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24226"/>
  <mc:AlternateContent xmlns:mc="http://schemas.openxmlformats.org/markup-compatibility/2006">
    <mc:Choice Requires="x15">
      <x15ac:absPath xmlns:x15ac="http://schemas.microsoft.com/office/spreadsheetml/2010/11/ac" url="C:\Users\vance\Documents\SFI\Product\"/>
    </mc:Choice>
  </mc:AlternateContent>
  <xr:revisionPtr revIDLastSave="0" documentId="13_ncr:1_{8694AE05-74DF-4238-8AC7-ED0E46DB9754}" xr6:coauthVersionLast="43" xr6:coauthVersionMax="43" xr10:uidLastSave="{00000000-0000-0000-0000-000000000000}"/>
  <bookViews>
    <workbookView xWindow="-120" yWindow="-120" windowWidth="28110" windowHeight="16440" firstSheet="1" activeTab="1" xr2:uid="{00000000-000D-0000-FFFF-FFFF00000000}"/>
  </bookViews>
  <sheets>
    <sheet name="Readme" sheetId="7" r:id="rId1"/>
    <sheet name="Master" sheetId="1" r:id="rId2"/>
    <sheet name="Tbills" sheetId="36" r:id="rId3"/>
    <sheet name="Chart1" sheetId="6" r:id="rId4"/>
    <sheet name="Sheet1" sheetId="5" r:id="rId5"/>
    <sheet name="VXX-IV" sheetId="32" r:id="rId6"/>
    <sheet name="VXZ-IV" sheetId="33" r:id="rId7"/>
    <sheet name="UVXY-IV" sheetId="34" r:id="rId8"/>
    <sheet name="SVXY-IV" sheetId="44" r:id="rId9"/>
    <sheet name="VIXY-IV" sheetId="35" r:id="rId10"/>
    <sheet name="Old UVXY Hist" sheetId="39" r:id="rId11"/>
    <sheet name="Old SVXY Hist" sheetId="40" r:id="rId12"/>
    <sheet name="XIV Hist" sheetId="41" r:id="rId13"/>
  </sheets>
  <definedNames>
    <definedName name="solver_adj" localSheetId="1" hidden="1">Master!$AB$2</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Master!$AB$1712</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0" r:id="rId14"/>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 i="1" l="1"/>
  <c r="V3863" i="1" l="1"/>
  <c r="S3863" i="1"/>
  <c r="P3863" i="1"/>
  <c r="J3863" i="1"/>
  <c r="H3863" i="1"/>
  <c r="AC3862" i="1"/>
  <c r="V3862" i="1"/>
  <c r="S3862" i="1"/>
  <c r="P3862" i="1"/>
  <c r="J3862" i="1"/>
  <c r="H3862" i="1"/>
  <c r="AC3861" i="1"/>
  <c r="V3861" i="1"/>
  <c r="S3861" i="1"/>
  <c r="P3861" i="1"/>
  <c r="J3861" i="1"/>
  <c r="H3861" i="1"/>
  <c r="AC3860" i="1"/>
  <c r="V3860" i="1"/>
  <c r="S3860" i="1"/>
  <c r="P3860" i="1"/>
  <c r="J3860" i="1"/>
  <c r="H3860" i="1"/>
  <c r="AC3859" i="1"/>
  <c r="V3859" i="1"/>
  <c r="S3859" i="1"/>
  <c r="P3859" i="1"/>
  <c r="J3859" i="1"/>
  <c r="H3859" i="1"/>
  <c r="AC3858" i="1"/>
  <c r="V3858" i="1"/>
  <c r="S3858" i="1"/>
  <c r="P3858" i="1"/>
  <c r="J3858" i="1"/>
  <c r="H3858" i="1"/>
  <c r="AC3857" i="1"/>
  <c r="V3857" i="1"/>
  <c r="S3857" i="1"/>
  <c r="P3857" i="1"/>
  <c r="J3857" i="1"/>
  <c r="H3857" i="1"/>
  <c r="AC3856" i="1"/>
  <c r="V3856" i="1"/>
  <c r="S3856" i="1"/>
  <c r="P3856" i="1"/>
  <c r="J3856" i="1"/>
  <c r="H3856" i="1"/>
  <c r="AC3855" i="1"/>
  <c r="V3855" i="1"/>
  <c r="S3855" i="1"/>
  <c r="P3855" i="1"/>
  <c r="J3855" i="1"/>
  <c r="H3855" i="1"/>
  <c r="AC3854" i="1"/>
  <c r="V3854" i="1"/>
  <c r="S3854" i="1"/>
  <c r="P3854" i="1"/>
  <c r="J3854" i="1"/>
  <c r="H3854" i="1"/>
  <c r="AC3853" i="1"/>
  <c r="V3853" i="1"/>
  <c r="S3853" i="1"/>
  <c r="P3853" i="1"/>
  <c r="J3853" i="1"/>
  <c r="H3853" i="1"/>
  <c r="AC3852" i="1"/>
  <c r="V3852" i="1"/>
  <c r="S3852" i="1"/>
  <c r="P3852" i="1"/>
  <c r="J3852" i="1"/>
  <c r="H3852" i="1"/>
  <c r="AC3851" i="1"/>
  <c r="V3851" i="1"/>
  <c r="S3851" i="1"/>
  <c r="P3851" i="1"/>
  <c r="J3851" i="1"/>
  <c r="H3851" i="1"/>
  <c r="AC3850" i="1"/>
  <c r="V3850" i="1"/>
  <c r="S3850" i="1"/>
  <c r="P3850" i="1"/>
  <c r="J3850" i="1"/>
  <c r="H3850" i="1"/>
  <c r="AC3849" i="1"/>
  <c r="V3849" i="1"/>
  <c r="S3849" i="1"/>
  <c r="P3849" i="1"/>
  <c r="J3849" i="1"/>
  <c r="H3849" i="1"/>
  <c r="AC3848" i="1"/>
  <c r="V3848" i="1"/>
  <c r="S3848" i="1"/>
  <c r="P3848" i="1"/>
  <c r="J3848" i="1"/>
  <c r="H3848" i="1"/>
  <c r="AC3847" i="1"/>
  <c r="V3847" i="1"/>
  <c r="S3847" i="1"/>
  <c r="P3847" i="1"/>
  <c r="J3847" i="1"/>
  <c r="H3847" i="1"/>
  <c r="AC3846" i="1"/>
  <c r="V3846" i="1"/>
  <c r="S3846" i="1"/>
  <c r="P3846" i="1"/>
  <c r="J3846" i="1"/>
  <c r="H3846" i="1"/>
  <c r="AC3845" i="1"/>
  <c r="V3845" i="1"/>
  <c r="S3845" i="1"/>
  <c r="P3845" i="1"/>
  <c r="J3845" i="1"/>
  <c r="H3845" i="1"/>
  <c r="AC3844" i="1"/>
  <c r="V3844" i="1"/>
  <c r="S3844" i="1"/>
  <c r="P3844" i="1"/>
  <c r="J3844" i="1"/>
  <c r="H3844" i="1"/>
  <c r="AC3843" i="1"/>
  <c r="V3843" i="1"/>
  <c r="S3843" i="1"/>
  <c r="P3843" i="1"/>
  <c r="J3843" i="1"/>
  <c r="H3843" i="1"/>
  <c r="AC3842" i="1"/>
  <c r="V3842" i="1"/>
  <c r="S3842" i="1"/>
  <c r="P3842" i="1"/>
  <c r="J3842" i="1"/>
  <c r="H3842" i="1"/>
  <c r="AC3841" i="1"/>
  <c r="V3841" i="1"/>
  <c r="S3841" i="1"/>
  <c r="P3841" i="1"/>
  <c r="J3841" i="1"/>
  <c r="H3841" i="1"/>
  <c r="AC3840" i="1"/>
  <c r="V3840" i="1"/>
  <c r="S3840" i="1"/>
  <c r="P3840" i="1"/>
  <c r="J3840" i="1"/>
  <c r="H3840" i="1"/>
  <c r="AC3839" i="1"/>
  <c r="V3839" i="1"/>
  <c r="S3839" i="1"/>
  <c r="P3839" i="1"/>
  <c r="J3839" i="1"/>
  <c r="H3839" i="1"/>
  <c r="AC3838" i="1"/>
  <c r="V3838" i="1"/>
  <c r="S3838" i="1"/>
  <c r="P3838" i="1"/>
  <c r="J3838" i="1"/>
  <c r="H3838" i="1"/>
  <c r="AC3837" i="1"/>
  <c r="V3837" i="1"/>
  <c r="S3837" i="1"/>
  <c r="P3837" i="1"/>
  <c r="J3837" i="1"/>
  <c r="H3837" i="1"/>
  <c r="AC3836" i="1"/>
  <c r="V3836" i="1"/>
  <c r="S3836" i="1"/>
  <c r="P3836" i="1"/>
  <c r="J3836" i="1"/>
  <c r="H3836" i="1"/>
  <c r="AC3835" i="1"/>
  <c r="V3835" i="1"/>
  <c r="S3835" i="1"/>
  <c r="P3835" i="1"/>
  <c r="J3835" i="1"/>
  <c r="H3835" i="1"/>
  <c r="AC3834" i="1"/>
  <c r="V3834" i="1"/>
  <c r="S3834" i="1"/>
  <c r="P3834" i="1"/>
  <c r="J3834" i="1"/>
  <c r="H3834" i="1"/>
  <c r="AC3833" i="1"/>
  <c r="V3833" i="1"/>
  <c r="S3833" i="1"/>
  <c r="P3833" i="1"/>
  <c r="J3833" i="1"/>
  <c r="H3833" i="1"/>
  <c r="AC3832" i="1"/>
  <c r="V3832" i="1"/>
  <c r="S3832" i="1"/>
  <c r="P3832" i="1"/>
  <c r="J3832" i="1"/>
  <c r="H3832" i="1"/>
  <c r="AC3831" i="1"/>
  <c r="V3831" i="1"/>
  <c r="S3831" i="1"/>
  <c r="P3831" i="1"/>
  <c r="J3831" i="1"/>
  <c r="H3831" i="1"/>
  <c r="AC3830" i="1"/>
  <c r="V3830" i="1"/>
  <c r="S3830" i="1"/>
  <c r="P3830" i="1"/>
  <c r="J3830" i="1"/>
  <c r="H3830" i="1"/>
  <c r="AC3829" i="1"/>
  <c r="V3829" i="1"/>
  <c r="S3829" i="1"/>
  <c r="P3829" i="1"/>
  <c r="J3829" i="1"/>
  <c r="H3829" i="1"/>
  <c r="AC3828" i="1"/>
  <c r="V3828" i="1"/>
  <c r="S3828" i="1"/>
  <c r="P3828" i="1"/>
  <c r="J3828" i="1"/>
  <c r="H3828" i="1"/>
  <c r="AC3827" i="1"/>
  <c r="V3827" i="1"/>
  <c r="S3827" i="1"/>
  <c r="P3827" i="1"/>
  <c r="J3827" i="1"/>
  <c r="H3827" i="1"/>
  <c r="AC3826" i="1"/>
  <c r="V3826" i="1"/>
  <c r="S3826" i="1"/>
  <c r="P3826" i="1"/>
  <c r="J3826" i="1"/>
  <c r="H3826" i="1"/>
  <c r="AC3825" i="1"/>
  <c r="V3825" i="1"/>
  <c r="S3825" i="1"/>
  <c r="P3825" i="1"/>
  <c r="J3825" i="1"/>
  <c r="H3825" i="1"/>
  <c r="AC3824" i="1"/>
  <c r="V3824" i="1"/>
  <c r="S3824" i="1"/>
  <c r="P3824" i="1"/>
  <c r="J3824" i="1"/>
  <c r="H3824" i="1"/>
  <c r="AC3823" i="1"/>
  <c r="V3823" i="1"/>
  <c r="S3823" i="1"/>
  <c r="P3823" i="1"/>
  <c r="J3823" i="1"/>
  <c r="H3823" i="1"/>
  <c r="AC3822" i="1"/>
  <c r="V3822" i="1"/>
  <c r="S3822" i="1"/>
  <c r="P3822" i="1"/>
  <c r="J3822" i="1"/>
  <c r="H3822" i="1"/>
  <c r="AC3821" i="1"/>
  <c r="V3821" i="1"/>
  <c r="S3821" i="1"/>
  <c r="P3821" i="1"/>
  <c r="J3821" i="1"/>
  <c r="H3821" i="1"/>
  <c r="AC3820" i="1"/>
  <c r="V3820" i="1"/>
  <c r="S3820" i="1"/>
  <c r="P3820" i="1"/>
  <c r="J3820" i="1"/>
  <c r="H3820" i="1"/>
  <c r="AC3819" i="1"/>
  <c r="V3819" i="1"/>
  <c r="S3819" i="1"/>
  <c r="P3819" i="1"/>
  <c r="J3819" i="1"/>
  <c r="H3819" i="1"/>
  <c r="AC3818" i="1"/>
  <c r="V3818" i="1"/>
  <c r="S3818" i="1"/>
  <c r="P3818" i="1"/>
  <c r="J3818" i="1"/>
  <c r="H3818" i="1"/>
  <c r="AC3817" i="1"/>
  <c r="V3817" i="1"/>
  <c r="S3817" i="1"/>
  <c r="P3817" i="1"/>
  <c r="J3817" i="1"/>
  <c r="H3817" i="1"/>
  <c r="AC3816" i="1"/>
  <c r="V3816" i="1"/>
  <c r="S3816" i="1"/>
  <c r="P3816" i="1"/>
  <c r="J3816" i="1"/>
  <c r="H3816" i="1"/>
  <c r="AC3815" i="1"/>
  <c r="V3815" i="1"/>
  <c r="S3815" i="1"/>
  <c r="P3815" i="1"/>
  <c r="J3815" i="1"/>
  <c r="H3815" i="1"/>
  <c r="AC3814" i="1"/>
  <c r="V3814" i="1"/>
  <c r="S3814" i="1"/>
  <c r="P3814" i="1"/>
  <c r="J3814" i="1"/>
  <c r="H3814" i="1"/>
  <c r="AC3813" i="1"/>
  <c r="V3813" i="1"/>
  <c r="S3813" i="1"/>
  <c r="P3813" i="1"/>
  <c r="J3813" i="1"/>
  <c r="H3813" i="1"/>
  <c r="AC3812" i="1"/>
  <c r="V3812" i="1"/>
  <c r="S3812" i="1"/>
  <c r="P3812" i="1"/>
  <c r="J3812" i="1"/>
  <c r="H3812" i="1"/>
  <c r="P3811" i="1" l="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AC3811" i="1"/>
  <c r="AC3810" i="1"/>
  <c r="AC3809" i="1"/>
  <c r="AC3808" i="1"/>
  <c r="AC3807" i="1"/>
  <c r="AC3806" i="1"/>
  <c r="AC3805" i="1"/>
  <c r="AC3804" i="1"/>
  <c r="AC3803" i="1"/>
  <c r="AC3802" i="1"/>
  <c r="AC3801" i="1"/>
  <c r="AC3800" i="1"/>
  <c r="AC3799" i="1"/>
  <c r="AC3798" i="1"/>
  <c r="AC3797" i="1"/>
  <c r="AC3796" i="1"/>
  <c r="AC3795" i="1"/>
  <c r="AC3794" i="1"/>
  <c r="AC3793" i="1"/>
  <c r="AC3792" i="1"/>
  <c r="AC3791" i="1"/>
  <c r="AC3790" i="1"/>
  <c r="AC3789" i="1"/>
  <c r="AC3788" i="1"/>
  <c r="AC3787" i="1"/>
  <c r="AC3786" i="1"/>
  <c r="AC3785" i="1"/>
  <c r="AC3784" i="1"/>
  <c r="AC3783" i="1"/>
  <c r="AC3782" i="1"/>
  <c r="AC3781" i="1"/>
  <c r="AC3780" i="1"/>
  <c r="AC3779" i="1"/>
  <c r="AC3778" i="1"/>
  <c r="AC3777" i="1"/>
  <c r="AC3776" i="1"/>
  <c r="AC3775" i="1"/>
  <c r="AC3774" i="1"/>
  <c r="AC3773" i="1"/>
  <c r="AC3772" i="1"/>
  <c r="AC3771" i="1"/>
  <c r="AC3770" i="1"/>
  <c r="AC3769" i="1"/>
  <c r="AC3768" i="1"/>
  <c r="AC3767" i="1"/>
  <c r="AC3766" i="1"/>
  <c r="AC3765" i="1"/>
  <c r="AC3764" i="1"/>
  <c r="AC3763" i="1"/>
  <c r="AC3762" i="1"/>
  <c r="AC3761" i="1"/>
  <c r="AC3760" i="1"/>
  <c r="AC3759" i="1"/>
  <c r="AC3758" i="1"/>
  <c r="AC3757" i="1"/>
  <c r="AC3756" i="1"/>
  <c r="AC3755" i="1"/>
  <c r="AC3754" i="1"/>
  <c r="AC3753" i="1"/>
  <c r="AC3752" i="1"/>
  <c r="AC3751" i="1"/>
  <c r="AC3750" i="1"/>
  <c r="AC3749" i="1"/>
  <c r="AC3748" i="1"/>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7" i="1"/>
  <c r="S3756" i="1"/>
  <c r="S3755" i="1"/>
  <c r="S3754" i="1"/>
  <c r="S3753" i="1"/>
  <c r="S3752" i="1"/>
  <c r="S3751" i="1"/>
  <c r="S3750" i="1"/>
  <c r="S3749" i="1"/>
  <c r="S3748" i="1"/>
  <c r="S3747" i="1"/>
  <c r="S3746" i="1"/>
  <c r="S3745" i="1"/>
  <c r="S3744" i="1"/>
  <c r="S3743" i="1"/>
  <c r="S3742" i="1"/>
  <c r="S3741" i="1"/>
  <c r="S3740" i="1"/>
  <c r="S3739" i="1"/>
  <c r="S3738" i="1"/>
  <c r="S3737" i="1"/>
  <c r="S3736" i="1"/>
  <c r="S3735" i="1"/>
  <c r="S3734" i="1"/>
  <c r="S3733" i="1"/>
  <c r="S3732" i="1"/>
  <c r="S3731" i="1"/>
  <c r="S3730" i="1"/>
  <c r="S3729" i="1"/>
  <c r="S3728" i="1"/>
  <c r="S3727" i="1"/>
  <c r="S3726" i="1"/>
  <c r="S3725" i="1"/>
  <c r="S3724" i="1"/>
  <c r="S3723" i="1"/>
  <c r="S3722" i="1"/>
  <c r="S3721" i="1"/>
  <c r="S3720" i="1"/>
  <c r="S3719" i="1"/>
  <c r="S3718" i="1"/>
  <c r="S3717" i="1"/>
  <c r="S3716" i="1"/>
  <c r="S3715" i="1"/>
  <c r="S3714" i="1"/>
  <c r="S3713" i="1"/>
  <c r="S3712" i="1"/>
  <c r="S3711" i="1"/>
  <c r="S3710" i="1"/>
  <c r="S3709" i="1"/>
  <c r="S3708" i="1"/>
  <c r="S3707" i="1"/>
  <c r="S3706" i="1"/>
  <c r="S3705" i="1"/>
  <c r="S3704" i="1"/>
  <c r="S3703" i="1"/>
  <c r="S3702" i="1"/>
  <c r="S3701" i="1"/>
  <c r="S3700" i="1"/>
  <c r="S3699" i="1"/>
  <c r="S3698" i="1"/>
  <c r="S3697" i="1"/>
  <c r="S3696" i="1"/>
  <c r="S3695" i="1"/>
  <c r="S3694" i="1"/>
  <c r="S3693" i="1"/>
  <c r="S3692" i="1"/>
  <c r="S3691" i="1"/>
  <c r="S3690" i="1"/>
  <c r="S3689" i="1"/>
  <c r="S3688" i="1"/>
  <c r="S3687" i="1"/>
  <c r="S3686" i="1"/>
  <c r="S3685" i="1"/>
  <c r="V3811" i="1"/>
  <c r="V3810" i="1"/>
  <c r="V3809" i="1"/>
  <c r="V3808" i="1"/>
  <c r="V3807" i="1"/>
  <c r="V3806" i="1"/>
  <c r="V3805" i="1"/>
  <c r="V3804" i="1"/>
  <c r="V3803" i="1"/>
  <c r="V3802" i="1"/>
  <c r="V3801" i="1"/>
  <c r="V3800" i="1"/>
  <c r="V3799" i="1"/>
  <c r="V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8" i="1"/>
  <c r="V3767" i="1"/>
  <c r="V3766" i="1"/>
  <c r="V3765" i="1"/>
  <c r="V3764" i="1"/>
  <c r="V3763" i="1"/>
  <c r="V3762" i="1"/>
  <c r="V3761" i="1"/>
  <c r="V3760" i="1"/>
  <c r="V3759" i="1"/>
  <c r="V3758" i="1"/>
  <c r="V3757" i="1"/>
  <c r="V3756" i="1"/>
  <c r="V3755" i="1"/>
  <c r="V3754" i="1"/>
  <c r="V3753" i="1"/>
  <c r="V3752" i="1"/>
  <c r="V3751" i="1"/>
  <c r="V3750" i="1"/>
  <c r="V3749" i="1"/>
  <c r="V3748" i="1"/>
  <c r="V3747" i="1"/>
  <c r="V3746" i="1"/>
  <c r="V3745" i="1"/>
  <c r="V3744" i="1"/>
  <c r="V3743" i="1"/>
  <c r="V3742" i="1"/>
  <c r="V3741" i="1"/>
  <c r="V3740" i="1"/>
  <c r="V3739" i="1"/>
  <c r="V3738" i="1"/>
  <c r="V3737" i="1"/>
  <c r="V3736" i="1"/>
  <c r="V3735" i="1"/>
  <c r="V3734" i="1"/>
  <c r="V3733" i="1"/>
  <c r="V3732" i="1"/>
  <c r="V3731" i="1"/>
  <c r="V3730" i="1"/>
  <c r="V3729" i="1"/>
  <c r="V3728" i="1"/>
  <c r="V3727" i="1"/>
  <c r="V3726" i="1"/>
  <c r="V3725" i="1"/>
  <c r="V3724" i="1"/>
  <c r="V3723" i="1"/>
  <c r="V3722" i="1"/>
  <c r="V3721" i="1"/>
  <c r="V3720" i="1"/>
  <c r="V3719" i="1"/>
  <c r="V3718" i="1"/>
  <c r="V3717" i="1"/>
  <c r="V3716" i="1"/>
  <c r="V3715" i="1"/>
  <c r="V3714" i="1"/>
  <c r="V3713" i="1"/>
  <c r="V3712" i="1"/>
  <c r="V3711" i="1"/>
  <c r="V3710" i="1"/>
  <c r="V3709" i="1"/>
  <c r="V3708" i="1"/>
  <c r="V3707" i="1"/>
  <c r="V3706" i="1"/>
  <c r="V3705" i="1"/>
  <c r="V3704" i="1"/>
  <c r="V3703" i="1"/>
  <c r="V3702" i="1"/>
  <c r="V3701" i="1"/>
  <c r="V3700" i="1"/>
  <c r="V3699" i="1"/>
  <c r="V3698" i="1"/>
  <c r="V3697" i="1"/>
  <c r="V3696" i="1"/>
  <c r="V3695" i="1"/>
  <c r="V3694" i="1"/>
  <c r="V3693" i="1"/>
  <c r="V3692" i="1"/>
  <c r="V3691" i="1"/>
  <c r="V3690" i="1"/>
  <c r="V3689" i="1"/>
  <c r="V3688" i="1"/>
  <c r="V3687" i="1"/>
  <c r="V3686" i="1"/>
  <c r="V3685" i="1"/>
  <c r="J3811" i="1"/>
  <c r="H3811" i="1"/>
  <c r="J3810" i="1"/>
  <c r="H3810" i="1"/>
  <c r="J3809" i="1"/>
  <c r="H3809" i="1"/>
  <c r="J3808" i="1"/>
  <c r="H3808" i="1"/>
  <c r="J3807" i="1"/>
  <c r="H3807" i="1"/>
  <c r="J3806" i="1"/>
  <c r="H3806" i="1"/>
  <c r="J3805" i="1"/>
  <c r="H3805" i="1"/>
  <c r="J3804" i="1"/>
  <c r="H3804" i="1"/>
  <c r="J3803" i="1"/>
  <c r="H3803" i="1"/>
  <c r="J3802" i="1"/>
  <c r="H3802" i="1"/>
  <c r="J3801" i="1"/>
  <c r="H3801" i="1"/>
  <c r="J3800" i="1"/>
  <c r="H3800" i="1"/>
  <c r="J3799" i="1"/>
  <c r="H3799" i="1"/>
  <c r="J3798" i="1"/>
  <c r="H3798" i="1"/>
  <c r="J3797" i="1"/>
  <c r="H3797" i="1"/>
  <c r="J3796" i="1"/>
  <c r="H3796" i="1"/>
  <c r="J3795" i="1"/>
  <c r="H3795" i="1"/>
  <c r="J3794" i="1"/>
  <c r="H3794" i="1"/>
  <c r="J3793" i="1"/>
  <c r="H3793" i="1"/>
  <c r="J3792" i="1"/>
  <c r="H3792" i="1"/>
  <c r="J3791" i="1"/>
  <c r="H3791" i="1"/>
  <c r="J3790" i="1"/>
  <c r="H3790" i="1"/>
  <c r="J3789" i="1"/>
  <c r="H3789" i="1"/>
  <c r="J3788" i="1"/>
  <c r="H3788" i="1"/>
  <c r="J3787" i="1"/>
  <c r="H3787" i="1"/>
  <c r="J3786" i="1"/>
  <c r="H3786" i="1"/>
  <c r="J3785" i="1"/>
  <c r="H3785" i="1"/>
  <c r="J3784" i="1"/>
  <c r="H3784" i="1"/>
  <c r="J3783" i="1"/>
  <c r="H3783" i="1"/>
  <c r="J3782" i="1"/>
  <c r="H3782" i="1"/>
  <c r="J3781" i="1"/>
  <c r="H3781" i="1"/>
  <c r="J3780" i="1"/>
  <c r="H3780" i="1"/>
  <c r="J3779" i="1"/>
  <c r="H3779" i="1"/>
  <c r="J3778" i="1"/>
  <c r="H3778" i="1"/>
  <c r="J3777" i="1"/>
  <c r="H3777" i="1"/>
  <c r="J3776" i="1"/>
  <c r="H3776" i="1"/>
  <c r="J3775" i="1"/>
  <c r="H3775" i="1"/>
  <c r="J3774" i="1"/>
  <c r="H3774" i="1"/>
  <c r="J3773" i="1"/>
  <c r="H3773" i="1"/>
  <c r="J3772" i="1"/>
  <c r="H3772" i="1"/>
  <c r="J3771" i="1"/>
  <c r="H3771" i="1"/>
  <c r="J3770" i="1"/>
  <c r="H3770" i="1"/>
  <c r="J3769" i="1"/>
  <c r="H3769" i="1"/>
  <c r="J3768" i="1"/>
  <c r="H3768" i="1"/>
  <c r="J3767" i="1"/>
  <c r="H3767" i="1"/>
  <c r="J3766" i="1"/>
  <c r="H3766" i="1"/>
  <c r="J3765" i="1"/>
  <c r="H3765" i="1"/>
  <c r="J3764" i="1"/>
  <c r="H3764" i="1"/>
  <c r="J3763" i="1"/>
  <c r="H3763" i="1"/>
  <c r="J3762" i="1"/>
  <c r="H3762" i="1"/>
  <c r="J3761" i="1"/>
  <c r="H3761" i="1"/>
  <c r="J3760" i="1"/>
  <c r="H3760" i="1"/>
  <c r="J3759" i="1"/>
  <c r="H3759" i="1"/>
  <c r="J3758" i="1"/>
  <c r="H3758" i="1"/>
  <c r="J3757" i="1"/>
  <c r="H3757" i="1"/>
  <c r="J3756" i="1"/>
  <c r="H3756" i="1"/>
  <c r="J3755" i="1"/>
  <c r="H3755" i="1"/>
  <c r="J3754" i="1"/>
  <c r="H3754" i="1"/>
  <c r="J3753" i="1"/>
  <c r="H3753" i="1"/>
  <c r="J3752" i="1"/>
  <c r="H3752" i="1"/>
  <c r="J3751" i="1"/>
  <c r="H3751" i="1"/>
  <c r="J3750" i="1"/>
  <c r="H3750" i="1"/>
  <c r="J3749" i="1"/>
  <c r="H3749" i="1"/>
  <c r="J3748" i="1"/>
  <c r="H3748" i="1"/>
  <c r="J3747" i="1"/>
  <c r="H3747" i="1"/>
  <c r="J3746" i="1"/>
  <c r="H3746" i="1"/>
  <c r="J3745" i="1"/>
  <c r="H3745" i="1"/>
  <c r="J3744" i="1"/>
  <c r="H3744" i="1"/>
  <c r="J3743" i="1"/>
  <c r="H3743" i="1"/>
  <c r="J3742" i="1"/>
  <c r="H3742" i="1"/>
  <c r="J3741" i="1"/>
  <c r="H3741" i="1"/>
  <c r="J3740" i="1"/>
  <c r="H3740" i="1"/>
  <c r="J3739" i="1"/>
  <c r="H3739" i="1"/>
  <c r="J3738" i="1"/>
  <c r="H3738" i="1"/>
  <c r="J3737" i="1"/>
  <c r="H3737" i="1"/>
  <c r="J3736" i="1"/>
  <c r="H3736" i="1"/>
  <c r="J3735" i="1"/>
  <c r="H3735" i="1"/>
  <c r="J3734" i="1"/>
  <c r="H3734" i="1"/>
  <c r="J3733" i="1"/>
  <c r="H3733" i="1"/>
  <c r="J3732" i="1"/>
  <c r="H3732" i="1"/>
  <c r="J3731" i="1"/>
  <c r="H3731" i="1"/>
  <c r="J3730" i="1"/>
  <c r="H3730" i="1"/>
  <c r="J3729" i="1"/>
  <c r="H3729" i="1"/>
  <c r="J3728" i="1"/>
  <c r="H3728" i="1"/>
  <c r="J3727" i="1"/>
  <c r="H3727" i="1"/>
  <c r="J3726" i="1"/>
  <c r="H3726" i="1"/>
  <c r="J3725" i="1"/>
  <c r="H3725" i="1"/>
  <c r="J3724" i="1"/>
  <c r="H3724" i="1"/>
  <c r="J3723" i="1"/>
  <c r="H3723" i="1"/>
  <c r="J3722" i="1"/>
  <c r="H3722" i="1"/>
  <c r="J3721" i="1"/>
  <c r="H3721" i="1"/>
  <c r="J3720" i="1"/>
  <c r="H3720" i="1"/>
  <c r="J3719" i="1"/>
  <c r="H3719" i="1"/>
  <c r="J3718" i="1"/>
  <c r="H3718" i="1"/>
  <c r="J3717" i="1"/>
  <c r="H3717" i="1"/>
  <c r="J3716" i="1"/>
  <c r="H3716" i="1"/>
  <c r="J3715" i="1"/>
  <c r="H3715" i="1"/>
  <c r="J3714" i="1"/>
  <c r="H3714" i="1"/>
  <c r="J3713" i="1"/>
  <c r="H3713" i="1"/>
  <c r="J3712" i="1"/>
  <c r="H3712" i="1"/>
  <c r="J3711" i="1"/>
  <c r="H3711" i="1"/>
  <c r="J3710" i="1"/>
  <c r="H3710" i="1"/>
  <c r="J3709" i="1"/>
  <c r="H3709" i="1"/>
  <c r="J3708" i="1"/>
  <c r="H3708" i="1"/>
  <c r="J3707" i="1"/>
  <c r="H3707" i="1"/>
  <c r="J3706" i="1"/>
  <c r="H3706" i="1"/>
  <c r="J3705" i="1"/>
  <c r="H3705" i="1"/>
  <c r="J3704" i="1"/>
  <c r="H3704" i="1"/>
  <c r="J3703" i="1"/>
  <c r="H3703" i="1"/>
  <c r="J3702" i="1"/>
  <c r="H3702" i="1"/>
  <c r="J3701" i="1"/>
  <c r="H3701" i="1"/>
  <c r="J3700" i="1"/>
  <c r="H3700" i="1"/>
  <c r="J3699" i="1"/>
  <c r="H3699" i="1"/>
  <c r="J3698" i="1"/>
  <c r="H3698" i="1"/>
  <c r="J3697" i="1"/>
  <c r="H3697" i="1"/>
  <c r="J3696" i="1"/>
  <c r="H3696" i="1"/>
  <c r="J3695" i="1"/>
  <c r="H3695" i="1"/>
  <c r="J3694" i="1"/>
  <c r="H3694" i="1"/>
  <c r="J3693" i="1"/>
  <c r="H3693" i="1"/>
  <c r="J3692" i="1"/>
  <c r="H3692" i="1"/>
  <c r="J3691" i="1"/>
  <c r="H3691" i="1"/>
  <c r="J3690" i="1"/>
  <c r="H3690" i="1"/>
  <c r="J3689" i="1"/>
  <c r="H3689" i="1"/>
  <c r="J3688" i="1"/>
  <c r="H3688" i="1"/>
  <c r="J3687" i="1"/>
  <c r="H3687" i="1"/>
  <c r="J3686" i="1"/>
  <c r="H3686" i="1"/>
  <c r="J3685" i="1"/>
  <c r="H3685" i="1"/>
  <c r="S3684" i="1" l="1"/>
  <c r="S3683" i="1"/>
  <c r="S3682" i="1"/>
  <c r="S3681" i="1"/>
  <c r="S3680" i="1"/>
  <c r="S3679" i="1"/>
  <c r="S3678" i="1"/>
  <c r="S3677"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AC3517" i="1" l="1"/>
  <c r="AF3684" i="1"/>
  <c r="AE3684" i="1"/>
  <c r="AC3684" i="1"/>
  <c r="V3684" i="1"/>
  <c r="AF3683" i="1"/>
  <c r="AE3683" i="1"/>
  <c r="AC3683" i="1"/>
  <c r="V3683" i="1"/>
  <c r="AF3682" i="1"/>
  <c r="AE3682" i="1"/>
  <c r="AC3682" i="1"/>
  <c r="V3682" i="1"/>
  <c r="AF3681" i="1"/>
  <c r="AE3681" i="1"/>
  <c r="AC3681" i="1"/>
  <c r="V3681" i="1"/>
  <c r="AF3680" i="1"/>
  <c r="AE3680" i="1"/>
  <c r="AC3680" i="1"/>
  <c r="V3680" i="1"/>
  <c r="AF3679" i="1"/>
  <c r="AE3679" i="1"/>
  <c r="AC3679" i="1"/>
  <c r="V3679" i="1"/>
  <c r="AF3678" i="1"/>
  <c r="AE3678" i="1"/>
  <c r="AC3678" i="1"/>
  <c r="V3678" i="1"/>
  <c r="AF3677" i="1"/>
  <c r="AE3677" i="1"/>
  <c r="AC3677" i="1"/>
  <c r="V3677" i="1"/>
  <c r="AF3676" i="1"/>
  <c r="AE3676" i="1"/>
  <c r="AC3676" i="1"/>
  <c r="V3676" i="1"/>
  <c r="AF3675" i="1"/>
  <c r="AE3675" i="1"/>
  <c r="AC3675" i="1"/>
  <c r="V3675" i="1"/>
  <c r="AF3674" i="1"/>
  <c r="AE3674" i="1"/>
  <c r="AC3674" i="1"/>
  <c r="V3674" i="1"/>
  <c r="AF3673" i="1"/>
  <c r="AE3673" i="1"/>
  <c r="AC3673" i="1"/>
  <c r="V3673" i="1"/>
  <c r="AF3672" i="1"/>
  <c r="AE3672" i="1"/>
  <c r="AC3672" i="1"/>
  <c r="V3672" i="1"/>
  <c r="AF3671" i="1"/>
  <c r="AE3671" i="1"/>
  <c r="AC3671" i="1"/>
  <c r="V3671" i="1"/>
  <c r="AF3670" i="1"/>
  <c r="AE3670" i="1"/>
  <c r="AC3670" i="1"/>
  <c r="V3670" i="1"/>
  <c r="AF3669" i="1"/>
  <c r="AE3669" i="1"/>
  <c r="AC3669" i="1"/>
  <c r="V3669" i="1"/>
  <c r="AF3668" i="1"/>
  <c r="AE3668" i="1"/>
  <c r="AC3668" i="1"/>
  <c r="V3668" i="1"/>
  <c r="AF3667" i="1"/>
  <c r="AE3667" i="1"/>
  <c r="AC3667" i="1"/>
  <c r="V3667" i="1"/>
  <c r="AF3666" i="1"/>
  <c r="AE3666" i="1"/>
  <c r="AC3666" i="1"/>
  <c r="V3666" i="1"/>
  <c r="J3684" i="1"/>
  <c r="J3683" i="1"/>
  <c r="J3682" i="1"/>
  <c r="J3681" i="1"/>
  <c r="J3680" i="1"/>
  <c r="J3679" i="1"/>
  <c r="J3678" i="1"/>
  <c r="J3677" i="1"/>
  <c r="J3676" i="1"/>
  <c r="J3675" i="1"/>
  <c r="J3674" i="1"/>
  <c r="J3673" i="1"/>
  <c r="J3672" i="1"/>
  <c r="J3671" i="1"/>
  <c r="J3670" i="1"/>
  <c r="J3669" i="1"/>
  <c r="J3668" i="1"/>
  <c r="J3667" i="1"/>
  <c r="J3666" i="1"/>
  <c r="H3684" i="1"/>
  <c r="H3683" i="1"/>
  <c r="H3682" i="1"/>
  <c r="H3681" i="1"/>
  <c r="H3680" i="1"/>
  <c r="H3679" i="1"/>
  <c r="H3678" i="1"/>
  <c r="H3677" i="1"/>
  <c r="H3676" i="1"/>
  <c r="H3675" i="1"/>
  <c r="H3674" i="1"/>
  <c r="H3673" i="1"/>
  <c r="H3672" i="1"/>
  <c r="H3671" i="1"/>
  <c r="H3670" i="1"/>
  <c r="H3669" i="1"/>
  <c r="H3668" i="1"/>
  <c r="H3667" i="1"/>
  <c r="H3666" i="1"/>
  <c r="S1" i="1" l="1"/>
  <c r="V3520" i="1"/>
  <c r="V3519" i="1"/>
  <c r="V3518" i="1"/>
  <c r="V3517"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AF3665" i="1"/>
  <c r="AE3665" i="1"/>
  <c r="AC3665" i="1"/>
  <c r="V3665" i="1"/>
  <c r="AF3664" i="1"/>
  <c r="AE3664" i="1"/>
  <c r="AC3664" i="1"/>
  <c r="V3664" i="1"/>
  <c r="AF3663" i="1"/>
  <c r="AE3663" i="1"/>
  <c r="AC3663" i="1"/>
  <c r="V3663" i="1"/>
  <c r="AF3662" i="1"/>
  <c r="AE3662" i="1"/>
  <c r="AC3662" i="1"/>
  <c r="V3662" i="1"/>
  <c r="AF3661" i="1"/>
  <c r="AE3661" i="1"/>
  <c r="AC3661" i="1"/>
  <c r="V3661" i="1"/>
  <c r="AF3660" i="1"/>
  <c r="AE3660" i="1"/>
  <c r="AC3660" i="1"/>
  <c r="V3660" i="1"/>
  <c r="AF3659" i="1"/>
  <c r="AE3659" i="1"/>
  <c r="AC3659" i="1"/>
  <c r="V3659" i="1"/>
  <c r="AF3658" i="1"/>
  <c r="AE3658" i="1"/>
  <c r="AC3658" i="1"/>
  <c r="V3658" i="1"/>
  <c r="AF3657" i="1"/>
  <c r="AE3657" i="1"/>
  <c r="AC3657" i="1"/>
  <c r="V3657" i="1"/>
  <c r="AF3656" i="1"/>
  <c r="AE3656" i="1"/>
  <c r="AC3656" i="1"/>
  <c r="V3656" i="1"/>
  <c r="AF3655" i="1"/>
  <c r="AE3655" i="1"/>
  <c r="AC3655" i="1"/>
  <c r="V3655" i="1"/>
  <c r="AF3654" i="1"/>
  <c r="AE3654" i="1"/>
  <c r="AC3654" i="1"/>
  <c r="V3654" i="1"/>
  <c r="AF3653" i="1"/>
  <c r="AE3653" i="1"/>
  <c r="AC3653" i="1"/>
  <c r="V3653" i="1"/>
  <c r="AF3652" i="1"/>
  <c r="AE3652" i="1"/>
  <c r="AC3652" i="1"/>
  <c r="V3652" i="1"/>
  <c r="AF3651" i="1"/>
  <c r="AE3651" i="1"/>
  <c r="AC3651" i="1"/>
  <c r="V3651" i="1"/>
  <c r="AF3650" i="1"/>
  <c r="AE3650" i="1"/>
  <c r="AC3650" i="1"/>
  <c r="V3650" i="1"/>
  <c r="AF3649" i="1"/>
  <c r="AE3649" i="1"/>
  <c r="AC3649" i="1"/>
  <c r="V3649" i="1"/>
  <c r="AF3648" i="1"/>
  <c r="AE3648" i="1"/>
  <c r="AC3648" i="1"/>
  <c r="V3648" i="1"/>
  <c r="AF3647" i="1"/>
  <c r="AE3647" i="1"/>
  <c r="AC3647" i="1"/>
  <c r="V3647" i="1"/>
  <c r="AF3646" i="1"/>
  <c r="AE3646" i="1"/>
  <c r="AC3646" i="1"/>
  <c r="V3646" i="1"/>
  <c r="AF3645" i="1"/>
  <c r="AE3645" i="1"/>
  <c r="AC3645" i="1"/>
  <c r="V3645" i="1"/>
  <c r="AF3644" i="1"/>
  <c r="AE3644" i="1"/>
  <c r="AC3644" i="1"/>
  <c r="V3644" i="1"/>
  <c r="AF3643" i="1"/>
  <c r="AE3643" i="1"/>
  <c r="AC3643" i="1"/>
  <c r="V3643" i="1"/>
  <c r="AF3642" i="1"/>
  <c r="AE3642" i="1"/>
  <c r="AC3642" i="1"/>
  <c r="V3642" i="1"/>
  <c r="AF3641" i="1"/>
  <c r="AE3641" i="1"/>
  <c r="AC3641" i="1"/>
  <c r="V3641" i="1"/>
  <c r="AF3640" i="1"/>
  <c r="AE3640" i="1"/>
  <c r="AC3640" i="1"/>
  <c r="V3640" i="1"/>
  <c r="AF3639" i="1"/>
  <c r="AE3639" i="1"/>
  <c r="AC3639" i="1"/>
  <c r="V3639" i="1"/>
  <c r="AF3638" i="1"/>
  <c r="AE3638" i="1"/>
  <c r="AC3638" i="1"/>
  <c r="V3638" i="1"/>
  <c r="AF3637" i="1"/>
  <c r="AE3637" i="1"/>
  <c r="AC3637" i="1"/>
  <c r="V3637" i="1"/>
  <c r="AF3636" i="1"/>
  <c r="AE3636" i="1"/>
  <c r="AC3636" i="1"/>
  <c r="V3636" i="1"/>
  <c r="AF3635" i="1"/>
  <c r="AE3635" i="1"/>
  <c r="AC3635" i="1"/>
  <c r="V3635" i="1"/>
  <c r="AF3634" i="1"/>
  <c r="AE3634" i="1"/>
  <c r="AC3634" i="1"/>
  <c r="V3634" i="1"/>
  <c r="AF3633" i="1"/>
  <c r="AE3633" i="1"/>
  <c r="AC3633" i="1"/>
  <c r="V3633" i="1"/>
  <c r="AF3632" i="1"/>
  <c r="AE3632" i="1"/>
  <c r="AC3632" i="1"/>
  <c r="V3632" i="1"/>
  <c r="AF3631" i="1"/>
  <c r="AE3631" i="1"/>
  <c r="AC3631" i="1"/>
  <c r="V3631" i="1"/>
  <c r="AF3630" i="1"/>
  <c r="AE3630" i="1"/>
  <c r="AC3630" i="1"/>
  <c r="V3630" i="1"/>
  <c r="AF3629" i="1"/>
  <c r="AE3629" i="1"/>
  <c r="AC3629" i="1"/>
  <c r="V3629" i="1"/>
  <c r="AF3628" i="1"/>
  <c r="AE3628" i="1"/>
  <c r="AC3628" i="1"/>
  <c r="V3628" i="1"/>
  <c r="AF3627" i="1"/>
  <c r="AE3627" i="1"/>
  <c r="AC3627" i="1"/>
  <c r="V3627" i="1"/>
  <c r="AF3626" i="1"/>
  <c r="AE3626" i="1"/>
  <c r="AC3626" i="1"/>
  <c r="V3626" i="1"/>
  <c r="AF3625" i="1"/>
  <c r="AE3625" i="1"/>
  <c r="AC3625" i="1"/>
  <c r="V3625" i="1"/>
  <c r="AF3624" i="1"/>
  <c r="AE3624" i="1"/>
  <c r="AC3624" i="1"/>
  <c r="V3624" i="1"/>
  <c r="AF3623" i="1"/>
  <c r="AE3623" i="1"/>
  <c r="AC3623" i="1"/>
  <c r="V3623" i="1"/>
  <c r="AF3622" i="1"/>
  <c r="AE3622" i="1"/>
  <c r="AC3622" i="1"/>
  <c r="V3622" i="1"/>
  <c r="AF3621" i="1"/>
  <c r="AE3621" i="1"/>
  <c r="AC3621" i="1"/>
  <c r="V3621" i="1"/>
  <c r="AF3620" i="1"/>
  <c r="AE3620" i="1"/>
  <c r="AC3620" i="1"/>
  <c r="V3620" i="1"/>
  <c r="AF3619" i="1"/>
  <c r="AE3619" i="1"/>
  <c r="AC3619" i="1"/>
  <c r="V3619" i="1"/>
  <c r="AF3618" i="1"/>
  <c r="AE3618" i="1"/>
  <c r="AC3618" i="1"/>
  <c r="V3618" i="1"/>
  <c r="AF3617" i="1"/>
  <c r="AE3617" i="1"/>
  <c r="AC3617" i="1"/>
  <c r="V3617" i="1"/>
  <c r="AF3616" i="1"/>
  <c r="AE3616" i="1"/>
  <c r="AC3616" i="1"/>
  <c r="V3616" i="1"/>
  <c r="AF3615" i="1"/>
  <c r="AE3615" i="1"/>
  <c r="AC3615" i="1"/>
  <c r="V3615" i="1"/>
  <c r="AF3614" i="1"/>
  <c r="AE3614" i="1"/>
  <c r="AC3614" i="1"/>
  <c r="V3614" i="1"/>
  <c r="AF3613" i="1"/>
  <c r="AE3613" i="1"/>
  <c r="AC3613" i="1"/>
  <c r="V3613" i="1"/>
  <c r="AF3612" i="1"/>
  <c r="AE3612" i="1"/>
  <c r="AC3612" i="1"/>
  <c r="V3612" i="1"/>
  <c r="AF3611" i="1"/>
  <c r="AE3611" i="1"/>
  <c r="AC3611" i="1"/>
  <c r="V3611" i="1"/>
  <c r="AF3610" i="1"/>
  <c r="AE3610" i="1"/>
  <c r="AC3610" i="1"/>
  <c r="V3610" i="1"/>
  <c r="AF3609" i="1"/>
  <c r="AE3609" i="1"/>
  <c r="AC3609" i="1"/>
  <c r="V3609" i="1"/>
  <c r="AF3608" i="1"/>
  <c r="AE3608" i="1"/>
  <c r="AC3608" i="1"/>
  <c r="V3608" i="1"/>
  <c r="AF3607" i="1"/>
  <c r="AE3607" i="1"/>
  <c r="AC3607" i="1"/>
  <c r="V3607" i="1"/>
  <c r="AF3606" i="1"/>
  <c r="AE3606" i="1"/>
  <c r="AC3606" i="1"/>
  <c r="V3606" i="1"/>
  <c r="AF3605" i="1"/>
  <c r="AE3605" i="1"/>
  <c r="AC3605" i="1"/>
  <c r="V3605" i="1"/>
  <c r="AF3604" i="1"/>
  <c r="AE3604" i="1"/>
  <c r="AC3604" i="1"/>
  <c r="V3604" i="1"/>
  <c r="AF3603" i="1"/>
  <c r="AE3603" i="1"/>
  <c r="AC3603" i="1"/>
  <c r="V3603" i="1"/>
  <c r="AF3602" i="1"/>
  <c r="AE3602" i="1"/>
  <c r="AC3602" i="1"/>
  <c r="V3602" i="1"/>
  <c r="AF3601" i="1"/>
  <c r="AE3601" i="1"/>
  <c r="AC3601" i="1"/>
  <c r="V3601" i="1"/>
  <c r="AF3600" i="1"/>
  <c r="AE3600" i="1"/>
  <c r="AC3600" i="1"/>
  <c r="V3600" i="1"/>
  <c r="AF3599" i="1"/>
  <c r="AE3599" i="1"/>
  <c r="AC3599" i="1"/>
  <c r="V3599" i="1"/>
  <c r="AF3598" i="1"/>
  <c r="AE3598" i="1"/>
  <c r="AC3598" i="1"/>
  <c r="V3598" i="1"/>
  <c r="AF3597" i="1"/>
  <c r="AE3597" i="1"/>
  <c r="AC3597" i="1"/>
  <c r="V3597" i="1"/>
  <c r="AF3596" i="1"/>
  <c r="AE3596" i="1"/>
  <c r="AC3596" i="1"/>
  <c r="V3596" i="1"/>
  <c r="AF3595" i="1"/>
  <c r="AE3595" i="1"/>
  <c r="AC3595" i="1"/>
  <c r="V3595" i="1"/>
  <c r="AF3594" i="1"/>
  <c r="AE3594" i="1"/>
  <c r="AC3594" i="1"/>
  <c r="V3594" i="1"/>
  <c r="AF3593" i="1"/>
  <c r="AE3593" i="1"/>
  <c r="AC3593" i="1"/>
  <c r="V3593" i="1"/>
  <c r="AF3592" i="1"/>
  <c r="AE3592" i="1"/>
  <c r="AC3592" i="1"/>
  <c r="V3592" i="1"/>
  <c r="AF3591" i="1"/>
  <c r="AE3591" i="1"/>
  <c r="AC3591" i="1"/>
  <c r="V3591" i="1"/>
  <c r="AF3590" i="1"/>
  <c r="AE3590" i="1"/>
  <c r="AC3590" i="1"/>
  <c r="V3590" i="1"/>
  <c r="AF3589" i="1"/>
  <c r="AE3589" i="1"/>
  <c r="AC3589" i="1"/>
  <c r="V3589" i="1"/>
  <c r="AF3588" i="1"/>
  <c r="AE3588" i="1"/>
  <c r="AC3588" i="1"/>
  <c r="V3588" i="1"/>
  <c r="AF3587" i="1"/>
  <c r="AE3587" i="1"/>
  <c r="AC3587" i="1"/>
  <c r="V3587" i="1"/>
  <c r="AF3586" i="1"/>
  <c r="AE3586" i="1"/>
  <c r="AC3586" i="1"/>
  <c r="V3586" i="1"/>
  <c r="AF3585" i="1"/>
  <c r="AE3585" i="1"/>
  <c r="AC3585" i="1"/>
  <c r="V3585" i="1"/>
  <c r="AF3584" i="1"/>
  <c r="AE3584" i="1"/>
  <c r="AC3584" i="1"/>
  <c r="V3584" i="1"/>
  <c r="AF3583" i="1"/>
  <c r="AE3583" i="1"/>
  <c r="AC3583" i="1"/>
  <c r="V3583" i="1"/>
  <c r="AF3582" i="1"/>
  <c r="AE3582" i="1"/>
  <c r="AC3582" i="1"/>
  <c r="V3582" i="1"/>
  <c r="AF3581" i="1"/>
  <c r="AE3581" i="1"/>
  <c r="AC3581" i="1"/>
  <c r="V3581" i="1"/>
  <c r="AF3580" i="1"/>
  <c r="AE3580" i="1"/>
  <c r="AC3580" i="1"/>
  <c r="V3580" i="1"/>
  <c r="AF3579" i="1"/>
  <c r="AE3579" i="1"/>
  <c r="AC3579" i="1"/>
  <c r="V3579" i="1"/>
  <c r="AF3578" i="1"/>
  <c r="AE3578" i="1"/>
  <c r="AC3578" i="1"/>
  <c r="V3578" i="1"/>
  <c r="AF3577" i="1"/>
  <c r="AE3577" i="1"/>
  <c r="AC3577" i="1"/>
  <c r="V3577" i="1"/>
  <c r="AF3576" i="1"/>
  <c r="AE3576" i="1"/>
  <c r="AC3576" i="1"/>
  <c r="V3576" i="1"/>
  <c r="AF3575" i="1"/>
  <c r="AE3575" i="1"/>
  <c r="AC3575" i="1"/>
  <c r="V3575" i="1"/>
  <c r="AF3574" i="1"/>
  <c r="AE3574" i="1"/>
  <c r="AC3574" i="1"/>
  <c r="V3574" i="1"/>
  <c r="AF3573" i="1"/>
  <c r="AE3573" i="1"/>
  <c r="AC3573" i="1"/>
  <c r="V3573" i="1"/>
  <c r="AF3572" i="1"/>
  <c r="AE3572" i="1"/>
  <c r="AC3572" i="1"/>
  <c r="V3572" i="1"/>
  <c r="AF3571" i="1"/>
  <c r="AE3571" i="1"/>
  <c r="AC3571" i="1"/>
  <c r="V3571" i="1"/>
  <c r="AF3570" i="1"/>
  <c r="AE3570" i="1"/>
  <c r="AC3570" i="1"/>
  <c r="V3570" i="1"/>
  <c r="AF3569" i="1"/>
  <c r="AE3569" i="1"/>
  <c r="AC3569" i="1"/>
  <c r="V3569" i="1"/>
  <c r="AF3568" i="1"/>
  <c r="AE3568" i="1"/>
  <c r="AC3568" i="1"/>
  <c r="V3568" i="1"/>
  <c r="AF3567" i="1"/>
  <c r="AE3567" i="1"/>
  <c r="AC3567" i="1"/>
  <c r="V3567" i="1"/>
  <c r="AF3566" i="1"/>
  <c r="AE3566" i="1"/>
  <c r="AC3566" i="1"/>
  <c r="V3566" i="1"/>
  <c r="AF3565" i="1"/>
  <c r="AE3565" i="1"/>
  <c r="AC3565" i="1"/>
  <c r="V3565" i="1"/>
  <c r="AF3564" i="1"/>
  <c r="AE3564" i="1"/>
  <c r="AC3564" i="1"/>
  <c r="V3564" i="1"/>
  <c r="AF3563" i="1"/>
  <c r="AE3563" i="1"/>
  <c r="AC3563" i="1"/>
  <c r="V3563" i="1"/>
  <c r="AF3562" i="1"/>
  <c r="AE3562" i="1"/>
  <c r="AC3562" i="1"/>
  <c r="V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L4" i="1" l="1"/>
  <c r="H3573" i="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R7" i="1"/>
  <c r="R8" i="1" s="1"/>
  <c r="O7" i="1"/>
  <c r="S4" i="1"/>
  <c r="S2" i="1"/>
  <c r="R1" i="1"/>
  <c r="O5" i="1"/>
  <c r="O1" i="1"/>
  <c r="O8" i="1" l="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O587" i="1" s="1"/>
  <c r="O588" i="1" s="1"/>
  <c r="O589" i="1" s="1"/>
  <c r="O590" i="1" s="1"/>
  <c r="O591" i="1" s="1"/>
  <c r="O592" i="1" s="1"/>
  <c r="O593" i="1" s="1"/>
  <c r="O594" i="1" s="1"/>
  <c r="O595" i="1" s="1"/>
  <c r="O596" i="1" s="1"/>
  <c r="O597" i="1" s="1"/>
  <c r="O598" i="1" s="1"/>
  <c r="O599" i="1" s="1"/>
  <c r="O600" i="1" s="1"/>
  <c r="O601" i="1" s="1"/>
  <c r="O602" i="1" s="1"/>
  <c r="O603" i="1" s="1"/>
  <c r="O604" i="1" s="1"/>
  <c r="O605" i="1" s="1"/>
  <c r="O606" i="1" s="1"/>
  <c r="O607" i="1" s="1"/>
  <c r="O608" i="1" s="1"/>
  <c r="O609" i="1" s="1"/>
  <c r="O610" i="1" s="1"/>
  <c r="O611" i="1" s="1"/>
  <c r="O612" i="1" s="1"/>
  <c r="O613" i="1" s="1"/>
  <c r="O614" i="1" s="1"/>
  <c r="O615" i="1" s="1"/>
  <c r="O616" i="1" s="1"/>
  <c r="O617" i="1" s="1"/>
  <c r="O618" i="1" s="1"/>
  <c r="O619" i="1" s="1"/>
  <c r="O620" i="1" s="1"/>
  <c r="O621" i="1" s="1"/>
  <c r="O622" i="1" s="1"/>
  <c r="O623" i="1" s="1"/>
  <c r="O624" i="1" s="1"/>
  <c r="O625" i="1" s="1"/>
  <c r="O626" i="1" s="1"/>
  <c r="O627" i="1" s="1"/>
  <c r="O628" i="1" s="1"/>
  <c r="O629" i="1" s="1"/>
  <c r="O630" i="1" s="1"/>
  <c r="O631" i="1" s="1"/>
  <c r="O632" i="1" s="1"/>
  <c r="O633" i="1" s="1"/>
  <c r="O634" i="1" s="1"/>
  <c r="O635" i="1" s="1"/>
  <c r="O636" i="1" s="1"/>
  <c r="O637" i="1" s="1"/>
  <c r="O638" i="1" s="1"/>
  <c r="O639" i="1" s="1"/>
  <c r="O640" i="1" s="1"/>
  <c r="O641" i="1" s="1"/>
  <c r="O642" i="1" s="1"/>
  <c r="O643" i="1" s="1"/>
  <c r="O644" i="1" s="1"/>
  <c r="O645" i="1" s="1"/>
  <c r="O646" i="1" s="1"/>
  <c r="O647" i="1" s="1"/>
  <c r="O648" i="1" s="1"/>
  <c r="O649" i="1" s="1"/>
  <c r="O650" i="1" s="1"/>
  <c r="O651" i="1" s="1"/>
  <c r="O652" i="1" s="1"/>
  <c r="O653" i="1" s="1"/>
  <c r="O654" i="1" s="1"/>
  <c r="O655" i="1" s="1"/>
  <c r="O656" i="1" s="1"/>
  <c r="O657" i="1" s="1"/>
  <c r="O658" i="1" s="1"/>
  <c r="O659" i="1" s="1"/>
  <c r="O660" i="1" s="1"/>
  <c r="O661" i="1" s="1"/>
  <c r="O662" i="1" s="1"/>
  <c r="O663" i="1" s="1"/>
  <c r="O664" i="1" s="1"/>
  <c r="O665" i="1" s="1"/>
  <c r="O666" i="1" s="1"/>
  <c r="O667" i="1" s="1"/>
  <c r="O668" i="1" s="1"/>
  <c r="O669" i="1" s="1"/>
  <c r="O670" i="1" s="1"/>
  <c r="O671" i="1" s="1"/>
  <c r="O672" i="1" s="1"/>
  <c r="O673" i="1" s="1"/>
  <c r="O674" i="1" s="1"/>
  <c r="O675" i="1" s="1"/>
  <c r="O676" i="1" s="1"/>
  <c r="O677" i="1" s="1"/>
  <c r="O678" i="1" s="1"/>
  <c r="O679" i="1" s="1"/>
  <c r="O680" i="1" s="1"/>
  <c r="O681" i="1" s="1"/>
  <c r="O682" i="1" s="1"/>
  <c r="O683" i="1" s="1"/>
  <c r="O684" i="1" s="1"/>
  <c r="O685" i="1" s="1"/>
  <c r="O686" i="1" s="1"/>
  <c r="O687" i="1" s="1"/>
  <c r="O688" i="1" s="1"/>
  <c r="O689" i="1" s="1"/>
  <c r="O690" i="1" s="1"/>
  <c r="O691" i="1" s="1"/>
  <c r="O692" i="1" s="1"/>
  <c r="O693" i="1" s="1"/>
  <c r="O694" i="1" s="1"/>
  <c r="O695" i="1" s="1"/>
  <c r="O696" i="1" s="1"/>
  <c r="O697" i="1" s="1"/>
  <c r="O698" i="1" s="1"/>
  <c r="O699" i="1" s="1"/>
  <c r="O700" i="1" s="1"/>
  <c r="O701" i="1" s="1"/>
  <c r="O702" i="1" s="1"/>
  <c r="O703" i="1" s="1"/>
  <c r="O704" i="1" s="1"/>
  <c r="O705" i="1" s="1"/>
  <c r="O706" i="1" s="1"/>
  <c r="O707" i="1" s="1"/>
  <c r="O708" i="1" s="1"/>
  <c r="O709" i="1" s="1"/>
  <c r="O710" i="1" s="1"/>
  <c r="O711" i="1" s="1"/>
  <c r="O712" i="1" s="1"/>
  <c r="O713" i="1" s="1"/>
  <c r="O714" i="1" s="1"/>
  <c r="O715" i="1" s="1"/>
  <c r="O716" i="1" s="1"/>
  <c r="O717" i="1" s="1"/>
  <c r="O718" i="1" s="1"/>
  <c r="O719" i="1" s="1"/>
  <c r="O720" i="1" s="1"/>
  <c r="O721" i="1" s="1"/>
  <c r="O722" i="1" s="1"/>
  <c r="O723" i="1" s="1"/>
  <c r="O724" i="1" s="1"/>
  <c r="O725" i="1" s="1"/>
  <c r="O726" i="1" s="1"/>
  <c r="O727" i="1" s="1"/>
  <c r="O728" i="1" s="1"/>
  <c r="O729" i="1" s="1"/>
  <c r="O730" i="1" s="1"/>
  <c r="O731" i="1" s="1"/>
  <c r="O732" i="1" s="1"/>
  <c r="O733" i="1" s="1"/>
  <c r="O734" i="1" s="1"/>
  <c r="O735" i="1" s="1"/>
  <c r="O736" i="1" s="1"/>
  <c r="O737" i="1" s="1"/>
  <c r="O738" i="1" s="1"/>
  <c r="O739" i="1" s="1"/>
  <c r="O740" i="1" s="1"/>
  <c r="O741" i="1" s="1"/>
  <c r="O742" i="1" s="1"/>
  <c r="O743" i="1" s="1"/>
  <c r="O744" i="1" s="1"/>
  <c r="O745" i="1" s="1"/>
  <c r="O746" i="1" s="1"/>
  <c r="O747" i="1" s="1"/>
  <c r="O748" i="1" s="1"/>
  <c r="O749" i="1" s="1"/>
  <c r="O750" i="1" s="1"/>
  <c r="O751" i="1" s="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O782" i="1" s="1"/>
  <c r="O783" i="1" s="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O834" i="1" s="1"/>
  <c r="O835" i="1" s="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O886" i="1" s="1"/>
  <c r="O887" i="1" s="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O938" i="1" s="1"/>
  <c r="O939" i="1" s="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O990" i="1" s="1"/>
  <c r="O991" i="1" s="1"/>
  <c r="O992" i="1" s="1"/>
  <c r="O993" i="1" s="1"/>
  <c r="O994" i="1" s="1"/>
  <c r="O995" i="1" s="1"/>
  <c r="O996" i="1" s="1"/>
  <c r="O997" i="1" s="1"/>
  <c r="O998" i="1" s="1"/>
  <c r="O999" i="1" s="1"/>
  <c r="O1000" i="1" s="1"/>
  <c r="O1001" i="1" s="1"/>
  <c r="O1002" i="1" s="1"/>
  <c r="O1003" i="1" s="1"/>
  <c r="O1004" i="1" s="1"/>
  <c r="O1005" i="1" s="1"/>
  <c r="O1006" i="1" s="1"/>
  <c r="O1007" i="1" s="1"/>
  <c r="O1008" i="1" s="1"/>
  <c r="O1009" i="1" s="1"/>
  <c r="O1010" i="1" s="1"/>
  <c r="O1011" i="1" s="1"/>
  <c r="O1012" i="1" s="1"/>
  <c r="O1013" i="1" s="1"/>
  <c r="O1014" i="1" s="1"/>
  <c r="O1015" i="1" s="1"/>
  <c r="O1016" i="1" s="1"/>
  <c r="O1017" i="1" s="1"/>
  <c r="O1018" i="1" s="1"/>
  <c r="O1019" i="1" s="1"/>
  <c r="O1020" i="1" s="1"/>
  <c r="O1021" i="1" s="1"/>
  <c r="O1022" i="1" s="1"/>
  <c r="O1023" i="1" s="1"/>
  <c r="O1024" i="1" s="1"/>
  <c r="O1025" i="1" s="1"/>
  <c r="O1026" i="1" s="1"/>
  <c r="O1027" i="1" s="1"/>
  <c r="O1028" i="1" s="1"/>
  <c r="O1029" i="1" s="1"/>
  <c r="O1030" i="1" s="1"/>
  <c r="O1031" i="1" s="1"/>
  <c r="O1032" i="1" s="1"/>
  <c r="O1033" i="1" s="1"/>
  <c r="O1034" i="1" s="1"/>
  <c r="O1035" i="1" s="1"/>
  <c r="O1036" i="1" s="1"/>
  <c r="O1037" i="1" s="1"/>
  <c r="O1038" i="1" s="1"/>
  <c r="O1039" i="1" s="1"/>
  <c r="O1040" i="1" s="1"/>
  <c r="O1041" i="1" s="1"/>
  <c r="O1042" i="1" s="1"/>
  <c r="O1043" i="1" s="1"/>
  <c r="O1044" i="1" s="1"/>
  <c r="O1045" i="1" s="1"/>
  <c r="O1046" i="1" s="1"/>
  <c r="O1047" i="1" s="1"/>
  <c r="O1048" i="1" s="1"/>
  <c r="O1049" i="1" s="1"/>
  <c r="O1050" i="1" s="1"/>
  <c r="O1051" i="1" s="1"/>
  <c r="O1052" i="1" s="1"/>
  <c r="O1053" i="1" s="1"/>
  <c r="O1054" i="1" s="1"/>
  <c r="O1055" i="1" s="1"/>
  <c r="O1056" i="1" s="1"/>
  <c r="O1057" i="1" s="1"/>
  <c r="O1058" i="1" s="1"/>
  <c r="O1059" i="1" s="1"/>
  <c r="O1060" i="1" s="1"/>
  <c r="O1061" i="1" s="1"/>
  <c r="O1062" i="1" s="1"/>
  <c r="O1063" i="1" s="1"/>
  <c r="O1064" i="1" s="1"/>
  <c r="O1065" i="1" s="1"/>
  <c r="O1066" i="1" s="1"/>
  <c r="O1067" i="1" s="1"/>
  <c r="O1068" i="1" s="1"/>
  <c r="O1069" i="1" s="1"/>
  <c r="O1070" i="1" s="1"/>
  <c r="O1071" i="1" s="1"/>
  <c r="O1072" i="1" s="1"/>
  <c r="O1073" i="1" s="1"/>
  <c r="O1074" i="1" s="1"/>
  <c r="O1075" i="1" s="1"/>
  <c r="O1076" i="1" s="1"/>
  <c r="O1077" i="1" s="1"/>
  <c r="O1078" i="1" s="1"/>
  <c r="O1079" i="1" s="1"/>
  <c r="O1080" i="1" s="1"/>
  <c r="O1081" i="1" s="1"/>
  <c r="O1082" i="1" s="1"/>
  <c r="O1083" i="1" s="1"/>
  <c r="O1084" i="1" s="1"/>
  <c r="O1085" i="1" s="1"/>
  <c r="O1086" i="1" s="1"/>
  <c r="O1087" i="1" s="1"/>
  <c r="O1088" i="1" s="1"/>
  <c r="O1089" i="1" s="1"/>
  <c r="O1090" i="1" s="1"/>
  <c r="O1091" i="1" s="1"/>
  <c r="O1092" i="1" s="1"/>
  <c r="O1093" i="1" s="1"/>
  <c r="O1094" i="1" s="1"/>
  <c r="O1095" i="1" s="1"/>
  <c r="O1096" i="1" s="1"/>
  <c r="O1097" i="1" s="1"/>
  <c r="O1098" i="1" s="1"/>
  <c r="O1099" i="1" s="1"/>
  <c r="O1100" i="1" s="1"/>
  <c r="O1101" i="1" s="1"/>
  <c r="O1102" i="1" s="1"/>
  <c r="O1103" i="1" s="1"/>
  <c r="O1104" i="1" s="1"/>
  <c r="O1105" i="1" s="1"/>
  <c r="O1106" i="1" s="1"/>
  <c r="O1107" i="1" s="1"/>
  <c r="O1108" i="1" s="1"/>
  <c r="O1109" i="1" s="1"/>
  <c r="O1110" i="1" s="1"/>
  <c r="O1111" i="1" s="1"/>
  <c r="O1112" i="1" s="1"/>
  <c r="O1113" i="1" s="1"/>
  <c r="O1114" i="1" s="1"/>
  <c r="O1115" i="1" s="1"/>
  <c r="O1116" i="1" s="1"/>
  <c r="O1117" i="1" s="1"/>
  <c r="O1118" i="1" s="1"/>
  <c r="O1119" i="1" s="1"/>
  <c r="O1120" i="1" s="1"/>
  <c r="O1121" i="1" s="1"/>
  <c r="O1122" i="1" s="1"/>
  <c r="O1123" i="1" s="1"/>
  <c r="O1124" i="1" s="1"/>
  <c r="O1125" i="1" s="1"/>
  <c r="O1126" i="1" s="1"/>
  <c r="O1127" i="1" s="1"/>
  <c r="O1128" i="1" s="1"/>
  <c r="O1129" i="1" s="1"/>
  <c r="O1130" i="1" s="1"/>
  <c r="O1131" i="1" s="1"/>
  <c r="O1132" i="1" s="1"/>
  <c r="O1133" i="1" s="1"/>
  <c r="O1134" i="1" s="1"/>
  <c r="O1135" i="1" s="1"/>
  <c r="O1136" i="1" s="1"/>
  <c r="O1137" i="1" s="1"/>
  <c r="O1138" i="1" s="1"/>
  <c r="O1139" i="1" s="1"/>
  <c r="O1140" i="1" s="1"/>
  <c r="O1141" i="1" s="1"/>
  <c r="O1142" i="1" s="1"/>
  <c r="O1143" i="1" s="1"/>
  <c r="O1144" i="1" s="1"/>
  <c r="O1145" i="1" s="1"/>
  <c r="O1146" i="1" s="1"/>
  <c r="O1147" i="1" s="1"/>
  <c r="O1148" i="1" s="1"/>
  <c r="O1149" i="1" s="1"/>
  <c r="O1150" i="1" s="1"/>
  <c r="O1151" i="1" s="1"/>
  <c r="O1152" i="1" s="1"/>
  <c r="O1153" i="1" s="1"/>
  <c r="O1154" i="1" s="1"/>
  <c r="O1155" i="1" s="1"/>
  <c r="O1156" i="1" s="1"/>
  <c r="O1157" i="1" s="1"/>
  <c r="O1158" i="1" s="1"/>
  <c r="O1159" i="1" s="1"/>
  <c r="O1160" i="1" s="1"/>
  <c r="O1161" i="1" s="1"/>
  <c r="O1162" i="1" s="1"/>
  <c r="O1163" i="1" s="1"/>
  <c r="O1164" i="1" s="1"/>
  <c r="O1165" i="1" s="1"/>
  <c r="O1166" i="1" s="1"/>
  <c r="O1167" i="1" s="1"/>
  <c r="O1168" i="1" s="1"/>
  <c r="O1169" i="1" s="1"/>
  <c r="O1170" i="1" s="1"/>
  <c r="O1171" i="1" s="1"/>
  <c r="O1172" i="1" s="1"/>
  <c r="O1173" i="1" s="1"/>
  <c r="O1174" i="1" s="1"/>
  <c r="O1175" i="1" s="1"/>
  <c r="O1176" i="1" s="1"/>
  <c r="O1177" i="1" s="1"/>
  <c r="O1178" i="1" s="1"/>
  <c r="O1179" i="1" s="1"/>
  <c r="O1180" i="1" s="1"/>
  <c r="O1181" i="1" s="1"/>
  <c r="O1182" i="1" s="1"/>
  <c r="O1183" i="1" s="1"/>
  <c r="O1184" i="1" s="1"/>
  <c r="O1185" i="1" s="1"/>
  <c r="O1186" i="1" s="1"/>
  <c r="O1187" i="1" s="1"/>
  <c r="O1188" i="1" s="1"/>
  <c r="O1189" i="1" s="1"/>
  <c r="O1190" i="1" s="1"/>
  <c r="O1191" i="1" s="1"/>
  <c r="O1192" i="1" s="1"/>
  <c r="O1193" i="1" s="1"/>
  <c r="O1194" i="1" s="1"/>
  <c r="O1195" i="1" s="1"/>
  <c r="O1196" i="1" s="1"/>
  <c r="O1197" i="1" s="1"/>
  <c r="O1198" i="1" s="1"/>
  <c r="O1199" i="1" s="1"/>
  <c r="O1200" i="1" s="1"/>
  <c r="O1201" i="1" s="1"/>
  <c r="O1202" i="1" s="1"/>
  <c r="O1203" i="1" s="1"/>
  <c r="O1204" i="1" s="1"/>
  <c r="O1205" i="1" s="1"/>
  <c r="O1206" i="1" s="1"/>
  <c r="O1207" i="1" s="1"/>
  <c r="O1208" i="1" s="1"/>
  <c r="O1209" i="1" s="1"/>
  <c r="O1210" i="1" s="1"/>
  <c r="O1211" i="1" s="1"/>
  <c r="O1212" i="1" s="1"/>
  <c r="O1213" i="1" s="1"/>
  <c r="O1214" i="1" s="1"/>
  <c r="O1215" i="1" s="1"/>
  <c r="O1216" i="1" s="1"/>
  <c r="O1217" i="1" s="1"/>
  <c r="O1218" i="1" s="1"/>
  <c r="O1219" i="1" s="1"/>
  <c r="O1220" i="1" s="1"/>
  <c r="O1221" i="1" s="1"/>
  <c r="O1222" i="1" s="1"/>
  <c r="O1223" i="1" s="1"/>
  <c r="O1224" i="1" s="1"/>
  <c r="O1225" i="1" s="1"/>
  <c r="O1226" i="1" s="1"/>
  <c r="O1227" i="1" s="1"/>
  <c r="O1228" i="1" s="1"/>
  <c r="O1229" i="1" s="1"/>
  <c r="O1230" i="1" s="1"/>
  <c r="O1231" i="1" s="1"/>
  <c r="O1232" i="1" s="1"/>
  <c r="O1233" i="1" s="1"/>
  <c r="O1234" i="1" s="1"/>
  <c r="O1235" i="1" s="1"/>
  <c r="O1236" i="1" s="1"/>
  <c r="O1237" i="1" s="1"/>
  <c r="O1238" i="1" s="1"/>
  <c r="O1239" i="1" s="1"/>
  <c r="O1240" i="1" s="1"/>
  <c r="O1241" i="1" s="1"/>
  <c r="O1242" i="1" s="1"/>
  <c r="O1243" i="1" s="1"/>
  <c r="O1244" i="1" s="1"/>
  <c r="O1245" i="1" s="1"/>
  <c r="O1246" i="1" s="1"/>
  <c r="O1247" i="1" s="1"/>
  <c r="O1248" i="1" s="1"/>
  <c r="O1249" i="1" s="1"/>
  <c r="O1250" i="1" s="1"/>
  <c r="O1251" i="1" s="1"/>
  <c r="O1252" i="1" s="1"/>
  <c r="O1253" i="1" s="1"/>
  <c r="O1254" i="1" s="1"/>
  <c r="O1255" i="1" s="1"/>
  <c r="O1256" i="1" s="1"/>
  <c r="O1257" i="1" s="1"/>
  <c r="O1258" i="1" s="1"/>
  <c r="O1259" i="1" s="1"/>
  <c r="O1260" i="1" s="1"/>
  <c r="O1261" i="1" s="1"/>
  <c r="O1262" i="1" s="1"/>
  <c r="O1263" i="1" s="1"/>
  <c r="O1264" i="1" s="1"/>
  <c r="O1265" i="1" s="1"/>
  <c r="O1266" i="1" s="1"/>
  <c r="O1267" i="1" s="1"/>
  <c r="O1268" i="1" s="1"/>
  <c r="O1269" i="1" s="1"/>
  <c r="O1270" i="1" s="1"/>
  <c r="O1271" i="1" s="1"/>
  <c r="O1272" i="1" s="1"/>
  <c r="O1273" i="1" s="1"/>
  <c r="O1274" i="1" s="1"/>
  <c r="O1275" i="1" s="1"/>
  <c r="O1276" i="1" s="1"/>
  <c r="O1277" i="1" s="1"/>
  <c r="O1278" i="1" s="1"/>
  <c r="O1279" i="1" s="1"/>
  <c r="O1280" i="1" s="1"/>
  <c r="O1281" i="1" s="1"/>
  <c r="O1282" i="1" s="1"/>
  <c r="O1283" i="1" s="1"/>
  <c r="O1284" i="1" s="1"/>
  <c r="O1285" i="1" s="1"/>
  <c r="O1286" i="1" s="1"/>
  <c r="O1287" i="1" s="1"/>
  <c r="O1288" i="1" s="1"/>
  <c r="O1289" i="1" s="1"/>
  <c r="O1290" i="1" s="1"/>
  <c r="O1291" i="1" s="1"/>
  <c r="O1292" i="1" s="1"/>
  <c r="O1293" i="1" s="1"/>
  <c r="O1294" i="1" s="1"/>
  <c r="O1295" i="1" s="1"/>
  <c r="O1296" i="1" s="1"/>
  <c r="O1297" i="1" s="1"/>
  <c r="O1298" i="1" s="1"/>
  <c r="O1299" i="1" s="1"/>
  <c r="O1300" i="1" s="1"/>
  <c r="O1301" i="1" s="1"/>
  <c r="O1302" i="1" s="1"/>
  <c r="O1303" i="1" s="1"/>
  <c r="O1304" i="1" s="1"/>
  <c r="O1305" i="1" s="1"/>
  <c r="O1306" i="1" s="1"/>
  <c r="O1307" i="1" s="1"/>
  <c r="O1308" i="1" s="1"/>
  <c r="O1309" i="1" s="1"/>
  <c r="O1310" i="1" s="1"/>
  <c r="O1311" i="1" s="1"/>
  <c r="O1312" i="1" s="1"/>
  <c r="O1313" i="1" s="1"/>
  <c r="O1314" i="1" s="1"/>
  <c r="O1315" i="1" s="1"/>
  <c r="O1316" i="1" s="1"/>
  <c r="O1317" i="1" s="1"/>
  <c r="O1318" i="1" s="1"/>
  <c r="O1319" i="1" s="1"/>
  <c r="O1320" i="1" s="1"/>
  <c r="O1321" i="1" s="1"/>
  <c r="O1322" i="1" s="1"/>
  <c r="O1323" i="1" s="1"/>
  <c r="O1324" i="1" s="1"/>
  <c r="O1325" i="1" s="1"/>
  <c r="O1326" i="1" s="1"/>
  <c r="O1327" i="1" s="1"/>
  <c r="O1328" i="1" s="1"/>
  <c r="O1329" i="1" s="1"/>
  <c r="O1330" i="1" s="1"/>
  <c r="O1331" i="1" s="1"/>
  <c r="O1332" i="1" s="1"/>
  <c r="O1333" i="1" s="1"/>
  <c r="O1334" i="1" s="1"/>
  <c r="O1335" i="1" s="1"/>
  <c r="O1336" i="1" s="1"/>
  <c r="O1337" i="1" s="1"/>
  <c r="O1338" i="1" s="1"/>
  <c r="O1339" i="1" s="1"/>
  <c r="O1340" i="1" s="1"/>
  <c r="O1341" i="1" s="1"/>
  <c r="O1342" i="1" s="1"/>
  <c r="O1343" i="1" s="1"/>
  <c r="O1344" i="1" s="1"/>
  <c r="O1345" i="1" s="1"/>
  <c r="O1346" i="1" s="1"/>
  <c r="O1347" i="1" s="1"/>
  <c r="O1348" i="1" s="1"/>
  <c r="O1349" i="1" s="1"/>
  <c r="O1350" i="1" s="1"/>
  <c r="O1351" i="1" s="1"/>
  <c r="O1352" i="1" s="1"/>
  <c r="O1353" i="1" s="1"/>
  <c r="O1354" i="1" s="1"/>
  <c r="O1355" i="1" s="1"/>
  <c r="O1356" i="1" s="1"/>
  <c r="O1357" i="1" s="1"/>
  <c r="O1358" i="1" s="1"/>
  <c r="O1359" i="1" s="1"/>
  <c r="O1360" i="1" s="1"/>
  <c r="O1361" i="1" s="1"/>
  <c r="O1362" i="1" s="1"/>
  <c r="O1363" i="1" s="1"/>
  <c r="O1364" i="1" s="1"/>
  <c r="O1365" i="1" s="1"/>
  <c r="O1366" i="1" s="1"/>
  <c r="O1367" i="1" s="1"/>
  <c r="O1368" i="1" s="1"/>
  <c r="O1369" i="1" s="1"/>
  <c r="O1370" i="1" s="1"/>
  <c r="O1371" i="1" s="1"/>
  <c r="O1372" i="1" s="1"/>
  <c r="O1373" i="1" s="1"/>
  <c r="O1374" i="1" s="1"/>
  <c r="O1375" i="1" s="1"/>
  <c r="O1376" i="1" s="1"/>
  <c r="O1377" i="1" s="1"/>
  <c r="O1378" i="1" s="1"/>
  <c r="O1379" i="1" s="1"/>
  <c r="O1380" i="1" s="1"/>
  <c r="O1381" i="1" s="1"/>
  <c r="O1382" i="1" s="1"/>
  <c r="O1383" i="1" s="1"/>
  <c r="O1384" i="1" s="1"/>
  <c r="O1385" i="1" s="1"/>
  <c r="O1386" i="1" s="1"/>
  <c r="O1387" i="1" s="1"/>
  <c r="O1388" i="1" s="1"/>
  <c r="O1389" i="1" s="1"/>
  <c r="O1390" i="1" s="1"/>
  <c r="O1391" i="1" s="1"/>
  <c r="O1392" i="1" s="1"/>
  <c r="O1393" i="1" s="1"/>
  <c r="O1394" i="1" s="1"/>
  <c r="O1395" i="1" s="1"/>
  <c r="O1396" i="1" s="1"/>
  <c r="O1397" i="1" s="1"/>
  <c r="O1398" i="1" s="1"/>
  <c r="O1399" i="1" s="1"/>
  <c r="O1400" i="1" s="1"/>
  <c r="O1401" i="1" s="1"/>
  <c r="O1402" i="1" s="1"/>
  <c r="O1403" i="1" s="1"/>
  <c r="O1404" i="1" s="1"/>
  <c r="O1405" i="1" s="1"/>
  <c r="O1406" i="1" s="1"/>
  <c r="O1407" i="1" s="1"/>
  <c r="O1408" i="1" s="1"/>
  <c r="O1409" i="1" s="1"/>
  <c r="O1410" i="1" s="1"/>
  <c r="O1411" i="1" s="1"/>
  <c r="O1412" i="1" s="1"/>
  <c r="O1413" i="1" s="1"/>
  <c r="O1414" i="1" s="1"/>
  <c r="O1415" i="1" s="1"/>
  <c r="O1416" i="1" s="1"/>
  <c r="O1417" i="1" s="1"/>
  <c r="O1418" i="1" s="1"/>
  <c r="O1419" i="1" s="1"/>
  <c r="O1420" i="1" s="1"/>
  <c r="O1421" i="1" s="1"/>
  <c r="O1422" i="1" s="1"/>
  <c r="O1423" i="1" s="1"/>
  <c r="O1424" i="1" s="1"/>
  <c r="O1425" i="1" s="1"/>
  <c r="O1426" i="1" s="1"/>
  <c r="O1427" i="1" s="1"/>
  <c r="O1428" i="1" s="1"/>
  <c r="O1429" i="1" s="1"/>
  <c r="O1430" i="1" s="1"/>
  <c r="O1431" i="1" s="1"/>
  <c r="O1432" i="1" s="1"/>
  <c r="O1433" i="1" s="1"/>
  <c r="O1434" i="1" s="1"/>
  <c r="O1435" i="1" s="1"/>
  <c r="O1436" i="1" s="1"/>
  <c r="O1437" i="1" s="1"/>
  <c r="O1438" i="1" s="1"/>
  <c r="O1439" i="1" s="1"/>
  <c r="O1440" i="1" s="1"/>
  <c r="O1441" i="1" s="1"/>
  <c r="O1442" i="1" s="1"/>
  <c r="O1443" i="1" s="1"/>
  <c r="O1444" i="1" s="1"/>
  <c r="O1445" i="1" s="1"/>
  <c r="O1446" i="1" s="1"/>
  <c r="O1447" i="1" s="1"/>
  <c r="O1448" i="1" s="1"/>
  <c r="O1449" i="1" s="1"/>
  <c r="O1450" i="1" s="1"/>
  <c r="O1451" i="1" s="1"/>
  <c r="O1452" i="1" s="1"/>
  <c r="O1453" i="1" s="1"/>
  <c r="O1454" i="1" s="1"/>
  <c r="O1455" i="1" s="1"/>
  <c r="O1456" i="1" s="1"/>
  <c r="O1457" i="1" s="1"/>
  <c r="O1458" i="1" s="1"/>
  <c r="O1459" i="1" s="1"/>
  <c r="O1460" i="1" s="1"/>
  <c r="O1461" i="1" s="1"/>
  <c r="O1462" i="1" s="1"/>
  <c r="O1463" i="1" s="1"/>
  <c r="O1464" i="1" s="1"/>
  <c r="O1465" i="1" s="1"/>
  <c r="O1466" i="1" s="1"/>
  <c r="O1467" i="1" s="1"/>
  <c r="O1468" i="1" s="1"/>
  <c r="O1469" i="1" s="1"/>
  <c r="O1470" i="1" s="1"/>
  <c r="O1471" i="1" s="1"/>
  <c r="O1472" i="1" s="1"/>
  <c r="O1473" i="1" s="1"/>
  <c r="O1474" i="1" s="1"/>
  <c r="O1475" i="1" s="1"/>
  <c r="O1476" i="1" s="1"/>
  <c r="O1477" i="1" s="1"/>
  <c r="O1478" i="1" s="1"/>
  <c r="O1479" i="1" s="1"/>
  <c r="O1480" i="1" s="1"/>
  <c r="O1481" i="1" s="1"/>
  <c r="O1482" i="1" s="1"/>
  <c r="O1483" i="1" s="1"/>
  <c r="O1484" i="1" s="1"/>
  <c r="O1485" i="1" s="1"/>
  <c r="O1486" i="1" s="1"/>
  <c r="O1487" i="1" s="1"/>
  <c r="O1488" i="1" s="1"/>
  <c r="O1489" i="1" s="1"/>
  <c r="O1490" i="1" s="1"/>
  <c r="O1491" i="1" s="1"/>
  <c r="O1492" i="1" s="1"/>
  <c r="O1493" i="1" s="1"/>
  <c r="O1494" i="1" s="1"/>
  <c r="O1495" i="1" s="1"/>
  <c r="O1496" i="1" s="1"/>
  <c r="O1497" i="1" s="1"/>
  <c r="O1498" i="1" s="1"/>
  <c r="O1499" i="1" s="1"/>
  <c r="O1500" i="1" s="1"/>
  <c r="O1501" i="1" s="1"/>
  <c r="O1502" i="1" s="1"/>
  <c r="O1503" i="1" s="1"/>
  <c r="O1504" i="1" s="1"/>
  <c r="O1505" i="1" s="1"/>
  <c r="O1506" i="1" s="1"/>
  <c r="O1507" i="1" s="1"/>
  <c r="O1508" i="1" s="1"/>
  <c r="O1509" i="1" s="1"/>
  <c r="O1510" i="1" s="1"/>
  <c r="O1511" i="1" s="1"/>
  <c r="O1512" i="1" s="1"/>
  <c r="O1513" i="1" s="1"/>
  <c r="O1514" i="1" s="1"/>
  <c r="O1515" i="1" s="1"/>
  <c r="O1516" i="1" s="1"/>
  <c r="O1517" i="1" s="1"/>
  <c r="O1518" i="1" s="1"/>
  <c r="O1519" i="1" s="1"/>
  <c r="O1520" i="1" s="1"/>
  <c r="O1521" i="1" s="1"/>
  <c r="O1522" i="1" s="1"/>
  <c r="O1523" i="1" s="1"/>
  <c r="O1524" i="1" s="1"/>
  <c r="O1525" i="1" s="1"/>
  <c r="O1526" i="1" s="1"/>
  <c r="O1527" i="1" s="1"/>
  <c r="O1528" i="1" s="1"/>
  <c r="O1529" i="1" s="1"/>
  <c r="O1530" i="1" s="1"/>
  <c r="O1531" i="1" s="1"/>
  <c r="O1532" i="1" s="1"/>
  <c r="O1533" i="1" s="1"/>
  <c r="O1534" i="1" s="1"/>
  <c r="O1535" i="1" s="1"/>
  <c r="O1536" i="1" s="1"/>
  <c r="O1537" i="1" s="1"/>
  <c r="O1538" i="1" s="1"/>
  <c r="O1539" i="1" s="1"/>
  <c r="O1540" i="1" s="1"/>
  <c r="O1541" i="1" s="1"/>
  <c r="O1542" i="1" s="1"/>
  <c r="O1543" i="1" s="1"/>
  <c r="O1544" i="1" s="1"/>
  <c r="O1545" i="1" s="1"/>
  <c r="O1546" i="1" s="1"/>
  <c r="O1547" i="1" s="1"/>
  <c r="O1548" i="1" s="1"/>
  <c r="O1549" i="1" s="1"/>
  <c r="O1550" i="1" s="1"/>
  <c r="O1551" i="1" s="1"/>
  <c r="O1552" i="1" s="1"/>
  <c r="O1553" i="1" s="1"/>
  <c r="O1554" i="1" s="1"/>
  <c r="O1555" i="1" s="1"/>
  <c r="O1556" i="1" s="1"/>
  <c r="O1557" i="1" s="1"/>
  <c r="O1558" i="1" s="1"/>
  <c r="O1559" i="1" s="1"/>
  <c r="O1560" i="1" s="1"/>
  <c r="O1561" i="1" s="1"/>
  <c r="O1562" i="1" s="1"/>
  <c r="O1563" i="1" s="1"/>
  <c r="O1564" i="1" s="1"/>
  <c r="O1565" i="1" s="1"/>
  <c r="O1566" i="1" s="1"/>
  <c r="O1567" i="1" s="1"/>
  <c r="O1568" i="1" s="1"/>
  <c r="O1569" i="1" s="1"/>
  <c r="O1570" i="1" s="1"/>
  <c r="O1571" i="1" s="1"/>
  <c r="O1572" i="1" s="1"/>
  <c r="O1573" i="1" s="1"/>
  <c r="O1574" i="1" s="1"/>
  <c r="O1575" i="1" s="1"/>
  <c r="O1576" i="1" s="1"/>
  <c r="O1577" i="1" s="1"/>
  <c r="O1578" i="1" s="1"/>
  <c r="O1579" i="1" s="1"/>
  <c r="O1580" i="1" s="1"/>
  <c r="O1581" i="1" s="1"/>
  <c r="O1582" i="1" s="1"/>
  <c r="O1583" i="1" s="1"/>
  <c r="O1584" i="1" s="1"/>
  <c r="O1585" i="1" s="1"/>
  <c r="O1586" i="1" s="1"/>
  <c r="O1587" i="1" s="1"/>
  <c r="O1588" i="1" s="1"/>
  <c r="O1589" i="1" s="1"/>
  <c r="O1590" i="1" s="1"/>
  <c r="O1591" i="1" s="1"/>
  <c r="O1592" i="1" s="1"/>
  <c r="O1593" i="1" s="1"/>
  <c r="O1594" i="1" s="1"/>
  <c r="O1595" i="1" s="1"/>
  <c r="O1596" i="1" s="1"/>
  <c r="O1597" i="1" s="1"/>
  <c r="O1598" i="1" s="1"/>
  <c r="O1599" i="1" s="1"/>
  <c r="O1600" i="1" s="1"/>
  <c r="O1601" i="1" s="1"/>
  <c r="O1602" i="1" s="1"/>
  <c r="O1603" i="1" s="1"/>
  <c r="O1604" i="1" s="1"/>
  <c r="O1605" i="1" s="1"/>
  <c r="O1606" i="1" s="1"/>
  <c r="O1607" i="1" s="1"/>
  <c r="O1608" i="1" s="1"/>
  <c r="O1609" i="1" s="1"/>
  <c r="O1610" i="1" s="1"/>
  <c r="O1611" i="1" s="1"/>
  <c r="O1612" i="1" s="1"/>
  <c r="O1613" i="1" s="1"/>
  <c r="O1614" i="1" s="1"/>
  <c r="O1615" i="1" s="1"/>
  <c r="O1616" i="1" s="1"/>
  <c r="O1617" i="1" s="1"/>
  <c r="O1618" i="1" s="1"/>
  <c r="O1619" i="1" s="1"/>
  <c r="O1620" i="1" s="1"/>
  <c r="O1621" i="1" s="1"/>
  <c r="O1622" i="1" s="1"/>
  <c r="O1623" i="1" s="1"/>
  <c r="O1624" i="1" s="1"/>
  <c r="O1625" i="1" s="1"/>
  <c r="O1626" i="1" s="1"/>
  <c r="O1627" i="1" s="1"/>
  <c r="O1628" i="1" s="1"/>
  <c r="O1629" i="1" s="1"/>
  <c r="O1630" i="1" s="1"/>
  <c r="O1631" i="1" s="1"/>
  <c r="O1632" i="1" s="1"/>
  <c r="O1633" i="1" s="1"/>
  <c r="O1634" i="1" s="1"/>
  <c r="O1635" i="1" s="1"/>
  <c r="O1636" i="1" s="1"/>
  <c r="O1637" i="1" s="1"/>
  <c r="O1638" i="1" s="1"/>
  <c r="O1639" i="1" s="1"/>
  <c r="O1640" i="1" s="1"/>
  <c r="O1641" i="1" s="1"/>
  <c r="O1642" i="1" s="1"/>
  <c r="O1643" i="1" s="1"/>
  <c r="O1644" i="1" s="1"/>
  <c r="O1645" i="1" s="1"/>
  <c r="O1646" i="1" s="1"/>
  <c r="O1647" i="1" s="1"/>
  <c r="O1648" i="1" s="1"/>
  <c r="O1649" i="1" s="1"/>
  <c r="O1650" i="1" s="1"/>
  <c r="O1651" i="1" s="1"/>
  <c r="O1652" i="1" s="1"/>
  <c r="O1653" i="1" s="1"/>
  <c r="O1654" i="1" s="1"/>
  <c r="O1655" i="1" s="1"/>
  <c r="O1656" i="1" s="1"/>
  <c r="O1657" i="1" s="1"/>
  <c r="O1658" i="1" s="1"/>
  <c r="O1659" i="1" s="1"/>
  <c r="O1660" i="1" s="1"/>
  <c r="O1661" i="1" s="1"/>
  <c r="O1662" i="1" s="1"/>
  <c r="O1663" i="1" s="1"/>
  <c r="O1664" i="1" s="1"/>
  <c r="O1665" i="1" s="1"/>
  <c r="O1666" i="1" s="1"/>
  <c r="O1667" i="1" s="1"/>
  <c r="O1668" i="1" s="1"/>
  <c r="O1669" i="1" s="1"/>
  <c r="O1670" i="1" s="1"/>
  <c r="O1671" i="1" s="1"/>
  <c r="O1672" i="1" s="1"/>
  <c r="O1673" i="1" s="1"/>
  <c r="O1674" i="1" s="1"/>
  <c r="O1675" i="1" s="1"/>
  <c r="O1676" i="1" s="1"/>
  <c r="O1677" i="1" s="1"/>
  <c r="O1678" i="1" s="1"/>
  <c r="O1679" i="1" s="1"/>
  <c r="O1680" i="1" s="1"/>
  <c r="O1681" i="1" s="1"/>
  <c r="O1682" i="1" s="1"/>
  <c r="O1683" i="1" s="1"/>
  <c r="O1684" i="1" s="1"/>
  <c r="O1685" i="1" s="1"/>
  <c r="O1686" i="1" s="1"/>
  <c r="O1687" i="1" s="1"/>
  <c r="O1688" i="1" s="1"/>
  <c r="O1689" i="1" s="1"/>
  <c r="O1690" i="1" s="1"/>
  <c r="O1691" i="1" s="1"/>
  <c r="O1692" i="1" s="1"/>
  <c r="O1693" i="1" s="1"/>
  <c r="O1694" i="1" s="1"/>
  <c r="O1695" i="1" s="1"/>
  <c r="O1696" i="1" s="1"/>
  <c r="O1697" i="1" s="1"/>
  <c r="O1698" i="1" s="1"/>
  <c r="O1699" i="1" s="1"/>
  <c r="O1700" i="1" s="1"/>
  <c r="O1701" i="1" s="1"/>
  <c r="O1702" i="1" s="1"/>
  <c r="O1703" i="1" s="1"/>
  <c r="O1704" i="1" s="1"/>
  <c r="O1705" i="1" s="1"/>
  <c r="O1706" i="1" s="1"/>
  <c r="O1707" i="1" s="1"/>
  <c r="O1708" i="1" s="1"/>
  <c r="O1709" i="1" s="1"/>
  <c r="O1710" i="1" s="1"/>
  <c r="O1711" i="1" s="1"/>
  <c r="O1712" i="1" s="1"/>
  <c r="O1713" i="1" s="1"/>
  <c r="O1714" i="1" s="1"/>
  <c r="O1715" i="1" s="1"/>
  <c r="O1716" i="1" s="1"/>
  <c r="O1717" i="1" s="1"/>
  <c r="O1718" i="1" s="1"/>
  <c r="O1719" i="1" s="1"/>
  <c r="O1720" i="1" s="1"/>
  <c r="O1721" i="1" s="1"/>
  <c r="O1722" i="1" s="1"/>
  <c r="O1723" i="1" s="1"/>
  <c r="O1724" i="1" s="1"/>
  <c r="O1725" i="1" s="1"/>
  <c r="O1726" i="1" s="1"/>
  <c r="O1727" i="1" s="1"/>
  <c r="O1728" i="1" s="1"/>
  <c r="O1729" i="1" s="1"/>
  <c r="O1730" i="1" s="1"/>
  <c r="O1731" i="1" s="1"/>
  <c r="O1732" i="1" s="1"/>
  <c r="O1733" i="1" s="1"/>
  <c r="O1734" i="1" s="1"/>
  <c r="O1735" i="1" s="1"/>
  <c r="O1736" i="1" s="1"/>
  <c r="O1737" i="1" s="1"/>
  <c r="O1738" i="1" s="1"/>
  <c r="O1739" i="1" s="1"/>
  <c r="O1740" i="1" s="1"/>
  <c r="O1741" i="1" s="1"/>
  <c r="O1742" i="1" s="1"/>
  <c r="O1743" i="1" s="1"/>
  <c r="O1744" i="1" s="1"/>
  <c r="O1745" i="1" s="1"/>
  <c r="O1746" i="1" s="1"/>
  <c r="O1747" i="1" s="1"/>
  <c r="O1748" i="1" s="1"/>
  <c r="O1749" i="1" s="1"/>
  <c r="O1750" i="1" s="1"/>
  <c r="O1751" i="1" s="1"/>
  <c r="O1752" i="1" s="1"/>
  <c r="O1753" i="1" s="1"/>
  <c r="O1754" i="1" s="1"/>
  <c r="O1755" i="1" s="1"/>
  <c r="O1756" i="1" s="1"/>
  <c r="O1757" i="1" s="1"/>
  <c r="O1758" i="1" s="1"/>
  <c r="O1759" i="1" s="1"/>
  <c r="O1760" i="1" s="1"/>
  <c r="O1761" i="1" s="1"/>
  <c r="O1762" i="1" s="1"/>
  <c r="O1763" i="1" s="1"/>
  <c r="O1764" i="1" s="1"/>
  <c r="O1765" i="1" s="1"/>
  <c r="O1766" i="1" s="1"/>
  <c r="O1767" i="1" s="1"/>
  <c r="O1768" i="1" s="1"/>
  <c r="O1769" i="1" s="1"/>
  <c r="O1770" i="1" s="1"/>
  <c r="O1771" i="1" s="1"/>
  <c r="O1772" i="1" s="1"/>
  <c r="O1773" i="1" s="1"/>
  <c r="O1774" i="1" s="1"/>
  <c r="O1775" i="1" s="1"/>
  <c r="O1776" i="1" s="1"/>
  <c r="O1777" i="1" s="1"/>
  <c r="O1778" i="1" s="1"/>
  <c r="O1779" i="1" s="1"/>
  <c r="O1780" i="1" s="1"/>
  <c r="O1781" i="1" s="1"/>
  <c r="O1782" i="1" s="1"/>
  <c r="O1783" i="1" s="1"/>
  <c r="O1784" i="1" s="1"/>
  <c r="O1785" i="1" s="1"/>
  <c r="O1786" i="1" s="1"/>
  <c r="O1787" i="1" s="1"/>
  <c r="O1788" i="1" s="1"/>
  <c r="O1789" i="1" s="1"/>
  <c r="O1790" i="1" s="1"/>
  <c r="O1791" i="1" s="1"/>
  <c r="O1792" i="1" s="1"/>
  <c r="O1793" i="1" s="1"/>
  <c r="O1794" i="1" s="1"/>
  <c r="O1795" i="1" s="1"/>
  <c r="O1796" i="1" s="1"/>
  <c r="O1797" i="1" s="1"/>
  <c r="O1798" i="1" s="1"/>
  <c r="O1799" i="1" s="1"/>
  <c r="O1800" i="1" s="1"/>
  <c r="O1801" i="1" s="1"/>
  <c r="O1802" i="1" s="1"/>
  <c r="O1803" i="1" s="1"/>
  <c r="O1804" i="1" s="1"/>
  <c r="O1805" i="1" s="1"/>
  <c r="O1806" i="1" s="1"/>
  <c r="O1807" i="1" s="1"/>
  <c r="O1808" i="1" s="1"/>
  <c r="O1809" i="1" s="1"/>
  <c r="O1810" i="1" s="1"/>
  <c r="O1811" i="1" s="1"/>
  <c r="O1812" i="1" s="1"/>
  <c r="O1813" i="1" s="1"/>
  <c r="O1814" i="1" s="1"/>
  <c r="O1815" i="1" s="1"/>
  <c r="O1816" i="1" s="1"/>
  <c r="O1817" i="1" s="1"/>
  <c r="O1818" i="1" s="1"/>
  <c r="O1819" i="1" s="1"/>
  <c r="O1820" i="1" s="1"/>
  <c r="O1821" i="1" s="1"/>
  <c r="O1822" i="1" s="1"/>
  <c r="O1823" i="1" s="1"/>
  <c r="O1824" i="1" s="1"/>
  <c r="O1825" i="1" s="1"/>
  <c r="O1826" i="1" s="1"/>
  <c r="O1827" i="1" s="1"/>
  <c r="O1828" i="1" s="1"/>
  <c r="O1829" i="1" s="1"/>
  <c r="O1830" i="1" s="1"/>
  <c r="O1831" i="1" s="1"/>
  <c r="O1832" i="1" s="1"/>
  <c r="O1833" i="1" s="1"/>
  <c r="O1834" i="1" s="1"/>
  <c r="O1835" i="1" s="1"/>
  <c r="O1836" i="1" s="1"/>
  <c r="O1837" i="1" s="1"/>
  <c r="O1838" i="1" s="1"/>
  <c r="O1839" i="1" s="1"/>
  <c r="O1840" i="1" s="1"/>
  <c r="O1841" i="1" s="1"/>
  <c r="O1842" i="1" s="1"/>
  <c r="O1843" i="1" s="1"/>
  <c r="O1844" i="1" s="1"/>
  <c r="O1845" i="1" s="1"/>
  <c r="O1846" i="1" s="1"/>
  <c r="O1847" i="1" s="1"/>
  <c r="O1848" i="1" s="1"/>
  <c r="O1849" i="1" s="1"/>
  <c r="O1850" i="1" s="1"/>
  <c r="O1851" i="1" s="1"/>
  <c r="O1852" i="1" s="1"/>
  <c r="O1853" i="1" s="1"/>
  <c r="O1854" i="1" s="1"/>
  <c r="O1855" i="1" s="1"/>
  <c r="O1856" i="1" s="1"/>
  <c r="O1857" i="1" s="1"/>
  <c r="O1858" i="1" s="1"/>
  <c r="O1859" i="1" s="1"/>
  <c r="O1860" i="1" s="1"/>
  <c r="O1861" i="1" s="1"/>
  <c r="O1862" i="1" s="1"/>
  <c r="O1863" i="1" s="1"/>
  <c r="O1864" i="1" s="1"/>
  <c r="O1865" i="1" s="1"/>
  <c r="O1866" i="1" s="1"/>
  <c r="O1867" i="1" s="1"/>
  <c r="O1868" i="1" s="1"/>
  <c r="O1869" i="1" s="1"/>
  <c r="O1870" i="1" s="1"/>
  <c r="O1871" i="1" s="1"/>
  <c r="O1872" i="1" s="1"/>
  <c r="O1873" i="1" s="1"/>
  <c r="O1874" i="1" s="1"/>
  <c r="O1875" i="1" s="1"/>
  <c r="O1876" i="1" s="1"/>
  <c r="O1877" i="1" s="1"/>
  <c r="O1878" i="1" s="1"/>
  <c r="O1879" i="1" s="1"/>
  <c r="O1880" i="1" s="1"/>
  <c r="O1881" i="1" s="1"/>
  <c r="O1882" i="1" s="1"/>
  <c r="O1883" i="1" s="1"/>
  <c r="O1884" i="1" s="1"/>
  <c r="O1885" i="1" s="1"/>
  <c r="O1886" i="1" s="1"/>
  <c r="O1887" i="1" s="1"/>
  <c r="O1888" i="1" s="1"/>
  <c r="O1889" i="1" s="1"/>
  <c r="O1890" i="1" s="1"/>
  <c r="O1891" i="1" s="1"/>
  <c r="O1892" i="1" s="1"/>
  <c r="O1893" i="1" s="1"/>
  <c r="O1894" i="1" s="1"/>
  <c r="O1895" i="1" s="1"/>
  <c r="O1896" i="1" s="1"/>
  <c r="O1897" i="1" s="1"/>
  <c r="O1898" i="1" s="1"/>
  <c r="O1899" i="1" s="1"/>
  <c r="O1900" i="1" s="1"/>
  <c r="O1901" i="1" s="1"/>
  <c r="O1902" i="1" s="1"/>
  <c r="O1903" i="1" s="1"/>
  <c r="O1904" i="1" s="1"/>
  <c r="O1905" i="1" s="1"/>
  <c r="O1906" i="1" s="1"/>
  <c r="O1907" i="1" s="1"/>
  <c r="O1908" i="1" s="1"/>
  <c r="O1909" i="1" s="1"/>
  <c r="O1910" i="1" s="1"/>
  <c r="O1911" i="1" s="1"/>
  <c r="O1912" i="1" s="1"/>
  <c r="O1913" i="1" s="1"/>
  <c r="O1914" i="1" s="1"/>
  <c r="O1915" i="1" s="1"/>
  <c r="O1916" i="1" s="1"/>
  <c r="O1917" i="1" s="1"/>
  <c r="O1918" i="1" s="1"/>
  <c r="O1919" i="1" s="1"/>
  <c r="O1920" i="1" s="1"/>
  <c r="O1921" i="1" s="1"/>
  <c r="O1922" i="1" s="1"/>
  <c r="O1923" i="1" s="1"/>
  <c r="O1924" i="1" s="1"/>
  <c r="O1925" i="1" s="1"/>
  <c r="O1926" i="1" s="1"/>
  <c r="O1927" i="1" s="1"/>
  <c r="O1928" i="1" s="1"/>
  <c r="O1929" i="1" s="1"/>
  <c r="O1930" i="1" s="1"/>
  <c r="O1931" i="1" s="1"/>
  <c r="O1932" i="1" s="1"/>
  <c r="O1933" i="1" s="1"/>
  <c r="O1934" i="1" s="1"/>
  <c r="O1935" i="1" s="1"/>
  <c r="O1936" i="1" s="1"/>
  <c r="O1937" i="1" s="1"/>
  <c r="O1938" i="1" s="1"/>
  <c r="O1939" i="1" s="1"/>
  <c r="O1940" i="1" s="1"/>
  <c r="O1941" i="1" s="1"/>
  <c r="O1942" i="1" s="1"/>
  <c r="O1943" i="1" s="1"/>
  <c r="O1944" i="1" s="1"/>
  <c r="O1945" i="1" s="1"/>
  <c r="O1946" i="1" s="1"/>
  <c r="O1947" i="1" s="1"/>
  <c r="O1948" i="1" s="1"/>
  <c r="O1949" i="1" s="1"/>
  <c r="O1950" i="1" s="1"/>
  <c r="O1951" i="1" s="1"/>
  <c r="O1952" i="1" s="1"/>
  <c r="O1953" i="1" s="1"/>
  <c r="O1954" i="1" s="1"/>
  <c r="O1955" i="1" s="1"/>
  <c r="O1956" i="1" s="1"/>
  <c r="O1957" i="1" s="1"/>
  <c r="O1958" i="1" s="1"/>
  <c r="O1959" i="1" s="1"/>
  <c r="O1960" i="1" s="1"/>
  <c r="O1961" i="1" s="1"/>
  <c r="O1962" i="1" s="1"/>
  <c r="O1963" i="1" s="1"/>
  <c r="O1964" i="1" s="1"/>
  <c r="O1965" i="1" s="1"/>
  <c r="O1966" i="1" s="1"/>
  <c r="O1967" i="1" s="1"/>
  <c r="O1968" i="1" s="1"/>
  <c r="O1969" i="1" s="1"/>
  <c r="O1970" i="1" s="1"/>
  <c r="O1971" i="1" s="1"/>
  <c r="O1972" i="1" s="1"/>
  <c r="O1973" i="1" s="1"/>
  <c r="O1974" i="1" s="1"/>
  <c r="O1975" i="1" s="1"/>
  <c r="O1976" i="1" s="1"/>
  <c r="O1977" i="1" s="1"/>
  <c r="O1978" i="1" s="1"/>
  <c r="O1979" i="1" s="1"/>
  <c r="O1980" i="1" s="1"/>
  <c r="O1981" i="1" s="1"/>
  <c r="O1982" i="1" s="1"/>
  <c r="O1983" i="1" s="1"/>
  <c r="O1984" i="1" s="1"/>
  <c r="O1985" i="1" s="1"/>
  <c r="O1986" i="1" s="1"/>
  <c r="O1987" i="1" s="1"/>
  <c r="O1988" i="1" s="1"/>
  <c r="O1989" i="1" s="1"/>
  <c r="O1990" i="1" s="1"/>
  <c r="O1991" i="1" s="1"/>
  <c r="O1992" i="1" s="1"/>
  <c r="O1993" i="1" s="1"/>
  <c r="O1994" i="1" s="1"/>
  <c r="O1995" i="1" s="1"/>
  <c r="O1996" i="1" s="1"/>
  <c r="O1997" i="1" s="1"/>
  <c r="O1998" i="1" s="1"/>
  <c r="O1999" i="1" s="1"/>
  <c r="O2000" i="1" s="1"/>
  <c r="O2001" i="1" s="1"/>
  <c r="O2002" i="1" s="1"/>
  <c r="O2003" i="1" s="1"/>
  <c r="O2004" i="1" s="1"/>
  <c r="O2005" i="1" s="1"/>
  <c r="O2006" i="1" s="1"/>
  <c r="O2007" i="1" s="1"/>
  <c r="O2008" i="1" s="1"/>
  <c r="O2009" i="1" s="1"/>
  <c r="O2010" i="1" s="1"/>
  <c r="O2011" i="1" s="1"/>
  <c r="O2012" i="1" s="1"/>
  <c r="O2013" i="1" s="1"/>
  <c r="O2014" i="1" s="1"/>
  <c r="O2015" i="1" s="1"/>
  <c r="O2016" i="1" s="1"/>
  <c r="O2017" i="1" s="1"/>
  <c r="O2018" i="1" s="1"/>
  <c r="O2019" i="1" s="1"/>
  <c r="O2020" i="1" s="1"/>
  <c r="O2021" i="1" s="1"/>
  <c r="O2022" i="1" s="1"/>
  <c r="O2023" i="1" s="1"/>
  <c r="O2024" i="1" s="1"/>
  <c r="O2025" i="1" s="1"/>
  <c r="O2026" i="1" s="1"/>
  <c r="O2027" i="1" s="1"/>
  <c r="O2028" i="1" s="1"/>
  <c r="O2029" i="1" s="1"/>
  <c r="O2030" i="1" s="1"/>
  <c r="O2031" i="1" s="1"/>
  <c r="O2032" i="1" s="1"/>
  <c r="O2033" i="1" s="1"/>
  <c r="O2034" i="1" s="1"/>
  <c r="O2035" i="1" s="1"/>
  <c r="O2036" i="1" s="1"/>
  <c r="O2037" i="1" s="1"/>
  <c r="O2038" i="1" s="1"/>
  <c r="O2039" i="1" s="1"/>
  <c r="O2040" i="1" s="1"/>
  <c r="O2041" i="1" s="1"/>
  <c r="O2042" i="1" s="1"/>
  <c r="O2043" i="1" s="1"/>
  <c r="O2044" i="1" s="1"/>
  <c r="O2045" i="1" s="1"/>
  <c r="O2046" i="1" s="1"/>
  <c r="O2047" i="1" s="1"/>
  <c r="O2048" i="1" s="1"/>
  <c r="O2049" i="1" s="1"/>
  <c r="O2050" i="1" s="1"/>
  <c r="O2051" i="1" s="1"/>
  <c r="O2052" i="1" s="1"/>
  <c r="O2053" i="1" s="1"/>
  <c r="O2054" i="1" s="1"/>
  <c r="O2055" i="1" s="1"/>
  <c r="O2056" i="1" s="1"/>
  <c r="O2057" i="1" s="1"/>
  <c r="O2058" i="1" s="1"/>
  <c r="O2059" i="1" s="1"/>
  <c r="O2060" i="1" s="1"/>
  <c r="O2061" i="1" s="1"/>
  <c r="O2062" i="1" s="1"/>
  <c r="O2063" i="1" s="1"/>
  <c r="O2064" i="1" s="1"/>
  <c r="O2065" i="1" s="1"/>
  <c r="O2066" i="1" s="1"/>
  <c r="O2067" i="1" s="1"/>
  <c r="O2068" i="1" s="1"/>
  <c r="O2069" i="1" s="1"/>
  <c r="O2070" i="1" s="1"/>
  <c r="O2071" i="1" s="1"/>
  <c r="O2072" i="1" s="1"/>
  <c r="O2073" i="1" s="1"/>
  <c r="O2074" i="1" s="1"/>
  <c r="O2075" i="1" s="1"/>
  <c r="O2076" i="1" s="1"/>
  <c r="O2077" i="1" s="1"/>
  <c r="O2078" i="1" s="1"/>
  <c r="O2079" i="1" s="1"/>
  <c r="O2080" i="1" s="1"/>
  <c r="O2081" i="1" s="1"/>
  <c r="O2082" i="1" s="1"/>
  <c r="O2083" i="1" s="1"/>
  <c r="O2084" i="1" s="1"/>
  <c r="O2085" i="1" s="1"/>
  <c r="O2086" i="1" s="1"/>
  <c r="O2087" i="1" s="1"/>
  <c r="O2088" i="1" s="1"/>
  <c r="O2089" i="1" s="1"/>
  <c r="O2090" i="1" s="1"/>
  <c r="O2091" i="1" s="1"/>
  <c r="O2092" i="1" s="1"/>
  <c r="O2093" i="1" s="1"/>
  <c r="O2094" i="1" s="1"/>
  <c r="O2095" i="1" s="1"/>
  <c r="O2096" i="1" s="1"/>
  <c r="O2097" i="1" s="1"/>
  <c r="O2098" i="1" s="1"/>
  <c r="O2099" i="1" s="1"/>
  <c r="O2100" i="1" s="1"/>
  <c r="O2101" i="1" s="1"/>
  <c r="O2102" i="1" s="1"/>
  <c r="O2103" i="1" s="1"/>
  <c r="O2104" i="1" s="1"/>
  <c r="O2105" i="1" s="1"/>
  <c r="O2106" i="1" s="1"/>
  <c r="O2107" i="1" s="1"/>
  <c r="O2108" i="1" s="1"/>
  <c r="O2109" i="1" s="1"/>
  <c r="O2110" i="1" s="1"/>
  <c r="O2111" i="1" s="1"/>
  <c r="O2112" i="1" s="1"/>
  <c r="O2113" i="1" s="1"/>
  <c r="O2114" i="1" s="1"/>
  <c r="O2115" i="1" s="1"/>
  <c r="O2116" i="1" s="1"/>
  <c r="O2117" i="1" s="1"/>
  <c r="O2118" i="1" s="1"/>
  <c r="O2119" i="1" s="1"/>
  <c r="O2120" i="1" s="1"/>
  <c r="O2121" i="1" s="1"/>
  <c r="O2122" i="1" s="1"/>
  <c r="O2123" i="1" s="1"/>
  <c r="O2124" i="1" s="1"/>
  <c r="O2125" i="1" s="1"/>
  <c r="O2126" i="1" s="1"/>
  <c r="O2127" i="1" s="1"/>
  <c r="O2128" i="1" s="1"/>
  <c r="O2129" i="1" s="1"/>
  <c r="O2130" i="1" s="1"/>
  <c r="O2131" i="1" s="1"/>
  <c r="O2132" i="1" s="1"/>
  <c r="O2133" i="1" s="1"/>
  <c r="O2134" i="1" s="1"/>
  <c r="O2135" i="1" s="1"/>
  <c r="O2136" i="1" s="1"/>
  <c r="O2137" i="1" s="1"/>
  <c r="O2138" i="1" s="1"/>
  <c r="O2139" i="1" s="1"/>
  <c r="O2140" i="1" s="1"/>
  <c r="O2141" i="1" s="1"/>
  <c r="O2142" i="1" s="1"/>
  <c r="O2143" i="1" s="1"/>
  <c r="O2144" i="1" s="1"/>
  <c r="O2145" i="1" s="1"/>
  <c r="O2146" i="1" s="1"/>
  <c r="O2147" i="1" s="1"/>
  <c r="O2148" i="1" s="1"/>
  <c r="O2149" i="1" s="1"/>
  <c r="O2150" i="1" s="1"/>
  <c r="O2151" i="1" s="1"/>
  <c r="O2152" i="1" s="1"/>
  <c r="O2153" i="1" s="1"/>
  <c r="O2154" i="1" s="1"/>
  <c r="O2155" i="1" s="1"/>
  <c r="O2156" i="1" s="1"/>
  <c r="O2157" i="1" s="1"/>
  <c r="O2158" i="1" s="1"/>
  <c r="O2159" i="1" s="1"/>
  <c r="O2160" i="1" s="1"/>
  <c r="O2161" i="1" s="1"/>
  <c r="O2162" i="1" s="1"/>
  <c r="O2163" i="1" s="1"/>
  <c r="O2164" i="1" s="1"/>
  <c r="O2165" i="1" s="1"/>
  <c r="O2166" i="1" s="1"/>
  <c r="O2167" i="1" s="1"/>
  <c r="O2168" i="1" s="1"/>
  <c r="O2169" i="1" s="1"/>
  <c r="O2170" i="1" s="1"/>
  <c r="O2171" i="1" s="1"/>
  <c r="O2172" i="1" s="1"/>
  <c r="O2173" i="1" s="1"/>
  <c r="O2174" i="1" s="1"/>
  <c r="O2175" i="1" s="1"/>
  <c r="O2176" i="1" s="1"/>
  <c r="O2177" i="1" s="1"/>
  <c r="O2178" i="1" s="1"/>
  <c r="O2179" i="1" s="1"/>
  <c r="O2180" i="1" s="1"/>
  <c r="O2181" i="1" s="1"/>
  <c r="O2182" i="1" s="1"/>
  <c r="O2183" i="1" s="1"/>
  <c r="O2184" i="1" s="1"/>
  <c r="O2185" i="1" s="1"/>
  <c r="O2186" i="1" s="1"/>
  <c r="O2187" i="1" s="1"/>
  <c r="O2188" i="1" s="1"/>
  <c r="O2189" i="1" s="1"/>
  <c r="O2190" i="1" s="1"/>
  <c r="O2191" i="1" s="1"/>
  <c r="O2192" i="1" s="1"/>
  <c r="O2193" i="1" s="1"/>
  <c r="O2194" i="1" s="1"/>
  <c r="O2195" i="1" s="1"/>
  <c r="O2196" i="1" s="1"/>
  <c r="O2197" i="1" s="1"/>
  <c r="O2198" i="1" s="1"/>
  <c r="O2199" i="1" s="1"/>
  <c r="O2200" i="1" s="1"/>
  <c r="O2201" i="1" s="1"/>
  <c r="O2202" i="1" s="1"/>
  <c r="O2203" i="1" s="1"/>
  <c r="O2204" i="1" s="1"/>
  <c r="O2205" i="1" s="1"/>
  <c r="O2206" i="1" s="1"/>
  <c r="O2207" i="1" s="1"/>
  <c r="O2208" i="1" s="1"/>
  <c r="O2209" i="1" s="1"/>
  <c r="O2210" i="1" s="1"/>
  <c r="O2211" i="1" s="1"/>
  <c r="O2212" i="1" s="1"/>
  <c r="O2213" i="1" s="1"/>
  <c r="O2214" i="1" s="1"/>
  <c r="O2215" i="1" s="1"/>
  <c r="O2216" i="1" s="1"/>
  <c r="O2217" i="1" s="1"/>
  <c r="O2218" i="1" s="1"/>
  <c r="O2219" i="1" s="1"/>
  <c r="O2220" i="1" s="1"/>
  <c r="O2221" i="1" s="1"/>
  <c r="O2222" i="1" s="1"/>
  <c r="O2223" i="1" s="1"/>
  <c r="O2224" i="1" s="1"/>
  <c r="O2225" i="1" s="1"/>
  <c r="O2226" i="1" s="1"/>
  <c r="O2227" i="1" s="1"/>
  <c r="O2228" i="1" s="1"/>
  <c r="O2229" i="1" s="1"/>
  <c r="O2230" i="1" s="1"/>
  <c r="O2231" i="1" s="1"/>
  <c r="O2232" i="1" s="1"/>
  <c r="O2233" i="1" s="1"/>
  <c r="O2234" i="1" s="1"/>
  <c r="O2235" i="1" s="1"/>
  <c r="O2236" i="1" s="1"/>
  <c r="O2237" i="1" s="1"/>
  <c r="O2238" i="1" s="1"/>
  <c r="O2239" i="1" s="1"/>
  <c r="O2240" i="1" s="1"/>
  <c r="O2241" i="1" s="1"/>
  <c r="O2242" i="1" s="1"/>
  <c r="O2243" i="1" s="1"/>
  <c r="O2244" i="1" s="1"/>
  <c r="O2245" i="1" s="1"/>
  <c r="O2246" i="1" s="1"/>
  <c r="O2247" i="1" s="1"/>
  <c r="O2248" i="1" s="1"/>
  <c r="O2249" i="1" s="1"/>
  <c r="O2250" i="1" s="1"/>
  <c r="O2251" i="1" s="1"/>
  <c r="O2252" i="1" s="1"/>
  <c r="O2253" i="1" s="1"/>
  <c r="O2254" i="1" s="1"/>
  <c r="O2255" i="1" s="1"/>
  <c r="O2256" i="1" s="1"/>
  <c r="O2257" i="1" s="1"/>
  <c r="O2258" i="1" s="1"/>
  <c r="O2259" i="1" s="1"/>
  <c r="O2260" i="1" s="1"/>
  <c r="O2261" i="1" s="1"/>
  <c r="O2262" i="1" s="1"/>
  <c r="O2263" i="1" s="1"/>
  <c r="O2264" i="1" s="1"/>
  <c r="O2265" i="1" s="1"/>
  <c r="O2266" i="1" s="1"/>
  <c r="O2267" i="1" s="1"/>
  <c r="O2268" i="1" s="1"/>
  <c r="O2269" i="1" s="1"/>
  <c r="O2270" i="1" s="1"/>
  <c r="O2271" i="1" s="1"/>
  <c r="O2272" i="1" s="1"/>
  <c r="O2273" i="1" s="1"/>
  <c r="O2274" i="1" s="1"/>
  <c r="O2275" i="1" s="1"/>
  <c r="O2276" i="1" s="1"/>
  <c r="O2277" i="1" s="1"/>
  <c r="O2278" i="1" s="1"/>
  <c r="O2279" i="1" s="1"/>
  <c r="O2280" i="1" s="1"/>
  <c r="O2281" i="1" s="1"/>
  <c r="O2282" i="1" s="1"/>
  <c r="O2283" i="1" s="1"/>
  <c r="O2284" i="1" s="1"/>
  <c r="O2285" i="1" s="1"/>
  <c r="O2286" i="1" s="1"/>
  <c r="O2287" i="1" s="1"/>
  <c r="O2288" i="1" s="1"/>
  <c r="O2289" i="1" s="1"/>
  <c r="O2290" i="1" s="1"/>
  <c r="O2291" i="1" s="1"/>
  <c r="O2292" i="1" s="1"/>
  <c r="O2293" i="1" s="1"/>
  <c r="O2294" i="1" s="1"/>
  <c r="O2295" i="1" s="1"/>
  <c r="O2296" i="1" s="1"/>
  <c r="O2297" i="1" s="1"/>
  <c r="O2298" i="1" s="1"/>
  <c r="O2299" i="1" s="1"/>
  <c r="O2300" i="1" s="1"/>
  <c r="O2301" i="1" s="1"/>
  <c r="O2302" i="1" s="1"/>
  <c r="O2303" i="1" s="1"/>
  <c r="O2304" i="1" s="1"/>
  <c r="O2305" i="1" s="1"/>
  <c r="O2306" i="1" s="1"/>
  <c r="O2307" i="1" s="1"/>
  <c r="O2308" i="1" s="1"/>
  <c r="O2309" i="1" s="1"/>
  <c r="O2310" i="1" s="1"/>
  <c r="O2311" i="1" s="1"/>
  <c r="O2312" i="1" s="1"/>
  <c r="O2313" i="1" s="1"/>
  <c r="O2314" i="1" s="1"/>
  <c r="O2315" i="1" s="1"/>
  <c r="O2316" i="1" s="1"/>
  <c r="O2317" i="1" s="1"/>
  <c r="O2318" i="1" s="1"/>
  <c r="O2319" i="1" s="1"/>
  <c r="O2320" i="1" s="1"/>
  <c r="O2321" i="1" s="1"/>
  <c r="O2322" i="1" s="1"/>
  <c r="O2323" i="1" s="1"/>
  <c r="O2324" i="1" s="1"/>
  <c r="O2325" i="1" s="1"/>
  <c r="O2326" i="1" s="1"/>
  <c r="O2327" i="1" s="1"/>
  <c r="O2328" i="1" s="1"/>
  <c r="O2329" i="1" s="1"/>
  <c r="O2330" i="1" s="1"/>
  <c r="O2331" i="1" s="1"/>
  <c r="O2332" i="1" s="1"/>
  <c r="O2333" i="1" s="1"/>
  <c r="O2334" i="1" s="1"/>
  <c r="O2335" i="1" s="1"/>
  <c r="O2336" i="1" s="1"/>
  <c r="O2337" i="1" s="1"/>
  <c r="O2338" i="1" s="1"/>
  <c r="O2339" i="1" s="1"/>
  <c r="O2340" i="1" s="1"/>
  <c r="O2341" i="1" s="1"/>
  <c r="O2342" i="1" s="1"/>
  <c r="O2343" i="1" s="1"/>
  <c r="O2344" i="1" s="1"/>
  <c r="O2345" i="1" s="1"/>
  <c r="O2346" i="1" s="1"/>
  <c r="O2347" i="1" s="1"/>
  <c r="O2348" i="1" s="1"/>
  <c r="O2349" i="1" s="1"/>
  <c r="O2350" i="1" s="1"/>
  <c r="O2351" i="1" s="1"/>
  <c r="O2352" i="1" s="1"/>
  <c r="O2353" i="1" s="1"/>
  <c r="O2354" i="1" s="1"/>
  <c r="O2355" i="1" s="1"/>
  <c r="O2356" i="1" s="1"/>
  <c r="O2357" i="1" s="1"/>
  <c r="O2358" i="1" s="1"/>
  <c r="O2359" i="1" s="1"/>
  <c r="O2360" i="1" s="1"/>
  <c r="O2361" i="1" s="1"/>
  <c r="O2362" i="1" s="1"/>
  <c r="O2363" i="1" s="1"/>
  <c r="O2364" i="1" s="1"/>
  <c r="O2365" i="1" s="1"/>
  <c r="O2366" i="1" s="1"/>
  <c r="O2367" i="1" s="1"/>
  <c r="O2368" i="1" s="1"/>
  <c r="O2369" i="1" s="1"/>
  <c r="O2370" i="1" s="1"/>
  <c r="O2371" i="1" s="1"/>
  <c r="O2372" i="1" s="1"/>
  <c r="O2373" i="1" s="1"/>
  <c r="O2374" i="1" s="1"/>
  <c r="O2375" i="1" s="1"/>
  <c r="O2376" i="1" s="1"/>
  <c r="O2377" i="1" s="1"/>
  <c r="O2378" i="1" s="1"/>
  <c r="O2379" i="1" s="1"/>
  <c r="O2380" i="1" s="1"/>
  <c r="O2381" i="1" s="1"/>
  <c r="O2382" i="1" s="1"/>
  <c r="O2383" i="1" s="1"/>
  <c r="O2384" i="1" s="1"/>
  <c r="O2385" i="1" s="1"/>
  <c r="O2386" i="1" s="1"/>
  <c r="O2387" i="1" s="1"/>
  <c r="O2388" i="1" s="1"/>
  <c r="O2389" i="1" s="1"/>
  <c r="O2390" i="1" s="1"/>
  <c r="O2391" i="1" s="1"/>
  <c r="O2392" i="1" s="1"/>
  <c r="O2393" i="1" s="1"/>
  <c r="O2394" i="1" s="1"/>
  <c r="O2395" i="1" s="1"/>
  <c r="O2396" i="1" s="1"/>
  <c r="O2397" i="1" s="1"/>
  <c r="O2398" i="1" s="1"/>
  <c r="O2399" i="1" s="1"/>
  <c r="O2400" i="1" s="1"/>
  <c r="O2401" i="1" s="1"/>
  <c r="O2402" i="1" s="1"/>
  <c r="O2403" i="1" s="1"/>
  <c r="O2404" i="1" s="1"/>
  <c r="O2405" i="1" s="1"/>
  <c r="O2406" i="1" s="1"/>
  <c r="O2407" i="1" s="1"/>
  <c r="O2408" i="1" s="1"/>
  <c r="O2409" i="1" s="1"/>
  <c r="O2410" i="1" s="1"/>
  <c r="O2411" i="1" s="1"/>
  <c r="O2412" i="1" s="1"/>
  <c r="O2413" i="1" s="1"/>
  <c r="O2414" i="1" s="1"/>
  <c r="O2415" i="1" s="1"/>
  <c r="O2416" i="1" s="1"/>
  <c r="O2417" i="1" s="1"/>
  <c r="O2418" i="1" s="1"/>
  <c r="O2419" i="1" s="1"/>
  <c r="O2420" i="1" s="1"/>
  <c r="O2421" i="1" s="1"/>
  <c r="O2422" i="1" s="1"/>
  <c r="O2423" i="1" s="1"/>
  <c r="O2424" i="1" s="1"/>
  <c r="O2425" i="1" s="1"/>
  <c r="O2426" i="1" s="1"/>
  <c r="O2427" i="1" s="1"/>
  <c r="O2428" i="1" s="1"/>
  <c r="O2429" i="1" s="1"/>
  <c r="O2430" i="1" s="1"/>
  <c r="O2431" i="1" s="1"/>
  <c r="O2432" i="1" s="1"/>
  <c r="O2433" i="1" s="1"/>
  <c r="O2434" i="1" s="1"/>
  <c r="O2435" i="1" s="1"/>
  <c r="O2436" i="1" s="1"/>
  <c r="O2437" i="1" s="1"/>
  <c r="O2438" i="1" s="1"/>
  <c r="O2439" i="1" s="1"/>
  <c r="O2440" i="1" s="1"/>
  <c r="O2441" i="1" s="1"/>
  <c r="O2442" i="1" s="1"/>
  <c r="O2443" i="1" s="1"/>
  <c r="O2444" i="1" s="1"/>
  <c r="O2445" i="1" s="1"/>
  <c r="O2446" i="1" s="1"/>
  <c r="O2447" i="1" s="1"/>
  <c r="O2448" i="1" s="1"/>
  <c r="O2449" i="1" s="1"/>
  <c r="O2450" i="1" s="1"/>
  <c r="O2451" i="1" s="1"/>
  <c r="O2452" i="1" s="1"/>
  <c r="O2453" i="1" s="1"/>
  <c r="O2454" i="1" s="1"/>
  <c r="O2455" i="1" s="1"/>
  <c r="O2456" i="1" s="1"/>
  <c r="O2457" i="1" s="1"/>
  <c r="O2458" i="1" s="1"/>
  <c r="O2459" i="1" s="1"/>
  <c r="O2460" i="1" s="1"/>
  <c r="O2461" i="1" s="1"/>
  <c r="O2462" i="1" s="1"/>
  <c r="O2463" i="1" s="1"/>
  <c r="O2464" i="1" s="1"/>
  <c r="O2465" i="1" s="1"/>
  <c r="O2466" i="1" s="1"/>
  <c r="O2467" i="1" s="1"/>
  <c r="O2468" i="1" s="1"/>
  <c r="O2469" i="1" s="1"/>
  <c r="O2470" i="1" s="1"/>
  <c r="O2471" i="1" s="1"/>
  <c r="O2472" i="1" s="1"/>
  <c r="O2473" i="1" s="1"/>
  <c r="O2474" i="1" s="1"/>
  <c r="O2475" i="1" s="1"/>
  <c r="O2476" i="1" s="1"/>
  <c r="O2477" i="1" s="1"/>
  <c r="O2478" i="1" s="1"/>
  <c r="O2479" i="1" s="1"/>
  <c r="O2480" i="1" s="1"/>
  <c r="O2481" i="1" s="1"/>
  <c r="O2482" i="1" s="1"/>
  <c r="O2483" i="1" s="1"/>
  <c r="O2484" i="1" s="1"/>
  <c r="O2485" i="1" s="1"/>
  <c r="O2486" i="1" s="1"/>
  <c r="O2487" i="1" s="1"/>
  <c r="O2488" i="1" s="1"/>
  <c r="O2489" i="1" s="1"/>
  <c r="O2490" i="1" s="1"/>
  <c r="O2491" i="1" s="1"/>
  <c r="O2492" i="1" s="1"/>
  <c r="O2493" i="1" s="1"/>
  <c r="O2494" i="1" s="1"/>
  <c r="O2495" i="1" s="1"/>
  <c r="O2496" i="1" s="1"/>
  <c r="O2497" i="1" s="1"/>
  <c r="O2498" i="1" s="1"/>
  <c r="O2499" i="1" s="1"/>
  <c r="O2500" i="1" s="1"/>
  <c r="O2501" i="1" s="1"/>
  <c r="O2502" i="1" s="1"/>
  <c r="O2503" i="1" s="1"/>
  <c r="O2504" i="1" s="1"/>
  <c r="O2505" i="1" s="1"/>
  <c r="O2506" i="1" s="1"/>
  <c r="O2507" i="1" s="1"/>
  <c r="O2508" i="1" s="1"/>
  <c r="O2509" i="1" s="1"/>
  <c r="O2510" i="1" s="1"/>
  <c r="O2511" i="1" s="1"/>
  <c r="O2512" i="1" s="1"/>
  <c r="O2513" i="1" s="1"/>
  <c r="O2514" i="1" s="1"/>
  <c r="O2515" i="1" s="1"/>
  <c r="O2516" i="1" s="1"/>
  <c r="O2517" i="1" s="1"/>
  <c r="O2518" i="1" s="1"/>
  <c r="O2519" i="1" s="1"/>
  <c r="O2520" i="1" s="1"/>
  <c r="O2521" i="1" s="1"/>
  <c r="O2522" i="1" s="1"/>
  <c r="O2523" i="1" s="1"/>
  <c r="O2524" i="1" s="1"/>
  <c r="O2525" i="1" s="1"/>
  <c r="O2526" i="1" s="1"/>
  <c r="O2527" i="1" s="1"/>
  <c r="O2528" i="1" s="1"/>
  <c r="O2529" i="1" s="1"/>
  <c r="O2530" i="1" s="1"/>
  <c r="O2531" i="1" s="1"/>
  <c r="O2532" i="1" s="1"/>
  <c r="O2533" i="1" s="1"/>
  <c r="O2534" i="1" s="1"/>
  <c r="O2535" i="1" s="1"/>
  <c r="O2536" i="1" s="1"/>
  <c r="O2537" i="1" s="1"/>
  <c r="O2538" i="1" s="1"/>
  <c r="O2539" i="1" s="1"/>
  <c r="O2540" i="1" s="1"/>
  <c r="O2541" i="1" s="1"/>
  <c r="O2542" i="1" s="1"/>
  <c r="O2543" i="1" s="1"/>
  <c r="O2544" i="1" s="1"/>
  <c r="O2545" i="1" s="1"/>
  <c r="O2546" i="1" s="1"/>
  <c r="O2547" i="1" s="1"/>
  <c r="O2548" i="1" s="1"/>
  <c r="O2549" i="1" s="1"/>
  <c r="O2550" i="1" s="1"/>
  <c r="O2551" i="1" s="1"/>
  <c r="O2552" i="1" s="1"/>
  <c r="O2553" i="1" s="1"/>
  <c r="O2554" i="1" s="1"/>
  <c r="O2555" i="1" s="1"/>
  <c r="O2556" i="1" s="1"/>
  <c r="O2557" i="1" s="1"/>
  <c r="O2558" i="1" s="1"/>
  <c r="O2559" i="1" s="1"/>
  <c r="O2560" i="1" s="1"/>
  <c r="O2561" i="1" s="1"/>
  <c r="O2562" i="1" s="1"/>
  <c r="O2563" i="1" s="1"/>
  <c r="O2564" i="1" s="1"/>
  <c r="O2565" i="1" s="1"/>
  <c r="O2566" i="1" s="1"/>
  <c r="O2567" i="1" s="1"/>
  <c r="O2568" i="1" s="1"/>
  <c r="O2569" i="1" s="1"/>
  <c r="O2570" i="1" s="1"/>
  <c r="O2571" i="1" s="1"/>
  <c r="O2572" i="1" s="1"/>
  <c r="O2573" i="1" s="1"/>
  <c r="O2574" i="1" s="1"/>
  <c r="O2575" i="1" s="1"/>
  <c r="O2576" i="1" s="1"/>
  <c r="O2577" i="1" s="1"/>
  <c r="O2578" i="1" s="1"/>
  <c r="O2579" i="1" s="1"/>
  <c r="O2580" i="1" s="1"/>
  <c r="O2581" i="1" s="1"/>
  <c r="O2582" i="1" s="1"/>
  <c r="O2583" i="1" s="1"/>
  <c r="O2584" i="1" s="1"/>
  <c r="O2585" i="1" s="1"/>
  <c r="O2586" i="1" s="1"/>
  <c r="O2587" i="1" s="1"/>
  <c r="O2588" i="1" s="1"/>
  <c r="O2589" i="1" s="1"/>
  <c r="O2590" i="1" s="1"/>
  <c r="O2591" i="1" s="1"/>
  <c r="O2592" i="1" s="1"/>
  <c r="O2593" i="1" s="1"/>
  <c r="O2594" i="1" s="1"/>
  <c r="O2595" i="1" s="1"/>
  <c r="O2596" i="1" s="1"/>
  <c r="O2597" i="1" s="1"/>
  <c r="O2598" i="1" s="1"/>
  <c r="O2599" i="1" s="1"/>
  <c r="O2600" i="1" s="1"/>
  <c r="O2601" i="1" s="1"/>
  <c r="O2602" i="1" s="1"/>
  <c r="O2603" i="1" s="1"/>
  <c r="O2604" i="1" s="1"/>
  <c r="O2605" i="1" s="1"/>
  <c r="O2606" i="1" s="1"/>
  <c r="O2607" i="1" s="1"/>
  <c r="O2608" i="1" s="1"/>
  <c r="O2609" i="1" s="1"/>
  <c r="O2610" i="1" s="1"/>
  <c r="O2611" i="1" s="1"/>
  <c r="O2612" i="1" s="1"/>
  <c r="O2613" i="1" s="1"/>
  <c r="O2614" i="1" s="1"/>
  <c r="O2615" i="1" s="1"/>
  <c r="O2616" i="1" s="1"/>
  <c r="O2617" i="1" s="1"/>
  <c r="O2618" i="1" s="1"/>
  <c r="O2619" i="1" s="1"/>
  <c r="O2620" i="1" s="1"/>
  <c r="O2621" i="1" s="1"/>
  <c r="O2622" i="1" s="1"/>
  <c r="O2623" i="1" s="1"/>
  <c r="O2624" i="1" s="1"/>
  <c r="O2625" i="1" s="1"/>
  <c r="O2626" i="1" s="1"/>
  <c r="O2627" i="1" s="1"/>
  <c r="O2628" i="1" s="1"/>
  <c r="O2629" i="1" s="1"/>
  <c r="O2630" i="1" s="1"/>
  <c r="O2631" i="1" s="1"/>
  <c r="O2632" i="1" s="1"/>
  <c r="O2633" i="1" s="1"/>
  <c r="O2634" i="1" s="1"/>
  <c r="O2635" i="1" s="1"/>
  <c r="O2636" i="1" s="1"/>
  <c r="O2637" i="1" s="1"/>
  <c r="O2638" i="1" s="1"/>
  <c r="O2639" i="1" s="1"/>
  <c r="O2640" i="1" s="1"/>
  <c r="O2641" i="1" s="1"/>
  <c r="O2642" i="1" s="1"/>
  <c r="O2643" i="1" s="1"/>
  <c r="O2644" i="1" s="1"/>
  <c r="O2645" i="1" s="1"/>
  <c r="O2646" i="1" s="1"/>
  <c r="O2647" i="1" s="1"/>
  <c r="O2648" i="1" s="1"/>
  <c r="O2649" i="1" s="1"/>
  <c r="O2650" i="1" s="1"/>
  <c r="O2651" i="1" s="1"/>
  <c r="O2652" i="1" s="1"/>
  <c r="O2653" i="1" s="1"/>
  <c r="O2654" i="1" s="1"/>
  <c r="O2655" i="1" s="1"/>
  <c r="O2656" i="1" s="1"/>
  <c r="O2657" i="1" s="1"/>
  <c r="O2658" i="1" s="1"/>
  <c r="O2659" i="1" s="1"/>
  <c r="O2660" i="1" s="1"/>
  <c r="O2661" i="1" s="1"/>
  <c r="O2662" i="1" s="1"/>
  <c r="O2663" i="1" s="1"/>
  <c r="O2664" i="1" s="1"/>
  <c r="O2665" i="1" s="1"/>
  <c r="O2666" i="1" s="1"/>
  <c r="O2667" i="1" s="1"/>
  <c r="O2668" i="1" s="1"/>
  <c r="O2669" i="1" s="1"/>
  <c r="O2670" i="1" s="1"/>
  <c r="O2671" i="1" s="1"/>
  <c r="O2672" i="1" s="1"/>
  <c r="O2673" i="1" s="1"/>
  <c r="O2674" i="1" s="1"/>
  <c r="O2675" i="1" s="1"/>
  <c r="O2676" i="1" s="1"/>
  <c r="O2677" i="1" s="1"/>
  <c r="O2678" i="1" s="1"/>
  <c r="O2679" i="1" s="1"/>
  <c r="O2680" i="1" s="1"/>
  <c r="O2681" i="1" s="1"/>
  <c r="O2682" i="1" s="1"/>
  <c r="O2683" i="1" s="1"/>
  <c r="O2684" i="1" s="1"/>
  <c r="O2685" i="1" s="1"/>
  <c r="O2686" i="1" s="1"/>
  <c r="O2687" i="1" s="1"/>
  <c r="O2688" i="1" s="1"/>
  <c r="O2689" i="1" s="1"/>
  <c r="O2690" i="1" s="1"/>
  <c r="O2691" i="1" s="1"/>
  <c r="O2692" i="1" s="1"/>
  <c r="O2693" i="1" s="1"/>
  <c r="O2694" i="1" s="1"/>
  <c r="O2695" i="1" s="1"/>
  <c r="O2696" i="1" s="1"/>
  <c r="O2697" i="1" s="1"/>
  <c r="O2698" i="1" s="1"/>
  <c r="O2699" i="1" s="1"/>
  <c r="O2700" i="1" s="1"/>
  <c r="O2701" i="1" s="1"/>
  <c r="O2702" i="1" s="1"/>
  <c r="O2703" i="1" s="1"/>
  <c r="O2704" i="1" s="1"/>
  <c r="O2705" i="1" s="1"/>
  <c r="O2706" i="1" s="1"/>
  <c r="O2707" i="1" s="1"/>
  <c r="O2708" i="1" s="1"/>
  <c r="O2709" i="1" s="1"/>
  <c r="O2710" i="1" s="1"/>
  <c r="O2711" i="1" s="1"/>
  <c r="O2712" i="1" s="1"/>
  <c r="O2713" i="1" s="1"/>
  <c r="O2714" i="1" s="1"/>
  <c r="O2715" i="1" s="1"/>
  <c r="O2716" i="1" s="1"/>
  <c r="O2717" i="1" s="1"/>
  <c r="O2718" i="1" s="1"/>
  <c r="O2719" i="1" s="1"/>
  <c r="O2720" i="1" s="1"/>
  <c r="O2721" i="1" s="1"/>
  <c r="O2722" i="1" s="1"/>
  <c r="O2723" i="1" s="1"/>
  <c r="O2724" i="1" s="1"/>
  <c r="O2725" i="1" s="1"/>
  <c r="O2726" i="1" s="1"/>
  <c r="O2727" i="1" s="1"/>
  <c r="O2728" i="1" s="1"/>
  <c r="O2729" i="1" s="1"/>
  <c r="O2730" i="1" s="1"/>
  <c r="O2731" i="1" s="1"/>
  <c r="O2732" i="1" s="1"/>
  <c r="O2733" i="1" s="1"/>
  <c r="O2734" i="1" s="1"/>
  <c r="O2735" i="1" s="1"/>
  <c r="O2736" i="1" s="1"/>
  <c r="O2737" i="1" s="1"/>
  <c r="O2738" i="1" s="1"/>
  <c r="O2739" i="1" s="1"/>
  <c r="O2740" i="1" s="1"/>
  <c r="O2741" i="1" s="1"/>
  <c r="O2742" i="1" s="1"/>
  <c r="O2743" i="1" s="1"/>
  <c r="O2744" i="1" s="1"/>
  <c r="O2745" i="1" s="1"/>
  <c r="O2746" i="1" s="1"/>
  <c r="O2747" i="1" s="1"/>
  <c r="O2748" i="1" s="1"/>
  <c r="O2749" i="1" s="1"/>
  <c r="O2750" i="1" s="1"/>
  <c r="O2751" i="1" s="1"/>
  <c r="O2752" i="1" s="1"/>
  <c r="O2753" i="1" s="1"/>
  <c r="O2754" i="1" s="1"/>
  <c r="O2755" i="1" s="1"/>
  <c r="O2756" i="1" s="1"/>
  <c r="O2757" i="1" s="1"/>
  <c r="O2758" i="1" s="1"/>
  <c r="O2759" i="1" s="1"/>
  <c r="O2760" i="1" s="1"/>
  <c r="O2761" i="1" s="1"/>
  <c r="O2762" i="1" s="1"/>
  <c r="O2763" i="1" s="1"/>
  <c r="O2764" i="1" s="1"/>
  <c r="O2765" i="1" s="1"/>
  <c r="O2766" i="1" s="1"/>
  <c r="O2767" i="1" s="1"/>
  <c r="O2768" i="1" s="1"/>
  <c r="O2769" i="1" s="1"/>
  <c r="O2770" i="1" s="1"/>
  <c r="O2771" i="1" s="1"/>
  <c r="O2772" i="1" s="1"/>
  <c r="O2773" i="1" s="1"/>
  <c r="O2774" i="1" s="1"/>
  <c r="O2775" i="1" s="1"/>
  <c r="O2776" i="1" s="1"/>
  <c r="O2777" i="1" s="1"/>
  <c r="O2778" i="1" s="1"/>
  <c r="O2779" i="1" s="1"/>
  <c r="O2780" i="1" s="1"/>
  <c r="O2781" i="1" s="1"/>
  <c r="O2782" i="1" s="1"/>
  <c r="O2783" i="1" s="1"/>
  <c r="O2784" i="1" s="1"/>
  <c r="O2785" i="1" s="1"/>
  <c r="O2786" i="1" s="1"/>
  <c r="O2787" i="1" s="1"/>
  <c r="O2788" i="1" s="1"/>
  <c r="O2789" i="1" s="1"/>
  <c r="O2790" i="1" s="1"/>
  <c r="O2791" i="1" s="1"/>
  <c r="O2792" i="1" s="1"/>
  <c r="O2793" i="1" s="1"/>
  <c r="O2794" i="1" s="1"/>
  <c r="O2795" i="1" s="1"/>
  <c r="O2796" i="1" s="1"/>
  <c r="O2797" i="1" s="1"/>
  <c r="O2798" i="1" s="1"/>
  <c r="O2799" i="1" s="1"/>
  <c r="O2800" i="1" s="1"/>
  <c r="O2801" i="1" s="1"/>
  <c r="O2802" i="1" s="1"/>
  <c r="O2803" i="1" s="1"/>
  <c r="O2804" i="1" s="1"/>
  <c r="O2805" i="1" s="1"/>
  <c r="O2806" i="1" s="1"/>
  <c r="O2807" i="1" s="1"/>
  <c r="O2808" i="1" s="1"/>
  <c r="O2809" i="1" s="1"/>
  <c r="O2810" i="1" s="1"/>
  <c r="O2811" i="1" s="1"/>
  <c r="O2812" i="1" s="1"/>
  <c r="O2813" i="1" s="1"/>
  <c r="O2814" i="1" s="1"/>
  <c r="O2815" i="1" s="1"/>
  <c r="O2816" i="1" s="1"/>
  <c r="O2817" i="1" s="1"/>
  <c r="O2818" i="1" s="1"/>
  <c r="O2819" i="1" s="1"/>
  <c r="O2820" i="1" s="1"/>
  <c r="O2821" i="1" s="1"/>
  <c r="O2822" i="1" s="1"/>
  <c r="O2823" i="1" s="1"/>
  <c r="O2824" i="1" s="1"/>
  <c r="O2825" i="1" s="1"/>
  <c r="O2826" i="1" s="1"/>
  <c r="O2827" i="1" s="1"/>
  <c r="O2828" i="1" s="1"/>
  <c r="O2829" i="1" s="1"/>
  <c r="O2830" i="1" s="1"/>
  <c r="O2831" i="1" s="1"/>
  <c r="O2832" i="1" s="1"/>
  <c r="O2833" i="1" s="1"/>
  <c r="O2834" i="1" s="1"/>
  <c r="O2835" i="1" s="1"/>
  <c r="O2836" i="1" s="1"/>
  <c r="O2837" i="1" s="1"/>
  <c r="O2838" i="1" s="1"/>
  <c r="O2839" i="1" s="1"/>
  <c r="O2840" i="1" s="1"/>
  <c r="O2841" i="1" s="1"/>
  <c r="O2842" i="1" s="1"/>
  <c r="O2843" i="1" s="1"/>
  <c r="O2844" i="1" s="1"/>
  <c r="O2845" i="1" s="1"/>
  <c r="O2846" i="1" s="1"/>
  <c r="O2847" i="1" s="1"/>
  <c r="O2848" i="1" s="1"/>
  <c r="O2849" i="1" s="1"/>
  <c r="O2850" i="1" s="1"/>
  <c r="O2851" i="1" s="1"/>
  <c r="O2852" i="1" s="1"/>
  <c r="O2853" i="1" s="1"/>
  <c r="O2854" i="1" s="1"/>
  <c r="O2855" i="1" s="1"/>
  <c r="O2856" i="1" s="1"/>
  <c r="O2857" i="1" s="1"/>
  <c r="O2858" i="1" s="1"/>
  <c r="O2859" i="1" s="1"/>
  <c r="O2860" i="1" s="1"/>
  <c r="O2861" i="1" s="1"/>
  <c r="O2862" i="1" s="1"/>
  <c r="O2863" i="1" s="1"/>
  <c r="O2864" i="1" s="1"/>
  <c r="O2865" i="1" s="1"/>
  <c r="O2866" i="1" s="1"/>
  <c r="O2867" i="1" s="1"/>
  <c r="O2868" i="1" s="1"/>
  <c r="O2869" i="1" s="1"/>
  <c r="O2870" i="1" s="1"/>
  <c r="O2871" i="1" s="1"/>
  <c r="O2872" i="1" s="1"/>
  <c r="O2873" i="1" s="1"/>
  <c r="O2874" i="1" s="1"/>
  <c r="O2875" i="1" s="1"/>
  <c r="O2876" i="1" s="1"/>
  <c r="O2877" i="1" s="1"/>
  <c r="O2878" i="1" s="1"/>
  <c r="O2879" i="1" s="1"/>
  <c r="O2880" i="1" s="1"/>
  <c r="O2881" i="1" s="1"/>
  <c r="O2882" i="1" s="1"/>
  <c r="O2883" i="1" s="1"/>
  <c r="O2884" i="1" s="1"/>
  <c r="O2885" i="1" s="1"/>
  <c r="O2886" i="1" s="1"/>
  <c r="O2887" i="1" s="1"/>
  <c r="O2888" i="1" s="1"/>
  <c r="O2889" i="1" s="1"/>
  <c r="O2890" i="1" s="1"/>
  <c r="O2891" i="1" s="1"/>
  <c r="O2892" i="1" s="1"/>
  <c r="O2893" i="1" s="1"/>
  <c r="O2894" i="1" s="1"/>
  <c r="O2895" i="1" s="1"/>
  <c r="O2896" i="1" s="1"/>
  <c r="O2897" i="1" s="1"/>
  <c r="O2898" i="1" s="1"/>
  <c r="O2899" i="1" s="1"/>
  <c r="O2900" i="1" s="1"/>
  <c r="O2901" i="1" s="1"/>
  <c r="O2902" i="1" s="1"/>
  <c r="O2903" i="1" s="1"/>
  <c r="O2904" i="1" s="1"/>
  <c r="O2905" i="1" s="1"/>
  <c r="O2906" i="1" s="1"/>
  <c r="O2907" i="1" s="1"/>
  <c r="O2908" i="1" s="1"/>
  <c r="O2909" i="1" s="1"/>
  <c r="O2910" i="1" s="1"/>
  <c r="O2911" i="1" s="1"/>
  <c r="O2912" i="1" s="1"/>
  <c r="O2913" i="1" s="1"/>
  <c r="O2914" i="1" s="1"/>
  <c r="O2915" i="1" s="1"/>
  <c r="O2916" i="1" s="1"/>
  <c r="O2917" i="1" s="1"/>
  <c r="O2918" i="1" s="1"/>
  <c r="O2919" i="1" s="1"/>
  <c r="O2920" i="1" s="1"/>
  <c r="O2921" i="1" s="1"/>
  <c r="O2922" i="1" s="1"/>
  <c r="O2923" i="1" s="1"/>
  <c r="O2924" i="1" s="1"/>
  <c r="O2925" i="1" s="1"/>
  <c r="O2926" i="1" s="1"/>
  <c r="O2927" i="1" s="1"/>
  <c r="O2928" i="1" s="1"/>
  <c r="O2929" i="1" s="1"/>
  <c r="O2930" i="1" s="1"/>
  <c r="O2931" i="1" s="1"/>
  <c r="O2932" i="1" s="1"/>
  <c r="O2933" i="1" s="1"/>
  <c r="O2934" i="1" s="1"/>
  <c r="O2935" i="1" s="1"/>
  <c r="O2936" i="1" s="1"/>
  <c r="O2937" i="1" s="1"/>
  <c r="O2938" i="1" s="1"/>
  <c r="O2939" i="1" s="1"/>
  <c r="O2940" i="1" s="1"/>
  <c r="O2941" i="1" s="1"/>
  <c r="O2942" i="1" s="1"/>
  <c r="O2943" i="1" s="1"/>
  <c r="O2944" i="1" s="1"/>
  <c r="O2945" i="1" s="1"/>
  <c r="O2946" i="1" s="1"/>
  <c r="O2947" i="1" s="1"/>
  <c r="O2948" i="1" s="1"/>
  <c r="O2949" i="1" s="1"/>
  <c r="O2950" i="1" s="1"/>
  <c r="O2951" i="1" s="1"/>
  <c r="O2952" i="1" s="1"/>
  <c r="O2953" i="1" s="1"/>
  <c r="O2954" i="1" s="1"/>
  <c r="O2955" i="1" s="1"/>
  <c r="O2956" i="1" s="1"/>
  <c r="O2957" i="1" s="1"/>
  <c r="O2958" i="1" s="1"/>
  <c r="O2959" i="1" s="1"/>
  <c r="O2960" i="1" s="1"/>
  <c r="O2961" i="1" s="1"/>
  <c r="O2962" i="1" s="1"/>
  <c r="O2963" i="1" s="1"/>
  <c r="O2964" i="1" s="1"/>
  <c r="O2965" i="1" s="1"/>
  <c r="O2966" i="1" s="1"/>
  <c r="O2967" i="1" s="1"/>
  <c r="O2968" i="1" s="1"/>
  <c r="O2969" i="1" s="1"/>
  <c r="O2970" i="1" s="1"/>
  <c r="O2971" i="1" s="1"/>
  <c r="O2972" i="1" s="1"/>
  <c r="O2973" i="1" s="1"/>
  <c r="O2974" i="1" s="1"/>
  <c r="O2975" i="1" s="1"/>
  <c r="O2976" i="1" s="1"/>
  <c r="O2977" i="1" s="1"/>
  <c r="O2978" i="1" s="1"/>
  <c r="O2979" i="1" s="1"/>
  <c r="O2980" i="1" s="1"/>
  <c r="O2981" i="1" s="1"/>
  <c r="O2982" i="1" s="1"/>
  <c r="O2983" i="1" s="1"/>
  <c r="O2984" i="1" s="1"/>
  <c r="O2985" i="1" s="1"/>
  <c r="O2986" i="1" s="1"/>
  <c r="O2987" i="1" s="1"/>
  <c r="O2988" i="1" s="1"/>
  <c r="O2989" i="1" s="1"/>
  <c r="O2990" i="1" s="1"/>
  <c r="O2991" i="1" s="1"/>
  <c r="O2992" i="1" s="1"/>
  <c r="O2993" i="1" s="1"/>
  <c r="O2994" i="1" s="1"/>
  <c r="O2995" i="1" s="1"/>
  <c r="O2996" i="1" s="1"/>
  <c r="O2997" i="1" s="1"/>
  <c r="O2998" i="1" s="1"/>
  <c r="O2999" i="1" s="1"/>
  <c r="O3000" i="1" s="1"/>
  <c r="O3001" i="1" s="1"/>
  <c r="O3002" i="1" s="1"/>
  <c r="O3003" i="1" s="1"/>
  <c r="O3004" i="1" s="1"/>
  <c r="O3005" i="1" s="1"/>
  <c r="O3006" i="1" s="1"/>
  <c r="O3007" i="1" s="1"/>
  <c r="O3008" i="1" s="1"/>
  <c r="O3009" i="1" s="1"/>
  <c r="O3010" i="1" s="1"/>
  <c r="O3011" i="1" s="1"/>
  <c r="O3012" i="1" s="1"/>
  <c r="O3013" i="1" s="1"/>
  <c r="O3014" i="1" s="1"/>
  <c r="O3015" i="1" s="1"/>
  <c r="O3016" i="1" s="1"/>
  <c r="O3017" i="1" s="1"/>
  <c r="O3018" i="1" s="1"/>
  <c r="O3019" i="1" s="1"/>
  <c r="O3020" i="1" s="1"/>
  <c r="O3021" i="1" s="1"/>
  <c r="O3022" i="1" s="1"/>
  <c r="O3023" i="1" s="1"/>
  <c r="O3024" i="1" s="1"/>
  <c r="O3025" i="1" s="1"/>
  <c r="O3026" i="1" s="1"/>
  <c r="O3027" i="1" s="1"/>
  <c r="O3028" i="1" s="1"/>
  <c r="O3029" i="1" s="1"/>
  <c r="O3030" i="1" s="1"/>
  <c r="O3031" i="1" s="1"/>
  <c r="O3032" i="1" s="1"/>
  <c r="O3033" i="1" s="1"/>
  <c r="O3034" i="1" s="1"/>
  <c r="O3035" i="1" s="1"/>
  <c r="O3036" i="1" s="1"/>
  <c r="O3037" i="1" s="1"/>
  <c r="O3038" i="1" s="1"/>
  <c r="O3039" i="1" s="1"/>
  <c r="O3040" i="1" s="1"/>
  <c r="O3041" i="1" s="1"/>
  <c r="O3042" i="1" s="1"/>
  <c r="O3043" i="1" s="1"/>
  <c r="O3044" i="1" s="1"/>
  <c r="O3045" i="1" s="1"/>
  <c r="O3046" i="1" s="1"/>
  <c r="O3047" i="1" s="1"/>
  <c r="O3048" i="1" s="1"/>
  <c r="O3049" i="1" s="1"/>
  <c r="O3050" i="1" s="1"/>
  <c r="O3051" i="1" s="1"/>
  <c r="O3052" i="1" s="1"/>
  <c r="O3053" i="1" s="1"/>
  <c r="O3054" i="1" s="1"/>
  <c r="O3055" i="1" s="1"/>
  <c r="O3056" i="1" s="1"/>
  <c r="O3057" i="1" s="1"/>
  <c r="O3058" i="1" s="1"/>
  <c r="O3059" i="1" s="1"/>
  <c r="O3060" i="1" s="1"/>
  <c r="O3061" i="1" s="1"/>
  <c r="O3062" i="1" s="1"/>
  <c r="O3063" i="1" s="1"/>
  <c r="O3064" i="1" s="1"/>
  <c r="O3065" i="1" s="1"/>
  <c r="O3066" i="1" s="1"/>
  <c r="O3067" i="1" s="1"/>
  <c r="O3068" i="1" s="1"/>
  <c r="O3069" i="1" s="1"/>
  <c r="O3070" i="1" s="1"/>
  <c r="O3071" i="1" s="1"/>
  <c r="O3072" i="1" s="1"/>
  <c r="O3073" i="1" s="1"/>
  <c r="O3074" i="1" s="1"/>
  <c r="O3075" i="1" s="1"/>
  <c r="O3076" i="1" s="1"/>
  <c r="O3077" i="1" s="1"/>
  <c r="O3078" i="1" s="1"/>
  <c r="O3079" i="1" s="1"/>
  <c r="O3080" i="1" s="1"/>
  <c r="O3081" i="1" s="1"/>
  <c r="O3082" i="1" s="1"/>
  <c r="O3083" i="1" s="1"/>
  <c r="O3084" i="1" s="1"/>
  <c r="O3085" i="1" s="1"/>
  <c r="O3086" i="1" s="1"/>
  <c r="O3087" i="1" s="1"/>
  <c r="O3088" i="1" s="1"/>
  <c r="O3089" i="1" s="1"/>
  <c r="O3090" i="1" s="1"/>
  <c r="O3091" i="1" s="1"/>
  <c r="O3092" i="1" s="1"/>
  <c r="O3093" i="1" s="1"/>
  <c r="O3094" i="1" s="1"/>
  <c r="O3095" i="1" s="1"/>
  <c r="O3096" i="1" s="1"/>
  <c r="O3097" i="1" s="1"/>
  <c r="O3098" i="1" s="1"/>
  <c r="O3099" i="1" s="1"/>
  <c r="O3100" i="1" s="1"/>
  <c r="O3101" i="1" s="1"/>
  <c r="O3102" i="1" s="1"/>
  <c r="O3103" i="1" s="1"/>
  <c r="O3104" i="1" s="1"/>
  <c r="O3105" i="1" s="1"/>
  <c r="O3106" i="1" s="1"/>
  <c r="O3107" i="1" s="1"/>
  <c r="O3108" i="1" s="1"/>
  <c r="O3109" i="1" s="1"/>
  <c r="O3110" i="1" s="1"/>
  <c r="O3111" i="1" s="1"/>
  <c r="O3112" i="1" s="1"/>
  <c r="O3113" i="1" s="1"/>
  <c r="O3114" i="1" s="1"/>
  <c r="O3115" i="1" s="1"/>
  <c r="O3116" i="1" s="1"/>
  <c r="O3117" i="1" s="1"/>
  <c r="O3118" i="1" s="1"/>
  <c r="O3119" i="1" s="1"/>
  <c r="O3120" i="1" s="1"/>
  <c r="O3121" i="1" s="1"/>
  <c r="O3122" i="1" s="1"/>
  <c r="O3123" i="1" s="1"/>
  <c r="O3124" i="1" s="1"/>
  <c r="O3125" i="1" s="1"/>
  <c r="O3126" i="1" s="1"/>
  <c r="O3127" i="1" s="1"/>
  <c r="O3128" i="1" s="1"/>
  <c r="O3129" i="1" s="1"/>
  <c r="O3130" i="1" s="1"/>
  <c r="O3131" i="1" s="1"/>
  <c r="O3132" i="1" s="1"/>
  <c r="O3133" i="1" s="1"/>
  <c r="O3134" i="1" s="1"/>
  <c r="O3135" i="1" s="1"/>
  <c r="O3136" i="1" s="1"/>
  <c r="O3137" i="1" s="1"/>
  <c r="O3138" i="1" s="1"/>
  <c r="O3139" i="1" s="1"/>
  <c r="O3140" i="1" s="1"/>
  <c r="O3141" i="1" s="1"/>
  <c r="O3142" i="1" s="1"/>
  <c r="O3143" i="1" s="1"/>
  <c r="O3144" i="1" s="1"/>
  <c r="O3145" i="1" s="1"/>
  <c r="O3146" i="1" s="1"/>
  <c r="O3147" i="1" s="1"/>
  <c r="O3148" i="1" s="1"/>
  <c r="O3149" i="1" s="1"/>
  <c r="O3150" i="1" s="1"/>
  <c r="O3151" i="1" s="1"/>
  <c r="O3152" i="1" s="1"/>
  <c r="O3153" i="1" s="1"/>
  <c r="O3154" i="1" s="1"/>
  <c r="O3155" i="1" s="1"/>
  <c r="O3156" i="1" s="1"/>
  <c r="O3157" i="1" s="1"/>
  <c r="O3158" i="1" s="1"/>
  <c r="O3159" i="1" s="1"/>
  <c r="O3160" i="1" s="1"/>
  <c r="O3161" i="1" s="1"/>
  <c r="O3162" i="1" s="1"/>
  <c r="O3163" i="1" s="1"/>
  <c r="O3164" i="1" s="1"/>
  <c r="O3165" i="1" s="1"/>
  <c r="O3166" i="1" s="1"/>
  <c r="O3167" i="1" s="1"/>
  <c r="O3168" i="1" s="1"/>
  <c r="O3169" i="1" s="1"/>
  <c r="O3170" i="1" s="1"/>
  <c r="O3171" i="1" s="1"/>
  <c r="O3172" i="1" s="1"/>
  <c r="O3173" i="1" s="1"/>
  <c r="O3174" i="1" s="1"/>
  <c r="O3175" i="1" s="1"/>
  <c r="O3176" i="1" s="1"/>
  <c r="O3177" i="1" s="1"/>
  <c r="O3178" i="1" s="1"/>
  <c r="O3179" i="1" s="1"/>
  <c r="O3180" i="1" s="1"/>
  <c r="O3181" i="1" s="1"/>
  <c r="O3182" i="1" s="1"/>
  <c r="O3183" i="1" s="1"/>
  <c r="O3184" i="1" s="1"/>
  <c r="O3185" i="1" s="1"/>
  <c r="O3186" i="1" s="1"/>
  <c r="O3187" i="1" s="1"/>
  <c r="O3188" i="1" s="1"/>
  <c r="O3189" i="1" s="1"/>
  <c r="O3190" i="1" s="1"/>
  <c r="O3191" i="1" s="1"/>
  <c r="O3192" i="1" s="1"/>
  <c r="O3193" i="1" s="1"/>
  <c r="O3194" i="1" s="1"/>
  <c r="O3195" i="1" s="1"/>
  <c r="O3196" i="1" s="1"/>
  <c r="O3197" i="1" s="1"/>
  <c r="O3198" i="1" s="1"/>
  <c r="O3199" i="1" s="1"/>
  <c r="O3200" i="1" s="1"/>
  <c r="O3201" i="1" s="1"/>
  <c r="O3202" i="1" s="1"/>
  <c r="O3203" i="1" s="1"/>
  <c r="O3204" i="1" s="1"/>
  <c r="O3205" i="1" s="1"/>
  <c r="O3206" i="1" s="1"/>
  <c r="O3207" i="1" s="1"/>
  <c r="O3208" i="1" s="1"/>
  <c r="O3209" i="1" s="1"/>
  <c r="O3210" i="1" s="1"/>
  <c r="O3211" i="1" s="1"/>
  <c r="O3212" i="1" s="1"/>
  <c r="O3213" i="1" s="1"/>
  <c r="O3214" i="1" s="1"/>
  <c r="O3215" i="1" s="1"/>
  <c r="O3216" i="1" s="1"/>
  <c r="O3217" i="1" s="1"/>
  <c r="O3218" i="1" s="1"/>
  <c r="O3219" i="1" s="1"/>
  <c r="O3220" i="1" s="1"/>
  <c r="O3221" i="1" s="1"/>
  <c r="O3222" i="1" s="1"/>
  <c r="O3223" i="1" s="1"/>
  <c r="O3224" i="1" s="1"/>
  <c r="O3225" i="1" s="1"/>
  <c r="O3226" i="1" s="1"/>
  <c r="O3227" i="1" s="1"/>
  <c r="O3228" i="1" s="1"/>
  <c r="O3229" i="1" s="1"/>
  <c r="O3230" i="1" s="1"/>
  <c r="O3231" i="1" s="1"/>
  <c r="O3232" i="1" s="1"/>
  <c r="O3233" i="1" s="1"/>
  <c r="O3234" i="1" s="1"/>
  <c r="O3235" i="1" s="1"/>
  <c r="O3236" i="1" s="1"/>
  <c r="O3237" i="1" s="1"/>
  <c r="O3238" i="1" s="1"/>
  <c r="O3239" i="1" s="1"/>
  <c r="O3240" i="1" s="1"/>
  <c r="O3241" i="1" s="1"/>
  <c r="O3242" i="1" s="1"/>
  <c r="O3243" i="1" s="1"/>
  <c r="O3244" i="1" s="1"/>
  <c r="O3245" i="1" s="1"/>
  <c r="O3246" i="1" s="1"/>
  <c r="O3247" i="1" s="1"/>
  <c r="O3248" i="1" s="1"/>
  <c r="O3249" i="1" s="1"/>
  <c r="O3250" i="1" s="1"/>
  <c r="O3251" i="1" s="1"/>
  <c r="O3252" i="1" s="1"/>
  <c r="O3253" i="1" s="1"/>
  <c r="O3254" i="1" s="1"/>
  <c r="O3255" i="1" s="1"/>
  <c r="O3256" i="1" s="1"/>
  <c r="O3257" i="1" s="1"/>
  <c r="O3258" i="1" s="1"/>
  <c r="O3259" i="1" s="1"/>
  <c r="O3260" i="1" s="1"/>
  <c r="O3261" i="1" s="1"/>
  <c r="O3262" i="1" s="1"/>
  <c r="O3263" i="1" s="1"/>
  <c r="O3264" i="1" s="1"/>
  <c r="O3265" i="1" s="1"/>
  <c r="O3266" i="1" s="1"/>
  <c r="O3267" i="1" s="1"/>
  <c r="O3268" i="1" s="1"/>
  <c r="O3269" i="1" s="1"/>
  <c r="O3270" i="1" s="1"/>
  <c r="O3271" i="1" s="1"/>
  <c r="O3272" i="1" s="1"/>
  <c r="O3273" i="1" s="1"/>
  <c r="O3274" i="1" s="1"/>
  <c r="O3275" i="1" s="1"/>
  <c r="O3276" i="1" s="1"/>
  <c r="O3277" i="1" s="1"/>
  <c r="O3278" i="1" s="1"/>
  <c r="O3279" i="1" s="1"/>
  <c r="O3280" i="1" s="1"/>
  <c r="O3281" i="1" s="1"/>
  <c r="O3282" i="1" s="1"/>
  <c r="O3283" i="1" s="1"/>
  <c r="O3284" i="1" s="1"/>
  <c r="O3285" i="1" s="1"/>
  <c r="O3286" i="1" s="1"/>
  <c r="O3287" i="1" s="1"/>
  <c r="O3288" i="1" s="1"/>
  <c r="O3289" i="1" s="1"/>
  <c r="O3290" i="1" s="1"/>
  <c r="O3291" i="1" s="1"/>
  <c r="O3292" i="1" s="1"/>
  <c r="O3293" i="1" s="1"/>
  <c r="O3294" i="1" s="1"/>
  <c r="O3295" i="1" s="1"/>
  <c r="O3296" i="1" s="1"/>
  <c r="O3297" i="1" s="1"/>
  <c r="O3298" i="1" s="1"/>
  <c r="O3299" i="1" s="1"/>
  <c r="O3300" i="1" s="1"/>
  <c r="O3301" i="1" s="1"/>
  <c r="O3302" i="1" s="1"/>
  <c r="O3303" i="1" s="1"/>
  <c r="O3304" i="1" s="1"/>
  <c r="O3305" i="1" s="1"/>
  <c r="O3306" i="1" s="1"/>
  <c r="O3307" i="1" s="1"/>
  <c r="O3308" i="1" s="1"/>
  <c r="O3309" i="1" s="1"/>
  <c r="O3310" i="1" s="1"/>
  <c r="O3311" i="1" s="1"/>
  <c r="O3312" i="1" s="1"/>
  <c r="O3313" i="1" s="1"/>
  <c r="O3314" i="1" s="1"/>
  <c r="O3315" i="1" s="1"/>
  <c r="O3316" i="1" s="1"/>
  <c r="O3317" i="1" s="1"/>
  <c r="O3318" i="1" s="1"/>
  <c r="O3319" i="1" s="1"/>
  <c r="O3320" i="1" s="1"/>
  <c r="O3321" i="1" s="1"/>
  <c r="O3322" i="1" s="1"/>
  <c r="O3323" i="1" s="1"/>
  <c r="O3324" i="1" s="1"/>
  <c r="O3325" i="1" s="1"/>
  <c r="O3326" i="1" s="1"/>
  <c r="O3327" i="1" s="1"/>
  <c r="O3328" i="1" s="1"/>
  <c r="O3329" i="1" s="1"/>
  <c r="O3330" i="1" s="1"/>
  <c r="O3331" i="1" s="1"/>
  <c r="O3332" i="1" s="1"/>
  <c r="O3333" i="1" s="1"/>
  <c r="O3334" i="1" s="1"/>
  <c r="O3335" i="1" s="1"/>
  <c r="O3336" i="1" s="1"/>
  <c r="O3337" i="1" s="1"/>
  <c r="O3338" i="1" s="1"/>
  <c r="O3339" i="1" s="1"/>
  <c r="O3340" i="1" s="1"/>
  <c r="O3341" i="1" s="1"/>
  <c r="O3342" i="1" s="1"/>
  <c r="O3343" i="1" s="1"/>
  <c r="O3344" i="1" s="1"/>
  <c r="O3345" i="1" s="1"/>
  <c r="O3346" i="1" s="1"/>
  <c r="O3347" i="1" s="1"/>
  <c r="O3348" i="1" s="1"/>
  <c r="O3349" i="1" s="1"/>
  <c r="O3350" i="1" s="1"/>
  <c r="O3351" i="1" s="1"/>
  <c r="O3352" i="1" s="1"/>
  <c r="O3353" i="1" s="1"/>
  <c r="O3354" i="1" s="1"/>
  <c r="O3355" i="1" s="1"/>
  <c r="O3356" i="1" s="1"/>
  <c r="O3357" i="1" s="1"/>
  <c r="O3358" i="1" s="1"/>
  <c r="O3359" i="1" s="1"/>
  <c r="O3360" i="1" s="1"/>
  <c r="O3361" i="1" s="1"/>
  <c r="O3362" i="1" s="1"/>
  <c r="O3363" i="1" s="1"/>
  <c r="O3364" i="1" s="1"/>
  <c r="O3365" i="1" s="1"/>
  <c r="O3366" i="1" s="1"/>
  <c r="O3367" i="1" s="1"/>
  <c r="O3368" i="1" s="1"/>
  <c r="O3369" i="1" s="1"/>
  <c r="O3370" i="1" s="1"/>
  <c r="O3371" i="1" s="1"/>
  <c r="O3372" i="1" s="1"/>
  <c r="O3373" i="1" s="1"/>
  <c r="O3374" i="1" s="1"/>
  <c r="O3375" i="1" s="1"/>
  <c r="O3376" i="1" s="1"/>
  <c r="O3377" i="1" s="1"/>
  <c r="O3378" i="1" s="1"/>
  <c r="O3379" i="1" s="1"/>
  <c r="O3380" i="1" s="1"/>
  <c r="O3381" i="1" s="1"/>
  <c r="O3382" i="1" s="1"/>
  <c r="O3383" i="1" s="1"/>
  <c r="O3384" i="1" s="1"/>
  <c r="O3385" i="1" s="1"/>
  <c r="O3386" i="1" s="1"/>
  <c r="O3387" i="1" s="1"/>
  <c r="O3388" i="1" s="1"/>
  <c r="O3389" i="1" s="1"/>
  <c r="O3390" i="1" s="1"/>
  <c r="O3391" i="1" s="1"/>
  <c r="O3392" i="1" s="1"/>
  <c r="O3393" i="1" s="1"/>
  <c r="O3394" i="1" s="1"/>
  <c r="O3395" i="1" s="1"/>
  <c r="O3396" i="1" s="1"/>
  <c r="O3397" i="1" s="1"/>
  <c r="O3398" i="1" s="1"/>
  <c r="O3399" i="1" s="1"/>
  <c r="O3400" i="1" s="1"/>
  <c r="O3401" i="1" s="1"/>
  <c r="O3402" i="1" s="1"/>
  <c r="O3403" i="1" s="1"/>
  <c r="O3404" i="1" s="1"/>
  <c r="O3405" i="1" s="1"/>
  <c r="O3406" i="1" s="1"/>
  <c r="O3407" i="1" s="1"/>
  <c r="O3408" i="1" s="1"/>
  <c r="O3409" i="1" s="1"/>
  <c r="O3410" i="1" s="1"/>
  <c r="O3411" i="1" s="1"/>
  <c r="O3412" i="1" s="1"/>
  <c r="O3413" i="1" s="1"/>
  <c r="O3414" i="1" s="1"/>
  <c r="O3415" i="1" s="1"/>
  <c r="O3416" i="1" s="1"/>
  <c r="O3417" i="1" s="1"/>
  <c r="O3418" i="1" s="1"/>
  <c r="O3419" i="1" s="1"/>
  <c r="O3420" i="1" s="1"/>
  <c r="O3421" i="1" s="1"/>
  <c r="O3422" i="1" s="1"/>
  <c r="O3423" i="1" s="1"/>
  <c r="O3424" i="1" s="1"/>
  <c r="O3425" i="1" s="1"/>
  <c r="O3426" i="1" s="1"/>
  <c r="O3427" i="1" s="1"/>
  <c r="O3428" i="1" s="1"/>
  <c r="O3429" i="1" s="1"/>
  <c r="O3430" i="1" s="1"/>
  <c r="O3431" i="1" s="1"/>
  <c r="O3432" i="1" s="1"/>
  <c r="O3433" i="1" s="1"/>
  <c r="O3434" i="1" s="1"/>
  <c r="O3435" i="1" s="1"/>
  <c r="O3436" i="1" s="1"/>
  <c r="O3437" i="1" s="1"/>
  <c r="O3438" i="1" s="1"/>
  <c r="O3439" i="1" s="1"/>
  <c r="O3440" i="1" s="1"/>
  <c r="O3441" i="1" s="1"/>
  <c r="O3442" i="1" s="1"/>
  <c r="O3443" i="1" s="1"/>
  <c r="O3444" i="1" s="1"/>
  <c r="O3445" i="1" s="1"/>
  <c r="O3446" i="1" s="1"/>
  <c r="O3447" i="1" s="1"/>
  <c r="O3448" i="1" s="1"/>
  <c r="O3449" i="1" s="1"/>
  <c r="O3450" i="1" s="1"/>
  <c r="O3451" i="1" s="1"/>
  <c r="O3452" i="1" s="1"/>
  <c r="O3453" i="1" s="1"/>
  <c r="O3454" i="1" s="1"/>
  <c r="O3455" i="1" s="1"/>
  <c r="O3456" i="1" s="1"/>
  <c r="O3457" i="1" s="1"/>
  <c r="O3458" i="1" s="1"/>
  <c r="O3459" i="1" s="1"/>
  <c r="O3460" i="1" s="1"/>
  <c r="O3461" i="1" s="1"/>
  <c r="O3462" i="1" s="1"/>
  <c r="O3463" i="1" s="1"/>
  <c r="O3464" i="1" s="1"/>
  <c r="O3465" i="1" s="1"/>
  <c r="O3466" i="1" s="1"/>
  <c r="O3467" i="1" s="1"/>
  <c r="O3468" i="1" s="1"/>
  <c r="O3469" i="1" s="1"/>
  <c r="O3470" i="1" s="1"/>
  <c r="O3471" i="1" s="1"/>
  <c r="O3472" i="1" s="1"/>
  <c r="O3473" i="1" s="1"/>
  <c r="O3474" i="1" s="1"/>
  <c r="O3475" i="1" s="1"/>
  <c r="O3476" i="1" s="1"/>
  <c r="O3477" i="1" s="1"/>
  <c r="O3478" i="1" s="1"/>
  <c r="O3479" i="1" s="1"/>
  <c r="O3480" i="1" s="1"/>
  <c r="O3481" i="1" s="1"/>
  <c r="O3482" i="1" s="1"/>
  <c r="O3483" i="1" s="1"/>
  <c r="O3484" i="1" s="1"/>
  <c r="O3485" i="1" s="1"/>
  <c r="O3486" i="1" s="1"/>
  <c r="O3487" i="1" s="1"/>
  <c r="O3488" i="1" s="1"/>
  <c r="O3489" i="1" s="1"/>
  <c r="O3490" i="1" s="1"/>
  <c r="O3491" i="1" s="1"/>
  <c r="O3492" i="1" s="1"/>
  <c r="O3493" i="1" s="1"/>
  <c r="O3494" i="1" s="1"/>
  <c r="O3495" i="1" s="1"/>
  <c r="O3496" i="1" s="1"/>
  <c r="O3497" i="1" s="1"/>
  <c r="O3498" i="1" s="1"/>
  <c r="O3499" i="1" s="1"/>
  <c r="O3500" i="1" s="1"/>
  <c r="O3501" i="1" s="1"/>
  <c r="O3502" i="1" s="1"/>
  <c r="O3503" i="1" s="1"/>
  <c r="O3504" i="1" s="1"/>
  <c r="O3505" i="1" s="1"/>
  <c r="O3506" i="1" s="1"/>
  <c r="O3507" i="1" s="1"/>
  <c r="O3508" i="1" s="1"/>
  <c r="O3509" i="1" s="1"/>
  <c r="O3510" i="1" s="1"/>
  <c r="O3511" i="1" s="1"/>
  <c r="O3512" i="1" s="1"/>
  <c r="O3513" i="1" s="1"/>
  <c r="O3514" i="1" s="1"/>
  <c r="O3515" i="1" s="1"/>
  <c r="O3516" i="1" s="1"/>
  <c r="O3517" i="1" s="1"/>
  <c r="O3518" i="1" s="1"/>
  <c r="O3519" i="1" s="1"/>
  <c r="O3520" i="1" s="1"/>
  <c r="O3521" i="1" s="1"/>
  <c r="O3522" i="1" s="1"/>
  <c r="O3523" i="1" s="1"/>
  <c r="O3524" i="1" s="1"/>
  <c r="O3525" i="1" s="1"/>
  <c r="O3526" i="1" s="1"/>
  <c r="O3527" i="1" s="1"/>
  <c r="O3528" i="1" s="1"/>
  <c r="O3529" i="1" s="1"/>
  <c r="O3530" i="1" s="1"/>
  <c r="O3531" i="1" s="1"/>
  <c r="O3532" i="1" s="1"/>
  <c r="O3533" i="1" s="1"/>
  <c r="O3534" i="1" s="1"/>
  <c r="O3535" i="1" s="1"/>
  <c r="O3536" i="1" s="1"/>
  <c r="O3537" i="1" s="1"/>
  <c r="O3538" i="1" s="1"/>
  <c r="O3539" i="1" s="1"/>
  <c r="O3540" i="1" s="1"/>
  <c r="O3541" i="1" s="1"/>
  <c r="O3542" i="1" s="1"/>
  <c r="O3543" i="1" s="1"/>
  <c r="O3544" i="1" s="1"/>
  <c r="O3545" i="1" s="1"/>
  <c r="O3546" i="1" s="1"/>
  <c r="O3547" i="1" s="1"/>
  <c r="O3548" i="1" s="1"/>
  <c r="O3549" i="1" s="1"/>
  <c r="O3550" i="1" s="1"/>
  <c r="O3551" i="1" s="1"/>
  <c r="O3552" i="1" s="1"/>
  <c r="O3553" i="1" s="1"/>
  <c r="O3554" i="1" s="1"/>
  <c r="O3555" i="1" s="1"/>
  <c r="O3556" i="1" s="1"/>
  <c r="O3557" i="1" s="1"/>
  <c r="O3558" i="1" s="1"/>
  <c r="O3559" i="1" s="1"/>
  <c r="O3560" i="1" s="1"/>
  <c r="O3561" i="1" s="1"/>
  <c r="O3562" i="1" s="1"/>
  <c r="O3563" i="1" s="1"/>
  <c r="O3564" i="1" s="1"/>
  <c r="O3565" i="1" s="1"/>
  <c r="O3566" i="1" s="1"/>
  <c r="O3567" i="1" s="1"/>
  <c r="O3568" i="1" s="1"/>
  <c r="O3569" i="1" s="1"/>
  <c r="O3570" i="1" s="1"/>
  <c r="O3571" i="1" s="1"/>
  <c r="O3572" i="1" s="1"/>
  <c r="O3573" i="1" s="1"/>
  <c r="O3574" i="1" s="1"/>
  <c r="O3575" i="1" s="1"/>
  <c r="O3576" i="1" s="1"/>
  <c r="O3577" i="1" s="1"/>
  <c r="O3578" i="1" s="1"/>
  <c r="O3579" i="1" s="1"/>
  <c r="O3580" i="1" s="1"/>
  <c r="O3581" i="1" s="1"/>
  <c r="O3582" i="1" s="1"/>
  <c r="O3583" i="1" s="1"/>
  <c r="O3584" i="1" s="1"/>
  <c r="O3585" i="1" s="1"/>
  <c r="O3586" i="1" s="1"/>
  <c r="O3587" i="1" s="1"/>
  <c r="O3588" i="1" s="1"/>
  <c r="O3589" i="1" s="1"/>
  <c r="O3590" i="1" s="1"/>
  <c r="O3591" i="1" s="1"/>
  <c r="O3592" i="1" s="1"/>
  <c r="O3593" i="1" s="1"/>
  <c r="O3594" i="1" s="1"/>
  <c r="O3595" i="1" s="1"/>
  <c r="O3596" i="1" s="1"/>
  <c r="O3597" i="1" s="1"/>
  <c r="O3598" i="1" s="1"/>
  <c r="O3599" i="1" s="1"/>
  <c r="O3600" i="1" s="1"/>
  <c r="O3601" i="1" s="1"/>
  <c r="O3602" i="1" s="1"/>
  <c r="O3603" i="1" s="1"/>
  <c r="O3604" i="1" s="1"/>
  <c r="O3605" i="1" s="1"/>
  <c r="O3606" i="1" s="1"/>
  <c r="O3607" i="1" s="1"/>
  <c r="O3608" i="1" s="1"/>
  <c r="O3609" i="1" s="1"/>
  <c r="O3610" i="1" s="1"/>
  <c r="O3611" i="1" s="1"/>
  <c r="O3612" i="1" s="1"/>
  <c r="O3613" i="1" s="1"/>
  <c r="O3614" i="1" s="1"/>
  <c r="O3615" i="1" s="1"/>
  <c r="O3616" i="1" s="1"/>
  <c r="O3617" i="1" s="1"/>
  <c r="O3618" i="1" s="1"/>
  <c r="O3619" i="1" s="1"/>
  <c r="O3620" i="1" s="1"/>
  <c r="O3621" i="1" s="1"/>
  <c r="O3622" i="1" s="1"/>
  <c r="O3623" i="1" s="1"/>
  <c r="O3624" i="1" s="1"/>
  <c r="O3625" i="1" s="1"/>
  <c r="O3626" i="1" s="1"/>
  <c r="O3627" i="1" s="1"/>
  <c r="O3628" i="1" s="1"/>
  <c r="O3629" i="1" s="1"/>
  <c r="O3630" i="1" s="1"/>
  <c r="O3631" i="1" s="1"/>
  <c r="O3632" i="1" s="1"/>
  <c r="O3633" i="1" s="1"/>
  <c r="O3634" i="1" s="1"/>
  <c r="O3635" i="1" s="1"/>
  <c r="O3636" i="1" s="1"/>
  <c r="O3637" i="1" s="1"/>
  <c r="O3638" i="1" s="1"/>
  <c r="O3639" i="1" s="1"/>
  <c r="O3640" i="1" s="1"/>
  <c r="O3641" i="1" s="1"/>
  <c r="O3642" i="1" s="1"/>
  <c r="O3643" i="1" s="1"/>
  <c r="O3644" i="1" s="1"/>
  <c r="O3645" i="1" s="1"/>
  <c r="O3646" i="1" s="1"/>
  <c r="O3647" i="1" s="1"/>
  <c r="O3648" i="1" s="1"/>
  <c r="O3649" i="1" s="1"/>
  <c r="O3650" i="1" s="1"/>
  <c r="O3651" i="1" s="1"/>
  <c r="O3652" i="1" s="1"/>
  <c r="O3653" i="1" s="1"/>
  <c r="O3654" i="1" s="1"/>
  <c r="O3655" i="1" s="1"/>
  <c r="O3656" i="1" s="1"/>
  <c r="O3657" i="1" s="1"/>
  <c r="O3658" i="1" s="1"/>
  <c r="O3659" i="1" s="1"/>
  <c r="O3660" i="1" s="1"/>
  <c r="O3661" i="1" s="1"/>
  <c r="O3662" i="1" s="1"/>
  <c r="O3663" i="1" s="1"/>
  <c r="O3664" i="1" s="1"/>
  <c r="O3665" i="1" s="1"/>
  <c r="O3666" i="1" s="1"/>
  <c r="O3667" i="1" s="1"/>
  <c r="O3668" i="1" s="1"/>
  <c r="O3669" i="1" s="1"/>
  <c r="O3670" i="1" s="1"/>
  <c r="O3671" i="1" s="1"/>
  <c r="O3672" i="1" s="1"/>
  <c r="O3673" i="1" s="1"/>
  <c r="O3674" i="1" s="1"/>
  <c r="O3675" i="1" s="1"/>
  <c r="O3676" i="1" s="1"/>
  <c r="O3677" i="1" s="1"/>
  <c r="O3678" i="1" s="1"/>
  <c r="O3679" i="1" s="1"/>
  <c r="O3680" i="1" s="1"/>
  <c r="O3681" i="1" s="1"/>
  <c r="O3682" i="1" s="1"/>
  <c r="O3683" i="1" s="1"/>
  <c r="O3684" i="1" s="1"/>
  <c r="O3685" i="1" s="1"/>
  <c r="R9" i="1"/>
  <c r="AL1" i="1"/>
  <c r="AL2491" i="1"/>
  <c r="AL2490" i="1"/>
  <c r="AL2489" i="1"/>
  <c r="AL2488" i="1"/>
  <c r="AL2487" i="1"/>
  <c r="AL2486" i="1"/>
  <c r="AL2485" i="1"/>
  <c r="AL2484" i="1"/>
  <c r="AL2483" i="1"/>
  <c r="AL2482" i="1"/>
  <c r="AM1" i="1"/>
  <c r="AL3263" i="1"/>
  <c r="AL3262" i="1"/>
  <c r="AL3261" i="1"/>
  <c r="AL3260" i="1"/>
  <c r="AL3259" i="1"/>
  <c r="AK7" i="1"/>
  <c r="O3686" i="1" l="1"/>
  <c r="Q3685" i="1"/>
  <c r="R10"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O3687" i="1" l="1"/>
  <c r="Q3686" i="1"/>
  <c r="R11" i="1"/>
  <c r="U5" i="1"/>
  <c r="O3688" i="1" l="1"/>
  <c r="Q3687" i="1"/>
  <c r="R12" i="1"/>
  <c r="AF3561" i="1"/>
  <c r="AF3560" i="1"/>
  <c r="AF3559" i="1"/>
  <c r="AF3558" i="1"/>
  <c r="AF3557" i="1"/>
  <c r="AF3556" i="1"/>
  <c r="AF3555" i="1"/>
  <c r="AF3554" i="1"/>
  <c r="AF3553" i="1"/>
  <c r="AF3552" i="1"/>
  <c r="AF3551" i="1"/>
  <c r="AF3550" i="1"/>
  <c r="AF3549" i="1"/>
  <c r="AF3548" i="1"/>
  <c r="AF3547" i="1"/>
  <c r="AF3546" i="1"/>
  <c r="AF3545" i="1"/>
  <c r="AF3544" i="1"/>
  <c r="AF3543" i="1"/>
  <c r="AF3542" i="1"/>
  <c r="AF3541" i="1"/>
  <c r="AF3540" i="1"/>
  <c r="AF3539" i="1"/>
  <c r="AF3538" i="1"/>
  <c r="AF3537" i="1"/>
  <c r="AF3536" i="1"/>
  <c r="AF3535" i="1"/>
  <c r="AF3534" i="1"/>
  <c r="AF3533" i="1"/>
  <c r="AF3532" i="1"/>
  <c r="AF3531" i="1"/>
  <c r="AF3530" i="1"/>
  <c r="AF3529" i="1"/>
  <c r="AF3528" i="1"/>
  <c r="AF3527" i="1"/>
  <c r="AF3526" i="1"/>
  <c r="AF3525" i="1"/>
  <c r="AF3524" i="1"/>
  <c r="AF3523" i="1"/>
  <c r="AF3522" i="1"/>
  <c r="AF3521" i="1"/>
  <c r="AF3520" i="1"/>
  <c r="AF3519" i="1"/>
  <c r="AF3518" i="1"/>
  <c r="AF3516" i="1"/>
  <c r="AF3515" i="1"/>
  <c r="AF3514" i="1"/>
  <c r="AF3513" i="1"/>
  <c r="AF3512" i="1"/>
  <c r="AF3511" i="1"/>
  <c r="AF3510" i="1"/>
  <c r="AF3509" i="1"/>
  <c r="AF3508" i="1"/>
  <c r="AF3507" i="1"/>
  <c r="AF3506" i="1"/>
  <c r="AF3505" i="1"/>
  <c r="AF3504" i="1"/>
  <c r="AF3503" i="1"/>
  <c r="AF3502" i="1"/>
  <c r="AF3501" i="1"/>
  <c r="AF3500" i="1"/>
  <c r="AF3499" i="1"/>
  <c r="AF3498" i="1"/>
  <c r="AF3497" i="1"/>
  <c r="AF3496" i="1"/>
  <c r="AF3495" i="1"/>
  <c r="AF3494" i="1"/>
  <c r="AF3493" i="1"/>
  <c r="AF3492" i="1"/>
  <c r="AF3491" i="1"/>
  <c r="AF3490" i="1"/>
  <c r="AF3489" i="1"/>
  <c r="AF3488" i="1"/>
  <c r="AF3487" i="1"/>
  <c r="AF3486" i="1"/>
  <c r="AF3485" i="1"/>
  <c r="AF3484" i="1"/>
  <c r="AF3483" i="1"/>
  <c r="AF3482" i="1"/>
  <c r="AF3481" i="1"/>
  <c r="AF3480" i="1"/>
  <c r="AF3479" i="1"/>
  <c r="AF3478" i="1"/>
  <c r="AF3477" i="1"/>
  <c r="AF3476" i="1"/>
  <c r="AF3475" i="1"/>
  <c r="AF3474" i="1"/>
  <c r="AF3473" i="1"/>
  <c r="AF3472" i="1"/>
  <c r="AF3471" i="1"/>
  <c r="AF3470" i="1"/>
  <c r="AF3469" i="1"/>
  <c r="AF3468" i="1"/>
  <c r="AF3467" i="1"/>
  <c r="AF3466" i="1"/>
  <c r="AF3465" i="1"/>
  <c r="AF3464" i="1"/>
  <c r="AF3463" i="1"/>
  <c r="AF3462" i="1"/>
  <c r="AF3461" i="1"/>
  <c r="AF3460" i="1"/>
  <c r="AF3459" i="1"/>
  <c r="AF3458" i="1"/>
  <c r="AF3457" i="1"/>
  <c r="AF3456" i="1"/>
  <c r="AF3455" i="1"/>
  <c r="AF3454" i="1"/>
  <c r="AF3453" i="1"/>
  <c r="AF3452" i="1"/>
  <c r="AF3451" i="1"/>
  <c r="AF3450" i="1"/>
  <c r="AF3449" i="1"/>
  <c r="AF3448" i="1"/>
  <c r="AF3447" i="1"/>
  <c r="AF3446" i="1"/>
  <c r="AF3445" i="1"/>
  <c r="AF3444" i="1"/>
  <c r="AF3443" i="1"/>
  <c r="AF3442" i="1"/>
  <c r="AF3441" i="1"/>
  <c r="AF3440" i="1"/>
  <c r="AF3439" i="1"/>
  <c r="AF3438" i="1"/>
  <c r="AF3437" i="1"/>
  <c r="AF3436" i="1"/>
  <c r="AF3435" i="1"/>
  <c r="AF3434" i="1"/>
  <c r="AF3433" i="1"/>
  <c r="AF3432" i="1"/>
  <c r="AF3431" i="1"/>
  <c r="AF3430" i="1"/>
  <c r="AF3429" i="1"/>
  <c r="AF3428" i="1"/>
  <c r="AF3427" i="1"/>
  <c r="AF3426" i="1"/>
  <c r="AF3425" i="1"/>
  <c r="AF3424" i="1"/>
  <c r="AF3423" i="1"/>
  <c r="AF3422" i="1"/>
  <c r="AF3421" i="1"/>
  <c r="AF3420" i="1"/>
  <c r="AF3419" i="1"/>
  <c r="AF3418" i="1"/>
  <c r="AF3417" i="1"/>
  <c r="AF3416" i="1"/>
  <c r="AF3415" i="1"/>
  <c r="AF3414" i="1"/>
  <c r="AF3413" i="1"/>
  <c r="AF3412" i="1"/>
  <c r="AF3411" i="1"/>
  <c r="AF3410" i="1"/>
  <c r="AF3409" i="1"/>
  <c r="AF3408" i="1"/>
  <c r="AF3407" i="1"/>
  <c r="AF3406" i="1"/>
  <c r="AF3405" i="1"/>
  <c r="AF3404" i="1"/>
  <c r="AF3403" i="1"/>
  <c r="AF3402" i="1"/>
  <c r="AF3401" i="1"/>
  <c r="AF3400" i="1"/>
  <c r="AF3399" i="1"/>
  <c r="AF3398" i="1"/>
  <c r="AF3397" i="1"/>
  <c r="AF3396" i="1"/>
  <c r="AF3395" i="1"/>
  <c r="AF3394" i="1"/>
  <c r="AF3393" i="1"/>
  <c r="AF3392" i="1"/>
  <c r="AF3391" i="1"/>
  <c r="AF3390" i="1"/>
  <c r="AF3389" i="1"/>
  <c r="AF3388" i="1"/>
  <c r="AF3387" i="1"/>
  <c r="AF3386" i="1"/>
  <c r="AF3385" i="1"/>
  <c r="AF3384" i="1"/>
  <c r="AF3383" i="1"/>
  <c r="AF3382" i="1"/>
  <c r="AF3381" i="1"/>
  <c r="AF3380" i="1"/>
  <c r="AF3379" i="1"/>
  <c r="AF3378" i="1"/>
  <c r="AF3377" i="1"/>
  <c r="AF3376" i="1"/>
  <c r="AF3375" i="1"/>
  <c r="AF3374" i="1"/>
  <c r="AF3373" i="1"/>
  <c r="AF3372" i="1"/>
  <c r="AF3371" i="1"/>
  <c r="AF3370" i="1"/>
  <c r="AF3369" i="1"/>
  <c r="AF3368" i="1"/>
  <c r="AF3367" i="1"/>
  <c r="AF3366" i="1"/>
  <c r="AF3365" i="1"/>
  <c r="AF3364" i="1"/>
  <c r="AF3363" i="1"/>
  <c r="AF3362" i="1"/>
  <c r="AF3361" i="1"/>
  <c r="AF3360" i="1"/>
  <c r="AF3359" i="1"/>
  <c r="AF3358" i="1"/>
  <c r="AF3357" i="1"/>
  <c r="AF3356" i="1"/>
  <c r="AF3355" i="1"/>
  <c r="AF3354" i="1"/>
  <c r="AF3353" i="1"/>
  <c r="AF3352" i="1"/>
  <c r="AF3351" i="1"/>
  <c r="AF3350" i="1"/>
  <c r="AF3349" i="1"/>
  <c r="AF3348" i="1"/>
  <c r="AF3347" i="1"/>
  <c r="AF3346" i="1"/>
  <c r="AF3345" i="1"/>
  <c r="AF3344" i="1"/>
  <c r="AF3343" i="1"/>
  <c r="AF3342" i="1"/>
  <c r="AF3341" i="1"/>
  <c r="AF3340" i="1"/>
  <c r="AF3339" i="1"/>
  <c r="AF3338" i="1"/>
  <c r="AF3337" i="1"/>
  <c r="AF3336" i="1"/>
  <c r="AF3335" i="1"/>
  <c r="AF3334" i="1"/>
  <c r="AF3333" i="1"/>
  <c r="AF3332" i="1"/>
  <c r="AF3331" i="1"/>
  <c r="AF3330" i="1"/>
  <c r="AF3329" i="1"/>
  <c r="AF3328" i="1"/>
  <c r="AF3327" i="1"/>
  <c r="AF3326" i="1"/>
  <c r="AF3325" i="1"/>
  <c r="AF3324" i="1"/>
  <c r="AF3323" i="1"/>
  <c r="AF3322" i="1"/>
  <c r="AF3321" i="1"/>
  <c r="AF3320" i="1"/>
  <c r="AF3319" i="1"/>
  <c r="AF3318" i="1"/>
  <c r="AF3317" i="1"/>
  <c r="AF3316" i="1"/>
  <c r="AF3315" i="1"/>
  <c r="AF3314" i="1"/>
  <c r="AF3313" i="1"/>
  <c r="AF3312" i="1"/>
  <c r="AF3311" i="1"/>
  <c r="AF3310" i="1"/>
  <c r="AF3309" i="1"/>
  <c r="AF3308" i="1"/>
  <c r="AF3307" i="1"/>
  <c r="AF3306" i="1"/>
  <c r="AF3305" i="1"/>
  <c r="AF3304" i="1"/>
  <c r="AF3303" i="1"/>
  <c r="AF3302" i="1"/>
  <c r="AF3301" i="1"/>
  <c r="AF3300" i="1"/>
  <c r="AF3299" i="1"/>
  <c r="AF3298" i="1"/>
  <c r="AF3297" i="1"/>
  <c r="AF3296" i="1"/>
  <c r="AF3295" i="1"/>
  <c r="AF3294" i="1"/>
  <c r="AF3293" i="1"/>
  <c r="AF3292" i="1"/>
  <c r="AF3291" i="1"/>
  <c r="AF3290" i="1"/>
  <c r="AF3289" i="1"/>
  <c r="AF3288" i="1"/>
  <c r="AF3287" i="1"/>
  <c r="AF3286" i="1"/>
  <c r="AF3285" i="1"/>
  <c r="AF3284" i="1"/>
  <c r="AF3283" i="1"/>
  <c r="AF3282" i="1"/>
  <c r="AF3281" i="1"/>
  <c r="AF3280" i="1"/>
  <c r="AF3279" i="1"/>
  <c r="AF3278" i="1"/>
  <c r="AF3277" i="1"/>
  <c r="AF3276" i="1"/>
  <c r="AF3275" i="1"/>
  <c r="AF3274" i="1"/>
  <c r="AF3273" i="1"/>
  <c r="AF3272" i="1"/>
  <c r="AF3271" i="1"/>
  <c r="AF3270" i="1"/>
  <c r="AF3269" i="1"/>
  <c r="AF3268" i="1"/>
  <c r="AF3267" i="1"/>
  <c r="AF3266" i="1"/>
  <c r="AF3265" i="1"/>
  <c r="AF3264" i="1"/>
  <c r="AF3263" i="1"/>
  <c r="AF3262" i="1"/>
  <c r="AF3261" i="1"/>
  <c r="AF3260" i="1"/>
  <c r="AF3259" i="1"/>
  <c r="AF3258" i="1"/>
  <c r="AF3257" i="1"/>
  <c r="AF3256" i="1"/>
  <c r="AF3255" i="1"/>
  <c r="AF3254" i="1"/>
  <c r="AF3253" i="1"/>
  <c r="AF3252" i="1"/>
  <c r="AF3251" i="1"/>
  <c r="AF3250" i="1"/>
  <c r="AF3249" i="1"/>
  <c r="AF3248" i="1"/>
  <c r="AF3247" i="1"/>
  <c r="AF3246" i="1"/>
  <c r="AF3245" i="1"/>
  <c r="AF3244" i="1"/>
  <c r="AF3243" i="1"/>
  <c r="AF3242" i="1"/>
  <c r="AF3241" i="1"/>
  <c r="AF3240" i="1"/>
  <c r="AF3239" i="1"/>
  <c r="AF3238" i="1"/>
  <c r="AF3237" i="1"/>
  <c r="AF3236" i="1"/>
  <c r="AF3235" i="1"/>
  <c r="AF3234" i="1"/>
  <c r="AF3233" i="1"/>
  <c r="AF3232" i="1"/>
  <c r="AF3231" i="1"/>
  <c r="AF3230" i="1"/>
  <c r="AF3229" i="1"/>
  <c r="AF3228" i="1"/>
  <c r="AF3227" i="1"/>
  <c r="AF3226" i="1"/>
  <c r="AF3225" i="1"/>
  <c r="AF3224" i="1"/>
  <c r="AF3223" i="1"/>
  <c r="AF3222" i="1"/>
  <c r="AF3221" i="1"/>
  <c r="AF3220" i="1"/>
  <c r="AF3219" i="1"/>
  <c r="AF3218" i="1"/>
  <c r="AF3217" i="1"/>
  <c r="AF3216" i="1"/>
  <c r="AF3215" i="1"/>
  <c r="AF3214" i="1"/>
  <c r="AF3213" i="1"/>
  <c r="AF3212" i="1"/>
  <c r="AF3211" i="1"/>
  <c r="AF3210" i="1"/>
  <c r="AF3209" i="1"/>
  <c r="AF3208" i="1"/>
  <c r="AF3207" i="1"/>
  <c r="AF3206" i="1"/>
  <c r="AF3205" i="1"/>
  <c r="AF3204" i="1"/>
  <c r="AF3203" i="1"/>
  <c r="AF3202" i="1"/>
  <c r="AF3201" i="1"/>
  <c r="AF3200" i="1"/>
  <c r="AF3199" i="1"/>
  <c r="AF3198" i="1"/>
  <c r="AF3197" i="1"/>
  <c r="AF3196" i="1"/>
  <c r="AF3195" i="1"/>
  <c r="AF3194" i="1"/>
  <c r="AF3193" i="1"/>
  <c r="AF3192" i="1"/>
  <c r="AF3191" i="1"/>
  <c r="AF3190" i="1"/>
  <c r="AF3189" i="1"/>
  <c r="AF3188" i="1"/>
  <c r="AF3187" i="1"/>
  <c r="AF3186" i="1"/>
  <c r="AF3185" i="1"/>
  <c r="AF3184" i="1"/>
  <c r="AF3183" i="1"/>
  <c r="AF3182" i="1"/>
  <c r="AF3181" i="1"/>
  <c r="AF3180" i="1"/>
  <c r="AF3179" i="1"/>
  <c r="AF3178" i="1"/>
  <c r="AF3177" i="1"/>
  <c r="AF3176" i="1"/>
  <c r="AF3175" i="1"/>
  <c r="AF3174" i="1"/>
  <c r="AF3173" i="1"/>
  <c r="AF3172" i="1"/>
  <c r="AF3171" i="1"/>
  <c r="AF3170" i="1"/>
  <c r="AF3169" i="1"/>
  <c r="AF3168" i="1"/>
  <c r="AF3167" i="1"/>
  <c r="AF3166" i="1"/>
  <c r="AF3165" i="1"/>
  <c r="AF3164" i="1"/>
  <c r="AF3163" i="1"/>
  <c r="AF3162" i="1"/>
  <c r="AF3161" i="1"/>
  <c r="AF3160" i="1"/>
  <c r="AF3159" i="1"/>
  <c r="AF3158" i="1"/>
  <c r="AF3157" i="1"/>
  <c r="AF3156" i="1"/>
  <c r="AF3155" i="1"/>
  <c r="AF3154" i="1"/>
  <c r="AF3153" i="1"/>
  <c r="AF3152" i="1"/>
  <c r="AF3151" i="1"/>
  <c r="AF3150" i="1"/>
  <c r="AF3149" i="1"/>
  <c r="AF3148" i="1"/>
  <c r="AF3147" i="1"/>
  <c r="AF3146" i="1"/>
  <c r="AF3145" i="1"/>
  <c r="AF3144" i="1"/>
  <c r="AF3143" i="1"/>
  <c r="AF3142" i="1"/>
  <c r="AF3141" i="1"/>
  <c r="AF3140" i="1"/>
  <c r="AF3139" i="1"/>
  <c r="AF3138" i="1"/>
  <c r="AF3137" i="1"/>
  <c r="AF3136" i="1"/>
  <c r="AF3135" i="1"/>
  <c r="AF3134" i="1"/>
  <c r="AF3133" i="1"/>
  <c r="AF3132" i="1"/>
  <c r="AF3131" i="1"/>
  <c r="AF3130" i="1"/>
  <c r="AF3129" i="1"/>
  <c r="AF3128" i="1"/>
  <c r="AF3127" i="1"/>
  <c r="AF3126" i="1"/>
  <c r="AF3125" i="1"/>
  <c r="AF3124" i="1"/>
  <c r="AF3123" i="1"/>
  <c r="AF3122" i="1"/>
  <c r="AF3121" i="1"/>
  <c r="AF3120" i="1"/>
  <c r="AF3119" i="1"/>
  <c r="AF3118" i="1"/>
  <c r="AF3117" i="1"/>
  <c r="AF3116" i="1"/>
  <c r="AF3115" i="1"/>
  <c r="AF3114" i="1"/>
  <c r="AF3113" i="1"/>
  <c r="AF3112" i="1"/>
  <c r="AF3111" i="1"/>
  <c r="AF3110" i="1"/>
  <c r="AF3109" i="1"/>
  <c r="AF3108" i="1"/>
  <c r="AF3107" i="1"/>
  <c r="AF3106" i="1"/>
  <c r="AF3105" i="1"/>
  <c r="AF3104" i="1"/>
  <c r="AF3103" i="1"/>
  <c r="AF3102" i="1"/>
  <c r="AF3101" i="1"/>
  <c r="AF3100" i="1"/>
  <c r="AF3099" i="1"/>
  <c r="AF3098" i="1"/>
  <c r="AF3097" i="1"/>
  <c r="AF3096" i="1"/>
  <c r="AF3095" i="1"/>
  <c r="AF3094" i="1"/>
  <c r="AF3093" i="1"/>
  <c r="AF3092" i="1"/>
  <c r="AF3091" i="1"/>
  <c r="AF3090" i="1"/>
  <c r="AF3089" i="1"/>
  <c r="AF3088" i="1"/>
  <c r="AF3087" i="1"/>
  <c r="AF3086" i="1"/>
  <c r="AF3085" i="1"/>
  <c r="AF3084" i="1"/>
  <c r="AF3083" i="1"/>
  <c r="AF3082" i="1"/>
  <c r="AF3081" i="1"/>
  <c r="AF3080" i="1"/>
  <c r="AF3079" i="1"/>
  <c r="AF3078" i="1"/>
  <c r="AF3077" i="1"/>
  <c r="AF3076" i="1"/>
  <c r="AF3075" i="1"/>
  <c r="AF3074" i="1"/>
  <c r="AF3073" i="1"/>
  <c r="AF3072" i="1"/>
  <c r="AF3071" i="1"/>
  <c r="AF3070" i="1"/>
  <c r="AF3069" i="1"/>
  <c r="AF3068" i="1"/>
  <c r="AF3067" i="1"/>
  <c r="AF3066" i="1"/>
  <c r="AF3065" i="1"/>
  <c r="AF3064" i="1"/>
  <c r="AF3063" i="1"/>
  <c r="AF3062" i="1"/>
  <c r="AF3061" i="1"/>
  <c r="AF3060" i="1"/>
  <c r="AF3059" i="1"/>
  <c r="AF3058" i="1"/>
  <c r="AF3057" i="1"/>
  <c r="AF3056" i="1"/>
  <c r="AF3055" i="1"/>
  <c r="AF3054" i="1"/>
  <c r="AF3053" i="1"/>
  <c r="AF3052" i="1"/>
  <c r="AF3051" i="1"/>
  <c r="AF3050" i="1"/>
  <c r="AF3049" i="1"/>
  <c r="AF3048" i="1"/>
  <c r="AF3047" i="1"/>
  <c r="AF3046" i="1"/>
  <c r="AF3045" i="1"/>
  <c r="AF3044" i="1"/>
  <c r="AF3043" i="1"/>
  <c r="AF3042" i="1"/>
  <c r="AF3041" i="1"/>
  <c r="AF3040" i="1"/>
  <c r="AF3039" i="1"/>
  <c r="AF3038" i="1"/>
  <c r="AF3037" i="1"/>
  <c r="AF3036" i="1"/>
  <c r="AF3035" i="1"/>
  <c r="AF3034" i="1"/>
  <c r="AF3033" i="1"/>
  <c r="AF3032" i="1"/>
  <c r="AF3031" i="1"/>
  <c r="AF3030" i="1"/>
  <c r="AF3029" i="1"/>
  <c r="AF3028" i="1"/>
  <c r="AF3027" i="1"/>
  <c r="AF3026" i="1"/>
  <c r="AF3025" i="1"/>
  <c r="AF3024" i="1"/>
  <c r="AF3023" i="1"/>
  <c r="AF3022" i="1"/>
  <c r="AF3021" i="1"/>
  <c r="AF3020" i="1"/>
  <c r="AF3019" i="1"/>
  <c r="AF3018" i="1"/>
  <c r="AF3017" i="1"/>
  <c r="AF3016" i="1"/>
  <c r="AF3015" i="1"/>
  <c r="AF3014" i="1"/>
  <c r="AF3013" i="1"/>
  <c r="AF3012" i="1"/>
  <c r="AF3011" i="1"/>
  <c r="AF3010" i="1"/>
  <c r="AF3009" i="1"/>
  <c r="AF3008" i="1"/>
  <c r="AF3007" i="1"/>
  <c r="AF3006" i="1"/>
  <c r="AF3005" i="1"/>
  <c r="AF3004" i="1"/>
  <c r="AF3003" i="1"/>
  <c r="AF3002" i="1"/>
  <c r="AF3001" i="1"/>
  <c r="AF3000" i="1"/>
  <c r="AF2999" i="1"/>
  <c r="AF2998" i="1"/>
  <c r="AF2997" i="1"/>
  <c r="AF2996" i="1"/>
  <c r="AF2995" i="1"/>
  <c r="AF2994" i="1"/>
  <c r="AF2993" i="1"/>
  <c r="AF2992" i="1"/>
  <c r="AF2991" i="1"/>
  <c r="AF2990" i="1"/>
  <c r="AF2989" i="1"/>
  <c r="AF2988" i="1"/>
  <c r="AF2987" i="1"/>
  <c r="AF2986" i="1"/>
  <c r="AF2985" i="1"/>
  <c r="AF2984" i="1"/>
  <c r="AF2983" i="1"/>
  <c r="AF2982" i="1"/>
  <c r="AF2981" i="1"/>
  <c r="AF2980" i="1"/>
  <c r="AF2979" i="1"/>
  <c r="AF2978" i="1"/>
  <c r="AF2977" i="1"/>
  <c r="AF2976" i="1"/>
  <c r="AF2975" i="1"/>
  <c r="AF2974" i="1"/>
  <c r="AF2973" i="1"/>
  <c r="AF2972" i="1"/>
  <c r="AF2971" i="1"/>
  <c r="AF2970" i="1"/>
  <c r="AF2969" i="1"/>
  <c r="AF2968" i="1"/>
  <c r="AF2967" i="1"/>
  <c r="AF2966" i="1"/>
  <c r="AF2965" i="1"/>
  <c r="AF2964" i="1"/>
  <c r="AF2963" i="1"/>
  <c r="AF2962" i="1"/>
  <c r="AF2961" i="1"/>
  <c r="AF2960" i="1"/>
  <c r="AF2959" i="1"/>
  <c r="AF2958" i="1"/>
  <c r="AF2957" i="1"/>
  <c r="AF2956" i="1"/>
  <c r="AF2955" i="1"/>
  <c r="AF2954" i="1"/>
  <c r="AF2953" i="1"/>
  <c r="AF2952" i="1"/>
  <c r="AF2951" i="1"/>
  <c r="AF2950" i="1"/>
  <c r="AF2949" i="1"/>
  <c r="AF2948" i="1"/>
  <c r="AF2947" i="1"/>
  <c r="AF2946" i="1"/>
  <c r="AF2945" i="1"/>
  <c r="AF2944" i="1"/>
  <c r="AF2943" i="1"/>
  <c r="AF2942" i="1"/>
  <c r="AF2941" i="1"/>
  <c r="AF2940" i="1"/>
  <c r="AF2939" i="1"/>
  <c r="AF2938" i="1"/>
  <c r="AF2937" i="1"/>
  <c r="AF2936" i="1"/>
  <c r="AF2935" i="1"/>
  <c r="AF2934" i="1"/>
  <c r="AF2933" i="1"/>
  <c r="AF2932" i="1"/>
  <c r="AF2931" i="1"/>
  <c r="AF2930" i="1"/>
  <c r="AF2929" i="1"/>
  <c r="AF2928" i="1"/>
  <c r="AF2927" i="1"/>
  <c r="AF2926" i="1"/>
  <c r="AF2925" i="1"/>
  <c r="AF2924" i="1"/>
  <c r="AF2923" i="1"/>
  <c r="AF2922" i="1"/>
  <c r="AF2921" i="1"/>
  <c r="AF2920" i="1"/>
  <c r="AF2919" i="1"/>
  <c r="AF2918" i="1"/>
  <c r="AF2917" i="1"/>
  <c r="AF2916" i="1"/>
  <c r="AF2915" i="1"/>
  <c r="AF2914" i="1"/>
  <c r="AF2913" i="1"/>
  <c r="AF2912" i="1"/>
  <c r="AF2911" i="1"/>
  <c r="AF2910" i="1"/>
  <c r="AF2909" i="1"/>
  <c r="AF2908" i="1"/>
  <c r="AF2907" i="1"/>
  <c r="AF2906" i="1"/>
  <c r="AF2905" i="1"/>
  <c r="AF2904" i="1"/>
  <c r="AF2903" i="1"/>
  <c r="AF2902" i="1"/>
  <c r="AF2901" i="1"/>
  <c r="AF2900" i="1"/>
  <c r="AF2899" i="1"/>
  <c r="AF2898" i="1"/>
  <c r="AF2897" i="1"/>
  <c r="AF2896" i="1"/>
  <c r="AF2895" i="1"/>
  <c r="AF2894" i="1"/>
  <c r="AF2893" i="1"/>
  <c r="AF2892" i="1"/>
  <c r="AF2891" i="1"/>
  <c r="AF2890" i="1"/>
  <c r="AF2889" i="1"/>
  <c r="AF2888" i="1"/>
  <c r="AF2887" i="1"/>
  <c r="AF2886" i="1"/>
  <c r="AF2885" i="1"/>
  <c r="AF2884" i="1"/>
  <c r="AF2883" i="1"/>
  <c r="AF2882" i="1"/>
  <c r="AF2881" i="1"/>
  <c r="AF2880" i="1"/>
  <c r="AF2879" i="1"/>
  <c r="AF2878" i="1"/>
  <c r="AF2877" i="1"/>
  <c r="AF2876" i="1"/>
  <c r="AF2875" i="1"/>
  <c r="AF2874" i="1"/>
  <c r="AF2873" i="1"/>
  <c r="AF2872" i="1"/>
  <c r="AF2871" i="1"/>
  <c r="AF2870" i="1"/>
  <c r="AF2869" i="1"/>
  <c r="AF2868" i="1"/>
  <c r="AF2867" i="1"/>
  <c r="AF2866" i="1"/>
  <c r="AF2865" i="1"/>
  <c r="AF2864" i="1"/>
  <c r="AF2863" i="1"/>
  <c r="AF2862" i="1"/>
  <c r="AF2861" i="1"/>
  <c r="AF2860" i="1"/>
  <c r="AF2859" i="1"/>
  <c r="AF2858" i="1"/>
  <c r="AF2857" i="1"/>
  <c r="AF2856" i="1"/>
  <c r="AF2855" i="1"/>
  <c r="AF2854" i="1"/>
  <c r="AF2853" i="1"/>
  <c r="AF2852" i="1"/>
  <c r="AF2851" i="1"/>
  <c r="AF2850" i="1"/>
  <c r="AF2849" i="1"/>
  <c r="AF2848" i="1"/>
  <c r="AF2847" i="1"/>
  <c r="AF2846" i="1"/>
  <c r="AF2845" i="1"/>
  <c r="AF2844" i="1"/>
  <c r="AF2843" i="1"/>
  <c r="AF2842" i="1"/>
  <c r="AF2841" i="1"/>
  <c r="AF2840" i="1"/>
  <c r="AF2839" i="1"/>
  <c r="AF2838" i="1"/>
  <c r="AF2837" i="1"/>
  <c r="AF2836" i="1"/>
  <c r="AF2835" i="1"/>
  <c r="AF2834" i="1"/>
  <c r="AF2833" i="1"/>
  <c r="AF2832" i="1"/>
  <c r="AF2831" i="1"/>
  <c r="AF2830" i="1"/>
  <c r="AF2829" i="1"/>
  <c r="AF2828" i="1"/>
  <c r="AF2827" i="1"/>
  <c r="AF2826" i="1"/>
  <c r="AF2825" i="1"/>
  <c r="AF2824" i="1"/>
  <c r="AF2823" i="1"/>
  <c r="AF2822" i="1"/>
  <c r="AF2821" i="1"/>
  <c r="AF2820" i="1"/>
  <c r="AF2819" i="1"/>
  <c r="AF2818" i="1"/>
  <c r="AF2817" i="1"/>
  <c r="AF2816" i="1"/>
  <c r="AF2815" i="1"/>
  <c r="AF2814" i="1"/>
  <c r="AF2813" i="1"/>
  <c r="AF2812" i="1"/>
  <c r="AF2811" i="1"/>
  <c r="AF2810" i="1"/>
  <c r="AF2809" i="1"/>
  <c r="AF2808" i="1"/>
  <c r="AF2807" i="1"/>
  <c r="AF2806" i="1"/>
  <c r="AF2805" i="1"/>
  <c r="AF2804" i="1"/>
  <c r="AF2803" i="1"/>
  <c r="AF2802" i="1"/>
  <c r="AF2801" i="1"/>
  <c r="AF2800" i="1"/>
  <c r="AF2799" i="1"/>
  <c r="AF2798" i="1"/>
  <c r="AF2797" i="1"/>
  <c r="AF2796" i="1"/>
  <c r="AF2795" i="1"/>
  <c r="AF2794" i="1"/>
  <c r="AF2793" i="1"/>
  <c r="AF2792" i="1"/>
  <c r="AF2791" i="1"/>
  <c r="AF2790" i="1"/>
  <c r="AF2789" i="1"/>
  <c r="AF2788" i="1"/>
  <c r="AF2787" i="1"/>
  <c r="AF2786" i="1"/>
  <c r="AF2785" i="1"/>
  <c r="AF2784" i="1"/>
  <c r="AF2783" i="1"/>
  <c r="AF2782" i="1"/>
  <c r="AF2781" i="1"/>
  <c r="AF2780" i="1"/>
  <c r="AF2779" i="1"/>
  <c r="AF2778" i="1"/>
  <c r="AF2777" i="1"/>
  <c r="AF2776" i="1"/>
  <c r="AF2775" i="1"/>
  <c r="AF2774" i="1"/>
  <c r="AF2773" i="1"/>
  <c r="AF2772" i="1"/>
  <c r="AF2771" i="1"/>
  <c r="AF2770" i="1"/>
  <c r="AF2769" i="1"/>
  <c r="AF2768" i="1"/>
  <c r="AF2767" i="1"/>
  <c r="AF2766" i="1"/>
  <c r="AF2765" i="1"/>
  <c r="AF2764" i="1"/>
  <c r="AF2763" i="1"/>
  <c r="AF2762" i="1"/>
  <c r="AF2761" i="1"/>
  <c r="AF2760" i="1"/>
  <c r="AF2759" i="1"/>
  <c r="AF2758" i="1"/>
  <c r="AF2757" i="1"/>
  <c r="AF2756" i="1"/>
  <c r="AF2755" i="1"/>
  <c r="AF2754" i="1"/>
  <c r="AF2753" i="1"/>
  <c r="AF2752" i="1"/>
  <c r="AF2751" i="1"/>
  <c r="AF2750" i="1"/>
  <c r="AF2749" i="1"/>
  <c r="AF2748" i="1"/>
  <c r="AF2747" i="1"/>
  <c r="AF2746" i="1"/>
  <c r="AF2745" i="1"/>
  <c r="AF2744" i="1"/>
  <c r="AF2743" i="1"/>
  <c r="AF2742" i="1"/>
  <c r="AF2741" i="1"/>
  <c r="AF2740" i="1"/>
  <c r="AF2739" i="1"/>
  <c r="AF2738" i="1"/>
  <c r="AF2737" i="1"/>
  <c r="AF2736" i="1"/>
  <c r="AF2735" i="1"/>
  <c r="AF2734" i="1"/>
  <c r="AF2733" i="1"/>
  <c r="AF2732" i="1"/>
  <c r="AF2731" i="1"/>
  <c r="AF2730" i="1"/>
  <c r="AF2729" i="1"/>
  <c r="AF2728" i="1"/>
  <c r="AF2727" i="1"/>
  <c r="AF2726" i="1"/>
  <c r="AF2725" i="1"/>
  <c r="AF2724" i="1"/>
  <c r="AF2723" i="1"/>
  <c r="AF2722" i="1"/>
  <c r="AF2721" i="1"/>
  <c r="AF2720" i="1"/>
  <c r="AF2719" i="1"/>
  <c r="AF2718" i="1"/>
  <c r="AF2717" i="1"/>
  <c r="AF2716" i="1"/>
  <c r="AF2715" i="1"/>
  <c r="AF2714" i="1"/>
  <c r="AF2713" i="1"/>
  <c r="AF2712" i="1"/>
  <c r="AF2711" i="1"/>
  <c r="AF2710" i="1"/>
  <c r="AF2709" i="1"/>
  <c r="AF2708" i="1"/>
  <c r="AF2707" i="1"/>
  <c r="AF2706" i="1"/>
  <c r="AF2705" i="1"/>
  <c r="AF2704" i="1"/>
  <c r="AF2703" i="1"/>
  <c r="AF2702" i="1"/>
  <c r="AF2701" i="1"/>
  <c r="AF2700" i="1"/>
  <c r="AF2699" i="1"/>
  <c r="AF2698" i="1"/>
  <c r="AF2697" i="1"/>
  <c r="AF2696" i="1"/>
  <c r="AF2695" i="1"/>
  <c r="AF2694" i="1"/>
  <c r="AF2693" i="1"/>
  <c r="AF2692" i="1"/>
  <c r="AF2691" i="1"/>
  <c r="AF2690" i="1"/>
  <c r="AF2689" i="1"/>
  <c r="AF2688" i="1"/>
  <c r="AF2687" i="1"/>
  <c r="AF2686" i="1"/>
  <c r="AF2685" i="1"/>
  <c r="AF2684" i="1"/>
  <c r="AF2683" i="1"/>
  <c r="AF2682" i="1"/>
  <c r="AF2681" i="1"/>
  <c r="AF2680" i="1"/>
  <c r="AF2679" i="1"/>
  <c r="AF2678" i="1"/>
  <c r="AF2677" i="1"/>
  <c r="AF2676" i="1"/>
  <c r="AF2675" i="1"/>
  <c r="AF2674" i="1"/>
  <c r="AF2673" i="1"/>
  <c r="AF2672" i="1"/>
  <c r="AF2671" i="1"/>
  <c r="AF2670" i="1"/>
  <c r="AF2669" i="1"/>
  <c r="AF2668" i="1"/>
  <c r="AF2667" i="1"/>
  <c r="AF2666" i="1"/>
  <c r="AF2665" i="1"/>
  <c r="AF2664" i="1"/>
  <c r="AF2663" i="1"/>
  <c r="AF2662" i="1"/>
  <c r="AF2661" i="1"/>
  <c r="AF2660" i="1"/>
  <c r="AF2659" i="1"/>
  <c r="AF2658" i="1"/>
  <c r="AF2657" i="1"/>
  <c r="AF2656" i="1"/>
  <c r="AF2655" i="1"/>
  <c r="AF2654" i="1"/>
  <c r="AF2653" i="1"/>
  <c r="AF2652" i="1"/>
  <c r="AF2651" i="1"/>
  <c r="AF2650" i="1"/>
  <c r="AF2649" i="1"/>
  <c r="AF2648" i="1"/>
  <c r="AF2647" i="1"/>
  <c r="AF2646" i="1"/>
  <c r="AF2645" i="1"/>
  <c r="AF2644" i="1"/>
  <c r="AF2643" i="1"/>
  <c r="AF2642" i="1"/>
  <c r="AF2641" i="1"/>
  <c r="AF2640" i="1"/>
  <c r="AF2639" i="1"/>
  <c r="AF2638" i="1"/>
  <c r="AF2637" i="1"/>
  <c r="AF2636" i="1"/>
  <c r="AF2635" i="1"/>
  <c r="AF2634" i="1"/>
  <c r="AF2633" i="1"/>
  <c r="AF2632" i="1"/>
  <c r="AF2631" i="1"/>
  <c r="AF2630" i="1"/>
  <c r="AF2629" i="1"/>
  <c r="AF2628" i="1"/>
  <c r="AF2627" i="1"/>
  <c r="AF2626" i="1"/>
  <c r="AF2625" i="1"/>
  <c r="AF2624" i="1"/>
  <c r="AF2623" i="1"/>
  <c r="AF2622" i="1"/>
  <c r="AF2621" i="1"/>
  <c r="AF2620" i="1"/>
  <c r="AF2619" i="1"/>
  <c r="AF2618" i="1"/>
  <c r="AF2617" i="1"/>
  <c r="AF2616" i="1"/>
  <c r="AF2615" i="1"/>
  <c r="AF2614" i="1"/>
  <c r="AF2613" i="1"/>
  <c r="AF2612" i="1"/>
  <c r="AF2611" i="1"/>
  <c r="AF2610" i="1"/>
  <c r="AF2609" i="1"/>
  <c r="AF2608" i="1"/>
  <c r="AF2607" i="1"/>
  <c r="AF2606" i="1"/>
  <c r="AF2605" i="1"/>
  <c r="AF2604" i="1"/>
  <c r="AF2603" i="1"/>
  <c r="AF2602" i="1"/>
  <c r="AF2601" i="1"/>
  <c r="AF2600" i="1"/>
  <c r="AF2599" i="1"/>
  <c r="AF2598" i="1"/>
  <c r="AF2597" i="1"/>
  <c r="AF2596" i="1"/>
  <c r="AF2595" i="1"/>
  <c r="AF2594" i="1"/>
  <c r="AF2593" i="1"/>
  <c r="AF2592" i="1"/>
  <c r="AF2591" i="1"/>
  <c r="AF2590" i="1"/>
  <c r="AF2589" i="1"/>
  <c r="AF2588" i="1"/>
  <c r="AF2587" i="1"/>
  <c r="AF2586" i="1"/>
  <c r="AF2585" i="1"/>
  <c r="AF2584" i="1"/>
  <c r="AF2583" i="1"/>
  <c r="AF2582" i="1"/>
  <c r="AF2581" i="1"/>
  <c r="AF2580" i="1"/>
  <c r="AF2579" i="1"/>
  <c r="AF2578" i="1"/>
  <c r="AF2577" i="1"/>
  <c r="AF2576" i="1"/>
  <c r="AF2575" i="1"/>
  <c r="AF2574" i="1"/>
  <c r="AF2573" i="1"/>
  <c r="AF2572" i="1"/>
  <c r="AF2571" i="1"/>
  <c r="AF2570" i="1"/>
  <c r="AF2569" i="1"/>
  <c r="AF2568" i="1"/>
  <c r="AF2567" i="1"/>
  <c r="AF2566" i="1"/>
  <c r="AF2565" i="1"/>
  <c r="AF2564" i="1"/>
  <c r="AF2563" i="1"/>
  <c r="AF2562" i="1"/>
  <c r="AF2561" i="1"/>
  <c r="AF2560" i="1"/>
  <c r="AF2559" i="1"/>
  <c r="AF2558" i="1"/>
  <c r="AF2557" i="1"/>
  <c r="AF2556" i="1"/>
  <c r="AF2555" i="1"/>
  <c r="AF2554" i="1"/>
  <c r="AF2553" i="1"/>
  <c r="AF2552" i="1"/>
  <c r="AF2551" i="1"/>
  <c r="AF2550" i="1"/>
  <c r="AF2549" i="1"/>
  <c r="AF2548" i="1"/>
  <c r="AF2547" i="1"/>
  <c r="AF2546" i="1"/>
  <c r="AF2545" i="1"/>
  <c r="AF2544" i="1"/>
  <c r="AF2543" i="1"/>
  <c r="AF2542" i="1"/>
  <c r="AF2541" i="1"/>
  <c r="AF2540" i="1"/>
  <c r="AF2539" i="1"/>
  <c r="AF2538" i="1"/>
  <c r="AF2537" i="1"/>
  <c r="AF2536" i="1"/>
  <c r="AF2535" i="1"/>
  <c r="AF2534" i="1"/>
  <c r="AF2533" i="1"/>
  <c r="AF2532" i="1"/>
  <c r="AF2531" i="1"/>
  <c r="AF2530" i="1"/>
  <c r="AF2529" i="1"/>
  <c r="AF2528" i="1"/>
  <c r="AF2527" i="1"/>
  <c r="AF2526" i="1"/>
  <c r="AF2525" i="1"/>
  <c r="AF2524" i="1"/>
  <c r="AF2523" i="1"/>
  <c r="AF2522" i="1"/>
  <c r="AF2521" i="1"/>
  <c r="AF2520" i="1"/>
  <c r="AF2519" i="1"/>
  <c r="AF2518" i="1"/>
  <c r="AF2517" i="1"/>
  <c r="AF2516" i="1"/>
  <c r="AF2515" i="1"/>
  <c r="AF2514" i="1"/>
  <c r="AF2513" i="1"/>
  <c r="AF2512" i="1"/>
  <c r="AF2511" i="1"/>
  <c r="AF2510" i="1"/>
  <c r="AF2509" i="1"/>
  <c r="AF2508" i="1"/>
  <c r="AF2507" i="1"/>
  <c r="AF2506" i="1"/>
  <c r="AF2505" i="1"/>
  <c r="AF2504" i="1"/>
  <c r="AF2503" i="1"/>
  <c r="AF2502" i="1"/>
  <c r="AF2501" i="1"/>
  <c r="AF2500" i="1"/>
  <c r="AF2499" i="1"/>
  <c r="AF2498" i="1"/>
  <c r="AF2497" i="1"/>
  <c r="AF2496" i="1"/>
  <c r="AF2495" i="1"/>
  <c r="AF2494" i="1"/>
  <c r="AF2493" i="1"/>
  <c r="AF2492" i="1"/>
  <c r="AF2491" i="1"/>
  <c r="AF2490" i="1"/>
  <c r="AF2489" i="1"/>
  <c r="AF2488" i="1"/>
  <c r="AF2487" i="1"/>
  <c r="AF2486" i="1"/>
  <c r="AF2485" i="1"/>
  <c r="AF2484" i="1"/>
  <c r="AF2483" i="1"/>
  <c r="AF2482" i="1"/>
  <c r="AF2481" i="1"/>
  <c r="AF2480" i="1"/>
  <c r="AF2479" i="1"/>
  <c r="AF2478" i="1"/>
  <c r="AF2477" i="1"/>
  <c r="AF2476" i="1"/>
  <c r="AF2475" i="1"/>
  <c r="AF2474" i="1"/>
  <c r="AF2473" i="1"/>
  <c r="AF2472" i="1"/>
  <c r="AF2471" i="1"/>
  <c r="AF2470" i="1"/>
  <c r="AF2469" i="1"/>
  <c r="AF2468" i="1"/>
  <c r="AF2467" i="1"/>
  <c r="AF2466" i="1"/>
  <c r="AF2465" i="1"/>
  <c r="AF2464" i="1"/>
  <c r="AF2463" i="1"/>
  <c r="AF2462" i="1"/>
  <c r="AF2461" i="1"/>
  <c r="AF2460" i="1"/>
  <c r="AF2459" i="1"/>
  <c r="AF2458" i="1"/>
  <c r="AF2457" i="1"/>
  <c r="AF2456" i="1"/>
  <c r="AF2455" i="1"/>
  <c r="AF2454" i="1"/>
  <c r="AF2453" i="1"/>
  <c r="AF2452" i="1"/>
  <c r="AF2451" i="1"/>
  <c r="AF2450" i="1"/>
  <c r="AF2449" i="1"/>
  <c r="AF2448" i="1"/>
  <c r="AF2447" i="1"/>
  <c r="AF2446" i="1"/>
  <c r="AF2445" i="1"/>
  <c r="AF2444" i="1"/>
  <c r="AF2443" i="1"/>
  <c r="AF2442" i="1"/>
  <c r="AF2441" i="1"/>
  <c r="AF2440" i="1"/>
  <c r="AF2439" i="1"/>
  <c r="AF2438" i="1"/>
  <c r="AF2437" i="1"/>
  <c r="AF2436" i="1"/>
  <c r="AF2435" i="1"/>
  <c r="AF2434" i="1"/>
  <c r="AF2433" i="1"/>
  <c r="AF2432" i="1"/>
  <c r="AF2431" i="1"/>
  <c r="AF2430" i="1"/>
  <c r="AF2429" i="1"/>
  <c r="AF2428" i="1"/>
  <c r="AF2427" i="1"/>
  <c r="AF2426" i="1"/>
  <c r="AF2425" i="1"/>
  <c r="AF2424" i="1"/>
  <c r="AF2423" i="1"/>
  <c r="AF2422" i="1"/>
  <c r="AF2421" i="1"/>
  <c r="AF2420" i="1"/>
  <c r="AF2419" i="1"/>
  <c r="AF2418" i="1"/>
  <c r="AF2417" i="1"/>
  <c r="AF2416" i="1"/>
  <c r="AF2415" i="1"/>
  <c r="AF2414" i="1"/>
  <c r="AF2413" i="1"/>
  <c r="AF2412" i="1"/>
  <c r="AF2411" i="1"/>
  <c r="AF2410" i="1"/>
  <c r="AF2409" i="1"/>
  <c r="AF2408" i="1"/>
  <c r="AF2407" i="1"/>
  <c r="AF2406" i="1"/>
  <c r="AF2405" i="1"/>
  <c r="AF2404" i="1"/>
  <c r="AF2403" i="1"/>
  <c r="AF2402" i="1"/>
  <c r="AF2401" i="1"/>
  <c r="AF2400" i="1"/>
  <c r="AF2399" i="1"/>
  <c r="AF2398" i="1"/>
  <c r="AF2397" i="1"/>
  <c r="AF2396" i="1"/>
  <c r="AF2395" i="1"/>
  <c r="AF2394" i="1"/>
  <c r="AF2393" i="1"/>
  <c r="AF2392" i="1"/>
  <c r="AF2391" i="1"/>
  <c r="AF2390" i="1"/>
  <c r="AF2389" i="1"/>
  <c r="AF2388" i="1"/>
  <c r="AF2387" i="1"/>
  <c r="AF2386" i="1"/>
  <c r="AF2385" i="1"/>
  <c r="AF2384" i="1"/>
  <c r="AF2383" i="1"/>
  <c r="AF2382" i="1"/>
  <c r="AF2381" i="1"/>
  <c r="AF2380" i="1"/>
  <c r="AF2379" i="1"/>
  <c r="AF2378" i="1"/>
  <c r="AF2377" i="1"/>
  <c r="AF2376" i="1"/>
  <c r="AF2375" i="1"/>
  <c r="AF2374" i="1"/>
  <c r="AF2373" i="1"/>
  <c r="AF2372" i="1"/>
  <c r="AF2371" i="1"/>
  <c r="AF2370" i="1"/>
  <c r="AF2369" i="1"/>
  <c r="AF2368" i="1"/>
  <c r="AF2367" i="1"/>
  <c r="AF2366" i="1"/>
  <c r="AF2365" i="1"/>
  <c r="AF2364" i="1"/>
  <c r="AF2363" i="1"/>
  <c r="AF2362" i="1"/>
  <c r="AF2361" i="1"/>
  <c r="AF2360" i="1"/>
  <c r="AF2359" i="1"/>
  <c r="AF2358" i="1"/>
  <c r="AF2357" i="1"/>
  <c r="AF2356" i="1"/>
  <c r="AF2355" i="1"/>
  <c r="AF2354" i="1"/>
  <c r="AF2353" i="1"/>
  <c r="AF2352" i="1"/>
  <c r="AF2351" i="1"/>
  <c r="AF2350" i="1"/>
  <c r="AF2349" i="1"/>
  <c r="AF2348" i="1"/>
  <c r="AF2347" i="1"/>
  <c r="AF2346" i="1"/>
  <c r="AF2345" i="1"/>
  <c r="AF2344" i="1"/>
  <c r="AF2343" i="1"/>
  <c r="AF2342" i="1"/>
  <c r="AF2341" i="1"/>
  <c r="AF2340" i="1"/>
  <c r="AF2339" i="1"/>
  <c r="AF2338" i="1"/>
  <c r="AF2337" i="1"/>
  <c r="AF2336" i="1"/>
  <c r="AF2335" i="1"/>
  <c r="AF2334" i="1"/>
  <c r="AF2333" i="1"/>
  <c r="AF2332" i="1"/>
  <c r="AF2331" i="1"/>
  <c r="AF2330" i="1"/>
  <c r="AF2329" i="1"/>
  <c r="AF2328" i="1"/>
  <c r="AF2327" i="1"/>
  <c r="AF2326" i="1"/>
  <c r="AF2325" i="1"/>
  <c r="AF2324" i="1"/>
  <c r="AF2323" i="1"/>
  <c r="AF2322" i="1"/>
  <c r="AF2321" i="1"/>
  <c r="AF2320" i="1"/>
  <c r="AF2319" i="1"/>
  <c r="AF2318" i="1"/>
  <c r="AF2317" i="1"/>
  <c r="AF2316" i="1"/>
  <c r="AF2315" i="1"/>
  <c r="AF2314" i="1"/>
  <c r="AF2313" i="1"/>
  <c r="AF2312" i="1"/>
  <c r="AF2311" i="1"/>
  <c r="AF2310" i="1"/>
  <c r="AF2309" i="1"/>
  <c r="AF2308" i="1"/>
  <c r="AF2307" i="1"/>
  <c r="AF2306" i="1"/>
  <c r="AF2305" i="1"/>
  <c r="AF2304" i="1"/>
  <c r="AF2303" i="1"/>
  <c r="AF2302" i="1"/>
  <c r="AF2301" i="1"/>
  <c r="AF2300" i="1"/>
  <c r="AF2299" i="1"/>
  <c r="AF2298" i="1"/>
  <c r="AF2297" i="1"/>
  <c r="AF2296" i="1"/>
  <c r="AF2295" i="1"/>
  <c r="AF2294" i="1"/>
  <c r="AF2293" i="1"/>
  <c r="AF2292" i="1"/>
  <c r="AF2291" i="1"/>
  <c r="AF2290" i="1"/>
  <c r="AF2289" i="1"/>
  <c r="AF2288" i="1"/>
  <c r="AF2287" i="1"/>
  <c r="AF2286" i="1"/>
  <c r="AF2285" i="1"/>
  <c r="AF2284" i="1"/>
  <c r="AF2283" i="1"/>
  <c r="AF2282" i="1"/>
  <c r="AF2281" i="1"/>
  <c r="AF2280" i="1"/>
  <c r="AF2279" i="1"/>
  <c r="AF2278" i="1"/>
  <c r="AF2277" i="1"/>
  <c r="AF2276" i="1"/>
  <c r="AF2275" i="1"/>
  <c r="AF2274" i="1"/>
  <c r="AF2273" i="1"/>
  <c r="AF2272" i="1"/>
  <c r="AF2271" i="1"/>
  <c r="AF2270" i="1"/>
  <c r="AF2269" i="1"/>
  <c r="AF2268" i="1"/>
  <c r="AF2267" i="1"/>
  <c r="AF2266" i="1"/>
  <c r="AF2265" i="1"/>
  <c r="AF2264" i="1"/>
  <c r="AF2263" i="1"/>
  <c r="AF2262" i="1"/>
  <c r="AF2261" i="1"/>
  <c r="AF2260" i="1"/>
  <c r="AF2259" i="1"/>
  <c r="AF2258" i="1"/>
  <c r="AF2257" i="1"/>
  <c r="AF2256" i="1"/>
  <c r="AF2255" i="1"/>
  <c r="AF2254" i="1"/>
  <c r="AF2253" i="1"/>
  <c r="AF2252" i="1"/>
  <c r="AF2251" i="1"/>
  <c r="AF2250" i="1"/>
  <c r="AF2249" i="1"/>
  <c r="AF2248" i="1"/>
  <c r="AF2247" i="1"/>
  <c r="AF2246" i="1"/>
  <c r="AF2245" i="1"/>
  <c r="AF2244" i="1"/>
  <c r="AF2243" i="1"/>
  <c r="AF2242" i="1"/>
  <c r="AF2241" i="1"/>
  <c r="AF2240" i="1"/>
  <c r="AF2239" i="1"/>
  <c r="AF2238" i="1"/>
  <c r="AF2237" i="1"/>
  <c r="AF2236" i="1"/>
  <c r="AF2235" i="1"/>
  <c r="AF2234" i="1"/>
  <c r="AF2233" i="1"/>
  <c r="AF2232" i="1"/>
  <c r="AF2231" i="1"/>
  <c r="AF2230" i="1"/>
  <c r="AF2229" i="1"/>
  <c r="AF2228" i="1"/>
  <c r="AF2227" i="1"/>
  <c r="AF2226" i="1"/>
  <c r="AF2225" i="1"/>
  <c r="AF2224" i="1"/>
  <c r="AF2223" i="1"/>
  <c r="AF2222" i="1"/>
  <c r="AF2221" i="1"/>
  <c r="AF2220" i="1"/>
  <c r="AF2219" i="1"/>
  <c r="AF2218" i="1"/>
  <c r="AF2217" i="1"/>
  <c r="AF2216" i="1"/>
  <c r="AF2215" i="1"/>
  <c r="AF2214" i="1"/>
  <c r="AF2213" i="1"/>
  <c r="AF2212" i="1"/>
  <c r="AF2211" i="1"/>
  <c r="AF2210" i="1"/>
  <c r="AF2209" i="1"/>
  <c r="AF2208" i="1"/>
  <c r="AF2207" i="1"/>
  <c r="AF2206" i="1"/>
  <c r="AF2205" i="1"/>
  <c r="AF2204" i="1"/>
  <c r="AF2203" i="1"/>
  <c r="AF2202" i="1"/>
  <c r="AF2201" i="1"/>
  <c r="AF2200" i="1"/>
  <c r="AF2199" i="1"/>
  <c r="AF2198" i="1"/>
  <c r="AF2197" i="1"/>
  <c r="AF2196" i="1"/>
  <c r="AF2195" i="1"/>
  <c r="AF2194" i="1"/>
  <c r="AF2193" i="1"/>
  <c r="AF2192" i="1"/>
  <c r="AF2191" i="1"/>
  <c r="AF2190" i="1"/>
  <c r="AF2189" i="1"/>
  <c r="AF2188" i="1"/>
  <c r="AF2187" i="1"/>
  <c r="AF2186" i="1"/>
  <c r="AF2185" i="1"/>
  <c r="AF2184" i="1"/>
  <c r="AF2183" i="1"/>
  <c r="AF2182" i="1"/>
  <c r="AF2181" i="1"/>
  <c r="AF2180" i="1"/>
  <c r="AF2179" i="1"/>
  <c r="AF2178" i="1"/>
  <c r="AF2177" i="1"/>
  <c r="AF2176" i="1"/>
  <c r="AF2175" i="1"/>
  <c r="AF2174" i="1"/>
  <c r="AF2173" i="1"/>
  <c r="AF2172" i="1"/>
  <c r="AF2171" i="1"/>
  <c r="AF2170" i="1"/>
  <c r="AF2169" i="1"/>
  <c r="AF2168" i="1"/>
  <c r="AF2167" i="1"/>
  <c r="AF2166" i="1"/>
  <c r="AF2165" i="1"/>
  <c r="AF2164" i="1"/>
  <c r="AF2163" i="1"/>
  <c r="AF2162" i="1"/>
  <c r="AF2161" i="1"/>
  <c r="AF2160" i="1"/>
  <c r="AF2159" i="1"/>
  <c r="AF2158" i="1"/>
  <c r="AF2157" i="1"/>
  <c r="AF2156" i="1"/>
  <c r="AF2155" i="1"/>
  <c r="AF2154" i="1"/>
  <c r="AF2153" i="1"/>
  <c r="AF2152" i="1"/>
  <c r="AF2151" i="1"/>
  <c r="AF2150" i="1"/>
  <c r="AF2149" i="1"/>
  <c r="AF2148" i="1"/>
  <c r="AF2147" i="1"/>
  <c r="AF2146" i="1"/>
  <c r="AF2145" i="1"/>
  <c r="AF2144" i="1"/>
  <c r="AF2143" i="1"/>
  <c r="AF2142" i="1"/>
  <c r="AF2141" i="1"/>
  <c r="AF2140" i="1"/>
  <c r="AF2139" i="1"/>
  <c r="AF2138" i="1"/>
  <c r="AF2137" i="1"/>
  <c r="AF2136" i="1"/>
  <c r="AF2135" i="1"/>
  <c r="AF2134" i="1"/>
  <c r="AF2133" i="1"/>
  <c r="AF2132" i="1"/>
  <c r="AF2131" i="1"/>
  <c r="AF2130" i="1"/>
  <c r="AF2129" i="1"/>
  <c r="AF2128" i="1"/>
  <c r="AF2127" i="1"/>
  <c r="AF2126" i="1"/>
  <c r="AF2125" i="1"/>
  <c r="AF2124" i="1"/>
  <c r="AF2123" i="1"/>
  <c r="AF2122" i="1"/>
  <c r="AF2121" i="1"/>
  <c r="AF2120" i="1"/>
  <c r="AF2119" i="1"/>
  <c r="AF2118" i="1"/>
  <c r="AF2117" i="1"/>
  <c r="AF2116" i="1"/>
  <c r="AF2115" i="1"/>
  <c r="AF2114" i="1"/>
  <c r="AF2113" i="1"/>
  <c r="AF2112" i="1"/>
  <c r="AF2111" i="1"/>
  <c r="AF2110" i="1"/>
  <c r="AF2109" i="1"/>
  <c r="AF2108" i="1"/>
  <c r="AF2107" i="1"/>
  <c r="AF2106" i="1"/>
  <c r="AF2105" i="1"/>
  <c r="AF2104" i="1"/>
  <c r="AF2103" i="1"/>
  <c r="AF2102" i="1"/>
  <c r="AF2101" i="1"/>
  <c r="AF2100" i="1"/>
  <c r="AF2099" i="1"/>
  <c r="AF2098" i="1"/>
  <c r="AF2097" i="1"/>
  <c r="AF2096" i="1"/>
  <c r="AF2095" i="1"/>
  <c r="AF2094" i="1"/>
  <c r="AF2093" i="1"/>
  <c r="AF2092" i="1"/>
  <c r="AF2091" i="1"/>
  <c r="AF2090" i="1"/>
  <c r="AF2089" i="1"/>
  <c r="AF2088" i="1"/>
  <c r="AF2087" i="1"/>
  <c r="AF2086" i="1"/>
  <c r="AF2085" i="1"/>
  <c r="AF2084" i="1"/>
  <c r="AF2083" i="1"/>
  <c r="AF2082" i="1"/>
  <c r="AF2081" i="1"/>
  <c r="AF2080" i="1"/>
  <c r="AF2079" i="1"/>
  <c r="AF2078" i="1"/>
  <c r="AF2077" i="1"/>
  <c r="AF2076" i="1"/>
  <c r="AF2075" i="1"/>
  <c r="AF2074" i="1"/>
  <c r="AF2073" i="1"/>
  <c r="AF2072" i="1"/>
  <c r="AF2071" i="1"/>
  <c r="AF2070"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83" i="1"/>
  <c r="AF282" i="1"/>
  <c r="AF281" i="1"/>
  <c r="AF280" i="1"/>
  <c r="AF279" i="1"/>
  <c r="AF278" i="1"/>
  <c r="AF277" i="1"/>
  <c r="AF276" i="1"/>
  <c r="AF275" i="1"/>
  <c r="AF274" i="1"/>
  <c r="AF273" i="1"/>
  <c r="AF272" i="1"/>
  <c r="AF271" i="1"/>
  <c r="AF270" i="1"/>
  <c r="AF269" i="1"/>
  <c r="AF268" i="1"/>
  <c r="AF267" i="1"/>
  <c r="AF266" i="1"/>
  <c r="AF265" i="1"/>
  <c r="AF264" i="1"/>
  <c r="AF263" i="1"/>
  <c r="AF262" i="1"/>
  <c r="AF261" i="1"/>
  <c r="AF260" i="1"/>
  <c r="AF259" i="1"/>
  <c r="AF258" i="1"/>
  <c r="AF257" i="1"/>
  <c r="AF256" i="1"/>
  <c r="AF255" i="1"/>
  <c r="AF254" i="1"/>
  <c r="AF253" i="1"/>
  <c r="AF252" i="1"/>
  <c r="AF251" i="1"/>
  <c r="AF250" i="1"/>
  <c r="AF249" i="1"/>
  <c r="AF248" i="1"/>
  <c r="AF247" i="1"/>
  <c r="AF246" i="1"/>
  <c r="AF245" i="1"/>
  <c r="AF244" i="1"/>
  <c r="AF243" i="1"/>
  <c r="AF242" i="1"/>
  <c r="AF241" i="1"/>
  <c r="AF240" i="1"/>
  <c r="AF239" i="1"/>
  <c r="AF238" i="1"/>
  <c r="AF237" i="1"/>
  <c r="AF236" i="1"/>
  <c r="AF235" i="1"/>
  <c r="AF234" i="1"/>
  <c r="AF233" i="1"/>
  <c r="AF232" i="1"/>
  <c r="AF231" i="1"/>
  <c r="AF230" i="1"/>
  <c r="AF229" i="1"/>
  <c r="AF228" i="1"/>
  <c r="AF227" i="1"/>
  <c r="AF226" i="1"/>
  <c r="AF225" i="1"/>
  <c r="AF224" i="1"/>
  <c r="AF223" i="1"/>
  <c r="AF222" i="1"/>
  <c r="AF221" i="1"/>
  <c r="AF220" i="1"/>
  <c r="AF219" i="1"/>
  <c r="AF218" i="1"/>
  <c r="AF217" i="1"/>
  <c r="AF216" i="1"/>
  <c r="AF215" i="1"/>
  <c r="AF214" i="1"/>
  <c r="AF213" i="1"/>
  <c r="AF212" i="1"/>
  <c r="AF211" i="1"/>
  <c r="AF210" i="1"/>
  <c r="AF209"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F9" i="1"/>
  <c r="AF8" i="1"/>
  <c r="AF7" i="1"/>
  <c r="O3689" i="1" l="1"/>
  <c r="Q3688" i="1"/>
  <c r="R13" i="1"/>
  <c r="O3690" i="1" l="1"/>
  <c r="Q3689" i="1"/>
  <c r="R14" i="1"/>
  <c r="AB5" i="1"/>
  <c r="AC3561" i="1"/>
  <c r="AC3560" i="1"/>
  <c r="AC3559" i="1"/>
  <c r="AC3558" i="1"/>
  <c r="AC3557" i="1"/>
  <c r="AC3556" i="1"/>
  <c r="AC3555" i="1"/>
  <c r="AC3554" i="1"/>
  <c r="AC3553" i="1"/>
  <c r="AC3552" i="1"/>
  <c r="AC3551" i="1"/>
  <c r="AC3550" i="1"/>
  <c r="AC3549" i="1"/>
  <c r="AC3548" i="1"/>
  <c r="AC3547" i="1"/>
  <c r="AC3546" i="1"/>
  <c r="AC3545" i="1"/>
  <c r="AC3544" i="1"/>
  <c r="AC3543" i="1"/>
  <c r="AC3542" i="1"/>
  <c r="AC3541" i="1"/>
  <c r="AC3540" i="1"/>
  <c r="AC3539" i="1"/>
  <c r="AC3538" i="1"/>
  <c r="AC3537" i="1"/>
  <c r="AC3536" i="1"/>
  <c r="AC3535" i="1"/>
  <c r="AC3534" i="1"/>
  <c r="AC3533" i="1"/>
  <c r="AC3532" i="1"/>
  <c r="AC3531" i="1"/>
  <c r="AC3530" i="1"/>
  <c r="AC3529" i="1"/>
  <c r="AC3528" i="1"/>
  <c r="AC3527" i="1"/>
  <c r="AC3526" i="1"/>
  <c r="AC3525" i="1"/>
  <c r="AC3524" i="1"/>
  <c r="AC3523" i="1"/>
  <c r="AC3522" i="1"/>
  <c r="AC3521" i="1"/>
  <c r="AC3520" i="1"/>
  <c r="AC3519" i="1"/>
  <c r="AC3518" i="1"/>
  <c r="AC3516" i="1"/>
  <c r="AC3515" i="1"/>
  <c r="AC3514" i="1"/>
  <c r="AC3513" i="1"/>
  <c r="AC3512" i="1"/>
  <c r="AC3511" i="1"/>
  <c r="AC3510" i="1"/>
  <c r="AC3509" i="1"/>
  <c r="AC3508" i="1"/>
  <c r="AC3507" i="1"/>
  <c r="AC3506" i="1"/>
  <c r="AC3505" i="1"/>
  <c r="AC3504" i="1"/>
  <c r="AC3503" i="1"/>
  <c r="AC3502" i="1"/>
  <c r="AC3501" i="1"/>
  <c r="AC3500" i="1"/>
  <c r="AC3499" i="1"/>
  <c r="AC3498" i="1"/>
  <c r="AC3497" i="1"/>
  <c r="AC3496" i="1"/>
  <c r="AC3495" i="1"/>
  <c r="AC3494" i="1"/>
  <c r="AC3493" i="1"/>
  <c r="AC3492" i="1"/>
  <c r="AC3491" i="1"/>
  <c r="AC3490" i="1"/>
  <c r="AC3489" i="1"/>
  <c r="AC3488" i="1"/>
  <c r="AC3487" i="1"/>
  <c r="AC3486" i="1"/>
  <c r="AC3485" i="1"/>
  <c r="AC3484" i="1"/>
  <c r="AC3483" i="1"/>
  <c r="AC3482" i="1"/>
  <c r="AC3481" i="1"/>
  <c r="AC3480" i="1"/>
  <c r="AC3479" i="1"/>
  <c r="AC3478" i="1"/>
  <c r="AC3477" i="1"/>
  <c r="AC3476" i="1"/>
  <c r="AC3475" i="1"/>
  <c r="AC3474" i="1"/>
  <c r="AC3473" i="1"/>
  <c r="AC3472" i="1"/>
  <c r="AC3471" i="1"/>
  <c r="AC3470" i="1"/>
  <c r="AC3469" i="1"/>
  <c r="AC3468" i="1"/>
  <c r="AC3467" i="1"/>
  <c r="AC3466" i="1"/>
  <c r="AC3465" i="1"/>
  <c r="AC3464" i="1"/>
  <c r="AC3463" i="1"/>
  <c r="AC3462" i="1"/>
  <c r="AC3461" i="1"/>
  <c r="AC3460" i="1"/>
  <c r="AC3459" i="1"/>
  <c r="AC3458" i="1"/>
  <c r="AC3457" i="1"/>
  <c r="AC3456" i="1"/>
  <c r="AC3455" i="1"/>
  <c r="AC3454" i="1"/>
  <c r="AC3453" i="1"/>
  <c r="AC3452" i="1"/>
  <c r="AC3451" i="1"/>
  <c r="AC3450" i="1"/>
  <c r="AC3449" i="1"/>
  <c r="AC3448" i="1"/>
  <c r="AC3447" i="1"/>
  <c r="AC3446" i="1"/>
  <c r="AC3445" i="1"/>
  <c r="AC3444" i="1"/>
  <c r="AC3443" i="1"/>
  <c r="AC3442" i="1"/>
  <c r="AC3441" i="1"/>
  <c r="AC3440" i="1"/>
  <c r="AC3439" i="1"/>
  <c r="AC3438" i="1"/>
  <c r="AC3437" i="1"/>
  <c r="AC3436" i="1"/>
  <c r="AC3435" i="1"/>
  <c r="AC3434" i="1"/>
  <c r="AC3433" i="1"/>
  <c r="AC3432" i="1"/>
  <c r="AC3431" i="1"/>
  <c r="AC3430" i="1"/>
  <c r="AC3429" i="1"/>
  <c r="AC3428" i="1"/>
  <c r="AC3427" i="1"/>
  <c r="AC3426" i="1"/>
  <c r="AC3425" i="1"/>
  <c r="AC3424" i="1"/>
  <c r="AC3423" i="1"/>
  <c r="AC3422" i="1"/>
  <c r="AC3421" i="1"/>
  <c r="AC3420" i="1"/>
  <c r="AC3419" i="1"/>
  <c r="AC3418" i="1"/>
  <c r="AC3417" i="1"/>
  <c r="AC3416" i="1"/>
  <c r="AC3415" i="1"/>
  <c r="AC3414" i="1"/>
  <c r="AC3413" i="1"/>
  <c r="AC3412" i="1"/>
  <c r="AC3411" i="1"/>
  <c r="AC3410" i="1"/>
  <c r="AC3409" i="1"/>
  <c r="AC3408" i="1"/>
  <c r="AC3407" i="1"/>
  <c r="AC3406" i="1"/>
  <c r="AC3405" i="1"/>
  <c r="AC3404" i="1"/>
  <c r="AC3403" i="1"/>
  <c r="AC3402" i="1"/>
  <c r="AC3401" i="1"/>
  <c r="AC3400" i="1"/>
  <c r="AC3399" i="1"/>
  <c r="AC3398" i="1"/>
  <c r="AC3397" i="1"/>
  <c r="AC3396" i="1"/>
  <c r="AC3395" i="1"/>
  <c r="AC3394" i="1"/>
  <c r="AC3393" i="1"/>
  <c r="AC3392" i="1"/>
  <c r="AC3391" i="1"/>
  <c r="AC3390" i="1"/>
  <c r="AC3389" i="1"/>
  <c r="AC3388" i="1"/>
  <c r="AC3387" i="1"/>
  <c r="AC3386" i="1"/>
  <c r="AC3385" i="1"/>
  <c r="AC3384" i="1"/>
  <c r="AC3383" i="1"/>
  <c r="AC3382" i="1"/>
  <c r="AC3381" i="1"/>
  <c r="AC3380" i="1"/>
  <c r="AC3379" i="1"/>
  <c r="AC3378" i="1"/>
  <c r="AC3377" i="1"/>
  <c r="AC3376" i="1"/>
  <c r="AC3375" i="1"/>
  <c r="AC3374" i="1"/>
  <c r="AC3373" i="1"/>
  <c r="AC3372" i="1"/>
  <c r="AC3371" i="1"/>
  <c r="AC3370" i="1"/>
  <c r="AC3369" i="1"/>
  <c r="AC3368" i="1"/>
  <c r="AC3367" i="1"/>
  <c r="AC3366" i="1"/>
  <c r="AC3365" i="1"/>
  <c r="AC3364" i="1"/>
  <c r="AC3363" i="1"/>
  <c r="AC3362" i="1"/>
  <c r="AC3361" i="1"/>
  <c r="AC3360" i="1"/>
  <c r="AC3359" i="1"/>
  <c r="AC3358" i="1"/>
  <c r="AC3357" i="1"/>
  <c r="AC3356" i="1"/>
  <c r="AC3355" i="1"/>
  <c r="AC3354" i="1"/>
  <c r="AC3353" i="1"/>
  <c r="AC3352" i="1"/>
  <c r="AC3351" i="1"/>
  <c r="AC3350" i="1"/>
  <c r="AC3349" i="1"/>
  <c r="AC3348" i="1"/>
  <c r="AC3347" i="1"/>
  <c r="AC3346" i="1"/>
  <c r="AC3345" i="1"/>
  <c r="AC3344" i="1"/>
  <c r="AC3343" i="1"/>
  <c r="AC3342" i="1"/>
  <c r="AC3341" i="1"/>
  <c r="AC3340" i="1"/>
  <c r="AC3339" i="1"/>
  <c r="AC3338" i="1"/>
  <c r="AC3337" i="1"/>
  <c r="AC3336" i="1"/>
  <c r="AC3335" i="1"/>
  <c r="AC3334" i="1"/>
  <c r="AC3333" i="1"/>
  <c r="AC3332" i="1"/>
  <c r="AC3331" i="1"/>
  <c r="AC3330" i="1"/>
  <c r="AC3329" i="1"/>
  <c r="AC3328" i="1"/>
  <c r="AC3327" i="1"/>
  <c r="AC3326" i="1"/>
  <c r="AC3325" i="1"/>
  <c r="AC3324" i="1"/>
  <c r="AC3323" i="1"/>
  <c r="AC3322" i="1"/>
  <c r="AC3321" i="1"/>
  <c r="AC3320" i="1"/>
  <c r="AC3319" i="1"/>
  <c r="AC3318" i="1"/>
  <c r="AC3317" i="1"/>
  <c r="AC3316" i="1"/>
  <c r="AC3315" i="1"/>
  <c r="AC3314" i="1"/>
  <c r="AC3313" i="1"/>
  <c r="AC3312" i="1"/>
  <c r="AC3311" i="1"/>
  <c r="AC3310" i="1"/>
  <c r="AC3309" i="1"/>
  <c r="AC3308" i="1"/>
  <c r="AC3307" i="1"/>
  <c r="AC3306" i="1"/>
  <c r="AC3305" i="1"/>
  <c r="AC3304" i="1"/>
  <c r="AC3303" i="1"/>
  <c r="AC3302" i="1"/>
  <c r="AC3301" i="1"/>
  <c r="AC3300" i="1"/>
  <c r="AC3299" i="1"/>
  <c r="AC3298" i="1"/>
  <c r="AC3297" i="1"/>
  <c r="AC3296" i="1"/>
  <c r="AC3295" i="1"/>
  <c r="AC3294" i="1"/>
  <c r="AC3293" i="1"/>
  <c r="AC3292" i="1"/>
  <c r="AC3291" i="1"/>
  <c r="AC3290" i="1"/>
  <c r="AC3289" i="1"/>
  <c r="AC3288" i="1"/>
  <c r="AC3287" i="1"/>
  <c r="AC3286" i="1"/>
  <c r="AC3285" i="1"/>
  <c r="AC3284" i="1"/>
  <c r="AC3283" i="1"/>
  <c r="AC3282" i="1"/>
  <c r="AC3281" i="1"/>
  <c r="AC3280" i="1"/>
  <c r="AC3279" i="1"/>
  <c r="AC3278" i="1"/>
  <c r="AC3277" i="1"/>
  <c r="AC3276" i="1"/>
  <c r="AC3275" i="1"/>
  <c r="AC3274" i="1"/>
  <c r="AC3273" i="1"/>
  <c r="AC3272" i="1"/>
  <c r="AC3271" i="1"/>
  <c r="AC3270" i="1"/>
  <c r="AC3269" i="1"/>
  <c r="AC3268" i="1"/>
  <c r="AC3267" i="1"/>
  <c r="AC3266" i="1"/>
  <c r="AC3265" i="1"/>
  <c r="AC3264" i="1"/>
  <c r="AC3263" i="1"/>
  <c r="AC3262" i="1"/>
  <c r="AC3261" i="1"/>
  <c r="AC3260" i="1"/>
  <c r="AC3259" i="1"/>
  <c r="AC3258" i="1"/>
  <c r="AC3257" i="1"/>
  <c r="AC3256" i="1"/>
  <c r="AC3255" i="1"/>
  <c r="AC3254" i="1"/>
  <c r="AC3253" i="1"/>
  <c r="AC3252" i="1"/>
  <c r="AC3251" i="1"/>
  <c r="AC3250" i="1"/>
  <c r="AC3249" i="1"/>
  <c r="AC3248" i="1"/>
  <c r="AC3247" i="1"/>
  <c r="AC3246" i="1"/>
  <c r="AC3245" i="1"/>
  <c r="AC3244" i="1"/>
  <c r="AC3243" i="1"/>
  <c r="AC3242" i="1"/>
  <c r="AC3241" i="1"/>
  <c r="AC3240" i="1"/>
  <c r="AC3239" i="1"/>
  <c r="AC3238" i="1"/>
  <c r="AC3237" i="1"/>
  <c r="AC3236" i="1"/>
  <c r="AC3235" i="1"/>
  <c r="AC3234" i="1"/>
  <c r="AC3233" i="1"/>
  <c r="AC3232" i="1"/>
  <c r="AC3231" i="1"/>
  <c r="AC3230" i="1"/>
  <c r="AC3229" i="1"/>
  <c r="AC3228" i="1"/>
  <c r="AC3227" i="1"/>
  <c r="AC3226" i="1"/>
  <c r="AC3225" i="1"/>
  <c r="AC3224" i="1"/>
  <c r="AC3223" i="1"/>
  <c r="AC3222" i="1"/>
  <c r="AC3221" i="1"/>
  <c r="AC3220" i="1"/>
  <c r="AC3219" i="1"/>
  <c r="AC3218" i="1"/>
  <c r="AC3217" i="1"/>
  <c r="AC3216" i="1"/>
  <c r="AC3215" i="1"/>
  <c r="AC3214" i="1"/>
  <c r="AC3213" i="1"/>
  <c r="AC3212" i="1"/>
  <c r="AC3211" i="1"/>
  <c r="AC3210" i="1"/>
  <c r="AC3209" i="1"/>
  <c r="AC3208" i="1"/>
  <c r="AC3207" i="1"/>
  <c r="AC3206" i="1"/>
  <c r="AC3205" i="1"/>
  <c r="AC3204" i="1"/>
  <c r="AC3203" i="1"/>
  <c r="AC3202" i="1"/>
  <c r="AC3201" i="1"/>
  <c r="AC3200" i="1"/>
  <c r="AC3199" i="1"/>
  <c r="AC3198" i="1"/>
  <c r="AC3197" i="1"/>
  <c r="AC3196" i="1"/>
  <c r="AC3195" i="1"/>
  <c r="AC3194" i="1"/>
  <c r="AC3193" i="1"/>
  <c r="AC3192" i="1"/>
  <c r="AC3191" i="1"/>
  <c r="AC3190" i="1"/>
  <c r="AC3189" i="1"/>
  <c r="AC3188" i="1"/>
  <c r="AC3187" i="1"/>
  <c r="AC3186" i="1"/>
  <c r="AC3185" i="1"/>
  <c r="AC3184" i="1"/>
  <c r="AC3183" i="1"/>
  <c r="AC3182" i="1"/>
  <c r="AC3181" i="1"/>
  <c r="AC3180" i="1"/>
  <c r="AC3179" i="1"/>
  <c r="AC3178" i="1"/>
  <c r="AC3177" i="1"/>
  <c r="AC3176" i="1"/>
  <c r="AC3175" i="1"/>
  <c r="AC3174" i="1"/>
  <c r="AC3173" i="1"/>
  <c r="AC3172" i="1"/>
  <c r="AC3171" i="1"/>
  <c r="AC3170" i="1"/>
  <c r="AC3169" i="1"/>
  <c r="AC3168" i="1"/>
  <c r="AC3167" i="1"/>
  <c r="AC3166" i="1"/>
  <c r="AC3165" i="1"/>
  <c r="AC3164" i="1"/>
  <c r="AC3163" i="1"/>
  <c r="AC3162" i="1"/>
  <c r="AC3161" i="1"/>
  <c r="AC3160" i="1"/>
  <c r="AC3159" i="1"/>
  <c r="AC3158" i="1"/>
  <c r="AC3157" i="1"/>
  <c r="AC3156" i="1"/>
  <c r="AC3155" i="1"/>
  <c r="AC3154" i="1"/>
  <c r="AC3153" i="1"/>
  <c r="AC3152" i="1"/>
  <c r="AC3151" i="1"/>
  <c r="AC3150" i="1"/>
  <c r="AC3149" i="1"/>
  <c r="AC3148" i="1"/>
  <c r="AC3147" i="1"/>
  <c r="AC3146" i="1"/>
  <c r="AC3145" i="1"/>
  <c r="AC3144" i="1"/>
  <c r="AC3143" i="1"/>
  <c r="AC3142" i="1"/>
  <c r="AC3141" i="1"/>
  <c r="AC3140" i="1"/>
  <c r="AC3139" i="1"/>
  <c r="AC3138" i="1"/>
  <c r="AC3137" i="1"/>
  <c r="AC3136" i="1"/>
  <c r="AC3135" i="1"/>
  <c r="AC3134" i="1"/>
  <c r="AC3133" i="1"/>
  <c r="AC3132" i="1"/>
  <c r="AC3131" i="1"/>
  <c r="AC3130" i="1"/>
  <c r="AC3129" i="1"/>
  <c r="AC3128" i="1"/>
  <c r="AC3127" i="1"/>
  <c r="AC3126" i="1"/>
  <c r="AC3125" i="1"/>
  <c r="AC3124" i="1"/>
  <c r="AC3123" i="1"/>
  <c r="AC3122" i="1"/>
  <c r="AC3121" i="1"/>
  <c r="AC3120" i="1"/>
  <c r="AC3119" i="1"/>
  <c r="AC3118" i="1"/>
  <c r="AC3117" i="1"/>
  <c r="AC3116" i="1"/>
  <c r="AC3115" i="1"/>
  <c r="AC3114" i="1"/>
  <c r="AC3113" i="1"/>
  <c r="AC3112" i="1"/>
  <c r="AC3111" i="1"/>
  <c r="AC3110" i="1"/>
  <c r="AC3109" i="1"/>
  <c r="AC3108" i="1"/>
  <c r="AC3107" i="1"/>
  <c r="AC3106" i="1"/>
  <c r="AC3105" i="1"/>
  <c r="AC3104" i="1"/>
  <c r="AC3103" i="1"/>
  <c r="AC3102" i="1"/>
  <c r="AC3101" i="1"/>
  <c r="AC3100" i="1"/>
  <c r="AC3099" i="1"/>
  <c r="AC3098" i="1"/>
  <c r="AC3097" i="1"/>
  <c r="AC3096" i="1"/>
  <c r="AC3095" i="1"/>
  <c r="AC3094" i="1"/>
  <c r="AC3093" i="1"/>
  <c r="AC3092" i="1"/>
  <c r="AC3091" i="1"/>
  <c r="AC3090" i="1"/>
  <c r="AC3089" i="1"/>
  <c r="AC3088" i="1"/>
  <c r="AC3087" i="1"/>
  <c r="AC3086" i="1"/>
  <c r="AC3085" i="1"/>
  <c r="AC3084" i="1"/>
  <c r="AC3083" i="1"/>
  <c r="AC3082" i="1"/>
  <c r="AC3081" i="1"/>
  <c r="AC3080" i="1"/>
  <c r="AC3079" i="1"/>
  <c r="AC3078" i="1"/>
  <c r="AC3077" i="1"/>
  <c r="AC3076" i="1"/>
  <c r="AC3075" i="1"/>
  <c r="AC3074" i="1"/>
  <c r="AC3073" i="1"/>
  <c r="AC3072" i="1"/>
  <c r="AC3071" i="1"/>
  <c r="AC3070" i="1"/>
  <c r="AC3069" i="1"/>
  <c r="AC3068" i="1"/>
  <c r="AC3067" i="1"/>
  <c r="AC3066" i="1"/>
  <c r="AC3065" i="1"/>
  <c r="AC3064" i="1"/>
  <c r="AC3063" i="1"/>
  <c r="AC3062" i="1"/>
  <c r="AC3061" i="1"/>
  <c r="AC3060" i="1"/>
  <c r="AC3059" i="1"/>
  <c r="AC3058" i="1"/>
  <c r="AC3057" i="1"/>
  <c r="AC3056" i="1"/>
  <c r="AC3055" i="1"/>
  <c r="AC3054" i="1"/>
  <c r="AC3053" i="1"/>
  <c r="AC3052" i="1"/>
  <c r="AC3051" i="1"/>
  <c r="AC3050" i="1"/>
  <c r="AC3049" i="1"/>
  <c r="AC3048" i="1"/>
  <c r="AC3047" i="1"/>
  <c r="AC3046" i="1"/>
  <c r="AC3045" i="1"/>
  <c r="AC3044" i="1"/>
  <c r="AC3043" i="1"/>
  <c r="AC3042" i="1"/>
  <c r="AC3041" i="1"/>
  <c r="AC3040" i="1"/>
  <c r="AC3039" i="1"/>
  <c r="AC3038" i="1"/>
  <c r="AC3037" i="1"/>
  <c r="AC3036" i="1"/>
  <c r="AC3035" i="1"/>
  <c r="AC3034" i="1"/>
  <c r="AC3033" i="1"/>
  <c r="AC3032" i="1"/>
  <c r="AC3031" i="1"/>
  <c r="AC3030" i="1"/>
  <c r="AC3029" i="1"/>
  <c r="AC3028" i="1"/>
  <c r="AC3027" i="1"/>
  <c r="AC3026" i="1"/>
  <c r="AC3025" i="1"/>
  <c r="AC3024" i="1"/>
  <c r="AC3023" i="1"/>
  <c r="AC3022" i="1"/>
  <c r="AC3021" i="1"/>
  <c r="AC3020" i="1"/>
  <c r="AC3019" i="1"/>
  <c r="AC3018" i="1"/>
  <c r="AC3017" i="1"/>
  <c r="AC3016" i="1"/>
  <c r="AC3015" i="1"/>
  <c r="AC3014" i="1"/>
  <c r="AC3013" i="1"/>
  <c r="AC3012" i="1"/>
  <c r="AC3011" i="1"/>
  <c r="AC3010" i="1"/>
  <c r="AC3009" i="1"/>
  <c r="AC3008" i="1"/>
  <c r="AC3007" i="1"/>
  <c r="AC3006" i="1"/>
  <c r="AC3005" i="1"/>
  <c r="AC3004" i="1"/>
  <c r="AC3003" i="1"/>
  <c r="AC3002" i="1"/>
  <c r="AC3001" i="1"/>
  <c r="AC3000" i="1"/>
  <c r="AC2999" i="1"/>
  <c r="AC2998" i="1"/>
  <c r="AC2997" i="1"/>
  <c r="AC2996" i="1"/>
  <c r="AC2995" i="1"/>
  <c r="AC2994" i="1"/>
  <c r="AC2993" i="1"/>
  <c r="AC2992" i="1"/>
  <c r="AC2991" i="1"/>
  <c r="AC2990" i="1"/>
  <c r="AC2989" i="1"/>
  <c r="AC2988" i="1"/>
  <c r="AC2987" i="1"/>
  <c r="AC2986" i="1"/>
  <c r="AC2985" i="1"/>
  <c r="AC2984" i="1"/>
  <c r="AC2983" i="1"/>
  <c r="AC2982" i="1"/>
  <c r="AC2981" i="1"/>
  <c r="AC2980" i="1"/>
  <c r="AC2979" i="1"/>
  <c r="AC2978" i="1"/>
  <c r="AC2977" i="1"/>
  <c r="AC2976" i="1"/>
  <c r="AC2975" i="1"/>
  <c r="AC2974" i="1"/>
  <c r="AC2973" i="1"/>
  <c r="AC2972" i="1"/>
  <c r="AC2971" i="1"/>
  <c r="AC2970" i="1"/>
  <c r="AC2969" i="1"/>
  <c r="AC2968" i="1"/>
  <c r="AC2967" i="1"/>
  <c r="AC2966" i="1"/>
  <c r="AC2965" i="1"/>
  <c r="AC2964" i="1"/>
  <c r="AC2963" i="1"/>
  <c r="AC2962" i="1"/>
  <c r="AC2961" i="1"/>
  <c r="AC2960" i="1"/>
  <c r="AC2959" i="1"/>
  <c r="AC2958" i="1"/>
  <c r="AC2957" i="1"/>
  <c r="AC2956" i="1"/>
  <c r="AC2955" i="1"/>
  <c r="AC2954" i="1"/>
  <c r="AC2953" i="1"/>
  <c r="AC2952" i="1"/>
  <c r="AC2951" i="1"/>
  <c r="AC2950" i="1"/>
  <c r="AC2949" i="1"/>
  <c r="AC2948" i="1"/>
  <c r="AC2947" i="1"/>
  <c r="AC2946" i="1"/>
  <c r="AC2945" i="1"/>
  <c r="AC2944" i="1"/>
  <c r="AC2943" i="1"/>
  <c r="AC2942" i="1"/>
  <c r="AC2941" i="1"/>
  <c r="AC2940" i="1"/>
  <c r="AC2939" i="1"/>
  <c r="AC2938" i="1"/>
  <c r="AC2937" i="1"/>
  <c r="AC2936" i="1"/>
  <c r="AC2935" i="1"/>
  <c r="AC2934" i="1"/>
  <c r="AC2933" i="1"/>
  <c r="AC2932" i="1"/>
  <c r="AC2931" i="1"/>
  <c r="AC2930" i="1"/>
  <c r="AC2929" i="1"/>
  <c r="AC2928" i="1"/>
  <c r="AC2927" i="1"/>
  <c r="AC2926" i="1"/>
  <c r="AC2925" i="1"/>
  <c r="AC2924" i="1"/>
  <c r="AC2923" i="1"/>
  <c r="AC2922" i="1"/>
  <c r="AC2921" i="1"/>
  <c r="AC2920" i="1"/>
  <c r="AC2919" i="1"/>
  <c r="AC2918" i="1"/>
  <c r="AC2917" i="1"/>
  <c r="AC2916" i="1"/>
  <c r="AC2915" i="1"/>
  <c r="AC2914" i="1"/>
  <c r="AC2913" i="1"/>
  <c r="AC2912" i="1"/>
  <c r="AC2911" i="1"/>
  <c r="AC2910" i="1"/>
  <c r="AC2909" i="1"/>
  <c r="AC2908" i="1"/>
  <c r="AC2907" i="1"/>
  <c r="AC2906" i="1"/>
  <c r="AC2905" i="1"/>
  <c r="AC2904" i="1"/>
  <c r="AC2903" i="1"/>
  <c r="AC2902" i="1"/>
  <c r="AC2901" i="1"/>
  <c r="AC2900" i="1"/>
  <c r="AC2899" i="1"/>
  <c r="AC2898" i="1"/>
  <c r="AC2897" i="1"/>
  <c r="AC2896" i="1"/>
  <c r="AC2895" i="1"/>
  <c r="AC2894" i="1"/>
  <c r="AC2893" i="1"/>
  <c r="AC2892" i="1"/>
  <c r="AC2891" i="1"/>
  <c r="AC2890" i="1"/>
  <c r="AC2889" i="1"/>
  <c r="AC2888" i="1"/>
  <c r="AC2887" i="1"/>
  <c r="AC2886" i="1"/>
  <c r="AC2885" i="1"/>
  <c r="AC2884" i="1"/>
  <c r="AC2883" i="1"/>
  <c r="AC2882" i="1"/>
  <c r="AC2881" i="1"/>
  <c r="AC2880" i="1"/>
  <c r="AC2879" i="1"/>
  <c r="AC2878" i="1"/>
  <c r="AC2877" i="1"/>
  <c r="AC2876" i="1"/>
  <c r="AC2875" i="1"/>
  <c r="AC2874" i="1"/>
  <c r="AC2873" i="1"/>
  <c r="AC2872" i="1"/>
  <c r="AC2871" i="1"/>
  <c r="AC2870" i="1"/>
  <c r="AC2869" i="1"/>
  <c r="AC2868" i="1"/>
  <c r="AC2867" i="1"/>
  <c r="AC2866" i="1"/>
  <c r="AC2865" i="1"/>
  <c r="AC2864" i="1"/>
  <c r="AC2863" i="1"/>
  <c r="AC2862" i="1"/>
  <c r="AC2861" i="1"/>
  <c r="AC2860" i="1"/>
  <c r="AC2859" i="1"/>
  <c r="AC2858" i="1"/>
  <c r="AC2857" i="1"/>
  <c r="AC2856" i="1"/>
  <c r="AC2855" i="1"/>
  <c r="AC2854" i="1"/>
  <c r="AC2853" i="1"/>
  <c r="AC2852" i="1"/>
  <c r="AC2851" i="1"/>
  <c r="AC2850" i="1"/>
  <c r="AC2849" i="1"/>
  <c r="AC2848" i="1"/>
  <c r="AC2847" i="1"/>
  <c r="AC2846" i="1"/>
  <c r="AC2845" i="1"/>
  <c r="AC2844" i="1"/>
  <c r="AC2843" i="1"/>
  <c r="AC2842" i="1"/>
  <c r="AC2841" i="1"/>
  <c r="AC2840" i="1"/>
  <c r="AC2839" i="1"/>
  <c r="AC2838" i="1"/>
  <c r="AC2837" i="1"/>
  <c r="AC2836" i="1"/>
  <c r="AC2835" i="1"/>
  <c r="AC2834" i="1"/>
  <c r="AC2833" i="1"/>
  <c r="AC2832" i="1"/>
  <c r="AC2831" i="1"/>
  <c r="AC2830" i="1"/>
  <c r="AC2829" i="1"/>
  <c r="AC2828" i="1"/>
  <c r="AC2827" i="1"/>
  <c r="AC2826" i="1"/>
  <c r="AC2825" i="1"/>
  <c r="AC2824" i="1"/>
  <c r="AC2823" i="1"/>
  <c r="AC2822" i="1"/>
  <c r="AC2821" i="1"/>
  <c r="AC2820" i="1"/>
  <c r="AC2819" i="1"/>
  <c r="AC2818" i="1"/>
  <c r="AC2817" i="1"/>
  <c r="AC2816" i="1"/>
  <c r="AC2815" i="1"/>
  <c r="AC2814" i="1"/>
  <c r="AC2813" i="1"/>
  <c r="AC2812" i="1"/>
  <c r="AC2811" i="1"/>
  <c r="AC2810" i="1"/>
  <c r="AC2809" i="1"/>
  <c r="AC2808" i="1"/>
  <c r="AC2807" i="1"/>
  <c r="AC2806" i="1"/>
  <c r="AC2805" i="1"/>
  <c r="AC2804" i="1"/>
  <c r="AC2803" i="1"/>
  <c r="AC2802" i="1"/>
  <c r="AC2801" i="1"/>
  <c r="AC2800" i="1"/>
  <c r="AC2799" i="1"/>
  <c r="AC2798" i="1"/>
  <c r="AC2797" i="1"/>
  <c r="AC2796" i="1"/>
  <c r="AC2795" i="1"/>
  <c r="AC2794" i="1"/>
  <c r="AC2793" i="1"/>
  <c r="AC2792" i="1"/>
  <c r="AC2791" i="1"/>
  <c r="AC2790" i="1"/>
  <c r="AC2789" i="1"/>
  <c r="AC2788" i="1"/>
  <c r="AC2787" i="1"/>
  <c r="AC2786" i="1"/>
  <c r="AC2785" i="1"/>
  <c r="AC2784" i="1"/>
  <c r="AC2783" i="1"/>
  <c r="AC2782" i="1"/>
  <c r="AC2781" i="1"/>
  <c r="AC2780" i="1"/>
  <c r="AC2779" i="1"/>
  <c r="AC2778" i="1"/>
  <c r="AC2777" i="1"/>
  <c r="AC2776" i="1"/>
  <c r="AC2775" i="1"/>
  <c r="AC2774" i="1"/>
  <c r="AC2773" i="1"/>
  <c r="AC2772" i="1"/>
  <c r="AC2771" i="1"/>
  <c r="AC2770" i="1"/>
  <c r="AC2769" i="1"/>
  <c r="AC2768" i="1"/>
  <c r="AC2767" i="1"/>
  <c r="AC2766" i="1"/>
  <c r="AC2765" i="1"/>
  <c r="AC2764" i="1"/>
  <c r="AC2763" i="1"/>
  <c r="AC2762" i="1"/>
  <c r="AC2761" i="1"/>
  <c r="AC2760" i="1"/>
  <c r="AC2759" i="1"/>
  <c r="AC2758" i="1"/>
  <c r="AC2757" i="1"/>
  <c r="AC2756" i="1"/>
  <c r="AC2755" i="1"/>
  <c r="AC2754" i="1"/>
  <c r="AC2753" i="1"/>
  <c r="AC2752" i="1"/>
  <c r="AC2751" i="1"/>
  <c r="AC2750" i="1"/>
  <c r="AC2749" i="1"/>
  <c r="AC2748" i="1"/>
  <c r="AC2747" i="1"/>
  <c r="AC2746" i="1"/>
  <c r="AC2745" i="1"/>
  <c r="AC2744" i="1"/>
  <c r="AC2743" i="1"/>
  <c r="AC2742" i="1"/>
  <c r="AC2741" i="1"/>
  <c r="AC2740" i="1"/>
  <c r="AC2739" i="1"/>
  <c r="AC2738" i="1"/>
  <c r="AC2737" i="1"/>
  <c r="AC2736" i="1"/>
  <c r="AC2735" i="1"/>
  <c r="AC2734" i="1"/>
  <c r="AC2733" i="1"/>
  <c r="AC2732" i="1"/>
  <c r="AC2731" i="1"/>
  <c r="AC2730" i="1"/>
  <c r="AC2729" i="1"/>
  <c r="AC2728" i="1"/>
  <c r="AC2727" i="1"/>
  <c r="AC2726" i="1"/>
  <c r="AC2725" i="1"/>
  <c r="AC2724" i="1"/>
  <c r="AC2723" i="1"/>
  <c r="AC2722" i="1"/>
  <c r="AC2721" i="1"/>
  <c r="AC2720" i="1"/>
  <c r="AC2719" i="1"/>
  <c r="AC2718" i="1"/>
  <c r="AC2717" i="1"/>
  <c r="AC2716" i="1"/>
  <c r="AC2715" i="1"/>
  <c r="AC2714" i="1"/>
  <c r="AC2713" i="1"/>
  <c r="AC2712" i="1"/>
  <c r="AC2711" i="1"/>
  <c r="AC2710" i="1"/>
  <c r="AC2709" i="1"/>
  <c r="AC2708" i="1"/>
  <c r="AC2707" i="1"/>
  <c r="AC2706" i="1"/>
  <c r="AC2705" i="1"/>
  <c r="AC2704" i="1"/>
  <c r="AC2703" i="1"/>
  <c r="AC2702" i="1"/>
  <c r="AC2701" i="1"/>
  <c r="AC2700" i="1"/>
  <c r="AC2699" i="1"/>
  <c r="AC2698" i="1"/>
  <c r="AC2697" i="1"/>
  <c r="AC2696" i="1"/>
  <c r="AC2695" i="1"/>
  <c r="AC2694" i="1"/>
  <c r="AC2693" i="1"/>
  <c r="AC2692" i="1"/>
  <c r="AC2691" i="1"/>
  <c r="AC2690" i="1"/>
  <c r="AC2689" i="1"/>
  <c r="AC2688" i="1"/>
  <c r="AC2687" i="1"/>
  <c r="AC2686" i="1"/>
  <c r="AC2685" i="1"/>
  <c r="AC2684" i="1"/>
  <c r="AC2683" i="1"/>
  <c r="AC2682" i="1"/>
  <c r="AC2681" i="1"/>
  <c r="AC2680" i="1"/>
  <c r="AC2679" i="1"/>
  <c r="AC2678" i="1"/>
  <c r="AC2677" i="1"/>
  <c r="AC2676" i="1"/>
  <c r="AC2675" i="1"/>
  <c r="AC2674" i="1"/>
  <c r="AC2673" i="1"/>
  <c r="AC2672" i="1"/>
  <c r="AC2671" i="1"/>
  <c r="AC2670" i="1"/>
  <c r="AC2669" i="1"/>
  <c r="AC2668" i="1"/>
  <c r="AC2667" i="1"/>
  <c r="AC2666" i="1"/>
  <c r="AC2665" i="1"/>
  <c r="AC2664" i="1"/>
  <c r="AC2663" i="1"/>
  <c r="AC2662" i="1"/>
  <c r="AC2661" i="1"/>
  <c r="AC2660" i="1"/>
  <c r="AC2659" i="1"/>
  <c r="AC2658" i="1"/>
  <c r="AC2657" i="1"/>
  <c r="AC2656" i="1"/>
  <c r="AC2655" i="1"/>
  <c r="AC2654" i="1"/>
  <c r="AC2653" i="1"/>
  <c r="AC2652" i="1"/>
  <c r="AC2651" i="1"/>
  <c r="AC2650" i="1"/>
  <c r="AC2649" i="1"/>
  <c r="AC2648" i="1"/>
  <c r="AC2647" i="1"/>
  <c r="AC2646" i="1"/>
  <c r="AC2645" i="1"/>
  <c r="AC2644" i="1"/>
  <c r="AC2643" i="1"/>
  <c r="AC2642" i="1"/>
  <c r="AC2641" i="1"/>
  <c r="AC2640" i="1"/>
  <c r="AC2639" i="1"/>
  <c r="AC2638" i="1"/>
  <c r="AC2637" i="1"/>
  <c r="AC2636" i="1"/>
  <c r="AC2635" i="1"/>
  <c r="AC2634" i="1"/>
  <c r="AC2633" i="1"/>
  <c r="AC2632" i="1"/>
  <c r="AC2631" i="1"/>
  <c r="AC2630" i="1"/>
  <c r="AC2629" i="1"/>
  <c r="AC2628" i="1"/>
  <c r="AC2627" i="1"/>
  <c r="AC2626" i="1"/>
  <c r="AC2625" i="1"/>
  <c r="AC2624" i="1"/>
  <c r="AC2623" i="1"/>
  <c r="AC2622" i="1"/>
  <c r="AC2621" i="1"/>
  <c r="AC2620" i="1"/>
  <c r="AC2619" i="1"/>
  <c r="AC2618" i="1"/>
  <c r="AC2617" i="1"/>
  <c r="AC2616" i="1"/>
  <c r="AC2615" i="1"/>
  <c r="AC2614" i="1"/>
  <c r="AC2613" i="1"/>
  <c r="AC2612" i="1"/>
  <c r="AC2611" i="1"/>
  <c r="AC2610" i="1"/>
  <c r="AC2609" i="1"/>
  <c r="AC2608" i="1"/>
  <c r="AC2607" i="1"/>
  <c r="AC2606" i="1"/>
  <c r="AC2605" i="1"/>
  <c r="AC2604" i="1"/>
  <c r="AC2603" i="1"/>
  <c r="AC2602" i="1"/>
  <c r="AC2601" i="1"/>
  <c r="AC2600" i="1"/>
  <c r="AC2599" i="1"/>
  <c r="AC2598" i="1"/>
  <c r="AC2597" i="1"/>
  <c r="AC2596" i="1"/>
  <c r="AC2595" i="1"/>
  <c r="AC2594" i="1"/>
  <c r="AC2593" i="1"/>
  <c r="AC2592" i="1"/>
  <c r="AC2591" i="1"/>
  <c r="AC2590" i="1"/>
  <c r="AC2589" i="1"/>
  <c r="AC2588" i="1"/>
  <c r="AC2587" i="1"/>
  <c r="AC2586" i="1"/>
  <c r="AC2585" i="1"/>
  <c r="AC2584" i="1"/>
  <c r="AC2583" i="1"/>
  <c r="AC2582" i="1"/>
  <c r="AC2581" i="1"/>
  <c r="AC2580" i="1"/>
  <c r="AC2579" i="1"/>
  <c r="AC2578" i="1"/>
  <c r="AC2577" i="1"/>
  <c r="AC2576" i="1"/>
  <c r="AC2575" i="1"/>
  <c r="AC2574" i="1"/>
  <c r="AC2573" i="1"/>
  <c r="AC2572" i="1"/>
  <c r="AC2571" i="1"/>
  <c r="AC2570" i="1"/>
  <c r="AC2569" i="1"/>
  <c r="AC2568" i="1"/>
  <c r="AC2567" i="1"/>
  <c r="AC2566" i="1"/>
  <c r="AC2565" i="1"/>
  <c r="AC2564" i="1"/>
  <c r="AC2563" i="1"/>
  <c r="AC2562" i="1"/>
  <c r="AC2561" i="1"/>
  <c r="AC2560" i="1"/>
  <c r="AC2559" i="1"/>
  <c r="AC2558" i="1"/>
  <c r="AC2557" i="1"/>
  <c r="AC2556" i="1"/>
  <c r="AC2555" i="1"/>
  <c r="AC2554" i="1"/>
  <c r="AC2553" i="1"/>
  <c r="AC2552" i="1"/>
  <c r="AC2551" i="1"/>
  <c r="AC2550" i="1"/>
  <c r="AC2549" i="1"/>
  <c r="AC2548" i="1"/>
  <c r="AC2547" i="1"/>
  <c r="AC2546" i="1"/>
  <c r="AC2545" i="1"/>
  <c r="AC2544" i="1"/>
  <c r="AC2543" i="1"/>
  <c r="AC2542" i="1"/>
  <c r="AC2541" i="1"/>
  <c r="AC2540" i="1"/>
  <c r="AC2539" i="1"/>
  <c r="AC2538" i="1"/>
  <c r="AC2537" i="1"/>
  <c r="AC2536" i="1"/>
  <c r="AC2535" i="1"/>
  <c r="AC2534" i="1"/>
  <c r="AC2533" i="1"/>
  <c r="AC2532" i="1"/>
  <c r="AC2531" i="1"/>
  <c r="AC2530" i="1"/>
  <c r="AC2529" i="1"/>
  <c r="AC2528" i="1"/>
  <c r="AC2527" i="1"/>
  <c r="AC2526" i="1"/>
  <c r="AC2525" i="1"/>
  <c r="AC2524" i="1"/>
  <c r="AC2523" i="1"/>
  <c r="AC2522" i="1"/>
  <c r="AC2521" i="1"/>
  <c r="AC2520" i="1"/>
  <c r="AC2519" i="1"/>
  <c r="AC2518" i="1"/>
  <c r="AC2517" i="1"/>
  <c r="AC2516" i="1"/>
  <c r="AC2515" i="1"/>
  <c r="AC2514" i="1"/>
  <c r="AC2513" i="1"/>
  <c r="AC2512" i="1"/>
  <c r="AC2511" i="1"/>
  <c r="AC2510" i="1"/>
  <c r="AC2509" i="1"/>
  <c r="AC2508" i="1"/>
  <c r="AC2507" i="1"/>
  <c r="AC2506" i="1"/>
  <c r="AC2505" i="1"/>
  <c r="AC2504" i="1"/>
  <c r="AC2503" i="1"/>
  <c r="AC2502" i="1"/>
  <c r="AC2501" i="1"/>
  <c r="AC2500" i="1"/>
  <c r="AC2499" i="1"/>
  <c r="AC2498" i="1"/>
  <c r="AC2497" i="1"/>
  <c r="AC2496" i="1"/>
  <c r="AC2495" i="1"/>
  <c r="AC2494" i="1"/>
  <c r="AC2493" i="1"/>
  <c r="AC2492" i="1"/>
  <c r="AC2491" i="1"/>
  <c r="AC2490" i="1"/>
  <c r="AC2489" i="1"/>
  <c r="AC2488" i="1"/>
  <c r="AC2487" i="1"/>
  <c r="AC2486" i="1"/>
  <c r="AC2485" i="1"/>
  <c r="AC2484" i="1"/>
  <c r="AC2483" i="1"/>
  <c r="AC2482" i="1"/>
  <c r="AC2481" i="1"/>
  <c r="AC2480" i="1"/>
  <c r="AC2479" i="1"/>
  <c r="AC2478" i="1"/>
  <c r="AC2477" i="1"/>
  <c r="AC2476" i="1"/>
  <c r="AC2475" i="1"/>
  <c r="AC2474" i="1"/>
  <c r="AC2473" i="1"/>
  <c r="AC2472" i="1"/>
  <c r="AC2471" i="1"/>
  <c r="AC2470" i="1"/>
  <c r="AC2469" i="1"/>
  <c r="AC2468" i="1"/>
  <c r="AC2467" i="1"/>
  <c r="AC2466" i="1"/>
  <c r="AC2465" i="1"/>
  <c r="AC2464" i="1"/>
  <c r="AC2463" i="1"/>
  <c r="AC2462" i="1"/>
  <c r="AC2461" i="1"/>
  <c r="AC2460" i="1"/>
  <c r="AC2459" i="1"/>
  <c r="AC2458" i="1"/>
  <c r="AC2457" i="1"/>
  <c r="AC2456" i="1"/>
  <c r="AC2455" i="1"/>
  <c r="AC2454" i="1"/>
  <c r="AC2453" i="1"/>
  <c r="AC2452" i="1"/>
  <c r="AC2451" i="1"/>
  <c r="AC2450" i="1"/>
  <c r="AC2449" i="1"/>
  <c r="AC2448" i="1"/>
  <c r="AC2447" i="1"/>
  <c r="AC2446" i="1"/>
  <c r="AC2445" i="1"/>
  <c r="AC2444" i="1"/>
  <c r="AC2443" i="1"/>
  <c r="AC2442" i="1"/>
  <c r="AC2441" i="1"/>
  <c r="AC2440" i="1"/>
  <c r="AC2439" i="1"/>
  <c r="AC2438" i="1"/>
  <c r="AC2437" i="1"/>
  <c r="AC2436" i="1"/>
  <c r="AC2435" i="1"/>
  <c r="AC2434" i="1"/>
  <c r="AC2433" i="1"/>
  <c r="AC2432" i="1"/>
  <c r="AC2431" i="1"/>
  <c r="AC2430" i="1"/>
  <c r="AC2429" i="1"/>
  <c r="AC2428" i="1"/>
  <c r="AC2427" i="1"/>
  <c r="AC2426" i="1"/>
  <c r="AC2425" i="1"/>
  <c r="AC2424" i="1"/>
  <c r="AC2423" i="1"/>
  <c r="AC2422" i="1"/>
  <c r="AC2421" i="1"/>
  <c r="AC2420" i="1"/>
  <c r="AC2419" i="1"/>
  <c r="AC2418" i="1"/>
  <c r="AC2417" i="1"/>
  <c r="AC2416" i="1"/>
  <c r="AC2415" i="1"/>
  <c r="AC2414" i="1"/>
  <c r="AC2413" i="1"/>
  <c r="AC2412" i="1"/>
  <c r="AC2411" i="1"/>
  <c r="AC2410" i="1"/>
  <c r="AC2409" i="1"/>
  <c r="AC2408" i="1"/>
  <c r="AC2407" i="1"/>
  <c r="AC2406" i="1"/>
  <c r="AC2405" i="1"/>
  <c r="AC2404" i="1"/>
  <c r="AC2403" i="1"/>
  <c r="AC2402" i="1"/>
  <c r="AC2401" i="1"/>
  <c r="AC2400" i="1"/>
  <c r="AC2399" i="1"/>
  <c r="AC2398" i="1"/>
  <c r="AC2397" i="1"/>
  <c r="AC2396" i="1"/>
  <c r="AC2395" i="1"/>
  <c r="AC2394" i="1"/>
  <c r="AC2393" i="1"/>
  <c r="AC2392" i="1"/>
  <c r="AC2391" i="1"/>
  <c r="AC2390" i="1"/>
  <c r="AC2389" i="1"/>
  <c r="AC2388" i="1"/>
  <c r="AC2387" i="1"/>
  <c r="AC2386" i="1"/>
  <c r="AC2385" i="1"/>
  <c r="AC2384" i="1"/>
  <c r="AC2383" i="1"/>
  <c r="AC2382" i="1"/>
  <c r="AC2381" i="1"/>
  <c r="AC2380" i="1"/>
  <c r="AC2379" i="1"/>
  <c r="AC2378" i="1"/>
  <c r="AC2377" i="1"/>
  <c r="AC2376" i="1"/>
  <c r="AC2375" i="1"/>
  <c r="AC2374" i="1"/>
  <c r="AC2373" i="1"/>
  <c r="AC2372" i="1"/>
  <c r="AC2371" i="1"/>
  <c r="AC2370" i="1"/>
  <c r="AC2369" i="1"/>
  <c r="AC2368" i="1"/>
  <c r="AC2367" i="1"/>
  <c r="AC2366" i="1"/>
  <c r="AC2365" i="1"/>
  <c r="AC2364" i="1"/>
  <c r="AC2363" i="1"/>
  <c r="AC2362" i="1"/>
  <c r="AC2361" i="1"/>
  <c r="AC2360" i="1"/>
  <c r="AC2359" i="1"/>
  <c r="AC2358" i="1"/>
  <c r="AC2357" i="1"/>
  <c r="AC2356" i="1"/>
  <c r="AC2355" i="1"/>
  <c r="AC2354" i="1"/>
  <c r="AC2353" i="1"/>
  <c r="AC2352" i="1"/>
  <c r="AC2351" i="1"/>
  <c r="AC2350" i="1"/>
  <c r="AC2349" i="1"/>
  <c r="AC2348" i="1"/>
  <c r="AC2347" i="1"/>
  <c r="AC2346" i="1"/>
  <c r="AC2345" i="1"/>
  <c r="AC2344" i="1"/>
  <c r="AC2343" i="1"/>
  <c r="AC2342" i="1"/>
  <c r="AC2341" i="1"/>
  <c r="AC2340" i="1"/>
  <c r="AC2339" i="1"/>
  <c r="AC2338" i="1"/>
  <c r="AC2337" i="1"/>
  <c r="AC2336" i="1"/>
  <c r="AC2335" i="1"/>
  <c r="AC2334" i="1"/>
  <c r="AC2333" i="1"/>
  <c r="AC2332" i="1"/>
  <c r="AC2331" i="1"/>
  <c r="AC2330" i="1"/>
  <c r="AC2329" i="1"/>
  <c r="AC2328" i="1"/>
  <c r="AC2327" i="1"/>
  <c r="AC2326" i="1"/>
  <c r="AC2325" i="1"/>
  <c r="AC2324" i="1"/>
  <c r="AC2323" i="1"/>
  <c r="AC2322" i="1"/>
  <c r="AC2321" i="1"/>
  <c r="AC2320" i="1"/>
  <c r="AC2319" i="1"/>
  <c r="AC2318" i="1"/>
  <c r="AC2317" i="1"/>
  <c r="AC2316" i="1"/>
  <c r="AC2315" i="1"/>
  <c r="AC2314" i="1"/>
  <c r="AC2313" i="1"/>
  <c r="AC2312" i="1"/>
  <c r="AC2311" i="1"/>
  <c r="AC2310" i="1"/>
  <c r="AC2309" i="1"/>
  <c r="AC2308" i="1"/>
  <c r="AC2307" i="1"/>
  <c r="AC2306" i="1"/>
  <c r="AC2305" i="1"/>
  <c r="AC2304" i="1"/>
  <c r="AC2303" i="1"/>
  <c r="AC2302" i="1"/>
  <c r="AC2301" i="1"/>
  <c r="AC2300" i="1"/>
  <c r="AC2299" i="1"/>
  <c r="AC2298" i="1"/>
  <c r="AC2297" i="1"/>
  <c r="AC2296" i="1"/>
  <c r="AC2295" i="1"/>
  <c r="AC2294" i="1"/>
  <c r="AC2293" i="1"/>
  <c r="AC2292" i="1"/>
  <c r="AC2291" i="1"/>
  <c r="AC2290" i="1"/>
  <c r="AC2289" i="1"/>
  <c r="AC2288" i="1"/>
  <c r="AC2287" i="1"/>
  <c r="AC2286" i="1"/>
  <c r="AC2285" i="1"/>
  <c r="AC2284" i="1"/>
  <c r="AC2283" i="1"/>
  <c r="AC2282" i="1"/>
  <c r="AC2281" i="1"/>
  <c r="AC2280" i="1"/>
  <c r="AC2279" i="1"/>
  <c r="AC2278" i="1"/>
  <c r="AC2277" i="1"/>
  <c r="AC2276" i="1"/>
  <c r="AC2275" i="1"/>
  <c r="AC2274" i="1"/>
  <c r="AC2273" i="1"/>
  <c r="AC2272" i="1"/>
  <c r="AC2271" i="1"/>
  <c r="AC2270" i="1"/>
  <c r="AC2269" i="1"/>
  <c r="AC2268" i="1"/>
  <c r="AC2267" i="1"/>
  <c r="AC2266" i="1"/>
  <c r="AC2265" i="1"/>
  <c r="AC2264" i="1"/>
  <c r="AC2263" i="1"/>
  <c r="AC2262" i="1"/>
  <c r="AC2261" i="1"/>
  <c r="AC2260" i="1"/>
  <c r="AC2259" i="1"/>
  <c r="AC2258" i="1"/>
  <c r="AC2257" i="1"/>
  <c r="AC2256" i="1"/>
  <c r="AC2255" i="1"/>
  <c r="AC2254" i="1"/>
  <c r="AC2253" i="1"/>
  <c r="AC2252" i="1"/>
  <c r="AC2251" i="1"/>
  <c r="AC2250" i="1"/>
  <c r="AC2249" i="1"/>
  <c r="AC2248" i="1"/>
  <c r="AC2247" i="1"/>
  <c r="AC2246" i="1"/>
  <c r="AC2245" i="1"/>
  <c r="AC2244" i="1"/>
  <c r="AC2243" i="1"/>
  <c r="AC2242" i="1"/>
  <c r="AC2241" i="1"/>
  <c r="AC2240" i="1"/>
  <c r="AC2239" i="1"/>
  <c r="AC2238" i="1"/>
  <c r="AC2237" i="1"/>
  <c r="AC2236" i="1"/>
  <c r="AC2235" i="1"/>
  <c r="AC2234" i="1"/>
  <c r="AC2233" i="1"/>
  <c r="AC2232" i="1"/>
  <c r="AC2231" i="1"/>
  <c r="AC2230" i="1"/>
  <c r="AC2229" i="1"/>
  <c r="AC2228" i="1"/>
  <c r="AC2227" i="1"/>
  <c r="AC2226" i="1"/>
  <c r="AC2225" i="1"/>
  <c r="AC2224" i="1"/>
  <c r="AC2223" i="1"/>
  <c r="AC2222" i="1"/>
  <c r="AC2221" i="1"/>
  <c r="AC2220" i="1"/>
  <c r="AC2219" i="1"/>
  <c r="AC2218" i="1"/>
  <c r="AC2217" i="1"/>
  <c r="AC2216" i="1"/>
  <c r="AC2215" i="1"/>
  <c r="AC2214" i="1"/>
  <c r="AC2213" i="1"/>
  <c r="AC2212" i="1"/>
  <c r="AC2211" i="1"/>
  <c r="AC2210" i="1"/>
  <c r="AC2209" i="1"/>
  <c r="AC2208" i="1"/>
  <c r="AC2207" i="1"/>
  <c r="AC2206" i="1"/>
  <c r="AC2205" i="1"/>
  <c r="AC2204" i="1"/>
  <c r="AC2203" i="1"/>
  <c r="AC2202" i="1"/>
  <c r="AC2201" i="1"/>
  <c r="AC2200" i="1"/>
  <c r="AC2199" i="1"/>
  <c r="AC2198" i="1"/>
  <c r="AC2197" i="1"/>
  <c r="AC2196" i="1"/>
  <c r="AC2195" i="1"/>
  <c r="AC2194" i="1"/>
  <c r="AC2193" i="1"/>
  <c r="AC2192" i="1"/>
  <c r="AC2191" i="1"/>
  <c r="AC2190" i="1"/>
  <c r="AC2189" i="1"/>
  <c r="AC2188" i="1"/>
  <c r="AC2187" i="1"/>
  <c r="AC2186" i="1"/>
  <c r="AC2185" i="1"/>
  <c r="AC2184" i="1"/>
  <c r="AC2183" i="1"/>
  <c r="AC2182" i="1"/>
  <c r="AC2181" i="1"/>
  <c r="AC2180" i="1"/>
  <c r="AC2179" i="1"/>
  <c r="AC2178" i="1"/>
  <c r="AC2177" i="1"/>
  <c r="AC2176" i="1"/>
  <c r="AC2175" i="1"/>
  <c r="AC2174" i="1"/>
  <c r="AC2173" i="1"/>
  <c r="AC2172" i="1"/>
  <c r="AC2171" i="1"/>
  <c r="AC2170" i="1"/>
  <c r="AC2169" i="1"/>
  <c r="AC2168" i="1"/>
  <c r="AC2167" i="1"/>
  <c r="AC2166" i="1"/>
  <c r="AC2165" i="1"/>
  <c r="AC2164" i="1"/>
  <c r="AC2163" i="1"/>
  <c r="AC2162" i="1"/>
  <c r="AC2161" i="1"/>
  <c r="AC2160" i="1"/>
  <c r="AC2159" i="1"/>
  <c r="AC2158" i="1"/>
  <c r="AC2157" i="1"/>
  <c r="AC2156" i="1"/>
  <c r="AC2155" i="1"/>
  <c r="AC2154" i="1"/>
  <c r="AC2153" i="1"/>
  <c r="AC2152" i="1"/>
  <c r="AC2151" i="1"/>
  <c r="AC2150" i="1"/>
  <c r="AC2149" i="1"/>
  <c r="AC2148" i="1"/>
  <c r="AC2147" i="1"/>
  <c r="AC2146" i="1"/>
  <c r="AC2145" i="1"/>
  <c r="AC2144" i="1"/>
  <c r="AC2143" i="1"/>
  <c r="AC2142" i="1"/>
  <c r="AC2141" i="1"/>
  <c r="AC2140" i="1"/>
  <c r="AC2139" i="1"/>
  <c r="AC2138" i="1"/>
  <c r="AC2137" i="1"/>
  <c r="AC2136" i="1"/>
  <c r="AC2135" i="1"/>
  <c r="AC2134" i="1"/>
  <c r="AC2133" i="1"/>
  <c r="AC2132" i="1"/>
  <c r="AC2131" i="1"/>
  <c r="AC2130" i="1"/>
  <c r="AC2129" i="1"/>
  <c r="AC2128" i="1"/>
  <c r="AC2127" i="1"/>
  <c r="AC2126" i="1"/>
  <c r="AC2125" i="1"/>
  <c r="AC2124" i="1"/>
  <c r="AC2123" i="1"/>
  <c r="AC2122" i="1"/>
  <c r="AC2121" i="1"/>
  <c r="AC2120" i="1"/>
  <c r="AC2119" i="1"/>
  <c r="AC2118" i="1"/>
  <c r="AC2117" i="1"/>
  <c r="AC2116" i="1"/>
  <c r="AC2115" i="1"/>
  <c r="AC2114" i="1"/>
  <c r="AC2113" i="1"/>
  <c r="AC2112" i="1"/>
  <c r="AC2111" i="1"/>
  <c r="AC2110" i="1"/>
  <c r="AC2109" i="1"/>
  <c r="AC2108" i="1"/>
  <c r="AC2107" i="1"/>
  <c r="AC2106" i="1"/>
  <c r="AC2105" i="1"/>
  <c r="AC2104" i="1"/>
  <c r="AC2103" i="1"/>
  <c r="AC2102" i="1"/>
  <c r="AC2101" i="1"/>
  <c r="AC2100" i="1"/>
  <c r="AC2099" i="1"/>
  <c r="AC2098" i="1"/>
  <c r="AC2097" i="1"/>
  <c r="AC2096" i="1"/>
  <c r="AC2095" i="1"/>
  <c r="AC2094" i="1"/>
  <c r="AC2093" i="1"/>
  <c r="AC2092" i="1"/>
  <c r="AC2091" i="1"/>
  <c r="AC2090" i="1"/>
  <c r="AC2089" i="1"/>
  <c r="AC2088" i="1"/>
  <c r="AC2087" i="1"/>
  <c r="AC2086" i="1"/>
  <c r="AC2085" i="1"/>
  <c r="AC2084" i="1"/>
  <c r="AC2083" i="1"/>
  <c r="AC2082" i="1"/>
  <c r="AC2081" i="1"/>
  <c r="AC2080" i="1"/>
  <c r="AC2079" i="1"/>
  <c r="AC2078" i="1"/>
  <c r="AC2077" i="1"/>
  <c r="AC2076" i="1"/>
  <c r="AC2075" i="1"/>
  <c r="AC2074" i="1"/>
  <c r="AC2073" i="1"/>
  <c r="AC2072" i="1"/>
  <c r="AC2071" i="1"/>
  <c r="AC2070" i="1"/>
  <c r="AC2069" i="1"/>
  <c r="AC2068" i="1"/>
  <c r="AC2067" i="1"/>
  <c r="AC2066" i="1"/>
  <c r="AC2065" i="1"/>
  <c r="AC2064" i="1"/>
  <c r="AC2063" i="1"/>
  <c r="AC2062" i="1"/>
  <c r="AC2061" i="1"/>
  <c r="AC2060" i="1"/>
  <c r="AC2059" i="1"/>
  <c r="AC2058" i="1"/>
  <c r="AC2057" i="1"/>
  <c r="AC2056" i="1"/>
  <c r="AC2055" i="1"/>
  <c r="AC2054" i="1"/>
  <c r="AC2053" i="1"/>
  <c r="AC2052" i="1"/>
  <c r="AC2051" i="1"/>
  <c r="AC2050" i="1"/>
  <c r="AC2049" i="1"/>
  <c r="AC2048" i="1"/>
  <c r="AC2047" i="1"/>
  <c r="AC2046" i="1"/>
  <c r="AC2045" i="1"/>
  <c r="AC2044" i="1"/>
  <c r="AC2043" i="1"/>
  <c r="AC2042" i="1"/>
  <c r="AC2041" i="1"/>
  <c r="AC2040" i="1"/>
  <c r="AC2039" i="1"/>
  <c r="AC2038" i="1"/>
  <c r="AC2037" i="1"/>
  <c r="AC2036" i="1"/>
  <c r="AC2035" i="1"/>
  <c r="AC2034" i="1"/>
  <c r="AC2033" i="1"/>
  <c r="AC2032" i="1"/>
  <c r="AC2031" i="1"/>
  <c r="AC2030" i="1"/>
  <c r="AC2029" i="1"/>
  <c r="AC2028" i="1"/>
  <c r="AC2027" i="1"/>
  <c r="AC2026" i="1"/>
  <c r="AC2025" i="1"/>
  <c r="AC2024" i="1"/>
  <c r="AC2023" i="1"/>
  <c r="AC2022" i="1"/>
  <c r="AC2021" i="1"/>
  <c r="AC2020" i="1"/>
  <c r="AC2019" i="1"/>
  <c r="AC2018" i="1"/>
  <c r="AC2017" i="1"/>
  <c r="AC2016" i="1"/>
  <c r="AC2015" i="1"/>
  <c r="AC2014" i="1"/>
  <c r="AC2013" i="1"/>
  <c r="AC2012" i="1"/>
  <c r="AC2011" i="1"/>
  <c r="AC2010" i="1"/>
  <c r="AC2009" i="1"/>
  <c r="AC2008" i="1"/>
  <c r="AC2007" i="1"/>
  <c r="AC2006" i="1"/>
  <c r="AC2005" i="1"/>
  <c r="AC2004" i="1"/>
  <c r="AC2003" i="1"/>
  <c r="AC2002" i="1"/>
  <c r="AC2001" i="1"/>
  <c r="AC2000" i="1"/>
  <c r="AC1999" i="1"/>
  <c r="AC1998" i="1"/>
  <c r="AC1997" i="1"/>
  <c r="AC1996" i="1"/>
  <c r="AC1995" i="1"/>
  <c r="AC1994" i="1"/>
  <c r="AC1993" i="1"/>
  <c r="AC1992" i="1"/>
  <c r="AC1991" i="1"/>
  <c r="AC1990" i="1"/>
  <c r="AC1989" i="1"/>
  <c r="AC1988" i="1"/>
  <c r="AC1987" i="1"/>
  <c r="AC1986" i="1"/>
  <c r="AC1985" i="1"/>
  <c r="AC1984" i="1"/>
  <c r="AC1983" i="1"/>
  <c r="AC1982" i="1"/>
  <c r="AC1981" i="1"/>
  <c r="AC1980" i="1"/>
  <c r="AC1979" i="1"/>
  <c r="AC1978" i="1"/>
  <c r="AC1977" i="1"/>
  <c r="AC1976" i="1"/>
  <c r="AC1975" i="1"/>
  <c r="AC1974" i="1"/>
  <c r="AC1973" i="1"/>
  <c r="AC1972" i="1"/>
  <c r="AC1971" i="1"/>
  <c r="AC1970" i="1"/>
  <c r="AC1969" i="1"/>
  <c r="AC1968" i="1"/>
  <c r="AC1967" i="1"/>
  <c r="AC1966" i="1"/>
  <c r="AC1965" i="1"/>
  <c r="AC1964" i="1"/>
  <c r="AC1963" i="1"/>
  <c r="AC1962" i="1"/>
  <c r="AC1961" i="1"/>
  <c r="AC1960" i="1"/>
  <c r="AC1959" i="1"/>
  <c r="AC1958" i="1"/>
  <c r="AC1957" i="1"/>
  <c r="AC1956" i="1"/>
  <c r="AC1955" i="1"/>
  <c r="AC1954" i="1"/>
  <c r="AC1953" i="1"/>
  <c r="AC1952" i="1"/>
  <c r="AC1951" i="1"/>
  <c r="AC1950" i="1"/>
  <c r="AC1949" i="1"/>
  <c r="AC1948" i="1"/>
  <c r="AC1947" i="1"/>
  <c r="AC1946" i="1"/>
  <c r="AC1945" i="1"/>
  <c r="AC1944" i="1"/>
  <c r="AC1943" i="1"/>
  <c r="AC1942" i="1"/>
  <c r="AC1941" i="1"/>
  <c r="AC1940" i="1"/>
  <c r="AC1939" i="1"/>
  <c r="AC1938" i="1"/>
  <c r="AC1937" i="1"/>
  <c r="AC1936" i="1"/>
  <c r="AC1935" i="1"/>
  <c r="AC1934" i="1"/>
  <c r="AC1933" i="1"/>
  <c r="AC1932" i="1"/>
  <c r="AC1931" i="1"/>
  <c r="AC1930" i="1"/>
  <c r="AC1929" i="1"/>
  <c r="AC1928" i="1"/>
  <c r="AC1927" i="1"/>
  <c r="AC1926" i="1"/>
  <c r="AC1925" i="1"/>
  <c r="AC1924" i="1"/>
  <c r="AC1923" i="1"/>
  <c r="AC1922" i="1"/>
  <c r="AC1921" i="1"/>
  <c r="AC1920" i="1"/>
  <c r="AC1919" i="1"/>
  <c r="AC1918" i="1"/>
  <c r="AC1917" i="1"/>
  <c r="AC1916" i="1"/>
  <c r="AC1915" i="1"/>
  <c r="AC1914" i="1"/>
  <c r="AC1913" i="1"/>
  <c r="AC1912" i="1"/>
  <c r="AC1911" i="1"/>
  <c r="AC1910" i="1"/>
  <c r="AC1909" i="1"/>
  <c r="AC1908" i="1"/>
  <c r="AC1907" i="1"/>
  <c r="AC1906" i="1"/>
  <c r="AC1905" i="1"/>
  <c r="AC1904" i="1"/>
  <c r="AC1903" i="1"/>
  <c r="AC1902" i="1"/>
  <c r="AC1901" i="1"/>
  <c r="AC1900" i="1"/>
  <c r="AC1899" i="1"/>
  <c r="AC1898" i="1"/>
  <c r="AC1897" i="1"/>
  <c r="AC1896" i="1"/>
  <c r="AC1895" i="1"/>
  <c r="AC1894" i="1"/>
  <c r="AC1893" i="1"/>
  <c r="AC1892" i="1"/>
  <c r="AC1891" i="1"/>
  <c r="AC1890" i="1"/>
  <c r="AC1889" i="1"/>
  <c r="AC1888" i="1"/>
  <c r="AC1887" i="1"/>
  <c r="AC1886" i="1"/>
  <c r="AC1885" i="1"/>
  <c r="AC1884" i="1"/>
  <c r="AC1883" i="1"/>
  <c r="AC1882" i="1"/>
  <c r="AC1881" i="1"/>
  <c r="AC1880" i="1"/>
  <c r="AC1879" i="1"/>
  <c r="AC1878" i="1"/>
  <c r="AC1877" i="1"/>
  <c r="AC1876" i="1"/>
  <c r="AC1875" i="1"/>
  <c r="AC1874" i="1"/>
  <c r="AC1873" i="1"/>
  <c r="AC1872" i="1"/>
  <c r="AC1871" i="1"/>
  <c r="AC1870" i="1"/>
  <c r="AC1869" i="1"/>
  <c r="AC1868" i="1"/>
  <c r="AC1867" i="1"/>
  <c r="AC1866" i="1"/>
  <c r="AC1865" i="1"/>
  <c r="AC1864" i="1"/>
  <c r="AC1863" i="1"/>
  <c r="AC1862" i="1"/>
  <c r="AC1861" i="1"/>
  <c r="AC1860" i="1"/>
  <c r="AC1859" i="1"/>
  <c r="AC1858" i="1"/>
  <c r="AC1857" i="1"/>
  <c r="AC1856" i="1"/>
  <c r="AC1855" i="1"/>
  <c r="AC1854" i="1"/>
  <c r="AC1853" i="1"/>
  <c r="AC1852" i="1"/>
  <c r="AC1851" i="1"/>
  <c r="AC1850" i="1"/>
  <c r="AC1849" i="1"/>
  <c r="AC1848" i="1"/>
  <c r="AC1847" i="1"/>
  <c r="AC1846" i="1"/>
  <c r="AC1845" i="1"/>
  <c r="AC1844" i="1"/>
  <c r="AC1843" i="1"/>
  <c r="AC1842" i="1"/>
  <c r="AC1841" i="1"/>
  <c r="AC1840" i="1"/>
  <c r="AC1839" i="1"/>
  <c r="AC1838" i="1"/>
  <c r="AC1837" i="1"/>
  <c r="AC1836" i="1"/>
  <c r="AC1835" i="1"/>
  <c r="AC1834" i="1"/>
  <c r="AC1833" i="1"/>
  <c r="AC1832" i="1"/>
  <c r="AC1831" i="1"/>
  <c r="AC1830" i="1"/>
  <c r="AC1829" i="1"/>
  <c r="AC1828" i="1"/>
  <c r="AC1827" i="1"/>
  <c r="AC1826" i="1"/>
  <c r="AC1825" i="1"/>
  <c r="AC1824" i="1"/>
  <c r="AC1823" i="1"/>
  <c r="AC1822" i="1"/>
  <c r="AC1821" i="1"/>
  <c r="AC1820" i="1"/>
  <c r="AC1819" i="1"/>
  <c r="AC1818" i="1"/>
  <c r="AC1817" i="1"/>
  <c r="AC1816" i="1"/>
  <c r="AC1815" i="1"/>
  <c r="AC1814" i="1"/>
  <c r="AC1813" i="1"/>
  <c r="AC1812" i="1"/>
  <c r="AC1811" i="1"/>
  <c r="AC1810" i="1"/>
  <c r="AC1809" i="1"/>
  <c r="AC1808" i="1"/>
  <c r="AC1807" i="1"/>
  <c r="AC1806" i="1"/>
  <c r="AC1805" i="1"/>
  <c r="AC1804" i="1"/>
  <c r="AC1803" i="1"/>
  <c r="AC1802" i="1"/>
  <c r="AC1801" i="1"/>
  <c r="AC1800" i="1"/>
  <c r="AC1799" i="1"/>
  <c r="AC1798" i="1"/>
  <c r="AC1797" i="1"/>
  <c r="AC1796" i="1"/>
  <c r="AC1795" i="1"/>
  <c r="AC1794" i="1"/>
  <c r="AC1793" i="1"/>
  <c r="AC1792" i="1"/>
  <c r="AC1791" i="1"/>
  <c r="AC1790" i="1"/>
  <c r="AC1789" i="1"/>
  <c r="AC1788" i="1"/>
  <c r="AC1787" i="1"/>
  <c r="AC1786" i="1"/>
  <c r="AC1785" i="1"/>
  <c r="AC1784" i="1"/>
  <c r="AC1783" i="1"/>
  <c r="AC1782" i="1"/>
  <c r="AC1781" i="1"/>
  <c r="AC1780" i="1"/>
  <c r="AC1779" i="1"/>
  <c r="AC1778" i="1"/>
  <c r="AC1777" i="1"/>
  <c r="AC1776" i="1"/>
  <c r="AC1775" i="1"/>
  <c r="AC1774" i="1"/>
  <c r="AC1773" i="1"/>
  <c r="AC1772" i="1"/>
  <c r="AC1771" i="1"/>
  <c r="AC1770" i="1"/>
  <c r="AC1769" i="1"/>
  <c r="AC1768" i="1"/>
  <c r="AC1767" i="1"/>
  <c r="AC1766" i="1"/>
  <c r="AC1765" i="1"/>
  <c r="AC1764" i="1"/>
  <c r="AC1763" i="1"/>
  <c r="AC1762" i="1"/>
  <c r="AC1761" i="1"/>
  <c r="AC1760" i="1"/>
  <c r="AC1759" i="1"/>
  <c r="AC1758" i="1"/>
  <c r="AC1757" i="1"/>
  <c r="AC1756" i="1"/>
  <c r="AC1755" i="1"/>
  <c r="AC1754" i="1"/>
  <c r="AC1753" i="1"/>
  <c r="AC1752" i="1"/>
  <c r="AC1751" i="1"/>
  <c r="AC1750" i="1"/>
  <c r="AC1749" i="1"/>
  <c r="AC1748" i="1"/>
  <c r="AC1747" i="1"/>
  <c r="AC1746" i="1"/>
  <c r="AC1745" i="1"/>
  <c r="AC1744" i="1"/>
  <c r="AC1743" i="1"/>
  <c r="AC1742" i="1"/>
  <c r="AC1741" i="1"/>
  <c r="AC1740" i="1"/>
  <c r="AC1739" i="1"/>
  <c r="AC1738" i="1"/>
  <c r="AC1737" i="1"/>
  <c r="AC1736" i="1"/>
  <c r="AC1735" i="1"/>
  <c r="AC1734" i="1"/>
  <c r="AC1733" i="1"/>
  <c r="AC1732" i="1"/>
  <c r="AC1731" i="1"/>
  <c r="AC1730" i="1"/>
  <c r="AC1729" i="1"/>
  <c r="AC1728" i="1"/>
  <c r="AC1727" i="1"/>
  <c r="AC1726" i="1"/>
  <c r="AC1725" i="1"/>
  <c r="AC1724" i="1"/>
  <c r="AC1723" i="1"/>
  <c r="AC1722" i="1"/>
  <c r="AC1721" i="1"/>
  <c r="AC1720" i="1"/>
  <c r="AC1719" i="1"/>
  <c r="AC1718" i="1"/>
  <c r="AC1717" i="1"/>
  <c r="AC1716" i="1"/>
  <c r="AC1715" i="1"/>
  <c r="AC1714" i="1"/>
  <c r="AC1713" i="1"/>
  <c r="AC1712"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1" i="1"/>
  <c r="AH1902" i="1"/>
  <c r="O3691" i="1" l="1"/>
  <c r="Q3690" i="1"/>
  <c r="R15" i="1"/>
  <c r="J6" i="34"/>
  <c r="V3414" i="1"/>
  <c r="V3413" i="1"/>
  <c r="V3412" i="1"/>
  <c r="V3411" i="1"/>
  <c r="V3410" i="1"/>
  <c r="V3409" i="1"/>
  <c r="V3408" i="1"/>
  <c r="V3407" i="1"/>
  <c r="V3406" i="1"/>
  <c r="V3405" i="1"/>
  <c r="V3404" i="1"/>
  <c r="V3403" i="1"/>
  <c r="V3402" i="1"/>
  <c r="V3401" i="1"/>
  <c r="V3400" i="1"/>
  <c r="V3399" i="1"/>
  <c r="V3398" i="1"/>
  <c r="V3397" i="1"/>
  <c r="V3396" i="1"/>
  <c r="V3395" i="1"/>
  <c r="V3394" i="1"/>
  <c r="V3393" i="1"/>
  <c r="V3392" i="1"/>
  <c r="V3391" i="1"/>
  <c r="V3390" i="1"/>
  <c r="V3389" i="1"/>
  <c r="V3388" i="1"/>
  <c r="V3387" i="1"/>
  <c r="V3386" i="1"/>
  <c r="V3385" i="1"/>
  <c r="V3384" i="1"/>
  <c r="V3383" i="1"/>
  <c r="V3382" i="1"/>
  <c r="V3381" i="1"/>
  <c r="V3380" i="1"/>
  <c r="V3379" i="1"/>
  <c r="V3378" i="1"/>
  <c r="V3377" i="1"/>
  <c r="V3376" i="1"/>
  <c r="V3375" i="1"/>
  <c r="V3374" i="1"/>
  <c r="V3373" i="1"/>
  <c r="V3372" i="1"/>
  <c r="V3371" i="1"/>
  <c r="V3370" i="1"/>
  <c r="V3369" i="1"/>
  <c r="V3368" i="1"/>
  <c r="V3367" i="1"/>
  <c r="V3366" i="1"/>
  <c r="V3365" i="1"/>
  <c r="V3364" i="1"/>
  <c r="V3363" i="1"/>
  <c r="V3362" i="1"/>
  <c r="V3361" i="1"/>
  <c r="V3360" i="1"/>
  <c r="V3359" i="1"/>
  <c r="V3358" i="1"/>
  <c r="V3357" i="1"/>
  <c r="V3356" i="1"/>
  <c r="V3355" i="1"/>
  <c r="V3354" i="1"/>
  <c r="V3353" i="1"/>
  <c r="V3352" i="1"/>
  <c r="V3351" i="1"/>
  <c r="V3350" i="1"/>
  <c r="V3349" i="1"/>
  <c r="V3348" i="1"/>
  <c r="V3347" i="1"/>
  <c r="V3346" i="1"/>
  <c r="V3345" i="1"/>
  <c r="V3344" i="1"/>
  <c r="V3343" i="1"/>
  <c r="V3342" i="1"/>
  <c r="V3341" i="1"/>
  <c r="V3340" i="1"/>
  <c r="V3339" i="1"/>
  <c r="V3338" i="1"/>
  <c r="V3337" i="1"/>
  <c r="V3336" i="1"/>
  <c r="V3335" i="1"/>
  <c r="V3334" i="1"/>
  <c r="V3333" i="1"/>
  <c r="V3332" i="1"/>
  <c r="V3331" i="1"/>
  <c r="V3330" i="1"/>
  <c r="V3329" i="1"/>
  <c r="V3328" i="1"/>
  <c r="V3327" i="1"/>
  <c r="V3326" i="1"/>
  <c r="V3325" i="1"/>
  <c r="V3324" i="1"/>
  <c r="V3323" i="1"/>
  <c r="V3322" i="1"/>
  <c r="V3321" i="1"/>
  <c r="V3320" i="1"/>
  <c r="V3319" i="1"/>
  <c r="V3318" i="1"/>
  <c r="V3317" i="1"/>
  <c r="V3316" i="1"/>
  <c r="V3315" i="1"/>
  <c r="V3314" i="1"/>
  <c r="V3313" i="1"/>
  <c r="V3312" i="1"/>
  <c r="V3311" i="1"/>
  <c r="V3310" i="1"/>
  <c r="V3309" i="1"/>
  <c r="V3308" i="1"/>
  <c r="V3307" i="1"/>
  <c r="V3306" i="1"/>
  <c r="V3305" i="1"/>
  <c r="V3304" i="1"/>
  <c r="V3303" i="1"/>
  <c r="V3302" i="1"/>
  <c r="V3301" i="1"/>
  <c r="V3300" i="1"/>
  <c r="V3299" i="1"/>
  <c r="V3298" i="1"/>
  <c r="V3297" i="1"/>
  <c r="V3296" i="1"/>
  <c r="V3295" i="1"/>
  <c r="V3294" i="1"/>
  <c r="V3293" i="1"/>
  <c r="V3292" i="1"/>
  <c r="V3291" i="1"/>
  <c r="V3290" i="1"/>
  <c r="V3289" i="1"/>
  <c r="V3288" i="1"/>
  <c r="V3287" i="1"/>
  <c r="V3286" i="1"/>
  <c r="V3285" i="1"/>
  <c r="V3284" i="1"/>
  <c r="V3283" i="1"/>
  <c r="V3282" i="1"/>
  <c r="V3281" i="1"/>
  <c r="V3280" i="1"/>
  <c r="V3279" i="1"/>
  <c r="V3278" i="1"/>
  <c r="V3277" i="1"/>
  <c r="V3276" i="1"/>
  <c r="V3275" i="1"/>
  <c r="V3274" i="1"/>
  <c r="V3273" i="1"/>
  <c r="V3272" i="1"/>
  <c r="V3271" i="1"/>
  <c r="V3270" i="1"/>
  <c r="V3269" i="1"/>
  <c r="V3268" i="1"/>
  <c r="V3267" i="1"/>
  <c r="V3266" i="1"/>
  <c r="V3265" i="1"/>
  <c r="V3264" i="1"/>
  <c r="V3263" i="1"/>
  <c r="V3262" i="1"/>
  <c r="V3261" i="1"/>
  <c r="O3692" i="1" l="1"/>
  <c r="Q3691" i="1"/>
  <c r="R16" i="1"/>
  <c r="O3693" i="1" l="1"/>
  <c r="Q3692" i="1"/>
  <c r="R17" i="1"/>
  <c r="AG4" i="1"/>
  <c r="O3694" i="1" l="1"/>
  <c r="Q3693" i="1"/>
  <c r="R18"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6" i="1"/>
  <c r="AE3515" i="1"/>
  <c r="AE3514" i="1"/>
  <c r="AE3513" i="1"/>
  <c r="AE3512" i="1"/>
  <c r="AE3511" i="1"/>
  <c r="AE3510" i="1"/>
  <c r="AE3509" i="1"/>
  <c r="AE3508" i="1"/>
  <c r="AE3507" i="1"/>
  <c r="AE3506" i="1"/>
  <c r="AE3505" i="1"/>
  <c r="AE3504" i="1"/>
  <c r="AE3503" i="1"/>
  <c r="AE3502" i="1"/>
  <c r="AE3501" i="1"/>
  <c r="AE3500" i="1"/>
  <c r="AE3499"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43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3372" i="1"/>
  <c r="AE3371" i="1"/>
  <c r="AE3370" i="1"/>
  <c r="AE3369" i="1"/>
  <c r="AE3368" i="1"/>
  <c r="AE3367" i="1"/>
  <c r="AE3366" i="1"/>
  <c r="AE3365" i="1"/>
  <c r="AE3364" i="1"/>
  <c r="AE3363" i="1"/>
  <c r="AE3362" i="1"/>
  <c r="AE3361" i="1"/>
  <c r="AE3360" i="1"/>
  <c r="AE3359"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3334" i="1"/>
  <c r="AE3333" i="1"/>
  <c r="AE3332" i="1"/>
  <c r="AE3331" i="1"/>
  <c r="AE3330" i="1"/>
  <c r="AE3329" i="1"/>
  <c r="AE3328" i="1"/>
  <c r="AE3327" i="1"/>
  <c r="AE3326" i="1"/>
  <c r="AE3325" i="1"/>
  <c r="AE3324" i="1"/>
  <c r="AE3323" i="1"/>
  <c r="AE3322" i="1"/>
  <c r="AE3321" i="1"/>
  <c r="AE3320" i="1"/>
  <c r="AE3319" i="1"/>
  <c r="AE3318" i="1"/>
  <c r="AE3317" i="1"/>
  <c r="AE3316" i="1"/>
  <c r="AE3315" i="1"/>
  <c r="AE3314" i="1"/>
  <c r="AE3313" i="1"/>
  <c r="AE3312" i="1"/>
  <c r="AE3311" i="1"/>
  <c r="AE3310" i="1"/>
  <c r="AE3309" i="1"/>
  <c r="AE3308" i="1"/>
  <c r="AE3307" i="1"/>
  <c r="AE3306" i="1"/>
  <c r="AE3305"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O3695" i="1" l="1"/>
  <c r="Q3694" i="1"/>
  <c r="R19" i="1"/>
  <c r="AK1" i="1"/>
  <c r="AB7" i="1"/>
  <c r="I1" i="1"/>
  <c r="X7" i="1"/>
  <c r="X1" i="1"/>
  <c r="AO7" i="1"/>
  <c r="AO1" i="1"/>
  <c r="L7" i="1"/>
  <c r="L1" i="1"/>
  <c r="AG2" i="1"/>
  <c r="AG7" i="1" s="1"/>
  <c r="AG1" i="1"/>
  <c r="AG5" i="1"/>
  <c r="AI1902" i="1"/>
  <c r="AI1903" i="1"/>
  <c r="U7" i="1"/>
  <c r="U1" i="1"/>
  <c r="V3561" i="1"/>
  <c r="V3560" i="1"/>
  <c r="V3559" i="1"/>
  <c r="V3558" i="1"/>
  <c r="V3557" i="1"/>
  <c r="V3556" i="1"/>
  <c r="V3555" i="1"/>
  <c r="V3554" i="1"/>
  <c r="V3553" i="1"/>
  <c r="V3552" i="1"/>
  <c r="V3551" i="1"/>
  <c r="V3550" i="1"/>
  <c r="V3549" i="1"/>
  <c r="V3548" i="1"/>
  <c r="V3547" i="1"/>
  <c r="V3546" i="1"/>
  <c r="V3545" i="1"/>
  <c r="V3544" i="1"/>
  <c r="V3543" i="1"/>
  <c r="V3542" i="1"/>
  <c r="V3541" i="1"/>
  <c r="V3540" i="1"/>
  <c r="V3539" i="1"/>
  <c r="V3538" i="1"/>
  <c r="V3537" i="1"/>
  <c r="V3536" i="1"/>
  <c r="V3535" i="1"/>
  <c r="V3534" i="1"/>
  <c r="V3533" i="1"/>
  <c r="V3532" i="1"/>
  <c r="V3531" i="1"/>
  <c r="V3530" i="1"/>
  <c r="V3529" i="1"/>
  <c r="V3528" i="1"/>
  <c r="V3527" i="1"/>
  <c r="V3526" i="1"/>
  <c r="V3525" i="1"/>
  <c r="V3524" i="1"/>
  <c r="V3523" i="1"/>
  <c r="V3522" i="1"/>
  <c r="V3521" i="1"/>
  <c r="V3516" i="1"/>
  <c r="V3515" i="1"/>
  <c r="V3514" i="1"/>
  <c r="V3513" i="1"/>
  <c r="V3512" i="1"/>
  <c r="V3511" i="1"/>
  <c r="V3510" i="1"/>
  <c r="V3509" i="1"/>
  <c r="V3508" i="1"/>
  <c r="V3507" i="1"/>
  <c r="V3506" i="1"/>
  <c r="V3505" i="1"/>
  <c r="V3504" i="1"/>
  <c r="V3503" i="1"/>
  <c r="V3502" i="1"/>
  <c r="V3501" i="1"/>
  <c r="V3500" i="1"/>
  <c r="V3499" i="1"/>
  <c r="V3498" i="1"/>
  <c r="V3497" i="1"/>
  <c r="V3496" i="1"/>
  <c r="V3495" i="1"/>
  <c r="V3494" i="1"/>
  <c r="V3493" i="1"/>
  <c r="V3492" i="1"/>
  <c r="V3491" i="1"/>
  <c r="V3490" i="1"/>
  <c r="V3489" i="1"/>
  <c r="V3488" i="1"/>
  <c r="V3487" i="1"/>
  <c r="V3486" i="1"/>
  <c r="V3485" i="1"/>
  <c r="V3484" i="1"/>
  <c r="V3483" i="1"/>
  <c r="V3482" i="1"/>
  <c r="V3481" i="1"/>
  <c r="V3480" i="1"/>
  <c r="V3479" i="1"/>
  <c r="V3478" i="1"/>
  <c r="V3477" i="1"/>
  <c r="V3476" i="1"/>
  <c r="V3475" i="1"/>
  <c r="V3474" i="1"/>
  <c r="V3473" i="1"/>
  <c r="V3472" i="1"/>
  <c r="V3471" i="1"/>
  <c r="V3470" i="1"/>
  <c r="V3469" i="1"/>
  <c r="V3468" i="1"/>
  <c r="V3467" i="1"/>
  <c r="V3466" i="1"/>
  <c r="V3465" i="1"/>
  <c r="V3464" i="1"/>
  <c r="V3463" i="1"/>
  <c r="V3462" i="1"/>
  <c r="V3461" i="1"/>
  <c r="V3460" i="1"/>
  <c r="V3459" i="1"/>
  <c r="V3458" i="1"/>
  <c r="V3457" i="1"/>
  <c r="V3456" i="1"/>
  <c r="V3455" i="1"/>
  <c r="V3454" i="1"/>
  <c r="V3453" i="1"/>
  <c r="V3452" i="1"/>
  <c r="V3451" i="1"/>
  <c r="V3450" i="1"/>
  <c r="V3449" i="1"/>
  <c r="V3448" i="1"/>
  <c r="V3447" i="1"/>
  <c r="V3446" i="1"/>
  <c r="V3445" i="1"/>
  <c r="V3444" i="1"/>
  <c r="V3443" i="1"/>
  <c r="V3442" i="1"/>
  <c r="V3441" i="1"/>
  <c r="V3440" i="1"/>
  <c r="V3439" i="1"/>
  <c r="V3438" i="1"/>
  <c r="V3437" i="1"/>
  <c r="V3436" i="1"/>
  <c r="V3435" i="1"/>
  <c r="V3434" i="1"/>
  <c r="V3433" i="1"/>
  <c r="V3432" i="1"/>
  <c r="V3431" i="1"/>
  <c r="V3430" i="1"/>
  <c r="V3429" i="1"/>
  <c r="V3428" i="1"/>
  <c r="V3427" i="1"/>
  <c r="V3426" i="1"/>
  <c r="V3425" i="1"/>
  <c r="V3424" i="1"/>
  <c r="V3423" i="1"/>
  <c r="V3422" i="1"/>
  <c r="V3421" i="1"/>
  <c r="V3420" i="1"/>
  <c r="V3419" i="1"/>
  <c r="V3418" i="1"/>
  <c r="V3417" i="1"/>
  <c r="V3416" i="1"/>
  <c r="V3260" i="1"/>
  <c r="V3259" i="1"/>
  <c r="V3258" i="1"/>
  <c r="V3257" i="1"/>
  <c r="V3256" i="1"/>
  <c r="V3255" i="1"/>
  <c r="V3254" i="1"/>
  <c r="V3253" i="1"/>
  <c r="V3252" i="1"/>
  <c r="V3251" i="1"/>
  <c r="V3250" i="1"/>
  <c r="V3249" i="1"/>
  <c r="V3248" i="1"/>
  <c r="V3247" i="1"/>
  <c r="V3246" i="1"/>
  <c r="V3245" i="1"/>
  <c r="V3244" i="1"/>
  <c r="V3243" i="1"/>
  <c r="V3242" i="1"/>
  <c r="V3241" i="1"/>
  <c r="V3240" i="1"/>
  <c r="V3239" i="1"/>
  <c r="V3238" i="1"/>
  <c r="V3237" i="1"/>
  <c r="V3236" i="1"/>
  <c r="V3235" i="1"/>
  <c r="V3234" i="1"/>
  <c r="V3233" i="1"/>
  <c r="V3232" i="1"/>
  <c r="V3231" i="1"/>
  <c r="V3230" i="1"/>
  <c r="V3229" i="1"/>
  <c r="V3228" i="1"/>
  <c r="V3227" i="1"/>
  <c r="V3226" i="1"/>
  <c r="V3225" i="1"/>
  <c r="V3224" i="1"/>
  <c r="V3223" i="1"/>
  <c r="V3222" i="1"/>
  <c r="V3221" i="1"/>
  <c r="V3220" i="1"/>
  <c r="V3219" i="1"/>
  <c r="V3218" i="1"/>
  <c r="V3217" i="1"/>
  <c r="V3216" i="1"/>
  <c r="V3215" i="1"/>
  <c r="V3214" i="1"/>
  <c r="V3213" i="1"/>
  <c r="V3212" i="1"/>
  <c r="V3211" i="1"/>
  <c r="V3210" i="1"/>
  <c r="V3209" i="1"/>
  <c r="V3208" i="1"/>
  <c r="V3207" i="1"/>
  <c r="V3206" i="1"/>
  <c r="V3205" i="1"/>
  <c r="V3204" i="1"/>
  <c r="V3203" i="1"/>
  <c r="V3202" i="1"/>
  <c r="V3201" i="1"/>
  <c r="V3200" i="1"/>
  <c r="V3199" i="1"/>
  <c r="V3198" i="1"/>
  <c r="V3197" i="1"/>
  <c r="V3196" i="1"/>
  <c r="V3195" i="1"/>
  <c r="V3194" i="1"/>
  <c r="V3193" i="1"/>
  <c r="V3192" i="1"/>
  <c r="V3191" i="1"/>
  <c r="V3190" i="1"/>
  <c r="V3189" i="1"/>
  <c r="V3188" i="1"/>
  <c r="V3187" i="1"/>
  <c r="V3186" i="1"/>
  <c r="V3185" i="1"/>
  <c r="V3184" i="1"/>
  <c r="V3183" i="1"/>
  <c r="V3182" i="1"/>
  <c r="V3181" i="1"/>
  <c r="V3180" i="1"/>
  <c r="V3179" i="1"/>
  <c r="V3178" i="1"/>
  <c r="V3177" i="1"/>
  <c r="V3176" i="1"/>
  <c r="V3175" i="1"/>
  <c r="V3174" i="1"/>
  <c r="V3173" i="1"/>
  <c r="V3172" i="1"/>
  <c r="V3171" i="1"/>
  <c r="V3170" i="1"/>
  <c r="V3169" i="1"/>
  <c r="V3168" i="1"/>
  <c r="V3167" i="1"/>
  <c r="V3166" i="1"/>
  <c r="V3165" i="1"/>
  <c r="V3164" i="1"/>
  <c r="V3163" i="1"/>
  <c r="V3162" i="1"/>
  <c r="V3161" i="1"/>
  <c r="V3160" i="1"/>
  <c r="V3159" i="1"/>
  <c r="V3158" i="1"/>
  <c r="V3157" i="1"/>
  <c r="V3156" i="1"/>
  <c r="V3155" i="1"/>
  <c r="V3154" i="1"/>
  <c r="V3153" i="1"/>
  <c r="V3152" i="1"/>
  <c r="V3151" i="1"/>
  <c r="V3150" i="1"/>
  <c r="V3149" i="1"/>
  <c r="V3148" i="1"/>
  <c r="V3147" i="1"/>
  <c r="V3146" i="1"/>
  <c r="V3145" i="1"/>
  <c r="V3144" i="1"/>
  <c r="V3143" i="1"/>
  <c r="V3142" i="1"/>
  <c r="V3141" i="1"/>
  <c r="V3140" i="1"/>
  <c r="V3139" i="1"/>
  <c r="V3138" i="1"/>
  <c r="V3137" i="1"/>
  <c r="V3136" i="1"/>
  <c r="V3135" i="1"/>
  <c r="V3134" i="1"/>
  <c r="V3133" i="1"/>
  <c r="V3132" i="1"/>
  <c r="V3131" i="1"/>
  <c r="V3130" i="1"/>
  <c r="V3129" i="1"/>
  <c r="V3128" i="1"/>
  <c r="V3127" i="1"/>
  <c r="V3126" i="1"/>
  <c r="V3125" i="1"/>
  <c r="V3124" i="1"/>
  <c r="V3123" i="1"/>
  <c r="V3122" i="1"/>
  <c r="V3121" i="1"/>
  <c r="V3120" i="1"/>
  <c r="V3119" i="1"/>
  <c r="V3118" i="1"/>
  <c r="V3117" i="1"/>
  <c r="V3116" i="1"/>
  <c r="V3115" i="1"/>
  <c r="V3114" i="1"/>
  <c r="V3113" i="1"/>
  <c r="V3112" i="1"/>
  <c r="V3111" i="1"/>
  <c r="V3110" i="1"/>
  <c r="V3109" i="1"/>
  <c r="V3108" i="1"/>
  <c r="V3107" i="1"/>
  <c r="V3106" i="1"/>
  <c r="V3105" i="1"/>
  <c r="V3104" i="1"/>
  <c r="V3103" i="1"/>
  <c r="V3102" i="1"/>
  <c r="V3101" i="1"/>
  <c r="V3100" i="1"/>
  <c r="V3099" i="1"/>
  <c r="V3098" i="1"/>
  <c r="V3097" i="1"/>
  <c r="V3096" i="1"/>
  <c r="V3095" i="1"/>
  <c r="V3094" i="1"/>
  <c r="V3093" i="1"/>
  <c r="V3092" i="1"/>
  <c r="V3091" i="1"/>
  <c r="V3090" i="1"/>
  <c r="V3089" i="1"/>
  <c r="V3088" i="1"/>
  <c r="V3087" i="1"/>
  <c r="V3086" i="1"/>
  <c r="V3085" i="1"/>
  <c r="V3084" i="1"/>
  <c r="V3083" i="1"/>
  <c r="V3082" i="1"/>
  <c r="V3081" i="1"/>
  <c r="V3080" i="1"/>
  <c r="V3079" i="1"/>
  <c r="V3078" i="1"/>
  <c r="V3077" i="1"/>
  <c r="V3076" i="1"/>
  <c r="V3075" i="1"/>
  <c r="V3074" i="1"/>
  <c r="V3073" i="1"/>
  <c r="V3072" i="1"/>
  <c r="V3071" i="1"/>
  <c r="V3070" i="1"/>
  <c r="V3069" i="1"/>
  <c r="V3068" i="1"/>
  <c r="V3067" i="1"/>
  <c r="V3066" i="1"/>
  <c r="V3065" i="1"/>
  <c r="V3064" i="1"/>
  <c r="V3063" i="1"/>
  <c r="V3062" i="1"/>
  <c r="V3061" i="1"/>
  <c r="V3060" i="1"/>
  <c r="V3059" i="1"/>
  <c r="V3058" i="1"/>
  <c r="V3057" i="1"/>
  <c r="V3056" i="1"/>
  <c r="V3055" i="1"/>
  <c r="V3054" i="1"/>
  <c r="V3053" i="1"/>
  <c r="V3052" i="1"/>
  <c r="V3051" i="1"/>
  <c r="V3050" i="1"/>
  <c r="V3049" i="1"/>
  <c r="V3048" i="1"/>
  <c r="V3047" i="1"/>
  <c r="V3046" i="1"/>
  <c r="V3045" i="1"/>
  <c r="V3044" i="1"/>
  <c r="V3043" i="1"/>
  <c r="V3042" i="1"/>
  <c r="V3041" i="1"/>
  <c r="V3040" i="1"/>
  <c r="V3039" i="1"/>
  <c r="V3038" i="1"/>
  <c r="V3037" i="1"/>
  <c r="V3036" i="1"/>
  <c r="V3035" i="1"/>
  <c r="V3034" i="1"/>
  <c r="V3033" i="1"/>
  <c r="V3032" i="1"/>
  <c r="V3031" i="1"/>
  <c r="V3030" i="1"/>
  <c r="V3029" i="1"/>
  <c r="V3028" i="1"/>
  <c r="V3027" i="1"/>
  <c r="V3026" i="1"/>
  <c r="V3025" i="1"/>
  <c r="V3024" i="1"/>
  <c r="V3023" i="1"/>
  <c r="V3022" i="1"/>
  <c r="V3021" i="1"/>
  <c r="V3020" i="1"/>
  <c r="V3019" i="1"/>
  <c r="V3018" i="1"/>
  <c r="V3017" i="1"/>
  <c r="V3016" i="1"/>
  <c r="V3015" i="1"/>
  <c r="V3014" i="1"/>
  <c r="V3013" i="1"/>
  <c r="V3012" i="1"/>
  <c r="V3011" i="1"/>
  <c r="V3010" i="1"/>
  <c r="V3009" i="1"/>
  <c r="V3008" i="1"/>
  <c r="V3007" i="1"/>
  <c r="V3006" i="1"/>
  <c r="V3005" i="1"/>
  <c r="V3004" i="1"/>
  <c r="V3003" i="1"/>
  <c r="V3002" i="1"/>
  <c r="V3001" i="1"/>
  <c r="V3000" i="1"/>
  <c r="V2999" i="1"/>
  <c r="V2998" i="1"/>
  <c r="V2997" i="1"/>
  <c r="V2996" i="1"/>
  <c r="V2995" i="1"/>
  <c r="V2994" i="1"/>
  <c r="V2993" i="1"/>
  <c r="V2992" i="1"/>
  <c r="V2991" i="1"/>
  <c r="V2990" i="1"/>
  <c r="V2989" i="1"/>
  <c r="V2988" i="1"/>
  <c r="V2987" i="1"/>
  <c r="V2986" i="1"/>
  <c r="V2985" i="1"/>
  <c r="V2984" i="1"/>
  <c r="V2983" i="1"/>
  <c r="V2982" i="1"/>
  <c r="V2981" i="1"/>
  <c r="V2980" i="1"/>
  <c r="V2979" i="1"/>
  <c r="V2978" i="1"/>
  <c r="V2977" i="1"/>
  <c r="V2976" i="1"/>
  <c r="V2975" i="1"/>
  <c r="V2974" i="1"/>
  <c r="V2973" i="1"/>
  <c r="V2972" i="1"/>
  <c r="V2971" i="1"/>
  <c r="V2970" i="1"/>
  <c r="V2969" i="1"/>
  <c r="V2968" i="1"/>
  <c r="V2967" i="1"/>
  <c r="V2966" i="1"/>
  <c r="V2965" i="1"/>
  <c r="V2964" i="1"/>
  <c r="V2963" i="1"/>
  <c r="V2962" i="1"/>
  <c r="V2961" i="1"/>
  <c r="V2960" i="1"/>
  <c r="V2959" i="1"/>
  <c r="V2958" i="1"/>
  <c r="V2957" i="1"/>
  <c r="V2956" i="1"/>
  <c r="V2955" i="1"/>
  <c r="V2954" i="1"/>
  <c r="V2953" i="1"/>
  <c r="V2952" i="1"/>
  <c r="V2951" i="1"/>
  <c r="V2950" i="1"/>
  <c r="V2949" i="1"/>
  <c r="V2948" i="1"/>
  <c r="V2947" i="1"/>
  <c r="V2946" i="1"/>
  <c r="V2945" i="1"/>
  <c r="V2944" i="1"/>
  <c r="V2943" i="1"/>
  <c r="V2942" i="1"/>
  <c r="V2941" i="1"/>
  <c r="V2940" i="1"/>
  <c r="V2939" i="1"/>
  <c r="V2938" i="1"/>
  <c r="V2937" i="1"/>
  <c r="V2936" i="1"/>
  <c r="V2935" i="1"/>
  <c r="V2934" i="1"/>
  <c r="V2933" i="1"/>
  <c r="V2932" i="1"/>
  <c r="V2931" i="1"/>
  <c r="V2930" i="1"/>
  <c r="V2929" i="1"/>
  <c r="V2928" i="1"/>
  <c r="V2927" i="1"/>
  <c r="V2926" i="1"/>
  <c r="V2925" i="1"/>
  <c r="V2924" i="1"/>
  <c r="V2923" i="1"/>
  <c r="V2922" i="1"/>
  <c r="V2921" i="1"/>
  <c r="V2920" i="1"/>
  <c r="V2919" i="1"/>
  <c r="V2918" i="1"/>
  <c r="V2917" i="1"/>
  <c r="V2916" i="1"/>
  <c r="V2915" i="1"/>
  <c r="V2914" i="1"/>
  <c r="V2913" i="1"/>
  <c r="V2912" i="1"/>
  <c r="V2911" i="1"/>
  <c r="V2910" i="1"/>
  <c r="V2909" i="1"/>
  <c r="V2908" i="1"/>
  <c r="V2907" i="1"/>
  <c r="V2906" i="1"/>
  <c r="V2905" i="1"/>
  <c r="V2904" i="1"/>
  <c r="V2903" i="1"/>
  <c r="V2902" i="1"/>
  <c r="V2901" i="1"/>
  <c r="V2900" i="1"/>
  <c r="V2899" i="1"/>
  <c r="V2898" i="1"/>
  <c r="V2897" i="1"/>
  <c r="V2896" i="1"/>
  <c r="V2895" i="1"/>
  <c r="V2894" i="1"/>
  <c r="V2893" i="1"/>
  <c r="V2892" i="1"/>
  <c r="V2891" i="1"/>
  <c r="V2890" i="1"/>
  <c r="V2889" i="1"/>
  <c r="V2888" i="1"/>
  <c r="V2887" i="1"/>
  <c r="V2886" i="1"/>
  <c r="V2885" i="1"/>
  <c r="V2884" i="1"/>
  <c r="V2883" i="1"/>
  <c r="V2882" i="1"/>
  <c r="V2881" i="1"/>
  <c r="V2880" i="1"/>
  <c r="V2879" i="1"/>
  <c r="V2878" i="1"/>
  <c r="V2877" i="1"/>
  <c r="V2876" i="1"/>
  <c r="V2875" i="1"/>
  <c r="V2874" i="1"/>
  <c r="V2873" i="1"/>
  <c r="V2872" i="1"/>
  <c r="V2871" i="1"/>
  <c r="V2870" i="1"/>
  <c r="V2869" i="1"/>
  <c r="V2868" i="1"/>
  <c r="V2867" i="1"/>
  <c r="V2866" i="1"/>
  <c r="V2865" i="1"/>
  <c r="V2864" i="1"/>
  <c r="V2863" i="1"/>
  <c r="V2862" i="1"/>
  <c r="V2861" i="1"/>
  <c r="V2860" i="1"/>
  <c r="V2859" i="1"/>
  <c r="V2858" i="1"/>
  <c r="V2857" i="1"/>
  <c r="V2856" i="1"/>
  <c r="V2855" i="1"/>
  <c r="V2854" i="1"/>
  <c r="V2853" i="1"/>
  <c r="V2852" i="1"/>
  <c r="V2851" i="1"/>
  <c r="V2850" i="1"/>
  <c r="V2849" i="1"/>
  <c r="V2848" i="1"/>
  <c r="V2847" i="1"/>
  <c r="V2846" i="1"/>
  <c r="V2845" i="1"/>
  <c r="V2844" i="1"/>
  <c r="V2843" i="1"/>
  <c r="V2842" i="1"/>
  <c r="V2841" i="1"/>
  <c r="V2840" i="1"/>
  <c r="V2839" i="1"/>
  <c r="V2838" i="1"/>
  <c r="V2837" i="1"/>
  <c r="V2836" i="1"/>
  <c r="V2835" i="1"/>
  <c r="V2834" i="1"/>
  <c r="V2833" i="1"/>
  <c r="V2832" i="1"/>
  <c r="V2831" i="1"/>
  <c r="V2830" i="1"/>
  <c r="V2829" i="1"/>
  <c r="V2828" i="1"/>
  <c r="V2827" i="1"/>
  <c r="V2826" i="1"/>
  <c r="V2825" i="1"/>
  <c r="V2824" i="1"/>
  <c r="V2823" i="1"/>
  <c r="V2822" i="1"/>
  <c r="V2821" i="1"/>
  <c r="V2820" i="1"/>
  <c r="V2819" i="1"/>
  <c r="V2818" i="1"/>
  <c r="V2817" i="1"/>
  <c r="V2816" i="1"/>
  <c r="V2815" i="1"/>
  <c r="V2814" i="1"/>
  <c r="V2813" i="1"/>
  <c r="V2812" i="1"/>
  <c r="V2811" i="1"/>
  <c r="V2810" i="1"/>
  <c r="V2809" i="1"/>
  <c r="V2808" i="1"/>
  <c r="V2807" i="1"/>
  <c r="V2806" i="1"/>
  <c r="V2805" i="1"/>
  <c r="V2804" i="1"/>
  <c r="V2803" i="1"/>
  <c r="V2802" i="1"/>
  <c r="V2801" i="1"/>
  <c r="V2800" i="1"/>
  <c r="V2799" i="1"/>
  <c r="V2798" i="1"/>
  <c r="V2797" i="1"/>
  <c r="V2796" i="1"/>
  <c r="V2795" i="1"/>
  <c r="V2794" i="1"/>
  <c r="V2793" i="1"/>
  <c r="V2792" i="1"/>
  <c r="V2791" i="1"/>
  <c r="V2790" i="1"/>
  <c r="V2789" i="1"/>
  <c r="V2788" i="1"/>
  <c r="V2787" i="1"/>
  <c r="V2786" i="1"/>
  <c r="V2785" i="1"/>
  <c r="V2784" i="1"/>
  <c r="V2783" i="1"/>
  <c r="V2782" i="1"/>
  <c r="V2781" i="1"/>
  <c r="V2780" i="1"/>
  <c r="V2779" i="1"/>
  <c r="V2778" i="1"/>
  <c r="V2777" i="1"/>
  <c r="V2776" i="1"/>
  <c r="V2775" i="1"/>
  <c r="V2774" i="1"/>
  <c r="V2773" i="1"/>
  <c r="V2772" i="1"/>
  <c r="V2771" i="1"/>
  <c r="V2770" i="1"/>
  <c r="V2769" i="1"/>
  <c r="V2768" i="1"/>
  <c r="V2767" i="1"/>
  <c r="V2766" i="1"/>
  <c r="V2765" i="1"/>
  <c r="V2764" i="1"/>
  <c r="V2763" i="1"/>
  <c r="V2762" i="1"/>
  <c r="V2761" i="1"/>
  <c r="V2760" i="1"/>
  <c r="V2759" i="1"/>
  <c r="V2758" i="1"/>
  <c r="V2757" i="1"/>
  <c r="V2756" i="1"/>
  <c r="V2755" i="1"/>
  <c r="V2754" i="1"/>
  <c r="V2753" i="1"/>
  <c r="V2752" i="1"/>
  <c r="V2751" i="1"/>
  <c r="V2750" i="1"/>
  <c r="V2749" i="1"/>
  <c r="V2748" i="1"/>
  <c r="V2747" i="1"/>
  <c r="V2746" i="1"/>
  <c r="V2745" i="1"/>
  <c r="V2744" i="1"/>
  <c r="V2743" i="1"/>
  <c r="V2742" i="1"/>
  <c r="V2741" i="1"/>
  <c r="V2740" i="1"/>
  <c r="V2739" i="1"/>
  <c r="V2738" i="1"/>
  <c r="V2737" i="1"/>
  <c r="V2736" i="1"/>
  <c r="V2735" i="1"/>
  <c r="V2734" i="1"/>
  <c r="V2733" i="1"/>
  <c r="V2732" i="1"/>
  <c r="V2731" i="1"/>
  <c r="V2730" i="1"/>
  <c r="V2729" i="1"/>
  <c r="V2728" i="1"/>
  <c r="V2727" i="1"/>
  <c r="V2726" i="1"/>
  <c r="V2725" i="1"/>
  <c r="V2724" i="1"/>
  <c r="V2723" i="1"/>
  <c r="V2722" i="1"/>
  <c r="V2721" i="1"/>
  <c r="V2720" i="1"/>
  <c r="V2719" i="1"/>
  <c r="V2718" i="1"/>
  <c r="V2717" i="1"/>
  <c r="V2716" i="1"/>
  <c r="V2715" i="1"/>
  <c r="V2714" i="1"/>
  <c r="V2713" i="1"/>
  <c r="V2712" i="1"/>
  <c r="V2711" i="1"/>
  <c r="V2710" i="1"/>
  <c r="V2709" i="1"/>
  <c r="V2708" i="1"/>
  <c r="V2707" i="1"/>
  <c r="V2706" i="1"/>
  <c r="V2705" i="1"/>
  <c r="V2704" i="1"/>
  <c r="V2703" i="1"/>
  <c r="V2702" i="1"/>
  <c r="V2701" i="1"/>
  <c r="V2700" i="1"/>
  <c r="V2699" i="1"/>
  <c r="V2698" i="1"/>
  <c r="V2697" i="1"/>
  <c r="V2696" i="1"/>
  <c r="V2695" i="1"/>
  <c r="V2694" i="1"/>
  <c r="V2693" i="1"/>
  <c r="V2692" i="1"/>
  <c r="V2691" i="1"/>
  <c r="V2690" i="1"/>
  <c r="V2689" i="1"/>
  <c r="V2688" i="1"/>
  <c r="V2687" i="1"/>
  <c r="V2686" i="1"/>
  <c r="V2685" i="1"/>
  <c r="V2684" i="1"/>
  <c r="V2683" i="1"/>
  <c r="V2682" i="1"/>
  <c r="V2681" i="1"/>
  <c r="V2680" i="1"/>
  <c r="V2679" i="1"/>
  <c r="V2678" i="1"/>
  <c r="V2677" i="1"/>
  <c r="V2676" i="1"/>
  <c r="V2675" i="1"/>
  <c r="V2674" i="1"/>
  <c r="V2673" i="1"/>
  <c r="V2672" i="1"/>
  <c r="V2671" i="1"/>
  <c r="V2670" i="1"/>
  <c r="V2669" i="1"/>
  <c r="V2668" i="1"/>
  <c r="V2667" i="1"/>
  <c r="V2666" i="1"/>
  <c r="V2665" i="1"/>
  <c r="V2664" i="1"/>
  <c r="V2663" i="1"/>
  <c r="V2662" i="1"/>
  <c r="V2661" i="1"/>
  <c r="V2660" i="1"/>
  <c r="V2659" i="1"/>
  <c r="V2658" i="1"/>
  <c r="V2657" i="1"/>
  <c r="V2656" i="1"/>
  <c r="V2655" i="1"/>
  <c r="V2654" i="1"/>
  <c r="V2653" i="1"/>
  <c r="V2652" i="1"/>
  <c r="V2651" i="1"/>
  <c r="V2650" i="1"/>
  <c r="V2649" i="1"/>
  <c r="V2648" i="1"/>
  <c r="V2647" i="1"/>
  <c r="V2646" i="1"/>
  <c r="V2645" i="1"/>
  <c r="V2644" i="1"/>
  <c r="V2643" i="1"/>
  <c r="V2642" i="1"/>
  <c r="V2641" i="1"/>
  <c r="V2640" i="1"/>
  <c r="V2639" i="1"/>
  <c r="V2638" i="1"/>
  <c r="V2637" i="1"/>
  <c r="V2636" i="1"/>
  <c r="V2635" i="1"/>
  <c r="V2634" i="1"/>
  <c r="V2633" i="1"/>
  <c r="V2632" i="1"/>
  <c r="V2631" i="1"/>
  <c r="V2630" i="1"/>
  <c r="V2629" i="1"/>
  <c r="V2628" i="1"/>
  <c r="V2627" i="1"/>
  <c r="V2626" i="1"/>
  <c r="V2625" i="1"/>
  <c r="V2624" i="1"/>
  <c r="V2623" i="1"/>
  <c r="V2622" i="1"/>
  <c r="V2621" i="1"/>
  <c r="V2620" i="1"/>
  <c r="V2619" i="1"/>
  <c r="V2618" i="1"/>
  <c r="V2617" i="1"/>
  <c r="V2616" i="1"/>
  <c r="V2615" i="1"/>
  <c r="V2614" i="1"/>
  <c r="V2613" i="1"/>
  <c r="V2612" i="1"/>
  <c r="V2611" i="1"/>
  <c r="V2610" i="1"/>
  <c r="V2609" i="1"/>
  <c r="V2608" i="1"/>
  <c r="V2607" i="1"/>
  <c r="V2606" i="1"/>
  <c r="V2605" i="1"/>
  <c r="V2604" i="1"/>
  <c r="V2603" i="1"/>
  <c r="V2602" i="1"/>
  <c r="V2601" i="1"/>
  <c r="V2600" i="1"/>
  <c r="V2599" i="1"/>
  <c r="V2598" i="1"/>
  <c r="V2597" i="1"/>
  <c r="V2596" i="1"/>
  <c r="V2595" i="1"/>
  <c r="V2594" i="1"/>
  <c r="V2593" i="1"/>
  <c r="V2592" i="1"/>
  <c r="V2591" i="1"/>
  <c r="V2590" i="1"/>
  <c r="V2589" i="1"/>
  <c r="V2588" i="1"/>
  <c r="V2587" i="1"/>
  <c r="V2586" i="1"/>
  <c r="V2585" i="1"/>
  <c r="V2584" i="1"/>
  <c r="V2583" i="1"/>
  <c r="V2582" i="1"/>
  <c r="V2581" i="1"/>
  <c r="V2580" i="1"/>
  <c r="V2579" i="1"/>
  <c r="V2578" i="1"/>
  <c r="V2577" i="1"/>
  <c r="V2576" i="1"/>
  <c r="V2575" i="1"/>
  <c r="V2574" i="1"/>
  <c r="V2573" i="1"/>
  <c r="V2572" i="1"/>
  <c r="V2571" i="1"/>
  <c r="V2570" i="1"/>
  <c r="V2569" i="1"/>
  <c r="V2568" i="1"/>
  <c r="V2567" i="1"/>
  <c r="V2566" i="1"/>
  <c r="V2565" i="1"/>
  <c r="V2564" i="1"/>
  <c r="V2563" i="1"/>
  <c r="V2562" i="1"/>
  <c r="V2561" i="1"/>
  <c r="V2560" i="1"/>
  <c r="V2559" i="1"/>
  <c r="V2558" i="1"/>
  <c r="V2557" i="1"/>
  <c r="V2556" i="1"/>
  <c r="V2555" i="1"/>
  <c r="V2554" i="1"/>
  <c r="V2553" i="1"/>
  <c r="V2552" i="1"/>
  <c r="V2551" i="1"/>
  <c r="V2550" i="1"/>
  <c r="V2549" i="1"/>
  <c r="V2548" i="1"/>
  <c r="V2547" i="1"/>
  <c r="V2546" i="1"/>
  <c r="V2545" i="1"/>
  <c r="V2544" i="1"/>
  <c r="V2543" i="1"/>
  <c r="V2542" i="1"/>
  <c r="V2541" i="1"/>
  <c r="V2540" i="1"/>
  <c r="V2539" i="1"/>
  <c r="V2538" i="1"/>
  <c r="V2537" i="1"/>
  <c r="V2536" i="1"/>
  <c r="V2535" i="1"/>
  <c r="V2534" i="1"/>
  <c r="V2533" i="1"/>
  <c r="V2532" i="1"/>
  <c r="V2531" i="1"/>
  <c r="V2530" i="1"/>
  <c r="V2529" i="1"/>
  <c r="V2528" i="1"/>
  <c r="V2527" i="1"/>
  <c r="V2526" i="1"/>
  <c r="V2525" i="1"/>
  <c r="V2524" i="1"/>
  <c r="V2523" i="1"/>
  <c r="V2522" i="1"/>
  <c r="V2521" i="1"/>
  <c r="V2520" i="1"/>
  <c r="V2519" i="1"/>
  <c r="V2518" i="1"/>
  <c r="V2517" i="1"/>
  <c r="V2516" i="1"/>
  <c r="V2515" i="1"/>
  <c r="V2514" i="1"/>
  <c r="V2513" i="1"/>
  <c r="V2512" i="1"/>
  <c r="V2511" i="1"/>
  <c r="V2510" i="1"/>
  <c r="V2509" i="1"/>
  <c r="V2508" i="1"/>
  <c r="V2507" i="1"/>
  <c r="V2506" i="1"/>
  <c r="V2505" i="1"/>
  <c r="V2504" i="1"/>
  <c r="V2503" i="1"/>
  <c r="V2502" i="1"/>
  <c r="V2501" i="1"/>
  <c r="V2500" i="1"/>
  <c r="V2499" i="1"/>
  <c r="V2498" i="1"/>
  <c r="V2497" i="1"/>
  <c r="V2496" i="1"/>
  <c r="V2495" i="1"/>
  <c r="V2494" i="1"/>
  <c r="V2493" i="1"/>
  <c r="V2492" i="1"/>
  <c r="V2491" i="1"/>
  <c r="V2490" i="1"/>
  <c r="V2489" i="1"/>
  <c r="V2488" i="1"/>
  <c r="V2487" i="1"/>
  <c r="V2486" i="1"/>
  <c r="V2485" i="1"/>
  <c r="V2484" i="1"/>
  <c r="V2483" i="1"/>
  <c r="V2482" i="1"/>
  <c r="V2481" i="1"/>
  <c r="V2480" i="1"/>
  <c r="V2479" i="1"/>
  <c r="V2478" i="1"/>
  <c r="V2477" i="1"/>
  <c r="V2476" i="1"/>
  <c r="V2475" i="1"/>
  <c r="V2474" i="1"/>
  <c r="V2473" i="1"/>
  <c r="V2472" i="1"/>
  <c r="V2471" i="1"/>
  <c r="V2470" i="1"/>
  <c r="V2469" i="1"/>
  <c r="V2468" i="1"/>
  <c r="V2467" i="1"/>
  <c r="V2466" i="1"/>
  <c r="V4912" i="1"/>
  <c r="V4911" i="1"/>
  <c r="V4910" i="1"/>
  <c r="V4909" i="1"/>
  <c r="V4908" i="1"/>
  <c r="V4907" i="1"/>
  <c r="V4906"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80" i="1"/>
  <c r="V4879" i="1"/>
  <c r="V4878" i="1"/>
  <c r="V4877" i="1"/>
  <c r="V4876" i="1"/>
  <c r="V4875" i="1"/>
  <c r="V4874" i="1"/>
  <c r="V4873" i="1"/>
  <c r="V4872" i="1"/>
  <c r="V4871" i="1"/>
  <c r="V4870" i="1"/>
  <c r="V4869" i="1"/>
  <c r="V4868" i="1"/>
  <c r="V4867" i="1"/>
  <c r="V4866" i="1"/>
  <c r="V4865" i="1"/>
  <c r="V4864" i="1"/>
  <c r="V486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4713" i="1"/>
  <c r="V4712" i="1"/>
  <c r="V4711" i="1"/>
  <c r="V4710"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9" i="1"/>
  <c r="V4678" i="1"/>
  <c r="V4677" i="1"/>
  <c r="V4676" i="1"/>
  <c r="V4675" i="1"/>
  <c r="V4674" i="1"/>
  <c r="V4673" i="1"/>
  <c r="V4672" i="1"/>
  <c r="V4671" i="1"/>
  <c r="V4670" i="1"/>
  <c r="V4669" i="1"/>
  <c r="V4668" i="1"/>
  <c r="V4667" i="1"/>
  <c r="V4666" i="1"/>
  <c r="V4665" i="1"/>
  <c r="V4664" i="1"/>
  <c r="V4663" i="1"/>
  <c r="V4662" i="1"/>
  <c r="V4661" i="1"/>
  <c r="V4660" i="1"/>
  <c r="V4659" i="1"/>
  <c r="V4658" i="1"/>
  <c r="V4657" i="1"/>
  <c r="V4656" i="1"/>
  <c r="V4655" i="1"/>
  <c r="V4654" i="1"/>
  <c r="V4653"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V4583" i="1"/>
  <c r="V4582" i="1"/>
  <c r="V4581" i="1"/>
  <c r="V4580" i="1"/>
  <c r="V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7" i="1"/>
  <c r="V4506" i="1"/>
  <c r="V4505" i="1"/>
  <c r="V4504" i="1"/>
  <c r="V4503" i="1"/>
  <c r="V4502" i="1"/>
  <c r="V4501" i="1"/>
  <c r="V4500" i="1"/>
  <c r="V4499" i="1"/>
  <c r="V4498" i="1"/>
  <c r="V4497" i="1"/>
  <c r="V4496" i="1"/>
  <c r="V4495" i="1"/>
  <c r="V4494" i="1"/>
  <c r="V4493" i="1"/>
  <c r="V4492" i="1"/>
  <c r="V4491" i="1"/>
  <c r="V4490" i="1"/>
  <c r="V4489" i="1"/>
  <c r="V4488" i="1"/>
  <c r="V4487" i="1"/>
  <c r="V4486" i="1"/>
  <c r="V4485" i="1"/>
  <c r="V4484" i="1"/>
  <c r="V4483" i="1"/>
  <c r="V4482" i="1"/>
  <c r="V4481" i="1"/>
  <c r="V4480" i="1"/>
  <c r="V4479" i="1"/>
  <c r="V4478" i="1"/>
  <c r="V4477" i="1"/>
  <c r="V4476" i="1"/>
  <c r="V4475" i="1"/>
  <c r="V4474" i="1"/>
  <c r="V4473" i="1"/>
  <c r="V4472" i="1"/>
  <c r="V4471" i="1"/>
  <c r="V4470" i="1"/>
  <c r="V4469" i="1"/>
  <c r="V4468" i="1"/>
  <c r="V4467" i="1"/>
  <c r="V4466" i="1"/>
  <c r="V4465" i="1"/>
  <c r="V4464" i="1"/>
  <c r="V4463" i="1"/>
  <c r="V4462" i="1"/>
  <c r="V4461" i="1"/>
  <c r="V4460" i="1"/>
  <c r="V4459" i="1"/>
  <c r="V4458" i="1"/>
  <c r="V4457" i="1"/>
  <c r="V4456" i="1"/>
  <c r="V4455" i="1"/>
  <c r="V4454" i="1"/>
  <c r="V4453" i="1"/>
  <c r="V4452" i="1"/>
  <c r="V4451" i="1"/>
  <c r="V4450" i="1"/>
  <c r="V4449" i="1"/>
  <c r="V4448" i="1"/>
  <c r="V4447" i="1"/>
  <c r="V4446" i="1"/>
  <c r="V4445" i="1"/>
  <c r="V4444"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2" i="1"/>
  <c r="V4401" i="1"/>
  <c r="V4400" i="1"/>
  <c r="V4399" i="1"/>
  <c r="V4398" i="1"/>
  <c r="V4397" i="1"/>
  <c r="V4396" i="1"/>
  <c r="V4395" i="1"/>
  <c r="V4394" i="1"/>
  <c r="V4393" i="1"/>
  <c r="V4392" i="1"/>
  <c r="V4391" i="1"/>
  <c r="V4390" i="1"/>
  <c r="V4389" i="1"/>
  <c r="V4388" i="1"/>
  <c r="V4387" i="1"/>
  <c r="V4386" i="1"/>
  <c r="V4385"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8" i="1"/>
  <c r="V4317" i="1"/>
  <c r="V4316" i="1"/>
  <c r="V4315" i="1"/>
  <c r="V4314" i="1"/>
  <c r="V4313" i="1"/>
  <c r="V4312" i="1"/>
  <c r="V4311" i="1"/>
  <c r="V4310" i="1"/>
  <c r="V4309" i="1"/>
  <c r="V4308" i="1"/>
  <c r="V4307" i="1"/>
  <c r="V4306" i="1"/>
  <c r="V4305" i="1"/>
  <c r="V4304" i="1"/>
  <c r="V4303" i="1"/>
  <c r="V4302" i="1"/>
  <c r="V4301" i="1"/>
  <c r="V4300" i="1"/>
  <c r="V4299" i="1"/>
  <c r="V4298" i="1"/>
  <c r="V4297" i="1"/>
  <c r="V4296" i="1"/>
  <c r="V4295" i="1"/>
  <c r="V4294" i="1"/>
  <c r="V4293" i="1"/>
  <c r="V4292" i="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8" i="1"/>
  <c r="V4267" i="1"/>
  <c r="V4266" i="1"/>
  <c r="V4265" i="1"/>
  <c r="V4264" i="1"/>
  <c r="V4263" i="1"/>
  <c r="V4262" i="1"/>
  <c r="V4261" i="1"/>
  <c r="V4260" i="1"/>
  <c r="V4259" i="1"/>
  <c r="V4258" i="1"/>
  <c r="V4257" i="1"/>
  <c r="V4256"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V4223" i="1"/>
  <c r="V4222" i="1"/>
  <c r="V4221" i="1"/>
  <c r="V4220" i="1"/>
  <c r="V4219" i="1"/>
  <c r="V4218" i="1"/>
  <c r="V4217" i="1"/>
  <c r="V4216" i="1"/>
  <c r="V4215" i="1"/>
  <c r="V4214" i="1"/>
  <c r="V4213" i="1"/>
  <c r="V4212" i="1"/>
  <c r="V4211" i="1"/>
  <c r="V4210" i="1"/>
  <c r="V4209" i="1"/>
  <c r="V4208" i="1"/>
  <c r="V4207" i="1"/>
  <c r="V4206" i="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V4105" i="1"/>
  <c r="V4104" i="1"/>
  <c r="V4103" i="1"/>
  <c r="V4102" i="1"/>
  <c r="V4101" i="1"/>
  <c r="V4100" i="1"/>
  <c r="V4099" i="1"/>
  <c r="V4098" i="1"/>
  <c r="V4097" i="1"/>
  <c r="V4096" i="1"/>
  <c r="V4095" i="1"/>
  <c r="V4094" i="1"/>
  <c r="V4093" i="1"/>
  <c r="V4092" i="1"/>
  <c r="V4091" i="1"/>
  <c r="V4090" i="1"/>
  <c r="V4089" i="1"/>
  <c r="V4088" i="1"/>
  <c r="V4087" i="1"/>
  <c r="V4086" i="1"/>
  <c r="V4085" i="1"/>
  <c r="V4084" i="1"/>
  <c r="V4083" i="1"/>
  <c r="V4082" i="1"/>
  <c r="V4081" i="1"/>
  <c r="V4080" i="1"/>
  <c r="V4079" i="1"/>
  <c r="V4078" i="1"/>
  <c r="V2465" i="1"/>
  <c r="V2464" i="1"/>
  <c r="V2463" i="1"/>
  <c r="V2462" i="1"/>
  <c r="V2461" i="1"/>
  <c r="V2460" i="1"/>
  <c r="V2459" i="1"/>
  <c r="V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V2434" i="1"/>
  <c r="V2433" i="1"/>
  <c r="V2432" i="1"/>
  <c r="V2431" i="1"/>
  <c r="V2430" i="1"/>
  <c r="V2429" i="1"/>
  <c r="V2428" i="1"/>
  <c r="V2427" i="1"/>
  <c r="V2426" i="1"/>
  <c r="V2425" i="1"/>
  <c r="V2424" i="1"/>
  <c r="V2423" i="1"/>
  <c r="V2422" i="1"/>
  <c r="V2421" i="1"/>
  <c r="V2420" i="1"/>
  <c r="V2419" i="1"/>
  <c r="V2418" i="1"/>
  <c r="V2417" i="1"/>
  <c r="V2416" i="1"/>
  <c r="V2415" i="1"/>
  <c r="V2414" i="1"/>
  <c r="V2413" i="1"/>
  <c r="V2412" i="1"/>
  <c r="V2411" i="1"/>
  <c r="V2410" i="1"/>
  <c r="V2409" i="1"/>
  <c r="V2408" i="1"/>
  <c r="V2407" i="1"/>
  <c r="V2406" i="1"/>
  <c r="V2405" i="1"/>
  <c r="V2404" i="1"/>
  <c r="V2403" i="1"/>
  <c r="V2402" i="1"/>
  <c r="V2401" i="1"/>
  <c r="V2400" i="1"/>
  <c r="V2399" i="1"/>
  <c r="V2398" i="1"/>
  <c r="V2397" i="1"/>
  <c r="V2396" i="1"/>
  <c r="V2395" i="1"/>
  <c r="V2394" i="1"/>
  <c r="V2393" i="1"/>
  <c r="V2392" i="1"/>
  <c r="V2391" i="1"/>
  <c r="V2390" i="1"/>
  <c r="V2389" i="1"/>
  <c r="V2388" i="1"/>
  <c r="V2387" i="1"/>
  <c r="V2386" i="1"/>
  <c r="V2385" i="1"/>
  <c r="V2384" i="1"/>
  <c r="V2383" i="1"/>
  <c r="V2382" i="1"/>
  <c r="V2381" i="1"/>
  <c r="V2380" i="1"/>
  <c r="V2379" i="1"/>
  <c r="V2378" i="1"/>
  <c r="V2377" i="1"/>
  <c r="V2376" i="1"/>
  <c r="V2375" i="1"/>
  <c r="V2374" i="1"/>
  <c r="V2373" i="1"/>
  <c r="V2372" i="1"/>
  <c r="V2371" i="1"/>
  <c r="V2370" i="1"/>
  <c r="V2369" i="1"/>
  <c r="V2368" i="1"/>
  <c r="V2367" i="1"/>
  <c r="V2366" i="1"/>
  <c r="V2365" i="1"/>
  <c r="V2364" i="1"/>
  <c r="V2363" i="1"/>
  <c r="V2362" i="1"/>
  <c r="V2361" i="1"/>
  <c r="V2360" i="1"/>
  <c r="V2359" i="1"/>
  <c r="V2358" i="1"/>
  <c r="V2357" i="1"/>
  <c r="V2356" i="1"/>
  <c r="V2355" i="1"/>
  <c r="V2354" i="1"/>
  <c r="V2353" i="1"/>
  <c r="V2352" i="1"/>
  <c r="V2351" i="1"/>
  <c r="V2350" i="1"/>
  <c r="V2349" i="1"/>
  <c r="V2348" i="1"/>
  <c r="V2347" i="1"/>
  <c r="V2346" i="1"/>
  <c r="V2345" i="1"/>
  <c r="V2344" i="1"/>
  <c r="V2343" i="1"/>
  <c r="V2342" i="1"/>
  <c r="V2341" i="1"/>
  <c r="V2340" i="1"/>
  <c r="V2339" i="1"/>
  <c r="V2338" i="1"/>
  <c r="V2337" i="1"/>
  <c r="V2336" i="1"/>
  <c r="V2335" i="1"/>
  <c r="V2334" i="1"/>
  <c r="V2333" i="1"/>
  <c r="V2332" i="1"/>
  <c r="V2331" i="1"/>
  <c r="V2330" i="1"/>
  <c r="V2329" i="1"/>
  <c r="V2328" i="1"/>
  <c r="V2327" i="1"/>
  <c r="V2326" i="1"/>
  <c r="V2325" i="1"/>
  <c r="V2324" i="1"/>
  <c r="V2323" i="1"/>
  <c r="V2322" i="1"/>
  <c r="V2321" i="1"/>
  <c r="V2320" i="1"/>
  <c r="V2319" i="1"/>
  <c r="V2318" i="1"/>
  <c r="V2317" i="1"/>
  <c r="V2316" i="1"/>
  <c r="V2315" i="1"/>
  <c r="V2314" i="1"/>
  <c r="V2313" i="1"/>
  <c r="V2312" i="1"/>
  <c r="V2311" i="1"/>
  <c r="V2310" i="1"/>
  <c r="V2309" i="1"/>
  <c r="V2308" i="1"/>
  <c r="V2307" i="1"/>
  <c r="V2306" i="1"/>
  <c r="V2305" i="1"/>
  <c r="V2304" i="1"/>
  <c r="V2303" i="1"/>
  <c r="V2302" i="1"/>
  <c r="V2301" i="1"/>
  <c r="V2300" i="1"/>
  <c r="V2299" i="1"/>
  <c r="V2298" i="1"/>
  <c r="V2297" i="1"/>
  <c r="V2296" i="1"/>
  <c r="V2295" i="1"/>
  <c r="V2294" i="1"/>
  <c r="V2293" i="1"/>
  <c r="V2292" i="1"/>
  <c r="V2291" i="1"/>
  <c r="V2290" i="1"/>
  <c r="V2289" i="1"/>
  <c r="V2288" i="1"/>
  <c r="V2287" i="1"/>
  <c r="V2286" i="1"/>
  <c r="V2285" i="1"/>
  <c r="V2284" i="1"/>
  <c r="V2283" i="1"/>
  <c r="V2282" i="1"/>
  <c r="V2281" i="1"/>
  <c r="V2280" i="1"/>
  <c r="V2279" i="1"/>
  <c r="V2278" i="1"/>
  <c r="V2277" i="1"/>
  <c r="V2276" i="1"/>
  <c r="V2275" i="1"/>
  <c r="V2274" i="1"/>
  <c r="V2273" i="1"/>
  <c r="V2272" i="1"/>
  <c r="V2271" i="1"/>
  <c r="V2270" i="1"/>
  <c r="V2269" i="1"/>
  <c r="V2268" i="1"/>
  <c r="V2267" i="1"/>
  <c r="V2266" i="1"/>
  <c r="V2265" i="1"/>
  <c r="V2264" i="1"/>
  <c r="V2263" i="1"/>
  <c r="V2262" i="1"/>
  <c r="V2261" i="1"/>
  <c r="V2260" i="1"/>
  <c r="V2259" i="1"/>
  <c r="V2258" i="1"/>
  <c r="V2257" i="1"/>
  <c r="V2256" i="1"/>
  <c r="V2255" i="1"/>
  <c r="V2254" i="1"/>
  <c r="V2253" i="1"/>
  <c r="V2252" i="1"/>
  <c r="V2251" i="1"/>
  <c r="V2250" i="1"/>
  <c r="V2249" i="1"/>
  <c r="V2248" i="1"/>
  <c r="V2247" i="1"/>
  <c r="V2246" i="1"/>
  <c r="V2245" i="1"/>
  <c r="V2244" i="1"/>
  <c r="V2243" i="1"/>
  <c r="V2242" i="1"/>
  <c r="V2241" i="1"/>
  <c r="V2240" i="1"/>
  <c r="V2239" i="1"/>
  <c r="V2238" i="1"/>
  <c r="V2237" i="1"/>
  <c r="V2236" i="1"/>
  <c r="V2235" i="1"/>
  <c r="V2234" i="1"/>
  <c r="V2233" i="1"/>
  <c r="V2232" i="1"/>
  <c r="V2231" i="1"/>
  <c r="V2230" i="1"/>
  <c r="V2229" i="1"/>
  <c r="V2228" i="1"/>
  <c r="V2227" i="1"/>
  <c r="V2226" i="1"/>
  <c r="V2225" i="1"/>
  <c r="V2224" i="1"/>
  <c r="V2223" i="1"/>
  <c r="V2222" i="1"/>
  <c r="V2221" i="1"/>
  <c r="V2220" i="1"/>
  <c r="V2219" i="1"/>
  <c r="V2218" i="1"/>
  <c r="V2217" i="1"/>
  <c r="V2216" i="1"/>
  <c r="V2215" i="1"/>
  <c r="V2214" i="1"/>
  <c r="V2213" i="1"/>
  <c r="V2212" i="1"/>
  <c r="V2211" i="1"/>
  <c r="V2210" i="1"/>
  <c r="V2209" i="1"/>
  <c r="V2208" i="1"/>
  <c r="V2207" i="1"/>
  <c r="V2206" i="1"/>
  <c r="V2205" i="1"/>
  <c r="V2204" i="1"/>
  <c r="V2203" i="1"/>
  <c r="V2202" i="1"/>
  <c r="V2201" i="1"/>
  <c r="V2200" i="1"/>
  <c r="V2199" i="1"/>
  <c r="V2198" i="1"/>
  <c r="V2197" i="1"/>
  <c r="V2196" i="1"/>
  <c r="V2195" i="1"/>
  <c r="V2194" i="1"/>
  <c r="V2193" i="1"/>
  <c r="V2192" i="1"/>
  <c r="V2191" i="1"/>
  <c r="V2190" i="1"/>
  <c r="V2189" i="1"/>
  <c r="V2188" i="1"/>
  <c r="V2187" i="1"/>
  <c r="V2186" i="1"/>
  <c r="V2185" i="1"/>
  <c r="V2184" i="1"/>
  <c r="V2183" i="1"/>
  <c r="V2182" i="1"/>
  <c r="V2181" i="1"/>
  <c r="V2180" i="1"/>
  <c r="V2179" i="1"/>
  <c r="V2178" i="1"/>
  <c r="V2177" i="1"/>
  <c r="V2176" i="1"/>
  <c r="V2175" i="1"/>
  <c r="V2174" i="1"/>
  <c r="V2173" i="1"/>
  <c r="V2172" i="1"/>
  <c r="V2171" i="1"/>
  <c r="V2170" i="1"/>
  <c r="V2169" i="1"/>
  <c r="V2168" i="1"/>
  <c r="V2167" i="1"/>
  <c r="V2166" i="1"/>
  <c r="V2165" i="1"/>
  <c r="V2164" i="1"/>
  <c r="V2163" i="1"/>
  <c r="V2162" i="1"/>
  <c r="V2161" i="1"/>
  <c r="V2160" i="1"/>
  <c r="V2159" i="1"/>
  <c r="V2158" i="1"/>
  <c r="V2157" i="1"/>
  <c r="V2156" i="1"/>
  <c r="V2155" i="1"/>
  <c r="V2154" i="1"/>
  <c r="V2153" i="1"/>
  <c r="V2152" i="1"/>
  <c r="V2151" i="1"/>
  <c r="V2150" i="1"/>
  <c r="V2149" i="1"/>
  <c r="V2148" i="1"/>
  <c r="V2147" i="1"/>
  <c r="V2146" i="1"/>
  <c r="V2145" i="1"/>
  <c r="V2144" i="1"/>
  <c r="V2143" i="1"/>
  <c r="V2142" i="1"/>
  <c r="V2141" i="1"/>
  <c r="V2140" i="1"/>
  <c r="V2139" i="1"/>
  <c r="V2138" i="1"/>
  <c r="V2137" i="1"/>
  <c r="V2136" i="1"/>
  <c r="V2135" i="1"/>
  <c r="V2134" i="1"/>
  <c r="V2133" i="1"/>
  <c r="V2132" i="1"/>
  <c r="V2131" i="1"/>
  <c r="V2130" i="1"/>
  <c r="V2129" i="1"/>
  <c r="V2128" i="1"/>
  <c r="V2127" i="1"/>
  <c r="V2126" i="1"/>
  <c r="V2125" i="1"/>
  <c r="V2124" i="1"/>
  <c r="V2123" i="1"/>
  <c r="V2122" i="1"/>
  <c r="V2121" i="1"/>
  <c r="V2120" i="1"/>
  <c r="V2119" i="1"/>
  <c r="V2118" i="1"/>
  <c r="V2117" i="1"/>
  <c r="V2116" i="1"/>
  <c r="V2115" i="1"/>
  <c r="V2114" i="1"/>
  <c r="V2113" i="1"/>
  <c r="V2112" i="1"/>
  <c r="V2111" i="1"/>
  <c r="V2110" i="1"/>
  <c r="V2109" i="1"/>
  <c r="V2108" i="1"/>
  <c r="V2107" i="1"/>
  <c r="V2106" i="1"/>
  <c r="V2105" i="1"/>
  <c r="V2104" i="1"/>
  <c r="V2103" i="1"/>
  <c r="V2102" i="1"/>
  <c r="V2101" i="1"/>
  <c r="V2100" i="1"/>
  <c r="V2099" i="1"/>
  <c r="V2098" i="1"/>
  <c r="V2097" i="1"/>
  <c r="V2096" i="1"/>
  <c r="V2095" i="1"/>
  <c r="V2094" i="1"/>
  <c r="V2093" i="1"/>
  <c r="V2092" i="1"/>
  <c r="V2091" i="1"/>
  <c r="V2090" i="1"/>
  <c r="V2089" i="1"/>
  <c r="V2088" i="1"/>
  <c r="V2087" i="1"/>
  <c r="V2086" i="1"/>
  <c r="V2085" i="1"/>
  <c r="V2084" i="1"/>
  <c r="V2083" i="1"/>
  <c r="V2082" i="1"/>
  <c r="V2081" i="1"/>
  <c r="V2080" i="1"/>
  <c r="V2079" i="1"/>
  <c r="V2078" i="1"/>
  <c r="V2077" i="1"/>
  <c r="V2076" i="1"/>
  <c r="V2075" i="1"/>
  <c r="V2074" i="1"/>
  <c r="V2073" i="1"/>
  <c r="V2072" i="1"/>
  <c r="V2071" i="1"/>
  <c r="V2070" i="1"/>
  <c r="V2069" i="1"/>
  <c r="V2068" i="1"/>
  <c r="V2067" i="1"/>
  <c r="V2066" i="1"/>
  <c r="V2065" i="1"/>
  <c r="V2064" i="1"/>
  <c r="V2063" i="1"/>
  <c r="V2062" i="1"/>
  <c r="V2061" i="1"/>
  <c r="V2060" i="1"/>
  <c r="V2059" i="1"/>
  <c r="V2058" i="1"/>
  <c r="V2057" i="1"/>
  <c r="V2056" i="1"/>
  <c r="V2055" i="1"/>
  <c r="V2054" i="1"/>
  <c r="V2053" i="1"/>
  <c r="V2052" i="1"/>
  <c r="V2051" i="1"/>
  <c r="V2050" i="1"/>
  <c r="V2049" i="1"/>
  <c r="V2048" i="1"/>
  <c r="V2047" i="1"/>
  <c r="V2046" i="1"/>
  <c r="V2045" i="1"/>
  <c r="V2044" i="1"/>
  <c r="V2043" i="1"/>
  <c r="V2042" i="1"/>
  <c r="V2041" i="1"/>
  <c r="V2040" i="1"/>
  <c r="V2039" i="1"/>
  <c r="V2038" i="1"/>
  <c r="V2037" i="1"/>
  <c r="V2036" i="1"/>
  <c r="V2035" i="1"/>
  <c r="V2034" i="1"/>
  <c r="V2033" i="1"/>
  <c r="V2032" i="1"/>
  <c r="V2031" i="1"/>
  <c r="V2030" i="1"/>
  <c r="V2029" i="1"/>
  <c r="V2028" i="1"/>
  <c r="V2027" i="1"/>
  <c r="V2026" i="1"/>
  <c r="V2025" i="1"/>
  <c r="V2024" i="1"/>
  <c r="V2023" i="1"/>
  <c r="V2022" i="1"/>
  <c r="V2021" i="1"/>
  <c r="V2020" i="1"/>
  <c r="V2019" i="1"/>
  <c r="V2018" i="1"/>
  <c r="V2017" i="1"/>
  <c r="V2016" i="1"/>
  <c r="V2015" i="1"/>
  <c r="V2014" i="1"/>
  <c r="V2013" i="1"/>
  <c r="V2012" i="1"/>
  <c r="V2011" i="1"/>
  <c r="V2010" i="1"/>
  <c r="V2009" i="1"/>
  <c r="V2008" i="1"/>
  <c r="V2007" i="1"/>
  <c r="V2006" i="1"/>
  <c r="V2005" i="1"/>
  <c r="V2004" i="1"/>
  <c r="V2003" i="1"/>
  <c r="V2002" i="1"/>
  <c r="V2001" i="1"/>
  <c r="V2000" i="1"/>
  <c r="V1999" i="1"/>
  <c r="V1998" i="1"/>
  <c r="V1997" i="1"/>
  <c r="V1996" i="1"/>
  <c r="V1995" i="1"/>
  <c r="V1994" i="1"/>
  <c r="V1993" i="1"/>
  <c r="V1992" i="1"/>
  <c r="V1991" i="1"/>
  <c r="V1990" i="1"/>
  <c r="V1989" i="1"/>
  <c r="V1988" i="1"/>
  <c r="V1987" i="1"/>
  <c r="V1986" i="1"/>
  <c r="V1985" i="1"/>
  <c r="V1984" i="1"/>
  <c r="V1983" i="1"/>
  <c r="V1982" i="1"/>
  <c r="V1981" i="1"/>
  <c r="V1980" i="1"/>
  <c r="V1979" i="1"/>
  <c r="V1978" i="1"/>
  <c r="V1977" i="1"/>
  <c r="V1976" i="1"/>
  <c r="V1975" i="1"/>
  <c r="V1974" i="1"/>
  <c r="V1973" i="1"/>
  <c r="V1972" i="1"/>
  <c r="V1971" i="1"/>
  <c r="V1970" i="1"/>
  <c r="V1969" i="1"/>
  <c r="V1968" i="1"/>
  <c r="V1967" i="1"/>
  <c r="V1966" i="1"/>
  <c r="V1965" i="1"/>
  <c r="V1964" i="1"/>
  <c r="V1963" i="1"/>
  <c r="V1962" i="1"/>
  <c r="V1961" i="1"/>
  <c r="V1960" i="1"/>
  <c r="V1959" i="1"/>
  <c r="V1958" i="1"/>
  <c r="V1957" i="1"/>
  <c r="V1956" i="1"/>
  <c r="V1955" i="1"/>
  <c r="V1954" i="1"/>
  <c r="V1953" i="1"/>
  <c r="V1952" i="1"/>
  <c r="V1951" i="1"/>
  <c r="V1950" i="1"/>
  <c r="V1949" i="1"/>
  <c r="V1948" i="1"/>
  <c r="V1947" i="1"/>
  <c r="V1946" i="1"/>
  <c r="V1945" i="1"/>
  <c r="V1944" i="1"/>
  <c r="V1943" i="1"/>
  <c r="V1942" i="1"/>
  <c r="V1941" i="1"/>
  <c r="V1940" i="1"/>
  <c r="V1939" i="1"/>
  <c r="V1938" i="1"/>
  <c r="V1937" i="1"/>
  <c r="V1936" i="1"/>
  <c r="V1935" i="1"/>
  <c r="V1934" i="1"/>
  <c r="V1933" i="1"/>
  <c r="V1932" i="1"/>
  <c r="V1931" i="1"/>
  <c r="V1930" i="1"/>
  <c r="V1929" i="1"/>
  <c r="V1928" i="1"/>
  <c r="V1927" i="1"/>
  <c r="V1926" i="1"/>
  <c r="V1925" i="1"/>
  <c r="V1924" i="1"/>
  <c r="V1923" i="1"/>
  <c r="V1922" i="1"/>
  <c r="V1921" i="1"/>
  <c r="V1920" i="1"/>
  <c r="V1919" i="1"/>
  <c r="V1918" i="1"/>
  <c r="V1917" i="1"/>
  <c r="V1916" i="1"/>
  <c r="V1915" i="1"/>
  <c r="V1914" i="1"/>
  <c r="V1913" i="1"/>
  <c r="V1912" i="1"/>
  <c r="V1911" i="1"/>
  <c r="V1910" i="1"/>
  <c r="V1909" i="1"/>
  <c r="V1908" i="1"/>
  <c r="V1907" i="1"/>
  <c r="V1906" i="1"/>
  <c r="V1905" i="1"/>
  <c r="V1904" i="1"/>
  <c r="V1903" i="1"/>
  <c r="V1902" i="1"/>
  <c r="V1901" i="1"/>
  <c r="V1900" i="1"/>
  <c r="V1899" i="1"/>
  <c r="V1898" i="1"/>
  <c r="V1897" i="1"/>
  <c r="V1896" i="1"/>
  <c r="V1895" i="1"/>
  <c r="V1894" i="1"/>
  <c r="V1893" i="1"/>
  <c r="V1892" i="1"/>
  <c r="V1891" i="1"/>
  <c r="V1890" i="1"/>
  <c r="V1889" i="1"/>
  <c r="V1888" i="1"/>
  <c r="V1887" i="1"/>
  <c r="V1886" i="1"/>
  <c r="V1885" i="1"/>
  <c r="V1884" i="1"/>
  <c r="V1883" i="1"/>
  <c r="V1882" i="1"/>
  <c r="V1881" i="1"/>
  <c r="V1880" i="1"/>
  <c r="V1879" i="1"/>
  <c r="V1878" i="1"/>
  <c r="V1877" i="1"/>
  <c r="V1876" i="1"/>
  <c r="V1875" i="1"/>
  <c r="V1874" i="1"/>
  <c r="V1873" i="1"/>
  <c r="V1872" i="1"/>
  <c r="V1871" i="1"/>
  <c r="V1870" i="1"/>
  <c r="V1869" i="1"/>
  <c r="V1868" i="1"/>
  <c r="V1867" i="1"/>
  <c r="V1866" i="1"/>
  <c r="V1865" i="1"/>
  <c r="V1864" i="1"/>
  <c r="V1863" i="1"/>
  <c r="V1862" i="1"/>
  <c r="V1861" i="1"/>
  <c r="V1860" i="1"/>
  <c r="V1859" i="1"/>
  <c r="V1858" i="1"/>
  <c r="V1857" i="1"/>
  <c r="V1856" i="1"/>
  <c r="V1855" i="1"/>
  <c r="V1854" i="1"/>
  <c r="V1853" i="1"/>
  <c r="V1852" i="1"/>
  <c r="V1851" i="1"/>
  <c r="V1850" i="1"/>
  <c r="V1849" i="1"/>
  <c r="V1848" i="1"/>
  <c r="V1847" i="1"/>
  <c r="V1846" i="1"/>
  <c r="V1845" i="1"/>
  <c r="V1844" i="1"/>
  <c r="V1843" i="1"/>
  <c r="V1842" i="1"/>
  <c r="V1841" i="1"/>
  <c r="V1840" i="1"/>
  <c r="V1839" i="1"/>
  <c r="V1838" i="1"/>
  <c r="V1837" i="1"/>
  <c r="V1836" i="1"/>
  <c r="V1835" i="1"/>
  <c r="V1834" i="1"/>
  <c r="V1833" i="1"/>
  <c r="V1832" i="1"/>
  <c r="V1831" i="1"/>
  <c r="V1830" i="1"/>
  <c r="V1829" i="1"/>
  <c r="V1828" i="1"/>
  <c r="V1827" i="1"/>
  <c r="V1826" i="1"/>
  <c r="V1825" i="1"/>
  <c r="V1824" i="1"/>
  <c r="V1823" i="1"/>
  <c r="V1822" i="1"/>
  <c r="V1821" i="1"/>
  <c r="V1820" i="1"/>
  <c r="V1819" i="1"/>
  <c r="V1818" i="1"/>
  <c r="V1817" i="1"/>
  <c r="V1816" i="1"/>
  <c r="V1815" i="1"/>
  <c r="V1814" i="1"/>
  <c r="V1813" i="1"/>
  <c r="V1812" i="1"/>
  <c r="V1811" i="1"/>
  <c r="V1810" i="1"/>
  <c r="V1809" i="1"/>
  <c r="V1808" i="1"/>
  <c r="V1807" i="1"/>
  <c r="V1806" i="1"/>
  <c r="V1805" i="1"/>
  <c r="V1804" i="1"/>
  <c r="V1803" i="1"/>
  <c r="V1802" i="1"/>
  <c r="V1801" i="1"/>
  <c r="V1800" i="1"/>
  <c r="V1799" i="1"/>
  <c r="V1798" i="1"/>
  <c r="V1797" i="1"/>
  <c r="V1796" i="1"/>
  <c r="V1795" i="1"/>
  <c r="V1794" i="1"/>
  <c r="V1793" i="1"/>
  <c r="V1792" i="1"/>
  <c r="V1791" i="1"/>
  <c r="V1790" i="1"/>
  <c r="V1789" i="1"/>
  <c r="V1788" i="1"/>
  <c r="V1787" i="1"/>
  <c r="V1786" i="1"/>
  <c r="V1785" i="1"/>
  <c r="V1784" i="1"/>
  <c r="V1783" i="1"/>
  <c r="V1782" i="1"/>
  <c r="V1781" i="1"/>
  <c r="V1780" i="1"/>
  <c r="V1779" i="1"/>
  <c r="V1778" i="1"/>
  <c r="V1777" i="1"/>
  <c r="V1776" i="1"/>
  <c r="V1775" i="1"/>
  <c r="V1774" i="1"/>
  <c r="V1773" i="1"/>
  <c r="V1772" i="1"/>
  <c r="V1771" i="1"/>
  <c r="V1770" i="1"/>
  <c r="V1769" i="1"/>
  <c r="V1768" i="1"/>
  <c r="V1767" i="1"/>
  <c r="V1766" i="1"/>
  <c r="V1765" i="1"/>
  <c r="V1764" i="1"/>
  <c r="V1763" i="1"/>
  <c r="V1762" i="1"/>
  <c r="V1761" i="1"/>
  <c r="V1760" i="1"/>
  <c r="V1759" i="1"/>
  <c r="V1758" i="1"/>
  <c r="V1757" i="1"/>
  <c r="V1756" i="1"/>
  <c r="V1755" i="1"/>
  <c r="V1754" i="1"/>
  <c r="V1753" i="1"/>
  <c r="V1752" i="1"/>
  <c r="V1751" i="1"/>
  <c r="V1750" i="1"/>
  <c r="V1749" i="1"/>
  <c r="V1748" i="1"/>
  <c r="V1747" i="1"/>
  <c r="V1746" i="1"/>
  <c r="V1745" i="1"/>
  <c r="V1744" i="1"/>
  <c r="V1743" i="1"/>
  <c r="V1742" i="1"/>
  <c r="V1741" i="1"/>
  <c r="V1740" i="1"/>
  <c r="V1739" i="1"/>
  <c r="V1738" i="1"/>
  <c r="V1737" i="1"/>
  <c r="V1736" i="1"/>
  <c r="V1735" i="1"/>
  <c r="V1734" i="1"/>
  <c r="V1733" i="1"/>
  <c r="V1732" i="1"/>
  <c r="V1731" i="1"/>
  <c r="V1730" i="1"/>
  <c r="V1729" i="1"/>
  <c r="V1728" i="1"/>
  <c r="V1727" i="1"/>
  <c r="V1726" i="1"/>
  <c r="V1725" i="1"/>
  <c r="V1724" i="1"/>
  <c r="V1723" i="1"/>
  <c r="V1722" i="1"/>
  <c r="V1721" i="1"/>
  <c r="V1720" i="1"/>
  <c r="V1719" i="1"/>
  <c r="V1718" i="1"/>
  <c r="V1717" i="1"/>
  <c r="V1716" i="1"/>
  <c r="V1715" i="1"/>
  <c r="V1714" i="1"/>
  <c r="V1713" i="1"/>
  <c r="V1712" i="1"/>
  <c r="V1711" i="1"/>
  <c r="V1710" i="1"/>
  <c r="V1709" i="1"/>
  <c r="V1708" i="1"/>
  <c r="V1707" i="1"/>
  <c r="V1706" i="1"/>
  <c r="V1705" i="1"/>
  <c r="V1704" i="1"/>
  <c r="V1703" i="1"/>
  <c r="V1702" i="1"/>
  <c r="V1701" i="1"/>
  <c r="V1700" i="1"/>
  <c r="V1699" i="1"/>
  <c r="V1698" i="1"/>
  <c r="V1697" i="1"/>
  <c r="V1696" i="1"/>
  <c r="V1695" i="1"/>
  <c r="V1694" i="1"/>
  <c r="V1693" i="1"/>
  <c r="V1692" i="1"/>
  <c r="V1691" i="1"/>
  <c r="V1690" i="1"/>
  <c r="V1689" i="1"/>
  <c r="V1688" i="1"/>
  <c r="V1687" i="1"/>
  <c r="V1686" i="1"/>
  <c r="V1685" i="1"/>
  <c r="V1684" i="1"/>
  <c r="V1683" i="1"/>
  <c r="V1682" i="1"/>
  <c r="V1681" i="1"/>
  <c r="V1680" i="1"/>
  <c r="V1679" i="1"/>
  <c r="V1678" i="1"/>
  <c r="V1677" i="1"/>
  <c r="V1676" i="1"/>
  <c r="V1675" i="1"/>
  <c r="V1674" i="1"/>
  <c r="V1673" i="1"/>
  <c r="V1672" i="1"/>
  <c r="V1671" i="1"/>
  <c r="V1670" i="1"/>
  <c r="V1669" i="1"/>
  <c r="V1668" i="1"/>
  <c r="V1667" i="1"/>
  <c r="V1666" i="1"/>
  <c r="V1665" i="1"/>
  <c r="V1664" i="1"/>
  <c r="V1663" i="1"/>
  <c r="V1662" i="1"/>
  <c r="V1661" i="1"/>
  <c r="V1660" i="1"/>
  <c r="V1659" i="1"/>
  <c r="V1658" i="1"/>
  <c r="V1657" i="1"/>
  <c r="V1656" i="1"/>
  <c r="V1655" i="1"/>
  <c r="V1654" i="1"/>
  <c r="V1653" i="1"/>
  <c r="V1652" i="1"/>
  <c r="V1651" i="1"/>
  <c r="V1650" i="1"/>
  <c r="V1649" i="1"/>
  <c r="V1648" i="1"/>
  <c r="V1647" i="1"/>
  <c r="V1646" i="1"/>
  <c r="V1645" i="1"/>
  <c r="V1644" i="1"/>
  <c r="V1643" i="1"/>
  <c r="V1642" i="1"/>
  <c r="V1641" i="1"/>
  <c r="V1640" i="1"/>
  <c r="V1639" i="1"/>
  <c r="V1638" i="1"/>
  <c r="V1637" i="1"/>
  <c r="V1636" i="1"/>
  <c r="V1635" i="1"/>
  <c r="V1634" i="1"/>
  <c r="V1633" i="1"/>
  <c r="V1632" i="1"/>
  <c r="V1631" i="1"/>
  <c r="V1630" i="1"/>
  <c r="V1629" i="1"/>
  <c r="V1628" i="1"/>
  <c r="V1627" i="1"/>
  <c r="V1626" i="1"/>
  <c r="V1625" i="1"/>
  <c r="V1624" i="1"/>
  <c r="V1623" i="1"/>
  <c r="V1622" i="1"/>
  <c r="V1621" i="1"/>
  <c r="V1620" i="1"/>
  <c r="V1619" i="1"/>
  <c r="V1618" i="1"/>
  <c r="V1617" i="1"/>
  <c r="V1616" i="1"/>
  <c r="V1615" i="1"/>
  <c r="V1614" i="1"/>
  <c r="V1613" i="1"/>
  <c r="V1612" i="1"/>
  <c r="V1611" i="1"/>
  <c r="V1610" i="1"/>
  <c r="V1609" i="1"/>
  <c r="V1608" i="1"/>
  <c r="V1607" i="1"/>
  <c r="V1606" i="1"/>
  <c r="V1605" i="1"/>
  <c r="V1604" i="1"/>
  <c r="V1603" i="1"/>
  <c r="V1602" i="1"/>
  <c r="V1601" i="1"/>
  <c r="V1600" i="1"/>
  <c r="V1599" i="1"/>
  <c r="V1598" i="1"/>
  <c r="V1597" i="1"/>
  <c r="V1596" i="1"/>
  <c r="V1595" i="1"/>
  <c r="V1594" i="1"/>
  <c r="V1593" i="1"/>
  <c r="V1592" i="1"/>
  <c r="V1591" i="1"/>
  <c r="V1590" i="1"/>
  <c r="V1589" i="1"/>
  <c r="V1588" i="1"/>
  <c r="V1587" i="1"/>
  <c r="V1586" i="1"/>
  <c r="V1585" i="1"/>
  <c r="V1584" i="1"/>
  <c r="V1583" i="1"/>
  <c r="V1582" i="1"/>
  <c r="V1581" i="1"/>
  <c r="V1580" i="1"/>
  <c r="V1579" i="1"/>
  <c r="V1578" i="1"/>
  <c r="V1577" i="1"/>
  <c r="V1576" i="1"/>
  <c r="V1575" i="1"/>
  <c r="V1574" i="1"/>
  <c r="V1573" i="1"/>
  <c r="V1572" i="1"/>
  <c r="V1571" i="1"/>
  <c r="V1570" i="1"/>
  <c r="V1569" i="1"/>
  <c r="V1568" i="1"/>
  <c r="V1567" i="1"/>
  <c r="V1566" i="1"/>
  <c r="V1565" i="1"/>
  <c r="V1564" i="1"/>
  <c r="V1563" i="1"/>
  <c r="V1562" i="1"/>
  <c r="V1561" i="1"/>
  <c r="V1560" i="1"/>
  <c r="V1559" i="1"/>
  <c r="V1558" i="1"/>
  <c r="V1557" i="1"/>
  <c r="V1556" i="1"/>
  <c r="V1555" i="1"/>
  <c r="V1554" i="1"/>
  <c r="V1553" i="1"/>
  <c r="V1552" i="1"/>
  <c r="V1551" i="1"/>
  <c r="V1550" i="1"/>
  <c r="V1549" i="1"/>
  <c r="V1548" i="1"/>
  <c r="V1547" i="1"/>
  <c r="V1546" i="1"/>
  <c r="V1545" i="1"/>
  <c r="V1544" i="1"/>
  <c r="V1543" i="1"/>
  <c r="V1542" i="1"/>
  <c r="V1541" i="1"/>
  <c r="V1540" i="1"/>
  <c r="V1539" i="1"/>
  <c r="V1538" i="1"/>
  <c r="V1537" i="1"/>
  <c r="V1536" i="1"/>
  <c r="V1535" i="1"/>
  <c r="V1534" i="1"/>
  <c r="V1533" i="1"/>
  <c r="V1532" i="1"/>
  <c r="V1531" i="1"/>
  <c r="V1530" i="1"/>
  <c r="V1529" i="1"/>
  <c r="V1528" i="1"/>
  <c r="V1527" i="1"/>
  <c r="V1526" i="1"/>
  <c r="V1525" i="1"/>
  <c r="V1524" i="1"/>
  <c r="V1523" i="1"/>
  <c r="V1522" i="1"/>
  <c r="V1521" i="1"/>
  <c r="V1520" i="1"/>
  <c r="V1519" i="1"/>
  <c r="V1518" i="1"/>
  <c r="V1517" i="1"/>
  <c r="V1516" i="1"/>
  <c r="V1515" i="1"/>
  <c r="V1514" i="1"/>
  <c r="V1513" i="1"/>
  <c r="V1512" i="1"/>
  <c r="V1511" i="1"/>
  <c r="V1510" i="1"/>
  <c r="V1509" i="1"/>
  <c r="V1508" i="1"/>
  <c r="V1507" i="1"/>
  <c r="V1506" i="1"/>
  <c r="V1505" i="1"/>
  <c r="V1504" i="1"/>
  <c r="V1503" i="1"/>
  <c r="V1502" i="1"/>
  <c r="V1501" i="1"/>
  <c r="V1500" i="1"/>
  <c r="V1499" i="1"/>
  <c r="V1498" i="1"/>
  <c r="V1497" i="1"/>
  <c r="V1496" i="1"/>
  <c r="V1495" i="1"/>
  <c r="V1494" i="1"/>
  <c r="V1493" i="1"/>
  <c r="V1492" i="1"/>
  <c r="V1491" i="1"/>
  <c r="V1490" i="1"/>
  <c r="V1489" i="1"/>
  <c r="V1488" i="1"/>
  <c r="V1487" i="1"/>
  <c r="V1486" i="1"/>
  <c r="V1485" i="1"/>
  <c r="V1484" i="1"/>
  <c r="V1483" i="1"/>
  <c r="V1482" i="1"/>
  <c r="V1481" i="1"/>
  <c r="V1480" i="1"/>
  <c r="V1479" i="1"/>
  <c r="V1478" i="1"/>
  <c r="V1477" i="1"/>
  <c r="V1476" i="1"/>
  <c r="V1475" i="1"/>
  <c r="V1474" i="1"/>
  <c r="V1473" i="1"/>
  <c r="V1472" i="1"/>
  <c r="V1471" i="1"/>
  <c r="V1470" i="1"/>
  <c r="V1469" i="1"/>
  <c r="V1468" i="1"/>
  <c r="V1467" i="1"/>
  <c r="V1466" i="1"/>
  <c r="V1465" i="1"/>
  <c r="V1464" i="1"/>
  <c r="V1463" i="1"/>
  <c r="V1462" i="1"/>
  <c r="V1461" i="1"/>
  <c r="V1460" i="1"/>
  <c r="V1459" i="1"/>
  <c r="V1458" i="1"/>
  <c r="V1457" i="1"/>
  <c r="V1456" i="1"/>
  <c r="V1455" i="1"/>
  <c r="V1454" i="1"/>
  <c r="V1453" i="1"/>
  <c r="V1452" i="1"/>
  <c r="V1451" i="1"/>
  <c r="V1450" i="1"/>
  <c r="V1449" i="1"/>
  <c r="V1448" i="1"/>
  <c r="V1447" i="1"/>
  <c r="V1446" i="1"/>
  <c r="V1445" i="1"/>
  <c r="V1444" i="1"/>
  <c r="V1443" i="1"/>
  <c r="V1442" i="1"/>
  <c r="V1441" i="1"/>
  <c r="V1440" i="1"/>
  <c r="V1439" i="1"/>
  <c r="V1438" i="1"/>
  <c r="V1437" i="1"/>
  <c r="V1436" i="1"/>
  <c r="V1435" i="1"/>
  <c r="V1434" i="1"/>
  <c r="V1433" i="1"/>
  <c r="V1432" i="1"/>
  <c r="V1431" i="1"/>
  <c r="V1430" i="1"/>
  <c r="V1429" i="1"/>
  <c r="V1428" i="1"/>
  <c r="V1427" i="1"/>
  <c r="V1426" i="1"/>
  <c r="V1425" i="1"/>
  <c r="V1424" i="1"/>
  <c r="V1423" i="1"/>
  <c r="V1422" i="1"/>
  <c r="V1421" i="1"/>
  <c r="V1420" i="1"/>
  <c r="V1419" i="1"/>
  <c r="V1418" i="1"/>
  <c r="V1417" i="1"/>
  <c r="V1416" i="1"/>
  <c r="V1415" i="1"/>
  <c r="V1414" i="1"/>
  <c r="V1413" i="1"/>
  <c r="V1412" i="1"/>
  <c r="V1411" i="1"/>
  <c r="V1410" i="1"/>
  <c r="V1409" i="1"/>
  <c r="V1408" i="1"/>
  <c r="V1407" i="1"/>
  <c r="V1406" i="1"/>
  <c r="V1405" i="1"/>
  <c r="V1404" i="1"/>
  <c r="V1403" i="1"/>
  <c r="V1402" i="1"/>
  <c r="V1401" i="1"/>
  <c r="V1400" i="1"/>
  <c r="V1399" i="1"/>
  <c r="V1398" i="1"/>
  <c r="V1397" i="1"/>
  <c r="V1396" i="1"/>
  <c r="V1395" i="1"/>
  <c r="V1394" i="1"/>
  <c r="V1393" i="1"/>
  <c r="V1392" i="1"/>
  <c r="V1391" i="1"/>
  <c r="V1390" i="1"/>
  <c r="V1389" i="1"/>
  <c r="V1388" i="1"/>
  <c r="V1387" i="1"/>
  <c r="V1386" i="1"/>
  <c r="V1385" i="1"/>
  <c r="V1384" i="1"/>
  <c r="V1383" i="1"/>
  <c r="V1382" i="1"/>
  <c r="V1381" i="1"/>
  <c r="V1380" i="1"/>
  <c r="V1379" i="1"/>
  <c r="V1378" i="1"/>
  <c r="V1377" i="1"/>
  <c r="V1376" i="1"/>
  <c r="V1375" i="1"/>
  <c r="V1374" i="1"/>
  <c r="V1373" i="1"/>
  <c r="V1372" i="1"/>
  <c r="V1371" i="1"/>
  <c r="V1370" i="1"/>
  <c r="V1369" i="1"/>
  <c r="V1368" i="1"/>
  <c r="V1367" i="1"/>
  <c r="V1366" i="1"/>
  <c r="V1365" i="1"/>
  <c r="V1364" i="1"/>
  <c r="V1363" i="1"/>
  <c r="V1362" i="1"/>
  <c r="V1361" i="1"/>
  <c r="V1360" i="1"/>
  <c r="V1359" i="1"/>
  <c r="V1358" i="1"/>
  <c r="V1357" i="1"/>
  <c r="V1356" i="1"/>
  <c r="V1355" i="1"/>
  <c r="V1354" i="1"/>
  <c r="V1353" i="1"/>
  <c r="V1352" i="1"/>
  <c r="V1351" i="1"/>
  <c r="V1350" i="1"/>
  <c r="V1349" i="1"/>
  <c r="V1348" i="1"/>
  <c r="V1347" i="1"/>
  <c r="V1346" i="1"/>
  <c r="V1345" i="1"/>
  <c r="V1344" i="1"/>
  <c r="V1343" i="1"/>
  <c r="V1342" i="1"/>
  <c r="V1341" i="1"/>
  <c r="V1340" i="1"/>
  <c r="V1339" i="1"/>
  <c r="V1338" i="1"/>
  <c r="V1337" i="1"/>
  <c r="V1336" i="1"/>
  <c r="V1335" i="1"/>
  <c r="V1334" i="1"/>
  <c r="V1333" i="1"/>
  <c r="V1332" i="1"/>
  <c r="V1331" i="1"/>
  <c r="V1330" i="1"/>
  <c r="V1329" i="1"/>
  <c r="V1328" i="1"/>
  <c r="V1327" i="1"/>
  <c r="V1326" i="1"/>
  <c r="V1325" i="1"/>
  <c r="V1324" i="1"/>
  <c r="V1323" i="1"/>
  <c r="V1322" i="1"/>
  <c r="V1321" i="1"/>
  <c r="V1320" i="1"/>
  <c r="V1319" i="1"/>
  <c r="V1318" i="1"/>
  <c r="V1317" i="1"/>
  <c r="V1316" i="1"/>
  <c r="V1315" i="1"/>
  <c r="V1314" i="1"/>
  <c r="V1313" i="1"/>
  <c r="V1312" i="1"/>
  <c r="V1311" i="1"/>
  <c r="V1310" i="1"/>
  <c r="V1309" i="1"/>
  <c r="V1308" i="1"/>
  <c r="V1307" i="1"/>
  <c r="V1306" i="1"/>
  <c r="V1305" i="1"/>
  <c r="V1304" i="1"/>
  <c r="V1303" i="1"/>
  <c r="V1302" i="1"/>
  <c r="V1301" i="1"/>
  <c r="V1300" i="1"/>
  <c r="V1299" i="1"/>
  <c r="V1298" i="1"/>
  <c r="V1297" i="1"/>
  <c r="V1296" i="1"/>
  <c r="V1295" i="1"/>
  <c r="V1294" i="1"/>
  <c r="V1293" i="1"/>
  <c r="V1292" i="1"/>
  <c r="V1291" i="1"/>
  <c r="V1290" i="1"/>
  <c r="V1289" i="1"/>
  <c r="V1288" i="1"/>
  <c r="V1287" i="1"/>
  <c r="V1286" i="1"/>
  <c r="V1285" i="1"/>
  <c r="V1284" i="1"/>
  <c r="V1283" i="1"/>
  <c r="V1282" i="1"/>
  <c r="V1281" i="1"/>
  <c r="V1280" i="1"/>
  <c r="V1279" i="1"/>
  <c r="V1278" i="1"/>
  <c r="V1277" i="1"/>
  <c r="V1276" i="1"/>
  <c r="V1275" i="1"/>
  <c r="V1274" i="1"/>
  <c r="V1273" i="1"/>
  <c r="V1272" i="1"/>
  <c r="V1271" i="1"/>
  <c r="V1270" i="1"/>
  <c r="V1269" i="1"/>
  <c r="V1268" i="1"/>
  <c r="V1267" i="1"/>
  <c r="V1266" i="1"/>
  <c r="V1265" i="1"/>
  <c r="V1264" i="1"/>
  <c r="V1263" i="1"/>
  <c r="V1262" i="1"/>
  <c r="V1261" i="1"/>
  <c r="V1260" i="1"/>
  <c r="V1259" i="1"/>
  <c r="V1258" i="1"/>
  <c r="V1257" i="1"/>
  <c r="V1256" i="1"/>
  <c r="V1255" i="1"/>
  <c r="V1254" i="1"/>
  <c r="V1253" i="1"/>
  <c r="V1252" i="1"/>
  <c r="V1251" i="1"/>
  <c r="V1250" i="1"/>
  <c r="V1249" i="1"/>
  <c r="V1248" i="1"/>
  <c r="V1247" i="1"/>
  <c r="V1246" i="1"/>
  <c r="V1245" i="1"/>
  <c r="V1244" i="1"/>
  <c r="V1243" i="1"/>
  <c r="V1242" i="1"/>
  <c r="V1241" i="1"/>
  <c r="V1240" i="1"/>
  <c r="V1239" i="1"/>
  <c r="V1238" i="1"/>
  <c r="V1237" i="1"/>
  <c r="V1236" i="1"/>
  <c r="V1235" i="1"/>
  <c r="V1234" i="1"/>
  <c r="V1233" i="1"/>
  <c r="V1232" i="1"/>
  <c r="V1231" i="1"/>
  <c r="V1230" i="1"/>
  <c r="V1229" i="1"/>
  <c r="V1228" i="1"/>
  <c r="V1227" i="1"/>
  <c r="V1226" i="1"/>
  <c r="I2" i="1"/>
  <c r="I7" i="1" s="1"/>
  <c r="I8" i="1" s="1"/>
  <c r="I9" i="1" s="1"/>
  <c r="I10" i="1" s="1"/>
  <c r="I11" i="1" s="1"/>
  <c r="I12" i="1" s="1"/>
  <c r="I13" i="1" s="1"/>
  <c r="I14" i="1" s="1"/>
  <c r="I15" i="1" s="1"/>
  <c r="I16" i="1" s="1"/>
  <c r="I17" i="1" s="1"/>
  <c r="J1226" i="1"/>
  <c r="AL4" i="1"/>
  <c r="AB1" i="1"/>
  <c r="AG3497" i="1" l="1"/>
  <c r="AG3498" i="1" s="1"/>
  <c r="AG3499" i="1" s="1"/>
  <c r="O3696" i="1"/>
  <c r="Q3695" i="1"/>
  <c r="AI8" i="1"/>
  <c r="AG8" i="1"/>
  <c r="AO8" i="1"/>
  <c r="AO9" i="1" s="1"/>
  <c r="AO10" i="1" s="1"/>
  <c r="AO11" i="1" s="1"/>
  <c r="AO12" i="1" s="1"/>
  <c r="AO13" i="1" s="1"/>
  <c r="AO14" i="1" s="1"/>
  <c r="AO15" i="1" s="1"/>
  <c r="AO16" i="1" s="1"/>
  <c r="AO17" i="1" s="1"/>
  <c r="AO18" i="1" s="1"/>
  <c r="AO19" i="1" s="1"/>
  <c r="AO20" i="1" s="1"/>
  <c r="AO21" i="1" s="1"/>
  <c r="AO22" i="1" s="1"/>
  <c r="AO23" i="1" s="1"/>
  <c r="AO24" i="1" s="1"/>
  <c r="AO25" i="1" s="1"/>
  <c r="AO26" i="1" s="1"/>
  <c r="AO27" i="1" s="1"/>
  <c r="AO28" i="1" s="1"/>
  <c r="AO29" i="1" s="1"/>
  <c r="AO30" i="1" s="1"/>
  <c r="AO31" i="1" s="1"/>
  <c r="AO32" i="1" s="1"/>
  <c r="AO33" i="1" s="1"/>
  <c r="AO34" i="1" s="1"/>
  <c r="AO35" i="1" s="1"/>
  <c r="AO36" i="1" s="1"/>
  <c r="AO37" i="1" s="1"/>
  <c r="AO38" i="1" s="1"/>
  <c r="AO39" i="1" s="1"/>
  <c r="AO40" i="1" s="1"/>
  <c r="AO41" i="1" s="1"/>
  <c r="AO42" i="1" s="1"/>
  <c r="AO43" i="1" s="1"/>
  <c r="AO44" i="1" s="1"/>
  <c r="AO45" i="1" s="1"/>
  <c r="AO46" i="1" s="1"/>
  <c r="AO47" i="1" s="1"/>
  <c r="AO48" i="1" s="1"/>
  <c r="AO49" i="1" s="1"/>
  <c r="AO50" i="1" s="1"/>
  <c r="AO51" i="1" s="1"/>
  <c r="AO52" i="1" s="1"/>
  <c r="AO53" i="1" s="1"/>
  <c r="AO54" i="1" s="1"/>
  <c r="AO55" i="1" s="1"/>
  <c r="AO56" i="1" s="1"/>
  <c r="AO57" i="1" s="1"/>
  <c r="AO58" i="1" s="1"/>
  <c r="AO59" i="1" s="1"/>
  <c r="AO60" i="1" s="1"/>
  <c r="AO61" i="1" s="1"/>
  <c r="AO62" i="1" s="1"/>
  <c r="AO63" i="1" s="1"/>
  <c r="AO64" i="1" s="1"/>
  <c r="AO65" i="1" s="1"/>
  <c r="AO66" i="1" s="1"/>
  <c r="AO67" i="1" s="1"/>
  <c r="AO68" i="1" s="1"/>
  <c r="AO69" i="1" s="1"/>
  <c r="AO70" i="1" s="1"/>
  <c r="AO71" i="1" s="1"/>
  <c r="AO72" i="1" s="1"/>
  <c r="AO73" i="1" s="1"/>
  <c r="AO74" i="1" s="1"/>
  <c r="AO75" i="1" s="1"/>
  <c r="AO76" i="1" s="1"/>
  <c r="AO77" i="1" s="1"/>
  <c r="AO78" i="1" s="1"/>
  <c r="AO79" i="1" s="1"/>
  <c r="AO80" i="1" s="1"/>
  <c r="AO81" i="1" s="1"/>
  <c r="AO82" i="1" s="1"/>
  <c r="AO83" i="1" s="1"/>
  <c r="AO84" i="1" s="1"/>
  <c r="AO85" i="1" s="1"/>
  <c r="AO86" i="1" s="1"/>
  <c r="AO87" i="1" s="1"/>
  <c r="AO88" i="1" s="1"/>
  <c r="AO89" i="1" s="1"/>
  <c r="AO90" i="1" s="1"/>
  <c r="AO91" i="1" s="1"/>
  <c r="AO92" i="1" s="1"/>
  <c r="AO93" i="1" s="1"/>
  <c r="AO94" i="1" s="1"/>
  <c r="AO95" i="1" s="1"/>
  <c r="AO96" i="1" s="1"/>
  <c r="AO97" i="1" s="1"/>
  <c r="AO98" i="1" s="1"/>
  <c r="AO99" i="1" s="1"/>
  <c r="AO100" i="1" s="1"/>
  <c r="AO101" i="1" s="1"/>
  <c r="AO102" i="1" s="1"/>
  <c r="AO103" i="1" s="1"/>
  <c r="AO104" i="1" s="1"/>
  <c r="AO105" i="1" s="1"/>
  <c r="AO106" i="1" s="1"/>
  <c r="AO107" i="1" s="1"/>
  <c r="AO108" i="1" s="1"/>
  <c r="AO109" i="1" s="1"/>
  <c r="AO110" i="1" s="1"/>
  <c r="AO111" i="1" s="1"/>
  <c r="AO112" i="1" s="1"/>
  <c r="AO113" i="1" s="1"/>
  <c r="AO114" i="1" s="1"/>
  <c r="AO115" i="1" s="1"/>
  <c r="AO116" i="1" s="1"/>
  <c r="AO117" i="1" s="1"/>
  <c r="AO118" i="1" s="1"/>
  <c r="AO119" i="1" s="1"/>
  <c r="AO120" i="1" s="1"/>
  <c r="AO121" i="1" s="1"/>
  <c r="AO122" i="1" s="1"/>
  <c r="AO123" i="1" s="1"/>
  <c r="AO124" i="1" s="1"/>
  <c r="AO125" i="1" s="1"/>
  <c r="AO126" i="1" s="1"/>
  <c r="AO127" i="1" s="1"/>
  <c r="AO128" i="1" s="1"/>
  <c r="AO129" i="1" s="1"/>
  <c r="AO130" i="1" s="1"/>
  <c r="AO131" i="1" s="1"/>
  <c r="AO132" i="1" s="1"/>
  <c r="AO133" i="1" s="1"/>
  <c r="AO134" i="1" s="1"/>
  <c r="AO135" i="1" s="1"/>
  <c r="AO136" i="1" s="1"/>
  <c r="AO137" i="1" s="1"/>
  <c r="AO138" i="1" s="1"/>
  <c r="AO139" i="1" s="1"/>
  <c r="AO140" i="1" s="1"/>
  <c r="AO141" i="1" s="1"/>
  <c r="AO142" i="1" s="1"/>
  <c r="AO143" i="1" s="1"/>
  <c r="AO144" i="1" s="1"/>
  <c r="AO145" i="1" s="1"/>
  <c r="AO146" i="1" s="1"/>
  <c r="AO147" i="1" s="1"/>
  <c r="AO148" i="1" s="1"/>
  <c r="AO149" i="1" s="1"/>
  <c r="AO150" i="1" s="1"/>
  <c r="AO151" i="1" s="1"/>
  <c r="AO152" i="1" s="1"/>
  <c r="AO153" i="1" s="1"/>
  <c r="AO154" i="1" s="1"/>
  <c r="AO155" i="1" s="1"/>
  <c r="AO156" i="1" s="1"/>
  <c r="AO157" i="1" s="1"/>
  <c r="AO158" i="1" s="1"/>
  <c r="AO159" i="1" s="1"/>
  <c r="AO160" i="1" s="1"/>
  <c r="AO161" i="1" s="1"/>
  <c r="AO162" i="1" s="1"/>
  <c r="AO163" i="1" s="1"/>
  <c r="AO164" i="1" s="1"/>
  <c r="AO165" i="1" s="1"/>
  <c r="AO166" i="1" s="1"/>
  <c r="AO167" i="1" s="1"/>
  <c r="AO168" i="1" s="1"/>
  <c r="AO169" i="1" s="1"/>
  <c r="AO170" i="1" s="1"/>
  <c r="AO171" i="1" s="1"/>
  <c r="AO172" i="1" s="1"/>
  <c r="AO173" i="1" s="1"/>
  <c r="AO174" i="1" s="1"/>
  <c r="AO175" i="1" s="1"/>
  <c r="AO176" i="1" s="1"/>
  <c r="AO177" i="1" s="1"/>
  <c r="AO178" i="1" s="1"/>
  <c r="AO179" i="1" s="1"/>
  <c r="AO180" i="1" s="1"/>
  <c r="AO181" i="1" s="1"/>
  <c r="AO182" i="1" s="1"/>
  <c r="AO183" i="1" s="1"/>
  <c r="AO184" i="1" s="1"/>
  <c r="AO185" i="1" s="1"/>
  <c r="AO186" i="1" s="1"/>
  <c r="AO187" i="1" s="1"/>
  <c r="AO188" i="1" s="1"/>
  <c r="AO189" i="1" s="1"/>
  <c r="AO190" i="1" s="1"/>
  <c r="AO191" i="1" s="1"/>
  <c r="AO192" i="1" s="1"/>
  <c r="AO193" i="1" s="1"/>
  <c r="AO194" i="1" s="1"/>
  <c r="AO195" i="1" s="1"/>
  <c r="AO196" i="1" s="1"/>
  <c r="AO197" i="1" s="1"/>
  <c r="AO198" i="1" s="1"/>
  <c r="AO199" i="1" s="1"/>
  <c r="AO200" i="1" s="1"/>
  <c r="AO201" i="1" s="1"/>
  <c r="AO202" i="1" s="1"/>
  <c r="AO203" i="1" s="1"/>
  <c r="AO204" i="1" s="1"/>
  <c r="AO205" i="1" s="1"/>
  <c r="AO206" i="1" s="1"/>
  <c r="AO207" i="1" s="1"/>
  <c r="AO208" i="1" s="1"/>
  <c r="AO209" i="1" s="1"/>
  <c r="AO210" i="1" s="1"/>
  <c r="AO211" i="1" s="1"/>
  <c r="AO212" i="1" s="1"/>
  <c r="AO213" i="1" s="1"/>
  <c r="AO214" i="1" s="1"/>
  <c r="AO215" i="1" s="1"/>
  <c r="AO216" i="1" s="1"/>
  <c r="AO217" i="1" s="1"/>
  <c r="AO218" i="1" s="1"/>
  <c r="AO219" i="1" s="1"/>
  <c r="AO220" i="1" s="1"/>
  <c r="AO221" i="1" s="1"/>
  <c r="AO222" i="1" s="1"/>
  <c r="AO223" i="1" s="1"/>
  <c r="AO224" i="1" s="1"/>
  <c r="AO225" i="1" s="1"/>
  <c r="AO226" i="1" s="1"/>
  <c r="AO227" i="1" s="1"/>
  <c r="AO228" i="1" s="1"/>
  <c r="AO229" i="1" s="1"/>
  <c r="AO230" i="1" s="1"/>
  <c r="AO231" i="1" s="1"/>
  <c r="AO232" i="1" s="1"/>
  <c r="AO233" i="1" s="1"/>
  <c r="AO234" i="1" s="1"/>
  <c r="AO235" i="1" s="1"/>
  <c r="AO236" i="1" s="1"/>
  <c r="AO237" i="1" s="1"/>
  <c r="AO238" i="1" s="1"/>
  <c r="AO239" i="1" s="1"/>
  <c r="AO240" i="1" s="1"/>
  <c r="AO241" i="1" s="1"/>
  <c r="AO242" i="1" s="1"/>
  <c r="AO243" i="1" s="1"/>
  <c r="AO244" i="1" s="1"/>
  <c r="AO245" i="1" s="1"/>
  <c r="AO246" i="1" s="1"/>
  <c r="AO247" i="1" s="1"/>
  <c r="AO248" i="1" s="1"/>
  <c r="AO249" i="1" s="1"/>
  <c r="AO250" i="1" s="1"/>
  <c r="AO251" i="1" s="1"/>
  <c r="AO252" i="1" s="1"/>
  <c r="AO253" i="1" s="1"/>
  <c r="AO254" i="1" s="1"/>
  <c r="AO255" i="1" s="1"/>
  <c r="AO256" i="1" s="1"/>
  <c r="AO257" i="1" s="1"/>
  <c r="AO258" i="1" s="1"/>
  <c r="AO259" i="1" s="1"/>
  <c r="AO260" i="1" s="1"/>
  <c r="AO261" i="1" s="1"/>
  <c r="AO262" i="1" s="1"/>
  <c r="AO263" i="1" s="1"/>
  <c r="AO264" i="1" s="1"/>
  <c r="AO265" i="1" s="1"/>
  <c r="AO266" i="1" s="1"/>
  <c r="AO267" i="1" s="1"/>
  <c r="AO268" i="1" s="1"/>
  <c r="AO269" i="1" s="1"/>
  <c r="AO270" i="1" s="1"/>
  <c r="AO271" i="1" s="1"/>
  <c r="AO272" i="1" s="1"/>
  <c r="AO273" i="1" s="1"/>
  <c r="AO274" i="1" s="1"/>
  <c r="AO275" i="1" s="1"/>
  <c r="AO276" i="1" s="1"/>
  <c r="AO277" i="1" s="1"/>
  <c r="AO278" i="1" s="1"/>
  <c r="AO279" i="1" s="1"/>
  <c r="AO280" i="1" s="1"/>
  <c r="AO281" i="1" s="1"/>
  <c r="AO282" i="1" s="1"/>
  <c r="AO283" i="1" s="1"/>
  <c r="AO284" i="1" s="1"/>
  <c r="AO285" i="1" s="1"/>
  <c r="AO286" i="1" s="1"/>
  <c r="AO287" i="1" s="1"/>
  <c r="AO288" i="1" s="1"/>
  <c r="AO289" i="1" s="1"/>
  <c r="AO290" i="1" s="1"/>
  <c r="AO291" i="1" s="1"/>
  <c r="AO292" i="1" s="1"/>
  <c r="AO293" i="1" s="1"/>
  <c r="AO294" i="1" s="1"/>
  <c r="AO295" i="1" s="1"/>
  <c r="AO296" i="1" s="1"/>
  <c r="AO297" i="1" s="1"/>
  <c r="AO298" i="1" s="1"/>
  <c r="AO299" i="1" s="1"/>
  <c r="AO300" i="1" s="1"/>
  <c r="AO301" i="1" s="1"/>
  <c r="AO302" i="1" s="1"/>
  <c r="AO303" i="1" s="1"/>
  <c r="AO304" i="1" s="1"/>
  <c r="AO305" i="1" s="1"/>
  <c r="AO306" i="1" s="1"/>
  <c r="AO307" i="1" s="1"/>
  <c r="AO308" i="1" s="1"/>
  <c r="AO309" i="1" s="1"/>
  <c r="AO310" i="1" s="1"/>
  <c r="AO311" i="1" s="1"/>
  <c r="AO312" i="1" s="1"/>
  <c r="AO313" i="1" s="1"/>
  <c r="AO314" i="1" s="1"/>
  <c r="AO315" i="1" s="1"/>
  <c r="AO316" i="1" s="1"/>
  <c r="AO317" i="1" s="1"/>
  <c r="AO318" i="1" s="1"/>
  <c r="AO319" i="1" s="1"/>
  <c r="AO320" i="1" s="1"/>
  <c r="AO321" i="1" s="1"/>
  <c r="AO322" i="1" s="1"/>
  <c r="AO323" i="1" s="1"/>
  <c r="AO324" i="1" s="1"/>
  <c r="AO325" i="1" s="1"/>
  <c r="AO326" i="1" s="1"/>
  <c r="AO327" i="1" s="1"/>
  <c r="AO328" i="1" s="1"/>
  <c r="AO329" i="1" s="1"/>
  <c r="AO330" i="1" s="1"/>
  <c r="AO331" i="1" s="1"/>
  <c r="AO332" i="1" s="1"/>
  <c r="AO333" i="1" s="1"/>
  <c r="AO334" i="1" s="1"/>
  <c r="AO335" i="1" s="1"/>
  <c r="AO336" i="1" s="1"/>
  <c r="AO337" i="1" s="1"/>
  <c r="AO338" i="1" s="1"/>
  <c r="AO339" i="1" s="1"/>
  <c r="AO340" i="1" s="1"/>
  <c r="AO341" i="1" s="1"/>
  <c r="AO342" i="1" s="1"/>
  <c r="AO343" i="1" s="1"/>
  <c r="AO344" i="1" s="1"/>
  <c r="AO345" i="1" s="1"/>
  <c r="AO346" i="1" s="1"/>
  <c r="AO347" i="1" s="1"/>
  <c r="AO348" i="1" s="1"/>
  <c r="AO349" i="1" s="1"/>
  <c r="AO350" i="1" s="1"/>
  <c r="AO351" i="1" s="1"/>
  <c r="AO352" i="1" s="1"/>
  <c r="AO353" i="1" s="1"/>
  <c r="AO354" i="1" s="1"/>
  <c r="AO355" i="1" s="1"/>
  <c r="AO356" i="1" s="1"/>
  <c r="AO357" i="1" s="1"/>
  <c r="AO358" i="1" s="1"/>
  <c r="AO359" i="1" s="1"/>
  <c r="AO360" i="1" s="1"/>
  <c r="AO361" i="1" s="1"/>
  <c r="AO362" i="1" s="1"/>
  <c r="AO363" i="1" s="1"/>
  <c r="AO364" i="1" s="1"/>
  <c r="AO365" i="1" s="1"/>
  <c r="AO366" i="1" s="1"/>
  <c r="AO367" i="1" s="1"/>
  <c r="AO368" i="1" s="1"/>
  <c r="AO369" i="1" s="1"/>
  <c r="AO370" i="1" s="1"/>
  <c r="AO371" i="1" s="1"/>
  <c r="AO372" i="1" s="1"/>
  <c r="AO373" i="1" s="1"/>
  <c r="AO374" i="1" s="1"/>
  <c r="AO375" i="1" s="1"/>
  <c r="AO376" i="1" s="1"/>
  <c r="AO377" i="1" s="1"/>
  <c r="AO378" i="1" s="1"/>
  <c r="AO379" i="1" s="1"/>
  <c r="AO380" i="1" s="1"/>
  <c r="AO381" i="1" s="1"/>
  <c r="AO382" i="1" s="1"/>
  <c r="AO383" i="1" s="1"/>
  <c r="AO384" i="1" s="1"/>
  <c r="AO385" i="1" s="1"/>
  <c r="AO386" i="1" s="1"/>
  <c r="AO387" i="1" s="1"/>
  <c r="AO388" i="1" s="1"/>
  <c r="AO389" i="1" s="1"/>
  <c r="AO390" i="1" s="1"/>
  <c r="AO391" i="1" s="1"/>
  <c r="AO392" i="1" s="1"/>
  <c r="AO393" i="1" s="1"/>
  <c r="AO394" i="1" s="1"/>
  <c r="AO395" i="1" s="1"/>
  <c r="AO396" i="1" s="1"/>
  <c r="AO397" i="1" s="1"/>
  <c r="AO398" i="1" s="1"/>
  <c r="AO399" i="1" s="1"/>
  <c r="AO400" i="1" s="1"/>
  <c r="AO401" i="1" s="1"/>
  <c r="AO402" i="1" s="1"/>
  <c r="AO403" i="1" s="1"/>
  <c r="AO404" i="1" s="1"/>
  <c r="AO405" i="1" s="1"/>
  <c r="AO406" i="1" s="1"/>
  <c r="AO407" i="1" s="1"/>
  <c r="AO408" i="1" s="1"/>
  <c r="AO409" i="1" s="1"/>
  <c r="AO410" i="1" s="1"/>
  <c r="AO411" i="1" s="1"/>
  <c r="AO412" i="1" s="1"/>
  <c r="AO413" i="1" s="1"/>
  <c r="AO414" i="1" s="1"/>
  <c r="AO415" i="1" s="1"/>
  <c r="AO416" i="1" s="1"/>
  <c r="AO417" i="1" s="1"/>
  <c r="AO418" i="1" s="1"/>
  <c r="AO419" i="1" s="1"/>
  <c r="AO420" i="1" s="1"/>
  <c r="AO421" i="1" s="1"/>
  <c r="AO422" i="1" s="1"/>
  <c r="AO423" i="1" s="1"/>
  <c r="AO424" i="1" s="1"/>
  <c r="AO425" i="1" s="1"/>
  <c r="AO426" i="1" s="1"/>
  <c r="AO427" i="1" s="1"/>
  <c r="AO428" i="1" s="1"/>
  <c r="AO429" i="1" s="1"/>
  <c r="AO430" i="1" s="1"/>
  <c r="AO431" i="1" s="1"/>
  <c r="AO432" i="1" s="1"/>
  <c r="AO433" i="1" s="1"/>
  <c r="AO434" i="1" s="1"/>
  <c r="AO435" i="1" s="1"/>
  <c r="AO436" i="1" s="1"/>
  <c r="AO437" i="1" s="1"/>
  <c r="AO438" i="1" s="1"/>
  <c r="AO439" i="1" s="1"/>
  <c r="AO440" i="1" s="1"/>
  <c r="AO441" i="1" s="1"/>
  <c r="AO442" i="1" s="1"/>
  <c r="AO443" i="1" s="1"/>
  <c r="AO444" i="1" s="1"/>
  <c r="AO445" i="1" s="1"/>
  <c r="AO446" i="1" s="1"/>
  <c r="AO447" i="1" s="1"/>
  <c r="AO448" i="1" s="1"/>
  <c r="AO449" i="1" s="1"/>
  <c r="AO450" i="1" s="1"/>
  <c r="AO451" i="1" s="1"/>
  <c r="AO452" i="1" s="1"/>
  <c r="AO453" i="1" s="1"/>
  <c r="AO454" i="1" s="1"/>
  <c r="AO455" i="1" s="1"/>
  <c r="AO456" i="1" s="1"/>
  <c r="AO457" i="1" s="1"/>
  <c r="AO458" i="1" s="1"/>
  <c r="AO459" i="1" s="1"/>
  <c r="AO460" i="1" s="1"/>
  <c r="AO461" i="1" s="1"/>
  <c r="AO462" i="1" s="1"/>
  <c r="AO463" i="1" s="1"/>
  <c r="AO464" i="1" s="1"/>
  <c r="AO465" i="1" s="1"/>
  <c r="AO466" i="1" s="1"/>
  <c r="AO467" i="1" s="1"/>
  <c r="AO468" i="1" s="1"/>
  <c r="AO469" i="1" s="1"/>
  <c r="AO470" i="1" s="1"/>
  <c r="AO471" i="1" s="1"/>
  <c r="AO472" i="1" s="1"/>
  <c r="AO473" i="1" s="1"/>
  <c r="AO474" i="1" s="1"/>
  <c r="AO475" i="1" s="1"/>
  <c r="AO476" i="1" s="1"/>
  <c r="AO477" i="1" s="1"/>
  <c r="AO478" i="1" s="1"/>
  <c r="AO479" i="1" s="1"/>
  <c r="AO480" i="1" s="1"/>
  <c r="AO481" i="1" s="1"/>
  <c r="AO482" i="1" s="1"/>
  <c r="AO483" i="1" s="1"/>
  <c r="AO484" i="1" s="1"/>
  <c r="AO485" i="1" s="1"/>
  <c r="AO486" i="1" s="1"/>
  <c r="AO487" i="1" s="1"/>
  <c r="AO488" i="1" s="1"/>
  <c r="AO489" i="1" s="1"/>
  <c r="AO490" i="1" s="1"/>
  <c r="AO491" i="1" s="1"/>
  <c r="AO492" i="1" s="1"/>
  <c r="AO493" i="1" s="1"/>
  <c r="AO494" i="1" s="1"/>
  <c r="AO495" i="1" s="1"/>
  <c r="AO496" i="1" s="1"/>
  <c r="AO497" i="1" s="1"/>
  <c r="AO498" i="1" s="1"/>
  <c r="AO499" i="1" s="1"/>
  <c r="AO500" i="1" s="1"/>
  <c r="AO501" i="1" s="1"/>
  <c r="AO502" i="1" s="1"/>
  <c r="AO503" i="1" s="1"/>
  <c r="AO504" i="1" s="1"/>
  <c r="AO505" i="1" s="1"/>
  <c r="AO506" i="1" s="1"/>
  <c r="AO507" i="1" s="1"/>
  <c r="AO508" i="1" s="1"/>
  <c r="AO509" i="1" s="1"/>
  <c r="AO510" i="1" s="1"/>
  <c r="AO511" i="1" s="1"/>
  <c r="AO512" i="1" s="1"/>
  <c r="AO513" i="1" s="1"/>
  <c r="AO514" i="1" s="1"/>
  <c r="AO515" i="1" s="1"/>
  <c r="AO516" i="1" s="1"/>
  <c r="AO517" i="1" s="1"/>
  <c r="AO518" i="1" s="1"/>
  <c r="AO519" i="1" s="1"/>
  <c r="AO520" i="1" s="1"/>
  <c r="AO521" i="1" s="1"/>
  <c r="AO522" i="1" s="1"/>
  <c r="AO523" i="1" s="1"/>
  <c r="AO524" i="1" s="1"/>
  <c r="AO525" i="1" s="1"/>
  <c r="AO526" i="1" s="1"/>
  <c r="AO527" i="1" s="1"/>
  <c r="AO528" i="1" s="1"/>
  <c r="AO529" i="1" s="1"/>
  <c r="AO530" i="1" s="1"/>
  <c r="AO531" i="1" s="1"/>
  <c r="AO532" i="1" s="1"/>
  <c r="AO533" i="1" s="1"/>
  <c r="AO534" i="1" s="1"/>
  <c r="AO535" i="1" s="1"/>
  <c r="AO536" i="1" s="1"/>
  <c r="AO537" i="1" s="1"/>
  <c r="AO538" i="1" s="1"/>
  <c r="AO539" i="1" s="1"/>
  <c r="AO540" i="1" s="1"/>
  <c r="AO541" i="1" s="1"/>
  <c r="AO542" i="1" s="1"/>
  <c r="AO543" i="1" s="1"/>
  <c r="AO544" i="1" s="1"/>
  <c r="AO545" i="1" s="1"/>
  <c r="AO546" i="1" s="1"/>
  <c r="AO547" i="1" s="1"/>
  <c r="AO548" i="1" s="1"/>
  <c r="AO549" i="1" s="1"/>
  <c r="AO550" i="1" s="1"/>
  <c r="AO551" i="1" s="1"/>
  <c r="AO552" i="1" s="1"/>
  <c r="AO553" i="1" s="1"/>
  <c r="AO554" i="1" s="1"/>
  <c r="AO555" i="1" s="1"/>
  <c r="AO556" i="1" s="1"/>
  <c r="AO557" i="1" s="1"/>
  <c r="AO558" i="1" s="1"/>
  <c r="AO559" i="1" s="1"/>
  <c r="AO560" i="1" s="1"/>
  <c r="AO561" i="1" s="1"/>
  <c r="AO562" i="1" s="1"/>
  <c r="AO563" i="1" s="1"/>
  <c r="AO564" i="1" s="1"/>
  <c r="AO565" i="1" s="1"/>
  <c r="AO566" i="1" s="1"/>
  <c r="AO567" i="1" s="1"/>
  <c r="AO568" i="1" s="1"/>
  <c r="AO569" i="1" s="1"/>
  <c r="AO570" i="1" s="1"/>
  <c r="AO571" i="1" s="1"/>
  <c r="AO572" i="1" s="1"/>
  <c r="AO573" i="1" s="1"/>
  <c r="AO574" i="1" s="1"/>
  <c r="AO575" i="1" s="1"/>
  <c r="AO576" i="1" s="1"/>
  <c r="AO577" i="1" s="1"/>
  <c r="AO578" i="1" s="1"/>
  <c r="AO579" i="1" s="1"/>
  <c r="AO580" i="1" s="1"/>
  <c r="AO581" i="1" s="1"/>
  <c r="AO582" i="1" s="1"/>
  <c r="AO583" i="1" s="1"/>
  <c r="AO584" i="1" s="1"/>
  <c r="AO585" i="1" s="1"/>
  <c r="AO586" i="1" s="1"/>
  <c r="AO587" i="1" s="1"/>
  <c r="AO588" i="1" s="1"/>
  <c r="AO589" i="1" s="1"/>
  <c r="AO590" i="1" s="1"/>
  <c r="AO591" i="1" s="1"/>
  <c r="AO592" i="1" s="1"/>
  <c r="AO593" i="1" s="1"/>
  <c r="AO594" i="1" s="1"/>
  <c r="AO595" i="1" s="1"/>
  <c r="AO596" i="1" s="1"/>
  <c r="AO597" i="1" s="1"/>
  <c r="AO598" i="1" s="1"/>
  <c r="AO599" i="1" s="1"/>
  <c r="AO600" i="1" s="1"/>
  <c r="AO601" i="1" s="1"/>
  <c r="AO602" i="1" s="1"/>
  <c r="AO603" i="1" s="1"/>
  <c r="AO604" i="1" s="1"/>
  <c r="AO605" i="1" s="1"/>
  <c r="AO606" i="1" s="1"/>
  <c r="AO607" i="1" s="1"/>
  <c r="AO608" i="1" s="1"/>
  <c r="AO609" i="1" s="1"/>
  <c r="AO610" i="1" s="1"/>
  <c r="AO611" i="1" s="1"/>
  <c r="AO612" i="1" s="1"/>
  <c r="AO613" i="1" s="1"/>
  <c r="AO614" i="1" s="1"/>
  <c r="AO615" i="1" s="1"/>
  <c r="AO616" i="1" s="1"/>
  <c r="AO617" i="1" s="1"/>
  <c r="AO618" i="1" s="1"/>
  <c r="AO619" i="1" s="1"/>
  <c r="AO620" i="1" s="1"/>
  <c r="AO621" i="1" s="1"/>
  <c r="AO622" i="1" s="1"/>
  <c r="AO623" i="1" s="1"/>
  <c r="AO624" i="1" s="1"/>
  <c r="AO625" i="1" s="1"/>
  <c r="AO626" i="1" s="1"/>
  <c r="AO627" i="1" s="1"/>
  <c r="AO628" i="1" s="1"/>
  <c r="AO629" i="1" s="1"/>
  <c r="AO630" i="1" s="1"/>
  <c r="AO631" i="1" s="1"/>
  <c r="AO632" i="1" s="1"/>
  <c r="AO633" i="1" s="1"/>
  <c r="AO634" i="1" s="1"/>
  <c r="AO635" i="1" s="1"/>
  <c r="AO636" i="1" s="1"/>
  <c r="AO637" i="1" s="1"/>
  <c r="AO638" i="1" s="1"/>
  <c r="AO639" i="1" s="1"/>
  <c r="AO640" i="1" s="1"/>
  <c r="AO641" i="1" s="1"/>
  <c r="AO642" i="1" s="1"/>
  <c r="AO643" i="1" s="1"/>
  <c r="AO644" i="1" s="1"/>
  <c r="AO645" i="1" s="1"/>
  <c r="AO646" i="1" s="1"/>
  <c r="AO647" i="1" s="1"/>
  <c r="AO648" i="1" s="1"/>
  <c r="AO649" i="1" s="1"/>
  <c r="AO650" i="1" s="1"/>
  <c r="AO651" i="1" s="1"/>
  <c r="AO652" i="1" s="1"/>
  <c r="AO653" i="1" s="1"/>
  <c r="AO654" i="1" s="1"/>
  <c r="AO655" i="1" s="1"/>
  <c r="AO656" i="1" s="1"/>
  <c r="AO657" i="1" s="1"/>
  <c r="AO658" i="1" s="1"/>
  <c r="AO659" i="1" s="1"/>
  <c r="AO660" i="1" s="1"/>
  <c r="AO661" i="1" s="1"/>
  <c r="AO662" i="1" s="1"/>
  <c r="AO663" i="1" s="1"/>
  <c r="AO664" i="1" s="1"/>
  <c r="AO665" i="1" s="1"/>
  <c r="AO666" i="1" s="1"/>
  <c r="AO667" i="1" s="1"/>
  <c r="AO668" i="1" s="1"/>
  <c r="AO669" i="1" s="1"/>
  <c r="AO670" i="1" s="1"/>
  <c r="AO671" i="1" s="1"/>
  <c r="AO672" i="1" s="1"/>
  <c r="AO673" i="1" s="1"/>
  <c r="AO674" i="1" s="1"/>
  <c r="AO675" i="1" s="1"/>
  <c r="AO676" i="1" s="1"/>
  <c r="AO677" i="1" s="1"/>
  <c r="AO678" i="1" s="1"/>
  <c r="AO679" i="1" s="1"/>
  <c r="AO680" i="1" s="1"/>
  <c r="AO681" i="1" s="1"/>
  <c r="AO682" i="1" s="1"/>
  <c r="AO683" i="1" s="1"/>
  <c r="AO684" i="1" s="1"/>
  <c r="AO685" i="1" s="1"/>
  <c r="AO686" i="1" s="1"/>
  <c r="AO687" i="1" s="1"/>
  <c r="AO688" i="1" s="1"/>
  <c r="AO689" i="1" s="1"/>
  <c r="AO690" i="1" s="1"/>
  <c r="AO691" i="1" s="1"/>
  <c r="AO692" i="1" s="1"/>
  <c r="AO693" i="1" s="1"/>
  <c r="AO694" i="1" s="1"/>
  <c r="AO695" i="1" s="1"/>
  <c r="AO696" i="1" s="1"/>
  <c r="AO697" i="1" s="1"/>
  <c r="AO698" i="1" s="1"/>
  <c r="AO699" i="1" s="1"/>
  <c r="AO700" i="1" s="1"/>
  <c r="AO701" i="1" s="1"/>
  <c r="AO702" i="1" s="1"/>
  <c r="AO703" i="1" s="1"/>
  <c r="AO704" i="1" s="1"/>
  <c r="AO705" i="1" s="1"/>
  <c r="AO706" i="1" s="1"/>
  <c r="AO707" i="1" s="1"/>
  <c r="AO708" i="1" s="1"/>
  <c r="AO709" i="1" s="1"/>
  <c r="AO710" i="1" s="1"/>
  <c r="AO711" i="1" s="1"/>
  <c r="AO712" i="1" s="1"/>
  <c r="AO713" i="1" s="1"/>
  <c r="AO714" i="1" s="1"/>
  <c r="AO715" i="1" s="1"/>
  <c r="AO716" i="1" s="1"/>
  <c r="AO717" i="1" s="1"/>
  <c r="AO718" i="1" s="1"/>
  <c r="AO719" i="1" s="1"/>
  <c r="AO720" i="1" s="1"/>
  <c r="AO721" i="1" s="1"/>
  <c r="AO722" i="1" s="1"/>
  <c r="AO723" i="1" s="1"/>
  <c r="AO724" i="1" s="1"/>
  <c r="AO725" i="1" s="1"/>
  <c r="AO726" i="1" s="1"/>
  <c r="AO727" i="1" s="1"/>
  <c r="AO728" i="1" s="1"/>
  <c r="AO729" i="1" s="1"/>
  <c r="AO730" i="1" s="1"/>
  <c r="AO731" i="1" s="1"/>
  <c r="AO732" i="1" s="1"/>
  <c r="AO733" i="1" s="1"/>
  <c r="AO734" i="1" s="1"/>
  <c r="AO735" i="1" s="1"/>
  <c r="AO736" i="1" s="1"/>
  <c r="AO737" i="1" s="1"/>
  <c r="AO738" i="1" s="1"/>
  <c r="AO739" i="1" s="1"/>
  <c r="AO740" i="1" s="1"/>
  <c r="AO741" i="1" s="1"/>
  <c r="AO742" i="1" s="1"/>
  <c r="AO743" i="1" s="1"/>
  <c r="AO744" i="1" s="1"/>
  <c r="AO745" i="1" s="1"/>
  <c r="AO746" i="1" s="1"/>
  <c r="AO747" i="1" s="1"/>
  <c r="AO748" i="1" s="1"/>
  <c r="AO749" i="1" s="1"/>
  <c r="AO750" i="1" s="1"/>
  <c r="AO751" i="1" s="1"/>
  <c r="AO752" i="1" s="1"/>
  <c r="AO753" i="1" s="1"/>
  <c r="AO754" i="1" s="1"/>
  <c r="AO755" i="1" s="1"/>
  <c r="AO756" i="1" s="1"/>
  <c r="AO757" i="1" s="1"/>
  <c r="AO758" i="1" s="1"/>
  <c r="AO759" i="1" s="1"/>
  <c r="AO760" i="1" s="1"/>
  <c r="AO761" i="1" s="1"/>
  <c r="AO762" i="1" s="1"/>
  <c r="AO763" i="1" s="1"/>
  <c r="AO764" i="1" s="1"/>
  <c r="AO765" i="1" s="1"/>
  <c r="AO766" i="1" s="1"/>
  <c r="AO767" i="1" s="1"/>
  <c r="AO768" i="1" s="1"/>
  <c r="AO769" i="1" s="1"/>
  <c r="AO770" i="1" s="1"/>
  <c r="AO771" i="1" s="1"/>
  <c r="AO772" i="1" s="1"/>
  <c r="AO773" i="1" s="1"/>
  <c r="AO774" i="1" s="1"/>
  <c r="AO775" i="1" s="1"/>
  <c r="AO776" i="1" s="1"/>
  <c r="AO777" i="1" s="1"/>
  <c r="AO778" i="1" s="1"/>
  <c r="AO779" i="1" s="1"/>
  <c r="AO780" i="1" s="1"/>
  <c r="AO781" i="1" s="1"/>
  <c r="AO782" i="1" s="1"/>
  <c r="AO783" i="1" s="1"/>
  <c r="AO784" i="1" s="1"/>
  <c r="AO785" i="1" s="1"/>
  <c r="AO786" i="1" s="1"/>
  <c r="AO787" i="1" s="1"/>
  <c r="AO788" i="1" s="1"/>
  <c r="AO789" i="1" s="1"/>
  <c r="AO790" i="1" s="1"/>
  <c r="AO791" i="1" s="1"/>
  <c r="AO792" i="1" s="1"/>
  <c r="AO793" i="1" s="1"/>
  <c r="AO794" i="1" s="1"/>
  <c r="AO795" i="1" s="1"/>
  <c r="AO796" i="1" s="1"/>
  <c r="AO797" i="1" s="1"/>
  <c r="AO798" i="1" s="1"/>
  <c r="AO799" i="1" s="1"/>
  <c r="AO800" i="1" s="1"/>
  <c r="AO801" i="1" s="1"/>
  <c r="AO802" i="1" s="1"/>
  <c r="AO803" i="1" s="1"/>
  <c r="AO804" i="1" s="1"/>
  <c r="AO805" i="1" s="1"/>
  <c r="AO806" i="1" s="1"/>
  <c r="AO807" i="1" s="1"/>
  <c r="AO808" i="1" s="1"/>
  <c r="AO809" i="1" s="1"/>
  <c r="AO810" i="1" s="1"/>
  <c r="AO811" i="1" s="1"/>
  <c r="AO812" i="1" s="1"/>
  <c r="AO813" i="1" s="1"/>
  <c r="AO814" i="1" s="1"/>
  <c r="AO815" i="1" s="1"/>
  <c r="AO816" i="1" s="1"/>
  <c r="AO817" i="1" s="1"/>
  <c r="AO818" i="1" s="1"/>
  <c r="AO819" i="1" s="1"/>
  <c r="AO820" i="1" s="1"/>
  <c r="AO821" i="1" s="1"/>
  <c r="AO822" i="1" s="1"/>
  <c r="AO823" i="1" s="1"/>
  <c r="AO824" i="1" s="1"/>
  <c r="AO825" i="1" s="1"/>
  <c r="AO826" i="1" s="1"/>
  <c r="AO827" i="1" s="1"/>
  <c r="AO828" i="1" s="1"/>
  <c r="AO829" i="1" s="1"/>
  <c r="AO830" i="1" s="1"/>
  <c r="AO831" i="1" s="1"/>
  <c r="AO832" i="1" s="1"/>
  <c r="AO833" i="1" s="1"/>
  <c r="AO834" i="1" s="1"/>
  <c r="AO835" i="1" s="1"/>
  <c r="AO836" i="1" s="1"/>
  <c r="AO837" i="1" s="1"/>
  <c r="AO838" i="1" s="1"/>
  <c r="AO839" i="1" s="1"/>
  <c r="AO840" i="1" s="1"/>
  <c r="AO841" i="1" s="1"/>
  <c r="AO842" i="1" s="1"/>
  <c r="AO843" i="1" s="1"/>
  <c r="AO844" i="1" s="1"/>
  <c r="AO845" i="1" s="1"/>
  <c r="AO846" i="1" s="1"/>
  <c r="AO847" i="1" s="1"/>
  <c r="AO848" i="1" s="1"/>
  <c r="AO849" i="1" s="1"/>
  <c r="AO850" i="1" s="1"/>
  <c r="AO851" i="1" s="1"/>
  <c r="AO852" i="1" s="1"/>
  <c r="AO853" i="1" s="1"/>
  <c r="AO854" i="1" s="1"/>
  <c r="AO855" i="1" s="1"/>
  <c r="AO856" i="1" s="1"/>
  <c r="AO857" i="1" s="1"/>
  <c r="AO858" i="1" s="1"/>
  <c r="AO859" i="1" s="1"/>
  <c r="AO860" i="1" s="1"/>
  <c r="AO861" i="1" s="1"/>
  <c r="AO862" i="1" s="1"/>
  <c r="AO863" i="1" s="1"/>
  <c r="AO864" i="1" s="1"/>
  <c r="AO865" i="1" s="1"/>
  <c r="AO866" i="1" s="1"/>
  <c r="AO867" i="1" s="1"/>
  <c r="AO868" i="1" s="1"/>
  <c r="AO869" i="1" s="1"/>
  <c r="AO870" i="1" s="1"/>
  <c r="AO871" i="1" s="1"/>
  <c r="AO872" i="1" s="1"/>
  <c r="AO873" i="1" s="1"/>
  <c r="AO874" i="1" s="1"/>
  <c r="AO875" i="1" s="1"/>
  <c r="AO876" i="1" s="1"/>
  <c r="AO877" i="1" s="1"/>
  <c r="AO878" i="1" s="1"/>
  <c r="AO879" i="1" s="1"/>
  <c r="AO880" i="1" s="1"/>
  <c r="AO881" i="1" s="1"/>
  <c r="AO882" i="1" s="1"/>
  <c r="AO883" i="1" s="1"/>
  <c r="AO884" i="1" s="1"/>
  <c r="AO885" i="1" s="1"/>
  <c r="AO886" i="1" s="1"/>
  <c r="AO887" i="1" s="1"/>
  <c r="AO888" i="1" s="1"/>
  <c r="AO889" i="1" s="1"/>
  <c r="AO890" i="1" s="1"/>
  <c r="AO891" i="1" s="1"/>
  <c r="AO892" i="1" s="1"/>
  <c r="AO893" i="1" s="1"/>
  <c r="AO894" i="1" s="1"/>
  <c r="AO895" i="1" s="1"/>
  <c r="AO896" i="1" s="1"/>
  <c r="AO897" i="1" s="1"/>
  <c r="AO898" i="1" s="1"/>
  <c r="AO899" i="1" s="1"/>
  <c r="AO900" i="1" s="1"/>
  <c r="AO901" i="1" s="1"/>
  <c r="AO902" i="1" s="1"/>
  <c r="AO903" i="1" s="1"/>
  <c r="AO904" i="1" s="1"/>
  <c r="AO905" i="1" s="1"/>
  <c r="AO906" i="1" s="1"/>
  <c r="AO907" i="1" s="1"/>
  <c r="AO908" i="1" s="1"/>
  <c r="AO909" i="1" s="1"/>
  <c r="AO910" i="1" s="1"/>
  <c r="AO911" i="1" s="1"/>
  <c r="AO912" i="1" s="1"/>
  <c r="AO913" i="1" s="1"/>
  <c r="AO914" i="1" s="1"/>
  <c r="AO915" i="1" s="1"/>
  <c r="AO916" i="1" s="1"/>
  <c r="AO917" i="1" s="1"/>
  <c r="AO918" i="1" s="1"/>
  <c r="AO919" i="1" s="1"/>
  <c r="AO920" i="1" s="1"/>
  <c r="AO921" i="1" s="1"/>
  <c r="AO922" i="1" s="1"/>
  <c r="AO923" i="1" s="1"/>
  <c r="AO924" i="1" s="1"/>
  <c r="AO925" i="1" s="1"/>
  <c r="AO926" i="1" s="1"/>
  <c r="AO927" i="1" s="1"/>
  <c r="AO928" i="1" s="1"/>
  <c r="AO929" i="1" s="1"/>
  <c r="AO930" i="1" s="1"/>
  <c r="AO931" i="1" s="1"/>
  <c r="AO932" i="1" s="1"/>
  <c r="AO933" i="1" s="1"/>
  <c r="AO934" i="1" s="1"/>
  <c r="AO935" i="1" s="1"/>
  <c r="AO936" i="1" s="1"/>
  <c r="AO937" i="1" s="1"/>
  <c r="AO938" i="1" s="1"/>
  <c r="AO939" i="1" s="1"/>
  <c r="AO940" i="1" s="1"/>
  <c r="AO941" i="1" s="1"/>
  <c r="AO942" i="1" s="1"/>
  <c r="AO943" i="1" s="1"/>
  <c r="AO944" i="1" s="1"/>
  <c r="AO945" i="1" s="1"/>
  <c r="AO946" i="1" s="1"/>
  <c r="AO947" i="1" s="1"/>
  <c r="AO948" i="1" s="1"/>
  <c r="AO949" i="1" s="1"/>
  <c r="AO950" i="1" s="1"/>
  <c r="AO951" i="1" s="1"/>
  <c r="AO952" i="1" s="1"/>
  <c r="AO953" i="1" s="1"/>
  <c r="AO954" i="1" s="1"/>
  <c r="AO955" i="1" s="1"/>
  <c r="AO956" i="1" s="1"/>
  <c r="AO957" i="1" s="1"/>
  <c r="AO958" i="1" s="1"/>
  <c r="AO959" i="1" s="1"/>
  <c r="AO960" i="1" s="1"/>
  <c r="AO961" i="1" s="1"/>
  <c r="AO962" i="1" s="1"/>
  <c r="AO963" i="1" s="1"/>
  <c r="AO964" i="1" s="1"/>
  <c r="AO965" i="1" s="1"/>
  <c r="AO966" i="1" s="1"/>
  <c r="AO967" i="1" s="1"/>
  <c r="AO968" i="1" s="1"/>
  <c r="AO969" i="1" s="1"/>
  <c r="AO970" i="1" s="1"/>
  <c r="AO971" i="1" s="1"/>
  <c r="AO972" i="1" s="1"/>
  <c r="AO973" i="1" s="1"/>
  <c r="AO974" i="1" s="1"/>
  <c r="AO975" i="1" s="1"/>
  <c r="AO976" i="1" s="1"/>
  <c r="AO977" i="1" s="1"/>
  <c r="AO978" i="1" s="1"/>
  <c r="AO979" i="1" s="1"/>
  <c r="AO980" i="1" s="1"/>
  <c r="AO981" i="1" s="1"/>
  <c r="AO982" i="1" s="1"/>
  <c r="AO983" i="1" s="1"/>
  <c r="AO984" i="1" s="1"/>
  <c r="AO985" i="1" s="1"/>
  <c r="AO986" i="1" s="1"/>
  <c r="AO987" i="1" s="1"/>
  <c r="AO988" i="1" s="1"/>
  <c r="AO989" i="1" s="1"/>
  <c r="AO990" i="1" s="1"/>
  <c r="AO991" i="1" s="1"/>
  <c r="AO992" i="1" s="1"/>
  <c r="AO993" i="1" s="1"/>
  <c r="AO994" i="1" s="1"/>
  <c r="AO995" i="1" s="1"/>
  <c r="AO996" i="1" s="1"/>
  <c r="AO997" i="1" s="1"/>
  <c r="AO998" i="1" s="1"/>
  <c r="AO999" i="1" s="1"/>
  <c r="AO1000" i="1" s="1"/>
  <c r="AO1001" i="1" s="1"/>
  <c r="AO1002" i="1" s="1"/>
  <c r="AO1003" i="1" s="1"/>
  <c r="AO1004" i="1" s="1"/>
  <c r="AO1005" i="1" s="1"/>
  <c r="AO1006" i="1" s="1"/>
  <c r="AO1007" i="1" s="1"/>
  <c r="AO1008" i="1" s="1"/>
  <c r="AO1009" i="1" s="1"/>
  <c r="AO1010" i="1" s="1"/>
  <c r="AO1011" i="1" s="1"/>
  <c r="AO1012" i="1" s="1"/>
  <c r="AO1013" i="1" s="1"/>
  <c r="AO1014" i="1" s="1"/>
  <c r="AO1015" i="1" s="1"/>
  <c r="AO1016" i="1" s="1"/>
  <c r="AO1017" i="1" s="1"/>
  <c r="AO1018" i="1" s="1"/>
  <c r="AO1019" i="1" s="1"/>
  <c r="AO1020" i="1" s="1"/>
  <c r="AO1021" i="1" s="1"/>
  <c r="AO1022" i="1" s="1"/>
  <c r="AO1023" i="1" s="1"/>
  <c r="AO1024" i="1" s="1"/>
  <c r="AO1025" i="1" s="1"/>
  <c r="AO1026" i="1" s="1"/>
  <c r="AO1027" i="1" s="1"/>
  <c r="AO1028" i="1" s="1"/>
  <c r="AO1029" i="1" s="1"/>
  <c r="AO1030" i="1" s="1"/>
  <c r="AO1031" i="1" s="1"/>
  <c r="AO1032" i="1" s="1"/>
  <c r="AO1033" i="1" s="1"/>
  <c r="AO1034" i="1" s="1"/>
  <c r="AO1035" i="1" s="1"/>
  <c r="AO1036" i="1" s="1"/>
  <c r="AO1037" i="1" s="1"/>
  <c r="AO1038" i="1" s="1"/>
  <c r="AO1039" i="1" s="1"/>
  <c r="AO1040" i="1" s="1"/>
  <c r="AO1041" i="1" s="1"/>
  <c r="AO1042" i="1" s="1"/>
  <c r="AO1043" i="1" s="1"/>
  <c r="AO1044" i="1" s="1"/>
  <c r="AO1045" i="1" s="1"/>
  <c r="AO1046" i="1" s="1"/>
  <c r="AO1047" i="1" s="1"/>
  <c r="AO1048" i="1" s="1"/>
  <c r="AO1049" i="1" s="1"/>
  <c r="AO1050" i="1" s="1"/>
  <c r="AO1051" i="1" s="1"/>
  <c r="AO1052" i="1" s="1"/>
  <c r="AO1053" i="1" s="1"/>
  <c r="AO1054" i="1" s="1"/>
  <c r="AO1055" i="1" s="1"/>
  <c r="AO1056" i="1" s="1"/>
  <c r="AO1057" i="1" s="1"/>
  <c r="AO1058" i="1" s="1"/>
  <c r="AO1059" i="1" s="1"/>
  <c r="AO1060" i="1" s="1"/>
  <c r="AO1061" i="1" s="1"/>
  <c r="AO1062" i="1" s="1"/>
  <c r="AO1063" i="1" s="1"/>
  <c r="AO1064" i="1" s="1"/>
  <c r="AO1065" i="1" s="1"/>
  <c r="AO1066" i="1" s="1"/>
  <c r="AO1067" i="1" s="1"/>
  <c r="AO1068" i="1" s="1"/>
  <c r="AO1069" i="1" s="1"/>
  <c r="AO1070" i="1" s="1"/>
  <c r="AO1071" i="1" s="1"/>
  <c r="AO1072" i="1" s="1"/>
  <c r="AO1073" i="1" s="1"/>
  <c r="AO1074" i="1" s="1"/>
  <c r="AO1075" i="1" s="1"/>
  <c r="AO1076" i="1" s="1"/>
  <c r="AO1077" i="1" s="1"/>
  <c r="AO1078" i="1" s="1"/>
  <c r="AO1079" i="1" s="1"/>
  <c r="AO1080" i="1" s="1"/>
  <c r="AO1081" i="1" s="1"/>
  <c r="AO1082" i="1" s="1"/>
  <c r="AO1083" i="1" s="1"/>
  <c r="AO1084" i="1" s="1"/>
  <c r="AO1085" i="1" s="1"/>
  <c r="AO1086" i="1" s="1"/>
  <c r="AO1087" i="1" s="1"/>
  <c r="AO1088" i="1" s="1"/>
  <c r="AO1089" i="1" s="1"/>
  <c r="AO1090" i="1" s="1"/>
  <c r="AO1091" i="1" s="1"/>
  <c r="AO1092" i="1" s="1"/>
  <c r="AO1093" i="1" s="1"/>
  <c r="AO1094" i="1" s="1"/>
  <c r="AO1095" i="1" s="1"/>
  <c r="AO1096" i="1" s="1"/>
  <c r="AO1097" i="1" s="1"/>
  <c r="AO1098" i="1" s="1"/>
  <c r="AO1099" i="1" s="1"/>
  <c r="AO1100" i="1" s="1"/>
  <c r="AO1101" i="1" s="1"/>
  <c r="AO1102" i="1" s="1"/>
  <c r="AO1103" i="1" s="1"/>
  <c r="AO1104" i="1" s="1"/>
  <c r="AO1105" i="1" s="1"/>
  <c r="AO1106" i="1" s="1"/>
  <c r="AO1107" i="1" s="1"/>
  <c r="AO1108" i="1" s="1"/>
  <c r="AO1109" i="1" s="1"/>
  <c r="AO1110" i="1" s="1"/>
  <c r="AO1111" i="1" s="1"/>
  <c r="AO1112" i="1" s="1"/>
  <c r="AO1113" i="1" s="1"/>
  <c r="AO1114" i="1" s="1"/>
  <c r="AO1115" i="1" s="1"/>
  <c r="AO1116" i="1" s="1"/>
  <c r="AO1117" i="1" s="1"/>
  <c r="AO1118" i="1" s="1"/>
  <c r="AO1119" i="1" s="1"/>
  <c r="AO1120" i="1" s="1"/>
  <c r="AO1121" i="1" s="1"/>
  <c r="AO1122" i="1" s="1"/>
  <c r="AO1123" i="1" s="1"/>
  <c r="AO1124" i="1" s="1"/>
  <c r="AO1125" i="1" s="1"/>
  <c r="AO1126" i="1" s="1"/>
  <c r="AO1127" i="1" s="1"/>
  <c r="AO1128" i="1" s="1"/>
  <c r="AO1129" i="1" s="1"/>
  <c r="AO1130" i="1" s="1"/>
  <c r="AO1131" i="1" s="1"/>
  <c r="AO1132" i="1" s="1"/>
  <c r="AO1133" i="1" s="1"/>
  <c r="AO1134" i="1" s="1"/>
  <c r="AO1135" i="1" s="1"/>
  <c r="AO1136" i="1" s="1"/>
  <c r="AO1137" i="1" s="1"/>
  <c r="AO1138" i="1" s="1"/>
  <c r="AO1139" i="1" s="1"/>
  <c r="AO1140" i="1" s="1"/>
  <c r="AO1141" i="1" s="1"/>
  <c r="AO1142" i="1" s="1"/>
  <c r="AO1143" i="1" s="1"/>
  <c r="AO1144" i="1" s="1"/>
  <c r="AO1145" i="1" s="1"/>
  <c r="AO1146" i="1" s="1"/>
  <c r="AO1147" i="1" s="1"/>
  <c r="AO1148" i="1" s="1"/>
  <c r="AO1149" i="1" s="1"/>
  <c r="AO1150" i="1" s="1"/>
  <c r="AO1151" i="1" s="1"/>
  <c r="AO1152" i="1" s="1"/>
  <c r="AO1153" i="1" s="1"/>
  <c r="AO1154" i="1" s="1"/>
  <c r="AO1155" i="1" s="1"/>
  <c r="AO1156" i="1" s="1"/>
  <c r="AO1157" i="1" s="1"/>
  <c r="AO1158" i="1" s="1"/>
  <c r="AO1159" i="1" s="1"/>
  <c r="AO1160" i="1" s="1"/>
  <c r="AO1161" i="1" s="1"/>
  <c r="AO1162" i="1" s="1"/>
  <c r="AO1163" i="1" s="1"/>
  <c r="AO1164" i="1" s="1"/>
  <c r="AO1165" i="1" s="1"/>
  <c r="AO1166" i="1" s="1"/>
  <c r="AO1167" i="1" s="1"/>
  <c r="AO1168" i="1" s="1"/>
  <c r="AO1169" i="1" s="1"/>
  <c r="AO1170" i="1" s="1"/>
  <c r="AO1171" i="1" s="1"/>
  <c r="AO1172" i="1" s="1"/>
  <c r="AO1173" i="1" s="1"/>
  <c r="AO1174" i="1" s="1"/>
  <c r="AO1175" i="1" s="1"/>
  <c r="AO1176" i="1" s="1"/>
  <c r="AO1177" i="1" s="1"/>
  <c r="AO1178" i="1" s="1"/>
  <c r="AO1179" i="1" s="1"/>
  <c r="AO1180" i="1" s="1"/>
  <c r="AO1181" i="1" s="1"/>
  <c r="AO1182" i="1" s="1"/>
  <c r="AO1183" i="1" s="1"/>
  <c r="AO1184" i="1" s="1"/>
  <c r="AO1185" i="1" s="1"/>
  <c r="AO1186" i="1" s="1"/>
  <c r="AO1187" i="1" s="1"/>
  <c r="AO1188" i="1" s="1"/>
  <c r="AO1189" i="1" s="1"/>
  <c r="AO1190" i="1" s="1"/>
  <c r="AO1191" i="1" s="1"/>
  <c r="AO1192" i="1" s="1"/>
  <c r="AO1193" i="1" s="1"/>
  <c r="AO1194" i="1" s="1"/>
  <c r="AO1195" i="1" s="1"/>
  <c r="AO1196" i="1" s="1"/>
  <c r="AO1197" i="1" s="1"/>
  <c r="AO1198" i="1" s="1"/>
  <c r="AO1199" i="1" s="1"/>
  <c r="AO1200" i="1" s="1"/>
  <c r="AO1201" i="1" s="1"/>
  <c r="AO1202" i="1" s="1"/>
  <c r="AO1203" i="1" s="1"/>
  <c r="AO1204" i="1" s="1"/>
  <c r="AO1205" i="1" s="1"/>
  <c r="AO1206" i="1" s="1"/>
  <c r="AO1207" i="1" s="1"/>
  <c r="AO1208" i="1" s="1"/>
  <c r="AO1209" i="1" s="1"/>
  <c r="AO1210" i="1" s="1"/>
  <c r="AO1211" i="1" s="1"/>
  <c r="AO1212" i="1" s="1"/>
  <c r="AO1213" i="1" s="1"/>
  <c r="AO1214" i="1" s="1"/>
  <c r="AO1215" i="1" s="1"/>
  <c r="AO1216" i="1" s="1"/>
  <c r="AO1217" i="1" s="1"/>
  <c r="AO1218" i="1" s="1"/>
  <c r="AO1219" i="1" s="1"/>
  <c r="AO1220" i="1" s="1"/>
  <c r="AO1221" i="1" s="1"/>
  <c r="AO1222" i="1" s="1"/>
  <c r="AO1223" i="1" s="1"/>
  <c r="AO1224" i="1" s="1"/>
  <c r="AO1225" i="1" s="1"/>
  <c r="AO1226" i="1" s="1"/>
  <c r="AO1227" i="1" s="1"/>
  <c r="AO1228" i="1" s="1"/>
  <c r="AO1229" i="1" s="1"/>
  <c r="AO1230" i="1" s="1"/>
  <c r="AO1231" i="1" s="1"/>
  <c r="AO1232" i="1" s="1"/>
  <c r="AO1233" i="1" s="1"/>
  <c r="AO1234" i="1" s="1"/>
  <c r="AO1235" i="1" s="1"/>
  <c r="AO1236" i="1" s="1"/>
  <c r="AO1237" i="1" s="1"/>
  <c r="AO1238" i="1" s="1"/>
  <c r="AO1239" i="1" s="1"/>
  <c r="AO1240" i="1" s="1"/>
  <c r="AO1241" i="1" s="1"/>
  <c r="AO1242" i="1" s="1"/>
  <c r="AO1243" i="1" s="1"/>
  <c r="AO1244" i="1" s="1"/>
  <c r="AO1245" i="1" s="1"/>
  <c r="AO1246" i="1" s="1"/>
  <c r="AO1247" i="1" s="1"/>
  <c r="AO1248" i="1" s="1"/>
  <c r="AO1249" i="1" s="1"/>
  <c r="AO1250" i="1" s="1"/>
  <c r="AO1251" i="1" s="1"/>
  <c r="AO1252" i="1" s="1"/>
  <c r="AO1253" i="1" s="1"/>
  <c r="AO1254" i="1" s="1"/>
  <c r="AO1255" i="1" s="1"/>
  <c r="AO1256" i="1" s="1"/>
  <c r="AO1257" i="1" s="1"/>
  <c r="AO1258" i="1" s="1"/>
  <c r="AO1259" i="1" s="1"/>
  <c r="AO1260" i="1" s="1"/>
  <c r="AO1261" i="1" s="1"/>
  <c r="AO1262" i="1" s="1"/>
  <c r="AO1263" i="1" s="1"/>
  <c r="AO1264" i="1" s="1"/>
  <c r="AO1265" i="1" s="1"/>
  <c r="AO1266" i="1" s="1"/>
  <c r="AO1267" i="1" s="1"/>
  <c r="AO1268" i="1" s="1"/>
  <c r="AO1269" i="1" s="1"/>
  <c r="AO1270" i="1" s="1"/>
  <c r="AO1271" i="1" s="1"/>
  <c r="AO1272" i="1" s="1"/>
  <c r="AO1273" i="1" s="1"/>
  <c r="AO1274" i="1" s="1"/>
  <c r="AO1275" i="1" s="1"/>
  <c r="AO1276" i="1" s="1"/>
  <c r="AO1277" i="1" s="1"/>
  <c r="AO1278" i="1" s="1"/>
  <c r="AO1279" i="1" s="1"/>
  <c r="AO1280" i="1" s="1"/>
  <c r="AO1281" i="1" s="1"/>
  <c r="AO1282" i="1" s="1"/>
  <c r="AO1283" i="1" s="1"/>
  <c r="AO1284" i="1" s="1"/>
  <c r="AO1285" i="1" s="1"/>
  <c r="AO1286" i="1" s="1"/>
  <c r="AO1287" i="1" s="1"/>
  <c r="AO1288" i="1" s="1"/>
  <c r="AO1289" i="1" s="1"/>
  <c r="AO1290" i="1" s="1"/>
  <c r="AO1291" i="1" s="1"/>
  <c r="AO1292" i="1" s="1"/>
  <c r="AO1293" i="1" s="1"/>
  <c r="AO1294" i="1" s="1"/>
  <c r="AO1295" i="1" s="1"/>
  <c r="AO1296" i="1" s="1"/>
  <c r="AO1297" i="1" s="1"/>
  <c r="AO1298" i="1" s="1"/>
  <c r="AO1299" i="1" s="1"/>
  <c r="AO1300" i="1" s="1"/>
  <c r="AO1301" i="1" s="1"/>
  <c r="AO1302" i="1" s="1"/>
  <c r="AO1303" i="1" s="1"/>
  <c r="AO1304" i="1" s="1"/>
  <c r="AO1305" i="1" s="1"/>
  <c r="AO1306" i="1" s="1"/>
  <c r="AO1307" i="1" s="1"/>
  <c r="AO1308" i="1" s="1"/>
  <c r="AO1309" i="1" s="1"/>
  <c r="AO1310" i="1" s="1"/>
  <c r="AO1311" i="1" s="1"/>
  <c r="AO1312" i="1" s="1"/>
  <c r="AO1313" i="1" s="1"/>
  <c r="AO1314" i="1" s="1"/>
  <c r="AO1315" i="1" s="1"/>
  <c r="AO1316" i="1" s="1"/>
  <c r="AO1317" i="1" s="1"/>
  <c r="AO1318" i="1" s="1"/>
  <c r="AO1319" i="1" s="1"/>
  <c r="AO1320" i="1" s="1"/>
  <c r="AO1321" i="1" s="1"/>
  <c r="AO1322" i="1" s="1"/>
  <c r="AO1323" i="1" s="1"/>
  <c r="AO1324" i="1" s="1"/>
  <c r="AO1325" i="1" s="1"/>
  <c r="AO1326" i="1" s="1"/>
  <c r="AO1327" i="1" s="1"/>
  <c r="AO1328" i="1" s="1"/>
  <c r="AO1329" i="1" s="1"/>
  <c r="AO1330" i="1" s="1"/>
  <c r="AO1331" i="1" s="1"/>
  <c r="AO1332" i="1" s="1"/>
  <c r="AO1333" i="1" s="1"/>
  <c r="AO1334" i="1" s="1"/>
  <c r="AO1335" i="1" s="1"/>
  <c r="AO1336" i="1" s="1"/>
  <c r="AO1337" i="1" s="1"/>
  <c r="AO1338" i="1" s="1"/>
  <c r="AO1339" i="1" s="1"/>
  <c r="AO1340" i="1" s="1"/>
  <c r="AO1341" i="1" s="1"/>
  <c r="AO1342" i="1" s="1"/>
  <c r="AO1343" i="1" s="1"/>
  <c r="AO1344" i="1" s="1"/>
  <c r="AO1345" i="1" s="1"/>
  <c r="AO1346" i="1" s="1"/>
  <c r="AO1347" i="1" s="1"/>
  <c r="AO1348" i="1" s="1"/>
  <c r="AO1349" i="1" s="1"/>
  <c r="AO1350" i="1" s="1"/>
  <c r="AO1351" i="1" s="1"/>
  <c r="AO1352" i="1" s="1"/>
  <c r="AO1353" i="1" s="1"/>
  <c r="AO1354" i="1" s="1"/>
  <c r="AO1355" i="1" s="1"/>
  <c r="AO1356" i="1" s="1"/>
  <c r="AO1357" i="1" s="1"/>
  <c r="AO1358" i="1" s="1"/>
  <c r="AO1359" i="1" s="1"/>
  <c r="AO1360" i="1" s="1"/>
  <c r="AO1361" i="1" s="1"/>
  <c r="AO1362" i="1" s="1"/>
  <c r="AO1363" i="1" s="1"/>
  <c r="AO1364" i="1" s="1"/>
  <c r="AO1365" i="1" s="1"/>
  <c r="AO1366" i="1" s="1"/>
  <c r="AO1367" i="1" s="1"/>
  <c r="AO1368" i="1" s="1"/>
  <c r="AO1369" i="1" s="1"/>
  <c r="AO1370" i="1" s="1"/>
  <c r="AO1371" i="1" s="1"/>
  <c r="AO1372" i="1" s="1"/>
  <c r="AO1373" i="1" s="1"/>
  <c r="AO1374" i="1" s="1"/>
  <c r="AO1375" i="1" s="1"/>
  <c r="AO1376" i="1" s="1"/>
  <c r="AO1377" i="1" s="1"/>
  <c r="AO1378" i="1" s="1"/>
  <c r="AO1379" i="1" s="1"/>
  <c r="AO1380" i="1" s="1"/>
  <c r="AO1381" i="1" s="1"/>
  <c r="AO1382" i="1" s="1"/>
  <c r="AO1383" i="1" s="1"/>
  <c r="AO1384" i="1" s="1"/>
  <c r="AO1385" i="1" s="1"/>
  <c r="AO1386" i="1" s="1"/>
  <c r="AO1387" i="1" s="1"/>
  <c r="AO1388" i="1" s="1"/>
  <c r="AO1389" i="1" s="1"/>
  <c r="AO1390" i="1" s="1"/>
  <c r="AO1391" i="1" s="1"/>
  <c r="AO1392" i="1" s="1"/>
  <c r="AO1393" i="1" s="1"/>
  <c r="AO1394" i="1" s="1"/>
  <c r="AO1395" i="1" s="1"/>
  <c r="AO1396" i="1" s="1"/>
  <c r="AO1397" i="1" s="1"/>
  <c r="AO1398" i="1" s="1"/>
  <c r="AO1399" i="1" s="1"/>
  <c r="AO1400" i="1" s="1"/>
  <c r="AO1401" i="1" s="1"/>
  <c r="AO1402" i="1" s="1"/>
  <c r="AO1403" i="1" s="1"/>
  <c r="AO1404" i="1" s="1"/>
  <c r="AO1405" i="1" s="1"/>
  <c r="AO1406" i="1" s="1"/>
  <c r="AO1407" i="1" s="1"/>
  <c r="AO1408" i="1" s="1"/>
  <c r="AO1409" i="1" s="1"/>
  <c r="AO1410" i="1" s="1"/>
  <c r="AO1411" i="1" s="1"/>
  <c r="AO1412" i="1" s="1"/>
  <c r="AO1413" i="1" s="1"/>
  <c r="AO1414" i="1" s="1"/>
  <c r="AO1415" i="1" s="1"/>
  <c r="AO1416" i="1" s="1"/>
  <c r="AO1417" i="1" s="1"/>
  <c r="AO1418" i="1" s="1"/>
  <c r="AO1419" i="1" s="1"/>
  <c r="AO1420" i="1" s="1"/>
  <c r="AO1421" i="1" s="1"/>
  <c r="AO1422" i="1" s="1"/>
  <c r="AO1423" i="1" s="1"/>
  <c r="AO1424" i="1" s="1"/>
  <c r="AO1425" i="1" s="1"/>
  <c r="AO1426" i="1" s="1"/>
  <c r="AO1427" i="1" s="1"/>
  <c r="AO1428" i="1" s="1"/>
  <c r="AO1429" i="1" s="1"/>
  <c r="AO1430" i="1" s="1"/>
  <c r="AO1431" i="1" s="1"/>
  <c r="AO1432" i="1" s="1"/>
  <c r="AO1433" i="1" s="1"/>
  <c r="AO1434" i="1" s="1"/>
  <c r="AO1435" i="1" s="1"/>
  <c r="AO1436" i="1" s="1"/>
  <c r="AO1437" i="1" s="1"/>
  <c r="AO1438" i="1" s="1"/>
  <c r="AO1439" i="1" s="1"/>
  <c r="AO1440" i="1" s="1"/>
  <c r="AO1441" i="1" s="1"/>
  <c r="AO1442" i="1" s="1"/>
  <c r="AO1443" i="1" s="1"/>
  <c r="AO1444" i="1" s="1"/>
  <c r="AO1445" i="1" s="1"/>
  <c r="AO1446" i="1" s="1"/>
  <c r="AO1447" i="1" s="1"/>
  <c r="AO1448" i="1" s="1"/>
  <c r="AO1449" i="1" s="1"/>
  <c r="AO1450" i="1" s="1"/>
  <c r="AO1451" i="1" s="1"/>
  <c r="AO1452" i="1" s="1"/>
  <c r="AO1453" i="1" s="1"/>
  <c r="AO1454" i="1" s="1"/>
  <c r="AO1455" i="1" s="1"/>
  <c r="AO1456" i="1" s="1"/>
  <c r="AO1457" i="1" s="1"/>
  <c r="AO1458" i="1" s="1"/>
  <c r="AO1459" i="1" s="1"/>
  <c r="AO1460" i="1" s="1"/>
  <c r="AO1461" i="1" s="1"/>
  <c r="AO1462" i="1" s="1"/>
  <c r="AO1463" i="1" s="1"/>
  <c r="AO1464" i="1" s="1"/>
  <c r="AO1465" i="1" s="1"/>
  <c r="AO1466" i="1" s="1"/>
  <c r="AO1467" i="1" s="1"/>
  <c r="AO1468" i="1" s="1"/>
  <c r="AO1469" i="1" s="1"/>
  <c r="AO1470" i="1" s="1"/>
  <c r="AO1471" i="1" s="1"/>
  <c r="AO1472" i="1" s="1"/>
  <c r="AO1473" i="1" s="1"/>
  <c r="AO1474" i="1" s="1"/>
  <c r="AO1475" i="1" s="1"/>
  <c r="AO1476" i="1" s="1"/>
  <c r="AO1477" i="1" s="1"/>
  <c r="AO1478" i="1" s="1"/>
  <c r="AO1479" i="1" s="1"/>
  <c r="AO1480" i="1" s="1"/>
  <c r="AO1481" i="1" s="1"/>
  <c r="AO1482" i="1" s="1"/>
  <c r="AO1483" i="1" s="1"/>
  <c r="AO1484" i="1" s="1"/>
  <c r="AO1485" i="1" s="1"/>
  <c r="AO1486" i="1" s="1"/>
  <c r="AO1487" i="1" s="1"/>
  <c r="AO1488" i="1" s="1"/>
  <c r="AO1489" i="1" s="1"/>
  <c r="AO1490" i="1" s="1"/>
  <c r="AO1491" i="1" s="1"/>
  <c r="AO1492" i="1" s="1"/>
  <c r="AO1493" i="1" s="1"/>
  <c r="AO1494" i="1" s="1"/>
  <c r="AO1495" i="1" s="1"/>
  <c r="AO1496" i="1" s="1"/>
  <c r="AO1497" i="1" s="1"/>
  <c r="AO1498" i="1" s="1"/>
  <c r="AO1499" i="1" s="1"/>
  <c r="AO1500" i="1" s="1"/>
  <c r="AO1501" i="1" s="1"/>
  <c r="AO1502" i="1" s="1"/>
  <c r="AO1503" i="1" s="1"/>
  <c r="AO1504" i="1" s="1"/>
  <c r="AO1505" i="1" s="1"/>
  <c r="AO1506" i="1" s="1"/>
  <c r="AO1507" i="1" s="1"/>
  <c r="AO1508" i="1" s="1"/>
  <c r="AO1509" i="1" s="1"/>
  <c r="AO1510" i="1" s="1"/>
  <c r="AO1511" i="1" s="1"/>
  <c r="AO1512" i="1" s="1"/>
  <c r="AO1513" i="1" s="1"/>
  <c r="AO1514" i="1" s="1"/>
  <c r="AO1515" i="1" s="1"/>
  <c r="AO1516" i="1" s="1"/>
  <c r="AO1517" i="1" s="1"/>
  <c r="AO1518" i="1" s="1"/>
  <c r="AO1519" i="1" s="1"/>
  <c r="AO1520" i="1" s="1"/>
  <c r="AO1521" i="1" s="1"/>
  <c r="AO1522" i="1" s="1"/>
  <c r="AO1523" i="1" s="1"/>
  <c r="AO1524" i="1" s="1"/>
  <c r="AO1525" i="1" s="1"/>
  <c r="AO1526" i="1" s="1"/>
  <c r="AO1527" i="1" s="1"/>
  <c r="AO1528" i="1" s="1"/>
  <c r="AO1529" i="1" s="1"/>
  <c r="AO1530" i="1" s="1"/>
  <c r="AO1531" i="1" s="1"/>
  <c r="AO1532" i="1" s="1"/>
  <c r="AO1533" i="1" s="1"/>
  <c r="AO1534" i="1" s="1"/>
  <c r="AO1535" i="1" s="1"/>
  <c r="AO1536" i="1" s="1"/>
  <c r="AO1537" i="1" s="1"/>
  <c r="AO1538" i="1" s="1"/>
  <c r="AO1539" i="1" s="1"/>
  <c r="AO1540" i="1" s="1"/>
  <c r="AO1541" i="1" s="1"/>
  <c r="AO1542" i="1" s="1"/>
  <c r="AO1543" i="1" s="1"/>
  <c r="AO1544" i="1" s="1"/>
  <c r="AO1545" i="1" s="1"/>
  <c r="AO1546" i="1" s="1"/>
  <c r="AO1547" i="1" s="1"/>
  <c r="AO1548" i="1" s="1"/>
  <c r="AO1549" i="1" s="1"/>
  <c r="AO1550" i="1" s="1"/>
  <c r="AO1551" i="1" s="1"/>
  <c r="AO1552" i="1" s="1"/>
  <c r="AO1553" i="1" s="1"/>
  <c r="AO1554" i="1" s="1"/>
  <c r="AO1555" i="1" s="1"/>
  <c r="AO1556" i="1" s="1"/>
  <c r="AO1557" i="1" s="1"/>
  <c r="AO1558" i="1" s="1"/>
  <c r="AO1559" i="1" s="1"/>
  <c r="AO1560" i="1" s="1"/>
  <c r="AO1561" i="1" s="1"/>
  <c r="AO1562" i="1" s="1"/>
  <c r="AO1563" i="1" s="1"/>
  <c r="AO1564" i="1" s="1"/>
  <c r="AO1565" i="1" s="1"/>
  <c r="AO1566" i="1" s="1"/>
  <c r="AO1567" i="1" s="1"/>
  <c r="AO1568" i="1" s="1"/>
  <c r="AO1569" i="1" s="1"/>
  <c r="AO1570" i="1" s="1"/>
  <c r="AO1571" i="1" s="1"/>
  <c r="AO1572" i="1" s="1"/>
  <c r="AO1573" i="1" s="1"/>
  <c r="AO1574" i="1" s="1"/>
  <c r="AO1575" i="1" s="1"/>
  <c r="AO1576" i="1" s="1"/>
  <c r="AO1577" i="1" s="1"/>
  <c r="AO1578" i="1" s="1"/>
  <c r="AO1579" i="1" s="1"/>
  <c r="AO1580" i="1" s="1"/>
  <c r="AO1581" i="1" s="1"/>
  <c r="AO1582" i="1" s="1"/>
  <c r="AO1583" i="1" s="1"/>
  <c r="AO1584" i="1" s="1"/>
  <c r="AO1585" i="1" s="1"/>
  <c r="AO1586" i="1" s="1"/>
  <c r="AO1587" i="1" s="1"/>
  <c r="AO1588" i="1" s="1"/>
  <c r="AO1589" i="1" s="1"/>
  <c r="AO1590" i="1" s="1"/>
  <c r="AO1591" i="1" s="1"/>
  <c r="AO1592" i="1" s="1"/>
  <c r="AO1593" i="1" s="1"/>
  <c r="AO1594" i="1" s="1"/>
  <c r="AO1595" i="1" s="1"/>
  <c r="AO1596" i="1" s="1"/>
  <c r="AO1597" i="1" s="1"/>
  <c r="AO1598" i="1" s="1"/>
  <c r="AO1599" i="1" s="1"/>
  <c r="AO1600" i="1" s="1"/>
  <c r="AO1601" i="1" s="1"/>
  <c r="AO1602" i="1" s="1"/>
  <c r="AO1603" i="1" s="1"/>
  <c r="AO1604" i="1" s="1"/>
  <c r="AO1605" i="1" s="1"/>
  <c r="AO1606" i="1" s="1"/>
  <c r="AO1607" i="1" s="1"/>
  <c r="AO1608" i="1" s="1"/>
  <c r="AO1609" i="1" s="1"/>
  <c r="AO1610" i="1" s="1"/>
  <c r="AO1611" i="1" s="1"/>
  <c r="AO1612" i="1" s="1"/>
  <c r="AO1613" i="1" s="1"/>
  <c r="AO1614" i="1" s="1"/>
  <c r="AO1615" i="1" s="1"/>
  <c r="AO1616" i="1" s="1"/>
  <c r="AO1617" i="1" s="1"/>
  <c r="AO1618" i="1" s="1"/>
  <c r="AO1619" i="1" s="1"/>
  <c r="AO1620" i="1" s="1"/>
  <c r="AO1621" i="1" s="1"/>
  <c r="AO1622" i="1" s="1"/>
  <c r="AO1623" i="1" s="1"/>
  <c r="AO1624" i="1" s="1"/>
  <c r="AO1625" i="1" s="1"/>
  <c r="AO1626" i="1" s="1"/>
  <c r="AO1627" i="1" s="1"/>
  <c r="AO1628" i="1" s="1"/>
  <c r="AO1629" i="1" s="1"/>
  <c r="AO1630" i="1" s="1"/>
  <c r="AO1631" i="1" s="1"/>
  <c r="AO1632" i="1" s="1"/>
  <c r="AO1633" i="1" s="1"/>
  <c r="AO1634" i="1" s="1"/>
  <c r="AO1635" i="1" s="1"/>
  <c r="AO1636" i="1" s="1"/>
  <c r="AO1637" i="1" s="1"/>
  <c r="AO1638" i="1" s="1"/>
  <c r="AO1639" i="1" s="1"/>
  <c r="AO1640" i="1" s="1"/>
  <c r="AO1641" i="1" s="1"/>
  <c r="AO1642" i="1" s="1"/>
  <c r="AO1643" i="1" s="1"/>
  <c r="AO1644" i="1" s="1"/>
  <c r="AO1645" i="1" s="1"/>
  <c r="AO1646" i="1" s="1"/>
  <c r="AO1647" i="1" s="1"/>
  <c r="AO1648" i="1" s="1"/>
  <c r="AO1649" i="1" s="1"/>
  <c r="AO1650" i="1" s="1"/>
  <c r="AO1651" i="1" s="1"/>
  <c r="AO1652" i="1" s="1"/>
  <c r="AO1653" i="1" s="1"/>
  <c r="AO1654" i="1" s="1"/>
  <c r="AO1655" i="1" s="1"/>
  <c r="AO1656" i="1" s="1"/>
  <c r="AO1657" i="1" s="1"/>
  <c r="AO1658" i="1" s="1"/>
  <c r="AO1659" i="1" s="1"/>
  <c r="AO1660" i="1" s="1"/>
  <c r="AO1661" i="1" s="1"/>
  <c r="AO1662" i="1" s="1"/>
  <c r="AO1663" i="1" s="1"/>
  <c r="AO1664" i="1" s="1"/>
  <c r="AO1665" i="1" s="1"/>
  <c r="AO1666" i="1" s="1"/>
  <c r="AO1667" i="1" s="1"/>
  <c r="AO1668" i="1" s="1"/>
  <c r="AO1669" i="1" s="1"/>
  <c r="AO1670" i="1" s="1"/>
  <c r="AO1671" i="1" s="1"/>
  <c r="AO1672" i="1" s="1"/>
  <c r="AO1673" i="1" s="1"/>
  <c r="AO1674" i="1" s="1"/>
  <c r="AO1675" i="1" s="1"/>
  <c r="AO1676" i="1" s="1"/>
  <c r="AO1677" i="1" s="1"/>
  <c r="AO1678" i="1" s="1"/>
  <c r="AO1679" i="1" s="1"/>
  <c r="AO1680" i="1" s="1"/>
  <c r="AO1681" i="1" s="1"/>
  <c r="AO1682" i="1" s="1"/>
  <c r="AO1683" i="1" s="1"/>
  <c r="AO1684" i="1" s="1"/>
  <c r="AO1685" i="1" s="1"/>
  <c r="AO1686" i="1" s="1"/>
  <c r="AO1687" i="1" s="1"/>
  <c r="AO1688" i="1" s="1"/>
  <c r="AO1689" i="1" s="1"/>
  <c r="AO1690" i="1" s="1"/>
  <c r="AO1691" i="1" s="1"/>
  <c r="AO1692" i="1" s="1"/>
  <c r="AO1693" i="1" s="1"/>
  <c r="AO1694" i="1" s="1"/>
  <c r="AO1695" i="1" s="1"/>
  <c r="AO1696" i="1" s="1"/>
  <c r="AO1697" i="1" s="1"/>
  <c r="AO1698" i="1" s="1"/>
  <c r="AO1699" i="1" s="1"/>
  <c r="AO1700" i="1" s="1"/>
  <c r="AO1701" i="1" s="1"/>
  <c r="AO1702" i="1" s="1"/>
  <c r="AO1703" i="1" s="1"/>
  <c r="AO1704" i="1" s="1"/>
  <c r="AO1705" i="1" s="1"/>
  <c r="AO1706" i="1" s="1"/>
  <c r="AO1707" i="1" s="1"/>
  <c r="AO1708" i="1" s="1"/>
  <c r="AO1709" i="1" s="1"/>
  <c r="AO1710" i="1" s="1"/>
  <c r="AO1711" i="1" s="1"/>
  <c r="AO1712" i="1" s="1"/>
  <c r="AO1713" i="1" s="1"/>
  <c r="AO1714" i="1" s="1"/>
  <c r="AO1715" i="1" s="1"/>
  <c r="AO1716" i="1" s="1"/>
  <c r="AO1717" i="1" s="1"/>
  <c r="AO1718" i="1" s="1"/>
  <c r="AO1719" i="1" s="1"/>
  <c r="AO1720" i="1" s="1"/>
  <c r="AO1721" i="1" s="1"/>
  <c r="AO1722" i="1" s="1"/>
  <c r="AO1723" i="1" s="1"/>
  <c r="AO1724" i="1" s="1"/>
  <c r="AO1725" i="1" s="1"/>
  <c r="AO1726" i="1" s="1"/>
  <c r="AO1727" i="1" s="1"/>
  <c r="AO1728" i="1" s="1"/>
  <c r="AO1729" i="1" s="1"/>
  <c r="AO1730" i="1" s="1"/>
  <c r="AO1731" i="1" s="1"/>
  <c r="AO1732" i="1" s="1"/>
  <c r="AO1733" i="1" s="1"/>
  <c r="AO1734" i="1" s="1"/>
  <c r="AO1735" i="1" s="1"/>
  <c r="AO1736" i="1" s="1"/>
  <c r="AO1737" i="1" s="1"/>
  <c r="AO1738" i="1" s="1"/>
  <c r="AO1739" i="1" s="1"/>
  <c r="AO1740" i="1" s="1"/>
  <c r="AO1741" i="1" s="1"/>
  <c r="AO1742" i="1" s="1"/>
  <c r="AO1743" i="1" s="1"/>
  <c r="AO1744" i="1" s="1"/>
  <c r="AO1745" i="1" s="1"/>
  <c r="AO1746" i="1" s="1"/>
  <c r="AO1747" i="1" s="1"/>
  <c r="AO1748" i="1" s="1"/>
  <c r="AO1749" i="1" s="1"/>
  <c r="AO1750" i="1" s="1"/>
  <c r="AO1751" i="1" s="1"/>
  <c r="AO1752" i="1" s="1"/>
  <c r="AO1753" i="1" s="1"/>
  <c r="AO1754" i="1" s="1"/>
  <c r="AO1755" i="1" s="1"/>
  <c r="AO1756" i="1" s="1"/>
  <c r="AO1757" i="1" s="1"/>
  <c r="AO1758" i="1" s="1"/>
  <c r="AO1759" i="1" s="1"/>
  <c r="AO1760" i="1" s="1"/>
  <c r="AO1761" i="1" s="1"/>
  <c r="AO1762" i="1" s="1"/>
  <c r="AO1763" i="1" s="1"/>
  <c r="AO1764" i="1" s="1"/>
  <c r="AO1765" i="1" s="1"/>
  <c r="AO1766" i="1" s="1"/>
  <c r="AO1767" i="1" s="1"/>
  <c r="AO1768" i="1" s="1"/>
  <c r="AO1769" i="1" s="1"/>
  <c r="AO1770" i="1" s="1"/>
  <c r="AO1771" i="1" s="1"/>
  <c r="AO1772" i="1" s="1"/>
  <c r="AO1773" i="1" s="1"/>
  <c r="AO1774" i="1" s="1"/>
  <c r="AO1775" i="1" s="1"/>
  <c r="AO1776" i="1" s="1"/>
  <c r="AO1777" i="1" s="1"/>
  <c r="AO1778" i="1" s="1"/>
  <c r="AO1779" i="1" s="1"/>
  <c r="AO1780" i="1" s="1"/>
  <c r="AO1781" i="1" s="1"/>
  <c r="AO1782" i="1" s="1"/>
  <c r="AO1783" i="1" s="1"/>
  <c r="AO1784" i="1" s="1"/>
  <c r="AO1785" i="1" s="1"/>
  <c r="AO1786" i="1" s="1"/>
  <c r="AO1787" i="1" s="1"/>
  <c r="AO1788" i="1" s="1"/>
  <c r="AO1789" i="1" s="1"/>
  <c r="AO1790" i="1" s="1"/>
  <c r="AO1791" i="1" s="1"/>
  <c r="AO1792" i="1" s="1"/>
  <c r="AO1793" i="1" s="1"/>
  <c r="AO1794" i="1" s="1"/>
  <c r="AO1795" i="1" s="1"/>
  <c r="AO1796" i="1" s="1"/>
  <c r="AO1797" i="1" s="1"/>
  <c r="AO1798" i="1" s="1"/>
  <c r="AO1799" i="1" s="1"/>
  <c r="AO1800" i="1" s="1"/>
  <c r="AO1801" i="1" s="1"/>
  <c r="AO1802" i="1" s="1"/>
  <c r="AO1803" i="1" s="1"/>
  <c r="AO1804" i="1" s="1"/>
  <c r="AO1805" i="1" s="1"/>
  <c r="AO1806" i="1" s="1"/>
  <c r="AO1807" i="1" s="1"/>
  <c r="AO1808" i="1" s="1"/>
  <c r="AO1809" i="1" s="1"/>
  <c r="AO1810" i="1" s="1"/>
  <c r="AO1811" i="1" s="1"/>
  <c r="AO1812" i="1" s="1"/>
  <c r="AO1813" i="1" s="1"/>
  <c r="AO1814" i="1" s="1"/>
  <c r="AO1815" i="1" s="1"/>
  <c r="AO1816" i="1" s="1"/>
  <c r="AO1817" i="1" s="1"/>
  <c r="AO1818" i="1" s="1"/>
  <c r="AO1819" i="1" s="1"/>
  <c r="AO1820" i="1" s="1"/>
  <c r="AO1821" i="1" s="1"/>
  <c r="AO1822" i="1" s="1"/>
  <c r="AO1823" i="1" s="1"/>
  <c r="AO1824" i="1" s="1"/>
  <c r="AO1825" i="1" s="1"/>
  <c r="AO1826" i="1" s="1"/>
  <c r="AO1827" i="1" s="1"/>
  <c r="AO1828" i="1" s="1"/>
  <c r="AO1829" i="1" s="1"/>
  <c r="AO1830" i="1" s="1"/>
  <c r="AO1831" i="1" s="1"/>
  <c r="AO1832" i="1" s="1"/>
  <c r="AO1833" i="1" s="1"/>
  <c r="AO1834" i="1" s="1"/>
  <c r="AO1835" i="1" s="1"/>
  <c r="AO1836" i="1" s="1"/>
  <c r="AO1837" i="1" s="1"/>
  <c r="AO1838" i="1" s="1"/>
  <c r="AO1839" i="1" s="1"/>
  <c r="AO1840" i="1" s="1"/>
  <c r="AO1841" i="1" s="1"/>
  <c r="AO1842" i="1" s="1"/>
  <c r="AO1843" i="1" s="1"/>
  <c r="AO1844" i="1" s="1"/>
  <c r="AO1845" i="1" s="1"/>
  <c r="AO1846" i="1" s="1"/>
  <c r="AO1847" i="1" s="1"/>
  <c r="AO1848" i="1" s="1"/>
  <c r="AO1849" i="1" s="1"/>
  <c r="AO1850" i="1" s="1"/>
  <c r="AO1851" i="1" s="1"/>
  <c r="AO1852" i="1" s="1"/>
  <c r="AO1853" i="1" s="1"/>
  <c r="AO1854" i="1" s="1"/>
  <c r="AO1855" i="1" s="1"/>
  <c r="AO1856" i="1" s="1"/>
  <c r="AO1857" i="1" s="1"/>
  <c r="AO1858" i="1" s="1"/>
  <c r="AO1859" i="1" s="1"/>
  <c r="AO1860" i="1" s="1"/>
  <c r="AO1861" i="1" s="1"/>
  <c r="AO1862" i="1" s="1"/>
  <c r="AO1863" i="1" s="1"/>
  <c r="AO1864" i="1" s="1"/>
  <c r="AO1865" i="1" s="1"/>
  <c r="AO1866" i="1" s="1"/>
  <c r="AO1867" i="1" s="1"/>
  <c r="AO1868" i="1" s="1"/>
  <c r="AO1869" i="1" s="1"/>
  <c r="AO1870" i="1" s="1"/>
  <c r="AO1871" i="1" s="1"/>
  <c r="AO1872" i="1" s="1"/>
  <c r="AO1873" i="1" s="1"/>
  <c r="AO1874" i="1" s="1"/>
  <c r="AO1875" i="1" s="1"/>
  <c r="AO1876" i="1" s="1"/>
  <c r="AO1877" i="1" s="1"/>
  <c r="AO1878" i="1" s="1"/>
  <c r="AO1879" i="1" s="1"/>
  <c r="AO1880" i="1" s="1"/>
  <c r="AO1881" i="1" s="1"/>
  <c r="AO1882" i="1" s="1"/>
  <c r="AO1883" i="1" s="1"/>
  <c r="AO1884" i="1" s="1"/>
  <c r="AO1885" i="1" s="1"/>
  <c r="AO1886" i="1" s="1"/>
  <c r="AO1887" i="1" s="1"/>
  <c r="AO1888" i="1" s="1"/>
  <c r="AO1889" i="1" s="1"/>
  <c r="AO1890" i="1" s="1"/>
  <c r="AO1891" i="1" s="1"/>
  <c r="AO1892" i="1" s="1"/>
  <c r="AO1893" i="1" s="1"/>
  <c r="AO1894" i="1" s="1"/>
  <c r="AO1895" i="1" s="1"/>
  <c r="AO1896" i="1" s="1"/>
  <c r="AO1897" i="1" s="1"/>
  <c r="AO1898" i="1" s="1"/>
  <c r="AO1899" i="1" s="1"/>
  <c r="AO1900" i="1" s="1"/>
  <c r="AO1901" i="1" s="1"/>
  <c r="AO1902" i="1" s="1"/>
  <c r="AO1903" i="1" s="1"/>
  <c r="AO1904" i="1" s="1"/>
  <c r="AO1905" i="1" s="1"/>
  <c r="AO1906" i="1" s="1"/>
  <c r="AO1907" i="1" s="1"/>
  <c r="AO1908" i="1" s="1"/>
  <c r="AO1909" i="1" s="1"/>
  <c r="AO1910" i="1" s="1"/>
  <c r="AO1911" i="1" s="1"/>
  <c r="AO1912" i="1" s="1"/>
  <c r="AO1913" i="1" s="1"/>
  <c r="AO1914" i="1" s="1"/>
  <c r="AO1915" i="1" s="1"/>
  <c r="AO1916" i="1" s="1"/>
  <c r="AO1917" i="1" s="1"/>
  <c r="AO1918" i="1" s="1"/>
  <c r="AO1919" i="1" s="1"/>
  <c r="AO1920" i="1" s="1"/>
  <c r="AO1921" i="1" s="1"/>
  <c r="AO1922" i="1" s="1"/>
  <c r="AO1923" i="1" s="1"/>
  <c r="AO1924" i="1" s="1"/>
  <c r="AO1925" i="1" s="1"/>
  <c r="AO1926" i="1" s="1"/>
  <c r="AO1927" i="1" s="1"/>
  <c r="AO1928" i="1" s="1"/>
  <c r="AO1929" i="1" s="1"/>
  <c r="AO1930" i="1" s="1"/>
  <c r="AO1931" i="1" s="1"/>
  <c r="AO1932" i="1" s="1"/>
  <c r="AO1933" i="1" s="1"/>
  <c r="AO1934" i="1" s="1"/>
  <c r="AO1935" i="1" s="1"/>
  <c r="AO1936" i="1" s="1"/>
  <c r="AO1937" i="1" s="1"/>
  <c r="AO1938" i="1" s="1"/>
  <c r="AO1939" i="1" s="1"/>
  <c r="AO1940" i="1" s="1"/>
  <c r="AO1941" i="1" s="1"/>
  <c r="AO1942" i="1" s="1"/>
  <c r="AO1943" i="1" s="1"/>
  <c r="AO1944" i="1" s="1"/>
  <c r="AO1945" i="1" s="1"/>
  <c r="AO1946" i="1" s="1"/>
  <c r="AO1947" i="1" s="1"/>
  <c r="AO1948" i="1" s="1"/>
  <c r="AO1949" i="1" s="1"/>
  <c r="AO1950" i="1" s="1"/>
  <c r="AO1951" i="1" s="1"/>
  <c r="AO1952" i="1" s="1"/>
  <c r="AO1953" i="1" s="1"/>
  <c r="AO1954" i="1" s="1"/>
  <c r="AO1955" i="1" s="1"/>
  <c r="AO1956" i="1" s="1"/>
  <c r="AO1957" i="1" s="1"/>
  <c r="AO1958" i="1" s="1"/>
  <c r="AO1959" i="1" s="1"/>
  <c r="AO1960" i="1" s="1"/>
  <c r="AO1961" i="1" s="1"/>
  <c r="AO1962" i="1" s="1"/>
  <c r="AO1963" i="1" s="1"/>
  <c r="AO1964" i="1" s="1"/>
  <c r="AO1965" i="1" s="1"/>
  <c r="AO1966" i="1" s="1"/>
  <c r="AO1967" i="1" s="1"/>
  <c r="AO1968" i="1" s="1"/>
  <c r="AO1969" i="1" s="1"/>
  <c r="AO1970" i="1" s="1"/>
  <c r="AO1971" i="1" s="1"/>
  <c r="AO1972" i="1" s="1"/>
  <c r="AO1973" i="1" s="1"/>
  <c r="AO1974" i="1" s="1"/>
  <c r="AO1975" i="1" s="1"/>
  <c r="AO1976" i="1" s="1"/>
  <c r="AO1977" i="1" s="1"/>
  <c r="AO1978" i="1" s="1"/>
  <c r="AO1979" i="1" s="1"/>
  <c r="AO1980" i="1" s="1"/>
  <c r="AO1981" i="1" s="1"/>
  <c r="AO1982" i="1" s="1"/>
  <c r="AO1983" i="1" s="1"/>
  <c r="AO1984" i="1" s="1"/>
  <c r="AO1985" i="1" s="1"/>
  <c r="AO1986" i="1" s="1"/>
  <c r="AO1987" i="1" s="1"/>
  <c r="AO1988" i="1" s="1"/>
  <c r="AO1989" i="1" s="1"/>
  <c r="AO1990" i="1" s="1"/>
  <c r="AO1991" i="1" s="1"/>
  <c r="AO1992" i="1" s="1"/>
  <c r="AO1993" i="1" s="1"/>
  <c r="AO1994" i="1" s="1"/>
  <c r="AO1995" i="1" s="1"/>
  <c r="AO1996" i="1" s="1"/>
  <c r="AO1997" i="1" s="1"/>
  <c r="AO1998" i="1" s="1"/>
  <c r="AO1999" i="1" s="1"/>
  <c r="AO2000" i="1" s="1"/>
  <c r="AO2001" i="1" s="1"/>
  <c r="AO2002" i="1" s="1"/>
  <c r="AO2003" i="1" s="1"/>
  <c r="AO2004" i="1" s="1"/>
  <c r="AO2005" i="1" s="1"/>
  <c r="AO2006" i="1" s="1"/>
  <c r="AO2007" i="1" s="1"/>
  <c r="AO2008" i="1" s="1"/>
  <c r="AO2009" i="1" s="1"/>
  <c r="AO2010" i="1" s="1"/>
  <c r="AO2011" i="1" s="1"/>
  <c r="AO2012" i="1" s="1"/>
  <c r="AO2013" i="1" s="1"/>
  <c r="AO2014" i="1" s="1"/>
  <c r="AO2015" i="1" s="1"/>
  <c r="AO2016" i="1" s="1"/>
  <c r="AO2017" i="1" s="1"/>
  <c r="AO2018" i="1" s="1"/>
  <c r="AO2019" i="1" s="1"/>
  <c r="AO2020" i="1" s="1"/>
  <c r="AO2021" i="1" s="1"/>
  <c r="AO2022" i="1" s="1"/>
  <c r="AO2023" i="1" s="1"/>
  <c r="AO2024" i="1" s="1"/>
  <c r="AO2025" i="1" s="1"/>
  <c r="AO2026" i="1" s="1"/>
  <c r="AO2027" i="1" s="1"/>
  <c r="AO2028" i="1" s="1"/>
  <c r="AO2029" i="1" s="1"/>
  <c r="AO2030" i="1" s="1"/>
  <c r="AO2031" i="1" s="1"/>
  <c r="AO2032" i="1" s="1"/>
  <c r="AO2033" i="1" s="1"/>
  <c r="AO2034" i="1" s="1"/>
  <c r="AO2035" i="1" s="1"/>
  <c r="AO2036" i="1" s="1"/>
  <c r="AO2037" i="1" s="1"/>
  <c r="AO2038" i="1" s="1"/>
  <c r="AO2039" i="1" s="1"/>
  <c r="AO2040" i="1" s="1"/>
  <c r="AO2041" i="1" s="1"/>
  <c r="AO2042" i="1" s="1"/>
  <c r="AO2043" i="1" s="1"/>
  <c r="AO2044" i="1" s="1"/>
  <c r="AO2045" i="1" s="1"/>
  <c r="AO2046" i="1" s="1"/>
  <c r="AO2047" i="1" s="1"/>
  <c r="AO2048" i="1" s="1"/>
  <c r="AO2049" i="1" s="1"/>
  <c r="AO2050" i="1" s="1"/>
  <c r="AO2051" i="1" s="1"/>
  <c r="AO2052" i="1" s="1"/>
  <c r="AO2053" i="1" s="1"/>
  <c r="AO2054" i="1" s="1"/>
  <c r="AO2055" i="1" s="1"/>
  <c r="AO2056" i="1" s="1"/>
  <c r="AO2057" i="1" s="1"/>
  <c r="AO2058" i="1" s="1"/>
  <c r="AO2059" i="1" s="1"/>
  <c r="AO2060" i="1" s="1"/>
  <c r="AO2061" i="1" s="1"/>
  <c r="AO2062" i="1" s="1"/>
  <c r="AO2063" i="1" s="1"/>
  <c r="AO2064" i="1" s="1"/>
  <c r="AO2065" i="1" s="1"/>
  <c r="AO2066" i="1" s="1"/>
  <c r="AO2067" i="1" s="1"/>
  <c r="AO2068" i="1" s="1"/>
  <c r="AO2069" i="1" s="1"/>
  <c r="AO2070" i="1" s="1"/>
  <c r="AO2071" i="1" s="1"/>
  <c r="AO2072" i="1" s="1"/>
  <c r="AO2073" i="1" s="1"/>
  <c r="AO2074" i="1" s="1"/>
  <c r="AO2075" i="1" s="1"/>
  <c r="AO2076" i="1" s="1"/>
  <c r="AO2077" i="1" s="1"/>
  <c r="AO2078" i="1" s="1"/>
  <c r="AO2079" i="1" s="1"/>
  <c r="AO2080" i="1" s="1"/>
  <c r="AO2081" i="1" s="1"/>
  <c r="AO2082" i="1" s="1"/>
  <c r="AO2083" i="1" s="1"/>
  <c r="AO2084" i="1" s="1"/>
  <c r="AO2085" i="1" s="1"/>
  <c r="AO2086" i="1" s="1"/>
  <c r="AO2087" i="1" s="1"/>
  <c r="AO2088" i="1" s="1"/>
  <c r="AO2089" i="1" s="1"/>
  <c r="AO2090" i="1" s="1"/>
  <c r="AO2091" i="1" s="1"/>
  <c r="AO2092" i="1" s="1"/>
  <c r="AO2093" i="1" s="1"/>
  <c r="AO2094" i="1" s="1"/>
  <c r="AO2095" i="1" s="1"/>
  <c r="AO2096" i="1" s="1"/>
  <c r="AO2097" i="1" s="1"/>
  <c r="AO2098" i="1" s="1"/>
  <c r="AO2099" i="1" s="1"/>
  <c r="AO2100" i="1" s="1"/>
  <c r="AO2101" i="1" s="1"/>
  <c r="AO2102" i="1" s="1"/>
  <c r="AO2103" i="1" s="1"/>
  <c r="AO2104" i="1" s="1"/>
  <c r="AO2105" i="1" s="1"/>
  <c r="AO2106" i="1" s="1"/>
  <c r="AO2107" i="1" s="1"/>
  <c r="AO2108" i="1" s="1"/>
  <c r="AO2109" i="1" s="1"/>
  <c r="AO2110" i="1" s="1"/>
  <c r="AO2111" i="1" s="1"/>
  <c r="AO2112" i="1" s="1"/>
  <c r="AO2113" i="1" s="1"/>
  <c r="AO2114" i="1" s="1"/>
  <c r="AO2115" i="1" s="1"/>
  <c r="AO2116" i="1" s="1"/>
  <c r="AO2117" i="1" s="1"/>
  <c r="AO2118" i="1" s="1"/>
  <c r="AO2119" i="1" s="1"/>
  <c r="AO2120" i="1" s="1"/>
  <c r="AO2121" i="1" s="1"/>
  <c r="AO2122" i="1" s="1"/>
  <c r="AO2123" i="1" s="1"/>
  <c r="AO2124" i="1" s="1"/>
  <c r="AO2125" i="1" s="1"/>
  <c r="AO2126" i="1" s="1"/>
  <c r="AO2127" i="1" s="1"/>
  <c r="AO2128" i="1" s="1"/>
  <c r="AO2129" i="1" s="1"/>
  <c r="AO2130" i="1" s="1"/>
  <c r="AO2131" i="1" s="1"/>
  <c r="AO2132" i="1" s="1"/>
  <c r="AO2133" i="1" s="1"/>
  <c r="AO2134" i="1" s="1"/>
  <c r="AO2135" i="1" s="1"/>
  <c r="AO2136" i="1" s="1"/>
  <c r="AO2137" i="1" s="1"/>
  <c r="AO2138" i="1" s="1"/>
  <c r="AO2139" i="1" s="1"/>
  <c r="AO2140" i="1" s="1"/>
  <c r="AO2141" i="1" s="1"/>
  <c r="AO2142" i="1" s="1"/>
  <c r="AO2143" i="1" s="1"/>
  <c r="AO2144" i="1" s="1"/>
  <c r="AO2145" i="1" s="1"/>
  <c r="AO2146" i="1" s="1"/>
  <c r="AO2147" i="1" s="1"/>
  <c r="AO2148" i="1" s="1"/>
  <c r="AO2149" i="1" s="1"/>
  <c r="AO2150" i="1" s="1"/>
  <c r="AO2151" i="1" s="1"/>
  <c r="AO2152" i="1" s="1"/>
  <c r="AO2153" i="1" s="1"/>
  <c r="AO2154" i="1" s="1"/>
  <c r="AO2155" i="1" s="1"/>
  <c r="AO2156" i="1" s="1"/>
  <c r="AO2157" i="1" s="1"/>
  <c r="AO2158" i="1" s="1"/>
  <c r="AO2159" i="1" s="1"/>
  <c r="AO2160" i="1" s="1"/>
  <c r="AO2161" i="1" s="1"/>
  <c r="AO2162" i="1" s="1"/>
  <c r="AO2163" i="1" s="1"/>
  <c r="AO2164" i="1" s="1"/>
  <c r="AO2165" i="1" s="1"/>
  <c r="AO2166" i="1" s="1"/>
  <c r="AO2167" i="1" s="1"/>
  <c r="AO2168" i="1" s="1"/>
  <c r="AO2169" i="1" s="1"/>
  <c r="AO2170" i="1" s="1"/>
  <c r="AO2171" i="1" s="1"/>
  <c r="AO2172" i="1" s="1"/>
  <c r="AO2173" i="1" s="1"/>
  <c r="AO2174" i="1" s="1"/>
  <c r="AO2175" i="1" s="1"/>
  <c r="AO2176" i="1" s="1"/>
  <c r="AO2177" i="1" s="1"/>
  <c r="AO2178" i="1" s="1"/>
  <c r="AO2179" i="1" s="1"/>
  <c r="AO2180" i="1" s="1"/>
  <c r="AO2181" i="1" s="1"/>
  <c r="AO2182" i="1" s="1"/>
  <c r="AO2183" i="1" s="1"/>
  <c r="AO2184" i="1" s="1"/>
  <c r="AO2185" i="1" s="1"/>
  <c r="AO2186" i="1" s="1"/>
  <c r="AO2187" i="1" s="1"/>
  <c r="AO2188" i="1" s="1"/>
  <c r="AO2189" i="1" s="1"/>
  <c r="AO2190" i="1" s="1"/>
  <c r="AO2191" i="1" s="1"/>
  <c r="AO2192" i="1" s="1"/>
  <c r="AO2193" i="1" s="1"/>
  <c r="AO2194" i="1" s="1"/>
  <c r="AO2195" i="1" s="1"/>
  <c r="AO2196" i="1" s="1"/>
  <c r="AO2197" i="1" s="1"/>
  <c r="AO2198" i="1" s="1"/>
  <c r="AO2199" i="1" s="1"/>
  <c r="AO2200" i="1" s="1"/>
  <c r="AO2201" i="1" s="1"/>
  <c r="AO2202" i="1" s="1"/>
  <c r="AO2203" i="1" s="1"/>
  <c r="AO2204" i="1" s="1"/>
  <c r="AO2205" i="1" s="1"/>
  <c r="AO2206" i="1" s="1"/>
  <c r="AO2207" i="1" s="1"/>
  <c r="AO2208" i="1" s="1"/>
  <c r="AO2209" i="1" s="1"/>
  <c r="AO2210" i="1" s="1"/>
  <c r="AO2211" i="1" s="1"/>
  <c r="AO2212" i="1" s="1"/>
  <c r="AO2213" i="1" s="1"/>
  <c r="AO2214" i="1" s="1"/>
  <c r="AO2215" i="1" s="1"/>
  <c r="AO2216" i="1" s="1"/>
  <c r="AO2217" i="1" s="1"/>
  <c r="AO2218" i="1" s="1"/>
  <c r="AO2219" i="1" s="1"/>
  <c r="AO2220" i="1" s="1"/>
  <c r="AO2221" i="1" s="1"/>
  <c r="AO2222" i="1" s="1"/>
  <c r="AO2223" i="1" s="1"/>
  <c r="AO2224" i="1" s="1"/>
  <c r="AO2225" i="1" s="1"/>
  <c r="AO2226" i="1" s="1"/>
  <c r="AO2227" i="1" s="1"/>
  <c r="AO2228" i="1" s="1"/>
  <c r="AO2229" i="1" s="1"/>
  <c r="AO2230" i="1" s="1"/>
  <c r="AO2231" i="1" s="1"/>
  <c r="AO2232" i="1" s="1"/>
  <c r="AO2233" i="1" s="1"/>
  <c r="AO2234" i="1" s="1"/>
  <c r="AO2235" i="1" s="1"/>
  <c r="AO2236" i="1" s="1"/>
  <c r="AO2237" i="1" s="1"/>
  <c r="AO2238" i="1" s="1"/>
  <c r="AO2239" i="1" s="1"/>
  <c r="AO2240" i="1" s="1"/>
  <c r="AO2241" i="1" s="1"/>
  <c r="AO2242" i="1" s="1"/>
  <c r="AO2243" i="1" s="1"/>
  <c r="AO2244" i="1" s="1"/>
  <c r="AO2245" i="1" s="1"/>
  <c r="AO2246" i="1" s="1"/>
  <c r="AO2247" i="1" s="1"/>
  <c r="AO2248" i="1" s="1"/>
  <c r="AO2249" i="1" s="1"/>
  <c r="AO2250" i="1" s="1"/>
  <c r="AO2251" i="1" s="1"/>
  <c r="AO2252" i="1" s="1"/>
  <c r="AO2253" i="1" s="1"/>
  <c r="AO2254" i="1" s="1"/>
  <c r="AO2255" i="1" s="1"/>
  <c r="AO2256" i="1" s="1"/>
  <c r="AO2257" i="1" s="1"/>
  <c r="AO2258" i="1" s="1"/>
  <c r="AO2259" i="1" s="1"/>
  <c r="AO2260" i="1" s="1"/>
  <c r="AO2261" i="1" s="1"/>
  <c r="AO2262" i="1" s="1"/>
  <c r="AO2263" i="1" s="1"/>
  <c r="AO2264" i="1" s="1"/>
  <c r="AO2265" i="1" s="1"/>
  <c r="AO2266" i="1" s="1"/>
  <c r="AO2267" i="1" s="1"/>
  <c r="AO2268" i="1" s="1"/>
  <c r="AO2269" i="1" s="1"/>
  <c r="AO2270" i="1" s="1"/>
  <c r="AO2271" i="1" s="1"/>
  <c r="AO2272" i="1" s="1"/>
  <c r="AO2273" i="1" s="1"/>
  <c r="AO2274" i="1" s="1"/>
  <c r="AO2275" i="1" s="1"/>
  <c r="AO2276" i="1" s="1"/>
  <c r="AO2277" i="1" s="1"/>
  <c r="AO2278" i="1" s="1"/>
  <c r="AO2279" i="1" s="1"/>
  <c r="AO2280" i="1" s="1"/>
  <c r="AO2281" i="1" s="1"/>
  <c r="AO2282" i="1" s="1"/>
  <c r="AO2283" i="1" s="1"/>
  <c r="AO2284" i="1" s="1"/>
  <c r="AO2285" i="1" s="1"/>
  <c r="AO2286" i="1" s="1"/>
  <c r="AO2287" i="1" s="1"/>
  <c r="AO2288" i="1" s="1"/>
  <c r="AO2289" i="1" s="1"/>
  <c r="AO2290" i="1" s="1"/>
  <c r="AO2291" i="1" s="1"/>
  <c r="AO2292" i="1" s="1"/>
  <c r="AO2293" i="1" s="1"/>
  <c r="AO2294" i="1" s="1"/>
  <c r="AO2295" i="1" s="1"/>
  <c r="AO2296" i="1" s="1"/>
  <c r="AO2297" i="1" s="1"/>
  <c r="AO2298" i="1" s="1"/>
  <c r="AO2299" i="1" s="1"/>
  <c r="AO2300" i="1" s="1"/>
  <c r="AO2301" i="1" s="1"/>
  <c r="AO2302" i="1" s="1"/>
  <c r="AO2303" i="1" s="1"/>
  <c r="AO2304" i="1" s="1"/>
  <c r="AO2305" i="1" s="1"/>
  <c r="AO2306" i="1" s="1"/>
  <c r="AO2307" i="1" s="1"/>
  <c r="AO2308" i="1" s="1"/>
  <c r="AO2309" i="1" s="1"/>
  <c r="AO2310" i="1" s="1"/>
  <c r="AO2311" i="1" s="1"/>
  <c r="AO2312" i="1" s="1"/>
  <c r="AO2313" i="1" s="1"/>
  <c r="AO2314" i="1" s="1"/>
  <c r="AO2315" i="1" s="1"/>
  <c r="AO2316" i="1" s="1"/>
  <c r="AO2317" i="1" s="1"/>
  <c r="AO2318" i="1" s="1"/>
  <c r="AO2319" i="1" s="1"/>
  <c r="AO2320" i="1" s="1"/>
  <c r="AO2321" i="1" s="1"/>
  <c r="AO2322" i="1" s="1"/>
  <c r="AO2323" i="1" s="1"/>
  <c r="AO2324" i="1" s="1"/>
  <c r="AO2325" i="1" s="1"/>
  <c r="AO2326" i="1" s="1"/>
  <c r="AO2327" i="1" s="1"/>
  <c r="AO2328" i="1" s="1"/>
  <c r="AO2329" i="1" s="1"/>
  <c r="AO2330" i="1" s="1"/>
  <c r="AO2331" i="1" s="1"/>
  <c r="AO2332" i="1" s="1"/>
  <c r="AO2333" i="1" s="1"/>
  <c r="AO2334" i="1" s="1"/>
  <c r="AO2335" i="1" s="1"/>
  <c r="AO2336" i="1" s="1"/>
  <c r="AO2337" i="1" s="1"/>
  <c r="AO2338" i="1" s="1"/>
  <c r="AO2339" i="1" s="1"/>
  <c r="AO2340" i="1" s="1"/>
  <c r="AO2341" i="1" s="1"/>
  <c r="AO2342" i="1" s="1"/>
  <c r="AO2343" i="1" s="1"/>
  <c r="AO2344" i="1" s="1"/>
  <c r="AO2345" i="1" s="1"/>
  <c r="AO2346" i="1" s="1"/>
  <c r="AO2347" i="1" s="1"/>
  <c r="AO2348" i="1" s="1"/>
  <c r="AO2349" i="1" s="1"/>
  <c r="AO2350" i="1" s="1"/>
  <c r="AO2351" i="1" s="1"/>
  <c r="AO2352" i="1" s="1"/>
  <c r="AO2353" i="1" s="1"/>
  <c r="AO2354" i="1" s="1"/>
  <c r="AO2355" i="1" s="1"/>
  <c r="AO2356" i="1" s="1"/>
  <c r="AO2357" i="1" s="1"/>
  <c r="AO2358" i="1" s="1"/>
  <c r="AO2359" i="1" s="1"/>
  <c r="AO2360" i="1" s="1"/>
  <c r="AO2361" i="1" s="1"/>
  <c r="AO2362" i="1" s="1"/>
  <c r="AO2363" i="1" s="1"/>
  <c r="AO2364" i="1" s="1"/>
  <c r="AO2365" i="1" s="1"/>
  <c r="AO2366" i="1" s="1"/>
  <c r="AO2367" i="1" s="1"/>
  <c r="AO2368" i="1" s="1"/>
  <c r="AO2369" i="1" s="1"/>
  <c r="AO2370" i="1" s="1"/>
  <c r="AO2371" i="1" s="1"/>
  <c r="AO2372" i="1" s="1"/>
  <c r="AO2373" i="1" s="1"/>
  <c r="AO2374" i="1" s="1"/>
  <c r="AO2375" i="1" s="1"/>
  <c r="AO2376" i="1" s="1"/>
  <c r="AO2377" i="1" s="1"/>
  <c r="AO2378" i="1" s="1"/>
  <c r="AO2379" i="1" s="1"/>
  <c r="AO2380" i="1" s="1"/>
  <c r="AO2381" i="1" s="1"/>
  <c r="AO2382" i="1" s="1"/>
  <c r="AO2383" i="1" s="1"/>
  <c r="AO2384" i="1" s="1"/>
  <c r="AO2385" i="1" s="1"/>
  <c r="AO2386" i="1" s="1"/>
  <c r="AO2387" i="1" s="1"/>
  <c r="AO2388" i="1" s="1"/>
  <c r="AO2389" i="1" s="1"/>
  <c r="AO2390" i="1" s="1"/>
  <c r="AO2391" i="1" s="1"/>
  <c r="AO2392" i="1" s="1"/>
  <c r="AO2393" i="1" s="1"/>
  <c r="AO2394" i="1" s="1"/>
  <c r="AO2395" i="1" s="1"/>
  <c r="AO2396" i="1" s="1"/>
  <c r="AO2397" i="1" s="1"/>
  <c r="AO2398" i="1" s="1"/>
  <c r="AO2399" i="1" s="1"/>
  <c r="AO2400" i="1" s="1"/>
  <c r="AO2401" i="1" s="1"/>
  <c r="AO2402" i="1" s="1"/>
  <c r="AO2403" i="1" s="1"/>
  <c r="AO2404" i="1" s="1"/>
  <c r="AO2405" i="1" s="1"/>
  <c r="AO2406" i="1" s="1"/>
  <c r="AO2407" i="1" s="1"/>
  <c r="AO2408" i="1" s="1"/>
  <c r="AO2409" i="1" s="1"/>
  <c r="AO2410" i="1" s="1"/>
  <c r="AO2411" i="1" s="1"/>
  <c r="AO2412" i="1" s="1"/>
  <c r="AO2413" i="1" s="1"/>
  <c r="AO2414" i="1" s="1"/>
  <c r="AO2415" i="1" s="1"/>
  <c r="AO2416" i="1" s="1"/>
  <c r="AO2417" i="1" s="1"/>
  <c r="AO2418" i="1" s="1"/>
  <c r="AO2419" i="1" s="1"/>
  <c r="AO2420" i="1" s="1"/>
  <c r="AO2421" i="1" s="1"/>
  <c r="AO2422" i="1" s="1"/>
  <c r="AO2423" i="1" s="1"/>
  <c r="AO2424" i="1" s="1"/>
  <c r="AO2425" i="1" s="1"/>
  <c r="AO2426" i="1" s="1"/>
  <c r="AO2427" i="1" s="1"/>
  <c r="AO2428" i="1" s="1"/>
  <c r="AO2429" i="1" s="1"/>
  <c r="AO2430" i="1" s="1"/>
  <c r="AO2431" i="1" s="1"/>
  <c r="AO2432" i="1" s="1"/>
  <c r="AO2433" i="1" s="1"/>
  <c r="AO2434" i="1" s="1"/>
  <c r="AO2435" i="1" s="1"/>
  <c r="AO2436" i="1" s="1"/>
  <c r="AO2437" i="1" s="1"/>
  <c r="AO2438" i="1" s="1"/>
  <c r="AO2439" i="1" s="1"/>
  <c r="AO2440" i="1" s="1"/>
  <c r="AO2441" i="1" s="1"/>
  <c r="AO2442" i="1" s="1"/>
  <c r="AO2443" i="1" s="1"/>
  <c r="AO2444" i="1" s="1"/>
  <c r="AO2445" i="1" s="1"/>
  <c r="AO2446" i="1" s="1"/>
  <c r="AO2447" i="1" s="1"/>
  <c r="AO2448" i="1" s="1"/>
  <c r="AO2449" i="1" s="1"/>
  <c r="AO2450" i="1" s="1"/>
  <c r="AO2451" i="1" s="1"/>
  <c r="AO2452" i="1" s="1"/>
  <c r="AO2453" i="1" s="1"/>
  <c r="AO2454" i="1" s="1"/>
  <c r="AO2455" i="1" s="1"/>
  <c r="AO2456" i="1" s="1"/>
  <c r="AO2457" i="1" s="1"/>
  <c r="AO2458" i="1" s="1"/>
  <c r="AO2459" i="1" s="1"/>
  <c r="AO2460" i="1" s="1"/>
  <c r="AO2461" i="1" s="1"/>
  <c r="AO2462" i="1" s="1"/>
  <c r="AO2463" i="1" s="1"/>
  <c r="AO2464" i="1" s="1"/>
  <c r="AO2465" i="1" s="1"/>
  <c r="AO2466" i="1" s="1"/>
  <c r="AO2467" i="1" s="1"/>
  <c r="AO2468" i="1" s="1"/>
  <c r="AO2469" i="1" s="1"/>
  <c r="AO2470" i="1" s="1"/>
  <c r="AO2471" i="1" s="1"/>
  <c r="AO2472" i="1" s="1"/>
  <c r="AO2473" i="1" s="1"/>
  <c r="AO2474" i="1" s="1"/>
  <c r="AO2475" i="1" s="1"/>
  <c r="AO2476" i="1" s="1"/>
  <c r="AO2477" i="1" s="1"/>
  <c r="AO2478" i="1" s="1"/>
  <c r="AO2479" i="1" s="1"/>
  <c r="AO2480" i="1" s="1"/>
  <c r="AO2481" i="1" s="1"/>
  <c r="AO2482" i="1" s="1"/>
  <c r="AO2483" i="1" s="1"/>
  <c r="AO2484" i="1" s="1"/>
  <c r="AO2485" i="1" s="1"/>
  <c r="AO2486" i="1" s="1"/>
  <c r="AO2487" i="1" s="1"/>
  <c r="AO2488" i="1" s="1"/>
  <c r="AO2489" i="1" s="1"/>
  <c r="AO2490" i="1" s="1"/>
  <c r="AO2491" i="1" s="1"/>
  <c r="AO2492" i="1" s="1"/>
  <c r="AO2493" i="1" s="1"/>
  <c r="AO2494" i="1" s="1"/>
  <c r="AO2495" i="1" s="1"/>
  <c r="AO2496" i="1" s="1"/>
  <c r="AO2497" i="1" s="1"/>
  <c r="AO2498" i="1" s="1"/>
  <c r="AO2499" i="1" s="1"/>
  <c r="AO2500" i="1" s="1"/>
  <c r="AO2501" i="1" s="1"/>
  <c r="AO2502" i="1" s="1"/>
  <c r="AO2503" i="1" s="1"/>
  <c r="AO2504" i="1" s="1"/>
  <c r="AO2505" i="1" s="1"/>
  <c r="AO2506" i="1" s="1"/>
  <c r="AO2507" i="1" s="1"/>
  <c r="AO2508" i="1" s="1"/>
  <c r="AO2509" i="1" s="1"/>
  <c r="AO2510" i="1" s="1"/>
  <c r="AO2511" i="1" s="1"/>
  <c r="AO2512" i="1" s="1"/>
  <c r="AO2513" i="1" s="1"/>
  <c r="AO2514" i="1" s="1"/>
  <c r="AO2515" i="1" s="1"/>
  <c r="AO2516" i="1" s="1"/>
  <c r="AO2517" i="1" s="1"/>
  <c r="AO2518" i="1" s="1"/>
  <c r="AO2519" i="1" s="1"/>
  <c r="AO2520" i="1" s="1"/>
  <c r="AO2521" i="1" s="1"/>
  <c r="AO2522" i="1" s="1"/>
  <c r="AO2523" i="1" s="1"/>
  <c r="AO2524" i="1" s="1"/>
  <c r="AO2525" i="1" s="1"/>
  <c r="AO2526" i="1" s="1"/>
  <c r="AO2527" i="1" s="1"/>
  <c r="AO2528" i="1" s="1"/>
  <c r="AO2529" i="1" s="1"/>
  <c r="AO2530" i="1" s="1"/>
  <c r="AO2531" i="1" s="1"/>
  <c r="AO2532" i="1" s="1"/>
  <c r="AO2533" i="1" s="1"/>
  <c r="AO2534" i="1" s="1"/>
  <c r="AO2535" i="1" s="1"/>
  <c r="AO2536" i="1" s="1"/>
  <c r="AO2537" i="1" s="1"/>
  <c r="AO2538" i="1" s="1"/>
  <c r="AO2539" i="1" s="1"/>
  <c r="AO2540" i="1" s="1"/>
  <c r="AO2541" i="1" s="1"/>
  <c r="AO2542" i="1" s="1"/>
  <c r="AO2543" i="1" s="1"/>
  <c r="AO2544" i="1" s="1"/>
  <c r="AO2545" i="1" s="1"/>
  <c r="AO2546" i="1" s="1"/>
  <c r="AO2547" i="1" s="1"/>
  <c r="AO2548" i="1" s="1"/>
  <c r="AO2549" i="1" s="1"/>
  <c r="AO2550" i="1" s="1"/>
  <c r="AO2551" i="1" s="1"/>
  <c r="AO2552" i="1" s="1"/>
  <c r="AO2553" i="1" s="1"/>
  <c r="AO2554" i="1" s="1"/>
  <c r="AO2555" i="1" s="1"/>
  <c r="AO2556" i="1" s="1"/>
  <c r="AO2557" i="1" s="1"/>
  <c r="AO2558" i="1" s="1"/>
  <c r="AO2559" i="1" s="1"/>
  <c r="AO2560" i="1" s="1"/>
  <c r="AO2561" i="1" s="1"/>
  <c r="AO2562" i="1" s="1"/>
  <c r="AO2563" i="1" s="1"/>
  <c r="AO2564" i="1" s="1"/>
  <c r="AO2565" i="1" s="1"/>
  <c r="AO2566" i="1" s="1"/>
  <c r="AO2567" i="1" s="1"/>
  <c r="AO2568" i="1" s="1"/>
  <c r="AO2569" i="1" s="1"/>
  <c r="AO2570" i="1" s="1"/>
  <c r="AO2571" i="1" s="1"/>
  <c r="AO2572" i="1" s="1"/>
  <c r="AO2573" i="1" s="1"/>
  <c r="AO2574" i="1" s="1"/>
  <c r="AO2575" i="1" s="1"/>
  <c r="AO2576" i="1" s="1"/>
  <c r="AO2577" i="1" s="1"/>
  <c r="AO2578" i="1" s="1"/>
  <c r="AO2579" i="1" s="1"/>
  <c r="AO2580" i="1" s="1"/>
  <c r="AO2581" i="1" s="1"/>
  <c r="AO2582" i="1" s="1"/>
  <c r="AO2583" i="1" s="1"/>
  <c r="AO2584" i="1" s="1"/>
  <c r="AO2585" i="1" s="1"/>
  <c r="AO2586" i="1" s="1"/>
  <c r="AO2587" i="1" s="1"/>
  <c r="AO2588" i="1" s="1"/>
  <c r="AO2589" i="1" s="1"/>
  <c r="AO2590" i="1" s="1"/>
  <c r="AO2591" i="1" s="1"/>
  <c r="AO2592" i="1" s="1"/>
  <c r="AO2593" i="1" s="1"/>
  <c r="AO2594" i="1" s="1"/>
  <c r="AO2595" i="1" s="1"/>
  <c r="AO2596" i="1" s="1"/>
  <c r="AO2597" i="1" s="1"/>
  <c r="AO2598" i="1" s="1"/>
  <c r="AO2599" i="1" s="1"/>
  <c r="AO2600" i="1" s="1"/>
  <c r="AO2601" i="1" s="1"/>
  <c r="AO2602" i="1" s="1"/>
  <c r="AO2603" i="1" s="1"/>
  <c r="AO2604" i="1" s="1"/>
  <c r="AO2605" i="1" s="1"/>
  <c r="AO2606" i="1" s="1"/>
  <c r="AO2607" i="1" s="1"/>
  <c r="AO2608" i="1" s="1"/>
  <c r="AO2609" i="1" s="1"/>
  <c r="AO2610" i="1" s="1"/>
  <c r="AO2611" i="1" s="1"/>
  <c r="AO2612" i="1" s="1"/>
  <c r="AO2613" i="1" s="1"/>
  <c r="AO2614" i="1" s="1"/>
  <c r="AO2615" i="1" s="1"/>
  <c r="AO2616" i="1" s="1"/>
  <c r="AO2617" i="1" s="1"/>
  <c r="AO2618" i="1" s="1"/>
  <c r="AO2619" i="1" s="1"/>
  <c r="AO2620" i="1" s="1"/>
  <c r="AO2621" i="1" s="1"/>
  <c r="AO2622" i="1" s="1"/>
  <c r="AO2623" i="1" s="1"/>
  <c r="AO2624" i="1" s="1"/>
  <c r="AO2625" i="1" s="1"/>
  <c r="AO2626" i="1" s="1"/>
  <c r="AO2627" i="1" s="1"/>
  <c r="AO2628" i="1" s="1"/>
  <c r="AO2629" i="1" s="1"/>
  <c r="AO2630" i="1" s="1"/>
  <c r="AO2631" i="1" s="1"/>
  <c r="AO2632" i="1" s="1"/>
  <c r="AO2633" i="1" s="1"/>
  <c r="AO2634" i="1" s="1"/>
  <c r="AO2635" i="1" s="1"/>
  <c r="AO2636" i="1" s="1"/>
  <c r="AO2637" i="1" s="1"/>
  <c r="AO2638" i="1" s="1"/>
  <c r="AO2639" i="1" s="1"/>
  <c r="AO2640" i="1" s="1"/>
  <c r="AO2641" i="1" s="1"/>
  <c r="AO2642" i="1" s="1"/>
  <c r="AO2643" i="1" s="1"/>
  <c r="AO2644" i="1" s="1"/>
  <c r="AO2645" i="1" s="1"/>
  <c r="AO2646" i="1" s="1"/>
  <c r="AO2647" i="1" s="1"/>
  <c r="AO2648" i="1" s="1"/>
  <c r="AO2649" i="1" s="1"/>
  <c r="AO2650" i="1" s="1"/>
  <c r="AO2651" i="1" s="1"/>
  <c r="AO2652" i="1" s="1"/>
  <c r="AO2653" i="1" s="1"/>
  <c r="AO2654" i="1" s="1"/>
  <c r="AO2655" i="1" s="1"/>
  <c r="AO2656" i="1" s="1"/>
  <c r="AO2657" i="1" s="1"/>
  <c r="AO2658" i="1" s="1"/>
  <c r="AO2659" i="1" s="1"/>
  <c r="AO2660" i="1" s="1"/>
  <c r="AO2661" i="1" s="1"/>
  <c r="AO2662" i="1" s="1"/>
  <c r="AO2663" i="1" s="1"/>
  <c r="AO2664" i="1" s="1"/>
  <c r="AO2665" i="1" s="1"/>
  <c r="AO2666" i="1" s="1"/>
  <c r="AO2667" i="1" s="1"/>
  <c r="AO2668" i="1" s="1"/>
  <c r="AO2669" i="1" s="1"/>
  <c r="AO2670" i="1" s="1"/>
  <c r="AO2671" i="1" s="1"/>
  <c r="AO2672" i="1" s="1"/>
  <c r="AO2673" i="1" s="1"/>
  <c r="AO2674" i="1" s="1"/>
  <c r="AO2675" i="1" s="1"/>
  <c r="AO2676" i="1" s="1"/>
  <c r="AO2677" i="1" s="1"/>
  <c r="AO2678" i="1" s="1"/>
  <c r="AO2679" i="1" s="1"/>
  <c r="AO2680" i="1" s="1"/>
  <c r="AO2681" i="1" s="1"/>
  <c r="AO2682" i="1" s="1"/>
  <c r="AO2683" i="1" s="1"/>
  <c r="AO2684" i="1" s="1"/>
  <c r="AO2685" i="1" s="1"/>
  <c r="AO2686" i="1" s="1"/>
  <c r="AO2687" i="1" s="1"/>
  <c r="AO2688" i="1" s="1"/>
  <c r="AO2689" i="1" s="1"/>
  <c r="AO2690" i="1" s="1"/>
  <c r="AO2691" i="1" s="1"/>
  <c r="AO2692" i="1" s="1"/>
  <c r="AO2693" i="1" s="1"/>
  <c r="AO2694" i="1" s="1"/>
  <c r="AO2695" i="1" s="1"/>
  <c r="AO2696" i="1" s="1"/>
  <c r="AO2697" i="1" s="1"/>
  <c r="AO2698" i="1" s="1"/>
  <c r="AO2699" i="1" s="1"/>
  <c r="AO2700" i="1" s="1"/>
  <c r="AO2701" i="1" s="1"/>
  <c r="AO2702" i="1" s="1"/>
  <c r="AO2703" i="1" s="1"/>
  <c r="AO2704" i="1" s="1"/>
  <c r="AO2705" i="1" s="1"/>
  <c r="AO2706" i="1" s="1"/>
  <c r="AO2707" i="1" s="1"/>
  <c r="AO2708" i="1" s="1"/>
  <c r="AO2709" i="1" s="1"/>
  <c r="AO2710" i="1" s="1"/>
  <c r="AO2711" i="1" s="1"/>
  <c r="AO2712" i="1" s="1"/>
  <c r="AO2713" i="1" s="1"/>
  <c r="AO2714" i="1" s="1"/>
  <c r="AO2715" i="1" s="1"/>
  <c r="AO2716" i="1" s="1"/>
  <c r="AO2717" i="1" s="1"/>
  <c r="AO2718" i="1" s="1"/>
  <c r="AO2719" i="1" s="1"/>
  <c r="AO2720" i="1" s="1"/>
  <c r="AO2721" i="1" s="1"/>
  <c r="AO2722" i="1" s="1"/>
  <c r="AO2723" i="1" s="1"/>
  <c r="AO2724" i="1" s="1"/>
  <c r="AO2725" i="1" s="1"/>
  <c r="AO2726" i="1" s="1"/>
  <c r="AO2727" i="1" s="1"/>
  <c r="AO2728" i="1" s="1"/>
  <c r="AO2729" i="1" s="1"/>
  <c r="AO2730" i="1" s="1"/>
  <c r="AO2731" i="1" s="1"/>
  <c r="AO2732" i="1" s="1"/>
  <c r="AO2733" i="1" s="1"/>
  <c r="AO2734" i="1" s="1"/>
  <c r="AO2735" i="1" s="1"/>
  <c r="AO2736" i="1" s="1"/>
  <c r="AO2737" i="1" s="1"/>
  <c r="AO2738" i="1" s="1"/>
  <c r="AO2739" i="1" s="1"/>
  <c r="AO2740" i="1" s="1"/>
  <c r="AO2741" i="1" s="1"/>
  <c r="AO2742" i="1" s="1"/>
  <c r="AO2743" i="1" s="1"/>
  <c r="AO2744" i="1" s="1"/>
  <c r="AO2745" i="1" s="1"/>
  <c r="AO2746" i="1" s="1"/>
  <c r="AO2747" i="1" s="1"/>
  <c r="AO2748" i="1" s="1"/>
  <c r="AO2749" i="1" s="1"/>
  <c r="AO2750" i="1" s="1"/>
  <c r="AO2751" i="1" s="1"/>
  <c r="AO2752" i="1" s="1"/>
  <c r="AO2753" i="1" s="1"/>
  <c r="AO2754" i="1" s="1"/>
  <c r="AO2755" i="1" s="1"/>
  <c r="AO2756" i="1" s="1"/>
  <c r="AO2757" i="1" s="1"/>
  <c r="AO2758" i="1" s="1"/>
  <c r="AO2759" i="1" s="1"/>
  <c r="AO2760" i="1" s="1"/>
  <c r="AO2761" i="1" s="1"/>
  <c r="AO2762" i="1" s="1"/>
  <c r="AO2763" i="1" s="1"/>
  <c r="AO2764" i="1" s="1"/>
  <c r="AO2765" i="1" s="1"/>
  <c r="AO2766" i="1" s="1"/>
  <c r="AO2767" i="1" s="1"/>
  <c r="AO2768" i="1" s="1"/>
  <c r="AO2769" i="1" s="1"/>
  <c r="AO2770" i="1" s="1"/>
  <c r="AO2771" i="1" s="1"/>
  <c r="AO2772" i="1" s="1"/>
  <c r="AO2773" i="1" s="1"/>
  <c r="AO2774" i="1" s="1"/>
  <c r="AO2775" i="1" s="1"/>
  <c r="AO2776" i="1" s="1"/>
  <c r="AO2777" i="1" s="1"/>
  <c r="AO2778" i="1" s="1"/>
  <c r="AO2779" i="1" s="1"/>
  <c r="AO2780" i="1" s="1"/>
  <c r="AO2781" i="1" s="1"/>
  <c r="AO2782" i="1" s="1"/>
  <c r="AO2783" i="1" s="1"/>
  <c r="AO2784" i="1" s="1"/>
  <c r="AO2785" i="1" s="1"/>
  <c r="AO2786" i="1" s="1"/>
  <c r="AO2787" i="1" s="1"/>
  <c r="AO2788" i="1" s="1"/>
  <c r="AO2789" i="1" s="1"/>
  <c r="AO2790" i="1" s="1"/>
  <c r="AO2791" i="1" s="1"/>
  <c r="AO2792" i="1" s="1"/>
  <c r="AO2793" i="1" s="1"/>
  <c r="AO2794" i="1" s="1"/>
  <c r="AO2795" i="1" s="1"/>
  <c r="AO2796" i="1" s="1"/>
  <c r="AO2797" i="1" s="1"/>
  <c r="AO2798" i="1" s="1"/>
  <c r="AO2799" i="1" s="1"/>
  <c r="AO2800" i="1" s="1"/>
  <c r="AO2801" i="1" s="1"/>
  <c r="AO2802" i="1" s="1"/>
  <c r="AO2803" i="1" s="1"/>
  <c r="AO2804" i="1" s="1"/>
  <c r="AO2805" i="1" s="1"/>
  <c r="AO2806" i="1" s="1"/>
  <c r="AO2807" i="1" s="1"/>
  <c r="AO2808" i="1" s="1"/>
  <c r="AO2809" i="1" s="1"/>
  <c r="AO2810" i="1" s="1"/>
  <c r="AO2811" i="1" s="1"/>
  <c r="AO2812" i="1" s="1"/>
  <c r="AO2813" i="1" s="1"/>
  <c r="AO2814" i="1" s="1"/>
  <c r="AO2815" i="1" s="1"/>
  <c r="AO2816" i="1" s="1"/>
  <c r="AO2817" i="1" s="1"/>
  <c r="AO2818" i="1" s="1"/>
  <c r="AO2819" i="1" s="1"/>
  <c r="AO2820" i="1" s="1"/>
  <c r="AO2821" i="1" s="1"/>
  <c r="AO2822" i="1" s="1"/>
  <c r="AO2823" i="1" s="1"/>
  <c r="AO2824" i="1" s="1"/>
  <c r="AO2825" i="1" s="1"/>
  <c r="AO2826" i="1" s="1"/>
  <c r="AO2827" i="1" s="1"/>
  <c r="AO2828" i="1" s="1"/>
  <c r="AO2829" i="1" s="1"/>
  <c r="AO2830" i="1" s="1"/>
  <c r="AO2831" i="1" s="1"/>
  <c r="AO2832" i="1" s="1"/>
  <c r="AO2833" i="1" s="1"/>
  <c r="AO2834" i="1" s="1"/>
  <c r="AO2835" i="1" s="1"/>
  <c r="AO2836" i="1" s="1"/>
  <c r="AO2837" i="1" s="1"/>
  <c r="AO2838" i="1" s="1"/>
  <c r="AO2839" i="1" s="1"/>
  <c r="AO2840" i="1" s="1"/>
  <c r="AO2841" i="1" s="1"/>
  <c r="AO2842" i="1" s="1"/>
  <c r="AO2843" i="1" s="1"/>
  <c r="AO2844" i="1" s="1"/>
  <c r="AO2845" i="1" s="1"/>
  <c r="AO2846" i="1" s="1"/>
  <c r="AO2847" i="1" s="1"/>
  <c r="AO2848" i="1" s="1"/>
  <c r="AO2849" i="1" s="1"/>
  <c r="AO2850" i="1" s="1"/>
  <c r="AO2851" i="1" s="1"/>
  <c r="AO2852" i="1" s="1"/>
  <c r="AO2853" i="1" s="1"/>
  <c r="AO2854" i="1" s="1"/>
  <c r="AO2855" i="1" s="1"/>
  <c r="AO2856" i="1" s="1"/>
  <c r="AO2857" i="1" s="1"/>
  <c r="AO2858" i="1" s="1"/>
  <c r="AO2859" i="1" s="1"/>
  <c r="AO2860" i="1" s="1"/>
  <c r="AO2861" i="1" s="1"/>
  <c r="AO2862" i="1" s="1"/>
  <c r="AO2863" i="1" s="1"/>
  <c r="AO2864" i="1" s="1"/>
  <c r="AO2865" i="1" s="1"/>
  <c r="AO2866" i="1" s="1"/>
  <c r="AO2867" i="1" s="1"/>
  <c r="AO2868" i="1" s="1"/>
  <c r="AO2869" i="1" s="1"/>
  <c r="AO2870" i="1" s="1"/>
  <c r="AO2871" i="1" s="1"/>
  <c r="AO2872" i="1" s="1"/>
  <c r="AO2873" i="1" s="1"/>
  <c r="AO2874" i="1" s="1"/>
  <c r="AO2875" i="1" s="1"/>
  <c r="AO2876" i="1" s="1"/>
  <c r="AO2877" i="1" s="1"/>
  <c r="AO2878" i="1" s="1"/>
  <c r="AO2879" i="1" s="1"/>
  <c r="AO2880" i="1" s="1"/>
  <c r="AO2881" i="1" s="1"/>
  <c r="AO2882" i="1" s="1"/>
  <c r="AO2883" i="1" s="1"/>
  <c r="AO2884" i="1" s="1"/>
  <c r="AO2885" i="1" s="1"/>
  <c r="AO2886" i="1" s="1"/>
  <c r="AO2887" i="1" s="1"/>
  <c r="AO2888" i="1" s="1"/>
  <c r="AO2889" i="1" s="1"/>
  <c r="AO2890" i="1" s="1"/>
  <c r="AO2891" i="1" s="1"/>
  <c r="AO2892" i="1" s="1"/>
  <c r="AO2893" i="1" s="1"/>
  <c r="AO2894" i="1" s="1"/>
  <c r="AO2895" i="1" s="1"/>
  <c r="AO2896" i="1" s="1"/>
  <c r="AO2897" i="1" s="1"/>
  <c r="AO2898" i="1" s="1"/>
  <c r="AO2899" i="1" s="1"/>
  <c r="AO2900" i="1" s="1"/>
  <c r="AO2901" i="1" s="1"/>
  <c r="AO2902" i="1" s="1"/>
  <c r="AO2903" i="1" s="1"/>
  <c r="AO2904" i="1" s="1"/>
  <c r="AO2905" i="1" s="1"/>
  <c r="AO2906" i="1" s="1"/>
  <c r="AO2907" i="1" s="1"/>
  <c r="AO2908" i="1" s="1"/>
  <c r="AO2909" i="1" s="1"/>
  <c r="AO2910" i="1" s="1"/>
  <c r="AO2911" i="1" s="1"/>
  <c r="AO2912" i="1" s="1"/>
  <c r="AO2913" i="1" s="1"/>
  <c r="AO2914" i="1" s="1"/>
  <c r="AO2915" i="1" s="1"/>
  <c r="AO2916" i="1" s="1"/>
  <c r="AO2917" i="1" s="1"/>
  <c r="AO2918" i="1" s="1"/>
  <c r="AO2919" i="1" s="1"/>
  <c r="AO2920" i="1" s="1"/>
  <c r="AO2921" i="1" s="1"/>
  <c r="AO2922" i="1" s="1"/>
  <c r="AO2923" i="1" s="1"/>
  <c r="AO2924" i="1" s="1"/>
  <c r="AO2925" i="1" s="1"/>
  <c r="AO2926" i="1" s="1"/>
  <c r="AO2927" i="1" s="1"/>
  <c r="AO2928" i="1" s="1"/>
  <c r="AO2929" i="1" s="1"/>
  <c r="AO2930" i="1" s="1"/>
  <c r="AO2931" i="1" s="1"/>
  <c r="AO2932" i="1" s="1"/>
  <c r="AO2933" i="1" s="1"/>
  <c r="AO2934" i="1" s="1"/>
  <c r="AO2935" i="1" s="1"/>
  <c r="AO2936" i="1" s="1"/>
  <c r="AO2937" i="1" s="1"/>
  <c r="AO2938" i="1" s="1"/>
  <c r="AO2939" i="1" s="1"/>
  <c r="AO2940" i="1" s="1"/>
  <c r="AO2941" i="1" s="1"/>
  <c r="AO2942" i="1" s="1"/>
  <c r="AO2943" i="1" s="1"/>
  <c r="AO2944" i="1" s="1"/>
  <c r="AO2945" i="1" s="1"/>
  <c r="AO2946" i="1" s="1"/>
  <c r="AO2947" i="1" s="1"/>
  <c r="AO2948" i="1" s="1"/>
  <c r="AO2949" i="1" s="1"/>
  <c r="AO2950" i="1" s="1"/>
  <c r="AO2951" i="1" s="1"/>
  <c r="AO2952" i="1" s="1"/>
  <c r="AO2953" i="1" s="1"/>
  <c r="AO2954" i="1" s="1"/>
  <c r="AO2955" i="1" s="1"/>
  <c r="AO2956" i="1" s="1"/>
  <c r="AO2957" i="1" s="1"/>
  <c r="AO2958" i="1" s="1"/>
  <c r="AO2959" i="1" s="1"/>
  <c r="AO2960" i="1" s="1"/>
  <c r="AO2961" i="1" s="1"/>
  <c r="AO2962" i="1" s="1"/>
  <c r="AO2963" i="1" s="1"/>
  <c r="AO2964" i="1" s="1"/>
  <c r="AO2965" i="1" s="1"/>
  <c r="AO2966" i="1" s="1"/>
  <c r="AO2967" i="1" s="1"/>
  <c r="AO2968" i="1" s="1"/>
  <c r="AO2969" i="1" s="1"/>
  <c r="AO2970" i="1" s="1"/>
  <c r="AO2971" i="1" s="1"/>
  <c r="AO2972" i="1" s="1"/>
  <c r="AO2973" i="1" s="1"/>
  <c r="AO2974" i="1" s="1"/>
  <c r="AO2975" i="1" s="1"/>
  <c r="AO2976" i="1" s="1"/>
  <c r="AO2977" i="1" s="1"/>
  <c r="AO2978" i="1" s="1"/>
  <c r="AO2979" i="1" s="1"/>
  <c r="AO2980" i="1" s="1"/>
  <c r="AO2981" i="1" s="1"/>
  <c r="AO2982" i="1" s="1"/>
  <c r="AO2983" i="1" s="1"/>
  <c r="AO2984" i="1" s="1"/>
  <c r="AO2985" i="1" s="1"/>
  <c r="AO2986" i="1" s="1"/>
  <c r="AO2987" i="1" s="1"/>
  <c r="AO2988" i="1" s="1"/>
  <c r="AO2989" i="1" s="1"/>
  <c r="AO2990" i="1" s="1"/>
  <c r="AO2991" i="1" s="1"/>
  <c r="AO2992" i="1" s="1"/>
  <c r="AO2993" i="1" s="1"/>
  <c r="AO2994" i="1" s="1"/>
  <c r="AO2995" i="1" s="1"/>
  <c r="AO2996" i="1" s="1"/>
  <c r="AO2997" i="1" s="1"/>
  <c r="AO2998" i="1" s="1"/>
  <c r="AO2999" i="1" s="1"/>
  <c r="AO3000" i="1" s="1"/>
  <c r="AO3001" i="1" s="1"/>
  <c r="AO3002" i="1" s="1"/>
  <c r="AO3003" i="1" s="1"/>
  <c r="AO3004" i="1" s="1"/>
  <c r="AO3005" i="1" s="1"/>
  <c r="AO3006" i="1" s="1"/>
  <c r="AO3007" i="1" s="1"/>
  <c r="AO3008" i="1" s="1"/>
  <c r="AO3009" i="1" s="1"/>
  <c r="AO3010" i="1" s="1"/>
  <c r="AO3011" i="1" s="1"/>
  <c r="AO3012" i="1" s="1"/>
  <c r="AO3013" i="1" s="1"/>
  <c r="AO3014" i="1" s="1"/>
  <c r="AO3015" i="1" s="1"/>
  <c r="AO3016" i="1" s="1"/>
  <c r="AO3017" i="1" s="1"/>
  <c r="AO3018" i="1" s="1"/>
  <c r="AO3019" i="1" s="1"/>
  <c r="AO3020" i="1" s="1"/>
  <c r="AO3021" i="1" s="1"/>
  <c r="AO3022" i="1" s="1"/>
  <c r="AO3023" i="1" s="1"/>
  <c r="AO3024" i="1" s="1"/>
  <c r="AO3025" i="1" s="1"/>
  <c r="AO3026" i="1" s="1"/>
  <c r="AO3027" i="1" s="1"/>
  <c r="AO3028" i="1" s="1"/>
  <c r="AO3029" i="1" s="1"/>
  <c r="AO3030" i="1" s="1"/>
  <c r="AO3031" i="1" s="1"/>
  <c r="AO3032" i="1" s="1"/>
  <c r="AO3033" i="1" s="1"/>
  <c r="AO3034" i="1" s="1"/>
  <c r="AO3035" i="1" s="1"/>
  <c r="AO3036" i="1" s="1"/>
  <c r="AO3037" i="1" s="1"/>
  <c r="AO3038" i="1" s="1"/>
  <c r="AO3039" i="1" s="1"/>
  <c r="AO3040" i="1" s="1"/>
  <c r="AO3041" i="1" s="1"/>
  <c r="AO3042" i="1" s="1"/>
  <c r="AO3043" i="1" s="1"/>
  <c r="AO3044" i="1" s="1"/>
  <c r="AO3045" i="1" s="1"/>
  <c r="AO3046" i="1" s="1"/>
  <c r="AO3047" i="1" s="1"/>
  <c r="AO3048" i="1" s="1"/>
  <c r="AO3049" i="1" s="1"/>
  <c r="AO3050" i="1" s="1"/>
  <c r="AO3051" i="1" s="1"/>
  <c r="AO3052" i="1" s="1"/>
  <c r="AO3053" i="1" s="1"/>
  <c r="AO3054" i="1" s="1"/>
  <c r="AO3055" i="1" s="1"/>
  <c r="AO3056" i="1" s="1"/>
  <c r="AO3057" i="1" s="1"/>
  <c r="AO3058" i="1" s="1"/>
  <c r="AO3059" i="1" s="1"/>
  <c r="AO3060" i="1" s="1"/>
  <c r="AO3061" i="1" s="1"/>
  <c r="AO3062" i="1" s="1"/>
  <c r="AO3063" i="1" s="1"/>
  <c r="AO3064" i="1" s="1"/>
  <c r="AO3065" i="1" s="1"/>
  <c r="AO3066" i="1" s="1"/>
  <c r="AO3067" i="1" s="1"/>
  <c r="AO3068" i="1" s="1"/>
  <c r="AO3069" i="1" s="1"/>
  <c r="AO3070" i="1" s="1"/>
  <c r="AO3071" i="1" s="1"/>
  <c r="AO3072" i="1" s="1"/>
  <c r="AO3073" i="1" s="1"/>
  <c r="AO3074" i="1" s="1"/>
  <c r="AO3075" i="1" s="1"/>
  <c r="AO3076" i="1" s="1"/>
  <c r="AO3077" i="1" s="1"/>
  <c r="AO3078" i="1" s="1"/>
  <c r="AO3079" i="1" s="1"/>
  <c r="AO3080" i="1" s="1"/>
  <c r="AO3081" i="1" s="1"/>
  <c r="AO3082" i="1" s="1"/>
  <c r="AO3083" i="1" s="1"/>
  <c r="AO3084" i="1" s="1"/>
  <c r="AO3085" i="1" s="1"/>
  <c r="AO3086" i="1" s="1"/>
  <c r="AO3087" i="1" s="1"/>
  <c r="AO3088" i="1" s="1"/>
  <c r="AO3089" i="1" s="1"/>
  <c r="AO3090" i="1" s="1"/>
  <c r="AO3091" i="1" s="1"/>
  <c r="AO3092" i="1" s="1"/>
  <c r="AO3093" i="1" s="1"/>
  <c r="AO3094" i="1" s="1"/>
  <c r="AO3095" i="1" s="1"/>
  <c r="AO3096" i="1" s="1"/>
  <c r="AO3097" i="1" s="1"/>
  <c r="AO3098" i="1" s="1"/>
  <c r="AO3099" i="1" s="1"/>
  <c r="AO3100" i="1" s="1"/>
  <c r="AO3101" i="1" s="1"/>
  <c r="AO3102" i="1" s="1"/>
  <c r="AO3103" i="1" s="1"/>
  <c r="AO3104" i="1" s="1"/>
  <c r="AO3105" i="1" s="1"/>
  <c r="AO3106" i="1" s="1"/>
  <c r="AO3107" i="1" s="1"/>
  <c r="AO3108" i="1" s="1"/>
  <c r="AO3109" i="1" s="1"/>
  <c r="AO3110" i="1" s="1"/>
  <c r="AO3111" i="1" s="1"/>
  <c r="AO3112" i="1" s="1"/>
  <c r="AO3113" i="1" s="1"/>
  <c r="AO3114" i="1" s="1"/>
  <c r="AO3115" i="1" s="1"/>
  <c r="AO3116" i="1" s="1"/>
  <c r="AO3117" i="1" s="1"/>
  <c r="AO3118" i="1" s="1"/>
  <c r="AO3119" i="1" s="1"/>
  <c r="AO3120" i="1" s="1"/>
  <c r="AO3121" i="1" s="1"/>
  <c r="AO3122" i="1" s="1"/>
  <c r="AO3123" i="1" s="1"/>
  <c r="AO3124" i="1" s="1"/>
  <c r="AO3125" i="1" s="1"/>
  <c r="AO3126" i="1" s="1"/>
  <c r="AO3127" i="1" s="1"/>
  <c r="AO3128" i="1" s="1"/>
  <c r="AO3129" i="1" s="1"/>
  <c r="AO3130" i="1" s="1"/>
  <c r="AO3131" i="1" s="1"/>
  <c r="AO3132" i="1" s="1"/>
  <c r="AO3133" i="1" s="1"/>
  <c r="AO3134" i="1" s="1"/>
  <c r="AO3135" i="1" s="1"/>
  <c r="AO3136" i="1" s="1"/>
  <c r="AO3137" i="1" s="1"/>
  <c r="AO3138" i="1" s="1"/>
  <c r="AO3139" i="1" s="1"/>
  <c r="AO3140" i="1" s="1"/>
  <c r="AO3141" i="1" s="1"/>
  <c r="AO3142" i="1" s="1"/>
  <c r="AO3143" i="1" s="1"/>
  <c r="AO3144" i="1" s="1"/>
  <c r="AO3145" i="1" s="1"/>
  <c r="AO3146" i="1" s="1"/>
  <c r="AO3147" i="1" s="1"/>
  <c r="AO3148" i="1" s="1"/>
  <c r="AO3149" i="1" s="1"/>
  <c r="AO3150" i="1" s="1"/>
  <c r="AO3151" i="1" s="1"/>
  <c r="AO3152" i="1" s="1"/>
  <c r="AO3153" i="1" s="1"/>
  <c r="AO3154" i="1" s="1"/>
  <c r="AO3155" i="1" s="1"/>
  <c r="AO3156" i="1" s="1"/>
  <c r="AO3157" i="1" s="1"/>
  <c r="AO3158" i="1" s="1"/>
  <c r="AO3159" i="1" s="1"/>
  <c r="AO3160" i="1" s="1"/>
  <c r="AO3161" i="1" s="1"/>
  <c r="AO3162" i="1" s="1"/>
  <c r="AO3163" i="1" s="1"/>
  <c r="AO3164" i="1" s="1"/>
  <c r="AO3165" i="1" s="1"/>
  <c r="AO3166" i="1" s="1"/>
  <c r="AO3167" i="1" s="1"/>
  <c r="AO3168" i="1" s="1"/>
  <c r="AO3169" i="1" s="1"/>
  <c r="AO3170" i="1" s="1"/>
  <c r="AO3171" i="1" s="1"/>
  <c r="AO3172" i="1" s="1"/>
  <c r="AO3173" i="1" s="1"/>
  <c r="AO3174" i="1" s="1"/>
  <c r="AO3175" i="1" s="1"/>
  <c r="AO3176" i="1" s="1"/>
  <c r="AO3177" i="1" s="1"/>
  <c r="AO3178" i="1" s="1"/>
  <c r="AO3179" i="1" s="1"/>
  <c r="AO3180" i="1" s="1"/>
  <c r="AO3181" i="1" s="1"/>
  <c r="AO3182" i="1" s="1"/>
  <c r="AO3183" i="1" s="1"/>
  <c r="AO3184" i="1" s="1"/>
  <c r="AO3185" i="1" s="1"/>
  <c r="AO3186" i="1" s="1"/>
  <c r="AO3187" i="1" s="1"/>
  <c r="AO3188" i="1" s="1"/>
  <c r="AO3189" i="1" s="1"/>
  <c r="AO3190" i="1" s="1"/>
  <c r="AO3191" i="1" s="1"/>
  <c r="AO3192" i="1" s="1"/>
  <c r="AO3193" i="1" s="1"/>
  <c r="AO3194" i="1" s="1"/>
  <c r="AO3195" i="1" s="1"/>
  <c r="AO3196" i="1" s="1"/>
  <c r="AO3197" i="1" s="1"/>
  <c r="AO3198" i="1" s="1"/>
  <c r="AO3199" i="1" s="1"/>
  <c r="AO3200" i="1" s="1"/>
  <c r="AO3201" i="1" s="1"/>
  <c r="AO3202" i="1" s="1"/>
  <c r="AO3203" i="1" s="1"/>
  <c r="AO3204" i="1" s="1"/>
  <c r="AO3205" i="1" s="1"/>
  <c r="AO3206" i="1" s="1"/>
  <c r="AO3207" i="1" s="1"/>
  <c r="AO3208" i="1" s="1"/>
  <c r="AO3209" i="1" s="1"/>
  <c r="AO3210" i="1" s="1"/>
  <c r="AO3211" i="1" s="1"/>
  <c r="AO3212" i="1" s="1"/>
  <c r="AO3213" i="1" s="1"/>
  <c r="AO3214" i="1" s="1"/>
  <c r="AO3215" i="1" s="1"/>
  <c r="AO3216" i="1" s="1"/>
  <c r="AO3217" i="1" s="1"/>
  <c r="AO3218" i="1" s="1"/>
  <c r="AO3219" i="1" s="1"/>
  <c r="AO3220" i="1" s="1"/>
  <c r="AO3221" i="1" s="1"/>
  <c r="AO3222" i="1" s="1"/>
  <c r="AO3223" i="1" s="1"/>
  <c r="AO3224" i="1" s="1"/>
  <c r="AO3225" i="1" s="1"/>
  <c r="AO3226" i="1" s="1"/>
  <c r="AO3227" i="1" s="1"/>
  <c r="AO3228" i="1" s="1"/>
  <c r="AO3229" i="1" s="1"/>
  <c r="AO3230" i="1" s="1"/>
  <c r="AO3231" i="1" s="1"/>
  <c r="AO3232" i="1" s="1"/>
  <c r="AO3233" i="1" s="1"/>
  <c r="AO3234" i="1" s="1"/>
  <c r="AO3235" i="1" s="1"/>
  <c r="AO3236" i="1" s="1"/>
  <c r="AO3237" i="1" s="1"/>
  <c r="AO3238" i="1" s="1"/>
  <c r="AO3239" i="1" s="1"/>
  <c r="AO3240" i="1" s="1"/>
  <c r="AO3241" i="1" s="1"/>
  <c r="AO3242" i="1" s="1"/>
  <c r="AO3243" i="1" s="1"/>
  <c r="AO3244" i="1" s="1"/>
  <c r="AO3245" i="1" s="1"/>
  <c r="AO3246" i="1" s="1"/>
  <c r="AO3247" i="1" s="1"/>
  <c r="AO3248" i="1" s="1"/>
  <c r="AO3249" i="1" s="1"/>
  <c r="AO3250" i="1" s="1"/>
  <c r="AO3251" i="1" s="1"/>
  <c r="AO3252" i="1" s="1"/>
  <c r="AO3253" i="1" s="1"/>
  <c r="AO3254" i="1" s="1"/>
  <c r="AO3255" i="1" s="1"/>
  <c r="AO3256" i="1" s="1"/>
  <c r="AO3257" i="1" s="1"/>
  <c r="AO3258" i="1" s="1"/>
  <c r="AO3259" i="1" s="1"/>
  <c r="AO3260" i="1" s="1"/>
  <c r="AO3261" i="1" s="1"/>
  <c r="AO3262" i="1" s="1"/>
  <c r="AO3263" i="1" s="1"/>
  <c r="AO3264" i="1" s="1"/>
  <c r="AO3265" i="1" s="1"/>
  <c r="AO3266" i="1" s="1"/>
  <c r="AO3267" i="1" s="1"/>
  <c r="AO3268" i="1" s="1"/>
  <c r="AO3269" i="1" s="1"/>
  <c r="AO3270" i="1" s="1"/>
  <c r="AO3271" i="1" s="1"/>
  <c r="AO3272" i="1" s="1"/>
  <c r="AO3273" i="1" s="1"/>
  <c r="AO3274" i="1" s="1"/>
  <c r="AO3275" i="1" s="1"/>
  <c r="AO3276" i="1" s="1"/>
  <c r="AO3277" i="1" s="1"/>
  <c r="AO3278" i="1" s="1"/>
  <c r="AO3279" i="1" s="1"/>
  <c r="AO3280" i="1" s="1"/>
  <c r="AO3281" i="1" s="1"/>
  <c r="AO3282" i="1" s="1"/>
  <c r="AO3283" i="1" s="1"/>
  <c r="AO3284" i="1" s="1"/>
  <c r="AO3285" i="1" s="1"/>
  <c r="AO3286" i="1" s="1"/>
  <c r="AO3287" i="1" s="1"/>
  <c r="AO3288" i="1" s="1"/>
  <c r="AO3289" i="1" s="1"/>
  <c r="AO3290" i="1" s="1"/>
  <c r="AO3291" i="1" s="1"/>
  <c r="AO3292" i="1" s="1"/>
  <c r="AO3293" i="1" s="1"/>
  <c r="AO3294" i="1" s="1"/>
  <c r="AO3295" i="1" s="1"/>
  <c r="AO3296" i="1" s="1"/>
  <c r="AO3297" i="1" s="1"/>
  <c r="AO3298" i="1" s="1"/>
  <c r="AO3299" i="1" s="1"/>
  <c r="AO3300" i="1" s="1"/>
  <c r="AO3301" i="1" s="1"/>
  <c r="AO3302" i="1" s="1"/>
  <c r="AO3303" i="1" s="1"/>
  <c r="AO3304" i="1" s="1"/>
  <c r="AO3305" i="1" s="1"/>
  <c r="AO3306" i="1" s="1"/>
  <c r="AO3307" i="1" s="1"/>
  <c r="AO3308" i="1" s="1"/>
  <c r="AO3309" i="1" s="1"/>
  <c r="AO3310" i="1" s="1"/>
  <c r="AO3311" i="1" s="1"/>
  <c r="AO3312" i="1" s="1"/>
  <c r="AO3313" i="1" s="1"/>
  <c r="AO3314" i="1" s="1"/>
  <c r="AO3315" i="1" s="1"/>
  <c r="AO3316" i="1" s="1"/>
  <c r="AO3317" i="1" s="1"/>
  <c r="AO3318" i="1" s="1"/>
  <c r="AO3319" i="1" s="1"/>
  <c r="AO3320" i="1" s="1"/>
  <c r="AO3321" i="1" s="1"/>
  <c r="AO3322" i="1" s="1"/>
  <c r="AO3323" i="1" s="1"/>
  <c r="AO3324" i="1" s="1"/>
  <c r="AO3325" i="1" s="1"/>
  <c r="AO3326" i="1" s="1"/>
  <c r="AO3327" i="1" s="1"/>
  <c r="AO3328" i="1" s="1"/>
  <c r="AO3329" i="1" s="1"/>
  <c r="AO3330" i="1" s="1"/>
  <c r="AO3331" i="1" s="1"/>
  <c r="AO3332" i="1" s="1"/>
  <c r="AO3333" i="1" s="1"/>
  <c r="AO3334" i="1" s="1"/>
  <c r="AO3335" i="1" s="1"/>
  <c r="AO3336" i="1" s="1"/>
  <c r="AO3337" i="1" s="1"/>
  <c r="AO3338" i="1" s="1"/>
  <c r="AO3339" i="1" s="1"/>
  <c r="AO3340" i="1" s="1"/>
  <c r="AO3341" i="1" s="1"/>
  <c r="AO3342" i="1" s="1"/>
  <c r="AO3343" i="1" s="1"/>
  <c r="AO3344" i="1" s="1"/>
  <c r="AO3345" i="1" s="1"/>
  <c r="AO3346" i="1" s="1"/>
  <c r="AO3347" i="1" s="1"/>
  <c r="AO3348" i="1" s="1"/>
  <c r="AO3349" i="1" s="1"/>
  <c r="AO3350" i="1" s="1"/>
  <c r="AO3351" i="1" s="1"/>
  <c r="AO3352" i="1" s="1"/>
  <c r="AO3353" i="1" s="1"/>
  <c r="AO3354" i="1" s="1"/>
  <c r="AO3355" i="1" s="1"/>
  <c r="AO3356" i="1" s="1"/>
  <c r="AO3357" i="1" s="1"/>
  <c r="AO3358" i="1" s="1"/>
  <c r="AO3359" i="1" s="1"/>
  <c r="AO3360" i="1" s="1"/>
  <c r="AO3361" i="1" s="1"/>
  <c r="AO3362" i="1" s="1"/>
  <c r="AO3363" i="1" s="1"/>
  <c r="AO3364" i="1" s="1"/>
  <c r="AO3365" i="1" s="1"/>
  <c r="AO3366" i="1" s="1"/>
  <c r="AO3367" i="1" s="1"/>
  <c r="AO3368" i="1" s="1"/>
  <c r="AO3369" i="1" s="1"/>
  <c r="AO3370" i="1" s="1"/>
  <c r="AO3371" i="1" s="1"/>
  <c r="AO3372" i="1" s="1"/>
  <c r="AO3373" i="1" s="1"/>
  <c r="AO3374" i="1" s="1"/>
  <c r="AO3375" i="1" s="1"/>
  <c r="AO3376" i="1" s="1"/>
  <c r="AO3377" i="1" s="1"/>
  <c r="AO3378" i="1" s="1"/>
  <c r="AO3379" i="1" s="1"/>
  <c r="AO3380" i="1" s="1"/>
  <c r="AO3381" i="1" s="1"/>
  <c r="AO3382" i="1" s="1"/>
  <c r="AO3383" i="1" s="1"/>
  <c r="AO3384" i="1" s="1"/>
  <c r="AO3385" i="1" s="1"/>
  <c r="AO3386" i="1" s="1"/>
  <c r="AO3387" i="1" s="1"/>
  <c r="AO3388" i="1" s="1"/>
  <c r="AO3389" i="1" s="1"/>
  <c r="AO3390" i="1" s="1"/>
  <c r="AO3391" i="1" s="1"/>
  <c r="AO3392" i="1" s="1"/>
  <c r="AO3393" i="1" s="1"/>
  <c r="AO3394" i="1" s="1"/>
  <c r="AO3395" i="1" s="1"/>
  <c r="AO3396" i="1" s="1"/>
  <c r="AO3397" i="1" s="1"/>
  <c r="AO3398" i="1" s="1"/>
  <c r="AO3399" i="1" s="1"/>
  <c r="AO3400" i="1" s="1"/>
  <c r="AO3401" i="1" s="1"/>
  <c r="AO3402" i="1" s="1"/>
  <c r="AO3403" i="1" s="1"/>
  <c r="AO3404" i="1" s="1"/>
  <c r="AO3405" i="1" s="1"/>
  <c r="AO3406" i="1" s="1"/>
  <c r="AO3407" i="1" s="1"/>
  <c r="AO3408" i="1" s="1"/>
  <c r="AO3409" i="1" s="1"/>
  <c r="AO3410" i="1" s="1"/>
  <c r="AO3411" i="1" s="1"/>
  <c r="AO3412" i="1" s="1"/>
  <c r="AO3413" i="1" s="1"/>
  <c r="AO3414" i="1" s="1"/>
  <c r="AO3415" i="1" s="1"/>
  <c r="AO3416" i="1" s="1"/>
  <c r="AO3417" i="1" s="1"/>
  <c r="AO3418" i="1" s="1"/>
  <c r="AO3419" i="1" s="1"/>
  <c r="AO3420" i="1" s="1"/>
  <c r="AO3421" i="1" s="1"/>
  <c r="AO3422" i="1" s="1"/>
  <c r="AO3423" i="1" s="1"/>
  <c r="AO3424" i="1" s="1"/>
  <c r="AO3425" i="1" s="1"/>
  <c r="AO3426" i="1" s="1"/>
  <c r="AO3427" i="1" s="1"/>
  <c r="AO3428" i="1" s="1"/>
  <c r="AO3429" i="1" s="1"/>
  <c r="AO3430" i="1" s="1"/>
  <c r="AO3431" i="1" s="1"/>
  <c r="AO3432" i="1" s="1"/>
  <c r="AO3433" i="1" s="1"/>
  <c r="AO3434" i="1" s="1"/>
  <c r="AO3435" i="1" s="1"/>
  <c r="AO3436" i="1" s="1"/>
  <c r="AO3437" i="1" s="1"/>
  <c r="AO3438" i="1" s="1"/>
  <c r="AO3439" i="1" s="1"/>
  <c r="AO3440" i="1" s="1"/>
  <c r="AO3441" i="1" s="1"/>
  <c r="AO3442" i="1" s="1"/>
  <c r="AO3443" i="1" s="1"/>
  <c r="AO3444" i="1" s="1"/>
  <c r="AO3445" i="1" s="1"/>
  <c r="AO3446" i="1" s="1"/>
  <c r="AO3447" i="1" s="1"/>
  <c r="AO3448" i="1" s="1"/>
  <c r="AO3449" i="1" s="1"/>
  <c r="AO3450" i="1" s="1"/>
  <c r="AO3451" i="1" s="1"/>
  <c r="AO3452" i="1" s="1"/>
  <c r="AO3453" i="1" s="1"/>
  <c r="AO3454" i="1" s="1"/>
  <c r="AO3455" i="1" s="1"/>
  <c r="AO3456" i="1" s="1"/>
  <c r="AO3457" i="1" s="1"/>
  <c r="AO3458" i="1" s="1"/>
  <c r="AO3459" i="1" s="1"/>
  <c r="AO3460" i="1" s="1"/>
  <c r="AO3461" i="1" s="1"/>
  <c r="AO3462" i="1" s="1"/>
  <c r="AO3463" i="1" s="1"/>
  <c r="AO3464" i="1" s="1"/>
  <c r="AO3465" i="1" s="1"/>
  <c r="AO3466" i="1" s="1"/>
  <c r="AO3467" i="1" s="1"/>
  <c r="AO3468" i="1" s="1"/>
  <c r="AO3469" i="1" s="1"/>
  <c r="AO3470" i="1" s="1"/>
  <c r="AO3471" i="1" s="1"/>
  <c r="AO3472" i="1" s="1"/>
  <c r="AO3473" i="1" s="1"/>
  <c r="AO3474" i="1" s="1"/>
  <c r="AO3475" i="1" s="1"/>
  <c r="AO3476" i="1" s="1"/>
  <c r="AO3477" i="1" s="1"/>
  <c r="AO3478" i="1" s="1"/>
  <c r="AO3479" i="1" s="1"/>
  <c r="AO3480" i="1" s="1"/>
  <c r="AO3481" i="1" s="1"/>
  <c r="AO3482" i="1" s="1"/>
  <c r="AO3483" i="1" s="1"/>
  <c r="AO3484" i="1" s="1"/>
  <c r="AO3485" i="1" s="1"/>
  <c r="AO3486" i="1" s="1"/>
  <c r="AO3487" i="1" s="1"/>
  <c r="AO3488" i="1" s="1"/>
  <c r="AO3489" i="1" s="1"/>
  <c r="AO3490" i="1" s="1"/>
  <c r="AO3491" i="1" s="1"/>
  <c r="AO3492" i="1" s="1"/>
  <c r="AO3493" i="1" s="1"/>
  <c r="AO3494" i="1" s="1"/>
  <c r="AO3495" i="1" s="1"/>
  <c r="AO3496" i="1" s="1"/>
  <c r="AO3497" i="1" s="1"/>
  <c r="AO3498" i="1" s="1"/>
  <c r="AO3499" i="1" s="1"/>
  <c r="AO3500" i="1" s="1"/>
  <c r="AO3501" i="1" s="1"/>
  <c r="AO3502" i="1" s="1"/>
  <c r="AO3503" i="1" s="1"/>
  <c r="AO3504" i="1" s="1"/>
  <c r="AP8" i="1"/>
  <c r="AN8" i="1"/>
  <c r="AK8" i="1"/>
  <c r="X8" i="1"/>
  <c r="X9" i="1" s="1"/>
  <c r="X10" i="1" s="1"/>
  <c r="X11" i="1" s="1"/>
  <c r="X12" i="1" s="1"/>
  <c r="X13" i="1" s="1"/>
  <c r="X14" i="1" s="1"/>
  <c r="X15" i="1" s="1"/>
  <c r="X16" i="1" s="1"/>
  <c r="X17" i="1" s="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X50" i="1" s="1"/>
  <c r="X51" i="1" s="1"/>
  <c r="X52" i="1" s="1"/>
  <c r="X53" i="1" s="1"/>
  <c r="X54" i="1" s="1"/>
  <c r="X55" i="1" s="1"/>
  <c r="X56" i="1" s="1"/>
  <c r="X57" i="1" s="1"/>
  <c r="X58" i="1" s="1"/>
  <c r="X59" i="1" s="1"/>
  <c r="X60" i="1" s="1"/>
  <c r="X61" i="1" s="1"/>
  <c r="X62" i="1" s="1"/>
  <c r="X63" i="1" s="1"/>
  <c r="X64" i="1" s="1"/>
  <c r="X65" i="1" s="1"/>
  <c r="X66" i="1" s="1"/>
  <c r="X67" i="1" s="1"/>
  <c r="X68" i="1" s="1"/>
  <c r="X69" i="1" s="1"/>
  <c r="X70" i="1" s="1"/>
  <c r="X71" i="1" s="1"/>
  <c r="X72" i="1" s="1"/>
  <c r="X73" i="1" s="1"/>
  <c r="X74" i="1" s="1"/>
  <c r="X75" i="1" s="1"/>
  <c r="X76" i="1" s="1"/>
  <c r="X77" i="1" s="1"/>
  <c r="X78" i="1" s="1"/>
  <c r="X79" i="1" s="1"/>
  <c r="X80" i="1" s="1"/>
  <c r="X81" i="1" s="1"/>
  <c r="X82" i="1" s="1"/>
  <c r="X83" i="1" s="1"/>
  <c r="X84" i="1" s="1"/>
  <c r="X85" i="1" s="1"/>
  <c r="X86" i="1" s="1"/>
  <c r="X87" i="1" s="1"/>
  <c r="X88" i="1" s="1"/>
  <c r="X89" i="1" s="1"/>
  <c r="X90" i="1" s="1"/>
  <c r="X91" i="1" s="1"/>
  <c r="X92" i="1" s="1"/>
  <c r="X93" i="1" s="1"/>
  <c r="X94" i="1" s="1"/>
  <c r="X95" i="1" s="1"/>
  <c r="X96" i="1" s="1"/>
  <c r="X97" i="1" s="1"/>
  <c r="X98" i="1" s="1"/>
  <c r="X99" i="1" s="1"/>
  <c r="X100" i="1" s="1"/>
  <c r="X101" i="1" s="1"/>
  <c r="X102" i="1" s="1"/>
  <c r="X103" i="1" s="1"/>
  <c r="X104" i="1" s="1"/>
  <c r="X105" i="1" s="1"/>
  <c r="X106" i="1" s="1"/>
  <c r="X107" i="1" s="1"/>
  <c r="X108" i="1" s="1"/>
  <c r="X109" i="1" s="1"/>
  <c r="X110" i="1" s="1"/>
  <c r="X111" i="1" s="1"/>
  <c r="X112" i="1" s="1"/>
  <c r="X113" i="1" s="1"/>
  <c r="X114" i="1" s="1"/>
  <c r="X115" i="1" s="1"/>
  <c r="X116" i="1" s="1"/>
  <c r="X117" i="1" s="1"/>
  <c r="X118" i="1" s="1"/>
  <c r="X119" i="1" s="1"/>
  <c r="X120" i="1" s="1"/>
  <c r="X121" i="1" s="1"/>
  <c r="X122" i="1" s="1"/>
  <c r="X123" i="1" s="1"/>
  <c r="X124" i="1" s="1"/>
  <c r="X125" i="1" s="1"/>
  <c r="X126" i="1" s="1"/>
  <c r="X127" i="1" s="1"/>
  <c r="X128" i="1" s="1"/>
  <c r="X129" i="1" s="1"/>
  <c r="X130" i="1" s="1"/>
  <c r="X131" i="1" s="1"/>
  <c r="X132" i="1" s="1"/>
  <c r="X133" i="1" s="1"/>
  <c r="X134" i="1" s="1"/>
  <c r="X135" i="1" s="1"/>
  <c r="X136" i="1" s="1"/>
  <c r="X137" i="1" s="1"/>
  <c r="X138" i="1" s="1"/>
  <c r="X139" i="1" s="1"/>
  <c r="X140" i="1" s="1"/>
  <c r="X141" i="1" s="1"/>
  <c r="X142" i="1" s="1"/>
  <c r="X143" i="1" s="1"/>
  <c r="X144" i="1" s="1"/>
  <c r="X145" i="1" s="1"/>
  <c r="X146" i="1" s="1"/>
  <c r="X147" i="1" s="1"/>
  <c r="X148" i="1" s="1"/>
  <c r="X149" i="1" s="1"/>
  <c r="X150" i="1" s="1"/>
  <c r="X151" i="1" s="1"/>
  <c r="X152" i="1" s="1"/>
  <c r="X153" i="1" s="1"/>
  <c r="X154" i="1" s="1"/>
  <c r="X155" i="1" s="1"/>
  <c r="X156" i="1" s="1"/>
  <c r="X157" i="1" s="1"/>
  <c r="X158" i="1" s="1"/>
  <c r="X159" i="1" s="1"/>
  <c r="X160" i="1" s="1"/>
  <c r="X161" i="1" s="1"/>
  <c r="X162" i="1" s="1"/>
  <c r="X163" i="1" s="1"/>
  <c r="X164" i="1" s="1"/>
  <c r="X165" i="1" s="1"/>
  <c r="X166" i="1" s="1"/>
  <c r="X167" i="1" s="1"/>
  <c r="X168" i="1" s="1"/>
  <c r="X169" i="1" s="1"/>
  <c r="X170" i="1" s="1"/>
  <c r="X171" i="1" s="1"/>
  <c r="X172" i="1" s="1"/>
  <c r="X173" i="1" s="1"/>
  <c r="X174" i="1" s="1"/>
  <c r="X175" i="1" s="1"/>
  <c r="X176" i="1" s="1"/>
  <c r="X177" i="1" s="1"/>
  <c r="X178" i="1" s="1"/>
  <c r="X179" i="1" s="1"/>
  <c r="X180" i="1" s="1"/>
  <c r="X181" i="1" s="1"/>
  <c r="X182" i="1" s="1"/>
  <c r="X183" i="1" s="1"/>
  <c r="X184" i="1" s="1"/>
  <c r="X185" i="1" s="1"/>
  <c r="X186" i="1" s="1"/>
  <c r="X187" i="1" s="1"/>
  <c r="X188" i="1" s="1"/>
  <c r="X189" i="1" s="1"/>
  <c r="X190" i="1" s="1"/>
  <c r="X191" i="1" s="1"/>
  <c r="X192" i="1" s="1"/>
  <c r="X193" i="1" s="1"/>
  <c r="X194" i="1" s="1"/>
  <c r="X195" i="1" s="1"/>
  <c r="X196" i="1" s="1"/>
  <c r="X197" i="1" s="1"/>
  <c r="X198" i="1" s="1"/>
  <c r="X199" i="1" s="1"/>
  <c r="X200" i="1" s="1"/>
  <c r="X201" i="1" s="1"/>
  <c r="X202" i="1" s="1"/>
  <c r="X203" i="1" s="1"/>
  <c r="X204" i="1" s="1"/>
  <c r="X205" i="1" s="1"/>
  <c r="X206" i="1" s="1"/>
  <c r="X207" i="1" s="1"/>
  <c r="X208" i="1" s="1"/>
  <c r="X209" i="1" s="1"/>
  <c r="X210" i="1" s="1"/>
  <c r="X211" i="1" s="1"/>
  <c r="X212" i="1" s="1"/>
  <c r="X213" i="1" s="1"/>
  <c r="X214" i="1" s="1"/>
  <c r="X215" i="1" s="1"/>
  <c r="X216" i="1" s="1"/>
  <c r="X217" i="1" s="1"/>
  <c r="X218" i="1" s="1"/>
  <c r="X219" i="1" s="1"/>
  <c r="X220" i="1" s="1"/>
  <c r="X221" i="1" s="1"/>
  <c r="X222" i="1" s="1"/>
  <c r="X223" i="1" s="1"/>
  <c r="X224" i="1" s="1"/>
  <c r="X225" i="1" s="1"/>
  <c r="X226" i="1" s="1"/>
  <c r="X227" i="1" s="1"/>
  <c r="X228" i="1" s="1"/>
  <c r="X229" i="1" s="1"/>
  <c r="X230" i="1" s="1"/>
  <c r="X231" i="1" s="1"/>
  <c r="X232" i="1" s="1"/>
  <c r="X233" i="1" s="1"/>
  <c r="X234" i="1" s="1"/>
  <c r="X235" i="1" s="1"/>
  <c r="X236" i="1" s="1"/>
  <c r="X237" i="1" s="1"/>
  <c r="X238" i="1" s="1"/>
  <c r="X239" i="1" s="1"/>
  <c r="X240" i="1" s="1"/>
  <c r="X241" i="1" s="1"/>
  <c r="X242" i="1" s="1"/>
  <c r="X243" i="1" s="1"/>
  <c r="X244" i="1" s="1"/>
  <c r="X245" i="1" s="1"/>
  <c r="X246" i="1" s="1"/>
  <c r="X247" i="1" s="1"/>
  <c r="X248" i="1" s="1"/>
  <c r="X249" i="1" s="1"/>
  <c r="X250" i="1" s="1"/>
  <c r="X251" i="1" s="1"/>
  <c r="X252" i="1" s="1"/>
  <c r="X253" i="1" s="1"/>
  <c r="X254" i="1" s="1"/>
  <c r="X255" i="1" s="1"/>
  <c r="X256" i="1" s="1"/>
  <c r="X257" i="1" s="1"/>
  <c r="X258" i="1" s="1"/>
  <c r="X259" i="1" s="1"/>
  <c r="X260" i="1" s="1"/>
  <c r="X261" i="1" s="1"/>
  <c r="X262" i="1" s="1"/>
  <c r="X263" i="1" s="1"/>
  <c r="X264" i="1" s="1"/>
  <c r="X265" i="1" s="1"/>
  <c r="X266" i="1" s="1"/>
  <c r="X267" i="1" s="1"/>
  <c r="X268" i="1" s="1"/>
  <c r="X269" i="1" s="1"/>
  <c r="X270" i="1" s="1"/>
  <c r="X271" i="1" s="1"/>
  <c r="X272" i="1" s="1"/>
  <c r="X273" i="1" s="1"/>
  <c r="X274" i="1" s="1"/>
  <c r="X275" i="1" s="1"/>
  <c r="X276" i="1" s="1"/>
  <c r="X277" i="1" s="1"/>
  <c r="X278" i="1" s="1"/>
  <c r="X279" i="1" s="1"/>
  <c r="X280" i="1" s="1"/>
  <c r="X281" i="1" s="1"/>
  <c r="X282" i="1" s="1"/>
  <c r="X283" i="1" s="1"/>
  <c r="X284" i="1" s="1"/>
  <c r="X285" i="1" s="1"/>
  <c r="X286" i="1" s="1"/>
  <c r="X287" i="1" s="1"/>
  <c r="X288" i="1" s="1"/>
  <c r="X289" i="1" s="1"/>
  <c r="X290" i="1" s="1"/>
  <c r="X291" i="1" s="1"/>
  <c r="X292" i="1" s="1"/>
  <c r="X293" i="1" s="1"/>
  <c r="X294" i="1" s="1"/>
  <c r="X295" i="1" s="1"/>
  <c r="X296" i="1" s="1"/>
  <c r="X297" i="1" s="1"/>
  <c r="X298" i="1" s="1"/>
  <c r="X299" i="1" s="1"/>
  <c r="X300" i="1" s="1"/>
  <c r="X301" i="1" s="1"/>
  <c r="X302" i="1" s="1"/>
  <c r="X303" i="1" s="1"/>
  <c r="X304" i="1" s="1"/>
  <c r="X305" i="1" s="1"/>
  <c r="X306" i="1" s="1"/>
  <c r="X307" i="1" s="1"/>
  <c r="X308" i="1" s="1"/>
  <c r="X309" i="1" s="1"/>
  <c r="X310" i="1" s="1"/>
  <c r="X311" i="1" s="1"/>
  <c r="X312" i="1" s="1"/>
  <c r="X313" i="1" s="1"/>
  <c r="X314" i="1" s="1"/>
  <c r="X315" i="1" s="1"/>
  <c r="X316" i="1" s="1"/>
  <c r="X317" i="1" s="1"/>
  <c r="X318" i="1" s="1"/>
  <c r="X319" i="1" s="1"/>
  <c r="X320" i="1" s="1"/>
  <c r="X321" i="1" s="1"/>
  <c r="X322" i="1" s="1"/>
  <c r="X323" i="1" s="1"/>
  <c r="X324" i="1" s="1"/>
  <c r="X325" i="1" s="1"/>
  <c r="X326" i="1" s="1"/>
  <c r="X327" i="1" s="1"/>
  <c r="X328" i="1" s="1"/>
  <c r="X329" i="1" s="1"/>
  <c r="X330" i="1" s="1"/>
  <c r="X331" i="1" s="1"/>
  <c r="X332" i="1" s="1"/>
  <c r="X333" i="1" s="1"/>
  <c r="X334" i="1" s="1"/>
  <c r="X335" i="1" s="1"/>
  <c r="X336" i="1" s="1"/>
  <c r="X337" i="1" s="1"/>
  <c r="X338" i="1" s="1"/>
  <c r="X339" i="1" s="1"/>
  <c r="X340" i="1" s="1"/>
  <c r="X341" i="1" s="1"/>
  <c r="X342" i="1" s="1"/>
  <c r="X343" i="1" s="1"/>
  <c r="X344" i="1" s="1"/>
  <c r="X345" i="1" s="1"/>
  <c r="X346" i="1" s="1"/>
  <c r="X347" i="1" s="1"/>
  <c r="X348" i="1" s="1"/>
  <c r="X349" i="1" s="1"/>
  <c r="X350" i="1" s="1"/>
  <c r="X351" i="1" s="1"/>
  <c r="X352" i="1" s="1"/>
  <c r="X353" i="1" s="1"/>
  <c r="X354" i="1" s="1"/>
  <c r="X355" i="1" s="1"/>
  <c r="X356" i="1" s="1"/>
  <c r="X357" i="1" s="1"/>
  <c r="X358" i="1" s="1"/>
  <c r="X359" i="1" s="1"/>
  <c r="X360" i="1" s="1"/>
  <c r="X361" i="1" s="1"/>
  <c r="X362" i="1" s="1"/>
  <c r="X363" i="1" s="1"/>
  <c r="X364" i="1" s="1"/>
  <c r="X365" i="1" s="1"/>
  <c r="X366" i="1" s="1"/>
  <c r="X367" i="1" s="1"/>
  <c r="X368" i="1" s="1"/>
  <c r="X369" i="1" s="1"/>
  <c r="X370" i="1" s="1"/>
  <c r="X371" i="1" s="1"/>
  <c r="X372" i="1" s="1"/>
  <c r="X373" i="1" s="1"/>
  <c r="X374" i="1" s="1"/>
  <c r="X375" i="1" s="1"/>
  <c r="X376" i="1" s="1"/>
  <c r="X377" i="1" s="1"/>
  <c r="X378" i="1" s="1"/>
  <c r="X379" i="1" s="1"/>
  <c r="X380" i="1" s="1"/>
  <c r="X381" i="1" s="1"/>
  <c r="X382" i="1" s="1"/>
  <c r="X383" i="1" s="1"/>
  <c r="X384" i="1" s="1"/>
  <c r="X385" i="1" s="1"/>
  <c r="X386" i="1" s="1"/>
  <c r="X387" i="1" s="1"/>
  <c r="X388" i="1" s="1"/>
  <c r="X389" i="1" s="1"/>
  <c r="X390" i="1" s="1"/>
  <c r="X391" i="1" s="1"/>
  <c r="X392" i="1" s="1"/>
  <c r="X393" i="1" s="1"/>
  <c r="X394" i="1" s="1"/>
  <c r="X395" i="1" s="1"/>
  <c r="X396" i="1" s="1"/>
  <c r="X397" i="1" s="1"/>
  <c r="X398" i="1" s="1"/>
  <c r="X399" i="1" s="1"/>
  <c r="X400" i="1" s="1"/>
  <c r="X401" i="1" s="1"/>
  <c r="X402" i="1" s="1"/>
  <c r="X403" i="1" s="1"/>
  <c r="X404" i="1" s="1"/>
  <c r="X405" i="1" s="1"/>
  <c r="X406" i="1" s="1"/>
  <c r="X407" i="1" s="1"/>
  <c r="X408" i="1" s="1"/>
  <c r="X409" i="1" s="1"/>
  <c r="X410" i="1" s="1"/>
  <c r="X411" i="1" s="1"/>
  <c r="X412" i="1" s="1"/>
  <c r="X413" i="1" s="1"/>
  <c r="X414" i="1" s="1"/>
  <c r="X415" i="1" s="1"/>
  <c r="X416" i="1" s="1"/>
  <c r="X417" i="1" s="1"/>
  <c r="X418" i="1" s="1"/>
  <c r="X419" i="1" s="1"/>
  <c r="X420" i="1" s="1"/>
  <c r="X421" i="1" s="1"/>
  <c r="X422" i="1" s="1"/>
  <c r="X423" i="1" s="1"/>
  <c r="X424" i="1" s="1"/>
  <c r="X425" i="1" s="1"/>
  <c r="X426" i="1" s="1"/>
  <c r="X427" i="1" s="1"/>
  <c r="X428" i="1" s="1"/>
  <c r="X429" i="1" s="1"/>
  <c r="X430" i="1" s="1"/>
  <c r="X431" i="1" s="1"/>
  <c r="X432" i="1" s="1"/>
  <c r="X433" i="1" s="1"/>
  <c r="X434" i="1" s="1"/>
  <c r="X435" i="1" s="1"/>
  <c r="X436" i="1" s="1"/>
  <c r="X437" i="1" s="1"/>
  <c r="X438" i="1" s="1"/>
  <c r="X439" i="1" s="1"/>
  <c r="X440" i="1" s="1"/>
  <c r="X441" i="1" s="1"/>
  <c r="X442" i="1" s="1"/>
  <c r="X443" i="1" s="1"/>
  <c r="X444" i="1" s="1"/>
  <c r="X445" i="1" s="1"/>
  <c r="X446" i="1" s="1"/>
  <c r="X447" i="1" s="1"/>
  <c r="X448" i="1" s="1"/>
  <c r="X449" i="1" s="1"/>
  <c r="X450" i="1" s="1"/>
  <c r="X451" i="1" s="1"/>
  <c r="X452" i="1" s="1"/>
  <c r="X453" i="1" s="1"/>
  <c r="X454" i="1" s="1"/>
  <c r="X455" i="1" s="1"/>
  <c r="X456" i="1" s="1"/>
  <c r="X457" i="1" s="1"/>
  <c r="X458" i="1" s="1"/>
  <c r="X459" i="1" s="1"/>
  <c r="X460" i="1" s="1"/>
  <c r="X461" i="1" s="1"/>
  <c r="X462" i="1" s="1"/>
  <c r="X463" i="1" s="1"/>
  <c r="X464" i="1" s="1"/>
  <c r="X465" i="1" s="1"/>
  <c r="X466" i="1" s="1"/>
  <c r="X467" i="1" s="1"/>
  <c r="X468" i="1" s="1"/>
  <c r="X469" i="1" s="1"/>
  <c r="X470" i="1" s="1"/>
  <c r="X471" i="1" s="1"/>
  <c r="X472" i="1" s="1"/>
  <c r="X473" i="1" s="1"/>
  <c r="X474" i="1" s="1"/>
  <c r="X475" i="1" s="1"/>
  <c r="X476" i="1" s="1"/>
  <c r="X477" i="1" s="1"/>
  <c r="X478" i="1" s="1"/>
  <c r="X479" i="1" s="1"/>
  <c r="X480" i="1" s="1"/>
  <c r="X481" i="1" s="1"/>
  <c r="X482" i="1" s="1"/>
  <c r="X483" i="1" s="1"/>
  <c r="X484" i="1" s="1"/>
  <c r="X485" i="1" s="1"/>
  <c r="X486" i="1" s="1"/>
  <c r="X487" i="1" s="1"/>
  <c r="X488" i="1" s="1"/>
  <c r="X489" i="1" s="1"/>
  <c r="X490" i="1" s="1"/>
  <c r="X491" i="1" s="1"/>
  <c r="X492" i="1" s="1"/>
  <c r="X493" i="1" s="1"/>
  <c r="X494" i="1" s="1"/>
  <c r="X495" i="1" s="1"/>
  <c r="X496" i="1" s="1"/>
  <c r="X497" i="1" s="1"/>
  <c r="X498" i="1" s="1"/>
  <c r="X499" i="1" s="1"/>
  <c r="X500" i="1" s="1"/>
  <c r="X501" i="1" s="1"/>
  <c r="X502" i="1" s="1"/>
  <c r="X503" i="1" s="1"/>
  <c r="X504" i="1" s="1"/>
  <c r="X505" i="1" s="1"/>
  <c r="X506" i="1" s="1"/>
  <c r="X507" i="1" s="1"/>
  <c r="X508" i="1" s="1"/>
  <c r="X509" i="1" s="1"/>
  <c r="X510" i="1" s="1"/>
  <c r="X511" i="1" s="1"/>
  <c r="X512" i="1" s="1"/>
  <c r="X513" i="1" s="1"/>
  <c r="X514" i="1" s="1"/>
  <c r="X515" i="1" s="1"/>
  <c r="X516" i="1" s="1"/>
  <c r="X517" i="1" s="1"/>
  <c r="X518" i="1" s="1"/>
  <c r="X519" i="1" s="1"/>
  <c r="X520" i="1" s="1"/>
  <c r="X521" i="1" s="1"/>
  <c r="X522" i="1" s="1"/>
  <c r="X523" i="1" s="1"/>
  <c r="X524" i="1" s="1"/>
  <c r="X525" i="1" s="1"/>
  <c r="X526" i="1" s="1"/>
  <c r="X527" i="1" s="1"/>
  <c r="X528" i="1" s="1"/>
  <c r="X529" i="1" s="1"/>
  <c r="X530" i="1" s="1"/>
  <c r="X531" i="1" s="1"/>
  <c r="X532" i="1" s="1"/>
  <c r="X533" i="1" s="1"/>
  <c r="X534" i="1" s="1"/>
  <c r="X535" i="1" s="1"/>
  <c r="X536" i="1" s="1"/>
  <c r="X537" i="1" s="1"/>
  <c r="X538" i="1" s="1"/>
  <c r="X539" i="1" s="1"/>
  <c r="X540" i="1" s="1"/>
  <c r="X541" i="1" s="1"/>
  <c r="X542" i="1" s="1"/>
  <c r="X543" i="1" s="1"/>
  <c r="X544" i="1" s="1"/>
  <c r="X545" i="1" s="1"/>
  <c r="X546" i="1" s="1"/>
  <c r="X547" i="1" s="1"/>
  <c r="X548" i="1" s="1"/>
  <c r="X549" i="1" s="1"/>
  <c r="X550" i="1" s="1"/>
  <c r="X551" i="1" s="1"/>
  <c r="X552" i="1" s="1"/>
  <c r="X553" i="1" s="1"/>
  <c r="X554" i="1" s="1"/>
  <c r="X555" i="1" s="1"/>
  <c r="X556" i="1" s="1"/>
  <c r="X557" i="1" s="1"/>
  <c r="X558" i="1" s="1"/>
  <c r="X559" i="1" s="1"/>
  <c r="X560" i="1" s="1"/>
  <c r="X561" i="1" s="1"/>
  <c r="X562" i="1" s="1"/>
  <c r="X563" i="1" s="1"/>
  <c r="X564" i="1" s="1"/>
  <c r="X565" i="1" s="1"/>
  <c r="X566" i="1" s="1"/>
  <c r="X567" i="1" s="1"/>
  <c r="X568" i="1" s="1"/>
  <c r="X569" i="1" s="1"/>
  <c r="X570" i="1" s="1"/>
  <c r="X571" i="1" s="1"/>
  <c r="X572" i="1" s="1"/>
  <c r="X573" i="1" s="1"/>
  <c r="X574" i="1" s="1"/>
  <c r="X575" i="1" s="1"/>
  <c r="X576" i="1" s="1"/>
  <c r="X577" i="1" s="1"/>
  <c r="X578" i="1" s="1"/>
  <c r="X579" i="1" s="1"/>
  <c r="X580" i="1" s="1"/>
  <c r="X581" i="1" s="1"/>
  <c r="X582" i="1" s="1"/>
  <c r="X583" i="1" s="1"/>
  <c r="X584" i="1" s="1"/>
  <c r="X585" i="1" s="1"/>
  <c r="X586" i="1" s="1"/>
  <c r="X587" i="1" s="1"/>
  <c r="X588" i="1" s="1"/>
  <c r="X589" i="1" s="1"/>
  <c r="X590" i="1" s="1"/>
  <c r="X591" i="1" s="1"/>
  <c r="X592" i="1" s="1"/>
  <c r="X593" i="1" s="1"/>
  <c r="X594" i="1" s="1"/>
  <c r="X595" i="1" s="1"/>
  <c r="X596" i="1" s="1"/>
  <c r="X597" i="1" s="1"/>
  <c r="X598" i="1" s="1"/>
  <c r="X599" i="1" s="1"/>
  <c r="X600" i="1" s="1"/>
  <c r="X601" i="1" s="1"/>
  <c r="X602" i="1" s="1"/>
  <c r="X603" i="1" s="1"/>
  <c r="X604" i="1" s="1"/>
  <c r="X605" i="1" s="1"/>
  <c r="X606" i="1" s="1"/>
  <c r="X607" i="1" s="1"/>
  <c r="X608" i="1" s="1"/>
  <c r="X609" i="1" s="1"/>
  <c r="X610" i="1" s="1"/>
  <c r="X611" i="1" s="1"/>
  <c r="X612" i="1" s="1"/>
  <c r="X613" i="1" s="1"/>
  <c r="X614" i="1" s="1"/>
  <c r="X615" i="1" s="1"/>
  <c r="X616" i="1" s="1"/>
  <c r="X617" i="1" s="1"/>
  <c r="X618" i="1" s="1"/>
  <c r="X619" i="1" s="1"/>
  <c r="X620" i="1" s="1"/>
  <c r="X621" i="1" s="1"/>
  <c r="X622" i="1" s="1"/>
  <c r="X623" i="1" s="1"/>
  <c r="X624" i="1" s="1"/>
  <c r="X625" i="1" s="1"/>
  <c r="X626" i="1" s="1"/>
  <c r="X627" i="1" s="1"/>
  <c r="X628" i="1" s="1"/>
  <c r="X629" i="1" s="1"/>
  <c r="X630" i="1" s="1"/>
  <c r="X631" i="1" s="1"/>
  <c r="X632" i="1" s="1"/>
  <c r="X633" i="1" s="1"/>
  <c r="X634" i="1" s="1"/>
  <c r="X635" i="1" s="1"/>
  <c r="X636" i="1" s="1"/>
  <c r="X637" i="1" s="1"/>
  <c r="X638" i="1" s="1"/>
  <c r="X639" i="1" s="1"/>
  <c r="X640" i="1" s="1"/>
  <c r="X641" i="1" s="1"/>
  <c r="X642" i="1" s="1"/>
  <c r="X643" i="1" s="1"/>
  <c r="X644" i="1" s="1"/>
  <c r="X645" i="1" s="1"/>
  <c r="X646" i="1" s="1"/>
  <c r="X647" i="1" s="1"/>
  <c r="X648" i="1" s="1"/>
  <c r="X649" i="1" s="1"/>
  <c r="X650" i="1" s="1"/>
  <c r="X651" i="1" s="1"/>
  <c r="X652" i="1" s="1"/>
  <c r="X653" i="1" s="1"/>
  <c r="X654" i="1" s="1"/>
  <c r="X655" i="1" s="1"/>
  <c r="X656" i="1" s="1"/>
  <c r="X657" i="1" s="1"/>
  <c r="X658" i="1" s="1"/>
  <c r="X659" i="1" s="1"/>
  <c r="X660" i="1" s="1"/>
  <c r="X661" i="1" s="1"/>
  <c r="X662" i="1" s="1"/>
  <c r="X663" i="1" s="1"/>
  <c r="X664" i="1" s="1"/>
  <c r="X665" i="1" s="1"/>
  <c r="X666" i="1" s="1"/>
  <c r="X667" i="1" s="1"/>
  <c r="X668" i="1" s="1"/>
  <c r="X669" i="1" s="1"/>
  <c r="X670" i="1" s="1"/>
  <c r="X671" i="1" s="1"/>
  <c r="X672" i="1" s="1"/>
  <c r="X673" i="1" s="1"/>
  <c r="X674" i="1" s="1"/>
  <c r="X675" i="1" s="1"/>
  <c r="X676" i="1" s="1"/>
  <c r="X677" i="1" s="1"/>
  <c r="X678" i="1" s="1"/>
  <c r="X679" i="1" s="1"/>
  <c r="X680" i="1" s="1"/>
  <c r="X681" i="1" s="1"/>
  <c r="X682" i="1" s="1"/>
  <c r="X683" i="1" s="1"/>
  <c r="X684" i="1" s="1"/>
  <c r="X685" i="1" s="1"/>
  <c r="X686" i="1" s="1"/>
  <c r="X687" i="1" s="1"/>
  <c r="X688" i="1" s="1"/>
  <c r="X689" i="1" s="1"/>
  <c r="X690" i="1" s="1"/>
  <c r="X691" i="1" s="1"/>
  <c r="X692" i="1" s="1"/>
  <c r="X693" i="1" s="1"/>
  <c r="X694" i="1" s="1"/>
  <c r="X695" i="1" s="1"/>
  <c r="X696" i="1" s="1"/>
  <c r="X697" i="1" s="1"/>
  <c r="X698" i="1" s="1"/>
  <c r="X699" i="1" s="1"/>
  <c r="X700" i="1" s="1"/>
  <c r="X701" i="1" s="1"/>
  <c r="X702" i="1" s="1"/>
  <c r="X703" i="1" s="1"/>
  <c r="X704" i="1" s="1"/>
  <c r="X705" i="1" s="1"/>
  <c r="X706" i="1" s="1"/>
  <c r="X707" i="1" s="1"/>
  <c r="X708" i="1" s="1"/>
  <c r="X709" i="1" s="1"/>
  <c r="X710" i="1" s="1"/>
  <c r="X711" i="1" s="1"/>
  <c r="X712" i="1" s="1"/>
  <c r="X713" i="1" s="1"/>
  <c r="X714" i="1" s="1"/>
  <c r="X715" i="1" s="1"/>
  <c r="X716" i="1" s="1"/>
  <c r="X717" i="1" s="1"/>
  <c r="X718" i="1" s="1"/>
  <c r="X719" i="1" s="1"/>
  <c r="X720" i="1" s="1"/>
  <c r="X721" i="1" s="1"/>
  <c r="X722" i="1" s="1"/>
  <c r="X723" i="1" s="1"/>
  <c r="X724" i="1" s="1"/>
  <c r="X725" i="1" s="1"/>
  <c r="X726" i="1" s="1"/>
  <c r="X727" i="1" s="1"/>
  <c r="X728" i="1" s="1"/>
  <c r="X729" i="1" s="1"/>
  <c r="X730" i="1" s="1"/>
  <c r="X731" i="1" s="1"/>
  <c r="X732" i="1" s="1"/>
  <c r="X733" i="1" s="1"/>
  <c r="X734" i="1" s="1"/>
  <c r="X735" i="1" s="1"/>
  <c r="X736" i="1" s="1"/>
  <c r="X737" i="1" s="1"/>
  <c r="X738" i="1" s="1"/>
  <c r="X739" i="1" s="1"/>
  <c r="X740" i="1" s="1"/>
  <c r="X741" i="1" s="1"/>
  <c r="X742" i="1" s="1"/>
  <c r="X743" i="1" s="1"/>
  <c r="X744" i="1" s="1"/>
  <c r="X745" i="1" s="1"/>
  <c r="X746" i="1" s="1"/>
  <c r="X747" i="1" s="1"/>
  <c r="X748" i="1" s="1"/>
  <c r="X749" i="1" s="1"/>
  <c r="X750" i="1" s="1"/>
  <c r="X751" i="1" s="1"/>
  <c r="X752" i="1" s="1"/>
  <c r="X753" i="1" s="1"/>
  <c r="X754" i="1" s="1"/>
  <c r="X755" i="1" s="1"/>
  <c r="X756" i="1" s="1"/>
  <c r="X757" i="1" s="1"/>
  <c r="X758" i="1" s="1"/>
  <c r="X759" i="1" s="1"/>
  <c r="X760" i="1" s="1"/>
  <c r="X761" i="1" s="1"/>
  <c r="X762" i="1" s="1"/>
  <c r="X763" i="1" s="1"/>
  <c r="X764" i="1" s="1"/>
  <c r="X765" i="1" s="1"/>
  <c r="X766" i="1" s="1"/>
  <c r="X767" i="1" s="1"/>
  <c r="X768" i="1" s="1"/>
  <c r="X769" i="1" s="1"/>
  <c r="X770" i="1" s="1"/>
  <c r="X771" i="1" s="1"/>
  <c r="X772" i="1" s="1"/>
  <c r="X773" i="1" s="1"/>
  <c r="X774" i="1" s="1"/>
  <c r="X775" i="1" s="1"/>
  <c r="X776" i="1" s="1"/>
  <c r="X777" i="1" s="1"/>
  <c r="X778" i="1" s="1"/>
  <c r="X779" i="1" s="1"/>
  <c r="X780" i="1" s="1"/>
  <c r="X781" i="1" s="1"/>
  <c r="X782" i="1" s="1"/>
  <c r="X783" i="1" s="1"/>
  <c r="X784" i="1" s="1"/>
  <c r="X785" i="1" s="1"/>
  <c r="X786" i="1" s="1"/>
  <c r="X787" i="1" s="1"/>
  <c r="X788" i="1" s="1"/>
  <c r="X789" i="1" s="1"/>
  <c r="X790" i="1" s="1"/>
  <c r="X791" i="1" s="1"/>
  <c r="X792" i="1" s="1"/>
  <c r="X793" i="1" s="1"/>
  <c r="X794" i="1" s="1"/>
  <c r="X795" i="1" s="1"/>
  <c r="X796" i="1" s="1"/>
  <c r="X797" i="1" s="1"/>
  <c r="X798" i="1" s="1"/>
  <c r="X799" i="1" s="1"/>
  <c r="X800" i="1" s="1"/>
  <c r="X801" i="1" s="1"/>
  <c r="X802" i="1" s="1"/>
  <c r="X803" i="1" s="1"/>
  <c r="X804" i="1" s="1"/>
  <c r="X805" i="1" s="1"/>
  <c r="X806" i="1" s="1"/>
  <c r="X807" i="1" s="1"/>
  <c r="X808" i="1" s="1"/>
  <c r="X809" i="1" s="1"/>
  <c r="X810" i="1" s="1"/>
  <c r="X811" i="1" s="1"/>
  <c r="X812" i="1" s="1"/>
  <c r="X813" i="1" s="1"/>
  <c r="X814" i="1" s="1"/>
  <c r="X815" i="1" s="1"/>
  <c r="X816" i="1" s="1"/>
  <c r="X817" i="1" s="1"/>
  <c r="X818" i="1" s="1"/>
  <c r="X819" i="1" s="1"/>
  <c r="X820" i="1" s="1"/>
  <c r="X821" i="1" s="1"/>
  <c r="X822" i="1" s="1"/>
  <c r="X823" i="1" s="1"/>
  <c r="X824" i="1" s="1"/>
  <c r="X825" i="1" s="1"/>
  <c r="X826" i="1" s="1"/>
  <c r="X827" i="1" s="1"/>
  <c r="X828" i="1" s="1"/>
  <c r="X829" i="1" s="1"/>
  <c r="X830" i="1" s="1"/>
  <c r="X831" i="1" s="1"/>
  <c r="X832" i="1" s="1"/>
  <c r="X833" i="1" s="1"/>
  <c r="X834" i="1" s="1"/>
  <c r="X835" i="1" s="1"/>
  <c r="X836" i="1" s="1"/>
  <c r="X837" i="1" s="1"/>
  <c r="X838" i="1" s="1"/>
  <c r="X839" i="1" s="1"/>
  <c r="X840" i="1" s="1"/>
  <c r="X841" i="1" s="1"/>
  <c r="X842" i="1" s="1"/>
  <c r="X843" i="1" s="1"/>
  <c r="X844" i="1" s="1"/>
  <c r="X845" i="1" s="1"/>
  <c r="X846" i="1" s="1"/>
  <c r="X847" i="1" s="1"/>
  <c r="X848" i="1" s="1"/>
  <c r="X849" i="1" s="1"/>
  <c r="X850" i="1" s="1"/>
  <c r="X851" i="1" s="1"/>
  <c r="X852" i="1" s="1"/>
  <c r="X853" i="1" s="1"/>
  <c r="X854" i="1" s="1"/>
  <c r="X855" i="1" s="1"/>
  <c r="X856" i="1" s="1"/>
  <c r="X857" i="1" s="1"/>
  <c r="X858" i="1" s="1"/>
  <c r="X859" i="1" s="1"/>
  <c r="X860" i="1" s="1"/>
  <c r="X861" i="1" s="1"/>
  <c r="X862" i="1" s="1"/>
  <c r="X863" i="1" s="1"/>
  <c r="X864" i="1" s="1"/>
  <c r="X865" i="1" s="1"/>
  <c r="X866" i="1" s="1"/>
  <c r="X867" i="1" s="1"/>
  <c r="X868" i="1" s="1"/>
  <c r="X869" i="1" s="1"/>
  <c r="X870" i="1" s="1"/>
  <c r="X871" i="1" s="1"/>
  <c r="X872" i="1" s="1"/>
  <c r="X873" i="1" s="1"/>
  <c r="X874" i="1" s="1"/>
  <c r="X875" i="1" s="1"/>
  <c r="X876" i="1" s="1"/>
  <c r="X877" i="1" s="1"/>
  <c r="X878" i="1" s="1"/>
  <c r="X879" i="1" s="1"/>
  <c r="X880" i="1" s="1"/>
  <c r="X881" i="1" s="1"/>
  <c r="X882" i="1" s="1"/>
  <c r="X883" i="1" s="1"/>
  <c r="X884" i="1" s="1"/>
  <c r="X885" i="1" s="1"/>
  <c r="X886" i="1" s="1"/>
  <c r="X887" i="1" s="1"/>
  <c r="X888" i="1" s="1"/>
  <c r="X889" i="1" s="1"/>
  <c r="X890" i="1" s="1"/>
  <c r="X891" i="1" s="1"/>
  <c r="X892" i="1" s="1"/>
  <c r="X893" i="1" s="1"/>
  <c r="X894" i="1" s="1"/>
  <c r="X895" i="1" s="1"/>
  <c r="X896" i="1" s="1"/>
  <c r="X897" i="1" s="1"/>
  <c r="X898" i="1" s="1"/>
  <c r="X899" i="1" s="1"/>
  <c r="X900" i="1" s="1"/>
  <c r="X901" i="1" s="1"/>
  <c r="X902" i="1" s="1"/>
  <c r="X903" i="1" s="1"/>
  <c r="X904" i="1" s="1"/>
  <c r="X905" i="1" s="1"/>
  <c r="X906" i="1" s="1"/>
  <c r="X907" i="1" s="1"/>
  <c r="X908" i="1" s="1"/>
  <c r="X909" i="1" s="1"/>
  <c r="X910" i="1" s="1"/>
  <c r="X911" i="1" s="1"/>
  <c r="X912" i="1" s="1"/>
  <c r="X913" i="1" s="1"/>
  <c r="X914" i="1" s="1"/>
  <c r="X915" i="1" s="1"/>
  <c r="X916" i="1" s="1"/>
  <c r="X917" i="1" s="1"/>
  <c r="X918" i="1" s="1"/>
  <c r="X919" i="1" s="1"/>
  <c r="X920" i="1" s="1"/>
  <c r="X921" i="1" s="1"/>
  <c r="X922" i="1" s="1"/>
  <c r="X923" i="1" s="1"/>
  <c r="X924" i="1" s="1"/>
  <c r="X925" i="1" s="1"/>
  <c r="X926" i="1" s="1"/>
  <c r="X927" i="1" s="1"/>
  <c r="X928" i="1" s="1"/>
  <c r="X929" i="1" s="1"/>
  <c r="X930" i="1" s="1"/>
  <c r="X931" i="1" s="1"/>
  <c r="X932" i="1" s="1"/>
  <c r="X933" i="1" s="1"/>
  <c r="X934" i="1" s="1"/>
  <c r="X935" i="1" s="1"/>
  <c r="X936" i="1" s="1"/>
  <c r="X937" i="1" s="1"/>
  <c r="X938" i="1" s="1"/>
  <c r="X939" i="1" s="1"/>
  <c r="X940" i="1" s="1"/>
  <c r="X941" i="1" s="1"/>
  <c r="X942" i="1" s="1"/>
  <c r="X943" i="1" s="1"/>
  <c r="X944" i="1" s="1"/>
  <c r="X945" i="1" s="1"/>
  <c r="X946" i="1" s="1"/>
  <c r="X947" i="1" s="1"/>
  <c r="X948" i="1" s="1"/>
  <c r="X949" i="1" s="1"/>
  <c r="X950" i="1" s="1"/>
  <c r="X951" i="1" s="1"/>
  <c r="X952" i="1" s="1"/>
  <c r="X953" i="1" s="1"/>
  <c r="X954" i="1" s="1"/>
  <c r="X955" i="1" s="1"/>
  <c r="X956" i="1" s="1"/>
  <c r="X957" i="1" s="1"/>
  <c r="X958" i="1" s="1"/>
  <c r="X959" i="1" s="1"/>
  <c r="X960" i="1" s="1"/>
  <c r="X961" i="1" s="1"/>
  <c r="X962" i="1" s="1"/>
  <c r="X963" i="1" s="1"/>
  <c r="X964" i="1" s="1"/>
  <c r="X965" i="1" s="1"/>
  <c r="X966" i="1" s="1"/>
  <c r="X967" i="1" s="1"/>
  <c r="X968" i="1" s="1"/>
  <c r="X969" i="1" s="1"/>
  <c r="X970" i="1" s="1"/>
  <c r="X971" i="1" s="1"/>
  <c r="X972" i="1" s="1"/>
  <c r="X973" i="1" s="1"/>
  <c r="X974" i="1" s="1"/>
  <c r="X975" i="1" s="1"/>
  <c r="X976" i="1" s="1"/>
  <c r="X977" i="1" s="1"/>
  <c r="X978" i="1" s="1"/>
  <c r="X979" i="1" s="1"/>
  <c r="X980" i="1" s="1"/>
  <c r="X981" i="1" s="1"/>
  <c r="X982" i="1" s="1"/>
  <c r="X983" i="1" s="1"/>
  <c r="X984" i="1" s="1"/>
  <c r="X985" i="1" s="1"/>
  <c r="X986" i="1" s="1"/>
  <c r="X987" i="1" s="1"/>
  <c r="X988" i="1" s="1"/>
  <c r="X989" i="1" s="1"/>
  <c r="X990" i="1" s="1"/>
  <c r="X991" i="1" s="1"/>
  <c r="X992" i="1" s="1"/>
  <c r="X993" i="1" s="1"/>
  <c r="X994" i="1" s="1"/>
  <c r="X995" i="1" s="1"/>
  <c r="X996" i="1" s="1"/>
  <c r="X997" i="1" s="1"/>
  <c r="X998" i="1" s="1"/>
  <c r="X999" i="1" s="1"/>
  <c r="X1000" i="1" s="1"/>
  <c r="X1001" i="1" s="1"/>
  <c r="X1002" i="1" s="1"/>
  <c r="X1003" i="1" s="1"/>
  <c r="X1004" i="1" s="1"/>
  <c r="X1005" i="1" s="1"/>
  <c r="X1006" i="1" s="1"/>
  <c r="X1007" i="1" s="1"/>
  <c r="X1008" i="1" s="1"/>
  <c r="X1009" i="1" s="1"/>
  <c r="X1010" i="1" s="1"/>
  <c r="X1011" i="1" s="1"/>
  <c r="X1012" i="1" s="1"/>
  <c r="X1013" i="1" s="1"/>
  <c r="X1014" i="1" s="1"/>
  <c r="X1015" i="1" s="1"/>
  <c r="X1016" i="1" s="1"/>
  <c r="X1017" i="1" s="1"/>
  <c r="X1018" i="1" s="1"/>
  <c r="X1019" i="1" s="1"/>
  <c r="X1020" i="1" s="1"/>
  <c r="X1021" i="1" s="1"/>
  <c r="X1022" i="1" s="1"/>
  <c r="X1023" i="1" s="1"/>
  <c r="X1024" i="1" s="1"/>
  <c r="X1025" i="1" s="1"/>
  <c r="X1026" i="1" s="1"/>
  <c r="X1027" i="1" s="1"/>
  <c r="X1028" i="1" s="1"/>
  <c r="X1029" i="1" s="1"/>
  <c r="X1030" i="1" s="1"/>
  <c r="X1031" i="1" s="1"/>
  <c r="X1032" i="1" s="1"/>
  <c r="X1033" i="1" s="1"/>
  <c r="X1034" i="1" s="1"/>
  <c r="X1035" i="1" s="1"/>
  <c r="X1036" i="1" s="1"/>
  <c r="X1037" i="1" s="1"/>
  <c r="X1038" i="1" s="1"/>
  <c r="X1039" i="1" s="1"/>
  <c r="X1040" i="1" s="1"/>
  <c r="X1041" i="1" s="1"/>
  <c r="X1042" i="1" s="1"/>
  <c r="X1043" i="1" s="1"/>
  <c r="X1044" i="1" s="1"/>
  <c r="X1045" i="1" s="1"/>
  <c r="X1046" i="1" s="1"/>
  <c r="X1047" i="1" s="1"/>
  <c r="X1048" i="1" s="1"/>
  <c r="X1049" i="1" s="1"/>
  <c r="X1050" i="1" s="1"/>
  <c r="X1051" i="1" s="1"/>
  <c r="X1052" i="1" s="1"/>
  <c r="X1053" i="1" s="1"/>
  <c r="X1054" i="1" s="1"/>
  <c r="X1055" i="1" s="1"/>
  <c r="X1056" i="1" s="1"/>
  <c r="X1057" i="1" s="1"/>
  <c r="X1058" i="1" s="1"/>
  <c r="X1059" i="1" s="1"/>
  <c r="X1060" i="1" s="1"/>
  <c r="X1061" i="1" s="1"/>
  <c r="X1062" i="1" s="1"/>
  <c r="X1063" i="1" s="1"/>
  <c r="X1064" i="1" s="1"/>
  <c r="X1065" i="1" s="1"/>
  <c r="X1066" i="1" s="1"/>
  <c r="X1067" i="1" s="1"/>
  <c r="X1068" i="1" s="1"/>
  <c r="X1069" i="1" s="1"/>
  <c r="X1070" i="1" s="1"/>
  <c r="X1071" i="1" s="1"/>
  <c r="X1072" i="1" s="1"/>
  <c r="X1073" i="1" s="1"/>
  <c r="X1074" i="1" s="1"/>
  <c r="X1075" i="1" s="1"/>
  <c r="X1076" i="1" s="1"/>
  <c r="X1077" i="1" s="1"/>
  <c r="X1078" i="1" s="1"/>
  <c r="X1079" i="1" s="1"/>
  <c r="X1080" i="1" s="1"/>
  <c r="X1081" i="1" s="1"/>
  <c r="X1082" i="1" s="1"/>
  <c r="X1083" i="1" s="1"/>
  <c r="X1084" i="1" s="1"/>
  <c r="X1085" i="1" s="1"/>
  <c r="X1086" i="1" s="1"/>
  <c r="X1087" i="1" s="1"/>
  <c r="X1088" i="1" s="1"/>
  <c r="X1089" i="1" s="1"/>
  <c r="X1090" i="1" s="1"/>
  <c r="X1091" i="1" s="1"/>
  <c r="X1092" i="1" s="1"/>
  <c r="X1093" i="1" s="1"/>
  <c r="X1094" i="1" s="1"/>
  <c r="X1095" i="1" s="1"/>
  <c r="X1096" i="1" s="1"/>
  <c r="X1097" i="1" s="1"/>
  <c r="X1098" i="1" s="1"/>
  <c r="X1099" i="1" s="1"/>
  <c r="X1100" i="1" s="1"/>
  <c r="X1101" i="1" s="1"/>
  <c r="X1102" i="1" s="1"/>
  <c r="X1103" i="1" s="1"/>
  <c r="X1104" i="1" s="1"/>
  <c r="X1105" i="1" s="1"/>
  <c r="X1106" i="1" s="1"/>
  <c r="X1107" i="1" s="1"/>
  <c r="X1108" i="1" s="1"/>
  <c r="X1109" i="1" s="1"/>
  <c r="X1110" i="1" s="1"/>
  <c r="X1111" i="1" s="1"/>
  <c r="X1112" i="1" s="1"/>
  <c r="X1113" i="1" s="1"/>
  <c r="X1114" i="1" s="1"/>
  <c r="X1115" i="1" s="1"/>
  <c r="X1116" i="1" s="1"/>
  <c r="X1117" i="1" s="1"/>
  <c r="X1118" i="1" s="1"/>
  <c r="X1119" i="1" s="1"/>
  <c r="X1120" i="1" s="1"/>
  <c r="X1121" i="1" s="1"/>
  <c r="X1122" i="1" s="1"/>
  <c r="X1123" i="1" s="1"/>
  <c r="X1124" i="1" s="1"/>
  <c r="X1125" i="1" s="1"/>
  <c r="X1126" i="1" s="1"/>
  <c r="X1127" i="1" s="1"/>
  <c r="X1128" i="1" s="1"/>
  <c r="X1129" i="1" s="1"/>
  <c r="X1130" i="1" s="1"/>
  <c r="X1131" i="1" s="1"/>
  <c r="X1132" i="1" s="1"/>
  <c r="X1133" i="1" s="1"/>
  <c r="X1134" i="1" s="1"/>
  <c r="X1135" i="1" s="1"/>
  <c r="X1136" i="1" s="1"/>
  <c r="X1137" i="1" s="1"/>
  <c r="X1138" i="1" s="1"/>
  <c r="X1139" i="1" s="1"/>
  <c r="X1140" i="1" s="1"/>
  <c r="X1141" i="1" s="1"/>
  <c r="X1142" i="1" s="1"/>
  <c r="X1143" i="1" s="1"/>
  <c r="X1144" i="1" s="1"/>
  <c r="X1145" i="1" s="1"/>
  <c r="X1146" i="1" s="1"/>
  <c r="X1147" i="1" s="1"/>
  <c r="X1148" i="1" s="1"/>
  <c r="X1149" i="1" s="1"/>
  <c r="X1150" i="1" s="1"/>
  <c r="X1151" i="1" s="1"/>
  <c r="X1152" i="1" s="1"/>
  <c r="X1153" i="1" s="1"/>
  <c r="X1154" i="1" s="1"/>
  <c r="X1155" i="1" s="1"/>
  <c r="X1156" i="1" s="1"/>
  <c r="X1157" i="1" s="1"/>
  <c r="X1158" i="1" s="1"/>
  <c r="X1159" i="1" s="1"/>
  <c r="X1160" i="1" s="1"/>
  <c r="X1161" i="1" s="1"/>
  <c r="X1162" i="1" s="1"/>
  <c r="X1163" i="1" s="1"/>
  <c r="X1164" i="1" s="1"/>
  <c r="X1165" i="1" s="1"/>
  <c r="X1166" i="1" s="1"/>
  <c r="X1167" i="1" s="1"/>
  <c r="X1168" i="1" s="1"/>
  <c r="X1169" i="1" s="1"/>
  <c r="X1170" i="1" s="1"/>
  <c r="X1171" i="1" s="1"/>
  <c r="X1172" i="1" s="1"/>
  <c r="X1173" i="1" s="1"/>
  <c r="X1174" i="1" s="1"/>
  <c r="X1175" i="1" s="1"/>
  <c r="X1176" i="1" s="1"/>
  <c r="X1177" i="1" s="1"/>
  <c r="X1178" i="1" s="1"/>
  <c r="X1179" i="1" s="1"/>
  <c r="X1180" i="1" s="1"/>
  <c r="X1181" i="1" s="1"/>
  <c r="X1182" i="1" s="1"/>
  <c r="X1183" i="1" s="1"/>
  <c r="X1184" i="1" s="1"/>
  <c r="X1185" i="1" s="1"/>
  <c r="X1186" i="1" s="1"/>
  <c r="X1187" i="1" s="1"/>
  <c r="X1188" i="1" s="1"/>
  <c r="X1189" i="1" s="1"/>
  <c r="X1190" i="1" s="1"/>
  <c r="X1191" i="1" s="1"/>
  <c r="X1192" i="1" s="1"/>
  <c r="X1193" i="1" s="1"/>
  <c r="X1194" i="1" s="1"/>
  <c r="X1195" i="1" s="1"/>
  <c r="X1196" i="1" s="1"/>
  <c r="X1197" i="1" s="1"/>
  <c r="X1198" i="1" s="1"/>
  <c r="X1199" i="1" s="1"/>
  <c r="X1200" i="1" s="1"/>
  <c r="X1201" i="1" s="1"/>
  <c r="X1202" i="1" s="1"/>
  <c r="X1203" i="1" s="1"/>
  <c r="X1204" i="1" s="1"/>
  <c r="X1205" i="1" s="1"/>
  <c r="X1206" i="1" s="1"/>
  <c r="X1207" i="1" s="1"/>
  <c r="X1208" i="1" s="1"/>
  <c r="X1209" i="1" s="1"/>
  <c r="X1210" i="1" s="1"/>
  <c r="X1211" i="1" s="1"/>
  <c r="X1212" i="1" s="1"/>
  <c r="X1213" i="1" s="1"/>
  <c r="X1214" i="1" s="1"/>
  <c r="X1215" i="1" s="1"/>
  <c r="X1216" i="1" s="1"/>
  <c r="X1217" i="1" s="1"/>
  <c r="X1218" i="1" s="1"/>
  <c r="X1219" i="1" s="1"/>
  <c r="X1220" i="1" s="1"/>
  <c r="X1221" i="1" s="1"/>
  <c r="X1222" i="1" s="1"/>
  <c r="X1223" i="1" s="1"/>
  <c r="X1224" i="1" s="1"/>
  <c r="X1225" i="1" s="1"/>
  <c r="X1226" i="1" s="1"/>
  <c r="X1227" i="1" s="1"/>
  <c r="X1228" i="1" s="1"/>
  <c r="X1229" i="1" s="1"/>
  <c r="X1230" i="1" s="1"/>
  <c r="X1231" i="1" s="1"/>
  <c r="X1232" i="1" s="1"/>
  <c r="X1233" i="1" s="1"/>
  <c r="X1234" i="1" s="1"/>
  <c r="X1235" i="1" s="1"/>
  <c r="X1236" i="1" s="1"/>
  <c r="X1237" i="1" s="1"/>
  <c r="X1238" i="1" s="1"/>
  <c r="X1239" i="1" s="1"/>
  <c r="X1240" i="1" s="1"/>
  <c r="X1241" i="1" s="1"/>
  <c r="X1242" i="1" s="1"/>
  <c r="X1243" i="1" s="1"/>
  <c r="X1244" i="1" s="1"/>
  <c r="X1245" i="1" s="1"/>
  <c r="X1246" i="1" s="1"/>
  <c r="X1247" i="1" s="1"/>
  <c r="X1248" i="1" s="1"/>
  <c r="X1249" i="1" s="1"/>
  <c r="X1250" i="1" s="1"/>
  <c r="X1251" i="1" s="1"/>
  <c r="X1252" i="1" s="1"/>
  <c r="X1253" i="1" s="1"/>
  <c r="X1254" i="1" s="1"/>
  <c r="X1255" i="1" s="1"/>
  <c r="X1256" i="1" s="1"/>
  <c r="X1257" i="1" s="1"/>
  <c r="X1258" i="1" s="1"/>
  <c r="X1259" i="1" s="1"/>
  <c r="X1260" i="1" s="1"/>
  <c r="X1261" i="1" s="1"/>
  <c r="X1262" i="1" s="1"/>
  <c r="X1263" i="1" s="1"/>
  <c r="X1264" i="1" s="1"/>
  <c r="X1265" i="1" s="1"/>
  <c r="X1266" i="1" s="1"/>
  <c r="X1267" i="1" s="1"/>
  <c r="X1268" i="1" s="1"/>
  <c r="X1269" i="1" s="1"/>
  <c r="X1270" i="1" s="1"/>
  <c r="X1271" i="1" s="1"/>
  <c r="X1272" i="1" s="1"/>
  <c r="X1273" i="1" s="1"/>
  <c r="X1274" i="1" s="1"/>
  <c r="X1275" i="1" s="1"/>
  <c r="X1276" i="1" s="1"/>
  <c r="X1277" i="1" s="1"/>
  <c r="X1278" i="1" s="1"/>
  <c r="X1279" i="1" s="1"/>
  <c r="X1280" i="1" s="1"/>
  <c r="X1281" i="1" s="1"/>
  <c r="X1282" i="1" s="1"/>
  <c r="X1283" i="1" s="1"/>
  <c r="X1284" i="1" s="1"/>
  <c r="X1285" i="1" s="1"/>
  <c r="X1286" i="1" s="1"/>
  <c r="X1287" i="1" s="1"/>
  <c r="X1288" i="1" s="1"/>
  <c r="X1289" i="1" s="1"/>
  <c r="X1290" i="1" s="1"/>
  <c r="X1291" i="1" s="1"/>
  <c r="X1292" i="1" s="1"/>
  <c r="X1293" i="1" s="1"/>
  <c r="X1294" i="1" s="1"/>
  <c r="X1295" i="1" s="1"/>
  <c r="X1296" i="1" s="1"/>
  <c r="X1297" i="1" s="1"/>
  <c r="X1298" i="1" s="1"/>
  <c r="X1299" i="1" s="1"/>
  <c r="X1300" i="1" s="1"/>
  <c r="X1301" i="1" s="1"/>
  <c r="X1302" i="1" s="1"/>
  <c r="X1303" i="1" s="1"/>
  <c r="X1304" i="1" s="1"/>
  <c r="X1305" i="1" s="1"/>
  <c r="X1306" i="1" s="1"/>
  <c r="X1307" i="1" s="1"/>
  <c r="X1308" i="1" s="1"/>
  <c r="X1309" i="1" s="1"/>
  <c r="X1310" i="1" s="1"/>
  <c r="X1311" i="1" s="1"/>
  <c r="X1312" i="1" s="1"/>
  <c r="X1313" i="1" s="1"/>
  <c r="X1314" i="1" s="1"/>
  <c r="X1315" i="1" s="1"/>
  <c r="X1316" i="1" s="1"/>
  <c r="X1317" i="1" s="1"/>
  <c r="X1318" i="1" s="1"/>
  <c r="X1319" i="1" s="1"/>
  <c r="X1320" i="1" s="1"/>
  <c r="X1321" i="1" s="1"/>
  <c r="X1322" i="1" s="1"/>
  <c r="X1323" i="1" s="1"/>
  <c r="X1324" i="1" s="1"/>
  <c r="X1325" i="1" s="1"/>
  <c r="X1326" i="1" s="1"/>
  <c r="X1327" i="1" s="1"/>
  <c r="X1328" i="1" s="1"/>
  <c r="X1329" i="1" s="1"/>
  <c r="X1330" i="1" s="1"/>
  <c r="X1331" i="1" s="1"/>
  <c r="X1332" i="1" s="1"/>
  <c r="X1333" i="1" s="1"/>
  <c r="X1334" i="1" s="1"/>
  <c r="X1335" i="1" s="1"/>
  <c r="X1336" i="1" s="1"/>
  <c r="X1337" i="1" s="1"/>
  <c r="X1338" i="1" s="1"/>
  <c r="X1339" i="1" s="1"/>
  <c r="X1340" i="1" s="1"/>
  <c r="X1341" i="1" s="1"/>
  <c r="X1342" i="1" s="1"/>
  <c r="X1343" i="1" s="1"/>
  <c r="X1344" i="1" s="1"/>
  <c r="X1345" i="1" s="1"/>
  <c r="X1346" i="1" s="1"/>
  <c r="X1347" i="1" s="1"/>
  <c r="X1348" i="1" s="1"/>
  <c r="X1349" i="1" s="1"/>
  <c r="X1350" i="1" s="1"/>
  <c r="X1351" i="1" s="1"/>
  <c r="X1352" i="1" s="1"/>
  <c r="X1353" i="1" s="1"/>
  <c r="X1354" i="1" s="1"/>
  <c r="X1355" i="1" s="1"/>
  <c r="X1356" i="1" s="1"/>
  <c r="X1357" i="1" s="1"/>
  <c r="X1358" i="1" s="1"/>
  <c r="X1359" i="1" s="1"/>
  <c r="X1360" i="1" s="1"/>
  <c r="X1361" i="1" s="1"/>
  <c r="X1362" i="1" s="1"/>
  <c r="X1363" i="1" s="1"/>
  <c r="X1364" i="1" s="1"/>
  <c r="X1365" i="1" s="1"/>
  <c r="X1366" i="1" s="1"/>
  <c r="X1367" i="1" s="1"/>
  <c r="X1368" i="1" s="1"/>
  <c r="X1369" i="1" s="1"/>
  <c r="X1370" i="1" s="1"/>
  <c r="X1371" i="1" s="1"/>
  <c r="X1372" i="1" s="1"/>
  <c r="X1373" i="1" s="1"/>
  <c r="X1374" i="1" s="1"/>
  <c r="X1375" i="1" s="1"/>
  <c r="X1376" i="1" s="1"/>
  <c r="X1377" i="1" s="1"/>
  <c r="X1378" i="1" s="1"/>
  <c r="X1379" i="1" s="1"/>
  <c r="X1380" i="1" s="1"/>
  <c r="X1381" i="1" s="1"/>
  <c r="X1382" i="1" s="1"/>
  <c r="X1383" i="1" s="1"/>
  <c r="X1384" i="1" s="1"/>
  <c r="X1385" i="1" s="1"/>
  <c r="X1386" i="1" s="1"/>
  <c r="X1387" i="1" s="1"/>
  <c r="X1388" i="1" s="1"/>
  <c r="X1389" i="1" s="1"/>
  <c r="X1390" i="1" s="1"/>
  <c r="X1391" i="1" s="1"/>
  <c r="X1392" i="1" s="1"/>
  <c r="X1393" i="1" s="1"/>
  <c r="X1394" i="1" s="1"/>
  <c r="X1395" i="1" s="1"/>
  <c r="X1396" i="1" s="1"/>
  <c r="X1397" i="1" s="1"/>
  <c r="X1398" i="1" s="1"/>
  <c r="X1399" i="1" s="1"/>
  <c r="X1400" i="1" s="1"/>
  <c r="X1401" i="1" s="1"/>
  <c r="X1402" i="1" s="1"/>
  <c r="X1403" i="1" s="1"/>
  <c r="X1404" i="1" s="1"/>
  <c r="X1405" i="1" s="1"/>
  <c r="X1406" i="1" s="1"/>
  <c r="X1407" i="1" s="1"/>
  <c r="X1408" i="1" s="1"/>
  <c r="X1409" i="1" s="1"/>
  <c r="X1410" i="1" s="1"/>
  <c r="X1411" i="1" s="1"/>
  <c r="X1412" i="1" s="1"/>
  <c r="X1413" i="1" s="1"/>
  <c r="X1414" i="1" s="1"/>
  <c r="X1415" i="1" s="1"/>
  <c r="X1416" i="1" s="1"/>
  <c r="X1417" i="1" s="1"/>
  <c r="X1418" i="1" s="1"/>
  <c r="X1419" i="1" s="1"/>
  <c r="X1420" i="1" s="1"/>
  <c r="X1421" i="1" s="1"/>
  <c r="X1422" i="1" s="1"/>
  <c r="X1423" i="1" s="1"/>
  <c r="X1424" i="1" s="1"/>
  <c r="X1425" i="1" s="1"/>
  <c r="X1426" i="1" s="1"/>
  <c r="X1427" i="1" s="1"/>
  <c r="X1428" i="1" s="1"/>
  <c r="X1429" i="1" s="1"/>
  <c r="X1430" i="1" s="1"/>
  <c r="X1431" i="1" s="1"/>
  <c r="X1432" i="1" s="1"/>
  <c r="X1433" i="1" s="1"/>
  <c r="X1434" i="1" s="1"/>
  <c r="X1435" i="1" s="1"/>
  <c r="X1436" i="1" s="1"/>
  <c r="X1437" i="1" s="1"/>
  <c r="X1438" i="1" s="1"/>
  <c r="X1439" i="1" s="1"/>
  <c r="X1440" i="1" s="1"/>
  <c r="X1441" i="1" s="1"/>
  <c r="X1442" i="1" s="1"/>
  <c r="X1443" i="1" s="1"/>
  <c r="X1444" i="1" s="1"/>
  <c r="X1445" i="1" s="1"/>
  <c r="X1446" i="1" s="1"/>
  <c r="X1447" i="1" s="1"/>
  <c r="X1448" i="1" s="1"/>
  <c r="X1449" i="1" s="1"/>
  <c r="X1450" i="1" s="1"/>
  <c r="X1451" i="1" s="1"/>
  <c r="X1452" i="1" s="1"/>
  <c r="X1453" i="1" s="1"/>
  <c r="X1454" i="1" s="1"/>
  <c r="X1455" i="1" s="1"/>
  <c r="X1456" i="1" s="1"/>
  <c r="X1457" i="1" s="1"/>
  <c r="X1458" i="1" s="1"/>
  <c r="X1459" i="1" s="1"/>
  <c r="X1460" i="1" s="1"/>
  <c r="X1461" i="1" s="1"/>
  <c r="X1462" i="1" s="1"/>
  <c r="X1463" i="1" s="1"/>
  <c r="X1464" i="1" s="1"/>
  <c r="X1465" i="1" s="1"/>
  <c r="X1466" i="1" s="1"/>
  <c r="X1467" i="1" s="1"/>
  <c r="X1468" i="1" s="1"/>
  <c r="X1469" i="1" s="1"/>
  <c r="X1470" i="1" s="1"/>
  <c r="X1471" i="1" s="1"/>
  <c r="X1472" i="1" s="1"/>
  <c r="X1473" i="1" s="1"/>
  <c r="X1474" i="1" s="1"/>
  <c r="X1475" i="1" s="1"/>
  <c r="X1476" i="1" s="1"/>
  <c r="X1477" i="1" s="1"/>
  <c r="X1478" i="1" s="1"/>
  <c r="X1479" i="1" s="1"/>
  <c r="X1480" i="1" s="1"/>
  <c r="X1481" i="1" s="1"/>
  <c r="X1482" i="1" s="1"/>
  <c r="X1483" i="1" s="1"/>
  <c r="X1484" i="1" s="1"/>
  <c r="X1485" i="1" s="1"/>
  <c r="X1486" i="1" s="1"/>
  <c r="X1487" i="1" s="1"/>
  <c r="X1488" i="1" s="1"/>
  <c r="X1489" i="1" s="1"/>
  <c r="X1490" i="1" s="1"/>
  <c r="X1491" i="1" s="1"/>
  <c r="X1492" i="1" s="1"/>
  <c r="X1493" i="1" s="1"/>
  <c r="X1494" i="1" s="1"/>
  <c r="X1495" i="1" s="1"/>
  <c r="X1496" i="1" s="1"/>
  <c r="X1497" i="1" s="1"/>
  <c r="X1498" i="1" s="1"/>
  <c r="X1499" i="1" s="1"/>
  <c r="X1500" i="1" s="1"/>
  <c r="X1501" i="1" s="1"/>
  <c r="X1502" i="1" s="1"/>
  <c r="X1503" i="1" s="1"/>
  <c r="X1504" i="1" s="1"/>
  <c r="X1505" i="1" s="1"/>
  <c r="X1506" i="1" s="1"/>
  <c r="X1507" i="1" s="1"/>
  <c r="X1508" i="1" s="1"/>
  <c r="X1509" i="1" s="1"/>
  <c r="X1510" i="1" s="1"/>
  <c r="X1511" i="1" s="1"/>
  <c r="X1512" i="1" s="1"/>
  <c r="X1513" i="1" s="1"/>
  <c r="X1514" i="1" s="1"/>
  <c r="X1515" i="1" s="1"/>
  <c r="X1516" i="1" s="1"/>
  <c r="X1517" i="1" s="1"/>
  <c r="X1518" i="1" s="1"/>
  <c r="X1519" i="1" s="1"/>
  <c r="X1520" i="1" s="1"/>
  <c r="X1521" i="1" s="1"/>
  <c r="X1522" i="1" s="1"/>
  <c r="X1523" i="1" s="1"/>
  <c r="X1524" i="1" s="1"/>
  <c r="X1525" i="1" s="1"/>
  <c r="X1526" i="1" s="1"/>
  <c r="X1527" i="1" s="1"/>
  <c r="X1528" i="1" s="1"/>
  <c r="X1529" i="1" s="1"/>
  <c r="X1530" i="1" s="1"/>
  <c r="X1531" i="1" s="1"/>
  <c r="X1532" i="1" s="1"/>
  <c r="X1533" i="1" s="1"/>
  <c r="X1534" i="1" s="1"/>
  <c r="X1535" i="1" s="1"/>
  <c r="X1536" i="1" s="1"/>
  <c r="X1537" i="1" s="1"/>
  <c r="X1538" i="1" s="1"/>
  <c r="X1539" i="1" s="1"/>
  <c r="X1540" i="1" s="1"/>
  <c r="X1541" i="1" s="1"/>
  <c r="X1542" i="1" s="1"/>
  <c r="X1543" i="1" s="1"/>
  <c r="X1544" i="1" s="1"/>
  <c r="X1545" i="1" s="1"/>
  <c r="X1546" i="1" s="1"/>
  <c r="X1547" i="1" s="1"/>
  <c r="X1548" i="1" s="1"/>
  <c r="X1549" i="1" s="1"/>
  <c r="X1550" i="1" s="1"/>
  <c r="X1551" i="1" s="1"/>
  <c r="X1552" i="1" s="1"/>
  <c r="X1553" i="1" s="1"/>
  <c r="X1554" i="1" s="1"/>
  <c r="X1555" i="1" s="1"/>
  <c r="X1556" i="1" s="1"/>
  <c r="X1557" i="1" s="1"/>
  <c r="X1558" i="1" s="1"/>
  <c r="X1559" i="1" s="1"/>
  <c r="X1560" i="1" s="1"/>
  <c r="X1561" i="1" s="1"/>
  <c r="X1562" i="1" s="1"/>
  <c r="X1563" i="1" s="1"/>
  <c r="X1564" i="1" s="1"/>
  <c r="X1565" i="1" s="1"/>
  <c r="X1566" i="1" s="1"/>
  <c r="X1567" i="1" s="1"/>
  <c r="X1568" i="1" s="1"/>
  <c r="X1569" i="1" s="1"/>
  <c r="X1570" i="1" s="1"/>
  <c r="X1571" i="1" s="1"/>
  <c r="X1572" i="1" s="1"/>
  <c r="X1573" i="1" s="1"/>
  <c r="X1574" i="1" s="1"/>
  <c r="X1575" i="1" s="1"/>
  <c r="X1576" i="1" s="1"/>
  <c r="X1577" i="1" s="1"/>
  <c r="X1578" i="1" s="1"/>
  <c r="X1579" i="1" s="1"/>
  <c r="X1580" i="1" s="1"/>
  <c r="X1581" i="1" s="1"/>
  <c r="X1582" i="1" s="1"/>
  <c r="X1583" i="1" s="1"/>
  <c r="X1584" i="1" s="1"/>
  <c r="X1585" i="1" s="1"/>
  <c r="X1586" i="1" s="1"/>
  <c r="X1587" i="1" s="1"/>
  <c r="X1588" i="1" s="1"/>
  <c r="X1589" i="1" s="1"/>
  <c r="X1590" i="1" s="1"/>
  <c r="X1591" i="1" s="1"/>
  <c r="X1592" i="1" s="1"/>
  <c r="X1593" i="1" s="1"/>
  <c r="X1594" i="1" s="1"/>
  <c r="X1595" i="1" s="1"/>
  <c r="X1596" i="1" s="1"/>
  <c r="X1597" i="1" s="1"/>
  <c r="X1598" i="1" s="1"/>
  <c r="X1599" i="1" s="1"/>
  <c r="X1600" i="1" s="1"/>
  <c r="X1601" i="1" s="1"/>
  <c r="X1602" i="1" s="1"/>
  <c r="X1603" i="1" s="1"/>
  <c r="X1604" i="1" s="1"/>
  <c r="X1605" i="1" s="1"/>
  <c r="X1606" i="1" s="1"/>
  <c r="X1607" i="1" s="1"/>
  <c r="X1608" i="1" s="1"/>
  <c r="X1609" i="1" s="1"/>
  <c r="X1610" i="1" s="1"/>
  <c r="X1611" i="1" s="1"/>
  <c r="X1612" i="1" s="1"/>
  <c r="X1613" i="1" s="1"/>
  <c r="X1614" i="1" s="1"/>
  <c r="X1615" i="1" s="1"/>
  <c r="X1616" i="1" s="1"/>
  <c r="X1617" i="1" s="1"/>
  <c r="X1618" i="1" s="1"/>
  <c r="X1619" i="1" s="1"/>
  <c r="X1620" i="1" s="1"/>
  <c r="X1621" i="1" s="1"/>
  <c r="X1622" i="1" s="1"/>
  <c r="X1623" i="1" s="1"/>
  <c r="X1624" i="1" s="1"/>
  <c r="X1625" i="1" s="1"/>
  <c r="X1626" i="1" s="1"/>
  <c r="X1627" i="1" s="1"/>
  <c r="X1628" i="1" s="1"/>
  <c r="X1629" i="1" s="1"/>
  <c r="X1630" i="1" s="1"/>
  <c r="X1631" i="1" s="1"/>
  <c r="X1632" i="1" s="1"/>
  <c r="X1633" i="1" s="1"/>
  <c r="X1634" i="1" s="1"/>
  <c r="X1635" i="1" s="1"/>
  <c r="X1636" i="1" s="1"/>
  <c r="X1637" i="1" s="1"/>
  <c r="X1638" i="1" s="1"/>
  <c r="X1639" i="1" s="1"/>
  <c r="X1640" i="1" s="1"/>
  <c r="X1641" i="1" s="1"/>
  <c r="X1642" i="1" s="1"/>
  <c r="X1643" i="1" s="1"/>
  <c r="X1644" i="1" s="1"/>
  <c r="X1645" i="1" s="1"/>
  <c r="X1646" i="1" s="1"/>
  <c r="X1647" i="1" s="1"/>
  <c r="X1648" i="1" s="1"/>
  <c r="X1649" i="1" s="1"/>
  <c r="X1650" i="1" s="1"/>
  <c r="X1651" i="1" s="1"/>
  <c r="X1652" i="1" s="1"/>
  <c r="X1653" i="1" s="1"/>
  <c r="X1654" i="1" s="1"/>
  <c r="X1655" i="1" s="1"/>
  <c r="X1656" i="1" s="1"/>
  <c r="X1657" i="1" s="1"/>
  <c r="X1658" i="1" s="1"/>
  <c r="X1659" i="1" s="1"/>
  <c r="X1660" i="1" s="1"/>
  <c r="X1661" i="1" s="1"/>
  <c r="X1662" i="1" s="1"/>
  <c r="X1663" i="1" s="1"/>
  <c r="X1664" i="1" s="1"/>
  <c r="X1665" i="1" s="1"/>
  <c r="X1666" i="1" s="1"/>
  <c r="X1667" i="1" s="1"/>
  <c r="X1668" i="1" s="1"/>
  <c r="X1669" i="1" s="1"/>
  <c r="X1670" i="1" s="1"/>
  <c r="X1671" i="1" s="1"/>
  <c r="X1672" i="1" s="1"/>
  <c r="X1673" i="1" s="1"/>
  <c r="X1674" i="1" s="1"/>
  <c r="X1675" i="1" s="1"/>
  <c r="X1676" i="1" s="1"/>
  <c r="X1677" i="1" s="1"/>
  <c r="X1678" i="1" s="1"/>
  <c r="X1679" i="1" s="1"/>
  <c r="X1680" i="1" s="1"/>
  <c r="X1681" i="1" s="1"/>
  <c r="X1682" i="1" s="1"/>
  <c r="X1683" i="1" s="1"/>
  <c r="X1684" i="1" s="1"/>
  <c r="X1685" i="1" s="1"/>
  <c r="X1686" i="1" s="1"/>
  <c r="X1687" i="1" s="1"/>
  <c r="X1688" i="1" s="1"/>
  <c r="X1689" i="1" s="1"/>
  <c r="X1690" i="1" s="1"/>
  <c r="X1691" i="1" s="1"/>
  <c r="X1692" i="1" s="1"/>
  <c r="X1693" i="1" s="1"/>
  <c r="X1694" i="1" s="1"/>
  <c r="X1695" i="1" s="1"/>
  <c r="X1696" i="1" s="1"/>
  <c r="X1697" i="1" s="1"/>
  <c r="X1698" i="1" s="1"/>
  <c r="X1699" i="1" s="1"/>
  <c r="X1700" i="1" s="1"/>
  <c r="X1701" i="1" s="1"/>
  <c r="X1702" i="1" s="1"/>
  <c r="X1703" i="1" s="1"/>
  <c r="X1704" i="1" s="1"/>
  <c r="X1705" i="1" s="1"/>
  <c r="X1706" i="1" s="1"/>
  <c r="X1707" i="1" s="1"/>
  <c r="X1708" i="1" s="1"/>
  <c r="X1709" i="1" s="1"/>
  <c r="X1710" i="1" s="1"/>
  <c r="X1711" i="1" s="1"/>
  <c r="X1712" i="1" s="1"/>
  <c r="X1713" i="1" s="1"/>
  <c r="X1714" i="1" s="1"/>
  <c r="X1715" i="1" s="1"/>
  <c r="X1716" i="1" s="1"/>
  <c r="X1717" i="1" s="1"/>
  <c r="X1718" i="1" s="1"/>
  <c r="X1719" i="1" s="1"/>
  <c r="X1720" i="1" s="1"/>
  <c r="X1721" i="1" s="1"/>
  <c r="X1722" i="1" s="1"/>
  <c r="X1723" i="1" s="1"/>
  <c r="X1724" i="1" s="1"/>
  <c r="X1725" i="1" s="1"/>
  <c r="X1726" i="1" s="1"/>
  <c r="X1727" i="1" s="1"/>
  <c r="X1728" i="1" s="1"/>
  <c r="X1729" i="1" s="1"/>
  <c r="X1730" i="1" s="1"/>
  <c r="X1731" i="1" s="1"/>
  <c r="X1732" i="1" s="1"/>
  <c r="X1733" i="1" s="1"/>
  <c r="X1734" i="1" s="1"/>
  <c r="X1735" i="1" s="1"/>
  <c r="X1736" i="1" s="1"/>
  <c r="X1737" i="1" s="1"/>
  <c r="X1738" i="1" s="1"/>
  <c r="X1739" i="1" s="1"/>
  <c r="X1740" i="1" s="1"/>
  <c r="X1741" i="1" s="1"/>
  <c r="X1742" i="1" s="1"/>
  <c r="X1743" i="1" s="1"/>
  <c r="X1744" i="1" s="1"/>
  <c r="X1745" i="1" s="1"/>
  <c r="X1746" i="1" s="1"/>
  <c r="X1747" i="1" s="1"/>
  <c r="X1748" i="1" s="1"/>
  <c r="X1749" i="1" s="1"/>
  <c r="X1750" i="1" s="1"/>
  <c r="X1751" i="1" s="1"/>
  <c r="X1752" i="1" s="1"/>
  <c r="X1753" i="1" s="1"/>
  <c r="X1754" i="1" s="1"/>
  <c r="X1755" i="1" s="1"/>
  <c r="X1756" i="1" s="1"/>
  <c r="X1757" i="1" s="1"/>
  <c r="X1758" i="1" s="1"/>
  <c r="X1759" i="1" s="1"/>
  <c r="X1760" i="1" s="1"/>
  <c r="X1761" i="1" s="1"/>
  <c r="X1762" i="1" s="1"/>
  <c r="X1763" i="1" s="1"/>
  <c r="X1764" i="1" s="1"/>
  <c r="X1765" i="1" s="1"/>
  <c r="X1766" i="1" s="1"/>
  <c r="X1767" i="1" s="1"/>
  <c r="X1768" i="1" s="1"/>
  <c r="X1769" i="1" s="1"/>
  <c r="X1770" i="1" s="1"/>
  <c r="X1771" i="1" s="1"/>
  <c r="X1772" i="1" s="1"/>
  <c r="X1773" i="1" s="1"/>
  <c r="X1774" i="1" s="1"/>
  <c r="X1775" i="1" s="1"/>
  <c r="X1776" i="1" s="1"/>
  <c r="X1777" i="1" s="1"/>
  <c r="X1778" i="1" s="1"/>
  <c r="X1779" i="1" s="1"/>
  <c r="X1780" i="1" s="1"/>
  <c r="X1781" i="1" s="1"/>
  <c r="X1782" i="1" s="1"/>
  <c r="X1783" i="1" s="1"/>
  <c r="X1784" i="1" s="1"/>
  <c r="X1785" i="1" s="1"/>
  <c r="X1786" i="1" s="1"/>
  <c r="X1787" i="1" s="1"/>
  <c r="X1788" i="1" s="1"/>
  <c r="X1789" i="1" s="1"/>
  <c r="X1790" i="1" s="1"/>
  <c r="X1791" i="1" s="1"/>
  <c r="X1792" i="1" s="1"/>
  <c r="X1793" i="1" s="1"/>
  <c r="X1794" i="1" s="1"/>
  <c r="X1795" i="1" s="1"/>
  <c r="X1796" i="1" s="1"/>
  <c r="X1797" i="1" s="1"/>
  <c r="X1798" i="1" s="1"/>
  <c r="X1799" i="1" s="1"/>
  <c r="X1800" i="1" s="1"/>
  <c r="X1801" i="1" s="1"/>
  <c r="X1802" i="1" s="1"/>
  <c r="X1803" i="1" s="1"/>
  <c r="X1804" i="1" s="1"/>
  <c r="X1805" i="1" s="1"/>
  <c r="X1806" i="1" s="1"/>
  <c r="X1807" i="1" s="1"/>
  <c r="X1808" i="1" s="1"/>
  <c r="X1809" i="1" s="1"/>
  <c r="X1810" i="1" s="1"/>
  <c r="X1811" i="1" s="1"/>
  <c r="X1812" i="1" s="1"/>
  <c r="X1813" i="1" s="1"/>
  <c r="X1814" i="1" s="1"/>
  <c r="X1815" i="1" s="1"/>
  <c r="X1816" i="1" s="1"/>
  <c r="X1817" i="1" s="1"/>
  <c r="X1818" i="1" s="1"/>
  <c r="X1819" i="1" s="1"/>
  <c r="X1820" i="1" s="1"/>
  <c r="X1821" i="1" s="1"/>
  <c r="X1822" i="1" s="1"/>
  <c r="X1823" i="1" s="1"/>
  <c r="X1824" i="1" s="1"/>
  <c r="X1825" i="1" s="1"/>
  <c r="X1826" i="1" s="1"/>
  <c r="X1827" i="1" s="1"/>
  <c r="X1828" i="1" s="1"/>
  <c r="X1829" i="1" s="1"/>
  <c r="X1830" i="1" s="1"/>
  <c r="X1831" i="1" s="1"/>
  <c r="X1832" i="1" s="1"/>
  <c r="X1833" i="1" s="1"/>
  <c r="X1834" i="1" s="1"/>
  <c r="X1835" i="1" s="1"/>
  <c r="X1836" i="1" s="1"/>
  <c r="X1837" i="1" s="1"/>
  <c r="X1838" i="1" s="1"/>
  <c r="X1839" i="1" s="1"/>
  <c r="X1840" i="1" s="1"/>
  <c r="X1841" i="1" s="1"/>
  <c r="X1842" i="1" s="1"/>
  <c r="X1843" i="1" s="1"/>
  <c r="X1844" i="1" s="1"/>
  <c r="X1845" i="1" s="1"/>
  <c r="X1846" i="1" s="1"/>
  <c r="X1847" i="1" s="1"/>
  <c r="X1848" i="1" s="1"/>
  <c r="X1849" i="1" s="1"/>
  <c r="X1850" i="1" s="1"/>
  <c r="X1851" i="1" s="1"/>
  <c r="X1852" i="1" s="1"/>
  <c r="X1853" i="1" s="1"/>
  <c r="X1854" i="1" s="1"/>
  <c r="X1855" i="1" s="1"/>
  <c r="X1856" i="1" s="1"/>
  <c r="X1857" i="1" s="1"/>
  <c r="X1858" i="1" s="1"/>
  <c r="X1859" i="1" s="1"/>
  <c r="X1860" i="1" s="1"/>
  <c r="X1861" i="1" s="1"/>
  <c r="X1862" i="1" s="1"/>
  <c r="X1863" i="1" s="1"/>
  <c r="X1864" i="1" s="1"/>
  <c r="X1865" i="1" s="1"/>
  <c r="X1866" i="1" s="1"/>
  <c r="X1867" i="1" s="1"/>
  <c r="X1868" i="1" s="1"/>
  <c r="X1869" i="1" s="1"/>
  <c r="X1870" i="1" s="1"/>
  <c r="X1871" i="1" s="1"/>
  <c r="X1872" i="1" s="1"/>
  <c r="X1873" i="1" s="1"/>
  <c r="X1874" i="1" s="1"/>
  <c r="X1875" i="1" s="1"/>
  <c r="X1876" i="1" s="1"/>
  <c r="X1877" i="1" s="1"/>
  <c r="X1878" i="1" s="1"/>
  <c r="X1879" i="1" s="1"/>
  <c r="X1880" i="1" s="1"/>
  <c r="X1881" i="1" s="1"/>
  <c r="X1882" i="1" s="1"/>
  <c r="X1883" i="1" s="1"/>
  <c r="X1884" i="1" s="1"/>
  <c r="X1885" i="1" s="1"/>
  <c r="X1886" i="1" s="1"/>
  <c r="X1887" i="1" s="1"/>
  <c r="X1888" i="1" s="1"/>
  <c r="X1889" i="1" s="1"/>
  <c r="X1890" i="1" s="1"/>
  <c r="X1891" i="1" s="1"/>
  <c r="X1892" i="1" s="1"/>
  <c r="X1893" i="1" s="1"/>
  <c r="X1894" i="1" s="1"/>
  <c r="X1895" i="1" s="1"/>
  <c r="X1896" i="1" s="1"/>
  <c r="X1897" i="1" s="1"/>
  <c r="X1898" i="1" s="1"/>
  <c r="X1899" i="1" s="1"/>
  <c r="X1900" i="1" s="1"/>
  <c r="X1901" i="1" s="1"/>
  <c r="X1902" i="1" s="1"/>
  <c r="X1903" i="1" s="1"/>
  <c r="X1904" i="1" s="1"/>
  <c r="X1905" i="1" s="1"/>
  <c r="X1906" i="1" s="1"/>
  <c r="X1907" i="1" s="1"/>
  <c r="X1908" i="1" s="1"/>
  <c r="X1909" i="1" s="1"/>
  <c r="X1910" i="1" s="1"/>
  <c r="X1911" i="1" s="1"/>
  <c r="X1912" i="1" s="1"/>
  <c r="X1913" i="1" s="1"/>
  <c r="X1914" i="1" s="1"/>
  <c r="X1915" i="1" s="1"/>
  <c r="X1916" i="1" s="1"/>
  <c r="X1917" i="1" s="1"/>
  <c r="X1918" i="1" s="1"/>
  <c r="X1919" i="1" s="1"/>
  <c r="X1920" i="1" s="1"/>
  <c r="X1921" i="1" s="1"/>
  <c r="X1922" i="1" s="1"/>
  <c r="X1923" i="1" s="1"/>
  <c r="X1924" i="1" s="1"/>
  <c r="X1925" i="1" s="1"/>
  <c r="X1926" i="1" s="1"/>
  <c r="X1927" i="1" s="1"/>
  <c r="X1928" i="1" s="1"/>
  <c r="X1929" i="1" s="1"/>
  <c r="X1930" i="1" s="1"/>
  <c r="X1931" i="1" s="1"/>
  <c r="X1932" i="1" s="1"/>
  <c r="X1933" i="1" s="1"/>
  <c r="X1934" i="1" s="1"/>
  <c r="X1935" i="1" s="1"/>
  <c r="X1936" i="1" s="1"/>
  <c r="X1937" i="1" s="1"/>
  <c r="X1938" i="1" s="1"/>
  <c r="X1939" i="1" s="1"/>
  <c r="X1940" i="1" s="1"/>
  <c r="X1941" i="1" s="1"/>
  <c r="X1942" i="1" s="1"/>
  <c r="X1943" i="1" s="1"/>
  <c r="X1944" i="1" s="1"/>
  <c r="X1945" i="1" s="1"/>
  <c r="X1946" i="1" s="1"/>
  <c r="X1947" i="1" s="1"/>
  <c r="X1948" i="1" s="1"/>
  <c r="X1949" i="1" s="1"/>
  <c r="X1950" i="1" s="1"/>
  <c r="X1951" i="1" s="1"/>
  <c r="X1952" i="1" s="1"/>
  <c r="X1953" i="1" s="1"/>
  <c r="X1954" i="1" s="1"/>
  <c r="X1955" i="1" s="1"/>
  <c r="X1956" i="1" s="1"/>
  <c r="X1957" i="1" s="1"/>
  <c r="X1958" i="1" s="1"/>
  <c r="X1959" i="1" s="1"/>
  <c r="X1960" i="1" s="1"/>
  <c r="X1961" i="1" s="1"/>
  <c r="X1962" i="1" s="1"/>
  <c r="X1963" i="1" s="1"/>
  <c r="X1964" i="1" s="1"/>
  <c r="X1965" i="1" s="1"/>
  <c r="X1966" i="1" s="1"/>
  <c r="X1967" i="1" s="1"/>
  <c r="X1968" i="1" s="1"/>
  <c r="X1969" i="1" s="1"/>
  <c r="X1970" i="1" s="1"/>
  <c r="X1971" i="1" s="1"/>
  <c r="X1972" i="1" s="1"/>
  <c r="X1973" i="1" s="1"/>
  <c r="X1974" i="1" s="1"/>
  <c r="X1975" i="1" s="1"/>
  <c r="X1976" i="1" s="1"/>
  <c r="X1977" i="1" s="1"/>
  <c r="X1978" i="1" s="1"/>
  <c r="X1979" i="1" s="1"/>
  <c r="X1980" i="1" s="1"/>
  <c r="X1981" i="1" s="1"/>
  <c r="X1982" i="1" s="1"/>
  <c r="X1983" i="1" s="1"/>
  <c r="X1984" i="1" s="1"/>
  <c r="X1985" i="1" s="1"/>
  <c r="X1986" i="1" s="1"/>
  <c r="X1987" i="1" s="1"/>
  <c r="X1988" i="1" s="1"/>
  <c r="X1989" i="1" s="1"/>
  <c r="X1990" i="1" s="1"/>
  <c r="X1991" i="1" s="1"/>
  <c r="X1992" i="1" s="1"/>
  <c r="X1993" i="1" s="1"/>
  <c r="X1994" i="1" s="1"/>
  <c r="X1995" i="1" s="1"/>
  <c r="X1996" i="1" s="1"/>
  <c r="X1997" i="1" s="1"/>
  <c r="X1998" i="1" s="1"/>
  <c r="X1999" i="1" s="1"/>
  <c r="X2000" i="1" s="1"/>
  <c r="X2001" i="1" s="1"/>
  <c r="X2002" i="1" s="1"/>
  <c r="X2003" i="1" s="1"/>
  <c r="X2004" i="1" s="1"/>
  <c r="X2005" i="1" s="1"/>
  <c r="X2006" i="1" s="1"/>
  <c r="X2007" i="1" s="1"/>
  <c r="X2008" i="1" s="1"/>
  <c r="X2009" i="1" s="1"/>
  <c r="X2010" i="1" s="1"/>
  <c r="X2011" i="1" s="1"/>
  <c r="X2012" i="1" s="1"/>
  <c r="X2013" i="1" s="1"/>
  <c r="X2014" i="1" s="1"/>
  <c r="X2015" i="1" s="1"/>
  <c r="X2016" i="1" s="1"/>
  <c r="X2017" i="1" s="1"/>
  <c r="X2018" i="1" s="1"/>
  <c r="X2019" i="1" s="1"/>
  <c r="X2020" i="1" s="1"/>
  <c r="X2021" i="1" s="1"/>
  <c r="X2022" i="1" s="1"/>
  <c r="X2023" i="1" s="1"/>
  <c r="X2024" i="1" s="1"/>
  <c r="X2025" i="1" s="1"/>
  <c r="X2026" i="1" s="1"/>
  <c r="X2027" i="1" s="1"/>
  <c r="X2028" i="1" s="1"/>
  <c r="X2029" i="1" s="1"/>
  <c r="X2030" i="1" s="1"/>
  <c r="X2031" i="1" s="1"/>
  <c r="X2032" i="1" s="1"/>
  <c r="X2033" i="1" s="1"/>
  <c r="X2034" i="1" s="1"/>
  <c r="X2035" i="1" s="1"/>
  <c r="X2036" i="1" s="1"/>
  <c r="X2037" i="1" s="1"/>
  <c r="X2038" i="1" s="1"/>
  <c r="X2039" i="1" s="1"/>
  <c r="X2040" i="1" s="1"/>
  <c r="X2041" i="1" s="1"/>
  <c r="X2042" i="1" s="1"/>
  <c r="X2043" i="1" s="1"/>
  <c r="X2044" i="1" s="1"/>
  <c r="X2045" i="1" s="1"/>
  <c r="X2046" i="1" s="1"/>
  <c r="X2047" i="1" s="1"/>
  <c r="X2048" i="1" s="1"/>
  <c r="X2049" i="1" s="1"/>
  <c r="X2050" i="1" s="1"/>
  <c r="X2051" i="1" s="1"/>
  <c r="X2052" i="1" s="1"/>
  <c r="X2053" i="1" s="1"/>
  <c r="X2054" i="1" s="1"/>
  <c r="X2055" i="1" s="1"/>
  <c r="X2056" i="1" s="1"/>
  <c r="X2057" i="1" s="1"/>
  <c r="X2058" i="1" s="1"/>
  <c r="X2059" i="1" s="1"/>
  <c r="X2060" i="1" s="1"/>
  <c r="X2061" i="1" s="1"/>
  <c r="X2062" i="1" s="1"/>
  <c r="X2063" i="1" s="1"/>
  <c r="X2064" i="1" s="1"/>
  <c r="X2065" i="1" s="1"/>
  <c r="X2066" i="1" s="1"/>
  <c r="X2067" i="1" s="1"/>
  <c r="X2068" i="1" s="1"/>
  <c r="X2069" i="1" s="1"/>
  <c r="X2070" i="1" s="1"/>
  <c r="X2071" i="1" s="1"/>
  <c r="X2072" i="1" s="1"/>
  <c r="X2073" i="1" s="1"/>
  <c r="X2074" i="1" s="1"/>
  <c r="X2075" i="1" s="1"/>
  <c r="X2076" i="1" s="1"/>
  <c r="X2077" i="1" s="1"/>
  <c r="X2078" i="1" s="1"/>
  <c r="X2079" i="1" s="1"/>
  <c r="X2080" i="1" s="1"/>
  <c r="X2081" i="1" s="1"/>
  <c r="X2082" i="1" s="1"/>
  <c r="X2083" i="1" s="1"/>
  <c r="X2084" i="1" s="1"/>
  <c r="X2085" i="1" s="1"/>
  <c r="X2086" i="1" s="1"/>
  <c r="X2087" i="1" s="1"/>
  <c r="X2088" i="1" s="1"/>
  <c r="X2089" i="1" s="1"/>
  <c r="X2090" i="1" s="1"/>
  <c r="X2091" i="1" s="1"/>
  <c r="X2092" i="1" s="1"/>
  <c r="X2093" i="1" s="1"/>
  <c r="X2094" i="1" s="1"/>
  <c r="X2095" i="1" s="1"/>
  <c r="X2096" i="1" s="1"/>
  <c r="X2097" i="1" s="1"/>
  <c r="X2098" i="1" s="1"/>
  <c r="X2099" i="1" s="1"/>
  <c r="X2100" i="1" s="1"/>
  <c r="X2101" i="1" s="1"/>
  <c r="X2102" i="1" s="1"/>
  <c r="X2103" i="1" s="1"/>
  <c r="X2104" i="1" s="1"/>
  <c r="X2105" i="1" s="1"/>
  <c r="X2106" i="1" s="1"/>
  <c r="X2107" i="1" s="1"/>
  <c r="X2108" i="1" s="1"/>
  <c r="X2109" i="1" s="1"/>
  <c r="X2110" i="1" s="1"/>
  <c r="X2111" i="1" s="1"/>
  <c r="X2112" i="1" s="1"/>
  <c r="X2113" i="1" s="1"/>
  <c r="X2114" i="1" s="1"/>
  <c r="X2115" i="1" s="1"/>
  <c r="X2116" i="1" s="1"/>
  <c r="X2117" i="1" s="1"/>
  <c r="X2118" i="1" s="1"/>
  <c r="X2119" i="1" s="1"/>
  <c r="X2120" i="1" s="1"/>
  <c r="X2121" i="1" s="1"/>
  <c r="X2122" i="1" s="1"/>
  <c r="X2123" i="1" s="1"/>
  <c r="X2124" i="1" s="1"/>
  <c r="X2125" i="1" s="1"/>
  <c r="X2126" i="1" s="1"/>
  <c r="X2127" i="1" s="1"/>
  <c r="X2128" i="1" s="1"/>
  <c r="X2129" i="1" s="1"/>
  <c r="X2130" i="1" s="1"/>
  <c r="X2131" i="1" s="1"/>
  <c r="X2132" i="1" s="1"/>
  <c r="X2133" i="1" s="1"/>
  <c r="X2134" i="1" s="1"/>
  <c r="X2135" i="1" s="1"/>
  <c r="X2136" i="1" s="1"/>
  <c r="X2137" i="1" s="1"/>
  <c r="X2138" i="1" s="1"/>
  <c r="X2139" i="1" s="1"/>
  <c r="X2140" i="1" s="1"/>
  <c r="X2141" i="1" s="1"/>
  <c r="X2142" i="1" s="1"/>
  <c r="X2143" i="1" s="1"/>
  <c r="X2144" i="1" s="1"/>
  <c r="X2145" i="1" s="1"/>
  <c r="X2146" i="1" s="1"/>
  <c r="X2147" i="1" s="1"/>
  <c r="X2148" i="1" s="1"/>
  <c r="X2149" i="1" s="1"/>
  <c r="X2150" i="1" s="1"/>
  <c r="X2151" i="1" s="1"/>
  <c r="X2152" i="1" s="1"/>
  <c r="X2153" i="1" s="1"/>
  <c r="X2154" i="1" s="1"/>
  <c r="X2155" i="1" s="1"/>
  <c r="X2156" i="1" s="1"/>
  <c r="X2157" i="1" s="1"/>
  <c r="X2158" i="1" s="1"/>
  <c r="X2159" i="1" s="1"/>
  <c r="X2160" i="1" s="1"/>
  <c r="X2161" i="1" s="1"/>
  <c r="X2162" i="1" s="1"/>
  <c r="X2163" i="1" s="1"/>
  <c r="X2164" i="1" s="1"/>
  <c r="X2165" i="1" s="1"/>
  <c r="X2166" i="1" s="1"/>
  <c r="X2167" i="1" s="1"/>
  <c r="X2168" i="1" s="1"/>
  <c r="X2169" i="1" s="1"/>
  <c r="X2170" i="1" s="1"/>
  <c r="X2171" i="1" s="1"/>
  <c r="X2172" i="1" s="1"/>
  <c r="X2173" i="1" s="1"/>
  <c r="X2174" i="1" s="1"/>
  <c r="X2175" i="1" s="1"/>
  <c r="X2176" i="1" s="1"/>
  <c r="X2177" i="1" s="1"/>
  <c r="X2178" i="1" s="1"/>
  <c r="X2179" i="1" s="1"/>
  <c r="X2180" i="1" s="1"/>
  <c r="X2181" i="1" s="1"/>
  <c r="X2182" i="1" s="1"/>
  <c r="X2183" i="1" s="1"/>
  <c r="X2184" i="1" s="1"/>
  <c r="X2185" i="1" s="1"/>
  <c r="X2186" i="1" s="1"/>
  <c r="X2187" i="1" s="1"/>
  <c r="X2188" i="1" s="1"/>
  <c r="X2189" i="1" s="1"/>
  <c r="X2190" i="1" s="1"/>
  <c r="X2191" i="1" s="1"/>
  <c r="X2192" i="1" s="1"/>
  <c r="X2193" i="1" s="1"/>
  <c r="X2194" i="1" s="1"/>
  <c r="X2195" i="1" s="1"/>
  <c r="X2196" i="1" s="1"/>
  <c r="X2197" i="1" s="1"/>
  <c r="X2198" i="1" s="1"/>
  <c r="X2199" i="1" s="1"/>
  <c r="X2200" i="1" s="1"/>
  <c r="X2201" i="1" s="1"/>
  <c r="X2202" i="1" s="1"/>
  <c r="X2203" i="1" s="1"/>
  <c r="X2204" i="1" s="1"/>
  <c r="X2205" i="1" s="1"/>
  <c r="X2206" i="1" s="1"/>
  <c r="X2207" i="1" s="1"/>
  <c r="X2208" i="1" s="1"/>
  <c r="X2209" i="1" s="1"/>
  <c r="X2210" i="1" s="1"/>
  <c r="X2211" i="1" s="1"/>
  <c r="X2212" i="1" s="1"/>
  <c r="X2213" i="1" s="1"/>
  <c r="X2214" i="1" s="1"/>
  <c r="X2215" i="1" s="1"/>
  <c r="X2216" i="1" s="1"/>
  <c r="X2217" i="1" s="1"/>
  <c r="X2218" i="1" s="1"/>
  <c r="X2219" i="1" s="1"/>
  <c r="X2220" i="1" s="1"/>
  <c r="X2221" i="1" s="1"/>
  <c r="X2222" i="1" s="1"/>
  <c r="X2223" i="1" s="1"/>
  <c r="X2224" i="1" s="1"/>
  <c r="X2225" i="1" s="1"/>
  <c r="X2226" i="1" s="1"/>
  <c r="X2227" i="1" s="1"/>
  <c r="X2228" i="1" s="1"/>
  <c r="X2229" i="1" s="1"/>
  <c r="X2230" i="1" s="1"/>
  <c r="X2231" i="1" s="1"/>
  <c r="X2232" i="1" s="1"/>
  <c r="X2233" i="1" s="1"/>
  <c r="X2234" i="1" s="1"/>
  <c r="X2235" i="1" s="1"/>
  <c r="X2236" i="1" s="1"/>
  <c r="X2237" i="1" s="1"/>
  <c r="X2238" i="1" s="1"/>
  <c r="X2239" i="1" s="1"/>
  <c r="X2240" i="1" s="1"/>
  <c r="X2241" i="1" s="1"/>
  <c r="X2242" i="1" s="1"/>
  <c r="X2243" i="1" s="1"/>
  <c r="X2244" i="1" s="1"/>
  <c r="X2245" i="1" s="1"/>
  <c r="X2246" i="1" s="1"/>
  <c r="X2247" i="1" s="1"/>
  <c r="X2248" i="1" s="1"/>
  <c r="X2249" i="1" s="1"/>
  <c r="X2250" i="1" s="1"/>
  <c r="X2251" i="1" s="1"/>
  <c r="X2252" i="1" s="1"/>
  <c r="X2253" i="1" s="1"/>
  <c r="X2254" i="1" s="1"/>
  <c r="X2255" i="1" s="1"/>
  <c r="X2256" i="1" s="1"/>
  <c r="X2257" i="1" s="1"/>
  <c r="X2258" i="1" s="1"/>
  <c r="X2259" i="1" s="1"/>
  <c r="X2260" i="1" s="1"/>
  <c r="X2261" i="1" s="1"/>
  <c r="X2262" i="1" s="1"/>
  <c r="X2263" i="1" s="1"/>
  <c r="X2264" i="1" s="1"/>
  <c r="X2265" i="1" s="1"/>
  <c r="X2266" i="1" s="1"/>
  <c r="X2267" i="1" s="1"/>
  <c r="X2268" i="1" s="1"/>
  <c r="X2269" i="1" s="1"/>
  <c r="X2270" i="1" s="1"/>
  <c r="X2271" i="1" s="1"/>
  <c r="X2272" i="1" s="1"/>
  <c r="X2273" i="1" s="1"/>
  <c r="X2274" i="1" s="1"/>
  <c r="X2275" i="1" s="1"/>
  <c r="X2276" i="1" s="1"/>
  <c r="X2277" i="1" s="1"/>
  <c r="X2278" i="1" s="1"/>
  <c r="X2279" i="1" s="1"/>
  <c r="X2280" i="1" s="1"/>
  <c r="X2281" i="1" s="1"/>
  <c r="X2282" i="1" s="1"/>
  <c r="X2283" i="1" s="1"/>
  <c r="X2284" i="1" s="1"/>
  <c r="X2285" i="1" s="1"/>
  <c r="X2286" i="1" s="1"/>
  <c r="X2287" i="1" s="1"/>
  <c r="X2288" i="1" s="1"/>
  <c r="X2289" i="1" s="1"/>
  <c r="X2290" i="1" s="1"/>
  <c r="X2291" i="1" s="1"/>
  <c r="X2292" i="1" s="1"/>
  <c r="X2293" i="1" s="1"/>
  <c r="X2294" i="1" s="1"/>
  <c r="X2295" i="1" s="1"/>
  <c r="X2296" i="1" s="1"/>
  <c r="X2297" i="1" s="1"/>
  <c r="X2298" i="1" s="1"/>
  <c r="X2299" i="1" s="1"/>
  <c r="X2300" i="1" s="1"/>
  <c r="X2301" i="1" s="1"/>
  <c r="X2302" i="1" s="1"/>
  <c r="X2303" i="1" s="1"/>
  <c r="X2304" i="1" s="1"/>
  <c r="X2305" i="1" s="1"/>
  <c r="X2306" i="1" s="1"/>
  <c r="X2307" i="1" s="1"/>
  <c r="X2308" i="1" s="1"/>
  <c r="X2309" i="1" s="1"/>
  <c r="X2310" i="1" s="1"/>
  <c r="X2311" i="1" s="1"/>
  <c r="X2312" i="1" s="1"/>
  <c r="X2313" i="1" s="1"/>
  <c r="X2314" i="1" s="1"/>
  <c r="X2315" i="1" s="1"/>
  <c r="X2316" i="1" s="1"/>
  <c r="X2317" i="1" s="1"/>
  <c r="X2318" i="1" s="1"/>
  <c r="X2319" i="1" s="1"/>
  <c r="X2320" i="1" s="1"/>
  <c r="X2321" i="1" s="1"/>
  <c r="X2322" i="1" s="1"/>
  <c r="X2323" i="1" s="1"/>
  <c r="X2324" i="1" s="1"/>
  <c r="X2325" i="1" s="1"/>
  <c r="X2326" i="1" s="1"/>
  <c r="X2327" i="1" s="1"/>
  <c r="X2328" i="1" s="1"/>
  <c r="X2329" i="1" s="1"/>
  <c r="X2330" i="1" s="1"/>
  <c r="X2331" i="1" s="1"/>
  <c r="X2332" i="1" s="1"/>
  <c r="X2333" i="1" s="1"/>
  <c r="X2334" i="1" s="1"/>
  <c r="X2335" i="1" s="1"/>
  <c r="X2336" i="1" s="1"/>
  <c r="X2337" i="1" s="1"/>
  <c r="X2338" i="1" s="1"/>
  <c r="X2339" i="1" s="1"/>
  <c r="X2340" i="1" s="1"/>
  <c r="X2341" i="1" s="1"/>
  <c r="X2342" i="1" s="1"/>
  <c r="X2343" i="1" s="1"/>
  <c r="X2344" i="1" s="1"/>
  <c r="X2345" i="1" s="1"/>
  <c r="X2346" i="1" s="1"/>
  <c r="X2347" i="1" s="1"/>
  <c r="X2348" i="1" s="1"/>
  <c r="X2349" i="1" s="1"/>
  <c r="X2350" i="1" s="1"/>
  <c r="X2351" i="1" s="1"/>
  <c r="X2352" i="1" s="1"/>
  <c r="X2353" i="1" s="1"/>
  <c r="X2354" i="1" s="1"/>
  <c r="X2355" i="1" s="1"/>
  <c r="X2356" i="1" s="1"/>
  <c r="X2357" i="1" s="1"/>
  <c r="X2358" i="1" s="1"/>
  <c r="X2359" i="1" s="1"/>
  <c r="X2360" i="1" s="1"/>
  <c r="X2361" i="1" s="1"/>
  <c r="X2362" i="1" s="1"/>
  <c r="X2363" i="1" s="1"/>
  <c r="X2364" i="1" s="1"/>
  <c r="X2365" i="1" s="1"/>
  <c r="X2366" i="1" s="1"/>
  <c r="X2367" i="1" s="1"/>
  <c r="X2368" i="1" s="1"/>
  <c r="X2369" i="1" s="1"/>
  <c r="X2370" i="1" s="1"/>
  <c r="X2371" i="1" s="1"/>
  <c r="X2372" i="1" s="1"/>
  <c r="X2373" i="1" s="1"/>
  <c r="X2374" i="1" s="1"/>
  <c r="X2375" i="1" s="1"/>
  <c r="X2376" i="1" s="1"/>
  <c r="X2377" i="1" s="1"/>
  <c r="X2378" i="1" s="1"/>
  <c r="X2379" i="1" s="1"/>
  <c r="X2380" i="1" s="1"/>
  <c r="X2381" i="1" s="1"/>
  <c r="X2382" i="1" s="1"/>
  <c r="X2383" i="1" s="1"/>
  <c r="X2384" i="1" s="1"/>
  <c r="X2385" i="1" s="1"/>
  <c r="X2386" i="1" s="1"/>
  <c r="X2387" i="1" s="1"/>
  <c r="X2388" i="1" s="1"/>
  <c r="X2389" i="1" s="1"/>
  <c r="X2390" i="1" s="1"/>
  <c r="X2391" i="1" s="1"/>
  <c r="X2392" i="1" s="1"/>
  <c r="X2393" i="1" s="1"/>
  <c r="X2394" i="1" s="1"/>
  <c r="X2395" i="1" s="1"/>
  <c r="X2396" i="1" s="1"/>
  <c r="X2397" i="1" s="1"/>
  <c r="X2398" i="1" s="1"/>
  <c r="X2399" i="1" s="1"/>
  <c r="X2400" i="1" s="1"/>
  <c r="X2401" i="1" s="1"/>
  <c r="X2402" i="1" s="1"/>
  <c r="X2403" i="1" s="1"/>
  <c r="X2404" i="1" s="1"/>
  <c r="X2405" i="1" s="1"/>
  <c r="X2406" i="1" s="1"/>
  <c r="X2407" i="1" s="1"/>
  <c r="X2408" i="1" s="1"/>
  <c r="X2409" i="1" s="1"/>
  <c r="X2410" i="1" s="1"/>
  <c r="X2411" i="1" s="1"/>
  <c r="X2412" i="1" s="1"/>
  <c r="X2413" i="1" s="1"/>
  <c r="X2414" i="1" s="1"/>
  <c r="X2415" i="1" s="1"/>
  <c r="X2416" i="1" s="1"/>
  <c r="X2417" i="1" s="1"/>
  <c r="X2418" i="1" s="1"/>
  <c r="X2419" i="1" s="1"/>
  <c r="X2420" i="1" s="1"/>
  <c r="X2421" i="1" s="1"/>
  <c r="X2422" i="1" s="1"/>
  <c r="X2423" i="1" s="1"/>
  <c r="X2424" i="1" s="1"/>
  <c r="X2425" i="1" s="1"/>
  <c r="X2426" i="1" s="1"/>
  <c r="X2427" i="1" s="1"/>
  <c r="X2428" i="1" s="1"/>
  <c r="X2429" i="1" s="1"/>
  <c r="X2430" i="1" s="1"/>
  <c r="X2431" i="1" s="1"/>
  <c r="X2432" i="1" s="1"/>
  <c r="X2433" i="1" s="1"/>
  <c r="X2434" i="1" s="1"/>
  <c r="X2435" i="1" s="1"/>
  <c r="X2436" i="1" s="1"/>
  <c r="X2437" i="1" s="1"/>
  <c r="X2438" i="1" s="1"/>
  <c r="X2439" i="1" s="1"/>
  <c r="X2440" i="1" s="1"/>
  <c r="X2441" i="1" s="1"/>
  <c r="X2442" i="1" s="1"/>
  <c r="X2443" i="1" s="1"/>
  <c r="X2444" i="1" s="1"/>
  <c r="X2445" i="1" s="1"/>
  <c r="X2446" i="1" s="1"/>
  <c r="X2447" i="1" s="1"/>
  <c r="X2448" i="1" s="1"/>
  <c r="X2449" i="1" s="1"/>
  <c r="X2450" i="1" s="1"/>
  <c r="X2451" i="1" s="1"/>
  <c r="X2452" i="1" s="1"/>
  <c r="X2453" i="1" s="1"/>
  <c r="X2454" i="1" s="1"/>
  <c r="X2455" i="1" s="1"/>
  <c r="X2456" i="1" s="1"/>
  <c r="X2457" i="1" s="1"/>
  <c r="X2458" i="1" s="1"/>
  <c r="X2459" i="1" s="1"/>
  <c r="X2460" i="1" s="1"/>
  <c r="X2461" i="1" s="1"/>
  <c r="X2462" i="1" s="1"/>
  <c r="X2463" i="1" s="1"/>
  <c r="X2464" i="1" s="1"/>
  <c r="X2465" i="1" s="1"/>
  <c r="X2466" i="1" s="1"/>
  <c r="X2467" i="1" s="1"/>
  <c r="X2468" i="1" s="1"/>
  <c r="X2469" i="1" s="1"/>
  <c r="X2470" i="1" s="1"/>
  <c r="X2471" i="1" s="1"/>
  <c r="X2472" i="1" s="1"/>
  <c r="X2473" i="1" s="1"/>
  <c r="X2474" i="1" s="1"/>
  <c r="X2475" i="1" s="1"/>
  <c r="X2476" i="1" s="1"/>
  <c r="X2477" i="1" s="1"/>
  <c r="X2478" i="1" s="1"/>
  <c r="X2479" i="1" s="1"/>
  <c r="X2480" i="1" s="1"/>
  <c r="X2481" i="1" s="1"/>
  <c r="X2482" i="1" s="1"/>
  <c r="X2483" i="1" s="1"/>
  <c r="X2484" i="1" s="1"/>
  <c r="X2485" i="1" s="1"/>
  <c r="X2486" i="1" s="1"/>
  <c r="X2487" i="1" s="1"/>
  <c r="X2488" i="1" s="1"/>
  <c r="X2489" i="1" s="1"/>
  <c r="X2490" i="1" s="1"/>
  <c r="X2491" i="1" s="1"/>
  <c r="X2492" i="1" s="1"/>
  <c r="X2493" i="1" s="1"/>
  <c r="X2494" i="1" s="1"/>
  <c r="X2495" i="1" s="1"/>
  <c r="X2496" i="1" s="1"/>
  <c r="X2497" i="1" s="1"/>
  <c r="X2498" i="1" s="1"/>
  <c r="X2499" i="1" s="1"/>
  <c r="X2500" i="1" s="1"/>
  <c r="X2501" i="1" s="1"/>
  <c r="X2502" i="1" s="1"/>
  <c r="X2503" i="1" s="1"/>
  <c r="X2504" i="1" s="1"/>
  <c r="X2505" i="1" s="1"/>
  <c r="X2506" i="1" s="1"/>
  <c r="X2507" i="1" s="1"/>
  <c r="X2508" i="1" s="1"/>
  <c r="X2509" i="1" s="1"/>
  <c r="X2510" i="1" s="1"/>
  <c r="X2511" i="1" s="1"/>
  <c r="X2512" i="1" s="1"/>
  <c r="X2513" i="1" s="1"/>
  <c r="X2514" i="1" s="1"/>
  <c r="X2515" i="1" s="1"/>
  <c r="X2516" i="1" s="1"/>
  <c r="X2517" i="1" s="1"/>
  <c r="X2518" i="1" s="1"/>
  <c r="X2519" i="1" s="1"/>
  <c r="X2520" i="1" s="1"/>
  <c r="X2521" i="1" s="1"/>
  <c r="X2522" i="1" s="1"/>
  <c r="X2523" i="1" s="1"/>
  <c r="X2524" i="1" s="1"/>
  <c r="X2525" i="1" s="1"/>
  <c r="X2526" i="1" s="1"/>
  <c r="X2527" i="1" s="1"/>
  <c r="X2528" i="1" s="1"/>
  <c r="X2529" i="1" s="1"/>
  <c r="X2530" i="1" s="1"/>
  <c r="X2531" i="1" s="1"/>
  <c r="X2532" i="1" s="1"/>
  <c r="X2533" i="1" s="1"/>
  <c r="X2534" i="1" s="1"/>
  <c r="X2535" i="1" s="1"/>
  <c r="X2536" i="1" s="1"/>
  <c r="X2537" i="1" s="1"/>
  <c r="X2538" i="1" s="1"/>
  <c r="X2539" i="1" s="1"/>
  <c r="X2540" i="1" s="1"/>
  <c r="X2541" i="1" s="1"/>
  <c r="X2542" i="1" s="1"/>
  <c r="X2543" i="1" s="1"/>
  <c r="X2544" i="1" s="1"/>
  <c r="X2545" i="1" s="1"/>
  <c r="X2546" i="1" s="1"/>
  <c r="X2547" i="1" s="1"/>
  <c r="X2548" i="1" s="1"/>
  <c r="X2549" i="1" s="1"/>
  <c r="X2550" i="1" s="1"/>
  <c r="X2551" i="1" s="1"/>
  <c r="X2552" i="1" s="1"/>
  <c r="X2553" i="1" s="1"/>
  <c r="X2554" i="1" s="1"/>
  <c r="X2555" i="1" s="1"/>
  <c r="X2556" i="1" s="1"/>
  <c r="X2557" i="1" s="1"/>
  <c r="X2558" i="1" s="1"/>
  <c r="X2559" i="1" s="1"/>
  <c r="X2560" i="1" s="1"/>
  <c r="X2561" i="1" s="1"/>
  <c r="X2562" i="1" s="1"/>
  <c r="X2563" i="1" s="1"/>
  <c r="X2564" i="1" s="1"/>
  <c r="X2565" i="1" s="1"/>
  <c r="X2566" i="1" s="1"/>
  <c r="X2567" i="1" s="1"/>
  <c r="X2568" i="1" s="1"/>
  <c r="X2569" i="1" s="1"/>
  <c r="X2570" i="1" s="1"/>
  <c r="X2571" i="1" s="1"/>
  <c r="X2572" i="1" s="1"/>
  <c r="X2573" i="1" s="1"/>
  <c r="X2574" i="1" s="1"/>
  <c r="X2575" i="1" s="1"/>
  <c r="X2576" i="1" s="1"/>
  <c r="X2577" i="1" s="1"/>
  <c r="X2578" i="1" s="1"/>
  <c r="X2579" i="1" s="1"/>
  <c r="X2580" i="1" s="1"/>
  <c r="X2581" i="1" s="1"/>
  <c r="X2582" i="1" s="1"/>
  <c r="X2583" i="1" s="1"/>
  <c r="X2584" i="1" s="1"/>
  <c r="X2585" i="1" s="1"/>
  <c r="X2586" i="1" s="1"/>
  <c r="X2587" i="1" s="1"/>
  <c r="X2588" i="1" s="1"/>
  <c r="X2589" i="1" s="1"/>
  <c r="X2590" i="1" s="1"/>
  <c r="X2591" i="1" s="1"/>
  <c r="X2592" i="1" s="1"/>
  <c r="X2593" i="1" s="1"/>
  <c r="X2594" i="1" s="1"/>
  <c r="X2595" i="1" s="1"/>
  <c r="X2596" i="1" s="1"/>
  <c r="X2597" i="1" s="1"/>
  <c r="X2598" i="1" s="1"/>
  <c r="X2599" i="1" s="1"/>
  <c r="X2600" i="1" s="1"/>
  <c r="X2601" i="1" s="1"/>
  <c r="X2602" i="1" s="1"/>
  <c r="X2603" i="1" s="1"/>
  <c r="X2604" i="1" s="1"/>
  <c r="X2605" i="1" s="1"/>
  <c r="X2606" i="1" s="1"/>
  <c r="X2607" i="1" s="1"/>
  <c r="X2608" i="1" s="1"/>
  <c r="X2609" i="1" s="1"/>
  <c r="X2610" i="1" s="1"/>
  <c r="X2611" i="1" s="1"/>
  <c r="X2612" i="1" s="1"/>
  <c r="X2613" i="1" s="1"/>
  <c r="X2614" i="1" s="1"/>
  <c r="X2615" i="1" s="1"/>
  <c r="X2616" i="1" s="1"/>
  <c r="X2617" i="1" s="1"/>
  <c r="X2618" i="1" s="1"/>
  <c r="X2619" i="1" s="1"/>
  <c r="X2620" i="1" s="1"/>
  <c r="X2621" i="1" s="1"/>
  <c r="X2622" i="1" s="1"/>
  <c r="X2623" i="1" s="1"/>
  <c r="X2624" i="1" s="1"/>
  <c r="X2625" i="1" s="1"/>
  <c r="X2626" i="1" s="1"/>
  <c r="X2627" i="1" s="1"/>
  <c r="X2628" i="1" s="1"/>
  <c r="X2629" i="1" s="1"/>
  <c r="X2630" i="1" s="1"/>
  <c r="X2631" i="1" s="1"/>
  <c r="X2632" i="1" s="1"/>
  <c r="X2633" i="1" s="1"/>
  <c r="X2634" i="1" s="1"/>
  <c r="X2635" i="1" s="1"/>
  <c r="X2636" i="1" s="1"/>
  <c r="X2637" i="1" s="1"/>
  <c r="X2638" i="1" s="1"/>
  <c r="X2639" i="1" s="1"/>
  <c r="X2640" i="1" s="1"/>
  <c r="X2641" i="1" s="1"/>
  <c r="X2642" i="1" s="1"/>
  <c r="X2643" i="1" s="1"/>
  <c r="X2644" i="1" s="1"/>
  <c r="X2645" i="1" s="1"/>
  <c r="X2646" i="1" s="1"/>
  <c r="X2647" i="1" s="1"/>
  <c r="X2648" i="1" s="1"/>
  <c r="X2649" i="1" s="1"/>
  <c r="X2650" i="1" s="1"/>
  <c r="X2651" i="1" s="1"/>
  <c r="X2652" i="1" s="1"/>
  <c r="X2653" i="1" s="1"/>
  <c r="X2654" i="1" s="1"/>
  <c r="X2655" i="1" s="1"/>
  <c r="X2656" i="1" s="1"/>
  <c r="X2657" i="1" s="1"/>
  <c r="X2658" i="1" s="1"/>
  <c r="X2659" i="1" s="1"/>
  <c r="X2660" i="1" s="1"/>
  <c r="X2661" i="1" s="1"/>
  <c r="X2662" i="1" s="1"/>
  <c r="X2663" i="1" s="1"/>
  <c r="X2664" i="1" s="1"/>
  <c r="X2665" i="1" s="1"/>
  <c r="X2666" i="1" s="1"/>
  <c r="X2667" i="1" s="1"/>
  <c r="X2668" i="1" s="1"/>
  <c r="X2669" i="1" s="1"/>
  <c r="X2670" i="1" s="1"/>
  <c r="X2671" i="1" s="1"/>
  <c r="X2672" i="1" s="1"/>
  <c r="X2673" i="1" s="1"/>
  <c r="X2674" i="1" s="1"/>
  <c r="X2675" i="1" s="1"/>
  <c r="X2676" i="1" s="1"/>
  <c r="X2677" i="1" s="1"/>
  <c r="X2678" i="1" s="1"/>
  <c r="X2679" i="1" s="1"/>
  <c r="X2680" i="1" s="1"/>
  <c r="X2681" i="1" s="1"/>
  <c r="X2682" i="1" s="1"/>
  <c r="X2683" i="1" s="1"/>
  <c r="X2684" i="1" s="1"/>
  <c r="X2685" i="1" s="1"/>
  <c r="X2686" i="1" s="1"/>
  <c r="X2687" i="1" s="1"/>
  <c r="X2688" i="1" s="1"/>
  <c r="X2689" i="1" s="1"/>
  <c r="X2690" i="1" s="1"/>
  <c r="X2691" i="1" s="1"/>
  <c r="X2692" i="1" s="1"/>
  <c r="X2693" i="1" s="1"/>
  <c r="X2694" i="1" s="1"/>
  <c r="X2695" i="1" s="1"/>
  <c r="X2696" i="1" s="1"/>
  <c r="X2697" i="1" s="1"/>
  <c r="X2698" i="1" s="1"/>
  <c r="X2699" i="1" s="1"/>
  <c r="X2700" i="1" s="1"/>
  <c r="X2701" i="1" s="1"/>
  <c r="X2702" i="1" s="1"/>
  <c r="X2703" i="1" s="1"/>
  <c r="X2704" i="1" s="1"/>
  <c r="X2705" i="1" s="1"/>
  <c r="X2706" i="1" s="1"/>
  <c r="X2707" i="1" s="1"/>
  <c r="X2708" i="1" s="1"/>
  <c r="X2709" i="1" s="1"/>
  <c r="X2710" i="1" s="1"/>
  <c r="X2711" i="1" s="1"/>
  <c r="X2712" i="1" s="1"/>
  <c r="X2713" i="1" s="1"/>
  <c r="X2714" i="1" s="1"/>
  <c r="X2715" i="1" s="1"/>
  <c r="X2716" i="1" s="1"/>
  <c r="X2717" i="1" s="1"/>
  <c r="X2718" i="1" s="1"/>
  <c r="X2719" i="1" s="1"/>
  <c r="X2720" i="1" s="1"/>
  <c r="X2721" i="1" s="1"/>
  <c r="X2722" i="1" s="1"/>
  <c r="X2723" i="1" s="1"/>
  <c r="X2724" i="1" s="1"/>
  <c r="X2725" i="1" s="1"/>
  <c r="X2726" i="1" s="1"/>
  <c r="X2727" i="1" s="1"/>
  <c r="X2728" i="1" s="1"/>
  <c r="X2729" i="1" s="1"/>
  <c r="X2730" i="1" s="1"/>
  <c r="X2731" i="1" s="1"/>
  <c r="X2732" i="1" s="1"/>
  <c r="X2733" i="1" s="1"/>
  <c r="X2734" i="1" s="1"/>
  <c r="X2735" i="1" s="1"/>
  <c r="X2736" i="1" s="1"/>
  <c r="X2737" i="1" s="1"/>
  <c r="X2738" i="1" s="1"/>
  <c r="X2739" i="1" s="1"/>
  <c r="X2740" i="1" s="1"/>
  <c r="X2741" i="1" s="1"/>
  <c r="X2742" i="1" s="1"/>
  <c r="X2743" i="1" s="1"/>
  <c r="X2744" i="1" s="1"/>
  <c r="X2745" i="1" s="1"/>
  <c r="X2746" i="1" s="1"/>
  <c r="X2747" i="1" s="1"/>
  <c r="X2748" i="1" s="1"/>
  <c r="X2749" i="1" s="1"/>
  <c r="X2750" i="1" s="1"/>
  <c r="X2751" i="1" s="1"/>
  <c r="X2752" i="1" s="1"/>
  <c r="X2753" i="1" s="1"/>
  <c r="X2754" i="1" s="1"/>
  <c r="X2755" i="1" s="1"/>
  <c r="X2756" i="1" s="1"/>
  <c r="X2757" i="1" s="1"/>
  <c r="X2758" i="1" s="1"/>
  <c r="X2759" i="1" s="1"/>
  <c r="X2760" i="1" s="1"/>
  <c r="X2761" i="1" s="1"/>
  <c r="X2762" i="1" s="1"/>
  <c r="X2763" i="1" s="1"/>
  <c r="X2764" i="1" s="1"/>
  <c r="X2765" i="1" s="1"/>
  <c r="X2766" i="1" s="1"/>
  <c r="X2767" i="1" s="1"/>
  <c r="X2768" i="1" s="1"/>
  <c r="X2769" i="1" s="1"/>
  <c r="X2770" i="1" s="1"/>
  <c r="X2771" i="1" s="1"/>
  <c r="X2772" i="1" s="1"/>
  <c r="X2773" i="1" s="1"/>
  <c r="X2774" i="1" s="1"/>
  <c r="X2775" i="1" s="1"/>
  <c r="X2776" i="1" s="1"/>
  <c r="X2777" i="1" s="1"/>
  <c r="X2778" i="1" s="1"/>
  <c r="X2779" i="1" s="1"/>
  <c r="X2780" i="1" s="1"/>
  <c r="X2781" i="1" s="1"/>
  <c r="X2782" i="1" s="1"/>
  <c r="X2783" i="1" s="1"/>
  <c r="X2784" i="1" s="1"/>
  <c r="X2785" i="1" s="1"/>
  <c r="X2786" i="1" s="1"/>
  <c r="X2787" i="1" s="1"/>
  <c r="X2788" i="1" s="1"/>
  <c r="X2789" i="1" s="1"/>
  <c r="X2790" i="1" s="1"/>
  <c r="X2791" i="1" s="1"/>
  <c r="X2792" i="1" s="1"/>
  <c r="X2793" i="1" s="1"/>
  <c r="X2794" i="1" s="1"/>
  <c r="X2795" i="1" s="1"/>
  <c r="X2796" i="1" s="1"/>
  <c r="X2797" i="1" s="1"/>
  <c r="X2798" i="1" s="1"/>
  <c r="X2799" i="1" s="1"/>
  <c r="X2800" i="1" s="1"/>
  <c r="X2801" i="1" s="1"/>
  <c r="X2802" i="1" s="1"/>
  <c r="X2803" i="1" s="1"/>
  <c r="X2804" i="1" s="1"/>
  <c r="X2805" i="1" s="1"/>
  <c r="X2806" i="1" s="1"/>
  <c r="X2807" i="1" s="1"/>
  <c r="X2808" i="1" s="1"/>
  <c r="X2809" i="1" s="1"/>
  <c r="X2810" i="1" s="1"/>
  <c r="X2811" i="1" s="1"/>
  <c r="X2812" i="1" s="1"/>
  <c r="X2813" i="1" s="1"/>
  <c r="X2814" i="1" s="1"/>
  <c r="X2815" i="1" s="1"/>
  <c r="X2816" i="1" s="1"/>
  <c r="X2817" i="1" s="1"/>
  <c r="X2818" i="1" s="1"/>
  <c r="X2819" i="1" s="1"/>
  <c r="X2820" i="1" s="1"/>
  <c r="X2821" i="1" s="1"/>
  <c r="X2822" i="1" s="1"/>
  <c r="X2823" i="1" s="1"/>
  <c r="X2824" i="1" s="1"/>
  <c r="X2825" i="1" s="1"/>
  <c r="X2826" i="1" s="1"/>
  <c r="X2827" i="1" s="1"/>
  <c r="X2828" i="1" s="1"/>
  <c r="X2829" i="1" s="1"/>
  <c r="X2830" i="1" s="1"/>
  <c r="X2831" i="1" s="1"/>
  <c r="X2832" i="1" s="1"/>
  <c r="X2833" i="1" s="1"/>
  <c r="X2834" i="1" s="1"/>
  <c r="X2835" i="1" s="1"/>
  <c r="X2836" i="1" s="1"/>
  <c r="X2837" i="1" s="1"/>
  <c r="X2838" i="1" s="1"/>
  <c r="X2839" i="1" s="1"/>
  <c r="X2840" i="1" s="1"/>
  <c r="X2841" i="1" s="1"/>
  <c r="X2842" i="1" s="1"/>
  <c r="X2843" i="1" s="1"/>
  <c r="X2844" i="1" s="1"/>
  <c r="X2845" i="1" s="1"/>
  <c r="X2846" i="1" s="1"/>
  <c r="X2847" i="1" s="1"/>
  <c r="X2848" i="1" s="1"/>
  <c r="X2849" i="1" s="1"/>
  <c r="X2850" i="1" s="1"/>
  <c r="X2851" i="1" s="1"/>
  <c r="X2852" i="1" s="1"/>
  <c r="X2853" i="1" s="1"/>
  <c r="X2854" i="1" s="1"/>
  <c r="X2855" i="1" s="1"/>
  <c r="X2856" i="1" s="1"/>
  <c r="X2857" i="1" s="1"/>
  <c r="X2858" i="1" s="1"/>
  <c r="X2859" i="1" s="1"/>
  <c r="X2860" i="1" s="1"/>
  <c r="X2861" i="1" s="1"/>
  <c r="X2862" i="1" s="1"/>
  <c r="X2863" i="1" s="1"/>
  <c r="X2864" i="1" s="1"/>
  <c r="X2865" i="1" s="1"/>
  <c r="X2866" i="1" s="1"/>
  <c r="X2867" i="1" s="1"/>
  <c r="X2868" i="1" s="1"/>
  <c r="X2869" i="1" s="1"/>
  <c r="X2870" i="1" s="1"/>
  <c r="X2871" i="1" s="1"/>
  <c r="X2872" i="1" s="1"/>
  <c r="X2873" i="1" s="1"/>
  <c r="X2874" i="1" s="1"/>
  <c r="X2875" i="1" s="1"/>
  <c r="X2876" i="1" s="1"/>
  <c r="X2877" i="1" s="1"/>
  <c r="X2878" i="1" s="1"/>
  <c r="X2879" i="1" s="1"/>
  <c r="X2880" i="1" s="1"/>
  <c r="X2881" i="1" s="1"/>
  <c r="X2882" i="1" s="1"/>
  <c r="X2883" i="1" s="1"/>
  <c r="X2884" i="1" s="1"/>
  <c r="X2885" i="1" s="1"/>
  <c r="X2886" i="1" s="1"/>
  <c r="X2887" i="1" s="1"/>
  <c r="X2888" i="1" s="1"/>
  <c r="X2889" i="1" s="1"/>
  <c r="X2890" i="1" s="1"/>
  <c r="X2891" i="1" s="1"/>
  <c r="X2892" i="1" s="1"/>
  <c r="X2893" i="1" s="1"/>
  <c r="X2894" i="1" s="1"/>
  <c r="X2895" i="1" s="1"/>
  <c r="X2896" i="1" s="1"/>
  <c r="X2897" i="1" s="1"/>
  <c r="X2898" i="1" s="1"/>
  <c r="X2899" i="1" s="1"/>
  <c r="X2900" i="1" s="1"/>
  <c r="X2901" i="1" s="1"/>
  <c r="X2902" i="1" s="1"/>
  <c r="X2903" i="1" s="1"/>
  <c r="X2904" i="1" s="1"/>
  <c r="X2905" i="1" s="1"/>
  <c r="X2906" i="1" s="1"/>
  <c r="X2907" i="1" s="1"/>
  <c r="X2908" i="1" s="1"/>
  <c r="X2909" i="1" s="1"/>
  <c r="X2910" i="1" s="1"/>
  <c r="X2911" i="1" s="1"/>
  <c r="X2912" i="1" s="1"/>
  <c r="X2913" i="1" s="1"/>
  <c r="X2914" i="1" s="1"/>
  <c r="X2915" i="1" s="1"/>
  <c r="X2916" i="1" s="1"/>
  <c r="X2917" i="1" s="1"/>
  <c r="X2918" i="1" s="1"/>
  <c r="X2919" i="1" s="1"/>
  <c r="X2920" i="1" s="1"/>
  <c r="X2921" i="1" s="1"/>
  <c r="X2922" i="1" s="1"/>
  <c r="X2923" i="1" s="1"/>
  <c r="X2924" i="1" s="1"/>
  <c r="X2925" i="1" s="1"/>
  <c r="X2926" i="1" s="1"/>
  <c r="X2927" i="1" s="1"/>
  <c r="X2928" i="1" s="1"/>
  <c r="X2929" i="1" s="1"/>
  <c r="X2930" i="1" s="1"/>
  <c r="X2931" i="1" s="1"/>
  <c r="X2932" i="1" s="1"/>
  <c r="X2933" i="1" s="1"/>
  <c r="X2934" i="1" s="1"/>
  <c r="X2935" i="1" s="1"/>
  <c r="X2936" i="1" s="1"/>
  <c r="X2937" i="1" s="1"/>
  <c r="X2938" i="1" s="1"/>
  <c r="X2939" i="1" s="1"/>
  <c r="X2940" i="1" s="1"/>
  <c r="X2941" i="1" s="1"/>
  <c r="X2942" i="1" s="1"/>
  <c r="X2943" i="1" s="1"/>
  <c r="X2944" i="1" s="1"/>
  <c r="X2945" i="1" s="1"/>
  <c r="X2946" i="1" s="1"/>
  <c r="X2947" i="1" s="1"/>
  <c r="X2948" i="1" s="1"/>
  <c r="X2949" i="1" s="1"/>
  <c r="X2950" i="1" s="1"/>
  <c r="X2951" i="1" s="1"/>
  <c r="X2952" i="1" s="1"/>
  <c r="X2953" i="1" s="1"/>
  <c r="X2954" i="1" s="1"/>
  <c r="X2955" i="1" s="1"/>
  <c r="X2956" i="1" s="1"/>
  <c r="X2957" i="1" s="1"/>
  <c r="X2958" i="1" s="1"/>
  <c r="X2959" i="1" s="1"/>
  <c r="X2960" i="1" s="1"/>
  <c r="X2961" i="1" s="1"/>
  <c r="X2962" i="1" s="1"/>
  <c r="X2963" i="1" s="1"/>
  <c r="X2964" i="1" s="1"/>
  <c r="X2965" i="1" s="1"/>
  <c r="X2966" i="1" s="1"/>
  <c r="X2967" i="1" s="1"/>
  <c r="X2968" i="1" s="1"/>
  <c r="X2969" i="1" s="1"/>
  <c r="X2970" i="1" s="1"/>
  <c r="X2971" i="1" s="1"/>
  <c r="X2972" i="1" s="1"/>
  <c r="X2973" i="1" s="1"/>
  <c r="X2974" i="1" s="1"/>
  <c r="X2975" i="1" s="1"/>
  <c r="X2976" i="1" s="1"/>
  <c r="X2977" i="1" s="1"/>
  <c r="X2978" i="1" s="1"/>
  <c r="X2979" i="1" s="1"/>
  <c r="X2980" i="1" s="1"/>
  <c r="X2981" i="1" s="1"/>
  <c r="X2982" i="1" s="1"/>
  <c r="X2983" i="1" s="1"/>
  <c r="X2984" i="1" s="1"/>
  <c r="X2985" i="1" s="1"/>
  <c r="X2986" i="1" s="1"/>
  <c r="X2987" i="1" s="1"/>
  <c r="X2988" i="1" s="1"/>
  <c r="X2989" i="1" s="1"/>
  <c r="X2990" i="1" s="1"/>
  <c r="X2991" i="1" s="1"/>
  <c r="X2992" i="1" s="1"/>
  <c r="X2993" i="1" s="1"/>
  <c r="X2994" i="1" s="1"/>
  <c r="X2995" i="1" s="1"/>
  <c r="X2996" i="1" s="1"/>
  <c r="X2997" i="1" s="1"/>
  <c r="X2998" i="1" s="1"/>
  <c r="X2999" i="1" s="1"/>
  <c r="X3000" i="1" s="1"/>
  <c r="X3001" i="1" s="1"/>
  <c r="X3002" i="1" s="1"/>
  <c r="X3003" i="1" s="1"/>
  <c r="X3004" i="1" s="1"/>
  <c r="X3005" i="1" s="1"/>
  <c r="X3006" i="1" s="1"/>
  <c r="X3007" i="1" s="1"/>
  <c r="X3008" i="1" s="1"/>
  <c r="X3009" i="1" s="1"/>
  <c r="X3010" i="1" s="1"/>
  <c r="X3011" i="1" s="1"/>
  <c r="X3012" i="1" s="1"/>
  <c r="X3013" i="1" s="1"/>
  <c r="X3014" i="1" s="1"/>
  <c r="X3015" i="1" s="1"/>
  <c r="X3016" i="1" s="1"/>
  <c r="X3017" i="1" s="1"/>
  <c r="X3018" i="1" s="1"/>
  <c r="X3019" i="1" s="1"/>
  <c r="X3020" i="1" s="1"/>
  <c r="X3021" i="1" s="1"/>
  <c r="X3022" i="1" s="1"/>
  <c r="X3023" i="1" s="1"/>
  <c r="X3024" i="1" s="1"/>
  <c r="X3025" i="1" s="1"/>
  <c r="X3026" i="1" s="1"/>
  <c r="X3027" i="1" s="1"/>
  <c r="X3028" i="1" s="1"/>
  <c r="X3029" i="1" s="1"/>
  <c r="X3030" i="1" s="1"/>
  <c r="X3031" i="1" s="1"/>
  <c r="X3032" i="1" s="1"/>
  <c r="X3033" i="1" s="1"/>
  <c r="X3034" i="1" s="1"/>
  <c r="X3035" i="1" s="1"/>
  <c r="X3036" i="1" s="1"/>
  <c r="X3037" i="1" s="1"/>
  <c r="X3038" i="1" s="1"/>
  <c r="X3039" i="1" s="1"/>
  <c r="X3040" i="1" s="1"/>
  <c r="X3041" i="1" s="1"/>
  <c r="X3042" i="1" s="1"/>
  <c r="X3043" i="1" s="1"/>
  <c r="X3044" i="1" s="1"/>
  <c r="X3045" i="1" s="1"/>
  <c r="X3046" i="1" s="1"/>
  <c r="X3047" i="1" s="1"/>
  <c r="X3048" i="1" s="1"/>
  <c r="X3049" i="1" s="1"/>
  <c r="X3050" i="1" s="1"/>
  <c r="X3051" i="1" s="1"/>
  <c r="X3052" i="1" s="1"/>
  <c r="X3053" i="1" s="1"/>
  <c r="X3054" i="1" s="1"/>
  <c r="X3055" i="1" s="1"/>
  <c r="X3056" i="1" s="1"/>
  <c r="X3057" i="1" s="1"/>
  <c r="X3058" i="1" s="1"/>
  <c r="X3059" i="1" s="1"/>
  <c r="X3060" i="1" s="1"/>
  <c r="X3061" i="1" s="1"/>
  <c r="X3062" i="1" s="1"/>
  <c r="X3063" i="1" s="1"/>
  <c r="X3064" i="1" s="1"/>
  <c r="X3065" i="1" s="1"/>
  <c r="X3066" i="1" s="1"/>
  <c r="X3067" i="1" s="1"/>
  <c r="X3068" i="1" s="1"/>
  <c r="X3069" i="1" s="1"/>
  <c r="X3070" i="1" s="1"/>
  <c r="X3071" i="1" s="1"/>
  <c r="X3072" i="1" s="1"/>
  <c r="X3073" i="1" s="1"/>
  <c r="X3074" i="1" s="1"/>
  <c r="X3075" i="1" s="1"/>
  <c r="X3076" i="1" s="1"/>
  <c r="X3077" i="1" s="1"/>
  <c r="X3078" i="1" s="1"/>
  <c r="X3079" i="1" s="1"/>
  <c r="X3080" i="1" s="1"/>
  <c r="X3081" i="1" s="1"/>
  <c r="X3082" i="1" s="1"/>
  <c r="X3083" i="1" s="1"/>
  <c r="X3084" i="1" s="1"/>
  <c r="X3085" i="1" s="1"/>
  <c r="X3086" i="1" s="1"/>
  <c r="X3087" i="1" s="1"/>
  <c r="X3088" i="1" s="1"/>
  <c r="X3089" i="1" s="1"/>
  <c r="X3090" i="1" s="1"/>
  <c r="X3091" i="1" s="1"/>
  <c r="X3092" i="1" s="1"/>
  <c r="X3093" i="1" s="1"/>
  <c r="X3094" i="1" s="1"/>
  <c r="X3095" i="1" s="1"/>
  <c r="X3096" i="1" s="1"/>
  <c r="X3097" i="1" s="1"/>
  <c r="X3098" i="1" s="1"/>
  <c r="X3099" i="1" s="1"/>
  <c r="X3100" i="1" s="1"/>
  <c r="X3101" i="1" s="1"/>
  <c r="X3102" i="1" s="1"/>
  <c r="X3103" i="1" s="1"/>
  <c r="X3104" i="1" s="1"/>
  <c r="X3105" i="1" s="1"/>
  <c r="X3106" i="1" s="1"/>
  <c r="X3107" i="1" s="1"/>
  <c r="X3108" i="1" s="1"/>
  <c r="X3109" i="1" s="1"/>
  <c r="X3110" i="1" s="1"/>
  <c r="X3111" i="1" s="1"/>
  <c r="X3112" i="1" s="1"/>
  <c r="X3113" i="1" s="1"/>
  <c r="X3114" i="1" s="1"/>
  <c r="X3115" i="1" s="1"/>
  <c r="X3116" i="1" s="1"/>
  <c r="X3117" i="1" s="1"/>
  <c r="X3118" i="1" s="1"/>
  <c r="X3119" i="1" s="1"/>
  <c r="X3120" i="1" s="1"/>
  <c r="X3121" i="1" s="1"/>
  <c r="X3122" i="1" s="1"/>
  <c r="X3123" i="1" s="1"/>
  <c r="X3124" i="1" s="1"/>
  <c r="X3125" i="1" s="1"/>
  <c r="X3126" i="1" s="1"/>
  <c r="X3127" i="1" s="1"/>
  <c r="X3128" i="1" s="1"/>
  <c r="X3129" i="1" s="1"/>
  <c r="X3130" i="1" s="1"/>
  <c r="X3131" i="1" s="1"/>
  <c r="X3132" i="1" s="1"/>
  <c r="X3133" i="1" s="1"/>
  <c r="X3134" i="1" s="1"/>
  <c r="X3135" i="1" s="1"/>
  <c r="X3136" i="1" s="1"/>
  <c r="X3137" i="1" s="1"/>
  <c r="X3138" i="1" s="1"/>
  <c r="X3139" i="1" s="1"/>
  <c r="X3140" i="1" s="1"/>
  <c r="X3141" i="1" s="1"/>
  <c r="X3142" i="1" s="1"/>
  <c r="X3143" i="1" s="1"/>
  <c r="X3144" i="1" s="1"/>
  <c r="X3145" i="1" s="1"/>
  <c r="X3146" i="1" s="1"/>
  <c r="X3147" i="1" s="1"/>
  <c r="X3148" i="1" s="1"/>
  <c r="X3149" i="1" s="1"/>
  <c r="X3150" i="1" s="1"/>
  <c r="X3151" i="1" s="1"/>
  <c r="X3152" i="1" s="1"/>
  <c r="X3153" i="1" s="1"/>
  <c r="X3154" i="1" s="1"/>
  <c r="X3155" i="1" s="1"/>
  <c r="X3156" i="1" s="1"/>
  <c r="X3157" i="1" s="1"/>
  <c r="X3158" i="1" s="1"/>
  <c r="X3159" i="1" s="1"/>
  <c r="X3160" i="1" s="1"/>
  <c r="X3161" i="1" s="1"/>
  <c r="X3162" i="1" s="1"/>
  <c r="X3163" i="1" s="1"/>
  <c r="X3164" i="1" s="1"/>
  <c r="X3165" i="1" s="1"/>
  <c r="X3166" i="1" s="1"/>
  <c r="X3167" i="1" s="1"/>
  <c r="X3168" i="1" s="1"/>
  <c r="X3169" i="1" s="1"/>
  <c r="X3170" i="1" s="1"/>
  <c r="X3171" i="1" s="1"/>
  <c r="X3172" i="1" s="1"/>
  <c r="X3173" i="1" s="1"/>
  <c r="X3174" i="1" s="1"/>
  <c r="X3175" i="1" s="1"/>
  <c r="X3176" i="1" s="1"/>
  <c r="X3177" i="1" s="1"/>
  <c r="X3178" i="1" s="1"/>
  <c r="X3179" i="1" s="1"/>
  <c r="X3180" i="1" s="1"/>
  <c r="X3181" i="1" s="1"/>
  <c r="X3182" i="1" s="1"/>
  <c r="X3183" i="1" s="1"/>
  <c r="X3184" i="1" s="1"/>
  <c r="X3185" i="1" s="1"/>
  <c r="X3186" i="1" s="1"/>
  <c r="X3187" i="1" s="1"/>
  <c r="X3188" i="1" s="1"/>
  <c r="X3189" i="1" s="1"/>
  <c r="X3190" i="1" s="1"/>
  <c r="X3191" i="1" s="1"/>
  <c r="X3192" i="1" s="1"/>
  <c r="X3193" i="1" s="1"/>
  <c r="X3194" i="1" s="1"/>
  <c r="X3195" i="1" s="1"/>
  <c r="X3196" i="1" s="1"/>
  <c r="X3197" i="1" s="1"/>
  <c r="X3198" i="1" s="1"/>
  <c r="X3199" i="1" s="1"/>
  <c r="X3200" i="1" s="1"/>
  <c r="X3201" i="1" s="1"/>
  <c r="X3202" i="1" s="1"/>
  <c r="X3203" i="1" s="1"/>
  <c r="X3204" i="1" s="1"/>
  <c r="X3205" i="1" s="1"/>
  <c r="X3206" i="1" s="1"/>
  <c r="X3207" i="1" s="1"/>
  <c r="X3208" i="1" s="1"/>
  <c r="X3209" i="1" s="1"/>
  <c r="X3210" i="1" s="1"/>
  <c r="X3211" i="1" s="1"/>
  <c r="X3212" i="1" s="1"/>
  <c r="X3213" i="1" s="1"/>
  <c r="X3214" i="1" s="1"/>
  <c r="X3215" i="1" s="1"/>
  <c r="X3216" i="1" s="1"/>
  <c r="X3217" i="1" s="1"/>
  <c r="X3218" i="1" s="1"/>
  <c r="X3219" i="1" s="1"/>
  <c r="X3220" i="1" s="1"/>
  <c r="X3221" i="1" s="1"/>
  <c r="X3222" i="1" s="1"/>
  <c r="X3223" i="1" s="1"/>
  <c r="X3224" i="1" s="1"/>
  <c r="X3225" i="1" s="1"/>
  <c r="X3226" i="1" s="1"/>
  <c r="X3227" i="1" s="1"/>
  <c r="X3228" i="1" s="1"/>
  <c r="X3229" i="1" s="1"/>
  <c r="X3230" i="1" s="1"/>
  <c r="X3231" i="1" s="1"/>
  <c r="X3232" i="1" s="1"/>
  <c r="X3233" i="1" s="1"/>
  <c r="X3234" i="1" s="1"/>
  <c r="X3235" i="1" s="1"/>
  <c r="X3236" i="1" s="1"/>
  <c r="X3237" i="1" s="1"/>
  <c r="X3238" i="1" s="1"/>
  <c r="X3239" i="1" s="1"/>
  <c r="X3240" i="1" s="1"/>
  <c r="X3241" i="1" s="1"/>
  <c r="X3242" i="1" s="1"/>
  <c r="X3243" i="1" s="1"/>
  <c r="X3244" i="1" s="1"/>
  <c r="X3245" i="1" s="1"/>
  <c r="X3246" i="1" s="1"/>
  <c r="X3247" i="1" s="1"/>
  <c r="X3248" i="1" s="1"/>
  <c r="X3249" i="1" s="1"/>
  <c r="X3250" i="1" s="1"/>
  <c r="X3251" i="1" s="1"/>
  <c r="X3252" i="1" s="1"/>
  <c r="X3253" i="1" s="1"/>
  <c r="X3254" i="1" s="1"/>
  <c r="X3255" i="1" s="1"/>
  <c r="X3256" i="1" s="1"/>
  <c r="X3257" i="1" s="1"/>
  <c r="X3258" i="1" s="1"/>
  <c r="X3259" i="1" s="1"/>
  <c r="X3260" i="1" s="1"/>
  <c r="X3261" i="1" s="1"/>
  <c r="X3262" i="1" s="1"/>
  <c r="X3263" i="1" s="1"/>
  <c r="X3264" i="1" s="1"/>
  <c r="X3265" i="1" s="1"/>
  <c r="X3266" i="1" s="1"/>
  <c r="X3267" i="1" s="1"/>
  <c r="X3268" i="1" s="1"/>
  <c r="X3269" i="1" s="1"/>
  <c r="X3270" i="1" s="1"/>
  <c r="X3271" i="1" s="1"/>
  <c r="X3272" i="1" s="1"/>
  <c r="X3273" i="1" s="1"/>
  <c r="X3274" i="1" s="1"/>
  <c r="X3275" i="1" s="1"/>
  <c r="X3276" i="1" s="1"/>
  <c r="X3277" i="1" s="1"/>
  <c r="X3278" i="1" s="1"/>
  <c r="X3279" i="1" s="1"/>
  <c r="X3280" i="1" s="1"/>
  <c r="X3281" i="1" s="1"/>
  <c r="X3282" i="1" s="1"/>
  <c r="X3283" i="1" s="1"/>
  <c r="X3284" i="1" s="1"/>
  <c r="X3285" i="1" s="1"/>
  <c r="X3286" i="1" s="1"/>
  <c r="X3287" i="1" s="1"/>
  <c r="X3288" i="1" s="1"/>
  <c r="X3289" i="1" s="1"/>
  <c r="X3290" i="1" s="1"/>
  <c r="X3291" i="1" s="1"/>
  <c r="X3292" i="1" s="1"/>
  <c r="X3293" i="1" s="1"/>
  <c r="X3294" i="1" s="1"/>
  <c r="X3295" i="1" s="1"/>
  <c r="X3296" i="1" s="1"/>
  <c r="X3297" i="1" s="1"/>
  <c r="X3298" i="1" s="1"/>
  <c r="X3299" i="1" s="1"/>
  <c r="X3300" i="1" s="1"/>
  <c r="X3301" i="1" s="1"/>
  <c r="X3302" i="1" s="1"/>
  <c r="X3303" i="1" s="1"/>
  <c r="X3304" i="1" s="1"/>
  <c r="X3305" i="1" s="1"/>
  <c r="X3306" i="1" s="1"/>
  <c r="X3307" i="1" s="1"/>
  <c r="X3308" i="1" s="1"/>
  <c r="X3309" i="1" s="1"/>
  <c r="X3310" i="1" s="1"/>
  <c r="X3311" i="1" s="1"/>
  <c r="X3312" i="1" s="1"/>
  <c r="X3313" i="1" s="1"/>
  <c r="X3314" i="1" s="1"/>
  <c r="X3315" i="1" s="1"/>
  <c r="X3316" i="1" s="1"/>
  <c r="X3317" i="1" s="1"/>
  <c r="X3318" i="1" s="1"/>
  <c r="X3319" i="1" s="1"/>
  <c r="X3320" i="1" s="1"/>
  <c r="X3321" i="1" s="1"/>
  <c r="X3322" i="1" s="1"/>
  <c r="X3323" i="1" s="1"/>
  <c r="X3324" i="1" s="1"/>
  <c r="X3325" i="1" s="1"/>
  <c r="X3326" i="1" s="1"/>
  <c r="X3327" i="1" s="1"/>
  <c r="X3328" i="1" s="1"/>
  <c r="X3329" i="1" s="1"/>
  <c r="X3330" i="1" s="1"/>
  <c r="X3331" i="1" s="1"/>
  <c r="X3332" i="1" s="1"/>
  <c r="X3333" i="1" s="1"/>
  <c r="X3334" i="1" s="1"/>
  <c r="X3335" i="1" s="1"/>
  <c r="X3336" i="1" s="1"/>
  <c r="X3337" i="1" s="1"/>
  <c r="X3338" i="1" s="1"/>
  <c r="X3339" i="1" s="1"/>
  <c r="X3340" i="1" s="1"/>
  <c r="X3341" i="1" s="1"/>
  <c r="X3342" i="1" s="1"/>
  <c r="X3343" i="1" s="1"/>
  <c r="X3344" i="1" s="1"/>
  <c r="X3345" i="1" s="1"/>
  <c r="X3346" i="1" s="1"/>
  <c r="X3347" i="1" s="1"/>
  <c r="X3348" i="1" s="1"/>
  <c r="X3349" i="1" s="1"/>
  <c r="X3350" i="1" s="1"/>
  <c r="X3351" i="1" s="1"/>
  <c r="X3352" i="1" s="1"/>
  <c r="X3353" i="1" s="1"/>
  <c r="X3354" i="1" s="1"/>
  <c r="X3355" i="1" s="1"/>
  <c r="X3356" i="1" s="1"/>
  <c r="X3357" i="1" s="1"/>
  <c r="X3358" i="1" s="1"/>
  <c r="X3359" i="1" s="1"/>
  <c r="X3360" i="1" s="1"/>
  <c r="X3361" i="1" s="1"/>
  <c r="X3362" i="1" s="1"/>
  <c r="X3363" i="1" s="1"/>
  <c r="X3364" i="1" s="1"/>
  <c r="X3365" i="1" s="1"/>
  <c r="X3366" i="1" s="1"/>
  <c r="X3367" i="1" s="1"/>
  <c r="X3368" i="1" s="1"/>
  <c r="X3369" i="1" s="1"/>
  <c r="X3370" i="1" s="1"/>
  <c r="X3371" i="1" s="1"/>
  <c r="X3372" i="1" s="1"/>
  <c r="X3373" i="1" s="1"/>
  <c r="X3374" i="1" s="1"/>
  <c r="X3375" i="1" s="1"/>
  <c r="X3376" i="1" s="1"/>
  <c r="X3377" i="1" s="1"/>
  <c r="X3378" i="1" s="1"/>
  <c r="X3379" i="1" s="1"/>
  <c r="X3380" i="1" s="1"/>
  <c r="X3381" i="1" s="1"/>
  <c r="X3382" i="1" s="1"/>
  <c r="X3383" i="1" s="1"/>
  <c r="X3384" i="1" s="1"/>
  <c r="X3385" i="1" s="1"/>
  <c r="X3386" i="1" s="1"/>
  <c r="X3387" i="1" s="1"/>
  <c r="X3388" i="1" s="1"/>
  <c r="X3389" i="1" s="1"/>
  <c r="X3390" i="1" s="1"/>
  <c r="X3391" i="1" s="1"/>
  <c r="X3392" i="1" s="1"/>
  <c r="X3393" i="1" s="1"/>
  <c r="X3394" i="1" s="1"/>
  <c r="X3395" i="1" s="1"/>
  <c r="X3396" i="1" s="1"/>
  <c r="X3397" i="1" s="1"/>
  <c r="X3398" i="1" s="1"/>
  <c r="X3399" i="1" s="1"/>
  <c r="X3400" i="1" s="1"/>
  <c r="X3401" i="1" s="1"/>
  <c r="X3402" i="1" s="1"/>
  <c r="X3403" i="1" s="1"/>
  <c r="X3404" i="1" s="1"/>
  <c r="X3405" i="1" s="1"/>
  <c r="X3406" i="1" s="1"/>
  <c r="X3407" i="1" s="1"/>
  <c r="X3408" i="1" s="1"/>
  <c r="X3409" i="1" s="1"/>
  <c r="X3410" i="1" s="1"/>
  <c r="X3411" i="1" s="1"/>
  <c r="X3412" i="1" s="1"/>
  <c r="X3413" i="1" s="1"/>
  <c r="X3414" i="1" s="1"/>
  <c r="X3415" i="1" s="1"/>
  <c r="X3416" i="1" s="1"/>
  <c r="X3417" i="1" s="1"/>
  <c r="X3418" i="1" s="1"/>
  <c r="X3419" i="1" s="1"/>
  <c r="X3420" i="1" s="1"/>
  <c r="X3421" i="1" s="1"/>
  <c r="X3422" i="1" s="1"/>
  <c r="X3423" i="1" s="1"/>
  <c r="X3424" i="1" s="1"/>
  <c r="X3425" i="1" s="1"/>
  <c r="X3426" i="1" s="1"/>
  <c r="X3427" i="1" s="1"/>
  <c r="X3428" i="1" s="1"/>
  <c r="X3429" i="1" s="1"/>
  <c r="X3430" i="1" s="1"/>
  <c r="X3431" i="1" s="1"/>
  <c r="X3432" i="1" s="1"/>
  <c r="X3433" i="1" s="1"/>
  <c r="X3434" i="1" s="1"/>
  <c r="X3435" i="1" s="1"/>
  <c r="X3436" i="1" s="1"/>
  <c r="X3437" i="1" s="1"/>
  <c r="X3438" i="1" s="1"/>
  <c r="X3439" i="1" s="1"/>
  <c r="X3440" i="1" s="1"/>
  <c r="X3441" i="1" s="1"/>
  <c r="X3442" i="1" s="1"/>
  <c r="X3443" i="1" s="1"/>
  <c r="X3444" i="1" s="1"/>
  <c r="X3445" i="1" s="1"/>
  <c r="X3446" i="1" s="1"/>
  <c r="X3447" i="1" s="1"/>
  <c r="X3448" i="1" s="1"/>
  <c r="X3449" i="1" s="1"/>
  <c r="X3450" i="1" s="1"/>
  <c r="X3451" i="1" s="1"/>
  <c r="X3452" i="1" s="1"/>
  <c r="X3453" i="1" s="1"/>
  <c r="X3454" i="1" s="1"/>
  <c r="X3455" i="1" s="1"/>
  <c r="X3456" i="1" s="1"/>
  <c r="X3457" i="1" s="1"/>
  <c r="X3458" i="1" s="1"/>
  <c r="X3459" i="1" s="1"/>
  <c r="X3460" i="1" s="1"/>
  <c r="X3461" i="1" s="1"/>
  <c r="X3462" i="1" s="1"/>
  <c r="X3463" i="1" s="1"/>
  <c r="X3464" i="1" s="1"/>
  <c r="X3465" i="1" s="1"/>
  <c r="X3466" i="1" s="1"/>
  <c r="X3467" i="1" s="1"/>
  <c r="X3468" i="1" s="1"/>
  <c r="X3469" i="1" s="1"/>
  <c r="X3470" i="1" s="1"/>
  <c r="X3471" i="1" s="1"/>
  <c r="X3472" i="1" s="1"/>
  <c r="X3473" i="1" s="1"/>
  <c r="X3474" i="1" s="1"/>
  <c r="X3475" i="1" s="1"/>
  <c r="X3476" i="1" s="1"/>
  <c r="X3477" i="1" s="1"/>
  <c r="X3478" i="1" s="1"/>
  <c r="X3479" i="1" s="1"/>
  <c r="X3480" i="1" s="1"/>
  <c r="X3481" i="1" s="1"/>
  <c r="X3482" i="1" s="1"/>
  <c r="X3483" i="1" s="1"/>
  <c r="X3484" i="1" s="1"/>
  <c r="X3485" i="1" s="1"/>
  <c r="X3486" i="1" s="1"/>
  <c r="X3487" i="1" s="1"/>
  <c r="X3488" i="1" s="1"/>
  <c r="X3489" i="1" s="1"/>
  <c r="X3490" i="1" s="1"/>
  <c r="X3491" i="1" s="1"/>
  <c r="X3492" i="1" s="1"/>
  <c r="X3493" i="1" s="1"/>
  <c r="X3494" i="1" s="1"/>
  <c r="X3495" i="1" s="1"/>
  <c r="X3496" i="1" s="1"/>
  <c r="X3497" i="1" s="1"/>
  <c r="X3498" i="1" s="1"/>
  <c r="X3499" i="1" s="1"/>
  <c r="X3500" i="1" s="1"/>
  <c r="X3501" i="1" s="1"/>
  <c r="X3502" i="1" s="1"/>
  <c r="X3503" i="1" s="1"/>
  <c r="X3504" i="1" s="1"/>
  <c r="X3505" i="1" s="1"/>
  <c r="X3506" i="1" s="1"/>
  <c r="X3507" i="1" s="1"/>
  <c r="X3508" i="1" s="1"/>
  <c r="X3509" i="1" s="1"/>
  <c r="X3510" i="1" s="1"/>
  <c r="X3511" i="1" s="1"/>
  <c r="X3512" i="1" s="1"/>
  <c r="X3513" i="1" s="1"/>
  <c r="X3514" i="1" s="1"/>
  <c r="X3515" i="1" s="1"/>
  <c r="X3516" i="1" s="1"/>
  <c r="X3517" i="1" s="1"/>
  <c r="X3518" i="1" s="1"/>
  <c r="X3519" i="1" s="1"/>
  <c r="X3520" i="1" s="1"/>
  <c r="X3521" i="1" s="1"/>
  <c r="X3522" i="1" s="1"/>
  <c r="X3523" i="1" s="1"/>
  <c r="X3524" i="1" s="1"/>
  <c r="X3525" i="1" s="1"/>
  <c r="X3526" i="1" s="1"/>
  <c r="X3527" i="1" s="1"/>
  <c r="X3528" i="1" s="1"/>
  <c r="X3529" i="1" s="1"/>
  <c r="X3530" i="1" s="1"/>
  <c r="X3531" i="1" s="1"/>
  <c r="X3532" i="1" s="1"/>
  <c r="X3533" i="1" s="1"/>
  <c r="X3534" i="1" s="1"/>
  <c r="X3535" i="1" s="1"/>
  <c r="X3536" i="1" s="1"/>
  <c r="X3537" i="1" s="1"/>
  <c r="X3538" i="1" s="1"/>
  <c r="X3539" i="1" s="1"/>
  <c r="X3540" i="1" s="1"/>
  <c r="X3541" i="1" s="1"/>
  <c r="X3542" i="1" s="1"/>
  <c r="X3543" i="1" s="1"/>
  <c r="X3544" i="1" s="1"/>
  <c r="X3545" i="1" s="1"/>
  <c r="X3546" i="1" s="1"/>
  <c r="X3547" i="1" s="1"/>
  <c r="X3548" i="1" s="1"/>
  <c r="X3549" i="1" s="1"/>
  <c r="X3550" i="1" s="1"/>
  <c r="X3551" i="1" s="1"/>
  <c r="X3552" i="1" s="1"/>
  <c r="X3553" i="1" s="1"/>
  <c r="X3554" i="1" s="1"/>
  <c r="X3555" i="1" s="1"/>
  <c r="X3556" i="1" s="1"/>
  <c r="X3557" i="1" s="1"/>
  <c r="X3558" i="1" s="1"/>
  <c r="X3559" i="1" s="1"/>
  <c r="X3560" i="1" s="1"/>
  <c r="X3561" i="1" s="1"/>
  <c r="X3562" i="1" s="1"/>
  <c r="X3563" i="1" s="1"/>
  <c r="X3564" i="1" s="1"/>
  <c r="X3565" i="1" s="1"/>
  <c r="X3566" i="1" s="1"/>
  <c r="X3567" i="1" s="1"/>
  <c r="X3568" i="1" s="1"/>
  <c r="X3569" i="1" s="1"/>
  <c r="X3570" i="1" s="1"/>
  <c r="X3571" i="1" s="1"/>
  <c r="X3572" i="1" s="1"/>
  <c r="X3573" i="1" s="1"/>
  <c r="X3574" i="1" s="1"/>
  <c r="X3575" i="1" s="1"/>
  <c r="X3576" i="1" s="1"/>
  <c r="X3577" i="1" s="1"/>
  <c r="X3578" i="1" s="1"/>
  <c r="X3579" i="1" s="1"/>
  <c r="X3580" i="1" s="1"/>
  <c r="X3581" i="1" s="1"/>
  <c r="X3582" i="1" s="1"/>
  <c r="X3583" i="1" s="1"/>
  <c r="X3584" i="1" s="1"/>
  <c r="X3585" i="1" s="1"/>
  <c r="X3586" i="1" s="1"/>
  <c r="X3587" i="1" s="1"/>
  <c r="X3588" i="1" s="1"/>
  <c r="X3589" i="1" s="1"/>
  <c r="X3590" i="1" s="1"/>
  <c r="X3591" i="1" s="1"/>
  <c r="X3592" i="1" s="1"/>
  <c r="X3593" i="1" s="1"/>
  <c r="X3594" i="1" s="1"/>
  <c r="X3595" i="1" s="1"/>
  <c r="X3596" i="1" s="1"/>
  <c r="X3597" i="1" s="1"/>
  <c r="X3598" i="1" s="1"/>
  <c r="X3599" i="1" s="1"/>
  <c r="X3600" i="1" s="1"/>
  <c r="X3601" i="1" s="1"/>
  <c r="X3602" i="1" s="1"/>
  <c r="X3603" i="1" s="1"/>
  <c r="X3604" i="1" s="1"/>
  <c r="X3605" i="1" s="1"/>
  <c r="X3606" i="1" s="1"/>
  <c r="X3607" i="1" s="1"/>
  <c r="X3608" i="1" s="1"/>
  <c r="X3609" i="1" s="1"/>
  <c r="X3610" i="1" s="1"/>
  <c r="X3611" i="1" s="1"/>
  <c r="X3612" i="1" s="1"/>
  <c r="X3613" i="1" s="1"/>
  <c r="X3614" i="1" s="1"/>
  <c r="X3615" i="1" s="1"/>
  <c r="X3616" i="1" s="1"/>
  <c r="X3617" i="1" s="1"/>
  <c r="X3618" i="1" s="1"/>
  <c r="X3619" i="1" s="1"/>
  <c r="X3620" i="1" s="1"/>
  <c r="X3621" i="1" s="1"/>
  <c r="X3622" i="1" s="1"/>
  <c r="X3623" i="1" s="1"/>
  <c r="X3624" i="1" s="1"/>
  <c r="X3625" i="1" s="1"/>
  <c r="X3626" i="1" s="1"/>
  <c r="X3627" i="1" s="1"/>
  <c r="X3628" i="1" s="1"/>
  <c r="X3629" i="1" s="1"/>
  <c r="X3630" i="1" s="1"/>
  <c r="X3631" i="1" s="1"/>
  <c r="X3632" i="1" s="1"/>
  <c r="X3633" i="1" s="1"/>
  <c r="X3634" i="1" s="1"/>
  <c r="X3635" i="1" s="1"/>
  <c r="X3636" i="1" s="1"/>
  <c r="X3637" i="1" s="1"/>
  <c r="X3638" i="1" s="1"/>
  <c r="X3639" i="1" s="1"/>
  <c r="X3640" i="1" s="1"/>
  <c r="X3641" i="1" s="1"/>
  <c r="X3642" i="1" s="1"/>
  <c r="X3643" i="1" s="1"/>
  <c r="X3644" i="1" s="1"/>
  <c r="X3645" i="1" s="1"/>
  <c r="X3646" i="1" s="1"/>
  <c r="X3647" i="1" s="1"/>
  <c r="X3648" i="1" s="1"/>
  <c r="X3649" i="1" s="1"/>
  <c r="X3650" i="1" s="1"/>
  <c r="X3651" i="1" s="1"/>
  <c r="X3652" i="1" s="1"/>
  <c r="X3653" i="1" s="1"/>
  <c r="X3654" i="1" s="1"/>
  <c r="X3655" i="1" s="1"/>
  <c r="X3656" i="1" s="1"/>
  <c r="X3657" i="1" s="1"/>
  <c r="X3658" i="1" s="1"/>
  <c r="X3659" i="1" s="1"/>
  <c r="X3660" i="1" s="1"/>
  <c r="X3661" i="1" s="1"/>
  <c r="X3662" i="1" s="1"/>
  <c r="X3663" i="1" s="1"/>
  <c r="X3664" i="1" s="1"/>
  <c r="X3665" i="1" s="1"/>
  <c r="X3666" i="1" s="1"/>
  <c r="X3667" i="1" s="1"/>
  <c r="X3668" i="1" s="1"/>
  <c r="X3669" i="1" s="1"/>
  <c r="X3670" i="1" s="1"/>
  <c r="X3671" i="1" s="1"/>
  <c r="X3672" i="1" s="1"/>
  <c r="X3673" i="1" s="1"/>
  <c r="X3674" i="1" s="1"/>
  <c r="X3675" i="1" s="1"/>
  <c r="X3676" i="1" s="1"/>
  <c r="X3677" i="1" s="1"/>
  <c r="X3678" i="1" s="1"/>
  <c r="X3679" i="1" s="1"/>
  <c r="X3680" i="1" s="1"/>
  <c r="X3681" i="1" s="1"/>
  <c r="X3682" i="1" s="1"/>
  <c r="X3683" i="1" s="1"/>
  <c r="X3684" i="1" s="1"/>
  <c r="X3685" i="1" s="1"/>
  <c r="X3686" i="1" s="1"/>
  <c r="X3687" i="1" s="1"/>
  <c r="X3688" i="1" s="1"/>
  <c r="X3689" i="1" s="1"/>
  <c r="X3690" i="1" s="1"/>
  <c r="X3691" i="1" s="1"/>
  <c r="X3692" i="1" s="1"/>
  <c r="X3693" i="1" s="1"/>
  <c r="X3694" i="1" s="1"/>
  <c r="X3695" i="1" s="1"/>
  <c r="X3696" i="1" s="1"/>
  <c r="X3697" i="1" s="1"/>
  <c r="X3698" i="1" s="1"/>
  <c r="X3699" i="1" s="1"/>
  <c r="X3700" i="1" s="1"/>
  <c r="X3701" i="1" s="1"/>
  <c r="X3702" i="1" s="1"/>
  <c r="X3703" i="1" s="1"/>
  <c r="X3704" i="1" s="1"/>
  <c r="X3705" i="1" s="1"/>
  <c r="X3706" i="1" s="1"/>
  <c r="X3707" i="1" s="1"/>
  <c r="X3708" i="1" s="1"/>
  <c r="X3709" i="1" s="1"/>
  <c r="X3710" i="1" s="1"/>
  <c r="X3711" i="1" s="1"/>
  <c r="X3712" i="1" s="1"/>
  <c r="X3713" i="1" s="1"/>
  <c r="X3714" i="1" s="1"/>
  <c r="X3715" i="1" s="1"/>
  <c r="X3716" i="1" s="1"/>
  <c r="X3717" i="1" s="1"/>
  <c r="X3718" i="1" s="1"/>
  <c r="X3719" i="1" s="1"/>
  <c r="X3720" i="1" s="1"/>
  <c r="X3721" i="1" s="1"/>
  <c r="X3722" i="1" s="1"/>
  <c r="X3723" i="1" s="1"/>
  <c r="X3724" i="1" s="1"/>
  <c r="X3725" i="1" s="1"/>
  <c r="X3726" i="1" s="1"/>
  <c r="X3727" i="1" s="1"/>
  <c r="X3728" i="1" s="1"/>
  <c r="X3729" i="1" s="1"/>
  <c r="X3730" i="1" s="1"/>
  <c r="X3731" i="1" s="1"/>
  <c r="X3732" i="1" s="1"/>
  <c r="X3733" i="1" s="1"/>
  <c r="X3734" i="1" s="1"/>
  <c r="X3735" i="1" s="1"/>
  <c r="X3736" i="1" s="1"/>
  <c r="X3737" i="1" s="1"/>
  <c r="X3738" i="1" s="1"/>
  <c r="X3739" i="1" s="1"/>
  <c r="X3740" i="1" s="1"/>
  <c r="X3741" i="1" s="1"/>
  <c r="X3742" i="1" s="1"/>
  <c r="X3743" i="1" s="1"/>
  <c r="X3744" i="1" s="1"/>
  <c r="X3745" i="1" s="1"/>
  <c r="X3746" i="1" s="1"/>
  <c r="X3747" i="1" s="1"/>
  <c r="X3748" i="1" s="1"/>
  <c r="X3749" i="1" s="1"/>
  <c r="X3750" i="1" s="1"/>
  <c r="X3751" i="1" s="1"/>
  <c r="X3752" i="1" s="1"/>
  <c r="X3753" i="1" s="1"/>
  <c r="X3754" i="1" s="1"/>
  <c r="X3755" i="1" s="1"/>
  <c r="X3756" i="1" s="1"/>
  <c r="X3757" i="1" s="1"/>
  <c r="X3758" i="1" s="1"/>
  <c r="X3759" i="1" s="1"/>
  <c r="X3760" i="1" s="1"/>
  <c r="X3761" i="1" s="1"/>
  <c r="X3762" i="1" s="1"/>
  <c r="X3763" i="1" s="1"/>
  <c r="X3764" i="1" s="1"/>
  <c r="X3765" i="1" s="1"/>
  <c r="X3766" i="1" s="1"/>
  <c r="X3767" i="1" s="1"/>
  <c r="X3768" i="1" s="1"/>
  <c r="X3769" i="1" s="1"/>
  <c r="X3770" i="1" s="1"/>
  <c r="X3771" i="1" s="1"/>
  <c r="X3772" i="1" s="1"/>
  <c r="X3773" i="1" s="1"/>
  <c r="X3774" i="1" s="1"/>
  <c r="X3775" i="1" s="1"/>
  <c r="X3776" i="1" s="1"/>
  <c r="X3777" i="1" s="1"/>
  <c r="X3778" i="1" s="1"/>
  <c r="X3779" i="1" s="1"/>
  <c r="X3780" i="1" s="1"/>
  <c r="X3781" i="1" s="1"/>
  <c r="X3782" i="1" s="1"/>
  <c r="X3783" i="1" s="1"/>
  <c r="X3784" i="1" s="1"/>
  <c r="X3785" i="1" s="1"/>
  <c r="X3786" i="1" s="1"/>
  <c r="X3787" i="1" s="1"/>
  <c r="X3788" i="1" s="1"/>
  <c r="X3789" i="1" s="1"/>
  <c r="X3790" i="1" s="1"/>
  <c r="X3791" i="1" s="1"/>
  <c r="X3792" i="1" s="1"/>
  <c r="X3793" i="1" s="1"/>
  <c r="X3794" i="1" s="1"/>
  <c r="X3795" i="1" s="1"/>
  <c r="X3796" i="1" s="1"/>
  <c r="X3797" i="1" s="1"/>
  <c r="X3798" i="1" s="1"/>
  <c r="X3799" i="1" s="1"/>
  <c r="X3800" i="1" s="1"/>
  <c r="X3801" i="1" s="1"/>
  <c r="X3802" i="1" s="1"/>
  <c r="X3803" i="1" s="1"/>
  <c r="X3804" i="1" s="1"/>
  <c r="X3805" i="1" s="1"/>
  <c r="X3806" i="1" s="1"/>
  <c r="X3807" i="1" s="1"/>
  <c r="X3808" i="1" s="1"/>
  <c r="L8" i="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L100" i="1" s="1"/>
  <c r="L101" i="1" s="1"/>
  <c r="L102" i="1" s="1"/>
  <c r="L103" i="1" s="1"/>
  <c r="L104" i="1" s="1"/>
  <c r="L105" i="1" s="1"/>
  <c r="L106" i="1" s="1"/>
  <c r="L107" i="1" s="1"/>
  <c r="L108" i="1" s="1"/>
  <c r="L109" i="1" s="1"/>
  <c r="L110" i="1" s="1"/>
  <c r="L111" i="1" s="1"/>
  <c r="L112" i="1" s="1"/>
  <c r="L113" i="1" s="1"/>
  <c r="L114" i="1" s="1"/>
  <c r="L115" i="1" s="1"/>
  <c r="L116" i="1" s="1"/>
  <c r="L117" i="1" s="1"/>
  <c r="L118" i="1" s="1"/>
  <c r="L119" i="1" s="1"/>
  <c r="L120" i="1" s="1"/>
  <c r="L121" i="1" s="1"/>
  <c r="L122" i="1" s="1"/>
  <c r="L123" i="1" s="1"/>
  <c r="L124" i="1" s="1"/>
  <c r="L125" i="1" s="1"/>
  <c r="L126" i="1" s="1"/>
  <c r="L127" i="1" s="1"/>
  <c r="L128" i="1" s="1"/>
  <c r="L129" i="1" s="1"/>
  <c r="L130" i="1" s="1"/>
  <c r="L131" i="1" s="1"/>
  <c r="L132" i="1" s="1"/>
  <c r="L133" i="1" s="1"/>
  <c r="L134" i="1" s="1"/>
  <c r="L135" i="1" s="1"/>
  <c r="L136" i="1" s="1"/>
  <c r="L137" i="1" s="1"/>
  <c r="L138" i="1" s="1"/>
  <c r="L139" i="1" s="1"/>
  <c r="L140" i="1" s="1"/>
  <c r="L141" i="1" s="1"/>
  <c r="L142" i="1" s="1"/>
  <c r="L143" i="1" s="1"/>
  <c r="L144" i="1" s="1"/>
  <c r="L145" i="1" s="1"/>
  <c r="L146" i="1" s="1"/>
  <c r="L147" i="1" s="1"/>
  <c r="L148" i="1" s="1"/>
  <c r="L149" i="1" s="1"/>
  <c r="L150" i="1" s="1"/>
  <c r="L151" i="1" s="1"/>
  <c r="L152" i="1" s="1"/>
  <c r="L153" i="1" s="1"/>
  <c r="L154" i="1" s="1"/>
  <c r="L155" i="1" s="1"/>
  <c r="L156" i="1" s="1"/>
  <c r="L157" i="1" s="1"/>
  <c r="L158" i="1" s="1"/>
  <c r="L159" i="1" s="1"/>
  <c r="L160" i="1" s="1"/>
  <c r="L161" i="1" s="1"/>
  <c r="L162" i="1" s="1"/>
  <c r="L163" i="1" s="1"/>
  <c r="L164" i="1" s="1"/>
  <c r="L165" i="1" s="1"/>
  <c r="L166" i="1" s="1"/>
  <c r="L167" i="1" s="1"/>
  <c r="L168" i="1" s="1"/>
  <c r="L169" i="1" s="1"/>
  <c r="L170" i="1" s="1"/>
  <c r="L171" i="1" s="1"/>
  <c r="L172" i="1" s="1"/>
  <c r="L173" i="1" s="1"/>
  <c r="L174" i="1" s="1"/>
  <c r="L175" i="1" s="1"/>
  <c r="L176" i="1" s="1"/>
  <c r="L177" i="1" s="1"/>
  <c r="L178" i="1" s="1"/>
  <c r="L179" i="1" s="1"/>
  <c r="L180" i="1" s="1"/>
  <c r="L181" i="1" s="1"/>
  <c r="L182" i="1" s="1"/>
  <c r="L183" i="1" s="1"/>
  <c r="L184" i="1" s="1"/>
  <c r="L185" i="1" s="1"/>
  <c r="L186" i="1" s="1"/>
  <c r="L187" i="1" s="1"/>
  <c r="L188" i="1" s="1"/>
  <c r="L189" i="1" s="1"/>
  <c r="L190" i="1" s="1"/>
  <c r="L191" i="1" s="1"/>
  <c r="L192" i="1" s="1"/>
  <c r="L193" i="1" s="1"/>
  <c r="L194" i="1" s="1"/>
  <c r="L195" i="1" s="1"/>
  <c r="L196" i="1" s="1"/>
  <c r="L197" i="1" s="1"/>
  <c r="L198" i="1" s="1"/>
  <c r="L199" i="1" s="1"/>
  <c r="L200" i="1" s="1"/>
  <c r="L201" i="1" s="1"/>
  <c r="L202" i="1" s="1"/>
  <c r="L203" i="1" s="1"/>
  <c r="L204" i="1" s="1"/>
  <c r="L205" i="1" s="1"/>
  <c r="L206" i="1" s="1"/>
  <c r="L207" i="1" s="1"/>
  <c r="L208" i="1" s="1"/>
  <c r="L209" i="1" s="1"/>
  <c r="L210" i="1" s="1"/>
  <c r="L211" i="1" s="1"/>
  <c r="L212" i="1" s="1"/>
  <c r="L213" i="1" s="1"/>
  <c r="L214" i="1" s="1"/>
  <c r="L215" i="1" s="1"/>
  <c r="L216" i="1" s="1"/>
  <c r="L217" i="1" s="1"/>
  <c r="L218" i="1" s="1"/>
  <c r="L219" i="1" s="1"/>
  <c r="L220" i="1" s="1"/>
  <c r="L221" i="1" s="1"/>
  <c r="L222" i="1" s="1"/>
  <c r="L223" i="1" s="1"/>
  <c r="L224" i="1" s="1"/>
  <c r="L225" i="1" s="1"/>
  <c r="L226" i="1" s="1"/>
  <c r="L227" i="1" s="1"/>
  <c r="L228" i="1" s="1"/>
  <c r="L229" i="1" s="1"/>
  <c r="L230" i="1" s="1"/>
  <c r="L231" i="1" s="1"/>
  <c r="L232" i="1" s="1"/>
  <c r="L233" i="1" s="1"/>
  <c r="L234" i="1" s="1"/>
  <c r="L235" i="1" s="1"/>
  <c r="L236" i="1" s="1"/>
  <c r="L237" i="1" s="1"/>
  <c r="L238" i="1" s="1"/>
  <c r="L239" i="1" s="1"/>
  <c r="L240" i="1" s="1"/>
  <c r="L241" i="1" s="1"/>
  <c r="L242" i="1" s="1"/>
  <c r="L243" i="1" s="1"/>
  <c r="L244" i="1" s="1"/>
  <c r="L245" i="1" s="1"/>
  <c r="L246" i="1" s="1"/>
  <c r="L247" i="1" s="1"/>
  <c r="L248" i="1" s="1"/>
  <c r="L249" i="1" s="1"/>
  <c r="L250" i="1" s="1"/>
  <c r="L251" i="1" s="1"/>
  <c r="L252" i="1" s="1"/>
  <c r="L253" i="1" s="1"/>
  <c r="L254" i="1" s="1"/>
  <c r="L255" i="1" s="1"/>
  <c r="L256" i="1" s="1"/>
  <c r="L257" i="1" s="1"/>
  <c r="L258" i="1" s="1"/>
  <c r="L259" i="1" s="1"/>
  <c r="L260" i="1" s="1"/>
  <c r="L261" i="1" s="1"/>
  <c r="L262" i="1" s="1"/>
  <c r="L263" i="1" s="1"/>
  <c r="L264" i="1" s="1"/>
  <c r="L265" i="1" s="1"/>
  <c r="L266" i="1" s="1"/>
  <c r="L267" i="1" s="1"/>
  <c r="L268" i="1" s="1"/>
  <c r="L269" i="1" s="1"/>
  <c r="L270" i="1" s="1"/>
  <c r="L271" i="1" s="1"/>
  <c r="L272" i="1" s="1"/>
  <c r="L273" i="1" s="1"/>
  <c r="L274" i="1" s="1"/>
  <c r="L275" i="1" s="1"/>
  <c r="L276" i="1" s="1"/>
  <c r="L277" i="1" s="1"/>
  <c r="L278" i="1" s="1"/>
  <c r="L279" i="1" s="1"/>
  <c r="L280" i="1" s="1"/>
  <c r="L281" i="1" s="1"/>
  <c r="L282" i="1" s="1"/>
  <c r="L283" i="1" s="1"/>
  <c r="L284" i="1" s="1"/>
  <c r="L285" i="1" s="1"/>
  <c r="L286" i="1" s="1"/>
  <c r="L287" i="1" s="1"/>
  <c r="L288" i="1" s="1"/>
  <c r="L289" i="1" s="1"/>
  <c r="L290" i="1" s="1"/>
  <c r="L291" i="1" s="1"/>
  <c r="L292" i="1" s="1"/>
  <c r="L293" i="1" s="1"/>
  <c r="L294" i="1" s="1"/>
  <c r="L295" i="1" s="1"/>
  <c r="L296" i="1" s="1"/>
  <c r="L297" i="1" s="1"/>
  <c r="L298" i="1" s="1"/>
  <c r="L299" i="1" s="1"/>
  <c r="L300" i="1" s="1"/>
  <c r="L301" i="1" s="1"/>
  <c r="L302" i="1" s="1"/>
  <c r="L303" i="1" s="1"/>
  <c r="L304" i="1" s="1"/>
  <c r="L305" i="1" s="1"/>
  <c r="L306" i="1" s="1"/>
  <c r="L307" i="1" s="1"/>
  <c r="L308" i="1" s="1"/>
  <c r="L309" i="1" s="1"/>
  <c r="L310" i="1" s="1"/>
  <c r="L311" i="1" s="1"/>
  <c r="L312" i="1" s="1"/>
  <c r="L313" i="1" s="1"/>
  <c r="L314" i="1" s="1"/>
  <c r="L315" i="1" s="1"/>
  <c r="L316" i="1" s="1"/>
  <c r="L317" i="1" s="1"/>
  <c r="L318" i="1" s="1"/>
  <c r="L319" i="1" s="1"/>
  <c r="L320" i="1" s="1"/>
  <c r="L321" i="1" s="1"/>
  <c r="L322" i="1" s="1"/>
  <c r="L323" i="1" s="1"/>
  <c r="L324" i="1" s="1"/>
  <c r="L325" i="1" s="1"/>
  <c r="L326" i="1" s="1"/>
  <c r="L327" i="1" s="1"/>
  <c r="L328" i="1" s="1"/>
  <c r="L329" i="1" s="1"/>
  <c r="L330" i="1" s="1"/>
  <c r="L331" i="1" s="1"/>
  <c r="L332" i="1" s="1"/>
  <c r="L333" i="1" s="1"/>
  <c r="L334" i="1" s="1"/>
  <c r="L335" i="1" s="1"/>
  <c r="L336" i="1" s="1"/>
  <c r="L337" i="1" s="1"/>
  <c r="L338" i="1" s="1"/>
  <c r="L339" i="1" s="1"/>
  <c r="L340" i="1" s="1"/>
  <c r="L341" i="1" s="1"/>
  <c r="L342" i="1" s="1"/>
  <c r="L343" i="1" s="1"/>
  <c r="L344" i="1" s="1"/>
  <c r="L345" i="1" s="1"/>
  <c r="L346" i="1" s="1"/>
  <c r="L347" i="1" s="1"/>
  <c r="L348" i="1" s="1"/>
  <c r="L349" i="1" s="1"/>
  <c r="L350" i="1" s="1"/>
  <c r="L351" i="1" s="1"/>
  <c r="L352" i="1" s="1"/>
  <c r="L353" i="1" s="1"/>
  <c r="L354" i="1" s="1"/>
  <c r="L355" i="1" s="1"/>
  <c r="L356" i="1" s="1"/>
  <c r="L357" i="1" s="1"/>
  <c r="L358" i="1" s="1"/>
  <c r="L359" i="1" s="1"/>
  <c r="L360" i="1" s="1"/>
  <c r="L361" i="1" s="1"/>
  <c r="L362" i="1" s="1"/>
  <c r="L363" i="1" s="1"/>
  <c r="L364" i="1" s="1"/>
  <c r="L365" i="1" s="1"/>
  <c r="L366" i="1" s="1"/>
  <c r="L367" i="1" s="1"/>
  <c r="L368" i="1" s="1"/>
  <c r="L369" i="1" s="1"/>
  <c r="L370" i="1" s="1"/>
  <c r="L371" i="1" s="1"/>
  <c r="L372" i="1" s="1"/>
  <c r="L373" i="1" s="1"/>
  <c r="L374" i="1" s="1"/>
  <c r="L375" i="1" s="1"/>
  <c r="L376" i="1" s="1"/>
  <c r="L377" i="1" s="1"/>
  <c r="L378" i="1" s="1"/>
  <c r="L379" i="1" s="1"/>
  <c r="L380" i="1" s="1"/>
  <c r="L381" i="1" s="1"/>
  <c r="L382" i="1" s="1"/>
  <c r="L383" i="1" s="1"/>
  <c r="L384" i="1" s="1"/>
  <c r="L385" i="1" s="1"/>
  <c r="L386" i="1" s="1"/>
  <c r="L387" i="1" s="1"/>
  <c r="L388" i="1" s="1"/>
  <c r="L389" i="1" s="1"/>
  <c r="L390" i="1" s="1"/>
  <c r="L391" i="1" s="1"/>
  <c r="L392" i="1" s="1"/>
  <c r="L393" i="1" s="1"/>
  <c r="L394" i="1" s="1"/>
  <c r="L395" i="1" s="1"/>
  <c r="L396" i="1" s="1"/>
  <c r="L397" i="1" s="1"/>
  <c r="L398" i="1" s="1"/>
  <c r="L399" i="1" s="1"/>
  <c r="L400" i="1" s="1"/>
  <c r="L401" i="1" s="1"/>
  <c r="L402" i="1" s="1"/>
  <c r="L403" i="1" s="1"/>
  <c r="L404" i="1" s="1"/>
  <c r="L405" i="1" s="1"/>
  <c r="L406" i="1" s="1"/>
  <c r="L407" i="1" s="1"/>
  <c r="L408" i="1" s="1"/>
  <c r="L409" i="1" s="1"/>
  <c r="L410" i="1" s="1"/>
  <c r="L411" i="1" s="1"/>
  <c r="L412" i="1" s="1"/>
  <c r="L413" i="1" s="1"/>
  <c r="L414" i="1" s="1"/>
  <c r="L415" i="1" s="1"/>
  <c r="L416" i="1" s="1"/>
  <c r="L417" i="1" s="1"/>
  <c r="L418" i="1" s="1"/>
  <c r="L419" i="1" s="1"/>
  <c r="L420" i="1" s="1"/>
  <c r="L421" i="1" s="1"/>
  <c r="L422" i="1" s="1"/>
  <c r="L423" i="1" s="1"/>
  <c r="L424" i="1" s="1"/>
  <c r="L425" i="1" s="1"/>
  <c r="L426" i="1" s="1"/>
  <c r="L427" i="1" s="1"/>
  <c r="L428" i="1" s="1"/>
  <c r="L429" i="1" s="1"/>
  <c r="L430" i="1" s="1"/>
  <c r="L431" i="1" s="1"/>
  <c r="L432" i="1" s="1"/>
  <c r="L433" i="1" s="1"/>
  <c r="L434" i="1" s="1"/>
  <c r="L435" i="1" s="1"/>
  <c r="L436" i="1" s="1"/>
  <c r="L437" i="1" s="1"/>
  <c r="L438" i="1" s="1"/>
  <c r="L439" i="1" s="1"/>
  <c r="L440" i="1" s="1"/>
  <c r="L441" i="1" s="1"/>
  <c r="L442" i="1" s="1"/>
  <c r="L443" i="1" s="1"/>
  <c r="L444" i="1" s="1"/>
  <c r="L445" i="1" s="1"/>
  <c r="L446" i="1" s="1"/>
  <c r="L447" i="1" s="1"/>
  <c r="L448" i="1" s="1"/>
  <c r="L449" i="1" s="1"/>
  <c r="L450" i="1" s="1"/>
  <c r="L451" i="1" s="1"/>
  <c r="L452" i="1" s="1"/>
  <c r="L453" i="1" s="1"/>
  <c r="L454" i="1" s="1"/>
  <c r="L455" i="1" s="1"/>
  <c r="L456" i="1" s="1"/>
  <c r="L457" i="1" s="1"/>
  <c r="L458" i="1" s="1"/>
  <c r="L459" i="1" s="1"/>
  <c r="L460" i="1" s="1"/>
  <c r="L461" i="1" s="1"/>
  <c r="L462" i="1" s="1"/>
  <c r="L463" i="1" s="1"/>
  <c r="L464" i="1" s="1"/>
  <c r="L465" i="1" s="1"/>
  <c r="L466" i="1" s="1"/>
  <c r="L467" i="1" s="1"/>
  <c r="L468" i="1" s="1"/>
  <c r="L469" i="1" s="1"/>
  <c r="L470" i="1" s="1"/>
  <c r="L471" i="1" s="1"/>
  <c r="L472" i="1" s="1"/>
  <c r="L473" i="1" s="1"/>
  <c r="L474" i="1" s="1"/>
  <c r="L475" i="1" s="1"/>
  <c r="L476" i="1" s="1"/>
  <c r="L477" i="1" s="1"/>
  <c r="L478" i="1" s="1"/>
  <c r="L479" i="1" s="1"/>
  <c r="L480" i="1" s="1"/>
  <c r="L481" i="1" s="1"/>
  <c r="L482" i="1" s="1"/>
  <c r="L483" i="1" s="1"/>
  <c r="L484" i="1" s="1"/>
  <c r="L485" i="1" s="1"/>
  <c r="L486" i="1" s="1"/>
  <c r="L487" i="1" s="1"/>
  <c r="L488" i="1" s="1"/>
  <c r="L489" i="1" s="1"/>
  <c r="L490" i="1" s="1"/>
  <c r="L491" i="1" s="1"/>
  <c r="L492" i="1" s="1"/>
  <c r="L493" i="1" s="1"/>
  <c r="L494" i="1" s="1"/>
  <c r="L495" i="1" s="1"/>
  <c r="L496" i="1" s="1"/>
  <c r="L497" i="1" s="1"/>
  <c r="L498" i="1" s="1"/>
  <c r="L499" i="1" s="1"/>
  <c r="L500" i="1" s="1"/>
  <c r="L501" i="1" s="1"/>
  <c r="L502" i="1" s="1"/>
  <c r="L503" i="1" s="1"/>
  <c r="L504" i="1" s="1"/>
  <c r="L505" i="1" s="1"/>
  <c r="L506" i="1" s="1"/>
  <c r="L507" i="1" s="1"/>
  <c r="L508" i="1" s="1"/>
  <c r="L509" i="1" s="1"/>
  <c r="L510" i="1" s="1"/>
  <c r="L511" i="1" s="1"/>
  <c r="L512" i="1" s="1"/>
  <c r="L513" i="1" s="1"/>
  <c r="L514" i="1" s="1"/>
  <c r="L515" i="1" s="1"/>
  <c r="L516" i="1" s="1"/>
  <c r="L517" i="1" s="1"/>
  <c r="L518" i="1" s="1"/>
  <c r="L519" i="1" s="1"/>
  <c r="L520" i="1" s="1"/>
  <c r="L521" i="1" s="1"/>
  <c r="L522" i="1" s="1"/>
  <c r="L523" i="1" s="1"/>
  <c r="L524" i="1" s="1"/>
  <c r="L525" i="1" s="1"/>
  <c r="L526" i="1" s="1"/>
  <c r="L527" i="1" s="1"/>
  <c r="L528" i="1" s="1"/>
  <c r="L529" i="1" s="1"/>
  <c r="L530" i="1" s="1"/>
  <c r="L531" i="1" s="1"/>
  <c r="L532" i="1" s="1"/>
  <c r="L533" i="1" s="1"/>
  <c r="L534" i="1" s="1"/>
  <c r="L535" i="1" s="1"/>
  <c r="L536" i="1" s="1"/>
  <c r="L537" i="1" s="1"/>
  <c r="L538" i="1" s="1"/>
  <c r="L539" i="1" s="1"/>
  <c r="L540" i="1" s="1"/>
  <c r="L541" i="1" s="1"/>
  <c r="L542" i="1" s="1"/>
  <c r="L543" i="1" s="1"/>
  <c r="L544" i="1" s="1"/>
  <c r="L545" i="1" s="1"/>
  <c r="L546" i="1" s="1"/>
  <c r="L547" i="1" s="1"/>
  <c r="L548" i="1" s="1"/>
  <c r="L549" i="1" s="1"/>
  <c r="L550" i="1" s="1"/>
  <c r="L551" i="1" s="1"/>
  <c r="L552" i="1" s="1"/>
  <c r="L553" i="1" s="1"/>
  <c r="L554" i="1" s="1"/>
  <c r="L555" i="1" s="1"/>
  <c r="L556" i="1" s="1"/>
  <c r="L557" i="1" s="1"/>
  <c r="L558" i="1" s="1"/>
  <c r="L559" i="1" s="1"/>
  <c r="L560" i="1" s="1"/>
  <c r="L561" i="1" s="1"/>
  <c r="L562" i="1" s="1"/>
  <c r="L563" i="1" s="1"/>
  <c r="L564" i="1" s="1"/>
  <c r="L565" i="1" s="1"/>
  <c r="L566" i="1" s="1"/>
  <c r="L567" i="1" s="1"/>
  <c r="L568" i="1" s="1"/>
  <c r="L569" i="1" s="1"/>
  <c r="L570" i="1" s="1"/>
  <c r="L571" i="1" s="1"/>
  <c r="L572" i="1" s="1"/>
  <c r="L573" i="1" s="1"/>
  <c r="L574" i="1" s="1"/>
  <c r="L575" i="1" s="1"/>
  <c r="L576" i="1" s="1"/>
  <c r="L577" i="1" s="1"/>
  <c r="L578" i="1" s="1"/>
  <c r="L579" i="1" s="1"/>
  <c r="L580" i="1" s="1"/>
  <c r="L581" i="1" s="1"/>
  <c r="L582" i="1" s="1"/>
  <c r="L583" i="1" s="1"/>
  <c r="L584" i="1" s="1"/>
  <c r="L585" i="1" s="1"/>
  <c r="L586" i="1" s="1"/>
  <c r="L587" i="1" s="1"/>
  <c r="L588" i="1" s="1"/>
  <c r="L589" i="1" s="1"/>
  <c r="L590" i="1" s="1"/>
  <c r="L591" i="1" s="1"/>
  <c r="L592" i="1" s="1"/>
  <c r="L593" i="1" s="1"/>
  <c r="L594" i="1" s="1"/>
  <c r="L595" i="1" s="1"/>
  <c r="L596" i="1" s="1"/>
  <c r="L597" i="1" s="1"/>
  <c r="L598" i="1" s="1"/>
  <c r="L599" i="1" s="1"/>
  <c r="L600" i="1" s="1"/>
  <c r="L601" i="1" s="1"/>
  <c r="L602" i="1" s="1"/>
  <c r="L603" i="1" s="1"/>
  <c r="L604" i="1" s="1"/>
  <c r="L605" i="1" s="1"/>
  <c r="L606" i="1" s="1"/>
  <c r="L607" i="1" s="1"/>
  <c r="L608" i="1" s="1"/>
  <c r="L609" i="1" s="1"/>
  <c r="L610" i="1" s="1"/>
  <c r="L611" i="1" s="1"/>
  <c r="L612" i="1" s="1"/>
  <c r="L613" i="1" s="1"/>
  <c r="L614" i="1" s="1"/>
  <c r="L615" i="1" s="1"/>
  <c r="L616" i="1" s="1"/>
  <c r="L617" i="1" s="1"/>
  <c r="L618" i="1" s="1"/>
  <c r="L619" i="1" s="1"/>
  <c r="L620" i="1" s="1"/>
  <c r="L621" i="1" s="1"/>
  <c r="L622" i="1" s="1"/>
  <c r="L623" i="1" s="1"/>
  <c r="L624" i="1" s="1"/>
  <c r="L625" i="1" s="1"/>
  <c r="L626" i="1" s="1"/>
  <c r="L627" i="1" s="1"/>
  <c r="L628" i="1" s="1"/>
  <c r="L629" i="1" s="1"/>
  <c r="L630" i="1" s="1"/>
  <c r="L631" i="1" s="1"/>
  <c r="L632" i="1" s="1"/>
  <c r="L633" i="1" s="1"/>
  <c r="L634" i="1" s="1"/>
  <c r="L635" i="1" s="1"/>
  <c r="L636" i="1" s="1"/>
  <c r="L637" i="1" s="1"/>
  <c r="L638" i="1" s="1"/>
  <c r="L639" i="1" s="1"/>
  <c r="L640" i="1" s="1"/>
  <c r="L641" i="1" s="1"/>
  <c r="L642" i="1" s="1"/>
  <c r="L643" i="1" s="1"/>
  <c r="L644" i="1" s="1"/>
  <c r="L645" i="1" s="1"/>
  <c r="L646" i="1" s="1"/>
  <c r="L647" i="1" s="1"/>
  <c r="L648" i="1" s="1"/>
  <c r="L649" i="1" s="1"/>
  <c r="L650" i="1" s="1"/>
  <c r="L651" i="1" s="1"/>
  <c r="L652" i="1" s="1"/>
  <c r="L653" i="1" s="1"/>
  <c r="L654" i="1" s="1"/>
  <c r="L655" i="1" s="1"/>
  <c r="L656" i="1" s="1"/>
  <c r="L657" i="1" s="1"/>
  <c r="L658" i="1" s="1"/>
  <c r="L659" i="1" s="1"/>
  <c r="L660" i="1" s="1"/>
  <c r="L661" i="1" s="1"/>
  <c r="L662" i="1" s="1"/>
  <c r="L663" i="1" s="1"/>
  <c r="L664" i="1" s="1"/>
  <c r="L665" i="1" s="1"/>
  <c r="L666" i="1" s="1"/>
  <c r="L667" i="1" s="1"/>
  <c r="L668" i="1" s="1"/>
  <c r="L669" i="1" s="1"/>
  <c r="L670" i="1" s="1"/>
  <c r="L671" i="1" s="1"/>
  <c r="L672" i="1" s="1"/>
  <c r="L673" i="1" s="1"/>
  <c r="L674" i="1" s="1"/>
  <c r="L675" i="1" s="1"/>
  <c r="L676" i="1" s="1"/>
  <c r="L677" i="1" s="1"/>
  <c r="L678" i="1" s="1"/>
  <c r="L679" i="1" s="1"/>
  <c r="L680" i="1" s="1"/>
  <c r="L681" i="1" s="1"/>
  <c r="L682" i="1" s="1"/>
  <c r="L683" i="1" s="1"/>
  <c r="L684" i="1" s="1"/>
  <c r="L685" i="1" s="1"/>
  <c r="L686" i="1" s="1"/>
  <c r="L687" i="1" s="1"/>
  <c r="L688" i="1" s="1"/>
  <c r="L689" i="1" s="1"/>
  <c r="L690" i="1" s="1"/>
  <c r="L691" i="1" s="1"/>
  <c r="L692" i="1" s="1"/>
  <c r="L693" i="1" s="1"/>
  <c r="L694" i="1" s="1"/>
  <c r="L695" i="1" s="1"/>
  <c r="L696" i="1" s="1"/>
  <c r="L697" i="1" s="1"/>
  <c r="L698" i="1" s="1"/>
  <c r="L699" i="1" s="1"/>
  <c r="L700" i="1" s="1"/>
  <c r="L701" i="1" s="1"/>
  <c r="L702" i="1" s="1"/>
  <c r="L703" i="1" s="1"/>
  <c r="L704" i="1" s="1"/>
  <c r="L705" i="1" s="1"/>
  <c r="L706" i="1" s="1"/>
  <c r="L707" i="1" s="1"/>
  <c r="L708" i="1" s="1"/>
  <c r="L709" i="1" s="1"/>
  <c r="L710" i="1" s="1"/>
  <c r="L711" i="1" s="1"/>
  <c r="L712" i="1" s="1"/>
  <c r="L713" i="1" s="1"/>
  <c r="L714" i="1" s="1"/>
  <c r="L715" i="1" s="1"/>
  <c r="L716" i="1" s="1"/>
  <c r="L717" i="1" s="1"/>
  <c r="L718" i="1" s="1"/>
  <c r="L719" i="1" s="1"/>
  <c r="L720" i="1" s="1"/>
  <c r="L721" i="1" s="1"/>
  <c r="L722" i="1" s="1"/>
  <c r="L723" i="1" s="1"/>
  <c r="L724" i="1" s="1"/>
  <c r="L725" i="1" s="1"/>
  <c r="L726" i="1" s="1"/>
  <c r="L727" i="1" s="1"/>
  <c r="L728" i="1" s="1"/>
  <c r="L729" i="1" s="1"/>
  <c r="L730" i="1" s="1"/>
  <c r="L731" i="1" s="1"/>
  <c r="L732" i="1" s="1"/>
  <c r="L733" i="1" s="1"/>
  <c r="L734" i="1" s="1"/>
  <c r="L735" i="1" s="1"/>
  <c r="L736" i="1" s="1"/>
  <c r="L737" i="1" s="1"/>
  <c r="L738" i="1" s="1"/>
  <c r="L739" i="1" s="1"/>
  <c r="L740" i="1" s="1"/>
  <c r="L741" i="1" s="1"/>
  <c r="L742" i="1" s="1"/>
  <c r="L743" i="1" s="1"/>
  <c r="L744" i="1" s="1"/>
  <c r="L745" i="1" s="1"/>
  <c r="L746" i="1" s="1"/>
  <c r="L747" i="1" s="1"/>
  <c r="L748" i="1" s="1"/>
  <c r="L749" i="1" s="1"/>
  <c r="L750" i="1" s="1"/>
  <c r="L751" i="1" s="1"/>
  <c r="L752" i="1" s="1"/>
  <c r="L753" i="1" s="1"/>
  <c r="L754" i="1" s="1"/>
  <c r="L755" i="1" s="1"/>
  <c r="L756" i="1" s="1"/>
  <c r="L757" i="1" s="1"/>
  <c r="L758" i="1" s="1"/>
  <c r="L759" i="1" s="1"/>
  <c r="L760" i="1" s="1"/>
  <c r="L761" i="1" s="1"/>
  <c r="L762" i="1" s="1"/>
  <c r="L763" i="1" s="1"/>
  <c r="L764" i="1" s="1"/>
  <c r="L765" i="1" s="1"/>
  <c r="L766" i="1" s="1"/>
  <c r="L767" i="1" s="1"/>
  <c r="L768" i="1" s="1"/>
  <c r="L769" i="1" s="1"/>
  <c r="L770" i="1" s="1"/>
  <c r="L771" i="1" s="1"/>
  <c r="L772" i="1" s="1"/>
  <c r="L773" i="1" s="1"/>
  <c r="L774" i="1" s="1"/>
  <c r="L775" i="1" s="1"/>
  <c r="L776" i="1" s="1"/>
  <c r="L777" i="1" s="1"/>
  <c r="L778" i="1" s="1"/>
  <c r="L779" i="1" s="1"/>
  <c r="L780" i="1" s="1"/>
  <c r="L781" i="1" s="1"/>
  <c r="L782" i="1" s="1"/>
  <c r="L783" i="1" s="1"/>
  <c r="L784" i="1" s="1"/>
  <c r="L785" i="1" s="1"/>
  <c r="L786" i="1" s="1"/>
  <c r="L787" i="1" s="1"/>
  <c r="L788" i="1" s="1"/>
  <c r="L789" i="1" s="1"/>
  <c r="L790" i="1" s="1"/>
  <c r="L791" i="1" s="1"/>
  <c r="L792" i="1" s="1"/>
  <c r="L793" i="1" s="1"/>
  <c r="L794" i="1" s="1"/>
  <c r="L795" i="1" s="1"/>
  <c r="L796" i="1" s="1"/>
  <c r="L797" i="1" s="1"/>
  <c r="L798" i="1" s="1"/>
  <c r="L799" i="1" s="1"/>
  <c r="L800" i="1" s="1"/>
  <c r="L801" i="1" s="1"/>
  <c r="L802" i="1" s="1"/>
  <c r="L803" i="1" s="1"/>
  <c r="L804" i="1" s="1"/>
  <c r="L805" i="1" s="1"/>
  <c r="L806" i="1" s="1"/>
  <c r="L807" i="1" s="1"/>
  <c r="L808" i="1" s="1"/>
  <c r="L809" i="1" s="1"/>
  <c r="L810" i="1" s="1"/>
  <c r="L811" i="1" s="1"/>
  <c r="L812" i="1" s="1"/>
  <c r="L813" i="1" s="1"/>
  <c r="L814" i="1" s="1"/>
  <c r="L815" i="1" s="1"/>
  <c r="L816" i="1" s="1"/>
  <c r="L817" i="1" s="1"/>
  <c r="L818" i="1" s="1"/>
  <c r="L819" i="1" s="1"/>
  <c r="L820" i="1" s="1"/>
  <c r="L821" i="1" s="1"/>
  <c r="L822" i="1" s="1"/>
  <c r="L823" i="1" s="1"/>
  <c r="L824" i="1" s="1"/>
  <c r="L825" i="1" s="1"/>
  <c r="L826" i="1" s="1"/>
  <c r="L827" i="1" s="1"/>
  <c r="L828" i="1" s="1"/>
  <c r="L829" i="1" s="1"/>
  <c r="L830" i="1" s="1"/>
  <c r="L831" i="1" s="1"/>
  <c r="L832" i="1" s="1"/>
  <c r="L833" i="1" s="1"/>
  <c r="L834" i="1" s="1"/>
  <c r="L835" i="1" s="1"/>
  <c r="L836" i="1" s="1"/>
  <c r="L837" i="1" s="1"/>
  <c r="L838" i="1" s="1"/>
  <c r="L839" i="1" s="1"/>
  <c r="L840" i="1" s="1"/>
  <c r="L841" i="1" s="1"/>
  <c r="L842" i="1" s="1"/>
  <c r="L843" i="1" s="1"/>
  <c r="L844" i="1" s="1"/>
  <c r="L845" i="1" s="1"/>
  <c r="L846" i="1" s="1"/>
  <c r="L847" i="1" s="1"/>
  <c r="L848" i="1" s="1"/>
  <c r="L849" i="1" s="1"/>
  <c r="L850" i="1" s="1"/>
  <c r="L851" i="1" s="1"/>
  <c r="L852" i="1" s="1"/>
  <c r="L853" i="1" s="1"/>
  <c r="L854" i="1" s="1"/>
  <c r="L855" i="1" s="1"/>
  <c r="L856" i="1" s="1"/>
  <c r="L857" i="1" s="1"/>
  <c r="L858" i="1" s="1"/>
  <c r="L859" i="1" s="1"/>
  <c r="L860" i="1" s="1"/>
  <c r="L861" i="1" s="1"/>
  <c r="L862" i="1" s="1"/>
  <c r="L863" i="1" s="1"/>
  <c r="L864" i="1" s="1"/>
  <c r="L865" i="1" s="1"/>
  <c r="L866" i="1" s="1"/>
  <c r="L867" i="1" s="1"/>
  <c r="L868" i="1" s="1"/>
  <c r="L869" i="1" s="1"/>
  <c r="L870" i="1" s="1"/>
  <c r="L871" i="1" s="1"/>
  <c r="L872" i="1" s="1"/>
  <c r="L873" i="1" s="1"/>
  <c r="L874" i="1" s="1"/>
  <c r="L875" i="1" s="1"/>
  <c r="L876" i="1" s="1"/>
  <c r="L877" i="1" s="1"/>
  <c r="L878" i="1" s="1"/>
  <c r="L879" i="1" s="1"/>
  <c r="L880" i="1" s="1"/>
  <c r="L881" i="1" s="1"/>
  <c r="L882" i="1" s="1"/>
  <c r="L883" i="1" s="1"/>
  <c r="L884" i="1" s="1"/>
  <c r="L885" i="1" s="1"/>
  <c r="L886" i="1" s="1"/>
  <c r="L887" i="1" s="1"/>
  <c r="L888" i="1" s="1"/>
  <c r="L889" i="1" s="1"/>
  <c r="L890" i="1" s="1"/>
  <c r="L891" i="1" s="1"/>
  <c r="L892" i="1" s="1"/>
  <c r="L893" i="1" s="1"/>
  <c r="L894" i="1" s="1"/>
  <c r="L895" i="1" s="1"/>
  <c r="L896" i="1" s="1"/>
  <c r="L897" i="1" s="1"/>
  <c r="L898" i="1" s="1"/>
  <c r="L899" i="1" s="1"/>
  <c r="L900" i="1" s="1"/>
  <c r="L901" i="1" s="1"/>
  <c r="L902" i="1" s="1"/>
  <c r="L903" i="1" s="1"/>
  <c r="L904" i="1" s="1"/>
  <c r="L905" i="1" s="1"/>
  <c r="L906" i="1" s="1"/>
  <c r="L907" i="1" s="1"/>
  <c r="L908" i="1" s="1"/>
  <c r="L909" i="1" s="1"/>
  <c r="L910" i="1" s="1"/>
  <c r="L911" i="1" s="1"/>
  <c r="L912" i="1" s="1"/>
  <c r="L913" i="1" s="1"/>
  <c r="L914" i="1" s="1"/>
  <c r="L915" i="1" s="1"/>
  <c r="L916" i="1" s="1"/>
  <c r="L917" i="1" s="1"/>
  <c r="L918" i="1" s="1"/>
  <c r="L919" i="1" s="1"/>
  <c r="L920" i="1" s="1"/>
  <c r="L921" i="1" s="1"/>
  <c r="L922" i="1" s="1"/>
  <c r="L923" i="1" s="1"/>
  <c r="L924" i="1" s="1"/>
  <c r="L925" i="1" s="1"/>
  <c r="L926" i="1" s="1"/>
  <c r="L927" i="1" s="1"/>
  <c r="L928" i="1" s="1"/>
  <c r="L929" i="1" s="1"/>
  <c r="L930" i="1" s="1"/>
  <c r="L931" i="1" s="1"/>
  <c r="L932" i="1" s="1"/>
  <c r="L933" i="1" s="1"/>
  <c r="L934" i="1" s="1"/>
  <c r="L935" i="1" s="1"/>
  <c r="L936" i="1" s="1"/>
  <c r="L937" i="1" s="1"/>
  <c r="L938" i="1" s="1"/>
  <c r="L939" i="1" s="1"/>
  <c r="L940" i="1" s="1"/>
  <c r="L941" i="1" s="1"/>
  <c r="L942" i="1" s="1"/>
  <c r="L943" i="1" s="1"/>
  <c r="L944" i="1" s="1"/>
  <c r="L945" i="1" s="1"/>
  <c r="L946" i="1" s="1"/>
  <c r="L947" i="1" s="1"/>
  <c r="L948" i="1" s="1"/>
  <c r="L949" i="1" s="1"/>
  <c r="L950" i="1" s="1"/>
  <c r="L951" i="1" s="1"/>
  <c r="L952" i="1" s="1"/>
  <c r="L953" i="1" s="1"/>
  <c r="L954" i="1" s="1"/>
  <c r="L955" i="1" s="1"/>
  <c r="L956" i="1" s="1"/>
  <c r="L957" i="1" s="1"/>
  <c r="L958" i="1" s="1"/>
  <c r="L959" i="1" s="1"/>
  <c r="L960" i="1" s="1"/>
  <c r="L961" i="1" s="1"/>
  <c r="L962" i="1" s="1"/>
  <c r="L963" i="1" s="1"/>
  <c r="L964" i="1" s="1"/>
  <c r="L965" i="1" s="1"/>
  <c r="L966" i="1" s="1"/>
  <c r="L967" i="1" s="1"/>
  <c r="L968" i="1" s="1"/>
  <c r="L969" i="1" s="1"/>
  <c r="L970" i="1" s="1"/>
  <c r="L971" i="1" s="1"/>
  <c r="L972" i="1" s="1"/>
  <c r="L973" i="1" s="1"/>
  <c r="L974" i="1" s="1"/>
  <c r="L975" i="1" s="1"/>
  <c r="L976" i="1" s="1"/>
  <c r="L977" i="1" s="1"/>
  <c r="L978" i="1" s="1"/>
  <c r="L979" i="1" s="1"/>
  <c r="L980" i="1" s="1"/>
  <c r="L981" i="1" s="1"/>
  <c r="L982" i="1" s="1"/>
  <c r="L983" i="1" s="1"/>
  <c r="L984" i="1" s="1"/>
  <c r="L985" i="1" s="1"/>
  <c r="L986" i="1" s="1"/>
  <c r="L987" i="1" s="1"/>
  <c r="L988" i="1" s="1"/>
  <c r="L989" i="1" s="1"/>
  <c r="L990" i="1" s="1"/>
  <c r="L991" i="1" s="1"/>
  <c r="L992" i="1" s="1"/>
  <c r="L993" i="1" s="1"/>
  <c r="L994" i="1" s="1"/>
  <c r="L995" i="1" s="1"/>
  <c r="L996" i="1" s="1"/>
  <c r="L997" i="1" s="1"/>
  <c r="L998" i="1" s="1"/>
  <c r="L999" i="1" s="1"/>
  <c r="L1000" i="1" s="1"/>
  <c r="L1001" i="1" s="1"/>
  <c r="L1002" i="1" s="1"/>
  <c r="L1003" i="1" s="1"/>
  <c r="L1004" i="1" s="1"/>
  <c r="L1005" i="1" s="1"/>
  <c r="L1006" i="1" s="1"/>
  <c r="L1007" i="1" s="1"/>
  <c r="L1008" i="1" s="1"/>
  <c r="L1009" i="1" s="1"/>
  <c r="L1010" i="1" s="1"/>
  <c r="L1011" i="1" s="1"/>
  <c r="L1012" i="1" s="1"/>
  <c r="L1013" i="1" s="1"/>
  <c r="L1014" i="1" s="1"/>
  <c r="L1015" i="1" s="1"/>
  <c r="L1016" i="1" s="1"/>
  <c r="L1017" i="1" s="1"/>
  <c r="L1018" i="1" s="1"/>
  <c r="L1019" i="1" s="1"/>
  <c r="L1020" i="1" s="1"/>
  <c r="L1021" i="1" s="1"/>
  <c r="L1022" i="1" s="1"/>
  <c r="L1023" i="1" s="1"/>
  <c r="L1024" i="1" s="1"/>
  <c r="L1025" i="1" s="1"/>
  <c r="L1026" i="1" s="1"/>
  <c r="L1027" i="1" s="1"/>
  <c r="L1028" i="1" s="1"/>
  <c r="L1029" i="1" s="1"/>
  <c r="L1030" i="1" s="1"/>
  <c r="L1031" i="1" s="1"/>
  <c r="L1032" i="1" s="1"/>
  <c r="L1033" i="1" s="1"/>
  <c r="L1034" i="1" s="1"/>
  <c r="L1035" i="1" s="1"/>
  <c r="L1036" i="1" s="1"/>
  <c r="L1037" i="1" s="1"/>
  <c r="L1038" i="1" s="1"/>
  <c r="L1039" i="1" s="1"/>
  <c r="L1040" i="1" s="1"/>
  <c r="L1041" i="1" s="1"/>
  <c r="L1042" i="1" s="1"/>
  <c r="L1043" i="1" s="1"/>
  <c r="L1044" i="1" s="1"/>
  <c r="L1045" i="1" s="1"/>
  <c r="L1046" i="1" s="1"/>
  <c r="L1047" i="1" s="1"/>
  <c r="L1048" i="1" s="1"/>
  <c r="L1049" i="1" s="1"/>
  <c r="L1050" i="1" s="1"/>
  <c r="L1051" i="1" s="1"/>
  <c r="L1052" i="1" s="1"/>
  <c r="L1053" i="1" s="1"/>
  <c r="L1054" i="1" s="1"/>
  <c r="L1055" i="1" s="1"/>
  <c r="L1056" i="1" s="1"/>
  <c r="L1057" i="1" s="1"/>
  <c r="L1058" i="1" s="1"/>
  <c r="L1059" i="1" s="1"/>
  <c r="L1060" i="1" s="1"/>
  <c r="L1061" i="1" s="1"/>
  <c r="L1062" i="1" s="1"/>
  <c r="L1063" i="1" s="1"/>
  <c r="L1064" i="1" s="1"/>
  <c r="L1065" i="1" s="1"/>
  <c r="L1066" i="1" s="1"/>
  <c r="L1067" i="1" s="1"/>
  <c r="L1068" i="1" s="1"/>
  <c r="L1069" i="1" s="1"/>
  <c r="L1070" i="1" s="1"/>
  <c r="L1071" i="1" s="1"/>
  <c r="L1072" i="1" s="1"/>
  <c r="L1073" i="1" s="1"/>
  <c r="L1074" i="1" s="1"/>
  <c r="L1075" i="1" s="1"/>
  <c r="L1076" i="1" s="1"/>
  <c r="L1077" i="1" s="1"/>
  <c r="L1078" i="1" s="1"/>
  <c r="L1079" i="1" s="1"/>
  <c r="L1080" i="1" s="1"/>
  <c r="L1081" i="1" s="1"/>
  <c r="L1082" i="1" s="1"/>
  <c r="L1083" i="1" s="1"/>
  <c r="L1084" i="1" s="1"/>
  <c r="L1085" i="1" s="1"/>
  <c r="L1086" i="1" s="1"/>
  <c r="L1087" i="1" s="1"/>
  <c r="L1088" i="1" s="1"/>
  <c r="L1089" i="1" s="1"/>
  <c r="L1090" i="1" s="1"/>
  <c r="L1091" i="1" s="1"/>
  <c r="L1092" i="1" s="1"/>
  <c r="L1093" i="1" s="1"/>
  <c r="L1094" i="1" s="1"/>
  <c r="L1095" i="1" s="1"/>
  <c r="L1096" i="1" s="1"/>
  <c r="L1097" i="1" s="1"/>
  <c r="L1098" i="1" s="1"/>
  <c r="L1099" i="1" s="1"/>
  <c r="L1100" i="1" s="1"/>
  <c r="L1101" i="1" s="1"/>
  <c r="L1102" i="1" s="1"/>
  <c r="L1103" i="1" s="1"/>
  <c r="L1104" i="1" s="1"/>
  <c r="L1105" i="1" s="1"/>
  <c r="L1106" i="1" s="1"/>
  <c r="L1107" i="1" s="1"/>
  <c r="L1108" i="1" s="1"/>
  <c r="L1109" i="1" s="1"/>
  <c r="L1110" i="1" s="1"/>
  <c r="L1111" i="1" s="1"/>
  <c r="L1112" i="1" s="1"/>
  <c r="L1113" i="1" s="1"/>
  <c r="L1114" i="1" s="1"/>
  <c r="L1115" i="1" s="1"/>
  <c r="L1116" i="1" s="1"/>
  <c r="L1117" i="1" s="1"/>
  <c r="L1118" i="1" s="1"/>
  <c r="L1119" i="1" s="1"/>
  <c r="L1120" i="1" s="1"/>
  <c r="L1121" i="1" s="1"/>
  <c r="L1122" i="1" s="1"/>
  <c r="L1123" i="1" s="1"/>
  <c r="L1124" i="1" s="1"/>
  <c r="L1125" i="1" s="1"/>
  <c r="L1126" i="1" s="1"/>
  <c r="L1127" i="1" s="1"/>
  <c r="L1128" i="1" s="1"/>
  <c r="L1129" i="1" s="1"/>
  <c r="L1130" i="1" s="1"/>
  <c r="L1131" i="1" s="1"/>
  <c r="L1132" i="1" s="1"/>
  <c r="L1133" i="1" s="1"/>
  <c r="L1134" i="1" s="1"/>
  <c r="L1135" i="1" s="1"/>
  <c r="L1136" i="1" s="1"/>
  <c r="L1137" i="1" s="1"/>
  <c r="L1138" i="1" s="1"/>
  <c r="L1139" i="1" s="1"/>
  <c r="L1140" i="1" s="1"/>
  <c r="L1141" i="1" s="1"/>
  <c r="L1142" i="1" s="1"/>
  <c r="L1143" i="1" s="1"/>
  <c r="L1144" i="1" s="1"/>
  <c r="L1145" i="1" s="1"/>
  <c r="L1146" i="1" s="1"/>
  <c r="L1147" i="1" s="1"/>
  <c r="L1148" i="1" s="1"/>
  <c r="L1149" i="1" s="1"/>
  <c r="L1150" i="1" s="1"/>
  <c r="L1151" i="1" s="1"/>
  <c r="L1152" i="1" s="1"/>
  <c r="L1153" i="1" s="1"/>
  <c r="L1154" i="1" s="1"/>
  <c r="L1155" i="1" s="1"/>
  <c r="L1156" i="1" s="1"/>
  <c r="L1157" i="1" s="1"/>
  <c r="L1158" i="1" s="1"/>
  <c r="L1159" i="1" s="1"/>
  <c r="L1160" i="1" s="1"/>
  <c r="L1161" i="1" s="1"/>
  <c r="L1162" i="1" s="1"/>
  <c r="L1163" i="1" s="1"/>
  <c r="L1164" i="1" s="1"/>
  <c r="L1165" i="1" s="1"/>
  <c r="L1166" i="1" s="1"/>
  <c r="L1167" i="1" s="1"/>
  <c r="L1168" i="1" s="1"/>
  <c r="L1169" i="1" s="1"/>
  <c r="L1170" i="1" s="1"/>
  <c r="L1171" i="1" s="1"/>
  <c r="L1172" i="1" s="1"/>
  <c r="L1173" i="1" s="1"/>
  <c r="L1174" i="1" s="1"/>
  <c r="L1175" i="1" s="1"/>
  <c r="L1176" i="1" s="1"/>
  <c r="L1177" i="1" s="1"/>
  <c r="L1178" i="1" s="1"/>
  <c r="L1179" i="1" s="1"/>
  <c r="L1180" i="1" s="1"/>
  <c r="L1181" i="1" s="1"/>
  <c r="L1182" i="1" s="1"/>
  <c r="L1183" i="1" s="1"/>
  <c r="L1184" i="1" s="1"/>
  <c r="L1185" i="1" s="1"/>
  <c r="L1186" i="1" s="1"/>
  <c r="L1187" i="1" s="1"/>
  <c r="L1188" i="1" s="1"/>
  <c r="L1189" i="1" s="1"/>
  <c r="L1190" i="1" s="1"/>
  <c r="L1191" i="1" s="1"/>
  <c r="L1192" i="1" s="1"/>
  <c r="L1193" i="1" s="1"/>
  <c r="L1194" i="1" s="1"/>
  <c r="L1195" i="1" s="1"/>
  <c r="L1196" i="1" s="1"/>
  <c r="L1197" i="1" s="1"/>
  <c r="L1198" i="1" s="1"/>
  <c r="L1199" i="1" s="1"/>
  <c r="L1200" i="1" s="1"/>
  <c r="L1201" i="1" s="1"/>
  <c r="L1202" i="1" s="1"/>
  <c r="L1203" i="1" s="1"/>
  <c r="L1204" i="1" s="1"/>
  <c r="L1205" i="1" s="1"/>
  <c r="L1206" i="1" s="1"/>
  <c r="L1207" i="1" s="1"/>
  <c r="L1208" i="1" s="1"/>
  <c r="L1209" i="1" s="1"/>
  <c r="L1210" i="1" s="1"/>
  <c r="L1211" i="1" s="1"/>
  <c r="L1212" i="1" s="1"/>
  <c r="L1213" i="1" s="1"/>
  <c r="L1214" i="1" s="1"/>
  <c r="L1215" i="1" s="1"/>
  <c r="L1216" i="1" s="1"/>
  <c r="L1217" i="1" s="1"/>
  <c r="L1218" i="1" s="1"/>
  <c r="L1219" i="1" s="1"/>
  <c r="L1220" i="1" s="1"/>
  <c r="L1221" i="1" s="1"/>
  <c r="L1222" i="1" s="1"/>
  <c r="L1223" i="1" s="1"/>
  <c r="L1224" i="1" s="1"/>
  <c r="L1225" i="1" s="1"/>
  <c r="L1226" i="1" s="1"/>
  <c r="L1227" i="1" s="1"/>
  <c r="L1228" i="1" s="1"/>
  <c r="L1229" i="1" s="1"/>
  <c r="L1230" i="1" s="1"/>
  <c r="L1231" i="1" s="1"/>
  <c r="L1232" i="1" s="1"/>
  <c r="L1233" i="1" s="1"/>
  <c r="L1234" i="1" s="1"/>
  <c r="L1235" i="1" s="1"/>
  <c r="L1236" i="1" s="1"/>
  <c r="L1237" i="1" s="1"/>
  <c r="L1238" i="1" s="1"/>
  <c r="L1239" i="1" s="1"/>
  <c r="L1240" i="1" s="1"/>
  <c r="L1241" i="1" s="1"/>
  <c r="L1242" i="1" s="1"/>
  <c r="L1243" i="1" s="1"/>
  <c r="L1244" i="1" s="1"/>
  <c r="L1245" i="1" s="1"/>
  <c r="L1246" i="1" s="1"/>
  <c r="L1247" i="1" s="1"/>
  <c r="L1248" i="1" s="1"/>
  <c r="L1249" i="1" s="1"/>
  <c r="L1250" i="1" s="1"/>
  <c r="L1251" i="1" s="1"/>
  <c r="L1252" i="1" s="1"/>
  <c r="L1253" i="1" s="1"/>
  <c r="L1254" i="1" s="1"/>
  <c r="L1255" i="1" s="1"/>
  <c r="L1256" i="1" s="1"/>
  <c r="L1257" i="1" s="1"/>
  <c r="L1258" i="1" s="1"/>
  <c r="L1259" i="1" s="1"/>
  <c r="L1260" i="1" s="1"/>
  <c r="L1261" i="1" s="1"/>
  <c r="L1262" i="1" s="1"/>
  <c r="L1263" i="1" s="1"/>
  <c r="L1264" i="1" s="1"/>
  <c r="L1265" i="1" s="1"/>
  <c r="L1266" i="1" s="1"/>
  <c r="L1267" i="1" s="1"/>
  <c r="L1268" i="1" s="1"/>
  <c r="L1269" i="1" s="1"/>
  <c r="L1270" i="1" s="1"/>
  <c r="L1271" i="1" s="1"/>
  <c r="L1272" i="1" s="1"/>
  <c r="L1273" i="1" s="1"/>
  <c r="L1274" i="1" s="1"/>
  <c r="L1275" i="1" s="1"/>
  <c r="L1276" i="1" s="1"/>
  <c r="L1277" i="1" s="1"/>
  <c r="L1278" i="1" s="1"/>
  <c r="L1279" i="1" s="1"/>
  <c r="L1280" i="1" s="1"/>
  <c r="L1281" i="1" s="1"/>
  <c r="L1282" i="1" s="1"/>
  <c r="L1283" i="1" s="1"/>
  <c r="L1284" i="1" s="1"/>
  <c r="L1285" i="1" s="1"/>
  <c r="L1286" i="1" s="1"/>
  <c r="L1287" i="1" s="1"/>
  <c r="L1288" i="1" s="1"/>
  <c r="L1289" i="1" s="1"/>
  <c r="L1290" i="1" s="1"/>
  <c r="L1291" i="1" s="1"/>
  <c r="L1292" i="1" s="1"/>
  <c r="L1293" i="1" s="1"/>
  <c r="L1294" i="1" s="1"/>
  <c r="L1295" i="1" s="1"/>
  <c r="L1296" i="1" s="1"/>
  <c r="L1297" i="1" s="1"/>
  <c r="L1298" i="1" s="1"/>
  <c r="L1299" i="1" s="1"/>
  <c r="L1300" i="1" s="1"/>
  <c r="L1301" i="1" s="1"/>
  <c r="L1302" i="1" s="1"/>
  <c r="L1303" i="1" s="1"/>
  <c r="L1304" i="1" s="1"/>
  <c r="L1305" i="1" s="1"/>
  <c r="L1306" i="1" s="1"/>
  <c r="L1307" i="1" s="1"/>
  <c r="L1308" i="1" s="1"/>
  <c r="L1309" i="1" s="1"/>
  <c r="L1310" i="1" s="1"/>
  <c r="L1311" i="1" s="1"/>
  <c r="L1312" i="1" s="1"/>
  <c r="L1313" i="1" s="1"/>
  <c r="L1314" i="1" s="1"/>
  <c r="L1315" i="1" s="1"/>
  <c r="L1316" i="1" s="1"/>
  <c r="L1317" i="1" s="1"/>
  <c r="L1318" i="1" s="1"/>
  <c r="L1319" i="1" s="1"/>
  <c r="L1320" i="1" s="1"/>
  <c r="L1321" i="1" s="1"/>
  <c r="L1322" i="1" s="1"/>
  <c r="L1323" i="1" s="1"/>
  <c r="L1324" i="1" s="1"/>
  <c r="L1325" i="1" s="1"/>
  <c r="L1326" i="1" s="1"/>
  <c r="L1327" i="1" s="1"/>
  <c r="L1328" i="1" s="1"/>
  <c r="L1329" i="1" s="1"/>
  <c r="L1330" i="1" s="1"/>
  <c r="L1331" i="1" s="1"/>
  <c r="L1332" i="1" s="1"/>
  <c r="L1333" i="1" s="1"/>
  <c r="L1334" i="1" s="1"/>
  <c r="L1335" i="1" s="1"/>
  <c r="L1336" i="1" s="1"/>
  <c r="L1337" i="1" s="1"/>
  <c r="L1338" i="1" s="1"/>
  <c r="L1339" i="1" s="1"/>
  <c r="L1340" i="1" s="1"/>
  <c r="L1341" i="1" s="1"/>
  <c r="L1342" i="1" s="1"/>
  <c r="L1343" i="1" s="1"/>
  <c r="L1344" i="1" s="1"/>
  <c r="L1345" i="1" s="1"/>
  <c r="L1346" i="1" s="1"/>
  <c r="L1347" i="1" s="1"/>
  <c r="L1348" i="1" s="1"/>
  <c r="L1349" i="1" s="1"/>
  <c r="L1350" i="1" s="1"/>
  <c r="L1351" i="1" s="1"/>
  <c r="L1352" i="1" s="1"/>
  <c r="L1353" i="1" s="1"/>
  <c r="L1354" i="1" s="1"/>
  <c r="L1355" i="1" s="1"/>
  <c r="L1356" i="1" s="1"/>
  <c r="L1357" i="1" s="1"/>
  <c r="L1358" i="1" s="1"/>
  <c r="L1359" i="1" s="1"/>
  <c r="L1360" i="1" s="1"/>
  <c r="L1361" i="1" s="1"/>
  <c r="L1362" i="1" s="1"/>
  <c r="L1363" i="1" s="1"/>
  <c r="L1364" i="1" s="1"/>
  <c r="L1365" i="1" s="1"/>
  <c r="L1366" i="1" s="1"/>
  <c r="L1367" i="1" s="1"/>
  <c r="L1368" i="1" s="1"/>
  <c r="L1369" i="1" s="1"/>
  <c r="L1370" i="1" s="1"/>
  <c r="L1371" i="1" s="1"/>
  <c r="L1372" i="1" s="1"/>
  <c r="L1373" i="1" s="1"/>
  <c r="L1374" i="1" s="1"/>
  <c r="L1375" i="1" s="1"/>
  <c r="L1376" i="1" s="1"/>
  <c r="L1377" i="1" s="1"/>
  <c r="L1378" i="1" s="1"/>
  <c r="L1379" i="1" s="1"/>
  <c r="L1380" i="1" s="1"/>
  <c r="L1381" i="1" s="1"/>
  <c r="L1382" i="1" s="1"/>
  <c r="L1383" i="1" s="1"/>
  <c r="L1384" i="1" s="1"/>
  <c r="L1385" i="1" s="1"/>
  <c r="L1386" i="1" s="1"/>
  <c r="L1387" i="1" s="1"/>
  <c r="L1388" i="1" s="1"/>
  <c r="L1389" i="1" s="1"/>
  <c r="L1390" i="1" s="1"/>
  <c r="L1391" i="1" s="1"/>
  <c r="L1392" i="1" s="1"/>
  <c r="L1393" i="1" s="1"/>
  <c r="L1394" i="1" s="1"/>
  <c r="L1395" i="1" s="1"/>
  <c r="L1396" i="1" s="1"/>
  <c r="L1397" i="1" s="1"/>
  <c r="L1398" i="1" s="1"/>
  <c r="L1399" i="1" s="1"/>
  <c r="L1400" i="1" s="1"/>
  <c r="L1401" i="1" s="1"/>
  <c r="L1402" i="1" s="1"/>
  <c r="L1403" i="1" s="1"/>
  <c r="L1404" i="1" s="1"/>
  <c r="L1405" i="1" s="1"/>
  <c r="L1406" i="1" s="1"/>
  <c r="L1407" i="1" s="1"/>
  <c r="L1408" i="1" s="1"/>
  <c r="L1409" i="1" s="1"/>
  <c r="L1410" i="1" s="1"/>
  <c r="L1411" i="1" s="1"/>
  <c r="L1412" i="1" s="1"/>
  <c r="L1413" i="1" s="1"/>
  <c r="L1414" i="1" s="1"/>
  <c r="L1415" i="1" s="1"/>
  <c r="L1416" i="1" s="1"/>
  <c r="L1417" i="1" s="1"/>
  <c r="L1418" i="1" s="1"/>
  <c r="L1419" i="1" s="1"/>
  <c r="L1420" i="1" s="1"/>
  <c r="L1421" i="1" s="1"/>
  <c r="L1422" i="1" s="1"/>
  <c r="L1423" i="1" s="1"/>
  <c r="L1424" i="1" s="1"/>
  <c r="L1425" i="1" s="1"/>
  <c r="L1426" i="1" s="1"/>
  <c r="L1427" i="1" s="1"/>
  <c r="L1428" i="1" s="1"/>
  <c r="L1429" i="1" s="1"/>
  <c r="L1430" i="1" s="1"/>
  <c r="L1431" i="1" s="1"/>
  <c r="L1432" i="1" s="1"/>
  <c r="L1433" i="1" s="1"/>
  <c r="L1434" i="1" s="1"/>
  <c r="L1435" i="1" s="1"/>
  <c r="L1436" i="1" s="1"/>
  <c r="L1437" i="1" s="1"/>
  <c r="L1438" i="1" s="1"/>
  <c r="L1439" i="1" s="1"/>
  <c r="L1440" i="1" s="1"/>
  <c r="L1441" i="1" s="1"/>
  <c r="L1442" i="1" s="1"/>
  <c r="L1443" i="1" s="1"/>
  <c r="L1444" i="1" s="1"/>
  <c r="L1445" i="1" s="1"/>
  <c r="L1446" i="1" s="1"/>
  <c r="L1447" i="1" s="1"/>
  <c r="L1448" i="1" s="1"/>
  <c r="L1449" i="1" s="1"/>
  <c r="L1450" i="1" s="1"/>
  <c r="L1451" i="1" s="1"/>
  <c r="L1452" i="1" s="1"/>
  <c r="L1453" i="1" s="1"/>
  <c r="L1454" i="1" s="1"/>
  <c r="L1455" i="1" s="1"/>
  <c r="L1456" i="1" s="1"/>
  <c r="L1457" i="1" s="1"/>
  <c r="L1458" i="1" s="1"/>
  <c r="L1459" i="1" s="1"/>
  <c r="L1460" i="1" s="1"/>
  <c r="L1461" i="1" s="1"/>
  <c r="L1462" i="1" s="1"/>
  <c r="L1463" i="1" s="1"/>
  <c r="L1464" i="1" s="1"/>
  <c r="L1465" i="1" s="1"/>
  <c r="L1466" i="1" s="1"/>
  <c r="L1467" i="1" s="1"/>
  <c r="L1468" i="1" s="1"/>
  <c r="L1469" i="1" s="1"/>
  <c r="L1470" i="1" s="1"/>
  <c r="L1471" i="1" s="1"/>
  <c r="L1472" i="1" s="1"/>
  <c r="L1473" i="1" s="1"/>
  <c r="L1474" i="1" s="1"/>
  <c r="L1475" i="1" s="1"/>
  <c r="L1476" i="1" s="1"/>
  <c r="L1477" i="1" s="1"/>
  <c r="L1478" i="1" s="1"/>
  <c r="L1479" i="1" s="1"/>
  <c r="L1480" i="1" s="1"/>
  <c r="L1481" i="1" s="1"/>
  <c r="L1482" i="1" s="1"/>
  <c r="L1483" i="1" s="1"/>
  <c r="L1484" i="1" s="1"/>
  <c r="L1485" i="1" s="1"/>
  <c r="L1486" i="1" s="1"/>
  <c r="L1487" i="1" s="1"/>
  <c r="L1488" i="1" s="1"/>
  <c r="L1489" i="1" s="1"/>
  <c r="L1490" i="1" s="1"/>
  <c r="L1491" i="1" s="1"/>
  <c r="L1492" i="1" s="1"/>
  <c r="L1493" i="1" s="1"/>
  <c r="L1494" i="1" s="1"/>
  <c r="L1495" i="1" s="1"/>
  <c r="L1496" i="1" s="1"/>
  <c r="L1497" i="1" s="1"/>
  <c r="L1498" i="1" s="1"/>
  <c r="L1499" i="1" s="1"/>
  <c r="L1500" i="1" s="1"/>
  <c r="L1501" i="1" s="1"/>
  <c r="L1502" i="1" s="1"/>
  <c r="L1503" i="1" s="1"/>
  <c r="L1504" i="1" s="1"/>
  <c r="L1505" i="1" s="1"/>
  <c r="L1506" i="1" s="1"/>
  <c r="L1507" i="1" s="1"/>
  <c r="L1508" i="1" s="1"/>
  <c r="L1509" i="1" s="1"/>
  <c r="L1510" i="1" s="1"/>
  <c r="L1511" i="1" s="1"/>
  <c r="L1512" i="1" s="1"/>
  <c r="L1513" i="1" s="1"/>
  <c r="L1514" i="1" s="1"/>
  <c r="L1515" i="1" s="1"/>
  <c r="L1516" i="1" s="1"/>
  <c r="L1517" i="1" s="1"/>
  <c r="L1518" i="1" s="1"/>
  <c r="L1519" i="1" s="1"/>
  <c r="L1520" i="1" s="1"/>
  <c r="L1521" i="1" s="1"/>
  <c r="L1522" i="1" s="1"/>
  <c r="L1523" i="1" s="1"/>
  <c r="L1524" i="1" s="1"/>
  <c r="L1525" i="1" s="1"/>
  <c r="L1526" i="1" s="1"/>
  <c r="L1527" i="1" s="1"/>
  <c r="L1528" i="1" s="1"/>
  <c r="L1529" i="1" s="1"/>
  <c r="L1530" i="1" s="1"/>
  <c r="L1531" i="1" s="1"/>
  <c r="L1532" i="1" s="1"/>
  <c r="L1533" i="1" s="1"/>
  <c r="L1534" i="1" s="1"/>
  <c r="L1535" i="1" s="1"/>
  <c r="L1536" i="1" s="1"/>
  <c r="L1537" i="1" s="1"/>
  <c r="L1538" i="1" s="1"/>
  <c r="L1539" i="1" s="1"/>
  <c r="L1540" i="1" s="1"/>
  <c r="L1541" i="1" s="1"/>
  <c r="L1542" i="1" s="1"/>
  <c r="L1543" i="1" s="1"/>
  <c r="L1544" i="1" s="1"/>
  <c r="L1545" i="1" s="1"/>
  <c r="L1546" i="1" s="1"/>
  <c r="L1547" i="1" s="1"/>
  <c r="L1548" i="1" s="1"/>
  <c r="L1549" i="1" s="1"/>
  <c r="L1550" i="1" s="1"/>
  <c r="L1551" i="1" s="1"/>
  <c r="L1552" i="1" s="1"/>
  <c r="L1553" i="1" s="1"/>
  <c r="L1554" i="1" s="1"/>
  <c r="L1555" i="1" s="1"/>
  <c r="L1556" i="1" s="1"/>
  <c r="L1557" i="1" s="1"/>
  <c r="L1558" i="1" s="1"/>
  <c r="L1559" i="1" s="1"/>
  <c r="L1560" i="1" s="1"/>
  <c r="L1561" i="1" s="1"/>
  <c r="L1562" i="1" s="1"/>
  <c r="L1563" i="1" s="1"/>
  <c r="L1564" i="1" s="1"/>
  <c r="L1565" i="1" s="1"/>
  <c r="L1566" i="1" s="1"/>
  <c r="L1567" i="1" s="1"/>
  <c r="L1568" i="1" s="1"/>
  <c r="L1569" i="1" s="1"/>
  <c r="L1570" i="1" s="1"/>
  <c r="L1571" i="1" s="1"/>
  <c r="L1572" i="1" s="1"/>
  <c r="L1573" i="1" s="1"/>
  <c r="L1574" i="1" s="1"/>
  <c r="L1575" i="1" s="1"/>
  <c r="L1576" i="1" s="1"/>
  <c r="L1577" i="1" s="1"/>
  <c r="L1578" i="1" s="1"/>
  <c r="L1579" i="1" s="1"/>
  <c r="L1580" i="1" s="1"/>
  <c r="L1581" i="1" s="1"/>
  <c r="L1582" i="1" s="1"/>
  <c r="L1583" i="1" s="1"/>
  <c r="L1584" i="1" s="1"/>
  <c r="L1585" i="1" s="1"/>
  <c r="L1586" i="1" s="1"/>
  <c r="L1587" i="1" s="1"/>
  <c r="L1588" i="1" s="1"/>
  <c r="L1589" i="1" s="1"/>
  <c r="L1590" i="1" s="1"/>
  <c r="L1591" i="1" s="1"/>
  <c r="L1592" i="1" s="1"/>
  <c r="L1593" i="1" s="1"/>
  <c r="L1594" i="1" s="1"/>
  <c r="L1595" i="1" s="1"/>
  <c r="L1596" i="1" s="1"/>
  <c r="L1597" i="1" s="1"/>
  <c r="L1598" i="1" s="1"/>
  <c r="L1599" i="1" s="1"/>
  <c r="L1600" i="1" s="1"/>
  <c r="L1601" i="1" s="1"/>
  <c r="L1602" i="1" s="1"/>
  <c r="L1603" i="1" s="1"/>
  <c r="L1604" i="1" s="1"/>
  <c r="L1605" i="1" s="1"/>
  <c r="L1606" i="1" s="1"/>
  <c r="L1607" i="1" s="1"/>
  <c r="L1608" i="1" s="1"/>
  <c r="L1609" i="1" s="1"/>
  <c r="L1610" i="1" s="1"/>
  <c r="L1611" i="1" s="1"/>
  <c r="L1612" i="1" s="1"/>
  <c r="L1613" i="1" s="1"/>
  <c r="L1614" i="1" s="1"/>
  <c r="L1615" i="1" s="1"/>
  <c r="L1616" i="1" s="1"/>
  <c r="L1617" i="1" s="1"/>
  <c r="L1618" i="1" s="1"/>
  <c r="L1619" i="1" s="1"/>
  <c r="L1620" i="1" s="1"/>
  <c r="L1621" i="1" s="1"/>
  <c r="L1622" i="1" s="1"/>
  <c r="L1623" i="1" s="1"/>
  <c r="L1624" i="1" s="1"/>
  <c r="L1625" i="1" s="1"/>
  <c r="L1626" i="1" s="1"/>
  <c r="L1627" i="1" s="1"/>
  <c r="L1628" i="1" s="1"/>
  <c r="L1629" i="1" s="1"/>
  <c r="L1630" i="1" s="1"/>
  <c r="L1631" i="1" s="1"/>
  <c r="L1632" i="1" s="1"/>
  <c r="L1633" i="1" s="1"/>
  <c r="L1634" i="1" s="1"/>
  <c r="L1635" i="1" s="1"/>
  <c r="L1636" i="1" s="1"/>
  <c r="L1637" i="1" s="1"/>
  <c r="L1638" i="1" s="1"/>
  <c r="L1639" i="1" s="1"/>
  <c r="L1640" i="1" s="1"/>
  <c r="L1641" i="1" s="1"/>
  <c r="L1642" i="1" s="1"/>
  <c r="L1643" i="1" s="1"/>
  <c r="L1644" i="1" s="1"/>
  <c r="L1645" i="1" s="1"/>
  <c r="L1646" i="1" s="1"/>
  <c r="L1647" i="1" s="1"/>
  <c r="L1648" i="1" s="1"/>
  <c r="L1649" i="1" s="1"/>
  <c r="L1650" i="1" s="1"/>
  <c r="L1651" i="1" s="1"/>
  <c r="L1652" i="1" s="1"/>
  <c r="L1653" i="1" s="1"/>
  <c r="L1654" i="1" s="1"/>
  <c r="L1655" i="1" s="1"/>
  <c r="L1656" i="1" s="1"/>
  <c r="L1657" i="1" s="1"/>
  <c r="L1658" i="1" s="1"/>
  <c r="L1659" i="1" s="1"/>
  <c r="L1660" i="1" s="1"/>
  <c r="L1661" i="1" s="1"/>
  <c r="L1662" i="1" s="1"/>
  <c r="L1663" i="1" s="1"/>
  <c r="L1664" i="1" s="1"/>
  <c r="L1665" i="1" s="1"/>
  <c r="L1666" i="1" s="1"/>
  <c r="L1667" i="1" s="1"/>
  <c r="L1668" i="1" s="1"/>
  <c r="L1669" i="1" s="1"/>
  <c r="L1670" i="1" s="1"/>
  <c r="L1671" i="1" s="1"/>
  <c r="L1672" i="1" s="1"/>
  <c r="L1673" i="1" s="1"/>
  <c r="L1674" i="1" s="1"/>
  <c r="L1675" i="1" s="1"/>
  <c r="L1676" i="1" s="1"/>
  <c r="L1677" i="1" s="1"/>
  <c r="L1678" i="1" s="1"/>
  <c r="L1679" i="1" s="1"/>
  <c r="L1680" i="1" s="1"/>
  <c r="L1681" i="1" s="1"/>
  <c r="L1682" i="1" s="1"/>
  <c r="L1683" i="1" s="1"/>
  <c r="L1684" i="1" s="1"/>
  <c r="L1685" i="1" s="1"/>
  <c r="L1686" i="1" s="1"/>
  <c r="L1687" i="1" s="1"/>
  <c r="L1688" i="1" s="1"/>
  <c r="L1689" i="1" s="1"/>
  <c r="L1690" i="1" s="1"/>
  <c r="L1691" i="1" s="1"/>
  <c r="L1692" i="1" s="1"/>
  <c r="L1693" i="1" s="1"/>
  <c r="L1694" i="1" s="1"/>
  <c r="L1695" i="1" s="1"/>
  <c r="L1696" i="1" s="1"/>
  <c r="L1697" i="1" s="1"/>
  <c r="L1698" i="1" s="1"/>
  <c r="L1699" i="1" s="1"/>
  <c r="L1700" i="1" s="1"/>
  <c r="L1701" i="1" s="1"/>
  <c r="L1702" i="1" s="1"/>
  <c r="L1703" i="1" s="1"/>
  <c r="L1704" i="1" s="1"/>
  <c r="L1705" i="1" s="1"/>
  <c r="L1706" i="1" s="1"/>
  <c r="L1707" i="1" s="1"/>
  <c r="L1708" i="1" s="1"/>
  <c r="L1709" i="1" s="1"/>
  <c r="L1710" i="1" s="1"/>
  <c r="L1711" i="1" s="1"/>
  <c r="L1712" i="1" s="1"/>
  <c r="L1713" i="1" s="1"/>
  <c r="L1714" i="1" s="1"/>
  <c r="L1715" i="1" s="1"/>
  <c r="L1716" i="1" s="1"/>
  <c r="L1717" i="1" s="1"/>
  <c r="L1718" i="1" s="1"/>
  <c r="L1719" i="1" s="1"/>
  <c r="L1720" i="1" s="1"/>
  <c r="L1721" i="1" s="1"/>
  <c r="L1722" i="1" s="1"/>
  <c r="L1723" i="1" s="1"/>
  <c r="L1724" i="1" s="1"/>
  <c r="L1725" i="1" s="1"/>
  <c r="L1726" i="1" s="1"/>
  <c r="L1727" i="1" s="1"/>
  <c r="L1728" i="1" s="1"/>
  <c r="L1729" i="1" s="1"/>
  <c r="L1730" i="1" s="1"/>
  <c r="L1731" i="1" s="1"/>
  <c r="L1732" i="1" s="1"/>
  <c r="L1733" i="1" s="1"/>
  <c r="L1734" i="1" s="1"/>
  <c r="L1735" i="1" s="1"/>
  <c r="L1736" i="1" s="1"/>
  <c r="L1737" i="1" s="1"/>
  <c r="L1738" i="1" s="1"/>
  <c r="L1739" i="1" s="1"/>
  <c r="L1740" i="1" s="1"/>
  <c r="L1741" i="1" s="1"/>
  <c r="L1742" i="1" s="1"/>
  <c r="L1743" i="1" s="1"/>
  <c r="L1744" i="1" s="1"/>
  <c r="L1745" i="1" s="1"/>
  <c r="L1746" i="1" s="1"/>
  <c r="L1747" i="1" s="1"/>
  <c r="L1748" i="1" s="1"/>
  <c r="L1749" i="1" s="1"/>
  <c r="L1750" i="1" s="1"/>
  <c r="L1751" i="1" s="1"/>
  <c r="L1752" i="1" s="1"/>
  <c r="L1753" i="1" s="1"/>
  <c r="L1754" i="1" s="1"/>
  <c r="L1755" i="1" s="1"/>
  <c r="L1756" i="1" s="1"/>
  <c r="L1757" i="1" s="1"/>
  <c r="L1758" i="1" s="1"/>
  <c r="L1759" i="1" s="1"/>
  <c r="L1760" i="1" s="1"/>
  <c r="L1761" i="1" s="1"/>
  <c r="L1762" i="1" s="1"/>
  <c r="L1763" i="1" s="1"/>
  <c r="L1764" i="1" s="1"/>
  <c r="L1765" i="1" s="1"/>
  <c r="L1766" i="1" s="1"/>
  <c r="L1767" i="1" s="1"/>
  <c r="L1768" i="1" s="1"/>
  <c r="L1769" i="1" s="1"/>
  <c r="L1770" i="1" s="1"/>
  <c r="L1771" i="1" s="1"/>
  <c r="L1772" i="1" s="1"/>
  <c r="L1773" i="1" s="1"/>
  <c r="L1774" i="1" s="1"/>
  <c r="L1775" i="1" s="1"/>
  <c r="L1776" i="1" s="1"/>
  <c r="L1777" i="1" s="1"/>
  <c r="L1778" i="1" s="1"/>
  <c r="L1779" i="1" s="1"/>
  <c r="L1780" i="1" s="1"/>
  <c r="L1781" i="1" s="1"/>
  <c r="L1782" i="1" s="1"/>
  <c r="L1783" i="1" s="1"/>
  <c r="L1784" i="1" s="1"/>
  <c r="L1785" i="1" s="1"/>
  <c r="L1786" i="1" s="1"/>
  <c r="L1787" i="1" s="1"/>
  <c r="L1788" i="1" s="1"/>
  <c r="L1789" i="1" s="1"/>
  <c r="L1790" i="1" s="1"/>
  <c r="L1791" i="1" s="1"/>
  <c r="L1792" i="1" s="1"/>
  <c r="L1793" i="1" s="1"/>
  <c r="L1794" i="1" s="1"/>
  <c r="L1795" i="1" s="1"/>
  <c r="L1796" i="1" s="1"/>
  <c r="L1797" i="1" s="1"/>
  <c r="L1798" i="1" s="1"/>
  <c r="L1799" i="1" s="1"/>
  <c r="L1800" i="1" s="1"/>
  <c r="L1801" i="1" s="1"/>
  <c r="L1802" i="1" s="1"/>
  <c r="L1803" i="1" s="1"/>
  <c r="L1804" i="1" s="1"/>
  <c r="L1805" i="1" s="1"/>
  <c r="L1806" i="1" s="1"/>
  <c r="L1807" i="1" s="1"/>
  <c r="L1808" i="1" s="1"/>
  <c r="L1809" i="1" s="1"/>
  <c r="L1810" i="1" s="1"/>
  <c r="L1811" i="1" s="1"/>
  <c r="L1812" i="1" s="1"/>
  <c r="L1813" i="1" s="1"/>
  <c r="L1814" i="1" s="1"/>
  <c r="L1815" i="1" s="1"/>
  <c r="L1816" i="1" s="1"/>
  <c r="L1817" i="1" s="1"/>
  <c r="L1818" i="1" s="1"/>
  <c r="L1819" i="1" s="1"/>
  <c r="L1820" i="1" s="1"/>
  <c r="L1821" i="1" s="1"/>
  <c r="L1822" i="1" s="1"/>
  <c r="L1823" i="1" s="1"/>
  <c r="L1824" i="1" s="1"/>
  <c r="L1825" i="1" s="1"/>
  <c r="L1826" i="1" s="1"/>
  <c r="L1827" i="1" s="1"/>
  <c r="L1828" i="1" s="1"/>
  <c r="L1829" i="1" s="1"/>
  <c r="L1830" i="1" s="1"/>
  <c r="L1831" i="1" s="1"/>
  <c r="L1832" i="1" s="1"/>
  <c r="L1833" i="1" s="1"/>
  <c r="L1834" i="1" s="1"/>
  <c r="L1835" i="1" s="1"/>
  <c r="L1836" i="1" s="1"/>
  <c r="L1837" i="1" s="1"/>
  <c r="L1838" i="1" s="1"/>
  <c r="L1839" i="1" s="1"/>
  <c r="L1840" i="1" s="1"/>
  <c r="L1841" i="1" s="1"/>
  <c r="L1842" i="1" s="1"/>
  <c r="L1843" i="1" s="1"/>
  <c r="L1844" i="1" s="1"/>
  <c r="L1845" i="1" s="1"/>
  <c r="L1846" i="1" s="1"/>
  <c r="L1847" i="1" s="1"/>
  <c r="L1848" i="1" s="1"/>
  <c r="L1849" i="1" s="1"/>
  <c r="L1850" i="1" s="1"/>
  <c r="L1851" i="1" s="1"/>
  <c r="L1852" i="1" s="1"/>
  <c r="L1853" i="1" s="1"/>
  <c r="L1854" i="1" s="1"/>
  <c r="L1855" i="1" s="1"/>
  <c r="L1856" i="1" s="1"/>
  <c r="L1857" i="1" s="1"/>
  <c r="L1858" i="1" s="1"/>
  <c r="L1859" i="1" s="1"/>
  <c r="L1860" i="1" s="1"/>
  <c r="L1861" i="1" s="1"/>
  <c r="L1862" i="1" s="1"/>
  <c r="L1863" i="1" s="1"/>
  <c r="L1864" i="1" s="1"/>
  <c r="L1865" i="1" s="1"/>
  <c r="L1866" i="1" s="1"/>
  <c r="L1867" i="1" s="1"/>
  <c r="L1868" i="1" s="1"/>
  <c r="L1869" i="1" s="1"/>
  <c r="L1870" i="1" s="1"/>
  <c r="L1871" i="1" s="1"/>
  <c r="L1872" i="1" s="1"/>
  <c r="L1873" i="1" s="1"/>
  <c r="L1874" i="1" s="1"/>
  <c r="L1875" i="1" s="1"/>
  <c r="L1876" i="1" s="1"/>
  <c r="L1877" i="1" s="1"/>
  <c r="L1878" i="1" s="1"/>
  <c r="L1879" i="1" s="1"/>
  <c r="L1880" i="1" s="1"/>
  <c r="L1881" i="1" s="1"/>
  <c r="L1882" i="1" s="1"/>
  <c r="L1883" i="1" s="1"/>
  <c r="L1884" i="1" s="1"/>
  <c r="L1885" i="1" s="1"/>
  <c r="L1886" i="1" s="1"/>
  <c r="L1887" i="1" s="1"/>
  <c r="L1888" i="1" s="1"/>
  <c r="L1889" i="1" s="1"/>
  <c r="L1890" i="1" s="1"/>
  <c r="L1891" i="1" s="1"/>
  <c r="L1892" i="1" s="1"/>
  <c r="L1893" i="1" s="1"/>
  <c r="L1894" i="1" s="1"/>
  <c r="L1895" i="1" s="1"/>
  <c r="L1896" i="1" s="1"/>
  <c r="L1897" i="1" s="1"/>
  <c r="L1898" i="1" s="1"/>
  <c r="L1899" i="1" s="1"/>
  <c r="L1900" i="1" s="1"/>
  <c r="L1901" i="1" s="1"/>
  <c r="L1902" i="1" s="1"/>
  <c r="L1903" i="1" s="1"/>
  <c r="L1904" i="1" s="1"/>
  <c r="L1905" i="1" s="1"/>
  <c r="L1906" i="1" s="1"/>
  <c r="L1907" i="1" s="1"/>
  <c r="L1908" i="1" s="1"/>
  <c r="L1909" i="1" s="1"/>
  <c r="L1910" i="1" s="1"/>
  <c r="L1911" i="1" s="1"/>
  <c r="L1912" i="1" s="1"/>
  <c r="L1913" i="1" s="1"/>
  <c r="L1914" i="1" s="1"/>
  <c r="L1915" i="1" s="1"/>
  <c r="L1916" i="1" s="1"/>
  <c r="L1917" i="1" s="1"/>
  <c r="L1918" i="1" s="1"/>
  <c r="L1919" i="1" s="1"/>
  <c r="L1920" i="1" s="1"/>
  <c r="L1921" i="1" s="1"/>
  <c r="L1922" i="1" s="1"/>
  <c r="L1923" i="1" s="1"/>
  <c r="L1924" i="1" s="1"/>
  <c r="L1925" i="1" s="1"/>
  <c r="L1926" i="1" s="1"/>
  <c r="L1927" i="1" s="1"/>
  <c r="L1928" i="1" s="1"/>
  <c r="L1929" i="1" s="1"/>
  <c r="L1930" i="1" s="1"/>
  <c r="L1931" i="1" s="1"/>
  <c r="L1932" i="1" s="1"/>
  <c r="L1933" i="1" s="1"/>
  <c r="L1934" i="1" s="1"/>
  <c r="L1935" i="1" s="1"/>
  <c r="L1936" i="1" s="1"/>
  <c r="L1937" i="1" s="1"/>
  <c r="L1938" i="1" s="1"/>
  <c r="L1939" i="1" s="1"/>
  <c r="L1940" i="1" s="1"/>
  <c r="L1941" i="1" s="1"/>
  <c r="L1942" i="1" s="1"/>
  <c r="L1943" i="1" s="1"/>
  <c r="L1944" i="1" s="1"/>
  <c r="L1945" i="1" s="1"/>
  <c r="L1946" i="1" s="1"/>
  <c r="L1947" i="1" s="1"/>
  <c r="L1948" i="1" s="1"/>
  <c r="L1949" i="1" s="1"/>
  <c r="L1950" i="1" s="1"/>
  <c r="L1951" i="1" s="1"/>
  <c r="L1952" i="1" s="1"/>
  <c r="L1953" i="1" s="1"/>
  <c r="L1954" i="1" s="1"/>
  <c r="L1955" i="1" s="1"/>
  <c r="L1956" i="1" s="1"/>
  <c r="L1957" i="1" s="1"/>
  <c r="L1958" i="1" s="1"/>
  <c r="L1959" i="1" s="1"/>
  <c r="L1960" i="1" s="1"/>
  <c r="L1961" i="1" s="1"/>
  <c r="L1962" i="1" s="1"/>
  <c r="L1963" i="1" s="1"/>
  <c r="L1964" i="1" s="1"/>
  <c r="L1965" i="1" s="1"/>
  <c r="L1966" i="1" s="1"/>
  <c r="L1967" i="1" s="1"/>
  <c r="L1968" i="1" s="1"/>
  <c r="L1969" i="1" s="1"/>
  <c r="L1970" i="1" s="1"/>
  <c r="L1971" i="1" s="1"/>
  <c r="L1972" i="1" s="1"/>
  <c r="L1973" i="1" s="1"/>
  <c r="L1974" i="1" s="1"/>
  <c r="L1975" i="1" s="1"/>
  <c r="L1976" i="1" s="1"/>
  <c r="L1977" i="1" s="1"/>
  <c r="L1978" i="1" s="1"/>
  <c r="L1979" i="1" s="1"/>
  <c r="L1980" i="1" s="1"/>
  <c r="L1981" i="1" s="1"/>
  <c r="L1982" i="1" s="1"/>
  <c r="L1983" i="1" s="1"/>
  <c r="L1984" i="1" s="1"/>
  <c r="L1985" i="1" s="1"/>
  <c r="L1986" i="1" s="1"/>
  <c r="L1987" i="1" s="1"/>
  <c r="L1988" i="1" s="1"/>
  <c r="L1989" i="1" s="1"/>
  <c r="L1990" i="1" s="1"/>
  <c r="L1991" i="1" s="1"/>
  <c r="L1992" i="1" s="1"/>
  <c r="L1993" i="1" s="1"/>
  <c r="L1994" i="1" s="1"/>
  <c r="L1995" i="1" s="1"/>
  <c r="L1996" i="1" s="1"/>
  <c r="L1997" i="1" s="1"/>
  <c r="L1998" i="1" s="1"/>
  <c r="L1999" i="1" s="1"/>
  <c r="L2000" i="1" s="1"/>
  <c r="L2001" i="1" s="1"/>
  <c r="L2002" i="1" s="1"/>
  <c r="L2003" i="1" s="1"/>
  <c r="L2004" i="1" s="1"/>
  <c r="L2005" i="1" s="1"/>
  <c r="L2006" i="1" s="1"/>
  <c r="L2007" i="1" s="1"/>
  <c r="L2008" i="1" s="1"/>
  <c r="L2009" i="1" s="1"/>
  <c r="L2010" i="1" s="1"/>
  <c r="L2011" i="1" s="1"/>
  <c r="L2012" i="1" s="1"/>
  <c r="L2013" i="1" s="1"/>
  <c r="L2014" i="1" s="1"/>
  <c r="L2015" i="1" s="1"/>
  <c r="L2016" i="1" s="1"/>
  <c r="L2017" i="1" s="1"/>
  <c r="L2018" i="1" s="1"/>
  <c r="L2019" i="1" s="1"/>
  <c r="L2020" i="1" s="1"/>
  <c r="L2021" i="1" s="1"/>
  <c r="L2022" i="1" s="1"/>
  <c r="L2023" i="1" s="1"/>
  <c r="L2024" i="1" s="1"/>
  <c r="L2025" i="1" s="1"/>
  <c r="L2026" i="1" s="1"/>
  <c r="L2027" i="1" s="1"/>
  <c r="L2028" i="1" s="1"/>
  <c r="L2029" i="1" s="1"/>
  <c r="L2030" i="1" s="1"/>
  <c r="L2031" i="1" s="1"/>
  <c r="L2032" i="1" s="1"/>
  <c r="L2033" i="1" s="1"/>
  <c r="L2034" i="1" s="1"/>
  <c r="L2035" i="1" s="1"/>
  <c r="L2036" i="1" s="1"/>
  <c r="L2037" i="1" s="1"/>
  <c r="L2038" i="1" s="1"/>
  <c r="L2039" i="1" s="1"/>
  <c r="L2040" i="1" s="1"/>
  <c r="L2041" i="1" s="1"/>
  <c r="L2042" i="1" s="1"/>
  <c r="L2043" i="1" s="1"/>
  <c r="L2044" i="1" s="1"/>
  <c r="L2045" i="1" s="1"/>
  <c r="L2046" i="1" s="1"/>
  <c r="L2047" i="1" s="1"/>
  <c r="L2048" i="1" s="1"/>
  <c r="L2049" i="1" s="1"/>
  <c r="L2050" i="1" s="1"/>
  <c r="L2051" i="1" s="1"/>
  <c r="L2052" i="1" s="1"/>
  <c r="L2053" i="1" s="1"/>
  <c r="L2054" i="1" s="1"/>
  <c r="L2055" i="1" s="1"/>
  <c r="L2056" i="1" s="1"/>
  <c r="L2057" i="1" s="1"/>
  <c r="L2058" i="1" s="1"/>
  <c r="L2059" i="1" s="1"/>
  <c r="L2060" i="1" s="1"/>
  <c r="L2061" i="1" s="1"/>
  <c r="L2062" i="1" s="1"/>
  <c r="L2063" i="1" s="1"/>
  <c r="L2064" i="1" s="1"/>
  <c r="L2065" i="1" s="1"/>
  <c r="L2066" i="1" s="1"/>
  <c r="L2067" i="1" s="1"/>
  <c r="L2068" i="1" s="1"/>
  <c r="L2069" i="1" s="1"/>
  <c r="L2070" i="1" s="1"/>
  <c r="L2071" i="1" s="1"/>
  <c r="L2072" i="1" s="1"/>
  <c r="L2073" i="1" s="1"/>
  <c r="L2074" i="1" s="1"/>
  <c r="L2075" i="1" s="1"/>
  <c r="L2076" i="1" s="1"/>
  <c r="L2077" i="1" s="1"/>
  <c r="L2078" i="1" s="1"/>
  <c r="L2079" i="1" s="1"/>
  <c r="L2080" i="1" s="1"/>
  <c r="L2081" i="1" s="1"/>
  <c r="L2082" i="1" s="1"/>
  <c r="L2083" i="1" s="1"/>
  <c r="L2084" i="1" s="1"/>
  <c r="L2085" i="1" s="1"/>
  <c r="L2086" i="1" s="1"/>
  <c r="L2087" i="1" s="1"/>
  <c r="L2088" i="1" s="1"/>
  <c r="L2089" i="1" s="1"/>
  <c r="L2090" i="1" s="1"/>
  <c r="L2091" i="1" s="1"/>
  <c r="L2092" i="1" s="1"/>
  <c r="L2093" i="1" s="1"/>
  <c r="L2094" i="1" s="1"/>
  <c r="L2095" i="1" s="1"/>
  <c r="L2096" i="1" s="1"/>
  <c r="L2097" i="1" s="1"/>
  <c r="L2098" i="1" s="1"/>
  <c r="L2099" i="1" s="1"/>
  <c r="L2100" i="1" s="1"/>
  <c r="L2101" i="1" s="1"/>
  <c r="L2102" i="1" s="1"/>
  <c r="L2103" i="1" s="1"/>
  <c r="L2104" i="1" s="1"/>
  <c r="L2105" i="1" s="1"/>
  <c r="L2106" i="1" s="1"/>
  <c r="L2107" i="1" s="1"/>
  <c r="L2108" i="1" s="1"/>
  <c r="L2109" i="1" s="1"/>
  <c r="L2110" i="1" s="1"/>
  <c r="L2111" i="1" s="1"/>
  <c r="L2112" i="1" s="1"/>
  <c r="L2113" i="1" s="1"/>
  <c r="L2114" i="1" s="1"/>
  <c r="L2115" i="1" s="1"/>
  <c r="L2116" i="1" s="1"/>
  <c r="L2117" i="1" s="1"/>
  <c r="L2118" i="1" s="1"/>
  <c r="L2119" i="1" s="1"/>
  <c r="L2120" i="1" s="1"/>
  <c r="L2121" i="1" s="1"/>
  <c r="L2122" i="1" s="1"/>
  <c r="L2123" i="1" s="1"/>
  <c r="L2124" i="1" s="1"/>
  <c r="L2125" i="1" s="1"/>
  <c r="L2126" i="1" s="1"/>
  <c r="L2127" i="1" s="1"/>
  <c r="L2128" i="1" s="1"/>
  <c r="L2129" i="1" s="1"/>
  <c r="L2130" i="1" s="1"/>
  <c r="L2131" i="1" s="1"/>
  <c r="L2132" i="1" s="1"/>
  <c r="L2133" i="1" s="1"/>
  <c r="L2134" i="1" s="1"/>
  <c r="L2135" i="1" s="1"/>
  <c r="L2136" i="1" s="1"/>
  <c r="L2137" i="1" s="1"/>
  <c r="L2138" i="1" s="1"/>
  <c r="L2139" i="1" s="1"/>
  <c r="L2140" i="1" s="1"/>
  <c r="L2141" i="1" s="1"/>
  <c r="L2142" i="1" s="1"/>
  <c r="L2143" i="1" s="1"/>
  <c r="L2144" i="1" s="1"/>
  <c r="L2145" i="1" s="1"/>
  <c r="L2146" i="1" s="1"/>
  <c r="L2147" i="1" s="1"/>
  <c r="L2148" i="1" s="1"/>
  <c r="L2149" i="1" s="1"/>
  <c r="L2150" i="1" s="1"/>
  <c r="L2151" i="1" s="1"/>
  <c r="L2152" i="1" s="1"/>
  <c r="L2153" i="1" s="1"/>
  <c r="L2154" i="1" s="1"/>
  <c r="L2155" i="1" s="1"/>
  <c r="L2156" i="1" s="1"/>
  <c r="L2157" i="1" s="1"/>
  <c r="L2158" i="1" s="1"/>
  <c r="L2159" i="1" s="1"/>
  <c r="L2160" i="1" s="1"/>
  <c r="L2161" i="1" s="1"/>
  <c r="L2162" i="1" s="1"/>
  <c r="L2163" i="1" s="1"/>
  <c r="L2164" i="1" s="1"/>
  <c r="L2165" i="1" s="1"/>
  <c r="L2166" i="1" s="1"/>
  <c r="L2167" i="1" s="1"/>
  <c r="L2168" i="1" s="1"/>
  <c r="L2169" i="1" s="1"/>
  <c r="L2170" i="1" s="1"/>
  <c r="L2171" i="1" s="1"/>
  <c r="L2172" i="1" s="1"/>
  <c r="L2173" i="1" s="1"/>
  <c r="L2174" i="1" s="1"/>
  <c r="L2175" i="1" s="1"/>
  <c r="L2176" i="1" s="1"/>
  <c r="L2177" i="1" s="1"/>
  <c r="L2178" i="1" s="1"/>
  <c r="L2179" i="1" s="1"/>
  <c r="L2180" i="1" s="1"/>
  <c r="L2181" i="1" s="1"/>
  <c r="L2182" i="1" s="1"/>
  <c r="L2183" i="1" s="1"/>
  <c r="L2184" i="1" s="1"/>
  <c r="L2185" i="1" s="1"/>
  <c r="L2186" i="1" s="1"/>
  <c r="L2187" i="1" s="1"/>
  <c r="L2188" i="1" s="1"/>
  <c r="L2189" i="1" s="1"/>
  <c r="L2190" i="1" s="1"/>
  <c r="L2191" i="1" s="1"/>
  <c r="L2192" i="1" s="1"/>
  <c r="L2193" i="1" s="1"/>
  <c r="L2194" i="1" s="1"/>
  <c r="L2195" i="1" s="1"/>
  <c r="L2196" i="1" s="1"/>
  <c r="L2197" i="1" s="1"/>
  <c r="L2198" i="1" s="1"/>
  <c r="L2199" i="1" s="1"/>
  <c r="L2200" i="1" s="1"/>
  <c r="L2201" i="1" s="1"/>
  <c r="L2202" i="1" s="1"/>
  <c r="L2203" i="1" s="1"/>
  <c r="L2204" i="1" s="1"/>
  <c r="L2205" i="1" s="1"/>
  <c r="L2206" i="1" s="1"/>
  <c r="L2207" i="1" s="1"/>
  <c r="L2208" i="1" s="1"/>
  <c r="L2209" i="1" s="1"/>
  <c r="L2210" i="1" s="1"/>
  <c r="L2211" i="1" s="1"/>
  <c r="L2212" i="1" s="1"/>
  <c r="L2213" i="1" s="1"/>
  <c r="L2214" i="1" s="1"/>
  <c r="L2215" i="1" s="1"/>
  <c r="L2216" i="1" s="1"/>
  <c r="L2217" i="1" s="1"/>
  <c r="L2218" i="1" s="1"/>
  <c r="L2219" i="1" s="1"/>
  <c r="L2220" i="1" s="1"/>
  <c r="L2221" i="1" s="1"/>
  <c r="L2222" i="1" s="1"/>
  <c r="L2223" i="1" s="1"/>
  <c r="L2224" i="1" s="1"/>
  <c r="L2225" i="1" s="1"/>
  <c r="L2226" i="1" s="1"/>
  <c r="L2227" i="1" s="1"/>
  <c r="L2228" i="1" s="1"/>
  <c r="L2229" i="1" s="1"/>
  <c r="L2230" i="1" s="1"/>
  <c r="L2231" i="1" s="1"/>
  <c r="L2232" i="1" s="1"/>
  <c r="L2233" i="1" s="1"/>
  <c r="L2234" i="1" s="1"/>
  <c r="L2235" i="1" s="1"/>
  <c r="L2236" i="1" s="1"/>
  <c r="L2237" i="1" s="1"/>
  <c r="L2238" i="1" s="1"/>
  <c r="L2239" i="1" s="1"/>
  <c r="L2240" i="1" s="1"/>
  <c r="L2241" i="1" s="1"/>
  <c r="L2242" i="1" s="1"/>
  <c r="L2243" i="1" s="1"/>
  <c r="L2244" i="1" s="1"/>
  <c r="L2245" i="1" s="1"/>
  <c r="L2246" i="1" s="1"/>
  <c r="L2247" i="1" s="1"/>
  <c r="L2248" i="1" s="1"/>
  <c r="L2249" i="1" s="1"/>
  <c r="L2250" i="1" s="1"/>
  <c r="L2251" i="1" s="1"/>
  <c r="L2252" i="1" s="1"/>
  <c r="L2253" i="1" s="1"/>
  <c r="L2254" i="1" s="1"/>
  <c r="L2255" i="1" s="1"/>
  <c r="L2256" i="1" s="1"/>
  <c r="L2257" i="1" s="1"/>
  <c r="L2258" i="1" s="1"/>
  <c r="L2259" i="1" s="1"/>
  <c r="L2260" i="1" s="1"/>
  <c r="L2261" i="1" s="1"/>
  <c r="L2262" i="1" s="1"/>
  <c r="L2263" i="1" s="1"/>
  <c r="L2264" i="1" s="1"/>
  <c r="L2265" i="1" s="1"/>
  <c r="L2266" i="1" s="1"/>
  <c r="L2267" i="1" s="1"/>
  <c r="L2268" i="1" s="1"/>
  <c r="L2269" i="1" s="1"/>
  <c r="L2270" i="1" s="1"/>
  <c r="L2271" i="1" s="1"/>
  <c r="L2272" i="1" s="1"/>
  <c r="L2273" i="1" s="1"/>
  <c r="L2274" i="1" s="1"/>
  <c r="L2275" i="1" s="1"/>
  <c r="L2276" i="1" s="1"/>
  <c r="L2277" i="1" s="1"/>
  <c r="L2278" i="1" s="1"/>
  <c r="L2279" i="1" s="1"/>
  <c r="L2280" i="1" s="1"/>
  <c r="L2281" i="1" s="1"/>
  <c r="L2282" i="1" s="1"/>
  <c r="L2283" i="1" s="1"/>
  <c r="L2284" i="1" s="1"/>
  <c r="L2285" i="1" s="1"/>
  <c r="L2286" i="1" s="1"/>
  <c r="L2287" i="1" s="1"/>
  <c r="L2288" i="1" s="1"/>
  <c r="L2289" i="1" s="1"/>
  <c r="L2290" i="1" s="1"/>
  <c r="L2291" i="1" s="1"/>
  <c r="L2292" i="1" s="1"/>
  <c r="L2293" i="1" s="1"/>
  <c r="L2294" i="1" s="1"/>
  <c r="L2295" i="1" s="1"/>
  <c r="L2296" i="1" s="1"/>
  <c r="L2297" i="1" s="1"/>
  <c r="L2298" i="1" s="1"/>
  <c r="L2299" i="1" s="1"/>
  <c r="L2300" i="1" s="1"/>
  <c r="L2301" i="1" s="1"/>
  <c r="L2302" i="1" s="1"/>
  <c r="L2303" i="1" s="1"/>
  <c r="L2304" i="1" s="1"/>
  <c r="L2305" i="1" s="1"/>
  <c r="L2306" i="1" s="1"/>
  <c r="L2307" i="1" s="1"/>
  <c r="L2308" i="1" s="1"/>
  <c r="L2309" i="1" s="1"/>
  <c r="L2310" i="1" s="1"/>
  <c r="L2311" i="1" s="1"/>
  <c r="L2312" i="1" s="1"/>
  <c r="L2313" i="1" s="1"/>
  <c r="L2314" i="1" s="1"/>
  <c r="L2315" i="1" s="1"/>
  <c r="L2316" i="1" s="1"/>
  <c r="L2317" i="1" s="1"/>
  <c r="L2318" i="1" s="1"/>
  <c r="L2319" i="1" s="1"/>
  <c r="L2320" i="1" s="1"/>
  <c r="L2321" i="1" s="1"/>
  <c r="L2322" i="1" s="1"/>
  <c r="L2323" i="1" s="1"/>
  <c r="L2324" i="1" s="1"/>
  <c r="L2325" i="1" s="1"/>
  <c r="L2326" i="1" s="1"/>
  <c r="L2327" i="1" s="1"/>
  <c r="L2328" i="1" s="1"/>
  <c r="L2329" i="1" s="1"/>
  <c r="L2330" i="1" s="1"/>
  <c r="L2331" i="1" s="1"/>
  <c r="L2332" i="1" s="1"/>
  <c r="L2333" i="1" s="1"/>
  <c r="L2334" i="1" s="1"/>
  <c r="L2335" i="1" s="1"/>
  <c r="L2336" i="1" s="1"/>
  <c r="L2337" i="1" s="1"/>
  <c r="L2338" i="1" s="1"/>
  <c r="L2339" i="1" s="1"/>
  <c r="L2340" i="1" s="1"/>
  <c r="L2341" i="1" s="1"/>
  <c r="L2342" i="1" s="1"/>
  <c r="L2343" i="1" s="1"/>
  <c r="L2344" i="1" s="1"/>
  <c r="L2345" i="1" s="1"/>
  <c r="L2346" i="1" s="1"/>
  <c r="L2347" i="1" s="1"/>
  <c r="L2348" i="1" s="1"/>
  <c r="L2349" i="1" s="1"/>
  <c r="L2350" i="1" s="1"/>
  <c r="L2351" i="1" s="1"/>
  <c r="L2352" i="1" s="1"/>
  <c r="L2353" i="1" s="1"/>
  <c r="L2354" i="1" s="1"/>
  <c r="L2355" i="1" s="1"/>
  <c r="L2356" i="1" s="1"/>
  <c r="L2357" i="1" s="1"/>
  <c r="L2358" i="1" s="1"/>
  <c r="L2359" i="1" s="1"/>
  <c r="L2360" i="1" s="1"/>
  <c r="L2361" i="1" s="1"/>
  <c r="L2362" i="1" s="1"/>
  <c r="L2363" i="1" s="1"/>
  <c r="L2364" i="1" s="1"/>
  <c r="L2365" i="1" s="1"/>
  <c r="L2366" i="1" s="1"/>
  <c r="L2367" i="1" s="1"/>
  <c r="L2368" i="1" s="1"/>
  <c r="L2369" i="1" s="1"/>
  <c r="L2370" i="1" s="1"/>
  <c r="L2371" i="1" s="1"/>
  <c r="L2372" i="1" s="1"/>
  <c r="L2373" i="1" s="1"/>
  <c r="L2374" i="1" s="1"/>
  <c r="L2375" i="1" s="1"/>
  <c r="L2376" i="1" s="1"/>
  <c r="L2377" i="1" s="1"/>
  <c r="L2378" i="1" s="1"/>
  <c r="L2379" i="1" s="1"/>
  <c r="L2380" i="1" s="1"/>
  <c r="L2381" i="1" s="1"/>
  <c r="L2382" i="1" s="1"/>
  <c r="L2383" i="1" s="1"/>
  <c r="L2384" i="1" s="1"/>
  <c r="L2385" i="1" s="1"/>
  <c r="L2386" i="1" s="1"/>
  <c r="L2387" i="1" s="1"/>
  <c r="L2388" i="1" s="1"/>
  <c r="L2389" i="1" s="1"/>
  <c r="L2390" i="1" s="1"/>
  <c r="L2391" i="1" s="1"/>
  <c r="L2392" i="1" s="1"/>
  <c r="L2393" i="1" s="1"/>
  <c r="L2394" i="1" s="1"/>
  <c r="L2395" i="1" s="1"/>
  <c r="L2396" i="1" s="1"/>
  <c r="L2397" i="1" s="1"/>
  <c r="L2398" i="1" s="1"/>
  <c r="L2399" i="1" s="1"/>
  <c r="L2400" i="1" s="1"/>
  <c r="L2401" i="1" s="1"/>
  <c r="L2402" i="1" s="1"/>
  <c r="L2403" i="1" s="1"/>
  <c r="L2404" i="1" s="1"/>
  <c r="L2405" i="1" s="1"/>
  <c r="L2406" i="1" s="1"/>
  <c r="L2407" i="1" s="1"/>
  <c r="L2408" i="1" s="1"/>
  <c r="L2409" i="1" s="1"/>
  <c r="L2410" i="1" s="1"/>
  <c r="L2411" i="1" s="1"/>
  <c r="L2412" i="1" s="1"/>
  <c r="L2413" i="1" s="1"/>
  <c r="L2414" i="1" s="1"/>
  <c r="L2415" i="1" s="1"/>
  <c r="L2416" i="1" s="1"/>
  <c r="L2417" i="1" s="1"/>
  <c r="L2418" i="1" s="1"/>
  <c r="L2419" i="1" s="1"/>
  <c r="L2420" i="1" s="1"/>
  <c r="L2421" i="1" s="1"/>
  <c r="L2422" i="1" s="1"/>
  <c r="L2423" i="1" s="1"/>
  <c r="L2424" i="1" s="1"/>
  <c r="L2425" i="1" s="1"/>
  <c r="L2426" i="1" s="1"/>
  <c r="L2427" i="1" s="1"/>
  <c r="L2428" i="1" s="1"/>
  <c r="L2429" i="1" s="1"/>
  <c r="L2430" i="1" s="1"/>
  <c r="L2431" i="1" s="1"/>
  <c r="L2432" i="1" s="1"/>
  <c r="L2433" i="1" s="1"/>
  <c r="L2434" i="1" s="1"/>
  <c r="L2435" i="1" s="1"/>
  <c r="L2436" i="1" s="1"/>
  <c r="L2437" i="1" s="1"/>
  <c r="L2438" i="1" s="1"/>
  <c r="L2439" i="1" s="1"/>
  <c r="L2440" i="1" s="1"/>
  <c r="L2441" i="1" s="1"/>
  <c r="L2442" i="1" s="1"/>
  <c r="L2443" i="1" s="1"/>
  <c r="L2444" i="1" s="1"/>
  <c r="L2445" i="1" s="1"/>
  <c r="L2446" i="1" s="1"/>
  <c r="L2447" i="1" s="1"/>
  <c r="L2448" i="1" s="1"/>
  <c r="L2449" i="1" s="1"/>
  <c r="L2450" i="1" s="1"/>
  <c r="L2451" i="1" s="1"/>
  <c r="L2452" i="1" s="1"/>
  <c r="L2453" i="1" s="1"/>
  <c r="L2454" i="1" s="1"/>
  <c r="L2455" i="1" s="1"/>
  <c r="L2456" i="1" s="1"/>
  <c r="L2457" i="1" s="1"/>
  <c r="L2458" i="1" s="1"/>
  <c r="L2459" i="1" s="1"/>
  <c r="L2460" i="1" s="1"/>
  <c r="L2461" i="1" s="1"/>
  <c r="L2462" i="1" s="1"/>
  <c r="L2463" i="1" s="1"/>
  <c r="L2464" i="1" s="1"/>
  <c r="L2465" i="1" s="1"/>
  <c r="L2466" i="1" s="1"/>
  <c r="L2467" i="1" s="1"/>
  <c r="L2468" i="1" s="1"/>
  <c r="L2469" i="1" s="1"/>
  <c r="L2470" i="1" s="1"/>
  <c r="L2471" i="1" s="1"/>
  <c r="L2472" i="1" s="1"/>
  <c r="L2473" i="1" s="1"/>
  <c r="L2474" i="1" s="1"/>
  <c r="L2475" i="1" s="1"/>
  <c r="L2476" i="1" s="1"/>
  <c r="L2477" i="1" s="1"/>
  <c r="L2478" i="1" s="1"/>
  <c r="L2479" i="1" s="1"/>
  <c r="L2480" i="1" s="1"/>
  <c r="L2481" i="1" s="1"/>
  <c r="L2482" i="1" s="1"/>
  <c r="L2483" i="1" s="1"/>
  <c r="L2484" i="1" s="1"/>
  <c r="L2485" i="1" s="1"/>
  <c r="L2486" i="1" s="1"/>
  <c r="L2487" i="1" s="1"/>
  <c r="L2488" i="1" s="1"/>
  <c r="L2489" i="1" s="1"/>
  <c r="L2490" i="1" s="1"/>
  <c r="L2491" i="1" s="1"/>
  <c r="L2492" i="1" s="1"/>
  <c r="L2493" i="1" s="1"/>
  <c r="L2494" i="1" s="1"/>
  <c r="L2495" i="1" s="1"/>
  <c r="L2496" i="1" s="1"/>
  <c r="L2497" i="1" s="1"/>
  <c r="L2498" i="1" s="1"/>
  <c r="L2499" i="1" s="1"/>
  <c r="L2500" i="1" s="1"/>
  <c r="L2501" i="1" s="1"/>
  <c r="L2502" i="1" s="1"/>
  <c r="L2503" i="1" s="1"/>
  <c r="L2504" i="1" s="1"/>
  <c r="L2505" i="1" s="1"/>
  <c r="L2506" i="1" s="1"/>
  <c r="L2507" i="1" s="1"/>
  <c r="L2508" i="1" s="1"/>
  <c r="L2509" i="1" s="1"/>
  <c r="L2510" i="1" s="1"/>
  <c r="L2511" i="1" s="1"/>
  <c r="L2512" i="1" s="1"/>
  <c r="L2513" i="1" s="1"/>
  <c r="L2514" i="1" s="1"/>
  <c r="L2515" i="1" s="1"/>
  <c r="L2516" i="1" s="1"/>
  <c r="L2517" i="1" s="1"/>
  <c r="L2518" i="1" s="1"/>
  <c r="L2519" i="1" s="1"/>
  <c r="L2520" i="1" s="1"/>
  <c r="L2521" i="1" s="1"/>
  <c r="L2522" i="1" s="1"/>
  <c r="L2523" i="1" s="1"/>
  <c r="L2524" i="1" s="1"/>
  <c r="L2525" i="1" s="1"/>
  <c r="L2526" i="1" s="1"/>
  <c r="L2527" i="1" s="1"/>
  <c r="L2528" i="1" s="1"/>
  <c r="L2529" i="1" s="1"/>
  <c r="L2530" i="1" s="1"/>
  <c r="L2531" i="1" s="1"/>
  <c r="L2532" i="1" s="1"/>
  <c r="L2533" i="1" s="1"/>
  <c r="L2534" i="1" s="1"/>
  <c r="L2535" i="1" s="1"/>
  <c r="L2536" i="1" s="1"/>
  <c r="L2537" i="1" s="1"/>
  <c r="L2538" i="1" s="1"/>
  <c r="L2539" i="1" s="1"/>
  <c r="L2540" i="1" s="1"/>
  <c r="L2541" i="1" s="1"/>
  <c r="L2542" i="1" s="1"/>
  <c r="L2543" i="1" s="1"/>
  <c r="L2544" i="1" s="1"/>
  <c r="L2545" i="1" s="1"/>
  <c r="L2546" i="1" s="1"/>
  <c r="L2547" i="1" s="1"/>
  <c r="L2548" i="1" s="1"/>
  <c r="L2549" i="1" s="1"/>
  <c r="L2550" i="1" s="1"/>
  <c r="L2551" i="1" s="1"/>
  <c r="L2552" i="1" s="1"/>
  <c r="L2553" i="1" s="1"/>
  <c r="L2554" i="1" s="1"/>
  <c r="L2555" i="1" s="1"/>
  <c r="L2556" i="1" s="1"/>
  <c r="L2557" i="1" s="1"/>
  <c r="L2558" i="1" s="1"/>
  <c r="L2559" i="1" s="1"/>
  <c r="L2560" i="1" s="1"/>
  <c r="L2561" i="1" s="1"/>
  <c r="L2562" i="1" s="1"/>
  <c r="L2563" i="1" s="1"/>
  <c r="L2564" i="1" s="1"/>
  <c r="L2565" i="1" s="1"/>
  <c r="L2566" i="1" s="1"/>
  <c r="L2567" i="1" s="1"/>
  <c r="L2568" i="1" s="1"/>
  <c r="L2569" i="1" s="1"/>
  <c r="L2570" i="1" s="1"/>
  <c r="L2571" i="1" s="1"/>
  <c r="L2572" i="1" s="1"/>
  <c r="L2573" i="1" s="1"/>
  <c r="L2574" i="1" s="1"/>
  <c r="L2575" i="1" s="1"/>
  <c r="L2576" i="1" s="1"/>
  <c r="L2577" i="1" s="1"/>
  <c r="L2578" i="1" s="1"/>
  <c r="L2579" i="1" s="1"/>
  <c r="L2580" i="1" s="1"/>
  <c r="L2581" i="1" s="1"/>
  <c r="L2582" i="1" s="1"/>
  <c r="L2583" i="1" s="1"/>
  <c r="L2584" i="1" s="1"/>
  <c r="L2585" i="1" s="1"/>
  <c r="L2586" i="1" s="1"/>
  <c r="L2587" i="1" s="1"/>
  <c r="L2588" i="1" s="1"/>
  <c r="L2589" i="1" s="1"/>
  <c r="L2590" i="1" s="1"/>
  <c r="L2591" i="1" s="1"/>
  <c r="L2592" i="1" s="1"/>
  <c r="L2593" i="1" s="1"/>
  <c r="L2594" i="1" s="1"/>
  <c r="L2595" i="1" s="1"/>
  <c r="L2596" i="1" s="1"/>
  <c r="L2597" i="1" s="1"/>
  <c r="L2598" i="1" s="1"/>
  <c r="L2599" i="1" s="1"/>
  <c r="L2600" i="1" s="1"/>
  <c r="L2601" i="1" s="1"/>
  <c r="L2602" i="1" s="1"/>
  <c r="L2603" i="1" s="1"/>
  <c r="L2604" i="1" s="1"/>
  <c r="L2605" i="1" s="1"/>
  <c r="L2606" i="1" s="1"/>
  <c r="L2607" i="1" s="1"/>
  <c r="L2608" i="1" s="1"/>
  <c r="L2609" i="1" s="1"/>
  <c r="L2610" i="1" s="1"/>
  <c r="L2611" i="1" s="1"/>
  <c r="L2612" i="1" s="1"/>
  <c r="L2613" i="1" s="1"/>
  <c r="L2614" i="1" s="1"/>
  <c r="L2615" i="1" s="1"/>
  <c r="L2616" i="1" s="1"/>
  <c r="L2617" i="1" s="1"/>
  <c r="L2618" i="1" s="1"/>
  <c r="L2619" i="1" s="1"/>
  <c r="L2620" i="1" s="1"/>
  <c r="L2621" i="1" s="1"/>
  <c r="L2622" i="1" s="1"/>
  <c r="L2623" i="1" s="1"/>
  <c r="L2624" i="1" s="1"/>
  <c r="L2625" i="1" s="1"/>
  <c r="L2626" i="1" s="1"/>
  <c r="L2627" i="1" s="1"/>
  <c r="L2628" i="1" s="1"/>
  <c r="L2629" i="1" s="1"/>
  <c r="L2630" i="1" s="1"/>
  <c r="L2631" i="1" s="1"/>
  <c r="L2632" i="1" s="1"/>
  <c r="L2633" i="1" s="1"/>
  <c r="L2634" i="1" s="1"/>
  <c r="L2635" i="1" s="1"/>
  <c r="L2636" i="1" s="1"/>
  <c r="L2637" i="1" s="1"/>
  <c r="L2638" i="1" s="1"/>
  <c r="L2639" i="1" s="1"/>
  <c r="L2640" i="1" s="1"/>
  <c r="L2641" i="1" s="1"/>
  <c r="L2642" i="1" s="1"/>
  <c r="L2643" i="1" s="1"/>
  <c r="L2644" i="1" s="1"/>
  <c r="L2645" i="1" s="1"/>
  <c r="L2646" i="1" s="1"/>
  <c r="L2647" i="1" s="1"/>
  <c r="L2648" i="1" s="1"/>
  <c r="L2649" i="1" s="1"/>
  <c r="L2650" i="1" s="1"/>
  <c r="L2651" i="1" s="1"/>
  <c r="L2652" i="1" s="1"/>
  <c r="L2653" i="1" s="1"/>
  <c r="L2654" i="1" s="1"/>
  <c r="L2655" i="1" s="1"/>
  <c r="L2656" i="1" s="1"/>
  <c r="L2657" i="1" s="1"/>
  <c r="L2658" i="1" s="1"/>
  <c r="L2659" i="1" s="1"/>
  <c r="L2660" i="1" s="1"/>
  <c r="L2661" i="1" s="1"/>
  <c r="L2662" i="1" s="1"/>
  <c r="L2663" i="1" s="1"/>
  <c r="L2664" i="1" s="1"/>
  <c r="L2665" i="1" s="1"/>
  <c r="L2666" i="1" s="1"/>
  <c r="L2667" i="1" s="1"/>
  <c r="L2668" i="1" s="1"/>
  <c r="L2669" i="1" s="1"/>
  <c r="L2670" i="1" s="1"/>
  <c r="L2671" i="1" s="1"/>
  <c r="L2672" i="1" s="1"/>
  <c r="L2673" i="1" s="1"/>
  <c r="L2674" i="1" s="1"/>
  <c r="L2675" i="1" s="1"/>
  <c r="L2676" i="1" s="1"/>
  <c r="L2677" i="1" s="1"/>
  <c r="L2678" i="1" s="1"/>
  <c r="L2679" i="1" s="1"/>
  <c r="L2680" i="1" s="1"/>
  <c r="L2681" i="1" s="1"/>
  <c r="L2682" i="1" s="1"/>
  <c r="L2683" i="1" s="1"/>
  <c r="L2684" i="1" s="1"/>
  <c r="L2685" i="1" s="1"/>
  <c r="L2686" i="1" s="1"/>
  <c r="L2687" i="1" s="1"/>
  <c r="L2688" i="1" s="1"/>
  <c r="L2689" i="1" s="1"/>
  <c r="L2690" i="1" s="1"/>
  <c r="L2691" i="1" s="1"/>
  <c r="L2692" i="1" s="1"/>
  <c r="L2693" i="1" s="1"/>
  <c r="L2694" i="1" s="1"/>
  <c r="L2695" i="1" s="1"/>
  <c r="L2696" i="1" s="1"/>
  <c r="L2697" i="1" s="1"/>
  <c r="L2698" i="1" s="1"/>
  <c r="L2699" i="1" s="1"/>
  <c r="L2700" i="1" s="1"/>
  <c r="L2701" i="1" s="1"/>
  <c r="L2702" i="1" s="1"/>
  <c r="L2703" i="1" s="1"/>
  <c r="L2704" i="1" s="1"/>
  <c r="L2705" i="1" s="1"/>
  <c r="L2706" i="1" s="1"/>
  <c r="L2707" i="1" s="1"/>
  <c r="L2708" i="1" s="1"/>
  <c r="L2709" i="1" s="1"/>
  <c r="L2710" i="1" s="1"/>
  <c r="L2711" i="1" s="1"/>
  <c r="L2712" i="1" s="1"/>
  <c r="L2713" i="1" s="1"/>
  <c r="L2714" i="1" s="1"/>
  <c r="L2715" i="1" s="1"/>
  <c r="L2716" i="1" s="1"/>
  <c r="L2717" i="1" s="1"/>
  <c r="L2718" i="1" s="1"/>
  <c r="L2719" i="1" s="1"/>
  <c r="L2720" i="1" s="1"/>
  <c r="L2721" i="1" s="1"/>
  <c r="L2722" i="1" s="1"/>
  <c r="L2723" i="1" s="1"/>
  <c r="L2724" i="1" s="1"/>
  <c r="L2725" i="1" s="1"/>
  <c r="L2726" i="1" s="1"/>
  <c r="L2727" i="1" s="1"/>
  <c r="L2728" i="1" s="1"/>
  <c r="L2729" i="1" s="1"/>
  <c r="L2730" i="1" s="1"/>
  <c r="L2731" i="1" s="1"/>
  <c r="L2732" i="1" s="1"/>
  <c r="L2733" i="1" s="1"/>
  <c r="L2734" i="1" s="1"/>
  <c r="L2735" i="1" s="1"/>
  <c r="L2736" i="1" s="1"/>
  <c r="L2737" i="1" s="1"/>
  <c r="L2738" i="1" s="1"/>
  <c r="L2739" i="1" s="1"/>
  <c r="L2740" i="1" s="1"/>
  <c r="L2741" i="1" s="1"/>
  <c r="L2742" i="1" s="1"/>
  <c r="L2743" i="1" s="1"/>
  <c r="L2744" i="1" s="1"/>
  <c r="L2745" i="1" s="1"/>
  <c r="L2746" i="1" s="1"/>
  <c r="L2747" i="1" s="1"/>
  <c r="L2748" i="1" s="1"/>
  <c r="L2749" i="1" s="1"/>
  <c r="L2750" i="1" s="1"/>
  <c r="L2751" i="1" s="1"/>
  <c r="L2752" i="1" s="1"/>
  <c r="L2753" i="1" s="1"/>
  <c r="L2754" i="1" s="1"/>
  <c r="L2755" i="1" s="1"/>
  <c r="L2756" i="1" s="1"/>
  <c r="L2757" i="1" s="1"/>
  <c r="L2758" i="1" s="1"/>
  <c r="L2759" i="1" s="1"/>
  <c r="L2760" i="1" s="1"/>
  <c r="L2761" i="1" s="1"/>
  <c r="L2762" i="1" s="1"/>
  <c r="L2763" i="1" s="1"/>
  <c r="L2764" i="1" s="1"/>
  <c r="L2765" i="1" s="1"/>
  <c r="L2766" i="1" s="1"/>
  <c r="L2767" i="1" s="1"/>
  <c r="L2768" i="1" s="1"/>
  <c r="L2769" i="1" s="1"/>
  <c r="L2770" i="1" s="1"/>
  <c r="L2771" i="1" s="1"/>
  <c r="L2772" i="1" s="1"/>
  <c r="L2773" i="1" s="1"/>
  <c r="L2774" i="1" s="1"/>
  <c r="L2775" i="1" s="1"/>
  <c r="L2776" i="1" s="1"/>
  <c r="L2777" i="1" s="1"/>
  <c r="L2778" i="1" s="1"/>
  <c r="L2779" i="1" s="1"/>
  <c r="L2780" i="1" s="1"/>
  <c r="L2781" i="1" s="1"/>
  <c r="L2782" i="1" s="1"/>
  <c r="L2783" i="1" s="1"/>
  <c r="L2784" i="1" s="1"/>
  <c r="L2785" i="1" s="1"/>
  <c r="L2786" i="1" s="1"/>
  <c r="L2787" i="1" s="1"/>
  <c r="L2788" i="1" s="1"/>
  <c r="L2789" i="1" s="1"/>
  <c r="L2790" i="1" s="1"/>
  <c r="L2791" i="1" s="1"/>
  <c r="L2792" i="1" s="1"/>
  <c r="L2793" i="1" s="1"/>
  <c r="L2794" i="1" s="1"/>
  <c r="L2795" i="1" s="1"/>
  <c r="L2796" i="1" s="1"/>
  <c r="L2797" i="1" s="1"/>
  <c r="L2798" i="1" s="1"/>
  <c r="L2799" i="1" s="1"/>
  <c r="L2800" i="1" s="1"/>
  <c r="L2801" i="1" s="1"/>
  <c r="L2802" i="1" s="1"/>
  <c r="L2803" i="1" s="1"/>
  <c r="L2804" i="1" s="1"/>
  <c r="L2805" i="1" s="1"/>
  <c r="L2806" i="1" s="1"/>
  <c r="L2807" i="1" s="1"/>
  <c r="L2808" i="1" s="1"/>
  <c r="L2809" i="1" s="1"/>
  <c r="L2810" i="1" s="1"/>
  <c r="L2811" i="1" s="1"/>
  <c r="L2812" i="1" s="1"/>
  <c r="L2813" i="1" s="1"/>
  <c r="L2814" i="1" s="1"/>
  <c r="L2815" i="1" s="1"/>
  <c r="L2816" i="1" s="1"/>
  <c r="L2817" i="1" s="1"/>
  <c r="L2818" i="1" s="1"/>
  <c r="L2819" i="1" s="1"/>
  <c r="L2820" i="1" s="1"/>
  <c r="L2821" i="1" s="1"/>
  <c r="L2822" i="1" s="1"/>
  <c r="L2823" i="1" s="1"/>
  <c r="L2824" i="1" s="1"/>
  <c r="L2825" i="1" s="1"/>
  <c r="L2826" i="1" s="1"/>
  <c r="L2827" i="1" s="1"/>
  <c r="L2828" i="1" s="1"/>
  <c r="L2829" i="1" s="1"/>
  <c r="L2830" i="1" s="1"/>
  <c r="L2831" i="1" s="1"/>
  <c r="L2832" i="1" s="1"/>
  <c r="L2833" i="1" s="1"/>
  <c r="L2834" i="1" s="1"/>
  <c r="L2835" i="1" s="1"/>
  <c r="L2836" i="1" s="1"/>
  <c r="L2837" i="1" s="1"/>
  <c r="L2838" i="1" s="1"/>
  <c r="L2839" i="1" s="1"/>
  <c r="L2840" i="1" s="1"/>
  <c r="L2841" i="1" s="1"/>
  <c r="L2842" i="1" s="1"/>
  <c r="L2843" i="1" s="1"/>
  <c r="L2844" i="1" s="1"/>
  <c r="L2845" i="1" s="1"/>
  <c r="L2846" i="1" s="1"/>
  <c r="L2847" i="1" s="1"/>
  <c r="L2848" i="1" s="1"/>
  <c r="L2849" i="1" s="1"/>
  <c r="L2850" i="1" s="1"/>
  <c r="L2851" i="1" s="1"/>
  <c r="L2852" i="1" s="1"/>
  <c r="L2853" i="1" s="1"/>
  <c r="L2854" i="1" s="1"/>
  <c r="L2855" i="1" s="1"/>
  <c r="L2856" i="1" s="1"/>
  <c r="L2857" i="1" s="1"/>
  <c r="L2858" i="1" s="1"/>
  <c r="L2859" i="1" s="1"/>
  <c r="L2860" i="1" s="1"/>
  <c r="L2861" i="1" s="1"/>
  <c r="L2862" i="1" s="1"/>
  <c r="L2863" i="1" s="1"/>
  <c r="L2864" i="1" s="1"/>
  <c r="L2865" i="1" s="1"/>
  <c r="L2866" i="1" s="1"/>
  <c r="L2867" i="1" s="1"/>
  <c r="L2868" i="1" s="1"/>
  <c r="L2869" i="1" s="1"/>
  <c r="L2870" i="1" s="1"/>
  <c r="L2871" i="1" s="1"/>
  <c r="L2872" i="1" s="1"/>
  <c r="L2873" i="1" s="1"/>
  <c r="L2874" i="1" s="1"/>
  <c r="L2875" i="1" s="1"/>
  <c r="L2876" i="1" s="1"/>
  <c r="L2877" i="1" s="1"/>
  <c r="L2878" i="1" s="1"/>
  <c r="L2879" i="1" s="1"/>
  <c r="L2880" i="1" s="1"/>
  <c r="L2881" i="1" s="1"/>
  <c r="L2882" i="1" s="1"/>
  <c r="L2883" i="1" s="1"/>
  <c r="L2884" i="1" s="1"/>
  <c r="L2885" i="1" s="1"/>
  <c r="L2886" i="1" s="1"/>
  <c r="L2887" i="1" s="1"/>
  <c r="L2888" i="1" s="1"/>
  <c r="L2889" i="1" s="1"/>
  <c r="L2890" i="1" s="1"/>
  <c r="L2891" i="1" s="1"/>
  <c r="L2892" i="1" s="1"/>
  <c r="L2893" i="1" s="1"/>
  <c r="L2894" i="1" s="1"/>
  <c r="L2895" i="1" s="1"/>
  <c r="L2896" i="1" s="1"/>
  <c r="L2897" i="1" s="1"/>
  <c r="L2898" i="1" s="1"/>
  <c r="L2899" i="1" s="1"/>
  <c r="L2900" i="1" s="1"/>
  <c r="L2901" i="1" s="1"/>
  <c r="L2902" i="1" s="1"/>
  <c r="L2903" i="1" s="1"/>
  <c r="L2904" i="1" s="1"/>
  <c r="L2905" i="1" s="1"/>
  <c r="L2906" i="1" s="1"/>
  <c r="L2907" i="1" s="1"/>
  <c r="L2908" i="1" s="1"/>
  <c r="L2909" i="1" s="1"/>
  <c r="L2910" i="1" s="1"/>
  <c r="L2911" i="1" s="1"/>
  <c r="L2912" i="1" s="1"/>
  <c r="L2913" i="1" s="1"/>
  <c r="L2914" i="1" s="1"/>
  <c r="L2915" i="1" s="1"/>
  <c r="L2916" i="1" s="1"/>
  <c r="L2917" i="1" s="1"/>
  <c r="L2918" i="1" s="1"/>
  <c r="L2919" i="1" s="1"/>
  <c r="L2920" i="1" s="1"/>
  <c r="L2921" i="1" s="1"/>
  <c r="L2922" i="1" s="1"/>
  <c r="L2923" i="1" s="1"/>
  <c r="L2924" i="1" s="1"/>
  <c r="L2925" i="1" s="1"/>
  <c r="L2926" i="1" s="1"/>
  <c r="L2927" i="1" s="1"/>
  <c r="L2928" i="1" s="1"/>
  <c r="L2929" i="1" s="1"/>
  <c r="L2930" i="1" s="1"/>
  <c r="L2931" i="1" s="1"/>
  <c r="L2932" i="1" s="1"/>
  <c r="L2933" i="1" s="1"/>
  <c r="L2934" i="1" s="1"/>
  <c r="L2935" i="1" s="1"/>
  <c r="L2936" i="1" s="1"/>
  <c r="L2937" i="1" s="1"/>
  <c r="L2938" i="1" s="1"/>
  <c r="L2939" i="1" s="1"/>
  <c r="L2940" i="1" s="1"/>
  <c r="L2941" i="1" s="1"/>
  <c r="L2942" i="1" s="1"/>
  <c r="L2943" i="1" s="1"/>
  <c r="L2944" i="1" s="1"/>
  <c r="L2945" i="1" s="1"/>
  <c r="L2946" i="1" s="1"/>
  <c r="L2947" i="1" s="1"/>
  <c r="L2948" i="1" s="1"/>
  <c r="L2949" i="1" s="1"/>
  <c r="L2950" i="1" s="1"/>
  <c r="L2951" i="1" s="1"/>
  <c r="L2952" i="1" s="1"/>
  <c r="L2953" i="1" s="1"/>
  <c r="L2954" i="1" s="1"/>
  <c r="L2955" i="1" s="1"/>
  <c r="L2956" i="1" s="1"/>
  <c r="L2957" i="1" s="1"/>
  <c r="L2958" i="1" s="1"/>
  <c r="L2959" i="1" s="1"/>
  <c r="L2960" i="1" s="1"/>
  <c r="L2961" i="1" s="1"/>
  <c r="L2962" i="1" s="1"/>
  <c r="L2963" i="1" s="1"/>
  <c r="L2964" i="1" s="1"/>
  <c r="L2965" i="1" s="1"/>
  <c r="L2966" i="1" s="1"/>
  <c r="L2967" i="1" s="1"/>
  <c r="L2968" i="1" s="1"/>
  <c r="L2969" i="1" s="1"/>
  <c r="L2970" i="1" s="1"/>
  <c r="L2971" i="1" s="1"/>
  <c r="L2972" i="1" s="1"/>
  <c r="L2973" i="1" s="1"/>
  <c r="L2974" i="1" s="1"/>
  <c r="L2975" i="1" s="1"/>
  <c r="L2976" i="1" s="1"/>
  <c r="L2977" i="1" s="1"/>
  <c r="L2978" i="1" s="1"/>
  <c r="L2979" i="1" s="1"/>
  <c r="L2980" i="1" s="1"/>
  <c r="L2981" i="1" s="1"/>
  <c r="L2982" i="1" s="1"/>
  <c r="L2983" i="1" s="1"/>
  <c r="L2984" i="1" s="1"/>
  <c r="L2985" i="1" s="1"/>
  <c r="L2986" i="1" s="1"/>
  <c r="L2987" i="1" s="1"/>
  <c r="L2988" i="1" s="1"/>
  <c r="L2989" i="1" s="1"/>
  <c r="L2990" i="1" s="1"/>
  <c r="L2991" i="1" s="1"/>
  <c r="L2992" i="1" s="1"/>
  <c r="L2993" i="1" s="1"/>
  <c r="L2994" i="1" s="1"/>
  <c r="L2995" i="1" s="1"/>
  <c r="L2996" i="1" s="1"/>
  <c r="L2997" i="1" s="1"/>
  <c r="L2998" i="1" s="1"/>
  <c r="L2999" i="1" s="1"/>
  <c r="L3000" i="1" s="1"/>
  <c r="L3001" i="1" s="1"/>
  <c r="L3002" i="1" s="1"/>
  <c r="L3003" i="1" s="1"/>
  <c r="L3004" i="1" s="1"/>
  <c r="L3005" i="1" s="1"/>
  <c r="L3006" i="1" s="1"/>
  <c r="L3007" i="1" s="1"/>
  <c r="L3008" i="1" s="1"/>
  <c r="L3009" i="1" s="1"/>
  <c r="L3010" i="1" s="1"/>
  <c r="L3011" i="1" s="1"/>
  <c r="L3012" i="1" s="1"/>
  <c r="L3013" i="1" s="1"/>
  <c r="L3014" i="1" s="1"/>
  <c r="L3015" i="1" s="1"/>
  <c r="L3016" i="1" s="1"/>
  <c r="L3017" i="1" s="1"/>
  <c r="L3018" i="1" s="1"/>
  <c r="L3019" i="1" s="1"/>
  <c r="L3020" i="1" s="1"/>
  <c r="L3021" i="1" s="1"/>
  <c r="L3022" i="1" s="1"/>
  <c r="L3023" i="1" s="1"/>
  <c r="L3024" i="1" s="1"/>
  <c r="L3025" i="1" s="1"/>
  <c r="L3026" i="1" s="1"/>
  <c r="L3027" i="1" s="1"/>
  <c r="L3028" i="1" s="1"/>
  <c r="L3029" i="1" s="1"/>
  <c r="L3030" i="1" s="1"/>
  <c r="L3031" i="1" s="1"/>
  <c r="L3032" i="1" s="1"/>
  <c r="L3033" i="1" s="1"/>
  <c r="L3034" i="1" s="1"/>
  <c r="L3035" i="1" s="1"/>
  <c r="L3036" i="1" s="1"/>
  <c r="L3037" i="1" s="1"/>
  <c r="L3038" i="1" s="1"/>
  <c r="L3039" i="1" s="1"/>
  <c r="L3040" i="1" s="1"/>
  <c r="L3041" i="1" s="1"/>
  <c r="L3042" i="1" s="1"/>
  <c r="L3043" i="1" s="1"/>
  <c r="L3044" i="1" s="1"/>
  <c r="L3045" i="1" s="1"/>
  <c r="L3046" i="1" s="1"/>
  <c r="L3047" i="1" s="1"/>
  <c r="L3048" i="1" s="1"/>
  <c r="L3049" i="1" s="1"/>
  <c r="L3050" i="1" s="1"/>
  <c r="L3051" i="1" s="1"/>
  <c r="L3052" i="1" s="1"/>
  <c r="L3053" i="1" s="1"/>
  <c r="L3054" i="1" s="1"/>
  <c r="L3055" i="1" s="1"/>
  <c r="L3056" i="1" s="1"/>
  <c r="L3057" i="1" s="1"/>
  <c r="L3058" i="1" s="1"/>
  <c r="L3059" i="1" s="1"/>
  <c r="L3060" i="1" s="1"/>
  <c r="L3061" i="1" s="1"/>
  <c r="L3062" i="1" s="1"/>
  <c r="L3063" i="1" s="1"/>
  <c r="L3064" i="1" s="1"/>
  <c r="L3065" i="1" s="1"/>
  <c r="L3066" i="1" s="1"/>
  <c r="L3067" i="1" s="1"/>
  <c r="L3068" i="1" s="1"/>
  <c r="L3069" i="1" s="1"/>
  <c r="L3070" i="1" s="1"/>
  <c r="L3071" i="1" s="1"/>
  <c r="L3072" i="1" s="1"/>
  <c r="L3073" i="1" s="1"/>
  <c r="L3074" i="1" s="1"/>
  <c r="L3075" i="1" s="1"/>
  <c r="L3076" i="1" s="1"/>
  <c r="L3077" i="1" s="1"/>
  <c r="L3078" i="1" s="1"/>
  <c r="L3079" i="1" s="1"/>
  <c r="L3080" i="1" s="1"/>
  <c r="L3081" i="1" s="1"/>
  <c r="L3082" i="1" s="1"/>
  <c r="L3083" i="1" s="1"/>
  <c r="L3084" i="1" s="1"/>
  <c r="L3085" i="1" s="1"/>
  <c r="L3086" i="1" s="1"/>
  <c r="L3087" i="1" s="1"/>
  <c r="L3088" i="1" s="1"/>
  <c r="L3089" i="1" s="1"/>
  <c r="L3090" i="1" s="1"/>
  <c r="L3091" i="1" s="1"/>
  <c r="L3092" i="1" s="1"/>
  <c r="L3093" i="1" s="1"/>
  <c r="L3094" i="1" s="1"/>
  <c r="L3095" i="1" s="1"/>
  <c r="L3096" i="1" s="1"/>
  <c r="L3097" i="1" s="1"/>
  <c r="L3098" i="1" s="1"/>
  <c r="L3099" i="1" s="1"/>
  <c r="L3100" i="1" s="1"/>
  <c r="L3101" i="1" s="1"/>
  <c r="L3102" i="1" s="1"/>
  <c r="L3103" i="1" s="1"/>
  <c r="L3104" i="1" s="1"/>
  <c r="L3105" i="1" s="1"/>
  <c r="L3106" i="1" s="1"/>
  <c r="L3107" i="1" s="1"/>
  <c r="L3108" i="1" s="1"/>
  <c r="L3109" i="1" s="1"/>
  <c r="L3110" i="1" s="1"/>
  <c r="L3111" i="1" s="1"/>
  <c r="L3112" i="1" s="1"/>
  <c r="L3113" i="1" s="1"/>
  <c r="L3114" i="1" s="1"/>
  <c r="L3115" i="1" s="1"/>
  <c r="L3116" i="1" s="1"/>
  <c r="L3117" i="1" s="1"/>
  <c r="L3118" i="1" s="1"/>
  <c r="L3119" i="1" s="1"/>
  <c r="L3120" i="1" s="1"/>
  <c r="L3121" i="1" s="1"/>
  <c r="L3122" i="1" s="1"/>
  <c r="L3123" i="1" s="1"/>
  <c r="L3124" i="1" s="1"/>
  <c r="L3125" i="1" s="1"/>
  <c r="L3126" i="1" s="1"/>
  <c r="L3127" i="1" s="1"/>
  <c r="L3128" i="1" s="1"/>
  <c r="L3129" i="1" s="1"/>
  <c r="L3130" i="1" s="1"/>
  <c r="L3131" i="1" s="1"/>
  <c r="L3132" i="1" s="1"/>
  <c r="L3133" i="1" s="1"/>
  <c r="L3134" i="1" s="1"/>
  <c r="L3135" i="1" s="1"/>
  <c r="L3136" i="1" s="1"/>
  <c r="L3137" i="1" s="1"/>
  <c r="L3138" i="1" s="1"/>
  <c r="L3139" i="1" s="1"/>
  <c r="L3140" i="1" s="1"/>
  <c r="L3141" i="1" s="1"/>
  <c r="L3142" i="1" s="1"/>
  <c r="L3143" i="1" s="1"/>
  <c r="L3144" i="1" s="1"/>
  <c r="L3145" i="1" s="1"/>
  <c r="L3146" i="1" s="1"/>
  <c r="L3147" i="1" s="1"/>
  <c r="L3148" i="1" s="1"/>
  <c r="L3149" i="1" s="1"/>
  <c r="L3150" i="1" s="1"/>
  <c r="L3151" i="1" s="1"/>
  <c r="L3152" i="1" s="1"/>
  <c r="L3153" i="1" s="1"/>
  <c r="L3154" i="1" s="1"/>
  <c r="L3155" i="1" s="1"/>
  <c r="L3156" i="1" s="1"/>
  <c r="L3157" i="1" s="1"/>
  <c r="L3158" i="1" s="1"/>
  <c r="L3159" i="1" s="1"/>
  <c r="L3160" i="1" s="1"/>
  <c r="L3161" i="1" s="1"/>
  <c r="L3162" i="1" s="1"/>
  <c r="L3163" i="1" s="1"/>
  <c r="L3164" i="1" s="1"/>
  <c r="L3165" i="1" s="1"/>
  <c r="L3166" i="1" s="1"/>
  <c r="L3167" i="1" s="1"/>
  <c r="L3168" i="1" s="1"/>
  <c r="L3169" i="1" s="1"/>
  <c r="L3170" i="1" s="1"/>
  <c r="L3171" i="1" s="1"/>
  <c r="L3172" i="1" s="1"/>
  <c r="L3173" i="1" s="1"/>
  <c r="L3174" i="1" s="1"/>
  <c r="L3175" i="1" s="1"/>
  <c r="L3176" i="1" s="1"/>
  <c r="L3177" i="1" s="1"/>
  <c r="L3178" i="1" s="1"/>
  <c r="L3179" i="1" s="1"/>
  <c r="L3180" i="1" s="1"/>
  <c r="L3181" i="1" s="1"/>
  <c r="L3182" i="1" s="1"/>
  <c r="L3183" i="1" s="1"/>
  <c r="L3184" i="1" s="1"/>
  <c r="L3185" i="1" s="1"/>
  <c r="L3186" i="1" s="1"/>
  <c r="L3187" i="1" s="1"/>
  <c r="L3188" i="1" s="1"/>
  <c r="L3189" i="1" s="1"/>
  <c r="L3190" i="1" s="1"/>
  <c r="L3191" i="1" s="1"/>
  <c r="L3192" i="1" s="1"/>
  <c r="L3193" i="1" s="1"/>
  <c r="L3194" i="1" s="1"/>
  <c r="L3195" i="1" s="1"/>
  <c r="L3196" i="1" s="1"/>
  <c r="L3197" i="1" s="1"/>
  <c r="L3198" i="1" s="1"/>
  <c r="L3199" i="1" s="1"/>
  <c r="L3200" i="1" s="1"/>
  <c r="L3201" i="1" s="1"/>
  <c r="L3202" i="1" s="1"/>
  <c r="L3203" i="1" s="1"/>
  <c r="L3204" i="1" s="1"/>
  <c r="L3205" i="1" s="1"/>
  <c r="L3206" i="1" s="1"/>
  <c r="L3207" i="1" s="1"/>
  <c r="L3208" i="1" s="1"/>
  <c r="L3209" i="1" s="1"/>
  <c r="L3210" i="1" s="1"/>
  <c r="L3211" i="1" s="1"/>
  <c r="L3212" i="1" s="1"/>
  <c r="L3213" i="1" s="1"/>
  <c r="L3214" i="1" s="1"/>
  <c r="L3215" i="1" s="1"/>
  <c r="L3216" i="1" s="1"/>
  <c r="L3217" i="1" s="1"/>
  <c r="L3218" i="1" s="1"/>
  <c r="L3219" i="1" s="1"/>
  <c r="L3220" i="1" s="1"/>
  <c r="L3221" i="1" s="1"/>
  <c r="L3222" i="1" s="1"/>
  <c r="L3223" i="1" s="1"/>
  <c r="L3224" i="1" s="1"/>
  <c r="L3225" i="1" s="1"/>
  <c r="L3226" i="1" s="1"/>
  <c r="L3227" i="1" s="1"/>
  <c r="L3228" i="1" s="1"/>
  <c r="L3229" i="1" s="1"/>
  <c r="L3230" i="1" s="1"/>
  <c r="L3231" i="1" s="1"/>
  <c r="L3232" i="1" s="1"/>
  <c r="L3233" i="1" s="1"/>
  <c r="L3234" i="1" s="1"/>
  <c r="L3235" i="1" s="1"/>
  <c r="L3236" i="1" s="1"/>
  <c r="L3237" i="1" s="1"/>
  <c r="L3238" i="1" s="1"/>
  <c r="L3239" i="1" s="1"/>
  <c r="L3240" i="1" s="1"/>
  <c r="L3241" i="1" s="1"/>
  <c r="L3242" i="1" s="1"/>
  <c r="L3243" i="1" s="1"/>
  <c r="L3244" i="1" s="1"/>
  <c r="L3245" i="1" s="1"/>
  <c r="L3246" i="1" s="1"/>
  <c r="L3247" i="1" s="1"/>
  <c r="L3248" i="1" s="1"/>
  <c r="L3249" i="1" s="1"/>
  <c r="L3250" i="1" s="1"/>
  <c r="L3251" i="1" s="1"/>
  <c r="L3252" i="1" s="1"/>
  <c r="L3253" i="1" s="1"/>
  <c r="L3254" i="1" s="1"/>
  <c r="L3255" i="1" s="1"/>
  <c r="L3256" i="1" s="1"/>
  <c r="L3257" i="1" s="1"/>
  <c r="L3258" i="1" s="1"/>
  <c r="L3259" i="1" s="1"/>
  <c r="L3260" i="1" s="1"/>
  <c r="L3261" i="1" s="1"/>
  <c r="L3262" i="1" s="1"/>
  <c r="L3263" i="1" s="1"/>
  <c r="L3264" i="1" s="1"/>
  <c r="L3265" i="1" s="1"/>
  <c r="L3266" i="1" s="1"/>
  <c r="L3267" i="1" s="1"/>
  <c r="L3268" i="1" s="1"/>
  <c r="L3269" i="1" s="1"/>
  <c r="L3270" i="1" s="1"/>
  <c r="L3271" i="1" s="1"/>
  <c r="L3272" i="1" s="1"/>
  <c r="L3273" i="1" s="1"/>
  <c r="L3274" i="1" s="1"/>
  <c r="L3275" i="1" s="1"/>
  <c r="L3276" i="1" s="1"/>
  <c r="L3277" i="1" s="1"/>
  <c r="L3278" i="1" s="1"/>
  <c r="L3279" i="1" s="1"/>
  <c r="L3280" i="1" s="1"/>
  <c r="L3281" i="1" s="1"/>
  <c r="L3282" i="1" s="1"/>
  <c r="L3283" i="1" s="1"/>
  <c r="L3284" i="1" s="1"/>
  <c r="L3285" i="1" s="1"/>
  <c r="L3286" i="1" s="1"/>
  <c r="L3287" i="1" s="1"/>
  <c r="L3288" i="1" s="1"/>
  <c r="L3289" i="1" s="1"/>
  <c r="L3290" i="1" s="1"/>
  <c r="L3291" i="1" s="1"/>
  <c r="L3292" i="1" s="1"/>
  <c r="L3293" i="1" s="1"/>
  <c r="L3294" i="1" s="1"/>
  <c r="L3295" i="1" s="1"/>
  <c r="L3296" i="1" s="1"/>
  <c r="L3297" i="1" s="1"/>
  <c r="L3298" i="1" s="1"/>
  <c r="L3299" i="1" s="1"/>
  <c r="L3300" i="1" s="1"/>
  <c r="L3301" i="1" s="1"/>
  <c r="L3302" i="1" s="1"/>
  <c r="L3303" i="1" s="1"/>
  <c r="L3304" i="1" s="1"/>
  <c r="L3305" i="1" s="1"/>
  <c r="L3306" i="1" s="1"/>
  <c r="L3307" i="1" s="1"/>
  <c r="L3308" i="1" s="1"/>
  <c r="L3309" i="1" s="1"/>
  <c r="L3310" i="1" s="1"/>
  <c r="L3311" i="1" s="1"/>
  <c r="L3312" i="1" s="1"/>
  <c r="L3313" i="1" s="1"/>
  <c r="L3314" i="1" s="1"/>
  <c r="L3315" i="1" s="1"/>
  <c r="L3316" i="1" s="1"/>
  <c r="L3317" i="1" s="1"/>
  <c r="L3318" i="1" s="1"/>
  <c r="L3319" i="1" s="1"/>
  <c r="L3320" i="1" s="1"/>
  <c r="L3321" i="1" s="1"/>
  <c r="L3322" i="1" s="1"/>
  <c r="L3323" i="1" s="1"/>
  <c r="L3324" i="1" s="1"/>
  <c r="L3325" i="1" s="1"/>
  <c r="L3326" i="1" s="1"/>
  <c r="L3327" i="1" s="1"/>
  <c r="L3328" i="1" s="1"/>
  <c r="L3329" i="1" s="1"/>
  <c r="L3330" i="1" s="1"/>
  <c r="L3331" i="1" s="1"/>
  <c r="L3332" i="1" s="1"/>
  <c r="L3333" i="1" s="1"/>
  <c r="L3334" i="1" s="1"/>
  <c r="L3335" i="1" s="1"/>
  <c r="L3336" i="1" s="1"/>
  <c r="L3337" i="1" s="1"/>
  <c r="L3338" i="1" s="1"/>
  <c r="L3339" i="1" s="1"/>
  <c r="L3340" i="1" s="1"/>
  <c r="L3341" i="1" s="1"/>
  <c r="L3342" i="1" s="1"/>
  <c r="L3343" i="1" s="1"/>
  <c r="L3344" i="1" s="1"/>
  <c r="L3345" i="1" s="1"/>
  <c r="L3346" i="1" s="1"/>
  <c r="L3347" i="1" s="1"/>
  <c r="L3348" i="1" s="1"/>
  <c r="L3349" i="1" s="1"/>
  <c r="L3350" i="1" s="1"/>
  <c r="L3351" i="1" s="1"/>
  <c r="L3352" i="1" s="1"/>
  <c r="L3353" i="1" s="1"/>
  <c r="L3354" i="1" s="1"/>
  <c r="L3355" i="1" s="1"/>
  <c r="L3356" i="1" s="1"/>
  <c r="L3357" i="1" s="1"/>
  <c r="L3358" i="1" s="1"/>
  <c r="L3359" i="1" s="1"/>
  <c r="L3360" i="1" s="1"/>
  <c r="L3361" i="1" s="1"/>
  <c r="L3362" i="1" s="1"/>
  <c r="L3363" i="1" s="1"/>
  <c r="L3364" i="1" s="1"/>
  <c r="L3365" i="1" s="1"/>
  <c r="L3366" i="1" s="1"/>
  <c r="L3367" i="1" s="1"/>
  <c r="L3368" i="1" s="1"/>
  <c r="L3369" i="1" s="1"/>
  <c r="L3370" i="1" s="1"/>
  <c r="L3371" i="1" s="1"/>
  <c r="L3372" i="1" s="1"/>
  <c r="L3373" i="1" s="1"/>
  <c r="L3374" i="1" s="1"/>
  <c r="L3375" i="1" s="1"/>
  <c r="L3376" i="1" s="1"/>
  <c r="L3377" i="1" s="1"/>
  <c r="L3378" i="1" s="1"/>
  <c r="L3379" i="1" s="1"/>
  <c r="L3380" i="1" s="1"/>
  <c r="L3381" i="1" s="1"/>
  <c r="L3382" i="1" s="1"/>
  <c r="L3383" i="1" s="1"/>
  <c r="L3384" i="1" s="1"/>
  <c r="L3385" i="1" s="1"/>
  <c r="L3386" i="1" s="1"/>
  <c r="L3387" i="1" s="1"/>
  <c r="L3388" i="1" s="1"/>
  <c r="L3389" i="1" s="1"/>
  <c r="L3390" i="1" s="1"/>
  <c r="L3391" i="1" s="1"/>
  <c r="L3392" i="1" s="1"/>
  <c r="L3393" i="1" s="1"/>
  <c r="L3394" i="1" s="1"/>
  <c r="L3395" i="1" s="1"/>
  <c r="L3396" i="1" s="1"/>
  <c r="L3397" i="1" s="1"/>
  <c r="L3398" i="1" s="1"/>
  <c r="L3399" i="1" s="1"/>
  <c r="L3400" i="1" s="1"/>
  <c r="L3401" i="1" s="1"/>
  <c r="L3402" i="1" s="1"/>
  <c r="L3403" i="1" s="1"/>
  <c r="L3404" i="1" s="1"/>
  <c r="L3405" i="1" s="1"/>
  <c r="L3406" i="1" s="1"/>
  <c r="L3407" i="1" s="1"/>
  <c r="L3408" i="1" s="1"/>
  <c r="L3409" i="1" s="1"/>
  <c r="L3410" i="1" s="1"/>
  <c r="L3411" i="1" s="1"/>
  <c r="L3412" i="1" s="1"/>
  <c r="L3413" i="1" s="1"/>
  <c r="L3414" i="1" s="1"/>
  <c r="L3415" i="1" s="1"/>
  <c r="L3416" i="1" s="1"/>
  <c r="L3417" i="1" s="1"/>
  <c r="L3418" i="1" s="1"/>
  <c r="L3419" i="1" s="1"/>
  <c r="L3420" i="1" s="1"/>
  <c r="L3421" i="1" s="1"/>
  <c r="L3422" i="1" s="1"/>
  <c r="L3423" i="1" s="1"/>
  <c r="L3424" i="1" s="1"/>
  <c r="L3425" i="1" s="1"/>
  <c r="L3426" i="1" s="1"/>
  <c r="L3427" i="1" s="1"/>
  <c r="L3428" i="1" s="1"/>
  <c r="L3429" i="1" s="1"/>
  <c r="L3430" i="1" s="1"/>
  <c r="L3431" i="1" s="1"/>
  <c r="L3432" i="1" s="1"/>
  <c r="L3433" i="1" s="1"/>
  <c r="L3434" i="1" s="1"/>
  <c r="L3435" i="1" s="1"/>
  <c r="L3436" i="1" s="1"/>
  <c r="L3437" i="1" s="1"/>
  <c r="L3438" i="1" s="1"/>
  <c r="L3439" i="1" s="1"/>
  <c r="L3440" i="1" s="1"/>
  <c r="L3441" i="1" s="1"/>
  <c r="L3442" i="1" s="1"/>
  <c r="L3443" i="1" s="1"/>
  <c r="L3444" i="1" s="1"/>
  <c r="L3445" i="1" s="1"/>
  <c r="L3446" i="1" s="1"/>
  <c r="L3447" i="1" s="1"/>
  <c r="L3448" i="1" s="1"/>
  <c r="L3449" i="1" s="1"/>
  <c r="L3450" i="1" s="1"/>
  <c r="L3451" i="1" s="1"/>
  <c r="L3452" i="1" s="1"/>
  <c r="L3453" i="1" s="1"/>
  <c r="L3454" i="1" s="1"/>
  <c r="L3455" i="1" s="1"/>
  <c r="L3456" i="1" s="1"/>
  <c r="L3457" i="1" s="1"/>
  <c r="L3458" i="1" s="1"/>
  <c r="L3459" i="1" s="1"/>
  <c r="L3460" i="1" s="1"/>
  <c r="L3461" i="1" s="1"/>
  <c r="L3462" i="1" s="1"/>
  <c r="L3463" i="1" s="1"/>
  <c r="L3464" i="1" s="1"/>
  <c r="L3465" i="1" s="1"/>
  <c r="L3466" i="1" s="1"/>
  <c r="L3467" i="1" s="1"/>
  <c r="L3468" i="1" s="1"/>
  <c r="L3469" i="1" s="1"/>
  <c r="L3470" i="1" s="1"/>
  <c r="L3471" i="1" s="1"/>
  <c r="L3472" i="1" s="1"/>
  <c r="L3473" i="1" s="1"/>
  <c r="L3474" i="1" s="1"/>
  <c r="L3475" i="1" s="1"/>
  <c r="L3476" i="1" s="1"/>
  <c r="L3477" i="1" s="1"/>
  <c r="L3478" i="1" s="1"/>
  <c r="L3479" i="1" s="1"/>
  <c r="L3480" i="1" s="1"/>
  <c r="L3481" i="1" s="1"/>
  <c r="L3482" i="1" s="1"/>
  <c r="L3483" i="1" s="1"/>
  <c r="L3484" i="1" s="1"/>
  <c r="L3485" i="1" s="1"/>
  <c r="L3486" i="1" s="1"/>
  <c r="L3487" i="1" s="1"/>
  <c r="L3488" i="1" s="1"/>
  <c r="L3489" i="1" s="1"/>
  <c r="L3490" i="1" s="1"/>
  <c r="L3491" i="1" s="1"/>
  <c r="L3492" i="1" s="1"/>
  <c r="L3493" i="1" s="1"/>
  <c r="L3494" i="1" s="1"/>
  <c r="L3495" i="1" s="1"/>
  <c r="L3496" i="1" s="1"/>
  <c r="L3497" i="1" s="1"/>
  <c r="L3498" i="1" s="1"/>
  <c r="L3499" i="1" s="1"/>
  <c r="L3500" i="1" s="1"/>
  <c r="L3501" i="1" s="1"/>
  <c r="L3502" i="1" s="1"/>
  <c r="L3503" i="1" s="1"/>
  <c r="L3504" i="1" s="1"/>
  <c r="L3505" i="1" s="1"/>
  <c r="L3506" i="1" s="1"/>
  <c r="L3507" i="1" s="1"/>
  <c r="L3508" i="1" s="1"/>
  <c r="L3509" i="1" s="1"/>
  <c r="L3510" i="1" s="1"/>
  <c r="L3511" i="1" s="1"/>
  <c r="L3512" i="1" s="1"/>
  <c r="L3513" i="1" s="1"/>
  <c r="L3514" i="1" s="1"/>
  <c r="L3515" i="1" s="1"/>
  <c r="L3516" i="1" s="1"/>
  <c r="L3517" i="1" s="1"/>
  <c r="L3518" i="1" s="1"/>
  <c r="L3519" i="1" s="1"/>
  <c r="L3520" i="1" s="1"/>
  <c r="L3521" i="1" s="1"/>
  <c r="L3522" i="1" s="1"/>
  <c r="L3523" i="1" s="1"/>
  <c r="L3524" i="1" s="1"/>
  <c r="L3525" i="1" s="1"/>
  <c r="L3526" i="1" s="1"/>
  <c r="L3527" i="1" s="1"/>
  <c r="L3528" i="1" s="1"/>
  <c r="L3529" i="1" s="1"/>
  <c r="L3530" i="1" s="1"/>
  <c r="L3531" i="1" s="1"/>
  <c r="L3532" i="1" s="1"/>
  <c r="L3533" i="1" s="1"/>
  <c r="L3534" i="1" s="1"/>
  <c r="L3535" i="1" s="1"/>
  <c r="L3536" i="1" s="1"/>
  <c r="L3537" i="1" s="1"/>
  <c r="L3538" i="1" s="1"/>
  <c r="L3539" i="1" s="1"/>
  <c r="L3540" i="1" s="1"/>
  <c r="L3541" i="1" s="1"/>
  <c r="L3542" i="1" s="1"/>
  <c r="L3543" i="1" s="1"/>
  <c r="L3544" i="1" s="1"/>
  <c r="L3545" i="1" s="1"/>
  <c r="L3546" i="1" s="1"/>
  <c r="L3547" i="1" s="1"/>
  <c r="L3548" i="1" s="1"/>
  <c r="L3549" i="1" s="1"/>
  <c r="L3550" i="1" s="1"/>
  <c r="L3551" i="1" s="1"/>
  <c r="L3552" i="1" s="1"/>
  <c r="L3553" i="1" s="1"/>
  <c r="L3554" i="1" s="1"/>
  <c r="L3555" i="1" s="1"/>
  <c r="L3556" i="1" s="1"/>
  <c r="L3557" i="1" s="1"/>
  <c r="L3558" i="1" s="1"/>
  <c r="L3559" i="1" s="1"/>
  <c r="L3560" i="1" s="1"/>
  <c r="L3561" i="1" s="1"/>
  <c r="L3562" i="1" s="1"/>
  <c r="L3563" i="1" s="1"/>
  <c r="L3564" i="1" s="1"/>
  <c r="L3565" i="1" s="1"/>
  <c r="L3566" i="1" s="1"/>
  <c r="L3567" i="1" s="1"/>
  <c r="L3568" i="1" s="1"/>
  <c r="L3569" i="1" s="1"/>
  <c r="L3570" i="1" s="1"/>
  <c r="L3571" i="1" s="1"/>
  <c r="L3572" i="1" s="1"/>
  <c r="L3573" i="1" s="1"/>
  <c r="L3574" i="1" s="1"/>
  <c r="L3575" i="1" s="1"/>
  <c r="L3576" i="1" s="1"/>
  <c r="L3577" i="1" s="1"/>
  <c r="L3578" i="1" s="1"/>
  <c r="L3579" i="1" s="1"/>
  <c r="L3580" i="1" s="1"/>
  <c r="L3581" i="1" s="1"/>
  <c r="L3582" i="1" s="1"/>
  <c r="L3583" i="1" s="1"/>
  <c r="L3584" i="1" s="1"/>
  <c r="L3585" i="1" s="1"/>
  <c r="L3586" i="1" s="1"/>
  <c r="L3587" i="1" s="1"/>
  <c r="L3588" i="1" s="1"/>
  <c r="L3589" i="1" s="1"/>
  <c r="L3590" i="1" s="1"/>
  <c r="L3591" i="1" s="1"/>
  <c r="L3592" i="1" s="1"/>
  <c r="L3593" i="1" s="1"/>
  <c r="L3594" i="1" s="1"/>
  <c r="L3595" i="1" s="1"/>
  <c r="L3596" i="1" s="1"/>
  <c r="L3597" i="1" s="1"/>
  <c r="L3598" i="1" s="1"/>
  <c r="L3599" i="1" s="1"/>
  <c r="L3600" i="1" s="1"/>
  <c r="L3601" i="1" s="1"/>
  <c r="L3602" i="1" s="1"/>
  <c r="L3603" i="1" s="1"/>
  <c r="L3604" i="1" s="1"/>
  <c r="L3605" i="1" s="1"/>
  <c r="L3606" i="1" s="1"/>
  <c r="L3607" i="1" s="1"/>
  <c r="L3608" i="1" s="1"/>
  <c r="L3609" i="1" s="1"/>
  <c r="L3610" i="1" s="1"/>
  <c r="L3611" i="1" s="1"/>
  <c r="L3612" i="1" s="1"/>
  <c r="L3613" i="1" s="1"/>
  <c r="L3614" i="1" s="1"/>
  <c r="L3615" i="1" s="1"/>
  <c r="L3616" i="1" s="1"/>
  <c r="L3617" i="1" s="1"/>
  <c r="L3618" i="1" s="1"/>
  <c r="L3619" i="1" s="1"/>
  <c r="L3620" i="1" s="1"/>
  <c r="L3621" i="1" s="1"/>
  <c r="L3622" i="1" s="1"/>
  <c r="L3623" i="1" s="1"/>
  <c r="L3624" i="1" s="1"/>
  <c r="L3625" i="1" s="1"/>
  <c r="L3626" i="1" s="1"/>
  <c r="L3627" i="1" s="1"/>
  <c r="L3628" i="1" s="1"/>
  <c r="L3629" i="1" s="1"/>
  <c r="L3630" i="1" s="1"/>
  <c r="L3631" i="1" s="1"/>
  <c r="L3632" i="1" s="1"/>
  <c r="L3633" i="1" s="1"/>
  <c r="L3634" i="1" s="1"/>
  <c r="L3635" i="1" s="1"/>
  <c r="L3636" i="1" s="1"/>
  <c r="L3637" i="1" s="1"/>
  <c r="L3638" i="1" s="1"/>
  <c r="L3639" i="1" s="1"/>
  <c r="L3640" i="1" s="1"/>
  <c r="L3641" i="1" s="1"/>
  <c r="L3642" i="1" s="1"/>
  <c r="L3643" i="1" s="1"/>
  <c r="L3644" i="1" s="1"/>
  <c r="L3645" i="1" s="1"/>
  <c r="L3646" i="1" s="1"/>
  <c r="L3647" i="1" s="1"/>
  <c r="L3648" i="1" s="1"/>
  <c r="L3649" i="1" s="1"/>
  <c r="L3650" i="1" s="1"/>
  <c r="L3651" i="1" s="1"/>
  <c r="L3652" i="1" s="1"/>
  <c r="L3653" i="1" s="1"/>
  <c r="L3654" i="1" s="1"/>
  <c r="L3655" i="1" s="1"/>
  <c r="L3656" i="1" s="1"/>
  <c r="L3657" i="1" s="1"/>
  <c r="L3658" i="1" s="1"/>
  <c r="L3659" i="1" s="1"/>
  <c r="L3660" i="1" s="1"/>
  <c r="L3661" i="1" s="1"/>
  <c r="L3662" i="1" s="1"/>
  <c r="L3663" i="1" s="1"/>
  <c r="L3664" i="1" s="1"/>
  <c r="L3665" i="1" s="1"/>
  <c r="L3666" i="1" s="1"/>
  <c r="L3667" i="1" s="1"/>
  <c r="L3668" i="1" s="1"/>
  <c r="L3669" i="1" s="1"/>
  <c r="L3670" i="1" s="1"/>
  <c r="L3671" i="1" s="1"/>
  <c r="L3672" i="1" s="1"/>
  <c r="L3673" i="1" s="1"/>
  <c r="L3674" i="1" s="1"/>
  <c r="L3675" i="1" s="1"/>
  <c r="L3676" i="1" s="1"/>
  <c r="L3677" i="1" s="1"/>
  <c r="L3678" i="1" s="1"/>
  <c r="L3679" i="1" s="1"/>
  <c r="L3680" i="1" s="1"/>
  <c r="L3681" i="1" s="1"/>
  <c r="L3682" i="1" s="1"/>
  <c r="L3683" i="1" s="1"/>
  <c r="L3684" i="1" s="1"/>
  <c r="L3685" i="1" s="1"/>
  <c r="L3686" i="1" s="1"/>
  <c r="L3687" i="1" s="1"/>
  <c r="L3688" i="1" s="1"/>
  <c r="L3689" i="1" s="1"/>
  <c r="L3690" i="1" s="1"/>
  <c r="L3691" i="1" s="1"/>
  <c r="L3692" i="1" s="1"/>
  <c r="L3693" i="1" s="1"/>
  <c r="L3694" i="1" s="1"/>
  <c r="L3695" i="1" s="1"/>
  <c r="L3696" i="1" s="1"/>
  <c r="L3697" i="1" s="1"/>
  <c r="L3698" i="1" s="1"/>
  <c r="L3699" i="1" s="1"/>
  <c r="L3700" i="1" s="1"/>
  <c r="L3701" i="1" s="1"/>
  <c r="L3702" i="1" s="1"/>
  <c r="L3703" i="1" s="1"/>
  <c r="L3704" i="1" s="1"/>
  <c r="L3705" i="1" s="1"/>
  <c r="L3706" i="1" s="1"/>
  <c r="L3707" i="1" s="1"/>
  <c r="L3708" i="1" s="1"/>
  <c r="L3709" i="1" s="1"/>
  <c r="L3710" i="1" s="1"/>
  <c r="L3711" i="1" s="1"/>
  <c r="L3712" i="1" s="1"/>
  <c r="L3713" i="1" s="1"/>
  <c r="L3714" i="1" s="1"/>
  <c r="L3715" i="1" s="1"/>
  <c r="L3716" i="1" s="1"/>
  <c r="L3717" i="1" s="1"/>
  <c r="L3718" i="1" s="1"/>
  <c r="L3719" i="1" s="1"/>
  <c r="L3720" i="1" s="1"/>
  <c r="L3721" i="1" s="1"/>
  <c r="L3722" i="1" s="1"/>
  <c r="L3723" i="1" s="1"/>
  <c r="L3724" i="1" s="1"/>
  <c r="L3725" i="1" s="1"/>
  <c r="L3726" i="1" s="1"/>
  <c r="L3727" i="1" s="1"/>
  <c r="L3728" i="1" s="1"/>
  <c r="L3729" i="1" s="1"/>
  <c r="L3730" i="1" s="1"/>
  <c r="L3731" i="1" s="1"/>
  <c r="L3732" i="1" s="1"/>
  <c r="L3733" i="1" s="1"/>
  <c r="L3734" i="1" s="1"/>
  <c r="L3735" i="1" s="1"/>
  <c r="L3736" i="1" s="1"/>
  <c r="L3737" i="1" s="1"/>
  <c r="L3738" i="1" s="1"/>
  <c r="L3739" i="1" s="1"/>
  <c r="L3740" i="1" s="1"/>
  <c r="L3741" i="1" s="1"/>
  <c r="L3742" i="1" s="1"/>
  <c r="L3743" i="1" s="1"/>
  <c r="L3744" i="1" s="1"/>
  <c r="L3745" i="1" s="1"/>
  <c r="L3746" i="1" s="1"/>
  <c r="L3747" i="1" s="1"/>
  <c r="L3748" i="1" s="1"/>
  <c r="L3749" i="1" s="1"/>
  <c r="L3750" i="1" s="1"/>
  <c r="L3751" i="1" s="1"/>
  <c r="L3752" i="1" s="1"/>
  <c r="L3753" i="1" s="1"/>
  <c r="L3754" i="1" s="1"/>
  <c r="L3755" i="1" s="1"/>
  <c r="L3756" i="1" s="1"/>
  <c r="L3757" i="1" s="1"/>
  <c r="L3758" i="1" s="1"/>
  <c r="L3759" i="1" s="1"/>
  <c r="L3760" i="1" s="1"/>
  <c r="L3761" i="1" s="1"/>
  <c r="L3762" i="1" s="1"/>
  <c r="L3763" i="1" s="1"/>
  <c r="L3764" i="1" s="1"/>
  <c r="L3765" i="1" s="1"/>
  <c r="L3766" i="1" s="1"/>
  <c r="L3767" i="1" s="1"/>
  <c r="L3768" i="1" s="1"/>
  <c r="L3769" i="1" s="1"/>
  <c r="L3770" i="1" s="1"/>
  <c r="L3771" i="1" s="1"/>
  <c r="L3772" i="1" s="1"/>
  <c r="L3773" i="1" s="1"/>
  <c r="L3774" i="1" s="1"/>
  <c r="L3775" i="1" s="1"/>
  <c r="L3776" i="1" s="1"/>
  <c r="L3777" i="1" s="1"/>
  <c r="L3778" i="1" s="1"/>
  <c r="L3779" i="1" s="1"/>
  <c r="L3780" i="1" s="1"/>
  <c r="L3781" i="1" s="1"/>
  <c r="L3782" i="1" s="1"/>
  <c r="L3783" i="1" s="1"/>
  <c r="L3784" i="1" s="1"/>
  <c r="L3785" i="1" s="1"/>
  <c r="L3786" i="1" s="1"/>
  <c r="L3787" i="1" s="1"/>
  <c r="L3788" i="1" s="1"/>
  <c r="L3789" i="1" s="1"/>
  <c r="L3790" i="1" s="1"/>
  <c r="L3791" i="1" s="1"/>
  <c r="L3792" i="1" s="1"/>
  <c r="L3793" i="1" s="1"/>
  <c r="L3794" i="1" s="1"/>
  <c r="L3795" i="1" s="1"/>
  <c r="L3796" i="1" s="1"/>
  <c r="L3797" i="1" s="1"/>
  <c r="L3798" i="1" s="1"/>
  <c r="L3799" i="1" s="1"/>
  <c r="L3800" i="1" s="1"/>
  <c r="L3801" i="1" s="1"/>
  <c r="L3802" i="1" s="1"/>
  <c r="L3803" i="1" s="1"/>
  <c r="L3804" i="1" s="1"/>
  <c r="L3805" i="1" s="1"/>
  <c r="L3806" i="1" s="1"/>
  <c r="L3807" i="1" s="1"/>
  <c r="L3808" i="1" s="1"/>
  <c r="R20" i="1"/>
  <c r="R21" i="1" s="1"/>
  <c r="R22" i="1" s="1"/>
  <c r="R23" i="1" s="1"/>
  <c r="R24" i="1" s="1"/>
  <c r="R25" i="1" s="1"/>
  <c r="R26" i="1" s="1"/>
  <c r="R27" i="1" s="1"/>
  <c r="R28" i="1" s="1"/>
  <c r="R29" i="1" s="1"/>
  <c r="R30" i="1" s="1"/>
  <c r="R31" i="1" s="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R92" i="1" s="1"/>
  <c r="R93" i="1" s="1"/>
  <c r="R94" i="1" s="1"/>
  <c r="R95" i="1" s="1"/>
  <c r="R96" i="1" s="1"/>
  <c r="R97" i="1" s="1"/>
  <c r="R98" i="1" s="1"/>
  <c r="R99" i="1" s="1"/>
  <c r="R100" i="1" s="1"/>
  <c r="R101" i="1" s="1"/>
  <c r="R102" i="1" s="1"/>
  <c r="R103" i="1" s="1"/>
  <c r="R104" i="1" s="1"/>
  <c r="R105" i="1" s="1"/>
  <c r="R106" i="1" s="1"/>
  <c r="R107" i="1" s="1"/>
  <c r="R108" i="1" s="1"/>
  <c r="R109" i="1" s="1"/>
  <c r="R110" i="1" s="1"/>
  <c r="R111" i="1" s="1"/>
  <c r="R112" i="1" s="1"/>
  <c r="R113" i="1" s="1"/>
  <c r="R114" i="1" s="1"/>
  <c r="R115" i="1" s="1"/>
  <c r="R116" i="1" s="1"/>
  <c r="R117" i="1" s="1"/>
  <c r="R118" i="1" s="1"/>
  <c r="R119" i="1" s="1"/>
  <c r="R120" i="1" s="1"/>
  <c r="R121" i="1" s="1"/>
  <c r="R122" i="1" s="1"/>
  <c r="R123" i="1" s="1"/>
  <c r="R124" i="1" s="1"/>
  <c r="R125" i="1" s="1"/>
  <c r="R126" i="1" s="1"/>
  <c r="R127" i="1" s="1"/>
  <c r="R128" i="1" s="1"/>
  <c r="R129" i="1" s="1"/>
  <c r="R130" i="1" s="1"/>
  <c r="R131" i="1" s="1"/>
  <c r="R132" i="1" s="1"/>
  <c r="R133" i="1" s="1"/>
  <c r="R134" i="1" s="1"/>
  <c r="R135" i="1" s="1"/>
  <c r="R136" i="1" s="1"/>
  <c r="R137" i="1" s="1"/>
  <c r="R138" i="1" s="1"/>
  <c r="R139" i="1" s="1"/>
  <c r="R140" i="1" s="1"/>
  <c r="R141" i="1" s="1"/>
  <c r="R142" i="1" s="1"/>
  <c r="R143" i="1" s="1"/>
  <c r="R144" i="1" s="1"/>
  <c r="R145" i="1" s="1"/>
  <c r="R146" i="1" s="1"/>
  <c r="R147" i="1" s="1"/>
  <c r="R148" i="1" s="1"/>
  <c r="R149" i="1" s="1"/>
  <c r="R150" i="1" s="1"/>
  <c r="R151" i="1" s="1"/>
  <c r="R152" i="1" s="1"/>
  <c r="R153" i="1" s="1"/>
  <c r="R154" i="1" s="1"/>
  <c r="R155" i="1" s="1"/>
  <c r="R156" i="1" s="1"/>
  <c r="R157" i="1" s="1"/>
  <c r="R158" i="1" s="1"/>
  <c r="R159" i="1" s="1"/>
  <c r="R160" i="1" s="1"/>
  <c r="R161" i="1" s="1"/>
  <c r="R162" i="1" s="1"/>
  <c r="R163" i="1" s="1"/>
  <c r="R164" i="1" s="1"/>
  <c r="R165" i="1" s="1"/>
  <c r="R166" i="1" s="1"/>
  <c r="R167" i="1" s="1"/>
  <c r="R168" i="1" s="1"/>
  <c r="R169" i="1" s="1"/>
  <c r="R170" i="1" s="1"/>
  <c r="R171" i="1" s="1"/>
  <c r="R172" i="1" s="1"/>
  <c r="R173" i="1" s="1"/>
  <c r="R174" i="1" s="1"/>
  <c r="R175" i="1" s="1"/>
  <c r="R176" i="1" s="1"/>
  <c r="R177" i="1" s="1"/>
  <c r="R178" i="1" s="1"/>
  <c r="R179" i="1" s="1"/>
  <c r="R180" i="1" s="1"/>
  <c r="R181" i="1" s="1"/>
  <c r="R182" i="1" s="1"/>
  <c r="R183" i="1" s="1"/>
  <c r="R184" i="1" s="1"/>
  <c r="R185" i="1" s="1"/>
  <c r="R186" i="1" s="1"/>
  <c r="R187" i="1" s="1"/>
  <c r="R188" i="1" s="1"/>
  <c r="R189" i="1" s="1"/>
  <c r="R190" i="1" s="1"/>
  <c r="R191" i="1" s="1"/>
  <c r="R192" i="1" s="1"/>
  <c r="R193" i="1" s="1"/>
  <c r="R194" i="1" s="1"/>
  <c r="R195" i="1" s="1"/>
  <c r="R196" i="1" s="1"/>
  <c r="R197" i="1" s="1"/>
  <c r="R198" i="1" s="1"/>
  <c r="R199" i="1" s="1"/>
  <c r="R200" i="1" s="1"/>
  <c r="R201" i="1" s="1"/>
  <c r="R202" i="1" s="1"/>
  <c r="R203" i="1" s="1"/>
  <c r="R204" i="1" s="1"/>
  <c r="R205" i="1" s="1"/>
  <c r="R206" i="1" s="1"/>
  <c r="R207" i="1" s="1"/>
  <c r="R208" i="1" s="1"/>
  <c r="R209" i="1" s="1"/>
  <c r="R210" i="1" s="1"/>
  <c r="R211" i="1" s="1"/>
  <c r="R212" i="1" s="1"/>
  <c r="R213" i="1" s="1"/>
  <c r="R214" i="1" s="1"/>
  <c r="R215" i="1" s="1"/>
  <c r="R216" i="1" s="1"/>
  <c r="R217" i="1" s="1"/>
  <c r="R218" i="1" s="1"/>
  <c r="R219" i="1" s="1"/>
  <c r="R220" i="1" s="1"/>
  <c r="R221" i="1" s="1"/>
  <c r="R222" i="1" s="1"/>
  <c r="R223" i="1" s="1"/>
  <c r="R224" i="1" s="1"/>
  <c r="R225" i="1" s="1"/>
  <c r="R226" i="1" s="1"/>
  <c r="R227" i="1" s="1"/>
  <c r="R228" i="1" s="1"/>
  <c r="R229" i="1" s="1"/>
  <c r="R230" i="1" s="1"/>
  <c r="R231" i="1" s="1"/>
  <c r="R232" i="1" s="1"/>
  <c r="R233" i="1" s="1"/>
  <c r="R234" i="1" s="1"/>
  <c r="R235" i="1" s="1"/>
  <c r="R236" i="1" s="1"/>
  <c r="R237" i="1" s="1"/>
  <c r="R238" i="1" s="1"/>
  <c r="R239" i="1" s="1"/>
  <c r="R240" i="1" s="1"/>
  <c r="R241" i="1" s="1"/>
  <c r="R242" i="1" s="1"/>
  <c r="R243" i="1" s="1"/>
  <c r="R244" i="1" s="1"/>
  <c r="R245" i="1" s="1"/>
  <c r="R246" i="1" s="1"/>
  <c r="R247" i="1" s="1"/>
  <c r="R248" i="1" s="1"/>
  <c r="R249" i="1" s="1"/>
  <c r="R250" i="1" s="1"/>
  <c r="R251" i="1" s="1"/>
  <c r="R252" i="1" s="1"/>
  <c r="R253" i="1" s="1"/>
  <c r="R254" i="1" s="1"/>
  <c r="R255" i="1" s="1"/>
  <c r="R256" i="1" s="1"/>
  <c r="R257" i="1" s="1"/>
  <c r="R258" i="1" s="1"/>
  <c r="R259" i="1" s="1"/>
  <c r="R260" i="1" s="1"/>
  <c r="R261" i="1" s="1"/>
  <c r="R262" i="1" s="1"/>
  <c r="R263" i="1" s="1"/>
  <c r="R264" i="1" s="1"/>
  <c r="R265" i="1" s="1"/>
  <c r="R266" i="1" s="1"/>
  <c r="R267" i="1" s="1"/>
  <c r="R268" i="1" s="1"/>
  <c r="R269" i="1" s="1"/>
  <c r="R270" i="1" s="1"/>
  <c r="R271" i="1" s="1"/>
  <c r="R272" i="1" s="1"/>
  <c r="R273" i="1" s="1"/>
  <c r="R274" i="1" s="1"/>
  <c r="R275" i="1" s="1"/>
  <c r="R276" i="1" s="1"/>
  <c r="R277" i="1" s="1"/>
  <c r="R278" i="1" s="1"/>
  <c r="R279" i="1" s="1"/>
  <c r="R280" i="1" s="1"/>
  <c r="R281" i="1" s="1"/>
  <c r="R282" i="1" s="1"/>
  <c r="R283" i="1" s="1"/>
  <c r="R284" i="1" s="1"/>
  <c r="R285" i="1" s="1"/>
  <c r="R286" i="1" s="1"/>
  <c r="R287" i="1" s="1"/>
  <c r="R288" i="1" s="1"/>
  <c r="R289" i="1" s="1"/>
  <c r="R290" i="1" s="1"/>
  <c r="R291" i="1" s="1"/>
  <c r="R292" i="1" s="1"/>
  <c r="R293" i="1" s="1"/>
  <c r="R294" i="1" s="1"/>
  <c r="R295" i="1" s="1"/>
  <c r="R296" i="1" s="1"/>
  <c r="R297" i="1" s="1"/>
  <c r="R298" i="1" s="1"/>
  <c r="R299" i="1" s="1"/>
  <c r="R300" i="1" s="1"/>
  <c r="R301" i="1" s="1"/>
  <c r="R302" i="1" s="1"/>
  <c r="R303" i="1" s="1"/>
  <c r="R304" i="1" s="1"/>
  <c r="R305" i="1" s="1"/>
  <c r="R306" i="1" s="1"/>
  <c r="R307" i="1" s="1"/>
  <c r="R308" i="1" s="1"/>
  <c r="R309" i="1" s="1"/>
  <c r="R310" i="1" s="1"/>
  <c r="R311" i="1" s="1"/>
  <c r="R312" i="1" s="1"/>
  <c r="R313" i="1" s="1"/>
  <c r="R314" i="1" s="1"/>
  <c r="R315" i="1" s="1"/>
  <c r="R316" i="1" s="1"/>
  <c r="R317" i="1" s="1"/>
  <c r="R318" i="1" s="1"/>
  <c r="R319" i="1" s="1"/>
  <c r="R320" i="1" s="1"/>
  <c r="R321" i="1" s="1"/>
  <c r="R322" i="1" s="1"/>
  <c r="R323" i="1" s="1"/>
  <c r="R324" i="1" s="1"/>
  <c r="R325" i="1" s="1"/>
  <c r="R326" i="1" s="1"/>
  <c r="R327" i="1" s="1"/>
  <c r="R328" i="1" s="1"/>
  <c r="R329" i="1" s="1"/>
  <c r="R330" i="1" s="1"/>
  <c r="R331" i="1" s="1"/>
  <c r="R332" i="1" s="1"/>
  <c r="R333" i="1" s="1"/>
  <c r="R334" i="1" s="1"/>
  <c r="R335" i="1" s="1"/>
  <c r="R336" i="1" s="1"/>
  <c r="R337" i="1" s="1"/>
  <c r="R338" i="1" s="1"/>
  <c r="R339" i="1" s="1"/>
  <c r="R340" i="1" s="1"/>
  <c r="R341" i="1" s="1"/>
  <c r="R342" i="1" s="1"/>
  <c r="R343" i="1" s="1"/>
  <c r="R344" i="1" s="1"/>
  <c r="R345" i="1" s="1"/>
  <c r="R346" i="1" s="1"/>
  <c r="R347" i="1" s="1"/>
  <c r="R348" i="1" s="1"/>
  <c r="R349" i="1" s="1"/>
  <c r="R350" i="1" s="1"/>
  <c r="R351" i="1" s="1"/>
  <c r="R352" i="1" s="1"/>
  <c r="R353" i="1" s="1"/>
  <c r="R354" i="1" s="1"/>
  <c r="R355" i="1" s="1"/>
  <c r="R356" i="1" s="1"/>
  <c r="R357" i="1" s="1"/>
  <c r="R358" i="1" s="1"/>
  <c r="R359" i="1" s="1"/>
  <c r="R360" i="1" s="1"/>
  <c r="R361" i="1" s="1"/>
  <c r="R362" i="1" s="1"/>
  <c r="R363" i="1" s="1"/>
  <c r="R364" i="1" s="1"/>
  <c r="R365" i="1" s="1"/>
  <c r="R366" i="1" s="1"/>
  <c r="R367" i="1" s="1"/>
  <c r="R368" i="1" s="1"/>
  <c r="R369" i="1" s="1"/>
  <c r="R370" i="1" s="1"/>
  <c r="R371" i="1" s="1"/>
  <c r="R372" i="1" s="1"/>
  <c r="R373" i="1" s="1"/>
  <c r="R374" i="1" s="1"/>
  <c r="R375" i="1" s="1"/>
  <c r="R376" i="1" s="1"/>
  <c r="R377" i="1" s="1"/>
  <c r="R378" i="1" s="1"/>
  <c r="R379" i="1" s="1"/>
  <c r="R380" i="1" s="1"/>
  <c r="R381" i="1" s="1"/>
  <c r="R382" i="1" s="1"/>
  <c r="R383" i="1" s="1"/>
  <c r="R384" i="1" s="1"/>
  <c r="R385" i="1" s="1"/>
  <c r="R386" i="1" s="1"/>
  <c r="R387" i="1" s="1"/>
  <c r="R388" i="1" s="1"/>
  <c r="R389" i="1" s="1"/>
  <c r="R390" i="1" s="1"/>
  <c r="R391" i="1" s="1"/>
  <c r="R392" i="1" s="1"/>
  <c r="R393" i="1" s="1"/>
  <c r="R394" i="1" s="1"/>
  <c r="R395" i="1" s="1"/>
  <c r="R396" i="1" s="1"/>
  <c r="R397" i="1" s="1"/>
  <c r="R398" i="1" s="1"/>
  <c r="R399" i="1" s="1"/>
  <c r="R400" i="1" s="1"/>
  <c r="R401" i="1" s="1"/>
  <c r="R402" i="1" s="1"/>
  <c r="R403" i="1" s="1"/>
  <c r="R404" i="1" s="1"/>
  <c r="R405" i="1" s="1"/>
  <c r="R406" i="1" s="1"/>
  <c r="R407" i="1" s="1"/>
  <c r="R408" i="1" s="1"/>
  <c r="R409" i="1" s="1"/>
  <c r="R410" i="1" s="1"/>
  <c r="R411" i="1" s="1"/>
  <c r="R412" i="1" s="1"/>
  <c r="R413" i="1" s="1"/>
  <c r="R414" i="1" s="1"/>
  <c r="R415" i="1" s="1"/>
  <c r="R416" i="1" s="1"/>
  <c r="R417" i="1" s="1"/>
  <c r="R418" i="1" s="1"/>
  <c r="R419" i="1" s="1"/>
  <c r="R420" i="1" s="1"/>
  <c r="R421" i="1" s="1"/>
  <c r="R422" i="1" s="1"/>
  <c r="R423" i="1" s="1"/>
  <c r="R424" i="1" s="1"/>
  <c r="R425" i="1" s="1"/>
  <c r="R426" i="1" s="1"/>
  <c r="R427" i="1" s="1"/>
  <c r="R428" i="1" s="1"/>
  <c r="R429" i="1" s="1"/>
  <c r="R430" i="1" s="1"/>
  <c r="R431" i="1" s="1"/>
  <c r="R432" i="1" s="1"/>
  <c r="R433" i="1" s="1"/>
  <c r="R434" i="1" s="1"/>
  <c r="R435" i="1" s="1"/>
  <c r="R436" i="1" s="1"/>
  <c r="R437" i="1" s="1"/>
  <c r="R438" i="1" s="1"/>
  <c r="R439" i="1" s="1"/>
  <c r="R440" i="1" s="1"/>
  <c r="R441" i="1" s="1"/>
  <c r="R442" i="1" s="1"/>
  <c r="R443" i="1" s="1"/>
  <c r="R444" i="1" s="1"/>
  <c r="R445" i="1" s="1"/>
  <c r="R446" i="1" s="1"/>
  <c r="R447" i="1" s="1"/>
  <c r="R448" i="1" s="1"/>
  <c r="R449" i="1" s="1"/>
  <c r="R450" i="1" s="1"/>
  <c r="R451" i="1" s="1"/>
  <c r="R452" i="1" s="1"/>
  <c r="R453" i="1" s="1"/>
  <c r="R454" i="1" s="1"/>
  <c r="R455" i="1" s="1"/>
  <c r="R456" i="1" s="1"/>
  <c r="R457" i="1" s="1"/>
  <c r="R458" i="1" s="1"/>
  <c r="R459" i="1" s="1"/>
  <c r="R460" i="1" s="1"/>
  <c r="R461" i="1" s="1"/>
  <c r="R462" i="1" s="1"/>
  <c r="R463" i="1" s="1"/>
  <c r="R464" i="1" s="1"/>
  <c r="R465" i="1" s="1"/>
  <c r="R466" i="1" s="1"/>
  <c r="R467" i="1" s="1"/>
  <c r="R468" i="1" s="1"/>
  <c r="R469" i="1" s="1"/>
  <c r="R470" i="1" s="1"/>
  <c r="R471" i="1" s="1"/>
  <c r="R472" i="1" s="1"/>
  <c r="R473" i="1" s="1"/>
  <c r="R474" i="1" s="1"/>
  <c r="R475" i="1" s="1"/>
  <c r="R476" i="1" s="1"/>
  <c r="R477" i="1" s="1"/>
  <c r="R478" i="1" s="1"/>
  <c r="R479" i="1" s="1"/>
  <c r="R480" i="1" s="1"/>
  <c r="R481" i="1" s="1"/>
  <c r="R482" i="1" s="1"/>
  <c r="R483" i="1" s="1"/>
  <c r="R484" i="1" s="1"/>
  <c r="R485" i="1" s="1"/>
  <c r="R486" i="1" s="1"/>
  <c r="R487" i="1" s="1"/>
  <c r="R488" i="1" s="1"/>
  <c r="R489" i="1" s="1"/>
  <c r="R490" i="1" s="1"/>
  <c r="R491" i="1" s="1"/>
  <c r="R492" i="1" s="1"/>
  <c r="R493" i="1" s="1"/>
  <c r="R494" i="1" s="1"/>
  <c r="R495" i="1" s="1"/>
  <c r="R496" i="1" s="1"/>
  <c r="R497" i="1" s="1"/>
  <c r="R498" i="1" s="1"/>
  <c r="R499" i="1" s="1"/>
  <c r="R500" i="1" s="1"/>
  <c r="R501" i="1" s="1"/>
  <c r="R502" i="1" s="1"/>
  <c r="R503" i="1" s="1"/>
  <c r="R504" i="1" s="1"/>
  <c r="R505" i="1" s="1"/>
  <c r="R506" i="1" s="1"/>
  <c r="R507" i="1" s="1"/>
  <c r="R508" i="1" s="1"/>
  <c r="R509" i="1" s="1"/>
  <c r="R510" i="1" s="1"/>
  <c r="R511" i="1" s="1"/>
  <c r="R512" i="1" s="1"/>
  <c r="R513" i="1" s="1"/>
  <c r="R514" i="1" s="1"/>
  <c r="R515" i="1" s="1"/>
  <c r="R516" i="1" s="1"/>
  <c r="R517" i="1" s="1"/>
  <c r="R518" i="1" s="1"/>
  <c r="R519" i="1" s="1"/>
  <c r="R520" i="1" s="1"/>
  <c r="R521" i="1" s="1"/>
  <c r="R522" i="1" s="1"/>
  <c r="R523" i="1" s="1"/>
  <c r="R524" i="1" s="1"/>
  <c r="R525" i="1" s="1"/>
  <c r="R526" i="1" s="1"/>
  <c r="R527" i="1" s="1"/>
  <c r="R528" i="1" s="1"/>
  <c r="R529" i="1" s="1"/>
  <c r="R530" i="1" s="1"/>
  <c r="R531" i="1" s="1"/>
  <c r="R532" i="1" s="1"/>
  <c r="R533" i="1" s="1"/>
  <c r="R534" i="1" s="1"/>
  <c r="R535" i="1" s="1"/>
  <c r="R536" i="1" s="1"/>
  <c r="R537" i="1" s="1"/>
  <c r="R538" i="1" s="1"/>
  <c r="R539" i="1" s="1"/>
  <c r="R540" i="1" s="1"/>
  <c r="R541" i="1" s="1"/>
  <c r="R542" i="1" s="1"/>
  <c r="R543" i="1" s="1"/>
  <c r="R544" i="1" s="1"/>
  <c r="R545" i="1" s="1"/>
  <c r="R546" i="1" s="1"/>
  <c r="R547" i="1" s="1"/>
  <c r="R548" i="1" s="1"/>
  <c r="R549" i="1" s="1"/>
  <c r="R550" i="1" s="1"/>
  <c r="R551" i="1" s="1"/>
  <c r="R552" i="1" s="1"/>
  <c r="R553" i="1" s="1"/>
  <c r="R554" i="1" s="1"/>
  <c r="R555" i="1" s="1"/>
  <c r="R556" i="1" s="1"/>
  <c r="R557" i="1" s="1"/>
  <c r="R558" i="1" s="1"/>
  <c r="R559" i="1" s="1"/>
  <c r="R560" i="1" s="1"/>
  <c r="R561" i="1" s="1"/>
  <c r="R562" i="1" s="1"/>
  <c r="R563" i="1" s="1"/>
  <c r="R564" i="1" s="1"/>
  <c r="R565" i="1" s="1"/>
  <c r="R566" i="1" s="1"/>
  <c r="R567" i="1" s="1"/>
  <c r="R568" i="1" s="1"/>
  <c r="R569" i="1" s="1"/>
  <c r="R570" i="1" s="1"/>
  <c r="R571" i="1" s="1"/>
  <c r="R572" i="1" s="1"/>
  <c r="R573" i="1" s="1"/>
  <c r="R574" i="1" s="1"/>
  <c r="R575" i="1" s="1"/>
  <c r="R576" i="1" s="1"/>
  <c r="R577" i="1" s="1"/>
  <c r="R578" i="1" s="1"/>
  <c r="R579" i="1" s="1"/>
  <c r="R580" i="1" s="1"/>
  <c r="R581" i="1" s="1"/>
  <c r="R582" i="1" s="1"/>
  <c r="R583" i="1" s="1"/>
  <c r="R584" i="1" s="1"/>
  <c r="R585" i="1" s="1"/>
  <c r="R586" i="1" s="1"/>
  <c r="R587" i="1" s="1"/>
  <c r="R588" i="1" s="1"/>
  <c r="R589" i="1" s="1"/>
  <c r="R590" i="1" s="1"/>
  <c r="R591" i="1" s="1"/>
  <c r="R592" i="1" s="1"/>
  <c r="R593" i="1" s="1"/>
  <c r="R594" i="1" s="1"/>
  <c r="R595" i="1" s="1"/>
  <c r="R596" i="1" s="1"/>
  <c r="R597" i="1" s="1"/>
  <c r="R598" i="1" s="1"/>
  <c r="R599" i="1" s="1"/>
  <c r="R600" i="1" s="1"/>
  <c r="R601" i="1" s="1"/>
  <c r="R602" i="1" s="1"/>
  <c r="R603" i="1" s="1"/>
  <c r="R604" i="1" s="1"/>
  <c r="R605" i="1" s="1"/>
  <c r="R606" i="1" s="1"/>
  <c r="R607" i="1" s="1"/>
  <c r="R608" i="1" s="1"/>
  <c r="R609" i="1" s="1"/>
  <c r="R610" i="1" s="1"/>
  <c r="R611" i="1" s="1"/>
  <c r="R612" i="1" s="1"/>
  <c r="R613" i="1" s="1"/>
  <c r="R614" i="1" s="1"/>
  <c r="R615" i="1" s="1"/>
  <c r="R616" i="1" s="1"/>
  <c r="R617" i="1" s="1"/>
  <c r="R618" i="1" s="1"/>
  <c r="R619" i="1" s="1"/>
  <c r="R620" i="1" s="1"/>
  <c r="R621" i="1" s="1"/>
  <c r="R622" i="1" s="1"/>
  <c r="R623" i="1" s="1"/>
  <c r="R624" i="1" s="1"/>
  <c r="R625" i="1" s="1"/>
  <c r="R626" i="1" s="1"/>
  <c r="R627" i="1" s="1"/>
  <c r="R628" i="1" s="1"/>
  <c r="R629" i="1" s="1"/>
  <c r="R630" i="1" s="1"/>
  <c r="R631" i="1" s="1"/>
  <c r="R632" i="1" s="1"/>
  <c r="R633" i="1" s="1"/>
  <c r="R634" i="1" s="1"/>
  <c r="R635" i="1" s="1"/>
  <c r="R636" i="1" s="1"/>
  <c r="R637" i="1" s="1"/>
  <c r="R638" i="1" s="1"/>
  <c r="R639" i="1" s="1"/>
  <c r="R640" i="1" s="1"/>
  <c r="R641" i="1" s="1"/>
  <c r="R642" i="1" s="1"/>
  <c r="R643" i="1" s="1"/>
  <c r="R644" i="1" s="1"/>
  <c r="R645" i="1" s="1"/>
  <c r="R646" i="1" s="1"/>
  <c r="R647" i="1" s="1"/>
  <c r="R648" i="1" s="1"/>
  <c r="R649" i="1" s="1"/>
  <c r="R650" i="1" s="1"/>
  <c r="R651" i="1" s="1"/>
  <c r="R652" i="1" s="1"/>
  <c r="R653" i="1" s="1"/>
  <c r="R654" i="1" s="1"/>
  <c r="R655" i="1" s="1"/>
  <c r="R656" i="1" s="1"/>
  <c r="R657" i="1" s="1"/>
  <c r="R658" i="1" s="1"/>
  <c r="R659" i="1" s="1"/>
  <c r="R660" i="1" s="1"/>
  <c r="R661" i="1" s="1"/>
  <c r="R662" i="1" s="1"/>
  <c r="R663" i="1" s="1"/>
  <c r="R664" i="1" s="1"/>
  <c r="R665" i="1" s="1"/>
  <c r="R666" i="1" s="1"/>
  <c r="R667" i="1" s="1"/>
  <c r="R668" i="1" s="1"/>
  <c r="R669" i="1" s="1"/>
  <c r="R670" i="1" s="1"/>
  <c r="R671" i="1" s="1"/>
  <c r="R672" i="1" s="1"/>
  <c r="R673" i="1" s="1"/>
  <c r="R674" i="1" s="1"/>
  <c r="R675" i="1" s="1"/>
  <c r="R676" i="1" s="1"/>
  <c r="R677" i="1" s="1"/>
  <c r="R678" i="1" s="1"/>
  <c r="R679" i="1" s="1"/>
  <c r="R680" i="1" s="1"/>
  <c r="R681" i="1" s="1"/>
  <c r="R682" i="1" s="1"/>
  <c r="R683" i="1" s="1"/>
  <c r="R684" i="1" s="1"/>
  <c r="R685" i="1" s="1"/>
  <c r="R686" i="1" s="1"/>
  <c r="R687" i="1" s="1"/>
  <c r="R688" i="1" s="1"/>
  <c r="R689" i="1" s="1"/>
  <c r="R690" i="1" s="1"/>
  <c r="R691" i="1" s="1"/>
  <c r="R692" i="1" s="1"/>
  <c r="R693" i="1" s="1"/>
  <c r="R694" i="1" s="1"/>
  <c r="R695" i="1" s="1"/>
  <c r="R696" i="1" s="1"/>
  <c r="R697" i="1" s="1"/>
  <c r="R698" i="1" s="1"/>
  <c r="R699" i="1" s="1"/>
  <c r="R700" i="1" s="1"/>
  <c r="R701" i="1" s="1"/>
  <c r="R702" i="1" s="1"/>
  <c r="R703" i="1" s="1"/>
  <c r="R704" i="1" s="1"/>
  <c r="R705" i="1" s="1"/>
  <c r="R706" i="1" s="1"/>
  <c r="R707" i="1" s="1"/>
  <c r="R708" i="1" s="1"/>
  <c r="R709" i="1" s="1"/>
  <c r="R710" i="1" s="1"/>
  <c r="R711" i="1" s="1"/>
  <c r="R712" i="1" s="1"/>
  <c r="R713" i="1" s="1"/>
  <c r="R714" i="1" s="1"/>
  <c r="R715" i="1" s="1"/>
  <c r="R716" i="1" s="1"/>
  <c r="R717" i="1" s="1"/>
  <c r="R718" i="1" s="1"/>
  <c r="R719" i="1" s="1"/>
  <c r="R720" i="1" s="1"/>
  <c r="R721" i="1" s="1"/>
  <c r="R722" i="1" s="1"/>
  <c r="R723" i="1" s="1"/>
  <c r="R724" i="1" s="1"/>
  <c r="R725" i="1" s="1"/>
  <c r="R726" i="1" s="1"/>
  <c r="R727" i="1" s="1"/>
  <c r="R728" i="1" s="1"/>
  <c r="R729" i="1" s="1"/>
  <c r="R730" i="1" s="1"/>
  <c r="R731" i="1" s="1"/>
  <c r="R732" i="1" s="1"/>
  <c r="R733" i="1" s="1"/>
  <c r="R734" i="1" s="1"/>
  <c r="R735" i="1" s="1"/>
  <c r="R736" i="1" s="1"/>
  <c r="R737" i="1" s="1"/>
  <c r="R738" i="1" s="1"/>
  <c r="R739" i="1" s="1"/>
  <c r="R740" i="1" s="1"/>
  <c r="R741" i="1" s="1"/>
  <c r="R742" i="1" s="1"/>
  <c r="R743" i="1" s="1"/>
  <c r="R744" i="1" s="1"/>
  <c r="R745" i="1" s="1"/>
  <c r="R746" i="1" s="1"/>
  <c r="R747" i="1" s="1"/>
  <c r="R748" i="1" s="1"/>
  <c r="R749" i="1" s="1"/>
  <c r="R750" i="1" s="1"/>
  <c r="R751" i="1" s="1"/>
  <c r="R752" i="1" s="1"/>
  <c r="R753" i="1" s="1"/>
  <c r="R754" i="1" s="1"/>
  <c r="R755" i="1" s="1"/>
  <c r="R756" i="1" s="1"/>
  <c r="R757" i="1" s="1"/>
  <c r="R758" i="1" s="1"/>
  <c r="R759" i="1" s="1"/>
  <c r="R760" i="1" s="1"/>
  <c r="R761" i="1" s="1"/>
  <c r="R762" i="1" s="1"/>
  <c r="R763" i="1" s="1"/>
  <c r="R764" i="1" s="1"/>
  <c r="R765" i="1" s="1"/>
  <c r="R766" i="1" s="1"/>
  <c r="R767" i="1" s="1"/>
  <c r="R768" i="1" s="1"/>
  <c r="R769" i="1" s="1"/>
  <c r="R770" i="1" s="1"/>
  <c r="R771" i="1" s="1"/>
  <c r="R772" i="1" s="1"/>
  <c r="R773" i="1" s="1"/>
  <c r="R774" i="1" s="1"/>
  <c r="R775" i="1" s="1"/>
  <c r="R776" i="1" s="1"/>
  <c r="R777" i="1" s="1"/>
  <c r="R778" i="1" s="1"/>
  <c r="R779" i="1" s="1"/>
  <c r="R780" i="1" s="1"/>
  <c r="R781" i="1" s="1"/>
  <c r="R782" i="1" s="1"/>
  <c r="R783" i="1" s="1"/>
  <c r="R784" i="1" s="1"/>
  <c r="R785" i="1" s="1"/>
  <c r="R786" i="1" s="1"/>
  <c r="R787" i="1" s="1"/>
  <c r="R788" i="1" s="1"/>
  <c r="R789" i="1" s="1"/>
  <c r="R790" i="1" s="1"/>
  <c r="R791" i="1" s="1"/>
  <c r="R792" i="1" s="1"/>
  <c r="R793" i="1" s="1"/>
  <c r="R794" i="1" s="1"/>
  <c r="R795" i="1" s="1"/>
  <c r="R796" i="1" s="1"/>
  <c r="R797" i="1" s="1"/>
  <c r="R798" i="1" s="1"/>
  <c r="R799" i="1" s="1"/>
  <c r="R800" i="1" s="1"/>
  <c r="R801" i="1" s="1"/>
  <c r="R802" i="1" s="1"/>
  <c r="R803" i="1" s="1"/>
  <c r="R804" i="1" s="1"/>
  <c r="R805" i="1" s="1"/>
  <c r="R806" i="1" s="1"/>
  <c r="R807" i="1" s="1"/>
  <c r="R808" i="1" s="1"/>
  <c r="R809" i="1" s="1"/>
  <c r="R810" i="1" s="1"/>
  <c r="R811" i="1" s="1"/>
  <c r="R812" i="1" s="1"/>
  <c r="R813" i="1" s="1"/>
  <c r="R814" i="1" s="1"/>
  <c r="R815" i="1" s="1"/>
  <c r="R816" i="1" s="1"/>
  <c r="R817" i="1" s="1"/>
  <c r="R818" i="1" s="1"/>
  <c r="R819" i="1" s="1"/>
  <c r="R820" i="1" s="1"/>
  <c r="R821" i="1" s="1"/>
  <c r="R822" i="1" s="1"/>
  <c r="R823" i="1" s="1"/>
  <c r="R824" i="1" s="1"/>
  <c r="R825" i="1" s="1"/>
  <c r="R826" i="1" s="1"/>
  <c r="R827" i="1" s="1"/>
  <c r="R828" i="1" s="1"/>
  <c r="R829" i="1" s="1"/>
  <c r="R830" i="1" s="1"/>
  <c r="R831" i="1" s="1"/>
  <c r="R832" i="1" s="1"/>
  <c r="R833" i="1" s="1"/>
  <c r="R834" i="1" s="1"/>
  <c r="R835" i="1" s="1"/>
  <c r="R836" i="1" s="1"/>
  <c r="R837" i="1" s="1"/>
  <c r="R838" i="1" s="1"/>
  <c r="R839" i="1" s="1"/>
  <c r="R840" i="1" s="1"/>
  <c r="R841" i="1" s="1"/>
  <c r="R842" i="1" s="1"/>
  <c r="R843" i="1" s="1"/>
  <c r="R844" i="1" s="1"/>
  <c r="R845" i="1" s="1"/>
  <c r="R846" i="1" s="1"/>
  <c r="R847" i="1" s="1"/>
  <c r="R848" i="1" s="1"/>
  <c r="R849" i="1" s="1"/>
  <c r="R850" i="1" s="1"/>
  <c r="R851" i="1" s="1"/>
  <c r="R852" i="1" s="1"/>
  <c r="R853" i="1" s="1"/>
  <c r="R854" i="1" s="1"/>
  <c r="R855" i="1" s="1"/>
  <c r="R856" i="1" s="1"/>
  <c r="R857" i="1" s="1"/>
  <c r="R858" i="1" s="1"/>
  <c r="R859" i="1" s="1"/>
  <c r="R860" i="1" s="1"/>
  <c r="R861" i="1" s="1"/>
  <c r="R862" i="1" s="1"/>
  <c r="R863" i="1" s="1"/>
  <c r="R864" i="1" s="1"/>
  <c r="R865" i="1" s="1"/>
  <c r="R866" i="1" s="1"/>
  <c r="R867" i="1" s="1"/>
  <c r="R868" i="1" s="1"/>
  <c r="R869" i="1" s="1"/>
  <c r="R870" i="1" s="1"/>
  <c r="R871" i="1" s="1"/>
  <c r="R872" i="1" s="1"/>
  <c r="R873" i="1" s="1"/>
  <c r="R874" i="1" s="1"/>
  <c r="R875" i="1" s="1"/>
  <c r="R876" i="1" s="1"/>
  <c r="R877" i="1" s="1"/>
  <c r="R878" i="1" s="1"/>
  <c r="R879" i="1" s="1"/>
  <c r="R880" i="1" s="1"/>
  <c r="R881" i="1" s="1"/>
  <c r="R882" i="1" s="1"/>
  <c r="R883" i="1" s="1"/>
  <c r="R884" i="1" s="1"/>
  <c r="R885" i="1" s="1"/>
  <c r="R886" i="1" s="1"/>
  <c r="R887" i="1" s="1"/>
  <c r="R888" i="1" s="1"/>
  <c r="R889" i="1" s="1"/>
  <c r="R890" i="1" s="1"/>
  <c r="R891" i="1" s="1"/>
  <c r="R892" i="1" s="1"/>
  <c r="R893" i="1" s="1"/>
  <c r="R894" i="1" s="1"/>
  <c r="R895" i="1" s="1"/>
  <c r="R896" i="1" s="1"/>
  <c r="R897" i="1" s="1"/>
  <c r="R898" i="1" s="1"/>
  <c r="R899" i="1" s="1"/>
  <c r="R900" i="1" s="1"/>
  <c r="R901" i="1" s="1"/>
  <c r="R902" i="1" s="1"/>
  <c r="R903" i="1" s="1"/>
  <c r="R904" i="1" s="1"/>
  <c r="R905" i="1" s="1"/>
  <c r="R906" i="1" s="1"/>
  <c r="R907" i="1" s="1"/>
  <c r="R908" i="1" s="1"/>
  <c r="R909" i="1" s="1"/>
  <c r="R910" i="1" s="1"/>
  <c r="R911" i="1" s="1"/>
  <c r="R912" i="1" s="1"/>
  <c r="R913" i="1" s="1"/>
  <c r="R914" i="1" s="1"/>
  <c r="R915" i="1" s="1"/>
  <c r="R916" i="1" s="1"/>
  <c r="R917" i="1" s="1"/>
  <c r="R918" i="1" s="1"/>
  <c r="R919" i="1" s="1"/>
  <c r="R920" i="1" s="1"/>
  <c r="R921" i="1" s="1"/>
  <c r="R922" i="1" s="1"/>
  <c r="R923" i="1" s="1"/>
  <c r="R924" i="1" s="1"/>
  <c r="R925" i="1" s="1"/>
  <c r="R926" i="1" s="1"/>
  <c r="R927" i="1" s="1"/>
  <c r="R928" i="1" s="1"/>
  <c r="R929" i="1" s="1"/>
  <c r="R930" i="1" s="1"/>
  <c r="R931" i="1" s="1"/>
  <c r="R932" i="1" s="1"/>
  <c r="R933" i="1" s="1"/>
  <c r="R934" i="1" s="1"/>
  <c r="R935" i="1" s="1"/>
  <c r="R936" i="1" s="1"/>
  <c r="R937" i="1" s="1"/>
  <c r="R938" i="1" s="1"/>
  <c r="R939" i="1" s="1"/>
  <c r="R940" i="1" s="1"/>
  <c r="R941" i="1" s="1"/>
  <c r="R942" i="1" s="1"/>
  <c r="R943" i="1" s="1"/>
  <c r="R944" i="1" s="1"/>
  <c r="R945" i="1" s="1"/>
  <c r="R946" i="1" s="1"/>
  <c r="R947" i="1" s="1"/>
  <c r="R948" i="1" s="1"/>
  <c r="R949" i="1" s="1"/>
  <c r="R950" i="1" s="1"/>
  <c r="R951" i="1" s="1"/>
  <c r="R952" i="1" s="1"/>
  <c r="R953" i="1" s="1"/>
  <c r="R954" i="1" s="1"/>
  <c r="R955" i="1" s="1"/>
  <c r="R956" i="1" s="1"/>
  <c r="R957" i="1" s="1"/>
  <c r="R958" i="1" s="1"/>
  <c r="R959" i="1" s="1"/>
  <c r="R960" i="1" s="1"/>
  <c r="R961" i="1" s="1"/>
  <c r="R962" i="1" s="1"/>
  <c r="R963" i="1" s="1"/>
  <c r="R964" i="1" s="1"/>
  <c r="R965" i="1" s="1"/>
  <c r="R966" i="1" s="1"/>
  <c r="R967" i="1" s="1"/>
  <c r="R968" i="1" s="1"/>
  <c r="R969" i="1" s="1"/>
  <c r="R970" i="1" s="1"/>
  <c r="R971" i="1" s="1"/>
  <c r="R972" i="1" s="1"/>
  <c r="R973" i="1" s="1"/>
  <c r="R974" i="1" s="1"/>
  <c r="R975" i="1" s="1"/>
  <c r="R976" i="1" s="1"/>
  <c r="R977" i="1" s="1"/>
  <c r="R978" i="1" s="1"/>
  <c r="R979" i="1" s="1"/>
  <c r="R980" i="1" s="1"/>
  <c r="R981" i="1" s="1"/>
  <c r="R982" i="1" s="1"/>
  <c r="R983" i="1" s="1"/>
  <c r="R984" i="1" s="1"/>
  <c r="R985" i="1" s="1"/>
  <c r="R986" i="1" s="1"/>
  <c r="R987" i="1" s="1"/>
  <c r="R988" i="1" s="1"/>
  <c r="R989" i="1" s="1"/>
  <c r="R990" i="1" s="1"/>
  <c r="R991" i="1" s="1"/>
  <c r="R992" i="1" s="1"/>
  <c r="R993" i="1" s="1"/>
  <c r="R994" i="1" s="1"/>
  <c r="R995" i="1" s="1"/>
  <c r="R996" i="1" s="1"/>
  <c r="R997" i="1" s="1"/>
  <c r="R998" i="1" s="1"/>
  <c r="R999" i="1" s="1"/>
  <c r="R1000" i="1" s="1"/>
  <c r="R1001" i="1" s="1"/>
  <c r="R1002" i="1" s="1"/>
  <c r="R1003" i="1" s="1"/>
  <c r="R1004" i="1" s="1"/>
  <c r="R1005" i="1" s="1"/>
  <c r="R1006" i="1" s="1"/>
  <c r="R1007" i="1" s="1"/>
  <c r="R1008" i="1" s="1"/>
  <c r="R1009" i="1" s="1"/>
  <c r="R1010" i="1" s="1"/>
  <c r="R1011" i="1" s="1"/>
  <c r="R1012" i="1" s="1"/>
  <c r="R1013" i="1" s="1"/>
  <c r="R1014" i="1" s="1"/>
  <c r="R1015" i="1" s="1"/>
  <c r="R1016" i="1" s="1"/>
  <c r="R1017" i="1" s="1"/>
  <c r="R1018" i="1" s="1"/>
  <c r="R1019" i="1" s="1"/>
  <c r="R1020" i="1" s="1"/>
  <c r="R1021" i="1" s="1"/>
  <c r="R1022" i="1" s="1"/>
  <c r="R1023" i="1" s="1"/>
  <c r="R1024" i="1" s="1"/>
  <c r="R1025" i="1" s="1"/>
  <c r="R1026" i="1" s="1"/>
  <c r="R1027" i="1" s="1"/>
  <c r="R1028" i="1" s="1"/>
  <c r="R1029" i="1" s="1"/>
  <c r="R1030" i="1" s="1"/>
  <c r="R1031" i="1" s="1"/>
  <c r="R1032" i="1" s="1"/>
  <c r="R1033" i="1" s="1"/>
  <c r="R1034" i="1" s="1"/>
  <c r="R1035" i="1" s="1"/>
  <c r="R1036" i="1" s="1"/>
  <c r="R1037" i="1" s="1"/>
  <c r="R1038" i="1" s="1"/>
  <c r="R1039" i="1" s="1"/>
  <c r="R1040" i="1" s="1"/>
  <c r="R1041" i="1" s="1"/>
  <c r="R1042" i="1" s="1"/>
  <c r="R1043" i="1" s="1"/>
  <c r="R1044" i="1" s="1"/>
  <c r="R1045" i="1" s="1"/>
  <c r="R1046" i="1" s="1"/>
  <c r="R1047" i="1" s="1"/>
  <c r="R1048" i="1" s="1"/>
  <c r="R1049" i="1" s="1"/>
  <c r="R1050" i="1" s="1"/>
  <c r="R1051" i="1" s="1"/>
  <c r="R1052" i="1" s="1"/>
  <c r="R1053" i="1" s="1"/>
  <c r="R1054" i="1" s="1"/>
  <c r="R1055" i="1" s="1"/>
  <c r="R1056" i="1" s="1"/>
  <c r="R1057" i="1" s="1"/>
  <c r="R1058" i="1" s="1"/>
  <c r="R1059" i="1" s="1"/>
  <c r="R1060" i="1" s="1"/>
  <c r="R1061" i="1" s="1"/>
  <c r="R1062" i="1" s="1"/>
  <c r="R1063" i="1" s="1"/>
  <c r="R1064" i="1" s="1"/>
  <c r="R1065" i="1" s="1"/>
  <c r="R1066" i="1" s="1"/>
  <c r="R1067" i="1" s="1"/>
  <c r="R1068" i="1" s="1"/>
  <c r="R1069" i="1" s="1"/>
  <c r="R1070" i="1" s="1"/>
  <c r="R1071" i="1" s="1"/>
  <c r="R1072" i="1" s="1"/>
  <c r="R1073" i="1" s="1"/>
  <c r="R1074" i="1" s="1"/>
  <c r="R1075" i="1" s="1"/>
  <c r="R1076" i="1" s="1"/>
  <c r="R1077" i="1" s="1"/>
  <c r="R1078" i="1" s="1"/>
  <c r="R1079" i="1" s="1"/>
  <c r="R1080" i="1" s="1"/>
  <c r="R1081" i="1" s="1"/>
  <c r="R1082" i="1" s="1"/>
  <c r="R1083" i="1" s="1"/>
  <c r="R1084" i="1" s="1"/>
  <c r="R1085" i="1" s="1"/>
  <c r="R1086" i="1" s="1"/>
  <c r="R1087" i="1" s="1"/>
  <c r="R1088" i="1" s="1"/>
  <c r="R1089" i="1" s="1"/>
  <c r="R1090" i="1" s="1"/>
  <c r="R1091" i="1" s="1"/>
  <c r="R1092" i="1" s="1"/>
  <c r="R1093" i="1" s="1"/>
  <c r="R1094" i="1" s="1"/>
  <c r="R1095" i="1" s="1"/>
  <c r="R1096" i="1" s="1"/>
  <c r="R1097" i="1" s="1"/>
  <c r="R1098" i="1" s="1"/>
  <c r="R1099" i="1" s="1"/>
  <c r="R1100" i="1" s="1"/>
  <c r="R1101" i="1" s="1"/>
  <c r="R1102" i="1" s="1"/>
  <c r="R1103" i="1" s="1"/>
  <c r="R1104" i="1" s="1"/>
  <c r="R1105" i="1" s="1"/>
  <c r="R1106" i="1" s="1"/>
  <c r="R1107" i="1" s="1"/>
  <c r="R1108" i="1" s="1"/>
  <c r="R1109" i="1" s="1"/>
  <c r="R1110" i="1" s="1"/>
  <c r="R1111" i="1" s="1"/>
  <c r="R1112" i="1" s="1"/>
  <c r="R1113" i="1" s="1"/>
  <c r="R1114" i="1" s="1"/>
  <c r="R1115" i="1" s="1"/>
  <c r="R1116" i="1" s="1"/>
  <c r="R1117" i="1" s="1"/>
  <c r="R1118" i="1" s="1"/>
  <c r="R1119" i="1" s="1"/>
  <c r="R1120" i="1" s="1"/>
  <c r="R1121" i="1" s="1"/>
  <c r="R1122" i="1" s="1"/>
  <c r="R1123" i="1" s="1"/>
  <c r="R1124" i="1" s="1"/>
  <c r="R1125" i="1" s="1"/>
  <c r="R1126" i="1" s="1"/>
  <c r="R1127" i="1" s="1"/>
  <c r="R1128" i="1" s="1"/>
  <c r="R1129" i="1" s="1"/>
  <c r="R1130" i="1" s="1"/>
  <c r="R1131" i="1" s="1"/>
  <c r="R1132" i="1" s="1"/>
  <c r="R1133" i="1" s="1"/>
  <c r="R1134" i="1" s="1"/>
  <c r="R1135" i="1" s="1"/>
  <c r="R1136" i="1" s="1"/>
  <c r="R1137" i="1" s="1"/>
  <c r="R1138" i="1" s="1"/>
  <c r="R1139" i="1" s="1"/>
  <c r="R1140" i="1" s="1"/>
  <c r="R1141" i="1" s="1"/>
  <c r="R1142" i="1" s="1"/>
  <c r="R1143" i="1" s="1"/>
  <c r="R1144" i="1" s="1"/>
  <c r="R1145" i="1" s="1"/>
  <c r="R1146" i="1" s="1"/>
  <c r="R1147" i="1" s="1"/>
  <c r="R1148" i="1" s="1"/>
  <c r="R1149" i="1" s="1"/>
  <c r="R1150" i="1" s="1"/>
  <c r="R1151" i="1" s="1"/>
  <c r="R1152" i="1" s="1"/>
  <c r="R1153" i="1" s="1"/>
  <c r="R1154" i="1" s="1"/>
  <c r="R1155" i="1" s="1"/>
  <c r="R1156" i="1" s="1"/>
  <c r="R1157" i="1" s="1"/>
  <c r="R1158" i="1" s="1"/>
  <c r="R1159" i="1" s="1"/>
  <c r="R1160" i="1" s="1"/>
  <c r="R1161" i="1" s="1"/>
  <c r="R1162" i="1" s="1"/>
  <c r="R1163" i="1" s="1"/>
  <c r="R1164" i="1" s="1"/>
  <c r="R1165" i="1" s="1"/>
  <c r="R1166" i="1" s="1"/>
  <c r="R1167" i="1" s="1"/>
  <c r="R1168" i="1" s="1"/>
  <c r="R1169" i="1" s="1"/>
  <c r="R1170" i="1" s="1"/>
  <c r="R1171" i="1" s="1"/>
  <c r="R1172" i="1" s="1"/>
  <c r="R1173" i="1" s="1"/>
  <c r="R1174" i="1" s="1"/>
  <c r="R1175" i="1" s="1"/>
  <c r="R1176" i="1" s="1"/>
  <c r="R1177" i="1" s="1"/>
  <c r="R1178" i="1" s="1"/>
  <c r="R1179" i="1" s="1"/>
  <c r="R1180" i="1" s="1"/>
  <c r="R1181" i="1" s="1"/>
  <c r="R1182" i="1" s="1"/>
  <c r="R1183" i="1" s="1"/>
  <c r="R1184" i="1" s="1"/>
  <c r="R1185" i="1" s="1"/>
  <c r="R1186" i="1" s="1"/>
  <c r="R1187" i="1" s="1"/>
  <c r="R1188" i="1" s="1"/>
  <c r="R1189" i="1" s="1"/>
  <c r="R1190" i="1" s="1"/>
  <c r="R1191" i="1" s="1"/>
  <c r="R1192" i="1" s="1"/>
  <c r="R1193" i="1" s="1"/>
  <c r="R1194" i="1" s="1"/>
  <c r="R1195" i="1" s="1"/>
  <c r="R1196" i="1" s="1"/>
  <c r="R1197" i="1" s="1"/>
  <c r="R1198" i="1" s="1"/>
  <c r="R1199" i="1" s="1"/>
  <c r="R1200" i="1" s="1"/>
  <c r="R1201" i="1" s="1"/>
  <c r="R1202" i="1" s="1"/>
  <c r="R1203" i="1" s="1"/>
  <c r="R1204" i="1" s="1"/>
  <c r="R1205" i="1" s="1"/>
  <c r="R1206" i="1" s="1"/>
  <c r="R1207" i="1" s="1"/>
  <c r="R1208" i="1" s="1"/>
  <c r="R1209" i="1" s="1"/>
  <c r="R1210" i="1" s="1"/>
  <c r="R1211" i="1" s="1"/>
  <c r="R1212" i="1" s="1"/>
  <c r="R1213" i="1" s="1"/>
  <c r="R1214" i="1" s="1"/>
  <c r="R1215" i="1" s="1"/>
  <c r="R1216" i="1" s="1"/>
  <c r="R1217" i="1" s="1"/>
  <c r="R1218" i="1" s="1"/>
  <c r="R1219" i="1" s="1"/>
  <c r="R1220" i="1" s="1"/>
  <c r="R1221" i="1" s="1"/>
  <c r="R1222" i="1" s="1"/>
  <c r="R1223" i="1" s="1"/>
  <c r="R1224" i="1" s="1"/>
  <c r="R1225" i="1" s="1"/>
  <c r="R1226" i="1" s="1"/>
  <c r="R1227" i="1" s="1"/>
  <c r="R1228" i="1" s="1"/>
  <c r="R1229" i="1" s="1"/>
  <c r="R1230" i="1" s="1"/>
  <c r="R1231" i="1" s="1"/>
  <c r="R1232" i="1" s="1"/>
  <c r="R1233" i="1" s="1"/>
  <c r="R1234" i="1" s="1"/>
  <c r="R1235" i="1" s="1"/>
  <c r="R1236" i="1" s="1"/>
  <c r="R1237" i="1" s="1"/>
  <c r="R1238" i="1" s="1"/>
  <c r="R1239" i="1" s="1"/>
  <c r="R1240" i="1" s="1"/>
  <c r="R1241" i="1" s="1"/>
  <c r="R1242" i="1" s="1"/>
  <c r="R1243" i="1" s="1"/>
  <c r="R1244" i="1" s="1"/>
  <c r="R1245" i="1" s="1"/>
  <c r="R1246" i="1" s="1"/>
  <c r="R1247" i="1" s="1"/>
  <c r="R1248" i="1" s="1"/>
  <c r="R1249" i="1" s="1"/>
  <c r="R1250" i="1" s="1"/>
  <c r="R1251" i="1" s="1"/>
  <c r="R1252" i="1" s="1"/>
  <c r="R1253" i="1" s="1"/>
  <c r="R1254" i="1" s="1"/>
  <c r="R1255" i="1" s="1"/>
  <c r="R1256" i="1" s="1"/>
  <c r="R1257" i="1" s="1"/>
  <c r="R1258" i="1" s="1"/>
  <c r="R1259" i="1" s="1"/>
  <c r="R1260" i="1" s="1"/>
  <c r="R1261" i="1" s="1"/>
  <c r="R1262" i="1" s="1"/>
  <c r="R1263" i="1" s="1"/>
  <c r="R1264" i="1" s="1"/>
  <c r="R1265" i="1" s="1"/>
  <c r="R1266" i="1" s="1"/>
  <c r="R1267" i="1" s="1"/>
  <c r="R1268" i="1" s="1"/>
  <c r="R1269" i="1" s="1"/>
  <c r="R1270" i="1" s="1"/>
  <c r="R1271" i="1" s="1"/>
  <c r="R1272" i="1" s="1"/>
  <c r="R1273" i="1" s="1"/>
  <c r="R1274" i="1" s="1"/>
  <c r="R1275" i="1" s="1"/>
  <c r="R1276" i="1" s="1"/>
  <c r="R1277" i="1" s="1"/>
  <c r="R1278" i="1" s="1"/>
  <c r="R1279" i="1" s="1"/>
  <c r="R1280" i="1" s="1"/>
  <c r="R1281" i="1" s="1"/>
  <c r="R1282" i="1" s="1"/>
  <c r="R1283" i="1" s="1"/>
  <c r="R1284" i="1" s="1"/>
  <c r="R1285" i="1" s="1"/>
  <c r="R1286" i="1" s="1"/>
  <c r="R1287" i="1" s="1"/>
  <c r="R1288" i="1" s="1"/>
  <c r="R1289" i="1" s="1"/>
  <c r="R1290" i="1" s="1"/>
  <c r="R1291" i="1" s="1"/>
  <c r="R1292" i="1" s="1"/>
  <c r="R1293" i="1" s="1"/>
  <c r="R1294" i="1" s="1"/>
  <c r="R1295" i="1" s="1"/>
  <c r="R1296" i="1" s="1"/>
  <c r="R1297" i="1" s="1"/>
  <c r="R1298" i="1" s="1"/>
  <c r="R1299" i="1" s="1"/>
  <c r="R1300" i="1" s="1"/>
  <c r="R1301" i="1" s="1"/>
  <c r="R1302" i="1" s="1"/>
  <c r="R1303" i="1" s="1"/>
  <c r="R1304" i="1" s="1"/>
  <c r="R1305" i="1" s="1"/>
  <c r="R1306" i="1" s="1"/>
  <c r="R1307" i="1" s="1"/>
  <c r="R1308" i="1" s="1"/>
  <c r="R1309" i="1" s="1"/>
  <c r="R1310" i="1" s="1"/>
  <c r="R1311" i="1" s="1"/>
  <c r="R1312" i="1" s="1"/>
  <c r="R1313" i="1" s="1"/>
  <c r="R1314" i="1" s="1"/>
  <c r="R1315" i="1" s="1"/>
  <c r="R1316" i="1" s="1"/>
  <c r="R1317" i="1" s="1"/>
  <c r="R1318" i="1" s="1"/>
  <c r="R1319" i="1" s="1"/>
  <c r="R1320" i="1" s="1"/>
  <c r="R1321" i="1" s="1"/>
  <c r="R1322" i="1" s="1"/>
  <c r="R1323" i="1" s="1"/>
  <c r="R1324" i="1" s="1"/>
  <c r="R1325" i="1" s="1"/>
  <c r="R1326" i="1" s="1"/>
  <c r="R1327" i="1" s="1"/>
  <c r="R1328" i="1" s="1"/>
  <c r="R1329" i="1" s="1"/>
  <c r="R1330" i="1" s="1"/>
  <c r="R1331" i="1" s="1"/>
  <c r="R1332" i="1" s="1"/>
  <c r="R1333" i="1" s="1"/>
  <c r="R1334" i="1" s="1"/>
  <c r="R1335" i="1" s="1"/>
  <c r="R1336" i="1" s="1"/>
  <c r="R1337" i="1" s="1"/>
  <c r="R1338" i="1" s="1"/>
  <c r="R1339" i="1" s="1"/>
  <c r="R1340" i="1" s="1"/>
  <c r="R1341" i="1" s="1"/>
  <c r="R1342" i="1" s="1"/>
  <c r="R1343" i="1" s="1"/>
  <c r="R1344" i="1" s="1"/>
  <c r="R1345" i="1" s="1"/>
  <c r="R1346" i="1" s="1"/>
  <c r="R1347" i="1" s="1"/>
  <c r="R1348" i="1" s="1"/>
  <c r="R1349" i="1" s="1"/>
  <c r="R1350" i="1" s="1"/>
  <c r="R1351" i="1" s="1"/>
  <c r="R1352" i="1" s="1"/>
  <c r="R1353" i="1" s="1"/>
  <c r="R1354" i="1" s="1"/>
  <c r="R1355" i="1" s="1"/>
  <c r="R1356" i="1" s="1"/>
  <c r="R1357" i="1" s="1"/>
  <c r="R1358" i="1" s="1"/>
  <c r="R1359" i="1" s="1"/>
  <c r="R1360" i="1" s="1"/>
  <c r="R1361" i="1" s="1"/>
  <c r="R1362" i="1" s="1"/>
  <c r="R1363" i="1" s="1"/>
  <c r="R1364" i="1" s="1"/>
  <c r="R1365" i="1" s="1"/>
  <c r="R1366" i="1" s="1"/>
  <c r="R1367" i="1" s="1"/>
  <c r="R1368" i="1" s="1"/>
  <c r="R1369" i="1" s="1"/>
  <c r="R1370" i="1" s="1"/>
  <c r="R1371" i="1" s="1"/>
  <c r="R1372" i="1" s="1"/>
  <c r="R1373" i="1" s="1"/>
  <c r="R1374" i="1" s="1"/>
  <c r="R1375" i="1" s="1"/>
  <c r="R1376" i="1" s="1"/>
  <c r="R1377" i="1" s="1"/>
  <c r="R1378" i="1" s="1"/>
  <c r="R1379" i="1" s="1"/>
  <c r="R1380" i="1" s="1"/>
  <c r="R1381" i="1" s="1"/>
  <c r="R1382" i="1" s="1"/>
  <c r="R1383" i="1" s="1"/>
  <c r="R1384" i="1" s="1"/>
  <c r="R1385" i="1" s="1"/>
  <c r="R1386" i="1" s="1"/>
  <c r="R1387" i="1" s="1"/>
  <c r="R1388" i="1" s="1"/>
  <c r="R1389" i="1" s="1"/>
  <c r="R1390" i="1" s="1"/>
  <c r="R1391" i="1" s="1"/>
  <c r="R1392" i="1" s="1"/>
  <c r="R1393" i="1" s="1"/>
  <c r="R1394" i="1" s="1"/>
  <c r="R1395" i="1" s="1"/>
  <c r="R1396" i="1" s="1"/>
  <c r="R1397" i="1" s="1"/>
  <c r="R1398" i="1" s="1"/>
  <c r="R1399" i="1" s="1"/>
  <c r="R1400" i="1" s="1"/>
  <c r="R1401" i="1" s="1"/>
  <c r="R1402" i="1" s="1"/>
  <c r="R1403" i="1" s="1"/>
  <c r="R1404" i="1" s="1"/>
  <c r="R1405" i="1" s="1"/>
  <c r="R1406" i="1" s="1"/>
  <c r="R1407" i="1" s="1"/>
  <c r="R1408" i="1" s="1"/>
  <c r="R1409" i="1" s="1"/>
  <c r="R1410" i="1" s="1"/>
  <c r="R1411" i="1" s="1"/>
  <c r="R1412" i="1" s="1"/>
  <c r="R1413" i="1" s="1"/>
  <c r="R1414" i="1" s="1"/>
  <c r="R1415" i="1" s="1"/>
  <c r="R1416" i="1" s="1"/>
  <c r="R1417" i="1" s="1"/>
  <c r="R1418" i="1" s="1"/>
  <c r="R1419" i="1" s="1"/>
  <c r="R1420" i="1" s="1"/>
  <c r="R1421" i="1" s="1"/>
  <c r="R1422" i="1" s="1"/>
  <c r="R1423" i="1" s="1"/>
  <c r="R1424" i="1" s="1"/>
  <c r="R1425" i="1" s="1"/>
  <c r="R1426" i="1" s="1"/>
  <c r="R1427" i="1" s="1"/>
  <c r="R1428" i="1" s="1"/>
  <c r="R1429" i="1" s="1"/>
  <c r="R1430" i="1" s="1"/>
  <c r="R1431" i="1" s="1"/>
  <c r="R1432" i="1" s="1"/>
  <c r="R1433" i="1" s="1"/>
  <c r="R1434" i="1" s="1"/>
  <c r="R1435" i="1" s="1"/>
  <c r="R1436" i="1" s="1"/>
  <c r="R1437" i="1" s="1"/>
  <c r="R1438" i="1" s="1"/>
  <c r="R1439" i="1" s="1"/>
  <c r="R1440" i="1" s="1"/>
  <c r="R1441" i="1" s="1"/>
  <c r="R1442" i="1" s="1"/>
  <c r="R1443" i="1" s="1"/>
  <c r="R1444" i="1" s="1"/>
  <c r="R1445" i="1" s="1"/>
  <c r="R1446" i="1" s="1"/>
  <c r="R1447" i="1" s="1"/>
  <c r="R1448" i="1" s="1"/>
  <c r="R1449" i="1" s="1"/>
  <c r="R1450" i="1" s="1"/>
  <c r="R1451" i="1" s="1"/>
  <c r="R1452" i="1" s="1"/>
  <c r="R1453" i="1" s="1"/>
  <c r="R1454" i="1" s="1"/>
  <c r="R1455" i="1" s="1"/>
  <c r="R1456" i="1" s="1"/>
  <c r="R1457" i="1" s="1"/>
  <c r="R1458" i="1" s="1"/>
  <c r="R1459" i="1" s="1"/>
  <c r="R1460" i="1" s="1"/>
  <c r="R1461" i="1" s="1"/>
  <c r="R1462" i="1" s="1"/>
  <c r="R1463" i="1" s="1"/>
  <c r="R1464" i="1" s="1"/>
  <c r="R1465" i="1" s="1"/>
  <c r="R1466" i="1" s="1"/>
  <c r="R1467" i="1" s="1"/>
  <c r="R1468" i="1" s="1"/>
  <c r="R1469" i="1" s="1"/>
  <c r="R1470" i="1" s="1"/>
  <c r="R1471" i="1" s="1"/>
  <c r="R1472" i="1" s="1"/>
  <c r="R1473" i="1" s="1"/>
  <c r="R1474" i="1" s="1"/>
  <c r="R1475" i="1" s="1"/>
  <c r="R1476" i="1" s="1"/>
  <c r="R1477" i="1" s="1"/>
  <c r="R1478" i="1" s="1"/>
  <c r="R1479" i="1" s="1"/>
  <c r="R1480" i="1" s="1"/>
  <c r="R1481" i="1" s="1"/>
  <c r="R1482" i="1" s="1"/>
  <c r="R1483" i="1" s="1"/>
  <c r="R1484" i="1" s="1"/>
  <c r="R1485" i="1" s="1"/>
  <c r="R1486" i="1" s="1"/>
  <c r="R1487" i="1" s="1"/>
  <c r="R1488" i="1" s="1"/>
  <c r="R1489" i="1" s="1"/>
  <c r="R1490" i="1" s="1"/>
  <c r="R1491" i="1" s="1"/>
  <c r="R1492" i="1" s="1"/>
  <c r="R1493" i="1" s="1"/>
  <c r="R1494" i="1" s="1"/>
  <c r="R1495" i="1" s="1"/>
  <c r="R1496" i="1" s="1"/>
  <c r="R1497" i="1" s="1"/>
  <c r="R1498" i="1" s="1"/>
  <c r="R1499" i="1" s="1"/>
  <c r="R1500" i="1" s="1"/>
  <c r="R1501" i="1" s="1"/>
  <c r="R1502" i="1" s="1"/>
  <c r="R1503" i="1" s="1"/>
  <c r="R1504" i="1" s="1"/>
  <c r="R1505" i="1" s="1"/>
  <c r="R1506" i="1" s="1"/>
  <c r="R1507" i="1" s="1"/>
  <c r="R1508" i="1" s="1"/>
  <c r="R1509" i="1" s="1"/>
  <c r="R1510" i="1" s="1"/>
  <c r="R1511" i="1" s="1"/>
  <c r="R1512" i="1" s="1"/>
  <c r="R1513" i="1" s="1"/>
  <c r="R1514" i="1" s="1"/>
  <c r="R1515" i="1" s="1"/>
  <c r="R1516" i="1" s="1"/>
  <c r="R1517" i="1" s="1"/>
  <c r="R1518" i="1" s="1"/>
  <c r="R1519" i="1" s="1"/>
  <c r="R1520" i="1" s="1"/>
  <c r="R1521" i="1" s="1"/>
  <c r="R1522" i="1" s="1"/>
  <c r="R1523" i="1" s="1"/>
  <c r="R1524" i="1" s="1"/>
  <c r="R1525" i="1" s="1"/>
  <c r="R1526" i="1" s="1"/>
  <c r="R1527" i="1" s="1"/>
  <c r="R1528" i="1" s="1"/>
  <c r="R1529" i="1" s="1"/>
  <c r="R1530" i="1" s="1"/>
  <c r="R1531" i="1" s="1"/>
  <c r="R1532" i="1" s="1"/>
  <c r="R1533" i="1" s="1"/>
  <c r="R1534" i="1" s="1"/>
  <c r="R1535" i="1" s="1"/>
  <c r="R1536" i="1" s="1"/>
  <c r="R1537" i="1" s="1"/>
  <c r="R1538" i="1" s="1"/>
  <c r="R1539" i="1" s="1"/>
  <c r="R1540" i="1" s="1"/>
  <c r="R1541" i="1" s="1"/>
  <c r="R1542" i="1" s="1"/>
  <c r="R1543" i="1" s="1"/>
  <c r="R1544" i="1" s="1"/>
  <c r="R1545" i="1" s="1"/>
  <c r="R1546" i="1" s="1"/>
  <c r="R1547" i="1" s="1"/>
  <c r="R1548" i="1" s="1"/>
  <c r="R1549" i="1" s="1"/>
  <c r="R1550" i="1" s="1"/>
  <c r="R1551" i="1" s="1"/>
  <c r="R1552" i="1" s="1"/>
  <c r="R1553" i="1" s="1"/>
  <c r="R1554" i="1" s="1"/>
  <c r="R1555" i="1" s="1"/>
  <c r="R1556" i="1" s="1"/>
  <c r="R1557" i="1" s="1"/>
  <c r="R1558" i="1" s="1"/>
  <c r="R1559" i="1" s="1"/>
  <c r="R1560" i="1" s="1"/>
  <c r="R1561" i="1" s="1"/>
  <c r="R1562" i="1" s="1"/>
  <c r="R1563" i="1" s="1"/>
  <c r="R1564" i="1" s="1"/>
  <c r="R1565" i="1" s="1"/>
  <c r="R1566" i="1" s="1"/>
  <c r="R1567" i="1" s="1"/>
  <c r="R1568" i="1" s="1"/>
  <c r="R1569" i="1" s="1"/>
  <c r="R1570" i="1" s="1"/>
  <c r="R1571" i="1" s="1"/>
  <c r="R1572" i="1" s="1"/>
  <c r="R1573" i="1" s="1"/>
  <c r="R1574" i="1" s="1"/>
  <c r="R1575" i="1" s="1"/>
  <c r="R1576" i="1" s="1"/>
  <c r="R1577" i="1" s="1"/>
  <c r="R1578" i="1" s="1"/>
  <c r="R1579" i="1" s="1"/>
  <c r="R1580" i="1" s="1"/>
  <c r="R1581" i="1" s="1"/>
  <c r="R1582" i="1" s="1"/>
  <c r="R1583" i="1" s="1"/>
  <c r="R1584" i="1" s="1"/>
  <c r="R1585" i="1" s="1"/>
  <c r="R1586" i="1" s="1"/>
  <c r="R1587" i="1" s="1"/>
  <c r="R1588" i="1" s="1"/>
  <c r="R1589" i="1" s="1"/>
  <c r="R1590" i="1" s="1"/>
  <c r="R1591" i="1" s="1"/>
  <c r="R1592" i="1" s="1"/>
  <c r="R1593" i="1" s="1"/>
  <c r="R1594" i="1" s="1"/>
  <c r="R1595" i="1" s="1"/>
  <c r="R1596" i="1" s="1"/>
  <c r="R1597" i="1" s="1"/>
  <c r="R1598" i="1" s="1"/>
  <c r="R1599" i="1" s="1"/>
  <c r="R1600" i="1" s="1"/>
  <c r="R1601" i="1" s="1"/>
  <c r="R1602" i="1" s="1"/>
  <c r="R1603" i="1" s="1"/>
  <c r="R1604" i="1" s="1"/>
  <c r="R1605" i="1" s="1"/>
  <c r="R1606" i="1" s="1"/>
  <c r="R1607" i="1" s="1"/>
  <c r="R1608" i="1" s="1"/>
  <c r="R1609" i="1" s="1"/>
  <c r="R1610" i="1" s="1"/>
  <c r="R1611" i="1" s="1"/>
  <c r="R1612" i="1" s="1"/>
  <c r="R1613" i="1" s="1"/>
  <c r="R1614" i="1" s="1"/>
  <c r="R1615" i="1" s="1"/>
  <c r="R1616" i="1" s="1"/>
  <c r="R1617" i="1" s="1"/>
  <c r="R1618" i="1" s="1"/>
  <c r="R1619" i="1" s="1"/>
  <c r="R1620" i="1" s="1"/>
  <c r="R1621" i="1" s="1"/>
  <c r="R1622" i="1" s="1"/>
  <c r="R1623" i="1" s="1"/>
  <c r="R1624" i="1" s="1"/>
  <c r="R1625" i="1" s="1"/>
  <c r="R1626" i="1" s="1"/>
  <c r="R1627" i="1" s="1"/>
  <c r="R1628" i="1" s="1"/>
  <c r="R1629" i="1" s="1"/>
  <c r="R1630" i="1" s="1"/>
  <c r="R1631" i="1" s="1"/>
  <c r="R1632" i="1" s="1"/>
  <c r="R1633" i="1" s="1"/>
  <c r="R1634" i="1" s="1"/>
  <c r="R1635" i="1" s="1"/>
  <c r="R1636" i="1" s="1"/>
  <c r="R1637" i="1" s="1"/>
  <c r="R1638" i="1" s="1"/>
  <c r="R1639" i="1" s="1"/>
  <c r="R1640" i="1" s="1"/>
  <c r="R1641" i="1" s="1"/>
  <c r="R1642" i="1" s="1"/>
  <c r="R1643" i="1" s="1"/>
  <c r="R1644" i="1" s="1"/>
  <c r="R1645" i="1" s="1"/>
  <c r="R1646" i="1" s="1"/>
  <c r="R1647" i="1" s="1"/>
  <c r="R1648" i="1" s="1"/>
  <c r="R1649" i="1" s="1"/>
  <c r="R1650" i="1" s="1"/>
  <c r="R1651" i="1" s="1"/>
  <c r="R1652" i="1" s="1"/>
  <c r="R1653" i="1" s="1"/>
  <c r="R1654" i="1" s="1"/>
  <c r="R1655" i="1" s="1"/>
  <c r="R1656" i="1" s="1"/>
  <c r="R1657" i="1" s="1"/>
  <c r="R1658" i="1" s="1"/>
  <c r="R1659" i="1" s="1"/>
  <c r="R1660" i="1" s="1"/>
  <c r="R1661" i="1" s="1"/>
  <c r="R1662" i="1" s="1"/>
  <c r="R1663" i="1" s="1"/>
  <c r="R1664" i="1" s="1"/>
  <c r="R1665" i="1" s="1"/>
  <c r="R1666" i="1" s="1"/>
  <c r="R1667" i="1" s="1"/>
  <c r="R1668" i="1" s="1"/>
  <c r="R1669" i="1" s="1"/>
  <c r="R1670" i="1" s="1"/>
  <c r="R1671" i="1" s="1"/>
  <c r="R1672" i="1" s="1"/>
  <c r="R1673" i="1" s="1"/>
  <c r="R1674" i="1" s="1"/>
  <c r="R1675" i="1" s="1"/>
  <c r="R1676" i="1" s="1"/>
  <c r="R1677" i="1" s="1"/>
  <c r="R1678" i="1" s="1"/>
  <c r="R1679" i="1" s="1"/>
  <c r="R1680" i="1" s="1"/>
  <c r="R1681" i="1" s="1"/>
  <c r="R1682" i="1" s="1"/>
  <c r="R1683" i="1" s="1"/>
  <c r="R1684" i="1" s="1"/>
  <c r="R1685" i="1" s="1"/>
  <c r="R1686" i="1" s="1"/>
  <c r="R1687" i="1" s="1"/>
  <c r="R1688" i="1" s="1"/>
  <c r="R1689" i="1" s="1"/>
  <c r="R1690" i="1" s="1"/>
  <c r="R1691" i="1" s="1"/>
  <c r="R1692" i="1" s="1"/>
  <c r="R1693" i="1" s="1"/>
  <c r="R1694" i="1" s="1"/>
  <c r="R1695" i="1" s="1"/>
  <c r="R1696" i="1" s="1"/>
  <c r="R1697" i="1" s="1"/>
  <c r="R1698" i="1" s="1"/>
  <c r="R1699" i="1" s="1"/>
  <c r="R1700" i="1" s="1"/>
  <c r="R1701" i="1" s="1"/>
  <c r="R1702" i="1" s="1"/>
  <c r="R1703" i="1" s="1"/>
  <c r="R1704" i="1" s="1"/>
  <c r="R1705" i="1" s="1"/>
  <c r="R1706" i="1" s="1"/>
  <c r="R1707" i="1" s="1"/>
  <c r="R1708" i="1" s="1"/>
  <c r="R1709" i="1" s="1"/>
  <c r="R1710" i="1" s="1"/>
  <c r="R1711" i="1" s="1"/>
  <c r="R1712" i="1" s="1"/>
  <c r="R1713" i="1" s="1"/>
  <c r="R1714" i="1" s="1"/>
  <c r="R1715" i="1" s="1"/>
  <c r="R1716" i="1" s="1"/>
  <c r="R1717" i="1" s="1"/>
  <c r="R1718" i="1" s="1"/>
  <c r="R1719" i="1" s="1"/>
  <c r="R1720" i="1" s="1"/>
  <c r="R1721" i="1" s="1"/>
  <c r="R1722" i="1" s="1"/>
  <c r="R1723" i="1" s="1"/>
  <c r="R1724" i="1" s="1"/>
  <c r="R1725" i="1" s="1"/>
  <c r="R1726" i="1" s="1"/>
  <c r="R1727" i="1" s="1"/>
  <c r="R1728" i="1" s="1"/>
  <c r="R1729" i="1" s="1"/>
  <c r="R1730" i="1" s="1"/>
  <c r="R1731" i="1" s="1"/>
  <c r="R1732" i="1" s="1"/>
  <c r="R1733" i="1" s="1"/>
  <c r="R1734" i="1" s="1"/>
  <c r="R1735" i="1" s="1"/>
  <c r="R1736" i="1" s="1"/>
  <c r="R1737" i="1" s="1"/>
  <c r="R1738" i="1" s="1"/>
  <c r="R1739" i="1" s="1"/>
  <c r="R1740" i="1" s="1"/>
  <c r="R1741" i="1" s="1"/>
  <c r="R1742" i="1" s="1"/>
  <c r="R1743" i="1" s="1"/>
  <c r="R1744" i="1" s="1"/>
  <c r="R1745" i="1" s="1"/>
  <c r="R1746" i="1" s="1"/>
  <c r="R1747" i="1" s="1"/>
  <c r="R1748" i="1" s="1"/>
  <c r="R1749" i="1" s="1"/>
  <c r="R1750" i="1" s="1"/>
  <c r="R1751" i="1" s="1"/>
  <c r="R1752" i="1" s="1"/>
  <c r="R1753" i="1" s="1"/>
  <c r="R1754" i="1" s="1"/>
  <c r="R1755" i="1" s="1"/>
  <c r="R1756" i="1" s="1"/>
  <c r="R1757" i="1" s="1"/>
  <c r="R1758" i="1" s="1"/>
  <c r="R1759" i="1" s="1"/>
  <c r="R1760" i="1" s="1"/>
  <c r="R1761" i="1" s="1"/>
  <c r="R1762" i="1" s="1"/>
  <c r="R1763" i="1" s="1"/>
  <c r="R1764" i="1" s="1"/>
  <c r="R1765" i="1" s="1"/>
  <c r="R1766" i="1" s="1"/>
  <c r="R1767" i="1" s="1"/>
  <c r="R1768" i="1" s="1"/>
  <c r="R1769" i="1" s="1"/>
  <c r="R1770" i="1" s="1"/>
  <c r="R1771" i="1" s="1"/>
  <c r="R1772" i="1" s="1"/>
  <c r="R1773" i="1" s="1"/>
  <c r="R1774" i="1" s="1"/>
  <c r="R1775" i="1" s="1"/>
  <c r="R1776" i="1" s="1"/>
  <c r="R1777" i="1" s="1"/>
  <c r="R1778" i="1" s="1"/>
  <c r="R1779" i="1" s="1"/>
  <c r="R1780" i="1" s="1"/>
  <c r="R1781" i="1" s="1"/>
  <c r="R1782" i="1" s="1"/>
  <c r="R1783" i="1" s="1"/>
  <c r="R1784" i="1" s="1"/>
  <c r="R1785" i="1" s="1"/>
  <c r="R1786" i="1" s="1"/>
  <c r="R1787" i="1" s="1"/>
  <c r="R1788" i="1" s="1"/>
  <c r="R1789" i="1" s="1"/>
  <c r="R1790" i="1" s="1"/>
  <c r="R1791" i="1" s="1"/>
  <c r="R1792" i="1" s="1"/>
  <c r="R1793" i="1" s="1"/>
  <c r="R1794" i="1" s="1"/>
  <c r="R1795" i="1" s="1"/>
  <c r="R1796" i="1" s="1"/>
  <c r="R1797" i="1" s="1"/>
  <c r="R1798" i="1" s="1"/>
  <c r="R1799" i="1" s="1"/>
  <c r="R1800" i="1" s="1"/>
  <c r="R1801" i="1" s="1"/>
  <c r="R1802" i="1" s="1"/>
  <c r="R1803" i="1" s="1"/>
  <c r="R1804" i="1" s="1"/>
  <c r="R1805" i="1" s="1"/>
  <c r="R1806" i="1" s="1"/>
  <c r="R1807" i="1" s="1"/>
  <c r="R1808" i="1" s="1"/>
  <c r="R1809" i="1" s="1"/>
  <c r="R1810" i="1" s="1"/>
  <c r="R1811" i="1" s="1"/>
  <c r="R1812" i="1" s="1"/>
  <c r="R1813" i="1" s="1"/>
  <c r="R1814" i="1" s="1"/>
  <c r="R1815" i="1" s="1"/>
  <c r="R1816" i="1" s="1"/>
  <c r="R1817" i="1" s="1"/>
  <c r="R1818" i="1" s="1"/>
  <c r="R1819" i="1" s="1"/>
  <c r="R1820" i="1" s="1"/>
  <c r="R1821" i="1" s="1"/>
  <c r="R1822" i="1" s="1"/>
  <c r="R1823" i="1" s="1"/>
  <c r="R1824" i="1" s="1"/>
  <c r="R1825" i="1" s="1"/>
  <c r="R1826" i="1" s="1"/>
  <c r="R1827" i="1" s="1"/>
  <c r="R1828" i="1" s="1"/>
  <c r="R1829" i="1" s="1"/>
  <c r="R1830" i="1" s="1"/>
  <c r="R1831" i="1" s="1"/>
  <c r="R1832" i="1" s="1"/>
  <c r="R1833" i="1" s="1"/>
  <c r="R1834" i="1" s="1"/>
  <c r="R1835" i="1" s="1"/>
  <c r="R1836" i="1" s="1"/>
  <c r="R1837" i="1" s="1"/>
  <c r="R1838" i="1" s="1"/>
  <c r="R1839" i="1" s="1"/>
  <c r="R1840" i="1" s="1"/>
  <c r="R1841" i="1" s="1"/>
  <c r="R1842" i="1" s="1"/>
  <c r="R1843" i="1" s="1"/>
  <c r="R1844" i="1" s="1"/>
  <c r="R1845" i="1" s="1"/>
  <c r="R1846" i="1" s="1"/>
  <c r="R1847" i="1" s="1"/>
  <c r="R1848" i="1" s="1"/>
  <c r="R1849" i="1" s="1"/>
  <c r="R1850" i="1" s="1"/>
  <c r="R1851" i="1" s="1"/>
  <c r="R1852" i="1" s="1"/>
  <c r="R1853" i="1" s="1"/>
  <c r="R1854" i="1" s="1"/>
  <c r="R1855" i="1" s="1"/>
  <c r="R1856" i="1" s="1"/>
  <c r="R1857" i="1" s="1"/>
  <c r="R1858" i="1" s="1"/>
  <c r="R1859" i="1" s="1"/>
  <c r="R1860" i="1" s="1"/>
  <c r="R1861" i="1" s="1"/>
  <c r="R1862" i="1" s="1"/>
  <c r="R1863" i="1" s="1"/>
  <c r="R1864" i="1" s="1"/>
  <c r="R1865" i="1" s="1"/>
  <c r="R1866" i="1" s="1"/>
  <c r="R1867" i="1" s="1"/>
  <c r="R1868" i="1" s="1"/>
  <c r="R1869" i="1" s="1"/>
  <c r="R1870" i="1" s="1"/>
  <c r="R1871" i="1" s="1"/>
  <c r="R1872" i="1" s="1"/>
  <c r="R1873" i="1" s="1"/>
  <c r="R1874" i="1" s="1"/>
  <c r="R1875" i="1" s="1"/>
  <c r="R1876" i="1" s="1"/>
  <c r="R1877" i="1" s="1"/>
  <c r="R1878" i="1" s="1"/>
  <c r="R1879" i="1" s="1"/>
  <c r="R1880" i="1" s="1"/>
  <c r="R1881" i="1" s="1"/>
  <c r="R1882" i="1" s="1"/>
  <c r="R1883" i="1" s="1"/>
  <c r="R1884" i="1" s="1"/>
  <c r="R1885" i="1" s="1"/>
  <c r="R1886" i="1" s="1"/>
  <c r="R1887" i="1" s="1"/>
  <c r="R1888" i="1" s="1"/>
  <c r="R1889" i="1" s="1"/>
  <c r="R1890" i="1" s="1"/>
  <c r="R1891" i="1" s="1"/>
  <c r="R1892" i="1" s="1"/>
  <c r="R1893" i="1" s="1"/>
  <c r="R1894" i="1" s="1"/>
  <c r="R1895" i="1" s="1"/>
  <c r="R1896" i="1" s="1"/>
  <c r="R1897" i="1" s="1"/>
  <c r="R1898" i="1" s="1"/>
  <c r="R1899" i="1" s="1"/>
  <c r="R1900" i="1" s="1"/>
  <c r="R1901" i="1" s="1"/>
  <c r="R1902" i="1" s="1"/>
  <c r="R1903" i="1" s="1"/>
  <c r="R1904" i="1" s="1"/>
  <c r="R1905" i="1" s="1"/>
  <c r="R1906" i="1" s="1"/>
  <c r="R1907" i="1" s="1"/>
  <c r="R1908" i="1" s="1"/>
  <c r="R1909" i="1" s="1"/>
  <c r="R1910" i="1" s="1"/>
  <c r="R1911" i="1" s="1"/>
  <c r="R1912" i="1" s="1"/>
  <c r="R1913" i="1" s="1"/>
  <c r="R1914" i="1" s="1"/>
  <c r="R1915" i="1" s="1"/>
  <c r="R1916" i="1" s="1"/>
  <c r="R1917" i="1" s="1"/>
  <c r="R1918" i="1" s="1"/>
  <c r="R1919" i="1" s="1"/>
  <c r="R1920" i="1" s="1"/>
  <c r="R1921" i="1" s="1"/>
  <c r="R1922" i="1" s="1"/>
  <c r="R1923" i="1" s="1"/>
  <c r="R1924" i="1" s="1"/>
  <c r="R1925" i="1" s="1"/>
  <c r="R1926" i="1" s="1"/>
  <c r="R1927" i="1" s="1"/>
  <c r="R1928" i="1" s="1"/>
  <c r="R1929" i="1" s="1"/>
  <c r="R1930" i="1" s="1"/>
  <c r="R1931" i="1" s="1"/>
  <c r="R1932" i="1" s="1"/>
  <c r="R1933" i="1" s="1"/>
  <c r="R1934" i="1" s="1"/>
  <c r="R1935" i="1" s="1"/>
  <c r="R1936" i="1" s="1"/>
  <c r="R1937" i="1" s="1"/>
  <c r="R1938" i="1" s="1"/>
  <c r="R1939" i="1" s="1"/>
  <c r="R1940" i="1" s="1"/>
  <c r="R1941" i="1" s="1"/>
  <c r="R1942" i="1" s="1"/>
  <c r="R1943" i="1" s="1"/>
  <c r="R1944" i="1" s="1"/>
  <c r="R1945" i="1" s="1"/>
  <c r="R1946" i="1" s="1"/>
  <c r="R1947" i="1" s="1"/>
  <c r="R1948" i="1" s="1"/>
  <c r="R1949" i="1" s="1"/>
  <c r="R1950" i="1" s="1"/>
  <c r="R1951" i="1" s="1"/>
  <c r="R1952" i="1" s="1"/>
  <c r="R1953" i="1" s="1"/>
  <c r="R1954" i="1" s="1"/>
  <c r="R1955" i="1" s="1"/>
  <c r="R1956" i="1" s="1"/>
  <c r="R1957" i="1" s="1"/>
  <c r="R1958" i="1" s="1"/>
  <c r="R1959" i="1" s="1"/>
  <c r="R1960" i="1" s="1"/>
  <c r="R1961" i="1" s="1"/>
  <c r="R1962" i="1" s="1"/>
  <c r="R1963" i="1" s="1"/>
  <c r="R1964" i="1" s="1"/>
  <c r="R1965" i="1" s="1"/>
  <c r="R1966" i="1" s="1"/>
  <c r="R1967" i="1" s="1"/>
  <c r="R1968" i="1" s="1"/>
  <c r="R1969" i="1" s="1"/>
  <c r="R1970" i="1" s="1"/>
  <c r="R1971" i="1" s="1"/>
  <c r="R1972" i="1" s="1"/>
  <c r="R1973" i="1" s="1"/>
  <c r="R1974" i="1" s="1"/>
  <c r="R1975" i="1" s="1"/>
  <c r="R1976" i="1" s="1"/>
  <c r="R1977" i="1" s="1"/>
  <c r="R1978" i="1" s="1"/>
  <c r="R1979" i="1" s="1"/>
  <c r="R1980" i="1" s="1"/>
  <c r="R1981" i="1" s="1"/>
  <c r="R1982" i="1" s="1"/>
  <c r="R1983" i="1" s="1"/>
  <c r="R1984" i="1" s="1"/>
  <c r="R1985" i="1" s="1"/>
  <c r="R1986" i="1" s="1"/>
  <c r="R1987" i="1" s="1"/>
  <c r="R1988" i="1" s="1"/>
  <c r="R1989" i="1" s="1"/>
  <c r="R1990" i="1" s="1"/>
  <c r="R1991" i="1" s="1"/>
  <c r="R1992" i="1" s="1"/>
  <c r="R1993" i="1" s="1"/>
  <c r="R1994" i="1" s="1"/>
  <c r="R1995" i="1" s="1"/>
  <c r="R1996" i="1" s="1"/>
  <c r="R1997" i="1" s="1"/>
  <c r="R1998" i="1" s="1"/>
  <c r="R1999" i="1" s="1"/>
  <c r="R2000" i="1" s="1"/>
  <c r="R2001" i="1" s="1"/>
  <c r="R2002" i="1" s="1"/>
  <c r="R2003" i="1" s="1"/>
  <c r="R2004" i="1" s="1"/>
  <c r="R2005" i="1" s="1"/>
  <c r="R2006" i="1" s="1"/>
  <c r="R2007" i="1" s="1"/>
  <c r="R2008" i="1" s="1"/>
  <c r="R2009" i="1" s="1"/>
  <c r="R2010" i="1" s="1"/>
  <c r="R2011" i="1" s="1"/>
  <c r="R2012" i="1" s="1"/>
  <c r="R2013" i="1" s="1"/>
  <c r="R2014" i="1" s="1"/>
  <c r="R2015" i="1" s="1"/>
  <c r="R2016" i="1" s="1"/>
  <c r="R2017" i="1" s="1"/>
  <c r="R2018" i="1" s="1"/>
  <c r="R2019" i="1" s="1"/>
  <c r="R2020" i="1" s="1"/>
  <c r="R2021" i="1" s="1"/>
  <c r="R2022" i="1" s="1"/>
  <c r="R2023" i="1" s="1"/>
  <c r="R2024" i="1" s="1"/>
  <c r="R2025" i="1" s="1"/>
  <c r="R2026" i="1" s="1"/>
  <c r="R2027" i="1" s="1"/>
  <c r="R2028" i="1" s="1"/>
  <c r="R2029" i="1" s="1"/>
  <c r="R2030" i="1" s="1"/>
  <c r="R2031" i="1" s="1"/>
  <c r="R2032" i="1" s="1"/>
  <c r="R2033" i="1" s="1"/>
  <c r="R2034" i="1" s="1"/>
  <c r="R2035" i="1" s="1"/>
  <c r="R2036" i="1" s="1"/>
  <c r="R2037" i="1" s="1"/>
  <c r="R2038" i="1" s="1"/>
  <c r="R2039" i="1" s="1"/>
  <c r="R2040" i="1" s="1"/>
  <c r="R2041" i="1" s="1"/>
  <c r="R2042" i="1" s="1"/>
  <c r="R2043" i="1" s="1"/>
  <c r="R2044" i="1" s="1"/>
  <c r="R2045" i="1" s="1"/>
  <c r="R2046" i="1" s="1"/>
  <c r="R2047" i="1" s="1"/>
  <c r="R2048" i="1" s="1"/>
  <c r="R2049" i="1" s="1"/>
  <c r="R2050" i="1" s="1"/>
  <c r="R2051" i="1" s="1"/>
  <c r="R2052" i="1" s="1"/>
  <c r="R2053" i="1" s="1"/>
  <c r="R2054" i="1" s="1"/>
  <c r="R2055" i="1" s="1"/>
  <c r="R2056" i="1" s="1"/>
  <c r="R2057" i="1" s="1"/>
  <c r="R2058" i="1" s="1"/>
  <c r="R2059" i="1" s="1"/>
  <c r="R2060" i="1" s="1"/>
  <c r="R2061" i="1" s="1"/>
  <c r="R2062" i="1" s="1"/>
  <c r="R2063" i="1" s="1"/>
  <c r="R2064" i="1" s="1"/>
  <c r="R2065" i="1" s="1"/>
  <c r="R2066" i="1" s="1"/>
  <c r="R2067" i="1" s="1"/>
  <c r="R2068" i="1" s="1"/>
  <c r="R2069" i="1" s="1"/>
  <c r="R2070" i="1" s="1"/>
  <c r="R2071" i="1" s="1"/>
  <c r="R2072" i="1" s="1"/>
  <c r="R2073" i="1" s="1"/>
  <c r="R2074" i="1" s="1"/>
  <c r="R2075" i="1" s="1"/>
  <c r="R2076" i="1" s="1"/>
  <c r="R2077" i="1" s="1"/>
  <c r="R2078" i="1" s="1"/>
  <c r="R2079" i="1" s="1"/>
  <c r="R2080" i="1" s="1"/>
  <c r="R2081" i="1" s="1"/>
  <c r="R2082" i="1" s="1"/>
  <c r="R2083" i="1" s="1"/>
  <c r="R2084" i="1" s="1"/>
  <c r="R2085" i="1" s="1"/>
  <c r="R2086" i="1" s="1"/>
  <c r="R2087" i="1" s="1"/>
  <c r="R2088" i="1" s="1"/>
  <c r="R2089" i="1" s="1"/>
  <c r="R2090" i="1" s="1"/>
  <c r="R2091" i="1" s="1"/>
  <c r="R2092" i="1" s="1"/>
  <c r="R2093" i="1" s="1"/>
  <c r="R2094" i="1" s="1"/>
  <c r="R2095" i="1" s="1"/>
  <c r="R2096" i="1" s="1"/>
  <c r="R2097" i="1" s="1"/>
  <c r="R2098" i="1" s="1"/>
  <c r="R2099" i="1" s="1"/>
  <c r="R2100" i="1" s="1"/>
  <c r="R2101" i="1" s="1"/>
  <c r="R2102" i="1" s="1"/>
  <c r="R2103" i="1" s="1"/>
  <c r="R2104" i="1" s="1"/>
  <c r="R2105" i="1" s="1"/>
  <c r="R2106" i="1" s="1"/>
  <c r="R2107" i="1" s="1"/>
  <c r="R2108" i="1" s="1"/>
  <c r="R2109" i="1" s="1"/>
  <c r="R2110" i="1" s="1"/>
  <c r="R2111" i="1" s="1"/>
  <c r="R2112" i="1" s="1"/>
  <c r="R2113" i="1" s="1"/>
  <c r="R2114" i="1" s="1"/>
  <c r="R2115" i="1" s="1"/>
  <c r="R2116" i="1" s="1"/>
  <c r="R2117" i="1" s="1"/>
  <c r="R2118" i="1" s="1"/>
  <c r="R2119" i="1" s="1"/>
  <c r="R2120" i="1" s="1"/>
  <c r="R2121" i="1" s="1"/>
  <c r="R2122" i="1" s="1"/>
  <c r="R2123" i="1" s="1"/>
  <c r="R2124" i="1" s="1"/>
  <c r="R2125" i="1" s="1"/>
  <c r="R2126" i="1" s="1"/>
  <c r="R2127" i="1" s="1"/>
  <c r="R2128" i="1" s="1"/>
  <c r="R2129" i="1" s="1"/>
  <c r="R2130" i="1" s="1"/>
  <c r="R2131" i="1" s="1"/>
  <c r="R2132" i="1" s="1"/>
  <c r="R2133" i="1" s="1"/>
  <c r="R2134" i="1" s="1"/>
  <c r="R2135" i="1" s="1"/>
  <c r="R2136" i="1" s="1"/>
  <c r="R2137" i="1" s="1"/>
  <c r="R2138" i="1" s="1"/>
  <c r="R2139" i="1" s="1"/>
  <c r="R2140" i="1" s="1"/>
  <c r="R2141" i="1" s="1"/>
  <c r="R2142" i="1" s="1"/>
  <c r="R2143" i="1" s="1"/>
  <c r="R2144" i="1" s="1"/>
  <c r="R2145" i="1" s="1"/>
  <c r="R2146" i="1" s="1"/>
  <c r="R2147" i="1" s="1"/>
  <c r="R2148" i="1" s="1"/>
  <c r="R2149" i="1" s="1"/>
  <c r="R2150" i="1" s="1"/>
  <c r="R2151" i="1" s="1"/>
  <c r="R2152" i="1" s="1"/>
  <c r="R2153" i="1" s="1"/>
  <c r="R2154" i="1" s="1"/>
  <c r="R2155" i="1" s="1"/>
  <c r="R2156" i="1" s="1"/>
  <c r="R2157" i="1" s="1"/>
  <c r="R2158" i="1" s="1"/>
  <c r="R2159" i="1" s="1"/>
  <c r="R2160" i="1" s="1"/>
  <c r="R2161" i="1" s="1"/>
  <c r="R2162" i="1" s="1"/>
  <c r="R2163" i="1" s="1"/>
  <c r="R2164" i="1" s="1"/>
  <c r="R2165" i="1" s="1"/>
  <c r="R2166" i="1" s="1"/>
  <c r="R2167" i="1" s="1"/>
  <c r="R2168" i="1" s="1"/>
  <c r="R2169" i="1" s="1"/>
  <c r="R2170" i="1" s="1"/>
  <c r="R2171" i="1" s="1"/>
  <c r="R2172" i="1" s="1"/>
  <c r="R2173" i="1" s="1"/>
  <c r="R2174" i="1" s="1"/>
  <c r="R2175" i="1" s="1"/>
  <c r="R2176" i="1" s="1"/>
  <c r="R2177" i="1" s="1"/>
  <c r="R2178" i="1" s="1"/>
  <c r="R2179" i="1" s="1"/>
  <c r="R2180" i="1" s="1"/>
  <c r="R2181" i="1" s="1"/>
  <c r="R2182" i="1" s="1"/>
  <c r="R2183" i="1" s="1"/>
  <c r="R2184" i="1" s="1"/>
  <c r="R2185" i="1" s="1"/>
  <c r="R2186" i="1" s="1"/>
  <c r="R2187" i="1" s="1"/>
  <c r="R2188" i="1" s="1"/>
  <c r="R2189" i="1" s="1"/>
  <c r="R2190" i="1" s="1"/>
  <c r="R2191" i="1" s="1"/>
  <c r="R2192" i="1" s="1"/>
  <c r="R2193" i="1" s="1"/>
  <c r="R2194" i="1" s="1"/>
  <c r="R2195" i="1" s="1"/>
  <c r="R2196" i="1" s="1"/>
  <c r="R2197" i="1" s="1"/>
  <c r="R2198" i="1" s="1"/>
  <c r="R2199" i="1" s="1"/>
  <c r="R2200" i="1" s="1"/>
  <c r="R2201" i="1" s="1"/>
  <c r="R2202" i="1" s="1"/>
  <c r="R2203" i="1" s="1"/>
  <c r="R2204" i="1" s="1"/>
  <c r="R2205" i="1" s="1"/>
  <c r="R2206" i="1" s="1"/>
  <c r="R2207" i="1" s="1"/>
  <c r="R2208" i="1" s="1"/>
  <c r="R2209" i="1" s="1"/>
  <c r="R2210" i="1" s="1"/>
  <c r="R2211" i="1" s="1"/>
  <c r="R2212" i="1" s="1"/>
  <c r="R2213" i="1" s="1"/>
  <c r="R2214" i="1" s="1"/>
  <c r="R2215" i="1" s="1"/>
  <c r="R2216" i="1" s="1"/>
  <c r="R2217" i="1" s="1"/>
  <c r="R2218" i="1" s="1"/>
  <c r="R2219" i="1" s="1"/>
  <c r="R2220" i="1" s="1"/>
  <c r="R2221" i="1" s="1"/>
  <c r="R2222" i="1" s="1"/>
  <c r="R2223" i="1" s="1"/>
  <c r="R2224" i="1" s="1"/>
  <c r="R2225" i="1" s="1"/>
  <c r="R2226" i="1" s="1"/>
  <c r="R2227" i="1" s="1"/>
  <c r="R2228" i="1" s="1"/>
  <c r="R2229" i="1" s="1"/>
  <c r="R2230" i="1" s="1"/>
  <c r="R2231" i="1" s="1"/>
  <c r="R2232" i="1" s="1"/>
  <c r="R2233" i="1" s="1"/>
  <c r="R2234" i="1" s="1"/>
  <c r="R2235" i="1" s="1"/>
  <c r="R2236" i="1" s="1"/>
  <c r="R2237" i="1" s="1"/>
  <c r="R2238" i="1" s="1"/>
  <c r="R2239" i="1" s="1"/>
  <c r="R2240" i="1" s="1"/>
  <c r="R2241" i="1" s="1"/>
  <c r="R2242" i="1" s="1"/>
  <c r="R2243" i="1" s="1"/>
  <c r="R2244" i="1" s="1"/>
  <c r="R2245" i="1" s="1"/>
  <c r="R2246" i="1" s="1"/>
  <c r="R2247" i="1" s="1"/>
  <c r="R2248" i="1" s="1"/>
  <c r="R2249" i="1" s="1"/>
  <c r="R2250" i="1" s="1"/>
  <c r="R2251" i="1" s="1"/>
  <c r="R2252" i="1" s="1"/>
  <c r="R2253" i="1" s="1"/>
  <c r="R2254" i="1" s="1"/>
  <c r="R2255" i="1" s="1"/>
  <c r="R2256" i="1" s="1"/>
  <c r="R2257" i="1" s="1"/>
  <c r="R2258" i="1" s="1"/>
  <c r="R2259" i="1" s="1"/>
  <c r="R2260" i="1" s="1"/>
  <c r="R2261" i="1" s="1"/>
  <c r="R2262" i="1" s="1"/>
  <c r="R2263" i="1" s="1"/>
  <c r="R2264" i="1" s="1"/>
  <c r="R2265" i="1" s="1"/>
  <c r="R2266" i="1" s="1"/>
  <c r="R2267" i="1" s="1"/>
  <c r="R2268" i="1" s="1"/>
  <c r="R2269" i="1" s="1"/>
  <c r="R2270" i="1" s="1"/>
  <c r="R2271" i="1" s="1"/>
  <c r="R2272" i="1" s="1"/>
  <c r="R2273" i="1" s="1"/>
  <c r="R2274" i="1" s="1"/>
  <c r="R2275" i="1" s="1"/>
  <c r="R2276" i="1" s="1"/>
  <c r="R2277" i="1" s="1"/>
  <c r="R2278" i="1" s="1"/>
  <c r="R2279" i="1" s="1"/>
  <c r="R2280" i="1" s="1"/>
  <c r="R2281" i="1" s="1"/>
  <c r="R2282" i="1" s="1"/>
  <c r="R2283" i="1" s="1"/>
  <c r="R2284" i="1" s="1"/>
  <c r="R2285" i="1" s="1"/>
  <c r="R2286" i="1" s="1"/>
  <c r="R2287" i="1" s="1"/>
  <c r="R2288" i="1" s="1"/>
  <c r="R2289" i="1" s="1"/>
  <c r="R2290" i="1" s="1"/>
  <c r="R2291" i="1" s="1"/>
  <c r="R2292" i="1" s="1"/>
  <c r="R2293" i="1" s="1"/>
  <c r="R2294" i="1" s="1"/>
  <c r="R2295" i="1" s="1"/>
  <c r="R2296" i="1" s="1"/>
  <c r="R2297" i="1" s="1"/>
  <c r="R2298" i="1" s="1"/>
  <c r="R2299" i="1" s="1"/>
  <c r="R2300" i="1" s="1"/>
  <c r="R2301" i="1" s="1"/>
  <c r="R2302" i="1" s="1"/>
  <c r="R2303" i="1" s="1"/>
  <c r="R2304" i="1" s="1"/>
  <c r="R2305" i="1" s="1"/>
  <c r="R2306" i="1" s="1"/>
  <c r="R2307" i="1" s="1"/>
  <c r="R2308" i="1" s="1"/>
  <c r="R2309" i="1" s="1"/>
  <c r="R2310" i="1" s="1"/>
  <c r="R2311" i="1" s="1"/>
  <c r="R2312" i="1" s="1"/>
  <c r="R2313" i="1" s="1"/>
  <c r="R2314" i="1" s="1"/>
  <c r="R2315" i="1" s="1"/>
  <c r="R2316" i="1" s="1"/>
  <c r="R2317" i="1" s="1"/>
  <c r="R2318" i="1" s="1"/>
  <c r="R2319" i="1" s="1"/>
  <c r="R2320" i="1" s="1"/>
  <c r="R2321" i="1" s="1"/>
  <c r="R2322" i="1" s="1"/>
  <c r="R2323" i="1" s="1"/>
  <c r="R2324" i="1" s="1"/>
  <c r="R2325" i="1" s="1"/>
  <c r="R2326" i="1" s="1"/>
  <c r="R2327" i="1" s="1"/>
  <c r="R2328" i="1" s="1"/>
  <c r="R2329" i="1" s="1"/>
  <c r="R2330" i="1" s="1"/>
  <c r="R2331" i="1" s="1"/>
  <c r="R2332" i="1" s="1"/>
  <c r="R2333" i="1" s="1"/>
  <c r="R2334" i="1" s="1"/>
  <c r="R2335" i="1" s="1"/>
  <c r="R2336" i="1" s="1"/>
  <c r="R2337" i="1" s="1"/>
  <c r="R2338" i="1" s="1"/>
  <c r="R2339" i="1" s="1"/>
  <c r="R2340" i="1" s="1"/>
  <c r="R2341" i="1" s="1"/>
  <c r="R2342" i="1" s="1"/>
  <c r="R2343" i="1" s="1"/>
  <c r="R2344" i="1" s="1"/>
  <c r="R2345" i="1" s="1"/>
  <c r="R2346" i="1" s="1"/>
  <c r="R2347" i="1" s="1"/>
  <c r="R2348" i="1" s="1"/>
  <c r="R2349" i="1" s="1"/>
  <c r="R2350" i="1" s="1"/>
  <c r="R2351" i="1" s="1"/>
  <c r="R2352" i="1" s="1"/>
  <c r="R2353" i="1" s="1"/>
  <c r="R2354" i="1" s="1"/>
  <c r="R2355" i="1" s="1"/>
  <c r="R2356" i="1" s="1"/>
  <c r="R2357" i="1" s="1"/>
  <c r="R2358" i="1" s="1"/>
  <c r="R2359" i="1" s="1"/>
  <c r="R2360" i="1" s="1"/>
  <c r="R2361" i="1" s="1"/>
  <c r="R2362" i="1" s="1"/>
  <c r="R2363" i="1" s="1"/>
  <c r="R2364" i="1" s="1"/>
  <c r="R2365" i="1" s="1"/>
  <c r="R2366" i="1" s="1"/>
  <c r="R2367" i="1" s="1"/>
  <c r="R2368" i="1" s="1"/>
  <c r="R2369" i="1" s="1"/>
  <c r="R2370" i="1" s="1"/>
  <c r="R2371" i="1" s="1"/>
  <c r="R2372" i="1" s="1"/>
  <c r="R2373" i="1" s="1"/>
  <c r="R2374" i="1" s="1"/>
  <c r="R2375" i="1" s="1"/>
  <c r="R2376" i="1" s="1"/>
  <c r="R2377" i="1" s="1"/>
  <c r="R2378" i="1" s="1"/>
  <c r="R2379" i="1" s="1"/>
  <c r="R2380" i="1" s="1"/>
  <c r="R2381" i="1" s="1"/>
  <c r="R2382" i="1" s="1"/>
  <c r="R2383" i="1" s="1"/>
  <c r="R2384" i="1" s="1"/>
  <c r="R2385" i="1" s="1"/>
  <c r="R2386" i="1" s="1"/>
  <c r="R2387" i="1" s="1"/>
  <c r="R2388" i="1" s="1"/>
  <c r="R2389" i="1" s="1"/>
  <c r="R2390" i="1" s="1"/>
  <c r="R2391" i="1" s="1"/>
  <c r="R2392" i="1" s="1"/>
  <c r="R2393" i="1" s="1"/>
  <c r="R2394" i="1" s="1"/>
  <c r="R2395" i="1" s="1"/>
  <c r="R2396" i="1" s="1"/>
  <c r="R2397" i="1" s="1"/>
  <c r="R2398" i="1" s="1"/>
  <c r="R2399" i="1" s="1"/>
  <c r="R2400" i="1" s="1"/>
  <c r="R2401" i="1" s="1"/>
  <c r="R2402" i="1" s="1"/>
  <c r="R2403" i="1" s="1"/>
  <c r="R2404" i="1" s="1"/>
  <c r="R2405" i="1" s="1"/>
  <c r="R2406" i="1" s="1"/>
  <c r="R2407" i="1" s="1"/>
  <c r="R2408" i="1" s="1"/>
  <c r="R2409" i="1" s="1"/>
  <c r="R2410" i="1" s="1"/>
  <c r="R2411" i="1" s="1"/>
  <c r="R2412" i="1" s="1"/>
  <c r="R2413" i="1" s="1"/>
  <c r="R2414" i="1" s="1"/>
  <c r="R2415" i="1" s="1"/>
  <c r="R2416" i="1" s="1"/>
  <c r="R2417" i="1" s="1"/>
  <c r="R2418" i="1" s="1"/>
  <c r="R2419" i="1" s="1"/>
  <c r="R2420" i="1" s="1"/>
  <c r="R2421" i="1" s="1"/>
  <c r="R2422" i="1" s="1"/>
  <c r="R2423" i="1" s="1"/>
  <c r="R2424" i="1" s="1"/>
  <c r="R2425" i="1" s="1"/>
  <c r="R2426" i="1" s="1"/>
  <c r="R2427" i="1" s="1"/>
  <c r="R2428" i="1" s="1"/>
  <c r="R2429" i="1" s="1"/>
  <c r="R2430" i="1" s="1"/>
  <c r="R2431" i="1" s="1"/>
  <c r="R2432" i="1" s="1"/>
  <c r="R2433" i="1" s="1"/>
  <c r="R2434" i="1" s="1"/>
  <c r="R2435" i="1" s="1"/>
  <c r="R2436" i="1" s="1"/>
  <c r="R2437" i="1" s="1"/>
  <c r="R2438" i="1" s="1"/>
  <c r="R2439" i="1" s="1"/>
  <c r="R2440" i="1" s="1"/>
  <c r="R2441" i="1" s="1"/>
  <c r="R2442" i="1" s="1"/>
  <c r="R2443" i="1" s="1"/>
  <c r="R2444" i="1" s="1"/>
  <c r="R2445" i="1" s="1"/>
  <c r="R2446" i="1" s="1"/>
  <c r="R2447" i="1" s="1"/>
  <c r="R2448" i="1" s="1"/>
  <c r="R2449" i="1" s="1"/>
  <c r="R2450" i="1" s="1"/>
  <c r="R2451" i="1" s="1"/>
  <c r="R2452" i="1" s="1"/>
  <c r="R2453" i="1" s="1"/>
  <c r="R2454" i="1" s="1"/>
  <c r="R2455" i="1" s="1"/>
  <c r="R2456" i="1" s="1"/>
  <c r="R2457" i="1" s="1"/>
  <c r="R2458" i="1" s="1"/>
  <c r="R2459" i="1" s="1"/>
  <c r="R2460" i="1" s="1"/>
  <c r="R2461" i="1" s="1"/>
  <c r="R2462" i="1" s="1"/>
  <c r="R2463" i="1" s="1"/>
  <c r="R2464" i="1" s="1"/>
  <c r="R2465" i="1" s="1"/>
  <c r="R2466" i="1" s="1"/>
  <c r="R2467" i="1" s="1"/>
  <c r="R2468" i="1" s="1"/>
  <c r="R2469" i="1" s="1"/>
  <c r="R2470" i="1" s="1"/>
  <c r="R2471" i="1" s="1"/>
  <c r="R2472" i="1" s="1"/>
  <c r="R2473" i="1" s="1"/>
  <c r="R2474" i="1" s="1"/>
  <c r="R2475" i="1" s="1"/>
  <c r="R2476" i="1" s="1"/>
  <c r="R2477" i="1" s="1"/>
  <c r="R2478" i="1" s="1"/>
  <c r="R2479" i="1" s="1"/>
  <c r="R2480" i="1" s="1"/>
  <c r="R2481" i="1" s="1"/>
  <c r="R2482" i="1" s="1"/>
  <c r="R2483" i="1" s="1"/>
  <c r="R2484" i="1" s="1"/>
  <c r="R2485" i="1" s="1"/>
  <c r="R2486" i="1" s="1"/>
  <c r="R2487" i="1" s="1"/>
  <c r="R2488" i="1" s="1"/>
  <c r="R2489" i="1" s="1"/>
  <c r="R2490" i="1" s="1"/>
  <c r="R2491" i="1" s="1"/>
  <c r="R2492" i="1" s="1"/>
  <c r="R2493" i="1" s="1"/>
  <c r="R2494" i="1" s="1"/>
  <c r="R2495" i="1" s="1"/>
  <c r="R2496" i="1" s="1"/>
  <c r="R2497" i="1" s="1"/>
  <c r="R2498" i="1" s="1"/>
  <c r="R2499" i="1" s="1"/>
  <c r="R2500" i="1" s="1"/>
  <c r="R2501" i="1" s="1"/>
  <c r="R2502" i="1" s="1"/>
  <c r="R2503" i="1" s="1"/>
  <c r="R2504" i="1" s="1"/>
  <c r="R2505" i="1" s="1"/>
  <c r="R2506" i="1" s="1"/>
  <c r="R2507" i="1" s="1"/>
  <c r="R2508" i="1" s="1"/>
  <c r="R2509" i="1" s="1"/>
  <c r="R2510" i="1" s="1"/>
  <c r="R2511" i="1" s="1"/>
  <c r="R2512" i="1" s="1"/>
  <c r="R2513" i="1" s="1"/>
  <c r="R2514" i="1" s="1"/>
  <c r="R2515" i="1" s="1"/>
  <c r="R2516" i="1" s="1"/>
  <c r="R2517" i="1" s="1"/>
  <c r="R2518" i="1" s="1"/>
  <c r="R2519" i="1" s="1"/>
  <c r="R2520" i="1" s="1"/>
  <c r="R2521" i="1" s="1"/>
  <c r="R2522" i="1" s="1"/>
  <c r="R2523" i="1" s="1"/>
  <c r="R2524" i="1" s="1"/>
  <c r="R2525" i="1" s="1"/>
  <c r="R2526" i="1" s="1"/>
  <c r="R2527" i="1" s="1"/>
  <c r="R2528" i="1" s="1"/>
  <c r="R2529" i="1" s="1"/>
  <c r="R2530" i="1" s="1"/>
  <c r="R2531" i="1" s="1"/>
  <c r="R2532" i="1" s="1"/>
  <c r="R2533" i="1" s="1"/>
  <c r="R2534" i="1" s="1"/>
  <c r="R2535" i="1" s="1"/>
  <c r="R2536" i="1" s="1"/>
  <c r="R2537" i="1" s="1"/>
  <c r="R2538" i="1" s="1"/>
  <c r="R2539" i="1" s="1"/>
  <c r="R2540" i="1" s="1"/>
  <c r="R2541" i="1" s="1"/>
  <c r="R2542" i="1" s="1"/>
  <c r="R2543" i="1" s="1"/>
  <c r="R2544" i="1" s="1"/>
  <c r="R2545" i="1" s="1"/>
  <c r="R2546" i="1" s="1"/>
  <c r="R2547" i="1" s="1"/>
  <c r="R2548" i="1" s="1"/>
  <c r="R2549" i="1" s="1"/>
  <c r="R2550" i="1" s="1"/>
  <c r="R2551" i="1" s="1"/>
  <c r="R2552" i="1" s="1"/>
  <c r="R2553" i="1" s="1"/>
  <c r="R2554" i="1" s="1"/>
  <c r="R2555" i="1" s="1"/>
  <c r="R2556" i="1" s="1"/>
  <c r="R2557" i="1" s="1"/>
  <c r="R2558" i="1" s="1"/>
  <c r="R2559" i="1" s="1"/>
  <c r="R2560" i="1" s="1"/>
  <c r="R2561" i="1" s="1"/>
  <c r="R2562" i="1" s="1"/>
  <c r="R2563" i="1" s="1"/>
  <c r="R2564" i="1" s="1"/>
  <c r="R2565" i="1" s="1"/>
  <c r="R2566" i="1" s="1"/>
  <c r="R2567" i="1" s="1"/>
  <c r="R2568" i="1" s="1"/>
  <c r="R2569" i="1" s="1"/>
  <c r="R2570" i="1" s="1"/>
  <c r="R2571" i="1" s="1"/>
  <c r="R2572" i="1" s="1"/>
  <c r="R2573" i="1" s="1"/>
  <c r="R2574" i="1" s="1"/>
  <c r="R2575" i="1" s="1"/>
  <c r="R2576" i="1" s="1"/>
  <c r="R2577" i="1" s="1"/>
  <c r="R2578" i="1" s="1"/>
  <c r="R2579" i="1" s="1"/>
  <c r="R2580" i="1" s="1"/>
  <c r="R2581" i="1" s="1"/>
  <c r="R2582" i="1" s="1"/>
  <c r="R2583" i="1" s="1"/>
  <c r="R2584" i="1" s="1"/>
  <c r="R2585" i="1" s="1"/>
  <c r="R2586" i="1" s="1"/>
  <c r="R2587" i="1" s="1"/>
  <c r="R2588" i="1" s="1"/>
  <c r="R2589" i="1" s="1"/>
  <c r="R2590" i="1" s="1"/>
  <c r="R2591" i="1" s="1"/>
  <c r="R2592" i="1" s="1"/>
  <c r="R2593" i="1" s="1"/>
  <c r="R2594" i="1" s="1"/>
  <c r="R2595" i="1" s="1"/>
  <c r="R2596" i="1" s="1"/>
  <c r="R2597" i="1" s="1"/>
  <c r="R2598" i="1" s="1"/>
  <c r="R2599" i="1" s="1"/>
  <c r="R2600" i="1" s="1"/>
  <c r="R2601" i="1" s="1"/>
  <c r="R2602" i="1" s="1"/>
  <c r="R2603" i="1" s="1"/>
  <c r="R2604" i="1" s="1"/>
  <c r="R2605" i="1" s="1"/>
  <c r="R2606" i="1" s="1"/>
  <c r="R2607" i="1" s="1"/>
  <c r="R2608" i="1" s="1"/>
  <c r="R2609" i="1" s="1"/>
  <c r="R2610" i="1" s="1"/>
  <c r="R2611" i="1" s="1"/>
  <c r="R2612" i="1" s="1"/>
  <c r="R2613" i="1" s="1"/>
  <c r="R2614" i="1" s="1"/>
  <c r="R2615" i="1" s="1"/>
  <c r="R2616" i="1" s="1"/>
  <c r="R2617" i="1" s="1"/>
  <c r="R2618" i="1" s="1"/>
  <c r="R2619" i="1" s="1"/>
  <c r="R2620" i="1" s="1"/>
  <c r="R2621" i="1" s="1"/>
  <c r="R2622" i="1" s="1"/>
  <c r="R2623" i="1" s="1"/>
  <c r="R2624" i="1" s="1"/>
  <c r="R2625" i="1" s="1"/>
  <c r="R2626" i="1" s="1"/>
  <c r="R2627" i="1" s="1"/>
  <c r="R2628" i="1" s="1"/>
  <c r="R2629" i="1" s="1"/>
  <c r="R2630" i="1" s="1"/>
  <c r="R2631" i="1" s="1"/>
  <c r="R2632" i="1" s="1"/>
  <c r="R2633" i="1" s="1"/>
  <c r="R2634" i="1" s="1"/>
  <c r="R2635" i="1" s="1"/>
  <c r="R2636" i="1" s="1"/>
  <c r="R2637" i="1" s="1"/>
  <c r="R2638" i="1" s="1"/>
  <c r="R2639" i="1" s="1"/>
  <c r="R2640" i="1" s="1"/>
  <c r="R2641" i="1" s="1"/>
  <c r="R2642" i="1" s="1"/>
  <c r="R2643" i="1" s="1"/>
  <c r="R2644" i="1" s="1"/>
  <c r="R2645" i="1" s="1"/>
  <c r="R2646" i="1" s="1"/>
  <c r="R2647" i="1" s="1"/>
  <c r="R2648" i="1" s="1"/>
  <c r="R2649" i="1" s="1"/>
  <c r="R2650" i="1" s="1"/>
  <c r="R2651" i="1" s="1"/>
  <c r="R2652" i="1" s="1"/>
  <c r="R2653" i="1" s="1"/>
  <c r="R2654" i="1" s="1"/>
  <c r="R2655" i="1" s="1"/>
  <c r="R2656" i="1" s="1"/>
  <c r="R2657" i="1" s="1"/>
  <c r="R2658" i="1" s="1"/>
  <c r="R2659" i="1" s="1"/>
  <c r="R2660" i="1" s="1"/>
  <c r="R2661" i="1" s="1"/>
  <c r="R2662" i="1" s="1"/>
  <c r="R2663" i="1" s="1"/>
  <c r="R2664" i="1" s="1"/>
  <c r="R2665" i="1" s="1"/>
  <c r="R2666" i="1" s="1"/>
  <c r="R2667" i="1" s="1"/>
  <c r="R2668" i="1" s="1"/>
  <c r="R2669" i="1" s="1"/>
  <c r="R2670" i="1" s="1"/>
  <c r="R2671" i="1" s="1"/>
  <c r="R2672" i="1" s="1"/>
  <c r="R2673" i="1" s="1"/>
  <c r="R2674" i="1" s="1"/>
  <c r="R2675" i="1" s="1"/>
  <c r="R2676" i="1" s="1"/>
  <c r="R2677" i="1" s="1"/>
  <c r="R2678" i="1" s="1"/>
  <c r="R2679" i="1" s="1"/>
  <c r="R2680" i="1" s="1"/>
  <c r="R2681" i="1" s="1"/>
  <c r="R2682" i="1" s="1"/>
  <c r="R2683" i="1" s="1"/>
  <c r="R2684" i="1" s="1"/>
  <c r="R2685" i="1" s="1"/>
  <c r="R2686" i="1" s="1"/>
  <c r="R2687" i="1" s="1"/>
  <c r="R2688" i="1" s="1"/>
  <c r="R2689" i="1" s="1"/>
  <c r="R2690" i="1" s="1"/>
  <c r="R2691" i="1" s="1"/>
  <c r="R2692" i="1" s="1"/>
  <c r="R2693" i="1" s="1"/>
  <c r="R2694" i="1" s="1"/>
  <c r="R2695" i="1" s="1"/>
  <c r="R2696" i="1" s="1"/>
  <c r="R2697" i="1" s="1"/>
  <c r="R2698" i="1" s="1"/>
  <c r="R2699" i="1" s="1"/>
  <c r="R2700" i="1" s="1"/>
  <c r="R2701" i="1" s="1"/>
  <c r="R2702" i="1" s="1"/>
  <c r="R2703" i="1" s="1"/>
  <c r="R2704" i="1" s="1"/>
  <c r="R2705" i="1" s="1"/>
  <c r="R2706" i="1" s="1"/>
  <c r="R2707" i="1" s="1"/>
  <c r="R2708" i="1" s="1"/>
  <c r="R2709" i="1" s="1"/>
  <c r="R2710" i="1" s="1"/>
  <c r="R2711" i="1" s="1"/>
  <c r="R2712" i="1" s="1"/>
  <c r="R2713" i="1" s="1"/>
  <c r="R2714" i="1" s="1"/>
  <c r="R2715" i="1" s="1"/>
  <c r="R2716" i="1" s="1"/>
  <c r="R2717" i="1" s="1"/>
  <c r="R2718" i="1" s="1"/>
  <c r="R2719" i="1" s="1"/>
  <c r="R2720" i="1" s="1"/>
  <c r="R2721" i="1" s="1"/>
  <c r="R2722" i="1" s="1"/>
  <c r="R2723" i="1" s="1"/>
  <c r="R2724" i="1" s="1"/>
  <c r="R2725" i="1" s="1"/>
  <c r="R2726" i="1" s="1"/>
  <c r="R2727" i="1" s="1"/>
  <c r="R2728" i="1" s="1"/>
  <c r="R2729" i="1" s="1"/>
  <c r="R2730" i="1" s="1"/>
  <c r="R2731" i="1" s="1"/>
  <c r="R2732" i="1" s="1"/>
  <c r="R2733" i="1" s="1"/>
  <c r="R2734" i="1" s="1"/>
  <c r="R2735" i="1" s="1"/>
  <c r="R2736" i="1" s="1"/>
  <c r="R2737" i="1" s="1"/>
  <c r="R2738" i="1" s="1"/>
  <c r="R2739" i="1" s="1"/>
  <c r="R2740" i="1" s="1"/>
  <c r="R2741" i="1" s="1"/>
  <c r="R2742" i="1" s="1"/>
  <c r="R2743" i="1" s="1"/>
  <c r="R2744" i="1" s="1"/>
  <c r="R2745" i="1" s="1"/>
  <c r="R2746" i="1" s="1"/>
  <c r="R2747" i="1" s="1"/>
  <c r="R2748" i="1" s="1"/>
  <c r="R2749" i="1" s="1"/>
  <c r="R2750" i="1" s="1"/>
  <c r="R2751" i="1" s="1"/>
  <c r="R2752" i="1" s="1"/>
  <c r="R2753" i="1" s="1"/>
  <c r="R2754" i="1" s="1"/>
  <c r="R2755" i="1" s="1"/>
  <c r="R2756" i="1" s="1"/>
  <c r="R2757" i="1" s="1"/>
  <c r="R2758" i="1" s="1"/>
  <c r="R2759" i="1" s="1"/>
  <c r="R2760" i="1" s="1"/>
  <c r="R2761" i="1" s="1"/>
  <c r="R2762" i="1" s="1"/>
  <c r="R2763" i="1" s="1"/>
  <c r="R2764" i="1" s="1"/>
  <c r="R2765" i="1" s="1"/>
  <c r="R2766" i="1" s="1"/>
  <c r="R2767" i="1" s="1"/>
  <c r="R2768" i="1" s="1"/>
  <c r="R2769" i="1" s="1"/>
  <c r="R2770" i="1" s="1"/>
  <c r="R2771" i="1" s="1"/>
  <c r="R2772" i="1" s="1"/>
  <c r="R2773" i="1" s="1"/>
  <c r="R2774" i="1" s="1"/>
  <c r="R2775" i="1" s="1"/>
  <c r="R2776" i="1" s="1"/>
  <c r="R2777" i="1" s="1"/>
  <c r="R2778" i="1" s="1"/>
  <c r="R2779" i="1" s="1"/>
  <c r="R2780" i="1" s="1"/>
  <c r="R2781" i="1" s="1"/>
  <c r="R2782" i="1" s="1"/>
  <c r="R2783" i="1" s="1"/>
  <c r="R2784" i="1" s="1"/>
  <c r="R2785" i="1" s="1"/>
  <c r="R2786" i="1" s="1"/>
  <c r="R2787" i="1" s="1"/>
  <c r="R2788" i="1" s="1"/>
  <c r="R2789" i="1" s="1"/>
  <c r="R2790" i="1" s="1"/>
  <c r="R2791" i="1" s="1"/>
  <c r="R2792" i="1" s="1"/>
  <c r="R2793" i="1" s="1"/>
  <c r="R2794" i="1" s="1"/>
  <c r="R2795" i="1" s="1"/>
  <c r="R2796" i="1" s="1"/>
  <c r="R2797" i="1" s="1"/>
  <c r="R2798" i="1" s="1"/>
  <c r="R2799" i="1" s="1"/>
  <c r="R2800" i="1" s="1"/>
  <c r="R2801" i="1" s="1"/>
  <c r="R2802" i="1" s="1"/>
  <c r="R2803" i="1" s="1"/>
  <c r="R2804" i="1" s="1"/>
  <c r="R2805" i="1" s="1"/>
  <c r="R2806" i="1" s="1"/>
  <c r="R2807" i="1" s="1"/>
  <c r="R2808" i="1" s="1"/>
  <c r="R2809" i="1" s="1"/>
  <c r="R2810" i="1" s="1"/>
  <c r="R2811" i="1" s="1"/>
  <c r="R2812" i="1" s="1"/>
  <c r="R2813" i="1" s="1"/>
  <c r="R2814" i="1" s="1"/>
  <c r="R2815" i="1" s="1"/>
  <c r="R2816" i="1" s="1"/>
  <c r="R2817" i="1" s="1"/>
  <c r="R2818" i="1" s="1"/>
  <c r="R2819" i="1" s="1"/>
  <c r="R2820" i="1" s="1"/>
  <c r="R2821" i="1" s="1"/>
  <c r="R2822" i="1" s="1"/>
  <c r="R2823" i="1" s="1"/>
  <c r="R2824" i="1" s="1"/>
  <c r="R2825" i="1" s="1"/>
  <c r="R2826" i="1" s="1"/>
  <c r="R2827" i="1" s="1"/>
  <c r="R2828" i="1" s="1"/>
  <c r="R2829" i="1" s="1"/>
  <c r="R2830" i="1" s="1"/>
  <c r="R2831" i="1" s="1"/>
  <c r="R2832" i="1" s="1"/>
  <c r="R2833" i="1" s="1"/>
  <c r="R2834" i="1" s="1"/>
  <c r="R2835" i="1" s="1"/>
  <c r="R2836" i="1" s="1"/>
  <c r="R2837" i="1" s="1"/>
  <c r="R2838" i="1" s="1"/>
  <c r="R2839" i="1" s="1"/>
  <c r="R2840" i="1" s="1"/>
  <c r="R2841" i="1" s="1"/>
  <c r="R2842" i="1" s="1"/>
  <c r="R2843" i="1" s="1"/>
  <c r="R2844" i="1" s="1"/>
  <c r="R2845" i="1" s="1"/>
  <c r="R2846" i="1" s="1"/>
  <c r="R2847" i="1" s="1"/>
  <c r="R2848" i="1" s="1"/>
  <c r="R2849" i="1" s="1"/>
  <c r="R2850" i="1" s="1"/>
  <c r="R2851" i="1" s="1"/>
  <c r="R2852" i="1" s="1"/>
  <c r="R2853" i="1" s="1"/>
  <c r="R2854" i="1" s="1"/>
  <c r="R2855" i="1" s="1"/>
  <c r="R2856" i="1" s="1"/>
  <c r="R2857" i="1" s="1"/>
  <c r="R2858" i="1" s="1"/>
  <c r="R2859" i="1" s="1"/>
  <c r="R2860" i="1" s="1"/>
  <c r="R2861" i="1" s="1"/>
  <c r="R2862" i="1" s="1"/>
  <c r="R2863" i="1" s="1"/>
  <c r="R2864" i="1" s="1"/>
  <c r="R2865" i="1" s="1"/>
  <c r="R2866" i="1" s="1"/>
  <c r="R2867" i="1" s="1"/>
  <c r="R2868" i="1" s="1"/>
  <c r="R2869" i="1" s="1"/>
  <c r="R2870" i="1" s="1"/>
  <c r="R2871" i="1" s="1"/>
  <c r="R2872" i="1" s="1"/>
  <c r="R2873" i="1" s="1"/>
  <c r="R2874" i="1" s="1"/>
  <c r="R2875" i="1" s="1"/>
  <c r="R2876" i="1" s="1"/>
  <c r="R2877" i="1" s="1"/>
  <c r="R2878" i="1" s="1"/>
  <c r="R2879" i="1" s="1"/>
  <c r="R2880" i="1" s="1"/>
  <c r="R2881" i="1" s="1"/>
  <c r="R2882" i="1" s="1"/>
  <c r="R2883" i="1" s="1"/>
  <c r="R2884" i="1" s="1"/>
  <c r="R2885" i="1" s="1"/>
  <c r="R2886" i="1" s="1"/>
  <c r="R2887" i="1" s="1"/>
  <c r="R2888" i="1" s="1"/>
  <c r="R2889" i="1" s="1"/>
  <c r="R2890" i="1" s="1"/>
  <c r="R2891" i="1" s="1"/>
  <c r="R2892" i="1" s="1"/>
  <c r="R2893" i="1" s="1"/>
  <c r="R2894" i="1" s="1"/>
  <c r="R2895" i="1" s="1"/>
  <c r="R2896" i="1" s="1"/>
  <c r="R2897" i="1" s="1"/>
  <c r="R2898" i="1" s="1"/>
  <c r="R2899" i="1" s="1"/>
  <c r="R2900" i="1" s="1"/>
  <c r="R2901" i="1" s="1"/>
  <c r="R2902" i="1" s="1"/>
  <c r="R2903" i="1" s="1"/>
  <c r="R2904" i="1" s="1"/>
  <c r="R2905" i="1" s="1"/>
  <c r="R2906" i="1" s="1"/>
  <c r="R2907" i="1" s="1"/>
  <c r="R2908" i="1" s="1"/>
  <c r="R2909" i="1" s="1"/>
  <c r="R2910" i="1" s="1"/>
  <c r="R2911" i="1" s="1"/>
  <c r="R2912" i="1" s="1"/>
  <c r="R2913" i="1" s="1"/>
  <c r="R2914" i="1" s="1"/>
  <c r="R2915" i="1" s="1"/>
  <c r="R2916" i="1" s="1"/>
  <c r="R2917" i="1" s="1"/>
  <c r="R2918" i="1" s="1"/>
  <c r="R2919" i="1" s="1"/>
  <c r="R2920" i="1" s="1"/>
  <c r="R2921" i="1" s="1"/>
  <c r="R2922" i="1" s="1"/>
  <c r="R2923" i="1" s="1"/>
  <c r="R2924" i="1" s="1"/>
  <c r="R2925" i="1" s="1"/>
  <c r="R2926" i="1" s="1"/>
  <c r="R2927" i="1" s="1"/>
  <c r="R2928" i="1" s="1"/>
  <c r="R2929" i="1" s="1"/>
  <c r="R2930" i="1" s="1"/>
  <c r="R2931" i="1" s="1"/>
  <c r="R2932" i="1" s="1"/>
  <c r="R2933" i="1" s="1"/>
  <c r="R2934" i="1" s="1"/>
  <c r="R2935" i="1" s="1"/>
  <c r="R2936" i="1" s="1"/>
  <c r="R2937" i="1" s="1"/>
  <c r="R2938" i="1" s="1"/>
  <c r="R2939" i="1" s="1"/>
  <c r="R2940" i="1" s="1"/>
  <c r="R2941" i="1" s="1"/>
  <c r="R2942" i="1" s="1"/>
  <c r="R2943" i="1" s="1"/>
  <c r="R2944" i="1" s="1"/>
  <c r="R2945" i="1" s="1"/>
  <c r="R2946" i="1" s="1"/>
  <c r="R2947" i="1" s="1"/>
  <c r="R2948" i="1" s="1"/>
  <c r="R2949" i="1" s="1"/>
  <c r="R2950" i="1" s="1"/>
  <c r="R2951" i="1" s="1"/>
  <c r="R2952" i="1" s="1"/>
  <c r="R2953" i="1" s="1"/>
  <c r="R2954" i="1" s="1"/>
  <c r="R2955" i="1" s="1"/>
  <c r="R2956" i="1" s="1"/>
  <c r="R2957" i="1" s="1"/>
  <c r="R2958" i="1" s="1"/>
  <c r="R2959" i="1" s="1"/>
  <c r="R2960" i="1" s="1"/>
  <c r="R2961" i="1" s="1"/>
  <c r="R2962" i="1" s="1"/>
  <c r="R2963" i="1" s="1"/>
  <c r="R2964" i="1" s="1"/>
  <c r="R2965" i="1" s="1"/>
  <c r="R2966" i="1" s="1"/>
  <c r="R2967" i="1" s="1"/>
  <c r="R2968" i="1" s="1"/>
  <c r="R2969" i="1" s="1"/>
  <c r="R2970" i="1" s="1"/>
  <c r="R2971" i="1" s="1"/>
  <c r="R2972" i="1" s="1"/>
  <c r="R2973" i="1" s="1"/>
  <c r="R2974" i="1" s="1"/>
  <c r="R2975" i="1" s="1"/>
  <c r="R2976" i="1" s="1"/>
  <c r="R2977" i="1" s="1"/>
  <c r="R2978" i="1" s="1"/>
  <c r="R2979" i="1" s="1"/>
  <c r="R2980" i="1" s="1"/>
  <c r="R2981" i="1" s="1"/>
  <c r="R2982" i="1" s="1"/>
  <c r="R2983" i="1" s="1"/>
  <c r="R2984" i="1" s="1"/>
  <c r="R2985" i="1" s="1"/>
  <c r="R2986" i="1" s="1"/>
  <c r="R2987" i="1" s="1"/>
  <c r="R2988" i="1" s="1"/>
  <c r="R2989" i="1" s="1"/>
  <c r="R2990" i="1" s="1"/>
  <c r="R2991" i="1" s="1"/>
  <c r="R2992" i="1" s="1"/>
  <c r="R2993" i="1" s="1"/>
  <c r="R2994" i="1" s="1"/>
  <c r="R2995" i="1" s="1"/>
  <c r="R2996" i="1" s="1"/>
  <c r="R2997" i="1" s="1"/>
  <c r="R2998" i="1" s="1"/>
  <c r="R2999" i="1" s="1"/>
  <c r="R3000" i="1" s="1"/>
  <c r="R3001" i="1" s="1"/>
  <c r="R3002" i="1" s="1"/>
  <c r="R3003" i="1" s="1"/>
  <c r="R3004" i="1" s="1"/>
  <c r="R3005" i="1" s="1"/>
  <c r="R3006" i="1" s="1"/>
  <c r="R3007" i="1" s="1"/>
  <c r="R3008" i="1" s="1"/>
  <c r="R3009" i="1" s="1"/>
  <c r="R3010" i="1" s="1"/>
  <c r="R3011" i="1" s="1"/>
  <c r="R3012" i="1" s="1"/>
  <c r="R3013" i="1" s="1"/>
  <c r="R3014" i="1" s="1"/>
  <c r="R3015" i="1" s="1"/>
  <c r="R3016" i="1" s="1"/>
  <c r="R3017" i="1" s="1"/>
  <c r="R3018" i="1" s="1"/>
  <c r="R3019" i="1" s="1"/>
  <c r="R3020" i="1" s="1"/>
  <c r="R3021" i="1" s="1"/>
  <c r="R3022" i="1" s="1"/>
  <c r="R3023" i="1" s="1"/>
  <c r="R3024" i="1" s="1"/>
  <c r="R3025" i="1" s="1"/>
  <c r="R3026" i="1" s="1"/>
  <c r="R3027" i="1" s="1"/>
  <c r="R3028" i="1" s="1"/>
  <c r="R3029" i="1" s="1"/>
  <c r="R3030" i="1" s="1"/>
  <c r="R3031" i="1" s="1"/>
  <c r="R3032" i="1" s="1"/>
  <c r="R3033" i="1" s="1"/>
  <c r="R3034" i="1" s="1"/>
  <c r="R3035" i="1" s="1"/>
  <c r="R3036" i="1" s="1"/>
  <c r="R3037" i="1" s="1"/>
  <c r="R3038" i="1" s="1"/>
  <c r="R3039" i="1" s="1"/>
  <c r="R3040" i="1" s="1"/>
  <c r="R3041" i="1" s="1"/>
  <c r="R3042" i="1" s="1"/>
  <c r="R3043" i="1" s="1"/>
  <c r="R3044" i="1" s="1"/>
  <c r="R3045" i="1" s="1"/>
  <c r="R3046" i="1" s="1"/>
  <c r="R3047" i="1" s="1"/>
  <c r="R3048" i="1" s="1"/>
  <c r="R3049" i="1" s="1"/>
  <c r="R3050" i="1" s="1"/>
  <c r="R3051" i="1" s="1"/>
  <c r="R3052" i="1" s="1"/>
  <c r="R3053" i="1" s="1"/>
  <c r="R3054" i="1" s="1"/>
  <c r="R3055" i="1" s="1"/>
  <c r="R3056" i="1" s="1"/>
  <c r="R3057" i="1" s="1"/>
  <c r="R3058" i="1" s="1"/>
  <c r="R3059" i="1" s="1"/>
  <c r="R3060" i="1" s="1"/>
  <c r="R3061" i="1" s="1"/>
  <c r="R3062" i="1" s="1"/>
  <c r="R3063" i="1" s="1"/>
  <c r="R3064" i="1" s="1"/>
  <c r="R3065" i="1" s="1"/>
  <c r="R3066" i="1" s="1"/>
  <c r="R3067" i="1" s="1"/>
  <c r="R3068" i="1" s="1"/>
  <c r="R3069" i="1" s="1"/>
  <c r="R3070" i="1" s="1"/>
  <c r="R3071" i="1" s="1"/>
  <c r="R3072" i="1" s="1"/>
  <c r="R3073" i="1" s="1"/>
  <c r="R3074" i="1" s="1"/>
  <c r="R3075" i="1" s="1"/>
  <c r="R3076" i="1" s="1"/>
  <c r="R3077" i="1" s="1"/>
  <c r="R3078" i="1" s="1"/>
  <c r="R3079" i="1" s="1"/>
  <c r="R3080" i="1" s="1"/>
  <c r="R3081" i="1" s="1"/>
  <c r="R3082" i="1" s="1"/>
  <c r="R3083" i="1" s="1"/>
  <c r="R3084" i="1" s="1"/>
  <c r="R3085" i="1" s="1"/>
  <c r="R3086" i="1" s="1"/>
  <c r="R3087" i="1" s="1"/>
  <c r="R3088" i="1" s="1"/>
  <c r="R3089" i="1" s="1"/>
  <c r="R3090" i="1" s="1"/>
  <c r="R3091" i="1" s="1"/>
  <c r="R3092" i="1" s="1"/>
  <c r="R3093" i="1" s="1"/>
  <c r="R3094" i="1" s="1"/>
  <c r="R3095" i="1" s="1"/>
  <c r="R3096" i="1" s="1"/>
  <c r="R3097" i="1" s="1"/>
  <c r="R3098" i="1" s="1"/>
  <c r="R3099" i="1" s="1"/>
  <c r="R3100" i="1" s="1"/>
  <c r="R3101" i="1" s="1"/>
  <c r="R3102" i="1" s="1"/>
  <c r="R3103" i="1" s="1"/>
  <c r="R3104" i="1" s="1"/>
  <c r="R3105" i="1" s="1"/>
  <c r="R3106" i="1" s="1"/>
  <c r="R3107" i="1" s="1"/>
  <c r="R3108" i="1" s="1"/>
  <c r="R3109" i="1" s="1"/>
  <c r="R3110" i="1" s="1"/>
  <c r="R3111" i="1" s="1"/>
  <c r="R3112" i="1" s="1"/>
  <c r="R3113" i="1" s="1"/>
  <c r="R3114" i="1" s="1"/>
  <c r="R3115" i="1" s="1"/>
  <c r="R3116" i="1" s="1"/>
  <c r="R3117" i="1" s="1"/>
  <c r="R3118" i="1" s="1"/>
  <c r="R3119" i="1" s="1"/>
  <c r="R3120" i="1" s="1"/>
  <c r="R3121" i="1" s="1"/>
  <c r="R3122" i="1" s="1"/>
  <c r="R3123" i="1" s="1"/>
  <c r="R3124" i="1" s="1"/>
  <c r="R3125" i="1" s="1"/>
  <c r="R3126" i="1" s="1"/>
  <c r="R3127" i="1" s="1"/>
  <c r="R3128" i="1" s="1"/>
  <c r="R3129" i="1" s="1"/>
  <c r="R3130" i="1" s="1"/>
  <c r="R3131" i="1" s="1"/>
  <c r="R3132" i="1" s="1"/>
  <c r="R3133" i="1" s="1"/>
  <c r="R3134" i="1" s="1"/>
  <c r="R3135" i="1" s="1"/>
  <c r="R3136" i="1" s="1"/>
  <c r="R3137" i="1" s="1"/>
  <c r="R3138" i="1" s="1"/>
  <c r="R3139" i="1" s="1"/>
  <c r="R3140" i="1" s="1"/>
  <c r="R3141" i="1" s="1"/>
  <c r="R3142" i="1" s="1"/>
  <c r="R3143" i="1" s="1"/>
  <c r="R3144" i="1" s="1"/>
  <c r="R3145" i="1" s="1"/>
  <c r="R3146" i="1" s="1"/>
  <c r="R3147" i="1" s="1"/>
  <c r="R3148" i="1" s="1"/>
  <c r="R3149" i="1" s="1"/>
  <c r="R3150" i="1" s="1"/>
  <c r="R3151" i="1" s="1"/>
  <c r="R3152" i="1" s="1"/>
  <c r="R3153" i="1" s="1"/>
  <c r="R3154" i="1" s="1"/>
  <c r="R3155" i="1" s="1"/>
  <c r="R3156" i="1" s="1"/>
  <c r="R3157" i="1" s="1"/>
  <c r="R3158" i="1" s="1"/>
  <c r="R3159" i="1" s="1"/>
  <c r="R3160" i="1" s="1"/>
  <c r="R3161" i="1" s="1"/>
  <c r="R3162" i="1" s="1"/>
  <c r="R3163" i="1" s="1"/>
  <c r="R3164" i="1" s="1"/>
  <c r="R3165" i="1" s="1"/>
  <c r="R3166" i="1" s="1"/>
  <c r="R3167" i="1" s="1"/>
  <c r="R3168" i="1" s="1"/>
  <c r="R3169" i="1" s="1"/>
  <c r="R3170" i="1" s="1"/>
  <c r="R3171" i="1" s="1"/>
  <c r="R3172" i="1" s="1"/>
  <c r="R3173" i="1" s="1"/>
  <c r="R3174" i="1" s="1"/>
  <c r="R3175" i="1" s="1"/>
  <c r="R3176" i="1" s="1"/>
  <c r="R3177" i="1" s="1"/>
  <c r="R3178" i="1" s="1"/>
  <c r="R3179" i="1" s="1"/>
  <c r="R3180" i="1" s="1"/>
  <c r="R3181" i="1" s="1"/>
  <c r="R3182" i="1" s="1"/>
  <c r="R3183" i="1" s="1"/>
  <c r="R3184" i="1" s="1"/>
  <c r="R3185" i="1" s="1"/>
  <c r="R3186" i="1" s="1"/>
  <c r="R3187" i="1" s="1"/>
  <c r="R3188" i="1" s="1"/>
  <c r="R3189" i="1" s="1"/>
  <c r="R3190" i="1" s="1"/>
  <c r="R3191" i="1" s="1"/>
  <c r="R3192" i="1" s="1"/>
  <c r="R3193" i="1" s="1"/>
  <c r="R3194" i="1" s="1"/>
  <c r="R3195" i="1" s="1"/>
  <c r="R3196" i="1" s="1"/>
  <c r="R3197" i="1" s="1"/>
  <c r="R3198" i="1" s="1"/>
  <c r="R3199" i="1" s="1"/>
  <c r="R3200" i="1" s="1"/>
  <c r="R3201" i="1" s="1"/>
  <c r="R3202" i="1" s="1"/>
  <c r="R3203" i="1" s="1"/>
  <c r="R3204" i="1" s="1"/>
  <c r="R3205" i="1" s="1"/>
  <c r="R3206" i="1" s="1"/>
  <c r="R3207" i="1" s="1"/>
  <c r="R3208" i="1" s="1"/>
  <c r="R3209" i="1" s="1"/>
  <c r="R3210" i="1" s="1"/>
  <c r="R3211" i="1" s="1"/>
  <c r="R3212" i="1" s="1"/>
  <c r="R3213" i="1" s="1"/>
  <c r="R3214" i="1" s="1"/>
  <c r="R3215" i="1" s="1"/>
  <c r="R3216" i="1" s="1"/>
  <c r="R3217" i="1" s="1"/>
  <c r="R3218" i="1" s="1"/>
  <c r="R3219" i="1" s="1"/>
  <c r="R3220" i="1" s="1"/>
  <c r="R3221" i="1" s="1"/>
  <c r="R3222" i="1" s="1"/>
  <c r="R3223" i="1" s="1"/>
  <c r="R3224" i="1" s="1"/>
  <c r="R3225" i="1" s="1"/>
  <c r="R3226" i="1" s="1"/>
  <c r="R3227" i="1" s="1"/>
  <c r="R3228" i="1" s="1"/>
  <c r="R3229" i="1" s="1"/>
  <c r="R3230" i="1" s="1"/>
  <c r="R3231" i="1" s="1"/>
  <c r="R3232" i="1" s="1"/>
  <c r="R3233" i="1" s="1"/>
  <c r="R3234" i="1" s="1"/>
  <c r="R3235" i="1" s="1"/>
  <c r="R3236" i="1" s="1"/>
  <c r="R3237" i="1" s="1"/>
  <c r="R3238" i="1" s="1"/>
  <c r="R3239" i="1" s="1"/>
  <c r="R3240" i="1" s="1"/>
  <c r="R3241" i="1" s="1"/>
  <c r="R3242" i="1" s="1"/>
  <c r="R3243" i="1" s="1"/>
  <c r="R3244" i="1" s="1"/>
  <c r="R3245" i="1" s="1"/>
  <c r="R3246" i="1" s="1"/>
  <c r="R3247" i="1" s="1"/>
  <c r="R3248" i="1" s="1"/>
  <c r="R3249" i="1" s="1"/>
  <c r="R3250" i="1" s="1"/>
  <c r="R3251" i="1" s="1"/>
  <c r="R3252" i="1" s="1"/>
  <c r="R3253" i="1" s="1"/>
  <c r="R3254" i="1" s="1"/>
  <c r="R3255" i="1" s="1"/>
  <c r="R3256" i="1" s="1"/>
  <c r="R3257" i="1" s="1"/>
  <c r="R3258" i="1" s="1"/>
  <c r="R3259" i="1" s="1"/>
  <c r="R3260" i="1" s="1"/>
  <c r="R3261" i="1" s="1"/>
  <c r="R3262" i="1" s="1"/>
  <c r="R3263" i="1" s="1"/>
  <c r="R3264" i="1" s="1"/>
  <c r="R3265" i="1" s="1"/>
  <c r="R3266" i="1" s="1"/>
  <c r="R3267" i="1" s="1"/>
  <c r="R3268" i="1" s="1"/>
  <c r="R3269" i="1" s="1"/>
  <c r="R3270" i="1" s="1"/>
  <c r="R3271" i="1" s="1"/>
  <c r="R3272" i="1" s="1"/>
  <c r="R3273" i="1" s="1"/>
  <c r="R3274" i="1" s="1"/>
  <c r="R3275" i="1" s="1"/>
  <c r="R3276" i="1" s="1"/>
  <c r="R3277" i="1" s="1"/>
  <c r="R3278" i="1" s="1"/>
  <c r="R3279" i="1" s="1"/>
  <c r="R3280" i="1" s="1"/>
  <c r="R3281" i="1" s="1"/>
  <c r="R3282" i="1" s="1"/>
  <c r="R3283" i="1" s="1"/>
  <c r="R3284" i="1" s="1"/>
  <c r="R3285" i="1" s="1"/>
  <c r="R3286" i="1" s="1"/>
  <c r="R3287" i="1" s="1"/>
  <c r="R3288" i="1" s="1"/>
  <c r="R3289" i="1" s="1"/>
  <c r="R3290" i="1" s="1"/>
  <c r="R3291" i="1" s="1"/>
  <c r="R3292" i="1" s="1"/>
  <c r="R3293" i="1" s="1"/>
  <c r="R3294" i="1" s="1"/>
  <c r="R3295" i="1" s="1"/>
  <c r="R3296" i="1" s="1"/>
  <c r="R3297" i="1" s="1"/>
  <c r="R3298" i="1" s="1"/>
  <c r="R3299" i="1" s="1"/>
  <c r="R3300" i="1" s="1"/>
  <c r="R3301" i="1" s="1"/>
  <c r="R3302" i="1" s="1"/>
  <c r="R3303" i="1" s="1"/>
  <c r="R3304" i="1" s="1"/>
  <c r="R3305" i="1" s="1"/>
  <c r="R3306" i="1" s="1"/>
  <c r="R3307" i="1" s="1"/>
  <c r="R3308" i="1" s="1"/>
  <c r="R3309" i="1" s="1"/>
  <c r="R3310" i="1" s="1"/>
  <c r="R3311" i="1" s="1"/>
  <c r="R3312" i="1" s="1"/>
  <c r="R3313" i="1" s="1"/>
  <c r="R3314" i="1" s="1"/>
  <c r="R3315" i="1" s="1"/>
  <c r="R3316" i="1" s="1"/>
  <c r="R3317" i="1" s="1"/>
  <c r="R3318" i="1" s="1"/>
  <c r="R3319" i="1" s="1"/>
  <c r="R3320" i="1" s="1"/>
  <c r="R3321" i="1" s="1"/>
  <c r="R3322" i="1" s="1"/>
  <c r="R3323" i="1" s="1"/>
  <c r="R3324" i="1" s="1"/>
  <c r="R3325" i="1" s="1"/>
  <c r="R3326" i="1" s="1"/>
  <c r="R3327" i="1" s="1"/>
  <c r="R3328" i="1" s="1"/>
  <c r="R3329" i="1" s="1"/>
  <c r="R3330" i="1" s="1"/>
  <c r="R3331" i="1" s="1"/>
  <c r="R3332" i="1" s="1"/>
  <c r="R3333" i="1" s="1"/>
  <c r="R3334" i="1" s="1"/>
  <c r="R3335" i="1" s="1"/>
  <c r="R3336" i="1" s="1"/>
  <c r="R3337" i="1" s="1"/>
  <c r="R3338" i="1" s="1"/>
  <c r="R3339" i="1" s="1"/>
  <c r="R3340" i="1" s="1"/>
  <c r="R3341" i="1" s="1"/>
  <c r="R3342" i="1" s="1"/>
  <c r="R3343" i="1" s="1"/>
  <c r="R3344" i="1" s="1"/>
  <c r="R3345" i="1" s="1"/>
  <c r="R3346" i="1" s="1"/>
  <c r="R3347" i="1" s="1"/>
  <c r="R3348" i="1" s="1"/>
  <c r="R3349" i="1" s="1"/>
  <c r="R3350" i="1" s="1"/>
  <c r="R3351" i="1" s="1"/>
  <c r="R3352" i="1" s="1"/>
  <c r="R3353" i="1" s="1"/>
  <c r="R3354" i="1" s="1"/>
  <c r="R3355" i="1" s="1"/>
  <c r="R3356" i="1" s="1"/>
  <c r="R3357" i="1" s="1"/>
  <c r="R3358" i="1" s="1"/>
  <c r="R3359" i="1" s="1"/>
  <c r="R3360" i="1" s="1"/>
  <c r="R3361" i="1" s="1"/>
  <c r="R3362" i="1" s="1"/>
  <c r="R3363" i="1" s="1"/>
  <c r="R3364" i="1" s="1"/>
  <c r="R3365" i="1" s="1"/>
  <c r="R3366" i="1" s="1"/>
  <c r="R3367" i="1" s="1"/>
  <c r="R3368" i="1" s="1"/>
  <c r="R3369" i="1" s="1"/>
  <c r="R3370" i="1" s="1"/>
  <c r="R3371" i="1" s="1"/>
  <c r="R3372" i="1" s="1"/>
  <c r="R3373" i="1" s="1"/>
  <c r="R3374" i="1" s="1"/>
  <c r="R3375" i="1" s="1"/>
  <c r="R3376" i="1" s="1"/>
  <c r="R3377" i="1" s="1"/>
  <c r="R3378" i="1" s="1"/>
  <c r="R3379" i="1" s="1"/>
  <c r="R3380" i="1" s="1"/>
  <c r="R3381" i="1" s="1"/>
  <c r="R3382" i="1" s="1"/>
  <c r="R3383" i="1" s="1"/>
  <c r="R3384" i="1" s="1"/>
  <c r="R3385" i="1" s="1"/>
  <c r="R3386" i="1" s="1"/>
  <c r="R3387" i="1" s="1"/>
  <c r="R3388" i="1" s="1"/>
  <c r="R3389" i="1" s="1"/>
  <c r="R3390" i="1" s="1"/>
  <c r="R3391" i="1" s="1"/>
  <c r="R3392" i="1" s="1"/>
  <c r="R3393" i="1" s="1"/>
  <c r="R3394" i="1" s="1"/>
  <c r="R3395" i="1" s="1"/>
  <c r="R3396" i="1" s="1"/>
  <c r="R3397" i="1" s="1"/>
  <c r="R3398" i="1" s="1"/>
  <c r="R3399" i="1" s="1"/>
  <c r="R3400" i="1" s="1"/>
  <c r="R3401" i="1" s="1"/>
  <c r="R3402" i="1" s="1"/>
  <c r="R3403" i="1" s="1"/>
  <c r="R3404" i="1" s="1"/>
  <c r="R3405" i="1" s="1"/>
  <c r="R3406" i="1" s="1"/>
  <c r="R3407" i="1" s="1"/>
  <c r="R3408" i="1" s="1"/>
  <c r="R3409" i="1" s="1"/>
  <c r="R3410" i="1" s="1"/>
  <c r="R3411" i="1" s="1"/>
  <c r="R3412" i="1" s="1"/>
  <c r="R3413" i="1" s="1"/>
  <c r="R3414" i="1" s="1"/>
  <c r="R3415" i="1" s="1"/>
  <c r="R3416" i="1" s="1"/>
  <c r="R3417" i="1" s="1"/>
  <c r="R3418" i="1" s="1"/>
  <c r="R3419" i="1" s="1"/>
  <c r="R3420" i="1" s="1"/>
  <c r="R3421" i="1" s="1"/>
  <c r="R3422" i="1" s="1"/>
  <c r="R3423" i="1" s="1"/>
  <c r="R3424" i="1" s="1"/>
  <c r="R3425" i="1" s="1"/>
  <c r="R3426" i="1" s="1"/>
  <c r="R3427" i="1" s="1"/>
  <c r="R3428" i="1" s="1"/>
  <c r="R3429" i="1" s="1"/>
  <c r="R3430" i="1" s="1"/>
  <c r="R3431" i="1" s="1"/>
  <c r="R3432" i="1" s="1"/>
  <c r="R3433" i="1" s="1"/>
  <c r="R3434" i="1" s="1"/>
  <c r="R3435" i="1" s="1"/>
  <c r="R3436" i="1" s="1"/>
  <c r="R3437" i="1" s="1"/>
  <c r="R3438" i="1" s="1"/>
  <c r="R3439" i="1" s="1"/>
  <c r="R3440" i="1" s="1"/>
  <c r="R3441" i="1" s="1"/>
  <c r="R3442" i="1" s="1"/>
  <c r="R3443" i="1" s="1"/>
  <c r="R3444" i="1" s="1"/>
  <c r="R3445" i="1" s="1"/>
  <c r="R3446" i="1" s="1"/>
  <c r="R3447" i="1" s="1"/>
  <c r="R3448" i="1" s="1"/>
  <c r="R3449" i="1" s="1"/>
  <c r="R3450" i="1" s="1"/>
  <c r="R3451" i="1" s="1"/>
  <c r="R3452" i="1" s="1"/>
  <c r="R3453" i="1" s="1"/>
  <c r="R3454" i="1" s="1"/>
  <c r="R3455" i="1" s="1"/>
  <c r="R3456" i="1" s="1"/>
  <c r="R3457" i="1" s="1"/>
  <c r="R3458" i="1" s="1"/>
  <c r="R3459" i="1" s="1"/>
  <c r="R3460" i="1" s="1"/>
  <c r="R3461" i="1" s="1"/>
  <c r="R3462" i="1" s="1"/>
  <c r="R3463" i="1" s="1"/>
  <c r="R3464" i="1" s="1"/>
  <c r="R3465" i="1" s="1"/>
  <c r="R3466" i="1" s="1"/>
  <c r="R3467" i="1" s="1"/>
  <c r="R3468" i="1" s="1"/>
  <c r="R3469" i="1" s="1"/>
  <c r="R3470" i="1" s="1"/>
  <c r="R3471" i="1" s="1"/>
  <c r="R3472" i="1" s="1"/>
  <c r="R3473" i="1" s="1"/>
  <c r="R3474" i="1" s="1"/>
  <c r="R3475" i="1" s="1"/>
  <c r="R3476" i="1" s="1"/>
  <c r="R3477" i="1" s="1"/>
  <c r="R3478" i="1" s="1"/>
  <c r="R3479" i="1" s="1"/>
  <c r="R3480" i="1" s="1"/>
  <c r="R3481" i="1" s="1"/>
  <c r="R3482" i="1" s="1"/>
  <c r="R3483" i="1" s="1"/>
  <c r="R3484" i="1" s="1"/>
  <c r="R3485" i="1" s="1"/>
  <c r="R3486" i="1" s="1"/>
  <c r="R3487" i="1" s="1"/>
  <c r="R3488" i="1" s="1"/>
  <c r="R3489" i="1" s="1"/>
  <c r="R3490" i="1" s="1"/>
  <c r="R3491" i="1" s="1"/>
  <c r="R3492" i="1" s="1"/>
  <c r="R3493" i="1" s="1"/>
  <c r="R3494" i="1" s="1"/>
  <c r="R3495" i="1" s="1"/>
  <c r="R3496" i="1" s="1"/>
  <c r="R3497" i="1" s="1"/>
  <c r="R3498" i="1" s="1"/>
  <c r="R3499" i="1" s="1"/>
  <c r="R3500" i="1" s="1"/>
  <c r="R3501" i="1" s="1"/>
  <c r="R3502" i="1" s="1"/>
  <c r="R3503" i="1" s="1"/>
  <c r="R3504" i="1" s="1"/>
  <c r="R3505" i="1" s="1"/>
  <c r="R3506" i="1" s="1"/>
  <c r="R3507" i="1" s="1"/>
  <c r="R3508" i="1" s="1"/>
  <c r="R3509" i="1" s="1"/>
  <c r="R3510" i="1" s="1"/>
  <c r="R3511" i="1" s="1"/>
  <c r="R3512" i="1" s="1"/>
  <c r="R3513" i="1" s="1"/>
  <c r="R3514" i="1" s="1"/>
  <c r="R3515" i="1" s="1"/>
  <c r="R3516" i="1" s="1"/>
  <c r="R3517" i="1" s="1"/>
  <c r="R3518" i="1" s="1"/>
  <c r="R3519" i="1" s="1"/>
  <c r="R3520" i="1" s="1"/>
  <c r="R3521" i="1" s="1"/>
  <c r="R3522" i="1" s="1"/>
  <c r="R3523" i="1" s="1"/>
  <c r="R3524" i="1" s="1"/>
  <c r="R3525" i="1" s="1"/>
  <c r="R3526" i="1" s="1"/>
  <c r="R3527" i="1" s="1"/>
  <c r="R3528" i="1" s="1"/>
  <c r="R3529" i="1" s="1"/>
  <c r="R3530" i="1" s="1"/>
  <c r="R3531" i="1" s="1"/>
  <c r="R3532" i="1" s="1"/>
  <c r="R3533" i="1" s="1"/>
  <c r="R3534" i="1" s="1"/>
  <c r="R3535" i="1" s="1"/>
  <c r="R3536" i="1" s="1"/>
  <c r="R3537" i="1" s="1"/>
  <c r="R3538" i="1" s="1"/>
  <c r="R3539" i="1" s="1"/>
  <c r="R3540" i="1" s="1"/>
  <c r="R3541" i="1" s="1"/>
  <c r="R3542" i="1" s="1"/>
  <c r="R3543" i="1" s="1"/>
  <c r="R3544" i="1" s="1"/>
  <c r="R3545" i="1" s="1"/>
  <c r="R3546" i="1" s="1"/>
  <c r="R3547" i="1" s="1"/>
  <c r="R3548" i="1" s="1"/>
  <c r="R3549" i="1" s="1"/>
  <c r="R3550" i="1" s="1"/>
  <c r="R3551" i="1" s="1"/>
  <c r="R3552" i="1" s="1"/>
  <c r="R3553" i="1" s="1"/>
  <c r="R3554" i="1" s="1"/>
  <c r="R3555" i="1" s="1"/>
  <c r="R3556" i="1" s="1"/>
  <c r="R3557" i="1" s="1"/>
  <c r="R3558" i="1" s="1"/>
  <c r="R3559" i="1" s="1"/>
  <c r="R3560" i="1" s="1"/>
  <c r="R3561" i="1" s="1"/>
  <c r="R3562" i="1" s="1"/>
  <c r="R3563" i="1" s="1"/>
  <c r="R3564" i="1" s="1"/>
  <c r="R3565" i="1" s="1"/>
  <c r="R3566" i="1" s="1"/>
  <c r="R3567" i="1" s="1"/>
  <c r="R3568" i="1" s="1"/>
  <c r="R3569" i="1" s="1"/>
  <c r="R3570" i="1" s="1"/>
  <c r="R3571" i="1" s="1"/>
  <c r="R3572" i="1" s="1"/>
  <c r="R3573" i="1" s="1"/>
  <c r="R3574" i="1" s="1"/>
  <c r="R3575" i="1" s="1"/>
  <c r="R3576" i="1" s="1"/>
  <c r="R3577" i="1" s="1"/>
  <c r="R3578" i="1" s="1"/>
  <c r="R3579" i="1" s="1"/>
  <c r="R3580" i="1" s="1"/>
  <c r="R3581" i="1" s="1"/>
  <c r="R3582" i="1" s="1"/>
  <c r="R3583" i="1" s="1"/>
  <c r="R3584" i="1" s="1"/>
  <c r="R3585" i="1" s="1"/>
  <c r="R3586" i="1" s="1"/>
  <c r="R3587" i="1" s="1"/>
  <c r="R3588" i="1" s="1"/>
  <c r="R3589" i="1" s="1"/>
  <c r="R3590" i="1" s="1"/>
  <c r="R3591" i="1" s="1"/>
  <c r="R3592" i="1" s="1"/>
  <c r="R3593" i="1" s="1"/>
  <c r="R3594" i="1" s="1"/>
  <c r="R3595" i="1" s="1"/>
  <c r="R3596" i="1" s="1"/>
  <c r="R3597" i="1" s="1"/>
  <c r="R3598" i="1" s="1"/>
  <c r="R3599" i="1" s="1"/>
  <c r="R3600" i="1" s="1"/>
  <c r="R3601" i="1" s="1"/>
  <c r="R3602" i="1" s="1"/>
  <c r="R3603" i="1" s="1"/>
  <c r="R3604" i="1" s="1"/>
  <c r="R3605" i="1" s="1"/>
  <c r="R3606" i="1" s="1"/>
  <c r="R3607" i="1" s="1"/>
  <c r="R3608" i="1" s="1"/>
  <c r="R3609" i="1" s="1"/>
  <c r="R3610" i="1" s="1"/>
  <c r="R3611" i="1" s="1"/>
  <c r="R3612" i="1" s="1"/>
  <c r="R3613" i="1" s="1"/>
  <c r="R3614" i="1" s="1"/>
  <c r="R3615" i="1" s="1"/>
  <c r="R3616" i="1" s="1"/>
  <c r="R3617" i="1" s="1"/>
  <c r="R3618" i="1" s="1"/>
  <c r="R3619" i="1" s="1"/>
  <c r="R3620" i="1" s="1"/>
  <c r="R3621" i="1" s="1"/>
  <c r="R3622" i="1" s="1"/>
  <c r="R3623" i="1" s="1"/>
  <c r="R3624" i="1" s="1"/>
  <c r="R3625" i="1" s="1"/>
  <c r="R3626" i="1" s="1"/>
  <c r="R3627" i="1" s="1"/>
  <c r="R3628" i="1" s="1"/>
  <c r="R3629" i="1" s="1"/>
  <c r="R3630" i="1" s="1"/>
  <c r="R3631" i="1" s="1"/>
  <c r="R3632" i="1" s="1"/>
  <c r="R3633" i="1" s="1"/>
  <c r="R3634" i="1" s="1"/>
  <c r="R3635" i="1" s="1"/>
  <c r="R3636" i="1" s="1"/>
  <c r="R3637" i="1" s="1"/>
  <c r="R3638" i="1" s="1"/>
  <c r="R3639" i="1" s="1"/>
  <c r="R3640" i="1" s="1"/>
  <c r="R3641" i="1" s="1"/>
  <c r="R3642" i="1" s="1"/>
  <c r="R3643" i="1" s="1"/>
  <c r="R3644" i="1" s="1"/>
  <c r="R3645" i="1" s="1"/>
  <c r="R3646" i="1" s="1"/>
  <c r="R3647" i="1" s="1"/>
  <c r="R3648" i="1" s="1"/>
  <c r="R3649" i="1" s="1"/>
  <c r="R3650" i="1" s="1"/>
  <c r="R3651" i="1" s="1"/>
  <c r="R3652" i="1" s="1"/>
  <c r="R3653" i="1" s="1"/>
  <c r="R3654" i="1" s="1"/>
  <c r="R3655" i="1" s="1"/>
  <c r="R3656" i="1" s="1"/>
  <c r="R3657" i="1" s="1"/>
  <c r="R3658" i="1" s="1"/>
  <c r="R3659" i="1" s="1"/>
  <c r="R3660" i="1" s="1"/>
  <c r="R3661" i="1" s="1"/>
  <c r="R3662" i="1" s="1"/>
  <c r="R3663" i="1" s="1"/>
  <c r="R3664" i="1" s="1"/>
  <c r="R3665" i="1" s="1"/>
  <c r="R3666" i="1" s="1"/>
  <c r="R3667" i="1" s="1"/>
  <c r="R3668" i="1" s="1"/>
  <c r="R3669" i="1" s="1"/>
  <c r="R3670" i="1" s="1"/>
  <c r="R3671" i="1" s="1"/>
  <c r="R3672" i="1" s="1"/>
  <c r="R3673" i="1" s="1"/>
  <c r="R3674" i="1" s="1"/>
  <c r="R3675" i="1" s="1"/>
  <c r="R3676" i="1" s="1"/>
  <c r="R3677" i="1" s="1"/>
  <c r="R3678" i="1" s="1"/>
  <c r="R3679" i="1" s="1"/>
  <c r="R3680" i="1" s="1"/>
  <c r="R3681" i="1" s="1"/>
  <c r="R3682" i="1" s="1"/>
  <c r="R3683" i="1" s="1"/>
  <c r="R3684" i="1" s="1"/>
  <c r="R3685" i="1" s="1"/>
  <c r="AB8" i="1"/>
  <c r="AB9" i="1" s="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AB45" i="1" s="1"/>
  <c r="AB46" i="1" s="1"/>
  <c r="AB47" i="1" s="1"/>
  <c r="AB48" i="1" s="1"/>
  <c r="AB49" i="1" s="1"/>
  <c r="AB50" i="1" s="1"/>
  <c r="AB51" i="1" s="1"/>
  <c r="AB52" i="1" s="1"/>
  <c r="AB53" i="1" s="1"/>
  <c r="AB54" i="1" s="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AB90" i="1" s="1"/>
  <c r="AB91" i="1" s="1"/>
  <c r="AB92" i="1" s="1"/>
  <c r="AB93" i="1" s="1"/>
  <c r="AB94" i="1" s="1"/>
  <c r="AB95" i="1" s="1"/>
  <c r="AB96" i="1" s="1"/>
  <c r="AB97" i="1" s="1"/>
  <c r="AB98" i="1" s="1"/>
  <c r="AB99" i="1" s="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AB135" i="1" s="1"/>
  <c r="AB136" i="1" s="1"/>
  <c r="AB137" i="1" s="1"/>
  <c r="AB138" i="1" s="1"/>
  <c r="AB139" i="1" s="1"/>
  <c r="AB140" i="1" s="1"/>
  <c r="AB141" i="1" s="1"/>
  <c r="AB142" i="1" s="1"/>
  <c r="AB143" i="1" s="1"/>
  <c r="AB144" i="1" s="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AB180" i="1" s="1"/>
  <c r="AB181" i="1" s="1"/>
  <c r="AB182" i="1" s="1"/>
  <c r="AB183" i="1" s="1"/>
  <c r="AB184" i="1" s="1"/>
  <c r="AB185" i="1" s="1"/>
  <c r="AB186" i="1" s="1"/>
  <c r="AB187" i="1" s="1"/>
  <c r="AB188" i="1" s="1"/>
  <c r="AB189" i="1" s="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AB225" i="1" s="1"/>
  <c r="AB226" i="1" s="1"/>
  <c r="AB227" i="1" s="1"/>
  <c r="AB228" i="1" s="1"/>
  <c r="AB229" i="1" s="1"/>
  <c r="AB230" i="1" s="1"/>
  <c r="AB231" i="1" s="1"/>
  <c r="AB232" i="1" s="1"/>
  <c r="AB233" i="1" s="1"/>
  <c r="AB234" i="1" s="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AB270" i="1" s="1"/>
  <c r="AB271" i="1" s="1"/>
  <c r="AB272" i="1" s="1"/>
  <c r="AB273" i="1" s="1"/>
  <c r="AB274" i="1" s="1"/>
  <c r="AB275" i="1" s="1"/>
  <c r="AB276" i="1" s="1"/>
  <c r="AB277" i="1" s="1"/>
  <c r="AB278" i="1" s="1"/>
  <c r="AB279" i="1" s="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AB315" i="1" s="1"/>
  <c r="AB316" i="1" s="1"/>
  <c r="AB317" i="1" s="1"/>
  <c r="AB318" i="1" s="1"/>
  <c r="AB319" i="1" s="1"/>
  <c r="AB320" i="1" s="1"/>
  <c r="AB321" i="1" s="1"/>
  <c r="AB322" i="1" s="1"/>
  <c r="AB323" i="1" s="1"/>
  <c r="AB324" i="1" s="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AB360" i="1" s="1"/>
  <c r="AB361" i="1" s="1"/>
  <c r="AB362" i="1" s="1"/>
  <c r="AB363" i="1" s="1"/>
  <c r="AB364" i="1" s="1"/>
  <c r="AB365" i="1" s="1"/>
  <c r="AB366" i="1" s="1"/>
  <c r="AB367" i="1" s="1"/>
  <c r="AB368" i="1" s="1"/>
  <c r="AB369" i="1" s="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AB405" i="1" s="1"/>
  <c r="AB406" i="1" s="1"/>
  <c r="AB407" i="1" s="1"/>
  <c r="AB408" i="1" s="1"/>
  <c r="AB409" i="1" s="1"/>
  <c r="AB410" i="1" s="1"/>
  <c r="AB411" i="1" s="1"/>
  <c r="AB412" i="1" s="1"/>
  <c r="AB413" i="1" s="1"/>
  <c r="AB414" i="1" s="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AB436" i="1" s="1"/>
  <c r="AB437" i="1" s="1"/>
  <c r="AB438" i="1" s="1"/>
  <c r="AB439" i="1" s="1"/>
  <c r="AB440" i="1" s="1"/>
  <c r="AB441" i="1" s="1"/>
  <c r="AB442" i="1" s="1"/>
  <c r="AB443" i="1" s="1"/>
  <c r="AB444" i="1" s="1"/>
  <c r="AB445" i="1" s="1"/>
  <c r="AB446" i="1" s="1"/>
  <c r="AB447" i="1" s="1"/>
  <c r="AB448" i="1" s="1"/>
  <c r="AB449" i="1" s="1"/>
  <c r="AB450" i="1" s="1"/>
  <c r="AB451" i="1" s="1"/>
  <c r="AB452" i="1" s="1"/>
  <c r="AB453" i="1" s="1"/>
  <c r="AB454" i="1" s="1"/>
  <c r="AB455" i="1" s="1"/>
  <c r="AB456" i="1" s="1"/>
  <c r="AB457" i="1" s="1"/>
  <c r="AB458" i="1" s="1"/>
  <c r="AB459" i="1" s="1"/>
  <c r="AB460" i="1" s="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AB496" i="1" s="1"/>
  <c r="AB497" i="1" s="1"/>
  <c r="AB498" i="1" s="1"/>
  <c r="AB499" i="1" s="1"/>
  <c r="AB500" i="1" s="1"/>
  <c r="AB501" i="1" s="1"/>
  <c r="AB502" i="1" s="1"/>
  <c r="AB503" i="1" s="1"/>
  <c r="AB504" i="1" s="1"/>
  <c r="AB505" i="1" s="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AB534" i="1" s="1"/>
  <c r="AB535" i="1" s="1"/>
  <c r="AB536" i="1" s="1"/>
  <c r="AB537" i="1" s="1"/>
  <c r="AB538" i="1" s="1"/>
  <c r="AB539" i="1" s="1"/>
  <c r="AB540" i="1" s="1"/>
  <c r="AB541" i="1" s="1"/>
  <c r="AB542" i="1" s="1"/>
  <c r="AB543" i="1" s="1"/>
  <c r="AB544" i="1" s="1"/>
  <c r="AB545" i="1" s="1"/>
  <c r="AB546" i="1" s="1"/>
  <c r="AB547" i="1" s="1"/>
  <c r="AB548" i="1" s="1"/>
  <c r="AB549" i="1" s="1"/>
  <c r="AB550" i="1" s="1"/>
  <c r="AB551" i="1" s="1"/>
  <c r="AB552" i="1" s="1"/>
  <c r="AB553" i="1" s="1"/>
  <c r="AB554" i="1" s="1"/>
  <c r="AB555" i="1" s="1"/>
  <c r="AB556" i="1" s="1"/>
  <c r="AB557" i="1" s="1"/>
  <c r="AB558" i="1" s="1"/>
  <c r="AB559" i="1" s="1"/>
  <c r="AB560" i="1" s="1"/>
  <c r="AB561" i="1" s="1"/>
  <c r="AB562" i="1" s="1"/>
  <c r="AB563" i="1" s="1"/>
  <c r="AB564" i="1" s="1"/>
  <c r="AB565" i="1" s="1"/>
  <c r="AB566" i="1" s="1"/>
  <c r="AB567" i="1" s="1"/>
  <c r="AB568" i="1" s="1"/>
  <c r="AB569" i="1" s="1"/>
  <c r="AB570" i="1" s="1"/>
  <c r="AB571" i="1" s="1"/>
  <c r="AB572" i="1" s="1"/>
  <c r="AB573" i="1" s="1"/>
  <c r="AB574" i="1" s="1"/>
  <c r="AB575" i="1" s="1"/>
  <c r="AB576" i="1" s="1"/>
  <c r="AB577" i="1" s="1"/>
  <c r="AB578" i="1" s="1"/>
  <c r="AB579" i="1" s="1"/>
  <c r="AB580" i="1" s="1"/>
  <c r="AB581" i="1" s="1"/>
  <c r="AB582" i="1" s="1"/>
  <c r="AB583" i="1" s="1"/>
  <c r="AB584" i="1" s="1"/>
  <c r="AB585" i="1" s="1"/>
  <c r="AB586" i="1" s="1"/>
  <c r="AB587" i="1" s="1"/>
  <c r="AB588" i="1" s="1"/>
  <c r="AB589" i="1" s="1"/>
  <c r="AB590" i="1" s="1"/>
  <c r="AB591" i="1" s="1"/>
  <c r="AB592" i="1" s="1"/>
  <c r="AB593" i="1" s="1"/>
  <c r="AB594" i="1" s="1"/>
  <c r="AB595" i="1" s="1"/>
  <c r="AB596" i="1" s="1"/>
  <c r="AB597" i="1" s="1"/>
  <c r="AB598" i="1" s="1"/>
  <c r="AB599" i="1" s="1"/>
  <c r="AB600" i="1" s="1"/>
  <c r="AB601" i="1" s="1"/>
  <c r="AB602" i="1" s="1"/>
  <c r="AB603" i="1" s="1"/>
  <c r="AB604" i="1" s="1"/>
  <c r="AB605" i="1" s="1"/>
  <c r="AB606" i="1" s="1"/>
  <c r="AB607" i="1" s="1"/>
  <c r="AB608" i="1" s="1"/>
  <c r="AB609" i="1" s="1"/>
  <c r="AB610" i="1" s="1"/>
  <c r="AB611" i="1" s="1"/>
  <c r="AB612" i="1" s="1"/>
  <c r="AB613" i="1" s="1"/>
  <c r="AB614" i="1" s="1"/>
  <c r="AB615" i="1" s="1"/>
  <c r="AB616" i="1" s="1"/>
  <c r="AB617" i="1" s="1"/>
  <c r="AB618" i="1" s="1"/>
  <c r="AB619" i="1" s="1"/>
  <c r="AB620" i="1" s="1"/>
  <c r="AB621" i="1" s="1"/>
  <c r="AB622" i="1" s="1"/>
  <c r="AB623" i="1" s="1"/>
  <c r="AB624" i="1" s="1"/>
  <c r="AB625" i="1" s="1"/>
  <c r="AB626" i="1" s="1"/>
  <c r="AB627" i="1" s="1"/>
  <c r="AB628" i="1" s="1"/>
  <c r="AB629" i="1" s="1"/>
  <c r="AB630" i="1" s="1"/>
  <c r="AB631" i="1" s="1"/>
  <c r="AB632" i="1" s="1"/>
  <c r="AB633" i="1" s="1"/>
  <c r="AB634" i="1" s="1"/>
  <c r="AB635" i="1" s="1"/>
  <c r="AB636" i="1" s="1"/>
  <c r="AB637" i="1" s="1"/>
  <c r="AB638" i="1" s="1"/>
  <c r="AB639" i="1" s="1"/>
  <c r="AB640" i="1" s="1"/>
  <c r="AB641" i="1" s="1"/>
  <c r="AB642" i="1" s="1"/>
  <c r="AB643" i="1" s="1"/>
  <c r="AB644" i="1" s="1"/>
  <c r="AB645" i="1" s="1"/>
  <c r="AB646" i="1" s="1"/>
  <c r="AB647" i="1" s="1"/>
  <c r="AB648" i="1" s="1"/>
  <c r="AB649" i="1" s="1"/>
  <c r="AB650" i="1" s="1"/>
  <c r="AB651" i="1" s="1"/>
  <c r="AB652" i="1" s="1"/>
  <c r="AB653" i="1" s="1"/>
  <c r="AB654" i="1" s="1"/>
  <c r="AB655" i="1" s="1"/>
  <c r="AB656" i="1" s="1"/>
  <c r="AB657" i="1" s="1"/>
  <c r="AB658" i="1" s="1"/>
  <c r="AB659" i="1" s="1"/>
  <c r="AB660" i="1" s="1"/>
  <c r="AB661" i="1" s="1"/>
  <c r="AB662" i="1" s="1"/>
  <c r="AB663" i="1" s="1"/>
  <c r="AB664" i="1" s="1"/>
  <c r="AB665" i="1" s="1"/>
  <c r="AB666" i="1" s="1"/>
  <c r="AB667" i="1" s="1"/>
  <c r="AB668" i="1" s="1"/>
  <c r="AB669" i="1" s="1"/>
  <c r="AB670" i="1" s="1"/>
  <c r="AB671" i="1" s="1"/>
  <c r="AB672" i="1" s="1"/>
  <c r="AB673" i="1" s="1"/>
  <c r="AB674" i="1" s="1"/>
  <c r="AB675" i="1" s="1"/>
  <c r="AB676" i="1" s="1"/>
  <c r="AB677" i="1" s="1"/>
  <c r="AB678" i="1" s="1"/>
  <c r="AB679" i="1" s="1"/>
  <c r="AB680" i="1" s="1"/>
  <c r="AB681" i="1" s="1"/>
  <c r="AB682" i="1" s="1"/>
  <c r="AB683" i="1" s="1"/>
  <c r="AB684" i="1" s="1"/>
  <c r="AB685" i="1" s="1"/>
  <c r="AB686" i="1" s="1"/>
  <c r="AB687" i="1" s="1"/>
  <c r="AB688" i="1" s="1"/>
  <c r="AB689" i="1" s="1"/>
  <c r="AB690" i="1" s="1"/>
  <c r="AB691" i="1" s="1"/>
  <c r="AB692" i="1" s="1"/>
  <c r="AB693" i="1" s="1"/>
  <c r="AB694" i="1" s="1"/>
  <c r="AB695" i="1" s="1"/>
  <c r="AB696" i="1" s="1"/>
  <c r="AB697" i="1" s="1"/>
  <c r="AB698" i="1" s="1"/>
  <c r="AB699" i="1" s="1"/>
  <c r="AB700" i="1" s="1"/>
  <c r="AB701" i="1" s="1"/>
  <c r="AB702" i="1" s="1"/>
  <c r="AB703" i="1" s="1"/>
  <c r="AB704" i="1" s="1"/>
  <c r="AB705" i="1" s="1"/>
  <c r="AB706" i="1" s="1"/>
  <c r="AB707" i="1" s="1"/>
  <c r="AB708" i="1" s="1"/>
  <c r="AB709" i="1" s="1"/>
  <c r="AB710" i="1" s="1"/>
  <c r="AB711" i="1" s="1"/>
  <c r="AB712" i="1" s="1"/>
  <c r="AB713" i="1" s="1"/>
  <c r="AB714" i="1" s="1"/>
  <c r="AB715" i="1" s="1"/>
  <c r="AB716" i="1" s="1"/>
  <c r="AB717" i="1" s="1"/>
  <c r="AB718" i="1" s="1"/>
  <c r="AB719" i="1" s="1"/>
  <c r="AB720" i="1" s="1"/>
  <c r="AB721" i="1" s="1"/>
  <c r="AB722" i="1" s="1"/>
  <c r="AB723" i="1" s="1"/>
  <c r="AB724" i="1" s="1"/>
  <c r="AB725" i="1" s="1"/>
  <c r="AB726" i="1" s="1"/>
  <c r="AB727" i="1" s="1"/>
  <c r="AB728" i="1" s="1"/>
  <c r="AB729" i="1" s="1"/>
  <c r="AB730" i="1" s="1"/>
  <c r="AB731" i="1" s="1"/>
  <c r="AB732" i="1" s="1"/>
  <c r="AB733" i="1" s="1"/>
  <c r="AB734" i="1" s="1"/>
  <c r="AB735" i="1" s="1"/>
  <c r="AB736" i="1" s="1"/>
  <c r="AB737" i="1" s="1"/>
  <c r="AB738" i="1" s="1"/>
  <c r="AB739" i="1" s="1"/>
  <c r="AB740" i="1" s="1"/>
  <c r="AB741" i="1" s="1"/>
  <c r="AB742" i="1" s="1"/>
  <c r="AB743" i="1" s="1"/>
  <c r="AB744" i="1" s="1"/>
  <c r="AB745" i="1" s="1"/>
  <c r="AB746" i="1" s="1"/>
  <c r="AB747" i="1" s="1"/>
  <c r="AB748" i="1" s="1"/>
  <c r="AB749" i="1" s="1"/>
  <c r="AB750" i="1" s="1"/>
  <c r="AB751" i="1" s="1"/>
  <c r="AB752" i="1" s="1"/>
  <c r="AB753" i="1" s="1"/>
  <c r="AB754" i="1" s="1"/>
  <c r="AB755" i="1" s="1"/>
  <c r="AB756" i="1" s="1"/>
  <c r="AB757" i="1" s="1"/>
  <c r="AB758" i="1" s="1"/>
  <c r="AB759" i="1" s="1"/>
  <c r="AB760" i="1" s="1"/>
  <c r="AB761" i="1" s="1"/>
  <c r="AB762" i="1" s="1"/>
  <c r="AB763" i="1" s="1"/>
  <c r="AB764" i="1" s="1"/>
  <c r="AB765" i="1" s="1"/>
  <c r="AB766" i="1" s="1"/>
  <c r="AB767" i="1" s="1"/>
  <c r="AB768" i="1" s="1"/>
  <c r="AB769" i="1" s="1"/>
  <c r="AB770" i="1" s="1"/>
  <c r="AB771" i="1" s="1"/>
  <c r="AB772" i="1" s="1"/>
  <c r="AB773" i="1" s="1"/>
  <c r="AB774" i="1" s="1"/>
  <c r="AB775" i="1" s="1"/>
  <c r="AB776" i="1" s="1"/>
  <c r="AB777" i="1" s="1"/>
  <c r="AB778" i="1" s="1"/>
  <c r="AB779" i="1" s="1"/>
  <c r="AB780" i="1" s="1"/>
  <c r="AB781" i="1" s="1"/>
  <c r="AB782" i="1" s="1"/>
  <c r="AB783" i="1" s="1"/>
  <c r="AB784" i="1" s="1"/>
  <c r="AB785" i="1" s="1"/>
  <c r="AB786" i="1" s="1"/>
  <c r="AB787" i="1" s="1"/>
  <c r="AB788" i="1" s="1"/>
  <c r="AB789" i="1" s="1"/>
  <c r="AB790" i="1" s="1"/>
  <c r="AB791" i="1" s="1"/>
  <c r="AB792" i="1" s="1"/>
  <c r="AB793" i="1" s="1"/>
  <c r="AB794" i="1" s="1"/>
  <c r="AB795" i="1" s="1"/>
  <c r="AB796" i="1" s="1"/>
  <c r="AB797" i="1" s="1"/>
  <c r="AB798" i="1" s="1"/>
  <c r="AB799" i="1" s="1"/>
  <c r="AB800" i="1" s="1"/>
  <c r="AB801" i="1" s="1"/>
  <c r="AB802" i="1" s="1"/>
  <c r="AB803" i="1" s="1"/>
  <c r="AB804" i="1" s="1"/>
  <c r="AB805" i="1" s="1"/>
  <c r="AB806" i="1" s="1"/>
  <c r="AB807" i="1" s="1"/>
  <c r="AB808" i="1" s="1"/>
  <c r="AB809" i="1" s="1"/>
  <c r="AB810" i="1" s="1"/>
  <c r="AB811" i="1" s="1"/>
  <c r="AB812" i="1" s="1"/>
  <c r="AB813" i="1" s="1"/>
  <c r="AB814" i="1" s="1"/>
  <c r="AB815" i="1" s="1"/>
  <c r="AB816" i="1" s="1"/>
  <c r="AB817" i="1" s="1"/>
  <c r="AB818" i="1" s="1"/>
  <c r="AB819" i="1" s="1"/>
  <c r="AB820" i="1" s="1"/>
  <c r="AB821" i="1" s="1"/>
  <c r="AB822" i="1" s="1"/>
  <c r="AB823" i="1" s="1"/>
  <c r="AB824" i="1" s="1"/>
  <c r="AB825" i="1" s="1"/>
  <c r="AB826" i="1" s="1"/>
  <c r="AB827" i="1" s="1"/>
  <c r="AB828" i="1" s="1"/>
  <c r="AB829" i="1" s="1"/>
  <c r="AB830" i="1" s="1"/>
  <c r="AB831" i="1" s="1"/>
  <c r="AB832" i="1" s="1"/>
  <c r="AB833" i="1" s="1"/>
  <c r="AB834" i="1" s="1"/>
  <c r="AB835" i="1" s="1"/>
  <c r="AB836" i="1" s="1"/>
  <c r="AB837" i="1" s="1"/>
  <c r="AB838" i="1" s="1"/>
  <c r="AB839" i="1" s="1"/>
  <c r="AB840" i="1" s="1"/>
  <c r="AB841" i="1" s="1"/>
  <c r="AB842" i="1" s="1"/>
  <c r="AB843" i="1" s="1"/>
  <c r="AB844" i="1" s="1"/>
  <c r="AB845" i="1" s="1"/>
  <c r="AB846" i="1" s="1"/>
  <c r="AB847" i="1" s="1"/>
  <c r="AB848" i="1" s="1"/>
  <c r="AB849" i="1" s="1"/>
  <c r="AB850" i="1" s="1"/>
  <c r="AB851" i="1" s="1"/>
  <c r="AB852" i="1" s="1"/>
  <c r="AB853" i="1" s="1"/>
  <c r="AB854" i="1" s="1"/>
  <c r="AB855" i="1" s="1"/>
  <c r="AB856" i="1" s="1"/>
  <c r="AB857" i="1" s="1"/>
  <c r="AB858" i="1" s="1"/>
  <c r="AB859" i="1" s="1"/>
  <c r="AB860" i="1" s="1"/>
  <c r="AB861" i="1" s="1"/>
  <c r="AB862" i="1" s="1"/>
  <c r="AB863" i="1" s="1"/>
  <c r="AB864" i="1" s="1"/>
  <c r="AB865" i="1" s="1"/>
  <c r="AB866" i="1" s="1"/>
  <c r="AB867" i="1" s="1"/>
  <c r="AB868" i="1" s="1"/>
  <c r="AB869" i="1" s="1"/>
  <c r="AB870" i="1" s="1"/>
  <c r="AB871" i="1" s="1"/>
  <c r="AB872" i="1" s="1"/>
  <c r="AB873" i="1" s="1"/>
  <c r="AB874" i="1" s="1"/>
  <c r="AB875" i="1" s="1"/>
  <c r="AB876" i="1" s="1"/>
  <c r="AB877" i="1" s="1"/>
  <c r="AB878" i="1" s="1"/>
  <c r="AB879" i="1" s="1"/>
  <c r="AB880" i="1" s="1"/>
  <c r="AB881" i="1" s="1"/>
  <c r="AB882" i="1" s="1"/>
  <c r="AB883" i="1" s="1"/>
  <c r="AB884" i="1" s="1"/>
  <c r="AB885" i="1" s="1"/>
  <c r="AB886" i="1" s="1"/>
  <c r="AB887" i="1" s="1"/>
  <c r="AB888" i="1" s="1"/>
  <c r="AB889" i="1" s="1"/>
  <c r="AB890" i="1" s="1"/>
  <c r="AB891" i="1" s="1"/>
  <c r="AB892" i="1" s="1"/>
  <c r="AB893" i="1" s="1"/>
  <c r="AB894" i="1" s="1"/>
  <c r="AB895" i="1" s="1"/>
  <c r="AB896" i="1" s="1"/>
  <c r="AB897" i="1" s="1"/>
  <c r="AB898" i="1" s="1"/>
  <c r="AB899" i="1" s="1"/>
  <c r="AB900" i="1" s="1"/>
  <c r="AB901" i="1" s="1"/>
  <c r="AB902" i="1" s="1"/>
  <c r="AB903" i="1" s="1"/>
  <c r="AB904" i="1" s="1"/>
  <c r="AB905" i="1" s="1"/>
  <c r="AB906" i="1" s="1"/>
  <c r="AB907" i="1" s="1"/>
  <c r="AB908" i="1" s="1"/>
  <c r="AB909" i="1" s="1"/>
  <c r="AB910" i="1" s="1"/>
  <c r="AB911" i="1" s="1"/>
  <c r="AB912" i="1" s="1"/>
  <c r="AB913" i="1" s="1"/>
  <c r="AB914" i="1" s="1"/>
  <c r="AB915" i="1" s="1"/>
  <c r="AB916" i="1" s="1"/>
  <c r="AB917" i="1" s="1"/>
  <c r="AB918" i="1" s="1"/>
  <c r="AB919" i="1" s="1"/>
  <c r="AB920" i="1" s="1"/>
  <c r="AB921" i="1" s="1"/>
  <c r="AB922" i="1" s="1"/>
  <c r="AB923" i="1" s="1"/>
  <c r="AB924" i="1" s="1"/>
  <c r="AB925" i="1" s="1"/>
  <c r="AB926" i="1" s="1"/>
  <c r="AB927" i="1" s="1"/>
  <c r="AB928" i="1" s="1"/>
  <c r="AB929" i="1" s="1"/>
  <c r="AB930" i="1" s="1"/>
  <c r="AB931" i="1" s="1"/>
  <c r="AB932" i="1" s="1"/>
  <c r="AB933" i="1" s="1"/>
  <c r="AB934" i="1" s="1"/>
  <c r="AB935" i="1" s="1"/>
  <c r="AB936" i="1" s="1"/>
  <c r="AB937" i="1" s="1"/>
  <c r="AB938" i="1" s="1"/>
  <c r="AB939" i="1" s="1"/>
  <c r="AB940" i="1" s="1"/>
  <c r="AB941" i="1" s="1"/>
  <c r="AB942" i="1" s="1"/>
  <c r="AB943" i="1" s="1"/>
  <c r="AB944" i="1" s="1"/>
  <c r="AB945" i="1" s="1"/>
  <c r="AB946" i="1" s="1"/>
  <c r="AB947" i="1" s="1"/>
  <c r="AB948" i="1" s="1"/>
  <c r="AB949" i="1" s="1"/>
  <c r="AB950" i="1" s="1"/>
  <c r="AB951" i="1" s="1"/>
  <c r="AB952" i="1" s="1"/>
  <c r="AB953" i="1" s="1"/>
  <c r="AB954" i="1" s="1"/>
  <c r="AB955" i="1" s="1"/>
  <c r="AB956" i="1" s="1"/>
  <c r="AB957" i="1" s="1"/>
  <c r="AB958" i="1" s="1"/>
  <c r="AB959" i="1" s="1"/>
  <c r="AB960" i="1" s="1"/>
  <c r="AB961" i="1" s="1"/>
  <c r="AB962" i="1" s="1"/>
  <c r="AB963" i="1" s="1"/>
  <c r="AB964" i="1" s="1"/>
  <c r="AB965" i="1" s="1"/>
  <c r="AB966" i="1" s="1"/>
  <c r="AB967" i="1" s="1"/>
  <c r="AB968" i="1" s="1"/>
  <c r="AB969" i="1" s="1"/>
  <c r="AB970" i="1" s="1"/>
  <c r="AB971" i="1" s="1"/>
  <c r="AB972" i="1" s="1"/>
  <c r="AB973" i="1" s="1"/>
  <c r="AB974" i="1" s="1"/>
  <c r="AB975" i="1" s="1"/>
  <c r="AB976" i="1" s="1"/>
  <c r="AB977" i="1" s="1"/>
  <c r="AB978" i="1" s="1"/>
  <c r="AB979" i="1" s="1"/>
  <c r="AB980" i="1" s="1"/>
  <c r="AB981" i="1" s="1"/>
  <c r="AB982" i="1" s="1"/>
  <c r="AB983" i="1" s="1"/>
  <c r="AB984" i="1" s="1"/>
  <c r="AB985" i="1" s="1"/>
  <c r="AB986" i="1" s="1"/>
  <c r="AB987" i="1" s="1"/>
  <c r="AB988" i="1" s="1"/>
  <c r="AB989" i="1" s="1"/>
  <c r="AB990" i="1" s="1"/>
  <c r="AB991" i="1" s="1"/>
  <c r="AB992" i="1" s="1"/>
  <c r="AB993" i="1" s="1"/>
  <c r="AB994" i="1" s="1"/>
  <c r="AB995" i="1" s="1"/>
  <c r="AB996" i="1" s="1"/>
  <c r="AB997" i="1" s="1"/>
  <c r="AB998" i="1" s="1"/>
  <c r="AB999" i="1" s="1"/>
  <c r="AB1000" i="1" s="1"/>
  <c r="AB1001" i="1" s="1"/>
  <c r="AB1002" i="1" s="1"/>
  <c r="AB1003" i="1" s="1"/>
  <c r="AB1004" i="1" s="1"/>
  <c r="AB1005" i="1" s="1"/>
  <c r="AB1006" i="1" s="1"/>
  <c r="AB1007" i="1" s="1"/>
  <c r="AB1008" i="1" s="1"/>
  <c r="AB1009" i="1" s="1"/>
  <c r="AB1010" i="1" s="1"/>
  <c r="AB1011" i="1" s="1"/>
  <c r="AB1012" i="1" s="1"/>
  <c r="AB1013" i="1" s="1"/>
  <c r="AB1014" i="1" s="1"/>
  <c r="AB1015" i="1" s="1"/>
  <c r="AB1016" i="1" s="1"/>
  <c r="AB1017" i="1" s="1"/>
  <c r="AB1018" i="1" s="1"/>
  <c r="AB1019" i="1" s="1"/>
  <c r="AB1020" i="1" s="1"/>
  <c r="AB1021" i="1" s="1"/>
  <c r="AB1022" i="1" s="1"/>
  <c r="AB1023" i="1" s="1"/>
  <c r="AB1024" i="1" s="1"/>
  <c r="AB1025" i="1" s="1"/>
  <c r="AB1026" i="1" s="1"/>
  <c r="AB1027" i="1" s="1"/>
  <c r="AB1028" i="1" s="1"/>
  <c r="AB1029" i="1" s="1"/>
  <c r="AB1030" i="1" s="1"/>
  <c r="AB1031" i="1" s="1"/>
  <c r="AB1032" i="1" s="1"/>
  <c r="AB1033" i="1" s="1"/>
  <c r="AB1034" i="1" s="1"/>
  <c r="AB1035" i="1" s="1"/>
  <c r="AB1036" i="1" s="1"/>
  <c r="AB1037" i="1" s="1"/>
  <c r="AB1038" i="1" s="1"/>
  <c r="AB1039" i="1" s="1"/>
  <c r="AB1040" i="1" s="1"/>
  <c r="AB1041" i="1" s="1"/>
  <c r="AB1042" i="1" s="1"/>
  <c r="AB1043" i="1" s="1"/>
  <c r="AB1044" i="1" s="1"/>
  <c r="AB1045" i="1" s="1"/>
  <c r="AB1046" i="1" s="1"/>
  <c r="AB1047" i="1" s="1"/>
  <c r="AB1048" i="1" s="1"/>
  <c r="AB1049" i="1" s="1"/>
  <c r="AB1050" i="1" s="1"/>
  <c r="AB1051" i="1" s="1"/>
  <c r="AB1052" i="1" s="1"/>
  <c r="AB1053" i="1" s="1"/>
  <c r="AB1054" i="1" s="1"/>
  <c r="AB1055" i="1" s="1"/>
  <c r="AB1056" i="1" s="1"/>
  <c r="AB1057" i="1" s="1"/>
  <c r="AB1058" i="1" s="1"/>
  <c r="AB1059" i="1" s="1"/>
  <c r="AB1060" i="1" s="1"/>
  <c r="AB1061" i="1" s="1"/>
  <c r="AB1062" i="1" s="1"/>
  <c r="AB1063" i="1" s="1"/>
  <c r="AB1064" i="1" s="1"/>
  <c r="AB1065" i="1" s="1"/>
  <c r="AB1066" i="1" s="1"/>
  <c r="AB1067" i="1" s="1"/>
  <c r="AB1068" i="1" s="1"/>
  <c r="AB1069" i="1" s="1"/>
  <c r="AB1070" i="1" s="1"/>
  <c r="AB1071" i="1" s="1"/>
  <c r="AB1072" i="1" s="1"/>
  <c r="AB1073" i="1" s="1"/>
  <c r="AB1074" i="1" s="1"/>
  <c r="AB1075" i="1" s="1"/>
  <c r="AB1076" i="1" s="1"/>
  <c r="AB1077" i="1" s="1"/>
  <c r="AB1078" i="1" s="1"/>
  <c r="AB1079" i="1" s="1"/>
  <c r="AB1080" i="1" s="1"/>
  <c r="AB1081" i="1" s="1"/>
  <c r="AB1082" i="1" s="1"/>
  <c r="AB1083" i="1" s="1"/>
  <c r="AB1084" i="1" s="1"/>
  <c r="AB1085" i="1" s="1"/>
  <c r="AB1086" i="1" s="1"/>
  <c r="AB1087" i="1" s="1"/>
  <c r="AB1088" i="1" s="1"/>
  <c r="AB1089" i="1" s="1"/>
  <c r="AB1090" i="1" s="1"/>
  <c r="AB1091" i="1" s="1"/>
  <c r="AB1092" i="1" s="1"/>
  <c r="AB1093" i="1" s="1"/>
  <c r="AB1094" i="1" s="1"/>
  <c r="AB1095" i="1" s="1"/>
  <c r="AB1096" i="1" s="1"/>
  <c r="AB1097" i="1" s="1"/>
  <c r="AB1098" i="1" s="1"/>
  <c r="AB1099" i="1" s="1"/>
  <c r="AB1100" i="1" s="1"/>
  <c r="AB1101" i="1" s="1"/>
  <c r="AB1102" i="1" s="1"/>
  <c r="AB1103" i="1" s="1"/>
  <c r="AB1104" i="1" s="1"/>
  <c r="AB1105" i="1" s="1"/>
  <c r="AB1106" i="1" s="1"/>
  <c r="AB1107" i="1" s="1"/>
  <c r="AB1108" i="1" s="1"/>
  <c r="AB1109" i="1" s="1"/>
  <c r="AB1110" i="1" s="1"/>
  <c r="AB1111" i="1" s="1"/>
  <c r="AB1112" i="1" s="1"/>
  <c r="AB1113" i="1" s="1"/>
  <c r="AB1114" i="1" s="1"/>
  <c r="AB1115" i="1" s="1"/>
  <c r="AB1116" i="1" s="1"/>
  <c r="AB1117" i="1" s="1"/>
  <c r="AB1118" i="1" s="1"/>
  <c r="AB1119" i="1" s="1"/>
  <c r="AB1120" i="1" s="1"/>
  <c r="AB1121" i="1" s="1"/>
  <c r="AB1122" i="1" s="1"/>
  <c r="AB1123" i="1" s="1"/>
  <c r="AB1124" i="1" s="1"/>
  <c r="AB1125" i="1" s="1"/>
  <c r="AB1126" i="1" s="1"/>
  <c r="AB1127" i="1" s="1"/>
  <c r="AB1128" i="1" s="1"/>
  <c r="AB1129" i="1" s="1"/>
  <c r="AB1130" i="1" s="1"/>
  <c r="AB1131" i="1" s="1"/>
  <c r="AB1132" i="1" s="1"/>
  <c r="AB1133" i="1" s="1"/>
  <c r="AB1134" i="1" s="1"/>
  <c r="AB1135" i="1" s="1"/>
  <c r="AB1136" i="1" s="1"/>
  <c r="AB1137" i="1" s="1"/>
  <c r="AB1138" i="1" s="1"/>
  <c r="AB1139" i="1" s="1"/>
  <c r="AB1140" i="1" s="1"/>
  <c r="AB1141" i="1" s="1"/>
  <c r="AB1142" i="1" s="1"/>
  <c r="AB1143" i="1" s="1"/>
  <c r="AB1144" i="1" s="1"/>
  <c r="AB1145" i="1" s="1"/>
  <c r="AB1146" i="1" s="1"/>
  <c r="AB1147" i="1" s="1"/>
  <c r="AB1148" i="1" s="1"/>
  <c r="AB1149" i="1" s="1"/>
  <c r="AB1150" i="1" s="1"/>
  <c r="AB1151" i="1" s="1"/>
  <c r="AB1152" i="1" s="1"/>
  <c r="AB1153" i="1" s="1"/>
  <c r="AB1154" i="1" s="1"/>
  <c r="AB1155" i="1" s="1"/>
  <c r="AB1156" i="1" s="1"/>
  <c r="AB1157" i="1" s="1"/>
  <c r="AB1158" i="1" s="1"/>
  <c r="AB1159" i="1" s="1"/>
  <c r="AB1160" i="1" s="1"/>
  <c r="AB1161" i="1" s="1"/>
  <c r="AB1162" i="1" s="1"/>
  <c r="AB1163" i="1" s="1"/>
  <c r="AB1164" i="1" s="1"/>
  <c r="AB1165" i="1" s="1"/>
  <c r="AB1166" i="1" s="1"/>
  <c r="AB1167" i="1" s="1"/>
  <c r="AB1168" i="1" s="1"/>
  <c r="AB1169" i="1" s="1"/>
  <c r="AB1170" i="1" s="1"/>
  <c r="AB1171" i="1" s="1"/>
  <c r="AB1172" i="1" s="1"/>
  <c r="AB1173" i="1" s="1"/>
  <c r="AB1174" i="1" s="1"/>
  <c r="AB1175" i="1" s="1"/>
  <c r="AB1176" i="1" s="1"/>
  <c r="AB1177" i="1" s="1"/>
  <c r="AB1178" i="1" s="1"/>
  <c r="AB1179" i="1" s="1"/>
  <c r="AB1180" i="1" s="1"/>
  <c r="AB1181" i="1" s="1"/>
  <c r="AB1182" i="1" s="1"/>
  <c r="AB1183" i="1" s="1"/>
  <c r="AB1184" i="1" s="1"/>
  <c r="AB1185" i="1" s="1"/>
  <c r="AB1186" i="1" s="1"/>
  <c r="AB1187" i="1" s="1"/>
  <c r="AB1188" i="1" s="1"/>
  <c r="AB1189" i="1" s="1"/>
  <c r="AB1190" i="1" s="1"/>
  <c r="AB1191" i="1" s="1"/>
  <c r="AB1192" i="1" s="1"/>
  <c r="AB1193" i="1" s="1"/>
  <c r="AB1194" i="1" s="1"/>
  <c r="AB1195" i="1" s="1"/>
  <c r="AB1196" i="1" s="1"/>
  <c r="AB1197" i="1" s="1"/>
  <c r="AB1198" i="1" s="1"/>
  <c r="AB1199" i="1" s="1"/>
  <c r="AB1200" i="1" s="1"/>
  <c r="AB1201" i="1" s="1"/>
  <c r="AB1202" i="1" s="1"/>
  <c r="AB1203" i="1" s="1"/>
  <c r="AB1204" i="1" s="1"/>
  <c r="AB1205" i="1" s="1"/>
  <c r="AB1206" i="1" s="1"/>
  <c r="AB1207" i="1" s="1"/>
  <c r="AB1208" i="1" s="1"/>
  <c r="AB1209" i="1" s="1"/>
  <c r="AB1210" i="1" s="1"/>
  <c r="AB1211" i="1" s="1"/>
  <c r="AB1212" i="1" s="1"/>
  <c r="AB1213" i="1" s="1"/>
  <c r="AB1214" i="1" s="1"/>
  <c r="AB1215" i="1" s="1"/>
  <c r="AB1216" i="1" s="1"/>
  <c r="AB1217" i="1" s="1"/>
  <c r="AB1218" i="1" s="1"/>
  <c r="AB1219" i="1" s="1"/>
  <c r="AB1220" i="1" s="1"/>
  <c r="AB1221" i="1" s="1"/>
  <c r="AB1222" i="1" s="1"/>
  <c r="AB1223" i="1" s="1"/>
  <c r="AB1224" i="1" s="1"/>
  <c r="AB1225" i="1" s="1"/>
  <c r="AB1226" i="1" s="1"/>
  <c r="AB1227" i="1" s="1"/>
  <c r="AB1228" i="1" s="1"/>
  <c r="AB1229" i="1" s="1"/>
  <c r="AB1230" i="1" s="1"/>
  <c r="AB1231" i="1" s="1"/>
  <c r="AB1232" i="1" s="1"/>
  <c r="AB1233" i="1" s="1"/>
  <c r="AB1234" i="1" s="1"/>
  <c r="AB1235" i="1" s="1"/>
  <c r="AB1236" i="1" s="1"/>
  <c r="AB1237" i="1" s="1"/>
  <c r="AB1238" i="1" s="1"/>
  <c r="AB1239" i="1" s="1"/>
  <c r="AB1240" i="1" s="1"/>
  <c r="AB1241" i="1" s="1"/>
  <c r="AB1242" i="1" s="1"/>
  <c r="AB1243" i="1" s="1"/>
  <c r="AB1244" i="1" s="1"/>
  <c r="AB1245" i="1" s="1"/>
  <c r="AB1246" i="1" s="1"/>
  <c r="AB1247" i="1" s="1"/>
  <c r="AB1248" i="1" s="1"/>
  <c r="AB1249" i="1" s="1"/>
  <c r="AB1250" i="1" s="1"/>
  <c r="AB1251" i="1" s="1"/>
  <c r="AB1252" i="1" s="1"/>
  <c r="AB1253" i="1" s="1"/>
  <c r="AB1254" i="1" s="1"/>
  <c r="AB1255" i="1" s="1"/>
  <c r="AB1256" i="1" s="1"/>
  <c r="AB1257" i="1" s="1"/>
  <c r="AB1258" i="1" s="1"/>
  <c r="AB1259" i="1" s="1"/>
  <c r="AB1260" i="1" s="1"/>
  <c r="AB1261" i="1" s="1"/>
  <c r="AB1262" i="1" s="1"/>
  <c r="AB1263" i="1" s="1"/>
  <c r="AB1264" i="1" s="1"/>
  <c r="AB1265" i="1" s="1"/>
  <c r="AB1266" i="1" s="1"/>
  <c r="AB1267" i="1" s="1"/>
  <c r="AB1268" i="1" s="1"/>
  <c r="AB1269" i="1" s="1"/>
  <c r="AB1270" i="1" s="1"/>
  <c r="AB1271" i="1" s="1"/>
  <c r="AB1272" i="1" s="1"/>
  <c r="AB1273" i="1" s="1"/>
  <c r="AB1274" i="1" s="1"/>
  <c r="AB1275" i="1" s="1"/>
  <c r="AB1276" i="1" s="1"/>
  <c r="AB1277" i="1" s="1"/>
  <c r="AB1278" i="1" s="1"/>
  <c r="AB1279" i="1" s="1"/>
  <c r="AB1280" i="1" s="1"/>
  <c r="AB1281" i="1" s="1"/>
  <c r="AB1282" i="1" s="1"/>
  <c r="AB1283" i="1" s="1"/>
  <c r="AB1284" i="1" s="1"/>
  <c r="AB1285" i="1" s="1"/>
  <c r="AB1286" i="1" s="1"/>
  <c r="AB1287" i="1" s="1"/>
  <c r="AB1288" i="1" s="1"/>
  <c r="AB1289" i="1" s="1"/>
  <c r="AB1290" i="1" s="1"/>
  <c r="AB1291" i="1" s="1"/>
  <c r="AB1292" i="1" s="1"/>
  <c r="AB1293" i="1" s="1"/>
  <c r="AB1294" i="1" s="1"/>
  <c r="AB1295" i="1" s="1"/>
  <c r="AB1296" i="1" s="1"/>
  <c r="AB1297" i="1" s="1"/>
  <c r="AB1298" i="1" s="1"/>
  <c r="AB1299" i="1" s="1"/>
  <c r="AB1300" i="1" s="1"/>
  <c r="AB1301" i="1" s="1"/>
  <c r="AB1302" i="1" s="1"/>
  <c r="AB1303" i="1" s="1"/>
  <c r="AB1304" i="1" s="1"/>
  <c r="AB1305" i="1" s="1"/>
  <c r="AB1306" i="1" s="1"/>
  <c r="AB1307" i="1" s="1"/>
  <c r="AB1308" i="1" s="1"/>
  <c r="AB1309" i="1" s="1"/>
  <c r="AB1310" i="1" s="1"/>
  <c r="AB1311" i="1" s="1"/>
  <c r="AB1312" i="1" s="1"/>
  <c r="AB1313" i="1" s="1"/>
  <c r="AB1314" i="1" s="1"/>
  <c r="AB1315" i="1" s="1"/>
  <c r="AB1316" i="1" s="1"/>
  <c r="AB1317" i="1" s="1"/>
  <c r="AB1318" i="1" s="1"/>
  <c r="AB1319" i="1" s="1"/>
  <c r="AB1320" i="1" s="1"/>
  <c r="AB1321" i="1" s="1"/>
  <c r="AB1322" i="1" s="1"/>
  <c r="AB1323" i="1" s="1"/>
  <c r="AB1324" i="1" s="1"/>
  <c r="AB1325" i="1" s="1"/>
  <c r="AB1326" i="1" s="1"/>
  <c r="AB1327" i="1" s="1"/>
  <c r="AB1328" i="1" s="1"/>
  <c r="AB1329" i="1" s="1"/>
  <c r="AB1330" i="1" s="1"/>
  <c r="AB1331" i="1" s="1"/>
  <c r="AB1332" i="1" s="1"/>
  <c r="AB1333" i="1" s="1"/>
  <c r="AB1334" i="1" s="1"/>
  <c r="AB1335" i="1" s="1"/>
  <c r="AB1336" i="1" s="1"/>
  <c r="AB1337" i="1" s="1"/>
  <c r="AB1338" i="1" s="1"/>
  <c r="AB1339" i="1" s="1"/>
  <c r="AB1340" i="1" s="1"/>
  <c r="AB1341" i="1" s="1"/>
  <c r="AB1342" i="1" s="1"/>
  <c r="AB1343" i="1" s="1"/>
  <c r="AB1344" i="1" s="1"/>
  <c r="AB1345" i="1" s="1"/>
  <c r="AB1346" i="1" s="1"/>
  <c r="AB1347" i="1" s="1"/>
  <c r="AB1348" i="1" s="1"/>
  <c r="AB1349" i="1" s="1"/>
  <c r="AB1350" i="1" s="1"/>
  <c r="AB1351" i="1" s="1"/>
  <c r="AB1352" i="1" s="1"/>
  <c r="AB1353" i="1" s="1"/>
  <c r="AB1354" i="1" s="1"/>
  <c r="AB1355" i="1" s="1"/>
  <c r="AB1356" i="1" s="1"/>
  <c r="AB1357" i="1" s="1"/>
  <c r="AB1358" i="1" s="1"/>
  <c r="AB1359" i="1" s="1"/>
  <c r="AB1360" i="1" s="1"/>
  <c r="AB1361" i="1" s="1"/>
  <c r="AB1362" i="1" s="1"/>
  <c r="AB1363" i="1" s="1"/>
  <c r="AB1364" i="1" s="1"/>
  <c r="AB1365" i="1" s="1"/>
  <c r="AB1366" i="1" s="1"/>
  <c r="AB1367" i="1" s="1"/>
  <c r="AB1368" i="1" s="1"/>
  <c r="AB1369" i="1" s="1"/>
  <c r="AB1370" i="1" s="1"/>
  <c r="AB1371" i="1" s="1"/>
  <c r="AB1372" i="1" s="1"/>
  <c r="AB1373" i="1" s="1"/>
  <c r="AB1374" i="1" s="1"/>
  <c r="AB1375" i="1" s="1"/>
  <c r="AB1376" i="1" s="1"/>
  <c r="AB1377" i="1" s="1"/>
  <c r="AB1378" i="1" s="1"/>
  <c r="AB1379" i="1" s="1"/>
  <c r="AB1380" i="1" s="1"/>
  <c r="AB1381" i="1" s="1"/>
  <c r="AB1382" i="1" s="1"/>
  <c r="AB1383" i="1" s="1"/>
  <c r="AB1384" i="1" s="1"/>
  <c r="AB1385" i="1" s="1"/>
  <c r="AB1386" i="1" s="1"/>
  <c r="AB1387" i="1" s="1"/>
  <c r="AB1388" i="1" s="1"/>
  <c r="AB1389" i="1" s="1"/>
  <c r="AB1390" i="1" s="1"/>
  <c r="AB1391" i="1" s="1"/>
  <c r="AB1392" i="1" s="1"/>
  <c r="AB1393" i="1" s="1"/>
  <c r="AB1394" i="1" s="1"/>
  <c r="AB1395" i="1" s="1"/>
  <c r="AB1396" i="1" s="1"/>
  <c r="AB1397" i="1" s="1"/>
  <c r="AB1398" i="1" s="1"/>
  <c r="AB1399" i="1" s="1"/>
  <c r="AB1400" i="1" s="1"/>
  <c r="AB1401" i="1" s="1"/>
  <c r="AB1402" i="1" s="1"/>
  <c r="AB1403" i="1" s="1"/>
  <c r="AB1404" i="1" s="1"/>
  <c r="AB1405" i="1" s="1"/>
  <c r="AB1406" i="1" s="1"/>
  <c r="AB1407" i="1" s="1"/>
  <c r="AB1408" i="1" s="1"/>
  <c r="AB1409" i="1" s="1"/>
  <c r="AB1410" i="1" s="1"/>
  <c r="AB1411" i="1" s="1"/>
  <c r="AB1412" i="1" s="1"/>
  <c r="AB1413" i="1" s="1"/>
  <c r="AB1414" i="1" s="1"/>
  <c r="AB1415" i="1" s="1"/>
  <c r="AB1416" i="1" s="1"/>
  <c r="AB1417" i="1" s="1"/>
  <c r="AB1418" i="1" s="1"/>
  <c r="AB1419" i="1" s="1"/>
  <c r="AB1420" i="1" s="1"/>
  <c r="AB1421" i="1" s="1"/>
  <c r="AB1422" i="1" s="1"/>
  <c r="AB1423" i="1" s="1"/>
  <c r="AB1424" i="1" s="1"/>
  <c r="AB1425" i="1" s="1"/>
  <c r="AB1426" i="1" s="1"/>
  <c r="AB1427" i="1" s="1"/>
  <c r="AB1428" i="1" s="1"/>
  <c r="AB1429" i="1" s="1"/>
  <c r="AB1430" i="1" s="1"/>
  <c r="AB1431" i="1" s="1"/>
  <c r="AB1432" i="1" s="1"/>
  <c r="AB1433" i="1" s="1"/>
  <c r="AB1434" i="1" s="1"/>
  <c r="AB1435" i="1" s="1"/>
  <c r="AB1436" i="1" s="1"/>
  <c r="AB1437" i="1" s="1"/>
  <c r="AB1438" i="1" s="1"/>
  <c r="AB1439" i="1" s="1"/>
  <c r="AB1440" i="1" s="1"/>
  <c r="AB1441" i="1" s="1"/>
  <c r="AB1442" i="1" s="1"/>
  <c r="AB1443" i="1" s="1"/>
  <c r="AB1444" i="1" s="1"/>
  <c r="AB1445" i="1" s="1"/>
  <c r="AB1446" i="1" s="1"/>
  <c r="AB1447" i="1" s="1"/>
  <c r="AB1448" i="1" s="1"/>
  <c r="AB1449" i="1" s="1"/>
  <c r="AB1450" i="1" s="1"/>
  <c r="AB1451" i="1" s="1"/>
  <c r="AB1452" i="1" s="1"/>
  <c r="AB1453" i="1" s="1"/>
  <c r="AB1454" i="1" s="1"/>
  <c r="AB1455" i="1" s="1"/>
  <c r="AB1456" i="1" s="1"/>
  <c r="AB1457" i="1" s="1"/>
  <c r="AB1458" i="1" s="1"/>
  <c r="AB1459" i="1" s="1"/>
  <c r="AB1460" i="1" s="1"/>
  <c r="AB1461" i="1" s="1"/>
  <c r="AB1462" i="1" s="1"/>
  <c r="AB1463" i="1" s="1"/>
  <c r="AB1464" i="1" s="1"/>
  <c r="AB1465" i="1" s="1"/>
  <c r="AB1466" i="1" s="1"/>
  <c r="AB1467" i="1" s="1"/>
  <c r="AB1468" i="1" s="1"/>
  <c r="AB1469" i="1" s="1"/>
  <c r="AB1470" i="1" s="1"/>
  <c r="AB1471" i="1" s="1"/>
  <c r="AB1472" i="1" s="1"/>
  <c r="AB1473" i="1" s="1"/>
  <c r="AB1474" i="1" s="1"/>
  <c r="AB1475" i="1" s="1"/>
  <c r="AB1476" i="1" s="1"/>
  <c r="AB1477" i="1" s="1"/>
  <c r="AB1478" i="1" s="1"/>
  <c r="AB1479" i="1" s="1"/>
  <c r="AB1480" i="1" s="1"/>
  <c r="AB1481" i="1" s="1"/>
  <c r="AB1482" i="1" s="1"/>
  <c r="AB1483" i="1" s="1"/>
  <c r="AB1484" i="1" s="1"/>
  <c r="AB1485" i="1" s="1"/>
  <c r="AB1486" i="1" s="1"/>
  <c r="AB1487" i="1" s="1"/>
  <c r="AB1488" i="1" s="1"/>
  <c r="AB1489" i="1" s="1"/>
  <c r="AB1490" i="1" s="1"/>
  <c r="AB1491" i="1" s="1"/>
  <c r="AB1492" i="1" s="1"/>
  <c r="AB1493" i="1" s="1"/>
  <c r="AB1494" i="1" s="1"/>
  <c r="AB1495" i="1" s="1"/>
  <c r="AB1496" i="1" s="1"/>
  <c r="AB1497" i="1" s="1"/>
  <c r="AB1498" i="1" s="1"/>
  <c r="AB1499" i="1" s="1"/>
  <c r="AB1500" i="1" s="1"/>
  <c r="AB1501" i="1" s="1"/>
  <c r="AB1502" i="1" s="1"/>
  <c r="AB1503" i="1" s="1"/>
  <c r="AB1504" i="1" s="1"/>
  <c r="AB1505" i="1" s="1"/>
  <c r="AB1506" i="1" s="1"/>
  <c r="AB1507" i="1" s="1"/>
  <c r="AB1508" i="1" s="1"/>
  <c r="AB1509" i="1" s="1"/>
  <c r="AB1510" i="1" s="1"/>
  <c r="AB1511" i="1" s="1"/>
  <c r="AB1512" i="1" s="1"/>
  <c r="AB1513" i="1" s="1"/>
  <c r="AB1514" i="1" s="1"/>
  <c r="AB1515" i="1" s="1"/>
  <c r="AB1516" i="1" s="1"/>
  <c r="AB1517" i="1" s="1"/>
  <c r="AB1518" i="1" s="1"/>
  <c r="AB1519" i="1" s="1"/>
  <c r="AB1520" i="1" s="1"/>
  <c r="AB1521" i="1" s="1"/>
  <c r="AB1522" i="1" s="1"/>
  <c r="AB1523" i="1" s="1"/>
  <c r="AB1524" i="1" s="1"/>
  <c r="AB1525" i="1" s="1"/>
  <c r="AB1526" i="1" s="1"/>
  <c r="AB1527" i="1" s="1"/>
  <c r="AB1528" i="1" s="1"/>
  <c r="AB1529" i="1" s="1"/>
  <c r="AB1530" i="1" s="1"/>
  <c r="AB1531" i="1" s="1"/>
  <c r="AB1532" i="1" s="1"/>
  <c r="AB1533" i="1" s="1"/>
  <c r="AB1534" i="1" s="1"/>
  <c r="AB1535" i="1" s="1"/>
  <c r="AB1536" i="1" s="1"/>
  <c r="AB1537" i="1" s="1"/>
  <c r="AB1538" i="1" s="1"/>
  <c r="AB1539" i="1" s="1"/>
  <c r="AB1540" i="1" s="1"/>
  <c r="AB1541" i="1" s="1"/>
  <c r="AB1542" i="1" s="1"/>
  <c r="AB1543" i="1" s="1"/>
  <c r="AB1544" i="1" s="1"/>
  <c r="AB1545" i="1" s="1"/>
  <c r="AB1546" i="1" s="1"/>
  <c r="AB1547" i="1" s="1"/>
  <c r="AB1548" i="1" s="1"/>
  <c r="AB1549" i="1" s="1"/>
  <c r="AB1550" i="1" s="1"/>
  <c r="AB1551" i="1" s="1"/>
  <c r="AB1552" i="1" s="1"/>
  <c r="AB1553" i="1" s="1"/>
  <c r="AB1554" i="1" s="1"/>
  <c r="AB1555" i="1" s="1"/>
  <c r="AB1556" i="1" s="1"/>
  <c r="AB1557" i="1" s="1"/>
  <c r="AB1558" i="1" s="1"/>
  <c r="AB1559" i="1" s="1"/>
  <c r="AB1560" i="1" s="1"/>
  <c r="AB1561" i="1" s="1"/>
  <c r="AB1562" i="1" s="1"/>
  <c r="AB1563" i="1" s="1"/>
  <c r="AB1564" i="1" s="1"/>
  <c r="AB1565" i="1" s="1"/>
  <c r="AB1566" i="1" s="1"/>
  <c r="AB1567" i="1" s="1"/>
  <c r="AB1568" i="1" s="1"/>
  <c r="AB1569" i="1" s="1"/>
  <c r="AB1570" i="1" s="1"/>
  <c r="AB1571" i="1" s="1"/>
  <c r="AB1572" i="1" s="1"/>
  <c r="AB1573" i="1" s="1"/>
  <c r="AB1574" i="1" s="1"/>
  <c r="AB1575" i="1" s="1"/>
  <c r="AB1576" i="1" s="1"/>
  <c r="AB1577" i="1" s="1"/>
  <c r="AB1578" i="1" s="1"/>
  <c r="AB1579" i="1" s="1"/>
  <c r="AB1580" i="1" s="1"/>
  <c r="AB1581" i="1" s="1"/>
  <c r="AB1582" i="1" s="1"/>
  <c r="AB1583" i="1" s="1"/>
  <c r="AB1584" i="1" s="1"/>
  <c r="AB1585" i="1" s="1"/>
  <c r="AB1586" i="1" s="1"/>
  <c r="AB1587" i="1" s="1"/>
  <c r="AB1588" i="1" s="1"/>
  <c r="AB1589" i="1" s="1"/>
  <c r="AB1590" i="1" s="1"/>
  <c r="AB1591" i="1" s="1"/>
  <c r="AB1592" i="1" s="1"/>
  <c r="AB1593" i="1" s="1"/>
  <c r="AB1594" i="1" s="1"/>
  <c r="AB1595" i="1" s="1"/>
  <c r="AB1596" i="1" s="1"/>
  <c r="AB1597" i="1" s="1"/>
  <c r="AB1598" i="1" s="1"/>
  <c r="AB1599" i="1" s="1"/>
  <c r="AB1600" i="1" s="1"/>
  <c r="AB1601" i="1" s="1"/>
  <c r="AB1602" i="1" s="1"/>
  <c r="AB1603" i="1" s="1"/>
  <c r="AB1604" i="1" s="1"/>
  <c r="AB1605" i="1" s="1"/>
  <c r="AB1606" i="1" s="1"/>
  <c r="AB1607" i="1" s="1"/>
  <c r="AB1608" i="1" s="1"/>
  <c r="AB1609" i="1" s="1"/>
  <c r="AB1610" i="1" s="1"/>
  <c r="AB1611" i="1" s="1"/>
  <c r="AB1612" i="1" s="1"/>
  <c r="AB1613" i="1" s="1"/>
  <c r="AB1614" i="1" s="1"/>
  <c r="AB1615" i="1" s="1"/>
  <c r="AB1616" i="1" s="1"/>
  <c r="AB1617" i="1" s="1"/>
  <c r="AB1618" i="1" s="1"/>
  <c r="AB1619" i="1" s="1"/>
  <c r="AB1620" i="1" s="1"/>
  <c r="AB1621" i="1" s="1"/>
  <c r="AB1622" i="1" s="1"/>
  <c r="AB1623" i="1" s="1"/>
  <c r="AB1624" i="1" s="1"/>
  <c r="AB1625" i="1" s="1"/>
  <c r="AB1626" i="1" s="1"/>
  <c r="AB1627" i="1" s="1"/>
  <c r="AB1628" i="1" s="1"/>
  <c r="AB1629" i="1" s="1"/>
  <c r="AB1630" i="1" s="1"/>
  <c r="AB1631" i="1" s="1"/>
  <c r="AB1632" i="1" s="1"/>
  <c r="AB1633" i="1" s="1"/>
  <c r="AB1634" i="1" s="1"/>
  <c r="AB1635" i="1" s="1"/>
  <c r="AB1636" i="1" s="1"/>
  <c r="AB1637" i="1" s="1"/>
  <c r="AB1638" i="1" s="1"/>
  <c r="AB1639" i="1" s="1"/>
  <c r="AB1640" i="1" s="1"/>
  <c r="AB1641" i="1" s="1"/>
  <c r="AB1642" i="1" s="1"/>
  <c r="AB1643" i="1" s="1"/>
  <c r="AB1644" i="1" s="1"/>
  <c r="AB1645" i="1" s="1"/>
  <c r="AB1646" i="1" s="1"/>
  <c r="AB1647" i="1" s="1"/>
  <c r="AB1648" i="1" s="1"/>
  <c r="AB1649" i="1" s="1"/>
  <c r="AB1650" i="1" s="1"/>
  <c r="AB1651" i="1" s="1"/>
  <c r="AB1652" i="1" s="1"/>
  <c r="AB1653" i="1" s="1"/>
  <c r="AB1654" i="1" s="1"/>
  <c r="AB1655" i="1" s="1"/>
  <c r="AB1656" i="1" s="1"/>
  <c r="AB1657" i="1" s="1"/>
  <c r="AB1658" i="1" s="1"/>
  <c r="AB1659" i="1" s="1"/>
  <c r="AB1660" i="1" s="1"/>
  <c r="AB1661" i="1" s="1"/>
  <c r="AB1662" i="1" s="1"/>
  <c r="AB1663" i="1" s="1"/>
  <c r="AB1664" i="1" s="1"/>
  <c r="AB1665" i="1" s="1"/>
  <c r="AB1666" i="1" s="1"/>
  <c r="AB1667" i="1" s="1"/>
  <c r="AB1668" i="1" s="1"/>
  <c r="AB1669" i="1" s="1"/>
  <c r="AB1670" i="1" s="1"/>
  <c r="AB1671" i="1" s="1"/>
  <c r="AB1672" i="1" s="1"/>
  <c r="AB1673" i="1" s="1"/>
  <c r="AB1674" i="1" s="1"/>
  <c r="AB1675" i="1" s="1"/>
  <c r="AB1676" i="1" s="1"/>
  <c r="AB1677" i="1" s="1"/>
  <c r="AB1678" i="1" s="1"/>
  <c r="AB1679" i="1" s="1"/>
  <c r="AB1680" i="1" s="1"/>
  <c r="AB1681" i="1" s="1"/>
  <c r="AB1682" i="1" s="1"/>
  <c r="AB1683" i="1" s="1"/>
  <c r="AB1684" i="1" s="1"/>
  <c r="AB1685" i="1" s="1"/>
  <c r="AB1686" i="1" s="1"/>
  <c r="AB1687" i="1" s="1"/>
  <c r="AB1688" i="1" s="1"/>
  <c r="AB1689" i="1" s="1"/>
  <c r="AB1690" i="1" s="1"/>
  <c r="AB1691" i="1" s="1"/>
  <c r="AB1692" i="1" s="1"/>
  <c r="AB1693" i="1" s="1"/>
  <c r="AB1694" i="1" s="1"/>
  <c r="AB1695" i="1" s="1"/>
  <c r="AB1696" i="1" s="1"/>
  <c r="AB1697" i="1" s="1"/>
  <c r="AB1698" i="1" s="1"/>
  <c r="AB1699" i="1" s="1"/>
  <c r="AB1700" i="1" s="1"/>
  <c r="AB1701" i="1" s="1"/>
  <c r="AB1702" i="1" s="1"/>
  <c r="AB1703" i="1" s="1"/>
  <c r="AB1704" i="1" s="1"/>
  <c r="AB1705" i="1" s="1"/>
  <c r="AB1706" i="1" s="1"/>
  <c r="AB1707" i="1" s="1"/>
  <c r="AB1708" i="1" s="1"/>
  <c r="AB1709" i="1" s="1"/>
  <c r="AB1710" i="1" s="1"/>
  <c r="AB1711" i="1" s="1"/>
  <c r="AB1712" i="1" s="1"/>
  <c r="AB1713" i="1" s="1"/>
  <c r="AB1714" i="1" s="1"/>
  <c r="AB1715" i="1" s="1"/>
  <c r="AB1716" i="1" s="1"/>
  <c r="AB1717" i="1" s="1"/>
  <c r="AB1718" i="1" s="1"/>
  <c r="AB1719" i="1" s="1"/>
  <c r="AB1720" i="1" s="1"/>
  <c r="AB1721" i="1" s="1"/>
  <c r="AB1722" i="1" s="1"/>
  <c r="AB1723" i="1" s="1"/>
  <c r="AB1724" i="1" s="1"/>
  <c r="AB1725" i="1" s="1"/>
  <c r="AB1726" i="1" s="1"/>
  <c r="AB1727" i="1" s="1"/>
  <c r="AB1728" i="1" s="1"/>
  <c r="AB1729" i="1" s="1"/>
  <c r="AB1730" i="1" s="1"/>
  <c r="AB1731" i="1" s="1"/>
  <c r="AB1732" i="1" s="1"/>
  <c r="AB1733" i="1" s="1"/>
  <c r="AB1734" i="1" s="1"/>
  <c r="AB1735" i="1" s="1"/>
  <c r="AB1736" i="1" s="1"/>
  <c r="AB1737" i="1" s="1"/>
  <c r="AB1738" i="1" s="1"/>
  <c r="AB1739" i="1" s="1"/>
  <c r="AB1740" i="1" s="1"/>
  <c r="AB1741" i="1" s="1"/>
  <c r="AB1742" i="1" s="1"/>
  <c r="AB1743" i="1" s="1"/>
  <c r="AB1744" i="1" s="1"/>
  <c r="AB1745" i="1" s="1"/>
  <c r="AB1746" i="1" s="1"/>
  <c r="AB1747" i="1" s="1"/>
  <c r="AB1748" i="1" s="1"/>
  <c r="AB1749" i="1" s="1"/>
  <c r="AB1750" i="1" s="1"/>
  <c r="AB1751" i="1" s="1"/>
  <c r="AB1752" i="1" s="1"/>
  <c r="AB1753" i="1" s="1"/>
  <c r="AB1754" i="1" s="1"/>
  <c r="AB1755" i="1" s="1"/>
  <c r="AB1756" i="1" s="1"/>
  <c r="AB1757" i="1" s="1"/>
  <c r="AB1758" i="1" s="1"/>
  <c r="AB1759" i="1" s="1"/>
  <c r="AB1760" i="1" s="1"/>
  <c r="AB1761" i="1" s="1"/>
  <c r="AB1762" i="1" s="1"/>
  <c r="AB1763" i="1" s="1"/>
  <c r="AB1764" i="1" s="1"/>
  <c r="AB1765" i="1" s="1"/>
  <c r="AB1766" i="1" s="1"/>
  <c r="AB1767" i="1" s="1"/>
  <c r="AB1768" i="1" s="1"/>
  <c r="AB1769" i="1" s="1"/>
  <c r="AB1770" i="1" s="1"/>
  <c r="AB1771" i="1" s="1"/>
  <c r="AB1772" i="1" s="1"/>
  <c r="AB1773" i="1" s="1"/>
  <c r="AB1774" i="1" s="1"/>
  <c r="AB1775" i="1" s="1"/>
  <c r="AB1776" i="1" s="1"/>
  <c r="AB1777" i="1" s="1"/>
  <c r="AB1778" i="1" s="1"/>
  <c r="AB1779" i="1" s="1"/>
  <c r="AB1780" i="1" s="1"/>
  <c r="AB1781" i="1" s="1"/>
  <c r="AB1782" i="1" s="1"/>
  <c r="AB1783" i="1" s="1"/>
  <c r="AB1784" i="1" s="1"/>
  <c r="AB1785" i="1" s="1"/>
  <c r="AB1786" i="1" s="1"/>
  <c r="AB1787" i="1" s="1"/>
  <c r="AB1788" i="1" s="1"/>
  <c r="AB1789" i="1" s="1"/>
  <c r="AB1790" i="1" s="1"/>
  <c r="AB1791" i="1" s="1"/>
  <c r="AB1792" i="1" s="1"/>
  <c r="AB1793" i="1" s="1"/>
  <c r="AB1794" i="1" s="1"/>
  <c r="AB1795" i="1" s="1"/>
  <c r="AB1796" i="1" s="1"/>
  <c r="AB1797" i="1" s="1"/>
  <c r="AB1798" i="1" s="1"/>
  <c r="AB1799" i="1" s="1"/>
  <c r="AB1800" i="1" s="1"/>
  <c r="AB1801" i="1" s="1"/>
  <c r="AB1802" i="1" s="1"/>
  <c r="AB1803" i="1" s="1"/>
  <c r="AB1804" i="1" s="1"/>
  <c r="AB1805" i="1" s="1"/>
  <c r="AB1806" i="1" s="1"/>
  <c r="AB1807" i="1" s="1"/>
  <c r="AB1808" i="1" s="1"/>
  <c r="AB1809" i="1" s="1"/>
  <c r="AB1810" i="1" s="1"/>
  <c r="AB1811" i="1" s="1"/>
  <c r="AB1812" i="1" s="1"/>
  <c r="AB1813" i="1" s="1"/>
  <c r="AB1814" i="1" s="1"/>
  <c r="AB1815" i="1" s="1"/>
  <c r="AB1816" i="1" s="1"/>
  <c r="AB1817" i="1" s="1"/>
  <c r="AB1818" i="1" s="1"/>
  <c r="AB1819" i="1" s="1"/>
  <c r="AB1820" i="1" s="1"/>
  <c r="AB1821" i="1" s="1"/>
  <c r="AB1822" i="1" s="1"/>
  <c r="AB1823" i="1" s="1"/>
  <c r="AB1824" i="1" s="1"/>
  <c r="AB1825" i="1" s="1"/>
  <c r="AB1826" i="1" s="1"/>
  <c r="AB1827" i="1" s="1"/>
  <c r="AB1828" i="1" s="1"/>
  <c r="AB1829" i="1" s="1"/>
  <c r="AB1830" i="1" s="1"/>
  <c r="AB1831" i="1" s="1"/>
  <c r="AB1832" i="1" s="1"/>
  <c r="AB1833" i="1" s="1"/>
  <c r="AB1834" i="1" s="1"/>
  <c r="AB1835" i="1" s="1"/>
  <c r="AB1836" i="1" s="1"/>
  <c r="AB1837" i="1" s="1"/>
  <c r="AB1838" i="1" s="1"/>
  <c r="AB1839" i="1" s="1"/>
  <c r="AB1840" i="1" s="1"/>
  <c r="AB1841" i="1" s="1"/>
  <c r="AB1842" i="1" s="1"/>
  <c r="AB1843" i="1" s="1"/>
  <c r="AB1844" i="1" s="1"/>
  <c r="AB1845" i="1" s="1"/>
  <c r="AB1846" i="1" s="1"/>
  <c r="AB1847" i="1" s="1"/>
  <c r="AB1848" i="1" s="1"/>
  <c r="AB1849" i="1" s="1"/>
  <c r="AB1850" i="1" s="1"/>
  <c r="AB1851" i="1" s="1"/>
  <c r="AB1852" i="1" s="1"/>
  <c r="AB1853" i="1" s="1"/>
  <c r="AB1854" i="1" s="1"/>
  <c r="AB1855" i="1" s="1"/>
  <c r="AB1856" i="1" s="1"/>
  <c r="AB1857" i="1" s="1"/>
  <c r="AB1858" i="1" s="1"/>
  <c r="AB1859" i="1" s="1"/>
  <c r="AB1860" i="1" s="1"/>
  <c r="AB1861" i="1" s="1"/>
  <c r="AB1862" i="1" s="1"/>
  <c r="AB1863" i="1" s="1"/>
  <c r="AB1864" i="1" s="1"/>
  <c r="AB1865" i="1" s="1"/>
  <c r="AB1866" i="1" s="1"/>
  <c r="AB1867" i="1" s="1"/>
  <c r="AB1868" i="1" s="1"/>
  <c r="AB1869" i="1" s="1"/>
  <c r="AB1870" i="1" s="1"/>
  <c r="AB1871" i="1" s="1"/>
  <c r="AB1872" i="1" s="1"/>
  <c r="AB1873" i="1" s="1"/>
  <c r="AB1874" i="1" s="1"/>
  <c r="AB1875" i="1" s="1"/>
  <c r="AB1876" i="1" s="1"/>
  <c r="AB1877" i="1" s="1"/>
  <c r="AB1878" i="1" s="1"/>
  <c r="AB1879" i="1" s="1"/>
  <c r="AB1880" i="1" s="1"/>
  <c r="AB1881" i="1" s="1"/>
  <c r="AB1882" i="1" s="1"/>
  <c r="AB1883" i="1" s="1"/>
  <c r="AB1884" i="1" s="1"/>
  <c r="AB1885" i="1" s="1"/>
  <c r="AB1886" i="1" s="1"/>
  <c r="AB1887" i="1" s="1"/>
  <c r="AB1888" i="1" s="1"/>
  <c r="AB1889" i="1" s="1"/>
  <c r="AB1890" i="1" s="1"/>
  <c r="AB1891" i="1" s="1"/>
  <c r="AB1892" i="1" s="1"/>
  <c r="AB1893" i="1" s="1"/>
  <c r="AB1894" i="1" s="1"/>
  <c r="AB1895" i="1" s="1"/>
  <c r="AB1896" i="1" s="1"/>
  <c r="AB1897" i="1" s="1"/>
  <c r="AB1898" i="1" s="1"/>
  <c r="AB1899" i="1" s="1"/>
  <c r="AB1900" i="1" s="1"/>
  <c r="AB1901" i="1" s="1"/>
  <c r="AB1902" i="1" s="1"/>
  <c r="AB1903" i="1" s="1"/>
  <c r="AB1904" i="1" s="1"/>
  <c r="AB1905" i="1" s="1"/>
  <c r="AB1906" i="1" s="1"/>
  <c r="AB1907" i="1" s="1"/>
  <c r="AB1908" i="1" s="1"/>
  <c r="AB1909" i="1" s="1"/>
  <c r="AB1910" i="1" s="1"/>
  <c r="AB1911" i="1" s="1"/>
  <c r="AB1912" i="1" s="1"/>
  <c r="AB1913" i="1" s="1"/>
  <c r="AB1914" i="1" s="1"/>
  <c r="AB1915" i="1" s="1"/>
  <c r="AB1916" i="1" s="1"/>
  <c r="AB1917" i="1" s="1"/>
  <c r="AB1918" i="1" s="1"/>
  <c r="AB1919" i="1" s="1"/>
  <c r="AB1920" i="1" s="1"/>
  <c r="AB1921" i="1" s="1"/>
  <c r="AB1922" i="1" s="1"/>
  <c r="AB1923" i="1" s="1"/>
  <c r="AB1924" i="1" s="1"/>
  <c r="AB1925" i="1" s="1"/>
  <c r="AB1926" i="1" s="1"/>
  <c r="AB1927" i="1" s="1"/>
  <c r="AB1928" i="1" s="1"/>
  <c r="AB1929" i="1" s="1"/>
  <c r="AB1930" i="1" s="1"/>
  <c r="AB1931" i="1" s="1"/>
  <c r="AB1932" i="1" s="1"/>
  <c r="AB1933" i="1" s="1"/>
  <c r="AB1934" i="1" s="1"/>
  <c r="AB1935" i="1" s="1"/>
  <c r="AB1936" i="1" s="1"/>
  <c r="AB1937" i="1" s="1"/>
  <c r="AB1938" i="1" s="1"/>
  <c r="AB1939" i="1" s="1"/>
  <c r="AB1940" i="1" s="1"/>
  <c r="AB1941" i="1" s="1"/>
  <c r="AB1942" i="1" s="1"/>
  <c r="AB1943" i="1" s="1"/>
  <c r="AB1944" i="1" s="1"/>
  <c r="AB1945" i="1" s="1"/>
  <c r="AB1946" i="1" s="1"/>
  <c r="AB1947" i="1" s="1"/>
  <c r="AB1948" i="1" s="1"/>
  <c r="AB1949" i="1" s="1"/>
  <c r="AB1950" i="1" s="1"/>
  <c r="AB1951" i="1" s="1"/>
  <c r="AB1952" i="1" s="1"/>
  <c r="AB1953" i="1" s="1"/>
  <c r="AB1954" i="1" s="1"/>
  <c r="AB1955" i="1" s="1"/>
  <c r="AB1956" i="1" s="1"/>
  <c r="AB1957" i="1" s="1"/>
  <c r="AB1958" i="1" s="1"/>
  <c r="AB1959" i="1" s="1"/>
  <c r="AB1960" i="1" s="1"/>
  <c r="AB1961" i="1" s="1"/>
  <c r="AB1962" i="1" s="1"/>
  <c r="AB1963" i="1" s="1"/>
  <c r="AB1964" i="1" s="1"/>
  <c r="AB1965" i="1" s="1"/>
  <c r="AB1966" i="1" s="1"/>
  <c r="AB1967" i="1" s="1"/>
  <c r="AB1968" i="1" s="1"/>
  <c r="AB1969" i="1" s="1"/>
  <c r="AB1970" i="1" s="1"/>
  <c r="AB1971" i="1" s="1"/>
  <c r="AB1972" i="1" s="1"/>
  <c r="AB1973" i="1" s="1"/>
  <c r="AB1974" i="1" s="1"/>
  <c r="AB1975" i="1" s="1"/>
  <c r="AB1976" i="1" s="1"/>
  <c r="AB1977" i="1" s="1"/>
  <c r="AB1978" i="1" s="1"/>
  <c r="AB1979" i="1" s="1"/>
  <c r="AB1980" i="1" s="1"/>
  <c r="AB1981" i="1" s="1"/>
  <c r="AB1982" i="1" s="1"/>
  <c r="AB1983" i="1" s="1"/>
  <c r="AB1984" i="1" s="1"/>
  <c r="AB1985" i="1" s="1"/>
  <c r="AB1986" i="1" s="1"/>
  <c r="AB1987" i="1" s="1"/>
  <c r="AB1988" i="1" s="1"/>
  <c r="AB1989" i="1" s="1"/>
  <c r="AB1990" i="1" s="1"/>
  <c r="AB1991" i="1" s="1"/>
  <c r="AB1992" i="1" s="1"/>
  <c r="AB1993" i="1" s="1"/>
  <c r="AB1994" i="1" s="1"/>
  <c r="AB1995" i="1" s="1"/>
  <c r="AB1996" i="1" s="1"/>
  <c r="AB1997" i="1" s="1"/>
  <c r="AB1998" i="1" s="1"/>
  <c r="AB1999" i="1" s="1"/>
  <c r="AB2000" i="1" s="1"/>
  <c r="AB2001" i="1" s="1"/>
  <c r="AB2002" i="1" s="1"/>
  <c r="AB2003" i="1" s="1"/>
  <c r="AB2004" i="1" s="1"/>
  <c r="AB2005" i="1" s="1"/>
  <c r="AB2006" i="1" s="1"/>
  <c r="AB2007" i="1" s="1"/>
  <c r="AB2008" i="1" s="1"/>
  <c r="AB2009" i="1" s="1"/>
  <c r="AB2010" i="1" s="1"/>
  <c r="AB2011" i="1" s="1"/>
  <c r="AB2012" i="1" s="1"/>
  <c r="AB2013" i="1" s="1"/>
  <c r="AB2014" i="1" s="1"/>
  <c r="AB2015" i="1" s="1"/>
  <c r="AB2016" i="1" s="1"/>
  <c r="AB2017" i="1" s="1"/>
  <c r="AB2018" i="1" s="1"/>
  <c r="AB2019" i="1" s="1"/>
  <c r="AB2020" i="1" s="1"/>
  <c r="AB2021" i="1" s="1"/>
  <c r="AB2022" i="1" s="1"/>
  <c r="AB2023" i="1" s="1"/>
  <c r="AB2024" i="1" s="1"/>
  <c r="AB2025" i="1" s="1"/>
  <c r="AB2026" i="1" s="1"/>
  <c r="AB2027" i="1" s="1"/>
  <c r="AB2028" i="1" s="1"/>
  <c r="AB2029" i="1" s="1"/>
  <c r="AB2030" i="1" s="1"/>
  <c r="AB2031" i="1" s="1"/>
  <c r="AB2032" i="1" s="1"/>
  <c r="AB2033" i="1" s="1"/>
  <c r="AB2034" i="1" s="1"/>
  <c r="AB2035" i="1" s="1"/>
  <c r="AB2036" i="1" s="1"/>
  <c r="AB2037" i="1" s="1"/>
  <c r="AB2038" i="1" s="1"/>
  <c r="AB2039" i="1" s="1"/>
  <c r="AB2040" i="1" s="1"/>
  <c r="AB2041" i="1" s="1"/>
  <c r="AB2042" i="1" s="1"/>
  <c r="AB2043" i="1" s="1"/>
  <c r="AB2044" i="1" s="1"/>
  <c r="AB2045" i="1" s="1"/>
  <c r="AB2046" i="1" s="1"/>
  <c r="AB2047" i="1" s="1"/>
  <c r="AB2048" i="1" s="1"/>
  <c r="AB2049" i="1" s="1"/>
  <c r="AB2050" i="1" s="1"/>
  <c r="AB2051" i="1" s="1"/>
  <c r="AB2052" i="1" s="1"/>
  <c r="AB2053" i="1" s="1"/>
  <c r="AB2054" i="1" s="1"/>
  <c r="AB2055" i="1" s="1"/>
  <c r="AB2056" i="1" s="1"/>
  <c r="AB2057" i="1" s="1"/>
  <c r="AB2058" i="1" s="1"/>
  <c r="AB2059" i="1" s="1"/>
  <c r="AB2060" i="1" s="1"/>
  <c r="AB2061" i="1" s="1"/>
  <c r="AB2062" i="1" s="1"/>
  <c r="AB2063" i="1" s="1"/>
  <c r="AB2064" i="1" s="1"/>
  <c r="AB2065" i="1" s="1"/>
  <c r="AB2066" i="1" s="1"/>
  <c r="AB2067" i="1" s="1"/>
  <c r="AB2068" i="1" s="1"/>
  <c r="AB2069" i="1" s="1"/>
  <c r="AB2070" i="1" s="1"/>
  <c r="AB2071" i="1" s="1"/>
  <c r="AB2072" i="1" s="1"/>
  <c r="AB2073" i="1" s="1"/>
  <c r="AB2074" i="1" s="1"/>
  <c r="AB2075" i="1" s="1"/>
  <c r="AB2076" i="1" s="1"/>
  <c r="AB2077" i="1" s="1"/>
  <c r="AB2078" i="1" s="1"/>
  <c r="AB2079" i="1" s="1"/>
  <c r="AB2080" i="1" s="1"/>
  <c r="AB2081" i="1" s="1"/>
  <c r="AB2082" i="1" s="1"/>
  <c r="AB2083" i="1" s="1"/>
  <c r="AB2084" i="1" s="1"/>
  <c r="AB2085" i="1" s="1"/>
  <c r="AB2086" i="1" s="1"/>
  <c r="AB2087" i="1" s="1"/>
  <c r="AB2088" i="1" s="1"/>
  <c r="AB2089" i="1" s="1"/>
  <c r="AB2090" i="1" s="1"/>
  <c r="AB2091" i="1" s="1"/>
  <c r="AB2092" i="1" s="1"/>
  <c r="AB2093" i="1" s="1"/>
  <c r="AB2094" i="1" s="1"/>
  <c r="AB2095" i="1" s="1"/>
  <c r="AB2096" i="1" s="1"/>
  <c r="AB2097" i="1" s="1"/>
  <c r="AB2098" i="1" s="1"/>
  <c r="AB2099" i="1" s="1"/>
  <c r="AB2100" i="1" s="1"/>
  <c r="AB2101" i="1" s="1"/>
  <c r="AB2102" i="1" s="1"/>
  <c r="AB2103" i="1" s="1"/>
  <c r="AB2104" i="1" s="1"/>
  <c r="AB2105" i="1" s="1"/>
  <c r="AB2106" i="1" s="1"/>
  <c r="AB2107" i="1" s="1"/>
  <c r="AB2108" i="1" s="1"/>
  <c r="AB2109" i="1" s="1"/>
  <c r="AB2110" i="1" s="1"/>
  <c r="AB2111" i="1" s="1"/>
  <c r="AB2112" i="1" s="1"/>
  <c r="AB2113" i="1" s="1"/>
  <c r="AB2114" i="1" s="1"/>
  <c r="AB2115" i="1" s="1"/>
  <c r="AB2116" i="1" s="1"/>
  <c r="AB2117" i="1" s="1"/>
  <c r="AB2118" i="1" s="1"/>
  <c r="AB2119" i="1" s="1"/>
  <c r="AB2120" i="1" s="1"/>
  <c r="AB2121" i="1" s="1"/>
  <c r="AB2122" i="1" s="1"/>
  <c r="AB2123" i="1" s="1"/>
  <c r="AB2124" i="1" s="1"/>
  <c r="AB2125" i="1" s="1"/>
  <c r="AB2126" i="1" s="1"/>
  <c r="AB2127" i="1" s="1"/>
  <c r="AB2128" i="1" s="1"/>
  <c r="AB2129" i="1" s="1"/>
  <c r="AB2130" i="1" s="1"/>
  <c r="AB2131" i="1" s="1"/>
  <c r="AB2132" i="1" s="1"/>
  <c r="AB2133" i="1" s="1"/>
  <c r="AB2134" i="1" s="1"/>
  <c r="AB2135" i="1" s="1"/>
  <c r="AB2136" i="1" s="1"/>
  <c r="AB2137" i="1" s="1"/>
  <c r="AB2138" i="1" s="1"/>
  <c r="AB2139" i="1" s="1"/>
  <c r="AB2140" i="1" s="1"/>
  <c r="AB2141" i="1" s="1"/>
  <c r="AB2142" i="1" s="1"/>
  <c r="AB2143" i="1" s="1"/>
  <c r="AB2144" i="1" s="1"/>
  <c r="AB2145" i="1" s="1"/>
  <c r="AB2146" i="1" s="1"/>
  <c r="AB2147" i="1" s="1"/>
  <c r="AB2148" i="1" s="1"/>
  <c r="AB2149" i="1" s="1"/>
  <c r="AB2150" i="1" s="1"/>
  <c r="AB2151" i="1" s="1"/>
  <c r="AB2152" i="1" s="1"/>
  <c r="AB2153" i="1" s="1"/>
  <c r="AB2154" i="1" s="1"/>
  <c r="AB2155" i="1" s="1"/>
  <c r="AB2156" i="1" s="1"/>
  <c r="AB2157" i="1" s="1"/>
  <c r="AB2158" i="1" s="1"/>
  <c r="AB2159" i="1" s="1"/>
  <c r="AB2160" i="1" s="1"/>
  <c r="AB2161" i="1" s="1"/>
  <c r="AB2162" i="1" s="1"/>
  <c r="AB2163" i="1" s="1"/>
  <c r="AB2164" i="1" s="1"/>
  <c r="AB2165" i="1" s="1"/>
  <c r="AB2166" i="1" s="1"/>
  <c r="AB2167" i="1" s="1"/>
  <c r="AB2168" i="1" s="1"/>
  <c r="AB2169" i="1" s="1"/>
  <c r="AB2170" i="1" s="1"/>
  <c r="AB2171" i="1" s="1"/>
  <c r="AB2172" i="1" s="1"/>
  <c r="AB2173" i="1" s="1"/>
  <c r="AB2174" i="1" s="1"/>
  <c r="AB2175" i="1" s="1"/>
  <c r="AB2176" i="1" s="1"/>
  <c r="AB2177" i="1" s="1"/>
  <c r="AB2178" i="1" s="1"/>
  <c r="AB2179" i="1" s="1"/>
  <c r="AB2180" i="1" s="1"/>
  <c r="AB2181" i="1" s="1"/>
  <c r="AB2182" i="1" s="1"/>
  <c r="AB2183" i="1" s="1"/>
  <c r="AB2184" i="1" s="1"/>
  <c r="AB2185" i="1" s="1"/>
  <c r="AB2186" i="1" s="1"/>
  <c r="AB2187" i="1" s="1"/>
  <c r="AB2188" i="1" s="1"/>
  <c r="AB2189" i="1" s="1"/>
  <c r="AB2190" i="1" s="1"/>
  <c r="AB2191" i="1" s="1"/>
  <c r="AB2192" i="1" s="1"/>
  <c r="AB2193" i="1" s="1"/>
  <c r="AB2194" i="1" s="1"/>
  <c r="AB2195" i="1" s="1"/>
  <c r="AB2196" i="1" s="1"/>
  <c r="AB2197" i="1" s="1"/>
  <c r="AB2198" i="1" s="1"/>
  <c r="AB2199" i="1" s="1"/>
  <c r="AB2200" i="1" s="1"/>
  <c r="AB2201" i="1" s="1"/>
  <c r="AB2202" i="1" s="1"/>
  <c r="AB2203" i="1" s="1"/>
  <c r="AB2204" i="1" s="1"/>
  <c r="AB2205" i="1" s="1"/>
  <c r="AB2206" i="1" s="1"/>
  <c r="AB2207" i="1" s="1"/>
  <c r="AB2208" i="1" s="1"/>
  <c r="AB2209" i="1" s="1"/>
  <c r="AB2210" i="1" s="1"/>
  <c r="AB2211" i="1" s="1"/>
  <c r="AB2212" i="1" s="1"/>
  <c r="AB2213" i="1" s="1"/>
  <c r="AB2214" i="1" s="1"/>
  <c r="AB2215" i="1" s="1"/>
  <c r="AB2216" i="1" s="1"/>
  <c r="AB2217" i="1" s="1"/>
  <c r="AB2218" i="1" s="1"/>
  <c r="AB2219" i="1" s="1"/>
  <c r="AB2220" i="1" s="1"/>
  <c r="AB2221" i="1" s="1"/>
  <c r="AB2222" i="1" s="1"/>
  <c r="AB2223" i="1" s="1"/>
  <c r="AB2224" i="1" s="1"/>
  <c r="AB2225" i="1" s="1"/>
  <c r="AB2226" i="1" s="1"/>
  <c r="AB2227" i="1" s="1"/>
  <c r="AB2228" i="1" s="1"/>
  <c r="AB2229" i="1" s="1"/>
  <c r="AB2230" i="1" s="1"/>
  <c r="AB2231" i="1" s="1"/>
  <c r="AB2232" i="1" s="1"/>
  <c r="AB2233" i="1" s="1"/>
  <c r="AB2234" i="1" s="1"/>
  <c r="AB2235" i="1" s="1"/>
  <c r="AB2236" i="1" s="1"/>
  <c r="AB2237" i="1" s="1"/>
  <c r="AB2238" i="1" s="1"/>
  <c r="AB2239" i="1" s="1"/>
  <c r="AB2240" i="1" s="1"/>
  <c r="AB2241" i="1" s="1"/>
  <c r="AB2242" i="1" s="1"/>
  <c r="AB2243" i="1" s="1"/>
  <c r="AB2244" i="1" s="1"/>
  <c r="AB2245" i="1" s="1"/>
  <c r="AB2246" i="1" s="1"/>
  <c r="AB2247" i="1" s="1"/>
  <c r="AB2248" i="1" s="1"/>
  <c r="AB2249" i="1" s="1"/>
  <c r="AB2250" i="1" s="1"/>
  <c r="AB2251" i="1" s="1"/>
  <c r="AB2252" i="1" s="1"/>
  <c r="AB2253" i="1" s="1"/>
  <c r="AB2254" i="1" s="1"/>
  <c r="AB2255" i="1" s="1"/>
  <c r="AB2256" i="1" s="1"/>
  <c r="AB2257" i="1" s="1"/>
  <c r="AB2258" i="1" s="1"/>
  <c r="AB2259" i="1" s="1"/>
  <c r="AB2260" i="1" s="1"/>
  <c r="AB2261" i="1" s="1"/>
  <c r="AB2262" i="1" s="1"/>
  <c r="AB2263" i="1" s="1"/>
  <c r="AB2264" i="1" s="1"/>
  <c r="AB2265" i="1" s="1"/>
  <c r="AB2266" i="1" s="1"/>
  <c r="AB2267" i="1" s="1"/>
  <c r="AB2268" i="1" s="1"/>
  <c r="AB2269" i="1" s="1"/>
  <c r="AB2270" i="1" s="1"/>
  <c r="AB2271" i="1" s="1"/>
  <c r="AB2272" i="1" s="1"/>
  <c r="AB2273" i="1" s="1"/>
  <c r="AB2274" i="1" s="1"/>
  <c r="AB2275" i="1" s="1"/>
  <c r="AB2276" i="1" s="1"/>
  <c r="AB2277" i="1" s="1"/>
  <c r="AB2278" i="1" s="1"/>
  <c r="AB2279" i="1" s="1"/>
  <c r="AB2280" i="1" s="1"/>
  <c r="AB2281" i="1" s="1"/>
  <c r="AB2282" i="1" s="1"/>
  <c r="AB2283" i="1" s="1"/>
  <c r="AB2284" i="1" s="1"/>
  <c r="AB2285" i="1" s="1"/>
  <c r="AB2286" i="1" s="1"/>
  <c r="AB2287" i="1" s="1"/>
  <c r="AB2288" i="1" s="1"/>
  <c r="AB2289" i="1" s="1"/>
  <c r="AB2290" i="1" s="1"/>
  <c r="AB2291" i="1" s="1"/>
  <c r="AB2292" i="1" s="1"/>
  <c r="AB2293" i="1" s="1"/>
  <c r="AB2294" i="1" s="1"/>
  <c r="AB2295" i="1" s="1"/>
  <c r="AB2296" i="1" s="1"/>
  <c r="AB2297" i="1" s="1"/>
  <c r="AB2298" i="1" s="1"/>
  <c r="AB2299" i="1" s="1"/>
  <c r="AB2300" i="1" s="1"/>
  <c r="AB2301" i="1" s="1"/>
  <c r="AB2302" i="1" s="1"/>
  <c r="AB2303" i="1" s="1"/>
  <c r="AB2304" i="1" s="1"/>
  <c r="AB2305" i="1" s="1"/>
  <c r="AB2306" i="1" s="1"/>
  <c r="AB2307" i="1" s="1"/>
  <c r="AB2308" i="1" s="1"/>
  <c r="AB2309" i="1" s="1"/>
  <c r="AB2310" i="1" s="1"/>
  <c r="AB2311" i="1" s="1"/>
  <c r="AB2312" i="1" s="1"/>
  <c r="AB2313" i="1" s="1"/>
  <c r="AB2314" i="1" s="1"/>
  <c r="AB2315" i="1" s="1"/>
  <c r="AB2316" i="1" s="1"/>
  <c r="AB2317" i="1" s="1"/>
  <c r="AB2318" i="1" s="1"/>
  <c r="AB2319" i="1" s="1"/>
  <c r="AB2320" i="1" s="1"/>
  <c r="AB2321" i="1" s="1"/>
  <c r="AB2322" i="1" s="1"/>
  <c r="AB2323" i="1" s="1"/>
  <c r="AB2324" i="1" s="1"/>
  <c r="AB2325" i="1" s="1"/>
  <c r="AB2326" i="1" s="1"/>
  <c r="AB2327" i="1" s="1"/>
  <c r="AB2328" i="1" s="1"/>
  <c r="AB2329" i="1" s="1"/>
  <c r="AB2330" i="1" s="1"/>
  <c r="AB2331" i="1" s="1"/>
  <c r="AB2332" i="1" s="1"/>
  <c r="AB2333" i="1" s="1"/>
  <c r="AB2334" i="1" s="1"/>
  <c r="AB2335" i="1" s="1"/>
  <c r="AB2336" i="1" s="1"/>
  <c r="AB2337" i="1" s="1"/>
  <c r="AB2338" i="1" s="1"/>
  <c r="AB2339" i="1" s="1"/>
  <c r="AB2340" i="1" s="1"/>
  <c r="AB2341" i="1" s="1"/>
  <c r="AB2342" i="1" s="1"/>
  <c r="AB2343" i="1" s="1"/>
  <c r="AB2344" i="1" s="1"/>
  <c r="AB2345" i="1" s="1"/>
  <c r="AB2346" i="1" s="1"/>
  <c r="AB2347" i="1" s="1"/>
  <c r="AB2348" i="1" s="1"/>
  <c r="AB2349" i="1" s="1"/>
  <c r="AB2350" i="1" s="1"/>
  <c r="AB2351" i="1" s="1"/>
  <c r="AB2352" i="1" s="1"/>
  <c r="AB2353" i="1" s="1"/>
  <c r="AB2354" i="1" s="1"/>
  <c r="AB2355" i="1" s="1"/>
  <c r="AB2356" i="1" s="1"/>
  <c r="AB2357" i="1" s="1"/>
  <c r="AB2358" i="1" s="1"/>
  <c r="AB2359" i="1" s="1"/>
  <c r="AB2360" i="1" s="1"/>
  <c r="AB2361" i="1" s="1"/>
  <c r="AB2362" i="1" s="1"/>
  <c r="AB2363" i="1" s="1"/>
  <c r="AB2364" i="1" s="1"/>
  <c r="AB2365" i="1" s="1"/>
  <c r="AB2366" i="1" s="1"/>
  <c r="AB2367" i="1" s="1"/>
  <c r="AB2368" i="1" s="1"/>
  <c r="AB2369" i="1" s="1"/>
  <c r="AB2370" i="1" s="1"/>
  <c r="AB2371" i="1" s="1"/>
  <c r="AB2372" i="1" s="1"/>
  <c r="AB2373" i="1" s="1"/>
  <c r="AB2374" i="1" s="1"/>
  <c r="AB2375" i="1" s="1"/>
  <c r="AB2376" i="1" s="1"/>
  <c r="AB2377" i="1" s="1"/>
  <c r="AB2378" i="1" s="1"/>
  <c r="AB2379" i="1" s="1"/>
  <c r="AB2380" i="1" s="1"/>
  <c r="AB2381" i="1" s="1"/>
  <c r="AB2382" i="1" s="1"/>
  <c r="AB2383" i="1" s="1"/>
  <c r="AB2384" i="1" s="1"/>
  <c r="AB2385" i="1" s="1"/>
  <c r="AB2386" i="1" s="1"/>
  <c r="AB2387" i="1" s="1"/>
  <c r="AB2388" i="1" s="1"/>
  <c r="AB2389" i="1" s="1"/>
  <c r="AB2390" i="1" s="1"/>
  <c r="AB2391" i="1" s="1"/>
  <c r="AB2392" i="1" s="1"/>
  <c r="AB2393" i="1" s="1"/>
  <c r="AB2394" i="1" s="1"/>
  <c r="AB2395" i="1" s="1"/>
  <c r="AB2396" i="1" s="1"/>
  <c r="AB2397" i="1" s="1"/>
  <c r="AB2398" i="1" s="1"/>
  <c r="AB2399" i="1" s="1"/>
  <c r="AB2400" i="1" s="1"/>
  <c r="AB2401" i="1" s="1"/>
  <c r="AB2402" i="1" s="1"/>
  <c r="AB2403" i="1" s="1"/>
  <c r="AB2404" i="1" s="1"/>
  <c r="AB2405" i="1" s="1"/>
  <c r="AB2406" i="1" s="1"/>
  <c r="AB2407" i="1" s="1"/>
  <c r="AB2408" i="1" s="1"/>
  <c r="AB2409" i="1" s="1"/>
  <c r="AB2410" i="1" s="1"/>
  <c r="AB2411" i="1" s="1"/>
  <c r="AB2412" i="1" s="1"/>
  <c r="AB2413" i="1" s="1"/>
  <c r="AB2414" i="1" s="1"/>
  <c r="AB2415" i="1" s="1"/>
  <c r="AB2416" i="1" s="1"/>
  <c r="AB2417" i="1" s="1"/>
  <c r="AB2418" i="1" s="1"/>
  <c r="AB2419" i="1" s="1"/>
  <c r="AB2420" i="1" s="1"/>
  <c r="AB2421" i="1" s="1"/>
  <c r="AB2422" i="1" s="1"/>
  <c r="AB2423" i="1" s="1"/>
  <c r="AB2424" i="1" s="1"/>
  <c r="AB2425" i="1" s="1"/>
  <c r="AB2426" i="1" s="1"/>
  <c r="AB2427" i="1" s="1"/>
  <c r="AB2428" i="1" s="1"/>
  <c r="AB2429" i="1" s="1"/>
  <c r="AB2430" i="1" s="1"/>
  <c r="AB2431" i="1" s="1"/>
  <c r="AB2432" i="1" s="1"/>
  <c r="AB2433" i="1" s="1"/>
  <c r="AB2434" i="1" s="1"/>
  <c r="AB2435" i="1" s="1"/>
  <c r="AB2436" i="1" s="1"/>
  <c r="AB2437" i="1" s="1"/>
  <c r="AB2438" i="1" s="1"/>
  <c r="AB2439" i="1" s="1"/>
  <c r="AB2440" i="1" s="1"/>
  <c r="AB2441" i="1" s="1"/>
  <c r="AB2442" i="1" s="1"/>
  <c r="AB2443" i="1" s="1"/>
  <c r="AB2444" i="1" s="1"/>
  <c r="AB2445" i="1" s="1"/>
  <c r="AB2446" i="1" s="1"/>
  <c r="AB2447" i="1" s="1"/>
  <c r="AB2448" i="1" s="1"/>
  <c r="AB2449" i="1" s="1"/>
  <c r="AB2450" i="1" s="1"/>
  <c r="AB2451" i="1" s="1"/>
  <c r="AB2452" i="1" s="1"/>
  <c r="AB2453" i="1" s="1"/>
  <c r="AB2454" i="1" s="1"/>
  <c r="AB2455" i="1" s="1"/>
  <c r="AB2456" i="1" s="1"/>
  <c r="AB2457" i="1" s="1"/>
  <c r="AB2458" i="1" s="1"/>
  <c r="AB2459" i="1" s="1"/>
  <c r="AB2460" i="1" s="1"/>
  <c r="AB2461" i="1" s="1"/>
  <c r="AB2462" i="1" s="1"/>
  <c r="AB2463" i="1" s="1"/>
  <c r="AB2464" i="1" s="1"/>
  <c r="AB2465" i="1" s="1"/>
  <c r="AB2466" i="1" s="1"/>
  <c r="AB2467" i="1" s="1"/>
  <c r="AB2468" i="1" s="1"/>
  <c r="AB2469" i="1" s="1"/>
  <c r="AB2470" i="1" s="1"/>
  <c r="AB2471" i="1" s="1"/>
  <c r="AB2472" i="1" s="1"/>
  <c r="AB2473" i="1" s="1"/>
  <c r="AB2474" i="1" s="1"/>
  <c r="AB2475" i="1" s="1"/>
  <c r="AB2476" i="1" s="1"/>
  <c r="AB2477" i="1" s="1"/>
  <c r="AB2478" i="1" s="1"/>
  <c r="AB2479" i="1" s="1"/>
  <c r="AB2480" i="1" s="1"/>
  <c r="AB2481" i="1" s="1"/>
  <c r="AB2482" i="1" s="1"/>
  <c r="AB2483" i="1" s="1"/>
  <c r="AB2484" i="1" s="1"/>
  <c r="AB2485" i="1" s="1"/>
  <c r="AB2486" i="1" s="1"/>
  <c r="AB2487" i="1" s="1"/>
  <c r="AB2488" i="1" s="1"/>
  <c r="AB2489" i="1" s="1"/>
  <c r="AB2490" i="1" s="1"/>
  <c r="AB2491" i="1" s="1"/>
  <c r="AB2492" i="1" s="1"/>
  <c r="AB2493" i="1" s="1"/>
  <c r="AB2494" i="1" s="1"/>
  <c r="AB2495" i="1" s="1"/>
  <c r="AB2496" i="1" s="1"/>
  <c r="AB2497" i="1" s="1"/>
  <c r="AB2498" i="1" s="1"/>
  <c r="AB2499" i="1" s="1"/>
  <c r="AB2500" i="1" s="1"/>
  <c r="AB2501" i="1" s="1"/>
  <c r="AB2502" i="1" s="1"/>
  <c r="AB2503" i="1" s="1"/>
  <c r="AB2504" i="1" s="1"/>
  <c r="AB2505" i="1" s="1"/>
  <c r="AB2506" i="1" s="1"/>
  <c r="AB2507" i="1" s="1"/>
  <c r="AB2508" i="1" s="1"/>
  <c r="AB2509" i="1" s="1"/>
  <c r="AB2510" i="1" s="1"/>
  <c r="AB2511" i="1" s="1"/>
  <c r="AB2512" i="1" s="1"/>
  <c r="AB2513" i="1" s="1"/>
  <c r="AB2514" i="1" s="1"/>
  <c r="AB2515" i="1" s="1"/>
  <c r="AB2516" i="1" s="1"/>
  <c r="AB2517" i="1" s="1"/>
  <c r="AB2518" i="1" s="1"/>
  <c r="AB2519" i="1" s="1"/>
  <c r="AB2520" i="1" s="1"/>
  <c r="AB2521" i="1" s="1"/>
  <c r="AB2522" i="1" s="1"/>
  <c r="AB2523" i="1" s="1"/>
  <c r="AB2524" i="1" s="1"/>
  <c r="AB2525" i="1" s="1"/>
  <c r="AB2526" i="1" s="1"/>
  <c r="AB2527" i="1" s="1"/>
  <c r="AB2528" i="1" s="1"/>
  <c r="AB2529" i="1" s="1"/>
  <c r="AB2530" i="1" s="1"/>
  <c r="AB2531" i="1" s="1"/>
  <c r="AB2532" i="1" s="1"/>
  <c r="AB2533" i="1" s="1"/>
  <c r="AB2534" i="1" s="1"/>
  <c r="AB2535" i="1" s="1"/>
  <c r="AB2536" i="1" s="1"/>
  <c r="AB2537" i="1" s="1"/>
  <c r="AB2538" i="1" s="1"/>
  <c r="AB2539" i="1" s="1"/>
  <c r="AB2540" i="1" s="1"/>
  <c r="AB2541" i="1" s="1"/>
  <c r="AB2542" i="1" s="1"/>
  <c r="AB2543" i="1" s="1"/>
  <c r="AB2544" i="1" s="1"/>
  <c r="AB2545" i="1" s="1"/>
  <c r="AB2546" i="1" s="1"/>
  <c r="AB2547" i="1" s="1"/>
  <c r="AB2548" i="1" s="1"/>
  <c r="AB2549" i="1" s="1"/>
  <c r="AB2550" i="1" s="1"/>
  <c r="AB2551" i="1" s="1"/>
  <c r="AB2552" i="1" s="1"/>
  <c r="AB2553" i="1" s="1"/>
  <c r="AB2554" i="1" s="1"/>
  <c r="AB2555" i="1" s="1"/>
  <c r="AB2556" i="1" s="1"/>
  <c r="AB2557" i="1" s="1"/>
  <c r="AB2558" i="1" s="1"/>
  <c r="AB2559" i="1" s="1"/>
  <c r="AB2560" i="1" s="1"/>
  <c r="AB2561" i="1" s="1"/>
  <c r="AB2562" i="1" s="1"/>
  <c r="AB2563" i="1" s="1"/>
  <c r="AB2564" i="1" s="1"/>
  <c r="AB2565" i="1" s="1"/>
  <c r="AB2566" i="1" s="1"/>
  <c r="AB2567" i="1" s="1"/>
  <c r="AB2568" i="1" s="1"/>
  <c r="AB2569" i="1" s="1"/>
  <c r="AB2570" i="1" s="1"/>
  <c r="AB2571" i="1" s="1"/>
  <c r="AB2572" i="1" s="1"/>
  <c r="AB2573" i="1" s="1"/>
  <c r="AB2574" i="1" s="1"/>
  <c r="AB2575" i="1" s="1"/>
  <c r="AB2576" i="1" s="1"/>
  <c r="AB2577" i="1" s="1"/>
  <c r="AB2578" i="1" s="1"/>
  <c r="AB2579" i="1" s="1"/>
  <c r="AB2580" i="1" s="1"/>
  <c r="AB2581" i="1" s="1"/>
  <c r="AB2582" i="1" s="1"/>
  <c r="AB2583" i="1" s="1"/>
  <c r="AB2584" i="1" s="1"/>
  <c r="AB2585" i="1" s="1"/>
  <c r="AB2586" i="1" s="1"/>
  <c r="AB2587" i="1" s="1"/>
  <c r="AB2588" i="1" s="1"/>
  <c r="AB2589" i="1" s="1"/>
  <c r="AB2590" i="1" s="1"/>
  <c r="AB2591" i="1" s="1"/>
  <c r="AB2592" i="1" s="1"/>
  <c r="AB2593" i="1" s="1"/>
  <c r="AB2594" i="1" s="1"/>
  <c r="AB2595" i="1" s="1"/>
  <c r="AB2596" i="1" s="1"/>
  <c r="AB2597" i="1" s="1"/>
  <c r="AB2598" i="1" s="1"/>
  <c r="AB2599" i="1" s="1"/>
  <c r="AB2600" i="1" s="1"/>
  <c r="AB2601" i="1" s="1"/>
  <c r="AB2602" i="1" s="1"/>
  <c r="AB2603" i="1" s="1"/>
  <c r="AB2604" i="1" s="1"/>
  <c r="AB2605" i="1" s="1"/>
  <c r="AB2606" i="1" s="1"/>
  <c r="AB2607" i="1" s="1"/>
  <c r="AB2608" i="1" s="1"/>
  <c r="AB2609" i="1" s="1"/>
  <c r="AB2610" i="1" s="1"/>
  <c r="AB2611" i="1" s="1"/>
  <c r="AB2612" i="1" s="1"/>
  <c r="AB2613" i="1" s="1"/>
  <c r="AB2614" i="1" s="1"/>
  <c r="AB2615" i="1" s="1"/>
  <c r="AB2616" i="1" s="1"/>
  <c r="AB2617" i="1" s="1"/>
  <c r="AB2618" i="1" s="1"/>
  <c r="AB2619" i="1" s="1"/>
  <c r="AB2620" i="1" s="1"/>
  <c r="AB2621" i="1" s="1"/>
  <c r="AB2622" i="1" s="1"/>
  <c r="AB2623" i="1" s="1"/>
  <c r="AB2624" i="1" s="1"/>
  <c r="AB2625" i="1" s="1"/>
  <c r="AB2626" i="1" s="1"/>
  <c r="AB2627" i="1" s="1"/>
  <c r="AB2628" i="1" s="1"/>
  <c r="AB2629" i="1" s="1"/>
  <c r="AB2630" i="1" s="1"/>
  <c r="AB2631" i="1" s="1"/>
  <c r="AB2632" i="1" s="1"/>
  <c r="AB2633" i="1" s="1"/>
  <c r="AB2634" i="1" s="1"/>
  <c r="AB2635" i="1" s="1"/>
  <c r="AB2636" i="1" s="1"/>
  <c r="AB2637" i="1" s="1"/>
  <c r="AB2638" i="1" s="1"/>
  <c r="AB2639" i="1" s="1"/>
  <c r="AB2640" i="1" s="1"/>
  <c r="AB2641" i="1" s="1"/>
  <c r="AB2642" i="1" s="1"/>
  <c r="AB2643" i="1" s="1"/>
  <c r="AB2644" i="1" s="1"/>
  <c r="AB2645" i="1" s="1"/>
  <c r="AB2646" i="1" s="1"/>
  <c r="AB2647" i="1" s="1"/>
  <c r="AB2648" i="1" s="1"/>
  <c r="AB2649" i="1" s="1"/>
  <c r="AB2650" i="1" s="1"/>
  <c r="AB2651" i="1" s="1"/>
  <c r="AB2652" i="1" s="1"/>
  <c r="AB2653" i="1" s="1"/>
  <c r="AB2654" i="1" s="1"/>
  <c r="AB2655" i="1" s="1"/>
  <c r="AB2656" i="1" s="1"/>
  <c r="AB2657" i="1" s="1"/>
  <c r="AB2658" i="1" s="1"/>
  <c r="AB2659" i="1" s="1"/>
  <c r="AB2660" i="1" s="1"/>
  <c r="AB2661" i="1" s="1"/>
  <c r="AB2662" i="1" s="1"/>
  <c r="AB2663" i="1" s="1"/>
  <c r="AB2664" i="1" s="1"/>
  <c r="AB2665" i="1" s="1"/>
  <c r="AB2666" i="1" s="1"/>
  <c r="AB2667" i="1" s="1"/>
  <c r="AB2668" i="1" s="1"/>
  <c r="AB2669" i="1" s="1"/>
  <c r="AB2670" i="1" s="1"/>
  <c r="AB2671" i="1" s="1"/>
  <c r="AB2672" i="1" s="1"/>
  <c r="AB2673" i="1" s="1"/>
  <c r="AB2674" i="1" s="1"/>
  <c r="AB2675" i="1" s="1"/>
  <c r="AB2676" i="1" s="1"/>
  <c r="AB2677" i="1" s="1"/>
  <c r="AB2678" i="1" s="1"/>
  <c r="AB2679" i="1" s="1"/>
  <c r="AB2680" i="1" s="1"/>
  <c r="AB2681" i="1" s="1"/>
  <c r="AB2682" i="1" s="1"/>
  <c r="AB2683" i="1" s="1"/>
  <c r="AB2684" i="1" s="1"/>
  <c r="AB2685" i="1" s="1"/>
  <c r="AB2686" i="1" s="1"/>
  <c r="AB2687" i="1" s="1"/>
  <c r="AB2688" i="1" s="1"/>
  <c r="AB2689" i="1" s="1"/>
  <c r="AB2690" i="1" s="1"/>
  <c r="AB2691" i="1" s="1"/>
  <c r="AB2692" i="1" s="1"/>
  <c r="AB2693" i="1" s="1"/>
  <c r="AB2694" i="1" s="1"/>
  <c r="AB2695" i="1" s="1"/>
  <c r="AB2696" i="1" s="1"/>
  <c r="AB2697" i="1" s="1"/>
  <c r="AB2698" i="1" s="1"/>
  <c r="AB2699" i="1" s="1"/>
  <c r="AB2700" i="1" s="1"/>
  <c r="AB2701" i="1" s="1"/>
  <c r="AB2702" i="1" s="1"/>
  <c r="AB2703" i="1" s="1"/>
  <c r="AB2704" i="1" s="1"/>
  <c r="AB2705" i="1" s="1"/>
  <c r="AB2706" i="1" s="1"/>
  <c r="AB2707" i="1" s="1"/>
  <c r="AB2708" i="1" s="1"/>
  <c r="AB2709" i="1" s="1"/>
  <c r="AB2710" i="1" s="1"/>
  <c r="AB2711" i="1" s="1"/>
  <c r="AB2712" i="1" s="1"/>
  <c r="AB2713" i="1" s="1"/>
  <c r="AB2714" i="1" s="1"/>
  <c r="AB2715" i="1" s="1"/>
  <c r="AB2716" i="1" s="1"/>
  <c r="AB2717" i="1" s="1"/>
  <c r="AB2718" i="1" s="1"/>
  <c r="AB2719" i="1" s="1"/>
  <c r="AB2720" i="1" s="1"/>
  <c r="AB2721" i="1" s="1"/>
  <c r="AB2722" i="1" s="1"/>
  <c r="AB2723" i="1" s="1"/>
  <c r="AB2724" i="1" s="1"/>
  <c r="AB2725" i="1" s="1"/>
  <c r="AB2726" i="1" s="1"/>
  <c r="AB2727" i="1" s="1"/>
  <c r="AB2728" i="1" s="1"/>
  <c r="AB2729" i="1" s="1"/>
  <c r="AB2730" i="1" s="1"/>
  <c r="AB2731" i="1" s="1"/>
  <c r="AB2732" i="1" s="1"/>
  <c r="AB2733" i="1" s="1"/>
  <c r="AB2734" i="1" s="1"/>
  <c r="AB2735" i="1" s="1"/>
  <c r="AB2736" i="1" s="1"/>
  <c r="AB2737" i="1" s="1"/>
  <c r="AB2738" i="1" s="1"/>
  <c r="AB2739" i="1" s="1"/>
  <c r="AB2740" i="1" s="1"/>
  <c r="AB2741" i="1" s="1"/>
  <c r="AB2742" i="1" s="1"/>
  <c r="AB2743" i="1" s="1"/>
  <c r="AB2744" i="1" s="1"/>
  <c r="AB2745" i="1" s="1"/>
  <c r="AB2746" i="1" s="1"/>
  <c r="AB2747" i="1" s="1"/>
  <c r="AB2748" i="1" s="1"/>
  <c r="AB2749" i="1" s="1"/>
  <c r="AB2750" i="1" s="1"/>
  <c r="AB2751" i="1" s="1"/>
  <c r="AB2752" i="1" s="1"/>
  <c r="AB2753" i="1" s="1"/>
  <c r="AB2754" i="1" s="1"/>
  <c r="AB2755" i="1" s="1"/>
  <c r="AB2756" i="1" s="1"/>
  <c r="AB2757" i="1" s="1"/>
  <c r="AB2758" i="1" s="1"/>
  <c r="AB2759" i="1" s="1"/>
  <c r="AB2760" i="1" s="1"/>
  <c r="AB2761" i="1" s="1"/>
  <c r="AB2762" i="1" s="1"/>
  <c r="AB2763" i="1" s="1"/>
  <c r="AB2764" i="1" s="1"/>
  <c r="AB2765" i="1" s="1"/>
  <c r="AB2766" i="1" s="1"/>
  <c r="AB2767" i="1" s="1"/>
  <c r="AB2768" i="1" s="1"/>
  <c r="AB2769" i="1" s="1"/>
  <c r="AB2770" i="1" s="1"/>
  <c r="AB2771" i="1" s="1"/>
  <c r="AB2772" i="1" s="1"/>
  <c r="AB2773" i="1" s="1"/>
  <c r="AB2774" i="1" s="1"/>
  <c r="AB2775" i="1" s="1"/>
  <c r="AB2776" i="1" s="1"/>
  <c r="AB2777" i="1" s="1"/>
  <c r="AB2778" i="1" s="1"/>
  <c r="AB2779" i="1" s="1"/>
  <c r="AB2780" i="1" s="1"/>
  <c r="AB2781" i="1" s="1"/>
  <c r="AB2782" i="1" s="1"/>
  <c r="AB2783" i="1" s="1"/>
  <c r="AB2784" i="1" s="1"/>
  <c r="AB2785" i="1" s="1"/>
  <c r="AB2786" i="1" s="1"/>
  <c r="AB2787" i="1" s="1"/>
  <c r="AB2788" i="1" s="1"/>
  <c r="AB2789" i="1" s="1"/>
  <c r="AB2790" i="1" s="1"/>
  <c r="AB2791" i="1" s="1"/>
  <c r="AB2792" i="1" s="1"/>
  <c r="AB2793" i="1" s="1"/>
  <c r="AB2794" i="1" s="1"/>
  <c r="AB2795" i="1" s="1"/>
  <c r="AB2796" i="1" s="1"/>
  <c r="AB2797" i="1" s="1"/>
  <c r="AB2798" i="1" s="1"/>
  <c r="AB2799" i="1" s="1"/>
  <c r="AB2800" i="1" s="1"/>
  <c r="AB2801" i="1" s="1"/>
  <c r="AB2802" i="1" s="1"/>
  <c r="AB2803" i="1" s="1"/>
  <c r="AB2804" i="1" s="1"/>
  <c r="AB2805" i="1" s="1"/>
  <c r="AB2806" i="1" s="1"/>
  <c r="AB2807" i="1" s="1"/>
  <c r="AB2808" i="1" s="1"/>
  <c r="AB2809" i="1" s="1"/>
  <c r="AB2810" i="1" s="1"/>
  <c r="AB2811" i="1" s="1"/>
  <c r="AB2812" i="1" s="1"/>
  <c r="AB2813" i="1" s="1"/>
  <c r="AB2814" i="1" s="1"/>
  <c r="AB2815" i="1" s="1"/>
  <c r="AB2816" i="1" s="1"/>
  <c r="AB2817" i="1" s="1"/>
  <c r="AB2818" i="1" s="1"/>
  <c r="AB2819" i="1" s="1"/>
  <c r="AB2820" i="1" s="1"/>
  <c r="AB2821" i="1" s="1"/>
  <c r="AB2822" i="1" s="1"/>
  <c r="AB2823" i="1" s="1"/>
  <c r="AB2824" i="1" s="1"/>
  <c r="AB2825" i="1" s="1"/>
  <c r="AB2826" i="1" s="1"/>
  <c r="AB2827" i="1" s="1"/>
  <c r="AB2828" i="1" s="1"/>
  <c r="AB2829" i="1" s="1"/>
  <c r="AB2830" i="1" s="1"/>
  <c r="AB2831" i="1" s="1"/>
  <c r="AB2832" i="1" s="1"/>
  <c r="AB2833" i="1" s="1"/>
  <c r="AB2834" i="1" s="1"/>
  <c r="AB2835" i="1" s="1"/>
  <c r="AB2836" i="1" s="1"/>
  <c r="AB2837" i="1" s="1"/>
  <c r="AB2838" i="1" s="1"/>
  <c r="AB2839" i="1" s="1"/>
  <c r="AB2840" i="1" s="1"/>
  <c r="AB2841" i="1" s="1"/>
  <c r="AB2842" i="1" s="1"/>
  <c r="AB2843" i="1" s="1"/>
  <c r="AB2844" i="1" s="1"/>
  <c r="AB2845" i="1" s="1"/>
  <c r="AB2846" i="1" s="1"/>
  <c r="AB2847" i="1" s="1"/>
  <c r="AB2848" i="1" s="1"/>
  <c r="AB2849" i="1" s="1"/>
  <c r="AB2850" i="1" s="1"/>
  <c r="AB2851" i="1" s="1"/>
  <c r="AB2852" i="1" s="1"/>
  <c r="AB2853" i="1" s="1"/>
  <c r="AB2854" i="1" s="1"/>
  <c r="AB2855" i="1" s="1"/>
  <c r="AB2856" i="1" s="1"/>
  <c r="AB2857" i="1" s="1"/>
  <c r="AB2858" i="1" s="1"/>
  <c r="AB2859" i="1" s="1"/>
  <c r="AB2860" i="1" s="1"/>
  <c r="AB2861" i="1" s="1"/>
  <c r="AB2862" i="1" s="1"/>
  <c r="AB2863" i="1" s="1"/>
  <c r="AB2864" i="1" s="1"/>
  <c r="AB2865" i="1" s="1"/>
  <c r="AB2866" i="1" s="1"/>
  <c r="AB2867" i="1" s="1"/>
  <c r="AB2868" i="1" s="1"/>
  <c r="AB2869" i="1" s="1"/>
  <c r="AB2870" i="1" s="1"/>
  <c r="AB2871" i="1" s="1"/>
  <c r="AB2872" i="1" s="1"/>
  <c r="AB2873" i="1" s="1"/>
  <c r="AB2874" i="1" s="1"/>
  <c r="AB2875" i="1" s="1"/>
  <c r="AB2876" i="1" s="1"/>
  <c r="AB2877" i="1" s="1"/>
  <c r="AB2878" i="1" s="1"/>
  <c r="AB2879" i="1" s="1"/>
  <c r="AB2880" i="1" s="1"/>
  <c r="AB2881" i="1" s="1"/>
  <c r="AB2882" i="1" s="1"/>
  <c r="AB2883" i="1" s="1"/>
  <c r="AB2884" i="1" s="1"/>
  <c r="AB2885" i="1" s="1"/>
  <c r="AB2886" i="1" s="1"/>
  <c r="AB2887" i="1" s="1"/>
  <c r="AB2888" i="1" s="1"/>
  <c r="AB2889" i="1" s="1"/>
  <c r="AB2890" i="1" s="1"/>
  <c r="AB2891" i="1" s="1"/>
  <c r="AB2892" i="1" s="1"/>
  <c r="AB2893" i="1" s="1"/>
  <c r="AB2894" i="1" s="1"/>
  <c r="AB2895" i="1" s="1"/>
  <c r="AB2896" i="1" s="1"/>
  <c r="AB2897" i="1" s="1"/>
  <c r="AB2898" i="1" s="1"/>
  <c r="AB2899" i="1" s="1"/>
  <c r="AB2900" i="1" s="1"/>
  <c r="AB2901" i="1" s="1"/>
  <c r="AB2902" i="1" s="1"/>
  <c r="AB2903" i="1" s="1"/>
  <c r="AB2904" i="1" s="1"/>
  <c r="AB2905" i="1" s="1"/>
  <c r="AB2906" i="1" s="1"/>
  <c r="AB2907" i="1" s="1"/>
  <c r="AB2908" i="1" s="1"/>
  <c r="AB2909" i="1" s="1"/>
  <c r="AB2910" i="1" s="1"/>
  <c r="AB2911" i="1" s="1"/>
  <c r="AB2912" i="1" s="1"/>
  <c r="AB2913" i="1" s="1"/>
  <c r="AB2914" i="1" s="1"/>
  <c r="AB2915" i="1" s="1"/>
  <c r="AB2916" i="1" s="1"/>
  <c r="AB2917" i="1" s="1"/>
  <c r="AB2918" i="1" s="1"/>
  <c r="AB2919" i="1" s="1"/>
  <c r="AB2920" i="1" s="1"/>
  <c r="AB2921" i="1" s="1"/>
  <c r="AB2922" i="1" s="1"/>
  <c r="AB2923" i="1" s="1"/>
  <c r="AB2924" i="1" s="1"/>
  <c r="AB2925" i="1" s="1"/>
  <c r="AB2926" i="1" s="1"/>
  <c r="AB2927" i="1" s="1"/>
  <c r="AB2928" i="1" s="1"/>
  <c r="AB2929" i="1" s="1"/>
  <c r="AB2930" i="1" s="1"/>
  <c r="AB2931" i="1" s="1"/>
  <c r="AB2932" i="1" s="1"/>
  <c r="AB2933" i="1" s="1"/>
  <c r="AB2934" i="1" s="1"/>
  <c r="AB2935" i="1" s="1"/>
  <c r="AB2936" i="1" s="1"/>
  <c r="AB2937" i="1" s="1"/>
  <c r="AB2938" i="1" s="1"/>
  <c r="AB2939" i="1" s="1"/>
  <c r="AB2940" i="1" s="1"/>
  <c r="AB2941" i="1" s="1"/>
  <c r="AB2942" i="1" s="1"/>
  <c r="AB2943" i="1" s="1"/>
  <c r="AB2944" i="1" s="1"/>
  <c r="AB2945" i="1" s="1"/>
  <c r="AB2946" i="1" s="1"/>
  <c r="AB2947" i="1" s="1"/>
  <c r="AB2948" i="1" s="1"/>
  <c r="AB2949" i="1" s="1"/>
  <c r="AB2950" i="1" s="1"/>
  <c r="AB2951" i="1" s="1"/>
  <c r="AB2952" i="1" s="1"/>
  <c r="AB2953" i="1" s="1"/>
  <c r="AB2954" i="1" s="1"/>
  <c r="AB2955" i="1" s="1"/>
  <c r="AB2956" i="1" s="1"/>
  <c r="AB2957" i="1" s="1"/>
  <c r="AB2958" i="1" s="1"/>
  <c r="AB2959" i="1" s="1"/>
  <c r="AB2960" i="1" s="1"/>
  <c r="AB2961" i="1" s="1"/>
  <c r="AB2962" i="1" s="1"/>
  <c r="AB2963" i="1" s="1"/>
  <c r="AB2964" i="1" s="1"/>
  <c r="AB2965" i="1" s="1"/>
  <c r="AB2966" i="1" s="1"/>
  <c r="AB2967" i="1" s="1"/>
  <c r="AB2968" i="1" s="1"/>
  <c r="AB2969" i="1" s="1"/>
  <c r="AB2970" i="1" s="1"/>
  <c r="AB2971" i="1" s="1"/>
  <c r="AB2972" i="1" s="1"/>
  <c r="AB2973" i="1" s="1"/>
  <c r="AB2974" i="1" s="1"/>
  <c r="AB2975" i="1" s="1"/>
  <c r="AB2976" i="1" s="1"/>
  <c r="AB2977" i="1" s="1"/>
  <c r="AB2978" i="1" s="1"/>
  <c r="AB2979" i="1" s="1"/>
  <c r="AB2980" i="1" s="1"/>
  <c r="AB2981" i="1" s="1"/>
  <c r="AB2982" i="1" s="1"/>
  <c r="AB2983" i="1" s="1"/>
  <c r="AB2984" i="1" s="1"/>
  <c r="AB2985" i="1" s="1"/>
  <c r="AB2986" i="1" s="1"/>
  <c r="AB2987" i="1" s="1"/>
  <c r="AB2988" i="1" s="1"/>
  <c r="AB2989" i="1" s="1"/>
  <c r="AB2990" i="1" s="1"/>
  <c r="AB2991" i="1" s="1"/>
  <c r="AB2992" i="1" s="1"/>
  <c r="AB2993" i="1" s="1"/>
  <c r="AB2994" i="1" s="1"/>
  <c r="AB2995" i="1" s="1"/>
  <c r="AB2996" i="1" s="1"/>
  <c r="AB2997" i="1" s="1"/>
  <c r="AB2998" i="1" s="1"/>
  <c r="AB2999" i="1" s="1"/>
  <c r="AB3000" i="1" s="1"/>
  <c r="AB3001" i="1" s="1"/>
  <c r="AB3002" i="1" s="1"/>
  <c r="AB3003" i="1" s="1"/>
  <c r="AB3004" i="1" s="1"/>
  <c r="AB3005" i="1" s="1"/>
  <c r="AB3006" i="1" s="1"/>
  <c r="AB3007" i="1" s="1"/>
  <c r="AB3008" i="1" s="1"/>
  <c r="AB3009" i="1" s="1"/>
  <c r="AB3010" i="1" s="1"/>
  <c r="AB3011" i="1" s="1"/>
  <c r="AB3012" i="1" s="1"/>
  <c r="AB3013" i="1" s="1"/>
  <c r="AB3014" i="1" s="1"/>
  <c r="AB3015" i="1" s="1"/>
  <c r="AB3016" i="1" s="1"/>
  <c r="AB3017" i="1" s="1"/>
  <c r="AB3018" i="1" s="1"/>
  <c r="AB3019" i="1" s="1"/>
  <c r="AB3020" i="1" s="1"/>
  <c r="AB3021" i="1" s="1"/>
  <c r="AB3022" i="1" s="1"/>
  <c r="AB3023" i="1" s="1"/>
  <c r="AB3024" i="1" s="1"/>
  <c r="AB3025" i="1" s="1"/>
  <c r="AB3026" i="1" s="1"/>
  <c r="AB3027" i="1" s="1"/>
  <c r="AB3028" i="1" s="1"/>
  <c r="AB3029" i="1" s="1"/>
  <c r="AB3030" i="1" s="1"/>
  <c r="AB3031" i="1" s="1"/>
  <c r="AB3032" i="1" s="1"/>
  <c r="AB3033" i="1" s="1"/>
  <c r="AB3034" i="1" s="1"/>
  <c r="AB3035" i="1" s="1"/>
  <c r="AB3036" i="1" s="1"/>
  <c r="AB3037" i="1" s="1"/>
  <c r="AB3038" i="1" s="1"/>
  <c r="AB3039" i="1" s="1"/>
  <c r="AB3040" i="1" s="1"/>
  <c r="AB3041" i="1" s="1"/>
  <c r="AB3042" i="1" s="1"/>
  <c r="AB3043" i="1" s="1"/>
  <c r="AB3044" i="1" s="1"/>
  <c r="AB3045" i="1" s="1"/>
  <c r="AB3046" i="1" s="1"/>
  <c r="AB3047" i="1" s="1"/>
  <c r="AB3048" i="1" s="1"/>
  <c r="AB3049" i="1" s="1"/>
  <c r="AB3050" i="1" s="1"/>
  <c r="AB3051" i="1" s="1"/>
  <c r="AB3052" i="1" s="1"/>
  <c r="AB3053" i="1" s="1"/>
  <c r="AB3054" i="1" s="1"/>
  <c r="AB3055" i="1" s="1"/>
  <c r="AB3056" i="1" s="1"/>
  <c r="AB3057" i="1" s="1"/>
  <c r="AB3058" i="1" s="1"/>
  <c r="AB3059" i="1" s="1"/>
  <c r="AB3060" i="1" s="1"/>
  <c r="AB3061" i="1" s="1"/>
  <c r="AB3062" i="1" s="1"/>
  <c r="AB3063" i="1" s="1"/>
  <c r="AB3064" i="1" s="1"/>
  <c r="AB3065" i="1" s="1"/>
  <c r="AB3066" i="1" s="1"/>
  <c r="AB3067" i="1" s="1"/>
  <c r="AB3068" i="1" s="1"/>
  <c r="AB3069" i="1" s="1"/>
  <c r="AB3070" i="1" s="1"/>
  <c r="AB3071" i="1" s="1"/>
  <c r="AB3072" i="1" s="1"/>
  <c r="AB3073" i="1" s="1"/>
  <c r="AB3074" i="1" s="1"/>
  <c r="AB3075" i="1" s="1"/>
  <c r="AB3076" i="1" s="1"/>
  <c r="AB3077" i="1" s="1"/>
  <c r="AB3078" i="1" s="1"/>
  <c r="AB3079" i="1" s="1"/>
  <c r="AB3080" i="1" s="1"/>
  <c r="AB3081" i="1" s="1"/>
  <c r="AB3082" i="1" s="1"/>
  <c r="AB3083" i="1" s="1"/>
  <c r="AB3084" i="1" s="1"/>
  <c r="AB3085" i="1" s="1"/>
  <c r="AB3086" i="1" s="1"/>
  <c r="AB3087" i="1" s="1"/>
  <c r="AB3088" i="1" s="1"/>
  <c r="AB3089" i="1" s="1"/>
  <c r="AB3090" i="1" s="1"/>
  <c r="AB3091" i="1" s="1"/>
  <c r="AB3092" i="1" s="1"/>
  <c r="AB3093" i="1" s="1"/>
  <c r="AB3094" i="1" s="1"/>
  <c r="AB3095" i="1" s="1"/>
  <c r="AB3096" i="1" s="1"/>
  <c r="AB3097" i="1" s="1"/>
  <c r="AB3098" i="1" s="1"/>
  <c r="AB3099" i="1" s="1"/>
  <c r="AB3100" i="1" s="1"/>
  <c r="AB3101" i="1" s="1"/>
  <c r="AB3102" i="1" s="1"/>
  <c r="AB3103" i="1" s="1"/>
  <c r="AB3104" i="1" s="1"/>
  <c r="AB3105" i="1" s="1"/>
  <c r="AB3106" i="1" s="1"/>
  <c r="AB3107" i="1" s="1"/>
  <c r="AB3108" i="1" s="1"/>
  <c r="AB3109" i="1" s="1"/>
  <c r="AB3110" i="1" s="1"/>
  <c r="AB3111" i="1" s="1"/>
  <c r="AB3112" i="1" s="1"/>
  <c r="AB3113" i="1" s="1"/>
  <c r="AB3114" i="1" s="1"/>
  <c r="AB3115" i="1" s="1"/>
  <c r="AB3116" i="1" s="1"/>
  <c r="AB3117" i="1" s="1"/>
  <c r="AB3118" i="1" s="1"/>
  <c r="AB3119" i="1" s="1"/>
  <c r="AB3120" i="1" s="1"/>
  <c r="AB3121" i="1" s="1"/>
  <c r="AB3122" i="1" s="1"/>
  <c r="AB3123" i="1" s="1"/>
  <c r="AB3124" i="1" s="1"/>
  <c r="AB3125" i="1" s="1"/>
  <c r="AB3126" i="1" s="1"/>
  <c r="AB3127" i="1" s="1"/>
  <c r="AB3128" i="1" s="1"/>
  <c r="AB3129" i="1" s="1"/>
  <c r="AB3130" i="1" s="1"/>
  <c r="AB3131" i="1" s="1"/>
  <c r="AB3132" i="1" s="1"/>
  <c r="AB3133" i="1" s="1"/>
  <c r="AB3134" i="1" s="1"/>
  <c r="AB3135" i="1" s="1"/>
  <c r="AB3136" i="1" s="1"/>
  <c r="AB3137" i="1" s="1"/>
  <c r="AB3138" i="1" s="1"/>
  <c r="AB3139" i="1" s="1"/>
  <c r="AB3140" i="1" s="1"/>
  <c r="AB3141" i="1" s="1"/>
  <c r="AB3142" i="1" s="1"/>
  <c r="AB3143" i="1" s="1"/>
  <c r="AB3144" i="1" s="1"/>
  <c r="AB3145" i="1" s="1"/>
  <c r="AB3146" i="1" s="1"/>
  <c r="AB3147" i="1" s="1"/>
  <c r="AB3148" i="1" s="1"/>
  <c r="AB3149" i="1" s="1"/>
  <c r="AB3150" i="1" s="1"/>
  <c r="AB3151" i="1" s="1"/>
  <c r="AB3152" i="1" s="1"/>
  <c r="AB3153" i="1" s="1"/>
  <c r="AB3154" i="1" s="1"/>
  <c r="AB3155" i="1" s="1"/>
  <c r="AB3156" i="1" s="1"/>
  <c r="AB3157" i="1" s="1"/>
  <c r="AB3158" i="1" s="1"/>
  <c r="AB3159" i="1" s="1"/>
  <c r="AB3160" i="1" s="1"/>
  <c r="AB3161" i="1" s="1"/>
  <c r="AB3162" i="1" s="1"/>
  <c r="AB3163" i="1" s="1"/>
  <c r="AB3164" i="1" s="1"/>
  <c r="AB3165" i="1" s="1"/>
  <c r="AB3166" i="1" s="1"/>
  <c r="AB3167" i="1" s="1"/>
  <c r="AB3168" i="1" s="1"/>
  <c r="AB3169" i="1" s="1"/>
  <c r="AB3170" i="1" s="1"/>
  <c r="AB3171" i="1" s="1"/>
  <c r="AB3172" i="1" s="1"/>
  <c r="AB3173" i="1" s="1"/>
  <c r="AB3174" i="1" s="1"/>
  <c r="AB3175" i="1" s="1"/>
  <c r="AB3176" i="1" s="1"/>
  <c r="AB3177" i="1" s="1"/>
  <c r="AB3178" i="1" s="1"/>
  <c r="AB3179" i="1" s="1"/>
  <c r="AB3180" i="1" s="1"/>
  <c r="AB3181" i="1" s="1"/>
  <c r="AB3182" i="1" s="1"/>
  <c r="AB3183" i="1" s="1"/>
  <c r="AB3184" i="1" s="1"/>
  <c r="AB3185" i="1" s="1"/>
  <c r="AB3186" i="1" s="1"/>
  <c r="AB3187" i="1" s="1"/>
  <c r="AB3188" i="1" s="1"/>
  <c r="AB3189" i="1" s="1"/>
  <c r="AB3190" i="1" s="1"/>
  <c r="AB3191" i="1" s="1"/>
  <c r="AB3192" i="1" s="1"/>
  <c r="AB3193" i="1" s="1"/>
  <c r="AB3194" i="1" s="1"/>
  <c r="AB3195" i="1" s="1"/>
  <c r="AB3196" i="1" s="1"/>
  <c r="AB3197" i="1" s="1"/>
  <c r="AB3198" i="1" s="1"/>
  <c r="AB3199" i="1" s="1"/>
  <c r="AB3200" i="1" s="1"/>
  <c r="AB3201" i="1" s="1"/>
  <c r="AB3202" i="1" s="1"/>
  <c r="AB3203" i="1" s="1"/>
  <c r="AB3204" i="1" s="1"/>
  <c r="AB3205" i="1" s="1"/>
  <c r="AB3206" i="1" s="1"/>
  <c r="AB3207" i="1" s="1"/>
  <c r="AB3208" i="1" s="1"/>
  <c r="AB3209" i="1" s="1"/>
  <c r="AB3210" i="1" s="1"/>
  <c r="AB3211" i="1" s="1"/>
  <c r="AB3212" i="1" s="1"/>
  <c r="AB3213" i="1" s="1"/>
  <c r="AB3214" i="1" s="1"/>
  <c r="AB3215" i="1" s="1"/>
  <c r="AB3216" i="1" s="1"/>
  <c r="AB3217" i="1" s="1"/>
  <c r="AB3218" i="1" s="1"/>
  <c r="AB3219" i="1" s="1"/>
  <c r="AB3220" i="1" s="1"/>
  <c r="AB3221" i="1" s="1"/>
  <c r="AB3222" i="1" s="1"/>
  <c r="AB3223" i="1" s="1"/>
  <c r="AB3224" i="1" s="1"/>
  <c r="AB3225" i="1" s="1"/>
  <c r="AB3226" i="1" s="1"/>
  <c r="AB3227" i="1" s="1"/>
  <c r="AB3228" i="1" s="1"/>
  <c r="AB3229" i="1" s="1"/>
  <c r="AB3230" i="1" s="1"/>
  <c r="AB3231" i="1" s="1"/>
  <c r="AB3232" i="1" s="1"/>
  <c r="AB3233" i="1" s="1"/>
  <c r="AB3234" i="1" s="1"/>
  <c r="AB3235" i="1" s="1"/>
  <c r="AB3236" i="1" s="1"/>
  <c r="AB3237" i="1" s="1"/>
  <c r="AB3238" i="1" s="1"/>
  <c r="AB3239" i="1" s="1"/>
  <c r="AB3240" i="1" s="1"/>
  <c r="AB3241" i="1" s="1"/>
  <c r="AB3242" i="1" s="1"/>
  <c r="AB3243" i="1" s="1"/>
  <c r="AB3244" i="1" s="1"/>
  <c r="AB3245" i="1" s="1"/>
  <c r="AB3246" i="1" s="1"/>
  <c r="AB3247" i="1" s="1"/>
  <c r="AB3248" i="1" s="1"/>
  <c r="AB3249" i="1" s="1"/>
  <c r="AB3250" i="1" s="1"/>
  <c r="AB3251" i="1" s="1"/>
  <c r="AB3252" i="1" s="1"/>
  <c r="AB3253" i="1" s="1"/>
  <c r="AB3254" i="1" s="1"/>
  <c r="AB3255" i="1" s="1"/>
  <c r="AB3256" i="1" s="1"/>
  <c r="AB3257" i="1" s="1"/>
  <c r="AB3258" i="1" s="1"/>
  <c r="AB3259" i="1" s="1"/>
  <c r="AB3260" i="1" s="1"/>
  <c r="AB3261" i="1" s="1"/>
  <c r="AB3262" i="1" s="1"/>
  <c r="AB3263" i="1" s="1"/>
  <c r="AB3264" i="1" s="1"/>
  <c r="AB3265" i="1" s="1"/>
  <c r="AB3266" i="1" s="1"/>
  <c r="AB3267" i="1" s="1"/>
  <c r="AB3268" i="1" s="1"/>
  <c r="AB3269" i="1" s="1"/>
  <c r="AB3270" i="1" s="1"/>
  <c r="AB3271" i="1" s="1"/>
  <c r="AB3272" i="1" s="1"/>
  <c r="AB3273" i="1" s="1"/>
  <c r="AB3274" i="1" s="1"/>
  <c r="AB3275" i="1" s="1"/>
  <c r="AB3276" i="1" s="1"/>
  <c r="AH7" i="1"/>
  <c r="AI7" i="1"/>
  <c r="U8" i="1"/>
  <c r="I18" i="1"/>
  <c r="AB3277" i="1" l="1"/>
  <c r="AB3278" i="1" s="1"/>
  <c r="AB3279" i="1" s="1"/>
  <c r="AB3280" i="1" s="1"/>
  <c r="AB3281" i="1" s="1"/>
  <c r="AB3282" i="1" s="1"/>
  <c r="AB3283" i="1" s="1"/>
  <c r="AB3284" i="1" s="1"/>
  <c r="AB3285" i="1" s="1"/>
  <c r="AB3286" i="1" s="1"/>
  <c r="AB3287" i="1" s="1"/>
  <c r="AB3288" i="1" s="1"/>
  <c r="AB3289" i="1" s="1"/>
  <c r="AB3290" i="1" s="1"/>
  <c r="AB3291" i="1" s="1"/>
  <c r="AB3292" i="1" s="1"/>
  <c r="AB3293" i="1" s="1"/>
  <c r="AB3294" i="1" s="1"/>
  <c r="AB3295" i="1" s="1"/>
  <c r="AB3296" i="1" s="1"/>
  <c r="AB3297" i="1" s="1"/>
  <c r="AB3298" i="1" s="1"/>
  <c r="AB3299" i="1" s="1"/>
  <c r="AB3300" i="1" s="1"/>
  <c r="AB3301" i="1" s="1"/>
  <c r="AB3302" i="1" s="1"/>
  <c r="AB3303" i="1" s="1"/>
  <c r="AB3304" i="1" s="1"/>
  <c r="AB3305" i="1" s="1"/>
  <c r="AB3306" i="1" s="1"/>
  <c r="AB3307" i="1" s="1"/>
  <c r="AB3308" i="1" s="1"/>
  <c r="AB3309" i="1" s="1"/>
  <c r="AB3310" i="1" s="1"/>
  <c r="AB3311" i="1" s="1"/>
  <c r="AB3312" i="1" s="1"/>
  <c r="AB3313" i="1" s="1"/>
  <c r="AB3314" i="1" s="1"/>
  <c r="AB3315" i="1" s="1"/>
  <c r="AB3316" i="1" s="1"/>
  <c r="AB3317" i="1" s="1"/>
  <c r="AB3318" i="1" s="1"/>
  <c r="AB3319" i="1" s="1"/>
  <c r="AB3320" i="1" s="1"/>
  <c r="AB3321" i="1" s="1"/>
  <c r="AB3322" i="1" s="1"/>
  <c r="AB3323" i="1" s="1"/>
  <c r="AB3324" i="1" s="1"/>
  <c r="AB3325" i="1" s="1"/>
  <c r="AB3326" i="1" s="1"/>
  <c r="AB3327" i="1" s="1"/>
  <c r="AB3328" i="1" s="1"/>
  <c r="AB3329" i="1" s="1"/>
  <c r="AB3330" i="1" s="1"/>
  <c r="AB3331" i="1" s="1"/>
  <c r="AB3332" i="1" s="1"/>
  <c r="AB3333" i="1" s="1"/>
  <c r="AB3334" i="1" s="1"/>
  <c r="AB3335" i="1" s="1"/>
  <c r="AB3336" i="1" s="1"/>
  <c r="AB3337" i="1" s="1"/>
  <c r="AB3338" i="1" s="1"/>
  <c r="AB3339" i="1" s="1"/>
  <c r="AB3340" i="1" s="1"/>
  <c r="AB3341" i="1" s="1"/>
  <c r="AB3342" i="1" s="1"/>
  <c r="AB3343" i="1" s="1"/>
  <c r="AB3344" i="1" s="1"/>
  <c r="AB3345" i="1" s="1"/>
  <c r="AB3346" i="1" s="1"/>
  <c r="AB3347" i="1" s="1"/>
  <c r="AB3348" i="1" s="1"/>
  <c r="AB3349" i="1" s="1"/>
  <c r="AB3350" i="1" s="1"/>
  <c r="AB3351" i="1" s="1"/>
  <c r="AB3352" i="1" s="1"/>
  <c r="AB3353" i="1" s="1"/>
  <c r="AB3354" i="1" s="1"/>
  <c r="AB3355" i="1" s="1"/>
  <c r="AB3356" i="1" s="1"/>
  <c r="AB3357" i="1" s="1"/>
  <c r="AB3358" i="1" s="1"/>
  <c r="AB3359" i="1" s="1"/>
  <c r="AB3360" i="1" s="1"/>
  <c r="AB3361" i="1" s="1"/>
  <c r="AB3362" i="1" s="1"/>
  <c r="AB3363" i="1" s="1"/>
  <c r="AB3364" i="1" s="1"/>
  <c r="AB3365" i="1" s="1"/>
  <c r="AB3366" i="1" s="1"/>
  <c r="AB3367" i="1" s="1"/>
  <c r="AB3368" i="1" s="1"/>
  <c r="AB3369" i="1" s="1"/>
  <c r="AB3370" i="1" s="1"/>
  <c r="AB3371" i="1" s="1"/>
  <c r="AB3372" i="1" s="1"/>
  <c r="AB3373" i="1" s="1"/>
  <c r="AB3374" i="1" s="1"/>
  <c r="AB3375" i="1" s="1"/>
  <c r="AB3376" i="1" s="1"/>
  <c r="AB3377" i="1" s="1"/>
  <c r="AB3378" i="1" s="1"/>
  <c r="AB3379" i="1" s="1"/>
  <c r="AB3380" i="1" s="1"/>
  <c r="AB3381" i="1" s="1"/>
  <c r="AB3382" i="1" s="1"/>
  <c r="AB3383" i="1" s="1"/>
  <c r="AB3384" i="1" s="1"/>
  <c r="AB3385" i="1" s="1"/>
  <c r="AB3386" i="1" s="1"/>
  <c r="AB3387" i="1" s="1"/>
  <c r="AB3388" i="1" s="1"/>
  <c r="AB3389" i="1" s="1"/>
  <c r="AB3390" i="1" s="1"/>
  <c r="AB3391" i="1" s="1"/>
  <c r="AB3392" i="1" s="1"/>
  <c r="AB3393" i="1" s="1"/>
  <c r="AB3394" i="1" s="1"/>
  <c r="AB3395" i="1" s="1"/>
  <c r="AB3396" i="1" s="1"/>
  <c r="AB3397" i="1" s="1"/>
  <c r="AB3398" i="1" s="1"/>
  <c r="AB3399" i="1" s="1"/>
  <c r="AB3400" i="1" s="1"/>
  <c r="AB3401" i="1" s="1"/>
  <c r="AB3402" i="1" s="1"/>
  <c r="AB3403" i="1" s="1"/>
  <c r="AB3404" i="1" s="1"/>
  <c r="AB3405" i="1" s="1"/>
  <c r="AB3406" i="1" s="1"/>
  <c r="AB3407" i="1" s="1"/>
  <c r="AB3408" i="1" s="1"/>
  <c r="AB3409" i="1" s="1"/>
  <c r="AB3410" i="1" s="1"/>
  <c r="AB3411" i="1" s="1"/>
  <c r="AB3412" i="1" s="1"/>
  <c r="AB3413" i="1" s="1"/>
  <c r="AB3414" i="1" s="1"/>
  <c r="AB3415" i="1" s="1"/>
  <c r="AB3416" i="1" s="1"/>
  <c r="AB3417" i="1" s="1"/>
  <c r="AB3418" i="1" s="1"/>
  <c r="AB3419" i="1" s="1"/>
  <c r="AB3420" i="1" s="1"/>
  <c r="AB3421" i="1" s="1"/>
  <c r="AB3422" i="1" s="1"/>
  <c r="AB3423" i="1" s="1"/>
  <c r="AB3424" i="1" s="1"/>
  <c r="AB3425" i="1" s="1"/>
  <c r="AB3426" i="1" s="1"/>
  <c r="AB3427" i="1" s="1"/>
  <c r="AB3428" i="1" s="1"/>
  <c r="AB3429" i="1" s="1"/>
  <c r="AB3430" i="1" s="1"/>
  <c r="AB3431" i="1" s="1"/>
  <c r="AB3432" i="1" s="1"/>
  <c r="AB3433" i="1" s="1"/>
  <c r="AB3434" i="1" s="1"/>
  <c r="AB3435" i="1" s="1"/>
  <c r="AB3436" i="1" s="1"/>
  <c r="AB3437" i="1" s="1"/>
  <c r="AB3438" i="1" s="1"/>
  <c r="AB3439" i="1" s="1"/>
  <c r="AB3440" i="1" s="1"/>
  <c r="AB3441" i="1" s="1"/>
  <c r="AB3442" i="1" s="1"/>
  <c r="AB3443" i="1" s="1"/>
  <c r="AB3444" i="1" s="1"/>
  <c r="AB3445" i="1" s="1"/>
  <c r="AB3446" i="1" s="1"/>
  <c r="AB3447" i="1" s="1"/>
  <c r="AB3448" i="1" s="1"/>
  <c r="AB3449" i="1" s="1"/>
  <c r="AB3450" i="1" s="1"/>
  <c r="AB3451" i="1" s="1"/>
  <c r="AB3452" i="1" s="1"/>
  <c r="AB3453" i="1" s="1"/>
  <c r="AB3454" i="1" s="1"/>
  <c r="AB3455" i="1" s="1"/>
  <c r="AB3456" i="1" s="1"/>
  <c r="AB3457" i="1" s="1"/>
  <c r="AB3458" i="1" s="1"/>
  <c r="AB3459" i="1" s="1"/>
  <c r="AB3460" i="1" s="1"/>
  <c r="AB3461" i="1" s="1"/>
  <c r="AB3462" i="1" s="1"/>
  <c r="AB3463" i="1" s="1"/>
  <c r="AB3464" i="1" s="1"/>
  <c r="AB3465" i="1" s="1"/>
  <c r="AB3466" i="1" s="1"/>
  <c r="AB3467" i="1" s="1"/>
  <c r="AB3468" i="1" s="1"/>
  <c r="AB3469" i="1" s="1"/>
  <c r="AB3470" i="1" s="1"/>
  <c r="AB3471" i="1" s="1"/>
  <c r="AB3472" i="1" s="1"/>
  <c r="AB3473" i="1" s="1"/>
  <c r="AB3474" i="1" s="1"/>
  <c r="AB3475" i="1" s="1"/>
  <c r="AB3476" i="1" s="1"/>
  <c r="AB3477" i="1" s="1"/>
  <c r="AB3478" i="1" s="1"/>
  <c r="AB3479" i="1" s="1"/>
  <c r="AB3480" i="1" s="1"/>
  <c r="AB3481" i="1" s="1"/>
  <c r="AB3482" i="1" s="1"/>
  <c r="AB3483" i="1" s="1"/>
  <c r="AB3484" i="1" s="1"/>
  <c r="AB3485" i="1" s="1"/>
  <c r="AB3486" i="1" s="1"/>
  <c r="AB3487" i="1" s="1"/>
  <c r="AB3488" i="1" s="1"/>
  <c r="AB3489" i="1" s="1"/>
  <c r="AB3490" i="1" s="1"/>
  <c r="AB3491" i="1" s="1"/>
  <c r="AB3492" i="1" s="1"/>
  <c r="AB3493" i="1" s="1"/>
  <c r="AB3494" i="1" s="1"/>
  <c r="AB3495" i="1" s="1"/>
  <c r="AB3496" i="1" s="1"/>
  <c r="AB3497" i="1" s="1"/>
  <c r="AB3498" i="1" s="1"/>
  <c r="AB3499" i="1" s="1"/>
  <c r="AB3500" i="1" s="1"/>
  <c r="AB3501" i="1" s="1"/>
  <c r="AB3502" i="1" s="1"/>
  <c r="AB3503" i="1" s="1"/>
  <c r="AB3504" i="1" s="1"/>
  <c r="AB3505" i="1" s="1"/>
  <c r="AB3506" i="1" s="1"/>
  <c r="AB3507" i="1" s="1"/>
  <c r="AB3508" i="1" s="1"/>
  <c r="AB3509" i="1" s="1"/>
  <c r="AB3510" i="1" s="1"/>
  <c r="AB3511" i="1" s="1"/>
  <c r="AB3512" i="1" s="1"/>
  <c r="AB3513" i="1" s="1"/>
  <c r="AB3514" i="1" s="1"/>
  <c r="AB3515" i="1" s="1"/>
  <c r="AB3516" i="1" s="1"/>
  <c r="AB3517" i="1" s="1"/>
  <c r="AB3518" i="1" s="1"/>
  <c r="AB3519" i="1" s="1"/>
  <c r="AB3520" i="1" s="1"/>
  <c r="AB3521" i="1" s="1"/>
  <c r="AB3522" i="1" s="1"/>
  <c r="AB3523" i="1" s="1"/>
  <c r="AB3524" i="1" s="1"/>
  <c r="AB3525" i="1" s="1"/>
  <c r="AB3526" i="1" s="1"/>
  <c r="AB3527" i="1" s="1"/>
  <c r="AB3528" i="1" s="1"/>
  <c r="AB3529" i="1" s="1"/>
  <c r="AB3530" i="1" s="1"/>
  <c r="AB3531" i="1" s="1"/>
  <c r="AB3532" i="1" s="1"/>
  <c r="AB3533" i="1" s="1"/>
  <c r="AB3534" i="1" s="1"/>
  <c r="AB3535" i="1" s="1"/>
  <c r="AB3536" i="1" s="1"/>
  <c r="AB3537" i="1" s="1"/>
  <c r="AB3538" i="1" s="1"/>
  <c r="AB3539" i="1" s="1"/>
  <c r="AB3540" i="1" s="1"/>
  <c r="AB3541" i="1" s="1"/>
  <c r="AB3542" i="1" s="1"/>
  <c r="AB3543" i="1" s="1"/>
  <c r="AB3544" i="1" s="1"/>
  <c r="AB3545" i="1" s="1"/>
  <c r="AB3546" i="1" s="1"/>
  <c r="AB3547" i="1" s="1"/>
  <c r="AB3548" i="1" s="1"/>
  <c r="AB3549" i="1" s="1"/>
  <c r="AB3550" i="1" s="1"/>
  <c r="AB3551" i="1" s="1"/>
  <c r="AB3552" i="1" s="1"/>
  <c r="AB3553" i="1" s="1"/>
  <c r="AB3554" i="1" s="1"/>
  <c r="AB3555" i="1" s="1"/>
  <c r="AB3556" i="1" s="1"/>
  <c r="AB3557" i="1" s="1"/>
  <c r="AB3558" i="1" s="1"/>
  <c r="AB3559" i="1" s="1"/>
  <c r="AB3560" i="1" s="1"/>
  <c r="AB3561" i="1" s="1"/>
  <c r="AB3562" i="1" s="1"/>
  <c r="AB3563" i="1" s="1"/>
  <c r="AB3564" i="1" s="1"/>
  <c r="AB3565" i="1" s="1"/>
  <c r="AB3566" i="1" s="1"/>
  <c r="AB3567" i="1" s="1"/>
  <c r="AB3568" i="1" s="1"/>
  <c r="AB3569" i="1" s="1"/>
  <c r="AB3570" i="1" s="1"/>
  <c r="AB3571" i="1" s="1"/>
  <c r="AB3572" i="1" s="1"/>
  <c r="AB3573" i="1" s="1"/>
  <c r="AB3574" i="1" s="1"/>
  <c r="AB3575" i="1" s="1"/>
  <c r="AB3576" i="1" s="1"/>
  <c r="AB3577" i="1" s="1"/>
  <c r="AB3578" i="1" s="1"/>
  <c r="AB3579" i="1" s="1"/>
  <c r="AB3580" i="1" s="1"/>
  <c r="AB3581" i="1" s="1"/>
  <c r="AB3582" i="1" s="1"/>
  <c r="AB3583" i="1" s="1"/>
  <c r="AB3584" i="1" s="1"/>
  <c r="AB3585" i="1" s="1"/>
  <c r="AB3586" i="1" s="1"/>
  <c r="AB3587" i="1" s="1"/>
  <c r="AB3588" i="1" s="1"/>
  <c r="AB3589" i="1" s="1"/>
  <c r="AB3590" i="1" s="1"/>
  <c r="AB3591" i="1" s="1"/>
  <c r="AB3592" i="1" s="1"/>
  <c r="AB3593" i="1" s="1"/>
  <c r="AB3594" i="1" s="1"/>
  <c r="AB3595" i="1" s="1"/>
  <c r="AB3596" i="1" s="1"/>
  <c r="AB3597" i="1" s="1"/>
  <c r="AB3598" i="1" s="1"/>
  <c r="AB3599" i="1" s="1"/>
  <c r="AB3600" i="1" s="1"/>
  <c r="AB3601" i="1" s="1"/>
  <c r="AB3602" i="1" s="1"/>
  <c r="AB3603" i="1" s="1"/>
  <c r="AB3604" i="1" s="1"/>
  <c r="AB3605" i="1" s="1"/>
  <c r="AB3606" i="1" s="1"/>
  <c r="AB3607" i="1" s="1"/>
  <c r="AB3608" i="1" s="1"/>
  <c r="AB3609" i="1" s="1"/>
  <c r="AB3610" i="1" s="1"/>
  <c r="AB3611" i="1" s="1"/>
  <c r="AB3612" i="1" s="1"/>
  <c r="AB3613" i="1" s="1"/>
  <c r="AB3614" i="1" s="1"/>
  <c r="AB3615" i="1" s="1"/>
  <c r="AB3616" i="1" s="1"/>
  <c r="AB3617" i="1" s="1"/>
  <c r="AB3618" i="1" s="1"/>
  <c r="AB3619" i="1" s="1"/>
  <c r="AB3620" i="1" s="1"/>
  <c r="AB3621" i="1" s="1"/>
  <c r="AB3622" i="1" s="1"/>
  <c r="AB3623" i="1" s="1"/>
  <c r="AB3624" i="1" s="1"/>
  <c r="AB3625" i="1" s="1"/>
  <c r="AB3626" i="1" s="1"/>
  <c r="AB3627" i="1" s="1"/>
  <c r="AB3628" i="1" s="1"/>
  <c r="AB3629" i="1" s="1"/>
  <c r="AB3630" i="1" s="1"/>
  <c r="AB3631" i="1" s="1"/>
  <c r="AB3632" i="1" s="1"/>
  <c r="AB3633" i="1" s="1"/>
  <c r="AB3634" i="1" s="1"/>
  <c r="AB3635" i="1" s="1"/>
  <c r="AB3636" i="1" s="1"/>
  <c r="AB3637" i="1" s="1"/>
  <c r="AB3638" i="1" s="1"/>
  <c r="AB3639" i="1" s="1"/>
  <c r="AB3640" i="1" s="1"/>
  <c r="AB3641" i="1" s="1"/>
  <c r="AB3642" i="1" s="1"/>
  <c r="AB3643" i="1" s="1"/>
  <c r="AB3644" i="1" s="1"/>
  <c r="AB3645" i="1" s="1"/>
  <c r="AB3646" i="1" s="1"/>
  <c r="AB3647" i="1" s="1"/>
  <c r="AB3648" i="1" s="1"/>
  <c r="AB3649" i="1" s="1"/>
  <c r="AB3650" i="1" s="1"/>
  <c r="AB3651" i="1" s="1"/>
  <c r="AB3652" i="1" s="1"/>
  <c r="AB3653" i="1" s="1"/>
  <c r="AB3654" i="1" s="1"/>
  <c r="AB3655" i="1" s="1"/>
  <c r="AB3656" i="1" s="1"/>
  <c r="AB3657" i="1" s="1"/>
  <c r="AB3658" i="1" s="1"/>
  <c r="AB3659" i="1" s="1"/>
  <c r="AB3660" i="1" s="1"/>
  <c r="AB3661" i="1" s="1"/>
  <c r="AB3662" i="1" s="1"/>
  <c r="AB3663" i="1" s="1"/>
  <c r="AB3664" i="1" s="1"/>
  <c r="AB3665" i="1" s="1"/>
  <c r="AB3666" i="1" s="1"/>
  <c r="AB3667" i="1" s="1"/>
  <c r="AB3668" i="1" s="1"/>
  <c r="AB3669" i="1" s="1"/>
  <c r="AB3670" i="1" s="1"/>
  <c r="AB3671" i="1" s="1"/>
  <c r="AB3672" i="1" s="1"/>
  <c r="AB3673" i="1" s="1"/>
  <c r="AB3674" i="1" s="1"/>
  <c r="AB3675" i="1" s="1"/>
  <c r="AB3676" i="1" s="1"/>
  <c r="AB3677" i="1" s="1"/>
  <c r="AB3678" i="1" s="1"/>
  <c r="AB3679" i="1" s="1"/>
  <c r="AB3680" i="1" s="1"/>
  <c r="AB3681" i="1" s="1"/>
  <c r="AB3682" i="1" s="1"/>
  <c r="AB3683" i="1" s="1"/>
  <c r="AB3684" i="1" s="1"/>
  <c r="AB3685" i="1" s="1"/>
  <c r="O3697" i="1"/>
  <c r="Q3696" i="1"/>
  <c r="R3686" i="1"/>
  <c r="T3685" i="1"/>
  <c r="AG3500" i="1"/>
  <c r="L3809" i="1"/>
  <c r="N3808" i="1"/>
  <c r="X3809" i="1"/>
  <c r="AA3808" i="1"/>
  <c r="AI9" i="1"/>
  <c r="AG9" i="1"/>
  <c r="AK9" i="1"/>
  <c r="AN9" i="1"/>
  <c r="U9" i="1"/>
  <c r="I19" i="1"/>
  <c r="AD3685" i="1" l="1"/>
  <c r="AB3686" i="1"/>
  <c r="AG3501" i="1"/>
  <c r="O3698" i="1"/>
  <c r="Q3697" i="1"/>
  <c r="AB3687" i="1"/>
  <c r="AD3686" i="1"/>
  <c r="R3687" i="1"/>
  <c r="T3686" i="1"/>
  <c r="X3810" i="1"/>
  <c r="AA3809" i="1"/>
  <c r="L3810" i="1"/>
  <c r="N3809" i="1"/>
  <c r="AG10" i="1"/>
  <c r="AI10" i="1"/>
  <c r="AK10" i="1"/>
  <c r="AN10" i="1"/>
  <c r="U10" i="1"/>
  <c r="I20" i="1"/>
  <c r="R3688" i="1" l="1"/>
  <c r="T3687" i="1"/>
  <c r="O3699" i="1"/>
  <c r="Q3698" i="1"/>
  <c r="AB3688" i="1"/>
  <c r="AD3687" i="1"/>
  <c r="AG3502" i="1"/>
  <c r="L3811" i="1"/>
  <c r="N3810" i="1"/>
  <c r="X3811" i="1"/>
  <c r="AA3810" i="1"/>
  <c r="AG11" i="1"/>
  <c r="AI11" i="1"/>
  <c r="AK11" i="1"/>
  <c r="AN11" i="1"/>
  <c r="U11" i="1"/>
  <c r="I21" i="1"/>
  <c r="AA3811" i="1" l="1"/>
  <c r="X3812" i="1"/>
  <c r="N3811" i="1"/>
  <c r="L3812" i="1"/>
  <c r="AG3503" i="1"/>
  <c r="O3700" i="1"/>
  <c r="Q3699" i="1"/>
  <c r="AB3689" i="1"/>
  <c r="AD3688" i="1"/>
  <c r="R3689" i="1"/>
  <c r="T3688" i="1"/>
  <c r="AG12" i="1"/>
  <c r="AI12" i="1"/>
  <c r="AK12" i="1"/>
  <c r="AN12" i="1"/>
  <c r="U12" i="1"/>
  <c r="I22" i="1"/>
  <c r="N3812" i="1" l="1"/>
  <c r="L3813" i="1"/>
  <c r="X3813" i="1"/>
  <c r="AA3812" i="1"/>
  <c r="R3690" i="1"/>
  <c r="T3689" i="1"/>
  <c r="O3701" i="1"/>
  <c r="Q3700" i="1"/>
  <c r="AB3690" i="1"/>
  <c r="AD3689" i="1"/>
  <c r="AG3504" i="1"/>
  <c r="AG13" i="1"/>
  <c r="AI13" i="1"/>
  <c r="AK13" i="1"/>
  <c r="AN13" i="1"/>
  <c r="U13" i="1"/>
  <c r="I23" i="1"/>
  <c r="X3814" i="1" l="1"/>
  <c r="AA3813" i="1"/>
  <c r="N3813" i="1"/>
  <c r="L3814" i="1"/>
  <c r="AG3505" i="1"/>
  <c r="O3702" i="1"/>
  <c r="Q3701" i="1"/>
  <c r="AB3691" i="1"/>
  <c r="AD3690" i="1"/>
  <c r="R3691" i="1"/>
  <c r="T3690" i="1"/>
  <c r="AG14" i="1"/>
  <c r="AI14" i="1"/>
  <c r="AK14" i="1"/>
  <c r="AN14" i="1"/>
  <c r="U14" i="1"/>
  <c r="I24" i="1"/>
  <c r="L3815" i="1" l="1"/>
  <c r="N3814" i="1"/>
  <c r="X3815" i="1"/>
  <c r="AA3814" i="1"/>
  <c r="R3692" i="1"/>
  <c r="T3691" i="1"/>
  <c r="O3703" i="1"/>
  <c r="Q3702" i="1"/>
  <c r="AB3692" i="1"/>
  <c r="AD3691" i="1"/>
  <c r="AG3506" i="1"/>
  <c r="AG15" i="1"/>
  <c r="AI15" i="1"/>
  <c r="AK15" i="1"/>
  <c r="AN15" i="1"/>
  <c r="U15" i="1"/>
  <c r="I25" i="1"/>
  <c r="X3816" i="1" l="1"/>
  <c r="AA3815" i="1"/>
  <c r="L3816" i="1"/>
  <c r="N3815" i="1"/>
  <c r="AG3507" i="1"/>
  <c r="O3704" i="1"/>
  <c r="Q3703" i="1"/>
  <c r="AB3693" i="1"/>
  <c r="AD3692" i="1"/>
  <c r="R3693" i="1"/>
  <c r="T3692" i="1"/>
  <c r="AG16" i="1"/>
  <c r="AI16" i="1"/>
  <c r="AK16" i="1"/>
  <c r="AN16" i="1"/>
  <c r="U16" i="1"/>
  <c r="I26" i="1"/>
  <c r="N3816" i="1" l="1"/>
  <c r="L3817" i="1"/>
  <c r="X3817" i="1"/>
  <c r="AA3816" i="1"/>
  <c r="R3694" i="1"/>
  <c r="T3693" i="1"/>
  <c r="O3705" i="1"/>
  <c r="Q3704" i="1"/>
  <c r="AB3694" i="1"/>
  <c r="AD3693" i="1"/>
  <c r="AG3508" i="1"/>
  <c r="AG17" i="1"/>
  <c r="AI17" i="1"/>
  <c r="AK17" i="1"/>
  <c r="AN17" i="1"/>
  <c r="U17" i="1"/>
  <c r="I27" i="1"/>
  <c r="X3818" i="1" l="1"/>
  <c r="AA3817" i="1"/>
  <c r="N3817" i="1"/>
  <c r="L3818" i="1"/>
  <c r="AG3509" i="1"/>
  <c r="O3706" i="1"/>
  <c r="Q3705" i="1"/>
  <c r="AB3695" i="1"/>
  <c r="AD3694" i="1"/>
  <c r="R3695" i="1"/>
  <c r="T3694" i="1"/>
  <c r="AG18" i="1"/>
  <c r="AI18" i="1"/>
  <c r="AK18" i="1"/>
  <c r="AN18" i="1"/>
  <c r="U18" i="1"/>
  <c r="I28" i="1"/>
  <c r="L3819" i="1" l="1"/>
  <c r="N3818" i="1"/>
  <c r="X3819" i="1"/>
  <c r="AA3818" i="1"/>
  <c r="R3696" i="1"/>
  <c r="T3695" i="1"/>
  <c r="O3707" i="1"/>
  <c r="Q3706" i="1"/>
  <c r="AB3696" i="1"/>
  <c r="AD3695" i="1"/>
  <c r="AG3510" i="1"/>
  <c r="AG19" i="1"/>
  <c r="AI19" i="1"/>
  <c r="AK19" i="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K45" i="1" s="1"/>
  <c r="AK46" i="1" s="1"/>
  <c r="AK47" i="1" s="1"/>
  <c r="AK48" i="1" s="1"/>
  <c r="AK49" i="1" s="1"/>
  <c r="AK50" i="1" s="1"/>
  <c r="AK51" i="1" s="1"/>
  <c r="AK52" i="1" s="1"/>
  <c r="AK53" i="1" s="1"/>
  <c r="AK54" i="1" s="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K90" i="1" s="1"/>
  <c r="AK91" i="1" s="1"/>
  <c r="AK92" i="1" s="1"/>
  <c r="AK93" i="1" s="1"/>
  <c r="AK94" i="1" s="1"/>
  <c r="AK95" i="1" s="1"/>
  <c r="AK96" i="1" s="1"/>
  <c r="AK97" i="1" s="1"/>
  <c r="AK98" i="1" s="1"/>
  <c r="AK99" i="1" s="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K135" i="1" s="1"/>
  <c r="AK136" i="1" s="1"/>
  <c r="AK137" i="1" s="1"/>
  <c r="AK138" i="1" s="1"/>
  <c r="AK139" i="1" s="1"/>
  <c r="AK140" i="1" s="1"/>
  <c r="AK141" i="1" s="1"/>
  <c r="AK142" i="1" s="1"/>
  <c r="AK143" i="1" s="1"/>
  <c r="AK144" i="1" s="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K180" i="1" s="1"/>
  <c r="AK181" i="1" s="1"/>
  <c r="AK182" i="1" s="1"/>
  <c r="AK183" i="1" s="1"/>
  <c r="AK184" i="1" s="1"/>
  <c r="AK185" i="1" s="1"/>
  <c r="AK186" i="1" s="1"/>
  <c r="AK187" i="1" s="1"/>
  <c r="AK188" i="1" s="1"/>
  <c r="AK189" i="1" s="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K225" i="1" s="1"/>
  <c r="AK226" i="1" s="1"/>
  <c r="AK227" i="1" s="1"/>
  <c r="AK228" i="1" s="1"/>
  <c r="AK229" i="1" s="1"/>
  <c r="AK230" i="1" s="1"/>
  <c r="AK231" i="1" s="1"/>
  <c r="AK232" i="1" s="1"/>
  <c r="AK233" i="1" s="1"/>
  <c r="AK234" i="1" s="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K270" i="1" s="1"/>
  <c r="AK271" i="1" s="1"/>
  <c r="AK272" i="1" s="1"/>
  <c r="AK273" i="1" s="1"/>
  <c r="AK274" i="1" s="1"/>
  <c r="AK275" i="1" s="1"/>
  <c r="AK276" i="1" s="1"/>
  <c r="AK277" i="1" s="1"/>
  <c r="AK278" i="1" s="1"/>
  <c r="AK279" i="1" s="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K315" i="1" s="1"/>
  <c r="AK316" i="1" s="1"/>
  <c r="AK317" i="1" s="1"/>
  <c r="AK318" i="1" s="1"/>
  <c r="AK319" i="1" s="1"/>
  <c r="AK320" i="1" s="1"/>
  <c r="AK321" i="1" s="1"/>
  <c r="AK322" i="1" s="1"/>
  <c r="AK323" i="1" s="1"/>
  <c r="AK324" i="1" s="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K360" i="1" s="1"/>
  <c r="AK361" i="1" s="1"/>
  <c r="AK362" i="1" s="1"/>
  <c r="AK363" i="1" s="1"/>
  <c r="AK364" i="1" s="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K405" i="1" s="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K437" i="1" s="1"/>
  <c r="AK438" i="1" s="1"/>
  <c r="AK439" i="1" s="1"/>
  <c r="AK440" i="1" s="1"/>
  <c r="AK441" i="1" s="1"/>
  <c r="AK442" i="1" s="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K534" i="1" s="1"/>
  <c r="AK535" i="1" s="1"/>
  <c r="AK536" i="1" s="1"/>
  <c r="AK537" i="1" s="1"/>
  <c r="AK538" i="1" s="1"/>
  <c r="AK539" i="1" s="1"/>
  <c r="AK540" i="1" s="1"/>
  <c r="AK541" i="1" s="1"/>
  <c r="AK542" i="1" s="1"/>
  <c r="AK543" i="1" s="1"/>
  <c r="AK544" i="1" s="1"/>
  <c r="AK545" i="1" s="1"/>
  <c r="AK546" i="1" s="1"/>
  <c r="AK547" i="1" s="1"/>
  <c r="AK548" i="1" s="1"/>
  <c r="AK549" i="1" s="1"/>
  <c r="AK550" i="1" s="1"/>
  <c r="AK551" i="1" s="1"/>
  <c r="AK552" i="1" s="1"/>
  <c r="AK553" i="1" s="1"/>
  <c r="AK554" i="1" s="1"/>
  <c r="AK555" i="1" s="1"/>
  <c r="AK556" i="1" s="1"/>
  <c r="AK557" i="1" s="1"/>
  <c r="AK558" i="1" s="1"/>
  <c r="AK559" i="1" s="1"/>
  <c r="AK560" i="1" s="1"/>
  <c r="AK561" i="1" s="1"/>
  <c r="AK562" i="1" s="1"/>
  <c r="AK563" i="1" s="1"/>
  <c r="AK564" i="1" s="1"/>
  <c r="AK565" i="1" s="1"/>
  <c r="AK566" i="1" s="1"/>
  <c r="AK567" i="1" s="1"/>
  <c r="AK568" i="1" s="1"/>
  <c r="AK569" i="1" s="1"/>
  <c r="AK570" i="1" s="1"/>
  <c r="AK571" i="1" s="1"/>
  <c r="AK572" i="1" s="1"/>
  <c r="AK573" i="1" s="1"/>
  <c r="AK574" i="1" s="1"/>
  <c r="AK575" i="1" s="1"/>
  <c r="AK576" i="1" s="1"/>
  <c r="AK577" i="1" s="1"/>
  <c r="AK578" i="1" s="1"/>
  <c r="AK579" i="1" s="1"/>
  <c r="AK580" i="1" s="1"/>
  <c r="AK581" i="1" s="1"/>
  <c r="AK582" i="1" s="1"/>
  <c r="AK583" i="1" s="1"/>
  <c r="AK584" i="1" s="1"/>
  <c r="AK585" i="1" s="1"/>
  <c r="AK586" i="1" s="1"/>
  <c r="AK587" i="1" s="1"/>
  <c r="AK588" i="1" s="1"/>
  <c r="AK589" i="1" s="1"/>
  <c r="AK590" i="1" s="1"/>
  <c r="AK591" i="1" s="1"/>
  <c r="AK592" i="1" s="1"/>
  <c r="AK593" i="1" s="1"/>
  <c r="AK594" i="1" s="1"/>
  <c r="AK595" i="1" s="1"/>
  <c r="AK596" i="1" s="1"/>
  <c r="AK597" i="1" s="1"/>
  <c r="AK598" i="1" s="1"/>
  <c r="AK599" i="1" s="1"/>
  <c r="AK600" i="1" s="1"/>
  <c r="AK601" i="1" s="1"/>
  <c r="AK602" i="1" s="1"/>
  <c r="AK603" i="1" s="1"/>
  <c r="AK604" i="1" s="1"/>
  <c r="AK605" i="1" s="1"/>
  <c r="AK606" i="1" s="1"/>
  <c r="AK607" i="1" s="1"/>
  <c r="AK608" i="1" s="1"/>
  <c r="AK609" i="1" s="1"/>
  <c r="AK610" i="1" s="1"/>
  <c r="AK611" i="1" s="1"/>
  <c r="AK612" i="1" s="1"/>
  <c r="AK613" i="1" s="1"/>
  <c r="AK614" i="1" s="1"/>
  <c r="AK615" i="1" s="1"/>
  <c r="AK616" i="1" s="1"/>
  <c r="AK617" i="1" s="1"/>
  <c r="AK618" i="1" s="1"/>
  <c r="AK619" i="1" s="1"/>
  <c r="AK620" i="1" s="1"/>
  <c r="AK621" i="1" s="1"/>
  <c r="AK622" i="1" s="1"/>
  <c r="AK623" i="1" s="1"/>
  <c r="AK624" i="1" s="1"/>
  <c r="AK625" i="1" s="1"/>
  <c r="AK626" i="1" s="1"/>
  <c r="AK627" i="1" s="1"/>
  <c r="AK628" i="1" s="1"/>
  <c r="AK629" i="1" s="1"/>
  <c r="AK630" i="1" s="1"/>
  <c r="AK631" i="1" s="1"/>
  <c r="AK632" i="1" s="1"/>
  <c r="AK633" i="1" s="1"/>
  <c r="AK634" i="1" s="1"/>
  <c r="AK635" i="1" s="1"/>
  <c r="AK636" i="1" s="1"/>
  <c r="AK637" i="1" s="1"/>
  <c r="AK638" i="1" s="1"/>
  <c r="AK639" i="1" s="1"/>
  <c r="AK640" i="1" s="1"/>
  <c r="AK641" i="1" s="1"/>
  <c r="AK642" i="1" s="1"/>
  <c r="AK643" i="1" s="1"/>
  <c r="AK644" i="1" s="1"/>
  <c r="AK645" i="1" s="1"/>
  <c r="AK646" i="1" s="1"/>
  <c r="AK647" i="1" s="1"/>
  <c r="AK648" i="1" s="1"/>
  <c r="AK649" i="1" s="1"/>
  <c r="AK650" i="1" s="1"/>
  <c r="AK651" i="1" s="1"/>
  <c r="AK652" i="1" s="1"/>
  <c r="AK653" i="1" s="1"/>
  <c r="AK654" i="1" s="1"/>
  <c r="AK655" i="1" s="1"/>
  <c r="AK656" i="1" s="1"/>
  <c r="AK657" i="1" s="1"/>
  <c r="AK658" i="1" s="1"/>
  <c r="AK659" i="1" s="1"/>
  <c r="AK660" i="1" s="1"/>
  <c r="AK661" i="1" s="1"/>
  <c r="AK662" i="1" s="1"/>
  <c r="AK663" i="1" s="1"/>
  <c r="AK664" i="1" s="1"/>
  <c r="AK665" i="1" s="1"/>
  <c r="AK666" i="1" s="1"/>
  <c r="AK667" i="1" s="1"/>
  <c r="AK668" i="1" s="1"/>
  <c r="AK669" i="1" s="1"/>
  <c r="AK670" i="1" s="1"/>
  <c r="AK671" i="1" s="1"/>
  <c r="AK672" i="1" s="1"/>
  <c r="AK673" i="1" s="1"/>
  <c r="AK674" i="1" s="1"/>
  <c r="AK675" i="1" s="1"/>
  <c r="AK676" i="1" s="1"/>
  <c r="AK677" i="1" s="1"/>
  <c r="AK678" i="1" s="1"/>
  <c r="AK679" i="1" s="1"/>
  <c r="AK680" i="1" s="1"/>
  <c r="AK681" i="1" s="1"/>
  <c r="AK682" i="1" s="1"/>
  <c r="AK683" i="1" s="1"/>
  <c r="AK684" i="1" s="1"/>
  <c r="AK685" i="1" s="1"/>
  <c r="AK686" i="1" s="1"/>
  <c r="AK687" i="1" s="1"/>
  <c r="AK688" i="1" s="1"/>
  <c r="AK689" i="1" s="1"/>
  <c r="AK690" i="1" s="1"/>
  <c r="AK691" i="1" s="1"/>
  <c r="AK692" i="1" s="1"/>
  <c r="AK693" i="1" s="1"/>
  <c r="AK694" i="1" s="1"/>
  <c r="AK695" i="1" s="1"/>
  <c r="AK696" i="1" s="1"/>
  <c r="AK697" i="1" s="1"/>
  <c r="AK698" i="1" s="1"/>
  <c r="AK699" i="1" s="1"/>
  <c r="AK700" i="1" s="1"/>
  <c r="AK701" i="1" s="1"/>
  <c r="AK702" i="1" s="1"/>
  <c r="AK703" i="1" s="1"/>
  <c r="AK704" i="1" s="1"/>
  <c r="AK705" i="1" s="1"/>
  <c r="AK706" i="1" s="1"/>
  <c r="AK707" i="1" s="1"/>
  <c r="AK708" i="1" s="1"/>
  <c r="AK709" i="1" s="1"/>
  <c r="AK710" i="1" s="1"/>
  <c r="AK711" i="1" s="1"/>
  <c r="AK712" i="1" s="1"/>
  <c r="AK713" i="1" s="1"/>
  <c r="AK714" i="1" s="1"/>
  <c r="AK715" i="1" s="1"/>
  <c r="AK716" i="1" s="1"/>
  <c r="AK717" i="1" s="1"/>
  <c r="AK718" i="1" s="1"/>
  <c r="AK719" i="1" s="1"/>
  <c r="AK720" i="1" s="1"/>
  <c r="AK721" i="1" s="1"/>
  <c r="AK722" i="1" s="1"/>
  <c r="AK723" i="1" s="1"/>
  <c r="AK724" i="1" s="1"/>
  <c r="AK725" i="1" s="1"/>
  <c r="AK726" i="1" s="1"/>
  <c r="AK727" i="1" s="1"/>
  <c r="AK728" i="1" s="1"/>
  <c r="AK729" i="1" s="1"/>
  <c r="AK730" i="1" s="1"/>
  <c r="AK731" i="1" s="1"/>
  <c r="AK732" i="1" s="1"/>
  <c r="AK733" i="1" s="1"/>
  <c r="AK734" i="1" s="1"/>
  <c r="AK735" i="1" s="1"/>
  <c r="AK736" i="1" s="1"/>
  <c r="AK737" i="1" s="1"/>
  <c r="AK738" i="1" s="1"/>
  <c r="AK739" i="1" s="1"/>
  <c r="AK740" i="1" s="1"/>
  <c r="AK741" i="1" s="1"/>
  <c r="AK742" i="1" s="1"/>
  <c r="AK743" i="1" s="1"/>
  <c r="AK744" i="1" s="1"/>
  <c r="AK745" i="1" s="1"/>
  <c r="AK746" i="1" s="1"/>
  <c r="AK747" i="1" s="1"/>
  <c r="AK748" i="1" s="1"/>
  <c r="AK749" i="1" s="1"/>
  <c r="AK750" i="1" s="1"/>
  <c r="AK751" i="1" s="1"/>
  <c r="AK752" i="1" s="1"/>
  <c r="AK753" i="1" s="1"/>
  <c r="AK754" i="1" s="1"/>
  <c r="AK755" i="1" s="1"/>
  <c r="AK756" i="1" s="1"/>
  <c r="AK757" i="1" s="1"/>
  <c r="AK758" i="1" s="1"/>
  <c r="AK759" i="1" s="1"/>
  <c r="AK760" i="1" s="1"/>
  <c r="AK761" i="1" s="1"/>
  <c r="AK762" i="1" s="1"/>
  <c r="AK763" i="1" s="1"/>
  <c r="AK764" i="1" s="1"/>
  <c r="AK765" i="1" s="1"/>
  <c r="AK766" i="1" s="1"/>
  <c r="AK767" i="1" s="1"/>
  <c r="AK768" i="1" s="1"/>
  <c r="AK769" i="1" s="1"/>
  <c r="AK770" i="1" s="1"/>
  <c r="AK771" i="1" s="1"/>
  <c r="AK772" i="1" s="1"/>
  <c r="AK773" i="1" s="1"/>
  <c r="AK774" i="1" s="1"/>
  <c r="AK775" i="1" s="1"/>
  <c r="AK776" i="1" s="1"/>
  <c r="AK777" i="1" s="1"/>
  <c r="AK778" i="1" s="1"/>
  <c r="AK779" i="1" s="1"/>
  <c r="AK780" i="1" s="1"/>
  <c r="AK781" i="1" s="1"/>
  <c r="AK782" i="1" s="1"/>
  <c r="AK783" i="1" s="1"/>
  <c r="AK784" i="1" s="1"/>
  <c r="AK785" i="1" s="1"/>
  <c r="AK786" i="1" s="1"/>
  <c r="AK787" i="1" s="1"/>
  <c r="AK788" i="1" s="1"/>
  <c r="AK789" i="1" s="1"/>
  <c r="AK790" i="1" s="1"/>
  <c r="AK791" i="1" s="1"/>
  <c r="AK792" i="1" s="1"/>
  <c r="AK793" i="1" s="1"/>
  <c r="AK794" i="1" s="1"/>
  <c r="AK795" i="1" s="1"/>
  <c r="AK796" i="1" s="1"/>
  <c r="AK797" i="1" s="1"/>
  <c r="AK798" i="1" s="1"/>
  <c r="AK799" i="1" s="1"/>
  <c r="AK800" i="1" s="1"/>
  <c r="AK801" i="1" s="1"/>
  <c r="AK802" i="1" s="1"/>
  <c r="AK803" i="1" s="1"/>
  <c r="AK804" i="1" s="1"/>
  <c r="AK805" i="1" s="1"/>
  <c r="AK806" i="1" s="1"/>
  <c r="AK807" i="1" s="1"/>
  <c r="AK808" i="1" s="1"/>
  <c r="AK809" i="1" s="1"/>
  <c r="AK810" i="1" s="1"/>
  <c r="AK811" i="1" s="1"/>
  <c r="AK812" i="1" s="1"/>
  <c r="AK813" i="1" s="1"/>
  <c r="AK814" i="1" s="1"/>
  <c r="AK815" i="1" s="1"/>
  <c r="AK816" i="1" s="1"/>
  <c r="AK817" i="1" s="1"/>
  <c r="AK818" i="1" s="1"/>
  <c r="AK819" i="1" s="1"/>
  <c r="AK820" i="1" s="1"/>
  <c r="AK821" i="1" s="1"/>
  <c r="AK822" i="1" s="1"/>
  <c r="AK823" i="1" s="1"/>
  <c r="AK824" i="1" s="1"/>
  <c r="AK825" i="1" s="1"/>
  <c r="AK826" i="1" s="1"/>
  <c r="AK827" i="1" s="1"/>
  <c r="AK828" i="1" s="1"/>
  <c r="AK829" i="1" s="1"/>
  <c r="AK830" i="1" s="1"/>
  <c r="AK831" i="1" s="1"/>
  <c r="AK832" i="1" s="1"/>
  <c r="AK833" i="1" s="1"/>
  <c r="AK834" i="1" s="1"/>
  <c r="AK835" i="1" s="1"/>
  <c r="AK836" i="1" s="1"/>
  <c r="AK837" i="1" s="1"/>
  <c r="AK838" i="1" s="1"/>
  <c r="AK839" i="1" s="1"/>
  <c r="AK840" i="1" s="1"/>
  <c r="AK841" i="1" s="1"/>
  <c r="AK842" i="1" s="1"/>
  <c r="AK843" i="1" s="1"/>
  <c r="AK844" i="1" s="1"/>
  <c r="AK845" i="1" s="1"/>
  <c r="AK846" i="1" s="1"/>
  <c r="AK847" i="1" s="1"/>
  <c r="AK848" i="1" s="1"/>
  <c r="AK849" i="1" s="1"/>
  <c r="AK850" i="1" s="1"/>
  <c r="AK851" i="1" s="1"/>
  <c r="AK852" i="1" s="1"/>
  <c r="AK853" i="1" s="1"/>
  <c r="AK854" i="1" s="1"/>
  <c r="AK855" i="1" s="1"/>
  <c r="AK856" i="1" s="1"/>
  <c r="AK857" i="1" s="1"/>
  <c r="AK858" i="1" s="1"/>
  <c r="AK859" i="1" s="1"/>
  <c r="AK860" i="1" s="1"/>
  <c r="AK861" i="1" s="1"/>
  <c r="AK862" i="1" s="1"/>
  <c r="AK863" i="1" s="1"/>
  <c r="AK864" i="1" s="1"/>
  <c r="AK865" i="1" s="1"/>
  <c r="AK866" i="1" s="1"/>
  <c r="AK867" i="1" s="1"/>
  <c r="AK868" i="1" s="1"/>
  <c r="AK869" i="1" s="1"/>
  <c r="AK870" i="1" s="1"/>
  <c r="AK871" i="1" s="1"/>
  <c r="AK872" i="1" s="1"/>
  <c r="AK873" i="1" s="1"/>
  <c r="AK874" i="1" s="1"/>
  <c r="AK875" i="1" s="1"/>
  <c r="AK876" i="1" s="1"/>
  <c r="AK877" i="1" s="1"/>
  <c r="AK878" i="1" s="1"/>
  <c r="AK879" i="1" s="1"/>
  <c r="AK880" i="1" s="1"/>
  <c r="AK881" i="1" s="1"/>
  <c r="AK882" i="1" s="1"/>
  <c r="AK883" i="1" s="1"/>
  <c r="AK884" i="1" s="1"/>
  <c r="AK885" i="1" s="1"/>
  <c r="AK886" i="1" s="1"/>
  <c r="AK887" i="1" s="1"/>
  <c r="AK888" i="1" s="1"/>
  <c r="AK889" i="1" s="1"/>
  <c r="AK890" i="1" s="1"/>
  <c r="AK891" i="1" s="1"/>
  <c r="AK892" i="1" s="1"/>
  <c r="AK893" i="1" s="1"/>
  <c r="AK894" i="1" s="1"/>
  <c r="AK895" i="1" s="1"/>
  <c r="AK896" i="1" s="1"/>
  <c r="AK897" i="1" s="1"/>
  <c r="AK898" i="1" s="1"/>
  <c r="AK899" i="1" s="1"/>
  <c r="AK900" i="1" s="1"/>
  <c r="AK901" i="1" s="1"/>
  <c r="AK902" i="1" s="1"/>
  <c r="AK903" i="1" s="1"/>
  <c r="AK904" i="1" s="1"/>
  <c r="AK905" i="1" s="1"/>
  <c r="AK906" i="1" s="1"/>
  <c r="AK907" i="1" s="1"/>
  <c r="AK908" i="1" s="1"/>
  <c r="AK909" i="1" s="1"/>
  <c r="AK910" i="1" s="1"/>
  <c r="AK911" i="1" s="1"/>
  <c r="AK912" i="1" s="1"/>
  <c r="AK913" i="1" s="1"/>
  <c r="AK914" i="1" s="1"/>
  <c r="AK915" i="1" s="1"/>
  <c r="AK916" i="1" s="1"/>
  <c r="AK917" i="1" s="1"/>
  <c r="AK918" i="1" s="1"/>
  <c r="AK919" i="1" s="1"/>
  <c r="AK920" i="1" s="1"/>
  <c r="AK921" i="1" s="1"/>
  <c r="AK922" i="1" s="1"/>
  <c r="AK923" i="1" s="1"/>
  <c r="AK924" i="1" s="1"/>
  <c r="AK925" i="1" s="1"/>
  <c r="AK926" i="1" s="1"/>
  <c r="AK927" i="1" s="1"/>
  <c r="AK928" i="1" s="1"/>
  <c r="AK929" i="1" s="1"/>
  <c r="AK930" i="1" s="1"/>
  <c r="AK931" i="1" s="1"/>
  <c r="AK932" i="1" s="1"/>
  <c r="AK933" i="1" s="1"/>
  <c r="AK934" i="1" s="1"/>
  <c r="AK935" i="1" s="1"/>
  <c r="AK936" i="1" s="1"/>
  <c r="AK937" i="1" s="1"/>
  <c r="AK938" i="1" s="1"/>
  <c r="AK939" i="1" s="1"/>
  <c r="AK940" i="1" s="1"/>
  <c r="AK941" i="1" s="1"/>
  <c r="AK942" i="1" s="1"/>
  <c r="AK943" i="1" s="1"/>
  <c r="AK944" i="1" s="1"/>
  <c r="AK945" i="1" s="1"/>
  <c r="AK946" i="1" s="1"/>
  <c r="AK947" i="1" s="1"/>
  <c r="AK948" i="1" s="1"/>
  <c r="AK949" i="1" s="1"/>
  <c r="AK950" i="1" s="1"/>
  <c r="AK951" i="1" s="1"/>
  <c r="AK952" i="1" s="1"/>
  <c r="AK953" i="1" s="1"/>
  <c r="AK954" i="1" s="1"/>
  <c r="AK955" i="1" s="1"/>
  <c r="AK956" i="1" s="1"/>
  <c r="AK957" i="1" s="1"/>
  <c r="AK958" i="1" s="1"/>
  <c r="AK959" i="1" s="1"/>
  <c r="AK960" i="1" s="1"/>
  <c r="AK961" i="1" s="1"/>
  <c r="AK962" i="1" s="1"/>
  <c r="AK963" i="1" s="1"/>
  <c r="AK964" i="1" s="1"/>
  <c r="AK965" i="1" s="1"/>
  <c r="AK966" i="1" s="1"/>
  <c r="AK967" i="1" s="1"/>
  <c r="AK968" i="1" s="1"/>
  <c r="AK969" i="1" s="1"/>
  <c r="AK970" i="1" s="1"/>
  <c r="AK971" i="1" s="1"/>
  <c r="AK972" i="1" s="1"/>
  <c r="AK973" i="1" s="1"/>
  <c r="AK974" i="1" s="1"/>
  <c r="AK975" i="1" s="1"/>
  <c r="AK976" i="1" s="1"/>
  <c r="AK977" i="1" s="1"/>
  <c r="AK978" i="1" s="1"/>
  <c r="AK979" i="1" s="1"/>
  <c r="AK980" i="1" s="1"/>
  <c r="AK981" i="1" s="1"/>
  <c r="AK982" i="1" s="1"/>
  <c r="AK983" i="1" s="1"/>
  <c r="AK984" i="1" s="1"/>
  <c r="AK985" i="1" s="1"/>
  <c r="AK986" i="1" s="1"/>
  <c r="AK987" i="1" s="1"/>
  <c r="AK988" i="1" s="1"/>
  <c r="AK989" i="1" s="1"/>
  <c r="AK990" i="1" s="1"/>
  <c r="AK991" i="1" s="1"/>
  <c r="AK992" i="1" s="1"/>
  <c r="AK993" i="1" s="1"/>
  <c r="AK994" i="1" s="1"/>
  <c r="AK995" i="1" s="1"/>
  <c r="AK996" i="1" s="1"/>
  <c r="AK997" i="1" s="1"/>
  <c r="AK998" i="1" s="1"/>
  <c r="AK999" i="1" s="1"/>
  <c r="AK1000" i="1" s="1"/>
  <c r="AK1001" i="1" s="1"/>
  <c r="AK1002" i="1" s="1"/>
  <c r="AK1003" i="1" s="1"/>
  <c r="AK1004" i="1" s="1"/>
  <c r="AK1005" i="1" s="1"/>
  <c r="AK1006" i="1" s="1"/>
  <c r="AK1007" i="1" s="1"/>
  <c r="AK1008" i="1" s="1"/>
  <c r="AK1009" i="1" s="1"/>
  <c r="AK1010" i="1" s="1"/>
  <c r="AK1011" i="1" s="1"/>
  <c r="AK1012" i="1" s="1"/>
  <c r="AK1013" i="1" s="1"/>
  <c r="AK1014" i="1" s="1"/>
  <c r="AK1015" i="1" s="1"/>
  <c r="AK1016" i="1" s="1"/>
  <c r="AK1017" i="1" s="1"/>
  <c r="AK1018" i="1" s="1"/>
  <c r="AK1019" i="1" s="1"/>
  <c r="AK1020" i="1" s="1"/>
  <c r="AK1021" i="1" s="1"/>
  <c r="AK1022" i="1" s="1"/>
  <c r="AK1023" i="1" s="1"/>
  <c r="AK1024" i="1" s="1"/>
  <c r="AK1025" i="1" s="1"/>
  <c r="AK1026" i="1" s="1"/>
  <c r="AK1027" i="1" s="1"/>
  <c r="AK1028" i="1" s="1"/>
  <c r="AK1029" i="1" s="1"/>
  <c r="AK1030" i="1" s="1"/>
  <c r="AK1031" i="1" s="1"/>
  <c r="AK1032" i="1" s="1"/>
  <c r="AK1033" i="1" s="1"/>
  <c r="AK1034" i="1" s="1"/>
  <c r="AK1035" i="1" s="1"/>
  <c r="AK1036" i="1" s="1"/>
  <c r="AK1037" i="1" s="1"/>
  <c r="AK1038" i="1" s="1"/>
  <c r="AK1039" i="1" s="1"/>
  <c r="AK1040" i="1" s="1"/>
  <c r="AK1041" i="1" s="1"/>
  <c r="AK1042" i="1" s="1"/>
  <c r="AK1043" i="1" s="1"/>
  <c r="AK1044" i="1" s="1"/>
  <c r="AK1045" i="1" s="1"/>
  <c r="AK1046" i="1" s="1"/>
  <c r="AK1047" i="1" s="1"/>
  <c r="AK1048" i="1" s="1"/>
  <c r="AK1049" i="1" s="1"/>
  <c r="AK1050" i="1" s="1"/>
  <c r="AK1051" i="1" s="1"/>
  <c r="AK1052" i="1" s="1"/>
  <c r="AK1053" i="1" s="1"/>
  <c r="AK1054" i="1" s="1"/>
  <c r="AK1055" i="1" s="1"/>
  <c r="AK1056" i="1" s="1"/>
  <c r="AK1057" i="1" s="1"/>
  <c r="AK1058" i="1" s="1"/>
  <c r="AK1059" i="1" s="1"/>
  <c r="AK1060" i="1" s="1"/>
  <c r="AK1061" i="1" s="1"/>
  <c r="AK1062" i="1" s="1"/>
  <c r="AK1063" i="1" s="1"/>
  <c r="AK1064" i="1" s="1"/>
  <c r="AK1065" i="1" s="1"/>
  <c r="AK1066" i="1" s="1"/>
  <c r="AK1067" i="1" s="1"/>
  <c r="AK1068" i="1" s="1"/>
  <c r="AK1069" i="1" s="1"/>
  <c r="AK1070" i="1" s="1"/>
  <c r="AK1071" i="1" s="1"/>
  <c r="AK1072" i="1" s="1"/>
  <c r="AK1073" i="1" s="1"/>
  <c r="AK1074" i="1" s="1"/>
  <c r="AK1075" i="1" s="1"/>
  <c r="AK1076" i="1" s="1"/>
  <c r="AK1077" i="1" s="1"/>
  <c r="AK1078" i="1" s="1"/>
  <c r="AK1079" i="1" s="1"/>
  <c r="AK1080" i="1" s="1"/>
  <c r="AK1081" i="1" s="1"/>
  <c r="AK1082" i="1" s="1"/>
  <c r="AK1083" i="1" s="1"/>
  <c r="AK1084" i="1" s="1"/>
  <c r="AK1085" i="1" s="1"/>
  <c r="AK1086" i="1" s="1"/>
  <c r="AK1087" i="1" s="1"/>
  <c r="AK1088" i="1" s="1"/>
  <c r="AK1089" i="1" s="1"/>
  <c r="AK1090" i="1" s="1"/>
  <c r="AK1091" i="1" s="1"/>
  <c r="AK1092" i="1" s="1"/>
  <c r="AK1093" i="1" s="1"/>
  <c r="AK1094" i="1" s="1"/>
  <c r="AK1095" i="1" s="1"/>
  <c r="AK1096" i="1" s="1"/>
  <c r="AK1097" i="1" s="1"/>
  <c r="AK1098" i="1" s="1"/>
  <c r="AK1099" i="1" s="1"/>
  <c r="AK1100" i="1" s="1"/>
  <c r="AK1101" i="1" s="1"/>
  <c r="AK1102" i="1" s="1"/>
  <c r="AK1103" i="1" s="1"/>
  <c r="AK1104" i="1" s="1"/>
  <c r="AK1105" i="1" s="1"/>
  <c r="AK1106" i="1" s="1"/>
  <c r="AK1107" i="1" s="1"/>
  <c r="AK1108" i="1" s="1"/>
  <c r="AK1109" i="1" s="1"/>
  <c r="AK1110" i="1" s="1"/>
  <c r="AK1111" i="1" s="1"/>
  <c r="AK1112" i="1" s="1"/>
  <c r="AK1113" i="1" s="1"/>
  <c r="AK1114" i="1" s="1"/>
  <c r="AK1115" i="1" s="1"/>
  <c r="AK1116" i="1" s="1"/>
  <c r="AK1117" i="1" s="1"/>
  <c r="AK1118" i="1" s="1"/>
  <c r="AK1119" i="1" s="1"/>
  <c r="AK1120" i="1" s="1"/>
  <c r="AK1121" i="1" s="1"/>
  <c r="AK1122" i="1" s="1"/>
  <c r="AK1123" i="1" s="1"/>
  <c r="AK1124" i="1" s="1"/>
  <c r="AK1125" i="1" s="1"/>
  <c r="AK1126" i="1" s="1"/>
  <c r="AK1127" i="1" s="1"/>
  <c r="AK1128" i="1" s="1"/>
  <c r="AK1129" i="1" s="1"/>
  <c r="AK1130" i="1" s="1"/>
  <c r="AK1131" i="1" s="1"/>
  <c r="AK1132" i="1" s="1"/>
  <c r="AK1133" i="1" s="1"/>
  <c r="AK1134" i="1" s="1"/>
  <c r="AK1135" i="1" s="1"/>
  <c r="AK1136" i="1" s="1"/>
  <c r="AK1137" i="1" s="1"/>
  <c r="AK1138" i="1" s="1"/>
  <c r="AK1139" i="1" s="1"/>
  <c r="AK1140" i="1" s="1"/>
  <c r="AK1141" i="1" s="1"/>
  <c r="AK1142" i="1" s="1"/>
  <c r="AK1143" i="1" s="1"/>
  <c r="AK1144" i="1" s="1"/>
  <c r="AK1145" i="1" s="1"/>
  <c r="AK1146" i="1" s="1"/>
  <c r="AK1147" i="1" s="1"/>
  <c r="AK1148" i="1" s="1"/>
  <c r="AK1149" i="1" s="1"/>
  <c r="AK1150" i="1" s="1"/>
  <c r="AK1151" i="1" s="1"/>
  <c r="AK1152" i="1" s="1"/>
  <c r="AK1153" i="1" s="1"/>
  <c r="AK1154" i="1" s="1"/>
  <c r="AK1155" i="1" s="1"/>
  <c r="AK1156" i="1" s="1"/>
  <c r="AK1157" i="1" s="1"/>
  <c r="AK1158" i="1" s="1"/>
  <c r="AK1159" i="1" s="1"/>
  <c r="AK1160" i="1" s="1"/>
  <c r="AK1161" i="1" s="1"/>
  <c r="AK1162" i="1" s="1"/>
  <c r="AK1163" i="1" s="1"/>
  <c r="AK1164" i="1" s="1"/>
  <c r="AK1165" i="1" s="1"/>
  <c r="AK1166" i="1" s="1"/>
  <c r="AK1167" i="1" s="1"/>
  <c r="AK1168" i="1" s="1"/>
  <c r="AK1169" i="1" s="1"/>
  <c r="AK1170" i="1" s="1"/>
  <c r="AK1171" i="1" s="1"/>
  <c r="AK1172" i="1" s="1"/>
  <c r="AK1173" i="1" s="1"/>
  <c r="AK1174" i="1" s="1"/>
  <c r="AK1175" i="1" s="1"/>
  <c r="AK1176" i="1" s="1"/>
  <c r="AK1177" i="1" s="1"/>
  <c r="AK1178" i="1" s="1"/>
  <c r="AK1179" i="1" s="1"/>
  <c r="AK1180" i="1" s="1"/>
  <c r="AK1181" i="1" s="1"/>
  <c r="AK1182" i="1" s="1"/>
  <c r="AK1183" i="1" s="1"/>
  <c r="AK1184" i="1" s="1"/>
  <c r="AK1185" i="1" s="1"/>
  <c r="AK1186" i="1" s="1"/>
  <c r="AK1187" i="1" s="1"/>
  <c r="AK1188" i="1" s="1"/>
  <c r="AK1189" i="1" s="1"/>
  <c r="AK1190" i="1" s="1"/>
  <c r="AK1191" i="1" s="1"/>
  <c r="AK1192" i="1" s="1"/>
  <c r="AK1193" i="1" s="1"/>
  <c r="AK1194" i="1" s="1"/>
  <c r="AK1195" i="1" s="1"/>
  <c r="AK1196" i="1" s="1"/>
  <c r="AK1197" i="1" s="1"/>
  <c r="AK1198" i="1" s="1"/>
  <c r="AK1199" i="1" s="1"/>
  <c r="AK1200" i="1" s="1"/>
  <c r="AK1201" i="1" s="1"/>
  <c r="AK1202" i="1" s="1"/>
  <c r="AK1203" i="1" s="1"/>
  <c r="AK1204" i="1" s="1"/>
  <c r="AK1205" i="1" s="1"/>
  <c r="AK1206" i="1" s="1"/>
  <c r="AK1207" i="1" s="1"/>
  <c r="AK1208" i="1" s="1"/>
  <c r="AK1209" i="1" s="1"/>
  <c r="AK1210" i="1" s="1"/>
  <c r="AK1211" i="1" s="1"/>
  <c r="AK1212" i="1" s="1"/>
  <c r="AK1213" i="1" s="1"/>
  <c r="AK1214" i="1" s="1"/>
  <c r="AK1215" i="1" s="1"/>
  <c r="AK1216" i="1" s="1"/>
  <c r="AK1217" i="1" s="1"/>
  <c r="AK1218" i="1" s="1"/>
  <c r="AK1219" i="1" s="1"/>
  <c r="AK1220" i="1" s="1"/>
  <c r="AK1221" i="1" s="1"/>
  <c r="AK1222" i="1" s="1"/>
  <c r="AK1223" i="1" s="1"/>
  <c r="AK1224" i="1" s="1"/>
  <c r="AK1225" i="1" s="1"/>
  <c r="AK1226" i="1" s="1"/>
  <c r="AK1227" i="1" s="1"/>
  <c r="AK1228" i="1" s="1"/>
  <c r="AK1229" i="1" s="1"/>
  <c r="AK1230" i="1" s="1"/>
  <c r="AK1231" i="1" s="1"/>
  <c r="AK1232" i="1" s="1"/>
  <c r="AK1233" i="1" s="1"/>
  <c r="AK1234" i="1" s="1"/>
  <c r="AK1235" i="1" s="1"/>
  <c r="AK1236" i="1" s="1"/>
  <c r="AK1237" i="1" s="1"/>
  <c r="AK1238" i="1" s="1"/>
  <c r="AK1239" i="1" s="1"/>
  <c r="AK1240" i="1" s="1"/>
  <c r="AK1241" i="1" s="1"/>
  <c r="AK1242" i="1" s="1"/>
  <c r="AK1243" i="1" s="1"/>
  <c r="AK1244" i="1" s="1"/>
  <c r="AK1245" i="1" s="1"/>
  <c r="AK1246" i="1" s="1"/>
  <c r="AK1247" i="1" s="1"/>
  <c r="AK1248" i="1" s="1"/>
  <c r="AK1249" i="1" s="1"/>
  <c r="AK1250" i="1" s="1"/>
  <c r="AK1251" i="1" s="1"/>
  <c r="AK1252" i="1" s="1"/>
  <c r="AK1253" i="1" s="1"/>
  <c r="AK1254" i="1" s="1"/>
  <c r="AK1255" i="1" s="1"/>
  <c r="AK1256" i="1" s="1"/>
  <c r="AK1257" i="1" s="1"/>
  <c r="AK1258" i="1" s="1"/>
  <c r="AK1259" i="1" s="1"/>
  <c r="AK1260" i="1" s="1"/>
  <c r="AK1261" i="1" s="1"/>
  <c r="AK1262" i="1" s="1"/>
  <c r="AK1263" i="1" s="1"/>
  <c r="AK1264" i="1" s="1"/>
  <c r="AK1265" i="1" s="1"/>
  <c r="AK1266" i="1" s="1"/>
  <c r="AK1267" i="1" s="1"/>
  <c r="AK1268" i="1" s="1"/>
  <c r="AK1269" i="1" s="1"/>
  <c r="AK1270" i="1" s="1"/>
  <c r="AK1271" i="1" s="1"/>
  <c r="AK1272" i="1" s="1"/>
  <c r="AK1273" i="1" s="1"/>
  <c r="AK1274" i="1" s="1"/>
  <c r="AK1275" i="1" s="1"/>
  <c r="AK1276" i="1" s="1"/>
  <c r="AK1277" i="1" s="1"/>
  <c r="AK1278" i="1" s="1"/>
  <c r="AK1279" i="1" s="1"/>
  <c r="AK1280" i="1" s="1"/>
  <c r="AK1281" i="1" s="1"/>
  <c r="AK1282" i="1" s="1"/>
  <c r="AK1283" i="1" s="1"/>
  <c r="AK1284" i="1" s="1"/>
  <c r="AK1285" i="1" s="1"/>
  <c r="AK1286" i="1" s="1"/>
  <c r="AK1287" i="1" s="1"/>
  <c r="AK1288" i="1" s="1"/>
  <c r="AK1289" i="1" s="1"/>
  <c r="AK1290" i="1" s="1"/>
  <c r="AK1291" i="1" s="1"/>
  <c r="AK1292" i="1" s="1"/>
  <c r="AK1293" i="1" s="1"/>
  <c r="AK1294" i="1" s="1"/>
  <c r="AK1295" i="1" s="1"/>
  <c r="AK1296" i="1" s="1"/>
  <c r="AK1297" i="1" s="1"/>
  <c r="AK1298" i="1" s="1"/>
  <c r="AK1299" i="1" s="1"/>
  <c r="AK1300" i="1" s="1"/>
  <c r="AK1301" i="1" s="1"/>
  <c r="AK1302" i="1" s="1"/>
  <c r="AK1303" i="1" s="1"/>
  <c r="AK1304" i="1" s="1"/>
  <c r="AK1305" i="1" s="1"/>
  <c r="AK1306" i="1" s="1"/>
  <c r="AK1307" i="1" s="1"/>
  <c r="AK1308" i="1" s="1"/>
  <c r="AK1309" i="1" s="1"/>
  <c r="AK1310" i="1" s="1"/>
  <c r="AK1311" i="1" s="1"/>
  <c r="AK1312" i="1" s="1"/>
  <c r="AK1313" i="1" s="1"/>
  <c r="AK1314" i="1" s="1"/>
  <c r="AK1315" i="1" s="1"/>
  <c r="AK1316" i="1" s="1"/>
  <c r="AK1317" i="1" s="1"/>
  <c r="AK1318" i="1" s="1"/>
  <c r="AK1319" i="1" s="1"/>
  <c r="AK1320" i="1" s="1"/>
  <c r="AK1321" i="1" s="1"/>
  <c r="AK1322" i="1" s="1"/>
  <c r="AK1323" i="1" s="1"/>
  <c r="AK1324" i="1" s="1"/>
  <c r="AK1325" i="1" s="1"/>
  <c r="AK1326" i="1" s="1"/>
  <c r="AK1327" i="1" s="1"/>
  <c r="AK1328" i="1" s="1"/>
  <c r="AK1329" i="1" s="1"/>
  <c r="AK1330" i="1" s="1"/>
  <c r="AK1331" i="1" s="1"/>
  <c r="AK1332" i="1" s="1"/>
  <c r="AK1333" i="1" s="1"/>
  <c r="AK1334" i="1" s="1"/>
  <c r="AK1335" i="1" s="1"/>
  <c r="AK1336" i="1" s="1"/>
  <c r="AK1337" i="1" s="1"/>
  <c r="AK1338" i="1" s="1"/>
  <c r="AK1339" i="1" s="1"/>
  <c r="AK1340" i="1" s="1"/>
  <c r="AK1341" i="1" s="1"/>
  <c r="AK1342" i="1" s="1"/>
  <c r="AK1343" i="1" s="1"/>
  <c r="AK1344" i="1" s="1"/>
  <c r="AK1345" i="1" s="1"/>
  <c r="AK1346" i="1" s="1"/>
  <c r="AK1347" i="1" s="1"/>
  <c r="AK1348" i="1" s="1"/>
  <c r="AK1349" i="1" s="1"/>
  <c r="AK1350" i="1" s="1"/>
  <c r="AK1351" i="1" s="1"/>
  <c r="AK1352" i="1" s="1"/>
  <c r="AK1353" i="1" s="1"/>
  <c r="AK1354" i="1" s="1"/>
  <c r="AK1355" i="1" s="1"/>
  <c r="AK1356" i="1" s="1"/>
  <c r="AK1357" i="1" s="1"/>
  <c r="AK1358" i="1" s="1"/>
  <c r="AK1359" i="1" s="1"/>
  <c r="AK1360" i="1" s="1"/>
  <c r="AK1361" i="1" s="1"/>
  <c r="AK1362" i="1" s="1"/>
  <c r="AK1363" i="1" s="1"/>
  <c r="AK1364" i="1" s="1"/>
  <c r="AK1365" i="1" s="1"/>
  <c r="AK1366" i="1" s="1"/>
  <c r="AK1367" i="1" s="1"/>
  <c r="AK1368" i="1" s="1"/>
  <c r="AK1369" i="1" s="1"/>
  <c r="AK1370" i="1" s="1"/>
  <c r="AK1371" i="1" s="1"/>
  <c r="AK1372" i="1" s="1"/>
  <c r="AK1373" i="1" s="1"/>
  <c r="AK1374" i="1" s="1"/>
  <c r="AK1375" i="1" s="1"/>
  <c r="AK1376" i="1" s="1"/>
  <c r="AK1377" i="1" s="1"/>
  <c r="AK1378" i="1" s="1"/>
  <c r="AK1379" i="1" s="1"/>
  <c r="AK1380" i="1" s="1"/>
  <c r="AK1381" i="1" s="1"/>
  <c r="AK1382" i="1" s="1"/>
  <c r="AK1383" i="1" s="1"/>
  <c r="AK1384" i="1" s="1"/>
  <c r="AK1385" i="1" s="1"/>
  <c r="AK1386" i="1" s="1"/>
  <c r="AK1387" i="1" s="1"/>
  <c r="AK1388" i="1" s="1"/>
  <c r="AK1389" i="1" s="1"/>
  <c r="AK1390" i="1" s="1"/>
  <c r="AK1391" i="1" s="1"/>
  <c r="AK1392" i="1" s="1"/>
  <c r="AK1393" i="1" s="1"/>
  <c r="AK1394" i="1" s="1"/>
  <c r="AK1395" i="1" s="1"/>
  <c r="AK1396" i="1" s="1"/>
  <c r="AK1397" i="1" s="1"/>
  <c r="AK1398" i="1" s="1"/>
  <c r="AK1399" i="1" s="1"/>
  <c r="AK1400" i="1" s="1"/>
  <c r="AK1401" i="1" s="1"/>
  <c r="AK1402" i="1" s="1"/>
  <c r="AK1403" i="1" s="1"/>
  <c r="AK1404" i="1" s="1"/>
  <c r="AK1405" i="1" s="1"/>
  <c r="AK1406" i="1" s="1"/>
  <c r="AK1407" i="1" s="1"/>
  <c r="AK1408" i="1" s="1"/>
  <c r="AK1409" i="1" s="1"/>
  <c r="AK1410" i="1" s="1"/>
  <c r="AK1411" i="1" s="1"/>
  <c r="AK1412" i="1" s="1"/>
  <c r="AK1413" i="1" s="1"/>
  <c r="AK1414" i="1" s="1"/>
  <c r="AK1415" i="1" s="1"/>
  <c r="AK1416" i="1" s="1"/>
  <c r="AK1417" i="1" s="1"/>
  <c r="AK1418" i="1" s="1"/>
  <c r="AK1419" i="1" s="1"/>
  <c r="AK1420" i="1" s="1"/>
  <c r="AK1421" i="1" s="1"/>
  <c r="AK1422" i="1" s="1"/>
  <c r="AK1423" i="1" s="1"/>
  <c r="AK1424" i="1" s="1"/>
  <c r="AK1425" i="1" s="1"/>
  <c r="AK1426" i="1" s="1"/>
  <c r="AK1427" i="1" s="1"/>
  <c r="AK1428" i="1" s="1"/>
  <c r="AK1429" i="1" s="1"/>
  <c r="AK1430" i="1" s="1"/>
  <c r="AK1431" i="1" s="1"/>
  <c r="AK1432" i="1" s="1"/>
  <c r="AK1433" i="1" s="1"/>
  <c r="AK1434" i="1" s="1"/>
  <c r="AK1435" i="1" s="1"/>
  <c r="AK1436" i="1" s="1"/>
  <c r="AK1437" i="1" s="1"/>
  <c r="AK1438" i="1" s="1"/>
  <c r="AK1439" i="1" s="1"/>
  <c r="AK1440" i="1" s="1"/>
  <c r="AK1441" i="1" s="1"/>
  <c r="AK1442" i="1" s="1"/>
  <c r="AK1443" i="1" s="1"/>
  <c r="AK1444" i="1" s="1"/>
  <c r="AK1445" i="1" s="1"/>
  <c r="AK1446" i="1" s="1"/>
  <c r="AK1447" i="1" s="1"/>
  <c r="AK1448" i="1" s="1"/>
  <c r="AK1449" i="1" s="1"/>
  <c r="AK1450" i="1" s="1"/>
  <c r="AK1451" i="1" s="1"/>
  <c r="AK1452" i="1" s="1"/>
  <c r="AK1453" i="1" s="1"/>
  <c r="AK1454" i="1" s="1"/>
  <c r="AK1455" i="1" s="1"/>
  <c r="AK1456" i="1" s="1"/>
  <c r="AK1457" i="1" s="1"/>
  <c r="AK1458" i="1" s="1"/>
  <c r="AK1459" i="1" s="1"/>
  <c r="AK1460" i="1" s="1"/>
  <c r="AK1461" i="1" s="1"/>
  <c r="AK1462" i="1" s="1"/>
  <c r="AK1463" i="1" s="1"/>
  <c r="AK1464" i="1" s="1"/>
  <c r="AK1465" i="1" s="1"/>
  <c r="AK1466" i="1" s="1"/>
  <c r="AK1467" i="1" s="1"/>
  <c r="AK1468" i="1" s="1"/>
  <c r="AK1469" i="1" s="1"/>
  <c r="AK1470" i="1" s="1"/>
  <c r="AK1471" i="1" s="1"/>
  <c r="AK1472" i="1" s="1"/>
  <c r="AK1473" i="1" s="1"/>
  <c r="AK1474" i="1" s="1"/>
  <c r="AK1475" i="1" s="1"/>
  <c r="AK1476" i="1" s="1"/>
  <c r="AK1477" i="1" s="1"/>
  <c r="AK1478" i="1" s="1"/>
  <c r="AK1479" i="1" s="1"/>
  <c r="AK1480" i="1" s="1"/>
  <c r="AK1481" i="1" s="1"/>
  <c r="AK1482" i="1" s="1"/>
  <c r="AK1483" i="1" s="1"/>
  <c r="AK1484" i="1" s="1"/>
  <c r="AK1485" i="1" s="1"/>
  <c r="AK1486" i="1" s="1"/>
  <c r="AK1487" i="1" s="1"/>
  <c r="AK1488" i="1" s="1"/>
  <c r="AK1489" i="1" s="1"/>
  <c r="AK1490" i="1" s="1"/>
  <c r="AK1491" i="1" s="1"/>
  <c r="AK1492" i="1" s="1"/>
  <c r="AK1493" i="1" s="1"/>
  <c r="AK1494" i="1" s="1"/>
  <c r="AK1495" i="1" s="1"/>
  <c r="AK1496" i="1" s="1"/>
  <c r="AK1497" i="1" s="1"/>
  <c r="AK1498" i="1" s="1"/>
  <c r="AK1499" i="1" s="1"/>
  <c r="AK1500" i="1" s="1"/>
  <c r="AK1501" i="1" s="1"/>
  <c r="AK1502" i="1" s="1"/>
  <c r="AK1503" i="1" s="1"/>
  <c r="AK1504" i="1" s="1"/>
  <c r="AK1505" i="1" s="1"/>
  <c r="AK1506" i="1" s="1"/>
  <c r="AK1507" i="1" s="1"/>
  <c r="AK1508" i="1" s="1"/>
  <c r="AK1509" i="1" s="1"/>
  <c r="AK1510" i="1" s="1"/>
  <c r="AK1511" i="1" s="1"/>
  <c r="AK1512" i="1" s="1"/>
  <c r="AK1513" i="1" s="1"/>
  <c r="AK1514" i="1" s="1"/>
  <c r="AK1515" i="1" s="1"/>
  <c r="AK1516" i="1" s="1"/>
  <c r="AK1517" i="1" s="1"/>
  <c r="AK1518" i="1" s="1"/>
  <c r="AK1519" i="1" s="1"/>
  <c r="AK1520" i="1" s="1"/>
  <c r="AK1521" i="1" s="1"/>
  <c r="AK1522" i="1" s="1"/>
  <c r="AK1523" i="1" s="1"/>
  <c r="AK1524" i="1" s="1"/>
  <c r="AK1525" i="1" s="1"/>
  <c r="AK1526" i="1" s="1"/>
  <c r="AK1527" i="1" s="1"/>
  <c r="AK1528" i="1" s="1"/>
  <c r="AK1529" i="1" s="1"/>
  <c r="AK1530" i="1" s="1"/>
  <c r="AK1531" i="1" s="1"/>
  <c r="AK1532" i="1" s="1"/>
  <c r="AK1533" i="1" s="1"/>
  <c r="AK1534" i="1" s="1"/>
  <c r="AK1535" i="1" s="1"/>
  <c r="AK1536" i="1" s="1"/>
  <c r="AK1537" i="1" s="1"/>
  <c r="AK1538" i="1" s="1"/>
  <c r="AK1539" i="1" s="1"/>
  <c r="AK1540" i="1" s="1"/>
  <c r="AK1541" i="1" s="1"/>
  <c r="AK1542" i="1" s="1"/>
  <c r="AK1543" i="1" s="1"/>
  <c r="AK1544" i="1" s="1"/>
  <c r="AK1545" i="1" s="1"/>
  <c r="AK1546" i="1" s="1"/>
  <c r="AK1547" i="1" s="1"/>
  <c r="AK1548" i="1" s="1"/>
  <c r="AK1549" i="1" s="1"/>
  <c r="AK1550" i="1" s="1"/>
  <c r="AK1551" i="1" s="1"/>
  <c r="AK1552" i="1" s="1"/>
  <c r="AK1553" i="1" s="1"/>
  <c r="AK1554" i="1" s="1"/>
  <c r="AK1555" i="1" s="1"/>
  <c r="AK1556" i="1" s="1"/>
  <c r="AK1557" i="1" s="1"/>
  <c r="AK1558" i="1" s="1"/>
  <c r="AK1559" i="1" s="1"/>
  <c r="AK1560" i="1" s="1"/>
  <c r="AK1561" i="1" s="1"/>
  <c r="AK1562" i="1" s="1"/>
  <c r="AK1563" i="1" s="1"/>
  <c r="AK1564" i="1" s="1"/>
  <c r="AK1565" i="1" s="1"/>
  <c r="AK1566" i="1" s="1"/>
  <c r="AK1567" i="1" s="1"/>
  <c r="AK1568" i="1" s="1"/>
  <c r="AK1569" i="1" s="1"/>
  <c r="AK1570" i="1" s="1"/>
  <c r="AK1571" i="1" s="1"/>
  <c r="AK1572" i="1" s="1"/>
  <c r="AK1573" i="1" s="1"/>
  <c r="AK1574" i="1" s="1"/>
  <c r="AK1575" i="1" s="1"/>
  <c r="AK1576" i="1" s="1"/>
  <c r="AK1577" i="1" s="1"/>
  <c r="AK1578" i="1" s="1"/>
  <c r="AK1579" i="1" s="1"/>
  <c r="AK1580" i="1" s="1"/>
  <c r="AK1581" i="1" s="1"/>
  <c r="AK1582" i="1" s="1"/>
  <c r="AK1583" i="1" s="1"/>
  <c r="AK1584" i="1" s="1"/>
  <c r="AK1585" i="1" s="1"/>
  <c r="AK1586" i="1" s="1"/>
  <c r="AK1587" i="1" s="1"/>
  <c r="AK1588" i="1" s="1"/>
  <c r="AK1589" i="1" s="1"/>
  <c r="AK1590" i="1" s="1"/>
  <c r="AK1591" i="1" s="1"/>
  <c r="AK1592" i="1" s="1"/>
  <c r="AK1593" i="1" s="1"/>
  <c r="AK1594" i="1" s="1"/>
  <c r="AK1595" i="1" s="1"/>
  <c r="AK1596" i="1" s="1"/>
  <c r="AK1597" i="1" s="1"/>
  <c r="AK1598" i="1" s="1"/>
  <c r="AK1599" i="1" s="1"/>
  <c r="AK1600" i="1" s="1"/>
  <c r="AK1601" i="1" s="1"/>
  <c r="AK1602" i="1" s="1"/>
  <c r="AK1603" i="1" s="1"/>
  <c r="AK1604" i="1" s="1"/>
  <c r="AK1605" i="1" s="1"/>
  <c r="AK1606" i="1" s="1"/>
  <c r="AK1607" i="1" s="1"/>
  <c r="AK1608" i="1" s="1"/>
  <c r="AK1609" i="1" s="1"/>
  <c r="AK1610" i="1" s="1"/>
  <c r="AK1611" i="1" s="1"/>
  <c r="AK1612" i="1" s="1"/>
  <c r="AK1613" i="1" s="1"/>
  <c r="AK1614" i="1" s="1"/>
  <c r="AK1615" i="1" s="1"/>
  <c r="AK1616" i="1" s="1"/>
  <c r="AK1617" i="1" s="1"/>
  <c r="AK1618" i="1" s="1"/>
  <c r="AK1619" i="1" s="1"/>
  <c r="AK1620" i="1" s="1"/>
  <c r="AK1621" i="1" s="1"/>
  <c r="AK1622" i="1" s="1"/>
  <c r="AK1623" i="1" s="1"/>
  <c r="AK1624" i="1" s="1"/>
  <c r="AK1625" i="1" s="1"/>
  <c r="AK1626" i="1" s="1"/>
  <c r="AK1627" i="1" s="1"/>
  <c r="AK1628" i="1" s="1"/>
  <c r="AK1629" i="1" s="1"/>
  <c r="AK1630" i="1" s="1"/>
  <c r="AK1631" i="1" s="1"/>
  <c r="AK1632" i="1" s="1"/>
  <c r="AK1633" i="1" s="1"/>
  <c r="AK1634" i="1" s="1"/>
  <c r="AK1635" i="1" s="1"/>
  <c r="AK1636" i="1" s="1"/>
  <c r="AK1637" i="1" s="1"/>
  <c r="AK1638" i="1" s="1"/>
  <c r="AK1639" i="1" s="1"/>
  <c r="AK1640" i="1" s="1"/>
  <c r="AK1641" i="1" s="1"/>
  <c r="AK1642" i="1" s="1"/>
  <c r="AK1643" i="1" s="1"/>
  <c r="AK1644" i="1" s="1"/>
  <c r="AK1645" i="1" s="1"/>
  <c r="AK1646" i="1" s="1"/>
  <c r="AK1647" i="1" s="1"/>
  <c r="AK1648" i="1" s="1"/>
  <c r="AK1649" i="1" s="1"/>
  <c r="AK1650" i="1" s="1"/>
  <c r="AK1651" i="1" s="1"/>
  <c r="AK1652" i="1" s="1"/>
  <c r="AK1653" i="1" s="1"/>
  <c r="AK1654" i="1" s="1"/>
  <c r="AK1655" i="1" s="1"/>
  <c r="AK1656" i="1" s="1"/>
  <c r="AK1657" i="1" s="1"/>
  <c r="AK1658" i="1" s="1"/>
  <c r="AK1659" i="1" s="1"/>
  <c r="AK1660" i="1" s="1"/>
  <c r="AK1661" i="1" s="1"/>
  <c r="AK1662" i="1" s="1"/>
  <c r="AK1663" i="1" s="1"/>
  <c r="AK1664" i="1" s="1"/>
  <c r="AK1665" i="1" s="1"/>
  <c r="AK1666" i="1" s="1"/>
  <c r="AK1667" i="1" s="1"/>
  <c r="AK1668" i="1" s="1"/>
  <c r="AK1669" i="1" s="1"/>
  <c r="AK1670" i="1" s="1"/>
  <c r="AK1671" i="1" s="1"/>
  <c r="AK1672" i="1" s="1"/>
  <c r="AK1673" i="1" s="1"/>
  <c r="AK1674" i="1" s="1"/>
  <c r="AK1675" i="1" s="1"/>
  <c r="AK1676" i="1" s="1"/>
  <c r="AK1677" i="1" s="1"/>
  <c r="AK1678" i="1" s="1"/>
  <c r="AK1679" i="1" s="1"/>
  <c r="AK1680" i="1" s="1"/>
  <c r="AK1681" i="1" s="1"/>
  <c r="AK1682" i="1" s="1"/>
  <c r="AK1683" i="1" s="1"/>
  <c r="AK1684" i="1" s="1"/>
  <c r="AK1685" i="1" s="1"/>
  <c r="AK1686" i="1" s="1"/>
  <c r="AK1687" i="1" s="1"/>
  <c r="AK1688" i="1" s="1"/>
  <c r="AK1689" i="1" s="1"/>
  <c r="AK1690" i="1" s="1"/>
  <c r="AK1691" i="1" s="1"/>
  <c r="AK1692" i="1" s="1"/>
  <c r="AK1693" i="1" s="1"/>
  <c r="AK1694" i="1" s="1"/>
  <c r="AK1695" i="1" s="1"/>
  <c r="AK1696" i="1" s="1"/>
  <c r="AK1697" i="1" s="1"/>
  <c r="AK1698" i="1" s="1"/>
  <c r="AK1699" i="1" s="1"/>
  <c r="AK1700" i="1" s="1"/>
  <c r="AK1701" i="1" s="1"/>
  <c r="AK1702" i="1" s="1"/>
  <c r="AK1703" i="1" s="1"/>
  <c r="AK1704" i="1" s="1"/>
  <c r="AK1705" i="1" s="1"/>
  <c r="AK1706" i="1" s="1"/>
  <c r="AK1707" i="1" s="1"/>
  <c r="AK1708" i="1" s="1"/>
  <c r="AK1709" i="1" s="1"/>
  <c r="AK1710" i="1" s="1"/>
  <c r="AK1711" i="1" s="1"/>
  <c r="AK1712" i="1" s="1"/>
  <c r="AK1713" i="1" s="1"/>
  <c r="AK1714" i="1" s="1"/>
  <c r="AK1715" i="1" s="1"/>
  <c r="AK1716" i="1" s="1"/>
  <c r="AK1717" i="1" s="1"/>
  <c r="AK1718" i="1" s="1"/>
  <c r="AK1719" i="1" s="1"/>
  <c r="AK1720" i="1" s="1"/>
  <c r="AK1721" i="1" s="1"/>
  <c r="AK1722" i="1" s="1"/>
  <c r="AK1723" i="1" s="1"/>
  <c r="AK1724" i="1" s="1"/>
  <c r="AK1725" i="1" s="1"/>
  <c r="AK1726" i="1" s="1"/>
  <c r="AK1727" i="1" s="1"/>
  <c r="AK1728" i="1" s="1"/>
  <c r="AK1729" i="1" s="1"/>
  <c r="AK1730" i="1" s="1"/>
  <c r="AK1731" i="1" s="1"/>
  <c r="AK1732" i="1" s="1"/>
  <c r="AK1733" i="1" s="1"/>
  <c r="AK1734" i="1" s="1"/>
  <c r="AK1735" i="1" s="1"/>
  <c r="AK1736" i="1" s="1"/>
  <c r="AK1737" i="1" s="1"/>
  <c r="AK1738" i="1" s="1"/>
  <c r="AK1739" i="1" s="1"/>
  <c r="AK1740" i="1" s="1"/>
  <c r="AK1741" i="1" s="1"/>
  <c r="AK1742" i="1" s="1"/>
  <c r="AK1743" i="1" s="1"/>
  <c r="AK1744" i="1" s="1"/>
  <c r="AK1745" i="1" s="1"/>
  <c r="AK1746" i="1" s="1"/>
  <c r="AK1747" i="1" s="1"/>
  <c r="AK1748" i="1" s="1"/>
  <c r="AK1749" i="1" s="1"/>
  <c r="AK1750" i="1" s="1"/>
  <c r="AK1751" i="1" s="1"/>
  <c r="AK1752" i="1" s="1"/>
  <c r="AK1753" i="1" s="1"/>
  <c r="AK1754" i="1" s="1"/>
  <c r="AK1755" i="1" s="1"/>
  <c r="AK1756" i="1" s="1"/>
  <c r="AK1757" i="1" s="1"/>
  <c r="AK1758" i="1" s="1"/>
  <c r="AK1759" i="1" s="1"/>
  <c r="AK1760" i="1" s="1"/>
  <c r="AK1761" i="1" s="1"/>
  <c r="AK1762" i="1" s="1"/>
  <c r="AK1763" i="1" s="1"/>
  <c r="AK1764" i="1" s="1"/>
  <c r="AK1765" i="1" s="1"/>
  <c r="AK1766" i="1" s="1"/>
  <c r="AK1767" i="1" s="1"/>
  <c r="AK1768" i="1" s="1"/>
  <c r="AK1769" i="1" s="1"/>
  <c r="AK1770" i="1" s="1"/>
  <c r="AK1771" i="1" s="1"/>
  <c r="AK1772" i="1" s="1"/>
  <c r="AK1773" i="1" s="1"/>
  <c r="AK1774" i="1" s="1"/>
  <c r="AK1775" i="1" s="1"/>
  <c r="AK1776" i="1" s="1"/>
  <c r="AK1777" i="1" s="1"/>
  <c r="AK1778" i="1" s="1"/>
  <c r="AK1779" i="1" s="1"/>
  <c r="AK1780" i="1" s="1"/>
  <c r="AK1781" i="1" s="1"/>
  <c r="AK1782" i="1" s="1"/>
  <c r="AK1783" i="1" s="1"/>
  <c r="AK1784" i="1" s="1"/>
  <c r="AK1785" i="1" s="1"/>
  <c r="AK1786" i="1" s="1"/>
  <c r="AK1787" i="1" s="1"/>
  <c r="AK1788" i="1" s="1"/>
  <c r="AK1789" i="1" s="1"/>
  <c r="AK1790" i="1" s="1"/>
  <c r="AK1791" i="1" s="1"/>
  <c r="AK1792" i="1" s="1"/>
  <c r="AK1793" i="1" s="1"/>
  <c r="AK1794" i="1" s="1"/>
  <c r="AK1795" i="1" s="1"/>
  <c r="AK1796" i="1" s="1"/>
  <c r="AK1797" i="1" s="1"/>
  <c r="AK1798" i="1" s="1"/>
  <c r="AK1799" i="1" s="1"/>
  <c r="AK1800" i="1" s="1"/>
  <c r="AK1801" i="1" s="1"/>
  <c r="AK1802" i="1" s="1"/>
  <c r="AK1803" i="1" s="1"/>
  <c r="AK1804" i="1" s="1"/>
  <c r="AK1805" i="1" s="1"/>
  <c r="AK1806" i="1" s="1"/>
  <c r="AK1807" i="1" s="1"/>
  <c r="AK1808" i="1" s="1"/>
  <c r="AK1809" i="1" s="1"/>
  <c r="AK1810" i="1" s="1"/>
  <c r="AK1811" i="1" s="1"/>
  <c r="AK1812" i="1" s="1"/>
  <c r="AK1813" i="1" s="1"/>
  <c r="AK1814" i="1" s="1"/>
  <c r="AK1815" i="1" s="1"/>
  <c r="AK1816" i="1" s="1"/>
  <c r="AK1817" i="1" s="1"/>
  <c r="AK1818" i="1" s="1"/>
  <c r="AK1819" i="1" s="1"/>
  <c r="AK1820" i="1" s="1"/>
  <c r="AK1821" i="1" s="1"/>
  <c r="AK1822" i="1" s="1"/>
  <c r="AK1823" i="1" s="1"/>
  <c r="AK1824" i="1" s="1"/>
  <c r="AK1825" i="1" s="1"/>
  <c r="AK1826" i="1" s="1"/>
  <c r="AK1827" i="1" s="1"/>
  <c r="AK1828" i="1" s="1"/>
  <c r="AK1829" i="1" s="1"/>
  <c r="AK1830" i="1" s="1"/>
  <c r="AK1831" i="1" s="1"/>
  <c r="AK1832" i="1" s="1"/>
  <c r="AK1833" i="1" s="1"/>
  <c r="AK1834" i="1" s="1"/>
  <c r="AK1835" i="1" s="1"/>
  <c r="AK1836" i="1" s="1"/>
  <c r="AK1837" i="1" s="1"/>
  <c r="AK1838" i="1" s="1"/>
  <c r="AK1839" i="1" s="1"/>
  <c r="AK1840" i="1" s="1"/>
  <c r="AK1841" i="1" s="1"/>
  <c r="AK1842" i="1" s="1"/>
  <c r="AK1843" i="1" s="1"/>
  <c r="AK1844" i="1" s="1"/>
  <c r="AK1845" i="1" s="1"/>
  <c r="AK1846" i="1" s="1"/>
  <c r="AK1847" i="1" s="1"/>
  <c r="AK1848" i="1" s="1"/>
  <c r="AK1849" i="1" s="1"/>
  <c r="AK1850" i="1" s="1"/>
  <c r="AK1851" i="1" s="1"/>
  <c r="AK1852" i="1" s="1"/>
  <c r="AK1853" i="1" s="1"/>
  <c r="AK1854" i="1" s="1"/>
  <c r="AK1855" i="1" s="1"/>
  <c r="AK1856" i="1" s="1"/>
  <c r="AK1857" i="1" s="1"/>
  <c r="AK1858" i="1" s="1"/>
  <c r="AK1859" i="1" s="1"/>
  <c r="AK1860" i="1" s="1"/>
  <c r="AK1861" i="1" s="1"/>
  <c r="AK1862" i="1" s="1"/>
  <c r="AK1863" i="1" s="1"/>
  <c r="AK1864" i="1" s="1"/>
  <c r="AK1865" i="1" s="1"/>
  <c r="AK1866" i="1" s="1"/>
  <c r="AK1867" i="1" s="1"/>
  <c r="AK1868" i="1" s="1"/>
  <c r="AK1869" i="1" s="1"/>
  <c r="AK1870" i="1" s="1"/>
  <c r="AK1871" i="1" s="1"/>
  <c r="AK1872" i="1" s="1"/>
  <c r="AK1873" i="1" s="1"/>
  <c r="AK1874" i="1" s="1"/>
  <c r="AK1875" i="1" s="1"/>
  <c r="AK1876" i="1" s="1"/>
  <c r="AK1877" i="1" s="1"/>
  <c r="AK1878" i="1" s="1"/>
  <c r="AK1879" i="1" s="1"/>
  <c r="AK1880" i="1" s="1"/>
  <c r="AK1881" i="1" s="1"/>
  <c r="AK1882" i="1" s="1"/>
  <c r="AK1883" i="1" s="1"/>
  <c r="AK1884" i="1" s="1"/>
  <c r="AK1885" i="1" s="1"/>
  <c r="AK1886" i="1" s="1"/>
  <c r="AK1887" i="1" s="1"/>
  <c r="AK1888" i="1" s="1"/>
  <c r="AK1889" i="1" s="1"/>
  <c r="AK1890" i="1" s="1"/>
  <c r="AK1891" i="1" s="1"/>
  <c r="AK1892" i="1" s="1"/>
  <c r="AK1893" i="1" s="1"/>
  <c r="AK1894" i="1" s="1"/>
  <c r="AK1895" i="1" s="1"/>
  <c r="AK1896" i="1" s="1"/>
  <c r="AK1897" i="1" s="1"/>
  <c r="AK1898" i="1" s="1"/>
  <c r="AK1899" i="1" s="1"/>
  <c r="AK1900" i="1" s="1"/>
  <c r="AK1901" i="1" s="1"/>
  <c r="AK1902" i="1" s="1"/>
  <c r="AK1903" i="1" s="1"/>
  <c r="AK1904" i="1" s="1"/>
  <c r="AK1905" i="1" s="1"/>
  <c r="AK1906" i="1" s="1"/>
  <c r="AK1907" i="1" s="1"/>
  <c r="AK1908" i="1" s="1"/>
  <c r="AK1909" i="1" s="1"/>
  <c r="AK1910" i="1" s="1"/>
  <c r="AK1911" i="1" s="1"/>
  <c r="AK1912" i="1" s="1"/>
  <c r="AK1913" i="1" s="1"/>
  <c r="AK1914" i="1" s="1"/>
  <c r="AK1915" i="1" s="1"/>
  <c r="AK1916" i="1" s="1"/>
  <c r="AK1917" i="1" s="1"/>
  <c r="AK1918" i="1" s="1"/>
  <c r="AK1919" i="1" s="1"/>
  <c r="AK1920" i="1" s="1"/>
  <c r="AK1921" i="1" s="1"/>
  <c r="AK1922" i="1" s="1"/>
  <c r="AK1923" i="1" s="1"/>
  <c r="AK1924" i="1" s="1"/>
  <c r="AK1925" i="1" s="1"/>
  <c r="AK1926" i="1" s="1"/>
  <c r="AK1927" i="1" s="1"/>
  <c r="AK1928" i="1" s="1"/>
  <c r="AK1929" i="1" s="1"/>
  <c r="AK1930" i="1" s="1"/>
  <c r="AK1931" i="1" s="1"/>
  <c r="AK1932" i="1" s="1"/>
  <c r="AK1933" i="1" s="1"/>
  <c r="AK1934" i="1" s="1"/>
  <c r="AK1935" i="1" s="1"/>
  <c r="AK1936" i="1" s="1"/>
  <c r="AK1937" i="1" s="1"/>
  <c r="AK1938" i="1" s="1"/>
  <c r="AK1939" i="1" s="1"/>
  <c r="AK1940" i="1" s="1"/>
  <c r="AK1941" i="1" s="1"/>
  <c r="AK1942" i="1" s="1"/>
  <c r="AK1943" i="1" s="1"/>
  <c r="AK1944" i="1" s="1"/>
  <c r="AK1945" i="1" s="1"/>
  <c r="AK1946" i="1" s="1"/>
  <c r="AK1947" i="1" s="1"/>
  <c r="AK1948" i="1" s="1"/>
  <c r="AK1949" i="1" s="1"/>
  <c r="AK1950" i="1" s="1"/>
  <c r="AK1951" i="1" s="1"/>
  <c r="AK1952" i="1" s="1"/>
  <c r="AK1953" i="1" s="1"/>
  <c r="AK1954" i="1" s="1"/>
  <c r="AK1955" i="1" s="1"/>
  <c r="AK1956" i="1" s="1"/>
  <c r="AK1957" i="1" s="1"/>
  <c r="AK1958" i="1" s="1"/>
  <c r="AK1959" i="1" s="1"/>
  <c r="AK1960" i="1" s="1"/>
  <c r="AK1961" i="1" s="1"/>
  <c r="AK1962" i="1" s="1"/>
  <c r="AK1963" i="1" s="1"/>
  <c r="AK1964" i="1" s="1"/>
  <c r="AK1965" i="1" s="1"/>
  <c r="AK1966" i="1" s="1"/>
  <c r="AK1967" i="1" s="1"/>
  <c r="AK1968" i="1" s="1"/>
  <c r="AK1969" i="1" s="1"/>
  <c r="AK1970" i="1" s="1"/>
  <c r="AK1971" i="1" s="1"/>
  <c r="AK1972" i="1" s="1"/>
  <c r="AK1973" i="1" s="1"/>
  <c r="AK1974" i="1" s="1"/>
  <c r="AK1975" i="1" s="1"/>
  <c r="AK1976" i="1" s="1"/>
  <c r="AK1977" i="1" s="1"/>
  <c r="AK1978" i="1" s="1"/>
  <c r="AK1979" i="1" s="1"/>
  <c r="AK1980" i="1" s="1"/>
  <c r="AK1981" i="1" s="1"/>
  <c r="AK1982" i="1" s="1"/>
  <c r="AK1983" i="1" s="1"/>
  <c r="AK1984" i="1" s="1"/>
  <c r="AK1985" i="1" s="1"/>
  <c r="AK1986" i="1" s="1"/>
  <c r="AK1987" i="1" s="1"/>
  <c r="AK1988" i="1" s="1"/>
  <c r="AK1989" i="1" s="1"/>
  <c r="AK1990" i="1" s="1"/>
  <c r="AK1991" i="1" s="1"/>
  <c r="AK1992" i="1" s="1"/>
  <c r="AK1993" i="1" s="1"/>
  <c r="AK1994" i="1" s="1"/>
  <c r="AK1995" i="1" s="1"/>
  <c r="AK1996" i="1" s="1"/>
  <c r="AK1997" i="1" s="1"/>
  <c r="AK1998" i="1" s="1"/>
  <c r="AK1999" i="1" s="1"/>
  <c r="AK2000" i="1" s="1"/>
  <c r="AK2001" i="1" s="1"/>
  <c r="AK2002" i="1" s="1"/>
  <c r="AK2003" i="1" s="1"/>
  <c r="AK2004" i="1" s="1"/>
  <c r="AK2005" i="1" s="1"/>
  <c r="AK2006" i="1" s="1"/>
  <c r="AK2007" i="1" s="1"/>
  <c r="AK2008" i="1" s="1"/>
  <c r="AK2009" i="1" s="1"/>
  <c r="AK2010" i="1" s="1"/>
  <c r="AK2011" i="1" s="1"/>
  <c r="AK2012" i="1" s="1"/>
  <c r="AK2013" i="1" s="1"/>
  <c r="AK2014" i="1" s="1"/>
  <c r="AK2015" i="1" s="1"/>
  <c r="AK2016" i="1" s="1"/>
  <c r="AK2017" i="1" s="1"/>
  <c r="AK2018" i="1" s="1"/>
  <c r="AK2019" i="1" s="1"/>
  <c r="AK2020" i="1" s="1"/>
  <c r="AK2021" i="1" s="1"/>
  <c r="AK2022" i="1" s="1"/>
  <c r="AK2023" i="1" s="1"/>
  <c r="AK2024" i="1" s="1"/>
  <c r="AK2025" i="1" s="1"/>
  <c r="AK2026" i="1" s="1"/>
  <c r="AK2027" i="1" s="1"/>
  <c r="AK2028" i="1" s="1"/>
  <c r="AK2029" i="1" s="1"/>
  <c r="AK2030" i="1" s="1"/>
  <c r="AK2031" i="1" s="1"/>
  <c r="AK2032" i="1" s="1"/>
  <c r="AK2033" i="1" s="1"/>
  <c r="AK2034" i="1" s="1"/>
  <c r="AK2035" i="1" s="1"/>
  <c r="AK2036" i="1" s="1"/>
  <c r="AK2037" i="1" s="1"/>
  <c r="AK2038" i="1" s="1"/>
  <c r="AK2039" i="1" s="1"/>
  <c r="AK2040" i="1" s="1"/>
  <c r="AK2041" i="1" s="1"/>
  <c r="AK2042" i="1" s="1"/>
  <c r="AK2043" i="1" s="1"/>
  <c r="AK2044" i="1" s="1"/>
  <c r="AK2045" i="1" s="1"/>
  <c r="AK2046" i="1" s="1"/>
  <c r="AK2047" i="1" s="1"/>
  <c r="AK2048" i="1" s="1"/>
  <c r="AK2049" i="1" s="1"/>
  <c r="AK2050" i="1" s="1"/>
  <c r="AK2051" i="1" s="1"/>
  <c r="AK2052" i="1" s="1"/>
  <c r="AK2053" i="1" s="1"/>
  <c r="AK2054" i="1" s="1"/>
  <c r="AK2055" i="1" s="1"/>
  <c r="AK2056" i="1" s="1"/>
  <c r="AK2057" i="1" s="1"/>
  <c r="AK2058" i="1" s="1"/>
  <c r="AK2059" i="1" s="1"/>
  <c r="AK2060" i="1" s="1"/>
  <c r="AK2061" i="1" s="1"/>
  <c r="AK2062" i="1" s="1"/>
  <c r="AK2063" i="1" s="1"/>
  <c r="AK2064" i="1" s="1"/>
  <c r="AK2065" i="1" s="1"/>
  <c r="AK2066" i="1" s="1"/>
  <c r="AK2067" i="1" s="1"/>
  <c r="AK2068" i="1" s="1"/>
  <c r="AK2069" i="1" s="1"/>
  <c r="AK2070" i="1" s="1"/>
  <c r="AK2071" i="1" s="1"/>
  <c r="AK2072" i="1" s="1"/>
  <c r="AK2073" i="1" s="1"/>
  <c r="AK2074" i="1" s="1"/>
  <c r="AK2075" i="1" s="1"/>
  <c r="AK2076" i="1" s="1"/>
  <c r="AK2077" i="1" s="1"/>
  <c r="AK2078" i="1" s="1"/>
  <c r="AK2079" i="1" s="1"/>
  <c r="AK2080" i="1" s="1"/>
  <c r="AK2081" i="1" s="1"/>
  <c r="AK2082" i="1" s="1"/>
  <c r="AK2083" i="1" s="1"/>
  <c r="AK2084" i="1" s="1"/>
  <c r="AK2085" i="1" s="1"/>
  <c r="AK2086" i="1" s="1"/>
  <c r="AK2087" i="1" s="1"/>
  <c r="AK2088" i="1" s="1"/>
  <c r="AK2089" i="1" s="1"/>
  <c r="AK2090" i="1" s="1"/>
  <c r="AK2091" i="1" s="1"/>
  <c r="AK2092" i="1" s="1"/>
  <c r="AK2093" i="1" s="1"/>
  <c r="AK2094" i="1" s="1"/>
  <c r="AK2095" i="1" s="1"/>
  <c r="AK2096" i="1" s="1"/>
  <c r="AK2097" i="1" s="1"/>
  <c r="AK2098" i="1" s="1"/>
  <c r="AK2099" i="1" s="1"/>
  <c r="AK2100" i="1" s="1"/>
  <c r="AK2101" i="1" s="1"/>
  <c r="AK2102" i="1" s="1"/>
  <c r="AK2103" i="1" s="1"/>
  <c r="AK2104" i="1" s="1"/>
  <c r="AK2105" i="1" s="1"/>
  <c r="AK2106" i="1" s="1"/>
  <c r="AK2107" i="1" s="1"/>
  <c r="AK2108" i="1" s="1"/>
  <c r="AK2109" i="1" s="1"/>
  <c r="AK2110" i="1" s="1"/>
  <c r="AK2111" i="1" s="1"/>
  <c r="AK2112" i="1" s="1"/>
  <c r="AK2113" i="1" s="1"/>
  <c r="AK2114" i="1" s="1"/>
  <c r="AK2115" i="1" s="1"/>
  <c r="AK2116" i="1" s="1"/>
  <c r="AK2117" i="1" s="1"/>
  <c r="AK2118" i="1" s="1"/>
  <c r="AK2119" i="1" s="1"/>
  <c r="AK2120" i="1" s="1"/>
  <c r="AK2121" i="1" s="1"/>
  <c r="AK2122" i="1" s="1"/>
  <c r="AK2123" i="1" s="1"/>
  <c r="AK2124" i="1" s="1"/>
  <c r="AK2125" i="1" s="1"/>
  <c r="AK2126" i="1" s="1"/>
  <c r="AK2127" i="1" s="1"/>
  <c r="AK2128" i="1" s="1"/>
  <c r="AK2129" i="1" s="1"/>
  <c r="AK2130" i="1" s="1"/>
  <c r="AK2131" i="1" s="1"/>
  <c r="AK2132" i="1" s="1"/>
  <c r="AK2133" i="1" s="1"/>
  <c r="AK2134" i="1" s="1"/>
  <c r="AK2135" i="1" s="1"/>
  <c r="AK2136" i="1" s="1"/>
  <c r="AK2137" i="1" s="1"/>
  <c r="AK2138" i="1" s="1"/>
  <c r="AK2139" i="1" s="1"/>
  <c r="AK2140" i="1" s="1"/>
  <c r="AK2141" i="1" s="1"/>
  <c r="AK2142" i="1" s="1"/>
  <c r="AK2143" i="1" s="1"/>
  <c r="AK2144" i="1" s="1"/>
  <c r="AK2145" i="1" s="1"/>
  <c r="AK2146" i="1" s="1"/>
  <c r="AK2147" i="1" s="1"/>
  <c r="AK2148" i="1" s="1"/>
  <c r="AK2149" i="1" s="1"/>
  <c r="AK2150" i="1" s="1"/>
  <c r="AK2151" i="1" s="1"/>
  <c r="AK2152" i="1" s="1"/>
  <c r="AK2153" i="1" s="1"/>
  <c r="AK2154" i="1" s="1"/>
  <c r="AK2155" i="1" s="1"/>
  <c r="AK2156" i="1" s="1"/>
  <c r="AK2157" i="1" s="1"/>
  <c r="AK2158" i="1" s="1"/>
  <c r="AK2159" i="1" s="1"/>
  <c r="AK2160" i="1" s="1"/>
  <c r="AK2161" i="1" s="1"/>
  <c r="AK2162" i="1" s="1"/>
  <c r="AK2163" i="1" s="1"/>
  <c r="AK2164" i="1" s="1"/>
  <c r="AK2165" i="1" s="1"/>
  <c r="AK2166" i="1" s="1"/>
  <c r="AK2167" i="1" s="1"/>
  <c r="AK2168" i="1" s="1"/>
  <c r="AK2169" i="1" s="1"/>
  <c r="AK2170" i="1" s="1"/>
  <c r="AK2171" i="1" s="1"/>
  <c r="AK2172" i="1" s="1"/>
  <c r="AK2173" i="1" s="1"/>
  <c r="AK2174" i="1" s="1"/>
  <c r="AK2175" i="1" s="1"/>
  <c r="AK2176" i="1" s="1"/>
  <c r="AK2177" i="1" s="1"/>
  <c r="AK2178" i="1" s="1"/>
  <c r="AK2179" i="1" s="1"/>
  <c r="AK2180" i="1" s="1"/>
  <c r="AK2181" i="1" s="1"/>
  <c r="AK2182" i="1" s="1"/>
  <c r="AK2183" i="1" s="1"/>
  <c r="AK2184" i="1" s="1"/>
  <c r="AK2185" i="1" s="1"/>
  <c r="AK2186" i="1" s="1"/>
  <c r="AK2187" i="1" s="1"/>
  <c r="AK2188" i="1" s="1"/>
  <c r="AK2189" i="1" s="1"/>
  <c r="AK2190" i="1" s="1"/>
  <c r="AK2191" i="1" s="1"/>
  <c r="AK2192" i="1" s="1"/>
  <c r="AK2193" i="1" s="1"/>
  <c r="AK2194" i="1" s="1"/>
  <c r="AK2195" i="1" s="1"/>
  <c r="AK2196" i="1" s="1"/>
  <c r="AK2197" i="1" s="1"/>
  <c r="AK2198" i="1" s="1"/>
  <c r="AK2199" i="1" s="1"/>
  <c r="AK2200" i="1" s="1"/>
  <c r="AK2201" i="1" s="1"/>
  <c r="AK2202" i="1" s="1"/>
  <c r="AK2203" i="1" s="1"/>
  <c r="AK2204" i="1" s="1"/>
  <c r="AK2205" i="1" s="1"/>
  <c r="AK2206" i="1" s="1"/>
  <c r="AK2207" i="1" s="1"/>
  <c r="AK2208" i="1" s="1"/>
  <c r="AK2209" i="1" s="1"/>
  <c r="AK2210" i="1" s="1"/>
  <c r="AK2211" i="1" s="1"/>
  <c r="AK2212" i="1" s="1"/>
  <c r="AK2213" i="1" s="1"/>
  <c r="AK2214" i="1" s="1"/>
  <c r="AK2215" i="1" s="1"/>
  <c r="AK2216" i="1" s="1"/>
  <c r="AK2217" i="1" s="1"/>
  <c r="AK2218" i="1" s="1"/>
  <c r="AK2219" i="1" s="1"/>
  <c r="AK2220" i="1" s="1"/>
  <c r="AK2221" i="1" s="1"/>
  <c r="AK2222" i="1" s="1"/>
  <c r="AK2223" i="1" s="1"/>
  <c r="AK2224" i="1" s="1"/>
  <c r="AK2225" i="1" s="1"/>
  <c r="AK2226" i="1" s="1"/>
  <c r="AK2227" i="1" s="1"/>
  <c r="AK2228" i="1" s="1"/>
  <c r="AK2229" i="1" s="1"/>
  <c r="AK2230" i="1" s="1"/>
  <c r="AK2231" i="1" s="1"/>
  <c r="AK2232" i="1" s="1"/>
  <c r="AK2233" i="1" s="1"/>
  <c r="AK2234" i="1" s="1"/>
  <c r="AK2235" i="1" s="1"/>
  <c r="AK2236" i="1" s="1"/>
  <c r="AK2237" i="1" s="1"/>
  <c r="AK2238" i="1" s="1"/>
  <c r="AK2239" i="1" s="1"/>
  <c r="AK2240" i="1" s="1"/>
  <c r="AK2241" i="1" s="1"/>
  <c r="AK2242" i="1" s="1"/>
  <c r="AK2243" i="1" s="1"/>
  <c r="AK2244" i="1" s="1"/>
  <c r="AK2245" i="1" s="1"/>
  <c r="AK2246" i="1" s="1"/>
  <c r="AK2247" i="1" s="1"/>
  <c r="AK2248" i="1" s="1"/>
  <c r="AK2249" i="1" s="1"/>
  <c r="AK2250" i="1" s="1"/>
  <c r="AK2251" i="1" s="1"/>
  <c r="AK2252" i="1" s="1"/>
  <c r="AK2253" i="1" s="1"/>
  <c r="AK2254" i="1" s="1"/>
  <c r="AK2255" i="1" s="1"/>
  <c r="AK2256" i="1" s="1"/>
  <c r="AK2257" i="1" s="1"/>
  <c r="AK2258" i="1" s="1"/>
  <c r="AK2259" i="1" s="1"/>
  <c r="AK2260" i="1" s="1"/>
  <c r="AK2261" i="1" s="1"/>
  <c r="AK2262" i="1" s="1"/>
  <c r="AK2263" i="1" s="1"/>
  <c r="AK2264" i="1" s="1"/>
  <c r="AK2265" i="1" s="1"/>
  <c r="AK2266" i="1" s="1"/>
  <c r="AK2267" i="1" s="1"/>
  <c r="AK2268" i="1" s="1"/>
  <c r="AK2269" i="1" s="1"/>
  <c r="AK2270" i="1" s="1"/>
  <c r="AK2271" i="1" s="1"/>
  <c r="AK2272" i="1" s="1"/>
  <c r="AK2273" i="1" s="1"/>
  <c r="AK2274" i="1" s="1"/>
  <c r="AK2275" i="1" s="1"/>
  <c r="AK2276" i="1" s="1"/>
  <c r="AK2277" i="1" s="1"/>
  <c r="AK2278" i="1" s="1"/>
  <c r="AK2279" i="1" s="1"/>
  <c r="AK2280" i="1" s="1"/>
  <c r="AK2281" i="1" s="1"/>
  <c r="AK2282" i="1" s="1"/>
  <c r="AK2283" i="1" s="1"/>
  <c r="AK2284" i="1" s="1"/>
  <c r="AK2285" i="1" s="1"/>
  <c r="AK2286" i="1" s="1"/>
  <c r="AK2287" i="1" s="1"/>
  <c r="AK2288" i="1" s="1"/>
  <c r="AK2289" i="1" s="1"/>
  <c r="AK2290" i="1" s="1"/>
  <c r="AK2291" i="1" s="1"/>
  <c r="AK2292" i="1" s="1"/>
  <c r="AK2293" i="1" s="1"/>
  <c r="AK2294" i="1" s="1"/>
  <c r="AK2295" i="1" s="1"/>
  <c r="AK2296" i="1" s="1"/>
  <c r="AK2297" i="1" s="1"/>
  <c r="AK2298" i="1" s="1"/>
  <c r="AK2299" i="1" s="1"/>
  <c r="AK2300" i="1" s="1"/>
  <c r="AK2301" i="1" s="1"/>
  <c r="AK2302" i="1" s="1"/>
  <c r="AK2303" i="1" s="1"/>
  <c r="AK2304" i="1" s="1"/>
  <c r="AK2305" i="1" s="1"/>
  <c r="AK2306" i="1" s="1"/>
  <c r="AK2307" i="1" s="1"/>
  <c r="AK2308" i="1" s="1"/>
  <c r="AK2309" i="1" s="1"/>
  <c r="AK2310" i="1" s="1"/>
  <c r="AK2311" i="1" s="1"/>
  <c r="AK2312" i="1" s="1"/>
  <c r="AK2313" i="1" s="1"/>
  <c r="AK2314" i="1" s="1"/>
  <c r="AK2315" i="1" s="1"/>
  <c r="AK2316" i="1" s="1"/>
  <c r="AK2317" i="1" s="1"/>
  <c r="AK2318" i="1" s="1"/>
  <c r="AK2319" i="1" s="1"/>
  <c r="AK2320" i="1" s="1"/>
  <c r="AK2321" i="1" s="1"/>
  <c r="AK2322" i="1" s="1"/>
  <c r="AK2323" i="1" s="1"/>
  <c r="AK2324" i="1" s="1"/>
  <c r="AK2325" i="1" s="1"/>
  <c r="AK2326" i="1" s="1"/>
  <c r="AK2327" i="1" s="1"/>
  <c r="AK2328" i="1" s="1"/>
  <c r="AK2329" i="1" s="1"/>
  <c r="AK2330" i="1" s="1"/>
  <c r="AK2331" i="1" s="1"/>
  <c r="AK2332" i="1" s="1"/>
  <c r="AK2333" i="1" s="1"/>
  <c r="AK2334" i="1" s="1"/>
  <c r="AK2335" i="1" s="1"/>
  <c r="AK2336" i="1" s="1"/>
  <c r="AK2337" i="1" s="1"/>
  <c r="AK2338" i="1" s="1"/>
  <c r="AK2339" i="1" s="1"/>
  <c r="AK2340" i="1" s="1"/>
  <c r="AK2341" i="1" s="1"/>
  <c r="AK2342" i="1" s="1"/>
  <c r="AK2343" i="1" s="1"/>
  <c r="AK2344" i="1" s="1"/>
  <c r="AK2345" i="1" s="1"/>
  <c r="AK2346" i="1" s="1"/>
  <c r="AK2347" i="1" s="1"/>
  <c r="AK2348" i="1" s="1"/>
  <c r="AK2349" i="1" s="1"/>
  <c r="AK2350" i="1" s="1"/>
  <c r="AK2351" i="1" s="1"/>
  <c r="AK2352" i="1" s="1"/>
  <c r="AK2353" i="1" s="1"/>
  <c r="AK2354" i="1" s="1"/>
  <c r="AK2355" i="1" s="1"/>
  <c r="AK2356" i="1" s="1"/>
  <c r="AK2357" i="1" s="1"/>
  <c r="AK2358" i="1" s="1"/>
  <c r="AK2359" i="1" s="1"/>
  <c r="AK2360" i="1" s="1"/>
  <c r="AK2361" i="1" s="1"/>
  <c r="AK2362" i="1" s="1"/>
  <c r="AK2363" i="1" s="1"/>
  <c r="AK2364" i="1" s="1"/>
  <c r="AK2365" i="1" s="1"/>
  <c r="AK2366" i="1" s="1"/>
  <c r="AK2367" i="1" s="1"/>
  <c r="AK2368" i="1" s="1"/>
  <c r="AK2369" i="1" s="1"/>
  <c r="AK2370" i="1" s="1"/>
  <c r="AK2371" i="1" s="1"/>
  <c r="AK2372" i="1" s="1"/>
  <c r="AK2373" i="1" s="1"/>
  <c r="AK2374" i="1" s="1"/>
  <c r="AK2375" i="1" s="1"/>
  <c r="AK2376" i="1" s="1"/>
  <c r="AK2377" i="1" s="1"/>
  <c r="AK2378" i="1" s="1"/>
  <c r="AK2379" i="1" s="1"/>
  <c r="AK2380" i="1" s="1"/>
  <c r="AK2381" i="1" s="1"/>
  <c r="AK2382" i="1" s="1"/>
  <c r="AK2383" i="1" s="1"/>
  <c r="AK2384" i="1" s="1"/>
  <c r="AK2385" i="1" s="1"/>
  <c r="AK2386" i="1" s="1"/>
  <c r="AK2387" i="1" s="1"/>
  <c r="AK2388" i="1" s="1"/>
  <c r="AK2389" i="1" s="1"/>
  <c r="AK2390" i="1" s="1"/>
  <c r="AK2391" i="1" s="1"/>
  <c r="AK2392" i="1" s="1"/>
  <c r="AK2393" i="1" s="1"/>
  <c r="AK2394" i="1" s="1"/>
  <c r="AK2395" i="1" s="1"/>
  <c r="AK2396" i="1" s="1"/>
  <c r="AK2397" i="1" s="1"/>
  <c r="AK2398" i="1" s="1"/>
  <c r="AK2399" i="1" s="1"/>
  <c r="AK2400" i="1" s="1"/>
  <c r="AK2401" i="1" s="1"/>
  <c r="AK2402" i="1" s="1"/>
  <c r="AK2403" i="1" s="1"/>
  <c r="AK2404" i="1" s="1"/>
  <c r="AK2405" i="1" s="1"/>
  <c r="AK2406" i="1" s="1"/>
  <c r="AK2407" i="1" s="1"/>
  <c r="AK2408" i="1" s="1"/>
  <c r="AK2409" i="1" s="1"/>
  <c r="AK2410" i="1" s="1"/>
  <c r="AK2411" i="1" s="1"/>
  <c r="AK2412" i="1" s="1"/>
  <c r="AK2413" i="1" s="1"/>
  <c r="AK2414" i="1" s="1"/>
  <c r="AK2415" i="1" s="1"/>
  <c r="AK2416" i="1" s="1"/>
  <c r="AK2417" i="1" s="1"/>
  <c r="AK2418" i="1" s="1"/>
  <c r="AK2419" i="1" s="1"/>
  <c r="AK2420" i="1" s="1"/>
  <c r="AK2421" i="1" s="1"/>
  <c r="AK2422" i="1" s="1"/>
  <c r="AK2423" i="1" s="1"/>
  <c r="AK2424" i="1" s="1"/>
  <c r="AK2425" i="1" s="1"/>
  <c r="AK2426" i="1" s="1"/>
  <c r="AK2427" i="1" s="1"/>
  <c r="AK2428" i="1" s="1"/>
  <c r="AK2429" i="1" s="1"/>
  <c r="AK2430" i="1" s="1"/>
  <c r="AK2431" i="1" s="1"/>
  <c r="AK2432" i="1" s="1"/>
  <c r="AK2433" i="1" s="1"/>
  <c r="AK2434" i="1" s="1"/>
  <c r="AK2435" i="1" s="1"/>
  <c r="AK2436" i="1" s="1"/>
  <c r="AK2437" i="1" s="1"/>
  <c r="AK2438" i="1" s="1"/>
  <c r="AK2439" i="1" s="1"/>
  <c r="AK2440" i="1" s="1"/>
  <c r="AK2441" i="1" s="1"/>
  <c r="AK2442" i="1" s="1"/>
  <c r="AK2443" i="1" s="1"/>
  <c r="AK2444" i="1" s="1"/>
  <c r="AK2445" i="1" s="1"/>
  <c r="AK2446" i="1" s="1"/>
  <c r="AK2447" i="1" s="1"/>
  <c r="AK2448" i="1" s="1"/>
  <c r="AK2449" i="1" s="1"/>
  <c r="AK2450" i="1" s="1"/>
  <c r="AK2451" i="1" s="1"/>
  <c r="AK2452" i="1" s="1"/>
  <c r="AK2453" i="1" s="1"/>
  <c r="AK2454" i="1" s="1"/>
  <c r="AK2455" i="1" s="1"/>
  <c r="AK2456" i="1" s="1"/>
  <c r="AK2457" i="1" s="1"/>
  <c r="AK2458" i="1" s="1"/>
  <c r="AK2459" i="1" s="1"/>
  <c r="AK2460" i="1" s="1"/>
  <c r="AK2461" i="1" s="1"/>
  <c r="AK2462" i="1" s="1"/>
  <c r="AK2463" i="1" s="1"/>
  <c r="AK2464" i="1" s="1"/>
  <c r="AK2465" i="1" s="1"/>
  <c r="AK2466" i="1" s="1"/>
  <c r="AK2467" i="1" s="1"/>
  <c r="AK2468" i="1" s="1"/>
  <c r="AK2469" i="1" s="1"/>
  <c r="AK2470" i="1" s="1"/>
  <c r="AK2471" i="1" s="1"/>
  <c r="AK2472" i="1" s="1"/>
  <c r="AK2473" i="1" s="1"/>
  <c r="AK2474" i="1" s="1"/>
  <c r="AK2475" i="1" s="1"/>
  <c r="AK2476" i="1" s="1"/>
  <c r="AK2477" i="1" s="1"/>
  <c r="AK2478" i="1" s="1"/>
  <c r="AK2479" i="1" s="1"/>
  <c r="AK2480" i="1" s="1"/>
  <c r="AK2481" i="1" s="1"/>
  <c r="AK2482" i="1" s="1"/>
  <c r="AK2483" i="1" s="1"/>
  <c r="AK2484" i="1" s="1"/>
  <c r="AK2485" i="1" s="1"/>
  <c r="AK2486" i="1" s="1"/>
  <c r="AK2487" i="1" s="1"/>
  <c r="AK2488" i="1" s="1"/>
  <c r="AK2489" i="1" s="1"/>
  <c r="AK2490" i="1" s="1"/>
  <c r="AK2491" i="1" s="1"/>
  <c r="AK2492" i="1" s="1"/>
  <c r="AK2493" i="1" s="1"/>
  <c r="AK2494" i="1" s="1"/>
  <c r="AK2495" i="1" s="1"/>
  <c r="AK2496" i="1" s="1"/>
  <c r="AK2497" i="1" s="1"/>
  <c r="AK2498" i="1" s="1"/>
  <c r="AK2499" i="1" s="1"/>
  <c r="AK2500" i="1" s="1"/>
  <c r="AK2501" i="1" s="1"/>
  <c r="AK2502" i="1" s="1"/>
  <c r="AK2503" i="1" s="1"/>
  <c r="AK2504" i="1" s="1"/>
  <c r="AK2505" i="1" s="1"/>
  <c r="AK2506" i="1" s="1"/>
  <c r="AK2507" i="1" s="1"/>
  <c r="AK2508" i="1" s="1"/>
  <c r="AK2509" i="1" s="1"/>
  <c r="AK2510" i="1" s="1"/>
  <c r="AK2511" i="1" s="1"/>
  <c r="AK2512" i="1" s="1"/>
  <c r="AK2513" i="1" s="1"/>
  <c r="AK2514" i="1" s="1"/>
  <c r="AK2515" i="1" s="1"/>
  <c r="AK2516" i="1" s="1"/>
  <c r="AK2517" i="1" s="1"/>
  <c r="AK2518" i="1" s="1"/>
  <c r="AK2519" i="1" s="1"/>
  <c r="AK2520" i="1" s="1"/>
  <c r="AK2521" i="1" s="1"/>
  <c r="AK2522" i="1" s="1"/>
  <c r="AK2523" i="1" s="1"/>
  <c r="AK2524" i="1" s="1"/>
  <c r="AK2525" i="1" s="1"/>
  <c r="AK2526" i="1" s="1"/>
  <c r="AK2527" i="1" s="1"/>
  <c r="AK2528" i="1" s="1"/>
  <c r="AK2529" i="1" s="1"/>
  <c r="AK2530" i="1" s="1"/>
  <c r="AK2531" i="1" s="1"/>
  <c r="AK2532" i="1" s="1"/>
  <c r="AK2533" i="1" s="1"/>
  <c r="AK2534" i="1" s="1"/>
  <c r="AK2535" i="1" s="1"/>
  <c r="AK2536" i="1" s="1"/>
  <c r="AK2537" i="1" s="1"/>
  <c r="AK2538" i="1" s="1"/>
  <c r="AK2539" i="1" s="1"/>
  <c r="AK2540" i="1" s="1"/>
  <c r="AK2541" i="1" s="1"/>
  <c r="AK2542" i="1" s="1"/>
  <c r="AK2543" i="1" s="1"/>
  <c r="AK2544" i="1" s="1"/>
  <c r="AK2545" i="1" s="1"/>
  <c r="AK2546" i="1" s="1"/>
  <c r="AK2547" i="1" s="1"/>
  <c r="AK2548" i="1" s="1"/>
  <c r="AK2549" i="1" s="1"/>
  <c r="AK2550" i="1" s="1"/>
  <c r="AK2551" i="1" s="1"/>
  <c r="AK2552" i="1" s="1"/>
  <c r="AK2553" i="1" s="1"/>
  <c r="AK2554" i="1" s="1"/>
  <c r="AK2555" i="1" s="1"/>
  <c r="AK2556" i="1" s="1"/>
  <c r="AK2557" i="1" s="1"/>
  <c r="AK2558" i="1" s="1"/>
  <c r="AK2559" i="1" s="1"/>
  <c r="AK2560" i="1" s="1"/>
  <c r="AK2561" i="1" s="1"/>
  <c r="AK2562" i="1" s="1"/>
  <c r="AK2563" i="1" s="1"/>
  <c r="AK2564" i="1" s="1"/>
  <c r="AK2565" i="1" s="1"/>
  <c r="AK2566" i="1" s="1"/>
  <c r="AK2567" i="1" s="1"/>
  <c r="AK2568" i="1" s="1"/>
  <c r="AK2569" i="1" s="1"/>
  <c r="AK2570" i="1" s="1"/>
  <c r="AK2571" i="1" s="1"/>
  <c r="AK2572" i="1" s="1"/>
  <c r="AK2573" i="1" s="1"/>
  <c r="AK2574" i="1" s="1"/>
  <c r="AK2575" i="1" s="1"/>
  <c r="AK2576" i="1" s="1"/>
  <c r="AK2577" i="1" s="1"/>
  <c r="AK2578" i="1" s="1"/>
  <c r="AK2579" i="1" s="1"/>
  <c r="AK2580" i="1" s="1"/>
  <c r="AK2581" i="1" s="1"/>
  <c r="AK2582" i="1" s="1"/>
  <c r="AK2583" i="1" s="1"/>
  <c r="AK2584" i="1" s="1"/>
  <c r="AK2585" i="1" s="1"/>
  <c r="AK2586" i="1" s="1"/>
  <c r="AK2587" i="1" s="1"/>
  <c r="AK2588" i="1" s="1"/>
  <c r="AK2589" i="1" s="1"/>
  <c r="AK2590" i="1" s="1"/>
  <c r="AK2591" i="1" s="1"/>
  <c r="AK2592" i="1" s="1"/>
  <c r="AK2593" i="1" s="1"/>
  <c r="AK2594" i="1" s="1"/>
  <c r="AK2595" i="1" s="1"/>
  <c r="AK2596" i="1" s="1"/>
  <c r="AK2597" i="1" s="1"/>
  <c r="AK2598" i="1" s="1"/>
  <c r="AK2599" i="1" s="1"/>
  <c r="AK2600" i="1" s="1"/>
  <c r="AK2601" i="1" s="1"/>
  <c r="AK2602" i="1" s="1"/>
  <c r="AK2603" i="1" s="1"/>
  <c r="AK2604" i="1" s="1"/>
  <c r="AK2605" i="1" s="1"/>
  <c r="AK2606" i="1" s="1"/>
  <c r="AK2607" i="1" s="1"/>
  <c r="AK2608" i="1" s="1"/>
  <c r="AK2609" i="1" s="1"/>
  <c r="AK2610" i="1" s="1"/>
  <c r="AK2611" i="1" s="1"/>
  <c r="AK2612" i="1" s="1"/>
  <c r="AK2613" i="1" s="1"/>
  <c r="AK2614" i="1" s="1"/>
  <c r="AK2615" i="1" s="1"/>
  <c r="AK2616" i="1" s="1"/>
  <c r="AK2617" i="1" s="1"/>
  <c r="AK2618" i="1" s="1"/>
  <c r="AK2619" i="1" s="1"/>
  <c r="AK2620" i="1" s="1"/>
  <c r="AK2621" i="1" s="1"/>
  <c r="AK2622" i="1" s="1"/>
  <c r="AK2623" i="1" s="1"/>
  <c r="AK2624" i="1" s="1"/>
  <c r="AK2625" i="1" s="1"/>
  <c r="AK2626" i="1" s="1"/>
  <c r="AK2627" i="1" s="1"/>
  <c r="AK2628" i="1" s="1"/>
  <c r="AK2629" i="1" s="1"/>
  <c r="AK2630" i="1" s="1"/>
  <c r="AK2631" i="1" s="1"/>
  <c r="AK2632" i="1" s="1"/>
  <c r="AK2633" i="1" s="1"/>
  <c r="AK2634" i="1" s="1"/>
  <c r="AK2635" i="1" s="1"/>
  <c r="AK2636" i="1" s="1"/>
  <c r="AK2637" i="1" s="1"/>
  <c r="AK2638" i="1" s="1"/>
  <c r="AK2639" i="1" s="1"/>
  <c r="AK2640" i="1" s="1"/>
  <c r="AK2641" i="1" s="1"/>
  <c r="AK2642" i="1" s="1"/>
  <c r="AK2643" i="1" s="1"/>
  <c r="AK2644" i="1" s="1"/>
  <c r="AK2645" i="1" s="1"/>
  <c r="AK2646" i="1" s="1"/>
  <c r="AK2647" i="1" s="1"/>
  <c r="AK2648" i="1" s="1"/>
  <c r="AK2649" i="1" s="1"/>
  <c r="AK2650" i="1" s="1"/>
  <c r="AK2651" i="1" s="1"/>
  <c r="AK2652" i="1" s="1"/>
  <c r="AK2653" i="1" s="1"/>
  <c r="AK2654" i="1" s="1"/>
  <c r="AK2655" i="1" s="1"/>
  <c r="AK2656" i="1" s="1"/>
  <c r="AK2657" i="1" s="1"/>
  <c r="AK2658" i="1" s="1"/>
  <c r="AK2659" i="1" s="1"/>
  <c r="AK2660" i="1" s="1"/>
  <c r="AK2661" i="1" s="1"/>
  <c r="AK2662" i="1" s="1"/>
  <c r="AK2663" i="1" s="1"/>
  <c r="AK2664" i="1" s="1"/>
  <c r="AK2665" i="1" s="1"/>
  <c r="AK2666" i="1" s="1"/>
  <c r="AK2667" i="1" s="1"/>
  <c r="AK2668" i="1" s="1"/>
  <c r="AK2669" i="1" s="1"/>
  <c r="AK2670" i="1" s="1"/>
  <c r="AK2671" i="1" s="1"/>
  <c r="AK2672" i="1" s="1"/>
  <c r="AK2673" i="1" s="1"/>
  <c r="AK2674" i="1" s="1"/>
  <c r="AK2675" i="1" s="1"/>
  <c r="AK2676" i="1" s="1"/>
  <c r="AK2677" i="1" s="1"/>
  <c r="AK2678" i="1" s="1"/>
  <c r="AK2679" i="1" s="1"/>
  <c r="AK2680" i="1" s="1"/>
  <c r="AK2681" i="1" s="1"/>
  <c r="AK2682" i="1" s="1"/>
  <c r="AK2683" i="1" s="1"/>
  <c r="AK2684" i="1" s="1"/>
  <c r="AK2685" i="1" s="1"/>
  <c r="AK2686" i="1" s="1"/>
  <c r="AK2687" i="1" s="1"/>
  <c r="AK2688" i="1" s="1"/>
  <c r="AK2689" i="1" s="1"/>
  <c r="AK2690" i="1" s="1"/>
  <c r="AK2691" i="1" s="1"/>
  <c r="AK2692" i="1" s="1"/>
  <c r="AK2693" i="1" s="1"/>
  <c r="AK2694" i="1" s="1"/>
  <c r="AK2695" i="1" s="1"/>
  <c r="AK2696" i="1" s="1"/>
  <c r="AK2697" i="1" s="1"/>
  <c r="AK2698" i="1" s="1"/>
  <c r="AK2699" i="1" s="1"/>
  <c r="AK2700" i="1" s="1"/>
  <c r="AK2701" i="1" s="1"/>
  <c r="AK2702" i="1" s="1"/>
  <c r="AK2703" i="1" s="1"/>
  <c r="AK2704" i="1" s="1"/>
  <c r="AK2705" i="1" s="1"/>
  <c r="AK2706" i="1" s="1"/>
  <c r="AK2707" i="1" s="1"/>
  <c r="AK2708" i="1" s="1"/>
  <c r="AK2709" i="1" s="1"/>
  <c r="AK2710" i="1" s="1"/>
  <c r="AK2711" i="1" s="1"/>
  <c r="AK2712" i="1" s="1"/>
  <c r="AK2713" i="1" s="1"/>
  <c r="AK2714" i="1" s="1"/>
  <c r="AK2715" i="1" s="1"/>
  <c r="AK2716" i="1" s="1"/>
  <c r="AK2717" i="1" s="1"/>
  <c r="AK2718" i="1" s="1"/>
  <c r="AK2719" i="1" s="1"/>
  <c r="AK2720" i="1" s="1"/>
  <c r="AK2721" i="1" s="1"/>
  <c r="AK2722" i="1" s="1"/>
  <c r="AK2723" i="1" s="1"/>
  <c r="AK2724" i="1" s="1"/>
  <c r="AK2725" i="1" s="1"/>
  <c r="AK2726" i="1" s="1"/>
  <c r="AK2727" i="1" s="1"/>
  <c r="AK2728" i="1" s="1"/>
  <c r="AK2729" i="1" s="1"/>
  <c r="AK2730" i="1" s="1"/>
  <c r="AK2731" i="1" s="1"/>
  <c r="AK2732" i="1" s="1"/>
  <c r="AK2733" i="1" s="1"/>
  <c r="AK2734" i="1" s="1"/>
  <c r="AK2735" i="1" s="1"/>
  <c r="AK2736" i="1" s="1"/>
  <c r="AK2737" i="1" s="1"/>
  <c r="AK2738" i="1" s="1"/>
  <c r="AK2739" i="1" s="1"/>
  <c r="AK2740" i="1" s="1"/>
  <c r="AK2741" i="1" s="1"/>
  <c r="AK2742" i="1" s="1"/>
  <c r="AK2743" i="1" s="1"/>
  <c r="AK2744" i="1" s="1"/>
  <c r="AK2745" i="1" s="1"/>
  <c r="AK2746" i="1" s="1"/>
  <c r="AK2747" i="1" s="1"/>
  <c r="AK2748" i="1" s="1"/>
  <c r="AK2749" i="1" s="1"/>
  <c r="AK2750" i="1" s="1"/>
  <c r="AK2751" i="1" s="1"/>
  <c r="AK2752" i="1" s="1"/>
  <c r="AK2753" i="1" s="1"/>
  <c r="AK2754" i="1" s="1"/>
  <c r="AK2755" i="1" s="1"/>
  <c r="AK2756" i="1" s="1"/>
  <c r="AK2757" i="1" s="1"/>
  <c r="AK2758" i="1" s="1"/>
  <c r="AK2759" i="1" s="1"/>
  <c r="AK2760" i="1" s="1"/>
  <c r="AK2761" i="1" s="1"/>
  <c r="AK2762" i="1" s="1"/>
  <c r="AK2763" i="1" s="1"/>
  <c r="AK2764" i="1" s="1"/>
  <c r="AK2765" i="1" s="1"/>
  <c r="AK2766" i="1" s="1"/>
  <c r="AK2767" i="1" s="1"/>
  <c r="AK2768" i="1" s="1"/>
  <c r="AK2769" i="1" s="1"/>
  <c r="AK2770" i="1" s="1"/>
  <c r="AK2771" i="1" s="1"/>
  <c r="AK2772" i="1" s="1"/>
  <c r="AK2773" i="1" s="1"/>
  <c r="AK2774" i="1" s="1"/>
  <c r="AK2775" i="1" s="1"/>
  <c r="AK2776" i="1" s="1"/>
  <c r="AK2777" i="1" s="1"/>
  <c r="AK2778" i="1" s="1"/>
  <c r="AK2779" i="1" s="1"/>
  <c r="AK2780" i="1" s="1"/>
  <c r="AK2781" i="1" s="1"/>
  <c r="AK2782" i="1" s="1"/>
  <c r="AK2783" i="1" s="1"/>
  <c r="AK2784" i="1" s="1"/>
  <c r="AK2785" i="1" s="1"/>
  <c r="AK2786" i="1" s="1"/>
  <c r="AK2787" i="1" s="1"/>
  <c r="AK2788" i="1" s="1"/>
  <c r="AK2789" i="1" s="1"/>
  <c r="AK2790" i="1" s="1"/>
  <c r="AK2791" i="1" s="1"/>
  <c r="AK2792" i="1" s="1"/>
  <c r="AK2793" i="1" s="1"/>
  <c r="AK2794" i="1" s="1"/>
  <c r="AK2795" i="1" s="1"/>
  <c r="AK2796" i="1" s="1"/>
  <c r="AK2797" i="1" s="1"/>
  <c r="AK2798" i="1" s="1"/>
  <c r="AK2799" i="1" s="1"/>
  <c r="AK2800" i="1" s="1"/>
  <c r="AK2801" i="1" s="1"/>
  <c r="AK2802" i="1" s="1"/>
  <c r="AK2803" i="1" s="1"/>
  <c r="AK2804" i="1" s="1"/>
  <c r="AK2805" i="1" s="1"/>
  <c r="AK2806" i="1" s="1"/>
  <c r="AK2807" i="1" s="1"/>
  <c r="AK2808" i="1" s="1"/>
  <c r="AK2809" i="1" s="1"/>
  <c r="AK2810" i="1" s="1"/>
  <c r="AK2811" i="1" s="1"/>
  <c r="AK2812" i="1" s="1"/>
  <c r="AK2813" i="1" s="1"/>
  <c r="AK2814" i="1" s="1"/>
  <c r="AK2815" i="1" s="1"/>
  <c r="AK2816" i="1" s="1"/>
  <c r="AK2817" i="1" s="1"/>
  <c r="AK2818" i="1" s="1"/>
  <c r="AK2819" i="1" s="1"/>
  <c r="AK2820" i="1" s="1"/>
  <c r="AK2821" i="1" s="1"/>
  <c r="AK2822" i="1" s="1"/>
  <c r="AK2823" i="1" s="1"/>
  <c r="AK2824" i="1" s="1"/>
  <c r="AK2825" i="1" s="1"/>
  <c r="AK2826" i="1" s="1"/>
  <c r="AK2827" i="1" s="1"/>
  <c r="AK2828" i="1" s="1"/>
  <c r="AK2829" i="1" s="1"/>
  <c r="AK2830" i="1" s="1"/>
  <c r="AK2831" i="1" s="1"/>
  <c r="AK2832" i="1" s="1"/>
  <c r="AK2833" i="1" s="1"/>
  <c r="AK2834" i="1" s="1"/>
  <c r="AK2835" i="1" s="1"/>
  <c r="AK2836" i="1" s="1"/>
  <c r="AK2837" i="1" s="1"/>
  <c r="AK2838" i="1" s="1"/>
  <c r="AK2839" i="1" s="1"/>
  <c r="AK2840" i="1" s="1"/>
  <c r="AK2841" i="1" s="1"/>
  <c r="AK2842" i="1" s="1"/>
  <c r="AK2843" i="1" s="1"/>
  <c r="AK2844" i="1" s="1"/>
  <c r="AK2845" i="1" s="1"/>
  <c r="AK2846" i="1" s="1"/>
  <c r="AK2847" i="1" s="1"/>
  <c r="AK2848" i="1" s="1"/>
  <c r="AK2849" i="1" s="1"/>
  <c r="AK2850" i="1" s="1"/>
  <c r="AK2851" i="1" s="1"/>
  <c r="AK2852" i="1" s="1"/>
  <c r="AK2853" i="1" s="1"/>
  <c r="AK2854" i="1" s="1"/>
  <c r="AK2855" i="1" s="1"/>
  <c r="AK2856" i="1" s="1"/>
  <c r="AK2857" i="1" s="1"/>
  <c r="AK2858" i="1" s="1"/>
  <c r="AK2859" i="1" s="1"/>
  <c r="AK2860" i="1" s="1"/>
  <c r="AK2861" i="1" s="1"/>
  <c r="AK2862" i="1" s="1"/>
  <c r="AK2863" i="1" s="1"/>
  <c r="AK2864" i="1" s="1"/>
  <c r="AK2865" i="1" s="1"/>
  <c r="AK2866" i="1" s="1"/>
  <c r="AK2867" i="1" s="1"/>
  <c r="AK2868" i="1" s="1"/>
  <c r="AK2869" i="1" s="1"/>
  <c r="AK2870" i="1" s="1"/>
  <c r="AK2871" i="1" s="1"/>
  <c r="AK2872" i="1" s="1"/>
  <c r="AK2873" i="1" s="1"/>
  <c r="AK2874" i="1" s="1"/>
  <c r="AK2875" i="1" s="1"/>
  <c r="AK2876" i="1" s="1"/>
  <c r="AK2877" i="1" s="1"/>
  <c r="AK2878" i="1" s="1"/>
  <c r="AK2879" i="1" s="1"/>
  <c r="AK2880" i="1" s="1"/>
  <c r="AK2881" i="1" s="1"/>
  <c r="AK2882" i="1" s="1"/>
  <c r="AK2883" i="1" s="1"/>
  <c r="AK2884" i="1" s="1"/>
  <c r="AK2885" i="1" s="1"/>
  <c r="AK2886" i="1" s="1"/>
  <c r="AK2887" i="1" s="1"/>
  <c r="AK2888" i="1" s="1"/>
  <c r="AK2889" i="1" s="1"/>
  <c r="AK2890" i="1" s="1"/>
  <c r="AK2891" i="1" s="1"/>
  <c r="AK2892" i="1" s="1"/>
  <c r="AK2893" i="1" s="1"/>
  <c r="AK2894" i="1" s="1"/>
  <c r="AK2895" i="1" s="1"/>
  <c r="AK2896" i="1" s="1"/>
  <c r="AK2897" i="1" s="1"/>
  <c r="AK2898" i="1" s="1"/>
  <c r="AK2899" i="1" s="1"/>
  <c r="AK2900" i="1" s="1"/>
  <c r="AK2901" i="1" s="1"/>
  <c r="AK2902" i="1" s="1"/>
  <c r="AK2903" i="1" s="1"/>
  <c r="AK2904" i="1" s="1"/>
  <c r="AK2905" i="1" s="1"/>
  <c r="AK2906" i="1" s="1"/>
  <c r="AK2907" i="1" s="1"/>
  <c r="AK2908" i="1" s="1"/>
  <c r="AK2909" i="1" s="1"/>
  <c r="AK2910" i="1" s="1"/>
  <c r="AK2911" i="1" s="1"/>
  <c r="AK2912" i="1" s="1"/>
  <c r="AK2913" i="1" s="1"/>
  <c r="AK2914" i="1" s="1"/>
  <c r="AK2915" i="1" s="1"/>
  <c r="AK2916" i="1" s="1"/>
  <c r="AK2917" i="1" s="1"/>
  <c r="AK2918" i="1" s="1"/>
  <c r="AK2919" i="1" s="1"/>
  <c r="AK2920" i="1" s="1"/>
  <c r="AK2921" i="1" s="1"/>
  <c r="AK2922" i="1" s="1"/>
  <c r="AK2923" i="1" s="1"/>
  <c r="AK2924" i="1" s="1"/>
  <c r="AK2925" i="1" s="1"/>
  <c r="AK2926" i="1" s="1"/>
  <c r="AK2927" i="1" s="1"/>
  <c r="AK2928" i="1" s="1"/>
  <c r="AK2929" i="1" s="1"/>
  <c r="AK2930" i="1" s="1"/>
  <c r="AK2931" i="1" s="1"/>
  <c r="AK2932" i="1" s="1"/>
  <c r="AK2933" i="1" s="1"/>
  <c r="AK2934" i="1" s="1"/>
  <c r="AK2935" i="1" s="1"/>
  <c r="AK2936" i="1" s="1"/>
  <c r="AK2937" i="1" s="1"/>
  <c r="AK2938" i="1" s="1"/>
  <c r="AK2939" i="1" s="1"/>
  <c r="AK2940" i="1" s="1"/>
  <c r="AK2941" i="1" s="1"/>
  <c r="AK2942" i="1" s="1"/>
  <c r="AK2943" i="1" s="1"/>
  <c r="AK2944" i="1" s="1"/>
  <c r="AK2945" i="1" s="1"/>
  <c r="AK2946" i="1" s="1"/>
  <c r="AK2947" i="1" s="1"/>
  <c r="AK2948" i="1" s="1"/>
  <c r="AK2949" i="1" s="1"/>
  <c r="AK2950" i="1" s="1"/>
  <c r="AK2951" i="1" s="1"/>
  <c r="AK2952" i="1" s="1"/>
  <c r="AK2953" i="1" s="1"/>
  <c r="AK2954" i="1" s="1"/>
  <c r="AK2955" i="1" s="1"/>
  <c r="AK2956" i="1" s="1"/>
  <c r="AK2957" i="1" s="1"/>
  <c r="AK2958" i="1" s="1"/>
  <c r="AK2959" i="1" s="1"/>
  <c r="AK2960" i="1" s="1"/>
  <c r="AK2961" i="1" s="1"/>
  <c r="AK2962" i="1" s="1"/>
  <c r="AK2963" i="1" s="1"/>
  <c r="AK2964" i="1" s="1"/>
  <c r="AK2965" i="1" s="1"/>
  <c r="AK2966" i="1" s="1"/>
  <c r="AK2967" i="1" s="1"/>
  <c r="AK2968" i="1" s="1"/>
  <c r="AK2969" i="1" s="1"/>
  <c r="AK2970" i="1" s="1"/>
  <c r="AK2971" i="1" s="1"/>
  <c r="AK2972" i="1" s="1"/>
  <c r="AK2973" i="1" s="1"/>
  <c r="AK2974" i="1" s="1"/>
  <c r="AK2975" i="1" s="1"/>
  <c r="AK2976" i="1" s="1"/>
  <c r="AK2977" i="1" s="1"/>
  <c r="AK2978" i="1" s="1"/>
  <c r="AK2979" i="1" s="1"/>
  <c r="AK2980" i="1" s="1"/>
  <c r="AK2981" i="1" s="1"/>
  <c r="AK2982" i="1" s="1"/>
  <c r="AK2983" i="1" s="1"/>
  <c r="AK2984" i="1" s="1"/>
  <c r="AK2985" i="1" s="1"/>
  <c r="AK2986" i="1" s="1"/>
  <c r="AK2987" i="1" s="1"/>
  <c r="AK2988" i="1" s="1"/>
  <c r="AK2989" i="1" s="1"/>
  <c r="AK2990" i="1" s="1"/>
  <c r="AK2991" i="1" s="1"/>
  <c r="AK2992" i="1" s="1"/>
  <c r="AK2993" i="1" s="1"/>
  <c r="AK2994" i="1" s="1"/>
  <c r="AK2995" i="1" s="1"/>
  <c r="AK2996" i="1" s="1"/>
  <c r="AK2997" i="1" s="1"/>
  <c r="AK2998" i="1" s="1"/>
  <c r="AK2999" i="1" s="1"/>
  <c r="AK3000" i="1" s="1"/>
  <c r="AK3001" i="1" s="1"/>
  <c r="AK3002" i="1" s="1"/>
  <c r="AK3003" i="1" s="1"/>
  <c r="AK3004" i="1" s="1"/>
  <c r="AK3005" i="1" s="1"/>
  <c r="AK3006" i="1" s="1"/>
  <c r="AK3007" i="1" s="1"/>
  <c r="AK3008" i="1" s="1"/>
  <c r="AK3009" i="1" s="1"/>
  <c r="AK3010" i="1" s="1"/>
  <c r="AK3011" i="1" s="1"/>
  <c r="AK3012" i="1" s="1"/>
  <c r="AK3013" i="1" s="1"/>
  <c r="AK3014" i="1" s="1"/>
  <c r="AK3015" i="1" s="1"/>
  <c r="AK3016" i="1" s="1"/>
  <c r="AK3017" i="1" s="1"/>
  <c r="AK3018" i="1" s="1"/>
  <c r="AK3019" i="1" s="1"/>
  <c r="AK3020" i="1" s="1"/>
  <c r="AK3021" i="1" s="1"/>
  <c r="AK3022" i="1" s="1"/>
  <c r="AK3023" i="1" s="1"/>
  <c r="AK3024" i="1" s="1"/>
  <c r="AK3025" i="1" s="1"/>
  <c r="AK3026" i="1" s="1"/>
  <c r="AK3027" i="1" s="1"/>
  <c r="AK3028" i="1" s="1"/>
  <c r="AK3029" i="1" s="1"/>
  <c r="AK3030" i="1" s="1"/>
  <c r="AK3031" i="1" s="1"/>
  <c r="AK3032" i="1" s="1"/>
  <c r="AK3033" i="1" s="1"/>
  <c r="AK3034" i="1" s="1"/>
  <c r="AK3035" i="1" s="1"/>
  <c r="AK3036" i="1" s="1"/>
  <c r="AK3037" i="1" s="1"/>
  <c r="AK3038" i="1" s="1"/>
  <c r="AK3039" i="1" s="1"/>
  <c r="AK3040" i="1" s="1"/>
  <c r="AK3041" i="1" s="1"/>
  <c r="AK3042" i="1" s="1"/>
  <c r="AK3043" i="1" s="1"/>
  <c r="AK3044" i="1" s="1"/>
  <c r="AK3045" i="1" s="1"/>
  <c r="AK3046" i="1" s="1"/>
  <c r="AK3047" i="1" s="1"/>
  <c r="AK3048" i="1" s="1"/>
  <c r="AK3049" i="1" s="1"/>
  <c r="AK3050" i="1" s="1"/>
  <c r="AK3051" i="1" s="1"/>
  <c r="AK3052" i="1" s="1"/>
  <c r="AK3053" i="1" s="1"/>
  <c r="AK3054" i="1" s="1"/>
  <c r="AK3055" i="1" s="1"/>
  <c r="AK3056" i="1" s="1"/>
  <c r="AK3057" i="1" s="1"/>
  <c r="AK3058" i="1" s="1"/>
  <c r="AK3059" i="1" s="1"/>
  <c r="AK3060" i="1" s="1"/>
  <c r="AK3061" i="1" s="1"/>
  <c r="AK3062" i="1" s="1"/>
  <c r="AK3063" i="1" s="1"/>
  <c r="AK3064" i="1" s="1"/>
  <c r="AK3065" i="1" s="1"/>
  <c r="AK3066" i="1" s="1"/>
  <c r="AK3067" i="1" s="1"/>
  <c r="AK3068" i="1" s="1"/>
  <c r="AK3069" i="1" s="1"/>
  <c r="AK3070" i="1" s="1"/>
  <c r="AK3071" i="1" s="1"/>
  <c r="AK3072" i="1" s="1"/>
  <c r="AK3073" i="1" s="1"/>
  <c r="AK3074" i="1" s="1"/>
  <c r="AK3075" i="1" s="1"/>
  <c r="AK3076" i="1" s="1"/>
  <c r="AK3077" i="1" s="1"/>
  <c r="AK3078" i="1" s="1"/>
  <c r="AK3079" i="1" s="1"/>
  <c r="AK3080" i="1" s="1"/>
  <c r="AK3081" i="1" s="1"/>
  <c r="AK3082" i="1" s="1"/>
  <c r="AK3083" i="1" s="1"/>
  <c r="AK3084" i="1" s="1"/>
  <c r="AK3085" i="1" s="1"/>
  <c r="AK3086" i="1" s="1"/>
  <c r="AK3087" i="1" s="1"/>
  <c r="AK3088" i="1" s="1"/>
  <c r="AK3089" i="1" s="1"/>
  <c r="AK3090" i="1" s="1"/>
  <c r="AK3091" i="1" s="1"/>
  <c r="AK3092" i="1" s="1"/>
  <c r="AK3093" i="1" s="1"/>
  <c r="AK3094" i="1" s="1"/>
  <c r="AK3095" i="1" s="1"/>
  <c r="AK3096" i="1" s="1"/>
  <c r="AK3097" i="1" s="1"/>
  <c r="AK3098" i="1" s="1"/>
  <c r="AK3099" i="1" s="1"/>
  <c r="AK3100" i="1" s="1"/>
  <c r="AK3101" i="1" s="1"/>
  <c r="AK3102" i="1" s="1"/>
  <c r="AK3103" i="1" s="1"/>
  <c r="AK3104" i="1" s="1"/>
  <c r="AK3105" i="1" s="1"/>
  <c r="AK3106" i="1" s="1"/>
  <c r="AK3107" i="1" s="1"/>
  <c r="AK3108" i="1" s="1"/>
  <c r="AK3109" i="1" s="1"/>
  <c r="AK3110" i="1" s="1"/>
  <c r="AK3111" i="1" s="1"/>
  <c r="AK3112" i="1" s="1"/>
  <c r="AK3113" i="1" s="1"/>
  <c r="AK3114" i="1" s="1"/>
  <c r="AK3115" i="1" s="1"/>
  <c r="AK3116" i="1" s="1"/>
  <c r="AK3117" i="1" s="1"/>
  <c r="AK3118" i="1" s="1"/>
  <c r="AK3119" i="1" s="1"/>
  <c r="AK3120" i="1" s="1"/>
  <c r="AK3121" i="1" s="1"/>
  <c r="AK3122" i="1" s="1"/>
  <c r="AK3123" i="1" s="1"/>
  <c r="AK3124" i="1" s="1"/>
  <c r="AK3125" i="1" s="1"/>
  <c r="AK3126" i="1" s="1"/>
  <c r="AK3127" i="1" s="1"/>
  <c r="AK3128" i="1" s="1"/>
  <c r="AK3129" i="1" s="1"/>
  <c r="AK3130" i="1" s="1"/>
  <c r="AK3131" i="1" s="1"/>
  <c r="AK3132" i="1" s="1"/>
  <c r="AK3133" i="1" s="1"/>
  <c r="AK3134" i="1" s="1"/>
  <c r="AK3135" i="1" s="1"/>
  <c r="AK3136" i="1" s="1"/>
  <c r="AK3137" i="1" s="1"/>
  <c r="AK3138" i="1" s="1"/>
  <c r="AK3139" i="1" s="1"/>
  <c r="AK3140" i="1" s="1"/>
  <c r="AK3141" i="1" s="1"/>
  <c r="AK3142" i="1" s="1"/>
  <c r="AK3143" i="1" s="1"/>
  <c r="AK3144" i="1" s="1"/>
  <c r="AK3145" i="1" s="1"/>
  <c r="AK3146" i="1" s="1"/>
  <c r="AK3147" i="1" s="1"/>
  <c r="AK3148" i="1" s="1"/>
  <c r="AK3149" i="1" s="1"/>
  <c r="AK3150" i="1" s="1"/>
  <c r="AK3151" i="1" s="1"/>
  <c r="AK3152" i="1" s="1"/>
  <c r="AK3153" i="1" s="1"/>
  <c r="AK3154" i="1" s="1"/>
  <c r="AK3155" i="1" s="1"/>
  <c r="AK3156" i="1" s="1"/>
  <c r="AK3157" i="1" s="1"/>
  <c r="AK3158" i="1" s="1"/>
  <c r="AK3159" i="1" s="1"/>
  <c r="AK3160" i="1" s="1"/>
  <c r="AK3161" i="1" s="1"/>
  <c r="AK3162" i="1" s="1"/>
  <c r="AK3163" i="1" s="1"/>
  <c r="AK3164" i="1" s="1"/>
  <c r="AK3165" i="1" s="1"/>
  <c r="AK3166" i="1" s="1"/>
  <c r="AK3167" i="1" s="1"/>
  <c r="AK3168" i="1" s="1"/>
  <c r="AK3169" i="1" s="1"/>
  <c r="AK3170" i="1" s="1"/>
  <c r="AK3171" i="1" s="1"/>
  <c r="AK3172" i="1" s="1"/>
  <c r="AK3173" i="1" s="1"/>
  <c r="AK3174" i="1" s="1"/>
  <c r="AK3175" i="1" s="1"/>
  <c r="AK3176" i="1" s="1"/>
  <c r="AK3177" i="1" s="1"/>
  <c r="AK3178" i="1" s="1"/>
  <c r="AK3179" i="1" s="1"/>
  <c r="AK3180" i="1" s="1"/>
  <c r="AK3181" i="1" s="1"/>
  <c r="AK3182" i="1" s="1"/>
  <c r="AK3183" i="1" s="1"/>
  <c r="AK3184" i="1" s="1"/>
  <c r="AK3185" i="1" s="1"/>
  <c r="AK3186" i="1" s="1"/>
  <c r="AK3187" i="1" s="1"/>
  <c r="AK3188" i="1" s="1"/>
  <c r="AK3189" i="1" s="1"/>
  <c r="AK3190" i="1" s="1"/>
  <c r="AK3191" i="1" s="1"/>
  <c r="AK3192" i="1" s="1"/>
  <c r="AK3193" i="1" s="1"/>
  <c r="AK3194" i="1" s="1"/>
  <c r="AK3195" i="1" s="1"/>
  <c r="AK3196" i="1" s="1"/>
  <c r="AK3197" i="1" s="1"/>
  <c r="AK3198" i="1" s="1"/>
  <c r="AK3199" i="1" s="1"/>
  <c r="AK3200" i="1" s="1"/>
  <c r="AK3201" i="1" s="1"/>
  <c r="AK3202" i="1" s="1"/>
  <c r="AK3203" i="1" s="1"/>
  <c r="AK3204" i="1" s="1"/>
  <c r="AK3205" i="1" s="1"/>
  <c r="AK3206" i="1" s="1"/>
  <c r="AK3207" i="1" s="1"/>
  <c r="AK3208" i="1" s="1"/>
  <c r="AK3209" i="1" s="1"/>
  <c r="AK3210" i="1" s="1"/>
  <c r="AK3211" i="1" s="1"/>
  <c r="AK3212" i="1" s="1"/>
  <c r="AK3213" i="1" s="1"/>
  <c r="AK3214" i="1" s="1"/>
  <c r="AK3215" i="1" s="1"/>
  <c r="AK3216" i="1" s="1"/>
  <c r="AK3217" i="1" s="1"/>
  <c r="AK3218" i="1" s="1"/>
  <c r="AK3219" i="1" s="1"/>
  <c r="AK3220" i="1" s="1"/>
  <c r="AK3221" i="1" s="1"/>
  <c r="AK3222" i="1" s="1"/>
  <c r="AK3223" i="1" s="1"/>
  <c r="AK3224" i="1" s="1"/>
  <c r="AK3225" i="1" s="1"/>
  <c r="AK3226" i="1" s="1"/>
  <c r="AK3227" i="1" s="1"/>
  <c r="AK3228" i="1" s="1"/>
  <c r="AK3229" i="1" s="1"/>
  <c r="AK3230" i="1" s="1"/>
  <c r="AK3231" i="1" s="1"/>
  <c r="AK3232" i="1" s="1"/>
  <c r="AK3233" i="1" s="1"/>
  <c r="AK3234" i="1" s="1"/>
  <c r="AK3235" i="1" s="1"/>
  <c r="AK3236" i="1" s="1"/>
  <c r="AK3237" i="1" s="1"/>
  <c r="AK3238" i="1" s="1"/>
  <c r="AK3239" i="1" s="1"/>
  <c r="AK3240" i="1" s="1"/>
  <c r="AK3241" i="1" s="1"/>
  <c r="AK3242" i="1" s="1"/>
  <c r="AK3243" i="1" s="1"/>
  <c r="AK3244" i="1" s="1"/>
  <c r="AK3245" i="1" s="1"/>
  <c r="AK3246" i="1" s="1"/>
  <c r="AK3247" i="1" s="1"/>
  <c r="AK3248" i="1" s="1"/>
  <c r="AK3249" i="1" s="1"/>
  <c r="AK3250" i="1" s="1"/>
  <c r="AK3251" i="1" s="1"/>
  <c r="AK3252" i="1" s="1"/>
  <c r="AK3253" i="1" s="1"/>
  <c r="AK3254" i="1" s="1"/>
  <c r="AK3255" i="1" s="1"/>
  <c r="AK3256" i="1" s="1"/>
  <c r="AK3257" i="1" s="1"/>
  <c r="AK3258" i="1" s="1"/>
  <c r="AK3259" i="1" s="1"/>
  <c r="AK3260" i="1" s="1"/>
  <c r="AK3261" i="1" s="1"/>
  <c r="AK3262" i="1" s="1"/>
  <c r="AK3263" i="1" s="1"/>
  <c r="AK3264" i="1" s="1"/>
  <c r="AK3265" i="1" s="1"/>
  <c r="AK3266" i="1" s="1"/>
  <c r="AK3267" i="1" s="1"/>
  <c r="AK3268" i="1" s="1"/>
  <c r="AK3269" i="1" s="1"/>
  <c r="AK3270" i="1" s="1"/>
  <c r="AK3271" i="1" s="1"/>
  <c r="AK3272" i="1" s="1"/>
  <c r="AK3273" i="1" s="1"/>
  <c r="AK3274" i="1" s="1"/>
  <c r="AK3275" i="1" s="1"/>
  <c r="AK3276" i="1" s="1"/>
  <c r="AK3277" i="1" s="1"/>
  <c r="AK3278" i="1" s="1"/>
  <c r="AK3279" i="1" s="1"/>
  <c r="AK3280" i="1" s="1"/>
  <c r="AK3281" i="1" s="1"/>
  <c r="AK3282" i="1" s="1"/>
  <c r="AK3283" i="1" s="1"/>
  <c r="AK3284" i="1" s="1"/>
  <c r="AK3285" i="1" s="1"/>
  <c r="AK3286" i="1" s="1"/>
  <c r="AK3287" i="1" s="1"/>
  <c r="AK3288" i="1" s="1"/>
  <c r="AK3289" i="1" s="1"/>
  <c r="AK3290" i="1" s="1"/>
  <c r="AK3291" i="1" s="1"/>
  <c r="AK3292" i="1" s="1"/>
  <c r="AK3293" i="1" s="1"/>
  <c r="AK3294" i="1" s="1"/>
  <c r="AK3295" i="1" s="1"/>
  <c r="AK3296" i="1" s="1"/>
  <c r="AK3297" i="1" s="1"/>
  <c r="AK3298" i="1" s="1"/>
  <c r="AK3299" i="1" s="1"/>
  <c r="AK3300" i="1" s="1"/>
  <c r="AK3301" i="1" s="1"/>
  <c r="AK3302" i="1" s="1"/>
  <c r="AK3303" i="1" s="1"/>
  <c r="AK3304" i="1" s="1"/>
  <c r="AK3305" i="1" s="1"/>
  <c r="AK3306" i="1" s="1"/>
  <c r="AK3307" i="1" s="1"/>
  <c r="AK3308" i="1" s="1"/>
  <c r="AK3309" i="1" s="1"/>
  <c r="AK3310" i="1" s="1"/>
  <c r="AK3311" i="1" s="1"/>
  <c r="AK3312" i="1" s="1"/>
  <c r="AK3313" i="1" s="1"/>
  <c r="AK3314" i="1" s="1"/>
  <c r="AK3315" i="1" s="1"/>
  <c r="AK3316" i="1" s="1"/>
  <c r="AK3317" i="1" s="1"/>
  <c r="AK3318" i="1" s="1"/>
  <c r="AK3319" i="1" s="1"/>
  <c r="AK3320" i="1" s="1"/>
  <c r="AK3321" i="1" s="1"/>
  <c r="AK3322" i="1" s="1"/>
  <c r="AK3323" i="1" s="1"/>
  <c r="AK3324" i="1" s="1"/>
  <c r="AK3325" i="1" s="1"/>
  <c r="AK3326" i="1" s="1"/>
  <c r="AK3327" i="1" s="1"/>
  <c r="AK3328" i="1" s="1"/>
  <c r="AK3329" i="1" s="1"/>
  <c r="AK3330" i="1" s="1"/>
  <c r="AK3331" i="1" s="1"/>
  <c r="AK3332" i="1" s="1"/>
  <c r="AK3333" i="1" s="1"/>
  <c r="AK3334" i="1" s="1"/>
  <c r="AK3335" i="1" s="1"/>
  <c r="AK3336" i="1" s="1"/>
  <c r="AK3337" i="1" s="1"/>
  <c r="AK3338" i="1" s="1"/>
  <c r="AK3339" i="1" s="1"/>
  <c r="AK3340" i="1" s="1"/>
  <c r="AK3341" i="1" s="1"/>
  <c r="AK3342" i="1" s="1"/>
  <c r="AK3343" i="1" s="1"/>
  <c r="AK3344" i="1" s="1"/>
  <c r="AK3345" i="1" s="1"/>
  <c r="AK3346" i="1" s="1"/>
  <c r="AK3347" i="1" s="1"/>
  <c r="AK3348" i="1" s="1"/>
  <c r="AK3349" i="1" s="1"/>
  <c r="AK3350" i="1" s="1"/>
  <c r="AK3351" i="1" s="1"/>
  <c r="AK3352" i="1" s="1"/>
  <c r="AK3353" i="1" s="1"/>
  <c r="AK3354" i="1" s="1"/>
  <c r="AK3355" i="1" s="1"/>
  <c r="AK3356" i="1" s="1"/>
  <c r="AK3357" i="1" s="1"/>
  <c r="AK3358" i="1" s="1"/>
  <c r="AK3359" i="1" s="1"/>
  <c r="AK3360" i="1" s="1"/>
  <c r="AK3361" i="1" s="1"/>
  <c r="AK3362" i="1" s="1"/>
  <c r="AK3363" i="1" s="1"/>
  <c r="AK3364" i="1" s="1"/>
  <c r="AK3365" i="1" s="1"/>
  <c r="AK3366" i="1" s="1"/>
  <c r="AK3367" i="1" s="1"/>
  <c r="AK3368" i="1" s="1"/>
  <c r="AK3369" i="1" s="1"/>
  <c r="AK3370" i="1" s="1"/>
  <c r="AK3371" i="1" s="1"/>
  <c r="AK3372" i="1" s="1"/>
  <c r="AK3373" i="1" s="1"/>
  <c r="AK3374" i="1" s="1"/>
  <c r="AK3375" i="1" s="1"/>
  <c r="AK3376" i="1" s="1"/>
  <c r="AK3377" i="1" s="1"/>
  <c r="AK3378" i="1" s="1"/>
  <c r="AK3379" i="1" s="1"/>
  <c r="AK3380" i="1" s="1"/>
  <c r="AK3381" i="1" s="1"/>
  <c r="AK3382" i="1" s="1"/>
  <c r="AK3383" i="1" s="1"/>
  <c r="AK3384" i="1" s="1"/>
  <c r="AK3385" i="1" s="1"/>
  <c r="AK3386" i="1" s="1"/>
  <c r="AK3387" i="1" s="1"/>
  <c r="AK3388" i="1" s="1"/>
  <c r="AK3389" i="1" s="1"/>
  <c r="AK3390" i="1" s="1"/>
  <c r="AK3391" i="1" s="1"/>
  <c r="AK3392" i="1" s="1"/>
  <c r="AK3393" i="1" s="1"/>
  <c r="AK3394" i="1" s="1"/>
  <c r="AK3395" i="1" s="1"/>
  <c r="AK3396" i="1" s="1"/>
  <c r="AK3397" i="1" s="1"/>
  <c r="AK3398" i="1" s="1"/>
  <c r="AK3399" i="1" s="1"/>
  <c r="AK3400" i="1" s="1"/>
  <c r="AK3401" i="1" s="1"/>
  <c r="AK3402" i="1" s="1"/>
  <c r="AK3403" i="1" s="1"/>
  <c r="AK3404" i="1" s="1"/>
  <c r="AK3405" i="1" s="1"/>
  <c r="AK3406" i="1" s="1"/>
  <c r="AK3407" i="1" s="1"/>
  <c r="AK3408" i="1" s="1"/>
  <c r="AK3409" i="1" s="1"/>
  <c r="AK3410" i="1" s="1"/>
  <c r="AK3411" i="1" s="1"/>
  <c r="AK3412" i="1" s="1"/>
  <c r="AK3413" i="1" s="1"/>
  <c r="AK3414" i="1" s="1"/>
  <c r="AK3415" i="1" s="1"/>
  <c r="AK3416" i="1" s="1"/>
  <c r="AK3417" i="1" s="1"/>
  <c r="AK3418" i="1" s="1"/>
  <c r="AK3419" i="1" s="1"/>
  <c r="AK3420" i="1" s="1"/>
  <c r="AK3421" i="1" s="1"/>
  <c r="AK3422" i="1" s="1"/>
  <c r="AK3423" i="1" s="1"/>
  <c r="AK3424" i="1" s="1"/>
  <c r="AK3425" i="1" s="1"/>
  <c r="AK3426" i="1" s="1"/>
  <c r="AK3427" i="1" s="1"/>
  <c r="AK3428" i="1" s="1"/>
  <c r="AK3429" i="1" s="1"/>
  <c r="AK3430" i="1" s="1"/>
  <c r="AK3431" i="1" s="1"/>
  <c r="AK3432" i="1" s="1"/>
  <c r="AK3433" i="1" s="1"/>
  <c r="AK3434" i="1" s="1"/>
  <c r="AK3435" i="1" s="1"/>
  <c r="AK3436" i="1" s="1"/>
  <c r="AK3437" i="1" s="1"/>
  <c r="AK3438" i="1" s="1"/>
  <c r="AK3439" i="1" s="1"/>
  <c r="AK3440" i="1" s="1"/>
  <c r="AK3441" i="1" s="1"/>
  <c r="AK3442" i="1" s="1"/>
  <c r="AK3443" i="1" s="1"/>
  <c r="AK3444" i="1" s="1"/>
  <c r="AK3445" i="1" s="1"/>
  <c r="AK3446" i="1" s="1"/>
  <c r="AK3447" i="1" s="1"/>
  <c r="AK3448" i="1" s="1"/>
  <c r="AK3449" i="1" s="1"/>
  <c r="AK3450" i="1" s="1"/>
  <c r="AK3451" i="1" s="1"/>
  <c r="AK3452" i="1" s="1"/>
  <c r="AK3453" i="1" s="1"/>
  <c r="AK3454" i="1" s="1"/>
  <c r="AK3455" i="1" s="1"/>
  <c r="AK3456" i="1" s="1"/>
  <c r="AK3457" i="1" s="1"/>
  <c r="AK3458" i="1" s="1"/>
  <c r="AK3459" i="1" s="1"/>
  <c r="AK3460" i="1" s="1"/>
  <c r="AK3461" i="1" s="1"/>
  <c r="AK3462" i="1" s="1"/>
  <c r="AK3463" i="1" s="1"/>
  <c r="AK3464" i="1" s="1"/>
  <c r="AK3465" i="1" s="1"/>
  <c r="AK3466" i="1" s="1"/>
  <c r="AK3467" i="1" s="1"/>
  <c r="AK3468" i="1" s="1"/>
  <c r="AK3469" i="1" s="1"/>
  <c r="AK3470" i="1" s="1"/>
  <c r="AK3471" i="1" s="1"/>
  <c r="AK3472" i="1" s="1"/>
  <c r="AK3473" i="1" s="1"/>
  <c r="AK3474" i="1" s="1"/>
  <c r="AK3475" i="1" s="1"/>
  <c r="AK3476" i="1" s="1"/>
  <c r="AK3477" i="1" s="1"/>
  <c r="AK3478" i="1" s="1"/>
  <c r="AK3479" i="1" s="1"/>
  <c r="AK3480" i="1" s="1"/>
  <c r="AK3481" i="1" s="1"/>
  <c r="AK3482" i="1" s="1"/>
  <c r="AK3483" i="1" s="1"/>
  <c r="AK3484" i="1" s="1"/>
  <c r="AK3485" i="1" s="1"/>
  <c r="AK3486" i="1" s="1"/>
  <c r="AK3487" i="1" s="1"/>
  <c r="AK3488" i="1" s="1"/>
  <c r="AK3489" i="1" s="1"/>
  <c r="AK3490" i="1" s="1"/>
  <c r="AK3491" i="1" s="1"/>
  <c r="AK3492" i="1" s="1"/>
  <c r="AN19" i="1"/>
  <c r="U19" i="1"/>
  <c r="I29" i="1"/>
  <c r="X3820" i="1" l="1"/>
  <c r="AA3819" i="1"/>
  <c r="N3819" i="1"/>
  <c r="L3820" i="1"/>
  <c r="AG3511" i="1"/>
  <c r="O3708" i="1"/>
  <c r="Q3707" i="1"/>
  <c r="AB3697" i="1"/>
  <c r="AD3696" i="1"/>
  <c r="R3697" i="1"/>
  <c r="T3696" i="1"/>
  <c r="AG20" i="1"/>
  <c r="AI20" i="1"/>
  <c r="AK3493" i="1"/>
  <c r="AK3494" i="1" s="1"/>
  <c r="AK3495" i="1" s="1"/>
  <c r="AK3497" i="1"/>
  <c r="U20" i="1"/>
  <c r="I30" i="1"/>
  <c r="N3820" i="1" l="1"/>
  <c r="L3821" i="1"/>
  <c r="X3821" i="1"/>
  <c r="AA3820" i="1"/>
  <c r="AK3498" i="1"/>
  <c r="R3698" i="1"/>
  <c r="T3697" i="1"/>
  <c r="O3709" i="1"/>
  <c r="Q3708" i="1"/>
  <c r="AB3698" i="1"/>
  <c r="AD3697" i="1"/>
  <c r="AG3512" i="1"/>
  <c r="AG21" i="1"/>
  <c r="AI21" i="1"/>
  <c r="U21" i="1"/>
  <c r="I31" i="1"/>
  <c r="X3822" i="1" l="1"/>
  <c r="AA3821" i="1"/>
  <c r="L3822" i="1"/>
  <c r="N3821" i="1"/>
  <c r="AG3513" i="1"/>
  <c r="O3710" i="1"/>
  <c r="Q3709" i="1"/>
  <c r="AB3699" i="1"/>
  <c r="AD3698" i="1"/>
  <c r="R3699" i="1"/>
  <c r="T3698" i="1"/>
  <c r="AK3499" i="1"/>
  <c r="AG22" i="1"/>
  <c r="AI22" i="1"/>
  <c r="U22" i="1"/>
  <c r="I32" i="1"/>
  <c r="N3822" i="1" l="1"/>
  <c r="L3823" i="1"/>
  <c r="X3823" i="1"/>
  <c r="AA3822" i="1"/>
  <c r="R3700" i="1"/>
  <c r="T3699" i="1"/>
  <c r="O3711" i="1"/>
  <c r="Q3710" i="1"/>
  <c r="AK3500" i="1"/>
  <c r="AB3700" i="1"/>
  <c r="AD3699" i="1"/>
  <c r="AG3514" i="1"/>
  <c r="AG23" i="1"/>
  <c r="AI23" i="1"/>
  <c r="U23" i="1"/>
  <c r="I33" i="1"/>
  <c r="X3824" i="1" l="1"/>
  <c r="AA3823" i="1"/>
  <c r="N3823" i="1"/>
  <c r="L3824" i="1"/>
  <c r="AB3701" i="1"/>
  <c r="AD3700" i="1"/>
  <c r="O3712" i="1"/>
  <c r="Q3711" i="1"/>
  <c r="AG3515" i="1"/>
  <c r="AK3501" i="1"/>
  <c r="R3701" i="1"/>
  <c r="T3700" i="1"/>
  <c r="AG24" i="1"/>
  <c r="AI24" i="1"/>
  <c r="U24" i="1"/>
  <c r="I34" i="1"/>
  <c r="N3824" i="1" l="1"/>
  <c r="L3825" i="1"/>
  <c r="X3825" i="1"/>
  <c r="AA3824" i="1"/>
  <c r="AK3502" i="1"/>
  <c r="O3713" i="1"/>
  <c r="Q3712" i="1"/>
  <c r="R3702" i="1"/>
  <c r="T3701" i="1"/>
  <c r="AG3516" i="1"/>
  <c r="AB3702" i="1"/>
  <c r="AD3701" i="1"/>
  <c r="AG25" i="1"/>
  <c r="AI25" i="1"/>
  <c r="U25" i="1"/>
  <c r="I35" i="1"/>
  <c r="X3826" i="1" l="1"/>
  <c r="AA3825" i="1"/>
  <c r="L3826" i="1"/>
  <c r="N3825" i="1"/>
  <c r="AG3517" i="1"/>
  <c r="O3714" i="1"/>
  <c r="Q3713" i="1"/>
  <c r="AB3703" i="1"/>
  <c r="AD3702" i="1"/>
  <c r="R3703" i="1"/>
  <c r="T3702" i="1"/>
  <c r="AK3503" i="1"/>
  <c r="AG26" i="1"/>
  <c r="AI26" i="1"/>
  <c r="U26" i="1"/>
  <c r="I36" i="1"/>
  <c r="N3826" i="1" l="1"/>
  <c r="L3827" i="1"/>
  <c r="X3827" i="1"/>
  <c r="AA3826" i="1"/>
  <c r="R3704" i="1"/>
  <c r="T3703" i="1"/>
  <c r="O3715" i="1"/>
  <c r="Q3714" i="1"/>
  <c r="AK3504" i="1"/>
  <c r="AB3704" i="1"/>
  <c r="AD3703" i="1"/>
  <c r="AG3518" i="1"/>
  <c r="AG27" i="1"/>
  <c r="AI27" i="1"/>
  <c r="U27" i="1"/>
  <c r="I37" i="1"/>
  <c r="X3828" i="1" l="1"/>
  <c r="AA3827" i="1"/>
  <c r="N3827" i="1"/>
  <c r="L3828" i="1"/>
  <c r="AB3705" i="1"/>
  <c r="AD3704" i="1"/>
  <c r="O3716" i="1"/>
  <c r="Q3715" i="1"/>
  <c r="AG3519" i="1"/>
  <c r="AK3505" i="1"/>
  <c r="R3705" i="1"/>
  <c r="T3704" i="1"/>
  <c r="AG28" i="1"/>
  <c r="AI28" i="1"/>
  <c r="U28" i="1"/>
  <c r="I38" i="1"/>
  <c r="N3828" i="1" l="1"/>
  <c r="L3829" i="1"/>
  <c r="X3829" i="1"/>
  <c r="AA3828" i="1"/>
  <c r="AK3506" i="1"/>
  <c r="O3717" i="1"/>
  <c r="Q3716" i="1"/>
  <c r="R3706" i="1"/>
  <c r="T3705" i="1"/>
  <c r="AG3520" i="1"/>
  <c r="AB3706" i="1"/>
  <c r="AD3705" i="1"/>
  <c r="AG29" i="1"/>
  <c r="AI29" i="1"/>
  <c r="U29" i="1"/>
  <c r="I39" i="1"/>
  <c r="X3830" i="1" l="1"/>
  <c r="AA3829" i="1"/>
  <c r="N3829" i="1"/>
  <c r="L3830" i="1"/>
  <c r="AG3521" i="1"/>
  <c r="O3718" i="1"/>
  <c r="Q3717" i="1"/>
  <c r="AB3707" i="1"/>
  <c r="AD3706" i="1"/>
  <c r="R3707" i="1"/>
  <c r="T3706" i="1"/>
  <c r="AK3507" i="1"/>
  <c r="AG30" i="1"/>
  <c r="AI30" i="1"/>
  <c r="U30" i="1"/>
  <c r="I40" i="1"/>
  <c r="N3830" i="1" l="1"/>
  <c r="L3831" i="1"/>
  <c r="X3831" i="1"/>
  <c r="AA3830" i="1"/>
  <c r="R3708" i="1"/>
  <c r="T3707" i="1"/>
  <c r="O3719" i="1"/>
  <c r="Q3718" i="1"/>
  <c r="AK3508" i="1"/>
  <c r="AB3708" i="1"/>
  <c r="AD3707" i="1"/>
  <c r="AG3522" i="1"/>
  <c r="AG31" i="1"/>
  <c r="AI31" i="1"/>
  <c r="U31" i="1"/>
  <c r="I41" i="1"/>
  <c r="X3832" i="1" l="1"/>
  <c r="AA3831" i="1"/>
  <c r="N3831" i="1"/>
  <c r="L3832" i="1"/>
  <c r="AB3709" i="1"/>
  <c r="AD3708" i="1"/>
  <c r="O3720" i="1"/>
  <c r="Q3719" i="1"/>
  <c r="AG3523" i="1"/>
  <c r="AK3509" i="1"/>
  <c r="R3709" i="1"/>
  <c r="T3708" i="1"/>
  <c r="AG32" i="1"/>
  <c r="AI32" i="1"/>
  <c r="U32" i="1"/>
  <c r="I42" i="1"/>
  <c r="N3832" i="1" l="1"/>
  <c r="L3833" i="1"/>
  <c r="X3833" i="1"/>
  <c r="AA3832" i="1"/>
  <c r="AK3510" i="1"/>
  <c r="O3721" i="1"/>
  <c r="Q3720" i="1"/>
  <c r="R3710" i="1"/>
  <c r="T3709" i="1"/>
  <c r="AG3524" i="1"/>
  <c r="AB3710" i="1"/>
  <c r="AD3709" i="1"/>
  <c r="AG33" i="1"/>
  <c r="AI33" i="1"/>
  <c r="U33" i="1"/>
  <c r="I43" i="1"/>
  <c r="AA3833" i="1" l="1"/>
  <c r="X3834" i="1"/>
  <c r="N3833" i="1"/>
  <c r="L3834" i="1"/>
  <c r="AG3525" i="1"/>
  <c r="O3722" i="1"/>
  <c r="Q3721" i="1"/>
  <c r="AB3711" i="1"/>
  <c r="AD3710" i="1"/>
  <c r="R3711" i="1"/>
  <c r="T3710" i="1"/>
  <c r="AK3511" i="1"/>
  <c r="AG34" i="1"/>
  <c r="AG35" i="1" s="1"/>
  <c r="AG36" i="1" s="1"/>
  <c r="AG37" i="1" s="1"/>
  <c r="AG38" i="1" s="1"/>
  <c r="AG39" i="1" s="1"/>
  <c r="AG40" i="1" s="1"/>
  <c r="AG41" i="1" s="1"/>
  <c r="AG42" i="1" s="1"/>
  <c r="AG43" i="1" s="1"/>
  <c r="AG44" i="1" s="1"/>
  <c r="AG45" i="1" s="1"/>
  <c r="AG46" i="1" s="1"/>
  <c r="AG47" i="1" s="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G238" i="1" s="1"/>
  <c r="AG239" i="1" s="1"/>
  <c r="AG240" i="1" s="1"/>
  <c r="AG241" i="1" s="1"/>
  <c r="AG242" i="1" s="1"/>
  <c r="AG243" i="1" s="1"/>
  <c r="AG244" i="1" s="1"/>
  <c r="AG245" i="1" s="1"/>
  <c r="AG246" i="1" s="1"/>
  <c r="AG247" i="1" s="1"/>
  <c r="AG248" i="1" s="1"/>
  <c r="AG249" i="1" s="1"/>
  <c r="AG250" i="1" s="1"/>
  <c r="AG251" i="1" s="1"/>
  <c r="AG252" i="1" s="1"/>
  <c r="AG253" i="1" s="1"/>
  <c r="AG254" i="1" s="1"/>
  <c r="AG255" i="1" s="1"/>
  <c r="AG256" i="1" s="1"/>
  <c r="AG257" i="1" s="1"/>
  <c r="AG258" i="1" s="1"/>
  <c r="AG259" i="1" s="1"/>
  <c r="AG260" i="1" s="1"/>
  <c r="AG261" i="1" s="1"/>
  <c r="AG262" i="1" s="1"/>
  <c r="AG263" i="1" s="1"/>
  <c r="AG264" i="1" s="1"/>
  <c r="AG265" i="1" s="1"/>
  <c r="AG266" i="1" s="1"/>
  <c r="AG267" i="1" s="1"/>
  <c r="AG268" i="1" s="1"/>
  <c r="AG269" i="1" s="1"/>
  <c r="AG270" i="1" s="1"/>
  <c r="AG271" i="1" s="1"/>
  <c r="AG272" i="1" s="1"/>
  <c r="AG273" i="1" s="1"/>
  <c r="AG274" i="1" s="1"/>
  <c r="AG275" i="1" s="1"/>
  <c r="AG276" i="1" s="1"/>
  <c r="AG277" i="1" s="1"/>
  <c r="AG278" i="1" s="1"/>
  <c r="AG279" i="1" s="1"/>
  <c r="AG280" i="1" s="1"/>
  <c r="AG281" i="1" s="1"/>
  <c r="AG282" i="1" s="1"/>
  <c r="AG283" i="1" s="1"/>
  <c r="AG284" i="1" s="1"/>
  <c r="AG285" i="1" s="1"/>
  <c r="AG286" i="1" s="1"/>
  <c r="AG287" i="1" s="1"/>
  <c r="AG288" i="1" s="1"/>
  <c r="AG289" i="1" s="1"/>
  <c r="AG290" i="1" s="1"/>
  <c r="AG291" i="1" s="1"/>
  <c r="AG292" i="1" s="1"/>
  <c r="AG293" i="1" s="1"/>
  <c r="AG294" i="1" s="1"/>
  <c r="AG295" i="1" s="1"/>
  <c r="AG296" i="1" s="1"/>
  <c r="AG297" i="1" s="1"/>
  <c r="AG298" i="1" s="1"/>
  <c r="AG299" i="1" s="1"/>
  <c r="AG300" i="1" s="1"/>
  <c r="AG301" i="1" s="1"/>
  <c r="AG302" i="1" s="1"/>
  <c r="AG303" i="1" s="1"/>
  <c r="AG304" i="1" s="1"/>
  <c r="AG305" i="1" s="1"/>
  <c r="AG306" i="1" s="1"/>
  <c r="AG307" i="1" s="1"/>
  <c r="AG308" i="1" s="1"/>
  <c r="AG309" i="1" s="1"/>
  <c r="AG310" i="1" s="1"/>
  <c r="AG311" i="1" s="1"/>
  <c r="AG312" i="1" s="1"/>
  <c r="AG313" i="1" s="1"/>
  <c r="AG314" i="1" s="1"/>
  <c r="AG315" i="1" s="1"/>
  <c r="AG316" i="1" s="1"/>
  <c r="AG317" i="1" s="1"/>
  <c r="AG318" i="1" s="1"/>
  <c r="AG319" i="1" s="1"/>
  <c r="AG320" i="1" s="1"/>
  <c r="AG321" i="1" s="1"/>
  <c r="AG322" i="1" s="1"/>
  <c r="AG323" i="1" s="1"/>
  <c r="AG324" i="1" s="1"/>
  <c r="AG325" i="1" s="1"/>
  <c r="AG326" i="1" s="1"/>
  <c r="AG327" i="1" s="1"/>
  <c r="AG328" i="1" s="1"/>
  <c r="AG329" i="1" s="1"/>
  <c r="AG330" i="1" s="1"/>
  <c r="AG331" i="1" s="1"/>
  <c r="AG332" i="1" s="1"/>
  <c r="AG333" i="1" s="1"/>
  <c r="AG334" i="1" s="1"/>
  <c r="AG335" i="1" s="1"/>
  <c r="AG336" i="1" s="1"/>
  <c r="AG337" i="1" s="1"/>
  <c r="AG338" i="1" s="1"/>
  <c r="AG339" i="1" s="1"/>
  <c r="AG340" i="1" s="1"/>
  <c r="AG341" i="1" s="1"/>
  <c r="AG342" i="1" s="1"/>
  <c r="AG343" i="1" s="1"/>
  <c r="AG344" i="1" s="1"/>
  <c r="AG345" i="1" s="1"/>
  <c r="AG346" i="1" s="1"/>
  <c r="AG347" i="1" s="1"/>
  <c r="AG348" i="1" s="1"/>
  <c r="AG349" i="1" s="1"/>
  <c r="AG350" i="1" s="1"/>
  <c r="AG351" i="1" s="1"/>
  <c r="AG352" i="1" s="1"/>
  <c r="AG353" i="1" s="1"/>
  <c r="AG354" i="1" s="1"/>
  <c r="AG355" i="1" s="1"/>
  <c r="AG356" i="1" s="1"/>
  <c r="AG357" i="1" s="1"/>
  <c r="AG358" i="1" s="1"/>
  <c r="AG359" i="1" s="1"/>
  <c r="AG360" i="1" s="1"/>
  <c r="AG361" i="1" s="1"/>
  <c r="AG362" i="1" s="1"/>
  <c r="AG363" i="1" s="1"/>
  <c r="AG364" i="1" s="1"/>
  <c r="AG365" i="1" s="1"/>
  <c r="AG366" i="1" s="1"/>
  <c r="AG367" i="1" s="1"/>
  <c r="AG368" i="1" s="1"/>
  <c r="AG369" i="1" s="1"/>
  <c r="AG370" i="1" s="1"/>
  <c r="AG371" i="1" s="1"/>
  <c r="AG372" i="1" s="1"/>
  <c r="AG373" i="1" s="1"/>
  <c r="AG374" i="1" s="1"/>
  <c r="AG375" i="1" s="1"/>
  <c r="AG376" i="1" s="1"/>
  <c r="AG377" i="1" s="1"/>
  <c r="AG378" i="1" s="1"/>
  <c r="AG379" i="1" s="1"/>
  <c r="AG380" i="1" s="1"/>
  <c r="AG381" i="1" s="1"/>
  <c r="AG382" i="1" s="1"/>
  <c r="AG383" i="1" s="1"/>
  <c r="AG384" i="1" s="1"/>
  <c r="AG385" i="1" s="1"/>
  <c r="AG386" i="1" s="1"/>
  <c r="AG387" i="1" s="1"/>
  <c r="AG388" i="1" s="1"/>
  <c r="AG389" i="1" s="1"/>
  <c r="AG390" i="1" s="1"/>
  <c r="AG391" i="1" s="1"/>
  <c r="AG392" i="1" s="1"/>
  <c r="AG393" i="1" s="1"/>
  <c r="AG394" i="1" s="1"/>
  <c r="AG395" i="1" s="1"/>
  <c r="AG396" i="1" s="1"/>
  <c r="AG397" i="1" s="1"/>
  <c r="AG398" i="1" s="1"/>
  <c r="AG399" i="1" s="1"/>
  <c r="AG400" i="1" s="1"/>
  <c r="AG401" i="1" s="1"/>
  <c r="AG402" i="1" s="1"/>
  <c r="AG403" i="1" s="1"/>
  <c r="AG404" i="1" s="1"/>
  <c r="AG405" i="1" s="1"/>
  <c r="AG406" i="1" s="1"/>
  <c r="AG407" i="1" s="1"/>
  <c r="AG408" i="1" s="1"/>
  <c r="AG409" i="1" s="1"/>
  <c r="AG410" i="1" s="1"/>
  <c r="AG411" i="1" s="1"/>
  <c r="AG412" i="1" s="1"/>
  <c r="AG413" i="1" s="1"/>
  <c r="AG414" i="1" s="1"/>
  <c r="AG415" i="1" s="1"/>
  <c r="AG416" i="1" s="1"/>
  <c r="AG417" i="1" s="1"/>
  <c r="AG418" i="1" s="1"/>
  <c r="AG419" i="1" s="1"/>
  <c r="AG420" i="1" s="1"/>
  <c r="AG421" i="1" s="1"/>
  <c r="AG422" i="1" s="1"/>
  <c r="AG423" i="1" s="1"/>
  <c r="AG424" i="1" s="1"/>
  <c r="AG425" i="1" s="1"/>
  <c r="AG426" i="1" s="1"/>
  <c r="AG427" i="1" s="1"/>
  <c r="AG428" i="1" s="1"/>
  <c r="AG429" i="1" s="1"/>
  <c r="AG430" i="1" s="1"/>
  <c r="AG431" i="1" s="1"/>
  <c r="AG432" i="1" s="1"/>
  <c r="AG433" i="1" s="1"/>
  <c r="AG434" i="1" s="1"/>
  <c r="AG435" i="1" s="1"/>
  <c r="AG436" i="1" s="1"/>
  <c r="AG437" i="1" s="1"/>
  <c r="AG438" i="1" s="1"/>
  <c r="AG439" i="1" s="1"/>
  <c r="AG440" i="1" s="1"/>
  <c r="AG441" i="1" s="1"/>
  <c r="AG442" i="1" s="1"/>
  <c r="AG443" i="1" s="1"/>
  <c r="AG444" i="1" s="1"/>
  <c r="AG445" i="1" s="1"/>
  <c r="AG446" i="1" s="1"/>
  <c r="AG447" i="1" s="1"/>
  <c r="AG448" i="1" s="1"/>
  <c r="AG449" i="1" s="1"/>
  <c r="AG450" i="1" s="1"/>
  <c r="AG451" i="1" s="1"/>
  <c r="AG452" i="1" s="1"/>
  <c r="AG453" i="1" s="1"/>
  <c r="AG454" i="1" s="1"/>
  <c r="AG455" i="1" s="1"/>
  <c r="AG456" i="1" s="1"/>
  <c r="AG457" i="1" s="1"/>
  <c r="AG458" i="1" s="1"/>
  <c r="AG459" i="1" s="1"/>
  <c r="AG460" i="1" s="1"/>
  <c r="AG461" i="1" s="1"/>
  <c r="AG462" i="1" s="1"/>
  <c r="AG463" i="1" s="1"/>
  <c r="AG464" i="1" s="1"/>
  <c r="AG465" i="1" s="1"/>
  <c r="AG466" i="1" s="1"/>
  <c r="AG467" i="1" s="1"/>
  <c r="AG468" i="1" s="1"/>
  <c r="AG469" i="1" s="1"/>
  <c r="AG470" i="1" s="1"/>
  <c r="AG471" i="1" s="1"/>
  <c r="AG472" i="1" s="1"/>
  <c r="AG473" i="1" s="1"/>
  <c r="AG474" i="1" s="1"/>
  <c r="AG475" i="1" s="1"/>
  <c r="AG476" i="1" s="1"/>
  <c r="AG477" i="1" s="1"/>
  <c r="AG478" i="1" s="1"/>
  <c r="AG479" i="1" s="1"/>
  <c r="AG480" i="1" s="1"/>
  <c r="AG481" i="1" s="1"/>
  <c r="AG482" i="1" s="1"/>
  <c r="AG483" i="1" s="1"/>
  <c r="AG484" i="1" s="1"/>
  <c r="AG485" i="1" s="1"/>
  <c r="AG486" i="1" s="1"/>
  <c r="AG487" i="1" s="1"/>
  <c r="AG488" i="1" s="1"/>
  <c r="AG489" i="1" s="1"/>
  <c r="AG490" i="1" s="1"/>
  <c r="AG491" i="1" s="1"/>
  <c r="AG492" i="1" s="1"/>
  <c r="AG493" i="1" s="1"/>
  <c r="AG494" i="1" s="1"/>
  <c r="AG495" i="1" s="1"/>
  <c r="AG496" i="1" s="1"/>
  <c r="AG497" i="1" s="1"/>
  <c r="AG498" i="1" s="1"/>
  <c r="AG499" i="1" s="1"/>
  <c r="AG500" i="1" s="1"/>
  <c r="AG501" i="1" s="1"/>
  <c r="AG502" i="1" s="1"/>
  <c r="AG503" i="1" s="1"/>
  <c r="AG504" i="1" s="1"/>
  <c r="AG505" i="1" s="1"/>
  <c r="AG506" i="1" s="1"/>
  <c r="AG507" i="1" s="1"/>
  <c r="AG508" i="1" s="1"/>
  <c r="AG509" i="1" s="1"/>
  <c r="AG510" i="1" s="1"/>
  <c r="AG511" i="1" s="1"/>
  <c r="AG512" i="1" s="1"/>
  <c r="AG513" i="1" s="1"/>
  <c r="AG514" i="1" s="1"/>
  <c r="AG515" i="1" s="1"/>
  <c r="AG516" i="1" s="1"/>
  <c r="AG517" i="1" s="1"/>
  <c r="AG518" i="1" s="1"/>
  <c r="AG519" i="1" s="1"/>
  <c r="AG520" i="1" s="1"/>
  <c r="AG521" i="1" s="1"/>
  <c r="AG522" i="1" s="1"/>
  <c r="AG523" i="1" s="1"/>
  <c r="AG524" i="1" s="1"/>
  <c r="AG525" i="1" s="1"/>
  <c r="AG526" i="1" s="1"/>
  <c r="AG527" i="1" s="1"/>
  <c r="AG528" i="1" s="1"/>
  <c r="AG529" i="1" s="1"/>
  <c r="AG530" i="1" s="1"/>
  <c r="AG531" i="1" s="1"/>
  <c r="AG532" i="1" s="1"/>
  <c r="AG533" i="1" s="1"/>
  <c r="AG534" i="1" s="1"/>
  <c r="AG535" i="1" s="1"/>
  <c r="AG536" i="1" s="1"/>
  <c r="AG537" i="1" s="1"/>
  <c r="AG538" i="1" s="1"/>
  <c r="AG539" i="1" s="1"/>
  <c r="AG540" i="1" s="1"/>
  <c r="AG541" i="1" s="1"/>
  <c r="AG542" i="1" s="1"/>
  <c r="AG543" i="1" s="1"/>
  <c r="AG544" i="1" s="1"/>
  <c r="AG545" i="1" s="1"/>
  <c r="AG546" i="1" s="1"/>
  <c r="AG547" i="1" s="1"/>
  <c r="AG548" i="1" s="1"/>
  <c r="AG549" i="1" s="1"/>
  <c r="AG550" i="1" s="1"/>
  <c r="AG551" i="1" s="1"/>
  <c r="AG552" i="1" s="1"/>
  <c r="AG553" i="1" s="1"/>
  <c r="AG554" i="1" s="1"/>
  <c r="AG555" i="1" s="1"/>
  <c r="AG556" i="1" s="1"/>
  <c r="AG557" i="1" s="1"/>
  <c r="AG558" i="1" s="1"/>
  <c r="AG559" i="1" s="1"/>
  <c r="AG560" i="1" s="1"/>
  <c r="AG561" i="1" s="1"/>
  <c r="AG562" i="1" s="1"/>
  <c r="AG563" i="1" s="1"/>
  <c r="AG564" i="1" s="1"/>
  <c r="AG565" i="1" s="1"/>
  <c r="AG566" i="1" s="1"/>
  <c r="AG567" i="1" s="1"/>
  <c r="AG568" i="1" s="1"/>
  <c r="AG569" i="1" s="1"/>
  <c r="AG570" i="1" s="1"/>
  <c r="AG571" i="1" s="1"/>
  <c r="AG572" i="1" s="1"/>
  <c r="AG573" i="1" s="1"/>
  <c r="AG574" i="1" s="1"/>
  <c r="AG575" i="1" s="1"/>
  <c r="AG576" i="1" s="1"/>
  <c r="AG577" i="1" s="1"/>
  <c r="AG578" i="1" s="1"/>
  <c r="AG579" i="1" s="1"/>
  <c r="AG580" i="1" s="1"/>
  <c r="AG581" i="1" s="1"/>
  <c r="AG582" i="1" s="1"/>
  <c r="AG583" i="1" s="1"/>
  <c r="AG584" i="1" s="1"/>
  <c r="AG585" i="1" s="1"/>
  <c r="AG586" i="1" s="1"/>
  <c r="AG587" i="1" s="1"/>
  <c r="AG588" i="1" s="1"/>
  <c r="AG589" i="1" s="1"/>
  <c r="AG590" i="1" s="1"/>
  <c r="AG591" i="1" s="1"/>
  <c r="AG592" i="1" s="1"/>
  <c r="AG593" i="1" s="1"/>
  <c r="AG594" i="1" s="1"/>
  <c r="AG595" i="1" s="1"/>
  <c r="AG596" i="1" s="1"/>
  <c r="AG597" i="1" s="1"/>
  <c r="AG598" i="1" s="1"/>
  <c r="AG599" i="1" s="1"/>
  <c r="AG600" i="1" s="1"/>
  <c r="AG601" i="1" s="1"/>
  <c r="AG602" i="1" s="1"/>
  <c r="AG603" i="1" s="1"/>
  <c r="AG604" i="1" s="1"/>
  <c r="AG605" i="1" s="1"/>
  <c r="AG606" i="1" s="1"/>
  <c r="AG607" i="1" s="1"/>
  <c r="AG608" i="1" s="1"/>
  <c r="AG609" i="1" s="1"/>
  <c r="AG610" i="1" s="1"/>
  <c r="AG611" i="1" s="1"/>
  <c r="AG612" i="1" s="1"/>
  <c r="AG613" i="1" s="1"/>
  <c r="AG614" i="1" s="1"/>
  <c r="AG615" i="1" s="1"/>
  <c r="AG616" i="1" s="1"/>
  <c r="AG617" i="1" s="1"/>
  <c r="AG618" i="1" s="1"/>
  <c r="AG619" i="1" s="1"/>
  <c r="AG620" i="1" s="1"/>
  <c r="AG621" i="1" s="1"/>
  <c r="AG622" i="1" s="1"/>
  <c r="AG623" i="1" s="1"/>
  <c r="AG624" i="1" s="1"/>
  <c r="AG625" i="1" s="1"/>
  <c r="AG626" i="1" s="1"/>
  <c r="AG627" i="1" s="1"/>
  <c r="AG628" i="1" s="1"/>
  <c r="AG629" i="1" s="1"/>
  <c r="AG630" i="1" s="1"/>
  <c r="AG631" i="1" s="1"/>
  <c r="AG632" i="1" s="1"/>
  <c r="AG633" i="1" s="1"/>
  <c r="AG634" i="1" s="1"/>
  <c r="AG635" i="1" s="1"/>
  <c r="AG636" i="1" s="1"/>
  <c r="AG637" i="1" s="1"/>
  <c r="AG638" i="1" s="1"/>
  <c r="AG639" i="1" s="1"/>
  <c r="AG640" i="1" s="1"/>
  <c r="AG641" i="1" s="1"/>
  <c r="AG642" i="1" s="1"/>
  <c r="AG643" i="1" s="1"/>
  <c r="AG644" i="1" s="1"/>
  <c r="AG645" i="1" s="1"/>
  <c r="AG646" i="1" s="1"/>
  <c r="AG647" i="1" s="1"/>
  <c r="AG648" i="1" s="1"/>
  <c r="AG649" i="1" s="1"/>
  <c r="AG650" i="1" s="1"/>
  <c r="AG651" i="1" s="1"/>
  <c r="AG652" i="1" s="1"/>
  <c r="AG653" i="1" s="1"/>
  <c r="AG654" i="1" s="1"/>
  <c r="AG655" i="1" s="1"/>
  <c r="AG656" i="1" s="1"/>
  <c r="AG657" i="1" s="1"/>
  <c r="AG658" i="1" s="1"/>
  <c r="AG659" i="1" s="1"/>
  <c r="AG660" i="1" s="1"/>
  <c r="AG661" i="1" s="1"/>
  <c r="AG662" i="1" s="1"/>
  <c r="AG663" i="1" s="1"/>
  <c r="AG664" i="1" s="1"/>
  <c r="AG665" i="1" s="1"/>
  <c r="AG666" i="1" s="1"/>
  <c r="AG667" i="1" s="1"/>
  <c r="AG668" i="1" s="1"/>
  <c r="AG669" i="1" s="1"/>
  <c r="AG670" i="1" s="1"/>
  <c r="AG671" i="1" s="1"/>
  <c r="AG672" i="1" s="1"/>
  <c r="AG673" i="1" s="1"/>
  <c r="AG674" i="1" s="1"/>
  <c r="AG675" i="1" s="1"/>
  <c r="AG676" i="1" s="1"/>
  <c r="AG677" i="1" s="1"/>
  <c r="AG678" i="1" s="1"/>
  <c r="AG679" i="1" s="1"/>
  <c r="AG680" i="1" s="1"/>
  <c r="AG681" i="1" s="1"/>
  <c r="AG682" i="1" s="1"/>
  <c r="AG683" i="1" s="1"/>
  <c r="AG684" i="1" s="1"/>
  <c r="AG685" i="1" s="1"/>
  <c r="AG686" i="1" s="1"/>
  <c r="AG687" i="1" s="1"/>
  <c r="AG688" i="1" s="1"/>
  <c r="AG689" i="1" s="1"/>
  <c r="AG690" i="1" s="1"/>
  <c r="AG691" i="1" s="1"/>
  <c r="AG692" i="1" s="1"/>
  <c r="AG693" i="1" s="1"/>
  <c r="AG694" i="1" s="1"/>
  <c r="AG695" i="1" s="1"/>
  <c r="AG696" i="1" s="1"/>
  <c r="AG697" i="1" s="1"/>
  <c r="AG698" i="1" s="1"/>
  <c r="AG699" i="1" s="1"/>
  <c r="AG700" i="1" s="1"/>
  <c r="AG701" i="1" s="1"/>
  <c r="AG702" i="1" s="1"/>
  <c r="AG703" i="1" s="1"/>
  <c r="AG704" i="1" s="1"/>
  <c r="AG705" i="1" s="1"/>
  <c r="AG706" i="1" s="1"/>
  <c r="AG707" i="1" s="1"/>
  <c r="AG708" i="1" s="1"/>
  <c r="AG709" i="1" s="1"/>
  <c r="AG710" i="1" s="1"/>
  <c r="AG711" i="1" s="1"/>
  <c r="AG712" i="1" s="1"/>
  <c r="AG713" i="1" s="1"/>
  <c r="AG714" i="1" s="1"/>
  <c r="AG715" i="1" s="1"/>
  <c r="AG716" i="1" s="1"/>
  <c r="AG717" i="1" s="1"/>
  <c r="AG718" i="1" s="1"/>
  <c r="AG719" i="1" s="1"/>
  <c r="AG720" i="1" s="1"/>
  <c r="AG721" i="1" s="1"/>
  <c r="AG722" i="1" s="1"/>
  <c r="AG723" i="1" s="1"/>
  <c r="AG724" i="1" s="1"/>
  <c r="AG725" i="1" s="1"/>
  <c r="AG726" i="1" s="1"/>
  <c r="AG727" i="1" s="1"/>
  <c r="AG728" i="1" s="1"/>
  <c r="AG729" i="1" s="1"/>
  <c r="AG730" i="1" s="1"/>
  <c r="AG731" i="1" s="1"/>
  <c r="AG732" i="1" s="1"/>
  <c r="AG733" i="1" s="1"/>
  <c r="AG734" i="1" s="1"/>
  <c r="AG735" i="1" s="1"/>
  <c r="AG736" i="1" s="1"/>
  <c r="AG737" i="1" s="1"/>
  <c r="AG738" i="1" s="1"/>
  <c r="AG739" i="1" s="1"/>
  <c r="AG740" i="1" s="1"/>
  <c r="AG741" i="1" s="1"/>
  <c r="AG742" i="1" s="1"/>
  <c r="AG743" i="1" s="1"/>
  <c r="AG744" i="1" s="1"/>
  <c r="AG745" i="1" s="1"/>
  <c r="AG746" i="1" s="1"/>
  <c r="AG747" i="1" s="1"/>
  <c r="AG748" i="1" s="1"/>
  <c r="AG749" i="1" s="1"/>
  <c r="AG750" i="1" s="1"/>
  <c r="AG751" i="1" s="1"/>
  <c r="AG752" i="1" s="1"/>
  <c r="AG753" i="1" s="1"/>
  <c r="AG754" i="1" s="1"/>
  <c r="AG755" i="1" s="1"/>
  <c r="AG756" i="1" s="1"/>
  <c r="AG757" i="1" s="1"/>
  <c r="AG758" i="1" s="1"/>
  <c r="AG759" i="1" s="1"/>
  <c r="AG760" i="1" s="1"/>
  <c r="AG761" i="1" s="1"/>
  <c r="AG762" i="1" s="1"/>
  <c r="AG763" i="1" s="1"/>
  <c r="AG764" i="1" s="1"/>
  <c r="AG765" i="1" s="1"/>
  <c r="AG766" i="1" s="1"/>
  <c r="AG767" i="1" s="1"/>
  <c r="AG768" i="1" s="1"/>
  <c r="AG769" i="1" s="1"/>
  <c r="AG770" i="1" s="1"/>
  <c r="AG771" i="1" s="1"/>
  <c r="AG772" i="1" s="1"/>
  <c r="AG773" i="1" s="1"/>
  <c r="AG774" i="1" s="1"/>
  <c r="AG775" i="1" s="1"/>
  <c r="AG776" i="1" s="1"/>
  <c r="AG777" i="1" s="1"/>
  <c r="AG778" i="1" s="1"/>
  <c r="AG779" i="1" s="1"/>
  <c r="AG780" i="1" s="1"/>
  <c r="AG781" i="1" s="1"/>
  <c r="AG782" i="1" s="1"/>
  <c r="AG783" i="1" s="1"/>
  <c r="AG784" i="1" s="1"/>
  <c r="AG785" i="1" s="1"/>
  <c r="AG786" i="1" s="1"/>
  <c r="AG787" i="1" s="1"/>
  <c r="AG788" i="1" s="1"/>
  <c r="AG789" i="1" s="1"/>
  <c r="AG790" i="1" s="1"/>
  <c r="AG791" i="1" s="1"/>
  <c r="AG792" i="1" s="1"/>
  <c r="AG793" i="1" s="1"/>
  <c r="AG794" i="1" s="1"/>
  <c r="AG795" i="1" s="1"/>
  <c r="AG796" i="1" s="1"/>
  <c r="AG797" i="1" s="1"/>
  <c r="AG798" i="1" s="1"/>
  <c r="AG799" i="1" s="1"/>
  <c r="AG800" i="1" s="1"/>
  <c r="AG801" i="1" s="1"/>
  <c r="AG802" i="1" s="1"/>
  <c r="AG803" i="1" s="1"/>
  <c r="AG804" i="1" s="1"/>
  <c r="AG805" i="1" s="1"/>
  <c r="AG806" i="1" s="1"/>
  <c r="AG807" i="1" s="1"/>
  <c r="AG808" i="1" s="1"/>
  <c r="AG809" i="1" s="1"/>
  <c r="AG810" i="1" s="1"/>
  <c r="AG811" i="1" s="1"/>
  <c r="AG812" i="1" s="1"/>
  <c r="AG813" i="1" s="1"/>
  <c r="AG814" i="1" s="1"/>
  <c r="AG815" i="1" s="1"/>
  <c r="AG816" i="1" s="1"/>
  <c r="AG817" i="1" s="1"/>
  <c r="AG818" i="1" s="1"/>
  <c r="AG819" i="1" s="1"/>
  <c r="AG820" i="1" s="1"/>
  <c r="AG821" i="1" s="1"/>
  <c r="AG822" i="1" s="1"/>
  <c r="AG823" i="1" s="1"/>
  <c r="AG824" i="1" s="1"/>
  <c r="AG825" i="1" s="1"/>
  <c r="AG826" i="1" s="1"/>
  <c r="AG827" i="1" s="1"/>
  <c r="AG828" i="1" s="1"/>
  <c r="AG829" i="1" s="1"/>
  <c r="AG830" i="1" s="1"/>
  <c r="AG831" i="1" s="1"/>
  <c r="AG832" i="1" s="1"/>
  <c r="AG833" i="1" s="1"/>
  <c r="AG834" i="1" s="1"/>
  <c r="AG835" i="1" s="1"/>
  <c r="AG836" i="1" s="1"/>
  <c r="AG837" i="1" s="1"/>
  <c r="AG838" i="1" s="1"/>
  <c r="AG839" i="1" s="1"/>
  <c r="AG840" i="1" s="1"/>
  <c r="AG841" i="1" s="1"/>
  <c r="AG842" i="1" s="1"/>
  <c r="AG843" i="1" s="1"/>
  <c r="AG844" i="1" s="1"/>
  <c r="AG845" i="1" s="1"/>
  <c r="AG846" i="1" s="1"/>
  <c r="AG847" i="1" s="1"/>
  <c r="AG848" i="1" s="1"/>
  <c r="AG849" i="1" s="1"/>
  <c r="AG850" i="1" s="1"/>
  <c r="AG851" i="1" s="1"/>
  <c r="AG852" i="1" s="1"/>
  <c r="AG853" i="1" s="1"/>
  <c r="AG854" i="1" s="1"/>
  <c r="AG855" i="1" s="1"/>
  <c r="AG856" i="1" s="1"/>
  <c r="AG857" i="1" s="1"/>
  <c r="AG858" i="1" s="1"/>
  <c r="AG859" i="1" s="1"/>
  <c r="AG860" i="1" s="1"/>
  <c r="AG861" i="1" s="1"/>
  <c r="AG862" i="1" s="1"/>
  <c r="AG863" i="1" s="1"/>
  <c r="AG864" i="1" s="1"/>
  <c r="AG865" i="1" s="1"/>
  <c r="AG866" i="1" s="1"/>
  <c r="AG867" i="1" s="1"/>
  <c r="AG868" i="1" s="1"/>
  <c r="AG869" i="1" s="1"/>
  <c r="AG870" i="1" s="1"/>
  <c r="AG871" i="1" s="1"/>
  <c r="AG872" i="1" s="1"/>
  <c r="AG873" i="1" s="1"/>
  <c r="AG874" i="1" s="1"/>
  <c r="AG875" i="1" s="1"/>
  <c r="AG876" i="1" s="1"/>
  <c r="AG877" i="1" s="1"/>
  <c r="AG878" i="1" s="1"/>
  <c r="AG879" i="1" s="1"/>
  <c r="AG880" i="1" s="1"/>
  <c r="AG881" i="1" s="1"/>
  <c r="AG882" i="1" s="1"/>
  <c r="AG883" i="1" s="1"/>
  <c r="AG884" i="1" s="1"/>
  <c r="AG885" i="1" s="1"/>
  <c r="AG886" i="1" s="1"/>
  <c r="AG887" i="1" s="1"/>
  <c r="AG888" i="1" s="1"/>
  <c r="AG889" i="1" s="1"/>
  <c r="AG890" i="1" s="1"/>
  <c r="AG891" i="1" s="1"/>
  <c r="AG892" i="1" s="1"/>
  <c r="AG893" i="1" s="1"/>
  <c r="AG894" i="1" s="1"/>
  <c r="AG895" i="1" s="1"/>
  <c r="AG896" i="1" s="1"/>
  <c r="AG897" i="1" s="1"/>
  <c r="AG898" i="1" s="1"/>
  <c r="AG899" i="1" s="1"/>
  <c r="AG900" i="1" s="1"/>
  <c r="AG901" i="1" s="1"/>
  <c r="AG902" i="1" s="1"/>
  <c r="AG903" i="1" s="1"/>
  <c r="AG904" i="1" s="1"/>
  <c r="AG905" i="1" s="1"/>
  <c r="AG906" i="1" s="1"/>
  <c r="AG907" i="1" s="1"/>
  <c r="AG908" i="1" s="1"/>
  <c r="AG909" i="1" s="1"/>
  <c r="AG910" i="1" s="1"/>
  <c r="AG911" i="1" s="1"/>
  <c r="AG912" i="1" s="1"/>
  <c r="AG913" i="1" s="1"/>
  <c r="AG914" i="1" s="1"/>
  <c r="AG915" i="1" s="1"/>
  <c r="AG916" i="1" s="1"/>
  <c r="AG917" i="1" s="1"/>
  <c r="AG918" i="1" s="1"/>
  <c r="AG919" i="1" s="1"/>
  <c r="AG920" i="1" s="1"/>
  <c r="AG921" i="1" s="1"/>
  <c r="AG922" i="1" s="1"/>
  <c r="AG923" i="1" s="1"/>
  <c r="AG924" i="1" s="1"/>
  <c r="AG925" i="1" s="1"/>
  <c r="AG926" i="1" s="1"/>
  <c r="AG927" i="1" s="1"/>
  <c r="AG928" i="1" s="1"/>
  <c r="AG929" i="1" s="1"/>
  <c r="AG930" i="1" s="1"/>
  <c r="AG931" i="1" s="1"/>
  <c r="AG932" i="1" s="1"/>
  <c r="AG933" i="1" s="1"/>
  <c r="AG934" i="1" s="1"/>
  <c r="AG935" i="1" s="1"/>
  <c r="AG936" i="1" s="1"/>
  <c r="AG937" i="1" s="1"/>
  <c r="AG938" i="1" s="1"/>
  <c r="AG939" i="1" s="1"/>
  <c r="AG940" i="1" s="1"/>
  <c r="AG941" i="1" s="1"/>
  <c r="AG942" i="1" s="1"/>
  <c r="AG943" i="1" s="1"/>
  <c r="AG944" i="1" s="1"/>
  <c r="AG945" i="1" s="1"/>
  <c r="AG946" i="1" s="1"/>
  <c r="AG947" i="1" s="1"/>
  <c r="AG948" i="1" s="1"/>
  <c r="AG949" i="1" s="1"/>
  <c r="AG950" i="1" s="1"/>
  <c r="AG951" i="1" s="1"/>
  <c r="AG952" i="1" s="1"/>
  <c r="AG953" i="1" s="1"/>
  <c r="AG954" i="1" s="1"/>
  <c r="AG955" i="1" s="1"/>
  <c r="AG956" i="1" s="1"/>
  <c r="AG957" i="1" s="1"/>
  <c r="AG958" i="1" s="1"/>
  <c r="AG959" i="1" s="1"/>
  <c r="AG960" i="1" s="1"/>
  <c r="AG961" i="1" s="1"/>
  <c r="AG962" i="1" s="1"/>
  <c r="AG963" i="1" s="1"/>
  <c r="AG964" i="1" s="1"/>
  <c r="AG965" i="1" s="1"/>
  <c r="AG966" i="1" s="1"/>
  <c r="AG967" i="1" s="1"/>
  <c r="AG968" i="1" s="1"/>
  <c r="AG969" i="1" s="1"/>
  <c r="AG970" i="1" s="1"/>
  <c r="AG971" i="1" s="1"/>
  <c r="AG972" i="1" s="1"/>
  <c r="AG973" i="1" s="1"/>
  <c r="AG974" i="1" s="1"/>
  <c r="AG975" i="1" s="1"/>
  <c r="AG976" i="1" s="1"/>
  <c r="AG977" i="1" s="1"/>
  <c r="AG978" i="1" s="1"/>
  <c r="AG979" i="1" s="1"/>
  <c r="AG980" i="1" s="1"/>
  <c r="AG981" i="1" s="1"/>
  <c r="AG982" i="1" s="1"/>
  <c r="AG983" i="1" s="1"/>
  <c r="AG984" i="1" s="1"/>
  <c r="AG985" i="1" s="1"/>
  <c r="AG986" i="1" s="1"/>
  <c r="AG987" i="1" s="1"/>
  <c r="AG988" i="1" s="1"/>
  <c r="AG989" i="1" s="1"/>
  <c r="AG990" i="1" s="1"/>
  <c r="AG991" i="1" s="1"/>
  <c r="AG992" i="1" s="1"/>
  <c r="AG993" i="1" s="1"/>
  <c r="AG994" i="1" s="1"/>
  <c r="AG995" i="1" s="1"/>
  <c r="AG996" i="1" s="1"/>
  <c r="AG997" i="1" s="1"/>
  <c r="AG998" i="1" s="1"/>
  <c r="AG999" i="1" s="1"/>
  <c r="AG1000" i="1" s="1"/>
  <c r="AG1001" i="1" s="1"/>
  <c r="AG1002" i="1" s="1"/>
  <c r="AG1003" i="1" s="1"/>
  <c r="AG1004" i="1" s="1"/>
  <c r="AG1005" i="1" s="1"/>
  <c r="AG1006" i="1" s="1"/>
  <c r="AG1007" i="1" s="1"/>
  <c r="AG1008" i="1" s="1"/>
  <c r="AG1009" i="1" s="1"/>
  <c r="AG1010" i="1" s="1"/>
  <c r="AG1011" i="1" s="1"/>
  <c r="AG1012" i="1" s="1"/>
  <c r="AG1013" i="1" s="1"/>
  <c r="AG1014" i="1" s="1"/>
  <c r="AG1015" i="1" s="1"/>
  <c r="AG1016" i="1" s="1"/>
  <c r="AG1017" i="1" s="1"/>
  <c r="AG1018" i="1" s="1"/>
  <c r="AG1019" i="1" s="1"/>
  <c r="AG1020" i="1" s="1"/>
  <c r="AG1021" i="1" s="1"/>
  <c r="AG1022" i="1" s="1"/>
  <c r="AG1023" i="1" s="1"/>
  <c r="AG1024" i="1" s="1"/>
  <c r="AG1025" i="1" s="1"/>
  <c r="AG1026" i="1" s="1"/>
  <c r="AG1027" i="1" s="1"/>
  <c r="AG1028" i="1" s="1"/>
  <c r="AG1029" i="1" s="1"/>
  <c r="AG1030" i="1" s="1"/>
  <c r="AG1031" i="1" s="1"/>
  <c r="AG1032" i="1" s="1"/>
  <c r="AG1033" i="1" s="1"/>
  <c r="AG1034" i="1" s="1"/>
  <c r="AG1035" i="1" s="1"/>
  <c r="AG1036" i="1" s="1"/>
  <c r="AG1037" i="1" s="1"/>
  <c r="AG1038" i="1" s="1"/>
  <c r="AG1039" i="1" s="1"/>
  <c r="AG1040" i="1" s="1"/>
  <c r="AG1041" i="1" s="1"/>
  <c r="AG1042" i="1" s="1"/>
  <c r="AG1043" i="1" s="1"/>
  <c r="AG1044" i="1" s="1"/>
  <c r="AG1045" i="1" s="1"/>
  <c r="AG1046" i="1" s="1"/>
  <c r="AG1047" i="1" s="1"/>
  <c r="AG1048" i="1" s="1"/>
  <c r="AG1049" i="1" s="1"/>
  <c r="AG1050" i="1" s="1"/>
  <c r="AG1051" i="1" s="1"/>
  <c r="AG1052" i="1" s="1"/>
  <c r="AG1053" i="1" s="1"/>
  <c r="AG1054" i="1" s="1"/>
  <c r="AG1055" i="1" s="1"/>
  <c r="AG1056" i="1" s="1"/>
  <c r="AG1057" i="1" s="1"/>
  <c r="AG1058" i="1" s="1"/>
  <c r="AG1059" i="1" s="1"/>
  <c r="AG1060" i="1" s="1"/>
  <c r="AG1061" i="1" s="1"/>
  <c r="AG1062" i="1" s="1"/>
  <c r="AG1063" i="1" s="1"/>
  <c r="AG1064" i="1" s="1"/>
  <c r="AG1065" i="1" s="1"/>
  <c r="AG1066" i="1" s="1"/>
  <c r="AG1067" i="1" s="1"/>
  <c r="AG1068" i="1" s="1"/>
  <c r="AG1069" i="1" s="1"/>
  <c r="AG1070" i="1" s="1"/>
  <c r="AG1071" i="1" s="1"/>
  <c r="AG1072" i="1" s="1"/>
  <c r="AG1073" i="1" s="1"/>
  <c r="AG1074" i="1" s="1"/>
  <c r="AG1075" i="1" s="1"/>
  <c r="AG1076" i="1" s="1"/>
  <c r="AG1077" i="1" s="1"/>
  <c r="AG1078" i="1" s="1"/>
  <c r="AG1079" i="1" s="1"/>
  <c r="AG1080" i="1" s="1"/>
  <c r="AG1081" i="1" s="1"/>
  <c r="AG1082" i="1" s="1"/>
  <c r="AG1083" i="1" s="1"/>
  <c r="AG1084" i="1" s="1"/>
  <c r="AG1085" i="1" s="1"/>
  <c r="AG1086" i="1" s="1"/>
  <c r="AG1087" i="1" s="1"/>
  <c r="AG1088" i="1" s="1"/>
  <c r="AG1089" i="1" s="1"/>
  <c r="AG1090" i="1" s="1"/>
  <c r="AG1091" i="1" s="1"/>
  <c r="AG1092" i="1" s="1"/>
  <c r="AG1093" i="1" s="1"/>
  <c r="AG1094" i="1" s="1"/>
  <c r="AG1095" i="1" s="1"/>
  <c r="AG1096" i="1" s="1"/>
  <c r="AG1097" i="1" s="1"/>
  <c r="AG1098" i="1" s="1"/>
  <c r="AG1099" i="1" s="1"/>
  <c r="AG1100" i="1" s="1"/>
  <c r="AG1101" i="1" s="1"/>
  <c r="AG1102" i="1" s="1"/>
  <c r="AG1103" i="1" s="1"/>
  <c r="AG1104" i="1" s="1"/>
  <c r="AG1105" i="1" s="1"/>
  <c r="AG1106" i="1" s="1"/>
  <c r="AG1107" i="1" s="1"/>
  <c r="AG1108" i="1" s="1"/>
  <c r="AG1109" i="1" s="1"/>
  <c r="AG1110" i="1" s="1"/>
  <c r="AG1111" i="1" s="1"/>
  <c r="AG1112" i="1" s="1"/>
  <c r="AG1113" i="1" s="1"/>
  <c r="AG1114" i="1" s="1"/>
  <c r="AG1115" i="1" s="1"/>
  <c r="AG1116" i="1" s="1"/>
  <c r="AG1117" i="1" s="1"/>
  <c r="AG1118" i="1" s="1"/>
  <c r="AG1119" i="1" s="1"/>
  <c r="AG1120" i="1" s="1"/>
  <c r="AG1121" i="1" s="1"/>
  <c r="AG1122" i="1" s="1"/>
  <c r="AG1123" i="1" s="1"/>
  <c r="AG1124" i="1" s="1"/>
  <c r="AG1125" i="1" s="1"/>
  <c r="AG1126" i="1" s="1"/>
  <c r="AG1127" i="1" s="1"/>
  <c r="AG1128" i="1" s="1"/>
  <c r="AG1129" i="1" s="1"/>
  <c r="AG1130" i="1" s="1"/>
  <c r="AG1131" i="1" s="1"/>
  <c r="AG1132" i="1" s="1"/>
  <c r="AG1133" i="1" s="1"/>
  <c r="AG1134" i="1" s="1"/>
  <c r="AG1135" i="1" s="1"/>
  <c r="AG1136" i="1" s="1"/>
  <c r="AG1137" i="1" s="1"/>
  <c r="AG1138" i="1" s="1"/>
  <c r="AG1139" i="1" s="1"/>
  <c r="AG1140" i="1" s="1"/>
  <c r="AG1141" i="1" s="1"/>
  <c r="AG1142" i="1" s="1"/>
  <c r="AG1143" i="1" s="1"/>
  <c r="AG1144" i="1" s="1"/>
  <c r="AG1145" i="1" s="1"/>
  <c r="AG1146" i="1" s="1"/>
  <c r="AG1147" i="1" s="1"/>
  <c r="AG1148" i="1" s="1"/>
  <c r="AG1149" i="1" s="1"/>
  <c r="AG1150" i="1" s="1"/>
  <c r="AG1151" i="1" s="1"/>
  <c r="AG1152" i="1" s="1"/>
  <c r="AG1153" i="1" s="1"/>
  <c r="AG1154" i="1" s="1"/>
  <c r="AG1155" i="1" s="1"/>
  <c r="AG1156" i="1" s="1"/>
  <c r="AG1157" i="1" s="1"/>
  <c r="AG1158" i="1" s="1"/>
  <c r="AG1159" i="1" s="1"/>
  <c r="AG1160" i="1" s="1"/>
  <c r="AG1161" i="1" s="1"/>
  <c r="AG1162" i="1" s="1"/>
  <c r="AG1163" i="1" s="1"/>
  <c r="AG1164" i="1" s="1"/>
  <c r="AG1165" i="1" s="1"/>
  <c r="AG1166" i="1" s="1"/>
  <c r="AG1167" i="1" s="1"/>
  <c r="AG1168" i="1" s="1"/>
  <c r="AG1169" i="1" s="1"/>
  <c r="AG1170" i="1" s="1"/>
  <c r="AG1171" i="1" s="1"/>
  <c r="AG1172" i="1" s="1"/>
  <c r="AG1173" i="1" s="1"/>
  <c r="AG1174" i="1" s="1"/>
  <c r="AG1175" i="1" s="1"/>
  <c r="AG1176" i="1" s="1"/>
  <c r="AG1177" i="1" s="1"/>
  <c r="AG1178" i="1" s="1"/>
  <c r="AG1179" i="1" s="1"/>
  <c r="AG1180" i="1" s="1"/>
  <c r="AG1181" i="1" s="1"/>
  <c r="AG1182" i="1" s="1"/>
  <c r="AG1183" i="1" s="1"/>
  <c r="AG1184" i="1" s="1"/>
  <c r="AG1185" i="1" s="1"/>
  <c r="AG1186" i="1" s="1"/>
  <c r="AG1187" i="1" s="1"/>
  <c r="AG1188" i="1" s="1"/>
  <c r="AG1189" i="1" s="1"/>
  <c r="AG1190" i="1" s="1"/>
  <c r="AG1191" i="1" s="1"/>
  <c r="AG1192" i="1" s="1"/>
  <c r="AG1193" i="1" s="1"/>
  <c r="AG1194" i="1" s="1"/>
  <c r="AG1195" i="1" s="1"/>
  <c r="AG1196" i="1" s="1"/>
  <c r="AG1197" i="1" s="1"/>
  <c r="AG1198" i="1" s="1"/>
  <c r="AG1199" i="1" s="1"/>
  <c r="AG1200" i="1" s="1"/>
  <c r="AG1201" i="1" s="1"/>
  <c r="AG1202" i="1" s="1"/>
  <c r="AG1203" i="1" s="1"/>
  <c r="AG1204" i="1" s="1"/>
  <c r="AG1205" i="1" s="1"/>
  <c r="AG1206" i="1" s="1"/>
  <c r="AG1207" i="1" s="1"/>
  <c r="AG1208" i="1" s="1"/>
  <c r="AG1209" i="1" s="1"/>
  <c r="AG1210" i="1" s="1"/>
  <c r="AG1211" i="1" s="1"/>
  <c r="AG1212" i="1" s="1"/>
  <c r="AG1213" i="1" s="1"/>
  <c r="AG1214" i="1" s="1"/>
  <c r="AG1215" i="1" s="1"/>
  <c r="AG1216" i="1" s="1"/>
  <c r="AG1217" i="1" s="1"/>
  <c r="AG1218" i="1" s="1"/>
  <c r="AG1219" i="1" s="1"/>
  <c r="AG1220" i="1" s="1"/>
  <c r="AG1221" i="1" s="1"/>
  <c r="AG1222" i="1" s="1"/>
  <c r="AG1223" i="1" s="1"/>
  <c r="AG1224" i="1" s="1"/>
  <c r="AG1225" i="1" s="1"/>
  <c r="AG1226" i="1" s="1"/>
  <c r="AG1227" i="1" s="1"/>
  <c r="AG1228" i="1" s="1"/>
  <c r="AG1229" i="1" s="1"/>
  <c r="AG1230" i="1" s="1"/>
  <c r="AG1231" i="1" s="1"/>
  <c r="AG1232" i="1" s="1"/>
  <c r="AG1233" i="1" s="1"/>
  <c r="AG1234" i="1" s="1"/>
  <c r="AG1235" i="1" s="1"/>
  <c r="AG1236" i="1" s="1"/>
  <c r="AG1237" i="1" s="1"/>
  <c r="AG1238" i="1" s="1"/>
  <c r="AG1239" i="1" s="1"/>
  <c r="AG1240" i="1" s="1"/>
  <c r="AG1241" i="1" s="1"/>
  <c r="AG1242" i="1" s="1"/>
  <c r="AG1243" i="1" s="1"/>
  <c r="AG1244" i="1" s="1"/>
  <c r="AG1245" i="1" s="1"/>
  <c r="AG1246" i="1" s="1"/>
  <c r="AG1247" i="1" s="1"/>
  <c r="AG1248" i="1" s="1"/>
  <c r="AG1249" i="1" s="1"/>
  <c r="AG1250" i="1" s="1"/>
  <c r="AG1251" i="1" s="1"/>
  <c r="AG1252" i="1" s="1"/>
  <c r="AG1253" i="1" s="1"/>
  <c r="AG1254" i="1" s="1"/>
  <c r="AG1255" i="1" s="1"/>
  <c r="AG1256" i="1" s="1"/>
  <c r="AG1257" i="1" s="1"/>
  <c r="AG1258" i="1" s="1"/>
  <c r="AG1259" i="1" s="1"/>
  <c r="AG1260" i="1" s="1"/>
  <c r="AG1261" i="1" s="1"/>
  <c r="AG1262" i="1" s="1"/>
  <c r="AG1263" i="1" s="1"/>
  <c r="AG1264" i="1" s="1"/>
  <c r="AG1265" i="1" s="1"/>
  <c r="AG1266" i="1" s="1"/>
  <c r="AG1267" i="1" s="1"/>
  <c r="AG1268" i="1" s="1"/>
  <c r="AG1269" i="1" s="1"/>
  <c r="AG1270" i="1" s="1"/>
  <c r="AG1271" i="1" s="1"/>
  <c r="AG1272" i="1" s="1"/>
  <c r="AG1273" i="1" s="1"/>
  <c r="AG1274" i="1" s="1"/>
  <c r="AG1275" i="1" s="1"/>
  <c r="AG1276" i="1" s="1"/>
  <c r="AG1277" i="1" s="1"/>
  <c r="AG1278" i="1" s="1"/>
  <c r="AG1279" i="1" s="1"/>
  <c r="AG1280" i="1" s="1"/>
  <c r="AG1281" i="1" s="1"/>
  <c r="AG1282" i="1" s="1"/>
  <c r="AG1283" i="1" s="1"/>
  <c r="AG1284" i="1" s="1"/>
  <c r="AG1285" i="1" s="1"/>
  <c r="AG1286" i="1" s="1"/>
  <c r="AG1287" i="1" s="1"/>
  <c r="AG1288" i="1" s="1"/>
  <c r="AG1289" i="1" s="1"/>
  <c r="AG1290" i="1" s="1"/>
  <c r="AG1291" i="1" s="1"/>
  <c r="AG1292" i="1" s="1"/>
  <c r="AG1293" i="1" s="1"/>
  <c r="AG1294" i="1" s="1"/>
  <c r="AG1295" i="1" s="1"/>
  <c r="AG1296" i="1" s="1"/>
  <c r="AG1297" i="1" s="1"/>
  <c r="AG1298" i="1" s="1"/>
  <c r="AG1299" i="1" s="1"/>
  <c r="AG1300" i="1" s="1"/>
  <c r="AG1301" i="1" s="1"/>
  <c r="AG1302" i="1" s="1"/>
  <c r="AG1303" i="1" s="1"/>
  <c r="AG1304" i="1" s="1"/>
  <c r="AG1305" i="1" s="1"/>
  <c r="AG1306" i="1" s="1"/>
  <c r="AG1307" i="1" s="1"/>
  <c r="AG1308" i="1" s="1"/>
  <c r="AG1309" i="1" s="1"/>
  <c r="AG1310" i="1" s="1"/>
  <c r="AG1311" i="1" s="1"/>
  <c r="AG1312" i="1" s="1"/>
  <c r="AG1313" i="1" s="1"/>
  <c r="AG1314" i="1" s="1"/>
  <c r="AG1315" i="1" s="1"/>
  <c r="AG1316" i="1" s="1"/>
  <c r="AG1317" i="1" s="1"/>
  <c r="AG1318" i="1" s="1"/>
  <c r="AG1319" i="1" s="1"/>
  <c r="AG1320" i="1" s="1"/>
  <c r="AG1321" i="1" s="1"/>
  <c r="AG1322" i="1" s="1"/>
  <c r="AG1323" i="1" s="1"/>
  <c r="AG1324" i="1" s="1"/>
  <c r="AG1325" i="1" s="1"/>
  <c r="AG1326" i="1" s="1"/>
  <c r="AG1327" i="1" s="1"/>
  <c r="AG1328" i="1" s="1"/>
  <c r="AG1329" i="1" s="1"/>
  <c r="AG1330" i="1" s="1"/>
  <c r="AG1331" i="1" s="1"/>
  <c r="AG1332" i="1" s="1"/>
  <c r="AG1333" i="1" s="1"/>
  <c r="AG1334" i="1" s="1"/>
  <c r="AG1335" i="1" s="1"/>
  <c r="AG1336" i="1" s="1"/>
  <c r="AG1337" i="1" s="1"/>
  <c r="AG1338" i="1" s="1"/>
  <c r="AG1339" i="1" s="1"/>
  <c r="AG1340" i="1" s="1"/>
  <c r="AG1341" i="1" s="1"/>
  <c r="AG1342" i="1" s="1"/>
  <c r="AG1343" i="1" s="1"/>
  <c r="AG1344" i="1" s="1"/>
  <c r="AG1345" i="1" s="1"/>
  <c r="AG1346" i="1" s="1"/>
  <c r="AG1347" i="1" s="1"/>
  <c r="AG1348" i="1" s="1"/>
  <c r="AG1349" i="1" s="1"/>
  <c r="AG1350" i="1" s="1"/>
  <c r="AG1351" i="1" s="1"/>
  <c r="AG1352" i="1" s="1"/>
  <c r="AG1353" i="1" s="1"/>
  <c r="AG1354" i="1" s="1"/>
  <c r="AG1355" i="1" s="1"/>
  <c r="AG1356" i="1" s="1"/>
  <c r="AG1357" i="1" s="1"/>
  <c r="AG1358" i="1" s="1"/>
  <c r="AG1359" i="1" s="1"/>
  <c r="AG1360" i="1" s="1"/>
  <c r="AG1361" i="1" s="1"/>
  <c r="AG1362" i="1" s="1"/>
  <c r="AG1363" i="1" s="1"/>
  <c r="AG1364" i="1" s="1"/>
  <c r="AG1365" i="1" s="1"/>
  <c r="AG1366" i="1" s="1"/>
  <c r="AG1367" i="1" s="1"/>
  <c r="AG1368" i="1" s="1"/>
  <c r="AG1369" i="1" s="1"/>
  <c r="AG1370" i="1" s="1"/>
  <c r="AG1371" i="1" s="1"/>
  <c r="AG1372" i="1" s="1"/>
  <c r="AG1373" i="1" s="1"/>
  <c r="AG1374" i="1" s="1"/>
  <c r="AG1375" i="1" s="1"/>
  <c r="AG1376" i="1" s="1"/>
  <c r="AG1377" i="1" s="1"/>
  <c r="AG1378" i="1" s="1"/>
  <c r="AG1379" i="1" s="1"/>
  <c r="AG1380" i="1" s="1"/>
  <c r="AG1381" i="1" s="1"/>
  <c r="AG1382" i="1" s="1"/>
  <c r="AG1383" i="1" s="1"/>
  <c r="AG1384" i="1" s="1"/>
  <c r="AG1385" i="1" s="1"/>
  <c r="AG1386" i="1" s="1"/>
  <c r="AG1387" i="1" s="1"/>
  <c r="AG1388" i="1" s="1"/>
  <c r="AG1389" i="1" s="1"/>
  <c r="AG1390" i="1" s="1"/>
  <c r="AG1391" i="1" s="1"/>
  <c r="AG1392" i="1" s="1"/>
  <c r="AG1393" i="1" s="1"/>
  <c r="AG1394" i="1" s="1"/>
  <c r="AG1395" i="1" s="1"/>
  <c r="AG1396" i="1" s="1"/>
  <c r="AG1397" i="1" s="1"/>
  <c r="AG1398" i="1" s="1"/>
  <c r="AG1399" i="1" s="1"/>
  <c r="AG1400" i="1" s="1"/>
  <c r="AG1401" i="1" s="1"/>
  <c r="AG1402" i="1" s="1"/>
  <c r="AG1403" i="1" s="1"/>
  <c r="AG1404" i="1" s="1"/>
  <c r="AG1405" i="1" s="1"/>
  <c r="AG1406" i="1" s="1"/>
  <c r="AG1407" i="1" s="1"/>
  <c r="AG1408" i="1" s="1"/>
  <c r="AG1409" i="1" s="1"/>
  <c r="AG1410" i="1" s="1"/>
  <c r="AG1411" i="1" s="1"/>
  <c r="AG1412" i="1" s="1"/>
  <c r="AG1413" i="1" s="1"/>
  <c r="AG1414" i="1" s="1"/>
  <c r="AG1415" i="1" s="1"/>
  <c r="AG1416" i="1" s="1"/>
  <c r="AG1417" i="1" s="1"/>
  <c r="AG1418" i="1" s="1"/>
  <c r="AG1419" i="1" s="1"/>
  <c r="AG1420" i="1" s="1"/>
  <c r="AG1421" i="1" s="1"/>
  <c r="AG1422" i="1" s="1"/>
  <c r="AG1423" i="1" s="1"/>
  <c r="AG1424" i="1" s="1"/>
  <c r="AG1425" i="1" s="1"/>
  <c r="AG1426" i="1" s="1"/>
  <c r="AG1427" i="1" s="1"/>
  <c r="AG1428" i="1" s="1"/>
  <c r="AG1429" i="1" s="1"/>
  <c r="AG1430" i="1" s="1"/>
  <c r="AG1431" i="1" s="1"/>
  <c r="AG1432" i="1" s="1"/>
  <c r="AG1433" i="1" s="1"/>
  <c r="AG1434" i="1" s="1"/>
  <c r="AG1435" i="1" s="1"/>
  <c r="AG1436" i="1" s="1"/>
  <c r="AG1437" i="1" s="1"/>
  <c r="AG1438" i="1" s="1"/>
  <c r="AG1439" i="1" s="1"/>
  <c r="AG1440" i="1" s="1"/>
  <c r="AG1441" i="1" s="1"/>
  <c r="AG1442" i="1" s="1"/>
  <c r="AG1443" i="1" s="1"/>
  <c r="AG1444" i="1" s="1"/>
  <c r="AG1445" i="1" s="1"/>
  <c r="AG1446" i="1" s="1"/>
  <c r="AG1447" i="1" s="1"/>
  <c r="AG1448" i="1" s="1"/>
  <c r="AG1449" i="1" s="1"/>
  <c r="AG1450" i="1" s="1"/>
  <c r="AG1451" i="1" s="1"/>
  <c r="AG1452" i="1" s="1"/>
  <c r="AG1453" i="1" s="1"/>
  <c r="AG1454" i="1" s="1"/>
  <c r="AG1455" i="1" s="1"/>
  <c r="AG1456" i="1" s="1"/>
  <c r="AG1457" i="1" s="1"/>
  <c r="AG1458" i="1" s="1"/>
  <c r="AG1459" i="1" s="1"/>
  <c r="AG1460" i="1" s="1"/>
  <c r="AG1461" i="1" s="1"/>
  <c r="AG1462" i="1" s="1"/>
  <c r="AG1463" i="1" s="1"/>
  <c r="AG1464" i="1" s="1"/>
  <c r="AG1465" i="1" s="1"/>
  <c r="AG1466" i="1" s="1"/>
  <c r="AG1467" i="1" s="1"/>
  <c r="AG1468" i="1" s="1"/>
  <c r="AG1469" i="1" s="1"/>
  <c r="AG1470" i="1" s="1"/>
  <c r="AG1471" i="1" s="1"/>
  <c r="AG1472" i="1" s="1"/>
  <c r="AG1473" i="1" s="1"/>
  <c r="AG1474" i="1" s="1"/>
  <c r="AG1475" i="1" s="1"/>
  <c r="AG1476" i="1" s="1"/>
  <c r="AG1477" i="1" s="1"/>
  <c r="AG1478" i="1" s="1"/>
  <c r="AG1479" i="1" s="1"/>
  <c r="AG1480" i="1" s="1"/>
  <c r="AG1481" i="1" s="1"/>
  <c r="AG1482" i="1" s="1"/>
  <c r="AG1483" i="1" s="1"/>
  <c r="AG1484" i="1" s="1"/>
  <c r="AG1485" i="1" s="1"/>
  <c r="AG1486" i="1" s="1"/>
  <c r="AG1487" i="1" s="1"/>
  <c r="AG1488" i="1" s="1"/>
  <c r="AG1489" i="1" s="1"/>
  <c r="AG1490" i="1" s="1"/>
  <c r="AG1491" i="1" s="1"/>
  <c r="AG1492" i="1" s="1"/>
  <c r="AG1493" i="1" s="1"/>
  <c r="AG1494" i="1" s="1"/>
  <c r="AG1495" i="1" s="1"/>
  <c r="AG1496" i="1" s="1"/>
  <c r="AG1497" i="1" s="1"/>
  <c r="AG1498" i="1" s="1"/>
  <c r="AG1499" i="1" s="1"/>
  <c r="AG1500" i="1" s="1"/>
  <c r="AG1501" i="1" s="1"/>
  <c r="AG1502" i="1" s="1"/>
  <c r="AG1503" i="1" s="1"/>
  <c r="AG1504" i="1" s="1"/>
  <c r="AG1505" i="1" s="1"/>
  <c r="AG1506" i="1" s="1"/>
  <c r="AG1507" i="1" s="1"/>
  <c r="AG1508" i="1" s="1"/>
  <c r="AG1509" i="1" s="1"/>
  <c r="AG1510" i="1" s="1"/>
  <c r="AG1511" i="1" s="1"/>
  <c r="AG1512" i="1" s="1"/>
  <c r="AG1513" i="1" s="1"/>
  <c r="AG1514" i="1" s="1"/>
  <c r="AG1515" i="1" s="1"/>
  <c r="AG1516" i="1" s="1"/>
  <c r="AG1517" i="1" s="1"/>
  <c r="AG1518" i="1" s="1"/>
  <c r="AG1519" i="1" s="1"/>
  <c r="AG1520" i="1" s="1"/>
  <c r="AG1521" i="1" s="1"/>
  <c r="AG1522" i="1" s="1"/>
  <c r="AG1523" i="1" s="1"/>
  <c r="AG1524" i="1" s="1"/>
  <c r="AG1525" i="1" s="1"/>
  <c r="AG1526" i="1" s="1"/>
  <c r="AG1527" i="1" s="1"/>
  <c r="AG1528" i="1" s="1"/>
  <c r="AG1529" i="1" s="1"/>
  <c r="AG1530" i="1" s="1"/>
  <c r="AG1531" i="1" s="1"/>
  <c r="AG1532" i="1" s="1"/>
  <c r="AG1533" i="1" s="1"/>
  <c r="AG1534" i="1" s="1"/>
  <c r="AG1535" i="1" s="1"/>
  <c r="AG1536" i="1" s="1"/>
  <c r="AG1537" i="1" s="1"/>
  <c r="AG1538" i="1" s="1"/>
  <c r="AG1539" i="1" s="1"/>
  <c r="AG1540" i="1" s="1"/>
  <c r="AG1541" i="1" s="1"/>
  <c r="AG1542" i="1" s="1"/>
  <c r="AG1543" i="1" s="1"/>
  <c r="AG1544" i="1" s="1"/>
  <c r="AG1545" i="1" s="1"/>
  <c r="AG1546" i="1" s="1"/>
  <c r="AG1547" i="1" s="1"/>
  <c r="AG1548" i="1" s="1"/>
  <c r="AG1549" i="1" s="1"/>
  <c r="AG1550" i="1" s="1"/>
  <c r="AG1551" i="1" s="1"/>
  <c r="AG1552" i="1" s="1"/>
  <c r="AG1553" i="1" s="1"/>
  <c r="AG1554" i="1" s="1"/>
  <c r="AG1555" i="1" s="1"/>
  <c r="AG1556" i="1" s="1"/>
  <c r="AG1557" i="1" s="1"/>
  <c r="AG1558" i="1" s="1"/>
  <c r="AG1559" i="1" s="1"/>
  <c r="AG1560" i="1" s="1"/>
  <c r="AG1561" i="1" s="1"/>
  <c r="AG1562" i="1" s="1"/>
  <c r="AG1563" i="1" s="1"/>
  <c r="AG1564" i="1" s="1"/>
  <c r="AG1565" i="1" s="1"/>
  <c r="AG1566" i="1" s="1"/>
  <c r="AG1567" i="1" s="1"/>
  <c r="AG1568" i="1" s="1"/>
  <c r="AG1569" i="1" s="1"/>
  <c r="AG1570" i="1" s="1"/>
  <c r="AG1571" i="1" s="1"/>
  <c r="AG1572" i="1" s="1"/>
  <c r="AG1573" i="1" s="1"/>
  <c r="AG1574" i="1" s="1"/>
  <c r="AG1575" i="1" s="1"/>
  <c r="AG1576" i="1" s="1"/>
  <c r="AG1577" i="1" s="1"/>
  <c r="AG1578" i="1" s="1"/>
  <c r="AG1579" i="1" s="1"/>
  <c r="AG1580" i="1" s="1"/>
  <c r="AG1581" i="1" s="1"/>
  <c r="AG1582" i="1" s="1"/>
  <c r="AG1583" i="1" s="1"/>
  <c r="AG1584" i="1" s="1"/>
  <c r="AG1585" i="1" s="1"/>
  <c r="AG1586" i="1" s="1"/>
  <c r="AG1587" i="1" s="1"/>
  <c r="AG1588" i="1" s="1"/>
  <c r="AG1589" i="1" s="1"/>
  <c r="AG1590" i="1" s="1"/>
  <c r="AG1591" i="1" s="1"/>
  <c r="AG1592" i="1" s="1"/>
  <c r="AG1593" i="1" s="1"/>
  <c r="AG1594" i="1" s="1"/>
  <c r="AG1595" i="1" s="1"/>
  <c r="AG1596" i="1" s="1"/>
  <c r="AG1597" i="1" s="1"/>
  <c r="AG1598" i="1" s="1"/>
  <c r="AG1599" i="1" s="1"/>
  <c r="AG1600" i="1" s="1"/>
  <c r="AG1601" i="1" s="1"/>
  <c r="AG1602" i="1" s="1"/>
  <c r="AG1603" i="1" s="1"/>
  <c r="AG1604" i="1" s="1"/>
  <c r="AG1605" i="1" s="1"/>
  <c r="AG1606" i="1" s="1"/>
  <c r="AG1607" i="1" s="1"/>
  <c r="AG1608" i="1" s="1"/>
  <c r="AG1609" i="1" s="1"/>
  <c r="AG1610" i="1" s="1"/>
  <c r="AG1611" i="1" s="1"/>
  <c r="AG1612" i="1" s="1"/>
  <c r="AG1613" i="1" s="1"/>
  <c r="AG1614" i="1" s="1"/>
  <c r="AG1615" i="1" s="1"/>
  <c r="AG1616" i="1" s="1"/>
  <c r="AG1617" i="1" s="1"/>
  <c r="AG1618" i="1" s="1"/>
  <c r="AG1619" i="1" s="1"/>
  <c r="AG1620" i="1" s="1"/>
  <c r="AG1621" i="1" s="1"/>
  <c r="AG1622" i="1" s="1"/>
  <c r="AG1623" i="1" s="1"/>
  <c r="AG1624" i="1" s="1"/>
  <c r="AG1625" i="1" s="1"/>
  <c r="AG1626" i="1" s="1"/>
  <c r="AG1627" i="1" s="1"/>
  <c r="AG1628" i="1" s="1"/>
  <c r="AG1629" i="1" s="1"/>
  <c r="AG1630" i="1" s="1"/>
  <c r="AG1631" i="1" s="1"/>
  <c r="AG1632" i="1" s="1"/>
  <c r="AG1633" i="1" s="1"/>
  <c r="AG1634" i="1" s="1"/>
  <c r="AG1635" i="1" s="1"/>
  <c r="AG1636" i="1" s="1"/>
  <c r="AG1637" i="1" s="1"/>
  <c r="AG1638" i="1" s="1"/>
  <c r="AG1639" i="1" s="1"/>
  <c r="AG1640" i="1" s="1"/>
  <c r="AG1641" i="1" s="1"/>
  <c r="AG1642" i="1" s="1"/>
  <c r="AG1643" i="1" s="1"/>
  <c r="AG1644" i="1" s="1"/>
  <c r="AG1645" i="1" s="1"/>
  <c r="AG1646" i="1" s="1"/>
  <c r="AG1647" i="1" s="1"/>
  <c r="AG1648" i="1" s="1"/>
  <c r="AG1649" i="1" s="1"/>
  <c r="AG1650" i="1" s="1"/>
  <c r="AG1651" i="1" s="1"/>
  <c r="AG1652" i="1" s="1"/>
  <c r="AG1653" i="1" s="1"/>
  <c r="AG1654" i="1" s="1"/>
  <c r="AG1655" i="1" s="1"/>
  <c r="AG1656" i="1" s="1"/>
  <c r="AG1657" i="1" s="1"/>
  <c r="AG1658" i="1" s="1"/>
  <c r="AG1659" i="1" s="1"/>
  <c r="AG1660" i="1" s="1"/>
  <c r="AG1661" i="1" s="1"/>
  <c r="AG1662" i="1" s="1"/>
  <c r="AG1663" i="1" s="1"/>
  <c r="AG1664" i="1" s="1"/>
  <c r="AG1665" i="1" s="1"/>
  <c r="AG1666" i="1" s="1"/>
  <c r="AG1667" i="1" s="1"/>
  <c r="AG1668" i="1" s="1"/>
  <c r="AG1669" i="1" s="1"/>
  <c r="AG1670" i="1" s="1"/>
  <c r="AG1671" i="1" s="1"/>
  <c r="AG1672" i="1" s="1"/>
  <c r="AG1673" i="1" s="1"/>
  <c r="AG1674" i="1" s="1"/>
  <c r="AG1675" i="1" s="1"/>
  <c r="AG1676" i="1" s="1"/>
  <c r="AG1677" i="1" s="1"/>
  <c r="AG1678" i="1" s="1"/>
  <c r="AG1679" i="1" s="1"/>
  <c r="AG1680" i="1" s="1"/>
  <c r="AG1681" i="1" s="1"/>
  <c r="AG1682" i="1" s="1"/>
  <c r="AG1683" i="1" s="1"/>
  <c r="AG1684" i="1" s="1"/>
  <c r="AG1685" i="1" s="1"/>
  <c r="AG1686" i="1" s="1"/>
  <c r="AG1687" i="1" s="1"/>
  <c r="AG1688" i="1" s="1"/>
  <c r="AG1689" i="1" s="1"/>
  <c r="AG1690" i="1" s="1"/>
  <c r="AG1691" i="1" s="1"/>
  <c r="AG1692" i="1" s="1"/>
  <c r="AG1693" i="1" s="1"/>
  <c r="AG1694" i="1" s="1"/>
  <c r="AG1695" i="1" s="1"/>
  <c r="AG1696" i="1" s="1"/>
  <c r="AG1697" i="1" s="1"/>
  <c r="AG1698" i="1" s="1"/>
  <c r="AG1699" i="1" s="1"/>
  <c r="AG1700" i="1" s="1"/>
  <c r="AG1701" i="1" s="1"/>
  <c r="AG1702" i="1" s="1"/>
  <c r="AG1703" i="1" s="1"/>
  <c r="AG1704" i="1" s="1"/>
  <c r="AG1705" i="1" s="1"/>
  <c r="AG1706" i="1" s="1"/>
  <c r="AG1707" i="1" s="1"/>
  <c r="AG1708" i="1" s="1"/>
  <c r="AG1709" i="1" s="1"/>
  <c r="AG1710" i="1" s="1"/>
  <c r="AG1711" i="1" s="1"/>
  <c r="AG1712" i="1" s="1"/>
  <c r="AG1713" i="1" s="1"/>
  <c r="AG1714" i="1" s="1"/>
  <c r="AG1715" i="1" s="1"/>
  <c r="AG1716" i="1" s="1"/>
  <c r="AG1717" i="1" s="1"/>
  <c r="AG1718" i="1" s="1"/>
  <c r="AG1719" i="1" s="1"/>
  <c r="AG1720" i="1" s="1"/>
  <c r="AG1721" i="1" s="1"/>
  <c r="AG1722" i="1" s="1"/>
  <c r="AG1723" i="1" s="1"/>
  <c r="AG1724" i="1" s="1"/>
  <c r="AG1725" i="1" s="1"/>
  <c r="AG1726" i="1" s="1"/>
  <c r="AG1727" i="1" s="1"/>
  <c r="AG1728" i="1" s="1"/>
  <c r="AG1729" i="1" s="1"/>
  <c r="AG1730" i="1" s="1"/>
  <c r="AG1731" i="1" s="1"/>
  <c r="AG1732" i="1" s="1"/>
  <c r="AG1733" i="1" s="1"/>
  <c r="AG1734" i="1" s="1"/>
  <c r="AG1735" i="1" s="1"/>
  <c r="AG1736" i="1" s="1"/>
  <c r="AG1737" i="1" s="1"/>
  <c r="AG1738" i="1" s="1"/>
  <c r="AG1739" i="1" s="1"/>
  <c r="AG1740" i="1" s="1"/>
  <c r="AG1741" i="1" s="1"/>
  <c r="AG1742" i="1" s="1"/>
  <c r="AG1743" i="1" s="1"/>
  <c r="AG1744" i="1" s="1"/>
  <c r="AG1745" i="1" s="1"/>
  <c r="AG1746" i="1" s="1"/>
  <c r="AG1747" i="1" s="1"/>
  <c r="AG1748" i="1" s="1"/>
  <c r="AG1749" i="1" s="1"/>
  <c r="AG1750" i="1" s="1"/>
  <c r="AG1751" i="1" s="1"/>
  <c r="AG1752" i="1" s="1"/>
  <c r="AG1753" i="1" s="1"/>
  <c r="AG1754" i="1" s="1"/>
  <c r="AG1755" i="1" s="1"/>
  <c r="AG1756" i="1" s="1"/>
  <c r="AG1757" i="1" s="1"/>
  <c r="AG1758" i="1" s="1"/>
  <c r="AG1759" i="1" s="1"/>
  <c r="AG1760" i="1" s="1"/>
  <c r="AG1761" i="1" s="1"/>
  <c r="AG1762" i="1" s="1"/>
  <c r="AG1763" i="1" s="1"/>
  <c r="AG1764" i="1" s="1"/>
  <c r="AG1765" i="1" s="1"/>
  <c r="AG1766" i="1" s="1"/>
  <c r="AG1767" i="1" s="1"/>
  <c r="AG1768" i="1" s="1"/>
  <c r="AG1769" i="1" s="1"/>
  <c r="AG1770" i="1" s="1"/>
  <c r="AG1771" i="1" s="1"/>
  <c r="AG1772" i="1" s="1"/>
  <c r="AG1773" i="1" s="1"/>
  <c r="AG1774" i="1" s="1"/>
  <c r="AG1775" i="1" s="1"/>
  <c r="AG1776" i="1" s="1"/>
  <c r="AG1777" i="1" s="1"/>
  <c r="AG1778" i="1" s="1"/>
  <c r="AG1779" i="1" s="1"/>
  <c r="AG1780" i="1" s="1"/>
  <c r="AG1781" i="1" s="1"/>
  <c r="AG1782" i="1" s="1"/>
  <c r="AG1783" i="1" s="1"/>
  <c r="AG1784" i="1" s="1"/>
  <c r="AG1785" i="1" s="1"/>
  <c r="AG1786" i="1" s="1"/>
  <c r="AG1787" i="1" s="1"/>
  <c r="AG1788" i="1" s="1"/>
  <c r="AG1789" i="1" s="1"/>
  <c r="AG1790" i="1" s="1"/>
  <c r="AG1791" i="1" s="1"/>
  <c r="AG1792" i="1" s="1"/>
  <c r="AG1793" i="1" s="1"/>
  <c r="AG1794" i="1" s="1"/>
  <c r="AG1795" i="1" s="1"/>
  <c r="AG1796" i="1" s="1"/>
  <c r="AG1797" i="1" s="1"/>
  <c r="AG1798" i="1" s="1"/>
  <c r="AG1799" i="1" s="1"/>
  <c r="AG1800" i="1" s="1"/>
  <c r="AG1801" i="1" s="1"/>
  <c r="AG1802" i="1" s="1"/>
  <c r="AG1803" i="1" s="1"/>
  <c r="AG1804" i="1" s="1"/>
  <c r="AG1805" i="1" s="1"/>
  <c r="AG1806" i="1" s="1"/>
  <c r="AG1807" i="1" s="1"/>
  <c r="AG1808" i="1" s="1"/>
  <c r="AG1809" i="1" s="1"/>
  <c r="AG1810" i="1" s="1"/>
  <c r="AG1811" i="1" s="1"/>
  <c r="AG1812" i="1" s="1"/>
  <c r="AG1813" i="1" s="1"/>
  <c r="AG1814" i="1" s="1"/>
  <c r="AG1815" i="1" s="1"/>
  <c r="AG1816" i="1" s="1"/>
  <c r="AG1817" i="1" s="1"/>
  <c r="AG1818" i="1" s="1"/>
  <c r="AG1819" i="1" s="1"/>
  <c r="AG1820" i="1" s="1"/>
  <c r="AG1821" i="1" s="1"/>
  <c r="AG1822" i="1" s="1"/>
  <c r="AG1823" i="1" s="1"/>
  <c r="AG1824" i="1" s="1"/>
  <c r="AG1825" i="1" s="1"/>
  <c r="AG1826" i="1" s="1"/>
  <c r="AG1827" i="1" s="1"/>
  <c r="AG1828" i="1" s="1"/>
  <c r="AG1829" i="1" s="1"/>
  <c r="AG1830" i="1" s="1"/>
  <c r="AG1831" i="1" s="1"/>
  <c r="AG1832" i="1" s="1"/>
  <c r="AG1833" i="1" s="1"/>
  <c r="AG1834" i="1" s="1"/>
  <c r="AG1835" i="1" s="1"/>
  <c r="AG1836" i="1" s="1"/>
  <c r="AG1837" i="1" s="1"/>
  <c r="AG1838" i="1" s="1"/>
  <c r="AG1839" i="1" s="1"/>
  <c r="AG1840" i="1" s="1"/>
  <c r="AG1841" i="1" s="1"/>
  <c r="AG1842" i="1" s="1"/>
  <c r="AG1843" i="1" s="1"/>
  <c r="AG1844" i="1" s="1"/>
  <c r="AG1845" i="1" s="1"/>
  <c r="AG1846" i="1" s="1"/>
  <c r="AG1847" i="1" s="1"/>
  <c r="AG1848" i="1" s="1"/>
  <c r="AG1849" i="1" s="1"/>
  <c r="AG1850" i="1" s="1"/>
  <c r="AG1851" i="1" s="1"/>
  <c r="AG1852" i="1" s="1"/>
  <c r="AG1853" i="1" s="1"/>
  <c r="AG1854" i="1" s="1"/>
  <c r="AG1855" i="1" s="1"/>
  <c r="AG1856" i="1" s="1"/>
  <c r="AG1857" i="1" s="1"/>
  <c r="AG1858" i="1" s="1"/>
  <c r="AG1859" i="1" s="1"/>
  <c r="AG1860" i="1" s="1"/>
  <c r="AG1861" i="1" s="1"/>
  <c r="AG1862" i="1" s="1"/>
  <c r="AG1863" i="1" s="1"/>
  <c r="AG1864" i="1" s="1"/>
  <c r="AG1865" i="1" s="1"/>
  <c r="AG1866" i="1" s="1"/>
  <c r="AG1867" i="1" s="1"/>
  <c r="AG1868" i="1" s="1"/>
  <c r="AG1869" i="1" s="1"/>
  <c r="AG1870" i="1" s="1"/>
  <c r="AG1871" i="1" s="1"/>
  <c r="AG1872" i="1" s="1"/>
  <c r="AG1873" i="1" s="1"/>
  <c r="AG1874" i="1" s="1"/>
  <c r="AG1875" i="1" s="1"/>
  <c r="AG1876" i="1" s="1"/>
  <c r="AG1877" i="1" s="1"/>
  <c r="AG1878" i="1" s="1"/>
  <c r="AG1879" i="1" s="1"/>
  <c r="AG1880" i="1" s="1"/>
  <c r="AG1881" i="1" s="1"/>
  <c r="AG1882" i="1" s="1"/>
  <c r="AG1883" i="1" s="1"/>
  <c r="AG1884" i="1" s="1"/>
  <c r="AG1885" i="1" s="1"/>
  <c r="AG1886" i="1" s="1"/>
  <c r="AG1887" i="1" s="1"/>
  <c r="AG1888" i="1" s="1"/>
  <c r="AG1889" i="1" s="1"/>
  <c r="AG1890" i="1" s="1"/>
  <c r="AG1891" i="1" s="1"/>
  <c r="AG1892" i="1" s="1"/>
  <c r="AG1893" i="1" s="1"/>
  <c r="AG1894" i="1" s="1"/>
  <c r="AG1895" i="1" s="1"/>
  <c r="AG1896" i="1" s="1"/>
  <c r="AG1897" i="1" s="1"/>
  <c r="AG1898" i="1" s="1"/>
  <c r="AG1899" i="1" s="1"/>
  <c r="AG1900" i="1" s="1"/>
  <c r="AG1901" i="1" s="1"/>
  <c r="AG1902" i="1" s="1"/>
  <c r="AG1903" i="1" s="1"/>
  <c r="AG1904" i="1" s="1"/>
  <c r="AG1905" i="1" s="1"/>
  <c r="AG1906" i="1" s="1"/>
  <c r="AG1907" i="1" s="1"/>
  <c r="AG1908" i="1" s="1"/>
  <c r="AG1909" i="1" s="1"/>
  <c r="AG1910" i="1" s="1"/>
  <c r="AG1911" i="1" s="1"/>
  <c r="AG1912" i="1" s="1"/>
  <c r="AG1913" i="1" s="1"/>
  <c r="AG1914" i="1" s="1"/>
  <c r="AG1915" i="1" s="1"/>
  <c r="AG1916" i="1" s="1"/>
  <c r="AG1917" i="1" s="1"/>
  <c r="AG1918" i="1" s="1"/>
  <c r="AG1919" i="1" s="1"/>
  <c r="AG1920" i="1" s="1"/>
  <c r="AG1921" i="1" s="1"/>
  <c r="AG1922" i="1" s="1"/>
  <c r="AG1923" i="1" s="1"/>
  <c r="AG1924" i="1" s="1"/>
  <c r="AG1925" i="1" s="1"/>
  <c r="AG1926" i="1" s="1"/>
  <c r="AG1927" i="1" s="1"/>
  <c r="AG1928" i="1" s="1"/>
  <c r="AG1929" i="1" s="1"/>
  <c r="AG1930" i="1" s="1"/>
  <c r="AG1931" i="1" s="1"/>
  <c r="AG1932" i="1" s="1"/>
  <c r="AG1933" i="1" s="1"/>
  <c r="AG1934" i="1" s="1"/>
  <c r="AG1935" i="1" s="1"/>
  <c r="AG1936" i="1" s="1"/>
  <c r="AG1937" i="1" s="1"/>
  <c r="AG1938" i="1" s="1"/>
  <c r="AG1939" i="1" s="1"/>
  <c r="AG1940" i="1" s="1"/>
  <c r="AG1941" i="1" s="1"/>
  <c r="AG1942" i="1" s="1"/>
  <c r="AG1943" i="1" s="1"/>
  <c r="AG1944" i="1" s="1"/>
  <c r="AG1945" i="1" s="1"/>
  <c r="AG1946" i="1" s="1"/>
  <c r="AG1947" i="1" s="1"/>
  <c r="AG1948" i="1" s="1"/>
  <c r="AG1949" i="1" s="1"/>
  <c r="AG1950" i="1" s="1"/>
  <c r="AG1951" i="1" s="1"/>
  <c r="AG1952" i="1" s="1"/>
  <c r="AG1953" i="1" s="1"/>
  <c r="AG1954" i="1" s="1"/>
  <c r="AG1955" i="1" s="1"/>
  <c r="AG1956" i="1" s="1"/>
  <c r="AG1957" i="1" s="1"/>
  <c r="AG1958" i="1" s="1"/>
  <c r="AG1959" i="1" s="1"/>
  <c r="AG1960" i="1" s="1"/>
  <c r="AG1961" i="1" s="1"/>
  <c r="AG1962" i="1" s="1"/>
  <c r="AG1963" i="1" s="1"/>
  <c r="AG1964" i="1" s="1"/>
  <c r="AG1965" i="1" s="1"/>
  <c r="AG1966" i="1" s="1"/>
  <c r="AG1967" i="1" s="1"/>
  <c r="AG1968" i="1" s="1"/>
  <c r="AG1969" i="1" s="1"/>
  <c r="AG1970" i="1" s="1"/>
  <c r="AG1971" i="1" s="1"/>
  <c r="AG1972" i="1" s="1"/>
  <c r="AG1973" i="1" s="1"/>
  <c r="AG1974" i="1" s="1"/>
  <c r="AG1975" i="1" s="1"/>
  <c r="AG1976" i="1" s="1"/>
  <c r="AG1977" i="1" s="1"/>
  <c r="AG1978" i="1" s="1"/>
  <c r="AG1979" i="1" s="1"/>
  <c r="AG1980" i="1" s="1"/>
  <c r="AG1981" i="1" s="1"/>
  <c r="AG1982" i="1" s="1"/>
  <c r="AG1983" i="1" s="1"/>
  <c r="AG1984" i="1" s="1"/>
  <c r="AG1985" i="1" s="1"/>
  <c r="AG1986" i="1" s="1"/>
  <c r="AG1987" i="1" s="1"/>
  <c r="AG1988" i="1" s="1"/>
  <c r="AG1989" i="1" s="1"/>
  <c r="AG1990" i="1" s="1"/>
  <c r="AG1991" i="1" s="1"/>
  <c r="AG1992" i="1" s="1"/>
  <c r="AG1993" i="1" s="1"/>
  <c r="AG1994" i="1" s="1"/>
  <c r="AG1995" i="1" s="1"/>
  <c r="AG1996" i="1" s="1"/>
  <c r="AG1997" i="1" s="1"/>
  <c r="AG1998" i="1" s="1"/>
  <c r="AG1999" i="1" s="1"/>
  <c r="AG2000" i="1" s="1"/>
  <c r="AG2001" i="1" s="1"/>
  <c r="AG2002" i="1" s="1"/>
  <c r="AG2003" i="1" s="1"/>
  <c r="AG2004" i="1" s="1"/>
  <c r="AG2005" i="1" s="1"/>
  <c r="AG2006" i="1" s="1"/>
  <c r="AG2007" i="1" s="1"/>
  <c r="AG2008" i="1" s="1"/>
  <c r="AG2009" i="1" s="1"/>
  <c r="AG2010" i="1" s="1"/>
  <c r="AG2011" i="1" s="1"/>
  <c r="AG2012" i="1" s="1"/>
  <c r="AG2013" i="1" s="1"/>
  <c r="AG2014" i="1" s="1"/>
  <c r="AG2015" i="1" s="1"/>
  <c r="AG2016" i="1" s="1"/>
  <c r="AG2017" i="1" s="1"/>
  <c r="AG2018" i="1" s="1"/>
  <c r="AG2019" i="1" s="1"/>
  <c r="AG2020" i="1" s="1"/>
  <c r="AG2021" i="1" s="1"/>
  <c r="AG2022" i="1" s="1"/>
  <c r="AG2023" i="1" s="1"/>
  <c r="AG2024" i="1" s="1"/>
  <c r="AG2025" i="1" s="1"/>
  <c r="AG2026" i="1" s="1"/>
  <c r="AG2027" i="1" s="1"/>
  <c r="AG2028" i="1" s="1"/>
  <c r="AG2029" i="1" s="1"/>
  <c r="AG2030" i="1" s="1"/>
  <c r="AG2031" i="1" s="1"/>
  <c r="AG2032" i="1" s="1"/>
  <c r="AG2033" i="1" s="1"/>
  <c r="AG2034" i="1" s="1"/>
  <c r="AG2035" i="1" s="1"/>
  <c r="AG2036" i="1" s="1"/>
  <c r="AG2037" i="1" s="1"/>
  <c r="AG2038" i="1" s="1"/>
  <c r="AG2039" i="1" s="1"/>
  <c r="AG2040" i="1" s="1"/>
  <c r="AG2041" i="1" s="1"/>
  <c r="AG2042" i="1" s="1"/>
  <c r="AG2043" i="1" s="1"/>
  <c r="AG2044" i="1" s="1"/>
  <c r="AG2045" i="1" s="1"/>
  <c r="AG2046" i="1" s="1"/>
  <c r="AG2047" i="1" s="1"/>
  <c r="AG2048" i="1" s="1"/>
  <c r="AG2049" i="1" s="1"/>
  <c r="AG2050" i="1" s="1"/>
  <c r="AG2051" i="1" s="1"/>
  <c r="AG2052" i="1" s="1"/>
  <c r="AG2053" i="1" s="1"/>
  <c r="AG2054" i="1" s="1"/>
  <c r="AG2055" i="1" s="1"/>
  <c r="AG2056" i="1" s="1"/>
  <c r="AG2057" i="1" s="1"/>
  <c r="AG2058" i="1" s="1"/>
  <c r="AG2059" i="1" s="1"/>
  <c r="AG2060" i="1" s="1"/>
  <c r="AG2061" i="1" s="1"/>
  <c r="AG2062" i="1" s="1"/>
  <c r="AG2063" i="1" s="1"/>
  <c r="AG2064" i="1" s="1"/>
  <c r="AG2065" i="1" s="1"/>
  <c r="AG2066" i="1" s="1"/>
  <c r="AG2067" i="1" s="1"/>
  <c r="AG2068" i="1" s="1"/>
  <c r="AG2069" i="1" s="1"/>
  <c r="AG2070" i="1" s="1"/>
  <c r="AG2071" i="1" s="1"/>
  <c r="AG2072" i="1" s="1"/>
  <c r="AG2073" i="1" s="1"/>
  <c r="AG2074" i="1" s="1"/>
  <c r="AG2075" i="1" s="1"/>
  <c r="AG2076" i="1" s="1"/>
  <c r="AG2077" i="1" s="1"/>
  <c r="AG2078" i="1" s="1"/>
  <c r="AG2079" i="1" s="1"/>
  <c r="AG2080" i="1" s="1"/>
  <c r="AG2081" i="1" s="1"/>
  <c r="AG2082" i="1" s="1"/>
  <c r="AG2083" i="1" s="1"/>
  <c r="AG2084" i="1" s="1"/>
  <c r="AG2085" i="1" s="1"/>
  <c r="AG2086" i="1" s="1"/>
  <c r="AG2087" i="1" s="1"/>
  <c r="AG2088" i="1" s="1"/>
  <c r="AG2089" i="1" s="1"/>
  <c r="AG2090" i="1" s="1"/>
  <c r="AG2091" i="1" s="1"/>
  <c r="AG2092" i="1" s="1"/>
  <c r="AG2093" i="1" s="1"/>
  <c r="AG2094" i="1" s="1"/>
  <c r="AG2095" i="1" s="1"/>
  <c r="AG2096" i="1" s="1"/>
  <c r="AG2097" i="1" s="1"/>
  <c r="AG2098" i="1" s="1"/>
  <c r="AG2099" i="1" s="1"/>
  <c r="AG2100" i="1" s="1"/>
  <c r="AG2101" i="1" s="1"/>
  <c r="AG2102" i="1" s="1"/>
  <c r="AG2103" i="1" s="1"/>
  <c r="AG2104" i="1" s="1"/>
  <c r="AG2105" i="1" s="1"/>
  <c r="AG2106" i="1" s="1"/>
  <c r="AG2107" i="1" s="1"/>
  <c r="AG2108" i="1" s="1"/>
  <c r="AG2109" i="1" s="1"/>
  <c r="AG2110" i="1" s="1"/>
  <c r="AG2111" i="1" s="1"/>
  <c r="AG2112" i="1" s="1"/>
  <c r="AG2113" i="1" s="1"/>
  <c r="AG2114" i="1" s="1"/>
  <c r="AG2115" i="1" s="1"/>
  <c r="AG2116" i="1" s="1"/>
  <c r="AG2117" i="1" s="1"/>
  <c r="AG2118" i="1" s="1"/>
  <c r="AG2119" i="1" s="1"/>
  <c r="AG2120" i="1" s="1"/>
  <c r="AG2121" i="1" s="1"/>
  <c r="AG2122" i="1" s="1"/>
  <c r="AG2123" i="1" s="1"/>
  <c r="AG2124" i="1" s="1"/>
  <c r="AG2125" i="1" s="1"/>
  <c r="AG2126" i="1" s="1"/>
  <c r="AG2127" i="1" s="1"/>
  <c r="AG2128" i="1" s="1"/>
  <c r="AG2129" i="1" s="1"/>
  <c r="AG2130" i="1" s="1"/>
  <c r="AG2131" i="1" s="1"/>
  <c r="AG2132" i="1" s="1"/>
  <c r="AG2133" i="1" s="1"/>
  <c r="AG2134" i="1" s="1"/>
  <c r="AG2135" i="1" s="1"/>
  <c r="AG2136" i="1" s="1"/>
  <c r="AG2137" i="1" s="1"/>
  <c r="AG2138" i="1" s="1"/>
  <c r="AG2139" i="1" s="1"/>
  <c r="AG2140" i="1" s="1"/>
  <c r="AG2141" i="1" s="1"/>
  <c r="AG2142" i="1" s="1"/>
  <c r="AG2143" i="1" s="1"/>
  <c r="AG2144" i="1" s="1"/>
  <c r="AG2145" i="1" s="1"/>
  <c r="AG2146" i="1" s="1"/>
  <c r="AG2147" i="1" s="1"/>
  <c r="AG2148" i="1" s="1"/>
  <c r="AG2149" i="1" s="1"/>
  <c r="AG2150" i="1" s="1"/>
  <c r="AG2151" i="1" s="1"/>
  <c r="AG2152" i="1" s="1"/>
  <c r="AG2153" i="1" s="1"/>
  <c r="AG2154" i="1" s="1"/>
  <c r="AG2155" i="1" s="1"/>
  <c r="AG2156" i="1" s="1"/>
  <c r="AG2157" i="1" s="1"/>
  <c r="AG2158" i="1" s="1"/>
  <c r="AG2159" i="1" s="1"/>
  <c r="AG2160" i="1" s="1"/>
  <c r="AG2161" i="1" s="1"/>
  <c r="AG2162" i="1" s="1"/>
  <c r="AG2163" i="1" s="1"/>
  <c r="AG2164" i="1" s="1"/>
  <c r="AG2165" i="1" s="1"/>
  <c r="AG2166" i="1" s="1"/>
  <c r="AG2167" i="1" s="1"/>
  <c r="AG2168" i="1" s="1"/>
  <c r="AG2169" i="1" s="1"/>
  <c r="AG2170" i="1" s="1"/>
  <c r="AG2171" i="1" s="1"/>
  <c r="AG2172" i="1" s="1"/>
  <c r="AG2173" i="1" s="1"/>
  <c r="AG2174" i="1" s="1"/>
  <c r="AG2175" i="1" s="1"/>
  <c r="AG2176" i="1" s="1"/>
  <c r="AG2177" i="1" s="1"/>
  <c r="AG2178" i="1" s="1"/>
  <c r="AG2179" i="1" s="1"/>
  <c r="AG2180" i="1" s="1"/>
  <c r="AG2181" i="1" s="1"/>
  <c r="AG2182" i="1" s="1"/>
  <c r="AG2183" i="1" s="1"/>
  <c r="AG2184" i="1" s="1"/>
  <c r="AG2185" i="1" s="1"/>
  <c r="AG2186" i="1" s="1"/>
  <c r="AG2187" i="1" s="1"/>
  <c r="AG2188" i="1" s="1"/>
  <c r="AG2189" i="1" s="1"/>
  <c r="AG2190" i="1" s="1"/>
  <c r="AG2191" i="1" s="1"/>
  <c r="AG2192" i="1" s="1"/>
  <c r="AG2193" i="1" s="1"/>
  <c r="AG2194" i="1" s="1"/>
  <c r="AG2195" i="1" s="1"/>
  <c r="AG2196" i="1" s="1"/>
  <c r="AG2197" i="1" s="1"/>
  <c r="AG2198" i="1" s="1"/>
  <c r="AG2199" i="1" s="1"/>
  <c r="AG2200" i="1" s="1"/>
  <c r="AG2201" i="1" s="1"/>
  <c r="AG2202" i="1" s="1"/>
  <c r="AG2203" i="1" s="1"/>
  <c r="AG2204" i="1" s="1"/>
  <c r="AG2205" i="1" s="1"/>
  <c r="AG2206" i="1" s="1"/>
  <c r="AG2207" i="1" s="1"/>
  <c r="AG2208" i="1" s="1"/>
  <c r="AG2209" i="1" s="1"/>
  <c r="AG2210" i="1" s="1"/>
  <c r="AG2211" i="1" s="1"/>
  <c r="AG2212" i="1" s="1"/>
  <c r="AG2213" i="1" s="1"/>
  <c r="AG2214" i="1" s="1"/>
  <c r="AG2215" i="1" s="1"/>
  <c r="AG2216" i="1" s="1"/>
  <c r="AG2217" i="1" s="1"/>
  <c r="AG2218" i="1" s="1"/>
  <c r="AG2219" i="1" s="1"/>
  <c r="AG2220" i="1" s="1"/>
  <c r="AG2221" i="1" s="1"/>
  <c r="AG2222" i="1" s="1"/>
  <c r="AG2223" i="1" s="1"/>
  <c r="AG2224" i="1" s="1"/>
  <c r="AG2225" i="1" s="1"/>
  <c r="AG2226" i="1" s="1"/>
  <c r="AG2227" i="1" s="1"/>
  <c r="AG2228" i="1" s="1"/>
  <c r="AG2229" i="1" s="1"/>
  <c r="AG2230" i="1" s="1"/>
  <c r="AG2231" i="1" s="1"/>
  <c r="AG2232" i="1" s="1"/>
  <c r="AG2233" i="1" s="1"/>
  <c r="AG2234" i="1" s="1"/>
  <c r="AG2235" i="1" s="1"/>
  <c r="AG2236" i="1" s="1"/>
  <c r="AG2237" i="1" s="1"/>
  <c r="AG2238" i="1" s="1"/>
  <c r="AG2239" i="1" s="1"/>
  <c r="AG2240" i="1" s="1"/>
  <c r="AG2241" i="1" s="1"/>
  <c r="AG2242" i="1" s="1"/>
  <c r="AG2243" i="1" s="1"/>
  <c r="AG2244" i="1" s="1"/>
  <c r="AG2245" i="1" s="1"/>
  <c r="AG2246" i="1" s="1"/>
  <c r="AG2247" i="1" s="1"/>
  <c r="AG2248" i="1" s="1"/>
  <c r="AG2249" i="1" s="1"/>
  <c r="AG2250" i="1" s="1"/>
  <c r="AG2251" i="1" s="1"/>
  <c r="AG2252" i="1" s="1"/>
  <c r="AG2253" i="1" s="1"/>
  <c r="AG2254" i="1" s="1"/>
  <c r="AG2255" i="1" s="1"/>
  <c r="AG2256" i="1" s="1"/>
  <c r="AG2257" i="1" s="1"/>
  <c r="AG2258" i="1" s="1"/>
  <c r="AG2259" i="1" s="1"/>
  <c r="AG2260" i="1" s="1"/>
  <c r="AG2261" i="1" s="1"/>
  <c r="AG2262" i="1" s="1"/>
  <c r="AG2263" i="1" s="1"/>
  <c r="AG2264" i="1" s="1"/>
  <c r="AG2265" i="1" s="1"/>
  <c r="AG2266" i="1" s="1"/>
  <c r="AG2267" i="1" s="1"/>
  <c r="AG2268" i="1" s="1"/>
  <c r="AG2269" i="1" s="1"/>
  <c r="AG2270" i="1" s="1"/>
  <c r="AG2271" i="1" s="1"/>
  <c r="AG2272" i="1" s="1"/>
  <c r="AG2273" i="1" s="1"/>
  <c r="AG2274" i="1" s="1"/>
  <c r="AG2275" i="1" s="1"/>
  <c r="AG2276" i="1" s="1"/>
  <c r="AG2277" i="1" s="1"/>
  <c r="AG2278" i="1" s="1"/>
  <c r="AG2279" i="1" s="1"/>
  <c r="AG2280" i="1" s="1"/>
  <c r="AG2281" i="1" s="1"/>
  <c r="AG2282" i="1" s="1"/>
  <c r="AG2283" i="1" s="1"/>
  <c r="AG2284" i="1" s="1"/>
  <c r="AG2285" i="1" s="1"/>
  <c r="AG2286" i="1" s="1"/>
  <c r="AG2287" i="1" s="1"/>
  <c r="AG2288" i="1" s="1"/>
  <c r="AG2289" i="1" s="1"/>
  <c r="AG2290" i="1" s="1"/>
  <c r="AG2291" i="1" s="1"/>
  <c r="AG2292" i="1" s="1"/>
  <c r="AG2293" i="1" s="1"/>
  <c r="AG2294" i="1" s="1"/>
  <c r="AG2295" i="1" s="1"/>
  <c r="AG2296" i="1" s="1"/>
  <c r="AG2297" i="1" s="1"/>
  <c r="AG2298" i="1" s="1"/>
  <c r="AG2299" i="1" s="1"/>
  <c r="AG2300" i="1" s="1"/>
  <c r="AG2301" i="1" s="1"/>
  <c r="AG2302" i="1" s="1"/>
  <c r="AG2303" i="1" s="1"/>
  <c r="AG2304" i="1" s="1"/>
  <c r="AG2305" i="1" s="1"/>
  <c r="AG2306" i="1" s="1"/>
  <c r="AG2307" i="1" s="1"/>
  <c r="AG2308" i="1" s="1"/>
  <c r="AG2309" i="1" s="1"/>
  <c r="AG2310" i="1" s="1"/>
  <c r="AG2311" i="1" s="1"/>
  <c r="AG2312" i="1" s="1"/>
  <c r="AG2313" i="1" s="1"/>
  <c r="AG2314" i="1" s="1"/>
  <c r="AG2315" i="1" s="1"/>
  <c r="AG2316" i="1" s="1"/>
  <c r="AG2317" i="1" s="1"/>
  <c r="AG2318" i="1" s="1"/>
  <c r="AG2319" i="1" s="1"/>
  <c r="AG2320" i="1" s="1"/>
  <c r="AG2321" i="1" s="1"/>
  <c r="AG2322" i="1" s="1"/>
  <c r="AG2323" i="1" s="1"/>
  <c r="AG2324" i="1" s="1"/>
  <c r="AG2325" i="1" s="1"/>
  <c r="AG2326" i="1" s="1"/>
  <c r="AG2327" i="1" s="1"/>
  <c r="AG2328" i="1" s="1"/>
  <c r="AG2329" i="1" s="1"/>
  <c r="AG2330" i="1" s="1"/>
  <c r="AG2331" i="1" s="1"/>
  <c r="AG2332" i="1" s="1"/>
  <c r="AG2333" i="1" s="1"/>
  <c r="AG2334" i="1" s="1"/>
  <c r="AG2335" i="1" s="1"/>
  <c r="AG2336" i="1" s="1"/>
  <c r="AG2337" i="1" s="1"/>
  <c r="AG2338" i="1" s="1"/>
  <c r="AG2339" i="1" s="1"/>
  <c r="AG2340" i="1" s="1"/>
  <c r="AG2341" i="1" s="1"/>
  <c r="AG2342" i="1" s="1"/>
  <c r="AG2343" i="1" s="1"/>
  <c r="AG2344" i="1" s="1"/>
  <c r="AG2345" i="1" s="1"/>
  <c r="AG2346" i="1" s="1"/>
  <c r="AG2347" i="1" s="1"/>
  <c r="AG2348" i="1" s="1"/>
  <c r="AG2349" i="1" s="1"/>
  <c r="AG2350" i="1" s="1"/>
  <c r="AG2351" i="1" s="1"/>
  <c r="AG2352" i="1" s="1"/>
  <c r="AG2353" i="1" s="1"/>
  <c r="AG2354" i="1" s="1"/>
  <c r="AG2355" i="1" s="1"/>
  <c r="AG2356" i="1" s="1"/>
  <c r="AG2357" i="1" s="1"/>
  <c r="AG2358" i="1" s="1"/>
  <c r="AG2359" i="1" s="1"/>
  <c r="AG2360" i="1" s="1"/>
  <c r="AG2361" i="1" s="1"/>
  <c r="AG2362" i="1" s="1"/>
  <c r="AG2363" i="1" s="1"/>
  <c r="AG2364" i="1" s="1"/>
  <c r="AG2365" i="1" s="1"/>
  <c r="AG2366" i="1" s="1"/>
  <c r="AG2367" i="1" s="1"/>
  <c r="AG2368" i="1" s="1"/>
  <c r="AG2369" i="1" s="1"/>
  <c r="AG2370" i="1" s="1"/>
  <c r="AG2371" i="1" s="1"/>
  <c r="AG2372" i="1" s="1"/>
  <c r="AG2373" i="1" s="1"/>
  <c r="AG2374" i="1" s="1"/>
  <c r="AG2375" i="1" s="1"/>
  <c r="AG2376" i="1" s="1"/>
  <c r="AG2377" i="1" s="1"/>
  <c r="AG2378" i="1" s="1"/>
  <c r="AG2379" i="1" s="1"/>
  <c r="AG2380" i="1" s="1"/>
  <c r="AG2381" i="1" s="1"/>
  <c r="AG2382" i="1" s="1"/>
  <c r="AG2383" i="1" s="1"/>
  <c r="AG2384" i="1" s="1"/>
  <c r="AG2385" i="1" s="1"/>
  <c r="AG2386" i="1" s="1"/>
  <c r="AG2387" i="1" s="1"/>
  <c r="AG2388" i="1" s="1"/>
  <c r="AG2389" i="1" s="1"/>
  <c r="AG2390" i="1" s="1"/>
  <c r="AG2391" i="1" s="1"/>
  <c r="AG2392" i="1" s="1"/>
  <c r="AG2393" i="1" s="1"/>
  <c r="AG2394" i="1" s="1"/>
  <c r="AG2395" i="1" s="1"/>
  <c r="AG2396" i="1" s="1"/>
  <c r="AG2397" i="1" s="1"/>
  <c r="AG2398" i="1" s="1"/>
  <c r="AG2399" i="1" s="1"/>
  <c r="AG2400" i="1" s="1"/>
  <c r="AG2401" i="1" s="1"/>
  <c r="AG2402" i="1" s="1"/>
  <c r="AG2403" i="1" s="1"/>
  <c r="AG2404" i="1" s="1"/>
  <c r="AG2405" i="1" s="1"/>
  <c r="AG2406" i="1" s="1"/>
  <c r="AG2407" i="1" s="1"/>
  <c r="AG2408" i="1" s="1"/>
  <c r="AG2409" i="1" s="1"/>
  <c r="AG2410" i="1" s="1"/>
  <c r="AG2411" i="1" s="1"/>
  <c r="AG2412" i="1" s="1"/>
  <c r="AG2413" i="1" s="1"/>
  <c r="AG2414" i="1" s="1"/>
  <c r="AG2415" i="1" s="1"/>
  <c r="AG2416" i="1" s="1"/>
  <c r="AG2417" i="1" s="1"/>
  <c r="AG2418" i="1" s="1"/>
  <c r="AG2419" i="1" s="1"/>
  <c r="AG2420" i="1" s="1"/>
  <c r="AG2421" i="1" s="1"/>
  <c r="AG2422" i="1" s="1"/>
  <c r="AG2423" i="1" s="1"/>
  <c r="AG2424" i="1" s="1"/>
  <c r="AG2425" i="1" s="1"/>
  <c r="AG2426" i="1" s="1"/>
  <c r="AG2427" i="1" s="1"/>
  <c r="AG2428" i="1" s="1"/>
  <c r="AG2429" i="1" s="1"/>
  <c r="AG2430" i="1" s="1"/>
  <c r="AG2431" i="1" s="1"/>
  <c r="AG2432" i="1" s="1"/>
  <c r="AG2433" i="1" s="1"/>
  <c r="AG2434" i="1" s="1"/>
  <c r="AG2435" i="1" s="1"/>
  <c r="AG2436" i="1" s="1"/>
  <c r="AG2437" i="1" s="1"/>
  <c r="AG2438" i="1" s="1"/>
  <c r="AG2439" i="1" s="1"/>
  <c r="AG2440" i="1" s="1"/>
  <c r="AG2441" i="1" s="1"/>
  <c r="AG2442" i="1" s="1"/>
  <c r="AG2443" i="1" s="1"/>
  <c r="AG2444" i="1" s="1"/>
  <c r="AG2445" i="1" s="1"/>
  <c r="AG2446" i="1" s="1"/>
  <c r="AG2447" i="1" s="1"/>
  <c r="AG2448" i="1" s="1"/>
  <c r="AG2449" i="1" s="1"/>
  <c r="AG2450" i="1" s="1"/>
  <c r="AG2451" i="1" s="1"/>
  <c r="AG2452" i="1" s="1"/>
  <c r="AG2453" i="1" s="1"/>
  <c r="AG2454" i="1" s="1"/>
  <c r="AG2455" i="1" s="1"/>
  <c r="AG2456" i="1" s="1"/>
  <c r="AG2457" i="1" s="1"/>
  <c r="AG2458" i="1" s="1"/>
  <c r="AG2459" i="1" s="1"/>
  <c r="AG2460" i="1" s="1"/>
  <c r="AG2461" i="1" s="1"/>
  <c r="AG2462" i="1" s="1"/>
  <c r="AG2463" i="1" s="1"/>
  <c r="AG2464" i="1" s="1"/>
  <c r="AG2465" i="1" s="1"/>
  <c r="AG2466" i="1" s="1"/>
  <c r="AG2467" i="1" s="1"/>
  <c r="AG2468" i="1" s="1"/>
  <c r="AG2469" i="1" s="1"/>
  <c r="AG2470" i="1" s="1"/>
  <c r="AG2471" i="1" s="1"/>
  <c r="AG2472" i="1" s="1"/>
  <c r="AG2473" i="1" s="1"/>
  <c r="AG2474" i="1" s="1"/>
  <c r="AG2475" i="1" s="1"/>
  <c r="AG2476" i="1" s="1"/>
  <c r="AG2477" i="1" s="1"/>
  <c r="AG2478" i="1" s="1"/>
  <c r="AG2479" i="1" s="1"/>
  <c r="AG2480" i="1" s="1"/>
  <c r="AG2481" i="1" s="1"/>
  <c r="AG2482" i="1" s="1"/>
  <c r="AG2483" i="1" s="1"/>
  <c r="AG2484" i="1" s="1"/>
  <c r="AG2485" i="1" s="1"/>
  <c r="AG2486" i="1" s="1"/>
  <c r="AG2487" i="1" s="1"/>
  <c r="AG2488" i="1" s="1"/>
  <c r="AG2489" i="1" s="1"/>
  <c r="AG2490" i="1" s="1"/>
  <c r="AG2491" i="1" s="1"/>
  <c r="AG2492" i="1" s="1"/>
  <c r="AG2493" i="1" s="1"/>
  <c r="AG2494" i="1" s="1"/>
  <c r="AG2495" i="1" s="1"/>
  <c r="AG2496" i="1" s="1"/>
  <c r="AG2497" i="1" s="1"/>
  <c r="AG2498" i="1" s="1"/>
  <c r="AG2499" i="1" s="1"/>
  <c r="AG2500" i="1" s="1"/>
  <c r="AG2501" i="1" s="1"/>
  <c r="AG2502" i="1" s="1"/>
  <c r="AG2503" i="1" s="1"/>
  <c r="AG2504" i="1" s="1"/>
  <c r="AG2505" i="1" s="1"/>
  <c r="AG2506" i="1" s="1"/>
  <c r="AG2507" i="1" s="1"/>
  <c r="AG2508" i="1" s="1"/>
  <c r="AG2509" i="1" s="1"/>
  <c r="AG2510" i="1" s="1"/>
  <c r="AG2511" i="1" s="1"/>
  <c r="AG2512" i="1" s="1"/>
  <c r="AG2513" i="1" s="1"/>
  <c r="AG2514" i="1" s="1"/>
  <c r="AG2515" i="1" s="1"/>
  <c r="AG2516" i="1" s="1"/>
  <c r="AG2517" i="1" s="1"/>
  <c r="AG2518" i="1" s="1"/>
  <c r="AG2519" i="1" s="1"/>
  <c r="AG2520" i="1" s="1"/>
  <c r="AG2521" i="1" s="1"/>
  <c r="AG2522" i="1" s="1"/>
  <c r="AG2523" i="1" s="1"/>
  <c r="AG2524" i="1" s="1"/>
  <c r="AG2525" i="1" s="1"/>
  <c r="AG2526" i="1" s="1"/>
  <c r="AG2527" i="1" s="1"/>
  <c r="AG2528" i="1" s="1"/>
  <c r="AG2529" i="1" s="1"/>
  <c r="AG2530" i="1" s="1"/>
  <c r="AG2531" i="1" s="1"/>
  <c r="AG2532" i="1" s="1"/>
  <c r="AG2533" i="1" s="1"/>
  <c r="AG2534" i="1" s="1"/>
  <c r="AG2535" i="1" s="1"/>
  <c r="AG2536" i="1" s="1"/>
  <c r="AG2537" i="1" s="1"/>
  <c r="AG2538" i="1" s="1"/>
  <c r="AG2539" i="1" s="1"/>
  <c r="AG2540" i="1" s="1"/>
  <c r="AG2541" i="1" s="1"/>
  <c r="AG2542" i="1" s="1"/>
  <c r="AG2543" i="1" s="1"/>
  <c r="AG2544" i="1" s="1"/>
  <c r="AG2545" i="1" s="1"/>
  <c r="AG2546" i="1" s="1"/>
  <c r="AG2547" i="1" s="1"/>
  <c r="AG2548" i="1" s="1"/>
  <c r="AG2549" i="1" s="1"/>
  <c r="AG2550" i="1" s="1"/>
  <c r="AG2551" i="1" s="1"/>
  <c r="AG2552" i="1" s="1"/>
  <c r="AG2553" i="1" s="1"/>
  <c r="AG2554" i="1" s="1"/>
  <c r="AG2555" i="1" s="1"/>
  <c r="AG2556" i="1" s="1"/>
  <c r="AG2557" i="1" s="1"/>
  <c r="AG2558" i="1" s="1"/>
  <c r="AG2559" i="1" s="1"/>
  <c r="AG2560" i="1" s="1"/>
  <c r="AG2561" i="1" s="1"/>
  <c r="AG2562" i="1" s="1"/>
  <c r="AG2563" i="1" s="1"/>
  <c r="AG2564" i="1" s="1"/>
  <c r="AG2565" i="1" s="1"/>
  <c r="AG2566" i="1" s="1"/>
  <c r="AG2567" i="1" s="1"/>
  <c r="AG2568" i="1" s="1"/>
  <c r="AG2569" i="1" s="1"/>
  <c r="AG2570" i="1" s="1"/>
  <c r="AG2571" i="1" s="1"/>
  <c r="AG2572" i="1" s="1"/>
  <c r="AG2573" i="1" s="1"/>
  <c r="AG2574" i="1" s="1"/>
  <c r="AG2575" i="1" s="1"/>
  <c r="AG2576" i="1" s="1"/>
  <c r="AG2577" i="1" s="1"/>
  <c r="AG2578" i="1" s="1"/>
  <c r="AG2579" i="1" s="1"/>
  <c r="AG2580" i="1" s="1"/>
  <c r="AG2581" i="1" s="1"/>
  <c r="AG2582" i="1" s="1"/>
  <c r="AG2583" i="1" s="1"/>
  <c r="AG2584" i="1" s="1"/>
  <c r="AG2585" i="1" s="1"/>
  <c r="AG2586" i="1" s="1"/>
  <c r="AG2587" i="1" s="1"/>
  <c r="AG2588" i="1" s="1"/>
  <c r="AG2589" i="1" s="1"/>
  <c r="AG2590" i="1" s="1"/>
  <c r="AG2591" i="1" s="1"/>
  <c r="AG2592" i="1" s="1"/>
  <c r="AG2593" i="1" s="1"/>
  <c r="AG2594" i="1" s="1"/>
  <c r="AG2595" i="1" s="1"/>
  <c r="AG2596" i="1" s="1"/>
  <c r="AG2597" i="1" s="1"/>
  <c r="AG2598" i="1" s="1"/>
  <c r="AG2599" i="1" s="1"/>
  <c r="AG2600" i="1" s="1"/>
  <c r="AG2601" i="1" s="1"/>
  <c r="AG2602" i="1" s="1"/>
  <c r="AG2603" i="1" s="1"/>
  <c r="AG2604" i="1" s="1"/>
  <c r="AG2605" i="1" s="1"/>
  <c r="AG2606" i="1" s="1"/>
  <c r="AG2607" i="1" s="1"/>
  <c r="AG2608" i="1" s="1"/>
  <c r="AG2609" i="1" s="1"/>
  <c r="AG2610" i="1" s="1"/>
  <c r="AG2611" i="1" s="1"/>
  <c r="AG2612" i="1" s="1"/>
  <c r="AG2613" i="1" s="1"/>
  <c r="AG2614" i="1" s="1"/>
  <c r="AG2615" i="1" s="1"/>
  <c r="AG2616" i="1" s="1"/>
  <c r="AG2617" i="1" s="1"/>
  <c r="AG2618" i="1" s="1"/>
  <c r="AG2619" i="1" s="1"/>
  <c r="AG2620" i="1" s="1"/>
  <c r="AG2621" i="1" s="1"/>
  <c r="AG2622" i="1" s="1"/>
  <c r="AG2623" i="1" s="1"/>
  <c r="AG2624" i="1" s="1"/>
  <c r="AG2625" i="1" s="1"/>
  <c r="AG2626" i="1" s="1"/>
  <c r="AG2627" i="1" s="1"/>
  <c r="AG2628" i="1" s="1"/>
  <c r="AG2629" i="1" s="1"/>
  <c r="AG2630" i="1" s="1"/>
  <c r="AG2631" i="1" s="1"/>
  <c r="AG2632" i="1" s="1"/>
  <c r="AG2633" i="1" s="1"/>
  <c r="AG2634" i="1" s="1"/>
  <c r="AG2635" i="1" s="1"/>
  <c r="AG2636" i="1" s="1"/>
  <c r="AG2637" i="1" s="1"/>
  <c r="AG2638" i="1" s="1"/>
  <c r="AG2639" i="1" s="1"/>
  <c r="AG2640" i="1" s="1"/>
  <c r="AG2641" i="1" s="1"/>
  <c r="AG2642" i="1" s="1"/>
  <c r="AG2643" i="1" s="1"/>
  <c r="AG2644" i="1" s="1"/>
  <c r="AG2645" i="1" s="1"/>
  <c r="AG2646" i="1" s="1"/>
  <c r="AG2647" i="1" s="1"/>
  <c r="AG2648" i="1" s="1"/>
  <c r="AG2649" i="1" s="1"/>
  <c r="AG2650" i="1" s="1"/>
  <c r="AG2651" i="1" s="1"/>
  <c r="AG2652" i="1" s="1"/>
  <c r="AG2653" i="1" s="1"/>
  <c r="AG2654" i="1" s="1"/>
  <c r="AG2655" i="1" s="1"/>
  <c r="AG2656" i="1" s="1"/>
  <c r="AG2657" i="1" s="1"/>
  <c r="AG2658" i="1" s="1"/>
  <c r="AG2659" i="1" s="1"/>
  <c r="AG2660" i="1" s="1"/>
  <c r="AG2661" i="1" s="1"/>
  <c r="AG2662" i="1" s="1"/>
  <c r="AG2663" i="1" s="1"/>
  <c r="AG2664" i="1" s="1"/>
  <c r="AG2665" i="1" s="1"/>
  <c r="AG2666" i="1" s="1"/>
  <c r="AG2667" i="1" s="1"/>
  <c r="AG2668" i="1" s="1"/>
  <c r="AG2669" i="1" s="1"/>
  <c r="AG2670" i="1" s="1"/>
  <c r="AG2671" i="1" s="1"/>
  <c r="AG2672" i="1" s="1"/>
  <c r="AG2673" i="1" s="1"/>
  <c r="AG2674" i="1" s="1"/>
  <c r="AG2675" i="1" s="1"/>
  <c r="AG2676" i="1" s="1"/>
  <c r="AG2677" i="1" s="1"/>
  <c r="AG2678" i="1" s="1"/>
  <c r="AG2679" i="1" s="1"/>
  <c r="AG2680" i="1" s="1"/>
  <c r="AG2681" i="1" s="1"/>
  <c r="AG2682" i="1" s="1"/>
  <c r="AG2683" i="1" s="1"/>
  <c r="AG2684" i="1" s="1"/>
  <c r="AG2685" i="1" s="1"/>
  <c r="AG2686" i="1" s="1"/>
  <c r="AG2687" i="1" s="1"/>
  <c r="AG2688" i="1" s="1"/>
  <c r="AG2689" i="1" s="1"/>
  <c r="AG2690" i="1" s="1"/>
  <c r="AG2691" i="1" s="1"/>
  <c r="AG2692" i="1" s="1"/>
  <c r="AG2693" i="1" s="1"/>
  <c r="AG2694" i="1" s="1"/>
  <c r="AG2695" i="1" s="1"/>
  <c r="AG2696" i="1" s="1"/>
  <c r="AG2697" i="1" s="1"/>
  <c r="AG2698" i="1" s="1"/>
  <c r="AG2699" i="1" s="1"/>
  <c r="AG2700" i="1" s="1"/>
  <c r="AG2701" i="1" s="1"/>
  <c r="AG2702" i="1" s="1"/>
  <c r="AG2703" i="1" s="1"/>
  <c r="AG2704" i="1" s="1"/>
  <c r="AG2705" i="1" s="1"/>
  <c r="AG2706" i="1" s="1"/>
  <c r="AG2707" i="1" s="1"/>
  <c r="AG2708" i="1" s="1"/>
  <c r="AG2709" i="1" s="1"/>
  <c r="AG2710" i="1" s="1"/>
  <c r="AG2711" i="1" s="1"/>
  <c r="AG2712" i="1" s="1"/>
  <c r="AG2713" i="1" s="1"/>
  <c r="AG2714" i="1" s="1"/>
  <c r="AG2715" i="1" s="1"/>
  <c r="AG2716" i="1" s="1"/>
  <c r="AG2717" i="1" s="1"/>
  <c r="AG2718" i="1" s="1"/>
  <c r="AG2719" i="1" s="1"/>
  <c r="AG2720" i="1" s="1"/>
  <c r="AG2721" i="1" s="1"/>
  <c r="AG2722" i="1" s="1"/>
  <c r="AG2723" i="1" s="1"/>
  <c r="AG2724" i="1" s="1"/>
  <c r="AG2725" i="1" s="1"/>
  <c r="AG2726" i="1" s="1"/>
  <c r="AG2727" i="1" s="1"/>
  <c r="AG2728" i="1" s="1"/>
  <c r="AG2729" i="1" s="1"/>
  <c r="AG2730" i="1" s="1"/>
  <c r="AG2731" i="1" s="1"/>
  <c r="AG2732" i="1" s="1"/>
  <c r="AG2733" i="1" s="1"/>
  <c r="AG2734" i="1" s="1"/>
  <c r="AG2735" i="1" s="1"/>
  <c r="AG2736" i="1" s="1"/>
  <c r="AG2737" i="1" s="1"/>
  <c r="AG2738" i="1" s="1"/>
  <c r="AG2739" i="1" s="1"/>
  <c r="AG2740" i="1" s="1"/>
  <c r="AG2741" i="1" s="1"/>
  <c r="AG2742" i="1" s="1"/>
  <c r="AG2743" i="1" s="1"/>
  <c r="AG2744" i="1" s="1"/>
  <c r="AG2745" i="1" s="1"/>
  <c r="AG2746" i="1" s="1"/>
  <c r="AG2747" i="1" s="1"/>
  <c r="AG2748" i="1" s="1"/>
  <c r="AG2749" i="1" s="1"/>
  <c r="AG2750" i="1" s="1"/>
  <c r="AG2751" i="1" s="1"/>
  <c r="AG2752" i="1" s="1"/>
  <c r="AG2753" i="1" s="1"/>
  <c r="AG2754" i="1" s="1"/>
  <c r="AG2755" i="1" s="1"/>
  <c r="AG2756" i="1" s="1"/>
  <c r="AG2757" i="1" s="1"/>
  <c r="AG2758" i="1" s="1"/>
  <c r="AG2759" i="1" s="1"/>
  <c r="AG2760" i="1" s="1"/>
  <c r="AG2761" i="1" s="1"/>
  <c r="AG2762" i="1" s="1"/>
  <c r="AG2763" i="1" s="1"/>
  <c r="AG2764" i="1" s="1"/>
  <c r="AG2765" i="1" s="1"/>
  <c r="AG2766" i="1" s="1"/>
  <c r="AG2767" i="1" s="1"/>
  <c r="AG2768" i="1" s="1"/>
  <c r="AG2769" i="1" s="1"/>
  <c r="AG2770" i="1" s="1"/>
  <c r="AG2771" i="1" s="1"/>
  <c r="AG2772" i="1" s="1"/>
  <c r="AG2773" i="1" s="1"/>
  <c r="AG2774" i="1" s="1"/>
  <c r="AG2775" i="1" s="1"/>
  <c r="AG2776" i="1" s="1"/>
  <c r="AG2777" i="1" s="1"/>
  <c r="AG2778" i="1" s="1"/>
  <c r="AG2779" i="1" s="1"/>
  <c r="AG2780" i="1" s="1"/>
  <c r="AG2781" i="1" s="1"/>
  <c r="AG2782" i="1" s="1"/>
  <c r="AG2783" i="1" s="1"/>
  <c r="AG2784" i="1" s="1"/>
  <c r="AG2785" i="1" s="1"/>
  <c r="AG2786" i="1" s="1"/>
  <c r="AG2787" i="1" s="1"/>
  <c r="AG2788" i="1" s="1"/>
  <c r="AG2789" i="1" s="1"/>
  <c r="AG2790" i="1" s="1"/>
  <c r="AG2791" i="1" s="1"/>
  <c r="AG2792" i="1" s="1"/>
  <c r="AG2793" i="1" s="1"/>
  <c r="AG2794" i="1" s="1"/>
  <c r="AG2795" i="1" s="1"/>
  <c r="AG2796" i="1" s="1"/>
  <c r="AG2797" i="1" s="1"/>
  <c r="AG2798" i="1" s="1"/>
  <c r="AG2799" i="1" s="1"/>
  <c r="AG2800" i="1" s="1"/>
  <c r="AG2801" i="1" s="1"/>
  <c r="AG2802" i="1" s="1"/>
  <c r="AG2803" i="1" s="1"/>
  <c r="AG2804" i="1" s="1"/>
  <c r="AG2805" i="1" s="1"/>
  <c r="AG2806" i="1" s="1"/>
  <c r="AG2807" i="1" s="1"/>
  <c r="AG2808" i="1" s="1"/>
  <c r="AG2809" i="1" s="1"/>
  <c r="AG2810" i="1" s="1"/>
  <c r="AG2811" i="1" s="1"/>
  <c r="AG2812" i="1" s="1"/>
  <c r="AG2813" i="1" s="1"/>
  <c r="AG2814" i="1" s="1"/>
  <c r="AG2815" i="1" s="1"/>
  <c r="AG2816" i="1" s="1"/>
  <c r="AG2817" i="1" s="1"/>
  <c r="AG2818" i="1" s="1"/>
  <c r="AG2819" i="1" s="1"/>
  <c r="AG2820" i="1" s="1"/>
  <c r="AG2821" i="1" s="1"/>
  <c r="AG2822" i="1" s="1"/>
  <c r="AG2823" i="1" s="1"/>
  <c r="AG2824" i="1" s="1"/>
  <c r="AG2825" i="1" s="1"/>
  <c r="AG2826" i="1" s="1"/>
  <c r="AG2827" i="1" s="1"/>
  <c r="AG2828" i="1" s="1"/>
  <c r="AG2829" i="1" s="1"/>
  <c r="AG2830" i="1" s="1"/>
  <c r="AG2831" i="1" s="1"/>
  <c r="AG2832" i="1" s="1"/>
  <c r="AG2833" i="1" s="1"/>
  <c r="AG2834" i="1" s="1"/>
  <c r="AG2835" i="1" s="1"/>
  <c r="AG2836" i="1" s="1"/>
  <c r="AG2837" i="1" s="1"/>
  <c r="AG2838" i="1" s="1"/>
  <c r="AG2839" i="1" s="1"/>
  <c r="AG2840" i="1" s="1"/>
  <c r="AG2841" i="1" s="1"/>
  <c r="AG2842" i="1" s="1"/>
  <c r="AG2843" i="1" s="1"/>
  <c r="AG2844" i="1" s="1"/>
  <c r="AG2845" i="1" s="1"/>
  <c r="AG2846" i="1" s="1"/>
  <c r="AG2847" i="1" s="1"/>
  <c r="AG2848" i="1" s="1"/>
  <c r="AG2849" i="1" s="1"/>
  <c r="AG2850" i="1" s="1"/>
  <c r="AG2851" i="1" s="1"/>
  <c r="AG2852" i="1" s="1"/>
  <c r="AG2853" i="1" s="1"/>
  <c r="AG2854" i="1" s="1"/>
  <c r="AG2855" i="1" s="1"/>
  <c r="AG2856" i="1" s="1"/>
  <c r="AG2857" i="1" s="1"/>
  <c r="AG2858" i="1" s="1"/>
  <c r="AG2859" i="1" s="1"/>
  <c r="AG2860" i="1" s="1"/>
  <c r="AG2861" i="1" s="1"/>
  <c r="AG2862" i="1" s="1"/>
  <c r="AG2863" i="1" s="1"/>
  <c r="AG2864" i="1" s="1"/>
  <c r="AG2865" i="1" s="1"/>
  <c r="AG2866" i="1" s="1"/>
  <c r="AG2867" i="1" s="1"/>
  <c r="AG2868" i="1" s="1"/>
  <c r="AG2869" i="1" s="1"/>
  <c r="AG2870" i="1" s="1"/>
  <c r="AG2871" i="1" s="1"/>
  <c r="AG2872" i="1" s="1"/>
  <c r="AG2873" i="1" s="1"/>
  <c r="AG2874" i="1" s="1"/>
  <c r="AG2875" i="1" s="1"/>
  <c r="AG2876" i="1" s="1"/>
  <c r="AG2877" i="1" s="1"/>
  <c r="AG2878" i="1" s="1"/>
  <c r="AG2879" i="1" s="1"/>
  <c r="AG2880" i="1" s="1"/>
  <c r="AG2881" i="1" s="1"/>
  <c r="AG2882" i="1" s="1"/>
  <c r="AG2883" i="1" s="1"/>
  <c r="AG2884" i="1" s="1"/>
  <c r="AG2885" i="1" s="1"/>
  <c r="AG2886" i="1" s="1"/>
  <c r="AG2887" i="1" s="1"/>
  <c r="AG2888" i="1" s="1"/>
  <c r="AG2889" i="1" s="1"/>
  <c r="AG2890" i="1" s="1"/>
  <c r="AG2891" i="1" s="1"/>
  <c r="AG2892" i="1" s="1"/>
  <c r="AG2893" i="1" s="1"/>
  <c r="AG2894" i="1" s="1"/>
  <c r="AG2895" i="1" s="1"/>
  <c r="AG2896" i="1" s="1"/>
  <c r="AG2897" i="1" s="1"/>
  <c r="AG2898" i="1" s="1"/>
  <c r="AG2899" i="1" s="1"/>
  <c r="AG2900" i="1" s="1"/>
  <c r="AG2901" i="1" s="1"/>
  <c r="AG2902" i="1" s="1"/>
  <c r="AG2903" i="1" s="1"/>
  <c r="AG2904" i="1" s="1"/>
  <c r="AG2905" i="1" s="1"/>
  <c r="AG2906" i="1" s="1"/>
  <c r="AG2907" i="1" s="1"/>
  <c r="AG2908" i="1" s="1"/>
  <c r="AG2909" i="1" s="1"/>
  <c r="AG2910" i="1" s="1"/>
  <c r="AG2911" i="1" s="1"/>
  <c r="AG2912" i="1" s="1"/>
  <c r="AG2913" i="1" s="1"/>
  <c r="AG2914" i="1" s="1"/>
  <c r="AG2915" i="1" s="1"/>
  <c r="AG2916" i="1" s="1"/>
  <c r="AG2917" i="1" s="1"/>
  <c r="AG2918" i="1" s="1"/>
  <c r="AG2919" i="1" s="1"/>
  <c r="AG2920" i="1" s="1"/>
  <c r="AG2921" i="1" s="1"/>
  <c r="AG2922" i="1" s="1"/>
  <c r="AG2923" i="1" s="1"/>
  <c r="AG2924" i="1" s="1"/>
  <c r="AG2925" i="1" s="1"/>
  <c r="AG2926" i="1" s="1"/>
  <c r="AG2927" i="1" s="1"/>
  <c r="AG2928" i="1" s="1"/>
  <c r="AG2929" i="1" s="1"/>
  <c r="AG2930" i="1" s="1"/>
  <c r="AG2931" i="1" s="1"/>
  <c r="AG2932" i="1" s="1"/>
  <c r="AG2933" i="1" s="1"/>
  <c r="AG2934" i="1" s="1"/>
  <c r="AG2935" i="1" s="1"/>
  <c r="AG2936" i="1" s="1"/>
  <c r="AG2937" i="1" s="1"/>
  <c r="AG2938" i="1" s="1"/>
  <c r="AG2939" i="1" s="1"/>
  <c r="AG2940" i="1" s="1"/>
  <c r="AG2941" i="1" s="1"/>
  <c r="AG2942" i="1" s="1"/>
  <c r="AG2943" i="1" s="1"/>
  <c r="AG2944" i="1" s="1"/>
  <c r="AG2945" i="1" s="1"/>
  <c r="AG2946" i="1" s="1"/>
  <c r="AG2947" i="1" s="1"/>
  <c r="AG2948" i="1" s="1"/>
  <c r="AG2949" i="1" s="1"/>
  <c r="AG2950" i="1" s="1"/>
  <c r="AG2951" i="1" s="1"/>
  <c r="AG2952" i="1" s="1"/>
  <c r="AG2953" i="1" s="1"/>
  <c r="AG2954" i="1" s="1"/>
  <c r="AG2955" i="1" s="1"/>
  <c r="AG2956" i="1" s="1"/>
  <c r="AG2957" i="1" s="1"/>
  <c r="AG2958" i="1" s="1"/>
  <c r="AG2959" i="1" s="1"/>
  <c r="AG2960" i="1" s="1"/>
  <c r="AG2961" i="1" s="1"/>
  <c r="AG2962" i="1" s="1"/>
  <c r="AG2963" i="1" s="1"/>
  <c r="AG2964" i="1" s="1"/>
  <c r="AG2965" i="1" s="1"/>
  <c r="AG2966" i="1" s="1"/>
  <c r="AG2967" i="1" s="1"/>
  <c r="AG2968" i="1" s="1"/>
  <c r="AG2969" i="1" s="1"/>
  <c r="AG2970" i="1" s="1"/>
  <c r="AG2971" i="1" s="1"/>
  <c r="AG2972" i="1" s="1"/>
  <c r="AG2973" i="1" s="1"/>
  <c r="AG2974" i="1" s="1"/>
  <c r="AG2975" i="1" s="1"/>
  <c r="AG2976" i="1" s="1"/>
  <c r="AG2977" i="1" s="1"/>
  <c r="AG2978" i="1" s="1"/>
  <c r="AG2979" i="1" s="1"/>
  <c r="AG2980" i="1" s="1"/>
  <c r="AG2981" i="1" s="1"/>
  <c r="AG2982" i="1" s="1"/>
  <c r="AG2983" i="1" s="1"/>
  <c r="AG2984" i="1" s="1"/>
  <c r="AG2985" i="1" s="1"/>
  <c r="AG2986" i="1" s="1"/>
  <c r="AG2987" i="1" s="1"/>
  <c r="AG2988" i="1" s="1"/>
  <c r="AG2989" i="1" s="1"/>
  <c r="AG2990" i="1" s="1"/>
  <c r="AG2991" i="1" s="1"/>
  <c r="AG2992" i="1" s="1"/>
  <c r="AG2993" i="1" s="1"/>
  <c r="AG2994" i="1" s="1"/>
  <c r="AG2995" i="1" s="1"/>
  <c r="AG2996" i="1" s="1"/>
  <c r="AG2997" i="1" s="1"/>
  <c r="AG2998" i="1" s="1"/>
  <c r="AG2999" i="1" s="1"/>
  <c r="AG3000" i="1" s="1"/>
  <c r="AG3001" i="1" s="1"/>
  <c r="AG3002" i="1" s="1"/>
  <c r="AG3003" i="1" s="1"/>
  <c r="AG3004" i="1" s="1"/>
  <c r="AG3005" i="1" s="1"/>
  <c r="AG3006" i="1" s="1"/>
  <c r="AG3007" i="1" s="1"/>
  <c r="AG3008" i="1" s="1"/>
  <c r="AG3009" i="1" s="1"/>
  <c r="AG3010" i="1" s="1"/>
  <c r="AG3011" i="1" s="1"/>
  <c r="AG3012" i="1" s="1"/>
  <c r="AG3013" i="1" s="1"/>
  <c r="AG3014" i="1" s="1"/>
  <c r="AG3015" i="1" s="1"/>
  <c r="AG3016" i="1" s="1"/>
  <c r="AG3017" i="1" s="1"/>
  <c r="AG3018" i="1" s="1"/>
  <c r="AG3019" i="1" s="1"/>
  <c r="AG3020" i="1" s="1"/>
  <c r="AG3021" i="1" s="1"/>
  <c r="AG3022" i="1" s="1"/>
  <c r="AG3023" i="1" s="1"/>
  <c r="AG3024" i="1" s="1"/>
  <c r="AG3025" i="1" s="1"/>
  <c r="AG3026" i="1" s="1"/>
  <c r="AG3027" i="1" s="1"/>
  <c r="AG3028" i="1" s="1"/>
  <c r="AG3029" i="1" s="1"/>
  <c r="AG3030" i="1" s="1"/>
  <c r="AG3031" i="1" s="1"/>
  <c r="AG3032" i="1" s="1"/>
  <c r="AG3033" i="1" s="1"/>
  <c r="AG3034" i="1" s="1"/>
  <c r="AG3035" i="1" s="1"/>
  <c r="AG3036" i="1" s="1"/>
  <c r="AG3037" i="1" s="1"/>
  <c r="AG3038" i="1" s="1"/>
  <c r="AG3039" i="1" s="1"/>
  <c r="AG3040" i="1" s="1"/>
  <c r="AG3041" i="1" s="1"/>
  <c r="AG3042" i="1" s="1"/>
  <c r="AG3043" i="1" s="1"/>
  <c r="AG3044" i="1" s="1"/>
  <c r="AG3045" i="1" s="1"/>
  <c r="AG3046" i="1" s="1"/>
  <c r="AG3047" i="1" s="1"/>
  <c r="AG3048" i="1" s="1"/>
  <c r="AG3049" i="1" s="1"/>
  <c r="AG3050" i="1" s="1"/>
  <c r="AG3051" i="1" s="1"/>
  <c r="AG3052" i="1" s="1"/>
  <c r="AG3053" i="1" s="1"/>
  <c r="AG3054" i="1" s="1"/>
  <c r="AG3055" i="1" s="1"/>
  <c r="AG3056" i="1" s="1"/>
  <c r="AG3057" i="1" s="1"/>
  <c r="AG3058" i="1" s="1"/>
  <c r="AG3059" i="1" s="1"/>
  <c r="AG3060" i="1" s="1"/>
  <c r="AG3061" i="1" s="1"/>
  <c r="AG3062" i="1" s="1"/>
  <c r="AG3063" i="1" s="1"/>
  <c r="AG3064" i="1" s="1"/>
  <c r="AG3065" i="1" s="1"/>
  <c r="AG3066" i="1" s="1"/>
  <c r="AG3067" i="1" s="1"/>
  <c r="AG3068" i="1" s="1"/>
  <c r="AG3069" i="1" s="1"/>
  <c r="AG3070" i="1" s="1"/>
  <c r="AG3071" i="1" s="1"/>
  <c r="AG3072" i="1" s="1"/>
  <c r="AG3073" i="1" s="1"/>
  <c r="AG3074" i="1" s="1"/>
  <c r="AG3075" i="1" s="1"/>
  <c r="AG3076" i="1" s="1"/>
  <c r="AG3077" i="1" s="1"/>
  <c r="AG3078" i="1" s="1"/>
  <c r="AG3079" i="1" s="1"/>
  <c r="AG3080" i="1" s="1"/>
  <c r="AG3081" i="1" s="1"/>
  <c r="AG3082" i="1" s="1"/>
  <c r="AG3083" i="1" s="1"/>
  <c r="AG3084" i="1" s="1"/>
  <c r="AG3085" i="1" s="1"/>
  <c r="AG3086" i="1" s="1"/>
  <c r="AG3087" i="1" s="1"/>
  <c r="AG3088" i="1" s="1"/>
  <c r="AG3089" i="1" s="1"/>
  <c r="AG3090" i="1" s="1"/>
  <c r="AG3091" i="1" s="1"/>
  <c r="AG3092" i="1" s="1"/>
  <c r="AG3093" i="1" s="1"/>
  <c r="AG3094" i="1" s="1"/>
  <c r="AG3095" i="1" s="1"/>
  <c r="AG3096" i="1" s="1"/>
  <c r="AG3097" i="1" s="1"/>
  <c r="AG3098" i="1" s="1"/>
  <c r="AG3099" i="1" s="1"/>
  <c r="AG3100" i="1" s="1"/>
  <c r="AG3101" i="1" s="1"/>
  <c r="AG3102" i="1" s="1"/>
  <c r="AG3103" i="1" s="1"/>
  <c r="AG3104" i="1" s="1"/>
  <c r="AG3105" i="1" s="1"/>
  <c r="AG3106" i="1" s="1"/>
  <c r="AG3107" i="1" s="1"/>
  <c r="AG3108" i="1" s="1"/>
  <c r="AG3109" i="1" s="1"/>
  <c r="AG3110" i="1" s="1"/>
  <c r="AG3111" i="1" s="1"/>
  <c r="AG3112" i="1" s="1"/>
  <c r="AG3113" i="1" s="1"/>
  <c r="AG3114" i="1" s="1"/>
  <c r="AG3115" i="1" s="1"/>
  <c r="AG3116" i="1" s="1"/>
  <c r="AG3117" i="1" s="1"/>
  <c r="AG3118" i="1" s="1"/>
  <c r="AG3119" i="1" s="1"/>
  <c r="AG3120" i="1" s="1"/>
  <c r="AG3121" i="1" s="1"/>
  <c r="AG3122" i="1" s="1"/>
  <c r="AG3123" i="1" s="1"/>
  <c r="AG3124" i="1" s="1"/>
  <c r="AG3125" i="1" s="1"/>
  <c r="AG3126" i="1" s="1"/>
  <c r="AG3127" i="1" s="1"/>
  <c r="AG3128" i="1" s="1"/>
  <c r="AG3129" i="1" s="1"/>
  <c r="AG3130" i="1" s="1"/>
  <c r="AG3131" i="1" s="1"/>
  <c r="AG3132" i="1" s="1"/>
  <c r="AG3133" i="1" s="1"/>
  <c r="AG3134" i="1" s="1"/>
  <c r="AG3135" i="1" s="1"/>
  <c r="AG3136" i="1" s="1"/>
  <c r="AG3137" i="1" s="1"/>
  <c r="AG3138" i="1" s="1"/>
  <c r="AG3139" i="1" s="1"/>
  <c r="AG3140" i="1" s="1"/>
  <c r="AG3141" i="1" s="1"/>
  <c r="AG3142" i="1" s="1"/>
  <c r="AG3143" i="1" s="1"/>
  <c r="AG3144" i="1" s="1"/>
  <c r="AG3145" i="1" s="1"/>
  <c r="AG3146" i="1" s="1"/>
  <c r="AG3147" i="1" s="1"/>
  <c r="AG3148" i="1" s="1"/>
  <c r="AG3149" i="1" s="1"/>
  <c r="AG3150" i="1" s="1"/>
  <c r="AG3151" i="1" s="1"/>
  <c r="AG3152" i="1" s="1"/>
  <c r="AG3153" i="1" s="1"/>
  <c r="AG3154" i="1" s="1"/>
  <c r="AG3155" i="1" s="1"/>
  <c r="AG3156" i="1" s="1"/>
  <c r="AG3157" i="1" s="1"/>
  <c r="AG3158" i="1" s="1"/>
  <c r="AG3159" i="1" s="1"/>
  <c r="AG3160" i="1" s="1"/>
  <c r="AG3161" i="1" s="1"/>
  <c r="AG3162" i="1" s="1"/>
  <c r="AG3163" i="1" s="1"/>
  <c r="AG3164" i="1" s="1"/>
  <c r="AG3165" i="1" s="1"/>
  <c r="AG3166" i="1" s="1"/>
  <c r="AG3167" i="1" s="1"/>
  <c r="AG3168" i="1" s="1"/>
  <c r="AG3169" i="1" s="1"/>
  <c r="AG3170" i="1" s="1"/>
  <c r="AG3171" i="1" s="1"/>
  <c r="AG3172" i="1" s="1"/>
  <c r="AG3173" i="1" s="1"/>
  <c r="AG3174" i="1" s="1"/>
  <c r="AG3175" i="1" s="1"/>
  <c r="AG3176" i="1" s="1"/>
  <c r="AG3177" i="1" s="1"/>
  <c r="AG3178" i="1" s="1"/>
  <c r="AG3179" i="1" s="1"/>
  <c r="AG3180" i="1" s="1"/>
  <c r="AG3181" i="1" s="1"/>
  <c r="AG3182" i="1" s="1"/>
  <c r="AG3183" i="1" s="1"/>
  <c r="AG3184" i="1" s="1"/>
  <c r="AG3185" i="1" s="1"/>
  <c r="AG3186" i="1" s="1"/>
  <c r="AG3187" i="1" s="1"/>
  <c r="AG3188" i="1" s="1"/>
  <c r="AG3189" i="1" s="1"/>
  <c r="AG3190" i="1" s="1"/>
  <c r="AG3191" i="1" s="1"/>
  <c r="AG3192" i="1" s="1"/>
  <c r="AG3193" i="1" s="1"/>
  <c r="AG3194" i="1" s="1"/>
  <c r="AG3195" i="1" s="1"/>
  <c r="AG3196" i="1" s="1"/>
  <c r="AG3197" i="1" s="1"/>
  <c r="AG3198" i="1" s="1"/>
  <c r="AG3199" i="1" s="1"/>
  <c r="AG3200" i="1" s="1"/>
  <c r="AG3201" i="1" s="1"/>
  <c r="AG3202" i="1" s="1"/>
  <c r="AG3203" i="1" s="1"/>
  <c r="AG3204" i="1" s="1"/>
  <c r="AG3205" i="1" s="1"/>
  <c r="AG3206" i="1" s="1"/>
  <c r="AG3207" i="1" s="1"/>
  <c r="AG3208" i="1" s="1"/>
  <c r="AG3209" i="1" s="1"/>
  <c r="AG3210" i="1" s="1"/>
  <c r="AG3211" i="1" s="1"/>
  <c r="AG3212" i="1" s="1"/>
  <c r="AG3213" i="1" s="1"/>
  <c r="AG3214" i="1" s="1"/>
  <c r="AG3215" i="1" s="1"/>
  <c r="AG3216" i="1" s="1"/>
  <c r="AG3217" i="1" s="1"/>
  <c r="AG3218" i="1" s="1"/>
  <c r="AG3219" i="1" s="1"/>
  <c r="AG3220" i="1" s="1"/>
  <c r="AG3221" i="1" s="1"/>
  <c r="AG3222" i="1" s="1"/>
  <c r="AG3223" i="1" s="1"/>
  <c r="AG3224" i="1" s="1"/>
  <c r="AG3225" i="1" s="1"/>
  <c r="AG3226" i="1" s="1"/>
  <c r="AG3227" i="1" s="1"/>
  <c r="AG3228" i="1" s="1"/>
  <c r="AG3229" i="1" s="1"/>
  <c r="AG3230" i="1" s="1"/>
  <c r="AG3231" i="1" s="1"/>
  <c r="AG3232" i="1" s="1"/>
  <c r="AG3233" i="1" s="1"/>
  <c r="AG3234" i="1" s="1"/>
  <c r="AG3235" i="1" s="1"/>
  <c r="AG3236" i="1" s="1"/>
  <c r="AG3237" i="1" s="1"/>
  <c r="AG3238" i="1" s="1"/>
  <c r="AG3239" i="1" s="1"/>
  <c r="AG3240" i="1" s="1"/>
  <c r="AG3241" i="1" s="1"/>
  <c r="AG3242" i="1" s="1"/>
  <c r="AG3243" i="1" s="1"/>
  <c r="AG3244" i="1" s="1"/>
  <c r="AG3245" i="1" s="1"/>
  <c r="AG3246" i="1" s="1"/>
  <c r="AG3247" i="1" s="1"/>
  <c r="AG3248" i="1" s="1"/>
  <c r="AG3249" i="1" s="1"/>
  <c r="AG3250" i="1" s="1"/>
  <c r="AG3251" i="1" s="1"/>
  <c r="AG3252" i="1" s="1"/>
  <c r="AG3253" i="1" s="1"/>
  <c r="AG3254" i="1" s="1"/>
  <c r="AG3255" i="1" s="1"/>
  <c r="AG3256" i="1" s="1"/>
  <c r="AG3257" i="1" s="1"/>
  <c r="AG3258" i="1" s="1"/>
  <c r="AG3259" i="1" s="1"/>
  <c r="AG3260" i="1" s="1"/>
  <c r="AG3261" i="1" s="1"/>
  <c r="AG3262" i="1" s="1"/>
  <c r="AG3263" i="1" s="1"/>
  <c r="AG3264" i="1" s="1"/>
  <c r="AG3265" i="1" s="1"/>
  <c r="AG3266" i="1" s="1"/>
  <c r="AG3267" i="1" s="1"/>
  <c r="AG3268" i="1" s="1"/>
  <c r="AG3269" i="1" s="1"/>
  <c r="AG3270" i="1" s="1"/>
  <c r="AG3271" i="1" s="1"/>
  <c r="AG3272" i="1" s="1"/>
  <c r="AG3273" i="1" s="1"/>
  <c r="AG3274" i="1" s="1"/>
  <c r="AG3275" i="1" s="1"/>
  <c r="AG3276" i="1" s="1"/>
  <c r="AG3277" i="1" s="1"/>
  <c r="AG3278" i="1" s="1"/>
  <c r="AG3279" i="1" s="1"/>
  <c r="AG3280" i="1" s="1"/>
  <c r="AG3281" i="1" s="1"/>
  <c r="AG3282" i="1" s="1"/>
  <c r="AG3283" i="1" s="1"/>
  <c r="AG3284" i="1" s="1"/>
  <c r="AG3285" i="1" s="1"/>
  <c r="AG3286" i="1" s="1"/>
  <c r="AG3287" i="1" s="1"/>
  <c r="AG3288" i="1" s="1"/>
  <c r="AG3289" i="1" s="1"/>
  <c r="AG3290" i="1" s="1"/>
  <c r="AG3291" i="1" s="1"/>
  <c r="AG3292" i="1" s="1"/>
  <c r="AG3293" i="1" s="1"/>
  <c r="AG3294" i="1" s="1"/>
  <c r="AG3295" i="1" s="1"/>
  <c r="AG3296" i="1" s="1"/>
  <c r="AG3297" i="1" s="1"/>
  <c r="AG3298" i="1" s="1"/>
  <c r="AG3299" i="1" s="1"/>
  <c r="AG3300" i="1" s="1"/>
  <c r="AG3301" i="1" s="1"/>
  <c r="AG3302" i="1" s="1"/>
  <c r="AG3303" i="1" s="1"/>
  <c r="AG3304" i="1" s="1"/>
  <c r="AG3305" i="1" s="1"/>
  <c r="AG3306" i="1" s="1"/>
  <c r="AG3307" i="1" s="1"/>
  <c r="AG3308" i="1" s="1"/>
  <c r="AG3309" i="1" s="1"/>
  <c r="AG3310" i="1" s="1"/>
  <c r="AG3311" i="1" s="1"/>
  <c r="AG3312" i="1" s="1"/>
  <c r="AG3313" i="1" s="1"/>
  <c r="AG3314" i="1" s="1"/>
  <c r="AG3315" i="1" s="1"/>
  <c r="AG3316" i="1" s="1"/>
  <c r="AG3317" i="1" s="1"/>
  <c r="AG3318" i="1" s="1"/>
  <c r="AG3319" i="1" s="1"/>
  <c r="AG3320" i="1" s="1"/>
  <c r="AG3321" i="1" s="1"/>
  <c r="AG3322" i="1" s="1"/>
  <c r="AG3323" i="1" s="1"/>
  <c r="AG3324" i="1" s="1"/>
  <c r="AG3325" i="1" s="1"/>
  <c r="AG3326" i="1" s="1"/>
  <c r="AG3327" i="1" s="1"/>
  <c r="AG3328" i="1" s="1"/>
  <c r="AG3329" i="1" s="1"/>
  <c r="AG3330" i="1" s="1"/>
  <c r="AG3331" i="1" s="1"/>
  <c r="AG3332" i="1" s="1"/>
  <c r="AG3333" i="1" s="1"/>
  <c r="AG3334" i="1" s="1"/>
  <c r="AG3335" i="1" s="1"/>
  <c r="AG3336" i="1" s="1"/>
  <c r="AG3337" i="1" s="1"/>
  <c r="AG3338" i="1" s="1"/>
  <c r="AG3339" i="1" s="1"/>
  <c r="AG3340" i="1" s="1"/>
  <c r="AG3341" i="1" s="1"/>
  <c r="AG3342" i="1" s="1"/>
  <c r="AG3343" i="1" s="1"/>
  <c r="AG3344" i="1" s="1"/>
  <c r="AG3345" i="1" s="1"/>
  <c r="AG3346" i="1" s="1"/>
  <c r="AG3347" i="1" s="1"/>
  <c r="AG3348" i="1" s="1"/>
  <c r="AG3349" i="1" s="1"/>
  <c r="AG3350" i="1" s="1"/>
  <c r="AG3351" i="1" s="1"/>
  <c r="AG3352" i="1" s="1"/>
  <c r="AG3353" i="1" s="1"/>
  <c r="AG3354" i="1" s="1"/>
  <c r="AG3355" i="1" s="1"/>
  <c r="AG3356" i="1" s="1"/>
  <c r="AG3357" i="1" s="1"/>
  <c r="AG3358" i="1" s="1"/>
  <c r="AG3359" i="1" s="1"/>
  <c r="AG3360" i="1" s="1"/>
  <c r="AG3361" i="1" s="1"/>
  <c r="AG3362" i="1" s="1"/>
  <c r="AG3363" i="1" s="1"/>
  <c r="AG3364" i="1" s="1"/>
  <c r="AG3365" i="1" s="1"/>
  <c r="AG3366" i="1" s="1"/>
  <c r="AG3367" i="1" s="1"/>
  <c r="AG3368" i="1" s="1"/>
  <c r="AG3369" i="1" s="1"/>
  <c r="AG3370" i="1" s="1"/>
  <c r="AG3371" i="1" s="1"/>
  <c r="AG3372" i="1" s="1"/>
  <c r="AG3373" i="1" s="1"/>
  <c r="AG3374" i="1" s="1"/>
  <c r="AG3375" i="1" s="1"/>
  <c r="AG3376" i="1" s="1"/>
  <c r="AG3377" i="1" s="1"/>
  <c r="AG3378" i="1" s="1"/>
  <c r="AG3379" i="1" s="1"/>
  <c r="AG3380" i="1" s="1"/>
  <c r="AG3381" i="1" s="1"/>
  <c r="AG3382" i="1" s="1"/>
  <c r="AG3383" i="1" s="1"/>
  <c r="AG3384" i="1" s="1"/>
  <c r="AG3385" i="1" s="1"/>
  <c r="AG3386" i="1" s="1"/>
  <c r="AG3387" i="1" s="1"/>
  <c r="AG3388" i="1" s="1"/>
  <c r="AG3389" i="1" s="1"/>
  <c r="AG3390" i="1" s="1"/>
  <c r="AG3391" i="1" s="1"/>
  <c r="AG3392" i="1" s="1"/>
  <c r="AG3393" i="1" s="1"/>
  <c r="AG3394" i="1" s="1"/>
  <c r="AG3395" i="1" s="1"/>
  <c r="AG3396" i="1" s="1"/>
  <c r="AG3397" i="1" s="1"/>
  <c r="AG3398" i="1" s="1"/>
  <c r="AG3399" i="1" s="1"/>
  <c r="AG3400" i="1" s="1"/>
  <c r="AG3401" i="1" s="1"/>
  <c r="AG3402" i="1" s="1"/>
  <c r="AG3403" i="1" s="1"/>
  <c r="AG3404" i="1" s="1"/>
  <c r="AG3405" i="1" s="1"/>
  <c r="AG3406" i="1" s="1"/>
  <c r="AG3407" i="1" s="1"/>
  <c r="AG3408" i="1" s="1"/>
  <c r="AG3409" i="1" s="1"/>
  <c r="AG3410" i="1" s="1"/>
  <c r="AG3411" i="1" s="1"/>
  <c r="AG3412" i="1" s="1"/>
  <c r="AG3413" i="1" s="1"/>
  <c r="AG3414" i="1" s="1"/>
  <c r="AG3415" i="1" s="1"/>
  <c r="AG3416" i="1" s="1"/>
  <c r="AG3417" i="1" s="1"/>
  <c r="AG3418" i="1" s="1"/>
  <c r="AG3419" i="1" s="1"/>
  <c r="AG3420" i="1" s="1"/>
  <c r="AG3421" i="1" s="1"/>
  <c r="AG3422" i="1" s="1"/>
  <c r="AG3423" i="1" s="1"/>
  <c r="AG3424" i="1" s="1"/>
  <c r="AG3425" i="1" s="1"/>
  <c r="AG3426" i="1" s="1"/>
  <c r="AG3427" i="1" s="1"/>
  <c r="AG3428" i="1" s="1"/>
  <c r="AG3429" i="1" s="1"/>
  <c r="AG3430" i="1" s="1"/>
  <c r="AG3431" i="1" s="1"/>
  <c r="AG3432" i="1" s="1"/>
  <c r="AG3433" i="1" s="1"/>
  <c r="AG3434" i="1" s="1"/>
  <c r="AG3435" i="1" s="1"/>
  <c r="AG3436" i="1" s="1"/>
  <c r="AG3437" i="1" s="1"/>
  <c r="AG3438" i="1" s="1"/>
  <c r="AG3439" i="1" s="1"/>
  <c r="AG3440" i="1" s="1"/>
  <c r="AG3441" i="1" s="1"/>
  <c r="AG3442" i="1" s="1"/>
  <c r="AG3443" i="1" s="1"/>
  <c r="AG3444" i="1" s="1"/>
  <c r="AG3445" i="1" s="1"/>
  <c r="AG3446" i="1" s="1"/>
  <c r="AG3447" i="1" s="1"/>
  <c r="AG3448" i="1" s="1"/>
  <c r="AG3449" i="1" s="1"/>
  <c r="AG3450" i="1" s="1"/>
  <c r="AG3451" i="1" s="1"/>
  <c r="AG3452" i="1" s="1"/>
  <c r="AG3453" i="1" s="1"/>
  <c r="AG3454" i="1" s="1"/>
  <c r="AG3455" i="1" s="1"/>
  <c r="AG3456" i="1" s="1"/>
  <c r="AG3457" i="1" s="1"/>
  <c r="AG3458" i="1" s="1"/>
  <c r="AG3459" i="1" s="1"/>
  <c r="AG3460" i="1" s="1"/>
  <c r="AG3461" i="1" s="1"/>
  <c r="AG3462" i="1" s="1"/>
  <c r="AG3463" i="1" s="1"/>
  <c r="AG3464" i="1" s="1"/>
  <c r="AG3465" i="1" s="1"/>
  <c r="AG3466" i="1" s="1"/>
  <c r="AG3467" i="1" s="1"/>
  <c r="AG3468" i="1" s="1"/>
  <c r="AG3469" i="1" s="1"/>
  <c r="AG3470" i="1" s="1"/>
  <c r="AG3471" i="1" s="1"/>
  <c r="AG3472" i="1" s="1"/>
  <c r="AG3473" i="1" s="1"/>
  <c r="AG3474" i="1" s="1"/>
  <c r="AG3475" i="1" s="1"/>
  <c r="AG3476" i="1" s="1"/>
  <c r="AG3477" i="1" s="1"/>
  <c r="AG3478" i="1" s="1"/>
  <c r="AG3479" i="1" s="1"/>
  <c r="AG3480" i="1" s="1"/>
  <c r="AG3481" i="1" s="1"/>
  <c r="AG3482" i="1" s="1"/>
  <c r="AG3483" i="1" s="1"/>
  <c r="AG3484" i="1" s="1"/>
  <c r="AG3485" i="1" s="1"/>
  <c r="AG3486" i="1" s="1"/>
  <c r="AG3487" i="1" s="1"/>
  <c r="AG3488" i="1" s="1"/>
  <c r="AG3489" i="1" s="1"/>
  <c r="AG3490" i="1" s="1"/>
  <c r="AG3491" i="1" s="1"/>
  <c r="AG3492" i="1" s="1"/>
  <c r="AG3493" i="1" s="1"/>
  <c r="AG3494" i="1" s="1"/>
  <c r="AG3495" i="1" s="1"/>
  <c r="AI34" i="1"/>
  <c r="U34" i="1"/>
  <c r="I44" i="1"/>
  <c r="N3834" i="1" l="1"/>
  <c r="L3835" i="1"/>
  <c r="X3835" i="1"/>
  <c r="AA3834" i="1"/>
  <c r="R3712" i="1"/>
  <c r="T3711" i="1"/>
  <c r="O3723" i="1"/>
  <c r="Q3722" i="1"/>
  <c r="AK3512" i="1"/>
  <c r="AB3712" i="1"/>
  <c r="AD3711" i="1"/>
  <c r="AG3526" i="1"/>
  <c r="U35" i="1"/>
  <c r="I45" i="1"/>
  <c r="X3836" i="1" l="1"/>
  <c r="AA3835" i="1"/>
  <c r="L3836" i="1"/>
  <c r="N3835" i="1"/>
  <c r="AB3713" i="1"/>
  <c r="AD3712" i="1"/>
  <c r="O3724" i="1"/>
  <c r="Q3723" i="1"/>
  <c r="AG3527" i="1"/>
  <c r="AK3513" i="1"/>
  <c r="R3713" i="1"/>
  <c r="T3712" i="1"/>
  <c r="U36" i="1"/>
  <c r="I46" i="1"/>
  <c r="L3837" i="1" l="1"/>
  <c r="N3836" i="1"/>
  <c r="AA3836" i="1"/>
  <c r="X3837" i="1"/>
  <c r="AK3514" i="1"/>
  <c r="O3725" i="1"/>
  <c r="Q3724" i="1"/>
  <c r="R3714" i="1"/>
  <c r="T3713" i="1"/>
  <c r="AG3528" i="1"/>
  <c r="AB3714" i="1"/>
  <c r="AD3713" i="1"/>
  <c r="U37" i="1"/>
  <c r="I47" i="1"/>
  <c r="AA3837" i="1" l="1"/>
  <c r="X3838" i="1"/>
  <c r="L3838" i="1"/>
  <c r="N3837" i="1"/>
  <c r="AG3529" i="1"/>
  <c r="O3726" i="1"/>
  <c r="Q3725" i="1"/>
  <c r="AB3715" i="1"/>
  <c r="AD3714" i="1"/>
  <c r="R3715" i="1"/>
  <c r="T3714" i="1"/>
  <c r="AK3515" i="1"/>
  <c r="N3684" i="1"/>
  <c r="N3683" i="1"/>
  <c r="U38" i="1"/>
  <c r="I48" i="1"/>
  <c r="L3839" i="1" l="1"/>
  <c r="N3838" i="1"/>
  <c r="AA3838" i="1"/>
  <c r="X3839" i="1"/>
  <c r="R3716" i="1"/>
  <c r="T3715" i="1"/>
  <c r="O3727" i="1"/>
  <c r="Q3726" i="1"/>
  <c r="AK3516" i="1"/>
  <c r="AB3716" i="1"/>
  <c r="AD3715" i="1"/>
  <c r="AG3530" i="1"/>
  <c r="U39" i="1"/>
  <c r="I49" i="1"/>
  <c r="AA3839" i="1" l="1"/>
  <c r="X3840" i="1"/>
  <c r="L3840" i="1"/>
  <c r="N3839" i="1"/>
  <c r="AB3717" i="1"/>
  <c r="AD3716" i="1"/>
  <c r="O3728" i="1"/>
  <c r="Q3727" i="1"/>
  <c r="AG3531" i="1"/>
  <c r="AK3517" i="1"/>
  <c r="R3717" i="1"/>
  <c r="T3716" i="1"/>
  <c r="U40" i="1"/>
  <c r="I50" i="1"/>
  <c r="L3841" i="1" l="1"/>
  <c r="N3840" i="1"/>
  <c r="AA3840" i="1"/>
  <c r="X3841" i="1"/>
  <c r="AK3518" i="1"/>
  <c r="O3729" i="1"/>
  <c r="Q3728" i="1"/>
  <c r="R3718" i="1"/>
  <c r="T3717" i="1"/>
  <c r="AG3532" i="1"/>
  <c r="AB3718" i="1"/>
  <c r="AD3717" i="1"/>
  <c r="U41" i="1"/>
  <c r="I51" i="1"/>
  <c r="AA3841" i="1" l="1"/>
  <c r="X3842" i="1"/>
  <c r="L3842" i="1"/>
  <c r="N3841" i="1"/>
  <c r="AG3533" i="1"/>
  <c r="O3730" i="1"/>
  <c r="Q3729" i="1"/>
  <c r="AB3719" i="1"/>
  <c r="AD3718" i="1"/>
  <c r="R3719" i="1"/>
  <c r="T3718" i="1"/>
  <c r="AK3519" i="1"/>
  <c r="U42" i="1"/>
  <c r="I52" i="1"/>
  <c r="L3843" i="1" l="1"/>
  <c r="N3842" i="1"/>
  <c r="AA3842" i="1"/>
  <c r="X3843" i="1"/>
  <c r="R3720" i="1"/>
  <c r="T3719" i="1"/>
  <c r="O3731" i="1"/>
  <c r="Q3730" i="1"/>
  <c r="AK3520" i="1"/>
  <c r="AB3720" i="1"/>
  <c r="AD3719" i="1"/>
  <c r="AG3534" i="1"/>
  <c r="U43" i="1"/>
  <c r="I53" i="1"/>
  <c r="AA3843" i="1" l="1"/>
  <c r="X3844" i="1"/>
  <c r="L3844" i="1"/>
  <c r="N3843" i="1"/>
  <c r="AB3721" i="1"/>
  <c r="AD3720" i="1"/>
  <c r="O3732" i="1"/>
  <c r="Q3731" i="1"/>
  <c r="AG3535" i="1"/>
  <c r="AK3521" i="1"/>
  <c r="R3721" i="1"/>
  <c r="T3720" i="1"/>
  <c r="U44" i="1"/>
  <c r="I54" i="1"/>
  <c r="L3845" i="1" l="1"/>
  <c r="N3844" i="1"/>
  <c r="AA3844" i="1"/>
  <c r="X3845" i="1"/>
  <c r="AK3522" i="1"/>
  <c r="O3733" i="1"/>
  <c r="Q3732" i="1"/>
  <c r="R3722" i="1"/>
  <c r="T3721" i="1"/>
  <c r="AG3536" i="1"/>
  <c r="AB3722" i="1"/>
  <c r="AD3721" i="1"/>
  <c r="U45" i="1"/>
  <c r="I55" i="1"/>
  <c r="AA3845" i="1" l="1"/>
  <c r="X3846" i="1"/>
  <c r="L3846" i="1"/>
  <c r="N3845" i="1"/>
  <c r="AG3537" i="1"/>
  <c r="O3734" i="1"/>
  <c r="Q3733" i="1"/>
  <c r="AB3723" i="1"/>
  <c r="AD3722" i="1"/>
  <c r="R3723" i="1"/>
  <c r="T3722" i="1"/>
  <c r="AK3523" i="1"/>
  <c r="U46" i="1"/>
  <c r="I56" i="1"/>
  <c r="N3846" i="1" l="1"/>
  <c r="L3847" i="1"/>
  <c r="X3847" i="1"/>
  <c r="AA3846" i="1"/>
  <c r="R3724" i="1"/>
  <c r="T3723" i="1"/>
  <c r="O3735" i="1"/>
  <c r="Q3734" i="1"/>
  <c r="AK3524" i="1"/>
  <c r="AB3724" i="1"/>
  <c r="AD3723" i="1"/>
  <c r="AG3538" i="1"/>
  <c r="U47" i="1"/>
  <c r="I57" i="1"/>
  <c r="X3848" i="1" l="1"/>
  <c r="AA3847" i="1"/>
  <c r="L3848" i="1"/>
  <c r="N3847" i="1"/>
  <c r="AB3725" i="1"/>
  <c r="AD3724" i="1"/>
  <c r="O3736" i="1"/>
  <c r="Q3735" i="1"/>
  <c r="AG3539" i="1"/>
  <c r="AK3525" i="1"/>
  <c r="R3725" i="1"/>
  <c r="T3724" i="1"/>
  <c r="U48" i="1"/>
  <c r="I58" i="1"/>
  <c r="L3849" i="1" l="1"/>
  <c r="N3848" i="1"/>
  <c r="X3849" i="1"/>
  <c r="AA3848" i="1"/>
  <c r="AK3526" i="1"/>
  <c r="O3737" i="1"/>
  <c r="Q3736" i="1"/>
  <c r="R3726" i="1"/>
  <c r="T3725" i="1"/>
  <c r="AG3540" i="1"/>
  <c r="AB3726" i="1"/>
  <c r="AD3725" i="1"/>
  <c r="U49" i="1"/>
  <c r="I59" i="1"/>
  <c r="X3850" i="1" l="1"/>
  <c r="AA3849" i="1"/>
  <c r="N3849" i="1"/>
  <c r="L3850" i="1"/>
  <c r="AG3541" i="1"/>
  <c r="O3738" i="1"/>
  <c r="Q3737" i="1"/>
  <c r="AB3727" i="1"/>
  <c r="AD3726" i="1"/>
  <c r="R3727" i="1"/>
  <c r="T3726" i="1"/>
  <c r="AK3527" i="1"/>
  <c r="U50" i="1"/>
  <c r="I60" i="1"/>
  <c r="N3850" i="1" l="1"/>
  <c r="L3851" i="1"/>
  <c r="X3851" i="1"/>
  <c r="AA3850" i="1"/>
  <c r="R3728" i="1"/>
  <c r="T3727" i="1"/>
  <c r="O3739" i="1"/>
  <c r="Q3738" i="1"/>
  <c r="AK3528" i="1"/>
  <c r="AB3728" i="1"/>
  <c r="AD3727" i="1"/>
  <c r="AG3542" i="1"/>
  <c r="U51" i="1"/>
  <c r="I61" i="1"/>
  <c r="X3852" i="1" l="1"/>
  <c r="AA3851" i="1"/>
  <c r="N3851" i="1"/>
  <c r="L3852" i="1"/>
  <c r="AB3729" i="1"/>
  <c r="AD3728" i="1"/>
  <c r="O3740" i="1"/>
  <c r="Q3739" i="1"/>
  <c r="AG3543" i="1"/>
  <c r="AK3529" i="1"/>
  <c r="R3729" i="1"/>
  <c r="T3728" i="1"/>
  <c r="U52" i="1"/>
  <c r="I62" i="1"/>
  <c r="N3852" i="1" l="1"/>
  <c r="L3853" i="1"/>
  <c r="X3853" i="1"/>
  <c r="AA3852" i="1"/>
  <c r="AK3530" i="1"/>
  <c r="O3741" i="1"/>
  <c r="Q3740" i="1"/>
  <c r="R3730" i="1"/>
  <c r="T3729" i="1"/>
  <c r="AG3544" i="1"/>
  <c r="AB3730" i="1"/>
  <c r="AD3729" i="1"/>
  <c r="U53" i="1"/>
  <c r="I63" i="1"/>
  <c r="X3854" i="1" l="1"/>
  <c r="AA3853" i="1"/>
  <c r="N3853" i="1"/>
  <c r="L3854" i="1"/>
  <c r="AG3545" i="1"/>
  <c r="O3742" i="1"/>
  <c r="Q3741" i="1"/>
  <c r="AB3731" i="1"/>
  <c r="AD3730" i="1"/>
  <c r="R3731" i="1"/>
  <c r="T3730" i="1"/>
  <c r="AK3531" i="1"/>
  <c r="U54" i="1"/>
  <c r="I64" i="1"/>
  <c r="N3854" i="1" l="1"/>
  <c r="L3855" i="1"/>
  <c r="X3855" i="1"/>
  <c r="AA3854" i="1"/>
  <c r="R3732" i="1"/>
  <c r="T3731" i="1"/>
  <c r="O3743" i="1"/>
  <c r="Q3742" i="1"/>
  <c r="AK3532" i="1"/>
  <c r="AB3732" i="1"/>
  <c r="AD3731" i="1"/>
  <c r="AG3546" i="1"/>
  <c r="U55" i="1"/>
  <c r="I65" i="1"/>
  <c r="X3856" i="1" l="1"/>
  <c r="AA3855" i="1"/>
  <c r="N3855" i="1"/>
  <c r="L3856" i="1"/>
  <c r="AB3733" i="1"/>
  <c r="AD3732" i="1"/>
  <c r="O3744" i="1"/>
  <c r="Q3743" i="1"/>
  <c r="AG3547" i="1"/>
  <c r="AK3533" i="1"/>
  <c r="R3733" i="1"/>
  <c r="T3732" i="1"/>
  <c r="U56" i="1"/>
  <c r="I66" i="1"/>
  <c r="N3856" i="1" l="1"/>
  <c r="L3857" i="1"/>
  <c r="X3857" i="1"/>
  <c r="AA3856" i="1"/>
  <c r="AK3534" i="1"/>
  <c r="O3745" i="1"/>
  <c r="Q3744" i="1"/>
  <c r="R3734" i="1"/>
  <c r="T3733" i="1"/>
  <c r="AG3548" i="1"/>
  <c r="AB3734" i="1"/>
  <c r="AD3733" i="1"/>
  <c r="U57" i="1"/>
  <c r="I67" i="1"/>
  <c r="X3858" i="1" l="1"/>
  <c r="AA3857" i="1"/>
  <c r="N3857" i="1"/>
  <c r="L3858" i="1"/>
  <c r="AG3549" i="1"/>
  <c r="O3746" i="1"/>
  <c r="Q3745" i="1"/>
  <c r="AB3735" i="1"/>
  <c r="AD3734" i="1"/>
  <c r="R3735" i="1"/>
  <c r="T3734" i="1"/>
  <c r="AK3535" i="1"/>
  <c r="U58" i="1"/>
  <c r="I68" i="1"/>
  <c r="N3858" i="1" l="1"/>
  <c r="L3859" i="1"/>
  <c r="X3859" i="1"/>
  <c r="AA3858" i="1"/>
  <c r="R3736" i="1"/>
  <c r="T3735" i="1"/>
  <c r="O3747" i="1"/>
  <c r="Q3746" i="1"/>
  <c r="AK3536" i="1"/>
  <c r="AB3736" i="1"/>
  <c r="AD3735" i="1"/>
  <c r="AG3550" i="1"/>
  <c r="U59" i="1"/>
  <c r="I69" i="1"/>
  <c r="X3860" i="1" l="1"/>
  <c r="AA3859" i="1"/>
  <c r="N3859" i="1"/>
  <c r="L3860" i="1"/>
  <c r="AB3737" i="1"/>
  <c r="AD3736" i="1"/>
  <c r="O3748" i="1"/>
  <c r="Q3747" i="1"/>
  <c r="AG3551" i="1"/>
  <c r="AK3537" i="1"/>
  <c r="R3737" i="1"/>
  <c r="T3736" i="1"/>
  <c r="U60" i="1"/>
  <c r="I70" i="1"/>
  <c r="N3860" i="1" l="1"/>
  <c r="L3861" i="1"/>
  <c r="X3861" i="1"/>
  <c r="AA3860" i="1"/>
  <c r="AK3538" i="1"/>
  <c r="O3749" i="1"/>
  <c r="Q3748" i="1"/>
  <c r="R3738" i="1"/>
  <c r="T3737" i="1"/>
  <c r="AG3552" i="1"/>
  <c r="AB3738" i="1"/>
  <c r="AD3737" i="1"/>
  <c r="U61" i="1"/>
  <c r="I71" i="1"/>
  <c r="X3862" i="1" l="1"/>
  <c r="AA3861" i="1"/>
  <c r="N3861" i="1"/>
  <c r="L3862" i="1"/>
  <c r="AG3553" i="1"/>
  <c r="O3750" i="1"/>
  <c r="Q3749" i="1"/>
  <c r="AB3739" i="1"/>
  <c r="AD3738" i="1"/>
  <c r="R3739" i="1"/>
  <c r="T3738" i="1"/>
  <c r="AK3539" i="1"/>
  <c r="U62" i="1"/>
  <c r="I72" i="1"/>
  <c r="N3862" i="1" l="1"/>
  <c r="L3863" i="1"/>
  <c r="N3863" i="1" s="1"/>
  <c r="X3863" i="1"/>
  <c r="AA3863" i="1" s="1"/>
  <c r="AA3862" i="1"/>
  <c r="R3740" i="1"/>
  <c r="T3739" i="1"/>
  <c r="O3751" i="1"/>
  <c r="Q3750" i="1"/>
  <c r="AK3540" i="1"/>
  <c r="AB3740" i="1"/>
  <c r="AD3739" i="1"/>
  <c r="AG3554" i="1"/>
  <c r="U63" i="1"/>
  <c r="I73" i="1"/>
  <c r="AB3741" i="1" l="1"/>
  <c r="AD3740" i="1"/>
  <c r="O3752" i="1"/>
  <c r="Q3751" i="1"/>
  <c r="AG3555" i="1"/>
  <c r="AK3541" i="1"/>
  <c r="R3741" i="1"/>
  <c r="T3740" i="1"/>
  <c r="U64" i="1"/>
  <c r="I74" i="1"/>
  <c r="AK3542" i="1" l="1"/>
  <c r="O3753" i="1"/>
  <c r="Q3752" i="1"/>
  <c r="R3742" i="1"/>
  <c r="T3741" i="1"/>
  <c r="AG3556" i="1"/>
  <c r="AB3742" i="1"/>
  <c r="AD3741" i="1"/>
  <c r="U65" i="1"/>
  <c r="I75" i="1"/>
  <c r="AG3557" i="1" l="1"/>
  <c r="O3754" i="1"/>
  <c r="Q3753" i="1"/>
  <c r="AB3743" i="1"/>
  <c r="AD3742" i="1"/>
  <c r="R3743" i="1"/>
  <c r="T3742" i="1"/>
  <c r="AK3543" i="1"/>
  <c r="U66" i="1"/>
  <c r="I76" i="1"/>
  <c r="R3744" i="1" l="1"/>
  <c r="T3743" i="1"/>
  <c r="O3755" i="1"/>
  <c r="Q3754" i="1"/>
  <c r="AK3544" i="1"/>
  <c r="AB3744" i="1"/>
  <c r="AD3743" i="1"/>
  <c r="AG3558" i="1"/>
  <c r="U67" i="1"/>
  <c r="I77" i="1"/>
  <c r="AB3745" i="1" l="1"/>
  <c r="AD3744" i="1"/>
  <c r="O3756" i="1"/>
  <c r="Q3755" i="1"/>
  <c r="AG3559" i="1"/>
  <c r="AK3545" i="1"/>
  <c r="R3745" i="1"/>
  <c r="T3744" i="1"/>
  <c r="U68" i="1"/>
  <c r="I78" i="1"/>
  <c r="AK3546" i="1" l="1"/>
  <c r="O3757" i="1"/>
  <c r="Q3756" i="1"/>
  <c r="R3746" i="1"/>
  <c r="T3745" i="1"/>
  <c r="AG3560" i="1"/>
  <c r="AB3746" i="1"/>
  <c r="AD3745" i="1"/>
  <c r="U69" i="1"/>
  <c r="I79" i="1"/>
  <c r="AG3561" i="1" l="1"/>
  <c r="O3758" i="1"/>
  <c r="Q3757" i="1"/>
  <c r="AB3747" i="1"/>
  <c r="AD3746" i="1"/>
  <c r="R3747" i="1"/>
  <c r="T3746" i="1"/>
  <c r="AK3547" i="1"/>
  <c r="U70" i="1"/>
  <c r="I80" i="1"/>
  <c r="R3748" i="1" l="1"/>
  <c r="T3747" i="1"/>
  <c r="O3759" i="1"/>
  <c r="Q3758" i="1"/>
  <c r="AK3548" i="1"/>
  <c r="AB3748" i="1"/>
  <c r="AD3747" i="1"/>
  <c r="AG3562" i="1"/>
  <c r="U71" i="1"/>
  <c r="I81" i="1"/>
  <c r="AB3749" i="1" l="1"/>
  <c r="AD3748" i="1"/>
  <c r="O3760" i="1"/>
  <c r="Q3759" i="1"/>
  <c r="AG3563" i="1"/>
  <c r="AK3549" i="1"/>
  <c r="R3749" i="1"/>
  <c r="T3748" i="1"/>
  <c r="U72" i="1"/>
  <c r="I82" i="1"/>
  <c r="AK3550" i="1" l="1"/>
  <c r="O3761" i="1"/>
  <c r="Q3760" i="1"/>
  <c r="R3750" i="1"/>
  <c r="T3749" i="1"/>
  <c r="AG3564" i="1"/>
  <c r="AB3750" i="1"/>
  <c r="AD3749" i="1"/>
  <c r="U73" i="1"/>
  <c r="I83" i="1"/>
  <c r="AG3565" i="1" l="1"/>
  <c r="O3762" i="1"/>
  <c r="Q3761" i="1"/>
  <c r="AB3751" i="1"/>
  <c r="AD3750" i="1"/>
  <c r="R3751" i="1"/>
  <c r="T3750" i="1"/>
  <c r="AK3551" i="1"/>
  <c r="U74" i="1"/>
  <c r="I84" i="1"/>
  <c r="R3752" i="1" l="1"/>
  <c r="T3751" i="1"/>
  <c r="O3763" i="1"/>
  <c r="Q3762" i="1"/>
  <c r="AK3552" i="1"/>
  <c r="AB3752" i="1"/>
  <c r="AD3751" i="1"/>
  <c r="AG3566" i="1"/>
  <c r="U75" i="1"/>
  <c r="I85" i="1"/>
  <c r="AB3753" i="1" l="1"/>
  <c r="AD3752" i="1"/>
  <c r="O3764" i="1"/>
  <c r="Q3763" i="1"/>
  <c r="AG3567" i="1"/>
  <c r="AK3553" i="1"/>
  <c r="R3753" i="1"/>
  <c r="T3752" i="1"/>
  <c r="U76" i="1"/>
  <c r="I86" i="1"/>
  <c r="AK3554" i="1" l="1"/>
  <c r="O3765" i="1"/>
  <c r="Q3764" i="1"/>
  <c r="R3754" i="1"/>
  <c r="T3753" i="1"/>
  <c r="AG3568" i="1"/>
  <c r="AB3754" i="1"/>
  <c r="AD3753" i="1"/>
  <c r="U77" i="1"/>
  <c r="I87" i="1"/>
  <c r="AG3569" i="1" l="1"/>
  <c r="O3766" i="1"/>
  <c r="Q3765" i="1"/>
  <c r="AB3755" i="1"/>
  <c r="AD3754" i="1"/>
  <c r="R3755" i="1"/>
  <c r="T3754" i="1"/>
  <c r="AK3555" i="1"/>
  <c r="U78" i="1"/>
  <c r="I88" i="1"/>
  <c r="R3756" i="1" l="1"/>
  <c r="T3755" i="1"/>
  <c r="O3767" i="1"/>
  <c r="Q3766" i="1"/>
  <c r="AK3556" i="1"/>
  <c r="AB3756" i="1"/>
  <c r="AD3755" i="1"/>
  <c r="AG3570" i="1"/>
  <c r="U79" i="1"/>
  <c r="I89" i="1"/>
  <c r="AB3757" i="1" l="1"/>
  <c r="AD3756" i="1"/>
  <c r="O3768" i="1"/>
  <c r="Q3767" i="1"/>
  <c r="AG3571" i="1"/>
  <c r="AK3557" i="1"/>
  <c r="R3757" i="1"/>
  <c r="T3756" i="1"/>
  <c r="U80" i="1"/>
  <c r="I90" i="1"/>
  <c r="AK3558" i="1" l="1"/>
  <c r="O3769" i="1"/>
  <c r="Q3768" i="1"/>
  <c r="R3758" i="1"/>
  <c r="T3757" i="1"/>
  <c r="AG3572" i="1"/>
  <c r="AB3758" i="1"/>
  <c r="AD3757" i="1"/>
  <c r="U81" i="1"/>
  <c r="I91" i="1"/>
  <c r="AG3573" i="1" l="1"/>
  <c r="O3770" i="1"/>
  <c r="Q3769" i="1"/>
  <c r="AB3759" i="1"/>
  <c r="AD3758" i="1"/>
  <c r="R3759" i="1"/>
  <c r="T3758" i="1"/>
  <c r="AK3559" i="1"/>
  <c r="U82" i="1"/>
  <c r="I92" i="1"/>
  <c r="R3760" i="1" l="1"/>
  <c r="T3759" i="1"/>
  <c r="O3771" i="1"/>
  <c r="Q3770" i="1"/>
  <c r="AK3560" i="1"/>
  <c r="AB3760" i="1"/>
  <c r="AD3759" i="1"/>
  <c r="AG3574" i="1"/>
  <c r="U83" i="1"/>
  <c r="I93" i="1"/>
  <c r="AB3761" i="1" l="1"/>
  <c r="AD3760" i="1"/>
  <c r="O3772" i="1"/>
  <c r="Q3771" i="1"/>
  <c r="AG3575" i="1"/>
  <c r="AK3561" i="1"/>
  <c r="R3761" i="1"/>
  <c r="T3760" i="1"/>
  <c r="U84" i="1"/>
  <c r="I94" i="1"/>
  <c r="AK3562" i="1" l="1"/>
  <c r="O3773" i="1"/>
  <c r="Q3772" i="1"/>
  <c r="R3762" i="1"/>
  <c r="T3761" i="1"/>
  <c r="AG3576" i="1"/>
  <c r="AB3762" i="1"/>
  <c r="AD3761" i="1"/>
  <c r="U85" i="1"/>
  <c r="I95" i="1"/>
  <c r="AG3577" i="1" l="1"/>
  <c r="O3774" i="1"/>
  <c r="Q3773" i="1"/>
  <c r="AB3763" i="1"/>
  <c r="AD3762" i="1"/>
  <c r="R3763" i="1"/>
  <c r="T3762" i="1"/>
  <c r="AK3563" i="1"/>
  <c r="U86" i="1"/>
  <c r="I96" i="1"/>
  <c r="R3764" i="1" l="1"/>
  <c r="T3763" i="1"/>
  <c r="O3775" i="1"/>
  <c r="Q3774" i="1"/>
  <c r="AK3564" i="1"/>
  <c r="AB3764" i="1"/>
  <c r="AD3763" i="1"/>
  <c r="AG3578" i="1"/>
  <c r="U87" i="1"/>
  <c r="I97" i="1"/>
  <c r="AB3765" i="1" l="1"/>
  <c r="AD3764" i="1"/>
  <c r="O3776" i="1"/>
  <c r="Q3775" i="1"/>
  <c r="AG3579" i="1"/>
  <c r="AK3565" i="1"/>
  <c r="R3765" i="1"/>
  <c r="T3764" i="1"/>
  <c r="U88" i="1"/>
  <c r="I98" i="1"/>
  <c r="AK3566" i="1" l="1"/>
  <c r="O3777" i="1"/>
  <c r="Q3776" i="1"/>
  <c r="R3766" i="1"/>
  <c r="T3765" i="1"/>
  <c r="AG3580" i="1"/>
  <c r="AB3766" i="1"/>
  <c r="AD3765" i="1"/>
  <c r="U89" i="1"/>
  <c r="I99" i="1"/>
  <c r="AG3581" i="1" l="1"/>
  <c r="O3778" i="1"/>
  <c r="Q3777" i="1"/>
  <c r="AB3767" i="1"/>
  <c r="AD3766" i="1"/>
  <c r="R3767" i="1"/>
  <c r="T3766" i="1"/>
  <c r="AK3567" i="1"/>
  <c r="U90" i="1"/>
  <c r="I100" i="1"/>
  <c r="O3779" i="1" l="1"/>
  <c r="Q3778" i="1"/>
  <c r="R3768" i="1"/>
  <c r="T3767" i="1"/>
  <c r="AK3568" i="1"/>
  <c r="AB3768" i="1"/>
  <c r="AD3767" i="1"/>
  <c r="AG3582" i="1"/>
  <c r="U91" i="1"/>
  <c r="I101" i="1"/>
  <c r="AB3769" i="1" l="1"/>
  <c r="AD3768" i="1"/>
  <c r="R3769" i="1"/>
  <c r="T3768" i="1"/>
  <c r="AG3583" i="1"/>
  <c r="AK3569" i="1"/>
  <c r="O3780" i="1"/>
  <c r="Q3779" i="1"/>
  <c r="U92" i="1"/>
  <c r="I102" i="1"/>
  <c r="AK3570" i="1" l="1"/>
  <c r="R3770" i="1"/>
  <c r="T3769" i="1"/>
  <c r="O3781" i="1"/>
  <c r="Q3780" i="1"/>
  <c r="AG3584" i="1"/>
  <c r="AB3770" i="1"/>
  <c r="AD3769" i="1"/>
  <c r="U93" i="1"/>
  <c r="I103" i="1"/>
  <c r="AG3585" i="1" l="1"/>
  <c r="R3771" i="1"/>
  <c r="T3770" i="1"/>
  <c r="AB3771" i="1"/>
  <c r="AD3770" i="1"/>
  <c r="O3782" i="1"/>
  <c r="Q3781" i="1"/>
  <c r="AK3571" i="1"/>
  <c r="U94" i="1"/>
  <c r="I104" i="1"/>
  <c r="O3783" i="1" l="1"/>
  <c r="Q3782" i="1"/>
  <c r="R3772" i="1"/>
  <c r="T3771" i="1"/>
  <c r="AK3572" i="1"/>
  <c r="AB3772" i="1"/>
  <c r="AD3771" i="1"/>
  <c r="AG3586" i="1"/>
  <c r="U95" i="1"/>
  <c r="I105" i="1"/>
  <c r="AB3773" i="1" l="1"/>
  <c r="AD3772" i="1"/>
  <c r="R3773" i="1"/>
  <c r="T3772" i="1"/>
  <c r="AG3587" i="1"/>
  <c r="AK3573" i="1"/>
  <c r="O3784" i="1"/>
  <c r="Q3783" i="1"/>
  <c r="U96" i="1"/>
  <c r="I106" i="1"/>
  <c r="AK3574" i="1" l="1"/>
  <c r="R3774" i="1"/>
  <c r="T3773" i="1"/>
  <c r="O3785" i="1"/>
  <c r="Q3784" i="1"/>
  <c r="AG3588" i="1"/>
  <c r="AB3774" i="1"/>
  <c r="AD3773" i="1"/>
  <c r="U97" i="1"/>
  <c r="I107" i="1"/>
  <c r="AG3589" i="1" l="1"/>
  <c r="R3775" i="1"/>
  <c r="T3774" i="1"/>
  <c r="AB3775" i="1"/>
  <c r="AD3774" i="1"/>
  <c r="O3786" i="1"/>
  <c r="Q3785" i="1"/>
  <c r="AK3575" i="1"/>
  <c r="U98" i="1"/>
  <c r="I108" i="1"/>
  <c r="O3787" i="1" l="1"/>
  <c r="Q3786" i="1"/>
  <c r="R3776" i="1"/>
  <c r="T3775" i="1"/>
  <c r="AK3576" i="1"/>
  <c r="AB3776" i="1"/>
  <c r="AD3775" i="1"/>
  <c r="AG3590" i="1"/>
  <c r="U99" i="1"/>
  <c r="I109" i="1"/>
  <c r="AB3777" i="1" l="1"/>
  <c r="AD3776" i="1"/>
  <c r="R3777" i="1"/>
  <c r="T3776" i="1"/>
  <c r="AG3591" i="1"/>
  <c r="AK3577" i="1"/>
  <c r="O3788" i="1"/>
  <c r="Q3787" i="1"/>
  <c r="U100" i="1"/>
  <c r="I110" i="1"/>
  <c r="AK3578" i="1" l="1"/>
  <c r="R3778" i="1"/>
  <c r="T3777" i="1"/>
  <c r="O3789" i="1"/>
  <c r="Q3788" i="1"/>
  <c r="AG3592" i="1"/>
  <c r="AB3778" i="1"/>
  <c r="AD3777" i="1"/>
  <c r="U101" i="1"/>
  <c r="I111" i="1"/>
  <c r="AG3593" i="1" l="1"/>
  <c r="R3779" i="1"/>
  <c r="T3778" i="1"/>
  <c r="AB3779" i="1"/>
  <c r="AD3778" i="1"/>
  <c r="O3790" i="1"/>
  <c r="Q3789" i="1"/>
  <c r="AK3579" i="1"/>
  <c r="U102" i="1"/>
  <c r="I112" i="1"/>
  <c r="O3791" i="1" l="1"/>
  <c r="Q3790" i="1"/>
  <c r="R3780" i="1"/>
  <c r="T3779" i="1"/>
  <c r="AK3580" i="1"/>
  <c r="AB3780" i="1"/>
  <c r="AD3779" i="1"/>
  <c r="AG3594" i="1"/>
  <c r="U103" i="1"/>
  <c r="I113" i="1"/>
  <c r="AB3781" i="1" l="1"/>
  <c r="AD3780" i="1"/>
  <c r="R3781" i="1"/>
  <c r="T3780" i="1"/>
  <c r="AG3595" i="1"/>
  <c r="AK3581" i="1"/>
  <c r="O3792" i="1"/>
  <c r="Q3791" i="1"/>
  <c r="U104" i="1"/>
  <c r="I114" i="1"/>
  <c r="AK3582" i="1" l="1"/>
  <c r="R3782" i="1"/>
  <c r="T3781" i="1"/>
  <c r="O3793" i="1"/>
  <c r="Q3792" i="1"/>
  <c r="AG3596" i="1"/>
  <c r="AB3782" i="1"/>
  <c r="AD3781" i="1"/>
  <c r="U105" i="1"/>
  <c r="I115" i="1"/>
  <c r="AG3597" i="1" l="1"/>
  <c r="R3783" i="1"/>
  <c r="T3782" i="1"/>
  <c r="AB3783" i="1"/>
  <c r="AD3782" i="1"/>
  <c r="O3794" i="1"/>
  <c r="Q3793" i="1"/>
  <c r="AK3583" i="1"/>
  <c r="U106" i="1"/>
  <c r="I116" i="1"/>
  <c r="O3795" i="1" l="1"/>
  <c r="Q3794" i="1"/>
  <c r="R3784" i="1"/>
  <c r="T3783" i="1"/>
  <c r="AK3584" i="1"/>
  <c r="AB3784" i="1"/>
  <c r="AD3783" i="1"/>
  <c r="AG3598" i="1"/>
  <c r="U107" i="1"/>
  <c r="I117" i="1"/>
  <c r="AB3785" i="1" l="1"/>
  <c r="AD3784" i="1"/>
  <c r="R3785" i="1"/>
  <c r="T3784" i="1"/>
  <c r="AG3599" i="1"/>
  <c r="AK3585" i="1"/>
  <c r="O3796" i="1"/>
  <c r="Q3795" i="1"/>
  <c r="U108" i="1"/>
  <c r="I118" i="1"/>
  <c r="AK3586" i="1" l="1"/>
  <c r="R3786" i="1"/>
  <c r="T3785" i="1"/>
  <c r="O3797" i="1"/>
  <c r="Q3796" i="1"/>
  <c r="AG3600" i="1"/>
  <c r="AB3786" i="1"/>
  <c r="AD3785" i="1"/>
  <c r="U109" i="1"/>
  <c r="I119" i="1"/>
  <c r="AG3601" i="1" l="1"/>
  <c r="R3787" i="1"/>
  <c r="T3786" i="1"/>
  <c r="AB3787" i="1"/>
  <c r="AD3786" i="1"/>
  <c r="O3798" i="1"/>
  <c r="Q3797" i="1"/>
  <c r="AK3587" i="1"/>
  <c r="U110" i="1"/>
  <c r="I120" i="1"/>
  <c r="O3799" i="1" l="1"/>
  <c r="Q3798" i="1"/>
  <c r="R3788" i="1"/>
  <c r="T3787" i="1"/>
  <c r="AK3588" i="1"/>
  <c r="AB3788" i="1"/>
  <c r="AD3787" i="1"/>
  <c r="AG3602" i="1"/>
  <c r="U111" i="1"/>
  <c r="I121" i="1"/>
  <c r="AB3789" i="1" l="1"/>
  <c r="AD3788" i="1"/>
  <c r="R3789" i="1"/>
  <c r="T3788" i="1"/>
  <c r="AG3603" i="1"/>
  <c r="AK3589" i="1"/>
  <c r="O3800" i="1"/>
  <c r="Q3799" i="1"/>
  <c r="U112" i="1"/>
  <c r="I122" i="1"/>
  <c r="AK3590" i="1" l="1"/>
  <c r="R3790" i="1"/>
  <c r="T3789" i="1"/>
  <c r="O3801" i="1"/>
  <c r="Q3800" i="1"/>
  <c r="AG3604" i="1"/>
  <c r="AB3790" i="1"/>
  <c r="AD3789" i="1"/>
  <c r="U113" i="1"/>
  <c r="I123" i="1"/>
  <c r="AG3605" i="1" l="1"/>
  <c r="R3791" i="1"/>
  <c r="T3790" i="1"/>
  <c r="AB3791" i="1"/>
  <c r="AD3790" i="1"/>
  <c r="O3802" i="1"/>
  <c r="Q3801" i="1"/>
  <c r="AK3591" i="1"/>
  <c r="U114" i="1"/>
  <c r="I124" i="1"/>
  <c r="O3803" i="1" l="1"/>
  <c r="Q3802" i="1"/>
  <c r="R3792" i="1"/>
  <c r="T3791" i="1"/>
  <c r="AK3592" i="1"/>
  <c r="AB3792" i="1"/>
  <c r="AD3791" i="1"/>
  <c r="AG3606" i="1"/>
  <c r="U115" i="1"/>
  <c r="I125" i="1"/>
  <c r="AB3793" i="1" l="1"/>
  <c r="AD3792" i="1"/>
  <c r="R3793" i="1"/>
  <c r="T3792" i="1"/>
  <c r="AG3607" i="1"/>
  <c r="AK3593" i="1"/>
  <c r="O3804" i="1"/>
  <c r="Q3803" i="1"/>
  <c r="U116" i="1"/>
  <c r="I126" i="1"/>
  <c r="AK3594" i="1" l="1"/>
  <c r="R3794" i="1"/>
  <c r="T3793" i="1"/>
  <c r="O3805" i="1"/>
  <c r="Q3804" i="1"/>
  <c r="AG3608" i="1"/>
  <c r="AB3794" i="1"/>
  <c r="AD3793" i="1"/>
  <c r="U117" i="1"/>
  <c r="I127" i="1"/>
  <c r="AG3609" i="1" l="1"/>
  <c r="R3795" i="1"/>
  <c r="T3794" i="1"/>
  <c r="AB3795" i="1"/>
  <c r="AD3794" i="1"/>
  <c r="O3806" i="1"/>
  <c r="Q3805" i="1"/>
  <c r="AK3595" i="1"/>
  <c r="U118" i="1"/>
  <c r="I128" i="1"/>
  <c r="O3807" i="1" l="1"/>
  <c r="Q3806" i="1"/>
  <c r="R3796" i="1"/>
  <c r="T3795" i="1"/>
  <c r="AK3596" i="1"/>
  <c r="AB3796" i="1"/>
  <c r="AD3795" i="1"/>
  <c r="AG3610" i="1"/>
  <c r="U119" i="1"/>
  <c r="I129" i="1"/>
  <c r="AB3797" i="1" l="1"/>
  <c r="AD3796" i="1"/>
  <c r="R3797" i="1"/>
  <c r="T3796" i="1"/>
  <c r="AG3611" i="1"/>
  <c r="AK3597" i="1"/>
  <c r="O3808" i="1"/>
  <c r="Q3807" i="1"/>
  <c r="U120" i="1"/>
  <c r="I130" i="1"/>
  <c r="AK3598" i="1" l="1"/>
  <c r="R3798" i="1"/>
  <c r="T3797" i="1"/>
  <c r="O3809" i="1"/>
  <c r="Q3808" i="1"/>
  <c r="AG3612" i="1"/>
  <c r="AB3798" i="1"/>
  <c r="AD3797" i="1"/>
  <c r="U121" i="1"/>
  <c r="I131" i="1"/>
  <c r="AG3613" i="1" l="1"/>
  <c r="R3799" i="1"/>
  <c r="T3798" i="1"/>
  <c r="AB3799" i="1"/>
  <c r="AD3798" i="1"/>
  <c r="O3810" i="1"/>
  <c r="Q3809" i="1"/>
  <c r="AK3599" i="1"/>
  <c r="U122" i="1"/>
  <c r="I132" i="1"/>
  <c r="O3811" i="1" l="1"/>
  <c r="Q3810" i="1"/>
  <c r="R3800" i="1"/>
  <c r="T3799" i="1"/>
  <c r="AK3600" i="1"/>
  <c r="AB3800" i="1"/>
  <c r="AD3799" i="1"/>
  <c r="AG3614" i="1"/>
  <c r="U123" i="1"/>
  <c r="I133" i="1"/>
  <c r="Q3811" i="1" l="1"/>
  <c r="O3812" i="1"/>
  <c r="AB3801" i="1"/>
  <c r="AD3800" i="1"/>
  <c r="R3801" i="1"/>
  <c r="T3800" i="1"/>
  <c r="AG3615" i="1"/>
  <c r="AK3601" i="1"/>
  <c r="U124" i="1"/>
  <c r="I134" i="1"/>
  <c r="O3813" i="1" l="1"/>
  <c r="Q3812" i="1"/>
  <c r="AK3602" i="1"/>
  <c r="R3802" i="1"/>
  <c r="T3801" i="1"/>
  <c r="AG3616" i="1"/>
  <c r="AB3802" i="1"/>
  <c r="AD3801" i="1"/>
  <c r="U125" i="1"/>
  <c r="I135" i="1"/>
  <c r="O3814" i="1" l="1"/>
  <c r="Q3813" i="1"/>
  <c r="AB3803" i="1"/>
  <c r="AD3802" i="1"/>
  <c r="R3803" i="1"/>
  <c r="T3802" i="1"/>
  <c r="AG3617" i="1"/>
  <c r="AK3603" i="1"/>
  <c r="U126" i="1"/>
  <c r="I136" i="1"/>
  <c r="Q3814" i="1" l="1"/>
  <c r="O3815" i="1"/>
  <c r="AK3604" i="1"/>
  <c r="R3804" i="1"/>
  <c r="T3803" i="1"/>
  <c r="AG3618" i="1"/>
  <c r="AB3804" i="1"/>
  <c r="AD3803" i="1"/>
  <c r="U127" i="1"/>
  <c r="I137" i="1"/>
  <c r="Q3815" i="1" l="1"/>
  <c r="O3816" i="1"/>
  <c r="AB3805" i="1"/>
  <c r="AD3804" i="1"/>
  <c r="R3805" i="1"/>
  <c r="T3804" i="1"/>
  <c r="AG3619" i="1"/>
  <c r="AK3605" i="1"/>
  <c r="U128" i="1"/>
  <c r="I138" i="1"/>
  <c r="O3817" i="1" l="1"/>
  <c r="Q3816" i="1"/>
  <c r="AK3606" i="1"/>
  <c r="R3806" i="1"/>
  <c r="T3805" i="1"/>
  <c r="AG3620" i="1"/>
  <c r="AB3806" i="1"/>
  <c r="AD3805" i="1"/>
  <c r="U129" i="1"/>
  <c r="I139" i="1"/>
  <c r="O3818" i="1" l="1"/>
  <c r="Q3817" i="1"/>
  <c r="AB3807" i="1"/>
  <c r="AD3806" i="1"/>
  <c r="R3807" i="1"/>
  <c r="T3806" i="1"/>
  <c r="AG3621" i="1"/>
  <c r="AK3607" i="1"/>
  <c r="U130" i="1"/>
  <c r="I140" i="1"/>
  <c r="Q3818" i="1" l="1"/>
  <c r="O3819" i="1"/>
  <c r="AK3608" i="1"/>
  <c r="R3808" i="1"/>
  <c r="T3807" i="1"/>
  <c r="AG3622" i="1"/>
  <c r="AB3808" i="1"/>
  <c r="AD3807" i="1"/>
  <c r="U131" i="1"/>
  <c r="I141" i="1"/>
  <c r="O3820" i="1" l="1"/>
  <c r="Q3819" i="1"/>
  <c r="AB3809" i="1"/>
  <c r="AD3808" i="1"/>
  <c r="R3809" i="1"/>
  <c r="T3808" i="1"/>
  <c r="AG3623" i="1"/>
  <c r="AK3609" i="1"/>
  <c r="U132" i="1"/>
  <c r="I142" i="1"/>
  <c r="O3821" i="1" l="1"/>
  <c r="Q3820" i="1"/>
  <c r="AK3610" i="1"/>
  <c r="R3810" i="1"/>
  <c r="T3809" i="1"/>
  <c r="AG3624" i="1"/>
  <c r="AB3810" i="1"/>
  <c r="AD3809" i="1"/>
  <c r="U133" i="1"/>
  <c r="I143" i="1"/>
  <c r="Q3821" i="1" l="1"/>
  <c r="O3822" i="1"/>
  <c r="AB3811" i="1"/>
  <c r="AD3810" i="1"/>
  <c r="R3811" i="1"/>
  <c r="T3810" i="1"/>
  <c r="AG3625" i="1"/>
  <c r="AK3611" i="1"/>
  <c r="U134" i="1"/>
  <c r="I144" i="1"/>
  <c r="O3823" i="1" l="1"/>
  <c r="Q3822" i="1"/>
  <c r="T3811" i="1"/>
  <c r="R3812" i="1"/>
  <c r="AD3811" i="1"/>
  <c r="AB3812" i="1"/>
  <c r="AK3612" i="1"/>
  <c r="AG3626" i="1"/>
  <c r="U135" i="1"/>
  <c r="I145" i="1"/>
  <c r="R3813" i="1" l="1"/>
  <c r="T3812" i="1"/>
  <c r="O3824" i="1"/>
  <c r="Q3823" i="1"/>
  <c r="AD3812" i="1"/>
  <c r="AB3813" i="1"/>
  <c r="AG3627" i="1"/>
  <c r="AK3613" i="1"/>
  <c r="U136" i="1"/>
  <c r="I146" i="1"/>
  <c r="O3825" i="1" l="1"/>
  <c r="Q3824" i="1"/>
  <c r="R3814" i="1"/>
  <c r="T3813" i="1"/>
  <c r="AD3813" i="1"/>
  <c r="AB3814" i="1"/>
  <c r="AK3614" i="1"/>
  <c r="AG3628" i="1"/>
  <c r="U137" i="1"/>
  <c r="I147" i="1"/>
  <c r="T3814" i="1" l="1"/>
  <c r="R3815" i="1"/>
  <c r="O3826" i="1"/>
  <c r="Q3825" i="1"/>
  <c r="AD3814" i="1"/>
  <c r="AB3815" i="1"/>
  <c r="AG3629" i="1"/>
  <c r="AK3615" i="1"/>
  <c r="U138" i="1"/>
  <c r="I148" i="1"/>
  <c r="O3827" i="1" l="1"/>
  <c r="Q3826" i="1"/>
  <c r="T3815" i="1"/>
  <c r="R3816" i="1"/>
  <c r="AD3815" i="1"/>
  <c r="AB3816" i="1"/>
  <c r="AK3616" i="1"/>
  <c r="AG3630" i="1"/>
  <c r="U139" i="1"/>
  <c r="I149" i="1"/>
  <c r="T3816" i="1" l="1"/>
  <c r="R3817" i="1"/>
  <c r="O3828" i="1"/>
  <c r="Q3827" i="1"/>
  <c r="AB3817" i="1"/>
  <c r="AD3816" i="1"/>
  <c r="AG3631" i="1"/>
  <c r="AK3617" i="1"/>
  <c r="U140" i="1"/>
  <c r="I150" i="1"/>
  <c r="O3829" i="1" l="1"/>
  <c r="Q3828" i="1"/>
  <c r="T3817" i="1"/>
  <c r="R3818" i="1"/>
  <c r="AD3817" i="1"/>
  <c r="AB3818" i="1"/>
  <c r="AK3618" i="1"/>
  <c r="AG3632" i="1"/>
  <c r="U141" i="1"/>
  <c r="I151" i="1"/>
  <c r="T3818" i="1" l="1"/>
  <c r="R3819" i="1"/>
  <c r="O3830" i="1"/>
  <c r="Q3829" i="1"/>
  <c r="AD3818" i="1"/>
  <c r="AB3819" i="1"/>
  <c r="AG3633" i="1"/>
  <c r="AK3619" i="1"/>
  <c r="U142" i="1"/>
  <c r="I152" i="1"/>
  <c r="O3831" i="1" l="1"/>
  <c r="Q3830" i="1"/>
  <c r="T3819" i="1"/>
  <c r="R3820" i="1"/>
  <c r="AB3820" i="1"/>
  <c r="AD3819" i="1"/>
  <c r="AK3620" i="1"/>
  <c r="AG3634" i="1"/>
  <c r="U143" i="1"/>
  <c r="I153" i="1"/>
  <c r="T3820" i="1" l="1"/>
  <c r="R3821" i="1"/>
  <c r="O3832" i="1"/>
  <c r="Q3831" i="1"/>
  <c r="AB3821" i="1"/>
  <c r="AD3820" i="1"/>
  <c r="AG3635" i="1"/>
  <c r="AK3621" i="1"/>
  <c r="U144" i="1"/>
  <c r="I154" i="1"/>
  <c r="Q3832" i="1" l="1"/>
  <c r="O3833" i="1"/>
  <c r="R3822" i="1"/>
  <c r="T3821" i="1"/>
  <c r="AB3822" i="1"/>
  <c r="AD3821" i="1"/>
  <c r="AK3622" i="1"/>
  <c r="AG3636" i="1"/>
  <c r="U145" i="1"/>
  <c r="I155" i="1"/>
  <c r="R3823" i="1" l="1"/>
  <c r="T3822" i="1"/>
  <c r="O3834" i="1"/>
  <c r="Q3833" i="1"/>
  <c r="AB3823" i="1"/>
  <c r="AD3822" i="1"/>
  <c r="AG3637" i="1"/>
  <c r="AK3623" i="1"/>
  <c r="U146" i="1"/>
  <c r="I156" i="1"/>
  <c r="O3835" i="1" l="1"/>
  <c r="Q3834" i="1"/>
  <c r="R3824" i="1"/>
  <c r="T3823" i="1"/>
  <c r="AB3824" i="1"/>
  <c r="AD3823" i="1"/>
  <c r="AK3624" i="1"/>
  <c r="AG3638" i="1"/>
  <c r="U147" i="1"/>
  <c r="I157" i="1"/>
  <c r="R3825" i="1" l="1"/>
  <c r="T3824" i="1"/>
  <c r="Q3835" i="1"/>
  <c r="O3836" i="1"/>
  <c r="AB3825" i="1"/>
  <c r="AD3824" i="1"/>
  <c r="AG3639" i="1"/>
  <c r="AK3625" i="1"/>
  <c r="U148" i="1"/>
  <c r="I158" i="1"/>
  <c r="Q3836" i="1" l="1"/>
  <c r="O3837" i="1"/>
  <c r="R3826" i="1"/>
  <c r="T3825" i="1"/>
  <c r="AB3826" i="1"/>
  <c r="AD3825" i="1"/>
  <c r="AK3626" i="1"/>
  <c r="AG3640" i="1"/>
  <c r="U149" i="1"/>
  <c r="I159" i="1"/>
  <c r="R3827" i="1" l="1"/>
  <c r="T3826" i="1"/>
  <c r="Q3837" i="1"/>
  <c r="O3838" i="1"/>
  <c r="AB3827" i="1"/>
  <c r="AD3826" i="1"/>
  <c r="AG3641" i="1"/>
  <c r="AK3627" i="1"/>
  <c r="U150" i="1"/>
  <c r="I160" i="1"/>
  <c r="Q3838" i="1" l="1"/>
  <c r="O3839" i="1"/>
  <c r="R3828" i="1"/>
  <c r="T3827" i="1"/>
  <c r="AD3827" i="1"/>
  <c r="AB3828" i="1"/>
  <c r="AK3628" i="1"/>
  <c r="AG3642" i="1"/>
  <c r="U151" i="1"/>
  <c r="I161" i="1"/>
  <c r="R3829" i="1" l="1"/>
  <c r="T3828" i="1"/>
  <c r="Q3839" i="1"/>
  <c r="O3840" i="1"/>
  <c r="AB3829" i="1"/>
  <c r="AD3828" i="1"/>
  <c r="AG3643" i="1"/>
  <c r="AK3629" i="1"/>
  <c r="U152" i="1"/>
  <c r="I162" i="1"/>
  <c r="Q3840" i="1" l="1"/>
  <c r="O3841" i="1"/>
  <c r="R3830" i="1"/>
  <c r="T3829" i="1"/>
  <c r="AB3830" i="1"/>
  <c r="AD3829" i="1"/>
  <c r="AK3630" i="1"/>
  <c r="AG3644" i="1"/>
  <c r="U153" i="1"/>
  <c r="I163" i="1"/>
  <c r="R3831" i="1" l="1"/>
  <c r="T3830" i="1"/>
  <c r="Q3841" i="1"/>
  <c r="O3842" i="1"/>
  <c r="AB3831" i="1"/>
  <c r="AD3830" i="1"/>
  <c r="AG3645" i="1"/>
  <c r="AK3631" i="1"/>
  <c r="U154" i="1"/>
  <c r="I164" i="1"/>
  <c r="Q3842" i="1" l="1"/>
  <c r="O3843" i="1"/>
  <c r="R3832" i="1"/>
  <c r="T3831" i="1"/>
  <c r="AB3832" i="1"/>
  <c r="AD3831" i="1"/>
  <c r="AK3632" i="1"/>
  <c r="AG3646" i="1"/>
  <c r="U155" i="1"/>
  <c r="I165" i="1"/>
  <c r="R3833" i="1" l="1"/>
  <c r="T3832" i="1"/>
  <c r="Q3843" i="1"/>
  <c r="O3844" i="1"/>
  <c r="AB3833" i="1"/>
  <c r="AD3832" i="1"/>
  <c r="AG3647" i="1"/>
  <c r="AK3633" i="1"/>
  <c r="U156" i="1"/>
  <c r="I166" i="1"/>
  <c r="O3845" i="1" l="1"/>
  <c r="Q3844" i="1"/>
  <c r="R3834" i="1"/>
  <c r="T3833" i="1"/>
  <c r="AB3834" i="1"/>
  <c r="AD3833" i="1"/>
  <c r="AK3634" i="1"/>
  <c r="AG3648" i="1"/>
  <c r="U157" i="1"/>
  <c r="I167" i="1"/>
  <c r="T3834" i="1" l="1"/>
  <c r="R3835" i="1"/>
  <c r="O3846" i="1"/>
  <c r="Q3845" i="1"/>
  <c r="AB3835" i="1"/>
  <c r="AD3834" i="1"/>
  <c r="AG3649" i="1"/>
  <c r="AK3635" i="1"/>
  <c r="U158" i="1"/>
  <c r="I168" i="1"/>
  <c r="Q3846" i="1" l="1"/>
  <c r="O3847" i="1"/>
  <c r="R3836" i="1"/>
  <c r="T3835" i="1"/>
  <c r="AD3835" i="1"/>
  <c r="AB3836" i="1"/>
  <c r="AK3636" i="1"/>
  <c r="AG3650" i="1"/>
  <c r="U159" i="1"/>
  <c r="I169" i="1"/>
  <c r="R3837" i="1" l="1"/>
  <c r="T3836" i="1"/>
  <c r="O3848" i="1"/>
  <c r="Q3847" i="1"/>
  <c r="AB3837" i="1"/>
  <c r="AD3836" i="1"/>
  <c r="AG3651" i="1"/>
  <c r="AK3637" i="1"/>
  <c r="U160" i="1"/>
  <c r="I170" i="1"/>
  <c r="Q3848" i="1" l="1"/>
  <c r="O3849" i="1"/>
  <c r="R3838" i="1"/>
  <c r="T3837" i="1"/>
  <c r="AB3838" i="1"/>
  <c r="AD3837" i="1"/>
  <c r="AK3638" i="1"/>
  <c r="AG3652" i="1"/>
  <c r="U161" i="1"/>
  <c r="I171" i="1"/>
  <c r="T3838" i="1" l="1"/>
  <c r="R3839" i="1"/>
  <c r="O3850" i="1"/>
  <c r="Q3849" i="1"/>
  <c r="AB3839" i="1"/>
  <c r="AD3838" i="1"/>
  <c r="AG3653" i="1"/>
  <c r="AK3639" i="1"/>
  <c r="U162" i="1"/>
  <c r="I172" i="1"/>
  <c r="O3851" i="1" l="1"/>
  <c r="Q3850" i="1"/>
  <c r="R3840" i="1"/>
  <c r="T3839" i="1"/>
  <c r="AB3840" i="1"/>
  <c r="AD3839" i="1"/>
  <c r="AK3640" i="1"/>
  <c r="AG3654" i="1"/>
  <c r="U163" i="1"/>
  <c r="I173" i="1"/>
  <c r="R3841" i="1" l="1"/>
  <c r="T3840" i="1"/>
  <c r="O3852" i="1"/>
  <c r="Q3851" i="1"/>
  <c r="AD3840" i="1"/>
  <c r="AB3841" i="1"/>
  <c r="AG3655" i="1"/>
  <c r="AK3641" i="1"/>
  <c r="U164" i="1"/>
  <c r="I174" i="1"/>
  <c r="O3853" i="1" l="1"/>
  <c r="Q3852" i="1"/>
  <c r="R3842" i="1"/>
  <c r="T3841" i="1"/>
  <c r="AB3842" i="1"/>
  <c r="AD3841" i="1"/>
  <c r="AK3642" i="1"/>
  <c r="AG3656" i="1"/>
  <c r="U165" i="1"/>
  <c r="I175" i="1"/>
  <c r="R3843" i="1" l="1"/>
  <c r="T3842" i="1"/>
  <c r="O3854" i="1"/>
  <c r="Q3853" i="1"/>
  <c r="AD3842" i="1"/>
  <c r="AB3843" i="1"/>
  <c r="AG3657" i="1"/>
  <c r="AK3643" i="1"/>
  <c r="U166" i="1"/>
  <c r="I176" i="1"/>
  <c r="O3855" i="1" l="1"/>
  <c r="Q3854" i="1"/>
  <c r="R3844" i="1"/>
  <c r="T3843" i="1"/>
  <c r="AB3844" i="1"/>
  <c r="AD3843" i="1"/>
  <c r="AK3644" i="1"/>
  <c r="AG3658" i="1"/>
  <c r="U167" i="1"/>
  <c r="I177" i="1"/>
  <c r="R3845" i="1" l="1"/>
  <c r="T3844" i="1"/>
  <c r="O3856" i="1"/>
  <c r="Q3855" i="1"/>
  <c r="AD3844" i="1"/>
  <c r="AB3845" i="1"/>
  <c r="AG3659" i="1"/>
  <c r="AK3645" i="1"/>
  <c r="U168" i="1"/>
  <c r="I178" i="1"/>
  <c r="O3857" i="1" l="1"/>
  <c r="Q3856" i="1"/>
  <c r="R3846" i="1"/>
  <c r="T3845" i="1"/>
  <c r="AD3845" i="1"/>
  <c r="AB3846" i="1"/>
  <c r="AK3646" i="1"/>
  <c r="AG3660" i="1"/>
  <c r="U169" i="1"/>
  <c r="I179" i="1"/>
  <c r="R3847" i="1" l="1"/>
  <c r="T3846" i="1"/>
  <c r="O3858" i="1"/>
  <c r="Q3857" i="1"/>
  <c r="AB3847" i="1"/>
  <c r="AD3846" i="1"/>
  <c r="AG3661" i="1"/>
  <c r="AK3647" i="1"/>
  <c r="U170" i="1"/>
  <c r="I180" i="1"/>
  <c r="O3859" i="1" l="1"/>
  <c r="Q3858" i="1"/>
  <c r="T3847" i="1"/>
  <c r="R3848" i="1"/>
  <c r="AD3847" i="1"/>
  <c r="AB3848" i="1"/>
  <c r="AK3648" i="1"/>
  <c r="AG3662" i="1"/>
  <c r="U171" i="1"/>
  <c r="I181" i="1"/>
  <c r="T3848" i="1" l="1"/>
  <c r="R3849" i="1"/>
  <c r="O3860" i="1"/>
  <c r="Q3859" i="1"/>
  <c r="AD3848" i="1"/>
  <c r="AB3849" i="1"/>
  <c r="AG3663" i="1"/>
  <c r="AK3649" i="1"/>
  <c r="U172" i="1"/>
  <c r="I182" i="1"/>
  <c r="O3861" i="1" l="1"/>
  <c r="Q3860" i="1"/>
  <c r="T3849" i="1"/>
  <c r="R3850" i="1"/>
  <c r="AB3850" i="1"/>
  <c r="AD3849" i="1"/>
  <c r="AK3650" i="1"/>
  <c r="AG3664" i="1"/>
  <c r="U173" i="1"/>
  <c r="I183" i="1"/>
  <c r="T3850" i="1" l="1"/>
  <c r="R3851" i="1"/>
  <c r="O3862" i="1"/>
  <c r="Q3861" i="1"/>
  <c r="AD3850" i="1"/>
  <c r="AB3851" i="1"/>
  <c r="AG3665" i="1"/>
  <c r="AK3651" i="1"/>
  <c r="U174" i="1"/>
  <c r="I184" i="1"/>
  <c r="O3863" i="1" l="1"/>
  <c r="Q3863" i="1" s="1"/>
  <c r="Q3862" i="1"/>
  <c r="T3851" i="1"/>
  <c r="R3852" i="1"/>
  <c r="AD3851" i="1"/>
  <c r="AB3852" i="1"/>
  <c r="AK3652" i="1"/>
  <c r="AG3666" i="1"/>
  <c r="U175" i="1"/>
  <c r="I185" i="1"/>
  <c r="T3852" i="1" l="1"/>
  <c r="R3853" i="1"/>
  <c r="AD3852" i="1"/>
  <c r="AB3853" i="1"/>
  <c r="AG3667" i="1"/>
  <c r="AK3653" i="1"/>
  <c r="U176" i="1"/>
  <c r="I186" i="1"/>
  <c r="T3853" i="1" l="1"/>
  <c r="R3854" i="1"/>
  <c r="AD3853" i="1"/>
  <c r="AB3854" i="1"/>
  <c r="AK3654" i="1"/>
  <c r="AG3668" i="1"/>
  <c r="U177" i="1"/>
  <c r="I187" i="1"/>
  <c r="T3854" i="1" l="1"/>
  <c r="R3855" i="1"/>
  <c r="AD3854" i="1"/>
  <c r="AB3855" i="1"/>
  <c r="AG3669" i="1"/>
  <c r="AK3655" i="1"/>
  <c r="U178" i="1"/>
  <c r="I188" i="1"/>
  <c r="T3855" i="1" l="1"/>
  <c r="R3856" i="1"/>
  <c r="AD3855" i="1"/>
  <c r="AB3856" i="1"/>
  <c r="AK3656" i="1"/>
  <c r="AG3670" i="1"/>
  <c r="U179" i="1"/>
  <c r="I189" i="1"/>
  <c r="T3856" i="1" l="1"/>
  <c r="R3857" i="1"/>
  <c r="AD3856" i="1"/>
  <c r="AB3857" i="1"/>
  <c r="AG3671" i="1"/>
  <c r="AK3657" i="1"/>
  <c r="U180" i="1"/>
  <c r="I190" i="1"/>
  <c r="T3857" i="1" l="1"/>
  <c r="R3858" i="1"/>
  <c r="AD3857" i="1"/>
  <c r="AB3858" i="1"/>
  <c r="AK3658" i="1"/>
  <c r="AG3672" i="1"/>
  <c r="U181" i="1"/>
  <c r="I191" i="1"/>
  <c r="T3858" i="1" l="1"/>
  <c r="R3859" i="1"/>
  <c r="AD3858" i="1"/>
  <c r="AB3859" i="1"/>
  <c r="AG3673" i="1"/>
  <c r="AK3659" i="1"/>
  <c r="U182" i="1"/>
  <c r="I192" i="1"/>
  <c r="T3859" i="1" l="1"/>
  <c r="R3860" i="1"/>
  <c r="AD3859" i="1"/>
  <c r="AB3860" i="1"/>
  <c r="AK3660" i="1"/>
  <c r="AG3674" i="1"/>
  <c r="U183" i="1"/>
  <c r="I193" i="1"/>
  <c r="T3860" i="1" l="1"/>
  <c r="R3861" i="1"/>
  <c r="AD3860" i="1"/>
  <c r="AB3861" i="1"/>
  <c r="AG3675" i="1"/>
  <c r="AK3661" i="1"/>
  <c r="U184" i="1"/>
  <c r="I194" i="1"/>
  <c r="T3861" i="1" l="1"/>
  <c r="R3862" i="1"/>
  <c r="AD3861" i="1"/>
  <c r="AB3862" i="1"/>
  <c r="AK3662" i="1"/>
  <c r="AG3676" i="1"/>
  <c r="U185" i="1"/>
  <c r="I195" i="1"/>
  <c r="T3862" i="1" l="1"/>
  <c r="R3863" i="1"/>
  <c r="T3863" i="1" s="1"/>
  <c r="AD3862" i="1"/>
  <c r="AB3863" i="1"/>
  <c r="AD3863" i="1" s="1"/>
  <c r="AG3677" i="1"/>
  <c r="AK3663" i="1"/>
  <c r="U186" i="1"/>
  <c r="I196" i="1"/>
  <c r="AK3664" i="1" l="1"/>
  <c r="AG3678" i="1"/>
  <c r="U187" i="1"/>
  <c r="I197" i="1"/>
  <c r="AG3679" i="1" l="1"/>
  <c r="AK3665" i="1"/>
  <c r="U188" i="1"/>
  <c r="I198" i="1"/>
  <c r="AK3666" i="1" l="1"/>
  <c r="AG3680" i="1"/>
  <c r="U189" i="1"/>
  <c r="I199" i="1"/>
  <c r="AG3681" i="1" l="1"/>
  <c r="AK3667" i="1"/>
  <c r="U190" i="1"/>
  <c r="I200" i="1"/>
  <c r="AK3668" i="1" l="1"/>
  <c r="AG3682" i="1"/>
  <c r="U191" i="1"/>
  <c r="I201" i="1"/>
  <c r="AG3683" i="1" l="1"/>
  <c r="AK3669" i="1"/>
  <c r="U192" i="1"/>
  <c r="I202" i="1"/>
  <c r="AK3670" i="1" l="1"/>
  <c r="AG3684" i="1"/>
  <c r="U193" i="1"/>
  <c r="I203" i="1"/>
  <c r="AG3685" i="1" l="1"/>
  <c r="AK3671" i="1"/>
  <c r="U194" i="1"/>
  <c r="I204" i="1"/>
  <c r="AK3672" i="1" l="1"/>
  <c r="AG3686" i="1"/>
  <c r="U195" i="1"/>
  <c r="I205" i="1"/>
  <c r="AG3687" i="1" l="1"/>
  <c r="AK3673" i="1"/>
  <c r="U196" i="1"/>
  <c r="I206" i="1"/>
  <c r="AK3674" i="1" l="1"/>
  <c r="AG3688" i="1"/>
  <c r="U197" i="1"/>
  <c r="I207" i="1"/>
  <c r="AG3689" i="1" l="1"/>
  <c r="AK3675" i="1"/>
  <c r="U198" i="1"/>
  <c r="I208" i="1"/>
  <c r="AK3676" i="1" l="1"/>
  <c r="AG3690" i="1"/>
  <c r="U199" i="1"/>
  <c r="I209" i="1"/>
  <c r="AG3691" i="1" l="1"/>
  <c r="AK3677" i="1"/>
  <c r="U200" i="1"/>
  <c r="I210" i="1"/>
  <c r="AK3678" i="1" l="1"/>
  <c r="AG3692" i="1"/>
  <c r="U201" i="1"/>
  <c r="I211" i="1"/>
  <c r="AG3693" i="1" l="1"/>
  <c r="AK3679" i="1"/>
  <c r="U202" i="1"/>
  <c r="I212" i="1"/>
  <c r="AK3680" i="1" l="1"/>
  <c r="AG3694" i="1"/>
  <c r="U203" i="1"/>
  <c r="I213" i="1"/>
  <c r="AG3695" i="1" l="1"/>
  <c r="AK3681" i="1"/>
  <c r="U204" i="1"/>
  <c r="I214" i="1"/>
  <c r="AK3682" i="1" l="1"/>
  <c r="AG3696" i="1"/>
  <c r="U205" i="1"/>
  <c r="I215" i="1"/>
  <c r="AG3697" i="1" l="1"/>
  <c r="AK3683" i="1"/>
  <c r="U206" i="1"/>
  <c r="I216" i="1"/>
  <c r="AK3684" i="1" l="1"/>
  <c r="AG3698" i="1"/>
  <c r="U207" i="1"/>
  <c r="I217" i="1"/>
  <c r="AG3699" i="1" l="1"/>
  <c r="AK3685" i="1"/>
  <c r="U208" i="1"/>
  <c r="I218" i="1"/>
  <c r="AK3686" i="1" l="1"/>
  <c r="AG3700" i="1"/>
  <c r="U209" i="1"/>
  <c r="I219" i="1"/>
  <c r="AG3701" i="1" l="1"/>
  <c r="AK3687" i="1"/>
  <c r="U210" i="1"/>
  <c r="I220" i="1"/>
  <c r="AK3688" i="1" l="1"/>
  <c r="AG3702" i="1"/>
  <c r="U211" i="1"/>
  <c r="I221" i="1"/>
  <c r="AG3703" i="1" l="1"/>
  <c r="AK3689" i="1"/>
  <c r="U212" i="1"/>
  <c r="I222" i="1"/>
  <c r="AK3690" i="1" l="1"/>
  <c r="AG3704" i="1"/>
  <c r="U213" i="1"/>
  <c r="I223" i="1"/>
  <c r="AG3705" i="1" l="1"/>
  <c r="AK3691" i="1"/>
  <c r="U214" i="1"/>
  <c r="I224" i="1"/>
  <c r="AK3692" i="1" l="1"/>
  <c r="AG3706" i="1"/>
  <c r="U215" i="1"/>
  <c r="I225" i="1"/>
  <c r="AG3707" i="1" l="1"/>
  <c r="AK3693" i="1"/>
  <c r="U216" i="1"/>
  <c r="I226" i="1"/>
  <c r="AK3694" i="1" l="1"/>
  <c r="AG3708" i="1"/>
  <c r="U217" i="1"/>
  <c r="I227" i="1"/>
  <c r="AG3709" i="1" l="1"/>
  <c r="AK3695" i="1"/>
  <c r="U218" i="1"/>
  <c r="I228" i="1"/>
  <c r="AK3696" i="1" l="1"/>
  <c r="AG3710" i="1"/>
  <c r="U219" i="1"/>
  <c r="I229" i="1"/>
  <c r="AG3711" i="1" l="1"/>
  <c r="AK3697" i="1"/>
  <c r="U220" i="1"/>
  <c r="I230" i="1"/>
  <c r="AK3698" i="1" l="1"/>
  <c r="AG3712" i="1"/>
  <c r="U221" i="1"/>
  <c r="I231" i="1"/>
  <c r="AG3713" i="1" l="1"/>
  <c r="AK3699" i="1"/>
  <c r="U222" i="1"/>
  <c r="I232" i="1"/>
  <c r="AK3700" i="1" l="1"/>
  <c r="AG3714" i="1"/>
  <c r="U223" i="1"/>
  <c r="I233" i="1"/>
  <c r="AG3715" i="1" l="1"/>
  <c r="AK3701" i="1"/>
  <c r="U224" i="1"/>
  <c r="I234" i="1"/>
  <c r="AK3702" i="1" l="1"/>
  <c r="AG3716" i="1"/>
  <c r="U225" i="1"/>
  <c r="I235" i="1"/>
  <c r="AG3717" i="1" l="1"/>
  <c r="AK3703" i="1"/>
  <c r="U226" i="1"/>
  <c r="I236" i="1"/>
  <c r="AK3704" i="1" l="1"/>
  <c r="AG3718" i="1"/>
  <c r="U227" i="1"/>
  <c r="I237" i="1"/>
  <c r="AG3719" i="1" l="1"/>
  <c r="AK3705" i="1"/>
  <c r="U228" i="1"/>
  <c r="I238" i="1"/>
  <c r="AK3706" i="1" l="1"/>
  <c r="AG3720" i="1"/>
  <c r="U229" i="1"/>
  <c r="I239" i="1"/>
  <c r="AG3721" i="1" l="1"/>
  <c r="AK3707" i="1"/>
  <c r="U230" i="1"/>
  <c r="I240" i="1"/>
  <c r="AK3708" i="1" l="1"/>
  <c r="AG3722" i="1"/>
  <c r="U231" i="1"/>
  <c r="I241" i="1"/>
  <c r="AG3723" i="1" l="1"/>
  <c r="AK3709" i="1"/>
  <c r="U232" i="1"/>
  <c r="I242" i="1"/>
  <c r="AK3710" i="1" l="1"/>
  <c r="AG3724" i="1"/>
  <c r="U233" i="1"/>
  <c r="I243" i="1"/>
  <c r="AG3725" i="1" l="1"/>
  <c r="AK3711" i="1"/>
  <c r="U234" i="1"/>
  <c r="I244" i="1"/>
  <c r="AK3712" i="1" l="1"/>
  <c r="AG3726" i="1"/>
  <c r="U235" i="1"/>
  <c r="I245" i="1"/>
  <c r="AG3727" i="1" l="1"/>
  <c r="AK3713" i="1"/>
  <c r="U236" i="1"/>
  <c r="I246" i="1"/>
  <c r="AK3714" i="1" l="1"/>
  <c r="AG3728" i="1"/>
  <c r="U237" i="1"/>
  <c r="I247" i="1"/>
  <c r="AG3729" i="1" l="1"/>
  <c r="AK3715" i="1"/>
  <c r="U238" i="1"/>
  <c r="I248" i="1"/>
  <c r="AK3716" i="1" l="1"/>
  <c r="AG3730" i="1"/>
  <c r="U239" i="1"/>
  <c r="I249" i="1"/>
  <c r="AG3731" i="1" l="1"/>
  <c r="AK3717" i="1"/>
  <c r="U240" i="1"/>
  <c r="I250" i="1"/>
  <c r="AK3718" i="1" l="1"/>
  <c r="AG3732" i="1"/>
  <c r="U241" i="1"/>
  <c r="I251" i="1"/>
  <c r="AG3733" i="1" l="1"/>
  <c r="AK3719" i="1"/>
  <c r="U242" i="1"/>
  <c r="I252" i="1"/>
  <c r="AK3720" i="1" l="1"/>
  <c r="AG3734" i="1"/>
  <c r="U243" i="1"/>
  <c r="I253" i="1"/>
  <c r="AG3735" i="1" l="1"/>
  <c r="AK3721" i="1"/>
  <c r="U244" i="1"/>
  <c r="I254" i="1"/>
  <c r="AK3722" i="1" l="1"/>
  <c r="AG3736" i="1"/>
  <c r="U245" i="1"/>
  <c r="I255" i="1"/>
  <c r="AG3737" i="1" l="1"/>
  <c r="AK3723" i="1"/>
  <c r="U246" i="1"/>
  <c r="I256" i="1"/>
  <c r="AK3724" i="1" l="1"/>
  <c r="AG3738" i="1"/>
  <c r="U247" i="1"/>
  <c r="I257" i="1"/>
  <c r="AG3739" i="1" l="1"/>
  <c r="AK3725" i="1"/>
  <c r="U248" i="1"/>
  <c r="I258" i="1"/>
  <c r="AK3726" i="1" l="1"/>
  <c r="AG3740" i="1"/>
  <c r="U249" i="1"/>
  <c r="I259" i="1"/>
  <c r="AG3741" i="1" l="1"/>
  <c r="AK3727" i="1"/>
  <c r="U250" i="1"/>
  <c r="I260" i="1"/>
  <c r="AK3728" i="1" l="1"/>
  <c r="AG3742" i="1"/>
  <c r="U251" i="1"/>
  <c r="I261" i="1"/>
  <c r="AG3743" i="1" l="1"/>
  <c r="AK3729" i="1"/>
  <c r="U252" i="1"/>
  <c r="I262" i="1"/>
  <c r="AK3730" i="1" l="1"/>
  <c r="AG3744" i="1"/>
  <c r="U253" i="1"/>
  <c r="I263" i="1"/>
  <c r="AG3745" i="1" l="1"/>
  <c r="AK3731" i="1"/>
  <c r="U254" i="1"/>
  <c r="I264" i="1"/>
  <c r="AK3732" i="1" l="1"/>
  <c r="AG3746" i="1"/>
  <c r="U255" i="1"/>
  <c r="I265" i="1"/>
  <c r="AG3747" i="1" l="1"/>
  <c r="AK3733" i="1"/>
  <c r="U256" i="1"/>
  <c r="I266" i="1"/>
  <c r="AK3734" i="1" l="1"/>
  <c r="AG3748" i="1"/>
  <c r="U257" i="1"/>
  <c r="I267" i="1"/>
  <c r="AG3749" i="1" l="1"/>
  <c r="AK3735" i="1"/>
  <c r="U258" i="1"/>
  <c r="I268" i="1"/>
  <c r="AK3736" i="1" l="1"/>
  <c r="AG3750" i="1"/>
  <c r="U259" i="1"/>
  <c r="I269" i="1"/>
  <c r="AG3751" i="1" l="1"/>
  <c r="AK3737" i="1"/>
  <c r="U260" i="1"/>
  <c r="I270" i="1"/>
  <c r="AK3738" i="1" l="1"/>
  <c r="AG3752" i="1"/>
  <c r="U261" i="1"/>
  <c r="I271" i="1"/>
  <c r="AG3753" i="1" l="1"/>
  <c r="AK3739" i="1"/>
  <c r="U262" i="1"/>
  <c r="I272" i="1"/>
  <c r="AK3740" i="1" l="1"/>
  <c r="AG3754" i="1"/>
  <c r="U263" i="1"/>
  <c r="I273" i="1"/>
  <c r="AG3755" i="1" l="1"/>
  <c r="AK3741" i="1"/>
  <c r="U264" i="1"/>
  <c r="I274" i="1"/>
  <c r="AK3742" i="1" l="1"/>
  <c r="AG3756" i="1"/>
  <c r="U265" i="1"/>
  <c r="I275" i="1"/>
  <c r="AG3757" i="1" l="1"/>
  <c r="AK3743" i="1"/>
  <c r="U266" i="1"/>
  <c r="I276" i="1"/>
  <c r="AK3744" i="1" l="1"/>
  <c r="AG3758" i="1"/>
  <c r="U267" i="1"/>
  <c r="I277" i="1"/>
  <c r="AG3759" i="1" l="1"/>
  <c r="AK3745" i="1"/>
  <c r="U268" i="1"/>
  <c r="I278" i="1"/>
  <c r="AK3746" i="1" l="1"/>
  <c r="AG3760" i="1"/>
  <c r="U269" i="1"/>
  <c r="I279" i="1"/>
  <c r="AG3761" i="1" l="1"/>
  <c r="AK3747" i="1"/>
  <c r="U270" i="1"/>
  <c r="I280" i="1"/>
  <c r="AK3748" i="1" l="1"/>
  <c r="AG3762" i="1"/>
  <c r="U271" i="1"/>
  <c r="I281" i="1"/>
  <c r="AG3763" i="1" l="1"/>
  <c r="AK3749" i="1"/>
  <c r="U272" i="1"/>
  <c r="I282" i="1"/>
  <c r="AK3750" i="1" l="1"/>
  <c r="AG3764" i="1"/>
  <c r="U273" i="1"/>
  <c r="I283" i="1"/>
  <c r="AG3765" i="1" l="1"/>
  <c r="AK3751" i="1"/>
  <c r="U274" i="1"/>
  <c r="I284" i="1"/>
  <c r="AK3752" i="1" l="1"/>
  <c r="AG3766" i="1"/>
  <c r="U275" i="1"/>
  <c r="I285" i="1"/>
  <c r="AG3767" i="1" l="1"/>
  <c r="AK3753" i="1"/>
  <c r="U276" i="1"/>
  <c r="I286" i="1"/>
  <c r="AK3754" i="1" l="1"/>
  <c r="AG3768" i="1"/>
  <c r="U277" i="1"/>
  <c r="I287" i="1"/>
  <c r="AG3769" i="1" l="1"/>
  <c r="AK3755" i="1"/>
  <c r="U278" i="1"/>
  <c r="I288" i="1"/>
  <c r="AK3756" i="1" l="1"/>
  <c r="AG3770" i="1"/>
  <c r="U279" i="1"/>
  <c r="I289" i="1"/>
  <c r="AG3771" i="1" l="1"/>
  <c r="AK3757" i="1"/>
  <c r="U280" i="1"/>
  <c r="I290" i="1"/>
  <c r="AK3758" i="1" l="1"/>
  <c r="AG3772" i="1"/>
  <c r="U281" i="1"/>
  <c r="I291" i="1"/>
  <c r="AG3773" i="1" l="1"/>
  <c r="AK3759" i="1"/>
  <c r="U282" i="1"/>
  <c r="I292" i="1"/>
  <c r="AK3760" i="1" l="1"/>
  <c r="AG3774" i="1"/>
  <c r="U283" i="1"/>
  <c r="I293" i="1"/>
  <c r="AG3775" i="1" l="1"/>
  <c r="AK3761" i="1"/>
  <c r="U284" i="1"/>
  <c r="I294" i="1"/>
  <c r="AK3762" i="1" l="1"/>
  <c r="AG3776" i="1"/>
  <c r="U285" i="1"/>
  <c r="I295" i="1"/>
  <c r="AG3777" i="1" l="1"/>
  <c r="AK3763" i="1"/>
  <c r="U286" i="1"/>
  <c r="I296" i="1"/>
  <c r="AK3764" i="1" l="1"/>
  <c r="AG3778" i="1"/>
  <c r="U287" i="1"/>
  <c r="I297" i="1"/>
  <c r="AG3779" i="1" l="1"/>
  <c r="AK3765" i="1"/>
  <c r="U288" i="1"/>
  <c r="I298" i="1"/>
  <c r="AK3766" i="1" l="1"/>
  <c r="AG3780" i="1"/>
  <c r="U289" i="1"/>
  <c r="I299" i="1"/>
  <c r="AG3781" i="1" l="1"/>
  <c r="AK3767" i="1"/>
  <c r="U290" i="1"/>
  <c r="I300" i="1"/>
  <c r="AK3768" i="1" l="1"/>
  <c r="AG3782" i="1"/>
  <c r="U291" i="1"/>
  <c r="I301" i="1"/>
  <c r="AG3783" i="1" l="1"/>
  <c r="AK3769" i="1"/>
  <c r="U292" i="1"/>
  <c r="I302" i="1"/>
  <c r="AK3770" i="1" l="1"/>
  <c r="AG3784" i="1"/>
  <c r="U293" i="1"/>
  <c r="I303" i="1"/>
  <c r="AG3785" i="1" l="1"/>
  <c r="AK3771" i="1"/>
  <c r="U294" i="1"/>
  <c r="I304" i="1"/>
  <c r="AK3772" i="1" l="1"/>
  <c r="AG3786" i="1"/>
  <c r="U295" i="1"/>
  <c r="I305" i="1"/>
  <c r="AG3787" i="1" l="1"/>
  <c r="AK3773" i="1"/>
  <c r="U296" i="1"/>
  <c r="I306" i="1"/>
  <c r="AK3774" i="1" l="1"/>
  <c r="AG3788" i="1"/>
  <c r="U297" i="1"/>
  <c r="I307" i="1"/>
  <c r="AG3789" i="1" l="1"/>
  <c r="AK3775" i="1"/>
  <c r="U298" i="1"/>
  <c r="I308" i="1"/>
  <c r="AK3776" i="1" l="1"/>
  <c r="AG3790" i="1"/>
  <c r="U299" i="1"/>
  <c r="I309" i="1"/>
  <c r="AG3791" i="1" l="1"/>
  <c r="AK3777" i="1"/>
  <c r="U300" i="1"/>
  <c r="I310" i="1"/>
  <c r="AK3778" i="1" l="1"/>
  <c r="AG3792" i="1"/>
  <c r="U301" i="1"/>
  <c r="I311" i="1"/>
  <c r="AG3793" i="1" l="1"/>
  <c r="AK3779" i="1"/>
  <c r="U302" i="1"/>
  <c r="I312" i="1"/>
  <c r="AK3780" i="1" l="1"/>
  <c r="AG3794" i="1"/>
  <c r="U303" i="1"/>
  <c r="I313" i="1"/>
  <c r="AG3795" i="1" l="1"/>
  <c r="AK3781" i="1"/>
  <c r="U304" i="1"/>
  <c r="I314" i="1"/>
  <c r="AK3782" i="1" l="1"/>
  <c r="AG3796" i="1"/>
  <c r="U305" i="1"/>
  <c r="I315" i="1"/>
  <c r="AG3797" i="1" l="1"/>
  <c r="AK3783" i="1"/>
  <c r="U306" i="1"/>
  <c r="I316" i="1"/>
  <c r="AK3784" i="1" l="1"/>
  <c r="AG3798" i="1"/>
  <c r="U307" i="1"/>
  <c r="I317" i="1"/>
  <c r="AG3799" i="1" l="1"/>
  <c r="AK3785" i="1"/>
  <c r="U308" i="1"/>
  <c r="I318" i="1"/>
  <c r="AK3786" i="1" l="1"/>
  <c r="AG3800" i="1"/>
  <c r="U309" i="1"/>
  <c r="I319" i="1"/>
  <c r="AG3801" i="1" l="1"/>
  <c r="AK3787" i="1"/>
  <c r="U310" i="1"/>
  <c r="I320" i="1"/>
  <c r="AK3788" i="1" l="1"/>
  <c r="AG3802" i="1"/>
  <c r="U311" i="1"/>
  <c r="I321" i="1"/>
  <c r="AG3803" i="1" l="1"/>
  <c r="AK3789" i="1"/>
  <c r="U312" i="1"/>
  <c r="I322" i="1"/>
  <c r="AK3790" i="1" l="1"/>
  <c r="AG3804" i="1"/>
  <c r="U313" i="1"/>
  <c r="I323" i="1"/>
  <c r="AG3805" i="1" l="1"/>
  <c r="AK3791" i="1"/>
  <c r="U314" i="1"/>
  <c r="I324" i="1"/>
  <c r="AK3792" i="1" l="1"/>
  <c r="AG3806" i="1"/>
  <c r="U315" i="1"/>
  <c r="I325" i="1"/>
  <c r="AG3807" i="1" l="1"/>
  <c r="AK3793" i="1"/>
  <c r="U316" i="1"/>
  <c r="I326" i="1"/>
  <c r="AK3794" i="1" l="1"/>
  <c r="AG3808" i="1"/>
  <c r="U317" i="1"/>
  <c r="I327" i="1"/>
  <c r="AG3809" i="1" l="1"/>
  <c r="AK3795" i="1"/>
  <c r="U318" i="1"/>
  <c r="I328" i="1"/>
  <c r="AK3796" i="1" l="1"/>
  <c r="AG3810" i="1"/>
  <c r="U319" i="1"/>
  <c r="I329" i="1"/>
  <c r="AG3811" i="1" l="1"/>
  <c r="AK3797" i="1"/>
  <c r="U320" i="1"/>
  <c r="I330" i="1"/>
  <c r="AG3812" i="1" l="1"/>
  <c r="AK3798" i="1"/>
  <c r="U321" i="1"/>
  <c r="I331" i="1"/>
  <c r="AG3813" i="1" l="1"/>
  <c r="AK3799" i="1"/>
  <c r="U322" i="1"/>
  <c r="I332" i="1"/>
  <c r="AG3814" i="1" l="1"/>
  <c r="AK3800" i="1"/>
  <c r="U323" i="1"/>
  <c r="I333" i="1"/>
  <c r="AG3815" i="1" l="1"/>
  <c r="AK3801" i="1"/>
  <c r="U324" i="1"/>
  <c r="I334" i="1"/>
  <c r="AG3816" i="1" l="1"/>
  <c r="AK3802" i="1"/>
  <c r="U325" i="1"/>
  <c r="I335" i="1"/>
  <c r="AG3817" i="1" l="1"/>
  <c r="AK3803" i="1"/>
  <c r="U326" i="1"/>
  <c r="I336" i="1"/>
  <c r="AG3818" i="1" l="1"/>
  <c r="AK3804" i="1"/>
  <c r="U327" i="1"/>
  <c r="I337" i="1"/>
  <c r="AG3819" i="1" l="1"/>
  <c r="AK3805" i="1"/>
  <c r="U328" i="1"/>
  <c r="I338" i="1"/>
  <c r="AG3820" i="1" l="1"/>
  <c r="AK3806" i="1"/>
  <c r="U329" i="1"/>
  <c r="I339" i="1"/>
  <c r="AG3821" i="1" l="1"/>
  <c r="AK3807" i="1"/>
  <c r="U330" i="1"/>
  <c r="I340" i="1"/>
  <c r="AG3822" i="1" l="1"/>
  <c r="AK3808" i="1"/>
  <c r="U331" i="1"/>
  <c r="I341" i="1"/>
  <c r="AG3823" i="1" l="1"/>
  <c r="AK3809" i="1"/>
  <c r="U332" i="1"/>
  <c r="I342" i="1"/>
  <c r="AG3824" i="1" l="1"/>
  <c r="AK3810" i="1"/>
  <c r="U333" i="1"/>
  <c r="I343" i="1"/>
  <c r="AG3825" i="1" l="1"/>
  <c r="AK3811" i="1"/>
  <c r="U334" i="1"/>
  <c r="I344" i="1"/>
  <c r="AK3812" i="1" l="1"/>
  <c r="AG3826" i="1"/>
  <c r="U335" i="1"/>
  <c r="I345" i="1"/>
  <c r="AG3827" i="1" l="1"/>
  <c r="AK3813" i="1"/>
  <c r="U336" i="1"/>
  <c r="I346" i="1"/>
  <c r="AK3814" i="1" l="1"/>
  <c r="AG3828" i="1"/>
  <c r="U337" i="1"/>
  <c r="I347" i="1"/>
  <c r="AG3829" i="1" l="1"/>
  <c r="AK3815" i="1"/>
  <c r="U338" i="1"/>
  <c r="I348" i="1"/>
  <c r="AK3816" i="1" l="1"/>
  <c r="AG3830" i="1"/>
  <c r="U339" i="1"/>
  <c r="I349" i="1"/>
  <c r="AG3831" i="1" l="1"/>
  <c r="AK3817" i="1"/>
  <c r="U340" i="1"/>
  <c r="I350" i="1"/>
  <c r="AK3818" i="1" l="1"/>
  <c r="AG3832" i="1"/>
  <c r="U341" i="1"/>
  <c r="I351" i="1"/>
  <c r="AG3833" i="1" l="1"/>
  <c r="AK3819" i="1"/>
  <c r="U342" i="1"/>
  <c r="I352" i="1"/>
  <c r="AK3820" i="1" l="1"/>
  <c r="AG3834" i="1"/>
  <c r="U343" i="1"/>
  <c r="I353" i="1"/>
  <c r="AG3835" i="1" l="1"/>
  <c r="AK3821" i="1"/>
  <c r="U344" i="1"/>
  <c r="I354" i="1"/>
  <c r="AK3822" i="1" l="1"/>
  <c r="AG3836" i="1"/>
  <c r="U345" i="1"/>
  <c r="I355" i="1"/>
  <c r="AG3837" i="1" l="1"/>
  <c r="AK3823" i="1"/>
  <c r="U346" i="1"/>
  <c r="I356" i="1"/>
  <c r="AK3824" i="1" l="1"/>
  <c r="AG3838" i="1"/>
  <c r="U347" i="1"/>
  <c r="I357" i="1"/>
  <c r="AG3839" i="1" l="1"/>
  <c r="AK3825" i="1"/>
  <c r="U348" i="1"/>
  <c r="I358" i="1"/>
  <c r="AK3826" i="1" l="1"/>
  <c r="AG3840" i="1"/>
  <c r="U349" i="1"/>
  <c r="I359" i="1"/>
  <c r="AG3841" i="1" l="1"/>
  <c r="AK3827" i="1"/>
  <c r="U350" i="1"/>
  <c r="I360" i="1"/>
  <c r="AK3828" i="1" l="1"/>
  <c r="AG3842" i="1"/>
  <c r="U351" i="1"/>
  <c r="I361" i="1"/>
  <c r="AG3843" i="1" l="1"/>
  <c r="AK3829" i="1"/>
  <c r="U352" i="1"/>
  <c r="I362" i="1"/>
  <c r="AK3830" i="1" l="1"/>
  <c r="AG3844" i="1"/>
  <c r="U353" i="1"/>
  <c r="I363" i="1"/>
  <c r="AG3845" i="1" l="1"/>
  <c r="AK3831" i="1"/>
  <c r="U354" i="1"/>
  <c r="I364" i="1"/>
  <c r="AK3832" i="1" l="1"/>
  <c r="AG3846" i="1"/>
  <c r="U355" i="1"/>
  <c r="I365" i="1"/>
  <c r="AG3847" i="1" l="1"/>
  <c r="AK3833" i="1"/>
  <c r="U356" i="1"/>
  <c r="I366" i="1"/>
  <c r="AK3834" i="1" l="1"/>
  <c r="AG3848" i="1"/>
  <c r="U357" i="1"/>
  <c r="I367" i="1"/>
  <c r="AG3849" i="1" l="1"/>
  <c r="AK3835" i="1"/>
  <c r="U358" i="1"/>
  <c r="I368" i="1"/>
  <c r="AK3836" i="1" l="1"/>
  <c r="AG3850" i="1"/>
  <c r="U359" i="1"/>
  <c r="I369" i="1"/>
  <c r="AG3851" i="1" l="1"/>
  <c r="AK3837" i="1"/>
  <c r="U360" i="1"/>
  <c r="I370" i="1"/>
  <c r="AK3838" i="1" l="1"/>
  <c r="AG3852" i="1"/>
  <c r="U361" i="1"/>
  <c r="I371" i="1"/>
  <c r="AG3853" i="1" l="1"/>
  <c r="AK3839" i="1"/>
  <c r="U362" i="1"/>
  <c r="I372" i="1"/>
  <c r="AK3840" i="1" l="1"/>
  <c r="AG3854" i="1"/>
  <c r="U363" i="1"/>
  <c r="I373" i="1"/>
  <c r="AG3855" i="1" l="1"/>
  <c r="AK3841" i="1"/>
  <c r="U364" i="1"/>
  <c r="I374" i="1"/>
  <c r="AK3842" i="1" l="1"/>
  <c r="AG3856" i="1"/>
  <c r="U365" i="1"/>
  <c r="I375" i="1"/>
  <c r="AG3857" i="1" l="1"/>
  <c r="AK3843" i="1"/>
  <c r="U366" i="1"/>
  <c r="I376" i="1"/>
  <c r="AK3844" i="1" l="1"/>
  <c r="AG3858" i="1"/>
  <c r="U367" i="1"/>
  <c r="I377" i="1"/>
  <c r="AG3859" i="1" l="1"/>
  <c r="AK3845" i="1"/>
  <c r="U368" i="1"/>
  <c r="I378" i="1"/>
  <c r="AK3846" i="1" l="1"/>
  <c r="AG3860" i="1"/>
  <c r="U369" i="1"/>
  <c r="I379" i="1"/>
  <c r="AG3861" i="1" l="1"/>
  <c r="AK3847" i="1"/>
  <c r="U370" i="1"/>
  <c r="I380" i="1"/>
  <c r="AK3848" i="1" l="1"/>
  <c r="AG3862" i="1"/>
  <c r="U371" i="1"/>
  <c r="I381" i="1"/>
  <c r="AG3863" i="1" l="1"/>
  <c r="AK3849" i="1"/>
  <c r="U372" i="1"/>
  <c r="I382" i="1"/>
  <c r="AK3850" i="1" l="1"/>
  <c r="U373" i="1"/>
  <c r="I383" i="1"/>
  <c r="AK3851" i="1" l="1"/>
  <c r="U374" i="1"/>
  <c r="I384" i="1"/>
  <c r="AK3852" i="1" l="1"/>
  <c r="U375" i="1"/>
  <c r="I385" i="1"/>
  <c r="AK3853" i="1" l="1"/>
  <c r="U376" i="1"/>
  <c r="I386" i="1"/>
  <c r="AK3854" i="1" l="1"/>
  <c r="U377" i="1"/>
  <c r="I387" i="1"/>
  <c r="AK3855" i="1" l="1"/>
  <c r="U378" i="1"/>
  <c r="I388" i="1"/>
  <c r="AK3856" i="1" l="1"/>
  <c r="U379" i="1"/>
  <c r="I389" i="1"/>
  <c r="AK3857" i="1" l="1"/>
  <c r="U380" i="1"/>
  <c r="I390" i="1"/>
  <c r="AK3858" i="1" l="1"/>
  <c r="U381" i="1"/>
  <c r="I391" i="1"/>
  <c r="AK3859" i="1" l="1"/>
  <c r="U382" i="1"/>
  <c r="I392" i="1"/>
  <c r="AK3860" i="1" l="1"/>
  <c r="U383" i="1"/>
  <c r="I393" i="1"/>
  <c r="AK3861" i="1" l="1"/>
  <c r="U384" i="1"/>
  <c r="I394" i="1"/>
  <c r="AK3862" i="1" l="1"/>
  <c r="U385" i="1"/>
  <c r="I395" i="1"/>
  <c r="AK3863" i="1" l="1"/>
  <c r="U386" i="1"/>
  <c r="I396" i="1"/>
  <c r="U387" i="1" l="1"/>
  <c r="I397" i="1"/>
  <c r="U388" i="1" l="1"/>
  <c r="I398" i="1"/>
  <c r="U389" i="1" l="1"/>
  <c r="I399" i="1"/>
  <c r="U390" i="1" l="1"/>
  <c r="I400" i="1"/>
  <c r="U391" i="1" l="1"/>
  <c r="I401" i="1"/>
  <c r="U392" i="1" l="1"/>
  <c r="I402" i="1"/>
  <c r="U393" i="1" l="1"/>
  <c r="I403" i="1"/>
  <c r="U394" i="1" l="1"/>
  <c r="I404" i="1"/>
  <c r="U395" i="1" l="1"/>
  <c r="I405" i="1"/>
  <c r="U396" i="1" l="1"/>
  <c r="I406" i="1"/>
  <c r="U397" i="1" l="1"/>
  <c r="I407" i="1"/>
  <c r="U398" i="1" l="1"/>
  <c r="I408" i="1"/>
  <c r="U399" i="1" l="1"/>
  <c r="I409" i="1"/>
  <c r="U400" i="1" l="1"/>
  <c r="I410" i="1"/>
  <c r="U401" i="1" l="1"/>
  <c r="I411" i="1"/>
  <c r="U402" i="1" l="1"/>
  <c r="I412" i="1"/>
  <c r="U403" i="1" l="1"/>
  <c r="I413" i="1"/>
  <c r="U404" i="1" l="1"/>
  <c r="I414" i="1"/>
  <c r="U405" i="1" l="1"/>
  <c r="I415" i="1"/>
  <c r="U406" i="1" l="1"/>
  <c r="I416" i="1"/>
  <c r="U407" i="1" l="1"/>
  <c r="I417" i="1"/>
  <c r="U408" i="1" l="1"/>
  <c r="I418" i="1"/>
  <c r="U409" i="1" l="1"/>
  <c r="I419" i="1"/>
  <c r="U410" i="1" l="1"/>
  <c r="I420" i="1"/>
  <c r="U411" i="1" l="1"/>
  <c r="I421" i="1"/>
  <c r="U412" i="1" l="1"/>
  <c r="I422" i="1"/>
  <c r="U413" i="1" l="1"/>
  <c r="I423" i="1"/>
  <c r="U414" i="1" l="1"/>
  <c r="I424" i="1"/>
  <c r="U415" i="1" l="1"/>
  <c r="I425" i="1"/>
  <c r="U416" i="1" l="1"/>
  <c r="I426" i="1"/>
  <c r="U417" i="1" l="1"/>
  <c r="I427" i="1"/>
  <c r="U418" i="1" l="1"/>
  <c r="I428" i="1"/>
  <c r="U419" i="1" l="1"/>
  <c r="I429" i="1"/>
  <c r="U420" i="1" l="1"/>
  <c r="I430" i="1"/>
  <c r="U421" i="1" l="1"/>
  <c r="I431" i="1"/>
  <c r="U422" i="1" l="1"/>
  <c r="I432" i="1"/>
  <c r="U423" i="1" l="1"/>
  <c r="I433" i="1"/>
  <c r="U424" i="1" l="1"/>
  <c r="I434" i="1"/>
  <c r="U425" i="1" l="1"/>
  <c r="I435" i="1"/>
  <c r="U426" i="1" l="1"/>
  <c r="I436" i="1"/>
  <c r="U427" i="1" l="1"/>
  <c r="I437" i="1"/>
  <c r="U428" i="1" l="1"/>
  <c r="I438" i="1"/>
  <c r="U429" i="1" l="1"/>
  <c r="I439" i="1"/>
  <c r="U430" i="1" l="1"/>
  <c r="I440" i="1"/>
  <c r="U431" i="1" l="1"/>
  <c r="I441" i="1"/>
  <c r="U432" i="1" l="1"/>
  <c r="I442" i="1"/>
  <c r="U433" i="1" l="1"/>
  <c r="I443" i="1"/>
  <c r="U434" i="1" l="1"/>
  <c r="I444" i="1"/>
  <c r="U435" i="1" l="1"/>
  <c r="I445" i="1"/>
  <c r="U436" i="1" l="1"/>
  <c r="I446" i="1"/>
  <c r="U437" i="1" l="1"/>
  <c r="I447" i="1"/>
  <c r="U438" i="1" l="1"/>
  <c r="I448" i="1"/>
  <c r="U439" i="1" l="1"/>
  <c r="I449" i="1"/>
  <c r="U440" i="1" l="1"/>
  <c r="I450" i="1"/>
  <c r="U441" i="1" l="1"/>
  <c r="I451" i="1"/>
  <c r="U442" i="1" l="1"/>
  <c r="I452" i="1"/>
  <c r="U443" i="1" l="1"/>
  <c r="I453" i="1"/>
  <c r="U444" i="1" l="1"/>
  <c r="I454" i="1"/>
  <c r="U445" i="1" l="1"/>
  <c r="I455" i="1"/>
  <c r="U446" i="1" l="1"/>
  <c r="I456" i="1"/>
  <c r="U447" i="1" l="1"/>
  <c r="I457" i="1"/>
  <c r="U448" i="1" l="1"/>
  <c r="I458" i="1"/>
  <c r="U449" i="1" l="1"/>
  <c r="I459" i="1"/>
  <c r="U450" i="1" l="1"/>
  <c r="I460" i="1"/>
  <c r="U451" i="1" l="1"/>
  <c r="I461" i="1"/>
  <c r="U452" i="1" l="1"/>
  <c r="I462" i="1"/>
  <c r="U453" i="1" l="1"/>
  <c r="I463" i="1"/>
  <c r="U454" i="1" l="1"/>
  <c r="I464" i="1"/>
  <c r="U455" i="1" l="1"/>
  <c r="I465" i="1"/>
  <c r="U456" i="1" l="1"/>
  <c r="I466" i="1"/>
  <c r="U457" i="1" l="1"/>
  <c r="I467" i="1"/>
  <c r="U458" i="1" l="1"/>
  <c r="I468" i="1"/>
  <c r="U459" i="1" l="1"/>
  <c r="I469" i="1"/>
  <c r="U460" i="1" l="1"/>
  <c r="I470" i="1"/>
  <c r="U461" i="1" l="1"/>
  <c r="I471" i="1"/>
  <c r="U462" i="1" l="1"/>
  <c r="I472" i="1"/>
  <c r="U463" i="1" l="1"/>
  <c r="I473" i="1"/>
  <c r="U464" i="1" l="1"/>
  <c r="I474" i="1"/>
  <c r="U465" i="1" l="1"/>
  <c r="I475" i="1"/>
  <c r="U466" i="1" l="1"/>
  <c r="I476" i="1"/>
  <c r="U467" i="1" l="1"/>
  <c r="I477" i="1"/>
  <c r="U468" i="1" l="1"/>
  <c r="I478" i="1"/>
  <c r="U469" i="1" l="1"/>
  <c r="I479" i="1"/>
  <c r="U470" i="1" l="1"/>
  <c r="I480" i="1"/>
  <c r="U471" i="1" l="1"/>
  <c r="I481" i="1"/>
  <c r="U472" i="1" l="1"/>
  <c r="I482" i="1"/>
  <c r="U473" i="1" l="1"/>
  <c r="I483" i="1"/>
  <c r="U474" i="1" l="1"/>
  <c r="I484" i="1"/>
  <c r="U475" i="1" l="1"/>
  <c r="I485" i="1"/>
  <c r="U476" i="1" l="1"/>
  <c r="I486" i="1"/>
  <c r="U477" i="1" l="1"/>
  <c r="I487" i="1"/>
  <c r="U478" i="1" l="1"/>
  <c r="I488" i="1"/>
  <c r="U479" i="1" l="1"/>
  <c r="I489" i="1"/>
  <c r="U480" i="1" l="1"/>
  <c r="I490" i="1"/>
  <c r="U481" i="1" l="1"/>
  <c r="I491" i="1"/>
  <c r="U482" i="1" l="1"/>
  <c r="I492" i="1"/>
  <c r="U483" i="1" l="1"/>
  <c r="I493" i="1"/>
  <c r="U484" i="1" l="1"/>
  <c r="I494" i="1"/>
  <c r="U485" i="1" l="1"/>
  <c r="I495" i="1"/>
  <c r="U486" i="1" l="1"/>
  <c r="I496" i="1"/>
  <c r="U487" i="1" l="1"/>
  <c r="I497" i="1"/>
  <c r="U488" i="1" l="1"/>
  <c r="I498" i="1"/>
  <c r="U489" i="1" l="1"/>
  <c r="I499" i="1"/>
  <c r="U490" i="1" l="1"/>
  <c r="I500" i="1"/>
  <c r="U491" i="1" l="1"/>
  <c r="I501" i="1"/>
  <c r="U492" i="1" l="1"/>
  <c r="I502" i="1"/>
  <c r="U493" i="1" l="1"/>
  <c r="I503" i="1"/>
  <c r="U494" i="1" l="1"/>
  <c r="I504" i="1"/>
  <c r="U495" i="1" l="1"/>
  <c r="I505" i="1"/>
  <c r="U496" i="1" l="1"/>
  <c r="I506" i="1"/>
  <c r="U497" i="1" l="1"/>
  <c r="I507" i="1"/>
  <c r="U498" i="1" l="1"/>
  <c r="I508" i="1"/>
  <c r="U499" i="1" l="1"/>
  <c r="I509" i="1"/>
  <c r="U500" i="1" l="1"/>
  <c r="I510" i="1"/>
  <c r="U501" i="1" l="1"/>
  <c r="I511" i="1"/>
  <c r="U502" i="1" l="1"/>
  <c r="I512" i="1"/>
  <c r="U503" i="1" l="1"/>
  <c r="I513" i="1"/>
  <c r="U504" i="1" l="1"/>
  <c r="I514" i="1"/>
  <c r="U505" i="1" l="1"/>
  <c r="I515" i="1"/>
  <c r="U506" i="1" l="1"/>
  <c r="I516" i="1"/>
  <c r="U507" i="1" l="1"/>
  <c r="I517" i="1"/>
  <c r="U508" i="1" l="1"/>
  <c r="I518" i="1"/>
  <c r="U509" i="1" l="1"/>
  <c r="I519" i="1"/>
  <c r="U510" i="1" l="1"/>
  <c r="I520" i="1"/>
  <c r="U511" i="1" l="1"/>
  <c r="I521" i="1"/>
  <c r="U512" i="1" l="1"/>
  <c r="I522" i="1"/>
  <c r="U513" i="1" l="1"/>
  <c r="I523" i="1"/>
  <c r="U514" i="1" l="1"/>
  <c r="I524" i="1"/>
  <c r="U515" i="1" l="1"/>
  <c r="I525" i="1"/>
  <c r="U516" i="1" l="1"/>
  <c r="I526" i="1"/>
  <c r="U517" i="1" l="1"/>
  <c r="I527" i="1"/>
  <c r="U518" i="1" l="1"/>
  <c r="I528" i="1"/>
  <c r="U519" i="1" l="1"/>
  <c r="I529" i="1"/>
  <c r="U520" i="1" l="1"/>
  <c r="I530" i="1"/>
  <c r="U521" i="1" l="1"/>
  <c r="I531" i="1"/>
  <c r="U522" i="1" l="1"/>
  <c r="I532" i="1"/>
  <c r="U523" i="1" l="1"/>
  <c r="I533" i="1"/>
  <c r="U524" i="1" l="1"/>
  <c r="I534" i="1"/>
  <c r="U525" i="1" l="1"/>
  <c r="I535" i="1"/>
  <c r="U526" i="1" l="1"/>
  <c r="I536" i="1"/>
  <c r="U527" i="1" l="1"/>
  <c r="I537" i="1"/>
  <c r="U528" i="1" l="1"/>
  <c r="I538" i="1"/>
  <c r="U529" i="1" l="1"/>
  <c r="I539" i="1"/>
  <c r="U530" i="1" l="1"/>
  <c r="I540" i="1"/>
  <c r="U531" i="1" l="1"/>
  <c r="I541" i="1"/>
  <c r="U532" i="1" l="1"/>
  <c r="I542" i="1"/>
  <c r="U533" i="1" l="1"/>
  <c r="I543" i="1"/>
  <c r="U534" i="1" l="1"/>
  <c r="I544" i="1"/>
  <c r="U535" i="1" l="1"/>
  <c r="I545" i="1"/>
  <c r="U536" i="1" l="1"/>
  <c r="I546" i="1"/>
  <c r="U537" i="1" l="1"/>
  <c r="I547" i="1"/>
  <c r="U538" i="1" l="1"/>
  <c r="I548" i="1"/>
  <c r="U539" i="1" l="1"/>
  <c r="I549" i="1"/>
  <c r="U540" i="1" l="1"/>
  <c r="I550" i="1"/>
  <c r="U541" i="1" l="1"/>
  <c r="I551" i="1"/>
  <c r="U542" i="1" l="1"/>
  <c r="I552" i="1"/>
  <c r="U543" i="1" l="1"/>
  <c r="I553" i="1"/>
  <c r="U544" i="1" l="1"/>
  <c r="I554" i="1"/>
  <c r="U545" i="1" l="1"/>
  <c r="I555" i="1"/>
  <c r="U546" i="1" l="1"/>
  <c r="I556" i="1"/>
  <c r="U547" i="1" l="1"/>
  <c r="I557" i="1"/>
  <c r="U548" i="1" l="1"/>
  <c r="I558" i="1"/>
  <c r="U549" i="1" l="1"/>
  <c r="I559" i="1"/>
  <c r="U550" i="1" l="1"/>
  <c r="I560" i="1"/>
  <c r="U551" i="1" l="1"/>
  <c r="I561" i="1"/>
  <c r="U552" i="1" l="1"/>
  <c r="I562" i="1"/>
  <c r="U553" i="1" l="1"/>
  <c r="I563" i="1"/>
  <c r="U554" i="1" l="1"/>
  <c r="I564" i="1"/>
  <c r="U555" i="1" l="1"/>
  <c r="I565" i="1"/>
  <c r="U556" i="1" l="1"/>
  <c r="I566" i="1"/>
  <c r="U557" i="1" l="1"/>
  <c r="I567" i="1"/>
  <c r="U558" i="1" l="1"/>
  <c r="I568" i="1"/>
  <c r="U559" i="1" l="1"/>
  <c r="I569" i="1"/>
  <c r="U560" i="1" l="1"/>
  <c r="I570" i="1"/>
  <c r="U561" i="1" l="1"/>
  <c r="I571" i="1"/>
  <c r="U562" i="1" l="1"/>
  <c r="I572" i="1"/>
  <c r="U563" i="1" l="1"/>
  <c r="I573" i="1"/>
  <c r="U564" i="1" l="1"/>
  <c r="I574" i="1"/>
  <c r="U565" i="1" l="1"/>
  <c r="I575" i="1"/>
  <c r="U566" i="1" l="1"/>
  <c r="I576" i="1"/>
  <c r="U567" i="1" l="1"/>
  <c r="I577" i="1"/>
  <c r="U568" i="1" l="1"/>
  <c r="I578" i="1"/>
  <c r="U569" i="1" l="1"/>
  <c r="I579" i="1"/>
  <c r="U570" i="1" l="1"/>
  <c r="I580" i="1"/>
  <c r="U571" i="1" l="1"/>
  <c r="I581" i="1"/>
  <c r="U572" i="1" l="1"/>
  <c r="I582" i="1"/>
  <c r="U573" i="1" l="1"/>
  <c r="I583" i="1"/>
  <c r="U574" i="1" l="1"/>
  <c r="I584" i="1"/>
  <c r="U575" i="1" l="1"/>
  <c r="I585" i="1"/>
  <c r="U576" i="1" l="1"/>
  <c r="I586" i="1"/>
  <c r="U577" i="1" l="1"/>
  <c r="I587" i="1"/>
  <c r="U578" i="1" l="1"/>
  <c r="I588" i="1"/>
  <c r="U579" i="1" l="1"/>
  <c r="I589" i="1"/>
  <c r="U580" i="1" l="1"/>
  <c r="I590" i="1"/>
  <c r="U581" i="1" l="1"/>
  <c r="I591" i="1"/>
  <c r="U582" i="1" l="1"/>
  <c r="I592" i="1"/>
  <c r="U583" i="1" l="1"/>
  <c r="I593" i="1"/>
  <c r="U584" i="1" l="1"/>
  <c r="I594" i="1"/>
  <c r="U585" i="1" l="1"/>
  <c r="I595" i="1"/>
  <c r="U586" i="1" l="1"/>
  <c r="I596" i="1"/>
  <c r="U587" i="1" l="1"/>
  <c r="I597" i="1"/>
  <c r="U588" i="1" l="1"/>
  <c r="I598" i="1"/>
  <c r="U589" i="1" l="1"/>
  <c r="I599" i="1"/>
  <c r="U590" i="1" l="1"/>
  <c r="I600" i="1"/>
  <c r="U591" i="1" l="1"/>
  <c r="I601" i="1"/>
  <c r="U592" i="1" l="1"/>
  <c r="I602" i="1"/>
  <c r="U593" i="1" l="1"/>
  <c r="I603" i="1"/>
  <c r="U594" i="1" l="1"/>
  <c r="I604" i="1"/>
  <c r="U595" i="1" l="1"/>
  <c r="I605" i="1"/>
  <c r="U596" i="1" l="1"/>
  <c r="I606" i="1"/>
  <c r="U597" i="1" l="1"/>
  <c r="I607" i="1"/>
  <c r="U598" i="1" l="1"/>
  <c r="I608" i="1"/>
  <c r="U599" i="1" l="1"/>
  <c r="I609" i="1"/>
  <c r="U600" i="1" l="1"/>
  <c r="I610" i="1"/>
  <c r="U601" i="1" l="1"/>
  <c r="I611" i="1"/>
  <c r="U602" i="1" l="1"/>
  <c r="I612" i="1"/>
  <c r="U603" i="1" l="1"/>
  <c r="I613" i="1"/>
  <c r="U604" i="1" l="1"/>
  <c r="I614" i="1"/>
  <c r="U605" i="1" l="1"/>
  <c r="I615" i="1"/>
  <c r="U606" i="1" l="1"/>
  <c r="I616" i="1"/>
  <c r="U607" i="1" l="1"/>
  <c r="I617" i="1"/>
  <c r="U608" i="1" l="1"/>
  <c r="I618" i="1"/>
  <c r="U609" i="1" l="1"/>
  <c r="I619" i="1"/>
  <c r="U610" i="1" l="1"/>
  <c r="I620" i="1"/>
  <c r="U611" i="1" l="1"/>
  <c r="I621" i="1"/>
  <c r="U612" i="1" l="1"/>
  <c r="I622" i="1"/>
  <c r="U613" i="1" l="1"/>
  <c r="I623" i="1"/>
  <c r="U614" i="1" l="1"/>
  <c r="I624" i="1"/>
  <c r="U615" i="1" l="1"/>
  <c r="I625" i="1"/>
  <c r="U616" i="1" l="1"/>
  <c r="I626" i="1"/>
  <c r="U617" i="1" l="1"/>
  <c r="I627" i="1"/>
  <c r="U618" i="1" l="1"/>
  <c r="I628" i="1"/>
  <c r="U619" i="1" l="1"/>
  <c r="I629" i="1"/>
  <c r="U620" i="1" l="1"/>
  <c r="I630" i="1"/>
  <c r="U621" i="1" l="1"/>
  <c r="I631" i="1"/>
  <c r="U622" i="1" l="1"/>
  <c r="I632" i="1"/>
  <c r="U623" i="1" l="1"/>
  <c r="I633" i="1"/>
  <c r="U624" i="1" l="1"/>
  <c r="I634" i="1"/>
  <c r="U625" i="1" l="1"/>
  <c r="I635" i="1"/>
  <c r="U626" i="1" l="1"/>
  <c r="I636" i="1"/>
  <c r="U627" i="1" l="1"/>
  <c r="I637" i="1"/>
  <c r="U628" i="1" l="1"/>
  <c r="I638" i="1"/>
  <c r="U629" i="1" l="1"/>
  <c r="I639" i="1"/>
  <c r="U630" i="1" l="1"/>
  <c r="I640" i="1"/>
  <c r="U631" i="1" l="1"/>
  <c r="I641" i="1"/>
  <c r="U632" i="1" l="1"/>
  <c r="I642" i="1"/>
  <c r="U633" i="1" l="1"/>
  <c r="I643" i="1"/>
  <c r="U634" i="1" l="1"/>
  <c r="I644" i="1"/>
  <c r="U635" i="1" l="1"/>
  <c r="I645" i="1"/>
  <c r="U636" i="1" l="1"/>
  <c r="I646" i="1"/>
  <c r="U637" i="1" l="1"/>
  <c r="I647" i="1"/>
  <c r="U638" i="1" l="1"/>
  <c r="I648" i="1"/>
  <c r="U639" i="1" l="1"/>
  <c r="I649" i="1"/>
  <c r="U640" i="1" l="1"/>
  <c r="I650" i="1"/>
  <c r="U641" i="1" l="1"/>
  <c r="I651" i="1"/>
  <c r="U642" i="1" l="1"/>
  <c r="I652" i="1"/>
  <c r="U643" i="1" l="1"/>
  <c r="I653" i="1"/>
  <c r="U644" i="1" l="1"/>
  <c r="I654" i="1"/>
  <c r="U645" i="1" l="1"/>
  <c r="I655" i="1"/>
  <c r="U646" i="1" l="1"/>
  <c r="I656" i="1"/>
  <c r="U647" i="1" l="1"/>
  <c r="I657" i="1"/>
  <c r="U648" i="1" l="1"/>
  <c r="I658" i="1"/>
  <c r="U649" i="1" l="1"/>
  <c r="I659" i="1"/>
  <c r="U650" i="1" l="1"/>
  <c r="I660" i="1"/>
  <c r="U651" i="1" l="1"/>
  <c r="I661" i="1"/>
  <c r="U652" i="1" l="1"/>
  <c r="I662" i="1"/>
  <c r="U653" i="1" l="1"/>
  <c r="I663" i="1"/>
  <c r="U654" i="1" l="1"/>
  <c r="I664" i="1"/>
  <c r="U655" i="1" l="1"/>
  <c r="I665" i="1"/>
  <c r="U656" i="1" l="1"/>
  <c r="I666" i="1"/>
  <c r="U657" i="1" l="1"/>
  <c r="I667" i="1"/>
  <c r="U658" i="1" l="1"/>
  <c r="I668" i="1"/>
  <c r="U659" i="1" l="1"/>
  <c r="I669" i="1"/>
  <c r="U660" i="1" l="1"/>
  <c r="I670" i="1"/>
  <c r="U661" i="1" l="1"/>
  <c r="I671" i="1"/>
  <c r="U662" i="1" l="1"/>
  <c r="I672" i="1"/>
  <c r="U663" i="1" l="1"/>
  <c r="I673" i="1"/>
  <c r="U664" i="1" l="1"/>
  <c r="I674" i="1"/>
  <c r="U665" i="1" l="1"/>
  <c r="I675" i="1"/>
  <c r="U666" i="1" l="1"/>
  <c r="I676" i="1"/>
  <c r="U667" i="1" l="1"/>
  <c r="I677" i="1"/>
  <c r="U668" i="1" l="1"/>
  <c r="I678" i="1"/>
  <c r="U669" i="1" l="1"/>
  <c r="I679" i="1"/>
  <c r="U670" i="1" l="1"/>
  <c r="I680" i="1"/>
  <c r="U671" i="1" l="1"/>
  <c r="I681" i="1"/>
  <c r="U672" i="1" l="1"/>
  <c r="I682" i="1"/>
  <c r="U673" i="1" l="1"/>
  <c r="I683" i="1"/>
  <c r="U674" i="1" l="1"/>
  <c r="I684" i="1"/>
  <c r="U675" i="1" l="1"/>
  <c r="I685" i="1"/>
  <c r="U676" i="1" l="1"/>
  <c r="I686" i="1"/>
  <c r="U677" i="1" l="1"/>
  <c r="I687" i="1"/>
  <c r="U678" i="1" l="1"/>
  <c r="I688" i="1"/>
  <c r="U679" i="1" l="1"/>
  <c r="I689" i="1"/>
  <c r="U680" i="1" l="1"/>
  <c r="I690" i="1"/>
  <c r="U681" i="1" l="1"/>
  <c r="I691" i="1"/>
  <c r="U682" i="1" l="1"/>
  <c r="I692" i="1"/>
  <c r="U683" i="1" l="1"/>
  <c r="I693" i="1"/>
  <c r="U684" i="1" l="1"/>
  <c r="I694" i="1"/>
  <c r="U685" i="1" l="1"/>
  <c r="I695" i="1"/>
  <c r="U686" i="1" l="1"/>
  <c r="I696" i="1"/>
  <c r="U687" i="1" l="1"/>
  <c r="I697" i="1"/>
  <c r="U688" i="1" l="1"/>
  <c r="I698" i="1"/>
  <c r="U689" i="1" l="1"/>
  <c r="I699" i="1"/>
  <c r="U690" i="1" l="1"/>
  <c r="I700" i="1"/>
  <c r="U691" i="1" l="1"/>
  <c r="I701" i="1"/>
  <c r="U692" i="1" l="1"/>
  <c r="I702" i="1"/>
  <c r="U693" i="1" l="1"/>
  <c r="I703" i="1"/>
  <c r="U694" i="1" l="1"/>
  <c r="I704" i="1"/>
  <c r="U695" i="1" l="1"/>
  <c r="I705" i="1"/>
  <c r="U696" i="1" l="1"/>
  <c r="I706" i="1"/>
  <c r="U697" i="1" l="1"/>
  <c r="I707" i="1"/>
  <c r="U698" i="1" l="1"/>
  <c r="I708" i="1"/>
  <c r="U699" i="1" l="1"/>
  <c r="I709" i="1"/>
  <c r="U700" i="1" l="1"/>
  <c r="I710" i="1"/>
  <c r="U701" i="1" l="1"/>
  <c r="I711" i="1"/>
  <c r="U702" i="1" l="1"/>
  <c r="I712" i="1"/>
  <c r="U703" i="1" l="1"/>
  <c r="I713" i="1"/>
  <c r="U704" i="1" l="1"/>
  <c r="I714" i="1"/>
  <c r="U705" i="1" l="1"/>
  <c r="I715" i="1"/>
  <c r="U706" i="1" l="1"/>
  <c r="I716" i="1"/>
  <c r="U707" i="1" l="1"/>
  <c r="I717" i="1"/>
  <c r="U708" i="1" l="1"/>
  <c r="I718" i="1"/>
  <c r="U709" i="1" l="1"/>
  <c r="I719" i="1"/>
  <c r="U710" i="1" l="1"/>
  <c r="I720" i="1"/>
  <c r="U711" i="1" l="1"/>
  <c r="I721" i="1"/>
  <c r="U712" i="1" l="1"/>
  <c r="I722" i="1"/>
  <c r="U713" i="1" l="1"/>
  <c r="I723" i="1"/>
  <c r="U714" i="1" l="1"/>
  <c r="I724" i="1"/>
  <c r="U715" i="1" l="1"/>
  <c r="I725" i="1"/>
  <c r="U716" i="1" l="1"/>
  <c r="I726" i="1"/>
  <c r="U717" i="1" l="1"/>
  <c r="I727" i="1"/>
  <c r="U718" i="1" l="1"/>
  <c r="I728" i="1"/>
  <c r="U719" i="1" l="1"/>
  <c r="I729" i="1"/>
  <c r="U720" i="1" l="1"/>
  <c r="I730" i="1"/>
  <c r="U721" i="1" l="1"/>
  <c r="I731" i="1"/>
  <c r="U722" i="1" l="1"/>
  <c r="I732" i="1"/>
  <c r="U723" i="1" l="1"/>
  <c r="I733" i="1"/>
  <c r="U724" i="1" l="1"/>
  <c r="I734" i="1"/>
  <c r="U725" i="1" l="1"/>
  <c r="I735" i="1"/>
  <c r="U726" i="1" l="1"/>
  <c r="I736" i="1"/>
  <c r="U727" i="1" l="1"/>
  <c r="I737" i="1"/>
  <c r="U728" i="1" l="1"/>
  <c r="I738" i="1"/>
  <c r="U729" i="1" l="1"/>
  <c r="I739" i="1"/>
  <c r="U730" i="1" l="1"/>
  <c r="I740" i="1"/>
  <c r="U731" i="1" l="1"/>
  <c r="I741" i="1"/>
  <c r="U732" i="1" l="1"/>
  <c r="I742" i="1"/>
  <c r="U733" i="1" l="1"/>
  <c r="I743" i="1"/>
  <c r="U734" i="1" l="1"/>
  <c r="I744" i="1"/>
  <c r="U735" i="1" l="1"/>
  <c r="I745" i="1"/>
  <c r="U736" i="1" l="1"/>
  <c r="I746" i="1"/>
  <c r="U737" i="1" l="1"/>
  <c r="I747" i="1"/>
  <c r="U738" i="1" l="1"/>
  <c r="I748" i="1"/>
  <c r="U739" i="1" l="1"/>
  <c r="I749" i="1"/>
  <c r="U740" i="1" l="1"/>
  <c r="I750" i="1"/>
  <c r="U741" i="1" l="1"/>
  <c r="AM741" i="1"/>
  <c r="I751" i="1"/>
  <c r="U742" i="1" l="1"/>
  <c r="I752" i="1"/>
  <c r="U743" i="1" l="1"/>
  <c r="I753" i="1"/>
  <c r="U744" i="1" l="1"/>
  <c r="I754" i="1"/>
  <c r="U745" i="1" l="1"/>
  <c r="I755" i="1"/>
  <c r="U746" i="1" l="1"/>
  <c r="I756" i="1"/>
  <c r="U747" i="1" l="1"/>
  <c r="I757" i="1"/>
  <c r="U748" i="1" l="1"/>
  <c r="I758" i="1"/>
  <c r="U749" i="1" l="1"/>
  <c r="I759" i="1"/>
  <c r="U750" i="1" l="1"/>
  <c r="I760" i="1"/>
  <c r="U751" i="1" l="1"/>
  <c r="I761" i="1"/>
  <c r="U752" i="1" l="1"/>
  <c r="I762" i="1"/>
  <c r="U753" i="1" l="1"/>
  <c r="I763" i="1"/>
  <c r="U754" i="1" l="1"/>
  <c r="I764" i="1"/>
  <c r="U755" i="1" l="1"/>
  <c r="I765" i="1"/>
  <c r="U756" i="1" l="1"/>
  <c r="I766" i="1"/>
  <c r="U757" i="1" l="1"/>
  <c r="I767" i="1"/>
  <c r="U758" i="1" l="1"/>
  <c r="I768" i="1"/>
  <c r="U759" i="1" l="1"/>
  <c r="I769" i="1"/>
  <c r="U760" i="1" l="1"/>
  <c r="I770" i="1"/>
  <c r="U761" i="1" l="1"/>
  <c r="I771" i="1"/>
  <c r="U762" i="1" l="1"/>
  <c r="I772" i="1"/>
  <c r="U763" i="1" l="1"/>
  <c r="I773" i="1"/>
  <c r="U764" i="1" l="1"/>
  <c r="I774" i="1"/>
  <c r="U765" i="1" l="1"/>
  <c r="I775" i="1"/>
  <c r="U766" i="1" l="1"/>
  <c r="I776" i="1"/>
  <c r="U767" i="1" l="1"/>
  <c r="I777" i="1"/>
  <c r="U768" i="1" l="1"/>
  <c r="I778" i="1"/>
  <c r="U769" i="1" l="1"/>
  <c r="I779" i="1"/>
  <c r="U770" i="1" l="1"/>
  <c r="I780" i="1"/>
  <c r="U771" i="1" l="1"/>
  <c r="I781" i="1"/>
  <c r="U772" i="1" l="1"/>
  <c r="I782" i="1"/>
  <c r="U773" i="1" l="1"/>
  <c r="I783" i="1"/>
  <c r="U774" i="1" l="1"/>
  <c r="I784" i="1"/>
  <c r="U775" i="1" l="1"/>
  <c r="I785" i="1"/>
  <c r="U776" i="1" l="1"/>
  <c r="I786" i="1"/>
  <c r="U777" i="1" l="1"/>
  <c r="I787" i="1"/>
  <c r="U778" i="1" l="1"/>
  <c r="I788" i="1"/>
  <c r="U779" i="1" l="1"/>
  <c r="I789" i="1"/>
  <c r="U780" i="1" l="1"/>
  <c r="I790" i="1"/>
  <c r="U781" i="1" l="1"/>
  <c r="I791" i="1"/>
  <c r="U782" i="1" l="1"/>
  <c r="I792" i="1"/>
  <c r="U783" i="1" l="1"/>
  <c r="I793" i="1"/>
  <c r="U784" i="1" l="1"/>
  <c r="I794" i="1"/>
  <c r="U785" i="1" l="1"/>
  <c r="I795" i="1"/>
  <c r="U786" i="1" l="1"/>
  <c r="I796" i="1"/>
  <c r="U787" i="1" l="1"/>
  <c r="I797" i="1"/>
  <c r="U788" i="1" l="1"/>
  <c r="I798" i="1"/>
  <c r="U789" i="1" l="1"/>
  <c r="I799" i="1"/>
  <c r="U790" i="1" l="1"/>
  <c r="I800" i="1"/>
  <c r="U791" i="1" l="1"/>
  <c r="I801" i="1"/>
  <c r="U792" i="1" l="1"/>
  <c r="I802" i="1"/>
  <c r="U793" i="1" l="1"/>
  <c r="I803" i="1"/>
  <c r="U794" i="1" l="1"/>
  <c r="I804" i="1"/>
  <c r="U795" i="1" l="1"/>
  <c r="I805" i="1"/>
  <c r="U796" i="1" l="1"/>
  <c r="I806" i="1"/>
  <c r="U797" i="1" l="1"/>
  <c r="I807" i="1"/>
  <c r="U798" i="1" l="1"/>
  <c r="I808" i="1"/>
  <c r="U799" i="1" l="1"/>
  <c r="I809" i="1"/>
  <c r="U800" i="1" l="1"/>
  <c r="I810" i="1"/>
  <c r="U801" i="1" l="1"/>
  <c r="I811" i="1"/>
  <c r="U802" i="1" l="1"/>
  <c r="I812" i="1"/>
  <c r="U803" i="1" l="1"/>
  <c r="I813" i="1"/>
  <c r="U804" i="1" l="1"/>
  <c r="I814" i="1"/>
  <c r="U805" i="1" l="1"/>
  <c r="I815" i="1"/>
  <c r="U806" i="1" l="1"/>
  <c r="I816" i="1"/>
  <c r="U807" i="1" l="1"/>
  <c r="I817" i="1"/>
  <c r="U808" i="1" l="1"/>
  <c r="I818" i="1"/>
  <c r="U809" i="1" l="1"/>
  <c r="I819" i="1"/>
  <c r="U810" i="1" l="1"/>
  <c r="I820" i="1"/>
  <c r="U811" i="1" l="1"/>
  <c r="I821" i="1"/>
  <c r="U812" i="1" l="1"/>
  <c r="I822" i="1"/>
  <c r="U813" i="1" l="1"/>
  <c r="I823" i="1"/>
  <c r="U814" i="1" l="1"/>
  <c r="I824" i="1"/>
  <c r="U815" i="1" l="1"/>
  <c r="I825" i="1"/>
  <c r="U816" i="1" l="1"/>
  <c r="I826" i="1"/>
  <c r="U817" i="1" l="1"/>
  <c r="I827" i="1"/>
  <c r="U818" i="1" l="1"/>
  <c r="I828" i="1"/>
  <c r="U819" i="1" l="1"/>
  <c r="I829" i="1"/>
  <c r="U820" i="1" l="1"/>
  <c r="I830" i="1"/>
  <c r="U821" i="1" l="1"/>
  <c r="I831" i="1"/>
  <c r="U822" i="1" l="1"/>
  <c r="I832" i="1"/>
  <c r="U823" i="1" l="1"/>
  <c r="I833" i="1"/>
  <c r="U824" i="1" l="1"/>
  <c r="I834" i="1"/>
  <c r="U825" i="1" l="1"/>
  <c r="I835" i="1"/>
  <c r="U826" i="1" l="1"/>
  <c r="I836" i="1"/>
  <c r="U827" i="1" l="1"/>
  <c r="I837" i="1"/>
  <c r="U828" i="1" l="1"/>
  <c r="I838" i="1"/>
  <c r="U829" i="1" l="1"/>
  <c r="I839" i="1"/>
  <c r="U830" i="1" l="1"/>
  <c r="I840" i="1"/>
  <c r="U831" i="1" l="1"/>
  <c r="I841" i="1"/>
  <c r="U832" i="1" l="1"/>
  <c r="I842" i="1"/>
  <c r="U833" i="1" l="1"/>
  <c r="I843" i="1"/>
  <c r="U834" i="1" l="1"/>
  <c r="I844" i="1"/>
  <c r="U835" i="1" l="1"/>
  <c r="I845" i="1"/>
  <c r="U836" i="1" l="1"/>
  <c r="I846" i="1"/>
  <c r="U837" i="1" l="1"/>
  <c r="I847" i="1"/>
  <c r="U838" i="1" l="1"/>
  <c r="I848" i="1"/>
  <c r="U839" i="1" l="1"/>
  <c r="I849" i="1"/>
  <c r="U840" i="1" l="1"/>
  <c r="I850" i="1"/>
  <c r="U841" i="1" l="1"/>
  <c r="I851" i="1"/>
  <c r="U842" i="1" l="1"/>
  <c r="I852" i="1"/>
  <c r="U843" i="1" l="1"/>
  <c r="I853" i="1"/>
  <c r="U844" i="1" l="1"/>
  <c r="I854" i="1"/>
  <c r="U845" i="1" l="1"/>
  <c r="I855" i="1"/>
  <c r="U846" i="1" l="1"/>
  <c r="I856" i="1"/>
  <c r="U847" i="1" l="1"/>
  <c r="I857" i="1"/>
  <c r="U848" i="1" l="1"/>
  <c r="I858" i="1"/>
  <c r="U849" i="1" l="1"/>
  <c r="I859" i="1"/>
  <c r="U850" i="1" l="1"/>
  <c r="I860" i="1"/>
  <c r="U851" i="1" l="1"/>
  <c r="I861" i="1"/>
  <c r="U852" i="1" l="1"/>
  <c r="I862" i="1"/>
  <c r="U853" i="1" l="1"/>
  <c r="I863" i="1"/>
  <c r="U854" i="1" l="1"/>
  <c r="I864" i="1"/>
  <c r="U855" i="1" l="1"/>
  <c r="I865" i="1"/>
  <c r="U856" i="1" l="1"/>
  <c r="I866" i="1"/>
  <c r="U857" i="1" l="1"/>
  <c r="I867" i="1"/>
  <c r="U858" i="1" l="1"/>
  <c r="I868" i="1"/>
  <c r="U859" i="1" l="1"/>
  <c r="I869" i="1"/>
  <c r="U860" i="1" l="1"/>
  <c r="I870" i="1"/>
  <c r="U861" i="1" l="1"/>
  <c r="I871" i="1"/>
  <c r="U862" i="1" l="1"/>
  <c r="I872" i="1"/>
  <c r="U863" i="1" l="1"/>
  <c r="I873" i="1"/>
  <c r="U864" i="1" l="1"/>
  <c r="I874" i="1"/>
  <c r="U865" i="1" l="1"/>
  <c r="I875" i="1"/>
  <c r="U866" i="1" l="1"/>
  <c r="I876" i="1"/>
  <c r="U867" i="1" l="1"/>
  <c r="I877" i="1"/>
  <c r="U868" i="1" l="1"/>
  <c r="I878" i="1"/>
  <c r="U869" i="1" l="1"/>
  <c r="I879" i="1"/>
  <c r="U870" i="1" l="1"/>
  <c r="I880" i="1"/>
  <c r="U871" i="1" l="1"/>
  <c r="I881" i="1"/>
  <c r="U872" i="1" l="1"/>
  <c r="I882" i="1"/>
  <c r="U873" i="1" l="1"/>
  <c r="I883" i="1"/>
  <c r="U874" i="1" l="1"/>
  <c r="I884" i="1"/>
  <c r="U875" i="1" l="1"/>
  <c r="I885" i="1"/>
  <c r="U876" i="1" l="1"/>
  <c r="I886" i="1"/>
  <c r="U877" i="1" l="1"/>
  <c r="I887" i="1"/>
  <c r="U878" i="1" l="1"/>
  <c r="I888" i="1"/>
  <c r="U879" i="1" l="1"/>
  <c r="I889" i="1"/>
  <c r="U880" i="1" l="1"/>
  <c r="I890" i="1"/>
  <c r="U881" i="1" l="1"/>
  <c r="I891" i="1"/>
  <c r="U882" i="1" l="1"/>
  <c r="I892" i="1"/>
  <c r="U883" i="1" l="1"/>
  <c r="I893" i="1"/>
  <c r="U884" i="1" l="1"/>
  <c r="I894" i="1"/>
  <c r="U885" i="1" l="1"/>
  <c r="I895" i="1"/>
  <c r="U886" i="1" l="1"/>
  <c r="I896" i="1"/>
  <c r="U887" i="1" l="1"/>
  <c r="I897" i="1"/>
  <c r="U888" i="1" l="1"/>
  <c r="I898" i="1"/>
  <c r="U889" i="1" l="1"/>
  <c r="I899" i="1"/>
  <c r="U890" i="1" l="1"/>
  <c r="I900" i="1"/>
  <c r="U891" i="1" l="1"/>
  <c r="I901" i="1"/>
  <c r="U892" i="1" l="1"/>
  <c r="I902" i="1"/>
  <c r="U893" i="1" l="1"/>
  <c r="I903" i="1"/>
  <c r="U894" i="1" l="1"/>
  <c r="I904" i="1"/>
  <c r="U895" i="1" l="1"/>
  <c r="I905" i="1"/>
  <c r="U896" i="1" l="1"/>
  <c r="I906" i="1"/>
  <c r="U897" i="1" l="1"/>
  <c r="I907" i="1"/>
  <c r="U898" i="1" l="1"/>
  <c r="I908" i="1"/>
  <c r="U899" i="1" l="1"/>
  <c r="I909" i="1"/>
  <c r="U900" i="1" l="1"/>
  <c r="I910" i="1"/>
  <c r="U901" i="1" l="1"/>
  <c r="I911" i="1"/>
  <c r="U902" i="1" l="1"/>
  <c r="I912" i="1"/>
  <c r="U903" i="1" l="1"/>
  <c r="I913" i="1"/>
  <c r="U904" i="1" l="1"/>
  <c r="I914" i="1"/>
  <c r="U905" i="1" l="1"/>
  <c r="I915" i="1"/>
  <c r="U906" i="1" l="1"/>
  <c r="I916" i="1"/>
  <c r="U907" i="1" l="1"/>
  <c r="I917" i="1"/>
  <c r="U908" i="1" l="1"/>
  <c r="I918" i="1"/>
  <c r="U909" i="1" l="1"/>
  <c r="I919" i="1"/>
  <c r="U910" i="1" l="1"/>
  <c r="I920" i="1"/>
  <c r="U911" i="1" l="1"/>
  <c r="I921" i="1"/>
  <c r="U912" i="1" l="1"/>
  <c r="I922" i="1"/>
  <c r="U913" i="1" l="1"/>
  <c r="I923" i="1"/>
  <c r="U914" i="1" l="1"/>
  <c r="I924" i="1"/>
  <c r="U915" i="1" l="1"/>
  <c r="I925" i="1"/>
  <c r="U916" i="1" l="1"/>
  <c r="I926" i="1"/>
  <c r="U917" i="1" l="1"/>
  <c r="I927" i="1"/>
  <c r="U918" i="1" l="1"/>
  <c r="I928" i="1"/>
  <c r="U919" i="1" l="1"/>
  <c r="I929" i="1"/>
  <c r="U920" i="1" l="1"/>
  <c r="I930" i="1"/>
  <c r="U921" i="1" l="1"/>
  <c r="I931" i="1"/>
  <c r="U922" i="1" l="1"/>
  <c r="I932" i="1"/>
  <c r="U923" i="1" l="1"/>
  <c r="I933" i="1"/>
  <c r="U924" i="1" l="1"/>
  <c r="I934" i="1"/>
  <c r="U925" i="1" l="1"/>
  <c r="I935" i="1"/>
  <c r="U926" i="1" l="1"/>
  <c r="I936" i="1"/>
  <c r="U927" i="1" l="1"/>
  <c r="I937" i="1"/>
  <c r="U928" i="1" l="1"/>
  <c r="I938" i="1"/>
  <c r="U929" i="1" l="1"/>
  <c r="I939" i="1"/>
  <c r="U930" i="1" l="1"/>
  <c r="I940" i="1"/>
  <c r="U931" i="1" l="1"/>
  <c r="I941" i="1"/>
  <c r="U932" i="1" l="1"/>
  <c r="I942" i="1"/>
  <c r="U933" i="1" l="1"/>
  <c r="I943" i="1"/>
  <c r="U934" i="1" l="1"/>
  <c r="I944" i="1"/>
  <c r="U935" i="1" l="1"/>
  <c r="I945" i="1"/>
  <c r="U936" i="1" l="1"/>
  <c r="I946" i="1"/>
  <c r="U937" i="1" l="1"/>
  <c r="I947" i="1"/>
  <c r="U938" i="1" l="1"/>
  <c r="I948" i="1"/>
  <c r="U939" i="1" l="1"/>
  <c r="I949" i="1"/>
  <c r="U940" i="1" l="1"/>
  <c r="I950" i="1"/>
  <c r="U941" i="1" l="1"/>
  <c r="I951" i="1"/>
  <c r="U942" i="1" l="1"/>
  <c r="I952" i="1"/>
  <c r="U943" i="1" l="1"/>
  <c r="I953" i="1"/>
  <c r="U944" i="1" l="1"/>
  <c r="I954" i="1"/>
  <c r="U945" i="1" l="1"/>
  <c r="I955" i="1"/>
  <c r="U946" i="1" l="1"/>
  <c r="I956" i="1"/>
  <c r="U947" i="1" l="1"/>
  <c r="I957" i="1"/>
  <c r="U948" i="1" l="1"/>
  <c r="I958" i="1"/>
  <c r="U949" i="1" l="1"/>
  <c r="I959" i="1"/>
  <c r="U950" i="1" l="1"/>
  <c r="I960" i="1"/>
  <c r="U951" i="1" l="1"/>
  <c r="I961" i="1"/>
  <c r="U952" i="1" l="1"/>
  <c r="I962" i="1"/>
  <c r="U953" i="1" l="1"/>
  <c r="I963" i="1"/>
  <c r="U954" i="1" l="1"/>
  <c r="I964" i="1"/>
  <c r="U955" i="1" l="1"/>
  <c r="I965" i="1"/>
  <c r="U956" i="1" l="1"/>
  <c r="I966" i="1"/>
  <c r="U957" i="1" l="1"/>
  <c r="I967" i="1"/>
  <c r="U958" i="1" l="1"/>
  <c r="I968" i="1"/>
  <c r="U959" i="1" l="1"/>
  <c r="I969" i="1"/>
  <c r="U960" i="1" l="1"/>
  <c r="I970" i="1"/>
  <c r="U961" i="1" l="1"/>
  <c r="I971" i="1"/>
  <c r="U962" i="1" l="1"/>
  <c r="I972" i="1"/>
  <c r="U963" i="1" l="1"/>
  <c r="I973" i="1"/>
  <c r="U964" i="1" l="1"/>
  <c r="I974" i="1"/>
  <c r="U965" i="1" l="1"/>
  <c r="I975" i="1"/>
  <c r="U966" i="1" l="1"/>
  <c r="I976" i="1"/>
  <c r="U967" i="1" l="1"/>
  <c r="I977" i="1"/>
  <c r="U968" i="1" l="1"/>
  <c r="I978" i="1"/>
  <c r="U969" i="1" l="1"/>
  <c r="I979" i="1"/>
  <c r="U970" i="1" l="1"/>
  <c r="I980" i="1"/>
  <c r="U971" i="1" l="1"/>
  <c r="I981" i="1"/>
  <c r="U972" i="1" l="1"/>
  <c r="I982" i="1"/>
  <c r="U973" i="1" l="1"/>
  <c r="I983" i="1"/>
  <c r="U974" i="1" l="1"/>
  <c r="I984" i="1"/>
  <c r="U975" i="1" l="1"/>
  <c r="I985" i="1"/>
  <c r="U976" i="1" l="1"/>
  <c r="I986" i="1"/>
  <c r="U977" i="1" l="1"/>
  <c r="I987" i="1"/>
  <c r="U978" i="1" l="1"/>
  <c r="I988" i="1"/>
  <c r="U979" i="1" l="1"/>
  <c r="I989" i="1"/>
  <c r="U980" i="1" l="1"/>
  <c r="I990" i="1"/>
  <c r="U981" i="1" l="1"/>
  <c r="I991" i="1"/>
  <c r="U982" i="1" l="1"/>
  <c r="I992" i="1"/>
  <c r="U983" i="1" l="1"/>
  <c r="I993" i="1"/>
  <c r="U984" i="1" l="1"/>
  <c r="I994" i="1"/>
  <c r="U985" i="1" l="1"/>
  <c r="I995" i="1"/>
  <c r="U986" i="1" l="1"/>
  <c r="I996" i="1"/>
  <c r="U987" i="1" l="1"/>
  <c r="I997" i="1"/>
  <c r="U988" i="1" l="1"/>
  <c r="I998" i="1"/>
  <c r="U989" i="1" l="1"/>
  <c r="I999" i="1"/>
  <c r="U990" i="1" l="1"/>
  <c r="I1000" i="1"/>
  <c r="U991" i="1" l="1"/>
  <c r="I1001" i="1"/>
  <c r="U992" i="1" l="1"/>
  <c r="I1002" i="1"/>
  <c r="U993" i="1" l="1"/>
  <c r="I1003" i="1"/>
  <c r="U994" i="1" l="1"/>
  <c r="I1004" i="1"/>
  <c r="U995" i="1" l="1"/>
  <c r="I1005" i="1"/>
  <c r="U996" i="1" l="1"/>
  <c r="I1006" i="1"/>
  <c r="U997" i="1" l="1"/>
  <c r="I1007" i="1"/>
  <c r="U998" i="1" l="1"/>
  <c r="I1008" i="1"/>
  <c r="U999" i="1" l="1"/>
  <c r="I1009" i="1"/>
  <c r="U1000" i="1" l="1"/>
  <c r="I1010" i="1"/>
  <c r="U1001" i="1" l="1"/>
  <c r="I1011" i="1"/>
  <c r="U1002" i="1" l="1"/>
  <c r="I1012" i="1"/>
  <c r="U1003" i="1" l="1"/>
  <c r="I1013" i="1"/>
  <c r="U1004" i="1" l="1"/>
  <c r="I1014" i="1"/>
  <c r="U1005" i="1" l="1"/>
  <c r="I1015" i="1"/>
  <c r="U1006" i="1" l="1"/>
  <c r="I1016" i="1"/>
  <c r="U1007" i="1" l="1"/>
  <c r="I1017" i="1"/>
  <c r="U1008" i="1" l="1"/>
  <c r="I1018" i="1"/>
  <c r="U1009" i="1" l="1"/>
  <c r="I1019" i="1"/>
  <c r="U1010" i="1" l="1"/>
  <c r="I1020" i="1"/>
  <c r="U1011" i="1" l="1"/>
  <c r="I1021" i="1"/>
  <c r="U1012" i="1" l="1"/>
  <c r="I1022" i="1"/>
  <c r="U1013" i="1" l="1"/>
  <c r="I1023" i="1"/>
  <c r="U1014" i="1" l="1"/>
  <c r="I1024" i="1"/>
  <c r="U1015" i="1" l="1"/>
  <c r="I1025" i="1"/>
  <c r="U1016" i="1" l="1"/>
  <c r="I1026" i="1"/>
  <c r="U1017" i="1" l="1"/>
  <c r="I1027" i="1"/>
  <c r="U1018" i="1" l="1"/>
  <c r="I1028" i="1"/>
  <c r="U1019" i="1" l="1"/>
  <c r="I1029" i="1"/>
  <c r="U1020" i="1" l="1"/>
  <c r="I1030" i="1"/>
  <c r="U1021" i="1" l="1"/>
  <c r="I1031" i="1"/>
  <c r="U1022" i="1" l="1"/>
  <c r="I1032" i="1"/>
  <c r="U1023" i="1" l="1"/>
  <c r="I1033" i="1"/>
  <c r="U1024" i="1" l="1"/>
  <c r="I1034" i="1"/>
  <c r="U1025" i="1" l="1"/>
  <c r="I1035" i="1"/>
  <c r="U1026" i="1" l="1"/>
  <c r="I1036" i="1"/>
  <c r="U1027" i="1" l="1"/>
  <c r="I1037" i="1"/>
  <c r="U1028" i="1" l="1"/>
  <c r="I1038" i="1"/>
  <c r="U1029" i="1" l="1"/>
  <c r="I1039" i="1"/>
  <c r="U1030" i="1" l="1"/>
  <c r="I1040" i="1"/>
  <c r="U1031" i="1" l="1"/>
  <c r="I1041" i="1"/>
  <c r="U1032" i="1" l="1"/>
  <c r="I1042" i="1"/>
  <c r="U1033" i="1" l="1"/>
  <c r="I1043" i="1"/>
  <c r="U1034" i="1" l="1"/>
  <c r="I1044" i="1"/>
  <c r="U1035" i="1" l="1"/>
  <c r="I1045" i="1"/>
  <c r="U1036" i="1" l="1"/>
  <c r="I1046" i="1"/>
  <c r="U1037" i="1" l="1"/>
  <c r="I1047" i="1"/>
  <c r="U1038" i="1" l="1"/>
  <c r="I1048" i="1"/>
  <c r="U1039" i="1" l="1"/>
  <c r="I1049" i="1"/>
  <c r="U1040" i="1" l="1"/>
  <c r="I1050" i="1"/>
  <c r="U1041" i="1" l="1"/>
  <c r="I1051" i="1"/>
  <c r="U1042" i="1" l="1"/>
  <c r="I1052" i="1"/>
  <c r="U1043" i="1" l="1"/>
  <c r="I1053" i="1"/>
  <c r="U1044" i="1" l="1"/>
  <c r="I1054" i="1"/>
  <c r="U1045" i="1" l="1"/>
  <c r="I1055" i="1"/>
  <c r="U1046" i="1" l="1"/>
  <c r="I1056" i="1"/>
  <c r="U1047" i="1" l="1"/>
  <c r="I1057" i="1"/>
  <c r="U1048" i="1" l="1"/>
  <c r="I1058" i="1"/>
  <c r="U1049" i="1" l="1"/>
  <c r="I1059" i="1"/>
  <c r="U1050" i="1" l="1"/>
  <c r="I1060" i="1"/>
  <c r="U1051" i="1" l="1"/>
  <c r="I1061" i="1"/>
  <c r="U1052" i="1" l="1"/>
  <c r="I1062" i="1"/>
  <c r="U1053" i="1" l="1"/>
  <c r="I1063" i="1"/>
  <c r="U1054" i="1" l="1"/>
  <c r="I1064" i="1"/>
  <c r="U1055" i="1" l="1"/>
  <c r="I1065" i="1"/>
  <c r="U1056" i="1" l="1"/>
  <c r="I1066" i="1"/>
  <c r="U1057" i="1" l="1"/>
  <c r="I1067" i="1"/>
  <c r="U1058" i="1" l="1"/>
  <c r="I1068" i="1"/>
  <c r="U1059" i="1" l="1"/>
  <c r="I1069" i="1"/>
  <c r="U1060" i="1" l="1"/>
  <c r="I1070" i="1"/>
  <c r="U1061" i="1" l="1"/>
  <c r="I1071" i="1"/>
  <c r="U1062" i="1" l="1"/>
  <c r="I1072" i="1"/>
  <c r="U1063" i="1" l="1"/>
  <c r="I1073" i="1"/>
  <c r="U1064" i="1" l="1"/>
  <c r="I1074" i="1"/>
  <c r="U1065" i="1" l="1"/>
  <c r="I1075" i="1"/>
  <c r="U1066" i="1" l="1"/>
  <c r="I1076" i="1"/>
  <c r="U1067" i="1" l="1"/>
  <c r="I1077" i="1"/>
  <c r="U1068" i="1" l="1"/>
  <c r="I1078" i="1"/>
  <c r="U1069" i="1" l="1"/>
  <c r="I1079" i="1"/>
  <c r="U1070" i="1" l="1"/>
  <c r="I1080" i="1"/>
  <c r="U1071" i="1" l="1"/>
  <c r="I1081" i="1"/>
  <c r="U1072" i="1" l="1"/>
  <c r="I1082" i="1"/>
  <c r="U1073" i="1" l="1"/>
  <c r="I1083" i="1"/>
  <c r="U1074" i="1" l="1"/>
  <c r="I1084" i="1"/>
  <c r="U1075" i="1" l="1"/>
  <c r="I1085" i="1"/>
  <c r="U1076" i="1" l="1"/>
  <c r="I1086" i="1"/>
  <c r="U1077" i="1" l="1"/>
  <c r="I1087" i="1"/>
  <c r="U1078" i="1" l="1"/>
  <c r="I1088" i="1"/>
  <c r="U1079" i="1" l="1"/>
  <c r="I1089" i="1"/>
  <c r="U1080" i="1" l="1"/>
  <c r="I1090" i="1"/>
  <c r="U1081" i="1" l="1"/>
  <c r="I1091" i="1"/>
  <c r="U1082" i="1" l="1"/>
  <c r="I1092" i="1"/>
  <c r="U1083" i="1" l="1"/>
  <c r="I1093" i="1"/>
  <c r="U1084" i="1" l="1"/>
  <c r="I1094" i="1"/>
  <c r="U1085" i="1" l="1"/>
  <c r="I1095" i="1"/>
  <c r="U1086" i="1" l="1"/>
  <c r="I1096" i="1"/>
  <c r="U1087" i="1" l="1"/>
  <c r="I1097" i="1"/>
  <c r="U1088" i="1" l="1"/>
  <c r="I1098" i="1"/>
  <c r="U1089" i="1" l="1"/>
  <c r="I1099" i="1"/>
  <c r="U1090" i="1" l="1"/>
  <c r="I1100" i="1"/>
  <c r="U1091" i="1" l="1"/>
  <c r="I1101" i="1"/>
  <c r="U1092" i="1" l="1"/>
  <c r="I1102" i="1"/>
  <c r="U1093" i="1" l="1"/>
  <c r="I1103" i="1"/>
  <c r="U1094" i="1" l="1"/>
  <c r="I1104" i="1"/>
  <c r="U1095" i="1" l="1"/>
  <c r="I1105" i="1"/>
  <c r="U1096" i="1" l="1"/>
  <c r="I1106" i="1"/>
  <c r="U1097" i="1" l="1"/>
  <c r="I1107" i="1"/>
  <c r="U1098" i="1" l="1"/>
  <c r="I1108" i="1"/>
  <c r="U1099" i="1" l="1"/>
  <c r="I1109" i="1"/>
  <c r="U1100" i="1" l="1"/>
  <c r="I1110" i="1"/>
  <c r="U1101" i="1" l="1"/>
  <c r="I1111" i="1"/>
  <c r="U1102" i="1" l="1"/>
  <c r="I1112" i="1"/>
  <c r="U1103" i="1" l="1"/>
  <c r="I1113" i="1"/>
  <c r="U1104" i="1" l="1"/>
  <c r="I1114" i="1"/>
  <c r="U1105" i="1" l="1"/>
  <c r="I1115" i="1"/>
  <c r="U1106" i="1" l="1"/>
  <c r="I1116" i="1"/>
  <c r="U1107" i="1" l="1"/>
  <c r="I1117" i="1"/>
  <c r="U1108" i="1" l="1"/>
  <c r="I1118" i="1"/>
  <c r="U1109" i="1" l="1"/>
  <c r="I1119" i="1"/>
  <c r="U1110" i="1" l="1"/>
  <c r="I1120" i="1"/>
  <c r="U1111" i="1" l="1"/>
  <c r="I1121" i="1"/>
  <c r="U1112" i="1" l="1"/>
  <c r="I1122" i="1"/>
  <c r="U1113" i="1" l="1"/>
  <c r="I1123" i="1"/>
  <c r="U1114" i="1" l="1"/>
  <c r="I1124" i="1"/>
  <c r="U1115" i="1" l="1"/>
  <c r="I1125" i="1"/>
  <c r="U1116" i="1" l="1"/>
  <c r="I1126" i="1"/>
  <c r="U1117" i="1" l="1"/>
  <c r="I1127" i="1"/>
  <c r="U1118" i="1" l="1"/>
  <c r="I1128" i="1"/>
  <c r="U1119" i="1" l="1"/>
  <c r="I1129" i="1"/>
  <c r="U1120" i="1" l="1"/>
  <c r="I1130" i="1"/>
  <c r="U1121" i="1" l="1"/>
  <c r="I1131" i="1"/>
  <c r="U1122" i="1" l="1"/>
  <c r="I1132" i="1"/>
  <c r="U1123" i="1" l="1"/>
  <c r="I1133" i="1"/>
  <c r="U1124" i="1" l="1"/>
  <c r="I1134" i="1"/>
  <c r="U1125" i="1" l="1"/>
  <c r="I1135" i="1"/>
  <c r="U1126" i="1" l="1"/>
  <c r="I1136" i="1"/>
  <c r="U1127" i="1" l="1"/>
  <c r="I1137" i="1"/>
  <c r="U1128" i="1" l="1"/>
  <c r="I1138" i="1"/>
  <c r="U1129" i="1" l="1"/>
  <c r="I1139" i="1"/>
  <c r="U1130" i="1" l="1"/>
  <c r="I1140" i="1"/>
  <c r="U1131" i="1" l="1"/>
  <c r="I1141" i="1"/>
  <c r="U1132" i="1" l="1"/>
  <c r="I1142" i="1"/>
  <c r="U1133" i="1" l="1"/>
  <c r="I1143" i="1"/>
  <c r="U1134" i="1" l="1"/>
  <c r="I1144" i="1"/>
  <c r="U1135" i="1" l="1"/>
  <c r="I1145" i="1"/>
  <c r="U1136" i="1" l="1"/>
  <c r="I1146" i="1"/>
  <c r="U1137" i="1" l="1"/>
  <c r="I1147" i="1"/>
  <c r="U1138" i="1" l="1"/>
  <c r="I1148" i="1"/>
  <c r="U1139" i="1" l="1"/>
  <c r="I1149" i="1"/>
  <c r="U1140" i="1" l="1"/>
  <c r="I1150" i="1"/>
  <c r="U1141" i="1" l="1"/>
  <c r="I1151" i="1"/>
  <c r="U1142" i="1" l="1"/>
  <c r="I1152" i="1"/>
  <c r="U1143" i="1" l="1"/>
  <c r="I1153" i="1"/>
  <c r="U1144" i="1" l="1"/>
  <c r="I1154" i="1"/>
  <c r="U1145" i="1" l="1"/>
  <c r="I1155" i="1"/>
  <c r="U1146" i="1" l="1"/>
  <c r="I1156" i="1"/>
  <c r="U1147" i="1" l="1"/>
  <c r="I1157" i="1"/>
  <c r="U1148" i="1" l="1"/>
  <c r="I1158" i="1"/>
  <c r="U1149" i="1" l="1"/>
  <c r="I1159" i="1"/>
  <c r="U1150" i="1" l="1"/>
  <c r="I1160" i="1"/>
  <c r="U1151" i="1" l="1"/>
  <c r="I1161" i="1"/>
  <c r="U1152" i="1" l="1"/>
  <c r="I1162" i="1"/>
  <c r="U1153" i="1" l="1"/>
  <c r="I1163" i="1"/>
  <c r="U1154" i="1" l="1"/>
  <c r="I1164" i="1"/>
  <c r="U1155" i="1" l="1"/>
  <c r="I1165" i="1"/>
  <c r="U1156" i="1" l="1"/>
  <c r="I1166" i="1"/>
  <c r="U1157" i="1" l="1"/>
  <c r="I1167" i="1"/>
  <c r="U1158" i="1" l="1"/>
  <c r="I1168" i="1"/>
  <c r="U1159" i="1" l="1"/>
  <c r="I1169" i="1"/>
  <c r="U1160" i="1" l="1"/>
  <c r="I1170" i="1"/>
  <c r="U1161" i="1" l="1"/>
  <c r="I1171" i="1"/>
  <c r="U1162" i="1" l="1"/>
  <c r="I1172" i="1"/>
  <c r="U1163" i="1" l="1"/>
  <c r="I1173" i="1"/>
  <c r="U1164" i="1" l="1"/>
  <c r="I1174" i="1"/>
  <c r="U1165" i="1" l="1"/>
  <c r="I1175" i="1"/>
  <c r="U1166" i="1" l="1"/>
  <c r="I1176" i="1"/>
  <c r="U1167" i="1" l="1"/>
  <c r="I1177" i="1"/>
  <c r="U1168" i="1" l="1"/>
  <c r="I1178" i="1"/>
  <c r="U1169" i="1" l="1"/>
  <c r="I1179" i="1"/>
  <c r="U1170" i="1" l="1"/>
  <c r="I1180" i="1"/>
  <c r="U1171" i="1" l="1"/>
  <c r="I1181" i="1"/>
  <c r="U1172" i="1" l="1"/>
  <c r="I1182" i="1"/>
  <c r="U1173" i="1" l="1"/>
  <c r="I1183" i="1"/>
  <c r="U1174" i="1" l="1"/>
  <c r="I1184" i="1"/>
  <c r="U1175" i="1" l="1"/>
  <c r="I1185" i="1"/>
  <c r="U1176" i="1" l="1"/>
  <c r="I1186" i="1"/>
  <c r="U1177" i="1" l="1"/>
  <c r="I1187" i="1"/>
  <c r="U1178" i="1" l="1"/>
  <c r="I1188" i="1"/>
  <c r="U1179" i="1" l="1"/>
  <c r="I1189" i="1"/>
  <c r="U1180" i="1" l="1"/>
  <c r="I1190" i="1"/>
  <c r="U1181" i="1" l="1"/>
  <c r="I1191" i="1"/>
  <c r="U1182" i="1" l="1"/>
  <c r="I1192" i="1"/>
  <c r="U1183" i="1" l="1"/>
  <c r="I1193" i="1"/>
  <c r="U1184" i="1" l="1"/>
  <c r="I1194" i="1"/>
  <c r="U1185" i="1" l="1"/>
  <c r="I1195" i="1"/>
  <c r="U1186" i="1" l="1"/>
  <c r="I1196" i="1"/>
  <c r="U1187" i="1" l="1"/>
  <c r="I1197" i="1"/>
  <c r="U1188" i="1" l="1"/>
  <c r="I1198" i="1"/>
  <c r="U1189" i="1" l="1"/>
  <c r="I1199" i="1"/>
  <c r="U1190" i="1" l="1"/>
  <c r="I1200" i="1"/>
  <c r="U1191" i="1" l="1"/>
  <c r="I1201" i="1"/>
  <c r="U1192" i="1" l="1"/>
  <c r="I1202" i="1"/>
  <c r="U1193" i="1" l="1"/>
  <c r="I1203" i="1"/>
  <c r="U1194" i="1" l="1"/>
  <c r="I1204" i="1"/>
  <c r="U1195" i="1" l="1"/>
  <c r="I1205" i="1"/>
  <c r="U1196" i="1" l="1"/>
  <c r="I1206" i="1"/>
  <c r="U1197" i="1" l="1"/>
  <c r="I1207" i="1"/>
  <c r="U1198" i="1" l="1"/>
  <c r="I1208" i="1"/>
  <c r="U1199" i="1" l="1"/>
  <c r="I1209" i="1"/>
  <c r="U1200" i="1" l="1"/>
  <c r="I1210" i="1"/>
  <c r="U1201" i="1" l="1"/>
  <c r="I1211" i="1"/>
  <c r="U1202" i="1" l="1"/>
  <c r="I1212" i="1"/>
  <c r="U1203" i="1" l="1"/>
  <c r="I1213" i="1"/>
  <c r="U1204" i="1" l="1"/>
  <c r="I1214" i="1"/>
  <c r="U1205" i="1" l="1"/>
  <c r="I1215" i="1"/>
  <c r="U1206" i="1" l="1"/>
  <c r="I1216" i="1"/>
  <c r="U1207" i="1" l="1"/>
  <c r="I1217" i="1"/>
  <c r="U1208" i="1" l="1"/>
  <c r="I1218" i="1"/>
  <c r="U1209" i="1" l="1"/>
  <c r="I1219" i="1"/>
  <c r="U1210" i="1" l="1"/>
  <c r="I1220" i="1"/>
  <c r="U1211" i="1" l="1"/>
  <c r="I1221" i="1"/>
  <c r="U1212" i="1" l="1"/>
  <c r="I1222" i="1"/>
  <c r="U1213" i="1" l="1"/>
  <c r="I1223" i="1"/>
  <c r="U1214" i="1" l="1"/>
  <c r="I1224" i="1"/>
  <c r="U1215" i="1" l="1"/>
  <c r="I1225" i="1"/>
  <c r="U1216" i="1" l="1"/>
  <c r="I1226" i="1"/>
  <c r="U1217" i="1" l="1"/>
  <c r="I1227" i="1"/>
  <c r="U1218" i="1" l="1"/>
  <c r="I1228" i="1"/>
  <c r="K1227" i="1"/>
  <c r="U1219" i="1" l="1"/>
  <c r="I1229" i="1"/>
  <c r="K1228" i="1"/>
  <c r="U1220" i="1" l="1"/>
  <c r="I1230" i="1"/>
  <c r="K1229" i="1"/>
  <c r="U1221" i="1" l="1"/>
  <c r="I1231" i="1"/>
  <c r="K1230" i="1"/>
  <c r="U1222" i="1" l="1"/>
  <c r="I1232" i="1"/>
  <c r="K1231" i="1"/>
  <c r="U1223" i="1" l="1"/>
  <c r="I1233" i="1"/>
  <c r="K1232" i="1"/>
  <c r="U1224" i="1" l="1"/>
  <c r="I1234" i="1"/>
  <c r="K1233" i="1"/>
  <c r="U1225" i="1" l="1"/>
  <c r="I1235" i="1"/>
  <c r="K1234" i="1"/>
  <c r="U1226" i="1" l="1"/>
  <c r="I1236" i="1"/>
  <c r="K1235" i="1"/>
  <c r="U1227" i="1" l="1"/>
  <c r="I1237" i="1"/>
  <c r="K1236" i="1"/>
  <c r="U1228" i="1" l="1"/>
  <c r="W1227" i="1"/>
  <c r="I1238" i="1"/>
  <c r="K1237" i="1"/>
  <c r="U1229" i="1" l="1"/>
  <c r="W1228" i="1"/>
  <c r="I1239" i="1"/>
  <c r="K1238" i="1"/>
  <c r="U1230" i="1" l="1"/>
  <c r="W1229" i="1"/>
  <c r="I1240" i="1"/>
  <c r="K1239" i="1"/>
  <c r="U1231" i="1" l="1"/>
  <c r="W1230" i="1"/>
  <c r="I1241" i="1"/>
  <c r="K1240" i="1"/>
  <c r="U1232" i="1" l="1"/>
  <c r="W1231" i="1"/>
  <c r="I1242" i="1"/>
  <c r="K1241" i="1"/>
  <c r="U1233" i="1" l="1"/>
  <c r="W1232" i="1"/>
  <c r="I1243" i="1"/>
  <c r="K1242" i="1"/>
  <c r="U1234" i="1" l="1"/>
  <c r="W1233" i="1"/>
  <c r="I1244" i="1"/>
  <c r="K1243" i="1"/>
  <c r="U1235" i="1" l="1"/>
  <c r="W1234" i="1"/>
  <c r="I1245" i="1"/>
  <c r="K1244" i="1"/>
  <c r="U1236" i="1" l="1"/>
  <c r="W1235" i="1"/>
  <c r="I1246" i="1"/>
  <c r="K1245" i="1"/>
  <c r="U1237" i="1" l="1"/>
  <c r="W1236" i="1"/>
  <c r="I1247" i="1"/>
  <c r="K1246" i="1"/>
  <c r="U1238" i="1" l="1"/>
  <c r="W1237" i="1"/>
  <c r="I1248" i="1"/>
  <c r="K1247" i="1"/>
  <c r="U1239" i="1" l="1"/>
  <c r="W1238" i="1"/>
  <c r="I1249" i="1"/>
  <c r="K1248" i="1"/>
  <c r="U1240" i="1" l="1"/>
  <c r="W1239" i="1"/>
  <c r="I1250" i="1"/>
  <c r="K1249" i="1"/>
  <c r="U1241" i="1" l="1"/>
  <c r="W1240" i="1"/>
  <c r="I1251" i="1"/>
  <c r="K1250" i="1"/>
  <c r="U1242" i="1" l="1"/>
  <c r="W1241" i="1"/>
  <c r="I1252" i="1"/>
  <c r="K1251" i="1"/>
  <c r="U1243" i="1" l="1"/>
  <c r="W1242" i="1"/>
  <c r="I1253" i="1"/>
  <c r="K1252" i="1"/>
  <c r="U1244" i="1" l="1"/>
  <c r="W1243" i="1"/>
  <c r="I1254" i="1"/>
  <c r="K1253" i="1"/>
  <c r="U1245" i="1" l="1"/>
  <c r="W1244" i="1"/>
  <c r="I1255" i="1"/>
  <c r="K1254" i="1"/>
  <c r="U1246" i="1" l="1"/>
  <c r="W1245" i="1"/>
  <c r="I1256" i="1"/>
  <c r="K1255" i="1"/>
  <c r="U1247" i="1" l="1"/>
  <c r="W1246" i="1"/>
  <c r="I1257" i="1"/>
  <c r="K1256" i="1"/>
  <c r="U1248" i="1" l="1"/>
  <c r="W1247" i="1"/>
  <c r="I1258" i="1"/>
  <c r="K1257" i="1"/>
  <c r="U1249" i="1" l="1"/>
  <c r="W1248" i="1"/>
  <c r="I1259" i="1"/>
  <c r="K1258" i="1"/>
  <c r="U1250" i="1" l="1"/>
  <c r="W1249" i="1"/>
  <c r="I1260" i="1"/>
  <c r="K1259" i="1"/>
  <c r="U1251" i="1" l="1"/>
  <c r="W1250" i="1"/>
  <c r="I1261" i="1"/>
  <c r="K1260" i="1"/>
  <c r="U1252" i="1" l="1"/>
  <c r="W1251" i="1"/>
  <c r="I1262" i="1"/>
  <c r="K1261" i="1"/>
  <c r="U1253" i="1" l="1"/>
  <c r="W1252" i="1"/>
  <c r="I1263" i="1"/>
  <c r="K1262" i="1"/>
  <c r="U1254" i="1" l="1"/>
  <c r="W1253" i="1"/>
  <c r="I1264" i="1"/>
  <c r="K1263" i="1"/>
  <c r="U1255" i="1" l="1"/>
  <c r="W1254" i="1"/>
  <c r="I1265" i="1"/>
  <c r="K1264" i="1"/>
  <c r="U1256" i="1" l="1"/>
  <c r="W1255" i="1"/>
  <c r="I1266" i="1"/>
  <c r="K1265" i="1"/>
  <c r="U1257" i="1" l="1"/>
  <c r="W1256" i="1"/>
  <c r="I1267" i="1"/>
  <c r="K1266" i="1"/>
  <c r="U1258" i="1" l="1"/>
  <c r="W1257" i="1"/>
  <c r="I1268" i="1"/>
  <c r="K1267" i="1"/>
  <c r="U1259" i="1" l="1"/>
  <c r="W1258" i="1"/>
  <c r="I1269" i="1"/>
  <c r="K1268" i="1"/>
  <c r="U1260" i="1" l="1"/>
  <c r="W1259" i="1"/>
  <c r="I1270" i="1"/>
  <c r="K1269" i="1"/>
  <c r="U1261" i="1" l="1"/>
  <c r="W1260" i="1"/>
  <c r="I1271" i="1"/>
  <c r="K1270" i="1"/>
  <c r="U1262" i="1" l="1"/>
  <c r="W1261" i="1"/>
  <c r="I1272" i="1"/>
  <c r="K1271" i="1"/>
  <c r="U1263" i="1" l="1"/>
  <c r="W1262" i="1"/>
  <c r="I1273" i="1"/>
  <c r="K1272" i="1"/>
  <c r="U1264" i="1" l="1"/>
  <c r="W1263" i="1"/>
  <c r="I1274" i="1"/>
  <c r="K1273" i="1"/>
  <c r="U1265" i="1" l="1"/>
  <c r="W1264" i="1"/>
  <c r="I1275" i="1"/>
  <c r="K1274" i="1"/>
  <c r="U1266" i="1" l="1"/>
  <c r="W1265" i="1"/>
  <c r="I1276" i="1"/>
  <c r="K1275" i="1"/>
  <c r="U1267" i="1" l="1"/>
  <c r="W1266" i="1"/>
  <c r="I1277" i="1"/>
  <c r="K1276" i="1"/>
  <c r="U1268" i="1" l="1"/>
  <c r="W1267" i="1"/>
  <c r="I1278" i="1"/>
  <c r="K1277" i="1"/>
  <c r="U1269" i="1" l="1"/>
  <c r="W1268" i="1"/>
  <c r="I1279" i="1"/>
  <c r="K1278" i="1"/>
  <c r="U1270" i="1" l="1"/>
  <c r="W1269" i="1"/>
  <c r="I1280" i="1"/>
  <c r="K1279" i="1"/>
  <c r="U1271" i="1" l="1"/>
  <c r="W1270" i="1"/>
  <c r="I1281" i="1"/>
  <c r="K1280" i="1"/>
  <c r="U1272" i="1" l="1"/>
  <c r="W1271" i="1"/>
  <c r="I1282" i="1"/>
  <c r="K1281" i="1"/>
  <c r="U1273" i="1" l="1"/>
  <c r="W1272" i="1"/>
  <c r="I1283" i="1"/>
  <c r="K1282" i="1"/>
  <c r="U1274" i="1" l="1"/>
  <c r="W1273" i="1"/>
  <c r="I1284" i="1"/>
  <c r="K1283" i="1"/>
  <c r="U1275" i="1" l="1"/>
  <c r="W1274" i="1"/>
  <c r="I1285" i="1"/>
  <c r="K1284" i="1"/>
  <c r="U1276" i="1" l="1"/>
  <c r="W1275" i="1"/>
  <c r="I1286" i="1"/>
  <c r="K1285" i="1"/>
  <c r="U1277" i="1" l="1"/>
  <c r="W1276" i="1"/>
  <c r="I1287" i="1"/>
  <c r="K1286" i="1"/>
  <c r="U1278" i="1" l="1"/>
  <c r="W1277" i="1"/>
  <c r="I1288" i="1"/>
  <c r="K1287" i="1"/>
  <c r="U1279" i="1" l="1"/>
  <c r="W1278" i="1"/>
  <c r="I1289" i="1"/>
  <c r="K1288" i="1"/>
  <c r="U1280" i="1" l="1"/>
  <c r="W1279" i="1"/>
  <c r="I1290" i="1"/>
  <c r="K1289" i="1"/>
  <c r="U1281" i="1" l="1"/>
  <c r="W1280" i="1"/>
  <c r="I1291" i="1"/>
  <c r="K1290" i="1"/>
  <c r="U1282" i="1" l="1"/>
  <c r="W1281" i="1"/>
  <c r="I1292" i="1"/>
  <c r="K1291" i="1"/>
  <c r="U1283" i="1" l="1"/>
  <c r="W1282" i="1"/>
  <c r="I1293" i="1"/>
  <c r="K1292" i="1"/>
  <c r="U1284" i="1" l="1"/>
  <c r="W1283" i="1"/>
  <c r="I1294" i="1"/>
  <c r="K1293" i="1"/>
  <c r="U1285" i="1" l="1"/>
  <c r="W1284" i="1"/>
  <c r="I1295" i="1"/>
  <c r="K1294" i="1"/>
  <c r="U1286" i="1" l="1"/>
  <c r="W1285" i="1"/>
  <c r="I1296" i="1"/>
  <c r="K1295" i="1"/>
  <c r="U1287" i="1" l="1"/>
  <c r="W1286" i="1"/>
  <c r="I1297" i="1"/>
  <c r="K1296" i="1"/>
  <c r="U1288" i="1" l="1"/>
  <c r="W1287" i="1"/>
  <c r="I1298" i="1"/>
  <c r="K1297" i="1"/>
  <c r="U1289" i="1" l="1"/>
  <c r="W1288" i="1"/>
  <c r="I1299" i="1"/>
  <c r="K1298" i="1"/>
  <c r="U1290" i="1" l="1"/>
  <c r="W1289" i="1"/>
  <c r="I1300" i="1"/>
  <c r="K1299" i="1"/>
  <c r="U1291" i="1" l="1"/>
  <c r="W1290" i="1"/>
  <c r="I1301" i="1"/>
  <c r="K1300" i="1"/>
  <c r="U1292" i="1" l="1"/>
  <c r="W1291" i="1"/>
  <c r="I1302" i="1"/>
  <c r="K1301" i="1"/>
  <c r="U1293" i="1" l="1"/>
  <c r="W1292" i="1"/>
  <c r="I1303" i="1"/>
  <c r="K1302" i="1"/>
  <c r="U1294" i="1" l="1"/>
  <c r="W1293" i="1"/>
  <c r="I1304" i="1"/>
  <c r="K1303" i="1"/>
  <c r="U1295" i="1" l="1"/>
  <c r="W1294" i="1"/>
  <c r="I1305" i="1"/>
  <c r="K1304" i="1"/>
  <c r="U1296" i="1" l="1"/>
  <c r="W1295" i="1"/>
  <c r="I1306" i="1"/>
  <c r="K1305" i="1"/>
  <c r="U1297" i="1" l="1"/>
  <c r="W1296" i="1"/>
  <c r="I1307" i="1"/>
  <c r="K1306" i="1"/>
  <c r="U1298" i="1" l="1"/>
  <c r="W1297" i="1"/>
  <c r="I1308" i="1"/>
  <c r="K1307" i="1"/>
  <c r="U1299" i="1" l="1"/>
  <c r="W1298" i="1"/>
  <c r="I1309" i="1"/>
  <c r="K1308" i="1"/>
  <c r="U1300" i="1" l="1"/>
  <c r="W1299" i="1"/>
  <c r="I1310" i="1"/>
  <c r="K1309" i="1"/>
  <c r="U1301" i="1" l="1"/>
  <c r="W1300" i="1"/>
  <c r="I1311" i="1"/>
  <c r="K1310" i="1"/>
  <c r="U1302" i="1" l="1"/>
  <c r="W1301" i="1"/>
  <c r="I1312" i="1"/>
  <c r="K1311" i="1"/>
  <c r="U1303" i="1" l="1"/>
  <c r="W1302" i="1"/>
  <c r="I1313" i="1"/>
  <c r="K1312" i="1"/>
  <c r="U1304" i="1" l="1"/>
  <c r="W1303" i="1"/>
  <c r="I1314" i="1"/>
  <c r="K1313" i="1"/>
  <c r="U1305" i="1" l="1"/>
  <c r="W1304" i="1"/>
  <c r="I1315" i="1"/>
  <c r="K1314" i="1"/>
  <c r="U1306" i="1" l="1"/>
  <c r="W1305" i="1"/>
  <c r="I1316" i="1"/>
  <c r="K1315" i="1"/>
  <c r="U1307" i="1" l="1"/>
  <c r="W1306" i="1"/>
  <c r="I1317" i="1"/>
  <c r="K1316" i="1"/>
  <c r="U1308" i="1" l="1"/>
  <c r="W1307" i="1"/>
  <c r="I1318" i="1"/>
  <c r="K1317" i="1"/>
  <c r="U1309" i="1" l="1"/>
  <c r="W1308" i="1"/>
  <c r="I1319" i="1"/>
  <c r="K1318" i="1"/>
  <c r="U1310" i="1" l="1"/>
  <c r="W1309" i="1"/>
  <c r="I1320" i="1"/>
  <c r="K1319" i="1"/>
  <c r="U1311" i="1" l="1"/>
  <c r="W1310" i="1"/>
  <c r="I1321" i="1"/>
  <c r="K1320" i="1"/>
  <c r="U1312" i="1" l="1"/>
  <c r="W1311" i="1"/>
  <c r="I1322" i="1"/>
  <c r="K1321" i="1"/>
  <c r="U1313" i="1" l="1"/>
  <c r="W1312" i="1"/>
  <c r="I1323" i="1"/>
  <c r="K1322" i="1"/>
  <c r="U1314" i="1" l="1"/>
  <c r="W1313" i="1"/>
  <c r="I1324" i="1"/>
  <c r="K1323" i="1"/>
  <c r="U1315" i="1" l="1"/>
  <c r="W1314" i="1"/>
  <c r="I1325" i="1"/>
  <c r="K1324" i="1"/>
  <c r="U1316" i="1" l="1"/>
  <c r="W1315" i="1"/>
  <c r="I1326" i="1"/>
  <c r="K1325" i="1"/>
  <c r="U1317" i="1" l="1"/>
  <c r="W1316" i="1"/>
  <c r="I1327" i="1"/>
  <c r="K1326" i="1"/>
  <c r="U1318" i="1" l="1"/>
  <c r="W1317" i="1"/>
  <c r="I1328" i="1"/>
  <c r="K1327" i="1"/>
  <c r="U1319" i="1" l="1"/>
  <c r="W1318" i="1"/>
  <c r="I1329" i="1"/>
  <c r="K1328" i="1"/>
  <c r="U1320" i="1" l="1"/>
  <c r="W1319" i="1"/>
  <c r="I1330" i="1"/>
  <c r="K1329" i="1"/>
  <c r="U1321" i="1" l="1"/>
  <c r="W1320" i="1"/>
  <c r="I1331" i="1"/>
  <c r="K1330" i="1"/>
  <c r="U1322" i="1" l="1"/>
  <c r="W1321" i="1"/>
  <c r="I1332" i="1"/>
  <c r="K1331" i="1"/>
  <c r="U1323" i="1" l="1"/>
  <c r="W1322" i="1"/>
  <c r="I1333" i="1"/>
  <c r="K1332" i="1"/>
  <c r="U1324" i="1" l="1"/>
  <c r="W1323" i="1"/>
  <c r="I1334" i="1"/>
  <c r="K1333" i="1"/>
  <c r="U1325" i="1" l="1"/>
  <c r="W1324" i="1"/>
  <c r="I1335" i="1"/>
  <c r="K1334" i="1"/>
  <c r="U1326" i="1" l="1"/>
  <c r="W1325" i="1"/>
  <c r="I1336" i="1"/>
  <c r="K1335" i="1"/>
  <c r="U1327" i="1" l="1"/>
  <c r="W1326" i="1"/>
  <c r="I1337" i="1"/>
  <c r="K1336" i="1"/>
  <c r="U1328" i="1" l="1"/>
  <c r="W1327" i="1"/>
  <c r="I1338" i="1"/>
  <c r="K1337" i="1"/>
  <c r="U1329" i="1" l="1"/>
  <c r="W1328" i="1"/>
  <c r="I1339" i="1"/>
  <c r="K1338" i="1"/>
  <c r="U1330" i="1" l="1"/>
  <c r="W1329" i="1"/>
  <c r="I1340" i="1"/>
  <c r="K1339" i="1"/>
  <c r="U1331" i="1" l="1"/>
  <c r="W1330" i="1"/>
  <c r="I1341" i="1"/>
  <c r="K1340" i="1"/>
  <c r="U1332" i="1" l="1"/>
  <c r="W1331" i="1"/>
  <c r="I1342" i="1"/>
  <c r="K1341" i="1"/>
  <c r="U1333" i="1" l="1"/>
  <c r="W1332" i="1"/>
  <c r="I1343" i="1"/>
  <c r="K1342" i="1"/>
  <c r="U1334" i="1" l="1"/>
  <c r="W1333" i="1"/>
  <c r="I1344" i="1"/>
  <c r="K1343" i="1"/>
  <c r="U1335" i="1" l="1"/>
  <c r="W1334" i="1"/>
  <c r="I1345" i="1"/>
  <c r="K1344" i="1"/>
  <c r="U1336" i="1" l="1"/>
  <c r="W1335" i="1"/>
  <c r="I1346" i="1"/>
  <c r="K1345" i="1"/>
  <c r="U1337" i="1" l="1"/>
  <c r="W1336" i="1"/>
  <c r="I1347" i="1"/>
  <c r="K1346" i="1"/>
  <c r="U1338" i="1" l="1"/>
  <c r="W1337" i="1"/>
  <c r="I1348" i="1"/>
  <c r="K1347" i="1"/>
  <c r="U1339" i="1" l="1"/>
  <c r="W1338" i="1"/>
  <c r="I1349" i="1"/>
  <c r="K1348" i="1"/>
  <c r="U1340" i="1" l="1"/>
  <c r="W1339" i="1"/>
  <c r="I1350" i="1"/>
  <c r="K1349" i="1"/>
  <c r="U1341" i="1" l="1"/>
  <c r="W1340" i="1"/>
  <c r="I1351" i="1"/>
  <c r="K1350" i="1"/>
  <c r="U1342" i="1" l="1"/>
  <c r="W1341" i="1"/>
  <c r="I1352" i="1"/>
  <c r="K1351" i="1"/>
  <c r="U1343" i="1" l="1"/>
  <c r="W1342" i="1"/>
  <c r="I1353" i="1"/>
  <c r="K1352" i="1"/>
  <c r="U1344" i="1" l="1"/>
  <c r="W1343" i="1"/>
  <c r="I1354" i="1"/>
  <c r="K1353" i="1"/>
  <c r="U1345" i="1" l="1"/>
  <c r="W1344" i="1"/>
  <c r="I1355" i="1"/>
  <c r="K1354" i="1"/>
  <c r="U1346" i="1" l="1"/>
  <c r="W1345" i="1"/>
  <c r="I1356" i="1"/>
  <c r="K1355" i="1"/>
  <c r="U1347" i="1" l="1"/>
  <c r="W1346" i="1"/>
  <c r="I1357" i="1"/>
  <c r="K1356" i="1"/>
  <c r="U1348" i="1" l="1"/>
  <c r="W1347" i="1"/>
  <c r="I1358" i="1"/>
  <c r="K1357" i="1"/>
  <c r="U1349" i="1" l="1"/>
  <c r="W1348" i="1"/>
  <c r="I1359" i="1"/>
  <c r="K1358" i="1"/>
  <c r="U1350" i="1" l="1"/>
  <c r="W1349" i="1"/>
  <c r="I1360" i="1"/>
  <c r="K1359" i="1"/>
  <c r="U1351" i="1" l="1"/>
  <c r="W1350" i="1"/>
  <c r="I1361" i="1"/>
  <c r="K1360" i="1"/>
  <c r="U1352" i="1" l="1"/>
  <c r="W1351" i="1"/>
  <c r="I1362" i="1"/>
  <c r="K1361" i="1"/>
  <c r="U1353" i="1" l="1"/>
  <c r="W1352" i="1"/>
  <c r="I1363" i="1"/>
  <c r="K1362" i="1"/>
  <c r="U1354" i="1" l="1"/>
  <c r="W1353" i="1"/>
  <c r="I1364" i="1"/>
  <c r="K1363" i="1"/>
  <c r="U1355" i="1" l="1"/>
  <c r="W1354" i="1"/>
  <c r="I1365" i="1"/>
  <c r="K1364" i="1"/>
  <c r="U1356" i="1" l="1"/>
  <c r="W1355" i="1"/>
  <c r="I1366" i="1"/>
  <c r="K1365" i="1"/>
  <c r="U1357" i="1" l="1"/>
  <c r="W1356" i="1"/>
  <c r="I1367" i="1"/>
  <c r="K1366" i="1"/>
  <c r="U1358" i="1" l="1"/>
  <c r="W1357" i="1"/>
  <c r="I1368" i="1"/>
  <c r="K1367" i="1"/>
  <c r="U1359" i="1" l="1"/>
  <c r="W1358" i="1"/>
  <c r="I1369" i="1"/>
  <c r="K1368" i="1"/>
  <c r="U1360" i="1" l="1"/>
  <c r="W1359" i="1"/>
  <c r="I1370" i="1"/>
  <c r="K1369" i="1"/>
  <c r="U1361" i="1" l="1"/>
  <c r="W1360" i="1"/>
  <c r="I1371" i="1"/>
  <c r="K1370" i="1"/>
  <c r="U1362" i="1" l="1"/>
  <c r="W1361" i="1"/>
  <c r="I1372" i="1"/>
  <c r="K1371" i="1"/>
  <c r="U1363" i="1" l="1"/>
  <c r="W1362" i="1"/>
  <c r="I1373" i="1"/>
  <c r="K1372" i="1"/>
  <c r="U1364" i="1" l="1"/>
  <c r="W1363" i="1"/>
  <c r="I1374" i="1"/>
  <c r="K1373" i="1"/>
  <c r="U1365" i="1" l="1"/>
  <c r="W1364" i="1"/>
  <c r="I1375" i="1"/>
  <c r="K1374" i="1"/>
  <c r="U1366" i="1" l="1"/>
  <c r="W1365" i="1"/>
  <c r="I1376" i="1"/>
  <c r="K1375" i="1"/>
  <c r="U1367" i="1" l="1"/>
  <c r="W1366" i="1"/>
  <c r="I1377" i="1"/>
  <c r="K1376" i="1"/>
  <c r="U1368" i="1" l="1"/>
  <c r="W1367" i="1"/>
  <c r="I1378" i="1"/>
  <c r="K1377" i="1"/>
  <c r="U1369" i="1" l="1"/>
  <c r="W1368" i="1"/>
  <c r="I1379" i="1"/>
  <c r="K1378" i="1"/>
  <c r="U1370" i="1" l="1"/>
  <c r="W1369" i="1"/>
  <c r="I1380" i="1"/>
  <c r="K1379" i="1"/>
  <c r="U1371" i="1" l="1"/>
  <c r="W1370" i="1"/>
  <c r="I1381" i="1"/>
  <c r="K1380" i="1"/>
  <c r="U1372" i="1" l="1"/>
  <c r="W1371" i="1"/>
  <c r="I1382" i="1"/>
  <c r="K1381" i="1"/>
  <c r="U1373" i="1" l="1"/>
  <c r="W1372" i="1"/>
  <c r="I1383" i="1"/>
  <c r="K1382" i="1"/>
  <c r="U1374" i="1" l="1"/>
  <c r="W1373" i="1"/>
  <c r="I1384" i="1"/>
  <c r="K1383" i="1"/>
  <c r="U1375" i="1" l="1"/>
  <c r="W1374" i="1"/>
  <c r="I1385" i="1"/>
  <c r="K1384" i="1"/>
  <c r="U1376" i="1" l="1"/>
  <c r="W1375" i="1"/>
  <c r="I1386" i="1"/>
  <c r="K1385" i="1"/>
  <c r="U1377" i="1" l="1"/>
  <c r="W1376" i="1"/>
  <c r="I1387" i="1"/>
  <c r="K1386" i="1"/>
  <c r="U1378" i="1" l="1"/>
  <c r="W1377" i="1"/>
  <c r="I1388" i="1"/>
  <c r="K1387" i="1"/>
  <c r="U1379" i="1" l="1"/>
  <c r="W1378" i="1"/>
  <c r="I1389" i="1"/>
  <c r="K1388" i="1"/>
  <c r="U1380" i="1" l="1"/>
  <c r="W1379" i="1"/>
  <c r="I1390" i="1"/>
  <c r="K1389" i="1"/>
  <c r="U1381" i="1" l="1"/>
  <c r="W1380" i="1"/>
  <c r="I1391" i="1"/>
  <c r="K1390" i="1"/>
  <c r="U1382" i="1" l="1"/>
  <c r="W1381" i="1"/>
  <c r="I1392" i="1"/>
  <c r="K1391" i="1"/>
  <c r="U1383" i="1" l="1"/>
  <c r="W1382" i="1"/>
  <c r="I1393" i="1"/>
  <c r="K1392" i="1"/>
  <c r="U1384" i="1" l="1"/>
  <c r="W1383" i="1"/>
  <c r="I1394" i="1"/>
  <c r="K1393" i="1"/>
  <c r="U1385" i="1" l="1"/>
  <c r="W1384" i="1"/>
  <c r="I1395" i="1"/>
  <c r="K1394" i="1"/>
  <c r="U1386" i="1" l="1"/>
  <c r="W1385" i="1"/>
  <c r="I1396" i="1"/>
  <c r="K1395" i="1"/>
  <c r="U1387" i="1" l="1"/>
  <c r="W1386" i="1"/>
  <c r="I1397" i="1"/>
  <c r="K1396" i="1"/>
  <c r="U1388" i="1" l="1"/>
  <c r="W1387" i="1"/>
  <c r="I1398" i="1"/>
  <c r="K1397" i="1"/>
  <c r="U1389" i="1" l="1"/>
  <c r="W1388" i="1"/>
  <c r="I1399" i="1"/>
  <c r="K1398" i="1"/>
  <c r="U1390" i="1" l="1"/>
  <c r="W1389" i="1"/>
  <c r="I1400" i="1"/>
  <c r="K1399" i="1"/>
  <c r="U1391" i="1" l="1"/>
  <c r="W1390" i="1"/>
  <c r="I1401" i="1"/>
  <c r="K1400" i="1"/>
  <c r="U1392" i="1" l="1"/>
  <c r="W1391" i="1"/>
  <c r="I1402" i="1"/>
  <c r="K1401" i="1"/>
  <c r="U1393" i="1" l="1"/>
  <c r="W1392" i="1"/>
  <c r="I1403" i="1"/>
  <c r="K1402" i="1"/>
  <c r="U1394" i="1" l="1"/>
  <c r="W1393" i="1"/>
  <c r="I1404" i="1"/>
  <c r="K1403" i="1"/>
  <c r="U1395" i="1" l="1"/>
  <c r="W1394" i="1"/>
  <c r="I1405" i="1"/>
  <c r="K1404" i="1"/>
  <c r="U1396" i="1" l="1"/>
  <c r="W1395" i="1"/>
  <c r="I1406" i="1"/>
  <c r="K1405" i="1"/>
  <c r="U1397" i="1" l="1"/>
  <c r="W1396" i="1"/>
  <c r="I1407" i="1"/>
  <c r="K1406" i="1"/>
  <c r="U1398" i="1" l="1"/>
  <c r="W1397" i="1"/>
  <c r="I1408" i="1"/>
  <c r="K1407" i="1"/>
  <c r="U1399" i="1" l="1"/>
  <c r="W1398" i="1"/>
  <c r="I1409" i="1"/>
  <c r="K1408" i="1"/>
  <c r="U1400" i="1" l="1"/>
  <c r="W1399" i="1"/>
  <c r="I1410" i="1"/>
  <c r="K1409" i="1"/>
  <c r="U1401" i="1" l="1"/>
  <c r="W1400" i="1"/>
  <c r="I1411" i="1"/>
  <c r="K1410" i="1"/>
  <c r="U1402" i="1" l="1"/>
  <c r="W1401" i="1"/>
  <c r="I1412" i="1"/>
  <c r="K1411" i="1"/>
  <c r="U1403" i="1" l="1"/>
  <c r="W1402" i="1"/>
  <c r="I1413" i="1"/>
  <c r="K1412" i="1"/>
  <c r="U1404" i="1" l="1"/>
  <c r="W1403" i="1"/>
  <c r="I1414" i="1"/>
  <c r="K1413" i="1"/>
  <c r="U1405" i="1" l="1"/>
  <c r="W1404" i="1"/>
  <c r="I1415" i="1"/>
  <c r="K1414" i="1"/>
  <c r="U1406" i="1" l="1"/>
  <c r="W1405" i="1"/>
  <c r="I1416" i="1"/>
  <c r="K1415" i="1"/>
  <c r="U1407" i="1" l="1"/>
  <c r="W1406" i="1"/>
  <c r="I1417" i="1"/>
  <c r="K1416" i="1"/>
  <c r="U1408" i="1" l="1"/>
  <c r="W1407" i="1"/>
  <c r="I1418" i="1"/>
  <c r="K1417" i="1"/>
  <c r="U1409" i="1" l="1"/>
  <c r="W1408" i="1"/>
  <c r="I1419" i="1"/>
  <c r="K1418" i="1"/>
  <c r="U1410" i="1" l="1"/>
  <c r="W1409" i="1"/>
  <c r="I1420" i="1"/>
  <c r="K1419" i="1"/>
  <c r="U1411" i="1" l="1"/>
  <c r="W1410" i="1"/>
  <c r="I1421" i="1"/>
  <c r="K1420" i="1"/>
  <c r="U1412" i="1" l="1"/>
  <c r="W1411" i="1"/>
  <c r="I1422" i="1"/>
  <c r="K1421" i="1"/>
  <c r="U1413" i="1" l="1"/>
  <c r="W1412" i="1"/>
  <c r="I1423" i="1"/>
  <c r="K1422" i="1"/>
  <c r="U1414" i="1" l="1"/>
  <c r="W1413" i="1"/>
  <c r="I1424" i="1"/>
  <c r="K1423" i="1"/>
  <c r="U1415" i="1" l="1"/>
  <c r="W1414" i="1"/>
  <c r="I1425" i="1"/>
  <c r="K1424" i="1"/>
  <c r="U1416" i="1" l="1"/>
  <c r="W1415" i="1"/>
  <c r="I1426" i="1"/>
  <c r="K1425" i="1"/>
  <c r="U1417" i="1" l="1"/>
  <c r="W1416" i="1"/>
  <c r="I1427" i="1"/>
  <c r="K1426" i="1"/>
  <c r="U1418" i="1" l="1"/>
  <c r="W1417" i="1"/>
  <c r="I1428" i="1"/>
  <c r="K1427" i="1"/>
  <c r="U1419" i="1" l="1"/>
  <c r="W1418" i="1"/>
  <c r="I1429" i="1"/>
  <c r="K1428" i="1"/>
  <c r="U1420" i="1" l="1"/>
  <c r="W1419" i="1"/>
  <c r="I1430" i="1"/>
  <c r="K1429" i="1"/>
  <c r="U1421" i="1" l="1"/>
  <c r="W1420" i="1"/>
  <c r="I1431" i="1"/>
  <c r="K1430" i="1"/>
  <c r="U1422" i="1" l="1"/>
  <c r="W1421" i="1"/>
  <c r="I1432" i="1"/>
  <c r="K1431" i="1"/>
  <c r="U1423" i="1" l="1"/>
  <c r="W1422" i="1"/>
  <c r="I1433" i="1"/>
  <c r="K1432" i="1"/>
  <c r="U1424" i="1" l="1"/>
  <c r="W1423" i="1"/>
  <c r="I1434" i="1"/>
  <c r="K1433" i="1"/>
  <c r="U1425" i="1" l="1"/>
  <c r="W1424" i="1"/>
  <c r="I1435" i="1"/>
  <c r="K1434" i="1"/>
  <c r="U1426" i="1" l="1"/>
  <c r="W1425" i="1"/>
  <c r="I1436" i="1"/>
  <c r="K1435" i="1"/>
  <c r="U1427" i="1" l="1"/>
  <c r="W1426" i="1"/>
  <c r="I1437" i="1"/>
  <c r="K1436" i="1"/>
  <c r="U1428" i="1" l="1"/>
  <c r="W1427" i="1"/>
  <c r="I1438" i="1"/>
  <c r="K1437" i="1"/>
  <c r="U1429" i="1" l="1"/>
  <c r="W1428" i="1"/>
  <c r="I1439" i="1"/>
  <c r="K1438" i="1"/>
  <c r="U1430" i="1" l="1"/>
  <c r="W1429" i="1"/>
  <c r="I1440" i="1"/>
  <c r="K1439" i="1"/>
  <c r="U1431" i="1" l="1"/>
  <c r="W1430" i="1"/>
  <c r="I1441" i="1"/>
  <c r="K1440" i="1"/>
  <c r="U1432" i="1" l="1"/>
  <c r="W1431" i="1"/>
  <c r="I1442" i="1"/>
  <c r="K1441" i="1"/>
  <c r="U1433" i="1" l="1"/>
  <c r="W1432" i="1"/>
  <c r="I1443" i="1"/>
  <c r="K1442" i="1"/>
  <c r="U1434" i="1" l="1"/>
  <c r="W1433" i="1"/>
  <c r="I1444" i="1"/>
  <c r="K1443" i="1"/>
  <c r="U1435" i="1" l="1"/>
  <c r="W1434" i="1"/>
  <c r="I1445" i="1"/>
  <c r="K1444" i="1"/>
  <c r="U1436" i="1" l="1"/>
  <c r="W1435" i="1"/>
  <c r="I1446" i="1"/>
  <c r="K1445" i="1"/>
  <c r="U1437" i="1" l="1"/>
  <c r="W1436" i="1"/>
  <c r="I1447" i="1"/>
  <c r="K1446" i="1"/>
  <c r="U1438" i="1" l="1"/>
  <c r="W1437" i="1"/>
  <c r="I1448" i="1"/>
  <c r="K1447" i="1"/>
  <c r="U1439" i="1" l="1"/>
  <c r="W1438" i="1"/>
  <c r="I1449" i="1"/>
  <c r="K1448" i="1"/>
  <c r="U1440" i="1" l="1"/>
  <c r="W1439" i="1"/>
  <c r="I1450" i="1"/>
  <c r="K1449" i="1"/>
  <c r="U1441" i="1" l="1"/>
  <c r="W1440" i="1"/>
  <c r="I1451" i="1"/>
  <c r="K1450" i="1"/>
  <c r="U1442" i="1" l="1"/>
  <c r="W1441" i="1"/>
  <c r="I1452" i="1"/>
  <c r="K1451" i="1"/>
  <c r="U1443" i="1" l="1"/>
  <c r="W1442" i="1"/>
  <c r="I1453" i="1"/>
  <c r="K1452" i="1"/>
  <c r="U1444" i="1" l="1"/>
  <c r="W1443" i="1"/>
  <c r="I1454" i="1"/>
  <c r="K1453" i="1"/>
  <c r="U1445" i="1" l="1"/>
  <c r="W1444" i="1"/>
  <c r="I1455" i="1"/>
  <c r="K1454" i="1"/>
  <c r="U1446" i="1" l="1"/>
  <c r="W1445" i="1"/>
  <c r="I1456" i="1"/>
  <c r="K1455" i="1"/>
  <c r="U1447" i="1" l="1"/>
  <c r="W1446" i="1"/>
  <c r="I1457" i="1"/>
  <c r="K1456" i="1"/>
  <c r="U1448" i="1" l="1"/>
  <c r="W1447" i="1"/>
  <c r="I1458" i="1"/>
  <c r="K1457" i="1"/>
  <c r="U1449" i="1" l="1"/>
  <c r="W1448" i="1"/>
  <c r="I1459" i="1"/>
  <c r="K1458" i="1"/>
  <c r="U1450" i="1" l="1"/>
  <c r="W1449" i="1"/>
  <c r="I1460" i="1"/>
  <c r="K1459" i="1"/>
  <c r="U1451" i="1" l="1"/>
  <c r="W1450" i="1"/>
  <c r="I1461" i="1"/>
  <c r="K1460" i="1"/>
  <c r="U1452" i="1" l="1"/>
  <c r="W1451" i="1"/>
  <c r="I1462" i="1"/>
  <c r="K1461" i="1"/>
  <c r="U1453" i="1" l="1"/>
  <c r="W1452" i="1"/>
  <c r="I1463" i="1"/>
  <c r="K1462" i="1"/>
  <c r="U1454" i="1" l="1"/>
  <c r="W1453" i="1"/>
  <c r="I1464" i="1"/>
  <c r="K1463" i="1"/>
  <c r="U1455" i="1" l="1"/>
  <c r="W1454" i="1"/>
  <c r="I1465" i="1"/>
  <c r="K1464" i="1"/>
  <c r="U1456" i="1" l="1"/>
  <c r="W1455" i="1"/>
  <c r="I1466" i="1"/>
  <c r="K1465" i="1"/>
  <c r="U1457" i="1" l="1"/>
  <c r="W1456" i="1"/>
  <c r="I1467" i="1"/>
  <c r="K1466" i="1"/>
  <c r="U1458" i="1" l="1"/>
  <c r="W1457" i="1"/>
  <c r="I1468" i="1"/>
  <c r="K1467" i="1"/>
  <c r="U1459" i="1" l="1"/>
  <c r="W1458" i="1"/>
  <c r="I1469" i="1"/>
  <c r="K1468" i="1"/>
  <c r="U1460" i="1" l="1"/>
  <c r="W1459" i="1"/>
  <c r="I1470" i="1"/>
  <c r="K1469" i="1"/>
  <c r="U1461" i="1" l="1"/>
  <c r="W1460" i="1"/>
  <c r="I1471" i="1"/>
  <c r="K1470" i="1"/>
  <c r="U1462" i="1" l="1"/>
  <c r="W1461" i="1"/>
  <c r="I1472" i="1"/>
  <c r="K1471" i="1"/>
  <c r="U1463" i="1" l="1"/>
  <c r="W1462" i="1"/>
  <c r="I1473" i="1"/>
  <c r="K1472" i="1"/>
  <c r="U1464" i="1" l="1"/>
  <c r="W1463" i="1"/>
  <c r="I1474" i="1"/>
  <c r="K1473" i="1"/>
  <c r="U1465" i="1" l="1"/>
  <c r="W1464" i="1"/>
  <c r="I1475" i="1"/>
  <c r="K1474" i="1"/>
  <c r="U1466" i="1" l="1"/>
  <c r="W1465" i="1"/>
  <c r="I1476" i="1"/>
  <c r="K1475" i="1"/>
  <c r="U1467" i="1" l="1"/>
  <c r="W1466" i="1"/>
  <c r="I1477" i="1"/>
  <c r="K1476" i="1"/>
  <c r="U1468" i="1" l="1"/>
  <c r="W1467" i="1"/>
  <c r="I1478" i="1"/>
  <c r="K1477" i="1"/>
  <c r="U1469" i="1" l="1"/>
  <c r="W1468" i="1"/>
  <c r="I1479" i="1"/>
  <c r="K1478" i="1"/>
  <c r="U1470" i="1" l="1"/>
  <c r="W1469" i="1"/>
  <c r="I1480" i="1"/>
  <c r="K1479" i="1"/>
  <c r="U1471" i="1" l="1"/>
  <c r="W1470" i="1"/>
  <c r="I1481" i="1"/>
  <c r="K1480" i="1"/>
  <c r="U1472" i="1" l="1"/>
  <c r="W1471" i="1"/>
  <c r="I1482" i="1"/>
  <c r="K1481" i="1"/>
  <c r="U1473" i="1" l="1"/>
  <c r="W1472" i="1"/>
  <c r="I1483" i="1"/>
  <c r="K1482" i="1"/>
  <c r="U1474" i="1" l="1"/>
  <c r="W1473" i="1"/>
  <c r="I1484" i="1"/>
  <c r="K1483" i="1"/>
  <c r="U1475" i="1" l="1"/>
  <c r="W1474" i="1"/>
  <c r="I1485" i="1"/>
  <c r="K1484" i="1"/>
  <c r="U1476" i="1" l="1"/>
  <c r="W1475" i="1"/>
  <c r="I1486" i="1"/>
  <c r="K1485" i="1"/>
  <c r="U1477" i="1" l="1"/>
  <c r="W1476" i="1"/>
  <c r="I1487" i="1"/>
  <c r="K1486" i="1"/>
  <c r="U1478" i="1" l="1"/>
  <c r="W1477" i="1"/>
  <c r="I1488" i="1"/>
  <c r="K1487" i="1"/>
  <c r="U1479" i="1" l="1"/>
  <c r="W1478" i="1"/>
  <c r="I1489" i="1"/>
  <c r="K1488" i="1"/>
  <c r="U1480" i="1" l="1"/>
  <c r="W1479" i="1"/>
  <c r="I1490" i="1"/>
  <c r="K1489" i="1"/>
  <c r="U1481" i="1" l="1"/>
  <c r="W1480" i="1"/>
  <c r="I1491" i="1"/>
  <c r="K1490" i="1"/>
  <c r="U1482" i="1" l="1"/>
  <c r="W1481" i="1"/>
  <c r="I1492" i="1"/>
  <c r="K1491" i="1"/>
  <c r="U1483" i="1" l="1"/>
  <c r="W1482" i="1"/>
  <c r="I1493" i="1"/>
  <c r="K1492" i="1"/>
  <c r="U1484" i="1" l="1"/>
  <c r="W1483" i="1"/>
  <c r="I1494" i="1"/>
  <c r="K1493" i="1"/>
  <c r="U1485" i="1" l="1"/>
  <c r="W1484" i="1"/>
  <c r="I1495" i="1"/>
  <c r="K1494" i="1"/>
  <c r="U1486" i="1" l="1"/>
  <c r="W1485" i="1"/>
  <c r="I1496" i="1"/>
  <c r="K1495" i="1"/>
  <c r="U1487" i="1" l="1"/>
  <c r="W1486" i="1"/>
  <c r="I1497" i="1"/>
  <c r="K1496" i="1"/>
  <c r="U1488" i="1" l="1"/>
  <c r="W1487" i="1"/>
  <c r="I1498" i="1"/>
  <c r="K1497" i="1"/>
  <c r="U1489" i="1" l="1"/>
  <c r="W1488" i="1"/>
  <c r="I1499" i="1"/>
  <c r="K1498" i="1"/>
  <c r="U1490" i="1" l="1"/>
  <c r="W1489" i="1"/>
  <c r="I1500" i="1"/>
  <c r="K1499" i="1"/>
  <c r="U1491" i="1" l="1"/>
  <c r="W1490" i="1"/>
  <c r="I1501" i="1"/>
  <c r="K1500" i="1"/>
  <c r="U1492" i="1" l="1"/>
  <c r="W1491" i="1"/>
  <c r="I1502" i="1"/>
  <c r="K1501" i="1"/>
  <c r="U1493" i="1" l="1"/>
  <c r="W1492" i="1"/>
  <c r="I1503" i="1"/>
  <c r="K1502" i="1"/>
  <c r="U1494" i="1" l="1"/>
  <c r="W1493" i="1"/>
  <c r="I1504" i="1"/>
  <c r="K1503" i="1"/>
  <c r="U1495" i="1" l="1"/>
  <c r="W1494" i="1"/>
  <c r="I1505" i="1"/>
  <c r="K1504" i="1"/>
  <c r="U1496" i="1" l="1"/>
  <c r="W1495" i="1"/>
  <c r="I1506" i="1"/>
  <c r="K1505" i="1"/>
  <c r="U1497" i="1" l="1"/>
  <c r="W1496" i="1"/>
  <c r="I1507" i="1"/>
  <c r="K1506" i="1"/>
  <c r="U1498" i="1" l="1"/>
  <c r="W1497" i="1"/>
  <c r="I1508" i="1"/>
  <c r="K1507" i="1"/>
  <c r="U1499" i="1" l="1"/>
  <c r="W1498" i="1"/>
  <c r="I1509" i="1"/>
  <c r="K1508" i="1"/>
  <c r="U1500" i="1" l="1"/>
  <c r="W1499" i="1"/>
  <c r="I1510" i="1"/>
  <c r="K1509" i="1"/>
  <c r="U1501" i="1" l="1"/>
  <c r="W1500" i="1"/>
  <c r="I1511" i="1"/>
  <c r="K1510" i="1"/>
  <c r="U1502" i="1" l="1"/>
  <c r="W1501" i="1"/>
  <c r="I1512" i="1"/>
  <c r="K1511" i="1"/>
  <c r="U1503" i="1" l="1"/>
  <c r="W1502" i="1"/>
  <c r="I1513" i="1"/>
  <c r="K1512" i="1"/>
  <c r="U1504" i="1" l="1"/>
  <c r="W1503" i="1"/>
  <c r="I1514" i="1"/>
  <c r="K1513" i="1"/>
  <c r="U1505" i="1" l="1"/>
  <c r="W1504" i="1"/>
  <c r="I1515" i="1"/>
  <c r="K1514" i="1"/>
  <c r="U1506" i="1" l="1"/>
  <c r="W1505" i="1"/>
  <c r="I1516" i="1"/>
  <c r="K1515" i="1"/>
  <c r="U1507" i="1" l="1"/>
  <c r="W1506" i="1"/>
  <c r="I1517" i="1"/>
  <c r="K1516" i="1"/>
  <c r="U1508" i="1" l="1"/>
  <c r="W1507" i="1"/>
  <c r="I1518" i="1"/>
  <c r="K1517" i="1"/>
  <c r="U1509" i="1" l="1"/>
  <c r="W1508" i="1"/>
  <c r="I1519" i="1"/>
  <c r="K1518" i="1"/>
  <c r="U1510" i="1" l="1"/>
  <c r="W1509" i="1"/>
  <c r="I1520" i="1"/>
  <c r="K1519" i="1"/>
  <c r="U1511" i="1" l="1"/>
  <c r="W1510" i="1"/>
  <c r="I1521" i="1"/>
  <c r="K1520" i="1"/>
  <c r="U1512" i="1" l="1"/>
  <c r="W1511" i="1"/>
  <c r="I1522" i="1"/>
  <c r="K1521" i="1"/>
  <c r="U1513" i="1" l="1"/>
  <c r="W1512" i="1"/>
  <c r="I1523" i="1"/>
  <c r="K1522" i="1"/>
  <c r="U1514" i="1" l="1"/>
  <c r="W1513" i="1"/>
  <c r="I1524" i="1"/>
  <c r="K1523" i="1"/>
  <c r="U1515" i="1" l="1"/>
  <c r="W1514" i="1"/>
  <c r="I1525" i="1"/>
  <c r="K1524" i="1"/>
  <c r="U1516" i="1" l="1"/>
  <c r="W1515" i="1"/>
  <c r="I1526" i="1"/>
  <c r="K1525" i="1"/>
  <c r="U1517" i="1" l="1"/>
  <c r="W1516" i="1"/>
  <c r="I1527" i="1"/>
  <c r="K1526" i="1"/>
  <c r="U1518" i="1" l="1"/>
  <c r="W1517" i="1"/>
  <c r="I1528" i="1"/>
  <c r="K1527" i="1"/>
  <c r="U1519" i="1" l="1"/>
  <c r="W1518" i="1"/>
  <c r="I1529" i="1"/>
  <c r="K1528" i="1"/>
  <c r="U1520" i="1" l="1"/>
  <c r="W1519" i="1"/>
  <c r="I1530" i="1"/>
  <c r="K1529" i="1"/>
  <c r="U1521" i="1" l="1"/>
  <c r="W1520" i="1"/>
  <c r="I1531" i="1"/>
  <c r="K1530" i="1"/>
  <c r="U1522" i="1" l="1"/>
  <c r="W1521" i="1"/>
  <c r="I1532" i="1"/>
  <c r="K1531" i="1"/>
  <c r="U1523" i="1" l="1"/>
  <c r="W1522" i="1"/>
  <c r="I1533" i="1"/>
  <c r="K1532" i="1"/>
  <c r="U1524" i="1" l="1"/>
  <c r="W1523" i="1"/>
  <c r="I1534" i="1"/>
  <c r="K1533" i="1"/>
  <c r="U1525" i="1" l="1"/>
  <c r="W1524" i="1"/>
  <c r="I1535" i="1"/>
  <c r="K1534" i="1"/>
  <c r="U1526" i="1" l="1"/>
  <c r="W1525" i="1"/>
  <c r="I1536" i="1"/>
  <c r="K1535" i="1"/>
  <c r="U1527" i="1" l="1"/>
  <c r="W1526" i="1"/>
  <c r="I1537" i="1"/>
  <c r="K1536" i="1"/>
  <c r="U1528" i="1" l="1"/>
  <c r="W1527" i="1"/>
  <c r="I1538" i="1"/>
  <c r="K1537" i="1"/>
  <c r="U1529" i="1" l="1"/>
  <c r="W1528" i="1"/>
  <c r="I1539" i="1"/>
  <c r="K1538" i="1"/>
  <c r="U1530" i="1" l="1"/>
  <c r="W1529" i="1"/>
  <c r="I1540" i="1"/>
  <c r="K1539" i="1"/>
  <c r="U1531" i="1" l="1"/>
  <c r="W1530" i="1"/>
  <c r="I1541" i="1"/>
  <c r="K1540" i="1"/>
  <c r="U1532" i="1" l="1"/>
  <c r="W1531" i="1"/>
  <c r="I1542" i="1"/>
  <c r="K1541" i="1"/>
  <c r="U1533" i="1" l="1"/>
  <c r="W1532" i="1"/>
  <c r="I1543" i="1"/>
  <c r="K1542" i="1"/>
  <c r="U1534" i="1" l="1"/>
  <c r="W1533" i="1"/>
  <c r="I1544" i="1"/>
  <c r="K1543" i="1"/>
  <c r="U1535" i="1" l="1"/>
  <c r="W1534" i="1"/>
  <c r="I1545" i="1"/>
  <c r="K1544" i="1"/>
  <c r="U1536" i="1" l="1"/>
  <c r="W1535" i="1"/>
  <c r="I1546" i="1"/>
  <c r="K1545" i="1"/>
  <c r="U1537" i="1" l="1"/>
  <c r="W1536" i="1"/>
  <c r="I1547" i="1"/>
  <c r="K1546" i="1"/>
  <c r="U1538" i="1" l="1"/>
  <c r="W1537" i="1"/>
  <c r="I1548" i="1"/>
  <c r="K1547" i="1"/>
  <c r="U1539" i="1" l="1"/>
  <c r="W1538" i="1"/>
  <c r="I1549" i="1"/>
  <c r="K1548" i="1"/>
  <c r="U1540" i="1" l="1"/>
  <c r="W1539" i="1"/>
  <c r="I1550" i="1"/>
  <c r="K1549" i="1"/>
  <c r="U1541" i="1" l="1"/>
  <c r="W1540" i="1"/>
  <c r="I1551" i="1"/>
  <c r="K1550" i="1"/>
  <c r="U1542" i="1" l="1"/>
  <c r="W1541" i="1"/>
  <c r="I1552" i="1"/>
  <c r="K1551" i="1"/>
  <c r="U1543" i="1" l="1"/>
  <c r="W1542" i="1"/>
  <c r="I1553" i="1"/>
  <c r="K1552" i="1"/>
  <c r="U1544" i="1" l="1"/>
  <c r="W1543" i="1"/>
  <c r="I1554" i="1"/>
  <c r="K1553" i="1"/>
  <c r="U1545" i="1" l="1"/>
  <c r="W1544" i="1"/>
  <c r="I1555" i="1"/>
  <c r="K1554" i="1"/>
  <c r="U1546" i="1" l="1"/>
  <c r="W1545" i="1"/>
  <c r="I1556" i="1"/>
  <c r="K1555" i="1"/>
  <c r="U1547" i="1" l="1"/>
  <c r="W1546" i="1"/>
  <c r="I1557" i="1"/>
  <c r="K1556" i="1"/>
  <c r="U1548" i="1" l="1"/>
  <c r="W1547" i="1"/>
  <c r="I1558" i="1"/>
  <c r="K1557" i="1"/>
  <c r="U1549" i="1" l="1"/>
  <c r="W1548" i="1"/>
  <c r="I1559" i="1"/>
  <c r="K1558" i="1"/>
  <c r="U1550" i="1" l="1"/>
  <c r="W1549" i="1"/>
  <c r="I1560" i="1"/>
  <c r="K1559" i="1"/>
  <c r="U1551" i="1" l="1"/>
  <c r="W1550" i="1"/>
  <c r="I1561" i="1"/>
  <c r="K1560" i="1"/>
  <c r="U1552" i="1" l="1"/>
  <c r="W1551" i="1"/>
  <c r="I1562" i="1"/>
  <c r="K1561" i="1"/>
  <c r="U1553" i="1" l="1"/>
  <c r="W1552" i="1"/>
  <c r="I1563" i="1"/>
  <c r="K1562" i="1"/>
  <c r="U1554" i="1" l="1"/>
  <c r="W1553" i="1"/>
  <c r="I1564" i="1"/>
  <c r="K1563" i="1"/>
  <c r="U1555" i="1" l="1"/>
  <c r="W1554" i="1"/>
  <c r="I1565" i="1"/>
  <c r="K1564" i="1"/>
  <c r="U1556" i="1" l="1"/>
  <c r="W1555" i="1"/>
  <c r="I1566" i="1"/>
  <c r="K1565" i="1"/>
  <c r="U1557" i="1" l="1"/>
  <c r="W1556" i="1"/>
  <c r="I1567" i="1"/>
  <c r="K1566" i="1"/>
  <c r="U1558" i="1" l="1"/>
  <c r="W1557" i="1"/>
  <c r="I1568" i="1"/>
  <c r="K1567" i="1"/>
  <c r="U1559" i="1" l="1"/>
  <c r="W1558" i="1"/>
  <c r="I1569" i="1"/>
  <c r="K1568" i="1"/>
  <c r="U1560" i="1" l="1"/>
  <c r="W1559" i="1"/>
  <c r="I1570" i="1"/>
  <c r="K1569" i="1"/>
  <c r="U1561" i="1" l="1"/>
  <c r="W1560" i="1"/>
  <c r="I1571" i="1"/>
  <c r="K1570" i="1"/>
  <c r="U1562" i="1" l="1"/>
  <c r="W1561" i="1"/>
  <c r="I1572" i="1"/>
  <c r="K1571" i="1"/>
  <c r="U1563" i="1" l="1"/>
  <c r="W1562" i="1"/>
  <c r="I1573" i="1"/>
  <c r="K1572" i="1"/>
  <c r="U1564" i="1" l="1"/>
  <c r="W1563" i="1"/>
  <c r="I1574" i="1"/>
  <c r="K1573" i="1"/>
  <c r="U1565" i="1" l="1"/>
  <c r="W1564" i="1"/>
  <c r="I1575" i="1"/>
  <c r="K1574" i="1"/>
  <c r="U1566" i="1" l="1"/>
  <c r="W1565" i="1"/>
  <c r="I1576" i="1"/>
  <c r="K1575" i="1"/>
  <c r="U1567" i="1" l="1"/>
  <c r="W1566" i="1"/>
  <c r="I1577" i="1"/>
  <c r="K1576" i="1"/>
  <c r="U1568" i="1" l="1"/>
  <c r="W1567" i="1"/>
  <c r="I1578" i="1"/>
  <c r="K1577" i="1"/>
  <c r="U1569" i="1" l="1"/>
  <c r="W1568" i="1"/>
  <c r="I1579" i="1"/>
  <c r="K1578" i="1"/>
  <c r="U1570" i="1" l="1"/>
  <c r="W1569" i="1"/>
  <c r="I1580" i="1"/>
  <c r="K1579" i="1"/>
  <c r="U1571" i="1" l="1"/>
  <c r="W1570" i="1"/>
  <c r="I1581" i="1"/>
  <c r="K1580" i="1"/>
  <c r="U1572" i="1" l="1"/>
  <c r="W1571" i="1"/>
  <c r="I1582" i="1"/>
  <c r="K1581" i="1"/>
  <c r="U1573" i="1" l="1"/>
  <c r="W1572" i="1"/>
  <c r="I1583" i="1"/>
  <c r="K1582" i="1"/>
  <c r="U1574" i="1" l="1"/>
  <c r="W1573" i="1"/>
  <c r="I1584" i="1"/>
  <c r="K1583" i="1"/>
  <c r="U1575" i="1" l="1"/>
  <c r="W1574" i="1"/>
  <c r="I1585" i="1"/>
  <c r="K1584" i="1"/>
  <c r="U1576" i="1" l="1"/>
  <c r="W1575" i="1"/>
  <c r="I1586" i="1"/>
  <c r="K1585" i="1"/>
  <c r="U1577" i="1" l="1"/>
  <c r="W1576" i="1"/>
  <c r="I1587" i="1"/>
  <c r="K1586" i="1"/>
  <c r="U1578" i="1" l="1"/>
  <c r="W1577" i="1"/>
  <c r="I1588" i="1"/>
  <c r="K1587" i="1"/>
  <c r="U1579" i="1" l="1"/>
  <c r="W1578" i="1"/>
  <c r="I1589" i="1"/>
  <c r="K1588" i="1"/>
  <c r="U1580" i="1" l="1"/>
  <c r="W1579" i="1"/>
  <c r="I1590" i="1"/>
  <c r="K1589" i="1"/>
  <c r="U1581" i="1" l="1"/>
  <c r="W1580" i="1"/>
  <c r="I1591" i="1"/>
  <c r="K1590" i="1"/>
  <c r="U1582" i="1" l="1"/>
  <c r="W1581" i="1"/>
  <c r="I1592" i="1"/>
  <c r="K1591" i="1"/>
  <c r="U1583" i="1" l="1"/>
  <c r="W1582" i="1"/>
  <c r="I1593" i="1"/>
  <c r="K1592" i="1"/>
  <c r="U1584" i="1" l="1"/>
  <c r="W1583" i="1"/>
  <c r="I1594" i="1"/>
  <c r="K1593" i="1"/>
  <c r="U1585" i="1" l="1"/>
  <c r="W1584" i="1"/>
  <c r="I1595" i="1"/>
  <c r="K1594" i="1"/>
  <c r="U1586" i="1" l="1"/>
  <c r="W1585" i="1"/>
  <c r="I1596" i="1"/>
  <c r="K1595" i="1"/>
  <c r="U1587" i="1" l="1"/>
  <c r="W1586" i="1"/>
  <c r="I1597" i="1"/>
  <c r="K1596" i="1"/>
  <c r="U1588" i="1" l="1"/>
  <c r="W1587" i="1"/>
  <c r="I1598" i="1"/>
  <c r="K1597" i="1"/>
  <c r="U1589" i="1" l="1"/>
  <c r="W1588" i="1"/>
  <c r="I1599" i="1"/>
  <c r="K1598" i="1"/>
  <c r="U1590" i="1" l="1"/>
  <c r="W1589" i="1"/>
  <c r="I1600" i="1"/>
  <c r="K1599" i="1"/>
  <c r="U1591" i="1" l="1"/>
  <c r="W1590" i="1"/>
  <c r="I1601" i="1"/>
  <c r="K1600" i="1"/>
  <c r="U1592" i="1" l="1"/>
  <c r="W1591" i="1"/>
  <c r="I1602" i="1"/>
  <c r="K1601" i="1"/>
  <c r="U1593" i="1" l="1"/>
  <c r="W1592" i="1"/>
  <c r="I1603" i="1"/>
  <c r="K1602" i="1"/>
  <c r="U1594" i="1" l="1"/>
  <c r="W1593" i="1"/>
  <c r="I1604" i="1"/>
  <c r="K1603" i="1"/>
  <c r="U1595" i="1" l="1"/>
  <c r="W1594" i="1"/>
  <c r="I1605" i="1"/>
  <c r="K1604" i="1"/>
  <c r="U1596" i="1" l="1"/>
  <c r="W1595" i="1"/>
  <c r="I1606" i="1"/>
  <c r="K1605" i="1"/>
  <c r="U1597" i="1" l="1"/>
  <c r="W1596" i="1"/>
  <c r="I1607" i="1"/>
  <c r="K1606" i="1"/>
  <c r="U1598" i="1" l="1"/>
  <c r="W1597" i="1"/>
  <c r="I1608" i="1"/>
  <c r="K1607" i="1"/>
  <c r="U1599" i="1" l="1"/>
  <c r="W1598" i="1"/>
  <c r="I1609" i="1"/>
  <c r="K1608" i="1"/>
  <c r="U1600" i="1" l="1"/>
  <c r="W1599" i="1"/>
  <c r="I1610" i="1"/>
  <c r="K1609" i="1"/>
  <c r="U1601" i="1" l="1"/>
  <c r="W1600" i="1"/>
  <c r="I1611" i="1"/>
  <c r="K1610" i="1"/>
  <c r="U1602" i="1" l="1"/>
  <c r="W1601" i="1"/>
  <c r="I1612" i="1"/>
  <c r="K1611" i="1"/>
  <c r="U1603" i="1" l="1"/>
  <c r="W1602" i="1"/>
  <c r="I1613" i="1"/>
  <c r="K1612" i="1"/>
  <c r="U1604" i="1" l="1"/>
  <c r="W1603" i="1"/>
  <c r="I1614" i="1"/>
  <c r="K1613" i="1"/>
  <c r="U1605" i="1" l="1"/>
  <c r="W1604" i="1"/>
  <c r="I1615" i="1"/>
  <c r="K1614" i="1"/>
  <c r="U1606" i="1" l="1"/>
  <c r="W1605" i="1"/>
  <c r="I1616" i="1"/>
  <c r="K1615" i="1"/>
  <c r="U1607" i="1" l="1"/>
  <c r="W1606" i="1"/>
  <c r="I1617" i="1"/>
  <c r="K1616" i="1"/>
  <c r="U1608" i="1" l="1"/>
  <c r="W1607" i="1"/>
  <c r="I1618" i="1"/>
  <c r="K1617" i="1"/>
  <c r="U1609" i="1" l="1"/>
  <c r="W1608" i="1"/>
  <c r="I1619" i="1"/>
  <c r="K1618" i="1"/>
  <c r="U1610" i="1" l="1"/>
  <c r="W1609" i="1"/>
  <c r="I1620" i="1"/>
  <c r="K1619" i="1"/>
  <c r="U1611" i="1" l="1"/>
  <c r="W1610" i="1"/>
  <c r="I1621" i="1"/>
  <c r="K1620" i="1"/>
  <c r="U1612" i="1" l="1"/>
  <c r="W1611" i="1"/>
  <c r="I1622" i="1"/>
  <c r="K1621" i="1"/>
  <c r="U1613" i="1" l="1"/>
  <c r="W1612" i="1"/>
  <c r="I1623" i="1"/>
  <c r="K1622" i="1"/>
  <c r="U1614" i="1" l="1"/>
  <c r="W1613" i="1"/>
  <c r="I1624" i="1"/>
  <c r="K1623" i="1"/>
  <c r="U1615" i="1" l="1"/>
  <c r="W1614" i="1"/>
  <c r="I1625" i="1"/>
  <c r="K1624" i="1"/>
  <c r="U1616" i="1" l="1"/>
  <c r="W1615" i="1"/>
  <c r="I1626" i="1"/>
  <c r="K1625" i="1"/>
  <c r="U1617" i="1" l="1"/>
  <c r="W1616" i="1"/>
  <c r="I1627" i="1"/>
  <c r="K1626" i="1"/>
  <c r="U1618" i="1" l="1"/>
  <c r="W1617" i="1"/>
  <c r="I1628" i="1"/>
  <c r="K1627" i="1"/>
  <c r="U1619" i="1" l="1"/>
  <c r="W1618" i="1"/>
  <c r="I1629" i="1"/>
  <c r="K1628" i="1"/>
  <c r="U1620" i="1" l="1"/>
  <c r="W1619" i="1"/>
  <c r="I1630" i="1"/>
  <c r="K1629" i="1"/>
  <c r="U1621" i="1" l="1"/>
  <c r="W1620" i="1"/>
  <c r="I1631" i="1"/>
  <c r="K1630" i="1"/>
  <c r="U1622" i="1" l="1"/>
  <c r="W1621" i="1"/>
  <c r="I1632" i="1"/>
  <c r="K1631" i="1"/>
  <c r="U1623" i="1" l="1"/>
  <c r="W1622" i="1"/>
  <c r="I1633" i="1"/>
  <c r="K1632" i="1"/>
  <c r="U1624" i="1" l="1"/>
  <c r="W1623" i="1"/>
  <c r="I1634" i="1"/>
  <c r="K1633" i="1"/>
  <c r="U1625" i="1" l="1"/>
  <c r="W1624" i="1"/>
  <c r="I1635" i="1"/>
  <c r="K1634" i="1"/>
  <c r="U1626" i="1" l="1"/>
  <c r="W1625" i="1"/>
  <c r="I1636" i="1"/>
  <c r="K1635" i="1"/>
  <c r="U1627" i="1" l="1"/>
  <c r="W1626" i="1"/>
  <c r="I1637" i="1"/>
  <c r="K1636" i="1"/>
  <c r="U1628" i="1" l="1"/>
  <c r="W1627" i="1"/>
  <c r="I1638" i="1"/>
  <c r="K1637" i="1"/>
  <c r="U1629" i="1" l="1"/>
  <c r="W1628" i="1"/>
  <c r="I1639" i="1"/>
  <c r="K1638" i="1"/>
  <c r="U1630" i="1" l="1"/>
  <c r="W1629" i="1"/>
  <c r="I1640" i="1"/>
  <c r="K1639" i="1"/>
  <c r="U1631" i="1" l="1"/>
  <c r="W1630" i="1"/>
  <c r="I1641" i="1"/>
  <c r="K1640" i="1"/>
  <c r="U1632" i="1" l="1"/>
  <c r="W1631" i="1"/>
  <c r="I1642" i="1"/>
  <c r="K1641" i="1"/>
  <c r="U1633" i="1" l="1"/>
  <c r="W1632" i="1"/>
  <c r="I1643" i="1"/>
  <c r="K1642" i="1"/>
  <c r="U1634" i="1" l="1"/>
  <c r="W1633" i="1"/>
  <c r="I1644" i="1"/>
  <c r="K1643" i="1"/>
  <c r="U1635" i="1" l="1"/>
  <c r="W1634" i="1"/>
  <c r="I1645" i="1"/>
  <c r="K1644" i="1"/>
  <c r="U1636" i="1" l="1"/>
  <c r="W1635" i="1"/>
  <c r="I1646" i="1"/>
  <c r="K1645" i="1"/>
  <c r="U1637" i="1" l="1"/>
  <c r="W1636" i="1"/>
  <c r="I1647" i="1"/>
  <c r="K1646" i="1"/>
  <c r="U1638" i="1" l="1"/>
  <c r="W1637" i="1"/>
  <c r="I1648" i="1"/>
  <c r="K1647" i="1"/>
  <c r="U1639" i="1" l="1"/>
  <c r="W1638" i="1"/>
  <c r="I1649" i="1"/>
  <c r="K1648" i="1"/>
  <c r="U1640" i="1" l="1"/>
  <c r="W1639" i="1"/>
  <c r="I1650" i="1"/>
  <c r="K1649" i="1"/>
  <c r="U1641" i="1" l="1"/>
  <c r="W1640" i="1"/>
  <c r="I1651" i="1"/>
  <c r="K1650" i="1"/>
  <c r="U1642" i="1" l="1"/>
  <c r="W1641" i="1"/>
  <c r="I1652" i="1"/>
  <c r="K1651" i="1"/>
  <c r="U1643" i="1" l="1"/>
  <c r="W1642" i="1"/>
  <c r="I1653" i="1"/>
  <c r="K1652" i="1"/>
  <c r="U1644" i="1" l="1"/>
  <c r="W1643" i="1"/>
  <c r="I1654" i="1"/>
  <c r="K1653" i="1"/>
  <c r="U1645" i="1" l="1"/>
  <c r="W1644" i="1"/>
  <c r="I1655" i="1"/>
  <c r="K1654" i="1"/>
  <c r="U1646" i="1" l="1"/>
  <c r="W1645" i="1"/>
  <c r="I1656" i="1"/>
  <c r="K1655" i="1"/>
  <c r="U1647" i="1" l="1"/>
  <c r="W1646" i="1"/>
  <c r="I1657" i="1"/>
  <c r="K1656" i="1"/>
  <c r="U1648" i="1" l="1"/>
  <c r="W1647" i="1"/>
  <c r="I1658" i="1"/>
  <c r="K1657" i="1"/>
  <c r="U1649" i="1" l="1"/>
  <c r="W1648" i="1"/>
  <c r="I1659" i="1"/>
  <c r="K1658" i="1"/>
  <c r="U1650" i="1" l="1"/>
  <c r="W1649" i="1"/>
  <c r="I1660" i="1"/>
  <c r="K1659" i="1"/>
  <c r="U1651" i="1" l="1"/>
  <c r="W1650" i="1"/>
  <c r="I1661" i="1"/>
  <c r="K1660" i="1"/>
  <c r="U1652" i="1" l="1"/>
  <c r="W1651" i="1"/>
  <c r="I1662" i="1"/>
  <c r="K1661" i="1"/>
  <c r="U1653" i="1" l="1"/>
  <c r="W1652" i="1"/>
  <c r="I1663" i="1"/>
  <c r="K1662" i="1"/>
  <c r="U1654" i="1" l="1"/>
  <c r="W1653" i="1"/>
  <c r="I1664" i="1"/>
  <c r="K1663" i="1"/>
  <c r="U1655" i="1" l="1"/>
  <c r="W1654" i="1"/>
  <c r="I1665" i="1"/>
  <c r="K1664" i="1"/>
  <c r="U1656" i="1" l="1"/>
  <c r="W1655" i="1"/>
  <c r="I1666" i="1"/>
  <c r="K1665" i="1"/>
  <c r="U1657" i="1" l="1"/>
  <c r="W1656" i="1"/>
  <c r="I1667" i="1"/>
  <c r="K1666" i="1"/>
  <c r="U1658" i="1" l="1"/>
  <c r="W1657" i="1"/>
  <c r="I1668" i="1"/>
  <c r="K1667" i="1"/>
  <c r="U1659" i="1" l="1"/>
  <c r="W1658" i="1"/>
  <c r="I1669" i="1"/>
  <c r="K1668" i="1"/>
  <c r="U1660" i="1" l="1"/>
  <c r="W1659" i="1"/>
  <c r="I1670" i="1"/>
  <c r="K1669" i="1"/>
  <c r="U1661" i="1" l="1"/>
  <c r="W1660" i="1"/>
  <c r="I1671" i="1"/>
  <c r="K1670" i="1"/>
  <c r="U1662" i="1" l="1"/>
  <c r="W1661" i="1"/>
  <c r="I1672" i="1"/>
  <c r="K1671" i="1"/>
  <c r="U1663" i="1" l="1"/>
  <c r="W1662" i="1"/>
  <c r="I1673" i="1"/>
  <c r="K1672" i="1"/>
  <c r="U1664" i="1" l="1"/>
  <c r="W1663" i="1"/>
  <c r="I1674" i="1"/>
  <c r="K1673" i="1"/>
  <c r="U1665" i="1" l="1"/>
  <c r="W1664" i="1"/>
  <c r="I1675" i="1"/>
  <c r="K1674" i="1"/>
  <c r="U1666" i="1" l="1"/>
  <c r="W1665" i="1"/>
  <c r="I1676" i="1"/>
  <c r="K1675" i="1"/>
  <c r="U1667" i="1" l="1"/>
  <c r="W1666" i="1"/>
  <c r="I1677" i="1"/>
  <c r="K1676" i="1"/>
  <c r="U1668" i="1" l="1"/>
  <c r="W1667" i="1"/>
  <c r="I1678" i="1"/>
  <c r="K1677" i="1"/>
  <c r="U1669" i="1" l="1"/>
  <c r="W1668" i="1"/>
  <c r="I1679" i="1"/>
  <c r="K1678" i="1"/>
  <c r="U1670" i="1" l="1"/>
  <c r="W1669" i="1"/>
  <c r="I1680" i="1"/>
  <c r="K1679" i="1"/>
  <c r="U1671" i="1" l="1"/>
  <c r="W1670" i="1"/>
  <c r="I1681" i="1"/>
  <c r="K1680" i="1"/>
  <c r="U1672" i="1" l="1"/>
  <c r="W1671" i="1"/>
  <c r="I1682" i="1"/>
  <c r="K1681" i="1"/>
  <c r="U1673" i="1" l="1"/>
  <c r="W1672" i="1"/>
  <c r="I1683" i="1"/>
  <c r="K1682" i="1"/>
  <c r="U1674" i="1" l="1"/>
  <c r="W1673" i="1"/>
  <c r="I1684" i="1"/>
  <c r="K1683" i="1"/>
  <c r="U1675" i="1" l="1"/>
  <c r="W1674" i="1"/>
  <c r="I1685" i="1"/>
  <c r="K1684" i="1"/>
  <c r="U1676" i="1" l="1"/>
  <c r="W1675" i="1"/>
  <c r="I1686" i="1"/>
  <c r="K1685" i="1"/>
  <c r="U1677" i="1" l="1"/>
  <c r="W1676" i="1"/>
  <c r="I1687" i="1"/>
  <c r="K1686" i="1"/>
  <c r="U1678" i="1" l="1"/>
  <c r="W1677" i="1"/>
  <c r="I1688" i="1"/>
  <c r="K1687" i="1"/>
  <c r="U1679" i="1" l="1"/>
  <c r="W1678" i="1"/>
  <c r="I1689" i="1"/>
  <c r="K1688" i="1"/>
  <c r="U1680" i="1" l="1"/>
  <c r="W1679" i="1"/>
  <c r="I1690" i="1"/>
  <c r="K1689" i="1"/>
  <c r="U1681" i="1" l="1"/>
  <c r="W1680" i="1"/>
  <c r="I1691" i="1"/>
  <c r="K1690" i="1"/>
  <c r="U1682" i="1" l="1"/>
  <c r="W1681" i="1"/>
  <c r="I1692" i="1"/>
  <c r="K1691" i="1"/>
  <c r="U1683" i="1" l="1"/>
  <c r="W1682" i="1"/>
  <c r="I1693" i="1"/>
  <c r="K1692" i="1"/>
  <c r="U1684" i="1" l="1"/>
  <c r="W1683" i="1"/>
  <c r="I1694" i="1"/>
  <c r="K1693" i="1"/>
  <c r="U1685" i="1" l="1"/>
  <c r="W1684" i="1"/>
  <c r="I1695" i="1"/>
  <c r="K1694" i="1"/>
  <c r="U1686" i="1" l="1"/>
  <c r="W1685" i="1"/>
  <c r="I1696" i="1"/>
  <c r="K1695" i="1"/>
  <c r="U1687" i="1" l="1"/>
  <c r="W1686" i="1"/>
  <c r="I1697" i="1"/>
  <c r="K1696" i="1"/>
  <c r="U1688" i="1" l="1"/>
  <c r="W1687" i="1"/>
  <c r="I1698" i="1"/>
  <c r="K1697" i="1"/>
  <c r="U1689" i="1" l="1"/>
  <c r="W1688" i="1"/>
  <c r="AQ1688" i="1"/>
  <c r="AA1688" i="1"/>
  <c r="I1699" i="1"/>
  <c r="K1698" i="1"/>
  <c r="U1690" i="1" l="1"/>
  <c r="W1689" i="1"/>
  <c r="I1700" i="1"/>
  <c r="K1699" i="1"/>
  <c r="U1691" i="1" l="1"/>
  <c r="W1690" i="1"/>
  <c r="I1701" i="1"/>
  <c r="K1700" i="1"/>
  <c r="U1692" i="1" l="1"/>
  <c r="W1691" i="1"/>
  <c r="I1702" i="1"/>
  <c r="K1701" i="1"/>
  <c r="U1693" i="1" l="1"/>
  <c r="W1692" i="1"/>
  <c r="I1703" i="1"/>
  <c r="K1702" i="1"/>
  <c r="U1694" i="1" l="1"/>
  <c r="W1693" i="1"/>
  <c r="I1704" i="1"/>
  <c r="K1703" i="1"/>
  <c r="U1695" i="1" l="1"/>
  <c r="W1694" i="1"/>
  <c r="I1705" i="1"/>
  <c r="K1704" i="1"/>
  <c r="U1696" i="1" l="1"/>
  <c r="W1695" i="1"/>
  <c r="I1706" i="1"/>
  <c r="K1705" i="1"/>
  <c r="U1697" i="1" l="1"/>
  <c r="W1696" i="1"/>
  <c r="I1707" i="1"/>
  <c r="K1706" i="1"/>
  <c r="U1698" i="1" l="1"/>
  <c r="W1697" i="1"/>
  <c r="I1708" i="1"/>
  <c r="K1707" i="1"/>
  <c r="U1699" i="1" l="1"/>
  <c r="W1698" i="1"/>
  <c r="I1709" i="1"/>
  <c r="K1708" i="1"/>
  <c r="U1700" i="1" l="1"/>
  <c r="W1699" i="1"/>
  <c r="I1710" i="1"/>
  <c r="K1709" i="1"/>
  <c r="U1701" i="1" l="1"/>
  <c r="W1700" i="1"/>
  <c r="I1711" i="1"/>
  <c r="K1710" i="1"/>
  <c r="U1702" i="1" l="1"/>
  <c r="W1701" i="1"/>
  <c r="I1712" i="1"/>
  <c r="K1711" i="1"/>
  <c r="U1703" i="1" l="1"/>
  <c r="W1702" i="1"/>
  <c r="I1713" i="1"/>
  <c r="K1712" i="1"/>
  <c r="U1704" i="1" l="1"/>
  <c r="W1703" i="1"/>
  <c r="I1714" i="1"/>
  <c r="K1713" i="1"/>
  <c r="U1705" i="1" l="1"/>
  <c r="W1704" i="1"/>
  <c r="I1715" i="1"/>
  <c r="K1714" i="1"/>
  <c r="U1706" i="1" l="1"/>
  <c r="W1705" i="1"/>
  <c r="I1716" i="1"/>
  <c r="K1715" i="1"/>
  <c r="U1707" i="1" l="1"/>
  <c r="W1706" i="1"/>
  <c r="I1717" i="1"/>
  <c r="K1716" i="1"/>
  <c r="U1708" i="1" l="1"/>
  <c r="W1707" i="1"/>
  <c r="I1718" i="1"/>
  <c r="K1717" i="1"/>
  <c r="U1709" i="1" l="1"/>
  <c r="W1708" i="1"/>
  <c r="I1719" i="1"/>
  <c r="K1718" i="1"/>
  <c r="U1710" i="1" l="1"/>
  <c r="W1709" i="1"/>
  <c r="I1720" i="1"/>
  <c r="K1719" i="1"/>
  <c r="U1711" i="1" l="1"/>
  <c r="W1710" i="1"/>
  <c r="I1721" i="1"/>
  <c r="K1720" i="1"/>
  <c r="U1712" i="1" l="1"/>
  <c r="W1711" i="1"/>
  <c r="I1722" i="1"/>
  <c r="K1721" i="1"/>
  <c r="U1713" i="1" l="1"/>
  <c r="W1712" i="1"/>
  <c r="AD1712" i="1"/>
  <c r="I1723" i="1"/>
  <c r="K1722" i="1"/>
  <c r="U1714" i="1" l="1"/>
  <c r="W1713" i="1"/>
  <c r="I1724" i="1"/>
  <c r="K1723" i="1"/>
  <c r="AD1713" i="1"/>
  <c r="U1715" i="1" l="1"/>
  <c r="W1714" i="1"/>
  <c r="AD1714" i="1"/>
  <c r="I1725" i="1"/>
  <c r="K1724" i="1"/>
  <c r="U1716" i="1" l="1"/>
  <c r="W1715" i="1"/>
  <c r="I1726" i="1"/>
  <c r="K1725" i="1"/>
  <c r="AD1715" i="1"/>
  <c r="U1717" i="1" l="1"/>
  <c r="W1716" i="1"/>
  <c r="AD1716" i="1"/>
  <c r="I1727" i="1"/>
  <c r="K1726" i="1"/>
  <c r="U1718" i="1" l="1"/>
  <c r="W1717" i="1"/>
  <c r="AD1717" i="1"/>
  <c r="I1728" i="1"/>
  <c r="K1727" i="1"/>
  <c r="U1719" i="1" l="1"/>
  <c r="W1718" i="1"/>
  <c r="I1729" i="1"/>
  <c r="K1728" i="1"/>
  <c r="AD1718" i="1"/>
  <c r="U1720" i="1" l="1"/>
  <c r="W1719" i="1"/>
  <c r="AD1719" i="1"/>
  <c r="I1730" i="1"/>
  <c r="K1729" i="1"/>
  <c r="U1721" i="1" l="1"/>
  <c r="W1720" i="1"/>
  <c r="I1731" i="1"/>
  <c r="K1730" i="1"/>
  <c r="AD1720" i="1"/>
  <c r="U1722" i="1" l="1"/>
  <c r="W1721" i="1"/>
  <c r="I1732" i="1"/>
  <c r="K1731" i="1"/>
  <c r="AD1721" i="1"/>
  <c r="U1723" i="1" l="1"/>
  <c r="W1722" i="1"/>
  <c r="AD1722" i="1"/>
  <c r="I1733" i="1"/>
  <c r="K1732" i="1"/>
  <c r="U1724" i="1" l="1"/>
  <c r="W1723" i="1"/>
  <c r="I1734" i="1"/>
  <c r="K1733" i="1"/>
  <c r="AD1723" i="1"/>
  <c r="U1725" i="1" l="1"/>
  <c r="W1724" i="1"/>
  <c r="AD1724" i="1"/>
  <c r="I1735" i="1"/>
  <c r="K1734" i="1"/>
  <c r="U1726" i="1" l="1"/>
  <c r="W1725" i="1"/>
  <c r="AD1725" i="1"/>
  <c r="I1736" i="1"/>
  <c r="K1735" i="1"/>
  <c r="U1727" i="1" l="1"/>
  <c r="W1726" i="1"/>
  <c r="I1737" i="1"/>
  <c r="K1736" i="1"/>
  <c r="AD1726" i="1"/>
  <c r="U1728" i="1" l="1"/>
  <c r="W1727" i="1"/>
  <c r="AD1727" i="1"/>
  <c r="I1738" i="1"/>
  <c r="K1737" i="1"/>
  <c r="U1729" i="1" l="1"/>
  <c r="W1728" i="1"/>
  <c r="AD1728" i="1"/>
  <c r="I1739" i="1"/>
  <c r="K1738" i="1"/>
  <c r="U1730" i="1" l="1"/>
  <c r="W1729" i="1"/>
  <c r="I1740" i="1"/>
  <c r="K1739" i="1"/>
  <c r="AD1729" i="1"/>
  <c r="U1731" i="1" l="1"/>
  <c r="W1730" i="1"/>
  <c r="AD1730" i="1"/>
  <c r="I1741" i="1"/>
  <c r="K1740" i="1"/>
  <c r="U1732" i="1" l="1"/>
  <c r="W1731" i="1"/>
  <c r="AD1731" i="1"/>
  <c r="I1742" i="1"/>
  <c r="K1741" i="1"/>
  <c r="U1733" i="1" l="1"/>
  <c r="W1732" i="1"/>
  <c r="I1743" i="1"/>
  <c r="K1742" i="1"/>
  <c r="AD1732" i="1"/>
  <c r="U1734" i="1" l="1"/>
  <c r="W1733" i="1"/>
  <c r="I1744" i="1"/>
  <c r="K1743" i="1"/>
  <c r="AD1733" i="1"/>
  <c r="U1735" i="1" l="1"/>
  <c r="W1734" i="1"/>
  <c r="I1745" i="1"/>
  <c r="K1744" i="1"/>
  <c r="AD1734" i="1"/>
  <c r="U1736" i="1" l="1"/>
  <c r="W1735" i="1"/>
  <c r="I1746" i="1"/>
  <c r="K1745" i="1"/>
  <c r="AD1735" i="1"/>
  <c r="U1737" i="1" l="1"/>
  <c r="W1736" i="1"/>
  <c r="AD1736" i="1"/>
  <c r="I1747" i="1"/>
  <c r="K1746" i="1"/>
  <c r="U1738" i="1" l="1"/>
  <c r="W1737" i="1"/>
  <c r="I1748" i="1"/>
  <c r="K1747" i="1"/>
  <c r="AD1737" i="1"/>
  <c r="U1739" i="1" l="1"/>
  <c r="W1738" i="1"/>
  <c r="AD1738" i="1"/>
  <c r="I1749" i="1"/>
  <c r="K1748" i="1"/>
  <c r="U1740" i="1" l="1"/>
  <c r="W1739" i="1"/>
  <c r="I1750" i="1"/>
  <c r="K1749" i="1"/>
  <c r="AD1739" i="1"/>
  <c r="U1741" i="1" l="1"/>
  <c r="W1740" i="1"/>
  <c r="AD1740" i="1"/>
  <c r="I1751" i="1"/>
  <c r="K1750" i="1"/>
  <c r="U1742" i="1" l="1"/>
  <c r="W1741" i="1"/>
  <c r="AD1741" i="1"/>
  <c r="I1752" i="1"/>
  <c r="K1751" i="1"/>
  <c r="U1743" i="1" l="1"/>
  <c r="W1742" i="1"/>
  <c r="I1753" i="1"/>
  <c r="K1752" i="1"/>
  <c r="AD1742" i="1"/>
  <c r="U1744" i="1" l="1"/>
  <c r="W1743" i="1"/>
  <c r="I1754" i="1"/>
  <c r="K1753" i="1"/>
  <c r="AD1743" i="1"/>
  <c r="U1745" i="1" l="1"/>
  <c r="W1744" i="1"/>
  <c r="AD1744" i="1"/>
  <c r="I1755" i="1"/>
  <c r="K1754" i="1"/>
  <c r="U1746" i="1" l="1"/>
  <c r="W1745" i="1"/>
  <c r="I1756" i="1"/>
  <c r="K1755" i="1"/>
  <c r="AD1745" i="1"/>
  <c r="U1747" i="1" l="1"/>
  <c r="W1746" i="1"/>
  <c r="I1757" i="1"/>
  <c r="K1756" i="1"/>
  <c r="AD1746" i="1"/>
  <c r="U1748" i="1" l="1"/>
  <c r="W1747" i="1"/>
  <c r="I1758" i="1"/>
  <c r="K1757" i="1"/>
  <c r="AD1747" i="1"/>
  <c r="U1749" i="1" l="1"/>
  <c r="W1748" i="1"/>
  <c r="I1759" i="1"/>
  <c r="K1758" i="1"/>
  <c r="AD1748" i="1"/>
  <c r="U1750" i="1" l="1"/>
  <c r="W1749" i="1"/>
  <c r="I1760" i="1"/>
  <c r="K1759" i="1"/>
  <c r="AD1749" i="1"/>
  <c r="U1751" i="1" l="1"/>
  <c r="W1750" i="1"/>
  <c r="I1761" i="1"/>
  <c r="K1760" i="1"/>
  <c r="AD1750" i="1"/>
  <c r="U1752" i="1" l="1"/>
  <c r="W1751" i="1"/>
  <c r="AD1751" i="1"/>
  <c r="I1762" i="1"/>
  <c r="K1761" i="1"/>
  <c r="U1753" i="1" l="1"/>
  <c r="W1752" i="1"/>
  <c r="AD1752" i="1"/>
  <c r="I1763" i="1"/>
  <c r="K1762" i="1"/>
  <c r="U1754" i="1" l="1"/>
  <c r="W1753" i="1"/>
  <c r="AD1753" i="1"/>
  <c r="I1764" i="1"/>
  <c r="K1763" i="1"/>
  <c r="U1755" i="1" l="1"/>
  <c r="W1754" i="1"/>
  <c r="AD1754" i="1"/>
  <c r="I1765" i="1"/>
  <c r="K1764" i="1"/>
  <c r="U1756" i="1" l="1"/>
  <c r="W1755" i="1"/>
  <c r="I1766" i="1"/>
  <c r="K1765" i="1"/>
  <c r="AD1755" i="1"/>
  <c r="U1757" i="1" l="1"/>
  <c r="W1756" i="1"/>
  <c r="I1767" i="1"/>
  <c r="K1766" i="1"/>
  <c r="AD1756" i="1"/>
  <c r="U1758" i="1" l="1"/>
  <c r="W1757" i="1"/>
  <c r="AD1757" i="1"/>
  <c r="I1768" i="1"/>
  <c r="K1767" i="1"/>
  <c r="U1759" i="1" l="1"/>
  <c r="W1758" i="1"/>
  <c r="AD1758" i="1"/>
  <c r="I1769" i="1"/>
  <c r="K1768" i="1"/>
  <c r="U1760" i="1" l="1"/>
  <c r="W1759" i="1"/>
  <c r="I1770" i="1"/>
  <c r="K1769" i="1"/>
  <c r="AD1759" i="1"/>
  <c r="U1761" i="1" l="1"/>
  <c r="W1760" i="1"/>
  <c r="I1771" i="1"/>
  <c r="K1770" i="1"/>
  <c r="AD1760" i="1"/>
  <c r="U1762" i="1" l="1"/>
  <c r="W1761" i="1"/>
  <c r="AD1761" i="1"/>
  <c r="I1772" i="1"/>
  <c r="K1771" i="1"/>
  <c r="U1763" i="1" l="1"/>
  <c r="W1762" i="1"/>
  <c r="AD1762" i="1"/>
  <c r="I1773" i="1"/>
  <c r="K1772" i="1"/>
  <c r="U1764" i="1" l="1"/>
  <c r="W1763" i="1"/>
  <c r="I1774" i="1"/>
  <c r="K1773" i="1"/>
  <c r="AD1763" i="1"/>
  <c r="U1765" i="1" l="1"/>
  <c r="W1764" i="1"/>
  <c r="I1775" i="1"/>
  <c r="K1774" i="1"/>
  <c r="AD1764" i="1"/>
  <c r="U1766" i="1" l="1"/>
  <c r="W1765" i="1"/>
  <c r="I1776" i="1"/>
  <c r="K1775" i="1"/>
  <c r="AD1765" i="1"/>
  <c r="U1767" i="1" l="1"/>
  <c r="W1766" i="1"/>
  <c r="I1777" i="1"/>
  <c r="K1776" i="1"/>
  <c r="AD1766" i="1"/>
  <c r="U1768" i="1" l="1"/>
  <c r="W1767" i="1"/>
  <c r="AD1767" i="1"/>
  <c r="I1778" i="1"/>
  <c r="K1777" i="1"/>
  <c r="U1769" i="1" l="1"/>
  <c r="W1768" i="1"/>
  <c r="I1779" i="1"/>
  <c r="K1778" i="1"/>
  <c r="AD1768" i="1"/>
  <c r="U1770" i="1" l="1"/>
  <c r="W1769" i="1"/>
  <c r="I1780" i="1"/>
  <c r="K1779" i="1"/>
  <c r="AD1769" i="1"/>
  <c r="U1771" i="1" l="1"/>
  <c r="W1770" i="1"/>
  <c r="AD1770" i="1"/>
  <c r="I1781" i="1"/>
  <c r="K1780" i="1"/>
  <c r="U1772" i="1" l="1"/>
  <c r="W1771" i="1"/>
  <c r="I1782" i="1"/>
  <c r="K1781" i="1"/>
  <c r="AD1771" i="1"/>
  <c r="U1773" i="1" l="1"/>
  <c r="W1772" i="1"/>
  <c r="AD1772" i="1"/>
  <c r="I1783" i="1"/>
  <c r="K1782" i="1"/>
  <c r="U1774" i="1" l="1"/>
  <c r="W1773" i="1"/>
  <c r="I1784" i="1"/>
  <c r="K1783" i="1"/>
  <c r="AD1773" i="1"/>
  <c r="U1775" i="1" l="1"/>
  <c r="W1774" i="1"/>
  <c r="AD1774" i="1"/>
  <c r="I1785" i="1"/>
  <c r="K1784" i="1"/>
  <c r="U1776" i="1" l="1"/>
  <c r="W1775" i="1"/>
  <c r="AD1775" i="1"/>
  <c r="I1786" i="1"/>
  <c r="K1785" i="1"/>
  <c r="U1777" i="1" l="1"/>
  <c r="W1776" i="1"/>
  <c r="I1787" i="1"/>
  <c r="K1786" i="1"/>
  <c r="AD1776" i="1"/>
  <c r="U1778" i="1" l="1"/>
  <c r="W1777" i="1"/>
  <c r="AD1777" i="1"/>
  <c r="I1788" i="1"/>
  <c r="K1787" i="1"/>
  <c r="U1779" i="1" l="1"/>
  <c r="W1778" i="1"/>
  <c r="AD1778" i="1"/>
  <c r="I1789" i="1"/>
  <c r="K1788" i="1"/>
  <c r="U1780" i="1" l="1"/>
  <c r="W1779" i="1"/>
  <c r="I1790" i="1"/>
  <c r="K1789" i="1"/>
  <c r="AD1779" i="1"/>
  <c r="U1781" i="1" l="1"/>
  <c r="W1780" i="1"/>
  <c r="I1791" i="1"/>
  <c r="K1790" i="1"/>
  <c r="AD1780" i="1"/>
  <c r="U1782" i="1" l="1"/>
  <c r="W1781" i="1"/>
  <c r="I1792" i="1"/>
  <c r="K1791" i="1"/>
  <c r="AD1781" i="1"/>
  <c r="U1783" i="1" l="1"/>
  <c r="W1782" i="1"/>
  <c r="AD1782" i="1"/>
  <c r="I1793" i="1"/>
  <c r="K1792" i="1"/>
  <c r="U1784" i="1" l="1"/>
  <c r="W1783" i="1"/>
  <c r="I1794" i="1"/>
  <c r="K1793" i="1"/>
  <c r="AD1783" i="1"/>
  <c r="U1785" i="1" l="1"/>
  <c r="W1784" i="1"/>
  <c r="I1795" i="1"/>
  <c r="K1794" i="1"/>
  <c r="AD1784" i="1"/>
  <c r="U1786" i="1" l="1"/>
  <c r="W1785" i="1"/>
  <c r="AD1785" i="1"/>
  <c r="I1796" i="1"/>
  <c r="K1795" i="1"/>
  <c r="U1787" i="1" l="1"/>
  <c r="W1786" i="1"/>
  <c r="I1797" i="1"/>
  <c r="K1796" i="1"/>
  <c r="AD1786" i="1"/>
  <c r="U1788" i="1" l="1"/>
  <c r="W1787" i="1"/>
  <c r="AD1787" i="1"/>
  <c r="I1798" i="1"/>
  <c r="K1797" i="1"/>
  <c r="U1789" i="1" l="1"/>
  <c r="W1788" i="1"/>
  <c r="I1799" i="1"/>
  <c r="K1798" i="1"/>
  <c r="AD1788" i="1"/>
  <c r="U1790" i="1" l="1"/>
  <c r="W1789" i="1"/>
  <c r="AD1789" i="1"/>
  <c r="I1800" i="1"/>
  <c r="K1799" i="1"/>
  <c r="U1791" i="1" l="1"/>
  <c r="W1790" i="1"/>
  <c r="I1801" i="1"/>
  <c r="K1800" i="1"/>
  <c r="AD1790" i="1"/>
  <c r="U1792" i="1" l="1"/>
  <c r="W1791" i="1"/>
  <c r="I1802" i="1"/>
  <c r="K1801" i="1"/>
  <c r="AD1791" i="1"/>
  <c r="U1793" i="1" l="1"/>
  <c r="W1792" i="1"/>
  <c r="AD1792" i="1"/>
  <c r="I1803" i="1"/>
  <c r="K1802" i="1"/>
  <c r="U1794" i="1" l="1"/>
  <c r="W1793" i="1"/>
  <c r="I1804" i="1"/>
  <c r="K1803" i="1"/>
  <c r="AD1793" i="1"/>
  <c r="U1795" i="1" l="1"/>
  <c r="W1794" i="1"/>
  <c r="AD1794" i="1"/>
  <c r="I1805" i="1"/>
  <c r="K1804" i="1"/>
  <c r="U1796" i="1" l="1"/>
  <c r="W1795" i="1"/>
  <c r="I1806" i="1"/>
  <c r="K1805" i="1"/>
  <c r="AD1795" i="1"/>
  <c r="U1797" i="1" l="1"/>
  <c r="W1796" i="1"/>
  <c r="AD1796" i="1"/>
  <c r="I1807" i="1"/>
  <c r="K1806" i="1"/>
  <c r="U1798" i="1" l="1"/>
  <c r="W1797" i="1"/>
  <c r="I1808" i="1"/>
  <c r="K1807" i="1"/>
  <c r="AD1797" i="1"/>
  <c r="U1799" i="1" l="1"/>
  <c r="W1798" i="1"/>
  <c r="AD1798" i="1"/>
  <c r="I1809" i="1"/>
  <c r="K1808" i="1"/>
  <c r="U1800" i="1" l="1"/>
  <c r="W1799" i="1"/>
  <c r="I1810" i="1"/>
  <c r="K1809" i="1"/>
  <c r="AD1799" i="1"/>
  <c r="U1801" i="1" l="1"/>
  <c r="W1800" i="1"/>
  <c r="AD1800" i="1"/>
  <c r="I1811" i="1"/>
  <c r="K1810" i="1"/>
  <c r="U1802" i="1" l="1"/>
  <c r="W1801" i="1"/>
  <c r="I1812" i="1"/>
  <c r="K1811" i="1"/>
  <c r="AD1801" i="1"/>
  <c r="U1803" i="1" l="1"/>
  <c r="W1802" i="1"/>
  <c r="AD1802" i="1"/>
  <c r="I1813" i="1"/>
  <c r="K1812" i="1"/>
  <c r="U1804" i="1" l="1"/>
  <c r="W1803" i="1"/>
  <c r="AD1803" i="1"/>
  <c r="I1814" i="1"/>
  <c r="K1813" i="1"/>
  <c r="U1805" i="1" l="1"/>
  <c r="W1804" i="1"/>
  <c r="I1815" i="1"/>
  <c r="K1814" i="1"/>
  <c r="AD1804" i="1"/>
  <c r="U1806" i="1" l="1"/>
  <c r="W1805" i="1"/>
  <c r="I1816" i="1"/>
  <c r="K1815" i="1"/>
  <c r="AD1805" i="1"/>
  <c r="U1807" i="1" l="1"/>
  <c r="W1806" i="1"/>
  <c r="I1817" i="1"/>
  <c r="K1816" i="1"/>
  <c r="AD1806" i="1"/>
  <c r="U1808" i="1" l="1"/>
  <c r="W1807" i="1"/>
  <c r="AD1807" i="1"/>
  <c r="I1818" i="1"/>
  <c r="K1817" i="1"/>
  <c r="U1809" i="1" l="1"/>
  <c r="W1808" i="1"/>
  <c r="I1819" i="1"/>
  <c r="K1818" i="1"/>
  <c r="AD1808" i="1"/>
  <c r="U1810" i="1" l="1"/>
  <c r="W1809" i="1"/>
  <c r="I1820" i="1"/>
  <c r="K1819" i="1"/>
  <c r="AD1809" i="1"/>
  <c r="U1811" i="1" l="1"/>
  <c r="W1810" i="1"/>
  <c r="AD1810" i="1"/>
  <c r="I1821" i="1"/>
  <c r="K1820" i="1"/>
  <c r="U1812" i="1" l="1"/>
  <c r="W1811" i="1"/>
  <c r="I1822" i="1"/>
  <c r="K1821" i="1"/>
  <c r="AD1811" i="1"/>
  <c r="U1813" i="1" l="1"/>
  <c r="W1812" i="1"/>
  <c r="AD1812" i="1"/>
  <c r="I1823" i="1"/>
  <c r="K1822" i="1"/>
  <c r="U1814" i="1" l="1"/>
  <c r="W1813" i="1"/>
  <c r="AD1813" i="1"/>
  <c r="I1824" i="1"/>
  <c r="K1823" i="1"/>
  <c r="U1815" i="1" l="1"/>
  <c r="W1814" i="1"/>
  <c r="I1825" i="1"/>
  <c r="K1824" i="1"/>
  <c r="AD1814" i="1"/>
  <c r="U1816" i="1" l="1"/>
  <c r="W1815" i="1"/>
  <c r="AD1815" i="1"/>
  <c r="I1826" i="1"/>
  <c r="K1825" i="1"/>
  <c r="U1817" i="1" l="1"/>
  <c r="W1816" i="1"/>
  <c r="I1827" i="1"/>
  <c r="K1826" i="1"/>
  <c r="AD1816" i="1"/>
  <c r="U1818" i="1" l="1"/>
  <c r="W1817" i="1"/>
  <c r="I1828" i="1"/>
  <c r="K1827" i="1"/>
  <c r="AD1817" i="1"/>
  <c r="U1819" i="1" l="1"/>
  <c r="W1818" i="1"/>
  <c r="I1829" i="1"/>
  <c r="K1828" i="1"/>
  <c r="AD1818" i="1"/>
  <c r="U1820" i="1" l="1"/>
  <c r="W1819" i="1"/>
  <c r="I1830" i="1"/>
  <c r="K1829" i="1"/>
  <c r="AD1819" i="1"/>
  <c r="U1821" i="1" l="1"/>
  <c r="W1820" i="1"/>
  <c r="I1831" i="1"/>
  <c r="K1830" i="1"/>
  <c r="AD1820" i="1"/>
  <c r="U1822" i="1" l="1"/>
  <c r="W1821" i="1"/>
  <c r="AD1821" i="1"/>
  <c r="I1832" i="1"/>
  <c r="K1831" i="1"/>
  <c r="U1823" i="1" l="1"/>
  <c r="W1822" i="1"/>
  <c r="I1833" i="1"/>
  <c r="K1832" i="1"/>
  <c r="AD1822" i="1"/>
  <c r="U1824" i="1" l="1"/>
  <c r="W1823" i="1"/>
  <c r="AD1823" i="1"/>
  <c r="I1834" i="1"/>
  <c r="K1833" i="1"/>
  <c r="U1825" i="1" l="1"/>
  <c r="W1824" i="1"/>
  <c r="I1835" i="1"/>
  <c r="K1834" i="1"/>
  <c r="AD1824" i="1"/>
  <c r="U1826" i="1" l="1"/>
  <c r="W1825" i="1"/>
  <c r="I1836" i="1"/>
  <c r="K1835" i="1"/>
  <c r="AD1825" i="1"/>
  <c r="U1827" i="1" l="1"/>
  <c r="W1826" i="1"/>
  <c r="AD1826" i="1"/>
  <c r="I1837" i="1"/>
  <c r="K1836" i="1"/>
  <c r="U1828" i="1" l="1"/>
  <c r="W1827" i="1"/>
  <c r="AD1827" i="1"/>
  <c r="I1838" i="1"/>
  <c r="K1837" i="1"/>
  <c r="U1829" i="1" l="1"/>
  <c r="W1828" i="1"/>
  <c r="AD1828" i="1"/>
  <c r="I1839" i="1"/>
  <c r="K1838" i="1"/>
  <c r="U1830" i="1" l="1"/>
  <c r="W1829" i="1"/>
  <c r="AD1829" i="1"/>
  <c r="I1840" i="1"/>
  <c r="K1839" i="1"/>
  <c r="U1831" i="1" l="1"/>
  <c r="W1830" i="1"/>
  <c r="I1841" i="1"/>
  <c r="K1840" i="1"/>
  <c r="AD1830" i="1"/>
  <c r="U1832" i="1" l="1"/>
  <c r="W1831" i="1"/>
  <c r="AD1831" i="1"/>
  <c r="I1842" i="1"/>
  <c r="K1841" i="1"/>
  <c r="U1833" i="1" l="1"/>
  <c r="W1832" i="1"/>
  <c r="I1843" i="1"/>
  <c r="K1842" i="1"/>
  <c r="AD1832" i="1"/>
  <c r="U1834" i="1" l="1"/>
  <c r="W1833" i="1"/>
  <c r="I1844" i="1"/>
  <c r="K1843" i="1"/>
  <c r="AD1833" i="1"/>
  <c r="U1835" i="1" l="1"/>
  <c r="W1834" i="1"/>
  <c r="AD1834" i="1"/>
  <c r="I1845" i="1"/>
  <c r="K1844" i="1"/>
  <c r="U1836" i="1" l="1"/>
  <c r="W1835" i="1"/>
  <c r="I1846" i="1"/>
  <c r="K1845" i="1"/>
  <c r="AD1835" i="1"/>
  <c r="U1837" i="1" l="1"/>
  <c r="W1836" i="1"/>
  <c r="I1847" i="1"/>
  <c r="K1846" i="1"/>
  <c r="AD1836" i="1"/>
  <c r="U1838" i="1" l="1"/>
  <c r="W1837" i="1"/>
  <c r="AD1837" i="1"/>
  <c r="I1848" i="1"/>
  <c r="K1847" i="1"/>
  <c r="U1839" i="1" l="1"/>
  <c r="W1838" i="1"/>
  <c r="AD1838" i="1"/>
  <c r="I1849" i="1"/>
  <c r="K1848" i="1"/>
  <c r="U1840" i="1" l="1"/>
  <c r="W1839" i="1"/>
  <c r="AD1839" i="1"/>
  <c r="I1850" i="1"/>
  <c r="K1849" i="1"/>
  <c r="U1841" i="1" l="1"/>
  <c r="W1840" i="1"/>
  <c r="I1851" i="1"/>
  <c r="K1850" i="1"/>
  <c r="AD1840" i="1"/>
  <c r="U1842" i="1" l="1"/>
  <c r="W1841" i="1"/>
  <c r="AD1841" i="1"/>
  <c r="I1852" i="1"/>
  <c r="K1851" i="1"/>
  <c r="U1843" i="1" l="1"/>
  <c r="W1842" i="1"/>
  <c r="I1853" i="1"/>
  <c r="K1852" i="1"/>
  <c r="AD1842" i="1"/>
  <c r="U1844" i="1" l="1"/>
  <c r="W1843" i="1"/>
  <c r="AD1843" i="1"/>
  <c r="I1854" i="1"/>
  <c r="K1853" i="1"/>
  <c r="U1845" i="1" l="1"/>
  <c r="W1844" i="1"/>
  <c r="AD1844" i="1"/>
  <c r="I1855" i="1"/>
  <c r="K1854" i="1"/>
  <c r="U1846" i="1" l="1"/>
  <c r="W1845" i="1"/>
  <c r="I1856" i="1"/>
  <c r="K1855" i="1"/>
  <c r="AD1845" i="1"/>
  <c r="U1847" i="1" l="1"/>
  <c r="W1846" i="1"/>
  <c r="AD1846" i="1"/>
  <c r="I1857" i="1"/>
  <c r="K1856" i="1"/>
  <c r="U1848" i="1" l="1"/>
  <c r="W1847" i="1"/>
  <c r="I1858" i="1"/>
  <c r="K1857" i="1"/>
  <c r="AD1847" i="1"/>
  <c r="U1849" i="1" l="1"/>
  <c r="W1848" i="1"/>
  <c r="AD1848" i="1"/>
  <c r="I1859" i="1"/>
  <c r="K1858" i="1"/>
  <c r="U1850" i="1" l="1"/>
  <c r="W1849" i="1"/>
  <c r="I1860" i="1"/>
  <c r="K1859" i="1"/>
  <c r="AD1849" i="1"/>
  <c r="U1851" i="1" l="1"/>
  <c r="W1850" i="1"/>
  <c r="I1861" i="1"/>
  <c r="K1860" i="1"/>
  <c r="AD1850" i="1"/>
  <c r="U1852" i="1" l="1"/>
  <c r="W1851" i="1"/>
  <c r="AD1851" i="1"/>
  <c r="I1862" i="1"/>
  <c r="K1861" i="1"/>
  <c r="U1853" i="1" l="1"/>
  <c r="W1852" i="1"/>
  <c r="I1863" i="1"/>
  <c r="K1862" i="1"/>
  <c r="AD1852" i="1"/>
  <c r="U1854" i="1" l="1"/>
  <c r="W1853" i="1"/>
  <c r="I1864" i="1"/>
  <c r="K1863" i="1"/>
  <c r="AD1853" i="1"/>
  <c r="U1855" i="1" l="1"/>
  <c r="W1854" i="1"/>
  <c r="AD1854" i="1"/>
  <c r="I1865" i="1"/>
  <c r="K1864" i="1"/>
  <c r="U1856" i="1" l="1"/>
  <c r="W1855" i="1"/>
  <c r="AD1855" i="1"/>
  <c r="I1866" i="1"/>
  <c r="K1865" i="1"/>
  <c r="U1857" i="1" l="1"/>
  <c r="W1856" i="1"/>
  <c r="AD1856" i="1"/>
  <c r="I1867" i="1"/>
  <c r="K1866" i="1"/>
  <c r="U1858" i="1" l="1"/>
  <c r="W1857" i="1"/>
  <c r="I1868" i="1"/>
  <c r="K1867" i="1"/>
  <c r="AD1857" i="1"/>
  <c r="U1859" i="1" l="1"/>
  <c r="W1858" i="1"/>
  <c r="I1869" i="1"/>
  <c r="K1868" i="1"/>
  <c r="AD1858" i="1"/>
  <c r="U1860" i="1" l="1"/>
  <c r="W1859" i="1"/>
  <c r="AD1859" i="1"/>
  <c r="I1870" i="1"/>
  <c r="K1869" i="1"/>
  <c r="U1861" i="1" l="1"/>
  <c r="W1860" i="1"/>
  <c r="I1871" i="1"/>
  <c r="K1870" i="1"/>
  <c r="AD1860" i="1"/>
  <c r="U1862" i="1" l="1"/>
  <c r="W1861" i="1"/>
  <c r="I1872" i="1"/>
  <c r="K1871" i="1"/>
  <c r="AD1861" i="1"/>
  <c r="U1863" i="1" l="1"/>
  <c r="W1862" i="1"/>
  <c r="AD1862" i="1"/>
  <c r="I1873" i="1"/>
  <c r="K1872" i="1"/>
  <c r="U1864" i="1" l="1"/>
  <c r="W1863" i="1"/>
  <c r="AD1863" i="1"/>
  <c r="I1874" i="1"/>
  <c r="K1873" i="1"/>
  <c r="U1865" i="1" l="1"/>
  <c r="W1864" i="1"/>
  <c r="I1875" i="1"/>
  <c r="K1874" i="1"/>
  <c r="AD1864" i="1"/>
  <c r="U1866" i="1" l="1"/>
  <c r="W1865" i="1"/>
  <c r="I1876" i="1"/>
  <c r="K1875" i="1"/>
  <c r="AD1865" i="1"/>
  <c r="U1867" i="1" l="1"/>
  <c r="W1866" i="1"/>
  <c r="I1877" i="1"/>
  <c r="K1876" i="1"/>
  <c r="AD1866" i="1"/>
  <c r="U1868" i="1" l="1"/>
  <c r="W1867" i="1"/>
  <c r="I1878" i="1"/>
  <c r="K1877" i="1"/>
  <c r="AD1867" i="1"/>
  <c r="U1869" i="1" l="1"/>
  <c r="W1868" i="1"/>
  <c r="I1879" i="1"/>
  <c r="K1878" i="1"/>
  <c r="AD1868" i="1"/>
  <c r="U1870" i="1" l="1"/>
  <c r="W1869" i="1"/>
  <c r="AD1869" i="1"/>
  <c r="I1880" i="1"/>
  <c r="K1879" i="1"/>
  <c r="U1871" i="1" l="1"/>
  <c r="W1870" i="1"/>
  <c r="AD1870" i="1"/>
  <c r="I1881" i="1"/>
  <c r="K1880" i="1"/>
  <c r="U1872" i="1" l="1"/>
  <c r="W1871" i="1"/>
  <c r="I1882" i="1"/>
  <c r="K1881" i="1"/>
  <c r="AD1871" i="1"/>
  <c r="U1873" i="1" l="1"/>
  <c r="W1872" i="1"/>
  <c r="I1883" i="1"/>
  <c r="K1882" i="1"/>
  <c r="AD1872" i="1"/>
  <c r="U1874" i="1" l="1"/>
  <c r="W1873" i="1"/>
  <c r="I1884" i="1"/>
  <c r="K1883" i="1"/>
  <c r="AD1873" i="1"/>
  <c r="U1875" i="1" l="1"/>
  <c r="W1874" i="1"/>
  <c r="I1885" i="1"/>
  <c r="K1884" i="1"/>
  <c r="AD1874" i="1"/>
  <c r="U1876" i="1" l="1"/>
  <c r="W1875" i="1"/>
  <c r="AD1875" i="1"/>
  <c r="I1886" i="1"/>
  <c r="K1885" i="1"/>
  <c r="U1877" i="1" l="1"/>
  <c r="W1876" i="1"/>
  <c r="AD1876" i="1"/>
  <c r="I1887" i="1"/>
  <c r="K1886" i="1"/>
  <c r="U1878" i="1" l="1"/>
  <c r="W1877" i="1"/>
  <c r="I1888" i="1"/>
  <c r="K1887" i="1"/>
  <c r="AD1877" i="1"/>
  <c r="U1879" i="1" l="1"/>
  <c r="W1878" i="1"/>
  <c r="AD1878" i="1"/>
  <c r="I1889" i="1"/>
  <c r="K1888" i="1"/>
  <c r="U1880" i="1" l="1"/>
  <c r="W1879" i="1"/>
  <c r="AD1879" i="1"/>
  <c r="I1890" i="1"/>
  <c r="K1889" i="1"/>
  <c r="U1881" i="1" l="1"/>
  <c r="W1880" i="1"/>
  <c r="AD1880" i="1"/>
  <c r="I1891" i="1"/>
  <c r="K1890" i="1"/>
  <c r="U1882" i="1" l="1"/>
  <c r="W1881" i="1"/>
  <c r="I1892" i="1"/>
  <c r="K1891" i="1"/>
  <c r="AD1881" i="1"/>
  <c r="U1883" i="1" l="1"/>
  <c r="W1882" i="1"/>
  <c r="AD1882" i="1"/>
  <c r="I1893" i="1"/>
  <c r="K1892" i="1"/>
  <c r="U1884" i="1" l="1"/>
  <c r="W1883" i="1"/>
  <c r="AD1883" i="1"/>
  <c r="I1894" i="1"/>
  <c r="K1893" i="1"/>
  <c r="U1885" i="1" l="1"/>
  <c r="W1884" i="1"/>
  <c r="AD1884" i="1"/>
  <c r="I1895" i="1"/>
  <c r="K1894" i="1"/>
  <c r="U1886" i="1" l="1"/>
  <c r="W1885" i="1"/>
  <c r="I1896" i="1"/>
  <c r="K1895" i="1"/>
  <c r="AD1885" i="1"/>
  <c r="U1887" i="1" l="1"/>
  <c r="W1886" i="1"/>
  <c r="AD1886" i="1"/>
  <c r="I1897" i="1"/>
  <c r="K1896" i="1"/>
  <c r="U1888" i="1" l="1"/>
  <c r="W1887" i="1"/>
  <c r="AD1887" i="1"/>
  <c r="I1898" i="1"/>
  <c r="K1897" i="1"/>
  <c r="U1889" i="1" l="1"/>
  <c r="W1888" i="1"/>
  <c r="I1899" i="1"/>
  <c r="K1898" i="1"/>
  <c r="AD1888" i="1"/>
  <c r="U1890" i="1" l="1"/>
  <c r="W1889" i="1"/>
  <c r="I1900" i="1"/>
  <c r="K1899" i="1"/>
  <c r="AD1889" i="1"/>
  <c r="U1891" i="1" l="1"/>
  <c r="W1890" i="1"/>
  <c r="AD1890" i="1"/>
  <c r="I1901" i="1"/>
  <c r="K1900" i="1"/>
  <c r="U1892" i="1" l="1"/>
  <c r="W1891" i="1"/>
  <c r="I1902" i="1"/>
  <c r="K1901" i="1"/>
  <c r="AD1891" i="1"/>
  <c r="U1893" i="1" l="1"/>
  <c r="W1892" i="1"/>
  <c r="I1903" i="1"/>
  <c r="K1902" i="1"/>
  <c r="AD1892" i="1"/>
  <c r="U1894" i="1" l="1"/>
  <c r="W1893" i="1"/>
  <c r="I1904" i="1"/>
  <c r="K1903" i="1"/>
  <c r="AD1893" i="1"/>
  <c r="U1895" i="1" l="1"/>
  <c r="W1894" i="1"/>
  <c r="AD1894" i="1"/>
  <c r="I1905" i="1"/>
  <c r="K1904" i="1"/>
  <c r="U1896" i="1" l="1"/>
  <c r="W1895" i="1"/>
  <c r="I1906" i="1"/>
  <c r="K1905" i="1"/>
  <c r="AD1895" i="1"/>
  <c r="U1897" i="1" l="1"/>
  <c r="W1896" i="1"/>
  <c r="AD1896" i="1"/>
  <c r="I1907" i="1"/>
  <c r="K1906" i="1"/>
  <c r="U1898" i="1" l="1"/>
  <c r="W1897" i="1"/>
  <c r="I1908" i="1"/>
  <c r="K1907" i="1"/>
  <c r="AD1897" i="1"/>
  <c r="U1899" i="1" l="1"/>
  <c r="W1898" i="1"/>
  <c r="AD1898" i="1"/>
  <c r="I1909" i="1"/>
  <c r="K1908" i="1"/>
  <c r="U1900" i="1" l="1"/>
  <c r="W1899" i="1"/>
  <c r="I1910" i="1"/>
  <c r="K1909" i="1"/>
  <c r="AD1899" i="1"/>
  <c r="U1901" i="1" l="1"/>
  <c r="W1900" i="1"/>
  <c r="AN1901" i="1"/>
  <c r="I1911" i="1"/>
  <c r="K1910" i="1"/>
  <c r="AD1900" i="1"/>
  <c r="U1902" i="1" l="1"/>
  <c r="W1901" i="1"/>
  <c r="I1912" i="1"/>
  <c r="K1911" i="1"/>
  <c r="AN1902" i="1"/>
  <c r="AD1901" i="1"/>
  <c r="U1903" i="1" l="1"/>
  <c r="W1902" i="1"/>
  <c r="AD1902" i="1"/>
  <c r="AN1903" i="1"/>
  <c r="I1913" i="1"/>
  <c r="K1912" i="1"/>
  <c r="AJ1902" i="1"/>
  <c r="AI1900" i="1"/>
  <c r="U1904" i="1" l="1"/>
  <c r="W1903" i="1"/>
  <c r="AJ1903" i="1"/>
  <c r="AI1897" i="1"/>
  <c r="AN1904" i="1"/>
  <c r="I1914" i="1"/>
  <c r="K1913" i="1"/>
  <c r="AD1903" i="1"/>
  <c r="U1905" i="1" l="1"/>
  <c r="W1904" i="1"/>
  <c r="AD1904" i="1"/>
  <c r="AJ1904" i="1"/>
  <c r="AN1905" i="1"/>
  <c r="I1915" i="1"/>
  <c r="K1914" i="1"/>
  <c r="U1906" i="1" l="1"/>
  <c r="W1905" i="1"/>
  <c r="AN1906" i="1"/>
  <c r="AJ1905" i="1"/>
  <c r="AD1905" i="1"/>
  <c r="I1916" i="1"/>
  <c r="K1915" i="1"/>
  <c r="U1907" i="1" l="1"/>
  <c r="W1906" i="1"/>
  <c r="AD1906" i="1"/>
  <c r="AN1907" i="1"/>
  <c r="I1917" i="1"/>
  <c r="K1916" i="1"/>
  <c r="AJ1906" i="1"/>
  <c r="U1908" i="1" l="1"/>
  <c r="W1907" i="1"/>
  <c r="AN1908" i="1"/>
  <c r="AJ1907" i="1"/>
  <c r="I1918" i="1"/>
  <c r="K1917" i="1"/>
  <c r="AD1907" i="1"/>
  <c r="U1909" i="1" l="1"/>
  <c r="W1908" i="1"/>
  <c r="I1919" i="1"/>
  <c r="K1918" i="1"/>
  <c r="AJ1908" i="1"/>
  <c r="AD1908" i="1"/>
  <c r="AN1909" i="1"/>
  <c r="U1910" i="1" l="1"/>
  <c r="W1909" i="1"/>
  <c r="AJ1909" i="1"/>
  <c r="AN1910" i="1"/>
  <c r="AD1909" i="1"/>
  <c r="I1920" i="1"/>
  <c r="K1919" i="1"/>
  <c r="U1911" i="1" l="1"/>
  <c r="W1910" i="1"/>
  <c r="AN1911" i="1"/>
  <c r="AD1910" i="1"/>
  <c r="I1921" i="1"/>
  <c r="K1920" i="1"/>
  <c r="AJ1910" i="1"/>
  <c r="U1912" i="1" l="1"/>
  <c r="W1911" i="1"/>
  <c r="I1922" i="1"/>
  <c r="K1921" i="1"/>
  <c r="AJ1911" i="1"/>
  <c r="AD1911" i="1"/>
  <c r="AN1912" i="1"/>
  <c r="U1913" i="1" l="1"/>
  <c r="W1912" i="1"/>
  <c r="I1923" i="1"/>
  <c r="K1922" i="1"/>
  <c r="AD1912" i="1"/>
  <c r="AN1913" i="1"/>
  <c r="AJ1912" i="1"/>
  <c r="U1914" i="1" l="1"/>
  <c r="W1913" i="1"/>
  <c r="AD1913" i="1"/>
  <c r="I1924" i="1"/>
  <c r="K1923" i="1"/>
  <c r="AN1914" i="1"/>
  <c r="AJ1913" i="1"/>
  <c r="U1915" i="1" l="1"/>
  <c r="W1914" i="1"/>
  <c r="AN1915" i="1"/>
  <c r="I1925" i="1"/>
  <c r="K1924" i="1"/>
  <c r="AD1914" i="1"/>
  <c r="AJ1914" i="1"/>
  <c r="U1916" i="1" l="1"/>
  <c r="W1915" i="1"/>
  <c r="AN1916" i="1"/>
  <c r="AD1915" i="1"/>
  <c r="I1926" i="1"/>
  <c r="K1925" i="1"/>
  <c r="AJ1915" i="1"/>
  <c r="U1917" i="1" l="1"/>
  <c r="W1916" i="1"/>
  <c r="AN1917" i="1"/>
  <c r="AD1916" i="1"/>
  <c r="AJ1916" i="1"/>
  <c r="I1927" i="1"/>
  <c r="K1926" i="1"/>
  <c r="U1918" i="1" l="1"/>
  <c r="W1917" i="1"/>
  <c r="AJ1917" i="1"/>
  <c r="I1928" i="1"/>
  <c r="K1927" i="1"/>
  <c r="AD1917" i="1"/>
  <c r="AN1918" i="1"/>
  <c r="U1919" i="1" l="1"/>
  <c r="W1918" i="1"/>
  <c r="AN1919" i="1"/>
  <c r="AD1918" i="1"/>
  <c r="I1929" i="1"/>
  <c r="K1928" i="1"/>
  <c r="AJ1918" i="1"/>
  <c r="U1920" i="1" l="1"/>
  <c r="W1919" i="1"/>
  <c r="I1930" i="1"/>
  <c r="K1929" i="1"/>
  <c r="AJ1919" i="1"/>
  <c r="AD1919" i="1"/>
  <c r="AN1920" i="1"/>
  <c r="U1921" i="1" l="1"/>
  <c r="W1920" i="1"/>
  <c r="AN1921" i="1"/>
  <c r="I1931" i="1"/>
  <c r="K1930" i="1"/>
  <c r="AD1920" i="1"/>
  <c r="AJ1920" i="1"/>
  <c r="U1922" i="1" l="1"/>
  <c r="W1921" i="1"/>
  <c r="I1932" i="1"/>
  <c r="K1931" i="1"/>
  <c r="AJ1921" i="1"/>
  <c r="AD1921" i="1"/>
  <c r="AN1922" i="1"/>
  <c r="U1923" i="1" l="1"/>
  <c r="W1922" i="1"/>
  <c r="AD1922" i="1"/>
  <c r="AJ1922" i="1"/>
  <c r="I1933" i="1"/>
  <c r="K1932" i="1"/>
  <c r="AN1923" i="1"/>
  <c r="U1924" i="1" l="1"/>
  <c r="W1923" i="1"/>
  <c r="I1934" i="1"/>
  <c r="K1933" i="1"/>
  <c r="AD1923" i="1"/>
  <c r="AN1924" i="1"/>
  <c r="AJ1923" i="1"/>
  <c r="U1925" i="1" l="1"/>
  <c r="W1924" i="1"/>
  <c r="AD1924" i="1"/>
  <c r="I1935" i="1"/>
  <c r="K1934" i="1"/>
  <c r="AJ1924" i="1"/>
  <c r="AN1925" i="1"/>
  <c r="U1926" i="1" l="1"/>
  <c r="W1925" i="1"/>
  <c r="I1936" i="1"/>
  <c r="K1935" i="1"/>
  <c r="AD1925" i="1"/>
  <c r="AN1926" i="1"/>
  <c r="AJ1925" i="1"/>
  <c r="U1927" i="1" l="1"/>
  <c r="W1926" i="1"/>
  <c r="AD1926" i="1"/>
  <c r="I1937" i="1"/>
  <c r="K1936" i="1"/>
  <c r="AJ1926" i="1"/>
  <c r="AN1927" i="1"/>
  <c r="U1928" i="1" l="1"/>
  <c r="W1927" i="1"/>
  <c r="AN1928" i="1"/>
  <c r="AD1927" i="1"/>
  <c r="AJ1927" i="1"/>
  <c r="I1938" i="1"/>
  <c r="K1937" i="1"/>
  <c r="U1929" i="1" l="1"/>
  <c r="W1928" i="1"/>
  <c r="I1939" i="1"/>
  <c r="K1938" i="1"/>
  <c r="AJ1928" i="1"/>
  <c r="AD1928" i="1"/>
  <c r="AN1929" i="1"/>
  <c r="U1930" i="1" l="1"/>
  <c r="W1929" i="1"/>
  <c r="AD1929" i="1"/>
  <c r="AJ1929" i="1"/>
  <c r="AN1930" i="1"/>
  <c r="I1940" i="1"/>
  <c r="K1939" i="1"/>
  <c r="U1931" i="1" l="1"/>
  <c r="W1930" i="1"/>
  <c r="I1941" i="1"/>
  <c r="K1940" i="1"/>
  <c r="AD1930" i="1"/>
  <c r="AN1931" i="1"/>
  <c r="AJ1930" i="1"/>
  <c r="U1932" i="1" l="1"/>
  <c r="W1931" i="1"/>
  <c r="AJ1931" i="1"/>
  <c r="AD1931" i="1"/>
  <c r="AN1932" i="1"/>
  <c r="I1942" i="1"/>
  <c r="K1941" i="1"/>
  <c r="U1933" i="1" l="1"/>
  <c r="W1932" i="1"/>
  <c r="AD1932" i="1"/>
  <c r="AN1933" i="1"/>
  <c r="AJ1932" i="1"/>
  <c r="I1943" i="1"/>
  <c r="K1942" i="1"/>
  <c r="U1934" i="1" l="1"/>
  <c r="W1933" i="1"/>
  <c r="I1944" i="1"/>
  <c r="K1943" i="1"/>
  <c r="AN1934" i="1"/>
  <c r="AJ1933" i="1"/>
  <c r="AD1933" i="1"/>
  <c r="U1935" i="1" l="1"/>
  <c r="W1934" i="1"/>
  <c r="AJ1934" i="1"/>
  <c r="I1945" i="1"/>
  <c r="K1944" i="1"/>
  <c r="AD1934" i="1"/>
  <c r="AN1935" i="1"/>
  <c r="U1936" i="1" l="1"/>
  <c r="W1935" i="1"/>
  <c r="I1946" i="1"/>
  <c r="K1945" i="1"/>
  <c r="AN1936" i="1"/>
  <c r="AD1935" i="1"/>
  <c r="AJ1935" i="1"/>
  <c r="U1937" i="1" l="1"/>
  <c r="W1936" i="1"/>
  <c r="AD1936" i="1"/>
  <c r="I1947" i="1"/>
  <c r="K1946" i="1"/>
  <c r="AN1937" i="1"/>
  <c r="AJ1936" i="1"/>
  <c r="U1938" i="1" l="1"/>
  <c r="W1937" i="1"/>
  <c r="AJ1937" i="1"/>
  <c r="AN1938" i="1"/>
  <c r="I1948" i="1"/>
  <c r="K1947" i="1"/>
  <c r="AD1937" i="1"/>
  <c r="U1939" i="1" l="1"/>
  <c r="W1938" i="1"/>
  <c r="AN1939" i="1"/>
  <c r="I1949" i="1"/>
  <c r="K1948" i="1"/>
  <c r="AJ1938" i="1"/>
  <c r="AD1938" i="1"/>
  <c r="U1940" i="1" l="1"/>
  <c r="W1939" i="1"/>
  <c r="AN1940" i="1"/>
  <c r="AJ1939" i="1"/>
  <c r="AD1939" i="1"/>
  <c r="I1950" i="1"/>
  <c r="K1949" i="1"/>
  <c r="U1941" i="1" l="1"/>
  <c r="W1940" i="1"/>
  <c r="AD1940" i="1"/>
  <c r="I1951" i="1"/>
  <c r="K1950" i="1"/>
  <c r="AJ1940" i="1"/>
  <c r="AN1941" i="1"/>
  <c r="U1942" i="1" l="1"/>
  <c r="W1941" i="1"/>
  <c r="AJ1941" i="1"/>
  <c r="AD1941" i="1"/>
  <c r="AN1942" i="1"/>
  <c r="I1952" i="1"/>
  <c r="K1951" i="1"/>
  <c r="U1943" i="1" l="1"/>
  <c r="W1942" i="1"/>
  <c r="AN1943" i="1"/>
  <c r="I1953" i="1"/>
  <c r="K1952" i="1"/>
  <c r="AD1942" i="1"/>
  <c r="AJ1942" i="1"/>
  <c r="U1944" i="1" l="1"/>
  <c r="W1943" i="1"/>
  <c r="AN1944" i="1"/>
  <c r="AD1943" i="1"/>
  <c r="AJ1943" i="1"/>
  <c r="I1954" i="1"/>
  <c r="K1953" i="1"/>
  <c r="U1945" i="1" l="1"/>
  <c r="W1944" i="1"/>
  <c r="AJ1944" i="1"/>
  <c r="AD1944" i="1"/>
  <c r="AN1945" i="1"/>
  <c r="I1955" i="1"/>
  <c r="K1954" i="1"/>
  <c r="U1946" i="1" l="1"/>
  <c r="W1945" i="1"/>
  <c r="AD1945" i="1"/>
  <c r="AN1946" i="1"/>
  <c r="I1956" i="1"/>
  <c r="K1955" i="1"/>
  <c r="AJ1945" i="1"/>
  <c r="U1947" i="1" l="1"/>
  <c r="W1946" i="1"/>
  <c r="AJ1946" i="1"/>
  <c r="I1957" i="1"/>
  <c r="K1956" i="1"/>
  <c r="AD1946" i="1"/>
  <c r="AN1947" i="1"/>
  <c r="U1948" i="1" l="1"/>
  <c r="W1947" i="1"/>
  <c r="AD1947" i="1"/>
  <c r="AJ1947" i="1"/>
  <c r="AN1948" i="1"/>
  <c r="I1958" i="1"/>
  <c r="K1957" i="1"/>
  <c r="U1949" i="1" l="1"/>
  <c r="W1948" i="1"/>
  <c r="I1959" i="1"/>
  <c r="K1958" i="1"/>
  <c r="AN1949" i="1"/>
  <c r="AJ1948" i="1"/>
  <c r="AD1948" i="1"/>
  <c r="U1950" i="1" l="1"/>
  <c r="W1949" i="1"/>
  <c r="AD1949" i="1"/>
  <c r="AJ1949" i="1"/>
  <c r="AN1950" i="1"/>
  <c r="I1960" i="1"/>
  <c r="K1959" i="1"/>
  <c r="U1951" i="1" l="1"/>
  <c r="W1950" i="1"/>
  <c r="I1961" i="1"/>
  <c r="K1960" i="1"/>
  <c r="AD1950" i="1"/>
  <c r="AN1951" i="1"/>
  <c r="AJ1950" i="1"/>
  <c r="U1952" i="1" l="1"/>
  <c r="W1951" i="1"/>
  <c r="I1962" i="1"/>
  <c r="K1961" i="1"/>
  <c r="AJ1951" i="1"/>
  <c r="AN1952" i="1"/>
  <c r="AD1951" i="1"/>
  <c r="U1953" i="1" l="1"/>
  <c r="W1952" i="1"/>
  <c r="AD1952" i="1"/>
  <c r="AN1953" i="1"/>
  <c r="AJ1952" i="1"/>
  <c r="I1963" i="1"/>
  <c r="K1962" i="1"/>
  <c r="U1954" i="1" l="1"/>
  <c r="W1953" i="1"/>
  <c r="AJ1953" i="1"/>
  <c r="AN1954" i="1"/>
  <c r="AD1953" i="1"/>
  <c r="I1964" i="1"/>
  <c r="K1963" i="1"/>
  <c r="U1955" i="1" l="1"/>
  <c r="W1954" i="1"/>
  <c r="AD1954" i="1"/>
  <c r="I1965" i="1"/>
  <c r="K1964" i="1"/>
  <c r="AN1955" i="1"/>
  <c r="AJ1954" i="1"/>
  <c r="U1956" i="1" l="1"/>
  <c r="W1955" i="1"/>
  <c r="AJ1955" i="1"/>
  <c r="AN1956" i="1"/>
  <c r="I1966" i="1"/>
  <c r="K1965" i="1"/>
  <c r="AD1955" i="1"/>
  <c r="U1957" i="1" l="1"/>
  <c r="W1956" i="1"/>
  <c r="I1967" i="1"/>
  <c r="K1966" i="1"/>
  <c r="AN1957" i="1"/>
  <c r="AD1956" i="1"/>
  <c r="AJ1956" i="1"/>
  <c r="U1958" i="1" l="1"/>
  <c r="W1957" i="1"/>
  <c r="AJ1957" i="1"/>
  <c r="I1968" i="1"/>
  <c r="K1967" i="1"/>
  <c r="AD1957" i="1"/>
  <c r="AN1958" i="1"/>
  <c r="U1959" i="1" l="1"/>
  <c r="W1958" i="1"/>
  <c r="AD1958" i="1"/>
  <c r="I1969" i="1"/>
  <c r="K1968" i="1"/>
  <c r="AN1959" i="1"/>
  <c r="AJ1958" i="1"/>
  <c r="U1960" i="1" l="1"/>
  <c r="W1959" i="1"/>
  <c r="AJ1959" i="1"/>
  <c r="AN1960" i="1"/>
  <c r="I1970" i="1"/>
  <c r="K1969" i="1"/>
  <c r="AD1959" i="1"/>
  <c r="U1961" i="1" l="1"/>
  <c r="W1960" i="1"/>
  <c r="AD1960" i="1"/>
  <c r="AN1961" i="1"/>
  <c r="I1971" i="1"/>
  <c r="K1970" i="1"/>
  <c r="AJ1960" i="1"/>
  <c r="U1962" i="1" l="1"/>
  <c r="W1961" i="1"/>
  <c r="AJ1961" i="1"/>
  <c r="I1972" i="1"/>
  <c r="K1971" i="1"/>
  <c r="AN1962" i="1"/>
  <c r="AD1961" i="1"/>
  <c r="U1963" i="1" l="1"/>
  <c r="W1962" i="1"/>
  <c r="AD1962" i="1"/>
  <c r="I1973" i="1"/>
  <c r="K1972" i="1"/>
  <c r="AN1963" i="1"/>
  <c r="AJ1962" i="1"/>
  <c r="U1964" i="1" l="1"/>
  <c r="W1963" i="1"/>
  <c r="AN1964" i="1"/>
  <c r="AJ1963" i="1"/>
  <c r="AD1963" i="1"/>
  <c r="I1974" i="1"/>
  <c r="K1973" i="1"/>
  <c r="U1965" i="1" l="1"/>
  <c r="W1964" i="1"/>
  <c r="AN1965" i="1"/>
  <c r="I1975" i="1"/>
  <c r="K1974" i="1"/>
  <c r="AD1964" i="1"/>
  <c r="AJ1964" i="1"/>
  <c r="U1966" i="1" l="1"/>
  <c r="W1965" i="1"/>
  <c r="AJ1965" i="1"/>
  <c r="AD1965" i="1"/>
  <c r="I1976" i="1"/>
  <c r="K1975" i="1"/>
  <c r="AN1966" i="1"/>
  <c r="U1967" i="1" l="1"/>
  <c r="W1966" i="1"/>
  <c r="I1977" i="1"/>
  <c r="K1976" i="1"/>
  <c r="AJ1966" i="1"/>
  <c r="AD1966" i="1"/>
  <c r="AN1967" i="1"/>
  <c r="U1968" i="1" l="1"/>
  <c r="W1967" i="1"/>
  <c r="AD1967" i="1"/>
  <c r="AN1968" i="1"/>
  <c r="AJ1967" i="1"/>
  <c r="I1978" i="1"/>
  <c r="K1977" i="1"/>
  <c r="U1969" i="1" l="1"/>
  <c r="W1968" i="1"/>
  <c r="AJ1968" i="1"/>
  <c r="AN1969" i="1"/>
  <c r="AD1968" i="1"/>
  <c r="I1979" i="1"/>
  <c r="K1978" i="1"/>
  <c r="U1970" i="1" l="1"/>
  <c r="W1969" i="1"/>
  <c r="AN1970" i="1"/>
  <c r="AD1969" i="1"/>
  <c r="I1980" i="1"/>
  <c r="K1979" i="1"/>
  <c r="AJ1969" i="1"/>
  <c r="U1971" i="1" l="1"/>
  <c r="W1970" i="1"/>
  <c r="AJ1970" i="1"/>
  <c r="I1981" i="1"/>
  <c r="K1980" i="1"/>
  <c r="AD1970" i="1"/>
  <c r="AN1971" i="1"/>
  <c r="U1972" i="1" l="1"/>
  <c r="W1971" i="1"/>
  <c r="AD1971" i="1"/>
  <c r="AN1972" i="1"/>
  <c r="I1982" i="1"/>
  <c r="K1981" i="1"/>
  <c r="AJ1971" i="1"/>
  <c r="U1973" i="1" l="1"/>
  <c r="W1972" i="1"/>
  <c r="I1983" i="1"/>
  <c r="K1982" i="1"/>
  <c r="AJ1972" i="1"/>
  <c r="AN1973" i="1"/>
  <c r="AD1972" i="1"/>
  <c r="U1974" i="1" l="1"/>
  <c r="W1973" i="1"/>
  <c r="AN1974" i="1"/>
  <c r="I1984" i="1"/>
  <c r="K1983" i="1"/>
  <c r="AD1973" i="1"/>
  <c r="AJ1973" i="1"/>
  <c r="U1975" i="1" l="1"/>
  <c r="W1974" i="1"/>
  <c r="AD1974" i="1"/>
  <c r="I1985" i="1"/>
  <c r="K1984" i="1"/>
  <c r="AJ1974" i="1"/>
  <c r="AN1975" i="1"/>
  <c r="U1976" i="1" l="1"/>
  <c r="W1975" i="1"/>
  <c r="AJ1975" i="1"/>
  <c r="I1986" i="1"/>
  <c r="K1985" i="1"/>
  <c r="AN1976" i="1"/>
  <c r="AD1975" i="1"/>
  <c r="U1977" i="1" l="1"/>
  <c r="W1976" i="1"/>
  <c r="AN1977" i="1"/>
  <c r="AJ1976" i="1"/>
  <c r="AD1976" i="1"/>
  <c r="I1987" i="1"/>
  <c r="K1986" i="1"/>
  <c r="U1978" i="1" l="1"/>
  <c r="W1977" i="1"/>
  <c r="I1988" i="1"/>
  <c r="K1987" i="1"/>
  <c r="AD1977" i="1"/>
  <c r="AJ1977" i="1"/>
  <c r="AN1978" i="1"/>
  <c r="U1979" i="1" l="1"/>
  <c r="W1978" i="1"/>
  <c r="AN1979" i="1"/>
  <c r="I1989" i="1"/>
  <c r="K1988" i="1"/>
  <c r="AD1978" i="1"/>
  <c r="AJ1978" i="1"/>
  <c r="U1980" i="1" l="1"/>
  <c r="W1979" i="1"/>
  <c r="AJ1979" i="1"/>
  <c r="AD1979" i="1"/>
  <c r="I1990" i="1"/>
  <c r="K1989" i="1"/>
  <c r="AN1980" i="1"/>
  <c r="U1981" i="1" l="1"/>
  <c r="W1980" i="1"/>
  <c r="AN1981" i="1"/>
  <c r="AJ1980" i="1"/>
  <c r="AD1980" i="1"/>
  <c r="I1991" i="1"/>
  <c r="K1990" i="1"/>
  <c r="U1982" i="1" l="1"/>
  <c r="W1981" i="1"/>
  <c r="AD1981" i="1"/>
  <c r="AJ1981" i="1"/>
  <c r="I1992" i="1"/>
  <c r="K1991" i="1"/>
  <c r="AN1982" i="1"/>
  <c r="U1983" i="1" l="1"/>
  <c r="W1982" i="1"/>
  <c r="AN1983" i="1"/>
  <c r="AD1982" i="1"/>
  <c r="I1993" i="1"/>
  <c r="K1992" i="1"/>
  <c r="AJ1982" i="1"/>
  <c r="U1984" i="1" l="1"/>
  <c r="W1983" i="1"/>
  <c r="I1994" i="1"/>
  <c r="K1993" i="1"/>
  <c r="AJ1983" i="1"/>
  <c r="AD1983" i="1"/>
  <c r="AN1984" i="1"/>
  <c r="U1985" i="1" l="1"/>
  <c r="W1984" i="1"/>
  <c r="AN1985" i="1"/>
  <c r="AJ1984" i="1"/>
  <c r="I1995" i="1"/>
  <c r="K1994" i="1"/>
  <c r="AD1984" i="1"/>
  <c r="U1986" i="1" l="1"/>
  <c r="W1985" i="1"/>
  <c r="I1996" i="1"/>
  <c r="K1995" i="1"/>
  <c r="AD1985" i="1"/>
  <c r="AJ1985" i="1"/>
  <c r="AN1986" i="1"/>
  <c r="U1987" i="1" l="1"/>
  <c r="W1986" i="1"/>
  <c r="AN1987" i="1"/>
  <c r="I1997" i="1"/>
  <c r="K1996" i="1"/>
  <c r="AJ1986" i="1"/>
  <c r="AD1986" i="1"/>
  <c r="U1988" i="1" l="1"/>
  <c r="W1987" i="1"/>
  <c r="AD1987" i="1"/>
  <c r="AJ1987" i="1"/>
  <c r="I1998" i="1"/>
  <c r="K1997" i="1"/>
  <c r="AN1988" i="1"/>
  <c r="U1989" i="1" l="1"/>
  <c r="W1988" i="1"/>
  <c r="AN1989" i="1"/>
  <c r="I1999" i="1"/>
  <c r="K1998" i="1"/>
  <c r="AD1988" i="1"/>
  <c r="AJ1988" i="1"/>
  <c r="U1990" i="1" l="1"/>
  <c r="W1989" i="1"/>
  <c r="AD1989" i="1"/>
  <c r="I2000" i="1"/>
  <c r="K1999" i="1"/>
  <c r="AJ1989" i="1"/>
  <c r="AN1990" i="1"/>
  <c r="U1991" i="1" l="1"/>
  <c r="W1990" i="1"/>
  <c r="AJ1990" i="1"/>
  <c r="I2001" i="1"/>
  <c r="K2000" i="1"/>
  <c r="AN1991" i="1"/>
  <c r="AD1990" i="1"/>
  <c r="U1992" i="1" l="1"/>
  <c r="W1991" i="1"/>
  <c r="AN1992" i="1"/>
  <c r="I2002" i="1"/>
  <c r="K2001" i="1"/>
  <c r="AJ1991" i="1"/>
  <c r="AD1991" i="1"/>
  <c r="U1993" i="1" l="1"/>
  <c r="W1992" i="1"/>
  <c r="I2003" i="1"/>
  <c r="K2002" i="1"/>
  <c r="AD1992" i="1"/>
  <c r="AJ1992" i="1"/>
  <c r="AN1993" i="1"/>
  <c r="U1994" i="1" l="1"/>
  <c r="W1993" i="1"/>
  <c r="AN1994" i="1"/>
  <c r="AD1993" i="1"/>
  <c r="AJ1993" i="1"/>
  <c r="I2004" i="1"/>
  <c r="K2003" i="1"/>
  <c r="U1995" i="1" l="1"/>
  <c r="W1994" i="1"/>
  <c r="I2005" i="1"/>
  <c r="K2004" i="1"/>
  <c r="AJ1994" i="1"/>
  <c r="AD1994" i="1"/>
  <c r="AN1995" i="1"/>
  <c r="U1996" i="1" l="1"/>
  <c r="W1995" i="1"/>
  <c r="AN1996" i="1"/>
  <c r="AJ1995" i="1"/>
  <c r="AD1995" i="1"/>
  <c r="I2006" i="1"/>
  <c r="K2005" i="1"/>
  <c r="U1997" i="1" l="1"/>
  <c r="W1996" i="1"/>
  <c r="I2007" i="1"/>
  <c r="K2006" i="1"/>
  <c r="AD1996" i="1"/>
  <c r="AJ1996" i="1"/>
  <c r="AN1997" i="1"/>
  <c r="U1998" i="1" l="1"/>
  <c r="W1997" i="1"/>
  <c r="AJ1997" i="1"/>
  <c r="AN1998" i="1"/>
  <c r="AD1997" i="1"/>
  <c r="I2008" i="1"/>
  <c r="K2007" i="1"/>
  <c r="U1999" i="1" l="1"/>
  <c r="W1998" i="1"/>
  <c r="I2009" i="1"/>
  <c r="K2008" i="1"/>
  <c r="AN1999" i="1"/>
  <c r="AD1998" i="1"/>
  <c r="AJ1998" i="1"/>
  <c r="U2000" i="1" l="1"/>
  <c r="W1999" i="1"/>
  <c r="AN2000" i="1"/>
  <c r="AJ1999" i="1"/>
  <c r="AD1999" i="1"/>
  <c r="I2010" i="1"/>
  <c r="K2009" i="1"/>
  <c r="U2001" i="1" l="1"/>
  <c r="W2000" i="1"/>
  <c r="I2011" i="1"/>
  <c r="K2010" i="1"/>
  <c r="AJ2000" i="1"/>
  <c r="AD2000" i="1"/>
  <c r="AN2001" i="1"/>
  <c r="U2002" i="1" l="1"/>
  <c r="W2001" i="1"/>
  <c r="AJ2001" i="1"/>
  <c r="AN2002" i="1"/>
  <c r="AD2001" i="1"/>
  <c r="I2012" i="1"/>
  <c r="K2011" i="1"/>
  <c r="U2003" i="1" l="1"/>
  <c r="W2002" i="1"/>
  <c r="AD2002" i="1"/>
  <c r="AJ2002" i="1"/>
  <c r="I2013" i="1"/>
  <c r="K2012" i="1"/>
  <c r="AN2003" i="1"/>
  <c r="U2004" i="1" l="1"/>
  <c r="W2003" i="1"/>
  <c r="AD2003" i="1"/>
  <c r="AN2004" i="1"/>
  <c r="I2014" i="1"/>
  <c r="K2013" i="1"/>
  <c r="AJ2003" i="1"/>
  <c r="U2005" i="1" l="1"/>
  <c r="W2004" i="1"/>
  <c r="AN2005" i="1"/>
  <c r="I2015" i="1"/>
  <c r="K2014" i="1"/>
  <c r="AD2004" i="1"/>
  <c r="AJ2004" i="1"/>
  <c r="U2006" i="1" l="1"/>
  <c r="W2005" i="1"/>
  <c r="AJ2005" i="1"/>
  <c r="AD2005" i="1"/>
  <c r="I2016" i="1"/>
  <c r="K2015" i="1"/>
  <c r="AN2006" i="1"/>
  <c r="U2007" i="1" l="1"/>
  <c r="W2006" i="1"/>
  <c r="AN2007" i="1"/>
  <c r="I2017" i="1"/>
  <c r="K2016" i="1"/>
  <c r="AD2006" i="1"/>
  <c r="AJ2006" i="1"/>
  <c r="U2008" i="1" l="1"/>
  <c r="W2007" i="1"/>
  <c r="AD2007" i="1"/>
  <c r="I2018" i="1"/>
  <c r="K2017" i="1"/>
  <c r="AJ2007" i="1"/>
  <c r="AN2008" i="1"/>
  <c r="U2009" i="1" l="1"/>
  <c r="W2008" i="1"/>
  <c r="AN2009" i="1"/>
  <c r="I2019" i="1"/>
  <c r="K2018" i="1"/>
  <c r="AD2008" i="1"/>
  <c r="AJ2008" i="1"/>
  <c r="U2010" i="1" l="1"/>
  <c r="W2009" i="1"/>
  <c r="AN2010" i="1"/>
  <c r="I2020" i="1"/>
  <c r="K2019" i="1"/>
  <c r="AJ2009" i="1"/>
  <c r="AD2009" i="1"/>
  <c r="U2011" i="1" l="1"/>
  <c r="W2010" i="1"/>
  <c r="I2021" i="1"/>
  <c r="K2020" i="1"/>
  <c r="AN2011" i="1"/>
  <c r="AJ2010" i="1"/>
  <c r="AD2010" i="1"/>
  <c r="U2012" i="1" l="1"/>
  <c r="W2011" i="1"/>
  <c r="I2022" i="1"/>
  <c r="K2021" i="1"/>
  <c r="AN2012" i="1"/>
  <c r="AD2011" i="1"/>
  <c r="AJ2011" i="1"/>
  <c r="U2013" i="1" l="1"/>
  <c r="W2012" i="1"/>
  <c r="AD2012" i="1"/>
  <c r="AN2013" i="1"/>
  <c r="AJ2012" i="1"/>
  <c r="I2023" i="1"/>
  <c r="K2022" i="1"/>
  <c r="U2014" i="1" l="1"/>
  <c r="W2013" i="1"/>
  <c r="I2024" i="1"/>
  <c r="K2023" i="1"/>
  <c r="AN2014" i="1"/>
  <c r="AJ2013" i="1"/>
  <c r="AD2013" i="1"/>
  <c r="U2015" i="1" l="1"/>
  <c r="W2014" i="1"/>
  <c r="AD2014" i="1"/>
  <c r="AJ2014" i="1"/>
  <c r="AN2015" i="1"/>
  <c r="I2025" i="1"/>
  <c r="K2024" i="1"/>
  <c r="U2016" i="1" l="1"/>
  <c r="W2015" i="1"/>
  <c r="I2026" i="1"/>
  <c r="K2025" i="1"/>
  <c r="AN2016" i="1"/>
  <c r="AD2015" i="1"/>
  <c r="AJ2015" i="1"/>
  <c r="U2017" i="1" l="1"/>
  <c r="W2016" i="1"/>
  <c r="AN2017" i="1"/>
  <c r="AJ2016" i="1"/>
  <c r="AD2016" i="1"/>
  <c r="I2027" i="1"/>
  <c r="K2026" i="1"/>
  <c r="U2018" i="1" l="1"/>
  <c r="W2017" i="1"/>
  <c r="AD2017" i="1"/>
  <c r="AJ2017" i="1"/>
  <c r="AN2018" i="1"/>
  <c r="I2028" i="1"/>
  <c r="K2027" i="1"/>
  <c r="U2019" i="1" l="1"/>
  <c r="W2018" i="1"/>
  <c r="I2029" i="1"/>
  <c r="K2028" i="1"/>
  <c r="AJ2018" i="1"/>
  <c r="AN2019" i="1"/>
  <c r="AD2018" i="1"/>
  <c r="U2020" i="1" l="1"/>
  <c r="W2019" i="1"/>
  <c r="I2030" i="1"/>
  <c r="K2029" i="1"/>
  <c r="AN2020" i="1"/>
  <c r="AJ2019" i="1"/>
  <c r="AD2019" i="1"/>
  <c r="U2021" i="1" l="1"/>
  <c r="W2020" i="1"/>
  <c r="AD2020" i="1"/>
  <c r="AJ2020" i="1"/>
  <c r="AN2021" i="1"/>
  <c r="I2031" i="1"/>
  <c r="K2030" i="1"/>
  <c r="U2022" i="1" l="1"/>
  <c r="W2021" i="1"/>
  <c r="I2032" i="1"/>
  <c r="K2031" i="1"/>
  <c r="AJ2021" i="1"/>
  <c r="AD2021" i="1"/>
  <c r="AN2022" i="1"/>
  <c r="U2023" i="1" l="1"/>
  <c r="W2022" i="1"/>
  <c r="AN2023" i="1"/>
  <c r="AD2022" i="1"/>
  <c r="AJ2022" i="1"/>
  <c r="I2033" i="1"/>
  <c r="K2032" i="1"/>
  <c r="U2024" i="1" l="1"/>
  <c r="W2023" i="1"/>
  <c r="AD2023" i="1"/>
  <c r="I2034" i="1"/>
  <c r="K2033" i="1"/>
  <c r="AJ2023" i="1"/>
  <c r="AN2024" i="1"/>
  <c r="U2025" i="1" l="1"/>
  <c r="W2024" i="1"/>
  <c r="AN2025" i="1"/>
  <c r="AJ2024" i="1"/>
  <c r="I2035" i="1"/>
  <c r="K2034" i="1"/>
  <c r="AD2024" i="1"/>
  <c r="U2026" i="1" l="1"/>
  <c r="W2025" i="1"/>
  <c r="AD2025" i="1"/>
  <c r="I2036" i="1"/>
  <c r="K2035" i="1"/>
  <c r="AJ2025" i="1"/>
  <c r="AN2026" i="1"/>
  <c r="U2027" i="1" l="1"/>
  <c r="W2026" i="1"/>
  <c r="I2037" i="1"/>
  <c r="K2036" i="1"/>
  <c r="AN2027" i="1"/>
  <c r="AD2026" i="1"/>
  <c r="AJ2026" i="1"/>
  <c r="U2028" i="1" l="1"/>
  <c r="W2027" i="1"/>
  <c r="I2038" i="1"/>
  <c r="K2037" i="1"/>
  <c r="AN2028" i="1"/>
  <c r="AJ2027" i="1"/>
  <c r="AD2027" i="1"/>
  <c r="U2029" i="1" l="1"/>
  <c r="W2028" i="1"/>
  <c r="AN2029" i="1"/>
  <c r="AJ2028" i="1"/>
  <c r="I2039" i="1"/>
  <c r="K2038" i="1"/>
  <c r="AD2028" i="1"/>
  <c r="U2030" i="1" l="1"/>
  <c r="W2029" i="1"/>
  <c r="AD2029" i="1"/>
  <c r="AJ2029" i="1"/>
  <c r="AN2030" i="1"/>
  <c r="I2040" i="1"/>
  <c r="K2039" i="1"/>
  <c r="U2031" i="1" l="1"/>
  <c r="W2030" i="1"/>
  <c r="AJ2030" i="1"/>
  <c r="AN2031" i="1"/>
  <c r="AD2030" i="1"/>
  <c r="I2041" i="1"/>
  <c r="K2040" i="1"/>
  <c r="U2032" i="1" l="1"/>
  <c r="W2031" i="1"/>
  <c r="AN2032" i="1"/>
  <c r="AD2031" i="1"/>
  <c r="I2042" i="1"/>
  <c r="K2041" i="1"/>
  <c r="AJ2031" i="1"/>
  <c r="U2033" i="1" l="1"/>
  <c r="W2032" i="1"/>
  <c r="I2043" i="1"/>
  <c r="K2042" i="1"/>
  <c r="AJ2032" i="1"/>
  <c r="AD2032" i="1"/>
  <c r="AN2033" i="1"/>
  <c r="U2034" i="1" l="1"/>
  <c r="W2033" i="1"/>
  <c r="AJ2033" i="1"/>
  <c r="AD2033" i="1"/>
  <c r="AN2034" i="1"/>
  <c r="I2044" i="1"/>
  <c r="K2043" i="1"/>
  <c r="U2035" i="1" l="1"/>
  <c r="W2034" i="1"/>
  <c r="AN2035" i="1"/>
  <c r="AD2034" i="1"/>
  <c r="AJ2034" i="1"/>
  <c r="I2045" i="1"/>
  <c r="K2044" i="1"/>
  <c r="U2036" i="1" l="1"/>
  <c r="W2035" i="1"/>
  <c r="AJ2035" i="1"/>
  <c r="AD2035" i="1"/>
  <c r="I2046" i="1"/>
  <c r="K2045" i="1"/>
  <c r="AN2036" i="1"/>
  <c r="U2037" i="1" l="1"/>
  <c r="W2036" i="1"/>
  <c r="AN2037" i="1"/>
  <c r="I2047" i="1"/>
  <c r="K2046" i="1"/>
  <c r="AD2036" i="1"/>
  <c r="AJ2036" i="1"/>
  <c r="U2038" i="1" l="1"/>
  <c r="W2037" i="1"/>
  <c r="AJ2037" i="1"/>
  <c r="AD2037" i="1"/>
  <c r="I2048" i="1"/>
  <c r="K2047" i="1"/>
  <c r="AN2038" i="1"/>
  <c r="U2039" i="1" l="1"/>
  <c r="W2038" i="1"/>
  <c r="AN2039" i="1"/>
  <c r="AD2038" i="1"/>
  <c r="I2049" i="1"/>
  <c r="K2048" i="1"/>
  <c r="AJ2038" i="1"/>
  <c r="U2040" i="1" l="1"/>
  <c r="W2039" i="1"/>
  <c r="AJ2039" i="1"/>
  <c r="I2050" i="1"/>
  <c r="K2049" i="1"/>
  <c r="AD2039" i="1"/>
  <c r="AN2040" i="1"/>
  <c r="U2041" i="1" l="1"/>
  <c r="W2040" i="1"/>
  <c r="AD2040" i="1"/>
  <c r="I2051" i="1"/>
  <c r="K2050" i="1"/>
  <c r="AJ2040" i="1"/>
  <c r="AN2041" i="1"/>
  <c r="U2042" i="1" l="1"/>
  <c r="W2041" i="1"/>
  <c r="AJ2041" i="1"/>
  <c r="I2052" i="1"/>
  <c r="K2051" i="1"/>
  <c r="AN2042" i="1"/>
  <c r="AD2041" i="1"/>
  <c r="U2043" i="1" l="1"/>
  <c r="W2042" i="1"/>
  <c r="I2053" i="1"/>
  <c r="K2052" i="1"/>
  <c r="AJ2042" i="1"/>
  <c r="AD2042" i="1"/>
  <c r="AN2043" i="1"/>
  <c r="U2044" i="1" l="1"/>
  <c r="W2043" i="1"/>
  <c r="AD2043" i="1"/>
  <c r="AN2044" i="1"/>
  <c r="AJ2043" i="1"/>
  <c r="I2054" i="1"/>
  <c r="K2053" i="1"/>
  <c r="U2045" i="1" l="1"/>
  <c r="W2044" i="1"/>
  <c r="I2055" i="1"/>
  <c r="K2054" i="1"/>
  <c r="AD2044" i="1"/>
  <c r="AJ2044" i="1"/>
  <c r="AN2045" i="1"/>
  <c r="U2046" i="1" l="1"/>
  <c r="W2045" i="1"/>
  <c r="AD2045" i="1"/>
  <c r="AN2046" i="1"/>
  <c r="I2056" i="1"/>
  <c r="K2055" i="1"/>
  <c r="AJ2045" i="1"/>
  <c r="U2047" i="1" l="1"/>
  <c r="W2046" i="1"/>
  <c r="AN2047" i="1"/>
  <c r="AJ2046" i="1"/>
  <c r="I2057" i="1"/>
  <c r="K2056" i="1"/>
  <c r="AD2046" i="1"/>
  <c r="U2048" i="1" l="1"/>
  <c r="W2047" i="1"/>
  <c r="I2058" i="1"/>
  <c r="K2057" i="1"/>
  <c r="AJ2047" i="1"/>
  <c r="AN2048" i="1"/>
  <c r="AD2047" i="1"/>
  <c r="U2049" i="1" l="1"/>
  <c r="W2048" i="1"/>
  <c r="AN2049" i="1"/>
  <c r="AD2048" i="1"/>
  <c r="AJ2048" i="1"/>
  <c r="I2059" i="1"/>
  <c r="K2058" i="1"/>
  <c r="U2050" i="1" l="1"/>
  <c r="W2049" i="1"/>
  <c r="I2060" i="1"/>
  <c r="K2059" i="1"/>
  <c r="AD2049" i="1"/>
  <c r="AJ2049" i="1"/>
  <c r="AN2050" i="1"/>
  <c r="U2051" i="1" l="1"/>
  <c r="W2050" i="1"/>
  <c r="AD2050" i="1"/>
  <c r="AN2051" i="1"/>
  <c r="AJ2050" i="1"/>
  <c r="I2061" i="1"/>
  <c r="K2060" i="1"/>
  <c r="U2052" i="1" l="1"/>
  <c r="W2051" i="1"/>
  <c r="I2062" i="1"/>
  <c r="K2061" i="1"/>
  <c r="AJ2051" i="1"/>
  <c r="AN2052" i="1"/>
  <c r="AD2051" i="1"/>
  <c r="U2053" i="1" l="1"/>
  <c r="W2052" i="1"/>
  <c r="AD2052" i="1"/>
  <c r="AN2053" i="1"/>
  <c r="AJ2052" i="1"/>
  <c r="I2063" i="1"/>
  <c r="K2062" i="1"/>
  <c r="U2054" i="1" l="1"/>
  <c r="W2053" i="1"/>
  <c r="I2064" i="1"/>
  <c r="K2063" i="1"/>
  <c r="AN2054" i="1"/>
  <c r="AJ2053" i="1"/>
  <c r="AD2053" i="1"/>
  <c r="U2055" i="1" l="1"/>
  <c r="W2054" i="1"/>
  <c r="AN2055" i="1"/>
  <c r="AD2054" i="1"/>
  <c r="AJ2054" i="1"/>
  <c r="I2065" i="1"/>
  <c r="K2064" i="1"/>
  <c r="U2056" i="1" l="1"/>
  <c r="W2055" i="1"/>
  <c r="I2066" i="1"/>
  <c r="K2065" i="1"/>
  <c r="AN2056" i="1"/>
  <c r="AJ2055" i="1"/>
  <c r="AD2055" i="1"/>
  <c r="U2057" i="1" l="1"/>
  <c r="W2056" i="1"/>
  <c r="AD2056" i="1"/>
  <c r="AN2057" i="1"/>
  <c r="AJ2056" i="1"/>
  <c r="I2067" i="1"/>
  <c r="K2066" i="1"/>
  <c r="U2058" i="1" l="1"/>
  <c r="W2057" i="1"/>
  <c r="AD2057" i="1"/>
  <c r="I2068" i="1"/>
  <c r="K2067" i="1"/>
  <c r="AJ2057" i="1"/>
  <c r="AN2058" i="1"/>
  <c r="U2059" i="1" l="1"/>
  <c r="W2058" i="1"/>
  <c r="AN2059" i="1"/>
  <c r="AD2058" i="1"/>
  <c r="AJ2058" i="1"/>
  <c r="I2069" i="1"/>
  <c r="K2068" i="1"/>
  <c r="U2060" i="1" l="1"/>
  <c r="W2059" i="1"/>
  <c r="AD2059" i="1"/>
  <c r="I2070" i="1"/>
  <c r="K2069" i="1"/>
  <c r="AJ2059" i="1"/>
  <c r="AN2060" i="1"/>
  <c r="U2061" i="1" l="1"/>
  <c r="W2060" i="1"/>
  <c r="AD2060" i="1"/>
  <c r="AN2061" i="1"/>
  <c r="AJ2060" i="1"/>
  <c r="I2071" i="1"/>
  <c r="K2070" i="1"/>
  <c r="U2062" i="1" l="1"/>
  <c r="W2061" i="1"/>
  <c r="AD2061" i="1"/>
  <c r="I2072" i="1"/>
  <c r="K2071" i="1"/>
  <c r="AJ2061" i="1"/>
  <c r="AN2062" i="1"/>
  <c r="U2063" i="1" l="1"/>
  <c r="W2062" i="1"/>
  <c r="AJ2062" i="1"/>
  <c r="AD2062" i="1"/>
  <c r="AN2063" i="1"/>
  <c r="I2073" i="1"/>
  <c r="K2072" i="1"/>
  <c r="U2064" i="1" l="1"/>
  <c r="W2063" i="1"/>
  <c r="AD2063" i="1"/>
  <c r="AJ2063" i="1"/>
  <c r="AN2064" i="1"/>
  <c r="I2074" i="1"/>
  <c r="K2073" i="1"/>
  <c r="U2065" i="1" l="1"/>
  <c r="W2064" i="1"/>
  <c r="I2075" i="1"/>
  <c r="K2074" i="1"/>
  <c r="AN2065" i="1"/>
  <c r="AD2064" i="1"/>
  <c r="AJ2064" i="1"/>
  <c r="U2066" i="1" l="1"/>
  <c r="W2065" i="1"/>
  <c r="AJ2065" i="1"/>
  <c r="AD2065" i="1"/>
  <c r="AN2066" i="1"/>
  <c r="I2076" i="1"/>
  <c r="K2075" i="1"/>
  <c r="U2067" i="1" l="1"/>
  <c r="W2066" i="1"/>
  <c r="AD2066" i="1"/>
  <c r="AN2067" i="1"/>
  <c r="I2077" i="1"/>
  <c r="K2076" i="1"/>
  <c r="AJ2066" i="1"/>
  <c r="U2068" i="1" l="1"/>
  <c r="W2067" i="1"/>
  <c r="AJ2067" i="1"/>
  <c r="I2078" i="1"/>
  <c r="K2077" i="1"/>
  <c r="AN2068" i="1"/>
  <c r="AD2067" i="1"/>
  <c r="U2069" i="1" l="1"/>
  <c r="W2068" i="1"/>
  <c r="AN2069" i="1"/>
  <c r="I2079" i="1"/>
  <c r="K2078" i="1"/>
  <c r="AJ2068" i="1"/>
  <c r="AD2068" i="1"/>
  <c r="U2070" i="1" l="1"/>
  <c r="W2069" i="1"/>
  <c r="I2080" i="1"/>
  <c r="K2079" i="1"/>
  <c r="AD2069" i="1"/>
  <c r="AJ2069" i="1"/>
  <c r="AN2070" i="1"/>
  <c r="U2071" i="1" l="1"/>
  <c r="W2070" i="1"/>
  <c r="AJ2070" i="1"/>
  <c r="AD2070" i="1"/>
  <c r="I2081" i="1"/>
  <c r="K2080" i="1"/>
  <c r="AN2071" i="1"/>
  <c r="U2072" i="1" l="1"/>
  <c r="W2071" i="1"/>
  <c r="I2082" i="1"/>
  <c r="K2081" i="1"/>
  <c r="AN2072" i="1"/>
  <c r="AD2071" i="1"/>
  <c r="AJ2071" i="1"/>
  <c r="U2073" i="1" l="1"/>
  <c r="W2072" i="1"/>
  <c r="AD2072" i="1"/>
  <c r="AJ2072" i="1"/>
  <c r="AN2073" i="1"/>
  <c r="I2083" i="1"/>
  <c r="K2082" i="1"/>
  <c r="U2074" i="1" l="1"/>
  <c r="W2073" i="1"/>
  <c r="AD2073" i="1"/>
  <c r="AJ2073" i="1"/>
  <c r="I2084" i="1"/>
  <c r="K2083" i="1"/>
  <c r="AN2074" i="1"/>
  <c r="U2075" i="1" l="1"/>
  <c r="W2074" i="1"/>
  <c r="AN2075" i="1"/>
  <c r="AD2074" i="1"/>
  <c r="I2085" i="1"/>
  <c r="K2084" i="1"/>
  <c r="AJ2074" i="1"/>
  <c r="U2076" i="1" l="1"/>
  <c r="W2075" i="1"/>
  <c r="AJ2075" i="1"/>
  <c r="I2086" i="1"/>
  <c r="K2085" i="1"/>
  <c r="AD2075" i="1"/>
  <c r="AN2076" i="1"/>
  <c r="U2077" i="1" l="1"/>
  <c r="W2076" i="1"/>
  <c r="AD2076" i="1"/>
  <c r="I2087" i="1"/>
  <c r="K2086" i="1"/>
  <c r="AJ2076" i="1"/>
  <c r="AN2077" i="1"/>
  <c r="U2078" i="1" l="1"/>
  <c r="W2077" i="1"/>
  <c r="I2088" i="1"/>
  <c r="K2087" i="1"/>
  <c r="AN2078" i="1"/>
  <c r="AJ2077" i="1"/>
  <c r="AD2077" i="1"/>
  <c r="U2079" i="1" l="1"/>
  <c r="W2078" i="1"/>
  <c r="AD2078" i="1"/>
  <c r="AN2079" i="1"/>
  <c r="AJ2078" i="1"/>
  <c r="I2089" i="1"/>
  <c r="K2088" i="1"/>
  <c r="U2080" i="1" l="1"/>
  <c r="W2079" i="1"/>
  <c r="AJ2079" i="1"/>
  <c r="AD2079" i="1"/>
  <c r="I2090" i="1"/>
  <c r="K2089" i="1"/>
  <c r="AN2080" i="1"/>
  <c r="U2081" i="1" l="1"/>
  <c r="W2080" i="1"/>
  <c r="AD2080" i="1"/>
  <c r="AN2081" i="1"/>
  <c r="AJ2080" i="1"/>
  <c r="I2091" i="1"/>
  <c r="K2090" i="1"/>
  <c r="U2082" i="1" l="1"/>
  <c r="W2081" i="1"/>
  <c r="AJ2081" i="1"/>
  <c r="AD2081" i="1"/>
  <c r="I2092" i="1"/>
  <c r="K2091" i="1"/>
  <c r="AN2082" i="1"/>
  <c r="U2083" i="1" l="1"/>
  <c r="W2082" i="1"/>
  <c r="AN2083" i="1"/>
  <c r="AD2082" i="1"/>
  <c r="AJ2082" i="1"/>
  <c r="I2093" i="1"/>
  <c r="K2092" i="1"/>
  <c r="U2084" i="1" l="1"/>
  <c r="W2083" i="1"/>
  <c r="I2094" i="1"/>
  <c r="K2093" i="1"/>
  <c r="AD2083" i="1"/>
  <c r="AJ2083" i="1"/>
  <c r="AN2084" i="1"/>
  <c r="U2085" i="1" l="1"/>
  <c r="W2084" i="1"/>
  <c r="AD2084" i="1"/>
  <c r="AJ2084" i="1"/>
  <c r="AN2085" i="1"/>
  <c r="I2095" i="1"/>
  <c r="K2094" i="1"/>
  <c r="U2086" i="1" l="1"/>
  <c r="W2085" i="1"/>
  <c r="AN2086" i="1"/>
  <c r="I2096" i="1"/>
  <c r="K2095" i="1"/>
  <c r="AD2085" i="1"/>
  <c r="AJ2085" i="1"/>
  <c r="U2087" i="1" l="1"/>
  <c r="W2086" i="1"/>
  <c r="AJ2086" i="1"/>
  <c r="AN2087" i="1"/>
  <c r="AD2086" i="1"/>
  <c r="I2097" i="1"/>
  <c r="K2096" i="1"/>
  <c r="U2088" i="1" l="1"/>
  <c r="W2087" i="1"/>
  <c r="AD2087" i="1"/>
  <c r="AN2088" i="1"/>
  <c r="I2098" i="1"/>
  <c r="K2097" i="1"/>
  <c r="AJ2087" i="1"/>
  <c r="U2089" i="1" l="1"/>
  <c r="W2088" i="1"/>
  <c r="AN2089" i="1"/>
  <c r="I2099" i="1"/>
  <c r="K2098" i="1"/>
  <c r="AD2088" i="1"/>
  <c r="AJ2088" i="1"/>
  <c r="U2090" i="1" l="1"/>
  <c r="W2089" i="1"/>
  <c r="AJ2089" i="1"/>
  <c r="AD2089" i="1"/>
  <c r="I2100" i="1"/>
  <c r="K2099" i="1"/>
  <c r="AN2090" i="1"/>
  <c r="U2091" i="1" l="1"/>
  <c r="W2090" i="1"/>
  <c r="AD2090" i="1"/>
  <c r="AJ2090" i="1"/>
  <c r="I2101" i="1"/>
  <c r="K2100" i="1"/>
  <c r="AN2091" i="1"/>
  <c r="U2092" i="1" l="1"/>
  <c r="W2091" i="1"/>
  <c r="AN2092" i="1"/>
  <c r="I2102" i="1"/>
  <c r="K2101" i="1"/>
  <c r="AJ2091" i="1"/>
  <c r="AD2091" i="1"/>
  <c r="U2093" i="1" l="1"/>
  <c r="W2092" i="1"/>
  <c r="AJ2092" i="1"/>
  <c r="AN2093" i="1"/>
  <c r="I2103" i="1"/>
  <c r="K2102" i="1"/>
  <c r="AD2092" i="1"/>
  <c r="U2094" i="1" l="1"/>
  <c r="W2093" i="1"/>
  <c r="AJ2093" i="1"/>
  <c r="AD2093" i="1"/>
  <c r="I2104" i="1"/>
  <c r="K2103" i="1"/>
  <c r="AN2094" i="1"/>
  <c r="U2095" i="1" l="1"/>
  <c r="W2094" i="1"/>
  <c r="AD2094" i="1"/>
  <c r="AJ2094" i="1"/>
  <c r="AN2095" i="1"/>
  <c r="I2105" i="1"/>
  <c r="K2104" i="1"/>
  <c r="U2096" i="1" l="1"/>
  <c r="W2095" i="1"/>
  <c r="I2106" i="1"/>
  <c r="K2105" i="1"/>
  <c r="AJ2095" i="1"/>
  <c r="AD2095" i="1"/>
  <c r="AN2096" i="1"/>
  <c r="U2097" i="1" l="1"/>
  <c r="W2096" i="1"/>
  <c r="I2107" i="1"/>
  <c r="K2106" i="1"/>
  <c r="AD2096" i="1"/>
  <c r="AN2097" i="1"/>
  <c r="AJ2096" i="1"/>
  <c r="U2098" i="1" l="1"/>
  <c r="W2097" i="1"/>
  <c r="AD2097" i="1"/>
  <c r="AJ2097" i="1"/>
  <c r="I2108" i="1"/>
  <c r="K2107" i="1"/>
  <c r="AN2098" i="1"/>
  <c r="U2099" i="1" l="1"/>
  <c r="W2098" i="1"/>
  <c r="AD2098" i="1"/>
  <c r="AJ2098" i="1"/>
  <c r="AN2099" i="1"/>
  <c r="I2109" i="1"/>
  <c r="K2108" i="1"/>
  <c r="U2100" i="1" l="1"/>
  <c r="W2099" i="1"/>
  <c r="I2110" i="1"/>
  <c r="K2109" i="1"/>
  <c r="AJ2099" i="1"/>
  <c r="AD2099" i="1"/>
  <c r="AN2100" i="1"/>
  <c r="U2101" i="1" l="1"/>
  <c r="W2100" i="1"/>
  <c r="AJ2100" i="1"/>
  <c r="I2111" i="1"/>
  <c r="K2110" i="1"/>
  <c r="AD2100" i="1"/>
  <c r="AN2101" i="1"/>
  <c r="U2102" i="1" l="1"/>
  <c r="W2101" i="1"/>
  <c r="AN2102" i="1"/>
  <c r="AJ2101" i="1"/>
  <c r="AD2101" i="1"/>
  <c r="I2112" i="1"/>
  <c r="K2111" i="1"/>
  <c r="U2103" i="1" l="1"/>
  <c r="W2102" i="1"/>
  <c r="I2113" i="1"/>
  <c r="K2112" i="1"/>
  <c r="AD2102" i="1"/>
  <c r="AJ2102" i="1"/>
  <c r="AN2103" i="1"/>
  <c r="U2104" i="1" l="1"/>
  <c r="W2103" i="1"/>
  <c r="AN2104" i="1"/>
  <c r="I2114" i="1"/>
  <c r="K2113" i="1"/>
  <c r="AD2103" i="1"/>
  <c r="AJ2103" i="1"/>
  <c r="U2105" i="1" l="1"/>
  <c r="W2104" i="1"/>
  <c r="AJ2104" i="1"/>
  <c r="AD2104" i="1"/>
  <c r="I2115" i="1"/>
  <c r="K2114" i="1"/>
  <c r="AN2105" i="1"/>
  <c r="U2106" i="1" l="1"/>
  <c r="W2105" i="1"/>
  <c r="AJ2105" i="1"/>
  <c r="AN2106" i="1"/>
  <c r="AD2105" i="1"/>
  <c r="I2116" i="1"/>
  <c r="K2115" i="1"/>
  <c r="U2107" i="1" l="1"/>
  <c r="W2106" i="1"/>
  <c r="AN2107" i="1"/>
  <c r="AD2106" i="1"/>
  <c r="AJ2106" i="1"/>
  <c r="I2117" i="1"/>
  <c r="K2116" i="1"/>
  <c r="U2108" i="1" l="1"/>
  <c r="W2107" i="1"/>
  <c r="AD2107" i="1"/>
  <c r="AJ2107" i="1"/>
  <c r="I2118" i="1"/>
  <c r="K2117" i="1"/>
  <c r="AN2108" i="1"/>
  <c r="U2109" i="1" l="1"/>
  <c r="W2108" i="1"/>
  <c r="AN2109" i="1"/>
  <c r="AJ2108" i="1"/>
  <c r="AD2108" i="1"/>
  <c r="I2119" i="1"/>
  <c r="K2118" i="1"/>
  <c r="U2110" i="1" l="1"/>
  <c r="W2109" i="1"/>
  <c r="AD2109" i="1"/>
  <c r="I2120" i="1"/>
  <c r="K2119" i="1"/>
  <c r="AJ2109" i="1"/>
  <c r="AN2110" i="1"/>
  <c r="U2111" i="1" l="1"/>
  <c r="W2110" i="1"/>
  <c r="AJ2110" i="1"/>
  <c r="I2121" i="1"/>
  <c r="K2120" i="1"/>
  <c r="AD2110" i="1"/>
  <c r="AN2111" i="1"/>
  <c r="U2112" i="1" l="1"/>
  <c r="W2111" i="1"/>
  <c r="AD2111" i="1"/>
  <c r="AJ2111" i="1"/>
  <c r="AN2112" i="1"/>
  <c r="I2122" i="1"/>
  <c r="K2121" i="1"/>
  <c r="U2113" i="1" l="1"/>
  <c r="W2112" i="1"/>
  <c r="AJ2112" i="1"/>
  <c r="AD2112" i="1"/>
  <c r="I2123" i="1"/>
  <c r="K2122" i="1"/>
  <c r="AN2113" i="1"/>
  <c r="U2114" i="1" l="1"/>
  <c r="W2113" i="1"/>
  <c r="I2124" i="1"/>
  <c r="K2123" i="1"/>
  <c r="AD2113" i="1"/>
  <c r="AN2114" i="1"/>
  <c r="AJ2113" i="1"/>
  <c r="U2115" i="1" l="1"/>
  <c r="W2114" i="1"/>
  <c r="AN2115" i="1"/>
  <c r="AJ2114" i="1"/>
  <c r="AD2114" i="1"/>
  <c r="I2125" i="1"/>
  <c r="K2124" i="1"/>
  <c r="U2116" i="1" l="1"/>
  <c r="W2115" i="1"/>
  <c r="AN2116" i="1"/>
  <c r="AJ2115" i="1"/>
  <c r="I2126" i="1"/>
  <c r="K2125" i="1"/>
  <c r="AD2115" i="1"/>
  <c r="U2117" i="1" l="1"/>
  <c r="W2116" i="1"/>
  <c r="AJ2116" i="1"/>
  <c r="AN2117" i="1"/>
  <c r="AD2116" i="1"/>
  <c r="I2127" i="1"/>
  <c r="K2126" i="1"/>
  <c r="U2118" i="1" l="1"/>
  <c r="W2117" i="1"/>
  <c r="AN2118" i="1"/>
  <c r="AJ2117" i="1"/>
  <c r="I2128" i="1"/>
  <c r="K2127" i="1"/>
  <c r="AD2117" i="1"/>
  <c r="U2119" i="1" l="1"/>
  <c r="W2118" i="1"/>
  <c r="AD2118" i="1"/>
  <c r="AN2119" i="1"/>
  <c r="I2129" i="1"/>
  <c r="K2128" i="1"/>
  <c r="AJ2118" i="1"/>
  <c r="U2120" i="1" l="1"/>
  <c r="W2119" i="1"/>
  <c r="AN2120" i="1"/>
  <c r="AD2119" i="1"/>
  <c r="AJ2119" i="1"/>
  <c r="I2130" i="1"/>
  <c r="K2129" i="1"/>
  <c r="U2121" i="1" l="1"/>
  <c r="W2120" i="1"/>
  <c r="AD2120" i="1"/>
  <c r="AN2121" i="1"/>
  <c r="AJ2120" i="1"/>
  <c r="I2131" i="1"/>
  <c r="K2130" i="1"/>
  <c r="U2122" i="1" l="1"/>
  <c r="W2121" i="1"/>
  <c r="AJ2121" i="1"/>
  <c r="AN2122" i="1"/>
  <c r="I2132" i="1"/>
  <c r="K2131" i="1"/>
  <c r="AD2121" i="1"/>
  <c r="U2123" i="1" l="1"/>
  <c r="W2122" i="1"/>
  <c r="I2133" i="1"/>
  <c r="K2132" i="1"/>
  <c r="AN2123" i="1"/>
  <c r="AJ2122" i="1"/>
  <c r="AD2122" i="1"/>
  <c r="U2124" i="1" l="1"/>
  <c r="W2123" i="1"/>
  <c r="AN2124" i="1"/>
  <c r="AD2123" i="1"/>
  <c r="AJ2123" i="1"/>
  <c r="I2134" i="1"/>
  <c r="K2133" i="1"/>
  <c r="U2125" i="1" l="1"/>
  <c r="W2124" i="1"/>
  <c r="AN2125" i="1"/>
  <c r="AJ2124" i="1"/>
  <c r="I2135" i="1"/>
  <c r="K2134" i="1"/>
  <c r="AD2124" i="1"/>
  <c r="U2126" i="1" l="1"/>
  <c r="W2125" i="1"/>
  <c r="I2136" i="1"/>
  <c r="K2135" i="1"/>
  <c r="AN2126" i="1"/>
  <c r="AD2125" i="1"/>
  <c r="AJ2125" i="1"/>
  <c r="U2127" i="1" l="1"/>
  <c r="W2126" i="1"/>
  <c r="AN2127" i="1"/>
  <c r="I2137" i="1"/>
  <c r="K2136" i="1"/>
  <c r="AD2126" i="1"/>
  <c r="AJ2126" i="1"/>
  <c r="U2128" i="1" l="1"/>
  <c r="W2127" i="1"/>
  <c r="AD2127" i="1"/>
  <c r="AJ2127" i="1"/>
  <c r="AN2128" i="1"/>
  <c r="I2138" i="1"/>
  <c r="K2137" i="1"/>
  <c r="U2129" i="1" l="1"/>
  <c r="W2128" i="1"/>
  <c r="AN2129" i="1"/>
  <c r="AD2128" i="1"/>
  <c r="AJ2128" i="1"/>
  <c r="I2139" i="1"/>
  <c r="K2138" i="1"/>
  <c r="U2130" i="1" l="1"/>
  <c r="W2129" i="1"/>
  <c r="AD2129" i="1"/>
  <c r="AN2130" i="1"/>
  <c r="I2140" i="1"/>
  <c r="K2139" i="1"/>
  <c r="AJ2129" i="1"/>
  <c r="U2131" i="1" l="1"/>
  <c r="W2130" i="1"/>
  <c r="AN2131" i="1"/>
  <c r="AD2130" i="1"/>
  <c r="I2141" i="1"/>
  <c r="K2140" i="1"/>
  <c r="AJ2130" i="1"/>
  <c r="U2132" i="1" l="1"/>
  <c r="W2131" i="1"/>
  <c r="I2142" i="1"/>
  <c r="K2141" i="1"/>
  <c r="AN2132" i="1"/>
  <c r="AJ2131" i="1"/>
  <c r="AD2131" i="1"/>
  <c r="U2133" i="1" l="1"/>
  <c r="W2132" i="1"/>
  <c r="AD2132" i="1"/>
  <c r="AJ2132" i="1"/>
  <c r="I2143" i="1"/>
  <c r="K2142" i="1"/>
  <c r="AN2133" i="1"/>
  <c r="U2134" i="1" l="1"/>
  <c r="W2133" i="1"/>
  <c r="I2144" i="1"/>
  <c r="K2143" i="1"/>
  <c r="AJ2133" i="1"/>
  <c r="AD2133" i="1"/>
  <c r="AN2134" i="1"/>
  <c r="U2135" i="1" l="1"/>
  <c r="W2134" i="1"/>
  <c r="AN2135" i="1"/>
  <c r="AD2134" i="1"/>
  <c r="AJ2134" i="1"/>
  <c r="I2145" i="1"/>
  <c r="K2144" i="1"/>
  <c r="U2136" i="1" l="1"/>
  <c r="W2135" i="1"/>
  <c r="AJ2135" i="1"/>
  <c r="AD2135" i="1"/>
  <c r="I2146" i="1"/>
  <c r="K2145" i="1"/>
  <c r="AN2136" i="1"/>
  <c r="U2137" i="1" l="1"/>
  <c r="W2136" i="1"/>
  <c r="I2147" i="1"/>
  <c r="K2146" i="1"/>
  <c r="AD2136" i="1"/>
  <c r="AJ2136" i="1"/>
  <c r="AN2137" i="1"/>
  <c r="U2138" i="1" l="1"/>
  <c r="W2137" i="1"/>
  <c r="I2148" i="1"/>
  <c r="K2147" i="1"/>
  <c r="AN2138" i="1"/>
  <c r="AD2137" i="1"/>
  <c r="AJ2137" i="1"/>
  <c r="U2139" i="1" l="1"/>
  <c r="W2138" i="1"/>
  <c r="I2149" i="1"/>
  <c r="K2148" i="1"/>
  <c r="AJ2138" i="1"/>
  <c r="AN2139" i="1"/>
  <c r="AD2138" i="1"/>
  <c r="U2140" i="1" l="1"/>
  <c r="W2139" i="1"/>
  <c r="AD2139" i="1"/>
  <c r="AN2140" i="1"/>
  <c r="AJ2139" i="1"/>
  <c r="I2150" i="1"/>
  <c r="K2149" i="1"/>
  <c r="U2141" i="1" l="1"/>
  <c r="W2140" i="1"/>
  <c r="AN2141" i="1"/>
  <c r="AD2140" i="1"/>
  <c r="I2151" i="1"/>
  <c r="K2150" i="1"/>
  <c r="AJ2140" i="1"/>
  <c r="U2142" i="1" l="1"/>
  <c r="W2141" i="1"/>
  <c r="I2152" i="1"/>
  <c r="K2151" i="1"/>
  <c r="AD2141" i="1"/>
  <c r="AN2142" i="1"/>
  <c r="AJ2141" i="1"/>
  <c r="U2143" i="1" l="1"/>
  <c r="W2142" i="1"/>
  <c r="AN2143" i="1"/>
  <c r="AD2142" i="1"/>
  <c r="AJ2142" i="1"/>
  <c r="I2153" i="1"/>
  <c r="K2152" i="1"/>
  <c r="U2144" i="1" l="1"/>
  <c r="W2143" i="1"/>
  <c r="AD2143" i="1"/>
  <c r="I2154" i="1"/>
  <c r="K2153" i="1"/>
  <c r="AJ2143" i="1"/>
  <c r="AN2144" i="1"/>
  <c r="U2145" i="1" l="1"/>
  <c r="W2144" i="1"/>
  <c r="AN2145" i="1"/>
  <c r="I2155" i="1"/>
  <c r="K2154" i="1"/>
  <c r="AJ2144" i="1"/>
  <c r="AD2144" i="1"/>
  <c r="U2146" i="1" l="1"/>
  <c r="W2145" i="1"/>
  <c r="AD2145" i="1"/>
  <c r="I2156" i="1"/>
  <c r="K2155" i="1"/>
  <c r="AN2146" i="1"/>
  <c r="AJ2145" i="1"/>
  <c r="U2147" i="1" l="1"/>
  <c r="W2146" i="1"/>
  <c r="AN2147" i="1"/>
  <c r="AJ2146" i="1"/>
  <c r="AD2146" i="1"/>
  <c r="I2157" i="1"/>
  <c r="K2156" i="1"/>
  <c r="U2148" i="1" l="1"/>
  <c r="W2147" i="1"/>
  <c r="AJ2147" i="1"/>
  <c r="I2158" i="1"/>
  <c r="K2157" i="1"/>
  <c r="AD2147" i="1"/>
  <c r="AN2148" i="1"/>
  <c r="U2149" i="1" l="1"/>
  <c r="W2148" i="1"/>
  <c r="AD2148" i="1"/>
  <c r="AN2149" i="1"/>
  <c r="I2159" i="1"/>
  <c r="K2158" i="1"/>
  <c r="AJ2148" i="1"/>
  <c r="U2150" i="1" l="1"/>
  <c r="W2149" i="1"/>
  <c r="AJ2149" i="1"/>
  <c r="I2160" i="1"/>
  <c r="K2159" i="1"/>
  <c r="AN2150" i="1"/>
  <c r="AD2149" i="1"/>
  <c r="U2151" i="1" l="1"/>
  <c r="W2150" i="1"/>
  <c r="I2161" i="1"/>
  <c r="K2160" i="1"/>
  <c r="AN2151" i="1"/>
  <c r="AJ2150" i="1"/>
  <c r="AD2150" i="1"/>
  <c r="U2152" i="1" l="1"/>
  <c r="W2151" i="1"/>
  <c r="AD2151" i="1"/>
  <c r="I2162" i="1"/>
  <c r="K2161" i="1"/>
  <c r="AJ2151" i="1"/>
  <c r="AN2152" i="1"/>
  <c r="U2153" i="1" l="1"/>
  <c r="W2152" i="1"/>
  <c r="AJ2152" i="1"/>
  <c r="I2163" i="1"/>
  <c r="K2162" i="1"/>
  <c r="AN2153" i="1"/>
  <c r="AD2152" i="1"/>
  <c r="U2154" i="1" l="1"/>
  <c r="W2153" i="1"/>
  <c r="I2164" i="1"/>
  <c r="K2163" i="1"/>
  <c r="AD2153" i="1"/>
  <c r="AN2154" i="1"/>
  <c r="AJ2153" i="1"/>
  <c r="U2155" i="1" l="1"/>
  <c r="W2154" i="1"/>
  <c r="AD2154" i="1"/>
  <c r="I2165" i="1"/>
  <c r="K2164" i="1"/>
  <c r="AJ2154" i="1"/>
  <c r="AN2155" i="1"/>
  <c r="U2156" i="1" l="1"/>
  <c r="W2155" i="1"/>
  <c r="AJ2155" i="1"/>
  <c r="I2166" i="1"/>
  <c r="K2165" i="1"/>
  <c r="AN2156" i="1"/>
  <c r="AD2155" i="1"/>
  <c r="U2157" i="1" l="1"/>
  <c r="W2156" i="1"/>
  <c r="I2167" i="1"/>
  <c r="K2166" i="1"/>
  <c r="AN2157" i="1"/>
  <c r="AJ2156" i="1"/>
  <c r="AD2156" i="1"/>
  <c r="U2158" i="1" l="1"/>
  <c r="W2157" i="1"/>
  <c r="AJ2157" i="1"/>
  <c r="I2168" i="1"/>
  <c r="K2167" i="1"/>
  <c r="AD2157" i="1"/>
  <c r="AN2158" i="1"/>
  <c r="U2159" i="1" l="1"/>
  <c r="W2158" i="1"/>
  <c r="AN2159" i="1"/>
  <c r="AD2158" i="1"/>
  <c r="AJ2158" i="1"/>
  <c r="I2169" i="1"/>
  <c r="K2168" i="1"/>
  <c r="U2160" i="1" l="1"/>
  <c r="W2159" i="1"/>
  <c r="I2170" i="1"/>
  <c r="K2169" i="1"/>
  <c r="AJ2159" i="1"/>
  <c r="AD2159" i="1"/>
  <c r="AN2160" i="1"/>
  <c r="U2161" i="1" l="1"/>
  <c r="W2160" i="1"/>
  <c r="AD2160" i="1"/>
  <c r="AJ2160" i="1"/>
  <c r="AN2161" i="1"/>
  <c r="I2171" i="1"/>
  <c r="K2170" i="1"/>
  <c r="U2162" i="1" l="1"/>
  <c r="W2161" i="1"/>
  <c r="AJ2161" i="1"/>
  <c r="AD2161" i="1"/>
  <c r="I2172" i="1"/>
  <c r="K2171" i="1"/>
  <c r="AN2162" i="1"/>
  <c r="U2163" i="1" l="1"/>
  <c r="W2162" i="1"/>
  <c r="AN2163" i="1"/>
  <c r="AD2162" i="1"/>
  <c r="I2173" i="1"/>
  <c r="K2172" i="1"/>
  <c r="AJ2162" i="1"/>
  <c r="U2164" i="1" l="1"/>
  <c r="W2163" i="1"/>
  <c r="I2174" i="1"/>
  <c r="K2173" i="1"/>
  <c r="AD2163" i="1"/>
  <c r="AJ2163" i="1"/>
  <c r="AN2164" i="1"/>
  <c r="U2165" i="1" l="1"/>
  <c r="W2164" i="1"/>
  <c r="AN2165" i="1"/>
  <c r="AJ2164" i="1"/>
  <c r="I2175" i="1"/>
  <c r="K2174" i="1"/>
  <c r="AD2164" i="1"/>
  <c r="U2166" i="1" l="1"/>
  <c r="W2165" i="1"/>
  <c r="AD2165" i="1"/>
  <c r="I2176" i="1"/>
  <c r="K2175" i="1"/>
  <c r="AJ2165" i="1"/>
  <c r="AN2166" i="1"/>
  <c r="U2167" i="1" l="1"/>
  <c r="W2166" i="1"/>
  <c r="AD2166" i="1"/>
  <c r="AJ2166" i="1"/>
  <c r="AN2167" i="1"/>
  <c r="I2177" i="1"/>
  <c r="K2176" i="1"/>
  <c r="U2168" i="1" l="1"/>
  <c r="W2167" i="1"/>
  <c r="AN2168" i="1"/>
  <c r="I2178" i="1"/>
  <c r="K2177" i="1"/>
  <c r="AJ2167" i="1"/>
  <c r="AD2167" i="1"/>
  <c r="U2169" i="1" l="1"/>
  <c r="W2168" i="1"/>
  <c r="I2179" i="1"/>
  <c r="K2178" i="1"/>
  <c r="AN2169" i="1"/>
  <c r="AJ2168" i="1"/>
  <c r="AD2168" i="1"/>
  <c r="U2170" i="1" l="1"/>
  <c r="W2169" i="1"/>
  <c r="AJ2169" i="1"/>
  <c r="AN2170" i="1"/>
  <c r="I2180" i="1"/>
  <c r="K2179" i="1"/>
  <c r="AD2169" i="1"/>
  <c r="U2171" i="1" l="1"/>
  <c r="W2170" i="1"/>
  <c r="AJ2170" i="1"/>
  <c r="AD2170" i="1"/>
  <c r="AN2171" i="1"/>
  <c r="I2181" i="1"/>
  <c r="K2180" i="1"/>
  <c r="U2172" i="1" l="1"/>
  <c r="W2171" i="1"/>
  <c r="AN2172" i="1"/>
  <c r="AD2171" i="1"/>
  <c r="AJ2171" i="1"/>
  <c r="I2182" i="1"/>
  <c r="K2181" i="1"/>
  <c r="U2173" i="1" l="1"/>
  <c r="W2172" i="1"/>
  <c r="AJ2172" i="1"/>
  <c r="I2183" i="1"/>
  <c r="K2182" i="1"/>
  <c r="AD2172" i="1"/>
  <c r="AN2173" i="1"/>
  <c r="U2174" i="1" l="1"/>
  <c r="W2173" i="1"/>
  <c r="AN2174" i="1"/>
  <c r="AD2173" i="1"/>
  <c r="AJ2173" i="1"/>
  <c r="I2184" i="1"/>
  <c r="K2183" i="1"/>
  <c r="U2175" i="1" l="1"/>
  <c r="W2174" i="1"/>
  <c r="AN2175" i="1"/>
  <c r="I2185" i="1"/>
  <c r="K2184" i="1"/>
  <c r="AJ2174" i="1"/>
  <c r="AD2174" i="1"/>
  <c r="U2176" i="1" l="1"/>
  <c r="W2175" i="1"/>
  <c r="AJ2175" i="1"/>
  <c r="AN2176" i="1"/>
  <c r="AD2175" i="1"/>
  <c r="I2186" i="1"/>
  <c r="K2185" i="1"/>
  <c r="U2177" i="1" l="1"/>
  <c r="W2176" i="1"/>
  <c r="AD2176" i="1"/>
  <c r="AN2177" i="1"/>
  <c r="AJ2176" i="1"/>
  <c r="I2187" i="1"/>
  <c r="K2186" i="1"/>
  <c r="U2178" i="1" l="1"/>
  <c r="W2177" i="1"/>
  <c r="AD2177" i="1"/>
  <c r="I2188" i="1"/>
  <c r="K2187" i="1"/>
  <c r="AN2178" i="1"/>
  <c r="AJ2177" i="1"/>
  <c r="U2179" i="1" l="1"/>
  <c r="W2178" i="1"/>
  <c r="AN2179" i="1"/>
  <c r="AD2178" i="1"/>
  <c r="I2189" i="1"/>
  <c r="K2188" i="1"/>
  <c r="AJ2178" i="1"/>
  <c r="U2180" i="1" l="1"/>
  <c r="W2179" i="1"/>
  <c r="I2190" i="1"/>
  <c r="K2189" i="1"/>
  <c r="AN2180" i="1"/>
  <c r="AD2179" i="1"/>
  <c r="AJ2179" i="1"/>
  <c r="U2181" i="1" l="1"/>
  <c r="W2180" i="1"/>
  <c r="AN2181" i="1"/>
  <c r="I2191" i="1"/>
  <c r="K2190" i="1"/>
  <c r="AJ2180" i="1"/>
  <c r="AD2180" i="1"/>
  <c r="U2182" i="1" l="1"/>
  <c r="W2181" i="1"/>
  <c r="AN2182" i="1"/>
  <c r="AD2181" i="1"/>
  <c r="AJ2181" i="1"/>
  <c r="I2192" i="1"/>
  <c r="K2191" i="1"/>
  <c r="U2183" i="1" l="1"/>
  <c r="W2182" i="1"/>
  <c r="I2193" i="1"/>
  <c r="K2192" i="1"/>
  <c r="AJ2182" i="1"/>
  <c r="AD2182" i="1"/>
  <c r="AN2183" i="1"/>
  <c r="U2184" i="1" l="1"/>
  <c r="W2183" i="1"/>
  <c r="AN2184" i="1"/>
  <c r="AD2183" i="1"/>
  <c r="AJ2183" i="1"/>
  <c r="I2194" i="1"/>
  <c r="K2193" i="1"/>
  <c r="U2185" i="1" l="1"/>
  <c r="W2184" i="1"/>
  <c r="N2184" i="1"/>
  <c r="AJ2184" i="1"/>
  <c r="AD2184" i="1"/>
  <c r="I2195" i="1"/>
  <c r="K2194" i="1"/>
  <c r="AN2185" i="1"/>
  <c r="N2185" i="1" l="1"/>
  <c r="U2186" i="1"/>
  <c r="W2185" i="1"/>
  <c r="AD2185" i="1"/>
  <c r="AJ2185" i="1"/>
  <c r="I2196" i="1"/>
  <c r="K2195" i="1"/>
  <c r="AN2186" i="1"/>
  <c r="U2187" i="1" l="1"/>
  <c r="W2186" i="1"/>
  <c r="N2186" i="1"/>
  <c r="I2197" i="1"/>
  <c r="K2196" i="1"/>
  <c r="AD2186" i="1"/>
  <c r="AN2187" i="1"/>
  <c r="AJ2186" i="1"/>
  <c r="N2187" i="1" l="1"/>
  <c r="U2188" i="1"/>
  <c r="W2187" i="1"/>
  <c r="AD2187" i="1"/>
  <c r="I2198" i="1"/>
  <c r="K2197" i="1"/>
  <c r="AJ2187" i="1"/>
  <c r="AN2188" i="1"/>
  <c r="U2189" i="1" l="1"/>
  <c r="W2188" i="1"/>
  <c r="AN2189" i="1"/>
  <c r="I2199" i="1"/>
  <c r="K2198" i="1"/>
  <c r="AJ2188" i="1"/>
  <c r="AD2188" i="1"/>
  <c r="N2189" i="1" l="1"/>
  <c r="U2190" i="1"/>
  <c r="W2189" i="1"/>
  <c r="AN2190" i="1"/>
  <c r="AJ2189" i="1"/>
  <c r="I2200" i="1"/>
  <c r="K2199" i="1"/>
  <c r="AD2189" i="1"/>
  <c r="U2191" i="1" l="1"/>
  <c r="W2190" i="1"/>
  <c r="I2201" i="1"/>
  <c r="K2200" i="1"/>
  <c r="AJ2190" i="1"/>
  <c r="AN2191" i="1"/>
  <c r="AD2190" i="1"/>
  <c r="U2192" i="1" l="1"/>
  <c r="W2191" i="1"/>
  <c r="AN2192" i="1"/>
  <c r="AJ2191" i="1"/>
  <c r="I2202" i="1"/>
  <c r="K2201" i="1"/>
  <c r="AD2191" i="1"/>
  <c r="U2193" i="1" l="1"/>
  <c r="W2192" i="1"/>
  <c r="AD2192" i="1"/>
  <c r="I2203" i="1"/>
  <c r="K2202" i="1"/>
  <c r="AJ2192" i="1"/>
  <c r="AN2193" i="1"/>
  <c r="U2194" i="1" l="1"/>
  <c r="W2193" i="1"/>
  <c r="AJ2193" i="1"/>
  <c r="AD2193" i="1"/>
  <c r="I2204" i="1"/>
  <c r="K2203" i="1"/>
  <c r="AN2194" i="1"/>
  <c r="U2195" i="1" l="1"/>
  <c r="W2194" i="1"/>
  <c r="AN2195" i="1"/>
  <c r="AJ2194" i="1"/>
  <c r="AD2194" i="1"/>
  <c r="I2205" i="1"/>
  <c r="K2204" i="1"/>
  <c r="U2196" i="1" l="1"/>
  <c r="W2195" i="1"/>
  <c r="AD2195" i="1"/>
  <c r="AN2196" i="1"/>
  <c r="I2206" i="1"/>
  <c r="K2205" i="1"/>
  <c r="AJ2195" i="1"/>
  <c r="U2197" i="1" l="1"/>
  <c r="W2196" i="1"/>
  <c r="AN2197" i="1"/>
  <c r="AJ2196" i="1"/>
  <c r="I2207" i="1"/>
  <c r="K2206" i="1"/>
  <c r="AD2196" i="1"/>
  <c r="U2198" i="1" l="1"/>
  <c r="W2197" i="1"/>
  <c r="AD2197" i="1"/>
  <c r="AJ2197" i="1"/>
  <c r="AN2198" i="1"/>
  <c r="I2208" i="1"/>
  <c r="K2207" i="1"/>
  <c r="U2199" i="1" l="1"/>
  <c r="W2198" i="1"/>
  <c r="I2209" i="1"/>
  <c r="K2208" i="1"/>
  <c r="AN2199" i="1"/>
  <c r="AJ2198" i="1"/>
  <c r="AD2198" i="1"/>
  <c r="U2200" i="1" l="1"/>
  <c r="W2199" i="1"/>
  <c r="AJ2199" i="1"/>
  <c r="AD2199" i="1"/>
  <c r="AN2200" i="1"/>
  <c r="I2210" i="1"/>
  <c r="K2209" i="1"/>
  <c r="U2201" i="1" l="1"/>
  <c r="W2200" i="1"/>
  <c r="AD2200" i="1"/>
  <c r="AN2201" i="1"/>
  <c r="AJ2200" i="1"/>
  <c r="I2211" i="1"/>
  <c r="K2210" i="1"/>
  <c r="U2202" i="1" l="1"/>
  <c r="W2201" i="1"/>
  <c r="AJ2201" i="1"/>
  <c r="AN2202" i="1"/>
  <c r="I2212" i="1"/>
  <c r="K2211" i="1"/>
  <c r="AD2201" i="1"/>
  <c r="U2203" i="1" l="1"/>
  <c r="W2202" i="1"/>
  <c r="AD2202" i="1"/>
  <c r="AN2203" i="1"/>
  <c r="I2213" i="1"/>
  <c r="K2212" i="1"/>
  <c r="AJ2202" i="1"/>
  <c r="U2204" i="1" l="1"/>
  <c r="W2203" i="1"/>
  <c r="I2214" i="1"/>
  <c r="K2213" i="1"/>
  <c r="AD2203" i="1"/>
  <c r="AJ2203" i="1"/>
  <c r="AN2204" i="1"/>
  <c r="U2205" i="1" l="1"/>
  <c r="W2204" i="1"/>
  <c r="AD2204" i="1"/>
  <c r="AJ2204" i="1"/>
  <c r="AN2205" i="1"/>
  <c r="I2215" i="1"/>
  <c r="K2214" i="1"/>
  <c r="U2206" i="1" l="1"/>
  <c r="W2205" i="1"/>
  <c r="I2216" i="1"/>
  <c r="K2215" i="1"/>
  <c r="AJ2205" i="1"/>
  <c r="AD2205" i="1"/>
  <c r="AN2206" i="1"/>
  <c r="U2207" i="1" l="1"/>
  <c r="W2206" i="1"/>
  <c r="AN2207" i="1"/>
  <c r="I2217" i="1"/>
  <c r="K2216" i="1"/>
  <c r="AD2206" i="1"/>
  <c r="AJ2206" i="1"/>
  <c r="U2208" i="1" l="1"/>
  <c r="W2207" i="1"/>
  <c r="AJ2207" i="1"/>
  <c r="I2218" i="1"/>
  <c r="K2217" i="1"/>
  <c r="AD2207" i="1"/>
  <c r="AN2208" i="1"/>
  <c r="U2209" i="1" l="1"/>
  <c r="W2208" i="1"/>
  <c r="AN2209" i="1"/>
  <c r="I2219" i="1"/>
  <c r="K2218" i="1"/>
  <c r="AJ2208" i="1"/>
  <c r="AD2208" i="1"/>
  <c r="U2210" i="1" l="1"/>
  <c r="W2209" i="1"/>
  <c r="AD2209" i="1"/>
  <c r="AN2210" i="1"/>
  <c r="AJ2209" i="1"/>
  <c r="I2220" i="1"/>
  <c r="K2219" i="1"/>
  <c r="U2211" i="1" l="1"/>
  <c r="W2210" i="1"/>
  <c r="AN2211" i="1"/>
  <c r="AJ2210" i="1"/>
  <c r="I2221" i="1"/>
  <c r="K2220" i="1"/>
  <c r="AD2210" i="1"/>
  <c r="U2212" i="1" l="1"/>
  <c r="W2211" i="1"/>
  <c r="I2222" i="1"/>
  <c r="K2221" i="1"/>
  <c r="AD2211" i="1"/>
  <c r="AJ2211" i="1"/>
  <c r="AN2212" i="1"/>
  <c r="U2213" i="1" l="1"/>
  <c r="W2212" i="1"/>
  <c r="AN2213" i="1"/>
  <c r="I2223" i="1"/>
  <c r="K2222" i="1"/>
  <c r="AD2212" i="1"/>
  <c r="AJ2212" i="1"/>
  <c r="U2214" i="1" l="1"/>
  <c r="W2213" i="1"/>
  <c r="AJ2213" i="1"/>
  <c r="AD2213" i="1"/>
  <c r="I2224" i="1"/>
  <c r="K2223" i="1"/>
  <c r="AN2214" i="1"/>
  <c r="U2215" i="1" l="1"/>
  <c r="W2214" i="1"/>
  <c r="AN2215" i="1"/>
  <c r="AD2214" i="1"/>
  <c r="I2225" i="1"/>
  <c r="K2224" i="1"/>
  <c r="AJ2214" i="1"/>
  <c r="U2216" i="1" l="1"/>
  <c r="W2215" i="1"/>
  <c r="AJ2215" i="1"/>
  <c r="I2226" i="1"/>
  <c r="K2225" i="1"/>
  <c r="AD2215" i="1"/>
  <c r="AN2216" i="1"/>
  <c r="U2217" i="1" l="1"/>
  <c r="W2216" i="1"/>
  <c r="AN2217" i="1"/>
  <c r="AD2216" i="1"/>
  <c r="I2227" i="1"/>
  <c r="K2226" i="1"/>
  <c r="AJ2216" i="1"/>
  <c r="U2218" i="1" l="1"/>
  <c r="W2217" i="1"/>
  <c r="AD2217" i="1"/>
  <c r="AJ2217" i="1"/>
  <c r="I2228" i="1"/>
  <c r="K2227" i="1"/>
  <c r="AN2218" i="1"/>
  <c r="U2219" i="1" l="1"/>
  <c r="W2218" i="1"/>
  <c r="AN2219" i="1"/>
  <c r="I2229" i="1"/>
  <c r="K2228" i="1"/>
  <c r="AJ2218" i="1"/>
  <c r="AD2218" i="1"/>
  <c r="U2220" i="1" l="1"/>
  <c r="W2219" i="1"/>
  <c r="AJ2219" i="1"/>
  <c r="AN2220" i="1"/>
  <c r="AD2219" i="1"/>
  <c r="I2230" i="1"/>
  <c r="K2229" i="1"/>
  <c r="U2221" i="1" l="1"/>
  <c r="W2220" i="1"/>
  <c r="AJ2220" i="1"/>
  <c r="I2231" i="1"/>
  <c r="K2230" i="1"/>
  <c r="AD2220" i="1"/>
  <c r="AN2221" i="1"/>
  <c r="U2222" i="1" l="1"/>
  <c r="W2221" i="1"/>
  <c r="AN2222" i="1"/>
  <c r="AD2221" i="1"/>
  <c r="AJ2221" i="1"/>
  <c r="I2232" i="1"/>
  <c r="K2231" i="1"/>
  <c r="U2223" i="1" l="1"/>
  <c r="W2222" i="1"/>
  <c r="AJ2222" i="1"/>
  <c r="AD2222" i="1"/>
  <c r="AN2223" i="1"/>
  <c r="I2233" i="1"/>
  <c r="K2232" i="1"/>
  <c r="U2224" i="1" l="1"/>
  <c r="W2223" i="1"/>
  <c r="I2234" i="1"/>
  <c r="K2233" i="1"/>
  <c r="AN2224" i="1"/>
  <c r="AJ2223" i="1"/>
  <c r="AD2223" i="1"/>
  <c r="U2225" i="1" l="1"/>
  <c r="W2224" i="1"/>
  <c r="AD2224" i="1"/>
  <c r="I2235" i="1"/>
  <c r="K2234" i="1"/>
  <c r="AJ2224" i="1"/>
  <c r="AN2225" i="1"/>
  <c r="U2226" i="1" l="1"/>
  <c r="W2225" i="1"/>
  <c r="AJ2225" i="1"/>
  <c r="AD2225" i="1"/>
  <c r="AN2226" i="1"/>
  <c r="I2236" i="1"/>
  <c r="K2235" i="1"/>
  <c r="U2227" i="1" l="1"/>
  <c r="W2226" i="1"/>
  <c r="AD2226" i="1"/>
  <c r="AN2227" i="1"/>
  <c r="I2237" i="1"/>
  <c r="K2236" i="1"/>
  <c r="AJ2226" i="1"/>
  <c r="U2228" i="1" l="1"/>
  <c r="W2227" i="1"/>
  <c r="AJ2227" i="1"/>
  <c r="AD2227" i="1"/>
  <c r="I2238" i="1"/>
  <c r="K2237" i="1"/>
  <c r="AN2228" i="1"/>
  <c r="U2229" i="1" l="1"/>
  <c r="W2228" i="1"/>
  <c r="AD2228" i="1"/>
  <c r="AN2229" i="1"/>
  <c r="AJ2228" i="1"/>
  <c r="I2239" i="1"/>
  <c r="K2238" i="1"/>
  <c r="U2230" i="1" l="1"/>
  <c r="W2229" i="1"/>
  <c r="I2240" i="1"/>
  <c r="K2239" i="1"/>
  <c r="AN2230" i="1"/>
  <c r="AD2229" i="1"/>
  <c r="AJ2229" i="1"/>
  <c r="U2231" i="1" l="1"/>
  <c r="W2230" i="1"/>
  <c r="AJ2230" i="1"/>
  <c r="I2241" i="1"/>
  <c r="K2240" i="1"/>
  <c r="AN2231" i="1"/>
  <c r="AD2230" i="1"/>
  <c r="U2232" i="1" l="1"/>
  <c r="W2231" i="1"/>
  <c r="I2242" i="1"/>
  <c r="K2241" i="1"/>
  <c r="AJ2231" i="1"/>
  <c r="AD2231" i="1"/>
  <c r="AN2232" i="1"/>
  <c r="U2233" i="1" l="1"/>
  <c r="W2232" i="1"/>
  <c r="AN2233" i="1"/>
  <c r="AJ2232" i="1"/>
  <c r="AD2232" i="1"/>
  <c r="I2243" i="1"/>
  <c r="K2242" i="1"/>
  <c r="U2234" i="1" l="1"/>
  <c r="W2233" i="1"/>
  <c r="AJ2233" i="1"/>
  <c r="I2244" i="1"/>
  <c r="K2243" i="1"/>
  <c r="AD2233" i="1"/>
  <c r="AN2234" i="1"/>
  <c r="U2235" i="1" l="1"/>
  <c r="W2234" i="1"/>
  <c r="AN2235" i="1"/>
  <c r="AD2234" i="1"/>
  <c r="AJ2234" i="1"/>
  <c r="I2245" i="1"/>
  <c r="K2244" i="1"/>
  <c r="U2236" i="1" l="1"/>
  <c r="W2235" i="1"/>
  <c r="I2246" i="1"/>
  <c r="K2245" i="1"/>
  <c r="AN2236" i="1"/>
  <c r="AJ2235" i="1"/>
  <c r="AD2235" i="1"/>
  <c r="U2237" i="1" l="1"/>
  <c r="W2236" i="1"/>
  <c r="AD2236" i="1"/>
  <c r="AJ2236" i="1"/>
  <c r="AN2237" i="1"/>
  <c r="I2247" i="1"/>
  <c r="K2246" i="1"/>
  <c r="U2238" i="1" l="1"/>
  <c r="W2237" i="1"/>
  <c r="I2248" i="1"/>
  <c r="K2247" i="1"/>
  <c r="AJ2237" i="1"/>
  <c r="AD2237" i="1"/>
  <c r="AN2238" i="1"/>
  <c r="U2239" i="1" l="1"/>
  <c r="W2238" i="1"/>
  <c r="AN2239" i="1"/>
  <c r="AJ2238" i="1"/>
  <c r="AD2238" i="1"/>
  <c r="I2249" i="1"/>
  <c r="K2248" i="1"/>
  <c r="U2240" i="1" l="1"/>
  <c r="W2239" i="1"/>
  <c r="AJ2239" i="1"/>
  <c r="AD2239" i="1"/>
  <c r="I2250" i="1"/>
  <c r="K2249" i="1"/>
  <c r="AN2240" i="1"/>
  <c r="U2241" i="1" l="1"/>
  <c r="W2240" i="1"/>
  <c r="I2251" i="1"/>
  <c r="K2250" i="1"/>
  <c r="AJ2240" i="1"/>
  <c r="AN2241" i="1"/>
  <c r="AD2240" i="1"/>
  <c r="U2242" i="1" l="1"/>
  <c r="W2241" i="1"/>
  <c r="AJ2241" i="1"/>
  <c r="AD2241" i="1"/>
  <c r="AN2242" i="1"/>
  <c r="I2252" i="1"/>
  <c r="K2251" i="1"/>
  <c r="U2243" i="1" l="1"/>
  <c r="W2242" i="1"/>
  <c r="AD2242" i="1"/>
  <c r="AN2243" i="1"/>
  <c r="AJ2242" i="1"/>
  <c r="I2253" i="1"/>
  <c r="K2252" i="1"/>
  <c r="U2244" i="1" l="1"/>
  <c r="W2243" i="1"/>
  <c r="AN2244" i="1"/>
  <c r="AJ2243" i="1"/>
  <c r="I2254" i="1"/>
  <c r="K2253" i="1"/>
  <c r="AD2243" i="1"/>
  <c r="U2245" i="1" l="1"/>
  <c r="W2244" i="1"/>
  <c r="I2255" i="1"/>
  <c r="K2254" i="1"/>
  <c r="AN2245" i="1"/>
  <c r="AD2244" i="1"/>
  <c r="AJ2244" i="1"/>
  <c r="N2245" i="1" l="1"/>
  <c r="U2246" i="1"/>
  <c r="W2245" i="1"/>
  <c r="AJ2245" i="1"/>
  <c r="AD2245" i="1"/>
  <c r="AN2246" i="1"/>
  <c r="I2256" i="1"/>
  <c r="K2255" i="1"/>
  <c r="N2246" i="1" l="1"/>
  <c r="U2247" i="1"/>
  <c r="W2246" i="1"/>
  <c r="I2257" i="1"/>
  <c r="K2256" i="1"/>
  <c r="AD2246" i="1"/>
  <c r="AJ2246" i="1"/>
  <c r="AN2247" i="1"/>
  <c r="U2248" i="1" l="1"/>
  <c r="W2247" i="1"/>
  <c r="N2247" i="1"/>
  <c r="AJ2247" i="1"/>
  <c r="AN2248" i="1"/>
  <c r="AD2247" i="1"/>
  <c r="I2258" i="1"/>
  <c r="K2257" i="1"/>
  <c r="U2249" i="1" l="1"/>
  <c r="W2248" i="1"/>
  <c r="N2248" i="1"/>
  <c r="I2259" i="1"/>
  <c r="K2258" i="1"/>
  <c r="AN2249" i="1"/>
  <c r="AJ2248" i="1"/>
  <c r="AD2248" i="1"/>
  <c r="N2249" i="1" l="1"/>
  <c r="U2250" i="1"/>
  <c r="W2249" i="1"/>
  <c r="AD2249" i="1"/>
  <c r="AJ2249" i="1"/>
  <c r="AN2250" i="1"/>
  <c r="I2260" i="1"/>
  <c r="K2259" i="1"/>
  <c r="U2251" i="1" l="1"/>
  <c r="W2250" i="1"/>
  <c r="I2261" i="1"/>
  <c r="K2260" i="1"/>
  <c r="AJ2250" i="1"/>
  <c r="AN2251" i="1"/>
  <c r="AD2250" i="1"/>
  <c r="U2252" i="1" l="1"/>
  <c r="W2251" i="1"/>
  <c r="AN2252" i="1"/>
  <c r="AJ2251" i="1"/>
  <c r="AD2251" i="1"/>
  <c r="I2262" i="1"/>
  <c r="K2261" i="1"/>
  <c r="U2253" i="1" l="1"/>
  <c r="W2252" i="1"/>
  <c r="AN2253" i="1"/>
  <c r="AJ2252" i="1"/>
  <c r="AD2252" i="1"/>
  <c r="I2263" i="1"/>
  <c r="K2262" i="1"/>
  <c r="U2254" i="1" l="1"/>
  <c r="W2253" i="1"/>
  <c r="I2264" i="1"/>
  <c r="K2263" i="1"/>
  <c r="AD2253" i="1"/>
  <c r="AJ2253" i="1"/>
  <c r="AN2254" i="1"/>
  <c r="U2255" i="1" l="1"/>
  <c r="W2254" i="1"/>
  <c r="AJ2254" i="1"/>
  <c r="AD2254" i="1"/>
  <c r="I2265" i="1"/>
  <c r="K2264" i="1"/>
  <c r="AN2255" i="1"/>
  <c r="U2256" i="1" l="1"/>
  <c r="W2255" i="1"/>
  <c r="AD2255" i="1"/>
  <c r="AN2256" i="1"/>
  <c r="AJ2255" i="1"/>
  <c r="I2266" i="1"/>
  <c r="K2265" i="1"/>
  <c r="U2257" i="1" l="1"/>
  <c r="W2256" i="1"/>
  <c r="AN2257" i="1"/>
  <c r="I2267" i="1"/>
  <c r="K2266" i="1"/>
  <c r="AJ2256" i="1"/>
  <c r="AD2256" i="1"/>
  <c r="U2258" i="1" l="1"/>
  <c r="W2257" i="1"/>
  <c r="AJ2257" i="1"/>
  <c r="I2268" i="1"/>
  <c r="K2267" i="1"/>
  <c r="AD2257" i="1"/>
  <c r="AN2258" i="1"/>
  <c r="U2259" i="1" l="1"/>
  <c r="W2258" i="1"/>
  <c r="AN2259" i="1"/>
  <c r="I2269" i="1"/>
  <c r="K2268" i="1"/>
  <c r="AJ2258" i="1"/>
  <c r="AD2258" i="1"/>
  <c r="U2260" i="1" l="1"/>
  <c r="W2259" i="1"/>
  <c r="I2270" i="1"/>
  <c r="K2269" i="1"/>
  <c r="AJ2259" i="1"/>
  <c r="AN2260" i="1"/>
  <c r="AD2259" i="1"/>
  <c r="U2261" i="1" l="1"/>
  <c r="W2260" i="1"/>
  <c r="AJ2260" i="1"/>
  <c r="I2271" i="1"/>
  <c r="K2270" i="1"/>
  <c r="AD2260" i="1"/>
  <c r="AN2261" i="1"/>
  <c r="U2262" i="1" l="1"/>
  <c r="W2261" i="1"/>
  <c r="I2272" i="1"/>
  <c r="K2271" i="1"/>
  <c r="AN2262" i="1"/>
  <c r="AD2261" i="1"/>
  <c r="AJ2261" i="1"/>
  <c r="U2263" i="1" l="1"/>
  <c r="W2262" i="1"/>
  <c r="AN2263" i="1"/>
  <c r="AJ2262" i="1"/>
  <c r="AD2262" i="1"/>
  <c r="I2273" i="1"/>
  <c r="K2272" i="1"/>
  <c r="U2264" i="1" l="1"/>
  <c r="W2263" i="1"/>
  <c r="I2274" i="1"/>
  <c r="K2273" i="1"/>
  <c r="AD2263" i="1"/>
  <c r="AJ2263" i="1"/>
  <c r="AN2264" i="1"/>
  <c r="U2265" i="1" l="1"/>
  <c r="W2264" i="1"/>
  <c r="AJ2264" i="1"/>
  <c r="AD2264" i="1"/>
  <c r="AN2265" i="1"/>
  <c r="I2275" i="1"/>
  <c r="K2274" i="1"/>
  <c r="U2266" i="1" l="1"/>
  <c r="W2265" i="1"/>
  <c r="I2276" i="1"/>
  <c r="K2275" i="1"/>
  <c r="AD2265" i="1"/>
  <c r="AJ2265" i="1"/>
  <c r="AN2266" i="1"/>
  <c r="U2267" i="1" l="1"/>
  <c r="W2266" i="1"/>
  <c r="I2277" i="1"/>
  <c r="K2276" i="1"/>
  <c r="AJ2266" i="1"/>
  <c r="AN2267" i="1"/>
  <c r="AD2266" i="1"/>
  <c r="U2268" i="1" l="1"/>
  <c r="W2267" i="1"/>
  <c r="AN2268" i="1"/>
  <c r="AJ2267" i="1"/>
  <c r="I2278" i="1"/>
  <c r="K2277" i="1"/>
  <c r="AD2267" i="1"/>
  <c r="U2269" i="1" l="1"/>
  <c r="W2268" i="1"/>
  <c r="AD2268" i="1"/>
  <c r="I2279" i="1"/>
  <c r="K2278" i="1"/>
  <c r="AJ2268" i="1"/>
  <c r="AN2269" i="1"/>
  <c r="U2270" i="1" l="1"/>
  <c r="W2269" i="1"/>
  <c r="AD2269" i="1"/>
  <c r="I2280" i="1"/>
  <c r="K2279" i="1"/>
  <c r="AJ2269" i="1"/>
  <c r="AN2270" i="1"/>
  <c r="U2271" i="1" l="1"/>
  <c r="W2270" i="1"/>
  <c r="AD2270" i="1"/>
  <c r="AN2271" i="1"/>
  <c r="I2281" i="1"/>
  <c r="K2280" i="1"/>
  <c r="AJ2270" i="1"/>
  <c r="U2272" i="1" l="1"/>
  <c r="W2271" i="1"/>
  <c r="I2282" i="1"/>
  <c r="K2281" i="1"/>
  <c r="AD2271" i="1"/>
  <c r="AN2272" i="1"/>
  <c r="AJ2271" i="1"/>
  <c r="U2273" i="1" l="1"/>
  <c r="W2272" i="1"/>
  <c r="AN2273" i="1"/>
  <c r="AJ2272" i="1"/>
  <c r="I2283" i="1"/>
  <c r="K2282" i="1"/>
  <c r="AD2272" i="1"/>
  <c r="U2274" i="1" l="1"/>
  <c r="W2273" i="1"/>
  <c r="AN2274" i="1"/>
  <c r="I2284" i="1"/>
  <c r="K2283" i="1"/>
  <c r="AD2273" i="1"/>
  <c r="AJ2273" i="1"/>
  <c r="U2275" i="1" l="1"/>
  <c r="W2274" i="1"/>
  <c r="AJ2274" i="1"/>
  <c r="AD2274" i="1"/>
  <c r="I2285" i="1"/>
  <c r="K2284" i="1"/>
  <c r="AN2275" i="1"/>
  <c r="U2276" i="1" l="1"/>
  <c r="W2275" i="1"/>
  <c r="I2286" i="1"/>
  <c r="K2285" i="1"/>
  <c r="AJ2275" i="1"/>
  <c r="AD2275" i="1"/>
  <c r="AN2276" i="1"/>
  <c r="U2277" i="1" l="1"/>
  <c r="W2276" i="1"/>
  <c r="I2287" i="1"/>
  <c r="K2286" i="1"/>
  <c r="AN2277" i="1"/>
  <c r="AD2276" i="1"/>
  <c r="AJ2276" i="1"/>
  <c r="U2278" i="1" l="1"/>
  <c r="W2277" i="1"/>
  <c r="AN2278" i="1"/>
  <c r="AJ2277" i="1"/>
  <c r="AD2277" i="1"/>
  <c r="I2288" i="1"/>
  <c r="K2287" i="1"/>
  <c r="U2279" i="1" l="1"/>
  <c r="W2278" i="1"/>
  <c r="AD2278" i="1"/>
  <c r="AJ2278" i="1"/>
  <c r="AN2279" i="1"/>
  <c r="I2289" i="1"/>
  <c r="K2288" i="1"/>
  <c r="U2280" i="1" l="1"/>
  <c r="W2279" i="1"/>
  <c r="AN2280" i="1"/>
  <c r="I2290" i="1"/>
  <c r="K2289" i="1"/>
  <c r="AJ2279" i="1"/>
  <c r="AD2279" i="1"/>
  <c r="U2281" i="1" l="1"/>
  <c r="W2280" i="1"/>
  <c r="AJ2280" i="1"/>
  <c r="AD2280" i="1"/>
  <c r="I2291" i="1"/>
  <c r="K2290" i="1"/>
  <c r="AN2281" i="1"/>
  <c r="U2282" i="1" l="1"/>
  <c r="W2281" i="1"/>
  <c r="AN2282" i="1"/>
  <c r="AD2281" i="1"/>
  <c r="AJ2281" i="1"/>
  <c r="I2292" i="1"/>
  <c r="K2291" i="1"/>
  <c r="U2283" i="1" l="1"/>
  <c r="W2282" i="1"/>
  <c r="AJ2282" i="1"/>
  <c r="I2293" i="1"/>
  <c r="K2292" i="1"/>
  <c r="AD2282" i="1"/>
  <c r="AN2283" i="1"/>
  <c r="U2284" i="1" l="1"/>
  <c r="W2283" i="1"/>
  <c r="AN2284" i="1"/>
  <c r="I2294" i="1"/>
  <c r="K2293" i="1"/>
  <c r="AJ2283" i="1"/>
  <c r="AD2283" i="1"/>
  <c r="U2285" i="1" l="1"/>
  <c r="W2284" i="1"/>
  <c r="AJ2284" i="1"/>
  <c r="I2295" i="1"/>
  <c r="K2294" i="1"/>
  <c r="AD2284" i="1"/>
  <c r="AN2285" i="1"/>
  <c r="U2286" i="1" l="1"/>
  <c r="W2285" i="1"/>
  <c r="AD2285" i="1"/>
  <c r="I2296" i="1"/>
  <c r="K2295" i="1"/>
  <c r="AJ2285" i="1"/>
  <c r="AN2286" i="1"/>
  <c r="U2287" i="1" l="1"/>
  <c r="W2286" i="1"/>
  <c r="AJ2286" i="1"/>
  <c r="AN2287" i="1"/>
  <c r="I2297" i="1"/>
  <c r="K2296" i="1"/>
  <c r="AD2286" i="1"/>
  <c r="U2288" i="1" l="1"/>
  <c r="W2287" i="1"/>
  <c r="AN2288" i="1"/>
  <c r="I2298" i="1"/>
  <c r="K2297" i="1"/>
  <c r="AJ2287" i="1"/>
  <c r="AD2287" i="1"/>
  <c r="U2289" i="1" l="1"/>
  <c r="W2288" i="1"/>
  <c r="AJ2288" i="1"/>
  <c r="AD2288" i="1"/>
  <c r="I2299" i="1"/>
  <c r="K2298" i="1"/>
  <c r="AN2289" i="1"/>
  <c r="U2290" i="1" l="1"/>
  <c r="W2289" i="1"/>
  <c r="I2300" i="1"/>
  <c r="K2299" i="1"/>
  <c r="AD2289" i="1"/>
  <c r="AJ2289" i="1"/>
  <c r="AN2290" i="1"/>
  <c r="U2291" i="1" l="1"/>
  <c r="W2290" i="1"/>
  <c r="AN2291" i="1"/>
  <c r="AD2290" i="1"/>
  <c r="I2301" i="1"/>
  <c r="K2300" i="1"/>
  <c r="AJ2290" i="1"/>
  <c r="U2292" i="1" l="1"/>
  <c r="W2291" i="1"/>
  <c r="AJ2291" i="1"/>
  <c r="I2302" i="1"/>
  <c r="K2301" i="1"/>
  <c r="AD2291" i="1"/>
  <c r="AN2292" i="1"/>
  <c r="U2293" i="1" l="1"/>
  <c r="W2292" i="1"/>
  <c r="AN2293" i="1"/>
  <c r="AJ2292" i="1"/>
  <c r="AD2292" i="1"/>
  <c r="I2303" i="1"/>
  <c r="K2302" i="1"/>
  <c r="U2294" i="1" l="1"/>
  <c r="W2293" i="1"/>
  <c r="AD2293" i="1"/>
  <c r="AJ2293" i="1"/>
  <c r="I2304" i="1"/>
  <c r="K2303" i="1"/>
  <c r="AN2294" i="1"/>
  <c r="U2295" i="1" l="1"/>
  <c r="W2294" i="1"/>
  <c r="AN2295" i="1"/>
  <c r="I2305" i="1"/>
  <c r="K2304" i="1"/>
  <c r="AJ2294" i="1"/>
  <c r="AD2294" i="1"/>
  <c r="U2296" i="1" l="1"/>
  <c r="W2295" i="1"/>
  <c r="I2306" i="1"/>
  <c r="K2305" i="1"/>
  <c r="AD2295" i="1"/>
  <c r="AJ2295" i="1"/>
  <c r="AN2296" i="1"/>
  <c r="U2297" i="1" l="1"/>
  <c r="W2296" i="1"/>
  <c r="AN2297" i="1"/>
  <c r="AJ2296" i="1"/>
  <c r="I2307" i="1"/>
  <c r="K2306" i="1"/>
  <c r="AD2296" i="1"/>
  <c r="U2298" i="1" l="1"/>
  <c r="W2297" i="1"/>
  <c r="AD2297" i="1"/>
  <c r="I2308" i="1"/>
  <c r="K2307" i="1"/>
  <c r="AJ2297" i="1"/>
  <c r="AN2298" i="1"/>
  <c r="U2299" i="1" l="1"/>
  <c r="W2298" i="1"/>
  <c r="AN2299" i="1"/>
  <c r="AD2298" i="1"/>
  <c r="AJ2298" i="1"/>
  <c r="I2309" i="1"/>
  <c r="K2308" i="1"/>
  <c r="U2300" i="1" l="1"/>
  <c r="W2299" i="1"/>
  <c r="I2310" i="1"/>
  <c r="K2309" i="1"/>
  <c r="AJ2299" i="1"/>
  <c r="AD2299" i="1"/>
  <c r="AN2300" i="1"/>
  <c r="U2301" i="1" l="1"/>
  <c r="W2300" i="1"/>
  <c r="AJ2300" i="1"/>
  <c r="I2311" i="1"/>
  <c r="K2310" i="1"/>
  <c r="AD2300" i="1"/>
  <c r="AN2301" i="1"/>
  <c r="U2302" i="1" l="1"/>
  <c r="W2301" i="1"/>
  <c r="AD2301" i="1"/>
  <c r="AJ2301" i="1"/>
  <c r="AN2302" i="1"/>
  <c r="I2312" i="1"/>
  <c r="K2311" i="1"/>
  <c r="U2303" i="1" l="1"/>
  <c r="W2302" i="1"/>
  <c r="I2313" i="1"/>
  <c r="K2312" i="1"/>
  <c r="AN2303" i="1"/>
  <c r="AJ2302" i="1"/>
  <c r="AD2302" i="1"/>
  <c r="U2304" i="1" l="1"/>
  <c r="W2303" i="1"/>
  <c r="AD2303" i="1"/>
  <c r="AJ2303" i="1"/>
  <c r="AN2304" i="1"/>
  <c r="I2314" i="1"/>
  <c r="K2313" i="1"/>
  <c r="U2305" i="1" l="1"/>
  <c r="W2304" i="1"/>
  <c r="I2315" i="1"/>
  <c r="K2314" i="1"/>
  <c r="AN2305" i="1"/>
  <c r="AD2304" i="1"/>
  <c r="AJ2304" i="1"/>
  <c r="U2306" i="1" l="1"/>
  <c r="W2305" i="1"/>
  <c r="I2316" i="1"/>
  <c r="K2315" i="1"/>
  <c r="AN2306" i="1"/>
  <c r="AD2305" i="1"/>
  <c r="AJ2305" i="1"/>
  <c r="U2307" i="1" l="1"/>
  <c r="W2306" i="1"/>
  <c r="AN2307" i="1"/>
  <c r="AJ2306" i="1"/>
  <c r="AD2306" i="1"/>
  <c r="I2317" i="1"/>
  <c r="K2316" i="1"/>
  <c r="U2308" i="1" l="1"/>
  <c r="W2307" i="1"/>
  <c r="AJ2307" i="1"/>
  <c r="AD2307" i="1"/>
  <c r="I2318" i="1"/>
  <c r="K2317" i="1"/>
  <c r="AN2308" i="1"/>
  <c r="U2309" i="1" l="1"/>
  <c r="W2308" i="1"/>
  <c r="AJ2308" i="1"/>
  <c r="I2319" i="1"/>
  <c r="K2318" i="1"/>
  <c r="AN2309" i="1"/>
  <c r="AD2308" i="1"/>
  <c r="U2310" i="1" l="1"/>
  <c r="W2309" i="1"/>
  <c r="I2320" i="1"/>
  <c r="K2319" i="1"/>
  <c r="AN2310" i="1"/>
  <c r="AJ2309" i="1"/>
  <c r="AD2309" i="1"/>
  <c r="U2311" i="1" l="1"/>
  <c r="W2310" i="1"/>
  <c r="AD2310" i="1"/>
  <c r="I2321" i="1"/>
  <c r="K2320" i="1"/>
  <c r="AJ2310" i="1"/>
  <c r="AN2311" i="1"/>
  <c r="U2312" i="1" l="1"/>
  <c r="W2311" i="1"/>
  <c r="AN2312" i="1"/>
  <c r="AJ2311" i="1"/>
  <c r="AD2311" i="1"/>
  <c r="I2322" i="1"/>
  <c r="K2321" i="1"/>
  <c r="U2313" i="1" l="1"/>
  <c r="W2312" i="1"/>
  <c r="AJ2312" i="1"/>
  <c r="AD2312" i="1"/>
  <c r="I2323" i="1"/>
  <c r="K2322" i="1"/>
  <c r="AN2313" i="1"/>
  <c r="U2314" i="1" l="1"/>
  <c r="W2313" i="1"/>
  <c r="AN2314" i="1"/>
  <c r="I2324" i="1"/>
  <c r="K2323" i="1"/>
  <c r="AD2313" i="1"/>
  <c r="AJ2313" i="1"/>
  <c r="U2315" i="1" l="1"/>
  <c r="W2314" i="1"/>
  <c r="AN2315" i="1"/>
  <c r="I2325" i="1"/>
  <c r="K2324" i="1"/>
  <c r="AJ2314" i="1"/>
  <c r="AD2314" i="1"/>
  <c r="U2316" i="1" l="1"/>
  <c r="W2315" i="1"/>
  <c r="AD2315" i="1"/>
  <c r="I2326" i="1"/>
  <c r="K2325" i="1"/>
  <c r="AJ2315" i="1"/>
  <c r="AN2316" i="1"/>
  <c r="U2317" i="1" l="1"/>
  <c r="W2316" i="1"/>
  <c r="AJ2316" i="1"/>
  <c r="I2327" i="1"/>
  <c r="K2326" i="1"/>
  <c r="AD2316" i="1"/>
  <c r="AN2317" i="1"/>
  <c r="U2318" i="1" l="1"/>
  <c r="W2317" i="1"/>
  <c r="AD2317" i="1"/>
  <c r="AN2318" i="1"/>
  <c r="I2328" i="1"/>
  <c r="K2327" i="1"/>
  <c r="AJ2317" i="1"/>
  <c r="U2319" i="1" l="1"/>
  <c r="W2318" i="1"/>
  <c r="AJ2318" i="1"/>
  <c r="AN2319" i="1"/>
  <c r="I2329" i="1"/>
  <c r="K2328" i="1"/>
  <c r="AD2318" i="1"/>
  <c r="U2320" i="1" l="1"/>
  <c r="W2319" i="1"/>
  <c r="I2330" i="1"/>
  <c r="K2329" i="1"/>
  <c r="AN2320" i="1"/>
  <c r="AJ2319" i="1"/>
  <c r="AD2319" i="1"/>
  <c r="U2321" i="1" l="1"/>
  <c r="W2320" i="1"/>
  <c r="I2331" i="1"/>
  <c r="K2330" i="1"/>
  <c r="AD2320" i="1"/>
  <c r="AN2321" i="1"/>
  <c r="AJ2320" i="1"/>
  <c r="U2322" i="1" l="1"/>
  <c r="W2321" i="1"/>
  <c r="AJ2321" i="1"/>
  <c r="AD2321" i="1"/>
  <c r="AN2322" i="1"/>
  <c r="I2332" i="1"/>
  <c r="K2331" i="1"/>
  <c r="U2323" i="1" l="1"/>
  <c r="W2322" i="1"/>
  <c r="I2333" i="1"/>
  <c r="K2332" i="1"/>
  <c r="AN2323" i="1"/>
  <c r="AJ2322" i="1"/>
  <c r="AD2322" i="1"/>
  <c r="U2324" i="1" l="1"/>
  <c r="W2323" i="1"/>
  <c r="AD2323" i="1"/>
  <c r="AJ2323" i="1"/>
  <c r="AN2324" i="1"/>
  <c r="I2334" i="1"/>
  <c r="K2333" i="1"/>
  <c r="U2325" i="1" l="1"/>
  <c r="W2324" i="1"/>
  <c r="AN2325" i="1"/>
  <c r="I2335" i="1"/>
  <c r="K2334" i="1"/>
  <c r="AD2324" i="1"/>
  <c r="AJ2324" i="1"/>
  <c r="U2326" i="1" l="1"/>
  <c r="W2325" i="1"/>
  <c r="AD2325" i="1"/>
  <c r="I2336" i="1"/>
  <c r="K2335" i="1"/>
  <c r="AJ2325" i="1"/>
  <c r="AN2326" i="1"/>
  <c r="U2327" i="1" l="1"/>
  <c r="W2326" i="1"/>
  <c r="AN2327" i="1"/>
  <c r="AD2326" i="1"/>
  <c r="I2337" i="1"/>
  <c r="K2336" i="1"/>
  <c r="AJ2326" i="1"/>
  <c r="U2328" i="1" l="1"/>
  <c r="W2327" i="1"/>
  <c r="I2338" i="1"/>
  <c r="K2337" i="1"/>
  <c r="AJ2327" i="1"/>
  <c r="AD2327" i="1"/>
  <c r="AN2328" i="1"/>
  <c r="U2329" i="1" l="1"/>
  <c r="W2328" i="1"/>
  <c r="AN2329" i="1"/>
  <c r="AJ2328" i="1"/>
  <c r="I2339" i="1"/>
  <c r="K2338" i="1"/>
  <c r="AD2328" i="1"/>
  <c r="U2330" i="1" l="1"/>
  <c r="W2329" i="1"/>
  <c r="AD2329" i="1"/>
  <c r="I2340" i="1"/>
  <c r="K2339" i="1"/>
  <c r="AJ2329" i="1"/>
  <c r="AN2330" i="1"/>
  <c r="U2331" i="1" l="1"/>
  <c r="W2330" i="1"/>
  <c r="I2341" i="1"/>
  <c r="K2340" i="1"/>
  <c r="AJ2330" i="1"/>
  <c r="AD2330" i="1"/>
  <c r="AN2331" i="1"/>
  <c r="U2332" i="1" l="1"/>
  <c r="W2331" i="1"/>
  <c r="AN2332" i="1"/>
  <c r="AD2331" i="1"/>
  <c r="AJ2331" i="1"/>
  <c r="I2342" i="1"/>
  <c r="K2341" i="1"/>
  <c r="U2333" i="1" l="1"/>
  <c r="W2332" i="1"/>
  <c r="I2343" i="1"/>
  <c r="K2342" i="1"/>
  <c r="AN2333" i="1"/>
  <c r="AD2332" i="1"/>
  <c r="AJ2332" i="1"/>
  <c r="U2334" i="1" l="1"/>
  <c r="W2333" i="1"/>
  <c r="AD2333" i="1"/>
  <c r="AJ2333" i="1"/>
  <c r="AN2334" i="1"/>
  <c r="I2344" i="1"/>
  <c r="K2343" i="1"/>
  <c r="U2335" i="1" l="1"/>
  <c r="W2334" i="1"/>
  <c r="AJ2334" i="1"/>
  <c r="AN2335" i="1"/>
  <c r="I2345" i="1"/>
  <c r="K2344" i="1"/>
  <c r="AD2334" i="1"/>
  <c r="U2336" i="1" l="1"/>
  <c r="W2335" i="1"/>
  <c r="AN2336" i="1"/>
  <c r="I2346" i="1"/>
  <c r="K2345" i="1"/>
  <c r="AJ2335" i="1"/>
  <c r="AD2335" i="1"/>
  <c r="U2337" i="1" l="1"/>
  <c r="W2336" i="1"/>
  <c r="AD2336" i="1"/>
  <c r="AJ2336" i="1"/>
  <c r="I2347" i="1"/>
  <c r="K2346" i="1"/>
  <c r="AN2337" i="1"/>
  <c r="U2338" i="1" l="1"/>
  <c r="W2337" i="1"/>
  <c r="AN2338" i="1"/>
  <c r="I2348" i="1"/>
  <c r="K2347" i="1"/>
  <c r="AJ2337" i="1"/>
  <c r="AD2337" i="1"/>
  <c r="U2339" i="1" l="1"/>
  <c r="W2338" i="1"/>
  <c r="AD2338" i="1"/>
  <c r="AJ2338" i="1"/>
  <c r="I2349" i="1"/>
  <c r="K2348" i="1"/>
  <c r="AN2339" i="1"/>
  <c r="U2340" i="1" l="1"/>
  <c r="W2339" i="1"/>
  <c r="AJ2339" i="1"/>
  <c r="AN2340" i="1"/>
  <c r="I2350" i="1"/>
  <c r="K2349" i="1"/>
  <c r="AD2339" i="1"/>
  <c r="U2341" i="1" l="1"/>
  <c r="W2340" i="1"/>
  <c r="AN2341" i="1"/>
  <c r="AJ2340" i="1"/>
  <c r="AD2340" i="1"/>
  <c r="I2351" i="1"/>
  <c r="K2350" i="1"/>
  <c r="U2342" i="1" l="1"/>
  <c r="W2341" i="1"/>
  <c r="I2352" i="1"/>
  <c r="K2351" i="1"/>
  <c r="AD2341" i="1"/>
  <c r="AJ2341" i="1"/>
  <c r="AN2342" i="1"/>
  <c r="U2343" i="1" l="1"/>
  <c r="W2342" i="1"/>
  <c r="I2353" i="1"/>
  <c r="K2352" i="1"/>
  <c r="AN2343" i="1"/>
  <c r="AD2342" i="1"/>
  <c r="AJ2342" i="1"/>
  <c r="U2344" i="1" l="1"/>
  <c r="W2343" i="1"/>
  <c r="I2354" i="1"/>
  <c r="K2353" i="1"/>
  <c r="AJ2343" i="1"/>
  <c r="AD2343" i="1"/>
  <c r="AN2344" i="1"/>
  <c r="U2345" i="1" l="1"/>
  <c r="W2344" i="1"/>
  <c r="AD2344" i="1"/>
  <c r="I2355" i="1"/>
  <c r="K2354" i="1"/>
  <c r="AJ2344" i="1"/>
  <c r="AN2345" i="1"/>
  <c r="U2346" i="1" l="1"/>
  <c r="W2345" i="1"/>
  <c r="AN2346" i="1"/>
  <c r="I2356" i="1"/>
  <c r="K2355" i="1"/>
  <c r="AJ2345" i="1"/>
  <c r="AD2345" i="1"/>
  <c r="U2347" i="1" l="1"/>
  <c r="W2346" i="1"/>
  <c r="AD2346" i="1"/>
  <c r="AJ2346" i="1"/>
  <c r="I2357" i="1"/>
  <c r="K2356" i="1"/>
  <c r="AN2347" i="1"/>
  <c r="U2348" i="1" l="1"/>
  <c r="W2347" i="1"/>
  <c r="I2358" i="1"/>
  <c r="K2357" i="1"/>
  <c r="AN2348" i="1"/>
  <c r="AJ2347" i="1"/>
  <c r="AD2347" i="1"/>
  <c r="U2349" i="1" l="1"/>
  <c r="W2348" i="1"/>
  <c r="I2359" i="1"/>
  <c r="K2358" i="1"/>
  <c r="AN2349" i="1"/>
  <c r="AD2348" i="1"/>
  <c r="AJ2348" i="1"/>
  <c r="U2350" i="1" l="1"/>
  <c r="W2349" i="1"/>
  <c r="AD2349" i="1"/>
  <c r="AN2350" i="1"/>
  <c r="AJ2349" i="1"/>
  <c r="I2360" i="1"/>
  <c r="K2359" i="1"/>
  <c r="U2351" i="1" l="1"/>
  <c r="W2350" i="1"/>
  <c r="AN2351" i="1"/>
  <c r="AJ2350" i="1"/>
  <c r="AD2350" i="1"/>
  <c r="I2361" i="1"/>
  <c r="K2360" i="1"/>
  <c r="U2352" i="1" l="1"/>
  <c r="W2351" i="1"/>
  <c r="I2362" i="1"/>
  <c r="K2361" i="1"/>
  <c r="AD2351" i="1"/>
  <c r="AJ2351" i="1"/>
  <c r="AN2352" i="1"/>
  <c r="U2353" i="1" l="1"/>
  <c r="W2352" i="1"/>
  <c r="I2363" i="1"/>
  <c r="K2362" i="1"/>
  <c r="AN2353" i="1"/>
  <c r="AJ2352" i="1"/>
  <c r="AD2352" i="1"/>
  <c r="U2354" i="1" l="1"/>
  <c r="W2353" i="1"/>
  <c r="AN2354" i="1"/>
  <c r="AD2353" i="1"/>
  <c r="AJ2353" i="1"/>
  <c r="I2364" i="1"/>
  <c r="K2363" i="1"/>
  <c r="U2355" i="1" l="1"/>
  <c r="W2354" i="1"/>
  <c r="AD2354" i="1"/>
  <c r="AN2355" i="1"/>
  <c r="I2365" i="1"/>
  <c r="K2364" i="1"/>
  <c r="AJ2354" i="1"/>
  <c r="U2356" i="1" l="1"/>
  <c r="W2355" i="1"/>
  <c r="AN2356" i="1"/>
  <c r="AJ2355" i="1"/>
  <c r="I2366" i="1"/>
  <c r="K2365" i="1"/>
  <c r="AD2355" i="1"/>
  <c r="U2357" i="1" l="1"/>
  <c r="W2356" i="1"/>
  <c r="AJ2356" i="1"/>
  <c r="AN2357" i="1"/>
  <c r="AD2356" i="1"/>
  <c r="I2367" i="1"/>
  <c r="K2366" i="1"/>
  <c r="U2358" i="1" l="1"/>
  <c r="W2357" i="1"/>
  <c r="AN2358" i="1"/>
  <c r="AJ2357" i="1"/>
  <c r="AD2357" i="1"/>
  <c r="I2368" i="1"/>
  <c r="K2367" i="1"/>
  <c r="U2359" i="1" l="1"/>
  <c r="W2358" i="1"/>
  <c r="I2369" i="1"/>
  <c r="K2368" i="1"/>
  <c r="AJ2358" i="1"/>
  <c r="AD2358" i="1"/>
  <c r="AN2359" i="1"/>
  <c r="U2360" i="1" l="1"/>
  <c r="W2359" i="1"/>
  <c r="AD2359" i="1"/>
  <c r="AN2360" i="1"/>
  <c r="AJ2359" i="1"/>
  <c r="I2370" i="1"/>
  <c r="K2369" i="1"/>
  <c r="U2361" i="1" l="1"/>
  <c r="W2360" i="1"/>
  <c r="AN2361" i="1"/>
  <c r="I2371" i="1"/>
  <c r="K2370" i="1"/>
  <c r="AJ2360" i="1"/>
  <c r="AD2360" i="1"/>
  <c r="U2362" i="1" l="1"/>
  <c r="W2361" i="1"/>
  <c r="AJ2361" i="1"/>
  <c r="AN2362" i="1"/>
  <c r="AD2361" i="1"/>
  <c r="I2372" i="1"/>
  <c r="K2371" i="1"/>
  <c r="U2363" i="1" l="1"/>
  <c r="W2362" i="1"/>
  <c r="AD2362" i="1"/>
  <c r="AN2363" i="1"/>
  <c r="AJ2362" i="1"/>
  <c r="I2373" i="1"/>
  <c r="K2372" i="1"/>
  <c r="U2364" i="1" l="1"/>
  <c r="W2363" i="1"/>
  <c r="AJ2363" i="1"/>
  <c r="AN2364" i="1"/>
  <c r="I2374" i="1"/>
  <c r="K2373" i="1"/>
  <c r="AD2363" i="1"/>
  <c r="U2365" i="1" l="1"/>
  <c r="W2364" i="1"/>
  <c r="AN2365" i="1"/>
  <c r="I2375" i="1"/>
  <c r="K2374" i="1"/>
  <c r="AJ2364" i="1"/>
  <c r="AD2364" i="1"/>
  <c r="U2366" i="1" l="1"/>
  <c r="W2365" i="1"/>
  <c r="AD2365" i="1"/>
  <c r="AN2366" i="1"/>
  <c r="I2376" i="1"/>
  <c r="K2375" i="1"/>
  <c r="AJ2365" i="1"/>
  <c r="U2367" i="1" l="1"/>
  <c r="W2366" i="1"/>
  <c r="AJ2366" i="1"/>
  <c r="AN2367" i="1"/>
  <c r="I2377" i="1"/>
  <c r="K2376" i="1"/>
  <c r="AD2366" i="1"/>
  <c r="U2368" i="1" l="1"/>
  <c r="W2367" i="1"/>
  <c r="AD2367" i="1"/>
  <c r="AN2368" i="1"/>
  <c r="AJ2367" i="1"/>
  <c r="I2378" i="1"/>
  <c r="K2377" i="1"/>
  <c r="U2369" i="1" l="1"/>
  <c r="W2368" i="1"/>
  <c r="I2379" i="1"/>
  <c r="K2378" i="1"/>
  <c r="AD2368" i="1"/>
  <c r="AJ2368" i="1"/>
  <c r="AN2369" i="1"/>
  <c r="U2370" i="1" l="1"/>
  <c r="W2369" i="1"/>
  <c r="AN2370" i="1"/>
  <c r="AD2369" i="1"/>
  <c r="I2380" i="1"/>
  <c r="K2379" i="1"/>
  <c r="AJ2369" i="1"/>
  <c r="U2371" i="1" l="1"/>
  <c r="W2370" i="1"/>
  <c r="AJ2370" i="1"/>
  <c r="I2381" i="1"/>
  <c r="K2380" i="1"/>
  <c r="AD2370" i="1"/>
  <c r="AN2371" i="1"/>
  <c r="U2372" i="1" l="1"/>
  <c r="W2371" i="1"/>
  <c r="AD2371" i="1"/>
  <c r="I2382" i="1"/>
  <c r="K2381" i="1"/>
  <c r="AN2372" i="1"/>
  <c r="AJ2371" i="1"/>
  <c r="U2373" i="1" l="1"/>
  <c r="W2372" i="1"/>
  <c r="AN2373" i="1"/>
  <c r="I2383" i="1"/>
  <c r="K2382" i="1"/>
  <c r="AD2372" i="1"/>
  <c r="AJ2372" i="1"/>
  <c r="U2374" i="1" l="1"/>
  <c r="W2373" i="1"/>
  <c r="I2384" i="1"/>
  <c r="K2383" i="1"/>
  <c r="AD2373" i="1"/>
  <c r="AJ2373" i="1"/>
  <c r="AN2374" i="1"/>
  <c r="U2375" i="1" l="1"/>
  <c r="W2374" i="1"/>
  <c r="AN2375" i="1"/>
  <c r="AJ2374" i="1"/>
  <c r="AD2374" i="1"/>
  <c r="I2385" i="1"/>
  <c r="K2384" i="1"/>
  <c r="U2376" i="1" l="1"/>
  <c r="W2375" i="1"/>
  <c r="I2386" i="1"/>
  <c r="K2385" i="1"/>
  <c r="AD2375" i="1"/>
  <c r="AJ2375" i="1"/>
  <c r="AN2376" i="1"/>
  <c r="U2377" i="1" l="1"/>
  <c r="W2376" i="1"/>
  <c r="AN2377" i="1"/>
  <c r="AJ2376" i="1"/>
  <c r="AD2376" i="1"/>
  <c r="I2387" i="1"/>
  <c r="K2386" i="1"/>
  <c r="U2378" i="1" l="1"/>
  <c r="W2377" i="1"/>
  <c r="AD2377" i="1"/>
  <c r="AJ2377" i="1"/>
  <c r="I2388" i="1"/>
  <c r="K2387" i="1"/>
  <c r="AN2378" i="1"/>
  <c r="U2379" i="1" l="1"/>
  <c r="W2378" i="1"/>
  <c r="I2389" i="1"/>
  <c r="K2388" i="1"/>
  <c r="AJ2378" i="1"/>
  <c r="AN2379" i="1"/>
  <c r="AD2378" i="1"/>
  <c r="U2380" i="1" l="1"/>
  <c r="W2379" i="1"/>
  <c r="AJ2379" i="1"/>
  <c r="I2390" i="1"/>
  <c r="K2389" i="1"/>
  <c r="AD2379" i="1"/>
  <c r="AN2380" i="1"/>
  <c r="U2381" i="1" l="1"/>
  <c r="W2380" i="1"/>
  <c r="AN2381" i="1"/>
  <c r="AJ2380" i="1"/>
  <c r="AD2380" i="1"/>
  <c r="I2391" i="1"/>
  <c r="K2390" i="1"/>
  <c r="U2382" i="1" l="1"/>
  <c r="W2381" i="1"/>
  <c r="I2392" i="1"/>
  <c r="K2391" i="1"/>
  <c r="AJ2381" i="1"/>
  <c r="AN2382" i="1"/>
  <c r="AD2381" i="1"/>
  <c r="U2383" i="1" l="1"/>
  <c r="W2382" i="1"/>
  <c r="AN2383" i="1"/>
  <c r="AJ2382" i="1"/>
  <c r="I2393" i="1"/>
  <c r="K2392" i="1"/>
  <c r="AD2382" i="1"/>
  <c r="U2384" i="1" l="1"/>
  <c r="W2383" i="1"/>
  <c r="I2394" i="1"/>
  <c r="K2393" i="1"/>
  <c r="AJ2383" i="1"/>
  <c r="AN2384" i="1"/>
  <c r="AD2383" i="1"/>
  <c r="U2385" i="1" l="1"/>
  <c r="W2384" i="1"/>
  <c r="AN2385" i="1"/>
  <c r="AJ2384" i="1"/>
  <c r="AD2384" i="1"/>
  <c r="I2395" i="1"/>
  <c r="K2394" i="1"/>
  <c r="U2386" i="1" l="1"/>
  <c r="W2385" i="1"/>
  <c r="AD2385" i="1"/>
  <c r="I2396" i="1"/>
  <c r="K2395" i="1"/>
  <c r="AJ2385" i="1"/>
  <c r="AN2386" i="1"/>
  <c r="U2387" i="1" l="1"/>
  <c r="W2386" i="1"/>
  <c r="AD2386" i="1"/>
  <c r="AN2387" i="1"/>
  <c r="AJ2386" i="1"/>
  <c r="I2397" i="1"/>
  <c r="K2396" i="1"/>
  <c r="U2388" i="1" l="1"/>
  <c r="W2387" i="1"/>
  <c r="AJ2387" i="1"/>
  <c r="AN2388" i="1"/>
  <c r="AD2387" i="1"/>
  <c r="I2398" i="1"/>
  <c r="K2397" i="1"/>
  <c r="U2389" i="1" l="1"/>
  <c r="W2388" i="1"/>
  <c r="AN2389" i="1"/>
  <c r="I2399" i="1"/>
  <c r="K2398" i="1"/>
  <c r="AJ2388" i="1"/>
  <c r="AD2388" i="1"/>
  <c r="U2390" i="1" l="1"/>
  <c r="W2389" i="1"/>
  <c r="AN2390" i="1"/>
  <c r="AJ2389" i="1"/>
  <c r="I2400" i="1"/>
  <c r="K2399" i="1"/>
  <c r="AD2389" i="1"/>
  <c r="U2391" i="1" l="1"/>
  <c r="W2390" i="1"/>
  <c r="AJ2390" i="1"/>
  <c r="AD2390" i="1"/>
  <c r="AN2391" i="1"/>
  <c r="I2401" i="1"/>
  <c r="K2400" i="1"/>
  <c r="U2392" i="1" l="1"/>
  <c r="W2391" i="1"/>
  <c r="I2402" i="1"/>
  <c r="K2401" i="1"/>
  <c r="AD2391" i="1"/>
  <c r="AJ2391" i="1"/>
  <c r="AN2392" i="1"/>
  <c r="U2393" i="1" l="1"/>
  <c r="W2392" i="1"/>
  <c r="AN2393" i="1"/>
  <c r="AD2392" i="1"/>
  <c r="AJ2392" i="1"/>
  <c r="I2403" i="1"/>
  <c r="K2402" i="1"/>
  <c r="U2394" i="1" l="1"/>
  <c r="W2393" i="1"/>
  <c r="AD2393" i="1"/>
  <c r="AJ2393" i="1"/>
  <c r="I2404" i="1"/>
  <c r="K2403" i="1"/>
  <c r="AN2394" i="1"/>
  <c r="U2395" i="1" l="1"/>
  <c r="W2394" i="1"/>
  <c r="AN2395" i="1"/>
  <c r="I2405" i="1"/>
  <c r="K2404" i="1"/>
  <c r="AJ2394" i="1"/>
  <c r="AD2394" i="1"/>
  <c r="U2396" i="1" l="1"/>
  <c r="W2395" i="1"/>
  <c r="AJ2395" i="1"/>
  <c r="I2406" i="1"/>
  <c r="K2405" i="1"/>
  <c r="AD2395" i="1"/>
  <c r="AN2396" i="1"/>
  <c r="U2397" i="1" l="1"/>
  <c r="W2396" i="1"/>
  <c r="I2407" i="1"/>
  <c r="K2406" i="1"/>
  <c r="AJ2396" i="1"/>
  <c r="AN2397" i="1"/>
  <c r="AD2396" i="1"/>
  <c r="U2398" i="1" l="1"/>
  <c r="W2397" i="1"/>
  <c r="AJ2397" i="1"/>
  <c r="I2408" i="1"/>
  <c r="K2407" i="1"/>
  <c r="AN2398" i="1"/>
  <c r="AD2397" i="1"/>
  <c r="U2399" i="1" l="1"/>
  <c r="W2398" i="1"/>
  <c r="AD2398" i="1"/>
  <c r="AN2399" i="1"/>
  <c r="AJ2398" i="1"/>
  <c r="I2409" i="1"/>
  <c r="K2408" i="1"/>
  <c r="U2400" i="1" l="1"/>
  <c r="W2399" i="1"/>
  <c r="AD2399" i="1"/>
  <c r="I2410" i="1"/>
  <c r="K2409" i="1"/>
  <c r="AN2400" i="1"/>
  <c r="AJ2399" i="1"/>
  <c r="U2401" i="1" l="1"/>
  <c r="W2400" i="1"/>
  <c r="AJ2400" i="1"/>
  <c r="I2411" i="1"/>
  <c r="K2410" i="1"/>
  <c r="AN2401" i="1"/>
  <c r="AD2400" i="1"/>
  <c r="U2402" i="1" l="1"/>
  <c r="W2401" i="1"/>
  <c r="AN2402" i="1"/>
  <c r="AD2401" i="1"/>
  <c r="I2412" i="1"/>
  <c r="K2411" i="1"/>
  <c r="AJ2401" i="1"/>
  <c r="U2403" i="1" l="1"/>
  <c r="W2402" i="1"/>
  <c r="I2413" i="1"/>
  <c r="K2412" i="1"/>
  <c r="AQ2402" i="1"/>
  <c r="AD2402" i="1"/>
  <c r="AN2403" i="1"/>
  <c r="AJ2402" i="1"/>
  <c r="U2404" i="1" l="1"/>
  <c r="W2403" i="1"/>
  <c r="AA2403" i="1"/>
  <c r="AJ2403" i="1"/>
  <c r="AD2403" i="1"/>
  <c r="AQ2403" i="1"/>
  <c r="AN2404" i="1"/>
  <c r="I2414" i="1"/>
  <c r="K2413" i="1"/>
  <c r="U2405" i="1" l="1"/>
  <c r="W2404" i="1"/>
  <c r="AN2405" i="1"/>
  <c r="AQ2404" i="1"/>
  <c r="AD2404" i="1"/>
  <c r="I2415" i="1"/>
  <c r="K2414" i="1"/>
  <c r="AJ2404" i="1"/>
  <c r="U2406" i="1" l="1"/>
  <c r="W2405" i="1"/>
  <c r="AJ2405" i="1"/>
  <c r="I2416" i="1"/>
  <c r="K2415" i="1"/>
  <c r="AQ2405" i="1"/>
  <c r="AD2405" i="1"/>
  <c r="AN2406" i="1"/>
  <c r="U2407" i="1" l="1"/>
  <c r="W2406" i="1"/>
  <c r="I2417" i="1"/>
  <c r="AD2406" i="1"/>
  <c r="AJ2406" i="1"/>
  <c r="AQ2406" i="1"/>
  <c r="AN2407" i="1"/>
  <c r="U2408" i="1" l="1"/>
  <c r="W2407" i="1"/>
  <c r="AJ2407" i="1"/>
  <c r="I2418" i="1"/>
  <c r="AN2408" i="1"/>
  <c r="AQ2407" i="1"/>
  <c r="AD2407" i="1"/>
  <c r="U2409" i="1" l="1"/>
  <c r="W2408" i="1"/>
  <c r="AN2409" i="1"/>
  <c r="AJ2408" i="1"/>
  <c r="AQ2408" i="1"/>
  <c r="I2419" i="1"/>
  <c r="AD2408" i="1"/>
  <c r="U2410" i="1" l="1"/>
  <c r="W2409" i="1"/>
  <c r="I2420" i="1"/>
  <c r="AQ2409" i="1"/>
  <c r="AJ2409" i="1"/>
  <c r="AD2409" i="1"/>
  <c r="AN2410" i="1"/>
  <c r="U2411" i="1" l="1"/>
  <c r="W2410" i="1"/>
  <c r="AN2411" i="1"/>
  <c r="AD2410" i="1"/>
  <c r="AQ2410" i="1"/>
  <c r="AJ2410" i="1"/>
  <c r="I2421" i="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U2412" i="1" l="1"/>
  <c r="W2411" i="1"/>
  <c r="I2755" i="1"/>
  <c r="K2754" i="1"/>
  <c r="AJ2411" i="1"/>
  <c r="AD2411" i="1"/>
  <c r="AQ2411" i="1"/>
  <c r="AN2412" i="1"/>
  <c r="U2413" i="1" l="1"/>
  <c r="W2412" i="1"/>
  <c r="AN2413" i="1"/>
  <c r="AJ2412" i="1"/>
  <c r="I2756" i="1"/>
  <c r="K2755" i="1"/>
  <c r="AQ2412" i="1"/>
  <c r="AD2412" i="1"/>
  <c r="U2414" i="1" l="1"/>
  <c r="W2413" i="1"/>
  <c r="AJ2413" i="1"/>
  <c r="I2757" i="1"/>
  <c r="K2756" i="1"/>
  <c r="AD2413" i="1"/>
  <c r="AQ2413" i="1"/>
  <c r="AN2414" i="1"/>
  <c r="U2415" i="1" l="1"/>
  <c r="W2414" i="1"/>
  <c r="AQ2414" i="1"/>
  <c r="I2758" i="1"/>
  <c r="K2757" i="1"/>
  <c r="AJ2414" i="1"/>
  <c r="AD2414" i="1"/>
  <c r="AN2415" i="1"/>
  <c r="U2416" i="1" l="1"/>
  <c r="W2415" i="1"/>
  <c r="AN2416" i="1"/>
  <c r="AJ2415" i="1"/>
  <c r="I2759" i="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K2758" i="1"/>
  <c r="AQ2415" i="1"/>
  <c r="AD2415" i="1"/>
  <c r="U2417" i="1" l="1"/>
  <c r="W2416" i="1"/>
  <c r="AJ2416" i="1"/>
  <c r="I3016" i="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K3015" i="1"/>
  <c r="AD2416" i="1"/>
  <c r="AN2417" i="1"/>
  <c r="U2418" i="1" l="1"/>
  <c r="W2417" i="1"/>
  <c r="AD2417" i="1"/>
  <c r="AJ2417" i="1"/>
  <c r="AN2418" i="1"/>
  <c r="I3264" i="1"/>
  <c r="K3263" i="1"/>
  <c r="U2419" i="1" l="1"/>
  <c r="W2418" i="1"/>
  <c r="AD2418" i="1"/>
  <c r="AN2419" i="1"/>
  <c r="AJ2418" i="1"/>
  <c r="I3265" i="1"/>
  <c r="K3264" i="1"/>
  <c r="U2420" i="1" l="1"/>
  <c r="W2419" i="1"/>
  <c r="AJ2419" i="1"/>
  <c r="AN2420" i="1"/>
  <c r="I3266" i="1"/>
  <c r="K3265" i="1"/>
  <c r="AD2419" i="1"/>
  <c r="U2421" i="1" l="1"/>
  <c r="W2420" i="1"/>
  <c r="I3267" i="1"/>
  <c r="K3266" i="1"/>
  <c r="AN2421" i="1"/>
  <c r="AJ2420" i="1"/>
  <c r="AD2420" i="1"/>
  <c r="U2422" i="1" l="1"/>
  <c r="W2421" i="1"/>
  <c r="I3268" i="1"/>
  <c r="K3267" i="1"/>
  <c r="AJ2421" i="1"/>
  <c r="AD2421" i="1"/>
  <c r="AN2422" i="1"/>
  <c r="U2423" i="1" l="1"/>
  <c r="W2422" i="1"/>
  <c r="AJ2422" i="1"/>
  <c r="AN2423" i="1"/>
  <c r="AD2422" i="1"/>
  <c r="K3268" i="1"/>
  <c r="I3269" i="1"/>
  <c r="U2424" i="1" l="1"/>
  <c r="W2423" i="1"/>
  <c r="K3269" i="1"/>
  <c r="I3270" i="1"/>
  <c r="AN2424" i="1"/>
  <c r="AD2423" i="1"/>
  <c r="AJ2423" i="1"/>
  <c r="U2425" i="1" l="1"/>
  <c r="W2424" i="1"/>
  <c r="AJ2424" i="1"/>
  <c r="AN2425" i="1"/>
  <c r="K3270" i="1"/>
  <c r="I3271" i="1"/>
  <c r="AD2424" i="1"/>
  <c r="U2426" i="1" l="1"/>
  <c r="W2425" i="1"/>
  <c r="I3272" i="1"/>
  <c r="K3271" i="1"/>
  <c r="AJ2425" i="1"/>
  <c r="AD2425" i="1"/>
  <c r="AN2426" i="1"/>
  <c r="U2427" i="1" l="1"/>
  <c r="W2426" i="1"/>
  <c r="K3272" i="1"/>
  <c r="I3273" i="1"/>
  <c r="AD2426" i="1"/>
  <c r="AJ2426" i="1"/>
  <c r="AN2427" i="1"/>
  <c r="U2428" i="1" l="1"/>
  <c r="W2427" i="1"/>
  <c r="AJ2427" i="1"/>
  <c r="K3273" i="1"/>
  <c r="I3274" i="1"/>
  <c r="AN2428" i="1"/>
  <c r="AD2427" i="1"/>
  <c r="U2429" i="1" l="1"/>
  <c r="W2428" i="1"/>
  <c r="AJ2428" i="1"/>
  <c r="AN2429" i="1"/>
  <c r="I3275" i="1"/>
  <c r="K3274" i="1"/>
  <c r="AD2428" i="1"/>
  <c r="U2430" i="1" l="1"/>
  <c r="W2429" i="1"/>
  <c r="AN2430" i="1"/>
  <c r="K3275" i="1"/>
  <c r="I3276" i="1"/>
  <c r="AJ2429" i="1"/>
  <c r="AD2429" i="1"/>
  <c r="U2431" i="1" l="1"/>
  <c r="W2430" i="1"/>
  <c r="K3276" i="1"/>
  <c r="I3277" i="1"/>
  <c r="AD2430" i="1"/>
  <c r="AN2431" i="1"/>
  <c r="AJ2430" i="1"/>
  <c r="U2432" i="1" l="1"/>
  <c r="W2431" i="1"/>
  <c r="AJ2431" i="1"/>
  <c r="AD2431" i="1"/>
  <c r="I3278" i="1"/>
  <c r="K3277" i="1"/>
  <c r="AN2432" i="1"/>
  <c r="U2433" i="1" l="1"/>
  <c r="W2432" i="1"/>
  <c r="AN2433" i="1"/>
  <c r="AJ2432" i="1"/>
  <c r="K3278" i="1"/>
  <c r="I3279" i="1"/>
  <c r="AD2432" i="1"/>
  <c r="U2434" i="1" l="1"/>
  <c r="W2433" i="1"/>
  <c r="I3280" i="1"/>
  <c r="K3279" i="1"/>
  <c r="AJ2433" i="1"/>
  <c r="AD2433" i="1"/>
  <c r="AN2434" i="1"/>
  <c r="U2435" i="1" l="1"/>
  <c r="W2434" i="1"/>
  <c r="AN2435" i="1"/>
  <c r="AJ2434" i="1"/>
  <c r="AD2434" i="1"/>
  <c r="I3281" i="1"/>
  <c r="K3280" i="1"/>
  <c r="U2436" i="1" l="1"/>
  <c r="W2435" i="1"/>
  <c r="AJ2435" i="1"/>
  <c r="AD2435" i="1"/>
  <c r="I3282" i="1"/>
  <c r="K3281" i="1"/>
  <c r="AN2436" i="1"/>
  <c r="U2437" i="1" l="1"/>
  <c r="W2436" i="1"/>
  <c r="AN2437" i="1"/>
  <c r="AD2436" i="1"/>
  <c r="AJ2436" i="1"/>
  <c r="I3283" i="1"/>
  <c r="K3282" i="1"/>
  <c r="U2438" i="1" l="1"/>
  <c r="W2437" i="1"/>
  <c r="AJ2437" i="1"/>
  <c r="I3284" i="1"/>
  <c r="K3283" i="1"/>
  <c r="AD2437" i="1"/>
  <c r="AN2438" i="1"/>
  <c r="U2439" i="1" l="1"/>
  <c r="W2438" i="1"/>
  <c r="AJ2438" i="1"/>
  <c r="AD2438" i="1"/>
  <c r="AN2439" i="1"/>
  <c r="K3284" i="1"/>
  <c r="I3285" i="1"/>
  <c r="U2440" i="1" l="1"/>
  <c r="W2439" i="1"/>
  <c r="I3286" i="1"/>
  <c r="K3285" i="1"/>
  <c r="AD2439" i="1"/>
  <c r="AN2440" i="1"/>
  <c r="AJ2439" i="1"/>
  <c r="U2441" i="1" l="1"/>
  <c r="W2440" i="1"/>
  <c r="AJ2440" i="1"/>
  <c r="AD2440" i="1"/>
  <c r="AN2441" i="1"/>
  <c r="K3286" i="1"/>
  <c r="I3287" i="1"/>
  <c r="U2442" i="1" l="1"/>
  <c r="W2441" i="1"/>
  <c r="AJ2441" i="1"/>
  <c r="AN2442" i="1"/>
  <c r="AD2441" i="1"/>
  <c r="I3288" i="1"/>
  <c r="K3287" i="1"/>
  <c r="U2443" i="1" l="1"/>
  <c r="W2442" i="1"/>
  <c r="AD2442" i="1"/>
  <c r="AN2443" i="1"/>
  <c r="AJ2442" i="1"/>
  <c r="K3288" i="1"/>
  <c r="I3289" i="1"/>
  <c r="U2444" i="1" l="1"/>
  <c r="W2443" i="1"/>
  <c r="K3289" i="1"/>
  <c r="I3290" i="1"/>
  <c r="AJ2443" i="1"/>
  <c r="AD2443" i="1"/>
  <c r="AN2444" i="1"/>
  <c r="U2445" i="1" l="1"/>
  <c r="W2444" i="1"/>
  <c r="AJ2444" i="1"/>
  <c r="AD2444" i="1"/>
  <c r="AN2445" i="1"/>
  <c r="K3290" i="1"/>
  <c r="I3291" i="1"/>
  <c r="U2446" i="1" l="1"/>
  <c r="W2445" i="1"/>
  <c r="I3292" i="1"/>
  <c r="K3291" i="1"/>
  <c r="AD2445" i="1"/>
  <c r="AJ2445" i="1"/>
  <c r="AN2446" i="1"/>
  <c r="U2447" i="1" l="1"/>
  <c r="W2446" i="1"/>
  <c r="AN2447" i="1"/>
  <c r="AJ2446" i="1"/>
  <c r="AD2446" i="1"/>
  <c r="I3293" i="1"/>
  <c r="K3292" i="1"/>
  <c r="U2448" i="1" l="1"/>
  <c r="W2447" i="1"/>
  <c r="K3293" i="1"/>
  <c r="I3294" i="1"/>
  <c r="AJ2447" i="1"/>
  <c r="AD2447" i="1"/>
  <c r="AN2448" i="1"/>
  <c r="U2449" i="1" l="1"/>
  <c r="W2448" i="1"/>
  <c r="AJ2448" i="1"/>
  <c r="AD2448" i="1"/>
  <c r="K3294" i="1"/>
  <c r="I3295" i="1"/>
  <c r="AN2449" i="1"/>
  <c r="U2450" i="1" l="1"/>
  <c r="W2449" i="1"/>
  <c r="K3295" i="1"/>
  <c r="I3296" i="1"/>
  <c r="AD2449" i="1"/>
  <c r="AJ2449" i="1"/>
  <c r="AN2450" i="1"/>
  <c r="U2451" i="1" l="1"/>
  <c r="W2450" i="1"/>
  <c r="I3297" i="1"/>
  <c r="K3296" i="1"/>
  <c r="AN2451" i="1"/>
  <c r="AD2450" i="1"/>
  <c r="AJ2450" i="1"/>
  <c r="U2452" i="1" l="1"/>
  <c r="W2451" i="1"/>
  <c r="AJ2451" i="1"/>
  <c r="AN2452" i="1"/>
  <c r="AD2451" i="1"/>
  <c r="K3297" i="1"/>
  <c r="I3298" i="1"/>
  <c r="U2453" i="1" l="1"/>
  <c r="W2452" i="1"/>
  <c r="AN2453" i="1"/>
  <c r="I3299" i="1"/>
  <c r="K3298" i="1"/>
  <c r="AJ2452" i="1"/>
  <c r="AD2452" i="1"/>
  <c r="U2454" i="1" l="1"/>
  <c r="W2453" i="1"/>
  <c r="AJ2453" i="1"/>
  <c r="AN2454" i="1"/>
  <c r="AD2453" i="1"/>
  <c r="K3299" i="1"/>
  <c r="I3300" i="1"/>
  <c r="U2455" i="1" l="1"/>
  <c r="W2454" i="1"/>
  <c r="K3300" i="1"/>
  <c r="I3301" i="1"/>
  <c r="AN2455" i="1"/>
  <c r="AJ2454" i="1"/>
  <c r="AD2454" i="1"/>
  <c r="U2456" i="1" l="1"/>
  <c r="W2455" i="1"/>
  <c r="AJ2455" i="1"/>
  <c r="AN2456" i="1"/>
  <c r="AD2455" i="1"/>
  <c r="I3302" i="1"/>
  <c r="K3301" i="1"/>
  <c r="U2457" i="1" l="1"/>
  <c r="W2456" i="1"/>
  <c r="AN2457" i="1"/>
  <c r="K3302" i="1"/>
  <c r="I3303" i="1"/>
  <c r="AJ2456" i="1"/>
  <c r="AD2456" i="1"/>
  <c r="U2458" i="1" l="1"/>
  <c r="W2457" i="1"/>
  <c r="AJ2457" i="1"/>
  <c r="AN2458" i="1"/>
  <c r="K3303" i="1"/>
  <c r="I3304" i="1"/>
  <c r="AD2457" i="1"/>
  <c r="U2459" i="1" l="1"/>
  <c r="W2458" i="1"/>
  <c r="I3305" i="1"/>
  <c r="K3304" i="1"/>
  <c r="AJ2458" i="1"/>
  <c r="AD2458" i="1"/>
  <c r="AN2459" i="1"/>
  <c r="U2460" i="1" l="1"/>
  <c r="W2459" i="1"/>
  <c r="AJ2459" i="1"/>
  <c r="AN2460" i="1"/>
  <c r="AD2459" i="1"/>
  <c r="K3305" i="1"/>
  <c r="I3306" i="1"/>
  <c r="U2461" i="1" l="1"/>
  <c r="W2460" i="1"/>
  <c r="AN2461" i="1"/>
  <c r="K3306" i="1"/>
  <c r="I3307" i="1"/>
  <c r="AJ2460" i="1"/>
  <c r="AD2460" i="1"/>
  <c r="U2462" i="1" l="1"/>
  <c r="W2461" i="1"/>
  <c r="K3307" i="1"/>
  <c r="I3308" i="1"/>
  <c r="AD2461" i="1"/>
  <c r="AJ2461" i="1"/>
  <c r="AN2462" i="1"/>
  <c r="U2463" i="1" l="1"/>
  <c r="W2462" i="1"/>
  <c r="I3309" i="1"/>
  <c r="K3308" i="1"/>
  <c r="AN2463" i="1"/>
  <c r="AJ2462" i="1"/>
  <c r="AD2462" i="1"/>
  <c r="U2464" i="1" l="1"/>
  <c r="W2463" i="1"/>
  <c r="AJ2463" i="1"/>
  <c r="AN2464" i="1"/>
  <c r="AD2463" i="1"/>
  <c r="I3310" i="1"/>
  <c r="K3309" i="1"/>
  <c r="U2465" i="1" l="1"/>
  <c r="W2464" i="1"/>
  <c r="K3310" i="1"/>
  <c r="I3311" i="1"/>
  <c r="AN2465" i="1"/>
  <c r="AJ2464" i="1"/>
  <c r="AD2464" i="1"/>
  <c r="U2466" i="1" l="1"/>
  <c r="W2465" i="1"/>
  <c r="AJ2465" i="1"/>
  <c r="I3312" i="1"/>
  <c r="K3311" i="1"/>
  <c r="AD2465" i="1"/>
  <c r="AN2466" i="1"/>
  <c r="U2467" i="1" l="1"/>
  <c r="W2466" i="1"/>
  <c r="AJ2466" i="1"/>
  <c r="AD2466" i="1"/>
  <c r="AN2467" i="1"/>
  <c r="I3313" i="1"/>
  <c r="K3312" i="1"/>
  <c r="U2468" i="1" l="1"/>
  <c r="W2467" i="1"/>
  <c r="AN2468" i="1"/>
  <c r="AD2467" i="1"/>
  <c r="AJ2467" i="1"/>
  <c r="K3313" i="1"/>
  <c r="I3314" i="1"/>
  <c r="U2469" i="1" l="1"/>
  <c r="W2468" i="1"/>
  <c r="I3315" i="1"/>
  <c r="K3314" i="1"/>
  <c r="AD2468" i="1"/>
  <c r="AJ2468" i="1"/>
  <c r="AN2469" i="1"/>
  <c r="U2470" i="1" l="1"/>
  <c r="W2469" i="1"/>
  <c r="AD2469" i="1"/>
  <c r="AJ2469" i="1"/>
  <c r="AN2470" i="1"/>
  <c r="K3315" i="1"/>
  <c r="I3316" i="1"/>
  <c r="U2471" i="1" l="1"/>
  <c r="W2470" i="1"/>
  <c r="AJ2470" i="1"/>
  <c r="AD2470" i="1"/>
  <c r="I3317" i="1"/>
  <c r="K3316" i="1"/>
  <c r="AN2471" i="1"/>
  <c r="U2472" i="1" l="1"/>
  <c r="W2471" i="1"/>
  <c r="K3317" i="1"/>
  <c r="I3318" i="1"/>
  <c r="AD2471" i="1"/>
  <c r="AJ2471" i="1"/>
  <c r="AN2472" i="1"/>
  <c r="U2473" i="1" l="1"/>
  <c r="W2472" i="1"/>
  <c r="AD2472" i="1"/>
  <c r="AN2473" i="1"/>
  <c r="AJ2472" i="1"/>
  <c r="K3318" i="1"/>
  <c r="I3319" i="1"/>
  <c r="U2474" i="1" l="1"/>
  <c r="W2473" i="1"/>
  <c r="AJ2473" i="1"/>
  <c r="K3319" i="1"/>
  <c r="I3320" i="1"/>
  <c r="AN2474" i="1"/>
  <c r="AD2473" i="1"/>
  <c r="U2475" i="1" l="1"/>
  <c r="W2474" i="1"/>
  <c r="AN2475" i="1"/>
  <c r="K3320" i="1"/>
  <c r="I3321" i="1"/>
  <c r="AJ2474" i="1"/>
  <c r="AD2474" i="1"/>
  <c r="U2476" i="1" l="1"/>
  <c r="W2475" i="1"/>
  <c r="K3321" i="1"/>
  <c r="I3322" i="1"/>
  <c r="AD2475" i="1"/>
  <c r="AJ2475" i="1"/>
  <c r="AN2476" i="1"/>
  <c r="U2477" i="1" l="1"/>
  <c r="W2476" i="1"/>
  <c r="AJ2476" i="1"/>
  <c r="AD2476" i="1"/>
  <c r="K3322" i="1"/>
  <c r="I3323" i="1"/>
  <c r="AN2477" i="1"/>
  <c r="U2478" i="1" l="1"/>
  <c r="W2477" i="1"/>
  <c r="K3323" i="1"/>
  <c r="I3324" i="1"/>
  <c r="AJ2477" i="1"/>
  <c r="AN2478" i="1"/>
  <c r="AD2477" i="1"/>
  <c r="U2479" i="1" l="1"/>
  <c r="W2478" i="1"/>
  <c r="AJ2478" i="1"/>
  <c r="AD2478" i="1"/>
  <c r="K3324" i="1"/>
  <c r="I3325" i="1"/>
  <c r="AN2479" i="1"/>
  <c r="U2480" i="1" l="1"/>
  <c r="W2479" i="1"/>
  <c r="AD2479" i="1"/>
  <c r="I3326" i="1"/>
  <c r="K3325" i="1"/>
  <c r="AJ2479" i="1"/>
  <c r="AN2480" i="1"/>
  <c r="U2481" i="1" l="1"/>
  <c r="W2480" i="1"/>
  <c r="AJ2480" i="1"/>
  <c r="AN2481" i="1"/>
  <c r="I3327" i="1"/>
  <c r="K3326" i="1"/>
  <c r="AD2480" i="1"/>
  <c r="U2482" i="1" l="1"/>
  <c r="W2481" i="1"/>
  <c r="I3328" i="1"/>
  <c r="K3327" i="1"/>
  <c r="AJ2481" i="1"/>
  <c r="AD2481" i="1"/>
  <c r="AN2482" i="1"/>
  <c r="U2483" i="1" l="1"/>
  <c r="W2482" i="1"/>
  <c r="AJ2482" i="1"/>
  <c r="AN2483" i="1"/>
  <c r="AD2482" i="1"/>
  <c r="I3329" i="1"/>
  <c r="K3328" i="1"/>
  <c r="U2484" i="1" l="1"/>
  <c r="W2483" i="1"/>
  <c r="AJ2483" i="1"/>
  <c r="AD2483" i="1"/>
  <c r="I3330" i="1"/>
  <c r="K3329" i="1"/>
  <c r="AN2484" i="1"/>
  <c r="U2485" i="1" l="1"/>
  <c r="W2484" i="1"/>
  <c r="AN2485" i="1"/>
  <c r="AD2484" i="1"/>
  <c r="AJ2484" i="1"/>
  <c r="I3331" i="1"/>
  <c r="K3330" i="1"/>
  <c r="U2486" i="1" l="1"/>
  <c r="W2485" i="1"/>
  <c r="AJ2485" i="1"/>
  <c r="AD2485" i="1"/>
  <c r="I3332" i="1"/>
  <c r="K3331" i="1"/>
  <c r="AN2486" i="1"/>
  <c r="U2487" i="1" l="1"/>
  <c r="W2486" i="1"/>
  <c r="AJ2486" i="1"/>
  <c r="AD2486" i="1"/>
  <c r="AN2487" i="1"/>
  <c r="K3332" i="1"/>
  <c r="I3333" i="1"/>
  <c r="U2488" i="1" l="1"/>
  <c r="W2487" i="1"/>
  <c r="AD2487" i="1"/>
  <c r="AJ2487" i="1"/>
  <c r="AN2488" i="1"/>
  <c r="K3333" i="1"/>
  <c r="I3334" i="1"/>
  <c r="U2489" i="1" l="1"/>
  <c r="W2488" i="1"/>
  <c r="AD2488" i="1"/>
  <c r="AN2489" i="1"/>
  <c r="K3334" i="1"/>
  <c r="I3335" i="1"/>
  <c r="AJ2488" i="1"/>
  <c r="U2490" i="1" l="1"/>
  <c r="W2489" i="1"/>
  <c r="AJ2489" i="1"/>
  <c r="AN2490" i="1"/>
  <c r="K3335" i="1"/>
  <c r="I3336" i="1"/>
  <c r="AD2489" i="1"/>
  <c r="U2491" i="1" l="1"/>
  <c r="W2490" i="1"/>
  <c r="I3337" i="1"/>
  <c r="K3336" i="1"/>
  <c r="AN2491" i="1"/>
  <c r="AJ2490" i="1"/>
  <c r="AD2490" i="1"/>
  <c r="U2492" i="1" l="1"/>
  <c r="W2491" i="1"/>
  <c r="AN2492" i="1"/>
  <c r="AJ2491" i="1"/>
  <c r="AD2491" i="1"/>
  <c r="K3337" i="1"/>
  <c r="I3338" i="1"/>
  <c r="U2493" i="1" l="1"/>
  <c r="W2492" i="1"/>
  <c r="AD2492" i="1"/>
  <c r="K3338" i="1"/>
  <c r="I3339" i="1"/>
  <c r="AJ2492" i="1"/>
  <c r="AN2493" i="1"/>
  <c r="U2494" i="1" l="1"/>
  <c r="W2493" i="1"/>
  <c r="K3339" i="1"/>
  <c r="I3340" i="1"/>
  <c r="AN2494" i="1"/>
  <c r="AJ2493" i="1"/>
  <c r="AD2493" i="1"/>
  <c r="U2495" i="1" l="1"/>
  <c r="W2494" i="1"/>
  <c r="AJ2494" i="1"/>
  <c r="I3341" i="1"/>
  <c r="K3340" i="1"/>
  <c r="AD2494" i="1"/>
  <c r="AN2495" i="1"/>
  <c r="U2496" i="1" l="1"/>
  <c r="W2495" i="1"/>
  <c r="AJ2495" i="1"/>
  <c r="AD2495" i="1"/>
  <c r="AN2496" i="1"/>
  <c r="K3341" i="1"/>
  <c r="I3342" i="1"/>
  <c r="U2497" i="1" l="1"/>
  <c r="W2496" i="1"/>
  <c r="AD2496" i="1"/>
  <c r="AN2497" i="1"/>
  <c r="I3343" i="1"/>
  <c r="K3342" i="1"/>
  <c r="AJ2496" i="1"/>
  <c r="U2498" i="1" l="1"/>
  <c r="W2497" i="1"/>
  <c r="AJ2497" i="1"/>
  <c r="AN2498" i="1"/>
  <c r="AD2497" i="1"/>
  <c r="I3344" i="1"/>
  <c r="K3343" i="1"/>
  <c r="U2499" i="1" l="1"/>
  <c r="W2498" i="1"/>
  <c r="AD2498" i="1"/>
  <c r="AN2499" i="1"/>
  <c r="AJ2498" i="1"/>
  <c r="I3345" i="1"/>
  <c r="K3344" i="1"/>
  <c r="U2500" i="1" l="1"/>
  <c r="W2499" i="1"/>
  <c r="AJ2499" i="1"/>
  <c r="K3345" i="1"/>
  <c r="I3346" i="1"/>
  <c r="AN2500" i="1"/>
  <c r="AD2499" i="1"/>
  <c r="U2501" i="1" l="1"/>
  <c r="W2500" i="1"/>
  <c r="I3347" i="1"/>
  <c r="K3346" i="1"/>
  <c r="AN2501" i="1"/>
  <c r="AD2500" i="1"/>
  <c r="AJ2500" i="1"/>
  <c r="U2502" i="1" l="1"/>
  <c r="W2501" i="1"/>
  <c r="AD2501" i="1"/>
  <c r="AN2502" i="1"/>
  <c r="AJ2501" i="1"/>
  <c r="K3347" i="1"/>
  <c r="I3348" i="1"/>
  <c r="U2503" i="1" l="1"/>
  <c r="W2502" i="1"/>
  <c r="AJ2502" i="1"/>
  <c r="AN2503" i="1"/>
  <c r="K3348" i="1"/>
  <c r="I3349" i="1"/>
  <c r="AD2502" i="1"/>
  <c r="U2504" i="1" l="1"/>
  <c r="W2503" i="1"/>
  <c r="AD2503" i="1"/>
  <c r="K3349" i="1"/>
  <c r="I3350" i="1"/>
  <c r="AN2504" i="1"/>
  <c r="AJ2503" i="1"/>
  <c r="U2505" i="1" l="1"/>
  <c r="W2504" i="1"/>
  <c r="K3350" i="1"/>
  <c r="I3351" i="1"/>
  <c r="AJ2504" i="1"/>
  <c r="AD2504" i="1"/>
  <c r="AN2505" i="1"/>
  <c r="U2506" i="1" l="1"/>
  <c r="W2505" i="1"/>
  <c r="AN2506" i="1"/>
  <c r="AJ2505" i="1"/>
  <c r="K3351" i="1"/>
  <c r="I3352" i="1"/>
  <c r="AD2505" i="1"/>
  <c r="U2507" i="1" l="1"/>
  <c r="W2506" i="1"/>
  <c r="AJ2506" i="1"/>
  <c r="AD2506" i="1"/>
  <c r="I3353" i="1"/>
  <c r="K3352" i="1"/>
  <c r="AN2507" i="1"/>
  <c r="U2508" i="1" l="1"/>
  <c r="W2507" i="1"/>
  <c r="AD2507" i="1"/>
  <c r="AN2508" i="1"/>
  <c r="K3353" i="1"/>
  <c r="I3354" i="1"/>
  <c r="AJ2507" i="1"/>
  <c r="U2509" i="1" l="1"/>
  <c r="W2508" i="1"/>
  <c r="AN2509" i="1"/>
  <c r="AJ2508" i="1"/>
  <c r="I3355" i="1"/>
  <c r="K3354" i="1"/>
  <c r="AD2508" i="1"/>
  <c r="U2510" i="1" l="1"/>
  <c r="W2509" i="1"/>
  <c r="I3356" i="1"/>
  <c r="K3355" i="1"/>
  <c r="AD2509" i="1"/>
  <c r="AJ2509" i="1"/>
  <c r="AN2510" i="1"/>
  <c r="U2511" i="1" l="1"/>
  <c r="W2510" i="1"/>
  <c r="AN2511" i="1"/>
  <c r="AJ2510" i="1"/>
  <c r="K3356" i="1"/>
  <c r="I3357" i="1"/>
  <c r="AD2510" i="1"/>
  <c r="U2512" i="1" l="1"/>
  <c r="W2511" i="1"/>
  <c r="AD2511" i="1"/>
  <c r="AJ2511" i="1"/>
  <c r="K3357" i="1"/>
  <c r="I3358" i="1"/>
  <c r="AN2512" i="1"/>
  <c r="U2513" i="1" l="1"/>
  <c r="W2512" i="1"/>
  <c r="I3359" i="1"/>
  <c r="K3358" i="1"/>
  <c r="AD2512" i="1"/>
  <c r="AN2513" i="1"/>
  <c r="AJ2512" i="1"/>
  <c r="U2514" i="1" l="1"/>
  <c r="W2513" i="1"/>
  <c r="AN2514" i="1"/>
  <c r="AJ2513" i="1"/>
  <c r="AD2513" i="1"/>
  <c r="K3359" i="1"/>
  <c r="I3360" i="1"/>
  <c r="U2515" i="1" l="1"/>
  <c r="W2514" i="1"/>
  <c r="AD2514" i="1"/>
  <c r="AJ2514" i="1"/>
  <c r="AN2515" i="1"/>
  <c r="K3360" i="1"/>
  <c r="I3361" i="1"/>
  <c r="U2516" i="1" l="1"/>
  <c r="W2515" i="1"/>
  <c r="K3361" i="1"/>
  <c r="I3362" i="1"/>
  <c r="AJ2515" i="1"/>
  <c r="AN2516" i="1"/>
  <c r="AD2515" i="1"/>
  <c r="U2517" i="1" l="1"/>
  <c r="W2516" i="1"/>
  <c r="K3362" i="1"/>
  <c r="I3363" i="1"/>
  <c r="AN2517" i="1"/>
  <c r="AJ2516" i="1"/>
  <c r="AD2516" i="1"/>
  <c r="U2518" i="1" l="1"/>
  <c r="W2517" i="1"/>
  <c r="AJ2517" i="1"/>
  <c r="AN2518" i="1"/>
  <c r="I3364" i="1"/>
  <c r="K3363" i="1"/>
  <c r="AD2517" i="1"/>
  <c r="U2519" i="1" l="1"/>
  <c r="W2518" i="1"/>
  <c r="K3364" i="1"/>
  <c r="I3365" i="1"/>
  <c r="AJ2518" i="1"/>
  <c r="AD2518" i="1"/>
  <c r="AN2519" i="1"/>
  <c r="U2520" i="1" l="1"/>
  <c r="W2519" i="1"/>
  <c r="AD2519" i="1"/>
  <c r="I3366" i="1"/>
  <c r="K3365" i="1"/>
  <c r="AN2520" i="1"/>
  <c r="AJ2519" i="1"/>
  <c r="U2521" i="1" l="1"/>
  <c r="W2520" i="1"/>
  <c r="AJ2520" i="1"/>
  <c r="I3367" i="1"/>
  <c r="K3366" i="1"/>
  <c r="AN2521" i="1"/>
  <c r="AD2520" i="1"/>
  <c r="U2522" i="1" l="1"/>
  <c r="W2521" i="1"/>
  <c r="K3367" i="1"/>
  <c r="I3368" i="1"/>
  <c r="AN2522" i="1"/>
  <c r="AD2521" i="1"/>
  <c r="AJ2521" i="1"/>
  <c r="U2523" i="1" l="1"/>
  <c r="W2522" i="1"/>
  <c r="AD2522" i="1"/>
  <c r="AJ2522" i="1"/>
  <c r="I3369" i="1"/>
  <c r="K3368" i="1"/>
  <c r="AN2523" i="1"/>
  <c r="U2524" i="1" l="1"/>
  <c r="W2523" i="1"/>
  <c r="AJ2523" i="1"/>
  <c r="AD2523" i="1"/>
  <c r="AN2524" i="1"/>
  <c r="K3369" i="1"/>
  <c r="I3370" i="1"/>
  <c r="U2525" i="1" l="1"/>
  <c r="W2524" i="1"/>
  <c r="AN2525" i="1"/>
  <c r="AJ2524" i="1"/>
  <c r="K3370" i="1"/>
  <c r="I3371" i="1"/>
  <c r="AD2524" i="1"/>
  <c r="U2526" i="1" l="1"/>
  <c r="W2525" i="1"/>
  <c r="AD2525" i="1"/>
  <c r="AN2526" i="1"/>
  <c r="K3371" i="1"/>
  <c r="I3372" i="1"/>
  <c r="AJ2525" i="1"/>
  <c r="U2527" i="1" l="1"/>
  <c r="W2526" i="1"/>
  <c r="AD2526" i="1"/>
  <c r="AN2527" i="1"/>
  <c r="I3373" i="1"/>
  <c r="K3372" i="1"/>
  <c r="AJ2526" i="1"/>
  <c r="U2528" i="1" l="1"/>
  <c r="W2527" i="1"/>
  <c r="AJ2527" i="1"/>
  <c r="AN2528" i="1"/>
  <c r="I3374" i="1"/>
  <c r="K3373" i="1"/>
  <c r="AD2527" i="1"/>
  <c r="U2529" i="1" l="1"/>
  <c r="W2528" i="1"/>
  <c r="K3374" i="1"/>
  <c r="I3375" i="1"/>
  <c r="AJ2528" i="1"/>
  <c r="AD2528" i="1"/>
  <c r="AN2529" i="1"/>
  <c r="U2530" i="1" l="1"/>
  <c r="W2529" i="1"/>
  <c r="AD2529" i="1"/>
  <c r="K3375" i="1"/>
  <c r="I3376" i="1"/>
  <c r="AN2530" i="1"/>
  <c r="AJ2529" i="1"/>
  <c r="U2531" i="1" l="1"/>
  <c r="W2530" i="1"/>
  <c r="K3376" i="1"/>
  <c r="I3377" i="1"/>
  <c r="AD2530" i="1"/>
  <c r="AJ2530" i="1"/>
  <c r="AN2531" i="1"/>
  <c r="U2532" i="1" l="1"/>
  <c r="W2531" i="1"/>
  <c r="AJ2531" i="1"/>
  <c r="K3377" i="1"/>
  <c r="I3378" i="1"/>
  <c r="AN2532" i="1"/>
  <c r="AD2531" i="1"/>
  <c r="U2533" i="1" l="1"/>
  <c r="W2532" i="1"/>
  <c r="AN2533" i="1"/>
  <c r="K3378" i="1"/>
  <c r="I3379" i="1"/>
  <c r="AD2532" i="1"/>
  <c r="AJ2532" i="1"/>
  <c r="U2534" i="1" l="1"/>
  <c r="W2533" i="1"/>
  <c r="I3380" i="1"/>
  <c r="K3379" i="1"/>
  <c r="AJ2533" i="1"/>
  <c r="AD2533" i="1"/>
  <c r="AN2534" i="1"/>
  <c r="U2535" i="1" l="1"/>
  <c r="W2534" i="1"/>
  <c r="AN2535" i="1"/>
  <c r="AJ2534" i="1"/>
  <c r="AD2534" i="1"/>
  <c r="K3380" i="1"/>
  <c r="I3381" i="1"/>
  <c r="U2536" i="1" l="1"/>
  <c r="W2535" i="1"/>
  <c r="AD2535" i="1"/>
  <c r="K3381" i="1"/>
  <c r="I3382" i="1"/>
  <c r="AJ2535" i="1"/>
  <c r="AN2536" i="1"/>
  <c r="U2537" i="1" l="1"/>
  <c r="W2536" i="1"/>
  <c r="AJ2536" i="1"/>
  <c r="AD2536" i="1"/>
  <c r="K3382" i="1"/>
  <c r="I3383" i="1"/>
  <c r="AN2537" i="1"/>
  <c r="U2538" i="1" l="1"/>
  <c r="W2537" i="1"/>
  <c r="K3383" i="1"/>
  <c r="I3384" i="1"/>
  <c r="AD2537" i="1"/>
  <c r="AJ2537" i="1"/>
  <c r="AN2538" i="1"/>
  <c r="U2539" i="1" l="1"/>
  <c r="W2538" i="1"/>
  <c r="K3384" i="1"/>
  <c r="I3385" i="1"/>
  <c r="AD2538" i="1"/>
  <c r="AJ2538" i="1"/>
  <c r="AN2539" i="1"/>
  <c r="U2540" i="1" l="1"/>
  <c r="W2539" i="1"/>
  <c r="AD2539" i="1"/>
  <c r="AN2540" i="1"/>
  <c r="K3385" i="1"/>
  <c r="I3386" i="1"/>
  <c r="AJ2539" i="1"/>
  <c r="U2541" i="1" l="1"/>
  <c r="W2540" i="1"/>
  <c r="K3386" i="1"/>
  <c r="I3387" i="1"/>
  <c r="AN2541" i="1"/>
  <c r="AD2540" i="1"/>
  <c r="AJ2540" i="1"/>
  <c r="U2542" i="1" l="1"/>
  <c r="W2541" i="1"/>
  <c r="AN2542" i="1"/>
  <c r="AD2541" i="1"/>
  <c r="K3387" i="1"/>
  <c r="I3388" i="1"/>
  <c r="AJ2541" i="1"/>
  <c r="U2543" i="1" l="1"/>
  <c r="W2542" i="1"/>
  <c r="K3388" i="1"/>
  <c r="I3389" i="1"/>
  <c r="AN2543" i="1"/>
  <c r="AJ2542" i="1"/>
  <c r="AD2542" i="1"/>
  <c r="U2544" i="1" l="1"/>
  <c r="W2543" i="1"/>
  <c r="AD2543" i="1"/>
  <c r="AJ2543" i="1"/>
  <c r="I3390" i="1"/>
  <c r="K3389" i="1"/>
  <c r="AN2544" i="1"/>
  <c r="U2545" i="1" l="1"/>
  <c r="W2544" i="1"/>
  <c r="AD2544" i="1"/>
  <c r="AN2545" i="1"/>
  <c r="I3391" i="1"/>
  <c r="K3390" i="1"/>
  <c r="AJ2544" i="1"/>
  <c r="U2546" i="1" l="1"/>
  <c r="W2545" i="1"/>
  <c r="AN2546" i="1"/>
  <c r="AJ2545" i="1"/>
  <c r="I3392" i="1"/>
  <c r="K3391" i="1"/>
  <c r="AD2545" i="1"/>
  <c r="U2547" i="1" l="1"/>
  <c r="W2546" i="1"/>
  <c r="AD2546" i="1"/>
  <c r="AJ2546" i="1"/>
  <c r="I3393" i="1"/>
  <c r="K3392" i="1"/>
  <c r="AN2547" i="1"/>
  <c r="U2548" i="1" l="1"/>
  <c r="W2547" i="1"/>
  <c r="AN2548" i="1"/>
  <c r="AJ2547" i="1"/>
  <c r="AD2547" i="1"/>
  <c r="K3393" i="1"/>
  <c r="I3394" i="1"/>
  <c r="U2549" i="1" l="1"/>
  <c r="W2548" i="1"/>
  <c r="AD2548" i="1"/>
  <c r="I3395" i="1"/>
  <c r="K3394" i="1"/>
  <c r="AJ2548" i="1"/>
  <c r="AN2549" i="1"/>
  <c r="U2550" i="1" l="1"/>
  <c r="W2549" i="1"/>
  <c r="AN2550" i="1"/>
  <c r="I3396" i="1"/>
  <c r="K3395" i="1"/>
  <c r="AD2549" i="1"/>
  <c r="AJ2549" i="1"/>
  <c r="U2551" i="1" l="1"/>
  <c r="W2550" i="1"/>
  <c r="AJ2550" i="1"/>
  <c r="K3396" i="1"/>
  <c r="I3397" i="1"/>
  <c r="AD2550" i="1"/>
  <c r="AN2551" i="1"/>
  <c r="U2552" i="1" l="1"/>
  <c r="W2551" i="1"/>
  <c r="AN2552" i="1"/>
  <c r="K3397" i="1"/>
  <c r="I3398" i="1"/>
  <c r="AD2551" i="1"/>
  <c r="AJ2551" i="1"/>
  <c r="U2553" i="1" l="1"/>
  <c r="W2552" i="1"/>
  <c r="AN2553" i="1"/>
  <c r="AD2552" i="1"/>
  <c r="K3398" i="1"/>
  <c r="I3399" i="1"/>
  <c r="AJ2552" i="1"/>
  <c r="U2554" i="1" l="1"/>
  <c r="W2553" i="1"/>
  <c r="K3399" i="1"/>
  <c r="I3400" i="1"/>
  <c r="AJ2553" i="1"/>
  <c r="AD2553" i="1"/>
  <c r="AN2554" i="1"/>
  <c r="U2555" i="1" l="1"/>
  <c r="W2554" i="1"/>
  <c r="AD2554" i="1"/>
  <c r="K3400" i="1"/>
  <c r="I3401" i="1"/>
  <c r="AN2555" i="1"/>
  <c r="AJ2554" i="1"/>
  <c r="U2556" i="1" l="1"/>
  <c r="W2555" i="1"/>
  <c r="I3402" i="1"/>
  <c r="K3401" i="1"/>
  <c r="AJ2555" i="1"/>
  <c r="AN2556" i="1"/>
  <c r="AD2555" i="1"/>
  <c r="U2557" i="1" l="1"/>
  <c r="W2556" i="1"/>
  <c r="AN2557" i="1"/>
  <c r="I3403" i="1"/>
  <c r="K3402" i="1"/>
  <c r="AD2556" i="1"/>
  <c r="AJ2556" i="1"/>
  <c r="U2558" i="1" l="1"/>
  <c r="W2557" i="1"/>
  <c r="AD2557" i="1"/>
  <c r="AJ2557" i="1"/>
  <c r="K3403" i="1"/>
  <c r="I3404" i="1"/>
  <c r="AN2558" i="1"/>
  <c r="U2559" i="1" l="1"/>
  <c r="W2558" i="1"/>
  <c r="AN2559" i="1"/>
  <c r="AJ2558" i="1"/>
  <c r="K3404" i="1"/>
  <c r="I3405" i="1"/>
  <c r="AD2558" i="1"/>
  <c r="U2560" i="1" l="1"/>
  <c r="W2559" i="1"/>
  <c r="AD2559" i="1"/>
  <c r="AJ2559" i="1"/>
  <c r="K3405" i="1"/>
  <c r="I3406" i="1"/>
  <c r="AN2560" i="1"/>
  <c r="U2561" i="1" l="1"/>
  <c r="W2560" i="1"/>
  <c r="AN2561" i="1"/>
  <c r="AJ2560" i="1"/>
  <c r="K3406" i="1"/>
  <c r="I3407" i="1"/>
  <c r="AD2560" i="1"/>
  <c r="U2562" i="1" l="1"/>
  <c r="W2561" i="1"/>
  <c r="AJ2561" i="1"/>
  <c r="I3408" i="1"/>
  <c r="K3407" i="1"/>
  <c r="AD2561" i="1"/>
  <c r="AN2562" i="1"/>
  <c r="U2563" i="1" l="1"/>
  <c r="W2562" i="1"/>
  <c r="AN2563" i="1"/>
  <c r="I3409" i="1"/>
  <c r="K3408" i="1"/>
  <c r="AJ2562" i="1"/>
  <c r="AD2562" i="1"/>
  <c r="U2564" i="1" l="1"/>
  <c r="W2563" i="1"/>
  <c r="AD2563" i="1"/>
  <c r="K3409" i="1"/>
  <c r="I3410" i="1"/>
  <c r="AJ2563" i="1"/>
  <c r="AN2564" i="1"/>
  <c r="U2565" i="1" l="1"/>
  <c r="W2564" i="1"/>
  <c r="I3411" i="1"/>
  <c r="K3410" i="1"/>
  <c r="AJ2564" i="1"/>
  <c r="AN2565" i="1"/>
  <c r="AD2564" i="1"/>
  <c r="U2566" i="1" l="1"/>
  <c r="W2565" i="1"/>
  <c r="AD2565" i="1"/>
  <c r="AJ2565" i="1"/>
  <c r="K3411" i="1"/>
  <c r="I3412" i="1"/>
  <c r="AN2566" i="1"/>
  <c r="U2567" i="1" l="1"/>
  <c r="W2566" i="1"/>
  <c r="AN2567" i="1"/>
  <c r="AJ2566" i="1"/>
  <c r="I3413" i="1"/>
  <c r="K3412" i="1"/>
  <c r="AD2566" i="1"/>
  <c r="U2568" i="1" l="1"/>
  <c r="W2567" i="1"/>
  <c r="K3413" i="1"/>
  <c r="I3414" i="1"/>
  <c r="AD2567" i="1"/>
  <c r="AJ2567" i="1"/>
  <c r="AN2568" i="1"/>
  <c r="U2569" i="1" l="1"/>
  <c r="W2568" i="1"/>
  <c r="AD2568" i="1"/>
  <c r="I3415" i="1"/>
  <c r="K3414" i="1"/>
  <c r="AN2569" i="1"/>
  <c r="AJ2568" i="1"/>
  <c r="I3416" i="1" l="1"/>
  <c r="K3415" i="1"/>
  <c r="U2570" i="1"/>
  <c r="W2569" i="1"/>
  <c r="AJ2569" i="1"/>
  <c r="AN2570" i="1"/>
  <c r="AD2569" i="1"/>
  <c r="I3417" i="1" l="1"/>
  <c r="K3416" i="1"/>
  <c r="U2571" i="1"/>
  <c r="W2570" i="1"/>
  <c r="AJ2570" i="1"/>
  <c r="AN2571" i="1"/>
  <c r="AD2570" i="1"/>
  <c r="I3418" i="1" l="1"/>
  <c r="K3417" i="1"/>
  <c r="U2572" i="1"/>
  <c r="W2571" i="1"/>
  <c r="AN2572" i="1"/>
  <c r="AJ2571" i="1"/>
  <c r="AD2571" i="1"/>
  <c r="I3419" i="1" l="1"/>
  <c r="K3418" i="1"/>
  <c r="U2573" i="1"/>
  <c r="W2572" i="1"/>
  <c r="AD2572" i="1"/>
  <c r="AJ2572" i="1"/>
  <c r="AN2573" i="1"/>
  <c r="I3420" i="1" l="1"/>
  <c r="K3419" i="1"/>
  <c r="U2574" i="1"/>
  <c r="W2573" i="1"/>
  <c r="AJ2573" i="1"/>
  <c r="AQ2573" i="1"/>
  <c r="AN2574" i="1"/>
  <c r="AD2573" i="1"/>
  <c r="I3421" i="1" l="1"/>
  <c r="K3420" i="1"/>
  <c r="U2575" i="1"/>
  <c r="W2574" i="1"/>
  <c r="AD2574" i="1"/>
  <c r="AJ2574" i="1"/>
  <c r="AN2575" i="1"/>
  <c r="AQ2574" i="1"/>
  <c r="I3422" i="1" l="1"/>
  <c r="K3421" i="1"/>
  <c r="U2576" i="1"/>
  <c r="W2575" i="1"/>
  <c r="AD2575" i="1"/>
  <c r="AN2576" i="1"/>
  <c r="AQ2575" i="1"/>
  <c r="AJ2575" i="1"/>
  <c r="I3423" i="1" l="1"/>
  <c r="K3422" i="1"/>
  <c r="U2577" i="1"/>
  <c r="W2576" i="1"/>
  <c r="AQ2576" i="1"/>
  <c r="AD2576" i="1"/>
  <c r="AJ2576" i="1"/>
  <c r="AN2577" i="1"/>
  <c r="I3424" i="1" l="1"/>
  <c r="K3423" i="1"/>
  <c r="U2578" i="1"/>
  <c r="W2577" i="1"/>
  <c r="AN2578" i="1"/>
  <c r="AJ2577" i="1"/>
  <c r="AQ2577" i="1"/>
  <c r="AD2577" i="1"/>
  <c r="I3425" i="1" l="1"/>
  <c r="K3424" i="1"/>
  <c r="U2579" i="1"/>
  <c r="W2578" i="1"/>
  <c r="AQ2578" i="1"/>
  <c r="AD2578" i="1"/>
  <c r="AJ2578" i="1"/>
  <c r="AN2579" i="1"/>
  <c r="I3426" i="1" l="1"/>
  <c r="K3425" i="1"/>
  <c r="U2580" i="1"/>
  <c r="W2579" i="1"/>
  <c r="AD2579" i="1"/>
  <c r="AN2580" i="1"/>
  <c r="AQ2579" i="1"/>
  <c r="AJ2579" i="1"/>
  <c r="I3427" i="1" l="1"/>
  <c r="K3426" i="1"/>
  <c r="U2581" i="1"/>
  <c r="W2580" i="1"/>
  <c r="AJ2580" i="1"/>
  <c r="AN2581" i="1"/>
  <c r="AD2580" i="1"/>
  <c r="AQ2580" i="1"/>
  <c r="I3428" i="1" l="1"/>
  <c r="K3427" i="1"/>
  <c r="U2582" i="1"/>
  <c r="W2581" i="1"/>
  <c r="AJ2581" i="1"/>
  <c r="AD2581" i="1"/>
  <c r="AQ2581" i="1"/>
  <c r="AN2582" i="1"/>
  <c r="I3429" i="1" l="1"/>
  <c r="K3428" i="1"/>
  <c r="U2583" i="1"/>
  <c r="W2582" i="1"/>
  <c r="AQ2582" i="1"/>
  <c r="AJ2582" i="1"/>
  <c r="AN2583" i="1"/>
  <c r="AD2582" i="1"/>
  <c r="I3430" i="1" l="1"/>
  <c r="K3429" i="1"/>
  <c r="U2584" i="1"/>
  <c r="W2583" i="1"/>
  <c r="AN2584" i="1"/>
  <c r="AQ2583" i="1"/>
  <c r="AJ2583" i="1"/>
  <c r="AD2583" i="1"/>
  <c r="I3431" i="1" l="1"/>
  <c r="K3430" i="1"/>
  <c r="U2585" i="1"/>
  <c r="W2584" i="1"/>
  <c r="AQ2584" i="1"/>
  <c r="AD2584" i="1"/>
  <c r="AJ2584" i="1"/>
  <c r="AN2585" i="1"/>
  <c r="I3432" i="1" l="1"/>
  <c r="K3431" i="1"/>
  <c r="U2586" i="1"/>
  <c r="W2585" i="1"/>
  <c r="AQ2585" i="1"/>
  <c r="AJ2585" i="1"/>
  <c r="AN2586" i="1"/>
  <c r="AD2585" i="1"/>
  <c r="I3433" i="1" l="1"/>
  <c r="K3432" i="1"/>
  <c r="U2587" i="1"/>
  <c r="W2586" i="1"/>
  <c r="AN2587" i="1"/>
  <c r="AQ2586" i="1"/>
  <c r="AJ2586" i="1"/>
  <c r="AD2586" i="1"/>
  <c r="I3434" i="1" l="1"/>
  <c r="K3433" i="1"/>
  <c r="U2588" i="1"/>
  <c r="W2587" i="1"/>
  <c r="AQ2587" i="1"/>
  <c r="AD2587" i="1"/>
  <c r="AJ2587" i="1"/>
  <c r="AN2588" i="1"/>
  <c r="I3435" i="1" l="1"/>
  <c r="K3434" i="1"/>
  <c r="U2589" i="1"/>
  <c r="W2588" i="1"/>
  <c r="AN2589" i="1"/>
  <c r="AQ2588" i="1"/>
  <c r="AD2588" i="1"/>
  <c r="AJ2588" i="1"/>
  <c r="I3436" i="1" l="1"/>
  <c r="K3435" i="1"/>
  <c r="U2590" i="1"/>
  <c r="W2589" i="1"/>
  <c r="AD2589" i="1"/>
  <c r="AJ2589" i="1"/>
  <c r="AN2590" i="1"/>
  <c r="AQ2589" i="1"/>
  <c r="I3437" i="1" l="1"/>
  <c r="K3436" i="1"/>
  <c r="U2591" i="1"/>
  <c r="W2590" i="1"/>
  <c r="AQ2590" i="1"/>
  <c r="AN2591" i="1"/>
  <c r="AD2590" i="1"/>
  <c r="AJ2590" i="1"/>
  <c r="Z2701" i="1"/>
  <c r="I3438" i="1" l="1"/>
  <c r="K3437" i="1"/>
  <c r="U2592" i="1"/>
  <c r="W2591" i="1"/>
  <c r="AD2591" i="1"/>
  <c r="Z2702" i="1"/>
  <c r="AN2592" i="1"/>
  <c r="AQ2591" i="1"/>
  <c r="AJ2591" i="1"/>
  <c r="I3439" i="1" l="1"/>
  <c r="K3438" i="1"/>
  <c r="U2593" i="1"/>
  <c r="W2592" i="1"/>
  <c r="AJ2592" i="1"/>
  <c r="AN2593" i="1"/>
  <c r="AQ2592" i="1"/>
  <c r="Z2703" i="1"/>
  <c r="AD2592" i="1"/>
  <c r="I3440" i="1" l="1"/>
  <c r="K3439" i="1"/>
  <c r="U2594" i="1"/>
  <c r="W2593" i="1"/>
  <c r="AN2594" i="1"/>
  <c r="AQ2593" i="1"/>
  <c r="Z2704" i="1"/>
  <c r="AJ2593" i="1"/>
  <c r="AD2593" i="1"/>
  <c r="I3441" i="1" l="1"/>
  <c r="K3440" i="1"/>
  <c r="U2595" i="1"/>
  <c r="W2594" i="1"/>
  <c r="AJ2594" i="1"/>
  <c r="AQ2594" i="1"/>
  <c r="AD2594" i="1"/>
  <c r="Z2705" i="1"/>
  <c r="AN2595" i="1"/>
  <c r="I3442" i="1" l="1"/>
  <c r="K3441" i="1"/>
  <c r="U2596" i="1"/>
  <c r="W2595" i="1"/>
  <c r="AN2596" i="1"/>
  <c r="AJ2595" i="1"/>
  <c r="AA2754" i="1"/>
  <c r="AD2595" i="1"/>
  <c r="AQ2595" i="1"/>
  <c r="I3443" i="1" l="1"/>
  <c r="K3442" i="1"/>
  <c r="U2597" i="1"/>
  <c r="W2596" i="1"/>
  <c r="AD2596" i="1"/>
  <c r="AJ2596" i="1"/>
  <c r="AQ2596" i="1"/>
  <c r="AA2755" i="1"/>
  <c r="AN2597" i="1"/>
  <c r="I3444" i="1" l="1"/>
  <c r="K3443" i="1"/>
  <c r="U2598" i="1"/>
  <c r="W2597" i="1"/>
  <c r="AN2598" i="1"/>
  <c r="AQ2597" i="1"/>
  <c r="AJ2597" i="1"/>
  <c r="AA2756" i="1"/>
  <c r="AD2597" i="1"/>
  <c r="I3445" i="1" l="1"/>
  <c r="K3444" i="1"/>
  <c r="U2599" i="1"/>
  <c r="W2598" i="1"/>
  <c r="AA2757" i="1"/>
  <c r="AQ2598" i="1"/>
  <c r="AD2598" i="1"/>
  <c r="AJ2598" i="1"/>
  <c r="AN2599" i="1"/>
  <c r="I3446" i="1" l="1"/>
  <c r="K3445" i="1"/>
  <c r="U2600" i="1"/>
  <c r="W2599" i="1"/>
  <c r="AN2600" i="1"/>
  <c r="AQ2599" i="1"/>
  <c r="AD2599" i="1"/>
  <c r="AJ2599" i="1"/>
  <c r="AA2758" i="1"/>
  <c r="I3447" i="1" l="1"/>
  <c r="K3446" i="1"/>
  <c r="U2601" i="1"/>
  <c r="W2600" i="1"/>
  <c r="AD2600" i="1"/>
  <c r="AJ2600" i="1"/>
  <c r="AA2897" i="1"/>
  <c r="AQ2600" i="1"/>
  <c r="AN2601" i="1"/>
  <c r="I3448" i="1" l="1"/>
  <c r="K3447" i="1"/>
  <c r="U2602" i="1"/>
  <c r="W2601" i="1"/>
  <c r="AN2602" i="1"/>
  <c r="AA2923" i="1"/>
  <c r="AJ2601" i="1"/>
  <c r="AQ2601" i="1"/>
  <c r="AD2601" i="1"/>
  <c r="I3449" i="1" l="1"/>
  <c r="K3448" i="1"/>
  <c r="U2603" i="1"/>
  <c r="W2602" i="1"/>
  <c r="AQ2602" i="1"/>
  <c r="AA2924" i="1"/>
  <c r="AJ2602" i="1"/>
  <c r="AD2602" i="1"/>
  <c r="AN2603" i="1"/>
  <c r="I3450" i="1" l="1"/>
  <c r="K3449" i="1"/>
  <c r="U2604" i="1"/>
  <c r="W2603" i="1"/>
  <c r="AA2925" i="1"/>
  <c r="AD2603" i="1"/>
  <c r="AN2604" i="1"/>
  <c r="AJ2603" i="1"/>
  <c r="AQ2603" i="1"/>
  <c r="I3451" i="1" l="1"/>
  <c r="K3450" i="1"/>
  <c r="U2605" i="1"/>
  <c r="W2604" i="1"/>
  <c r="AQ2604" i="1"/>
  <c r="AD2604" i="1"/>
  <c r="AJ2604" i="1"/>
  <c r="AN2605" i="1"/>
  <c r="AA2926" i="1"/>
  <c r="I3452" i="1" l="1"/>
  <c r="K3451" i="1"/>
  <c r="U2606" i="1"/>
  <c r="W2605" i="1"/>
  <c r="AD2605" i="1"/>
  <c r="AN2606" i="1"/>
  <c r="AA2927" i="1"/>
  <c r="AJ2605" i="1"/>
  <c r="AQ2605" i="1"/>
  <c r="I3453" i="1" l="1"/>
  <c r="K3452" i="1"/>
  <c r="U2607" i="1"/>
  <c r="W2606" i="1"/>
  <c r="AJ2606" i="1"/>
  <c r="AQ2606" i="1"/>
  <c r="AN2607" i="1"/>
  <c r="AA2928" i="1"/>
  <c r="AD2606" i="1"/>
  <c r="I3454" i="1" l="1"/>
  <c r="K3453" i="1"/>
  <c r="U2608" i="1"/>
  <c r="W2607" i="1"/>
  <c r="AA2929" i="1"/>
  <c r="AQ2607" i="1"/>
  <c r="AD2607" i="1"/>
  <c r="AJ2607" i="1"/>
  <c r="AN2608" i="1"/>
  <c r="I3455" i="1" l="1"/>
  <c r="K3454" i="1"/>
  <c r="U2609" i="1"/>
  <c r="W2608" i="1"/>
  <c r="AJ2608" i="1"/>
  <c r="AQ2608" i="1"/>
  <c r="AD2608" i="1"/>
  <c r="AN2609" i="1"/>
  <c r="AA2930" i="1"/>
  <c r="I3456" i="1" l="1"/>
  <c r="K3455" i="1"/>
  <c r="U2610" i="1"/>
  <c r="W2609" i="1"/>
  <c r="AD2609" i="1"/>
  <c r="AJ2609" i="1"/>
  <c r="AN2610" i="1"/>
  <c r="AQ2609" i="1"/>
  <c r="AA2931" i="1"/>
  <c r="I3457" i="1" l="1"/>
  <c r="K3456" i="1"/>
  <c r="U2611" i="1"/>
  <c r="W2610" i="1"/>
  <c r="AJ2610" i="1"/>
  <c r="AQ2610" i="1"/>
  <c r="AA2932" i="1"/>
  <c r="AD2610" i="1"/>
  <c r="AN2611" i="1"/>
  <c r="I3458" i="1" l="1"/>
  <c r="K3457" i="1"/>
  <c r="U2612" i="1"/>
  <c r="W2611" i="1"/>
  <c r="AA2933" i="1"/>
  <c r="AD2611" i="1"/>
  <c r="AN2612" i="1"/>
  <c r="AQ2611" i="1"/>
  <c r="AJ2611" i="1"/>
  <c r="I3459" i="1" l="1"/>
  <c r="K3458" i="1"/>
  <c r="U2613" i="1"/>
  <c r="W2612" i="1"/>
  <c r="AJ2612" i="1"/>
  <c r="AN2613" i="1"/>
  <c r="AQ2612" i="1"/>
  <c r="AD2612" i="1"/>
  <c r="AA2934" i="1"/>
  <c r="I3460" i="1" l="1"/>
  <c r="K3459" i="1"/>
  <c r="U2614" i="1"/>
  <c r="W2613" i="1"/>
  <c r="AA2935" i="1"/>
  <c r="AN2614" i="1"/>
  <c r="AD2613" i="1"/>
  <c r="AQ2613" i="1"/>
  <c r="AJ2613" i="1"/>
  <c r="I3461" i="1" l="1"/>
  <c r="K3460" i="1"/>
  <c r="U2615" i="1"/>
  <c r="W2614" i="1"/>
  <c r="AJ2614" i="1"/>
  <c r="AN2615" i="1"/>
  <c r="AQ2614" i="1"/>
  <c r="AD2614" i="1"/>
  <c r="AA2936" i="1"/>
  <c r="I3462" i="1" l="1"/>
  <c r="K3461" i="1"/>
  <c r="U2616" i="1"/>
  <c r="W2615" i="1"/>
  <c r="AN2616" i="1"/>
  <c r="AD2615" i="1"/>
  <c r="AJ2615" i="1"/>
  <c r="AA2937" i="1"/>
  <c r="AQ2615" i="1"/>
  <c r="I3463" i="1" l="1"/>
  <c r="K3462" i="1"/>
  <c r="U2617" i="1"/>
  <c r="W2616" i="1"/>
  <c r="AQ2616" i="1"/>
  <c r="AJ2616" i="1"/>
  <c r="AN2617" i="1"/>
  <c r="AA2938" i="1"/>
  <c r="AD2616" i="1"/>
  <c r="I3464" i="1" l="1"/>
  <c r="K3463" i="1"/>
  <c r="U2618" i="1"/>
  <c r="W2617" i="1"/>
  <c r="AA2939" i="1"/>
  <c r="AJ2617" i="1"/>
  <c r="AD2617" i="1"/>
  <c r="AN2618" i="1"/>
  <c r="AQ2617" i="1"/>
  <c r="I3465" i="1" l="1"/>
  <c r="K3464" i="1"/>
  <c r="U2619" i="1"/>
  <c r="W2618" i="1"/>
  <c r="AJ2618" i="1"/>
  <c r="AN2619" i="1"/>
  <c r="AQ2618" i="1"/>
  <c r="AD2618" i="1"/>
  <c r="AA2940" i="1"/>
  <c r="I3466" i="1" l="1"/>
  <c r="K3465" i="1"/>
  <c r="U2620" i="1"/>
  <c r="W2619" i="1"/>
  <c r="AA2941" i="1"/>
  <c r="AQ2619" i="1"/>
  <c r="AJ2619" i="1"/>
  <c r="AD2619" i="1"/>
  <c r="AN2620" i="1"/>
  <c r="I3467" i="1" l="1"/>
  <c r="K3466" i="1"/>
  <c r="U2621" i="1"/>
  <c r="W2620" i="1"/>
  <c r="AD2620" i="1"/>
  <c r="AQ2620" i="1"/>
  <c r="AJ2620" i="1"/>
  <c r="AN2621" i="1"/>
  <c r="AA2942" i="1"/>
  <c r="I3468" i="1" l="1"/>
  <c r="K3467" i="1"/>
  <c r="U2622" i="1"/>
  <c r="W2621" i="1"/>
  <c r="AJ2621" i="1"/>
  <c r="AA2943" i="1"/>
  <c r="AQ2621" i="1"/>
  <c r="AN2622" i="1"/>
  <c r="AD2621" i="1"/>
  <c r="I3469" i="1" l="1"/>
  <c r="K3468" i="1"/>
  <c r="U2623" i="1"/>
  <c r="W2622" i="1"/>
  <c r="AN2623" i="1"/>
  <c r="AA2944" i="1"/>
  <c r="AJ2622" i="1"/>
  <c r="AD2622" i="1"/>
  <c r="AQ2622" i="1"/>
  <c r="I3470" i="1" l="1"/>
  <c r="K3469" i="1"/>
  <c r="U2624" i="1"/>
  <c r="W2623" i="1"/>
  <c r="AD2623" i="1"/>
  <c r="AJ2623" i="1"/>
  <c r="AA2945" i="1"/>
  <c r="AQ2623" i="1"/>
  <c r="AN2624" i="1"/>
  <c r="I3471" i="1" l="1"/>
  <c r="K3470" i="1"/>
  <c r="U2625" i="1"/>
  <c r="W2624" i="1"/>
  <c r="AN2625" i="1"/>
  <c r="AQ2624" i="1"/>
  <c r="AJ2624" i="1"/>
  <c r="AA2946" i="1"/>
  <c r="AD2624" i="1"/>
  <c r="I3472" i="1" l="1"/>
  <c r="K3471" i="1"/>
  <c r="U2626" i="1"/>
  <c r="W2625" i="1"/>
  <c r="AQ2625" i="1"/>
  <c r="AJ2625" i="1"/>
  <c r="AD2625" i="1"/>
  <c r="AA2947" i="1"/>
  <c r="AN2626" i="1"/>
  <c r="I3473" i="1" l="1"/>
  <c r="K3472" i="1"/>
  <c r="U2627" i="1"/>
  <c r="W2626" i="1"/>
  <c r="AD2626" i="1"/>
  <c r="AJ2626" i="1"/>
  <c r="AQ2626" i="1"/>
  <c r="AA2948" i="1"/>
  <c r="AN2627" i="1"/>
  <c r="I3474" i="1" l="1"/>
  <c r="K3473" i="1"/>
  <c r="U2628" i="1"/>
  <c r="W2627" i="1"/>
  <c r="AA2949" i="1"/>
  <c r="AJ2627" i="1"/>
  <c r="AN2628" i="1"/>
  <c r="AQ2627" i="1"/>
  <c r="AD2627" i="1"/>
  <c r="I3475" i="1" l="1"/>
  <c r="K3474" i="1"/>
  <c r="U2629" i="1"/>
  <c r="W2628" i="1"/>
  <c r="AD2628" i="1"/>
  <c r="AN2629" i="1"/>
  <c r="AA2950" i="1"/>
  <c r="AQ2628" i="1"/>
  <c r="AJ2628" i="1"/>
  <c r="I3476" i="1" l="1"/>
  <c r="K3475" i="1"/>
  <c r="U2630" i="1"/>
  <c r="W2629" i="1"/>
  <c r="AN2630" i="1"/>
  <c r="AJ2629" i="1"/>
  <c r="AQ2629" i="1"/>
  <c r="AA2951" i="1"/>
  <c r="AD2629" i="1"/>
  <c r="I3477" i="1" l="1"/>
  <c r="K3476" i="1"/>
  <c r="U2631" i="1"/>
  <c r="W2630" i="1"/>
  <c r="AQ2630" i="1"/>
  <c r="AN2631" i="1"/>
  <c r="AA2952" i="1"/>
  <c r="AD2630" i="1"/>
  <c r="AJ2630" i="1"/>
  <c r="I3478" i="1" l="1"/>
  <c r="K3477" i="1"/>
  <c r="U2632" i="1"/>
  <c r="W2631" i="1"/>
  <c r="AN2632" i="1"/>
  <c r="AD2631" i="1"/>
  <c r="AA2953" i="1"/>
  <c r="AJ2631" i="1"/>
  <c r="AQ2631" i="1"/>
  <c r="I3479" i="1" l="1"/>
  <c r="K3478" i="1"/>
  <c r="U2633" i="1"/>
  <c r="W2632" i="1"/>
  <c r="AD2632" i="1"/>
  <c r="AQ2632" i="1"/>
  <c r="AJ2632" i="1"/>
  <c r="AA2954" i="1"/>
  <c r="AN2633" i="1"/>
  <c r="I3480" i="1" l="1"/>
  <c r="K3479" i="1"/>
  <c r="U2634" i="1"/>
  <c r="W2633" i="1"/>
  <c r="AN2634" i="1"/>
  <c r="AJ2633" i="1"/>
  <c r="AA2955" i="1"/>
  <c r="AQ2633" i="1"/>
  <c r="AD2633" i="1"/>
  <c r="I3481" i="1" l="1"/>
  <c r="K3480" i="1"/>
  <c r="U2635" i="1"/>
  <c r="W2634" i="1"/>
  <c r="AD2634" i="1"/>
  <c r="AA2956" i="1"/>
  <c r="AJ2634" i="1"/>
  <c r="AQ2634" i="1"/>
  <c r="AN2635" i="1"/>
  <c r="I3482" i="1" l="1"/>
  <c r="K3481" i="1"/>
  <c r="U2636" i="1"/>
  <c r="W2635" i="1"/>
  <c r="AN2636" i="1"/>
  <c r="AQ2635" i="1"/>
  <c r="AA2957" i="1"/>
  <c r="AJ2635" i="1"/>
  <c r="AD2635" i="1"/>
  <c r="I3483" i="1" l="1"/>
  <c r="K3482" i="1"/>
  <c r="U2637" i="1"/>
  <c r="W2636" i="1"/>
  <c r="AQ2636" i="1"/>
  <c r="AD2636" i="1"/>
  <c r="AJ2636" i="1"/>
  <c r="AA2958" i="1"/>
  <c r="AN2637" i="1"/>
  <c r="I3484" i="1" l="1"/>
  <c r="K3483" i="1"/>
  <c r="U2638" i="1"/>
  <c r="W2637" i="1"/>
  <c r="AN2638" i="1"/>
  <c r="AQ2637" i="1"/>
  <c r="AD2637" i="1"/>
  <c r="AA2959" i="1"/>
  <c r="AJ2637" i="1"/>
  <c r="I3485" i="1" l="1"/>
  <c r="K3484" i="1"/>
  <c r="U2639" i="1"/>
  <c r="W2638" i="1"/>
  <c r="AA2960" i="1"/>
  <c r="AJ2638" i="1"/>
  <c r="AQ2638" i="1"/>
  <c r="AD2638" i="1"/>
  <c r="AN2639" i="1"/>
  <c r="I3486" i="1" l="1"/>
  <c r="K3485" i="1"/>
  <c r="U2640" i="1"/>
  <c r="W2639" i="1"/>
  <c r="AN2640" i="1"/>
  <c r="AQ2639" i="1"/>
  <c r="AA2961" i="1"/>
  <c r="AD2639" i="1"/>
  <c r="AJ2639" i="1"/>
  <c r="I3487" i="1" l="1"/>
  <c r="K3486" i="1"/>
  <c r="U2641" i="1"/>
  <c r="W2640" i="1"/>
  <c r="AD2640" i="1"/>
  <c r="AQ2640" i="1"/>
  <c r="AJ2640" i="1"/>
  <c r="AA2962" i="1"/>
  <c r="AN2641" i="1"/>
  <c r="I3488" i="1" l="1"/>
  <c r="K3487" i="1"/>
  <c r="U2642" i="1"/>
  <c r="W2641" i="1"/>
  <c r="AN2642" i="1"/>
  <c r="AQ2641" i="1"/>
  <c r="AA2963" i="1"/>
  <c r="AJ2641" i="1"/>
  <c r="AD2641" i="1"/>
  <c r="I3489" i="1" l="1"/>
  <c r="K3488" i="1"/>
  <c r="U2643" i="1"/>
  <c r="W2642" i="1"/>
  <c r="AJ2642" i="1"/>
  <c r="AQ2642" i="1"/>
  <c r="AD2642" i="1"/>
  <c r="AA2964" i="1"/>
  <c r="AN2643" i="1"/>
  <c r="I3490" i="1" l="1"/>
  <c r="K3489" i="1"/>
  <c r="U2644" i="1"/>
  <c r="W2643" i="1"/>
  <c r="AN2644" i="1"/>
  <c r="AJ2643" i="1"/>
  <c r="AD2643" i="1"/>
  <c r="AA2965" i="1"/>
  <c r="AQ2643" i="1"/>
  <c r="I3491" i="1" l="1"/>
  <c r="K3490" i="1"/>
  <c r="U2645" i="1"/>
  <c r="W2644" i="1"/>
  <c r="AJ2644" i="1"/>
  <c r="AA2966" i="1"/>
  <c r="AQ2644" i="1"/>
  <c r="AD2644" i="1"/>
  <c r="AN2645" i="1"/>
  <c r="I3492" i="1" l="1"/>
  <c r="K3491" i="1"/>
  <c r="U2646" i="1"/>
  <c r="W2645" i="1"/>
  <c r="AN2646" i="1"/>
  <c r="AQ2645" i="1"/>
  <c r="AD2645" i="1"/>
  <c r="AJ2645" i="1"/>
  <c r="AA2967" i="1"/>
  <c r="I3493" i="1" l="1"/>
  <c r="K3492" i="1"/>
  <c r="U2647" i="1"/>
  <c r="W2646" i="1"/>
  <c r="AA2968" i="1"/>
  <c r="AQ2646" i="1"/>
  <c r="AJ2646" i="1"/>
  <c r="AD2646" i="1"/>
  <c r="AN2647" i="1"/>
  <c r="I3494" i="1" l="1"/>
  <c r="K3493" i="1"/>
  <c r="U2648" i="1"/>
  <c r="W2647" i="1"/>
  <c r="AN2648" i="1"/>
  <c r="AQ2647" i="1"/>
  <c r="AD2647" i="1"/>
  <c r="AJ2647" i="1"/>
  <c r="AA2969" i="1"/>
  <c r="I3495" i="1" l="1"/>
  <c r="K3494" i="1"/>
  <c r="U2649" i="1"/>
  <c r="W2648" i="1"/>
  <c r="AJ2648" i="1"/>
  <c r="AQ2648" i="1"/>
  <c r="AD2648" i="1"/>
  <c r="AA2970" i="1"/>
  <c r="AN2649" i="1"/>
  <c r="I3496" i="1" l="1"/>
  <c r="K3495" i="1"/>
  <c r="U2650" i="1"/>
  <c r="W2649" i="1"/>
  <c r="AQ2649" i="1"/>
  <c r="AN2650" i="1"/>
  <c r="AA2971" i="1"/>
  <c r="AJ2649" i="1"/>
  <c r="AD2649" i="1"/>
  <c r="I3497" i="1" l="1"/>
  <c r="K3496" i="1"/>
  <c r="U2651" i="1"/>
  <c r="W2650" i="1"/>
  <c r="AN2651" i="1"/>
  <c r="AD2650" i="1"/>
  <c r="AA2972" i="1"/>
  <c r="AJ2650" i="1"/>
  <c r="AQ2650" i="1"/>
  <c r="I3498" i="1" l="1"/>
  <c r="K3497" i="1"/>
  <c r="U2652" i="1"/>
  <c r="W2651" i="1"/>
  <c r="AD2651" i="1"/>
  <c r="AQ2651" i="1"/>
  <c r="AJ2651" i="1"/>
  <c r="AA2973" i="1"/>
  <c r="AN2652" i="1"/>
  <c r="I3499" i="1" l="1"/>
  <c r="K3498" i="1"/>
  <c r="U2653" i="1"/>
  <c r="W2652" i="1"/>
  <c r="AQ2652" i="1"/>
  <c r="AA2974" i="1"/>
  <c r="AN2653" i="1"/>
  <c r="AJ2652" i="1"/>
  <c r="AD2652" i="1"/>
  <c r="I3500" i="1" l="1"/>
  <c r="K3499" i="1"/>
  <c r="U2654" i="1"/>
  <c r="W2653" i="1"/>
  <c r="AN2654" i="1"/>
  <c r="AJ2653" i="1"/>
  <c r="AD2653" i="1"/>
  <c r="AA2975" i="1"/>
  <c r="AQ2653" i="1"/>
  <c r="I3501" i="1" l="1"/>
  <c r="K3500" i="1"/>
  <c r="U2655" i="1"/>
  <c r="W2654" i="1"/>
  <c r="AA2976" i="1"/>
  <c r="AQ2654" i="1"/>
  <c r="AJ2654" i="1"/>
  <c r="AD2654" i="1"/>
  <c r="AN2655" i="1"/>
  <c r="I3502" i="1" l="1"/>
  <c r="K3501" i="1"/>
  <c r="U2656" i="1"/>
  <c r="W2655" i="1"/>
  <c r="AQ2655" i="1"/>
  <c r="AD2655" i="1"/>
  <c r="AJ2655" i="1"/>
  <c r="AN2656" i="1"/>
  <c r="AA2977" i="1"/>
  <c r="I3503" i="1" l="1"/>
  <c r="K3502" i="1"/>
  <c r="U2657" i="1"/>
  <c r="W2656" i="1"/>
  <c r="AJ2656" i="1"/>
  <c r="AQ2656" i="1"/>
  <c r="AA2978" i="1"/>
  <c r="AD2656" i="1"/>
  <c r="AN2657" i="1"/>
  <c r="I3504" i="1" l="1"/>
  <c r="K3503" i="1"/>
  <c r="U2658" i="1"/>
  <c r="W2657" i="1"/>
  <c r="AQ2657" i="1"/>
  <c r="AN2658" i="1"/>
  <c r="AA2979" i="1"/>
  <c r="AD2657" i="1"/>
  <c r="AJ2657" i="1"/>
  <c r="I3505" i="1" l="1"/>
  <c r="K3504" i="1"/>
  <c r="U2659" i="1"/>
  <c r="W2658" i="1"/>
  <c r="AA2980" i="1"/>
  <c r="AQ2658" i="1"/>
  <c r="AN2659" i="1"/>
  <c r="AD2658" i="1"/>
  <c r="AJ2658" i="1"/>
  <c r="I3506" i="1" l="1"/>
  <c r="K3505" i="1"/>
  <c r="U2660" i="1"/>
  <c r="W2659" i="1"/>
  <c r="AQ2659" i="1"/>
  <c r="AJ2659" i="1"/>
  <c r="AN2660" i="1"/>
  <c r="AD2659" i="1"/>
  <c r="AA2981" i="1"/>
  <c r="I3507" i="1" l="1"/>
  <c r="K3506" i="1"/>
  <c r="U2661" i="1"/>
  <c r="W2660" i="1"/>
  <c r="AA2982" i="1"/>
  <c r="AQ2660" i="1"/>
  <c r="AN2661" i="1"/>
  <c r="AJ2660" i="1"/>
  <c r="AD2660" i="1"/>
  <c r="I3508" i="1" l="1"/>
  <c r="K3507" i="1"/>
  <c r="U2662" i="1"/>
  <c r="W2661" i="1"/>
  <c r="AQ2661" i="1"/>
  <c r="AN2662" i="1"/>
  <c r="AD2661" i="1"/>
  <c r="AJ2661" i="1"/>
  <c r="AA2983" i="1"/>
  <c r="I3509" i="1" l="1"/>
  <c r="K3508" i="1"/>
  <c r="U2663" i="1"/>
  <c r="W2662" i="1"/>
  <c r="AD2662" i="1"/>
  <c r="AQ2662" i="1"/>
  <c r="AN2663" i="1"/>
  <c r="AA2984" i="1"/>
  <c r="AJ2662" i="1"/>
  <c r="I3510" i="1" l="1"/>
  <c r="K3509" i="1"/>
  <c r="U2664" i="1"/>
  <c r="W2663" i="1"/>
  <c r="AA2985" i="1"/>
  <c r="AQ2663" i="1"/>
  <c r="AN2664" i="1"/>
  <c r="AJ2663" i="1"/>
  <c r="AD2663" i="1"/>
  <c r="I3511" i="1" l="1"/>
  <c r="K3510" i="1"/>
  <c r="U2665" i="1"/>
  <c r="W2664" i="1"/>
  <c r="AD2664" i="1"/>
  <c r="AQ2664" i="1"/>
  <c r="AN2665" i="1"/>
  <c r="AJ2664" i="1"/>
  <c r="AA2986" i="1"/>
  <c r="I3512" i="1" l="1"/>
  <c r="K3511" i="1"/>
  <c r="U2666" i="1"/>
  <c r="W2665" i="1"/>
  <c r="AN2666" i="1"/>
  <c r="AD2665" i="1"/>
  <c r="AJ2665" i="1"/>
  <c r="AA2987" i="1"/>
  <c r="AQ2665" i="1"/>
  <c r="I3513" i="1" l="1"/>
  <c r="K3512" i="1"/>
  <c r="U2667" i="1"/>
  <c r="W2666" i="1"/>
  <c r="AD2666" i="1"/>
  <c r="AA2988" i="1"/>
  <c r="AQ2666" i="1"/>
  <c r="AJ2666" i="1"/>
  <c r="AN2667" i="1"/>
  <c r="I3514" i="1" l="1"/>
  <c r="K3513" i="1"/>
  <c r="U2668" i="1"/>
  <c r="W2667" i="1"/>
  <c r="AN2668" i="1"/>
  <c r="AD2667" i="1"/>
  <c r="AQ2667" i="1"/>
  <c r="AJ2667" i="1"/>
  <c r="AA2989" i="1"/>
  <c r="I3515" i="1" l="1"/>
  <c r="K3514" i="1"/>
  <c r="U2669" i="1"/>
  <c r="W2668" i="1"/>
  <c r="AD2668" i="1"/>
  <c r="AA2990" i="1"/>
  <c r="AJ2668" i="1"/>
  <c r="AQ2668" i="1"/>
  <c r="AN2669" i="1"/>
  <c r="I3516" i="1" l="1"/>
  <c r="K3515" i="1"/>
  <c r="U2670" i="1"/>
  <c r="W2669" i="1"/>
  <c r="AN2670" i="1"/>
  <c r="AJ2669" i="1"/>
  <c r="AD2669" i="1"/>
  <c r="AQ2669" i="1"/>
  <c r="AA2991" i="1"/>
  <c r="K3516" i="1" l="1"/>
  <c r="I3517" i="1"/>
  <c r="U2671" i="1"/>
  <c r="W2670" i="1"/>
  <c r="AJ2670" i="1"/>
  <c r="AA2992" i="1"/>
  <c r="AQ2670" i="1"/>
  <c r="AD2670" i="1"/>
  <c r="AN2671" i="1"/>
  <c r="K3517" i="1" l="1"/>
  <c r="I3518" i="1"/>
  <c r="U2672" i="1"/>
  <c r="W2671" i="1"/>
  <c r="AN2672" i="1"/>
  <c r="AD2671" i="1"/>
  <c r="AQ2671" i="1"/>
  <c r="AJ2671" i="1"/>
  <c r="AA2993" i="1"/>
  <c r="I3519" i="1" l="1"/>
  <c r="K3518" i="1"/>
  <c r="U2673" i="1"/>
  <c r="W2672" i="1"/>
  <c r="AD2672" i="1"/>
  <c r="AJ2672" i="1"/>
  <c r="AA2994" i="1"/>
  <c r="AQ2672" i="1"/>
  <c r="AN2673" i="1"/>
  <c r="I3520" i="1" l="1"/>
  <c r="K3519" i="1"/>
  <c r="U2674" i="1"/>
  <c r="W2673" i="1"/>
  <c r="AN2674" i="1"/>
  <c r="AA2995" i="1"/>
  <c r="AJ2673" i="1"/>
  <c r="AQ2673" i="1"/>
  <c r="AD2673" i="1"/>
  <c r="I3521" i="1" l="1"/>
  <c r="K3520" i="1"/>
  <c r="U2675" i="1"/>
  <c r="W2674" i="1"/>
  <c r="AD2674" i="1"/>
  <c r="AQ2674" i="1"/>
  <c r="AA2996" i="1"/>
  <c r="AJ2674" i="1"/>
  <c r="AN2675" i="1"/>
  <c r="I3522" i="1" l="1"/>
  <c r="K3521" i="1"/>
  <c r="U2676" i="1"/>
  <c r="W2675" i="1"/>
  <c r="AQ2675" i="1"/>
  <c r="AN2676" i="1"/>
  <c r="AJ2675" i="1"/>
  <c r="AA2997" i="1"/>
  <c r="AD2675" i="1"/>
  <c r="I3523" i="1" l="1"/>
  <c r="K3522" i="1"/>
  <c r="U2677" i="1"/>
  <c r="W2676" i="1"/>
  <c r="AD2676" i="1"/>
  <c r="AQ2676" i="1"/>
  <c r="AN2677" i="1"/>
  <c r="AA2998" i="1"/>
  <c r="AJ2676" i="1"/>
  <c r="I3524" i="1" l="1"/>
  <c r="K3523" i="1"/>
  <c r="U2678" i="1"/>
  <c r="W2677" i="1"/>
  <c r="AJ2677" i="1"/>
  <c r="AA2999" i="1"/>
  <c r="AQ2677" i="1"/>
  <c r="AN2678" i="1"/>
  <c r="AD2677" i="1"/>
  <c r="I3525" i="1" l="1"/>
  <c r="K3524" i="1"/>
  <c r="U2679" i="1"/>
  <c r="W2678" i="1"/>
  <c r="AD2678" i="1"/>
  <c r="AQ2678" i="1"/>
  <c r="AA3000" i="1"/>
  <c r="AJ2678" i="1"/>
  <c r="AN2679" i="1"/>
  <c r="I3526" i="1" l="1"/>
  <c r="K3525" i="1"/>
  <c r="U2680" i="1"/>
  <c r="W2679" i="1"/>
  <c r="AQ2679" i="1"/>
  <c r="AN2680" i="1"/>
  <c r="AA3001" i="1"/>
  <c r="AJ2679" i="1"/>
  <c r="AD2679" i="1"/>
  <c r="I3527" i="1" l="1"/>
  <c r="K3526" i="1"/>
  <c r="U2681" i="1"/>
  <c r="W2680" i="1"/>
  <c r="AA3002" i="1"/>
  <c r="AD2680" i="1"/>
  <c r="AQ2680" i="1"/>
  <c r="AN2681" i="1"/>
  <c r="AJ2680" i="1"/>
  <c r="I3528" i="1" l="1"/>
  <c r="K3527" i="1"/>
  <c r="U2682" i="1"/>
  <c r="W2681" i="1"/>
  <c r="AN2682" i="1"/>
  <c r="AD2681" i="1"/>
  <c r="AJ2681" i="1"/>
  <c r="AQ2681" i="1"/>
  <c r="AA3003" i="1"/>
  <c r="I3529" i="1" l="1"/>
  <c r="K3528" i="1"/>
  <c r="U2683" i="1"/>
  <c r="W2682" i="1"/>
  <c r="AQ2682" i="1"/>
  <c r="AJ2682" i="1"/>
  <c r="AA3004" i="1"/>
  <c r="AD2682" i="1"/>
  <c r="AN2683" i="1"/>
  <c r="I3530" i="1" l="1"/>
  <c r="K3529" i="1"/>
  <c r="U2684" i="1"/>
  <c r="W2683" i="1"/>
  <c r="AA3005" i="1"/>
  <c r="AJ2683" i="1"/>
  <c r="AD2683" i="1"/>
  <c r="AN2684" i="1"/>
  <c r="AQ2683" i="1"/>
  <c r="I3531" i="1" l="1"/>
  <c r="K3530" i="1"/>
  <c r="U2685" i="1"/>
  <c r="W2684" i="1"/>
  <c r="AJ2684" i="1"/>
  <c r="AN2685" i="1"/>
  <c r="AD2684" i="1"/>
  <c r="AQ2684" i="1"/>
  <c r="AA3006" i="1"/>
  <c r="I3532" i="1" l="1"/>
  <c r="K3531" i="1"/>
  <c r="U2686" i="1"/>
  <c r="W2685" i="1"/>
  <c r="AA3007" i="1"/>
  <c r="AD2685" i="1"/>
  <c r="AJ2685" i="1"/>
  <c r="AQ2685" i="1"/>
  <c r="AN2686" i="1"/>
  <c r="I3533" i="1" l="1"/>
  <c r="K3532" i="1"/>
  <c r="U2687" i="1"/>
  <c r="W2686" i="1"/>
  <c r="AD2686" i="1"/>
  <c r="AN2687" i="1"/>
  <c r="AJ2686" i="1"/>
  <c r="AQ2686" i="1"/>
  <c r="AA3008" i="1"/>
  <c r="I3534" i="1" l="1"/>
  <c r="K3533" i="1"/>
  <c r="U2688" i="1"/>
  <c r="W2687" i="1"/>
  <c r="AD2687" i="1"/>
  <c r="AA3009" i="1"/>
  <c r="AJ2687" i="1"/>
  <c r="AQ2687" i="1"/>
  <c r="AN2688" i="1"/>
  <c r="I3535" i="1" l="1"/>
  <c r="K3534" i="1"/>
  <c r="U2689" i="1"/>
  <c r="W2688" i="1"/>
  <c r="AQ2688" i="1"/>
  <c r="AA3010" i="1"/>
  <c r="AN2689" i="1"/>
  <c r="AJ2688" i="1"/>
  <c r="AD2688" i="1"/>
  <c r="I3536" i="1" l="1"/>
  <c r="K3535" i="1"/>
  <c r="U2690" i="1"/>
  <c r="W2689" i="1"/>
  <c r="AN2690" i="1"/>
  <c r="AD2689" i="1"/>
  <c r="AQ2689" i="1"/>
  <c r="AA3011" i="1"/>
  <c r="AJ2689" i="1"/>
  <c r="I3537" i="1" l="1"/>
  <c r="K3536" i="1"/>
  <c r="U2691" i="1"/>
  <c r="W2690" i="1"/>
  <c r="AA3012" i="1"/>
  <c r="AD2690" i="1"/>
  <c r="AJ2690" i="1"/>
  <c r="AQ2690" i="1"/>
  <c r="AN2691" i="1"/>
  <c r="I3538" i="1" l="1"/>
  <c r="K3537" i="1"/>
  <c r="U2692" i="1"/>
  <c r="W2691" i="1"/>
  <c r="AJ2691" i="1"/>
  <c r="AQ2691" i="1"/>
  <c r="AA3013" i="1"/>
  <c r="AN2692" i="1"/>
  <c r="AD2691" i="1"/>
  <c r="I3539" i="1" l="1"/>
  <c r="K3538" i="1"/>
  <c r="U2693" i="1"/>
  <c r="W2692" i="1"/>
  <c r="AN2693" i="1"/>
  <c r="AQ2692" i="1"/>
  <c r="AD2692" i="1"/>
  <c r="AA3014" i="1"/>
  <c r="AJ2692" i="1"/>
  <c r="I3540" i="1" l="1"/>
  <c r="K3539" i="1"/>
  <c r="U2694" i="1"/>
  <c r="W2693" i="1"/>
  <c r="AJ2693" i="1"/>
  <c r="AA3015" i="1"/>
  <c r="AQ2693" i="1"/>
  <c r="AD2693" i="1"/>
  <c r="AN2694" i="1"/>
  <c r="I3541" i="1" l="1"/>
  <c r="K3540" i="1"/>
  <c r="U2695" i="1"/>
  <c r="W2694" i="1"/>
  <c r="AA3016" i="1"/>
  <c r="AD2694" i="1"/>
  <c r="AN2695" i="1"/>
  <c r="AQ2694" i="1"/>
  <c r="AJ2694" i="1"/>
  <c r="I3542" i="1" l="1"/>
  <c r="K3541" i="1"/>
  <c r="U2696" i="1"/>
  <c r="W2695" i="1"/>
  <c r="AJ2695" i="1"/>
  <c r="AN2696" i="1"/>
  <c r="AA3017" i="1"/>
  <c r="AQ2695" i="1"/>
  <c r="AD2695" i="1"/>
  <c r="I3543" i="1" l="1"/>
  <c r="K3542" i="1"/>
  <c r="U2697" i="1"/>
  <c r="W2696" i="1"/>
  <c r="AN2697" i="1"/>
  <c r="AQ2696" i="1"/>
  <c r="AJ2696" i="1"/>
  <c r="AD2696" i="1"/>
  <c r="AA3018" i="1"/>
  <c r="I3544" i="1" l="1"/>
  <c r="K3543" i="1"/>
  <c r="U2698" i="1"/>
  <c r="W2697" i="1"/>
  <c r="AN2698" i="1"/>
  <c r="AD2697" i="1"/>
  <c r="AJ2697" i="1"/>
  <c r="AQ2697" i="1"/>
  <c r="AA3019" i="1"/>
  <c r="I3545" i="1" l="1"/>
  <c r="K3544" i="1"/>
  <c r="U2699" i="1"/>
  <c r="W2698" i="1"/>
  <c r="AQ2698" i="1"/>
  <c r="AD2698" i="1"/>
  <c r="AA3020" i="1"/>
  <c r="AJ2698" i="1"/>
  <c r="AN2699" i="1"/>
  <c r="I3546" i="1" l="1"/>
  <c r="K3545" i="1"/>
  <c r="U2700" i="1"/>
  <c r="W2699" i="1"/>
  <c r="AQ2699" i="1"/>
  <c r="AD2699" i="1"/>
  <c r="AJ2699" i="1"/>
  <c r="AN2700" i="1"/>
  <c r="AA3021" i="1"/>
  <c r="I3547" i="1" l="1"/>
  <c r="K3546" i="1"/>
  <c r="U2701" i="1"/>
  <c r="W2700" i="1"/>
  <c r="AN2701" i="1"/>
  <c r="AA3022" i="1"/>
  <c r="AJ2700" i="1"/>
  <c r="AD2700" i="1"/>
  <c r="AQ2700" i="1"/>
  <c r="I3548" i="1" l="1"/>
  <c r="K3547" i="1"/>
  <c r="U2702" i="1"/>
  <c r="W2701" i="1"/>
  <c r="N2701" i="1"/>
  <c r="AQ2701" i="1"/>
  <c r="AD2701" i="1"/>
  <c r="AJ2701" i="1"/>
  <c r="AA3023" i="1"/>
  <c r="AN2702" i="1"/>
  <c r="I3549" i="1" l="1"/>
  <c r="K3548" i="1"/>
  <c r="N2702" i="1"/>
  <c r="U2703" i="1"/>
  <c r="W2702" i="1"/>
  <c r="AN2703" i="1"/>
  <c r="AD2702" i="1"/>
  <c r="AA3024" i="1"/>
  <c r="AQ2702" i="1"/>
  <c r="AJ2702" i="1"/>
  <c r="I3550" i="1" l="1"/>
  <c r="K3549" i="1"/>
  <c r="U2704" i="1"/>
  <c r="W2703" i="1"/>
  <c r="N2703" i="1"/>
  <c r="AJ2703" i="1"/>
  <c r="AQ2703" i="1"/>
  <c r="AA3025" i="1"/>
  <c r="AD2703" i="1"/>
  <c r="AN2704" i="1"/>
  <c r="I3551" i="1" l="1"/>
  <c r="K3550" i="1"/>
  <c r="N2704" i="1"/>
  <c r="U2705" i="1"/>
  <c r="W2704" i="1"/>
  <c r="AA3026" i="1"/>
  <c r="AQ2704" i="1"/>
  <c r="AN2705" i="1"/>
  <c r="AJ2704" i="1"/>
  <c r="AD2704" i="1"/>
  <c r="I3552" i="1" l="1"/>
  <c r="K3551" i="1"/>
  <c r="U2706" i="1"/>
  <c r="W2705" i="1"/>
  <c r="N2705" i="1"/>
  <c r="AD2705" i="1"/>
  <c r="AQ2705" i="1"/>
  <c r="AN2706" i="1"/>
  <c r="AJ2705" i="1"/>
  <c r="AA3027" i="1"/>
  <c r="I3553" i="1" l="1"/>
  <c r="K3552" i="1"/>
  <c r="U2707" i="1"/>
  <c r="W2706" i="1"/>
  <c r="AN2707" i="1"/>
  <c r="AD2706" i="1"/>
  <c r="AJ2706" i="1"/>
  <c r="AA3028" i="1"/>
  <c r="AQ2706" i="1"/>
  <c r="I3554" i="1" l="1"/>
  <c r="K3553" i="1"/>
  <c r="U2708" i="1"/>
  <c r="W2707" i="1"/>
  <c r="AD2707" i="1"/>
  <c r="AA3029" i="1"/>
  <c r="AQ2707" i="1"/>
  <c r="AJ2707" i="1"/>
  <c r="AN2708" i="1"/>
  <c r="I3555" i="1" l="1"/>
  <c r="K3554" i="1"/>
  <c r="U2709" i="1"/>
  <c r="W2708" i="1"/>
  <c r="AD2708" i="1"/>
  <c r="AQ2708" i="1"/>
  <c r="AN2709" i="1"/>
  <c r="AJ2708" i="1"/>
  <c r="AA3030" i="1"/>
  <c r="I3556" i="1" l="1"/>
  <c r="K3555" i="1"/>
  <c r="U2710" i="1"/>
  <c r="W2709" i="1"/>
  <c r="AJ2709" i="1"/>
  <c r="AQ2709" i="1"/>
  <c r="AA3031" i="1"/>
  <c r="AD2709" i="1"/>
  <c r="AN2710" i="1"/>
  <c r="I3557" i="1" l="1"/>
  <c r="K3556" i="1"/>
  <c r="U2711" i="1"/>
  <c r="W2710" i="1"/>
  <c r="AA3032" i="1"/>
  <c r="AJ2710" i="1"/>
  <c r="AN2711" i="1"/>
  <c r="AD2710" i="1"/>
  <c r="AQ2710" i="1"/>
  <c r="I3558" i="1" l="1"/>
  <c r="K3557" i="1"/>
  <c r="U2712" i="1"/>
  <c r="W2711" i="1"/>
  <c r="AD2711" i="1"/>
  <c r="AJ2711" i="1"/>
  <c r="AQ2711" i="1"/>
  <c r="AN2712" i="1"/>
  <c r="AA3033" i="1"/>
  <c r="I3559" i="1" l="1"/>
  <c r="K3558" i="1"/>
  <c r="U2713" i="1"/>
  <c r="W2712" i="1"/>
  <c r="AA3034" i="1"/>
  <c r="AQ2712" i="1"/>
  <c r="AN2713" i="1"/>
  <c r="AJ2712" i="1"/>
  <c r="AD2712" i="1"/>
  <c r="I3560" i="1" l="1"/>
  <c r="K3559" i="1"/>
  <c r="U2714" i="1"/>
  <c r="W2713" i="1"/>
  <c r="AN2714" i="1"/>
  <c r="AJ2713" i="1"/>
  <c r="AQ2713" i="1"/>
  <c r="AD2713" i="1"/>
  <c r="AA3035" i="1"/>
  <c r="I3561" i="1" l="1"/>
  <c r="K3560" i="1"/>
  <c r="U2715" i="1"/>
  <c r="W2714" i="1"/>
  <c r="AJ2714" i="1"/>
  <c r="AD2714" i="1"/>
  <c r="AA3036" i="1"/>
  <c r="AQ2714" i="1"/>
  <c r="AN2715" i="1"/>
  <c r="K3561" i="1" l="1"/>
  <c r="I3562" i="1"/>
  <c r="U2716" i="1"/>
  <c r="W2715" i="1"/>
  <c r="AN2716" i="1"/>
  <c r="AJ2715" i="1"/>
  <c r="AA3037" i="1"/>
  <c r="AQ2715" i="1"/>
  <c r="AD2715" i="1"/>
  <c r="I3563" i="1" l="1"/>
  <c r="K3562" i="1"/>
  <c r="U2717" i="1"/>
  <c r="W2716" i="1"/>
  <c r="AJ2716" i="1"/>
  <c r="AQ2716" i="1"/>
  <c r="AD2716" i="1"/>
  <c r="AA3038" i="1"/>
  <c r="AN2717" i="1"/>
  <c r="I3564" i="1" l="1"/>
  <c r="K3563" i="1"/>
  <c r="U2718" i="1"/>
  <c r="W2717" i="1"/>
  <c r="AN2718" i="1"/>
  <c r="AJ2717" i="1"/>
  <c r="AA3039" i="1"/>
  <c r="AQ2717" i="1"/>
  <c r="AD2717" i="1"/>
  <c r="I3565" i="1" l="1"/>
  <c r="K3564" i="1"/>
  <c r="U2719" i="1"/>
  <c r="W2718" i="1"/>
  <c r="AQ2718" i="1"/>
  <c r="AJ2718" i="1"/>
  <c r="AD2718" i="1"/>
  <c r="AA3040" i="1"/>
  <c r="AN2719" i="1"/>
  <c r="I3566" i="1" l="1"/>
  <c r="K3565" i="1"/>
  <c r="U2720" i="1"/>
  <c r="W2719" i="1"/>
  <c r="AD2719" i="1"/>
  <c r="AQ2719" i="1"/>
  <c r="AN2720" i="1"/>
  <c r="AA3041" i="1"/>
  <c r="AJ2719" i="1"/>
  <c r="I3567" i="1" l="1"/>
  <c r="K3566" i="1"/>
  <c r="U2721" i="1"/>
  <c r="W2720" i="1"/>
  <c r="AA3042" i="1"/>
  <c r="AQ2720" i="1"/>
  <c r="AJ2720" i="1"/>
  <c r="AD2720" i="1"/>
  <c r="AN2721" i="1"/>
  <c r="I3568" i="1" l="1"/>
  <c r="K3567" i="1"/>
  <c r="U2722" i="1"/>
  <c r="W2721" i="1"/>
  <c r="AJ2721" i="1"/>
  <c r="AQ2721" i="1"/>
  <c r="AD2721" i="1"/>
  <c r="AN2722" i="1"/>
  <c r="AA3043" i="1"/>
  <c r="I3569" i="1" l="1"/>
  <c r="K3568" i="1"/>
  <c r="U2723" i="1"/>
  <c r="W2722" i="1"/>
  <c r="AQ2722" i="1"/>
  <c r="AA3044" i="1"/>
  <c r="AD2722" i="1"/>
  <c r="AJ2722" i="1"/>
  <c r="AN2723" i="1"/>
  <c r="I3570" i="1" l="1"/>
  <c r="K3569" i="1"/>
  <c r="U2724" i="1"/>
  <c r="W2723" i="1"/>
  <c r="AD2723" i="1"/>
  <c r="AN2724" i="1"/>
  <c r="AQ2723" i="1"/>
  <c r="AA3045" i="1"/>
  <c r="AJ2723" i="1"/>
  <c r="I3571" i="1" l="1"/>
  <c r="K3570" i="1"/>
  <c r="U2725" i="1"/>
  <c r="W2724" i="1"/>
  <c r="AA3046" i="1"/>
  <c r="AN2725" i="1"/>
  <c r="AJ2724" i="1"/>
  <c r="AQ2724" i="1"/>
  <c r="AD2724" i="1"/>
  <c r="I3572" i="1" l="1"/>
  <c r="K3571" i="1"/>
  <c r="U2726" i="1"/>
  <c r="W2725" i="1"/>
  <c r="AD2725" i="1"/>
  <c r="AA3047" i="1"/>
  <c r="AQ2725" i="1"/>
  <c r="AJ2725" i="1"/>
  <c r="AN2726" i="1"/>
  <c r="I3573" i="1" l="1"/>
  <c r="K3572" i="1"/>
  <c r="U2727" i="1"/>
  <c r="W2726" i="1"/>
  <c r="AJ2726" i="1"/>
  <c r="AA3048" i="1"/>
  <c r="AN2727" i="1"/>
  <c r="AQ2726" i="1"/>
  <c r="AD2726" i="1"/>
  <c r="I3574" i="1" l="1"/>
  <c r="K3573" i="1"/>
  <c r="U2728" i="1"/>
  <c r="W2727" i="1"/>
  <c r="AD2727" i="1"/>
  <c r="AN2728" i="1"/>
  <c r="AJ2727" i="1"/>
  <c r="AQ2727" i="1"/>
  <c r="AA3049" i="1"/>
  <c r="I3575" i="1" l="1"/>
  <c r="K3574" i="1"/>
  <c r="U2729" i="1"/>
  <c r="W2728" i="1"/>
  <c r="AQ2728" i="1"/>
  <c r="AN2729" i="1"/>
  <c r="AA3050" i="1"/>
  <c r="AJ2728" i="1"/>
  <c r="AD2728" i="1"/>
  <c r="I3576" i="1" l="1"/>
  <c r="K3575" i="1"/>
  <c r="U2730" i="1"/>
  <c r="W2729" i="1"/>
  <c r="AD2729" i="1"/>
  <c r="AA3051" i="1"/>
  <c r="AQ2729" i="1"/>
  <c r="AN2730" i="1"/>
  <c r="AJ2729" i="1"/>
  <c r="I3577" i="1" l="1"/>
  <c r="K3576" i="1"/>
  <c r="U2731" i="1"/>
  <c r="W2730" i="1"/>
  <c r="AN2731" i="1"/>
  <c r="AJ2730" i="1"/>
  <c r="AA3052" i="1"/>
  <c r="AD2730" i="1"/>
  <c r="AQ2730" i="1"/>
  <c r="I3578" i="1" l="1"/>
  <c r="K3577" i="1"/>
  <c r="U2732" i="1"/>
  <c r="W2731" i="1"/>
  <c r="AD2731" i="1"/>
  <c r="AJ2731" i="1"/>
  <c r="AQ2731" i="1"/>
  <c r="AA3053" i="1"/>
  <c r="AN2732" i="1"/>
  <c r="I3579" i="1" l="1"/>
  <c r="K3578" i="1"/>
  <c r="U2733" i="1"/>
  <c r="W2732" i="1"/>
  <c r="AN2733" i="1"/>
  <c r="AQ2732" i="1"/>
  <c r="AD2732" i="1"/>
  <c r="AA3054" i="1"/>
  <c r="AJ2732" i="1"/>
  <c r="I3580" i="1" l="1"/>
  <c r="K3579" i="1"/>
  <c r="U2734" i="1"/>
  <c r="W2733" i="1"/>
  <c r="AD2733" i="1"/>
  <c r="AQ2733" i="1"/>
  <c r="AA3055" i="1"/>
  <c r="AJ2733" i="1"/>
  <c r="AN2734" i="1"/>
  <c r="I3581" i="1" l="1"/>
  <c r="K3580" i="1"/>
  <c r="U2735" i="1"/>
  <c r="W2734" i="1"/>
  <c r="AJ2734" i="1"/>
  <c r="AQ2734" i="1"/>
  <c r="AN2735" i="1"/>
  <c r="AA3056" i="1"/>
  <c r="AD2734" i="1"/>
  <c r="I3582" i="1" l="1"/>
  <c r="K3581" i="1"/>
  <c r="U2736" i="1"/>
  <c r="W2735" i="1"/>
  <c r="AN2736" i="1"/>
  <c r="AJ2735" i="1"/>
  <c r="AA3057" i="1"/>
  <c r="AD2735" i="1"/>
  <c r="AQ2735" i="1"/>
  <c r="I3583" i="1" l="1"/>
  <c r="K3582" i="1"/>
  <c r="U2737" i="1"/>
  <c r="W2736" i="1"/>
  <c r="AJ2736" i="1"/>
  <c r="AD2736" i="1"/>
  <c r="AQ2736" i="1"/>
  <c r="AA3058" i="1"/>
  <c r="AN2737" i="1"/>
  <c r="I3584" i="1" l="1"/>
  <c r="K3583" i="1"/>
  <c r="U2738" i="1"/>
  <c r="W2737" i="1"/>
  <c r="AN2738" i="1"/>
  <c r="AQ2737" i="1"/>
  <c r="AJ2737" i="1"/>
  <c r="AA3059" i="1"/>
  <c r="AD2737" i="1"/>
  <c r="I3585" i="1" l="1"/>
  <c r="K3584" i="1"/>
  <c r="W2738" i="1"/>
  <c r="U2739" i="1"/>
  <c r="AA3060" i="1"/>
  <c r="AJ2738" i="1"/>
  <c r="AQ2738" i="1"/>
  <c r="AD2738" i="1"/>
  <c r="AN2739" i="1"/>
  <c r="I3586" i="1" l="1"/>
  <c r="K3585" i="1"/>
  <c r="U2740" i="1"/>
  <c r="W2739" i="1"/>
  <c r="AN2740" i="1"/>
  <c r="AQ2739" i="1"/>
  <c r="AD2739" i="1"/>
  <c r="AJ2739" i="1"/>
  <c r="AA3061" i="1"/>
  <c r="I3587" i="1" l="1"/>
  <c r="K3586" i="1"/>
  <c r="U2741" i="1"/>
  <c r="W2740" i="1"/>
  <c r="AD2740" i="1"/>
  <c r="AA3062" i="1"/>
  <c r="AQ2740" i="1"/>
  <c r="AJ2740" i="1"/>
  <c r="AN2741" i="1"/>
  <c r="I3588" i="1" l="1"/>
  <c r="K3587" i="1"/>
  <c r="W2741" i="1"/>
  <c r="U2742" i="1"/>
  <c r="AN2742" i="1"/>
  <c r="AJ2741" i="1"/>
  <c r="AA3063" i="1"/>
  <c r="AQ2741" i="1"/>
  <c r="AD2741" i="1"/>
  <c r="I3589" i="1" l="1"/>
  <c r="K3588" i="1"/>
  <c r="U2743" i="1"/>
  <c r="W2742" i="1"/>
  <c r="AJ2742" i="1"/>
  <c r="AQ2742" i="1"/>
  <c r="AD2742" i="1"/>
  <c r="AA3064" i="1"/>
  <c r="AN2743" i="1"/>
  <c r="I3590" i="1" l="1"/>
  <c r="K3589" i="1"/>
  <c r="U2744" i="1"/>
  <c r="W2743" i="1"/>
  <c r="AN2744" i="1"/>
  <c r="AA3065" i="1"/>
  <c r="AD2743" i="1"/>
  <c r="AQ2743" i="1"/>
  <c r="AJ2743" i="1"/>
  <c r="I3591" i="1" l="1"/>
  <c r="K3590" i="1"/>
  <c r="U2745" i="1"/>
  <c r="W2744" i="1"/>
  <c r="AJ2744" i="1"/>
  <c r="AD2744" i="1"/>
  <c r="AQ2744" i="1"/>
  <c r="AA3066" i="1"/>
  <c r="AN2745" i="1"/>
  <c r="I3592" i="1" l="1"/>
  <c r="K3591" i="1"/>
  <c r="W2745" i="1"/>
  <c r="U2746" i="1"/>
  <c r="AD2745" i="1"/>
  <c r="AQ2745" i="1"/>
  <c r="AN2746" i="1"/>
  <c r="AA3067" i="1"/>
  <c r="AJ2745" i="1"/>
  <c r="I3593" i="1" l="1"/>
  <c r="K3592" i="1"/>
  <c r="U2747" i="1"/>
  <c r="W2746" i="1"/>
  <c r="AJ2746" i="1"/>
  <c r="AA3068" i="1"/>
  <c r="AQ2746" i="1"/>
  <c r="AD2746" i="1"/>
  <c r="AN2747" i="1"/>
  <c r="I3594" i="1" l="1"/>
  <c r="K3593" i="1"/>
  <c r="U2748" i="1"/>
  <c r="W2747" i="1"/>
  <c r="AA3069" i="1"/>
  <c r="AN2748" i="1"/>
  <c r="AD2747" i="1"/>
  <c r="AQ2747" i="1"/>
  <c r="AJ2747" i="1"/>
  <c r="I3595" i="1" l="1"/>
  <c r="K3594" i="1"/>
  <c r="W2748" i="1"/>
  <c r="U2749" i="1"/>
  <c r="AQ2748" i="1"/>
  <c r="AD2748" i="1"/>
  <c r="AA3070" i="1"/>
  <c r="AJ2748" i="1"/>
  <c r="AN2749" i="1"/>
  <c r="I3596" i="1" l="1"/>
  <c r="K3595" i="1"/>
  <c r="W2749" i="1"/>
  <c r="U2750" i="1"/>
  <c r="AJ2749" i="1"/>
  <c r="AN2750" i="1"/>
  <c r="AA3071" i="1"/>
  <c r="AD2749" i="1"/>
  <c r="AQ2749" i="1"/>
  <c r="I3597" i="1" l="1"/>
  <c r="K3596" i="1"/>
  <c r="W2750" i="1"/>
  <c r="U2751" i="1"/>
  <c r="AA3072" i="1"/>
  <c r="AJ2750" i="1"/>
  <c r="AQ2750" i="1"/>
  <c r="AN2751" i="1"/>
  <c r="AD2750" i="1"/>
  <c r="I3598" i="1" l="1"/>
  <c r="K3597" i="1"/>
  <c r="U2752" i="1"/>
  <c r="W2751" i="1"/>
  <c r="AN2752" i="1"/>
  <c r="AJ2751" i="1"/>
  <c r="AD2751" i="1"/>
  <c r="AQ2751" i="1"/>
  <c r="AA3073" i="1"/>
  <c r="I3599" i="1" l="1"/>
  <c r="K3598" i="1"/>
  <c r="W2752" i="1"/>
  <c r="U2753" i="1"/>
  <c r="AD2752" i="1"/>
  <c r="AJ2752" i="1"/>
  <c r="AA3074" i="1"/>
  <c r="AQ2752" i="1"/>
  <c r="AN2753" i="1"/>
  <c r="I3600" i="1" l="1"/>
  <c r="K3599" i="1"/>
  <c r="U2754" i="1"/>
  <c r="W2753" i="1"/>
  <c r="AJ2753" i="1"/>
  <c r="AN2754" i="1"/>
  <c r="AQ2753" i="1"/>
  <c r="AA3075" i="1"/>
  <c r="AD2753" i="1"/>
  <c r="I3601" i="1" l="1"/>
  <c r="K3600" i="1"/>
  <c r="N2754" i="1"/>
  <c r="U2755" i="1"/>
  <c r="W2754" i="1"/>
  <c r="AD2754" i="1"/>
  <c r="AN2755" i="1"/>
  <c r="AA3076" i="1"/>
  <c r="AQ2754" i="1"/>
  <c r="AJ2754" i="1"/>
  <c r="I3602" i="1" l="1"/>
  <c r="K3601" i="1"/>
  <c r="W2755" i="1"/>
  <c r="U2756" i="1"/>
  <c r="N2755" i="1"/>
  <c r="AQ2755" i="1"/>
  <c r="AJ2755" i="1"/>
  <c r="AA3077" i="1"/>
  <c r="AN2756" i="1"/>
  <c r="AD2755" i="1"/>
  <c r="I3603" i="1" l="1"/>
  <c r="K3602" i="1"/>
  <c r="N2756" i="1"/>
  <c r="W2756" i="1"/>
  <c r="U2757" i="1"/>
  <c r="AA3078" i="1"/>
  <c r="AJ2756" i="1"/>
  <c r="AN2757" i="1"/>
  <c r="AD2756" i="1"/>
  <c r="AQ2756" i="1"/>
  <c r="I3604" i="1" l="1"/>
  <c r="K3603" i="1"/>
  <c r="U2758" i="1"/>
  <c r="W2757" i="1"/>
  <c r="N2757" i="1"/>
  <c r="AQ2757" i="1"/>
  <c r="AD2757" i="1"/>
  <c r="AJ2757" i="1"/>
  <c r="AN2758" i="1"/>
  <c r="AA3079" i="1"/>
  <c r="I3605" i="1" l="1"/>
  <c r="K3604" i="1"/>
  <c r="N2758" i="1"/>
  <c r="U2759" i="1"/>
  <c r="W2758" i="1"/>
  <c r="AD2758" i="1"/>
  <c r="AA3080" i="1"/>
  <c r="AJ2758" i="1"/>
  <c r="AN2759" i="1"/>
  <c r="AQ2758" i="1"/>
  <c r="I3606" i="1" l="1"/>
  <c r="K3605" i="1"/>
  <c r="U2760" i="1"/>
  <c r="W2759" i="1"/>
  <c r="AA3081" i="1"/>
  <c r="AN2760" i="1"/>
  <c r="AJ2759" i="1"/>
  <c r="AD2759" i="1"/>
  <c r="I3607" i="1" l="1"/>
  <c r="K3606" i="1"/>
  <c r="U2761" i="1"/>
  <c r="W2760" i="1"/>
  <c r="AD2760" i="1"/>
  <c r="AJ2760" i="1"/>
  <c r="AA3082" i="1"/>
  <c r="AN2761" i="1"/>
  <c r="I3608" i="1" l="1"/>
  <c r="K3607" i="1"/>
  <c r="W2761" i="1"/>
  <c r="U2762" i="1"/>
  <c r="AJ2761" i="1"/>
  <c r="AD2761" i="1"/>
  <c r="AN2762" i="1"/>
  <c r="AA3083" i="1"/>
  <c r="I3609" i="1" l="1"/>
  <c r="K3608" i="1"/>
  <c r="U2763" i="1"/>
  <c r="W2762" i="1"/>
  <c r="AA3084" i="1"/>
  <c r="AD2762" i="1"/>
  <c r="AJ2762" i="1"/>
  <c r="AN2763" i="1"/>
  <c r="I3610" i="1" l="1"/>
  <c r="K3609" i="1"/>
  <c r="U2764" i="1"/>
  <c r="W2763" i="1"/>
  <c r="AD2763" i="1"/>
  <c r="AJ2763" i="1"/>
  <c r="AN2764" i="1"/>
  <c r="AA3085" i="1"/>
  <c r="I3611" i="1" l="1"/>
  <c r="K3610" i="1"/>
  <c r="W2764" i="1"/>
  <c r="U2765" i="1"/>
  <c r="AD2764" i="1"/>
  <c r="AN2765" i="1"/>
  <c r="AA3086" i="1"/>
  <c r="AJ2764" i="1"/>
  <c r="I3612" i="1" l="1"/>
  <c r="K3611" i="1"/>
  <c r="U2766" i="1"/>
  <c r="W2765" i="1"/>
  <c r="AN2766" i="1"/>
  <c r="AD2765" i="1"/>
  <c r="AJ2765" i="1"/>
  <c r="AA3087" i="1"/>
  <c r="I3613" i="1" l="1"/>
  <c r="K3612" i="1"/>
  <c r="U2767" i="1"/>
  <c r="W2766" i="1"/>
  <c r="AA3088" i="1"/>
  <c r="AN2767" i="1"/>
  <c r="AJ2766" i="1"/>
  <c r="AD2766" i="1"/>
  <c r="I3614" i="1" l="1"/>
  <c r="K3613" i="1"/>
  <c r="U2768" i="1"/>
  <c r="W2767" i="1"/>
  <c r="AJ2767" i="1"/>
  <c r="AN2768" i="1"/>
  <c r="AD2767" i="1"/>
  <c r="AA3089" i="1"/>
  <c r="I3615" i="1" l="1"/>
  <c r="K3614" i="1"/>
  <c r="U2769" i="1"/>
  <c r="W2768" i="1"/>
  <c r="AA3090" i="1"/>
  <c r="AJ2768" i="1"/>
  <c r="AD2768" i="1"/>
  <c r="AN2769" i="1"/>
  <c r="I3616" i="1" l="1"/>
  <c r="K3615" i="1"/>
  <c r="W2769" i="1"/>
  <c r="U2770" i="1"/>
  <c r="AD2769" i="1"/>
  <c r="AA3091" i="1"/>
  <c r="AJ2769" i="1"/>
  <c r="AN2770" i="1"/>
  <c r="I3617" i="1" l="1"/>
  <c r="K3616" i="1"/>
  <c r="U2771" i="1"/>
  <c r="W2770" i="1"/>
  <c r="AJ2770" i="1"/>
  <c r="AD2770" i="1"/>
  <c r="AN2771" i="1"/>
  <c r="AA3092" i="1"/>
  <c r="I3618" i="1" l="1"/>
  <c r="K3617" i="1"/>
  <c r="W2771" i="1"/>
  <c r="U2772" i="1"/>
  <c r="AD2771" i="1"/>
  <c r="AN2772" i="1"/>
  <c r="AA3093" i="1"/>
  <c r="AJ2771" i="1"/>
  <c r="I3619" i="1" l="1"/>
  <c r="K3618" i="1"/>
  <c r="W2772" i="1"/>
  <c r="U2773" i="1"/>
  <c r="AJ2772" i="1"/>
  <c r="AD2772" i="1"/>
  <c r="AA3094" i="1"/>
  <c r="AN2773" i="1"/>
  <c r="I3620" i="1" l="1"/>
  <c r="K3619" i="1"/>
  <c r="U2774" i="1"/>
  <c r="W2773" i="1"/>
  <c r="AD2773" i="1"/>
  <c r="AN2774" i="1"/>
  <c r="AA3095" i="1"/>
  <c r="AJ2773" i="1"/>
  <c r="I3621" i="1" l="1"/>
  <c r="K3620" i="1"/>
  <c r="U2775" i="1"/>
  <c r="W2774" i="1"/>
  <c r="AJ2774" i="1"/>
  <c r="AD2774" i="1"/>
  <c r="AN2775" i="1"/>
  <c r="AA3096" i="1"/>
  <c r="I3622" i="1" l="1"/>
  <c r="K3621" i="1"/>
  <c r="U2776" i="1"/>
  <c r="W2775" i="1"/>
  <c r="AD2775" i="1"/>
  <c r="AA3097" i="1"/>
  <c r="AJ2775" i="1"/>
  <c r="AN2776" i="1"/>
  <c r="I3623" i="1" l="1"/>
  <c r="K3622" i="1"/>
  <c r="U2777" i="1"/>
  <c r="W2776" i="1"/>
  <c r="AD2776" i="1"/>
  <c r="AJ2776" i="1"/>
  <c r="AN2777" i="1"/>
  <c r="AA3098" i="1"/>
  <c r="I3624" i="1" l="1"/>
  <c r="K3623" i="1"/>
  <c r="U2778" i="1"/>
  <c r="W2777" i="1"/>
  <c r="AA3099" i="1"/>
  <c r="AJ2777" i="1"/>
  <c r="AN2778" i="1"/>
  <c r="AD2777" i="1"/>
  <c r="I3625" i="1" l="1"/>
  <c r="K3624" i="1"/>
  <c r="U2779" i="1"/>
  <c r="W2778" i="1"/>
  <c r="AD2778" i="1"/>
  <c r="AJ2778" i="1"/>
  <c r="AN2779" i="1"/>
  <c r="AA3100" i="1"/>
  <c r="I3626" i="1" l="1"/>
  <c r="K3625" i="1"/>
  <c r="U2780" i="1"/>
  <c r="W2779" i="1"/>
  <c r="AJ2779" i="1"/>
  <c r="AN2780" i="1"/>
  <c r="AA3101" i="1"/>
  <c r="AD2779" i="1"/>
  <c r="I3627" i="1" l="1"/>
  <c r="K3626" i="1"/>
  <c r="U2781" i="1"/>
  <c r="W2780" i="1"/>
  <c r="AD2780" i="1"/>
  <c r="AN2781" i="1"/>
  <c r="AA3102" i="1"/>
  <c r="AJ2780" i="1"/>
  <c r="I3628" i="1" l="1"/>
  <c r="K3627" i="1"/>
  <c r="U2782" i="1"/>
  <c r="W2781" i="1"/>
  <c r="AJ2781" i="1"/>
  <c r="AN2782" i="1"/>
  <c r="AD2781" i="1"/>
  <c r="AA3103" i="1"/>
  <c r="I3629" i="1" l="1"/>
  <c r="K3628" i="1"/>
  <c r="U2783" i="1"/>
  <c r="W2782" i="1"/>
  <c r="AA3104" i="1"/>
  <c r="AN2783" i="1"/>
  <c r="AJ2782" i="1"/>
  <c r="AD2782" i="1"/>
  <c r="I3630" i="1" l="1"/>
  <c r="K3629" i="1"/>
  <c r="W2783" i="1"/>
  <c r="U2784" i="1"/>
  <c r="AN2784" i="1"/>
  <c r="AJ2783" i="1"/>
  <c r="AD2783" i="1"/>
  <c r="AA3105" i="1"/>
  <c r="I3631" i="1" l="1"/>
  <c r="K3630" i="1"/>
  <c r="W2784" i="1"/>
  <c r="U2785" i="1"/>
  <c r="AJ2784" i="1"/>
  <c r="AA3106" i="1"/>
  <c r="AD2784" i="1"/>
  <c r="AN2785" i="1"/>
  <c r="I3632" i="1" l="1"/>
  <c r="K3631" i="1"/>
  <c r="W2785" i="1"/>
  <c r="U2786" i="1"/>
  <c r="AN2786" i="1"/>
  <c r="AA3107" i="1"/>
  <c r="AD2785" i="1"/>
  <c r="AJ2785" i="1"/>
  <c r="I3633" i="1" l="1"/>
  <c r="K3632" i="1"/>
  <c r="U2787" i="1"/>
  <c r="W2786" i="1"/>
  <c r="AJ2786" i="1"/>
  <c r="AD2786" i="1"/>
  <c r="AA3108" i="1"/>
  <c r="AN2787" i="1"/>
  <c r="I3634" i="1" l="1"/>
  <c r="K3633" i="1"/>
  <c r="U2788" i="1"/>
  <c r="W2787" i="1"/>
  <c r="AN2788" i="1"/>
  <c r="AD2787" i="1"/>
  <c r="AA3109" i="1"/>
  <c r="AJ2787" i="1"/>
  <c r="I3635" i="1" l="1"/>
  <c r="K3634" i="1"/>
  <c r="U2789" i="1"/>
  <c r="W2788" i="1"/>
  <c r="AD2788" i="1"/>
  <c r="AJ2788" i="1"/>
  <c r="AA3110" i="1"/>
  <c r="AN2789" i="1"/>
  <c r="I3636" i="1" l="1"/>
  <c r="K3635" i="1"/>
  <c r="W2789" i="1"/>
  <c r="U2790" i="1"/>
  <c r="AA3111" i="1"/>
  <c r="AD2789" i="1"/>
  <c r="AJ2789" i="1"/>
  <c r="AN2790" i="1"/>
  <c r="I3637" i="1" l="1"/>
  <c r="K3636" i="1"/>
  <c r="U2791" i="1"/>
  <c r="W2790" i="1"/>
  <c r="AD2790" i="1"/>
  <c r="AN2791" i="1"/>
  <c r="AJ2790" i="1"/>
  <c r="AA3112" i="1"/>
  <c r="I3638" i="1" l="1"/>
  <c r="K3637" i="1"/>
  <c r="U2792" i="1"/>
  <c r="W2791" i="1"/>
  <c r="AA3113" i="1"/>
  <c r="AD2791" i="1"/>
  <c r="AJ2791" i="1"/>
  <c r="AN2792" i="1"/>
  <c r="I3639" i="1" l="1"/>
  <c r="K3638" i="1"/>
  <c r="U2793" i="1"/>
  <c r="W2792" i="1"/>
  <c r="AJ2792" i="1"/>
  <c r="AD2792" i="1"/>
  <c r="AN2793" i="1"/>
  <c r="AA3114" i="1"/>
  <c r="I3640" i="1" l="1"/>
  <c r="K3639" i="1"/>
  <c r="W2793" i="1"/>
  <c r="U2794" i="1"/>
  <c r="AN2794" i="1"/>
  <c r="AD2793" i="1"/>
  <c r="AJ2793" i="1"/>
  <c r="AA3115" i="1"/>
  <c r="I3641" i="1" l="1"/>
  <c r="K3640" i="1"/>
  <c r="U2795" i="1"/>
  <c r="W2794" i="1"/>
  <c r="AD2794" i="1"/>
  <c r="AA3116" i="1"/>
  <c r="AJ2794" i="1"/>
  <c r="AN2795" i="1"/>
  <c r="I3642" i="1" l="1"/>
  <c r="K3641" i="1"/>
  <c r="U2796" i="1"/>
  <c r="W2795" i="1"/>
  <c r="AD2795" i="1"/>
  <c r="AN2796" i="1"/>
  <c r="AJ2795" i="1"/>
  <c r="AA3117" i="1"/>
  <c r="I3643" i="1" l="1"/>
  <c r="K3642" i="1"/>
  <c r="U2797" i="1"/>
  <c r="W2796" i="1"/>
  <c r="AN2797" i="1"/>
  <c r="AD2796" i="1"/>
  <c r="AJ2796" i="1"/>
  <c r="AA3118" i="1"/>
  <c r="I3644" i="1" l="1"/>
  <c r="K3643" i="1"/>
  <c r="U2798" i="1"/>
  <c r="W2797" i="1"/>
  <c r="AA3119" i="1"/>
  <c r="AN2798" i="1"/>
  <c r="AJ2797" i="1"/>
  <c r="AD2797" i="1"/>
  <c r="I3645" i="1" l="1"/>
  <c r="K3644" i="1"/>
  <c r="U2799" i="1"/>
  <c r="W2798" i="1"/>
  <c r="AN2799" i="1"/>
  <c r="AJ2798" i="1"/>
  <c r="AD2798" i="1"/>
  <c r="AA3120" i="1"/>
  <c r="I3646" i="1" l="1"/>
  <c r="K3645" i="1"/>
  <c r="U2800" i="1"/>
  <c r="W2799" i="1"/>
  <c r="AD2799" i="1"/>
  <c r="AA3121" i="1"/>
  <c r="AJ2799" i="1"/>
  <c r="AN2800" i="1"/>
  <c r="I3647" i="1" l="1"/>
  <c r="K3646" i="1"/>
  <c r="W2800" i="1"/>
  <c r="U2801" i="1"/>
  <c r="AD2800" i="1"/>
  <c r="AN2801" i="1"/>
  <c r="AA3122" i="1"/>
  <c r="AJ2800" i="1"/>
  <c r="I3648" i="1" l="1"/>
  <c r="K3647" i="1"/>
  <c r="U2802" i="1"/>
  <c r="W2801" i="1"/>
  <c r="AJ2801" i="1"/>
  <c r="AN2802" i="1"/>
  <c r="AA3123" i="1"/>
  <c r="AD2801" i="1"/>
  <c r="I3649" i="1" l="1"/>
  <c r="K3648" i="1"/>
  <c r="W2802" i="1"/>
  <c r="U2803" i="1"/>
  <c r="AN2803" i="1"/>
  <c r="AD2802" i="1"/>
  <c r="AJ2802" i="1"/>
  <c r="AA3124" i="1"/>
  <c r="I3650" i="1" l="1"/>
  <c r="K3649" i="1"/>
  <c r="W2803" i="1"/>
  <c r="U2804" i="1"/>
  <c r="AA3125" i="1"/>
  <c r="AD2803" i="1"/>
  <c r="AJ2803" i="1"/>
  <c r="AN2804" i="1"/>
  <c r="I3651" i="1" l="1"/>
  <c r="K3650" i="1"/>
  <c r="W2804" i="1"/>
  <c r="U2805" i="1"/>
  <c r="AD2804" i="1"/>
  <c r="AJ2804" i="1"/>
  <c r="AN2805" i="1"/>
  <c r="AA3126" i="1"/>
  <c r="I3652" i="1" l="1"/>
  <c r="K3651" i="1"/>
  <c r="U2806" i="1"/>
  <c r="W2805" i="1"/>
  <c r="AA3127" i="1"/>
  <c r="AJ2805" i="1"/>
  <c r="AN2806" i="1"/>
  <c r="AD2805" i="1"/>
  <c r="I3653" i="1" l="1"/>
  <c r="K3652" i="1"/>
  <c r="U2807" i="1"/>
  <c r="W2806" i="1"/>
  <c r="AD2806" i="1"/>
  <c r="AA3128" i="1"/>
  <c r="AN2807" i="1"/>
  <c r="AJ2806" i="1"/>
  <c r="I3654" i="1" l="1"/>
  <c r="K3653" i="1"/>
  <c r="U2808" i="1"/>
  <c r="W2807" i="1"/>
  <c r="AJ2807" i="1"/>
  <c r="AN2808" i="1"/>
  <c r="AA3129" i="1"/>
  <c r="AD2807" i="1"/>
  <c r="I3655" i="1" l="1"/>
  <c r="K3654" i="1"/>
  <c r="U2809" i="1"/>
  <c r="W2808" i="1"/>
  <c r="AD2808" i="1"/>
  <c r="AN2809" i="1"/>
  <c r="AA3130" i="1"/>
  <c r="AJ2808" i="1"/>
  <c r="I3656" i="1" l="1"/>
  <c r="K3655" i="1"/>
  <c r="W2809" i="1"/>
  <c r="U2810" i="1"/>
  <c r="AA3131" i="1"/>
  <c r="AN2810" i="1"/>
  <c r="AJ2809" i="1"/>
  <c r="AD2809" i="1"/>
  <c r="I3657" i="1" l="1"/>
  <c r="K3656" i="1"/>
  <c r="W2810" i="1"/>
  <c r="U2811" i="1"/>
  <c r="AD2810" i="1"/>
  <c r="AN2811" i="1"/>
  <c r="AJ2810" i="1"/>
  <c r="AA3132" i="1"/>
  <c r="I3658" i="1" l="1"/>
  <c r="K3657" i="1"/>
  <c r="U2812" i="1"/>
  <c r="W2811" i="1"/>
  <c r="AJ2811" i="1"/>
  <c r="AN2812" i="1"/>
  <c r="AA3133" i="1"/>
  <c r="AD2811" i="1"/>
  <c r="I3659" i="1" l="1"/>
  <c r="K3658" i="1"/>
  <c r="U2813" i="1"/>
  <c r="W2812" i="1"/>
  <c r="AD2812" i="1"/>
  <c r="AN2813" i="1"/>
  <c r="AA3134" i="1"/>
  <c r="AJ2812" i="1"/>
  <c r="I3660" i="1" l="1"/>
  <c r="K3659" i="1"/>
  <c r="W2813" i="1"/>
  <c r="U2814" i="1"/>
  <c r="AJ2813" i="1"/>
  <c r="AN2814" i="1"/>
  <c r="AA3135" i="1"/>
  <c r="AD2813" i="1"/>
  <c r="I3661" i="1" l="1"/>
  <c r="K3660" i="1"/>
  <c r="U2815" i="1"/>
  <c r="W2814" i="1"/>
  <c r="AD2814" i="1"/>
  <c r="AN2815" i="1"/>
  <c r="AA3136" i="1"/>
  <c r="AJ2814" i="1"/>
  <c r="I3662" i="1" l="1"/>
  <c r="K3661" i="1"/>
  <c r="U2816" i="1"/>
  <c r="W2815" i="1"/>
  <c r="AJ2815" i="1"/>
  <c r="AN2816" i="1"/>
  <c r="AA3137" i="1"/>
  <c r="AD2815" i="1"/>
  <c r="I3663" i="1" l="1"/>
  <c r="K3662" i="1"/>
  <c r="W2816" i="1"/>
  <c r="U2817" i="1"/>
  <c r="AN2817" i="1"/>
  <c r="AD2816" i="1"/>
  <c r="AJ2816" i="1"/>
  <c r="AA3138" i="1"/>
  <c r="I3664" i="1" l="1"/>
  <c r="K3663" i="1"/>
  <c r="U2818" i="1"/>
  <c r="W2817" i="1"/>
  <c r="AA3139" i="1"/>
  <c r="AN2818" i="1"/>
  <c r="AD2817" i="1"/>
  <c r="AJ2817" i="1"/>
  <c r="I3665" i="1" l="1"/>
  <c r="K3664" i="1"/>
  <c r="W2818" i="1"/>
  <c r="U2819" i="1"/>
  <c r="AJ2818" i="1"/>
  <c r="AN2819" i="1"/>
  <c r="AD2818" i="1"/>
  <c r="AA3140" i="1"/>
  <c r="K3665" i="1" l="1"/>
  <c r="I3666" i="1"/>
  <c r="W2819" i="1"/>
  <c r="U2820" i="1"/>
  <c r="AD2819" i="1"/>
  <c r="AJ2819" i="1"/>
  <c r="AA3141" i="1"/>
  <c r="AN2820" i="1"/>
  <c r="I3667" i="1" l="1"/>
  <c r="K3666" i="1"/>
  <c r="U2821" i="1"/>
  <c r="W2820" i="1"/>
  <c r="AN2821" i="1"/>
  <c r="AJ2820" i="1"/>
  <c r="AA3142" i="1"/>
  <c r="AD2820" i="1"/>
  <c r="K3667" i="1" l="1"/>
  <c r="I3668" i="1"/>
  <c r="U2822" i="1"/>
  <c r="W2821" i="1"/>
  <c r="AD2821" i="1"/>
  <c r="AJ2821" i="1"/>
  <c r="AA3143" i="1"/>
  <c r="AN2822" i="1"/>
  <c r="K3668" i="1" l="1"/>
  <c r="I3669" i="1"/>
  <c r="U2823" i="1"/>
  <c r="W2822" i="1"/>
  <c r="AA3144" i="1"/>
  <c r="AJ2822" i="1"/>
  <c r="AN2823" i="1"/>
  <c r="AD2822" i="1"/>
  <c r="K3669" i="1" l="1"/>
  <c r="I3670" i="1"/>
  <c r="U2824" i="1"/>
  <c r="W2823" i="1"/>
  <c r="AN2824" i="1"/>
  <c r="AJ2823" i="1"/>
  <c r="AD2823" i="1"/>
  <c r="AA3145" i="1"/>
  <c r="K3670" i="1" l="1"/>
  <c r="I3671" i="1"/>
  <c r="U2825" i="1"/>
  <c r="W2824" i="1"/>
  <c r="AD2824" i="1"/>
  <c r="AJ2824" i="1"/>
  <c r="AA3146" i="1"/>
  <c r="AN2825" i="1"/>
  <c r="I3672" i="1" l="1"/>
  <c r="K3671" i="1"/>
  <c r="U2826" i="1"/>
  <c r="W2825" i="1"/>
  <c r="AN2826" i="1"/>
  <c r="AD2825" i="1"/>
  <c r="AJ2825" i="1"/>
  <c r="AA3147" i="1"/>
  <c r="I3673" i="1" l="1"/>
  <c r="K3672" i="1"/>
  <c r="U2827" i="1"/>
  <c r="W2826" i="1"/>
  <c r="AA3148" i="1"/>
  <c r="AD2826" i="1"/>
  <c r="AJ2826" i="1"/>
  <c r="AN2827" i="1"/>
  <c r="I3674" i="1" l="1"/>
  <c r="K3673" i="1"/>
  <c r="U2828" i="1"/>
  <c r="W2827" i="1"/>
  <c r="AJ2827" i="1"/>
  <c r="AD2827" i="1"/>
  <c r="AN2828" i="1"/>
  <c r="AA3149" i="1"/>
  <c r="I3675" i="1" l="1"/>
  <c r="K3674" i="1"/>
  <c r="U2829" i="1"/>
  <c r="W2828" i="1"/>
  <c r="AD2828" i="1"/>
  <c r="AA3150" i="1"/>
  <c r="AN2829" i="1"/>
  <c r="AJ2828" i="1"/>
  <c r="I3676" i="1" l="1"/>
  <c r="K3675" i="1"/>
  <c r="W2829" i="1"/>
  <c r="U2830" i="1"/>
  <c r="AJ2829" i="1"/>
  <c r="AD2829" i="1"/>
  <c r="AA3151" i="1"/>
  <c r="AN2830" i="1"/>
  <c r="K3676" i="1" l="1"/>
  <c r="I3677" i="1"/>
  <c r="U2831" i="1"/>
  <c r="W2830" i="1"/>
  <c r="AD2830" i="1"/>
  <c r="AN2831" i="1"/>
  <c r="AA3152" i="1"/>
  <c r="AJ2830" i="1"/>
  <c r="K3677" i="1" l="1"/>
  <c r="I3678" i="1"/>
  <c r="U2832" i="1"/>
  <c r="W2831" i="1"/>
  <c r="AA3153" i="1"/>
  <c r="AJ2831" i="1"/>
  <c r="AD2831" i="1"/>
  <c r="AN2832" i="1"/>
  <c r="K3678" i="1" l="1"/>
  <c r="I3679" i="1"/>
  <c r="U2833" i="1"/>
  <c r="W2832" i="1"/>
  <c r="AN2833" i="1"/>
  <c r="AJ2832" i="1"/>
  <c r="AD2832" i="1"/>
  <c r="AA3154" i="1"/>
  <c r="I3680" i="1" l="1"/>
  <c r="K3679" i="1"/>
  <c r="W2833" i="1"/>
  <c r="U2834" i="1"/>
  <c r="AD2833" i="1"/>
  <c r="AA3155" i="1"/>
  <c r="AJ2833" i="1"/>
  <c r="AN2834" i="1"/>
  <c r="K3680" i="1" l="1"/>
  <c r="I3681" i="1"/>
  <c r="U2835" i="1"/>
  <c r="W2834" i="1"/>
  <c r="AA3156" i="1"/>
  <c r="AN2835" i="1"/>
  <c r="AJ2834" i="1"/>
  <c r="AD2834" i="1"/>
  <c r="K3681" i="1" l="1"/>
  <c r="I3682" i="1"/>
  <c r="U2836" i="1"/>
  <c r="W2835" i="1"/>
  <c r="AJ2835" i="1"/>
  <c r="AA3157" i="1"/>
  <c r="AD2835" i="1"/>
  <c r="AN2836" i="1"/>
  <c r="K3682" i="1" l="1"/>
  <c r="I3683" i="1"/>
  <c r="U2837" i="1"/>
  <c r="W2836" i="1"/>
  <c r="AD2836" i="1"/>
  <c r="AN2837" i="1"/>
  <c r="AA3158" i="1"/>
  <c r="AJ2836" i="1"/>
  <c r="I3684" i="1" l="1"/>
  <c r="K3683" i="1"/>
  <c r="W2837" i="1"/>
  <c r="U2838" i="1"/>
  <c r="AN2838" i="1"/>
  <c r="AJ2837" i="1"/>
  <c r="AA3159" i="1"/>
  <c r="AD2837" i="1"/>
  <c r="K3684" i="1" l="1"/>
  <c r="I3685" i="1"/>
  <c r="U2839" i="1"/>
  <c r="W2838" i="1"/>
  <c r="AD2838" i="1"/>
  <c r="AJ2838" i="1"/>
  <c r="AA3160" i="1"/>
  <c r="AN2839" i="1"/>
  <c r="I3686" i="1" l="1"/>
  <c r="K3685" i="1"/>
  <c r="U2840" i="1"/>
  <c r="W2839" i="1"/>
  <c r="AJ2839" i="1"/>
  <c r="AN2840" i="1"/>
  <c r="AA3161" i="1"/>
  <c r="AD2839" i="1"/>
  <c r="K3686" i="1" l="1"/>
  <c r="I3687" i="1"/>
  <c r="U2841" i="1"/>
  <c r="W2840" i="1"/>
  <c r="AJ2840" i="1"/>
  <c r="AN2841" i="1"/>
  <c r="AD2840" i="1"/>
  <c r="AA3162" i="1"/>
  <c r="K3687" i="1" l="1"/>
  <c r="I3688" i="1"/>
  <c r="W2841" i="1"/>
  <c r="U2842" i="1"/>
  <c r="AN2842" i="1"/>
  <c r="AA3163" i="1"/>
  <c r="AJ2841" i="1"/>
  <c r="AD2841" i="1"/>
  <c r="I3689" i="1" l="1"/>
  <c r="K3688" i="1"/>
  <c r="U2843" i="1"/>
  <c r="W2842" i="1"/>
  <c r="AJ2842" i="1"/>
  <c r="AN2843" i="1"/>
  <c r="AD2842" i="1"/>
  <c r="AA3164" i="1"/>
  <c r="I3690" i="1" l="1"/>
  <c r="K3689" i="1"/>
  <c r="W2843" i="1"/>
  <c r="U2844" i="1"/>
  <c r="AN2844" i="1"/>
  <c r="AJ2843" i="1"/>
  <c r="AA3165" i="1"/>
  <c r="AD2843" i="1"/>
  <c r="I3691" i="1" l="1"/>
  <c r="K3690" i="1"/>
  <c r="U2845" i="1"/>
  <c r="W2844" i="1"/>
  <c r="AJ2844" i="1"/>
  <c r="AN2845" i="1"/>
  <c r="AD2844" i="1"/>
  <c r="AA3166" i="1"/>
  <c r="I3692" i="1" l="1"/>
  <c r="K3691" i="1"/>
  <c r="U2846" i="1"/>
  <c r="W2845" i="1"/>
  <c r="AN2846" i="1"/>
  <c r="AA3167" i="1"/>
  <c r="AD2845" i="1"/>
  <c r="AJ2845" i="1"/>
  <c r="I3693" i="1" l="1"/>
  <c r="K3692" i="1"/>
  <c r="U2847" i="1"/>
  <c r="W2846" i="1"/>
  <c r="AJ2846" i="1"/>
  <c r="AN2847" i="1"/>
  <c r="AA3168" i="1"/>
  <c r="AD2846" i="1"/>
  <c r="K3693" i="1" l="1"/>
  <c r="I3694" i="1"/>
  <c r="W2847" i="1"/>
  <c r="U2848" i="1"/>
  <c r="AN2848" i="1"/>
  <c r="AD2847" i="1"/>
  <c r="AA3169" i="1"/>
  <c r="AJ2847" i="1"/>
  <c r="I3695" i="1" l="1"/>
  <c r="K3694" i="1"/>
  <c r="W2848" i="1"/>
  <c r="U2849" i="1"/>
  <c r="AA3170" i="1"/>
  <c r="AN2849" i="1"/>
  <c r="AJ2848" i="1"/>
  <c r="AD2848" i="1"/>
  <c r="I3696" i="1" l="1"/>
  <c r="K3695" i="1"/>
  <c r="W2849" i="1"/>
  <c r="U2850" i="1"/>
  <c r="AJ2849" i="1"/>
  <c r="AN2850" i="1"/>
  <c r="AD2849" i="1"/>
  <c r="AA3171" i="1"/>
  <c r="I3697" i="1" l="1"/>
  <c r="K3696" i="1"/>
  <c r="U2851" i="1"/>
  <c r="W2850" i="1"/>
  <c r="AA3172" i="1"/>
  <c r="AJ2850" i="1"/>
  <c r="AN2851" i="1"/>
  <c r="AD2850" i="1"/>
  <c r="K3697" i="1" l="1"/>
  <c r="I3698" i="1"/>
  <c r="U2852" i="1"/>
  <c r="W2851" i="1"/>
  <c r="AD2851" i="1"/>
  <c r="AJ2851" i="1"/>
  <c r="AN2852" i="1"/>
  <c r="AA3173" i="1"/>
  <c r="I3699" i="1" l="1"/>
  <c r="K3698" i="1"/>
  <c r="U2853" i="1"/>
  <c r="W2852" i="1"/>
  <c r="AA3174" i="1"/>
  <c r="AJ2852" i="1"/>
  <c r="AN2853" i="1"/>
  <c r="AD2852" i="1"/>
  <c r="I3700" i="1" l="1"/>
  <c r="K3699" i="1"/>
  <c r="W2853" i="1"/>
  <c r="U2854" i="1"/>
  <c r="AD2853" i="1"/>
  <c r="AJ2853" i="1"/>
  <c r="AN2854" i="1"/>
  <c r="AA3175" i="1"/>
  <c r="K3700" i="1" l="1"/>
  <c r="I3701" i="1"/>
  <c r="W2854" i="1"/>
  <c r="U2855" i="1"/>
  <c r="AN2855" i="1"/>
  <c r="AD2854" i="1"/>
  <c r="AA3176" i="1"/>
  <c r="AJ2854" i="1"/>
  <c r="I3702" i="1" l="1"/>
  <c r="K3701" i="1"/>
  <c r="U2856" i="1"/>
  <c r="W2855" i="1"/>
  <c r="AJ2855" i="1"/>
  <c r="AD2855" i="1"/>
  <c r="AA3177" i="1"/>
  <c r="AN2856" i="1"/>
  <c r="I3703" i="1" l="1"/>
  <c r="K3702" i="1"/>
  <c r="U2857" i="1"/>
  <c r="W2856" i="1"/>
  <c r="AN2857" i="1"/>
  <c r="AD2856" i="1"/>
  <c r="AA3178" i="1"/>
  <c r="AJ2856" i="1"/>
  <c r="I3704" i="1" l="1"/>
  <c r="K3703" i="1"/>
  <c r="W2857" i="1"/>
  <c r="U2858" i="1"/>
  <c r="AD2857" i="1"/>
  <c r="AJ2857" i="1"/>
  <c r="AA3179" i="1"/>
  <c r="AN2858" i="1"/>
  <c r="K3704" i="1" l="1"/>
  <c r="I3705" i="1"/>
  <c r="W2858" i="1"/>
  <c r="U2859" i="1"/>
  <c r="AD2858" i="1"/>
  <c r="AN2859" i="1"/>
  <c r="AA3180" i="1"/>
  <c r="AJ2858" i="1"/>
  <c r="K3705" i="1" l="1"/>
  <c r="I3706" i="1"/>
  <c r="U2860" i="1"/>
  <c r="W2859" i="1"/>
  <c r="AN2860" i="1"/>
  <c r="AJ2859" i="1"/>
  <c r="AA3181" i="1"/>
  <c r="AD2859" i="1"/>
  <c r="I3707" i="1" l="1"/>
  <c r="K3706" i="1"/>
  <c r="U2861" i="1"/>
  <c r="W2860" i="1"/>
  <c r="AD2860" i="1"/>
  <c r="AN2861" i="1"/>
  <c r="AJ2860" i="1"/>
  <c r="AA3182" i="1"/>
  <c r="I3708" i="1" l="1"/>
  <c r="K3707" i="1"/>
  <c r="W2861" i="1"/>
  <c r="U2862" i="1"/>
  <c r="AN2862" i="1"/>
  <c r="AA3183" i="1"/>
  <c r="AJ2861" i="1"/>
  <c r="AD2861" i="1"/>
  <c r="I3709" i="1" l="1"/>
  <c r="K3708" i="1"/>
  <c r="U2863" i="1"/>
  <c r="W2862" i="1"/>
  <c r="AN2863" i="1"/>
  <c r="AA3184" i="1"/>
  <c r="AD2862" i="1"/>
  <c r="AJ2862" i="1"/>
  <c r="K3709" i="1" l="1"/>
  <c r="I3710" i="1"/>
  <c r="W2863" i="1"/>
  <c r="U2864" i="1"/>
  <c r="AD2863" i="1"/>
  <c r="AA3185" i="1"/>
  <c r="AJ2863" i="1"/>
  <c r="AN2864" i="1"/>
  <c r="I3711" i="1" l="1"/>
  <c r="K3710" i="1"/>
  <c r="W2864" i="1"/>
  <c r="U2865" i="1"/>
  <c r="AN2865" i="1"/>
  <c r="AJ2864" i="1"/>
  <c r="AA3186" i="1"/>
  <c r="AD2864" i="1"/>
  <c r="I3712" i="1" l="1"/>
  <c r="K3711" i="1"/>
  <c r="W2865" i="1"/>
  <c r="U2866" i="1"/>
  <c r="AD2865" i="1"/>
  <c r="AN2866" i="1"/>
  <c r="AJ2865" i="1"/>
  <c r="AA3187" i="1"/>
  <c r="I3713" i="1" l="1"/>
  <c r="K3712" i="1"/>
  <c r="W2866" i="1"/>
  <c r="U2867" i="1"/>
  <c r="AN2867" i="1"/>
  <c r="AD2866" i="1"/>
  <c r="AA3188" i="1"/>
  <c r="AJ2866" i="1"/>
  <c r="I3714" i="1" l="1"/>
  <c r="K3713" i="1"/>
  <c r="U2868" i="1"/>
  <c r="W2867" i="1"/>
  <c r="AJ2867" i="1"/>
  <c r="AA3189" i="1"/>
  <c r="AN2868" i="1"/>
  <c r="AD2867" i="1"/>
  <c r="I3715" i="1" l="1"/>
  <c r="K3714" i="1"/>
  <c r="U2869" i="1"/>
  <c r="W2868" i="1"/>
  <c r="AD2868" i="1"/>
  <c r="AA3190" i="1"/>
  <c r="AN2869" i="1"/>
  <c r="AJ2868" i="1"/>
  <c r="I3716" i="1" l="1"/>
  <c r="K3715" i="1"/>
  <c r="U2870" i="1"/>
  <c r="W2869" i="1"/>
  <c r="AJ2869" i="1"/>
  <c r="AD2869" i="1"/>
  <c r="AN2870" i="1"/>
  <c r="AA3191" i="1"/>
  <c r="K3716" i="1" l="1"/>
  <c r="I3717" i="1"/>
  <c r="U2871" i="1"/>
  <c r="W2870" i="1"/>
  <c r="AD2870" i="1"/>
  <c r="AA3192" i="1"/>
  <c r="AN2871" i="1"/>
  <c r="AJ2870" i="1"/>
  <c r="I3718" i="1" l="1"/>
  <c r="K3717" i="1"/>
  <c r="U2872" i="1"/>
  <c r="W2871" i="1"/>
  <c r="AN2872" i="1"/>
  <c r="AD2871" i="1"/>
  <c r="AJ2871" i="1"/>
  <c r="AA3193" i="1"/>
  <c r="I3719" i="1" l="1"/>
  <c r="K3718" i="1"/>
  <c r="U2873" i="1"/>
  <c r="W2872" i="1"/>
  <c r="AD2872" i="1"/>
  <c r="AA3194" i="1"/>
  <c r="AJ2872" i="1"/>
  <c r="AN2873" i="1"/>
  <c r="K3719" i="1" l="1"/>
  <c r="I3720" i="1"/>
  <c r="U2874" i="1"/>
  <c r="W2873" i="1"/>
  <c r="AA3195" i="1"/>
  <c r="AN2874" i="1"/>
  <c r="AJ2873" i="1"/>
  <c r="AD2873" i="1"/>
  <c r="I3721" i="1" l="1"/>
  <c r="K3720" i="1"/>
  <c r="W2874" i="1"/>
  <c r="U2875" i="1"/>
  <c r="AN2875" i="1"/>
  <c r="AD2874" i="1"/>
  <c r="AJ2874" i="1"/>
  <c r="AA3196" i="1"/>
  <c r="I3722" i="1" l="1"/>
  <c r="K3721" i="1"/>
  <c r="U2876" i="1"/>
  <c r="W2875" i="1"/>
  <c r="AN2876" i="1"/>
  <c r="AJ2875" i="1"/>
  <c r="AA3197" i="1"/>
  <c r="AD2875" i="1"/>
  <c r="I3723" i="1" l="1"/>
  <c r="K3722" i="1"/>
  <c r="W2876" i="1"/>
  <c r="U2877" i="1"/>
  <c r="AJ2876" i="1"/>
  <c r="AA3198" i="1"/>
  <c r="AD2876" i="1"/>
  <c r="AN2877" i="1"/>
  <c r="I3724" i="1" l="1"/>
  <c r="K3723" i="1"/>
  <c r="W2877" i="1"/>
  <c r="U2878" i="1"/>
  <c r="AN2878" i="1"/>
  <c r="AA3199" i="1"/>
  <c r="AJ2877" i="1"/>
  <c r="AD2877" i="1"/>
  <c r="K3724" i="1" l="1"/>
  <c r="I3725" i="1"/>
  <c r="W2878" i="1"/>
  <c r="U2879" i="1"/>
  <c r="AA3200" i="1"/>
  <c r="AD2878" i="1"/>
  <c r="AJ2878" i="1"/>
  <c r="AN2879" i="1"/>
  <c r="I3726" i="1" l="1"/>
  <c r="K3725" i="1"/>
  <c r="W2879" i="1"/>
  <c r="U2880" i="1"/>
  <c r="AN2880" i="1"/>
  <c r="AA3201" i="1"/>
  <c r="AD2879" i="1"/>
  <c r="AJ2879" i="1"/>
  <c r="I3727" i="1" l="1"/>
  <c r="K3726" i="1"/>
  <c r="W2880" i="1"/>
  <c r="U2881" i="1"/>
  <c r="AD2880" i="1"/>
  <c r="AJ2880" i="1"/>
  <c r="AA3202" i="1"/>
  <c r="AN2881" i="1"/>
  <c r="K3727" i="1" l="1"/>
  <c r="I3728" i="1"/>
  <c r="W2881" i="1"/>
  <c r="U2882" i="1"/>
  <c r="AJ2881" i="1"/>
  <c r="AD2881" i="1"/>
  <c r="AN2882" i="1"/>
  <c r="AA3203" i="1"/>
  <c r="K3728" i="1" l="1"/>
  <c r="I3729" i="1"/>
  <c r="U2883" i="1"/>
  <c r="W2882" i="1"/>
  <c r="AN2883" i="1"/>
  <c r="AD2882" i="1"/>
  <c r="AA3204" i="1"/>
  <c r="AJ2882" i="1"/>
  <c r="I3730" i="1" l="1"/>
  <c r="K3729" i="1"/>
  <c r="U2884" i="1"/>
  <c r="W2883" i="1"/>
  <c r="AD2883" i="1"/>
  <c r="AA3205" i="1"/>
  <c r="AJ2883" i="1"/>
  <c r="AN2884" i="1"/>
  <c r="K3730" i="1" l="1"/>
  <c r="I3731" i="1"/>
  <c r="U2885" i="1"/>
  <c r="W2884" i="1"/>
  <c r="AN2885" i="1"/>
  <c r="AJ2884" i="1"/>
  <c r="AA3206" i="1"/>
  <c r="AD2884" i="1"/>
  <c r="K3731" i="1" l="1"/>
  <c r="I3732" i="1"/>
  <c r="U2886" i="1"/>
  <c r="W2885" i="1"/>
  <c r="AN2886" i="1"/>
  <c r="AD2885" i="1"/>
  <c r="AA3207" i="1"/>
  <c r="AJ2885" i="1"/>
  <c r="K3732" i="1" l="1"/>
  <c r="I3733" i="1"/>
  <c r="U2887" i="1"/>
  <c r="W2886" i="1"/>
  <c r="AD2886" i="1"/>
  <c r="AA3208" i="1"/>
  <c r="AJ2886" i="1"/>
  <c r="AN2887" i="1"/>
  <c r="I3734" i="1" l="1"/>
  <c r="K3733" i="1"/>
  <c r="U2888" i="1"/>
  <c r="W2887" i="1"/>
  <c r="AJ2887" i="1"/>
  <c r="AA3209" i="1"/>
  <c r="AN2888" i="1"/>
  <c r="AD2887" i="1"/>
  <c r="K3734" i="1" l="1"/>
  <c r="I3735" i="1"/>
  <c r="W2888" i="1"/>
  <c r="U2889" i="1"/>
  <c r="AD2888" i="1"/>
  <c r="AA3210" i="1"/>
  <c r="AN2889" i="1"/>
  <c r="AJ2888" i="1"/>
  <c r="K3735" i="1" l="1"/>
  <c r="I3736" i="1"/>
  <c r="U2890" i="1"/>
  <c r="W2889" i="1"/>
  <c r="AA3211" i="1"/>
  <c r="AJ2889" i="1"/>
  <c r="AN2890" i="1"/>
  <c r="AD2889" i="1"/>
  <c r="K3736" i="1" l="1"/>
  <c r="I3737" i="1"/>
  <c r="W2890" i="1"/>
  <c r="U2891" i="1"/>
  <c r="AD2890" i="1"/>
  <c r="AJ2890" i="1"/>
  <c r="AN2891" i="1"/>
  <c r="AA3212" i="1"/>
  <c r="K3737" i="1" l="1"/>
  <c r="I3738" i="1"/>
  <c r="U2892" i="1"/>
  <c r="W2891" i="1"/>
  <c r="AA3213" i="1"/>
  <c r="AJ2891" i="1"/>
  <c r="AD2891" i="1"/>
  <c r="AN2892" i="1"/>
  <c r="K3738" i="1" l="1"/>
  <c r="I3739" i="1"/>
  <c r="W2892" i="1"/>
  <c r="U2893" i="1"/>
  <c r="AN2893" i="1"/>
  <c r="AJ2892" i="1"/>
  <c r="AD2892" i="1"/>
  <c r="AA3214" i="1"/>
  <c r="K3739" i="1" l="1"/>
  <c r="I3740" i="1"/>
  <c r="W2893" i="1"/>
  <c r="U2894" i="1"/>
  <c r="AA3215" i="1"/>
  <c r="AD2893" i="1"/>
  <c r="AJ2893" i="1"/>
  <c r="AN2894" i="1"/>
  <c r="I3741" i="1" l="1"/>
  <c r="K3740" i="1"/>
  <c r="W2894" i="1"/>
  <c r="U2895" i="1"/>
  <c r="AD2894" i="1"/>
  <c r="AN2895" i="1"/>
  <c r="AJ2894" i="1"/>
  <c r="AA3216" i="1"/>
  <c r="K3741" i="1" l="1"/>
  <c r="I3742" i="1"/>
  <c r="U2896" i="1"/>
  <c r="W2895" i="1"/>
  <c r="AA3217" i="1"/>
  <c r="AD2895" i="1"/>
  <c r="AN2896" i="1"/>
  <c r="AJ2895" i="1"/>
  <c r="K3742" i="1" l="1"/>
  <c r="I3743" i="1"/>
  <c r="U2897" i="1"/>
  <c r="W2896" i="1"/>
  <c r="AN2897" i="1"/>
  <c r="AD2896" i="1"/>
  <c r="AJ2896" i="1"/>
  <c r="AA3218" i="1"/>
  <c r="K3743" i="1" l="1"/>
  <c r="I3744" i="1"/>
  <c r="U2898" i="1"/>
  <c r="W2897" i="1"/>
  <c r="AQ2897" i="1"/>
  <c r="AA3219" i="1"/>
  <c r="AJ2897" i="1"/>
  <c r="AD2897" i="1"/>
  <c r="AN2898" i="1"/>
  <c r="K3744" i="1" l="1"/>
  <c r="I3745" i="1"/>
  <c r="U2899" i="1"/>
  <c r="W2898" i="1"/>
  <c r="AD2898" i="1"/>
  <c r="AA3220" i="1"/>
  <c r="AN2899" i="1"/>
  <c r="AJ2898" i="1"/>
  <c r="K3745" i="1" l="1"/>
  <c r="I3746" i="1"/>
  <c r="W2899" i="1"/>
  <c r="U2900" i="1"/>
  <c r="AD2899" i="1"/>
  <c r="AN2900" i="1"/>
  <c r="AJ2899" i="1"/>
  <c r="AA3221" i="1"/>
  <c r="K3746" i="1" l="1"/>
  <c r="I3747" i="1"/>
  <c r="W2900" i="1"/>
  <c r="U2901" i="1"/>
  <c r="AJ2900" i="1"/>
  <c r="AA3222" i="1"/>
  <c r="AN2901" i="1"/>
  <c r="AD2900" i="1"/>
  <c r="K3747" i="1" l="1"/>
  <c r="I3748" i="1"/>
  <c r="W2901" i="1"/>
  <c r="U2902" i="1"/>
  <c r="AJ2901" i="1"/>
  <c r="AN2902" i="1"/>
  <c r="AD2901" i="1"/>
  <c r="AA3223" i="1"/>
  <c r="K3748" i="1" l="1"/>
  <c r="I3749" i="1"/>
  <c r="U2903" i="1"/>
  <c r="W2902" i="1"/>
  <c r="AN2903" i="1"/>
  <c r="AD2902" i="1"/>
  <c r="AA3224" i="1"/>
  <c r="AJ2902" i="1"/>
  <c r="K3749" i="1" l="1"/>
  <c r="I3750" i="1"/>
  <c r="U2904" i="1"/>
  <c r="W2903" i="1"/>
  <c r="AJ2903" i="1"/>
  <c r="AN2904" i="1"/>
  <c r="AD2903" i="1"/>
  <c r="AA3225" i="1"/>
  <c r="K3750" i="1" l="1"/>
  <c r="I3751" i="1"/>
  <c r="W2904" i="1"/>
  <c r="U2905" i="1"/>
  <c r="AN2905" i="1"/>
  <c r="AD2904" i="1"/>
  <c r="AA3226" i="1"/>
  <c r="AJ2904" i="1"/>
  <c r="K3751" i="1" l="1"/>
  <c r="I3752" i="1"/>
  <c r="U2906" i="1"/>
  <c r="W2905" i="1"/>
  <c r="AJ2905" i="1"/>
  <c r="AA3227" i="1"/>
  <c r="AD2905" i="1"/>
  <c r="AN2906" i="1"/>
  <c r="K3752" i="1" l="1"/>
  <c r="I3753" i="1"/>
  <c r="U2907" i="1"/>
  <c r="W2906" i="1"/>
  <c r="AN2907" i="1"/>
  <c r="AA3228" i="1"/>
  <c r="AD2906" i="1"/>
  <c r="AJ2906" i="1"/>
  <c r="I3754" i="1" l="1"/>
  <c r="K3753" i="1"/>
  <c r="U2908" i="1"/>
  <c r="W2907" i="1"/>
  <c r="AD2907" i="1"/>
  <c r="AJ2907" i="1"/>
  <c r="AN2908" i="1"/>
  <c r="AA3229" i="1"/>
  <c r="K3754" i="1" l="1"/>
  <c r="I3755" i="1"/>
  <c r="U2909" i="1"/>
  <c r="W2908" i="1"/>
  <c r="AJ2908" i="1"/>
  <c r="AN2909" i="1"/>
  <c r="AA3230" i="1"/>
  <c r="AD2908" i="1"/>
  <c r="K3755" i="1" l="1"/>
  <c r="I3756" i="1"/>
  <c r="U2910" i="1"/>
  <c r="W2909" i="1"/>
  <c r="AD2909" i="1"/>
  <c r="AN2910" i="1"/>
  <c r="AA3231" i="1"/>
  <c r="AJ2909" i="1"/>
  <c r="I3757" i="1" l="1"/>
  <c r="K3756" i="1"/>
  <c r="U2911" i="1"/>
  <c r="W2910" i="1"/>
  <c r="AJ2910" i="1"/>
  <c r="AN2911" i="1"/>
  <c r="AA3232" i="1"/>
  <c r="AD2910" i="1"/>
  <c r="K3757" i="1" l="1"/>
  <c r="I3758" i="1"/>
  <c r="U2912" i="1"/>
  <c r="W2911" i="1"/>
  <c r="AD2911" i="1"/>
  <c r="AA3233" i="1"/>
  <c r="AN2912" i="1"/>
  <c r="AJ2911" i="1"/>
  <c r="K3758" i="1" l="1"/>
  <c r="I3759" i="1"/>
  <c r="U2913" i="1"/>
  <c r="W2912" i="1"/>
  <c r="AJ2912" i="1"/>
  <c r="AA3234" i="1"/>
  <c r="AD2912" i="1"/>
  <c r="AN2913" i="1"/>
  <c r="I3760" i="1" l="1"/>
  <c r="K3759" i="1"/>
  <c r="U2914" i="1"/>
  <c r="W2913" i="1"/>
  <c r="AD2913" i="1"/>
  <c r="AA3235" i="1"/>
  <c r="AJ2913" i="1"/>
  <c r="AN2914" i="1"/>
  <c r="I3761" i="1" l="1"/>
  <c r="K3760" i="1"/>
  <c r="U2915" i="1"/>
  <c r="W2914" i="1"/>
  <c r="AD2914" i="1"/>
  <c r="AJ2914" i="1"/>
  <c r="AN2915" i="1"/>
  <c r="AA3236" i="1"/>
  <c r="K3761" i="1" l="1"/>
  <c r="I3762" i="1"/>
  <c r="U2916" i="1"/>
  <c r="W2915" i="1"/>
  <c r="AN2916" i="1"/>
  <c r="AD2915" i="1"/>
  <c r="AA3237" i="1"/>
  <c r="AJ2915" i="1"/>
  <c r="K3762" i="1" l="1"/>
  <c r="I3763" i="1"/>
  <c r="W2916" i="1"/>
  <c r="U2917" i="1"/>
  <c r="AD2916" i="1"/>
  <c r="AN2917" i="1"/>
  <c r="AJ2916" i="1"/>
  <c r="AA3238" i="1"/>
  <c r="K3763" i="1" l="1"/>
  <c r="I3764" i="1"/>
  <c r="W2917" i="1"/>
  <c r="U2918" i="1"/>
  <c r="AA3239" i="1"/>
  <c r="AN2918" i="1"/>
  <c r="AD2917" i="1"/>
  <c r="AJ2917" i="1"/>
  <c r="K3764" i="1" l="1"/>
  <c r="I3765" i="1"/>
  <c r="U2919" i="1"/>
  <c r="W2918" i="1"/>
  <c r="AN2919" i="1"/>
  <c r="AD2918" i="1"/>
  <c r="AJ2918" i="1"/>
  <c r="AA3240" i="1"/>
  <c r="K3765" i="1" l="1"/>
  <c r="I3766" i="1"/>
  <c r="U2920" i="1"/>
  <c r="W2919" i="1"/>
  <c r="AJ2919" i="1"/>
  <c r="AN2920" i="1"/>
  <c r="AA3241" i="1"/>
  <c r="AD2919" i="1"/>
  <c r="K3766" i="1" l="1"/>
  <c r="I3767" i="1"/>
  <c r="U2921" i="1"/>
  <c r="W2920" i="1"/>
  <c r="AD2920" i="1"/>
  <c r="AN2921" i="1"/>
  <c r="AA3242" i="1"/>
  <c r="AJ2920" i="1"/>
  <c r="K3767" i="1" l="1"/>
  <c r="I3768" i="1"/>
  <c r="U2922" i="1"/>
  <c r="W2921" i="1"/>
  <c r="AA3243" i="1"/>
  <c r="AN2922" i="1"/>
  <c r="AJ2921" i="1"/>
  <c r="AD2921" i="1"/>
  <c r="K3768" i="1" l="1"/>
  <c r="I3769" i="1"/>
  <c r="U2923" i="1"/>
  <c r="W2922" i="1"/>
  <c r="AN2923" i="1"/>
  <c r="AD2922" i="1"/>
  <c r="AJ2922" i="1"/>
  <c r="AA3244" i="1"/>
  <c r="K3769" i="1" l="1"/>
  <c r="I3770" i="1"/>
  <c r="W2923" i="1"/>
  <c r="U2924" i="1"/>
  <c r="AJ2923" i="1"/>
  <c r="AA3245" i="1"/>
  <c r="AQ2923" i="1"/>
  <c r="AD2923" i="1"/>
  <c r="AN2924" i="1"/>
  <c r="K3770" i="1" l="1"/>
  <c r="I3771" i="1"/>
  <c r="W2924" i="1"/>
  <c r="U2925" i="1"/>
  <c r="AQ2924" i="1"/>
  <c r="AA3246" i="1"/>
  <c r="AD2924" i="1"/>
  <c r="AJ2924" i="1"/>
  <c r="AN2925" i="1"/>
  <c r="K3771" i="1" l="1"/>
  <c r="I3772" i="1"/>
  <c r="U2926" i="1"/>
  <c r="W2925" i="1"/>
  <c r="AA3247" i="1"/>
  <c r="AJ2925" i="1"/>
  <c r="AD2925" i="1"/>
  <c r="AN2926" i="1"/>
  <c r="AQ2925" i="1"/>
  <c r="K3772" i="1" l="1"/>
  <c r="I3773" i="1"/>
  <c r="U2927" i="1"/>
  <c r="W2926" i="1"/>
  <c r="AD2926" i="1"/>
  <c r="AA3248" i="1"/>
  <c r="AQ2926" i="1"/>
  <c r="AN2927" i="1"/>
  <c r="AJ2926" i="1"/>
  <c r="K3773" i="1" l="1"/>
  <c r="I3774" i="1"/>
  <c r="W2927" i="1"/>
  <c r="U2928" i="1"/>
  <c r="AN2928" i="1"/>
  <c r="AJ2927" i="1"/>
  <c r="AA3249" i="1"/>
  <c r="AD2927" i="1"/>
  <c r="AQ2927" i="1"/>
  <c r="K3774" i="1" l="1"/>
  <c r="I3775" i="1"/>
  <c r="U2929" i="1"/>
  <c r="W2928" i="1"/>
  <c r="AJ2928" i="1"/>
  <c r="AQ2928" i="1"/>
  <c r="AD2928" i="1"/>
  <c r="AA3250" i="1"/>
  <c r="AN2929" i="1"/>
  <c r="K3775" i="1" l="1"/>
  <c r="I3776" i="1"/>
  <c r="U2930" i="1"/>
  <c r="W2929" i="1"/>
  <c r="AQ2929" i="1"/>
  <c r="AD2929" i="1"/>
  <c r="AJ2929" i="1"/>
  <c r="AN2930" i="1"/>
  <c r="AA3251" i="1"/>
  <c r="K3776" i="1" l="1"/>
  <c r="I3777" i="1"/>
  <c r="U2931" i="1"/>
  <c r="W2930" i="1"/>
  <c r="AA3252" i="1"/>
  <c r="AJ2930" i="1"/>
  <c r="AQ2930" i="1"/>
  <c r="AD2930" i="1"/>
  <c r="AN2931" i="1"/>
  <c r="K3777" i="1" l="1"/>
  <c r="I3778" i="1"/>
  <c r="U2932" i="1"/>
  <c r="W2931" i="1"/>
  <c r="AD2931" i="1"/>
  <c r="AJ2931" i="1"/>
  <c r="AN2932" i="1"/>
  <c r="AQ2931" i="1"/>
  <c r="AA3253" i="1"/>
  <c r="K3778" i="1" l="1"/>
  <c r="I3779" i="1"/>
  <c r="U2933" i="1"/>
  <c r="W2932" i="1"/>
  <c r="AA3254" i="1"/>
  <c r="AQ2932" i="1"/>
  <c r="AJ2932" i="1"/>
  <c r="AD2932" i="1"/>
  <c r="AN2933" i="1"/>
  <c r="K3779" i="1" l="1"/>
  <c r="I3780" i="1"/>
  <c r="W2933" i="1"/>
  <c r="U2934" i="1"/>
  <c r="AD2933" i="1"/>
  <c r="AQ2933" i="1"/>
  <c r="AN2934" i="1"/>
  <c r="AJ2933" i="1"/>
  <c r="AA3255" i="1"/>
  <c r="I3781" i="1" l="1"/>
  <c r="K3780" i="1"/>
  <c r="U2935" i="1"/>
  <c r="W2934" i="1"/>
  <c r="AA3256" i="1"/>
  <c r="AJ2934" i="1"/>
  <c r="AQ2934" i="1"/>
  <c r="AD2934" i="1"/>
  <c r="AN2935" i="1"/>
  <c r="I3782" i="1" l="1"/>
  <c r="K3781" i="1"/>
  <c r="W2935" i="1"/>
  <c r="U2936" i="1"/>
  <c r="AN2936" i="1"/>
  <c r="AQ2935" i="1"/>
  <c r="AD2935" i="1"/>
  <c r="AJ2935" i="1"/>
  <c r="AA3257" i="1"/>
  <c r="K3782" i="1" l="1"/>
  <c r="I3783" i="1"/>
  <c r="U2937" i="1"/>
  <c r="W2936" i="1"/>
  <c r="AD2936" i="1"/>
  <c r="AA3258" i="1"/>
  <c r="AJ2936" i="1"/>
  <c r="AQ2936" i="1"/>
  <c r="AN2937" i="1"/>
  <c r="K3783" i="1" l="1"/>
  <c r="I3784" i="1"/>
  <c r="W2937" i="1"/>
  <c r="U2938" i="1"/>
  <c r="AN2938" i="1"/>
  <c r="AJ2937" i="1"/>
  <c r="AD2937" i="1"/>
  <c r="AQ2937" i="1"/>
  <c r="AA3259" i="1"/>
  <c r="K3784" i="1" l="1"/>
  <c r="I3785" i="1"/>
  <c r="U2939" i="1"/>
  <c r="W2938" i="1"/>
  <c r="AQ2938" i="1"/>
  <c r="AJ2938" i="1"/>
  <c r="AD2938" i="1"/>
  <c r="AA3260" i="1"/>
  <c r="AN2939" i="1"/>
  <c r="K3785" i="1" l="1"/>
  <c r="I3786" i="1"/>
  <c r="U2940" i="1"/>
  <c r="W2939" i="1"/>
  <c r="AN2940" i="1"/>
  <c r="AJ2939" i="1"/>
  <c r="AD2939" i="1"/>
  <c r="AA3261" i="1"/>
  <c r="AQ2939" i="1"/>
  <c r="K3786" i="1" l="1"/>
  <c r="I3787" i="1"/>
  <c r="U2941" i="1"/>
  <c r="W2940" i="1"/>
  <c r="AA3262" i="1"/>
  <c r="AJ2940" i="1"/>
  <c r="AQ2940" i="1"/>
  <c r="AD2940" i="1"/>
  <c r="AN2941" i="1"/>
  <c r="K3787" i="1" l="1"/>
  <c r="I3788" i="1"/>
  <c r="U2942" i="1"/>
  <c r="W2941" i="1"/>
  <c r="AQ2941" i="1"/>
  <c r="AJ2941" i="1"/>
  <c r="AD2941" i="1"/>
  <c r="AN2942" i="1"/>
  <c r="AA3263" i="1"/>
  <c r="K3788" i="1" l="1"/>
  <c r="I3789" i="1"/>
  <c r="W2942" i="1"/>
  <c r="U2943" i="1"/>
  <c r="AA3264" i="1"/>
  <c r="AJ2942" i="1"/>
  <c r="AN2943" i="1"/>
  <c r="AQ2942" i="1"/>
  <c r="AD2942" i="1"/>
  <c r="I3790" i="1" l="1"/>
  <c r="K3789" i="1"/>
  <c r="W2943" i="1"/>
  <c r="U2944" i="1"/>
  <c r="AJ2943" i="1"/>
  <c r="AD2943" i="1"/>
  <c r="AQ2943" i="1"/>
  <c r="AN2944" i="1"/>
  <c r="AA3265" i="1"/>
  <c r="K3790" i="1" l="1"/>
  <c r="I3791" i="1"/>
  <c r="U2945" i="1"/>
  <c r="W2944" i="1"/>
  <c r="AD2944" i="1"/>
  <c r="AQ2944" i="1"/>
  <c r="AA3266" i="1"/>
  <c r="AJ2944" i="1"/>
  <c r="AN2945" i="1"/>
  <c r="I3792" i="1" l="1"/>
  <c r="K3791" i="1"/>
  <c r="W2945" i="1"/>
  <c r="U2946" i="1"/>
  <c r="AQ2945" i="1"/>
  <c r="AJ2945" i="1"/>
  <c r="AN2946" i="1"/>
  <c r="AA3267" i="1"/>
  <c r="AD2945" i="1"/>
  <c r="K3792" i="1" l="1"/>
  <c r="I3793" i="1"/>
  <c r="U2947" i="1"/>
  <c r="W2946" i="1"/>
  <c r="AN2947" i="1"/>
  <c r="AD2946" i="1"/>
  <c r="AQ2946" i="1"/>
  <c r="AA3268" i="1"/>
  <c r="AJ2946" i="1"/>
  <c r="K3793" i="1" l="1"/>
  <c r="I3794" i="1"/>
  <c r="W2947" i="1"/>
  <c r="U2948" i="1"/>
  <c r="AA3269" i="1"/>
  <c r="AD2947" i="1"/>
  <c r="AJ2947" i="1"/>
  <c r="AQ2947" i="1"/>
  <c r="AN2948" i="1"/>
  <c r="K3794" i="1" l="1"/>
  <c r="I3795" i="1"/>
  <c r="U2949" i="1"/>
  <c r="W2948" i="1"/>
  <c r="AN2949" i="1"/>
  <c r="AJ2948" i="1"/>
  <c r="AA3270" i="1"/>
  <c r="AD2948" i="1"/>
  <c r="AQ2948" i="1"/>
  <c r="K3795" i="1" l="1"/>
  <c r="I3796" i="1"/>
  <c r="U2950" i="1"/>
  <c r="W2949" i="1"/>
  <c r="AD2949" i="1"/>
  <c r="AJ2949" i="1"/>
  <c r="AQ2949" i="1"/>
  <c r="AA3271" i="1"/>
  <c r="AN2950" i="1"/>
  <c r="I3797" i="1" l="1"/>
  <c r="K3796" i="1"/>
  <c r="U2951" i="1"/>
  <c r="W2950" i="1"/>
  <c r="AN2951" i="1"/>
  <c r="AQ2950" i="1"/>
  <c r="AJ2950" i="1"/>
  <c r="AD2950" i="1"/>
  <c r="AA3272" i="1"/>
  <c r="I3798" i="1" l="1"/>
  <c r="K3797" i="1"/>
  <c r="U2952" i="1"/>
  <c r="W2951" i="1"/>
  <c r="AQ2951" i="1"/>
  <c r="AA3273" i="1"/>
  <c r="AJ2951" i="1"/>
  <c r="AD2951" i="1"/>
  <c r="AN2952" i="1"/>
  <c r="I3799" i="1" l="1"/>
  <c r="K3798" i="1"/>
  <c r="U2953" i="1"/>
  <c r="W2952" i="1"/>
  <c r="AD2952" i="1"/>
  <c r="AA3274" i="1"/>
  <c r="AQ2952" i="1"/>
  <c r="AN2953" i="1"/>
  <c r="AJ2952" i="1"/>
  <c r="I3800" i="1" l="1"/>
  <c r="K3799" i="1"/>
  <c r="W2953" i="1"/>
  <c r="U2954" i="1"/>
  <c r="AJ2953" i="1"/>
  <c r="AD2953" i="1"/>
  <c r="AN2954" i="1"/>
  <c r="AQ2953" i="1"/>
  <c r="AA3275" i="1"/>
  <c r="K3800" i="1" l="1"/>
  <c r="I3801" i="1"/>
  <c r="U2955" i="1"/>
  <c r="W2954" i="1"/>
  <c r="AD2954" i="1"/>
  <c r="AQ2954" i="1"/>
  <c r="AA3276" i="1"/>
  <c r="AN2955" i="1"/>
  <c r="AJ2954" i="1"/>
  <c r="K3801" i="1" l="1"/>
  <c r="I3802" i="1"/>
  <c r="U2956" i="1"/>
  <c r="W2955" i="1"/>
  <c r="AA3277" i="1"/>
  <c r="AQ2955" i="1"/>
  <c r="AD2955" i="1"/>
  <c r="AN2956" i="1"/>
  <c r="AJ2955" i="1"/>
  <c r="K3802" i="1" l="1"/>
  <c r="I3803" i="1"/>
  <c r="U2957" i="1"/>
  <c r="W2956" i="1"/>
  <c r="AN2957" i="1"/>
  <c r="AD2956" i="1"/>
  <c r="AQ2956" i="1"/>
  <c r="AJ2956" i="1"/>
  <c r="AA3278" i="1"/>
  <c r="K3803" i="1" l="1"/>
  <c r="I3804" i="1"/>
  <c r="U2958" i="1"/>
  <c r="W2957" i="1"/>
  <c r="AA3279" i="1"/>
  <c r="AD2957" i="1"/>
  <c r="AJ2957" i="1"/>
  <c r="AQ2957" i="1"/>
  <c r="AN2958" i="1"/>
  <c r="K3804" i="1" l="1"/>
  <c r="I3805" i="1"/>
  <c r="W2958" i="1"/>
  <c r="U2959" i="1"/>
  <c r="AN2959" i="1"/>
  <c r="AJ2958" i="1"/>
  <c r="AD2958" i="1"/>
  <c r="AQ2958" i="1"/>
  <c r="AA3280" i="1"/>
  <c r="K3805" i="1" l="1"/>
  <c r="I3806" i="1"/>
  <c r="U2960" i="1"/>
  <c r="W2959" i="1"/>
  <c r="AD2959" i="1"/>
  <c r="AJ2959" i="1"/>
  <c r="AA3281" i="1"/>
  <c r="AQ2959" i="1"/>
  <c r="AN2960" i="1"/>
  <c r="K3806" i="1" l="1"/>
  <c r="I3807" i="1"/>
  <c r="U2961" i="1"/>
  <c r="W2960" i="1"/>
  <c r="AN2961" i="1"/>
  <c r="AQ2960" i="1"/>
  <c r="AJ2960" i="1"/>
  <c r="AA3282" i="1"/>
  <c r="AD2960" i="1"/>
  <c r="K3807" i="1" l="1"/>
  <c r="I3808" i="1"/>
  <c r="U2962" i="1"/>
  <c r="W2961" i="1"/>
  <c r="AQ2961" i="1"/>
  <c r="AJ2961" i="1"/>
  <c r="AA3283" i="1"/>
  <c r="AD2961" i="1"/>
  <c r="AN2962" i="1"/>
  <c r="K3808" i="1" l="1"/>
  <c r="I3809" i="1"/>
  <c r="U2963" i="1"/>
  <c r="W2962" i="1"/>
  <c r="AA3284" i="1"/>
  <c r="AJ2962" i="1"/>
  <c r="AQ2962" i="1"/>
  <c r="AD2962" i="1"/>
  <c r="AN2963" i="1"/>
  <c r="K3809" i="1" l="1"/>
  <c r="I3810" i="1"/>
  <c r="U2964" i="1"/>
  <c r="W2963" i="1"/>
  <c r="AJ2963" i="1"/>
  <c r="AN2964" i="1"/>
  <c r="AD2963" i="1"/>
  <c r="AQ2963" i="1"/>
  <c r="AA3285" i="1"/>
  <c r="K3810" i="1" l="1"/>
  <c r="I3811" i="1"/>
  <c r="U2965" i="1"/>
  <c r="W2964" i="1"/>
  <c r="AD2964" i="1"/>
  <c r="AA3286" i="1"/>
  <c r="AQ2964" i="1"/>
  <c r="AN2965" i="1"/>
  <c r="AJ2964" i="1"/>
  <c r="K3811" i="1" l="1"/>
  <c r="I3812" i="1"/>
  <c r="W2965" i="1"/>
  <c r="U2966" i="1"/>
  <c r="AQ2965" i="1"/>
  <c r="AA3287" i="1"/>
  <c r="AD2965" i="1"/>
  <c r="AN2966" i="1"/>
  <c r="AJ2965" i="1"/>
  <c r="K3812" i="1" l="1"/>
  <c r="I3813" i="1"/>
  <c r="U2967" i="1"/>
  <c r="W2966" i="1"/>
  <c r="AN2967" i="1"/>
  <c r="AA3288" i="1"/>
  <c r="AD2966" i="1"/>
  <c r="AJ2966" i="1"/>
  <c r="AQ2966" i="1"/>
  <c r="K3813" i="1" l="1"/>
  <c r="I3814" i="1"/>
  <c r="U2968" i="1"/>
  <c r="W2967" i="1"/>
  <c r="AQ2967" i="1"/>
  <c r="AA3289" i="1"/>
  <c r="AD2967" i="1"/>
  <c r="AJ2967" i="1"/>
  <c r="AN2968" i="1"/>
  <c r="K3814" i="1" l="1"/>
  <c r="I3815" i="1"/>
  <c r="W2968" i="1"/>
  <c r="U2969" i="1"/>
  <c r="AN2969" i="1"/>
  <c r="AJ2968" i="1"/>
  <c r="AA3290" i="1"/>
  <c r="AD2968" i="1"/>
  <c r="AQ2968" i="1"/>
  <c r="K3815" i="1" l="1"/>
  <c r="I3816" i="1"/>
  <c r="W2969" i="1"/>
  <c r="U2970" i="1"/>
  <c r="AQ2969" i="1"/>
  <c r="AA3291" i="1"/>
  <c r="AD2969" i="1"/>
  <c r="AJ2969" i="1"/>
  <c r="AN2970" i="1"/>
  <c r="K3816" i="1" l="1"/>
  <c r="I3817" i="1"/>
  <c r="U2971" i="1"/>
  <c r="W2970" i="1"/>
  <c r="AN2971" i="1"/>
  <c r="AJ2970" i="1"/>
  <c r="AA3292" i="1"/>
  <c r="AD2970" i="1"/>
  <c r="AQ2970" i="1"/>
  <c r="K3817" i="1" l="1"/>
  <c r="I3818" i="1"/>
  <c r="U2972" i="1"/>
  <c r="W2971" i="1"/>
  <c r="AQ2971" i="1"/>
  <c r="AA3293" i="1"/>
  <c r="AD2971" i="1"/>
  <c r="AJ2971" i="1"/>
  <c r="AN2972" i="1"/>
  <c r="K3818" i="1" l="1"/>
  <c r="I3819" i="1"/>
  <c r="U2973" i="1"/>
  <c r="W2972" i="1"/>
  <c r="AN2973" i="1"/>
  <c r="AA3294" i="1"/>
  <c r="AJ2972" i="1"/>
  <c r="AD2972" i="1"/>
  <c r="AQ2972" i="1"/>
  <c r="I3820" i="1" l="1"/>
  <c r="K3819" i="1"/>
  <c r="U2974" i="1"/>
  <c r="W2973" i="1"/>
  <c r="AQ2973" i="1"/>
  <c r="AA3295" i="1"/>
  <c r="AD2973" i="1"/>
  <c r="AJ2973" i="1"/>
  <c r="AN2974" i="1"/>
  <c r="K3820" i="1" l="1"/>
  <c r="I3821" i="1"/>
  <c r="U2975" i="1"/>
  <c r="W2974" i="1"/>
  <c r="AJ2974" i="1"/>
  <c r="AD2974" i="1"/>
  <c r="AQ2974" i="1"/>
  <c r="AN2975" i="1"/>
  <c r="AA3296" i="1"/>
  <c r="I3822" i="1" l="1"/>
  <c r="K3821" i="1"/>
  <c r="W2975" i="1"/>
  <c r="U2976" i="1"/>
  <c r="AQ2975" i="1"/>
  <c r="AJ2975" i="1"/>
  <c r="AA3297" i="1"/>
  <c r="AN2976" i="1"/>
  <c r="AD2975" i="1"/>
  <c r="I3823" i="1" l="1"/>
  <c r="K3822" i="1"/>
  <c r="U2977" i="1"/>
  <c r="W2976" i="1"/>
  <c r="AN2977" i="1"/>
  <c r="AD2976" i="1"/>
  <c r="AQ2976" i="1"/>
  <c r="AA3298" i="1"/>
  <c r="AJ2976" i="1"/>
  <c r="I3824" i="1" l="1"/>
  <c r="K3823" i="1"/>
  <c r="U2978" i="1"/>
  <c r="W2977" i="1"/>
  <c r="AJ2977" i="1"/>
  <c r="AD2977" i="1"/>
  <c r="AA3299" i="1"/>
  <c r="AQ2977" i="1"/>
  <c r="AN2978" i="1"/>
  <c r="I3825" i="1" l="1"/>
  <c r="K3824" i="1"/>
  <c r="U2979" i="1"/>
  <c r="W2978" i="1"/>
  <c r="AN2979" i="1"/>
  <c r="AA3300" i="1"/>
  <c r="AQ2978" i="1"/>
  <c r="AD2978" i="1"/>
  <c r="AJ2978" i="1"/>
  <c r="I3826" i="1" l="1"/>
  <c r="K3825" i="1"/>
  <c r="U2980" i="1"/>
  <c r="W2979" i="1"/>
  <c r="AJ2979" i="1"/>
  <c r="AQ2979" i="1"/>
  <c r="AD2979" i="1"/>
  <c r="AA3301" i="1"/>
  <c r="AN2980" i="1"/>
  <c r="I3827" i="1" l="1"/>
  <c r="K3826" i="1"/>
  <c r="W2980" i="1"/>
  <c r="U2981" i="1"/>
  <c r="AD2980" i="1"/>
  <c r="AQ2980" i="1"/>
  <c r="AN2981" i="1"/>
  <c r="AA3302" i="1"/>
  <c r="AJ2980" i="1"/>
  <c r="I3828" i="1" l="1"/>
  <c r="K3827" i="1"/>
  <c r="W2981" i="1"/>
  <c r="U2982" i="1"/>
  <c r="AJ2981" i="1"/>
  <c r="AQ2981" i="1"/>
  <c r="AA3303" i="1"/>
  <c r="AD2981" i="1"/>
  <c r="AN2982" i="1"/>
  <c r="I3829" i="1" l="1"/>
  <c r="K3828" i="1"/>
  <c r="U2983" i="1"/>
  <c r="W2982" i="1"/>
  <c r="AA3304" i="1"/>
  <c r="AD2982" i="1"/>
  <c r="AJ2982" i="1"/>
  <c r="AN2983" i="1"/>
  <c r="AQ2982" i="1"/>
  <c r="I3830" i="1" l="1"/>
  <c r="K3829" i="1"/>
  <c r="U2984" i="1"/>
  <c r="W2983" i="1"/>
  <c r="AJ2983" i="1"/>
  <c r="AD2983" i="1"/>
  <c r="AQ2983" i="1"/>
  <c r="AN2984" i="1"/>
  <c r="AA3305" i="1"/>
  <c r="I3831" i="1" l="1"/>
  <c r="K3830" i="1"/>
  <c r="W2984" i="1"/>
  <c r="U2985" i="1"/>
  <c r="AA3306" i="1"/>
  <c r="AQ2984" i="1"/>
  <c r="AN2985" i="1"/>
  <c r="AJ2984" i="1"/>
  <c r="AD2984" i="1"/>
  <c r="I3832" i="1" l="1"/>
  <c r="K3831" i="1"/>
  <c r="W2985" i="1"/>
  <c r="U2986" i="1"/>
  <c r="AD2985" i="1"/>
  <c r="AQ2985" i="1"/>
  <c r="AN2986" i="1"/>
  <c r="AJ2985" i="1"/>
  <c r="AA3307" i="1"/>
  <c r="K3832" i="1" l="1"/>
  <c r="I3833" i="1"/>
  <c r="U2987" i="1"/>
  <c r="W2986" i="1"/>
  <c r="AA3308" i="1"/>
  <c r="AJ2986" i="1"/>
  <c r="AQ2986" i="1"/>
  <c r="AD2986" i="1"/>
  <c r="AN2987" i="1"/>
  <c r="I3834" i="1" l="1"/>
  <c r="K3833" i="1"/>
  <c r="U2988" i="1"/>
  <c r="W2987" i="1"/>
  <c r="AN2988" i="1"/>
  <c r="AD2987" i="1"/>
  <c r="AJ2987" i="1"/>
  <c r="AQ2987" i="1"/>
  <c r="AA3309" i="1"/>
  <c r="I3835" i="1" l="1"/>
  <c r="K3834" i="1"/>
  <c r="U2989" i="1"/>
  <c r="W2988" i="1"/>
  <c r="AJ2988" i="1"/>
  <c r="AQ2988" i="1"/>
  <c r="AA3310" i="1"/>
  <c r="AD2988" i="1"/>
  <c r="AN2989" i="1"/>
  <c r="I3836" i="1" l="1"/>
  <c r="K3835" i="1"/>
  <c r="U2990" i="1"/>
  <c r="W2989" i="1"/>
  <c r="AA3311" i="1"/>
  <c r="AN2990" i="1"/>
  <c r="AQ2989" i="1"/>
  <c r="AD2989" i="1"/>
  <c r="AJ2989" i="1"/>
  <c r="K3836" i="1" l="1"/>
  <c r="I3837" i="1"/>
  <c r="U2991" i="1"/>
  <c r="W2990" i="1"/>
  <c r="AD2990" i="1"/>
  <c r="AN2991" i="1"/>
  <c r="AJ2990" i="1"/>
  <c r="AQ2990" i="1"/>
  <c r="AA3312" i="1"/>
  <c r="I3838" i="1" l="1"/>
  <c r="K3837" i="1"/>
  <c r="U2992" i="1"/>
  <c r="W2991" i="1"/>
  <c r="AA3313" i="1"/>
  <c r="AQ2991" i="1"/>
  <c r="AN2992" i="1"/>
  <c r="AD2991" i="1"/>
  <c r="AJ2991" i="1"/>
  <c r="K3838" i="1" l="1"/>
  <c r="I3839" i="1"/>
  <c r="U2993" i="1"/>
  <c r="W2992" i="1"/>
  <c r="AJ2992" i="1"/>
  <c r="AQ2992" i="1"/>
  <c r="AN2993" i="1"/>
  <c r="AD2992" i="1"/>
  <c r="AA3314" i="1"/>
  <c r="I3840" i="1" l="1"/>
  <c r="K3839" i="1"/>
  <c r="W2993" i="1"/>
  <c r="U2994" i="1"/>
  <c r="AN2994" i="1"/>
  <c r="AD2993" i="1"/>
  <c r="AA3315" i="1"/>
  <c r="AQ2993" i="1"/>
  <c r="AJ2993" i="1"/>
  <c r="K3840" i="1" l="1"/>
  <c r="I3841" i="1"/>
  <c r="U2995" i="1"/>
  <c r="W2994" i="1"/>
  <c r="AJ2994" i="1"/>
  <c r="AA3316" i="1"/>
  <c r="AD2994" i="1"/>
  <c r="AQ2994" i="1"/>
  <c r="AN2995" i="1"/>
  <c r="I3842" i="1" l="1"/>
  <c r="K3841" i="1"/>
  <c r="U2996" i="1"/>
  <c r="W2995" i="1"/>
  <c r="AN2996" i="1"/>
  <c r="AD2995" i="1"/>
  <c r="AA3317" i="1"/>
  <c r="AQ2995" i="1"/>
  <c r="AJ2995" i="1"/>
  <c r="K3842" i="1" l="1"/>
  <c r="I3843" i="1"/>
  <c r="W2996" i="1"/>
  <c r="U2997" i="1"/>
  <c r="AJ2996" i="1"/>
  <c r="AQ2996" i="1"/>
  <c r="AD2996" i="1"/>
  <c r="AA3318" i="1"/>
  <c r="AN2997" i="1"/>
  <c r="I3844" i="1" l="1"/>
  <c r="K3843" i="1"/>
  <c r="U2998" i="1"/>
  <c r="W2997" i="1"/>
  <c r="AQ2997" i="1"/>
  <c r="AD2997" i="1"/>
  <c r="AA3319" i="1"/>
  <c r="AN2998" i="1"/>
  <c r="AJ2997" i="1"/>
  <c r="I3845" i="1" l="1"/>
  <c r="K3844" i="1"/>
  <c r="U2999" i="1"/>
  <c r="W2998" i="1"/>
  <c r="AA3320" i="1"/>
  <c r="AQ2998" i="1"/>
  <c r="AD2998" i="1"/>
  <c r="AN2999" i="1"/>
  <c r="AJ2998" i="1"/>
  <c r="I3846" i="1" l="1"/>
  <c r="K3845" i="1"/>
  <c r="W2999" i="1"/>
  <c r="U3000" i="1"/>
  <c r="AN3000" i="1"/>
  <c r="AD2999" i="1"/>
  <c r="AQ2999" i="1"/>
  <c r="AJ2999" i="1"/>
  <c r="AA3321" i="1"/>
  <c r="I3847" i="1" l="1"/>
  <c r="K3846" i="1"/>
  <c r="W3000" i="1"/>
  <c r="U3001" i="1"/>
  <c r="AA3322" i="1"/>
  <c r="AD3000" i="1"/>
  <c r="AJ3000" i="1"/>
  <c r="AQ3000" i="1"/>
  <c r="AN3001" i="1"/>
  <c r="K3847" i="1" l="1"/>
  <c r="I3848" i="1"/>
  <c r="U3002" i="1"/>
  <c r="W3001" i="1"/>
  <c r="AN3002" i="1"/>
  <c r="AJ3001" i="1"/>
  <c r="AD3001" i="1"/>
  <c r="AQ3001" i="1"/>
  <c r="AA3323" i="1"/>
  <c r="K3848" i="1" l="1"/>
  <c r="I3849" i="1"/>
  <c r="U3003" i="1"/>
  <c r="W3002" i="1"/>
  <c r="AA3324" i="1"/>
  <c r="AD3002" i="1"/>
  <c r="AJ3002" i="1"/>
  <c r="AQ3002" i="1"/>
  <c r="AN3003" i="1"/>
  <c r="K3849" i="1" l="1"/>
  <c r="I3850" i="1"/>
  <c r="U3004" i="1"/>
  <c r="W3003" i="1"/>
  <c r="AD3003" i="1"/>
  <c r="AQ3003" i="1"/>
  <c r="AN3004" i="1"/>
  <c r="AJ3003" i="1"/>
  <c r="AA3325" i="1"/>
  <c r="K3850" i="1" l="1"/>
  <c r="I3851" i="1"/>
  <c r="U3005" i="1"/>
  <c r="W3004" i="1"/>
  <c r="AN3005" i="1"/>
  <c r="AQ3004" i="1"/>
  <c r="AJ3004" i="1"/>
  <c r="AD3004" i="1"/>
  <c r="AA3326" i="1"/>
  <c r="K3851" i="1" l="1"/>
  <c r="I3852" i="1"/>
  <c r="U3006" i="1"/>
  <c r="W3005" i="1"/>
  <c r="AD3005" i="1"/>
  <c r="AQ3005" i="1"/>
  <c r="AJ3005" i="1"/>
  <c r="AA3327" i="1"/>
  <c r="AN3006" i="1"/>
  <c r="K3852" i="1" l="1"/>
  <c r="I3853" i="1"/>
  <c r="U3007" i="1"/>
  <c r="W3006" i="1"/>
  <c r="AJ3006" i="1"/>
  <c r="AN3007" i="1"/>
  <c r="AQ3006" i="1"/>
  <c r="AA3328" i="1"/>
  <c r="AD3006" i="1"/>
  <c r="K3853" i="1" l="1"/>
  <c r="I3854" i="1"/>
  <c r="W3007" i="1"/>
  <c r="U3008" i="1"/>
  <c r="AA3329" i="1"/>
  <c r="AN3008" i="1"/>
  <c r="AQ3007" i="1"/>
  <c r="AD3007" i="1"/>
  <c r="AJ3007" i="1"/>
  <c r="K3854" i="1" l="1"/>
  <c r="I3855" i="1"/>
  <c r="W3008" i="1"/>
  <c r="U3009" i="1"/>
  <c r="AJ3008" i="1"/>
  <c r="AN3009" i="1"/>
  <c r="AD3008" i="1"/>
  <c r="AQ3008" i="1"/>
  <c r="AA3330" i="1"/>
  <c r="K3855" i="1" l="1"/>
  <c r="I3856" i="1"/>
  <c r="U3010" i="1"/>
  <c r="W3009" i="1"/>
  <c r="AQ3009" i="1"/>
  <c r="AN3010" i="1"/>
  <c r="AA3331" i="1"/>
  <c r="AJ3009" i="1"/>
  <c r="AD3009" i="1"/>
  <c r="K3856" i="1" l="1"/>
  <c r="I3857" i="1"/>
  <c r="W3010" i="1"/>
  <c r="U3011" i="1"/>
  <c r="AN3011" i="1"/>
  <c r="AA3332" i="1"/>
  <c r="AQ3010" i="1"/>
  <c r="AD3010" i="1"/>
  <c r="AJ3010" i="1"/>
  <c r="K3857" i="1" l="1"/>
  <c r="I3858" i="1"/>
  <c r="W3011" i="1"/>
  <c r="U3012" i="1"/>
  <c r="AN3012" i="1"/>
  <c r="AD3011" i="1"/>
  <c r="AQ3011" i="1"/>
  <c r="AJ3011" i="1"/>
  <c r="AA3333" i="1"/>
  <c r="K3858" i="1" l="1"/>
  <c r="I3859" i="1"/>
  <c r="U3013" i="1"/>
  <c r="W3012" i="1"/>
  <c r="AD3012" i="1"/>
  <c r="AJ3012" i="1"/>
  <c r="AA3334" i="1"/>
  <c r="AQ3012" i="1"/>
  <c r="AN3013" i="1"/>
  <c r="K3859" i="1" l="1"/>
  <c r="I3860" i="1"/>
  <c r="U3014" i="1"/>
  <c r="W3013" i="1"/>
  <c r="AN3014" i="1"/>
  <c r="AJ3013" i="1"/>
  <c r="AD3013" i="1"/>
  <c r="AQ3013" i="1"/>
  <c r="AA3335" i="1"/>
  <c r="K3860" i="1" l="1"/>
  <c r="I3861" i="1"/>
  <c r="W3014" i="1"/>
  <c r="U3015" i="1"/>
  <c r="AD3014" i="1"/>
  <c r="AA3336" i="1"/>
  <c r="AQ3014" i="1"/>
  <c r="AJ3014" i="1"/>
  <c r="AN3015" i="1"/>
  <c r="AT3015" i="1"/>
  <c r="AT3014" i="1" s="1"/>
  <c r="K3861" i="1" l="1"/>
  <c r="I3862" i="1"/>
  <c r="U3016" i="1"/>
  <c r="W3015" i="1"/>
  <c r="AJ3015" i="1"/>
  <c r="AQ3015" i="1"/>
  <c r="AA3337" i="1"/>
  <c r="AD3015" i="1"/>
  <c r="K3862" i="1" l="1"/>
  <c r="I3863" i="1"/>
  <c r="K3863" i="1" s="1"/>
  <c r="W3016" i="1"/>
  <c r="U3017" i="1"/>
  <c r="AQ3016" i="1"/>
  <c r="AJ3016" i="1"/>
  <c r="AD3016" i="1"/>
  <c r="AA3338" i="1"/>
  <c r="U3018" i="1" l="1"/>
  <c r="W3017" i="1"/>
  <c r="AA3339" i="1"/>
  <c r="AD3017" i="1"/>
  <c r="AJ3017" i="1"/>
  <c r="AQ3017" i="1"/>
  <c r="W3018" i="1" l="1"/>
  <c r="U3019" i="1"/>
  <c r="AQ3018" i="1"/>
  <c r="AA3340" i="1"/>
  <c r="AD3018" i="1"/>
  <c r="AJ3018" i="1"/>
  <c r="U3020" i="1" l="1"/>
  <c r="W3019" i="1"/>
  <c r="AJ3019" i="1"/>
  <c r="AA3341" i="1"/>
  <c r="AD3019" i="1"/>
  <c r="AQ3019" i="1"/>
  <c r="W3020" i="1" l="1"/>
  <c r="U3021" i="1"/>
  <c r="AA3342" i="1"/>
  <c r="AJ3020" i="1"/>
  <c r="AD3020" i="1"/>
  <c r="AQ3020" i="1"/>
  <c r="U3022" i="1" l="1"/>
  <c r="W3021" i="1"/>
  <c r="AD3021" i="1"/>
  <c r="AA3343" i="1"/>
  <c r="AJ3021" i="1"/>
  <c r="AQ3021" i="1"/>
  <c r="U3023" i="1" l="1"/>
  <c r="W3022" i="1"/>
  <c r="AJ3022" i="1"/>
  <c r="AQ3022" i="1"/>
  <c r="AA3344" i="1"/>
  <c r="AD3022" i="1"/>
  <c r="U3024" i="1" l="1"/>
  <c r="W3023" i="1"/>
  <c r="AQ3023" i="1"/>
  <c r="AA3345" i="1"/>
  <c r="AJ3023" i="1"/>
  <c r="AD3023" i="1"/>
  <c r="U3025" i="1" l="1"/>
  <c r="W3024" i="1"/>
  <c r="AJ3024" i="1"/>
  <c r="AA3346" i="1"/>
  <c r="AD3024" i="1"/>
  <c r="AQ3024" i="1"/>
  <c r="U3026" i="1" l="1"/>
  <c r="W3025" i="1"/>
  <c r="AD3025" i="1"/>
  <c r="AJ3025" i="1"/>
  <c r="AQ3025" i="1"/>
  <c r="AA3347" i="1"/>
  <c r="W3026" i="1" l="1"/>
  <c r="U3027" i="1"/>
  <c r="AA3348" i="1"/>
  <c r="AD3026" i="1"/>
  <c r="AJ3026" i="1"/>
  <c r="AQ3026" i="1"/>
  <c r="W3027" i="1" l="1"/>
  <c r="U3028" i="1"/>
  <c r="AD3027" i="1"/>
  <c r="AQ3027" i="1"/>
  <c r="AJ3027" i="1"/>
  <c r="AA3349" i="1"/>
  <c r="U3029" i="1" l="1"/>
  <c r="W3028" i="1"/>
  <c r="AD3028" i="1"/>
  <c r="AA3350" i="1"/>
  <c r="AJ3028" i="1"/>
  <c r="AQ3028" i="1"/>
  <c r="U3030" i="1" l="1"/>
  <c r="W3029" i="1"/>
  <c r="AJ3029" i="1"/>
  <c r="AA3351" i="1"/>
  <c r="AD3029" i="1"/>
  <c r="AQ3029" i="1"/>
  <c r="U3031" i="1" l="1"/>
  <c r="W3030" i="1"/>
  <c r="AQ3030" i="1"/>
  <c r="AA3352" i="1"/>
  <c r="AD3030" i="1"/>
  <c r="AJ3030" i="1"/>
  <c r="U3032" i="1" l="1"/>
  <c r="W3031" i="1"/>
  <c r="AA3353" i="1"/>
  <c r="AJ3031" i="1"/>
  <c r="AQ3031" i="1"/>
  <c r="AD3031" i="1"/>
  <c r="U3033" i="1" l="1"/>
  <c r="W3032" i="1"/>
  <c r="AJ3032" i="1"/>
  <c r="AQ3032" i="1"/>
  <c r="AA3354" i="1"/>
  <c r="AD3032" i="1"/>
  <c r="W3033" i="1" l="1"/>
  <c r="U3034" i="1"/>
  <c r="AD3033" i="1"/>
  <c r="AQ3033" i="1"/>
  <c r="AA3355" i="1"/>
  <c r="AJ3033" i="1"/>
  <c r="U3035" i="1" l="1"/>
  <c r="W3034" i="1"/>
  <c r="AJ3034" i="1"/>
  <c r="AQ3034" i="1"/>
  <c r="AD3034" i="1"/>
  <c r="AA3356" i="1"/>
  <c r="W3035" i="1" l="1"/>
  <c r="U3036" i="1"/>
  <c r="AD3035" i="1"/>
  <c r="AQ3035" i="1"/>
  <c r="AA3357" i="1"/>
  <c r="AJ3035" i="1"/>
  <c r="U3037" i="1" l="1"/>
  <c r="W3036" i="1"/>
  <c r="AJ3036" i="1"/>
  <c r="AA3358" i="1"/>
  <c r="AQ3036" i="1"/>
  <c r="AD3036" i="1"/>
  <c r="U3038" i="1" l="1"/>
  <c r="W3037" i="1"/>
  <c r="AJ3037" i="1"/>
  <c r="AA3359" i="1"/>
  <c r="AQ3037" i="1"/>
  <c r="AD3037" i="1"/>
  <c r="U3039" i="1" l="1"/>
  <c r="W3038" i="1"/>
  <c r="AA3360" i="1"/>
  <c r="AQ3038" i="1"/>
  <c r="AD3038" i="1"/>
  <c r="AJ3038" i="1"/>
  <c r="U3040" i="1" l="1"/>
  <c r="W3039" i="1"/>
  <c r="AD3039" i="1"/>
  <c r="AA3361" i="1"/>
  <c r="AQ3039" i="1"/>
  <c r="AJ3039" i="1"/>
  <c r="U3041" i="1" l="1"/>
  <c r="W3040" i="1"/>
  <c r="AQ3040" i="1"/>
  <c r="AJ3040" i="1"/>
  <c r="AA3362" i="1"/>
  <c r="AD3040" i="1"/>
  <c r="W3041" i="1" l="1"/>
  <c r="U3042" i="1"/>
  <c r="AA3363" i="1"/>
  <c r="AQ3041" i="1"/>
  <c r="AJ3041" i="1"/>
  <c r="AD3041" i="1"/>
  <c r="U3043" i="1" l="1"/>
  <c r="W3042" i="1"/>
  <c r="AD3042" i="1"/>
  <c r="AQ3042" i="1"/>
  <c r="AJ3042" i="1"/>
  <c r="AA3364" i="1"/>
  <c r="U3044" i="1" l="1"/>
  <c r="W3043" i="1"/>
  <c r="AQ3043" i="1"/>
  <c r="AD3043" i="1"/>
  <c r="AA3365" i="1"/>
  <c r="AJ3043" i="1"/>
  <c r="U3045" i="1" l="1"/>
  <c r="W3044" i="1"/>
  <c r="AD3044" i="1"/>
  <c r="AJ3044" i="1"/>
  <c r="AA3366" i="1"/>
  <c r="AQ3044" i="1"/>
  <c r="U3046" i="1" l="1"/>
  <c r="W3045" i="1"/>
  <c r="AQ3045" i="1"/>
  <c r="AD3045" i="1"/>
  <c r="AA3367" i="1"/>
  <c r="AJ3045" i="1"/>
  <c r="U3047" i="1" l="1"/>
  <c r="W3046" i="1"/>
  <c r="AA3368" i="1"/>
  <c r="AJ3046" i="1"/>
  <c r="AD3046" i="1"/>
  <c r="AQ3046" i="1"/>
  <c r="U3048" i="1" l="1"/>
  <c r="W3047" i="1"/>
  <c r="AD3047" i="1"/>
  <c r="AQ3047" i="1"/>
  <c r="AJ3047" i="1"/>
  <c r="AA3369" i="1"/>
  <c r="U3049" i="1" l="1"/>
  <c r="W3048" i="1"/>
  <c r="AA3370" i="1"/>
  <c r="AQ3048" i="1"/>
  <c r="AJ3048" i="1"/>
  <c r="AD3048" i="1"/>
  <c r="W3049" i="1" l="1"/>
  <c r="U3050" i="1"/>
  <c r="AQ3049" i="1"/>
  <c r="AJ3049" i="1"/>
  <c r="AD3049" i="1"/>
  <c r="AA3371" i="1"/>
  <c r="U3051" i="1" l="1"/>
  <c r="W3050" i="1"/>
  <c r="AD3050" i="1"/>
  <c r="AA3372" i="1"/>
  <c r="AJ3050" i="1"/>
  <c r="AQ3050" i="1"/>
  <c r="U3052" i="1" l="1"/>
  <c r="W3051" i="1"/>
  <c r="AA3373" i="1"/>
  <c r="AQ3051" i="1"/>
  <c r="AJ3051" i="1"/>
  <c r="AD3051" i="1"/>
  <c r="W3052" i="1" l="1"/>
  <c r="U3053" i="1"/>
  <c r="AJ3052" i="1"/>
  <c r="AD3052" i="1"/>
  <c r="AA3374" i="1"/>
  <c r="AQ3052" i="1"/>
  <c r="W3053" i="1" l="1"/>
  <c r="U3054" i="1"/>
  <c r="AA3375" i="1"/>
  <c r="AJ3053" i="1"/>
  <c r="AD3053" i="1"/>
  <c r="AQ3053" i="1"/>
  <c r="W3054" i="1" l="1"/>
  <c r="U3055" i="1"/>
  <c r="AD3054" i="1"/>
  <c r="AA3376" i="1"/>
  <c r="AQ3054" i="1"/>
  <c r="AJ3054" i="1"/>
  <c r="U3056" i="1" l="1"/>
  <c r="W3055" i="1"/>
  <c r="AJ3055" i="1"/>
  <c r="AA3377" i="1"/>
  <c r="AQ3055" i="1"/>
  <c r="AD3055" i="1"/>
  <c r="W3056" i="1" l="1"/>
  <c r="U3057" i="1"/>
  <c r="AD3056" i="1"/>
  <c r="AQ3056" i="1"/>
  <c r="AA3378" i="1"/>
  <c r="AJ3056" i="1"/>
  <c r="U3058" i="1" l="1"/>
  <c r="W3057" i="1"/>
  <c r="AA3379" i="1"/>
  <c r="AQ3057" i="1"/>
  <c r="AD3057" i="1"/>
  <c r="AJ3057" i="1"/>
  <c r="W3058" i="1" l="1"/>
  <c r="U3059" i="1"/>
  <c r="AA3380" i="1"/>
  <c r="AQ3058" i="1"/>
  <c r="AJ3058" i="1"/>
  <c r="AD3058" i="1"/>
  <c r="U3060" i="1" l="1"/>
  <c r="W3059" i="1"/>
  <c r="AA3381" i="1"/>
  <c r="AD3059" i="1"/>
  <c r="AJ3059" i="1"/>
  <c r="AQ3059" i="1"/>
  <c r="U3061" i="1" l="1"/>
  <c r="W3060" i="1"/>
  <c r="AA3382" i="1"/>
  <c r="AQ3060" i="1"/>
  <c r="AD3060" i="1"/>
  <c r="AJ3060" i="1"/>
  <c r="U3062" i="1" l="1"/>
  <c r="W3061" i="1"/>
  <c r="AD3061" i="1"/>
  <c r="AA3383" i="1"/>
  <c r="AJ3061" i="1"/>
  <c r="AQ3061" i="1"/>
  <c r="W3062" i="1" l="1"/>
  <c r="U3063" i="1"/>
  <c r="AQ3062" i="1"/>
  <c r="AA3384" i="1"/>
  <c r="AJ3062" i="1"/>
  <c r="AD3062" i="1"/>
  <c r="U3064" i="1" l="1"/>
  <c r="W3063" i="1"/>
  <c r="AJ3063" i="1"/>
  <c r="AD3063" i="1"/>
  <c r="AQ3063" i="1"/>
  <c r="AA3385" i="1"/>
  <c r="U3065" i="1" l="1"/>
  <c r="W3064" i="1"/>
  <c r="AQ3064" i="1"/>
  <c r="AD3064" i="1"/>
  <c r="AA3386" i="1"/>
  <c r="AJ3064" i="1"/>
  <c r="U3066" i="1" l="1"/>
  <c r="W3065" i="1"/>
  <c r="AD3065" i="1"/>
  <c r="AQ3065" i="1"/>
  <c r="AJ3065" i="1"/>
  <c r="AA3387" i="1"/>
  <c r="U3067" i="1" l="1"/>
  <c r="W3066" i="1"/>
  <c r="AD3066" i="1"/>
  <c r="AJ3066" i="1"/>
  <c r="AA3388" i="1"/>
  <c r="AQ3066" i="1"/>
  <c r="U3068" i="1" l="1"/>
  <c r="W3067" i="1"/>
  <c r="AQ3067" i="1"/>
  <c r="AJ3067" i="1"/>
  <c r="AA3389" i="1"/>
  <c r="AD3067" i="1"/>
  <c r="W3068" i="1" l="1"/>
  <c r="U3069" i="1"/>
  <c r="AJ3068" i="1"/>
  <c r="AA3390" i="1"/>
  <c r="AD3068" i="1"/>
  <c r="AQ3068" i="1"/>
  <c r="U3070" i="1" l="1"/>
  <c r="W3069" i="1"/>
  <c r="AQ3069" i="1"/>
  <c r="AA3391" i="1"/>
  <c r="AD3069" i="1"/>
  <c r="AJ3069" i="1"/>
  <c r="W3070" i="1" l="1"/>
  <c r="U3071" i="1"/>
  <c r="AA3392" i="1"/>
  <c r="AD3070" i="1"/>
  <c r="AJ3070" i="1"/>
  <c r="AQ3070" i="1"/>
  <c r="U3072" i="1" l="1"/>
  <c r="W3071" i="1"/>
  <c r="AD3071" i="1"/>
  <c r="AJ3071" i="1"/>
  <c r="AQ3071" i="1"/>
  <c r="AA3393" i="1"/>
  <c r="W3072" i="1" l="1"/>
  <c r="U3073" i="1"/>
  <c r="AJ3072" i="1"/>
  <c r="AA3394" i="1"/>
  <c r="AQ3072" i="1"/>
  <c r="AD3072" i="1"/>
  <c r="U3074" i="1" l="1"/>
  <c r="W3073" i="1"/>
  <c r="AJ3073" i="1"/>
  <c r="AQ3073" i="1"/>
  <c r="AD3073" i="1"/>
  <c r="AA3395" i="1"/>
  <c r="U3075" i="1" l="1"/>
  <c r="W3074" i="1"/>
  <c r="AQ3074" i="1"/>
  <c r="AA3396" i="1"/>
  <c r="AJ3074" i="1"/>
  <c r="AD3074" i="1"/>
  <c r="U3076" i="1" l="1"/>
  <c r="W3075" i="1"/>
  <c r="AA3397" i="1"/>
  <c r="AJ3075" i="1"/>
  <c r="AD3075" i="1"/>
  <c r="AQ3075" i="1"/>
  <c r="W3076" i="1" l="1"/>
  <c r="U3077" i="1"/>
  <c r="AJ3076" i="1"/>
  <c r="AQ3076" i="1"/>
  <c r="AD3076" i="1"/>
  <c r="AA3398" i="1"/>
  <c r="W3077" i="1" l="1"/>
  <c r="U3078" i="1"/>
  <c r="AQ3077" i="1"/>
  <c r="AD3077" i="1"/>
  <c r="AA3399" i="1"/>
  <c r="AJ3077" i="1"/>
  <c r="U3079" i="1" l="1"/>
  <c r="W3078" i="1"/>
  <c r="AJ3078" i="1"/>
  <c r="AA3400" i="1"/>
  <c r="AQ3078" i="1"/>
  <c r="AD3078" i="1"/>
  <c r="W3079" i="1" l="1"/>
  <c r="U3080" i="1"/>
  <c r="AQ3079" i="1"/>
  <c r="AJ3079" i="1"/>
  <c r="AD3079" i="1"/>
  <c r="AA3401" i="1"/>
  <c r="U3081" i="1" l="1"/>
  <c r="W3080" i="1"/>
  <c r="AA3402" i="1"/>
  <c r="AD3080" i="1"/>
  <c r="AQ3080" i="1"/>
  <c r="AJ3080" i="1"/>
  <c r="AN3496" i="1" l="1"/>
  <c r="U3082" i="1"/>
  <c r="W3081" i="1"/>
  <c r="AD3081" i="1"/>
  <c r="AJ3081" i="1"/>
  <c r="AQ3081" i="1"/>
  <c r="AA3403" i="1"/>
  <c r="U3083" i="1" l="1"/>
  <c r="W3082" i="1"/>
  <c r="AJ3082" i="1"/>
  <c r="AQ3082" i="1"/>
  <c r="AA3404" i="1"/>
  <c r="AD3082" i="1"/>
  <c r="U3084" i="1" l="1"/>
  <c r="W3083" i="1"/>
  <c r="AQ3083" i="1"/>
  <c r="AA3405" i="1"/>
  <c r="AD3083" i="1"/>
  <c r="AJ3083" i="1"/>
  <c r="U3085" i="1" l="1"/>
  <c r="W3084" i="1"/>
  <c r="AJ3084" i="1"/>
  <c r="AA3406" i="1"/>
  <c r="AD3084" i="1"/>
  <c r="AQ3084" i="1"/>
  <c r="W3085" i="1" l="1"/>
  <c r="U3086" i="1"/>
  <c r="AD3085" i="1"/>
  <c r="AJ3085" i="1"/>
  <c r="AQ3085" i="1"/>
  <c r="AA3407" i="1"/>
  <c r="U3087" i="1" l="1"/>
  <c r="W3086" i="1"/>
  <c r="AA3408" i="1"/>
  <c r="AJ3086" i="1"/>
  <c r="AD3086" i="1"/>
  <c r="AQ3086" i="1"/>
  <c r="U3088" i="1" l="1"/>
  <c r="W3087" i="1"/>
  <c r="AJ3087" i="1"/>
  <c r="AD3087" i="1"/>
  <c r="AQ3087" i="1"/>
  <c r="AA3409" i="1"/>
  <c r="U3089" i="1" l="1"/>
  <c r="W3088" i="1"/>
  <c r="AQ3088" i="1"/>
  <c r="AJ3088" i="1"/>
  <c r="AD3088" i="1"/>
  <c r="AA3410" i="1"/>
  <c r="U3090" i="1" l="1"/>
  <c r="W3089" i="1"/>
  <c r="AA3411" i="1"/>
  <c r="AQ3089" i="1"/>
  <c r="AD3089" i="1"/>
  <c r="AJ3089" i="1"/>
  <c r="W3090" i="1" l="1"/>
  <c r="U3091" i="1"/>
  <c r="AD3090" i="1"/>
  <c r="AJ3090" i="1"/>
  <c r="AQ3090" i="1"/>
  <c r="AA3412" i="1"/>
  <c r="U3092" i="1" l="1"/>
  <c r="W3091" i="1"/>
  <c r="AD3091" i="1"/>
  <c r="AQ3091" i="1"/>
  <c r="AA3413" i="1"/>
  <c r="AJ3091" i="1"/>
  <c r="AA3562" i="1" l="1"/>
  <c r="U3093" i="1"/>
  <c r="W3092" i="1"/>
  <c r="AQ3092" i="1"/>
  <c r="AJ3092" i="1"/>
  <c r="AA3414" i="1"/>
  <c r="AD3092" i="1"/>
  <c r="AA3563" i="1" l="1"/>
  <c r="U3094" i="1"/>
  <c r="W3093" i="1"/>
  <c r="AQ3093" i="1"/>
  <c r="AA3415" i="1"/>
  <c r="AD3093" i="1"/>
  <c r="AJ3093" i="1"/>
  <c r="AA3564" i="1" l="1"/>
  <c r="U3095" i="1"/>
  <c r="W3094" i="1"/>
  <c r="AA3416" i="1"/>
  <c r="AJ3094" i="1"/>
  <c r="AQ3094" i="1"/>
  <c r="AD3094" i="1"/>
  <c r="AA3565" i="1" l="1"/>
  <c r="U3096" i="1"/>
  <c r="W3095" i="1"/>
  <c r="AJ3095" i="1"/>
  <c r="AQ3095" i="1"/>
  <c r="AD3095" i="1"/>
  <c r="AA3417" i="1"/>
  <c r="AA3566" i="1" l="1"/>
  <c r="U3097" i="1"/>
  <c r="W3096" i="1"/>
  <c r="AD3096" i="1"/>
  <c r="AJ3096" i="1"/>
  <c r="AQ3096" i="1"/>
  <c r="AA3418" i="1"/>
  <c r="AA3567" i="1" l="1"/>
  <c r="W3097" i="1"/>
  <c r="U3098" i="1"/>
  <c r="AJ3097" i="1"/>
  <c r="AA3419" i="1"/>
  <c r="AD3097" i="1"/>
  <c r="AQ3097" i="1"/>
  <c r="AA3568" i="1" l="1"/>
  <c r="U3099" i="1"/>
  <c r="W3098" i="1"/>
  <c r="AA3420" i="1"/>
  <c r="AD3098" i="1"/>
  <c r="AQ3098" i="1"/>
  <c r="AJ3098" i="1"/>
  <c r="AA3569" i="1" l="1"/>
  <c r="W3099" i="1"/>
  <c r="U3100" i="1"/>
  <c r="AJ3099" i="1"/>
  <c r="AA3421" i="1"/>
  <c r="AQ3099" i="1"/>
  <c r="AD3099" i="1"/>
  <c r="AA3570" i="1" l="1"/>
  <c r="W3100" i="1"/>
  <c r="U3101" i="1"/>
  <c r="AA3422" i="1"/>
  <c r="AD3100" i="1"/>
  <c r="AJ3100" i="1"/>
  <c r="AQ3100" i="1"/>
  <c r="AA3571" i="1" l="1"/>
  <c r="W3101" i="1"/>
  <c r="U3102" i="1"/>
  <c r="AD3101" i="1"/>
  <c r="AJ3101" i="1"/>
  <c r="AQ3101" i="1"/>
  <c r="AA3423" i="1"/>
  <c r="AA3572" i="1" l="1"/>
  <c r="U3103" i="1"/>
  <c r="W3102" i="1"/>
  <c r="AQ3102" i="1"/>
  <c r="AD3102" i="1"/>
  <c r="AA3424" i="1"/>
  <c r="AJ3102" i="1"/>
  <c r="AA3573" i="1" l="1"/>
  <c r="W3103" i="1"/>
  <c r="U3104" i="1"/>
  <c r="AA3425" i="1"/>
  <c r="AQ3103" i="1"/>
  <c r="AJ3103" i="1"/>
  <c r="AD3103" i="1"/>
  <c r="AA3574" i="1" l="1"/>
  <c r="U3105" i="1"/>
  <c r="W3104" i="1"/>
  <c r="AJ3104" i="1"/>
  <c r="AA3426" i="1"/>
  <c r="AQ3104" i="1"/>
  <c r="AD3104" i="1"/>
  <c r="AA3575" i="1" l="1"/>
  <c r="U3106" i="1"/>
  <c r="W3105" i="1"/>
  <c r="AD3105" i="1"/>
  <c r="AA3427" i="1"/>
  <c r="AQ3105" i="1"/>
  <c r="AJ3105" i="1"/>
  <c r="AA3576" i="1" l="1"/>
  <c r="U3107" i="1"/>
  <c r="W3106" i="1"/>
  <c r="AQ3106" i="1"/>
  <c r="AA3428" i="1"/>
  <c r="AJ3106" i="1"/>
  <c r="AD3106" i="1"/>
  <c r="AA3577" i="1" l="1"/>
  <c r="W3107" i="1"/>
  <c r="U3108" i="1"/>
  <c r="AA3429" i="1"/>
  <c r="AD3107" i="1"/>
  <c r="AJ3107" i="1"/>
  <c r="AQ3107" i="1"/>
  <c r="AA3578" i="1" l="1"/>
  <c r="U3109" i="1"/>
  <c r="W3108" i="1"/>
  <c r="AQ3108" i="1"/>
  <c r="AJ3108" i="1"/>
  <c r="AD3108" i="1"/>
  <c r="AA3430" i="1"/>
  <c r="AA3579" i="1" l="1"/>
  <c r="U3110" i="1"/>
  <c r="W3109" i="1"/>
  <c r="AD3109" i="1"/>
  <c r="AJ3109" i="1"/>
  <c r="AQ3109" i="1"/>
  <c r="AA3431" i="1"/>
  <c r="AA3580" i="1" l="1"/>
  <c r="W3110" i="1"/>
  <c r="U3111" i="1"/>
  <c r="AQ3110" i="1"/>
  <c r="AA3432" i="1"/>
  <c r="AJ3110" i="1"/>
  <c r="AD3110" i="1"/>
  <c r="AA3581" i="1" l="1"/>
  <c r="U3112" i="1"/>
  <c r="W3111" i="1"/>
  <c r="AD3111" i="1"/>
  <c r="AA3433" i="1"/>
  <c r="AJ3111" i="1"/>
  <c r="AQ3111" i="1"/>
  <c r="AA3582" i="1" l="1"/>
  <c r="W3112" i="1"/>
  <c r="U3113" i="1"/>
  <c r="AA3434" i="1"/>
  <c r="AD3112" i="1"/>
  <c r="AQ3112" i="1"/>
  <c r="AJ3112" i="1"/>
  <c r="AA3583" i="1" l="1"/>
  <c r="U3114" i="1"/>
  <c r="W3113" i="1"/>
  <c r="AJ3113" i="1"/>
  <c r="AA3435" i="1"/>
  <c r="AQ3113" i="1"/>
  <c r="AD3113" i="1"/>
  <c r="AA3584" i="1" l="1"/>
  <c r="U3115" i="1"/>
  <c r="W3114" i="1"/>
  <c r="AA3436" i="1"/>
  <c r="AD3114" i="1"/>
  <c r="AQ3114" i="1"/>
  <c r="AJ3114" i="1"/>
  <c r="AA3585" i="1" l="1"/>
  <c r="U3116" i="1"/>
  <c r="W3115" i="1"/>
  <c r="AD3115" i="1"/>
  <c r="AJ3115" i="1"/>
  <c r="AQ3115" i="1"/>
  <c r="AA3437" i="1"/>
  <c r="AA3586" i="1" l="1"/>
  <c r="U3117" i="1"/>
  <c r="W3116" i="1"/>
  <c r="AJ3116" i="1"/>
  <c r="AD3116" i="1"/>
  <c r="AQ3116" i="1"/>
  <c r="AA3438" i="1"/>
  <c r="AA3587" i="1" l="1"/>
  <c r="U3118" i="1"/>
  <c r="W3117" i="1"/>
  <c r="AA3439" i="1"/>
  <c r="AQ3117" i="1"/>
  <c r="AJ3117" i="1"/>
  <c r="AD3117" i="1"/>
  <c r="AA3588" i="1" l="1"/>
  <c r="W3118" i="1"/>
  <c r="U3119" i="1"/>
  <c r="AD3118" i="1"/>
  <c r="AQ3118" i="1"/>
  <c r="AJ3118" i="1"/>
  <c r="AA3440" i="1"/>
  <c r="AA3589" i="1" l="1"/>
  <c r="W3119" i="1"/>
  <c r="U3120" i="1"/>
  <c r="AA3441" i="1"/>
  <c r="AQ3119" i="1"/>
  <c r="AJ3119" i="1"/>
  <c r="AD3119" i="1"/>
  <c r="AA3590" i="1" l="1"/>
  <c r="U3121" i="1"/>
  <c r="W3120" i="1"/>
  <c r="AJ3120" i="1"/>
  <c r="AQ3120" i="1"/>
  <c r="AD3120" i="1"/>
  <c r="AA3442" i="1"/>
  <c r="AA3591" i="1" l="1"/>
  <c r="U3122" i="1"/>
  <c r="W3121" i="1"/>
  <c r="AD3121" i="1"/>
  <c r="AQ3121" i="1"/>
  <c r="AJ3121" i="1"/>
  <c r="AA3443" i="1"/>
  <c r="AA3592" i="1" l="1"/>
  <c r="U3123" i="1"/>
  <c r="W3122" i="1"/>
  <c r="AJ3122" i="1"/>
  <c r="AD3122" i="1"/>
  <c r="AQ3122" i="1"/>
  <c r="AA3444" i="1"/>
  <c r="AA3593" i="1" l="1"/>
  <c r="W3123" i="1"/>
  <c r="U3124" i="1"/>
  <c r="AA3445" i="1"/>
  <c r="AQ3123" i="1"/>
  <c r="AD3123" i="1"/>
  <c r="AJ3123" i="1"/>
  <c r="AA3594" i="1" l="1"/>
  <c r="U3125" i="1"/>
  <c r="W3124" i="1"/>
  <c r="AD3124" i="1"/>
  <c r="AJ3124" i="1"/>
  <c r="AQ3124" i="1"/>
  <c r="AA3446" i="1"/>
  <c r="AA3595" i="1" l="1"/>
  <c r="U3126" i="1"/>
  <c r="W3125" i="1"/>
  <c r="AD3125" i="1"/>
  <c r="AQ3125" i="1"/>
  <c r="AA3447" i="1"/>
  <c r="AJ3125" i="1"/>
  <c r="AA3596" i="1" l="1"/>
  <c r="U3127" i="1"/>
  <c r="W3126" i="1"/>
  <c r="AJ3126" i="1"/>
  <c r="AQ3126" i="1"/>
  <c r="AD3126" i="1"/>
  <c r="AA3448" i="1"/>
  <c r="AA3597" i="1" l="1"/>
  <c r="U3128" i="1"/>
  <c r="W3127" i="1"/>
  <c r="AA3449" i="1"/>
  <c r="AQ3127" i="1"/>
  <c r="AD3127" i="1"/>
  <c r="AJ3127" i="1"/>
  <c r="AA3598" i="1" l="1"/>
  <c r="U3129" i="1"/>
  <c r="W3128" i="1"/>
  <c r="AQ3128" i="1"/>
  <c r="AD3128" i="1"/>
  <c r="AJ3128" i="1"/>
  <c r="AA3450" i="1"/>
  <c r="AA3599" i="1" l="1"/>
  <c r="U3130" i="1"/>
  <c r="W3129" i="1"/>
  <c r="AD3129" i="1"/>
  <c r="AQ3129" i="1"/>
  <c r="AA3451" i="1"/>
  <c r="AJ3129" i="1"/>
  <c r="AA3600" i="1" l="1"/>
  <c r="U3131" i="1"/>
  <c r="W3130" i="1"/>
  <c r="AJ3130" i="1"/>
  <c r="AA3452" i="1"/>
  <c r="AQ3130" i="1"/>
  <c r="AD3130" i="1"/>
  <c r="AA3601" i="1" l="1"/>
  <c r="U3132" i="1"/>
  <c r="W3131" i="1"/>
  <c r="AQ3131" i="1"/>
  <c r="AD3131" i="1"/>
  <c r="AJ3131" i="1"/>
  <c r="AA3453" i="1"/>
  <c r="AA3602" i="1" l="1"/>
  <c r="W3132" i="1"/>
  <c r="U3133" i="1"/>
  <c r="AD3132" i="1"/>
  <c r="AQ3132" i="1"/>
  <c r="AJ3132" i="1"/>
  <c r="AA3454" i="1"/>
  <c r="AA3603" i="1" l="1"/>
  <c r="W3133" i="1"/>
  <c r="U3134" i="1"/>
  <c r="AD3133" i="1"/>
  <c r="AJ3133" i="1"/>
  <c r="AA3455" i="1"/>
  <c r="AQ3133" i="1"/>
  <c r="AA3604" i="1" l="1"/>
  <c r="U3135" i="1"/>
  <c r="W3134" i="1"/>
  <c r="AQ3134" i="1"/>
  <c r="AJ3134" i="1"/>
  <c r="AD3134" i="1"/>
  <c r="AA3456" i="1"/>
  <c r="AA3605" i="1" l="1"/>
  <c r="U3136" i="1"/>
  <c r="W3135" i="1"/>
  <c r="AJ3135" i="1"/>
  <c r="AD3135" i="1"/>
  <c r="AQ3135" i="1"/>
  <c r="AA3457" i="1"/>
  <c r="AA3606" i="1" l="1"/>
  <c r="U3137" i="1"/>
  <c r="W3136" i="1"/>
  <c r="AQ3136" i="1"/>
  <c r="AJ3136" i="1"/>
  <c r="AD3136" i="1"/>
  <c r="AA3458" i="1"/>
  <c r="AA3607" i="1" l="1"/>
  <c r="U3138" i="1"/>
  <c r="W3137" i="1"/>
  <c r="AJ3137" i="1"/>
  <c r="AA3459" i="1"/>
  <c r="AD3137" i="1"/>
  <c r="AQ3137" i="1"/>
  <c r="AA3608" i="1" l="1"/>
  <c r="W3138" i="1"/>
  <c r="U3139" i="1"/>
  <c r="AD3138" i="1"/>
  <c r="AQ3138" i="1"/>
  <c r="AA3460" i="1"/>
  <c r="AJ3138" i="1"/>
  <c r="AA3609" i="1" l="1"/>
  <c r="W3139" i="1"/>
  <c r="U3140" i="1"/>
  <c r="AD3139" i="1"/>
  <c r="AA3461" i="1"/>
  <c r="AQ3139" i="1"/>
  <c r="AJ3139" i="1"/>
  <c r="AA3610" i="1" l="1"/>
  <c r="U3141" i="1"/>
  <c r="W3140" i="1"/>
  <c r="AA3462" i="1"/>
  <c r="AJ3140" i="1"/>
  <c r="AQ3140" i="1"/>
  <c r="AD3140" i="1"/>
  <c r="AA3611" i="1" l="1"/>
  <c r="U3142" i="1"/>
  <c r="W3141" i="1"/>
  <c r="AQ3141" i="1"/>
  <c r="AA3463" i="1"/>
  <c r="AD3141" i="1"/>
  <c r="AJ3141" i="1"/>
  <c r="AA3612" i="1" l="1"/>
  <c r="W3142" i="1"/>
  <c r="U3143" i="1"/>
  <c r="AA3464" i="1"/>
  <c r="AJ3142" i="1"/>
  <c r="AD3142" i="1"/>
  <c r="AQ3142" i="1"/>
  <c r="AA3613" i="1" l="1"/>
  <c r="U3144" i="1"/>
  <c r="W3143" i="1"/>
  <c r="AQ3143" i="1"/>
  <c r="AA3465" i="1"/>
  <c r="AD3143" i="1"/>
  <c r="AJ3143" i="1"/>
  <c r="AA3614" i="1" l="1"/>
  <c r="U3145" i="1"/>
  <c r="W3144" i="1"/>
  <c r="AA3466" i="1"/>
  <c r="AD3144" i="1"/>
  <c r="AQ3144" i="1"/>
  <c r="AJ3144" i="1"/>
  <c r="AA3615" i="1" l="1"/>
  <c r="W3145" i="1"/>
  <c r="U3146" i="1"/>
  <c r="AD3145" i="1"/>
  <c r="AJ3145" i="1"/>
  <c r="AQ3145" i="1"/>
  <c r="AA3467" i="1"/>
  <c r="AA3616" i="1" l="1"/>
  <c r="W3146" i="1"/>
  <c r="U3147" i="1"/>
  <c r="AD3146" i="1"/>
  <c r="AQ3146" i="1"/>
  <c r="AA3468" i="1"/>
  <c r="AJ3146" i="1"/>
  <c r="AA3617" i="1" l="1"/>
  <c r="U3148" i="1"/>
  <c r="W3147" i="1"/>
  <c r="AD3147" i="1"/>
  <c r="AJ3147" i="1"/>
  <c r="AQ3147" i="1"/>
  <c r="AA3469" i="1"/>
  <c r="AA3618" i="1" l="1"/>
  <c r="U3149" i="1"/>
  <c r="W3148" i="1"/>
  <c r="AD3148" i="1"/>
  <c r="AQ3148" i="1"/>
  <c r="AA3470" i="1"/>
  <c r="AJ3148" i="1"/>
  <c r="AA3619" i="1" l="1"/>
  <c r="U3150" i="1"/>
  <c r="W3149" i="1"/>
  <c r="AQ3149" i="1"/>
  <c r="AJ3149" i="1"/>
  <c r="AA3471" i="1"/>
  <c r="AD3149" i="1"/>
  <c r="AA3620" i="1" l="1"/>
  <c r="U3151" i="1"/>
  <c r="W3150" i="1"/>
  <c r="AA3472" i="1"/>
  <c r="AJ3150" i="1"/>
  <c r="AQ3150" i="1"/>
  <c r="AD3150" i="1"/>
  <c r="AA3621" i="1" l="1"/>
  <c r="U3152" i="1"/>
  <c r="W3151" i="1"/>
  <c r="AJ3151" i="1"/>
  <c r="AD3151" i="1"/>
  <c r="AQ3151" i="1"/>
  <c r="AA3473" i="1"/>
  <c r="AA3622" i="1" l="1"/>
  <c r="W3152" i="1"/>
  <c r="U3153" i="1"/>
  <c r="AD3152" i="1"/>
  <c r="AQ3152" i="1"/>
  <c r="AA3474" i="1"/>
  <c r="AJ3152" i="1"/>
  <c r="AA3623" i="1" l="1"/>
  <c r="U3154" i="1"/>
  <c r="W3153" i="1"/>
  <c r="AQ3153" i="1"/>
  <c r="AD3153" i="1"/>
  <c r="AJ3153" i="1"/>
  <c r="AA3475" i="1"/>
  <c r="AA3624" i="1" l="1"/>
  <c r="W3154" i="1"/>
  <c r="U3155" i="1"/>
  <c r="AJ3154" i="1"/>
  <c r="AQ3154" i="1"/>
  <c r="AD3154" i="1"/>
  <c r="AA3476" i="1"/>
  <c r="AA3625" i="1" l="1"/>
  <c r="U3156" i="1"/>
  <c r="W3155" i="1"/>
  <c r="AQ3155" i="1"/>
  <c r="AA3477" i="1"/>
  <c r="AD3155" i="1"/>
  <c r="AJ3155" i="1"/>
  <c r="AA3626" i="1" l="1"/>
  <c r="W3156" i="1"/>
  <c r="U3157" i="1"/>
  <c r="AQ3156" i="1"/>
  <c r="AD3156" i="1"/>
  <c r="AJ3156" i="1"/>
  <c r="AA3478" i="1"/>
  <c r="AA3627" i="1" l="1"/>
  <c r="W3157" i="1"/>
  <c r="U3158" i="1"/>
  <c r="AD3157" i="1"/>
  <c r="AA3479" i="1"/>
  <c r="AQ3157" i="1"/>
  <c r="AJ3157" i="1"/>
  <c r="AA3628" i="1" l="1"/>
  <c r="U3159" i="1"/>
  <c r="W3158" i="1"/>
  <c r="AA3480" i="1"/>
  <c r="AD3158" i="1"/>
  <c r="AJ3158" i="1"/>
  <c r="AQ3158" i="1"/>
  <c r="AA3629" i="1" l="1"/>
  <c r="U3160" i="1"/>
  <c r="W3159" i="1"/>
  <c r="AA3481" i="1"/>
  <c r="AJ3159" i="1"/>
  <c r="AQ3159" i="1"/>
  <c r="AD3159" i="1"/>
  <c r="AA3630" i="1" l="1"/>
  <c r="W3160" i="1"/>
  <c r="U3161" i="1"/>
  <c r="AD3160" i="1"/>
  <c r="AJ3160" i="1"/>
  <c r="AQ3160" i="1"/>
  <c r="AA3482" i="1"/>
  <c r="AA3631" i="1" l="1"/>
  <c r="U3162" i="1"/>
  <c r="W3161" i="1"/>
  <c r="AQ3161" i="1"/>
  <c r="AD3161" i="1"/>
  <c r="AJ3161" i="1"/>
  <c r="AA3483" i="1"/>
  <c r="AA3632" i="1" l="1"/>
  <c r="W3162" i="1"/>
  <c r="U3163" i="1"/>
  <c r="AD3162" i="1"/>
  <c r="AQ3162" i="1"/>
  <c r="AA3484" i="1"/>
  <c r="AJ3162" i="1"/>
  <c r="AA3633" i="1" l="1"/>
  <c r="W3163" i="1"/>
  <c r="U3164" i="1"/>
  <c r="AQ3163" i="1"/>
  <c r="AD3163" i="1"/>
  <c r="AJ3163" i="1"/>
  <c r="AA3485" i="1"/>
  <c r="AA3634" i="1" l="1"/>
  <c r="W3164" i="1"/>
  <c r="U3165" i="1"/>
  <c r="AA3486" i="1"/>
  <c r="AJ3164" i="1"/>
  <c r="AQ3164" i="1"/>
  <c r="AD3164" i="1"/>
  <c r="AA3635" i="1" l="1"/>
  <c r="U3166" i="1"/>
  <c r="W3165" i="1"/>
  <c r="AQ3165" i="1"/>
  <c r="AJ3165" i="1"/>
  <c r="AD3165" i="1"/>
  <c r="AA3487" i="1"/>
  <c r="AA3636" i="1" l="1"/>
  <c r="U3167" i="1"/>
  <c r="W3166" i="1"/>
  <c r="AA3488" i="1"/>
  <c r="AJ3166" i="1"/>
  <c r="AD3166" i="1"/>
  <c r="AQ3166" i="1"/>
  <c r="AA3637" i="1" l="1"/>
  <c r="U3168" i="1"/>
  <c r="W3167" i="1"/>
  <c r="AJ3167" i="1"/>
  <c r="AD3167" i="1"/>
  <c r="AQ3167" i="1"/>
  <c r="AA3489" i="1"/>
  <c r="AA3638" i="1" l="1"/>
  <c r="W3168" i="1"/>
  <c r="U3169" i="1"/>
  <c r="AD3168" i="1"/>
  <c r="AA3490" i="1"/>
  <c r="AQ3168" i="1"/>
  <c r="AJ3168" i="1"/>
  <c r="AA3639" i="1" l="1"/>
  <c r="U3170" i="1"/>
  <c r="W3169" i="1"/>
  <c r="AA3491" i="1"/>
  <c r="AQ3169" i="1"/>
  <c r="AJ3169" i="1"/>
  <c r="AD3169" i="1"/>
  <c r="AA3640" i="1" l="1"/>
  <c r="U3171" i="1"/>
  <c r="W3170" i="1"/>
  <c r="AJ3170" i="1"/>
  <c r="AQ3170" i="1"/>
  <c r="AD3170" i="1"/>
  <c r="AA3492" i="1"/>
  <c r="AA3641" i="1" l="1"/>
  <c r="U3172" i="1"/>
  <c r="W3171" i="1"/>
  <c r="AD3171" i="1"/>
  <c r="AJ3171" i="1"/>
  <c r="AA3493" i="1"/>
  <c r="AQ3171" i="1"/>
  <c r="AA3642" i="1" l="1"/>
  <c r="U3173" i="1"/>
  <c r="W3172" i="1"/>
  <c r="AQ3172" i="1"/>
  <c r="AA3494" i="1"/>
  <c r="AJ3172" i="1"/>
  <c r="AD3172" i="1"/>
  <c r="AA3643" i="1" l="1"/>
  <c r="U3174" i="1"/>
  <c r="W3173" i="1"/>
  <c r="AJ3173" i="1"/>
  <c r="AQ3173" i="1"/>
  <c r="AD3173" i="1"/>
  <c r="AA3495" i="1"/>
  <c r="AA3644" i="1" l="1"/>
  <c r="U3175" i="1"/>
  <c r="W3174" i="1"/>
  <c r="AD3174" i="1"/>
  <c r="AA3496" i="1"/>
  <c r="AQ3174" i="1"/>
  <c r="AJ3174" i="1"/>
  <c r="AA3645" i="1" l="1"/>
  <c r="U3176" i="1"/>
  <c r="W3175" i="1"/>
  <c r="AQ3175" i="1"/>
  <c r="AJ3175" i="1"/>
  <c r="AA3497" i="1"/>
  <c r="AD3175" i="1"/>
  <c r="AA3646" i="1" l="1"/>
  <c r="W3176" i="1"/>
  <c r="U3177" i="1"/>
  <c r="AA3498" i="1"/>
  <c r="AQ3176" i="1"/>
  <c r="AD3176" i="1"/>
  <c r="AJ3176" i="1"/>
  <c r="AA3647" i="1" l="1"/>
  <c r="U3178" i="1"/>
  <c r="W3177" i="1"/>
  <c r="AQ3177" i="1"/>
  <c r="AJ3177" i="1"/>
  <c r="AD3177" i="1"/>
  <c r="AA3499" i="1"/>
  <c r="AA3648" i="1" l="1"/>
  <c r="W3178" i="1"/>
  <c r="U3179" i="1"/>
  <c r="AQ3178" i="1"/>
  <c r="AD3178" i="1"/>
  <c r="AA3500" i="1"/>
  <c r="AJ3178" i="1"/>
  <c r="AA3649" i="1" l="1"/>
  <c r="U3180" i="1"/>
  <c r="W3179" i="1"/>
  <c r="AD3179" i="1"/>
  <c r="AJ3179" i="1"/>
  <c r="AQ3179" i="1"/>
  <c r="AA3501" i="1"/>
  <c r="AA3650" i="1" l="1"/>
  <c r="U3181" i="1"/>
  <c r="W3180" i="1"/>
  <c r="AA3502" i="1"/>
  <c r="AJ3180" i="1"/>
  <c r="AQ3180" i="1"/>
  <c r="AD3180" i="1"/>
  <c r="AA3651" i="1" l="1"/>
  <c r="W3181" i="1"/>
  <c r="U3182" i="1"/>
  <c r="AJ3181" i="1"/>
  <c r="AQ3181" i="1"/>
  <c r="AD3181" i="1"/>
  <c r="AA3503" i="1"/>
  <c r="AA3652" i="1" l="1"/>
  <c r="U3183" i="1"/>
  <c r="W3182" i="1"/>
  <c r="AQ3182" i="1"/>
  <c r="AA3504" i="1"/>
  <c r="AD3182" i="1"/>
  <c r="AJ3182" i="1"/>
  <c r="AA3653" i="1" l="1"/>
  <c r="U3184" i="1"/>
  <c r="W3183" i="1"/>
  <c r="AJ3183" i="1"/>
  <c r="AD3183" i="1"/>
  <c r="AA3505" i="1"/>
  <c r="AQ3183" i="1"/>
  <c r="AA3654" i="1" l="1"/>
  <c r="U3185" i="1"/>
  <c r="W3184" i="1"/>
  <c r="AA3506" i="1"/>
  <c r="AD3184" i="1"/>
  <c r="AQ3184" i="1"/>
  <c r="AJ3184" i="1"/>
  <c r="AA3655" i="1" l="1"/>
  <c r="W3185" i="1"/>
  <c r="U3186" i="1"/>
  <c r="AQ3185" i="1"/>
  <c r="AJ3185" i="1"/>
  <c r="AD3185" i="1"/>
  <c r="AA3507" i="1"/>
  <c r="AA3656" i="1" l="1"/>
  <c r="U3187" i="1"/>
  <c r="W3186" i="1"/>
  <c r="AD3186" i="1"/>
  <c r="AJ3186" i="1"/>
  <c r="AQ3186" i="1"/>
  <c r="AA3508" i="1"/>
  <c r="AA3657" i="1" l="1"/>
  <c r="U3188" i="1"/>
  <c r="W3187" i="1"/>
  <c r="AQ3187" i="1"/>
  <c r="AD3187" i="1"/>
  <c r="AJ3187" i="1"/>
  <c r="AA3509" i="1"/>
  <c r="AA3658" i="1" l="1"/>
  <c r="U3189" i="1"/>
  <c r="W3188" i="1"/>
  <c r="AJ3188" i="1"/>
  <c r="AD3188" i="1"/>
  <c r="AQ3188" i="1"/>
  <c r="AA3510" i="1"/>
  <c r="AA3659" i="1" l="1"/>
  <c r="U3190" i="1"/>
  <c r="W3189" i="1"/>
  <c r="AQ3189" i="1"/>
  <c r="AD3189" i="1"/>
  <c r="AA3511" i="1"/>
  <c r="AJ3189" i="1"/>
  <c r="AA3660" i="1" l="1"/>
  <c r="U3191" i="1"/>
  <c r="W3190" i="1"/>
  <c r="AJ3190" i="1"/>
  <c r="AA3512" i="1"/>
  <c r="AD3190" i="1"/>
  <c r="AQ3190" i="1"/>
  <c r="AA3661" i="1" l="1"/>
  <c r="U3192" i="1"/>
  <c r="W3191" i="1"/>
  <c r="AD3191" i="1"/>
  <c r="AJ3191" i="1"/>
  <c r="AQ3191" i="1"/>
  <c r="AA3513" i="1"/>
  <c r="AA3662" i="1" l="1"/>
  <c r="U3193" i="1"/>
  <c r="W3192" i="1"/>
  <c r="AA3514" i="1"/>
  <c r="AQ3192" i="1"/>
  <c r="AJ3192" i="1"/>
  <c r="AD3192" i="1"/>
  <c r="AA3663" i="1" l="1"/>
  <c r="U3194" i="1"/>
  <c r="W3193" i="1"/>
  <c r="AJ3193" i="1"/>
  <c r="AD3193" i="1"/>
  <c r="AQ3193" i="1"/>
  <c r="AA3515" i="1"/>
  <c r="AA3664" i="1" l="1"/>
  <c r="U3195" i="1"/>
  <c r="W3194" i="1"/>
  <c r="AQ3194" i="1"/>
  <c r="AD3194" i="1"/>
  <c r="AA3516" i="1"/>
  <c r="AJ3194" i="1"/>
  <c r="AA3665" i="1" l="1"/>
  <c r="U3196" i="1"/>
  <c r="W3195" i="1"/>
  <c r="AD3195" i="1"/>
  <c r="AJ3195" i="1"/>
  <c r="AQ3195" i="1"/>
  <c r="AA3666" i="1" l="1"/>
  <c r="W3196" i="1"/>
  <c r="U3197" i="1"/>
  <c r="AJ3196" i="1"/>
  <c r="AQ3196" i="1"/>
  <c r="AD3196" i="1"/>
  <c r="AA3518" i="1"/>
  <c r="AA3667" i="1" l="1"/>
  <c r="W3197" i="1"/>
  <c r="U3198" i="1"/>
  <c r="AQ3197" i="1"/>
  <c r="AD3197" i="1"/>
  <c r="AA3519" i="1"/>
  <c r="AJ3197" i="1"/>
  <c r="AA3668" i="1" l="1"/>
  <c r="W3198" i="1"/>
  <c r="U3199" i="1"/>
  <c r="AJ3198" i="1"/>
  <c r="AQ3198" i="1"/>
  <c r="AA3520" i="1"/>
  <c r="AD3198" i="1"/>
  <c r="AA3669" i="1" l="1"/>
  <c r="U3200" i="1"/>
  <c r="W3199" i="1"/>
  <c r="AQ3199" i="1"/>
  <c r="AD3199" i="1"/>
  <c r="AA3521" i="1"/>
  <c r="AJ3199" i="1"/>
  <c r="AA3670" i="1" l="1"/>
  <c r="W3200" i="1"/>
  <c r="U3201" i="1"/>
  <c r="AJ3200" i="1"/>
  <c r="AQ3200" i="1"/>
  <c r="AA3522" i="1"/>
  <c r="AD3200" i="1"/>
  <c r="AA3671" i="1" l="1"/>
  <c r="U3202" i="1"/>
  <c r="W3201" i="1"/>
  <c r="AQ3201" i="1"/>
  <c r="AD3201" i="1"/>
  <c r="AJ3201" i="1"/>
  <c r="AA3523" i="1"/>
  <c r="AA3672" i="1" l="1"/>
  <c r="W3202" i="1"/>
  <c r="U3203" i="1"/>
  <c r="AD3202" i="1"/>
  <c r="AJ3202" i="1"/>
  <c r="AA3524" i="1"/>
  <c r="AQ3202" i="1"/>
  <c r="AA3673" i="1" l="1"/>
  <c r="U3204" i="1"/>
  <c r="W3203" i="1"/>
  <c r="AA3525" i="1"/>
  <c r="AD3203" i="1"/>
  <c r="AQ3203" i="1"/>
  <c r="AJ3203" i="1"/>
  <c r="AA3674" i="1" l="1"/>
  <c r="U3205" i="1"/>
  <c r="W3204" i="1"/>
  <c r="AQ3204" i="1"/>
  <c r="AD3204" i="1"/>
  <c r="AJ3204" i="1"/>
  <c r="AA3526" i="1"/>
  <c r="AA3675" i="1" l="1"/>
  <c r="W3205" i="1"/>
  <c r="U3206" i="1"/>
  <c r="AD3205" i="1"/>
  <c r="AQ3205" i="1"/>
  <c r="AJ3205" i="1"/>
  <c r="AA3527" i="1"/>
  <c r="AA3676" i="1" l="1"/>
  <c r="U3207" i="1"/>
  <c r="W3206" i="1"/>
  <c r="AD3206" i="1"/>
  <c r="AJ3206" i="1"/>
  <c r="AA3528" i="1"/>
  <c r="AQ3206" i="1"/>
  <c r="AA3677" i="1" l="1"/>
  <c r="U3208" i="1"/>
  <c r="W3207" i="1"/>
  <c r="AQ3207" i="1"/>
  <c r="AJ3207" i="1"/>
  <c r="AD3207" i="1"/>
  <c r="AA3529" i="1"/>
  <c r="AA3678" i="1" l="1"/>
  <c r="W3208" i="1"/>
  <c r="U3209" i="1"/>
  <c r="AA3530" i="1"/>
  <c r="AJ3208" i="1"/>
  <c r="AD3208" i="1"/>
  <c r="AQ3208" i="1"/>
  <c r="AA3679" i="1" l="1"/>
  <c r="U3210" i="1"/>
  <c r="W3209" i="1"/>
  <c r="AJ3209" i="1"/>
  <c r="AD3209" i="1"/>
  <c r="AQ3209" i="1"/>
  <c r="AA3531" i="1"/>
  <c r="AA3680" i="1" l="1"/>
  <c r="W3210" i="1"/>
  <c r="U3211" i="1"/>
  <c r="AD3210" i="1"/>
  <c r="AQ3210" i="1"/>
  <c r="AA3532" i="1"/>
  <c r="AJ3210" i="1"/>
  <c r="AA3681" i="1" l="1"/>
  <c r="U3212" i="1"/>
  <c r="W3211" i="1"/>
  <c r="AD3211" i="1"/>
  <c r="AA3533" i="1"/>
  <c r="AJ3211" i="1"/>
  <c r="AQ3211" i="1"/>
  <c r="AA3682" i="1" l="1"/>
  <c r="W3212" i="1"/>
  <c r="U3213" i="1"/>
  <c r="AQ3212" i="1"/>
  <c r="AA3534" i="1"/>
  <c r="AD3212" i="1"/>
  <c r="AJ3212" i="1"/>
  <c r="AA3684" i="1" l="1"/>
  <c r="AA3683" i="1"/>
  <c r="W3213" i="1"/>
  <c r="U3214" i="1"/>
  <c r="AJ3213" i="1"/>
  <c r="AA3535" i="1"/>
  <c r="AD3213" i="1"/>
  <c r="AQ3213" i="1"/>
  <c r="U3215" i="1" l="1"/>
  <c r="W3214" i="1"/>
  <c r="AA3536" i="1"/>
  <c r="AQ3214" i="1"/>
  <c r="AJ3214" i="1"/>
  <c r="AD3214" i="1"/>
  <c r="W3215" i="1" l="1"/>
  <c r="U3216" i="1"/>
  <c r="AA3537" i="1"/>
  <c r="AJ3215" i="1"/>
  <c r="AD3215" i="1"/>
  <c r="AQ3215" i="1"/>
  <c r="W3216" i="1" l="1"/>
  <c r="U3217" i="1"/>
  <c r="AJ3216" i="1"/>
  <c r="AQ3216" i="1"/>
  <c r="AD3216" i="1"/>
  <c r="AA3538" i="1"/>
  <c r="U3218" i="1" l="1"/>
  <c r="W3217" i="1"/>
  <c r="AQ3217" i="1"/>
  <c r="AD3217" i="1"/>
  <c r="AA3539" i="1"/>
  <c r="AJ3217" i="1"/>
  <c r="U3219" i="1" l="1"/>
  <c r="W3218" i="1"/>
  <c r="AD3218" i="1"/>
  <c r="AJ3218" i="1"/>
  <c r="AA3540" i="1"/>
  <c r="AQ3218" i="1"/>
  <c r="W3219" i="1" l="1"/>
  <c r="U3220" i="1"/>
  <c r="AQ3219" i="1"/>
  <c r="AA3541" i="1"/>
  <c r="AJ3219" i="1"/>
  <c r="AD3219" i="1"/>
  <c r="W3220" i="1" l="1"/>
  <c r="U3221" i="1"/>
  <c r="AJ3220" i="1"/>
  <c r="AD3220" i="1"/>
  <c r="AA3542" i="1"/>
  <c r="AQ3220" i="1"/>
  <c r="U3222" i="1" l="1"/>
  <c r="W3221" i="1"/>
  <c r="AJ3221" i="1"/>
  <c r="AA3543" i="1"/>
  <c r="AD3221" i="1"/>
  <c r="AQ3221" i="1"/>
  <c r="U3223" i="1" l="1"/>
  <c r="W3222" i="1"/>
  <c r="AA3544" i="1"/>
  <c r="AQ3222" i="1"/>
  <c r="AD3222" i="1"/>
  <c r="AJ3222" i="1"/>
  <c r="U3224" i="1" l="1"/>
  <c r="W3223" i="1"/>
  <c r="AD3223" i="1"/>
  <c r="AA3545" i="1"/>
  <c r="AJ3223" i="1"/>
  <c r="AQ3223" i="1"/>
  <c r="U3225" i="1" l="1"/>
  <c r="W3224" i="1"/>
  <c r="AA3546" i="1"/>
  <c r="AQ3224" i="1"/>
  <c r="AJ3224" i="1"/>
  <c r="AD3224" i="1"/>
  <c r="U3226" i="1" l="1"/>
  <c r="W3225" i="1"/>
  <c r="AA3547" i="1"/>
  <c r="AJ3225" i="1"/>
  <c r="AD3225" i="1"/>
  <c r="AQ3225" i="1"/>
  <c r="W3226" i="1" l="1"/>
  <c r="U3227" i="1"/>
  <c r="AQ3226" i="1"/>
  <c r="AJ3226" i="1"/>
  <c r="AD3226" i="1"/>
  <c r="AA3548" i="1"/>
  <c r="U3228" i="1" l="1"/>
  <c r="W3227" i="1"/>
  <c r="AD3227" i="1"/>
  <c r="AQ3227" i="1"/>
  <c r="AA3549" i="1"/>
  <c r="AJ3227" i="1"/>
  <c r="U3229" i="1" l="1"/>
  <c r="W3228" i="1"/>
  <c r="AJ3228" i="1"/>
  <c r="AQ3228" i="1"/>
  <c r="AA3550" i="1"/>
  <c r="AD3228" i="1"/>
  <c r="W3229" i="1" l="1"/>
  <c r="U3230" i="1"/>
  <c r="AA3551" i="1"/>
  <c r="AJ3229" i="1"/>
  <c r="AD3229" i="1"/>
  <c r="AQ3229" i="1"/>
  <c r="W3230" i="1" l="1"/>
  <c r="U3231" i="1"/>
  <c r="AJ3230" i="1"/>
  <c r="AQ3230" i="1"/>
  <c r="AD3230" i="1"/>
  <c r="AA3552" i="1"/>
  <c r="W3231" i="1" l="1"/>
  <c r="U3232" i="1"/>
  <c r="AD3231" i="1"/>
  <c r="AJ3231" i="1"/>
  <c r="AQ3231" i="1"/>
  <c r="AA3553" i="1"/>
  <c r="U3233" i="1" l="1"/>
  <c r="W3232" i="1"/>
  <c r="AA3554" i="1"/>
  <c r="AJ3232" i="1"/>
  <c r="AD3232" i="1"/>
  <c r="AQ3232" i="1"/>
  <c r="U3234" i="1" l="1"/>
  <c r="W3233" i="1"/>
  <c r="AJ3233" i="1"/>
  <c r="AQ3233" i="1"/>
  <c r="AD3233" i="1"/>
  <c r="AA3555" i="1"/>
  <c r="U3235" i="1" l="1"/>
  <c r="W3234" i="1"/>
  <c r="AA3556" i="1"/>
  <c r="AQ3234" i="1"/>
  <c r="AD3234" i="1"/>
  <c r="AJ3234" i="1"/>
  <c r="U3236" i="1" l="1"/>
  <c r="W3235" i="1"/>
  <c r="AD3235" i="1"/>
  <c r="AQ3235" i="1"/>
  <c r="AJ3235" i="1"/>
  <c r="AA3557" i="1"/>
  <c r="U3237" i="1" l="1"/>
  <c r="W3236" i="1"/>
  <c r="AQ3236" i="1"/>
  <c r="AA3558" i="1"/>
  <c r="AJ3236" i="1"/>
  <c r="AD3236" i="1"/>
  <c r="U3238" i="1" l="1"/>
  <c r="W3237" i="1"/>
  <c r="AJ3237" i="1"/>
  <c r="AA3559" i="1"/>
  <c r="AQ3237" i="1"/>
  <c r="AD3237" i="1"/>
  <c r="U3239" i="1" l="1"/>
  <c r="W3238" i="1"/>
  <c r="AD3238" i="1"/>
  <c r="AA3561" i="1"/>
  <c r="AA3560" i="1"/>
  <c r="AQ3238" i="1"/>
  <c r="AJ3238" i="1"/>
  <c r="W3239" i="1" l="1"/>
  <c r="U3240" i="1"/>
  <c r="AD3239" i="1"/>
  <c r="AQ3239" i="1"/>
  <c r="AJ3239" i="1"/>
  <c r="U3241" i="1" l="1"/>
  <c r="W3240" i="1"/>
  <c r="AD3240" i="1"/>
  <c r="AJ3240" i="1"/>
  <c r="AQ3240" i="1"/>
  <c r="U3242" i="1" l="1"/>
  <c r="W3241" i="1"/>
  <c r="AD3241" i="1"/>
  <c r="AQ3241" i="1"/>
  <c r="AJ3241" i="1"/>
  <c r="U3243" i="1" l="1"/>
  <c r="W3242" i="1"/>
  <c r="AQ3242" i="1"/>
  <c r="AJ3242" i="1"/>
  <c r="AD3242" i="1"/>
  <c r="U3244" i="1" l="1"/>
  <c r="W3243" i="1"/>
  <c r="AD3243" i="1"/>
  <c r="AJ3243" i="1"/>
  <c r="AQ3243" i="1"/>
  <c r="U3245" i="1" l="1"/>
  <c r="W3244" i="1"/>
  <c r="AQ3244" i="1"/>
  <c r="AJ3244" i="1"/>
  <c r="AD3244" i="1"/>
  <c r="U3246" i="1" l="1"/>
  <c r="W3245" i="1"/>
  <c r="AQ3245" i="1"/>
  <c r="AD3245" i="1"/>
  <c r="AJ3245" i="1"/>
  <c r="U3247" i="1" l="1"/>
  <c r="W3246" i="1"/>
  <c r="AD3246" i="1"/>
  <c r="AJ3246" i="1"/>
  <c r="AQ3246" i="1"/>
  <c r="U3248" i="1" l="1"/>
  <c r="W3247" i="1"/>
  <c r="AJ3247" i="1"/>
  <c r="AD3247" i="1"/>
  <c r="AQ3247" i="1"/>
  <c r="U3249" i="1" l="1"/>
  <c r="W3248" i="1"/>
  <c r="AD3248" i="1"/>
  <c r="AQ3248" i="1"/>
  <c r="AJ3248" i="1"/>
  <c r="W3249" i="1" l="1"/>
  <c r="U3250" i="1"/>
  <c r="AQ3249" i="1"/>
  <c r="AD3249" i="1"/>
  <c r="AJ3249" i="1"/>
  <c r="U3251" i="1" l="1"/>
  <c r="W3250" i="1"/>
  <c r="AD3250" i="1"/>
  <c r="AQ3250" i="1"/>
  <c r="AJ3250" i="1"/>
  <c r="U3252" i="1" l="1"/>
  <c r="W3251" i="1"/>
  <c r="AQ3251" i="1"/>
  <c r="AJ3251" i="1"/>
  <c r="AD3251" i="1"/>
  <c r="U3253" i="1" l="1"/>
  <c r="W3252" i="1"/>
  <c r="AD3252" i="1"/>
  <c r="AJ3252" i="1"/>
  <c r="AQ3252" i="1"/>
  <c r="U3254" i="1" l="1"/>
  <c r="W3253" i="1"/>
  <c r="AJ3253" i="1"/>
  <c r="AD3253" i="1"/>
  <c r="AQ3253" i="1"/>
  <c r="W3254" i="1" l="1"/>
  <c r="U3255" i="1"/>
  <c r="AD3254" i="1"/>
  <c r="AJ3254" i="1"/>
  <c r="AQ3254" i="1"/>
  <c r="U3256" i="1" l="1"/>
  <c r="W3255" i="1"/>
  <c r="AJ3255" i="1"/>
  <c r="AQ3255" i="1"/>
  <c r="AD3255" i="1"/>
  <c r="U3257" i="1" l="1"/>
  <c r="W3256" i="1"/>
  <c r="AQ3256" i="1"/>
  <c r="AJ3256" i="1"/>
  <c r="AD3256" i="1"/>
  <c r="U3258" i="1" l="1"/>
  <c r="W3257" i="1"/>
  <c r="AJ3257" i="1"/>
  <c r="AQ3257" i="1"/>
  <c r="AD3257" i="1"/>
  <c r="AN3259" i="1" l="1"/>
  <c r="U3259" i="1"/>
  <c r="W3258" i="1"/>
  <c r="AQ3258" i="1"/>
  <c r="AJ3258" i="1"/>
  <c r="AD3258" i="1"/>
  <c r="AN3260" i="1" l="1"/>
  <c r="U3260" i="1"/>
  <c r="W3259" i="1"/>
  <c r="AD3259" i="1"/>
  <c r="AJ3259" i="1"/>
  <c r="AQ3259" i="1"/>
  <c r="AN3261" i="1" l="1"/>
  <c r="U3261" i="1"/>
  <c r="W3260" i="1"/>
  <c r="AJ3260" i="1"/>
  <c r="AD3260" i="1"/>
  <c r="AQ3260" i="1"/>
  <c r="AN3262" i="1" l="1"/>
  <c r="U3262" i="1"/>
  <c r="W3261" i="1"/>
  <c r="AD3261" i="1"/>
  <c r="AQ3261" i="1"/>
  <c r="AJ3261" i="1"/>
  <c r="AN3263" i="1" l="1"/>
  <c r="U3263" i="1"/>
  <c r="W3262" i="1"/>
  <c r="AD3262" i="1"/>
  <c r="AQ3262" i="1"/>
  <c r="AJ3262" i="1"/>
  <c r="U3264" i="1" l="1"/>
  <c r="W3263" i="1"/>
  <c r="AQ3263" i="1"/>
  <c r="AD3263" i="1"/>
  <c r="AJ3263" i="1"/>
  <c r="U3265" i="1" l="1"/>
  <c r="W3264" i="1"/>
  <c r="AJ3264" i="1"/>
  <c r="AD3264" i="1"/>
  <c r="AQ3264" i="1"/>
  <c r="W3265" i="1" l="1"/>
  <c r="U3266" i="1"/>
  <c r="AD3265" i="1"/>
  <c r="AQ3265" i="1"/>
  <c r="AJ3265" i="1"/>
  <c r="W3266" i="1" l="1"/>
  <c r="U3267" i="1"/>
  <c r="AJ3266" i="1"/>
  <c r="AQ3266" i="1"/>
  <c r="AD3266" i="1"/>
  <c r="U3268" i="1" l="1"/>
  <c r="W3267" i="1"/>
  <c r="AQ3267" i="1"/>
  <c r="AD3267" i="1"/>
  <c r="AJ3267" i="1"/>
  <c r="U3269" i="1" l="1"/>
  <c r="W3268" i="1"/>
  <c r="AQ3268" i="1"/>
  <c r="AD3268" i="1"/>
  <c r="AJ3268" i="1"/>
  <c r="U3270" i="1" l="1"/>
  <c r="W3269" i="1"/>
  <c r="AD3269" i="1"/>
  <c r="AQ3269" i="1"/>
  <c r="AJ3269" i="1"/>
  <c r="U3271" i="1" l="1"/>
  <c r="W3270" i="1"/>
  <c r="AQ3270" i="1"/>
  <c r="AJ3270" i="1"/>
  <c r="AD3270" i="1"/>
  <c r="W3271" i="1" l="1"/>
  <c r="U3272" i="1"/>
  <c r="AD3271" i="1"/>
  <c r="AJ3271" i="1"/>
  <c r="AQ3271" i="1"/>
  <c r="U3273" i="1" l="1"/>
  <c r="W3272" i="1"/>
  <c r="AJ3272" i="1"/>
  <c r="AD3272" i="1"/>
  <c r="AQ3272" i="1"/>
  <c r="U3274" i="1" l="1"/>
  <c r="W3273" i="1"/>
  <c r="AQ3273" i="1"/>
  <c r="AD3273" i="1"/>
  <c r="AJ3273" i="1"/>
  <c r="U3275" i="1" l="1"/>
  <c r="W3274" i="1"/>
  <c r="AD3274" i="1"/>
  <c r="AJ3274" i="1"/>
  <c r="AQ3274" i="1"/>
  <c r="U3276" i="1" l="1"/>
  <c r="W3275" i="1"/>
  <c r="AJ3275" i="1"/>
  <c r="AD3275" i="1"/>
  <c r="AQ3275" i="1"/>
  <c r="W3276" i="1" l="1"/>
  <c r="U3277" i="1"/>
  <c r="AD3276" i="1"/>
  <c r="AQ3276" i="1"/>
  <c r="AJ3276" i="1"/>
  <c r="W3277" i="1" l="1"/>
  <c r="U3278" i="1"/>
  <c r="AJ3277" i="1"/>
  <c r="AQ3277" i="1"/>
  <c r="AD3277" i="1"/>
  <c r="W3278" i="1" l="1"/>
  <c r="U3279" i="1"/>
  <c r="AQ3278" i="1"/>
  <c r="AD3278" i="1"/>
  <c r="AJ3278" i="1"/>
  <c r="U3280" i="1" l="1"/>
  <c r="W3279" i="1"/>
  <c r="AD3279" i="1"/>
  <c r="AQ3279" i="1"/>
  <c r="AJ3279" i="1"/>
  <c r="U3281" i="1" l="1"/>
  <c r="W3280" i="1"/>
  <c r="AD3280" i="1"/>
  <c r="AQ3280" i="1"/>
  <c r="AJ3280" i="1"/>
  <c r="U3282" i="1" l="1"/>
  <c r="W3281" i="1"/>
  <c r="AQ3281" i="1"/>
  <c r="AJ3281" i="1"/>
  <c r="AD3281" i="1"/>
  <c r="W3282" i="1" l="1"/>
  <c r="U3283" i="1"/>
  <c r="AJ3282" i="1"/>
  <c r="AQ3282" i="1"/>
  <c r="AD3282" i="1"/>
  <c r="W3283" i="1" l="1"/>
  <c r="U3284" i="1"/>
  <c r="AQ3283" i="1"/>
  <c r="AJ3283" i="1"/>
  <c r="AD3283" i="1"/>
  <c r="U3285" i="1" l="1"/>
  <c r="W3284" i="1"/>
  <c r="AJ3284" i="1"/>
  <c r="AQ3284" i="1"/>
  <c r="AD3284" i="1"/>
  <c r="U3286" i="1" l="1"/>
  <c r="W3285" i="1"/>
  <c r="AQ3285" i="1"/>
  <c r="AJ3285" i="1"/>
  <c r="AD3285" i="1"/>
  <c r="U3287" i="1" l="1"/>
  <c r="W3286" i="1"/>
  <c r="AD3286" i="1"/>
  <c r="AJ3286" i="1"/>
  <c r="AQ3286" i="1"/>
  <c r="U3288" i="1" l="1"/>
  <c r="W3287" i="1"/>
  <c r="AJ3287" i="1"/>
  <c r="AD3287" i="1"/>
  <c r="AQ3287" i="1"/>
  <c r="U3289" i="1" l="1"/>
  <c r="W3288" i="1"/>
  <c r="AD3288" i="1"/>
  <c r="AJ3288" i="1"/>
  <c r="AQ3288" i="1"/>
  <c r="W3289" i="1" l="1"/>
  <c r="U3290" i="1"/>
  <c r="AJ3289" i="1"/>
  <c r="AD3289" i="1"/>
  <c r="AQ3289" i="1"/>
  <c r="W3290" i="1" l="1"/>
  <c r="U3291" i="1"/>
  <c r="AD3290" i="1"/>
  <c r="AQ3290" i="1"/>
  <c r="AJ3290" i="1"/>
  <c r="U3292" i="1" l="1"/>
  <c r="W3291" i="1"/>
  <c r="AQ3291" i="1"/>
  <c r="AD3291" i="1"/>
  <c r="AJ3291" i="1"/>
  <c r="U3293" i="1" l="1"/>
  <c r="W3292" i="1"/>
  <c r="AD3292" i="1"/>
  <c r="AQ3292" i="1"/>
  <c r="AJ3292" i="1"/>
  <c r="W3293" i="1" l="1"/>
  <c r="U3294" i="1"/>
  <c r="AQ3293" i="1"/>
  <c r="AD3293" i="1"/>
  <c r="AJ3293" i="1"/>
  <c r="W3294" i="1" l="1"/>
  <c r="U3295" i="1"/>
  <c r="AD3294" i="1"/>
  <c r="AQ3294" i="1"/>
  <c r="AJ3294" i="1"/>
  <c r="W3295" i="1" l="1"/>
  <c r="U3296" i="1"/>
  <c r="AQ3295" i="1"/>
  <c r="AD3295" i="1"/>
  <c r="AJ3295" i="1"/>
  <c r="W3296" i="1" l="1"/>
  <c r="U3297" i="1"/>
  <c r="AD3296" i="1"/>
  <c r="AQ3296" i="1"/>
  <c r="AJ3296" i="1"/>
  <c r="U3298" i="1" l="1"/>
  <c r="W3297" i="1"/>
  <c r="AQ3297" i="1"/>
  <c r="AD3297" i="1"/>
  <c r="AJ3297" i="1"/>
  <c r="U3299" i="1" l="1"/>
  <c r="W3298" i="1"/>
  <c r="AD3298" i="1"/>
  <c r="AJ3298" i="1"/>
  <c r="AQ3298" i="1"/>
  <c r="U3300" i="1" l="1"/>
  <c r="W3299" i="1"/>
  <c r="AJ3299" i="1"/>
  <c r="AD3299" i="1"/>
  <c r="AQ3299" i="1"/>
  <c r="U3301" i="1" l="1"/>
  <c r="W3300" i="1"/>
  <c r="AD3300" i="1"/>
  <c r="AQ3300" i="1"/>
  <c r="AJ3300" i="1"/>
  <c r="U3302" i="1" l="1"/>
  <c r="W3301" i="1"/>
  <c r="AQ3301" i="1"/>
  <c r="AD3301" i="1"/>
  <c r="AJ3301" i="1"/>
  <c r="U3303" i="1" l="1"/>
  <c r="W3302" i="1"/>
  <c r="AD3302" i="1"/>
  <c r="AJ3302" i="1"/>
  <c r="AQ3302" i="1"/>
  <c r="U3304" i="1" l="1"/>
  <c r="W3303" i="1"/>
  <c r="AJ3303" i="1"/>
  <c r="AD3303" i="1"/>
  <c r="AQ3303" i="1"/>
  <c r="U3305" i="1" l="1"/>
  <c r="W3304" i="1"/>
  <c r="AD3304" i="1"/>
  <c r="AJ3304" i="1"/>
  <c r="AQ3304" i="1"/>
  <c r="U3306" i="1" l="1"/>
  <c r="W3305" i="1"/>
  <c r="AQ3305" i="1"/>
  <c r="AJ3305" i="1"/>
  <c r="AD3305" i="1"/>
  <c r="W3306" i="1" l="1"/>
  <c r="U3307" i="1"/>
  <c r="AJ3306" i="1"/>
  <c r="AD3306" i="1"/>
  <c r="AQ3306" i="1"/>
  <c r="W3307" i="1" l="1"/>
  <c r="U3308" i="1"/>
  <c r="AD3307" i="1"/>
  <c r="AQ3307" i="1"/>
  <c r="AJ3307" i="1"/>
  <c r="U3309" i="1" l="1"/>
  <c r="W3308" i="1"/>
  <c r="AQ3308" i="1"/>
  <c r="AJ3308" i="1"/>
  <c r="AD3308" i="1"/>
  <c r="U3310" i="1" l="1"/>
  <c r="W3309" i="1"/>
  <c r="AJ3309" i="1"/>
  <c r="AD3309" i="1"/>
  <c r="AQ3309" i="1"/>
  <c r="W3310" i="1" l="1"/>
  <c r="U3311" i="1"/>
  <c r="AD3310" i="1"/>
  <c r="AQ3310" i="1"/>
  <c r="AJ3310" i="1"/>
  <c r="U3312" i="1" l="1"/>
  <c r="W3311" i="1"/>
  <c r="AJ3311" i="1"/>
  <c r="AQ3311" i="1"/>
  <c r="AD3311" i="1"/>
  <c r="U3313" i="1" l="1"/>
  <c r="W3312" i="1"/>
  <c r="AQ3312" i="1"/>
  <c r="AD3312" i="1"/>
  <c r="AJ3312" i="1"/>
  <c r="U3314" i="1" l="1"/>
  <c r="W3313" i="1"/>
  <c r="AD3313" i="1"/>
  <c r="AJ3313" i="1"/>
  <c r="AQ3313" i="1"/>
  <c r="U3315" i="1" l="1"/>
  <c r="W3314" i="1"/>
  <c r="AJ3314" i="1"/>
  <c r="AD3314" i="1"/>
  <c r="AQ3314" i="1"/>
  <c r="W3315" i="1" l="1"/>
  <c r="U3316" i="1"/>
  <c r="AD3315" i="1"/>
  <c r="AQ3315" i="1"/>
  <c r="AJ3315" i="1"/>
  <c r="W3316" i="1" l="1"/>
  <c r="U3317" i="1"/>
  <c r="AQ3316" i="1"/>
  <c r="AJ3316" i="1"/>
  <c r="AD3316" i="1"/>
  <c r="U3318" i="1" l="1"/>
  <c r="W3317" i="1"/>
  <c r="AJ3317" i="1"/>
  <c r="AD3317" i="1"/>
  <c r="AQ3317" i="1"/>
  <c r="U3319" i="1" l="1"/>
  <c r="W3318" i="1"/>
  <c r="AD3318" i="1"/>
  <c r="AQ3318" i="1"/>
  <c r="AJ3318" i="1"/>
  <c r="U3320" i="1" l="1"/>
  <c r="W3319" i="1"/>
  <c r="AQ3319" i="1"/>
  <c r="AD3319" i="1"/>
  <c r="AJ3319" i="1"/>
  <c r="U3321" i="1" l="1"/>
  <c r="W3320" i="1"/>
  <c r="AD3320" i="1"/>
  <c r="AJ3320" i="1"/>
  <c r="AQ3320" i="1"/>
  <c r="U3322" i="1" l="1"/>
  <c r="W3321" i="1"/>
  <c r="AJ3321" i="1"/>
  <c r="AQ3321" i="1"/>
  <c r="AD3321" i="1"/>
  <c r="U3323" i="1" l="1"/>
  <c r="W3322" i="1"/>
  <c r="AD3322" i="1"/>
  <c r="AQ3322" i="1"/>
  <c r="AJ3322" i="1"/>
  <c r="U3324" i="1" l="1"/>
  <c r="W3323" i="1"/>
  <c r="AJ3323" i="1"/>
  <c r="AQ3323" i="1"/>
  <c r="AD3323" i="1"/>
  <c r="U3325" i="1" l="1"/>
  <c r="W3324" i="1"/>
  <c r="AQ3324" i="1"/>
  <c r="AD3324" i="1"/>
  <c r="AJ3324" i="1"/>
  <c r="W3325" i="1" l="1"/>
  <c r="U3326" i="1"/>
  <c r="AD3325" i="1"/>
  <c r="AJ3325" i="1"/>
  <c r="AQ3325" i="1"/>
  <c r="W3326" i="1" l="1"/>
  <c r="U3327" i="1"/>
  <c r="AJ3326" i="1"/>
  <c r="AQ3326" i="1"/>
  <c r="AD3326" i="1"/>
  <c r="U3328" i="1" l="1"/>
  <c r="W3327" i="1"/>
  <c r="AQ3327" i="1"/>
  <c r="AD3327" i="1"/>
  <c r="AJ3327" i="1"/>
  <c r="U3329" i="1" l="1"/>
  <c r="W3328" i="1"/>
  <c r="AD3328" i="1"/>
  <c r="AJ3328" i="1"/>
  <c r="AQ3328" i="1"/>
  <c r="U3330" i="1" l="1"/>
  <c r="W3329" i="1"/>
  <c r="AJ3329" i="1"/>
  <c r="AD3329" i="1"/>
  <c r="AQ3329" i="1"/>
  <c r="U3331" i="1" l="1"/>
  <c r="W3330" i="1"/>
  <c r="AD3330" i="1"/>
  <c r="AJ3330" i="1"/>
  <c r="AQ3330" i="1"/>
  <c r="U3332" i="1" l="1"/>
  <c r="W3331" i="1"/>
  <c r="AD3331" i="1"/>
  <c r="AJ3331" i="1"/>
  <c r="AQ3331" i="1"/>
  <c r="U3333" i="1" l="1"/>
  <c r="W3332" i="1"/>
  <c r="AQ3332" i="1"/>
  <c r="AJ3332" i="1"/>
  <c r="AD3332" i="1"/>
  <c r="W3333" i="1" l="1"/>
  <c r="U3334" i="1"/>
  <c r="AJ3333" i="1"/>
  <c r="AD3333" i="1"/>
  <c r="AQ3333" i="1"/>
  <c r="U3335" i="1" l="1"/>
  <c r="W3334" i="1"/>
  <c r="AJ3334" i="1"/>
  <c r="AD3334" i="1"/>
  <c r="AQ3334" i="1"/>
  <c r="W3335" i="1" l="1"/>
  <c r="U3336" i="1"/>
  <c r="AD3335" i="1"/>
  <c r="AQ3335" i="1"/>
  <c r="AJ3335" i="1"/>
  <c r="W3336" i="1" l="1"/>
  <c r="U3337" i="1"/>
  <c r="AQ3336" i="1"/>
  <c r="AJ3336" i="1"/>
  <c r="AD3336" i="1"/>
  <c r="U3338" i="1" l="1"/>
  <c r="W3337" i="1"/>
  <c r="AD3337" i="1"/>
  <c r="AJ3337" i="1"/>
  <c r="AQ3337" i="1"/>
  <c r="U3339" i="1" l="1"/>
  <c r="W3338" i="1"/>
  <c r="AJ3338" i="1"/>
  <c r="AD3338" i="1"/>
  <c r="AQ3338" i="1"/>
  <c r="W3339" i="1" l="1"/>
  <c r="U3340" i="1"/>
  <c r="AD3339" i="1"/>
  <c r="AQ3339" i="1"/>
  <c r="AJ3339" i="1"/>
  <c r="W3340" i="1" l="1"/>
  <c r="U3341" i="1"/>
  <c r="AQ3340" i="1"/>
  <c r="AJ3340" i="1"/>
  <c r="AD3340" i="1"/>
  <c r="U3342" i="1" l="1"/>
  <c r="W3341" i="1"/>
  <c r="AJ3341" i="1"/>
  <c r="AD3341" i="1"/>
  <c r="AQ3341" i="1"/>
  <c r="U3343" i="1" l="1"/>
  <c r="W3342" i="1"/>
  <c r="AD3342" i="1"/>
  <c r="AJ3342" i="1"/>
  <c r="AQ3342" i="1"/>
  <c r="W3343" i="1" l="1"/>
  <c r="U3344" i="1"/>
  <c r="AJ3343" i="1"/>
  <c r="AD3343" i="1"/>
  <c r="AQ3343" i="1"/>
  <c r="W3344" i="1" l="1"/>
  <c r="U3345" i="1"/>
  <c r="AD3344" i="1"/>
  <c r="AQ3344" i="1"/>
  <c r="AJ3344" i="1"/>
  <c r="W3345" i="1" l="1"/>
  <c r="U3346" i="1"/>
  <c r="AQ3345" i="1"/>
  <c r="AJ3345" i="1"/>
  <c r="AD3345" i="1"/>
  <c r="U3347" i="1" l="1"/>
  <c r="W3346" i="1"/>
  <c r="AJ3346" i="1"/>
  <c r="AD3346" i="1"/>
  <c r="AQ3346" i="1"/>
  <c r="U3348" i="1" l="1"/>
  <c r="W3347" i="1"/>
  <c r="AD3347" i="1"/>
  <c r="AQ3347" i="1"/>
  <c r="AJ3347" i="1"/>
  <c r="W3348" i="1" l="1"/>
  <c r="U3349" i="1"/>
  <c r="AQ3348" i="1"/>
  <c r="AD3348" i="1"/>
  <c r="AJ3348" i="1"/>
  <c r="W3349" i="1" l="1"/>
  <c r="U3350" i="1"/>
  <c r="AD3349" i="1"/>
  <c r="AJ3349" i="1"/>
  <c r="AQ3349" i="1"/>
  <c r="W3350" i="1" l="1"/>
  <c r="U3351" i="1"/>
  <c r="AJ3350" i="1"/>
  <c r="AD3350" i="1"/>
  <c r="AQ3350" i="1"/>
  <c r="W3351" i="1" l="1"/>
  <c r="U3352" i="1"/>
  <c r="AD3351" i="1"/>
  <c r="AQ3351" i="1"/>
  <c r="AJ3351" i="1"/>
  <c r="U3353" i="1" l="1"/>
  <c r="W3352" i="1"/>
  <c r="AD3352" i="1"/>
  <c r="AQ3352" i="1"/>
  <c r="AJ3352" i="1"/>
  <c r="U3354" i="1" l="1"/>
  <c r="W3353" i="1"/>
  <c r="AQ3353" i="1"/>
  <c r="AJ3353" i="1"/>
  <c r="AD3353" i="1"/>
  <c r="W3354" i="1" l="1"/>
  <c r="U3355" i="1"/>
  <c r="AJ3354" i="1"/>
  <c r="AQ3354" i="1"/>
  <c r="AD3354" i="1"/>
  <c r="U3356" i="1" l="1"/>
  <c r="W3355" i="1"/>
  <c r="AQ3355" i="1"/>
  <c r="AD3355" i="1"/>
  <c r="AJ3355" i="1"/>
  <c r="U3357" i="1" l="1"/>
  <c r="W3356" i="1"/>
  <c r="AD3356" i="1"/>
  <c r="AJ3356" i="1"/>
  <c r="AQ3356" i="1"/>
  <c r="W3357" i="1" l="1"/>
  <c r="U3358" i="1"/>
  <c r="AJ3357" i="1"/>
  <c r="AD3357" i="1"/>
  <c r="AQ3357" i="1"/>
  <c r="U3359" i="1" l="1"/>
  <c r="W3358" i="1"/>
  <c r="AD3358" i="1"/>
  <c r="AJ3358" i="1"/>
  <c r="AQ3358" i="1"/>
  <c r="U3360" i="1" l="1"/>
  <c r="W3359" i="1"/>
  <c r="AJ3359" i="1"/>
  <c r="AD3359" i="1"/>
  <c r="AQ3359" i="1"/>
  <c r="W3360" i="1" l="1"/>
  <c r="U3361" i="1"/>
  <c r="AD3360" i="1"/>
  <c r="AQ3360" i="1"/>
  <c r="AJ3360" i="1"/>
  <c r="U3362" i="1" l="1"/>
  <c r="W3361" i="1"/>
  <c r="AQ3361" i="1"/>
  <c r="AJ3361" i="1"/>
  <c r="AD3361" i="1"/>
  <c r="W3362" i="1" l="1"/>
  <c r="U3363" i="1"/>
  <c r="AJ3362" i="1"/>
  <c r="AD3362" i="1"/>
  <c r="AQ3362" i="1"/>
  <c r="U3364" i="1" l="1"/>
  <c r="W3363" i="1"/>
  <c r="AD3363" i="1"/>
  <c r="AQ3363" i="1"/>
  <c r="AJ3363" i="1"/>
  <c r="U3365" i="1" l="1"/>
  <c r="W3364" i="1"/>
  <c r="AJ3364" i="1"/>
  <c r="AQ3364" i="1"/>
  <c r="AD3364" i="1"/>
  <c r="U3366" i="1" l="1"/>
  <c r="W3365" i="1"/>
  <c r="AQ3365" i="1"/>
  <c r="AD3365" i="1"/>
  <c r="AJ3365" i="1"/>
  <c r="U3367" i="1" l="1"/>
  <c r="W3366" i="1"/>
  <c r="AD3366" i="1"/>
  <c r="AJ3366" i="1"/>
  <c r="AQ3366" i="1"/>
  <c r="W3367" i="1" l="1"/>
  <c r="U3368" i="1"/>
  <c r="AD3367" i="1"/>
  <c r="AJ3367" i="1"/>
  <c r="AQ3367" i="1"/>
  <c r="U3369" i="1" l="1"/>
  <c r="W3368" i="1"/>
  <c r="AJ3368" i="1"/>
  <c r="AD3368" i="1"/>
  <c r="AQ3368" i="1"/>
  <c r="AN3370" i="1" l="1"/>
  <c r="AL3370" i="1"/>
  <c r="U3370" i="1"/>
  <c r="W3369" i="1"/>
  <c r="AD3369" i="1"/>
  <c r="AJ3369" i="1"/>
  <c r="AQ3369" i="1"/>
  <c r="AL3371" i="1" l="1"/>
  <c r="AN3371" i="1"/>
  <c r="W3370" i="1"/>
  <c r="U3371" i="1"/>
  <c r="AJ3370" i="1"/>
  <c r="AD3370" i="1"/>
  <c r="AQ3370" i="1"/>
  <c r="AL3372" i="1" l="1"/>
  <c r="AN3372" i="1"/>
  <c r="U3372" i="1"/>
  <c r="W3371" i="1"/>
  <c r="AD3371" i="1"/>
  <c r="AJ3371" i="1"/>
  <c r="AQ3371" i="1"/>
  <c r="AN3373" i="1" l="1"/>
  <c r="AL3373" i="1"/>
  <c r="U3373" i="1"/>
  <c r="W3372" i="1"/>
  <c r="AJ3372" i="1"/>
  <c r="AQ3372" i="1"/>
  <c r="AD3372" i="1"/>
  <c r="AN3374" i="1" l="1"/>
  <c r="AL3374" i="1"/>
  <c r="U3374" i="1"/>
  <c r="W3373" i="1"/>
  <c r="AQ3373" i="1"/>
  <c r="AD3373" i="1"/>
  <c r="AJ3373" i="1"/>
  <c r="AL3375" i="1" l="1"/>
  <c r="AN3375" i="1"/>
  <c r="U3375" i="1"/>
  <c r="W3374" i="1"/>
  <c r="AD3374" i="1"/>
  <c r="AJ3374" i="1"/>
  <c r="AQ3374" i="1"/>
  <c r="AN3376" i="1" l="1"/>
  <c r="AL3376" i="1"/>
  <c r="W3375" i="1"/>
  <c r="U3376" i="1"/>
  <c r="AJ3375" i="1"/>
  <c r="AQ3375" i="1"/>
  <c r="AD3375" i="1"/>
  <c r="AN3377" i="1" l="1"/>
  <c r="AL3377" i="1"/>
  <c r="U3377" i="1"/>
  <c r="W3376" i="1"/>
  <c r="AD3376" i="1"/>
  <c r="AQ3376" i="1"/>
  <c r="AJ3376" i="1"/>
  <c r="AL3378" i="1" l="1"/>
  <c r="AN3378" i="1"/>
  <c r="U3378" i="1"/>
  <c r="W3377" i="1"/>
  <c r="AQ3377" i="1"/>
  <c r="AD3377" i="1"/>
  <c r="AJ3377" i="1"/>
  <c r="AL3379" i="1" l="1"/>
  <c r="AN3379" i="1"/>
  <c r="W3378" i="1"/>
  <c r="U3379" i="1"/>
  <c r="AD3378" i="1"/>
  <c r="AJ3378" i="1"/>
  <c r="AQ3378" i="1"/>
  <c r="AL3380" i="1" l="1"/>
  <c r="AN3380" i="1"/>
  <c r="W3379" i="1"/>
  <c r="U3380" i="1"/>
  <c r="AJ3379" i="1"/>
  <c r="AQ3379" i="1"/>
  <c r="AD3379" i="1"/>
  <c r="AN3381" i="1" l="1"/>
  <c r="AL3381" i="1"/>
  <c r="U3381" i="1"/>
  <c r="W3380" i="1"/>
  <c r="AQ3380" i="1"/>
  <c r="AD3380" i="1"/>
  <c r="AJ3380" i="1"/>
  <c r="AN3382" i="1" l="1"/>
  <c r="AL3382" i="1"/>
  <c r="U3382" i="1"/>
  <c r="W3381" i="1"/>
  <c r="AD3381" i="1"/>
  <c r="AJ3381" i="1"/>
  <c r="AQ3381" i="1"/>
  <c r="AN3383" i="1" l="1"/>
  <c r="AL3383" i="1"/>
  <c r="W3382" i="1"/>
  <c r="U3383" i="1"/>
  <c r="AJ3382" i="1"/>
  <c r="AQ3382" i="1"/>
  <c r="AD3382" i="1"/>
  <c r="AL3384" i="1" l="1"/>
  <c r="AN3384" i="1"/>
  <c r="W3383" i="1"/>
  <c r="U3384" i="1"/>
  <c r="AQ3383" i="1"/>
  <c r="AJ3383" i="1"/>
  <c r="AD3383" i="1"/>
  <c r="AN3385" i="1" l="1"/>
  <c r="AL3385" i="1"/>
  <c r="U3385" i="1"/>
  <c r="W3384" i="1"/>
  <c r="AJ3384" i="1"/>
  <c r="AQ3384" i="1"/>
  <c r="AD3384" i="1"/>
  <c r="AN3386" i="1" l="1"/>
  <c r="AL3386" i="1"/>
  <c r="W3385" i="1"/>
  <c r="U3386" i="1"/>
  <c r="AQ3385" i="1"/>
  <c r="AD3385" i="1"/>
  <c r="AJ3385" i="1"/>
  <c r="AL3387" i="1" l="1"/>
  <c r="AN3387" i="1"/>
  <c r="W3386" i="1"/>
  <c r="U3387" i="1"/>
  <c r="AD3386" i="1"/>
  <c r="AJ3386" i="1"/>
  <c r="AQ3386" i="1"/>
  <c r="AN3388" i="1" l="1"/>
  <c r="AL3388" i="1"/>
  <c r="W3387" i="1"/>
  <c r="U3388" i="1"/>
  <c r="AJ3387" i="1"/>
  <c r="AQ3387" i="1"/>
  <c r="AD3387" i="1"/>
  <c r="AN3389" i="1" l="1"/>
  <c r="AL3389" i="1"/>
  <c r="U3389" i="1"/>
  <c r="W3388" i="1"/>
  <c r="AQ3388" i="1"/>
  <c r="AD3388" i="1"/>
  <c r="AJ3388" i="1"/>
  <c r="AL3390" i="1" l="1"/>
  <c r="AN3390" i="1"/>
  <c r="W3389" i="1"/>
  <c r="U3390" i="1"/>
  <c r="AD3389" i="1"/>
  <c r="AJ3389" i="1"/>
  <c r="AQ3389" i="1"/>
  <c r="AL3391" i="1" l="1"/>
  <c r="AN3391" i="1"/>
  <c r="U3391" i="1"/>
  <c r="W3390" i="1"/>
  <c r="AJ3390" i="1"/>
  <c r="AQ3390" i="1"/>
  <c r="AD3390" i="1"/>
  <c r="AN3392" i="1" l="1"/>
  <c r="AL3392" i="1"/>
  <c r="U3392" i="1"/>
  <c r="W3391" i="1"/>
  <c r="AQ3391" i="1"/>
  <c r="AJ3391" i="1"/>
  <c r="AD3391" i="1"/>
  <c r="AL3393" i="1" l="1"/>
  <c r="AN3393" i="1"/>
  <c r="U3393" i="1"/>
  <c r="W3392" i="1"/>
  <c r="AJ3392" i="1"/>
  <c r="AQ3392" i="1"/>
  <c r="AD3392" i="1"/>
  <c r="AN3394" i="1" l="1"/>
  <c r="AL3394" i="1"/>
  <c r="W3393" i="1"/>
  <c r="U3394" i="1"/>
  <c r="AQ3393" i="1"/>
  <c r="AD3393" i="1"/>
  <c r="AJ3393" i="1"/>
  <c r="AL3395" i="1" l="1"/>
  <c r="AN3395" i="1"/>
  <c r="W3394" i="1"/>
  <c r="U3395" i="1"/>
  <c r="AD3394" i="1"/>
  <c r="AJ3394" i="1"/>
  <c r="AQ3394" i="1"/>
  <c r="AN3396" i="1" l="1"/>
  <c r="AL3396" i="1"/>
  <c r="U3396" i="1"/>
  <c r="W3395" i="1"/>
  <c r="AJ3395" i="1"/>
  <c r="AQ3395" i="1"/>
  <c r="AD3395" i="1"/>
  <c r="AN3397" i="1" l="1"/>
  <c r="AL3397" i="1"/>
  <c r="W3396" i="1"/>
  <c r="U3397" i="1"/>
  <c r="AQ3396" i="1"/>
  <c r="AD3396" i="1"/>
  <c r="AJ3396" i="1"/>
  <c r="AN3398" i="1" l="1"/>
  <c r="AL3398" i="1"/>
  <c r="W3397" i="1"/>
  <c r="U3398" i="1"/>
  <c r="AD3397" i="1"/>
  <c r="AJ3397" i="1"/>
  <c r="AQ3397" i="1"/>
  <c r="AN3399" i="1" l="1"/>
  <c r="AL3399" i="1"/>
  <c r="W3398" i="1"/>
  <c r="U3399" i="1"/>
  <c r="AJ3398" i="1"/>
  <c r="AQ3398" i="1"/>
  <c r="AD3398" i="1"/>
  <c r="AN3400" i="1" l="1"/>
  <c r="AL3400" i="1"/>
  <c r="U3400" i="1"/>
  <c r="W3399" i="1"/>
  <c r="AQ3399" i="1"/>
  <c r="AD3399" i="1"/>
  <c r="AJ3399" i="1"/>
  <c r="AN3401" i="1" l="1"/>
  <c r="AL3401" i="1"/>
  <c r="U3401" i="1"/>
  <c r="W3400" i="1"/>
  <c r="AD3400" i="1"/>
  <c r="AJ3400" i="1"/>
  <c r="AQ3400" i="1"/>
  <c r="AL3402" i="1" l="1"/>
  <c r="AN3402" i="1"/>
  <c r="U3402" i="1"/>
  <c r="W3401" i="1"/>
  <c r="AJ3401" i="1"/>
  <c r="AD3401" i="1"/>
  <c r="AQ3401" i="1"/>
  <c r="AL3403" i="1" l="1"/>
  <c r="AN3403" i="1"/>
  <c r="U3403" i="1"/>
  <c r="W3402" i="1"/>
  <c r="AD3402" i="1"/>
  <c r="AJ3402" i="1"/>
  <c r="AQ3402" i="1"/>
  <c r="AL3404" i="1" l="1"/>
  <c r="AN3404" i="1"/>
  <c r="U3404" i="1"/>
  <c r="W3403" i="1"/>
  <c r="AJ3403" i="1"/>
  <c r="AQ3403" i="1"/>
  <c r="AD3403" i="1"/>
  <c r="AN3405" i="1" l="1"/>
  <c r="AL3405" i="1"/>
  <c r="U3405" i="1"/>
  <c r="W3404" i="1"/>
  <c r="AQ3404" i="1"/>
  <c r="AJ3404" i="1"/>
  <c r="AD3404" i="1"/>
  <c r="AN3406" i="1" l="1"/>
  <c r="AL3406" i="1"/>
  <c r="U3406" i="1"/>
  <c r="W3405" i="1"/>
  <c r="AD3405" i="1"/>
  <c r="AJ3405" i="1"/>
  <c r="AQ3405" i="1"/>
  <c r="AN3407" i="1" l="1"/>
  <c r="AL3407" i="1"/>
  <c r="U3407" i="1"/>
  <c r="W3406" i="1"/>
  <c r="AJ3406" i="1"/>
  <c r="AQ3406" i="1"/>
  <c r="AD3406" i="1"/>
  <c r="AL3408" i="1" l="1"/>
  <c r="AN3408" i="1"/>
  <c r="W3407" i="1"/>
  <c r="U3408" i="1"/>
  <c r="AJ3407" i="1"/>
  <c r="AQ3407" i="1"/>
  <c r="AD3407" i="1"/>
  <c r="AN3409" i="1" l="1"/>
  <c r="AL3409" i="1"/>
  <c r="W3408" i="1"/>
  <c r="U3409" i="1"/>
  <c r="AD3408" i="1"/>
  <c r="AQ3408" i="1"/>
  <c r="AJ3408" i="1"/>
  <c r="AL3410" i="1" l="1"/>
  <c r="AN3410" i="1"/>
  <c r="U3410" i="1"/>
  <c r="W3409" i="1"/>
  <c r="AD3409" i="1"/>
  <c r="AQ3409" i="1"/>
  <c r="AJ3409" i="1"/>
  <c r="AN3411" i="1" l="1"/>
  <c r="AL3411" i="1"/>
  <c r="U3411" i="1"/>
  <c r="W3410" i="1"/>
  <c r="AQ3410" i="1"/>
  <c r="AJ3410" i="1"/>
  <c r="AD3410" i="1"/>
  <c r="AL3412" i="1" l="1"/>
  <c r="AN3412" i="1"/>
  <c r="U3412" i="1"/>
  <c r="U3413" i="1" s="1"/>
  <c r="U3414" i="1" s="1"/>
  <c r="U3415" i="1" s="1"/>
  <c r="U3416" i="1" s="1"/>
  <c r="W3411" i="1"/>
  <c r="AD3411" i="1"/>
  <c r="AJ3411" i="1"/>
  <c r="AQ3411" i="1"/>
  <c r="AL3413" i="1" l="1"/>
  <c r="AN3413" i="1"/>
  <c r="U3417" i="1"/>
  <c r="W3416" i="1"/>
  <c r="W3412" i="1"/>
  <c r="AQ3412" i="1"/>
  <c r="AJ3412" i="1"/>
  <c r="AD3412" i="1"/>
  <c r="AN3414" i="1" l="1"/>
  <c r="AL3414" i="1"/>
  <c r="U3418" i="1"/>
  <c r="W3417" i="1"/>
  <c r="W3413" i="1"/>
  <c r="W3414" i="1"/>
  <c r="AD3413" i="1"/>
  <c r="AJ3413" i="1"/>
  <c r="AQ3413" i="1"/>
  <c r="U3419" i="1" l="1"/>
  <c r="W3418" i="1"/>
  <c r="AP3497" i="1"/>
  <c r="AQ3496" i="1"/>
  <c r="AJ3414" i="1"/>
  <c r="AQ3414" i="1"/>
  <c r="AD3414" i="1"/>
  <c r="AD3415" i="1" l="1"/>
  <c r="U3420" i="1"/>
  <c r="W3419" i="1"/>
  <c r="AJ3415" i="1"/>
  <c r="AD3416" i="1" l="1"/>
  <c r="U3421" i="1"/>
  <c r="W3420" i="1"/>
  <c r="AJ3416" i="1"/>
  <c r="AD3417" i="1" l="1"/>
  <c r="U3422" i="1"/>
  <c r="W3421" i="1"/>
  <c r="AJ3417" i="1"/>
  <c r="AD3418" i="1" l="1"/>
  <c r="U3423" i="1"/>
  <c r="W3422" i="1"/>
  <c r="AJ3418" i="1"/>
  <c r="AD3419" i="1" l="1"/>
  <c r="U3424" i="1"/>
  <c r="W3423" i="1"/>
  <c r="AJ3419" i="1"/>
  <c r="AD3420" i="1" l="1"/>
  <c r="U3425" i="1"/>
  <c r="W3424" i="1"/>
  <c r="AJ3420" i="1"/>
  <c r="AD3421" i="1" l="1"/>
  <c r="U3426" i="1"/>
  <c r="W3425" i="1"/>
  <c r="AJ3421" i="1"/>
  <c r="AD3422" i="1" l="1"/>
  <c r="U3427" i="1"/>
  <c r="W3426" i="1"/>
  <c r="AJ3422" i="1"/>
  <c r="AD3423" i="1" l="1"/>
  <c r="U3428" i="1"/>
  <c r="W3427" i="1"/>
  <c r="AJ3423" i="1"/>
  <c r="AD3424" i="1" l="1"/>
  <c r="U3429" i="1"/>
  <c r="W3428" i="1"/>
  <c r="AJ3424" i="1"/>
  <c r="AD3425" i="1" l="1"/>
  <c r="U3430" i="1"/>
  <c r="W3429" i="1"/>
  <c r="AJ3425" i="1"/>
  <c r="AD3426" i="1" l="1"/>
  <c r="U3431" i="1"/>
  <c r="W3430" i="1"/>
  <c r="AJ3426" i="1"/>
  <c r="AD3427" i="1" l="1"/>
  <c r="U3432" i="1"/>
  <c r="W3431" i="1"/>
  <c r="AJ3427" i="1"/>
  <c r="AD3428" i="1" l="1"/>
  <c r="U3433" i="1"/>
  <c r="W3432" i="1"/>
  <c r="AJ3428" i="1"/>
  <c r="AD3429" i="1" l="1"/>
  <c r="U3434" i="1"/>
  <c r="W3433" i="1"/>
  <c r="AJ3429" i="1"/>
  <c r="AD3430" i="1" l="1"/>
  <c r="U3435" i="1"/>
  <c r="W3434" i="1"/>
  <c r="AJ3430" i="1"/>
  <c r="AD3431" i="1" l="1"/>
  <c r="U3436" i="1"/>
  <c r="W3435" i="1"/>
  <c r="AJ3431" i="1"/>
  <c r="AD3432" i="1" l="1"/>
  <c r="U3437" i="1"/>
  <c r="W3436" i="1"/>
  <c r="AJ3432" i="1"/>
  <c r="AD3433" i="1" l="1"/>
  <c r="U3438" i="1"/>
  <c r="W3437" i="1"/>
  <c r="AJ3433" i="1"/>
  <c r="AD3434" i="1" l="1"/>
  <c r="U3439" i="1"/>
  <c r="W3438" i="1"/>
  <c r="AJ3434" i="1"/>
  <c r="AD3435" i="1" l="1"/>
  <c r="U3440" i="1"/>
  <c r="W3439" i="1"/>
  <c r="AJ3435" i="1"/>
  <c r="AD3436" i="1" l="1"/>
  <c r="U3441" i="1"/>
  <c r="W3440" i="1"/>
  <c r="AJ3436" i="1"/>
  <c r="AD3437" i="1" l="1"/>
  <c r="U3442" i="1"/>
  <c r="W3441" i="1"/>
  <c r="AJ3437" i="1"/>
  <c r="AD3438" i="1" l="1"/>
  <c r="U3443" i="1"/>
  <c r="W3442" i="1"/>
  <c r="AJ3438" i="1"/>
  <c r="AD3439" i="1" l="1"/>
  <c r="U3444" i="1"/>
  <c r="W3443" i="1"/>
  <c r="AJ3439" i="1"/>
  <c r="AD3440" i="1" l="1"/>
  <c r="U3445" i="1"/>
  <c r="W3444" i="1"/>
  <c r="AJ3440" i="1"/>
  <c r="AD3441" i="1" l="1"/>
  <c r="U3446" i="1"/>
  <c r="W3445" i="1"/>
  <c r="AJ3441" i="1"/>
  <c r="AD3442" i="1" l="1"/>
  <c r="U3447" i="1"/>
  <c r="W3446" i="1"/>
  <c r="AJ3442" i="1"/>
  <c r="AD3443" i="1" l="1"/>
  <c r="U3448" i="1"/>
  <c r="W3447" i="1"/>
  <c r="AJ3443" i="1"/>
  <c r="AD3444" i="1" l="1"/>
  <c r="U3449" i="1"/>
  <c r="W3448" i="1"/>
  <c r="AJ3444" i="1"/>
  <c r="AD3445" i="1" l="1"/>
  <c r="U3450" i="1"/>
  <c r="W3449" i="1"/>
  <c r="AJ3445" i="1"/>
  <c r="AD3446" i="1" l="1"/>
  <c r="U3451" i="1"/>
  <c r="W3450" i="1"/>
  <c r="AJ3446" i="1"/>
  <c r="AD3447" i="1" l="1"/>
  <c r="U3452" i="1"/>
  <c r="W3451" i="1"/>
  <c r="AJ3447" i="1"/>
  <c r="AD3448" i="1" l="1"/>
  <c r="U3453" i="1"/>
  <c r="W3452" i="1"/>
  <c r="AJ3448" i="1"/>
  <c r="AD3449" i="1" l="1"/>
  <c r="U3454" i="1"/>
  <c r="W3453" i="1"/>
  <c r="AJ3449" i="1"/>
  <c r="AD3450" i="1" l="1"/>
  <c r="U3455" i="1"/>
  <c r="W3454" i="1"/>
  <c r="AJ3450" i="1"/>
  <c r="AD3451" i="1" l="1"/>
  <c r="U3456" i="1"/>
  <c r="W3455" i="1"/>
  <c r="AJ3451" i="1"/>
  <c r="AD3452" i="1" l="1"/>
  <c r="U3457" i="1"/>
  <c r="W3456" i="1"/>
  <c r="AJ3452" i="1"/>
  <c r="AD3453" i="1" l="1"/>
  <c r="U3458" i="1"/>
  <c r="W3457" i="1"/>
  <c r="AJ3453" i="1"/>
  <c r="AD3454" i="1" l="1"/>
  <c r="U3459" i="1"/>
  <c r="W3458" i="1"/>
  <c r="AJ3454" i="1"/>
  <c r="AD3455" i="1" l="1"/>
  <c r="U3460" i="1"/>
  <c r="W3459" i="1"/>
  <c r="AJ3455" i="1"/>
  <c r="AD3456" i="1" l="1"/>
  <c r="U3461" i="1"/>
  <c r="W3460" i="1"/>
  <c r="AJ3456" i="1"/>
  <c r="AD3457" i="1" l="1"/>
  <c r="U3462" i="1"/>
  <c r="W3461" i="1"/>
  <c r="AJ3457" i="1"/>
  <c r="AD3458" i="1" l="1"/>
  <c r="U3463" i="1"/>
  <c r="W3462" i="1"/>
  <c r="AJ3458" i="1"/>
  <c r="AD3459" i="1" l="1"/>
  <c r="U3464" i="1"/>
  <c r="W3463" i="1"/>
  <c r="AJ3459" i="1"/>
  <c r="AD3460" i="1" l="1"/>
  <c r="U3465" i="1"/>
  <c r="W3464" i="1"/>
  <c r="AJ3460" i="1"/>
  <c r="AD3461" i="1" l="1"/>
  <c r="U3466" i="1"/>
  <c r="W3465" i="1"/>
  <c r="AJ3461" i="1"/>
  <c r="AD3462" i="1" l="1"/>
  <c r="U3467" i="1"/>
  <c r="W3466" i="1"/>
  <c r="AJ3462" i="1"/>
  <c r="AD3463" i="1" l="1"/>
  <c r="U3468" i="1"/>
  <c r="W3467" i="1"/>
  <c r="AJ3463" i="1"/>
  <c r="AD3464" i="1" l="1"/>
  <c r="U3469" i="1"/>
  <c r="W3468" i="1"/>
  <c r="AJ3464" i="1"/>
  <c r="AD3465" i="1" l="1"/>
  <c r="U3470" i="1"/>
  <c r="W3469" i="1"/>
  <c r="AJ3465" i="1"/>
  <c r="AD3466" i="1" l="1"/>
  <c r="U3471" i="1"/>
  <c r="W3470" i="1"/>
  <c r="AJ3466" i="1"/>
  <c r="AD3467" i="1" l="1"/>
  <c r="U3472" i="1"/>
  <c r="W3471" i="1"/>
  <c r="AJ3467" i="1"/>
  <c r="AD3468" i="1" l="1"/>
  <c r="U3473" i="1"/>
  <c r="W3472" i="1"/>
  <c r="AJ3468" i="1"/>
  <c r="AD3469" i="1" l="1"/>
  <c r="U3474" i="1"/>
  <c r="W3473" i="1"/>
  <c r="AJ3469" i="1"/>
  <c r="AD3470" i="1" l="1"/>
  <c r="U3475" i="1"/>
  <c r="W3474" i="1"/>
  <c r="AJ3470" i="1"/>
  <c r="AD3471" i="1" l="1"/>
  <c r="U3476" i="1"/>
  <c r="W3475" i="1"/>
  <c r="AJ3471" i="1"/>
  <c r="AD3472" i="1" l="1"/>
  <c r="U3477" i="1"/>
  <c r="W3476" i="1"/>
  <c r="AJ3472" i="1"/>
  <c r="AD3473" i="1" l="1"/>
  <c r="U3478" i="1"/>
  <c r="W3477" i="1"/>
  <c r="AD3474" i="1" l="1"/>
  <c r="U3479" i="1"/>
  <c r="W3478" i="1"/>
  <c r="AD3475" i="1" l="1"/>
  <c r="U3480" i="1"/>
  <c r="W3479" i="1"/>
  <c r="AD3476" i="1" l="1"/>
  <c r="U3481" i="1"/>
  <c r="W3480" i="1"/>
  <c r="AD3477" i="1" l="1"/>
  <c r="U3482" i="1"/>
  <c r="W3481" i="1"/>
  <c r="AD3478" i="1" l="1"/>
  <c r="AN3479" i="1"/>
  <c r="U3483" i="1"/>
  <c r="W3482" i="1"/>
  <c r="AD3479" i="1" l="1"/>
  <c r="AN3480" i="1"/>
  <c r="U3484" i="1"/>
  <c r="W3483" i="1"/>
  <c r="AD3480" i="1" l="1"/>
  <c r="AN3481" i="1"/>
  <c r="U3485" i="1"/>
  <c r="W3484" i="1"/>
  <c r="AD3481" i="1" l="1"/>
  <c r="AN3482" i="1"/>
  <c r="U3486" i="1"/>
  <c r="W3485" i="1"/>
  <c r="AD3482" i="1" l="1"/>
  <c r="AN3483" i="1"/>
  <c r="U3487" i="1"/>
  <c r="W3486" i="1"/>
  <c r="AD3483" i="1" l="1"/>
  <c r="AN3484" i="1"/>
  <c r="U3488" i="1"/>
  <c r="W3487" i="1"/>
  <c r="AD3484" i="1" l="1"/>
  <c r="AN3485" i="1"/>
  <c r="U3489" i="1"/>
  <c r="W3488" i="1"/>
  <c r="AD3485" i="1" l="1"/>
  <c r="AN3486" i="1"/>
  <c r="U3490" i="1"/>
  <c r="W3489" i="1"/>
  <c r="T3496" i="1"/>
  <c r="AD3486" i="1" l="1"/>
  <c r="AN3487" i="1"/>
  <c r="U3491" i="1"/>
  <c r="W3490" i="1"/>
  <c r="AD3487" i="1" l="1"/>
  <c r="AN3488" i="1"/>
  <c r="U3492" i="1"/>
  <c r="W3491" i="1"/>
  <c r="AD3488" i="1" l="1"/>
  <c r="AN3489" i="1"/>
  <c r="U3493" i="1"/>
  <c r="W3492" i="1"/>
  <c r="AD3489" i="1" l="1"/>
  <c r="AN3490" i="1"/>
  <c r="U3494" i="1"/>
  <c r="W3493" i="1"/>
  <c r="AD3490" i="1" l="1"/>
  <c r="AN3491" i="1"/>
  <c r="U3495" i="1"/>
  <c r="W3494" i="1"/>
  <c r="AD3491" i="1" l="1"/>
  <c r="AN3492" i="1"/>
  <c r="U3496" i="1"/>
  <c r="W3495" i="1"/>
  <c r="AD3492" i="1" l="1"/>
  <c r="AN3497" i="1"/>
  <c r="AN3493" i="1"/>
  <c r="U3497" i="1"/>
  <c r="W3496" i="1"/>
  <c r="AD3493" i="1" l="1"/>
  <c r="AN3494" i="1"/>
  <c r="AN3498" i="1"/>
  <c r="U3498" i="1"/>
  <c r="W3497" i="1"/>
  <c r="AD3494" i="1" l="1"/>
  <c r="AN3495" i="1"/>
  <c r="AL3496" i="1"/>
  <c r="AN3499" i="1"/>
  <c r="U3499" i="1"/>
  <c r="W3498" i="1"/>
  <c r="AD3495" i="1" l="1"/>
  <c r="AN3500" i="1"/>
  <c r="U3500" i="1"/>
  <c r="W3499" i="1"/>
  <c r="AD3496" i="1" l="1"/>
  <c r="AN3501" i="1"/>
  <c r="U3501" i="1"/>
  <c r="W3500" i="1"/>
  <c r="AD3497" i="1" l="1"/>
  <c r="AN3502" i="1"/>
  <c r="U3502" i="1"/>
  <c r="W3501" i="1"/>
  <c r="AD3498" i="1" l="1"/>
  <c r="AN3503" i="1"/>
  <c r="U3503" i="1"/>
  <c r="W3502" i="1"/>
  <c r="AD3499" i="1" l="1"/>
  <c r="AN3504" i="1"/>
  <c r="U3504" i="1"/>
  <c r="W3503" i="1"/>
  <c r="AD3500" i="1" l="1"/>
  <c r="U3505" i="1"/>
  <c r="W3504" i="1"/>
  <c r="AD3501" i="1" l="1"/>
  <c r="U3506" i="1"/>
  <c r="W3505" i="1"/>
  <c r="T3512" i="1"/>
  <c r="AD3502" i="1" l="1"/>
  <c r="U3507" i="1"/>
  <c r="W3506" i="1"/>
  <c r="T3513" i="1"/>
  <c r="AD3503" i="1" l="1"/>
  <c r="U3508" i="1"/>
  <c r="W3507" i="1"/>
  <c r="T3514" i="1"/>
  <c r="AD3504" i="1" l="1"/>
  <c r="U3509" i="1"/>
  <c r="W3508" i="1"/>
  <c r="T3515" i="1"/>
  <c r="AD3505" i="1" l="1"/>
  <c r="U3510" i="1"/>
  <c r="W3509" i="1"/>
  <c r="T3516" i="1"/>
  <c r="AD3506" i="1" l="1"/>
  <c r="U3511" i="1"/>
  <c r="W3510" i="1"/>
  <c r="T3517" i="1"/>
  <c r="AD3507" i="1" l="1"/>
  <c r="U3512" i="1"/>
  <c r="W3511" i="1"/>
  <c r="T3518" i="1"/>
  <c r="AD3508" i="1" l="1"/>
  <c r="U3513" i="1"/>
  <c r="W3512" i="1"/>
  <c r="T3519" i="1"/>
  <c r="Q7" i="1"/>
  <c r="AD3509" i="1" l="1"/>
  <c r="U3514" i="1"/>
  <c r="W3513" i="1"/>
  <c r="T3520" i="1"/>
  <c r="Q3512" i="1"/>
  <c r="AD3510" i="1" l="1"/>
  <c r="U3515" i="1"/>
  <c r="W3514" i="1"/>
  <c r="T3521" i="1"/>
  <c r="Q3513" i="1"/>
  <c r="AD3511" i="1" l="1"/>
  <c r="U3516" i="1"/>
  <c r="W3515" i="1"/>
  <c r="T3522" i="1"/>
  <c r="Q3514" i="1"/>
  <c r="AD3512" i="1" l="1"/>
  <c r="U3517" i="1"/>
  <c r="W3516" i="1"/>
  <c r="T3523" i="1"/>
  <c r="Q3515" i="1"/>
  <c r="AD3513" i="1" l="1"/>
  <c r="U3518" i="1"/>
  <c r="W3517" i="1"/>
  <c r="T3524" i="1"/>
  <c r="Q3516" i="1"/>
  <c r="AD3514" i="1" l="1"/>
  <c r="U3519" i="1"/>
  <c r="W3518" i="1"/>
  <c r="T3525" i="1"/>
  <c r="Q3517" i="1"/>
  <c r="AD3515" i="1" l="1"/>
  <c r="U3520" i="1"/>
  <c r="W3519" i="1"/>
  <c r="T3526" i="1"/>
  <c r="Q3518" i="1"/>
  <c r="AD3516" i="1" l="1"/>
  <c r="U3521" i="1"/>
  <c r="W3520" i="1"/>
  <c r="T3527" i="1"/>
  <c r="Q3519" i="1"/>
  <c r="AD3517" i="1" l="1"/>
  <c r="U3522" i="1"/>
  <c r="W3521" i="1"/>
  <c r="T3528" i="1"/>
  <c r="Q3520" i="1"/>
  <c r="AD3518" i="1" l="1"/>
  <c r="U3523" i="1"/>
  <c r="W3522" i="1"/>
  <c r="T3529" i="1"/>
  <c r="Q3521" i="1"/>
  <c r="AD3519" i="1" l="1"/>
  <c r="U3524" i="1"/>
  <c r="W3523" i="1"/>
  <c r="T3530" i="1"/>
  <c r="Q3522" i="1"/>
  <c r="AD3520" i="1" l="1"/>
  <c r="U3525" i="1"/>
  <c r="W3524" i="1"/>
  <c r="T3531" i="1"/>
  <c r="Q3523" i="1"/>
  <c r="AD3521" i="1" l="1"/>
  <c r="U3526" i="1"/>
  <c r="W3525" i="1"/>
  <c r="T3532" i="1"/>
  <c r="Q3524" i="1"/>
  <c r="AD3522" i="1" l="1"/>
  <c r="U3527" i="1"/>
  <c r="W3526" i="1"/>
  <c r="T3533" i="1"/>
  <c r="Q3525" i="1"/>
  <c r="AD3523" i="1" l="1"/>
  <c r="U3528" i="1"/>
  <c r="W3527" i="1"/>
  <c r="T3534" i="1"/>
  <c r="Q3526" i="1"/>
  <c r="AD3524" i="1" l="1"/>
  <c r="U3529" i="1"/>
  <c r="W3528" i="1"/>
  <c r="T3535" i="1"/>
  <c r="Q3527" i="1"/>
  <c r="AD3525" i="1" l="1"/>
  <c r="U3530" i="1"/>
  <c r="W3529" i="1"/>
  <c r="T3536" i="1"/>
  <c r="Q3528" i="1"/>
  <c r="AD3526" i="1" l="1"/>
  <c r="U3531" i="1"/>
  <c r="W3530" i="1"/>
  <c r="T3537" i="1"/>
  <c r="Q3529" i="1"/>
  <c r="AD3527" i="1" l="1"/>
  <c r="U3532" i="1"/>
  <c r="W3531" i="1"/>
  <c r="T3538" i="1"/>
  <c r="Q3530" i="1"/>
  <c r="AD3528" i="1" l="1"/>
  <c r="U3533" i="1"/>
  <c r="W3532" i="1"/>
  <c r="T3539" i="1"/>
  <c r="Q3531" i="1"/>
  <c r="AD3529" i="1" l="1"/>
  <c r="U3534" i="1"/>
  <c r="W3533" i="1"/>
  <c r="T3540" i="1"/>
  <c r="Q3532" i="1"/>
  <c r="AD3530" i="1" l="1"/>
  <c r="U3535" i="1"/>
  <c r="W3534" i="1"/>
  <c r="T3541" i="1"/>
  <c r="Q3533" i="1"/>
  <c r="AD3531" i="1" l="1"/>
  <c r="Q3534" i="1"/>
  <c r="U3536" i="1"/>
  <c r="W3535" i="1"/>
  <c r="T3542" i="1"/>
  <c r="AD3532" i="1" l="1"/>
  <c r="Q3535" i="1"/>
  <c r="U3537" i="1"/>
  <c r="W3536" i="1"/>
  <c r="T3543" i="1"/>
  <c r="AD3533" i="1" l="1"/>
  <c r="Q3536" i="1"/>
  <c r="U3538" i="1"/>
  <c r="W3537" i="1"/>
  <c r="T3544" i="1"/>
  <c r="AD3534" i="1" l="1"/>
  <c r="Q3537" i="1"/>
  <c r="U3539" i="1"/>
  <c r="W3538" i="1"/>
  <c r="T3545" i="1"/>
  <c r="AD3535" i="1" l="1"/>
  <c r="Q3538" i="1"/>
  <c r="U3540" i="1"/>
  <c r="W3539" i="1"/>
  <c r="T3546" i="1"/>
  <c r="AD3536" i="1" l="1"/>
  <c r="Q3539" i="1"/>
  <c r="U3541" i="1"/>
  <c r="W3540" i="1"/>
  <c r="T3547" i="1"/>
  <c r="AD3537" i="1" l="1"/>
  <c r="Q3540" i="1"/>
  <c r="U3542" i="1"/>
  <c r="W3541" i="1"/>
  <c r="T3548" i="1"/>
  <c r="AD3538" i="1" l="1"/>
  <c r="Q3541" i="1"/>
  <c r="U3543" i="1"/>
  <c r="W3542" i="1"/>
  <c r="T3549" i="1"/>
  <c r="AD3539" i="1" l="1"/>
  <c r="Q3542" i="1"/>
  <c r="U3544" i="1"/>
  <c r="W3543" i="1"/>
  <c r="T3550" i="1"/>
  <c r="AD3540" i="1" l="1"/>
  <c r="Q3543" i="1"/>
  <c r="U3545" i="1"/>
  <c r="W3544" i="1"/>
  <c r="T3551" i="1"/>
  <c r="AD3541" i="1" l="1"/>
  <c r="Q3544" i="1"/>
  <c r="U3546" i="1"/>
  <c r="W3545" i="1"/>
  <c r="T3552" i="1"/>
  <c r="AD3542" i="1" l="1"/>
  <c r="Q3545" i="1"/>
  <c r="U3547" i="1"/>
  <c r="W3546" i="1"/>
  <c r="T3553" i="1"/>
  <c r="AD3543" i="1" l="1"/>
  <c r="Q3546" i="1"/>
  <c r="U3548" i="1"/>
  <c r="W3547" i="1"/>
  <c r="T3554" i="1"/>
  <c r="AD3544" i="1" l="1"/>
  <c r="Q3547" i="1"/>
  <c r="U3549" i="1"/>
  <c r="W3548" i="1"/>
  <c r="T3555" i="1"/>
  <c r="AD3545" i="1" l="1"/>
  <c r="Q3548" i="1"/>
  <c r="U3550" i="1"/>
  <c r="W3549" i="1"/>
  <c r="T3556" i="1"/>
  <c r="AD3546" i="1" l="1"/>
  <c r="Q3549" i="1"/>
  <c r="U3551" i="1"/>
  <c r="W3550" i="1"/>
  <c r="T3557" i="1"/>
  <c r="AD3547" i="1" l="1"/>
  <c r="Q3550" i="1"/>
  <c r="U3552" i="1"/>
  <c r="W3551" i="1"/>
  <c r="T3558" i="1"/>
  <c r="AD3548" i="1" l="1"/>
  <c r="Q3551" i="1"/>
  <c r="U3553" i="1"/>
  <c r="W3552" i="1"/>
  <c r="T3559" i="1"/>
  <c r="AD3549" i="1" l="1"/>
  <c r="Q3552" i="1"/>
  <c r="U3554" i="1"/>
  <c r="W3553" i="1"/>
  <c r="T3560" i="1"/>
  <c r="AD3550" i="1" l="1"/>
  <c r="Q3553" i="1"/>
  <c r="U3555" i="1"/>
  <c r="W3554" i="1"/>
  <c r="T3561" i="1"/>
  <c r="AD3551" i="1" l="1"/>
  <c r="Q3554" i="1"/>
  <c r="U3556" i="1"/>
  <c r="W3555" i="1"/>
  <c r="T3562" i="1"/>
  <c r="AD3552" i="1" l="1"/>
  <c r="Q3555" i="1"/>
  <c r="U3557" i="1"/>
  <c r="W3556" i="1"/>
  <c r="T3563" i="1"/>
  <c r="AD3553" i="1" l="1"/>
  <c r="Q3556" i="1"/>
  <c r="U3558" i="1"/>
  <c r="W3557" i="1"/>
  <c r="T3564" i="1"/>
  <c r="AD3554" i="1" l="1"/>
  <c r="Q3557" i="1"/>
  <c r="U3559" i="1"/>
  <c r="W3558" i="1"/>
  <c r="T3565" i="1"/>
  <c r="AD3555" i="1" l="1"/>
  <c r="Q3558" i="1"/>
  <c r="U3560" i="1"/>
  <c r="W3559" i="1"/>
  <c r="T3566" i="1"/>
  <c r="AD3556" i="1" l="1"/>
  <c r="Q3559" i="1"/>
  <c r="U3561" i="1"/>
  <c r="W3560" i="1"/>
  <c r="T3567" i="1"/>
  <c r="AD3557" i="1" l="1"/>
  <c r="Q3560" i="1"/>
  <c r="U3562" i="1"/>
  <c r="W3561" i="1"/>
  <c r="T3568" i="1"/>
  <c r="AD3558" i="1" l="1"/>
  <c r="Q3561" i="1"/>
  <c r="U3563" i="1"/>
  <c r="W3562" i="1"/>
  <c r="T3569" i="1"/>
  <c r="AD3559" i="1" l="1"/>
  <c r="Q3562" i="1"/>
  <c r="U3564" i="1"/>
  <c r="W3563" i="1"/>
  <c r="T3570" i="1"/>
  <c r="AD3560" i="1" l="1"/>
  <c r="Q3563" i="1"/>
  <c r="U3565" i="1"/>
  <c r="W3564" i="1"/>
  <c r="T3571" i="1"/>
  <c r="AD3561" i="1" l="1"/>
  <c r="Q3564" i="1"/>
  <c r="U3566" i="1"/>
  <c r="W3565" i="1"/>
  <c r="T3572" i="1"/>
  <c r="AD3562" i="1" l="1"/>
  <c r="Q3565" i="1"/>
  <c r="U3567" i="1"/>
  <c r="W3566" i="1"/>
  <c r="T3573" i="1"/>
  <c r="AD3563" i="1" l="1"/>
  <c r="Q3566" i="1"/>
  <c r="U3568" i="1"/>
  <c r="W3567" i="1"/>
  <c r="T3574" i="1"/>
  <c r="AD3564" i="1" l="1"/>
  <c r="Q3567" i="1"/>
  <c r="U3569" i="1"/>
  <c r="W3568" i="1"/>
  <c r="T3575" i="1"/>
  <c r="AD3565" i="1" l="1"/>
  <c r="Q3568" i="1"/>
  <c r="U3570" i="1"/>
  <c r="W3569" i="1"/>
  <c r="T3576" i="1"/>
  <c r="AD3566" i="1" l="1"/>
  <c r="Q3569" i="1"/>
  <c r="U3571" i="1"/>
  <c r="W3570" i="1"/>
  <c r="T3577" i="1"/>
  <c r="AD3567" i="1" l="1"/>
  <c r="Q3570" i="1"/>
  <c r="U3572" i="1"/>
  <c r="W3571" i="1"/>
  <c r="T3578" i="1"/>
  <c r="AD3568" i="1" l="1"/>
  <c r="Q3571" i="1"/>
  <c r="U3573" i="1"/>
  <c r="W3572" i="1"/>
  <c r="T3579" i="1"/>
  <c r="AD3569" i="1" l="1"/>
  <c r="Q3572" i="1"/>
  <c r="U3574" i="1"/>
  <c r="W3573" i="1"/>
  <c r="T3580" i="1"/>
  <c r="AD3570" i="1" l="1"/>
  <c r="Q3573" i="1"/>
  <c r="U3575" i="1"/>
  <c r="W3574" i="1"/>
  <c r="T3581" i="1"/>
  <c r="AD3571" i="1" l="1"/>
  <c r="Q3574" i="1"/>
  <c r="U3576" i="1"/>
  <c r="W3575" i="1"/>
  <c r="T3582" i="1"/>
  <c r="AD3572" i="1" l="1"/>
  <c r="Q3575" i="1"/>
  <c r="U3577" i="1"/>
  <c r="W3576" i="1"/>
  <c r="T3583" i="1"/>
  <c r="AD3573" i="1" l="1"/>
  <c r="Q3576" i="1"/>
  <c r="U3578" i="1"/>
  <c r="W3577" i="1"/>
  <c r="T3584" i="1"/>
  <c r="AD3574" i="1" l="1"/>
  <c r="Q3577" i="1"/>
  <c r="U3579" i="1"/>
  <c r="W3578" i="1"/>
  <c r="T3585" i="1"/>
  <c r="AD3575" i="1" l="1"/>
  <c r="Q3578" i="1"/>
  <c r="U3580" i="1"/>
  <c r="W3579" i="1"/>
  <c r="T3586" i="1"/>
  <c r="AD3576" i="1" l="1"/>
  <c r="Q3579" i="1"/>
  <c r="U3581" i="1"/>
  <c r="W3580" i="1"/>
  <c r="T3587" i="1"/>
  <c r="AD3577" i="1" l="1"/>
  <c r="Q3580" i="1"/>
  <c r="U3582" i="1"/>
  <c r="W3581" i="1"/>
  <c r="T3588" i="1"/>
  <c r="AD3578" i="1" l="1"/>
  <c r="Q3581" i="1"/>
  <c r="U3583" i="1"/>
  <c r="W3582" i="1"/>
  <c r="T3589" i="1"/>
  <c r="AD3579" i="1" l="1"/>
  <c r="Q3582" i="1"/>
  <c r="W3583" i="1"/>
  <c r="U3584" i="1"/>
  <c r="T3590" i="1"/>
  <c r="AD3580" i="1" l="1"/>
  <c r="Q3583" i="1"/>
  <c r="U3585" i="1"/>
  <c r="W3584" i="1"/>
  <c r="T3591" i="1"/>
  <c r="AD3581" i="1" l="1"/>
  <c r="Q3584" i="1"/>
  <c r="U3586" i="1"/>
  <c r="W3585" i="1"/>
  <c r="T3592" i="1"/>
  <c r="AD3582" i="1" l="1"/>
  <c r="Q3585" i="1"/>
  <c r="W3586" i="1"/>
  <c r="U3587" i="1"/>
  <c r="T3593" i="1"/>
  <c r="AD3583" i="1" l="1"/>
  <c r="Q3586" i="1"/>
  <c r="W3587" i="1"/>
  <c r="U3588" i="1"/>
  <c r="T3594" i="1"/>
  <c r="AD3584" i="1" l="1"/>
  <c r="Q3587" i="1"/>
  <c r="U3589" i="1"/>
  <c r="W3588" i="1"/>
  <c r="T3595" i="1"/>
  <c r="AD3585" i="1" l="1"/>
  <c r="Q3588" i="1"/>
  <c r="U3590" i="1"/>
  <c r="W3589" i="1"/>
  <c r="T3596" i="1"/>
  <c r="AD3586" i="1" l="1"/>
  <c r="Q3589" i="1"/>
  <c r="W3590" i="1"/>
  <c r="U3591" i="1"/>
  <c r="T3597" i="1"/>
  <c r="AD3587" i="1" l="1"/>
  <c r="Q3590" i="1"/>
  <c r="W3591" i="1"/>
  <c r="U3592" i="1"/>
  <c r="T3598" i="1"/>
  <c r="AD3588" i="1" l="1"/>
  <c r="Q3591" i="1"/>
  <c r="U3593" i="1"/>
  <c r="W3592" i="1"/>
  <c r="T3599" i="1"/>
  <c r="AD3589" i="1" l="1"/>
  <c r="Q3592" i="1"/>
  <c r="U3594" i="1"/>
  <c r="W3593" i="1"/>
  <c r="T3600" i="1"/>
  <c r="AD3590" i="1" l="1"/>
  <c r="Q3593" i="1"/>
  <c r="W3594" i="1"/>
  <c r="U3595" i="1"/>
  <c r="T3601" i="1"/>
  <c r="AD3591" i="1" l="1"/>
  <c r="Q3594" i="1"/>
  <c r="U3596" i="1"/>
  <c r="W3595" i="1"/>
  <c r="T3602" i="1"/>
  <c r="AD3592" i="1" l="1"/>
  <c r="Q3595" i="1"/>
  <c r="U3597" i="1"/>
  <c r="W3596" i="1"/>
  <c r="T3603" i="1"/>
  <c r="AD3593" i="1" l="1"/>
  <c r="Q3596" i="1"/>
  <c r="U3598" i="1"/>
  <c r="W3597" i="1"/>
  <c r="T3604" i="1"/>
  <c r="AD3594" i="1" l="1"/>
  <c r="Q3597" i="1"/>
  <c r="U3599" i="1"/>
  <c r="W3598" i="1"/>
  <c r="T3605" i="1"/>
  <c r="AD3595" i="1" l="1"/>
  <c r="Q3598" i="1"/>
  <c r="U3600" i="1"/>
  <c r="W3599" i="1"/>
  <c r="T3606" i="1"/>
  <c r="AD3596" i="1" l="1"/>
  <c r="Q3599" i="1"/>
  <c r="U3601" i="1"/>
  <c r="W3600" i="1"/>
  <c r="T3607" i="1"/>
  <c r="AD3597" i="1" l="1"/>
  <c r="Q3600" i="1"/>
  <c r="U3602" i="1"/>
  <c r="W3601" i="1"/>
  <c r="T3608" i="1"/>
  <c r="AD3598" i="1" l="1"/>
  <c r="Q3601" i="1"/>
  <c r="W3602" i="1"/>
  <c r="U3603" i="1"/>
  <c r="T3609" i="1"/>
  <c r="AD3599" i="1" l="1"/>
  <c r="Q3602" i="1"/>
  <c r="U3604" i="1"/>
  <c r="W3603" i="1"/>
  <c r="T3610" i="1"/>
  <c r="AD3600" i="1" l="1"/>
  <c r="Q3603" i="1"/>
  <c r="U3605" i="1"/>
  <c r="W3604" i="1"/>
  <c r="T3611" i="1"/>
  <c r="AD3601" i="1" l="1"/>
  <c r="Q3604" i="1"/>
  <c r="U3606" i="1"/>
  <c r="W3605" i="1"/>
  <c r="T3612" i="1"/>
  <c r="AD3602" i="1" l="1"/>
  <c r="Q3605" i="1"/>
  <c r="U3607" i="1"/>
  <c r="W3606" i="1"/>
  <c r="T3613" i="1"/>
  <c r="AD3603" i="1" l="1"/>
  <c r="Q3606" i="1"/>
  <c r="U3608" i="1"/>
  <c r="W3607" i="1"/>
  <c r="T3614" i="1"/>
  <c r="AD3604" i="1" l="1"/>
  <c r="Q3607" i="1"/>
  <c r="U3609" i="1"/>
  <c r="W3608" i="1"/>
  <c r="T3615" i="1"/>
  <c r="AD3605" i="1" l="1"/>
  <c r="Q3608" i="1"/>
  <c r="U3610" i="1"/>
  <c r="W3609" i="1"/>
  <c r="T3616" i="1"/>
  <c r="AD3606" i="1" l="1"/>
  <c r="Q3609" i="1"/>
  <c r="U3611" i="1"/>
  <c r="W3610" i="1"/>
  <c r="T3617" i="1"/>
  <c r="AD3607" i="1" l="1"/>
  <c r="Q3610" i="1"/>
  <c r="U3612" i="1"/>
  <c r="W3611" i="1"/>
  <c r="T3618" i="1"/>
  <c r="AD3608" i="1" l="1"/>
  <c r="Q3611" i="1"/>
  <c r="U3613" i="1"/>
  <c r="W3612" i="1"/>
  <c r="T3619" i="1"/>
  <c r="AD3609" i="1" l="1"/>
  <c r="Q3612" i="1"/>
  <c r="U3614" i="1"/>
  <c r="W3613" i="1"/>
  <c r="T3620" i="1"/>
  <c r="AD3610" i="1" l="1"/>
  <c r="Q3613" i="1"/>
  <c r="U3615" i="1"/>
  <c r="W3614" i="1"/>
  <c r="T3621" i="1"/>
  <c r="AD3611" i="1" l="1"/>
  <c r="Q3614" i="1"/>
  <c r="U3616" i="1"/>
  <c r="W3615" i="1"/>
  <c r="T3622" i="1"/>
  <c r="AD3612" i="1" l="1"/>
  <c r="Q3615" i="1"/>
  <c r="U3617" i="1"/>
  <c r="W3616" i="1"/>
  <c r="T3623" i="1"/>
  <c r="AD3613" i="1" l="1"/>
  <c r="Q3616" i="1"/>
  <c r="U3618" i="1"/>
  <c r="W3617" i="1"/>
  <c r="T3624" i="1"/>
  <c r="AD3614" i="1" l="1"/>
  <c r="Q3617" i="1"/>
  <c r="U3619" i="1"/>
  <c r="W3618" i="1"/>
  <c r="T3625" i="1"/>
  <c r="AD3615" i="1" l="1"/>
  <c r="Q3618" i="1"/>
  <c r="U3620" i="1"/>
  <c r="W3619" i="1"/>
  <c r="T3626" i="1"/>
  <c r="AD3616" i="1" l="1"/>
  <c r="Q3619" i="1"/>
  <c r="U3621" i="1"/>
  <c r="W3620" i="1"/>
  <c r="T3627" i="1"/>
  <c r="AD3617" i="1" l="1"/>
  <c r="Q3620" i="1"/>
  <c r="U3622" i="1"/>
  <c r="W3621" i="1"/>
  <c r="T3628" i="1"/>
  <c r="AD3618" i="1" l="1"/>
  <c r="Q3621" i="1"/>
  <c r="U3623" i="1"/>
  <c r="W3622" i="1"/>
  <c r="T3629" i="1"/>
  <c r="AD3619" i="1" l="1"/>
  <c r="Q3622" i="1"/>
  <c r="W3623" i="1"/>
  <c r="U3624" i="1"/>
  <c r="T3630" i="1"/>
  <c r="AD3620" i="1" l="1"/>
  <c r="Q3623" i="1"/>
  <c r="U3625" i="1"/>
  <c r="W3624" i="1"/>
  <c r="T3631" i="1"/>
  <c r="AD3621" i="1" l="1"/>
  <c r="Q3624" i="1"/>
  <c r="U3626" i="1"/>
  <c r="W3625" i="1"/>
  <c r="T3632" i="1"/>
  <c r="AD3622" i="1" l="1"/>
  <c r="Q3625" i="1"/>
  <c r="U3627" i="1"/>
  <c r="W3626" i="1"/>
  <c r="T3633" i="1"/>
  <c r="AD3623" i="1" l="1"/>
  <c r="Q3626" i="1"/>
  <c r="U3628" i="1"/>
  <c r="W3627" i="1"/>
  <c r="T3634" i="1"/>
  <c r="AD3624" i="1" l="1"/>
  <c r="Q3627" i="1"/>
  <c r="U3629" i="1"/>
  <c r="W3628" i="1"/>
  <c r="T3635" i="1"/>
  <c r="AD3625" i="1" l="1"/>
  <c r="Q3628" i="1"/>
  <c r="U3630" i="1"/>
  <c r="W3629" i="1"/>
  <c r="T3636" i="1"/>
  <c r="AD3626" i="1" l="1"/>
  <c r="Q3629" i="1"/>
  <c r="U3631" i="1"/>
  <c r="W3630" i="1"/>
  <c r="T3637" i="1"/>
  <c r="AD3627" i="1" l="1"/>
  <c r="Q3630" i="1"/>
  <c r="U3632" i="1"/>
  <c r="W3631" i="1"/>
  <c r="T3638" i="1"/>
  <c r="AD3628" i="1" l="1"/>
  <c r="Q3631" i="1"/>
  <c r="U3633" i="1"/>
  <c r="W3632" i="1"/>
  <c r="T3639" i="1"/>
  <c r="AD3629" i="1" l="1"/>
  <c r="Q3632" i="1"/>
  <c r="U3634" i="1"/>
  <c r="W3633" i="1"/>
  <c r="T3640" i="1"/>
  <c r="AD3630" i="1" l="1"/>
  <c r="Q3633" i="1"/>
  <c r="U3635" i="1"/>
  <c r="W3634" i="1"/>
  <c r="T3641" i="1"/>
  <c r="AD3631" i="1" l="1"/>
  <c r="Q3634" i="1"/>
  <c r="U3636" i="1"/>
  <c r="W3635" i="1"/>
  <c r="T3642" i="1"/>
  <c r="AD3632" i="1" l="1"/>
  <c r="Q3635" i="1"/>
  <c r="U3637" i="1"/>
  <c r="W3636" i="1"/>
  <c r="T3643" i="1"/>
  <c r="AD3633" i="1" l="1"/>
  <c r="Q3636" i="1"/>
  <c r="U3638" i="1"/>
  <c r="W3637" i="1"/>
  <c r="T3644" i="1"/>
  <c r="AD3634" i="1" l="1"/>
  <c r="Q3637" i="1"/>
  <c r="U3639" i="1"/>
  <c r="W3638" i="1"/>
  <c r="T3645" i="1"/>
  <c r="AD3635" i="1" l="1"/>
  <c r="Q3638" i="1"/>
  <c r="U3640" i="1"/>
  <c r="W3639" i="1"/>
  <c r="T3646" i="1"/>
  <c r="AD3636" i="1" l="1"/>
  <c r="Q3639" i="1"/>
  <c r="U3641" i="1"/>
  <c r="W3640" i="1"/>
  <c r="T3647" i="1"/>
  <c r="AD3637" i="1" l="1"/>
  <c r="Q3640" i="1"/>
  <c r="U3642" i="1"/>
  <c r="W3641" i="1"/>
  <c r="T3648" i="1"/>
  <c r="AD3638" i="1" l="1"/>
  <c r="Q3641" i="1"/>
  <c r="U3643" i="1"/>
  <c r="W3642" i="1"/>
  <c r="T3649" i="1"/>
  <c r="AD3639" i="1" l="1"/>
  <c r="Q3642" i="1"/>
  <c r="U3644" i="1"/>
  <c r="W3643" i="1"/>
  <c r="T3650" i="1"/>
  <c r="AD3640" i="1" l="1"/>
  <c r="Q3643" i="1"/>
  <c r="U3645" i="1"/>
  <c r="W3644" i="1"/>
  <c r="T3651" i="1"/>
  <c r="AD3641" i="1" l="1"/>
  <c r="Q3644" i="1"/>
  <c r="U3646" i="1"/>
  <c r="W3645" i="1"/>
  <c r="T3652" i="1"/>
  <c r="AD3642" i="1" l="1"/>
  <c r="Q3645" i="1"/>
  <c r="U3647" i="1"/>
  <c r="W3646" i="1"/>
  <c r="T3653" i="1"/>
  <c r="AD3643" i="1" l="1"/>
  <c r="Q3646" i="1"/>
  <c r="U3648" i="1"/>
  <c r="W3647" i="1"/>
  <c r="T3654" i="1"/>
  <c r="AD3644" i="1" l="1"/>
  <c r="Q3647" i="1"/>
  <c r="U3649" i="1"/>
  <c r="W3648" i="1"/>
  <c r="T3655" i="1"/>
  <c r="AD3645" i="1" l="1"/>
  <c r="Q3648" i="1"/>
  <c r="U3650" i="1"/>
  <c r="W3649" i="1"/>
  <c r="T3656" i="1"/>
  <c r="AD3646" i="1" l="1"/>
  <c r="Q3649" i="1"/>
  <c r="U3651" i="1"/>
  <c r="W3650" i="1"/>
  <c r="T3657" i="1"/>
  <c r="AD3647" i="1" l="1"/>
  <c r="Q3650" i="1"/>
  <c r="U3652" i="1"/>
  <c r="W3651" i="1"/>
  <c r="T3658" i="1"/>
  <c r="AD3648" i="1" l="1"/>
  <c r="Q3651" i="1"/>
  <c r="U3653" i="1"/>
  <c r="W3652" i="1"/>
  <c r="T3659" i="1"/>
  <c r="AD3649" i="1" l="1"/>
  <c r="Q3652" i="1"/>
  <c r="U3654" i="1"/>
  <c r="W3653" i="1"/>
  <c r="T3660" i="1"/>
  <c r="AD3650" i="1" l="1"/>
  <c r="Q3653" i="1"/>
  <c r="U3655" i="1"/>
  <c r="W3654" i="1"/>
  <c r="T3661" i="1"/>
  <c r="AD3651" i="1" l="1"/>
  <c r="Q3654" i="1"/>
  <c r="U3656" i="1"/>
  <c r="W3655" i="1"/>
  <c r="T3662" i="1"/>
  <c r="AD3652" i="1" l="1"/>
  <c r="Q3655" i="1"/>
  <c r="U3657" i="1"/>
  <c r="W3656" i="1"/>
  <c r="T3663" i="1"/>
  <c r="AD3653" i="1" l="1"/>
  <c r="Q3656" i="1"/>
  <c r="U3658" i="1"/>
  <c r="W3657" i="1"/>
  <c r="T3664" i="1"/>
  <c r="AD3654" i="1" l="1"/>
  <c r="T3665" i="1"/>
  <c r="Q3657" i="1"/>
  <c r="U3659" i="1"/>
  <c r="W3658" i="1"/>
  <c r="AD3655" i="1" l="1"/>
  <c r="Q3658" i="1"/>
  <c r="T3666" i="1"/>
  <c r="U3660" i="1"/>
  <c r="W3659" i="1"/>
  <c r="AD3656" i="1" l="1"/>
  <c r="T3667" i="1"/>
  <c r="Q3659" i="1"/>
  <c r="U3661" i="1"/>
  <c r="W3660" i="1"/>
  <c r="AD3657" i="1" l="1"/>
  <c r="Q3660" i="1"/>
  <c r="T3668" i="1"/>
  <c r="U3662" i="1"/>
  <c r="W3661" i="1"/>
  <c r="AD3658" i="1" l="1"/>
  <c r="T3669" i="1"/>
  <c r="Q3661" i="1"/>
  <c r="U3663" i="1"/>
  <c r="W3662" i="1"/>
  <c r="AD3659" i="1" l="1"/>
  <c r="Q3662" i="1"/>
  <c r="T3670" i="1"/>
  <c r="U3664" i="1"/>
  <c r="W3663" i="1"/>
  <c r="AD3660" i="1" l="1"/>
  <c r="T3671" i="1"/>
  <c r="Q3663" i="1"/>
  <c r="U3665" i="1"/>
  <c r="W3664" i="1"/>
  <c r="AD3661" i="1" l="1"/>
  <c r="Q3664" i="1"/>
  <c r="T3672" i="1"/>
  <c r="W3665" i="1"/>
  <c r="U3666" i="1"/>
  <c r="AD3662" i="1" l="1"/>
  <c r="T3673" i="1"/>
  <c r="Q3665" i="1"/>
  <c r="U3667" i="1"/>
  <c r="W3666" i="1"/>
  <c r="AD3663" i="1" l="1"/>
  <c r="Q3666" i="1"/>
  <c r="T3674" i="1"/>
  <c r="U3668" i="1"/>
  <c r="W3667" i="1"/>
  <c r="AD3664" i="1" l="1"/>
  <c r="T3675" i="1"/>
  <c r="Q3667" i="1"/>
  <c r="W3668" i="1"/>
  <c r="U3669" i="1"/>
  <c r="AD3665" i="1" l="1"/>
  <c r="Q3668" i="1"/>
  <c r="T3676" i="1"/>
  <c r="W3669" i="1"/>
  <c r="U3670" i="1"/>
  <c r="AD3666" i="1" l="1"/>
  <c r="T3677" i="1"/>
  <c r="Q3669" i="1"/>
  <c r="W3670" i="1"/>
  <c r="U3671" i="1"/>
  <c r="AD3667" i="1" l="1"/>
  <c r="Q3670" i="1"/>
  <c r="T3678" i="1"/>
  <c r="U3672" i="1"/>
  <c r="W3671" i="1"/>
  <c r="AD3668" i="1" l="1"/>
  <c r="T3679" i="1"/>
  <c r="Q3671" i="1"/>
  <c r="U3673" i="1"/>
  <c r="W3672" i="1"/>
  <c r="AD3669" i="1" l="1"/>
  <c r="Q3672" i="1"/>
  <c r="T3680" i="1"/>
  <c r="U3674" i="1"/>
  <c r="W3673" i="1"/>
  <c r="AD3670" i="1" l="1"/>
  <c r="T3681" i="1"/>
  <c r="Q3673" i="1"/>
  <c r="U3675" i="1"/>
  <c r="W3674" i="1"/>
  <c r="AD3671" i="1" l="1"/>
  <c r="Q3674" i="1"/>
  <c r="T3682" i="1"/>
  <c r="U3676" i="1"/>
  <c r="W3675" i="1"/>
  <c r="AD3672" i="1" l="1"/>
  <c r="T3684" i="1"/>
  <c r="T3683" i="1"/>
  <c r="Q3675" i="1"/>
  <c r="U3677" i="1"/>
  <c r="W3676" i="1"/>
  <c r="AD3673" i="1" l="1"/>
  <c r="Q3676" i="1"/>
  <c r="W3677" i="1"/>
  <c r="U3678" i="1"/>
  <c r="AD3674" i="1" l="1"/>
  <c r="Q3677" i="1"/>
  <c r="W3678" i="1"/>
  <c r="U3679" i="1"/>
  <c r="AD3675" i="1" l="1"/>
  <c r="Q3678" i="1"/>
  <c r="U3680" i="1"/>
  <c r="W3679" i="1"/>
  <c r="AD3676" i="1" l="1"/>
  <c r="Q3679" i="1"/>
  <c r="U3681" i="1"/>
  <c r="W3680" i="1"/>
  <c r="AD3677" i="1" l="1"/>
  <c r="Q3680" i="1"/>
  <c r="W3681" i="1"/>
  <c r="U3682" i="1"/>
  <c r="AD3678" i="1" l="1"/>
  <c r="Q3681" i="1"/>
  <c r="U3683" i="1"/>
  <c r="W3682" i="1"/>
  <c r="AD3679" i="1" l="1"/>
  <c r="Q3682" i="1"/>
  <c r="U3684" i="1"/>
  <c r="W3683" i="1"/>
  <c r="W3684" i="1" l="1"/>
  <c r="U3685" i="1"/>
  <c r="AD3680" i="1"/>
  <c r="Q3684" i="1"/>
  <c r="Q3683" i="1"/>
  <c r="U3686" i="1" l="1"/>
  <c r="W3685" i="1"/>
  <c r="AD3681" i="1"/>
  <c r="W3686" i="1" l="1"/>
  <c r="U3687" i="1"/>
  <c r="AD3682" i="1"/>
  <c r="U3688" i="1" l="1"/>
  <c r="W3687" i="1"/>
  <c r="AD3684" i="1"/>
  <c r="AD3683" i="1"/>
  <c r="U3689" i="1" l="1"/>
  <c r="W3688" i="1"/>
  <c r="U3690" i="1" l="1"/>
  <c r="W3689" i="1"/>
  <c r="U3691" i="1" l="1"/>
  <c r="W3690" i="1"/>
  <c r="U3692" i="1" l="1"/>
  <c r="W3691" i="1"/>
  <c r="U3693" i="1" l="1"/>
  <c r="W3692" i="1"/>
  <c r="U3694" i="1" l="1"/>
  <c r="W3693" i="1"/>
  <c r="W3694" i="1" l="1"/>
  <c r="U3695" i="1"/>
  <c r="W3695" i="1" l="1"/>
  <c r="U3696" i="1"/>
  <c r="U3697" i="1" l="1"/>
  <c r="W3696" i="1"/>
  <c r="U3698" i="1" l="1"/>
  <c r="W3697" i="1"/>
  <c r="U3699" i="1" l="1"/>
  <c r="W3698" i="1"/>
  <c r="W3699" i="1" l="1"/>
  <c r="U3700" i="1"/>
  <c r="U3701" i="1" l="1"/>
  <c r="W3700" i="1"/>
  <c r="U3702" i="1" l="1"/>
  <c r="W3701" i="1"/>
  <c r="W3702" i="1" l="1"/>
  <c r="U3703" i="1"/>
  <c r="W3703" i="1" l="1"/>
  <c r="U3704" i="1"/>
  <c r="U3705" i="1" l="1"/>
  <c r="W3704" i="1"/>
  <c r="U3706" i="1" l="1"/>
  <c r="W3705" i="1"/>
  <c r="U3707" i="1" l="1"/>
  <c r="W3706" i="1"/>
  <c r="W3707" i="1" l="1"/>
  <c r="U3708" i="1"/>
  <c r="U3709" i="1" l="1"/>
  <c r="W3708" i="1"/>
  <c r="U3710" i="1" l="1"/>
  <c r="W3709" i="1"/>
  <c r="W3710" i="1" l="1"/>
  <c r="U3711" i="1"/>
  <c r="W3711" i="1" l="1"/>
  <c r="U3712" i="1"/>
  <c r="U3713" i="1" l="1"/>
  <c r="W3712" i="1"/>
  <c r="U3714" i="1" l="1"/>
  <c r="W3713" i="1"/>
  <c r="U3715" i="1" l="1"/>
  <c r="W3714" i="1"/>
  <c r="W3715" i="1" l="1"/>
  <c r="U3716" i="1"/>
  <c r="U3717" i="1" l="1"/>
  <c r="W3716" i="1"/>
  <c r="U3718" i="1" l="1"/>
  <c r="W3717" i="1"/>
  <c r="W3718" i="1" l="1"/>
  <c r="U3719" i="1"/>
  <c r="W3719" i="1" l="1"/>
  <c r="U3720" i="1"/>
  <c r="U3721" i="1" l="1"/>
  <c r="W3720" i="1"/>
  <c r="U3722" i="1" l="1"/>
  <c r="W3721" i="1"/>
  <c r="U3723" i="1" l="1"/>
  <c r="W3722" i="1"/>
  <c r="W3723" i="1" l="1"/>
  <c r="U3724" i="1"/>
  <c r="U3725" i="1" l="1"/>
  <c r="W3724" i="1"/>
  <c r="U3726" i="1" l="1"/>
  <c r="W3725" i="1"/>
  <c r="W3726" i="1" l="1"/>
  <c r="U3727" i="1"/>
  <c r="W3727" i="1" l="1"/>
  <c r="U3728" i="1"/>
  <c r="U3729" i="1" l="1"/>
  <c r="W3728" i="1"/>
  <c r="U3730" i="1" l="1"/>
  <c r="W3729" i="1"/>
  <c r="U3731" i="1" l="1"/>
  <c r="W3730" i="1"/>
  <c r="W3731" i="1" l="1"/>
  <c r="U3732" i="1"/>
  <c r="U3733" i="1" l="1"/>
  <c r="W3732" i="1"/>
  <c r="U3734" i="1" l="1"/>
  <c r="W3733" i="1"/>
  <c r="W3734" i="1" l="1"/>
  <c r="U3735" i="1"/>
  <c r="W3735" i="1" l="1"/>
  <c r="U3736" i="1"/>
  <c r="U3737" i="1" l="1"/>
  <c r="W3736" i="1"/>
  <c r="U3738" i="1" l="1"/>
  <c r="W3737" i="1"/>
  <c r="U3739" i="1" l="1"/>
  <c r="W3738" i="1"/>
  <c r="W3739" i="1" l="1"/>
  <c r="U3740" i="1"/>
  <c r="U3741" i="1" l="1"/>
  <c r="W3740" i="1"/>
  <c r="U3742" i="1" l="1"/>
  <c r="W3741" i="1"/>
  <c r="W3742" i="1" l="1"/>
  <c r="U3743" i="1"/>
  <c r="W3743" i="1" l="1"/>
  <c r="U3744" i="1"/>
  <c r="U3745" i="1" l="1"/>
  <c r="W3744" i="1"/>
  <c r="U3746" i="1" l="1"/>
  <c r="W3745" i="1"/>
  <c r="U3747" i="1" l="1"/>
  <c r="W3746" i="1"/>
  <c r="W3747" i="1" l="1"/>
  <c r="U3748" i="1"/>
  <c r="U3749" i="1" l="1"/>
  <c r="W3748" i="1"/>
  <c r="U3750" i="1" l="1"/>
  <c r="W3749" i="1"/>
  <c r="W3750" i="1" l="1"/>
  <c r="U3751" i="1"/>
  <c r="W3751" i="1" l="1"/>
  <c r="U3752" i="1"/>
  <c r="U3753" i="1" l="1"/>
  <c r="W3752" i="1"/>
  <c r="U3754" i="1" l="1"/>
  <c r="W3753" i="1"/>
  <c r="U3755" i="1" l="1"/>
  <c r="W3754" i="1"/>
  <c r="W3755" i="1" l="1"/>
  <c r="U3756" i="1"/>
  <c r="U3757" i="1" l="1"/>
  <c r="W3756" i="1"/>
  <c r="U3758" i="1" l="1"/>
  <c r="W3757" i="1"/>
  <c r="W3758" i="1" l="1"/>
  <c r="U3759" i="1"/>
  <c r="W3759" i="1" l="1"/>
  <c r="U3760" i="1"/>
  <c r="U3761" i="1" l="1"/>
  <c r="W3760" i="1"/>
  <c r="U3762" i="1" l="1"/>
  <c r="W3761" i="1"/>
  <c r="U3763" i="1" l="1"/>
  <c r="W3762" i="1"/>
  <c r="W3763" i="1" l="1"/>
  <c r="U3764" i="1"/>
  <c r="U3765" i="1" l="1"/>
  <c r="W3764" i="1"/>
  <c r="U3766" i="1" l="1"/>
  <c r="W3765" i="1"/>
  <c r="U3767" i="1" l="1"/>
  <c r="W3766" i="1"/>
  <c r="W3767" i="1" l="1"/>
  <c r="U3768" i="1"/>
  <c r="U3769" i="1" l="1"/>
  <c r="W3768" i="1"/>
  <c r="U3770" i="1" l="1"/>
  <c r="W3769" i="1"/>
  <c r="W3770" i="1" l="1"/>
  <c r="U3771" i="1"/>
  <c r="W3771" i="1" l="1"/>
  <c r="U3772" i="1"/>
  <c r="U3773" i="1" l="1"/>
  <c r="W3772" i="1"/>
  <c r="U3774" i="1" l="1"/>
  <c r="W3773" i="1"/>
  <c r="W3774" i="1" l="1"/>
  <c r="U3775" i="1"/>
  <c r="W3775" i="1" l="1"/>
  <c r="U3776" i="1"/>
  <c r="U3777" i="1" l="1"/>
  <c r="W3776" i="1"/>
  <c r="U3778" i="1" l="1"/>
  <c r="W3777" i="1"/>
  <c r="U3779" i="1" l="1"/>
  <c r="W3778" i="1"/>
  <c r="W3779" i="1" l="1"/>
  <c r="U3780" i="1"/>
  <c r="U3781" i="1" l="1"/>
  <c r="W3780" i="1"/>
  <c r="U3782" i="1" l="1"/>
  <c r="W3781" i="1"/>
  <c r="U3783" i="1" l="1"/>
  <c r="W3782" i="1"/>
  <c r="W3783" i="1" l="1"/>
  <c r="U3784" i="1"/>
  <c r="U3785" i="1" l="1"/>
  <c r="W3784" i="1"/>
  <c r="U3786" i="1" l="1"/>
  <c r="W3785" i="1"/>
  <c r="U3787" i="1" l="1"/>
  <c r="W3786" i="1"/>
  <c r="W3787" i="1" l="1"/>
  <c r="U3788" i="1"/>
  <c r="U3789" i="1" l="1"/>
  <c r="W3788" i="1"/>
  <c r="U3790" i="1" l="1"/>
  <c r="W3789" i="1"/>
  <c r="U3791" i="1" l="1"/>
  <c r="W3790" i="1"/>
  <c r="W3791" i="1" l="1"/>
  <c r="U3792" i="1"/>
  <c r="U3793" i="1" l="1"/>
  <c r="W3792" i="1"/>
  <c r="U3794" i="1" l="1"/>
  <c r="W3793" i="1"/>
  <c r="U3795" i="1" l="1"/>
  <c r="W3794" i="1"/>
  <c r="W3795" i="1" l="1"/>
  <c r="U3796" i="1"/>
  <c r="U3797" i="1" l="1"/>
  <c r="W3796" i="1"/>
  <c r="U3798" i="1" l="1"/>
  <c r="W3797" i="1"/>
  <c r="U3799" i="1" l="1"/>
  <c r="W3798" i="1"/>
  <c r="W3799" i="1" l="1"/>
  <c r="U3800" i="1"/>
  <c r="U3801" i="1" l="1"/>
  <c r="W3800" i="1"/>
  <c r="U3802" i="1" l="1"/>
  <c r="W3801" i="1"/>
  <c r="U3803" i="1" l="1"/>
  <c r="W3802" i="1"/>
  <c r="W3803" i="1" l="1"/>
  <c r="U3804" i="1"/>
  <c r="U3805" i="1" l="1"/>
  <c r="W3804" i="1"/>
  <c r="U3806" i="1" l="1"/>
  <c r="W3805" i="1"/>
  <c r="W3806" i="1" l="1"/>
  <c r="U3807" i="1"/>
  <c r="W3807" i="1" l="1"/>
  <c r="U3808" i="1"/>
  <c r="U3809" i="1" l="1"/>
  <c r="W3808" i="1"/>
  <c r="U3810" i="1" l="1"/>
  <c r="W3809" i="1"/>
  <c r="U3811" i="1" l="1"/>
  <c r="W3810" i="1"/>
  <c r="W3811" i="1" l="1"/>
  <c r="U3812" i="1"/>
  <c r="W3812" i="1" l="1"/>
  <c r="U3813" i="1"/>
  <c r="U3814" i="1" l="1"/>
  <c r="W3813" i="1"/>
  <c r="U3815" i="1" l="1"/>
  <c r="W3814" i="1"/>
  <c r="U3816" i="1" l="1"/>
  <c r="W3815" i="1"/>
  <c r="U3817" i="1" l="1"/>
  <c r="W3816" i="1"/>
  <c r="U3818" i="1" l="1"/>
  <c r="W3817" i="1"/>
  <c r="U3819" i="1" l="1"/>
  <c r="W3818" i="1"/>
  <c r="W3819" i="1" l="1"/>
  <c r="U3820" i="1"/>
  <c r="U3821" i="1" l="1"/>
  <c r="W3820" i="1"/>
  <c r="U3822" i="1" l="1"/>
  <c r="W3821" i="1"/>
  <c r="U3823" i="1" l="1"/>
  <c r="W3822" i="1"/>
  <c r="U3824" i="1" l="1"/>
  <c r="W3823" i="1"/>
  <c r="U3825" i="1" l="1"/>
  <c r="W3824" i="1"/>
  <c r="U3826" i="1" l="1"/>
  <c r="W3825" i="1"/>
  <c r="U3827" i="1" l="1"/>
  <c r="W3826" i="1"/>
  <c r="U3828" i="1" l="1"/>
  <c r="W3827" i="1"/>
  <c r="U3829" i="1" l="1"/>
  <c r="W3828" i="1"/>
  <c r="U3830" i="1" l="1"/>
  <c r="W3829" i="1"/>
  <c r="U3831" i="1" l="1"/>
  <c r="W3830" i="1"/>
  <c r="U3832" i="1" l="1"/>
  <c r="W3831" i="1"/>
  <c r="W3832" i="1" l="1"/>
  <c r="U3833" i="1"/>
  <c r="U3834" i="1" l="1"/>
  <c r="W3833" i="1"/>
  <c r="U3835" i="1" l="1"/>
  <c r="W3834" i="1"/>
  <c r="U3836" i="1" l="1"/>
  <c r="W3835" i="1"/>
  <c r="U3837" i="1" l="1"/>
  <c r="W3836" i="1"/>
  <c r="U3838" i="1" l="1"/>
  <c r="W3837" i="1"/>
  <c r="U3839" i="1" l="1"/>
  <c r="W3838" i="1"/>
  <c r="U3840" i="1" l="1"/>
  <c r="W3839" i="1"/>
  <c r="U3841" i="1" l="1"/>
  <c r="W3840" i="1"/>
  <c r="U3842" i="1" l="1"/>
  <c r="W3841" i="1"/>
  <c r="U3843" i="1" l="1"/>
  <c r="W3842" i="1"/>
  <c r="U3844" i="1" l="1"/>
  <c r="W3843" i="1"/>
  <c r="U3845" i="1" l="1"/>
  <c r="W3844" i="1"/>
  <c r="W3845" i="1" l="1"/>
  <c r="U3846" i="1"/>
  <c r="U3847" i="1" l="1"/>
  <c r="W3846" i="1"/>
  <c r="U3848" i="1" l="1"/>
  <c r="W3847" i="1"/>
  <c r="U3849" i="1" l="1"/>
  <c r="W3848" i="1"/>
  <c r="U3850" i="1" l="1"/>
  <c r="W3849" i="1"/>
  <c r="U3851" i="1" l="1"/>
  <c r="W3850" i="1"/>
  <c r="U3852" i="1" l="1"/>
  <c r="W3851" i="1"/>
  <c r="U3853" i="1" l="1"/>
  <c r="W3852" i="1"/>
  <c r="W3853" i="1" l="1"/>
  <c r="U3854" i="1"/>
  <c r="W3854" i="1" l="1"/>
  <c r="U3855" i="1"/>
  <c r="W3855" i="1" l="1"/>
  <c r="U3856" i="1"/>
  <c r="W3856" i="1" l="1"/>
  <c r="U3857" i="1"/>
  <c r="W3857" i="1" l="1"/>
  <c r="U3858" i="1"/>
  <c r="W3858" i="1" l="1"/>
  <c r="U3859" i="1"/>
  <c r="W3859" i="1" l="1"/>
  <c r="U3860" i="1"/>
  <c r="W3860" i="1" l="1"/>
  <c r="U3861" i="1"/>
  <c r="W3861" i="1" l="1"/>
  <c r="U3862" i="1"/>
  <c r="W3862" i="1" l="1"/>
  <c r="U3863" i="1"/>
  <c r="W3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M1" authorId="0" shapeId="0" xr:uid="{00000000-0006-0000-0200-000001000000}">
      <text>
        <r>
          <rPr>
            <b/>
            <sz val="9"/>
            <color indexed="81"/>
            <rFont val="Tahoma"/>
            <family val="2"/>
          </rPr>
          <t>Vance:</t>
        </r>
        <r>
          <rPr>
            <sz val="9"/>
            <color indexed="81"/>
            <rFont val="Tahoma"/>
            <family val="2"/>
          </rPr>
          <t xml:space="preserve">
Effective annual fee Oct 2015 on</t>
        </r>
      </text>
    </comment>
    <comment ref="S1" authorId="0" shapeId="0" xr:uid="{00000000-0006-0000-0200-000002000000}">
      <text>
        <r>
          <rPr>
            <b/>
            <sz val="9"/>
            <color indexed="81"/>
            <rFont val="Tahoma"/>
            <family val="2"/>
          </rPr>
          <t>Vance:</t>
        </r>
        <r>
          <rPr>
            <sz val="9"/>
            <color indexed="81"/>
            <rFont val="Tahoma"/>
            <family val="2"/>
          </rPr>
          <t xml:space="preserve">
ETF drag for commiisions etc. </t>
        </r>
      </text>
    </comment>
    <comment ref="Y1" authorId="0" shapeId="0" xr:uid="{00000000-0006-0000-0200-000003000000}">
      <text>
        <r>
          <rPr>
            <b/>
            <sz val="9"/>
            <color indexed="81"/>
            <rFont val="Tahoma"/>
            <family val="2"/>
          </rPr>
          <t>Vance:</t>
        </r>
        <r>
          <rPr>
            <sz val="9"/>
            <color indexed="81"/>
            <rFont val="Tahoma"/>
            <family val="2"/>
          </rPr>
          <t xml:space="preserve">
Effective annual fee Oct2015 on</t>
        </r>
      </text>
    </comment>
    <comment ref="AC1" authorId="0" shapeId="0" xr:uid="{00000000-0006-0000-0200-000004000000}">
      <text>
        <r>
          <rPr>
            <b/>
            <sz val="9"/>
            <color indexed="81"/>
            <rFont val="Tahoma"/>
            <family val="2"/>
          </rPr>
          <t>Vance:</t>
        </r>
        <r>
          <rPr>
            <sz val="9"/>
            <color indexed="81"/>
            <rFont val="Tahoma"/>
            <family val="2"/>
          </rPr>
          <t xml:space="preserve">
ETF cost for commisions, spreads</t>
        </r>
      </text>
    </comment>
    <comment ref="AL1" authorId="0" shapeId="0" xr:uid="{00000000-0006-0000-0200-000005000000}">
      <text>
        <r>
          <rPr>
            <b/>
            <sz val="9"/>
            <color indexed="81"/>
            <rFont val="Tahoma"/>
            <family val="2"/>
          </rPr>
          <t>Vance:</t>
        </r>
        <r>
          <rPr>
            <sz val="9"/>
            <color indexed="81"/>
            <rFont val="Tahoma"/>
            <family val="2"/>
          </rPr>
          <t xml:space="preserve">
ETF drag for commiisions etc. </t>
        </r>
      </text>
    </comment>
    <comment ref="AC2" authorId="0" shapeId="0" xr:uid="{00000000-0006-0000-0200-000006000000}">
      <text>
        <r>
          <rPr>
            <b/>
            <sz val="9"/>
            <color indexed="81"/>
            <rFont val="Tahoma"/>
            <family val="2"/>
          </rPr>
          <t>Vance:</t>
        </r>
        <r>
          <rPr>
            <sz val="9"/>
            <color indexed="81"/>
            <rFont val="Tahoma"/>
            <family val="2"/>
          </rPr>
          <t xml:space="preserve">
Expense factors shifted significantly around this date</t>
        </r>
      </text>
    </comment>
    <comment ref="AC3" authorId="0" shapeId="0" xr:uid="{00000000-0006-0000-0200-000007000000}">
      <text>
        <r>
          <rPr>
            <b/>
            <sz val="9"/>
            <color indexed="81"/>
            <rFont val="Tahoma"/>
            <family val="2"/>
          </rPr>
          <t>Vance:</t>
        </r>
        <r>
          <rPr>
            <sz val="9"/>
            <color indexed="81"/>
            <rFont val="Tahoma"/>
            <family val="2"/>
          </rPr>
          <t xml:space="preserve">
ETF cost for commisions, spreads</t>
        </r>
      </text>
    </comment>
    <comment ref="O5" authorId="0" shapeId="0" xr:uid="{00000000-0006-0000-0200-000008000000}">
      <text>
        <r>
          <rPr>
            <b/>
            <sz val="9"/>
            <color indexed="81"/>
            <rFont val="Tahoma"/>
            <family val="2"/>
          </rPr>
          <t>Vance:</t>
        </r>
        <r>
          <rPr>
            <sz val="9"/>
            <color indexed="81"/>
            <rFont val="Tahoma"/>
            <family val="2"/>
          </rPr>
          <t xml:space="preserve">
ETF drag factor --commisions, etc</t>
        </r>
      </text>
    </comment>
    <comment ref="AG5" authorId="0" shapeId="0" xr:uid="{00000000-0006-0000-0200-000009000000}">
      <text>
        <r>
          <rPr>
            <b/>
            <sz val="9"/>
            <color indexed="81"/>
            <rFont val="Tahoma"/>
            <family val="2"/>
          </rPr>
          <t>Vance:</t>
        </r>
        <r>
          <rPr>
            <sz val="9"/>
            <color indexed="81"/>
            <rFont val="Tahoma"/>
            <family val="2"/>
          </rPr>
          <t xml:space="preserve">
ETF drag factor --commisions, etc</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S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AM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AQ1688" authorId="0" shapeId="0" xr:uid="{00000000-0006-0000-0200-00000E000000}">
      <text>
        <r>
          <rPr>
            <b/>
            <sz val="9"/>
            <color indexed="81"/>
            <rFont val="Tahoma"/>
            <family val="2"/>
          </rPr>
          <t>Vance:</t>
        </r>
        <r>
          <rPr>
            <sz val="9"/>
            <color indexed="81"/>
            <rFont val="Tahoma"/>
            <family val="2"/>
          </rPr>
          <t xml:space="preserve">
Inception IV
</t>
        </r>
      </text>
    </comment>
    <comment ref="AG3496" authorId="0" shapeId="0" xr:uid="{00000000-0006-0000-0200-00000F000000}">
      <text>
        <r>
          <rPr>
            <b/>
            <sz val="9"/>
            <color indexed="81"/>
            <rFont val="Tahoma"/>
            <family val="2"/>
          </rPr>
          <t>Vance:</t>
        </r>
        <r>
          <rPr>
            <sz val="9"/>
            <color indexed="81"/>
            <rFont val="Tahoma"/>
            <family val="2"/>
          </rPr>
          <t xml:space="preserve">
Adjusted so that IV numbers on 6th looked right</t>
        </r>
      </text>
    </comment>
    <comment ref="AK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 ref="AK3512" authorId="1" shapeId="0" xr:uid="{19A04026-EC15-4B4C-B2BC-F176D6E053D4}">
      <text>
        <r>
          <rPr>
            <b/>
            <sz val="9"/>
            <color indexed="81"/>
            <rFont val="Tahoma"/>
            <charset val="1"/>
          </rPr>
          <t>vance:</t>
        </r>
        <r>
          <rPr>
            <sz val="9"/>
            <color indexed="81"/>
            <rFont val="Tahoma"/>
            <charset val="1"/>
          </rPr>
          <t xml:space="preserve">
Leveraged changed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900-000001000000}">
      <text>
        <r>
          <rPr>
            <b/>
            <sz val="9"/>
            <color indexed="81"/>
            <rFont val="Tahoma"/>
            <family val="2"/>
          </rPr>
          <t>Vance:</t>
        </r>
        <r>
          <rPr>
            <sz val="9"/>
            <color indexed="81"/>
            <rFont val="Tahoma"/>
            <family val="2"/>
          </rPr>
          <t xml:space="preserve">
Last day of trading at 2X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<sst xmlns="http://schemas.openxmlformats.org/spreadsheetml/2006/main" count="12897" uniqueCount="96">
  <si>
    <t>Trade Date</t>
  </si>
  <si>
    <t>VIX</t>
  </si>
  <si>
    <t>M1-M2 TR</t>
  </si>
  <si>
    <t>M1-M2 ER</t>
  </si>
  <si>
    <t>Med ER</t>
  </si>
  <si>
    <t>Med TR</t>
  </si>
  <si>
    <t>VXX w Fee</t>
  </si>
  <si>
    <t>XIV w Fee</t>
  </si>
  <si>
    <t>VXZ w Fee</t>
  </si>
  <si>
    <t>ZIV act</t>
  </si>
  <si>
    <t>VXX-IV</t>
  </si>
  <si>
    <t>VXZ-iV</t>
  </si>
  <si>
    <t>END</t>
  </si>
  <si>
    <t>Row Labels</t>
  </si>
  <si>
    <t>Grand Total</t>
  </si>
  <si>
    <t>VXX-Per</t>
  </si>
  <si>
    <t>XIV-IV</t>
  </si>
  <si>
    <t>ZIV-IV</t>
  </si>
  <si>
    <t>TVIX W Fee</t>
  </si>
  <si>
    <t>UVXY-IV</t>
  </si>
  <si>
    <t>UVXY % error</t>
  </si>
  <si>
    <t>Start Date</t>
  </si>
  <si>
    <t>ZIV w Fee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</si>
  <si>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</si>
  <si>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</si>
  <si>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</si>
  <si>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</si>
  <si>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</si>
  <si>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</si>
  <si>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</si>
  <si>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VXZ % error</t>
  </si>
  <si>
    <t>TVIX % IV error</t>
  </si>
  <si>
    <t>VIXY w Fee</t>
  </si>
  <si>
    <t>VIXY % err</t>
  </si>
  <si>
    <t>SVXY % err</t>
  </si>
  <si>
    <t>XIV % error</t>
  </si>
  <si>
    <t xml:space="preserve"> </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</si>
  <si>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</si>
  <si>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</si>
  <si>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</si>
  <si>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</si>
  <si>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</si>
  <si>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</si>
  <si>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</si>
  <si>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</si>
  <si>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</si>
  <si>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</si>
  <si>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SVXY IV</t>
  </si>
  <si>
    <t>TVIX-IV</t>
  </si>
  <si>
    <t>ZIV % IV</t>
  </si>
  <si>
    <t>Date</t>
  </si>
  <si>
    <t>Index Level*</t>
  </si>
  <si>
    <t>Note IV*</t>
  </si>
  <si>
    <t>Split factor</t>
  </si>
  <si>
    <t xml:space="preserve">ETPs that commonly split have a split factor on row 4.   When additional splits occur you can adjust this parameter to account for the reverse split. </t>
  </si>
  <si>
    <t>Row</t>
  </si>
  <si>
    <t>ProShares Name</t>
  </si>
  <si>
    <t>Ticker</t>
  </si>
  <si>
    <t>NAV</t>
  </si>
  <si>
    <t>Prior NAV</t>
  </si>
  <si>
    <t>NAV Change (%)</t>
  </si>
  <si>
    <t>NAV Change ($)</t>
  </si>
  <si>
    <t>Shares Outstanding (000)</t>
  </si>
  <si>
    <t>Assets Under Management</t>
  </si>
  <si>
    <t>ProShares Ultra VIX Short-Term Futures ETF</t>
  </si>
  <si>
    <t>UVXY</t>
  </si>
  <si>
    <t>VIXY-IV</t>
  </si>
  <si>
    <t>ProShares VIX Short-Term Futures ETF</t>
  </si>
  <si>
    <t>VIXY</t>
  </si>
  <si>
    <t>Auction</t>
  </si>
  <si>
    <t>Discount</t>
  </si>
  <si>
    <t>Price per $100</t>
  </si>
  <si>
    <t>Rate %</t>
  </si>
  <si>
    <t>TBR</t>
  </si>
  <si>
    <t>VIX/VXV</t>
  </si>
  <si>
    <t>Old_UVXY W Fee</t>
  </si>
  <si>
    <t>Old_UVXY-IV</t>
  </si>
  <si>
    <t>Old_UVXY act</t>
  </si>
  <si>
    <t>Old_UVXY % error</t>
  </si>
  <si>
    <t>Old_SVXY w Fee</t>
  </si>
  <si>
    <t>Old_SVXY act</t>
  </si>
  <si>
    <t>Old_SVXY IV</t>
  </si>
  <si>
    <t>Old_SVXY % err</t>
  </si>
  <si>
    <t xml:space="preserve">XIV Terminated final valuation IV  $5.99 </t>
  </si>
  <si>
    <t>iPath??? S&amp;P 500??? VIX Short-Term Futures(TM) ETN</t>
  </si>
  <si>
    <t>UVXY 1.5X W Fee</t>
  </si>
  <si>
    <t>SVXY -0.5X w Fee</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</si>
  <si>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t>
  </si>
  <si>
    <t>iPath??? S&amp;P 500??? VIX Mid-Term Futures(TM) ETN</t>
  </si>
  <si>
    <t>VIX3M</t>
  </si>
  <si>
    <t>ProShares Short VIX Short-Term Futures ETF</t>
  </si>
  <si>
    <t>SVXY</t>
  </si>
  <si>
    <t>New 1.5X leverage</t>
  </si>
  <si>
    <t>New -0.5X leverage</t>
  </si>
  <si>
    <t>Sum of VIXY % err</t>
  </si>
  <si>
    <t>© 2019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</si>
</sst>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409]d/mmm/yy;@"/>
    <numFmt numFmtId="169" formatCode="0.000"/>
  </numFmts>
  <fonts count="25"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9"/>
      <color indexed="81"/>
      <name val="Tahoma"/>
      <charset val="1"/>
    </font>
    <font>
      <b/>
      <sz val="9"/>
      <color indexed="81"/>
      <name val="Tahoma"/>
      <charset val="1"/>
    </font>
  </fonts>
  <fills count="41">
    <fill>
      <patternFill patternType="none"/>
    </fill>
    <fill>
      <patternFill patternType="gray125"/>
    </fill>
    <fill>
      <patternFill patternType="solid">
        <fgColor theme="6" tint="0.39994506668294322"/>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5" applyNumberFormat="0" applyAlignment="0" applyProtection="0"/>
    <xf numFmtId="0" fontId="14" fillId="10" borderId="6" applyNumberFormat="0" applyAlignment="0" applyProtection="0"/>
    <xf numFmtId="0" fontId="15" fillId="10" borderId="5" applyNumberFormat="0" applyAlignment="0" applyProtection="0"/>
    <xf numFmtId="0" fontId="16" fillId="0" borderId="7" applyNumberFormat="0" applyFill="0" applyAlignment="0" applyProtection="0"/>
    <xf numFmtId="0" fontId="17" fillId="11" borderId="8" applyNumberFormat="0" applyAlignment="0" applyProtection="0"/>
    <xf numFmtId="0" fontId="18" fillId="0" borderId="0" applyNumberFormat="0" applyFill="0" applyBorder="0" applyAlignment="0" applyProtection="0"/>
    <xf numFmtId="0" fontId="5" fillId="12"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20" fillId="36" borderId="0" applyNumberFormat="0" applyBorder="0" applyAlignment="0" applyProtection="0"/>
    <xf numFmtId="0" fontId="21" fillId="12" borderId="9" applyNumberFormat="0" applyFont="0" applyAlignment="0" applyProtection="0"/>
    <xf numFmtId="0" fontId="5" fillId="12" borderId="9" applyNumberFormat="0" applyFont="0" applyAlignment="0" applyProtection="0"/>
    <xf numFmtId="0" fontId="21" fillId="12" borderId="9" applyNumberFormat="0" applyFont="0" applyAlignment="0" applyProtection="0"/>
    <xf numFmtId="0" fontId="22" fillId="0" borderId="0"/>
    <xf numFmtId="0" fontId="5" fillId="0" borderId="0"/>
    <xf numFmtId="0" fontId="21" fillId="12" borderId="9" applyNumberFormat="0" applyFont="0" applyAlignment="0" applyProtection="0"/>
    <xf numFmtId="22" fontId="22" fillId="0" borderId="0"/>
    <xf numFmtId="0" fontId="21" fillId="12" borderId="9" applyNumberFormat="0" applyFont="0" applyAlignment="0" applyProtection="0"/>
  </cellStyleXfs>
  <cellXfs count="33">
    <xf numFmtId="0" fontId="0" fillId="0" borderId="0" xfId="0"/>
    <xf numFmtId="164" fontId="0" fillId="0" borderId="0" xfId="0" applyNumberFormat="1"/>
    <xf numFmtId="165" fontId="0" fillId="0" borderId="0" xfId="0" applyNumberFormat="1"/>
    <xf numFmtId="0" fontId="0" fillId="3"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5" borderId="0" xfId="0" applyFill="1"/>
    <xf numFmtId="166" fontId="0" fillId="0" borderId="0" xfId="0" applyNumberFormat="1"/>
    <xf numFmtId="166" fontId="0" fillId="2" borderId="0" xfId="0" applyNumberFormat="1" applyFill="1"/>
    <xf numFmtId="2" fontId="0" fillId="0" borderId="0" xfId="0" applyNumberFormat="1"/>
    <xf numFmtId="167" fontId="0" fillId="0" borderId="0" xfId="0" applyNumberFormat="1"/>
    <xf numFmtId="164" fontId="0" fillId="4" borderId="0" xfId="0" applyNumberFormat="1" applyFill="1"/>
    <xf numFmtId="15" fontId="0" fillId="37" borderId="0" xfId="0" applyNumberFormat="1" applyFill="1"/>
    <xf numFmtId="4" fontId="0" fillId="0" borderId="0" xfId="0" applyNumberFormat="1"/>
    <xf numFmtId="164" fontId="0" fillId="38" borderId="0" xfId="0" applyNumberFormat="1" applyFill="1"/>
    <xf numFmtId="0" fontId="0" fillId="37" borderId="0" xfId="0" applyFill="1"/>
    <xf numFmtId="168" fontId="0" fillId="0" borderId="0" xfId="0" applyNumberFormat="1"/>
    <xf numFmtId="169" fontId="0" fillId="0" borderId="0" xfId="0" applyNumberFormat="1"/>
    <xf numFmtId="0" fontId="0" fillId="4" borderId="0" xfId="0" applyFill="1"/>
    <xf numFmtId="11" fontId="0" fillId="5" borderId="0" xfId="0" applyNumberFormat="1" applyFill="1"/>
    <xf numFmtId="166" fontId="0" fillId="3" borderId="0" xfId="0" applyNumberFormat="1" applyFill="1"/>
    <xf numFmtId="11" fontId="0" fillId="0" borderId="0" xfId="0" applyNumberFormat="1"/>
    <xf numFmtId="0" fontId="0" fillId="40" borderId="0" xfId="0" applyFill="1"/>
    <xf numFmtId="2" fontId="0" fillId="39" borderId="0" xfId="0" applyNumberFormat="1" applyFill="1"/>
    <xf numFmtId="14" fontId="0" fillId="0" borderId="0" xfId="0" applyNumberFormat="1"/>
    <xf numFmtId="169" fontId="0" fillId="3" borderId="0" xfId="0" applyNumberFormat="1" applyFill="1"/>
    <xf numFmtId="14" fontId="0" fillId="3" borderId="0" xfId="0" applyNumberFormat="1" applyFill="1"/>
    <xf numFmtId="164" fontId="0" fillId="0" borderId="0" xfId="0" applyNumberFormat="1" applyAlignment="1">
      <alignment horizontal="left"/>
    </xf>
    <xf numFmtId="0" fontId="0" fillId="0" borderId="0" xfId="0" pivotButton="1"/>
    <xf numFmtId="0" fontId="0" fillId="0" borderId="0" xfId="0" applyNumberFormat="1"/>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Backtest-master-product rev-J 24July2019.xlsx]Sheet1!PivotTable1</c:name>
    <c:fmtId val="1"/>
  </c:pivotSource>
  <c:chart>
    <c:title>
      <c:tx>
        <c:rich>
          <a:bodyPr/>
          <a:lstStyle/>
          <a:p>
            <a:pPr>
              <a:defRPr/>
            </a:pPr>
            <a:r>
              <a:rPr lang="en-US" baseline="0"/>
              <a:t>VXX Price History Since Inception </a:t>
            </a:r>
            <a:endParaRPr lang="en-US"/>
          </a:p>
        </c:rich>
      </c:tx>
      <c:layout>
        <c:manualLayout>
          <c:xMode val="edge"/>
          <c:yMode val="edge"/>
          <c:x val="0.2697223426126385"/>
          <c:y val="5.8001430479051645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spPr>
          <a:ln>
            <a:solidFill>
              <a:schemeClr val="tx1"/>
            </a:solidFill>
          </a:ln>
        </c:spPr>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spPr>
          <a:ln w="12700">
            <a:solidFill>
              <a:schemeClr val="tx1"/>
            </a:solidFill>
          </a:ln>
        </c:spPr>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dLbl>
          <c:idx val="0"/>
          <c:delete val="1"/>
          <c:extLst>
            <c:ext xmlns:c15="http://schemas.microsoft.com/office/drawing/2012/chart" uri="{CE6537A1-D6FC-4f65-9D91-7224C49458BB}"/>
          </c:extLst>
        </c:dLbl>
      </c:pivotFmt>
      <c:pivotFmt>
        <c:idx val="56"/>
        <c:marker>
          <c:symbol val="none"/>
        </c:marker>
        <c:dLbl>
          <c:idx val="0"/>
          <c:delete val="1"/>
          <c:extLst>
            <c:ext xmlns:c15="http://schemas.microsoft.com/office/drawing/2012/chart" uri="{CE6537A1-D6FC-4f65-9D91-7224C49458BB}"/>
          </c:extLst>
        </c:dLbl>
      </c:pivotFmt>
      <c:pivotFmt>
        <c:idx val="57"/>
        <c:marker>
          <c:symbol val="none"/>
        </c:marker>
        <c:dLbl>
          <c:idx val="0"/>
          <c:delete val="1"/>
          <c:extLst>
            <c:ext xmlns:c15="http://schemas.microsoft.com/office/drawing/2012/chart" uri="{CE6537A1-D6FC-4f65-9D91-7224C49458BB}"/>
          </c:extLst>
        </c:dLbl>
      </c:pivotFmt>
      <c:pivotFmt>
        <c:idx val="58"/>
        <c:marker>
          <c:symbol val="none"/>
        </c:marker>
        <c:dLbl>
          <c:idx val="0"/>
          <c:delete val="1"/>
          <c:extLst>
            <c:ext xmlns:c15="http://schemas.microsoft.com/office/drawing/2012/chart" uri="{CE6537A1-D6FC-4f65-9D91-7224C49458BB}"/>
          </c:extLst>
        </c:dLbl>
      </c:pivotFmt>
      <c:pivotFmt>
        <c:idx val="59"/>
        <c:marker>
          <c:symbol val="none"/>
        </c:marker>
        <c:dLbl>
          <c:idx val="0"/>
          <c:delete val="1"/>
          <c:extLst>
            <c:ext xmlns:c15="http://schemas.microsoft.com/office/drawing/2012/chart" uri="{CE6537A1-D6FC-4f65-9D91-7224C49458BB}"/>
          </c:extLst>
        </c:dLbl>
      </c:pivotFmt>
      <c:pivotFmt>
        <c:idx val="60"/>
        <c:marker>
          <c:symbol val="none"/>
        </c:marker>
        <c:dLbl>
          <c:idx val="0"/>
          <c:delete val="1"/>
          <c:extLst>
            <c:ext xmlns:c15="http://schemas.microsoft.com/office/drawing/2012/chart" uri="{CE6537A1-D6FC-4f65-9D91-7224C49458BB}"/>
          </c:extLst>
        </c:dLbl>
      </c:pivotFmt>
      <c:pivotFmt>
        <c:idx val="61"/>
        <c:marker>
          <c:symbol val="none"/>
        </c:marker>
        <c:dLbl>
          <c:idx val="0"/>
          <c:delete val="1"/>
          <c:extLst>
            <c:ext xmlns:c15="http://schemas.microsoft.com/office/drawing/2012/chart" uri="{CE6537A1-D6FC-4f65-9D91-7224C49458BB}"/>
          </c:extLst>
        </c:dLbl>
      </c:pivotFmt>
      <c:pivotFmt>
        <c:idx val="62"/>
        <c:marker>
          <c:symbol val="none"/>
        </c:marker>
        <c:dLbl>
          <c:idx val="0"/>
          <c:delete val="1"/>
          <c:extLst>
            <c:ext xmlns:c15="http://schemas.microsoft.com/office/drawing/2012/chart" uri="{CE6537A1-D6FC-4f65-9D91-7224C49458BB}"/>
          </c:extLst>
        </c:dLbl>
      </c:pivotFmt>
      <c:pivotFmt>
        <c:idx val="63"/>
        <c:marker>
          <c:symbol val="none"/>
        </c:marker>
        <c:dLbl>
          <c:idx val="0"/>
          <c:delete val="1"/>
          <c:extLst>
            <c:ext xmlns:c15="http://schemas.microsoft.com/office/drawing/2012/chart" uri="{CE6537A1-D6FC-4f65-9D91-7224C49458BB}"/>
          </c:extLst>
        </c:dLbl>
      </c:pivotFmt>
      <c:pivotFmt>
        <c:idx val="64"/>
        <c:marker>
          <c:symbol val="none"/>
        </c:marker>
        <c:dLbl>
          <c:idx val="0"/>
          <c:delete val="1"/>
          <c:extLst>
            <c:ext xmlns:c15="http://schemas.microsoft.com/office/drawing/2012/chart" uri="{CE6537A1-D6FC-4f65-9D91-7224C49458BB}"/>
          </c:extLst>
        </c:dLbl>
      </c:pivotFmt>
      <c:pivotFmt>
        <c:idx val="65"/>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9.722983669986443E-2"/>
          <c:y val="0.1207449164862949"/>
          <c:w val="0.63344974980892221"/>
          <c:h val="0.72011420959996619"/>
        </c:manualLayout>
      </c:layout>
      <c:lineChart>
        <c:grouping val="standard"/>
        <c:varyColors val="0"/>
        <c:ser>
          <c:idx val="0"/>
          <c:order val="0"/>
          <c:tx>
            <c:strRef>
              <c:f>Sheet1!$B$3</c:f>
              <c:strCache>
                <c:ptCount val="1"/>
                <c:pt idx="0">
                  <c:v>Total</c:v>
                </c:pt>
              </c:strCache>
            </c:strRef>
          </c:tx>
          <c:marker>
            <c:symbol val="none"/>
          </c:marker>
          <c:cat>
            <c:strRef>
              <c:f>Sheet1!$A$4:$A$3868</c:f>
              <c:strCache>
                <c:ptCount val="3864"/>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strCache>
            </c:strRef>
          </c:cat>
          <c:val>
            <c:numRef>
              <c:f>Sheet1!$B$4:$B$3868</c:f>
              <c:numCache>
                <c:formatCode>General</c:formatCode>
                <c:ptCount val="3864"/>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5.0101187411484283E-3</c:v>
                </c:pt>
                <c:pt idx="1860">
                  <c:v>4.9101431404856566E-3</c:v>
                </c:pt>
                <c:pt idx="1861">
                  <c:v>5.1924775261258382E-3</c:v>
                </c:pt>
                <c:pt idx="1862">
                  <c:v>5.5036364518106229E-3</c:v>
                </c:pt>
                <c:pt idx="1863">
                  <c:v>5.3577274553950893E-3</c:v>
                </c:pt>
                <c:pt idx="1864">
                  <c:v>5.1568318285375447E-3</c:v>
                </c:pt>
                <c:pt idx="1865">
                  <c:v>6.1791158382145106E-3</c:v>
                </c:pt>
                <c:pt idx="1866">
                  <c:v>6.3832336342661833E-3</c:v>
                </c:pt>
                <c:pt idx="1867">
                  <c:v>6.3654875935978961E-3</c:v>
                </c:pt>
                <c:pt idx="1868">
                  <c:v>6.3100842971259841E-3</c:v>
                </c:pt>
                <c:pt idx="1869">
                  <c:v>6.3591868127157447E-3</c:v>
                </c:pt>
                <c:pt idx="1870">
                  <c:v>6.488099235540723E-3</c:v>
                </c:pt>
                <c:pt idx="1871">
                  <c:v>6.5612080723052024E-3</c:v>
                </c:pt>
                <c:pt idx="1872">
                  <c:v>6.7392029433459566E-3</c:v>
                </c:pt>
                <c:pt idx="1873">
                  <c:v>6.8052286440842824E-3</c:v>
                </c:pt>
                <c:pt idx="1874">
                  <c:v>6.7907062063827794E-3</c:v>
                </c:pt>
                <c:pt idx="1875">
                  <c:v>6.880025085172381E-3</c:v>
                </c:pt>
                <c:pt idx="1876">
                  <c:v>7.0287190607427608E-3</c:v>
                </c:pt>
                <c:pt idx="1877">
                  <c:v>7.2245327140161297E-3</c:v>
                </c:pt>
                <c:pt idx="1878">
                  <c:v>7.1937622814219893E-3</c:v>
                </c:pt>
                <c:pt idx="1879">
                  <c:v>7.3937506747214776E-3</c:v>
                </c:pt>
                <c:pt idx="1880">
                  <c:v>7.4781762697573306E-3</c:v>
                </c:pt>
                <c:pt idx="1881">
                  <c:v>7.526326290768548E-3</c:v>
                </c:pt>
                <c:pt idx="1882">
                  <c:v>7.66259201013475E-3</c:v>
                </c:pt>
                <c:pt idx="1883">
                  <c:v>7.7227229003198339E-3</c:v>
                </c:pt>
                <c:pt idx="1884">
                  <c:v>7.8275648419032784E-3</c:v>
                </c:pt>
                <c:pt idx="1885">
                  <c:v>7.8196328720299135E-3</c:v>
                </c:pt>
                <c:pt idx="1886">
                  <c:v>7.8969625946538891E-3</c:v>
                </c:pt>
                <c:pt idx="1887">
                  <c:v>8.0765293287907713E-3</c:v>
                </c:pt>
                <c:pt idx="1888">
                  <c:v>8.1741680204878708E-3</c:v>
                </c:pt>
                <c:pt idx="1889">
                  <c:v>8.1772355777567363E-3</c:v>
                </c:pt>
                <c:pt idx="1890">
                  <c:v>8.23833885752423E-3</c:v>
                </c:pt>
                <c:pt idx="1891">
                  <c:v>8.3488084394929274E-3</c:v>
                </c:pt>
                <c:pt idx="1892">
                  <c:v>7.9687084651136608E-3</c:v>
                </c:pt>
                <c:pt idx="1893">
                  <c:v>7.9735651426906529E-3</c:v>
                </c:pt>
                <c:pt idx="1894">
                  <c:v>8.1067662337499513E-3</c:v>
                </c:pt>
                <c:pt idx="1895">
                  <c:v>8.1637328142680765E-3</c:v>
                </c:pt>
                <c:pt idx="1896">
                  <c:v>8.2790260416534256E-3</c:v>
                </c:pt>
                <c:pt idx="1897">
                  <c:v>8.2429957362013528E-3</c:v>
                </c:pt>
                <c:pt idx="1898">
                  <c:v>8.3602874545474215E-3</c:v>
                </c:pt>
                <c:pt idx="1899">
                  <c:v>8.5130110837072781E-3</c:v>
                </c:pt>
                <c:pt idx="1900">
                  <c:v>8.6553895517944568E-3</c:v>
                </c:pt>
                <c:pt idx="1901">
                  <c:v>8.824121653373096E-3</c:v>
                </c:pt>
                <c:pt idx="1902">
                  <c:v>8.9145784657276295E-3</c:v>
                </c:pt>
                <c:pt idx="1903">
                  <c:v>8.9470234077329014E-3</c:v>
                </c:pt>
                <c:pt idx="1904">
                  <c:v>8.6503797682919714E-3</c:v>
                </c:pt>
                <c:pt idx="1905">
                  <c:v>8.6442824477672708E-3</c:v>
                </c:pt>
                <c:pt idx="1906">
                  <c:v>8.816773944464229E-3</c:v>
                </c:pt>
                <c:pt idx="1907">
                  <c:v>8.950761079004721E-3</c:v>
                </c:pt>
                <c:pt idx="1908">
                  <c:v>9.0825682610933267E-3</c:v>
                </c:pt>
                <c:pt idx="1909">
                  <c:v>9.2843211843642859E-3</c:v>
                </c:pt>
                <c:pt idx="1910">
                  <c:v>9.2854143083043184E-3</c:v>
                </c:pt>
                <c:pt idx="1911">
                  <c:v>9.5464932322695262E-3</c:v>
                </c:pt>
                <c:pt idx="1912">
                  <c:v>9.329490730255019E-3</c:v>
                </c:pt>
                <c:pt idx="1913">
                  <c:v>9.4864287290183924E-3</c:v>
                </c:pt>
                <c:pt idx="1914">
                  <c:v>9.7072209417172761E-3</c:v>
                </c:pt>
                <c:pt idx="1915">
                  <c:v>9.8186619342501835E-3</c:v>
                </c:pt>
                <c:pt idx="1916">
                  <c:v>9.7421423094792292E-3</c:v>
                </c:pt>
                <c:pt idx="1917">
                  <c:v>1.0005952109489513E-2</c:v>
                </c:pt>
                <c:pt idx="1918">
                  <c:v>1.0126262757094384E-2</c:v>
                </c:pt>
                <c:pt idx="1919">
                  <c:v>1.0075196923291285E-2</c:v>
                </c:pt>
                <c:pt idx="1920">
                  <c:v>1.0237741499320885E-2</c:v>
                </c:pt>
                <c:pt idx="1921">
                  <c:v>1.0302339120489723E-2</c:v>
                </c:pt>
                <c:pt idx="1922">
                  <c:v>1.0388906368165474E-2</c:v>
                </c:pt>
                <c:pt idx="1923">
                  <c:v>1.0402686198625943E-2</c:v>
                </c:pt>
                <c:pt idx="1924">
                  <c:v>1.07330710343434E-2</c:v>
                </c:pt>
                <c:pt idx="1925">
                  <c:v>1.0720442618207038E-2</c:v>
                </c:pt>
                <c:pt idx="1926">
                  <c:v>1.0623813380429503E-2</c:v>
                </c:pt>
                <c:pt idx="1927">
                  <c:v>1.0663464691134328E-2</c:v>
                </c:pt>
                <c:pt idx="1928">
                  <c:v>1.0859787884022865E-2</c:v>
                </c:pt>
                <c:pt idx="1929">
                  <c:v>1.0880209047051892E-2</c:v>
                </c:pt>
                <c:pt idx="1930">
                  <c:v>1.0988441734876897E-2</c:v>
                </c:pt>
                <c:pt idx="1931">
                  <c:v>1.1048703217571454E-2</c:v>
                </c:pt>
                <c:pt idx="1932">
                  <c:v>1.1175212988998595E-2</c:v>
                </c:pt>
                <c:pt idx="1933">
                  <c:v>1.1397891621218736E-2</c:v>
                </c:pt>
                <c:pt idx="1934">
                  <c:v>1.1482009394910619E-2</c:v>
                </c:pt>
                <c:pt idx="1935">
                  <c:v>1.1601134636358923E-2</c:v>
                </c:pt>
                <c:pt idx="1936">
                  <c:v>1.1374038435978173E-2</c:v>
                </c:pt>
                <c:pt idx="1937">
                  <c:v>1.1357764624809086E-2</c:v>
                </c:pt>
                <c:pt idx="1938">
                  <c:v>1.138826796547554E-2</c:v>
                </c:pt>
                <c:pt idx="1939">
                  <c:v>1.1507700614971306E-2</c:v>
                </c:pt>
                <c:pt idx="1940">
                  <c:v>1.1500963353139548E-2</c:v>
                </c:pt>
                <c:pt idx="1941">
                  <c:v>1.1614602653410966E-2</c:v>
                </c:pt>
                <c:pt idx="1942">
                  <c:v>1.130691921545135E-2</c:v>
                </c:pt>
                <c:pt idx="1943">
                  <c:v>1.1594201419441896E-2</c:v>
                </c:pt>
                <c:pt idx="1944">
                  <c:v>1.1853347477800646E-2</c:v>
                </c:pt>
                <c:pt idx="1945">
                  <c:v>1.188741399705906E-2</c:v>
                </c:pt>
                <c:pt idx="1946">
                  <c:v>1.2031784000132495E-2</c:v>
                </c:pt>
                <c:pt idx="1947">
                  <c:v>1.2234837279652577E-2</c:v>
                </c:pt>
                <c:pt idx="1948">
                  <c:v>1.2290432715631239E-2</c:v>
                </c:pt>
                <c:pt idx="1949">
                  <c:v>1.2334899753254414E-2</c:v>
                </c:pt>
                <c:pt idx="1950">
                  <c:v>1.2307880773273494E-2</c:v>
                </c:pt>
                <c:pt idx="1951">
                  <c:v>1.190425580839527E-2</c:v>
                </c:pt>
                <c:pt idx="1952">
                  <c:v>1.1983133979046379E-2</c:v>
                </c:pt>
                <c:pt idx="1953">
                  <c:v>1.196897662843166E-2</c:v>
                </c:pt>
                <c:pt idx="1954">
                  <c:v>1.1917719304799679E-2</c:v>
                </c:pt>
                <c:pt idx="1955">
                  <c:v>1.2021333335250795E-2</c:v>
                </c:pt>
                <c:pt idx="1956">
                  <c:v>1.2152760104438443E-2</c:v>
                </c:pt>
                <c:pt idx="1957">
                  <c:v>1.2006415361502043E-2</c:v>
                </c:pt>
                <c:pt idx="1958">
                  <c:v>1.2040009289558062E-2</c:v>
                </c:pt>
                <c:pt idx="1959">
                  <c:v>1.2074890049254217E-2</c:v>
                </c:pt>
                <c:pt idx="1960">
                  <c:v>1.2047587520249037E-2</c:v>
                </c:pt>
                <c:pt idx="1961">
                  <c:v>1.1991252388227513E-2</c:v>
                </c:pt>
                <c:pt idx="1962">
                  <c:v>1.1986111154201229E-2</c:v>
                </c:pt>
                <c:pt idx="1963">
                  <c:v>1.1906830156748871E-2</c:v>
                </c:pt>
                <c:pt idx="1964">
                  <c:v>1.1871245909228945E-2</c:v>
                </c:pt>
                <c:pt idx="1965">
                  <c:v>1.1838761556218769E-2</c:v>
                </c:pt>
                <c:pt idx="1966">
                  <c:v>1.1803769152517907E-2</c:v>
                </c:pt>
                <c:pt idx="1967">
                  <c:v>1.1859574860749733E-2</c:v>
                </c:pt>
                <c:pt idx="1968">
                  <c:v>1.1830764488196532E-2</c:v>
                </c:pt>
                <c:pt idx="1969">
                  <c:v>1.1948296196775843E-2</c:v>
                </c:pt>
                <c:pt idx="1970">
                  <c:v>1.1983221473747419E-2</c:v>
                </c:pt>
                <c:pt idx="1971">
                  <c:v>1.1995660046521195E-2</c:v>
                </c:pt>
                <c:pt idx="1972">
                  <c:v>1.2149749206938454E-2</c:v>
                </c:pt>
                <c:pt idx="1973">
                  <c:v>1.2140868402701566E-2</c:v>
                </c:pt>
                <c:pt idx="1974">
                  <c:v>1.2579013161811758E-2</c:v>
                </c:pt>
                <c:pt idx="1975">
                  <c:v>1.2319803183917788E-2</c:v>
                </c:pt>
                <c:pt idx="1976">
                  <c:v>1.2297938162079802E-2</c:v>
                </c:pt>
                <c:pt idx="1977">
                  <c:v>1.2334462405874103E-2</c:v>
                </c:pt>
                <c:pt idx="1978">
                  <c:v>1.2478919904770569E-2</c:v>
                </c:pt>
                <c:pt idx="1979">
                  <c:v>1.285947387871289E-2</c:v>
                </c:pt>
                <c:pt idx="1980">
                  <c:v>1.2680370186537226E-2</c:v>
                </c:pt>
                <c:pt idx="1981">
                  <c:v>1.2734111929871839E-2</c:v>
                </c:pt>
                <c:pt idx="1982">
                  <c:v>1.2816966903317129E-2</c:v>
                </c:pt>
                <c:pt idx="1983">
                  <c:v>1.3192083393863241E-2</c:v>
                </c:pt>
                <c:pt idx="1984">
                  <c:v>1.336684035479152E-2</c:v>
                </c:pt>
                <c:pt idx="1985">
                  <c:v>1.3557789080177463E-2</c:v>
                </c:pt>
                <c:pt idx="1986">
                  <c:v>1.3542516841289709E-2</c:v>
                </c:pt>
                <c:pt idx="1987">
                  <c:v>1.3561244146474305E-2</c:v>
                </c:pt>
                <c:pt idx="1988">
                  <c:v>1.3405477113182407E-2</c:v>
                </c:pt>
                <c:pt idx="1989">
                  <c:v>1.340887835963267E-2</c:v>
                </c:pt>
                <c:pt idx="1990">
                  <c:v>1.3375384453447881E-2</c:v>
                </c:pt>
                <c:pt idx="1991">
                  <c:v>1.3366470111720652E-2</c:v>
                </c:pt>
                <c:pt idx="1992">
                  <c:v>1.3412973255910954E-2</c:v>
                </c:pt>
                <c:pt idx="1993">
                  <c:v>1.3227264367607905E-2</c:v>
                </c:pt>
                <c:pt idx="1994">
                  <c:v>1.313422701966438E-2</c:v>
                </c:pt>
                <c:pt idx="1995">
                  <c:v>1.3102857467580664E-2</c:v>
                </c:pt>
                <c:pt idx="1996">
                  <c:v>1.3121078217869231E-2</c:v>
                </c:pt>
                <c:pt idx="1997">
                  <c:v>1.3071402200705906E-2</c:v>
                </c:pt>
                <c:pt idx="1998">
                  <c:v>1.3022528349385665E-2</c:v>
                </c:pt>
                <c:pt idx="1999">
                  <c:v>1.2973737521457807E-2</c:v>
                </c:pt>
                <c:pt idx="2000">
                  <c:v>1.2958651025191337E-2</c:v>
                </c:pt>
                <c:pt idx="2001">
                  <c:v>1.3029745159799377E-2</c:v>
                </c:pt>
                <c:pt idx="2002">
                  <c:v>1.3010611266789596E-2</c:v>
                </c:pt>
                <c:pt idx="2003">
                  <c:v>1.2930451844708646E-2</c:v>
                </c:pt>
                <c:pt idx="2004">
                  <c:v>1.2905324492639814E-2</c:v>
                </c:pt>
                <c:pt idx="2005">
                  <c:v>1.2935861440834584E-2</c:v>
                </c:pt>
                <c:pt idx="2006">
                  <c:v>1.292946382773108E-2</c:v>
                </c:pt>
                <c:pt idx="2007">
                  <c:v>1.2836183038560378E-2</c:v>
                </c:pt>
                <c:pt idx="2008">
                  <c:v>1.2972640405829017E-2</c:v>
                </c:pt>
                <c:pt idx="2009">
                  <c:v>1.2993344019185171E-2</c:v>
                </c:pt>
                <c:pt idx="2010">
                  <c:v>1.293345939123336E-2</c:v>
                </c:pt>
                <c:pt idx="2011">
                  <c:v>1.2923494417723003E-2</c:v>
                </c:pt>
                <c:pt idx="2012">
                  <c:v>1.274967805951488E-2</c:v>
                </c:pt>
                <c:pt idx="2013">
                  <c:v>1.2981156629802371E-2</c:v>
                </c:pt>
                <c:pt idx="2014">
                  <c:v>1.3067277120699439E-2</c:v>
                </c:pt>
                <c:pt idx="2015">
                  <c:v>1.3004099317700524E-2</c:v>
                </c:pt>
                <c:pt idx="2016">
                  <c:v>1.3046335544492305E-2</c:v>
                </c:pt>
                <c:pt idx="2017">
                  <c:v>1.2954915109890219E-2</c:v>
                </c:pt>
                <c:pt idx="2018">
                  <c:v>1.282697994249471E-2</c:v>
                </c:pt>
                <c:pt idx="2019">
                  <c:v>1.2760733615444941E-2</c:v>
                </c:pt>
                <c:pt idx="2020">
                  <c:v>1.2684221339986257E-2</c:v>
                </c:pt>
                <c:pt idx="2021">
                  <c:v>1.2639744898495842E-2</c:v>
                </c:pt>
                <c:pt idx="2022">
                  <c:v>1.267209646539702E-2</c:v>
                </c:pt>
                <c:pt idx="2023">
                  <c:v>1.2675323633136948E-2</c:v>
                </c:pt>
                <c:pt idx="2024">
                  <c:v>1.2711216857765217E-2</c:v>
                </c:pt>
                <c:pt idx="2025">
                  <c:v>1.2705240517585814E-2</c:v>
                </c:pt>
                <c:pt idx="2026">
                  <c:v>1.2955411662453731E-2</c:v>
                </c:pt>
                <c:pt idx="2027">
                  <c:v>1.2490337950607167E-2</c:v>
                </c:pt>
                <c:pt idx="2028">
                  <c:v>1.2422497117547282E-2</c:v>
                </c:pt>
                <c:pt idx="2029">
                  <c:v>1.2448362298812521E-2</c:v>
                </c:pt>
                <c:pt idx="2030">
                  <c:v>1.2424835515550736E-2</c:v>
                </c:pt>
                <c:pt idx="2031">
                  <c:v>1.2425884769896367E-2</c:v>
                </c:pt>
                <c:pt idx="2032">
                  <c:v>1.2430428408869654E-2</c:v>
                </c:pt>
                <c:pt idx="2033">
                  <c:v>1.2393775382450567E-2</c:v>
                </c:pt>
                <c:pt idx="2034">
                  <c:v>1.2398403562200899E-2</c:v>
                </c:pt>
                <c:pt idx="2035">
                  <c:v>1.2482363589052969E-2</c:v>
                </c:pt>
                <c:pt idx="2036">
                  <c:v>1.2510502761444942E-2</c:v>
                </c:pt>
                <c:pt idx="2037">
                  <c:v>1.2428091534989028E-2</c:v>
                </c:pt>
                <c:pt idx="2038">
                  <c:v>1.2382114371858988E-2</c:v>
                </c:pt>
                <c:pt idx="2039">
                  <c:v>1.2401729043902021E-2</c:v>
                </c:pt>
                <c:pt idx="2040">
                  <c:v>1.2365789031569374E-2</c:v>
                </c:pt>
                <c:pt idx="2041">
                  <c:v>1.2204527235191831E-2</c:v>
                </c:pt>
                <c:pt idx="2042">
                  <c:v>1.2241895815798376E-2</c:v>
                </c:pt>
                <c:pt idx="2043">
                  <c:v>1.2014074901675276E-2</c:v>
                </c:pt>
                <c:pt idx="2044">
                  <c:v>1.1962982892181007E-2</c:v>
                </c:pt>
                <c:pt idx="2045">
                  <c:v>1.1724800949206804E-2</c:v>
                </c:pt>
                <c:pt idx="2046">
                  <c:v>1.1694173949185371E-2</c:v>
                </c:pt>
                <c:pt idx="2047">
                  <c:v>1.1730517294384457E-2</c:v>
                </c:pt>
                <c:pt idx="2048">
                  <c:v>1.1971316552497946E-2</c:v>
                </c:pt>
                <c:pt idx="2049">
                  <c:v>1.178807565244111E-2</c:v>
                </c:pt>
                <c:pt idx="2050">
                  <c:v>1.1756088231542838E-2</c:v>
                </c:pt>
                <c:pt idx="2051">
                  <c:v>1.155307103203107E-2</c:v>
                </c:pt>
                <c:pt idx="2052">
                  <c:v>1.1563159416652313E-2</c:v>
                </c:pt>
                <c:pt idx="2053">
                  <c:v>1.0826985186798588E-2</c:v>
                </c:pt>
                <c:pt idx="2054">
                  <c:v>1.0534352312326023E-2</c:v>
                </c:pt>
                <c:pt idx="2055">
                  <c:v>1.0546144279637959E-2</c:v>
                </c:pt>
                <c:pt idx="2056">
                  <c:v>1.0522654004990084E-2</c:v>
                </c:pt>
                <c:pt idx="2057">
                  <c:v>1.0431369543333124E-2</c:v>
                </c:pt>
                <c:pt idx="2058">
                  <c:v>1.0315730667258549E-2</c:v>
                </c:pt>
                <c:pt idx="2059">
                  <c:v>9.8381621062391122E-3</c:v>
                </c:pt>
                <c:pt idx="2060">
                  <c:v>9.8186308894958607E-3</c:v>
                </c:pt>
                <c:pt idx="2061">
                  <c:v>9.8100929985767138E-3</c:v>
                </c:pt>
                <c:pt idx="2062">
                  <c:v>9.7864479769029789E-3</c:v>
                </c:pt>
                <c:pt idx="2063">
                  <c:v>9.8464865358665055E-3</c:v>
                </c:pt>
                <c:pt idx="2064">
                  <c:v>1.0177207581044456E-2</c:v>
                </c:pt>
                <c:pt idx="2065">
                  <c:v>1.0157182263137665E-2</c:v>
                </c:pt>
                <c:pt idx="2066">
                  <c:v>1.0458795623164763E-2</c:v>
                </c:pt>
                <c:pt idx="2067">
                  <c:v>1.0269912349990529E-2</c:v>
                </c:pt>
                <c:pt idx="2068">
                  <c:v>1.0206435988341367E-2</c:v>
                </c:pt>
                <c:pt idx="2069">
                  <c:v>1.0319777889882031E-2</c:v>
                </c:pt>
                <c:pt idx="2070">
                  <c:v>1.0669005271878085E-2</c:v>
                </c:pt>
                <c:pt idx="2071">
                  <c:v>1.0604608325642362E-2</c:v>
                </c:pt>
                <c:pt idx="2072">
                  <c:v>1.2706638826464056E-2</c:v>
                </c:pt>
                <c:pt idx="2073">
                  <c:v>1.2610223217898398E-2</c:v>
                </c:pt>
                <c:pt idx="2074">
                  <c:v>1.2606102750116532E-2</c:v>
                </c:pt>
                <c:pt idx="2075">
                  <c:v>1.1510645397098562E-2</c:v>
                </c:pt>
                <c:pt idx="2076">
                  <c:v>1.1368306947693751E-2</c:v>
                </c:pt>
                <c:pt idx="2077">
                  <c:v>1.107316626107413E-2</c:v>
                </c:pt>
                <c:pt idx="2078">
                  <c:v>1.1014860892736733E-2</c:v>
                </c:pt>
                <c:pt idx="2079">
                  <c:v>1.0986056034185454E-2</c:v>
                </c:pt>
                <c:pt idx="2080">
                  <c:v>1.1017103151128804E-2</c:v>
                </c:pt>
                <c:pt idx="2081">
                  <c:v>1.1313857259184879E-2</c:v>
                </c:pt>
                <c:pt idx="2082">
                  <c:v>1.2006894778131549E-2</c:v>
                </c:pt>
                <c:pt idx="2083">
                  <c:v>1.2036168455946905E-2</c:v>
                </c:pt>
                <c:pt idx="2084">
                  <c:v>1.1755002170828588E-2</c:v>
                </c:pt>
                <c:pt idx="2085">
                  <c:v>1.1939793738264814E-2</c:v>
                </c:pt>
                <c:pt idx="2086">
                  <c:v>1.1927164993915662E-2</c:v>
                </c:pt>
                <c:pt idx="2087">
                  <c:v>1.2062387141524189E-2</c:v>
                </c:pt>
                <c:pt idx="2088">
                  <c:v>1.1902553783320169E-2</c:v>
                </c:pt>
                <c:pt idx="2089">
                  <c:v>1.1818380984846222E-2</c:v>
                </c:pt>
                <c:pt idx="2090">
                  <c:v>1.1817609586267208E-2</c:v>
                </c:pt>
                <c:pt idx="2091">
                  <c:v>1.1789196419614401E-2</c:v>
                </c:pt>
                <c:pt idx="2092">
                  <c:v>1.1816555280061758E-2</c:v>
                </c:pt>
                <c:pt idx="2093">
                  <c:v>1.1731815080947117E-2</c:v>
                </c:pt>
                <c:pt idx="2094">
                  <c:v>1.1957348509901822E-2</c:v>
                </c:pt>
                <c:pt idx="2095">
                  <c:v>1.1549121170058019E-2</c:v>
                </c:pt>
                <c:pt idx="2096">
                  <c:v>1.1611569164223345E-2</c:v>
                </c:pt>
                <c:pt idx="2097">
                  <c:v>1.1796447001031662E-2</c:v>
                </c:pt>
                <c:pt idx="2098">
                  <c:v>1.1630570716385291E-2</c:v>
                </c:pt>
                <c:pt idx="2099">
                  <c:v>1.1265805104142324E-2</c:v>
                </c:pt>
                <c:pt idx="2100">
                  <c:v>1.1347626837026503E-2</c:v>
                </c:pt>
                <c:pt idx="2101">
                  <c:v>1.1206078213352733E-2</c:v>
                </c:pt>
                <c:pt idx="2102">
                  <c:v>1.1187368637229911E-2</c:v>
                </c:pt>
                <c:pt idx="2103">
                  <c:v>1.1128864368827207E-2</c:v>
                </c:pt>
                <c:pt idx="2104">
                  <c:v>1.0552821679007396E-2</c:v>
                </c:pt>
                <c:pt idx="2105">
                  <c:v>1.0552940149366696E-2</c:v>
                </c:pt>
                <c:pt idx="2106">
                  <c:v>1.0629267174140811E-2</c:v>
                </c:pt>
                <c:pt idx="2107">
                  <c:v>1.0470985788191278E-2</c:v>
                </c:pt>
                <c:pt idx="2108">
                  <c:v>1.0321675843226519E-2</c:v>
                </c:pt>
                <c:pt idx="2109">
                  <c:v>1.0259322556971595E-2</c:v>
                </c:pt>
                <c:pt idx="2110">
                  <c:v>1.0269823166934477E-2</c:v>
                </c:pt>
                <c:pt idx="2111">
                  <c:v>1.0372743956164721E-2</c:v>
                </c:pt>
                <c:pt idx="2112">
                  <c:v>1.039622862407108E-2</c:v>
                </c:pt>
                <c:pt idx="2113">
                  <c:v>1.0413130121126768E-2</c:v>
                </c:pt>
                <c:pt idx="2114">
                  <c:v>1.047413160465771E-2</c:v>
                </c:pt>
                <c:pt idx="2115">
                  <c:v>1.0615936327607933E-2</c:v>
                </c:pt>
                <c:pt idx="2116">
                  <c:v>1.0562177200207357E-2</c:v>
                </c:pt>
                <c:pt idx="2117">
                  <c:v>1.0439498284517068E-2</c:v>
                </c:pt>
                <c:pt idx="2118">
                  <c:v>1.0485338034082581E-2</c:v>
                </c:pt>
                <c:pt idx="2119">
                  <c:v>1.0473084623959128E-2</c:v>
                </c:pt>
                <c:pt idx="2120">
                  <c:v>1.0425683479920789E-2</c:v>
                </c:pt>
                <c:pt idx="2121">
                  <c:v>1.0300448839083431E-2</c:v>
                </c:pt>
                <c:pt idx="2122">
                  <c:v>1.0236899388762488E-2</c:v>
                </c:pt>
                <c:pt idx="2123">
                  <c:v>1.0155438037624975E-2</c:v>
                </c:pt>
                <c:pt idx="2124">
                  <c:v>1.0051245940510656E-2</c:v>
                </c:pt>
                <c:pt idx="2125">
                  <c:v>1.006615472977912E-2</c:v>
                </c:pt>
                <c:pt idx="2126">
                  <c:v>9.9944013891724026E-3</c:v>
                </c:pt>
                <c:pt idx="2127">
                  <c:v>1.0095736870608274E-2</c:v>
                </c:pt>
                <c:pt idx="2128">
                  <c:v>1.0123226081405923E-2</c:v>
                </c:pt>
                <c:pt idx="2129">
                  <c:v>1.0164358745021085E-2</c:v>
                </c:pt>
                <c:pt idx="2130">
                  <c:v>1.0004812405334906E-2</c:v>
                </c:pt>
                <c:pt idx="2131">
                  <c:v>9.9550508400003679E-3</c:v>
                </c:pt>
                <c:pt idx="2132">
                  <c:v>9.6429718584807311E-3</c:v>
                </c:pt>
                <c:pt idx="2133">
                  <c:v>9.5385370663529923E-3</c:v>
                </c:pt>
                <c:pt idx="2134">
                  <c:v>9.1310527074193182E-3</c:v>
                </c:pt>
                <c:pt idx="2135">
                  <c:v>8.8615343874149932E-3</c:v>
                </c:pt>
                <c:pt idx="2136">
                  <c:v>8.8152555652498688E-3</c:v>
                </c:pt>
                <c:pt idx="2137">
                  <c:v>8.7697193063493994E-3</c:v>
                </c:pt>
                <c:pt idx="2138">
                  <c:v>8.4608278891586952E-3</c:v>
                </c:pt>
                <c:pt idx="2139">
                  <c:v>8.3730641803478889E-3</c:v>
                </c:pt>
                <c:pt idx="2140">
                  <c:v>8.3262268693060637E-3</c:v>
                </c:pt>
                <c:pt idx="2141">
                  <c:v>8.2486610014274042E-3</c:v>
                </c:pt>
                <c:pt idx="2142">
                  <c:v>8.1194930243337904E-3</c:v>
                </c:pt>
                <c:pt idx="2143">
                  <c:v>8.144884445917544E-3</c:v>
                </c:pt>
                <c:pt idx="2144">
                  <c:v>7.9471720649997302E-3</c:v>
                </c:pt>
                <c:pt idx="2145">
                  <c:v>7.7220903775583327E-3</c:v>
                </c:pt>
                <c:pt idx="2146">
                  <c:v>7.5748436015499188E-3</c:v>
                </c:pt>
                <c:pt idx="2147">
                  <c:v>7.4517708194266064E-3</c:v>
                </c:pt>
                <c:pt idx="2148">
                  <c:v>7.595338439599475E-3</c:v>
                </c:pt>
                <c:pt idx="2149">
                  <c:v>7.5504833192236998E-3</c:v>
                </c:pt>
                <c:pt idx="2150">
                  <c:v>7.4019536341349834E-3</c:v>
                </c:pt>
                <c:pt idx="2151">
                  <c:v>7.3559916415621984E-3</c:v>
                </c:pt>
                <c:pt idx="2152">
                  <c:v>7.3569716468793178E-3</c:v>
                </c:pt>
                <c:pt idx="2153">
                  <c:v>7.0243139479142513E-3</c:v>
                </c:pt>
                <c:pt idx="2154">
                  <c:v>6.7968833012472807E-3</c:v>
                </c:pt>
                <c:pt idx="2155">
                  <c:v>6.6608512560355493E-3</c:v>
                </c:pt>
                <c:pt idx="2156">
                  <c:v>6.5967854579311869E-3</c:v>
                </c:pt>
                <c:pt idx="2157">
                  <c:v>6.6133456882451203E-3</c:v>
                </c:pt>
                <c:pt idx="2158">
                  <c:v>6.4573719975311583E-3</c:v>
                </c:pt>
                <c:pt idx="2159">
                  <c:v>6.5981333146580834E-3</c:v>
                </c:pt>
                <c:pt idx="2160">
                  <c:v>6.5269911243877043E-3</c:v>
                </c:pt>
                <c:pt idx="2161">
                  <c:v>6.4609987101336142E-3</c:v>
                </c:pt>
                <c:pt idx="2162">
                  <c:v>6.4684289975045495E-3</c:v>
                </c:pt>
                <c:pt idx="2163">
                  <c:v>6.425052895638661E-3</c:v>
                </c:pt>
                <c:pt idx="2164">
                  <c:v>6.3739155295399197E-3</c:v>
                </c:pt>
                <c:pt idx="2165">
                  <c:v>6.2025289543297113E-3</c:v>
                </c:pt>
                <c:pt idx="2166">
                  <c:v>5.8995569147861637E-3</c:v>
                </c:pt>
                <c:pt idx="2167">
                  <c:v>5.8793263372611815E-3</c:v>
                </c:pt>
                <c:pt idx="2168">
                  <c:v>5.754607724794969E-3</c:v>
                </c:pt>
                <c:pt idx="2169">
                  <c:v>5.6248863007652972E-3</c:v>
                </c:pt>
                <c:pt idx="2170">
                  <c:v>5.3760886547506992E-3</c:v>
                </c:pt>
                <c:pt idx="2171">
                  <c:v>5.3262136140836969E-3</c:v>
                </c:pt>
                <c:pt idx="2172">
                  <c:v>5.2222750487893599E-3</c:v>
                </c:pt>
                <c:pt idx="2173">
                  <c:v>5.2237093976048588E-3</c:v>
                </c:pt>
                <c:pt idx="2174">
                  <c:v>5.1286166741701944E-3</c:v>
                </c:pt>
                <c:pt idx="2175">
                  <c:v>4.7070725985749462E-3</c:v>
                </c:pt>
                <c:pt idx="2176">
                  <c:v>4.7161204778414234E-3</c:v>
                </c:pt>
                <c:pt idx="2177">
                  <c:v>4.8382243813749337E-3</c:v>
                </c:pt>
                <c:pt idx="2178">
                  <c:v>5.7609033494985251E-3</c:v>
                </c:pt>
                <c:pt idx="2179">
                  <c:v>5.8339784640517589E-3</c:v>
                </c:pt>
                <c:pt idx="2180">
                  <c:v>5.8091794759886906E-3</c:v>
                </c:pt>
                <c:pt idx="2181">
                  <c:v>5.8438543628356321E-3</c:v>
                </c:pt>
                <c:pt idx="2182">
                  <c:v>5.8048211511882997E-3</c:v>
                </c:pt>
                <c:pt idx="2183">
                  <c:v>5.5550188064683592E-3</c:v>
                </c:pt>
                <c:pt idx="2184">
                  <c:v>5.5543063541230175E-3</c:v>
                </c:pt>
                <c:pt idx="2185">
                  <c:v>5.5112581460621257E-3</c:v>
                </c:pt>
                <c:pt idx="2186">
                  <c:v>5.3375506906221393E-3</c:v>
                </c:pt>
                <c:pt idx="2187">
                  <c:v>5.0781394981600503E-3</c:v>
                </c:pt>
                <c:pt idx="2188">
                  <c:v>5.0836961252056501E-3</c:v>
                </c:pt>
                <c:pt idx="2189">
                  <c:v>5.0589123826281224E-3</c:v>
                </c:pt>
                <c:pt idx="2190">
                  <c:v>4.9326387825576745E-3</c:v>
                </c:pt>
                <c:pt idx="2191">
                  <c:v>4.7194143380584475E-3</c:v>
                </c:pt>
                <c:pt idx="2192">
                  <c:v>4.4685319110262522E-3</c:v>
                </c:pt>
                <c:pt idx="2193">
                  <c:v>4.5676057901713474E-3</c:v>
                </c:pt>
                <c:pt idx="2194">
                  <c:v>4.3776873989014309E-3</c:v>
                </c:pt>
                <c:pt idx="2195">
                  <c:v>4.5878142997364257E-3</c:v>
                </c:pt>
                <c:pt idx="2196">
                  <c:v>4.488934627493002E-3</c:v>
                </c:pt>
                <c:pt idx="2197">
                  <c:v>4.777740138569353E-3</c:v>
                </c:pt>
                <c:pt idx="2198">
                  <c:v>4.753115496834992E-3</c:v>
                </c:pt>
                <c:pt idx="2199">
                  <c:v>5.2969083164642328E-3</c:v>
                </c:pt>
                <c:pt idx="2200">
                  <c:v>5.211185259880402E-3</c:v>
                </c:pt>
                <c:pt idx="2201">
                  <c:v>5.102796437041146E-3</c:v>
                </c:pt>
                <c:pt idx="2202">
                  <c:v>4.8876868025040654E-3</c:v>
                </c:pt>
                <c:pt idx="2203">
                  <c:v>4.9231784324554884E-3</c:v>
                </c:pt>
                <c:pt idx="2204">
                  <c:v>4.9167609795126577E-3</c:v>
                </c:pt>
                <c:pt idx="2205">
                  <c:v>4.8084750911092655E-3</c:v>
                </c:pt>
                <c:pt idx="2206">
                  <c:v>2.9687700179152898E-3</c:v>
                </c:pt>
                <c:pt idx="2207">
                  <c:v>2.2622064681836473E-3</c:v>
                </c:pt>
                <c:pt idx="2208">
                  <c:v>2.1857283688420104E-3</c:v>
                </c:pt>
                <c:pt idx="2209">
                  <c:v>1.9608472525491916E-3</c:v>
                </c:pt>
                <c:pt idx="2210">
                  <c:v>1.8427238245342092E-3</c:v>
                </c:pt>
                <c:pt idx="2211">
                  <c:v>1.7707796806958331E-3</c:v>
                </c:pt>
                <c:pt idx="2212">
                  <c:v>1.7085753406955728E-3</c:v>
                </c:pt>
                <c:pt idx="2213">
                  <c:v>1.6137122919523961E-3</c:v>
                </c:pt>
                <c:pt idx="2214">
                  <c:v>1.622985538725974E-3</c:v>
                </c:pt>
                <c:pt idx="2215">
                  <c:v>1.5595386803033406E-3</c:v>
                </c:pt>
                <c:pt idx="2216">
                  <c:v>1.4839364561078927E-3</c:v>
                </c:pt>
                <c:pt idx="2217">
                  <c:v>1.3797183079247155E-3</c:v>
                </c:pt>
                <c:pt idx="2218">
                  <c:v>1.2488844414062505E-3</c:v>
                </c:pt>
                <c:pt idx="2219">
                  <c:v>1.0726021980311806E-3</c:v>
                </c:pt>
                <c:pt idx="2220">
                  <c:v>1.1772995496928118E-3</c:v>
                </c:pt>
                <c:pt idx="2221">
                  <c:v>1.3437815001775544E-3</c:v>
                </c:pt>
                <c:pt idx="2222">
                  <c:v>1.1675312314940456E-3</c:v>
                </c:pt>
                <c:pt idx="2223">
                  <c:v>1.2827510728059544E-3</c:v>
                </c:pt>
                <c:pt idx="2224">
                  <c:v>1.1250358384016224E-3</c:v>
                </c:pt>
                <c:pt idx="2225">
                  <c:v>9.0963787422437825E-4</c:v>
                </c:pt>
                <c:pt idx="2226">
                  <c:v>9.1155297435863147E-4</c:v>
                </c:pt>
                <c:pt idx="2227">
                  <c:v>7.6359985126250862E-4</c:v>
                </c:pt>
                <c:pt idx="2228">
                  <c:v>5.5529808238330425E-4</c:v>
                </c:pt>
                <c:pt idx="2229">
                  <c:v>5.4889234320643077E-4</c:v>
                </c:pt>
                <c:pt idx="2230">
                  <c:v>4.6078253948245163E-4</c:v>
                </c:pt>
                <c:pt idx="2231">
                  <c:v>3.978912374964505E-4</c:v>
                </c:pt>
                <c:pt idx="2232">
                  <c:v>3.3645145357685813E-4</c:v>
                </c:pt>
                <c:pt idx="2233">
                  <c:v>2.6961164493966017E-4</c:v>
                </c:pt>
                <c:pt idx="2234">
                  <c:v>2.3777034699623556E-4</c:v>
                </c:pt>
                <c:pt idx="2235">
                  <c:v>1.3188516921269766E-4</c:v>
                </c:pt>
                <c:pt idx="2236">
                  <c:v>4.3880437591736765E-5</c:v>
                </c:pt>
                <c:pt idx="2237">
                  <c:v>-4.789270456750927E-5</c:v>
                </c:pt>
                <c:pt idx="2238">
                  <c:v>-1.1548432783015095E-4</c:v>
                </c:pt>
                <c:pt idx="2239">
                  <c:v>-2.5194504656489425E-4</c:v>
                </c:pt>
                <c:pt idx="2240">
                  <c:v>-3.8027245630500861E-4</c:v>
                </c:pt>
                <c:pt idx="2241">
                  <c:v>-4.4584953568249652E-4</c:v>
                </c:pt>
                <c:pt idx="2242">
                  <c:v>-6.7191386751586091E-4</c:v>
                </c:pt>
                <c:pt idx="2243">
                  <c:v>-1.0661347136241561E-3</c:v>
                </c:pt>
                <c:pt idx="2244">
                  <c:v>-1.2072454027930446E-3</c:v>
                </c:pt>
                <c:pt idx="2245">
                  <c:v>-1.363249678309586E-3</c:v>
                </c:pt>
                <c:pt idx="2246">
                  <c:v>-1.9141078107747234E-3</c:v>
                </c:pt>
                <c:pt idx="2247">
                  <c:v>-1.9883900784638531E-3</c:v>
                </c:pt>
                <c:pt idx="2248">
                  <c:v>-2.4504107287630639E-3</c:v>
                </c:pt>
                <c:pt idx="2249">
                  <c:v>-2.5398893504083864E-3</c:v>
                </c:pt>
                <c:pt idx="2250">
                  <c:v>-2.6354750665370519E-3</c:v>
                </c:pt>
                <c:pt idx="2251">
                  <c:v>-2.6015198139216489E-3</c:v>
                </c:pt>
                <c:pt idx="2252">
                  <c:v>-2.610888077597795E-3</c:v>
                </c:pt>
                <c:pt idx="2253">
                  <c:v>-2.4889722907621703E-3</c:v>
                </c:pt>
                <c:pt idx="2254">
                  <c:v>-2.6729449222567814E-3</c:v>
                </c:pt>
                <c:pt idx="2255">
                  <c:v>-2.7415925196465629E-3</c:v>
                </c:pt>
                <c:pt idx="2256">
                  <c:v>-2.7468746968970503E-3</c:v>
                </c:pt>
                <c:pt idx="2257">
                  <c:v>-2.8796213672355186E-3</c:v>
                </c:pt>
                <c:pt idx="2258">
                  <c:v>-2.83004462506109E-3</c:v>
                </c:pt>
                <c:pt idx="2259">
                  <c:v>-2.8326421636787336E-3</c:v>
                </c:pt>
                <c:pt idx="2260">
                  <c:v>-3.0178826090834221E-3</c:v>
                </c:pt>
                <c:pt idx="2261">
                  <c:v>-3.1221711510213135E-3</c:v>
                </c:pt>
                <c:pt idx="2262">
                  <c:v>-3.1955697026516683E-3</c:v>
                </c:pt>
                <c:pt idx="2263">
                  <c:v>-3.3255788992613278E-3</c:v>
                </c:pt>
                <c:pt idx="2264">
                  <c:v>-3.3798345068413171E-3</c:v>
                </c:pt>
                <c:pt idx="2265">
                  <c:v>-3.524872133855661E-3</c:v>
                </c:pt>
                <c:pt idx="2266">
                  <c:v>-3.624980653127885E-3</c:v>
                </c:pt>
                <c:pt idx="2267">
                  <c:v>-3.830981052189375E-3</c:v>
                </c:pt>
                <c:pt idx="2268">
                  <c:v>-4.0277999992907043E-3</c:v>
                </c:pt>
                <c:pt idx="2269">
                  <c:v>-4.3181934155085422E-3</c:v>
                </c:pt>
                <c:pt idx="2270">
                  <c:v>-4.3894055944867505E-3</c:v>
                </c:pt>
                <c:pt idx="2271">
                  <c:v>-4.4868844541554598E-3</c:v>
                </c:pt>
                <c:pt idx="2272">
                  <c:v>-4.6489288345058499E-3</c:v>
                </c:pt>
                <c:pt idx="2273">
                  <c:v>-4.7876039642614776E-3</c:v>
                </c:pt>
                <c:pt idx="2274">
                  <c:v>-4.8776723973170677E-3</c:v>
                </c:pt>
                <c:pt idx="2275">
                  <c:v>-4.9741234807317847E-3</c:v>
                </c:pt>
                <c:pt idx="2276">
                  <c:v>-4.8414001935798145E-3</c:v>
                </c:pt>
                <c:pt idx="2277">
                  <c:v>-5.5347570799589851E-3</c:v>
                </c:pt>
                <c:pt idx="2278">
                  <c:v>-6.851545612278187E-3</c:v>
                </c:pt>
                <c:pt idx="2279">
                  <c:v>-5.9458838424887306E-3</c:v>
                </c:pt>
                <c:pt idx="2280">
                  <c:v>-5.4385318391325654E-3</c:v>
                </c:pt>
                <c:pt idx="2281">
                  <c:v>-5.8525220706977521E-3</c:v>
                </c:pt>
                <c:pt idx="2282">
                  <c:v>-5.9982144417383143E-3</c:v>
                </c:pt>
                <c:pt idx="2283">
                  <c:v>-5.8359742168897499E-3</c:v>
                </c:pt>
                <c:pt idx="2284">
                  <c:v>-5.9322011722070522E-3</c:v>
                </c:pt>
                <c:pt idx="2285">
                  <c:v>-6.0195607484194724E-3</c:v>
                </c:pt>
                <c:pt idx="2286">
                  <c:v>-6.0598221151048071E-3</c:v>
                </c:pt>
                <c:pt idx="2287">
                  <c:v>-6.0998927081569176E-3</c:v>
                </c:pt>
                <c:pt idx="2288">
                  <c:v>-6.1000377643084525E-3</c:v>
                </c:pt>
                <c:pt idx="2289">
                  <c:v>-6.1376226403452305E-3</c:v>
                </c:pt>
                <c:pt idx="2290">
                  <c:v>-6.0028259126292394E-3</c:v>
                </c:pt>
                <c:pt idx="2291">
                  <c:v>-6.0068782377520336E-3</c:v>
                </c:pt>
                <c:pt idx="2292">
                  <c:v>-6.0734878158700267E-3</c:v>
                </c:pt>
                <c:pt idx="2293">
                  <c:v>-6.1078287921280117E-3</c:v>
                </c:pt>
                <c:pt idx="2294">
                  <c:v>-6.1498127170095396E-3</c:v>
                </c:pt>
                <c:pt idx="2295">
                  <c:v>-6.146641006910758E-3</c:v>
                </c:pt>
                <c:pt idx="2296">
                  <c:v>-6.2128683141989827E-3</c:v>
                </c:pt>
                <c:pt idx="2297">
                  <c:v>-6.228031847590243E-3</c:v>
                </c:pt>
                <c:pt idx="2298">
                  <c:v>-6.2495523879168013E-3</c:v>
                </c:pt>
                <c:pt idx="2299">
                  <c:v>-6.2898591469213727E-3</c:v>
                </c:pt>
                <c:pt idx="2300">
                  <c:v>-6.3127320540217191E-3</c:v>
                </c:pt>
                <c:pt idx="2301">
                  <c:v>-6.4175245733454345E-3</c:v>
                </c:pt>
                <c:pt idx="2302">
                  <c:v>-6.4651760204966768E-3</c:v>
                </c:pt>
                <c:pt idx="2303">
                  <c:v>-6.4774463435389729E-3</c:v>
                </c:pt>
                <c:pt idx="2304">
                  <c:v>-6.5045047981069359E-3</c:v>
                </c:pt>
                <c:pt idx="2305">
                  <c:v>-6.5602180147482647E-3</c:v>
                </c:pt>
                <c:pt idx="2306">
                  <c:v>-6.5641018721570576E-3</c:v>
                </c:pt>
                <c:pt idx="2307">
                  <c:v>-6.6204831615376269E-3</c:v>
                </c:pt>
                <c:pt idx="2308">
                  <c:v>-6.7938260296908082E-3</c:v>
                </c:pt>
                <c:pt idx="2309">
                  <c:v>-6.6966572211206721E-3</c:v>
                </c:pt>
                <c:pt idx="2310">
                  <c:v>-6.6134141752357545E-3</c:v>
                </c:pt>
                <c:pt idx="2311">
                  <c:v>-6.6431998670137826E-3</c:v>
                </c:pt>
                <c:pt idx="2312">
                  <c:v>-6.6402810027434978E-3</c:v>
                </c:pt>
                <c:pt idx="2313">
                  <c:v>-6.6327342038872139E-3</c:v>
                </c:pt>
                <c:pt idx="2314">
                  <c:v>-6.7117551597267733E-3</c:v>
                </c:pt>
                <c:pt idx="2315">
                  <c:v>-6.6339888571737005E-3</c:v>
                </c:pt>
                <c:pt idx="2316">
                  <c:v>-6.6629305792235138E-3</c:v>
                </c:pt>
                <c:pt idx="2317">
                  <c:v>-6.5519070617220398E-3</c:v>
                </c:pt>
                <c:pt idx="2318">
                  <c:v>-6.4680870557337622E-3</c:v>
                </c:pt>
                <c:pt idx="2319">
                  <c:v>-6.4447119419864807E-3</c:v>
                </c:pt>
                <c:pt idx="2320">
                  <c:v>-6.3220285929281861E-3</c:v>
                </c:pt>
                <c:pt idx="2321">
                  <c:v>-6.4556488439394544E-3</c:v>
                </c:pt>
                <c:pt idx="2322">
                  <c:v>-6.4028782540718199E-3</c:v>
                </c:pt>
                <c:pt idx="2323">
                  <c:v>-6.3284554088697265E-3</c:v>
                </c:pt>
                <c:pt idx="2324">
                  <c:v>-6.7428431442536629E-3</c:v>
                </c:pt>
                <c:pt idx="2325">
                  <c:v>-6.658592887476944E-3</c:v>
                </c:pt>
                <c:pt idx="2326">
                  <c:v>-6.687909795482061E-3</c:v>
                </c:pt>
                <c:pt idx="2327">
                  <c:v>-6.5104729162437369E-3</c:v>
                </c:pt>
                <c:pt idx="2328">
                  <c:v>-6.4480241261809512E-3</c:v>
                </c:pt>
                <c:pt idx="2329">
                  <c:v>-6.3202504937758253E-3</c:v>
                </c:pt>
                <c:pt idx="2330">
                  <c:v>-6.3594713049323071E-3</c:v>
                </c:pt>
                <c:pt idx="2331">
                  <c:v>-6.1961197818134472E-3</c:v>
                </c:pt>
                <c:pt idx="2332">
                  <c:v>-6.2741169062395796E-3</c:v>
                </c:pt>
                <c:pt idx="2333">
                  <c:v>-6.1898734216320195E-3</c:v>
                </c:pt>
                <c:pt idx="2334">
                  <c:v>-5.6521666315995089E-3</c:v>
                </c:pt>
                <c:pt idx="2335">
                  <c:v>-5.2997891304916722E-3</c:v>
                </c:pt>
                <c:pt idx="2336">
                  <c:v>-5.3987363340670669E-3</c:v>
                </c:pt>
                <c:pt idx="2337">
                  <c:v>-5.4277493750931605E-3</c:v>
                </c:pt>
                <c:pt idx="2338">
                  <c:v>-5.4097697002354339E-3</c:v>
                </c:pt>
                <c:pt idx="2339">
                  <c:v>-5.4087491160594858E-3</c:v>
                </c:pt>
                <c:pt idx="2340">
                  <c:v>-5.399616035426158E-3</c:v>
                </c:pt>
                <c:pt idx="2341">
                  <c:v>-5.4481023523604843E-3</c:v>
                </c:pt>
                <c:pt idx="2342">
                  <c:v>-5.4278233758749961E-3</c:v>
                </c:pt>
                <c:pt idx="2343">
                  <c:v>-5.3784184340661678E-3</c:v>
                </c:pt>
                <c:pt idx="2344">
                  <c:v>-5.1885174809140899E-3</c:v>
                </c:pt>
                <c:pt idx="2345">
                  <c:v>-5.1826995854923341E-3</c:v>
                </c:pt>
                <c:pt idx="2346">
                  <c:v>-5.1473517883753317E-3</c:v>
                </c:pt>
                <c:pt idx="2347">
                  <c:v>-5.2188144137319536E-3</c:v>
                </c:pt>
                <c:pt idx="2348">
                  <c:v>-5.1554234651620678E-3</c:v>
                </c:pt>
                <c:pt idx="2349">
                  <c:v>-5.114882153386846E-3</c:v>
                </c:pt>
                <c:pt idx="2350">
                  <c:v>-5.0820864118535924E-3</c:v>
                </c:pt>
                <c:pt idx="2351">
                  <c:v>-5.01279309236069E-3</c:v>
                </c:pt>
                <c:pt idx="2352">
                  <c:v>-5.0301188287478205E-3</c:v>
                </c:pt>
                <c:pt idx="2353">
                  <c:v>-5.0901913196462756E-3</c:v>
                </c:pt>
                <c:pt idx="2354">
                  <c:v>-5.0694471552996667E-3</c:v>
                </c:pt>
                <c:pt idx="2355">
                  <c:v>-5.0741030611682891E-3</c:v>
                </c:pt>
                <c:pt idx="2356">
                  <c:v>-5.0699513103569238E-3</c:v>
                </c:pt>
                <c:pt idx="2357">
                  <c:v>-5.0116127376824693E-3</c:v>
                </c:pt>
                <c:pt idx="2358">
                  <c:v>-4.9870976046481053E-3</c:v>
                </c:pt>
                <c:pt idx="2359">
                  <c:v>-4.9894343728252855E-3</c:v>
                </c:pt>
                <c:pt idx="2360">
                  <c:v>-5.0497405846294807E-3</c:v>
                </c:pt>
                <c:pt idx="2361">
                  <c:v>-5.0449952792426256E-3</c:v>
                </c:pt>
                <c:pt idx="2362">
                  <c:v>-5.0902339694952614E-3</c:v>
                </c:pt>
                <c:pt idx="2363">
                  <c:v>-5.078014985380408E-3</c:v>
                </c:pt>
                <c:pt idx="2364">
                  <c:v>-5.0186220573102958E-3</c:v>
                </c:pt>
                <c:pt idx="2365">
                  <c:v>-4.9349450776283721E-3</c:v>
                </c:pt>
                <c:pt idx="2366">
                  <c:v>-4.9329869986344255E-3</c:v>
                </c:pt>
                <c:pt idx="2367">
                  <c:v>-4.848424451087352E-3</c:v>
                </c:pt>
                <c:pt idx="2368">
                  <c:v>-4.8024673259008388E-3</c:v>
                </c:pt>
                <c:pt idx="2369">
                  <c:v>-4.7286108215229827E-3</c:v>
                </c:pt>
                <c:pt idx="2370">
                  <c:v>-4.7561456525615498E-3</c:v>
                </c:pt>
                <c:pt idx="2371">
                  <c:v>-4.7984856237081042E-3</c:v>
                </c:pt>
                <c:pt idx="2372">
                  <c:v>-4.6981991243992827E-3</c:v>
                </c:pt>
                <c:pt idx="2373">
                  <c:v>-4.6557191465071979E-3</c:v>
                </c:pt>
                <c:pt idx="2374">
                  <c:v>-4.6612686243195922E-3</c:v>
                </c:pt>
                <c:pt idx="2375">
                  <c:v>-4.5941732398629975E-3</c:v>
                </c:pt>
                <c:pt idx="2376">
                  <c:v>-4.5274564822200825E-3</c:v>
                </c:pt>
                <c:pt idx="2377">
                  <c:v>-4.5355010048681033E-3</c:v>
                </c:pt>
                <c:pt idx="2378">
                  <c:v>-4.4651090766743007E-3</c:v>
                </c:pt>
                <c:pt idx="2379">
                  <c:v>-4.5153953760865839E-3</c:v>
                </c:pt>
                <c:pt idx="2380">
                  <c:v>-4.0847488757697059E-3</c:v>
                </c:pt>
                <c:pt idx="2381">
                  <c:v>-4.166759024838429E-3</c:v>
                </c:pt>
                <c:pt idx="2382">
                  <c:v>-4.1372267898824866E-3</c:v>
                </c:pt>
                <c:pt idx="2383">
                  <c:v>-4.1566420587353381E-3</c:v>
                </c:pt>
                <c:pt idx="2384">
                  <c:v>-4.2297264173923876E-3</c:v>
                </c:pt>
                <c:pt idx="2385">
                  <c:v>-4.1635884625644826E-3</c:v>
                </c:pt>
                <c:pt idx="2386">
                  <c:v>-3.960877564964993E-3</c:v>
                </c:pt>
                <c:pt idx="2387">
                  <c:v>-4.0146461072472217E-3</c:v>
                </c:pt>
                <c:pt idx="2388">
                  <c:v>-3.8359218780896764E-3</c:v>
                </c:pt>
                <c:pt idx="2389">
                  <c:v>-4.0386748755429913E-3</c:v>
                </c:pt>
                <c:pt idx="2390">
                  <c:v>-3.9811564709181235E-3</c:v>
                </c:pt>
                <c:pt idx="2391">
                  <c:v>-3.9530339913906865E-3</c:v>
                </c:pt>
                <c:pt idx="2392">
                  <c:v>-3.8322577834492E-3</c:v>
                </c:pt>
                <c:pt idx="2393">
                  <c:v>-3.9419504923705606E-3</c:v>
                </c:pt>
                <c:pt idx="2394">
                  <c:v>-3.8738573244444519E-3</c:v>
                </c:pt>
                <c:pt idx="2395">
                  <c:v>-3.9372982919982924E-3</c:v>
                </c:pt>
                <c:pt idx="2396">
                  <c:v>-3.9121281263696517E-3</c:v>
                </c:pt>
                <c:pt idx="2397">
                  <c:v>-3.8946759249527396E-3</c:v>
                </c:pt>
                <c:pt idx="2398">
                  <c:v>-3.8300911044927277E-3</c:v>
                </c:pt>
                <c:pt idx="2399">
                  <c:v>-3.500241463265108E-3</c:v>
                </c:pt>
                <c:pt idx="2400">
                  <c:v>-3.378788945937794E-3</c:v>
                </c:pt>
                <c:pt idx="2401">
                  <c:v>-3.4016351300487635E-3</c:v>
                </c:pt>
                <c:pt idx="2402">
                  <c:v>-3.487132707808871E-3</c:v>
                </c:pt>
                <c:pt idx="2403">
                  <c:v>-2.7385073368980661E-3</c:v>
                </c:pt>
                <c:pt idx="2404">
                  <c:v>-2.6959821085422719E-3</c:v>
                </c:pt>
                <c:pt idx="2405">
                  <c:v>-2.614662114756694E-3</c:v>
                </c:pt>
                <c:pt idx="2406">
                  <c:v>-1.7703553022014873E-3</c:v>
                </c:pt>
                <c:pt idx="2407">
                  <c:v>-1.4812935920920367E-3</c:v>
                </c:pt>
                <c:pt idx="2408">
                  <c:v>-1.4012861152463696E-3</c:v>
                </c:pt>
                <c:pt idx="2409">
                  <c:v>-1.4916606616971473E-3</c:v>
                </c:pt>
                <c:pt idx="2410">
                  <c:v>-1.5614598028569349E-3</c:v>
                </c:pt>
                <c:pt idx="2411">
                  <c:v>-1.6508002547276357E-3</c:v>
                </c:pt>
                <c:pt idx="2412">
                  <c:v>-1.6588457380916077E-3</c:v>
                </c:pt>
                <c:pt idx="2413">
                  <c:v>-2.0158515920708497E-3</c:v>
                </c:pt>
                <c:pt idx="2414">
                  <c:v>-2.009302782266964E-3</c:v>
                </c:pt>
                <c:pt idx="2415">
                  <c:v>-1.9980278425414388E-3</c:v>
                </c:pt>
                <c:pt idx="2416">
                  <c:v>-2.0087465350774325E-3</c:v>
                </c:pt>
                <c:pt idx="2417">
                  <c:v>-2.0043232266496736E-3</c:v>
                </c:pt>
                <c:pt idx="2418">
                  <c:v>-2.0191774810819352E-3</c:v>
                </c:pt>
                <c:pt idx="2419">
                  <c:v>-1.9827632187257027E-3</c:v>
                </c:pt>
                <c:pt idx="2420">
                  <c:v>-1.9507062367027928E-3</c:v>
                </c:pt>
                <c:pt idx="2421">
                  <c:v>-1.9321582041895713E-3</c:v>
                </c:pt>
                <c:pt idx="2422">
                  <c:v>-1.924730573637401E-3</c:v>
                </c:pt>
                <c:pt idx="2423">
                  <c:v>-1.8969465562408416E-3</c:v>
                </c:pt>
                <c:pt idx="2424">
                  <c:v>-1.868047705905318E-3</c:v>
                </c:pt>
                <c:pt idx="2425">
                  <c:v>-1.8842412372888084E-3</c:v>
                </c:pt>
                <c:pt idx="2426">
                  <c:v>-1.999980500788312E-3</c:v>
                </c:pt>
                <c:pt idx="2427">
                  <c:v>-1.9754146444218579E-3</c:v>
                </c:pt>
                <c:pt idx="2428">
                  <c:v>-1.9719502226728247E-3</c:v>
                </c:pt>
                <c:pt idx="2429">
                  <c:v>-2.0118216227433816E-3</c:v>
                </c:pt>
                <c:pt idx="2430">
                  <c:v>-2.0481632080011636E-3</c:v>
                </c:pt>
                <c:pt idx="2431">
                  <c:v>-1.9247541504555654E-3</c:v>
                </c:pt>
                <c:pt idx="2432">
                  <c:v>-1.7908394270491623E-3</c:v>
                </c:pt>
                <c:pt idx="2433">
                  <c:v>-1.7464691291292356E-3</c:v>
                </c:pt>
                <c:pt idx="2434">
                  <c:v>-1.7417358033305907E-3</c:v>
                </c:pt>
                <c:pt idx="2435">
                  <c:v>-1.7466841712029391E-3</c:v>
                </c:pt>
                <c:pt idx="2436">
                  <c:v>-1.7883577792866534E-3</c:v>
                </c:pt>
                <c:pt idx="2437">
                  <c:v>-1.7875097550963392E-3</c:v>
                </c:pt>
                <c:pt idx="2438">
                  <c:v>-1.8189892908301308E-3</c:v>
                </c:pt>
                <c:pt idx="2439">
                  <c:v>-1.8088441105633679E-3</c:v>
                </c:pt>
                <c:pt idx="2440">
                  <c:v>-1.7730559831365955E-3</c:v>
                </c:pt>
                <c:pt idx="2441">
                  <c:v>-1.7146300808894566E-3</c:v>
                </c:pt>
                <c:pt idx="2442">
                  <c:v>-1.7327581644330792E-3</c:v>
                </c:pt>
                <c:pt idx="2443">
                  <c:v>-1.7928483651941107E-3</c:v>
                </c:pt>
                <c:pt idx="2444">
                  <c:v>-1.8314571005657587E-3</c:v>
                </c:pt>
                <c:pt idx="2445">
                  <c:v>-2.0391994989834572E-3</c:v>
                </c:pt>
                <c:pt idx="2446">
                  <c:v>-2.0728431946200887E-3</c:v>
                </c:pt>
                <c:pt idx="2447">
                  <c:v>-2.0470990792589294E-3</c:v>
                </c:pt>
                <c:pt idx="2448">
                  <c:v>-2.0824005304169724E-3</c:v>
                </c:pt>
                <c:pt idx="2449">
                  <c:v>-2.0848506689773449E-3</c:v>
                </c:pt>
                <c:pt idx="2450">
                  <c:v>-2.2461441498089485E-3</c:v>
                </c:pt>
                <c:pt idx="2451">
                  <c:v>-2.2822391122248042E-3</c:v>
                </c:pt>
                <c:pt idx="2452">
                  <c:v>-2.2935725471544544E-3</c:v>
                </c:pt>
                <c:pt idx="2453">
                  <c:v>-2.3428890664407565E-3</c:v>
                </c:pt>
                <c:pt idx="2454">
                  <c:v>-2.3116083498266882E-3</c:v>
                </c:pt>
                <c:pt idx="2455">
                  <c:v>-2.3916926403749761E-3</c:v>
                </c:pt>
                <c:pt idx="2456">
                  <c:v>-2.5003290864984429E-3</c:v>
                </c:pt>
                <c:pt idx="2457">
                  <c:v>-2.4773197463568986E-3</c:v>
                </c:pt>
                <c:pt idx="2458">
                  <c:v>-2.386680327557289E-3</c:v>
                </c:pt>
                <c:pt idx="2459">
                  <c:v>-2.3209527794934015E-3</c:v>
                </c:pt>
                <c:pt idx="2460">
                  <c:v>-2.2801243033716556E-3</c:v>
                </c:pt>
                <c:pt idx="2461">
                  <c:v>-2.1776514474325381E-3</c:v>
                </c:pt>
                <c:pt idx="2462">
                  <c:v>-2.1380697998401033E-3</c:v>
                </c:pt>
                <c:pt idx="2463">
                  <c:v>-2.150079055577403E-3</c:v>
                </c:pt>
                <c:pt idx="2464">
                  <c:v>-2.1086291090262055E-3</c:v>
                </c:pt>
                <c:pt idx="2465">
                  <c:v>-2.0613448604587248E-3</c:v>
                </c:pt>
                <c:pt idx="2466">
                  <c:v>-2.0804815809537525E-3</c:v>
                </c:pt>
                <c:pt idx="2467">
                  <c:v>-1.8125858202906464E-3</c:v>
                </c:pt>
                <c:pt idx="2468">
                  <c:v>-1.7855312486948494E-3</c:v>
                </c:pt>
                <c:pt idx="2469">
                  <c:v>-1.7514282898488664E-3</c:v>
                </c:pt>
                <c:pt idx="2470">
                  <c:v>-1.7387330245233201E-3</c:v>
                </c:pt>
                <c:pt idx="2471">
                  <c:v>-1.6798799359083461E-3</c:v>
                </c:pt>
                <c:pt idx="2472">
                  <c:v>-1.7218383632501277E-3</c:v>
                </c:pt>
                <c:pt idx="2473">
                  <c:v>-1.6983502694587482E-3</c:v>
                </c:pt>
                <c:pt idx="2474">
                  <c:v>-1.6377311210463708E-3</c:v>
                </c:pt>
                <c:pt idx="2475">
                  <c:v>-1.6666043992782376E-3</c:v>
                </c:pt>
                <c:pt idx="2476">
                  <c:v>-1.6340388869714451E-3</c:v>
                </c:pt>
                <c:pt idx="2477">
                  <c:v>-1.584454697743265E-3</c:v>
                </c:pt>
                <c:pt idx="2478">
                  <c:v>-1.5753862901046745E-3</c:v>
                </c:pt>
                <c:pt idx="2479">
                  <c:v>-1.5147882874851915E-3</c:v>
                </c:pt>
                <c:pt idx="2480">
                  <c:v>-1.3781176882787793E-3</c:v>
                </c:pt>
                <c:pt idx="2481">
                  <c:v>-1.4143362978301655E-3</c:v>
                </c:pt>
                <c:pt idx="2482">
                  <c:v>-1.2290832303788468E-3</c:v>
                </c:pt>
                <c:pt idx="2483">
                  <c:v>-1.064895975252611E-3</c:v>
                </c:pt>
                <c:pt idx="2484">
                  <c:v>-4.5234387674997212E-4</c:v>
                </c:pt>
                <c:pt idx="2485">
                  <c:v>-4.257694881257823E-4</c:v>
                </c:pt>
                <c:pt idx="2486">
                  <c:v>-2.5527083945309226E-4</c:v>
                </c:pt>
                <c:pt idx="2487">
                  <c:v>-5.4524773432595985E-5</c:v>
                </c:pt>
                <c:pt idx="2488">
                  <c:v>4.9133064980555474E-5</c:v>
                </c:pt>
                <c:pt idx="2489">
                  <c:v>2.2848518269080742E-4</c:v>
                </c:pt>
                <c:pt idx="2490">
                  <c:v>2.8012916602215832E-4</c:v>
                </c:pt>
                <c:pt idx="2491">
                  <c:v>4.9305850606584656E-5</c:v>
                </c:pt>
                <c:pt idx="2492">
                  <c:v>1.7011446053127877E-4</c:v>
                </c:pt>
                <c:pt idx="2493">
                  <c:v>2.4674260337564924E-4</c:v>
                </c:pt>
                <c:pt idx="2494">
                  <c:v>3.5504717459233781E-4</c:v>
                </c:pt>
                <c:pt idx="2495">
                  <c:v>4.2250945847532861E-4</c:v>
                </c:pt>
                <c:pt idx="2496">
                  <c:v>4.1608633550405116E-4</c:v>
                </c:pt>
                <c:pt idx="2497">
                  <c:v>3.3963798743097406E-4</c:v>
                </c:pt>
                <c:pt idx="2498">
                  <c:v>3.7443037974149718E-4</c:v>
                </c:pt>
                <c:pt idx="2499">
                  <c:v>3.1094028133993312E-4</c:v>
                </c:pt>
                <c:pt idx="2500">
                  <c:v>4.3337091805017991E-4</c:v>
                </c:pt>
                <c:pt idx="2501">
                  <c:v>5.3813965458227031E-4</c:v>
                </c:pt>
                <c:pt idx="2502">
                  <c:v>6.1382533672538209E-4</c:v>
                </c:pt>
                <c:pt idx="2503">
                  <c:v>6.9335609360932082E-4</c:v>
                </c:pt>
                <c:pt idx="2504">
                  <c:v>7.6624396216362634E-4</c:v>
                </c:pt>
                <c:pt idx="2505">
                  <c:v>8.662054464352309E-4</c:v>
                </c:pt>
                <c:pt idx="2506">
                  <c:v>8.6426992232691013E-4</c:v>
                </c:pt>
                <c:pt idx="2507">
                  <c:v>7.5040285335092882E-4</c:v>
                </c:pt>
                <c:pt idx="2508">
                  <c:v>7.0692414319362129E-4</c:v>
                </c:pt>
                <c:pt idx="2509">
                  <c:v>5.6349266440069989E-4</c:v>
                </c:pt>
                <c:pt idx="2510">
                  <c:v>6.4962648848165827E-4</c:v>
                </c:pt>
                <c:pt idx="2511">
                  <c:v>7.1259735473172547E-4</c:v>
                </c:pt>
                <c:pt idx="2512">
                  <c:v>5.7696530579454119E-4</c:v>
                </c:pt>
                <c:pt idx="2513">
                  <c:v>6.1507180314079868E-4</c:v>
                </c:pt>
                <c:pt idx="2514">
                  <c:v>5.5522244425465495E-4</c:v>
                </c:pt>
                <c:pt idx="2515">
                  <c:v>6.0247276176839115E-4</c:v>
                </c:pt>
                <c:pt idx="2516">
                  <c:v>6.5809526405380403E-4</c:v>
                </c:pt>
                <c:pt idx="2517">
                  <c:v>7.3718392012089851E-4</c:v>
                </c:pt>
                <c:pt idx="2518">
                  <c:v>7.9223954422968923E-4</c:v>
                </c:pt>
                <c:pt idx="2519">
                  <c:v>8.7959454586927777E-4</c:v>
                </c:pt>
                <c:pt idx="2520">
                  <c:v>9.8729752615289712E-4</c:v>
                </c:pt>
                <c:pt idx="2521">
                  <c:v>1.1442738580251799E-3</c:v>
                </c:pt>
                <c:pt idx="2522">
                  <c:v>1.1106511199074909E-3</c:v>
                </c:pt>
                <c:pt idx="2523">
                  <c:v>1.1363409916045342E-3</c:v>
                </c:pt>
                <c:pt idx="2524">
                  <c:v>1.1053435101631148E-3</c:v>
                </c:pt>
                <c:pt idx="2525">
                  <c:v>1.2092397317449155E-3</c:v>
                </c:pt>
                <c:pt idx="2526">
                  <c:v>1.2236401004133146E-3</c:v>
                </c:pt>
                <c:pt idx="2527">
                  <c:v>1.289423110379051E-3</c:v>
                </c:pt>
                <c:pt idx="2528">
                  <c:v>1.3646930769120047E-3</c:v>
                </c:pt>
                <c:pt idx="2529">
                  <c:v>1.4132471304060257E-3</c:v>
                </c:pt>
                <c:pt idx="2530">
                  <c:v>1.4656008561346745E-3</c:v>
                </c:pt>
                <c:pt idx="2531">
                  <c:v>1.5130461590548983E-3</c:v>
                </c:pt>
                <c:pt idx="2532">
                  <c:v>1.5111127455442741E-3</c:v>
                </c:pt>
                <c:pt idx="2533">
                  <c:v>1.5883789724586705E-3</c:v>
                </c:pt>
                <c:pt idx="2534">
                  <c:v>1.5064398291955161E-3</c:v>
                </c:pt>
                <c:pt idx="2535">
                  <c:v>1.4698612733081706E-3</c:v>
                </c:pt>
                <c:pt idx="2536">
                  <c:v>1.4018038553249568E-3</c:v>
                </c:pt>
                <c:pt idx="2537">
                  <c:v>1.3232760481129979E-3</c:v>
                </c:pt>
                <c:pt idx="2538">
                  <c:v>1.3385715317189018E-3</c:v>
                </c:pt>
                <c:pt idx="2539">
                  <c:v>1.4029640795329978E-3</c:v>
                </c:pt>
                <c:pt idx="2540">
                  <c:v>1.4159106659801246E-3</c:v>
                </c:pt>
                <c:pt idx="2541">
                  <c:v>1.3965850550126113E-3</c:v>
                </c:pt>
                <c:pt idx="2542">
                  <c:v>1.3886925271060502E-3</c:v>
                </c:pt>
                <c:pt idx="2543">
                  <c:v>1.3911479664452386E-3</c:v>
                </c:pt>
                <c:pt idx="2544">
                  <c:v>1.3371371973878166E-3</c:v>
                </c:pt>
                <c:pt idx="2545">
                  <c:v>1.2933988424179699E-3</c:v>
                </c:pt>
                <c:pt idx="2546">
                  <c:v>1.2150739749692274E-3</c:v>
                </c:pt>
                <c:pt idx="2547">
                  <c:v>1.2215592516362506E-3</c:v>
                </c:pt>
                <c:pt idx="2548">
                  <c:v>1.2438161711139095E-3</c:v>
                </c:pt>
                <c:pt idx="2549">
                  <c:v>1.1769457162034147E-3</c:v>
                </c:pt>
                <c:pt idx="2550">
                  <c:v>1.1575452838787914E-3</c:v>
                </c:pt>
                <c:pt idx="2551">
                  <c:v>1.0997031149881931E-3</c:v>
                </c:pt>
                <c:pt idx="2552">
                  <c:v>1.1454203553706854E-3</c:v>
                </c:pt>
                <c:pt idx="2553">
                  <c:v>1.0953727682301295E-3</c:v>
                </c:pt>
                <c:pt idx="2554">
                  <c:v>1.0985244713410669E-3</c:v>
                </c:pt>
                <c:pt idx="2555">
                  <c:v>1.0930679791782971E-3</c:v>
                </c:pt>
                <c:pt idx="2556">
                  <c:v>1.0269912602822728E-3</c:v>
                </c:pt>
                <c:pt idx="2557">
                  <c:v>1.0416718254095958E-3</c:v>
                </c:pt>
                <c:pt idx="2558">
                  <c:v>1.0037270346547889E-3</c:v>
                </c:pt>
                <c:pt idx="2559">
                  <c:v>9.766303294820311E-4</c:v>
                </c:pt>
                <c:pt idx="2560">
                  <c:v>9.1398304562129162E-4</c:v>
                </c:pt>
                <c:pt idx="2561">
                  <c:v>8.5805363659341438E-4</c:v>
                </c:pt>
                <c:pt idx="2562">
                  <c:v>7.8258575330547586E-4</c:v>
                </c:pt>
                <c:pt idx="2563">
                  <c:v>6.8570616576657528E-4</c:v>
                </c:pt>
                <c:pt idx="2564">
                  <c:v>5.83308641020297E-4</c:v>
                </c:pt>
                <c:pt idx="2565">
                  <c:v>5.0525547076363253E-4</c:v>
                </c:pt>
                <c:pt idx="2566">
                  <c:v>6.1986360404509E-4</c:v>
                </c:pt>
                <c:pt idx="2567">
                  <c:v>5.8675814333586374E-4</c:v>
                </c:pt>
                <c:pt idx="2568">
                  <c:v>5.8606315811804421E-4</c:v>
                </c:pt>
                <c:pt idx="2569">
                  <c:v>5.5419766844155838E-4</c:v>
                </c:pt>
                <c:pt idx="2570">
                  <c:v>5.6965123566699027E-4</c:v>
                </c:pt>
                <c:pt idx="2571">
                  <c:v>5.4479681642649602E-4</c:v>
                </c:pt>
                <c:pt idx="2572">
                  <c:v>5.1637134065685153E-4</c:v>
                </c:pt>
                <c:pt idx="2573">
                  <c:v>5.0029848837596091E-4</c:v>
                </c:pt>
                <c:pt idx="2574">
                  <c:v>5.6576663936080962E-4</c:v>
                </c:pt>
                <c:pt idx="2575">
                  <c:v>5.125485178456568E-4</c:v>
                </c:pt>
                <c:pt idx="2576">
                  <c:v>5.0422918465975464E-4</c:v>
                </c:pt>
                <c:pt idx="2577">
                  <c:v>4.8368044328417348E-4</c:v>
                </c:pt>
                <c:pt idx="2578">
                  <c:v>4.0643369102255633E-4</c:v>
                </c:pt>
                <c:pt idx="2579">
                  <c:v>4.3662691974089007E-4</c:v>
                </c:pt>
                <c:pt idx="2580">
                  <c:v>5.2031878127101194E-4</c:v>
                </c:pt>
                <c:pt idx="2581">
                  <c:v>5.3230132868820057E-4</c:v>
                </c:pt>
                <c:pt idx="2582">
                  <c:v>5.5056625861982234E-4</c:v>
                </c:pt>
                <c:pt idx="2583">
                  <c:v>5.481830989801928E-4</c:v>
                </c:pt>
                <c:pt idx="2584">
                  <c:v>5.6583537171861487E-4</c:v>
                </c:pt>
                <c:pt idx="2585">
                  <c:v>5.0571403575316864E-4</c:v>
                </c:pt>
                <c:pt idx="2586">
                  <c:v>5.3109183317356923E-4</c:v>
                </c:pt>
                <c:pt idx="2587">
                  <c:v>4.9944197198392715E-4</c:v>
                </c:pt>
                <c:pt idx="2588">
                  <c:v>6.0761714665380495E-4</c:v>
                </c:pt>
                <c:pt idx="2589">
                  <c:v>4.2144552368195143E-4</c:v>
                </c:pt>
                <c:pt idx="2590">
                  <c:v>4.4604167852457799E-4</c:v>
                </c:pt>
                <c:pt idx="2591">
                  <c:v>4.7281674885812919E-4</c:v>
                </c:pt>
                <c:pt idx="2592">
                  <c:v>5.2560936749079801E-4</c:v>
                </c:pt>
                <c:pt idx="2593">
                  <c:v>4.6280017769917414E-4</c:v>
                </c:pt>
                <c:pt idx="2594">
                  <c:v>4.4780321873072459E-4</c:v>
                </c:pt>
                <c:pt idx="2595">
                  <c:v>4.2124140002708366E-4</c:v>
                </c:pt>
                <c:pt idx="2596">
                  <c:v>1.8160376141440615E-4</c:v>
                </c:pt>
                <c:pt idx="2597">
                  <c:v>6.6482076362728293E-5</c:v>
                </c:pt>
                <c:pt idx="2598">
                  <c:v>4.3217135675677198E-5</c:v>
                </c:pt>
                <c:pt idx="2599">
                  <c:v>-6.4140642119125957E-5</c:v>
                </c:pt>
                <c:pt idx="2600">
                  <c:v>-1.3587940594239623E-4</c:v>
                </c:pt>
                <c:pt idx="2601">
                  <c:v>-1.7101386782436556E-4</c:v>
                </c:pt>
                <c:pt idx="2602">
                  <c:v>-2.5271163901330329E-4</c:v>
                </c:pt>
                <c:pt idx="2603">
                  <c:v>-2.8022988591369646E-4</c:v>
                </c:pt>
                <c:pt idx="2604">
                  <c:v>-2.9827468124843382E-4</c:v>
                </c:pt>
                <c:pt idx="2605">
                  <c:v>-2.8628181229350957E-4</c:v>
                </c:pt>
                <c:pt idx="2606">
                  <c:v>-6.5752959191689442E-4</c:v>
                </c:pt>
                <c:pt idx="2607">
                  <c:v>-5.9869816649149588E-4</c:v>
                </c:pt>
                <c:pt idx="2608">
                  <c:v>-6.6923407970609361E-4</c:v>
                </c:pt>
                <c:pt idx="2609">
                  <c:v>-6.4251128007741798E-4</c:v>
                </c:pt>
                <c:pt idx="2610">
                  <c:v>-5.127169186437408E-4</c:v>
                </c:pt>
                <c:pt idx="2611">
                  <c:v>-5.3663072476528573E-4</c:v>
                </c:pt>
                <c:pt idx="2612">
                  <c:v>-4.607433040699771E-4</c:v>
                </c:pt>
                <c:pt idx="2613">
                  <c:v>-1.0683414042433892E-4</c:v>
                </c:pt>
                <c:pt idx="2614">
                  <c:v>-4.2395148868723531E-5</c:v>
                </c:pt>
                <c:pt idx="2615">
                  <c:v>-2.8642380804844159E-4</c:v>
                </c:pt>
                <c:pt idx="2616">
                  <c:v>7.4807619717898177E-4</c:v>
                </c:pt>
                <c:pt idx="2617">
                  <c:v>6.9244220722763927E-4</c:v>
                </c:pt>
                <c:pt idx="2618">
                  <c:v>7.3340885976569403E-4</c:v>
                </c:pt>
                <c:pt idx="2619">
                  <c:v>6.9087690046099048E-4</c:v>
                </c:pt>
                <c:pt idx="2620">
                  <c:v>5.6560065667476955E-4</c:v>
                </c:pt>
                <c:pt idx="2621">
                  <c:v>5.8332873432531684E-4</c:v>
                </c:pt>
                <c:pt idx="2622">
                  <c:v>4.7112089223344533E-4</c:v>
                </c:pt>
                <c:pt idx="2623">
                  <c:v>3.7449495074692862E-4</c:v>
                </c:pt>
                <c:pt idx="2624">
                  <c:v>2.7222214869682126E-4</c:v>
                </c:pt>
                <c:pt idx="2625">
                  <c:v>2.6548987594399165E-4</c:v>
                </c:pt>
                <c:pt idx="2626">
                  <c:v>2.5680053388388302E-4</c:v>
                </c:pt>
                <c:pt idx="2627">
                  <c:v>2.665876143295165E-4</c:v>
                </c:pt>
                <c:pt idx="2628">
                  <c:v>3.1314607166099684E-4</c:v>
                </c:pt>
                <c:pt idx="2629">
                  <c:v>3.0627980459363435E-4</c:v>
                </c:pt>
                <c:pt idx="2630">
                  <c:v>2.9746532729091335E-4</c:v>
                </c:pt>
                <c:pt idx="2631">
                  <c:v>1.8946732794411503E-4</c:v>
                </c:pt>
                <c:pt idx="2632">
                  <c:v>2.7203710063550268E-4</c:v>
                </c:pt>
                <c:pt idx="2633">
                  <c:v>3.1379066755921059E-4</c:v>
                </c:pt>
                <c:pt idx="2634">
                  <c:v>4.1939559979486951E-4</c:v>
                </c:pt>
                <c:pt idx="2635">
                  <c:v>3.9565822601272949E-4</c:v>
                </c:pt>
                <c:pt idx="2636">
                  <c:v>4.2364080499113221E-4</c:v>
                </c:pt>
                <c:pt idx="2637">
                  <c:v>5.1968520285705644E-4</c:v>
                </c:pt>
                <c:pt idx="2638">
                  <c:v>5.4760865726999342E-4</c:v>
                </c:pt>
                <c:pt idx="2639">
                  <c:v>5.0194050074714447E-4</c:v>
                </c:pt>
                <c:pt idx="2640">
                  <c:v>4.4605499964389672E-4</c:v>
                </c:pt>
                <c:pt idx="2641">
                  <c:v>3.8716921389148062E-4</c:v>
                </c:pt>
                <c:pt idx="2642">
                  <c:v>1.4303653792069326E-4</c:v>
                </c:pt>
                <c:pt idx="2643">
                  <c:v>1.4031167722516891E-4</c:v>
                </c:pt>
                <c:pt idx="2644">
                  <c:v>2.4230287023918606E-5</c:v>
                </c:pt>
                <c:pt idx="2645">
                  <c:v>3.947642743451496E-5</c:v>
                </c:pt>
                <c:pt idx="2646">
                  <c:v>2.398228248456924E-5</c:v>
                </c:pt>
                <c:pt idx="2647">
                  <c:v>1.111158752122865E-4</c:v>
                </c:pt>
                <c:pt idx="2648">
                  <c:v>1.6221811051009283E-4</c:v>
                </c:pt>
                <c:pt idx="2649">
                  <c:v>1.8080309848178544E-4</c:v>
                </c:pt>
                <c:pt idx="2650">
                  <c:v>3.5232507740734498E-4</c:v>
                </c:pt>
                <c:pt idx="2651">
                  <c:v>4.8171907722682761E-4</c:v>
                </c:pt>
                <c:pt idx="2652">
                  <c:v>4.5558470109940963E-4</c:v>
                </c:pt>
                <c:pt idx="2653">
                  <c:v>1.8919845858911266E-4</c:v>
                </c:pt>
                <c:pt idx="2654">
                  <c:v>-1.0977652325006027E-4</c:v>
                </c:pt>
                <c:pt idx="2655">
                  <c:v>-3.9934803005936548E-4</c:v>
                </c:pt>
                <c:pt idx="2656">
                  <c:v>-2.330363704455829E-4</c:v>
                </c:pt>
                <c:pt idx="2657">
                  <c:v>-3.1233846479294947E-4</c:v>
                </c:pt>
                <c:pt idx="2658">
                  <c:v>-1.9827256697946272E-4</c:v>
                </c:pt>
                <c:pt idx="2659">
                  <c:v>-2.1674840351204594E-5</c:v>
                </c:pt>
                <c:pt idx="2660">
                  <c:v>6.9307888098513182E-4</c:v>
                </c:pt>
                <c:pt idx="2661">
                  <c:v>8.5816741762534399E-4</c:v>
                </c:pt>
                <c:pt idx="2662">
                  <c:v>5.954297892223348E-4</c:v>
                </c:pt>
                <c:pt idx="2663">
                  <c:v>5.2298127637118164E-4</c:v>
                </c:pt>
                <c:pt idx="2664">
                  <c:v>5.7695658046252873E-4</c:v>
                </c:pt>
                <c:pt idx="2665">
                  <c:v>5.3981690146231998E-4</c:v>
                </c:pt>
                <c:pt idx="2666">
                  <c:v>4.7382565920917052E-4</c:v>
                </c:pt>
                <c:pt idx="2667">
                  <c:v>3.7734187478455361E-4</c:v>
                </c:pt>
                <c:pt idx="2668">
                  <c:v>3.3067619932003467E-4</c:v>
                </c:pt>
                <c:pt idx="2669">
                  <c:v>3.4258896440642062E-4</c:v>
                </c:pt>
                <c:pt idx="2670">
                  <c:v>2.5301529634336184E-4</c:v>
                </c:pt>
                <c:pt idx="2671">
                  <c:v>2.1773760444343537E-4</c:v>
                </c:pt>
                <c:pt idx="2672">
                  <c:v>2.529553605274959E-4</c:v>
                </c:pt>
                <c:pt idx="2673">
                  <c:v>4.6776246399748977E-4</c:v>
                </c:pt>
                <c:pt idx="2674">
                  <c:v>5.7397099208333913E-4</c:v>
                </c:pt>
                <c:pt idx="2675">
                  <c:v>5.304392063270047E-4</c:v>
                </c:pt>
                <c:pt idx="2676">
                  <c:v>4.9943441124544741E-4</c:v>
                </c:pt>
                <c:pt idx="2677">
                  <c:v>3.2160152561511168E-4</c:v>
                </c:pt>
                <c:pt idx="2678">
                  <c:v>2.9045057263310525E-4</c:v>
                </c:pt>
                <c:pt idx="2679">
                  <c:v>2.6189389801567486E-4</c:v>
                </c:pt>
                <c:pt idx="2680">
                  <c:v>2.4214797688615342E-4</c:v>
                </c:pt>
                <c:pt idx="2681">
                  <c:v>2.5064057386114946E-4</c:v>
                </c:pt>
                <c:pt idx="2682">
                  <c:v>2.2028845285748666E-4</c:v>
                </c:pt>
                <c:pt idx="2683">
                  <c:v>2.9975909025825587E-4</c:v>
                </c:pt>
                <c:pt idx="2684">
                  <c:v>4.1268391769944124E-4</c:v>
                </c:pt>
                <c:pt idx="2685">
                  <c:v>4.7563673548500773E-4</c:v>
                </c:pt>
                <c:pt idx="2686">
                  <c:v>4.6747416105863415E-4</c:v>
                </c:pt>
                <c:pt idx="2687">
                  <c:v>4.2798216185579996E-4</c:v>
                </c:pt>
                <c:pt idx="2688">
                  <c:v>4.585949027413605E-4</c:v>
                </c:pt>
                <c:pt idx="2689">
                  <c:v>3.8724894397001997E-4</c:v>
                </c:pt>
                <c:pt idx="2690">
                  <c:v>3.3602360038020862E-4</c:v>
                </c:pt>
                <c:pt idx="2691">
                  <c:v>4.1413679324486807E-4</c:v>
                </c:pt>
                <c:pt idx="2692">
                  <c:v>4.9242362283452579E-4</c:v>
                </c:pt>
                <c:pt idx="2693">
                  <c:v>5.550932027242883E-4</c:v>
                </c:pt>
                <c:pt idx="2694">
                  <c:v>7.5431622784383201E-4</c:v>
                </c:pt>
                <c:pt idx="2695">
                  <c:v>6.8692912733281375E-4</c:v>
                </c:pt>
                <c:pt idx="2696">
                  <c:v>4.9452301578645219E-4</c:v>
                </c:pt>
                <c:pt idx="2697">
                  <c:v>2.2965807220032275E-4</c:v>
                </c:pt>
                <c:pt idx="2698">
                  <c:v>2.6986835863151981E-4</c:v>
                </c:pt>
                <c:pt idx="2699">
                  <c:v>1.4353085896434692E-4</c:v>
                </c:pt>
                <c:pt idx="2700">
                  <c:v>-1.6230208996026452E-4</c:v>
                </c:pt>
                <c:pt idx="2701">
                  <c:v>-1.8442008395691545E-4</c:v>
                </c:pt>
                <c:pt idx="2702">
                  <c:v>-1.6586225791537235E-4</c:v>
                </c:pt>
                <c:pt idx="2703">
                  <c:v>-2.0566176334502195E-5</c:v>
                </c:pt>
                <c:pt idx="2704">
                  <c:v>3.3924432595466847E-4</c:v>
                </c:pt>
                <c:pt idx="2705">
                  <c:v>5.0977542275298937E-4</c:v>
                </c:pt>
                <c:pt idx="2706">
                  <c:v>4.7971755284659245E-4</c:v>
                </c:pt>
                <c:pt idx="2707">
                  <c:v>2.6452995567716187E-4</c:v>
                </c:pt>
                <c:pt idx="2708">
                  <c:v>2.8043042202718915E-4</c:v>
                </c:pt>
                <c:pt idx="2709">
                  <c:v>2.6158953022603626E-4</c:v>
                </c:pt>
                <c:pt idx="2710">
                  <c:v>1.6454476378080507E-4</c:v>
                </c:pt>
                <c:pt idx="2711">
                  <c:v>1.1638247237288901E-4</c:v>
                </c:pt>
                <c:pt idx="2712">
                  <c:v>6.5515417799089093E-5</c:v>
                </c:pt>
                <c:pt idx="2713">
                  <c:v>5.2712913474417533E-5</c:v>
                </c:pt>
                <c:pt idx="2714">
                  <c:v>3.6351427161984695E-4</c:v>
                </c:pt>
                <c:pt idx="2715">
                  <c:v>4.1679164417107728E-4</c:v>
                </c:pt>
                <c:pt idx="2716">
                  <c:v>4.6644448656940618E-4</c:v>
                </c:pt>
                <c:pt idx="2717">
                  <c:v>6.0954379844391227E-4</c:v>
                </c:pt>
                <c:pt idx="2718">
                  <c:v>6.2283395395468233E-4</c:v>
                </c:pt>
                <c:pt idx="2719">
                  <c:v>5.7896522059297517E-4</c:v>
                </c:pt>
                <c:pt idx="2720">
                  <c:v>4.0994986684972368E-4</c:v>
                </c:pt>
                <c:pt idx="2721">
                  <c:v>1.3474769050403346E-4</c:v>
                </c:pt>
                <c:pt idx="2722">
                  <c:v>8.3555457356609963E-5</c:v>
                </c:pt>
                <c:pt idx="2723">
                  <c:v>7.3436852519259688E-5</c:v>
                </c:pt>
                <c:pt idx="2724">
                  <c:v>1.514484702824781E-5</c:v>
                </c:pt>
                <c:pt idx="2725">
                  <c:v>-1.8348031728732117E-5</c:v>
                </c:pt>
                <c:pt idx="2726">
                  <c:v>-3.3456612788118623E-4</c:v>
                </c:pt>
                <c:pt idx="2727">
                  <c:v>-3.5006697154815747E-4</c:v>
                </c:pt>
                <c:pt idx="2728">
                  <c:v>8.8505597672927649E-7</c:v>
                </c:pt>
                <c:pt idx="2729">
                  <c:v>-9.7398117504532422E-7</c:v>
                </c:pt>
                <c:pt idx="2730">
                  <c:v>-7.98900108756051E-6</c:v>
                </c:pt>
                <c:pt idx="2731">
                  <c:v>-1.8196450481067217E-5</c:v>
                </c:pt>
                <c:pt idx="2732">
                  <c:v>1.951662249388697E-5</c:v>
                </c:pt>
                <c:pt idx="2733">
                  <c:v>3.7311060972600174E-5</c:v>
                </c:pt>
                <c:pt idx="2734">
                  <c:v>-2.4385105450552835E-5</c:v>
                </c:pt>
                <c:pt idx="2735">
                  <c:v>-3.8878656430041403E-5</c:v>
                </c:pt>
                <c:pt idx="2736">
                  <c:v>1.9579824547255598E-5</c:v>
                </c:pt>
                <c:pt idx="2737">
                  <c:v>7.3732342767751646E-5</c:v>
                </c:pt>
                <c:pt idx="2738">
                  <c:v>7.3223142209588588E-5</c:v>
                </c:pt>
                <c:pt idx="2739">
                  <c:v>1.5197964724000812E-4</c:v>
                </c:pt>
                <c:pt idx="2740">
                  <c:v>1.3833372368776686E-4</c:v>
                </c:pt>
                <c:pt idx="2741">
                  <c:v>1.0498979021966726E-4</c:v>
                </c:pt>
                <c:pt idx="2742">
                  <c:v>1.2057341605986593E-4</c:v>
                </c:pt>
                <c:pt idx="2743">
                  <c:v>1.3011593125566989E-4</c:v>
                </c:pt>
                <c:pt idx="2744">
                  <c:v>1.3477861162902727E-4</c:v>
                </c:pt>
                <c:pt idx="2745">
                  <c:v>1.3631497236388235E-4</c:v>
                </c:pt>
                <c:pt idx="2746">
                  <c:v>1.5382306693378922E-4</c:v>
                </c:pt>
                <c:pt idx="2747">
                  <c:v>3.1485415709964215E-5</c:v>
                </c:pt>
                <c:pt idx="2748">
                  <c:v>-2.3802095431624259E-5</c:v>
                </c:pt>
                <c:pt idx="2749">
                  <c:v>-1.4977029069385139E-5</c:v>
                </c:pt>
                <c:pt idx="2750">
                  <c:v>1.0673758685375567E-4</c:v>
                </c:pt>
                <c:pt idx="2751">
                  <c:v>1.2102823667614615E-4</c:v>
                </c:pt>
                <c:pt idx="2752">
                  <c:v>1.1577446534905E-4</c:v>
                </c:pt>
                <c:pt idx="2753">
                  <c:v>5.1219815541125868E-5</c:v>
                </c:pt>
                <c:pt idx="2754">
                  <c:v>-6.0161357225418932E-5</c:v>
                </c:pt>
                <c:pt idx="2755">
                  <c:v>-1.1187030210657589E-4</c:v>
                </c:pt>
                <c:pt idx="2756">
                  <c:v>2.0259211717998937E-5</c:v>
                </c:pt>
                <c:pt idx="2757">
                  <c:v>3.4418096603205939E-5</c:v>
                </c:pt>
                <c:pt idx="2758">
                  <c:v>4.88470258384055E-5</c:v>
                </c:pt>
                <c:pt idx="2759">
                  <c:v>4.2235063797635419E-5</c:v>
                </c:pt>
                <c:pt idx="2760">
                  <c:v>1.1923404248381786E-6</c:v>
                </c:pt>
                <c:pt idx="2761">
                  <c:v>-3.9171910893864847E-6</c:v>
                </c:pt>
                <c:pt idx="2762">
                  <c:v>1.8185718093643999E-6</c:v>
                </c:pt>
                <c:pt idx="2763">
                  <c:v>-1.7060125289347638E-5</c:v>
                </c:pt>
                <c:pt idx="2764">
                  <c:v>6.3773216955276268E-5</c:v>
                </c:pt>
                <c:pt idx="2765">
                  <c:v>1.9827608885858439E-6</c:v>
                </c:pt>
                <c:pt idx="2766">
                  <c:v>-2.5725007302468406E-5</c:v>
                </c:pt>
                <c:pt idx="2767">
                  <c:v>-1.2450971950372924E-4</c:v>
                </c:pt>
                <c:pt idx="2768">
                  <c:v>-1.4185150668633018E-4</c:v>
                </c:pt>
                <c:pt idx="2769">
                  <c:v>-2.0083112415070214E-4</c:v>
                </c:pt>
                <c:pt idx="2770">
                  <c:v>-2.8612196133692702E-4</c:v>
                </c:pt>
                <c:pt idx="2771">
                  <c:v>-3.5063380173416814E-4</c:v>
                </c:pt>
                <c:pt idx="2772">
                  <c:v>-3.8476048643421024E-4</c:v>
                </c:pt>
                <c:pt idx="2773">
                  <c:v>-4.4017600737311646E-4</c:v>
                </c:pt>
                <c:pt idx="2774">
                  <c:v>-5.2778229450067826E-4</c:v>
                </c:pt>
                <c:pt idx="2775">
                  <c:v>-5.7650357528171714E-4</c:v>
                </c:pt>
                <c:pt idx="2776">
                  <c:v>-6.4679721626204056E-4</c:v>
                </c:pt>
                <c:pt idx="2777">
                  <c:v>-6.3088052698279107E-4</c:v>
                </c:pt>
                <c:pt idx="2778">
                  <c:v>-6.2054804740918623E-4</c:v>
                </c:pt>
                <c:pt idx="2779">
                  <c:v>-7.3422120964372617E-4</c:v>
                </c:pt>
                <c:pt idx="2780">
                  <c:v>-7.9319587562176608E-4</c:v>
                </c:pt>
                <c:pt idx="2781">
                  <c:v>-8.083555147528898E-4</c:v>
                </c:pt>
                <c:pt idx="2782">
                  <c:v>-8.6083637680278713E-4</c:v>
                </c:pt>
                <c:pt idx="2783">
                  <c:v>-9.1320310213549583E-4</c:v>
                </c:pt>
                <c:pt idx="2784">
                  <c:v>-9.9385410602326196E-4</c:v>
                </c:pt>
                <c:pt idx="2785">
                  <c:v>-1.0531962615353274E-3</c:v>
                </c:pt>
                <c:pt idx="2786">
                  <c:v>-1.1115395800662675E-3</c:v>
                </c:pt>
                <c:pt idx="2787">
                  <c:v>-1.1778291227784177E-3</c:v>
                </c:pt>
                <c:pt idx="2788">
                  <c:v>-1.2513199432998556E-3</c:v>
                </c:pt>
                <c:pt idx="2789">
                  <c:v>-1.3077808390268286E-3</c:v>
                </c:pt>
                <c:pt idx="2790">
                  <c:v>-1.2850706109457377E-3</c:v>
                </c:pt>
                <c:pt idx="2791">
                  <c:v>-1.3431161248260715E-3</c:v>
                </c:pt>
                <c:pt idx="2792">
                  <c:v>-1.4455758441748179E-3</c:v>
                </c:pt>
                <c:pt idx="2793">
                  <c:v>-1.5173517913523726E-3</c:v>
                </c:pt>
                <c:pt idx="2794">
                  <c:v>-1.571042519564414E-3</c:v>
                </c:pt>
                <c:pt idx="2795">
                  <c:v>-1.6086496667666594E-3</c:v>
                </c:pt>
                <c:pt idx="2796">
                  <c:v>-1.6623749813583499E-3</c:v>
                </c:pt>
                <c:pt idx="2797">
                  <c:v>-1.6651276483813371E-3</c:v>
                </c:pt>
                <c:pt idx="2798">
                  <c:v>-1.7038047962845138E-3</c:v>
                </c:pt>
                <c:pt idx="2799">
                  <c:v>-1.7176075886280451E-3</c:v>
                </c:pt>
                <c:pt idx="2800">
                  <c:v>-1.7635116247245453E-3</c:v>
                </c:pt>
                <c:pt idx="2801">
                  <c:v>-1.6785995847062862E-3</c:v>
                </c:pt>
                <c:pt idx="2802">
                  <c:v>-1.7434213776000851E-3</c:v>
                </c:pt>
                <c:pt idx="2803">
                  <c:v>-1.8018850194496672E-3</c:v>
                </c:pt>
                <c:pt idx="2804">
                  <c:v>-1.8702972922445271E-3</c:v>
                </c:pt>
                <c:pt idx="2805">
                  <c:v>-1.8950910482692374E-3</c:v>
                </c:pt>
                <c:pt idx="2806">
                  <c:v>-1.890938194172298E-3</c:v>
                </c:pt>
                <c:pt idx="2807">
                  <c:v>-1.9301785343820432E-3</c:v>
                </c:pt>
                <c:pt idx="2808">
                  <c:v>-1.9881061043610648E-3</c:v>
                </c:pt>
                <c:pt idx="2809">
                  <c:v>-2.0688675244729948E-3</c:v>
                </c:pt>
                <c:pt idx="2810">
                  <c:v>-2.0873304123376624E-3</c:v>
                </c:pt>
                <c:pt idx="2811">
                  <c:v>-2.0964439025518145E-3</c:v>
                </c:pt>
                <c:pt idx="2812">
                  <c:v>-2.1220285164202934E-3</c:v>
                </c:pt>
                <c:pt idx="2813">
                  <c:v>-2.1640136860251458E-3</c:v>
                </c:pt>
                <c:pt idx="2814">
                  <c:v>-2.2068946881356188E-3</c:v>
                </c:pt>
                <c:pt idx="2815">
                  <c:v>-2.2747204126690734E-3</c:v>
                </c:pt>
                <c:pt idx="2816">
                  <c:v>-2.2370272758928111E-3</c:v>
                </c:pt>
                <c:pt idx="2817">
                  <c:v>-2.2262213063588554E-3</c:v>
                </c:pt>
                <c:pt idx="2818">
                  <c:v>-2.3006762517655543E-3</c:v>
                </c:pt>
                <c:pt idx="2819">
                  <c:v>-2.3092265460070704E-3</c:v>
                </c:pt>
                <c:pt idx="2820">
                  <c:v>-2.3991782686438867E-3</c:v>
                </c:pt>
                <c:pt idx="2821">
                  <c:v>-2.456632204511866E-3</c:v>
                </c:pt>
                <c:pt idx="2822">
                  <c:v>-2.4795611987505906E-3</c:v>
                </c:pt>
                <c:pt idx="2823">
                  <c:v>-2.3703585543390915E-3</c:v>
                </c:pt>
                <c:pt idx="2824">
                  <c:v>-2.3424605623538763E-3</c:v>
                </c:pt>
                <c:pt idx="2825">
                  <c:v>-2.3954525978793217E-3</c:v>
                </c:pt>
                <c:pt idx="2826">
                  <c:v>-2.4178646856106711E-3</c:v>
                </c:pt>
                <c:pt idx="2827">
                  <c:v>-2.4503451167061652E-3</c:v>
                </c:pt>
                <c:pt idx="2828">
                  <c:v>-2.4859999296388269E-3</c:v>
                </c:pt>
                <c:pt idx="2829">
                  <c:v>-2.5084234894379165E-3</c:v>
                </c:pt>
                <c:pt idx="2830">
                  <c:v>-2.5272705038250631E-3</c:v>
                </c:pt>
                <c:pt idx="2831">
                  <c:v>-2.5535277507052756E-3</c:v>
                </c:pt>
                <c:pt idx="2832">
                  <c:v>-2.5952196803973315E-3</c:v>
                </c:pt>
                <c:pt idx="2833">
                  <c:v>-2.4597206335272848E-3</c:v>
                </c:pt>
                <c:pt idx="2834">
                  <c:v>-2.4850514183768491E-3</c:v>
                </c:pt>
                <c:pt idx="2835">
                  <c:v>-2.5291550676418417E-3</c:v>
                </c:pt>
                <c:pt idx="2836">
                  <c:v>-2.5953416715297495E-3</c:v>
                </c:pt>
                <c:pt idx="2837">
                  <c:v>-2.6406594616171786E-3</c:v>
                </c:pt>
                <c:pt idx="2838">
                  <c:v>-2.6647025574342287E-3</c:v>
                </c:pt>
                <c:pt idx="2839">
                  <c:v>-2.7399201669848772E-3</c:v>
                </c:pt>
                <c:pt idx="2840">
                  <c:v>-2.7565575402634934E-3</c:v>
                </c:pt>
                <c:pt idx="2841">
                  <c:v>-2.7684380459855884E-3</c:v>
                </c:pt>
                <c:pt idx="2842">
                  <c:v>-3.2877313613492998E-3</c:v>
                </c:pt>
                <c:pt idx="2843">
                  <c:v>-3.2678777383917668E-3</c:v>
                </c:pt>
                <c:pt idx="2844">
                  <c:v>-3.239314899056267E-3</c:v>
                </c:pt>
                <c:pt idx="2845">
                  <c:v>-3.14877135221725E-3</c:v>
                </c:pt>
                <c:pt idx="2846">
                  <c:v>-3.1471072739897021E-3</c:v>
                </c:pt>
                <c:pt idx="2847">
                  <c:v>-3.1760453475119244E-3</c:v>
                </c:pt>
                <c:pt idx="2848">
                  <c:v>-3.2423892075004179E-3</c:v>
                </c:pt>
                <c:pt idx="2849">
                  <c:v>-3.2511411051503458E-3</c:v>
                </c:pt>
                <c:pt idx="2850">
                  <c:v>-3.2917115371825512E-3</c:v>
                </c:pt>
                <c:pt idx="2851">
                  <c:v>-3.3062652441688822E-3</c:v>
                </c:pt>
                <c:pt idx="2852">
                  <c:v>-3.2513813617490728E-3</c:v>
                </c:pt>
                <c:pt idx="2853">
                  <c:v>-3.275301973464595E-3</c:v>
                </c:pt>
                <c:pt idx="2854">
                  <c:v>-3.2518980754746574E-3</c:v>
                </c:pt>
                <c:pt idx="2855">
                  <c:v>-3.2702080464285244E-3</c:v>
                </c:pt>
                <c:pt idx="2856">
                  <c:v>-3.3627598073479037E-3</c:v>
                </c:pt>
                <c:pt idx="2857">
                  <c:v>-3.4403682501684685E-3</c:v>
                </c:pt>
                <c:pt idx="2858">
                  <c:v>-3.4630879353066968E-3</c:v>
                </c:pt>
                <c:pt idx="2859">
                  <c:v>-3.4792753411079236E-3</c:v>
                </c:pt>
                <c:pt idx="2860">
                  <c:v>-3.5444686461535424E-3</c:v>
                </c:pt>
                <c:pt idx="2861">
                  <c:v>-3.5933179942944093E-3</c:v>
                </c:pt>
                <c:pt idx="2862">
                  <c:v>-3.7110705511297359E-3</c:v>
                </c:pt>
                <c:pt idx="2863">
                  <c:v>-3.7381017807291972E-3</c:v>
                </c:pt>
                <c:pt idx="2864">
                  <c:v>-3.6869603473701495E-3</c:v>
                </c:pt>
                <c:pt idx="2865">
                  <c:v>-3.7139939653632048E-3</c:v>
                </c:pt>
                <c:pt idx="2866">
                  <c:v>-3.7668920922457882E-3</c:v>
                </c:pt>
                <c:pt idx="2867">
                  <c:v>-3.8147754457498184E-3</c:v>
                </c:pt>
                <c:pt idx="2868">
                  <c:v>-3.8109531724265233E-3</c:v>
                </c:pt>
                <c:pt idx="2869">
                  <c:v>-3.6971483528163152E-3</c:v>
                </c:pt>
                <c:pt idx="2870">
                  <c:v>-3.7582829369696702E-3</c:v>
                </c:pt>
                <c:pt idx="2871">
                  <c:v>-3.7766041304787556E-3</c:v>
                </c:pt>
                <c:pt idx="2872">
                  <c:v>-3.2856192364547621E-3</c:v>
                </c:pt>
                <c:pt idx="2873">
                  <c:v>-3.3715359178845272E-3</c:v>
                </c:pt>
                <c:pt idx="2874">
                  <c:v>-3.3850623826580106E-3</c:v>
                </c:pt>
                <c:pt idx="2875">
                  <c:v>-3.503545864453117E-3</c:v>
                </c:pt>
                <c:pt idx="2876">
                  <c:v>-3.4663004204842363E-3</c:v>
                </c:pt>
                <c:pt idx="2877">
                  <c:v>-4.0128085245186851E-3</c:v>
                </c:pt>
                <c:pt idx="2878">
                  <c:v>-3.9752029092899877E-3</c:v>
                </c:pt>
                <c:pt idx="2879">
                  <c:v>-4.1030987827475052E-3</c:v>
                </c:pt>
                <c:pt idx="2880">
                  <c:v>-4.0190730572656763E-3</c:v>
                </c:pt>
                <c:pt idx="2881">
                  <c:v>-4.2185355767689892E-3</c:v>
                </c:pt>
                <c:pt idx="2882">
                  <c:v>-4.1956667125655489E-3</c:v>
                </c:pt>
                <c:pt idx="2883">
                  <c:v>-4.1927158292851541E-3</c:v>
                </c:pt>
                <c:pt idx="2884">
                  <c:v>-4.2411271532729611E-3</c:v>
                </c:pt>
                <c:pt idx="2885">
                  <c:v>-4.2090341452281077E-3</c:v>
                </c:pt>
                <c:pt idx="2886">
                  <c:v>-4.2219319496559216E-3</c:v>
                </c:pt>
                <c:pt idx="2887">
                  <c:v>-4.1632248665689486E-3</c:v>
                </c:pt>
                <c:pt idx="2888">
                  <c:v>-4.1477770365360156E-3</c:v>
                </c:pt>
                <c:pt idx="2889">
                  <c:v>-4.1089214085047177E-3</c:v>
                </c:pt>
                <c:pt idx="2890">
                  <c:v>-4.0943878574133397E-3</c:v>
                </c:pt>
                <c:pt idx="2891">
                  <c:v>-4.4989140844848841E-3</c:v>
                </c:pt>
                <c:pt idx="2892">
                  <c:v>-4.5478528755982239E-3</c:v>
                </c:pt>
                <c:pt idx="2893">
                  <c:v>-4.5616213616395118E-3</c:v>
                </c:pt>
                <c:pt idx="2894">
                  <c:v>-4.5784406824714852E-3</c:v>
                </c:pt>
                <c:pt idx="2895">
                  <c:v>-4.5712348894424437E-3</c:v>
                </c:pt>
                <c:pt idx="2896">
                  <c:v>-4.6993695860018114E-3</c:v>
                </c:pt>
                <c:pt idx="2897">
                  <c:v>-4.6791689884021492E-3</c:v>
                </c:pt>
                <c:pt idx="2898">
                  <c:v>-4.6497437082329007E-3</c:v>
                </c:pt>
                <c:pt idx="2899">
                  <c:v>-4.6831004513614438E-3</c:v>
                </c:pt>
                <c:pt idx="2900">
                  <c:v>-4.7271158065540497E-3</c:v>
                </c:pt>
                <c:pt idx="2901">
                  <c:v>-4.7861162628528575E-3</c:v>
                </c:pt>
                <c:pt idx="2902">
                  <c:v>-4.7725051311918731E-3</c:v>
                </c:pt>
                <c:pt idx="2903">
                  <c:v>-4.7415359037112914E-3</c:v>
                </c:pt>
                <c:pt idx="2904">
                  <c:v>-4.7570370132579143E-3</c:v>
                </c:pt>
                <c:pt idx="2905">
                  <c:v>-4.5504766090516124E-3</c:v>
                </c:pt>
                <c:pt idx="2906">
                  <c:v>-4.3777545431531451E-3</c:v>
                </c:pt>
                <c:pt idx="2907">
                  <c:v>-4.3363333768992041E-3</c:v>
                </c:pt>
                <c:pt idx="2908">
                  <c:v>-4.3352912393039844E-3</c:v>
                </c:pt>
                <c:pt idx="2909">
                  <c:v>-4.15750358624567E-3</c:v>
                </c:pt>
                <c:pt idx="2910">
                  <c:v>-4.1409585237806024E-3</c:v>
                </c:pt>
                <c:pt idx="2911">
                  <c:v>-4.0661381449584866E-3</c:v>
                </c:pt>
                <c:pt idx="2912">
                  <c:v>-4.0488161584016913E-3</c:v>
                </c:pt>
                <c:pt idx="2913">
                  <c:v>-4.0814303249290251E-3</c:v>
                </c:pt>
                <c:pt idx="2914">
                  <c:v>-4.0936098027553047E-3</c:v>
                </c:pt>
                <c:pt idx="2915">
                  <c:v>-4.1200455237365707E-3</c:v>
                </c:pt>
                <c:pt idx="2916">
                  <c:v>-4.0712347867439824E-3</c:v>
                </c:pt>
                <c:pt idx="2917">
                  <c:v>-3.9751451776396385E-3</c:v>
                </c:pt>
                <c:pt idx="2918">
                  <c:v>-3.9210322583947965E-3</c:v>
                </c:pt>
                <c:pt idx="2919">
                  <c:v>-3.8915243767664309E-3</c:v>
                </c:pt>
                <c:pt idx="2920">
                  <c:v>-3.9365221748947077E-3</c:v>
                </c:pt>
                <c:pt idx="2921">
                  <c:v>-3.7675918227988436E-3</c:v>
                </c:pt>
                <c:pt idx="2922">
                  <c:v>-3.7052346432416838E-3</c:v>
                </c:pt>
                <c:pt idx="2923">
                  <c:v>-3.6554103487173029E-3</c:v>
                </c:pt>
                <c:pt idx="2924">
                  <c:v>-3.6522273556667262E-3</c:v>
                </c:pt>
                <c:pt idx="2925">
                  <c:v>-3.5875939390721534E-3</c:v>
                </c:pt>
                <c:pt idx="2926">
                  <c:v>-3.654816406885808E-3</c:v>
                </c:pt>
                <c:pt idx="2927">
                  <c:v>-3.5447981620156943E-3</c:v>
                </c:pt>
                <c:pt idx="2928">
                  <c:v>-3.4495317495240041E-3</c:v>
                </c:pt>
                <c:pt idx="2929">
                  <c:v>-3.3192105096554458E-3</c:v>
                </c:pt>
                <c:pt idx="2930">
                  <c:v>-3.2898610826963548E-3</c:v>
                </c:pt>
                <c:pt idx="2931">
                  <c:v>-3.4148858046300079E-3</c:v>
                </c:pt>
                <c:pt idx="2932">
                  <c:v>-3.3916840469346843E-3</c:v>
                </c:pt>
                <c:pt idx="2933">
                  <c:v>-3.3351669950102414E-3</c:v>
                </c:pt>
                <c:pt idx="2934">
                  <c:v>-3.2702066005002584E-3</c:v>
                </c:pt>
                <c:pt idx="2935">
                  <c:v>-3.2347333267703782E-3</c:v>
                </c:pt>
                <c:pt idx="2936">
                  <c:v>-3.2264344519018495E-3</c:v>
                </c:pt>
                <c:pt idx="2937">
                  <c:v>-3.1842201645763124E-3</c:v>
                </c:pt>
                <c:pt idx="2938">
                  <c:v>-3.2349586890907389E-3</c:v>
                </c:pt>
                <c:pt idx="2939">
                  <c:v>-3.2272340684288414E-3</c:v>
                </c:pt>
                <c:pt idx="2940">
                  <c:v>-3.2268079705434216E-3</c:v>
                </c:pt>
                <c:pt idx="2941">
                  <c:v>-3.1547893692778217E-3</c:v>
                </c:pt>
                <c:pt idx="2942">
                  <c:v>-3.0923052153194464E-3</c:v>
                </c:pt>
                <c:pt idx="2943">
                  <c:v>-3.054924752349808E-3</c:v>
                </c:pt>
                <c:pt idx="2944">
                  <c:v>-3.0293105870391468E-3</c:v>
                </c:pt>
                <c:pt idx="2945">
                  <c:v>-3.0318136891693825E-3</c:v>
                </c:pt>
                <c:pt idx="2946">
                  <c:v>-2.9718020627756969E-3</c:v>
                </c:pt>
                <c:pt idx="2947">
                  <c:v>-2.8568757308417014E-3</c:v>
                </c:pt>
                <c:pt idx="2948">
                  <c:v>-2.8871811796279401E-3</c:v>
                </c:pt>
                <c:pt idx="2949">
                  <c:v>-2.8885069144306552E-3</c:v>
                </c:pt>
                <c:pt idx="2950">
                  <c:v>-2.5649761461749021E-3</c:v>
                </c:pt>
                <c:pt idx="2951">
                  <c:v>-2.7055402957956165E-3</c:v>
                </c:pt>
                <c:pt idx="2952">
                  <c:v>-2.7115513913169575E-3</c:v>
                </c:pt>
                <c:pt idx="2953">
                  <c:v>-2.7332343771050427E-3</c:v>
                </c:pt>
                <c:pt idx="2954">
                  <c:v>-2.6887893891405223E-3</c:v>
                </c:pt>
                <c:pt idx="2955">
                  <c:v>-2.4130693170753004E-3</c:v>
                </c:pt>
                <c:pt idx="2956">
                  <c:v>-2.4079996854343699E-3</c:v>
                </c:pt>
                <c:pt idx="2957">
                  <c:v>-2.3560492848349046E-3</c:v>
                </c:pt>
                <c:pt idx="2958">
                  <c:v>-2.3276072087129451E-3</c:v>
                </c:pt>
                <c:pt idx="2959">
                  <c:v>-2.397575431218435E-3</c:v>
                </c:pt>
                <c:pt idx="2960">
                  <c:v>-2.3855441987321591E-3</c:v>
                </c:pt>
                <c:pt idx="2961">
                  <c:v>-2.3674879983294206E-3</c:v>
                </c:pt>
                <c:pt idx="2962">
                  <c:v>-2.3811903080547259E-3</c:v>
                </c:pt>
                <c:pt idx="2963">
                  <c:v>-2.4845794336753046E-3</c:v>
                </c:pt>
                <c:pt idx="2964">
                  <c:v>-2.4455333053928774E-3</c:v>
                </c:pt>
                <c:pt idx="2965">
                  <c:v>-2.4330076596121852E-3</c:v>
                </c:pt>
                <c:pt idx="2966">
                  <c:v>-2.4328347692909036E-3</c:v>
                </c:pt>
                <c:pt idx="2967">
                  <c:v>-2.4941281884884869E-3</c:v>
                </c:pt>
                <c:pt idx="2968">
                  <c:v>-2.5122212095138874E-3</c:v>
                </c:pt>
                <c:pt idx="2969">
                  <c:v>-2.4799712107396177E-3</c:v>
                </c:pt>
                <c:pt idx="2970">
                  <c:v>-2.4967583729811338E-3</c:v>
                </c:pt>
                <c:pt idx="2971">
                  <c:v>-2.4050760693792306E-3</c:v>
                </c:pt>
                <c:pt idx="2972">
                  <c:v>-2.3358571635646586E-3</c:v>
                </c:pt>
                <c:pt idx="2973">
                  <c:v>-2.2875160215581891E-3</c:v>
                </c:pt>
                <c:pt idx="2974">
                  <c:v>-2.2905729869137081E-3</c:v>
                </c:pt>
                <c:pt idx="2975">
                  <c:v>-2.3178699733995556E-3</c:v>
                </c:pt>
                <c:pt idx="2976">
                  <c:v>-2.3262202280912581E-3</c:v>
                </c:pt>
                <c:pt idx="2977">
                  <c:v>-1.8846676736070656E-3</c:v>
                </c:pt>
                <c:pt idx="2978">
                  <c:v>-1.8551213128968902E-3</c:v>
                </c:pt>
                <c:pt idx="2979">
                  <c:v>-1.8313631286708265E-3</c:v>
                </c:pt>
                <c:pt idx="2980">
                  <c:v>-1.8095357900816955E-3</c:v>
                </c:pt>
                <c:pt idx="2981">
                  <c:v>-1.7688482818662976E-3</c:v>
                </c:pt>
                <c:pt idx="2982">
                  <c:v>-1.7775246158766578E-3</c:v>
                </c:pt>
                <c:pt idx="2983">
                  <c:v>-1.3397381444704148E-3</c:v>
                </c:pt>
                <c:pt idx="2984">
                  <c:v>-1.3400855858031191E-3</c:v>
                </c:pt>
                <c:pt idx="2985">
                  <c:v>-1.3517880347516664E-3</c:v>
                </c:pt>
                <c:pt idx="2986">
                  <c:v>-1.2984934961480787E-3</c:v>
                </c:pt>
                <c:pt idx="2987">
                  <c:v>-1.3503422559253409E-3</c:v>
                </c:pt>
                <c:pt idx="2988">
                  <c:v>-1.2809694778022074E-3</c:v>
                </c:pt>
                <c:pt idx="2989">
                  <c:v>-1.2554665954761512E-3</c:v>
                </c:pt>
                <c:pt idx="2990">
                  <c:v>-1.2419275995874113E-3</c:v>
                </c:pt>
                <c:pt idx="2991">
                  <c:v>-1.2693717805286608E-3</c:v>
                </c:pt>
                <c:pt idx="2992">
                  <c:v>-1.3194082176978261E-3</c:v>
                </c:pt>
                <c:pt idx="2993">
                  <c:v>-1.3427140026613937E-3</c:v>
                </c:pt>
                <c:pt idx="2994">
                  <c:v>-1.2888442811285206E-3</c:v>
                </c:pt>
                <c:pt idx="2995">
                  <c:v>-1.1964021071999564E-3</c:v>
                </c:pt>
                <c:pt idx="2996">
                  <c:v>-1.3254526680749334E-3</c:v>
                </c:pt>
                <c:pt idx="2997">
                  <c:v>-1.2365858075835678E-3</c:v>
                </c:pt>
                <c:pt idx="2998">
                  <c:v>-1.2025611042149054E-3</c:v>
                </c:pt>
                <c:pt idx="2999">
                  <c:v>-1.1853704840611989E-3</c:v>
                </c:pt>
                <c:pt idx="3000">
                  <c:v>-1.13787130107601E-3</c:v>
                </c:pt>
                <c:pt idx="3001">
                  <c:v>-1.1762441440585913E-3</c:v>
                </c:pt>
                <c:pt idx="3002">
                  <c:v>-1.1517953290682836E-3</c:v>
                </c:pt>
                <c:pt idx="3003">
                  <c:v>-1.1675302220228723E-3</c:v>
                </c:pt>
                <c:pt idx="3004">
                  <c:v>-1.1912213575479003E-3</c:v>
                </c:pt>
                <c:pt idx="3005">
                  <c:v>-1.1980773916335785E-3</c:v>
                </c:pt>
                <c:pt idx="3006">
                  <c:v>-1.1520231094759303E-3</c:v>
                </c:pt>
                <c:pt idx="3007">
                  <c:v>-1.0541089386888469E-3</c:v>
                </c:pt>
                <c:pt idx="3008">
                  <c:v>-1.0054704640802825E-3</c:v>
                </c:pt>
                <c:pt idx="3009">
                  <c:v>-9.6618190188091368E-4</c:v>
                </c:pt>
                <c:pt idx="3010">
                  <c:v>-9.1976446717800808E-4</c:v>
                </c:pt>
                <c:pt idx="3011">
                  <c:v>-8.3105844800901441E-4</c:v>
                </c:pt>
                <c:pt idx="3012">
                  <c:v>-7.768973499966414E-4</c:v>
                </c:pt>
                <c:pt idx="3013">
                  <c:v>-8.1591702592753723E-4</c:v>
                </c:pt>
                <c:pt idx="3014">
                  <c:v>-7.826037891632831E-4</c:v>
                </c:pt>
                <c:pt idx="3015">
                  <c:v>-4.4758640473552269E-4</c:v>
                </c:pt>
                <c:pt idx="3016">
                  <c:v>-2.1945863568517687E-5</c:v>
                </c:pt>
                <c:pt idx="3017">
                  <c:v>3.82208140554674E-5</c:v>
                </c:pt>
                <c:pt idx="3018">
                  <c:v>-3.2486581826640659E-5</c:v>
                </c:pt>
                <c:pt idx="3019">
                  <c:v>-3.6063941173281044E-5</c:v>
                </c:pt>
                <c:pt idx="3020">
                  <c:v>4.7482983515312327E-5</c:v>
                </c:pt>
                <c:pt idx="3021">
                  <c:v>9.4149717004832212E-5</c:v>
                </c:pt>
                <c:pt idx="3022">
                  <c:v>8.8558109612391078E-5</c:v>
                </c:pt>
                <c:pt idx="3023">
                  <c:v>1.8872540723591236E-4</c:v>
                </c:pt>
                <c:pt idx="3024">
                  <c:v>2.285524082024093E-4</c:v>
                </c:pt>
                <c:pt idx="3025">
                  <c:v>4.3765273197382548E-4</c:v>
                </c:pt>
                <c:pt idx="3026">
                  <c:v>5.0034617705785323E-4</c:v>
                </c:pt>
                <c:pt idx="3027">
                  <c:v>6.7482820294961776E-4</c:v>
                </c:pt>
                <c:pt idx="3028">
                  <c:v>8.6317382210943094E-4</c:v>
                </c:pt>
                <c:pt idx="3029">
                  <c:v>8.7160691583187955E-4</c:v>
                </c:pt>
                <c:pt idx="3030">
                  <c:v>9.3475908773910099E-4</c:v>
                </c:pt>
                <c:pt idx="3031">
                  <c:v>9.2408178546277142E-4</c:v>
                </c:pt>
                <c:pt idx="3032">
                  <c:v>8.6542433886749315E-4</c:v>
                </c:pt>
                <c:pt idx="3033">
                  <c:v>9.0117695068525627E-4</c:v>
                </c:pt>
                <c:pt idx="3034">
                  <c:v>9.3952891598814148E-4</c:v>
                </c:pt>
                <c:pt idx="3035">
                  <c:v>1.027005805142478E-3</c:v>
                </c:pt>
                <c:pt idx="3036">
                  <c:v>1.0613532816952098E-3</c:v>
                </c:pt>
                <c:pt idx="3037">
                  <c:v>1.1183553088613962E-3</c:v>
                </c:pt>
                <c:pt idx="3038">
                  <c:v>1.1701844962686003E-3</c:v>
                </c:pt>
                <c:pt idx="3039">
                  <c:v>1.2883692745184749E-3</c:v>
                </c:pt>
                <c:pt idx="3040">
                  <c:v>1.3260445601890325E-3</c:v>
                </c:pt>
                <c:pt idx="3041">
                  <c:v>1.3754714921865308E-3</c:v>
                </c:pt>
                <c:pt idx="3042">
                  <c:v>1.4245843015503468E-3</c:v>
                </c:pt>
                <c:pt idx="3043">
                  <c:v>1.3145008162978034E-3</c:v>
                </c:pt>
                <c:pt idx="3044">
                  <c:v>1.3081554571483522E-3</c:v>
                </c:pt>
                <c:pt idx="3045">
                  <c:v>1.3817451060122998E-3</c:v>
                </c:pt>
                <c:pt idx="3046">
                  <c:v>1.4950851630752826E-3</c:v>
                </c:pt>
                <c:pt idx="3047">
                  <c:v>1.496923465297062E-3</c:v>
                </c:pt>
                <c:pt idx="3048">
                  <c:v>1.5042507929801108E-3</c:v>
                </c:pt>
                <c:pt idx="3049">
                  <c:v>1.3536624182024504E-3</c:v>
                </c:pt>
                <c:pt idx="3050">
                  <c:v>1.4050044748870061E-3</c:v>
                </c:pt>
                <c:pt idx="3051">
                  <c:v>1.3300656042865011E-3</c:v>
                </c:pt>
                <c:pt idx="3052">
                  <c:v>1.3120549595668773E-3</c:v>
                </c:pt>
                <c:pt idx="3053">
                  <c:v>1.2266475276605515E-3</c:v>
                </c:pt>
                <c:pt idx="3054">
                  <c:v>1.2672235418182964E-3</c:v>
                </c:pt>
                <c:pt idx="3055">
                  <c:v>1.2062784724791165E-3</c:v>
                </c:pt>
                <c:pt idx="3056">
                  <c:v>1.2516233497981144E-3</c:v>
                </c:pt>
                <c:pt idx="3057">
                  <c:v>1.2651924871505127E-3</c:v>
                </c:pt>
                <c:pt idx="3058">
                  <c:v>1.2569059914824265E-3</c:v>
                </c:pt>
                <c:pt idx="3059">
                  <c:v>1.2043955032623455E-3</c:v>
                </c:pt>
                <c:pt idx="3060">
                  <c:v>1.2113840006777732E-3</c:v>
                </c:pt>
                <c:pt idx="3061">
                  <c:v>1.0886921779837966E-3</c:v>
                </c:pt>
                <c:pt idx="3062">
                  <c:v>1.0532947075490018E-3</c:v>
                </c:pt>
                <c:pt idx="3063">
                  <c:v>1.0170268438154384E-3</c:v>
                </c:pt>
                <c:pt idx="3064">
                  <c:v>9.5132682293086468E-4</c:v>
                </c:pt>
                <c:pt idx="3065">
                  <c:v>9.5071284426140323E-4</c:v>
                </c:pt>
                <c:pt idx="3066">
                  <c:v>9.125455779808167E-4</c:v>
                </c:pt>
                <c:pt idx="3067">
                  <c:v>8.7683548864503358E-4</c:v>
                </c:pt>
                <c:pt idx="3068">
                  <c:v>8.6009542799847516E-4</c:v>
                </c:pt>
                <c:pt idx="3069">
                  <c:v>8.5387792708857546E-4</c:v>
                </c:pt>
                <c:pt idx="3070">
                  <c:v>8.2520157819221396E-4</c:v>
                </c:pt>
                <c:pt idx="3071">
                  <c:v>7.7471303456300156E-4</c:v>
                </c:pt>
                <c:pt idx="3072">
                  <c:v>7.3893334268593236E-4</c:v>
                </c:pt>
                <c:pt idx="3073">
                  <c:v>6.8392547008966353E-4</c:v>
                </c:pt>
                <c:pt idx="3074">
                  <c:v>5.4998698653263567E-4</c:v>
                </c:pt>
                <c:pt idx="3075">
                  <c:v>5.764220308246415E-4</c:v>
                </c:pt>
                <c:pt idx="3076">
                  <c:v>5.7368945161129226E-4</c:v>
                </c:pt>
                <c:pt idx="3077">
                  <c:v>6.2176934749813562E-4</c:v>
                </c:pt>
                <c:pt idx="3078">
                  <c:v>5.7154047368390692E-4</c:v>
                </c:pt>
                <c:pt idx="3079">
                  <c:v>9.3382132783870198E-4</c:v>
                </c:pt>
                <c:pt idx="3080">
                  <c:v>9.0886739624984614E-4</c:v>
                </c:pt>
                <c:pt idx="3081">
                  <c:v>8.8858458859886191E-4</c:v>
                </c:pt>
                <c:pt idx="3082">
                  <c:v>9.3884588135129121E-4</c:v>
                </c:pt>
                <c:pt idx="3083">
                  <c:v>1.7297110405456451E-4</c:v>
                </c:pt>
                <c:pt idx="3084">
                  <c:v>2.1004886483622087E-4</c:v>
                </c:pt>
                <c:pt idx="3085">
                  <c:v>-1.6178848559480485E-3</c:v>
                </c:pt>
                <c:pt idx="3086">
                  <c:v>-1.5940041865389887E-3</c:v>
                </c:pt>
                <c:pt idx="3087">
                  <c:v>-1.6184461815603735E-3</c:v>
                </c:pt>
                <c:pt idx="3088">
                  <c:v>-1.6255952368362525E-3</c:v>
                </c:pt>
                <c:pt idx="3089">
                  <c:v>-1.5753324656961887E-3</c:v>
                </c:pt>
                <c:pt idx="3090">
                  <c:v>-1.5772098187658568E-3</c:v>
                </c:pt>
                <c:pt idx="3091">
                  <c:v>-1.5284674045650259E-3</c:v>
                </c:pt>
                <c:pt idx="3092">
                  <c:v>-1.6149342563790414E-3</c:v>
                </c:pt>
                <c:pt idx="3093">
                  <c:v>-1.6226493446721557E-3</c:v>
                </c:pt>
                <c:pt idx="3094">
                  <c:v>-1.6410005230654834E-3</c:v>
                </c:pt>
                <c:pt idx="3095">
                  <c:v>-1.6612477386412916E-3</c:v>
                </c:pt>
                <c:pt idx="3096">
                  <c:v>-1.70747040547925E-3</c:v>
                </c:pt>
                <c:pt idx="3097">
                  <c:v>-1.7144855771819012E-3</c:v>
                </c:pt>
                <c:pt idx="3098">
                  <c:v>-1.8166263470824617E-3</c:v>
                </c:pt>
                <c:pt idx="3099">
                  <c:v>-1.7975773043787946E-3</c:v>
                </c:pt>
                <c:pt idx="3100">
                  <c:v>-1.7469239862571984E-3</c:v>
                </c:pt>
                <c:pt idx="3101">
                  <c:v>-1.759798364707188E-3</c:v>
                </c:pt>
                <c:pt idx="3102">
                  <c:v>-1.8120167889170702E-3</c:v>
                </c:pt>
                <c:pt idx="3103">
                  <c:v>-1.7761685924330139E-3</c:v>
                </c:pt>
                <c:pt idx="3104">
                  <c:v>-1.7958498289375457E-3</c:v>
                </c:pt>
                <c:pt idx="3105">
                  <c:v>-1.7671821850777647E-3</c:v>
                </c:pt>
                <c:pt idx="3106">
                  <c:v>-1.7794816744267639E-3</c:v>
                </c:pt>
                <c:pt idx="3107">
                  <c:v>-1.8190068131176407E-3</c:v>
                </c:pt>
                <c:pt idx="3108">
                  <c:v>-1.8388234696207206E-3</c:v>
                </c:pt>
                <c:pt idx="3109">
                  <c:v>-1.8888022517039582E-3</c:v>
                </c:pt>
                <c:pt idx="3110">
                  <c:v>-1.9462963352155915E-3</c:v>
                </c:pt>
                <c:pt idx="3111">
                  <c:v>-2.0470004647497042E-3</c:v>
                </c:pt>
                <c:pt idx="3112">
                  <c:v>-2.0974452880959671E-3</c:v>
                </c:pt>
                <c:pt idx="3113">
                  <c:v>-2.1321664962939968E-3</c:v>
                </c:pt>
                <c:pt idx="3114">
                  <c:v>-2.1541278241178352E-3</c:v>
                </c:pt>
                <c:pt idx="3115">
                  <c:v>-2.2306495717002717E-3</c:v>
                </c:pt>
                <c:pt idx="3116">
                  <c:v>-2.3058638245516683E-3</c:v>
                </c:pt>
                <c:pt idx="3117">
                  <c:v>-2.3501611648220067E-3</c:v>
                </c:pt>
                <c:pt idx="3118">
                  <c:v>-2.3575406373208541E-3</c:v>
                </c:pt>
                <c:pt idx="3119">
                  <c:v>-2.4079792917304221E-3</c:v>
                </c:pt>
                <c:pt idx="3120">
                  <c:v>-2.4441387791470648E-3</c:v>
                </c:pt>
                <c:pt idx="3121">
                  <c:v>-2.5015992946006982E-3</c:v>
                </c:pt>
                <c:pt idx="3122">
                  <c:v>-2.5402987357836526E-3</c:v>
                </c:pt>
                <c:pt idx="3123">
                  <c:v>-2.5257177332363989E-3</c:v>
                </c:pt>
                <c:pt idx="3124">
                  <c:v>-2.511991742277897E-3</c:v>
                </c:pt>
                <c:pt idx="3125">
                  <c:v>-2.4793478050949558E-3</c:v>
                </c:pt>
                <c:pt idx="3126">
                  <c:v>-2.5387194356168985E-3</c:v>
                </c:pt>
                <c:pt idx="3127">
                  <c:v>-2.5620262002281624E-3</c:v>
                </c:pt>
                <c:pt idx="3128">
                  <c:v>-2.5525751099000349E-3</c:v>
                </c:pt>
                <c:pt idx="3129">
                  <c:v>-2.5784226503532404E-3</c:v>
                </c:pt>
                <c:pt idx="3130">
                  <c:v>-2.6186626593149853E-3</c:v>
                </c:pt>
                <c:pt idx="3131">
                  <c:v>-2.6237949074321421E-3</c:v>
                </c:pt>
                <c:pt idx="3132">
                  <c:v>-2.7079742076800972E-3</c:v>
                </c:pt>
                <c:pt idx="3133">
                  <c:v>-2.6765720536664483E-3</c:v>
                </c:pt>
                <c:pt idx="3134">
                  <c:v>-2.6789700733911292E-3</c:v>
                </c:pt>
                <c:pt idx="3135">
                  <c:v>-2.742743827811589E-3</c:v>
                </c:pt>
                <c:pt idx="3136">
                  <c:v>-2.6699359995002725E-3</c:v>
                </c:pt>
                <c:pt idx="3137">
                  <c:v>-2.7348574166990991E-3</c:v>
                </c:pt>
                <c:pt idx="3138">
                  <c:v>-2.5211938442302184E-3</c:v>
                </c:pt>
                <c:pt idx="3139">
                  <c:v>-2.5728008624306131E-3</c:v>
                </c:pt>
                <c:pt idx="3140">
                  <c:v>-2.5225528792847118E-3</c:v>
                </c:pt>
                <c:pt idx="3141">
                  <c:v>-2.5693510411862741E-3</c:v>
                </c:pt>
                <c:pt idx="3142">
                  <c:v>-2.5220001190340291E-3</c:v>
                </c:pt>
                <c:pt idx="3143">
                  <c:v>-2.5893945089898729E-3</c:v>
                </c:pt>
                <c:pt idx="3144">
                  <c:v>-2.7435685400838405E-3</c:v>
                </c:pt>
                <c:pt idx="3145">
                  <c:v>-2.8256879861089379E-3</c:v>
                </c:pt>
                <c:pt idx="3146">
                  <c:v>-2.822707830584581E-3</c:v>
                </c:pt>
                <c:pt idx="3147">
                  <c:v>-2.7755436944001399E-3</c:v>
                </c:pt>
                <c:pt idx="3148">
                  <c:v>-2.7822931726109168E-3</c:v>
                </c:pt>
                <c:pt idx="3149">
                  <c:v>-2.8630707392169885E-3</c:v>
                </c:pt>
                <c:pt idx="3150">
                  <c:v>-2.9136996395795478E-3</c:v>
                </c:pt>
                <c:pt idx="3151">
                  <c:v>-3.0637492346021755E-3</c:v>
                </c:pt>
                <c:pt idx="3152">
                  <c:v>-3.0623350671046268E-3</c:v>
                </c:pt>
                <c:pt idx="3153">
                  <c:v>-3.1073891947775989E-3</c:v>
                </c:pt>
                <c:pt idx="3154">
                  <c:v>-3.1563303356270112E-3</c:v>
                </c:pt>
                <c:pt idx="3155">
                  <c:v>-3.1944369978360587E-3</c:v>
                </c:pt>
                <c:pt idx="3156">
                  <c:v>-3.238758388297569E-3</c:v>
                </c:pt>
                <c:pt idx="3157">
                  <c:v>-3.1935266271186924E-3</c:v>
                </c:pt>
                <c:pt idx="3158">
                  <c:v>-3.2160559186029669E-3</c:v>
                </c:pt>
                <c:pt idx="3159">
                  <c:v>-3.2342013927233459E-3</c:v>
                </c:pt>
                <c:pt idx="3160">
                  <c:v>-3.3006515912149537E-3</c:v>
                </c:pt>
                <c:pt idx="3161">
                  <c:v>-3.2846186808044298E-3</c:v>
                </c:pt>
                <c:pt idx="3162">
                  <c:v>-3.2582731080896821E-3</c:v>
                </c:pt>
                <c:pt idx="3163">
                  <c:v>-3.2624042666530295E-3</c:v>
                </c:pt>
                <c:pt idx="3164">
                  <c:v>-3.2944979007574204E-3</c:v>
                </c:pt>
                <c:pt idx="3165">
                  <c:v>-3.286347738742923E-3</c:v>
                </c:pt>
                <c:pt idx="3166">
                  <c:v>-3.3035054708282496E-3</c:v>
                </c:pt>
                <c:pt idx="3167">
                  <c:v>-3.3623381216907333E-3</c:v>
                </c:pt>
                <c:pt idx="3168">
                  <c:v>-3.4350663761354427E-3</c:v>
                </c:pt>
                <c:pt idx="3169">
                  <c:v>-3.4422687684824149E-3</c:v>
                </c:pt>
                <c:pt idx="3170">
                  <c:v>-3.4385829792676903E-3</c:v>
                </c:pt>
                <c:pt idx="3171">
                  <c:v>-3.4709098602297983E-3</c:v>
                </c:pt>
                <c:pt idx="3172">
                  <c:v>-3.5614231081315673E-3</c:v>
                </c:pt>
                <c:pt idx="3173">
                  <c:v>-3.5799164596007627E-3</c:v>
                </c:pt>
                <c:pt idx="3174">
                  <c:v>-3.6134244098311452E-3</c:v>
                </c:pt>
                <c:pt idx="3175">
                  <c:v>-3.6569049484290739E-3</c:v>
                </c:pt>
                <c:pt idx="3176">
                  <c:v>-3.614064257426497E-3</c:v>
                </c:pt>
                <c:pt idx="3177">
                  <c:v>-3.9579516426294648E-3</c:v>
                </c:pt>
                <c:pt idx="3178">
                  <c:v>-3.9645143675397509E-3</c:v>
                </c:pt>
                <c:pt idx="3179">
                  <c:v>-4.0038097826913255E-3</c:v>
                </c:pt>
                <c:pt idx="3180">
                  <c:v>-3.9911565078162292E-3</c:v>
                </c:pt>
                <c:pt idx="3181">
                  <c:v>-3.9636752910151563E-3</c:v>
                </c:pt>
                <c:pt idx="3182">
                  <c:v>-3.9314322038094263E-3</c:v>
                </c:pt>
                <c:pt idx="3183">
                  <c:v>-3.8624557753739186E-3</c:v>
                </c:pt>
                <c:pt idx="3184">
                  <c:v>-3.8236996615967911E-3</c:v>
                </c:pt>
                <c:pt idx="3185">
                  <c:v>-3.7449364230638382E-3</c:v>
                </c:pt>
                <c:pt idx="3186">
                  <c:v>-3.7504040934632776E-3</c:v>
                </c:pt>
                <c:pt idx="3187">
                  <c:v>-3.7786267532764484E-3</c:v>
                </c:pt>
                <c:pt idx="3188">
                  <c:v>-3.8005964372435086E-3</c:v>
                </c:pt>
                <c:pt idx="3189">
                  <c:v>-3.8322302208946279E-3</c:v>
                </c:pt>
                <c:pt idx="3190">
                  <c:v>-3.8525234933765029E-3</c:v>
                </c:pt>
                <c:pt idx="3191">
                  <c:v>-3.8684218653761704E-3</c:v>
                </c:pt>
                <c:pt idx="3192">
                  <c:v>-3.8661152011892908E-3</c:v>
                </c:pt>
                <c:pt idx="3193">
                  <c:v>-3.8951416093752078E-3</c:v>
                </c:pt>
                <c:pt idx="3194">
                  <c:v>-3.9248956954467396E-3</c:v>
                </c:pt>
                <c:pt idx="3195">
                  <c:v>-3.9359516403535411E-3</c:v>
                </c:pt>
                <c:pt idx="3196">
                  <c:v>-3.9688060484003307E-3</c:v>
                </c:pt>
                <c:pt idx="3197">
                  <c:v>-3.9680300154620873E-3</c:v>
                </c:pt>
                <c:pt idx="3198">
                  <c:v>-4.0032115376237298E-3</c:v>
                </c:pt>
                <c:pt idx="3199">
                  <c:v>-4.0453753148838034E-3</c:v>
                </c:pt>
                <c:pt idx="3200">
                  <c:v>-4.12068075500438E-3</c:v>
                </c:pt>
                <c:pt idx="3201">
                  <c:v>-4.1226397061187026E-3</c:v>
                </c:pt>
                <c:pt idx="3202">
                  <c:v>-4.1405468968020998E-3</c:v>
                </c:pt>
                <c:pt idx="3203">
                  <c:v>-4.1277587569961138E-3</c:v>
                </c:pt>
                <c:pt idx="3204">
                  <c:v>-4.161015254993905E-3</c:v>
                </c:pt>
                <c:pt idx="3205">
                  <c:v>-4.1667492465504719E-3</c:v>
                </c:pt>
                <c:pt idx="3206">
                  <c:v>-4.1259764630395823E-3</c:v>
                </c:pt>
                <c:pt idx="3207">
                  <c:v>-4.1608894895104331E-3</c:v>
                </c:pt>
                <c:pt idx="3208">
                  <c:v>-4.186690994618103E-3</c:v>
                </c:pt>
                <c:pt idx="3209">
                  <c:v>-4.2553970734613422E-3</c:v>
                </c:pt>
                <c:pt idx="3210">
                  <c:v>-4.2843329326752722E-3</c:v>
                </c:pt>
                <c:pt idx="3211">
                  <c:v>-4.1724175830556431E-3</c:v>
                </c:pt>
                <c:pt idx="3212">
                  <c:v>-4.236652056578305E-3</c:v>
                </c:pt>
                <c:pt idx="3213">
                  <c:v>-4.2704480557944624E-3</c:v>
                </c:pt>
                <c:pt idx="3214">
                  <c:v>-4.3162720683649347E-3</c:v>
                </c:pt>
                <c:pt idx="3215">
                  <c:v>-4.0569187410239849E-3</c:v>
                </c:pt>
                <c:pt idx="3216">
                  <c:v>-4.134773972052086E-3</c:v>
                </c:pt>
                <c:pt idx="3217">
                  <c:v>-4.2233620497620361E-3</c:v>
                </c:pt>
                <c:pt idx="3218">
                  <c:v>-4.2594486526897901E-3</c:v>
                </c:pt>
                <c:pt idx="3219">
                  <c:v>-4.2700173228259475E-3</c:v>
                </c:pt>
                <c:pt idx="3220">
                  <c:v>-4.3795877739642997E-3</c:v>
                </c:pt>
                <c:pt idx="3221">
                  <c:v>-4.4244277492362372E-3</c:v>
                </c:pt>
                <c:pt idx="3222">
                  <c:v>-4.4538345102208554E-3</c:v>
                </c:pt>
                <c:pt idx="3223">
                  <c:v>-4.4884213000007112E-3</c:v>
                </c:pt>
                <c:pt idx="3224">
                  <c:v>-4.4866672196057777E-3</c:v>
                </c:pt>
                <c:pt idx="3225">
                  <c:v>-4.5240809863571485E-3</c:v>
                </c:pt>
                <c:pt idx="3226">
                  <c:v>-4.469412100842618E-3</c:v>
                </c:pt>
                <c:pt idx="3227">
                  <c:v>-4.4488506837174757E-3</c:v>
                </c:pt>
                <c:pt idx="3228">
                  <c:v>-4.4431430648995685E-3</c:v>
                </c:pt>
                <c:pt idx="3229">
                  <c:v>-4.4288871648371364E-3</c:v>
                </c:pt>
                <c:pt idx="3230">
                  <c:v>-4.5452524580963383E-3</c:v>
                </c:pt>
                <c:pt idx="3231">
                  <c:v>-4.5683075120488414E-3</c:v>
                </c:pt>
                <c:pt idx="3232">
                  <c:v>-4.6248913000953573E-3</c:v>
                </c:pt>
                <c:pt idx="3233">
                  <c:v>-4.6260254439272064E-3</c:v>
                </c:pt>
                <c:pt idx="3234">
                  <c:v>-4.6398525408327673E-3</c:v>
                </c:pt>
                <c:pt idx="3235">
                  <c:v>-4.6749106232633064E-3</c:v>
                </c:pt>
                <c:pt idx="3236">
                  <c:v>-4.7231192914223286E-3</c:v>
                </c:pt>
                <c:pt idx="3237">
                  <c:v>-4.7318552282362702E-3</c:v>
                </c:pt>
                <c:pt idx="3238">
                  <c:v>-4.664794066784772E-3</c:v>
                </c:pt>
                <c:pt idx="3239">
                  <c:v>-4.6801484227847467E-3</c:v>
                </c:pt>
                <c:pt idx="3240">
                  <c:v>-4.6902078476822595E-3</c:v>
                </c:pt>
                <c:pt idx="3241">
                  <c:v>-4.6242132849130257E-3</c:v>
                </c:pt>
                <c:pt idx="3242">
                  <c:v>-4.5879690004864138E-3</c:v>
                </c:pt>
                <c:pt idx="3243">
                  <c:v>-4.5675551216743937E-3</c:v>
                </c:pt>
                <c:pt idx="3244">
                  <c:v>-4.6595863859807407E-3</c:v>
                </c:pt>
                <c:pt idx="3245">
                  <c:v>-4.7977526254752156E-3</c:v>
                </c:pt>
                <c:pt idx="3246">
                  <c:v>-4.7033068636993525E-3</c:v>
                </c:pt>
                <c:pt idx="3247">
                  <c:v>-4.6510255191031247E-3</c:v>
                </c:pt>
                <c:pt idx="3248">
                  <c:v>-4.6188384331530274E-3</c:v>
                </c:pt>
                <c:pt idx="3249">
                  <c:v>-4.5683166857730662E-3</c:v>
                </c:pt>
                <c:pt idx="3250">
                  <c:v>-4.5297271355765334E-3</c:v>
                </c:pt>
                <c:pt idx="3251">
                  <c:v>-4.5542546546102347E-3</c:v>
                </c:pt>
                <c:pt idx="3252">
                  <c:v>-4.5260771221365959E-3</c:v>
                </c:pt>
                <c:pt idx="3253">
                  <c:v>-4.5495198474221343E-3</c:v>
                </c:pt>
                <c:pt idx="3254">
                  <c:v>-4.5101972351214714E-3</c:v>
                </c:pt>
                <c:pt idx="3255">
                  <c:v>-4.4585285738809599E-3</c:v>
                </c:pt>
                <c:pt idx="3256">
                  <c:v>-4.4079676937190948E-3</c:v>
                </c:pt>
                <c:pt idx="3257">
                  <c:v>-4.4039472049213213E-3</c:v>
                </c:pt>
                <c:pt idx="3258">
                  <c:v>-4.4148736329244764E-3</c:v>
                </c:pt>
                <c:pt idx="3259">
                  <c:v>-4.4498025705078659E-3</c:v>
                </c:pt>
                <c:pt idx="3260">
                  <c:v>-4.3931786114380644E-3</c:v>
                </c:pt>
                <c:pt idx="3261">
                  <c:v>-4.3360977031116077E-3</c:v>
                </c:pt>
                <c:pt idx="3262">
                  <c:v>-4.2460610925884046E-3</c:v>
                </c:pt>
                <c:pt idx="3263">
                  <c:v>-4.2499859205995527E-3</c:v>
                </c:pt>
                <c:pt idx="3264">
                  <c:v>-4.2282932484083435E-3</c:v>
                </c:pt>
                <c:pt idx="3265">
                  <c:v>-4.207235002101406E-3</c:v>
                </c:pt>
                <c:pt idx="3266">
                  <c:v>-4.1605472580419356E-3</c:v>
                </c:pt>
                <c:pt idx="3267">
                  <c:v>-4.0508135190823191E-3</c:v>
                </c:pt>
                <c:pt idx="3268">
                  <c:v>-3.9579854211013732E-3</c:v>
                </c:pt>
                <c:pt idx="3269">
                  <c:v>-3.9483396945335647E-3</c:v>
                </c:pt>
                <c:pt idx="3270">
                  <c:v>-3.9291098791981449E-3</c:v>
                </c:pt>
                <c:pt idx="3271">
                  <c:v>-3.8810223117712317E-3</c:v>
                </c:pt>
                <c:pt idx="3272">
                  <c:v>-3.8187636265797353E-3</c:v>
                </c:pt>
                <c:pt idx="3273">
                  <c:v>-3.8119023188019074E-3</c:v>
                </c:pt>
                <c:pt idx="3274">
                  <c:v>-3.7319618277869004E-3</c:v>
                </c:pt>
                <c:pt idx="3275">
                  <c:v>-3.7402213751188684E-3</c:v>
                </c:pt>
                <c:pt idx="3276">
                  <c:v>-3.7296452750158471E-3</c:v>
                </c:pt>
                <c:pt idx="3277">
                  <c:v>-3.7050830733055262E-3</c:v>
                </c:pt>
                <c:pt idx="3278">
                  <c:v>-3.5770147239737593E-3</c:v>
                </c:pt>
                <c:pt idx="3279">
                  <c:v>-3.5545403182380975E-3</c:v>
                </c:pt>
                <c:pt idx="3280">
                  <c:v>-3.5305355683709072E-3</c:v>
                </c:pt>
                <c:pt idx="3281">
                  <c:v>-3.500746392629317E-3</c:v>
                </c:pt>
                <c:pt idx="3282">
                  <c:v>-3.396076881566068E-3</c:v>
                </c:pt>
                <c:pt idx="3283">
                  <c:v>-3.3150137202442309E-3</c:v>
                </c:pt>
                <c:pt idx="3284">
                  <c:v>-3.3792525586187061E-3</c:v>
                </c:pt>
                <c:pt idx="3285">
                  <c:v>-3.4134975461601602E-3</c:v>
                </c:pt>
                <c:pt idx="3286">
                  <c:v>-3.3218981897785715E-3</c:v>
                </c:pt>
                <c:pt idx="3287">
                  <c:v>-3.3080990614888783E-3</c:v>
                </c:pt>
                <c:pt idx="3288">
                  <c:v>-3.289079062909539E-3</c:v>
                </c:pt>
                <c:pt idx="3289">
                  <c:v>-3.2900200837929772E-3</c:v>
                </c:pt>
                <c:pt idx="3290">
                  <c:v>-3.2819511475262741E-3</c:v>
                </c:pt>
                <c:pt idx="3291">
                  <c:v>-3.3907641552954892E-3</c:v>
                </c:pt>
                <c:pt idx="3292">
                  <c:v>-3.3463079961189024E-3</c:v>
                </c:pt>
                <c:pt idx="3293">
                  <c:v>-3.3577375522718667E-3</c:v>
                </c:pt>
                <c:pt idx="3294">
                  <c:v>-3.3317605126239602E-3</c:v>
                </c:pt>
                <c:pt idx="3295">
                  <c:v>-3.3194921141429523E-3</c:v>
                </c:pt>
                <c:pt idx="3296">
                  <c:v>-3.4186294975731002E-3</c:v>
                </c:pt>
                <c:pt idx="3297">
                  <c:v>-3.4044525779002299E-3</c:v>
                </c:pt>
                <c:pt idx="3298">
                  <c:v>-3.4221025218957868E-3</c:v>
                </c:pt>
                <c:pt idx="3299">
                  <c:v>-3.372848165920872E-3</c:v>
                </c:pt>
                <c:pt idx="3300">
                  <c:v>-3.361253687990895E-3</c:v>
                </c:pt>
                <c:pt idx="3301">
                  <c:v>-3.2894337251260231E-3</c:v>
                </c:pt>
                <c:pt idx="3302">
                  <c:v>-3.2847077221371812E-3</c:v>
                </c:pt>
                <c:pt idx="3303">
                  <c:v>-3.2329970038674771E-3</c:v>
                </c:pt>
                <c:pt idx="3304">
                  <c:v>-3.2072605236916907E-3</c:v>
                </c:pt>
                <c:pt idx="3305">
                  <c:v>-3.1585460896680351E-3</c:v>
                </c:pt>
                <c:pt idx="3306">
                  <c:v>-3.1125248274667117E-3</c:v>
                </c:pt>
                <c:pt idx="3307">
                  <c:v>-3.0261150512574941E-3</c:v>
                </c:pt>
                <c:pt idx="3308">
                  <c:v>-3.072504263982645E-3</c:v>
                </c:pt>
                <c:pt idx="3309">
                  <c:v>-3.0522817012652581E-3</c:v>
                </c:pt>
                <c:pt idx="3310">
                  <c:v>-3.0716928092779927E-3</c:v>
                </c:pt>
                <c:pt idx="3311">
                  <c:v>-3.044614206219709E-3</c:v>
                </c:pt>
                <c:pt idx="3312">
                  <c:v>-3.0102794426647428E-3</c:v>
                </c:pt>
                <c:pt idx="3313">
                  <c:v>-3.0170583427722164E-3</c:v>
                </c:pt>
                <c:pt idx="3314">
                  <c:v>-2.9932636874792085E-3</c:v>
                </c:pt>
                <c:pt idx="3315">
                  <c:v>-2.9985587397129976E-3</c:v>
                </c:pt>
                <c:pt idx="3316">
                  <c:v>-3.0202042815911101E-3</c:v>
                </c:pt>
                <c:pt idx="3317">
                  <c:v>-2.9706565615010838E-3</c:v>
                </c:pt>
                <c:pt idx="3318">
                  <c:v>-2.9613049779692036E-3</c:v>
                </c:pt>
                <c:pt idx="3319">
                  <c:v>-2.9563796918795626E-3</c:v>
                </c:pt>
                <c:pt idx="3320">
                  <c:v>-2.9823490836168309E-3</c:v>
                </c:pt>
                <c:pt idx="3321">
                  <c:v>-2.968218183866056E-3</c:v>
                </c:pt>
                <c:pt idx="3322">
                  <c:v>-2.9621763523514089E-3</c:v>
                </c:pt>
                <c:pt idx="3323">
                  <c:v>-2.9630499715161962E-3</c:v>
                </c:pt>
                <c:pt idx="3324">
                  <c:v>-2.9479569388355387E-3</c:v>
                </c:pt>
                <c:pt idx="3325">
                  <c:v>-2.9620139934865009E-3</c:v>
                </c:pt>
                <c:pt idx="3326">
                  <c:v>-2.8919621648720861E-3</c:v>
                </c:pt>
                <c:pt idx="3327">
                  <c:v>-2.9159968162479899E-3</c:v>
                </c:pt>
                <c:pt idx="3328">
                  <c:v>-2.8408116781126758E-3</c:v>
                </c:pt>
                <c:pt idx="3329">
                  <c:v>-2.7376515783434918E-3</c:v>
                </c:pt>
                <c:pt idx="3330">
                  <c:v>-2.7021588439848365E-3</c:v>
                </c:pt>
                <c:pt idx="3331">
                  <c:v>-2.6259226723073237E-3</c:v>
                </c:pt>
                <c:pt idx="3332">
                  <c:v>-2.6316098390212206E-3</c:v>
                </c:pt>
                <c:pt idx="3333">
                  <c:v>-2.6421766862673168E-3</c:v>
                </c:pt>
                <c:pt idx="3334">
                  <c:v>-2.6217377996385904E-3</c:v>
                </c:pt>
                <c:pt idx="3335">
                  <c:v>-2.6126347952455387E-3</c:v>
                </c:pt>
                <c:pt idx="3336">
                  <c:v>-2.5824788673832755E-3</c:v>
                </c:pt>
                <c:pt idx="3337">
                  <c:v>-2.5703449631548914E-3</c:v>
                </c:pt>
                <c:pt idx="3338">
                  <c:v>-2.5602640043813629E-3</c:v>
                </c:pt>
                <c:pt idx="3339">
                  <c:v>-2.5683040258441814E-3</c:v>
                </c:pt>
                <c:pt idx="3340">
                  <c:v>-2.5772766746177123E-3</c:v>
                </c:pt>
                <c:pt idx="3341">
                  <c:v>-2.5883521257885622E-3</c:v>
                </c:pt>
                <c:pt idx="3342">
                  <c:v>-2.6108042464271231E-3</c:v>
                </c:pt>
                <c:pt idx="3343">
                  <c:v>-2.6419455805734016E-3</c:v>
                </c:pt>
                <c:pt idx="3344">
                  <c:v>-2.7327977009016235E-3</c:v>
                </c:pt>
                <c:pt idx="3345">
                  <c:v>-2.7439763945117379E-3</c:v>
                </c:pt>
                <c:pt idx="3346">
                  <c:v>-2.6990815792421463E-3</c:v>
                </c:pt>
                <c:pt idx="3347">
                  <c:v>-2.7002308176063972E-3</c:v>
                </c:pt>
                <c:pt idx="3348">
                  <c:v>-2.6516290523914687E-3</c:v>
                </c:pt>
                <c:pt idx="3349">
                  <c:v>-2.569796777211919E-3</c:v>
                </c:pt>
                <c:pt idx="3350">
                  <c:v>-2.4796149233110576E-3</c:v>
                </c:pt>
                <c:pt idx="3351">
                  <c:v>-2.4747893744895277E-3</c:v>
                </c:pt>
                <c:pt idx="3352">
                  <c:v>-2.4640331293184214E-3</c:v>
                </c:pt>
                <c:pt idx="3353">
                  <c:v>-2.4870346627432482E-3</c:v>
                </c:pt>
                <c:pt idx="3354">
                  <c:v>-2.4889983684757144E-3</c:v>
                </c:pt>
                <c:pt idx="3355">
                  <c:v>-2.5036858896915204E-3</c:v>
                </c:pt>
                <c:pt idx="3356">
                  <c:v>-2.4363477246996945E-3</c:v>
                </c:pt>
                <c:pt idx="3357">
                  <c:v>-2.4140787899655791E-3</c:v>
                </c:pt>
                <c:pt idx="3358">
                  <c:v>-2.4124066384675347E-3</c:v>
                </c:pt>
                <c:pt idx="3359">
                  <c:v>-2.3998428630517266E-3</c:v>
                </c:pt>
                <c:pt idx="3360">
                  <c:v>-2.3441159062228545E-3</c:v>
                </c:pt>
                <c:pt idx="3361">
                  <c:v>-2.3882397060148719E-3</c:v>
                </c:pt>
                <c:pt idx="3362">
                  <c:v>-2.4005629500368775E-3</c:v>
                </c:pt>
                <c:pt idx="3363">
                  <c:v>-2.4040882433346011E-3</c:v>
                </c:pt>
                <c:pt idx="3364">
                  <c:v>-2.4097143797192633E-3</c:v>
                </c:pt>
                <c:pt idx="3365">
                  <c:v>-2.304227790520863E-3</c:v>
                </c:pt>
                <c:pt idx="3366">
                  <c:v>-2.2925530886276357E-3</c:v>
                </c:pt>
                <c:pt idx="3367">
                  <c:v>-2.0873042018165755E-3</c:v>
                </c:pt>
                <c:pt idx="3368">
                  <c:v>-1.997050181878679E-3</c:v>
                </c:pt>
                <c:pt idx="3369">
                  <c:v>-1.9634756978477164E-3</c:v>
                </c:pt>
                <c:pt idx="3370">
                  <c:v>-1.9674297179698153E-3</c:v>
                </c:pt>
                <c:pt idx="3371">
                  <c:v>-1.9721716646302623E-3</c:v>
                </c:pt>
                <c:pt idx="3372">
                  <c:v>-1.7977676022166156E-3</c:v>
                </c:pt>
                <c:pt idx="3373">
                  <c:v>-1.7884876416439655E-3</c:v>
                </c:pt>
                <c:pt idx="3374">
                  <c:v>-1.6954575540037986E-3</c:v>
                </c:pt>
                <c:pt idx="3375">
                  <c:v>-1.4888944753315148E-3</c:v>
                </c:pt>
                <c:pt idx="3376">
                  <c:v>-1.4767387140099952E-3</c:v>
                </c:pt>
                <c:pt idx="3377">
                  <c:v>-1.5096618872710854E-3</c:v>
                </c:pt>
                <c:pt idx="3378">
                  <c:v>-1.4699872750495446E-3</c:v>
                </c:pt>
                <c:pt idx="3379">
                  <c:v>-1.4077771903534542E-3</c:v>
                </c:pt>
                <c:pt idx="3380">
                  <c:v>-1.4132402355214735E-3</c:v>
                </c:pt>
                <c:pt idx="3381">
                  <c:v>-1.4141108665747248E-3</c:v>
                </c:pt>
                <c:pt idx="3382">
                  <c:v>-1.363484103217405E-3</c:v>
                </c:pt>
                <c:pt idx="3383">
                  <c:v>-1.3305793877527172E-3</c:v>
                </c:pt>
                <c:pt idx="3384">
                  <c:v>-1.3196690819747836E-3</c:v>
                </c:pt>
                <c:pt idx="3385">
                  <c:v>-1.3327381351808665E-3</c:v>
                </c:pt>
                <c:pt idx="3386">
                  <c:v>-1.3140869830907675E-3</c:v>
                </c:pt>
                <c:pt idx="3387">
                  <c:v>-1.3758894463349325E-3</c:v>
                </c:pt>
                <c:pt idx="3388">
                  <c:v>-1.3771769202489681E-3</c:v>
                </c:pt>
                <c:pt idx="3389">
                  <c:v>-1.3826237320139212E-3</c:v>
                </c:pt>
                <c:pt idx="3390">
                  <c:v>-1.3888688169008123E-3</c:v>
                </c:pt>
                <c:pt idx="3391">
                  <c:v>-1.3960784057700515E-3</c:v>
                </c:pt>
                <c:pt idx="3392">
                  <c:v>-1.3889594958985674E-3</c:v>
                </c:pt>
                <c:pt idx="3393">
                  <c:v>-1.4039542811892236E-3</c:v>
                </c:pt>
                <c:pt idx="3394">
                  <c:v>-1.4033067704186664E-3</c:v>
                </c:pt>
                <c:pt idx="3395">
                  <c:v>-1.3291215144956015E-3</c:v>
                </c:pt>
                <c:pt idx="3396">
                  <c:v>-1.3463800395950853E-3</c:v>
                </c:pt>
                <c:pt idx="3397">
                  <c:v>-1.3440483197629804E-3</c:v>
                </c:pt>
                <c:pt idx="3398">
                  <c:v>-1.3463885050697399E-3</c:v>
                </c:pt>
                <c:pt idx="3399">
                  <c:v>-1.355046875329502E-3</c:v>
                </c:pt>
                <c:pt idx="3400">
                  <c:v>-1.3036399014354494E-3</c:v>
                </c:pt>
                <c:pt idx="3401">
                  <c:v>-1.3378768470618807E-3</c:v>
                </c:pt>
                <c:pt idx="3402">
                  <c:v>-1.3582569784956755E-3</c:v>
                </c:pt>
                <c:pt idx="3403">
                  <c:v>-1.4485670411916729E-3</c:v>
                </c:pt>
                <c:pt idx="3404">
                  <c:v>-1.4356490361551177E-3</c:v>
                </c:pt>
                <c:pt idx="3405">
                  <c:v>-1.4624701064961387E-3</c:v>
                </c:pt>
                <c:pt idx="3406">
                  <c:v>-1.4692980367881914E-3</c:v>
                </c:pt>
                <c:pt idx="3407">
                  <c:v>-1.4769046040771228E-3</c:v>
                </c:pt>
                <c:pt idx="3408">
                  <c:v>-1.513227314567156E-3</c:v>
                </c:pt>
                <c:pt idx="3409">
                  <c:v>-1.5381685351845142E-3</c:v>
                </c:pt>
                <c:pt idx="3410">
                  <c:v>-1.5758446394162906E-3</c:v>
                </c:pt>
                <c:pt idx="3411">
                  <c:v>-1.591990298106416E-3</c:v>
                </c:pt>
                <c:pt idx="3412">
                  <c:v>-1.5957400798732868E-3</c:v>
                </c:pt>
                <c:pt idx="3413">
                  <c:v>-1.6223697380985946E-3</c:v>
                </c:pt>
                <c:pt idx="3414">
                  <c:v>-1.5294653787075729E-3</c:v>
                </c:pt>
                <c:pt idx="3415">
                  <c:v>-1.5042857215494809E-3</c:v>
                </c:pt>
                <c:pt idx="3416">
                  <c:v>-1.3857702481979706E-3</c:v>
                </c:pt>
                <c:pt idx="3417">
                  <c:v>-1.3929042597345953E-3</c:v>
                </c:pt>
                <c:pt idx="3418">
                  <c:v>-1.3559675591484632E-3</c:v>
                </c:pt>
                <c:pt idx="3419">
                  <c:v>-1.3640203176037424E-3</c:v>
                </c:pt>
                <c:pt idx="3420">
                  <c:v>-1.369109589704709E-3</c:v>
                </c:pt>
                <c:pt idx="3421">
                  <c:v>-1.3835337390327718E-3</c:v>
                </c:pt>
                <c:pt idx="3422">
                  <c:v>-1.4086471602505757E-3</c:v>
                </c:pt>
                <c:pt idx="3423">
                  <c:v>-1.3474407708990999E-3</c:v>
                </c:pt>
                <c:pt idx="3424">
                  <c:v>-1.2961594844238533E-3</c:v>
                </c:pt>
                <c:pt idx="3425">
                  <c:v>-1.298374671829694E-3</c:v>
                </c:pt>
                <c:pt idx="3426">
                  <c:v>-1.306731605206557E-3</c:v>
                </c:pt>
                <c:pt idx="3427">
                  <c:v>-1.3121144641293769E-3</c:v>
                </c:pt>
                <c:pt idx="3428">
                  <c:v>-1.366333487904936E-3</c:v>
                </c:pt>
                <c:pt idx="3429">
                  <c:v>-1.3721906169728015E-3</c:v>
                </c:pt>
                <c:pt idx="3430">
                  <c:v>-1.4010358846423543E-3</c:v>
                </c:pt>
                <c:pt idx="3431">
                  <c:v>-1.332692170304961E-3</c:v>
                </c:pt>
                <c:pt idx="3432">
                  <c:v>-1.3736223544655868E-3</c:v>
                </c:pt>
                <c:pt idx="3433">
                  <c:v>-1.427572632627383E-3</c:v>
                </c:pt>
                <c:pt idx="3434">
                  <c:v>-1.3920690246889134E-3</c:v>
                </c:pt>
                <c:pt idx="3435">
                  <c:v>-1.393691781228612E-3</c:v>
                </c:pt>
                <c:pt idx="3436">
                  <c:v>-1.364792328868436E-3</c:v>
                </c:pt>
                <c:pt idx="3437">
                  <c:v>-1.3645008832084971E-3</c:v>
                </c:pt>
                <c:pt idx="3438">
                  <c:v>-1.4025642383342918E-3</c:v>
                </c:pt>
                <c:pt idx="3439">
                  <c:v>-1.3436496839588363E-3</c:v>
                </c:pt>
                <c:pt idx="3440">
                  <c:v>-1.3305185587987323E-3</c:v>
                </c:pt>
                <c:pt idx="3441">
                  <c:v>-1.3475313283752843E-3</c:v>
                </c:pt>
                <c:pt idx="3442">
                  <c:v>-1.369052046702568E-3</c:v>
                </c:pt>
                <c:pt idx="3443">
                  <c:v>-1.3497658803168777E-3</c:v>
                </c:pt>
                <c:pt idx="3444">
                  <c:v>-1.3509187244244991E-3</c:v>
                </c:pt>
                <c:pt idx="3445">
                  <c:v>-1.3935669815211549E-3</c:v>
                </c:pt>
                <c:pt idx="3446">
                  <c:v>-1.3426303635112324E-3</c:v>
                </c:pt>
                <c:pt idx="3447">
                  <c:v>-1.3539165172953282E-3</c:v>
                </c:pt>
                <c:pt idx="3448">
                  <c:v>-1.3633527161064363E-3</c:v>
                </c:pt>
                <c:pt idx="3449">
                  <c:v>-1.3748817080000419E-3</c:v>
                </c:pt>
                <c:pt idx="3450">
                  <c:v>-1.3648083421656798E-3</c:v>
                </c:pt>
                <c:pt idx="3451">
                  <c:v>-1.3661542586754782E-3</c:v>
                </c:pt>
                <c:pt idx="3452">
                  <c:v>-1.3816953752471273E-3</c:v>
                </c:pt>
                <c:pt idx="3453">
                  <c:v>-1.3960562648209773E-3</c:v>
                </c:pt>
                <c:pt idx="3454">
                  <c:v>-1.4021885714727844E-3</c:v>
                </c:pt>
                <c:pt idx="3455">
                  <c:v>-1.4138445933017385E-3</c:v>
                </c:pt>
                <c:pt idx="3456">
                  <c:v>-1.4220654277928846E-3</c:v>
                </c:pt>
                <c:pt idx="3457">
                  <c:v>-1.4621695042545957E-3</c:v>
                </c:pt>
                <c:pt idx="3458">
                  <c:v>-1.396090326872379E-3</c:v>
                </c:pt>
                <c:pt idx="3459">
                  <c:v>-1.4243163704923401E-3</c:v>
                </c:pt>
                <c:pt idx="3460">
                  <c:v>-1.4458731462339003E-3</c:v>
                </c:pt>
                <c:pt idx="3461">
                  <c:v>-1.4566337738523005E-3</c:v>
                </c:pt>
                <c:pt idx="3462">
                  <c:v>-1.5049243302360793E-3</c:v>
                </c:pt>
                <c:pt idx="3463">
                  <c:v>-1.5173475292673544E-3</c:v>
                </c:pt>
                <c:pt idx="3464">
                  <c:v>-1.48058990833555E-3</c:v>
                </c:pt>
                <c:pt idx="3465">
                  <c:v>-1.4949271082134175E-3</c:v>
                </c:pt>
                <c:pt idx="3466">
                  <c:v>-1.409455842965035E-3</c:v>
                </c:pt>
                <c:pt idx="3467">
                  <c:v>-1.4014077872503972E-3</c:v>
                </c:pt>
                <c:pt idx="3468">
                  <c:v>-1.4101864052133983E-3</c:v>
                </c:pt>
                <c:pt idx="3469">
                  <c:v>-1.4233215175268876E-3</c:v>
                </c:pt>
                <c:pt idx="3470">
                  <c:v>-1.4435447353757791E-3</c:v>
                </c:pt>
                <c:pt idx="3471">
                  <c:v>-1.4541157787872905E-3</c:v>
                </c:pt>
                <c:pt idx="3472">
                  <c:v>-1.4338954223052092E-3</c:v>
                </c:pt>
                <c:pt idx="3473">
                  <c:v>-1.4439096238677562E-3</c:v>
                </c:pt>
                <c:pt idx="3474">
                  <c:v>-1.4769874381955761E-3</c:v>
                </c:pt>
                <c:pt idx="3475">
                  <c:v>-1.4383459857755243E-3</c:v>
                </c:pt>
                <c:pt idx="3476">
                  <c:v>-1.4648322373287392E-3</c:v>
                </c:pt>
                <c:pt idx="3477">
                  <c:v>-1.388703061545371E-3</c:v>
                </c:pt>
                <c:pt idx="3478">
                  <c:v>-1.3638347587003885E-3</c:v>
                </c:pt>
                <c:pt idx="3479">
                  <c:v>-1.3588345185372441E-3</c:v>
                </c:pt>
                <c:pt idx="3480">
                  <c:v>-1.3695014120583826E-3</c:v>
                </c:pt>
                <c:pt idx="3481">
                  <c:v>-1.3795972320284067E-3</c:v>
                </c:pt>
                <c:pt idx="3482">
                  <c:v>-1.3961876839934106E-3</c:v>
                </c:pt>
                <c:pt idx="3483">
                  <c:v>-1.4005606299380968E-3</c:v>
                </c:pt>
                <c:pt idx="3484">
                  <c:v>-1.384618196646481E-3</c:v>
                </c:pt>
                <c:pt idx="3485">
                  <c:v>-1.363547145179278E-3</c:v>
                </c:pt>
                <c:pt idx="3486">
                  <c:v>-1.4671664981884547E-3</c:v>
                </c:pt>
                <c:pt idx="3487">
                  <c:v>-1.4925982316756903E-3</c:v>
                </c:pt>
                <c:pt idx="3488">
                  <c:v>-1.3909879382598689E-3</c:v>
                </c:pt>
                <c:pt idx="3489">
                  <c:v>-9.4047643776773437E-4</c:v>
                </c:pt>
                <c:pt idx="3490">
                  <c:v>-1.3148598769281428E-3</c:v>
                </c:pt>
                <c:pt idx="3491">
                  <c:v>-1.752061924265802E-3</c:v>
                </c:pt>
                <c:pt idx="3492">
                  <c:v>-2.063067575616806E-3</c:v>
                </c:pt>
                <c:pt idx="3493">
                  <c:v>-1.920733715440881E-3</c:v>
                </c:pt>
                <c:pt idx="3494">
                  <c:v>-1.7249851650394943E-3</c:v>
                </c:pt>
                <c:pt idx="3495">
                  <c:v>-1.6644456909796768E-3</c:v>
                </c:pt>
                <c:pt idx="3496">
                  <c:v>-1.5370707214402701E-3</c:v>
                </c:pt>
                <c:pt idx="3497">
                  <c:v>-1.5767373214774505E-3</c:v>
                </c:pt>
                <c:pt idx="3498">
                  <c:v>-1.5818128268504372E-3</c:v>
                </c:pt>
                <c:pt idx="3499">
                  <c:v>-1.5428601391687113E-3</c:v>
                </c:pt>
                <c:pt idx="3500">
                  <c:v>-1.5323607219942526E-3</c:v>
                </c:pt>
                <c:pt idx="3501">
                  <c:v>-1.3667353140891514E-3</c:v>
                </c:pt>
                <c:pt idx="3502">
                  <c:v>-1.2369470159545592E-3</c:v>
                </c:pt>
                <c:pt idx="3503">
                  <c:v>-1.0496653776917997E-3</c:v>
                </c:pt>
                <c:pt idx="3504">
                  <c:v>-1.0451464238455666E-3</c:v>
                </c:pt>
                <c:pt idx="3505">
                  <c:v>-1.0025407974835199E-3</c:v>
                </c:pt>
                <c:pt idx="3506">
                  <c:v>-9.9848840494887181E-4</c:v>
                </c:pt>
                <c:pt idx="3507">
                  <c:v>-9.7689073326912013E-4</c:v>
                </c:pt>
                <c:pt idx="3508">
                  <c:v>-9.7537697765981424E-4</c:v>
                </c:pt>
                <c:pt idx="3509">
                  <c:v>-9.6053870251910922E-4</c:v>
                </c:pt>
                <c:pt idx="3510">
                  <c:v>-9.5587312079525866E-4</c:v>
                </c:pt>
                <c:pt idx="3511">
                  <c:v>-9.5944139068737666E-4</c:v>
                </c:pt>
                <c:pt idx="3512">
                  <c:v>-9.0548053013661534E-4</c:v>
                </c:pt>
                <c:pt idx="3513">
                  <c:v>-9.7298240327292618E-4</c:v>
                </c:pt>
                <c:pt idx="3514">
                  <c:v>-9.6111938733622893E-4</c:v>
                </c:pt>
                <c:pt idx="3515">
                  <c:v>-8.9436947677101752E-4</c:v>
                </c:pt>
                <c:pt idx="3516">
                  <c:v>-8.8165066617296173E-4</c:v>
                </c:pt>
                <c:pt idx="3517">
                  <c:v>-8.8888523895158666E-4</c:v>
                </c:pt>
                <c:pt idx="3518">
                  <c:v>-9.0021642542204017E-4</c:v>
                </c:pt>
                <c:pt idx="3519">
                  <c:v>-8.8023862481556581E-4</c:v>
                </c:pt>
                <c:pt idx="3520">
                  <c:v>-8.7480567891218275E-4</c:v>
                </c:pt>
                <c:pt idx="3521">
                  <c:v>-8.6527667952973619E-4</c:v>
                </c:pt>
                <c:pt idx="3522">
                  <c:v>-8.2709256448731949E-4</c:v>
                </c:pt>
                <c:pt idx="3523">
                  <c:v>-7.9092051268347952E-4</c:v>
                </c:pt>
                <c:pt idx="3524">
                  <c:v>-7.8945970996402437E-4</c:v>
                </c:pt>
                <c:pt idx="3525">
                  <c:v>-7.8094493778746443E-4</c:v>
                </c:pt>
                <c:pt idx="3526">
                  <c:v>-7.579089413272122E-4</c:v>
                </c:pt>
                <c:pt idx="3527">
                  <c:v>-7.5836205589097094E-4</c:v>
                </c:pt>
                <c:pt idx="3528">
                  <c:v>-7.4982184272853747E-4</c:v>
                </c:pt>
                <c:pt idx="3529">
                  <c:v>-8.8248165949833535E-4</c:v>
                </c:pt>
                <c:pt idx="3530">
                  <c:v>-9.9134270024281435E-4</c:v>
                </c:pt>
                <c:pt idx="3531">
                  <c:v>-9.6715725169493894E-4</c:v>
                </c:pt>
                <c:pt idx="3532">
                  <c:v>-9.1591842669158652E-4</c:v>
                </c:pt>
                <c:pt idx="3533">
                  <c:v>-9.2645642638622405E-4</c:v>
                </c:pt>
                <c:pt idx="3534">
                  <c:v>-9.2662126339038142E-4</c:v>
                </c:pt>
                <c:pt idx="3535">
                  <c:v>-9.5858461421671759E-4</c:v>
                </c:pt>
                <c:pt idx="3536">
                  <c:v>-9.4814240394569538E-4</c:v>
                </c:pt>
                <c:pt idx="3537">
                  <c:v>-9.5687512943121167E-4</c:v>
                </c:pt>
                <c:pt idx="3538">
                  <c:v>-9.856040569586888E-4</c:v>
                </c:pt>
                <c:pt idx="3539">
                  <c:v>-9.6514085366272706E-4</c:v>
                </c:pt>
                <c:pt idx="3540">
                  <c:v>-9.5506976180037562E-4</c:v>
                </c:pt>
                <c:pt idx="3541">
                  <c:v>-9.4897106024960376E-4</c:v>
                </c:pt>
                <c:pt idx="3542">
                  <c:v>-8.997393969126799E-4</c:v>
                </c:pt>
                <c:pt idx="3543">
                  <c:v>-8.6263192881996797E-4</c:v>
                </c:pt>
                <c:pt idx="3544">
                  <c:v>-8.6196605008714844E-4</c:v>
                </c:pt>
                <c:pt idx="3545">
                  <c:v>-8.1718245598183525E-4</c:v>
                </c:pt>
                <c:pt idx="3546">
                  <c:v>-8.1490815661933169E-4</c:v>
                </c:pt>
                <c:pt idx="3547">
                  <c:v>-8.0288242225834416E-4</c:v>
                </c:pt>
                <c:pt idx="3548">
                  <c:v>-8.1183517160621221E-4</c:v>
                </c:pt>
                <c:pt idx="3549">
                  <c:v>-8.1520999167716823E-4</c:v>
                </c:pt>
                <c:pt idx="3550">
                  <c:v>-8.3478564066286065E-4</c:v>
                </c:pt>
                <c:pt idx="3551">
                  <c:v>-8.0661421923799992E-4</c:v>
                </c:pt>
                <c:pt idx="3552">
                  <c:v>-9.1388123769597929E-4</c:v>
                </c:pt>
                <c:pt idx="3553">
                  <c:v>-9.1275450808958603E-4</c:v>
                </c:pt>
                <c:pt idx="3554">
                  <c:v>-9.2301840023423232E-4</c:v>
                </c:pt>
                <c:pt idx="3555">
                  <c:v>-9.2651675052546345E-4</c:v>
                </c:pt>
                <c:pt idx="3556">
                  <c:v>-9.3047156674563869E-4</c:v>
                </c:pt>
                <c:pt idx="3557">
                  <c:v>-9.3886520135144647E-4</c:v>
                </c:pt>
                <c:pt idx="3558">
                  <c:v>-9.433690976524689E-4</c:v>
                </c:pt>
                <c:pt idx="3559">
                  <c:v>-9.4550003622473344E-4</c:v>
                </c:pt>
                <c:pt idx="3560">
                  <c:v>-8.85187345739058E-4</c:v>
                </c:pt>
                <c:pt idx="3561">
                  <c:v>-8.840913959501373E-4</c:v>
                </c:pt>
                <c:pt idx="3562">
                  <c:v>-8.5698460952488009E-4</c:v>
                </c:pt>
                <c:pt idx="3563">
                  <c:v>-8.5267245499509592E-4</c:v>
                </c:pt>
                <c:pt idx="3564">
                  <c:v>-8.4521718641383803E-4</c:v>
                </c:pt>
                <c:pt idx="3565">
                  <c:v>-8.4225503507173727E-4</c:v>
                </c:pt>
                <c:pt idx="3566">
                  <c:v>-8.5115118999345984E-4</c:v>
                </c:pt>
                <c:pt idx="3567">
                  <c:v>-8.3987618178282819E-4</c:v>
                </c:pt>
                <c:pt idx="3568">
                  <c:v>-8.6262724299357441E-4</c:v>
                </c:pt>
                <c:pt idx="3569">
                  <c:v>-8.8048410350494155E-4</c:v>
                </c:pt>
                <c:pt idx="3570">
                  <c:v>-8.7687959258553327E-4</c:v>
                </c:pt>
                <c:pt idx="3571">
                  <c:v>-8.7028632077956747E-4</c:v>
                </c:pt>
                <c:pt idx="3572">
                  <c:v>-8.7054592304192102E-4</c:v>
                </c:pt>
                <c:pt idx="3573">
                  <c:v>-8.6542417303259178E-4</c:v>
                </c:pt>
                <c:pt idx="3574">
                  <c:v>-9.7612935254942634E-4</c:v>
                </c:pt>
                <c:pt idx="3575">
                  <c:v>-9.7744799334675836E-4</c:v>
                </c:pt>
                <c:pt idx="3576">
                  <c:v>-9.7843751077819618E-4</c:v>
                </c:pt>
                <c:pt idx="3577">
                  <c:v>-9.8111943178746941E-4</c:v>
                </c:pt>
                <c:pt idx="3578">
                  <c:v>-9.7900648360693676E-4</c:v>
                </c:pt>
                <c:pt idx="3579">
                  <c:v>-9.8501004290740823E-4</c:v>
                </c:pt>
                <c:pt idx="3580">
                  <c:v>-9.8305845190249652E-4</c:v>
                </c:pt>
                <c:pt idx="3581">
                  <c:v>-9.8222022809424381E-4</c:v>
                </c:pt>
                <c:pt idx="3582">
                  <c:v>-9.8165575097375335E-4</c:v>
                </c:pt>
                <c:pt idx="3583">
                  <c:v>-9.7075955610737008E-4</c:v>
                </c:pt>
                <c:pt idx="3584">
                  <c:v>-9.4948884974122016E-4</c:v>
                </c:pt>
                <c:pt idx="3585">
                  <c:v>-9.5006794950558415E-4</c:v>
                </c:pt>
                <c:pt idx="3586">
                  <c:v>-9.3563319556377866E-4</c:v>
                </c:pt>
                <c:pt idx="3587">
                  <c:v>-9.5236466700121536E-4</c:v>
                </c:pt>
                <c:pt idx="3588">
                  <c:v>-9.4603377508728492E-4</c:v>
                </c:pt>
                <c:pt idx="3589">
                  <c:v>-9.3962385992119035E-4</c:v>
                </c:pt>
                <c:pt idx="3590">
                  <c:v>-9.3824437816014683E-4</c:v>
                </c:pt>
                <c:pt idx="3591">
                  <c:v>-9.4517657046411241E-4</c:v>
                </c:pt>
                <c:pt idx="3592">
                  <c:v>-9.4263424729734702E-4</c:v>
                </c:pt>
                <c:pt idx="3593">
                  <c:v>-9.477958098071948E-4</c:v>
                </c:pt>
                <c:pt idx="3594">
                  <c:v>-9.2182587693911966E-4</c:v>
                </c:pt>
                <c:pt idx="3595">
                  <c:v>-1.0698020210325732E-3</c:v>
                </c:pt>
                <c:pt idx="3596">
                  <c:v>-1.0748731887880725E-3</c:v>
                </c:pt>
                <c:pt idx="3597">
                  <c:v>-1.1101097719329323E-3</c:v>
                </c:pt>
                <c:pt idx="3598">
                  <c:v>-1.1192596169560254E-3</c:v>
                </c:pt>
                <c:pt idx="3599">
                  <c:v>-1.1142303943378895E-3</c:v>
                </c:pt>
                <c:pt idx="3600">
                  <c:v>-1.1295548095842101E-3</c:v>
                </c:pt>
                <c:pt idx="3601">
                  <c:v>-1.1343979593310127E-3</c:v>
                </c:pt>
                <c:pt idx="3602">
                  <c:v>-1.1422503205182899E-3</c:v>
                </c:pt>
                <c:pt idx="3603">
                  <c:v>-1.1278600108106662E-3</c:v>
                </c:pt>
                <c:pt idx="3604">
                  <c:v>-1.1175626174235731E-3</c:v>
                </c:pt>
                <c:pt idx="3605">
                  <c:v>-1.1061896734362309E-3</c:v>
                </c:pt>
                <c:pt idx="3606">
                  <c:v>-1.0928663573561703E-3</c:v>
                </c:pt>
                <c:pt idx="3607">
                  <c:v>-1.0911852661215082E-3</c:v>
                </c:pt>
                <c:pt idx="3608">
                  <c:v>-1.1038991295999612E-3</c:v>
                </c:pt>
                <c:pt idx="3609">
                  <c:v>-1.1101106070094957E-3</c:v>
                </c:pt>
                <c:pt idx="3610">
                  <c:v>-1.107406059139171E-3</c:v>
                </c:pt>
                <c:pt idx="3611">
                  <c:v>-1.0774072119320577E-3</c:v>
                </c:pt>
                <c:pt idx="3612">
                  <c:v>-1.090674407694614E-3</c:v>
                </c:pt>
                <c:pt idx="3613">
                  <c:v>-1.0930965494019285E-3</c:v>
                </c:pt>
                <c:pt idx="3614">
                  <c:v>-1.0858446800716681E-3</c:v>
                </c:pt>
                <c:pt idx="3615">
                  <c:v>-1.0961049729611982E-3</c:v>
                </c:pt>
                <c:pt idx="3616">
                  <c:v>-1.1903854511440271E-3</c:v>
                </c:pt>
                <c:pt idx="3617">
                  <c:v>-1.2959493055845206E-3</c:v>
                </c:pt>
                <c:pt idx="3618">
                  <c:v>-1.3002686491117021E-3</c:v>
                </c:pt>
                <c:pt idx="3619">
                  <c:v>-1.2952679011339896E-3</c:v>
                </c:pt>
                <c:pt idx="3620">
                  <c:v>-1.3227937570612358E-3</c:v>
                </c:pt>
                <c:pt idx="3621">
                  <c:v>-1.331266018326227E-3</c:v>
                </c:pt>
                <c:pt idx="3622">
                  <c:v>-1.3513144779653263E-3</c:v>
                </c:pt>
                <c:pt idx="3623">
                  <c:v>-1.35226009207845E-3</c:v>
                </c:pt>
                <c:pt idx="3624">
                  <c:v>-1.4331820130570883E-3</c:v>
                </c:pt>
                <c:pt idx="3625">
                  <c:v>-1.4733290670735366E-3</c:v>
                </c:pt>
                <c:pt idx="3626">
                  <c:v>-1.4721104832794429E-3</c:v>
                </c:pt>
                <c:pt idx="3627">
                  <c:v>-1.4712241398718851E-3</c:v>
                </c:pt>
                <c:pt idx="3628">
                  <c:v>-1.4927700335471972E-3</c:v>
                </c:pt>
                <c:pt idx="3629">
                  <c:v>-1.4691610780609432E-3</c:v>
                </c:pt>
                <c:pt idx="3630">
                  <c:v>-1.4914567451616012E-3</c:v>
                </c:pt>
                <c:pt idx="3631">
                  <c:v>-1.4961525136943932E-3</c:v>
                </c:pt>
                <c:pt idx="3632">
                  <c:v>-1.498411079281059E-3</c:v>
                </c:pt>
                <c:pt idx="3633">
                  <c:v>-1.563177886387157E-3</c:v>
                </c:pt>
                <c:pt idx="3634">
                  <c:v>-1.5591855396089871E-3</c:v>
                </c:pt>
                <c:pt idx="3635">
                  <c:v>-1.581925544750229E-3</c:v>
                </c:pt>
                <c:pt idx="3636">
                  <c:v>-1.7248917978062162E-3</c:v>
                </c:pt>
                <c:pt idx="3637">
                  <c:v>-1.7488338909008583E-3</c:v>
                </c:pt>
                <c:pt idx="3638">
                  <c:v>-1.8418648344448174E-3</c:v>
                </c:pt>
                <c:pt idx="3639">
                  <c:v>-1.8611333291336241E-3</c:v>
                </c:pt>
                <c:pt idx="3640">
                  <c:v>-1.9749318485159373E-3</c:v>
                </c:pt>
                <c:pt idx="3641">
                  <c:v>-1.9816707625058827E-3</c:v>
                </c:pt>
                <c:pt idx="3642">
                  <c:v>-1.9871167895877395E-3</c:v>
                </c:pt>
                <c:pt idx="3643">
                  <c:v>-1.9973175466182491E-3</c:v>
                </c:pt>
                <c:pt idx="3644">
                  <c:v>-2.0325227469298879E-3</c:v>
                </c:pt>
                <c:pt idx="3645">
                  <c:v>-2.0197070413746632E-3</c:v>
                </c:pt>
                <c:pt idx="3646">
                  <c:v>-2.0157871862184207E-3</c:v>
                </c:pt>
                <c:pt idx="3647">
                  <c:v>-2.0010142928513774E-3</c:v>
                </c:pt>
                <c:pt idx="3648">
                  <c:v>-1.9913949783294527E-3</c:v>
                </c:pt>
                <c:pt idx="3649">
                  <c:v>-2.0049043582549553E-3</c:v>
                </c:pt>
                <c:pt idx="3650">
                  <c:v>-2.0288320455761344E-3</c:v>
                </c:pt>
                <c:pt idx="3651">
                  <c:v>-2.0720130477803744E-3</c:v>
                </c:pt>
                <c:pt idx="3652">
                  <c:v>-2.0508581249346625E-3</c:v>
                </c:pt>
                <c:pt idx="3653">
                  <c:v>-1.9838877602215144E-3</c:v>
                </c:pt>
                <c:pt idx="3654">
                  <c:v>-2.0777347648585076E-3</c:v>
                </c:pt>
                <c:pt idx="3655">
                  <c:v>-2.081914535113194E-3</c:v>
                </c:pt>
                <c:pt idx="3656">
                  <c:v>-2.0895576044062114E-3</c:v>
                </c:pt>
                <c:pt idx="3657">
                  <c:v>-2.1209060217736164E-3</c:v>
                </c:pt>
                <c:pt idx="3658">
                  <c:v>-2.2078770548775717E-3</c:v>
                </c:pt>
                <c:pt idx="3659">
                  <c:v>-2.4450795873823816E-3</c:v>
                </c:pt>
                <c:pt idx="3660">
                  <c:v>-2.4482179261117176E-3</c:v>
                </c:pt>
                <c:pt idx="3661">
                  <c:v>-2.4903944083451979E-3</c:v>
                </c:pt>
                <c:pt idx="3662">
                  <c:v>-2.4789647849079444E-3</c:v>
                </c:pt>
                <c:pt idx="3663">
                  <c:v>-2.5016888972057005E-3</c:v>
                </c:pt>
                <c:pt idx="3664">
                  <c:v>-2.5617373502738738E-3</c:v>
                </c:pt>
                <c:pt idx="3665">
                  <c:v>-2.6044265999276561E-3</c:v>
                </c:pt>
                <c:pt idx="3666">
                  <c:v>-2.6332171411017624E-3</c:v>
                </c:pt>
                <c:pt idx="3667">
                  <c:v>-2.7768579420002215E-3</c:v>
                </c:pt>
                <c:pt idx="3668">
                  <c:v>-2.7909862026799237E-3</c:v>
                </c:pt>
                <c:pt idx="3669">
                  <c:v>-2.8280768125134026E-3</c:v>
                </c:pt>
                <c:pt idx="3670">
                  <c:v>-2.8399245054364641E-3</c:v>
                </c:pt>
                <c:pt idx="3671">
                  <c:v>-2.8768967901794396E-3</c:v>
                </c:pt>
                <c:pt idx="3672">
                  <c:v>-2.9171343976015507E-3</c:v>
                </c:pt>
                <c:pt idx="3673">
                  <c:v>-2.943199532375651E-3</c:v>
                </c:pt>
                <c:pt idx="3674">
                  <c:v>-3.0014967949267835E-3</c:v>
                </c:pt>
                <c:pt idx="3675">
                  <c:v>-3.0305471105486204E-3</c:v>
                </c:pt>
                <c:pt idx="3676">
                  <c:v>-3.0684916824206265E-3</c:v>
                </c:pt>
                <c:pt idx="3677">
                  <c:v>-3.102742785741297E-3</c:v>
                </c:pt>
                <c:pt idx="3678">
                  <c:v>-3.0914053663908536E-3</c:v>
                </c:pt>
                <c:pt idx="3679">
                  <c:v>-3.3128353279507916E-3</c:v>
                </c:pt>
                <c:pt idx="3680">
                  <c:v>-3.3498338393337379E-3</c:v>
                </c:pt>
                <c:pt idx="3681">
                  <c:v>-3.6604579551273719E-3</c:v>
                </c:pt>
                <c:pt idx="3682">
                  <c:v>-3.696319096889944E-3</c:v>
                </c:pt>
                <c:pt idx="3683">
                  <c:v>-3.7343155394217176E-3</c:v>
                </c:pt>
                <c:pt idx="3684">
                  <c:v>-3.8458612925524882E-3</c:v>
                </c:pt>
                <c:pt idx="3685">
                  <c:v>-3.8588358623213859E-3</c:v>
                </c:pt>
                <c:pt idx="3686">
                  <c:v>-3.9047794858143581E-3</c:v>
                </c:pt>
                <c:pt idx="3687">
                  <c:v>-3.8797939647302604E-3</c:v>
                </c:pt>
                <c:pt idx="3688">
                  <c:v>-3.9076379552436258E-3</c:v>
                </c:pt>
                <c:pt idx="3689">
                  <c:v>-4.0423830998460586E-3</c:v>
                </c:pt>
                <c:pt idx="3690">
                  <c:v>-4.0602668311874313E-3</c:v>
                </c:pt>
                <c:pt idx="3691">
                  <c:v>-4.1051975484602821E-3</c:v>
                </c:pt>
                <c:pt idx="3692">
                  <c:v>-4.1768764124354707E-3</c:v>
                </c:pt>
                <c:pt idx="3693">
                  <c:v>-4.3032210750405531E-3</c:v>
                </c:pt>
                <c:pt idx="3694">
                  <c:v>-4.3412386569906536E-3</c:v>
                </c:pt>
                <c:pt idx="3695">
                  <c:v>-4.3859100870830003E-3</c:v>
                </c:pt>
                <c:pt idx="3696">
                  <c:v>-4.4208833327875618E-3</c:v>
                </c:pt>
                <c:pt idx="3697">
                  <c:v>-4.440892347396086E-3</c:v>
                </c:pt>
                <c:pt idx="3698">
                  <c:v>-4.5403909496475325E-3</c:v>
                </c:pt>
                <c:pt idx="3699">
                  <c:v>-4.5661077287333374E-3</c:v>
                </c:pt>
                <c:pt idx="3700">
                  <c:v>-4.5898951357791207E-3</c:v>
                </c:pt>
                <c:pt idx="3701">
                  <c:v>-4.609565047663744E-3</c:v>
                </c:pt>
                <c:pt idx="3702">
                  <c:v>-4.7549315118443625E-3</c:v>
                </c:pt>
                <c:pt idx="3703">
                  <c:v>-4.7999245776721988E-3</c:v>
                </c:pt>
                <c:pt idx="3704">
                  <c:v>-4.8437828535669025E-3</c:v>
                </c:pt>
                <c:pt idx="3705">
                  <c:v>-4.8932642807409943E-3</c:v>
                </c:pt>
                <c:pt idx="3706">
                  <c:v>-4.9310066307506339E-3</c:v>
                </c:pt>
                <c:pt idx="3707">
                  <c:v>-5.0312009740888231E-3</c:v>
                </c:pt>
                <c:pt idx="3708">
                  <c:v>-5.0682856090502604E-3</c:v>
                </c:pt>
                <c:pt idx="3709">
                  <c:v>-5.115153410157891E-3</c:v>
                </c:pt>
                <c:pt idx="3710">
                  <c:v>-5.1272951366208019E-3</c:v>
                </c:pt>
                <c:pt idx="3711">
                  <c:v>-5.121520961658077E-3</c:v>
                </c:pt>
                <c:pt idx="3712">
                  <c:v>-5.2235255436926531E-3</c:v>
                </c:pt>
                <c:pt idx="3713">
                  <c:v>-5.3501071972531511E-3</c:v>
                </c:pt>
                <c:pt idx="3714">
                  <c:v>-5.4344668079904235E-3</c:v>
                </c:pt>
                <c:pt idx="3715">
                  <c:v>-5.4364196571822232E-3</c:v>
                </c:pt>
                <c:pt idx="3716">
                  <c:v>-5.5658223468123547E-3</c:v>
                </c:pt>
                <c:pt idx="3717">
                  <c:v>-5.6486084194463659E-3</c:v>
                </c:pt>
                <c:pt idx="3718">
                  <c:v>-5.7348201886823214E-3</c:v>
                </c:pt>
                <c:pt idx="3719">
                  <c:v>-5.7789596653691211E-3</c:v>
                </c:pt>
                <c:pt idx="3720">
                  <c:v>-5.8948100232115719E-3</c:v>
                </c:pt>
                <c:pt idx="3721">
                  <c:v>-5.9647296117920634E-3</c:v>
                </c:pt>
                <c:pt idx="3722">
                  <c:v>-5.9971879171742959E-3</c:v>
                </c:pt>
                <c:pt idx="3723">
                  <c:v>-6.0300891594755601E-3</c:v>
                </c:pt>
                <c:pt idx="3724">
                  <c:v>-6.0661981082676952E-3</c:v>
                </c:pt>
                <c:pt idx="3725">
                  <c:v>-6.1790482981963768E-3</c:v>
                </c:pt>
                <c:pt idx="3726">
                  <c:v>-6.2071010089442824E-3</c:v>
                </c:pt>
                <c:pt idx="3727">
                  <c:v>-6.2324556330249914E-3</c:v>
                </c:pt>
                <c:pt idx="3728">
                  <c:v>-6.2656696538984091E-3</c:v>
                </c:pt>
                <c:pt idx="3729">
                  <c:v>-6.2924647696215308E-3</c:v>
                </c:pt>
                <c:pt idx="3730">
                  <c:v>-6.381379325904657E-3</c:v>
                </c:pt>
                <c:pt idx="3731">
                  <c:v>-6.4089731749913392E-3</c:v>
                </c:pt>
                <c:pt idx="3732">
                  <c:v>-6.4437009242883647E-3</c:v>
                </c:pt>
                <c:pt idx="3733">
                  <c:v>-6.4416427742571836E-3</c:v>
                </c:pt>
                <c:pt idx="3734">
                  <c:v>-6.5305930789036903E-3</c:v>
                </c:pt>
                <c:pt idx="3735">
                  <c:v>-6.5556479472564932E-3</c:v>
                </c:pt>
                <c:pt idx="3736">
                  <c:v>-6.5927715227597217E-3</c:v>
                </c:pt>
                <c:pt idx="3737">
                  <c:v>-6.6407070918170774E-3</c:v>
                </c:pt>
                <c:pt idx="3738">
                  <c:v>-6.6945954103124761E-3</c:v>
                </c:pt>
                <c:pt idx="3739">
                  <c:v>-6.7879362026366241E-3</c:v>
                </c:pt>
                <c:pt idx="3740">
                  <c:v>-6.8456106487266855E-3</c:v>
                </c:pt>
                <c:pt idx="3741">
                  <c:v>-6.8790231918597344E-3</c:v>
                </c:pt>
                <c:pt idx="3742">
                  <c:v>-6.9864425493204596E-3</c:v>
                </c:pt>
                <c:pt idx="3743">
                  <c:v>-7.0207476957281356E-3</c:v>
                </c:pt>
                <c:pt idx="3744">
                  <c:v>-7.1249665739636647E-3</c:v>
                </c:pt>
                <c:pt idx="3745">
                  <c:v>-7.1199734876129517E-3</c:v>
                </c:pt>
                <c:pt idx="3746">
                  <c:v>-7.153720486338111E-3</c:v>
                </c:pt>
                <c:pt idx="3747">
                  <c:v>-7.184864775599431E-3</c:v>
                </c:pt>
                <c:pt idx="3748">
                  <c:v>-7.2045785217682567E-3</c:v>
                </c:pt>
                <c:pt idx="3749">
                  <c:v>-7.3139090005573948E-3</c:v>
                </c:pt>
                <c:pt idx="3750">
                  <c:v>-7.3333255770735573E-3</c:v>
                </c:pt>
                <c:pt idx="3751">
                  <c:v>-7.3620818646817909E-3</c:v>
                </c:pt>
                <c:pt idx="3752">
                  <c:v>-7.3881972701557164E-3</c:v>
                </c:pt>
                <c:pt idx="3753">
                  <c:v>-7.4704044466147312E-3</c:v>
                </c:pt>
                <c:pt idx="3754">
                  <c:v>-7.4956545880981995E-3</c:v>
                </c:pt>
                <c:pt idx="3755">
                  <c:v>-7.5269463471677733E-3</c:v>
                </c:pt>
                <c:pt idx="3756">
                  <c:v>-7.5258954959349644E-3</c:v>
                </c:pt>
                <c:pt idx="3757">
                  <c:v>-7.6006747953979437E-3</c:v>
                </c:pt>
                <c:pt idx="3758">
                  <c:v>-7.7333633048422001E-3</c:v>
                </c:pt>
                <c:pt idx="3759">
                  <c:v>-7.8756176591250338E-3</c:v>
                </c:pt>
                <c:pt idx="3760">
                  <c:v>-7.910695272444479E-3</c:v>
                </c:pt>
                <c:pt idx="3761">
                  <c:v>-8.0742181590032214E-3</c:v>
                </c:pt>
                <c:pt idx="3762">
                  <c:v>-8.1063391433349175E-3</c:v>
                </c:pt>
                <c:pt idx="3763">
                  <c:v>-8.4359193488742212E-3</c:v>
                </c:pt>
                <c:pt idx="3764">
                  <c:v>-8.4671233923655498E-3</c:v>
                </c:pt>
                <c:pt idx="3765">
                  <c:v>-8.5026534331932302E-3</c:v>
                </c:pt>
                <c:pt idx="3766">
                  <c:v>-8.5350038798509553E-3</c:v>
                </c:pt>
                <c:pt idx="3767">
                  <c:v>-8.5691285232647463E-3</c:v>
                </c:pt>
                <c:pt idx="3768">
                  <c:v>-8.6693505817889704E-3</c:v>
                </c:pt>
                <c:pt idx="3769">
                  <c:v>-8.7017599618857133E-3</c:v>
                </c:pt>
                <c:pt idx="3770">
                  <c:v>-8.7238057275038638E-3</c:v>
                </c:pt>
                <c:pt idx="3771">
                  <c:v>-8.7408054131290491E-3</c:v>
                </c:pt>
                <c:pt idx="3772">
                  <c:v>-8.7511995395406217E-3</c:v>
                </c:pt>
                <c:pt idx="3773">
                  <c:v>-8.8124672564156015E-3</c:v>
                </c:pt>
                <c:pt idx="3774">
                  <c:v>-8.8420535793799493E-3</c:v>
                </c:pt>
                <c:pt idx="3775">
                  <c:v>-8.8708339029366368E-3</c:v>
                </c:pt>
                <c:pt idx="3776">
                  <c:v>-8.8861430323743384E-3</c:v>
                </c:pt>
                <c:pt idx="3777">
                  <c:v>-8.955181902415843E-3</c:v>
                </c:pt>
                <c:pt idx="3778">
                  <c:v>-8.9921073807626151E-3</c:v>
                </c:pt>
                <c:pt idx="3779">
                  <c:v>-9.0204968752233272E-3</c:v>
                </c:pt>
                <c:pt idx="3780">
                  <c:v>-9.1155027695402069E-3</c:v>
                </c:pt>
                <c:pt idx="3781">
                  <c:v>-9.1525142308187535E-3</c:v>
                </c:pt>
                <c:pt idx="3782">
                  <c:v>-9.3290783682493661E-3</c:v>
                </c:pt>
                <c:pt idx="3783">
                  <c:v>-9.4062058410869787E-3</c:v>
                </c:pt>
                <c:pt idx="3784">
                  <c:v>-9.4074591042485611E-3</c:v>
                </c:pt>
                <c:pt idx="3785">
                  <c:v>-9.4401934858311387E-3</c:v>
                </c:pt>
                <c:pt idx="3786">
                  <c:v>-9.4842542170883171E-3</c:v>
                </c:pt>
                <c:pt idx="3787">
                  <c:v>-9.5125390092214435E-3</c:v>
                </c:pt>
                <c:pt idx="3788">
                  <c:v>-9.6062818456290611E-3</c:v>
                </c:pt>
                <c:pt idx="3789">
                  <c:v>-9.6370914750598669E-3</c:v>
                </c:pt>
                <c:pt idx="3790">
                  <c:v>-9.6794107255838702E-3</c:v>
                </c:pt>
                <c:pt idx="3791">
                  <c:v>-9.6977883360036543E-3</c:v>
                </c:pt>
                <c:pt idx="3792">
                  <c:v>-9.7671822601951286E-3</c:v>
                </c:pt>
                <c:pt idx="3793">
                  <c:v>-9.782157751458409E-3</c:v>
                </c:pt>
                <c:pt idx="3794">
                  <c:v>-9.80343997709332E-3</c:v>
                </c:pt>
                <c:pt idx="3795">
                  <c:v>-9.853419667743224E-3</c:v>
                </c:pt>
                <c:pt idx="3796">
                  <c:v>-9.9357659701505563E-3</c:v>
                </c:pt>
                <c:pt idx="3797">
                  <c:v>-1.0021437584248116E-2</c:v>
                </c:pt>
                <c:pt idx="3798">
                  <c:v>-1.0047761976522129E-2</c:v>
                </c:pt>
                <c:pt idx="3799">
                  <c:v>-1.0058562256024639E-2</c:v>
                </c:pt>
                <c:pt idx="3800">
                  <c:v>-1.0084106547678662E-2</c:v>
                </c:pt>
                <c:pt idx="3801">
                  <c:v>-1.0247575165471812E-2</c:v>
                </c:pt>
                <c:pt idx="3802">
                  <c:v>-1.0335819412300773E-2</c:v>
                </c:pt>
                <c:pt idx="3803">
                  <c:v>-1.0515226329792182E-2</c:v>
                </c:pt>
                <c:pt idx="3804">
                  <c:v>-1.0587157663521807E-2</c:v>
                </c:pt>
                <c:pt idx="3805">
                  <c:v>-1.0627973136301039E-2</c:v>
                </c:pt>
                <c:pt idx="3806">
                  <c:v>-1.0727373490583392E-2</c:v>
                </c:pt>
                <c:pt idx="3807">
                  <c:v>-1.0839051010875234E-2</c:v>
                </c:pt>
                <c:pt idx="3808">
                  <c:v>-1.0870303363718636E-2</c:v>
                </c:pt>
                <c:pt idx="3809">
                  <c:v>-1.0910583417127806E-2</c:v>
                </c:pt>
                <c:pt idx="3810">
                  <c:v>-1.0951891573817152E-2</c:v>
                </c:pt>
                <c:pt idx="3811">
                  <c:v>-1.1001674729392508E-2</c:v>
                </c:pt>
                <c:pt idx="3812">
                  <c:v>-1.1139032772857216E-2</c:v>
                </c:pt>
                <c:pt idx="3813">
                  <c:v>-1.1177165575257719E-2</c:v>
                </c:pt>
                <c:pt idx="3814">
                  <c:v>-1.1225609772170797E-2</c:v>
                </c:pt>
                <c:pt idx="3815">
                  <c:v>-1.1271785943225088E-2</c:v>
                </c:pt>
                <c:pt idx="3816">
                  <c:v>-1.1331579102087042E-2</c:v>
                </c:pt>
                <c:pt idx="3817">
                  <c:v>-1.1510081011958828E-2</c:v>
                </c:pt>
                <c:pt idx="3818">
                  <c:v>-1.1566223107514984E-2</c:v>
                </c:pt>
                <c:pt idx="3819">
                  <c:v>-1.1614112202599225E-2</c:v>
                </c:pt>
                <c:pt idx="3820">
                  <c:v>-1.1661212381626984E-2</c:v>
                </c:pt>
                <c:pt idx="3821">
                  <c:v>-1.1797298588931637E-2</c:v>
                </c:pt>
                <c:pt idx="3822">
                  <c:v>-1.1844309263717268E-2</c:v>
                </c:pt>
                <c:pt idx="3823">
                  <c:v>-1.1908490835067176E-2</c:v>
                </c:pt>
                <c:pt idx="3824">
                  <c:v>-1.1943781126045883E-2</c:v>
                </c:pt>
                <c:pt idx="3825">
                  <c:v>-1.1962634691992435E-2</c:v>
                </c:pt>
                <c:pt idx="3826">
                  <c:v>-1.2102636909403053E-2</c:v>
                </c:pt>
                <c:pt idx="3827">
                  <c:v>-1.2142498654429734E-2</c:v>
                </c:pt>
                <c:pt idx="3828">
                  <c:v>-1.2178505403395934E-2</c:v>
                </c:pt>
                <c:pt idx="3829">
                  <c:v>-1.2224468287999168E-2</c:v>
                </c:pt>
                <c:pt idx="3830">
                  <c:v>-1.2284589955627978E-2</c:v>
                </c:pt>
                <c:pt idx="3831">
                  <c:v>-1.2389095980767761E-2</c:v>
                </c:pt>
                <c:pt idx="3832">
                  <c:v>-1.2427324729867961E-2</c:v>
                </c:pt>
                <c:pt idx="3833">
                  <c:v>-1.2566073604679318E-2</c:v>
                </c:pt>
                <c:pt idx="3834">
                  <c:v>-1.2598666171663497E-2</c:v>
                </c:pt>
                <c:pt idx="3835">
                  <c:v>-1.2627685306325853E-2</c:v>
                </c:pt>
                <c:pt idx="3836">
                  <c:v>-1.2769862910412488E-2</c:v>
                </c:pt>
                <c:pt idx="3837">
                  <c:v>-1.280481365358388E-2</c:v>
                </c:pt>
                <c:pt idx="3838">
                  <c:v>-1.2837570308072532E-2</c:v>
                </c:pt>
                <c:pt idx="3839">
                  <c:v>-1.2877298412844462E-2</c:v>
                </c:pt>
                <c:pt idx="3840">
                  <c:v>-1.2975024816521796E-2</c:v>
                </c:pt>
                <c:pt idx="3841">
                  <c:v>-1.3003903421284435E-2</c:v>
                </c:pt>
                <c:pt idx="3842">
                  <c:v>-1.3039672070874642E-2</c:v>
                </c:pt>
                <c:pt idx="3843">
                  <c:v>-1.3068623925579614E-2</c:v>
                </c:pt>
                <c:pt idx="3844">
                  <c:v>-1.3138944170835498E-2</c:v>
                </c:pt>
                <c:pt idx="3845">
                  <c:v>-1.3159425251813017E-2</c:v>
                </c:pt>
                <c:pt idx="3846">
                  <c:v>-1.3192481056875982E-2</c:v>
                </c:pt>
                <c:pt idx="3847">
                  <c:v>-1.3228763582687875E-2</c:v>
                </c:pt>
                <c:pt idx="3848">
                  <c:v>-1.3281011135184317E-2</c:v>
                </c:pt>
                <c:pt idx="3849">
                  <c:v>-1.3317789916128864E-2</c:v>
                </c:pt>
                <c:pt idx="3850">
                  <c:v>-1.3441472557874978E-2</c:v>
                </c:pt>
                <c:pt idx="3851">
                  <c:v>-1.3475399074691752E-2</c:v>
                </c:pt>
                <c:pt idx="3852">
                  <c:v>-1.3459491642869859E-2</c:v>
                </c:pt>
                <c:pt idx="3853">
                  <c:v>-1.3485052931668795E-2</c:v>
                </c:pt>
                <c:pt idx="3854">
                  <c:v>-1.3516436539843357E-2</c:v>
                </c:pt>
                <c:pt idx="3855">
                  <c:v>-1.3603828116845684E-2</c:v>
                </c:pt>
                <c:pt idx="3856">
                  <c:v>-1.4503302204061264E-2</c:v>
                </c:pt>
              </c:numCache>
            </c:numRef>
          </c:val>
          <c:smooth val="0"/>
          <c:extLst>
            <c:ext xmlns:c16="http://schemas.microsoft.com/office/drawing/2014/chart" uri="{C3380CC4-5D6E-409C-BE32-E72D297353CC}">
              <c16:uniqueId val="{00000000-38C7-4BB1-9A7B-47131F4125F4}"/>
            </c:ext>
          </c:extLst>
        </c:ser>
        <c:dLbls>
          <c:showLegendKey val="0"/>
          <c:showVal val="0"/>
          <c:showCatName val="0"/>
          <c:showSerName val="0"/>
          <c:showPercent val="0"/>
          <c:showBubbleSize val="0"/>
        </c:dLbls>
        <c:smooth val="0"/>
        <c:axId val="165615872"/>
        <c:axId val="214507904"/>
      </c:lineChart>
      <c:catAx>
        <c:axId val="165615872"/>
        <c:scaling>
          <c:orientation val="minMax"/>
        </c:scaling>
        <c:delete val="0"/>
        <c:axPos val="b"/>
        <c:numFmt formatCode="General" sourceLinked="0"/>
        <c:majorTickMark val="out"/>
        <c:minorTickMark val="none"/>
        <c:tickLblPos val="low"/>
        <c:crossAx val="214507904"/>
        <c:crosses val="autoZero"/>
        <c:auto val="1"/>
        <c:lblAlgn val="ctr"/>
        <c:lblOffset val="100"/>
        <c:tickMarkSkip val="1000"/>
        <c:noMultiLvlLbl val="0"/>
      </c:catAx>
      <c:valAx>
        <c:axId val="214507904"/>
        <c:scaling>
          <c:orientation val="minMax"/>
        </c:scaling>
        <c:delete val="0"/>
        <c:axPos val="l"/>
        <c:majorGridlines/>
        <c:title>
          <c:tx>
            <c:rich>
              <a:bodyPr rot="-5400000" vert="horz"/>
              <a:lstStyle/>
              <a:p>
                <a:pPr>
                  <a:defRPr/>
                </a:pPr>
                <a:r>
                  <a:rPr lang="en-US"/>
                  <a:t>Prices</a:t>
                </a:r>
              </a:p>
            </c:rich>
          </c:tx>
          <c:overlay val="0"/>
        </c:title>
        <c:numFmt formatCode="General" sourceLinked="1"/>
        <c:majorTickMark val="out"/>
        <c:minorTickMark val="none"/>
        <c:tickLblPos val="nextTo"/>
        <c:crossAx val="165615872"/>
        <c:crosses val="autoZero"/>
        <c:crossBetween val="between"/>
      </c:valAx>
    </c:plotArea>
    <c:legend>
      <c:legendPos val="r"/>
      <c:layout>
        <c:manualLayout>
          <c:xMode val="edge"/>
          <c:yMode val="edge"/>
          <c:x val="0.88558957053445253"/>
          <c:y val="0.34280597678694097"/>
          <c:w val="7.6424735475012731E-2"/>
          <c:h val="3.8058827619820351E-2"/>
        </c:manualLayout>
      </c:layout>
      <c:overlay val="0"/>
      <c:spPr>
        <a:solidFill>
          <a:schemeClr val="bg1"/>
        </a:solidFill>
      </c:spPr>
    </c:legend>
    <c:plotVisOnly val="1"/>
    <c:dispBlanksAs val="gap"/>
    <c:showDLblsOverMax val="0"/>
  </c:chart>
  <c:userShapes r:id="rId1"/>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10"/>
  <sheetViews>
    <sheetView zoomScale="12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absoluteAnchor>
    <xdr:pos x="0" y="0"/>
    <xdr:ext cx="8673171" cy="6295793"/>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0.6331</cdr:x>
      <cdr:y>0.35294</cdr:y>
    </cdr:from>
    <cdr:to>
      <cdr:x>0.73855</cdr:x>
      <cdr:y>0.49815</cdr:y>
    </cdr:to>
    <cdr:sp macro="" textlink="">
      <cdr:nvSpPr>
        <cdr:cNvPr id="4" name="TextBox 3"/>
        <cdr:cNvSpPr txBox="1"/>
      </cdr:nvSpPr>
      <cdr:spPr>
        <a:xfrm xmlns:a="http://schemas.openxmlformats.org/drawingml/2006/main">
          <a:off x="5490104" y="22225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0.49464</cdr:x>
      <cdr:y>0.77737</cdr:y>
    </cdr:from>
    <cdr:to>
      <cdr:x>0.68683</cdr:x>
      <cdr:y>0.81216</cdr:y>
    </cdr:to>
    <cdr:pic>
      <cdr:nvPicPr>
        <cdr:cNvPr id="3" name="Picture 2">
          <a:extLst xmlns:a="http://schemas.openxmlformats.org/drawingml/2006/main">
            <a:ext uri="{FF2B5EF4-FFF2-40B4-BE49-F238E27FC236}">
              <a16:creationId xmlns:a16="http://schemas.microsoft.com/office/drawing/2014/main" id="{A93847AB-A129-45FF-BC28-B593F475CD5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90085" y="4894161"/>
          <a:ext cx="1666897" cy="219030"/>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3671.660291203705" createdVersion="4" refreshedVersion="6" minRefreshableVersion="3" recordCount="3994" xr:uid="{00000000-000A-0000-FFFF-FFFF0C000000}">
  <cacheSource type="worksheet">
    <worksheetSource ref="A6:AR4000" sheet="Master"/>
  </cacheSource>
  <cacheFields count="56">
    <cacheField name="Trade Date" numFmtId="0">
      <sharedItems containsNonDate="0" containsDate="1" containsString="0" containsBlank="1" minDate="2004-03-26T00:00:00" maxDate="2020-01-01T00:00:00" count="3971">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m/>
        <d v="2018-12-05T00:00:00" u="1"/>
      </sharedItems>
    </cacheField>
    <cacheField name="VIX" numFmtId="0">
      <sharedItems containsString="0" containsBlank="1" containsNumber="1" minValue="9.14" maxValue="80.86"/>
    </cacheField>
    <cacheField name="VIX3M" numFmtId="0">
      <sharedItems containsString="0" containsBlank="1" containsNumber="1" minValue="11.05" maxValue="69.239999999999995"/>
    </cacheField>
    <cacheField name="M1-M2 TR" numFmtId="0">
      <sharedItems containsString="0" containsBlank="1" containsNumber="1" minValue="37.857500000000002" maxValue="591464.02157023642"/>
    </cacheField>
    <cacheField name="M1-M2 ER" numFmtId="0">
      <sharedItems containsString="0" containsBlank="1" containsNumber="1" minValue="32.2241" maxValue="617330.13063390099"/>
    </cacheField>
    <cacheField name="Med TR" numFmtId="0">
      <sharedItems containsString="0" containsBlank="1" containsNumber="1" minValue="10093.898021000001" maxValue="271938.94"/>
    </cacheField>
    <cacheField name="Med ER" numFmtId="0">
      <sharedItems containsString="0" containsBlank="1" containsNumber="1" minValue="8877.2714169999999" maxValue="243777.72"/>
    </cacheField>
    <cacheField name="TBR" numFmtId="0">
      <sharedItems containsString="0" containsBlank="1" containsNumber="1" minValue="0" maxValue="1.407686741867753E-4"/>
    </cacheField>
    <cacheField name="VXX w Fee" numFmtId="0">
      <sharedItems containsString="0" containsBlank="1" containsNumber="1" minValue="22.151786333618372" maxValue="396694.45267536002"/>
    </cacheField>
    <cacheField name="VXX-IV" numFmtId="0">
      <sharedItems containsBlank="1" containsMixedTypes="1" containsNumber="1" minValue="22.16" maxValue="122518.44"/>
    </cacheField>
    <cacheField name="VXX-Per" numFmtId="166">
      <sharedItems containsBlank="1" containsMixedTypes="1" containsNumber="1" minValue="-1.4106728465075546E-2" maxValue="-4.3408549281531705E-5"/>
    </cacheField>
    <cacheField name="TVIX W Fee" numFmtId="0">
      <sharedItems containsString="0" containsBlank="1" containsNumber="1" minValue="13.270824635422112" maxValue="1915000000000"/>
    </cacheField>
    <cacheField name="TVIX-IV" numFmtId="0">
      <sharedItems containsString="0" containsBlank="1" containsNumber="1" minValue="0.91" maxValue="3135"/>
    </cacheField>
    <cacheField name="TVIX % IV error" numFmtId="0">
      <sharedItems containsBlank="1" containsMixedTypes="1" containsNumber="1" minValue="-0.9999599415340219" maxValue="24981.435918885349"/>
    </cacheField>
    <cacheField name="UVXY 1.5X W Fee" numFmtId="0">
      <sharedItems containsString="0" containsBlank="1" containsNumber="1" minValue="24.346432458196816" maxValue="724547858.91399574"/>
    </cacheField>
    <cacheField name="UVXY-IV" numFmtId="0">
      <sharedItems containsBlank="1" containsMixedTypes="1" containsNumber="1" minValue="24.654756129999999" maxValue="104.7255"/>
    </cacheField>
    <cacheField name="UVXY % error" numFmtId="0">
      <sharedItems containsString="0" containsBlank="1" containsNumber="1" minValue="-0.68204687065895431" maxValue="1.4367070912628677E-3"/>
    </cacheField>
    <cacheField name="SVXY -0.5X w Fee" numFmtId="0">
      <sharedItems containsString="0" containsBlank="1" containsNumber="1" minValue="6.317010236618458" maxValue="94.478338625009158"/>
    </cacheField>
    <cacheField name="SVXY IV" numFmtId="0">
      <sharedItems containsBlank="1" containsMixedTypes="1" containsNumber="1" minValue="41.118764919999997" maxValue="59.551464670000001"/>
    </cacheField>
    <cacheField name="SVXY % err" numFmtId="0">
      <sharedItems containsString="0" containsBlank="1" containsNumber="1" minValue="-0.48058384610418847" maxValue="7.7248993266003652E-3"/>
    </cacheField>
    <cacheField name="VXZ w Fee" numFmtId="0">
      <sharedItems containsString="0" containsBlank="1" containsNumber="1" minValue="16.516332807984742" maxValue="482.47362550023308"/>
    </cacheField>
    <cacheField name="VXZ-iV" numFmtId="0">
      <sharedItems containsBlank="1" containsMixedTypes="1" containsNumber="1" minValue="16.52" maxValue="453.68"/>
    </cacheField>
    <cacheField name="VXZ % error" numFmtId="166">
      <sharedItems containsBlank="1" containsMixedTypes="1" containsNumber="1" minValue="-4.9076894113853076E-4" maxValue="4.1005351529344036E-3"/>
    </cacheField>
    <cacheField name="ZIV w Fee" numFmtId="0">
      <sharedItems containsString="0" containsBlank="1" containsNumber="1" minValue="9.2416595987060184" maxValue="93.877028103671606"/>
    </cacheField>
    <cacheField name="ZIV-IV" numFmtId="0">
      <sharedItems containsString="0" containsBlank="1" containsNumber="1" minValue="12.5" maxValue="80.94"/>
    </cacheField>
    <cacheField name="ZIV act" numFmtId="0">
      <sharedItems containsString="0" containsBlank="1" containsNumber="1" minValue="-1.2474736879908299E-4" maxValue="36.86"/>
    </cacheField>
    <cacheField name="ZIV % IV" numFmtId="0">
      <sharedItems containsBlank="1" containsMixedTypes="1" containsNumber="1" minValue="-2.4006734804871144E-3" maxValue="2.1190203106482564E-3"/>
    </cacheField>
    <cacheField name="VIXY w Fee" numFmtId="0">
      <sharedItems containsString="0" containsBlank="1" containsNumber="1" minValue="17.965604800819964" maxValue="402513.74209366803"/>
    </cacheField>
    <cacheField name="VIXY-IV" numFmtId="0">
      <sharedItems containsBlank="1" containsMixedTypes="1" containsNumber="1" minValue="18.23" maxValue="12376.7"/>
    </cacheField>
    <cacheField name="VIXY % err" numFmtId="166">
      <sharedItems containsBlank="1" containsMixedTypes="1" containsNumber="1" minValue="-1.4503302204061264E-2" maxValue="1.3561244146474305E-2"/>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2.6524866464576178" maxValue="394707521000"/>
    </cacheField>
    <cacheField name="Old_UVXY-IV" numFmtId="0">
      <sharedItems containsString="0" containsBlank="1" containsNumber="1" minValue="-0.81926451915308118" maxValue="240000000"/>
    </cacheField>
    <cacheField name="Old_UVXY act" numFmtId="0">
      <sharedItems containsBlank="1" containsMixedTypes="1" containsNumber="1" minValue="3.9975508583726964" maxValue="370212295925.32434"/>
    </cacheField>
    <cacheField name="Old_UVXY % error" numFmtId="166">
      <sharedItems containsString="0" containsBlank="1" containsNumber="1" minValue="-0.80379267366660923" maxValue="-0.79669047605223597"/>
    </cacheField>
    <cacheField name="Old_SVXY w Fee" numFmtId="0">
      <sharedItems containsString="0" containsBlank="1" containsNumber="1" minValue="1.6545050321826427" maxValue="138.11291562843064"/>
    </cacheField>
    <cacheField name="Old_SVXY act" numFmtId="0">
      <sharedItems containsBlank="1" containsMixedTypes="1" containsNumber="1" minValue="-0.91279461457099842" maxValue="49.537253543207136"/>
    </cacheField>
    <cacheField name="Old_SVXY IV" numFmtId="0">
      <sharedItems containsString="0" containsBlank="1" containsNumber="1" minValue="-0.24537678668200935" maxValue="138.1848"/>
    </cacheField>
    <cacheField name="Old_SVXY % err" numFmtId="0">
      <sharedItems containsString="0" containsBlank="1" containsNumber="1" minValue="-8.3724210494070528E-3" maxValue="2.0883842277215448"/>
    </cacheField>
    <cacheField name="XIV w Fee" numFmtId="0">
      <sharedItems containsBlank="1" containsMixedTypes="1" containsNumber="1" minValue="1.5849" maxValue="144.18248851400136"/>
    </cacheField>
    <cacheField name="XIV-IV" numFmtId="0">
      <sharedItems containsString="0" containsBlank="1" containsNumber="1" minValue="0.25956614023006486" maxValue="112.69"/>
    </cacheField>
    <cacheField name="XIV % error" numFmtId="0">
      <sharedItems containsBlank="1" containsMixedTypes="1" containsNumber="1" minValue="-0.96102648464459994" maxValue="33.49"/>
    </cacheField>
    <cacheField name="alt comp" numFmtId="165">
      <sharedItems containsString="0" containsBlank="1" containsNumber="1" minValue="1.5849" maxValue="1.8777354731762674"/>
    </cacheField>
    <cacheField name="Old RS UVXY" numFmtId="165">
      <sharedItems containsString="0" containsBlank="1" containsNumber="1" minValue="13.262433232288089" maxValue="123.91962889201832"/>
    </cacheField>
    <cacheField name="Old RS SVXY" numFmtId="165">
      <sharedItems containsString="0" containsBlank="1" containsNumber="1" minValue="30.561639954556984" maxValue="66.756936638681609"/>
    </cacheField>
    <cacheField name="VXX" numFmtId="0">
      <sharedItems containsString="0" containsBlank="1" containsNumber="1" minValue="24.964573016185092" maxValue="396694.45267536002"/>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4">
  <r>
    <x v="0"/>
    <n v="17.329999999999998"/>
    <n v="19.11"/>
    <n v="591464.02157023642"/>
    <n v="617330.13063390099"/>
    <n v="179141.94937082689"/>
    <n v="186956.319966457"/>
    <n v="7.8847315372110316E-5"/>
    <n v="396694.45267536002"/>
    <m/>
    <m/>
    <n v="1915000000000"/>
    <m/>
    <m/>
    <n v="724547858.91399574"/>
    <m/>
    <n v="-0.68204687065895431"/>
    <n v="6.317010236618458"/>
    <m/>
    <m/>
    <n v="331.4549249367588"/>
    <m/>
    <m/>
    <n v="15.9785"/>
    <m/>
    <m/>
    <m/>
    <n v="402513.74209366803"/>
    <m/>
    <m/>
    <n v="7"/>
    <n v="0.90685504971219255"/>
    <n v="200000"/>
    <n v="1216.8332491732215"/>
    <m/>
    <m/>
    <n v="1000"/>
    <n v="0.86811610263046102"/>
    <m/>
    <m/>
    <n v="394707521000"/>
    <n v="-0.81926451915308118"/>
    <n v="544.76390502570246"/>
    <m/>
    <n v="1.8906499999999999"/>
    <m/>
    <m/>
    <m/>
    <n v="1.5849"/>
    <m/>
    <m/>
    <n v="1.5849"/>
    <m/>
    <m/>
    <n v="396694.45267536002"/>
    <m/>
  </r>
  <r>
    <x v="1"/>
    <n v="16.5"/>
    <n v="17.93"/>
    <n v="573185.07999999996"/>
    <n v="598203.9"/>
    <n v="176134.39"/>
    <n v="183803.06"/>
    <n v="2.6281747721013105E-5"/>
    <n v="384406.66000218195"/>
    <m/>
    <m/>
    <n v="1796236288345.6843"/>
    <m/>
    <m/>
    <n v="690805912.85748637"/>
    <m/>
    <m/>
    <n v="6.4143667235736084"/>
    <m/>
    <m/>
    <n v="325.86639111445851"/>
    <m/>
    <m/>
    <n v="16.247476276671303"/>
    <m/>
    <m/>
    <m/>
    <n v="390002.19541265676"/>
    <m/>
    <m/>
    <n v="8"/>
    <n v="0.92024539877300615"/>
    <n v="195971.20000000001"/>
    <n v="1192.0420848141107"/>
    <m/>
    <m/>
    <n v="1020.1439999999999"/>
    <n v="0.88535160621660014"/>
    <m/>
    <m/>
    <n v="370212295925.32434"/>
    <m/>
    <n v="370212295925.32434"/>
    <m/>
    <n v="1.949074254763947"/>
    <m/>
    <m/>
    <n v="1.949074254763947"/>
    <n v="1.634208862164531"/>
    <n v="1.634208862164531"/>
    <m/>
    <n v="1.634208862164531"/>
    <m/>
    <m/>
    <n v="384406.66000218195"/>
    <m/>
  </r>
  <r>
    <x v="2"/>
    <n v="16.28"/>
    <n v="17.989999999999998"/>
    <n v="563121.43999999994"/>
    <n v="587685.27"/>
    <n v="177648.58"/>
    <n v="185378.35"/>
    <n v="2.6281747721013105E-5"/>
    <n v="377648.26969008357"/>
    <m/>
    <m/>
    <n v="1733034579738.4026"/>
    <m/>
    <m/>
    <n v="672562875.46408844"/>
    <m/>
    <m/>
    <n v="6.4704683173636743"/>
    <m/>
    <m/>
    <n v="328.65978128461688"/>
    <m/>
    <m/>
    <n v="16.108054330601888"/>
    <m/>
    <m/>
    <m/>
    <n v="383131.16062446014"/>
    <m/>
    <m/>
    <n v="9"/>
    <n v="0.90494719288493619"/>
    <n v="197038.82"/>
    <n v="1198.4425566047139"/>
    <m/>
    <m/>
    <n v="1014.5864173690827"/>
    <n v="0.88044488189466896"/>
    <m/>
    <m/>
    <n v="357180864916.64484"/>
    <m/>
    <n v="357180864916.64484"/>
    <m/>
    <n v="1.9832537909171373"/>
    <m/>
    <m/>
    <n v="1.9832537909171373"/>
    <n v="1.6629264778313524"/>
    <m/>
    <m/>
    <n v="1.6629264778313524"/>
    <m/>
    <m/>
    <n v="377648.26969008357"/>
    <m/>
  </r>
  <r>
    <x v="3"/>
    <n v="16.739999999999998"/>
    <n v="17.98"/>
    <n v="568495.18000000005"/>
    <n v="593277.98"/>
    <n v="179298.14"/>
    <n v="187094.81"/>
    <n v="2.6281747721013105E-5"/>
    <n v="381242.7850687583"/>
    <m/>
    <m/>
    <n v="1765986025665.0327"/>
    <m/>
    <m/>
    <n v="682140559.76325965"/>
    <m/>
    <m/>
    <n v="6.4393890854418485"/>
    <m/>
    <m/>
    <n v="331.70347097896911"/>
    <m/>
    <m/>
    <n v="15.958735385482354"/>
    <m/>
    <m/>
    <m/>
    <n v="386763.74535334139"/>
    <m/>
    <m/>
    <n v="10"/>
    <n v="0.93103448275862055"/>
    <n v="198415.14"/>
    <n v="1206.7194705736258"/>
    <m/>
    <m/>
    <n v="1007.499511459103"/>
    <n v="0.87421207885447949"/>
    <m/>
    <m/>
    <n v="363966826524.10022"/>
    <m/>
    <n v="363966826524.10022"/>
    <m/>
    <n v="1.9642886539816848"/>
    <m/>
    <m/>
    <n v="1.9642886539816848"/>
    <n v="1.6470835976704168"/>
    <m/>
    <m/>
    <n v="1.6470835976704168"/>
    <m/>
    <m/>
    <n v="381242.7850687583"/>
    <m/>
  </r>
  <r>
    <x v="4"/>
    <n v="16.649999999999999"/>
    <n v="18.02"/>
    <n v="567067.88"/>
    <n v="591772.87"/>
    <n v="179564.1"/>
    <n v="187367.42"/>
    <n v="2.6281747721013105E-5"/>
    <n v="380276.34007192258"/>
    <m/>
    <m/>
    <n v="1756992378809.1733"/>
    <m/>
    <m/>
    <n v="679521836.63034296"/>
    <m/>
    <m/>
    <n v="6.4473894407155026"/>
    <m/>
    <m/>
    <n v="332.18739970563536"/>
    <m/>
    <m/>
    <n v="15.935311828716285"/>
    <m/>
    <m/>
    <m/>
    <n v="385769.09903261106"/>
    <m/>
    <m/>
    <n v="11"/>
    <n v="0.92397336293007759"/>
    <n v="197353.92"/>
    <n v="1200.1716326697497"/>
    <m/>
    <m/>
    <n v="1012.888105452236"/>
    <n v="0.87880447353597357"/>
    <m/>
    <m/>
    <n v="362107900354.42889"/>
    <m/>
    <n v="362107900354.42889"/>
    <m/>
    <n v="1.9692206793022855"/>
    <m/>
    <m/>
    <n v="1.9692206793022855"/>
    <n v="1.6512444721355812"/>
    <m/>
    <m/>
    <n v="1.6512444721355812"/>
    <m/>
    <m/>
    <n v="380276.34007192258"/>
    <m/>
  </r>
  <r>
    <x v="5"/>
    <n v="15.64"/>
    <n v="17.23"/>
    <n v="540499.24"/>
    <n v="564031.18000000005"/>
    <n v="177971.89"/>
    <n v="185701.09"/>
    <n v="2.6281747721013105E-5"/>
    <n v="362450.54300060845"/>
    <m/>
    <m/>
    <n v="1592230336202.0396"/>
    <m/>
    <m/>
    <n v="631717643.93928277"/>
    <m/>
    <m/>
    <n v="6.5982145711175813"/>
    <m/>
    <m/>
    <n v="329.23383796182497"/>
    <m/>
    <m/>
    <n v="16.076858543223985"/>
    <m/>
    <m/>
    <m/>
    <n v="367671.82990162604"/>
    <m/>
    <m/>
    <n v="12"/>
    <n v="0.9077190946024376"/>
    <n v="194318"/>
    <n v="1181.6169721005058"/>
    <m/>
    <m/>
    <n v="1028.4694896836947"/>
    <n v="0.89223864515820661"/>
    <m/>
    <m/>
    <n v="328146366547.66718"/>
    <m/>
    <n v="328146366547.66718"/>
    <m/>
    <n v="2.0614396577270444"/>
    <m/>
    <m/>
    <n v="2.0614396577270444"/>
    <n v="1.7286345725351349"/>
    <m/>
    <m/>
    <n v="1.7286345725351349"/>
    <m/>
    <m/>
    <n v="362450.54300060845"/>
    <m/>
  </r>
  <r>
    <x v="6"/>
    <n v="14.97"/>
    <n v="16.79"/>
    <n v="533400.61"/>
    <n v="556579.02"/>
    <n v="177184.13"/>
    <n v="184864.47"/>
    <n v="2.5864080406057255E-5"/>
    <n v="357664.14538566215"/>
    <m/>
    <m/>
    <n v="1550066280425.0642"/>
    <m/>
    <m/>
    <n v="619135364.92688799"/>
    <m/>
    <m/>
    <n v="6.6409027327065475"/>
    <m/>
    <m/>
    <n v="327.7525681379006"/>
    <m/>
    <m/>
    <n v="16.14874911680538"/>
    <m/>
    <m/>
    <m/>
    <n v="362776.08507151768"/>
    <m/>
    <m/>
    <n v="13"/>
    <n v="0.89160214413341288"/>
    <n v="191263.03"/>
    <n v="1162.767766622994"/>
    <m/>
    <m/>
    <n v="1044.6385704528411"/>
    <n v="0.90600827029666153"/>
    <m/>
    <m/>
    <n v="319442920913.27094"/>
    <m/>
    <n v="319442920913.27094"/>
    <m/>
    <n v="2.0883842277215448"/>
    <m/>
    <m/>
    <n v="2.0883842277215448"/>
    <n v="1.7514175986865004"/>
    <m/>
    <m/>
    <n v="1.7514175986865004"/>
    <m/>
    <m/>
    <n v="357664.14538566215"/>
    <m/>
  </r>
  <r>
    <x v="7"/>
    <n v="15.32"/>
    <n v="17.16"/>
    <n v="542373.88"/>
    <n v="565927.81999999995"/>
    <n v="179447.3"/>
    <n v="187220.96"/>
    <n v="2.5864080406057255E-5"/>
    <n v="363672.17532597471"/>
    <m/>
    <m/>
    <n v="1602107897503.3699"/>
    <m/>
    <m/>
    <n v="634713303.88140678"/>
    <m/>
    <m/>
    <n v="6.5848317719897915"/>
    <m/>
    <m/>
    <n v="331.93085248648094"/>
    <m/>
    <m/>
    <n v="15.942721717075669"/>
    <m/>
    <m/>
    <m/>
    <n v="368856.73664905695"/>
    <m/>
    <m/>
    <n v="14"/>
    <n v="0.89277389277389274"/>
    <n v="193668.36"/>
    <n v="1177.2988380995578"/>
    <m/>
    <m/>
    <n v="1031.5011622842717"/>
    <n v="0.89452947669752847"/>
    <m/>
    <m/>
    <n v="330163093633.27039"/>
    <m/>
    <n v="330163093633.27039"/>
    <m/>
    <n v="2.0532102212971166"/>
    <m/>
    <m/>
    <n v="2.0532102212971166"/>
    <n v="1.7219800667046297"/>
    <m/>
    <m/>
    <n v="1.7219800667046297"/>
    <m/>
    <m/>
    <n v="363672.17532597471"/>
    <m/>
  </r>
  <r>
    <x v="8"/>
    <n v="15.76"/>
    <n v="17.559999999999999"/>
    <n v="550610.98"/>
    <n v="574508"/>
    <n v="182091.68"/>
    <n v="189975.05"/>
    <n v="2.5864080406057255E-5"/>
    <n v="369186.30787387589"/>
    <m/>
    <m/>
    <n v="1650655926334.6953"/>
    <m/>
    <m/>
    <n v="649126010.61000776"/>
    <m/>
    <m/>
    <n v="6.5346191779033393"/>
    <m/>
    <m/>
    <n v="336.81405507691511"/>
    <m/>
    <m/>
    <n v="15.708023637129825"/>
    <m/>
    <m/>
    <m/>
    <n v="374436.01512629021"/>
    <m/>
    <m/>
    <n v="15"/>
    <n v="0.89749430523918006"/>
    <n v="196555.3"/>
    <n v="1194.7550841826921"/>
    <m/>
    <m/>
    <n v="1016.1249698827614"/>
    <n v="0.88111153624109084"/>
    <m/>
    <m/>
    <n v="340163008606.04443"/>
    <m/>
    <n v="340163008606.04443"/>
    <m/>
    <n v="2.0219867839038557"/>
    <m/>
    <m/>
    <n v="2.0219867839038557"/>
    <n v="1.6958538137381975"/>
    <m/>
    <m/>
    <n v="1.6958538137381975"/>
    <m/>
    <m/>
    <n v="369186.30787387589"/>
    <m/>
  </r>
  <r>
    <x v="9"/>
    <n v="16.260000000000002"/>
    <n v="17.829999999999998"/>
    <n v="550495.91"/>
    <n v="574373.07999999996"/>
    <n v="181548.37"/>
    <n v="189403.3"/>
    <n v="2.5864080406057255E-5"/>
    <n v="369100.15289914235"/>
    <m/>
    <m/>
    <n v="1649848720656.5085"/>
    <m/>
    <m/>
    <n v="648875478.2228601"/>
    <m/>
    <m/>
    <n v="6.5350910520602676"/>
    <m/>
    <m/>
    <n v="335.80090910927828"/>
    <m/>
    <m/>
    <n v="15.755123361242402"/>
    <m/>
    <m/>
    <m/>
    <n v="374335.02925843268"/>
    <m/>
    <m/>
    <n v="16"/>
    <n v="0.91194615816040403"/>
    <n v="195870.37"/>
    <n v="1190.4987951409612"/>
    <m/>
    <m/>
    <n v="1019.665828234695"/>
    <n v="0.88409810197565741"/>
    <m/>
    <m/>
    <n v="339991780191.4494"/>
    <m/>
    <n v="339991780191.4494"/>
    <m/>
    <n v="2.0223674393809179"/>
    <m/>
    <m/>
    <n v="2.0223674393809179"/>
    <n v="1.696233209458865"/>
    <m/>
    <m/>
    <n v="1.696233209458865"/>
    <m/>
    <m/>
    <n v="369100.15289914235"/>
    <m/>
  </r>
  <r>
    <x v="10"/>
    <n v="15.28"/>
    <n v="17.73"/>
    <n v="536406.31999999995"/>
    <n v="559612.93999999994"/>
    <n v="180241.02"/>
    <n v="188019.79"/>
    <n v="2.5446429139153182E-5"/>
    <n v="359618.19381657284"/>
    <m/>
    <m/>
    <n v="1564929974675.5747"/>
    <m/>
    <m/>
    <n v="623779354.4972415"/>
    <m/>
    <m/>
    <n v="6.6178630815117092"/>
    <m/>
    <m/>
    <n v="333.35025437477265"/>
    <m/>
    <m/>
    <n v="15.869475242718815"/>
    <m/>
    <m/>
    <m/>
    <n v="364664.57186393527"/>
    <m/>
    <m/>
    <n v="17"/>
    <n v="0.86181613085166375"/>
    <n v="194483.87"/>
    <n v="1181.7025056959928"/>
    <m/>
    <m/>
    <n v="1026.8836972306408"/>
    <n v="0.89001877735432233"/>
    <m/>
    <m/>
    <n v="322474208926.50604"/>
    <m/>
    <n v="322474208926.50604"/>
    <m/>
    <n v="2.0739514628239157"/>
    <m/>
    <m/>
    <n v="2.0739514628239157"/>
    <n v="1.739745315419875"/>
    <m/>
    <m/>
    <n v="1.739745315419875"/>
    <m/>
    <m/>
    <n v="359618.19381657284"/>
    <m/>
  </r>
  <r>
    <x v="11"/>
    <n v="17.260000000000002"/>
    <n v="18.920000000000002"/>
    <n v="556936.55000000005"/>
    <n v="581017.14"/>
    <n v="183660"/>
    <n v="191581.54"/>
    <n v="2.5446429139153182E-5"/>
    <n v="373372.99182378541"/>
    <m/>
    <m/>
    <n v="1684608266135.9204"/>
    <m/>
    <m/>
    <n v="659544804.89808214"/>
    <m/>
    <m/>
    <n v="6.4910088907062011"/>
    <m/>
    <m/>
    <n v="339.66527087479682"/>
    <m/>
    <m/>
    <n v="15.568672419977272"/>
    <m/>
    <m/>
    <m/>
    <n v="378599.14305667591"/>
    <m/>
    <m/>
    <n v="18"/>
    <n v="0.91226215644820297"/>
    <n v="198378.53"/>
    <n v="1205.2727128777419"/>
    <m/>
    <m/>
    <n v="1006.3197149309453"/>
    <n v="0.87211292051367484"/>
    <m/>
    <m/>
    <n v="347130641012.22223"/>
    <m/>
    <n v="347130641012.22223"/>
    <m/>
    <n v="1.9945336063075501"/>
    <m/>
    <m/>
    <n v="1.9945336063075501"/>
    <n v="1.6731838417072373"/>
    <m/>
    <m/>
    <n v="1.6731838417072373"/>
    <m/>
    <m/>
    <n v="373372.99182378541"/>
    <m/>
  </r>
  <r>
    <x v="12"/>
    <n v="15.62"/>
    <n v="18.170000000000002"/>
    <n v="561405.56999999995"/>
    <n v="585664.6"/>
    <n v="180649.06"/>
    <n v="188435.86"/>
    <n v="2.5446429139153182E-5"/>
    <n v="376359.86750989099"/>
    <m/>
    <m/>
    <n v="1711524253131.8704"/>
    <m/>
    <m/>
    <n v="667435697.17545247"/>
    <m/>
    <m/>
    <n v="6.4647563818455822"/>
    <m/>
    <m/>
    <n v="334.08861873934512"/>
    <m/>
    <m/>
    <n v="15.824120187388528"/>
    <m/>
    <m/>
    <m/>
    <n v="381614.18952518975"/>
    <m/>
    <m/>
    <n v="19"/>
    <n v="0.8596587782058337"/>
    <n v="196167.72"/>
    <n v="1191.7476082395272"/>
    <m/>
    <m/>
    <n v="1017.534545935926"/>
    <n v="0.88174850425820028"/>
    <m/>
    <m/>
    <n v="352672037208.13446"/>
    <m/>
    <n v="352672037208.13446"/>
    <m/>
    <n v="1.978487508870217"/>
    <m/>
    <m/>
    <n v="1.978487508870217"/>
    <n v="1.6597811670259561"/>
    <m/>
    <m/>
    <n v="1.6597811670259561"/>
    <m/>
    <m/>
    <n v="376359.86750989099"/>
    <m/>
  </r>
  <r>
    <x v="13"/>
    <n v="15.74"/>
    <n v="17.989999999999998"/>
    <n v="557535.15"/>
    <n v="581612.03"/>
    <n v="181818.86"/>
    <n v="189651.28"/>
    <n v="2.5446429139153182E-5"/>
    <n v="373756.06852166489"/>
    <m/>
    <m/>
    <n v="1687804746019.7119"/>
    <m/>
    <m/>
    <n v="660485847.93492663"/>
    <m/>
    <m/>
    <n v="6.4868299213485212"/>
    <m/>
    <m/>
    <n v="336.2438235358635"/>
    <m/>
    <m/>
    <n v="15.721872450842344"/>
    <m/>
    <m/>
    <m/>
    <n v="378960.35564346588"/>
    <m/>
    <m/>
    <n v="20"/>
    <n v="0.87493051695386337"/>
    <n v="197176.02"/>
    <n v="1197.7796457414763"/>
    <m/>
    <m/>
    <n v="1012.3044291630584"/>
    <n v="0.87713317099817134"/>
    <m/>
    <m/>
    <n v="347779611955.97467"/>
    <m/>
    <n v="347779611955.97467"/>
    <m/>
    <n v="1.9920850823510237"/>
    <m/>
    <m/>
    <m/>
    <n v="1.6712469174236269"/>
    <m/>
    <m/>
    <n v="1.6712469174236269"/>
    <m/>
    <m/>
    <n v="373756.06852166489"/>
    <m/>
  </r>
  <r>
    <x v="14"/>
    <n v="14.94"/>
    <n v="17.53"/>
    <n v="545910.51"/>
    <n v="569470.59"/>
    <n v="180660.75"/>
    <n v="188438.46"/>
    <n v="2.5446429139153182E-5"/>
    <n v="365954.30947190674"/>
    <m/>
    <m/>
    <n v="1617305264235.7585"/>
    <m/>
    <m/>
    <n v="639782332.23379242"/>
    <m/>
    <m/>
    <n v="6.5542415185598966"/>
    <m/>
    <m/>
    <n v="334.09394458597626"/>
    <m/>
    <m/>
    <n v="15.822231241870179"/>
    <m/>
    <m/>
    <m/>
    <n v="371036.43335011188"/>
    <m/>
    <m/>
    <n v="21"/>
    <n v="0.85225328009127199"/>
    <n v="195943.08"/>
    <n v="1190.196999211109"/>
    <m/>
    <m/>
    <n v="1018.6343602717819"/>
    <n v="0.88253421002431032"/>
    <m/>
    <m/>
    <n v="333248237300.48633"/>
    <m/>
    <n v="333248237300.48633"/>
    <m/>
    <n v="2.0335761289532206"/>
    <m/>
    <m/>
    <m/>
    <n v="1.7061153383157726"/>
    <m/>
    <m/>
    <n v="1.7061153383157726"/>
    <m/>
    <m/>
    <n v="365954.30947190674"/>
    <m/>
  </r>
  <r>
    <x v="15"/>
    <n v="15.42"/>
    <n v="17.68"/>
    <n v="540889.14"/>
    <n v="564189.03"/>
    <n v="181473.18"/>
    <n v="189271.48"/>
    <n v="2.6003301061283679E-5"/>
    <n v="362561.68173786131"/>
    <m/>
    <m/>
    <n v="1587214402981.2942"/>
    <m/>
    <m/>
    <n v="630818054.51405799"/>
    <m/>
    <m/>
    <n v="6.5837422594832749"/>
    <m/>
    <m/>
    <n v="335.57181397399597"/>
    <m/>
    <m/>
    <n v="15.751767719072943"/>
    <m/>
    <m/>
    <m/>
    <n v="367556.80536263681"/>
    <m/>
    <m/>
    <n v="22"/>
    <n v="0.87217194570135748"/>
    <n v="197458.23"/>
    <n v="1199.1193863244621"/>
    <m/>
    <m/>
    <n v="1010.7576654124084"/>
    <n v="0.87546090966115164"/>
    <m/>
    <m/>
    <n v="327033745883.50427"/>
    <m/>
    <n v="327033745883.50427"/>
    <m/>
    <n v="2.052149783213935"/>
    <m/>
    <m/>
    <m/>
    <n v="1.7218791078693685"/>
    <m/>
    <m/>
    <n v="1.7218791078693685"/>
    <m/>
    <m/>
    <n v="362561.68173786131"/>
    <m/>
  </r>
  <r>
    <x v="16"/>
    <n v="16.670000000000002"/>
    <n v="18.73"/>
    <n v="548950.49"/>
    <n v="572582.97"/>
    <n v="182985.57"/>
    <n v="190843.94"/>
    <n v="2.6003301061283679E-5"/>
    <n v="367956.28735243145"/>
    <m/>
    <m/>
    <n v="1634411807603.4639"/>
    <m/>
    <m/>
    <n v="644874180.93918395"/>
    <m/>
    <m/>
    <n v="6.5344707692632138"/>
    <m/>
    <m/>
    <n v="338.36020500796855"/>
    <m/>
    <m/>
    <n v="15.620731088982671"/>
    <m/>
    <m/>
    <m/>
    <n v="373012.2680271641"/>
    <m/>
    <m/>
    <n v="23"/>
    <n v="0.89001601708489064"/>
    <n v="199310.22"/>
    <n v="1210.271596704918"/>
    <m/>
    <m/>
    <n v="1001.2776194869126"/>
    <n v="0.86716762152510185"/>
    <m/>
    <m/>
    <n v="336753538864.86871"/>
    <m/>
    <n v="336753538864.86871"/>
    <m/>
    <n v="2.0215239753849668"/>
    <m/>
    <m/>
    <m/>
    <n v="1.6962425569756159"/>
    <m/>
    <m/>
    <n v="1.6962425569756159"/>
    <m/>
    <m/>
    <n v="367956.28735243145"/>
    <m/>
  </r>
  <r>
    <x v="17"/>
    <n v="15.6"/>
    <n v="17.920000000000002"/>
    <n v="535491.82999999996"/>
    <n v="558530.02"/>
    <n v="180368.42"/>
    <n v="188109.44"/>
    <n v="2.6003301061283679E-5"/>
    <n v="358926.32356743666"/>
    <m/>
    <m/>
    <n v="1554154962316.7214"/>
    <m/>
    <m/>
    <n v="621112451.06669748"/>
    <m/>
    <m/>
    <n v="6.6143597719229419"/>
    <m/>
    <m/>
    <n v="333.51267781222367"/>
    <m/>
    <m/>
    <n v="15.84437810844161"/>
    <m/>
    <m/>
    <m/>
    <n v="363844.71195725852"/>
    <m/>
    <m/>
    <n v="24"/>
    <n v="0.87053571428571419"/>
    <n v="196481.39"/>
    <n v="1193.0009307966297"/>
    <m/>
    <m/>
    <n v="1015.4888534534053"/>
    <n v="0.87939204935046233"/>
    <m/>
    <m/>
    <n v="320212809254.6908"/>
    <m/>
    <n v="320212809254.6908"/>
    <m/>
    <n v="2.0710419373277187"/>
    <m/>
    <m/>
    <m/>
    <n v="1.7378544877532756"/>
    <m/>
    <m/>
    <n v="1.7378544877532756"/>
    <m/>
    <m/>
    <n v="358926.32356743666"/>
    <m/>
  </r>
  <r>
    <x v="18"/>
    <n v="14.61"/>
    <n v="17.11"/>
    <n v="498054.78"/>
    <n v="519467.81"/>
    <n v="175773.69"/>
    <n v="183312.62"/>
    <n v="2.6003301061283679E-5"/>
    <n v="333825.09718942951"/>
    <m/>
    <m/>
    <n v="1336741775031.4583"/>
    <m/>
    <m/>
    <n v="555935110.21338165"/>
    <m/>
    <m/>
    <n v="6.8453463030862158"/>
    <m/>
    <m/>
    <n v="325.00880480795252"/>
    <m/>
    <m/>
    <n v="16.248233760132429"/>
    <m/>
    <m/>
    <m/>
    <n v="338386.51325079461"/>
    <m/>
    <m/>
    <n v="25"/>
    <n v="0.85388661601402693"/>
    <n v="190123.1"/>
    <n v="1154.3043587725733"/>
    <m/>
    <m/>
    <n v="1048.3508594786288"/>
    <n v="0.90776379816497577"/>
    <m/>
    <m/>
    <n v="275413742002.82434"/>
    <m/>
    <n v="275413742002.82434"/>
    <m/>
    <n v="2.2157822892151016"/>
    <m/>
    <m/>
    <m/>
    <n v="1.8593753162899331"/>
    <m/>
    <m/>
    <n v="1.8593753162899331"/>
    <m/>
    <m/>
    <n v="333825.09718942951"/>
    <m/>
  </r>
  <r>
    <x v="19"/>
    <n v="14.01"/>
    <n v="16.62"/>
    <n v="498722.62"/>
    <n v="520150.85"/>
    <n v="176940.96"/>
    <n v="184525.19"/>
    <n v="2.6003301061283679E-5"/>
    <n v="334264.57139378146"/>
    <m/>
    <m/>
    <n v="1340231360373.3438"/>
    <m/>
    <m/>
    <n v="557012824.42530549"/>
    <m/>
    <m/>
    <n v="6.8405366406233838"/>
    <m/>
    <m/>
    <n v="327.15913113431276"/>
    <m/>
    <m/>
    <n v="16.140578229608959"/>
    <m/>
    <m/>
    <m/>
    <n v="338819.63895088842"/>
    <m/>
    <m/>
    <n v="26"/>
    <n v="0.84296028880866425"/>
    <n v="191927.23"/>
    <n v="1165.1668820727332"/>
    <m/>
    <m/>
    <n v="1038.4027719705291"/>
    <n v="0.89906454519005041"/>
    <m/>
    <m/>
    <n v="276128710868.85956"/>
    <m/>
    <n v="276128710868.85956"/>
    <m/>
    <n v="2.2127657270378456"/>
    <m/>
    <m/>
    <m/>
    <n v="1.856910058453408"/>
    <m/>
    <m/>
    <n v="1.856910058453408"/>
    <m/>
    <m/>
    <n v="334264.57139378146"/>
    <m/>
  </r>
  <r>
    <x v="20"/>
    <n v="14.77"/>
    <n v="17.059999999999999"/>
    <n v="493151.69"/>
    <n v="514299.98"/>
    <n v="176890.89"/>
    <n v="184458.58"/>
    <n v="2.6977895578150779E-5"/>
    <n v="330506.52524146775"/>
    <m/>
    <m/>
    <n v="1310008779321.1394"/>
    <m/>
    <m/>
    <n v="547559201.80898404"/>
    <m/>
    <m/>
    <n v="6.8780763562932439"/>
    <m/>
    <m/>
    <n v="327.04262847640678"/>
    <m/>
    <m/>
    <n v="16.145919869557613"/>
    <m/>
    <m/>
    <m/>
    <n v="334973.41773073719"/>
    <m/>
    <m/>
    <n v="27"/>
    <n v="0.86576787807737399"/>
    <n v="191624.26"/>
    <n v="1163.0551038064621"/>
    <m/>
    <m/>
    <n v="1040.041960364088"/>
    <n v="0.90022772034118004"/>
    <m/>
    <m/>
    <n v="269889406438.78284"/>
    <m/>
    <n v="269889406438.78284"/>
    <m/>
    <n v="2.237343178876289"/>
    <m/>
    <m/>
    <m/>
    <n v="1.8777354731762674"/>
    <m/>
    <m/>
    <n v="1.8777354731762674"/>
    <m/>
    <m/>
    <n v="330506.52524146775"/>
    <m/>
  </r>
  <r>
    <x v="21"/>
    <n v="15.07"/>
    <n v="17.149999999999999"/>
    <n v="484652.66"/>
    <n v="505422.6"/>
    <n v="176840.56"/>
    <n v="184401.12"/>
    <n v="2.6977895578150779E-5"/>
    <n v="324802.61970834871"/>
    <m/>
    <m/>
    <n v="1264761357518.9172"/>
    <m/>
    <m/>
    <n v="533364021.76436311"/>
    <m/>
    <m/>
    <n v="6.937124305349462"/>
    <m/>
    <m/>
    <n v="326.94160425640951"/>
    <m/>
    <m/>
    <n v="16.15078777920629"/>
    <m/>
    <m/>
    <m/>
    <n v="329179.9330054943"/>
    <m/>
    <m/>
    <n v="28"/>
    <n v="0.87871720116618079"/>
    <n v="191139.87"/>
    <n v="1160.0245354578601"/>
    <m/>
    <m/>
    <n v="1042.670990347978"/>
    <n v="0.90241777391708311"/>
    <m/>
    <m/>
    <n v="260563452996.94949"/>
    <m/>
    <n v="260563452996.94949"/>
    <m/>
    <n v="2.2758561647790594"/>
    <m/>
    <m/>
    <m/>
    <n v="1.9101281230656073"/>
    <m/>
    <m/>
    <m/>
    <m/>
    <m/>
    <n v="324802.61970834871"/>
    <m/>
  </r>
  <r>
    <x v="22"/>
    <n v="16.29"/>
    <n v="18.07"/>
    <n v="500150.52"/>
    <n v="521570.99"/>
    <n v="179473.02"/>
    <n v="187141.16"/>
    <n v="2.6977895578150779E-5"/>
    <n v="335180.74166775023"/>
    <m/>
    <m/>
    <n v="1345555771894.2373"/>
    <m/>
    <m/>
    <n v="558906875.80945182"/>
    <m/>
    <m/>
    <n v="6.8259942117088404"/>
    <m/>
    <m/>
    <n v="331.80038742520719"/>
    <m/>
    <m/>
    <n v="15.910641901001311"/>
    <m/>
    <m/>
    <m/>
    <n v="339685.47814037738"/>
    <m/>
    <m/>
    <n v="29"/>
    <n v="0.9014941892639734"/>
    <n v="195546.9"/>
    <n v="1186.6780579617623"/>
    <m/>
    <m/>
    <n v="1018.6305725398397"/>
    <n v="0.88152754246071052"/>
    <m/>
    <m/>
    <n v="277204258140.59448"/>
    <m/>
    <n v="277204258140.59448"/>
    <m/>
    <n v="2.2030393271421236"/>
    <m/>
    <m/>
    <m/>
    <n v="1.8490805017258205"/>
    <m/>
    <m/>
    <m/>
    <m/>
    <m/>
    <n v="335180.74166775023"/>
    <m/>
  </r>
  <r>
    <x v="23"/>
    <n v="16.600000000000001"/>
    <n v="18.510000000000002"/>
    <n v="511064.73"/>
    <n v="532938.56000000006"/>
    <n v="182060.08"/>
    <n v="189833.71"/>
    <n v="2.6977895578150779E-5"/>
    <n v="342486.65453862865"/>
    <m/>
    <m/>
    <n v="1404182592903.0398"/>
    <m/>
    <m/>
    <n v="577159376.63350999"/>
    <m/>
    <m/>
    <n v="6.7513031863640895"/>
    <m/>
    <m/>
    <n v="336.57500233796713"/>
    <m/>
    <m/>
    <n v="15.681565782862412"/>
    <m/>
    <m/>
    <m/>
    <n v="347076.7764602566"/>
    <m/>
    <m/>
    <n v="30"/>
    <n v="0.89681253376553216"/>
    <n v="199401.31"/>
    <n v="1209.9740936561113"/>
    <m/>
    <m/>
    <n v="998.55242317974603"/>
    <n v="0.86406990359004654"/>
    <m/>
    <m/>
    <n v="289277769042.89594"/>
    <m/>
    <n v="289277769042.89594"/>
    <m/>
    <n v="2.1549240085253896"/>
    <m/>
    <m/>
    <m/>
    <n v="1.8087619363833609"/>
    <m/>
    <m/>
    <m/>
    <m/>
    <m/>
    <n v="342486.65453862865"/>
    <m/>
  </r>
  <r>
    <x v="24"/>
    <n v="17.190000000000001"/>
    <n v="18.71"/>
    <n v="521230.74"/>
    <n v="543525.31000000006"/>
    <n v="183466.81"/>
    <n v="191295.38"/>
    <n v="2.6977895578150779E-5"/>
    <n v="349290.82185775897"/>
    <m/>
    <m/>
    <n v="1459943763032.0254"/>
    <m/>
    <m/>
    <n v="594337133.1231612"/>
    <m/>
    <m/>
    <n v="6.6839441747551342"/>
    <m/>
    <m/>
    <n v="339.16735789316681"/>
    <m/>
    <m/>
    <n v="15.560666081889126"/>
    <m/>
    <m/>
    <m/>
    <n v="353959.06688564958"/>
    <m/>
    <m/>
    <n v="31"/>
    <n v="0.91876002137894175"/>
    <n v="201650.13"/>
    <n v="1223.5244688036432"/>
    <m/>
    <m/>
    <n v="987.29088903889681"/>
    <n v="0.85424405910548284"/>
    <m/>
    <m/>
    <n v="300760558375.83679"/>
    <m/>
    <n v="300760558375.83679"/>
    <m/>
    <n v="2.1120183717516192"/>
    <m/>
    <m/>
    <m/>
    <n v="1.7728133901333081"/>
    <m/>
    <m/>
    <m/>
    <m/>
    <m/>
    <n v="349290.82185775897"/>
    <m/>
  </r>
  <r>
    <x v="25"/>
    <n v="16.62"/>
    <n v="18.13"/>
    <n v="506082.33"/>
    <n v="527684.97"/>
    <n v="180817.86"/>
    <n v="188517.91"/>
    <n v="2.739560569375854E-5"/>
    <n v="339114.65476590599"/>
    <m/>
    <m/>
    <n v="1374773973025.1909"/>
    <m/>
    <m/>
    <n v="568297899.67474031"/>
    <m/>
    <m/>
    <n v="6.7804219956032918"/>
    <m/>
    <m/>
    <n v="334.2459041812271"/>
    <m/>
    <m/>
    <n v="15.786141444384517"/>
    <m/>
    <m/>
    <m/>
    <n v="343607.44694136735"/>
    <m/>
    <m/>
    <n v="32"/>
    <n v="0.91671263099834543"/>
    <n v="198145.54"/>
    <n v="1201.9785517880341"/>
    <m/>
    <m/>
    <n v="1004.449567671124"/>
    <n v="0.86884331111867674"/>
    <m/>
    <m/>
    <n v="283201373406.03906"/>
    <m/>
    <n v="283201373406.03906"/>
    <m/>
    <n v="2.1732667168883779"/>
    <m/>
    <m/>
    <m/>
    <n v="1.824424956520156"/>
    <m/>
    <m/>
    <m/>
    <m/>
    <m/>
    <n v="339114.65476590599"/>
    <m/>
  </r>
  <r>
    <x v="26"/>
    <n v="16.55"/>
    <n v="18.190000000000001"/>
    <n v="499481.73"/>
    <n v="520788.16"/>
    <n v="180068.18"/>
    <n v="187731.14"/>
    <n v="2.739560569375854E-5"/>
    <n v="334683.57669149601"/>
    <m/>
    <m/>
    <n v="1338813706488.2856"/>
    <m/>
    <m/>
    <n v="557137696.53728676"/>
    <m/>
    <m/>
    <n v="6.8244233288950804"/>
    <m/>
    <m/>
    <n v="332.85198742914099"/>
    <m/>
    <m/>
    <n v="15.851872078470091"/>
    <m/>
    <m/>
    <m/>
    <n v="339104.69550200482"/>
    <m/>
    <m/>
    <n v="33"/>
    <n v="0.90984057174271571"/>
    <n v="196829.75"/>
    <n v="1193.903555778719"/>
    <m/>
    <m/>
    <n v="1011.1196380479086"/>
    <n v="0.87452997653153497"/>
    <m/>
    <m/>
    <n v="275789230419.50488"/>
    <m/>
    <n v="275789230419.50488"/>
    <m/>
    <n v="2.2015686351994854"/>
    <m/>
    <m/>
    <m/>
    <n v="1.8482523519399163"/>
    <m/>
    <m/>
    <m/>
    <m/>
    <m/>
    <n v="334683.57669149601"/>
    <m/>
  </r>
  <r>
    <x v="27"/>
    <n v="15.77"/>
    <n v="17.45"/>
    <n v="484446.66"/>
    <n v="505097.47"/>
    <n v="178466.37"/>
    <n v="186056.02"/>
    <n v="2.739560569375854E-5"/>
    <n v="324601.23701338668"/>
    <m/>
    <m/>
    <n v="1258117764517.8752"/>
    <m/>
    <m/>
    <n v="531940986.75923491"/>
    <m/>
    <m/>
    <n v="6.9269158112560723"/>
    <m/>
    <m/>
    <n v="329.88303369220034"/>
    <m/>
    <m/>
    <n v="15.993164526975303"/>
    <m/>
    <m/>
    <m/>
    <n v="328876.43230658618"/>
    <m/>
    <m/>
    <n v="34"/>
    <n v="0.90372492836676221"/>
    <n v="194704.16"/>
    <n v="1180.9182205415316"/>
    <m/>
    <m/>
    <n v="1022.0388501661896"/>
    <n v="0.88389034327407512"/>
    <m/>
    <m/>
    <n v="259162133810.92413"/>
    <m/>
    <n v="259162133810.92413"/>
    <m/>
    <n v="2.2677934915097389"/>
    <m/>
    <m/>
    <m/>
    <n v="1.9039196026279936"/>
    <m/>
    <m/>
    <m/>
    <m/>
    <m/>
    <n v="324601.23701338668"/>
    <m/>
  </r>
  <r>
    <x v="28"/>
    <n v="17.05"/>
    <n v="18.34"/>
    <n v="504258.24"/>
    <n v="525739.73"/>
    <n v="181518.41"/>
    <n v="189232.76"/>
    <n v="2.739560569375854E-5"/>
    <n v="337867.65566175507"/>
    <m/>
    <m/>
    <n v="1360926723895.2437"/>
    <m/>
    <m/>
    <n v="564530908.40979838"/>
    <m/>
    <m/>
    <n v="6.7850649123517677"/>
    <m/>
    <m/>
    <n v="335.51634225497526"/>
    <m/>
    <m/>
    <n v="15.71994479174321"/>
    <m/>
    <m/>
    <m/>
    <n v="342304.97816874093"/>
    <m/>
    <m/>
    <n v="35"/>
    <n v="0.92966194111232281"/>
    <n v="198893.81"/>
    <n v="1206.235061673329"/>
    <m/>
    <m/>
    <n v="1000.0465872962089"/>
    <n v="0.86478877914164642"/>
    <m/>
    <m/>
    <n v="280335497675.18872"/>
    <m/>
    <m/>
    <m/>
    <n v="2.1750122851102418"/>
    <m/>
    <m/>
    <m/>
    <n v="1.8260929416336842"/>
    <m/>
    <m/>
    <m/>
    <m/>
    <m/>
    <n v="337867.65566175507"/>
    <m/>
  </r>
  <r>
    <x v="29"/>
    <n v="18.13"/>
    <n v="19.32"/>
    <n v="520721.73"/>
    <n v="542890.16"/>
    <n v="184410.49"/>
    <n v="192242.57"/>
    <n v="2.739560569375854E-5"/>
    <n v="348890.16438200395"/>
    <m/>
    <m/>
    <n v="1449691905861.2512"/>
    <m/>
    <m/>
    <n v="592134739.50897729"/>
    <m/>
    <m/>
    <n v="6.6740936220425651"/>
    <m/>
    <m/>
    <n v="340.85371506199624"/>
    <m/>
    <m/>
    <n v="15.469765473029279"/>
    <m/>
    <m/>
    <m/>
    <n v="353459.16364040686"/>
    <m/>
    <m/>
    <n v="36"/>
    <n v="0.93840579710144922"/>
    <n v="203462.54"/>
    <n v="1233.8467761698844"/>
    <m/>
    <m/>
    <n v="977.07481736139891"/>
    <n v="0.84484388154930368"/>
    <m/>
    <m/>
    <n v="298615375436.9021"/>
    <m/>
    <m/>
    <m/>
    <n v="2.103962077379665"/>
    <m/>
    <m/>
    <m/>
    <n v="1.7665060689646881"/>
    <m/>
    <m/>
    <m/>
    <m/>
    <m/>
    <n v="348890.16438200395"/>
    <m/>
  </r>
  <r>
    <x v="30"/>
    <n v="19.77"/>
    <n v="20.05"/>
    <n v="540381.86"/>
    <n v="563342.66"/>
    <n v="187654.46"/>
    <n v="195608.52"/>
    <n v="2.9484397083834324E-5"/>
    <n v="362036.21637923154"/>
    <m/>
    <m/>
    <n v="1558847932359.1575"/>
    <m/>
    <m/>
    <n v="625533060.06739593"/>
    <m/>
    <m/>
    <n v="6.5474878070372311"/>
    <m/>
    <m/>
    <n v="346.82431046235064"/>
    <m/>
    <m/>
    <n v="15.1985653141585"/>
    <m/>
    <m/>
    <m/>
    <n v="366736.79873106471"/>
    <m/>
    <m/>
    <n v="37"/>
    <n v="0.98603491271820443"/>
    <n v="207630.96"/>
    <n v="1258.8301753473679"/>
    <m/>
    <m/>
    <n v="957.05708726628859"/>
    <n v="0.82729990543569099"/>
    <m/>
    <m/>
    <n v="321082606116.22052"/>
    <m/>
    <m/>
    <m/>
    <n v="2.0244158528723486"/>
    <m/>
    <m/>
    <m/>
    <n v="1.6999069274882483"/>
    <m/>
    <m/>
    <m/>
    <m/>
    <m/>
    <n v="362036.21637923154"/>
    <m/>
  </r>
  <r>
    <x v="31"/>
    <n v="18.57"/>
    <n v="19.239999999999998"/>
    <n v="523922.41"/>
    <n v="546167.24"/>
    <n v="184207.42"/>
    <n v="192009.60000000001"/>
    <n v="2.9484397083834324E-5"/>
    <n v="351000.42393328104"/>
    <m/>
    <m/>
    <n v="1463771341154.0237"/>
    <m/>
    <m/>
    <n v="596905685.19193137"/>
    <m/>
    <m/>
    <n v="6.6469985475063122"/>
    <m/>
    <m/>
    <n v="340.44516509779305"/>
    <m/>
    <m/>
    <n v="15.47808129541651"/>
    <m/>
    <m/>
    <m/>
    <n v="355543.18168725108"/>
    <m/>
    <m/>
    <n v="38"/>
    <n v="0.96517671517671522"/>
    <n v="202615.05"/>
    <n v="1228.3236731006482"/>
    <m/>
    <m/>
    <n v="980.17749385011325"/>
    <n v="0.84720534418776439"/>
    <m/>
    <m/>
    <n v="301493851832.56219"/>
    <m/>
    <m/>
    <m/>
    <n v="2.0860399037108452"/>
    <m/>
    <m/>
    <m/>
    <n v="1.7517212395111066"/>
    <m/>
    <m/>
    <m/>
    <m/>
    <m/>
    <n v="351000.42393328104"/>
    <m/>
  </r>
  <r>
    <x v="32"/>
    <n v="18.14"/>
    <n v="18.850000000000001"/>
    <n v="515505.85"/>
    <n v="537377.22"/>
    <n v="182800.17"/>
    <n v="190537.08"/>
    <n v="2.9484397083834324E-5"/>
    <n v="345353.35081554158"/>
    <m/>
    <m/>
    <n v="1416633174071.9131"/>
    <m/>
    <m/>
    <n v="582476148.45815158"/>
    <m/>
    <m/>
    <n v="6.7001840731065467"/>
    <m/>
    <m/>
    <n v="337.83610118842682"/>
    <m/>
    <m/>
    <n v="15.596665564517799"/>
    <m/>
    <m/>
    <m/>
    <n v="349808.87030854053"/>
    <m/>
    <m/>
    <n v="39"/>
    <n v="0.96233421750663128"/>
    <n v="201494.89"/>
    <n v="1221.4374893655872"/>
    <m/>
    <m/>
    <n v="985.59641816748808"/>
    <n v="0.85180837578469371"/>
    <m/>
    <m/>
    <n v="291779529926.66296"/>
    <m/>
    <m/>
    <m/>
    <n v="2.119513925192313"/>
    <m/>
    <m/>
    <m/>
    <n v="1.7799001026380272"/>
    <m/>
    <m/>
    <m/>
    <m/>
    <m/>
    <n v="345353.35081554158"/>
    <m/>
  </r>
  <r>
    <x v="33"/>
    <n v="18.86"/>
    <n v="19.239999999999998"/>
    <n v="515841.11"/>
    <n v="537710.86"/>
    <n v="180269.19"/>
    <n v="187893.36"/>
    <n v="2.9484397083834324E-5"/>
    <n v="345569.52546210197"/>
    <m/>
    <m/>
    <n v="1418369958135.198"/>
    <m/>
    <m/>
    <n v="582998962.21168828"/>
    <m/>
    <m/>
    <n v="6.6978013191501269"/>
    <m/>
    <m/>
    <n v="333.1504304398166"/>
    <m/>
    <m/>
    <n v="15.812952145723802"/>
    <m/>
    <m/>
    <m/>
    <n v="350013.85156445525"/>
    <m/>
    <m/>
    <n v="40"/>
    <n v="0.98024948024948033"/>
    <n v="196997.57"/>
    <n v="1194.0820392912547"/>
    <m/>
    <m/>
    <n v="1007.5947054856084"/>
    <n v="0.87073799548713693"/>
    <m/>
    <m/>
    <n v="292131997945.81769"/>
    <m/>
    <m/>
    <m/>
    <n v="2.1180993322853574"/>
    <m/>
    <m/>
    <m/>
    <n v="1.7787816763304434"/>
    <m/>
    <m/>
    <m/>
    <m/>
    <m/>
    <n v="345569.52546210197"/>
    <m/>
  </r>
  <r>
    <x v="34"/>
    <n v="18.47"/>
    <n v="19.100000000000001"/>
    <n v="518568.47"/>
    <n v="540538"/>
    <n v="180891.68"/>
    <n v="188536.64"/>
    <n v="2.9484397083834324E-5"/>
    <n v="347388.15316146344"/>
    <m/>
    <m/>
    <n v="1433262245715.2529"/>
    <m/>
    <m/>
    <n v="587577040.1105088"/>
    <m/>
    <m/>
    <n v="6.6798917131086002"/>
    <m/>
    <m/>
    <n v="334.29268529238544"/>
    <m/>
    <m/>
    <n v="15.75869600373451"/>
    <m/>
    <m/>
    <m/>
    <n v="351841.86345015874"/>
    <m/>
    <m/>
    <n v="41"/>
    <n v="0.96701570680628257"/>
    <n v="198109.42"/>
    <n v="1200.7276495795963"/>
    <m/>
    <m/>
    <n v="1001.9078628849907"/>
    <n v="0.86574149385073162"/>
    <m/>
    <m/>
    <n v="295193953926.02203"/>
    <m/>
    <m/>
    <m/>
    <n v="2.1068647995328171"/>
    <m/>
    <m/>
    <m/>
    <n v="1.769416043561862"/>
    <m/>
    <m/>
    <m/>
    <m/>
    <m/>
    <n v="347388.15316146344"/>
    <m/>
  </r>
  <r>
    <x v="35"/>
    <n v="19.96"/>
    <n v="20.22"/>
    <n v="533674.51"/>
    <n v="556236.21"/>
    <n v="183314.77"/>
    <n v="191045.45"/>
    <n v="2.8927346798379716E-5"/>
    <n v="357481.512870109"/>
    <m/>
    <m/>
    <n v="1516437291630.6013"/>
    <m/>
    <m/>
    <n v="613111517.23437452"/>
    <m/>
    <m/>
    <n v="6.5820008818182654"/>
    <m/>
    <m/>
    <n v="338.74584002336979"/>
    <m/>
    <m/>
    <n v="15.548623047197566"/>
    <m/>
    <m/>
    <m/>
    <n v="362022.12489561149"/>
    <m/>
    <m/>
    <n v="42"/>
    <n v="0.98714144411473803"/>
    <n v="202377.77"/>
    <n v="1226.3105231902234"/>
    <m/>
    <m/>
    <n v="980.32134051495336"/>
    <n v="0.8468478573621574"/>
    <m/>
    <m/>
    <n v="312308321010.10211"/>
    <m/>
    <m/>
    <m/>
    <n v="2.0453917796414789"/>
    <m/>
    <m/>
    <m/>
    <n v="1.7179903073019296"/>
    <m/>
    <m/>
    <m/>
    <m/>
    <m/>
    <n v="357481.512870109"/>
    <m/>
  </r>
  <r>
    <x v="36"/>
    <n v="19.329999999999998"/>
    <n v="19.68"/>
    <n v="530011.81000000006"/>
    <n v="552402.56999999995"/>
    <n v="183070.74"/>
    <n v="190785.6"/>
    <n v="2.8927346798379716E-5"/>
    <n v="355019.39888126368"/>
    <m/>
    <m/>
    <n v="1495510048124.0874"/>
    <m/>
    <m/>
    <n v="606752623.67812109"/>
    <m/>
    <m/>
    <n v="6.6043842442376652"/>
    <m/>
    <m/>
    <n v="338.28665017988681"/>
    <m/>
    <m/>
    <n v="15.56964599259859"/>
    <m/>
    <m/>
    <m/>
    <n v="359514.49441246118"/>
    <m/>
    <m/>
    <n v="43"/>
    <n v="0.98221544715447151"/>
    <n v="202223.15"/>
    <n v="1225.2779215902628"/>
    <m/>
    <m/>
    <n v="981.0703224099035"/>
    <n v="0.84741452541509421"/>
    <m/>
    <m/>
    <n v="307993016399.05579"/>
    <m/>
    <m/>
    <m/>
    <n v="2.0593929191703015"/>
    <m/>
    <m/>
    <m/>
    <n v="1.7298169413129132"/>
    <m/>
    <m/>
    <m/>
    <m/>
    <m/>
    <n v="355019.39888126368"/>
    <m/>
  </r>
  <r>
    <x v="37"/>
    <n v="18.93"/>
    <n v="19.61"/>
    <n v="506259.8"/>
    <n v="527631.15"/>
    <n v="181459.21"/>
    <n v="189100.63"/>
    <n v="2.8927346798379716E-5"/>
    <n v="339101.25015182456"/>
    <m/>
    <m/>
    <n v="1361361402317.3484"/>
    <m/>
    <m/>
    <n v="565920588.4444623"/>
    <m/>
    <m/>
    <n v="6.752159385791308"/>
    <m/>
    <m/>
    <n v="335.30061387576444"/>
    <m/>
    <m/>
    <n v="15.707026571373685"/>
    <m/>
    <m/>
    <m/>
    <n v="343380.79300416802"/>
    <m/>
    <m/>
    <n v="44"/>
    <n v="0.96532381438041814"/>
    <n v="199305.66"/>
    <n v="1207.5064442325624"/>
    <m/>
    <m/>
    <n v="995.22430455748497"/>
    <n v="0.85955875521326419"/>
    <m/>
    <m/>
    <n v="280360871449.18359"/>
    <m/>
    <m/>
    <m/>
    <n v="2.1516421753392558"/>
    <m/>
    <m/>
    <m/>
    <n v="1.807372655568642"/>
    <m/>
    <m/>
    <m/>
    <m/>
    <m/>
    <n v="339101.25015182456"/>
    <m/>
  </r>
  <r>
    <x v="38"/>
    <n v="18.670000000000002"/>
    <n v="19.420000000000002"/>
    <n v="510623.42"/>
    <n v="532163.71"/>
    <n v="180979.51"/>
    <n v="188595.25"/>
    <n v="2.8927346798379716E-5"/>
    <n v="342015.73577632196"/>
    <m/>
    <m/>
    <n v="1384728125566.7546"/>
    <m/>
    <m/>
    <n v="573193494.05960226"/>
    <m/>
    <m/>
    <n v="6.7228536040723457"/>
    <m/>
    <m/>
    <n v="334.40606925082898"/>
    <m/>
    <m/>
    <n v="15.748877390909216"/>
    <m/>
    <m/>
    <m/>
    <n v="346318.49482980976"/>
    <m/>
    <m/>
    <n v="45"/>
    <n v="0.9613800205973223"/>
    <n v="198953.9"/>
    <n v="1205.2811648024772"/>
    <m/>
    <m/>
    <n v="996.98080310033185"/>
    <n v="0.86099418865572519"/>
    <m/>
    <m/>
    <n v="285168082615.82587"/>
    <m/>
    <m/>
    <m/>
    <n v="2.133059366527212"/>
    <m/>
    <m/>
    <m/>
    <n v="1.791832170110027"/>
    <m/>
    <m/>
    <m/>
    <m/>
    <m/>
    <n v="342015.73577632196"/>
    <m/>
  </r>
  <r>
    <x v="39"/>
    <n v="18.489999999999998"/>
    <n v="19.18"/>
    <n v="506638.46"/>
    <n v="527995.25"/>
    <n v="181632.08"/>
    <n v="189269.82"/>
    <n v="2.8927346798379716E-5"/>
    <n v="339338.33377001621"/>
    <m/>
    <m/>
    <n v="1363012674369.8223"/>
    <m/>
    <m/>
    <n v="566439633.22390282"/>
    <m/>
    <m/>
    <n v="6.7488786969365133"/>
    <m/>
    <m/>
    <n v="335.60367630939641"/>
    <m/>
    <m/>
    <n v="15.692420131153355"/>
    <m/>
    <m/>
    <m/>
    <n v="343593.78813825297"/>
    <m/>
    <m/>
    <n v="46"/>
    <n v="0.96402502606882157"/>
    <n v="200476.09"/>
    <n v="1214.4079018603336"/>
    <m/>
    <m/>
    <n v="989.35293449021026"/>
    <n v="0.85432575625604878"/>
    <m/>
    <m/>
    <n v="280691156994.09576"/>
    <m/>
    <m/>
    <m/>
    <n v="2.1496675811955752"/>
    <m/>
    <m/>
    <m/>
    <n v="1.8058531110223055"/>
    <m/>
    <m/>
    <m/>
    <m/>
    <m/>
    <n v="339338.33377001621"/>
    <m/>
  </r>
  <r>
    <x v="40"/>
    <n v="18.079999999999998"/>
    <n v="18.88"/>
    <n v="494091.63"/>
    <n v="514873.7"/>
    <n v="180182.27"/>
    <n v="187742.62"/>
    <n v="2.9205868372850219E-5"/>
    <n v="330910.46029089671"/>
    <m/>
    <m/>
    <n v="1295204292515.0195"/>
    <m/>
    <m/>
    <n v="545269070.856251"/>
    <m/>
    <m/>
    <n v="6.8318124725616345"/>
    <m/>
    <m/>
    <n v="332.90049266619337"/>
    <m/>
    <m/>
    <n v="15.818671527995413"/>
    <m/>
    <m/>
    <m/>
    <n v="335019.87374682591"/>
    <m/>
    <m/>
    <n v="47"/>
    <n v="0.9576271186440678"/>
    <n v="197755.39"/>
    <n v="1197.6463477101706"/>
    <m/>
    <m/>
    <n v="1002.779635544024"/>
    <n v="0.8656737471535052"/>
    <m/>
    <m/>
    <n v="266712918167.49469"/>
    <m/>
    <m/>
    <m/>
    <n v="2.2027825399697374"/>
    <m/>
    <m/>
    <m/>
    <n v="1.8506867851758744"/>
    <m/>
    <m/>
    <m/>
    <m/>
    <m/>
    <n v="330910.46029089671"/>
    <m/>
  </r>
  <r>
    <x v="41"/>
    <n v="15.96"/>
    <n v="17.34"/>
    <n v="462122.91"/>
    <n v="481545.3"/>
    <n v="176116.05"/>
    <n v="183500.3"/>
    <n v="2.9205868372850219E-5"/>
    <n v="309492.34273206559"/>
    <m/>
    <m/>
    <n v="1127505958382.2412"/>
    <m/>
    <m/>
    <n v="492308586.25863415"/>
    <m/>
    <m/>
    <n v="7.0526094014151353"/>
    <m/>
    <m/>
    <n v="325.37990682805196"/>
    <m/>
    <m/>
    <n v="16.175991766928366"/>
    <m/>
    <m/>
    <m/>
    <n v="313322.70599530009"/>
    <m/>
    <m/>
    <n v="48"/>
    <n v="0.92041522491349481"/>
    <n v="191517.38"/>
    <n v="1159.7771416526832"/>
    <m/>
    <m/>
    <n v="1034.4113872465691"/>
    <n v="0.89289597135184817"/>
    <m/>
    <m/>
    <n v="232175791578.10803"/>
    <m/>
    <m/>
    <m/>
    <n v="2.3452620929516863"/>
    <m/>
    <m/>
    <m/>
    <n v="1.9704686575259007"/>
    <m/>
    <m/>
    <m/>
    <m/>
    <m/>
    <n v="309492.34273206559"/>
    <m/>
  </r>
  <r>
    <x v="42"/>
    <n v="15.97"/>
    <n v="17.34"/>
    <n v="464872.76"/>
    <n v="484396.65"/>
    <n v="176509.94"/>
    <n v="183905.35"/>
    <n v="2.9205868372850219E-5"/>
    <n v="311326.37719806872"/>
    <m/>
    <m/>
    <n v="1140840193898.9382"/>
    <m/>
    <m/>
    <n v="496664471.94179213"/>
    <m/>
    <m/>
    <n v="7.031411397801147"/>
    <m/>
    <m/>
    <n v="326.09967924844204"/>
    <m/>
    <m/>
    <n v="16.140160059071331"/>
    <m/>
    <m/>
    <m/>
    <n v="315166.9793082379"/>
    <m/>
    <m/>
    <n v="49"/>
    <n v="0.92099192618223769"/>
    <n v="192046.02"/>
    <n v="1162.8876337447164"/>
    <m/>
    <m/>
    <n v="1031.5561307901889"/>
    <n v="0.89034692787850034"/>
    <m/>
    <m/>
    <n v="234917416624.17337"/>
    <m/>
    <m/>
    <m/>
    <n v="2.3312666257091239"/>
    <m/>
    <m/>
    <m/>
    <n v="1.9587857801078297"/>
    <m/>
    <m/>
    <m/>
    <m/>
    <m/>
    <n v="311326.37719806872"/>
    <m/>
  </r>
  <r>
    <x v="43"/>
    <n v="15.28"/>
    <n v="16.95"/>
    <n v="458695.01"/>
    <n v="477945.3"/>
    <n v="176700.94"/>
    <n v="184098.98"/>
    <n v="2.9205868372850219E-5"/>
    <n v="307181.63317530893"/>
    <m/>
    <m/>
    <n v="1110434275632.1436"/>
    <m/>
    <m/>
    <n v="486725964.20780331"/>
    <m/>
    <m/>
    <n v="7.0779147192958245"/>
    <m/>
    <m/>
    <n v="326.4445890377994"/>
    <m/>
    <m/>
    <n v="16.123040985381454"/>
    <m/>
    <m/>
    <m/>
    <n v="310958.64239768183"/>
    <m/>
    <m/>
    <n v="50"/>
    <n v="0.9014749262536873"/>
    <n v="191291.48"/>
    <n v="1158.2282575311517"/>
    <m/>
    <m/>
    <n v="1035.609067492165"/>
    <n v="0.89376032848810738"/>
    <m/>
    <m/>
    <n v="228652300042.77472"/>
    <m/>
    <m/>
    <m/>
    <n v="2.3622051569623781"/>
    <m/>
    <m/>
    <m/>
    <n v="1.9848580744147044"/>
    <m/>
    <m/>
    <m/>
    <m/>
    <m/>
    <n v="307181.63317530893"/>
    <m/>
  </r>
  <r>
    <x v="44"/>
    <n v="15.5"/>
    <n v="17.079999999999998"/>
    <n v="464004.11"/>
    <n v="483463.25"/>
    <n v="176680.58"/>
    <n v="184072.39"/>
    <n v="2.9205868372850219E-5"/>
    <n v="310729.48631921946"/>
    <m/>
    <m/>
    <n v="1136056358598.2734"/>
    <m/>
    <m/>
    <n v="495138264.28737116"/>
    <m/>
    <m/>
    <n v="7.036738813537764"/>
    <m/>
    <m/>
    <n v="326.39901617124349"/>
    <m/>
    <m/>
    <n v="16.125244225006089"/>
    <m/>
    <m/>
    <m/>
    <n v="314537.73969997111"/>
    <m/>
    <m/>
    <n v="51"/>
    <n v="0.90749414519906335"/>
    <n v="190974.84"/>
    <n v="1156.2207839769324"/>
    <m/>
    <m/>
    <n v="1037.3232852666877"/>
    <n v="0.89515488377190555"/>
    <m/>
    <m/>
    <n v="233924066887.68097"/>
    <m/>
    <m/>
    <m/>
    <n v="2.3348243946747043"/>
    <m/>
    <m/>
    <m/>
    <n v="1.961927326202749"/>
    <m/>
    <m/>
    <m/>
    <m/>
    <m/>
    <n v="310729.48631921946"/>
    <m/>
  </r>
  <r>
    <x v="45"/>
    <n v="16.3"/>
    <n v="17.440000000000001"/>
    <n v="465507.06"/>
    <n v="484972.75"/>
    <n v="176941.53"/>
    <n v="184322.75"/>
    <n v="3.1434297923071952E-5"/>
    <n v="311705.5625521756"/>
    <m/>
    <m/>
    <n v="1143087525974.1663"/>
    <m/>
    <m/>
    <n v="497390141.89174485"/>
    <m/>
    <m/>
    <n v="7.0244832105918418"/>
    <m/>
    <m/>
    <n v="326.84921325093751"/>
    <m/>
    <m/>
    <n v="16.102954385459498"/>
    <m/>
    <m/>
    <m/>
    <n v="315475.80949406861"/>
    <m/>
    <m/>
    <n v="52"/>
    <n v="0.93463302752293576"/>
    <n v="191432.91"/>
    <n v="1158.6321367221115"/>
    <m/>
    <m/>
    <n v="1034.8351738626823"/>
    <n v="0.89266921498838814"/>
    <m/>
    <m/>
    <n v="235353085390.08398"/>
    <m/>
    <m/>
    <m/>
    <n v="2.3271008634775012"/>
    <m/>
    <m/>
    <m/>
    <n v="1.9557408035139074"/>
    <m/>
    <m/>
    <m/>
    <m/>
    <m/>
    <n v="311705.5625521756"/>
    <m/>
  </r>
  <r>
    <x v="46"/>
    <n v="16.079999999999998"/>
    <n v="17.27"/>
    <n v="465391.52"/>
    <n v="484837.13"/>
    <n v="176009.95"/>
    <n v="183346.52"/>
    <n v="3.1434297923071952E-5"/>
    <n v="311620.59785770148"/>
    <m/>
    <m/>
    <n v="1142432476654.9211"/>
    <m/>
    <m/>
    <n v="497164748.87168479"/>
    <m/>
    <m/>
    <n v="7.0251478003819541"/>
    <m/>
    <m/>
    <n v="325.12045604500258"/>
    <m/>
    <m/>
    <n v="16.188150709586797"/>
    <m/>
    <m/>
    <m/>
    <n v="315376.59239613207"/>
    <m/>
    <m/>
    <n v="53"/>
    <n v="0.93109438332368266"/>
    <n v="190151.38"/>
    <n v="1150.7859175987949"/>
    <m/>
    <m/>
    <n v="1041.7627827067429"/>
    <n v="0.89855992027107612"/>
    <m/>
    <m/>
    <n v="235213528320.79791"/>
    <m/>
    <m/>
    <m/>
    <n v="2.3276432087872672"/>
    <m/>
    <m/>
    <m/>
    <n v="1.9562768545093812"/>
    <m/>
    <m/>
    <m/>
    <m/>
    <m/>
    <n v="311620.59785770148"/>
    <m/>
  </r>
  <r>
    <x v="47"/>
    <n v="17.03"/>
    <n v="18.190000000000001"/>
    <n v="468150.54"/>
    <n v="487696.19"/>
    <n v="176982.86"/>
    <n v="184354.22"/>
    <n v="3.1434297923071952E-5"/>
    <n v="313460.36119814299"/>
    <m/>
    <m/>
    <n v="1155890291368.4905"/>
    <m/>
    <m/>
    <n v="501545479.92267853"/>
    <m/>
    <m/>
    <n v="7.0041176911821426"/>
    <m/>
    <m/>
    <n v="326.90961566075759"/>
    <m/>
    <m/>
    <n v="16.099088820243399"/>
    <m/>
    <m/>
    <m/>
    <n v="317225.29173303227"/>
    <m/>
    <m/>
    <n v="54"/>
    <n v="0.93622869708631118"/>
    <n v="192490.6"/>
    <n v="1164.8517898560347"/>
    <m/>
    <m/>
    <n v="1028.9471389992752"/>
    <n v="0.88742181070048221"/>
    <m/>
    <m/>
    <n v="237979592991.48969"/>
    <m/>
    <m/>
    <m/>
    <n v="2.3138094431867904"/>
    <m/>
    <m/>
    <m/>
    <n v="1.9447299917705874"/>
    <m/>
    <m/>
    <m/>
    <m/>
    <m/>
    <n v="313460.36119814299"/>
    <m/>
  </r>
  <r>
    <x v="48"/>
    <n v="16.78"/>
    <n v="18.149999999999999"/>
    <n v="467790.54"/>
    <n v="487305.83"/>
    <n v="177880.05"/>
    <n v="185282.99"/>
    <n v="3.1434297923071952E-5"/>
    <n v="313211.67797729548"/>
    <m/>
    <m/>
    <n v="1154024011919.8643"/>
    <m/>
    <m/>
    <n v="500926431.02233213"/>
    <m/>
    <m/>
    <n v="7.0066040450957958"/>
    <m/>
    <m/>
    <n v="328.5588268720939"/>
    <m/>
    <m/>
    <n v="16.017893251770847"/>
    <m/>
    <m/>
    <m/>
    <n v="316960.32820844208"/>
    <m/>
    <m/>
    <n v="55"/>
    <n v="0.92451790633608832"/>
    <n v="193284.8"/>
    <n v="1169.5665407625647"/>
    <m/>
    <m/>
    <n v="1024.7017897832968"/>
    <n v="0.88367660742503773"/>
    <m/>
    <m/>
    <n v="237590620733.03268"/>
    <m/>
    <m/>
    <m/>
    <n v="2.3155536013502007"/>
    <m/>
    <m/>
    <m/>
    <n v="1.9462757796453236"/>
    <m/>
    <m/>
    <m/>
    <m/>
    <m/>
    <n v="313211.67797729548"/>
    <m/>
  </r>
  <r>
    <x v="49"/>
    <n v="15.39"/>
    <n v="17.27"/>
    <n v="454223.07"/>
    <n v="473126.40000000002"/>
    <n v="175701.42"/>
    <n v="182996.22"/>
    <n v="3.4220477457269638E-5"/>
    <n v="304105.25870192237"/>
    <m/>
    <m/>
    <n v="1086829537044.2483"/>
    <m/>
    <m/>
    <n v="479014366.17900312"/>
    <m/>
    <m/>
    <n v="7.10757773363986"/>
    <m/>
    <m/>
    <n v="324.51098184829112"/>
    <m/>
    <m/>
    <n v="16.215452176610821"/>
    <m/>
    <m/>
    <m/>
    <n v="307705.35672417819"/>
    <m/>
    <m/>
    <n v="56"/>
    <n v="0.89114070642733068"/>
    <n v="189819.82"/>
    <n v="1148.3309083158838"/>
    <m/>
    <m/>
    <n v="1043.0714246824884"/>
    <n v="0.89926232667571981"/>
    <m/>
    <m/>
    <n v="223741366300.1821"/>
    <m/>
    <m/>
    <m/>
    <n v="2.3825977113289758"/>
    <m/>
    <m/>
    <m/>
    <n v="2.0028743730291203"/>
    <m/>
    <m/>
    <m/>
    <m/>
    <m/>
    <n v="304105.25870192237"/>
    <m/>
  </r>
  <r>
    <x v="50"/>
    <n v="15.01"/>
    <n v="16.98"/>
    <n v="445062.97"/>
    <n v="463568.89"/>
    <n v="174593.61"/>
    <n v="181836.16"/>
    <n v="3.4220477457269638E-5"/>
    <n v="297965.24736890738"/>
    <m/>
    <m/>
    <n v="1042908528410.1105"/>
    <m/>
    <m/>
    <n v="464484036.14158928"/>
    <m/>
    <m/>
    <n v="7.1790424014513858"/>
    <m/>
    <m/>
    <n v="322.45705409111463"/>
    <m/>
    <m/>
    <n v="16.318200955854859"/>
    <m/>
    <m/>
    <m/>
    <n v="301478.96507954842"/>
    <m/>
    <m/>
    <n v="57"/>
    <n v="0.88398115429917545"/>
    <n v="188582.9"/>
    <n v="1140.7589772030813"/>
    <m/>
    <m/>
    <n v="1049.8683751095739"/>
    <n v="0.90503637544655724"/>
    <m/>
    <m/>
    <n v="214694642556.87509"/>
    <m/>
    <m/>
    <m/>
    <n v="2.4306147695011675"/>
    <m/>
    <m/>
    <m/>
    <n v="2.0433282939564386"/>
    <m/>
    <m/>
    <m/>
    <m/>
    <m/>
    <n v="297965.24736890738"/>
    <m/>
  </r>
  <r>
    <x v="51"/>
    <n v="15.39"/>
    <n v="17.420000000000002"/>
    <n v="447780.38"/>
    <n v="466383.43"/>
    <n v="176066.08"/>
    <n v="183363.49"/>
    <n v="3.4220477457269638E-5"/>
    <n v="299777.21661701199"/>
    <m/>
    <m/>
    <n v="1055560887894.1052"/>
    <m/>
    <m/>
    <n v="468698385.52564847"/>
    <m/>
    <m/>
    <n v="7.1569252199899633"/>
    <m/>
    <m/>
    <n v="325.1686309478925"/>
    <m/>
    <m/>
    <n v="16.18109172635349"/>
    <m/>
    <m/>
    <m/>
    <n v="303298.80768320797"/>
    <m/>
    <m/>
    <n v="58"/>
    <n v="0.88346727898966704"/>
    <n v="190850.08"/>
    <n v="1154.3832578571489"/>
    <m/>
    <m/>
    <n v="1037.2466549924218"/>
    <n v="0.89407109249090566"/>
    <m/>
    <m/>
    <n v="217294339682.64166"/>
    <m/>
    <m/>
    <m/>
    <n v="2.4157448696252901"/>
    <m/>
    <m/>
    <m/>
    <n v="2.0309166906597875"/>
    <m/>
    <m/>
    <m/>
    <m/>
    <m/>
    <n v="299777.21661701199"/>
    <m/>
  </r>
  <r>
    <x v="52"/>
    <n v="15.04"/>
    <n v="16.899999999999999"/>
    <n v="439561.64"/>
    <n v="457807.28"/>
    <n v="175933.85"/>
    <n v="183219.5"/>
    <n v="3.4220477457269638E-5"/>
    <n v="294267.81033844146"/>
    <m/>
    <m/>
    <n v="1016729092338.194"/>
    <m/>
    <m/>
    <n v="455754948.41706139"/>
    <m/>
    <m/>
    <n v="7.2224017201055162"/>
    <m/>
    <m/>
    <n v="324.91649841339728"/>
    <m/>
    <m/>
    <n v="16.193753476490684"/>
    <m/>
    <m/>
    <m/>
    <n v="297711.17957441352"/>
    <m/>
    <m/>
    <n v="59"/>
    <n v="0.88994082840236688"/>
    <n v="190993.35"/>
    <n v="1155.1596419422453"/>
    <m/>
    <m/>
    <n v="1036.4680002061057"/>
    <n v="0.89331522931588359"/>
    <m/>
    <m/>
    <n v="209295798209.62213"/>
    <m/>
    <m/>
    <m/>
    <n v="2.4600525130009725"/>
    <m/>
    <m/>
    <m/>
    <n v="2.0682567356387058"/>
    <m/>
    <m/>
    <m/>
    <m/>
    <m/>
    <n v="294267.81033844146"/>
    <m/>
  </r>
  <r>
    <x v="53"/>
    <n v="16.07"/>
    <n v="17.649999999999999"/>
    <n v="439621.81"/>
    <n v="457807.28"/>
    <n v="175957.93"/>
    <n v="183219.5"/>
    <n v="3.8679850682399319E-5"/>
    <n v="294279.38752452814"/>
    <m/>
    <m/>
    <n v="1016702553411.5063"/>
    <m/>
    <m/>
    <n v="455693518.25255793"/>
    <m/>
    <m/>
    <n v="7.2210958401280356"/>
    <m/>
    <m/>
    <n v="324.92927594844684"/>
    <m/>
    <m/>
    <n v="16.193863176449629"/>
    <m/>
    <m/>
    <m/>
    <n v="297669.66290660104"/>
    <m/>
    <m/>
    <n v="60"/>
    <n v="0.9104815864022664"/>
    <n v="190993.35"/>
    <n v="1154.7988946101098"/>
    <m/>
    <m/>
    <n v="1036.4680002061057"/>
    <n v="0.89297655192138514"/>
    <m/>
    <m/>
    <n v="209267587708.87265"/>
    <m/>
    <m/>
    <m/>
    <n v="2.4595942338658694"/>
    <m/>
    <m/>
    <m/>
    <n v="2.0682338539978891"/>
    <m/>
    <m/>
    <m/>
    <m/>
    <m/>
    <n v="294279.38752452814"/>
    <m/>
  </r>
  <r>
    <x v="54"/>
    <n v="15.05"/>
    <n v="17.260000000000002"/>
    <n v="430605.87"/>
    <n v="448400.68"/>
    <n v="176149.43"/>
    <n v="183411.82"/>
    <n v="3.8679850682399319E-5"/>
    <n v="288237.15966543183"/>
    <m/>
    <m/>
    <n v="974915666496.44592"/>
    <m/>
    <m/>
    <n v="441633882.7223025"/>
    <m/>
    <m/>
    <n v="7.2949522482276121"/>
    <m/>
    <m/>
    <n v="325.27497412872765"/>
    <m/>
    <m/>
    <n v="16.176892361518302"/>
    <m/>
    <m/>
    <m/>
    <n v="291543.25733487867"/>
    <m/>
    <m/>
    <n v="61"/>
    <n v="0.87195828505214368"/>
    <n v="191447.28"/>
    <n v="1157.4530980608847"/>
    <m/>
    <m/>
    <n v="1034.0046478468032"/>
    <n v="0.89076978466111389"/>
    <m/>
    <m/>
    <n v="200661152308.8891"/>
    <m/>
    <m/>
    <m/>
    <n v="2.5100147880337942"/>
    <m/>
    <m/>
    <m/>
    <n v="2.1107335824000386"/>
    <m/>
    <m/>
    <m/>
    <m/>
    <m/>
    <n v="288237.15966543183"/>
    <m/>
  </r>
  <r>
    <x v="55"/>
    <n v="14.79"/>
    <n v="17.05"/>
    <n v="427373.61"/>
    <n v="445017.51"/>
    <n v="171119.18"/>
    <n v="178167.08"/>
    <n v="3.8679850682399319E-5"/>
    <n v="286066.58746757649"/>
    <m/>
    <m/>
    <n v="960197980249.83228"/>
    <m/>
    <m/>
    <n v="436620996.62794483"/>
    <m/>
    <m/>
    <n v="7.3221413329010323"/>
    <m/>
    <m/>
    <n v="315.97848280974773"/>
    <m/>
    <m/>
    <n v="16.639505746784945"/>
    <m/>
    <m/>
    <m/>
    <n v="289333.48402273341"/>
    <m/>
    <m/>
    <n v="62"/>
    <n v="0.86744868035190603"/>
    <n v="185803.38"/>
    <n v="1123.2434618903815"/>
    <m/>
    <m/>
    <n v="1064.4872895013757"/>
    <n v="0.91694290756865227"/>
    <m/>
    <m/>
    <n v="197626527304.86249"/>
    <m/>
    <m/>
    <m/>
    <n v="2.5288349892666551"/>
    <m/>
    <m/>
    <m/>
    <n v="2.1266626070721419"/>
    <m/>
    <m/>
    <m/>
    <m/>
    <m/>
    <n v="286066.58746757649"/>
    <m/>
  </r>
  <r>
    <x v="56"/>
    <n v="15.15"/>
    <n v="17.5"/>
    <n v="428265.75"/>
    <n v="445929.26"/>
    <n v="170959.61"/>
    <n v="177994.04"/>
    <n v="3.8679850682399319E-5"/>
    <n v="286656.75997195736"/>
    <m/>
    <m/>
    <n v="964126187834.03064"/>
    <m/>
    <m/>
    <n v="437948058.76909989"/>
    <m/>
    <m/>
    <n v="7.3143098849077139"/>
    <m/>
    <m/>
    <n v="315.67613285850888"/>
    <m/>
    <m/>
    <n v="16.655694627848334"/>
    <m/>
    <m/>
    <m/>
    <n v="289916.16095745139"/>
    <m/>
    <m/>
    <n v="63"/>
    <n v="0.86571428571428577"/>
    <n v="185467.69"/>
    <n v="1121.1265569168038"/>
    <m/>
    <m/>
    <n v="1066.4104931493002"/>
    <n v="0.91851246534603537"/>
    <m/>
    <m/>
    <n v="198429633066.11838"/>
    <m/>
    <m/>
    <m/>
    <n v="2.5235363827468009"/>
    <m/>
    <m/>
    <m/>
    <n v="2.1223091039096671"/>
    <m/>
    <m/>
    <m/>
    <m/>
    <m/>
    <n v="286656.75997195736"/>
    <m/>
  </r>
  <r>
    <x v="57"/>
    <n v="14.99"/>
    <n v="17.47"/>
    <n v="425216.97"/>
    <n v="442737.48"/>
    <n v="170963.23"/>
    <n v="177990.93"/>
    <n v="3.8679850682399319E-5"/>
    <n v="284609.13991091889"/>
    <m/>
    <m/>
    <n v="950318341310.59973"/>
    <m/>
    <m/>
    <n v="433231478.2508266"/>
    <m/>
    <m/>
    <n v="7.3401544800915461"/>
    <m/>
    <m/>
    <n v="315.67511970041204"/>
    <m/>
    <m/>
    <n v="16.656013852124918"/>
    <m/>
    <m/>
    <m/>
    <n v="287831.02358292154"/>
    <m/>
    <m/>
    <n v="64"/>
    <n v="0.85804235832856335"/>
    <n v="185516.25"/>
    <n v="1121.3325324675104"/>
    <m/>
    <m/>
    <n v="1066.1312806700414"/>
    <n v="0.91818492905404181"/>
    <m/>
    <m/>
    <n v="195582485010.31036"/>
    <m/>
    <m/>
    <m/>
    <n v="2.5414804524112302"/>
    <m/>
    <m/>
    <m/>
    <n v="2.1375033479435612"/>
    <m/>
    <m/>
    <m/>
    <m/>
    <m/>
    <n v="284609.13991091889"/>
    <m/>
  </r>
  <r>
    <x v="58"/>
    <n v="15.26"/>
    <n v="17.47"/>
    <n v="430401.85"/>
    <n v="448084.62"/>
    <n v="170182.3"/>
    <n v="177157.24"/>
    <n v="3.6589291693589487E-5"/>
    <n v="288058.44666732906"/>
    <m/>
    <m/>
    <n v="973248029270.10901"/>
    <m/>
    <m/>
    <n v="441035385.98218292"/>
    <m/>
    <m/>
    <n v="7.2948399142291747"/>
    <m/>
    <m/>
    <n v="314.21018539987551"/>
    <m/>
    <m/>
    <n v="16.734008864024986"/>
    <m/>
    <m/>
    <m/>
    <n v="291276.82027170924"/>
    <m/>
    <m/>
    <n v="65"/>
    <n v="0.87349742415569553"/>
    <n v="185535.66"/>
    <n v="1121.1871787974605"/>
    <m/>
    <m/>
    <n v="1066.0197346024713"/>
    <n v="0.91782779753100652"/>
    <m/>
    <m/>
    <n v="200286511065.86032"/>
    <m/>
    <m/>
    <m/>
    <n v="2.5104350422531079"/>
    <m/>
    <m/>
    <m/>
    <n v="2.1116984858215186"/>
    <m/>
    <m/>
    <m/>
    <m/>
    <m/>
    <n v="288058.44666732906"/>
    <m/>
  </r>
  <r>
    <x v="59"/>
    <n v="14.31"/>
    <n v="16.829999999999998"/>
    <n v="418726.5"/>
    <n v="435913.2"/>
    <n v="167723.04"/>
    <n v="174590.71"/>
    <n v="3.6589291693589487E-5"/>
    <n v="280237.55957182351"/>
    <m/>
    <m/>
    <n v="920367003308.77673"/>
    <m/>
    <m/>
    <n v="423051219.07064319"/>
    <m/>
    <m/>
    <n v="7.3935813304089573"/>
    <m/>
    <m/>
    <n v="309.6620651708314"/>
    <m/>
    <m/>
    <n v="16.976432722985074"/>
    <m/>
    <m/>
    <m/>
    <n v="283354.9251214579"/>
    <m/>
    <m/>
    <n v="66"/>
    <n v="0.85026737967914445"/>
    <n v="181941.42"/>
    <n v="1099.3814309316804"/>
    <m/>
    <m/>
    <n v="1086.6709170808024"/>
    <n v="0.93551948077586633"/>
    <m/>
    <m/>
    <n v="189399276222.18771"/>
    <m/>
    <m/>
    <m/>
    <n v="2.578506434959293"/>
    <m/>
    <m/>
    <m/>
    <n v="2.1690581499891168"/>
    <m/>
    <m/>
    <m/>
    <m/>
    <m/>
    <n v="280237.55957182351"/>
    <m/>
  </r>
  <r>
    <x v="60"/>
    <n v="13.98"/>
    <n v="16.21"/>
    <n v="396068.99"/>
    <n v="412309.76000000001"/>
    <n v="162275.74"/>
    <n v="168913.97"/>
    <n v="3.6589291693589487E-5"/>
    <n v="265067.29515588563"/>
    <m/>
    <m/>
    <n v="820689505257.28992"/>
    <m/>
    <m/>
    <n v="388677619.37061381"/>
    <m/>
    <m/>
    <n v="7.5934085820886068"/>
    <m/>
    <m/>
    <n v="299.59757160332828"/>
    <m/>
    <m/>
    <n v="17.52840699313877"/>
    <m/>
    <m/>
    <m/>
    <n v="268002.73056637915"/>
    <m/>
    <m/>
    <n v="67"/>
    <n v="0.86243059839605185"/>
    <n v="175244.62"/>
    <n v="1058.8333197049269"/>
    <m/>
    <m/>
    <n v="1126.6685042025624"/>
    <n v="0.9698616224469373"/>
    <m/>
    <m/>
    <n v="168882738018.47763"/>
    <m/>
    <m/>
    <m/>
    <n v="2.7179985089751502"/>
    <m/>
    <m/>
    <m/>
    <n v="2.2865054725133356"/>
    <m/>
    <m/>
    <m/>
    <m/>
    <m/>
    <n v="265067.29515588563"/>
    <m/>
  </r>
  <r>
    <x v="61"/>
    <n v="14.81"/>
    <n v="16.79"/>
    <n v="402763"/>
    <n v="419263.17"/>
    <n v="164460.51"/>
    <n v="171181.93"/>
    <n v="3.6589291693589487E-5"/>
    <n v="269540.65711360483"/>
    <m/>
    <m/>
    <n v="848363279839.98303"/>
    <m/>
    <m/>
    <n v="398496487.74264061"/>
    <m/>
    <m/>
    <n v="7.529038582403011"/>
    <m/>
    <m/>
    <n v="303.62374557368349"/>
    <m/>
    <m/>
    <n v="17.293051174996901"/>
    <m/>
    <m/>
    <m/>
    <n v="272512.96894554171"/>
    <m/>
    <m/>
    <n v="68"/>
    <n v="0.88207266229898762"/>
    <n v="178068.99"/>
    <n v="1075.8142405838025"/>
    <m/>
    <m/>
    <n v="1108.5102935641155"/>
    <n v="0.95414016994835105"/>
    <m/>
    <m/>
    <n v="174573110689.59256"/>
    <m/>
    <m/>
    <m/>
    <n v="2.6720362868672938"/>
    <m/>
    <m/>
    <m/>
    <n v="2.2479437416781161"/>
    <m/>
    <m/>
    <m/>
    <m/>
    <m/>
    <n v="269540.65711360483"/>
    <m/>
  </r>
  <r>
    <x v="62"/>
    <n v="15.19"/>
    <n v="17.43"/>
    <n v="406918.77"/>
    <n v="423573.85"/>
    <n v="166331.51999999999"/>
    <n v="173123.15"/>
    <n v="3.6589291693589487E-5"/>
    <n v="272315.17850575363"/>
    <m/>
    <m/>
    <n v="865800818074.02405"/>
    <m/>
    <m/>
    <n v="404628600.97737354"/>
    <m/>
    <m/>
    <n v="7.4899948422798301"/>
    <m/>
    <m/>
    <n v="307.07047962990578"/>
    <m/>
    <m/>
    <n v="17.096939478362298"/>
    <m/>
    <m/>
    <m/>
    <n v="275305.22889147518"/>
    <m/>
    <m/>
    <n v="69"/>
    <n v="0.87148594377510036"/>
    <n v="180052.9"/>
    <n v="1087.7152113156553"/>
    <m/>
    <m/>
    <n v="1096.1601103205044"/>
    <n v="0.94342042229568268"/>
    <m/>
    <m/>
    <n v="178156875136.40405"/>
    <m/>
    <m/>
    <m/>
    <n v="2.6444404104263945"/>
    <m/>
    <m/>
    <m/>
    <n v="2.2248304869293754"/>
    <m/>
    <m/>
    <m/>
    <m/>
    <m/>
    <n v="272315.17850575363"/>
    <m/>
  </r>
  <r>
    <x v="63"/>
    <n v="16.07"/>
    <n v="17.98"/>
    <n v="409889.56"/>
    <n v="426619.74"/>
    <n v="168203.95"/>
    <n v="175053.03"/>
    <n v="3.7704206452549016E-5"/>
    <n v="274283.20369924593"/>
    <m/>
    <m/>
    <n v="878232880724.78516"/>
    <m/>
    <m/>
    <n v="408951738.90491664"/>
    <m/>
    <m/>
    <n v="7.4620527586172356"/>
    <m/>
    <m/>
    <n v="310.50452390015698"/>
    <m/>
    <m/>
    <n v="16.906388775652761"/>
    <m/>
    <m/>
    <m/>
    <n v="277255.92795011413"/>
    <m/>
    <m/>
    <n v="70"/>
    <n v="0.8937708565072302"/>
    <n v="181686.7"/>
    <n v="1097.3280535698066"/>
    <m/>
    <m/>
    <n v="1086.2135535683406"/>
    <n v="0.93459399189462677"/>
    <m/>
    <m/>
    <n v="180700833109.50522"/>
    <m/>
    <m/>
    <m/>
    <n v="2.6250576009143214"/>
    <m/>
    <m/>
    <m/>
    <n v="2.2088292553561071"/>
    <m/>
    <m/>
    <m/>
    <m/>
    <m/>
    <n v="274283.20369924593"/>
    <m/>
  </r>
  <r>
    <x v="64"/>
    <n v="15.47"/>
    <n v="17.34"/>
    <n v="403492.72"/>
    <n v="419945.72"/>
    <n v="167897.45"/>
    <n v="174727.45"/>
    <n v="3.7704206452549016E-5"/>
    <n v="269996.08711928263"/>
    <m/>
    <m/>
    <n v="850748427709.95178"/>
    <m/>
    <m/>
    <n v="399341847.2983951"/>
    <m/>
    <m/>
    <n v="7.5200808030441753"/>
    <m/>
    <m/>
    <n v="309.93116743147914"/>
    <m/>
    <m/>
    <n v="16.937845018710998"/>
    <m/>
    <m/>
    <m/>
    <n v="272909.03338540689"/>
    <m/>
    <m/>
    <n v="71"/>
    <n v="0.89215686274509809"/>
    <n v="180788.73"/>
    <n v="1091.8193511035906"/>
    <m/>
    <m/>
    <n v="1091.5820653234539"/>
    <n v="0.93912410548882419"/>
    <m/>
    <m/>
    <n v="175041182871.8154"/>
    <m/>
    <m/>
    <m/>
    <n v="2.6659997081722118"/>
    <m/>
    <m/>
    <m/>
    <n v="2.2433856912904528"/>
    <m/>
    <m/>
    <m/>
    <m/>
    <m/>
    <n v="269996.08711928263"/>
    <m/>
  </r>
  <r>
    <x v="65"/>
    <n v="14.34"/>
    <n v="16.420000000000002"/>
    <n v="394624.23"/>
    <n v="410699.77"/>
    <n v="167108.46"/>
    <n v="173899.78"/>
    <n v="3.7704206452549016E-5"/>
    <n v="264055.32170981064"/>
    <m/>
    <m/>
    <n v="813280450165.87488"/>
    <m/>
    <m/>
    <n v="386140363.030577"/>
    <m/>
    <m/>
    <n v="7.6025219668863775"/>
    <m/>
    <m/>
    <n v="308.46720554197589"/>
    <m/>
    <m/>
    <n v="17.018090457510944"/>
    <m/>
    <m/>
    <m/>
    <n v="266891.08640356199"/>
    <m/>
    <m/>
    <n v="72"/>
    <n v="0.87332521315468925"/>
    <n v="179771.37"/>
    <n v="1085.5905383861839"/>
    <m/>
    <m/>
    <n v="1097.7247708448517"/>
    <n v="0.9443193531541717"/>
    <m/>
    <m/>
    <n v="167327776281.19223"/>
    <m/>
    <m/>
    <m/>
    <n v="2.7245701523161308"/>
    <m/>
    <m/>
    <m/>
    <n v="2.2927799872053543"/>
    <m/>
    <m/>
    <m/>
    <m/>
    <m/>
    <n v="264055.32170981064"/>
    <m/>
  </r>
  <r>
    <x v="66"/>
    <n v="15.2"/>
    <n v="17.11"/>
    <n v="399361.19"/>
    <n v="415614.21"/>
    <n v="169214.01"/>
    <n v="176084.34"/>
    <n v="3.7704206452549016E-5"/>
    <n v="267218.452787922"/>
    <m/>
    <m/>
    <n v="832737657209.54419"/>
    <m/>
    <m/>
    <n v="393057959.68598616"/>
    <m/>
    <m/>
    <n v="7.5566943978779282"/>
    <m/>
    <m/>
    <n v="312.34624539743828"/>
    <m/>
    <m/>
    <n v="16.804318238932758"/>
    <m/>
    <m/>
    <m/>
    <n v="270075.29288935679"/>
    <m/>
    <m/>
    <n v="73"/>
    <n v="0.88836937463471655"/>
    <n v="182089.03"/>
    <n v="1099.5004003292438"/>
    <m/>
    <m/>
    <n v="1083.5726130657999"/>
    <n v="0.9320565763191857"/>
    <m/>
    <m/>
    <n v="171326496299.35132"/>
    <m/>
    <m/>
    <m/>
    <n v="2.6918425230795853"/>
    <m/>
    <m/>
    <m/>
    <n v="2.265346171602499"/>
    <m/>
    <m/>
    <m/>
    <m/>
    <m/>
    <n v="267218.452787922"/>
    <m/>
  </r>
  <r>
    <x v="67"/>
    <n v="15.08"/>
    <n v="17.07"/>
    <n v="398296.07"/>
    <n v="414490.07"/>
    <n v="169352.59"/>
    <n v="176221.91"/>
    <n v="3.7704206452549016E-5"/>
    <n v="266499.2669523654"/>
    <m/>
    <m/>
    <n v="828226720135.30237"/>
    <m/>
    <m/>
    <n v="391450072.0450542"/>
    <m/>
    <m/>
    <n v="7.566571884360016"/>
    <m/>
    <m/>
    <n v="312.59442303986629"/>
    <m/>
    <m/>
    <n v="16.791201527617442"/>
    <m/>
    <m/>
    <m/>
    <n v="269335.41117455496"/>
    <m/>
    <m/>
    <n v="74"/>
    <n v="0.8834212067955477"/>
    <n v="182058.28"/>
    <n v="1099.228887016586"/>
    <m/>
    <m/>
    <n v="1083.7555996952076"/>
    <n v="0.93212560713809189"/>
    <m/>
    <m/>
    <n v="170393957226.2413"/>
    <m/>
    <m/>
    <m/>
    <n v="2.6989976199027468"/>
    <m/>
    <m/>
    <m/>
    <n v="2.2714750380539015"/>
    <m/>
    <m/>
    <m/>
    <m/>
    <m/>
    <n v="266499.2669523654"/>
    <m/>
  </r>
  <r>
    <x v="68"/>
    <n v="16.25"/>
    <n v="17.84"/>
    <n v="410165.27"/>
    <n v="426779.33"/>
    <n v="170769.76"/>
    <n v="177669.99"/>
    <n v="3.6728649784878442E-5"/>
    <n v="274414.16338425328"/>
    <m/>
    <m/>
    <n v="877309335846.88074"/>
    <m/>
    <m/>
    <n v="408804179.82832605"/>
    <m/>
    <m/>
    <n v="7.4530530109686186"/>
    <m/>
    <m/>
    <n v="315.17952131037003"/>
    <m/>
    <m/>
    <n v="16.65320490966667"/>
    <m/>
    <m/>
    <m/>
    <n v="277282.29212149093"/>
    <m/>
    <m/>
    <n v="75"/>
    <n v="0.9108744394618834"/>
    <n v="184080.25"/>
    <n v="1111.0900155247868"/>
    <m/>
    <m/>
    <n v="1071.719227002267"/>
    <n v="0.92142379622390569"/>
    <m/>
    <m/>
    <n v="180473685294.31177"/>
    <m/>
    <m/>
    <m/>
    <n v="2.6184868690178917"/>
    <m/>
    <m/>
    <m/>
    <n v="2.2041341634165548"/>
    <m/>
    <m/>
    <m/>
    <m/>
    <m/>
    <n v="274414.16338425328"/>
    <m/>
  </r>
  <r>
    <x v="69"/>
    <n v="15.81"/>
    <n v="17.66"/>
    <n v="402208.42"/>
    <n v="418484.5"/>
    <n v="169505.93"/>
    <n v="176348.57"/>
    <n v="3.6728649784878442E-5"/>
    <n v="269084.20555832697"/>
    <m/>
    <m/>
    <n v="843199637760.50891"/>
    <m/>
    <m/>
    <n v="396872604.49056935"/>
    <m/>
    <m/>
    <n v="7.5251411238505188"/>
    <m/>
    <m/>
    <n v="312.83931762752815"/>
    <m/>
    <m/>
    <n v="16.777058746934731"/>
    <m/>
    <m/>
    <m/>
    <n v="271883.58840350097"/>
    <m/>
    <m/>
    <n v="76"/>
    <n v="0.89524348810872034"/>
    <n v="182211.8"/>
    <n v="1099.7263620690235"/>
    <m/>
    <m/>
    <n v="1082.5973836197877"/>
    <n v="0.93068819276009829"/>
    <m/>
    <m/>
    <n v="173452511764.07898"/>
    <m/>
    <m/>
    <m/>
    <n v="2.6692551270074487"/>
    <m/>
    <m/>
    <m/>
    <n v="2.2469728620590121"/>
    <m/>
    <m/>
    <m/>
    <m/>
    <m/>
    <n v="269084.20555832697"/>
    <m/>
  </r>
  <r>
    <x v="70"/>
    <n v="16.2"/>
    <n v="18.14"/>
    <n v="410260.72"/>
    <n v="426847.28"/>
    <n v="170864.87"/>
    <n v="177755.89"/>
    <n v="3.6728649784878442E-5"/>
    <n v="274464.63725822652"/>
    <m/>
    <m/>
    <n v="876892344180.77722"/>
    <m/>
    <m/>
    <n v="408755177.95371449"/>
    <m/>
    <m/>
    <n v="7.4496150613878784"/>
    <m/>
    <m/>
    <n v="315.33968137112385"/>
    <m/>
    <m/>
    <n v="16.643167972980383"/>
    <m/>
    <m/>
    <m/>
    <n v="277307.10218213312"/>
    <m/>
    <m/>
    <n v="77"/>
    <n v="0.89305402425578828"/>
    <n v="184298.68"/>
    <n v="1112.2347254070828"/>
    <m/>
    <m/>
    <n v="1070.1983467411198"/>
    <n v="0.91994176502024227"/>
    <m/>
    <m/>
    <n v="180378805428.71664"/>
    <m/>
    <m/>
    <m/>
    <n v="2.6157922620104674"/>
    <m/>
    <m/>
    <m/>
    <n v="2.2020699393805212"/>
    <m/>
    <m/>
    <m/>
    <m/>
    <m/>
    <n v="274464.63725822652"/>
    <m/>
  </r>
  <r>
    <x v="71"/>
    <n v="15.78"/>
    <n v="18.05"/>
    <n v="413520.81"/>
    <n v="430223.5"/>
    <n v="171689.87"/>
    <n v="178607.64"/>
    <n v="3.6728649784878442E-5"/>
    <n v="276638.89357529784"/>
    <m/>
    <m/>
    <n v="890756646837.30005"/>
    <m/>
    <m/>
    <n v="413590916.27305949"/>
    <m/>
    <m/>
    <n v="7.4198176412481489"/>
    <m/>
    <m/>
    <n v="316.85453398985669"/>
    <m/>
    <m/>
    <n v="16.563414908761477"/>
    <m/>
    <m/>
    <m/>
    <n v="279490.76432388282"/>
    <m/>
    <m/>
    <n v="78"/>
    <n v="0.87423822714681432"/>
    <n v="185686.66"/>
    <n v="1120.5236261281027"/>
    <m/>
    <m/>
    <n v="1062.1385282914721"/>
    <n v="0.91292700192578469"/>
    <m/>
    <m/>
    <n v="183226103452.83655"/>
    <m/>
    <m/>
    <m/>
    <n v="2.5949813475504002"/>
    <m/>
    <m/>
    <m/>
    <n v="2.1846517357687762"/>
    <m/>
    <m/>
    <m/>
    <m/>
    <m/>
    <n v="276638.89357529784"/>
    <m/>
  </r>
  <r>
    <x v="72"/>
    <n v="14.96"/>
    <n v="18.329999999999998"/>
    <n v="412052.03"/>
    <n v="428647.99"/>
    <n v="172458.49"/>
    <n v="179387.54"/>
    <n v="3.6589291693589487E-5"/>
    <n v="275636.1389874579"/>
    <m/>
    <m/>
    <n v="884209758593.64124"/>
    <m/>
    <m/>
    <n v="411277434.62377506"/>
    <m/>
    <m/>
    <n v="7.4323955532008528"/>
    <m/>
    <m/>
    <n v="318.24974481236563"/>
    <m/>
    <m/>
    <n v="16.491070212957261"/>
    <m/>
    <m/>
    <m/>
    <n v="278438.12336025998"/>
    <m/>
    <m/>
    <n v="79"/>
    <n v="0.81614839061647582"/>
    <n v="186191.86"/>
    <n v="1123.3090762607474"/>
    <m/>
    <m/>
    <n v="1059.2487548177457"/>
    <n v="0.91018429956924807"/>
    <m/>
    <m/>
    <n v="181865741485.41464"/>
    <m/>
    <m/>
    <m/>
    <n v="2.6041204621994054"/>
    <m/>
    <m/>
    <m/>
    <n v="2.1926503957783923"/>
    <m/>
    <m/>
    <m/>
    <m/>
    <m/>
    <n v="275636.1389874579"/>
    <m/>
  </r>
  <r>
    <x v="73"/>
    <n v="14.46"/>
    <n v="17.96"/>
    <n v="406191.02"/>
    <n v="422535.23"/>
    <n v="171977.82"/>
    <n v="178880.99"/>
    <n v="3.6589291693589487E-5"/>
    <n v="271708.87724560994"/>
    <m/>
    <m/>
    <n v="858983706303.80603"/>
    <m/>
    <m/>
    <n v="402466302.35130286"/>
    <m/>
    <m/>
    <n v="7.4850522305976428"/>
    <m/>
    <m/>
    <n v="317.35499232188897"/>
    <m/>
    <m/>
    <n v="16.537630714479157"/>
    <m/>
    <m/>
    <m/>
    <n v="274457.87072675599"/>
    <m/>
    <m/>
    <n v="80"/>
    <n v="0.80512249443207129"/>
    <n v="185294.92"/>
    <n v="1117.8104838902418"/>
    <m/>
    <m/>
    <n v="1064.3514621978977"/>
    <n v="0.91448222426577774"/>
    <m/>
    <m/>
    <n v="176672773340.22394"/>
    <m/>
    <m/>
    <m/>
    <n v="2.6411336585533625"/>
    <m/>
    <m/>
    <m/>
    <n v="2.2239179334439187"/>
    <m/>
    <m/>
    <m/>
    <m/>
    <m/>
    <n v="271708.87724560994"/>
    <m/>
  </r>
  <r>
    <x v="74"/>
    <n v="13.76"/>
    <n v="18.09"/>
    <n v="405125.01"/>
    <n v="421410.87"/>
    <n v="172589.35"/>
    <n v="179510.52"/>
    <n v="3.6589291693589487E-5"/>
    <n v="270989.19509540783"/>
    <m/>
    <m/>
    <n v="854404858642.26758"/>
    <m/>
    <m/>
    <n v="400846358.60254914"/>
    <m/>
    <m/>
    <n v="7.4946722216911255"/>
    <m/>
    <m/>
    <n v="318.47569823487686"/>
    <m/>
    <m/>
    <n v="16.479423830721593"/>
    <m/>
    <m/>
    <m/>
    <n v="273717.99887101375"/>
    <m/>
    <m/>
    <n v="81"/>
    <n v="0.76064123825317853"/>
    <n v="185961.58"/>
    <n v="1121.7445831483885"/>
    <m/>
    <m/>
    <n v="1060.5221044055263"/>
    <n v="0.91110569480394799"/>
    <m/>
    <m/>
    <n v="175726604119.19403"/>
    <m/>
    <m/>
    <m/>
    <n v="2.648038337133598"/>
    <m/>
    <m/>
    <m/>
    <n v="2.229834860918626"/>
    <m/>
    <m/>
    <m/>
    <m/>
    <m/>
    <n v="270989.19509540783"/>
    <m/>
  </r>
  <r>
    <x v="75"/>
    <n v="14.71"/>
    <n v="19.36"/>
    <n v="406999.58"/>
    <n v="423345.37"/>
    <n v="171453.35"/>
    <n v="178322.39"/>
    <n v="3.6589291693589487E-5"/>
    <n v="272236.46169036737"/>
    <m/>
    <m/>
    <n v="862241774690.19434"/>
    <m/>
    <m/>
    <n v="403592904.55088675"/>
    <m/>
    <m/>
    <n v="7.4771319334909947"/>
    <m/>
    <m/>
    <n v="316.37174554893176"/>
    <m/>
    <m/>
    <n v="16.58848994905691"/>
    <m/>
    <m/>
    <m/>
    <n v="274964.92305425735"/>
    <m/>
    <m/>
    <n v="82"/>
    <n v="0.7598140495867769"/>
    <n v="184457.60000000001"/>
    <n v="1112.5854990984369"/>
    <m/>
    <m/>
    <n v="1069.099166584627"/>
    <n v="0.91838727280367016"/>
    <m/>
    <m/>
    <n v="177333985134.39481"/>
    <m/>
    <m/>
    <m/>
    <n v="2.6357596658098443"/>
    <m/>
    <m/>
    <m/>
    <n v="2.2195978518765433"/>
    <m/>
    <m/>
    <m/>
    <m/>
    <m/>
    <n v="272236.46169036737"/>
    <m/>
  </r>
  <r>
    <x v="76"/>
    <n v="14.34"/>
    <n v="18.04"/>
    <n v="409652.01"/>
    <n v="426088.84"/>
    <n v="172875.87"/>
    <n v="179795.37"/>
    <n v="3.6589291693589487E-5"/>
    <n v="274003.95454455737"/>
    <m/>
    <m/>
    <n v="873409684679.01526"/>
    <m/>
    <m/>
    <n v="407502369.41463649"/>
    <m/>
    <m/>
    <n v="7.4525674183383588"/>
    <m/>
    <m/>
    <n v="318.98885116015208"/>
    <m/>
    <m/>
    <n v="16.451459043300105"/>
    <m/>
    <m/>
    <m/>
    <n v="276737.17167543794"/>
    <m/>
    <m/>
    <n v="83"/>
    <n v="0.79490022172949004"/>
    <n v="186238.95"/>
    <n v="1123.2422842958267"/>
    <m/>
    <m/>
    <n v="1058.7746269592849"/>
    <n v="0.90943197569357492"/>
    <m/>
    <m/>
    <n v="179626341070.8371"/>
    <m/>
    <m/>
    <m/>
    <n v="2.6185567819038025"/>
    <m/>
    <m/>
    <m/>
    <n v="2.2052129756374352"/>
    <m/>
    <m/>
    <m/>
    <m/>
    <m/>
    <n v="274003.95454455737"/>
    <m/>
  </r>
  <r>
    <x v="77"/>
    <n v="15.17"/>
    <n v="18.72"/>
    <n v="411613.88"/>
    <n v="428082.65"/>
    <n v="174382.98"/>
    <n v="181343.07"/>
    <n v="3.700737132739107E-5"/>
    <n v="275296.05152460956"/>
    <m/>
    <m/>
    <n v="881561945986.90259"/>
    <m/>
    <m/>
    <n v="410321141.5125441"/>
    <m/>
    <m/>
    <n v="7.4341226293488232"/>
    <m/>
    <m/>
    <n v="321.7462185713768"/>
    <m/>
    <m/>
    <n v="16.309843951640531"/>
    <m/>
    <m/>
    <m/>
    <n v="278003.03625363857"/>
    <m/>
    <m/>
    <n v="84"/>
    <n v="0.81036324786324787"/>
    <n v="188657"/>
    <n v="1137.5594895344188"/>
    <m/>
    <m/>
    <n v="1045.0279322602496"/>
    <n v="0.89736903921902134"/>
    <m/>
    <m/>
    <n v="181289073862.39633"/>
    <m/>
    <m/>
    <m/>
    <n v="2.6059395408899366"/>
    <m/>
    <m/>
    <m/>
    <n v="2.1948914437322138"/>
    <m/>
    <m/>
    <m/>
    <m/>
    <m/>
    <n v="275296.05152460956"/>
    <m/>
  </r>
  <r>
    <x v="78"/>
    <n v="14.17"/>
    <n v="17.579999999999998"/>
    <n v="401197.18"/>
    <n v="417233.33"/>
    <n v="172584.47"/>
    <n v="179466.07"/>
    <n v="3.700737132739107E-5"/>
    <n v="268322.59986277169"/>
    <m/>
    <m/>
    <n v="836870500776.81299"/>
    <m/>
    <m/>
    <n v="394709080.99978733"/>
    <m/>
    <m/>
    <n v="7.5279874516248277"/>
    <m/>
    <m/>
    <n v="318.42010399447264"/>
    <m/>
    <m/>
    <n v="16.478660108003101"/>
    <m/>
    <m/>
    <m/>
    <n v="270947.88470594143"/>
    <m/>
    <m/>
    <n v="85"/>
    <n v="0.8060295790671218"/>
    <n v="185946.44"/>
    <n v="1121.1278723863945"/>
    <m/>
    <m/>
    <n v="1060.0425403164963"/>
    <n v="0.91017584635394666"/>
    <m/>
    <m/>
    <n v="172094099414.81058"/>
    <m/>
    <m/>
    <m/>
    <n v="2.6718599833502426"/>
    <m/>
    <m/>
    <m/>
    <n v="2.2505187856421904"/>
    <m/>
    <m/>
    <m/>
    <m/>
    <m/>
    <n v="268322.59986277169"/>
    <m/>
  </r>
  <r>
    <x v="79"/>
    <n v="16.41"/>
    <n v="19.3"/>
    <n v="417053.84"/>
    <n v="433708.35"/>
    <n v="175739.09"/>
    <n v="182739.83"/>
    <n v="3.700737132739107E-5"/>
    <n v="278920.80893939175"/>
    <m/>
    <m/>
    <n v="902953015991.2041"/>
    <m/>
    <m/>
    <n v="418073421.55941451"/>
    <m/>
    <m/>
    <n v="7.3790275021416072"/>
    <m/>
    <m/>
    <n v="324.23250387128343"/>
    <m/>
    <m/>
    <n v="16.178062244906286"/>
    <m/>
    <m/>
    <m/>
    <n v="281636.80725032976"/>
    <m/>
    <m/>
    <n v="86"/>
    <n v="0.85025906735751289"/>
    <n v="190714.01"/>
    <n v="1149.7832232655937"/>
    <m/>
    <m/>
    <n v="1032.8636009727975"/>
    <n v="0.88675534357225283"/>
    <m/>
    <m/>
    <n v="185678576702.67636"/>
    <m/>
    <m/>
    <m/>
    <n v="2.5662384642194298"/>
    <m/>
    <m/>
    <m/>
    <n v="2.1616540657490346"/>
    <m/>
    <m/>
    <m/>
    <m/>
    <m/>
    <n v="278920.80893939175"/>
    <m/>
  </r>
  <r>
    <x v="80"/>
    <n v="15.75"/>
    <n v="18.71"/>
    <n v="403610.95"/>
    <n v="419712.59"/>
    <n v="174370.67"/>
    <n v="181310.14"/>
    <n v="3.700737132739107E-5"/>
    <n v="269923.77693808376"/>
    <m/>
    <m/>
    <n v="844669538793.60876"/>
    <m/>
    <m/>
    <n v="397823183.26531643"/>
    <m/>
    <m/>
    <n v="7.4977490843022956"/>
    <m/>
    <m/>
    <n v="321.6999722212779"/>
    <m/>
    <m/>
    <n v="16.304633866369343"/>
    <m/>
    <m/>
    <m/>
    <n v="272538.89056203671"/>
    <m/>
    <m/>
    <n v="87"/>
    <n v="0.84179583110636025"/>
    <n v="188504.76"/>
    <n v="1136.3752828115219"/>
    <m/>
    <m/>
    <n v="1044.8283953287505"/>
    <n v="0.89694257208694195"/>
    <m/>
    <m/>
    <n v="173689035321.53406"/>
    <m/>
    <m/>
    <m/>
    <n v="2.6489275489805362"/>
    <m/>
    <m/>
    <m/>
    <n v="2.2314106473282478"/>
    <m/>
    <m/>
    <m/>
    <m/>
    <m/>
    <n v="269923.77693808376"/>
    <m/>
  </r>
  <r>
    <x v="81"/>
    <n v="16.5"/>
    <n v="19.13"/>
    <n v="405254.86"/>
    <n v="421406.55"/>
    <n v="177352.81"/>
    <n v="184404.26"/>
    <n v="3.700737132739107E-5"/>
    <n v="271016.5697104219"/>
    <m/>
    <m/>
    <n v="851480730669.13599"/>
    <m/>
    <m/>
    <n v="400218117.54116106"/>
    <m/>
    <m/>
    <n v="7.4822803714058539"/>
    <m/>
    <m/>
    <n v="327.19380421622049"/>
    <m/>
    <m/>
    <n v="16.026390010208591"/>
    <m/>
    <m/>
    <m/>
    <n v="273629.31708825042"/>
    <m/>
    <m/>
    <n v="88"/>
    <n v="0.86251960271824368"/>
    <n v="192490.8"/>
    <n v="1160.3139753629061"/>
    <m/>
    <m/>
    <n v="1022.7349066714021"/>
    <n v="0.87789298565372298"/>
    <m/>
    <m/>
    <n v="175085152875.04907"/>
    <m/>
    <m/>
    <m/>
    <n v="2.6381136007089685"/>
    <m/>
    <m/>
    <m/>
    <n v="2.2224047208519941"/>
    <m/>
    <m/>
    <m/>
    <m/>
    <m/>
    <n v="271016.5697104219"/>
    <m/>
  </r>
  <r>
    <x v="82"/>
    <n v="17.3"/>
    <n v="19.27"/>
    <n v="408084.47"/>
    <n v="424302.15"/>
    <n v="179126.43"/>
    <n v="186227.93"/>
    <n v="3.9655582489528385E-5"/>
    <n v="272888.92504504428"/>
    <m/>
    <m/>
    <n v="863167874367.16809"/>
    <m/>
    <m/>
    <n v="404302254.19252145"/>
    <m/>
    <m/>
    <n v="7.4555627826756652"/>
    <m/>
    <m/>
    <n v="330.44173858405924"/>
    <m/>
    <m/>
    <n v="15.868023740389726"/>
    <m/>
    <m/>
    <m/>
    <n v="275480.6832467757"/>
    <m/>
    <m/>
    <n v="89"/>
    <n v="0.89776855215360674"/>
    <n v="193619.25"/>
    <n v="1166.8427797766453"/>
    <m/>
    <m/>
    <n v="1016.7392684100756"/>
    <n v="0.87249829138018831"/>
    <m/>
    <m/>
    <n v="177473326066.95593"/>
    <m/>
    <m/>
    <m/>
    <n v="2.6196203352630731"/>
    <m/>
    <m/>
    <m/>
    <n v="2.2071341079055404"/>
    <m/>
    <m/>
    <m/>
    <m/>
    <m/>
    <n v="272888.92504504428"/>
    <m/>
  </r>
  <r>
    <x v="83"/>
    <n v="16.55"/>
    <n v="18.5"/>
    <n v="395919.15"/>
    <n v="411636.55"/>
    <n v="177022.87"/>
    <n v="184033.59"/>
    <n v="3.9655582489528385E-5"/>
    <n v="264747.43525689497"/>
    <m/>
    <m/>
    <n v="811631512068.22913"/>
    <m/>
    <m/>
    <n v="386186347.92269897"/>
    <m/>
    <m/>
    <n v="7.5664965832861499"/>
    <m/>
    <m/>
    <n v="326.55325401917213"/>
    <m/>
    <m/>
    <n v="16.055040908377833"/>
    <m/>
    <m/>
    <m/>
    <n v="267248.14951165149"/>
    <m/>
    <m/>
    <n v="90"/>
    <n v="0.89459459459459467"/>
    <n v="190992.8"/>
    <n v="1150.9246543602867"/>
    <m/>
    <m/>
    <n v="1030.531362179242"/>
    <n v="0.88424992267104718"/>
    <m/>
    <m/>
    <n v="166872393674.5267"/>
    <m/>
    <m/>
    <m/>
    <n v="2.6976914669035703"/>
    <m/>
    <m/>
    <m/>
    <n v="2.2730240689526897"/>
    <m/>
    <m/>
    <m/>
    <m/>
    <m/>
    <n v="264747.43525689497"/>
    <m/>
  </r>
  <r>
    <x v="84"/>
    <n v="16.149999999999999"/>
    <n v="18.14"/>
    <n v="389458.16"/>
    <n v="404902.75"/>
    <n v="177339.05"/>
    <n v="184354.99"/>
    <n v="3.9655582489528385E-5"/>
    <n v="260420.68149115966"/>
    <m/>
    <m/>
    <n v="785072835263.3551"/>
    <m/>
    <m/>
    <n v="376697448.0368644"/>
    <m/>
    <m/>
    <n v="7.6280404054207205"/>
    <m/>
    <m/>
    <n v="327.12853302183333"/>
    <m/>
    <m/>
    <n v="16.027044839370337"/>
    <m/>
    <m/>
    <m/>
    <n v="262867.17722621351"/>
    <m/>
    <m/>
    <n v="91"/>
    <n v="0.89029768467475179"/>
    <n v="189311.45"/>
    <n v="1140.7037456841458"/>
    <m/>
    <m/>
    <n v="1039.6033476457103"/>
    <n v="0.89194960174657556"/>
    <m/>
    <m/>
    <n v="161407354914.46701"/>
    <m/>
    <m/>
    <m/>
    <n v="2.7416942365289318"/>
    <m/>
    <m/>
    <m/>
    <n v="2.3102137399640954"/>
    <m/>
    <m/>
    <m/>
    <m/>
    <m/>
    <n v="260420.68149115966"/>
    <m/>
  </r>
  <r>
    <x v="85"/>
    <n v="15.68"/>
    <n v="17.670000000000002"/>
    <n v="382070.09"/>
    <n v="397205.64"/>
    <n v="178237.61"/>
    <n v="185281.79"/>
    <n v="3.9655582489528385E-5"/>
    <n v="255474.23907186717"/>
    <m/>
    <m/>
    <n v="755220528606.26013"/>
    <m/>
    <m/>
    <n v="365943715.46733558"/>
    <m/>
    <m/>
    <n v="7.700195962890386"/>
    <m/>
    <m/>
    <n v="328.77804502646177"/>
    <m/>
    <m/>
    <n v="15.946515324151214"/>
    <m/>
    <m/>
    <m/>
    <n v="257861.14079510845"/>
    <m/>
    <m/>
    <n v="92"/>
    <n v="0.88737973967175998"/>
    <n v="189804.47"/>
    <n v="1143.5851568880073"/>
    <m/>
    <m/>
    <n v="1036.895929565841"/>
    <n v="0.88954238360818505"/>
    <m/>
    <m/>
    <n v="155265487642.39056"/>
    <m/>
    <m/>
    <m/>
    <n v="2.7936831030955842"/>
    <m/>
    <m/>
    <m/>
    <n v="2.3541366662035546"/>
    <m/>
    <m/>
    <m/>
    <m/>
    <m/>
    <n v="255474.23907186717"/>
    <m/>
  </r>
  <r>
    <x v="86"/>
    <n v="15.32"/>
    <n v="17.46"/>
    <n v="380141.24"/>
    <n v="395184.63"/>
    <n v="177575.49"/>
    <n v="184586.16"/>
    <n v="3.9655582489528385E-5"/>
    <n v="254178.30008021291"/>
    <m/>
    <m/>
    <n v="747531150415.38745"/>
    <m/>
    <m/>
    <n v="363138557.0616647"/>
    <m/>
    <m/>
    <n v="7.7194365533444644"/>
    <m/>
    <m/>
    <n v="327.548707947933"/>
    <m/>
    <m/>
    <n v="16.006428339456221"/>
    <m/>
    <m/>
    <m/>
    <n v="256540.18073240665"/>
    <m/>
    <m/>
    <n v="93"/>
    <n v="0.87743413516609392"/>
    <n v="189113.32"/>
    <n v="1139.3319614966945"/>
    <m/>
    <m/>
    <n v="1040.6716605679583"/>
    <n v="0.89269691371267779"/>
    <m/>
    <m/>
    <n v="153680305391.41541"/>
    <m/>
    <m/>
    <m/>
    <n v="2.8077667787832374"/>
    <m/>
    <m/>
    <m/>
    <n v="2.3661209935790901"/>
    <m/>
    <m/>
    <m/>
    <m/>
    <m/>
    <n v="254178.30008021291"/>
    <m/>
  </r>
  <r>
    <x v="87"/>
    <n v="15.37"/>
    <n v="17.32"/>
    <n v="374512.47"/>
    <n v="389286.1"/>
    <n v="176495.9"/>
    <n v="183441.98"/>
    <n v="4.0770811813084507E-5"/>
    <n v="250396.35195658769"/>
    <m/>
    <m/>
    <n v="725206186345.21338"/>
    <m/>
    <m/>
    <n v="354972353.43617946"/>
    <m/>
    <m/>
    <n v="7.7759921017823972"/>
    <m/>
    <m/>
    <n v="325.53352487825515"/>
    <m/>
    <m/>
    <n v="16.105829009497413"/>
    <m/>
    <m/>
    <m/>
    <n v="252684.62784423088"/>
    <m/>
    <m/>
    <n v="94"/>
    <n v="0.88741339491916849"/>
    <n v="187795.98"/>
    <n v="1131.1305111191996"/>
    <m/>
    <m/>
    <n v="1047.9208506584953"/>
    <n v="0.89865971750527818"/>
    <m/>
    <m/>
    <n v="149077565493.41046"/>
    <m/>
    <m/>
    <m/>
    <n v="2.8492773803566349"/>
    <m/>
    <m/>
    <m/>
    <n v="2.401456971140409"/>
    <m/>
    <m/>
    <m/>
    <m/>
    <m/>
    <n v="250396.35195658769"/>
    <m/>
  </r>
  <r>
    <x v="88"/>
    <n v="16.03"/>
    <n v="17.75"/>
    <n v="375371.03"/>
    <n v="390162.66"/>
    <n v="177731.57"/>
    <n v="184718.8"/>
    <n v="4.0770811813084507E-5"/>
    <n v="250964.25946447547"/>
    <m/>
    <m/>
    <n v="728468866077.02344"/>
    <m/>
    <m/>
    <n v="356159293.96321088"/>
    <m/>
    <m/>
    <n v="7.7668863345511729"/>
    <m/>
    <m/>
    <n v="327.80463280035968"/>
    <m/>
    <m/>
    <n v="15.993787364822893"/>
    <m/>
    <m/>
    <m/>
    <n v="253244.77103943692"/>
    <m/>
    <m/>
    <n v="95"/>
    <n v="0.90309859154929584"/>
    <n v="189183.11"/>
    <n v="1139.3964825002049"/>
    <m/>
    <m/>
    <n v="1040.1805228326607"/>
    <n v="0.89193732837726614"/>
    <m/>
    <m/>
    <n v="149743878506.0741"/>
    <m/>
    <m/>
    <m/>
    <n v="2.8427292223719545"/>
    <m/>
    <m/>
    <m/>
    <n v="2.3960586506633668"/>
    <m/>
    <m/>
    <m/>
    <m/>
    <m/>
    <n v="250964.25946447547"/>
    <m/>
  </r>
  <r>
    <x v="89"/>
    <n v="16.21"/>
    <n v="17.920000000000002"/>
    <n v="373678.62"/>
    <n v="388387.66"/>
    <n v="178231.92"/>
    <n v="185231.29"/>
    <n v="4.0770811813084507E-5"/>
    <n v="249826.66205255382"/>
    <m/>
    <m/>
    <n v="721837494860.04834"/>
    <m/>
    <m/>
    <n v="353716915.37111223"/>
    <m/>
    <m/>
    <n v="7.7842017066439064"/>
    <m/>
    <m/>
    <n v="328.71945301130444"/>
    <m/>
    <m/>
    <n v="15.949474028409087"/>
    <m/>
    <m/>
    <m/>
    <n v="252083.87395728254"/>
    <m/>
    <m/>
    <n v="96"/>
    <n v="0.90457589285714279"/>
    <n v="189495.39"/>
    <n v="1141.1881433825788"/>
    <m/>
    <m/>
    <n v="1038.463521913973"/>
    <n v="0.89038061772123789"/>
    <m/>
    <m/>
    <n v="148376393264.35495"/>
    <m/>
    <m/>
    <m/>
    <n v="2.85552888751024"/>
    <m/>
    <m/>
    <m/>
    <n v="2.4069683521708263"/>
    <m/>
    <m/>
    <m/>
    <m/>
    <m/>
    <n v="249826.66205255382"/>
    <m/>
  </r>
  <r>
    <x v="90"/>
    <n v="18.32"/>
    <n v="18.93"/>
    <n v="385658.04"/>
    <n v="400822.79"/>
    <n v="180473.09"/>
    <n v="187552.92"/>
    <n v="4.0770811813084507E-5"/>
    <n v="257829.33882544117"/>
    <m/>
    <m/>
    <n v="768056685477.77917"/>
    <m/>
    <m/>
    <n v="370692021.9157058"/>
    <m/>
    <m/>
    <n v="7.6592408328290418"/>
    <m/>
    <m/>
    <n v="332.84480621029724"/>
    <m/>
    <m/>
    <n v="15.749628004621496"/>
    <m/>
    <m/>
    <m/>
    <n v="260145.85241254585"/>
    <m/>
    <m/>
    <n v="97"/>
    <n v="0.96777601690438464"/>
    <n v="193983.26"/>
    <n v="1168.1239905776984"/>
    <m/>
    <m/>
    <n v="1013.8693125978938"/>
    <n v="0.86921109116831918"/>
    <m/>
    <m/>
    <n v="157872300408.24097"/>
    <m/>
    <m/>
    <m/>
    <n v="2.7639737809905101"/>
    <m/>
    <m/>
    <m/>
    <n v="2.3299125061135073"/>
    <m/>
    <m/>
    <m/>
    <m/>
    <m/>
    <n v="257829.33882544117"/>
    <m/>
  </r>
  <r>
    <x v="91"/>
    <n v="19.34"/>
    <n v="19.47"/>
    <n v="396446.6"/>
    <n v="412019.24"/>
    <n v="182735.05"/>
    <n v="189895.97"/>
    <n v="4.0770811813084507E-5"/>
    <n v="265035.50237943936"/>
    <m/>
    <m/>
    <n v="810962367181.5979"/>
    <m/>
    <m/>
    <n v="386211187.46451682"/>
    <m/>
    <m/>
    <n v="7.5519240908642535"/>
    <m/>
    <m/>
    <n v="337.00829989689436"/>
    <m/>
    <m/>
    <n v="15.552930845600207"/>
    <m/>
    <m/>
    <m/>
    <n v="267403.35645177198"/>
    <m/>
    <m/>
    <n v="98"/>
    <n v="0.99332306111967139"/>
    <n v="196644.06"/>
    <n v="1184.0542748303512"/>
    <m/>
    <m/>
    <n v="999.96242461714507"/>
    <n v="0.85720716277454878"/>
    <m/>
    <m/>
    <n v="166686587376.23859"/>
    <m/>
    <m/>
    <m/>
    <n v="2.6866407231129847"/>
    <m/>
    <m/>
    <m/>
    <n v="2.2648380792867582"/>
    <m/>
    <m/>
    <m/>
    <m/>
    <m/>
    <n v="265035.50237943936"/>
    <m/>
  </r>
  <r>
    <x v="92"/>
    <n v="18.89"/>
    <n v="19.09"/>
    <n v="388216.92"/>
    <n v="403415.9"/>
    <n v="181060.28"/>
    <n v="188132.34"/>
    <n v="4.0910223523926703E-5"/>
    <n v="259514.74937938486"/>
    <m/>
    <m/>
    <n v="777085076239.00647"/>
    <m/>
    <m/>
    <n v="374076701.04479688"/>
    <m/>
    <m/>
    <n v="7.629734834007416"/>
    <m/>
    <m/>
    <n v="333.89518695086059"/>
    <m/>
    <m/>
    <n v="15.697561116862991"/>
    <m/>
    <m/>
    <m/>
    <n v="261792.34476514309"/>
    <m/>
    <m/>
    <n v="99"/>
    <n v="0.98952331063383969"/>
    <n v="193766.69"/>
    <n v="1166.4554655436757"/>
    <m/>
    <m/>
    <n v="1014.5942516945591"/>
    <n v="0.86950282186013017"/>
    <m/>
    <m/>
    <n v="159709302380.01663"/>
    <m/>
    <m/>
    <m/>
    <n v="2.74235703362675"/>
    <m/>
    <m/>
    <m/>
    <n v="2.3121562286362582"/>
    <m/>
    <m/>
    <m/>
    <m/>
    <m/>
    <n v="259514.74937938486"/>
    <m/>
  </r>
  <r>
    <x v="93"/>
    <n v="17.47"/>
    <n v="18.28"/>
    <n v="374278.1"/>
    <n v="388914.86"/>
    <n v="178241.87"/>
    <n v="185196.15"/>
    <n v="4.0910223523926703E-5"/>
    <n v="250190.84414865426"/>
    <m/>
    <m/>
    <n v="721216348063.98792"/>
    <m/>
    <m/>
    <n v="353895138.99098504"/>
    <m/>
    <m/>
    <n v="7.766511554433686"/>
    <m/>
    <m/>
    <n v="328.68971228992831"/>
    <m/>
    <m/>
    <n v="15.942616225593325"/>
    <m/>
    <m/>
    <m/>
    <n v="252373.2538368371"/>
    <m/>
    <m/>
    <n v="100"/>
    <n v="0.95568927789934344"/>
    <n v="189479.13"/>
    <n v="1140.5557330292847"/>
    <m/>
    <m/>
    <n v="1037.044620897829"/>
    <n v="0.88865844182231557"/>
    <m/>
    <m/>
    <n v="148222603284.06125"/>
    <m/>
    <m/>
    <m/>
    <n v="2.8408004764576269"/>
    <m/>
    <m/>
    <m/>
    <n v="2.3952775473585048"/>
    <m/>
    <m/>
    <m/>
    <m/>
    <m/>
    <n v="250190.84414865426"/>
    <m/>
  </r>
  <r>
    <x v="94"/>
    <n v="18.04"/>
    <n v="18.579999999999998"/>
    <n v="377395.49"/>
    <n v="392138.25"/>
    <n v="178268.74"/>
    <n v="185216.49"/>
    <n v="4.0910223523926703E-5"/>
    <n v="252268.55085363411"/>
    <m/>
    <m/>
    <n v="733168317123.76245"/>
    <m/>
    <m/>
    <n v="358282776.1780532"/>
    <m/>
    <m/>
    <n v="7.733976861175738"/>
    <m/>
    <m/>
    <n v="328.73124650024243"/>
    <m/>
    <m/>
    <n v="15.94092780678681"/>
    <m/>
    <m/>
    <m/>
    <n v="254456.09273277668"/>
    <m/>
    <m/>
    <n v="101"/>
    <n v="0.97093649085037681"/>
    <n v="189825.61"/>
    <n v="1142.5521240495746"/>
    <m/>
    <m/>
    <n v="1035.1482895169077"/>
    <n v="0.88694936229426102"/>
    <m/>
    <m/>
    <n v="150674511969.32849"/>
    <m/>
    <m/>
    <m/>
    <n v="2.8171242426148946"/>
    <m/>
    <m/>
    <m/>
    <n v="2.3754344160764527"/>
    <m/>
    <m/>
    <m/>
    <m/>
    <m/>
    <n v="252268.55085363411"/>
    <m/>
  </r>
  <r>
    <x v="95"/>
    <n v="19.079999999999998"/>
    <n v="18.809999999999999"/>
    <n v="378908.44"/>
    <n v="393694.26"/>
    <n v="179353.18"/>
    <n v="186335.61"/>
    <n v="4.0910223523926703E-5"/>
    <n v="253273.70054483777"/>
    <m/>
    <m/>
    <n v="738983587033.3479"/>
    <m/>
    <m/>
    <n v="360403137.19413161"/>
    <m/>
    <m/>
    <n v="7.7182836731082478"/>
    <m/>
    <m/>
    <n v="330.72291190764759"/>
    <m/>
    <m/>
    <n v="15.844671282003596"/>
    <m/>
    <m/>
    <m/>
    <n v="255456.8712058393"/>
    <m/>
    <m/>
    <n v="102"/>
    <n v="1.0143540669856459"/>
    <n v="190692.83"/>
    <n v="1147.6822631204841"/>
    <m/>
    <m/>
    <n v="1030.419205281989"/>
    <n v="0.88281363235739696"/>
    <m/>
    <m/>
    <n v="151865151244.50754"/>
    <m/>
    <m/>
    <m/>
    <n v="2.8058151667650195"/>
    <m/>
    <m/>
    <m/>
    <n v="2.3660179434905886"/>
    <m/>
    <m/>
    <m/>
    <m/>
    <m/>
    <n v="253273.70054483777"/>
    <m/>
  </r>
  <r>
    <x v="96"/>
    <n v="17.98"/>
    <n v="18.5"/>
    <n v="373114.64"/>
    <n v="387658.27"/>
    <n v="179401.3"/>
    <n v="186377.98"/>
    <n v="4.0910223523926703E-5"/>
    <n v="249394.87056719305"/>
    <m/>
    <m/>
    <n v="716320807039.31726"/>
    <m/>
    <m/>
    <n v="352102899.11181039"/>
    <m/>
    <m/>
    <n v="7.7770991741808473"/>
    <m/>
    <m/>
    <n v="330.80357765389931"/>
    <m/>
    <m/>
    <n v="15.841130593968749"/>
    <m/>
    <m/>
    <m/>
    <n v="251531.52110535867"/>
    <m/>
    <m/>
    <n v="103"/>
    <n v="0.97189189189189196"/>
    <n v="191190.72"/>
    <n v="1150.5889599453942"/>
    <m/>
    <m/>
    <n v="1027.7288292562209"/>
    <n v="0.88042518013716831"/>
    <m/>
    <m/>
    <n v="147203498120.96008"/>
    <m/>
    <m/>
    <m/>
    <n v="2.8487003102236592"/>
    <m/>
    <m/>
    <m/>
    <n v="2.4023023733688449"/>
    <m/>
    <m/>
    <m/>
    <m/>
    <m/>
    <n v="249394.87056719305"/>
    <m/>
  </r>
  <r>
    <x v="97"/>
    <n v="17.57"/>
    <n v="18.170000000000002"/>
    <n v="362673.48"/>
    <n v="376762.55"/>
    <n v="178112.73"/>
    <n v="185016.42"/>
    <n v="4.0910223523926703E-5"/>
    <n v="242398.12558597917"/>
    <m/>
    <m/>
    <n v="676045543598.17236"/>
    <m/>
    <m/>
    <n v="337224230.767829"/>
    <m/>
    <m/>
    <n v="7.8853232454356057"/>
    <m/>
    <m/>
    <n v="328.4035196647103"/>
    <m/>
    <m/>
    <n v="15.957043746475859"/>
    <m/>
    <m/>
    <m/>
    <n v="244436.27994943794"/>
    <m/>
    <m/>
    <n v="104"/>
    <n v="0.96697853604843143"/>
    <n v="189351.82"/>
    <n v="1139.2555205155256"/>
    <m/>
    <m/>
    <n v="1037.6136737932322"/>
    <n v="0.88864047420742476"/>
    <m/>
    <m/>
    <n v="138914701076.66278"/>
    <m/>
    <m/>
    <m/>
    <n v="2.9283581203561848"/>
    <m/>
    <m/>
    <m/>
    <n v="2.4698517768797799"/>
    <m/>
    <m/>
    <m/>
    <m/>
    <m/>
    <n v="242398.12558597917"/>
    <m/>
  </r>
  <r>
    <x v="98"/>
    <n v="17.02"/>
    <n v="17.93"/>
    <n v="356365.91"/>
    <n v="370194.53"/>
    <n v="177635.53"/>
    <n v="184513.15"/>
    <n v="4.0910223523926703E-5"/>
    <n v="238176.56117416933"/>
    <m/>
    <m/>
    <n v="652472029731.01086"/>
    <m/>
    <m/>
    <n v="328395028.37648463"/>
    <m/>
    <m/>
    <n v="7.9536952454224803"/>
    <m/>
    <m/>
    <n v="327.51567407228328"/>
    <m/>
    <m/>
    <n v="16.000511875265694"/>
    <m/>
    <m/>
    <m/>
    <n v="240166.70146720577"/>
    <m/>
    <m/>
    <n v="105"/>
    <n v="0.94924707194645841"/>
    <n v="187305.65"/>
    <n v="1126.8565250957502"/>
    <m/>
    <m/>
    <n v="1048.8263147433192"/>
    <n v="0.8981581352883673"/>
    <m/>
    <m/>
    <n v="134066843212.00859"/>
    <m/>
    <m/>
    <m/>
    <n v="2.9792687868232446"/>
    <m/>
    <m/>
    <m/>
    <n v="2.5129180288683095"/>
    <m/>
    <m/>
    <m/>
    <m/>
    <m/>
    <n v="238176.56117416933"/>
    <m/>
  </r>
  <r>
    <x v="99"/>
    <n v="16.23"/>
    <n v="17.510000000000002"/>
    <n v="348935.79"/>
    <n v="362460.94"/>
    <n v="175704.58"/>
    <n v="182499.89"/>
    <n v="4.0910223523926703E-5"/>
    <n v="233204.9663667015"/>
    <m/>
    <m/>
    <n v="625208265286.95093"/>
    <m/>
    <m/>
    <n v="318093749.39770716"/>
    <m/>
    <m/>
    <n v="8.0364107167452747"/>
    <m/>
    <m/>
    <n v="323.9475840207902"/>
    <m/>
    <m/>
    <n v="16.175160140467643"/>
    <m/>
    <m/>
    <m/>
    <n v="235141.27378630935"/>
    <m/>
    <m/>
    <n v="106"/>
    <n v="0.92689891490576803"/>
    <n v="185470.97"/>
    <n v="1115.7317125609859"/>
    <m/>
    <m/>
    <n v="1059.0996869727917"/>
    <n v="0.90686972125010679"/>
    <m/>
    <m/>
    <n v="128461037508.51311"/>
    <m/>
    <m/>
    <m/>
    <n v="3.0413658734975995"/>
    <m/>
    <m/>
    <m/>
    <n v="2.5654244889100326"/>
    <m/>
    <m/>
    <m/>
    <m/>
    <m/>
    <n v="233204.9663667015"/>
    <m/>
  </r>
  <r>
    <x v="100"/>
    <n v="16.96"/>
    <n v="17.850000000000001"/>
    <n v="350521.63"/>
    <n v="364093.42"/>
    <n v="176188.84"/>
    <n v="182995.41"/>
    <n v="4.0910223523926703E-5"/>
    <n v="234259.12182893552"/>
    <m/>
    <m/>
    <n v="630837279675.94312"/>
    <m/>
    <m/>
    <n v="320231941.00889498"/>
    <m/>
    <m/>
    <n v="8.0179507367154308"/>
    <m/>
    <m/>
    <n v="324.83249631001956"/>
    <m/>
    <m/>
    <n v="16.131304971443477"/>
    <m/>
    <m/>
    <m/>
    <n v="236192.08635948642"/>
    <m/>
    <m/>
    <n v="107"/>
    <n v="0.95014005602240892"/>
    <n v="186259.39"/>
    <n v="1120.3870961309981"/>
    <m/>
    <m/>
    <n v="1054.597551812755"/>
    <n v="0.90292910079877153"/>
    <m/>
    <m/>
    <n v="129613815338.50398"/>
    <m/>
    <m/>
    <m/>
    <n v="3.027526916750173"/>
    <m/>
    <m/>
    <m/>
    <n v="2.5538801501446291"/>
    <m/>
    <m/>
    <m/>
    <m/>
    <m/>
    <n v="234259.12182893552"/>
    <m/>
  </r>
  <r>
    <x v="101"/>
    <n v="16"/>
    <n v="17.5"/>
    <n v="345904.94"/>
    <n v="359283.08"/>
    <n v="175438.73"/>
    <n v="182208.84"/>
    <n v="4.0910223523926703E-5"/>
    <n v="231168.07840605703"/>
    <m/>
    <m/>
    <n v="614165613151.86621"/>
    <m/>
    <m/>
    <n v="313875089.03117377"/>
    <m/>
    <m/>
    <n v="8.0705517840355689"/>
    <m/>
    <m/>
    <n v="323.44166089098974"/>
    <m/>
    <m/>
    <n v="16.20070580275609"/>
    <m/>
    <m/>
    <m/>
    <n v="233063.43085937022"/>
    <m/>
    <m/>
    <n v="108"/>
    <n v="0.91428571428571426"/>
    <n v="184768.05"/>
    <n v="1111.3296090306198"/>
    <m/>
    <m/>
    <n v="1063.0414939566679"/>
    <n v="0.91007238730593765"/>
    <m/>
    <m/>
    <n v="126184691818.97209"/>
    <m/>
    <m/>
    <m/>
    <n v="3.0673832135471417"/>
    <m/>
    <m/>
    <m/>
    <n v="2.5876317315649415"/>
    <m/>
    <m/>
    <m/>
    <m/>
    <m/>
    <n v="231168.07840605703"/>
    <m/>
  </r>
  <r>
    <x v="102"/>
    <n v="15.88"/>
    <n v="17.28"/>
    <n v="342994.07"/>
    <n v="356215.53"/>
    <n v="176274.58"/>
    <n v="183054.58"/>
    <n v="4.2165009388250851E-5"/>
    <n v="229205.97821717471"/>
    <m/>
    <m/>
    <n v="603672645316.68811"/>
    <m/>
    <m/>
    <n v="309823978.43514842"/>
    <m/>
    <m/>
    <n v="8.1039057470201694"/>
    <m/>
    <m/>
    <n v="324.95887525456857"/>
    <m/>
    <m/>
    <n v="16.125759184959485"/>
    <m/>
    <m/>
    <m/>
    <n v="231049.37276756653"/>
    <m/>
    <m/>
    <n v="109"/>
    <n v="0.91898148148148151"/>
    <n v="185785.23"/>
    <n v="1117.1859324546751"/>
    <m/>
    <m/>
    <n v="1057.1892670872342"/>
    <n v="0.90480492132864132"/>
    <m/>
    <m/>
    <n v="124017429801.52765"/>
    <m/>
    <m/>
    <m/>
    <n v="3.0931402226667104"/>
    <m/>
    <m/>
    <m/>
    <n v="2.6097555881148278"/>
    <m/>
    <m/>
    <m/>
    <m/>
    <m/>
    <n v="229205.97821717471"/>
    <m/>
  </r>
  <r>
    <x v="103"/>
    <n v="15.33"/>
    <n v="16.82"/>
    <n v="335937.64"/>
    <n v="348872.08"/>
    <n v="175147.39"/>
    <n v="181876.31"/>
    <n v="4.2165009388250851E-5"/>
    <n v="224485.04106315601"/>
    <m/>
    <m/>
    <n v="578781235801.92139"/>
    <m/>
    <m/>
    <n v="300233241.45757711"/>
    <m/>
    <m/>
    <n v="8.1870673988773621"/>
    <m/>
    <m/>
    <n v="322.87304868757406"/>
    <m/>
    <m/>
    <n v="16.22964013494942"/>
    <m/>
    <m/>
    <m/>
    <n v="226278.35711096515"/>
    <m/>
    <m/>
    <n v="110"/>
    <n v="0.91141498216409034"/>
    <n v="183894.43"/>
    <n v="1105.7296035527734"/>
    <m/>
    <m/>
    <n v="1067.9486448171463"/>
    <n v="0.91392678784718018"/>
    <m/>
    <m/>
    <n v="118900137716.653"/>
    <m/>
    <m/>
    <m/>
    <n v="3.1567588548570473"/>
    <m/>
    <m/>
    <m/>
    <n v="2.663569983102386"/>
    <m/>
    <m/>
    <m/>
    <m/>
    <m/>
    <n v="224485.04106315601"/>
    <m/>
  </r>
  <r>
    <x v="104"/>
    <n v="14.98"/>
    <n v="16.91"/>
    <n v="323233.8"/>
    <n v="335664.4"/>
    <n v="166842.64000000001"/>
    <n v="173244.83"/>
    <n v="4.2165009388250851E-5"/>
    <n v="215990.63316232173"/>
    <m/>
    <m/>
    <n v="534956341148.11536"/>
    <m/>
    <m/>
    <n v="283174249.17243427"/>
    <m/>
    <m/>
    <n v="8.3416642397144187"/>
    <m/>
    <m/>
    <n v="307.55627194901655"/>
    <m/>
    <m/>
    <n v="16.999953905549123"/>
    <m/>
    <m/>
    <m/>
    <n v="217704.26813270681"/>
    <m/>
    <m/>
    <n v="111"/>
    <n v="0.88586635127143709"/>
    <n v="176278.44"/>
    <n v="1059.8530367939773"/>
    <m/>
    <m/>
    <n v="1112.1777506113835"/>
    <n v="0.95168685335619074"/>
    <m/>
    <m/>
    <n v="109893736423.90459"/>
    <m/>
    <m/>
    <m/>
    <n v="3.2761155693470014"/>
    <m/>
    <m/>
    <m/>
    <n v="2.7644223484414647"/>
    <m/>
    <m/>
    <m/>
    <m/>
    <m/>
    <n v="215990.63316232173"/>
    <m/>
  </r>
  <r>
    <x v="105"/>
    <n v="14.91"/>
    <n v="16.72"/>
    <n v="322065.75"/>
    <n v="334437.28000000003"/>
    <n v="166145.51999999999"/>
    <n v="172513.66"/>
    <n v="4.2165009388250851E-5"/>
    <n v="215204.87357504707"/>
    <m/>
    <m/>
    <n v="531043345837.1167"/>
    <m/>
    <m/>
    <n v="281611918.70798266"/>
    <m/>
    <m/>
    <n v="8.3565341657903875"/>
    <m/>
    <m/>
    <n v="306.26373901932777"/>
    <m/>
    <m/>
    <n v="17.071789658229282"/>
    <m/>
    <m/>
    <m/>
    <n v="216900.8235925308"/>
    <m/>
    <m/>
    <n v="112"/>
    <n v="0.89174641148325362"/>
    <n v="176035.25"/>
    <n v="1058.3082445254711"/>
    <m/>
    <m/>
    <n v="1113.7120874660275"/>
    <n v="0.95290944121296151"/>
    <m/>
    <m/>
    <n v="109086562442.0054"/>
    <m/>
    <m/>
    <m/>
    <n v="3.2879392299409114"/>
    <m/>
    <m/>
    <m/>
    <n v="2.7745428763768025"/>
    <m/>
    <m/>
    <m/>
    <m/>
    <m/>
    <n v="215204.87357504707"/>
    <m/>
  </r>
  <r>
    <x v="106"/>
    <n v="14.71"/>
    <n v="16.55"/>
    <n v="318094.39"/>
    <n v="330299.27"/>
    <n v="164353.54999999999"/>
    <n v="170645.73"/>
    <n v="4.2165009388250851E-5"/>
    <n v="212546.02141606234"/>
    <m/>
    <m/>
    <n v="517900516849.97827"/>
    <m/>
    <m/>
    <n v="276376006.3486563"/>
    <m/>
    <m/>
    <n v="8.4078519853110816"/>
    <m/>
    <m/>
    <n v="302.95313039156576"/>
    <m/>
    <m/>
    <n v="17.256727622563421"/>
    <m/>
    <m/>
    <m/>
    <n v="214209.62964413399"/>
    <m/>
    <m/>
    <n v="113"/>
    <n v="0.88882175226586102"/>
    <n v="174386.58"/>
    <n v="1048.3147262198875"/>
    <m/>
    <m/>
    <n v="1124.1426330939209"/>
    <n v="0.96174280222717223"/>
    <m/>
    <m/>
    <n v="106383509829.62646"/>
    <m/>
    <m/>
    <m/>
    <n v="3.3284660427532757"/>
    <m/>
    <m/>
    <m/>
    <n v="2.8088869871858391"/>
    <m/>
    <m/>
    <m/>
    <m/>
    <m/>
    <n v="212546.02141606234"/>
    <m/>
  </r>
  <r>
    <x v="107"/>
    <n v="15.44"/>
    <n v="16.98"/>
    <n v="322213.40000000002"/>
    <n v="334534.53999999998"/>
    <n v="165646.13"/>
    <n v="171966.21"/>
    <n v="4.3977733614530834E-5"/>
    <n v="215282.53485246503"/>
    <m/>
    <m/>
    <n v="531180143003.0531"/>
    <m/>
    <m/>
    <n v="281663285.99279505"/>
    <m/>
    <m/>
    <n v="8.3528141660768025"/>
    <m/>
    <m/>
    <n v="305.31340995335603"/>
    <m/>
    <m/>
    <n v="17.123551853246504"/>
    <m/>
    <m/>
    <m/>
    <n v="216933.64577812597"/>
    <m/>
    <m/>
    <n v="114"/>
    <n v="0.90930506478209649"/>
    <n v="175122.53"/>
    <n v="1052.4922653860062"/>
    <m/>
    <m/>
    <n v="1119.39850214746"/>
    <n v="0.95741171076366782"/>
    <m/>
    <m/>
    <n v="109100689466.817"/>
    <m/>
    <m/>
    <m/>
    <n v="3.2853276216878662"/>
    <m/>
    <m/>
    <m/>
    <n v="2.772913048948014"/>
    <m/>
    <m/>
    <m/>
    <m/>
    <m/>
    <n v="215282.53485246503"/>
    <m/>
  </r>
  <r>
    <x v="108"/>
    <n v="15.29"/>
    <n v="16.87"/>
    <n v="319530.96999999997"/>
    <n v="331734.83"/>
    <n v="163982.62"/>
    <n v="170231.66"/>
    <n v="4.3977733614530834E-5"/>
    <n v="213485.09979406471"/>
    <m/>
    <m/>
    <n v="522288638906.77271"/>
    <m/>
    <m/>
    <n v="278118065.49870878"/>
    <m/>
    <m/>
    <n v="8.3873872245382852"/>
    <m/>
    <m/>
    <n v="302.239914060312"/>
    <m/>
    <m/>
    <n v="17.296390761547944"/>
    <m/>
    <m/>
    <m/>
    <n v="215110.63419872138"/>
    <m/>
    <m/>
    <n v="115"/>
    <n v="0.90634262003556598"/>
    <n v="172503.43"/>
    <n v="1036.6704349230406"/>
    <m/>
    <m/>
    <n v="1136.1400180276521"/>
    <n v="0.97163846757376338"/>
    <m/>
    <m/>
    <n v="107270953359.49486"/>
    <m/>
    <m/>
    <m/>
    <n v="3.3126681387778238"/>
    <m/>
    <m/>
    <m/>
    <n v="2.7961390278493554"/>
    <m/>
    <m/>
    <m/>
    <m/>
    <m/>
    <n v="213485.09979406471"/>
    <m/>
  </r>
  <r>
    <x v="109"/>
    <n v="14.91"/>
    <n v="16.46"/>
    <n v="315716.58"/>
    <n v="327760.17"/>
    <n v="163239.43"/>
    <n v="169452.66"/>
    <n v="4.3977733614530834E-5"/>
    <n v="210931.48534782277"/>
    <m/>
    <m/>
    <n v="509772476083.25812"/>
    <m/>
    <m/>
    <n v="273110480.57666516"/>
    <m/>
    <m/>
    <n v="8.4372522734994906"/>
    <m/>
    <m/>
    <n v="300.86278821000457"/>
    <m/>
    <m/>
    <n v="17.375662549953002"/>
    <m/>
    <m/>
    <m/>
    <n v="212525.88968494636"/>
    <m/>
    <m/>
    <n v="116"/>
    <n v="0.90583232077764275"/>
    <n v="171101.08"/>
    <n v="1028.1626351254572"/>
    <m/>
    <m/>
    <n v="1145.3761587483384"/>
    <n v="0.97944445403306657"/>
    <m/>
    <m/>
    <n v="104696904737.35268"/>
    <m/>
    <m/>
    <m/>
    <n v="3.3522025264676851"/>
    <m/>
    <m/>
    <m/>
    <n v="2.8296605749802706"/>
    <m/>
    <m/>
    <m/>
    <m/>
    <m/>
    <n v="210931.48534782277"/>
    <m/>
  </r>
  <r>
    <x v="110"/>
    <n v="14.28"/>
    <n v="15.97"/>
    <n v="302786.46999999997"/>
    <n v="314322.40000000002"/>
    <n v="159357.69"/>
    <n v="165415.73000000001"/>
    <n v="4.3977733614530834E-5"/>
    <n v="202287.89552490134"/>
    <m/>
    <m/>
    <n v="467971793325.34534"/>
    <m/>
    <m/>
    <n v="256306044.73825154"/>
    <m/>
    <m/>
    <n v="8.6098216069660847"/>
    <m/>
    <m/>
    <n v="293.70128204408212"/>
    <m/>
    <m/>
    <n v="17.789733412377441"/>
    <m/>
    <m/>
    <m/>
    <n v="203805.47967841566"/>
    <m/>
    <m/>
    <n v="117"/>
    <n v="0.89417658108954279"/>
    <n v="166599.54999999999"/>
    <n v="1001.0343448927679"/>
    <m/>
    <m/>
    <n v="1175.5100722215345"/>
    <n v="1.0051175508887729"/>
    <m/>
    <m/>
    <n v="96108773315.14183"/>
    <m/>
    <m/>
    <m/>
    <n v="3.4894762388785296"/>
    <m/>
    <m/>
    <m/>
    <n v="2.9456938258576364"/>
    <m/>
    <m/>
    <m/>
    <m/>
    <m/>
    <n v="202287.89552490134"/>
    <m/>
  </r>
  <r>
    <x v="111"/>
    <n v="13.91"/>
    <n v="15.88"/>
    <n v="300718.27"/>
    <n v="312161.58"/>
    <n v="157640.91"/>
    <n v="163626.42000000001"/>
    <n v="4.3977733614530834E-5"/>
    <n v="200901.25787823898"/>
    <m/>
    <m/>
    <n v="461537050742.65375"/>
    <m/>
    <m/>
    <n v="253654519.7434209"/>
    <m/>
    <m/>
    <n v="8.6390253133625272"/>
    <m/>
    <m/>
    <n v="290.53011766704793"/>
    <m/>
    <m/>
    <n v="17.982291545383514"/>
    <m/>
    <m/>
    <m/>
    <n v="202397.35515940218"/>
    <m/>
    <m/>
    <n v="118"/>
    <n v="0.87594458438287148"/>
    <n v="165521.85"/>
    <n v="994.48119159481848"/>
    <m/>
    <m/>
    <n v="1183.1142176398932"/>
    <n v="1.0115235643335381"/>
    <m/>
    <m/>
    <n v="94784173066.758026"/>
    <m/>
    <m/>
    <m/>
    <n v="3.5133011208143823"/>
    <m/>
    <m/>
    <m/>
    <n v="2.9659648341728602"/>
    <m/>
    <m/>
    <m/>
    <m/>
    <m/>
    <n v="200901.25787823898"/>
    <m/>
  </r>
  <r>
    <x v="112"/>
    <n v="14.07"/>
    <n v="16"/>
    <n v="294119.33"/>
    <n v="305256.61"/>
    <n v="155243.32"/>
    <n v="161109.01"/>
    <n v="4.5511813338672269E-5"/>
    <n v="196473.53111774827"/>
    <m/>
    <m/>
    <n v="441119322688.67938"/>
    <m/>
    <m/>
    <n v="245205261.48019862"/>
    <m/>
    <m/>
    <n v="8.7329930273861525"/>
    <m/>
    <m/>
    <n v="286.08348628567984"/>
    <m/>
    <m/>
    <n v="18.259573702727376"/>
    <m/>
    <m/>
    <m/>
    <n v="197892.75373433199"/>
    <m/>
    <m/>
    <n v="119"/>
    <n v="0.87937500000000002"/>
    <n v="161950.41"/>
    <n v="972.71955325891088"/>
    <m/>
    <m/>
    <n v="1208.6420947234794"/>
    <n v="1.0329572881605746"/>
    <m/>
    <m/>
    <n v="90578737515.118195"/>
    <m/>
    <m/>
    <m/>
    <n v="3.5903458804669079"/>
    <m/>
    <m/>
    <m/>
    <n v="3.0316563378204173"/>
    <m/>
    <m/>
    <m/>
    <m/>
    <m/>
    <n v="196473.53111774827"/>
    <m/>
  </r>
  <r>
    <x v="113"/>
    <n v="14.06"/>
    <n v="15.97"/>
    <n v="292938.82"/>
    <n v="304017.5"/>
    <n v="155494.54999999999"/>
    <n v="161362.4"/>
    <n v="4.5511813338672269E-5"/>
    <n v="195680.17164222753"/>
    <m/>
    <m/>
    <n v="437538237864.69714"/>
    <m/>
    <m/>
    <n v="243704028.01223359"/>
    <m/>
    <m/>
    <n v="8.7503221065719536"/>
    <m/>
    <m/>
    <n v="286.53946768049963"/>
    <m/>
    <m/>
    <n v="18.23101072769569"/>
    <m/>
    <m/>
    <m/>
    <n v="197082.58791966856"/>
    <m/>
    <m/>
    <n v="120"/>
    <n v="0.88040075140889162"/>
    <n v="161727.53"/>
    <n v="971.30502596335771"/>
    <m/>
    <m/>
    <n v="1210.3054566752767"/>
    <n v="1.0342808150607727"/>
    <m/>
    <m/>
    <n v="89840348153.468719"/>
    <m/>
    <m/>
    <m/>
    <n v="3.6047520575604675"/>
    <m/>
    <m/>
    <m/>
    <n v="3.0439885114057743"/>
    <m/>
    <m/>
    <m/>
    <m/>
    <m/>
    <n v="195680.17164222753"/>
    <m/>
  </r>
  <r>
    <x v="114"/>
    <n v="14.01"/>
    <n v="15.82"/>
    <n v="290547.58"/>
    <n v="301521.99"/>
    <n v="153444.65"/>
    <n v="159227.79999999999"/>
    <n v="4.5511813338672269E-5"/>
    <n v="194078.11505439531"/>
    <m/>
    <m/>
    <n v="430355355245.78754"/>
    <m/>
    <m/>
    <n v="240695271.08823809"/>
    <m/>
    <m/>
    <n v="8.7858381761099427"/>
    <m/>
    <m/>
    <n v="282.75509485214843"/>
    <m/>
    <m/>
    <n v="18.472339114144642"/>
    <m/>
    <m/>
    <m/>
    <n v="195458.03204959596"/>
    <m/>
    <m/>
    <n v="121"/>
    <n v="0.88558786346396967"/>
    <n v="160106.42000000001"/>
    <n v="961.49386380837029"/>
    <m/>
    <m/>
    <n v="1222.4372086340859"/>
    <n v="1.0445491199862935"/>
    <m/>
    <m/>
    <n v="88362471794.010742"/>
    <m/>
    <m/>
    <m/>
    <n v="3.6341721848648323"/>
    <m/>
    <m/>
    <m/>
    <n v="3.0690010789751319"/>
    <m/>
    <m/>
    <m/>
    <m/>
    <m/>
    <n v="194078.11505439531"/>
    <m/>
  </r>
  <r>
    <x v="115"/>
    <n v="13.76"/>
    <n v="15.74"/>
    <n v="287122.89"/>
    <n v="297954.21999999997"/>
    <n v="152821.73000000001"/>
    <n v="158574.16"/>
    <n v="4.5511813338672269E-5"/>
    <n v="191785.83598602144"/>
    <m/>
    <m/>
    <n v="420171092924.19073"/>
    <m/>
    <m/>
    <n v="236415250.52167413"/>
    <m/>
    <m/>
    <n v="8.8374180344771442"/>
    <m/>
    <m/>
    <n v="281.60036287054555"/>
    <m/>
    <m/>
    <n v="18.548327345161617"/>
    <m/>
    <m/>
    <m/>
    <n v="193138.53370426199"/>
    <m/>
    <m/>
    <n v="122"/>
    <n v="0.87420584498094023"/>
    <n v="159708.47"/>
    <n v="959.02914887656948"/>
    <m/>
    <m/>
    <n v="1225.4756182567351"/>
    <n v="1.0470461190169542"/>
    <m/>
    <m/>
    <n v="86268460193.643051"/>
    <m/>
    <m/>
    <m/>
    <n v="3.677002394842777"/>
    <m/>
    <m/>
    <m/>
    <n v="3.10534162114834"/>
    <m/>
    <m/>
    <m/>
    <m/>
    <m/>
    <n v="191785.83598602144"/>
    <m/>
  </r>
  <r>
    <x v="116"/>
    <n v="13.17"/>
    <n v="15.45"/>
    <n v="281988.62"/>
    <n v="292585.59000000003"/>
    <n v="147348.5"/>
    <n v="152873.26"/>
    <n v="4.5651285867975844E-5"/>
    <n v="188342.58469798902"/>
    <m/>
    <m/>
    <n v="405030092843.60333"/>
    <m/>
    <m/>
    <n v="230002293.54623556"/>
    <m/>
    <m/>
    <n v="8.9158264391243254"/>
    <m/>
    <m/>
    <n v="271.49513274364767"/>
    <m/>
    <m/>
    <n v="19.215657806750052"/>
    <m/>
    <m/>
    <m/>
    <n v="189638.66804667254"/>
    <m/>
    <m/>
    <n v="123"/>
    <n v="0.85242718446601951"/>
    <n v="155048.32999999999"/>
    <n v="930.82752077235739"/>
    <m/>
    <m/>
    <n v="1261.2338216110279"/>
    <n v="1.077291498605079"/>
    <m/>
    <m/>
    <n v="83151230531.012238"/>
    <m/>
    <m/>
    <m/>
    <n v="3.7427327394358376"/>
    <m/>
    <m/>
    <m/>
    <n v="3.1613754691368725"/>
    <m/>
    <m/>
    <m/>
    <m/>
    <m/>
    <n v="188342.58469798902"/>
    <m/>
  </r>
  <r>
    <x v="117"/>
    <n v="13.56"/>
    <n v="15.4"/>
    <n v="274887.87"/>
    <n v="285204.64"/>
    <n v="147253.88"/>
    <n v="152768.10999999999"/>
    <n v="4.5651285867975844E-5"/>
    <n v="183595.4568859766"/>
    <m/>
    <m/>
    <n v="384595171348.29138"/>
    <m/>
    <m/>
    <n v="221291560.0744338"/>
    <m/>
    <m/>
    <n v="9.0278764625916317"/>
    <m/>
    <m/>
    <n v="271.31417608076123"/>
    <m/>
    <m/>
    <n v="19.229041428190818"/>
    <m/>
    <m/>
    <m/>
    <n v="184848.27754576106"/>
    <m/>
    <m/>
    <n v="124"/>
    <n v="0.88051948051948048"/>
    <n v="152965.82999999999"/>
    <n v="918.2535960509199"/>
    <m/>
    <m/>
    <n v="1278.1738262760571"/>
    <n v="1.0916574265472152"/>
    <m/>
    <m/>
    <n v="78953318272.609085"/>
    <m/>
    <m/>
    <m/>
    <n v="3.8369705770823375"/>
    <m/>
    <m/>
    <m/>
    <n v="3.2411544197447162"/>
    <m/>
    <m/>
    <m/>
    <m/>
    <m/>
    <n v="183595.4568859766"/>
    <m/>
  </r>
  <r>
    <x v="118"/>
    <n v="14.64"/>
    <n v="16.02"/>
    <n v="279964.14"/>
    <n v="290458.40999999997"/>
    <n v="148671.39000000001"/>
    <n v="154231.73000000001"/>
    <n v="4.5651285867975844E-5"/>
    <n v="186981.29850693315"/>
    <m/>
    <m/>
    <n v="398764645758.24237"/>
    <m/>
    <m/>
    <n v="227398532.37727228"/>
    <m/>
    <m/>
    <n v="8.9443206132786717"/>
    <m/>
    <m/>
    <n v="273.91924839808047"/>
    <m/>
    <m/>
    <n v="19.04497945766585"/>
    <m/>
    <m/>
    <m/>
    <n v="188246.81413994331"/>
    <m/>
    <m/>
    <n v="125"/>
    <n v="0.91385767790262173"/>
    <n v="155070.44"/>
    <n v="930.81488026723048"/>
    <m/>
    <m/>
    <n v="1260.5878241178045"/>
    <n v="1.076535587051491"/>
    <m/>
    <m/>
    <n v="81859366268.654816"/>
    <m/>
    <m/>
    <m/>
    <n v="3.7661141196626846"/>
    <m/>
    <m/>
    <m/>
    <n v="3.1814765072085414"/>
    <m/>
    <m/>
    <m/>
    <m/>
    <m/>
    <n v="186981.29850693315"/>
    <m/>
  </r>
  <r>
    <x v="119"/>
    <n v="14.39"/>
    <n v="16.29"/>
    <n v="280535.34999999998"/>
    <n v="291037.78000000003"/>
    <n v="149005.28"/>
    <n v="154571.07"/>
    <n v="4.5651285867975844E-5"/>
    <n v="187358.22732042256"/>
    <m/>
    <m/>
    <n v="400355635624.71771"/>
    <m/>
    <m/>
    <n v="228071225.53029567"/>
    <m/>
    <m/>
    <n v="8.9349961798586932"/>
    <m/>
    <m/>
    <n v="274.52772910628471"/>
    <m/>
    <m/>
    <n v="19.003241435782328"/>
    <m/>
    <m/>
    <m/>
    <n v="188615.72894766333"/>
    <m/>
    <m/>
    <n v="126"/>
    <n v="0.88336402701043593"/>
    <n v="155463.79999999999"/>
    <n v="933.10317081479263"/>
    <m/>
    <m/>
    <n v="1257.3901493933697"/>
    <n v="1.0737029982986646"/>
    <m/>
    <m/>
    <n v="82183162305.465591"/>
    <m/>
    <m/>
    <m/>
    <n v="3.7584268894803374"/>
    <m/>
    <m/>
    <m/>
    <n v="3.1751580094256711"/>
    <m/>
    <m/>
    <m/>
    <m/>
    <m/>
    <n v="187358.22732042256"/>
    <m/>
  </r>
  <r>
    <x v="120"/>
    <n v="14.03"/>
    <n v="15.81"/>
    <n v="280996.73"/>
    <n v="291503.14"/>
    <n v="145914.57999999999"/>
    <n v="151357.85999999999"/>
    <n v="4.5651285867975844E-5"/>
    <n v="187661.78840943036"/>
    <m/>
    <m/>
    <n v="401636126109.6673"/>
    <m/>
    <m/>
    <n v="228610539.1816538"/>
    <m/>
    <m/>
    <n v="8.9274492069959077"/>
    <m/>
    <m/>
    <n v="268.82685998764657"/>
    <m/>
    <m/>
    <n v="19.398447256729423"/>
    <m/>
    <m/>
    <m/>
    <n v="188910.73279130843"/>
    <m/>
    <m/>
    <n v="127"/>
    <n v="0.88741302972802016"/>
    <n v="153493.10999999999"/>
    <n v="921.20303456185729"/>
    <m/>
    <m/>
    <n v="1273.3290766131342"/>
    <n v="1.0872103993563631"/>
    <m/>
    <m/>
    <n v="82443200427.464188"/>
    <m/>
    <m/>
    <m/>
    <n v="3.7522425162863193"/>
    <m/>
    <m/>
    <m/>
    <n v="3.1701085031350464"/>
    <m/>
    <m/>
    <m/>
    <m/>
    <m/>
    <n v="187661.78840943036"/>
    <m/>
  </r>
  <r>
    <x v="121"/>
    <n v="14.43"/>
    <n v="16.07"/>
    <n v="283287.48"/>
    <n v="293839.62"/>
    <n v="147403.70000000001"/>
    <n v="152881.79999999999"/>
    <n v="4.690661916906258E-5"/>
    <n v="189177.81132795307"/>
    <m/>
    <m/>
    <n v="408076662668.66553"/>
    <m/>
    <m/>
    <n v="231335717.57632565"/>
    <m/>
    <m/>
    <n v="8.8904653912851686"/>
    <m/>
    <m/>
    <n v="271.55048671489379"/>
    <m/>
    <m/>
    <n v="19.203706347388707"/>
    <m/>
    <m/>
    <m/>
    <n v="190404.98885424854"/>
    <m/>
    <m/>
    <n v="128"/>
    <n v="0.8979464841319228"/>
    <n v="155484.15"/>
    <n v="932.93387377602869"/>
    <m/>
    <m/>
    <n v="1256.8120542875076"/>
    <n v="1.072802475213696"/>
    <m/>
    <m/>
    <n v="83756343508.419846"/>
    <m/>
    <m/>
    <m/>
    <n v="3.7216471733071743"/>
    <m/>
    <m/>
    <m/>
    <n v="3.1447809351262643"/>
    <m/>
    <m/>
    <m/>
    <m/>
    <m/>
    <n v="189177.81132795307"/>
    <m/>
  </r>
  <r>
    <x v="122"/>
    <n v="13.66"/>
    <n v="15.53"/>
    <n v="277602.25"/>
    <n v="287928.84000000003"/>
    <n v="143944.46"/>
    <n v="149286.82999999999"/>
    <n v="4.690661916906258E-5"/>
    <n v="185376.72594304135"/>
    <m/>
    <m/>
    <n v="391659860275.94464"/>
    <m/>
    <m/>
    <n v="224347948.65084377"/>
    <m/>
    <m/>
    <n v="8.9794782727538145"/>
    <m/>
    <m/>
    <n v="265.17132923845674"/>
    <m/>
    <m/>
    <n v="19.655470770016741"/>
    <m/>
    <m/>
    <m/>
    <n v="186568.36053054896"/>
    <m/>
    <m/>
    <n v="129"/>
    <n v="0.8795878943979395"/>
    <n v="151373.32999999999"/>
    <n v="908.1972681722815"/>
    <m/>
    <m/>
    <n v="1290.0407025388324"/>
    <n v="1.1010617397985523"/>
    <m/>
    <m/>
    <n v="80384005125.941055"/>
    <m/>
    <m/>
    <m/>
    <n v="3.7963337654231846"/>
    <m/>
    <m/>
    <m/>
    <n v="3.2080721265482497"/>
    <m/>
    <m/>
    <m/>
    <m/>
    <m/>
    <n v="185376.72594304135"/>
    <m/>
  </r>
  <r>
    <x v="123"/>
    <n v="14.74"/>
    <n v="16.329999999999998"/>
    <n v="282404.58"/>
    <n v="292896.3"/>
    <n v="146875.43"/>
    <n v="152319.57999999999"/>
    <n v="4.690661916906258E-5"/>
    <n v="188579.01880160929"/>
    <m/>
    <m/>
    <n v="405174685106.22974"/>
    <m/>
    <m/>
    <n v="230145999.49537697"/>
    <m/>
    <m/>
    <n v="8.9016171320913653"/>
    <m/>
    <m/>
    <n v="270.56410045418733"/>
    <m/>
    <m/>
    <n v="19.256362482221547"/>
    <m/>
    <m/>
    <m/>
    <n v="189780.4932997775"/>
    <m/>
    <m/>
    <n v="130"/>
    <n v="0.90263319044703016"/>
    <n v="154626.94"/>
    <n v="927.64557187102889"/>
    <m/>
    <m/>
    <n v="1262.3126388819956"/>
    <n v="1.0772934483387973"/>
    <m/>
    <m/>
    <n v="83154834882.561966"/>
    <m/>
    <m/>
    <m/>
    <n v="3.7306641781144756"/>
    <m/>
    <m/>
    <m/>
    <n v="3.1527564982390528"/>
    <m/>
    <m/>
    <m/>
    <m/>
    <m/>
    <n v="188579.01880160929"/>
    <m/>
  </r>
  <r>
    <x v="124"/>
    <n v="14.8"/>
    <n v="16.54"/>
    <n v="282753.52"/>
    <n v="293244.46000000002"/>
    <n v="147948.87"/>
    <n v="153425.67000000001"/>
    <n v="4.690661916906258E-5"/>
    <n v="188807.42372914695"/>
    <m/>
    <m/>
    <n v="406138622165.23395"/>
    <m/>
    <m/>
    <n v="230548585.01286438"/>
    <m/>
    <m/>
    <n v="8.8959243818614127"/>
    <m/>
    <m/>
    <n v="272.5348743438833"/>
    <m/>
    <m/>
    <n v="19.116719346515868"/>
    <m/>
    <m/>
    <m/>
    <n v="189999.45702537821"/>
    <m/>
    <m/>
    <n v="131"/>
    <n v="0.89480048367593723"/>
    <n v="155649.18"/>
    <n v="933.7053330916815"/>
    <m/>
    <m/>
    <n v="1253.9674794164412"/>
    <n v="1.0700700059073103"/>
    <m/>
    <m/>
    <n v="83349715009.774261"/>
    <m/>
    <m/>
    <m/>
    <n v="3.726056061466311"/>
    <m/>
    <m/>
    <m/>
    <n v="3.1490401185324473"/>
    <m/>
    <m/>
    <m/>
    <m/>
    <m/>
    <n v="188807.42372914695"/>
    <m/>
  </r>
  <r>
    <x v="125"/>
    <n v="14.28"/>
    <n v="16.13"/>
    <n v="278869.09999999998"/>
    <n v="289202.15999999997"/>
    <n v="147312.01999999999"/>
    <n v="152758.04999999999"/>
    <n v="4.690661916906258E-5"/>
    <n v="186209.07874750029"/>
    <m/>
    <m/>
    <n v="394942259621.07574"/>
    <m/>
    <m/>
    <n v="225773896.42603466"/>
    <m/>
    <m/>
    <n v="8.9568334886024932"/>
    <m/>
    <m/>
    <n v="271.35512367908876"/>
    <m/>
    <m/>
    <n v="19.200094749259154"/>
    <m/>
    <m/>
    <m/>
    <n v="187373.83000503996"/>
    <m/>
    <m/>
    <n v="132"/>
    <n v="0.8853068815871048"/>
    <n v="154788.44"/>
    <n v="928.46943980210438"/>
    <m/>
    <m/>
    <n v="1260.9019198563647"/>
    <n v="1.075885495559308"/>
    <m/>
    <m/>
    <n v="81049074599.464844"/>
    <m/>
    <m/>
    <m/>
    <n v="3.7772428582369759"/>
    <m/>
    <m/>
    <m/>
    <n v="3.1924805025538951"/>
    <m/>
    <m/>
    <m/>
    <m/>
    <m/>
    <n v="186209.07874750029"/>
    <m/>
  </r>
  <r>
    <x v="126"/>
    <n v="14.62"/>
    <n v="16.39"/>
    <n v="281816.52"/>
    <n v="292218.09000000003"/>
    <n v="148624.75"/>
    <n v="154097.81"/>
    <n v="4.7604089206121358E-5"/>
    <n v="188163.39259230159"/>
    <m/>
    <m/>
    <n v="403182431328.76923"/>
    <m/>
    <m/>
    <n v="229282422.72745734"/>
    <m/>
    <m/>
    <n v="8.90892224206954"/>
    <m/>
    <m/>
    <n v="273.75320300706511"/>
    <m/>
    <m/>
    <n v="19.032307111162133"/>
    <m/>
    <m/>
    <m/>
    <n v="189308.04637655662"/>
    <m/>
    <m/>
    <n v="133"/>
    <n v="0.89200732153752282"/>
    <n v="156138.99"/>
    <n v="936.35108950205029"/>
    <m/>
    <m/>
    <n v="1249.900380672547"/>
    <n v="1.0661949837913824"/>
    <m/>
    <m/>
    <n v="82731142552.443802"/>
    <m/>
    <m/>
    <m/>
    <n v="3.7373298225225904"/>
    <m/>
    <m/>
    <m/>
    <n v="3.1592819035633926"/>
    <m/>
    <m/>
    <m/>
    <m/>
    <m/>
    <n v="188163.39259230159"/>
    <m/>
  </r>
  <r>
    <x v="127"/>
    <n v="13.83"/>
    <n v="15.82"/>
    <n v="273456.3"/>
    <n v="283535.39"/>
    <n v="145260.91"/>
    <n v="150602.76"/>
    <n v="4.7604089206121358E-5"/>
    <n v="182576.98480775987"/>
    <m/>
    <m/>
    <n v="379223755843.63458"/>
    <m/>
    <m/>
    <n v="219056009.53220427"/>
    <m/>
    <m/>
    <n v="9.040869294249509"/>
    <m/>
    <m/>
    <n v="267.55079323128746"/>
    <m/>
    <m/>
    <n v="19.464180292821514"/>
    <m/>
    <m/>
    <m/>
    <n v="183676.71679882208"/>
    <m/>
    <m/>
    <n v="134"/>
    <n v="0.87420986093552466"/>
    <n v="152103.35999999999"/>
    <n v="912.0785667919215"/>
    <m/>
    <m/>
    <n v="1282.2057995384789"/>
    <n v="1.0936485986951561"/>
    <m/>
    <m/>
    <n v="77812125896.464127"/>
    <m/>
    <m/>
    <m/>
    <n v="3.8481981696085339"/>
    <m/>
    <m/>
    <m/>
    <n v="3.2531884463656766"/>
    <m/>
    <m/>
    <m/>
    <m/>
    <m/>
    <n v="182576.98480775987"/>
    <m/>
  </r>
  <r>
    <x v="128"/>
    <n v="13.21"/>
    <n v="15.26"/>
    <n v="265658.76"/>
    <n v="275436.95"/>
    <n v="143866.76"/>
    <n v="149150.18"/>
    <n v="4.7604089206121358E-5"/>
    <n v="177366.52148223072"/>
    <m/>
    <m/>
    <n v="357561562306.45349"/>
    <m/>
    <m/>
    <n v="209663808.86748067"/>
    <m/>
    <m/>
    <n v="9.1695690443755087"/>
    <m/>
    <m/>
    <n v="264.97649776330388"/>
    <m/>
    <m/>
    <n v="19.65212308855952"/>
    <m/>
    <m/>
    <m/>
    <n v="178424.25522925734"/>
    <m/>
    <m/>
    <n v="135"/>
    <n v="0.86566186107470522"/>
    <n v="150263.51"/>
    <n v="900.97566228301287"/>
    <m/>
    <m/>
    <n v="1297.7154262836136"/>
    <n v="1.1067725020071784"/>
    <m/>
    <m/>
    <n v="73364657555.437805"/>
    <m/>
    <m/>
    <m/>
    <n v="3.957927442270571"/>
    <m/>
    <m/>
    <m/>
    <n v="3.3461427155296106"/>
    <m/>
    <m/>
    <m/>
    <m/>
    <m/>
    <n v="177366.52148223072"/>
    <m/>
  </r>
  <r>
    <x v="129"/>
    <n v="13.34"/>
    <n v="15.32"/>
    <n v="262747.53000000003"/>
    <n v="272405.45"/>
    <n v="142466.07999999999"/>
    <n v="147690.96"/>
    <n v="4.7604089206121358E-5"/>
    <n v="175418.56736213819"/>
    <m/>
    <m/>
    <n v="349691649705.69153"/>
    <m/>
    <m/>
    <n v="206195473.57552353"/>
    <m/>
    <m/>
    <n v="9.2196130682279733"/>
    <m/>
    <m/>
    <n v="262.3903008939788"/>
    <m/>
    <m/>
    <n v="19.844601552366797"/>
    <m/>
    <m/>
    <m/>
    <n v="176454.33906275511"/>
    <m/>
    <m/>
    <n v="136"/>
    <n v="0.87075718015665793"/>
    <n v="148419.01999999999"/>
    <n v="889.84666695803298"/>
    <m/>
    <m/>
    <n v="1313.6449299044586"/>
    <n v="1.1202519705359166"/>
    <m/>
    <m/>
    <n v="71747315042.508255"/>
    <m/>
    <m/>
    <m/>
    <n v="4.0013026091051769"/>
    <m/>
    <m/>
    <m/>
    <n v="3.3830067791405676"/>
    <m/>
    <m/>
    <m/>
    <m/>
    <m/>
    <n v="175418.56736213819"/>
    <m/>
  </r>
  <r>
    <x v="130"/>
    <n v="12.75"/>
    <n v="14.85"/>
    <n v="251545"/>
    <n v="260778.17"/>
    <n v="138504.21"/>
    <n v="143576.76"/>
    <n v="4.7604089206121358E-5"/>
    <n v="167935.30879727911"/>
    <m/>
    <m/>
    <n v="319840130698.48834"/>
    <m/>
    <m/>
    <n v="192987182.84086925"/>
    <m/>
    <m/>
    <n v="9.415951122375569"/>
    <m/>
    <m/>
    <n v="255.08721223782953"/>
    <m/>
    <m/>
    <n v="20.397625555526638"/>
    <m/>
    <m/>
    <m/>
    <n v="168916.72064407694"/>
    <m/>
    <m/>
    <n v="137"/>
    <n v="0.85858585858585856"/>
    <n v="143678.49"/>
    <n v="861.35754359050156"/>
    <m/>
    <m/>
    <n v="1355.6029835256186"/>
    <n v="1.1559234329075234"/>
    <m/>
    <m/>
    <n v="65620217966.856224"/>
    <m/>
    <m/>
    <m/>
    <n v="4.171898802690869"/>
    <m/>
    <m/>
    <m/>
    <n v="3.5274435719151831"/>
    <m/>
    <m/>
    <m/>
    <m/>
    <m/>
    <n v="167935.30879727911"/>
    <m/>
  </r>
  <r>
    <x v="131"/>
    <n v="13.41"/>
    <n v="14.96"/>
    <n v="254179.97"/>
    <n v="263472.62"/>
    <n v="137588.21"/>
    <n v="142606.71"/>
    <n v="4.690661916906258E-5"/>
    <n v="169682.04231158071"/>
    <m/>
    <m/>
    <n v="326451193809.25012"/>
    <m/>
    <m/>
    <n v="195958386.125411"/>
    <m/>
    <m/>
    <n v="9.366036391658719"/>
    <m/>
    <m/>
    <n v="253.38165258097646"/>
    <m/>
    <m/>
    <n v="20.536049525283257"/>
    <m/>
    <m/>
    <m/>
    <n v="170644.17667585253"/>
    <m/>
    <m/>
    <n v="138"/>
    <n v="0.89639037433155078"/>
    <n v="142925.53"/>
    <n v="856.64282521929852"/>
    <m/>
    <m/>
    <n v="1362.7071424186822"/>
    <n v="1.1616507362096786"/>
    <m/>
    <m/>
    <n v="66969468623.962387"/>
    <m/>
    <m/>
    <m/>
    <n v="4.1282164322732742"/>
    <m/>
    <m/>
    <m/>
    <n v="3.4911080094159899"/>
    <m/>
    <m/>
    <m/>
    <m/>
    <m/>
    <n v="169682.04231158071"/>
    <m/>
  </r>
  <r>
    <x v="132"/>
    <n v="13.95"/>
    <n v="15.18"/>
    <n v="254446.14"/>
    <n v="263736.15999999997"/>
    <n v="136988.60999999999"/>
    <n v="141978.54999999999"/>
    <n v="4.690661916906258E-5"/>
    <n v="169855.58671153561"/>
    <m/>
    <m/>
    <n v="327104819618.96997"/>
    <m/>
    <m/>
    <n v="196245785.43864813"/>
    <m/>
    <m/>
    <n v="9.3609289914230587"/>
    <m/>
    <m/>
    <n v="252.27128126300482"/>
    <m/>
    <m/>
    <n v="20.626712196557079"/>
    <m/>
    <m/>
    <m/>
    <n v="170808.90902705403"/>
    <m/>
    <m/>
    <n v="139"/>
    <n v="0.9189723320158103"/>
    <n v="142730.31"/>
    <n v="855.40595147304862"/>
    <m/>
    <m/>
    <n v="1364.5684452128223"/>
    <n v="1.1631271503124907"/>
    <m/>
    <m/>
    <n v="67101180520.439484"/>
    <m/>
    <m/>
    <m/>
    <n v="4.1238950793267346"/>
    <m/>
    <m/>
    <m/>
    <n v="3.487650606856243"/>
    <m/>
    <m/>
    <m/>
    <m/>
    <m/>
    <n v="169855.58671153561"/>
    <m/>
  </r>
  <r>
    <x v="133"/>
    <n v="13.28"/>
    <n v="14.66"/>
    <n v="249316.05"/>
    <n v="258406.39"/>
    <n v="133693.85"/>
    <n v="138557.12"/>
    <n v="4.690661916906258E-5"/>
    <n v="166426.93562187717"/>
    <m/>
    <m/>
    <n v="313884614683.16284"/>
    <m/>
    <m/>
    <n v="190290558.73358455"/>
    <m/>
    <m/>
    <n v="9.455087743039309"/>
    <m/>
    <m/>
    <n v="246.19781490740553"/>
    <m/>
    <m/>
    <n v="21.123988751144449"/>
    <m/>
    <m/>
    <m/>
    <n v="167351.24483795461"/>
    <m/>
    <m/>
    <n v="140"/>
    <n v="0.90586630286493852"/>
    <n v="138891.07999999999"/>
    <n v="832.33182657176974"/>
    <m/>
    <m/>
    <n v="1401.2732776476039"/>
    <n v="1.1943002919748797"/>
    <m/>
    <m/>
    <n v="64386952865.122993"/>
    <m/>
    <m/>
    <m/>
    <n v="4.2070377636388061"/>
    <m/>
    <m/>
    <m/>
    <n v="3.5581668564294286"/>
    <m/>
    <m/>
    <m/>
    <m/>
    <m/>
    <n v="166426.93562187717"/>
    <m/>
  </r>
  <r>
    <x v="134"/>
    <n v="14.5"/>
    <n v="15.61"/>
    <n v="254424.72"/>
    <n v="263689.21000000002"/>
    <n v="135781.76000000001"/>
    <n v="140714.48000000001"/>
    <n v="4.690661916906258E-5"/>
    <n v="169833.00521494311"/>
    <m/>
    <m/>
    <n v="326719186850.71783"/>
    <m/>
    <m/>
    <n v="196119355.38537991"/>
    <m/>
    <m/>
    <n v="9.3580155195660595"/>
    <m/>
    <m/>
    <n v="250.03661345671901"/>
    <m/>
    <m/>
    <n v="20.795290630895607"/>
    <m/>
    <m/>
    <m/>
    <n v="170766.5936383841"/>
    <m/>
    <m/>
    <n v="141"/>
    <n v="0.92889173606662401"/>
    <n v="141586.75"/>
    <n v="848.4199019940628"/>
    <m/>
    <m/>
    <n v="1374.0766402799893"/>
    <n v="1.1710096776614933"/>
    <m/>
    <m/>
    <n v="67017328073.87912"/>
    <m/>
    <m/>
    <m/>
    <n v="4.1208378003168464"/>
    <m/>
    <m/>
    <m/>
    <n v="3.4854588237845974"/>
    <m/>
    <m/>
    <m/>
    <m/>
    <m/>
    <n v="169833.00521494311"/>
    <m/>
  </r>
  <r>
    <x v="135"/>
    <n v="15.05"/>
    <n v="16.11"/>
    <n v="259011.56"/>
    <n v="268430.7"/>
    <n v="137433.89000000001"/>
    <n v="142420.03"/>
    <n v="4.690661916906258E-5"/>
    <n v="172890.58633433547"/>
    <m/>
    <m/>
    <n v="338469471749.57611"/>
    <m/>
    <m/>
    <n v="201402306.58903036"/>
    <m/>
    <m/>
    <n v="9.2734613772549128"/>
    <m/>
    <m/>
    <n v="253.07277299362363"/>
    <m/>
    <m/>
    <n v="20.543442129132725"/>
    <m/>
    <m/>
    <m/>
    <n v="173831.14799767395"/>
    <m/>
    <m/>
    <n v="142"/>
    <n v="0.93420235878336444"/>
    <n v="143718.16"/>
    <n v="861.12455013597514"/>
    <m/>
    <m/>
    <n v="1353.3916489805972"/>
    <n v="1.1532722691889461"/>
    <m/>
    <m/>
    <n v="69425113556.827454"/>
    <m/>
    <m/>
    <m/>
    <n v="4.0465510636294084"/>
    <m/>
    <m/>
    <m/>
    <n v="3.4228194971336148"/>
    <m/>
    <m/>
    <m/>
    <m/>
    <m/>
    <n v="172890.58633433547"/>
    <m/>
  </r>
  <r>
    <x v="136"/>
    <n v="14.71"/>
    <n v="15.97"/>
    <n v="259031.36"/>
    <n v="268413.45"/>
    <n v="137416.12"/>
    <n v="142381.57999999999"/>
    <n v="4.690661916906258E-5"/>
    <n v="172891.15513941745"/>
    <m/>
    <m/>
    <n v="338427697163.48962"/>
    <m/>
    <m/>
    <n v="201362534.40000442"/>
    <m/>
    <m/>
    <n v="9.2725017273199839"/>
    <m/>
    <m/>
    <n v="253.02154145428648"/>
    <m/>
    <m/>
    <n v="20.549599930456672"/>
    <m/>
    <m/>
    <m/>
    <n v="173801.7971082798"/>
    <m/>
    <m/>
    <n v="143"/>
    <n v="0.92110206637445213"/>
    <n v="143984.17000000001"/>
    <n v="862.51634483905207"/>
    <m/>
    <m/>
    <n v="1350.8866370005849"/>
    <n v="1.1508103274375645"/>
    <m/>
    <m/>
    <n v="69409173253.39328"/>
    <m/>
    <m/>
    <m/>
    <n v="4.0462456861932612"/>
    <m/>
    <m/>
    <m/>
    <n v="3.4231413296446509"/>
    <m/>
    <m/>
    <m/>
    <m/>
    <m/>
    <n v="172891.15513941745"/>
    <m/>
  </r>
  <r>
    <x v="137"/>
    <n v="15.05"/>
    <n v="16.03"/>
    <n v="264423.90999999997"/>
    <n v="273988.73"/>
    <n v="137269.71"/>
    <n v="142223.20000000001"/>
    <n v="4.676713053197723E-5"/>
    <n v="176486.12320121535"/>
    <m/>
    <m/>
    <n v="352487372988.7287"/>
    <m/>
    <m/>
    <n v="207629361.41982234"/>
    <m/>
    <m/>
    <n v="9.1757862366302607"/>
    <m/>
    <m/>
    <n v="252.74579666926084"/>
    <m/>
    <m/>
    <n v="20.572659760573909"/>
    <m/>
    <m/>
    <m/>
    <n v="177405.69035524083"/>
    <m/>
    <m/>
    <n v="144"/>
    <n v="0.93886462882096067"/>
    <n v="143898.34"/>
    <n v="861.93488561778872"/>
    <m/>
    <m/>
    <n v="1351.6919102473159"/>
    <n v="1.1513871782133323"/>
    <m/>
    <m/>
    <n v="72290166185.581467"/>
    <m/>
    <m/>
    <m/>
    <n v="3.9620156079693256"/>
    <m/>
    <m/>
    <m/>
    <n v="3.3520716952319352"/>
    <m/>
    <m/>
    <m/>
    <m/>
    <m/>
    <n v="176486.12320121535"/>
    <m/>
  </r>
  <r>
    <x v="138"/>
    <n v="15.42"/>
    <n v="16.45"/>
    <n v="264767.43"/>
    <n v="274331.86"/>
    <n v="138556.24"/>
    <n v="143549.5"/>
    <n v="4.676713053197723E-5"/>
    <n v="176711.09197731633"/>
    <m/>
    <m/>
    <n v="353370800503.46747"/>
    <m/>
    <m/>
    <n v="208012388.64044544"/>
    <m/>
    <m/>
    <n v="9.1696260490191612"/>
    <m/>
    <m/>
    <n v="255.10838015162443"/>
    <m/>
    <m/>
    <n v="20.381009117820504"/>
    <m/>
    <m/>
    <m/>
    <n v="177621.67150894753"/>
    <m/>
    <m/>
    <n v="145"/>
    <n v="0.93738601823708212"/>
    <n v="145687.82"/>
    <n v="872.58553100872439"/>
    <m/>
    <m/>
    <n v="1334.8826430969837"/>
    <n v="1.1369610574743469"/>
    <m/>
    <m/>
    <n v="72468789296.518219"/>
    <m/>
    <m/>
    <m/>
    <n v="3.9568694734936525"/>
    <m/>
    <m/>
    <m/>
    <n v="3.3479064706074189"/>
    <m/>
    <m/>
    <m/>
    <m/>
    <m/>
    <n v="176711.09197731633"/>
    <m/>
  </r>
  <r>
    <x v="139"/>
    <n v="16.43"/>
    <n v="17.04"/>
    <n v="269913.74"/>
    <n v="279651.25"/>
    <n v="140626.54"/>
    <n v="145687.69"/>
    <n v="4.676713053197723E-5"/>
    <n v="180141.44986940164"/>
    <m/>
    <m/>
    <n v="367075338735.80219"/>
    <m/>
    <m/>
    <n v="214055323.6673691"/>
    <m/>
    <m/>
    <n v="9.0803144343267892"/>
    <m/>
    <m/>
    <n v="258.91388266048824"/>
    <m/>
    <m/>
    <n v="20.07762749331426"/>
    <m/>
    <m/>
    <m/>
    <n v="181059.50451556058"/>
    <m/>
    <m/>
    <n v="146"/>
    <n v="0.96420187793427237"/>
    <n v="148522.85"/>
    <n v="889.49625691976644"/>
    <m/>
    <m/>
    <n v="1308.9063305977008"/>
    <n v="1.1147305439776116"/>
    <m/>
    <m/>
    <n v="75276642455.454422"/>
    <m/>
    <m/>
    <m/>
    <n v="3.8799636817168381"/>
    <m/>
    <m/>
    <m/>
    <n v="3.2830215122714934"/>
    <m/>
    <m/>
    <m/>
    <m/>
    <m/>
    <n v="180141.44986940164"/>
    <m/>
  </r>
  <r>
    <x v="140"/>
    <n v="15.04"/>
    <n v="16.21"/>
    <n v="264860.12"/>
    <n v="274402.24"/>
    <n v="139375.06"/>
    <n v="144384.35"/>
    <n v="4.676713053197723E-5"/>
    <n v="176764.33453856828"/>
    <m/>
    <m/>
    <n v="353295997655.83582"/>
    <m/>
    <m/>
    <n v="208021636.22486272"/>
    <m/>
    <m/>
    <n v="9.1651181392689338"/>
    <m/>
    <m/>
    <n v="256.60346917494934"/>
    <m/>
    <m/>
    <n v="20.257442551846555"/>
    <m/>
    <m/>
    <m/>
    <n v="177654.85192117494"/>
    <m/>
    <m/>
    <n v="147"/>
    <n v="0.92782233189389252"/>
    <n v="146660.79"/>
    <n v="878.27588542893614"/>
    <m/>
    <m/>
    <n v="1325.3163450968352"/>
    <n v="1.1285991435299838"/>
    <m/>
    <m/>
    <n v="72448339473.294662"/>
    <m/>
    <m/>
    <m/>
    <n v="3.9526058875265271"/>
    <m/>
    <m/>
    <m/>
    <n v="3.3446760233351331"/>
    <m/>
    <m/>
    <m/>
    <m/>
    <m/>
    <n v="176764.33453856828"/>
    <m/>
  </r>
  <r>
    <x v="141"/>
    <n v="14.71"/>
    <n v="15.74"/>
    <n v="256567.23"/>
    <n v="265772.08"/>
    <n v="137787.6"/>
    <n v="142719.57999999999"/>
    <n v="4.9278199908187048E-5"/>
    <n v="171217.23810700001"/>
    <m/>
    <m/>
    <n v="331077184923.64941"/>
    <m/>
    <m/>
    <n v="198187939.91029269"/>
    <m/>
    <m/>
    <n v="9.3079806922336559"/>
    <m/>
    <m/>
    <n v="253.66223957113246"/>
    <m/>
    <m/>
    <n v="20.491769081936312"/>
    <m/>
    <m/>
    <m/>
    <n v="172049.474372923"/>
    <m/>
    <m/>
    <n v="148"/>
    <n v="0.93456162642947904"/>
    <n v="144548.06"/>
    <n v="865.42108072900874"/>
    <m/>
    <m/>
    <n v="1344.4082619055232"/>
    <n v="1.1445316922575295"/>
    <m/>
    <m/>
    <n v="67884364974.694168"/>
    <m/>
    <m/>
    <m/>
    <n v="4.0763487360895247"/>
    <m/>
    <m/>
    <m/>
    <n v="3.4499698672059638"/>
    <m/>
    <m/>
    <m/>
    <m/>
    <m/>
    <n v="171217.23810700001"/>
    <m/>
  </r>
  <r>
    <x v="142"/>
    <n v="15.13"/>
    <n v="15.92"/>
    <n v="258874.62"/>
    <n v="268149.15999999997"/>
    <n v="139556.26"/>
    <n v="144544.51"/>
    <n v="4.9278199908187048E-5"/>
    <n v="172752.83628525623"/>
    <m/>
    <m/>
    <n v="337000902279.33618"/>
    <m/>
    <m/>
    <n v="200840077.28611475"/>
    <m/>
    <m/>
    <n v="9.2659362583496225"/>
    <m/>
    <m/>
    <n v="256.91201730741523"/>
    <m/>
    <m/>
    <n v="20.229993120857248"/>
    <m/>
    <m/>
    <m/>
    <n v="173582.24210764476"/>
    <m/>
    <m/>
    <n v="149"/>
    <n v="0.95037688442211066"/>
    <n v="146707.10999999999"/>
    <n v="878.2789067129363"/>
    <m/>
    <m/>
    <n v="1324.327434408654"/>
    <n v="1.1273294572830381"/>
    <m/>
    <m/>
    <n v="69096359379.927231"/>
    <m/>
    <m/>
    <m/>
    <n v="4.0397014910996463"/>
    <m/>
    <m/>
    <m/>
    <n v="3.4191551756681129"/>
    <m/>
    <m/>
    <m/>
    <m/>
    <m/>
    <n v="172752.83628525623"/>
    <m/>
  </r>
  <r>
    <x v="143"/>
    <n v="14.85"/>
    <n v="15.94"/>
    <n v="266055.55"/>
    <n v="275574.15000000002"/>
    <n v="141409.07999999999"/>
    <n v="146456.44"/>
    <n v="4.9278199908187048E-5"/>
    <n v="177540.50265070327"/>
    <m/>
    <m/>
    <n v="355665309350.80469"/>
    <m/>
    <m/>
    <n v="209174853.07377785"/>
    <m/>
    <m/>
    <n v="9.137237339793078"/>
    <m/>
    <m/>
    <n v="260.31656452459436"/>
    <m/>
    <m/>
    <n v="19.962650812153914"/>
    <m/>
    <m/>
    <m/>
    <n v="178382.47586835115"/>
    <m/>
    <m/>
    <n v="150"/>
    <n v="0.93161856963613554"/>
    <n v="149213.46"/>
    <n v="893.21370834477159"/>
    <m/>
    <m/>
    <n v="1301.7025727695"/>
    <n v="1.1079650778075814"/>
    <m/>
    <m/>
    <n v="72920427315.716553"/>
    <m/>
    <m/>
    <m/>
    <n v="3.9276601237045758"/>
    <m/>
    <m/>
    <m/>
    <n v="3.3245204011410472"/>
    <m/>
    <m/>
    <m/>
    <m/>
    <m/>
    <n v="177540.50265070327"/>
    <m/>
  </r>
  <r>
    <x v="144"/>
    <n v="14.54"/>
    <n v="15.48"/>
    <n v="255212.34"/>
    <n v="264329.42"/>
    <n v="140503.15"/>
    <n v="145510.95000000001"/>
    <n v="4.9278199908187048E-5"/>
    <n v="170300.60938112697"/>
    <m/>
    <m/>
    <n v="326640982691.58936"/>
    <m/>
    <m/>
    <n v="196365249.12463862"/>
    <m/>
    <m/>
    <n v="9.3232371307642374"/>
    <m/>
    <m/>
    <n v="258.64255305859496"/>
    <m/>
    <m/>
    <n v="20.091772181187817"/>
    <m/>
    <m/>
    <m/>
    <n v="171097.66078440924"/>
    <m/>
    <m/>
    <n v="151"/>
    <n v="0.93927648578811362"/>
    <n v="147753.04"/>
    <n v="884.40235805247789"/>
    <m/>
    <m/>
    <n v="1314.4429279045125"/>
    <n v="1.1187031789763811"/>
    <m/>
    <m/>
    <n v="66967173198.837517"/>
    <m/>
    <m/>
    <m/>
    <n v="4.0877368552789406"/>
    <m/>
    <m/>
    <m/>
    <n v="3.4602191052773938"/>
    <m/>
    <m/>
    <m/>
    <m/>
    <m/>
    <n v="170300.60938112697"/>
    <m/>
  </r>
  <r>
    <x v="145"/>
    <n v="15.28"/>
    <n v="16"/>
    <n v="260399.16"/>
    <n v="269688.5"/>
    <n v="141728.26"/>
    <n v="146772.54999999999"/>
    <n v="4.9278199908187048E-5"/>
    <n v="173757.48489905219"/>
    <m/>
    <m/>
    <n v="339887167000.6629"/>
    <m/>
    <m/>
    <n v="202330167.04507285"/>
    <m/>
    <m/>
    <n v="9.2283091346777955"/>
    <m/>
    <m/>
    <n v="260.89141189882736"/>
    <m/>
    <m/>
    <n v="19.917818570856827"/>
    <m/>
    <m/>
    <m/>
    <n v="174560.45078446629"/>
    <m/>
    <m/>
    <n v="152"/>
    <n v="0.95499999999999996"/>
    <n v="149521.95000000001"/>
    <n v="894.92060374311882"/>
    <m/>
    <m/>
    <n v="1298.7063228262034"/>
    <n v="1.1052052068916416"/>
    <m/>
    <m/>
    <n v="69680243036.726608"/>
    <m/>
    <m/>
    <m/>
    <n v="4.0046745400619299"/>
    <m/>
    <m/>
    <m/>
    <n v="3.3901074381586569"/>
    <m/>
    <m/>
    <m/>
    <m/>
    <m/>
    <n v="173757.48489905219"/>
    <m/>
  </r>
  <r>
    <x v="146"/>
    <n v="16.579999999999998"/>
    <n v="16.59"/>
    <n v="267325.7"/>
    <n v="276822.26"/>
    <n v="145246.67000000001"/>
    <n v="150394.49"/>
    <n v="5.1650298179106713E-5"/>
    <n v="178366.33392375233"/>
    <m/>
    <m/>
    <n v="357875375587.45837"/>
    <m/>
    <m/>
    <n v="210336912.54088441"/>
    <m/>
    <m/>
    <n v="9.1050213036792442"/>
    <m/>
    <m/>
    <n v="267.3484944643601"/>
    <m/>
    <m/>
    <n v="19.427156591584708"/>
    <m/>
    <m/>
    <m/>
    <n v="179159.15733122357"/>
    <m/>
    <m/>
    <n v="153"/>
    <n v="0.99939722724532842"/>
    <n v="153146.39000000001"/>
    <n v="916.39894951410133"/>
    <m/>
    <m/>
    <n v="1267.2254389512661"/>
    <n v="1.0781081718364323"/>
    <m/>
    <m/>
    <n v="73359169029.734116"/>
    <m/>
    <m/>
    <m/>
    <n v="3.898198755530792"/>
    <m/>
    <m/>
    <m/>
    <n v="3.300554528814085"/>
    <m/>
    <m/>
    <m/>
    <m/>
    <m/>
    <n v="178366.33392375233"/>
    <m/>
  </r>
  <r>
    <x v="147"/>
    <n v="16.39"/>
    <n v="16.670000000000002"/>
    <n v="261647.16"/>
    <n v="270927.69"/>
    <n v="142890.93"/>
    <n v="147947.5"/>
    <n v="5.1650298179106713E-5"/>
    <n v="174573.21444676994"/>
    <m/>
    <m/>
    <n v="342636602441.6344"/>
    <m/>
    <m/>
    <n v="203611774.37972909"/>
    <m/>
    <m/>
    <n v="9.2015451180885339"/>
    <m/>
    <m/>
    <n v="263.00598502681549"/>
    <m/>
    <m/>
    <n v="19.743535199288551"/>
    <m/>
    <m/>
    <m/>
    <n v="175338.08270387258"/>
    <m/>
    <m/>
    <n v="154"/>
    <n v="0.9832033593281343"/>
    <n v="149772.63"/>
    <n v="896.14103147660421"/>
    <m/>
    <m/>
    <n v="1295.1419605024189"/>
    <n v="1.1017540577274796"/>
    <m/>
    <m/>
    <n v="70232626015.166199"/>
    <m/>
    <m/>
    <m/>
    <n v="3.981020402124968"/>
    <m/>
    <m/>
    <m/>
    <n v="3.3708849748249707"/>
    <m/>
    <m/>
    <m/>
    <m/>
    <m/>
    <n v="174573.21444676994"/>
    <m/>
  </r>
  <r>
    <x v="148"/>
    <n v="15.72"/>
    <n v="15.98"/>
    <n v="261941.72"/>
    <n v="271218.7"/>
    <n v="142156.19"/>
    <n v="147179.10999999999"/>
    <n v="5.1650298179106713E-5"/>
    <n v="174765.48587958087"/>
    <m/>
    <m/>
    <n v="343374883978.87793"/>
    <m/>
    <m/>
    <n v="203932958.40140992"/>
    <m/>
    <m/>
    <n v="9.1961875798828654"/>
    <m/>
    <m/>
    <n v="261.64723770601137"/>
    <m/>
    <m/>
    <n v="19.846367562849526"/>
    <m/>
    <m/>
    <m/>
    <n v="175520.29785512277"/>
    <m/>
    <m/>
    <n v="155"/>
    <n v="0.98372966207759704"/>
    <n v="148796.54"/>
    <n v="890.23123348144372"/>
    <m/>
    <m/>
    <n v="1303.5825889151454"/>
    <n v="1.1088292281678689"/>
    <m/>
    <m/>
    <n v="70381131320.067581"/>
    <m/>
    <m/>
    <m/>
    <n v="3.9765590733708445"/>
    <m/>
    <m/>
    <m/>
    <n v="3.3673136031041224"/>
    <m/>
    <m/>
    <m/>
    <m/>
    <m/>
    <n v="174765.48587958087"/>
    <m/>
  </r>
  <r>
    <x v="149"/>
    <n v="15.39"/>
    <n v="15.6"/>
    <n v="258464.43"/>
    <n v="267604.25"/>
    <n v="140795.95000000001"/>
    <n v="145763.21"/>
    <n v="5.1650298179106713E-5"/>
    <n v="172441.26010138847"/>
    <m/>
    <m/>
    <n v="334224930482.66852"/>
    <m/>
    <m/>
    <n v="199849593.7629849"/>
    <m/>
    <m/>
    <n v="9.2570465040234691"/>
    <m/>
    <m/>
    <n v="259.13731322429277"/>
    <m/>
    <m/>
    <n v="20.037588429742303"/>
    <m/>
    <m/>
    <m/>
    <n v="173175.15369525354"/>
    <m/>
    <m/>
    <n v="156"/>
    <n v="0.98653846153846159"/>
    <n v="147324.18"/>
    <n v="881.35346293423163"/>
    <m/>
    <m/>
    <n v="1316.4816984012607"/>
    <n v="1.1196950782595227"/>
    <m/>
    <m/>
    <n v="68502926471.345726"/>
    <m/>
    <m/>
    <m/>
    <n v="4.0293658016855982"/>
    <m/>
    <m/>
    <m/>
    <n v="3.4122388145289082"/>
    <m/>
    <m/>
    <m/>
    <m/>
    <m/>
    <n v="172441.26010138847"/>
    <m/>
  </r>
  <r>
    <x v="150"/>
    <n v="16.27"/>
    <n v="16.05"/>
    <n v="258574.24"/>
    <n v="267704.12"/>
    <n v="140440.62"/>
    <n v="145387.81"/>
    <n v="5.1650298179106713E-5"/>
    <n v="172510.31617756002"/>
    <m/>
    <m/>
    <n v="334476551832.18634"/>
    <m/>
    <m/>
    <n v="199954731.24315351"/>
    <m/>
    <m/>
    <n v="9.2549007463826172"/>
    <m/>
    <m/>
    <n v="258.47701964098559"/>
    <m/>
    <m/>
    <n v="20.089488019287888"/>
    <m/>
    <m/>
    <m/>
    <n v="173233.74271282664"/>
    <m/>
    <m/>
    <n v="157"/>
    <n v="1.0137071651090341"/>
    <n v="146729.29"/>
    <n v="877.72604766995528"/>
    <m/>
    <m/>
    <n v="1321.797606472576"/>
    <n v="1.1241097991376177"/>
    <m/>
    <m/>
    <n v="68551746925.923347"/>
    <m/>
    <m/>
    <m/>
    <n v="4.0276744419005786"/>
    <m/>
    <m/>
    <m/>
    <n v="3.4110153841912423"/>
    <m/>
    <m/>
    <m/>
    <m/>
    <m/>
    <n v="172510.31617756002"/>
    <m/>
  </r>
  <r>
    <x v="151"/>
    <n v="16.27"/>
    <n v="16.010000000000002"/>
    <n v="260270.7"/>
    <n v="269418.99"/>
    <n v="140822.60999999999"/>
    <n v="145760.72"/>
    <n v="5.4302079553369964E-5"/>
    <n v="173629.42421636946"/>
    <m/>
    <m/>
    <n v="338771003806.18536"/>
    <m/>
    <m/>
    <n v="201855640.38422096"/>
    <m/>
    <m/>
    <n v="9.2240069954543724"/>
    <m/>
    <m/>
    <n v="259.16110277869666"/>
    <m/>
    <m/>
    <n v="20.039000763989915"/>
    <m/>
    <m/>
    <m/>
    <n v="174325.21567239365"/>
    <m/>
    <m/>
    <n v="158"/>
    <n v="1.0162398500936913"/>
    <n v="147121.89000000001"/>
    <n v="879.86841959782419"/>
    <m/>
    <m/>
    <n v="1318.2609046981645"/>
    <n v="1.120783253060188"/>
    <m/>
    <m/>
    <n v="69422991241.702408"/>
    <m/>
    <m/>
    <m/>
    <n v="4.0013146603584167"/>
    <m/>
    <m/>
    <m/>
    <n v="3.3893140606442698"/>
    <m/>
    <m/>
    <m/>
    <m/>
    <m/>
    <n v="173629.42421636946"/>
    <m/>
  </r>
  <r>
    <x v="152"/>
    <n v="16.18"/>
    <n v="15.93"/>
    <n v="252959.67"/>
    <n v="261836.36"/>
    <n v="138861.9"/>
    <n v="143723.34"/>
    <n v="5.4302079553369964E-5"/>
    <n v="168748.04154195864"/>
    <m/>
    <m/>
    <n v="319704913370.14429"/>
    <m/>
    <m/>
    <n v="193327473.00898221"/>
    <m/>
    <m/>
    <n v="9.3533861236111537"/>
    <m/>
    <m/>
    <n v="255.54650373264329"/>
    <m/>
    <m/>
    <n v="20.319449049173532"/>
    <m/>
    <m/>
    <m/>
    <n v="169413.03404282156"/>
    <m/>
    <m/>
    <n v="159"/>
    <n v="1.0156936597614563"/>
    <n v="144999.10999999999"/>
    <n v="867.1053370916261"/>
    <m/>
    <m/>
    <n v="1337.2817171909569"/>
    <n v="1.1368469394812148"/>
    <m/>
    <m/>
    <n v="65513049598.337601"/>
    <m/>
    <m/>
    <m/>
    <n v="4.1137375665566571"/>
    <m/>
    <m/>
    <m/>
    <n v="3.4847645384143719"/>
    <m/>
    <m/>
    <m/>
    <m/>
    <m/>
    <n v="168748.04154195864"/>
    <m/>
  </r>
  <r>
    <x v="153"/>
    <n v="14.04"/>
    <n v="14.69"/>
    <n v="240423.11"/>
    <n v="248845.66"/>
    <n v="134585.06"/>
    <n v="139288.95999999999"/>
    <n v="5.4302079553369964E-5"/>
    <n v="160381.05872837274"/>
    <m/>
    <m/>
    <n v="287983973939.51654"/>
    <m/>
    <m/>
    <n v="178933873.56223184"/>
    <m/>
    <m/>
    <n v="9.5849813817694063"/>
    <m/>
    <m/>
    <n v="247.66982822584626"/>
    <m/>
    <m/>
    <n v="20.946739559780447"/>
    <m/>
    <m/>
    <m/>
    <n v="161002.19404017561"/>
    <m/>
    <m/>
    <n v="160"/>
    <n v="0.95575221238938046"/>
    <n v="139803.62"/>
    <n v="835.97064543914303"/>
    <m/>
    <m/>
    <n v="1385.1981063939556"/>
    <n v="1.17746988471922"/>
    <m/>
    <m/>
    <n v="59010356680.379456"/>
    <m/>
    <m/>
    <m/>
    <n v="4.3176346650671897"/>
    <m/>
    <m/>
    <m/>
    <n v="3.6577203270658121"/>
    <m/>
    <m/>
    <m/>
    <m/>
    <m/>
    <n v="160381.05872837274"/>
    <m/>
  </r>
  <r>
    <x v="154"/>
    <n v="13.97"/>
    <n v="15.33"/>
    <n v="231653.36"/>
    <n v="239755.17"/>
    <n v="130989.61"/>
    <n v="135560.29"/>
    <n v="5.4302079553369964E-5"/>
    <n v="154527.18009065068"/>
    <m/>
    <m/>
    <n v="266945927288.39722"/>
    <m/>
    <m/>
    <n v="169123322.08450431"/>
    <m/>
    <m/>
    <n v="9.759612902460395"/>
    <m/>
    <m/>
    <n v="241.04743239937577"/>
    <m/>
    <m/>
    <n v="21.507841840891881"/>
    <m/>
    <m/>
    <m/>
    <n v="155115.27335296641"/>
    <m/>
    <m/>
    <n v="161"/>
    <n v="0.91128506196999348"/>
    <n v="135095.94"/>
    <n v="807.75749475474754"/>
    <m/>
    <m/>
    <n v="1431.8426025916126"/>
    <n v="1.2170040642272348"/>
    <m/>
    <m/>
    <n v="54697141786.285378"/>
    <m/>
    <m/>
    <m/>
    <n v="4.4751521600300723"/>
    <m/>
    <m/>
    <m/>
    <n v="3.7914048235951801"/>
    <m/>
    <m/>
    <m/>
    <m/>
    <m/>
    <n v="154527.18009065068"/>
    <m/>
  </r>
  <r>
    <x v="155"/>
    <n v="13.84"/>
    <n v="14.29"/>
    <n v="230295.16"/>
    <n v="238336.45"/>
    <n v="131065.78"/>
    <n v="135631.76"/>
    <n v="5.4302079553369964E-5"/>
    <n v="153617.4304956774"/>
    <m/>
    <m/>
    <n v="263789091318.94263"/>
    <m/>
    <m/>
    <n v="167616525.59147292"/>
    <m/>
    <m/>
    <n v="9.7880460284201458"/>
    <m/>
    <m/>
    <n v="241.18171962537963"/>
    <m/>
    <m/>
    <n v="21.496874720431528"/>
    <m/>
    <m/>
    <m/>
    <n v="154192.02282319765"/>
    <m/>
    <m/>
    <n v="162"/>
    <n v="0.9685094471658503"/>
    <n v="135737.63"/>
    <n v="811.53087783486239"/>
    <m/>
    <m/>
    <n v="1425.0415167880201"/>
    <n v="1.2111086191448976"/>
    <m/>
    <m/>
    <n v="54047993952.716805"/>
    <m/>
    <m/>
    <m/>
    <n v="4.5014236251161925"/>
    <m/>
    <m/>
    <m/>
    <n v="3.8139060075676179"/>
    <m/>
    <m/>
    <m/>
    <m/>
    <m/>
    <n v="153617.4304956774"/>
    <m/>
  </r>
  <r>
    <x v="156"/>
    <n v="13.8"/>
    <n v="14.39"/>
    <n v="232423.36"/>
    <n v="240500.14"/>
    <n v="131201.76999999999"/>
    <n v="135750.39000000001"/>
    <n v="5.695450798937074E-5"/>
    <n v="155025.6966823212"/>
    <m/>
    <m/>
    <n v="268588071514.60568"/>
    <m/>
    <m/>
    <n v="169881859.94969818"/>
    <m/>
    <m/>
    <n v="9.7422952802122698"/>
    <m/>
    <m/>
    <n v="241.41430220412886"/>
    <m/>
    <m/>
    <n v="21.479359190960785"/>
    <m/>
    <m/>
    <m/>
    <n v="155575.55082287008"/>
    <m/>
    <m/>
    <n v="163"/>
    <n v="0.95899930507296738"/>
    <n v="135756.82"/>
    <n v="811.45549820690258"/>
    <m/>
    <m/>
    <n v="1424.840050571856"/>
    <n v="1.2105930597913157"/>
    <m/>
    <m/>
    <n v="55023758802.312767"/>
    <m/>
    <m/>
    <m/>
    <n v="4.4599351200603685"/>
    <m/>
    <m/>
    <m/>
    <n v="3.7794785484006561"/>
    <m/>
    <m/>
    <m/>
    <m/>
    <m/>
    <n v="155025.6966823212"/>
    <m/>
  </r>
  <r>
    <x v="157"/>
    <n v="13.61"/>
    <n v="14.2"/>
    <n v="230320.68"/>
    <n v="238310.69"/>
    <n v="130536.81"/>
    <n v="135054.64000000001"/>
    <n v="5.695450798937074E-5"/>
    <n v="153619.46943312895"/>
    <m/>
    <m/>
    <n v="263700859429.73941"/>
    <m/>
    <m/>
    <n v="167556373.70246559"/>
    <m/>
    <m/>
    <n v="9.7861985169543306"/>
    <m/>
    <m/>
    <n v="240.18490366312591"/>
    <m/>
    <m/>
    <n v="21.589876637657415"/>
    <m/>
    <m/>
    <m/>
    <n v="154153.85717290203"/>
    <m/>
    <m/>
    <n v="164"/>
    <n v="0.95845070422535217"/>
    <n v="135444.29"/>
    <n v="809.52420689213955"/>
    <m/>
    <m/>
    <n v="1428.1202191925206"/>
    <n v="1.2132649819715575"/>
    <m/>
    <m/>
    <n v="54020094690.534172"/>
    <m/>
    <m/>
    <m/>
    <n v="4.5003275819423267"/>
    <m/>
    <m/>
    <m/>
    <n v="3.8139620832028354"/>
    <m/>
    <m/>
    <m/>
    <m/>
    <m/>
    <n v="153619.46943312895"/>
    <m/>
  </r>
  <r>
    <x v="158"/>
    <n v="13.08"/>
    <n v="13.94"/>
    <n v="224469.92"/>
    <n v="232243.39"/>
    <n v="129736.19"/>
    <n v="134218.62"/>
    <n v="5.695450798937074E-5"/>
    <n v="149713.47426101545"/>
    <m/>
    <m/>
    <n v="250276351685.11224"/>
    <m/>
    <m/>
    <n v="161152060.09921005"/>
    <m/>
    <m/>
    <n v="9.9103269513843042"/>
    <m/>
    <m/>
    <n v="238.70595955691292"/>
    <m/>
    <m/>
    <n v="21.723956833946247"/>
    <m/>
    <m/>
    <m/>
    <n v="150223.92055064481"/>
    <m/>
    <m/>
    <n v="165"/>
    <n v="0.93830703012912486"/>
    <n v="134204.88"/>
    <n v="802.05386310372921"/>
    <m/>
    <m/>
    <n v="1441.1885182021681"/>
    <n v="1.2242511419620905"/>
    <m/>
    <m/>
    <n v="51267704637.416092"/>
    <m/>
    <m/>
    <m/>
    <n v="4.614689278687008"/>
    <m/>
    <m/>
    <m/>
    <n v="3.9111422117241545"/>
    <m/>
    <m/>
    <m/>
    <m/>
    <m/>
    <n v="149713.47426101545"/>
    <m/>
  </r>
  <r>
    <x v="159"/>
    <n v="13.04"/>
    <n v="13.77"/>
    <n v="220031.72"/>
    <n v="227638.27"/>
    <n v="128186.09"/>
    <n v="132607.32"/>
    <n v="5.695450798937074E-5"/>
    <n v="146749.77392307753"/>
    <m/>
    <m/>
    <n v="240353789688.94516"/>
    <m/>
    <m/>
    <n v="156353600.29615763"/>
    <m/>
    <m/>
    <n v="10.008129715914867"/>
    <m/>
    <m/>
    <n v="235.84812771187663"/>
    <m/>
    <m/>
    <n v="21.985192816689725"/>
    <m/>
    <m/>
    <m/>
    <n v="147240.01883223891"/>
    <m/>
    <m/>
    <n v="166"/>
    <n v="0.94698620188816263"/>
    <n v="132578.97"/>
    <n v="792.27500630272971"/>
    <m/>
    <m/>
    <n v="1458.6487090955995"/>
    <n v="1.2389656493528265"/>
    <m/>
    <m/>
    <n v="49232885960.780113"/>
    <m/>
    <m/>
    <m/>
    <n v="4.7059740806659915"/>
    <m/>
    <m/>
    <m/>
    <n v="3.9887753221193276"/>
    <m/>
    <m/>
    <m/>
    <m/>
    <m/>
    <n v="146749.77392307753"/>
    <m/>
  </r>
  <r>
    <x v="160"/>
    <n v="13.33"/>
    <n v="13.95"/>
    <n v="220243.12"/>
    <n v="227844.01"/>
    <n v="127423.28"/>
    <n v="131810.65"/>
    <n v="5.695450798937074E-5"/>
    <n v="146887.18506625487"/>
    <m/>
    <m/>
    <n v="240791083349.79214"/>
    <m/>
    <m/>
    <n v="156560293.37453133"/>
    <m/>
    <m/>
    <n v="10.003154812558845"/>
    <m/>
    <m/>
    <n v="234.43892568137031"/>
    <m/>
    <m/>
    <n v="22.117715731434739"/>
    <m/>
    <m/>
    <m/>
    <n v="147367.95653744135"/>
    <m/>
    <m/>
    <n v="167"/>
    <n v="0.9555555555555556"/>
    <n v="132134.26"/>
    <n v="789.55582102902099"/>
    <m/>
    <m/>
    <n v="1463.5414584314999"/>
    <n v="1.2430036740953567"/>
    <m/>
    <m/>
    <n v="49320217475.600311"/>
    <m/>
    <m/>
    <m/>
    <n v="4.7015018260457193"/>
    <m/>
    <m/>
    <m/>
    <n v="3.9852498343718481"/>
    <m/>
    <m/>
    <m/>
    <m/>
    <m/>
    <n v="146887.18506625487"/>
    <m/>
  </r>
  <r>
    <x v="161"/>
    <n v="13.38"/>
    <n v="13.96"/>
    <n v="220619.36"/>
    <n v="228194.31"/>
    <n v="128345.59"/>
    <n v="132742.19"/>
    <n v="5.7792251450639043E-5"/>
    <n v="147127.3485716928"/>
    <m/>
    <m/>
    <n v="241540614865.41107"/>
    <m/>
    <m/>
    <n v="156905486.50458446"/>
    <m/>
    <m/>
    <n v="9.9941096223439239"/>
    <m/>
    <m/>
    <n v="236.11855889644303"/>
    <m/>
    <m/>
    <n v="21.962774918446481"/>
    <m/>
    <m/>
    <m/>
    <n v="147579.09107014767"/>
    <m/>
    <m/>
    <n v="168"/>
    <n v="0.95845272206303722"/>
    <n v="133140.96"/>
    <n v="795.38491673586009"/>
    <m/>
    <m/>
    <n v="1452.3910786117394"/>
    <n v="1.2331827566327704"/>
    <m/>
    <m/>
    <n v="49466871508.958435"/>
    <m/>
    <m/>
    <m/>
    <n v="4.693617595112479"/>
    <m/>
    <m/>
    <m/>
    <n v="3.9793610631473841"/>
    <m/>
    <m/>
    <m/>
    <m/>
    <m/>
    <n v="147127.3485716928"/>
    <m/>
  </r>
  <r>
    <x v="162"/>
    <n v="13.21"/>
    <n v="14.15"/>
    <n v="222388.23"/>
    <n v="230010.73"/>
    <n v="130757.49"/>
    <n v="135229.04"/>
    <n v="5.7792251450639043E-5"/>
    <n v="148303.36203574034"/>
    <m/>
    <m/>
    <n v="245389015870.97726"/>
    <m/>
    <m/>
    <n v="158773580.46279866"/>
    <m/>
    <m/>
    <n v="9.9538832225261427"/>
    <m/>
    <m/>
    <n v="240.54988783835722"/>
    <m/>
    <m/>
    <n v="21.551763123365539"/>
    <m/>
    <m/>
    <m/>
    <n v="148748.62999053879"/>
    <m/>
    <m/>
    <n v="169"/>
    <n v="0.93356890459363961"/>
    <n v="135886.04999999999"/>
    <n v="811.72071545563631"/>
    <m/>
    <m/>
    <n v="1422.4457918571127"/>
    <n v="1.2076426013262385"/>
    <m/>
    <m/>
    <n v="50252687691.493484"/>
    <m/>
    <m/>
    <m/>
    <n v="4.6560396702779201"/>
    <m/>
    <m/>
    <m/>
    <n v="3.9477676014017957"/>
    <m/>
    <m/>
    <m/>
    <m/>
    <m/>
    <n v="148303.36203574034"/>
    <m/>
  </r>
  <r>
    <x v="163"/>
    <n v="13.21"/>
    <n v="13.97"/>
    <n v="225379.5"/>
    <n v="233091.23"/>
    <n v="130691.17"/>
    <n v="135152.63"/>
    <n v="5.7792251450639043E-5"/>
    <n v="150294.47635183547"/>
    <m/>
    <m/>
    <n v="251965105516.517"/>
    <m/>
    <m/>
    <n v="161957769.46743196"/>
    <m/>
    <m/>
    <n v="9.8867808159997796"/>
    <m/>
    <m/>
    <n v="240.42201881314173"/>
    <m/>
    <m/>
    <n v="21.564389419078903"/>
    <m/>
    <m/>
    <m/>
    <n v="150735.54301090297"/>
    <m/>
    <m/>
    <n v="170"/>
    <n v="0.94559770937723697"/>
    <n v="135414.60999999999"/>
    <n v="808.84138885543916"/>
    <m/>
    <m/>
    <n v="1427.380793235938"/>
    <n v="1.2117174942874789"/>
    <m/>
    <m/>
    <n v="51597002648.547928"/>
    <m/>
    <m/>
    <m/>
    <n v="4.5934680609796166"/>
    <m/>
    <m/>
    <m/>
    <n v="3.8949767654473635"/>
    <m/>
    <m/>
    <m/>
    <m/>
    <m/>
    <n v="150294.47635183547"/>
    <m/>
  </r>
  <r>
    <x v="164"/>
    <n v="12.98"/>
    <n v="13.79"/>
    <n v="225392.53"/>
    <n v="233091.23"/>
    <n v="130427.19"/>
    <n v="134871.82"/>
    <n v="5.7792251450639043E-5"/>
    <n v="150299.50048990012"/>
    <m/>
    <m/>
    <n v="251968276943.85168"/>
    <m/>
    <m/>
    <n v="161952311.71246088"/>
    <m/>
    <m/>
    <n v="9.8863338793327546"/>
    <m/>
    <m/>
    <n v="239.93054556574012"/>
    <m/>
    <m/>
    <n v="21.609643890194857"/>
    <m/>
    <m/>
    <m/>
    <n v="150730.28761138691"/>
    <m/>
    <m/>
    <n v="171"/>
    <n v="0.94126178390137794"/>
    <n v="135340.53"/>
    <n v="808.33578202855347"/>
    <m/>
    <m/>
    <n v="1428.1616570523527"/>
    <n v="1.2122654501900827"/>
    <m/>
    <m/>
    <n v="51595263900.239494"/>
    <m/>
    <m/>
    <m/>
    <n v="4.5932541186315712"/>
    <m/>
    <m/>
    <m/>
    <n v="3.8950578041395114"/>
    <m/>
    <m/>
    <m/>
    <m/>
    <m/>
    <n v="150299.50048990012"/>
    <m/>
  </r>
  <r>
    <x v="165"/>
    <n v="13.5"/>
    <n v="14.39"/>
    <n v="225362.42"/>
    <n v="233046.62"/>
    <n v="133965.1"/>
    <n v="138522.5"/>
    <n v="5.7792251450639043E-5"/>
    <n v="150275.75775749702"/>
    <m/>
    <m/>
    <n v="251875001656.6416"/>
    <m/>
    <m/>
    <n v="161900363.01540241"/>
    <m/>
    <m/>
    <n v="9.8868329646077768"/>
    <m/>
    <m/>
    <n v="246.43278587493376"/>
    <m/>
    <m/>
    <n v="21.025156363230767"/>
    <m/>
    <m/>
    <m/>
    <n v="150696.18599150504"/>
    <m/>
    <m/>
    <n v="172"/>
    <n v="0.93815149409312015"/>
    <n v="140080.72"/>
    <n v="836.58174624711978"/>
    <m/>
    <m/>
    <n v="1378.1414775455708"/>
    <n v="1.169695965284431"/>
    <m/>
    <m/>
    <n v="51573776829.947136"/>
    <m/>
    <m/>
    <m/>
    <n v="4.5939192219916452"/>
    <m/>
    <m/>
    <m/>
    <n v="3.8958843129073291"/>
    <m/>
    <m/>
    <m/>
    <m/>
    <m/>
    <n v="150275.75775749702"/>
    <m/>
  </r>
  <r>
    <x v="166"/>
    <n v="12.97"/>
    <n v="13.76"/>
    <n v="219111.14"/>
    <n v="226541.78"/>
    <n v="133813.93"/>
    <n v="138342.17000000001"/>
    <n v="6.0026549707492549E-5"/>
    <n v="146096.60304483553"/>
    <m/>
    <m/>
    <n v="237824813313.85654"/>
    <m/>
    <m/>
    <n v="155106192.42047787"/>
    <m/>
    <m/>
    <n v="10.023455043940764"/>
    <m/>
    <m/>
    <n v="246.13669821764375"/>
    <m/>
    <m/>
    <n v="21.053982325607468"/>
    <m/>
    <m/>
    <m/>
    <n v="146474.60481558621"/>
    <m/>
    <m/>
    <n v="173"/>
    <n v="0.94258720930232565"/>
    <n v="139502.53"/>
    <n v="832.93357200030039"/>
    <m/>
    <m/>
    <n v="1383.8298236713051"/>
    <n v="1.1741899587575275"/>
    <m/>
    <m/>
    <n v="48689780725.622734"/>
    <m/>
    <m/>
    <m/>
    <n v="4.7214857619697828"/>
    <m/>
    <m/>
    <m/>
    <n v="4.0048769157905992"/>
    <m/>
    <m/>
    <m/>
    <m/>
    <m/>
    <n v="146096.60304483553"/>
    <m/>
  </r>
  <r>
    <x v="167"/>
    <n v="12.67"/>
    <n v="13.67"/>
    <n v="219487.64"/>
    <n v="226917.45"/>
    <n v="132703.6"/>
    <n v="137185.97"/>
    <n v="6.0026549707492549E-5"/>
    <n v="146344.07324666585"/>
    <m/>
    <m/>
    <n v="238617110708.96173"/>
    <m/>
    <m/>
    <n v="155486767.10307968"/>
    <m/>
    <m/>
    <n v="10.014691450458926"/>
    <m/>
    <m/>
    <n v="244.08841067452084"/>
    <m/>
    <m/>
    <n v="21.230430934784707"/>
    <m/>
    <m/>
    <m/>
    <n v="146712.38560498005"/>
    <m/>
    <m/>
    <n v="174"/>
    <n v="0.92684711046086321"/>
    <n v="138232.82"/>
    <n v="825.28801623745301"/>
    <m/>
    <m/>
    <n v="1396.4250258186332"/>
    <n v="1.1847647621579145"/>
    <m/>
    <m/>
    <n v="48849617211.820663"/>
    <m/>
    <m/>
    <m/>
    <n v="4.7134366702169297"/>
    <m/>
    <m/>
    <m/>
    <n v="3.9983278235906483"/>
    <m/>
    <m/>
    <m/>
    <m/>
    <m/>
    <n v="146344.07324666585"/>
    <m/>
  </r>
  <r>
    <x v="168"/>
    <n v="12.72"/>
    <n v="13.79"/>
    <n v="217454.8"/>
    <n v="224802.17"/>
    <n v="132025.53"/>
    <n v="136476.76"/>
    <n v="6.0026549707492549E-5"/>
    <n v="144985.13545256463"/>
    <m/>
    <m/>
    <n v="234171897446.96277"/>
    <m/>
    <m/>
    <n v="153307474.91867813"/>
    <m/>
    <m/>
    <n v="10.060914117015308"/>
    <m/>
    <m/>
    <n v="242.83528106169342"/>
    <m/>
    <m/>
    <n v="21.340677528933064"/>
    <m/>
    <m/>
    <m/>
    <n v="145339.69404777719"/>
    <m/>
    <m/>
    <n v="175"/>
    <n v="0.92240754169688188"/>
    <n v="137363.26999999999"/>
    <n v="820.03252825379809"/>
    <m/>
    <m/>
    <n v="1405.209201538991"/>
    <n v="1.1921044787461001"/>
    <m/>
    <m/>
    <n v="47937268619.869652"/>
    <m/>
    <m/>
    <m/>
    <n v="4.7571528268247825"/>
    <m/>
    <m/>
    <m/>
    <n v="4.0356924332254076"/>
    <m/>
    <m/>
    <m/>
    <m/>
    <m/>
    <n v="144985.13545256463"/>
    <m/>
  </r>
  <r>
    <x v="169"/>
    <n v="12.78"/>
    <n v="13.82"/>
    <n v="212697.01"/>
    <n v="219856.63"/>
    <n v="132466.46"/>
    <n v="136916.17000000001"/>
    <n v="6.0026549707492549E-5"/>
    <n v="141806.02565514698"/>
    <m/>
    <m/>
    <n v="223875194412.91748"/>
    <m/>
    <m/>
    <n v="148238447.08867306"/>
    <m/>
    <m/>
    <n v="10.170662159701637"/>
    <m/>
    <m/>
    <n v="243.63440424415987"/>
    <m/>
    <m/>
    <n v="21.272947844145971"/>
    <m/>
    <m/>
    <m/>
    <n v="142132.37901687835"/>
    <m/>
    <m/>
    <n v="176"/>
    <n v="0.9247467438494934"/>
    <n v="138919.19"/>
    <n v="829.19156859911698"/>
    <m/>
    <m/>
    <n v="1389.29233307147"/>
    <n v="1.1783780178262797"/>
    <m/>
    <m/>
    <n v="45824986115.346123"/>
    <m/>
    <m/>
    <m/>
    <n v="4.8613550388839029"/>
    <m/>
    <m/>
    <m/>
    <n v="4.1246657926666321"/>
    <m/>
    <m/>
    <m/>
    <m/>
    <m/>
    <n v="141806.02565514698"/>
    <m/>
  </r>
  <r>
    <x v="170"/>
    <n v="13.3"/>
    <n v="14.23"/>
    <n v="216173.62"/>
    <n v="223410.68"/>
    <n v="132878.97"/>
    <n v="137317.88"/>
    <n v="6.114387107625241E-5"/>
    <n v="144113.35422373802"/>
    <m/>
    <m/>
    <n v="231124267965.73376"/>
    <m/>
    <m/>
    <n v="151817578.01152658"/>
    <m/>
    <m/>
    <n v="10.087088121093679"/>
    <m/>
    <m/>
    <n v="244.37522206103978"/>
    <m/>
    <m/>
    <n v="21.212070554509612"/>
    <m/>
    <m/>
    <m/>
    <n v="144414.88646787437"/>
    <m/>
    <m/>
    <n v="177"/>
    <n v="0.93464511595221367"/>
    <n v="138405.62"/>
    <n v="825.93263029176626"/>
    <m/>
    <m/>
    <n v="1394.4284043622365"/>
    <n v="1.1823980421949607"/>
    <m/>
    <m/>
    <n v="47301753751.1465"/>
    <m/>
    <m/>
    <m/>
    <n v="4.7821014941829754"/>
    <m/>
    <m/>
    <m/>
    <n v="4.0582698000601809"/>
    <m/>
    <m/>
    <m/>
    <m/>
    <m/>
    <n v="144113.35422373802"/>
    <m/>
  </r>
  <r>
    <x v="171"/>
    <n v="13.24"/>
    <n v="14.27"/>
    <n v="217943.43"/>
    <n v="225226.08"/>
    <n v="132786.46"/>
    <n v="137213.88"/>
    <n v="6.114387107625241E-5"/>
    <n v="145289.66520428608"/>
    <m/>
    <m/>
    <n v="234884170383.90305"/>
    <m/>
    <m/>
    <n v="153662868.20187095"/>
    <m/>
    <m/>
    <n v="10.045650937385352"/>
    <m/>
    <m/>
    <n v="244.19913406489829"/>
    <m/>
    <m/>
    <n v="21.228648692160135"/>
    <m/>
    <m/>
    <m/>
    <n v="145583.30314745693"/>
    <m/>
    <m/>
    <n v="178"/>
    <n v="0.92782060266292932"/>
    <n v="137937.29999999999"/>
    <n v="823.0736681137796"/>
    <m/>
    <m/>
    <n v="1399.1467005580914"/>
    <n v="1.1862864318833435"/>
    <m/>
    <m/>
    <n v="48068867044.133408"/>
    <m/>
    <m/>
    <m/>
    <n v="4.7430219724280498"/>
    <m/>
    <m/>
    <m/>
    <n v="4.0253901801098575"/>
    <m/>
    <m/>
    <m/>
    <m/>
    <m/>
    <n v="145289.66520428608"/>
    <m/>
  </r>
  <r>
    <x v="172"/>
    <n v="12.97"/>
    <n v="13.83"/>
    <n v="215152.21"/>
    <n v="222327.82"/>
    <n v="131232.59"/>
    <n v="135599.81"/>
    <n v="6.114387107625241E-5"/>
    <n v="143425.43082641604"/>
    <m/>
    <m/>
    <n v="228842732739.73901"/>
    <m/>
    <m/>
    <n v="150691737.25271568"/>
    <m/>
    <m/>
    <n v="10.109828748161144"/>
    <m/>
    <m/>
    <n v="241.33562580026509"/>
    <m/>
    <m/>
    <n v="21.478883730245421"/>
    <m/>
    <m/>
    <m/>
    <n v="143704.89391401963"/>
    <m/>
    <m/>
    <n v="179"/>
    <n v="0.93781634128705715"/>
    <n v="136134.22"/>
    <n v="812.25123892799058"/>
    <m/>
    <m/>
    <n v="1417.4359771558081"/>
    <n v="1.2016793317825714"/>
    <m/>
    <m/>
    <n v="46830166831.163643"/>
    <m/>
    <m/>
    <m/>
    <n v="4.8038324984521728"/>
    <m/>
    <m/>
    <m/>
    <n v="4.0772883039216401"/>
    <m/>
    <m/>
    <m/>
    <m/>
    <m/>
    <n v="143425.43082641604"/>
    <m/>
  </r>
  <r>
    <x v="173"/>
    <n v="12.98"/>
    <n v="13.91"/>
    <n v="214740.83"/>
    <n v="221889.12"/>
    <n v="130716.74"/>
    <n v="135058.5"/>
    <n v="6.114387107625241E-5"/>
    <n v="143147.70488408246"/>
    <m/>
    <m/>
    <n v="227943255118.15878"/>
    <m/>
    <m/>
    <n v="150240653.9825573"/>
    <m/>
    <m/>
    <n v="10.119345697074197"/>
    <m/>
    <m/>
    <n v="240.38112051169901"/>
    <m/>
    <m/>
    <n v="21.565147679537365"/>
    <m/>
    <m/>
    <m/>
    <n v="143416.33325333151"/>
    <m/>
    <m/>
    <n v="180"/>
    <n v="0.93314162473040985"/>
    <n v="135395.82999999999"/>
    <n v="807.78252184142514"/>
    <m/>
    <m/>
    <n v="1425.1241289751822"/>
    <n v="1.2080826922654551"/>
    <m/>
    <m/>
    <n v="46643783219.579445"/>
    <m/>
    <m/>
    <m/>
    <n v="4.8130872984311441"/>
    <m/>
    <m/>
    <m/>
    <n v="4.085432351286939"/>
    <m/>
    <m/>
    <m/>
    <m/>
    <m/>
    <n v="143147.70488408246"/>
    <m/>
  </r>
  <r>
    <x v="174"/>
    <n v="12.96"/>
    <n v="13.94"/>
    <n v="217508.31"/>
    <n v="224735.16"/>
    <n v="130007.88"/>
    <n v="134317.82999999999"/>
    <n v="6.114387107625241E-5"/>
    <n v="144988.99053171268"/>
    <m/>
    <m/>
    <n v="233794366958.2258"/>
    <m/>
    <m/>
    <n v="153126065.16939053"/>
    <m/>
    <m/>
    <n v="10.053993761370853"/>
    <m/>
    <m/>
    <n v="239.07173517592298"/>
    <m/>
    <m/>
    <n v="21.683936234711769"/>
    <m/>
    <m/>
    <m/>
    <n v="145250.78505956038"/>
    <m/>
    <m/>
    <n v="181"/>
    <n v="0.9296987087517935"/>
    <n v="133739.57999999999"/>
    <n v="797.83889790700391"/>
    <m/>
    <m/>
    <n v="1442.5571757581974"/>
    <n v="1.2227448262986693"/>
    <m/>
    <m/>
    <n v="47838715293.162079"/>
    <m/>
    <m/>
    <m/>
    <n v="4.7511313894502729"/>
    <m/>
    <m/>
    <m/>
    <n v="4.0331283643869353"/>
    <m/>
    <m/>
    <m/>
    <m/>
    <m/>
    <n v="144988.99053171268"/>
    <m/>
  </r>
  <r>
    <x v="175"/>
    <n v="13.19"/>
    <n v="14.03"/>
    <n v="205060.42"/>
    <n v="211832.45"/>
    <n v="129179.9"/>
    <n v="133437.76000000001"/>
    <n v="6.1562896200184625E-5"/>
    <n v="136681.34549438563"/>
    <m/>
    <m/>
    <n v="206958870850.63797"/>
    <m/>
    <m/>
    <n v="139924788.18134728"/>
    <m/>
    <m/>
    <n v="10.341205951063262"/>
    <m/>
    <m/>
    <n v="237.53178473572197"/>
    <m/>
    <m/>
    <n v="21.827621812270301"/>
    <m/>
    <m/>
    <m/>
    <n v="136897.18825977322"/>
    <m/>
    <m/>
    <n v="182"/>
    <n v="0.94012829650748397"/>
    <n v="132369.66"/>
    <n v="789.48151983349567"/>
    <m/>
    <m/>
    <n v="1457.3335637670025"/>
    <n v="1.2349183774511252"/>
    <m/>
    <m/>
    <n v="42341310297.041779"/>
    <m/>
    <m/>
    <m/>
    <n v="5.0232059519789178"/>
    <m/>
    <m/>
    <m/>
    <n v="4.2649912688949447"/>
    <m/>
    <m/>
    <m/>
    <m/>
    <m/>
    <n v="136681.34549438563"/>
    <m/>
  </r>
  <r>
    <x v="176"/>
    <n v="13.67"/>
    <n v="14.48"/>
    <n v="210379.28"/>
    <n v="217313.93"/>
    <n v="129590.72"/>
    <n v="133853.91"/>
    <n v="6.1562896200184625E-5"/>
    <n v="140223.1688938374"/>
    <m/>
    <m/>
    <n v="217673169131.5065"/>
    <m/>
    <m/>
    <n v="145351033.1871807"/>
    <m/>
    <m/>
    <n v="10.206947470750089"/>
    <m/>
    <m/>
    <n v="238.28137685557226"/>
    <m/>
    <m/>
    <n v="21.760083166849327"/>
    <m/>
    <m/>
    <m/>
    <n v="140434.71037429554"/>
    <m/>
    <m/>
    <n v="183"/>
    <n v="0.94406077348066297"/>
    <n v="132733.9"/>
    <n v="791.59211255438208"/>
    <m/>
    <m/>
    <n v="1453.3234365424821"/>
    <n v="1.2314035260441352"/>
    <m/>
    <m/>
    <n v="44531098484.854767"/>
    <m/>
    <m/>
    <m/>
    <n v="4.8929951163564578"/>
    <m/>
    <m/>
    <m/>
    <n v="4.1547303771096562"/>
    <m/>
    <m/>
    <m/>
    <m/>
    <m/>
    <n v="140223.1688938374"/>
    <m/>
  </r>
  <r>
    <x v="177"/>
    <n v="13.19"/>
    <n v="14.49"/>
    <n v="206082.95"/>
    <n v="212862.6"/>
    <n v="128938.11"/>
    <n v="133171.59"/>
    <n v="6.1562896200184625E-5"/>
    <n v="137356.20578925047"/>
    <m/>
    <m/>
    <n v="208759206953.24237"/>
    <m/>
    <m/>
    <n v="140880358.67001987"/>
    <m/>
    <m/>
    <n v="10.311017872440502"/>
    <m/>
    <m/>
    <n v="237.07562725456441"/>
    <m/>
    <m/>
    <n v="21.871542655842479"/>
    <m/>
    <m/>
    <m/>
    <n v="137553.33286617053"/>
    <m/>
    <m/>
    <n v="184"/>
    <n v="0.9102829537612146"/>
    <n v="132620.74"/>
    <n v="790.85549778187988"/>
    <m/>
    <m/>
    <n v="1454.5624424036762"/>
    <n v="1.2323365080851127"/>
    <m/>
    <m/>
    <n v="42705361962.102692"/>
    <m/>
    <m/>
    <m/>
    <n v="4.9929877731452761"/>
    <m/>
    <m/>
    <m/>
    <n v="4.2399376172815924"/>
    <m/>
    <m/>
    <m/>
    <m/>
    <m/>
    <n v="137356.20578925047"/>
    <m/>
  </r>
  <r>
    <x v="178"/>
    <n v="12.88"/>
    <n v="14.37"/>
    <n v="203845.77"/>
    <n v="210538.72"/>
    <n v="128279.32"/>
    <n v="132482.97"/>
    <n v="6.1562896200184625E-5"/>
    <n v="135861.79160529413"/>
    <m/>
    <m/>
    <n v="204204382913.12796"/>
    <m/>
    <m/>
    <n v="138568644.05735996"/>
    <m/>
    <m/>
    <n v="10.366833333511867"/>
    <m/>
    <m/>
    <n v="235.85857356172252"/>
    <m/>
    <m/>
    <n v="21.985179020177178"/>
    <m/>
    <m/>
    <m/>
    <n v="136046.88156351668"/>
    <m/>
    <m/>
    <n v="185"/>
    <n v="0.89631176061238704"/>
    <n v="132563.70000000001"/>
    <n v="790.45362673599629"/>
    <m/>
    <m/>
    <n v="1455.1880477329382"/>
    <n v="1.232749665350078"/>
    <m/>
    <m/>
    <n v="41771501727.242485"/>
    <m/>
    <m/>
    <m/>
    <n v="5.0472625155635642"/>
    <m/>
    <m/>
    <m/>
    <n v="4.2863315322111557"/>
    <m/>
    <m/>
    <m/>
    <m/>
    <m/>
    <n v="135861.79160529413"/>
    <m/>
  </r>
  <r>
    <x v="179"/>
    <n v="12.76"/>
    <n v="14.34"/>
    <n v="202816.77"/>
    <n v="209462.97"/>
    <n v="127953.46"/>
    <n v="132138.28"/>
    <n v="6.1562896200184625E-5"/>
    <n v="135172.67417197296"/>
    <m/>
    <m/>
    <n v="202120919770.88303"/>
    <m/>
    <m/>
    <n v="137501983.16310281"/>
    <m/>
    <m/>
    <n v="10.392848225382247"/>
    <m/>
    <m/>
    <n v="235.25370019358658"/>
    <m/>
    <m/>
    <n v="22.042921090036419"/>
    <m/>
    <m/>
    <m/>
    <n v="135347.02942173119"/>
    <m/>
    <m/>
    <n v="186"/>
    <n v="0.88981868898186889"/>
    <n v="132197.1"/>
    <n v="788.20610685639076"/>
    <m/>
    <m/>
    <n v="1459.2123163547324"/>
    <n v="1.2360416077884737"/>
    <m/>
    <m/>
    <n v="41343244537.068916"/>
    <m/>
    <m/>
    <m/>
    <n v="5.0728152820519981"/>
    <m/>
    <m/>
    <m/>
    <n v="4.3083384739299904"/>
    <m/>
    <m/>
    <m/>
    <m/>
    <m/>
    <n v="135172.67417197296"/>
    <m/>
  </r>
  <r>
    <x v="180"/>
    <n v="12.54"/>
    <n v="14.44"/>
    <n v="198287.75"/>
    <n v="204746.85"/>
    <n v="124777.74"/>
    <n v="128834.29"/>
    <n v="6.1283544322776606E-5"/>
    <n v="132144.52042991441"/>
    <m/>
    <m/>
    <n v="193028606865.17786"/>
    <m/>
    <m/>
    <n v="132844706.18556842"/>
    <m/>
    <m/>
    <n v="10.508421989685319"/>
    <m/>
    <m/>
    <n v="229.39807796408473"/>
    <m/>
    <m/>
    <n v="22.595729992577269"/>
    <m/>
    <m/>
    <m/>
    <n v="132285.81407724874"/>
    <m/>
    <m/>
    <n v="187"/>
    <n v="0.86842105263157887"/>
    <n v="129400.73"/>
    <n v="771.3524399065069"/>
    <m/>
    <m/>
    <n v="1490.0790868442884"/>
    <n v="1.261828728879953"/>
    <m/>
    <m/>
    <n v="39477542778.220459"/>
    <m/>
    <m/>
    <m/>
    <n v="5.1863064715103135"/>
    <m/>
    <m/>
    <m/>
    <n v="4.4056667869858748"/>
    <m/>
    <m/>
    <m/>
    <m/>
    <m/>
    <n v="132144.52042991441"/>
    <m/>
  </r>
  <r>
    <x v="181"/>
    <n v="12.73"/>
    <n v="14.36"/>
    <n v="199029.29"/>
    <n v="205500"/>
    <n v="123980.81"/>
    <n v="128003.55"/>
    <n v="6.1283544322776606E-5"/>
    <n v="132635.46928905882"/>
    <m/>
    <m/>
    <n v="194451823401.25702"/>
    <m/>
    <m/>
    <n v="133573197.69202475"/>
    <m/>
    <m/>
    <n v="10.488620499652928"/>
    <m/>
    <m/>
    <n v="227.92740136614708"/>
    <m/>
    <m/>
    <n v="22.741982707155088"/>
    <m/>
    <m/>
    <m/>
    <n v="132767.79103673034"/>
    <m/>
    <m/>
    <n v="188"/>
    <n v="0.88649025069637888"/>
    <n v="128757.99"/>
    <n v="767.46116342041955"/>
    <m/>
    <m/>
    <n v="1497.4803853707983"/>
    <n v="1.2679760877019812"/>
    <m/>
    <m/>
    <n v="39766634581.362968"/>
    <m/>
    <m/>
    <m/>
    <n v="5.1669882636197579"/>
    <m/>
    <m/>
    <m/>
    <n v="4.389567436390144"/>
    <m/>
    <m/>
    <m/>
    <m/>
    <m/>
    <n v="132635.46928905882"/>
    <m/>
  </r>
  <r>
    <x v="182"/>
    <n v="12.35"/>
    <n v="14.26"/>
    <n v="200071.21"/>
    <n v="206563.20000000001"/>
    <n v="123221.24"/>
    <n v="127211.49"/>
    <n v="6.1283544322776606E-5"/>
    <n v="133326.56602578179"/>
    <m/>
    <m/>
    <n v="196467061758.1059"/>
    <m/>
    <m/>
    <n v="134605267.53907457"/>
    <m/>
    <m/>
    <n v="10.461014976470539"/>
    <m/>
    <m/>
    <n v="226.52547762727394"/>
    <m/>
    <m/>
    <n v="22.883261469256315"/>
    <m/>
    <m/>
    <m/>
    <n v="133450.04185926126"/>
    <m/>
    <m/>
    <n v="189"/>
    <n v="0.86605890603085556"/>
    <n v="128115.1"/>
    <n v="763.56959590610734"/>
    <m/>
    <m/>
    <n v="1504.9573207046838"/>
    <n v="1.274186308329621"/>
    <m/>
    <m/>
    <n v="40176763708.161606"/>
    <m/>
    <m/>
    <m/>
    <n v="5.1400162903534481"/>
    <m/>
    <m/>
    <m/>
    <n v="4.3669631346047613"/>
    <m/>
    <m/>
    <m/>
    <m/>
    <m/>
    <n v="133326.56602578179"/>
    <m/>
  </r>
  <r>
    <x v="183"/>
    <n v="12.27"/>
    <n v="14.08"/>
    <n v="197987.58"/>
    <n v="204399.3"/>
    <n v="122986.96"/>
    <n v="126961.83"/>
    <n v="6.1283544322776606E-5"/>
    <n v="131934.82712568529"/>
    <m/>
    <m/>
    <n v="192353883192.70935"/>
    <m/>
    <m/>
    <n v="132485670.44816047"/>
    <m/>
    <m/>
    <n v="10.5153329806434"/>
    <m/>
    <m/>
    <n v="226.08927273987251"/>
    <m/>
    <m/>
    <n v="22.928728301526352"/>
    <m/>
    <m/>
    <m/>
    <n v="132047.45145413786"/>
    <m/>
    <m/>
    <n v="190"/>
    <n v="0.87144886363636365"/>
    <n v="127017.17"/>
    <n v="756.96679201369"/>
    <m/>
    <m/>
    <n v="1517.8546122114717"/>
    <n v="1.2849841008142242"/>
    <m/>
    <m/>
    <n v="39333676435.75029"/>
    <m/>
    <m/>
    <m/>
    <n v="5.1936197995769868"/>
    <m/>
    <m/>
    <m/>
    <n v="4.4128174714382338"/>
    <m/>
    <m/>
    <m/>
    <m/>
    <m/>
    <n v="131934.82712568529"/>
    <m/>
  </r>
  <r>
    <x v="184"/>
    <n v="11.95"/>
    <n v="14.2"/>
    <n v="198254.32"/>
    <n v="204662.15"/>
    <n v="123723.94"/>
    <n v="127714.85"/>
    <n v="6.1283544322776606E-5"/>
    <n v="132109.35576790411"/>
    <m/>
    <m/>
    <n v="192851703896.97308"/>
    <m/>
    <m/>
    <n v="132736754.81718042"/>
    <m/>
    <m/>
    <n v="10.508096769423425"/>
    <m/>
    <m/>
    <n v="227.43853122427851"/>
    <m/>
    <m/>
    <n v="22.793290119504285"/>
    <m/>
    <m/>
    <m/>
    <n v="132212.64987265991"/>
    <m/>
    <m/>
    <n v="191"/>
    <n v="0.84154929577464788"/>
    <n v="127849.66"/>
    <n v="761.86857537468325"/>
    <m/>
    <m/>
    <n v="1507.906360442676"/>
    <n v="1.276441106975071"/>
    <m/>
    <m/>
    <n v="39433510865.008125"/>
    <m/>
    <m/>
    <m/>
    <n v="5.1866994115253471"/>
    <m/>
    <m/>
    <m/>
    <n v="4.407249831502777"/>
    <m/>
    <m/>
    <m/>
    <m/>
    <m/>
    <n v="132109.35576790411"/>
    <m/>
  </r>
  <r>
    <x v="185"/>
    <n v="11.83"/>
    <n v="14.08"/>
    <n v="197873.04"/>
    <n v="204230.91"/>
    <n v="123543.33"/>
    <n v="127504.93"/>
    <n v="6.0724862104288846E-5"/>
    <n v="131845.63979033736"/>
    <m/>
    <m/>
    <n v="192047936180.27744"/>
    <m/>
    <m/>
    <n v="132303847.63434747"/>
    <m/>
    <m/>
    <n v="10.517740974398299"/>
    <m/>
    <m/>
    <n v="227.0899079221463"/>
    <m/>
    <m/>
    <n v="22.832380522517578"/>
    <m/>
    <m/>
    <m/>
    <n v="131920.2677589978"/>
    <m/>
    <m/>
    <n v="192"/>
    <n v="0.84019886363636365"/>
    <n v="127634.47"/>
    <n v="760.40808639687748"/>
    <m/>
    <m/>
    <n v="1510.4443912024269"/>
    <n v="1.2782259718922797"/>
    <m/>
    <m/>
    <n v="39263361924.983032"/>
    <m/>
    <m/>
    <m/>
    <n v="5.196902004091589"/>
    <m/>
    <m/>
    <m/>
    <n v="4.4168582065354318"/>
    <m/>
    <m/>
    <m/>
    <m/>
    <m/>
    <n v="131845.63979033736"/>
    <m/>
  </r>
  <r>
    <x v="186"/>
    <n v="11.55"/>
    <n v="13.94"/>
    <n v="193987.76"/>
    <n v="200208.39"/>
    <n v="122413.29"/>
    <n v="126330.91"/>
    <n v="6.0724862104288846E-5"/>
    <n v="129253.67035339949"/>
    <m/>
    <m/>
    <n v="184485669512.17874"/>
    <m/>
    <m/>
    <n v="128390747.68564895"/>
    <m/>
    <m/>
    <n v="10.620839236597172"/>
    <m/>
    <m/>
    <n v="225.0072498469867"/>
    <m/>
    <m/>
    <n v="23.043159951848665"/>
    <m/>
    <m/>
    <m/>
    <n v="129317.46510388247"/>
    <m/>
    <m/>
    <n v="193"/>
    <n v="0.82855093256814927"/>
    <n v="125847.45"/>
    <n v="749.70301145448036"/>
    <m/>
    <m/>
    <n v="1531.5922389269999"/>
    <n v="1.2959996464122074"/>
    <m/>
    <m/>
    <n v="37715433186.058044"/>
    <m/>
    <m/>
    <m/>
    <n v="5.2990130656804428"/>
    <m/>
    <m/>
    <m/>
    <n v="4.5039593011506627"/>
    <m/>
    <m/>
    <m/>
    <m/>
    <m/>
    <n v="129253.67035339949"/>
    <m/>
  </r>
  <r>
    <x v="187"/>
    <n v="11.45"/>
    <n v="13.99"/>
    <n v="194430.62"/>
    <n v="200653.3"/>
    <n v="122819.89"/>
    <n v="126742.86"/>
    <n v="6.0724862104288846E-5"/>
    <n v="129545.58825741608"/>
    <m/>
    <m/>
    <n v="185308486195.70651"/>
    <m/>
    <m/>
    <n v="128814378.20298398"/>
    <m/>
    <m/>
    <n v="10.608558652024957"/>
    <m/>
    <m/>
    <n v="225.74911455093584"/>
    <m/>
    <m/>
    <n v="22.968564188792609"/>
    <m/>
    <m/>
    <m/>
    <n v="129600.320164972"/>
    <m/>
    <m/>
    <n v="194"/>
    <n v="0.81844174410293058"/>
    <n v="126220.86"/>
    <n v="751.86879095545555"/>
    <m/>
    <m/>
    <n v="1527.0477538544958"/>
    <n v="1.2920317140174138"/>
    <m/>
    <m/>
    <n v="37881781655.728455"/>
    <m/>
    <m/>
    <m/>
    <n v="5.286991160910234"/>
    <m/>
    <m/>
    <m/>
    <n v="4.4940571271282783"/>
    <m/>
    <m/>
    <m/>
    <m/>
    <m/>
    <n v="129545.58825741608"/>
    <m/>
  </r>
  <r>
    <x v="188"/>
    <n v="11.23"/>
    <n v="13.84"/>
    <n v="193297.78"/>
    <n v="199472.02"/>
    <n v="122950.76"/>
    <n v="126870.22"/>
    <n v="6.0724862104288846E-5"/>
    <n v="128787.65717685162"/>
    <m/>
    <m/>
    <n v="183129443248.98929"/>
    <m/>
    <m/>
    <n v="127672547.53854412"/>
    <m/>
    <m/>
    <n v="10.639304867193799"/>
    <m/>
    <m/>
    <n v="225.98414973839405"/>
    <m/>
    <m/>
    <n v="22.946028478167111"/>
    <m/>
    <m/>
    <m/>
    <n v="128832.84918704088"/>
    <m/>
    <m/>
    <n v="195"/>
    <n v="0.81141618497109835"/>
    <n v="126039.28"/>
    <n v="750.72853732345629"/>
    <m/>
    <m/>
    <n v="1529.2445486722852"/>
    <n v="1.2937677635134373"/>
    <m/>
    <m/>
    <n v="37434487178.546616"/>
    <m/>
    <m/>
    <m/>
    <n v="5.3178688812393426"/>
    <m/>
    <m/>
    <m/>
    <n v="4.5206217139565581"/>
    <m/>
    <m/>
    <m/>
    <m/>
    <m/>
    <n v="128787.65717685162"/>
    <m/>
  </r>
  <r>
    <x v="189"/>
    <n v="12.14"/>
    <n v="14.1"/>
    <n v="193582.18"/>
    <n v="199717.05"/>
    <n v="123368.57"/>
    <n v="127270.53"/>
    <n v="6.1981937477195714E-5"/>
    <n v="128964.56387894221"/>
    <m/>
    <m/>
    <n v="183591672595.89685"/>
    <m/>
    <m/>
    <n v="127890555.20384161"/>
    <m/>
    <m/>
    <n v="10.630847736723243"/>
    <m/>
    <m/>
    <n v="226.72997145188202"/>
    <m/>
    <m/>
    <n v="22.875914575776267"/>
    <m/>
    <m/>
    <m/>
    <n v="128973.11836038365"/>
    <m/>
    <m/>
    <n v="196"/>
    <n v="0.86099290780141846"/>
    <n v="126272.25"/>
    <n v="751.8812979579634"/>
    <m/>
    <m/>
    <n v="1526.4179052441079"/>
    <n v="1.2908867815018081"/>
    <m/>
    <m/>
    <n v="37521397585.235374"/>
    <m/>
    <m/>
    <m/>
    <n v="5.310347009083844"/>
    <m/>
    <m/>
    <m/>
    <n v="4.5154973548251354"/>
    <m/>
    <m/>
    <m/>
    <m/>
    <m/>
    <n v="128964.56387894221"/>
    <m/>
  </r>
  <r>
    <x v="190"/>
    <n v="12"/>
    <n v="13.91"/>
    <n v="193594.18"/>
    <n v="199717.05"/>
    <n v="123335.31"/>
    <n v="127228.33"/>
    <n v="6.1981937477195714E-5"/>
    <n v="128969.41347578053"/>
    <m/>
    <m/>
    <n v="183594752613.88589"/>
    <m/>
    <m/>
    <n v="127886245.46732378"/>
    <m/>
    <m/>
    <n v="10.630367164154324"/>
    <m/>
    <m/>
    <n v="226.66331836376165"/>
    <m/>
    <m/>
    <n v="22.88407169403542"/>
    <m/>
    <m/>
    <m/>
    <n v="128968.62170849733"/>
    <m/>
    <m/>
    <n v="197"/>
    <n v="0.86268871315600282"/>
    <n v="126849.5"/>
    <n v="755.25952500578353"/>
    <m/>
    <m/>
    <n v="1519.4399291978891"/>
    <n v="1.2848637197026862"/>
    <m/>
    <m/>
    <n v="37520133165.535927"/>
    <m/>
    <m/>
    <m/>
    <n v="5.3100996778532839"/>
    <m/>
    <m/>
    <m/>
    <n v="4.5156102225538604"/>
    <m/>
    <m/>
    <m/>
    <m/>
    <m/>
    <n v="128969.41347578053"/>
    <m/>
  </r>
  <r>
    <x v="191"/>
    <n v="11.62"/>
    <n v="13.99"/>
    <n v="193590.49"/>
    <n v="199700.87"/>
    <n v="123765.97"/>
    <n v="127664.7"/>
    <n v="6.1981937477195714E-5"/>
    <n v="128963.81058181585"/>
    <m/>
    <m/>
    <n v="183568084467.93051"/>
    <m/>
    <m/>
    <n v="127866395.41725557"/>
    <m/>
    <m/>
    <n v="10.63031720139792"/>
    <m/>
    <m/>
    <n v="227.44923107295969"/>
    <m/>
    <m/>
    <n v="22.806153536031935"/>
    <m/>
    <m/>
    <m/>
    <n v="128953.67723437886"/>
    <m/>
    <m/>
    <n v="198"/>
    <n v="0.83059328091493922"/>
    <n v="127239.72"/>
    <n v="757.52373377665617"/>
    <m/>
    <m/>
    <n v="1514.7657613913816"/>
    <n v="1.2807897421688259"/>
    <m/>
    <m/>
    <n v="37512789634.993378"/>
    <m/>
    <m/>
    <m/>
    <n v="5.3102825337890298"/>
    <m/>
    <m/>
    <m/>
    <n v="4.5160889326735498"/>
    <m/>
    <m/>
    <m/>
    <m/>
    <m/>
    <n v="128963.81058181585"/>
    <m/>
  </r>
  <r>
    <x v="192"/>
    <n v="12.56"/>
    <n v="14.3"/>
    <n v="194523.2"/>
    <n v="200650.64"/>
    <n v="124067.15"/>
    <n v="127967.45"/>
    <n v="6.1981937477195714E-5"/>
    <n v="129581.99249091545"/>
    <m/>
    <m/>
    <n v="185317279512.90579"/>
    <m/>
    <m/>
    <n v="128774247.5727825"/>
    <m/>
    <m/>
    <n v="10.604559096540713"/>
    <m/>
    <m/>
    <n v="227.99716101063288"/>
    <m/>
    <m/>
    <n v="22.752638666581767"/>
    <m/>
    <m/>
    <m/>
    <n v="129562.45882833065"/>
    <m/>
    <m/>
    <n v="199"/>
    <n v="0.87832167832167829"/>
    <n v="127701.61"/>
    <n v="760.21423954305737"/>
    <m/>
    <m/>
    <n v="1509.2670448150716"/>
    <n v="1.2760194054781271"/>
    <m/>
    <m/>
    <n v="37868332379.363518"/>
    <m/>
    <m/>
    <m/>
    <n v="5.284780873233351"/>
    <m/>
    <m/>
    <m/>
    <n v="4.4947229252974106"/>
    <m/>
    <m/>
    <m/>
    <m/>
    <m/>
    <n v="129581.99249091545"/>
    <m/>
  </r>
  <r>
    <x v="193"/>
    <n v="13.29"/>
    <n v="14.56"/>
    <n v="194907.82"/>
    <n v="201034.94"/>
    <n v="124313.53"/>
    <n v="128213.64"/>
    <n v="6.1981937477195714E-5"/>
    <n v="129835.04190333733"/>
    <m/>
    <m/>
    <n v="186030265361.92654"/>
    <m/>
    <m/>
    <n v="129139851.62412733"/>
    <m/>
    <m/>
    <n v="10.593924878484296"/>
    <m/>
    <m/>
    <n v="228.44436104727083"/>
    <m/>
    <m/>
    <n v="22.709433657004656"/>
    <m/>
    <m/>
    <m/>
    <n v="129806.07997025881"/>
    <m/>
    <m/>
    <n v="200"/>
    <n v="0.91277472527472514"/>
    <n v="127752.3"/>
    <n v="760.45661695894773"/>
    <m/>
    <m/>
    <n v="1508.66795490147"/>
    <n v="1.275391989473097"/>
    <m/>
    <m/>
    <n v="38012107485.058449"/>
    <m/>
    <m/>
    <m/>
    <n v="5.274413425900792"/>
    <m/>
    <m/>
    <m/>
    <n v="4.4862264539899952"/>
    <m/>
    <m/>
    <m/>
    <m/>
    <m/>
    <n v="129835.04190333733"/>
    <m/>
  </r>
  <r>
    <x v="194"/>
    <n v="14.08"/>
    <n v="15.07"/>
    <n v="198334.24"/>
    <n v="204531.68"/>
    <n v="126091.39"/>
    <n v="130023.44"/>
    <n v="6.3378858411899941E-5"/>
    <n v="132107.83807104864"/>
    <m/>
    <m/>
    <n v="192512267371.45328"/>
    <m/>
    <m/>
    <n v="132495784.31424759"/>
    <m/>
    <m/>
    <n v="10.500366989608539"/>
    <m/>
    <m/>
    <n v="231.69449035626525"/>
    <m/>
    <m/>
    <n v="22.390651327695831"/>
    <m/>
    <m/>
    <m/>
    <n v="132050.07430299339"/>
    <m/>
    <m/>
    <n v="201"/>
    <n v="0.93430656934306566"/>
    <n v="129532.89"/>
    <n v="770.87512990160519"/>
    <m/>
    <m/>
    <n v="1487.6403955243159"/>
    <n v="1.2572581797821023"/>
    <m/>
    <m/>
    <n v="39330472912.810516"/>
    <m/>
    <m/>
    <m/>
    <n v="5.1819477783383157"/>
    <m/>
    <m/>
    <m/>
    <n v="4.4085249740923471"/>
    <m/>
    <m/>
    <m/>
    <m/>
    <m/>
    <n v="132107.83807104864"/>
    <m/>
  </r>
  <r>
    <x v="195"/>
    <n v="13.98"/>
    <n v="15.05"/>
    <n v="200761.58"/>
    <n v="207021.91"/>
    <n v="127527.5"/>
    <n v="131496.09"/>
    <n v="6.3378858411899941E-5"/>
    <n v="133721.39675105183"/>
    <m/>
    <m/>
    <n v="197203631789.85727"/>
    <m/>
    <m/>
    <n v="134910997.2950182"/>
    <m/>
    <m/>
    <n v="10.435972763166616"/>
    <m/>
    <m/>
    <n v="234.32764638087593"/>
    <m/>
    <m/>
    <n v="22.137638286102245"/>
    <m/>
    <m/>
    <m/>
    <n v="133653.16064217754"/>
    <m/>
    <m/>
    <n v="202"/>
    <n v="0.92890365448504986"/>
    <n v="131446.78"/>
    <n v="782.20397624920554"/>
    <m/>
    <m/>
    <n v="1465.660031490208"/>
    <n v="1.238564366639163"/>
    <m/>
    <m/>
    <n v="40286834114.567413"/>
    <m/>
    <m/>
    <m/>
    <n v="5.1186177126950962"/>
    <m/>
    <m/>
    <m/>
    <n v="4.3549648939640768"/>
    <m/>
    <m/>
    <m/>
    <m/>
    <m/>
    <n v="133721.39675105183"/>
    <m/>
  </r>
  <r>
    <x v="196"/>
    <n v="14.09"/>
    <n v="15.21"/>
    <n v="200223.33"/>
    <n v="206453.75"/>
    <n v="127590.8"/>
    <n v="131553.03"/>
    <n v="6.3378858411899941E-5"/>
    <n v="133359.63235979687"/>
    <m/>
    <m/>
    <n v="196124767400.57645"/>
    <m/>
    <m/>
    <n v="134351086.21718708"/>
    <m/>
    <m/>
    <n v="10.449820823090446"/>
    <m/>
    <m/>
    <n v="234.43824149977391"/>
    <m/>
    <m/>
    <n v="22.128636335406306"/>
    <m/>
    <m/>
    <m/>
    <n v="133281.71001930977"/>
    <m/>
    <m/>
    <n v="203"/>
    <n v="0.92636423405654167"/>
    <n v="131166.53"/>
    <n v="780.4753388669925"/>
    <m/>
    <m/>
    <n v="1468.7848796137232"/>
    <n v="1.241087377927053"/>
    <m/>
    <m/>
    <n v="40064354049.979301"/>
    <m/>
    <m/>
    <m/>
    <n v="5.1324264157543631"/>
    <m/>
    <m/>
    <m/>
    <n v="4.3670321045240659"/>
    <m/>
    <m/>
    <m/>
    <m/>
    <m/>
    <n v="133359.63235979687"/>
    <m/>
  </r>
  <r>
    <x v="197"/>
    <n v="13.58"/>
    <n v="14.59"/>
    <n v="196273.01"/>
    <n v="202367.42"/>
    <n v="125870.55"/>
    <n v="129771.02"/>
    <n v="6.3378858411899941E-5"/>
    <n v="130725.31666789025"/>
    <m/>
    <m/>
    <n v="188364412753.47415"/>
    <m/>
    <m/>
    <n v="130357885.46993542"/>
    <m/>
    <m/>
    <n v="10.552760181079181"/>
    <m/>
    <m/>
    <n v="231.27177560802943"/>
    <m/>
    <m/>
    <n v="22.428981550353999"/>
    <m/>
    <m/>
    <m/>
    <n v="130639.11609494119"/>
    <m/>
    <m/>
    <n v="204"/>
    <n v="0.93077450308430432"/>
    <n v="128609.28"/>
    <n v="765.19927593082491"/>
    <m/>
    <m/>
    <n v="1497.4206156768196"/>
    <n v="1.2651639340736367"/>
    <m/>
    <m/>
    <n v="38477073383.894684"/>
    <m/>
    <m/>
    <m/>
    <n v="5.233768530312938"/>
    <m/>
    <m/>
    <m/>
    <n v="4.4535861174590785"/>
    <m/>
    <m/>
    <m/>
    <m/>
    <m/>
    <n v="130725.31666789025"/>
    <m/>
  </r>
  <r>
    <x v="198"/>
    <n v="13.49"/>
    <n v="14.52"/>
    <n v="195078.39"/>
    <n v="201122.88"/>
    <n v="125617.97"/>
    <n v="129502.39"/>
    <n v="6.3378858411899941E-5"/>
    <n v="129926.48599988788"/>
    <m/>
    <m/>
    <n v="186050948138.49811"/>
    <m/>
    <m/>
    <n v="129151000.58832528"/>
    <m/>
    <m/>
    <n v="10.584730897273186"/>
    <m/>
    <m/>
    <n v="230.80206276688097"/>
    <m/>
    <m/>
    <n v="22.476003415079717"/>
    <m/>
    <m/>
    <m/>
    <n v="129831.17147936067"/>
    <m/>
    <m/>
    <n v="205"/>
    <n v="0.92906336088154273"/>
    <n v="127911.83"/>
    <n v="760.99016468422701"/>
    <m/>
    <m/>
    <n v="1505.5411495014689"/>
    <n v="1.2719043555346836"/>
    <m/>
    <m/>
    <n v="38002532170.669891"/>
    <m/>
    <m/>
    <m/>
    <n v="5.2657104353218189"/>
    <m/>
    <m/>
    <m/>
    <n v="4.4810935044042743"/>
    <m/>
    <m/>
    <m/>
    <m/>
    <m/>
    <n v="129926.48599988788"/>
    <m/>
  </r>
  <r>
    <x v="199"/>
    <n v="13.23"/>
    <n v="14.31"/>
    <n v="193028.11"/>
    <n v="198970.83"/>
    <n v="124102.87"/>
    <n v="127915.81"/>
    <n v="6.4915678809729371E-5"/>
    <n v="128551.55046267006"/>
    <m/>
    <m/>
    <n v="182080158837.9194"/>
    <m/>
    <m/>
    <n v="127065246.49873543"/>
    <m/>
    <m/>
    <n v="10.639917055284965"/>
    <m/>
    <m/>
    <n v="228.00163999465076"/>
    <m/>
    <m/>
    <n v="22.753271302345571"/>
    <m/>
    <m/>
    <m/>
    <n v="128428.52130193278"/>
    <m/>
    <m/>
    <n v="206"/>
    <n v="0.92452830188679247"/>
    <n v="126184.72"/>
    <n v="750.53917221603956"/>
    <m/>
    <m/>
    <n v="1525.8694895362842"/>
    <n v="1.2887114924911054"/>
    <m/>
    <m/>
    <n v="37185505130.924133"/>
    <m/>
    <m/>
    <m/>
    <n v="5.3213108632589474"/>
    <m/>
    <m/>
    <m/>
    <n v="4.5294005972757034"/>
    <m/>
    <m/>
    <m/>
    <m/>
    <m/>
    <n v="128551.55046267006"/>
    <m/>
  </r>
  <r>
    <x v="200"/>
    <n v="13.19"/>
    <n v="14.34"/>
    <n v="194804.62"/>
    <n v="200789.12"/>
    <n v="123326.39999999999"/>
    <n v="127107.18"/>
    <n v="6.4915678809729371E-5"/>
    <n v="129731.49514084168"/>
    <m/>
    <m/>
    <n v="185411683307.31131"/>
    <m/>
    <m/>
    <n v="128802679.78879277"/>
    <m/>
    <m/>
    <n v="10.590821961265933"/>
    <m/>
    <m/>
    <n v="226.56958555830914"/>
    <m/>
    <m/>
    <n v="22.897747424457719"/>
    <m/>
    <m/>
    <m/>
    <n v="129597.64357822317"/>
    <m/>
    <m/>
    <n v="207"/>
    <n v="0.91980474198047413"/>
    <n v="125706.18"/>
    <n v="747.63446340334087"/>
    <m/>
    <m/>
    <n v="1531.6561615320909"/>
    <n v="1.2934761459343347"/>
    <m/>
    <m/>
    <n v="37863866762.049911"/>
    <m/>
    <m/>
    <m/>
    <n v="5.2724366188036571"/>
    <m/>
    <m/>
    <m/>
    <n v="4.4881341294349344"/>
    <m/>
    <m/>
    <m/>
    <m/>
    <m/>
    <n v="129731.49514084168"/>
    <m/>
  </r>
  <r>
    <x v="201"/>
    <n v="12.56"/>
    <n v="13.94"/>
    <n v="188746.53"/>
    <n v="194531.88"/>
    <n v="121630.85"/>
    <n v="125351.4"/>
    <n v="6.4915678809729371E-5"/>
    <n v="125694.00291761369"/>
    <m/>
    <m/>
    <n v="173859051607.89401"/>
    <m/>
    <m/>
    <n v="122777678.52891128"/>
    <m/>
    <m/>
    <n v="10.755357913701339"/>
    <m/>
    <m/>
    <n v="223.44915052283628"/>
    <m/>
    <m/>
    <n v="23.214691104517581"/>
    <m/>
    <m/>
    <m/>
    <n v="125554.58319126828"/>
    <m/>
    <m/>
    <n v="208"/>
    <n v="0.90100430416068877"/>
    <n v="123648.25"/>
    <n v="735.33755327974575"/>
    <m/>
    <m/>
    <n v="1556.7308329961488"/>
    <n v="1.3145269617238646"/>
    <m/>
    <m/>
    <n v="35502748618.252434"/>
    <m/>
    <m/>
    <m/>
    <n v="5.4364896205659372"/>
    <m/>
    <m/>
    <m/>
    <n v="4.6281281979646103"/>
    <m/>
    <m/>
    <m/>
    <m/>
    <m/>
    <n v="125694.00291761369"/>
    <m/>
  </r>
  <r>
    <x v="202"/>
    <n v="12.84"/>
    <n v="14.22"/>
    <n v="189118.13"/>
    <n v="194902.24"/>
    <n v="120662.18"/>
    <n v="124344.96000000001"/>
    <n v="6.4915678809729371E-5"/>
    <n v="125938.3955932293"/>
    <m/>
    <m/>
    <n v="174524495421.94836"/>
    <m/>
    <m/>
    <n v="123124155.15329438"/>
    <m/>
    <m/>
    <n v="10.744633868059303"/>
    <m/>
    <m/>
    <n v="221.66419288378472"/>
    <m/>
    <m/>
    <n v="23.401734253491121"/>
    <m/>
    <m/>
    <m/>
    <n v="125789.23479585192"/>
    <m/>
    <m/>
    <n v="209"/>
    <n v="0.90295358649789026"/>
    <n v="123054.9"/>
    <n v="731.75175281863346"/>
    <m/>
    <m/>
    <n v="1564.2011064513597"/>
    <n v="1.3207097652232413"/>
    <m/>
    <m/>
    <n v="35636731659.955284"/>
    <m/>
    <m/>
    <m/>
    <n v="5.4258866220818458"/>
    <m/>
    <m/>
    <m/>
    <n v="4.6194459393148559"/>
    <m/>
    <m/>
    <m/>
    <m/>
    <m/>
    <n v="125938.3955932293"/>
    <m/>
  </r>
  <r>
    <x v="203"/>
    <n v="12.43"/>
    <n v="13.93"/>
    <n v="186924.6"/>
    <n v="192628.97"/>
    <n v="120101.29"/>
    <n v="123758.88"/>
    <n v="6.4915678809729371E-5"/>
    <n v="124474.6350223865"/>
    <m/>
    <m/>
    <n v="170456672535.74008"/>
    <m/>
    <m/>
    <n v="120965964.48258938"/>
    <m/>
    <m/>
    <n v="10.806806101865304"/>
    <m/>
    <m/>
    <n v="220.62842200581281"/>
    <m/>
    <m/>
    <n v="23.512691246222502"/>
    <m/>
    <m/>
    <m/>
    <n v="124317.73966990926"/>
    <m/>
    <m/>
    <n v="210"/>
    <n v="0.89231873653984206"/>
    <n v="122275.32"/>
    <n v="727.05916886134162"/>
    <m/>
    <m/>
    <n v="1574.1106663190881"/>
    <n v="1.3289507644126239"/>
    <m/>
    <m/>
    <n v="34804250587.176933"/>
    <m/>
    <m/>
    <m/>
    <n v="5.4889165624245857"/>
    <m/>
    <m/>
    <m/>
    <n v="4.6734560271904595"/>
    <m/>
    <m/>
    <m/>
    <m/>
    <m/>
    <n v="124474.6350223865"/>
    <m/>
  </r>
  <r>
    <x v="204"/>
    <n v="12.47"/>
    <n v="13.52"/>
    <n v="180971.08"/>
    <n v="186443.74"/>
    <n v="117102.62"/>
    <n v="120636.75"/>
    <n v="6.5754036068232935E-5"/>
    <n v="120498.38344645717"/>
    <m/>
    <m/>
    <n v="159523208842.08487"/>
    <m/>
    <m/>
    <n v="115124200.60660024"/>
    <m/>
    <m/>
    <n v="10.978321609566068"/>
    <m/>
    <m/>
    <n v="215.09882570370857"/>
    <m/>
    <m/>
    <n v="24.10863221044821"/>
    <m/>
    <m/>
    <m/>
    <n v="120309.17290243277"/>
    <m/>
    <m/>
    <n v="211"/>
    <n v="0.92233727810650901"/>
    <n v="118789.62"/>
    <n v="706.11232603128849"/>
    <m/>
    <m/>
    <n v="1618.9838062919662"/>
    <n v="1.3663169359330571"/>
    <m/>
    <m/>
    <n v="32564762851.966957"/>
    <m/>
    <m/>
    <m/>
    <n v="5.6641078623001722"/>
    <m/>
    <m/>
    <m/>
    <n v="4.8240575023028409"/>
    <m/>
    <m/>
    <m/>
    <m/>
    <m/>
    <n v="120498.38344645717"/>
    <m/>
  </r>
  <r>
    <x v="205"/>
    <n v="13.18"/>
    <n v="14.24"/>
    <n v="183108.92"/>
    <n v="188633.97"/>
    <n v="118308.43"/>
    <n v="121871.02"/>
    <n v="6.5754036068232935E-5"/>
    <n v="121918.87702556618"/>
    <m/>
    <m/>
    <n v="163274531100.09943"/>
    <m/>
    <m/>
    <n v="117148868.51752891"/>
    <m/>
    <m/>
    <n v="10.913344852828699"/>
    <m/>
    <m/>
    <n v="217.3084073683944"/>
    <m/>
    <m/>
    <n v="23.862656172461602"/>
    <m/>
    <m/>
    <m/>
    <n v="121718.24954342769"/>
    <m/>
    <m/>
    <n v="212"/>
    <n v="0.925561797752809"/>
    <n v="119805.26"/>
    <n v="712.09391334500992"/>
    <m/>
    <m/>
    <n v="1605.1416480880559"/>
    <n v="1.3545066435591036"/>
    <m/>
    <m/>
    <n v="33328742553.911575"/>
    <m/>
    <m/>
    <m/>
    <n v="5.5973085883227967"/>
    <m/>
    <m/>
    <m/>
    <n v="4.7675244952097504"/>
    <m/>
    <m/>
    <m/>
    <m/>
    <m/>
    <n v="121918.87702556618"/>
    <m/>
  </r>
  <r>
    <x v="206"/>
    <n v="13.83"/>
    <n v="14.63"/>
    <n v="185102.66"/>
    <n v="190675.47"/>
    <n v="118961.28"/>
    <n v="122535.52"/>
    <n v="6.5754036068232935E-5"/>
    <n v="123243.35791730929"/>
    <m/>
    <m/>
    <n v="166812051339.41718"/>
    <m/>
    <m/>
    <n v="119046630.37155838"/>
    <m/>
    <m/>
    <n v="10.853799085834629"/>
    <m/>
    <m/>
    <n v="218.50223140373578"/>
    <m/>
    <m/>
    <n v="23.733228111271373"/>
    <m/>
    <m/>
    <m/>
    <n v="123031.26137750772"/>
    <m/>
    <m/>
    <n v="213"/>
    <n v="0.94531784005468211"/>
    <n v="120731.94"/>
    <n v="717.54584649032404"/>
    <m/>
    <m/>
    <n v="1592.7260608054085"/>
    <n v="1.3439022827548828"/>
    <m/>
    <m/>
    <n v="34048998873.942753"/>
    <m/>
    <m/>
    <m/>
    <n v="5.5364735780702397"/>
    <m/>
    <m/>
    <m/>
    <n v="4.7160634039994154"/>
    <m/>
    <m/>
    <m/>
    <m/>
    <m/>
    <n v="123243.35791730929"/>
    <m/>
  </r>
  <r>
    <x v="207"/>
    <n v="14.36"/>
    <n v="15.06"/>
    <n v="188924.62"/>
    <n v="194599.96"/>
    <n v="120366.32"/>
    <n v="123974.72"/>
    <n v="6.5754036068232935E-5"/>
    <n v="125784.9931622061"/>
    <m/>
    <m/>
    <n v="173682284549.20755"/>
    <m/>
    <m/>
    <n v="122717828.43074286"/>
    <m/>
    <m/>
    <n v="10.741616824760925"/>
    <m/>
    <m/>
    <n v="221.07754901963079"/>
    <m/>
    <m/>
    <n v="23.455152144084433"/>
    <m/>
    <m/>
    <m/>
    <n v="125559.1178480028"/>
    <m/>
    <m/>
    <n v="214"/>
    <n v="0.95351925630810086"/>
    <n v="122494.39999999999"/>
    <n v="727.96382528856884"/>
    <m/>
    <m/>
    <n v="1569.4752460406735"/>
    <n v="1.3241582938542149"/>
    <m/>
    <m/>
    <n v="35449399897.26561"/>
    <m/>
    <m/>
    <m/>
    <n v="5.42226910599567"/>
    <m/>
    <m/>
    <m/>
    <n v="4.6191300801856858"/>
    <m/>
    <m/>
    <m/>
    <m/>
    <m/>
    <n v="125784.9931622061"/>
    <m/>
  </r>
  <r>
    <x v="208"/>
    <n v="14.65"/>
    <n v="15.71"/>
    <n v="187916.28"/>
    <n v="193522.94"/>
    <n v="120376.16"/>
    <n v="123960.4"/>
    <n v="6.4636240757920405E-5"/>
    <n v="125104.49390226154"/>
    <m/>
    <m/>
    <n v="171769796165.37143"/>
    <m/>
    <m/>
    <n v="121686746.67066351"/>
    <m/>
    <m/>
    <n v="10.769881038934521"/>
    <m/>
    <m/>
    <n v="221.07944930539261"/>
    <m/>
    <m/>
    <n v="23.459807267323505"/>
    <m/>
    <m/>
    <m/>
    <n v="124851.14697425823"/>
    <m/>
    <m/>
    <n v="215"/>
    <n v="0.93252705283259063"/>
    <n v="122360.52"/>
    <n v="726.99787537771329"/>
    <m/>
    <m/>
    <n v="1571.190600750276"/>
    <n v="1.3252285852231855"/>
    <m/>
    <m/>
    <n v="35053464113.842041"/>
    <m/>
    <m/>
    <m/>
    <n v="5.4515170462920794"/>
    <m/>
    <m/>
    <m/>
    <n v="4.6450956739853808"/>
    <m/>
    <m/>
    <m/>
    <m/>
    <m/>
    <n v="125104.49390226154"/>
    <m/>
  </r>
  <r>
    <x v="209"/>
    <n v="14.06"/>
    <n v="14.65"/>
    <n v="186553.11"/>
    <n v="192106.59"/>
    <n v="120684.43"/>
    <n v="124269.84"/>
    <n v="6.4636240757920405E-5"/>
    <n v="124193.94069242332"/>
    <m/>
    <m/>
    <n v="169258797467.03833"/>
    <m/>
    <m/>
    <n v="120346794.93943569"/>
    <m/>
    <m/>
    <n v="10.80880354395258"/>
    <m/>
    <m/>
    <n v="221.64020475524194"/>
    <m/>
    <m/>
    <n v="23.401892037532409"/>
    <m/>
    <m/>
    <m/>
    <n v="123933.06899173331"/>
    <m/>
    <m/>
    <n v="216"/>
    <n v="0.95972696245733791"/>
    <n v="122919.38"/>
    <n v="730.26128453786657"/>
    <m/>
    <m/>
    <n v="1564.0144660040744"/>
    <n v="1.3190507877717552"/>
    <m/>
    <m/>
    <n v="34539203626.940247"/>
    <m/>
    <m/>
    <m/>
    <n v="5.4911596843165684"/>
    <m/>
    <m/>
    <m/>
    <n v="4.6792214401615295"/>
    <m/>
    <m/>
    <m/>
    <m/>
    <m/>
    <n v="124193.94069242332"/>
    <m/>
  </r>
  <r>
    <x v="210"/>
    <n v="13.44"/>
    <n v="14.21"/>
    <n v="183297.52"/>
    <n v="188741.67"/>
    <n v="119891.41"/>
    <n v="123445.23"/>
    <n v="6.4636240757920405E-5"/>
    <n v="122023.62238715758"/>
    <m/>
    <m/>
    <n v="163332530422.10886"/>
    <m/>
    <m/>
    <n v="117180872.16392164"/>
    <m/>
    <m/>
    <n v="10.90297361358904"/>
    <m/>
    <m/>
    <n v="220.17843331028348"/>
    <m/>
    <m/>
    <n v="23.557829937830839"/>
    <m/>
    <m/>
    <m/>
    <n v="121758.02438690158"/>
    <m/>
    <m/>
    <n v="217"/>
    <n v="0.94581280788177335"/>
    <n v="122068.57"/>
    <n v="725.1500156525999"/>
    <m/>
    <m/>
    <n v="1574.840091286442"/>
    <n v="1.3280549458330722"/>
    <m/>
    <m/>
    <n v="33328109939.019585"/>
    <m/>
    <m/>
    <m/>
    <n v="5.5870820610016665"/>
    <m/>
    <m/>
    <m/>
    <n v="4.7613138657747056"/>
    <m/>
    <m/>
    <m/>
    <m/>
    <m/>
    <n v="122023.62238715758"/>
    <m/>
  </r>
  <r>
    <x v="211"/>
    <n v="13.24"/>
    <n v="13.85"/>
    <n v="180964.97"/>
    <n v="186327.64"/>
    <n v="116087.36"/>
    <n v="119520.45"/>
    <n v="6.4636240757920405E-5"/>
    <n v="120467.87499769057"/>
    <m/>
    <m/>
    <n v="159157535177.40341"/>
    <m/>
    <m/>
    <n v="114928861.66711932"/>
    <m/>
    <m/>
    <n v="10.972202798112038"/>
    <m/>
    <m/>
    <n v="213.18716503312194"/>
    <m/>
    <m/>
    <n v="24.307492481406975"/>
    <m/>
    <m/>
    <m/>
    <n v="120196.53294417085"/>
    <m/>
    <m/>
    <n v="218"/>
    <n v="0.95595667870036105"/>
    <n v="118825.26"/>
    <n v="705.82797117982295"/>
    <m/>
    <m/>
    <n v="1616.6829228725762"/>
    <n v="1.3632115638026931"/>
    <m/>
    <m/>
    <n v="32474474014.371002"/>
    <m/>
    <m/>
    <m/>
    <n v="5.6582780036978066"/>
    <m/>
    <m/>
    <m/>
    <n v="4.8223450104440762"/>
    <m/>
    <m/>
    <m/>
    <m/>
    <m/>
    <n v="120467.87499769057"/>
    <m/>
  </r>
  <r>
    <x v="212"/>
    <n v="13.24"/>
    <n v="13.87"/>
    <n v="179340.55"/>
    <n v="184643.04"/>
    <n v="115903.58"/>
    <n v="119323.51"/>
    <n v="6.4636240757920405E-5"/>
    <n v="119383.59207339989"/>
    <m/>
    <m/>
    <n v="156282665088.26227"/>
    <m/>
    <m/>
    <n v="113366422.56393184"/>
    <m/>
    <m/>
    <n v="11.02130474260241"/>
    <m/>
    <m/>
    <n v="212.84447454201734"/>
    <m/>
    <m/>
    <n v="24.348218396596934"/>
    <m/>
    <m/>
    <m/>
    <n v="119105.67570552915"/>
    <m/>
    <m/>
    <n v="219"/>
    <n v="0.95457822638788759"/>
    <n v="118871.59"/>
    <n v="706.04803960725076"/>
    <m/>
    <m/>
    <n v="1616.0525777774619"/>
    <n v="1.3625508726551365"/>
    <m/>
    <m/>
    <n v="31886191902.516518"/>
    <m/>
    <m/>
    <m/>
    <n v="5.7091689347857422"/>
    <m/>
    <m/>
    <m/>
    <n v="4.8660786803146765"/>
    <m/>
    <m/>
    <m/>
    <m/>
    <m/>
    <n v="119383.59207339989"/>
    <m/>
  </r>
  <r>
    <x v="213"/>
    <n v="12.82"/>
    <n v="13.36"/>
    <n v="177225.97"/>
    <n v="182430.13"/>
    <n v="114060.25"/>
    <n v="117402.65"/>
    <n v="6.8968338003738694E-5"/>
    <n v="117967.32658696649"/>
    <m/>
    <m/>
    <n v="152547506337.31631"/>
    <m/>
    <m/>
    <n v="111317157.15982059"/>
    <m/>
    <m/>
    <n v="11.085845253168062"/>
    <m/>
    <m/>
    <n v="209.44407527904329"/>
    <m/>
    <m/>
    <n v="24.742547802950313"/>
    <m/>
    <m/>
    <m/>
    <n v="117665.90980722859"/>
    <m/>
    <m/>
    <n v="220"/>
    <n v="0.95958083832335339"/>
    <n v="117136.7"/>
    <n v="695.58054832756341"/>
    <m/>
    <m/>
    <n v="1639.638309714423"/>
    <n v="1.382043729289991"/>
    <m/>
    <m/>
    <n v="31118746415.132732"/>
    <m/>
    <m/>
    <m/>
    <n v="5.7767849431430269"/>
    <m/>
    <m/>
    <m/>
    <n v="4.9248061517504382"/>
    <m/>
    <m/>
    <m/>
    <m/>
    <m/>
    <n v="117967.32658696649"/>
    <m/>
  </r>
  <r>
    <x v="214"/>
    <n v="12.03"/>
    <n v="12.92"/>
    <n v="171497.39"/>
    <n v="176520.75"/>
    <n v="111375.64"/>
    <n v="114631.27"/>
    <n v="6.8968338003738694E-5"/>
    <n v="114151.41533120682"/>
    <m/>
    <m/>
    <n v="142668086168.1488"/>
    <m/>
    <m/>
    <n v="105904815.67616625"/>
    <m/>
    <m/>
    <n v="11.264885481809623"/>
    <m/>
    <m/>
    <n v="204.50945122293857"/>
    <m/>
    <m/>
    <n v="25.327424702164084"/>
    <m/>
    <m/>
    <m/>
    <n v="113850.43953727967"/>
    <m/>
    <m/>
    <n v="221"/>
    <n v="0.93111455108359131"/>
    <n v="113773.42"/>
    <n v="675.55598335182538"/>
    <m/>
    <m/>
    <n v="1686.7163197172345"/>
    <n v="1.421590799598929"/>
    <m/>
    <m/>
    <n v="29101733608.358845"/>
    <m/>
    <m/>
    <m/>
    <n v="5.9636320587024283"/>
    <m/>
    <m/>
    <m/>
    <n v="5.08449586667773"/>
    <m/>
    <m/>
    <m/>
    <m/>
    <m/>
    <n v="114151.41533120682"/>
    <m/>
  </r>
  <r>
    <x v="215"/>
    <n v="11.66"/>
    <n v="12.35"/>
    <n v="163746.5"/>
    <n v="168530.65"/>
    <n v="108408.65"/>
    <n v="111569.65"/>
    <n v="6.8968338003738694E-5"/>
    <n v="108989.64092435493"/>
    <m/>
    <m/>
    <n v="129755608254.00797"/>
    <m/>
    <m/>
    <n v="98710917.485620737"/>
    <m/>
    <m/>
    <n v="11.519313677146835"/>
    <m/>
    <m/>
    <n v="199.05657037109603"/>
    <m/>
    <m/>
    <n v="26.00471183263295"/>
    <m/>
    <m/>
    <m/>
    <n v="108693.28173925745"/>
    <m/>
    <m/>
    <n v="222"/>
    <n v="0.94412955465587045"/>
    <n v="110642.24000000001"/>
    <n v="656.91258105712905"/>
    <m/>
    <m/>
    <n v="1733.1367613807809"/>
    <n v="1.4605762034899403"/>
    <m/>
    <m/>
    <n v="26466298603.190048"/>
    <m/>
    <m/>
    <m/>
    <n v="6.2332817577301727"/>
    <m/>
    <m/>
    <m/>
    <n v="5.3148123263632883"/>
    <m/>
    <m/>
    <m/>
    <m/>
    <m/>
    <n v="108989.64092435493"/>
    <m/>
  </r>
  <r>
    <x v="216"/>
    <n v="11.79"/>
    <n v="12.5"/>
    <n v="162697.46"/>
    <n v="167439.34"/>
    <n v="107708.93"/>
    <n v="110841.83"/>
    <n v="6.8968338003738694E-5"/>
    <n v="108288.75955916071"/>
    <m/>
    <m/>
    <n v="128078202546.89946"/>
    <m/>
    <m/>
    <n v="97748828.536317304"/>
    <m/>
    <m/>
    <n v="11.556087563494623"/>
    <m/>
    <m/>
    <n v="197.76694402548716"/>
    <m/>
    <m/>
    <n v="26.175189604458598"/>
    <m/>
    <m/>
    <m/>
    <n v="107985.67993189332"/>
    <m/>
    <m/>
    <n v="223"/>
    <n v="0.94319999999999993"/>
    <n v="110455.37"/>
    <n v="655.75187732815573"/>
    <m/>
    <m/>
    <n v="1736.0639550691878"/>
    <n v="1.4629043656162015"/>
    <m/>
    <m/>
    <n v="26122656453.78352"/>
    <m/>
    <m/>
    <m/>
    <n v="6.2733527984401043"/>
    <m/>
    <m/>
    <m/>
    <n v="5.3493991503625544"/>
    <m/>
    <m/>
    <m/>
    <m/>
    <m/>
    <n v="108288.75955916071"/>
    <m/>
  </r>
  <r>
    <x v="217"/>
    <n v="11.21"/>
    <n v="12.19"/>
    <n v="154914.17000000001"/>
    <n v="159417.65"/>
    <n v="104047.62"/>
    <n v="107066.38"/>
    <n v="6.8968338003738694E-5"/>
    <n v="103105.81530832313"/>
    <m/>
    <m/>
    <n v="115809004048.2961"/>
    <m/>
    <m/>
    <n v="90721339.591129526"/>
    <m/>
    <m/>
    <n v="11.832367383444664"/>
    <m/>
    <m/>
    <n v="191.03966677221712"/>
    <m/>
    <m/>
    <n v="27.067624074630078"/>
    <m/>
    <m/>
    <m/>
    <n v="102808.71349009161"/>
    <m/>
    <m/>
    <n v="224"/>
    <n v="0.91960623461853985"/>
    <n v="104776.25"/>
    <n v="621.987485319813"/>
    <m/>
    <m/>
    <n v="1825.3245815875048"/>
    <n v="1.5379745451242963"/>
    <m/>
    <m/>
    <n v="23618890148.812199"/>
    <m/>
    <m/>
    <m/>
    <n v="6.573590631330573"/>
    <m/>
    <m/>
    <m/>
    <n v="5.6058576407302958"/>
    <m/>
    <m/>
    <m/>
    <m/>
    <m/>
    <n v="103105.81530832313"/>
    <m/>
  </r>
  <r>
    <x v="218"/>
    <n v="11.73"/>
    <n v="12.54"/>
    <n v="155276.49"/>
    <n v="159757.51999999999"/>
    <n v="104459.51"/>
    <n v="107468.07"/>
    <n v="6.9108111824478513E-5"/>
    <n v="103339.40395771788"/>
    <m/>
    <m/>
    <n v="116311141422.55838"/>
    <m/>
    <m/>
    <n v="91002258.664844885"/>
    <m/>
    <m/>
    <n v="11.818151512122274"/>
    <m/>
    <m/>
    <n v="191.78189975609294"/>
    <m/>
    <m/>
    <n v="26.968670859021731"/>
    <m/>
    <m/>
    <m/>
    <n v="103017.12039390167"/>
    <m/>
    <m/>
    <n v="225"/>
    <n v="0.93540669856459335"/>
    <n v="105600.8"/>
    <n v="626.73546122756011"/>
    <m/>
    <m/>
    <n v="1810.9599580802883"/>
    <n v="1.5254373676359796"/>
    <m/>
    <m/>
    <n v="23717200725.400093"/>
    <m/>
    <m/>
    <m/>
    <n v="6.5586595828876613"/>
    <m/>
    <m/>
    <m/>
    <n v="5.5944429793798811"/>
    <m/>
    <m/>
    <m/>
    <m/>
    <m/>
    <n v="103339.40395771788"/>
    <m/>
  </r>
  <r>
    <x v="219"/>
    <n v="11.6"/>
    <n v="12.18"/>
    <n v="156088.35"/>
    <n v="160581.76999999999"/>
    <n v="102882.08"/>
    <n v="105837.78"/>
    <n v="6.9108111824478513E-5"/>
    <n v="103877.17899223184"/>
    <m/>
    <m/>
    <n v="117514137365.18231"/>
    <m/>
    <m/>
    <n v="91703441.340904057"/>
    <m/>
    <m/>
    <n v="11.787131468713953"/>
    <m/>
    <m/>
    <n v="188.88121955708829"/>
    <m/>
    <m/>
    <n v="27.378664863924406"/>
    <m/>
    <m/>
    <m/>
    <n v="103545.01479733197"/>
    <m/>
    <m/>
    <n v="226"/>
    <n v="0.95238095238095233"/>
    <n v="105098.14"/>
    <n v="623.7034953537576"/>
    <m/>
    <m/>
    <n v="1819.5801307733798"/>
    <n v="1.5325531608644998"/>
    <m/>
    <m/>
    <n v="23961125416.421513"/>
    <m/>
    <m/>
    <m/>
    <n v="6.524517059920135"/>
    <m/>
    <m/>
    <m/>
    <n v="5.5657578900075793"/>
    <m/>
    <m/>
    <m/>
    <m/>
    <m/>
    <n v="103877.17899223184"/>
    <m/>
  </r>
  <r>
    <x v="220"/>
    <n v="12"/>
    <n v="12.51"/>
    <n v="157387.26"/>
    <n v="161906.98000000001"/>
    <n v="103856.82"/>
    <n v="106833.21"/>
    <n v="6.9108111824478513E-5"/>
    <n v="104739.0528032297"/>
    <m/>
    <m/>
    <n v="119456576549.90915"/>
    <m/>
    <m/>
    <n v="92835494.441668287"/>
    <m/>
    <m/>
    <n v="11.737963844996925"/>
    <m/>
    <m/>
    <n v="190.666095575409"/>
    <m/>
    <m/>
    <n v="27.12203305889782"/>
    <m/>
    <m/>
    <m/>
    <n v="104395.88590574928"/>
    <m/>
    <m/>
    <n v="227"/>
    <n v="0.95923261390887293"/>
    <n v="105898.61"/>
    <n v="628.404802724403"/>
    <m/>
    <m/>
    <n v="1805.7214715499133"/>
    <n v="1.520736444143812"/>
    <m/>
    <m/>
    <n v="24355785676.019646"/>
    <m/>
    <m/>
    <m/>
    <n v="6.4703717457050383"/>
    <m/>
    <m/>
    <m/>
    <n v="5.5200034698634122"/>
    <m/>
    <m/>
    <m/>
    <m/>
    <m/>
    <n v="104739.0528032297"/>
    <m/>
  </r>
  <r>
    <x v="221"/>
    <n v="11.51"/>
    <n v="12.27"/>
    <n v="154749.29999999999"/>
    <n v="159182.07"/>
    <n v="103270.27"/>
    <n v="106222.47"/>
    <n v="6.9108111824478513E-5"/>
    <n v="102981.01566797735"/>
    <m/>
    <m/>
    <n v="115438404487.67169"/>
    <m/>
    <m/>
    <n v="90488799.57899189"/>
    <m/>
    <m/>
    <n v="11.83620428809928"/>
    <m/>
    <m/>
    <n v="189.58465177535831"/>
    <m/>
    <m/>
    <n v="27.277959447196761"/>
    <m/>
    <m/>
    <m/>
    <n v="102635.31462628653"/>
    <m/>
    <m/>
    <n v="228"/>
    <n v="0.93806030969845156"/>
    <n v="104697.75"/>
    <n v="621.23036087493097"/>
    <m/>
    <m/>
    <n v="1826.1978374467408"/>
    <n v="1.5378353690152984"/>
    <m/>
    <m/>
    <n v="23535172129.021011"/>
    <m/>
    <m/>
    <m/>
    <n v="6.5789622909888061"/>
    <m/>
    <m/>
    <m/>
    <n v="5.6130859543116545"/>
    <m/>
    <m/>
    <m/>
    <m/>
    <m/>
    <n v="102981.01566797735"/>
    <m/>
  </r>
  <r>
    <x v="222"/>
    <n v="11.43"/>
    <n v="11.96"/>
    <n v="150839.29"/>
    <n v="155149.04999999999"/>
    <n v="99835.11"/>
    <n v="102681.76"/>
    <n v="6.9108111824478513E-5"/>
    <n v="100376.57374056592"/>
    <m/>
    <m/>
    <n v="109591553668.16095"/>
    <m/>
    <m/>
    <n v="87046944.210407913"/>
    <m/>
    <m/>
    <n v="11.98560285534292"/>
    <m/>
    <m/>
    <n v="183.27387980728"/>
    <m/>
    <m/>
    <n v="28.188120171261957"/>
    <m/>
    <m/>
    <m/>
    <n v="100031.46948595386"/>
    <m/>
    <m/>
    <n v="229"/>
    <n v="0.95568561872909685"/>
    <n v="101582.96"/>
    <n v="602.70150420654284"/>
    <m/>
    <m/>
    <n v="1880.5277801828618"/>
    <n v="1.5834363250347647"/>
    <m/>
    <m/>
    <n v="22341849976.686287"/>
    <m/>
    <m/>
    <m/>
    <n v="6.7453319992840424"/>
    <m/>
    <m/>
    <m/>
    <n v="5.755483373829211"/>
    <m/>
    <m/>
    <m/>
    <m/>
    <m/>
    <n v="100376.57374056592"/>
    <m/>
  </r>
  <r>
    <x v="223"/>
    <n v="11.52"/>
    <n v="12.01"/>
    <n v="152369.35"/>
    <n v="156690.66"/>
    <n v="99903.1"/>
    <n v="102730.4"/>
    <n v="7.0785537874762383E-5"/>
    <n v="101387.34101614894"/>
    <m/>
    <m/>
    <n v="111778003726.3821"/>
    <m/>
    <m/>
    <n v="88335402.18930085"/>
    <m/>
    <m/>
    <n v="11.924439189973505"/>
    <m/>
    <m/>
    <n v="183.38527811057173"/>
    <m/>
    <m/>
    <n v="28.177624508196345"/>
    <m/>
    <m/>
    <m/>
    <n v="101014.84739009448"/>
    <m/>
    <m/>
    <n v="230"/>
    <n v="0.95920066611157362"/>
    <n v="101616.03"/>
    <n v="602.75649601047905"/>
    <m/>
    <m/>
    <n v="1879.9155805217115"/>
    <n v="1.5824707285280677"/>
    <m/>
    <m/>
    <n v="22783537865.663544"/>
    <m/>
    <m/>
    <m/>
    <n v="6.6773751584672114"/>
    <m/>
    <m/>
    <m/>
    <n v="5.6988442081467339"/>
    <m/>
    <m/>
    <m/>
    <m/>
    <m/>
    <n v="101387.34101614894"/>
    <m/>
  </r>
  <r>
    <x v="224"/>
    <n v="11.27"/>
    <n v="11.65"/>
    <n v="152667.72"/>
    <n v="156986.4"/>
    <n v="99537.15"/>
    <n v="102346.82"/>
    <n v="7.0785537874762383E-5"/>
    <n v="101583.40090726927"/>
    <m/>
    <m/>
    <n v="112202816338.4323"/>
    <m/>
    <m/>
    <n v="88582505.068894237"/>
    <m/>
    <m/>
    <n v="11.912647477483894"/>
    <m/>
    <m/>
    <n v="182.70907355361391"/>
    <m/>
    <m/>
    <n v="28.283791496034905"/>
    <m/>
    <m/>
    <m/>
    <n v="101201.97560043012"/>
    <m/>
    <m/>
    <n v="231"/>
    <n v="0.96738197424892702"/>
    <n v="101229.78"/>
    <n v="600.41848860696064"/>
    <m/>
    <m/>
    <n v="1887.0612778391182"/>
    <n v="1.5883352363460272"/>
    <m/>
    <m/>
    <n v="22868771087.838684"/>
    <m/>
    <m/>
    <m/>
    <n v="6.6644617792567393"/>
    <m/>
    <m/>
    <m/>
    <n v="5.6882803881271"/>
    <m/>
    <m/>
    <m/>
    <m/>
    <m/>
    <n v="101583.40090726927"/>
    <m/>
  </r>
  <r>
    <x v="225"/>
    <n v="11.1"/>
    <n v="11.52"/>
    <n v="152041.35"/>
    <n v="156331.20000000001"/>
    <n v="98307.09"/>
    <n v="101074.8"/>
    <n v="7.0785537874762383E-5"/>
    <n v="101164.15448145817"/>
    <m/>
    <m/>
    <n v="111269080955.3493"/>
    <m/>
    <m/>
    <n v="88024975.411906198"/>
    <m/>
    <m/>
    <n v="11.936967208744719"/>
    <m/>
    <m/>
    <n v="180.44679167462436"/>
    <m/>
    <m/>
    <n v="28.636285154549"/>
    <m/>
    <m/>
    <m/>
    <n v="100776.08434488393"/>
    <m/>
    <m/>
    <n v="232"/>
    <n v="0.96354166666666663"/>
    <n v="99604.2"/>
    <n v="590.73064842816086"/>
    <m/>
    <m/>
    <n v="1917.3643079556487"/>
    <n v="1.6136882453828794"/>
    <m/>
    <m/>
    <n v="22677116213.52821"/>
    <m/>
    <m/>
    <m/>
    <n v="6.6919649481287324"/>
    <m/>
    <m/>
    <m/>
    <n v="5.7122141136656088"/>
    <m/>
    <m/>
    <m/>
    <m/>
    <m/>
    <n v="101164.15448145817"/>
    <m/>
  </r>
  <r>
    <x v="226"/>
    <n v="11.77"/>
    <n v="12.18"/>
    <n v="153515.59"/>
    <n v="157835.97"/>
    <n v="100037.26"/>
    <n v="102846.52"/>
    <n v="7.0785537874762383E-5"/>
    <n v="102142.58278197183"/>
    <m/>
    <m/>
    <n v="113414028839.08141"/>
    <m/>
    <m/>
    <n v="89292896.270915255"/>
    <m/>
    <m/>
    <n v="11.878980396503236"/>
    <m/>
    <m/>
    <n v="183.61811398782953"/>
    <m/>
    <m/>
    <n v="28.135276345086311"/>
    <m/>
    <m/>
    <m/>
    <n v="101742.55976417701"/>
    <m/>
    <m/>
    <n v="233"/>
    <n v="0.9663382594417077"/>
    <n v="101699.64"/>
    <n v="603.11114722986747"/>
    <m/>
    <m/>
    <n v="1877.0274359616706"/>
    <n v="1.5795902585986223"/>
    <m/>
    <m/>
    <n v="23112895649.030407"/>
    <m/>
    <m/>
    <m/>
    <n v="6.6272425863527014"/>
    <m/>
    <m/>
    <m/>
    <n v="5.657422259391045"/>
    <m/>
    <m/>
    <m/>
    <m/>
    <m/>
    <n v="102142.58278197183"/>
    <m/>
  </r>
  <r>
    <x v="227"/>
    <n v="11.18"/>
    <n v="12.13"/>
    <n v="153622.73000000001"/>
    <n v="157934.96"/>
    <n v="100188.22"/>
    <n v="102994.44"/>
    <n v="7.0785537874762383E-5"/>
    <n v="102211.37673021837"/>
    <m/>
    <m/>
    <n v="113559193389.63089"/>
    <m/>
    <m/>
    <n v="89373887.142953888"/>
    <m/>
    <m/>
    <n v="11.874718499271989"/>
    <m/>
    <m/>
    <n v="183.89071663025413"/>
    <m/>
    <m/>
    <n v="28.095760095484046"/>
    <m/>
    <m/>
    <m/>
    <n v="101802.8201725309"/>
    <m/>
    <m/>
    <n v="234"/>
    <n v="0.92168178070898588"/>
    <n v="101571.03"/>
    <n v="602.30141641868897"/>
    <m/>
    <m/>
    <n v="1879.4011365818403"/>
    <n v="1.5814378924474484"/>
    <m/>
    <m/>
    <n v="23141107232.96912"/>
    <m/>
    <m/>
    <m/>
    <n v="6.6227777054958779"/>
    <m/>
    <m/>
    <m/>
    <n v="5.6540651899735472"/>
    <m/>
    <m/>
    <m/>
    <m/>
    <m/>
    <n v="102211.37673021837"/>
    <m/>
  </r>
  <r>
    <x v="228"/>
    <n v="13.14"/>
    <n v="13.18"/>
    <n v="159429.10999999999"/>
    <n v="163859.60999999999"/>
    <n v="103302.8"/>
    <n v="106167.1"/>
    <n v="7.2882684507336037E-5"/>
    <n v="106064.24918909953"/>
    <m/>
    <m/>
    <n v="122092652778.87045"/>
    <m/>
    <m/>
    <n v="94390217.156469643"/>
    <m/>
    <m/>
    <n v="11.649882202041724"/>
    <m/>
    <m/>
    <n v="189.5888876715014"/>
    <m/>
    <m/>
    <n v="27.234203131450407"/>
    <m/>
    <m/>
    <m/>
    <n v="105607.04321567754"/>
    <m/>
    <m/>
    <n v="235"/>
    <n v="0.9969650986342945"/>
    <n v="105297.11"/>
    <n v="624.20153404294354"/>
    <m/>
    <m/>
    <n v="1810.456290920682"/>
    <n v="1.5228461054937783"/>
    <m/>
    <m/>
    <n v="24873949294.061256"/>
    <m/>
    <m/>
    <m/>
    <n v="6.3731484777438165"/>
    <m/>
    <m/>
    <m/>
    <n v="5.4426987333081946"/>
    <m/>
    <m/>
    <m/>
    <m/>
    <m/>
    <n v="106064.24918909953"/>
    <m/>
  </r>
  <r>
    <x v="229"/>
    <n v="12.39"/>
    <n v="12.84"/>
    <n v="158690.32"/>
    <n v="163088.34"/>
    <n v="102472"/>
    <n v="105305.53"/>
    <n v="7.2882684507336037E-5"/>
    <n v="105570.17620959356"/>
    <m/>
    <m/>
    <n v="120946645526.25223"/>
    <m/>
    <m/>
    <n v="93720631.513229609"/>
    <m/>
    <m/>
    <n v="11.676771711004916"/>
    <m/>
    <m/>
    <n v="188.05955680339912"/>
    <m/>
    <m/>
    <n v="27.456200385070037"/>
    <m/>
    <m/>
    <m/>
    <n v="105106.29727629716"/>
    <m/>
    <m/>
    <n v="236"/>
    <n v="0.96495327102803741"/>
    <n v="105114.36"/>
    <n v="623.06953714721033"/>
    <m/>
    <m/>
    <n v="1813.598455859167"/>
    <n v="1.5253444961944267"/>
    <m/>
    <m/>
    <n v="24638960825.355324"/>
    <m/>
    <m/>
    <m/>
    <n v="6.4028479905362934"/>
    <m/>
    <m/>
    <m/>
    <n v="5.4685132382598658"/>
    <m/>
    <m/>
    <m/>
    <m/>
    <m/>
    <n v="105570.17620959356"/>
    <m/>
  </r>
  <r>
    <x v="230"/>
    <n v="11.57"/>
    <n v="12.26"/>
    <n v="156550.14000000001"/>
    <n v="160876.96"/>
    <n v="100884.55"/>
    <n v="103666.51"/>
    <n v="7.2882684507336037E-5"/>
    <n v="104143.86257260408"/>
    <m/>
    <m/>
    <n v="117669974376.89453"/>
    <m/>
    <m/>
    <n v="91811344.228258163"/>
    <m/>
    <m/>
    <n v="11.755405286079496"/>
    <m/>
    <m/>
    <n v="185.14170845667175"/>
    <m/>
    <m/>
    <n v="27.88454126879849"/>
    <m/>
    <m/>
    <m/>
    <n v="103677.50412758894"/>
    <m/>
    <m/>
    <n v="237"/>
    <n v="0.94371941272430671"/>
    <n v="103338.23"/>
    <n v="612.49362756138305"/>
    <m/>
    <m/>
    <n v="1844.243047382201"/>
    <n v="1.5509713883186578"/>
    <m/>
    <m/>
    <n v="23969974003.314564"/>
    <m/>
    <m/>
    <m/>
    <n v="6.4893645076588831"/>
    <m/>
    <m/>
    <m/>
    <n v="5.5428619569632867"/>
    <m/>
    <m/>
    <m/>
    <m/>
    <m/>
    <n v="104143.86257260408"/>
    <m/>
  </r>
  <r>
    <x v="231"/>
    <n v="11.49"/>
    <n v="11.88"/>
    <n v="153907.1"/>
    <n v="158149.14000000001"/>
    <n v="99520.07"/>
    <n v="102256.85"/>
    <n v="7.2882684507336037E-5"/>
    <n v="102383.10256331315"/>
    <m/>
    <m/>
    <n v="113682710777.53769"/>
    <m/>
    <m/>
    <n v="89473207.605499461"/>
    <m/>
    <m/>
    <n v="11.854531342468883"/>
    <m/>
    <m/>
    <n v="182.63318328430171"/>
    <m/>
    <m/>
    <n v="28.26473057850168"/>
    <m/>
    <m/>
    <m/>
    <n v="101916.00121202006"/>
    <m/>
    <m/>
    <n v="238"/>
    <n v="0.96717171717171713"/>
    <n v="102215.87"/>
    <n v="605.79400820504202"/>
    <m/>
    <m/>
    <n v="1864.2734332970736"/>
    <n v="1.5676679204397121"/>
    <m/>
    <m/>
    <n v="23156326782.702045"/>
    <m/>
    <m/>
    <m/>
    <n v="6.5990904104041448"/>
    <m/>
    <m/>
    <m/>
    <n v="5.6370487313358186"/>
    <m/>
    <m/>
    <m/>
    <m/>
    <m/>
    <n v="102383.10256331315"/>
    <m/>
  </r>
  <r>
    <x v="232"/>
    <n v="12.08"/>
    <n v="12.62"/>
    <n v="156874.53"/>
    <n v="161163.76999999999"/>
    <n v="100988.42"/>
    <n v="103743.22"/>
    <n v="7.5679509525805599E-5"/>
    <n v="104349.48243475113"/>
    <m/>
    <m/>
    <n v="118027527304.03575"/>
    <m/>
    <m/>
    <n v="92022203.778439179"/>
    <m/>
    <m/>
    <n v="11.739953863370607"/>
    <m/>
    <m/>
    <n v="185.31425342715386"/>
    <m/>
    <m/>
    <n v="27.857117680664022"/>
    <m/>
    <m/>
    <m/>
    <n v="103847.85555355329"/>
    <m/>
    <m/>
    <n v="239"/>
    <n v="0.95721077654516651"/>
    <n v="103627.17"/>
    <n v="614.01438534027682"/>
    <m/>
    <m/>
    <n v="1838.5333100029884"/>
    <n v="1.545583423508067"/>
    <m/>
    <m/>
    <n v="24036705800.758156"/>
    <m/>
    <m/>
    <m/>
    <n v="6.4723944744339912"/>
    <m/>
    <m/>
    <m/>
    <n v="5.5301911247130056"/>
    <m/>
    <m/>
    <m/>
    <m/>
    <m/>
    <n v="104349.48243475113"/>
    <m/>
  </r>
  <r>
    <x v="233"/>
    <n v="12.04"/>
    <n v="12.62"/>
    <n v="156146.95000000001"/>
    <n v="160404.1"/>
    <n v="101109.73"/>
    <n v="103859.99"/>
    <n v="7.5679509525805599E-5"/>
    <n v="103862.97963146583"/>
    <m/>
    <m/>
    <n v="116918408683.06694"/>
    <m/>
    <m/>
    <n v="91368483.651909649"/>
    <m/>
    <m/>
    <n v="11.767090933506196"/>
    <m/>
    <m/>
    <n v="185.53233383163186"/>
    <m/>
    <m/>
    <n v="27.826839281518545"/>
    <m/>
    <m/>
    <m/>
    <n v="103354.74926208281"/>
    <m/>
    <m/>
    <n v="240"/>
    <n v="0.95404120443740092"/>
    <n v="103869.07"/>
    <n v="615.39964196566496"/>
    <m/>
    <m/>
    <n v="1834.241566749846"/>
    <n v="1.5418293510999623"/>
    <m/>
    <m/>
    <n v="23809302078.274261"/>
    <m/>
    <m/>
    <m/>
    <n v="6.5026002175948561"/>
    <m/>
    <m/>
    <m/>
    <n v="5.5564735131482186"/>
    <m/>
    <m/>
    <m/>
    <m/>
    <m/>
    <n v="103862.97963146583"/>
    <m/>
  </r>
  <r>
    <x v="234"/>
    <n v="12.5"/>
    <n v="13.18"/>
    <n v="159246.76999999999"/>
    <n v="163576.29"/>
    <n v="102802.02"/>
    <n v="105590.45"/>
    <n v="7.5679509525805599E-5"/>
    <n v="105922.27852404586"/>
    <m/>
    <m/>
    <n v="121546525634.9608"/>
    <m/>
    <m/>
    <n v="94075700.932825938"/>
    <m/>
    <m/>
    <n v="11.65020984838864"/>
    <m/>
    <m/>
    <n v="188.63301902921083"/>
    <m/>
    <m/>
    <n v="27.364262032579301"/>
    <m/>
    <m/>
    <m/>
    <n v="105395.04287277699"/>
    <m/>
    <m/>
    <n v="241"/>
    <n v="0.94840667678300461"/>
    <n v="105575.92"/>
    <n v="625.46348263423613"/>
    <m/>
    <m/>
    <n v="1804.1000124044865"/>
    <n v="1.5163491658160473"/>
    <m/>
    <m/>
    <n v="24750184953.46109"/>
    <m/>
    <m/>
    <m/>
    <n v="6.3737063628159563"/>
    <m/>
    <m/>
    <m/>
    <n v="5.4467981045951044"/>
    <m/>
    <m/>
    <m/>
    <m/>
    <m/>
    <n v="105922.27852404586"/>
    <m/>
  </r>
  <r>
    <x v="235"/>
    <n v="12.93"/>
    <n v="13.21"/>
    <n v="163065.78"/>
    <n v="167486.75"/>
    <n v="103523.65"/>
    <n v="106323.67"/>
    <n v="7.5679509525805599E-5"/>
    <n v="108459.83128407689"/>
    <m/>
    <m/>
    <n v="127361796972.10524"/>
    <m/>
    <m/>
    <n v="97445882.084810019"/>
    <m/>
    <m/>
    <n v="11.510434346266631"/>
    <m/>
    <m/>
    <n v="189.95251726330281"/>
    <m/>
    <m/>
    <n v="27.17529607770491"/>
    <m/>
    <m/>
    <m/>
    <n v="107910.85767872536"/>
    <m/>
    <m/>
    <n v="242"/>
    <n v="0.97880393641180918"/>
    <n v="106635.34"/>
    <n v="631.6904775114707"/>
    <m/>
    <m/>
    <n v="1785.9964558819236"/>
    <n v="1.5009907962051976"/>
    <m/>
    <m/>
    <n v="25932668448.60025"/>
    <m/>
    <m/>
    <m/>
    <n v="6.2210465745807095"/>
    <m/>
    <m/>
    <m/>
    <n v="5.3167924913797968"/>
    <m/>
    <m/>
    <m/>
    <m/>
    <m/>
    <n v="108459.83128407689"/>
    <m/>
  </r>
  <r>
    <x v="236"/>
    <n v="11.94"/>
    <n v="12.58"/>
    <n v="157483.62"/>
    <n v="161740.57999999999"/>
    <n v="102198.28"/>
    <n v="104954.41"/>
    <n v="7.5679509525805599E-5"/>
    <n v="104744.41889769986"/>
    <m/>
    <m/>
    <n v="118626302229.61124"/>
    <m/>
    <m/>
    <n v="92427977.12029542"/>
    <m/>
    <m/>
    <n v="11.707356264744007"/>
    <m/>
    <m/>
    <n v="187.51606219712491"/>
    <m/>
    <m/>
    <n v="27.526330658784804"/>
    <m/>
    <m/>
    <m/>
    <n v="104204.99645592306"/>
    <m/>
    <m/>
    <n v="243"/>
    <n v="0.94912559618441972"/>
    <n v="104476.97"/>
    <n v="618.85631789124056"/>
    <m/>
    <m/>
    <n v="1822.1462085856881"/>
    <n v="1.5312266796872578"/>
    <m/>
    <m/>
    <n v="24152447829.856949"/>
    <m/>
    <m/>
    <m/>
    <n v="6.4341798368338479"/>
    <m/>
    <m/>
    <m/>
    <n v="5.4994148877043187"/>
    <m/>
    <m/>
    <m/>
    <m/>
    <m/>
    <n v="104744.41889769986"/>
    <m/>
  </r>
  <r>
    <x v="237"/>
    <n v="12.26"/>
    <n v="12.75"/>
    <n v="156895.79999999999"/>
    <n v="161100.15"/>
    <n v="101341.16"/>
    <n v="104050.34"/>
    <n v="7.5539651183342826E-5"/>
    <n v="104345.81877414422"/>
    <m/>
    <m/>
    <n v="117697584010.49025"/>
    <m/>
    <m/>
    <n v="91869720.401916251"/>
    <m/>
    <m/>
    <n v="11.728943779636953"/>
    <m/>
    <m/>
    <n v="185.92979457334931"/>
    <m/>
    <m/>
    <n v="27.766651804437185"/>
    <m/>
    <m/>
    <m/>
    <n v="103781.52926782399"/>
    <m/>
    <m/>
    <n v="244"/>
    <n v="0.96156862745098037"/>
    <n v="103799.91"/>
    <n v="614.70182303125091"/>
    <m/>
    <m/>
    <n v="1833.9545746972344"/>
    <n v="1.540711514046782"/>
    <m/>
    <m/>
    <n v="23958756872.745724"/>
    <m/>
    <m/>
    <m/>
    <n v="6.4587541547240042"/>
    <m/>
    <m/>
    <m/>
    <n v="5.5218313613887373"/>
    <m/>
    <m/>
    <m/>
    <m/>
    <m/>
    <n v="104345.81877414422"/>
    <m/>
  </r>
  <r>
    <x v="238"/>
    <n v="12.4"/>
    <n v="12.87"/>
    <n v="159356.99"/>
    <n v="163615.12"/>
    <n v="102531.32"/>
    <n v="105264.46"/>
    <n v="7.5539651183342826E-5"/>
    <n v="105980.08451039072"/>
    <m/>
    <m/>
    <n v="121376071666.28172"/>
    <m/>
    <m/>
    <n v="94017849.746697724"/>
    <m/>
    <m/>
    <n v="11.636866140652304"/>
    <m/>
    <m/>
    <n v="188.10878448405143"/>
    <m/>
    <m/>
    <n v="27.443712337074206"/>
    <m/>
    <m/>
    <m/>
    <n v="105398.01079496033"/>
    <m/>
    <m/>
    <n v="245"/>
    <n v="0.96348096348096357"/>
    <n v="105069.99"/>
    <n v="622.17463701707561"/>
    <m/>
    <m/>
    <n v="1811.5145838896174"/>
    <n v="1.5217153370278134"/>
    <m/>
    <m/>
    <n v="24705975170.700417"/>
    <m/>
    <m/>
    <m/>
    <n v="6.357628995485622"/>
    <m/>
    <m/>
    <m/>
    <n v="5.4358383949162068"/>
    <m/>
    <m/>
    <m/>
    <m/>
    <m/>
    <n v="105980.08451039072"/>
    <m/>
  </r>
  <r>
    <x v="239"/>
    <n v="12.7"/>
    <n v="13.45"/>
    <n v="162149.07"/>
    <n v="166469.44"/>
    <n v="102640.7"/>
    <n v="105368.8"/>
    <n v="7.5539651183342826E-5"/>
    <n v="107834.32292996446"/>
    <m/>
    <m/>
    <n v="125614773573.47772"/>
    <m/>
    <m/>
    <n v="96474857.394351259"/>
    <m/>
    <m/>
    <n v="11.534840185618243"/>
    <m/>
    <m/>
    <n v="188.30486652385989"/>
    <m/>
    <m/>
    <n v="27.417566640878572"/>
    <m/>
    <m/>
    <m/>
    <n v="107232.97521687482"/>
    <m/>
    <m/>
    <n v="246"/>
    <n v="0.94423791821561343"/>
    <n v="105992.13"/>
    <n v="627.58610552126652"/>
    <m/>
    <m/>
    <n v="1795.6159428181948"/>
    <n v="1.5082171161088656"/>
    <m/>
    <m/>
    <n v="25567121416.407158"/>
    <m/>
    <m/>
    <m/>
    <n v="6.2464271073375865"/>
    <m/>
    <m/>
    <m/>
    <n v="5.3412143061276991"/>
    <m/>
    <m/>
    <m/>
    <m/>
    <m/>
    <n v="107834.32292996446"/>
    <m/>
  </r>
  <r>
    <x v="240"/>
    <n v="12.49"/>
    <n v="13.42"/>
    <n v="161625.85"/>
    <n v="165919.70000000001"/>
    <n v="103315.02"/>
    <n v="106053.08"/>
    <n v="7.5539651183342826E-5"/>
    <n v="107483.74397809955"/>
    <m/>
    <m/>
    <n v="124788911467.93571"/>
    <m/>
    <m/>
    <n v="95993732.11885114"/>
    <m/>
    <m/>
    <n v="11.553363914090401"/>
    <m/>
    <m/>
    <n v="189.5373538530028"/>
    <m/>
    <m/>
    <n v="27.240563231171588"/>
    <m/>
    <m/>
    <m/>
    <n v="106875.12829528628"/>
    <m/>
    <m/>
    <n v="247"/>
    <n v="0.93070044709388977"/>
    <n v="106344.41"/>
    <n v="629.62281151415493"/>
    <m/>
    <m/>
    <n v="1789.647956474907"/>
    <n v="1.5030618453268805"/>
    <m/>
    <m/>
    <n v="25397402472.175159"/>
    <m/>
    <m/>
    <m/>
    <n v="6.2667630923358795"/>
    <m/>
    <m/>
    <m/>
    <n v="5.3590594555240418"/>
    <m/>
    <m/>
    <m/>
    <m/>
    <m/>
    <n v="107483.74397809955"/>
    <m/>
  </r>
  <r>
    <x v="241"/>
    <n v="12.8"/>
    <n v="13.77"/>
    <n v="162744.82999999999"/>
    <n v="167055.87"/>
    <n v="104155.65"/>
    <n v="106907.98"/>
    <n v="7.5539651183342826E-5"/>
    <n v="108225.24437699273"/>
    <m/>
    <m/>
    <n v="126501785249.02765"/>
    <m/>
    <m/>
    <n v="96976469.903225511"/>
    <m/>
    <m/>
    <n v="11.513286383739494"/>
    <m/>
    <m/>
    <n v="191.07487879816486"/>
    <m/>
    <m/>
    <n v="27.022017227570622"/>
    <m/>
    <m/>
    <m/>
    <n v="107603.22646649597"/>
    <m/>
    <m/>
    <n v="248"/>
    <n v="0.92955700798838059"/>
    <n v="107229.36"/>
    <n v="634.81267586115723"/>
    <m/>
    <m/>
    <n v="1774.755316992658"/>
    <n v="1.4904127492658159"/>
    <m/>
    <m/>
    <n v="25744362990.340031"/>
    <m/>
    <m/>
    <m/>
    <n v="6.223560237670533"/>
    <m/>
    <m/>
    <m/>
    <n v="5.3225673650314951"/>
    <m/>
    <m/>
    <m/>
    <m/>
    <m/>
    <n v="108225.24437699273"/>
    <m/>
  </r>
  <r>
    <x v="242"/>
    <n v="12.39"/>
    <n v="13.56"/>
    <n v="162777.81"/>
    <n v="167051.85999999999"/>
    <n v="104641.9"/>
    <n v="107382.85"/>
    <n v="7.6238960891039653E-5"/>
    <n v="108239.25790130437"/>
    <m/>
    <m/>
    <n v="126507489337.5943"/>
    <m/>
    <m/>
    <n v="96963174.937165663"/>
    <m/>
    <m/>
    <n v="11.511863226839269"/>
    <m/>
    <m/>
    <n v="191.95286850508958"/>
    <m/>
    <m/>
    <n v="26.905157329139787"/>
    <m/>
    <m/>
    <m/>
    <n v="107589.38945728337"/>
    <m/>
    <m/>
    <n v="249"/>
    <n v="0.91371681415929207"/>
    <n v="107599.02"/>
    <n v="636.85191062648551"/>
    <m/>
    <m/>
    <n v="1768.637066818643"/>
    <n v="1.484852387361578"/>
    <m/>
    <m/>
    <n v="25740524621.116047"/>
    <m/>
    <m/>
    <m/>
    <n v="6.2228400539513373"/>
    <m/>
    <m/>
    <m/>
    <n v="5.3233107745647406"/>
    <m/>
    <m/>
    <m/>
    <m/>
    <m/>
    <n v="108239.25790130437"/>
    <m/>
  </r>
  <r>
    <x v="243"/>
    <n v="13.15"/>
    <n v="14.03"/>
    <n v="166625.28"/>
    <n v="170987.62"/>
    <n v="105677.43"/>
    <n v="108437.32"/>
    <n v="7.6238960891039653E-5"/>
    <n v="110794.93505651018"/>
    <m/>
    <m/>
    <n v="132472660728.2744"/>
    <m/>
    <m/>
    <n v="100386486.36550717"/>
    <m/>
    <m/>
    <n v="11.375738582708415"/>
    <m/>
    <m/>
    <n v="193.84769582839331"/>
    <m/>
    <m/>
    <n v="26.642001825675365"/>
    <m/>
    <m/>
    <m/>
    <n v="110120.36769665951"/>
    <m/>
    <m/>
    <n v="250"/>
    <n v="0.93727726300784042"/>
    <n v="109045.6"/>
    <n v="645.36346350952249"/>
    <m/>
    <m/>
    <n v="1744.8592014801063"/>
    <n v="1.464750909248026"/>
    <m/>
    <m/>
    <n v="26952515449.916641"/>
    <m/>
    <m/>
    <m/>
    <n v="6.0759462626586975"/>
    <m/>
    <m/>
    <m/>
    <n v="5.1980970245630607"/>
    <m/>
    <m/>
    <m/>
    <m/>
    <m/>
    <n v="110794.93505651018"/>
    <m/>
  </r>
  <r>
    <x v="244"/>
    <n v="13.49"/>
    <n v="14.36"/>
    <n v="170739.57"/>
    <n v="175196.58"/>
    <n v="107414.58"/>
    <n v="110211.57"/>
    <n v="7.6238960891039653E-5"/>
    <n v="113527.90107209822"/>
    <m/>
    <m/>
    <n v="138998757834.80688"/>
    <m/>
    <m/>
    <n v="104089586.44383578"/>
    <m/>
    <m/>
    <n v="11.235220445992349"/>
    <m/>
    <m/>
    <n v="197.02940462476914"/>
    <m/>
    <m/>
    <n v="26.20711440166259"/>
    <m/>
    <m/>
    <m/>
    <n v="112827.11092057136"/>
    <m/>
    <m/>
    <n v="251"/>
    <n v="0.93941504178272983"/>
    <n v="110781.63"/>
    <n v="655.58659853580036"/>
    <m/>
    <m/>
    <n v="1717.0806581959619"/>
    <n v="1.4412951119171349"/>
    <m/>
    <m/>
    <n v="28278466249.566353"/>
    <m/>
    <m/>
    <m/>
    <n v="5.9261072780921138"/>
    <m/>
    <m/>
    <m/>
    <n v="5.070341850946563"/>
    <m/>
    <m/>
    <m/>
    <m/>
    <m/>
    <n v="113527.90107209822"/>
    <m/>
  </r>
  <r>
    <x v="245"/>
    <n v="13.29"/>
    <n v="14.73"/>
    <n v="170931.59"/>
    <n v="175380.26"/>
    <n v="108333.15"/>
    <n v="111145.66"/>
    <n v="7.6238960891039653E-5"/>
    <n v="113652.80739724156"/>
    <m/>
    <m/>
    <n v="139294539287.78061"/>
    <m/>
    <m/>
    <n v="104249768.01530182"/>
    <m/>
    <m/>
    <n v="11.228823190921759"/>
    <m/>
    <m/>
    <n v="198.70948229735652"/>
    <m/>
    <m/>
    <n v="25.986017924552648"/>
    <m/>
    <m/>
    <m/>
    <n v="112941.46353380955"/>
    <m/>
    <m/>
    <n v="252"/>
    <n v="0.90224032586558034"/>
    <n v="111524.17"/>
    <n v="659.92928956615162"/>
    <m/>
    <m/>
    <n v="1705.5715201562271"/>
    <n v="1.4314987804328543"/>
    <m/>
    <m/>
    <n v="28336806854.626633"/>
    <m/>
    <m/>
    <m/>
    <n v="5.9196184940149967"/>
    <m/>
    <m/>
    <m/>
    <n v="5.0652248072613535"/>
    <m/>
    <m/>
    <m/>
    <m/>
    <m/>
    <n v="113652.80739724156"/>
    <m/>
  </r>
  <r>
    <x v="246"/>
    <n v="13.14"/>
    <n v="14.51"/>
    <n v="170583.78"/>
    <n v="175010.03"/>
    <n v="108871.84"/>
    <n v="111689.86"/>
    <n v="7.6238960891039653E-5"/>
    <n v="113418.7821068484"/>
    <m/>
    <m/>
    <n v="138710738678.78278"/>
    <m/>
    <m/>
    <n v="103916157.14970429"/>
    <m/>
    <m/>
    <n v="11.240167146389615"/>
    <m/>
    <m/>
    <n v="199.69270211779073"/>
    <m/>
    <m/>
    <n v="25.859798194348215"/>
    <m/>
    <m/>
    <m/>
    <n v="112699.11324654255"/>
    <m/>
    <m/>
    <n v="253"/>
    <n v="0.90558235699517575"/>
    <n v="111850.08"/>
    <n v="661.80613888688481"/>
    <m/>
    <m/>
    <n v="1700.5872838769153"/>
    <n v="1.4271801724058608"/>
    <m/>
    <m/>
    <n v="28216217242.262138"/>
    <m/>
    <m/>
    <m/>
    <n v="5.931838595031433"/>
    <m/>
    <m/>
    <m/>
    <n v="5.0761168056869863"/>
    <m/>
    <m/>
    <m/>
    <m/>
    <m/>
    <n v="113418.7821068484"/>
    <m/>
  </r>
  <r>
    <x v="247"/>
    <n v="13.61"/>
    <n v="14.82"/>
    <n v="170161.86"/>
    <n v="174537.13"/>
    <n v="110272.98"/>
    <n v="113101.72"/>
    <n v="7.8057376700968462E-5"/>
    <n v="113129.97742980631"/>
    <m/>
    <m/>
    <n v="137974706847.41449"/>
    <m/>
    <m/>
    <n v="103484502.00661823"/>
    <m/>
    <m/>
    <n v="11.253827005623938"/>
    <m/>
    <m/>
    <n v="202.24787746847261"/>
    <m/>
    <m/>
    <n v="25.536053273754831"/>
    <m/>
    <m/>
    <m/>
    <n v="112382.82998403274"/>
    <m/>
    <m/>
    <n v="254"/>
    <n v="0.91835357624831304"/>
    <n v="113599.11"/>
    <n v="671.99754304853684"/>
    <m/>
    <m/>
    <n v="1673.9947398472711"/>
    <n v="1.4044634873777058"/>
    <m/>
    <m/>
    <n v="28060892388.355057"/>
    <m/>
    <m/>
    <m/>
    <n v="5.9470361659098883"/>
    <m/>
    <m/>
    <m/>
    <n v="5.0904325294618893"/>
    <m/>
    <m/>
    <m/>
    <m/>
    <m/>
    <n v="113129.97742980631"/>
    <m/>
  </r>
  <r>
    <x v="248"/>
    <n v="14.27"/>
    <n v="14.97"/>
    <n v="173295.59"/>
    <n v="177737.82"/>
    <n v="113386.84"/>
    <n v="116286.63"/>
    <n v="7.8057376700968462E-5"/>
    <n v="115210.58918525459"/>
    <m/>
    <m/>
    <n v="143039810613.54596"/>
    <m/>
    <m/>
    <n v="106327491.99176808"/>
    <m/>
    <m/>
    <n v="11.150135689550853"/>
    <m/>
    <m/>
    <n v="207.95383014933782"/>
    <m/>
    <m/>
    <n v="24.817985047800576"/>
    <m/>
    <m/>
    <m/>
    <n v="114439.73433598231"/>
    <m/>
    <m/>
    <n v="255"/>
    <n v="0.95323981295925175"/>
    <n v="116645.51"/>
    <n v="689.96469793030997"/>
    <m/>
    <m/>
    <n v="1629.1030362461538"/>
    <n v="1.3666702682938721"/>
    <m/>
    <m/>
    <n v="29089082421.014652"/>
    <m/>
    <m/>
    <m/>
    <n v="5.8377065530540877"/>
    <m/>
    <m/>
    <m/>
    <n v="4.9972885934845444"/>
    <m/>
    <m/>
    <m/>
    <m/>
    <m/>
    <n v="115210.58918525459"/>
    <m/>
  </r>
  <r>
    <x v="249"/>
    <n v="14.06"/>
    <n v="15.06"/>
    <n v="174425.69"/>
    <n v="178883.01"/>
    <n v="114307.98"/>
    <n v="117222.25"/>
    <n v="7.8057376700968462E-5"/>
    <n v="115959.07610536242"/>
    <m/>
    <m/>
    <n v="144887821898.91803"/>
    <m/>
    <m/>
    <n v="107351498.95381545"/>
    <m/>
    <m/>
    <n v="11.113712312770172"/>
    <m/>
    <m/>
    <n v="209.63810827869796"/>
    <m/>
    <m/>
    <n v="24.619315383608626"/>
    <m/>
    <m/>
    <m/>
    <n v="115173.07013359095"/>
    <m/>
    <m/>
    <n v="256"/>
    <n v="0.93359893758300128"/>
    <n v="117331.58"/>
    <n v="693.9686494235691"/>
    <m/>
    <m/>
    <n v="1619.5211953327967"/>
    <n v="1.3585031785599166"/>
    <m/>
    <m/>
    <n v="29462939699.959183"/>
    <m/>
    <m/>
    <m/>
    <n v="5.7998232398708449"/>
    <m/>
    <m/>
    <m/>
    <n v="4.9652942754280556"/>
    <m/>
    <m/>
    <m/>
    <m/>
    <m/>
    <n v="115959.07610536242"/>
    <m/>
  </r>
  <r>
    <x v="250"/>
    <n v="13.42"/>
    <n v="14.94"/>
    <n v="171734.03"/>
    <n v="176108.61"/>
    <n v="112676.89"/>
    <n v="115540.43"/>
    <n v="7.8057376700968462E-5"/>
    <n v="114166.8631351912"/>
    <m/>
    <m/>
    <n v="140398136136.83954"/>
    <m/>
    <m/>
    <n v="104850500.84365629"/>
    <m/>
    <m/>
    <n v="11.199390510167103"/>
    <m/>
    <m/>
    <n v="206.64168934831861"/>
    <m/>
    <m/>
    <n v="24.973561150676581"/>
    <m/>
    <m/>
    <m/>
    <n v="113382.83118272551"/>
    <m/>
    <m/>
    <n v="257"/>
    <n v="0.89825970548862122"/>
    <n v="115760.06"/>
    <n v="684.6202859632017"/>
    <m/>
    <m/>
    <n v="1641.2127974478403"/>
    <n v="1.3765682445343368"/>
    <m/>
    <m/>
    <n v="28548062113.018173"/>
    <m/>
    <m/>
    <m/>
    <n v="5.8895017325736765"/>
    <m/>
    <m/>
    <m/>
    <n v="5.042510987226839"/>
    <m/>
    <m/>
    <m/>
    <m/>
    <m/>
    <n v="114166.8631351912"/>
    <m/>
  </r>
  <r>
    <x v="251"/>
    <n v="13.75"/>
    <n v="15.01"/>
    <n v="173365.83"/>
    <n v="177726.99"/>
    <n v="113150.6"/>
    <n v="115990.09"/>
    <n v="7.749783174482161E-5"/>
    <n v="115240.42495822682"/>
    <m/>
    <m/>
    <n v="142997030551.1051"/>
    <m/>
    <m/>
    <n v="106281485.7188831"/>
    <m/>
    <m/>
    <n v="11.145915505383421"/>
    <m/>
    <m/>
    <n v="207.49020236899068"/>
    <m/>
    <m/>
    <n v="24.880400462544738"/>
    <m/>
    <m/>
    <m/>
    <n v="114408.82511831645"/>
    <m/>
    <m/>
    <n v="258"/>
    <n v="0.91605596269153899"/>
    <n v="116356.16"/>
    <n v="687.93079757760495"/>
    <m/>
    <m/>
    <n v="1632.761463295468"/>
    <n v="1.3689604799621014"/>
    <m/>
    <m/>
    <n v="29068837999.464996"/>
    <m/>
    <m/>
    <m/>
    <n v="5.8342920923413972"/>
    <m/>
    <m/>
    <m/>
    <n v="4.9969928187608037"/>
    <m/>
    <m/>
    <m/>
    <m/>
    <m/>
    <n v="115240.42495822682"/>
    <m/>
  </r>
  <r>
    <x v="252"/>
    <n v="14.49"/>
    <n v="15.19"/>
    <n v="181696.4"/>
    <n v="186253.35"/>
    <n v="113881.83"/>
    <n v="116730.68"/>
    <n v="7.749783174482161E-5"/>
    <n v="120775.00962895862"/>
    <m/>
    <m/>
    <n v="156722507807.70547"/>
    <m/>
    <m/>
    <n v="113925845.02636494"/>
    <m/>
    <m/>
    <n v="10.878063982525211"/>
    <m/>
    <m/>
    <n v="208.82600520720564"/>
    <m/>
    <m/>
    <n v="24.722542055500149"/>
    <m/>
    <m/>
    <m/>
    <n v="119893.34882645692"/>
    <m/>
    <m/>
    <n v="259"/>
    <n v="0.95391705069124433"/>
    <n v="117678.68"/>
    <n v="695.69558726398918"/>
    <m/>
    <m/>
    <n v="1614.2032735920823"/>
    <n v="1.3532723932811677"/>
    <m/>
    <m/>
    <n v="31856889228.026123"/>
    <m/>
    <m/>
    <m/>
    <n v="5.5541362628063968"/>
    <m/>
    <m/>
    <m/>
    <n v="4.7574574087433676"/>
    <m/>
    <m/>
    <m/>
    <m/>
    <m/>
    <n v="120775.00962895862"/>
    <m/>
  </r>
  <r>
    <x v="253"/>
    <n v="13.64"/>
    <n v="14.51"/>
    <n v="172963.86"/>
    <n v="177287.36"/>
    <n v="113360.56"/>
    <n v="116187.32"/>
    <n v="7.749783174482161E-5"/>
    <n v="114967.61901383332"/>
    <m/>
    <m/>
    <n v="141638252885.75708"/>
    <m/>
    <m/>
    <n v="105695923.78268787"/>
    <m/>
    <m/>
    <n v="11.139388206806267"/>
    <m/>
    <m/>
    <n v="207.86507970365713"/>
    <m/>
    <m/>
    <n v="24.838627184388841"/>
    <m/>
    <m/>
    <m/>
    <n v="114117.86267839401"/>
    <m/>
    <m/>
    <n v="260"/>
    <n v="0.94004135079255691"/>
    <n v="116882.86"/>
    <n v="690.93688579753439"/>
    <m/>
    <m/>
    <n v="1625.1195691282833"/>
    <n v="1.3622949536508211"/>
    <m/>
    <m/>
    <n v="28788822000.600384"/>
    <m/>
    <m/>
    <m/>
    <n v="5.8212339000843345"/>
    <m/>
    <m/>
    <m/>
    <n v="4.9866771277051605"/>
    <m/>
    <m/>
    <m/>
    <m/>
    <m/>
    <n v="114967.61901383332"/>
    <m/>
  </r>
  <r>
    <x v="254"/>
    <n v="14.02"/>
    <n v="14.62"/>
    <n v="172656.52"/>
    <n v="176958.6"/>
    <n v="112899.11"/>
    <n v="115705.36"/>
    <n v="7.749783174482161E-5"/>
    <n v="114760.53436905424"/>
    <m/>
    <m/>
    <n v="141117504487.45361"/>
    <m/>
    <m/>
    <n v="105398369.60345308"/>
    <m/>
    <m/>
    <n v="11.149212566475926"/>
    <m/>
    <m/>
    <n v="207.01388799156211"/>
    <m/>
    <m/>
    <n v="24.942671440802393"/>
    <m/>
    <m/>
    <m/>
    <n v="113902.27225067039"/>
    <m/>
    <m/>
    <n v="261"/>
    <n v="0.95896032831737343"/>
    <n v="116624.14"/>
    <n v="689.35366779732033"/>
    <m/>
    <m/>
    <n v="1628.7167683662628"/>
    <n v="1.3651809671321009"/>
    <m/>
    <m/>
    <n v="28681084017.489639"/>
    <m/>
    <m/>
    <m/>
    <n v="5.8317571123173249"/>
    <m/>
    <m/>
    <m/>
    <n v="4.9961267670475697"/>
    <m/>
    <m/>
    <m/>
    <m/>
    <m/>
    <n v="114760.53436905424"/>
    <m/>
  </r>
  <r>
    <x v="255"/>
    <n v="14.09"/>
    <n v="15.02"/>
    <n v="176098.43"/>
    <n v="180472.56"/>
    <n v="114697.69"/>
    <n v="117539.67"/>
    <n v="7.749783174482161E-5"/>
    <n v="117045.43307891555"/>
    <m/>
    <m/>
    <n v="146726731513.9111"/>
    <m/>
    <m/>
    <n v="108534138.32517196"/>
    <m/>
    <m/>
    <n v="11.038015675931684"/>
    <m/>
    <m/>
    <n v="210.30666926341203"/>
    <m/>
    <m/>
    <n v="24.548242618750525"/>
    <m/>
    <m/>
    <m/>
    <n v="116160.03951838515"/>
    <m/>
    <m/>
    <n v="262"/>
    <n v="0.93808255659121176"/>
    <n v="118122.39"/>
    <n v="698.15515647743848"/>
    <m/>
    <m/>
    <n v="1607.7929279143223"/>
    <n v="1.3475149760405984"/>
    <m/>
    <m/>
    <n v="29819149862.157391"/>
    <m/>
    <m/>
    <m/>
    <n v="5.7156866213865385"/>
    <m/>
    <m/>
    <m/>
    <n v="4.8971144314468855"/>
    <m/>
    <m/>
    <m/>
    <m/>
    <m/>
    <n v="117045.43307891555"/>
    <m/>
  </r>
  <r>
    <x v="256"/>
    <n v="14.11"/>
    <n v="15"/>
    <n v="180576.43"/>
    <n v="185019.83"/>
    <n v="114147.33"/>
    <n v="116948.34"/>
    <n v="7.6238960891039653E-5"/>
    <n v="120012.99729860602"/>
    <m/>
    <m/>
    <n v="154135069696.58145"/>
    <m/>
    <m/>
    <n v="112624766.09468441"/>
    <m/>
    <m/>
    <n v="10.897478193861128"/>
    <m/>
    <m/>
    <n v="209.28223374966907"/>
    <m/>
    <m/>
    <n v="24.674647713040457"/>
    <m/>
    <m/>
    <m/>
    <n v="119074.40607256515"/>
    <m/>
    <m/>
    <n v="263"/>
    <n v="0.94066666666666665"/>
    <n v="117758.65"/>
    <n v="695.84226934347828"/>
    <m/>
    <m/>
    <n v="1612.7438825944598"/>
    <n v="1.3512800894981163"/>
    <m/>
    <m/>
    <n v="31318657613.896046"/>
    <m/>
    <m/>
    <m/>
    <n v="5.5708930693578429"/>
    <m/>
    <m/>
    <m/>
    <n v="4.7743046699235903"/>
    <m/>
    <m/>
    <m/>
    <m/>
    <m/>
    <n v="120012.99729860602"/>
    <m/>
  </r>
  <r>
    <x v="257"/>
    <n v="13.68"/>
    <n v="14.47"/>
    <n v="178261.03"/>
    <n v="182633.35"/>
    <n v="113835.73"/>
    <n v="116620.18"/>
    <n v="7.6238960891039653E-5"/>
    <n v="118471.26924972724"/>
    <m/>
    <m/>
    <n v="150163504384.98483"/>
    <m/>
    <m/>
    <n v="110442006.83371724"/>
    <m/>
    <m/>
    <n v="10.967263003041511"/>
    <m/>
    <m/>
    <n v="208.70584485795155"/>
    <m/>
    <m/>
    <n v="24.744856661924867"/>
    <m/>
    <m/>
    <m/>
    <n v="117534.42575274011"/>
    <m/>
    <m/>
    <n v="264"/>
    <n v="0.94540428472702132"/>
    <n v="117591.54"/>
    <n v="694.80055147577366"/>
    <m/>
    <m/>
    <n v="1615.0325096313729"/>
    <n v="1.3530694004282433"/>
    <m/>
    <m/>
    <n v="30509701450.413063"/>
    <m/>
    <m/>
    <m/>
    <n v="5.6424864725038839"/>
    <m/>
    <m/>
    <m/>
    <n v="4.8360759045527102"/>
    <m/>
    <m/>
    <m/>
    <m/>
    <m/>
    <n v="118471.26924972724"/>
    <m/>
  </r>
  <r>
    <x v="258"/>
    <n v="13.15"/>
    <n v="14.08"/>
    <n v="169285.31"/>
    <n v="173423.55"/>
    <n v="112452.92"/>
    <n v="115194.66"/>
    <n v="7.6238960891039653E-5"/>
    <n v="112503.31335929618"/>
    <m/>
    <m/>
    <n v="135022860940.19997"/>
    <m/>
    <m/>
    <n v="102084543.68878308"/>
    <m/>
    <m/>
    <n v="11.243282253367555"/>
    <m/>
    <m/>
    <n v="206.16558090638239"/>
    <m/>
    <m/>
    <n v="25.0483113987151"/>
    <m/>
    <m/>
    <m/>
    <n v="111603.5307846607"/>
    <m/>
    <m/>
    <n v="265"/>
    <n v="0.93394886363636365"/>
    <n v="116193.96"/>
    <n v="686.48921328637971"/>
    <m/>
    <m/>
    <n v="1634.2272334593847"/>
    <n v="1.3690208945911175"/>
    <m/>
    <m/>
    <n v="27431702110.403923"/>
    <m/>
    <m/>
    <m/>
    <n v="5.9267486589704728"/>
    <m/>
    <m/>
    <m/>
    <n v="5.080148026257473"/>
    <m/>
    <m/>
    <m/>
    <m/>
    <m/>
    <n v="112503.31335929618"/>
    <m/>
  </r>
  <r>
    <x v="259"/>
    <n v="12.33"/>
    <n v="13.67"/>
    <n v="166238.41"/>
    <n v="170288.94"/>
    <n v="110522.46"/>
    <n v="113208.35"/>
    <n v="7.6238960891039653E-5"/>
    <n v="110475.7164230154"/>
    <m/>
    <m/>
    <n v="130145855451.22539"/>
    <m/>
    <m/>
    <n v="99313447.905650824"/>
    <m/>
    <m/>
    <n v="11.344379895506005"/>
    <m/>
    <m/>
    <n v="202.62143096900172"/>
    <m/>
    <m/>
    <n v="25.481221442015389"/>
    <m/>
    <m/>
    <m/>
    <n v="109582.48953490888"/>
    <m/>
    <m/>
    <n v="266"/>
    <n v="0.90197512801755675"/>
    <n v="113933.91"/>
    <n v="673.08398036129779"/>
    <m/>
    <m/>
    <n v="1666.0140428510251"/>
    <n v="1.3955169639496658"/>
    <m/>
    <m/>
    <n v="26439161623.43005"/>
    <m/>
    <m/>
    <m/>
    <n v="6.0335929049675041"/>
    <m/>
    <m/>
    <m/>
    <n v="5.1721741100699239"/>
    <m/>
    <m/>
    <m/>
    <m/>
    <m/>
    <n v="110475.7164230154"/>
    <m/>
  </r>
  <r>
    <x v="260"/>
    <n v="12.62"/>
    <n v="13.87"/>
    <n v="165849.09"/>
    <n v="169877.15"/>
    <n v="110262.59"/>
    <n v="112933.53"/>
    <n v="7.6238960891039653E-5"/>
    <n v="110214.3016947523"/>
    <m/>
    <m/>
    <n v="129520441530.91693"/>
    <m/>
    <m/>
    <n v="98949876.02326639"/>
    <m/>
    <m/>
    <n v="11.357582846624213"/>
    <m/>
    <m/>
    <n v="202.14008086004401"/>
    <m/>
    <m/>
    <n v="25.544081255723967"/>
    <m/>
    <m/>
    <m/>
    <n v="109313.68754756803"/>
    <m/>
    <m/>
    <n v="267"/>
    <n v="0.9098774333093006"/>
    <n v="113584.85"/>
    <n v="670.96945409714567"/>
    <m/>
    <m/>
    <n v="1671.1182200165201"/>
    <n v="1.3996597249491696"/>
    <m/>
    <m/>
    <n v="26310405450.627754"/>
    <m/>
    <m/>
    <m/>
    <n v="6.0479015469382693"/>
    <m/>
    <m/>
    <m/>
    <n v="5.184884891582155"/>
    <m/>
    <m/>
    <m/>
    <m/>
    <m/>
    <n v="110214.3016947523"/>
    <m/>
  </r>
  <r>
    <x v="261"/>
    <n v="11.98"/>
    <n v="13.95"/>
    <n v="164706.15"/>
    <n v="168667.6"/>
    <n v="111040.5"/>
    <n v="113704.45"/>
    <n v="7.5539651183342826E-5"/>
    <n v="109446.75932215789"/>
    <m/>
    <m/>
    <n v="127687651983.94658"/>
    <m/>
    <m/>
    <n v="97883173.519923791"/>
    <m/>
    <m/>
    <n v="11.396470978433435"/>
    <m/>
    <m/>
    <n v="203.55130210381219"/>
    <m/>
    <m/>
    <n v="25.372643651679333"/>
    <m/>
    <m/>
    <m/>
    <n v="108524.00633286893"/>
    <m/>
    <m/>
    <n v="268"/>
    <n v="0.85878136200716848"/>
    <n v="113869.15"/>
    <n v="672.49132023834557"/>
    <m/>
    <m/>
    <n v="1666.9354534772267"/>
    <n v="1.3957594058444442"/>
    <m/>
    <m/>
    <n v="25933115720.333282"/>
    <m/>
    <m/>
    <m/>
    <n v="6.0901124585349384"/>
    <m/>
    <m/>
    <m/>
    <n v="5.2224169586322349"/>
    <m/>
    <m/>
    <m/>
    <m/>
    <m/>
    <n v="109446.75932215789"/>
    <m/>
  </r>
  <r>
    <x v="262"/>
    <n v="11.3"/>
    <n v="13.57"/>
    <n v="160674.81"/>
    <n v="164526.56"/>
    <n v="109109.97"/>
    <n v="111719.02"/>
    <n v="7.5539651183342826E-5"/>
    <n v="106765.34219304111"/>
    <m/>
    <m/>
    <n v="121421492225.68364"/>
    <m/>
    <m/>
    <n v="94275230.611825153"/>
    <m/>
    <m/>
    <n v="11.53584961264978"/>
    <m/>
    <m/>
    <n v="200.00751905718542"/>
    <m/>
    <m/>
    <n v="25.816678830363948"/>
    <m/>
    <m/>
    <m/>
    <n v="105855.89005464663"/>
    <m/>
    <m/>
    <n v="269"/>
    <n v="0.83271923360353728"/>
    <n v="111347.38"/>
    <n v="657.54684016974591"/>
    <m/>
    <m/>
    <n v="1703.8517544991914"/>
    <n v="1.4265349449105582"/>
    <m/>
    <m/>
    <n v="24658891734.037052"/>
    <m/>
    <m/>
    <m/>
    <n v="6.2393431482742718"/>
    <m/>
    <m/>
    <m/>
    <n v="5.3508413335695426"/>
    <m/>
    <m/>
    <m/>
    <m/>
    <m/>
    <n v="106765.34219304111"/>
    <m/>
  </r>
  <r>
    <x v="263"/>
    <n v="13.31"/>
    <n v="14.55"/>
    <n v="167722.78"/>
    <n v="171731.06"/>
    <n v="111412.34"/>
    <n v="114068"/>
    <n v="7.5539651183342826E-5"/>
    <n v="111445.86612125112"/>
    <m/>
    <m/>
    <n v="132059418044.98128"/>
    <m/>
    <m/>
    <n v="100464212.03788863"/>
    <m/>
    <m/>
    <n v="11.282766258462434"/>
    <m/>
    <m/>
    <n v="204.22297219398988"/>
    <m/>
    <m/>
    <n v="25.27483730587786"/>
    <m/>
    <m/>
    <m/>
    <n v="110487.39123841893"/>
    <m/>
    <m/>
    <n v="270"/>
    <n v="0.91477663230240547"/>
    <n v="113743.74"/>
    <n v="671.64577123900392"/>
    <m/>
    <m/>
    <n v="1667.1823493420004"/>
    <n v="1.3957014895026858"/>
    <m/>
    <m/>
    <n v="26817578336.11145"/>
    <m/>
    <m/>
    <m/>
    <n v="5.9658489146950728"/>
    <m/>
    <m/>
    <m/>
    <n v="5.1167290907173228"/>
    <m/>
    <m/>
    <m/>
    <m/>
    <m/>
    <n v="111445.86612125112"/>
    <m/>
  </r>
  <r>
    <x v="264"/>
    <n v="14.53"/>
    <n v="15.53"/>
    <n v="177630.2"/>
    <n v="181862.28"/>
    <n v="115801.85"/>
    <n v="118553.52"/>
    <n v="7.5539651183342826E-5"/>
    <n v="118026.11897805973"/>
    <m/>
    <m/>
    <n v="147645504474.78339"/>
    <m/>
    <m/>
    <n v="109350808.94045313"/>
    <m/>
    <m/>
    <n v="10.949459632922355"/>
    <m/>
    <m/>
    <n v="212.26393176921692"/>
    <m/>
    <m/>
    <n v="24.281885664617633"/>
    <m/>
    <m/>
    <m/>
    <n v="117001.48081389572"/>
    <m/>
    <m/>
    <n v="271"/>
    <n v="0.93560849967804249"/>
    <n v="118883.87"/>
    <n v="701.94292766356546"/>
    <m/>
    <m/>
    <n v="1591.8416403999233"/>
    <n v="1.3325027949463892"/>
    <m/>
    <m/>
    <n v="29980757230.188232"/>
    <m/>
    <m/>
    <m/>
    <n v="5.613634060792597"/>
    <m/>
    <m/>
    <m/>
    <n v="4.81505489284479"/>
    <m/>
    <m/>
    <m/>
    <m/>
    <m/>
    <n v="118026.11897805973"/>
    <m/>
  </r>
  <r>
    <x v="265"/>
    <n v="17.739999999999998"/>
    <n v="17.25"/>
    <n v="185562.73"/>
    <n v="189970.07"/>
    <n v="120220.82"/>
    <n v="123068.54"/>
    <n v="7.5539651183342826E-5"/>
    <n v="123293.87017760602"/>
    <m/>
    <m/>
    <n v="160815055750.466"/>
    <m/>
    <m/>
    <n v="116659499.44988844"/>
    <m/>
    <m/>
    <n v="10.7049011105847"/>
    <m/>
    <m/>
    <n v="220.3584977332421"/>
    <m/>
    <m/>
    <n v="23.358029143983778"/>
    <m/>
    <m/>
    <m/>
    <n v="122213.3834621618"/>
    <m/>
    <m/>
    <n v="272"/>
    <n v="1.0284057971014491"/>
    <n v="123533.51"/>
    <n v="729.33950497973308"/>
    <m/>
    <m/>
    <n v="1529.5834840590414"/>
    <n v="1.2802662074777795"/>
    <m/>
    <m/>
    <n v="32652862997.227974"/>
    <m/>
    <m/>
    <m/>
    <n v="5.3631170463953044"/>
    <m/>
    <m/>
    <m/>
    <n v="4.6005673216176506"/>
    <m/>
    <m/>
    <m/>
    <m/>
    <m/>
    <n v="123293.87017760602"/>
    <m/>
  </r>
  <r>
    <x v="266"/>
    <n v="16.559999999999999"/>
    <n v="16.55"/>
    <n v="185578.95"/>
    <n v="189943.62"/>
    <n v="120462.21"/>
    <n v="123287.75"/>
    <n v="7.8197267440627272E-5"/>
    <n v="123295.62766992803"/>
    <m/>
    <m/>
    <n v="160786187220.52805"/>
    <m/>
    <m/>
    <n v="116623344.33090547"/>
    <m/>
    <m/>
    <n v="10.704194549441125"/>
    <m/>
    <m/>
    <n v="220.78480167605127"/>
    <m/>
    <m/>
    <n v="23.319306558237155"/>
    <m/>
    <m/>
    <m/>
    <n v="122183.58669711524"/>
    <m/>
    <m/>
    <n v="273"/>
    <n v="1.0006042296072506"/>
    <n v="124074.85"/>
    <n v="732.36398554445589"/>
    <m/>
    <m/>
    <n v="1522.8806491500316"/>
    <n v="1.2742934566600053"/>
    <m/>
    <m/>
    <n v="32640470280.587368"/>
    <m/>
    <m/>
    <m/>
    <n v="5.363114329900843"/>
    <m/>
    <m/>
    <m/>
    <n v="4.6017400663662089"/>
    <m/>
    <m/>
    <m/>
    <m/>
    <m/>
    <n v="123295.62766992803"/>
    <m/>
  </r>
  <r>
    <x v="267"/>
    <n v="14.96"/>
    <n v="15.38"/>
    <n v="178416.87"/>
    <n v="182598.24"/>
    <n v="117187.55"/>
    <n v="119926.64"/>
    <n v="7.8197267440627272E-5"/>
    <n v="118534.36816771451"/>
    <m/>
    <m/>
    <n v="148355437310.21454"/>
    <m/>
    <m/>
    <n v="109854665.5130365"/>
    <m/>
    <m/>
    <n v="10.910674238640466"/>
    <m/>
    <m/>
    <n v="214.77772244220046"/>
    <m/>
    <m/>
    <n v="23.956032148839011"/>
    <m/>
    <m/>
    <m/>
    <n v="117454.48481613316"/>
    <m/>
    <m/>
    <n v="274"/>
    <n v="0.9726918075422627"/>
    <n v="120169.92"/>
    <n v="709.25936792777077"/>
    <m/>
    <m/>
    <n v="1570.8093174763319"/>
    <n v="1.3142738982840878"/>
    <m/>
    <m/>
    <n v="30114952010.173431"/>
    <m/>
    <m/>
    <m/>
    <n v="5.5702538597093154"/>
    <m/>
    <m/>
    <m/>
    <n v="4.7798926347944333"/>
    <m/>
    <m/>
    <m/>
    <m/>
    <m/>
    <n v="118534.36816771451"/>
    <m/>
  </r>
  <r>
    <x v="268"/>
    <n v="16.920000000000002"/>
    <n v="16.72"/>
    <n v="183066.57"/>
    <n v="187342.63"/>
    <n v="120830.36"/>
    <n v="123645.22"/>
    <n v="7.8197267440627272E-5"/>
    <n v="121620.51207428248"/>
    <m/>
    <m/>
    <n v="156069927211.64319"/>
    <m/>
    <m/>
    <n v="114132295.73358636"/>
    <m/>
    <m/>
    <n v="10.768443194284419"/>
    <m/>
    <m/>
    <n v="221.44875226538647"/>
    <m/>
    <m/>
    <n v="23.214181168288878"/>
    <m/>
    <m/>
    <m/>
    <n v="120502.06460092716"/>
    <m/>
    <m/>
    <n v="275"/>
    <n v="1.0119617224880384"/>
    <n v="124316.73"/>
    <n v="733.67711834001977"/>
    <m/>
    <m/>
    <n v="1516.604007313822"/>
    <n v="1.2688007965698185"/>
    <m/>
    <m/>
    <n v="31678818223.558167"/>
    <m/>
    <m/>
    <m/>
    <n v="5.4252710905081054"/>
    <m/>
    <m/>
    <m/>
    <n v="4.6558901227438545"/>
    <m/>
    <m/>
    <m/>
    <m/>
    <m/>
    <n v="121620.51207428248"/>
    <m/>
  </r>
  <r>
    <x v="269"/>
    <n v="14.41"/>
    <n v="14.87"/>
    <n v="173163.42"/>
    <n v="177193.51"/>
    <n v="113161.08"/>
    <n v="115787.61"/>
    <n v="7.8197267440627272E-5"/>
    <n v="115038.53647156047"/>
    <m/>
    <m/>
    <n v="139164619949.61984"/>
    <m/>
    <m/>
    <n v="104854239.07902318"/>
    <m/>
    <m/>
    <n v="11.059628621886016"/>
    <m/>
    <m/>
    <n v="207.38801849193615"/>
    <m/>
    <m/>
    <n v="24.690451646546197"/>
    <m/>
    <m/>
    <m/>
    <n v="113969.99894960386"/>
    <m/>
    <m/>
    <n v="276"/>
    <n v="0.96906523201076"/>
    <n v="116099.67"/>
    <n v="685.12918824678661"/>
    <m/>
    <m/>
    <n v="1616.8481669240218"/>
    <n v="1.3525374885157528"/>
    <m/>
    <m/>
    <n v="28245522872.788589"/>
    <m/>
    <m/>
    <m/>
    <n v="5.7189139434593264"/>
    <m/>
    <m/>
    <m/>
    <n v="4.9083210886229747"/>
    <m/>
    <m/>
    <m/>
    <m/>
    <m/>
    <n v="115038.53647156047"/>
    <m/>
  </r>
  <r>
    <x v="270"/>
    <n v="15.38"/>
    <n v="15.52"/>
    <n v="178358.58"/>
    <n v="182495.73"/>
    <n v="114701.88"/>
    <n v="117355.12"/>
    <n v="7.8197267440627272E-5"/>
    <n v="118486.9743606674"/>
    <m/>
    <m/>
    <n v="147498023905.33023"/>
    <m/>
    <m/>
    <n v="109556929.14516909"/>
    <m/>
    <m/>
    <n v="10.893665683833094"/>
    <m/>
    <m/>
    <n v="210.20668572020702"/>
    <m/>
    <m/>
    <n v="24.357200887459914"/>
    <m/>
    <m/>
    <m/>
    <n v="117376.26844955162"/>
    <m/>
    <m/>
    <n v="277"/>
    <n v="0.990979381443299"/>
    <n v="117670.79"/>
    <n v="694.34648583188039"/>
    <m/>
    <m/>
    <n v="1594.9681521744737"/>
    <n v="1.3341077826924146"/>
    <m/>
    <m/>
    <n v="29934914317.37896"/>
    <m/>
    <m/>
    <m/>
    <n v="5.547526600221814"/>
    <m/>
    <m/>
    <m/>
    <n v="4.7616439973031426"/>
    <m/>
    <m/>
    <m/>
    <m/>
    <m/>
    <n v="118486.9743606674"/>
    <m/>
  </r>
  <r>
    <x v="271"/>
    <n v="14.62"/>
    <n v="15.26"/>
    <n v="171934.16"/>
    <n v="175879.48"/>
    <n v="113182.05"/>
    <n v="115772.6"/>
    <n v="8.0295844591127263E-5"/>
    <n v="114210.75577787521"/>
    <m/>
    <m/>
    <n v="136817558604.68127"/>
    <m/>
    <m/>
    <n v="103588595.84566732"/>
    <m/>
    <m/>
    <n v="11.089632575714065"/>
    <m/>
    <m/>
    <n v="207.40621934350125"/>
    <m/>
    <m/>
    <n v="24.68886239085413"/>
    <m/>
    <m/>
    <m/>
    <n v="113109.04570377509"/>
    <m/>
    <m/>
    <n v="278"/>
    <n v="0.95806028833551771"/>
    <n v="115944.01"/>
    <n v="683.99693139354076"/>
    <m/>
    <m/>
    <n v="1618.3737833069904"/>
    <n v="1.353300444636556"/>
    <m/>
    <m/>
    <n v="27761570441.238228"/>
    <m/>
    <m/>
    <m/>
    <n v="5.7478449451941147"/>
    <m/>
    <m/>
    <m/>
    <n v="4.934884002001219"/>
    <m/>
    <m/>
    <m/>
    <m/>
    <m/>
    <n v="114210.75577787521"/>
    <m/>
  </r>
  <r>
    <x v="272"/>
    <n v="14.91"/>
    <n v="15.43"/>
    <n v="175380.02"/>
    <n v="179390.29"/>
    <n v="114233.03"/>
    <n v="116838.34"/>
    <n v="8.0295844591127263E-5"/>
    <n v="116496.89754996207"/>
    <m/>
    <m/>
    <n v="142284705824.0347"/>
    <m/>
    <m/>
    <n v="106686668.88412754"/>
    <m/>
    <m/>
    <n v="10.978453676462781"/>
    <m/>
    <m/>
    <n v="209.32703697700688"/>
    <m/>
    <m/>
    <n v="24.462649484149818"/>
    <m/>
    <m/>
    <m/>
    <n v="115362.84435090421"/>
    <m/>
    <m/>
    <n v="279"/>
    <n v="0.96629941672067399"/>
    <n v="116942.06"/>
    <n v="689.83093263453145"/>
    <m/>
    <m/>
    <n v="1604.4427664788718"/>
    <n v="1.3415240069844026"/>
    <m/>
    <m/>
    <n v="28868920140.836815"/>
    <m/>
    <m/>
    <m/>
    <n v="5.6328472436002057"/>
    <m/>
    <m/>
    <m/>
    <n v="4.8365860074555114"/>
    <m/>
    <m/>
    <m/>
    <m/>
    <m/>
    <n v="116496.89754996207"/>
    <m/>
  </r>
  <r>
    <x v="273"/>
    <n v="14.87"/>
    <n v="15.32"/>
    <n v="175394.1"/>
    <n v="179390.29"/>
    <n v="114323.13"/>
    <n v="116921.11"/>
    <n v="8.0295844591127263E-5"/>
    <n v="116503.40941037188"/>
    <m/>
    <m/>
    <n v="142289698646.31573"/>
    <m/>
    <m/>
    <n v="106683073.68953227"/>
    <m/>
    <m/>
    <n v="10.977957390200695"/>
    <m/>
    <m/>
    <n v="209.48703312626742"/>
    <m/>
    <m/>
    <n v="24.44637849878124"/>
    <m/>
    <m/>
    <m/>
    <n v="115358.82222165544"/>
    <m/>
    <m/>
    <n v="280"/>
    <n v="0.97062663185378584"/>
    <n v="117097.55"/>
    <n v="690.69421934695947"/>
    <m/>
    <m/>
    <n v="1602.3094467326678"/>
    <n v="1.339613272610731"/>
    <m/>
    <m/>
    <n v="28867947297.774532"/>
    <m/>
    <m/>
    <m/>
    <n v="5.6325848918107777"/>
    <m/>
    <m/>
    <m/>
    <n v="4.8367954777862447"/>
    <m/>
    <m/>
    <m/>
    <m/>
    <m/>
    <n v="116503.40941037188"/>
    <m/>
  </r>
  <r>
    <x v="274"/>
    <n v="16.86"/>
    <n v="16.61"/>
    <n v="184223.38"/>
    <n v="188406.34"/>
    <n v="117915.02"/>
    <n v="120585.23"/>
    <n v="8.0295844591127263E-5"/>
    <n v="122365.16808266511"/>
    <m/>
    <m/>
    <n v="156597985925.72308"/>
    <m/>
    <m/>
    <n v="114721949.97708128"/>
    <m/>
    <m/>
    <n v="10.701600770753217"/>
    <m/>
    <m/>
    <n v="216.0635856120052"/>
    <m/>
    <m/>
    <n v="23.681293799825681"/>
    <m/>
    <m/>
    <m/>
    <n v="121152.46434610557"/>
    <m/>
    <m/>
    <n v="281"/>
    <n v="1.0150511739915713"/>
    <n v="121612.63"/>
    <n v="717.27018933994691"/>
    <m/>
    <m/>
    <n v="1540.527152083858"/>
    <n v="1.2878379987697084"/>
    <m/>
    <m/>
    <n v="31768648656.459789"/>
    <m/>
    <m/>
    <m/>
    <n v="5.3492453480778197"/>
    <m/>
    <m/>
    <m/>
    <n v="4.5938999455172054"/>
    <m/>
    <m/>
    <m/>
    <m/>
    <m/>
    <n v="122365.16808266511"/>
    <m/>
  </r>
  <r>
    <x v="275"/>
    <n v="15.31"/>
    <n v="15.71"/>
    <n v="182673"/>
    <n v="186805.63"/>
    <n v="117225.83"/>
    <n v="119870.75"/>
    <n v="8.0295844591127263E-5"/>
    <n v="121332.41344278265"/>
    <m/>
    <m/>
    <n v="153942458472.89542"/>
    <m/>
    <m/>
    <n v="113256107.85037234"/>
    <m/>
    <m/>
    <n v="10.746575621249292"/>
    <m/>
    <m/>
    <n v="214.79549902640795"/>
    <m/>
    <m/>
    <n v="23.822639625782756"/>
    <m/>
    <m/>
    <m/>
    <n v="120118.95865146942"/>
    <m/>
    <m/>
    <n v="282"/>
    <n v="0.97453851050286444"/>
    <n v="120301.09"/>
    <n v="709.47933628134638"/>
    <m/>
    <m/>
    <n v="1557.1410759916303"/>
    <n v="1.3016033820855566"/>
    <m/>
    <m/>
    <n v="31227780126.504822"/>
    <m/>
    <m/>
    <m/>
    <n v="5.394441553296816"/>
    <m/>
    <m/>
    <m/>
    <n v="4.6331306069111964"/>
    <m/>
    <m/>
    <m/>
    <m/>
    <m/>
    <n v="121332.41344278265"/>
    <m/>
  </r>
  <r>
    <x v="276"/>
    <n v="15.12"/>
    <n v="15.5"/>
    <n v="177309.55"/>
    <n v="181275.84"/>
    <n v="115023.1"/>
    <n v="117589.45"/>
    <n v="8.001601089535626E-5"/>
    <n v="117761.3656462692"/>
    <m/>
    <m/>
    <n v="144843624231.02515"/>
    <m/>
    <m/>
    <n v="108216283.45285398"/>
    <m/>
    <m/>
    <n v="10.904155900145616"/>
    <m/>
    <m/>
    <n v="210.74397097311657"/>
    <m/>
    <m/>
    <n v="24.2791500862219"/>
    <m/>
    <m/>
    <m/>
    <n v="116551.0251789098"/>
    <m/>
    <m/>
    <n v="283"/>
    <n v="0.97548387096774192"/>
    <n v="117569.25"/>
    <n v="693.20582036316466"/>
    <m/>
    <m/>
    <n v="1592.5011901604789"/>
    <n v="1.3307821309609942"/>
    <m/>
    <m/>
    <n v="29376010754.477547"/>
    <m/>
    <m/>
    <m/>
    <n v="5.5533509184036483"/>
    <m/>
    <m/>
    <m/>
    <n v="4.7708996114099982"/>
    <m/>
    <m/>
    <m/>
    <m/>
    <m/>
    <n v="117761.3656462692"/>
    <m/>
  </r>
  <r>
    <x v="277"/>
    <n v="14.53"/>
    <n v="15.15"/>
    <n v="175706.68"/>
    <n v="179622.61"/>
    <n v="113922.26"/>
    <n v="116454.64"/>
    <n v="8.001601089535626E-5"/>
    <n v="116693.96295076035"/>
    <m/>
    <m/>
    <n v="142206635687.52057"/>
    <m/>
    <m/>
    <n v="106732292.9109412"/>
    <m/>
    <m/>
    <n v="10.95338350545763"/>
    <m/>
    <m/>
    <n v="208.72193536439428"/>
    <m/>
    <m/>
    <n v="24.514513517934937"/>
    <m/>
    <m/>
    <m/>
    <n v="115484.05697316625"/>
    <m/>
    <m/>
    <n v="284"/>
    <n v="0.959075907590759"/>
    <n v="116579.74"/>
    <n v="687.31785045292304"/>
    <m/>
    <m/>
    <n v="1605.9043194028252"/>
    <n v="1.3418553149574655"/>
    <m/>
    <m/>
    <n v="28839222277.961605"/>
    <m/>
    <m/>
    <m/>
    <n v="5.6037362972682834"/>
    <m/>
    <m/>
    <m/>
    <n v="4.8146172295492766"/>
    <m/>
    <m/>
    <m/>
    <m/>
    <m/>
    <n v="116693.96295076035"/>
    <m/>
  </r>
  <r>
    <x v="278"/>
    <n v="13.85"/>
    <n v="14.54"/>
    <n v="168817.56"/>
    <n v="172565.58"/>
    <n v="111546.5"/>
    <n v="114016.75"/>
    <n v="8.001601089535626E-5"/>
    <n v="112115.88390466981"/>
    <m/>
    <m/>
    <n v="131037141638.80554"/>
    <m/>
    <m/>
    <n v="100438945.59462404"/>
    <m/>
    <m/>
    <n v="11.168047406507577"/>
    <m/>
    <m/>
    <n v="204.36421872364778"/>
    <m/>
    <m/>
    <n v="25.02878329224669"/>
    <m/>
    <m/>
    <m/>
    <n v="110943.0403109305"/>
    <m/>
    <m/>
    <n v="285"/>
    <n v="0.9525447042640991"/>
    <n v="113685.66"/>
    <n v="670.20292083251888"/>
    <m/>
    <m/>
    <n v="1645.7707282033368"/>
    <n v="1.3750363762339834"/>
    <m/>
    <m/>
    <n v="26572250643.422371"/>
    <m/>
    <m/>
    <m/>
    <n v="5.8236251661268614"/>
    <m/>
    <m/>
    <m/>
    <n v="5.0039896751650037"/>
    <m/>
    <m/>
    <m/>
    <m/>
    <m/>
    <n v="112115.88390466981"/>
    <m/>
  </r>
  <r>
    <x v="279"/>
    <n v="13.98"/>
    <n v="14.31"/>
    <n v="166702.35"/>
    <n v="170389.6"/>
    <n v="109680.25"/>
    <n v="112100.05"/>
    <n v="8.001601089535626E-5"/>
    <n v="110708.42151091399"/>
    <m/>
    <m/>
    <n v="127736940653.66092"/>
    <m/>
    <m/>
    <n v="98535885.13046439"/>
    <m/>
    <m/>
    <n v="11.237951576784527"/>
    <m/>
    <m/>
    <n v="200.940164415662"/>
    <m/>
    <m/>
    <n v="25.450629442843223"/>
    <m/>
    <m/>
    <m/>
    <n v="109540.2755800376"/>
    <m/>
    <m/>
    <n v="286"/>
    <n v="0.97693920335429774"/>
    <n v="111688.96000000001"/>
    <n v="658.38050666634592"/>
    <m/>
    <m/>
    <n v="1674.675960516749"/>
    <n v="1.3990539736114895"/>
    <m/>
    <m/>
    <n v="25901247778.686371"/>
    <m/>
    <m/>
    <m/>
    <n v="5.8967839933604118"/>
    <m/>
    <m/>
    <m/>
    <n v="5.067305933510907"/>
    <m/>
    <m/>
    <m/>
    <m/>
    <m/>
    <n v="110708.42151091399"/>
    <m/>
  </r>
  <r>
    <x v="280"/>
    <n v="14.05"/>
    <n v="14.44"/>
    <n v="167470.32"/>
    <n v="171160.92"/>
    <n v="110376.93"/>
    <n v="112803.13"/>
    <n v="8.001601089535626E-5"/>
    <n v="111215.72489383847"/>
    <m/>
    <m/>
    <n v="128897907205.87242"/>
    <m/>
    <m/>
    <n v="99201620.737464488"/>
    <m/>
    <m/>
    <n v="11.212008718213143"/>
    <m/>
    <m/>
    <n v="202.21158918782962"/>
    <m/>
    <m/>
    <n v="25.292093973596593"/>
    <m/>
    <m/>
    <m/>
    <n v="110032.30631652086"/>
    <m/>
    <m/>
    <n v="287"/>
    <n v="0.97299168975069261"/>
    <n v="112341.87"/>
    <n v="662.17755132510956"/>
    <m/>
    <m/>
    <n v="1664.8861596144848"/>
    <n v="1.3907435530902557"/>
    <m/>
    <m/>
    <n v="26134866685.749092"/>
    <m/>
    <m/>
    <m/>
    <n v="5.8698170176932329"/>
    <m/>
    <m/>
    <m/>
    <n v="5.0445843000001043"/>
    <m/>
    <m/>
    <m/>
    <m/>
    <m/>
    <n v="111215.72489383847"/>
    <m/>
  </r>
  <r>
    <x v="281"/>
    <n v="13.75"/>
    <n v="13.98"/>
    <n v="165105.12"/>
    <n v="168702.51"/>
    <n v="109746.11"/>
    <n v="112131.36"/>
    <n v="7.9456365113639293E-5"/>
    <n v="109636.99372800735"/>
    <m/>
    <m/>
    <n v="125208011780.68481"/>
    <m/>
    <m/>
    <n v="97054536.595264703"/>
    <m/>
    <m/>
    <n v="11.290997217488652"/>
    <m/>
    <m/>
    <n v="201.04121390762839"/>
    <m/>
    <m/>
    <n v="25.445956326706785"/>
    <m/>
    <m/>
    <m/>
    <n v="108440.55263461181"/>
    <m/>
    <m/>
    <n v="288"/>
    <n v="0.98354792560801141"/>
    <n v="111379.79"/>
    <n v="656.35298330466924"/>
    <m/>
    <m/>
    <n v="1679.1440109075236"/>
    <n v="1.4022548317559198"/>
    <m/>
    <m/>
    <n v="25381542512.542561"/>
    <m/>
    <m/>
    <m/>
    <n v="5.9532941734486178"/>
    <m/>
    <m/>
    <m/>
    <n v="5.1177010046417148"/>
    <m/>
    <m/>
    <m/>
    <m/>
    <m/>
    <n v="109636.99372800735"/>
    <m/>
  </r>
  <r>
    <x v="282"/>
    <n v="14.91"/>
    <n v="15.03"/>
    <n v="171285.21"/>
    <n v="175003.85"/>
    <n v="112427.87"/>
    <n v="114862.5"/>
    <n v="7.9456365113639293E-5"/>
    <n v="113738.06936332115"/>
    <m/>
    <m/>
    <n v="134566106278.20886"/>
    <m/>
    <m/>
    <n v="102488823.1236161"/>
    <m/>
    <m/>
    <n v="11.0796268808164"/>
    <m/>
    <m/>
    <n v="205.94884255208623"/>
    <m/>
    <m/>
    <n v="24.827233417374295"/>
    <m/>
    <m/>
    <m/>
    <n v="112487.07891510583"/>
    <m/>
    <m/>
    <n v="289"/>
    <n v="0.99201596806387227"/>
    <n v="115156.12"/>
    <n v="678.55363362219612"/>
    <m/>
    <m/>
    <n v="1622.2126600519471"/>
    <n v="1.3545829848765065"/>
    <m/>
    <m/>
    <n v="27276715166.786095"/>
    <m/>
    <m/>
    <m/>
    <n v="5.7306610853586015"/>
    <m/>
    <m/>
    <m/>
    <n v="4.9267549641683539"/>
    <m/>
    <m/>
    <m/>
    <m/>
    <m/>
    <n v="113738.06936332115"/>
    <m/>
  </r>
  <r>
    <x v="283"/>
    <n v="14.45"/>
    <n v="14.86"/>
    <n v="172300.66"/>
    <n v="176027.44"/>
    <n v="112928.87"/>
    <n v="115365.22"/>
    <n v="7.9456365113639293E-5"/>
    <n v="114409.56618640362"/>
    <m/>
    <m/>
    <n v="136144911950.88957"/>
    <m/>
    <m/>
    <n v="103384518.17443863"/>
    <m/>
    <m/>
    <n v="11.04672535491774"/>
    <m/>
    <m/>
    <n v="206.86154567209709"/>
    <m/>
    <m/>
    <n v="24.719621584014728"/>
    <m/>
    <m/>
    <m/>
    <n v="113141.0662025054"/>
    <m/>
    <m/>
    <n v="290"/>
    <n v="0.97240915208613732"/>
    <n v="115345.26"/>
    <n v="679.6150648474628"/>
    <m/>
    <m/>
    <n v="1619.5482310791558"/>
    <n v="1.3522299323779747"/>
    <m/>
    <m/>
    <n v="27594865896.523479"/>
    <m/>
    <m/>
    <m/>
    <n v="5.6968773485033175"/>
    <m/>
    <m/>
    <m/>
    <n v="4.8981466018139317"/>
    <m/>
    <m/>
    <m/>
    <m/>
    <m/>
    <n v="114409.56618640362"/>
    <m/>
  </r>
  <r>
    <x v="284"/>
    <n v="16.12"/>
    <n v="16.43"/>
    <n v="181763.55"/>
    <n v="185681.02"/>
    <n v="116953.37"/>
    <n v="119467.38"/>
    <n v="7.9456365113639293E-5"/>
    <n v="120690.08810479936"/>
    <m/>
    <m/>
    <n v="151082824243.61533"/>
    <m/>
    <m/>
    <n v="111885365.32706617"/>
    <m/>
    <m/>
    <n v="10.743331086528661"/>
    <m/>
    <m/>
    <n v="214.2283454574287"/>
    <m/>
    <m/>
    <n v="23.841653041747342"/>
    <m/>
    <m/>
    <m/>
    <n v="119341.71244323261"/>
    <m/>
    <m/>
    <n v="291"/>
    <n v="0.98113207547169823"/>
    <n v="120533.75999999999"/>
    <n v="710.13028965585056"/>
    <m/>
    <m/>
    <n v="1546.6971577281208"/>
    <n v="1.2912810443442815"/>
    <m/>
    <m/>
    <n v="30620512622.994667"/>
    <m/>
    <m/>
    <m/>
    <n v="5.3842022003674437"/>
    <m/>
    <m/>
    <m/>
    <n v="4.6297223140044448"/>
    <m/>
    <m/>
    <m/>
    <m/>
    <m/>
    <n v="120690.08810479936"/>
    <m/>
  </r>
  <r>
    <x v="285"/>
    <n v="16.32"/>
    <n v="16.82"/>
    <n v="186001.9"/>
    <n v="189995.96"/>
    <n v="119014.08"/>
    <n v="121562.89"/>
    <n v="7.9456365113639293E-5"/>
    <n v="123501.31983110411"/>
    <m/>
    <m/>
    <n v="158110102249.13568"/>
    <m/>
    <m/>
    <n v="115781528.03268991"/>
    <m/>
    <m/>
    <n v="10.618021864857099"/>
    <m/>
    <m/>
    <n v="217.99771786508637"/>
    <m/>
    <m/>
    <n v="23.42445483489994"/>
    <m/>
    <m/>
    <m/>
    <n v="122110.77189531561"/>
    <m/>
    <m/>
    <n v="292"/>
    <n v="0.97027348394768131"/>
    <n v="122374.36"/>
    <n v="720.91797546963562"/>
    <m/>
    <m/>
    <n v="1523.0784571373949"/>
    <n v="1.271442115493296"/>
    <m/>
    <m/>
    <n v="32042579595.789371"/>
    <m/>
    <m/>
    <m/>
    <n v="5.2588367170949226"/>
    <m/>
    <m/>
    <m/>
    <n v="4.5223267763865893"/>
    <m/>
    <m/>
    <m/>
    <m/>
    <m/>
    <n v="123501.31983110411"/>
    <m/>
  </r>
  <r>
    <x v="286"/>
    <n v="15.68"/>
    <n v="15.93"/>
    <n v="183028.15"/>
    <n v="186913.06"/>
    <n v="116559.3"/>
    <n v="119026.56"/>
    <n v="7.8057376700968462E-5"/>
    <n v="121517.9232982449"/>
    <m/>
    <m/>
    <n v="152994148135.13284"/>
    <m/>
    <m/>
    <n v="112952078.30369207"/>
    <m/>
    <m/>
    <n v="10.702714994942564"/>
    <m/>
    <m/>
    <n v="213.48568763577524"/>
    <m/>
    <m/>
    <n v="23.916137269724857"/>
    <m/>
    <m/>
    <m/>
    <n v="120116.82158099052"/>
    <m/>
    <m/>
    <n v="293"/>
    <n v="0.98430634023854358"/>
    <n v="118855.25"/>
    <n v="700.02258953560977"/>
    <m/>
    <m/>
    <n v="1566.8775064586482"/>
    <n v="1.3076329381861904"/>
    <m/>
    <m/>
    <n v="30999591041.281784"/>
    <m/>
    <m/>
    <m/>
    <n v="5.3434206244511735"/>
    <m/>
    <m/>
    <m/>
    <n v="4.5962922236119894"/>
    <m/>
    <m/>
    <m/>
    <m/>
    <m/>
    <n v="121517.9232982449"/>
    <m/>
  </r>
  <r>
    <x v="287"/>
    <n v="14.57"/>
    <n v="15.25"/>
    <n v="176361.89"/>
    <n v="180090.71"/>
    <n v="114005.15"/>
    <n v="116409.06"/>
    <n v="7.8057376700968462E-5"/>
    <n v="117089.13658614205"/>
    <m/>
    <m/>
    <n v="141830196399.32346"/>
    <m/>
    <m/>
    <n v="106764332.95410541"/>
    <m/>
    <m/>
    <n v="10.897547559837305"/>
    <m/>
    <m/>
    <n v="208.80250982322957"/>
    <m/>
    <m/>
    <n v="24.443078278331328"/>
    <m/>
    <m/>
    <m/>
    <n v="115728.50759467861"/>
    <m/>
    <m/>
    <n v="294"/>
    <n v="0.95540983606557384"/>
    <n v="116086.6"/>
    <n v="683.66266639724552"/>
    <m/>
    <m/>
    <n v="1603.3768231338199"/>
    <n v="1.337966489871615"/>
    <m/>
    <m/>
    <n v="28735644778.827854"/>
    <m/>
    <m/>
    <m/>
    <n v="5.5381981881320721"/>
    <m/>
    <m/>
    <m/>
    <n v="4.7642531279421512"/>
    <m/>
    <m/>
    <m/>
    <m/>
    <m/>
    <n v="117089.13658614205"/>
    <m/>
  </r>
  <r>
    <x v="288"/>
    <n v="13.63"/>
    <n v="14.24"/>
    <n v="168600.18"/>
    <n v="172150.84"/>
    <n v="111333.04"/>
    <n v="113671.52"/>
    <n v="7.8057376700968462E-5"/>
    <n v="111933.29886912597"/>
    <m/>
    <m/>
    <n v="129328377067.00981"/>
    <m/>
    <m/>
    <n v="99700406.837774143"/>
    <m/>
    <m/>
    <n v="11.1372705410273"/>
    <m/>
    <m/>
    <n v="203.90351964716203"/>
    <m/>
    <m/>
    <n v="25.018922771877818"/>
    <m/>
    <m/>
    <m/>
    <n v="110622.39238611734"/>
    <m/>
    <m/>
    <n v="295"/>
    <n v="0.9571629213483146"/>
    <n v="113129.94"/>
    <n v="666.19814294624246"/>
    <m/>
    <m/>
    <n v="1644.2139233494077"/>
    <n v="1.3719136768859483"/>
    <m/>
    <m/>
    <n v="26200957776.820801"/>
    <m/>
    <m/>
    <m/>
    <n v="5.7820979005956881"/>
    <m/>
    <m/>
    <m/>
    <n v="4.9745046339219305"/>
    <m/>
    <m/>
    <m/>
    <m/>
    <m/>
    <n v="111933.29886912597"/>
    <m/>
  </r>
  <r>
    <x v="289"/>
    <n v="13.32"/>
    <n v="13.89"/>
    <n v="165588.06"/>
    <n v="169061.85"/>
    <n v="110341.3"/>
    <n v="112650.07"/>
    <n v="7.8057376700968462E-5"/>
    <n v="109930.87827228985"/>
    <m/>
    <m/>
    <n v="124691263702.02365"/>
    <m/>
    <m/>
    <n v="97013674.906169772"/>
    <m/>
    <m/>
    <n v="11.236683410745091"/>
    <m/>
    <m/>
    <n v="202.08224644895608"/>
    <m/>
    <m/>
    <n v="25.244779098005292"/>
    <m/>
    <m/>
    <m/>
    <n v="108633.65093936815"/>
    <m/>
    <m/>
    <n v="296"/>
    <n v="0.95896328293736499"/>
    <n v="111968.35"/>
    <n v="659.30630251798232"/>
    <m/>
    <m/>
    <n v="1661.0963017120534"/>
    <n v="1.3858687590328509"/>
    <m/>
    <m/>
    <n v="25259832327.748821"/>
    <m/>
    <m/>
    <m/>
    <n v="5.8855748859461272"/>
    <m/>
    <m/>
    <m/>
    <n v="5.0639726726078536"/>
    <m/>
    <m/>
    <m/>
    <m/>
    <m/>
    <n v="109930.87827228985"/>
    <m/>
  </r>
  <r>
    <x v="290"/>
    <n v="13.14"/>
    <n v="14.12"/>
    <n v="163362.35999999999"/>
    <n v="166776.26"/>
    <n v="110266.79"/>
    <n v="112565.21"/>
    <n v="7.8057376700968462E-5"/>
    <n v="108450.63235592691"/>
    <m/>
    <m/>
    <n v="121323783691.93022"/>
    <m/>
    <m/>
    <n v="95043143.284776539"/>
    <m/>
    <m/>
    <n v="11.312127802987348"/>
    <m/>
    <m/>
    <n v="201.94086252356198"/>
    <m/>
    <m/>
    <n v="25.264833758752388"/>
    <m/>
    <m/>
    <m/>
    <n v="107161.2687670767"/>
    <m/>
    <m/>
    <n v="297"/>
    <n v="0.93059490084985841"/>
    <n v="111728.51"/>
    <n v="657.84267626683095"/>
    <m/>
    <m/>
    <n v="1664.6544262803145"/>
    <n v="1.3887056827085187"/>
    <m/>
    <m/>
    <n v="24576015970.744381"/>
    <m/>
    <m/>
    <m/>
    <n v="5.9648656359676018"/>
    <m/>
    <m/>
    <m/>
    <n v="5.1326445972417254"/>
    <m/>
    <m/>
    <m/>
    <m/>
    <m/>
    <n v="108450.63235592691"/>
    <m/>
  </r>
  <r>
    <x v="291"/>
    <n v="12.95"/>
    <n v="13.53"/>
    <n v="160007.99"/>
    <n v="163312.73000000001"/>
    <n v="108306.61"/>
    <n v="110537.81"/>
    <n v="8.0715608642201175E-5"/>
    <n v="106216.01173599569"/>
    <m/>
    <m/>
    <n v="116296982769.63602"/>
    <m/>
    <m/>
    <n v="92073118.28948094"/>
    <m/>
    <m/>
    <n v="11.428040276159662"/>
    <m/>
    <m/>
    <n v="198.33651058488988"/>
    <m/>
    <m/>
    <n v="25.723250271461559"/>
    <m/>
    <m/>
    <m/>
    <n v="104924.81914782932"/>
    <m/>
    <m/>
    <n v="298"/>
    <n v="0.95713229859571325"/>
    <n v="110179.24"/>
    <n v="648.56883084323169"/>
    <m/>
    <m/>
    <n v="1687.7371574740205"/>
    <n v="1.4075616404106519"/>
    <m/>
    <m/>
    <n v="23552868703.777081"/>
    <m/>
    <m/>
    <m/>
    <n v="6.0878904108707834"/>
    <m/>
    <m/>
    <m/>
    <n v="5.2398824874427152"/>
    <m/>
    <m/>
    <m/>
    <m/>
    <m/>
    <n v="106216.01173599569"/>
    <m/>
  </r>
  <r>
    <x v="292"/>
    <n v="12.69"/>
    <n v="13.62"/>
    <n v="159171.93"/>
    <n v="162446.22"/>
    <n v="108089.12"/>
    <n v="110306.92"/>
    <n v="8.0715608642201175E-5"/>
    <n v="105658.44456650477"/>
    <m/>
    <m/>
    <n v="115066964032.108"/>
    <m/>
    <m/>
    <n v="91337253.422303379"/>
    <m/>
    <m/>
    <n v="11.457839929683342"/>
    <m/>
    <m/>
    <n v="197.9334055210133"/>
    <m/>
    <m/>
    <n v="25.778107885572627"/>
    <m/>
    <m/>
    <m/>
    <n v="104364.46682890077"/>
    <m/>
    <m/>
    <n v="299"/>
    <n v="0.93171806167400884"/>
    <n v="109640.36"/>
    <n v="645.3463259218496"/>
    <m/>
    <m/>
    <n v="1695.991777849144"/>
    <n v="1.4143118575501439"/>
    <m/>
    <m/>
    <n v="23302148271.624023"/>
    <m/>
    <m/>
    <m/>
    <n v="6.1199066879972861"/>
    <m/>
    <m/>
    <m/>
    <n v="5.2679147787365519"/>
    <m/>
    <m/>
    <m/>
    <m/>
    <m/>
    <n v="105658.44456650477"/>
    <m/>
  </r>
  <r>
    <x v="293"/>
    <n v="12.58"/>
    <n v="13.67"/>
    <n v="160565.06"/>
    <n v="163854.89000000001"/>
    <n v="108100.98"/>
    <n v="110310.12"/>
    <n v="8.0715608642201175E-5"/>
    <n v="106580.60641015998"/>
    <m/>
    <m/>
    <n v="117066752235.35933"/>
    <m/>
    <m/>
    <n v="92522196.781981468"/>
    <m/>
    <m/>
    <n v="11.407645268014633"/>
    <m/>
    <m/>
    <n v="197.95029676887339"/>
    <m/>
    <m/>
    <n v="25.778487289637923"/>
    <m/>
    <m/>
    <m/>
    <n v="105265.80438873434"/>
    <m/>
    <m/>
    <n v="300"/>
    <n v="0.92026335040234086"/>
    <n v="109887.12"/>
    <n v="646.74825894450214"/>
    <m/>
    <m/>
    <n v="1692.1747260709299"/>
    <n v="1.4109949960758903"/>
    <m/>
    <m/>
    <n v="23705483610.066631"/>
    <m/>
    <m/>
    <m/>
    <n v="6.0665546889539268"/>
    <m/>
    <m/>
    <m/>
    <n v="5.2224618495348212"/>
    <m/>
    <m/>
    <m/>
    <m/>
    <m/>
    <n v="106580.60641015998"/>
    <m/>
  </r>
  <r>
    <x v="294"/>
    <n v="12.24"/>
    <n v="13.26"/>
    <n v="155404.72"/>
    <n v="158575.59"/>
    <n v="107042.88"/>
    <n v="109221.49"/>
    <n v="8.0715608642201175E-5"/>
    <n v="103152.73714291827"/>
    <m/>
    <m/>
    <n v="109527009302.03918"/>
    <m/>
    <m/>
    <n v="88047720.381570742"/>
    <m/>
    <m/>
    <n v="11.590894798029215"/>
    <m/>
    <m/>
    <n v="196.0079658442076"/>
    <m/>
    <m/>
    <n v="26.034028772936644"/>
    <m/>
    <m/>
    <m/>
    <n v="101870.65549394659"/>
    <m/>
    <m/>
    <n v="301"/>
    <n v="0.92307692307692313"/>
    <n v="108804.09"/>
    <n v="640.3240090289836"/>
    <m/>
    <m/>
    <n v="1708.8525313822036"/>
    <n v="1.4247664657733778"/>
    <m/>
    <m/>
    <n v="22177185133.226086"/>
    <m/>
    <m/>
    <m/>
    <n v="6.261723554460743"/>
    <m/>
    <m/>
    <m/>
    <n v="5.3909619705981742"/>
    <m/>
    <m/>
    <m/>
    <m/>
    <m/>
    <n v="103152.73714291827"/>
    <m/>
  </r>
  <r>
    <x v="295"/>
    <n v="12.15"/>
    <n v="13.42"/>
    <n v="156008.45000000001"/>
    <n v="159178.84"/>
    <n v="107364.2"/>
    <n v="109540.53"/>
    <n v="8.0715608642201175E-5"/>
    <n v="103550.94901631642"/>
    <m/>
    <m/>
    <n v="110364249006.59642"/>
    <m/>
    <m/>
    <n v="88547160.355124965"/>
    <m/>
    <m/>
    <n v="11.568324900842775"/>
    <m/>
    <m/>
    <n v="196.59154642518277"/>
    <m/>
    <m/>
    <n v="25.95911753943534"/>
    <m/>
    <m/>
    <m/>
    <n v="102254.62451260518"/>
    <m/>
    <m/>
    <n v="302"/>
    <n v="0.90536512667660207"/>
    <n v="108842.13"/>
    <n v="640.49786322091802"/>
    <m/>
    <m/>
    <n v="1708.2550837100271"/>
    <n v="1.4241333272126298"/>
    <m/>
    <m/>
    <n v="22345164090.105747"/>
    <m/>
    <m/>
    <m/>
    <n v="6.2376123019621019"/>
    <m/>
    <m/>
    <m/>
    <n v="5.3706886301030847"/>
    <m/>
    <m/>
    <m/>
    <m/>
    <m/>
    <n v="103550.94901631642"/>
    <m/>
  </r>
  <r>
    <x v="296"/>
    <n v="13.29"/>
    <n v="13.97"/>
    <n v="157467.73000000001"/>
    <n v="160616.37"/>
    <n v="108145.76"/>
    <n v="110302.56"/>
    <n v="8.1835058696855256E-5"/>
    <n v="104509.35543706016"/>
    <m/>
    <m/>
    <n v="112374091869.67738"/>
    <m/>
    <m/>
    <n v="89734555.948756993"/>
    <m/>
    <m/>
    <n v="11.5140064222217"/>
    <m/>
    <m/>
    <n v="198.00332552754242"/>
    <m/>
    <m/>
    <n v="25.783155110961442"/>
    <m/>
    <m/>
    <m/>
    <n v="103163.6884910314"/>
    <m/>
    <m/>
    <n v="303"/>
    <n v="0.95132426628489608"/>
    <n v="110012.89"/>
    <n v="647.18520228115369"/>
    <m/>
    <m/>
    <n v="1689.8802437302845"/>
    <n v="1.4082805262560578"/>
    <m/>
    <m/>
    <n v="22745692231.11924"/>
    <m/>
    <m/>
    <m/>
    <n v="6.1801294772834048"/>
    <m/>
    <m/>
    <m/>
    <n v="5.3231174201211635"/>
    <m/>
    <m/>
    <m/>
    <m/>
    <m/>
    <n v="104509.35543706016"/>
    <m/>
  </r>
  <r>
    <x v="297"/>
    <n v="12.36"/>
    <n v="13.64"/>
    <n v="154598.49"/>
    <n v="157676.60999999999"/>
    <n v="107367.89"/>
    <n v="109500.15"/>
    <n v="8.1835058696855256E-5"/>
    <n v="102602.5749943605"/>
    <m/>
    <m/>
    <n v="108264493387.41948"/>
    <m/>
    <m/>
    <n v="87267998.861439899"/>
    <m/>
    <m/>
    <n v="11.618851541594161"/>
    <m/>
    <m/>
    <n v="196.57433541434588"/>
    <m/>
    <m/>
    <n v="25.97188270611117"/>
    <m/>
    <m/>
    <m/>
    <n v="101271.9534397198"/>
    <m/>
    <m/>
    <n v="304"/>
    <n v="0.90615835777126097"/>
    <n v="108709.34"/>
    <n v="639.46672720985953"/>
    <m/>
    <m/>
    <n v="1709.9037463554282"/>
    <n v="1.4248322561337496"/>
    <m/>
    <m/>
    <n v="21912325383.291771"/>
    <m/>
    <m/>
    <m/>
    <n v="6.2929512224537207"/>
    <m/>
    <m/>
    <m/>
    <n v="5.4207894959663028"/>
    <m/>
    <m/>
    <m/>
    <m/>
    <m/>
    <n v="102602.5749943605"/>
    <m/>
  </r>
  <r>
    <x v="298"/>
    <n v="11.84"/>
    <n v="13.39"/>
    <n v="153439.20000000001"/>
    <n v="156481.34"/>
    <n v="107445.51"/>
    <n v="109570.35"/>
    <n v="8.1835058696855256E-5"/>
    <n v="101830.70448098515"/>
    <m/>
    <m/>
    <n v="106626997586.87379"/>
    <m/>
    <m/>
    <n v="86272786.85014984"/>
    <m/>
    <m/>
    <n v="11.662362757674664"/>
    <m/>
    <m/>
    <n v="196.71164922376008"/>
    <m/>
    <m/>
    <n v="25.95639632156394"/>
    <m/>
    <m/>
    <m/>
    <n v="100500.75573379725"/>
    <m/>
    <m/>
    <n v="305"/>
    <n v="0.88424197162061235"/>
    <n v="109101.29"/>
    <n v="641.7222045330293"/>
    <m/>
    <m/>
    <n v="1703.7387123906924"/>
    <n v="1.4195604641160227"/>
    <m/>
    <m/>
    <n v="21579384714.797722"/>
    <m/>
    <m/>
    <m/>
    <n v="6.3403597191115129"/>
    <m/>
    <m/>
    <m/>
    <n v="5.4621268338556135"/>
    <m/>
    <m/>
    <m/>
    <m/>
    <m/>
    <n v="101830.70448098515"/>
    <m/>
  </r>
  <r>
    <x v="299"/>
    <n v="12.15"/>
    <n v="13.67"/>
    <n v="153416.66"/>
    <n v="156445.54999999999"/>
    <n v="108197.83"/>
    <n v="110328.58"/>
    <n v="8.1835058696855256E-5"/>
    <n v="101813.26306498078"/>
    <m/>
    <m/>
    <n v="106582126610.144"/>
    <m/>
    <m/>
    <n v="86240282.445910439"/>
    <m/>
    <m/>
    <n v="11.663169187133333"/>
    <m/>
    <m/>
    <n v="198.08416943180669"/>
    <m/>
    <m/>
    <n v="25.777933362604365"/>
    <m/>
    <m/>
    <m/>
    <n v="100474.26630497089"/>
    <m/>
    <m/>
    <n v="306"/>
    <n v="0.88880760790051205"/>
    <n v="109467.07"/>
    <n v="643.82340858984071"/>
    <m/>
    <m/>
    <n v="1698.0266484341776"/>
    <n v="1.414667039030056"/>
    <m/>
    <m/>
    <n v="21568786691.650452"/>
    <m/>
    <m/>
    <m/>
    <n v="6.3415144975229634"/>
    <m/>
    <m/>
    <m/>
    <n v="5.4636211427505126"/>
    <m/>
    <m/>
    <m/>
    <m/>
    <m/>
    <n v="101813.26306498078"/>
    <m/>
  </r>
  <r>
    <x v="300"/>
    <n v="12.28"/>
    <n v="13.87"/>
    <n v="150635.70000000001"/>
    <n v="153571.28"/>
    <n v="107543.54"/>
    <n v="109634.32"/>
    <n v="8.2674721898268189E-5"/>
    <n v="99960.397309096385"/>
    <m/>
    <m/>
    <n v="102677342475.19299"/>
    <m/>
    <m/>
    <n v="83855151.468469173"/>
    <m/>
    <m/>
    <n v="11.768712835631185"/>
    <m/>
    <m/>
    <n v="196.87191999642607"/>
    <m/>
    <m/>
    <n v="25.943700731381021"/>
    <m/>
    <m/>
    <m/>
    <n v="98618.003781278036"/>
    <m/>
    <m/>
    <n v="307"/>
    <n v="0.88536409516943038"/>
    <n v="108725.8"/>
    <n v="639.31389711342433"/>
    <m/>
    <m/>
    <n v="1709.5250489457178"/>
    <n v="1.423841640454758"/>
    <m/>
    <m/>
    <n v="20774148434.628342"/>
    <m/>
    <m/>
    <m/>
    <n v="6.4571206122343936"/>
    <m/>
    <m/>
    <m/>
    <n v="5.5647492679327959"/>
    <m/>
    <m/>
    <m/>
    <m/>
    <m/>
    <n v="99960.397309096385"/>
    <m/>
  </r>
  <r>
    <x v="301"/>
    <n v="12.39"/>
    <n v="13.79"/>
    <n v="148293.39000000001"/>
    <n v="151170.63"/>
    <n v="107075.47"/>
    <n v="109148.08"/>
    <n v="8.2674721898268189E-5"/>
    <n v="98403.663499498056"/>
    <m/>
    <m/>
    <n v="99470933241.1539"/>
    <m/>
    <m/>
    <n v="81886136.879887953"/>
    <m/>
    <m/>
    <n v="11.860161836677808"/>
    <m/>
    <m/>
    <n v="196.01027968951666"/>
    <m/>
    <m/>
    <n v="26.059954418042405"/>
    <m/>
    <m/>
    <m/>
    <n v="97073.007322597085"/>
    <m/>
    <m/>
    <n v="308"/>
    <n v="0.89847715736040623"/>
    <n v="108565.44"/>
    <n v="638.32112577458429"/>
    <m/>
    <m/>
    <n v="1712.0464324338041"/>
    <n v="1.4258064971923918"/>
    <m/>
    <m/>
    <n v="20123980858.746758"/>
    <m/>
    <m/>
    <m/>
    <n v="6.5577538764319927"/>
    <m/>
    <m/>
    <m/>
    <n v="5.6519965081182537"/>
    <m/>
    <m/>
    <m/>
    <m/>
    <m/>
    <n v="98403.663499498056"/>
    <m/>
  </r>
  <r>
    <x v="302"/>
    <n v="12.7"/>
    <n v="14.03"/>
    <n v="149061.19"/>
    <n v="151940.82999999999"/>
    <n v="108550.48"/>
    <n v="110642.62"/>
    <n v="8.2674721898268189E-5"/>
    <n v="98910.743893817998"/>
    <m/>
    <m/>
    <n v="100488288232.15361"/>
    <m/>
    <m/>
    <n v="82509159.473974496"/>
    <m/>
    <m/>
    <n v="11.829413859203154"/>
    <m/>
    <m/>
    <n v="198.70555913457758"/>
    <m/>
    <m/>
    <n v="25.704295684846684"/>
    <m/>
    <m/>
    <m/>
    <n v="97564.183376876885"/>
    <m/>
    <m/>
    <n v="309"/>
    <n v="0.90520313613684955"/>
    <n v="109374.59"/>
    <n v="643.02838937448519"/>
    <m/>
    <m/>
    <n v="1699.2863646737158"/>
    <n v="1.4150456554257469"/>
    <m/>
    <m/>
    <n v="20328355339.689575"/>
    <m/>
    <m/>
    <m/>
    <n v="6.5240388698615632"/>
    <m/>
    <m/>
    <m/>
    <n v="5.6234570379301427"/>
    <m/>
    <m/>
    <m/>
    <m/>
    <m/>
    <n v="98910.743893817998"/>
    <m/>
  </r>
  <r>
    <x v="303"/>
    <n v="12.08"/>
    <n v="13.7"/>
    <n v="148071.01"/>
    <n v="150918.96"/>
    <n v="107640.37"/>
    <n v="109705.82"/>
    <n v="8.2674721898268189E-5"/>
    <n v="98251.306266283063"/>
    <m/>
    <m/>
    <n v="99140345492.436035"/>
    <m/>
    <m/>
    <n v="81674040.60878174"/>
    <m/>
    <m/>
    <n v="11.868656354649852"/>
    <m/>
    <m/>
    <n v="197.03476550858937"/>
    <m/>
    <m/>
    <n v="25.923115718250525"/>
    <m/>
    <m/>
    <m/>
    <n v="96904.641930797559"/>
    <m/>
    <m/>
    <n v="310"/>
    <n v="0.88175182481751835"/>
    <n v="108244.79"/>
    <n v="636.33644800014326"/>
    <m/>
    <m/>
    <n v="1716.8393789049771"/>
    <n v="1.4295270416430932"/>
    <m/>
    <m/>
    <n v="20054244963.276024"/>
    <m/>
    <m/>
    <m/>
    <n v="6.567610044602227"/>
    <m/>
    <m/>
    <m/>
    <n v="5.6615359550394091"/>
    <m/>
    <m/>
    <m/>
    <m/>
    <m/>
    <n v="98251.306266283063"/>
    <m/>
  </r>
  <r>
    <x v="304"/>
    <n v="11.96"/>
    <n v="13.84"/>
    <n v="148281.10999999999"/>
    <n v="151120.62"/>
    <n v="107673.12"/>
    <n v="109730.13"/>
    <n v="8.2674721898268189E-5"/>
    <n v="98388.317284866134"/>
    <m/>
    <m/>
    <n v="99409015532.845688"/>
    <m/>
    <m/>
    <n v="81834983.761649743"/>
    <m/>
    <m/>
    <n v="11.860190653486242"/>
    <m/>
    <m/>
    <n v="197.08990822898187"/>
    <m/>
    <m/>
    <n v="25.918555470900678"/>
    <m/>
    <m/>
    <m/>
    <n v="97030.744154591855"/>
    <m/>
    <m/>
    <n v="311"/>
    <n v="0.86416184971098275"/>
    <n v="108917.23"/>
    <n v="640.23951215953969"/>
    <m/>
    <m/>
    <n v="1706.1740021053097"/>
    <n v="1.4205118415936639"/>
    <m/>
    <m/>
    <n v="20107160875.189537"/>
    <m/>
    <m/>
    <m/>
    <n v="6.5585288333442042"/>
    <m/>
    <m/>
    <m/>
    <n v="5.6542292534574274"/>
    <m/>
    <m/>
    <m/>
    <m/>
    <m/>
    <n v="98388.317284866134"/>
    <m/>
  </r>
  <r>
    <x v="305"/>
    <n v="11.65"/>
    <n v="13.73"/>
    <n v="143477.26999999999"/>
    <n v="146187.29999999999"/>
    <n v="107237.84"/>
    <n v="109259.32"/>
    <n v="8.2954624045505909E-5"/>
    <n v="95193.882473637743"/>
    <m/>
    <m/>
    <n v="92929140730.289795"/>
    <m/>
    <m/>
    <n v="77819871.661977887"/>
    <m/>
    <m/>
    <n v="12.052143502866434"/>
    <m/>
    <m/>
    <n v="196.2787927568252"/>
    <m/>
    <m/>
    <n v="26.033351873305172"/>
    <m/>
    <m/>
    <m/>
    <n v="93853.366341039437"/>
    <m/>
    <m/>
    <n v="312"/>
    <n v="0.84850691915513476"/>
    <n v="107831.54"/>
    <n v="633.70911939007271"/>
    <m/>
    <m/>
    <n v="1723.1811923574462"/>
    <n v="1.4342635850982295"/>
    <m/>
    <m/>
    <n v="18792467735.909805"/>
    <m/>
    <m/>
    <m/>
    <n v="6.7716851897313726"/>
    <m/>
    <m/>
    <m/>
    <n v="5.8396114292453314"/>
    <m/>
    <m/>
    <m/>
    <m/>
    <m/>
    <n v="95193.882473637743"/>
    <m/>
  </r>
  <r>
    <x v="306"/>
    <n v="11.79"/>
    <n v="13.49"/>
    <n v="141842.85"/>
    <n v="144509.88"/>
    <n v="106892.3"/>
    <n v="108898.21"/>
    <n v="8.2954624045505909E-5"/>
    <n v="94107.187513667144"/>
    <m/>
    <m/>
    <n v="90799945219.800049"/>
    <m/>
    <m/>
    <n v="76477883.128939092"/>
    <m/>
    <m/>
    <n v="12.120741459983094"/>
    <m/>
    <m/>
    <n v="195.64157591213564"/>
    <m/>
    <m/>
    <n v="26.120594659614419"/>
    <m/>
    <m/>
    <m/>
    <n v="92773.215198734179"/>
    <m/>
    <m/>
    <n v="313"/>
    <n v="0.87398072646404734"/>
    <n v="107501.78"/>
    <n v="631.72184129440836"/>
    <m/>
    <m/>
    <n v="1728.450858634973"/>
    <n v="1.4385133353466348"/>
    <m/>
    <m/>
    <n v="18360582233.822144"/>
    <m/>
    <m/>
    <m/>
    <n v="6.8490675929291589"/>
    <m/>
    <m/>
    <m/>
    <n v="5.9068893212821569"/>
    <m/>
    <m/>
    <m/>
    <m/>
    <m/>
    <n v="94107.187513667144"/>
    <m/>
  </r>
  <r>
    <x v="307"/>
    <n v="11.46"/>
    <n v="13.38"/>
    <n v="148875.45000000001"/>
    <n v="151662.72"/>
    <n v="106691.68"/>
    <n v="108684.79"/>
    <n v="8.2954624045505909E-5"/>
    <n v="98770.634329046239"/>
    <m/>
    <m/>
    <n v="99792405249.268173"/>
    <m/>
    <m/>
    <n v="82153280.617639139"/>
    <m/>
    <m/>
    <n v="11.820235480824817"/>
    <m/>
    <m/>
    <n v="195.26962602379442"/>
    <m/>
    <m/>
    <n v="26.172989183090184"/>
    <m/>
    <m/>
    <m/>
    <n v="97361.838518466844"/>
    <m/>
    <m/>
    <n v="314"/>
    <n v="0.8565022421524664"/>
    <n v="106994.78"/>
    <n v="628.69342053494256"/>
    <m/>
    <m/>
    <n v="1736.6025802653303"/>
    <n v="1.4451606470479292"/>
    <m/>
    <m/>
    <n v="20177498493.526718"/>
    <m/>
    <m/>
    <m/>
    <n v="6.5097544524231354"/>
    <m/>
    <m/>
    <m/>
    <n v="5.6147727014080075"/>
    <m/>
    <m/>
    <m/>
    <m/>
    <m/>
    <n v="98770.634329046239"/>
    <m/>
  </r>
  <r>
    <x v="308"/>
    <n v="11.15"/>
    <n v="12.97"/>
    <n v="148046.87"/>
    <n v="150806.04"/>
    <n v="106062.01"/>
    <n v="108034.34"/>
    <n v="8.2954624045505909E-5"/>
    <n v="98218.5223099656"/>
    <m/>
    <m/>
    <n v="98668757694.137619"/>
    <m/>
    <m/>
    <n v="81454460.747754872"/>
    <m/>
    <m/>
    <n v="11.853083443846074"/>
    <m/>
    <m/>
    <n v="194.11245588849425"/>
    <m/>
    <m/>
    <n v="26.330837996597896"/>
    <m/>
    <m/>
    <m/>
    <n v="96808.506397793244"/>
    <m/>
    <m/>
    <n v="315"/>
    <n v="0.85967617579028521"/>
    <n v="106369.9"/>
    <n v="624.97286877053921"/>
    <m/>
    <m/>
    <n v="1746.7448341244085"/>
    <n v="1.4534630035891802"/>
    <m/>
    <m/>
    <n v="19948877527.907623"/>
    <m/>
    <m/>
    <m/>
    <n v="6.5462204571920175"/>
    <m/>
    <m/>
    <m/>
    <n v="5.6467477905513155"/>
    <m/>
    <m/>
    <m/>
    <m/>
    <m/>
    <n v="98218.5223099656"/>
    <m/>
  </r>
  <r>
    <x v="309"/>
    <n v="11.48"/>
    <n v="12.97"/>
    <n v="149505.28"/>
    <n v="152279.12"/>
    <n v="106411.75"/>
    <n v="108381.62"/>
    <n v="8.2954624045505909E-5"/>
    <n v="99183.654651680175"/>
    <m/>
    <m/>
    <n v="100600156609.07545"/>
    <m/>
    <m/>
    <n v="82645151.732672706"/>
    <m/>
    <m/>
    <n v="11.794659517539607"/>
    <m/>
    <m/>
    <n v="194.74779390655632"/>
    <m/>
    <m/>
    <n v="26.247403130649005"/>
    <m/>
    <m/>
    <m/>
    <n v="97750.727924841209"/>
    <m/>
    <m/>
    <n v="316"/>
    <n v="0.88511950655358518"/>
    <n v="106785.57"/>
    <n v="627.36613431357193"/>
    <m/>
    <m/>
    <n v="1739.9189423523892"/>
    <n v="1.4476459503126085"/>
    <m/>
    <m/>
    <n v="20337915162.772449"/>
    <m/>
    <m/>
    <m/>
    <n v="6.4819747749596512"/>
    <m/>
    <m/>
    <m/>
    <n v="5.5918471469748425"/>
    <m/>
    <m/>
    <m/>
    <m/>
    <m/>
    <n v="99183.654651680175"/>
    <m/>
  </r>
  <r>
    <x v="310"/>
    <n v="11.47"/>
    <n v="12.99"/>
    <n v="149622.32"/>
    <n v="152360.43"/>
    <n v="106663.24"/>
    <n v="108610.79"/>
    <n v="8.2674721898268189E-5"/>
    <n v="99254.039582371479"/>
    <m/>
    <m/>
    <n v="100718908996.63602"/>
    <m/>
    <m/>
    <n v="82702983.264597297"/>
    <m/>
    <m/>
    <n v="11.789911566092995"/>
    <m/>
    <m/>
    <n v="195.19377512769506"/>
    <m/>
    <m/>
    <n v="26.195493871790855"/>
    <m/>
    <m/>
    <m/>
    <n v="97792.692938616339"/>
    <m/>
    <m/>
    <n v="317"/>
    <n v="0.88298691301000776"/>
    <n v="107218.02"/>
    <n v="629.7592397656764"/>
    <m/>
    <m/>
    <n v="1732.8727848367221"/>
    <n v="1.4413734314033653"/>
    <m/>
    <m/>
    <n v="20357575967.008862"/>
    <m/>
    <m/>
    <m/>
    <n v="6.4776085257037108"/>
    <m/>
    <m/>
    <m/>
    <n v="5.5896321266614786"/>
    <m/>
    <m/>
    <m/>
    <m/>
    <m/>
    <n v="99254.039582371479"/>
    <m/>
  </r>
  <r>
    <x v="311"/>
    <n v="11.08"/>
    <n v="12.55"/>
    <n v="147206.04999999999"/>
    <n v="149887.35"/>
    <n v="106872.5"/>
    <n v="108814.9"/>
    <n v="8.2674721898268189E-5"/>
    <n v="97648.792307466152"/>
    <m/>
    <m/>
    <n v="97452867295.874481"/>
    <m/>
    <m/>
    <n v="80686639.997498184"/>
    <m/>
    <m/>
    <n v="11.885059859420185"/>
    <m/>
    <m/>
    <n v="195.57195216076644"/>
    <m/>
    <m/>
    <n v="26.147459806233194"/>
    <m/>
    <m/>
    <m/>
    <n v="96201.989888150871"/>
    <m/>
    <m/>
    <n v="318"/>
    <n v="0.88286852589641429"/>
    <n v="107437.44"/>
    <n v="630.9987585808401"/>
    <m/>
    <m/>
    <n v="1729.3264878014954"/>
    <n v="1.4382873285496653"/>
    <m/>
    <m/>
    <n v="19696033088.456535"/>
    <m/>
    <m/>
    <m/>
    <n v="6.5824450066243774"/>
    <m/>
    <m/>
    <m/>
    <n v="5.6806212964094271"/>
    <m/>
    <m/>
    <m/>
    <m/>
    <m/>
    <n v="97648.792307466152"/>
    <m/>
  </r>
  <r>
    <x v="312"/>
    <n v="11.05"/>
    <n v="12.48"/>
    <n v="147478.95000000001"/>
    <n v="150152.82999999999"/>
    <n v="106995.21"/>
    <n v="108930.84"/>
    <n v="8.2674721898268189E-5"/>
    <n v="97827.434450928733"/>
    <m/>
    <m/>
    <n v="97801748136.311783"/>
    <m/>
    <m/>
    <n v="80898281.6265008"/>
    <m/>
    <m/>
    <n v="11.873997675189925"/>
    <m/>
    <m/>
    <n v="195.79173182187225"/>
    <m/>
    <m/>
    <n v="26.120793597984083"/>
    <m/>
    <m/>
    <m/>
    <n v="96369.022522016458"/>
    <m/>
    <m/>
    <n v="319"/>
    <n v="0.88541666666666674"/>
    <n v="107211.12"/>
    <n v="629.6203759067397"/>
    <m/>
    <m/>
    <n v="1732.9693628618024"/>
    <n v="1.4411804924403557"/>
    <m/>
    <m/>
    <n v="19765138110.887695"/>
    <m/>
    <m/>
    <m/>
    <n v="6.5704801642412818"/>
    <m/>
    <m/>
    <m/>
    <n v="5.6708188768662895"/>
    <m/>
    <m/>
    <m/>
    <m/>
    <m/>
    <n v="97827.434450928733"/>
    <m/>
  </r>
  <r>
    <x v="313"/>
    <n v="12.13"/>
    <n v="13.6"/>
    <n v="147463.74"/>
    <n v="150124.93"/>
    <n v="108159.77"/>
    <n v="110107.46"/>
    <n v="8.2674721898268189E-5"/>
    <n v="97814.960043410654"/>
    <m/>
    <m/>
    <n v="97769066112.522324"/>
    <m/>
    <m/>
    <n v="80873008.577527061"/>
    <m/>
    <m/>
    <n v="11.874564013376297"/>
    <m/>
    <m/>
    <n v="197.91794713261598"/>
    <m/>
    <m/>
    <n v="25.839829526112204"/>
    <m/>
    <m/>
    <m/>
    <n v="96347.756843317562"/>
    <m/>
    <m/>
    <n v="320"/>
    <n v="0.8919117647058824"/>
    <n v="108737.07"/>
    <n v="638.53198382270546"/>
    <m/>
    <m/>
    <n v="1708.3037815372256"/>
    <n v="1.4205333090224141"/>
    <m/>
    <m/>
    <n v="19757127152.679157"/>
    <m/>
    <m/>
    <m/>
    <n v="6.5713949504267193"/>
    <m/>
    <m/>
    <m/>
    <n v="5.6721317144982892"/>
    <m/>
    <m/>
    <m/>
    <m/>
    <m/>
    <n v="97814.960043410654"/>
    <m/>
  </r>
  <r>
    <x v="314"/>
    <n v="12.18"/>
    <n v="13.88"/>
    <n v="151477.84"/>
    <n v="154199.06"/>
    <n v="108897.25"/>
    <n v="110849.11"/>
    <n v="8.2674721898268189E-5"/>
    <n v="100475.12412701327"/>
    <m/>
    <m/>
    <n v="103079493754.46654"/>
    <m/>
    <m/>
    <n v="84162301.927019164"/>
    <m/>
    <m/>
    <n v="11.712906974664339"/>
    <m/>
    <m/>
    <n v="199.2625782793958"/>
    <m/>
    <m/>
    <n v="25.666953007382695"/>
    <m/>
    <m/>
    <m/>
    <n v="98959.017385449173"/>
    <m/>
    <m/>
    <n v="321"/>
    <n v="0.87752161383285299"/>
    <n v="109938.25"/>
    <n v="645.53521234089271"/>
    <m/>
    <m/>
    <n v="1689.432753135349"/>
    <n v="1.4047080081270098"/>
    <m/>
    <m/>
    <n v="20828773497.382835"/>
    <m/>
    <m/>
    <m/>
    <n v="6.3927609397854122"/>
    <m/>
    <m/>
    <m/>
    <n v="5.5184520237951666"/>
    <m/>
    <m/>
    <m/>
    <m/>
    <m/>
    <n v="100475.12412701327"/>
    <m/>
  </r>
  <r>
    <x v="315"/>
    <n v="12.52"/>
    <n v="13.87"/>
    <n v="149535.31"/>
    <n v="152183.39000000001"/>
    <n v="108876.58"/>
    <n v="110800.58"/>
    <n v="8.5894031805588966E-5"/>
    <n v="99179.390214355182"/>
    <m/>
    <m/>
    <n v="100396864371.25597"/>
    <m/>
    <m/>
    <n v="82503722.627400562"/>
    <m/>
    <m/>
    <n v="11.787862998248293"/>
    <m/>
    <m/>
    <n v="199.21018278770444"/>
    <m/>
    <m/>
    <n v="25.681957829788679"/>
    <m/>
    <m/>
    <m/>
    <n v="97655.223047815394"/>
    <m/>
    <m/>
    <n v="322"/>
    <n v="0.90266762797404476"/>
    <n v="109562.04"/>
    <n v="643.17549797222296"/>
    <m/>
    <m/>
    <n v="1695.2140121244365"/>
    <n v="1.4091141307687638"/>
    <m/>
    <m/>
    <n v="20282180893.159"/>
    <m/>
    <m/>
    <m/>
    <n v="6.4754214077799057"/>
    <m/>
    <m/>
    <m/>
    <n v="5.5913548193604639"/>
    <m/>
    <m/>
    <m/>
    <m/>
    <m/>
    <n v="99179.390214355182"/>
    <m/>
  </r>
  <r>
    <x v="316"/>
    <n v="11.58"/>
    <n v="13.29"/>
    <n v="146652.56"/>
    <n v="149236.51999999999"/>
    <n v="107111.72"/>
    <n v="108995.01"/>
    <n v="8.5894031805588966E-5"/>
    <n v="97265.032703169578"/>
    <m/>
    <m/>
    <n v="96512633498.558334"/>
    <m/>
    <m/>
    <n v="80104627.444918185"/>
    <m/>
    <m/>
    <n v="11.901454697597137"/>
    <m/>
    <m/>
    <n v="195.97626073189542"/>
    <m/>
    <m/>
    <n v="26.101739126362091"/>
    <m/>
    <m/>
    <m/>
    <n v="95760.89436613358"/>
    <m/>
    <m/>
    <n v="323"/>
    <n v="0.87133182844243795"/>
    <n v="107889.06"/>
    <n v="633.30494433148885"/>
    <m/>
    <m/>
    <n v="1721.0994295372916"/>
    <n v="1.4304952715020585"/>
    <m/>
    <m/>
    <n v="19496038022.260139"/>
    <m/>
    <m/>
    <m/>
    <n v="6.6005036429560562"/>
    <m/>
    <m/>
    <m/>
    <n v="5.6999042331368495"/>
    <m/>
    <m/>
    <m/>
    <m/>
    <m/>
    <n v="97265.032703169578"/>
    <m/>
  </r>
  <r>
    <x v="317"/>
    <n v="11.77"/>
    <n v="13.19"/>
    <n v="148896.35"/>
    <n v="151507.03"/>
    <n v="108843.14"/>
    <n v="110747.51"/>
    <n v="8.5894031805588966E-5"/>
    <n v="98750.783616977278"/>
    <m/>
    <m/>
    <n v="99453399452.607285"/>
    <m/>
    <m/>
    <n v="81929954.726947382"/>
    <m/>
    <m/>
    <n v="11.810385393265083"/>
    <m/>
    <m/>
    <n v="199.13928621230932"/>
    <m/>
    <m/>
    <n v="25.683312681734513"/>
    <m/>
    <m/>
    <m/>
    <n v="97214.427527725726"/>
    <m/>
    <m/>
    <n v="324"/>
    <n v="0.89234268385140258"/>
    <n v="109086.83"/>
    <n v="640.28581280033563"/>
    <m/>
    <m/>
    <n v="1701.9920124950365"/>
    <n v="1.4144800055200899"/>
    <m/>
    <m/>
    <n v="20088593171.016785"/>
    <m/>
    <m/>
    <m/>
    <n v="6.4997797053928661"/>
    <m/>
    <m/>
    <m/>
    <n v="5.6134594410917895"/>
    <m/>
    <m/>
    <m/>
    <m/>
    <m/>
    <n v="98750.783616977278"/>
    <m/>
  </r>
  <r>
    <x v="318"/>
    <n v="12.04"/>
    <n v="13.54"/>
    <n v="149452.57999999999"/>
    <n v="152060"/>
    <n v="108765.74"/>
    <n v="110659.24"/>
    <n v="8.5894031805588966E-5"/>
    <n v="99117.268639132919"/>
    <m/>
    <m/>
    <n v="100183445170.62695"/>
    <m/>
    <m/>
    <n v="82375720.317142963"/>
    <m/>
    <m/>
    <n v="11.788299715086673"/>
    <m/>
    <m/>
    <n v="198.99282298750401"/>
    <m/>
    <m/>
    <n v="25.70504037766932"/>
    <m/>
    <m/>
    <m/>
    <n v="97565.838760862185"/>
    <m/>
    <m/>
    <n v="325"/>
    <n v="0.8892171344165436"/>
    <n v="108950.6"/>
    <n v="639.43627750108465"/>
    <m/>
    <m/>
    <n v="1704.1174970458496"/>
    <n v="1.4161121864367214"/>
    <m/>
    <m/>
    <n v="20234549871.176086"/>
    <m/>
    <m/>
    <m/>
    <n v="6.4757552002222161"/>
    <m/>
    <m/>
    <m/>
    <n v="5.5932449896313843"/>
    <m/>
    <m/>
    <m/>
    <m/>
    <m/>
    <n v="99117.268639132919"/>
    <m/>
  </r>
  <r>
    <x v="319"/>
    <n v="11.4"/>
    <n v="13.18"/>
    <n v="149281.12"/>
    <n v="151872.48000000001"/>
    <n v="108699.01"/>
    <n v="110581.84"/>
    <n v="8.5894031805588966E-5"/>
    <n v="99001.14194347382"/>
    <m/>
    <m/>
    <n v="99940419503.530655"/>
    <m/>
    <m/>
    <n v="82220571.214246929"/>
    <m/>
    <m/>
    <n v="11.795035141172919"/>
    <m/>
    <m/>
    <n v="198.86588765484603"/>
    <m/>
    <m/>
    <n v="25.724277682038842"/>
    <m/>
    <m/>
    <m/>
    <n v="97442.123378827935"/>
    <m/>
    <m/>
    <n v="326"/>
    <n v="0.86494688922610019"/>
    <n v="108780.25"/>
    <n v="638.38663469099333"/>
    <m/>
    <m/>
    <n v="1706.781974484448"/>
    <n v="1.4181919028404253"/>
    <m/>
    <m/>
    <n v="20183963286.865177"/>
    <m/>
    <m/>
    <m/>
    <n v="6.4834391023796023"/>
    <m/>
    <m/>
    <m/>
    <n v="5.6004164551965729"/>
    <m/>
    <m/>
    <m/>
    <m/>
    <m/>
    <n v="99001.14194347382"/>
    <m/>
  </r>
  <r>
    <x v="320"/>
    <n v="11.68"/>
    <n v="12.96"/>
    <n v="146738.01999999999"/>
    <n v="149233.04999999999"/>
    <n v="107601.27"/>
    <n v="109427.09"/>
    <n v="8.7714063573995915E-5"/>
    <n v="97305.10258607009"/>
    <m/>
    <m/>
    <n v="96483043853.47879"/>
    <m/>
    <m/>
    <n v="80066379.838253215"/>
    <m/>
    <m/>
    <n v="11.895378393011729"/>
    <m/>
    <m/>
    <n v="196.8383620808014"/>
    <m/>
    <m/>
    <n v="25.998177899297719"/>
    <m/>
    <m/>
    <m/>
    <n v="95735.299805578717"/>
    <m/>
    <m/>
    <n v="327"/>
    <n v="0.90123456790123446"/>
    <n v="107531.47"/>
    <n v="630.86098297372268"/>
    <m/>
    <m/>
    <n v="1726.3755605820779"/>
    <n v="1.4339286775290423"/>
    <m/>
    <m/>
    <n v="19479772957.39447"/>
    <m/>
    <m/>
    <m/>
    <n v="6.5948876403460677"/>
    <m/>
    <m/>
    <m/>
    <n v="5.69886223769391"/>
    <m/>
    <m/>
    <m/>
    <m/>
    <m/>
    <n v="97305.10258607009"/>
    <m/>
  </r>
  <r>
    <x v="321"/>
    <n v="12.27"/>
    <n v="13.47"/>
    <n v="148160.19"/>
    <n v="150666.31"/>
    <n v="108070.05"/>
    <n v="109894.23"/>
    <n v="8.7714063573995915E-5"/>
    <n v="98245.778126163204"/>
    <m/>
    <m/>
    <n v="98340503642.661713"/>
    <m/>
    <m/>
    <n v="81217099.862431392"/>
    <m/>
    <m/>
    <n v="11.837720604167256"/>
    <m/>
    <m/>
    <n v="197.69109543763432"/>
    <m/>
    <m/>
    <n v="25.888505886271538"/>
    <m/>
    <m/>
    <m/>
    <n v="96651.388296955178"/>
    <m/>
    <m/>
    <n v="328"/>
    <n v="0.91091314031180393"/>
    <n v="108185.31"/>
    <n v="634.64734471534746"/>
    <m/>
    <m/>
    <n v="1715.8784159179997"/>
    <n v="1.4250746401839367"/>
    <m/>
    <m/>
    <n v="19853278117.833126"/>
    <m/>
    <m/>
    <m/>
    <n v="6.5312449906962469"/>
    <m/>
    <m/>
    <m/>
    <n v="5.6444156940401768"/>
    <m/>
    <m/>
    <m/>
    <m/>
    <m/>
    <n v="98245.778126163204"/>
    <m/>
  </r>
  <r>
    <x v="322"/>
    <n v="12.49"/>
    <n v="13.84"/>
    <n v="149227.65"/>
    <n v="151738.60999999999"/>
    <n v="108728.14"/>
    <n v="110553.79"/>
    <n v="8.7714063573995915E-5"/>
    <n v="98951.203458354154"/>
    <m/>
    <m/>
    <n v="99744532465.95108"/>
    <m/>
    <m/>
    <n v="82081373.253877223"/>
    <m/>
    <m/>
    <n v="11.795062540597813"/>
    <m/>
    <m/>
    <n v="198.8900808961931"/>
    <m/>
    <m/>
    <n v="25.734434387090477"/>
    <m/>
    <m/>
    <m/>
    <n v="97335.867540674677"/>
    <m/>
    <m/>
    <n v="329"/>
    <n v="0.9024566473988439"/>
    <n v="108927.9"/>
    <n v="638.95370467432303"/>
    <m/>
    <m/>
    <n v="1704.1005307977691"/>
    <n v="1.4151586863878849"/>
    <m/>
    <m/>
    <n v="20135193201.781143"/>
    <m/>
    <m/>
    <m/>
    <n v="6.4844597488645972"/>
    <m/>
    <m/>
    <m/>
    <n v="5.6045283834085433"/>
    <m/>
    <m/>
    <m/>
    <m/>
    <m/>
    <n v="98951.203458354154"/>
    <m/>
  </r>
  <r>
    <x v="323"/>
    <n v="11.45"/>
    <n v="12.89"/>
    <n v="144962.01999999999"/>
    <n v="147387.89000000001"/>
    <n v="107466.81"/>
    <n v="109261.59"/>
    <n v="8.7714063573995915E-5"/>
    <n v="96120.367591997536"/>
    <m/>
    <m/>
    <n v="94028686069.675613"/>
    <m/>
    <m/>
    <n v="78548513.222039878"/>
    <m/>
    <m/>
    <n v="11.963618454581798"/>
    <m/>
    <m/>
    <n v="196.57800968817043"/>
    <m/>
    <m/>
    <n v="26.036550176088966"/>
    <m/>
    <m/>
    <m/>
    <n v="94541.711960616391"/>
    <m/>
    <m/>
    <n v="330"/>
    <n v="0.88828549262994561"/>
    <n v="107231.33"/>
    <n v="628.95278154156063"/>
    <m/>
    <m/>
    <n v="1730.6421774974258"/>
    <n v="1.4370637775403734"/>
    <m/>
    <m/>
    <n v="18979902334.678337"/>
    <m/>
    <m/>
    <m/>
    <n v="6.6700745192507833"/>
    <m/>
    <m/>
    <m/>
    <n v="5.7655164848140359"/>
    <m/>
    <m/>
    <m/>
    <m/>
    <m/>
    <n v="96120.367591997536"/>
    <m/>
  </r>
  <r>
    <x v="324"/>
    <n v="11.28"/>
    <n v="12.91"/>
    <n v="142904.57"/>
    <n v="145257.22"/>
    <n v="106857.51"/>
    <n v="108613.36"/>
    <n v="8.7434038851696982E-5"/>
    <n v="94749.197222536124"/>
    <m/>
    <m/>
    <n v="91321657744.222595"/>
    <m/>
    <m/>
    <n v="76837474.27337043"/>
    <m/>
    <m/>
    <n v="12.048458616425116"/>
    <m/>
    <m/>
    <n v="195.44918177215411"/>
    <m/>
    <m/>
    <n v="26.194984530607588"/>
    <m/>
    <m/>
    <m/>
    <n v="93165.251996340725"/>
    <m/>
    <m/>
    <n v="331"/>
    <n v="0.87374128582494182"/>
    <n v="106929.94"/>
    <n v="627.03810939703828"/>
    <m/>
    <m/>
    <n v="1735.5064111675292"/>
    <n v="1.4406930772451803"/>
    <m/>
    <m/>
    <n v="18429284250.850109"/>
    <m/>
    <m/>
    <m/>
    <n v="6.765553092203402"/>
    <m/>
    <m/>
    <m/>
    <n v="5.8497541350588032"/>
    <m/>
    <m/>
    <m/>
    <m/>
    <m/>
    <n v="94749.197222536124"/>
    <m/>
  </r>
  <r>
    <x v="325"/>
    <n v="10.95"/>
    <n v="12.89"/>
    <n v="141118.39000000001"/>
    <n v="143428.94"/>
    <n v="106714.56"/>
    <n v="108458.56"/>
    <n v="8.7434038851696982E-5"/>
    <n v="93562.635098303625"/>
    <m/>
    <m/>
    <n v="89026576958.579498"/>
    <m/>
    <m/>
    <n v="75384261.536128104"/>
    <m/>
    <m/>
    <n v="12.123734494625445"/>
    <m/>
    <m/>
    <n v="195.18295775900933"/>
    <m/>
    <m/>
    <n v="26.233642006111229"/>
    <m/>
    <m/>
    <m/>
    <n v="91989.420225892856"/>
    <m/>
    <m/>
    <n v="332"/>
    <n v="0.84949573312645454"/>
    <n v="106928.14"/>
    <n v="626.97859449545649"/>
    <m/>
    <m/>
    <n v="1735.5356257311967"/>
    <n v="1.4405807569743208"/>
    <m/>
    <m/>
    <n v="17964758470.131588"/>
    <m/>
    <m/>
    <m/>
    <n v="6.8503886521618282"/>
    <m/>
    <m/>
    <m/>
    <n v="5.9236808867220931"/>
    <m/>
    <m/>
    <m/>
    <m/>
    <m/>
    <n v="93562.635098303625"/>
    <m/>
  </r>
  <r>
    <x v="326"/>
    <n v="10.84"/>
    <n v="12.74"/>
    <n v="138618.07999999999"/>
    <n v="140875.15"/>
    <n v="106642.72"/>
    <n v="108376.07"/>
    <n v="8.7434038851696982E-5"/>
    <n v="91902.66835617277"/>
    <m/>
    <m/>
    <n v="85859919310.856125"/>
    <m/>
    <m/>
    <n v="73368434.131841674"/>
    <m/>
    <m/>
    <n v="12.231114696897903"/>
    <m/>
    <m/>
    <n v="195.04680498232594"/>
    <m/>
    <m/>
    <n v="26.254918882563711"/>
    <m/>
    <m/>
    <m/>
    <n v="90348.374295817572"/>
    <m/>
    <m/>
    <n v="333"/>
    <n v="0.85086342229199374"/>
    <n v="106753.74"/>
    <n v="625.90711519791137"/>
    <m/>
    <m/>
    <n v="1738.3662876423411"/>
    <n v="1.4427935650423171"/>
    <m/>
    <m/>
    <n v="17324440141.59938"/>
    <m/>
    <m/>
    <m/>
    <n v="6.9720368837064672"/>
    <m/>
    <m/>
    <m/>
    <n v="6.0294577400569294"/>
    <m/>
    <m/>
    <m/>
    <m/>
    <m/>
    <n v="91902.66835617277"/>
    <m/>
  </r>
  <r>
    <x v="327"/>
    <n v="10.81"/>
    <n v="12.41"/>
    <n v="136731.4"/>
    <n v="138945.43"/>
    <n v="105995.62"/>
    <n v="107708.97"/>
    <n v="8.7434038851696982E-5"/>
    <n v="90649.60432805639"/>
    <m/>
    <m/>
    <n v="83511212505.23114"/>
    <m/>
    <m/>
    <n v="71858501.774002597"/>
    <m/>
    <m/>
    <n v="12.31432943053745"/>
    <m/>
    <m/>
    <n v="193.8585485700074"/>
    <m/>
    <m/>
    <n v="26.417861534037559"/>
    <m/>
    <m/>
    <m/>
    <n v="89107.667593428647"/>
    <m/>
    <m/>
    <n v="334"/>
    <n v="0.87107171635777603"/>
    <n v="106043.44"/>
    <n v="621.69401315511232"/>
    <m/>
    <m/>
    <n v="1749.9327355636258"/>
    <n v="1.4522557021824627"/>
    <m/>
    <m/>
    <n v="16849248964.247389"/>
    <m/>
    <m/>
    <m/>
    <n v="7.0672112753789795"/>
    <m/>
    <m/>
    <m/>
    <n v="6.1123581132216662"/>
    <m/>
    <m/>
    <m/>
    <m/>
    <m/>
    <n v="90649.60432805639"/>
    <m/>
  </r>
  <r>
    <x v="328"/>
    <n v="10.33"/>
    <n v="12.5"/>
    <n v="135520.63"/>
    <n v="137702.91"/>
    <n v="105640.98"/>
    <n v="107339.19"/>
    <n v="8.7434038851696982E-5"/>
    <n v="89844.702375460576"/>
    <m/>
    <m/>
    <n v="82021077363.564606"/>
    <m/>
    <m/>
    <n v="70892220.362763718"/>
    <m/>
    <m/>
    <n v="12.368830733615114"/>
    <m/>
    <m/>
    <n v="193.20522575771426"/>
    <m/>
    <m/>
    <n v="26.50989505450443"/>
    <m/>
    <m/>
    <m/>
    <n v="88307.7430006785"/>
    <m/>
    <m/>
    <n v="335"/>
    <n v="0.82640000000000002"/>
    <n v="105176.24"/>
    <n v="616.56178958013766"/>
    <m/>
    <m/>
    <n v="1764.2433017644278"/>
    <n v="1.4639931391920011"/>
    <m/>
    <m/>
    <n v="16547342385.579716"/>
    <m/>
    <m/>
    <m/>
    <n v="7.1300777359651093"/>
    <m/>
    <m/>
    <m/>
    <n v="6.1673290094025832"/>
    <m/>
    <m/>
    <m/>
    <m/>
    <m/>
    <n v="89844.702375460576"/>
    <m/>
  </r>
  <r>
    <x v="329"/>
    <n v="10.77"/>
    <n v="12.68"/>
    <n v="135162.75"/>
    <n v="137303.15"/>
    <n v="105857.77"/>
    <n v="107531.31"/>
    <n v="8.9814478951621979E-5"/>
    <n v="89600.887708597933"/>
    <m/>
    <m/>
    <n v="81555766309.136566"/>
    <m/>
    <m/>
    <n v="70576378.199395537"/>
    <m/>
    <m/>
    <n v="12.385104695372013"/>
    <m/>
    <m/>
    <n v="193.58754802975992"/>
    <m/>
    <m/>
    <n v="26.466640688011232"/>
    <m/>
    <m/>
    <m/>
    <n v="88042.170780930872"/>
    <m/>
    <m/>
    <n v="336"/>
    <n v="0.84936908517350151"/>
    <n v="104901.24"/>
    <n v="614.8056521509908"/>
    <m/>
    <m/>
    <n v="1768.8561963496045"/>
    <n v="1.4674035974040569"/>
    <m/>
    <m/>
    <n v="16449603384.93338"/>
    <m/>
    <m/>
    <m/>
    <n v="7.1497776861816158"/>
    <m/>
    <m/>
    <m/>
    <n v="6.1861692843487806"/>
    <m/>
    <m/>
    <m/>
    <m/>
    <m/>
    <n v="89600.887708597933"/>
    <m/>
  </r>
  <r>
    <x v="330"/>
    <n v="10.45"/>
    <n v="12.23"/>
    <n v="132906.82"/>
    <n v="134999.16"/>
    <n v="103934.81"/>
    <n v="105568.3"/>
    <n v="8.9814478951621979E-5"/>
    <n v="88103.258340032364"/>
    <m/>
    <m/>
    <n v="78822219562.873108"/>
    <m/>
    <m/>
    <n v="68797619.032010481"/>
    <m/>
    <m/>
    <n v="12.488453097540493"/>
    <m/>
    <m/>
    <n v="190.06629757789261"/>
    <m/>
    <m/>
    <n v="26.951219305964052"/>
    <m/>
    <m/>
    <m/>
    <n v="86561.777406513254"/>
    <m/>
    <m/>
    <n v="337"/>
    <n v="0.85445625511038426"/>
    <n v="103781.42"/>
    <n v="608.19511321787036"/>
    <m/>
    <m/>
    <n v="1787.7387238182621"/>
    <n v="1.4829275337654506"/>
    <m/>
    <m/>
    <n v="15897008632.373699"/>
    <m/>
    <m/>
    <m/>
    <n v="7.2694146110932376"/>
    <m/>
    <m/>
    <m/>
    <n v="6.2903074366645768"/>
    <m/>
    <m/>
    <m/>
    <m/>
    <m/>
    <n v="88103.258340032364"/>
    <m/>
  </r>
  <r>
    <x v="331"/>
    <n v="10.23"/>
    <n v="12.05"/>
    <n v="131762.13"/>
    <n v="133824.32999999999"/>
    <n v="103767.28"/>
    <n v="105388.66"/>
    <n v="8.9814478951621979E-5"/>
    <n v="87342.319363519084"/>
    <m/>
    <m/>
    <n v="77453774034.37973"/>
    <m/>
    <m/>
    <n v="67897264.135837227"/>
    <m/>
    <m/>
    <n v="12.542226467305074"/>
    <m/>
    <m/>
    <n v="189.75530729854904"/>
    <m/>
    <m/>
    <n v="26.998506978872776"/>
    <m/>
    <m/>
    <m/>
    <n v="85805.481945225634"/>
    <m/>
    <m/>
    <n v="338"/>
    <n v="0.84896265560165973"/>
    <n v="103318.27"/>
    <n v="605.43361631942378"/>
    <m/>
    <m/>
    <n v="1795.7169456419413"/>
    <n v="1.4894042602657291"/>
    <m/>
    <m/>
    <n v="15619794858.422941"/>
    <m/>
    <m/>
    <m/>
    <n v="7.3323351595929385"/>
    <m/>
    <m/>
    <m/>
    <n v="6.345384025649996"/>
    <m/>
    <m/>
    <m/>
    <m/>
    <m/>
    <n v="87342.319363519084"/>
    <m/>
  </r>
  <r>
    <x v="332"/>
    <n v="10.97"/>
    <n v="12.68"/>
    <n v="130937.61"/>
    <n v="132974.89000000001"/>
    <n v="103942.87"/>
    <n v="105557.53"/>
    <n v="8.9814478951621979E-5"/>
    <n v="86793.646165893297"/>
    <m/>
    <m/>
    <n v="76473921145.773239"/>
    <m/>
    <m/>
    <n v="67248538.610386163"/>
    <m/>
    <m/>
    <n v="12.581463116224803"/>
    <m/>
    <m/>
    <n v="190.0717673626437"/>
    <m/>
    <m/>
    <n v="26.95666979459412"/>
    <m/>
    <m/>
    <m/>
    <n v="85257.86539665547"/>
    <m/>
    <m/>
    <n v="339"/>
    <n v="0.86514195583596221"/>
    <n v="103157.19"/>
    <n v="604.44250548320304"/>
    <m/>
    <m/>
    <n v="1798.5165868438698"/>
    <n v="1.49158493229709"/>
    <m/>
    <m/>
    <n v="15420984198.263466"/>
    <m/>
    <m/>
    <m/>
    <n v="7.3785329389849279"/>
    <m/>
    <m/>
    <m/>
    <n v="6.3859982225194445"/>
    <m/>
    <m/>
    <m/>
    <m/>
    <m/>
    <n v="86793.646165893297"/>
    <m/>
  </r>
  <r>
    <x v="333"/>
    <n v="10.52"/>
    <n v="12.39"/>
    <n v="129000.1"/>
    <n v="130995.29"/>
    <n v="102748.51"/>
    <n v="104335.14"/>
    <n v="8.9814478951621979E-5"/>
    <n v="85507.258204290076"/>
    <m/>
    <m/>
    <n v="74200293235.752914"/>
    <m/>
    <m/>
    <n v="65744627.406827986"/>
    <m/>
    <m/>
    <n v="12.674540385409545"/>
    <m/>
    <m/>
    <n v="187.88315820599271"/>
    <m/>
    <m/>
    <n v="27.270277226073148"/>
    <m/>
    <m/>
    <m/>
    <n v="83985.701484938938"/>
    <m/>
    <m/>
    <n v="340"/>
    <n v="0.84907183212267956"/>
    <n v="101929.63"/>
    <n v="597.20306698367324"/>
    <m/>
    <m/>
    <n v="1819.918750099248"/>
    <n v="1.5091915636327584"/>
    <m/>
    <m/>
    <n v="14961334968.917589"/>
    <m/>
    <m/>
    <m/>
    <n v="7.4880285411739971"/>
    <m/>
    <m/>
    <m/>
    <n v="6.4814090960724506"/>
    <m/>
    <m/>
    <m/>
    <m/>
    <m/>
    <n v="85507.258204290076"/>
    <m/>
  </r>
  <r>
    <x v="334"/>
    <n v="11.1"/>
    <n v="12.72"/>
    <n v="129862.47"/>
    <n v="131835.70000000001"/>
    <n v="103726.93"/>
    <n v="105300.55"/>
    <n v="9.3316073374705155E-5"/>
    <n v="86072.580521222844"/>
    <m/>
    <m/>
    <n v="75163215603.426041"/>
    <m/>
    <m/>
    <n v="66370601.460456632"/>
    <m/>
    <m/>
    <n v="12.6321698736161"/>
    <m/>
    <m/>
    <n v="189.65839634939243"/>
    <m/>
    <m/>
    <n v="27.022512149626326"/>
    <m/>
    <m/>
    <m/>
    <n v="84515.677440914937"/>
    <m/>
    <m/>
    <n v="341"/>
    <n v="0.87264150943396224"/>
    <n v="102496.48"/>
    <n v="600.38356671903352"/>
    <m/>
    <m/>
    <n v="1809.7978368427814"/>
    <n v="1.5003719011674379"/>
    <m/>
    <m/>
    <n v="15151774192.168915"/>
    <m/>
    <m/>
    <m/>
    <n v="7.4389490269937646"/>
    <m/>
    <m/>
    <m/>
    <n v="6.4408478021493956"/>
    <m/>
    <m/>
    <m/>
    <m/>
    <m/>
    <n v="86072.580521222844"/>
    <m/>
  </r>
  <r>
    <x v="335"/>
    <n v="10.99"/>
    <n v="12.55"/>
    <n v="130692.48"/>
    <n v="132666.01999999999"/>
    <n v="103727.33"/>
    <n v="105291.13"/>
    <n v="9.3316073374705155E-5"/>
    <n v="86620.597287901677"/>
    <m/>
    <m/>
    <n v="76113654556.923218"/>
    <m/>
    <m/>
    <n v="66995360.972176775"/>
    <m/>
    <m/>
    <n v="12.591821026808983"/>
    <m/>
    <m/>
    <n v="189.65450316008437"/>
    <m/>
    <m/>
    <n v="27.026451843641873"/>
    <m/>
    <m/>
    <m/>
    <n v="85045.004004615446"/>
    <m/>
    <m/>
    <n v="342"/>
    <n v="0.87569721115537846"/>
    <n v="102267.26"/>
    <n v="598.99411280681034"/>
    <m/>
    <m/>
    <n v="1813.845213495727"/>
    <n v="1.5035847419933355"/>
    <m/>
    <m/>
    <n v="15342113226.737406"/>
    <m/>
    <m/>
    <m/>
    <n v="7.3917531779216521"/>
    <m/>
    <m/>
    <m/>
    <n v="6.4006429525510038"/>
    <m/>
    <m/>
    <m/>
    <m/>
    <m/>
    <n v="86620.597287901677"/>
    <m/>
  </r>
  <r>
    <x v="336"/>
    <n v="10.36"/>
    <n v="12.36"/>
    <n v="129382.54"/>
    <n v="131323.92000000001"/>
    <n v="103922.49"/>
    <n v="105479.41"/>
    <n v="9.3316073374705155E-5"/>
    <n v="85750.301946577631"/>
    <m/>
    <m/>
    <n v="74577252887.316193"/>
    <m/>
    <m/>
    <n v="65976511.68703153"/>
    <m/>
    <m/>
    <n v="12.654940757584793"/>
    <m/>
    <m/>
    <n v="190.00669952185385"/>
    <m/>
    <m/>
    <n v="26.97964322435444"/>
    <m/>
    <m/>
    <m/>
    <n v="84181.721243840395"/>
    <m/>
    <m/>
    <n v="343"/>
    <n v="0.8381877022653722"/>
    <n v="101996.17"/>
    <n v="597.35965272863575"/>
    <m/>
    <m/>
    <n v="1818.6533534510413"/>
    <n v="1.5074275342336032"/>
    <m/>
    <m/>
    <n v="15031193354.490631"/>
    <m/>
    <m/>
    <m/>
    <n v="7.4661832128635792"/>
    <m/>
    <m/>
    <m/>
    <n v="6.465758489294001"/>
    <m/>
    <m/>
    <m/>
    <m/>
    <m/>
    <n v="85750.301946577631"/>
    <m/>
  </r>
  <r>
    <x v="337"/>
    <n v="10.52"/>
    <n v="12.02"/>
    <n v="127579.5"/>
    <n v="129481.57"/>
    <n v="103237.26"/>
    <n v="104774.07"/>
    <n v="9.3316073374705155E-5"/>
    <n v="84553.247227183121"/>
    <m/>
    <m/>
    <n v="72488243970.908142"/>
    <m/>
    <m/>
    <n v="64585953.36293824"/>
    <m/>
    <m/>
    <n v="12.743133078134774"/>
    <m/>
    <m/>
    <n v="188.74925666154792"/>
    <m/>
    <m/>
    <n v="27.161585809974415"/>
    <m/>
    <m/>
    <m/>
    <n v="82997.837741627227"/>
    <m/>
    <m/>
    <n v="344"/>
    <n v="0.87520798668885191"/>
    <n v="101534.09"/>
    <n v="594.60696291468525"/>
    <m/>
    <m/>
    <n v="1826.8925191134642"/>
    <n v="1.5141131897264368"/>
    <m/>
    <m/>
    <n v="14608954273.23856"/>
    <m/>
    <m/>
    <m/>
    <n v="7.5705740610666794"/>
    <m/>
    <m/>
    <m/>
    <n v="6.5568362706002103"/>
    <m/>
    <m/>
    <m/>
    <m/>
    <m/>
    <n v="84553.247227183121"/>
    <m/>
  </r>
  <r>
    <x v="338"/>
    <n v="11.57"/>
    <n v="12.92"/>
    <n v="129376.6"/>
    <n v="131293.38"/>
    <n v="104121.85"/>
    <n v="105662.06"/>
    <n v="9.3316073374705155E-5"/>
    <n v="85742.18356609717"/>
    <m/>
    <m/>
    <n v="74520456344.0009"/>
    <m/>
    <m/>
    <n v="65939338.929949127"/>
    <m/>
    <m/>
    <n v="12.653404978631563"/>
    <m/>
    <m/>
    <n v="190.3619156639304"/>
    <m/>
    <m/>
    <n v="26.932900694808662"/>
    <m/>
    <m/>
    <m/>
    <n v="84156.275856196415"/>
    <m/>
    <m/>
    <n v="345"/>
    <n v="0.89551083591331271"/>
    <n v="101983.97"/>
    <n v="597.19492964388201"/>
    <m/>
    <m/>
    <n v="1818.7978741868315"/>
    <n v="1.5072615222574517"/>
    <m/>
    <m/>
    <n v="15017288609.670034"/>
    <m/>
    <m/>
    <m/>
    <n v="7.464292847358398"/>
    <m/>
    <m/>
    <m/>
    <n v="6.4654519344034957"/>
    <m/>
    <m/>
    <m/>
    <m/>
    <m/>
    <n v="85742.18356609717"/>
    <m/>
  </r>
  <r>
    <x v="339"/>
    <n v="12.08"/>
    <n v="13.27"/>
    <n v="130906.13"/>
    <n v="132808.82"/>
    <n v="104983.5"/>
    <n v="106506.87"/>
    <n v="9.4857132318937332E-5"/>
    <n v="86749.507964661418"/>
    <m/>
    <m/>
    <n v="76252102370.363327"/>
    <m/>
    <m/>
    <n v="67074204.350637183"/>
    <m/>
    <m/>
    <n v="12.57867365283742"/>
    <m/>
    <m/>
    <n v="191.92319674055452"/>
    <m/>
    <m/>
    <n v="26.722200262244566"/>
    <m/>
    <m/>
    <m/>
    <n v="85118.737176680283"/>
    <m/>
    <m/>
    <n v="346"/>
    <n v="0.91032403918613414"/>
    <n v="102974.38"/>
    <n v="602.85330693319179"/>
    <m/>
    <m/>
    <n v="1801.1347492606947"/>
    <n v="1.4921994227853468"/>
    <m/>
    <m/>
    <n v="15362406370.674995"/>
    <m/>
    <m/>
    <m/>
    <n v="7.3771061641601241"/>
    <m/>
    <m/>
    <m/>
    <n v="6.3919051789303092"/>
    <m/>
    <m/>
    <m/>
    <m/>
    <m/>
    <n v="86749.507964661418"/>
    <m/>
  </r>
  <r>
    <x v="340"/>
    <n v="11.75"/>
    <n v="13.11"/>
    <n v="130301.29"/>
    <n v="132182.59"/>
    <n v="104797.04"/>
    <n v="106307.61"/>
    <n v="9.4857132318937332E-5"/>
    <n v="86346.58417674269"/>
    <m/>
    <m/>
    <n v="75536753569.660278"/>
    <m/>
    <m/>
    <n v="66597550.132784098"/>
    <m/>
    <m/>
    <n v="12.607759634808096"/>
    <m/>
    <m/>
    <n v="191.577652674837"/>
    <m/>
    <m/>
    <n v="26.773743226731838"/>
    <m/>
    <m/>
    <m/>
    <n v="84714.425318801586"/>
    <m/>
    <m/>
    <n v="347"/>
    <n v="0.89626239511823036"/>
    <n v="102437.12"/>
    <n v="599.66114497202818"/>
    <m/>
    <m/>
    <n v="1810.5320154096903"/>
    <n v="1.4998426550082076"/>
    <m/>
    <m/>
    <n v="15217017644.498869"/>
    <m/>
    <m/>
    <m/>
    <n v="7.4115460310160461"/>
    <m/>
    <m/>
    <m/>
    <n v="6.4224164134569888"/>
    <m/>
    <m/>
    <m/>
    <m/>
    <m/>
    <n v="86346.58417674269"/>
    <m/>
  </r>
  <r>
    <x v="341"/>
    <n v="11.83"/>
    <n v="13.19"/>
    <n v="130538.03"/>
    <n v="132410.21"/>
    <n v="105070.13"/>
    <n v="106574.56"/>
    <n v="9.4857132318937332E-5"/>
    <n v="86501.355098090091"/>
    <m/>
    <m/>
    <n v="75800667396.346786"/>
    <m/>
    <m/>
    <n v="66767322.755731054"/>
    <m/>
    <m/>
    <n v="12.596334829312754"/>
    <m/>
    <m/>
    <n v="192.07220025260864"/>
    <m/>
    <m/>
    <n v="26.708056966213096"/>
    <m/>
    <m/>
    <m/>
    <n v="84857.345914592457"/>
    <m/>
    <m/>
    <n v="348"/>
    <n v="0.89689158453373774"/>
    <n v="102815.12"/>
    <n v="601.82694009773104"/>
    <m/>
    <m/>
    <n v="1803.8510280700925"/>
    <n v="1.4941664804988304"/>
    <m/>
    <m/>
    <n v="15268910858.334564"/>
    <m/>
    <m/>
    <m/>
    <n v="7.3984386592939293"/>
    <m/>
    <m/>
    <m/>
    <n v="6.4117279661772324"/>
    <m/>
    <m/>
    <m/>
    <m/>
    <m/>
    <n v="86501.355098090091"/>
    <m/>
  </r>
  <r>
    <x v="342"/>
    <n v="12.52"/>
    <n v="13.64"/>
    <n v="132883.37"/>
    <n v="134776.63"/>
    <n v="105948.35"/>
    <n v="107455.24"/>
    <n v="9.4857132318937332E-5"/>
    <n v="88053.353462731524"/>
    <m/>
    <m/>
    <n v="78513967119.694016"/>
    <m/>
    <m/>
    <n v="68554899.308002219"/>
    <m/>
    <m/>
    <n v="12.483210372731673"/>
    <m/>
    <m/>
    <n v="193.67289731793232"/>
    <m/>
    <m/>
    <n v="26.488887501157336"/>
    <m/>
    <m/>
    <m/>
    <n v="86370.895183728411"/>
    <m/>
    <m/>
    <n v="349"/>
    <n v="0.91788856304985333"/>
    <n v="103602.21"/>
    <n v="606.3868092560233"/>
    <m/>
    <m/>
    <n v="1790.0418421674383"/>
    <n v="1.4825874965675243"/>
    <m/>
    <m/>
    <n v="15814146352.580885"/>
    <m/>
    <m/>
    <m/>
    <n v="7.2658761905284903"/>
    <m/>
    <m/>
    <m/>
    <n v="6.2975027241655024"/>
    <m/>
    <m/>
    <m/>
    <m/>
    <m/>
    <n v="88053.353462731524"/>
    <m/>
  </r>
  <r>
    <x v="343"/>
    <n v="12.48"/>
    <n v="13.92"/>
    <n v="133762.35999999999"/>
    <n v="135655.35999999999"/>
    <n v="107877.53"/>
    <n v="109401.66"/>
    <n v="9.4857132318937332E-5"/>
    <n v="88633.642945910236"/>
    <m/>
    <m/>
    <n v="79541722555.363495"/>
    <m/>
    <m/>
    <n v="69223023.025938049"/>
    <m/>
    <m/>
    <n v="12.441953268131252"/>
    <m/>
    <m/>
    <n v="197.1946174336409"/>
    <m/>
    <m/>
    <n v="26.010578929515354"/>
    <m/>
    <m/>
    <m/>
    <n v="86930.993729606242"/>
    <m/>
    <m/>
    <n v="350"/>
    <n v="0.89655172413793105"/>
    <n v="105023.07"/>
    <n v="614.65514762749103"/>
    <m/>
    <m/>
    <n v="1765.4921838941059"/>
    <n v="1.462115829438543"/>
    <m/>
    <m/>
    <n v="16019819758.829664"/>
    <m/>
    <m/>
    <m/>
    <n v="7.2181672081685191"/>
    <m/>
    <m/>
    <m/>
    <n v="6.25680570875251"/>
    <m/>
    <m/>
    <m/>
    <m/>
    <m/>
    <n v="88633.642945910236"/>
    <m/>
  </r>
  <r>
    <x v="344"/>
    <n v="13.21"/>
    <n v="14.25"/>
    <n v="134930.85"/>
    <n v="136801.78"/>
    <n v="108273"/>
    <n v="109771.58"/>
    <n v="9.6538536728640878E-5"/>
    <n v="89401.367943742691"/>
    <m/>
    <m/>
    <n v="80898589744.150238"/>
    <m/>
    <m/>
    <n v="70093439.402334496"/>
    <m/>
    <m/>
    <n v="12.387699825058801"/>
    <m/>
    <m/>
    <n v="197.90303895508259"/>
    <m/>
    <m/>
    <n v="25.927260846640117"/>
    <m/>
    <m/>
    <m/>
    <n v="87656.476271591499"/>
    <m/>
    <m/>
    <n v="351"/>
    <n v="0.92701754385964918"/>
    <n v="105863.85"/>
    <n v="619.43075146985086"/>
    <m/>
    <m/>
    <n v="1751.3582367682557"/>
    <n v="1.449998179337308"/>
    <m/>
    <m/>
    <n v="16288939082.389071"/>
    <m/>
    <m/>
    <m/>
    <n v="7.1561666646366291"/>
    <m/>
    <m/>
    <m/>
    <n v="6.2050067447262292"/>
    <m/>
    <m/>
    <m/>
    <m/>
    <m/>
    <n v="89401.367943742691"/>
    <m/>
  </r>
  <r>
    <x v="345"/>
    <n v="12.4"/>
    <n v="13.66"/>
    <n v="130429.59"/>
    <n v="132224.9"/>
    <n v="106625.36"/>
    <n v="108090.53"/>
    <n v="9.6538536728640878E-5"/>
    <n v="86416.853075322899"/>
    <m/>
    <m/>
    <n v="75489331313.882416"/>
    <m/>
    <m/>
    <n v="66573596.252717413"/>
    <m/>
    <m/>
    <n v="12.594353703317632"/>
    <m/>
    <m/>
    <n v="194.886705313178"/>
    <m/>
    <m/>
    <n v="26.325880486100925"/>
    <m/>
    <m/>
    <m/>
    <n v="84720.861898034127"/>
    <m/>
    <m/>
    <n v="352"/>
    <n v="0.90775988286969256"/>
    <n v="103911.86"/>
    <n v="607.96178933921385"/>
    <m/>
    <m/>
    <n v="1783.6509765901051"/>
    <n v="1.4765942501957274"/>
    <m/>
    <m/>
    <n v="15198491963.066391"/>
    <m/>
    <m/>
    <m/>
    <n v="7.3952409986662353"/>
    <m/>
    <m/>
    <m/>
    <n v="6.4129851335901948"/>
    <m/>
    <m/>
    <m/>
    <m/>
    <m/>
    <n v="86416.853075322899"/>
    <m/>
  </r>
  <r>
    <x v="346"/>
    <n v="12.38"/>
    <n v="13.92"/>
    <n v="128906.65"/>
    <n v="130668.23"/>
    <n v="106308.26"/>
    <n v="107758.64"/>
    <n v="9.6538536728640878E-5"/>
    <n v="85405.738128510013"/>
    <m/>
    <m/>
    <n v="73715659072.24617"/>
    <m/>
    <m/>
    <n v="65395746.391051129"/>
    <m/>
    <m/>
    <n v="12.667917026510185"/>
    <m/>
    <m/>
    <n v="194.30238133521061"/>
    <m/>
    <m/>
    <n v="26.408286200580775"/>
    <m/>
    <m/>
    <m/>
    <n v="83720.532978689138"/>
    <m/>
    <m/>
    <n v="353"/>
    <n v="0.88936781609195403"/>
    <n v="104038.19"/>
    <n v="608.65338524627361"/>
    <m/>
    <m/>
    <n v="1781.4825173990887"/>
    <n v="1.4746592898535342"/>
    <m/>
    <m/>
    <n v="14840131322.792542"/>
    <m/>
    <m/>
    <m/>
    <n v="7.4819559111548672"/>
    <m/>
    <m/>
    <m/>
    <n v="6.4888709445549413"/>
    <m/>
    <m/>
    <m/>
    <m/>
    <m/>
    <n v="85405.738128510013"/>
    <m/>
  </r>
  <r>
    <x v="347"/>
    <n v="12.42"/>
    <n v="13.73"/>
    <n v="127630.87"/>
    <n v="129362.4"/>
    <n v="106862.55"/>
    <n v="108310.09"/>
    <n v="9.6538536728640878E-5"/>
    <n v="84558.421691568219"/>
    <m/>
    <m/>
    <n v="72246015948.666763"/>
    <m/>
    <m/>
    <n v="64413279.310757697"/>
    <m/>
    <m/>
    <n v="12.730639776908445"/>
    <m/>
    <m/>
    <n v="195.31070914775108"/>
    <m/>
    <m/>
    <n v="26.27470760652605"/>
    <m/>
    <m/>
    <m/>
    <n v="82880.983977729251"/>
    <m/>
    <m/>
    <n v="354"/>
    <n v="0.90458849235251271"/>
    <n v="104338.75"/>
    <n v="610.3640855514426"/>
    <m/>
    <m/>
    <n v="1776.3359228127215"/>
    <n v="1.4702597031241573"/>
    <m/>
    <m/>
    <n v="14543032192.81226"/>
    <m/>
    <m/>
    <m/>
    <n v="7.5563747111334427"/>
    <m/>
    <m/>
    <m/>
    <n v="6.5541076180387607"/>
    <m/>
    <m/>
    <m/>
    <m/>
    <m/>
    <n v="84558.421691568219"/>
    <m/>
  </r>
  <r>
    <x v="348"/>
    <n v="12.74"/>
    <n v="14.1"/>
    <n v="129583.71"/>
    <n v="131329.25"/>
    <n v="107720.29"/>
    <n v="109168.99"/>
    <n v="9.6538536728640878E-5"/>
    <n v="85850.130256465112"/>
    <m/>
    <m/>
    <n v="74446721068.830704"/>
    <m/>
    <m/>
    <n v="65880086.393260479"/>
    <m/>
    <m/>
    <n v="12.633289149221566"/>
    <m/>
    <m/>
    <n v="196.8735841091829"/>
    <m/>
    <m/>
    <n v="26.067901245288716"/>
    <m/>
    <m/>
    <m/>
    <n v="84138.188296853041"/>
    <m/>
    <m/>
    <n v="355"/>
    <n v="0.90354609929078022"/>
    <n v="105356.72"/>
    <n v="616.27091477854128"/>
    <m/>
    <m/>
    <n v="1759.0052888982295"/>
    <n v="1.4557772567466123"/>
    <m/>
    <m/>
    <n v="14984757144.955463"/>
    <m/>
    <m/>
    <m/>
    <n v="7.4411395942468594"/>
    <m/>
    <m/>
    <m/>
    <n v="6.4548421236812441"/>
    <m/>
    <m/>
    <m/>
    <m/>
    <m/>
    <n v="85850.130256465112"/>
    <m/>
  </r>
  <r>
    <x v="349"/>
    <n v="12.26"/>
    <n v="13.6"/>
    <n v="127895.64"/>
    <n v="129580.4"/>
    <n v="107568.18"/>
    <n v="108983.21"/>
    <n v="9.6818796083253389E-5"/>
    <n v="84725.573829707922"/>
    <m/>
    <m/>
    <n v="72475197861.285553"/>
    <m/>
    <m/>
    <n v="64557618.146064557"/>
    <m/>
    <m/>
    <n v="12.715680329929583"/>
    <m/>
    <m/>
    <n v="196.58120149928305"/>
    <m/>
    <m/>
    <n v="26.116950061210876"/>
    <m/>
    <m/>
    <m/>
    <n v="83009.076574821054"/>
    <m/>
    <m/>
    <n v="356"/>
    <n v="0.90147058823529413"/>
    <n v="104803.97"/>
    <n v="612.89408224279975"/>
    <m/>
    <m/>
    <n v="1768.2338428380112"/>
    <n v="1.4629988047164628"/>
    <m/>
    <m/>
    <n v="14584192684.116804"/>
    <m/>
    <m/>
    <m/>
    <n v="7.5391762414149692"/>
    <m/>
    <m/>
    <m/>
    <n v="6.541966854562296"/>
    <m/>
    <m/>
    <m/>
    <m/>
    <m/>
    <n v="84725.573829707922"/>
    <m/>
  </r>
  <r>
    <x v="350"/>
    <n v="13.52"/>
    <n v="14.33"/>
    <n v="133537.60000000001"/>
    <n v="135284.14000000001"/>
    <n v="109061.12"/>
    <n v="110485.23"/>
    <n v="9.6818796083253389E-5"/>
    <n v="88460.982024184428"/>
    <m/>
    <m/>
    <n v="78859548900.438156"/>
    <m/>
    <m/>
    <n v="68817747.672146767"/>
    <m/>
    <m/>
    <n v="12.435265134756206"/>
    <m/>
    <m/>
    <n v="199.30469436551653"/>
    <m/>
    <m/>
    <n v="25.758544150066207"/>
    <m/>
    <m/>
    <m/>
    <n v="86659.865295070238"/>
    <m/>
    <m/>
    <n v="357"/>
    <n v="0.94347522679692952"/>
    <n v="106476.58"/>
    <n v="622.62689308600488"/>
    <m/>
    <m/>
    <n v="1740.0138659815116"/>
    <n v="1.4395137294072085"/>
    <m/>
    <m/>
    <n v="15867562664.649069"/>
    <m/>
    <m/>
    <m/>
    <n v="7.20698866435594"/>
    <m/>
    <m/>
    <m/>
    <n v="6.254383316059581"/>
    <m/>
    <m/>
    <m/>
    <m/>
    <m/>
    <n v="88460.982024184428"/>
    <m/>
  </r>
  <r>
    <x v="351"/>
    <n v="13.3"/>
    <n v="14.22"/>
    <n v="139372.41"/>
    <n v="141182.17000000001"/>
    <n v="106951.17"/>
    <n v="108337.03"/>
    <n v="9.6818796083253389E-5"/>
    <n v="92323.956924879967"/>
    <m/>
    <m/>
    <n v="85740108710.732208"/>
    <m/>
    <m/>
    <n v="73315684.097191453"/>
    <m/>
    <m/>
    <n v="12.163642943423016"/>
    <m/>
    <m/>
    <n v="195.44408210779602"/>
    <m/>
    <m/>
    <n v="26.260947004776671"/>
    <m/>
    <m/>
    <m/>
    <n v="90434.852648676577"/>
    <m/>
    <m/>
    <n v="358"/>
    <n v="0.93530239099859358"/>
    <n v="104238.53"/>
    <n v="609.49219448843371"/>
    <m/>
    <m/>
    <n v="1776.587524083227"/>
    <n v="1.4696317959305594"/>
    <m/>
    <m/>
    <n v="17250548691.232613"/>
    <m/>
    <m/>
    <m/>
    <n v="6.8924620234333691"/>
    <m/>
    <m/>
    <m/>
    <n v="5.9820666782015586"/>
    <m/>
    <m/>
    <m/>
    <m/>
    <m/>
    <n v="92323.956924879967"/>
    <m/>
  </r>
  <r>
    <x v="352"/>
    <n v="13.42"/>
    <n v="14.21"/>
    <n v="137168.6"/>
    <n v="138936.07"/>
    <n v="107324.75"/>
    <n v="108704.97"/>
    <n v="9.6818796083253389E-5"/>
    <n v="90861.879518990754"/>
    <m/>
    <m/>
    <n v="83016274547.133987"/>
    <m/>
    <m/>
    <n v="71563677.996301219"/>
    <m/>
    <m/>
    <n v="12.259845819382134"/>
    <m/>
    <m/>
    <n v="196.12198521924071"/>
    <m/>
    <m/>
    <n v="26.173324097378753"/>
    <m/>
    <m/>
    <m/>
    <n v="88993.000678904675"/>
    <m/>
    <m/>
    <n v="359"/>
    <n v="0.94440534834623502"/>
    <n v="104401.21"/>
    <n v="610.39573453099524"/>
    <m/>
    <m/>
    <n v="1773.8148904091156"/>
    <n v="1.4671991174980277"/>
    <m/>
    <m/>
    <n v="16701099880.345373"/>
    <m/>
    <m/>
    <m/>
    <n v="7.0017896799122239"/>
    <m/>
    <m/>
    <m/>
    <n v="6.0776003854343932"/>
    <m/>
    <m/>
    <m/>
    <m/>
    <m/>
    <n v="90861.879518990754"/>
    <m/>
  </r>
  <r>
    <x v="353"/>
    <n v="13.42"/>
    <n v="14.17"/>
    <n v="136098.07999999999"/>
    <n v="137838.31"/>
    <n v="106483.66"/>
    <n v="107842.54"/>
    <n v="9.6818796083253389E-5"/>
    <n v="90150.557908278453"/>
    <m/>
    <m/>
    <n v="81708637209.545914"/>
    <m/>
    <m/>
    <n v="70713137.876380503"/>
    <m/>
    <m/>
    <n v="12.307723090642089"/>
    <m/>
    <m/>
    <n v="194.58025824898766"/>
    <m/>
    <m/>
    <n v="26.382553207357994"/>
    <m/>
    <m/>
    <m/>
    <n v="88286.772027208164"/>
    <m/>
    <m/>
    <n v="360"/>
    <n v="0.94707127734650676"/>
    <n v="103610.95"/>
    <n v="605.72807274362788"/>
    <m/>
    <m/>
    <n v="1787.2416979652226"/>
    <n v="1.4781648763106523"/>
    <m/>
    <m/>
    <n v="16436628912.054192"/>
    <m/>
    <m/>
    <m/>
    <n v="7.0567834486389751"/>
    <m/>
    <m/>
    <m/>
    <n v="6.1259871594377042"/>
    <m/>
    <m/>
    <m/>
    <m/>
    <m/>
    <n v="90150.557908278453"/>
    <m/>
  </r>
  <r>
    <x v="354"/>
    <n v="13.42"/>
    <n v="14.09"/>
    <n v="136091.03"/>
    <n v="137791.13"/>
    <n v="106846.09"/>
    <n v="108178.27"/>
    <n v="9.6538536728640878E-5"/>
    <n v="90139.293957588292"/>
    <m/>
    <m/>
    <n v="81665277005.068161"/>
    <m/>
    <m/>
    <n v="70669686.899499506"/>
    <m/>
    <m/>
    <n v="12.308160126005575"/>
    <m/>
    <m/>
    <n v="195.22825388620203"/>
    <m/>
    <m/>
    <n v="26.305119388969356"/>
    <m/>
    <m/>
    <m/>
    <n v="88247.321899695526"/>
    <m/>
    <m/>
    <n v="361"/>
    <n v="0.95244854506742371"/>
    <n v="103481.46"/>
    <n v="604.82934980206051"/>
    <m/>
    <m/>
    <n v="1789.4753414890922"/>
    <n v="1.4795913932120475"/>
    <m/>
    <m/>
    <n v="16423716403.501925"/>
    <m/>
    <m/>
    <m/>
    <n v="7.0582125726044715"/>
    <m/>
    <m/>
    <m/>
    <n v="6.1291840350525666"/>
    <m/>
    <m/>
    <m/>
    <m/>
    <m/>
    <n v="90139.293957588292"/>
    <m/>
  </r>
  <r>
    <x v="355"/>
    <n v="13.34"/>
    <n v="14"/>
    <n v="135729.48000000001"/>
    <n v="137411.76"/>
    <n v="107107.65"/>
    <n v="108432.65"/>
    <n v="9.6538536728640878E-5"/>
    <n v="89897.63083059137"/>
    <m/>
    <m/>
    <n v="81219760266.008575"/>
    <m/>
    <m/>
    <n v="70375460.927488908"/>
    <m/>
    <m/>
    <n v="12.324546531584584"/>
    <m/>
    <m/>
    <n v="195.70140204816317"/>
    <m/>
    <m/>
    <n v="26.24482603797313"/>
    <m/>
    <m/>
    <m/>
    <n v="88001.288881823522"/>
    <m/>
    <m/>
    <n v="362"/>
    <n v="0.95285714285714285"/>
    <n v="103868.49"/>
    <n v="607.04406312620745"/>
    <m/>
    <m/>
    <n v="1782.782542204887"/>
    <n v="1.4739178552803156"/>
    <m/>
    <m/>
    <n v="16332729617.309944"/>
    <m/>
    <m/>
    <m/>
    <n v="7.0773157769803605"/>
    <m/>
    <m/>
    <m/>
    <n v="6.1464250700394665"/>
    <m/>
    <m/>
    <m/>
    <m/>
    <m/>
    <n v="89897.63083059137"/>
    <m/>
  </r>
  <r>
    <x v="356"/>
    <n v="14.17"/>
    <n v="14.53"/>
    <n v="134721.32"/>
    <n v="136377.84"/>
    <n v="108915.24"/>
    <n v="110252.13"/>
    <n v="9.6538536728640878E-5"/>
    <n v="89227.721037067458"/>
    <m/>
    <m/>
    <n v="80001631735.631897"/>
    <m/>
    <m/>
    <n v="69578832.628617346"/>
    <m/>
    <m/>
    <n v="12.370353763635663"/>
    <m/>
    <m/>
    <n v="198.99928193815589"/>
    <m/>
    <m/>
    <n v="25.805979377868599"/>
    <m/>
    <m/>
    <m/>
    <n v="87336.100380559627"/>
    <m/>
    <m/>
    <n v="363"/>
    <n v="0.97522367515485209"/>
    <n v="105249.77"/>
    <n v="615.06872060253784"/>
    <m/>
    <m/>
    <n v="1759.0744679862596"/>
    <n v="1.4541793118576265"/>
    <m/>
    <m/>
    <n v="16086404531.049814"/>
    <m/>
    <m/>
    <m/>
    <n v="7.1302351391900602"/>
    <m/>
    <m/>
    <m/>
    <n v="6.1930410768847972"/>
    <m/>
    <m/>
    <m/>
    <m/>
    <m/>
    <n v="89227.721037067458"/>
    <m/>
  </r>
  <r>
    <x v="357"/>
    <n v="13.73"/>
    <n v="14.26"/>
    <n v="134789.37"/>
    <n v="136433.56"/>
    <n v="109691.01"/>
    <n v="111026.78"/>
    <n v="9.6538536728640878E-5"/>
    <n v="89270.61466801753"/>
    <m/>
    <m/>
    <n v="80071114477.369568"/>
    <m/>
    <m/>
    <n v="69619128.296823546"/>
    <m/>
    <m/>
    <n v="12.367267587578743"/>
    <m/>
    <m/>
    <n v="200.41180619120271"/>
    <m/>
    <m/>
    <n v="25.626188234401059"/>
    <m/>
    <m/>
    <m/>
    <n v="87368.737138903176"/>
    <m/>
    <m/>
    <n v="364"/>
    <n v="0.96283309957924268"/>
    <n v="105721.17"/>
    <n v="617.77529220924748"/>
    <m/>
    <m/>
    <n v="1751.1958027482385"/>
    <n v="1.4475290014529063"/>
    <m/>
    <m/>
    <n v="16099006867.873137"/>
    <m/>
    <m/>
    <m/>
    <n v="7.1269899760219761"/>
    <m/>
    <m/>
    <m/>
    <n v="6.1908794400375289"/>
    <m/>
    <m/>
    <m/>
    <m/>
    <m/>
    <n v="89270.61466801753"/>
    <m/>
  </r>
  <r>
    <x v="358"/>
    <n v="13.72"/>
    <n v="14.61"/>
    <n v="135453"/>
    <n v="137092.12"/>
    <n v="110338.08"/>
    <n v="111671.01"/>
    <n v="9.6538536728640878E-5"/>
    <n v="89707.94746847215"/>
    <m/>
    <m/>
    <n v="80848265364.924194"/>
    <m/>
    <m/>
    <n v="70120838.869905606"/>
    <m/>
    <m/>
    <n v="12.336861685582591"/>
    <m/>
    <m/>
    <n v="201.58912484675278"/>
    <m/>
    <m/>
    <n v="25.47901018608983"/>
    <m/>
    <m/>
    <m/>
    <n v="87787.402145742672"/>
    <m/>
    <m/>
    <n v="365"/>
    <n v="0.93908281998631082"/>
    <n v="106379.42"/>
    <n v="621.57319886826701"/>
    <m/>
    <m/>
    <n v="1740.2923608249316"/>
    <n v="1.4383799117312637"/>
    <m/>
    <m/>
    <n v="16253877796.899374"/>
    <m/>
    <m/>
    <m/>
    <n v="7.0922579061155142"/>
    <m/>
    <m/>
    <m/>
    <n v="6.1613631836215861"/>
    <m/>
    <m/>
    <m/>
    <m/>
    <m/>
    <n v="89707.94746847215"/>
    <m/>
  </r>
  <r>
    <x v="359"/>
    <n v="13.52"/>
    <n v="14.32"/>
    <n v="133154.17000000001"/>
    <n v="134725.76999999999"/>
    <n v="110520.38"/>
    <n v="111823.17"/>
    <n v="9.7519476082830181E-5"/>
    <n v="88179.025380554303"/>
    <m/>
    <m/>
    <n v="78069469203.866043"/>
    <m/>
    <m/>
    <n v="68298397.779819191"/>
    <m/>
    <m/>
    <n v="12.441647657091695"/>
    <m/>
    <m/>
    <n v="201.90741896058117"/>
    <m/>
    <m/>
    <n v="25.448914103874827"/>
    <m/>
    <m/>
    <m/>
    <n v="86263.078605446455"/>
    <m/>
    <m/>
    <n v="366"/>
    <n v="0.94413407821229045"/>
    <n v="106342.57"/>
    <n v="621.21234533326515"/>
    <m/>
    <m/>
    <n v="1740.8952008620026"/>
    <n v="1.4384690143062218"/>
    <m/>
    <m/>
    <n v="15691174315.823383"/>
    <m/>
    <m/>
    <m/>
    <n v="7.2136694894450342"/>
    <m/>
    <m/>
    <m/>
    <n v="6.2688344405510836"/>
    <m/>
    <m/>
    <m/>
    <m/>
    <m/>
    <n v="88179.025380554303"/>
    <m/>
  </r>
  <r>
    <x v="360"/>
    <n v="13.65"/>
    <n v="14.52"/>
    <n v="134136.44"/>
    <n v="135706.49"/>
    <n v="110892.28"/>
    <n v="112188.55"/>
    <n v="9.7519476082830181E-5"/>
    <n v="88827.350566257606"/>
    <m/>
    <m/>
    <n v="79210207367.444366"/>
    <m/>
    <m/>
    <n v="69041826.015195027"/>
    <m/>
    <m/>
    <n v="12.395803536447982"/>
    <m/>
    <m/>
    <n v="202.58189566613805"/>
    <m/>
    <m/>
    <n v="25.367295749533987"/>
    <m/>
    <m/>
    <m/>
    <n v="86887.990827970847"/>
    <m/>
    <m/>
    <n v="367"/>
    <n v="0.94008264462809921"/>
    <n v="106873.07"/>
    <n v="624.2625744608755"/>
    <m/>
    <m/>
    <n v="1732.2105799800991"/>
    <n v="1.4311573964086772"/>
    <m/>
    <m/>
    <n v="15919081869.860136"/>
    <m/>
    <m/>
    <m/>
    <n v="7.1608249186786876"/>
    <m/>
    <m/>
    <m/>
    <n v="6.2235779261464517"/>
    <m/>
    <m/>
    <m/>
    <m/>
    <m/>
    <n v="88827.350566257606"/>
    <m/>
  </r>
  <r>
    <x v="361"/>
    <n v="12.6"/>
    <n v="13.96"/>
    <n v="131815"/>
    <n v="133344.65"/>
    <n v="110636.63"/>
    <n v="111918.97"/>
    <n v="9.7519476082830181E-5"/>
    <n v="87287.926481426315"/>
    <m/>
    <m/>
    <n v="76457053075.124817"/>
    <m/>
    <m/>
    <n v="67237150.98716335"/>
    <m/>
    <m/>
    <n v="12.503106778347721"/>
    <m/>
    <m/>
    <n v="202.1099370242608"/>
    <m/>
    <m/>
    <n v="25.429790559615046"/>
    <m/>
    <m/>
    <m/>
    <n v="85372.812886108179"/>
    <m/>
    <m/>
    <n v="368"/>
    <n v="0.90257879656160456"/>
    <n v="106418.85"/>
    <n v="621.56086668122146"/>
    <m/>
    <m/>
    <n v="1739.5726281521836"/>
    <n v="1.4371036994524138"/>
    <m/>
    <m/>
    <n v="15364451693.076084"/>
    <m/>
    <m/>
    <m/>
    <n v="7.2851128172912905"/>
    <m/>
    <m/>
    <m/>
    <n v="6.3322765607923186"/>
    <m/>
    <m/>
    <m/>
    <m/>
    <m/>
    <n v="87287.926481426315"/>
    <m/>
  </r>
  <r>
    <x v="362"/>
    <n v="13.15"/>
    <n v="14.27"/>
    <n v="132943.43"/>
    <n v="134473.17000000001"/>
    <n v="110455.3"/>
    <n v="111724.63"/>
    <n v="9.7519476082830181E-5"/>
    <n v="88033.026502980647"/>
    <m/>
    <m/>
    <n v="77755260413.694489"/>
    <m/>
    <m/>
    <n v="68088416.760893419"/>
    <m/>
    <m/>
    <n v="12.449635928982726"/>
    <m/>
    <m/>
    <n v="201.77376503236431"/>
    <m/>
    <m/>
    <n v="25.475489753126116"/>
    <m/>
    <m/>
    <m/>
    <n v="86092.336796008371"/>
    <m/>
    <m/>
    <n v="369"/>
    <n v="0.92151366503153476"/>
    <n v="106187.55"/>
    <n v="620.1614847927226"/>
    <m/>
    <m/>
    <n v="1743.353566857043"/>
    <n v="1.440090700186623"/>
    <m/>
    <m/>
    <n v="15623989460.704062"/>
    <m/>
    <m/>
    <m/>
    <n v="7.2231211488941929"/>
    <m/>
    <m/>
    <m/>
    <n v="6.2790654225206106"/>
    <m/>
    <m/>
    <m/>
    <m/>
    <m/>
    <n v="88033.026502980647"/>
    <m/>
  </r>
  <r>
    <x v="363"/>
    <n v="13.57"/>
    <n v="14.68"/>
    <n v="132665.53"/>
    <n v="134178.96"/>
    <n v="111160.85"/>
    <n v="112427.4"/>
    <n v="9.7519476082830181E-5"/>
    <n v="87846.863467947172"/>
    <m/>
    <m/>
    <n v="77419073285.184555"/>
    <m/>
    <m/>
    <n v="67862676.757086813"/>
    <m/>
    <m/>
    <n v="12.462691622632812"/>
    <m/>
    <m/>
    <n v="203.0576742032718"/>
    <m/>
    <m/>
    <n v="25.316776300586383"/>
    <m/>
    <m/>
    <m/>
    <n v="85900.98279138052"/>
    <m/>
    <m/>
    <n v="370"/>
    <n v="0.92438692098092645"/>
    <n v="107367.33"/>
    <n v="627.00272943321511"/>
    <m/>
    <m/>
    <n v="1723.9843124472125"/>
    <n v="1.4239558039463931"/>
    <m/>
    <m/>
    <n v="15555098698.761192"/>
    <m/>
    <m/>
    <m/>
    <n v="7.2385872535455817"/>
    <m/>
    <m/>
    <m/>
    <n v="6.2931841334068652"/>
    <m/>
    <m/>
    <m/>
    <m/>
    <m/>
    <n v="87846.863467947172"/>
    <m/>
  </r>
  <r>
    <x v="364"/>
    <n v="12.93"/>
    <n v="14.18"/>
    <n v="131841.19"/>
    <n v="133292.87"/>
    <n v="110472.9"/>
    <n v="111687.75"/>
    <n v="9.5837919951824446E-5"/>
    <n v="87292.497404149166"/>
    <m/>
    <m/>
    <n v="76412028056.471542"/>
    <m/>
    <m/>
    <n v="67181393.764028564"/>
    <m/>
    <m/>
    <n v="12.501581321508221"/>
    <m/>
    <m/>
    <n v="201.78131322487408"/>
    <m/>
    <m/>
    <n v="25.489332621727474"/>
    <m/>
    <m/>
    <m/>
    <n v="85321.810503893663"/>
    <m/>
    <m/>
    <n v="371"/>
    <n v="0.91184767277856138"/>
    <n v="106100.76"/>
    <n v="619.41272761056871"/>
    <m/>
    <m/>
    <n v="1744.321474697743"/>
    <n v="1.4402074238123475"/>
    <m/>
    <m/>
    <n v="15347584468.175743"/>
    <m/>
    <m/>
    <m/>
    <n v="7.2850320117480649"/>
    <m/>
    <m/>
    <m/>
    <n v="6.3362770028344428"/>
    <m/>
    <m/>
    <m/>
    <m/>
    <m/>
    <n v="87292.497404149166"/>
    <m/>
  </r>
  <r>
    <x v="365"/>
    <n v="12.52"/>
    <n v="13.94"/>
    <n v="130121.78"/>
    <n v="131541.75"/>
    <n v="109826.88"/>
    <n v="111023.92"/>
    <n v="9.5837919951824446E-5"/>
    <n v="86151.969490000818"/>
    <m/>
    <m/>
    <n v="74408086580.775848"/>
    <m/>
    <m/>
    <n v="65855292.515733279"/>
    <m/>
    <m/>
    <n v="12.583131524443621"/>
    <m/>
    <m/>
    <n v="200.59645134133953"/>
    <m/>
    <m/>
    <n v="25.642340637246658"/>
    <m/>
    <m/>
    <m/>
    <n v="84197.969203750254"/>
    <m/>
    <m/>
    <n v="372"/>
    <n v="0.89813486370157825"/>
    <n v="105345.15"/>
    <n v="614.9534807570958"/>
    <m/>
    <m/>
    <n v="1756.743880998097"/>
    <n v="1.4503265473397156"/>
    <m/>
    <m/>
    <n v="14943826555.410877"/>
    <m/>
    <m/>
    <m/>
    <n v="7.3803945352218898"/>
    <m/>
    <m/>
    <m/>
    <n v="6.4198969242175625"/>
    <m/>
    <m/>
    <m/>
    <m/>
    <m/>
    <n v="86151.969490000818"/>
    <m/>
  </r>
  <r>
    <x v="366"/>
    <n v="12.93"/>
    <n v="14.24"/>
    <n v="130497.86"/>
    <n v="131909.32999999999"/>
    <n v="109334.72"/>
    <n v="110515.75"/>
    <n v="9.5837919951824446E-5"/>
    <n v="86398.860493902757"/>
    <m/>
    <m/>
    <n v="74827726712.498932"/>
    <m/>
    <m/>
    <n v="66129102.824660011"/>
    <m/>
    <m/>
    <n v="12.56498235408009"/>
    <m/>
    <m/>
    <n v="199.69266227266661"/>
    <m/>
    <m/>
    <n v="25.761224753083034"/>
    <m/>
    <m/>
    <m/>
    <n v="84430.308070483385"/>
    <m/>
    <m/>
    <n v="373"/>
    <n v="0.9080056179775281"/>
    <n v="104843.41"/>
    <n v="611.97677972618521"/>
    <m/>
    <m/>
    <n v="1765.110936100795"/>
    <n v="1.4570960539839075"/>
    <m/>
    <m/>
    <n v="15026838151.854322"/>
    <m/>
    <m/>
    <m/>
    <n v="7.3594279918239662"/>
    <m/>
    <m/>
    <m/>
    <n v="6.402333942786397"/>
    <m/>
    <m/>
    <m/>
    <m/>
    <m/>
    <n v="86398.860493902757"/>
    <m/>
  </r>
  <r>
    <x v="367"/>
    <n v="11.98"/>
    <n v="13.69"/>
    <n v="128088.61"/>
    <n v="129461.38"/>
    <n v="108525.61"/>
    <n v="109687.31"/>
    <n v="9.5837919951824446E-5"/>
    <n v="84801.697900975152"/>
    <m/>
    <m/>
    <n v="72054095384.783646"/>
    <m/>
    <m/>
    <n v="64286118.118121579"/>
    <m/>
    <m/>
    <n v="12.680998436899422"/>
    <m/>
    <m/>
    <n v="198.21004298336814"/>
    <m/>
    <m/>
    <n v="25.955861597353902"/>
    <m/>
    <m/>
    <m/>
    <n v="82860.576318953201"/>
    <m/>
    <m/>
    <n v="374"/>
    <n v="0.87509130752373998"/>
    <n v="104203.94"/>
    <n v="608.19666495043384"/>
    <m/>
    <m/>
    <n v="1775.8768534847143"/>
    <n v="1.4658443331574225"/>
    <m/>
    <m/>
    <n v="14468619757.001234"/>
    <m/>
    <m/>
    <m/>
    <n v="7.4956538250738358"/>
    <m/>
    <m/>
    <m/>
    <n v="6.5215311030464056"/>
    <m/>
    <m/>
    <m/>
    <m/>
    <m/>
    <n v="84801.697900975152"/>
    <m/>
  </r>
  <r>
    <x v="368"/>
    <n v="11.65"/>
    <n v="13.91"/>
    <n v="127549.34"/>
    <n v="128879.11"/>
    <n v="107949.93"/>
    <n v="109073.92"/>
    <n v="9.6258284599359811E-5"/>
    <n v="84438.49449478215"/>
    <m/>
    <m/>
    <n v="71416886360.26088"/>
    <m/>
    <m/>
    <n v="63845959.901821412"/>
    <m/>
    <m/>
    <n v="12.707792145109858"/>
    <m/>
    <m/>
    <n v="197.14420509451548"/>
    <m/>
    <m/>
    <n v="26.105652619125408"/>
    <m/>
    <m/>
    <m/>
    <n v="82479.272183478213"/>
    <m/>
    <m/>
    <n v="375"/>
    <n v="0.83752695902228613"/>
    <n v="103694.32"/>
    <n v="605.08045694693601"/>
    <m/>
    <m/>
    <n v="1784.5619604209094"/>
    <n v="1.4725943333914826"/>
    <m/>
    <m/>
    <n v="14337021111.715624"/>
    <m/>
    <m/>
    <m/>
    <n v="7.5283145386298616"/>
    <m/>
    <m/>
    <m/>
    <n v="6.552019222548588"/>
    <m/>
    <m/>
    <m/>
    <m/>
    <m/>
    <n v="84438.49449478215"/>
    <m/>
  </r>
  <r>
    <x v="369"/>
    <n v="12.39"/>
    <n v="14.4"/>
    <n v="128846.63"/>
    <n v="130177.52"/>
    <n v="107711.5"/>
    <n v="108822.51"/>
    <n v="9.6258284599359811E-5"/>
    <n v="85295.229078818084"/>
    <m/>
    <m/>
    <n v="72859603991.818832"/>
    <m/>
    <m/>
    <n v="64808612.98576314"/>
    <m/>
    <m/>
    <n v="12.643207392884987"/>
    <m/>
    <m/>
    <n v="196.70397442100321"/>
    <m/>
    <m/>
    <n v="26.167375759760148"/>
    <m/>
    <m/>
    <m/>
    <n v="83307.31613716796"/>
    <m/>
    <m/>
    <n v="376"/>
    <n v="0.86041666666666672"/>
    <n v="103615.27"/>
    <n v="604.57197183390144"/>
    <m/>
    <m/>
    <n v="1785.9223977425611"/>
    <n v="1.4735772460075209"/>
    <m/>
    <m/>
    <n v="14625408749.93858"/>
    <m/>
    <m/>
    <m/>
    <n v="7.4521224157225863"/>
    <m/>
    <m/>
    <m/>
    <n v="6.486394458657907"/>
    <m/>
    <m/>
    <m/>
    <m/>
    <m/>
    <n v="85295.229078818084"/>
    <m/>
  </r>
  <r>
    <x v="370"/>
    <n v="12.91"/>
    <n v="14.58"/>
    <n v="128765.53"/>
    <n v="130083.05"/>
    <n v="108535.44"/>
    <n v="109644.47"/>
    <n v="9.6258284599359811E-5"/>
    <n v="85239.463166914415"/>
    <m/>
    <m/>
    <n v="72757569656.508865"/>
    <m/>
    <m/>
    <n v="64735883.856233247"/>
    <m/>
    <m/>
    <n v="12.647223239487865"/>
    <m/>
    <m/>
    <n v="198.20383004861779"/>
    <m/>
    <m/>
    <n v="25.971267177421165"/>
    <m/>
    <m/>
    <m/>
    <n v="83243.957502238074"/>
    <m/>
    <m/>
    <n v="377"/>
    <n v="0.88545953360768181"/>
    <n v="104370.12"/>
    <n v="608.9288028806933"/>
    <m/>
    <m/>
    <n v="1772.9117331760742"/>
    <n v="1.4627033849190088"/>
    <m/>
    <m/>
    <n v="14603689251.73333"/>
    <m/>
    <m/>
    <m/>
    <n v="7.4571830938715715"/>
    <m/>
    <m/>
    <m/>
    <n v="6.4914863842411217"/>
    <m/>
    <m/>
    <m/>
    <m/>
    <m/>
    <n v="85239.463166914415"/>
    <m/>
  </r>
  <r>
    <x v="371"/>
    <n v="12.49"/>
    <n v="14.47"/>
    <n v="128229.72"/>
    <n v="129529.23"/>
    <n v="108115.07"/>
    <n v="109209.25"/>
    <n v="9.6258284599359811E-5"/>
    <n v="84882.700959223555"/>
    <m/>
    <m/>
    <n v="72141731404.500549"/>
    <m/>
    <m/>
    <n v="64320303.147579007"/>
    <m/>
    <m/>
    <n v="12.673572657777296"/>
    <m/>
    <m/>
    <n v="197.4313500640674"/>
    <m/>
    <m/>
    <n v="26.075902350627977"/>
    <m/>
    <m/>
    <m/>
    <n v="82886.66190033585"/>
    <m/>
    <m/>
    <n v="378"/>
    <n v="0.86316516931582588"/>
    <n v="103977.48"/>
    <n v="606.59064738221343"/>
    <m/>
    <m/>
    <n v="1779.5814204669794"/>
    <n v="1.4680668916767767"/>
    <m/>
    <m/>
    <n v="14478852831.468849"/>
    <m/>
    <m/>
    <m/>
    <n v="7.4885827591736893"/>
    <m/>
    <m/>
    <m/>
    <n v="6.5195098604655701"/>
    <m/>
    <m/>
    <m/>
    <m/>
    <m/>
    <n v="84882.700959223555"/>
    <m/>
  </r>
  <r>
    <x v="372"/>
    <n v="11.22"/>
    <n v="13.84"/>
    <n v="126442.45"/>
    <n v="127711.38"/>
    <n v="107909.28"/>
    <n v="108990.87"/>
    <n v="9.6258284599359811E-5"/>
    <n v="83697.562223328481"/>
    <m/>
    <m/>
    <n v="70120395971.23143"/>
    <m/>
    <m/>
    <n v="62964147.168648876"/>
    <m/>
    <m/>
    <n v="12.761927981604527"/>
    <m/>
    <m/>
    <n v="197.05074742114425"/>
    <m/>
    <m/>
    <n v="26.129593623723654"/>
    <m/>
    <m/>
    <m/>
    <n v="81720.557658301725"/>
    <m/>
    <m/>
    <n v="379"/>
    <n v="0.81069364161849722"/>
    <n v="103526.05"/>
    <n v="603.90990712721202"/>
    <m/>
    <m/>
    <n v="1787.3076746581887"/>
    <n v="1.4743009013803969"/>
    <m/>
    <m/>
    <n v="14071977943.873228"/>
    <m/>
    <m/>
    <m/>
    <n v="7.5933259781358506"/>
    <m/>
    <m/>
    <m/>
    <n v="6.6113983608492282"/>
    <m/>
    <m/>
    <m/>
    <m/>
    <m/>
    <n v="83697.562223328481"/>
    <m/>
  </r>
  <r>
    <x v="373"/>
    <n v="12.14"/>
    <n v="14.17"/>
    <n v="127197.96"/>
    <n v="128437.59"/>
    <n v="108267.21"/>
    <n v="109320.91"/>
    <n v="9.7519476082830181E-5"/>
    <n v="84191.507021054"/>
    <m/>
    <m/>
    <n v="70928983006.447678"/>
    <m/>
    <m/>
    <n v="63494780.75454551"/>
    <m/>
    <m/>
    <n v="12.723917938785474"/>
    <m/>
    <m/>
    <n v="197.68989361427145"/>
    <m/>
    <m/>
    <n v="26.055200502559114"/>
    <m/>
    <m/>
    <m/>
    <n v="82176.65244969081"/>
    <m/>
    <m/>
    <n v="380"/>
    <n v="0.85673959068454486"/>
    <n v="103927.35"/>
    <n v="606.10885350778403"/>
    <m/>
    <m/>
    <n v="1780.3794998670096"/>
    <n v="1.4681684385679594"/>
    <m/>
    <m/>
    <n v="14230575223.953035"/>
    <m/>
    <m/>
    <m/>
    <n v="7.5490928614084725"/>
    <m/>
    <m/>
    <m/>
    <n v="6.5749727153397668"/>
    <m/>
    <m/>
    <m/>
    <m/>
    <m/>
    <n v="84191.507021054"/>
    <m/>
  </r>
  <r>
    <x v="374"/>
    <n v="12.64"/>
    <n v="14.61"/>
    <n v="127753.55"/>
    <n v="128986.07"/>
    <n v="107492.64"/>
    <n v="108528.14"/>
    <n v="9.7519476082830181E-5"/>
    <n v="84557.186592909566"/>
    <m/>
    <m/>
    <n v="71538515662.15303"/>
    <m/>
    <m/>
    <n v="63899349.614801742"/>
    <m/>
    <m/>
    <n v="12.696175860810088"/>
    <m/>
    <m/>
    <n v="196.27078605005769"/>
    <m/>
    <m/>
    <n v="26.245735442667343"/>
    <m/>
    <m/>
    <m/>
    <n v="82524.702373616703"/>
    <m/>
    <m/>
    <n v="381"/>
    <n v="0.8651608487337441"/>
    <n v="103405.69"/>
    <n v="603.01942080284311"/>
    <m/>
    <m/>
    <n v="1789.3160576633993"/>
    <n v="1.4753979900516241"/>
    <m/>
    <m/>
    <n v="14351632099.816133"/>
    <m/>
    <m/>
    <m/>
    <n v="7.5165051083492065"/>
    <m/>
    <m/>
    <m/>
    <n v="6.5472912502707024"/>
    <m/>
    <m/>
    <m/>
    <m/>
    <m/>
    <n v="84557.186592909566"/>
    <m/>
  </r>
  <r>
    <x v="375"/>
    <n v="13.79"/>
    <n v="15.25"/>
    <n v="130731.88"/>
    <n v="131980.56"/>
    <n v="108009.22"/>
    <n v="109039.11"/>
    <n v="9.7519476082830181E-5"/>
    <n v="86526.366015734398"/>
    <m/>
    <m/>
    <n v="74864052125.283432"/>
    <m/>
    <m/>
    <n v="66122314.657784633"/>
    <m/>
    <m/>
    <n v="12.548233867194865"/>
    <m/>
    <m/>
    <n v="197.20920057039419"/>
    <m/>
    <m/>
    <n v="26.123747057994951"/>
    <m/>
    <m/>
    <m/>
    <n v="84437.619466615579"/>
    <m/>
    <m/>
    <n v="382"/>
    <n v="0.9042622950819672"/>
    <n v="104508.29"/>
    <n v="609.40174301726256"/>
    <m/>
    <m/>
    <n v="1770.2368378914541"/>
    <n v="1.4595276651431075"/>
    <m/>
    <m/>
    <n v="15017489735.32332"/>
    <m/>
    <m/>
    <m/>
    <n v="7.3416629180805941"/>
    <m/>
    <m/>
    <m/>
    <n v="6.3956790324231569"/>
    <m/>
    <m/>
    <m/>
    <m/>
    <m/>
    <n v="86526.366015734398"/>
    <m/>
  </r>
  <r>
    <x v="376"/>
    <n v="13.33"/>
    <n v="15.08"/>
    <n v="132074.5"/>
    <n v="133323.14000000001"/>
    <n v="107768.96000000001"/>
    <n v="108785.92"/>
    <n v="9.7519476082830181E-5"/>
    <n v="87412.862683487343"/>
    <m/>
    <m/>
    <n v="76391166179.936234"/>
    <m/>
    <m/>
    <n v="67129002.121605918"/>
    <m/>
    <m/>
    <n v="12.483845680363522"/>
    <m/>
    <m/>
    <n v="196.76572262372369"/>
    <m/>
    <m/>
    <n v="26.185991708210654"/>
    <m/>
    <m/>
    <m/>
    <n v="85293.592243558218"/>
    <m/>
    <m/>
    <n v="383"/>
    <n v="0.88395225464190985"/>
    <n v="104225.25"/>
    <n v="607.70384456746615"/>
    <m/>
    <m/>
    <n v="1775.0311736766516"/>
    <n v="1.4633417767535486"/>
    <m/>
    <m/>
    <n v="15322505963.577288"/>
    <m/>
    <m/>
    <m/>
    <n v="7.26664095869398"/>
    <m/>
    <m/>
    <m/>
    <n v="6.3310018241843435"/>
    <m/>
    <m/>
    <m/>
    <m/>
    <m/>
    <n v="87412.862683487343"/>
    <m/>
  </r>
  <r>
    <x v="377"/>
    <n v="12.96"/>
    <n v="14.71"/>
    <n v="130313.24"/>
    <n v="131532.23000000001"/>
    <n v="107379.3"/>
    <n v="108381.97"/>
    <n v="9.7519476082830181E-5"/>
    <n v="86245.078342213572"/>
    <m/>
    <m/>
    <n v="74342752693.130981"/>
    <m/>
    <m/>
    <n v="65774184.62726669"/>
    <m/>
    <m/>
    <n v="12.567124377140818"/>
    <m/>
    <m/>
    <n v="196.04949671639079"/>
    <m/>
    <m/>
    <n v="26.284818013393409"/>
    <m/>
    <m/>
    <m/>
    <n v="84144.922229703487"/>
    <m/>
    <m/>
    <n v="384"/>
    <n v="0.8810333106730116"/>
    <n v="103769.17"/>
    <n v="604.99734585858948"/>
    <m/>
    <m/>
    <n v="1782.7985449968496"/>
    <n v="1.4696059004692086"/>
    <m/>
    <m/>
    <n v="14910353580.190125"/>
    <m/>
    <m/>
    <m/>
    <n v="7.3639096782142337"/>
    <m/>
    <m/>
    <m/>
    <n v="6.4164336179173098"/>
    <m/>
    <m/>
    <m/>
    <m/>
    <m/>
    <n v="86245.078342213572"/>
    <m/>
  </r>
  <r>
    <x v="378"/>
    <n v="13.04"/>
    <n v="14.49"/>
    <n v="128903.56"/>
    <n v="130070.88"/>
    <n v="107275.36"/>
    <n v="108245.35"/>
    <n v="9.59780396949661E-5"/>
    <n v="85305.870782457903"/>
    <m/>
    <m/>
    <n v="72701898952.546631"/>
    <m/>
    <m/>
    <n v="64671499.180987"/>
    <m/>
    <m/>
    <n v="12.635222340517046"/>
    <m/>
    <m/>
    <n v="195.84539965356987"/>
    <m/>
    <m/>
    <n v="26.322609024168155"/>
    <m/>
    <m/>
    <m/>
    <n v="83201.351859013492"/>
    <m/>
    <m/>
    <n v="385"/>
    <n v="0.8999309868875085"/>
    <n v="103475.13"/>
    <n v="603.14172129664678"/>
    <m/>
    <m/>
    <n v="1787.8502774542922"/>
    <n v="1.4733510949335802"/>
    <m/>
    <m/>
    <n v="14577565588.023411"/>
    <m/>
    <m/>
    <m/>
    <n v="7.4446839091222303"/>
    <m/>
    <m/>
    <m/>
    <n v="6.4888997473172862"/>
    <m/>
    <m/>
    <m/>
    <m/>
    <m/>
    <n v="85305.870782457903"/>
    <m/>
  </r>
  <r>
    <x v="379"/>
    <n v="12.76"/>
    <n v="14.27"/>
    <n v="127887.8"/>
    <n v="129033.43"/>
    <n v="106530.43"/>
    <n v="107483.3"/>
    <n v="9.59780396949661E-5"/>
    <n v="84631.596885554856"/>
    <m/>
    <m/>
    <n v="71545785428.152557"/>
    <m/>
    <m/>
    <n v="63895612.621329263"/>
    <m/>
    <m/>
    <n v="12.685038374439003"/>
    <m/>
    <m/>
    <n v="194.48068887682149"/>
    <m/>
    <m/>
    <n v="26.509484605356999"/>
    <m/>
    <m/>
    <m/>
    <n v="82534.857214285992"/>
    <m/>
    <m/>
    <n v="386"/>
    <n v="0.8941836019621584"/>
    <n v="102678.51"/>
    <n v="598.45160528320935"/>
    <m/>
    <m/>
    <n v="1801.6143315610677"/>
    <n v="1.4845531854417962"/>
    <m/>
    <m/>
    <n v="14344539809.350708"/>
    <m/>
    <m/>
    <m/>
    <n v="7.503713470460422"/>
    <m/>
    <m/>
    <m/>
    <n v="6.5410412888675511"/>
    <m/>
    <m/>
    <m/>
    <m/>
    <m/>
    <n v="84631.596885554856"/>
    <m/>
  </r>
  <r>
    <x v="380"/>
    <n v="12.63"/>
    <n v="14.03"/>
    <n v="125973.67"/>
    <n v="127089.77"/>
    <n v="105702.18"/>
    <n v="106637.33"/>
    <n v="9.59780396949661E-5"/>
    <n v="83362.861006908439"/>
    <m/>
    <m/>
    <n v="69393887570.990784"/>
    <m/>
    <m/>
    <n v="62449796.788092196"/>
    <m/>
    <m/>
    <n v="12.779999436124847"/>
    <m/>
    <m/>
    <n v="192.96394024229252"/>
    <m/>
    <m/>
    <n v="26.71970924862633"/>
    <m/>
    <m/>
    <m/>
    <n v="81288.781591804945"/>
    <m/>
    <m/>
    <n v="387"/>
    <n v="0.90021382751247336"/>
    <n v="101549.12"/>
    <n v="591.82285221977384"/>
    <m/>
    <m/>
    <n v="1821.4307976348525"/>
    <n v="1.500739930799577"/>
    <m/>
    <m/>
    <n v="13911920828.070555"/>
    <m/>
    <m/>
    <m/>
    <n v="7.6163888662825459"/>
    <m/>
    <m/>
    <m/>
    <n v="6.6399621661951214"/>
    <m/>
    <m/>
    <m/>
    <m/>
    <m/>
    <n v="83362.861006908439"/>
    <m/>
  </r>
  <r>
    <x v="381"/>
    <n v="12.24"/>
    <n v="13.66"/>
    <n v="123449.11"/>
    <n v="124530.65"/>
    <n v="103390.35"/>
    <n v="104294.81"/>
    <n v="9.59780396949661E-5"/>
    <n v="81690.245790191562"/>
    <m/>
    <m/>
    <n v="66602594234.172905"/>
    <m/>
    <m/>
    <n v="60561492.446390703"/>
    <m/>
    <m/>
    <n v="12.908086958658716"/>
    <m/>
    <m/>
    <n v="188.73899149589488"/>
    <m/>
    <m/>
    <n v="27.30827642239457"/>
    <m/>
    <m/>
    <m/>
    <n v="79649.147783820605"/>
    <m/>
    <m/>
    <n v="388"/>
    <n v="0.89604685212298685"/>
    <n v="99421.1"/>
    <n v="579.37562276984272"/>
    <m/>
    <m/>
    <n v="1859.5999237285389"/>
    <n v="1.5320435529118588"/>
    <m/>
    <m/>
    <n v="13351201177.242218"/>
    <m/>
    <m/>
    <m/>
    <n v="7.769393014116285"/>
    <m/>
    <m/>
    <m/>
    <n v="6.7740661450308837"/>
    <m/>
    <m/>
    <m/>
    <m/>
    <m/>
    <n v="81690.245790191562"/>
    <m/>
  </r>
  <r>
    <x v="382"/>
    <n v="11.92"/>
    <n v="13.35"/>
    <n v="121651"/>
    <n v="122704.84"/>
    <n v="102535.57"/>
    <n v="103422.55"/>
    <n v="9.59780396949661E-5"/>
    <n v="80498.415696150711"/>
    <m/>
    <m/>
    <n v="64652884644.31662"/>
    <m/>
    <m/>
    <n v="59227610.180804759"/>
    <m/>
    <m/>
    <n v="13.002125324080945"/>
    <m/>
    <m/>
    <n v="187.17402728933169"/>
    <m/>
    <m/>
    <n v="27.538291103076205"/>
    <m/>
    <m/>
    <m/>
    <n v="78478.6330696972"/>
    <m/>
    <m/>
    <n v="389"/>
    <n v="0.89288389513108612"/>
    <n v="98252.45"/>
    <n v="572.52061758354921"/>
    <m/>
    <m/>
    <n v="1881.4586785689642"/>
    <n v="1.5499050945333559"/>
    <m/>
    <m/>
    <n v="12959266349.981684"/>
    <m/>
    <m/>
    <m/>
    <n v="7.882937043959835"/>
    <m/>
    <m/>
    <m/>
    <n v="6.8737897994947321"/>
    <m/>
    <m/>
    <m/>
    <m/>
    <m/>
    <n v="80498.415696150711"/>
    <m/>
  </r>
  <r>
    <x v="383"/>
    <n v="12.46"/>
    <n v="13.61"/>
    <n v="121246.68"/>
    <n v="122261.68"/>
    <n v="102668.94"/>
    <n v="103527.3"/>
    <n v="9.8360351701964888E-5"/>
    <n v="80225.001874417387"/>
    <m/>
    <m/>
    <n v="64196120692.727303"/>
    <m/>
    <m/>
    <n v="58900796.074962519"/>
    <m/>
    <m/>
    <n v="13.023838113359757"/>
    <m/>
    <m/>
    <n v="187.40377878517458"/>
    <m/>
    <m/>
    <n v="27.515464937049426"/>
    <m/>
    <m/>
    <m/>
    <n v="78187.021600960943"/>
    <m/>
    <m/>
    <n v="390"/>
    <n v="0.91550330639235866"/>
    <n v="98492.57"/>
    <n v="573.78537734870008"/>
    <m/>
    <m/>
    <n v="1876.8605656679833"/>
    <n v="1.5456776196058137"/>
    <m/>
    <m/>
    <n v="12864358524.857262"/>
    <m/>
    <m/>
    <m/>
    <n v="7.9103016299966935"/>
    <m/>
    <m/>
    <m/>
    <n v="6.8998360898312399"/>
    <m/>
    <m/>
    <m/>
    <m/>
    <m/>
    <n v="80225.001874417387"/>
    <m/>
  </r>
  <r>
    <x v="384"/>
    <n v="13.2"/>
    <n v="14.32"/>
    <n v="122572.52"/>
    <n v="123586.6"/>
    <n v="103404.27"/>
    <n v="104258.6"/>
    <n v="9.8360351701964888E-5"/>
    <n v="81100.289706150288"/>
    <m/>
    <m/>
    <n v="65590962384.802635"/>
    <m/>
    <m/>
    <n v="59856219.271409988"/>
    <m/>
    <m/>
    <n v="12.952684476365297"/>
    <m/>
    <m/>
    <n v="188.74138982352162"/>
    <m/>
    <m/>
    <n v="27.322776976956519"/>
    <m/>
    <m/>
    <m/>
    <n v="79031.559746132334"/>
    <m/>
    <m/>
    <n v="391"/>
    <n v="0.92178770949720668"/>
    <n v="99129.05"/>
    <n v="577.44820892731536"/>
    <m/>
    <m/>
    <n v="1864.7318922783422"/>
    <n v="1.5355435461551115"/>
    <m/>
    <m/>
    <n v="13142731447.944033"/>
    <m/>
    <m/>
    <m/>
    <n v="7.8242151885023814"/>
    <m/>
    <m/>
    <m/>
    <n v="6.8254831312013939"/>
    <m/>
    <m/>
    <m/>
    <m/>
    <m/>
    <n v="81100.289706150288"/>
    <m/>
  </r>
  <r>
    <x v="385"/>
    <n v="14.55"/>
    <n v="15.17"/>
    <n v="126416.65"/>
    <n v="127450.37"/>
    <n v="104471.38"/>
    <n v="105324.27"/>
    <n v="9.8360351701964888E-5"/>
    <n v="83641.72449091154"/>
    <m/>
    <m/>
    <n v="69695894549.68367"/>
    <m/>
    <m/>
    <n v="62661094.744160682"/>
    <m/>
    <m/>
    <n v="12.749633906027123"/>
    <m/>
    <m/>
    <n v="190.68451100831328"/>
    <m/>
    <m/>
    <n v="27.045159413153844"/>
    <m/>
    <m/>
    <m/>
    <n v="81499.534332588912"/>
    <m/>
    <m/>
    <n v="392"/>
    <n v="0.95912986156888602"/>
    <n v="100388.77"/>
    <n v="584.74068965365007"/>
    <m/>
    <m/>
    <n v="1841.0351045118814"/>
    <n v="1.5158863328085992"/>
    <m/>
    <m/>
    <n v="13964040756.43787"/>
    <m/>
    <m/>
    <m/>
    <n v="7.579248527278053"/>
    <m/>
    <m/>
    <m/>
    <n v="6.6124993274474431"/>
    <m/>
    <m/>
    <m/>
    <m/>
    <m/>
    <n v="83641.72449091154"/>
    <m/>
  </r>
  <r>
    <x v="386"/>
    <n v="14.96"/>
    <n v="15.38"/>
    <n v="130313"/>
    <n v="131366.04"/>
    <n v="106604.27"/>
    <n v="107464.22"/>
    <n v="9.8360351701964888E-5"/>
    <n v="86217.585044510095"/>
    <m/>
    <m/>
    <n v="73982374234.106766"/>
    <m/>
    <m/>
    <n v="65546600.117873497"/>
    <m/>
    <m/>
    <n v="12.553212290799321"/>
    <m/>
    <m/>
    <n v="194.57278570069613"/>
    <m/>
    <m/>
    <n v="26.497289333177701"/>
    <m/>
    <m/>
    <m/>
    <n v="84000.523597014515"/>
    <m/>
    <m/>
    <n v="393"/>
    <n v="0.9726918075422627"/>
    <n v="103078.68"/>
    <n v="600.36189388970786"/>
    <m/>
    <m/>
    <n v="1791.7046989498099"/>
    <n v="1.4751284182656634"/>
    <m/>
    <m/>
    <n v="14821578412.487724"/>
    <m/>
    <m/>
    <m/>
    <n v="7.3460483837009987"/>
    <m/>
    <m/>
    <m/>
    <n v="6.4097362406907425"/>
    <m/>
    <m/>
    <m/>
    <m/>
    <m/>
    <n v="86217.585044510095"/>
    <m/>
  </r>
  <r>
    <x v="387"/>
    <n v="14.59"/>
    <n v="15.18"/>
    <n v="130122.36"/>
    <n v="131160.94"/>
    <n v="105030.5"/>
    <n v="105867.19"/>
    <n v="9.8360351701964888E-5"/>
    <n v="86089.354740677998"/>
    <m/>
    <m/>
    <n v="73755279141.853302"/>
    <m/>
    <m/>
    <n v="65390890.945906729"/>
    <m/>
    <m/>
    <n v="12.562443953079571"/>
    <m/>
    <m/>
    <n v="191.69568596262087"/>
    <m/>
    <m/>
    <n v="26.892717005773964"/>
    <m/>
    <m/>
    <m/>
    <n v="83866.450620968651"/>
    <m/>
    <m/>
    <n v="394"/>
    <n v="0.96113306982872204"/>
    <n v="101728.91"/>
    <n v="592.45415508403926"/>
    <m/>
    <m/>
    <n v="1815.1662843281003"/>
    <n v="1.4943029112619441"/>
    <m/>
    <m/>
    <n v="14774799050.250727"/>
    <m/>
    <m/>
    <m/>
    <n v="7.357174989578299"/>
    <m/>
    <m/>
    <m/>
    <n v="6.4201376798126946"/>
    <m/>
    <m/>
    <m/>
    <m/>
    <m/>
    <n v="86089.354740677998"/>
    <m/>
  </r>
  <r>
    <x v="388"/>
    <n v="15.55"/>
    <n v="15.8"/>
    <n v="133676.62"/>
    <n v="134704.85999999999"/>
    <n v="106733.53"/>
    <n v="107552.55"/>
    <n v="9.8360351701964888E-5"/>
    <n v="88434.394767816775"/>
    <m/>
    <m/>
    <n v="77753357361.21228"/>
    <m/>
    <m/>
    <n v="68034268.963628113"/>
    <m/>
    <m/>
    <n v="12.391047081028706"/>
    <m/>
    <m/>
    <n v="194.78970961682194"/>
    <m/>
    <m/>
    <n v="26.469469568465147"/>
    <m/>
    <m/>
    <m/>
    <n v="86123.482319831877"/>
    <m/>
    <m/>
    <n v="395"/>
    <n v="0.98417721518987344"/>
    <n v="103637.1"/>
    <n v="603.42579946199498"/>
    <m/>
    <m/>
    <n v="1781.118124841362"/>
    <n v="1.4658564334250122"/>
    <m/>
    <m/>
    <n v="15571643906.662357"/>
    <m/>
    <m/>
    <m/>
    <n v="7.1573866810269635"/>
    <m/>
    <m/>
    <m/>
    <n v="6.2478181590731028"/>
    <m/>
    <m/>
    <m/>
    <m/>
    <m/>
    <n v="88434.394767816775"/>
    <m/>
  </r>
  <r>
    <x v="389"/>
    <n v="15.63"/>
    <n v="15.73"/>
    <n v="133230.88"/>
    <n v="134242.44"/>
    <n v="107396.57"/>
    <n v="108210.1"/>
    <n v="1.013039286978934E-4"/>
    <n v="88137.364225493657"/>
    <m/>
    <m/>
    <n v="77223859853.782211"/>
    <m/>
    <m/>
    <n v="67681662.143123388"/>
    <m/>
    <m/>
    <n v="12.411754206742598"/>
    <m/>
    <m/>
    <n v="195.99498476448633"/>
    <m/>
    <m/>
    <n v="26.309333746952063"/>
    <m/>
    <m/>
    <m/>
    <n v="85824.841942677725"/>
    <m/>
    <m/>
    <n v="396"/>
    <n v="0.99364272091544825"/>
    <n v="104009.46"/>
    <n v="605.54657509954905"/>
    <m/>
    <m/>
    <n v="1774.7187066314166"/>
    <n v="1.4604512699286207"/>
    <m/>
    <m/>
    <n v="15464212895.718477"/>
    <m/>
    <m/>
    <m/>
    <n v="7.1816223299161077"/>
    <m/>
    <m/>
    <m/>
    <n v="6.2696506786616286"/>
    <m/>
    <m/>
    <m/>
    <m/>
    <m/>
    <n v="88137.364225493657"/>
    <m/>
  </r>
  <r>
    <x v="390"/>
    <n v="16.22"/>
    <n v="16.25"/>
    <n v="134843.35999999999"/>
    <n v="135853.56"/>
    <n v="108072.19"/>
    <n v="108879.87"/>
    <n v="1.013039286978934E-4"/>
    <n v="89201.906806136685"/>
    <m/>
    <m/>
    <n v="79081911050.160278"/>
    <m/>
    <m/>
    <n v="68897769.582589194"/>
    <m/>
    <m/>
    <n v="12.336716227769811"/>
    <m/>
    <m/>
    <n v="197.22315851883351"/>
    <m/>
    <m/>
    <n v="26.148172934122343"/>
    <m/>
    <m/>
    <m/>
    <n v="86851.846567035667"/>
    <m/>
    <m/>
    <n v="397"/>
    <n v="0.99815384615384606"/>
    <n v="105053.79"/>
    <n v="611.57894233857951"/>
    <m/>
    <m/>
    <n v="1756.8992507194605"/>
    <n v="1.4456502330484153"/>
    <m/>
    <m/>
    <n v="15834868922.109465"/>
    <m/>
    <m/>
    <m/>
    <n v="7.0951011168275002"/>
    <m/>
    <m/>
    <m/>
    <n v="6.1948034384979209"/>
    <m/>
    <m/>
    <m/>
    <m/>
    <m/>
    <n v="89201.906806136685"/>
    <m/>
  </r>
  <r>
    <x v="391"/>
    <n v="16.47"/>
    <n v="16.43"/>
    <n v="135694.56"/>
    <n v="136697.37"/>
    <n v="108840.67"/>
    <n v="109643.06"/>
    <n v="1.013039286978934E-4"/>
    <n v="89762.805905932721"/>
    <m/>
    <m/>
    <n v="80068785436.412094"/>
    <m/>
    <m/>
    <n v="69537330.16765587"/>
    <m/>
    <m/>
    <n v="12.297847531529937"/>
    <m/>
    <m/>
    <n v="198.62073025070353"/>
    <m/>
    <m/>
    <n v="25.966558144182091"/>
    <m/>
    <m/>
    <m/>
    <n v="87388.251534151263"/>
    <m/>
    <m/>
    <n v="398"/>
    <n v="1.0024345709068776"/>
    <n v="105526.08"/>
    <n v="614.28044779600134"/>
    <m/>
    <m/>
    <n v="1749.0007641715472"/>
    <n v="1.4390146041185201"/>
    <m/>
    <m/>
    <n v="16031034909.035814"/>
    <m/>
    <m/>
    <m/>
    <n v="7.0507038102090336"/>
    <m/>
    <m/>
    <m/>
    <n v="6.156722401300649"/>
    <m/>
    <m/>
    <m/>
    <m/>
    <m/>
    <n v="89762.805905932721"/>
    <m/>
  </r>
  <r>
    <x v="392"/>
    <n v="14.87"/>
    <n v="15.28"/>
    <n v="131018.78"/>
    <n v="131973.19"/>
    <n v="107267.44"/>
    <n v="108047.12"/>
    <n v="1.013039286978934E-4"/>
    <n v="86667.634675496665"/>
    <m/>
    <m/>
    <n v="74538707273.439896"/>
    <m/>
    <m/>
    <n v="65930355.022538424"/>
    <m/>
    <m/>
    <n v="12.509785152108133"/>
    <m/>
    <m/>
    <n v="195.74500745026904"/>
    <m/>
    <m/>
    <n v="26.346216007459301"/>
    <m/>
    <m/>
    <m/>
    <n v="84365.223912774847"/>
    <m/>
    <m/>
    <n v="399"/>
    <n v="0.97316753926701571"/>
    <n v="103272.68"/>
    <n v="601.11618575338002"/>
    <m/>
    <m/>
    <n v="1786.3488616464481"/>
    <n v="1.4696039450157332"/>
    <m/>
    <m/>
    <n v="14922485915.359921"/>
    <m/>
    <m/>
    <m/>
    <n v="7.2940322125957593"/>
    <m/>
    <m/>
    <m/>
    <n v="6.3699047453072195"/>
    <m/>
    <m/>
    <m/>
    <m/>
    <m/>
    <n v="86667.634675496665"/>
    <m/>
  </r>
  <r>
    <x v="393"/>
    <n v="14.67"/>
    <n v="15.15"/>
    <n v="130888.18"/>
    <n v="131801.53"/>
    <n v="107205.47"/>
    <n v="107951.86"/>
    <n v="1.0565066631462727E-4"/>
    <n v="86574.910736799633"/>
    <m/>
    <m/>
    <n v="74358281659.012848"/>
    <m/>
    <m/>
    <n v="65795067.691847958"/>
    <m/>
    <m/>
    <n v="12.516223448910191"/>
    <m/>
    <m/>
    <n v="195.61761237970038"/>
    <m/>
    <m/>
    <n v="26.374876507794585"/>
    <m/>
    <m/>
    <m/>
    <n v="84246.676082298509"/>
    <m/>
    <m/>
    <n v="400"/>
    <n v="0.96831683168316829"/>
    <n v="103349.91"/>
    <n v="601.42481238788775"/>
    <m/>
    <m/>
    <n v="1785.0129834395016"/>
    <n v="1.4680873578300133"/>
    <m/>
    <m/>
    <n v="14882161374.761923"/>
    <m/>
    <m/>
    <m/>
    <n v="7.3024992526426358"/>
    <m/>
    <m/>
    <m/>
    <n v="6.3794209690510177"/>
    <m/>
    <m/>
    <m/>
    <m/>
    <m/>
    <n v="86574.910736799633"/>
    <m/>
  </r>
  <r>
    <x v="394"/>
    <n v="15.33"/>
    <n v="15.67"/>
    <n v="131423.4"/>
    <n v="132326.56"/>
    <n v="107877.47"/>
    <n v="108617.14"/>
    <n v="1.0565066631462727E-4"/>
    <n v="86926.80796933081"/>
    <m/>
    <m/>
    <n v="74955222923.850876"/>
    <m/>
    <m/>
    <n v="66185978.173723295"/>
    <m/>
    <m/>
    <n v="12.490729652131611"/>
    <m/>
    <m/>
    <n v="196.83900971815237"/>
    <m/>
    <m/>
    <n v="26.214134670376868"/>
    <m/>
    <m/>
    <m/>
    <n v="84579.322861348439"/>
    <m/>
    <m/>
    <n v="401"/>
    <n v="0.97830248883216342"/>
    <n v="103953.95"/>
    <n v="604.89267130701467"/>
    <m/>
    <m/>
    <n v="1774.5802772812012"/>
    <n v="1.4593686053430637"/>
    <m/>
    <m/>
    <n v="15000221735.502514"/>
    <m/>
    <m/>
    <m/>
    <n v="7.2730710625930559"/>
    <m/>
    <m/>
    <m/>
    <n v="6.3544449070956199"/>
    <m/>
    <m/>
    <m/>
    <m/>
    <m/>
    <n v="86926.80796933081"/>
    <m/>
  </r>
  <r>
    <x v="395"/>
    <n v="13.5"/>
    <n v="14.67"/>
    <n v="129930.75"/>
    <n v="130809.67"/>
    <n v="107101.6"/>
    <n v="107824.48"/>
    <n v="1.0565066631462727E-4"/>
    <n v="85937.43545874572"/>
    <m/>
    <m/>
    <n v="73241191578.42865"/>
    <m/>
    <m/>
    <n v="65045728.356280781"/>
    <m/>
    <m/>
    <n v="12.561753829589085"/>
    <m/>
    <m/>
    <n v="195.41855064380923"/>
    <m/>
    <m/>
    <n v="26.407251807336269"/>
    <m/>
    <m/>
    <m/>
    <n v="83606.855440129613"/>
    <m/>
    <m/>
    <n v="402"/>
    <n v="0.92024539877300615"/>
    <n v="103057.57"/>
    <n v="599.62994448991697"/>
    <m/>
    <m/>
    <n v="1789.8822284716014"/>
    <n v="1.4718129984648871"/>
    <m/>
    <m/>
    <n v="14655825806.926865"/>
    <m/>
    <m/>
    <m/>
    <n v="7.3561013315040631"/>
    <m/>
    <m/>
    <m/>
    <n v="6.4277287061639736"/>
    <m/>
    <m/>
    <m/>
    <m/>
    <m/>
    <n v="85937.43545874572"/>
    <m/>
  </r>
  <r>
    <x v="396"/>
    <n v="16.11"/>
    <n v="16.09"/>
    <n v="134429.51999999999"/>
    <n v="135325.04999999999"/>
    <n v="109568.8"/>
    <n v="110296.94"/>
    <n v="1.0565066631462727E-4"/>
    <n v="88910.796766482847"/>
    <m/>
    <m/>
    <n v="78302306002.779602"/>
    <m/>
    <m/>
    <n v="68411364.066576228"/>
    <m/>
    <m/>
    <n v="12.344388052698603"/>
    <m/>
    <m/>
    <n v="199.91535137121355"/>
    <m/>
    <m/>
    <n v="25.803494241295507"/>
    <m/>
    <m/>
    <m/>
    <n v="86489.839980904013"/>
    <m/>
    <m/>
    <n v="403"/>
    <n v="1.0012430080795525"/>
    <n v="105567.37"/>
    <n v="614.18499877700106"/>
    <m/>
    <m/>
    <n v="1746.2925492562074"/>
    <n v="1.4358332575388717"/>
    <m/>
    <m/>
    <n v="15667097992.670803"/>
    <m/>
    <m/>
    <m/>
    <n v="7.1018474763564416"/>
    <m/>
    <m/>
    <m/>
    <n v="6.2062779761530154"/>
    <m/>
    <m/>
    <m/>
    <m/>
    <m/>
    <n v="88910.796766482847"/>
    <m/>
  </r>
  <r>
    <x v="397"/>
    <n v="16.13"/>
    <n v="15.94"/>
    <n v="133906.48000000001"/>
    <n v="134784.23000000001"/>
    <n v="109078.34"/>
    <n v="109791.57"/>
    <n v="1.0565066631462727E-4"/>
    <n v="88562.70203783465"/>
    <m/>
    <m/>
    <n v="77681138432.263336"/>
    <m/>
    <m/>
    <n v="67998968.468741938"/>
    <m/>
    <m/>
    <n v="12.368495777758032"/>
    <m/>
    <m/>
    <n v="199.01562260008996"/>
    <m/>
    <m/>
    <n v="25.923503275652862"/>
    <m/>
    <m/>
    <m/>
    <n v="86141.18410973034"/>
    <m/>
    <m/>
    <n v="404"/>
    <n v="1.0119196988707653"/>
    <n v="105062.17"/>
    <n v="611.19804628870895"/>
    <m/>
    <m/>
    <n v="1754.6495538484805"/>
    <n v="1.4425677770878049"/>
    <m/>
    <m/>
    <n v="15541348658.096685"/>
    <m/>
    <m/>
    <m/>
    <n v="7.1298975725168976"/>
    <m/>
    <m/>
    <m/>
    <n v="6.2315089183475916"/>
    <m/>
    <m/>
    <m/>
    <m/>
    <m/>
    <n v="88562.70203783465"/>
    <m/>
  </r>
  <r>
    <x v="398"/>
    <n v="14.74"/>
    <n v="14.84"/>
    <n v="130049.25"/>
    <n v="130858.99"/>
    <n v="107336.25"/>
    <n v="108003.29"/>
    <n v="1.074740091571158E-4"/>
    <n v="86005.326139363417"/>
    <m/>
    <m/>
    <n v="73170283275.713394"/>
    <m/>
    <m/>
    <n v="65021955.030811377"/>
    <m/>
    <m/>
    <n v="12.546894187605149"/>
    <m/>
    <m/>
    <n v="195.82281912637779"/>
    <m/>
    <m/>
    <n v="26.351315640708851"/>
    <m/>
    <m/>
    <m/>
    <n v="83623.799006421861"/>
    <m/>
    <m/>
    <n v="405"/>
    <n v="0.99326145552560652"/>
    <n v="103249.36"/>
    <n v="600.5113538732835"/>
    <m/>
    <m/>
    <n v="1784.9254015462016"/>
    <n v="1.4670414842503146"/>
    <m/>
    <m/>
    <n v="14634666369.329552"/>
    <m/>
    <m/>
    <m/>
    <n v="7.3365120906565293"/>
    <m/>
    <m/>
    <m/>
    <n v="6.4143065230819332"/>
    <m/>
    <m/>
    <m/>
    <m/>
    <m/>
    <n v="86005.326139363417"/>
    <m/>
  </r>
  <r>
    <x v="399"/>
    <n v="14.53"/>
    <n v="14.51"/>
    <n v="128829.36"/>
    <n v="129617.44"/>
    <n v="107281.81"/>
    <n v="107936.91"/>
    <n v="1.074740091571158E-4"/>
    <n v="85196.500195050903"/>
    <m/>
    <m/>
    <n v="71786318571.361893"/>
    <m/>
    <m/>
    <n v="64094432.484976411"/>
    <m/>
    <m/>
    <n v="12.605844852332549"/>
    <m/>
    <m/>
    <n v="195.71872708237098"/>
    <m/>
    <m/>
    <n v="26.36937003215105"/>
    <m/>
    <m/>
    <m/>
    <n v="82827.514140402214"/>
    <m/>
    <m/>
    <n v="406"/>
    <n v="1.0013783597518953"/>
    <n v="102896.31"/>
    <n v="598.41124145091635"/>
    <m/>
    <m/>
    <n v="1791.028760569598"/>
    <n v="1.4719183306392001"/>
    <m/>
    <m/>
    <n v="14356484098.707926"/>
    <m/>
    <m/>
    <m/>
    <n v="7.4057737268440578"/>
    <m/>
    <m/>
    <m/>
    <n v="6.4756199173675535"/>
    <m/>
    <m/>
    <m/>
    <m/>
    <m/>
    <n v="85196.500195050903"/>
    <m/>
  </r>
  <r>
    <x v="400"/>
    <n v="14.59"/>
    <n v="14.59"/>
    <n v="127236.69"/>
    <n v="128001.1"/>
    <n v="106474.76"/>
    <n v="107113.33"/>
    <n v="1.074740091571158E-4"/>
    <n v="84141.195482549141"/>
    <m/>
    <m/>
    <n v="70000314675.290543"/>
    <m/>
    <m/>
    <n v="62893418.826447688"/>
    <m/>
    <m/>
    <n v="12.683869400381063"/>
    <m/>
    <m/>
    <n v="194.24165533758173"/>
    <m/>
    <m/>
    <n v="26.57244644672399"/>
    <m/>
    <m/>
    <m/>
    <n v="81791.796541563643"/>
    <m/>
    <m/>
    <n v="407"/>
    <n v="1"/>
    <n v="101980.57"/>
    <n v="593.03928808321098"/>
    <m/>
    <m/>
    <n v="1806.9682697434839"/>
    <n v="1.4848771006700245"/>
    <m/>
    <m/>
    <n v="13997959326.227129"/>
    <m/>
    <m/>
    <m/>
    <n v="7.4977750987590799"/>
    <m/>
    <m/>
    <m/>
    <n v="6.5568335670637712"/>
    <m/>
    <m/>
    <m/>
    <m/>
    <m/>
    <n v="84141.195482549141"/>
    <m/>
  </r>
  <r>
    <x v="401"/>
    <n v="16.02"/>
    <n v="15.77"/>
    <n v="131453.76999999999"/>
    <n v="132229.76000000001"/>
    <n v="107784.03"/>
    <n v="108418.94"/>
    <n v="1.074740091571158E-4"/>
    <n v="86927.816652412599"/>
    <m/>
    <m/>
    <n v="74630039408.484177"/>
    <m/>
    <m/>
    <n v="66007826.396805406"/>
    <m/>
    <m/>
    <n v="12.473792560451276"/>
    <m/>
    <m/>
    <n v="196.62535898921325"/>
    <m/>
    <m/>
    <n v="26.250403703000103"/>
    <m/>
    <m/>
    <m/>
    <n v="84490.934457161798"/>
    <m/>
    <m/>
    <n v="408"/>
    <n v="1.015852885225111"/>
    <n v="103420.52"/>
    <n v="601.36595219376102"/>
    <m/>
    <m/>
    <n v="1781.4541550448002"/>
    <n v="1.4637720931269416"/>
    <m/>
    <m/>
    <n v="14922333040.885067"/>
    <m/>
    <m/>
    <m/>
    <n v="7.2497400084240038"/>
    <m/>
    <m/>
    <m/>
    <n v="6.3406681188010872"/>
    <m/>
    <m/>
    <m/>
    <m/>
    <m/>
    <n v="86927.816652412599"/>
    <m/>
  </r>
  <r>
    <x v="402"/>
    <n v="14.25"/>
    <n v="14.62"/>
    <n v="128675.5"/>
    <n v="129420.88"/>
    <n v="106472.29"/>
    <n v="107087.82"/>
    <n v="1.074740091571158E-4"/>
    <n v="85088.526025611878"/>
    <m/>
    <m/>
    <n v="71463843907.528656"/>
    <m/>
    <m/>
    <n v="63902424.016366556"/>
    <m/>
    <m/>
    <n v="12.605709453189073"/>
    <m/>
    <m/>
    <n v="194.22767705084289"/>
    <m/>
    <m/>
    <n v="26.57456764789633"/>
    <m/>
    <m/>
    <m/>
    <n v="82693.259400467083"/>
    <m/>
    <m/>
    <n v="409"/>
    <n v="0.97469220246238031"/>
    <n v="102150.19"/>
    <n v="593.93290339965461"/>
    <m/>
    <m/>
    <n v="1803.336027779322"/>
    <n v="1.4816113667519546"/>
    <m/>
    <m/>
    <n v="14287878633.266535"/>
    <m/>
    <m/>
    <m/>
    <n v="7.4033971933573852"/>
    <m/>
    <m/>
    <m/>
    <n v="6.4758156825724678"/>
    <m/>
    <m/>
    <m/>
    <m/>
    <m/>
    <n v="85088.526025611878"/>
    <m/>
  </r>
  <r>
    <x v="403"/>
    <n v="15.32"/>
    <n v="14.45"/>
    <n v="127381.56"/>
    <n v="128077.72"/>
    <n v="105978.1"/>
    <n v="106556.24"/>
    <n v="1.0859621831937893E-4"/>
    <n v="84226.728037389272"/>
    <m/>
    <m/>
    <n v="69993816305.717087"/>
    <m/>
    <m/>
    <n v="62901273.194309726"/>
    <m/>
    <m/>
    <n v="12.669403611035786"/>
    <m/>
    <m/>
    <n v="193.31202975950615"/>
    <m/>
    <m/>
    <n v="26.712220582251959"/>
    <m/>
    <m/>
    <m/>
    <n v="81826.49027094926"/>
    <m/>
    <m/>
    <n v="410"/>
    <n v="1.0602076124567474"/>
    <n v="101295.07"/>
    <n v="588.823019044847"/>
    <m/>
    <m/>
    <n v="1818.4321201514913"/>
    <n v="1.4935894037886672"/>
    <m/>
    <m/>
    <n v="13989898360.177933"/>
    <m/>
    <m/>
    <m/>
    <n v="7.4791862373580953"/>
    <m/>
    <m/>
    <m/>
    <n v="6.5444069098568942"/>
    <m/>
    <m/>
    <m/>
    <m/>
    <m/>
    <n v="84226.728037389272"/>
    <m/>
  </r>
  <r>
    <x v="404"/>
    <n v="14.85"/>
    <n v="14.63"/>
    <n v="126868.19"/>
    <n v="127547.63"/>
    <n v="105699.18"/>
    <n v="106264.23"/>
    <n v="1.0859621831937893E-4"/>
    <n v="83885.234098900793"/>
    <m/>
    <m/>
    <n v="69418833611.921585"/>
    <m/>
    <m/>
    <n v="62508661.559209719"/>
    <m/>
    <m/>
    <n v="12.695047858778722"/>
    <m/>
    <m/>
    <n v="192.79855745929711"/>
    <m/>
    <m/>
    <n v="26.787341675721098"/>
    <m/>
    <m/>
    <m/>
    <n v="81484.984482762462"/>
    <m/>
    <m/>
    <n v="411"/>
    <n v="1.0150375939849623"/>
    <n v="100982.27"/>
    <n v="586.95889415728868"/>
    <m/>
    <m/>
    <n v="1824.0474533279569"/>
    <n v="1.4980595987107821"/>
    <m/>
    <m/>
    <n v="13873627617.345449"/>
    <m/>
    <m/>
    <m/>
    <n v="7.5097914188061869"/>
    <m/>
    <m/>
    <m/>
    <n v="6.5719635839867774"/>
    <m/>
    <m/>
    <m/>
    <m/>
    <m/>
    <n v="83885.234098900793"/>
    <m/>
  </r>
  <r>
    <x v="405"/>
    <n v="13.48"/>
    <n v="14.31"/>
    <n v="123238.35"/>
    <n v="123884.5"/>
    <n v="103704.47"/>
    <n v="104247.32"/>
    <n v="1.0859621831937893E-4"/>
    <n v="81483.19736752531"/>
    <m/>
    <m/>
    <n v="65435604849.003395"/>
    <m/>
    <m/>
    <n v="59813800.59397009"/>
    <m/>
    <m/>
    <n v="12.87676473159185"/>
    <m/>
    <m/>
    <n v="189.15553262937814"/>
    <m/>
    <m/>
    <n v="27.297723828198468"/>
    <m/>
    <m/>
    <m/>
    <n v="79142.000578068051"/>
    <m/>
    <m/>
    <n v="412"/>
    <n v="0.94199860237596089"/>
    <n v="98946.38"/>
    <n v="575.08038758160126"/>
    <m/>
    <m/>
    <n v="1860.8218293620455"/>
    <n v="1.5281169064925486"/>
    <m/>
    <m/>
    <n v="13076294031.196171"/>
    <m/>
    <m/>
    <m/>
    <n v="7.7251105784579419"/>
    <m/>
    <m/>
    <m/>
    <n v="6.7611925573374734"/>
    <m/>
    <m/>
    <m/>
    <m/>
    <m/>
    <n v="81483.19736752531"/>
    <m/>
  </r>
  <r>
    <x v="406"/>
    <n v="13"/>
    <n v="13.5"/>
    <n v="118326.41"/>
    <n v="118933.35"/>
    <n v="101819.47"/>
    <n v="102341.13"/>
    <n v="1.0859621831937893E-4"/>
    <n v="78233.594679951857"/>
    <m/>
    <m/>
    <n v="60209041473.93895"/>
    <m/>
    <m/>
    <n v="56226141.237618685"/>
    <m/>
    <m/>
    <n v="13.13348645714975"/>
    <m/>
    <m/>
    <n v="185.71279000236646"/>
    <m/>
    <m/>
    <n v="27.79886050742995"/>
    <m/>
    <m/>
    <m/>
    <n v="75976.37382434048"/>
    <m/>
    <m/>
    <n v="413"/>
    <n v="0.96296296296296291"/>
    <n v="96580.24"/>
    <n v="561.2844558591521"/>
    <m/>
    <m/>
    <n v="1905.3203240348848"/>
    <n v="1.5645109888058755"/>
    <m/>
    <m/>
    <n v="12030678050.134418"/>
    <m/>
    <m/>
    <m/>
    <n v="8.033477050583814"/>
    <m/>
    <m/>
    <m/>
    <n v="7.0319129193328616"/>
    <m/>
    <m/>
    <m/>
    <m/>
    <m/>
    <n v="78233.594679951857"/>
    <m/>
  </r>
  <r>
    <x v="407"/>
    <n v="13.17"/>
    <n v="13.65"/>
    <n v="117585.81"/>
    <n v="118176.04"/>
    <n v="101207.42"/>
    <n v="101714.83"/>
    <n v="1.0859621831937893E-4"/>
    <n v="77742.03824280882"/>
    <m/>
    <m/>
    <n v="59446045503.135872"/>
    <m/>
    <m/>
    <n v="55687233.316399902"/>
    <m/>
    <m/>
    <n v="13.174704703458483"/>
    <m/>
    <m/>
    <n v="184.591945289124"/>
    <m/>
    <m/>
    <n v="27.970984861841988"/>
    <m/>
    <m/>
    <m/>
    <n v="75489.961002513461"/>
    <m/>
    <m/>
    <n v="414"/>
    <n v="0.96483516483516485"/>
    <n v="96167.97"/>
    <n v="558.84487369519593"/>
    <m/>
    <m/>
    <n v="1913.4535240558196"/>
    <n v="1.5710404431795093"/>
    <m/>
    <m/>
    <n v="11877066727.650106"/>
    <m/>
    <m/>
    <m/>
    <n v="8.084253799200205"/>
    <m/>
    <m/>
    <m/>
    <n v="7.0771954979144551"/>
    <m/>
    <m/>
    <m/>
    <m/>
    <m/>
    <n v="77742.03824280882"/>
    <m/>
  </r>
  <r>
    <x v="408"/>
    <n v="13.1"/>
    <n v="13.63"/>
    <n v="117007.21"/>
    <n v="117556.03"/>
    <n v="100741.26"/>
    <n v="101213.19"/>
    <n v="1.0803509925727539E-4"/>
    <n v="77353.837205147152"/>
    <m/>
    <m/>
    <n v="58833366785.986877"/>
    <m/>
    <m/>
    <n v="55243403.874237813"/>
    <m/>
    <m/>
    <n v="13.207473901946861"/>
    <m/>
    <m/>
    <n v="183.72827679501523"/>
    <m/>
    <m/>
    <n v="28.114924678724798"/>
    <m/>
    <m/>
    <m/>
    <n v="75086.049121306583"/>
    <m/>
    <m/>
    <n v="415"/>
    <n v="0.96111518708730737"/>
    <n v="95404.57"/>
    <n v="554.27879649755243"/>
    <m/>
    <m/>
    <n v="1928.6428892910865"/>
    <n v="1.583061384958562"/>
    <m/>
    <m/>
    <n v="11751252702.418436"/>
    <m/>
    <m/>
    <m/>
    <n v="8.1255323420112706"/>
    <m/>
    <m/>
    <m/>
    <n v="7.1158544468540903"/>
    <m/>
    <m/>
    <m/>
    <m/>
    <m/>
    <n v="77353.837205147152"/>
    <m/>
  </r>
  <r>
    <x v="409"/>
    <n v="13.08"/>
    <n v="13.51"/>
    <n v="117544.31"/>
    <n v="118082.95"/>
    <n v="100935.49"/>
    <n v="101397.4"/>
    <n v="1.0803509925727539E-4"/>
    <n v="77707.020896521746"/>
    <m/>
    <m/>
    <n v="59364512606.722153"/>
    <m/>
    <m/>
    <n v="55612955.012344532"/>
    <m/>
    <m/>
    <n v="13.177278337964125"/>
    <m/>
    <m/>
    <n v="184.07801787704457"/>
    <m/>
    <m/>
    <n v="28.065748857916379"/>
    <m/>
    <m/>
    <m/>
    <n v="75419.976817786999"/>
    <m/>
    <m/>
    <n v="416"/>
    <n v="0.96817172464840862"/>
    <n v="95520.14"/>
    <n v="554.90690011357447"/>
    <m/>
    <m/>
    <n v="1926.3065938839027"/>
    <n v="1.5809938320103569"/>
    <m/>
    <m/>
    <n v="11856198152.743149"/>
    <m/>
    <m/>
    <m/>
    <n v="8.0887346115660783"/>
    <m/>
    <m/>
    <m/>
    <n v="7.0844624435847106"/>
    <m/>
    <m/>
    <m/>
    <m/>
    <m/>
    <n v="77707.020896521746"/>
    <m/>
  </r>
  <r>
    <x v="410"/>
    <n v="12.8"/>
    <n v="13.39"/>
    <n v="115571.02"/>
    <n v="116087.86"/>
    <n v="99835.44"/>
    <n v="100281.36"/>
    <n v="1.0803509925727539E-4"/>
    <n v="76400.641470574701"/>
    <m/>
    <m/>
    <n v="57362110549.332573"/>
    <m/>
    <m/>
    <n v="54201701.616937786"/>
    <m/>
    <m/>
    <n v="13.28799706266514"/>
    <m/>
    <m/>
    <n v="182.06739571915568"/>
    <m/>
    <m/>
    <n v="28.376673142181733"/>
    <m/>
    <m/>
    <m/>
    <n v="74143.121040664439"/>
    <m/>
    <m/>
    <n v="417"/>
    <n v="0.95593726661687828"/>
    <n v="94766.55"/>
    <n v="550.48606939851777"/>
    <m/>
    <m/>
    <n v="1941.503864177738"/>
    <n v="1.5933157637103299"/>
    <m/>
    <m/>
    <n v="11455175404.744673"/>
    <m/>
    <m/>
    <m/>
    <n v="8.2250160634233236"/>
    <m/>
    <m/>
    <m/>
    <n v="7.2046709966591278"/>
    <m/>
    <m/>
    <m/>
    <m/>
    <m/>
    <n v="76400.641470574701"/>
    <m/>
  </r>
  <r>
    <x v="411"/>
    <n v="11.9"/>
    <n v="12.78"/>
    <n v="112951.35"/>
    <n v="113443.93"/>
    <n v="98756.96"/>
    <n v="99187.23"/>
    <n v="1.0803509925727539E-4"/>
    <n v="74667.033099358203"/>
    <m/>
    <m/>
    <n v="54752677639.620529"/>
    <m/>
    <m/>
    <n v="52348251.559432194"/>
    <m/>
    <m/>
    <n v="13.438708257586867"/>
    <m/>
    <m/>
    <n v="180.09620721459254"/>
    <m/>
    <m/>
    <n v="28.688317852635858"/>
    <m/>
    <m/>
    <m/>
    <n v="72451.966816348446"/>
    <m/>
    <m/>
    <n v="418"/>
    <n v="0.93114241001564957"/>
    <n v="93925.47"/>
    <n v="545.55774778454986"/>
    <m/>
    <m/>
    <n v="1958.7352614385079"/>
    <n v="1.6073045147537255"/>
    <m/>
    <m/>
    <n v="10933018003.929359"/>
    <m/>
    <m/>
    <m/>
    <n v="8.4119510504011981"/>
    <m/>
    <m/>
    <m/>
    <n v="7.369282719180374"/>
    <m/>
    <m/>
    <m/>
    <m/>
    <m/>
    <n v="74667.033099358203"/>
    <m/>
  </r>
  <r>
    <x v="412"/>
    <n v="11.63"/>
    <n v="12.56"/>
    <n v="109355.99"/>
    <n v="109820.64"/>
    <n v="97943.72"/>
    <n v="98359.73"/>
    <n v="1.0803509925727539E-4"/>
    <n v="72288.540386248205"/>
    <m/>
    <m/>
    <n v="51258402271.193871"/>
    <m/>
    <m/>
    <n v="49838642.809024617"/>
    <m/>
    <m/>
    <n v="13.652700760181961"/>
    <m/>
    <m/>
    <n v="178.60880269818134"/>
    <m/>
    <m/>
    <n v="28.929714251108376"/>
    <m/>
    <m/>
    <m/>
    <n v="70135.475328524932"/>
    <m/>
    <m/>
    <n v="419"/>
    <n v="0.92595541401273884"/>
    <n v="93077.49"/>
    <n v="540.59011753507389"/>
    <m/>
    <m/>
    <n v="1976.4191583303161"/>
    <n v="1.6216618775928726"/>
    <m/>
    <m/>
    <n v="10234292953.98172"/>
    <m/>
    <m/>
    <m/>
    <n v="8.6802163724303583"/>
    <m/>
    <m/>
    <m/>
    <n v="7.6051908218344435"/>
    <m/>
    <m/>
    <m/>
    <m/>
    <m/>
    <n v="72288.540386248205"/>
    <m/>
  </r>
  <r>
    <x v="413"/>
    <n v="12.18"/>
    <n v="12.76"/>
    <n v="110760.66"/>
    <n v="111195.68"/>
    <n v="98410.47"/>
    <n v="98796.58"/>
    <n v="1.0915736634653506E-4"/>
    <n v="73211.72585402384"/>
    <m/>
    <m/>
    <n v="52552073682.496658"/>
    <m/>
    <m/>
    <n v="50769537.844989434"/>
    <m/>
    <m/>
    <n v="13.565389677227678"/>
    <m/>
    <m/>
    <n v="179.44683419383242"/>
    <m/>
    <m/>
    <n v="28.807463556637856"/>
    <m/>
    <m/>
    <m/>
    <n v="71006.198720693195"/>
    <m/>
    <m/>
    <n v="420"/>
    <n v="0.95454545454545459"/>
    <n v="93580.36"/>
    <n v="543.383459590146"/>
    <m/>
    <m/>
    <n v="1965.7411533459792"/>
    <n v="1.612441881786673"/>
    <m/>
    <m/>
    <n v="10489515083.1168"/>
    <m/>
    <m/>
    <m/>
    <n v="8.5703356881250379"/>
    <m/>
    <m/>
    <m/>
    <n v="7.5115687420523169"/>
    <m/>
    <m/>
    <m/>
    <m/>
    <m/>
    <n v="73211.72585402384"/>
    <m/>
  </r>
  <r>
    <x v="414"/>
    <n v="12.23"/>
    <n v="12.89"/>
    <n v="110168.14"/>
    <n v="110588.69"/>
    <n v="98642.94"/>
    <n v="99019.18"/>
    <n v="1.0915736634653506E-4"/>
    <n v="72818.300247408479"/>
    <m/>
    <m/>
    <n v="51981659980.796638"/>
    <m/>
    <m/>
    <n v="50352133.269369178"/>
    <m/>
    <m/>
    <n v="13.601799844486099"/>
    <m/>
    <m/>
    <n v="179.8663463467424"/>
    <m/>
    <m/>
    <n v="28.744631425768301"/>
    <m/>
    <m/>
    <m/>
    <n v="70616.131142399681"/>
    <m/>
    <m/>
    <n v="421"/>
    <n v="0.94879751745539176"/>
    <n v="93542.58"/>
    <n v="543.12167490426373"/>
    <m/>
    <m/>
    <n v="1966.5347568411294"/>
    <n v="1.6129399399290663"/>
    <m/>
    <m/>
    <n v="10374646069.28751"/>
    <m/>
    <m/>
    <m/>
    <n v="8.6167177076334944"/>
    <m/>
    <m/>
    <m/>
    <n v="7.5531176344299258"/>
    <m/>
    <m/>
    <m/>
    <m/>
    <m/>
    <n v="72818.300247408479"/>
    <m/>
  </r>
  <r>
    <x v="415"/>
    <n v="12.26"/>
    <n v="12.8"/>
    <n v="109835.89"/>
    <n v="110243.1"/>
    <n v="98534.25"/>
    <n v="98899.27"/>
    <n v="1.0915736634653506E-4"/>
    <n v="72596.921348618809"/>
    <m/>
    <m/>
    <n v="51660077830.947006"/>
    <m/>
    <m/>
    <n v="50114418.5657323"/>
    <m/>
    <m/>
    <n v="13.622436841254883"/>
    <m/>
    <m/>
    <n v="179.66377915907921"/>
    <m/>
    <m/>
    <n v="28.781517570819258"/>
    <m/>
    <m/>
    <m/>
    <n v="70393.001173276658"/>
    <m/>
    <m/>
    <n v="422"/>
    <n v="0.95781249999999996"/>
    <n v="93647.57"/>
    <n v="543.68880621764413"/>
    <m/>
    <m/>
    <n v="1964.3275643078384"/>
    <n v="1.6109768876739199"/>
    <m/>
    <m/>
    <n v="10309457040.57058"/>
    <m/>
    <m/>
    <m/>
    <n v="8.6432423965287839"/>
    <m/>
    <m/>
    <m/>
    <n v="7.5772679705498298"/>
    <m/>
    <m/>
    <m/>
    <m/>
    <m/>
    <n v="72596.921348618809"/>
    <m/>
  </r>
  <r>
    <x v="416"/>
    <n v="11.25"/>
    <n v="12.13"/>
    <n v="106955.85"/>
    <n v="107340.35"/>
    <n v="97400.65"/>
    <n v="97750.68"/>
    <n v="1.0915736634653506E-4"/>
    <n v="70691.61182220593"/>
    <m/>
    <m/>
    <n v="48942741824.075218"/>
    <m/>
    <m/>
    <n v="48133493.984610878"/>
    <m/>
    <m/>
    <n v="13.801155344554598"/>
    <m/>
    <m/>
    <n v="177.59248357409899"/>
    <m/>
    <m/>
    <n v="29.117879830708404"/>
    <m/>
    <m/>
    <m/>
    <n v="68537.132419005895"/>
    <m/>
    <m/>
    <n v="423"/>
    <n v="0.92745259686727122"/>
    <n v="92466.8"/>
    <n v="536.79170391633693"/>
    <m/>
    <m/>
    <n v="1989.0950949347171"/>
    <n v="1.6311345038822582"/>
    <m/>
    <m/>
    <n v="9766222715.7562027"/>
    <m/>
    <m/>
    <m/>
    <n v="8.8704096627769786"/>
    <m/>
    <m/>
    <m/>
    <n v="7.7773420748190674"/>
    <m/>
    <m/>
    <m/>
    <m/>
    <m/>
    <n v="70691.61182220593"/>
    <m/>
  </r>
  <r>
    <x v="417"/>
    <n v="11.12"/>
    <n v="12.13"/>
    <n v="103908.71"/>
    <n v="104270.54"/>
    <n v="97142.66"/>
    <n v="97481.1"/>
    <n v="1.0915736634653506E-4"/>
    <n v="68675.95445637987"/>
    <m/>
    <m/>
    <n v="46146281031.584122"/>
    <m/>
    <m/>
    <n v="46067098.054989107"/>
    <m/>
    <m/>
    <n v="13.99787108468391"/>
    <m/>
    <m/>
    <n v="177.11776656432082"/>
    <m/>
    <m/>
    <n v="29.200289329276004"/>
    <m/>
    <m/>
    <m/>
    <n v="66574.728401617016"/>
    <m/>
    <m/>
    <n v="424"/>
    <n v="0.91673536685902712"/>
    <n v="92080.06"/>
    <n v="534.50484792594636"/>
    <m/>
    <m/>
    <n v="1997.414433735401"/>
    <n v="1.6378014124486584"/>
    <m/>
    <m/>
    <n v="9207307058.10215"/>
    <m/>
    <m/>
    <m/>
    <n v="9.1236681734111578"/>
    <m/>
    <m/>
    <m/>
    <n v="8.0003424245826729"/>
    <m/>
    <m/>
    <m/>
    <m/>
    <m/>
    <n v="68675.95445637987"/>
    <m/>
  </r>
  <r>
    <x v="418"/>
    <n v="10.82"/>
    <n v="11.92"/>
    <n v="104505.55"/>
    <n v="104835.31"/>
    <n v="97608.02"/>
    <n v="97916.15"/>
    <n v="1.0999914270293232E-4"/>
    <n v="69065.369026611254"/>
    <m/>
    <m/>
    <n v="46655241338.247383"/>
    <m/>
    <m/>
    <n v="46436679.294524789"/>
    <m/>
    <m/>
    <n v="13.958068999411001"/>
    <m/>
    <m/>
    <n v="177.9532277022756"/>
    <m/>
    <m/>
    <n v="29.076338787538226"/>
    <m/>
    <m/>
    <m/>
    <n v="66928.322289710835"/>
    <m/>
    <m/>
    <n v="425"/>
    <n v="0.90771812080536918"/>
    <n v="92344.67"/>
    <n v="535.91529585876015"/>
    <m/>
    <m/>
    <n v="1991.6744740382558"/>
    <n v="1.6326304895490997"/>
    <m/>
    <m/>
    <n v="9306106933.1446114"/>
    <m/>
    <m/>
    <m/>
    <n v="9.0729829705251817"/>
    <m/>
    <m/>
    <m/>
    <n v="7.9587323648594452"/>
    <m/>
    <m/>
    <m/>
    <m/>
    <m/>
    <n v="69065.369026611254"/>
    <m/>
  </r>
  <r>
    <x v="419"/>
    <n v="10.6"/>
    <n v="11.71"/>
    <n v="103653.83"/>
    <n v="103969.37"/>
    <n v="97214.32"/>
    <n v="97510.44"/>
    <n v="1.0999914270293232E-4"/>
    <n v="68500.816088097956"/>
    <m/>
    <m/>
    <n v="45887469473.862045"/>
    <m/>
    <m/>
    <n v="45859783.148609862"/>
    <m/>
    <m/>
    <n v="14.015082259818181"/>
    <m/>
    <m/>
    <n v="177.23113527935044"/>
    <m/>
    <m/>
    <n v="29.198946686436933"/>
    <m/>
    <m/>
    <m/>
    <n v="66373.179947199664"/>
    <m/>
    <m/>
    <n v="426"/>
    <n v="0.9052092228864218"/>
    <n v="91667.69"/>
    <n v="531.94495504866609"/>
    <m/>
    <m/>
    <n v="2006.275466011419"/>
    <n v="1.6444434263075254"/>
    <m/>
    <m/>
    <n v="9152061564.0217381"/>
    <m/>
    <m/>
    <m/>
    <n v="9.1474997714563155"/>
    <m/>
    <m/>
    <m/>
    <n v="8.0250574094251217"/>
    <m/>
    <m/>
    <m/>
    <m/>
    <m/>
    <n v="68500.816088097956"/>
    <m/>
  </r>
  <r>
    <x v="420"/>
    <n v="10.96"/>
    <n v="11.89"/>
    <n v="103090.83"/>
    <n v="103393.22"/>
    <n v="97136.34"/>
    <n v="97421.5"/>
    <n v="1.0999914270293232E-4"/>
    <n v="68127.08989352145"/>
    <m/>
    <m/>
    <n v="45381835616.609894"/>
    <m/>
    <m/>
    <n v="45477050.128234737"/>
    <m/>
    <m/>
    <n v="14.053279486849195"/>
    <m/>
    <m/>
    <n v="177.0846521153652"/>
    <m/>
    <m/>
    <n v="29.227713106189718"/>
    <m/>
    <m/>
    <m/>
    <n v="66003.069306047153"/>
    <m/>
    <m/>
    <n v="427"/>
    <n v="0.92178301093355763"/>
    <n v="91800.07"/>
    <n v="532.67155695116571"/>
    <m/>
    <m/>
    <n v="2003.3781447612535"/>
    <n v="1.6419129782102655"/>
    <m/>
    <m/>
    <n v="9050323614.1620522"/>
    <m/>
    <m/>
    <m/>
    <n v="9.1977625612612446"/>
    <m/>
    <m/>
    <m/>
    <n v="8.0701177326482316"/>
    <m/>
    <m/>
    <m/>
    <m/>
    <m/>
    <n v="68127.08989352145"/>
    <m/>
  </r>
  <r>
    <x v="421"/>
    <n v="10.88"/>
    <n v="12.32"/>
    <n v="103197.75"/>
    <n v="103477.71"/>
    <n v="98101.98"/>
    <n v="98368.54"/>
    <n v="1.0999914270293232E-4"/>
    <n v="68194.42170497925"/>
    <m/>
    <m/>
    <n v="45461895821.415039"/>
    <m/>
    <m/>
    <n v="45529725.223110974"/>
    <m/>
    <m/>
    <n v="14.046267493981963"/>
    <m/>
    <m/>
    <n v="178.83634292458726"/>
    <m/>
    <m/>
    <n v="28.947815489073854"/>
    <m/>
    <m/>
    <m/>
    <n v="66052.399058985015"/>
    <m/>
    <m/>
    <n v="428"/>
    <n v="0.88311688311688319"/>
    <n v="92938.59"/>
    <n v="539.19362702084652"/>
    <m/>
    <m/>
    <n v="1978.5319100538773"/>
    <n v="1.6212422821749166"/>
    <m/>
    <m/>
    <n v="9064503994.8732891"/>
    <m/>
    <m/>
    <m/>
    <n v="9.1893903533691539"/>
    <m/>
    <m/>
    <m/>
    <n v="8.0647005863093408"/>
    <m/>
    <m/>
    <m/>
    <m/>
    <m/>
    <n v="68194.42170497925"/>
    <m/>
  </r>
  <r>
    <x v="422"/>
    <n v="11.84"/>
    <n v="13.17"/>
    <n v="104315.93"/>
    <n v="104564.77"/>
    <n v="98786.22"/>
    <n v="99022.17"/>
    <n v="1.0887678871207562E-4"/>
    <n v="68928.287263128135"/>
    <m/>
    <m/>
    <n v="46425940547.211922"/>
    <m/>
    <m/>
    <n v="46242502.219358951"/>
    <m/>
    <m/>
    <n v="13.97059285141685"/>
    <m/>
    <m/>
    <n v="180.07051464433698"/>
    <m/>
    <m/>
    <n v="28.761667953232649"/>
    <m/>
    <m/>
    <m/>
    <n v="66739.315434703618"/>
    <m/>
    <m/>
    <n v="429"/>
    <n v="0.89901290812452539"/>
    <n v="92985.36"/>
    <n v="539.3386104535075"/>
    <m/>
    <m/>
    <n v="1977.5362425121896"/>
    <n v="1.619965636512855"/>
    <m/>
    <m/>
    <n v="9254018287.6664715"/>
    <m/>
    <m/>
    <m/>
    <n v="9.0915829913519897"/>
    <m/>
    <m/>
    <m/>
    <n v="7.981726879545354"/>
    <m/>
    <m/>
    <m/>
    <m/>
    <m/>
    <n v="68928.287263128135"/>
    <m/>
  </r>
  <r>
    <x v="423"/>
    <n v="11.89"/>
    <n v="13.34"/>
    <n v="104327.29"/>
    <n v="104564.77"/>
    <n v="98770.33"/>
    <n v="98995.46"/>
    <n v="1.0887678871207562E-4"/>
    <n v="68934.112650283118"/>
    <m/>
    <m/>
    <n v="46428896547.630196"/>
    <m/>
    <m/>
    <n v="46240943.910380051"/>
    <m/>
    <m/>
    <n v="13.969961304068772"/>
    <m/>
    <m/>
    <n v="180.03715981670365"/>
    <m/>
    <m/>
    <n v="28.771494303856976"/>
    <m/>
    <m/>
    <m/>
    <n v="66736.988566341781"/>
    <m/>
    <m/>
    <n v="430"/>
    <n v="0.89130434782608703"/>
    <n v="93051.69"/>
    <n v="539.68119845153103"/>
    <m/>
    <m/>
    <n v="1976.1255905669173"/>
    <n v="1.6186565989813047"/>
    <m/>
    <m/>
    <n v="9253706439.9269142"/>
    <m/>
    <m/>
    <m/>
    <n v="9.0911595477606113"/>
    <m/>
    <m/>
    <m/>
    <n v="7.9823006897805575"/>
    <m/>
    <m/>
    <m/>
    <m/>
    <m/>
    <n v="68934.112650283118"/>
    <m/>
  </r>
  <r>
    <x v="424"/>
    <n v="12.06"/>
    <n v="13.51"/>
    <n v="104786.45"/>
    <n v="105013.59"/>
    <n v="99550.49"/>
    <n v="99766.62"/>
    <n v="1.0887678871207562E-4"/>
    <n v="69235.813728663852"/>
    <m/>
    <m/>
    <n v="46830448633.236282"/>
    <m/>
    <m/>
    <n v="46537093.396242373"/>
    <m/>
    <m/>
    <n v="13.939349732742725"/>
    <m/>
    <m/>
    <n v="181.4547998024089"/>
    <m/>
    <m/>
    <n v="28.54942090044273"/>
    <m/>
    <m/>
    <m/>
    <n v="67021.104822013527"/>
    <m/>
    <m/>
    <n v="431"/>
    <n v="0.8926720947446336"/>
    <n v="93617.73"/>
    <n v="542.92172145649613"/>
    <m/>
    <m/>
    <n v="1964.1046790790713"/>
    <n v="1.6086576902164229"/>
    <m/>
    <m/>
    <n v="9332830698.9183197"/>
    <m/>
    <m/>
    <m/>
    <n v="9.051716249538508"/>
    <m/>
    <m/>
    <m/>
    <n v="7.9486099055624084"/>
    <m/>
    <m/>
    <m/>
    <m/>
    <m/>
    <n v="69235.813728663852"/>
    <m/>
  </r>
  <r>
    <x v="425"/>
    <n v="11.24"/>
    <n v="12.78"/>
    <n v="103642.25"/>
    <n v="103855.48"/>
    <n v="99302.47"/>
    <n v="99507.199999999997"/>
    <n v="1.0887678871207562E-4"/>
    <n v="68478.133813509849"/>
    <m/>
    <m/>
    <n v="45800454294.061882"/>
    <m/>
    <m/>
    <n v="45765721.122538589"/>
    <m/>
    <m/>
    <n v="14.015579033535241"/>
    <m/>
    <m/>
    <n v="180.99830998859494"/>
    <m/>
    <m/>
    <n v="28.625714829148578"/>
    <m/>
    <m/>
    <m/>
    <n v="66279.672307667832"/>
    <m/>
    <m/>
    <n v="432"/>
    <n v="0.87949921752738658"/>
    <n v="93365.55"/>
    <n v="541.41696375222716"/>
    <m/>
    <m/>
    <n v="1969.395428149468"/>
    <n v="1.6128380617353046"/>
    <m/>
    <m/>
    <n v="9126674640.3068962"/>
    <m/>
    <m/>
    <m/>
    <n v="9.1511140752882447"/>
    <m/>
    <m/>
    <m/>
    <n v="8.0368464304996561"/>
    <m/>
    <m/>
    <m/>
    <m/>
    <m/>
    <n v="68478.133813509849"/>
    <m/>
  </r>
  <r>
    <x v="426"/>
    <n v="11.01"/>
    <n v="12.73"/>
    <n v="102222.68"/>
    <n v="102421.68"/>
    <n v="98650.25"/>
    <n v="98842.8"/>
    <n v="1.0887678871207562E-4"/>
    <n v="67538.553769687671"/>
    <m/>
    <m/>
    <n v="44538673168.849792"/>
    <m/>
    <m/>
    <n v="44816467.50768213"/>
    <m/>
    <m/>
    <n v="14.111688680702487"/>
    <m/>
    <m/>
    <n v="179.8051261823779"/>
    <m/>
    <m/>
    <n v="28.81891762984975"/>
    <m/>
    <m/>
    <m/>
    <n v="65362.354564148678"/>
    <m/>
    <m/>
    <n v="433"/>
    <n v="0.86488609583660636"/>
    <n v="92476.49"/>
    <n v="536.21952624392259"/>
    <m/>
    <m/>
    <n v="1988.1487124106388"/>
    <n v="1.628041735772306"/>
    <m/>
    <m/>
    <n v="8874374890.0125275"/>
    <m/>
    <m/>
    <m/>
    <n v="9.2770197218342449"/>
    <m/>
    <m/>
    <m/>
    <n v="8.1483866563486842"/>
    <m/>
    <m/>
    <m/>
    <m/>
    <m/>
    <n v="67538.553769687671"/>
    <m/>
  </r>
  <r>
    <x v="427"/>
    <n v="11.6"/>
    <n v="13.1"/>
    <n v="102420.88"/>
    <n v="102586.81"/>
    <n v="98839.67"/>
    <n v="99000.3"/>
    <n v="1.0971854334163034E-4"/>
    <n v="67664.554616188951"/>
    <m/>
    <m/>
    <n v="44690937014.621841"/>
    <m/>
    <m/>
    <n v="44920309.391809158"/>
    <m/>
    <m/>
    <n v="14.098400703366368"/>
    <m/>
    <m/>
    <n v="180.13719521975483"/>
    <m/>
    <m/>
    <n v="28.779275064763766"/>
    <m/>
    <m/>
    <m/>
    <n v="65460.888067505643"/>
    <m/>
    <m/>
    <n v="434"/>
    <n v="0.8854961832061069"/>
    <n v="92720.25"/>
    <n v="537.50702552226005"/>
    <m/>
    <m/>
    <n v="1982.9081249906665"/>
    <n v="1.6232886349441644"/>
    <m/>
    <m/>
    <n v="8902090398.4501915"/>
    <m/>
    <m/>
    <m/>
    <n v="9.2607686972728107"/>
    <m/>
    <m/>
    <m/>
    <n v="8.1370040357976929"/>
    <m/>
    <m/>
    <m/>
    <m/>
    <m/>
    <n v="67664.554616188951"/>
    <m/>
  </r>
  <r>
    <x v="428"/>
    <n v="11.52"/>
    <n v="12.84"/>
    <n v="102356.86"/>
    <n v="102511.43"/>
    <n v="98830.97"/>
    <n v="98980.72"/>
    <n v="1.0971854334163034E-4"/>
    <n v="67620.610806485391"/>
    <m/>
    <m/>
    <n v="44628138812.38665"/>
    <m/>
    <m/>
    <n v="44869286.659908295"/>
    <m/>
    <m/>
    <n v="14.102942842524543"/>
    <m/>
    <m/>
    <n v="180.11694730302935"/>
    <m/>
    <m/>
    <n v="28.787060543765257"/>
    <m/>
    <m/>
    <m/>
    <n v="65410.507290833295"/>
    <m/>
    <m/>
    <n v="435"/>
    <n v="0.89719626168224298"/>
    <n v="92399.52"/>
    <n v="535.60590240306249"/>
    <m/>
    <m/>
    <n v="1989.7672320673648"/>
    <n v="1.6287493657253971"/>
    <m/>
    <m/>
    <n v="8888708475.7641315"/>
    <m/>
    <m/>
    <m/>
    <n v="9.267141798571167"/>
    <m/>
    <m/>
    <m/>
    <n v="8.1435753012745042"/>
    <m/>
    <m/>
    <m/>
    <m/>
    <m/>
    <n v="67620.610806485391"/>
    <m/>
  </r>
  <r>
    <x v="429"/>
    <n v="12.18"/>
    <n v="13.32"/>
    <n v="103145.02"/>
    <n v="103289.53"/>
    <n v="98906.31"/>
    <n v="99045.31"/>
    <n v="1.0971854334163034E-4"/>
    <n v="68139.636027389235"/>
    <m/>
    <m/>
    <n v="45308550065.279739"/>
    <m/>
    <m/>
    <n v="45378619.350315303"/>
    <m/>
    <m/>
    <n v="14.048784432835834"/>
    <m/>
    <m/>
    <n v="180.24985730998523"/>
    <m/>
    <m/>
    <n v="28.770367890435789"/>
    <m/>
    <m/>
    <m/>
    <n v="65904.699595806465"/>
    <m/>
    <m/>
    <n v="436"/>
    <n v="0.9144144144144144"/>
    <n v="92462.28"/>
    <n v="535.92784926247782"/>
    <m/>
    <m/>
    <n v="1988.4157337967617"/>
    <n v="1.6274887879197621"/>
    <m/>
    <m/>
    <n v="9023341618.5575485"/>
    <m/>
    <m/>
    <m/>
    <n v="9.196372390670188"/>
    <m/>
    <m/>
    <m/>
    <n v="8.082350331134279"/>
    <m/>
    <m/>
    <m/>
    <m/>
    <m/>
    <n v="68139.636027389235"/>
    <m/>
  </r>
  <r>
    <x v="430"/>
    <n v="12.21"/>
    <n v="13.32"/>
    <n v="103054.36"/>
    <n v="103187.41"/>
    <n v="99399.039999999994"/>
    <n v="99527.87"/>
    <n v="1.0971854334163034E-4"/>
    <n v="68078.084215355368"/>
    <m/>
    <m/>
    <n v="45221876220.945663"/>
    <m/>
    <m/>
    <n v="45309795.2135318"/>
    <m/>
    <m/>
    <n v="14.055093893057419"/>
    <m/>
    <m/>
    <n v="181.14340636808961"/>
    <m/>
    <m/>
    <n v="28.632277728601007"/>
    <m/>
    <m/>
    <m/>
    <n v="65837.245626353237"/>
    <m/>
    <m/>
    <n v="437"/>
    <n v="0.91666666666666674"/>
    <n v="92781.58"/>
    <n v="537.73657802410764"/>
    <m/>
    <m/>
    <n v="1981.5491375609636"/>
    <n v="1.621714836484744"/>
    <m/>
    <m/>
    <n v="9005195801.8943996"/>
    <m/>
    <m/>
    <m/>
    <n v="9.2050358864129826"/>
    <m/>
    <m/>
    <m/>
    <n v="8.0909295950214464"/>
    <m/>
    <m/>
    <m/>
    <m/>
    <m/>
    <n v="68078.084215355368"/>
    <m/>
  </r>
  <r>
    <x v="431"/>
    <n v="11.69"/>
    <n v="13.14"/>
    <n v="102360.37"/>
    <n v="102481.21"/>
    <n v="98713.38"/>
    <n v="98830.399999999994"/>
    <n v="1.0971854334163034E-4"/>
    <n v="67617.983095301257"/>
    <m/>
    <m/>
    <n v="44605769475.189308"/>
    <m/>
    <m/>
    <n v="44843143.291197971"/>
    <m/>
    <m/>
    <n v="14.102551886272765"/>
    <m/>
    <m/>
    <n v="179.88948281658989"/>
    <m/>
    <m/>
    <n v="28.835023682983472"/>
    <m/>
    <m/>
    <m/>
    <n v="65384.385146169421"/>
    <m/>
    <m/>
    <n v="438"/>
    <n v="0.88964992389649922"/>
    <n v="92163.86"/>
    <n v="534.11473430329727"/>
    <m/>
    <m/>
    <n v="1994.7418697094588"/>
    <n v="1.6323571153105165"/>
    <m/>
    <m/>
    <n v="8881635926.9416504"/>
    <m/>
    <m/>
    <m/>
    <n v="9.2676021847108796"/>
    <m/>
    <m/>
    <m/>
    <n v="8.1468952685782394"/>
    <m/>
    <m/>
    <m/>
    <m/>
    <m/>
    <n v="67617.983095301257"/>
    <m/>
  </r>
  <r>
    <x v="432"/>
    <n v="11.47"/>
    <n v="13.32"/>
    <n v="102505.66"/>
    <n v="102592.94"/>
    <n v="98755.61"/>
    <n v="98840.15"/>
    <n v="1.0663242830433184E-4"/>
    <n v="67709.006654503362"/>
    <m/>
    <m/>
    <n v="44711270653.015953"/>
    <m/>
    <m/>
    <n v="44911937.836916402"/>
    <m/>
    <m/>
    <n v="14.092952833374774"/>
    <m/>
    <m/>
    <n v="179.95327594812505"/>
    <m/>
    <m/>
    <n v="28.838203565086875"/>
    <m/>
    <m/>
    <m/>
    <n v="65448.824279848617"/>
    <m/>
    <m/>
    <n v="439"/>
    <n v="0.86111111111111116"/>
    <n v="92232.9"/>
    <n v="534.38964146041758"/>
    <m/>
    <m/>
    <n v="1993.2476074391425"/>
    <n v="1.6306704918505726"/>
    <m/>
    <m/>
    <n v="8900102485.5215569"/>
    <m/>
    <m/>
    <m/>
    <n v="9.2562047408159973"/>
    <m/>
    <m/>
    <m/>
    <n v="8.1397889440504532"/>
    <m/>
    <m/>
    <m/>
    <m/>
    <m/>
    <n v="67709.006654503362"/>
    <m/>
  </r>
  <r>
    <x v="433"/>
    <n v="11.11"/>
    <n v="13.05"/>
    <n v="102071.44"/>
    <n v="102147.41"/>
    <n v="97645.51"/>
    <n v="97718.56"/>
    <n v="1.0663242830433184E-4"/>
    <n v="67420.543330007466"/>
    <m/>
    <m/>
    <n v="44325658319.844131"/>
    <m/>
    <m/>
    <n v="44617875.85303247"/>
    <m/>
    <m/>
    <n v="14.12291507973697"/>
    <m/>
    <m/>
    <n v="177.92610411921507"/>
    <m/>
    <m/>
    <n v="29.16747674821276"/>
    <m/>
    <m/>
    <m/>
    <n v="65162.327934798021"/>
    <m/>
    <m/>
    <n v="440"/>
    <n v="0.85134099616858228"/>
    <n v="91379.64"/>
    <n v="529.40458470662008"/>
    <m/>
    <m/>
    <n v="2011.6874315531354"/>
    <n v="1.6456000535691062"/>
    <m/>
    <m/>
    <n v="8822504281.6204891"/>
    <m/>
    <m/>
    <m/>
    <n v="9.2959686455257025"/>
    <m/>
    <m/>
    <m/>
    <n v="8.1757069435618543"/>
    <m/>
    <m/>
    <m/>
    <m/>
    <m/>
    <n v="67420.543330007466"/>
    <m/>
  </r>
  <r>
    <x v="434"/>
    <n v="10.48"/>
    <n v="13.24"/>
    <n v="100792.49"/>
    <n v="100856.62"/>
    <n v="98266.36"/>
    <n v="98329.45"/>
    <n v="1.0663242830433184E-4"/>
    <n v="66574.143964958435"/>
    <m/>
    <m/>
    <n v="43208066242.233849"/>
    <m/>
    <m/>
    <n v="43770677.322224624"/>
    <m/>
    <m/>
    <n v="14.211505015045722"/>
    <m/>
    <m/>
    <n v="179.05302839743791"/>
    <m/>
    <m/>
    <n v="28.987154246773393"/>
    <m/>
    <m/>
    <m/>
    <n v="64336.658286563877"/>
    <m/>
    <m/>
    <n v="441"/>
    <n v="0.7915407854984895"/>
    <n v="91707.4"/>
    <n v="531.2619648784115"/>
    <m/>
    <m/>
    <n v="2004.4719219213853"/>
    <n v="1.6395421898205069"/>
    <m/>
    <m/>
    <n v="8599242603.6911831"/>
    <m/>
    <m/>
    <m/>
    <n v="9.4129991063324319"/>
    <m/>
    <m/>
    <m/>
    <n v="8.279596206450254"/>
    <m/>
    <m/>
    <m/>
    <m/>
    <m/>
    <n v="66574.143964958435"/>
    <m/>
  </r>
  <r>
    <x v="435"/>
    <n v="10.73"/>
    <n v="13.09"/>
    <n v="100375.36"/>
    <n v="100428.47"/>
    <n v="98537.98"/>
    <n v="98590.75"/>
    <n v="1.0663242830433184E-4"/>
    <n v="66297.010088477648"/>
    <m/>
    <m/>
    <n v="42843849671.161049"/>
    <m/>
    <m/>
    <n v="43490493.030256212"/>
    <m/>
    <m/>
    <n v="14.241026094487573"/>
    <m/>
    <m/>
    <n v="179.54357441567649"/>
    <m/>
    <m/>
    <n v="28.912137461830891"/>
    <m/>
    <m/>
    <m/>
    <n v="64061.306888602412"/>
    <m/>
    <m/>
    <n v="442"/>
    <n v="0.81970970206264326"/>
    <n v="92019.96"/>
    <n v="533.03100487612153"/>
    <m/>
    <m/>
    <n v="1997.6402186573548"/>
    <n v="1.6337993614580257"/>
    <m/>
    <m/>
    <n v="8525945384.2933168"/>
    <m/>
    <m/>
    <m/>
    <n v="9.4525182865405455"/>
    <m/>
    <m/>
    <m/>
    <n v="8.3153233024874194"/>
    <m/>
    <m/>
    <m/>
    <m/>
    <m/>
    <n v="66297.010088477648"/>
    <m/>
  </r>
  <r>
    <x v="436"/>
    <n v="10.68"/>
    <n v="13.14"/>
    <n v="101293.85"/>
    <n v="101336.74"/>
    <n v="99183.25"/>
    <n v="99225.85"/>
    <n v="1.0663242830433184E-4"/>
    <n v="66902.033009345498"/>
    <m/>
    <m/>
    <n v="43621484257.459518"/>
    <m/>
    <m/>
    <n v="44078996.305276059"/>
    <m/>
    <m/>
    <n v="14.175987673567187"/>
    <m/>
    <m/>
    <n v="180.71489806916753"/>
    <m/>
    <m/>
    <n v="28.727892457069139"/>
    <m/>
    <m/>
    <m/>
    <n v="64638.42040679833"/>
    <m/>
    <m/>
    <n v="443"/>
    <n v="0.81278538812785384"/>
    <n v="92519.34"/>
    <n v="535.88184666179097"/>
    <m/>
    <m/>
    <n v="1986.7992927061473"/>
    <n v="1.6247789163748019"/>
    <m/>
    <m/>
    <n v="8679869311.8463001"/>
    <m/>
    <m/>
    <m/>
    <n v="9.3665939169096006"/>
    <m/>
    <m/>
    <m/>
    <n v="8.2406938318170848"/>
    <m/>
    <m/>
    <m/>
    <m/>
    <m/>
    <n v="66902.033009345498"/>
    <m/>
  </r>
  <r>
    <x v="437"/>
    <n v="11.38"/>
    <n v="13.49"/>
    <n v="101022.21"/>
    <n v="101032.56"/>
    <n v="99803.24"/>
    <n v="99814.36"/>
    <n v="1.0873650261067347E-4"/>
    <n v="66717.740954406952"/>
    <m/>
    <m/>
    <n v="43367873750.71862"/>
    <m/>
    <m/>
    <n v="43876094.054932296"/>
    <m/>
    <m/>
    <n v="14.195338235054326"/>
    <m/>
    <m/>
    <n v="181.83123697739609"/>
    <m/>
    <m/>
    <n v="28.563654359020521"/>
    <m/>
    <m/>
    <m/>
    <n v="64437.65651724764"/>
    <m/>
    <m/>
    <n v="444"/>
    <n v="0.84358784284655308"/>
    <n v="93525.42"/>
    <n v="541.5822852993299"/>
    <m/>
    <m/>
    <n v="1965.1943068469118"/>
    <n v="1.6066536442007437"/>
    <m/>
    <m/>
    <n v="8626888809.6071529"/>
    <m/>
    <m/>
    <m/>
    <n v="9.3933967672071361"/>
    <m/>
    <m/>
    <m/>
    <n v="8.2671568055871614"/>
    <m/>
    <m/>
    <m/>
    <m/>
    <m/>
    <n v="66717.740954406952"/>
    <m/>
  </r>
  <r>
    <x v="438"/>
    <n v="11.19"/>
    <n v="13.39"/>
    <n v="100139.16"/>
    <n v="100138.44"/>
    <n v="100069.48"/>
    <n v="100069.77"/>
    <n v="1.0873650261067347E-4"/>
    <n v="66132.938769298795"/>
    <m/>
    <m/>
    <n v="42602984411.376587"/>
    <m/>
    <m/>
    <n v="43292191.796723343"/>
    <m/>
    <m/>
    <n v="14.25750678469473"/>
    <m/>
    <m/>
    <n v="182.31185334979338"/>
    <m/>
    <m/>
    <n v="28.492608448652394"/>
    <m/>
    <m/>
    <m/>
    <n v="63865.168098044654"/>
    <m/>
    <m/>
    <n v="445"/>
    <n v="0.83569828230022403"/>
    <n v="93831.44"/>
    <n v="543.31194418143605"/>
    <m/>
    <m/>
    <n v="1958.7640896740693"/>
    <n v="1.6012447869541857"/>
    <m/>
    <m/>
    <n v="8473910409.4616385"/>
    <m/>
    <m/>
    <m/>
    <n v="9.4760852680881058"/>
    <m/>
    <m/>
    <m/>
    <n v="8.3409180772856413"/>
    <m/>
    <m/>
    <m/>
    <m/>
    <m/>
    <n v="66132.938769298795"/>
    <m/>
  </r>
  <r>
    <x v="439"/>
    <n v="10.81"/>
    <n v="13.19"/>
    <n v="98815.91"/>
    <n v="98804.31"/>
    <n v="99449.85"/>
    <n v="99439.26"/>
    <n v="1.0873650261067347E-4"/>
    <n v="65257.459511501351"/>
    <m/>
    <m/>
    <n v="41470432063.789665"/>
    <m/>
    <m/>
    <n v="42425598.618634425"/>
    <m/>
    <m/>
    <n v="14.351833327611923"/>
    <m/>
    <m/>
    <n v="181.17856086861929"/>
    <m/>
    <m/>
    <n v="28.674189171878378"/>
    <m/>
    <m/>
    <m/>
    <n v="63012.104674742557"/>
    <m/>
    <m/>
    <n v="446"/>
    <n v="0.81956027293404099"/>
    <n v="92932.17"/>
    <n v="538.06288701762094"/>
    <m/>
    <m/>
    <n v="1977.5366650807905"/>
    <n v="1.6164376934880718"/>
    <m/>
    <m/>
    <n v="8247839085.6711512"/>
    <m/>
    <m/>
    <m/>
    <n v="9.6018865540424621"/>
    <m/>
    <m/>
    <m/>
    <n v="8.4526493621699004"/>
    <m/>
    <m/>
    <m/>
    <m/>
    <m/>
    <n v="65257.459511501351"/>
    <m/>
  </r>
  <r>
    <x v="440"/>
    <n v="10.29"/>
    <n v="12.77"/>
    <n v="97951.93"/>
    <n v="97929.69"/>
    <n v="98641.17"/>
    <n v="98619.86"/>
    <n v="1.0873650261067347E-4"/>
    <n v="64685.314784104565"/>
    <m/>
    <m/>
    <n v="40738823983.417992"/>
    <m/>
    <m/>
    <n v="41860858.083066933"/>
    <m/>
    <m/>
    <n v="14.414703197405638"/>
    <m/>
    <m/>
    <n v="179.70091908782345"/>
    <m/>
    <m/>
    <n v="28.912544733387975"/>
    <m/>
    <m/>
    <m/>
    <n v="62452.14134327307"/>
    <m/>
    <m/>
    <n v="447"/>
    <n v="0.80579483163664833"/>
    <n v="92319.62"/>
    <n v="534.47458107796342"/>
    <m/>
    <m/>
    <n v="1990.5713341754133"/>
    <n v="1.6269379874599625"/>
    <m/>
    <m/>
    <n v="8101545613.1124659"/>
    <m/>
    <m/>
    <m/>
    <n v="9.6864316967444832"/>
    <m/>
    <m/>
    <m/>
    <n v="8.5280844256009392"/>
    <m/>
    <m/>
    <m/>
    <m/>
    <m/>
    <n v="64685.314784104565"/>
    <m/>
  </r>
  <r>
    <x v="441"/>
    <n v="10.27"/>
    <n v="12.68"/>
    <n v="96058.62"/>
    <n v="96026.16"/>
    <n v="98338.38"/>
    <n v="98306.42"/>
    <n v="1.0873650261067347E-4"/>
    <n v="63433.467448422824"/>
    <m/>
    <m/>
    <n v="39157571750.270676"/>
    <m/>
    <m/>
    <n v="40638969.033736028"/>
    <m/>
    <m/>
    <n v="14.554139730923147"/>
    <m/>
    <m/>
    <n v="179.14493890902423"/>
    <m/>
    <m/>
    <n v="29.006517522061117"/>
    <m/>
    <m/>
    <m/>
    <n v="61236.078966497727"/>
    <m/>
    <m/>
    <n v="448"/>
    <n v="0.80993690851735012"/>
    <n v="91889.88"/>
    <n v="531.94510855694796"/>
    <m/>
    <m/>
    <n v="1999.8372748838835"/>
    <n v="1.6343563030751442"/>
    <m/>
    <m/>
    <n v="7786332047.6026173"/>
    <m/>
    <m/>
    <m/>
    <n v="9.8742539361793114"/>
    <m/>
    <m/>
    <m/>
    <n v="8.6944747375964901"/>
    <m/>
    <m/>
    <m/>
    <m/>
    <m/>
    <n v="63433.467448422824"/>
    <m/>
  </r>
  <r>
    <x v="442"/>
    <n v="11.57"/>
    <n v="13.47"/>
    <n v="97735.39"/>
    <n v="97660.59"/>
    <n v="99197.39"/>
    <n v="99122.39"/>
    <n v="1.0901707662402949E-4"/>
    <n v="64534.448024450066"/>
    <m/>
    <m/>
    <n v="40500884361.257118"/>
    <m/>
    <m/>
    <n v="41670905.53851153"/>
    <m/>
    <m/>
    <n v="14.427669960589805"/>
    <m/>
    <m/>
    <n v="180.69218937744091"/>
    <m/>
    <m/>
    <n v="28.774044518562587"/>
    <m/>
    <m/>
    <m/>
    <n v="62269.673432463664"/>
    <m/>
    <m/>
    <n v="449"/>
    <n v="0.85894580549368971"/>
    <n v="92591.31"/>
    <n v="535.83825517923242"/>
    <m/>
    <m/>
    <n v="1984.5717651267505"/>
    <n v="1.6212657528247749"/>
    <m/>
    <m/>
    <n v="8050304063.8800831"/>
    <m/>
    <m/>
    <m/>
    <n v="9.704379325626979"/>
    <m/>
    <m/>
    <m/>
    <n v="8.5489420275016812"/>
    <m/>
    <m/>
    <m/>
    <m/>
    <m/>
    <n v="64534.448024450066"/>
    <m/>
  </r>
  <r>
    <x v="443"/>
    <n v="11.35"/>
    <n v="13.3"/>
    <n v="96829.71"/>
    <n v="96744.95"/>
    <n v="98803.73"/>
    <n v="98718.22"/>
    <n v="1.0901707662402949E-4"/>
    <n v="63934.870653837657"/>
    <m/>
    <m/>
    <n v="39743969051.39209"/>
    <m/>
    <m/>
    <n v="41083477.863156363"/>
    <m/>
    <m/>
    <n v="14.494649712390235"/>
    <m/>
    <m/>
    <n v="179.97073280973018"/>
    <m/>
    <m/>
    <n v="28.893451304322976"/>
    <m/>
    <m/>
    <m/>
    <n v="61683.698676709348"/>
    <m/>
    <m/>
    <n v="450"/>
    <n v="0.85338345864661647"/>
    <n v="92077.9"/>
    <n v="532.82547563199398"/>
    <m/>
    <m/>
    <n v="1995.5760266490654"/>
    <n v="1.6301009778025801"/>
    <m/>
    <m/>
    <n v="7899082800.4652672"/>
    <m/>
    <m/>
    <m/>
    <n v="9.7949088107452997"/>
    <m/>
    <m/>
    <m/>
    <n v="8.6297162193358741"/>
    <m/>
    <m/>
    <m/>
    <m/>
    <m/>
    <n v="63934.870653837657"/>
    <m/>
  </r>
  <r>
    <x v="444"/>
    <n v="11.61"/>
    <n v="13.42"/>
    <n v="96818.1"/>
    <n v="96722.8"/>
    <n v="98598.81"/>
    <n v="98502.71"/>
    <n v="1.0901707662402949E-4"/>
    <n v="63925.646012145648"/>
    <m/>
    <m/>
    <n v="39728305052.574028"/>
    <m/>
    <m/>
    <n v="41067984.633076318"/>
    <m/>
    <m/>
    <n v="14.495653693072956"/>
    <m/>
    <m/>
    <n v="179.5930923458269"/>
    <m/>
    <m/>
    <n v="28.958613847978267"/>
    <m/>
    <m/>
    <m/>
    <n v="61667.425926781965"/>
    <m/>
    <m/>
    <n v="451"/>
    <n v="0.86512667660208642"/>
    <n v="91898.53"/>
    <n v="531.74599544578768"/>
    <m/>
    <m/>
    <n v="1999.4634575298746"/>
    <n v="1.6331216286959618"/>
    <m/>
    <m/>
    <n v="7895199704.2750864"/>
    <m/>
    <m/>
    <m/>
    <n v="9.7966950741098824"/>
    <m/>
    <m/>
    <m/>
    <n v="8.6323137620698418"/>
    <m/>
    <m/>
    <m/>
    <m/>
    <m/>
    <n v="63925.646012145648"/>
    <m/>
  </r>
  <r>
    <x v="445"/>
    <n v="12.07"/>
    <n v="13.42"/>
    <n v="97431.24"/>
    <n v="97324.79"/>
    <n v="98909.24"/>
    <n v="98802.1"/>
    <n v="1.0901707662402949E-4"/>
    <n v="64328.912561673176"/>
    <m/>
    <m/>
    <n v="40225399238.245514"/>
    <m/>
    <m/>
    <n v="41449990.389529355"/>
    <m/>
    <m/>
    <n v="14.449890927203917"/>
    <m/>
    <m/>
    <n v="180.15413307543827"/>
    <m/>
    <m/>
    <n v="28.872676354738996"/>
    <m/>
    <m/>
    <m/>
    <n v="62049.072465719044"/>
    <m/>
    <m/>
    <n v="452"/>
    <n v="0.89940387481371087"/>
    <n v="92038.58"/>
    <n v="532.51477373514194"/>
    <m/>
    <m/>
    <n v="1996.4163483190191"/>
    <n v="1.6304782359836396"/>
    <m/>
    <m/>
    <n v="7993207706.4631662"/>
    <m/>
    <m/>
    <m/>
    <n v="9.7352682864601903"/>
    <m/>
    <m/>
    <m/>
    <n v="8.57920529760578"/>
    <m/>
    <m/>
    <m/>
    <m/>
    <m/>
    <n v="64328.912561673176"/>
    <m/>
  </r>
  <r>
    <x v="446"/>
    <n v="11.14"/>
    <n v="12.77"/>
    <n v="94954.22"/>
    <n v="94808.03"/>
    <n v="98268.9"/>
    <n v="98119.360000000001"/>
    <n v="1.1364759365917187E-4"/>
    <n v="62687.347188912572"/>
    <m/>
    <m/>
    <n v="38155434385.012535"/>
    <m/>
    <m/>
    <n v="39836812.761732385"/>
    <m/>
    <m/>
    <n v="14.634077170872697"/>
    <m/>
    <m/>
    <n v="178.97035553672407"/>
    <m/>
    <m/>
    <n v="29.081107531431485"/>
    <m/>
    <m/>
    <m/>
    <n v="60436.091951450144"/>
    <m/>
    <m/>
    <n v="453"/>
    <n v="0.8723570869224746"/>
    <n v="91289.32"/>
    <n v="528.01477545295234"/>
    <m/>
    <m/>
    <n v="2012.6686081120486"/>
    <n v="1.6431283113738606"/>
    <m/>
    <m/>
    <n v="7578787041.4947853"/>
    <m/>
    <m/>
    <m/>
    <n v="9.9851559508587808"/>
    <m/>
    <m/>
    <m/>
    <n v="8.8035944018354311"/>
    <m/>
    <m/>
    <m/>
    <m/>
    <m/>
    <n v="62687.347188912572"/>
    <m/>
  </r>
  <r>
    <x v="447"/>
    <n v="11.37"/>
    <n v="12.84"/>
    <n v="94124.71"/>
    <n v="93969.02"/>
    <n v="97562.96"/>
    <n v="97403.35"/>
    <n v="1.1364759365917187E-4"/>
    <n v="62138.201981615028"/>
    <m/>
    <m/>
    <n v="37482681468.36602"/>
    <m/>
    <m/>
    <n v="39306680.328996137"/>
    <m/>
    <m/>
    <n v="14.698165325376534"/>
    <m/>
    <m/>
    <n v="177.68034322180205"/>
    <m/>
    <m/>
    <n v="29.295567826641388"/>
    <m/>
    <m/>
    <m/>
    <n v="59899.170255895566"/>
    <m/>
    <m/>
    <n v="454"/>
    <n v="0.88551401869158874"/>
    <n v="90661.89"/>
    <n v="524.34479336836193"/>
    <m/>
    <m/>
    <n v="2026.5016464651412"/>
    <n v="1.6542646752313741"/>
    <m/>
    <m/>
    <n v="7444398201.7921848"/>
    <m/>
    <m/>
    <m/>
    <n v="10.073051078360823"/>
    <m/>
    <m/>
    <m/>
    <n v="8.8821832665216895"/>
    <m/>
    <m/>
    <m/>
    <m/>
    <m/>
    <n v="62138.201981615028"/>
    <m/>
  </r>
  <r>
    <x v="448"/>
    <n v="11.31"/>
    <n v="12.79"/>
    <n v="93676.12"/>
    <n v="93510.49"/>
    <n v="97659.25"/>
    <n v="97488.41"/>
    <n v="1.1364759365917187E-4"/>
    <n v="61840.548905566182"/>
    <m/>
    <m/>
    <n v="37119421822.466927"/>
    <m/>
    <m/>
    <n v="39017664.89857547"/>
    <m/>
    <m/>
    <n v="14.733359754241649"/>
    <m/>
    <m/>
    <n v="177.85136851193545"/>
    <m/>
    <m/>
    <n v="29.272228587573785"/>
    <m/>
    <m/>
    <m/>
    <n v="59604.808852736598"/>
    <m/>
    <m/>
    <n v="455"/>
    <n v="0.88428459734167331"/>
    <n v="90600.58"/>
    <n v="523.94929149445932"/>
    <m/>
    <m/>
    <n v="2027.872065898762"/>
    <n v="1.6552264485636876"/>
    <m/>
    <m/>
    <n v="7371498607.9692163"/>
    <m/>
    <m/>
    <m/>
    <n v="10.121731961463082"/>
    <m/>
    <m/>
    <m/>
    <n v="8.9262088939812969"/>
    <m/>
    <m/>
    <m/>
    <m/>
    <m/>
    <n v="61840.548905566182"/>
    <m/>
  </r>
  <r>
    <x v="449"/>
    <n v="11"/>
    <n v="12.44"/>
    <n v="92031.23"/>
    <n v="91857.88"/>
    <n v="97042.04"/>
    <n v="96861.2"/>
    <n v="1.1364759365917187E-4"/>
    <n v="60753.188821462441"/>
    <m/>
    <m/>
    <n v="35809850179.24894"/>
    <m/>
    <m/>
    <n v="37982046.681760617"/>
    <m/>
    <m/>
    <n v="14.86287910366454"/>
    <m/>
    <m/>
    <n v="176.7230321740735"/>
    <m/>
    <m/>
    <n v="29.46281545366935"/>
    <m/>
    <m/>
    <m/>
    <n v="58549.372236128904"/>
    <m/>
    <m/>
    <n v="456"/>
    <n v="0.88424437299035374"/>
    <n v="89736.17"/>
    <n v="518.90982912790059"/>
    <m/>
    <m/>
    <n v="2047.2197664596586"/>
    <n v="1.6708603755464555"/>
    <m/>
    <m/>
    <n v="7110706129.3233051"/>
    <m/>
    <m/>
    <m/>
    <n v="10.300133479518838"/>
    <m/>
    <m/>
    <m/>
    <n v="9.0846580870730005"/>
    <m/>
    <m/>
    <m/>
    <m/>
    <m/>
    <n v="60753.188821462441"/>
    <m/>
  </r>
  <r>
    <x v="450"/>
    <n v="11.13"/>
    <n v="12.5"/>
    <n v="90367"/>
    <n v="90165.46"/>
    <n v="96421.37"/>
    <n v="96208.66"/>
    <n v="1.1589340302253781E-4"/>
    <n v="59650.205920962442"/>
    <m/>
    <m/>
    <n v="34497619764.055634"/>
    <m/>
    <m/>
    <n v="36928622.389350042"/>
    <m/>
    <m/>
    <n v="14.997764279620743"/>
    <m/>
    <m/>
    <n v="175.57988707272844"/>
    <m/>
    <m/>
    <n v="29.668324228225426"/>
    <m/>
    <m/>
    <m/>
    <n v="57464.628275902032"/>
    <m/>
    <m/>
    <n v="457"/>
    <n v="0.89040000000000008"/>
    <n v="89053.28"/>
    <n v="514.84031994291388"/>
    <m/>
    <m/>
    <n v="2062.7990574670375"/>
    <n v="1.6830968452055202"/>
    <m/>
    <m/>
    <n v="6847993769.7374887"/>
    <m/>
    <m/>
    <m/>
    <n v="10.488440904945808"/>
    <m/>
    <m/>
    <m/>
    <n v="9.2541648184939369"/>
    <m/>
    <m/>
    <m/>
    <m/>
    <m/>
    <n v="59650.205920962442"/>
    <m/>
  </r>
  <r>
    <x v="451"/>
    <n v="10.86"/>
    <n v="12.3"/>
    <n v="88893.17"/>
    <n v="88684.47"/>
    <n v="96126.92"/>
    <n v="95903.71"/>
    <n v="1.1589340302253781E-4"/>
    <n v="58675.917112791038"/>
    <m/>
    <m/>
    <n v="33366714332.807293"/>
    <m/>
    <m/>
    <n v="36017565.959764704"/>
    <m/>
    <m/>
    <n v="15.120251725906719"/>
    <m/>
    <m/>
    <n v="175.03943590122518"/>
    <m/>
    <m/>
    <n v="29.764711578775586"/>
    <m/>
    <m/>
    <m/>
    <n v="56518.786933698648"/>
    <m/>
    <m/>
    <n v="458"/>
    <n v="0.88292682926829258"/>
    <n v="88376.17"/>
    <n v="510.88587560632391"/>
    <m/>
    <m/>
    <n v="2078.4833968849848"/>
    <n v="1.6957333855825516"/>
    <m/>
    <m/>
    <n v="6622810596.939786"/>
    <m/>
    <m/>
    <m/>
    <n v="10.660219616606165"/>
    <m/>
    <m/>
    <m/>
    <n v="9.4069089797649088"/>
    <m/>
    <m/>
    <m/>
    <m/>
    <m/>
    <n v="58675.917112791038"/>
    <m/>
  </r>
  <r>
    <x v="452"/>
    <n v="10.94"/>
    <n v="12.61"/>
    <n v="87775.72"/>
    <n v="87559.37"/>
    <n v="95714.01"/>
    <n v="95480.65"/>
    <n v="1.1589340302253781E-4"/>
    <n v="57936.906604513104"/>
    <m/>
    <m/>
    <n v="32522396103.590538"/>
    <m/>
    <m/>
    <n v="35330967.314687058"/>
    <m/>
    <m/>
    <n v="15.215475789864943"/>
    <m/>
    <m/>
    <n v="174.28331005222867"/>
    <m/>
    <m/>
    <n v="29.898371647522346"/>
    <m/>
    <m/>
    <m/>
    <n v="55799.812963577177"/>
    <m/>
    <m/>
    <n v="459"/>
    <n v="0.86756542426645522"/>
    <n v="87738.3"/>
    <n v="507.1588669590862"/>
    <m/>
    <m/>
    <n v="2093.4852034168925"/>
    <n v="1.7078107225278383"/>
    <m/>
    <m/>
    <n v="6454551838.9530849"/>
    <m/>
    <m/>
    <m/>
    <n v="10.79495822795081"/>
    <m/>
    <m/>
    <m/>
    <n v="9.5270018936129652"/>
    <m/>
    <m/>
    <m/>
    <m/>
    <m/>
    <n v="57936.906604513104"/>
    <m/>
  </r>
  <r>
    <x v="453"/>
    <n v="11.2"/>
    <n v="12.7"/>
    <n v="88785.73"/>
    <n v="88556.74"/>
    <n v="96049.08"/>
    <n v="95803.839999999997"/>
    <n v="1.1589340302253781E-4"/>
    <n v="58602.140985008089"/>
    <m/>
    <m/>
    <n v="33265658692.020992"/>
    <m/>
    <m/>
    <n v="35933427.570555605"/>
    <m/>
    <m/>
    <n v="15.128133774096657"/>
    <m/>
    <m/>
    <n v="174.88916633109952"/>
    <m/>
    <m/>
    <n v="29.799520625474745"/>
    <m/>
    <m/>
    <m/>
    <n v="56433.449039990446"/>
    <m/>
    <m/>
    <n v="460"/>
    <n v="0.88188976377952755"/>
    <n v="88107.99"/>
    <n v="509.25604092340438"/>
    <m/>
    <m/>
    <n v="2084.6641920130792"/>
    <n v="1.7004535621284473"/>
    <m/>
    <m/>
    <n v="6601374204.8587332"/>
    <m/>
    <m/>
    <m/>
    <n v="10.671498122734111"/>
    <m/>
    <m/>
    <m/>
    <n v="9.4192250439279288"/>
    <m/>
    <m/>
    <m/>
    <m/>
    <m/>
    <n v="58602.140985008089"/>
    <m/>
  </r>
  <r>
    <x v="454"/>
    <n v="11.23"/>
    <n v="12.74"/>
    <n v="88567.37"/>
    <n v="88328.68"/>
    <n v="96597.83"/>
    <n v="96340.09"/>
    <n v="1.1589340302253781E-4"/>
    <n v="58456.589216930086"/>
    <m/>
    <m/>
    <n v="33096660088.788662"/>
    <m/>
    <m/>
    <n v="35793412.411913097"/>
    <m/>
    <m/>
    <n v="15.146928745684061"/>
    <m/>
    <m/>
    <n v="175.88405869479303"/>
    <m/>
    <m/>
    <n v="29.635059771769512"/>
    <m/>
    <m/>
    <m/>
    <n v="56286.153601655482"/>
    <m/>
    <m/>
    <n v="461"/>
    <n v="0.88147566718995296"/>
    <n v="88413.99"/>
    <n v="510.98479072060672"/>
    <m/>
    <m/>
    <n v="2077.4241307796315"/>
    <n v="1.6943872347056714"/>
    <m/>
    <m/>
    <n v="6567151881.1199589"/>
    <m/>
    <m/>
    <m/>
    <n v="10.698482102383206"/>
    <m/>
    <m/>
    <m/>
    <n v="9.4442275136556812"/>
    <m/>
    <m/>
    <m/>
    <m/>
    <m/>
    <n v="58456.589216930086"/>
    <m/>
  </r>
  <r>
    <x v="455"/>
    <n v="11.91"/>
    <n v="13.25"/>
    <n v="89674.39"/>
    <n v="89391.76"/>
    <n v="96799.96"/>
    <n v="96497.01"/>
    <n v="1.1926298723730078E-4"/>
    <n v="59181.476405313399"/>
    <m/>
    <m/>
    <n v="33903371260.141666"/>
    <m/>
    <m/>
    <n v="36434688.328878686"/>
    <m/>
    <m/>
    <n v="15.053056070379265"/>
    <m/>
    <m/>
    <n v="176.23490435449014"/>
    <m/>
    <m/>
    <n v="29.596528212217546"/>
    <m/>
    <m/>
    <m/>
    <n v="56955.641979360465"/>
    <m/>
    <m/>
    <n v="462"/>
    <n v="0.89886792452830189"/>
    <n v="88849.27"/>
    <n v="513.34011026885594"/>
    <m/>
    <m/>
    <n v="2067.1965505556673"/>
    <n v="1.685406202216605"/>
    <m/>
    <m/>
    <n v="6724323341.2984409"/>
    <m/>
    <m/>
    <m/>
    <n v="10.567751484382528"/>
    <m/>
    <m/>
    <m/>
    <n v="9.3335068338863323"/>
    <m/>
    <m/>
    <m/>
    <m/>
    <m/>
    <n v="59181.476405313399"/>
    <m/>
  </r>
  <r>
    <x v="456"/>
    <n v="12.25"/>
    <n v="13.34"/>
    <n v="90918.19"/>
    <n v="90620.98"/>
    <n v="97409.59"/>
    <n v="97093.22"/>
    <n v="1.1926298723730078E-4"/>
    <n v="60000.871110848231"/>
    <m/>
    <m/>
    <n v="34838357006.565292"/>
    <m/>
    <m/>
    <n v="37184951.579176143"/>
    <m/>
    <m/>
    <n v="14.948883494280386"/>
    <m/>
    <m/>
    <n v="177.34047808484948"/>
    <m/>
    <m/>
    <n v="29.416085132796557"/>
    <m/>
    <m/>
    <m/>
    <n v="57736.822064546526"/>
    <m/>
    <m/>
    <n v="463"/>
    <n v="0.91829085457271364"/>
    <n v="89365.4"/>
    <n v="516.28181392858517"/>
    <m/>
    <m/>
    <n v="2055.1880989877673"/>
    <n v="1.6754567513316212"/>
    <m/>
    <m/>
    <n v="6909021932.9280949"/>
    <m/>
    <m/>
    <m/>
    <n v="10.421949625396987"/>
    <m/>
    <m/>
    <m/>
    <n v="9.2059197877185159"/>
    <m/>
    <m/>
    <m/>
    <m/>
    <m/>
    <n v="60000.871110848231"/>
    <m/>
  </r>
  <r>
    <x v="457"/>
    <n v="11.98"/>
    <n v="13.14"/>
    <n v="89846.18"/>
    <n v="89541.66"/>
    <n v="96859.15"/>
    <n v="96532.99"/>
    <n v="1.1926298723730078E-4"/>
    <n v="59291.95926449434"/>
    <m/>
    <m/>
    <n v="34011007374.88728"/>
    <m/>
    <m/>
    <n v="36519396.873129241"/>
    <m/>
    <m/>
    <n v="15.037226289834415"/>
    <m/>
    <m/>
    <n v="176.33406659738702"/>
    <m/>
    <m/>
    <n v="29.588250809422981"/>
    <m/>
    <m/>
    <m/>
    <n v="57047.172120273703"/>
    <m/>
    <m/>
    <n v="464"/>
    <n v="0.9117199391171994"/>
    <n v="88769.26"/>
    <n v="512.79775025452636"/>
    <m/>
    <m/>
    <n v="2068.8978774180164"/>
    <n v="1.6864735288021497"/>
    <m/>
    <m/>
    <n v="6744218072.8066797"/>
    <m/>
    <m/>
    <m/>
    <n v="10.545586633135271"/>
    <m/>
    <m/>
    <m/>
    <n v="9.3163311972974494"/>
    <m/>
    <m/>
    <m/>
    <m/>
    <m/>
    <n v="59291.95926449434"/>
    <m/>
  </r>
  <r>
    <x v="458"/>
    <n v="14.56"/>
    <n v="14.57"/>
    <n v="92658.12"/>
    <n v="92333.39"/>
    <n v="97956.18"/>
    <n v="97614.81"/>
    <n v="1.1926298723730078E-4"/>
    <n v="61146.144623699976"/>
    <m/>
    <m/>
    <n v="36134473676.249947"/>
    <m/>
    <m/>
    <n v="38226011.375242963"/>
    <m/>
    <m/>
    <n v="14.802141790579892"/>
    <m/>
    <m/>
    <n v="178.32688383289855"/>
    <m/>
    <m/>
    <n v="29.259070153708375"/>
    <m/>
    <m/>
    <m/>
    <n v="58823.737968963673"/>
    <m/>
    <m/>
    <n v="465"/>
    <n v="0.99931365820178453"/>
    <n v="90175.97"/>
    <n v="520.88328621428343"/>
    <m/>
    <m/>
    <n v="2036.1124364540756"/>
    <n v="1.659590960522082"/>
    <m/>
    <m/>
    <n v="7164519111.0962191"/>
    <m/>
    <m/>
    <m/>
    <n v="10.216320467634858"/>
    <m/>
    <m/>
    <m/>
    <n v="9.0266092286642454"/>
    <m/>
    <m/>
    <m/>
    <m/>
    <m/>
    <n v="61146.144623699976"/>
    <m/>
  </r>
  <r>
    <x v="459"/>
    <n v="13.93"/>
    <n v="14.66"/>
    <n v="93955.26"/>
    <n v="93592.94"/>
    <n v="97305.67"/>
    <n v="96931.64"/>
    <n v="1.1982468616444919E-4"/>
    <n v="61997.606637598154"/>
    <m/>
    <m/>
    <n v="37128628331.768684"/>
    <m/>
    <m/>
    <n v="39004248.2429851"/>
    <m/>
    <m/>
    <n v="14.699187727892612"/>
    <m/>
    <m/>
    <n v="177.12968813984725"/>
    <m/>
    <m/>
    <n v="29.471166396741534"/>
    <m/>
    <m/>
    <m/>
    <n v="59619.935447902833"/>
    <m/>
    <m/>
    <n v="466"/>
    <n v="0.95020463847203274"/>
    <n v="89505.95"/>
    <n v="516.89195186576387"/>
    <m/>
    <m/>
    <n v="2051.2410350671316"/>
    <n v="1.671446530147934"/>
    <m/>
    <m/>
    <n v="7359242173.0698299"/>
    <m/>
    <m/>
    <m/>
    <n v="10.075548348144267"/>
    <m/>
    <m/>
    <m/>
    <n v="8.9056721230453189"/>
    <m/>
    <m/>
    <m/>
    <m/>
    <m/>
    <n v="61997.606637598154"/>
    <m/>
  </r>
  <r>
    <x v="460"/>
    <n v="13.31"/>
    <n v="14.1"/>
    <n v="92636.71"/>
    <n v="92268.26"/>
    <n v="96541.03"/>
    <n v="96158.32"/>
    <n v="1.1982468616444919E-4"/>
    <n v="61126.053674757866"/>
    <m/>
    <m/>
    <n v="36080310555.13884"/>
    <m/>
    <m/>
    <n v="38174884.113332599"/>
    <m/>
    <m/>
    <n v="14.802541986134248"/>
    <m/>
    <m/>
    <n v="175.73349601113972"/>
    <m/>
    <m/>
    <n v="29.708747993405261"/>
    <m/>
    <m/>
    <m/>
    <n v="58774.047610683832"/>
    <m/>
    <m/>
    <n v="467"/>
    <n v="0.94397163120567384"/>
    <n v="88749.85"/>
    <n v="512.48549672208412"/>
    <m/>
    <m/>
    <n v="2068.5688590454733"/>
    <n v="1.6854062640391632"/>
    <m/>
    <m/>
    <n v="7150681190.5611506"/>
    <m/>
    <m/>
    <m/>
    <n v="10.217678034352931"/>
    <m/>
    <m/>
    <m/>
    <n v="9.0324678991538878"/>
    <m/>
    <m/>
    <m/>
    <m/>
    <m/>
    <n v="61126.053674757866"/>
    <m/>
  </r>
  <r>
    <x v="461"/>
    <n v="12.87"/>
    <n v="13.59"/>
    <n v="91089.75"/>
    <n v="90716.4"/>
    <n v="95972"/>
    <n v="95580.02"/>
    <n v="1.1982468616444919E-4"/>
    <n v="60103.831203621216"/>
    <m/>
    <m/>
    <n v="34869242684.14753"/>
    <m/>
    <m/>
    <n v="37210534.979347117"/>
    <m/>
    <m/>
    <n v="14.926349190524913"/>
    <m/>
    <m/>
    <n v="174.69343178068627"/>
    <m/>
    <m/>
    <n v="29.889893422897075"/>
    <m/>
    <m/>
    <m/>
    <n v="57783.512123651686"/>
    <m/>
    <m/>
    <n v="468"/>
    <n v="0.94701986754966883"/>
    <n v="88300.35"/>
    <n v="509.85004824782368"/>
    <m/>
    <m/>
    <n v="2079.0457410023546"/>
    <n v="1.6937819286546161"/>
    <m/>
    <m/>
    <n v="6909913693.266098"/>
    <m/>
    <m/>
    <m/>
    <n v="10.389045280289658"/>
    <m/>
    <m/>
    <m/>
    <n v="9.1851458095891605"/>
    <m/>
    <m/>
    <m/>
    <m/>
    <m/>
    <n v="60103.831203621216"/>
    <m/>
  </r>
  <r>
    <x v="462"/>
    <n v="12.42"/>
    <n v="13.24"/>
    <n v="88923.17"/>
    <n v="88547.83"/>
    <n v="95129.95"/>
    <n v="94729.96"/>
    <n v="1.1982468616444919E-4"/>
    <n v="58672.8240973508"/>
    <m/>
    <m/>
    <n v="33204625969.825005"/>
    <m/>
    <m/>
    <n v="35875052.650324285"/>
    <m/>
    <m/>
    <n v="15.10407310555469"/>
    <m/>
    <m/>
    <n v="173.15646449503902"/>
    <m/>
    <m/>
    <n v="30.158223212130995"/>
    <m/>
    <m/>
    <m/>
    <n v="56400.234331886437"/>
    <m/>
    <m/>
    <n v="469"/>
    <n v="0.9380664652567976"/>
    <n v="87097.29"/>
    <n v="502.86425985191403"/>
    <m/>
    <m/>
    <n v="2107.3719794506769"/>
    <n v="1.7166963396175483"/>
    <m/>
    <m/>
    <n v="6579329841.9902687"/>
    <m/>
    <m/>
    <m/>
    <n v="10.636899332728234"/>
    <m/>
    <m/>
    <m/>
    <n v="9.4054952305292172"/>
    <m/>
    <m/>
    <m/>
    <m/>
    <m/>
    <n v="58672.8240973508"/>
    <m/>
  </r>
  <r>
    <x v="463"/>
    <n v="11.97"/>
    <n v="12.76"/>
    <n v="87278.23"/>
    <n v="86899.23"/>
    <n v="93702.09"/>
    <n v="93296.75"/>
    <n v="1.1982468616444919E-4"/>
    <n v="57586.064143989512"/>
    <m/>
    <m/>
    <n v="31970591583.901901"/>
    <m/>
    <m/>
    <n v="34871984.849158667"/>
    <m/>
    <m/>
    <n v="15.243989186437993"/>
    <m/>
    <m/>
    <n v="170.55330097323042"/>
    <m/>
    <m/>
    <n v="30.617035899760321"/>
    <m/>
    <m/>
    <m/>
    <n v="55348.234473559482"/>
    <m/>
    <m/>
    <n v="470"/>
    <n v="0.93808777429467094"/>
    <n v="85924.61"/>
    <n v="496.05494732311109"/>
    <m/>
    <m/>
    <n v="2135.745686288883"/>
    <n v="1.7396450558248862"/>
    <m/>
    <m/>
    <n v="6334126005.2893896"/>
    <m/>
    <m/>
    <m/>
    <n v="10.834434465712315"/>
    <m/>
    <m/>
    <m/>
    <n v="9.5814021355964503"/>
    <m/>
    <m/>
    <m/>
    <m/>
    <m/>
    <n v="57586.064143989512"/>
    <m/>
  </r>
  <r>
    <x v="464"/>
    <n v="12.39"/>
    <n v="12.91"/>
    <n v="86165.81"/>
    <n v="85760.4"/>
    <n v="93640.68"/>
    <n v="93202.06"/>
    <n v="1.222122304462836E-4"/>
    <n v="56847.932187651677"/>
    <m/>
    <m/>
    <n v="31139823728.744961"/>
    <m/>
    <m/>
    <n v="34183023.42614387"/>
    <m/>
    <m/>
    <n v="15.341796005211501"/>
    <m/>
    <m/>
    <n v="170.42905700651491"/>
    <m/>
    <m/>
    <n v="30.655946864985232"/>
    <m/>
    <m/>
    <m/>
    <n v="54617.172843801382"/>
    <m/>
    <m/>
    <n v="471"/>
    <n v="0.95972114639814099"/>
    <n v="85501.68"/>
    <n v="493.49769431260927"/>
    <m/>
    <m/>
    <n v="2146.2580519906551"/>
    <n v="1.7477106579878878"/>
    <m/>
    <m/>
    <n v="6167482740.6575861"/>
    <m/>
    <m/>
    <m/>
    <n v="10.974888052859347"/>
    <m/>
    <m/>
    <m/>
    <n v="9.7093806581336324"/>
    <m/>
    <m/>
    <m/>
    <m/>
    <m/>
    <n v="56847.932187651677"/>
    <m/>
  </r>
  <r>
    <x v="465"/>
    <n v="12.95"/>
    <n v="13"/>
    <n v="86743.57"/>
    <n v="86324.96"/>
    <n v="93780.19"/>
    <n v="93329.53"/>
    <n v="1.222122304462836E-4"/>
    <n v="57227.714159902185"/>
    <m/>
    <m/>
    <n v="31552239678.400681"/>
    <m/>
    <m/>
    <n v="34519399.968862854"/>
    <m/>
    <m/>
    <n v="15.290607296970729"/>
    <m/>
    <m/>
    <n v="170.67880784624609"/>
    <m/>
    <m/>
    <n v="30.616628643022036"/>
    <m/>
    <m/>
    <m/>
    <n v="54974.800473424752"/>
    <m/>
    <m/>
    <n v="472"/>
    <n v="0.99615384615384606"/>
    <n v="85465.02"/>
    <n v="493.24758365158453"/>
    <m/>
    <m/>
    <n v="2147.1782891156563"/>
    <n v="1.748294268106743"/>
    <m/>
    <m/>
    <n v="6248473143.7597542"/>
    <m/>
    <m/>
    <m/>
    <n v="10.902132661863632"/>
    <m/>
    <m/>
    <m/>
    <n v="9.6462859296272736"/>
    <m/>
    <m/>
    <m/>
    <m/>
    <m/>
    <n v="57227.714159902185"/>
    <m/>
  </r>
  <r>
    <x v="466"/>
    <n v="12.36"/>
    <n v="12.83"/>
    <n v="86452.63"/>
    <n v="86024.87"/>
    <n v="93459.47"/>
    <n v="92998.95"/>
    <n v="1.222122304462836E-4"/>
    <n v="57034.380308214386"/>
    <m/>
    <m/>
    <n v="31335283485.521416"/>
    <m/>
    <m/>
    <n v="34338243.967717022"/>
    <m/>
    <m/>
    <n v="15.31649211620679"/>
    <m/>
    <m/>
    <n v="170.09095381355905"/>
    <m/>
    <m/>
    <n v="30.727693547022159"/>
    <m/>
    <m/>
    <m/>
    <n v="54781.782468143545"/>
    <m/>
    <m/>
    <n v="473"/>
    <n v="0.96336710833982853"/>
    <n v="85085.9"/>
    <n v="491.02121068975998"/>
    <m/>
    <m/>
    <n v="2156.7031009388975"/>
    <n v="1.7558831797310215"/>
    <m/>
    <m/>
    <n v="6204821119.4961996"/>
    <m/>
    <m/>
    <m/>
    <n v="10.939522025729522"/>
    <m/>
    <m/>
    <m/>
    <n v="9.6806441220121897"/>
    <m/>
    <m/>
    <m/>
    <m/>
    <m/>
    <n v="57034.380308214386"/>
    <m/>
  </r>
  <r>
    <x v="467"/>
    <n v="13.23"/>
    <n v="13.52"/>
    <n v="87396.35"/>
    <n v="86953.41"/>
    <n v="94356"/>
    <n v="93879.69"/>
    <n v="1.222122304462836E-4"/>
    <n v="57655.5637605218"/>
    <m/>
    <m/>
    <n v="32014205637.848885"/>
    <m/>
    <m/>
    <n v="34893031.136316016"/>
    <m/>
    <m/>
    <n v="15.233141463718839"/>
    <m/>
    <m/>
    <n v="171.71840054050494"/>
    <m/>
    <m/>
    <n v="30.439283086544304"/>
    <m/>
    <m/>
    <m/>
    <n v="55371.158517311349"/>
    <m/>
    <m/>
    <n v="474"/>
    <n v="0.97855029585798825"/>
    <n v="85962.05"/>
    <n v="496.03863951977689"/>
    <m/>
    <m/>
    <n v="2134.4950097993828"/>
    <n v="1.7376376936850289"/>
    <m/>
    <m/>
    <n v="6338555394.4634724"/>
    <m/>
    <m/>
    <m/>
    <n v="10.820938395416974"/>
    <m/>
    <m/>
    <m/>
    <n v="9.5769687865403341"/>
    <m/>
    <m/>
    <m/>
    <m/>
    <m/>
    <n v="57655.5637605218"/>
    <m/>
  </r>
  <r>
    <x v="468"/>
    <n v="12.96"/>
    <n v="13.34"/>
    <n v="87193.25"/>
    <n v="86740.71"/>
    <n v="94071.12"/>
    <n v="93584.77"/>
    <n v="1.222122304462836E-4"/>
    <n v="57520.175664162132"/>
    <m/>
    <m/>
    <n v="31860036586.706318"/>
    <m/>
    <m/>
    <n v="34763829.873631552"/>
    <m/>
    <m/>
    <n v="15.251083179579432"/>
    <m/>
    <m/>
    <n v="171.19577321721616"/>
    <m/>
    <m/>
    <n v="30.537509472517982"/>
    <m/>
    <m/>
    <m/>
    <n v="55233.787253206334"/>
    <m/>
    <m/>
    <n v="475"/>
    <n v="0.97151424287856081"/>
    <n v="85787.49"/>
    <n v="494.99269881149058"/>
    <m/>
    <m/>
    <n v="2138.8294509732564"/>
    <n v="1.7410011981600144"/>
    <m/>
    <m/>
    <n v="6307332882.2861376"/>
    <m/>
    <m/>
    <m/>
    <n v="10.846902677252508"/>
    <m/>
    <m/>
    <m/>
    <n v="9.601213571975773"/>
    <m/>
    <m/>
    <m/>
    <m/>
    <m/>
    <n v="57520.175664162132"/>
    <m/>
  </r>
  <r>
    <x v="469"/>
    <n v="13.04"/>
    <n v="13.37"/>
    <n v="87321.99"/>
    <n v="86836.98"/>
    <n v="94360.58"/>
    <n v="93838.42"/>
    <n v="1.222122304462836E-4"/>
    <n v="57600.889903559539"/>
    <m/>
    <m/>
    <n v="31938134134.108547"/>
    <m/>
    <m/>
    <n v="34818184.110699452"/>
    <m/>
    <m/>
    <n v="15.240552843516978"/>
    <m/>
    <m/>
    <n v="171.70998705325241"/>
    <m/>
    <m/>
    <n v="30.462528576376915"/>
    <m/>
    <m/>
    <m/>
    <n v="55289.305602571294"/>
    <m/>
    <m/>
    <n v="476"/>
    <n v="0.97531787584143603"/>
    <n v="85992.21"/>
    <n v="496.05771257339455"/>
    <m/>
    <m/>
    <n v="2133.7254298018333"/>
    <n v="1.7363526554004201"/>
    <m/>
    <m/>
    <n v="6320694349.482151"/>
    <m/>
    <m/>
    <m/>
    <n v="10.83335029738573"/>
    <m/>
    <m/>
    <m/>
    <n v="9.593009875522041"/>
    <m/>
    <m/>
    <m/>
    <m/>
    <m/>
    <n v="57600.889903559539"/>
    <m/>
  </r>
  <r>
    <x v="470"/>
    <n v="13.59"/>
    <n v="13.91"/>
    <n v="88052.51"/>
    <n v="87552.83"/>
    <n v="94815.86"/>
    <n v="94279.71"/>
    <n v="1.222122304462836E-4"/>
    <n v="58081.352282331478"/>
    <m/>
    <m/>
    <n v="32467205034.735092"/>
    <m/>
    <m/>
    <n v="35247537.45471634"/>
    <m/>
    <m/>
    <n v="15.177048157109942"/>
    <m/>
    <m/>
    <n v="172.53426280782512"/>
    <m/>
    <m/>
    <n v="30.32185770980924"/>
    <m/>
    <m/>
    <m/>
    <n v="55743.145395587067"/>
    <m/>
    <m/>
    <n v="477"/>
    <n v="0.97699496764917326"/>
    <n v="86359.87"/>
    <n v="498.13971021184489"/>
    <m/>
    <m/>
    <n v="2124.6026791303375"/>
    <n v="1.728764980456964"/>
    <m/>
    <m/>
    <n v="6424688488.6430902"/>
    <m/>
    <m/>
    <m/>
    <n v="10.74354399953201"/>
    <m/>
    <m/>
    <m/>
    <n v="9.5147396985382837"/>
    <m/>
    <m/>
    <m/>
    <m/>
    <m/>
    <n v="58081.352282331478"/>
    <m/>
  </r>
  <r>
    <x v="471"/>
    <n v="12.83"/>
    <n v="13.36"/>
    <n v="85948.95"/>
    <n v="85450.5"/>
    <n v="94108.19"/>
    <n v="93564.52"/>
    <n v="1.222122304462836E-4"/>
    <n v="56692.415920283784"/>
    <m/>
    <m/>
    <n v="30910371615.084278"/>
    <m/>
    <m/>
    <n v="33976839.727109872"/>
    <m/>
    <m/>
    <n v="15.358570466425531"/>
    <m/>
    <m/>
    <n v="171.24235621223224"/>
    <m/>
    <m/>
    <n v="30.554478026980412"/>
    <m/>
    <m/>
    <m/>
    <n v="54402.736881592551"/>
    <m/>
    <m/>
    <n v="478"/>
    <n v="0.96032934131736536"/>
    <n v="85457.85"/>
    <n v="492.89820236452363"/>
    <m/>
    <m/>
    <n v="2146.7939365816178"/>
    <n v="1.746656164543714"/>
    <m/>
    <m/>
    <n v="6115941463.0327139"/>
    <m/>
    <m/>
    <m/>
    <n v="11.001006983051115"/>
    <m/>
    <m/>
    <m/>
    <n v="9.7440392460979091"/>
    <m/>
    <m/>
    <m/>
    <m/>
    <m/>
    <n v="56692.415920283784"/>
    <m/>
  </r>
  <r>
    <x v="472"/>
    <n v="13.12"/>
    <n v="13.46"/>
    <n v="85029.13"/>
    <n v="84525.57"/>
    <n v="93724.11"/>
    <n v="93171.23"/>
    <n v="1.222122304462836E-4"/>
    <n v="56084.329851325558"/>
    <m/>
    <m/>
    <n v="30243542692.807278"/>
    <m/>
    <m/>
    <n v="33424057.150823627"/>
    <m/>
    <m/>
    <n v="15.440994239789518"/>
    <m/>
    <m/>
    <n v="170.53931316083279"/>
    <m/>
    <m/>
    <n v="30.685525992321462"/>
    <m/>
    <m/>
    <m/>
    <n v="53811.996656952128"/>
    <m/>
    <m/>
    <n v="479"/>
    <n v="0.97473997028231785"/>
    <n v="84952.89"/>
    <n v="489.94746791730017"/>
    <m/>
    <m/>
    <n v="2159.4790797980254"/>
    <n v="1.7568103907409274"/>
    <m/>
    <m/>
    <n v="5983339951.3913469"/>
    <m/>
    <m/>
    <m/>
    <n v="11.11956573601586"/>
    <m/>
    <m/>
    <m/>
    <n v="9.8503497328286649"/>
    <m/>
    <m/>
    <m/>
    <m/>
    <m/>
    <n v="56084.329851325558"/>
    <m/>
  </r>
  <r>
    <x v="473"/>
    <n v="12.87"/>
    <n v="13.28"/>
    <n v="84774.18"/>
    <n v="84261.8"/>
    <n v="93926.96"/>
    <n v="93361.5"/>
    <n v="1.222122304462836E-4"/>
    <n v="55914.804047470025"/>
    <m/>
    <m/>
    <n v="30057101468.980476"/>
    <m/>
    <m/>
    <n v="33266481.701926462"/>
    <m/>
    <m/>
    <n v="15.464387671341301"/>
    <m/>
    <m/>
    <n v="170.90424933307924"/>
    <m/>
    <m/>
    <n v="30.625471284499557"/>
    <m/>
    <m/>
    <m/>
    <n v="53642.200952262509"/>
    <m/>
    <m/>
    <n v="480"/>
    <n v="0.96912650602409633"/>
    <n v="85357.55"/>
    <n v="492.24281877870231"/>
    <m/>
    <m/>
    <n v="2149.192733984115"/>
    <n v="1.7482763524446758"/>
    <m/>
    <m/>
    <n v="5945796428.0411253"/>
    <m/>
    <m/>
    <m/>
    <n v="11.153745874168191"/>
    <m/>
    <m/>
    <m/>
    <n v="9.8819308016285134"/>
    <m/>
    <m/>
    <m/>
    <m/>
    <m/>
    <n v="55914.804047470025"/>
    <m/>
  </r>
  <r>
    <x v="474"/>
    <n v="13.35"/>
    <n v="13.6"/>
    <n v="86301.83"/>
    <n v="85749.31"/>
    <n v="95088.03"/>
    <n v="94481.34"/>
    <n v="1.2403835348195891E-4"/>
    <n v="56918.237719478675"/>
    <m/>
    <m/>
    <n v="31125683514.624653"/>
    <m/>
    <m/>
    <n v="34143931.04282824"/>
    <m/>
    <m/>
    <n v="15.325809289662569"/>
    <m/>
    <m/>
    <n v="173.0042114499621"/>
    <m/>
    <m/>
    <n v="30.266031773128915"/>
    <m/>
    <m/>
    <m/>
    <n v="54583.460366413223"/>
    <m/>
    <m/>
    <n v="481"/>
    <n v="0.98161764705882348"/>
    <n v="86866.66"/>
    <n v="500.82826995814662"/>
    <m/>
    <m/>
    <n v="2111.1952955995457"/>
    <n v="1.7168787170801114"/>
    <m/>
    <m/>
    <n v="6155101562.6232958"/>
    <m/>
    <m/>
    <m/>
    <n v="10.955313089097261"/>
    <m/>
    <m/>
    <m/>
    <n v="9.70996300183843"/>
    <m/>
    <m/>
    <m/>
    <m/>
    <m/>
    <n v="56918.237719478675"/>
    <m/>
  </r>
  <r>
    <x v="475"/>
    <n v="12.25"/>
    <n v="12.99"/>
    <n v="85201.44"/>
    <n v="84645.33"/>
    <n v="94060.85"/>
    <n v="93449"/>
    <n v="1.2403835348195891E-4"/>
    <n v="56191.13253443245"/>
    <m/>
    <m/>
    <n v="30326618466.759888"/>
    <m/>
    <m/>
    <n v="33483423.295332111"/>
    <m/>
    <m/>
    <n v="15.423768130591831"/>
    <m/>
    <m/>
    <n v="171.13117592968982"/>
    <m/>
    <m/>
    <n v="30.599393758261321"/>
    <m/>
    <m/>
    <m/>
    <n v="53878.846729096251"/>
    <m/>
    <m/>
    <n v="482"/>
    <n v="0.94303310238645111"/>
    <n v="85802.61"/>
    <n v="494.65488079253015"/>
    <m/>
    <m/>
    <n v="2137.0558196980055"/>
    <n v="1.737744421077021"/>
    <m/>
    <m/>
    <n v="5996411701.8306665"/>
    <m/>
    <m/>
    <m/>
    <n v="11.095840515773675"/>
    <m/>
    <m/>
    <m/>
    <n v="9.8358301327429292"/>
    <m/>
    <m/>
    <m/>
    <m/>
    <m/>
    <n v="56191.13253443245"/>
    <m/>
  </r>
  <r>
    <x v="476"/>
    <n v="12.31"/>
    <n v="12.85"/>
    <n v="85607.37"/>
    <n v="85038.12"/>
    <n v="94084.76"/>
    <n v="93461.17"/>
    <n v="1.2403835348195891E-4"/>
    <n v="56457.470431451155"/>
    <m/>
    <m/>
    <n v="30610487967.398045"/>
    <m/>
    <m/>
    <n v="33715352.886403948"/>
    <m/>
    <m/>
    <n v="15.38728611771622"/>
    <m/>
    <m/>
    <n v="171.17050313860534"/>
    <m/>
    <m/>
    <n v="30.598072147557932"/>
    <m/>
    <m/>
    <m/>
    <n v="54126.980077308246"/>
    <m/>
    <m/>
    <n v="483"/>
    <n v="0.95797665369649809"/>
    <n v="85640.75"/>
    <n v="493.68320166957034"/>
    <m/>
    <m/>
    <n v="2141.0872105260501"/>
    <n v="1.7408575023803816"/>
    <m/>
    <m/>
    <n v="6051859509.8463259"/>
    <m/>
    <m/>
    <m/>
    <n v="11.043836745653904"/>
    <m/>
    <m/>
    <m/>
    <n v="9.7910399921274127"/>
    <m/>
    <m/>
    <m/>
    <m/>
    <m/>
    <n v="56457.470431451155"/>
    <m/>
  </r>
  <r>
    <x v="477"/>
    <n v="11.48"/>
    <n v="12.2"/>
    <n v="83976.05"/>
    <n v="83407.100000000006"/>
    <n v="93107.98"/>
    <n v="92479.27"/>
    <n v="1.2403835348195891E-4"/>
    <n v="55380.275734691648"/>
    <m/>
    <m/>
    <n v="29438598216.44239"/>
    <m/>
    <m/>
    <n v="32744265.335812006"/>
    <m/>
    <m/>
    <n v="15.534146923266993"/>
    <m/>
    <m/>
    <n v="169.38929507512341"/>
    <m/>
    <m/>
    <n v="30.922226103273317"/>
    <m/>
    <m/>
    <m/>
    <n v="53086.980747271642"/>
    <m/>
    <m/>
    <n v="484"/>
    <n v="0.94098360655737712"/>
    <n v="84391.13"/>
    <n v="486.44167820699448"/>
    <m/>
    <m/>
    <n v="2172.3287094622174"/>
    <n v="1.7660916505777076"/>
    <m/>
    <m/>
    <n v="5819515648.5501728"/>
    <m/>
    <m/>
    <m/>
    <n v="11.255131851447373"/>
    <m/>
    <m/>
    <m/>
    <n v="9.9796995340689598"/>
    <m/>
    <m/>
    <m/>
    <m/>
    <m/>
    <n v="55380.275734691648"/>
    <m/>
  </r>
  <r>
    <x v="478"/>
    <n v="12.01"/>
    <n v="12.43"/>
    <n v="83096.95"/>
    <n v="82523.61"/>
    <n v="92386.7"/>
    <n v="91751.39"/>
    <n v="1.2403835348195891E-4"/>
    <n v="54799.193248779753"/>
    <m/>
    <m/>
    <n v="28817212870.859615"/>
    <m/>
    <m/>
    <n v="32222913.812621869"/>
    <m/>
    <m/>
    <n v="15.615713728478715"/>
    <m/>
    <m/>
    <n v="168.07298795664002"/>
    <m/>
    <m/>
    <n v="31.16831983836148"/>
    <m/>
    <m/>
    <m/>
    <n v="52522.825443226138"/>
    <m/>
    <m/>
    <n v="485"/>
    <n v="0.96621078037007246"/>
    <n v="84015.02"/>
    <n v="484.23591707535854"/>
    <m/>
    <m/>
    <n v="2182.0102310974394"/>
    <n v="1.7737945140711329"/>
    <m/>
    <m/>
    <n v="5696037213.4941807"/>
    <m/>
    <m/>
    <m/>
    <n v="11.373822110821699"/>
    <m/>
    <m/>
    <m/>
    <n v="10.08628749206763"/>
    <m/>
    <m/>
    <m/>
    <m/>
    <m/>
    <n v="54799.193248779753"/>
    <m/>
  </r>
  <r>
    <x v="479"/>
    <n v="12.41"/>
    <n v="12.51"/>
    <n v="82390.3"/>
    <n v="81780.89"/>
    <n v="91295.32"/>
    <n v="90621.98"/>
    <n v="1.2431932271628199E-4"/>
    <n v="54327.886018898869"/>
    <m/>
    <m/>
    <n v="28307454068.660191"/>
    <m/>
    <m/>
    <n v="31783615.459352419"/>
    <m/>
    <m/>
    <n v="15.683148973210814"/>
    <m/>
    <m/>
    <n v="166.07131417268187"/>
    <m/>
    <m/>
    <n v="31.563008567243202"/>
    <m/>
    <m/>
    <m/>
    <n v="52042.856698338044"/>
    <m/>
    <m/>
    <n v="486"/>
    <n v="0.9920063948840927"/>
    <n v="83197.600000000006"/>
    <n v="479.37481578861662"/>
    <m/>
    <m/>
    <n v="2203.2399921937727"/>
    <n v="1.7903735291354494"/>
    <m/>
    <m/>
    <n v="5592753570.8724022"/>
    <m/>
    <m/>
    <m/>
    <n v="11.474049664789476"/>
    <m/>
    <m/>
    <m/>
    <n v="10.180609197722662"/>
    <m/>
    <m/>
    <m/>
    <m/>
    <m/>
    <n v="54327.886018898869"/>
    <m/>
  </r>
  <r>
    <x v="480"/>
    <n v="11.88"/>
    <n v="12.11"/>
    <n v="80304.679999999993"/>
    <n v="79700.53"/>
    <n v="91018.73"/>
    <n v="90336.16"/>
    <n v="1.2431932271628199E-4"/>
    <n v="52951.344049283616"/>
    <m/>
    <m/>
    <n v="26869397341.343815"/>
    <m/>
    <m/>
    <n v="30569807.518666293"/>
    <m/>
    <m/>
    <n v="15.881906662441548"/>
    <m/>
    <m/>
    <n v="165.56414428758833"/>
    <m/>
    <m/>
    <n v="31.665322882313689"/>
    <m/>
    <m/>
    <m/>
    <n v="50717.210914236166"/>
    <m/>
    <m/>
    <n v="487"/>
    <n v="0.98100743187448403"/>
    <n v="82499.710000000006"/>
    <n v="475.31653878506495"/>
    <m/>
    <m/>
    <n v="2221.7215248119264"/>
    <n v="1.8052206550262186"/>
    <m/>
    <m/>
    <n v="5308035336.99156"/>
    <m/>
    <m/>
    <m/>
    <n v="11.765381024171155"/>
    <m/>
    <m/>
    <m/>
    <n v="10.440497460980193"/>
    <m/>
    <m/>
    <m/>
    <m/>
    <m/>
    <n v="52951.344049283616"/>
    <m/>
  </r>
  <r>
    <x v="481"/>
    <n v="11.87"/>
    <n v="12.14"/>
    <n v="80298.42"/>
    <n v="79684.399999999994"/>
    <n v="90100.69"/>
    <n v="89413.77"/>
    <n v="1.2431932271628199E-4"/>
    <n v="52945.92528532874"/>
    <m/>
    <m/>
    <n v="26860646425.544373"/>
    <m/>
    <m/>
    <n v="30559497.475346301"/>
    <m/>
    <m/>
    <n v="15.882795751319597"/>
    <m/>
    <m/>
    <n v="163.89022236593189"/>
    <m/>
    <m/>
    <n v="31.991439756796268"/>
    <m/>
    <m/>
    <m/>
    <n v="50705.178734221707"/>
    <m/>
    <m/>
    <n v="488"/>
    <n v="0.97775947281713338"/>
    <n v="81595.55"/>
    <n v="470.07057465823169"/>
    <m/>
    <m/>
    <n v="2246.0706011162429"/>
    <n v="1.8248320672116254"/>
    <m/>
    <m/>
    <n v="5305708027.9532795"/>
    <m/>
    <m/>
    <m/>
    <n v="11.767214044950173"/>
    <m/>
    <m/>
    <m/>
    <n v="10.44352242065851"/>
    <m/>
    <m/>
    <m/>
    <m/>
    <m/>
    <n v="52945.92528532874"/>
    <m/>
  </r>
  <r>
    <x v="482"/>
    <n v="11.46"/>
    <n v="12.07"/>
    <n v="79530.38"/>
    <n v="78912.33"/>
    <n v="89657.93"/>
    <n v="88963.27"/>
    <n v="1.2431932271628199E-4"/>
    <n v="52438.228334497624"/>
    <m/>
    <m/>
    <n v="26342219397.262661"/>
    <m/>
    <m/>
    <n v="30114341.657657675"/>
    <m/>
    <m/>
    <n v="15.95901926978142"/>
    <m/>
    <m/>
    <n v="163.08087974795808"/>
    <m/>
    <m/>
    <n v="32.155432575926504"/>
    <m/>
    <m/>
    <m/>
    <n v="50212.140554411533"/>
    <m/>
    <m/>
    <n v="489"/>
    <n v="0.94946147473073739"/>
    <n v="81365.14"/>
    <n v="468.70658607480277"/>
    <m/>
    <m/>
    <n v="2252.4130686552594"/>
    <n v="1.8298115663157131"/>
    <m/>
    <m/>
    <n v="5202717642.2655611"/>
    <m/>
    <m/>
    <m/>
    <n v="11.880674368575521"/>
    <m/>
    <m/>
    <m/>
    <n v="10.545631639459918"/>
    <m/>
    <m/>
    <m/>
    <m/>
    <m/>
    <n v="52438.228334497624"/>
    <m/>
  </r>
  <r>
    <x v="483"/>
    <n v="11.59"/>
    <n v="12.21"/>
    <n v="78824.100000000006"/>
    <n v="78182.11"/>
    <n v="89724.35"/>
    <n v="88995.99"/>
    <n v="1.260052906402187E-4"/>
    <n v="51968.742016246928"/>
    <m/>
    <m/>
    <n v="25860968439.942799"/>
    <m/>
    <m/>
    <n v="29693342.2681453"/>
    <m/>
    <m/>
    <n v="16.030683922112551"/>
    <m/>
    <m/>
    <n v="163.18975459559095"/>
    <m/>
    <m/>
    <n v="32.152190995623506"/>
    <m/>
    <m/>
    <m/>
    <n v="49742.296323530521"/>
    <m/>
    <m/>
    <n v="490"/>
    <n v="0.94922194922194914"/>
    <n v="81199.64"/>
    <n v="467.6436568046089"/>
    <m/>
    <m/>
    <n v="2256.994568335128"/>
    <n v="1.8330121000189248"/>
    <m/>
    <m/>
    <n v="5105914098.2252178"/>
    <m/>
    <m/>
    <m/>
    <n v="11.988937581961194"/>
    <m/>
    <m/>
    <m/>
    <n v="10.646005033432868"/>
    <m/>
    <m/>
    <m/>
    <m/>
    <m/>
    <n v="51968.742016246928"/>
    <m/>
  </r>
  <r>
    <x v="484"/>
    <n v="12.34"/>
    <n v="12.8"/>
    <n v="80017.58"/>
    <n v="79356.02"/>
    <n v="89906.68"/>
    <n v="89165.62"/>
    <n v="1.260052906402187E-4"/>
    <n v="52754.317205846455"/>
    <m/>
    <m/>
    <n v="26639729350.249374"/>
    <m/>
    <m/>
    <n v="30361090.608487431"/>
    <m/>
    <m/>
    <n v="15.909613752335098"/>
    <m/>
    <m/>
    <n v="163.51738735102219"/>
    <m/>
    <m/>
    <n v="32.093764303592238"/>
    <m/>
    <m/>
    <m/>
    <n v="50487.420170538426"/>
    <m/>
    <m/>
    <n v="491"/>
    <n v="0.96406249999999993"/>
    <n v="81332.36"/>
    <n v="468.37144136310491"/>
    <m/>
    <m/>
    <n v="2253.3055332715558"/>
    <n v="1.8298425845671564"/>
    <m/>
    <m/>
    <n v="5259068203.0742464"/>
    <m/>
    <m/>
    <m/>
    <n v="11.808372817990227"/>
    <m/>
    <m/>
    <m/>
    <n v="10.487087969684127"/>
    <m/>
    <m/>
    <m/>
    <m/>
    <m/>
    <n v="52754.317205846455"/>
    <m/>
  </r>
  <r>
    <x v="485"/>
    <n v="11.54"/>
    <n v="12.55"/>
    <n v="79343.06"/>
    <n v="78677.08"/>
    <n v="89011.63"/>
    <n v="88266.71"/>
    <n v="1.260052906402187E-4"/>
    <n v="52308.341408448541"/>
    <m/>
    <m/>
    <n v="26186006168.872406"/>
    <m/>
    <m/>
    <n v="29970443.652865626"/>
    <m/>
    <m/>
    <n v="15.976949783643303"/>
    <m/>
    <m/>
    <n v="161.88557157215996"/>
    <m/>
    <m/>
    <n v="32.420198594419006"/>
    <m/>
    <m/>
    <m/>
    <n v="50053.723772611884"/>
    <m/>
    <m/>
    <n v="492"/>
    <n v="0.91952191235059744"/>
    <n v="80646.41"/>
    <n v="464.38497462510736"/>
    <m/>
    <m/>
    <n v="2272.3097147627554"/>
    <n v="1.8451003946529456"/>
    <m/>
    <m/>
    <n v="5168904827.6087713"/>
    <m/>
    <m/>
    <m/>
    <n v="11.908846091387044"/>
    <m/>
    <m/>
    <m/>
    <n v="10.577753052695607"/>
    <m/>
    <m/>
    <m/>
    <m/>
    <m/>
    <n v="52308.341408448541"/>
    <m/>
  </r>
  <r>
    <x v="486"/>
    <n v="11.72"/>
    <n v="12.64"/>
    <n v="79508.42"/>
    <n v="78831.14"/>
    <n v="88890.26"/>
    <n v="88135.24"/>
    <n v="1.260052906402187E-4"/>
    <n v="52416.079844984175"/>
    <m/>
    <m/>
    <n v="26290681520.709755"/>
    <m/>
    <m/>
    <n v="30057459.788948368"/>
    <m/>
    <m/>
    <n v="15.960585767744222"/>
    <m/>
    <m/>
    <n v="161.66089382492297"/>
    <m/>
    <m/>
    <n v="32.471377593084988"/>
    <m/>
    <m/>
    <m/>
    <n v="50149.986960273905"/>
    <m/>
    <m/>
    <n v="493"/>
    <n v="0.92721518987341778"/>
    <n v="80327.520000000004"/>
    <n v="462.51259845573151"/>
    <m/>
    <m/>
    <n v="2281.2948245145803"/>
    <n v="1.8522206470743405"/>
    <m/>
    <m/>
    <n v="5188972742.1459274"/>
    <m/>
    <m/>
    <m/>
    <n v="11.884973442630782"/>
    <m/>
    <m/>
    <m/>
    <n v="10.557980207545869"/>
    <m/>
    <m/>
    <m/>
    <m/>
    <m/>
    <n v="52416.079844984175"/>
    <m/>
  </r>
  <r>
    <x v="487"/>
    <n v="11.96"/>
    <n v="12.64"/>
    <n v="79598.62"/>
    <n v="78910.64"/>
    <n v="88536.37"/>
    <n v="87773.25"/>
    <n v="1.260052906402187E-4"/>
    <n v="52474.264828976389"/>
    <m/>
    <m/>
    <n v="26345837588.508579"/>
    <m/>
    <m/>
    <n v="30101914.094786916"/>
    <m/>
    <m/>
    <n v="15.951816622206803"/>
    <m/>
    <m/>
    <n v="161.01336312322181"/>
    <m/>
    <m/>
    <n v="32.607646823683829"/>
    <m/>
    <m/>
    <m/>
    <n v="50198.812211524411"/>
    <m/>
    <m/>
    <n v="494"/>
    <n v="0.94620253164556967"/>
    <n v="79627.37"/>
    <n v="458.44545112636018"/>
    <m/>
    <m/>
    <n v="2301.179025737074"/>
    <n v="1.8681878450896288"/>
    <m/>
    <m/>
    <n v="5199263527.6089849"/>
    <m/>
    <m/>
    <m/>
    <n v="11.872434640074035"/>
    <m/>
    <m/>
    <m/>
    <n v="10.548271558744243"/>
    <m/>
    <m/>
    <m/>
    <m/>
    <m/>
    <n v="52474.264828976389"/>
    <m/>
  </r>
  <r>
    <x v="488"/>
    <n v="12.74"/>
    <n v="13.2"/>
    <n v="80652.899999999994"/>
    <n v="79925.98"/>
    <n v="88404.2"/>
    <n v="87609.04"/>
    <n v="1.257242778276435E-4"/>
    <n v="53165.394738319279"/>
    <m/>
    <m/>
    <n v="27030347534.968658"/>
    <m/>
    <m/>
    <n v="30679792.443946876"/>
    <m/>
    <m/>
    <n v="15.847041620240104"/>
    <m/>
    <m/>
    <n v="160.76123672020066"/>
    <m/>
    <m/>
    <n v="32.677348244118654"/>
    <m/>
    <m/>
    <m/>
    <n v="50839.400366711467"/>
    <m/>
    <m/>
    <n v="495"/>
    <n v="0.9651515151515152"/>
    <n v="79717.16"/>
    <n v="458.85490477669731"/>
    <m/>
    <m/>
    <n v="2298.5841533367807"/>
    <n v="1.8655505928647855"/>
    <m/>
    <m/>
    <n v="5332521820.5250454"/>
    <m/>
    <m/>
    <m/>
    <n v="11.718035038734085"/>
    <m/>
    <m/>
    <m/>
    <n v="10.415328367881822"/>
    <m/>
    <m/>
    <m/>
    <m/>
    <m/>
    <n v="53165.394738319279"/>
    <m/>
  </r>
  <r>
    <x v="489"/>
    <n v="12.66"/>
    <n v="13.33"/>
    <n v="81267.69"/>
    <n v="80525.179999999993"/>
    <n v="88620.86"/>
    <n v="87812.74"/>
    <n v="1.257242778276435E-4"/>
    <n v="53569.350463557181"/>
    <m/>
    <m/>
    <n v="27437846219.779945"/>
    <m/>
    <m/>
    <n v="31023753.636259478"/>
    <m/>
    <m/>
    <n v="15.786925799736581"/>
    <m/>
    <m/>
    <n v="161.15129897793128"/>
    <m/>
    <m/>
    <n v="32.604263038858335"/>
    <m/>
    <m/>
    <m/>
    <n v="51218.754319253945"/>
    <m/>
    <m/>
    <n v="496"/>
    <n v="0.9497374343585897"/>
    <n v="79992.240000000005"/>
    <n v="460.40232334379613"/>
    <m/>
    <m/>
    <n v="2290.6524291145442"/>
    <n v="1.8589369037893599"/>
    <m/>
    <m/>
    <n v="5412294582.8442888"/>
    <m/>
    <m/>
    <m/>
    <n v="11.629643993788246"/>
    <m/>
    <m/>
    <m/>
    <n v="10.338162618290125"/>
    <m/>
    <m/>
    <m/>
    <m/>
    <m/>
    <n v="53569.350463557181"/>
    <m/>
  </r>
  <r>
    <x v="490"/>
    <n v="12.32"/>
    <n v="13.16"/>
    <n v="80437.460000000006"/>
    <n v="79692.42"/>
    <n v="87888.58"/>
    <n v="87076.1"/>
    <n v="1.257242778276435E-4"/>
    <n v="53020.793587197004"/>
    <m/>
    <m/>
    <n v="26872506782.430645"/>
    <m/>
    <m/>
    <n v="30541471.058469974"/>
    <m/>
    <m/>
    <n v="15.867839568212313"/>
    <m/>
    <m/>
    <n v="159.81579821266303"/>
    <m/>
    <m/>
    <n v="32.880689883161359"/>
    <m/>
    <m/>
    <m/>
    <n v="50687.302665644653"/>
    <m/>
    <m/>
    <n v="497"/>
    <n v="0.93617021276595747"/>
    <n v="79456.27"/>
    <n v="457.2817928476826"/>
    <m/>
    <m/>
    <n v="2306.0004301510517"/>
    <n v="1.8712148943809894"/>
    <m/>
    <m/>
    <n v="5300172289.6237936"/>
    <m/>
    <m/>
    <m/>
    <n v="11.749365979204583"/>
    <m/>
    <m/>
    <m/>
    <n v="10.446002738235837"/>
    <m/>
    <m/>
    <m/>
    <m/>
    <m/>
    <n v="53020.793587197004"/>
    <m/>
  </r>
  <r>
    <x v="491"/>
    <n v="12.68"/>
    <n v="13.36"/>
    <n v="80957.279999999999"/>
    <n v="80197.399999999994"/>
    <n v="87557.9"/>
    <n v="86737.53"/>
    <n v="1.257242778276435E-4"/>
    <n v="53362.134604846557"/>
    <m/>
    <m/>
    <n v="27215259281.043369"/>
    <m/>
    <m/>
    <n v="30830726.279911704"/>
    <m/>
    <m/>
    <n v="15.816850350786559"/>
    <m/>
    <m/>
    <n v="159.21061047792699"/>
    <m/>
    <m/>
    <n v="33.011465959670254"/>
    <m/>
    <m/>
    <m/>
    <n v="51006.710058443197"/>
    <m/>
    <m/>
    <n v="498"/>
    <n v="0.94910179640718562"/>
    <n v="79469.41"/>
    <n v="457.32170389059718"/>
    <m/>
    <m/>
    <n v="2305.6190776705971"/>
    <n v="1.8707280925326228"/>
    <m/>
    <m/>
    <n v="5367161695.5284719"/>
    <m/>
    <m/>
    <m/>
    <n v="11.674371034467001"/>
    <m/>
    <m/>
    <m/>
    <n v="10.380731548084414"/>
    <m/>
    <m/>
    <m/>
    <m/>
    <m/>
    <n v="53362.134604846557"/>
    <m/>
  </r>
  <r>
    <x v="492"/>
    <n v="11.85"/>
    <n v="12.9"/>
    <n v="80225.31"/>
    <n v="79462.22"/>
    <n v="87176.36"/>
    <n v="86348.66"/>
    <n v="1.257242778276435E-4"/>
    <n v="52878.37492884574"/>
    <m/>
    <m/>
    <n v="26718438798.999989"/>
    <m/>
    <m/>
    <n v="30405757.694372244"/>
    <m/>
    <m/>
    <n v="15.888629627716009"/>
    <m/>
    <m/>
    <n v="158.51297330796658"/>
    <m/>
    <m/>
    <n v="33.162408628779573"/>
    <m/>
    <m/>
    <m/>
    <n v="50537.362862832466"/>
    <m/>
    <m/>
    <n v="499"/>
    <n v="0.91860465116279066"/>
    <n v="79096.820000000007"/>
    <n v="455.14202322145417"/>
    <m/>
    <m/>
    <n v="2316.428905152005"/>
    <n v="1.8793207801728382"/>
    <m/>
    <m/>
    <n v="5268581206.445199"/>
    <m/>
    <m/>
    <m/>
    <n v="11.780842790306647"/>
    <m/>
    <m/>
    <m/>
    <n v="10.476822674338118"/>
    <m/>
    <m/>
    <m/>
    <m/>
    <m/>
    <n v="52878.37492884574"/>
    <m/>
  </r>
  <r>
    <x v="493"/>
    <n v="11.37"/>
    <n v="12.77"/>
    <n v="79464.539999999994"/>
    <n v="78678.710000000006"/>
    <n v="86713.24"/>
    <n v="85857.36"/>
    <n v="1.260052906402187E-4"/>
    <n v="52373.102344169325"/>
    <m/>
    <m/>
    <n v="26197892100.730549"/>
    <m/>
    <m/>
    <n v="29953021.025864813"/>
    <m/>
    <m/>
    <n v="15.964796537952306"/>
    <m/>
    <m/>
    <n v="157.65934770880733"/>
    <m/>
    <m/>
    <n v="33.360000999277382"/>
    <m/>
    <m/>
    <m/>
    <n v="50033.822850803175"/>
    <m/>
    <m/>
    <n v="500"/>
    <n v="0.89036805011746278"/>
    <n v="78592.63"/>
    <n v="452.1348657673613"/>
    <m/>
    <m/>
    <n v="2331.1946098881572"/>
    <n v="1.8907624055284504"/>
    <m/>
    <m/>
    <n v="5164161015.4031906"/>
    <m/>
    <m/>
    <m/>
    <n v="11.895341511384053"/>
    <m/>
    <m/>
    <m/>
    <n v="10.582942622219385"/>
    <m/>
    <m/>
    <m/>
    <m/>
    <m/>
    <n v="52373.102344169325"/>
    <m/>
  </r>
  <r>
    <x v="494"/>
    <n v="10.74"/>
    <n v="12.31"/>
    <n v="78366.259999999995"/>
    <n v="77581.38"/>
    <n v="86202.48"/>
    <n v="85340.82"/>
    <n v="1.260052906402187E-4"/>
    <n v="51647.993913311249"/>
    <m/>
    <m/>
    <n v="25469187148.548969"/>
    <m/>
    <m/>
    <n v="29325401.714363277"/>
    <m/>
    <m/>
    <n v="16.075400117885646"/>
    <m/>
    <m/>
    <n v="156.72687792309387"/>
    <m/>
    <m/>
    <n v="33.563690900809661"/>
    <m/>
    <m/>
    <m/>
    <n v="49334.282273943521"/>
    <m/>
    <m/>
    <n v="501"/>
    <n v="0.87246141348497153"/>
    <n v="78113.52"/>
    <n v="449.34350949956524"/>
    <m/>
    <m/>
    <n v="2345.405848900562"/>
    <n v="1.9021083910048384"/>
    <m/>
    <m/>
    <n v="5019942995.5285177"/>
    <m/>
    <m/>
    <m/>
    <n v="12.060683785206109"/>
    <m/>
    <m/>
    <m/>
    <n v="10.731497880271055"/>
    <m/>
    <m/>
    <m/>
    <m/>
    <m/>
    <n v="51647.993913311249"/>
    <m/>
  </r>
  <r>
    <x v="495"/>
    <n v="11.35"/>
    <n v="12.28"/>
    <n v="78336.7"/>
    <n v="77542.34"/>
    <n v="85817.46"/>
    <n v="84948.9"/>
    <n v="1.260052906402187E-4"/>
    <n v="51627.25324039079"/>
    <m/>
    <m/>
    <n v="25445610103.847836"/>
    <m/>
    <m/>
    <n v="29302278.826109394"/>
    <m/>
    <m/>
    <n v="16.078717918284465"/>
    <m/>
    <m/>
    <n v="156.02305897186949"/>
    <m/>
    <m/>
    <n v="33.720830643773368"/>
    <m/>
    <m/>
    <m/>
    <n v="49307.73741989163"/>
    <m/>
    <m/>
    <n v="502"/>
    <n v="0.92426710097719866"/>
    <n v="77900.5"/>
    <n v="448.08313421499957"/>
    <m/>
    <m/>
    <n v="2351.8019036927772"/>
    <n v="1.9071147473164289"/>
    <m/>
    <m/>
    <n v="5014721794.1201963"/>
    <m/>
    <m/>
    <m/>
    <n v="12.066190871305523"/>
    <m/>
    <m/>
    <m/>
    <n v="10.737853903006952"/>
    <m/>
    <m/>
    <m/>
    <m/>
    <m/>
    <n v="51627.25324039079"/>
    <m/>
  </r>
  <r>
    <x v="496"/>
    <n v="11.98"/>
    <n v="12.41"/>
    <n v="77215.199999999997"/>
    <n v="76422.45"/>
    <n v="85763.71"/>
    <n v="84884.99"/>
    <n v="1.260052906402187E-4"/>
    <n v="50886.895689574987"/>
    <m/>
    <m/>
    <n v="24712620275.349098"/>
    <m/>
    <m/>
    <n v="28666524.169637062"/>
    <m/>
    <m/>
    <n v="16.19409268463021"/>
    <m/>
    <m/>
    <n v="155.92153512467192"/>
    <m/>
    <m/>
    <n v="33.749204045331666"/>
    <m/>
    <m/>
    <m/>
    <n v="48593.925828658328"/>
    <m/>
    <m/>
    <n v="503"/>
    <n v="0.96535052377115227"/>
    <n v="77730.06"/>
    <n v="447.06785375657631"/>
    <m/>
    <m/>
    <n v="2356.9474562433434"/>
    <n v="1.9111061807285599"/>
    <m/>
    <m/>
    <n v="4869709418.899807"/>
    <m/>
    <m/>
    <m/>
    <n v="12.239884357295379"/>
    <m/>
    <m/>
    <m/>
    <n v="10.893902924760196"/>
    <m/>
    <m/>
    <m/>
    <m/>
    <m/>
    <n v="50886.895689574987"/>
    <m/>
  </r>
  <r>
    <x v="497"/>
    <n v="12.12"/>
    <n v="12.63"/>
    <n v="77499.02"/>
    <n v="76693.73"/>
    <n v="85184.44"/>
    <n v="84300.96"/>
    <n v="1.260052906402187E-4"/>
    <n v="51072.695346370092"/>
    <m/>
    <m/>
    <n v="24890078091.324039"/>
    <m/>
    <m/>
    <n v="28818191.161570791"/>
    <m/>
    <m/>
    <n v="16.164619494678853"/>
    <m/>
    <m/>
    <n v="154.86462501340097"/>
    <m/>
    <m/>
    <n v="33.984432015878212"/>
    <m/>
    <m/>
    <m/>
    <n v="48764.721497661631"/>
    <m/>
    <m/>
    <n v="504"/>
    <n v="0.95961995249406162"/>
    <n v="77416.81"/>
    <n v="445.23141526512887"/>
    <m/>
    <m/>
    <n v="2366.4458895478879"/>
    <n v="1.9186259935040642"/>
    <m/>
    <m/>
    <n v="4904116577.9080458"/>
    <m/>
    <m/>
    <m/>
    <n v="12.195867869415316"/>
    <m/>
    <m/>
    <m/>
    <n v="10.856198699040199"/>
    <m/>
    <m/>
    <m/>
    <m/>
    <m/>
    <n v="51072.695346370092"/>
    <m/>
  </r>
  <r>
    <x v="498"/>
    <n v="11.79"/>
    <n v="12.65"/>
    <n v="77960.52"/>
    <n v="77121.440000000002"/>
    <n v="85401.99"/>
    <n v="84484.38"/>
    <n v="1.2698889269380231E-4"/>
    <n v="51373.070696861905"/>
    <m/>
    <m/>
    <n v="25173870331.50745"/>
    <m/>
    <m/>
    <n v="29056325.904826097"/>
    <m/>
    <m/>
    <n v="16.117359628758663"/>
    <m/>
    <m/>
    <n v="155.24877205127143"/>
    <m/>
    <m/>
    <n v="33.919646426442824"/>
    <m/>
    <m/>
    <m/>
    <n v="49031.546581412942"/>
    <m/>
    <m/>
    <n v="505"/>
    <n v="0.93201581027667979"/>
    <n v="77509.62"/>
    <n v="445.66076356326954"/>
    <m/>
    <m/>
    <n v="2363.6089108218343"/>
    <n v="1.9157809571310835"/>
    <m/>
    <m/>
    <n v="4958314397.1212225"/>
    <m/>
    <m/>
    <m/>
    <n v="12.126158754920434"/>
    <m/>
    <m/>
    <m/>
    <n v="10.798538537983205"/>
    <m/>
    <m/>
    <m/>
    <m/>
    <m/>
    <n v="51373.070696861905"/>
    <m/>
  </r>
  <r>
    <x v="499"/>
    <n v="11.62"/>
    <n v="12.74"/>
    <n v="78336.37"/>
    <n v="77483.45"/>
    <n v="85455.97"/>
    <n v="84527.06"/>
    <n v="1.2698889269380231E-4"/>
    <n v="51619.48311056407"/>
    <m/>
    <m/>
    <n v="25412282039.364861"/>
    <m/>
    <m/>
    <n v="29259926.550888754"/>
    <m/>
    <m/>
    <n v="16.078805097883514"/>
    <m/>
    <m/>
    <n v="155.34311216679322"/>
    <m/>
    <m/>
    <n v="33.905562140653693"/>
    <m/>
    <m/>
    <m/>
    <n v="49259.984396774802"/>
    <m/>
    <m/>
    <n v="506"/>
    <n v="0.91208791208791196"/>
    <n v="77644.490000000005"/>
    <n v="446.40137332345881"/>
    <m/>
    <m/>
    <n v="2359.4961318686851"/>
    <n v="1.9122661281235875"/>
    <m/>
    <m/>
    <n v="5004694647.7520924"/>
    <m/>
    <m/>
    <m/>
    <n v="12.068676128539252"/>
    <m/>
    <m/>
    <m/>
    <n v="10.748817257901523"/>
    <m/>
    <m/>
    <m/>
    <m/>
    <m/>
    <n v="51619.48311056407"/>
    <m/>
  </r>
  <r>
    <x v="500"/>
    <n v="11.21"/>
    <n v="12.41"/>
    <n v="77166.929999999993"/>
    <n v="76316.899999999994"/>
    <n v="84848.5"/>
    <n v="83915.46"/>
    <n v="1.2698889269380231E-4"/>
    <n v="50847.644744995108"/>
    <m/>
    <m/>
    <n v="24649109903.690678"/>
    <m/>
    <m/>
    <n v="28598179.741684683"/>
    <m/>
    <m/>
    <n v="16.199109785363291"/>
    <m/>
    <m/>
    <n v="154.23508342341395"/>
    <m/>
    <m/>
    <n v="34.153961291848347"/>
    <m/>
    <m/>
    <m/>
    <n v="48516.660431092445"/>
    <m/>
    <m/>
    <n v="507"/>
    <n v="0.90330378726833205"/>
    <n v="76653.77"/>
    <n v="440.67101676878929"/>
    <m/>
    <m/>
    <n v="2389.6025825358856"/>
    <n v="1.936482475079877"/>
    <m/>
    <m/>
    <n v="4853834982.9986153"/>
    <m/>
    <m/>
    <m/>
    <n v="12.249805192339599"/>
    <m/>
    <m/>
    <m/>
    <n v="10.911627773771118"/>
    <m/>
    <m/>
    <m/>
    <m/>
    <m/>
    <n v="50847.644744995108"/>
    <m/>
  </r>
  <r>
    <x v="501"/>
    <n v="11.17"/>
    <n v="12.43"/>
    <n v="77287.53"/>
    <n v="76426.48"/>
    <n v="84697.71"/>
    <n v="83755.67"/>
    <n v="1.2698889269380231E-4"/>
    <n v="50925.869980452379"/>
    <m/>
    <m/>
    <n v="24721916674.897781"/>
    <m/>
    <m/>
    <n v="28658808.204243522"/>
    <m/>
    <m/>
    <n v="16.186748236438337"/>
    <m/>
    <m/>
    <n v="153.95722772256542"/>
    <m/>
    <m/>
    <n v="34.222076322986688"/>
    <m/>
    <m/>
    <m/>
    <n v="48584.629355285935"/>
    <m/>
    <m/>
    <n v="508"/>
    <n v="0.89863234111021728"/>
    <n v="76541.33"/>
    <n v="439.99025800137639"/>
    <m/>
    <m/>
    <n v="2393.1077840984485"/>
    <n v="1.9391391777496239"/>
    <m/>
    <m/>
    <n v="4867609751.8375502"/>
    <m/>
    <m/>
    <m/>
    <n v="12.231646529037427"/>
    <m/>
    <m/>
    <m/>
    <n v="10.896940923482489"/>
    <m/>
    <m/>
    <m/>
    <m/>
    <m/>
    <n v="50925.869980452379"/>
    <m/>
  </r>
  <r>
    <x v="502"/>
    <n v="11.19"/>
    <n v="12.27"/>
    <n v="76793.39"/>
    <n v="75928.14"/>
    <n v="84233.05"/>
    <n v="83285.539999999994"/>
    <n v="1.2698889269380231E-4"/>
    <n v="50599.04018141167"/>
    <m/>
    <m/>
    <n v="24401512899.675285"/>
    <m/>
    <m/>
    <n v="28377546.60959845"/>
    <m/>
    <m/>
    <n v="16.238787087456554"/>
    <m/>
    <m/>
    <n v="153.10886973914828"/>
    <m/>
    <m/>
    <n v="34.417266052457514"/>
    <m/>
    <m/>
    <m/>
    <n v="48266.149697155481"/>
    <m/>
    <m/>
    <n v="509"/>
    <n v="0.91198044009779955"/>
    <n v="76226.73"/>
    <n v="438.14759685020942"/>
    <m/>
    <m/>
    <n v="2402.9439302547462"/>
    <n v="1.9469248478712378"/>
    <m/>
    <m/>
    <n v="4803969215.5748358"/>
    <m/>
    <m/>
    <m/>
    <n v="12.310829754407834"/>
    <m/>
    <m/>
    <m/>
    <n v="10.968981736845754"/>
    <m/>
    <m/>
    <m/>
    <m/>
    <m/>
    <n v="50599.04018141167"/>
    <m/>
  </r>
  <r>
    <x v="503"/>
    <n v="11.46"/>
    <n v="12.48"/>
    <n v="76887.5"/>
    <n v="75992.259999999995"/>
    <n v="84212.78"/>
    <n v="83233.759999999995"/>
    <n v="1.2558377414517707E-4"/>
    <n v="50657.343307770658"/>
    <m/>
    <m/>
    <n v="24448620677.950958"/>
    <m/>
    <m/>
    <n v="28410620.739401571"/>
    <m/>
    <m/>
    <n v="16.229729183067928"/>
    <m/>
    <m/>
    <n v="153.06082828153069"/>
    <m/>
    <m/>
    <n v="34.447818183698459"/>
    <m/>
    <m/>
    <m/>
    <n v="48301.857135466009"/>
    <m/>
    <m/>
    <n v="510"/>
    <n v="0.91826923076923084"/>
    <n v="76133.600000000006"/>
    <n v="437.50978888982058"/>
    <m/>
    <m/>
    <n v="2405.8797267689688"/>
    <n v="1.9487492057904228"/>
    <m/>
    <m/>
    <n v="4811596487.860116"/>
    <m/>
    <m/>
    <m/>
    <n v="12.298714861109829"/>
    <m/>
    <m/>
    <m/>
    <n v="10.962678097202497"/>
    <m/>
    <m/>
    <m/>
    <m/>
    <m/>
    <n v="50657.343307770658"/>
    <m/>
  </r>
  <r>
    <x v="504"/>
    <n v="11.58"/>
    <n v="12.54"/>
    <n v="76777.429999999993"/>
    <n v="75873.929999999993"/>
    <n v="83893.2"/>
    <n v="82907.44"/>
    <n v="1.2558377414517707E-4"/>
    <n v="50583.590230158734"/>
    <m/>
    <m/>
    <n v="24374440224.201939"/>
    <m/>
    <m/>
    <n v="28343306.935227882"/>
    <m/>
    <m/>
    <n v="16.241630856654513"/>
    <m/>
    <m/>
    <n v="152.47625806510328"/>
    <m/>
    <m/>
    <n v="34.585935655835428"/>
    <m/>
    <m/>
    <m/>
    <n v="48224.963331712454"/>
    <m/>
    <m/>
    <n v="511"/>
    <n v="0.92344497607655507"/>
    <n v="75973.649999999994"/>
    <n v="436.55652933637873"/>
    <m/>
    <m/>
    <n v="2410.9342685520546"/>
    <n v="1.9526582376897625"/>
    <m/>
    <m/>
    <n v="4796450264.3267803"/>
    <m/>
    <m/>
    <m/>
    <n v="12.317291878040258"/>
    <m/>
    <m/>
    <m/>
    <n v="10.980721214950881"/>
    <m/>
    <m/>
    <m/>
    <m/>
    <m/>
    <n v="50583.590230158734"/>
    <m/>
  </r>
  <r>
    <x v="505"/>
    <n v="10.95"/>
    <n v="12.05"/>
    <n v="75202.47"/>
    <n v="74307.97"/>
    <n v="83157.45"/>
    <n v="82169.919999999998"/>
    <n v="1.2558377414517707E-4"/>
    <n v="49544.74474387693"/>
    <m/>
    <m/>
    <n v="23370191697.320404"/>
    <m/>
    <m/>
    <n v="27464916.250027873"/>
    <m/>
    <m/>
    <n v="16.408494360414355"/>
    <m/>
    <m/>
    <n v="151.13534391307752"/>
    <m/>
    <m/>
    <n v="34.89669336789725"/>
    <m/>
    <m/>
    <m/>
    <n v="47228.002947686364"/>
    <m/>
    <m/>
    <n v="512"/>
    <n v="0.90871369294605797"/>
    <n v="75127.94"/>
    <n v="431.66323896068212"/>
    <m/>
    <m/>
    <n v="2437.7718789637847"/>
    <n v="1.9742073304960861"/>
    <m/>
    <m/>
    <n v="4598307686.505971"/>
    <m/>
    <m/>
    <m/>
    <n v="12.570922611436922"/>
    <m/>
    <m/>
    <m/>
    <n v="11.208344967752927"/>
    <m/>
    <m/>
    <m/>
    <m/>
    <m/>
    <n v="49544.74474387693"/>
    <m/>
  </r>
  <r>
    <x v="506"/>
    <n v="11.57"/>
    <n v="12.35"/>
    <n v="74806.559999999998"/>
    <n v="73907.44"/>
    <n v="83032.33"/>
    <n v="82035.97"/>
    <n v="1.2558377414517707E-4"/>
    <n v="49282.710371849156"/>
    <m/>
    <m/>
    <n v="23120112920.393642"/>
    <m/>
    <m/>
    <n v="27241938.787931591"/>
    <m/>
    <m/>
    <n v="16.451972608475423"/>
    <m/>
    <m/>
    <n v="150.90426363746283"/>
    <m/>
    <m/>
    <n v="34.956677310857387"/>
    <m/>
    <m/>
    <m/>
    <n v="46971.799899181817"/>
    <m/>
    <m/>
    <n v="513"/>
    <n v="0.93684210526315792"/>
    <n v="74933.039999999994"/>
    <n v="430.50978261330783"/>
    <m/>
    <m/>
    <n v="2444.0960472986285"/>
    <n v="1.9791412710291412"/>
    <m/>
    <m/>
    <n v="4548583400.6541729"/>
    <m/>
    <m/>
    <m/>
    <n v="12.638092932176789"/>
    <m/>
    <m/>
    <m/>
    <n v="11.269757845392387"/>
    <m/>
    <m/>
    <m/>
    <m/>
    <m/>
    <n v="49282.710371849156"/>
    <m/>
  </r>
  <r>
    <x v="507"/>
    <n v="11.39"/>
    <n v="12.22"/>
    <n v="75412.479999999996"/>
    <n v="74496.800000000003"/>
    <n v="82694.97"/>
    <n v="81692.36"/>
    <n v="1.2558377414517707E-4"/>
    <n v="49680.680250370067"/>
    <m/>
    <m/>
    <n v="23490734284.915791"/>
    <m/>
    <m/>
    <n v="27566862.825204786"/>
    <m/>
    <m/>
    <n v="16.385635382895455"/>
    <m/>
    <m/>
    <n v="150.28747562945648"/>
    <m/>
    <m/>
    <n v="35.106204396179791"/>
    <m/>
    <m/>
    <m/>
    <n v="47344.716327732633"/>
    <m/>
    <m/>
    <n v="514"/>
    <n v="0.93207855973813425"/>
    <n v="74862.38"/>
    <n v="430.07023910648383"/>
    <m/>
    <m/>
    <n v="2446.4007693104686"/>
    <n v="1.980819763546676"/>
    <m/>
    <m/>
    <n v="4620971200.0705872"/>
    <m/>
    <m/>
    <m/>
    <n v="12.536729074954266"/>
    <m/>
    <m/>
    <m/>
    <n v="11.180879940419594"/>
    <m/>
    <m/>
    <m/>
    <m/>
    <m/>
    <n v="49680.680250370067"/>
    <m/>
  </r>
  <r>
    <x v="508"/>
    <n v="11.57"/>
    <n v="12.25"/>
    <n v="75207.429999999993"/>
    <n v="74266.17"/>
    <n v="82723.62"/>
    <n v="81689.89"/>
    <n v="1.2670785445423327E-4"/>
    <n v="49541.97199091292"/>
    <m/>
    <m/>
    <n v="23350995838.86977"/>
    <m/>
    <m/>
    <n v="27436075.165093645"/>
    <m/>
    <m/>
    <n v="16.408773515928644"/>
    <m/>
    <m/>
    <n v="150.32854614842662"/>
    <m/>
    <m/>
    <n v="35.116716328914443"/>
    <m/>
    <m/>
    <m/>
    <n v="47193.208248927323"/>
    <m/>
    <m/>
    <n v="515"/>
    <n v="0.94448979591836735"/>
    <n v="74809.84"/>
    <n v="429.66774280902149"/>
    <m/>
    <m/>
    <n v="2448.1177050586989"/>
    <n v="1.9816462902188507"/>
    <m/>
    <m/>
    <n v="4591895393.5687971"/>
    <m/>
    <m/>
    <m/>
    <n v="12.573783704613653"/>
    <m/>
    <m/>
    <m/>
    <n v="11.218475387186491"/>
    <m/>
    <m/>
    <m/>
    <m/>
    <m/>
    <n v="49541.97199091292"/>
    <m/>
  </r>
  <r>
    <x v="509"/>
    <n v="11.14"/>
    <n v="11.97"/>
    <n v="74814.990000000005"/>
    <n v="73869.23"/>
    <n v="82440.39"/>
    <n v="81399.850000000006"/>
    <n v="1.2670785445423327E-4"/>
    <n v="49282.255248513487"/>
    <m/>
    <m/>
    <n v="23103264483.743546"/>
    <m/>
    <m/>
    <n v="27215196.312507343"/>
    <m/>
    <m/>
    <n v="16.451880813723257"/>
    <m/>
    <m/>
    <n v="149.81019669617061"/>
    <m/>
    <m/>
    <n v="35.244560162807204"/>
    <m/>
    <m/>
    <m/>
    <n v="46939.332009248406"/>
    <m/>
    <m/>
    <n v="516"/>
    <n v="0.93065998329156219"/>
    <n v="74587.039999999994"/>
    <n v="428.35464919098672"/>
    <m/>
    <m/>
    <n v="2455.4087328791979"/>
    <n v="1.9873596558845743"/>
    <m/>
    <m/>
    <n v="4542656513.1991043"/>
    <m/>
    <m/>
    <m/>
    <n v="12.64039967356508"/>
    <m/>
    <m/>
    <m/>
    <n v="11.279448141737825"/>
    <m/>
    <m/>
    <m/>
    <m/>
    <m/>
    <n v="49282.255248513487"/>
    <m/>
  </r>
  <r>
    <x v="510"/>
    <n v="11.13"/>
    <n v="11.9"/>
    <n v="74029.240000000005"/>
    <n v="73084.06"/>
    <n v="82168.69"/>
    <n v="81121.259999999995"/>
    <n v="1.2670785445423327E-4"/>
    <n v="48763.475639108969"/>
    <m/>
    <m/>
    <n v="22613969500.682682"/>
    <m/>
    <m/>
    <n v="26780380.625879616"/>
    <m/>
    <m/>
    <n v="16.538568220531552"/>
    <m/>
    <m/>
    <n v="149.31282417092291"/>
    <m/>
    <m/>
    <n v="35.368357262030251"/>
    <m/>
    <m/>
    <m/>
    <n v="46438.78583600618"/>
    <m/>
    <m/>
    <n v="517"/>
    <n v="0.93529411764705883"/>
    <n v="74130.11"/>
    <n v="425.6972503989536"/>
    <m/>
    <m/>
    <n v="2470.4508891615019"/>
    <n v="1.9993449371558163"/>
    <m/>
    <m/>
    <n v="4445937177.7311678"/>
    <m/>
    <m/>
    <m/>
    <n v="12.774161880864785"/>
    <m/>
    <m/>
    <m/>
    <n v="11.400362293236624"/>
    <m/>
    <m/>
    <m/>
    <m/>
    <m/>
    <n v="48763.475639108969"/>
    <m/>
  </r>
  <r>
    <x v="511"/>
    <n v="11.45"/>
    <n v="11.93"/>
    <n v="73461.259999999995"/>
    <n v="72514.070000000007"/>
    <n v="81855.039999999994"/>
    <n v="80801.33"/>
    <n v="1.2670785445423327E-4"/>
    <n v="48388.164122594251"/>
    <m/>
    <m/>
    <n v="22263046558.291656"/>
    <m/>
    <m/>
    <n v="26466194.362347864"/>
    <m/>
    <m/>
    <n v="16.602310657074508"/>
    <m/>
    <m/>
    <n v="148.73924823382251"/>
    <m/>
    <m/>
    <n v="35.511030541368349"/>
    <m/>
    <m/>
    <m/>
    <n v="46074.998570683034"/>
    <m/>
    <m/>
    <n v="518"/>
    <n v="0.95976529756915341"/>
    <n v="73612.52"/>
    <n v="422.69194696769142"/>
    <m/>
    <m/>
    <n v="2487.7000295677562"/>
    <n v="2.0131138792970127"/>
    <m/>
    <m/>
    <n v="4376441062.3088894"/>
    <m/>
    <m/>
    <m/>
    <n v="12.873189264481137"/>
    <m/>
    <m/>
    <m/>
    <n v="11.490305711176376"/>
    <m/>
    <m/>
    <m/>
    <m/>
    <m/>
    <n v="48388.164122594251"/>
    <m/>
  </r>
  <r>
    <x v="512"/>
    <n v="12.26"/>
    <n v="12.53"/>
    <n v="74790.97"/>
    <n v="73817.45"/>
    <n v="82247.460000000006"/>
    <n v="81178.460000000006"/>
    <n v="1.2670785445423327E-4"/>
    <n v="49262.828968544163"/>
    <m/>
    <m/>
    <n v="23065245708.455978"/>
    <m/>
    <m/>
    <n v="27178840.135580119"/>
    <m/>
    <m/>
    <n v="16.452360534899146"/>
    <m/>
    <m/>
    <n v="149.44867261759052"/>
    <m/>
    <m/>
    <n v="35.348458526557927"/>
    <m/>
    <m/>
    <m/>
    <n v="46901.523006846757"/>
    <m/>
    <m/>
    <n v="519"/>
    <n v="0.97845171588188351"/>
    <n v="74316.53"/>
    <n v="426.7011367331188"/>
    <m/>
    <m/>
    <n v="2463.9083471499284"/>
    <n v="1.9936720018694523"/>
    <m/>
    <m/>
    <n v="4533614045.130249"/>
    <m/>
    <m/>
    <m/>
    <n v="12.641215615164274"/>
    <m/>
    <m/>
    <m/>
    <n v="11.284789436081683"/>
    <m/>
    <m/>
    <m/>
    <m/>
    <m/>
    <n v="49262.828968544163"/>
    <m/>
  </r>
  <r>
    <x v="513"/>
    <n v="12.19"/>
    <n v="12.57"/>
    <n v="75583.929999999993"/>
    <n v="74572.03"/>
    <n v="82184.38"/>
    <n v="81085.34"/>
    <n v="1.2769152008051954E-4"/>
    <n v="49781.488968788326"/>
    <m/>
    <m/>
    <n v="23542627710.182652"/>
    <m/>
    <m/>
    <n v="27592793.540872745"/>
    <m/>
    <m/>
    <n v="16.366050805182674"/>
    <m/>
    <m/>
    <n v="149.32312877197757"/>
    <m/>
    <m/>
    <n v="35.398637601750259"/>
    <m/>
    <m/>
    <m/>
    <n v="47376.006184843012"/>
    <m/>
    <m/>
    <n v="520"/>
    <n v="0.96976929196499595"/>
    <n v="74383.17"/>
    <n v="426.9837266555644"/>
    <m/>
    <m/>
    <n v="2461.6989483492302"/>
    <n v="1.9913178608787121"/>
    <m/>
    <m/>
    <n v="4625833780.5658655"/>
    <m/>
    <m/>
    <m/>
    <n v="12.510245852386582"/>
    <m/>
    <m/>
    <m/>
    <n v="11.172440249266433"/>
    <m/>
    <m/>
    <m/>
    <m/>
    <m/>
    <n v="49781.488968788326"/>
    <m/>
  </r>
  <r>
    <x v="514"/>
    <n v="13"/>
    <n v="13.21"/>
    <n v="76745.100000000006"/>
    <n v="75708.13"/>
    <n v="82748.47"/>
    <n v="81631.539999999994"/>
    <n v="1.2769152008051954E-4"/>
    <n v="50545.032416527421"/>
    <m/>
    <m/>
    <n v="24261969605.858547"/>
    <m/>
    <m/>
    <n v="28222404.059984356"/>
    <m/>
    <m/>
    <n v="16.240648748845217"/>
    <m/>
    <m/>
    <n v="150.34437385615075"/>
    <m/>
    <m/>
    <n v="35.163377597020528"/>
    <m/>
    <m/>
    <m/>
    <n v="48096.09961013979"/>
    <m/>
    <m/>
    <n v="521"/>
    <n v="0.98410295230885692"/>
    <n v="75085.37"/>
    <n v="430.98092978288815"/>
    <m/>
    <m/>
    <n v="2438.4597532257794"/>
    <n v="1.9723322238656054"/>
    <m/>
    <m/>
    <n v="4766621696.7610741"/>
    <m/>
    <m/>
    <m/>
    <n v="12.319079282941104"/>
    <m/>
    <m/>
    <m/>
    <n v="11.003226812326723"/>
    <m/>
    <m/>
    <m/>
    <m/>
    <m/>
    <n v="50545.032416527421"/>
    <m/>
  </r>
  <r>
    <x v="515"/>
    <n v="12.76"/>
    <n v="13.01"/>
    <n v="77300.17"/>
    <n v="76246.039999999994"/>
    <n v="83136.81"/>
    <n v="82004.210000000006"/>
    <n v="1.2769152008051954E-4"/>
    <n v="50909.365268581707"/>
    <m/>
    <m/>
    <n v="24608764300.821774"/>
    <m/>
    <m/>
    <n v="28522225.22819357"/>
    <m/>
    <m/>
    <n v="16.182221885241084"/>
    <m/>
    <m/>
    <n v="151.046259465742"/>
    <m/>
    <m/>
    <n v="35.006022233977788"/>
    <m/>
    <m/>
    <m/>
    <n v="48436.135985204055"/>
    <m/>
    <m/>
    <n v="522"/>
    <n v="0.98078401229823209"/>
    <n v="75432.53"/>
    <n v="432.93977860977316"/>
    <m/>
    <m/>
    <n v="2427.1854438905539"/>
    <n v="1.9630269706518708"/>
    <m/>
    <m/>
    <n v="4834192950.3868437"/>
    <m/>
    <m/>
    <m/>
    <n v="12.230981927958791"/>
    <m/>
    <m/>
    <m/>
    <n v="10.926039301692908"/>
    <m/>
    <m/>
    <m/>
    <m/>
    <m/>
    <n v="50909.365268581707"/>
    <m/>
  </r>
  <r>
    <x v="516"/>
    <n v="12.38"/>
    <n v="12.97"/>
    <n v="77102.289999999994"/>
    <n v="76041.119999999995"/>
    <n v="83084.899999999994"/>
    <n v="81942.539999999994"/>
    <n v="1.2769152008051954E-4"/>
    <n v="50777.804674937863"/>
    <m/>
    <m/>
    <n v="24478505501.664612"/>
    <m/>
    <m/>
    <n v="28406282.803027485"/>
    <m/>
    <m/>
    <n v="16.20323516816498"/>
    <m/>
    <m/>
    <n v="150.94826656922493"/>
    <m/>
    <m/>
    <n v="35.03552558929686"/>
    <m/>
    <m/>
    <m/>
    <n v="48304.274111315703"/>
    <m/>
    <m/>
    <n v="523"/>
    <n v="0.95451040863531222"/>
    <n v="75311.16"/>
    <n v="432.2094334102926"/>
    <m/>
    <m/>
    <n v="2431.0907549987055"/>
    <n v="1.9659990729577514"/>
    <m/>
    <m/>
    <n v="4808046021.4901447"/>
    <m/>
    <m/>
    <m/>
    <n v="12.263282905121057"/>
    <m/>
    <m/>
    <m/>
    <n v="10.956398001038931"/>
    <m/>
    <m/>
    <m/>
    <m/>
    <m/>
    <n v="50777.804674937863"/>
    <m/>
  </r>
  <r>
    <x v="517"/>
    <n v="12.58"/>
    <n v="13.17"/>
    <n v="77380.570000000007"/>
    <n v="76276.72"/>
    <n v="83867.899999999994"/>
    <n v="82672.92"/>
    <n v="1.2853473289475836E-4"/>
    <n v="50956.103249872343"/>
    <m/>
    <m/>
    <n v="24638400854.037239"/>
    <m/>
    <m/>
    <n v="28534453.977389362"/>
    <m/>
    <m/>
    <n v="16.175208572039931"/>
    <m/>
    <m/>
    <n v="152.35595656109425"/>
    <m/>
    <m/>
    <n v="34.735959952703624"/>
    <m/>
    <m/>
    <m/>
    <n v="48447.179347128338"/>
    <m/>
    <m/>
    <n v="524"/>
    <n v="0.95520121488230825"/>
    <n v="75938.3"/>
    <n v="435.67247931492722"/>
    <m/>
    <m/>
    <n v="2410.8462884934775"/>
    <n v="1.9488884219876377"/>
    <m/>
    <m/>
    <n v="4837187705.4959869"/>
    <m/>
    <m/>
    <m/>
    <n v="12.223009857090934"/>
    <m/>
    <m/>
    <m/>
    <n v="10.926414966697292"/>
    <m/>
    <m/>
    <m/>
    <m/>
    <m/>
    <n v="50956.103249872343"/>
    <m/>
  </r>
  <r>
    <x v="518"/>
    <n v="11.4"/>
    <n v="12.25"/>
    <n v="74944.41"/>
    <n v="73865.509999999995"/>
    <n v="83085.850000000006"/>
    <n v="81891.39"/>
    <n v="1.2853473289475836E-4"/>
    <n v="49350.657098862175"/>
    <m/>
    <m/>
    <n v="23082617985.353207"/>
    <m/>
    <m/>
    <n v="27180519.134711508"/>
    <m/>
    <m/>
    <n v="16.430125886654992"/>
    <m/>
    <m/>
    <n v="150.93158993010701"/>
    <m/>
    <m/>
    <n v="35.067538682754268"/>
    <m/>
    <m/>
    <m/>
    <n v="46914.062945866986"/>
    <m/>
    <m/>
    <n v="525"/>
    <n v="0.93061224489795924"/>
    <n v="74726.600000000006"/>
    <n v="428.68725035603154"/>
    <m/>
    <m/>
    <n v="2449.3146562047318"/>
    <n v="1.9797979249087785"/>
    <m/>
    <m/>
    <n v="4531214949.2317839"/>
    <m/>
    <m/>
    <m/>
    <n v="12.608808397948273"/>
    <m/>
    <m/>
    <m/>
    <n v="11.272845598028436"/>
    <m/>
    <m/>
    <m/>
    <m/>
    <m/>
    <n v="49350.657098862175"/>
    <m/>
  </r>
  <r>
    <x v="519"/>
    <n v="11.32"/>
    <n v="12.11"/>
    <n v="74894.66"/>
    <n v="73806.98"/>
    <n v="82833.710000000006"/>
    <n v="81632.34"/>
    <n v="1.2853473289475836E-4"/>
    <n v="49316.69433513446"/>
    <m/>
    <m/>
    <n v="23047957705.270355"/>
    <m/>
    <m/>
    <n v="27147298.080668148"/>
    <m/>
    <m/>
    <n v="16.43589236198121"/>
    <m/>
    <m/>
    <n v="150.46988989546097"/>
    <m/>
    <m/>
    <n v="35.181689631645156"/>
    <m/>
    <m/>
    <m/>
    <n v="46875.254532422492"/>
    <m/>
    <m/>
    <n v="526"/>
    <n v="0.93476465730800995"/>
    <n v="74577.98"/>
    <n v="427.80124944140186"/>
    <m/>
    <m/>
    <n v="2454.1859757108405"/>
    <n v="1.9835473988033563"/>
    <m/>
    <m/>
    <n v="4523881552.4156475"/>
    <m/>
    <m/>
    <m/>
    <n v="12.618211716975605"/>
    <m/>
    <m/>
    <m/>
    <n v="11.28281087275459"/>
    <m/>
    <m/>
    <m/>
    <m/>
    <m/>
    <n v="49316.69433513446"/>
    <m/>
  </r>
  <r>
    <x v="520"/>
    <n v="11.64"/>
    <n v="12.06"/>
    <n v="73908.2"/>
    <n v="72825.36"/>
    <n v="82299.66"/>
    <n v="81095.55"/>
    <n v="1.2853473289475836E-4"/>
    <n v="48665.942704305489"/>
    <m/>
    <m/>
    <n v="22436759528.382771"/>
    <m/>
    <m/>
    <n v="26604819.988559093"/>
    <m/>
    <m/>
    <n v="16.544441683973382"/>
    <m/>
    <m/>
    <n v="149.49612690115222"/>
    <m/>
    <m/>
    <n v="35.416275971488382"/>
    <m/>
    <m/>
    <m/>
    <n v="46250.209226848878"/>
    <m/>
    <m/>
    <n v="527"/>
    <n v="0.96517412935323388"/>
    <n v="74111.7"/>
    <n v="425.09333527479009"/>
    <m/>
    <m/>
    <n v="2469.5301542036673"/>
    <n v="1.995759823329774"/>
    <m/>
    <m/>
    <n v="4403399482.8694859"/>
    <m/>
    <m/>
    <m/>
    <n v="12.785436224874097"/>
    <m/>
    <m/>
    <m/>
    <n v="11.433916956782829"/>
    <m/>
    <m/>
    <m/>
    <m/>
    <m/>
    <n v="48665.942704305489"/>
    <m/>
  </r>
  <r>
    <x v="521"/>
    <n v="11.59"/>
    <n v="12.19"/>
    <n v="75056.44"/>
    <n v="73947.42"/>
    <n v="82578.399999999994"/>
    <n v="81359.789999999994"/>
    <n v="1.2853473289475836E-4"/>
    <n v="49420.813157114251"/>
    <m/>
    <m/>
    <n v="23130077537.066833"/>
    <m/>
    <m/>
    <n v="27218775.157782774"/>
    <m/>
    <m/>
    <n v="16.416244932617104"/>
    <m/>
    <m/>
    <n v="149.998796434208"/>
    <m/>
    <m/>
    <n v="35.304108077673156"/>
    <m/>
    <m/>
    <m/>
    <n v="46961.174039650636"/>
    <m/>
    <m/>
    <n v="528"/>
    <n v="0.95077932731747339"/>
    <n v="74317.009999999995"/>
    <n v="426.23767774931736"/>
    <m/>
    <m/>
    <n v="2462.6888695487542"/>
    <n v="1.9900423511277221"/>
    <m/>
    <m/>
    <n v="4538937671.732172"/>
    <m/>
    <m/>
    <m/>
    <n v="12.587857731793404"/>
    <m/>
    <m/>
    <m/>
    <n v="11.258778997731197"/>
    <m/>
    <m/>
    <m/>
    <m/>
    <m/>
    <n v="49420.813157114251"/>
    <m/>
  </r>
  <r>
    <x v="522"/>
    <n v="11.75"/>
    <n v="11.86"/>
    <n v="74720.73"/>
    <n v="73588.160000000003"/>
    <n v="83203.679999999993"/>
    <n v="81944.47"/>
    <n v="1.2951856384879612E-4"/>
    <n v="49196.166445043033"/>
    <m/>
    <m/>
    <n v="22911125189.882813"/>
    <m/>
    <m/>
    <n v="27017687.443660803"/>
    <m/>
    <m/>
    <n v="16.453890972828741"/>
    <m/>
    <m/>
    <n v="151.12352537172109"/>
    <m/>
    <m/>
    <n v="35.060131147750866"/>
    <m/>
    <m/>
    <m/>
    <n v="46728.133899893372"/>
    <m/>
    <m/>
    <n v="529"/>
    <n v="0.99072512647554811"/>
    <n v="74718.05"/>
    <n v="428.43742634353612"/>
    <m/>
    <m/>
    <n v="2449.3993582478574"/>
    <n v="1.9787405740755422"/>
    <m/>
    <m/>
    <n v="4494380082.5905752"/>
    <m/>
    <m/>
    <m/>
    <n v="12.647246219600204"/>
    <m/>
    <m/>
    <m/>
    <n v="11.31658519185074"/>
    <m/>
    <m/>
    <m/>
    <m/>
    <m/>
    <n v="49196.166445043033"/>
    <m/>
  </r>
  <r>
    <x v="523"/>
    <n v="11.75"/>
    <n v="11.89"/>
    <n v="74588.69"/>
    <n v="73448.59"/>
    <n v="82878.39"/>
    <n v="81613.490000000005"/>
    <n v="1.2951856384879612E-4"/>
    <n v="49108.033784255829"/>
    <m/>
    <m/>
    <n v="22826141411.349777"/>
    <m/>
    <m/>
    <n v="26939915.471208684"/>
    <m/>
    <m/>
    <n v="16.468749987619574"/>
    <m/>
    <m/>
    <n v="150.5290279574603"/>
    <m/>
    <m/>
    <n v="35.204999003598417"/>
    <m/>
    <m/>
    <m/>
    <n v="46637.881521433359"/>
    <m/>
    <m/>
    <n v="530"/>
    <n v="0.98822539949537425"/>
    <n v="74286.13"/>
    <n v="425.92751325222815"/>
    <m/>
    <m/>
    <n v="2463.5585148480955"/>
    <n v="1.9899903519540694"/>
    <m/>
    <m/>
    <n v="4477180790.8334169"/>
    <m/>
    <m/>
    <m/>
    <n v="12.670643283047569"/>
    <m/>
    <m/>
    <m/>
    <n v="11.339097777177301"/>
    <m/>
    <m/>
    <m/>
    <m/>
    <m/>
    <n v="49108.033784255829"/>
    <m/>
  </r>
  <r>
    <x v="524"/>
    <n v="11.76"/>
    <n v="12.01"/>
    <n v="73654.19"/>
    <n v="72518.86"/>
    <n v="82505.58"/>
    <n v="81235.8"/>
    <n v="1.2951856384879612E-4"/>
    <n v="48491.591087414665"/>
    <m/>
    <m/>
    <n v="22250139603.914188"/>
    <m/>
    <m/>
    <n v="26427506.930907119"/>
    <m/>
    <m/>
    <n v="16.572233506379053"/>
    <m/>
    <m/>
    <n v="149.84825268920264"/>
    <m/>
    <m/>
    <n v="35.371192979554344"/>
    <m/>
    <m/>
    <m/>
    <n v="46045.922499240565"/>
    <m/>
    <m/>
    <n v="531"/>
    <n v="0.97918401332223148"/>
    <n v="73846.81"/>
    <n v="423.3755641251534"/>
    <m/>
    <m/>
    <n v="2478.1277288688434"/>
    <n v="2.0015691801819515"/>
    <m/>
    <m/>
    <n v="4363687263.0031967"/>
    <m/>
    <m/>
    <m/>
    <n v="12.830433737721247"/>
    <m/>
    <m/>
    <m/>
    <n v="11.483693330577013"/>
    <m/>
    <m/>
    <m/>
    <m/>
    <m/>
    <n v="48491.591087414665"/>
    <m/>
  </r>
  <r>
    <x v="525"/>
    <n v="11.84"/>
    <n v="12.26"/>
    <n v="73197.94"/>
    <n v="72060.25"/>
    <n v="82377.83"/>
    <n v="81099.490000000005"/>
    <n v="1.2951856384879612E-4"/>
    <n v="48190.035432406177"/>
    <m/>
    <m/>
    <n v="21970571641.133434"/>
    <m/>
    <m/>
    <n v="26175933.078654066"/>
    <m/>
    <m/>
    <n v="16.623883467468492"/>
    <m/>
    <m/>
    <n v="149.61258245688705"/>
    <m/>
    <m/>
    <n v="35.433822710779801"/>
    <m/>
    <m/>
    <m/>
    <n v="45753.132382209224"/>
    <m/>
    <m/>
    <n v="532"/>
    <n v="0.965742251223491"/>
    <n v="73697.289999999994"/>
    <n v="422.48535091024979"/>
    <m/>
    <m/>
    <n v="2483.1452734048971"/>
    <n v="2.0054316994111625"/>
    <m/>
    <m/>
    <n v="4308350068.3368034"/>
    <m/>
    <m/>
    <m/>
    <n v="12.910972168762042"/>
    <m/>
    <m/>
    <m/>
    <n v="11.557385654792339"/>
    <m/>
    <m/>
    <m/>
    <m/>
    <m/>
    <n v="48190.035432406177"/>
    <m/>
  </r>
  <r>
    <x v="526"/>
    <n v="11.59"/>
    <n v="11.86"/>
    <n v="72727.23"/>
    <n v="71587.520000000004"/>
    <n v="82231.7"/>
    <n v="80945.119999999995"/>
    <n v="1.2951856384879612E-4"/>
    <n v="47878.974911788864"/>
    <m/>
    <m/>
    <n v="21684136843.125763"/>
    <m/>
    <m/>
    <n v="25917480.441770278"/>
    <m/>
    <m/>
    <n v="16.677657552176452"/>
    <m/>
    <m/>
    <n v="149.34354313985548"/>
    <m/>
    <m/>
    <n v="35.504554747138464"/>
    <m/>
    <m/>
    <m/>
    <n v="45451.397742548303"/>
    <m/>
    <m/>
    <n v="533"/>
    <n v="0.97723440134907258"/>
    <n v="73402.429999999993"/>
    <n v="420.762146805123"/>
    <m/>
    <m/>
    <n v="2493.0802413706951"/>
    <n v="2.013264489353749"/>
    <m/>
    <m/>
    <n v="4251679469.8913374"/>
    <m/>
    <m/>
    <m/>
    <n v="12.9950655129078"/>
    <m/>
    <m/>
    <m/>
    <n v="11.634280918700552"/>
    <m/>
    <m/>
    <m/>
    <m/>
    <m/>
    <n v="47878.974911788864"/>
    <m/>
  </r>
  <r>
    <x v="527"/>
    <n v="12.54"/>
    <n v="12.52"/>
    <n v="74050.2"/>
    <n v="72861.94"/>
    <n v="82617.78"/>
    <n v="81293.7"/>
    <n v="1.3092419111071507E-4"/>
    <n v="48746.368071649595"/>
    <m/>
    <m/>
    <n v="22461965584.964066"/>
    <m/>
    <m/>
    <n v="26606875.196226899"/>
    <m/>
    <m/>
    <n v="16.526965981797552"/>
    <m/>
    <m/>
    <n v="150.03373940713243"/>
    <m/>
    <m/>
    <n v="35.361622354817705"/>
    <m/>
    <m/>
    <m/>
    <n v="46255.697112232825"/>
    <m/>
    <m/>
    <n v="534"/>
    <n v="1.0015974440894568"/>
    <n v="74138.81"/>
    <n v="424.88372866571507"/>
    <m/>
    <m/>
    <n v="2468.0694286749772"/>
    <n v="1.9925004910469013"/>
    <m/>
    <m/>
    <n v="4402613402.8002796"/>
    <m/>
    <m/>
    <m/>
    <n v="12.761940571894321"/>
    <m/>
    <m/>
    <m/>
    <n v="11.430336804635525"/>
    <m/>
    <m/>
    <m/>
    <m/>
    <m/>
    <n v="48746.368071649595"/>
    <m/>
  </r>
  <r>
    <x v="528"/>
    <n v="11.99"/>
    <n v="12.29"/>
    <n v="73003.63"/>
    <n v="71822.63"/>
    <n v="82425.39"/>
    <n v="81093.75"/>
    <n v="1.3092419111071507E-4"/>
    <n v="48056.251646811201"/>
    <m/>
    <m/>
    <n v="21823036619.596416"/>
    <m/>
    <m/>
    <n v="26036713.07146354"/>
    <m/>
    <m/>
    <n v="16.644084691871857"/>
    <m/>
    <m/>
    <n v="149.68070967646744"/>
    <m/>
    <m/>
    <n v="35.451927774367533"/>
    <m/>
    <m/>
    <m/>
    <n v="45594.311519458504"/>
    <m/>
    <m/>
    <n v="535"/>
    <n v="0.97558991049633859"/>
    <n v="73822.52"/>
    <n v="423.03806106469068"/>
    <m/>
    <m/>
    <n v="2478.598673473964"/>
    <n v="2.0008111860843592"/>
    <m/>
    <m/>
    <n v="4276870637.3848763"/>
    <m/>
    <m/>
    <m/>
    <n v="12.943375298478101"/>
    <m/>
    <m/>
    <m/>
    <n v="11.594469329786468"/>
    <m/>
    <m/>
    <m/>
    <m/>
    <m/>
    <n v="48056.251646811201"/>
    <m/>
  </r>
  <r>
    <x v="529"/>
    <n v="11.99"/>
    <n v="12.38"/>
    <n v="73748.22"/>
    <n v="72545.77"/>
    <n v="82906.33"/>
    <n v="81556.3"/>
    <n v="1.3092419111071507E-4"/>
    <n v="48545.210723703814"/>
    <m/>
    <m/>
    <n v="22264391681.995041"/>
    <m/>
    <m/>
    <n v="26429045.042899571"/>
    <m/>
    <m/>
    <n v="16.559546305054564"/>
    <m/>
    <m/>
    <n v="150.55040350785163"/>
    <m/>
    <m/>
    <n v="35.253025087327401"/>
    <m/>
    <m/>
    <m/>
    <n v="46051.76828841024"/>
    <m/>
    <m/>
    <n v="536"/>
    <n v="0.96849757673667203"/>
    <n v="74265.67"/>
    <n v="425.54429076982166"/>
    <m/>
    <m/>
    <n v="2463.7198668151018"/>
    <n v="1.9886119676874858"/>
    <m/>
    <m/>
    <n v="4362846222.0592461"/>
    <m/>
    <m/>
    <m/>
    <n v="12.812459260150819"/>
    <m/>
    <m/>
    <m/>
    <n v="11.478809602038705"/>
    <m/>
    <m/>
    <m/>
    <m/>
    <m/>
    <n v="48545.210723703814"/>
    <m/>
  </r>
  <r>
    <x v="530"/>
    <n v="11.86"/>
    <n v="12.18"/>
    <n v="73458.25"/>
    <n v="72251.03"/>
    <n v="82854.100000000006"/>
    <n v="81494.25"/>
    <n v="1.3092419111071507E-4"/>
    <n v="48353.157170933046"/>
    <m/>
    <m/>
    <n v="22085372466.5364"/>
    <m/>
    <m/>
    <n v="26267095.390231349"/>
    <m/>
    <m/>
    <n v="16.592435383854227"/>
    <m/>
    <m/>
    <n v="150.45188990519233"/>
    <m/>
    <m/>
    <n v="35.283160553364752"/>
    <m/>
    <m/>
    <m/>
    <n v="45863.069427306895"/>
    <m/>
    <m/>
    <n v="537"/>
    <n v="0.97372742200328399"/>
    <n v="74497.710000000006"/>
    <n v="426.84055497530551"/>
    <m/>
    <m/>
    <n v="2456.0220764646506"/>
    <n v="1.9822107116981202"/>
    <m/>
    <m/>
    <n v="4327249525.733387"/>
    <m/>
    <m/>
    <m/>
    <n v="12.863914735165572"/>
    <m/>
    <m/>
    <m/>
    <n v="11.5265285512044"/>
    <m/>
    <m/>
    <m/>
    <m/>
    <m/>
    <n v="48353.157170933046"/>
    <m/>
  </r>
  <r>
    <x v="531"/>
    <n v="11.62"/>
    <n v="12.02"/>
    <n v="72564.600000000006"/>
    <n v="71362.600000000006"/>
    <n v="82515.839999999997"/>
    <n v="81150.880000000005"/>
    <n v="1.3092419111071507E-4"/>
    <n v="47763.756331962504"/>
    <m/>
    <m/>
    <n v="21544076402.2673"/>
    <m/>
    <m/>
    <n v="25781739.156306963"/>
    <m/>
    <m/>
    <n v="16.693694594062706"/>
    <m/>
    <m/>
    <n v="149.83400171370761"/>
    <m/>
    <m/>
    <n v="35.435151933685759"/>
    <m/>
    <m/>
    <m/>
    <n v="45297.537879744239"/>
    <m/>
    <m/>
    <n v="538"/>
    <n v="0.96672212978369376"/>
    <n v="73788.75"/>
    <n v="422.74550079191857"/>
    <m/>
    <m/>
    <n v="2479.3948943852333"/>
    <n v="2.0008847966969552"/>
    <m/>
    <m/>
    <n v="4220687815.7676945"/>
    <m/>
    <m/>
    <m/>
    <n v="13.021488501267273"/>
    <m/>
    <m/>
    <m/>
    <n v="11.669359837374412"/>
    <m/>
    <m/>
    <m/>
    <m/>
    <m/>
    <n v="47763.756331962504"/>
    <m/>
  </r>
  <r>
    <x v="532"/>
    <n v="12"/>
    <n v="12.33"/>
    <n v="72742.42"/>
    <n v="71509.440000000002"/>
    <n v="82196.58"/>
    <n v="80805.02"/>
    <n v="1.3247059104770642E-4"/>
    <n v="47877.299283503628"/>
    <m/>
    <m/>
    <n v="21638401034.28297"/>
    <m/>
    <m/>
    <n v="25858699.869510591"/>
    <m/>
    <m/>
    <n v="16.674258108495113"/>
    <m/>
    <m/>
    <n v="149.24336488888881"/>
    <m/>
    <m/>
    <n v="35.59636908097589"/>
    <m/>
    <m/>
    <m/>
    <n v="45385.997348382094"/>
    <m/>
    <m/>
    <n v="539"/>
    <n v="0.97323600973236013"/>
    <n v="73665.62"/>
    <n v="421.94121902627467"/>
    <m/>
    <m/>
    <n v="2483.5322173964737"/>
    <n v="2.0036537240265981"/>
    <m/>
    <m/>
    <n v="4237628864.8537679"/>
    <m/>
    <m/>
    <m/>
    <n v="12.992879086808248"/>
    <m/>
    <m/>
    <m/>
    <n v="11.648630383718039"/>
    <m/>
    <m/>
    <m/>
    <m/>
    <m/>
    <n v="47877.299283503628"/>
    <m/>
  </r>
  <r>
    <x v="533"/>
    <n v="11.99"/>
    <n v="12.1"/>
    <n v="72255.179999999993"/>
    <n v="71020.990000000005"/>
    <n v="81471.63"/>
    <n v="80081.64"/>
    <n v="1.3247059104770642E-4"/>
    <n v="47555.45011518422"/>
    <m/>
    <m/>
    <n v="21344658432.419067"/>
    <m/>
    <m/>
    <n v="25592893.033441797"/>
    <m/>
    <m/>
    <n v="16.730449082470304"/>
    <m/>
    <m/>
    <n v="147.92347469947262"/>
    <m/>
    <m/>
    <n v="35.918463028316751"/>
    <m/>
    <m/>
    <m/>
    <n v="45074.413690329471"/>
    <m/>
    <m/>
    <n v="540"/>
    <n v="0.99090909090909096"/>
    <n v="72692.06"/>
    <n v="416.33236088155098"/>
    <m/>
    <m/>
    <n v="2516.3544162128073"/>
    <n v="2.029941434596247"/>
    <m/>
    <m/>
    <n v="4179597200.1371908"/>
    <m/>
    <m/>
    <m/>
    <n v="13.081018532813017"/>
    <m/>
    <m/>
    <m/>
    <n v="11.729316989155103"/>
    <m/>
    <m/>
    <m/>
    <m/>
    <m/>
    <n v="47555.45011518422"/>
    <m/>
  </r>
  <r>
    <x v="534"/>
    <n v="11.78"/>
    <n v="12.11"/>
    <n v="71987.69"/>
    <n v="70748.66"/>
    <n v="81198.070000000007"/>
    <n v="79802.14"/>
    <n v="1.3247059104770642E-4"/>
    <n v="47378.243689195886"/>
    <m/>
    <m/>
    <n v="21182814597.961399"/>
    <m/>
    <m/>
    <n v="25444831.618587308"/>
    <m/>
    <m/>
    <n v="16.761767779600653"/>
    <m/>
    <m/>
    <n v="147.42319234165092"/>
    <m/>
    <m/>
    <n v="36.047266845447808"/>
    <m/>
    <m/>
    <m/>
    <n v="44900.010347372736"/>
    <m/>
    <m/>
    <n v="541"/>
    <n v="0.97274979355904212"/>
    <n v="72005.039999999994"/>
    <n v="412.36536078927594"/>
    <m/>
    <m/>
    <n v="2540.1367359190658"/>
    <n v="2.0489323701168325"/>
    <m/>
    <m/>
    <n v="4147404101.0330071"/>
    <m/>
    <m/>
    <m/>
    <n v="13.130566111828733"/>
    <m/>
    <m/>
    <m/>
    <n v="11.775417317445607"/>
    <m/>
    <m/>
    <m/>
    <m/>
    <m/>
    <n v="47378.243689195886"/>
    <m/>
  </r>
  <r>
    <x v="535"/>
    <n v="12.49"/>
    <n v="12.55"/>
    <n v="73930.25"/>
    <n v="72648.41"/>
    <n v="82510.929999999993"/>
    <n v="81081.86"/>
    <n v="1.3247059104770642E-4"/>
    <n v="48655.540864803304"/>
    <m/>
    <m/>
    <n v="22322368447.890926"/>
    <m/>
    <m/>
    <n v="26468810.320265763"/>
    <m/>
    <m/>
    <n v="16.535975907829656"/>
    <m/>
    <m/>
    <n v="149.80316775303027"/>
    <m/>
    <m/>
    <n v="35.472593807018903"/>
    <m/>
    <m/>
    <m/>
    <n v="46104.062380431293"/>
    <m/>
    <m/>
    <n v="542"/>
    <n v="0.99521912350597608"/>
    <n v="73784.94"/>
    <n v="422.5256683081268"/>
    <m/>
    <m/>
    <n v="2477.3468343196446"/>
    <n v="1.9980951733972632"/>
    <m/>
    <m/>
    <n v="4369989841.7961683"/>
    <m/>
    <m/>
    <m/>
    <n v="12.777387715904625"/>
    <m/>
    <m/>
    <m/>
    <n v="11.460316825340676"/>
    <m/>
    <m/>
    <m/>
    <m/>
    <m/>
    <n v="48655.540864803304"/>
    <m/>
  </r>
  <r>
    <x v="536"/>
    <n v="14.19"/>
    <n v="13.69"/>
    <n v="77419.42"/>
    <n v="76067.460000000006"/>
    <n v="83965.51"/>
    <n v="82500.509999999995"/>
    <n v="1.3247059104770642E-4"/>
    <n v="50950.617690284562"/>
    <m/>
    <m/>
    <n v="24425613715.631775"/>
    <m/>
    <m/>
    <n v="28336406.661640253"/>
    <m/>
    <m/>
    <n v="16.146129905468339"/>
    <m/>
    <m/>
    <n v="152.44032125514082"/>
    <m/>
    <m/>
    <n v="34.85527484191816"/>
    <m/>
    <m/>
    <m/>
    <n v="48272.173453409327"/>
    <m/>
    <m/>
    <n v="543"/>
    <n v="1.0365230094959825"/>
    <n v="75528.75"/>
    <n v="432.4777352408251"/>
    <m/>
    <m/>
    <n v="2418.7980005989025"/>
    <n v="1.9506878902197158"/>
    <m/>
    <m/>
    <n v="4781158126.7095623"/>
    <m/>
    <m/>
    <m/>
    <n v="12.175478787159042"/>
    <m/>
    <m/>
    <m/>
    <n v="10.922003049127616"/>
    <m/>
    <m/>
    <m/>
    <m/>
    <m/>
    <n v="50950.617690284562"/>
    <m/>
  </r>
  <r>
    <x v="537"/>
    <n v="13.57"/>
    <n v="13.29"/>
    <n v="77060.97"/>
    <n v="75685.039999999994"/>
    <n v="83323.92"/>
    <n v="81837.320000000007"/>
    <n v="1.3247059104770642E-4"/>
    <n v="50711.007864528961"/>
    <m/>
    <m/>
    <n v="24186350818.110275"/>
    <m/>
    <m/>
    <n v="28119876.854977038"/>
    <m/>
    <m/>
    <n v="16.184521182303033"/>
    <m/>
    <m/>
    <n v="151.26444180676253"/>
    <m/>
    <m/>
    <n v="35.14552866111611"/>
    <m/>
    <m/>
    <m/>
    <n v="48024.467437150895"/>
    <m/>
    <m/>
    <n v="544"/>
    <n v="1.0210684725357413"/>
    <n v="74783"/>
    <n v="428.10727130285301"/>
    <m/>
    <m/>
    <n v="2442.6805434577036"/>
    <n v="1.9693882753923106"/>
    <m/>
    <m/>
    <n v="4732606253.3334846"/>
    <m/>
    <m/>
    <m/>
    <n v="12.234979836988026"/>
    <m/>
    <m/>
    <m/>
    <n v="10.980056773145014"/>
    <m/>
    <m/>
    <m/>
    <m/>
    <m/>
    <n v="50711.007864528961"/>
    <m/>
  </r>
  <r>
    <x v="538"/>
    <n v="13.35"/>
    <n v="13.15"/>
    <n v="76132.97"/>
    <n v="74763.58"/>
    <n v="82989"/>
    <n v="81497.539999999994"/>
    <n v="1.3247059104770642E-4"/>
    <n v="50099.103357530956"/>
    <m/>
    <m/>
    <n v="23599475833.9062"/>
    <m/>
    <m/>
    <n v="27605410.296333004"/>
    <m/>
    <m/>
    <n v="16.28230779888851"/>
    <m/>
    <m/>
    <n v="150.65276174366988"/>
    <m/>
    <m/>
    <n v="35.294819002095217"/>
    <m/>
    <m/>
    <m/>
    <n v="47438.118959258878"/>
    <m/>
    <m/>
    <n v="545"/>
    <n v="1.0152091254752851"/>
    <n v="74377.63"/>
    <n v="425.75341940047196"/>
    <m/>
    <m/>
    <n v="2455.9213791008501"/>
    <n v="1.9798758757510051"/>
    <m/>
    <m/>
    <n v="4617212362.6643229"/>
    <m/>
    <m/>
    <m/>
    <n v="12.383363063461545"/>
    <m/>
    <m/>
    <m/>
    <n v="11.114799373858791"/>
    <m/>
    <m/>
    <m/>
    <m/>
    <m/>
    <n v="50099.103357530956"/>
    <m/>
  </r>
  <r>
    <x v="539"/>
    <n v="16.260000000000002"/>
    <n v="14.98"/>
    <n v="83750.55"/>
    <n v="82234.240000000005"/>
    <n v="85443.57"/>
    <n v="83897.2"/>
    <n v="1.3247059104770642E-4"/>
    <n v="55110.488287564891"/>
    <m/>
    <m/>
    <n v="28318244778.823063"/>
    <m/>
    <m/>
    <n v="31741996.282271307"/>
    <m/>
    <m/>
    <n v="15.468113600316203"/>
    <m/>
    <m/>
    <n v="155.10484426826721"/>
    <m/>
    <m/>
    <n v="34.258849112156291"/>
    <m/>
    <m/>
    <m/>
    <n v="52176.496227732605"/>
    <m/>
    <m/>
    <n v="546"/>
    <n v="1.0854472630173566"/>
    <n v="77281.67"/>
    <n v="442.34222206566392"/>
    <m/>
    <m/>
    <n v="2360.0310701226804"/>
    <n v="1.9023921887804178"/>
    <m/>
    <m/>
    <n v="5539764357.8788834"/>
    <m/>
    <m/>
    <m/>
    <n v="11.145451410137849"/>
    <m/>
    <m/>
    <m/>
    <n v="10.0051217758469"/>
    <m/>
    <m/>
    <m/>
    <m/>
    <m/>
    <n v="55110.488287564891"/>
    <m/>
  </r>
  <r>
    <x v="540"/>
    <n v="16.989999999999998"/>
    <n v="15.55"/>
    <n v="84970.8"/>
    <n v="83421.5"/>
    <n v="85456.01"/>
    <n v="83898.3"/>
    <n v="1.3247059104770642E-4"/>
    <n v="55912.087685091901"/>
    <m/>
    <m/>
    <n v="29138478823.901852"/>
    <m/>
    <m/>
    <n v="32428317.892157633"/>
    <m/>
    <m/>
    <n v="15.355758662254612"/>
    <m/>
    <m/>
    <n v="155.12364391467491"/>
    <m/>
    <m/>
    <n v="34.261671073645864"/>
    <m/>
    <m/>
    <m/>
    <n v="52927.950997957079"/>
    <m/>
    <m/>
    <n v="547"/>
    <n v="1.0926045016077168"/>
    <n v="77735.77"/>
    <n v="444.90664236579983"/>
    <m/>
    <m/>
    <n v="2346.1637441585453"/>
    <n v="1.8910346301653478"/>
    <m/>
    <m/>
    <n v="5699533406.522831"/>
    <m/>
    <m/>
    <m/>
    <n v="10.984026918476046"/>
    <m/>
    <m/>
    <m/>
    <n v="9.8616139850473665"/>
    <m/>
    <m/>
    <m/>
    <m/>
    <m/>
    <n v="55912.087685091901"/>
    <m/>
  </r>
  <r>
    <x v="541"/>
    <n v="17.18"/>
    <n v="15.44"/>
    <n v="86314.17"/>
    <n v="84729.32"/>
    <n v="86468.49"/>
    <n v="84881.21"/>
    <n v="1.3247059104770642E-4"/>
    <n v="56794.66082824632"/>
    <m/>
    <m/>
    <n v="30054723960.151695"/>
    <m/>
    <m/>
    <n v="33189779.842949819"/>
    <m/>
    <m/>
    <n v="15.234701878763648"/>
    <m/>
    <m/>
    <n v="156.95771647184779"/>
    <m/>
    <m/>
    <n v="33.863511808768443"/>
    <m/>
    <m/>
    <m/>
    <n v="53755.841636699304"/>
    <m/>
    <m/>
    <n v="548"/>
    <n v="1.1126943005181347"/>
    <n v="78798.100000000006"/>
    <n v="450.95148225958525"/>
    <m/>
    <m/>
    <n v="2314.101282690267"/>
    <n v="1.8650151120190144"/>
    <m/>
    <m/>
    <n v="5878041377.6072855"/>
    <m/>
    <m/>
    <m/>
    <n v="10.811323979829002"/>
    <m/>
    <m/>
    <m/>
    <n v="9.707937830068273"/>
    <m/>
    <m/>
    <m/>
    <m/>
    <m/>
    <n v="56794.66082824632"/>
    <m/>
  </r>
  <r>
    <x v="542"/>
    <n v="17.72"/>
    <n v="15.96"/>
    <n v="91588.89"/>
    <n v="89873.51"/>
    <n v="88615.21"/>
    <n v="86954.78"/>
    <n v="1.3148649290917191E-4"/>
    <n v="60261.01438687343"/>
    <m/>
    <m/>
    <n v="33712887045.907261"/>
    <m/>
    <m/>
    <n v="36208706.743525989"/>
    <m/>
    <m/>
    <n v="14.770224695102414"/>
    <m/>
    <m/>
    <n v="160.84267910583009"/>
    <m/>
    <m/>
    <n v="33.045624000712884"/>
    <m/>
    <m/>
    <m/>
    <n v="57013.568218751789"/>
    <m/>
    <m/>
    <n v="549"/>
    <n v="1.1102756892230574"/>
    <n v="81448.59"/>
    <n v="466.01072021888371"/>
    <m/>
    <m/>
    <n v="2236.2630821656644"/>
    <n v="1.8017700944629962"/>
    <m/>
    <m/>
    <n v="6591124657.1564445"/>
    <m/>
    <m/>
    <m/>
    <n v="10.1535148263956"/>
    <m/>
    <m/>
    <m/>
    <n v="9.1211499278419979"/>
    <m/>
    <m/>
    <m/>
    <m/>
    <m/>
    <n v="60261.01438687343"/>
    <m/>
  </r>
  <r>
    <x v="543"/>
    <n v="18.260000000000002"/>
    <n v="16.190000000000001"/>
    <n v="90765.83"/>
    <n v="89054.05"/>
    <n v="87791.56"/>
    <n v="86135.13"/>
    <n v="1.3148649290917191E-4"/>
    <n v="59718.024949732666"/>
    <m/>
    <m/>
    <n v="33100959575.346291"/>
    <m/>
    <m/>
    <n v="35712280.793246046"/>
    <m/>
    <m/>
    <n v="14.836890862790325"/>
    <m/>
    <m/>
    <n v="159.34381244523559"/>
    <m/>
    <m/>
    <n v="33.360269719606805"/>
    <m/>
    <m/>
    <m/>
    <n v="56491.753075881505"/>
    <m/>
    <m/>
    <n v="550"/>
    <n v="1.1278567016676961"/>
    <n v="80515.11"/>
    <n v="460.63381435024877"/>
    <m/>
    <m/>
    <n v="2261.8928304761016"/>
    <n v="1.8222473754149375"/>
    <m/>
    <m/>
    <n v="6470711823.9081659"/>
    <m/>
    <m/>
    <m/>
    <n v="10.245616606364175"/>
    <m/>
    <m/>
    <m/>
    <n v="9.2051857061599929"/>
    <m/>
    <m/>
    <m/>
    <m/>
    <m/>
    <n v="59718.024949732666"/>
    <m/>
  </r>
  <r>
    <x v="544"/>
    <n v="17.36"/>
    <n v="16.329999999999998"/>
    <n v="93398.26"/>
    <n v="91625.12"/>
    <n v="89924.09"/>
    <n v="88216.1"/>
    <n v="1.3148649290917191E-4"/>
    <n v="61448.494661182282"/>
    <m/>
    <m/>
    <n v="35015289031.605301"/>
    <m/>
    <m/>
    <n v="37257593.408244804"/>
    <m/>
    <m/>
    <n v="14.622052687461956"/>
    <m/>
    <m/>
    <n v="163.21042641156276"/>
    <m/>
    <m/>
    <n v="32.557383192606466"/>
    <m/>
    <m/>
    <m/>
    <n v="58120.694016314359"/>
    <m/>
    <m/>
    <n v="551"/>
    <n v="1.0630740967544399"/>
    <n v="83140.87"/>
    <n v="475.61887109220606"/>
    <m/>
    <m/>
    <n v="2188.1279468592138"/>
    <n v="1.7626531104122434"/>
    <m/>
    <m/>
    <n v="6844111643.7979012"/>
    <m/>
    <m/>
    <m/>
    <n v="9.949353083597499"/>
    <m/>
    <m/>
    <m/>
    <n v="8.9402685465549681"/>
    <m/>
    <m/>
    <m/>
    <m/>
    <m/>
    <n v="61448.494661182282"/>
    <m/>
  </r>
  <r>
    <x v="545"/>
    <n v="15.5"/>
    <n v="15.08"/>
    <n v="89663.49"/>
    <n v="87949.2"/>
    <n v="88530.64"/>
    <n v="86837.52"/>
    <n v="1.3148649290917191E-4"/>
    <n v="58989.879905555936"/>
    <m/>
    <m/>
    <n v="32208501985.601387"/>
    <m/>
    <m/>
    <n v="35014300.14570982"/>
    <m/>
    <m/>
    <n v="14.914690439544435"/>
    <m/>
    <m/>
    <n v="160.67742452322705"/>
    <m/>
    <m/>
    <n v="33.069292145591774"/>
    <m/>
    <m/>
    <m/>
    <n v="55786.997317906185"/>
    <m/>
    <m/>
    <n v="552"/>
    <n v="1.0278514588859415"/>
    <n v="81946.89"/>
    <n v="468.75193896626536"/>
    <m/>
    <m/>
    <n v="2219.551493497479"/>
    <n v="1.7877969543819547"/>
    <m/>
    <m/>
    <n v="6294739918.0138655"/>
    <m/>
    <m/>
    <m/>
    <n v="10.348030476944293"/>
    <m/>
    <m/>
    <m/>
    <n v="9.2998230848190016"/>
    <m/>
    <m/>
    <m/>
    <m/>
    <m/>
    <n v="58989.879905555936"/>
    <m/>
  </r>
  <r>
    <x v="546"/>
    <n v="14.26"/>
    <n v="14.55"/>
    <n v="87206.27"/>
    <n v="85527.39"/>
    <n v="88825.71"/>
    <n v="87115.53"/>
    <n v="1.3148649290917191E-4"/>
    <n v="57371.8685081597"/>
    <m/>
    <m/>
    <n v="30437311395.345661"/>
    <m/>
    <m/>
    <n v="33566913.913236663"/>
    <m/>
    <m/>
    <n v="15.119355850822991"/>
    <m/>
    <m/>
    <n v="161.20902667227881"/>
    <m/>
    <m/>
    <n v="32.966535978347622"/>
    <m/>
    <m/>
    <m/>
    <n v="54248.92920507877"/>
    <m/>
    <m/>
    <n v="553"/>
    <n v="0.98006872852233673"/>
    <n v="81698.98"/>
    <n v="467.29735573359403"/>
    <m/>
    <m/>
    <n v="2226.2661962855041"/>
    <n v="1.7930355047946769"/>
    <m/>
    <m/>
    <n v="5947869714.998086"/>
    <m/>
    <m/>
    <m/>
    <n v="10.632483413418468"/>
    <m/>
    <m/>
    <m/>
    <n v="9.5568103656276282"/>
    <m/>
    <m/>
    <m/>
    <m/>
    <m/>
    <n v="57371.8685081597"/>
    <m/>
  </r>
  <r>
    <x v="547"/>
    <n v="18.66"/>
    <n v="17.260000000000002"/>
    <n v="95265.27"/>
    <n v="93386.25"/>
    <n v="93132.71"/>
    <n v="91293.78"/>
    <n v="1.3190823834574594E-4"/>
    <n v="62667.666962103169"/>
    <m/>
    <m/>
    <n v="36043398755.095337"/>
    <m/>
    <m/>
    <n v="38188313.208074354"/>
    <m/>
    <m/>
    <n v="14.422111179980522"/>
    <m/>
    <m/>
    <n v="169.00927919482677"/>
    <m/>
    <m/>
    <n v="31.397307666897749"/>
    <m/>
    <m/>
    <m/>
    <n v="59225.443245804185"/>
    <m/>
    <m/>
    <n v="554"/>
    <n v="1.0811123986095017"/>
    <n v="85927.21"/>
    <n v="491.3282684321569"/>
    <m/>
    <m/>
    <n v="2111.0485336032984"/>
    <n v="1.6995945607488054"/>
    <m/>
    <m/>
    <n v="7039985148.4325647"/>
    <m/>
    <m/>
    <m/>
    <n v="9.6536971174169519"/>
    <m/>
    <m/>
    <m/>
    <n v="8.6819442110879663"/>
    <m/>
    <m/>
    <m/>
    <m/>
    <m/>
    <n v="62667.666962103169"/>
    <m/>
  </r>
  <r>
    <x v="548"/>
    <n v="16.440000000000001"/>
    <n v="16.03"/>
    <n v="93311.18"/>
    <n v="91458.39"/>
    <n v="92731.93"/>
    <n v="90888.87"/>
    <n v="1.3190823834574594E-4"/>
    <n v="61380.725283340529"/>
    <m/>
    <m/>
    <n v="34558239376.912483"/>
    <m/>
    <m/>
    <n v="37004530.381209381"/>
    <m/>
    <m/>
    <n v="14.570317080019894"/>
    <m/>
    <m/>
    <n v="168.27787460382066"/>
    <m/>
    <m/>
    <n v="31.539555833586892"/>
    <m/>
    <m/>
    <m/>
    <n v="58000.774569547357"/>
    <m/>
    <m/>
    <n v="555"/>
    <n v="1.0255770430442919"/>
    <n v="85037.62"/>
    <n v="486.20366242487631"/>
    <m/>
    <m/>
    <n v="2132.9038651683309"/>
    <n v="1.7170273980907773"/>
    <m/>
    <m/>
    <n v="6749091664.9971533"/>
    <m/>
    <m/>
    <m/>
    <n v="9.8525285405614369"/>
    <m/>
    <m/>
    <m/>
    <n v="8.8620148530544522"/>
    <m/>
    <m/>
    <m/>
    <m/>
    <m/>
    <n v="61380.725283340529"/>
    <m/>
  </r>
  <r>
    <x v="549"/>
    <n v="14.52"/>
    <n v="14.91"/>
    <n v="89389.45"/>
    <n v="87602.46"/>
    <n v="91341.98"/>
    <n v="89514.559999999998"/>
    <n v="1.3190823834574594E-4"/>
    <n v="58799.550988578463"/>
    <m/>
    <m/>
    <n v="31646998815.630486"/>
    <m/>
    <m/>
    <n v="34663168.866816252"/>
    <m/>
    <m/>
    <n v="14.876790348175522"/>
    <m/>
    <m/>
    <n v="165.75153197846831"/>
    <m/>
    <m/>
    <n v="32.019497371996131"/>
    <m/>
    <m/>
    <m/>
    <n v="55553.496891902578"/>
    <m/>
    <m/>
    <n v="556"/>
    <n v="0.97384305835010054"/>
    <n v="83848.649999999994"/>
    <n v="479.36827843971128"/>
    <m/>
    <m/>
    <n v="2162.7254748108535"/>
    <n v="1.7408693096210277"/>
    <m/>
    <m/>
    <n v="6179793463.3590479"/>
    <m/>
    <m/>
    <m/>
    <n v="10.26743768201986"/>
    <m/>
    <m/>
    <m/>
    <n v="9.236518354610304"/>
    <m/>
    <m/>
    <m/>
    <m/>
    <m/>
    <n v="58799.550988578463"/>
    <m/>
  </r>
  <r>
    <x v="550"/>
    <n v="14.32"/>
    <n v="14.9"/>
    <n v="87134.35"/>
    <n v="85380.88"/>
    <n v="91655.84"/>
    <n v="89810.33"/>
    <n v="1.3190823834574594E-4"/>
    <n v="57314.769555724029"/>
    <m/>
    <m/>
    <n v="30044481033.113068"/>
    <m/>
    <m/>
    <n v="33343469.168440383"/>
    <m/>
    <m/>
    <n v="15.06474544882677"/>
    <m/>
    <m/>
    <n v="166.31701499536823"/>
    <m/>
    <m/>
    <n v="31.916729293077932"/>
    <m/>
    <m/>
    <m/>
    <n v="54142.784114323316"/>
    <m/>
    <m/>
    <n v="557"/>
    <n v="0.96107382550335574"/>
    <n v="83976.59"/>
    <n v="480.06223264423767"/>
    <m/>
    <m/>
    <n v="2159.4254920771145"/>
    <n v="1.7380482407202631"/>
    <m/>
    <m/>
    <n v="5866159244.6780071"/>
    <m/>
    <m/>
    <m/>
    <n v="10.527327410036477"/>
    <m/>
    <m/>
    <m/>
    <n v="9.471653503929188"/>
    <m/>
    <m/>
    <m/>
    <m/>
    <m/>
    <n v="57314.769555724029"/>
    <m/>
  </r>
  <r>
    <x v="551"/>
    <n v="16.649999999999999"/>
    <n v="16.399999999999999"/>
    <n v="92301.29"/>
    <n v="90410.05"/>
    <n v="93365.23"/>
    <n v="91449.76"/>
    <n v="1.3162707290348408E-4"/>
    <n v="60709.010760295809"/>
    <m/>
    <m/>
    <n v="33592594979.659222"/>
    <m/>
    <m/>
    <n v="36285834.418163113"/>
    <m/>
    <m/>
    <n v="14.619085092906575"/>
    <m/>
    <m/>
    <n v="169.40645009918867"/>
    <m/>
    <m/>
    <n v="31.343007155483338"/>
    <m/>
    <m/>
    <m/>
    <n v="57325.947429357773"/>
    <m/>
    <m/>
    <n v="558"/>
    <n v="1.0152439024390243"/>
    <n v="86128.47"/>
    <n v="492.2483868364003"/>
    <m/>
    <m/>
    <n v="2104.0907311885035"/>
    <n v="1.6930296098596833"/>
    <m/>
    <m/>
    <n v="6556562369.7234211"/>
    <m/>
    <m/>
    <m/>
    <n v="9.9058544718108816"/>
    <m/>
    <m/>
    <m/>
    <n v="8.9162854847755977"/>
    <m/>
    <m/>
    <m/>
    <m/>
    <m/>
    <n v="60709.010760295809"/>
    <m/>
  </r>
  <r>
    <x v="552"/>
    <n v="17.34"/>
    <n v="17.03"/>
    <n v="94447.01"/>
    <n v="92499.9"/>
    <n v="93679.89"/>
    <n v="91745.93"/>
    <n v="1.3162707290348408E-4"/>
    <n v="62118.793098978655"/>
    <m/>
    <m/>
    <n v="35148634105.396996"/>
    <m/>
    <m/>
    <n v="37542702.8921277"/>
    <m/>
    <m/>
    <n v="14.449470038241344"/>
    <m/>
    <m/>
    <n v="169.97323997386533"/>
    <m/>
    <m/>
    <n v="31.244456135440782"/>
    <m/>
    <m/>
    <m/>
    <n v="58649.005589030319"/>
    <m/>
    <m/>
    <n v="559"/>
    <n v="1.0182031708749266"/>
    <n v="86169.44"/>
    <n v="492.44408777254722"/>
    <m/>
    <m/>
    <n v="2103.0898473082161"/>
    <n v="1.6920638478999399"/>
    <m/>
    <m/>
    <n v="6859444232.9580278"/>
    <m/>
    <m/>
    <m/>
    <n v="9.6764275648265485"/>
    <m/>
    <m/>
    <m/>
    <n v="8.7110077447747258"/>
    <m/>
    <m/>
    <m/>
    <m/>
    <m/>
    <n v="62118.793098978655"/>
    <m/>
  </r>
  <r>
    <x v="553"/>
    <n v="17.8"/>
    <n v="17.5"/>
    <n v="96928.9"/>
    <n v="94918.45"/>
    <n v="94580.59"/>
    <n v="92615.96"/>
    <n v="1.3162707290348408E-4"/>
    <n v="63749.603808477812"/>
    <m/>
    <m/>
    <n v="36989859112.089363"/>
    <m/>
    <m/>
    <n v="39013804.388612039"/>
    <m/>
    <m/>
    <n v="14.259923741645803"/>
    <m/>
    <m/>
    <n v="171.60328995555113"/>
    <m/>
    <m/>
    <n v="30.951092776580282"/>
    <m/>
    <m/>
    <m/>
    <n v="60180.374415082057"/>
    <m/>
    <m/>
    <n v="560"/>
    <n v="1.0171428571428571"/>
    <n v="87415.82"/>
    <n v="499.52793590343566"/>
    <m/>
    <m/>
    <n v="2072.6701402300687"/>
    <n v="1.6674312628431505"/>
    <m/>
    <m/>
    <n v="7217902111.0161972"/>
    <m/>
    <m/>
    <m/>
    <n v="9.4229838096067216"/>
    <m/>
    <m/>
    <m/>
    <n v="8.4840481131383552"/>
    <m/>
    <m/>
    <m/>
    <m/>
    <m/>
    <n v="63749.603808477812"/>
    <m/>
  </r>
  <r>
    <x v="554"/>
    <n v="18.350000000000001"/>
    <n v="17.72"/>
    <n v="100016.66"/>
    <n v="97929.68"/>
    <n v="96137.82"/>
    <n v="94128.66"/>
    <n v="1.3162707290348408E-4"/>
    <n v="65778.802597685499"/>
    <m/>
    <m/>
    <n v="39340220153.520439"/>
    <m/>
    <m/>
    <n v="40868960.878541596"/>
    <m/>
    <m/>
    <n v="14.033095643516527"/>
    <m/>
    <m/>
    <n v="174.42441342068332"/>
    <m/>
    <m/>
    <n v="30.448448792131181"/>
    <m/>
    <m/>
    <m/>
    <n v="62087.395375797794"/>
    <m/>
    <m/>
    <n v="561"/>
    <n v="1.0355530474040633"/>
    <n v="89045.34"/>
    <n v="508.79991455271437"/>
    <m/>
    <m/>
    <n v="2034.0334558529423"/>
    <n v="1.6361935273721322"/>
    <m/>
    <m/>
    <n v="7675610539.0973444"/>
    <m/>
    <m/>
    <m/>
    <n v="9.1236204333816495"/>
    <m/>
    <m/>
    <m/>
    <n v="8.2156743195801472"/>
    <m/>
    <m/>
    <m/>
    <m/>
    <m/>
    <n v="65778.802597685499"/>
    <m/>
  </r>
  <r>
    <x v="555"/>
    <n v="18.12"/>
    <n v="17.579999999999998"/>
    <n v="101050.6"/>
    <n v="98929.16"/>
    <n v="96829.58"/>
    <n v="94793.57"/>
    <n v="1.3162707290348408E-4"/>
    <n v="66457.182158941956"/>
    <m/>
    <m/>
    <n v="40146709752.142807"/>
    <m/>
    <m/>
    <n v="41493231.551779419"/>
    <m/>
    <m/>
    <n v="13.960852926881836"/>
    <m/>
    <m/>
    <n v="175.67520116957186"/>
    <m/>
    <m/>
    <n v="30.236227063928432"/>
    <m/>
    <m/>
    <m/>
    <n v="62718.878701925561"/>
    <m/>
    <m/>
    <n v="562"/>
    <n v="1.0307167235494883"/>
    <n v="89863.56"/>
    <n v="513.43508296778339"/>
    <m/>
    <m/>
    <n v="2015.3431251265058"/>
    <n v="1.6210051920061554"/>
    <m/>
    <m/>
    <n v="7832022682.4329967"/>
    <m/>
    <m/>
    <m/>
    <n v="9.0300832620396836"/>
    <m/>
    <m/>
    <m/>
    <n v="8.1325939370167522"/>
    <m/>
    <m/>
    <m/>
    <m/>
    <m/>
    <n v="66457.182158941956"/>
    <m/>
  </r>
  <r>
    <x v="556"/>
    <n v="20.96"/>
    <n v="18.920000000000002"/>
    <n v="104728.67"/>
    <n v="102490.95"/>
    <n v="100610.26"/>
    <n v="98457.32"/>
    <n v="1.3415782371595242E-4"/>
    <n v="68871.072365004584"/>
    <m/>
    <m/>
    <n v="43049034895.986565"/>
    <m/>
    <m/>
    <n v="43729658.925861724"/>
    <m/>
    <m/>
    <n v="13.707674412847991"/>
    <m/>
    <m/>
    <n v="182.52103105594324"/>
    <m/>
    <m/>
    <n v="29.076078192866181"/>
    <m/>
    <m/>
    <m/>
    <n v="64970.178003889392"/>
    <m/>
    <m/>
    <n v="563"/>
    <n v="1.1078224101479914"/>
    <n v="93784.92"/>
    <n v="535.71424848147888"/>
    <m/>
    <m/>
    <n v="1927.3999597639709"/>
    <n v="1.5498288506619697"/>
    <m/>
    <m/>
    <n v="8395133417.1094465"/>
    <m/>
    <m/>
    <m/>
    <n v="8.7037529539684648"/>
    <m/>
    <m/>
    <m/>
    <n v="7.8420186881578324"/>
    <m/>
    <m/>
    <m/>
    <m/>
    <m/>
    <n v="68871.072365004584"/>
    <m/>
  </r>
  <r>
    <x v="557"/>
    <n v="23.81"/>
    <n v="21.01"/>
    <n v="113499.64"/>
    <n v="111060.77"/>
    <n v="104985.65"/>
    <n v="102725.87"/>
    <n v="1.3415782371595242E-4"/>
    <n v="74637.167810831146"/>
    <m/>
    <m/>
    <n v="50252627636.486725"/>
    <m/>
    <m/>
    <n v="49212708.713921182"/>
    <m/>
    <m/>
    <n v="13.133994437016696"/>
    <m/>
    <m/>
    <n v="190.45395414044236"/>
    <m/>
    <m/>
    <n v="27.818207516026952"/>
    <m/>
    <m/>
    <m/>
    <n v="70400.22970516012"/>
    <m/>
    <m/>
    <n v="564"/>
    <n v="1.1332698714897667"/>
    <n v="98381.97"/>
    <n v="561.92944270984083"/>
    <m/>
    <m/>
    <n v="1832.9247073989536"/>
    <n v="1.4737212655717267"/>
    <m/>
    <m/>
    <n v="9798727788.0217934"/>
    <m/>
    <m/>
    <m/>
    <n v="7.9756138361883568"/>
    <m/>
    <m/>
    <m/>
    <n v="7.1870035992091754"/>
    <m/>
    <m/>
    <m/>
    <m/>
    <m/>
    <n v="74637.167810831146"/>
    <m/>
  </r>
  <r>
    <x v="558"/>
    <n v="21.46"/>
    <n v="19.53"/>
    <n v="115727.94"/>
    <n v="113226.29"/>
    <n v="106813.39"/>
    <n v="104500.49"/>
    <n v="1.3415782371595242E-4"/>
    <n v="76100.638403710269"/>
    <m/>
    <m/>
    <n v="52216975192.002357"/>
    <m/>
    <m/>
    <n v="50650363.857437663"/>
    <m/>
    <m/>
    <n v="13.005359808450235"/>
    <m/>
    <m/>
    <n v="193.76492354010927"/>
    <m/>
    <m/>
    <n v="27.340296135912595"/>
    <m/>
    <m/>
    <m/>
    <n v="71770.427217694189"/>
    <m/>
    <m/>
    <n v="565"/>
    <n v="1.0988223246287763"/>
    <n v="99400.13"/>
    <n v="567.70054826346711"/>
    <m/>
    <m/>
    <n v="1813.9556765888842"/>
    <n v="1.4583313944780374"/>
    <m/>
    <m/>
    <n v="10180505973.028191"/>
    <m/>
    <m/>
    <m/>
    <n v="7.8197369927226443"/>
    <m/>
    <m/>
    <m/>
    <n v="7.0475524623962134"/>
    <m/>
    <m/>
    <m/>
    <m/>
    <m/>
    <n v="76100.638403710269"/>
    <m/>
  </r>
  <r>
    <x v="559"/>
    <n v="15.9"/>
    <n v="15.88"/>
    <n v="96820.28"/>
    <n v="94712.16"/>
    <n v="97043.8"/>
    <n v="94928.43"/>
    <n v="1.3415782371595242E-4"/>
    <n v="63665.744488913391"/>
    <m/>
    <m/>
    <n v="35143645247.958794"/>
    <m/>
    <m/>
    <n v="38225979.111161754"/>
    <m/>
    <m/>
    <n v="14.068005696380922"/>
    <m/>
    <m/>
    <n v="176.03809771641772"/>
    <m/>
    <m/>
    <n v="29.847518938108323"/>
    <m/>
    <m/>
    <m/>
    <n v="60032.835039760481"/>
    <m/>
    <m/>
    <n v="566"/>
    <n v="1.0012594458438286"/>
    <n v="88870.48"/>
    <n v="507.52328826667878"/>
    <m/>
    <m/>
    <n v="2006.111545902075"/>
    <n v="1.6126624026408971"/>
    <m/>
    <m/>
    <n v="6850956243.0951042"/>
    <m/>
    <m/>
    <m/>
    <n v="9.0979529130301788"/>
    <m/>
    <m/>
    <m/>
    <n v="8.2007256444345309"/>
    <m/>
    <m/>
    <m/>
    <m/>
    <m/>
    <n v="63665.744488913391"/>
    <m/>
  </r>
  <r>
    <x v="560"/>
    <n v="17.25"/>
    <n v="16.79"/>
    <n v="99802.48"/>
    <n v="97616.72"/>
    <n v="98886.39"/>
    <n v="96718.12"/>
    <n v="1.3415782371595242E-4"/>
    <n v="65625.138224232869"/>
    <m/>
    <m/>
    <n v="37302479900.492622"/>
    <m/>
    <m/>
    <n v="39983059.276975513"/>
    <m/>
    <m/>
    <n v="13.851666083586558"/>
    <m/>
    <m/>
    <n v="179.37619427683683"/>
    <m/>
    <m/>
    <n v="29.287647957482761"/>
    <m/>
    <m/>
    <m/>
    <n v="61871.718821827701"/>
    <m/>
    <m/>
    <n v="567"/>
    <n v="1.0273972602739727"/>
    <n v="90613.47"/>
    <n v="517.43678414895271"/>
    <m/>
    <m/>
    <n v="1966.7662834100545"/>
    <n v="1.580883866546233"/>
    <m/>
    <m/>
    <n v="7270910975.4129877"/>
    <m/>
    <m/>
    <m/>
    <n v="8.8185331142363665"/>
    <m/>
    <m/>
    <m/>
    <n v="7.9500045088023894"/>
    <m/>
    <m/>
    <m/>
    <m/>
    <m/>
    <n v="65625.138224232869"/>
    <m/>
  </r>
  <r>
    <x v="561"/>
    <n v="17.829999999999998"/>
    <n v="17.84"/>
    <n v="100832.32000000001"/>
    <n v="98584.72"/>
    <n v="98709.84"/>
    <n v="96506.51"/>
    <n v="1.3500153825996009E-4"/>
    <n v="66297.459755707867"/>
    <m/>
    <m/>
    <n v="38052536663.068428"/>
    <m/>
    <m/>
    <n v="40573685.22317566"/>
    <m/>
    <m/>
    <n v="13.78111809474222"/>
    <m/>
    <m/>
    <n v="179.04284146820982"/>
    <m/>
    <m/>
    <n v="29.360358126481255"/>
    <m/>
    <m/>
    <m/>
    <n v="62478.724027303382"/>
    <m/>
    <m/>
    <n v="568"/>
    <n v="0.99943946188340793"/>
    <n v="90508.52"/>
    <n v="516.71642246281158"/>
    <m/>
    <m/>
    <n v="1969.0442242222084"/>
    <n v="1.5822648166176831"/>
    <m/>
    <m/>
    <n v="7414362926.7765741"/>
    <m/>
    <m/>
    <m/>
    <n v="8.7298656913549664"/>
    <m/>
    <m/>
    <m/>
    <n v="7.8734643923249941"/>
    <m/>
    <m/>
    <m/>
    <m/>
    <m/>
    <n v="66297.459755707867"/>
    <m/>
  </r>
  <r>
    <x v="562"/>
    <n v="16.690000000000001"/>
    <n v="17.100000000000001"/>
    <n v="99345.5"/>
    <n v="97117.74"/>
    <n v="96307.36"/>
    <n v="94144.63"/>
    <n v="1.3500153825996009E-4"/>
    <n v="65318.279787521322"/>
    <m/>
    <m/>
    <n v="36923378058.174088"/>
    <m/>
    <m/>
    <n v="39666719.50729008"/>
    <m/>
    <m/>
    <n v="13.883024747711961"/>
    <m/>
    <m/>
    <n v="174.68089239585498"/>
    <m/>
    <m/>
    <n v="30.081865539739635"/>
    <m/>
    <m/>
    <m/>
    <n v="61546.869756663684"/>
    <m/>
    <m/>
    <n v="569"/>
    <n v="0.97602339181286546"/>
    <n v="88652.24"/>
    <n v="506.07933376593445"/>
    <m/>
    <m/>
    <n v="2009.4282390369376"/>
    <n v="1.6145631321159002"/>
    <m/>
    <m/>
    <n v="7193463146.7135019"/>
    <m/>
    <m/>
    <m/>
    <n v="8.8593569320101118"/>
    <m/>
    <m/>
    <m/>
    <n v="7.9914078894501657"/>
    <m/>
    <m/>
    <m/>
    <m/>
    <m/>
    <n v="65318.279787521322"/>
    <m/>
  </r>
  <r>
    <x v="563"/>
    <n v="15.52"/>
    <n v="16.07"/>
    <n v="93680.320000000007"/>
    <n v="91566.49"/>
    <n v="92182.24"/>
    <n v="90099.43"/>
    <n v="1.3500153825996009E-4"/>
    <n v="61592.001131606856"/>
    <m/>
    <m/>
    <n v="32705234029.983479"/>
    <m/>
    <m/>
    <n v="36264472.883765899"/>
    <m/>
    <m/>
    <n v="14.2791560684089"/>
    <m/>
    <m/>
    <n v="167.1947326822584"/>
    <m/>
    <m/>
    <n v="31.37749624482478"/>
    <m/>
    <m/>
    <m/>
    <n v="58026.827515302772"/>
    <m/>
    <m/>
    <n v="570"/>
    <n v="0.96577473553204729"/>
    <n v="85081.81"/>
    <n v="485.65928673666843"/>
    <m/>
    <m/>
    <n v="2090.357078144722"/>
    <n v="1.6794297367710538"/>
    <m/>
    <m/>
    <n v="6370891744.947403"/>
    <m/>
    <m/>
    <m/>
    <n v="9.3653215591896011"/>
    <m/>
    <m/>
    <m/>
    <n v="8.4490248149040887"/>
    <m/>
    <m/>
    <m/>
    <m/>
    <m/>
    <n v="61592.001131606856"/>
    <m/>
  </r>
  <r>
    <x v="564"/>
    <n v="15.88"/>
    <n v="16.149999999999999"/>
    <n v="94199.01"/>
    <n v="92061.11"/>
    <n v="93552.44"/>
    <n v="91426.51"/>
    <n v="1.3500153825996009E-4"/>
    <n v="61931.514104510847"/>
    <m/>
    <m/>
    <n v="33061534063.797031"/>
    <m/>
    <m/>
    <n v="36557078.766731955"/>
    <m/>
    <m/>
    <n v="14.239946044507358"/>
    <m/>
    <m/>
    <n v="169.67578356414791"/>
    <m/>
    <m/>
    <n v="30.918365362695948"/>
    <m/>
    <m/>
    <m/>
    <n v="58338.240346916406"/>
    <m/>
    <m/>
    <n v="571"/>
    <n v="0.98328173374613015"/>
    <n v="85790.43"/>
    <n v="489.66595508996414"/>
    <m/>
    <m/>
    <n v="2072.9471425460915"/>
    <n v="1.6652844127108852"/>
    <m/>
    <m/>
    <n v="6439502763.3457117"/>
    <m/>
    <m/>
    <m/>
    <n v="9.314298523719275"/>
    <m/>
    <m/>
    <m/>
    <n v="8.4042088891471511"/>
    <m/>
    <m/>
    <m/>
    <m/>
    <m/>
    <n v="61931.514104510847"/>
    <m/>
  </r>
  <r>
    <x v="565"/>
    <n v="15.89"/>
    <n v="16.440000000000001"/>
    <n v="93693.43"/>
    <n v="91554.57"/>
    <n v="93071.79"/>
    <n v="90944.44"/>
    <n v="1.3500153825996009E-4"/>
    <n v="61597.616515034082"/>
    <m/>
    <m/>
    <n v="32700646866.678596"/>
    <m/>
    <m/>
    <n v="36254139.662123807"/>
    <m/>
    <m/>
    <n v="14.278476170754434"/>
    <m/>
    <m/>
    <n v="168.79991403813477"/>
    <m/>
    <m/>
    <n v="31.084436917522115"/>
    <m/>
    <m/>
    <m/>
    <n v="58015.228045406337"/>
    <m/>
    <m/>
    <n v="572"/>
    <n v="0.96654501216545008"/>
    <n v="84987.7"/>
    <n v="485.04633739968102"/>
    <m/>
    <m/>
    <n v="2092.3434418738375"/>
    <n v="1.6807069274884778"/>
    <m/>
    <m/>
    <n v="6368425094.3657446"/>
    <m/>
    <m/>
    <m/>
    <n v="9.3651115911152534"/>
    <m/>
    <m/>
    <m/>
    <n v="8.4512789244240558"/>
    <m/>
    <m/>
    <m/>
    <m/>
    <m/>
    <n v="61597.616515034082"/>
    <m/>
  </r>
  <r>
    <x v="566"/>
    <n v="15.62"/>
    <n v="15.88"/>
    <n v="92927.28"/>
    <n v="90768.83"/>
    <n v="92862.49"/>
    <n v="90703.09"/>
    <n v="1.3711111114722563E-4"/>
    <n v="61089.451476754613"/>
    <m/>
    <m/>
    <n v="32148221798.639389"/>
    <m/>
    <m/>
    <n v="35783811.186544783"/>
    <m/>
    <m/>
    <n v="14.337801951205046"/>
    <m/>
    <m/>
    <n v="168.40799674260938"/>
    <m/>
    <m/>
    <n v="31.176292044506528"/>
    <m/>
    <m/>
    <m/>
    <n v="57511.313700392588"/>
    <m/>
    <m/>
    <n v="573"/>
    <n v="0.98362720403022663"/>
    <n v="84477.52"/>
    <n v="482.02168131117253"/>
    <m/>
    <m/>
    <n v="2104.9037509206191"/>
    <n v="1.6903153991099025"/>
    <m/>
    <m/>
    <n v="6258482097.8280878"/>
    <m/>
    <m/>
    <m/>
    <n v="9.4441651709806962"/>
    <m/>
    <m/>
    <m/>
    <n v="8.5263161598047326"/>
    <m/>
    <m/>
    <m/>
    <m/>
    <m/>
    <n v="61089.451476754613"/>
    <m/>
  </r>
  <r>
    <x v="567"/>
    <n v="16.399999999999999"/>
    <n v="16.68"/>
    <n v="95249.38"/>
    <n v="93024.55"/>
    <n v="93724.92"/>
    <n v="91533.03"/>
    <n v="1.3711111114722563E-4"/>
    <n v="62614.449667324188"/>
    <m/>
    <m/>
    <n v="33749171035.153728"/>
    <m/>
    <m/>
    <n v="37116469.685275264"/>
    <m/>
    <m/>
    <n v="14.159005619320775"/>
    <m/>
    <m/>
    <n v="169.96788640160122"/>
    <m/>
    <m/>
    <n v="30.89411961844781"/>
    <m/>
    <m/>
    <m/>
    <n v="58938.487476588962"/>
    <m/>
    <m/>
    <n v="574"/>
    <n v="0.98321342925659461"/>
    <n v="85820.89"/>
    <n v="489.64860263457638"/>
    <m/>
    <m/>
    <n v="2071.4313602553366"/>
    <n v="1.6632781494149445"/>
    <m/>
    <m/>
    <n v="6569323073.1923084"/>
    <m/>
    <m/>
    <m/>
    <n v="9.2090368114026369"/>
    <m/>
    <m/>
    <m/>
    <n v="8.3152589211117345"/>
    <m/>
    <m/>
    <m/>
    <m/>
    <m/>
    <n v="62614.449667324188"/>
    <m/>
  </r>
  <r>
    <x v="568"/>
    <n v="15.79"/>
    <n v="16.39"/>
    <n v="95315.839999999997"/>
    <n v="93076.7"/>
    <n v="93639.42"/>
    <n v="91436.98"/>
    <n v="1.3711111114722563E-4"/>
    <n v="62656.610903429995"/>
    <m/>
    <m/>
    <n v="33790116139.58215"/>
    <m/>
    <m/>
    <n v="37146429.360368662"/>
    <m/>
    <m/>
    <n v="14.154396931541896"/>
    <m/>
    <m/>
    <n v="169.80869356792971"/>
    <m/>
    <m/>
    <n v="30.929634814182556"/>
    <m/>
    <m/>
    <m/>
    <n v="58969.472625485359"/>
    <m/>
    <m/>
    <n v="575"/>
    <n v="0.96339231238560086"/>
    <n v="85554.29"/>
    <n v="488.08940998801592"/>
    <m/>
    <m/>
    <n v="2077.8661991464746"/>
    <n v="1.6682869132463465"/>
    <m/>
    <m/>
    <n v="6576467034.5826426"/>
    <m/>
    <m/>
    <m/>
    <n v="9.2034455084862437"/>
    <m/>
    <m/>
    <m/>
    <n v="8.3114294448525534"/>
    <m/>
    <m/>
    <m/>
    <m/>
    <m/>
    <n v="62656.610903429995"/>
    <m/>
  </r>
  <r>
    <x v="569"/>
    <n v="13.03"/>
    <n v="14.09"/>
    <n v="87242.99"/>
    <n v="85180.73"/>
    <n v="90527.08"/>
    <n v="88385.31"/>
    <n v="1.3711111114722563E-4"/>
    <n v="57348.46159250896"/>
    <m/>
    <m/>
    <n v="28059665031.034363"/>
    <m/>
    <m/>
    <n v="32418475.709371146"/>
    <m/>
    <m/>
    <n v="14.754109479514213"/>
    <m/>
    <m/>
    <n v="164.16067459896684"/>
    <m/>
    <m/>
    <n v="31.965098292676263"/>
    <m/>
    <m/>
    <m/>
    <n v="53965.037401537294"/>
    <m/>
    <m/>
    <n v="576"/>
    <n v="0.92476933995741661"/>
    <n v="82406.16"/>
    <n v="470.09253919496228"/>
    <m/>
    <m/>
    <n v="2154.325169439127"/>
    <n v="1.7295106845389039"/>
    <m/>
    <m/>
    <n v="5460480965.9891624"/>
    <m/>
    <m/>
    <m/>
    <n v="9.9837358209970741"/>
    <m/>
    <m/>
    <m/>
    <n v="9.0174152073440421"/>
    <m/>
    <m/>
    <m/>
    <m/>
    <m/>
    <n v="57348.46159250896"/>
    <m/>
  </r>
  <r>
    <x v="570"/>
    <n v="13.08"/>
    <n v="14.47"/>
    <n v="85306.82"/>
    <n v="83278.649999999994"/>
    <n v="90206.47"/>
    <n v="88060.17"/>
    <n v="1.3711111114722563E-4"/>
    <n v="56074.368848726088"/>
    <m/>
    <m/>
    <n v="26808987817.188141"/>
    <m/>
    <m/>
    <n v="31331566.253554001"/>
    <m/>
    <m/>
    <n v="14.918164204875442"/>
    <m/>
    <m/>
    <n v="163.57529578945048"/>
    <m/>
    <m/>
    <n v="32.085899473320914"/>
    <m/>
    <m/>
    <m/>
    <n v="52758.162248941429"/>
    <m/>
    <m/>
    <n v="577"/>
    <n v="0.9039391845196959"/>
    <n v="81709.56"/>
    <n v="466.08233313597265"/>
    <m/>
    <m/>
    <n v="2172.5362220234401"/>
    <n v="1.7439653393880208"/>
    <m/>
    <m/>
    <n v="5216440824.1225548"/>
    <m/>
    <m/>
    <m/>
    <n v="10.206196594454752"/>
    <m/>
    <m/>
    <m/>
    <n v="9.2196965133561122"/>
    <m/>
    <m/>
    <m/>
    <m/>
    <m/>
    <n v="56074.368848726088"/>
    <m/>
  </r>
  <r>
    <x v="571"/>
    <n v="13.05"/>
    <n v="14.52"/>
    <n v="83711.850000000006"/>
    <n v="81687.34"/>
    <n v="90065.82"/>
    <n v="87886.64"/>
    <n v="1.3851772053508071E-4"/>
    <n v="55021.92892016314"/>
    <m/>
    <m/>
    <n v="25791660345.978153"/>
    <m/>
    <m/>
    <n v="30430452.135820121"/>
    <m/>
    <m/>
    <n v="15.05865189100639"/>
    <m/>
    <m/>
    <n v="163.3083023609644"/>
    <m/>
    <m/>
    <n v="32.158920881158025"/>
    <m/>
    <m/>
    <m/>
    <n v="51744.633016534666"/>
    <m/>
    <m/>
    <n v="578"/>
    <n v="0.89876033057851246"/>
    <n v="81218.09"/>
    <n v="463.17040904775598"/>
    <m/>
    <m/>
    <n v="2185.6036816577575"/>
    <n v="1.7539561224964586"/>
    <m/>
    <m/>
    <n v="5016579431.3992844"/>
    <m/>
    <m/>
    <m/>
    <n v="10.399765987391188"/>
    <m/>
    <m/>
    <m/>
    <n v="9.3986914220911828"/>
    <m/>
    <m/>
    <m/>
    <m/>
    <m/>
    <n v="55021.92892016314"/>
    <m/>
  </r>
  <r>
    <x v="572"/>
    <n v="14.15"/>
    <n v="15.17"/>
    <n v="86945.03"/>
    <n v="84819.7"/>
    <n v="91547.75"/>
    <n v="89308.37"/>
    <n v="1.3851772053508071E-4"/>
    <n v="57144.239044304763"/>
    <m/>
    <m/>
    <n v="27774842741.984299"/>
    <m/>
    <m/>
    <n v="32178599.746552501"/>
    <m/>
    <m/>
    <n v="14.768599120515402"/>
    <m/>
    <m/>
    <n v="165.98725857495944"/>
    <m/>
    <m/>
    <n v="31.645115441604695"/>
    <m/>
    <m/>
    <m/>
    <n v="53725.071861203047"/>
    <m/>
    <m/>
    <n v="579"/>
    <n v="0.93276203032300598"/>
    <n v="82889.279999999999"/>
    <n v="472.62705286374973"/>
    <m/>
    <m/>
    <n v="2140.6314468175929"/>
    <n v="1.7175400423149285"/>
    <m/>
    <m/>
    <n v="5400944120.9431887"/>
    <m/>
    <m/>
    <m/>
    <n v="10.000047879472666"/>
    <m/>
    <m/>
    <m/>
    <n v="9.0401272515344218"/>
    <m/>
    <m/>
    <m/>
    <m/>
    <m/>
    <n v="57144.239044304763"/>
    <m/>
  </r>
  <r>
    <x v="573"/>
    <n v="13.65"/>
    <n v="14.85"/>
    <n v="86969.5"/>
    <n v="84831.83"/>
    <n v="92090.53"/>
    <n v="89825.5"/>
    <n v="1.3851772053508071E-4"/>
    <n v="57158.9280720842"/>
    <m/>
    <m/>
    <n v="27785379333.846794"/>
    <m/>
    <m/>
    <n v="32184417.89437433"/>
    <m/>
    <m/>
    <n v="14.766875523653914"/>
    <m/>
    <m/>
    <n v="166.9673136897058"/>
    <m/>
    <m/>
    <n v="31.465072354390109"/>
    <m/>
    <m/>
    <m/>
    <n v="53730.881648151772"/>
    <m/>
    <m/>
    <n v="580"/>
    <n v="0.91919191919191923"/>
    <n v="83535.81"/>
    <n v="476.27631587246748"/>
    <m/>
    <m/>
    <n v="2123.9346864004319"/>
    <n v="1.7039818188140927"/>
    <m/>
    <m/>
    <n v="5402306834.1900654"/>
    <m/>
    <m/>
    <m/>
    <n v="9.9981520912764861"/>
    <m/>
    <m/>
    <m/>
    <n v="9.0397521555828337"/>
    <m/>
    <m/>
    <m/>
    <m/>
    <m/>
    <n v="57158.9280720842"/>
    <m/>
  </r>
  <r>
    <x v="574"/>
    <n v="13.97"/>
    <n v="15.34"/>
    <n v="87987.71"/>
    <n v="85813.26"/>
    <n v="93400.51"/>
    <n v="91090.81"/>
    <n v="1.3851772053508071E-4"/>
    <n v="57826.7157484036"/>
    <m/>
    <m/>
    <n v="28430937064.500629"/>
    <m/>
    <m/>
    <n v="32741832.807035681"/>
    <m/>
    <m/>
    <n v="14.680791930955847"/>
    <m/>
    <m/>
    <n v="169.3382804333406"/>
    <m/>
    <m/>
    <n v="31.024995226605856"/>
    <m/>
    <m/>
    <m/>
    <n v="54350.605903961623"/>
    <m/>
    <m/>
    <n v="581"/>
    <n v="0.91069100391134294"/>
    <n v="84828.52"/>
    <n v="483.60888969949366"/>
    <m/>
    <m/>
    <n v="2091.0669664554562"/>
    <n v="1.6774538075105343"/>
    <m/>
    <m/>
    <n v="5527120491.8671751"/>
    <m/>
    <m/>
    <m/>
    <n v="9.8820219453023928"/>
    <m/>
    <m/>
    <m/>
    <n v="8.9360773382521916"/>
    <m/>
    <m/>
    <m/>
    <m/>
    <m/>
    <n v="57826.7157484036"/>
    <m/>
  </r>
  <r>
    <x v="575"/>
    <n v="14.02"/>
    <n v="15.33"/>
    <n v="88085.98"/>
    <n v="85873.44"/>
    <n v="93742.23"/>
    <n v="91386.22"/>
    <n v="1.3767373306250441E-4"/>
    <n v="57887.065439526501"/>
    <m/>
    <m/>
    <n v="28478712410.336155"/>
    <m/>
    <m/>
    <n v="32772961.662688702"/>
    <m/>
    <m/>
    <n v="14.673654014427534"/>
    <m/>
    <m/>
    <n v="169.94539811077624"/>
    <m/>
    <m/>
    <n v="30.933722344374488"/>
    <m/>
    <m/>
    <m/>
    <n v="54383.032857154874"/>
    <m/>
    <m/>
    <n v="582"/>
    <n v="0.91454664057403778"/>
    <n v="85080.06"/>
    <n v="484.92931290671845"/>
    <m/>
    <m/>
    <n v="2084.8663751361432"/>
    <n v="1.6720041128424759"/>
    <m/>
    <m/>
    <n v="5534313188.9303265"/>
    <m/>
    <m/>
    <m/>
    <n v="9.8737120368759257"/>
    <m/>
    <m/>
    <m/>
    <n v="8.932530799795197"/>
    <m/>
    <m/>
    <m/>
    <m/>
    <m/>
    <n v="57887.065439526501"/>
    <m/>
  </r>
  <r>
    <x v="576"/>
    <n v="13.14"/>
    <n v="14.69"/>
    <n v="86484.02"/>
    <n v="84299.9"/>
    <n v="93077.99"/>
    <n v="90726.1"/>
    <n v="1.3767373306250441E-4"/>
    <n v="56832.926802191534"/>
    <m/>
    <m/>
    <n v="27437564686.720898"/>
    <m/>
    <m/>
    <n v="31871092.803473707"/>
    <m/>
    <m/>
    <n v="14.807424205647614"/>
    <m/>
    <m/>
    <n v="168.73708212861649"/>
    <m/>
    <m/>
    <n v="31.160306393209861"/>
    <m/>
    <m/>
    <m/>
    <n v="53384.659952668437"/>
    <m/>
    <m/>
    <n v="583"/>
    <n v="0.89448604492852291"/>
    <n v="84325.23"/>
    <n v="480.58949329745701"/>
    <m/>
    <m/>
    <n v="2103.3633024531205"/>
    <n v="1.6866782245753584"/>
    <m/>
    <m/>
    <n v="5331312648.6553402"/>
    <m/>
    <m/>
    <m/>
    <n v="10.054169072985522"/>
    <m/>
    <m/>
    <m/>
    <n v="9.0971258569808331"/>
    <m/>
    <m/>
    <m/>
    <m/>
    <m/>
    <n v="56832.926802191534"/>
    <m/>
  </r>
  <r>
    <x v="577"/>
    <n v="14.49"/>
    <n v="15.57"/>
    <n v="88864.76"/>
    <n v="86608.91"/>
    <n v="94231.73"/>
    <n v="91838.2"/>
    <n v="1.3767373306250441E-4"/>
    <n v="58396.004863695664"/>
    <m/>
    <m/>
    <n v="28943293832.989193"/>
    <m/>
    <m/>
    <n v="33179418.780320287"/>
    <m/>
    <m/>
    <n v="14.603973182887758"/>
    <m/>
    <m/>
    <n v="170.82448230844946"/>
    <m/>
    <m/>
    <n v="30.781449402926736"/>
    <m/>
    <m/>
    <m/>
    <n v="54844.976182720347"/>
    <m/>
    <m/>
    <n v="584"/>
    <n v="0.93063583815028905"/>
    <n v="85540.15"/>
    <n v="487.47554450567543"/>
    <m/>
    <m/>
    <n v="2073.0589896938632"/>
    <n v="1.662219738809231"/>
    <m/>
    <m/>
    <n v="5623176976.2289371"/>
    <m/>
    <m/>
    <m/>
    <n v="9.7783256695250778"/>
    <m/>
    <m/>
    <m/>
    <n v="8.8488426005601575"/>
    <m/>
    <m/>
    <m/>
    <m/>
    <m/>
    <n v="58396.004863695664"/>
    <m/>
  </r>
  <r>
    <x v="578"/>
    <n v="17.79"/>
    <n v="17.62"/>
    <n v="96295.09"/>
    <n v="93838.7"/>
    <n v="97603.37"/>
    <n v="95111.56"/>
    <n v="1.3767373306250441E-4"/>
    <n v="63277.180168634914"/>
    <m/>
    <m/>
    <n v="33778574243.089455"/>
    <m/>
    <m/>
    <n v="37332702.572915904"/>
    <m/>
    <m/>
    <n v="13.993797848786683"/>
    <m/>
    <m/>
    <n v="176.93231996892976"/>
    <m/>
    <m/>
    <n v="29.687304746795903"/>
    <m/>
    <m/>
    <m/>
    <n v="59421.159217884036"/>
    <m/>
    <m/>
    <n v="585"/>
    <n v="1.0096481271282631"/>
    <n v="89429.47"/>
    <n v="509.60017740174806"/>
    <m/>
    <m/>
    <n v="1978.8016171057143"/>
    <n v="1.5864919064338356"/>
    <m/>
    <m/>
    <n v="6561759687.1078434"/>
    <m/>
    <m/>
    <m/>
    <n v="8.9616499639314515"/>
    <m/>
    <m/>
    <m/>
    <n v="8.1109906919049362"/>
    <m/>
    <m/>
    <m/>
    <m/>
    <m/>
    <n v="63277.180168634914"/>
    <m/>
  </r>
  <r>
    <x v="579"/>
    <n v="18.05"/>
    <n v="17.87"/>
    <n v="99284.44"/>
    <n v="96738.880000000005"/>
    <n v="98864.15"/>
    <n v="96327.06"/>
    <n v="1.3767373306250441E-4"/>
    <n v="65239.943278247039"/>
    <m/>
    <m/>
    <n v="35869812805.613251"/>
    <m/>
    <m/>
    <n v="39062093.627079844"/>
    <m/>
    <m/>
    <n v="13.776928784965538"/>
    <m/>
    <m/>
    <n v="179.21345233850886"/>
    <m/>
    <m/>
    <n v="29.31085996348342"/>
    <m/>
    <m/>
    <m/>
    <n v="61255.494535922946"/>
    <m/>
    <m/>
    <n v="586"/>
    <n v="1.0100727476217124"/>
    <n v="90579.66"/>
    <n v="516.11405699958925"/>
    <m/>
    <m/>
    <n v="1953.3514178371863"/>
    <n v="1.5659389107370727"/>
    <m/>
    <m/>
    <n v="6967120545.6803312"/>
    <m/>
    <m/>
    <m/>
    <n v="8.6842766094891211"/>
    <m/>
    <m/>
    <m/>
    <n v="7.8611037498939851"/>
    <m/>
    <m/>
    <m/>
    <m/>
    <m/>
    <n v="65239.943278247039"/>
    <m/>
  </r>
  <r>
    <x v="580"/>
    <n v="18.64"/>
    <n v="18.079999999999998"/>
    <n v="98493.38"/>
    <n v="95928.14"/>
    <n v="98534.35"/>
    <n v="95965.94"/>
    <n v="1.3879906425406929E-4"/>
    <n v="64715.402447788067"/>
    <m/>
    <m/>
    <n v="35278487844.443115"/>
    <m/>
    <m/>
    <n v="38567142.568882778"/>
    <m/>
    <m/>
    <n v="13.832782849489668"/>
    <m/>
    <m/>
    <n v="178.60255031085745"/>
    <m/>
    <m/>
    <n v="29.429730426047005"/>
    <m/>
    <m/>
    <m/>
    <n v="60735.777208855237"/>
    <m/>
    <m/>
    <n v="587"/>
    <n v="1.0309734513274338"/>
    <n v="89895.91"/>
    <n v="512.0981403010386"/>
    <m/>
    <m/>
    <n v="1968.0964945127464"/>
    <n v="1.5773109173903248"/>
    <m/>
    <m/>
    <n v="6849649265.8352356"/>
    <m/>
    <m/>
    <m/>
    <n v="8.7558334367235116"/>
    <m/>
    <m/>
    <m/>
    <n v="7.929380024635444"/>
    <m/>
    <m/>
    <m/>
    <m/>
    <m/>
    <n v="64715.402447788067"/>
    <m/>
  </r>
  <r>
    <x v="581"/>
    <n v="17.739999999999998"/>
    <n v="17.350000000000001"/>
    <n v="97234.02"/>
    <n v="94688.27"/>
    <n v="96940.37"/>
    <n v="94400.19"/>
    <n v="1.3879906425406929E-4"/>
    <n v="63886.377961748396"/>
    <m/>
    <m/>
    <n v="34369756310.933868"/>
    <m/>
    <m/>
    <n v="37818148.358991623"/>
    <m/>
    <m/>
    <n v="13.921547762758101"/>
    <m/>
    <m/>
    <n v="175.70903079011671"/>
    <m/>
    <m/>
    <n v="29.912941831876818"/>
    <m/>
    <m/>
    <m/>
    <n v="59948.67786877069"/>
    <m/>
    <m/>
    <n v="588"/>
    <n v="1.0224783861671467"/>
    <n v="88649.63"/>
    <n v="504.95919046659372"/>
    <m/>
    <m/>
    <n v="1995.3813765410985"/>
    <n v="1.5990265152466407"/>
    <m/>
    <m/>
    <n v="6672361148.0317383"/>
    <m/>
    <m/>
    <m/>
    <n v="8.8685893966686127"/>
    <m/>
    <m/>
    <m/>
    <n v="8.0326849080639207"/>
    <m/>
    <m/>
    <m/>
    <m/>
    <m/>
    <n v="63886.377961748396"/>
    <m/>
  </r>
  <r>
    <x v="582"/>
    <n v="15.55"/>
    <n v="15.93"/>
    <n v="92065.58"/>
    <n v="89642.01"/>
    <n v="91748.79"/>
    <n v="89331.55"/>
    <n v="1.3879906425406929E-4"/>
    <n v="60489.045124993274"/>
    <m/>
    <m/>
    <n v="30709267780.407356"/>
    <m/>
    <m/>
    <n v="34793789.164001867"/>
    <m/>
    <m/>
    <n v="14.291864980855186"/>
    <m/>
    <m/>
    <n v="166.29499018263076"/>
    <m/>
    <m/>
    <n v="31.522269818649427"/>
    <m/>
    <m/>
    <m/>
    <n v="56751.830180312056"/>
    <m/>
    <m/>
    <n v="589"/>
    <n v="0.9761456371625864"/>
    <n v="83269.95"/>
    <n v="474.27883622220958"/>
    <m/>
    <m/>
    <n v="2116.4705822574747"/>
    <n v="1.6959022506477754"/>
    <m/>
    <m/>
    <n v="5960974620.0072966"/>
    <m/>
    <m/>
    <m/>
    <n v="9.3407916221860621"/>
    <m/>
    <m/>
    <m/>
    <n v="8.4616354255806616"/>
    <m/>
    <m/>
    <m/>
    <m/>
    <m/>
    <n v="60489.045124993274"/>
    <m/>
  </r>
  <r>
    <x v="583"/>
    <n v="16.21"/>
    <n v="16.489999999999998"/>
    <n v="95089.59"/>
    <n v="92573.98"/>
    <n v="92934.32"/>
    <n v="90473.45"/>
    <n v="1.3879906425406929E-4"/>
    <n v="62474.360658382058"/>
    <m/>
    <m/>
    <n v="32721179449.929649"/>
    <m/>
    <m/>
    <n v="36499588.229402855"/>
    <m/>
    <m/>
    <n v="14.057503573496007"/>
    <m/>
    <m/>
    <n v="168.43966003243787"/>
    <m/>
    <m/>
    <n v="31.122497882045376"/>
    <m/>
    <m/>
    <m/>
    <n v="58605.999800378719"/>
    <m/>
    <m/>
    <n v="590"/>
    <n v="0.98302001212856294"/>
    <n v="85280.58"/>
    <n v="485.69281069548288"/>
    <m/>
    <m/>
    <n v="2065.366441486352"/>
    <n v="1.6547962409457799"/>
    <m/>
    <m/>
    <n v="6350698284.1150856"/>
    <m/>
    <m/>
    <m/>
    <n v="9.0348564466504495"/>
    <m/>
    <m/>
    <m/>
    <n v="8.1857094361462988"/>
    <m/>
    <m/>
    <m/>
    <m/>
    <m/>
    <n v="62474.360658382058"/>
    <m/>
  </r>
  <r>
    <x v="584"/>
    <n v="17.399999999999999"/>
    <n v="17.07"/>
    <n v="97290.57"/>
    <n v="94703.88"/>
    <n v="94403.29"/>
    <n v="91890.96"/>
    <n v="1.3879906425406929E-4"/>
    <n v="63918.857484824061"/>
    <m/>
    <m/>
    <n v="34230050873.025265"/>
    <m/>
    <m/>
    <n v="37757964.66652596"/>
    <m/>
    <m/>
    <n v="13.89516108546392"/>
    <m/>
    <m/>
    <n v="171.09793609333119"/>
    <m/>
    <m/>
    <n v="30.637999243933695"/>
    <m/>
    <m/>
    <m/>
    <n v="59952.289659924842"/>
    <m/>
    <m/>
    <n v="591"/>
    <n v="1.0193321616871704"/>
    <n v="86744.81"/>
    <n v="493.99336725326134"/>
    <m/>
    <m/>
    <n v="2029.9050092984196"/>
    <n v="1.6262299459783225"/>
    <m/>
    <m/>
    <n v="6642702378.2420397"/>
    <m/>
    <m/>
    <m/>
    <n v="8.8265754615048664"/>
    <m/>
    <m/>
    <m/>
    <n v="7.9981905938644431"/>
    <m/>
    <m/>
    <m/>
    <m/>
    <m/>
    <n v="63918.857484824061"/>
    <m/>
  </r>
  <r>
    <x v="585"/>
    <n v="14.98"/>
    <n v="15.64"/>
    <n v="90214.41"/>
    <n v="87776.42"/>
    <n v="92007.76"/>
    <n v="89520.91"/>
    <n v="1.390804152545666E-4"/>
    <n v="59265.560988035482"/>
    <m/>
    <m/>
    <n v="29230518047.60519"/>
    <m/>
    <m/>
    <n v="33611650.80572971"/>
    <m/>
    <m/>
    <n v="14.4014139065881"/>
    <m/>
    <m/>
    <n v="166.74404362235754"/>
    <m/>
    <m/>
    <n v="31.437840863274527"/>
    <m/>
    <m/>
    <m/>
    <n v="55561.049403532408"/>
    <m/>
    <m/>
    <n v="592"/>
    <n v="0.9578005115089514"/>
    <n v="83934.37"/>
    <n v="477.8765467584542"/>
    <m/>
    <m/>
    <n v="2095.6717823691388"/>
    <n v="1.6784406629592326"/>
    <m/>
    <m/>
    <n v="5670319807.2567453"/>
    <m/>
    <m/>
    <m/>
    <n v="9.4709039949971565"/>
    <m/>
    <m/>
    <m/>
    <n v="8.5858692754887116"/>
    <m/>
    <m/>
    <m/>
    <m/>
    <m/>
    <n v="59265.560988035482"/>
    <m/>
  </r>
  <r>
    <x v="586"/>
    <n v="14.85"/>
    <n v="14.96"/>
    <n v="87733.95"/>
    <n v="85350.78"/>
    <n v="91057.1"/>
    <n v="88583.5"/>
    <n v="1.390804152545666E-4"/>
    <n v="57634.639295829889"/>
    <m/>
    <m/>
    <n v="27617580541.936035"/>
    <m/>
    <m/>
    <n v="32217313.382914372"/>
    <m/>
    <m/>
    <n v="14.599740390946598"/>
    <m/>
    <m/>
    <n v="165.01715543693021"/>
    <m/>
    <m/>
    <n v="31.770282558756403"/>
    <m/>
    <m/>
    <m/>
    <n v="54023.775041078676"/>
    <m/>
    <m/>
    <n v="593"/>
    <n v="0.99264705882352933"/>
    <n v="82281.66"/>
    <n v="468.43033805389882"/>
    <m/>
    <m/>
    <n v="2136.9366147785472"/>
    <n v="1.711327764708279"/>
    <m/>
    <m/>
    <n v="5356748638.8612413"/>
    <m/>
    <m/>
    <m/>
    <n v="9.7321725051720431"/>
    <m/>
    <m/>
    <m/>
    <n v="8.8240345603439376"/>
    <m/>
    <m/>
    <m/>
    <m/>
    <m/>
    <n v="57634.639295829889"/>
    <m/>
  </r>
  <r>
    <x v="587"/>
    <n v="14.62"/>
    <n v="14.9"/>
    <n v="87135.17"/>
    <n v="84756.4"/>
    <n v="90298.26"/>
    <n v="87832.95"/>
    <n v="1.390804152545666E-4"/>
    <n v="57239.889901052469"/>
    <m/>
    <m/>
    <n v="27235481201.897511"/>
    <m/>
    <m/>
    <n v="31879698.592385966"/>
    <m/>
    <m/>
    <n v="14.649914158447361"/>
    <m/>
    <m/>
    <n v="163.6379664238749"/>
    <m/>
    <m/>
    <n v="32.0427367496901"/>
    <m/>
    <m/>
    <m/>
    <n v="53645.684840463684"/>
    <m/>
    <m/>
    <n v="594"/>
    <n v="0.98120805369127506"/>
    <n v="81402.91"/>
    <n v="463.39141980777862"/>
    <m/>
    <m/>
    <n v="2159.7586270014003"/>
    <n v="1.7294404111683142"/>
    <m/>
    <m/>
    <n v="5281962198.4017439"/>
    <m/>
    <m/>
    <m/>
    <n v="9.7994905956975877"/>
    <m/>
    <m/>
    <m/>
    <n v="8.8863919999442675"/>
    <m/>
    <m/>
    <m/>
    <m/>
    <m/>
    <n v="57239.889901052469"/>
    <m/>
  </r>
  <r>
    <x v="588"/>
    <n v="14.94"/>
    <n v="15.25"/>
    <n v="88623.47"/>
    <n v="86192.28"/>
    <n v="91616.31"/>
    <n v="89102.8"/>
    <n v="1.390804152545666E-4"/>
    <n v="58216.148227801066"/>
    <m/>
    <m/>
    <n v="28160931161.529793"/>
    <m/>
    <m/>
    <n v="32688720.266078573"/>
    <m/>
    <m/>
    <n v="14.525163527482057"/>
    <m/>
    <m/>
    <n v="166.02248042851679"/>
    <m/>
    <m/>
    <n v="31.582701092042775"/>
    <m/>
    <m/>
    <m/>
    <n v="54552.608158160445"/>
    <m/>
    <m/>
    <n v="595"/>
    <n v="0.97967213114754093"/>
    <n v="83065.25"/>
    <n v="472.81747809755524"/>
    <m/>
    <m/>
    <n v="2115.653899590433"/>
    <n v="1.693962677513188"/>
    <m/>
    <m/>
    <n v="5460744336.365797"/>
    <m/>
    <m/>
    <m/>
    <n v="9.6330262194275011"/>
    <m/>
    <m/>
    <m/>
    <n v="8.7367372229203557"/>
    <m/>
    <m/>
    <m/>
    <m/>
    <m/>
    <n v="58216.148227801066"/>
    <m/>
  </r>
  <r>
    <x v="589"/>
    <n v="14.33"/>
    <n v="14.99"/>
    <n v="85942.23"/>
    <n v="83572.61"/>
    <n v="90747.31"/>
    <n v="88245.25"/>
    <n v="1.390804152545666E-4"/>
    <n v="56453.483532611826"/>
    <m/>
    <m/>
    <n v="26451605390.985962"/>
    <m/>
    <m/>
    <n v="31197390.560789138"/>
    <m/>
    <m/>
    <n v="14.745230941807375"/>
    <m/>
    <m/>
    <n v="164.44371240662272"/>
    <m/>
    <m/>
    <n v="31.889917186072324"/>
    <m/>
    <m/>
    <m/>
    <n v="52892.728824248727"/>
    <m/>
    <m/>
    <n v="596"/>
    <n v="0.95597064709806534"/>
    <n v="81909.440000000002"/>
    <n v="466.20206246635649"/>
    <m/>
    <m/>
    <n v="2145.0921295805383"/>
    <n v="1.71737047946326"/>
    <m/>
    <m/>
    <n v="5128631145.2629633"/>
    <m/>
    <m/>
    <m/>
    <n v="9.9253436206375998"/>
    <m/>
    <m/>
    <m/>
    <n v="9.0031947983148122"/>
    <m/>
    <m/>
    <m/>
    <m/>
    <m/>
    <n v="56453.483532611826"/>
    <m/>
  </r>
  <r>
    <x v="590"/>
    <n v="14.95"/>
    <n v="15.39"/>
    <n v="86789.42"/>
    <n v="84361.56"/>
    <n v="91751.37"/>
    <n v="89184.81"/>
    <n v="1.390804152545666E-4"/>
    <n v="57005.813032448488"/>
    <m/>
    <m/>
    <n v="26958618039.173241"/>
    <m/>
    <m/>
    <n v="31635960.883080177"/>
    <m/>
    <m/>
    <n v="14.673641118108428"/>
    <m/>
    <m/>
    <n v="166.25101322849133"/>
    <m/>
    <m/>
    <n v="31.56004491480163"/>
    <m/>
    <m/>
    <m/>
    <n v="53386.467377218098"/>
    <m/>
    <m/>
    <n v="597"/>
    <n v="0.97141000649772569"/>
    <n v="83264.97"/>
    <n v="473.8062963338075"/>
    <m/>
    <m/>
    <n v="2109.592720301091"/>
    <n v="1.6884692275853943"/>
    <m/>
    <m/>
    <n v="5224934460.8428392"/>
    <m/>
    <m/>
    <m/>
    <n v="9.8302717870650032"/>
    <m/>
    <m/>
    <m/>
    <n v="8.9209337600899996"/>
    <m/>
    <m/>
    <m/>
    <m/>
    <m/>
    <n v="57005.813032448488"/>
    <m/>
  </r>
  <r>
    <x v="591"/>
    <n v="15.05"/>
    <n v="15.61"/>
    <n v="88904.34"/>
    <n v="86405.58"/>
    <n v="93355.33"/>
    <n v="90731.5"/>
    <n v="1.390804152545666E-4"/>
    <n v="58393.530068040447"/>
    <m/>
    <m/>
    <n v="28267647313.88356"/>
    <m/>
    <m/>
    <n v="32784630.95976143"/>
    <m/>
    <m/>
    <n v="14.495219933175573"/>
    <m/>
    <m/>
    <n v="169.15322092418009"/>
    <m/>
    <m/>
    <n v="31.015880190597912"/>
    <m/>
    <m/>
    <m/>
    <n v="54678.076713715192"/>
    <m/>
    <m/>
    <n v="598"/>
    <n v="0.96412556053811671"/>
    <n v="84629.66"/>
    <n v="481.53424927347362"/>
    <m/>
    <m/>
    <n v="2075.0170747508951"/>
    <n v="1.6606382461417037"/>
    <m/>
    <m/>
    <n v="5477942673.0551434"/>
    <m/>
    <m/>
    <m/>
    <n v="9.5916446080288509"/>
    <m/>
    <m/>
    <m/>
    <n v="8.705674650597178"/>
    <m/>
    <m/>
    <m/>
    <m/>
    <m/>
    <n v="58393.530068040447"/>
    <m/>
  </r>
  <r>
    <x v="592"/>
    <n v="14.34"/>
    <n v="15.09"/>
    <n v="87155.94"/>
    <n v="84694.3"/>
    <n v="92338.41"/>
    <n v="89730.54"/>
    <n v="1.390804152545666E-4"/>
    <n v="57243.762303274387"/>
    <m/>
    <m/>
    <n v="27150502873.764618"/>
    <m/>
    <m/>
    <n v="31809599.606275916"/>
    <m/>
    <m/>
    <n v="14.638098563268796"/>
    <m/>
    <m/>
    <n v="167.30655455227682"/>
    <m/>
    <m/>
    <n v="31.361252303147523"/>
    <m/>
    <m/>
    <m/>
    <n v="53593.297740619506"/>
    <m/>
    <m/>
    <n v="599"/>
    <n v="0.95029821073558651"/>
    <n v="83508.02"/>
    <n v="475.11512961444686"/>
    <m/>
    <m/>
    <n v="2102.5183331953172"/>
    <n v="1.6824880250922858"/>
    <m/>
    <m/>
    <n v="5260781859.2371693"/>
    <m/>
    <m/>
    <m/>
    <n v="9.7811534890041667"/>
    <m/>
    <m/>
    <m/>
    <n v="8.8789987000078305"/>
    <m/>
    <m/>
    <m/>
    <m/>
    <m/>
    <n v="57243.762303274387"/>
    <m/>
  </r>
  <r>
    <x v="593"/>
    <n v="14.46"/>
    <n v="15.08"/>
    <n v="86355.92"/>
    <n v="83905.09"/>
    <n v="92010.57"/>
    <n v="89399.48"/>
    <n v="1.390804152545666E-4"/>
    <n v="56716.928551050354"/>
    <m/>
    <m/>
    <n v="26647009073.067593"/>
    <m/>
    <m/>
    <n v="31363923.812491547"/>
    <m/>
    <m/>
    <n v="14.705635123116581"/>
    <m/>
    <m/>
    <n v="166.70848121858839"/>
    <m/>
    <m/>
    <n v="31.480172966637266"/>
    <m/>
    <m/>
    <m/>
    <n v="53092.046229496744"/>
    <m/>
    <m/>
    <n v="600"/>
    <n v="0.95888594164456242"/>
    <n v="83104.03"/>
    <n v="472.77972809173605"/>
    <m/>
    <m/>
    <n v="2112.6897680039451"/>
    <n v="1.6904672007044366"/>
    <m/>
    <m/>
    <n v="5162564409.1798363"/>
    <m/>
    <m/>
    <m/>
    <n v="9.8718377644302588"/>
    <m/>
    <m/>
    <m/>
    <n v="8.9626511395531914"/>
    <m/>
    <m/>
    <m/>
    <m/>
    <m/>
    <n v="56716.928551050354"/>
    <m/>
  </r>
  <r>
    <x v="594"/>
    <n v="14.34"/>
    <n v="15.14"/>
    <n v="87643.79"/>
    <n v="85144.74"/>
    <n v="92873.96"/>
    <n v="90225.94"/>
    <n v="1.390804152545666E-4"/>
    <n v="57561.373527767711"/>
    <m/>
    <m/>
    <n v="27436973292.878857"/>
    <m/>
    <m/>
    <n v="32057919.681376569"/>
    <m/>
    <m/>
    <n v="14.596341559685827"/>
    <m/>
    <m/>
    <n v="168.26870313567946"/>
    <m/>
    <m/>
    <n v="31.192336445151113"/>
    <m/>
    <m/>
    <m/>
    <n v="53874.572622547392"/>
    <m/>
    <m/>
    <n v="601"/>
    <n v="0.94715984147952437"/>
    <n v="84174.95"/>
    <n v="478.83481219666731"/>
    <m/>
    <m/>
    <n v="2085.4645934083114"/>
    <n v="1.6685248147980434"/>
    <m/>
    <m/>
    <n v="5314933205.0521107"/>
    <m/>
    <m/>
    <m/>
    <n v="9.7255339829801546"/>
    <m/>
    <m/>
    <m/>
    <n v="8.8311345795563305"/>
    <m/>
    <m/>
    <m/>
    <m/>
    <m/>
    <n v="57561.373527767711"/>
    <m/>
  </r>
  <r>
    <x v="595"/>
    <n v="15.23"/>
    <n v="15.55"/>
    <n v="88397.25"/>
    <n v="85841.19"/>
    <n v="93422.67"/>
    <n v="90721.35"/>
    <n v="1.3950245540850226E-4"/>
    <n v="58051.972934166988"/>
    <m/>
    <m/>
    <n v="27893709670.428951"/>
    <m/>
    <m/>
    <n v="32447970.591370273"/>
    <m/>
    <m/>
    <n v="14.534674115752917"/>
    <m/>
    <m/>
    <n v="169.25047252735504"/>
    <m/>
    <m/>
    <n v="31.030607919433624"/>
    <m/>
    <m/>
    <m/>
    <n v="54309.564220168191"/>
    <m/>
    <m/>
    <n v="602"/>
    <n v="0.97942122186495173"/>
    <n v="84683.67"/>
    <n v="481.6158653286198"/>
    <m/>
    <m/>
    <n v="2072.8608728482318"/>
    <n v="1.6579693242054252"/>
    <m/>
    <m/>
    <n v="5401335181.3199492"/>
    <m/>
    <m/>
    <m/>
    <n v="9.6446352634274177"/>
    <m/>
    <m/>
    <m/>
    <n v="8.7615823924870107"/>
    <m/>
    <m/>
    <m/>
    <m/>
    <m/>
    <n v="58051.972934166988"/>
    <m/>
  </r>
  <r>
    <x v="596"/>
    <n v="15.23"/>
    <n v="15.73"/>
    <n v="88123.25"/>
    <n v="85563.13"/>
    <n v="93928.46"/>
    <n v="91199.86"/>
    <n v="1.3950245540850226E-4"/>
    <n v="57870.621361965634"/>
    <m/>
    <m/>
    <n v="27715614222.958065"/>
    <m/>
    <m/>
    <n v="32289222.428389471"/>
    <m/>
    <m/>
    <n v="14.557556635255059"/>
    <m/>
    <m/>
    <n v="170.16264470551167"/>
    <m/>
    <m/>
    <n v="30.87010125572645"/>
    <m/>
    <m/>
    <m/>
    <n v="54131.755273030612"/>
    <m/>
    <m/>
    <n v="603"/>
    <n v="0.96821360457724093"/>
    <n v="85315.3"/>
    <n v="485.17020696336562"/>
    <m/>
    <m/>
    <n v="2057.4000276449342"/>
    <n v="1.6454470360075935"/>
    <m/>
    <m/>
    <n v="5366161928.1940756"/>
    <m/>
    <m/>
    <m/>
    <n v="9.6754258701934379"/>
    <m/>
    <m/>
    <m/>
    <n v="8.7908643517846894"/>
    <m/>
    <m/>
    <m/>
    <m/>
    <m/>
    <n v="57870.621361965634"/>
    <m/>
  </r>
  <r>
    <x v="597"/>
    <n v="15.2"/>
    <n v="15.91"/>
    <n v="87206.58"/>
    <n v="84661.15"/>
    <n v="94524.85"/>
    <n v="91766.2"/>
    <n v="1.3950245540850226E-4"/>
    <n v="57267.246895189375"/>
    <m/>
    <m/>
    <n v="27133833788.331074"/>
    <m/>
    <m/>
    <n v="31777577.067122865"/>
    <m/>
    <m/>
    <n v="14.633625710576094"/>
    <m/>
    <m/>
    <n v="171.23890103801938"/>
    <m/>
    <m/>
    <n v="30.681546726261946"/>
    <m/>
    <m/>
    <m/>
    <n v="53559.247674669234"/>
    <m/>
    <m/>
    <n v="604"/>
    <n v="0.95537397862979256"/>
    <n v="85306.74"/>
    <n v="485.08364868756451"/>
    <m/>
    <m/>
    <n v="2057.6064542089462"/>
    <n v="1.6454561347895027"/>
    <m/>
    <m/>
    <n v="5252848076.3533239"/>
    <m/>
    <m/>
    <m/>
    <n v="9.7769658245107607"/>
    <m/>
    <m/>
    <m/>
    <n v="8.884445625280728"/>
    <m/>
    <m/>
    <m/>
    <m/>
    <m/>
    <n v="57267.246895189375"/>
    <m/>
  </r>
  <r>
    <x v="598"/>
    <n v="14.46"/>
    <n v="15.43"/>
    <n v="87778.35"/>
    <n v="85204.42"/>
    <n v="94374.43"/>
    <n v="91607.360000000001"/>
    <n v="1.3950245540850226E-4"/>
    <n v="57641.314102888857"/>
    <m/>
    <m/>
    <n v="27484660502.862144"/>
    <m/>
    <m/>
    <n v="32082370.629245017"/>
    <m/>
    <m/>
    <n v="14.586014376718049"/>
    <m/>
    <m/>
    <n v="170.96223508363121"/>
    <m/>
    <m/>
    <n v="30.737804844064815"/>
    <m/>
    <m/>
    <m/>
    <n v="53901.057660086044"/>
    <m/>
    <m/>
    <n v="605"/>
    <n v="0.93713545042125734"/>
    <n v="85457.73"/>
    <n v="485.90428665148062"/>
    <m/>
    <m/>
    <n v="2053.9645614520432"/>
    <n v="1.6423880297972211"/>
    <m/>
    <m/>
    <n v="5320083768.5895233"/>
    <m/>
    <m/>
    <m/>
    <n v="9.7137746605988458"/>
    <m/>
    <m/>
    <m/>
    <n v="8.8283391552250965"/>
    <m/>
    <m/>
    <m/>
    <m/>
    <m/>
    <n v="57641.314102888857"/>
    <m/>
  </r>
  <r>
    <x v="599"/>
    <n v="14.3"/>
    <n v="15.43"/>
    <n v="88192.24"/>
    <n v="85594.29"/>
    <n v="94465.55"/>
    <n v="91683.03"/>
    <n v="1.3950245540850226E-4"/>
    <n v="57911.690673574951"/>
    <m/>
    <m/>
    <n v="27738799150.593376"/>
    <m/>
    <m/>
    <n v="32301481.108307369"/>
    <m/>
    <m/>
    <n v="14.551985892898191"/>
    <m/>
    <m/>
    <n v="171.12312912375137"/>
    <m/>
    <m/>
    <n v="30.715563157229326"/>
    <m/>
    <m/>
    <m/>
    <n v="54145.804954242813"/>
    <m/>
    <m/>
    <n v="606"/>
    <n v="0.92676604018146469"/>
    <n v="85567.74"/>
    <n v="486.49180342915366"/>
    <m/>
    <m/>
    <n v="2051.3204865227726"/>
    <n v="1.6401182896430242"/>
    <m/>
    <m/>
    <n v="5368589079.9041157"/>
    <m/>
    <m/>
    <m/>
    <n v="9.6688769742156673"/>
    <m/>
    <m/>
    <m/>
    <n v="8.7888442158726487"/>
    <m/>
    <m/>
    <m/>
    <m/>
    <m/>
    <n v="57911.690673574951"/>
    <m/>
  </r>
  <r>
    <x v="600"/>
    <n v="14.26"/>
    <n v="15.44"/>
    <n v="84871.24"/>
    <n v="82335.289999999994"/>
    <n v="93852.55"/>
    <n v="91049.72"/>
    <n v="1.3922109348540879E-4"/>
    <n v="55726.869715596644"/>
    <m/>
    <m/>
    <n v="25633719825.600407"/>
    <m/>
    <m/>
    <n v="30453585.295785442"/>
    <m/>
    <m/>
    <n v="14.827008136175309"/>
    <m/>
    <m/>
    <n v="170.00025126482223"/>
    <m/>
    <m/>
    <n v="30.937220723652842"/>
    <m/>
    <m/>
    <m/>
    <n v="52078.757507636008"/>
    <m/>
    <m/>
    <n v="607"/>
    <n v="0.92357512953367882"/>
    <n v="84963.22"/>
    <n v="482.94168517310084"/>
    <m/>
    <m/>
    <n v="2065.8126801989492"/>
    <n v="1.6512357437427656"/>
    <m/>
    <m/>
    <n v="4959269950.9817209"/>
    <m/>
    <m/>
    <m/>
    <n v="10.035616804742357"/>
    <m/>
    <m/>
    <m/>
    <n v="9.1262853929266026"/>
    <m/>
    <m/>
    <m/>
    <m/>
    <m/>
    <n v="55726.869715596644"/>
    <m/>
  </r>
  <r>
    <x v="601"/>
    <n v="13.42"/>
    <n v="14.82"/>
    <n v="84087.33"/>
    <n v="81563.34"/>
    <n v="93017.44"/>
    <n v="90226.87"/>
    <n v="1.3922109348540879E-4"/>
    <n v="55210.804321150288"/>
    <m/>
    <m/>
    <n v="25155417080.569588"/>
    <m/>
    <m/>
    <n v="30024288.507663436"/>
    <m/>
    <m/>
    <n v="14.895841434070737"/>
    <m/>
    <m/>
    <n v="168.48346257015564"/>
    <m/>
    <m/>
    <n v="31.220003275641613"/>
    <m/>
    <m/>
    <m/>
    <n v="51588.684615916376"/>
    <m/>
    <m/>
    <n v="608"/>
    <n v="0.90553306342780027"/>
    <n v="83224.06"/>
    <n v="473.01914257931691"/>
    <m/>
    <m/>
    <n v="2108.0989633800104"/>
    <n v="1.68487608596644"/>
    <m/>
    <m/>
    <n v="4866112827.4299421"/>
    <m/>
    <m/>
    <m/>
    <n v="10.129235823356312"/>
    <m/>
    <m/>
    <m/>
    <n v="9.2127923700613898"/>
    <m/>
    <m/>
    <m/>
    <m/>
    <m/>
    <n v="55210.804321150288"/>
    <m/>
  </r>
  <r>
    <x v="602"/>
    <n v="12.41"/>
    <n v="14.05"/>
    <n v="79931.28"/>
    <n v="77520.679999999993"/>
    <n v="92426.01"/>
    <n v="89640.62"/>
    <n v="1.3922109348540879E-4"/>
    <n v="52480.708483054099"/>
    <m/>
    <m/>
    <n v="22663907768.091"/>
    <m/>
    <m/>
    <n v="27791136.042313885"/>
    <m/>
    <m/>
    <n v="15.264305102322734"/>
    <m/>
    <m/>
    <n v="167.40811711571186"/>
    <m/>
    <m/>
    <n v="31.426068071658985"/>
    <m/>
    <m/>
    <m/>
    <n v="49029.999014845591"/>
    <m/>
    <m/>
    <n v="609"/>
    <n v="0.88327402135231314"/>
    <n v="82468.86"/>
    <n v="468.69022625415039"/>
    <m/>
    <m/>
    <n v="2127.2284835829973"/>
    <n v="1.7000039889179388"/>
    <m/>
    <m/>
    <n v="4383590552.2289782"/>
    <m/>
    <m/>
    <m/>
    <n v="10.630792894536937"/>
    <m/>
    <m/>
    <m/>
    <n v="9.6704099314228049"/>
    <m/>
    <m/>
    <m/>
    <m/>
    <m/>
    <n v="52480.708483054099"/>
    <m/>
  </r>
  <r>
    <x v="603"/>
    <n v="12.24"/>
    <n v="13.6"/>
    <n v="79348.7"/>
    <n v="76944.87"/>
    <n v="94051.520000000004"/>
    <n v="91204.66"/>
    <n v="1.3922109348540879E-4"/>
    <n v="52096.931931140512"/>
    <m/>
    <m/>
    <n v="22329319820.287109"/>
    <m/>
    <m/>
    <n v="27480568.435140304"/>
    <m/>
    <m/>
    <n v="15.3203027984811"/>
    <m/>
    <m/>
    <n v="170.34819480131497"/>
    <m/>
    <m/>
    <n v="30.880906159966461"/>
    <m/>
    <m/>
    <m/>
    <n v="48664.116055709062"/>
    <m/>
    <m/>
    <n v="610"/>
    <n v="0.9"/>
    <n v="83251.520000000004"/>
    <n v="473.10132627266165"/>
    <m/>
    <m/>
    <n v="2107.0402980671424"/>
    <n v="1.6837107002762166"/>
    <m/>
    <m/>
    <n v="4318323943.8166485"/>
    <m/>
    <m/>
    <m/>
    <n v="10.709257747029167"/>
    <m/>
    <m/>
    <m/>
    <n v="9.7432360343530249"/>
    <m/>
    <m/>
    <m/>
    <m/>
    <m/>
    <n v="52096.931931140512"/>
    <m/>
  </r>
  <r>
    <x v="604"/>
    <n v="11.64"/>
    <n v="13.16"/>
    <n v="78159.179999999993"/>
    <n v="75780.67"/>
    <n v="94242.39"/>
    <n v="91377.06"/>
    <n v="1.3922109348540879E-4"/>
    <n v="51314.693170315564"/>
    <m/>
    <m/>
    <n v="21655656383.564758"/>
    <m/>
    <m/>
    <n v="26855978.974414729"/>
    <m/>
    <m/>
    <n v="15.435505489109122"/>
    <m/>
    <m/>
    <n v="170.68974064481429"/>
    <m/>
    <m/>
    <n v="30.825684529856019"/>
    <m/>
    <m/>
    <m/>
    <n v="47926.141722228618"/>
    <m/>
    <m/>
    <n v="611"/>
    <n v="0.88449848024316113"/>
    <n v="83762.429999999993"/>
    <n v="475.96755560271998"/>
    <m/>
    <m/>
    <n v="2094.1095076300976"/>
    <n v="1.6732192332487423"/>
    <m/>
    <m/>
    <n v="4187507636.2579055"/>
    <m/>
    <m/>
    <m/>
    <n v="10.87078583919801"/>
    <m/>
    <m/>
    <m/>
    <n v="9.8916654183651147"/>
    <m/>
    <m/>
    <m/>
    <m/>
    <m/>
    <n v="51314.693170315564"/>
    <m/>
  </r>
  <r>
    <x v="605"/>
    <n v="12.22"/>
    <n v="13.66"/>
    <n v="77819.289999999994"/>
    <n v="75419.460000000006"/>
    <n v="94041.85"/>
    <n v="91144.45"/>
    <n v="1.390804152545666E-4"/>
    <n v="51087.804216346405"/>
    <m/>
    <m/>
    <n v="21455253387.615166"/>
    <m/>
    <m/>
    <n v="26661269.148734748"/>
    <m/>
    <m/>
    <n v="15.47019410153597"/>
    <m/>
    <m/>
    <n v="170.31406781632393"/>
    <m/>
    <m/>
    <n v="30.913620943206972"/>
    <m/>
    <m/>
    <m/>
    <n v="47692.712087606633"/>
    <m/>
    <m/>
    <n v="612"/>
    <n v="0.89458272327964861"/>
    <n v="83343"/>
    <n v="473.4732801671741"/>
    <m/>
    <m/>
    <n v="2104.5955017778947"/>
    <n v="1.6811194980419584"/>
    <m/>
    <m/>
    <n v="4147168677.2417817"/>
    <m/>
    <m/>
    <m/>
    <n v="10.921075545303539"/>
    <m/>
    <m/>
    <m/>
    <n v="9.9418628185516162"/>
    <m/>
    <m/>
    <m/>
    <m/>
    <m/>
    <n v="51087.804216346405"/>
    <m/>
  </r>
  <r>
    <x v="606"/>
    <n v="12.19"/>
    <n v="13.67"/>
    <n v="77143.83"/>
    <n v="74754.34"/>
    <n v="93787.95"/>
    <n v="90885.7"/>
    <n v="1.390804152545666E-4"/>
    <n v="50643.1346940804"/>
    <m/>
    <m/>
    <n v="21078806613.959469"/>
    <m/>
    <m/>
    <n v="26307696.223097708"/>
    <m/>
    <m/>
    <n v="15.537707068600051"/>
    <m/>
    <m/>
    <n v="169.85010171634229"/>
    <m/>
    <m/>
    <n v="31.00454668737623"/>
    <m/>
    <m/>
    <m/>
    <n v="47270.464583143585"/>
    <m/>
    <m/>
    <n v="613"/>
    <n v="0.89173372348207747"/>
    <n v="82787.63"/>
    <n v="470.28148841099858"/>
    <m/>
    <m/>
    <n v="2118.6198254022229"/>
    <n v="1.69216149574382"/>
    <m/>
    <m/>
    <n v="4073884091.0234923"/>
    <m/>
    <m/>
    <m/>
    <n v="11.016874761175423"/>
    <m/>
    <m/>
    <m/>
    <n v="10.030563507715151"/>
    <m/>
    <m/>
    <m/>
    <m/>
    <m/>
    <n v="50643.1346940804"/>
    <m/>
  </r>
  <r>
    <x v="607"/>
    <n v="12.4"/>
    <n v="13.88"/>
    <n v="78613.19"/>
    <n v="76167.8"/>
    <n v="94732.65"/>
    <n v="91788.53"/>
    <n v="1.390804152545666E-4"/>
    <n v="51606.477065214349"/>
    <m/>
    <m/>
    <n v="21877979151.480183"/>
    <m/>
    <m/>
    <n v="27052926.033468287"/>
    <m/>
    <m/>
    <n v="15.390117323574147"/>
    <m/>
    <m/>
    <n v="171.55677140092885"/>
    <m/>
    <m/>
    <n v="30.699691195765197"/>
    <m/>
    <m/>
    <m/>
    <n v="48162.578402426552"/>
    <m/>
    <m/>
    <n v="614"/>
    <n v="0.89337175792507206"/>
    <n v="83304.55"/>
    <n v="473.18094226841902"/>
    <m/>
    <m/>
    <n v="2105.391315778902"/>
    <n v="1.6814363551567402"/>
    <m/>
    <m/>
    <n v="4227800154.2861671"/>
    <m/>
    <m/>
    <m/>
    <n v="10.808063552559803"/>
    <m/>
    <m/>
    <m/>
    <n v="9.8419096486276647"/>
    <m/>
    <m/>
    <m/>
    <m/>
    <m/>
    <n v="51606.477065214349"/>
    <m/>
  </r>
  <r>
    <x v="608"/>
    <n v="12.4"/>
    <n v="13.91"/>
    <n v="77851.38"/>
    <n v="75419.09"/>
    <n v="94063.23"/>
    <n v="91127.15"/>
    <n v="1.390804152545666E-4"/>
    <n v="51105.132512794255"/>
    <m/>
    <m/>
    <n v="21449882685.901211"/>
    <m/>
    <m/>
    <n v="26653142.80946254"/>
    <m/>
    <m/>
    <n v="15.465058645810164"/>
    <m/>
    <m/>
    <n v="170.34032684951853"/>
    <m/>
    <m/>
    <n v="30.92405390875048"/>
    <m/>
    <m/>
    <m/>
    <n v="47687.48988674421"/>
    <m/>
    <m/>
    <n v="615"/>
    <n v="0.89144500359453627"/>
    <n v="82678.55"/>
    <n v="469.58850950613902"/>
    <m/>
    <m/>
    <n v="2121.2124799731455"/>
    <n v="1.6939110805825157"/>
    <m/>
    <m/>
    <n v="4144544094.95082"/>
    <m/>
    <m/>
    <m/>
    <n v="10.91379571650943"/>
    <m/>
    <m/>
    <m/>
    <n v="9.9396677821514405"/>
    <m/>
    <m/>
    <m/>
    <m/>
    <m/>
    <n v="51105.132512794255"/>
    <m/>
  </r>
  <r>
    <x v="609"/>
    <n v="12.31"/>
    <n v="13.79"/>
    <n v="76261.279999999999"/>
    <n v="73868.179999999993"/>
    <n v="93661.47"/>
    <n v="90725.25"/>
    <n v="1.390804152545666E-4"/>
    <n v="50060.098984711738"/>
    <m/>
    <m/>
    <n v="20569627347.392563"/>
    <m/>
    <m/>
    <n v="25830133.826107424"/>
    <m/>
    <m/>
    <n v="15.623363247934437"/>
    <m/>
    <m/>
    <n v="169.6086386755928"/>
    <m/>
    <m/>
    <n v="31.063610006759671"/>
    <m/>
    <m/>
    <m/>
    <n v="46705.221072757246"/>
    <m/>
    <m/>
    <n v="616"/>
    <n v="0.89267585206671507"/>
    <n v="82425.62"/>
    <n v="468.11539125830029"/>
    <m/>
    <m/>
    <n v="2127.7016875434238"/>
    <n v="1.6989320241348909"/>
    <m/>
    <m/>
    <n v="3973954261.6702085"/>
    <m/>
    <m/>
    <m/>
    <n v="11.13770706314032"/>
    <m/>
    <m/>
    <m/>
    <n v="10.145101683539112"/>
    <m/>
    <m/>
    <m/>
    <m/>
    <m/>
    <n v="50060.098984711738"/>
    <m/>
  </r>
  <r>
    <x v="610"/>
    <n v="12.18"/>
    <n v="13.57"/>
    <n v="75195.56"/>
    <n v="72805.070000000007"/>
    <n v="93593.69"/>
    <n v="90621.74"/>
    <n v="1.3865839148441417E-4"/>
    <n v="49356.919036872801"/>
    <m/>
    <m/>
    <n v="19983153069.868317"/>
    <m/>
    <m/>
    <n v="25269958.479963612"/>
    <m/>
    <m/>
    <n v="15.733654945167247"/>
    <m/>
    <m/>
    <n v="169.47350027757113"/>
    <m/>
    <m/>
    <n v="31.108537695343955"/>
    <m/>
    <m/>
    <m/>
    <n v="46028.225403975041"/>
    <m/>
    <m/>
    <n v="617"/>
    <n v="0.89756816507000736"/>
    <n v="82052.92"/>
    <n v="465.8895861051621"/>
    <m/>
    <m/>
    <n v="2137.3224149209968"/>
    <n v="1.706128717184443"/>
    <m/>
    <m/>
    <n v="3859177879.9682775"/>
    <m/>
    <m/>
    <m/>
    <n v="11.296422264302647"/>
    <m/>
    <m/>
    <m/>
    <n v="10.294262177741038"/>
    <m/>
    <m/>
    <m/>
    <m/>
    <m/>
    <n v="49356.919036872801"/>
    <m/>
  </r>
  <r>
    <x v="611"/>
    <n v="12.28"/>
    <n v="13.6"/>
    <n v="76101.820000000007"/>
    <n v="73672.429999999993"/>
    <n v="93134.04"/>
    <n v="90164.12"/>
    <n v="1.3865839148441417E-4"/>
    <n v="49950.552664947711"/>
    <m/>
    <m/>
    <n v="20461201880.851791"/>
    <m/>
    <m/>
    <n v="25720670.508131124"/>
    <m/>
    <m/>
    <n v="15.639226831291367"/>
    <m/>
    <m/>
    <n v="168.63708322331834"/>
    <m/>
    <m/>
    <n v="31.268807860095475"/>
    <m/>
    <m/>
    <m/>
    <n v="46574.956749363853"/>
    <m/>
    <m/>
    <n v="618"/>
    <n v="0.90294117647058825"/>
    <n v="81863.5"/>
    <n v="464.77778155746756"/>
    <m/>
    <m/>
    <n v="2142.2564454446433"/>
    <n v="1.7099052276602864"/>
    <m/>
    <m/>
    <n v="3950997024.2420449"/>
    <m/>
    <m/>
    <m/>
    <n v="11.161322967739979"/>
    <m/>
    <m/>
    <m/>
    <n v="10.172656108016653"/>
    <m/>
    <m/>
    <m/>
    <m/>
    <m/>
    <n v="49950.552664947711"/>
    <m/>
  </r>
  <r>
    <x v="612"/>
    <n v="12.22"/>
    <n v="13.5"/>
    <n v="75612.210000000006"/>
    <n v="73188.240000000005"/>
    <n v="92237.8"/>
    <n v="89283.96"/>
    <n v="1.3865839148441417E-4"/>
    <n v="49627.979779389134"/>
    <m/>
    <m/>
    <n v="20194138652.705994"/>
    <m/>
    <m/>
    <n v="25466250.186301734"/>
    <m/>
    <m/>
    <n v="15.689909598527894"/>
    <m/>
    <m/>
    <n v="167.01019601016961"/>
    <m/>
    <m/>
    <n v="31.577256483773798"/>
    <m/>
    <m/>
    <m/>
    <n v="46267.243618327135"/>
    <m/>
    <m/>
    <n v="619"/>
    <n v="0.9051851851851852"/>
    <n v="80911.820000000007"/>
    <n v="459.33877541527039"/>
    <m/>
    <m/>
    <n v="2167.160616583194"/>
    <n v="1.7296192531274404"/>
    <m/>
    <m/>
    <n v="3898932139.8980818"/>
    <m/>
    <m/>
    <m/>
    <n v="11.234154164016482"/>
    <m/>
    <m/>
    <m/>
    <n v="10.240553918833454"/>
    <m/>
    <m/>
    <m/>
    <m/>
    <m/>
    <n v="49627.979779389134"/>
    <m/>
  </r>
  <r>
    <x v="613"/>
    <n v="12.31"/>
    <n v="13.47"/>
    <n v="74470.91"/>
    <n v="72073.38"/>
    <n v="91444.89"/>
    <n v="88504.06"/>
    <n v="1.3865839148441417E-4"/>
    <n v="48877.697105670559"/>
    <m/>
    <m/>
    <n v="19580742814.21701"/>
    <m/>
    <m/>
    <n v="24883529.124546114"/>
    <m/>
    <m/>
    <n v="15.808695358706803"/>
    <m/>
    <m/>
    <n v="165.57047774004869"/>
    <m/>
    <m/>
    <n v="31.856324019150545"/>
    <m/>
    <m/>
    <m/>
    <n v="45560.876564920072"/>
    <m/>
    <m/>
    <n v="620"/>
    <n v="0.91388270230141055"/>
    <n v="80153.47"/>
    <n v="454.99807020079226"/>
    <m/>
    <m/>
    <n v="2187.4724357164914"/>
    <n v="1.7456646992431668"/>
    <m/>
    <m/>
    <n v="3780021641.2074261"/>
    <m/>
    <m/>
    <m/>
    <n v="11.404750302961208"/>
    <m/>
    <m/>
    <m/>
    <n v="10.397603012153692"/>
    <m/>
    <m/>
    <m/>
    <m/>
    <m/>
    <n v="48877.697105670559"/>
    <m/>
  </r>
  <r>
    <x v="614"/>
    <n v="11.96"/>
    <n v="13.3"/>
    <n v="72961.98"/>
    <n v="70603.03"/>
    <n v="90896.08"/>
    <n v="87960.63"/>
    <n v="1.3865839148441417E-4"/>
    <n v="47886.1692663867"/>
    <m/>
    <m/>
    <n v="18783574899.203678"/>
    <m/>
    <m/>
    <n v="24121252.780318219"/>
    <m/>
    <m/>
    <n v="15.969227939943341"/>
    <m/>
    <m/>
    <n v="164.57278722550612"/>
    <m/>
    <m/>
    <n v="32.055186059967333"/>
    <m/>
    <m/>
    <m/>
    <n v="44629.845073706158"/>
    <m/>
    <m/>
    <n v="621"/>
    <n v="0.89924812030075185"/>
    <n v="79525.13"/>
    <n v="451.39599537692538"/>
    <m/>
    <m/>
    <n v="2204.6204946870898"/>
    <n v="1.7591825572695112"/>
    <m/>
    <m/>
    <n v="3625669009.6489291"/>
    <m/>
    <m/>
    <m/>
    <n v="11.636873586735959"/>
    <m/>
    <m/>
    <m/>
    <n v="10.610800479112402"/>
    <m/>
    <m/>
    <m/>
    <m/>
    <m/>
    <n v="47886.1692663867"/>
    <m/>
  </r>
  <r>
    <x v="615"/>
    <n v="12.63"/>
    <n v="13.57"/>
    <n v="73453.3"/>
    <n v="71039.3"/>
    <n v="91261.8"/>
    <n v="88265.74"/>
    <n v="1.3570468373758082E-4"/>
    <n v="48203.928989326334"/>
    <m/>
    <m/>
    <n v="19022594262.841209"/>
    <m/>
    <m/>
    <n v="24341546.340061747"/>
    <m/>
    <m/>
    <n v="15.917010971029931"/>
    <m/>
    <m/>
    <n v="165.21882967429147"/>
    <m/>
    <m/>
    <n v="31.95661159159091"/>
    <m/>
    <m/>
    <m/>
    <n v="44899.359442575689"/>
    <m/>
    <m/>
    <n v="622"/>
    <n v="0.93072955047899786"/>
    <n v="79876.91"/>
    <n v="453.25115788329543"/>
    <m/>
    <m/>
    <n v="2194.8683396435076"/>
    <n v="1.7507368018584943"/>
    <m/>
    <m/>
    <n v="3669981717.4776759"/>
    <m/>
    <m/>
    <m/>
    <n v="11.562812638831174"/>
    <m/>
    <m/>
    <m/>
    <n v="10.549523535433433"/>
    <m/>
    <m/>
    <m/>
    <m/>
    <m/>
    <n v="48203.928989326334"/>
    <m/>
  </r>
  <r>
    <x v="616"/>
    <n v="13.74"/>
    <n v="14.5"/>
    <n v="76516.14"/>
    <n v="73991.839999999997"/>
    <n v="93062.57"/>
    <n v="89995.41"/>
    <n v="1.3570468373758082E-4"/>
    <n v="50212.701720561265"/>
    <m/>
    <m/>
    <n v="20605695489.355907"/>
    <m/>
    <m/>
    <n v="25858202.319344208"/>
    <m/>
    <m/>
    <n v="15.585534465794455"/>
    <m/>
    <m/>
    <n v="168.47480531639388"/>
    <m/>
    <m/>
    <n v="31.333477444653258"/>
    <m/>
    <m/>
    <m/>
    <n v="46763.839055973251"/>
    <m/>
    <m/>
    <n v="623"/>
    <n v="0.94758620689655171"/>
    <n v="81260.639999999999"/>
    <n v="461.06695023277041"/>
    <m/>
    <m/>
    <n v="2156.8460229613161"/>
    <n v="1.7202452144515437"/>
    <m/>
    <m/>
    <n v="3974911800.8330035"/>
    <m/>
    <m/>
    <m/>
    <n v="11.081722109986798"/>
    <m/>
    <m/>
    <m/>
    <n v="10.112061700989658"/>
    <m/>
    <m/>
    <m/>
    <m/>
    <m/>
    <n v="50212.701720561265"/>
    <m/>
  </r>
  <r>
    <x v="617"/>
    <n v="13.88"/>
    <n v="14.73"/>
    <n v="77381.039999999994"/>
    <n v="74818.16"/>
    <n v="93422.32"/>
    <n v="90331.09"/>
    <n v="1.3570468373758082E-4"/>
    <n v="50779.042666656664"/>
    <m/>
    <m/>
    <n v="21067839130.433544"/>
    <m/>
    <m/>
    <n v="26290482.001699384"/>
    <m/>
    <m/>
    <n v="15.497806421816627"/>
    <m/>
    <m/>
    <n v="169.12195089646826"/>
    <m/>
    <m/>
    <n v="31.219686228970186"/>
    <m/>
    <m/>
    <m/>
    <n v="47284.435790143631"/>
    <m/>
    <m/>
    <n v="624"/>
    <n v="0.94229463679565517"/>
    <n v="81707.460000000006"/>
    <n v="463.56597528095449"/>
    <m/>
    <m/>
    <n v="2144.9863829193523"/>
    <n v="1.7106240957669168"/>
    <m/>
    <m/>
    <n v="4063556247.7048306"/>
    <m/>
    <m/>
    <m/>
    <n v="10.957454192068226"/>
    <m/>
    <m/>
    <m/>
    <n v="10.000120146221526"/>
    <m/>
    <m/>
    <m/>
    <m/>
    <m/>
    <n v="50779.042666656664"/>
    <m/>
  </r>
  <r>
    <x v="618"/>
    <n v="13.16"/>
    <n v="14.29"/>
    <n v="76872.45"/>
    <n v="74316.259999999995"/>
    <n v="91788.09"/>
    <n v="88738.68"/>
    <n v="1.3570468373758082E-4"/>
    <n v="50444.065328895806"/>
    <m/>
    <m/>
    <n v="20787062901.955837"/>
    <m/>
    <m/>
    <n v="26025059.706155915"/>
    <m/>
    <m/>
    <n v="15.549085177821063"/>
    <m/>
    <m/>
    <n v="166.15946097834794"/>
    <m/>
    <m/>
    <n v="31.77318165136623"/>
    <m/>
    <m/>
    <m/>
    <n v="46965.601778057535"/>
    <m/>
    <m/>
    <n v="625"/>
    <n v="0.92092372288313518"/>
    <n v="80702.45"/>
    <n v="457.8283159942518"/>
    <m/>
    <m/>
    <n v="2171.3699317984606"/>
    <n v="1.7315007923508481"/>
    <m/>
    <m/>
    <n v="4008902329.1208434"/>
    <m/>
    <m/>
    <m/>
    <n v="11.03044592133107"/>
    <m/>
    <m/>
    <m/>
    <n v="10.068197414354868"/>
    <m/>
    <m/>
    <m/>
    <m/>
    <m/>
    <n v="50444.065328895806"/>
    <m/>
  </r>
  <r>
    <x v="619"/>
    <n v="12.99"/>
    <n v="14.32"/>
    <n v="77196.09"/>
    <n v="74598.880000000005"/>
    <n v="91320"/>
    <n v="88250.01"/>
    <n v="1.3472029280281461E-4"/>
    <n v="50652.733964962128"/>
    <m/>
    <m/>
    <n v="20950791864.090984"/>
    <m/>
    <m/>
    <n v="26170871.22520959"/>
    <m/>
    <m/>
    <n v="15.517414481129221"/>
    <m/>
    <m/>
    <n v="165.30000829495313"/>
    <m/>
    <m/>
    <n v="31.957519758574747"/>
    <m/>
    <m/>
    <m/>
    <n v="47139.278086989623"/>
    <m/>
    <m/>
    <n v="626"/>
    <n v="0.90712290502793291"/>
    <n v="80510.61"/>
    <n v="456.63301836198411"/>
    <m/>
    <m/>
    <n v="2176.5315546205215"/>
    <n v="1.735123256119975"/>
    <m/>
    <m/>
    <n v="4038985176.8718696"/>
    <m/>
    <m/>
    <m/>
    <n v="10.986962530911981"/>
    <m/>
    <m/>
    <m/>
    <n v="10.032879403646726"/>
    <m/>
    <m/>
    <m/>
    <m/>
    <m/>
    <n v="50652.733964962128"/>
    <m/>
  </r>
  <r>
    <x v="620"/>
    <n v="11.92"/>
    <n v="13.81"/>
    <n v="73147.75"/>
    <n v="70676.7"/>
    <n v="91052.24"/>
    <n v="87979.36"/>
    <n v="1.3472029280281461E-4"/>
    <n v="47995.218106693668"/>
    <m/>
    <m/>
    <n v="18749413481.134537"/>
    <m/>
    <m/>
    <n v="24106082.807523273"/>
    <m/>
    <m/>
    <n v="15.924623566267755"/>
    <m/>
    <m/>
    <n v="164.81131221909382"/>
    <m/>
    <m/>
    <n v="32.058661758257728"/>
    <m/>
    <m/>
    <m/>
    <n v="44659.282519194203"/>
    <m/>
    <m/>
    <n v="627"/>
    <n v="0.8631426502534395"/>
    <n v="79765.72"/>
    <n v="452.37289154926805"/>
    <m/>
    <m/>
    <n v="2196.668982342424"/>
    <n v="1.7510107403064239"/>
    <m/>
    <m/>
    <n v="3614148509.027545"/>
    <m/>
    <m/>
    <m/>
    <n v="11.564084650996728"/>
    <m/>
    <m/>
    <m/>
    <n v="10.561409497232566"/>
    <m/>
    <m/>
    <m/>
    <m/>
    <m/>
    <n v="47995.218106693668"/>
    <m/>
  </r>
  <r>
    <x v="621"/>
    <n v="11.18"/>
    <n v="13.53"/>
    <n v="71885.97"/>
    <n v="69448.02"/>
    <n v="91168.08"/>
    <n v="88079.44"/>
    <n v="1.3472029280281461E-4"/>
    <n v="47166.162748902505"/>
    <m/>
    <m/>
    <n v="18099134637.247093"/>
    <m/>
    <m/>
    <n v="23476682.888978157"/>
    <m/>
    <m/>
    <n v="16.062318340223992"/>
    <m/>
    <m/>
    <n v="165.01696741712732"/>
    <m/>
    <m/>
    <n v="32.025323419975635"/>
    <m/>
    <m/>
    <m/>
    <n v="43881.372669153156"/>
    <m/>
    <m/>
    <n v="628"/>
    <n v="0.82631189948263117"/>
    <n v="79759.16"/>
    <n v="452.30036865968884"/>
    <m/>
    <m/>
    <n v="2196.8496382498006"/>
    <n v="1.750988745030146"/>
    <m/>
    <m/>
    <n v="3488370529.2968559"/>
    <m/>
    <m/>
    <m/>
    <n v="11.764572664795079"/>
    <m/>
    <m/>
    <m/>
    <n v="10.746064609599937"/>
    <m/>
    <m/>
    <m/>
    <m/>
    <m/>
    <n v="47166.162748902505"/>
    <m/>
  </r>
  <r>
    <x v="622"/>
    <n v="11.55"/>
    <n v="13.86"/>
    <n v="72936.2"/>
    <n v="70453.279999999999"/>
    <n v="92022.19"/>
    <n v="88892.75"/>
    <n v="1.3472029280281461E-4"/>
    <n v="47854.077744125207"/>
    <m/>
    <m/>
    <n v="18624771582.072224"/>
    <m/>
    <m/>
    <n v="23985612.011315599"/>
    <m/>
    <m/>
    <n v="15.945346471968"/>
    <m/>
    <m/>
    <n v="166.55887081386615"/>
    <m/>
    <m/>
    <n v="31.732708298215591"/>
    <m/>
    <m/>
    <m/>
    <n v="44515.003410860634"/>
    <m/>
    <m/>
    <n v="629"/>
    <n v="0.83333333333333337"/>
    <n v="80634.53"/>
    <n v="457.22873595867429"/>
    <m/>
    <m/>
    <n v="2172.7388493719495"/>
    <n v="1.7316071909156425"/>
    <m/>
    <m/>
    <n v="3589237890.6526198"/>
    <m/>
    <m/>
    <m/>
    <n v="11.593740483049077"/>
    <m/>
    <m/>
    <m/>
    <n v="10.591550391560132"/>
    <m/>
    <m/>
    <m/>
    <m/>
    <m/>
    <n v="47854.077744125207"/>
    <m/>
  </r>
  <r>
    <x v="623"/>
    <n v="11.76"/>
    <n v="13.64"/>
    <n v="72669.7"/>
    <n v="70186.36"/>
    <n v="92222.59"/>
    <n v="89074.36"/>
    <n v="1.3472029280281461E-4"/>
    <n v="47678.06217756572"/>
    <m/>
    <m/>
    <n v="18485302151.21241"/>
    <m/>
    <m/>
    <n v="23848500.12874651"/>
    <m/>
    <m/>
    <n v="15.974829638907886"/>
    <m/>
    <m/>
    <n v="166.91752185493826"/>
    <m/>
    <m/>
    <n v="31.670972649395324"/>
    <m/>
    <m/>
    <m/>
    <n v="44344.807287482065"/>
    <m/>
    <m/>
    <n v="630"/>
    <n v="0.86217008797653949"/>
    <n v="80361.600000000006"/>
    <n v="455.64553751642819"/>
    <m/>
    <m/>
    <n v="2180.0930884821555"/>
    <n v="1.7373035947270072"/>
    <m/>
    <m/>
    <n v="3561921409.7218356"/>
    <m/>
    <m/>
    <m/>
    <n v="11.637122615776535"/>
    <m/>
    <m/>
    <m/>
    <n v="10.632716721409484"/>
    <m/>
    <m/>
    <m/>
    <m/>
    <m/>
    <n v="47678.06217756572"/>
    <m/>
  </r>
  <r>
    <x v="624"/>
    <n v="11.78"/>
    <n v="13.62"/>
    <n v="71983.89"/>
    <n v="69495.62"/>
    <n v="92448.55"/>
    <n v="89256.6"/>
    <n v="1.3457967280272598E-4"/>
    <n v="47224.652535267291"/>
    <m/>
    <m/>
    <n v="18126314660.500359"/>
    <m/>
    <m/>
    <n v="23494066.815916304"/>
    <m/>
    <m/>
    <n v="16.051260876953531"/>
    <m/>
    <m/>
    <n v="167.31425655791668"/>
    <m/>
    <m/>
    <n v="31.615430585624722"/>
    <m/>
    <m/>
    <m/>
    <n v="43903.794832031715"/>
    <m/>
    <m/>
    <n v="631"/>
    <n v="0.86490455212922168"/>
    <n v="80567.350000000006"/>
    <n v="456.70512957328242"/>
    <m/>
    <m/>
    <n v="2174.5113908435424"/>
    <n v="1.7323628231800039"/>
    <m/>
    <m/>
    <n v="3491459019.453064"/>
    <m/>
    <m/>
    <m/>
    <n v="11.750007578707203"/>
    <m/>
    <m/>
    <m/>
    <n v="10.740507267612866"/>
    <m/>
    <m/>
    <m/>
    <m/>
    <m/>
    <n v="47224.652535267291"/>
    <m/>
  </r>
  <r>
    <x v="625"/>
    <n v="11.98"/>
    <n v="13.86"/>
    <n v="71681.399999999994"/>
    <n v="69194.23"/>
    <n v="92948.03"/>
    <n v="89726.82"/>
    <n v="1.3457967280272598E-4"/>
    <n v="47025.058894910893"/>
    <m/>
    <m/>
    <n v="17970699503.09798"/>
    <m/>
    <m/>
    <n v="23340445.937409054"/>
    <m/>
    <m/>
    <n v="16.085339413807716"/>
    <m/>
    <m/>
    <n v="168.21411840715086"/>
    <m/>
    <m/>
    <n v="31.451943949787957"/>
    <m/>
    <m/>
    <m/>
    <n v="43711.867904392187"/>
    <m/>
    <m/>
    <n v="632"/>
    <n v="0.86435786435786444"/>
    <n v="80477.11"/>
    <n v="456.15797333824531"/>
    <m/>
    <m/>
    <n v="2176.946966891529"/>
    <n v="1.7341387653260367"/>
    <m/>
    <m/>
    <n v="3461058723.4455786"/>
    <m/>
    <m/>
    <m/>
    <n v="11.800415613468163"/>
    <m/>
    <m/>
    <m/>
    <n v="10.788139663335906"/>
    <m/>
    <m/>
    <m/>
    <m/>
    <m/>
    <n v="47025.058894910893"/>
    <m/>
  </r>
  <r>
    <x v="626"/>
    <n v="11.39"/>
    <n v="13.43"/>
    <n v="70294.66"/>
    <n v="67846.289999999994"/>
    <n v="92129.78"/>
    <n v="88924.85"/>
    <n v="1.3457967280272598E-4"/>
    <n v="46114.193137127535"/>
    <m/>
    <m/>
    <n v="17272085684.269958"/>
    <m/>
    <m/>
    <n v="22657656.13206346"/>
    <m/>
    <m/>
    <n v="16.241280622473145"/>
    <m/>
    <m/>
    <n v="166.72921240798178"/>
    <m/>
    <m/>
    <n v="31.736155445562712"/>
    <m/>
    <m/>
    <m/>
    <n v="42858.843395960008"/>
    <m/>
    <m/>
    <n v="633"/>
    <n v="0.84810126582278489"/>
    <n v="79668.98"/>
    <n v="451.54209463766256"/>
    <m/>
    <m/>
    <n v="2198.8072965225765"/>
    <n v="1.7513864937253094"/>
    <m/>
    <m/>
    <n v="3326100145.406888"/>
    <m/>
    <m/>
    <m/>
    <n v="12.029733602163788"/>
    <m/>
    <m/>
    <m/>
    <n v="10.999371660085741"/>
    <m/>
    <m/>
    <m/>
    <m/>
    <m/>
    <n v="46114.193137127535"/>
    <m/>
  </r>
  <r>
    <x v="627"/>
    <n v="12.25"/>
    <n v="13.95"/>
    <n v="72200.149999999994"/>
    <n v="69676.28"/>
    <n v="92427.25"/>
    <n v="89200"/>
    <n v="1.3457967280272598E-4"/>
    <n v="47363.06396161169"/>
    <m/>
    <m/>
    <n v="18205458325.138821"/>
    <m/>
    <m/>
    <n v="23573565.130508933"/>
    <m/>
    <m/>
    <n v="16.021521647043681"/>
    <m/>
    <m/>
    <n v="167.26347158307146"/>
    <m/>
    <m/>
    <n v="31.641045541915936"/>
    <m/>
    <m/>
    <m/>
    <n v="44013.322724260695"/>
    <m/>
    <m/>
    <n v="634"/>
    <n v="0.87813620071684595"/>
    <n v="79686.399999999994"/>
    <n v="451.60556135072522"/>
    <m/>
    <m/>
    <n v="2198.3265168878247"/>
    <n v="1.7508375592277534"/>
    <m/>
    <m/>
    <n v="3505409068.9837484"/>
    <m/>
    <m/>
    <m/>
    <n v="11.704715382319412"/>
    <m/>
    <m/>
    <m/>
    <n v="10.703734656112086"/>
    <m/>
    <m/>
    <m/>
    <m/>
    <m/>
    <n v="47363.06396161169"/>
    <m/>
  </r>
  <r>
    <x v="628"/>
    <n v="12.59"/>
    <n v="14.14"/>
    <n v="72430.63"/>
    <n v="69889.33"/>
    <n v="93466.01"/>
    <n v="90190.48"/>
    <n v="1.3457967280272598E-4"/>
    <n v="47513.099526387588"/>
    <m/>
    <m/>
    <n v="18318429471.780373"/>
    <m/>
    <m/>
    <n v="23680888.850858144"/>
    <m/>
    <m/>
    <n v="15.99630389397627"/>
    <m/>
    <m/>
    <n v="169.139167382381"/>
    <m/>
    <m/>
    <n v="31.292755904646182"/>
    <m/>
    <m/>
    <m/>
    <n v="44146.363572872564"/>
    <m/>
    <m/>
    <n v="635"/>
    <n v="0.89038189533239032"/>
    <n v="82141.59"/>
    <n v="465.48347467731679"/>
    <m/>
    <m/>
    <n v="2130.5946419254997"/>
    <n v="1.6967322549844039"/>
    <m/>
    <m/>
    <n v="3526727282.1051092"/>
    <m/>
    <m/>
    <m/>
    <n v="11.668382249001297"/>
    <m/>
    <m/>
    <m/>
    <n v="10.672047137245405"/>
    <m/>
    <m/>
    <m/>
    <m/>
    <m/>
    <n v="47513.099526387588"/>
    <m/>
  </r>
  <r>
    <x v="629"/>
    <n v="12.12"/>
    <n v="13.72"/>
    <n v="70069.22"/>
    <n v="67582.55"/>
    <n v="92628.74"/>
    <n v="89346.14"/>
    <n v="1.3331417464845785E-4"/>
    <n v="45960.697785567296"/>
    <m/>
    <m/>
    <n v="17113709411.987375"/>
    <m/>
    <m/>
    <n v="22506189.795676854"/>
    <m/>
    <m/>
    <n v="16.258087295748105"/>
    <m/>
    <m/>
    <n v="167.61175452573369"/>
    <m/>
    <m/>
    <n v="31.594839242565328"/>
    <m/>
    <m/>
    <m/>
    <n v="42684.795696308604"/>
    <m/>
    <m/>
    <n v="636"/>
    <n v="0.88338192419825068"/>
    <n v="80870.17"/>
    <n v="458.17119565795764"/>
    <m/>
    <m/>
    <n v="2163.5728280019671"/>
    <n v="1.7225050025402771"/>
    <m/>
    <m/>
    <n v="3293586681.0432973"/>
    <m/>
    <m/>
    <m/>
    <n v="12.051826895431404"/>
    <m/>
    <m/>
    <m/>
    <n v="11.027518683736167"/>
    <m/>
    <m/>
    <m/>
    <m/>
    <m/>
    <n v="45960.697785567296"/>
    <m/>
  </r>
  <r>
    <x v="630"/>
    <n v="11.53"/>
    <n v="13.15"/>
    <n v="68612.210000000006"/>
    <n v="66168.240000000005"/>
    <n v="92953.02"/>
    <n v="89647.02"/>
    <n v="1.3331417464845785E-4"/>
    <n v="45003.89979366809"/>
    <m/>
    <m/>
    <n v="16398871921.714153"/>
    <m/>
    <m/>
    <n v="21798969.64137188"/>
    <m/>
    <m/>
    <n v="16.427462347246948"/>
    <m/>
    <m/>
    <n v="168.1944380795583"/>
    <m/>
    <m/>
    <n v="31.491474405344213"/>
    <m/>
    <m/>
    <m/>
    <n v="41790.06761304511"/>
    <m/>
    <m/>
    <n v="637"/>
    <n v="0.87680608365019008"/>
    <n v="81173.98"/>
    <n v="459.85652649022626"/>
    <m/>
    <m/>
    <n v="2155.4447993249501"/>
    <n v="1.7158712901932291"/>
    <m/>
    <m/>
    <n v="3155629587.756032"/>
    <m/>
    <m/>
    <m/>
    <n v="12.303464191145036"/>
    <m/>
    <m/>
    <m/>
    <n v="11.259377682490257"/>
    <m/>
    <m/>
    <m/>
    <m/>
    <m/>
    <n v="45003.89979366809"/>
    <m/>
  </r>
  <r>
    <x v="631"/>
    <n v="11.58"/>
    <n v="13.34"/>
    <n v="68836.759999999995"/>
    <n v="66375.97"/>
    <n v="93306.22"/>
    <n v="89975.71"/>
    <n v="1.3331417464845785E-4"/>
    <n v="45150.084959701722"/>
    <m/>
    <m/>
    <n v="16503291821.633398"/>
    <m/>
    <m/>
    <n v="21900885.819940355"/>
    <m/>
    <m/>
    <n v="16.40093453679189"/>
    <m/>
    <m/>
    <n v="168.82942132139129"/>
    <m/>
    <m/>
    <n v="31.379033579482808"/>
    <m/>
    <m/>
    <m/>
    <n v="41919.802666565687"/>
    <m/>
    <m/>
    <n v="638"/>
    <n v="0.86806596701649175"/>
    <n v="81381.83"/>
    <n v="460.99801337761158"/>
    <m/>
    <m/>
    <n v="2149.9256760598382"/>
    <n v="1.7113154779805777"/>
    <m/>
    <m/>
    <n v="3175336282.8655791"/>
    <m/>
    <m/>
    <m/>
    <n v="12.264267191209781"/>
    <m/>
    <m/>
    <m/>
    <n v="11.225110936228262"/>
    <m/>
    <m/>
    <m/>
    <m/>
    <m/>
    <n v="45150.084959701722"/>
    <m/>
  </r>
  <r>
    <x v="632"/>
    <n v="11.72"/>
    <n v="13.46"/>
    <n v="68649.320000000007"/>
    <n v="66186.38"/>
    <n v="93397.34"/>
    <n v="90051.58"/>
    <n v="1.3331417464845785E-4"/>
    <n v="45026.044994340606"/>
    <m/>
    <m/>
    <n v="16410460736.092184"/>
    <m/>
    <m/>
    <n v="21806317.545058221"/>
    <m/>
    <m/>
    <n v="16.423615099642223"/>
    <m/>
    <m/>
    <n v="168.99017428656438"/>
    <m/>
    <m/>
    <n v="31.355594039772175"/>
    <m/>
    <m/>
    <m/>
    <n v="41798.609573410431"/>
    <m/>
    <m/>
    <n v="639"/>
    <n v="0.87072808320950967"/>
    <n v="81228.98"/>
    <n v="460.09624644503197"/>
    <m/>
    <m/>
    <n v="2153.9636307185842"/>
    <n v="1.7143671142424999"/>
    <m/>
    <m/>
    <n v="3157090433.2888765"/>
    <m/>
    <m/>
    <m/>
    <n v="12.298724832138161"/>
    <m/>
    <m/>
    <m/>
    <n v="11.258257653746433"/>
    <m/>
    <m/>
    <m/>
    <m/>
    <m/>
    <n v="45026.044994340606"/>
    <m/>
  </r>
  <r>
    <x v="633"/>
    <n v="11.98"/>
    <n v="13.71"/>
    <n v="68397.67"/>
    <n v="65934.929999999993"/>
    <n v="94005.88"/>
    <n v="90626.32"/>
    <n v="1.3331417464845785E-4"/>
    <n v="44859.897715587678"/>
    <m/>
    <m/>
    <n v="16287205034.856897"/>
    <m/>
    <m/>
    <n v="21681319.663989101"/>
    <m/>
    <m/>
    <n v="16.454068894243392"/>
    <m/>
    <m/>
    <n v="170.08709976315851"/>
    <m/>
    <m/>
    <n v="31.158473048801163"/>
    <m/>
    <m/>
    <m/>
    <n v="41638.359866437524"/>
    <m/>
    <m/>
    <n v="640"/>
    <n v="0.87381473377097008"/>
    <n v="81385.460000000006"/>
    <n v="460.94658411610732"/>
    <m/>
    <m/>
    <n v="2149.8142221093067"/>
    <n v="1.7109023474868366"/>
    <m/>
    <m/>
    <n v="3132996521.2247362"/>
    <m/>
    <m/>
    <m/>
    <n v="12.344874170102422"/>
    <m/>
    <m/>
    <m/>
    <n v="11.302117729667911"/>
    <m/>
    <m/>
    <m/>
    <m/>
    <m/>
    <n v="44859.897715587678"/>
    <m/>
  </r>
  <r>
    <x v="634"/>
    <n v="12.57"/>
    <n v="13.92"/>
    <n v="69632.160000000003"/>
    <n v="67098.600000000006"/>
    <n v="94060.95"/>
    <n v="90643.16"/>
    <n v="1.3317357283559872E-4"/>
    <n v="45666.220511733663"/>
    <m/>
    <m/>
    <n v="16866553473.914663"/>
    <m/>
    <m/>
    <n v="22253042.552808408"/>
    <m/>
    <m/>
    <n v="16.306660256087923"/>
    <m/>
    <m/>
    <n v="170.17429026574496"/>
    <m/>
    <m/>
    <n v="31.161673583683196"/>
    <m/>
    <m/>
    <m/>
    <n v="42368.793564065687"/>
    <m/>
    <m/>
    <n v="641"/>
    <n v="0.90301724137931039"/>
    <n v="81393.08"/>
    <n v="460.88176502482605"/>
    <m/>
    <m/>
    <n v="2149.6129381898886"/>
    <n v="1.7102556974044589"/>
    <m/>
    <m/>
    <n v="3243255649.940722"/>
    <m/>
    <m/>
    <m/>
    <n v="12.125308023856913"/>
    <m/>
    <m/>
    <m/>
    <n v="11.105858117268916"/>
    <m/>
    <m/>
    <m/>
    <m/>
    <m/>
    <n v="45666.220511733663"/>
    <m/>
  </r>
  <r>
    <x v="635"/>
    <n v="12.24"/>
    <n v="13.78"/>
    <n v="69678.66"/>
    <n v="67134.48"/>
    <n v="93668.27"/>
    <n v="90252.68"/>
    <n v="1.3317357283559872E-4"/>
    <n v="45695.601931329489"/>
    <m/>
    <m/>
    <n v="16886077067.350306"/>
    <m/>
    <m/>
    <n v="22270141.290315691"/>
    <m/>
    <m/>
    <n v="16.301563428135932"/>
    <m/>
    <m/>
    <n v="169.45972473562162"/>
    <m/>
    <m/>
    <n v="31.298924652163709"/>
    <m/>
    <m/>
    <m/>
    <n v="42389.971680672017"/>
    <m/>
    <m/>
    <n v="642"/>
    <n v="0.88824383164005816"/>
    <n v="81042.95"/>
    <n v="458.86335022417364"/>
    <m/>
    <m/>
    <n v="2158.8599648173176"/>
    <n v="1.7174499132225365"/>
    <m/>
    <m/>
    <n v="3246614807.314713"/>
    <m/>
    <m/>
    <m/>
    <n v="12.118259753439185"/>
    <m/>
    <m/>
    <m/>
    <n v="11.100987092204381"/>
    <m/>
    <m/>
    <m/>
    <m/>
    <m/>
    <n v="45695.601931329489"/>
    <m/>
  </r>
  <r>
    <x v="636"/>
    <n v="11.86"/>
    <n v="13.37"/>
    <n v="66178.05"/>
    <n v="63752.75"/>
    <n v="93711.09"/>
    <n v="90281.919999999998"/>
    <n v="1.3317357283559872E-4"/>
    <n v="43398.826733805225"/>
    <m/>
    <m/>
    <n v="15186225820.789457"/>
    <m/>
    <m/>
    <n v="20586744.276689287"/>
    <m/>
    <m/>
    <n v="16.711383006291978"/>
    <m/>
    <m/>
    <n v="169.53305851475389"/>
    <m/>
    <m/>
    <n v="31.291794031298771"/>
    <m/>
    <m/>
    <m/>
    <n v="40253.280357706331"/>
    <m/>
    <m/>
    <n v="643"/>
    <n v="0.88706058339566196"/>
    <n v="80143.509999999995"/>
    <n v="453.73530986973759"/>
    <m/>
    <m/>
    <n v="2182.8196677495935"/>
    <n v="1.7363460976798704"/>
    <m/>
    <m/>
    <n v="2919436368.3819141"/>
    <m/>
    <m/>
    <m/>
    <n v="12.728093662243742"/>
    <m/>
    <m/>
    <m/>
    <n v="11.661292861026737"/>
    <m/>
    <m/>
    <m/>
    <m/>
    <m/>
    <n v="43398.826733805225"/>
    <m/>
  </r>
  <r>
    <x v="637"/>
    <n v="11.98"/>
    <n v="13.44"/>
    <n v="65606.33"/>
    <n v="63193.49"/>
    <n v="93336.29"/>
    <n v="89908.82"/>
    <n v="1.3317357283559872E-4"/>
    <n v="43022.850061518846"/>
    <m/>
    <m/>
    <n v="14921101194.344812"/>
    <m/>
    <m/>
    <n v="20315169.166797083"/>
    <m/>
    <m/>
    <n v="16.783923108789743"/>
    <m/>
    <m/>
    <n v="168.85088924606436"/>
    <m/>
    <m/>
    <n v="31.42413313513557"/>
    <m/>
    <m/>
    <m/>
    <n v="39898.77428019853"/>
    <m/>
    <m/>
    <n v="644"/>
    <n v="0.89136904761904767"/>
    <n v="79512.639999999999"/>
    <n v="450.12846734149645"/>
    <m/>
    <m/>
    <n v="2200.002287325317"/>
    <n v="1.7498482953631491"/>
    <m/>
    <m/>
    <n v="2868119209.7441425"/>
    <m/>
    <m/>
    <m/>
    <n v="12.839150652203823"/>
    <m/>
    <m/>
    <m/>
    <n v="11.764721048287123"/>
    <m/>
    <m/>
    <m/>
    <m/>
    <m/>
    <n v="43022.850061518846"/>
    <m/>
  </r>
  <r>
    <x v="638"/>
    <n v="11.56"/>
    <n v="13.12"/>
    <n v="65507.37"/>
    <n v="63089.75"/>
    <n v="92922.73"/>
    <n v="89498.47"/>
    <n v="1.3317357283559872E-4"/>
    <n v="42956.907312254807"/>
    <m/>
    <m/>
    <n v="14873419766.290375"/>
    <m/>
    <m/>
    <n v="20264461.431097195"/>
    <m/>
    <m/>
    <n v="16.796940212884937"/>
    <m/>
    <m/>
    <n v="168.09863571289068"/>
    <m/>
    <m/>
    <n v="31.57059142367682"/>
    <m/>
    <m/>
    <m/>
    <n v="39831.886674672241"/>
    <m/>
    <m/>
    <n v="645"/>
    <n v="0.88109756097560987"/>
    <n v="79068.55"/>
    <n v="447.57948173672412"/>
    <m/>
    <m/>
    <n v="2212.2896295111418"/>
    <n v="1.7594546576286758"/>
    <m/>
    <m/>
    <n v="2858606124.1739011"/>
    <m/>
    <m/>
    <m/>
    <n v="12.859628750737436"/>
    <m/>
    <m/>
    <m/>
    <n v="11.785167780160611"/>
    <m/>
    <m/>
    <m/>
    <m/>
    <m/>
    <n v="42956.907312254807"/>
    <m/>
  </r>
  <r>
    <x v="639"/>
    <n v="11.68"/>
    <n v="13.09"/>
    <n v="64316.39"/>
    <n v="61917.51"/>
    <n v="92406.91"/>
    <n v="88965.89"/>
    <n v="1.3317357283559872E-4"/>
    <n v="42172.828884376991"/>
    <m/>
    <m/>
    <n v="14324487818.599339"/>
    <m/>
    <m/>
    <n v="19697683.769886345"/>
    <m/>
    <m/>
    <n v="16.95068910658582"/>
    <m/>
    <m/>
    <n v="167.15328149289218"/>
    <m/>
    <m/>
    <n v="31.76762421524435"/>
    <m/>
    <m/>
    <m/>
    <n v="39087.701069082999"/>
    <m/>
    <m/>
    <n v="646"/>
    <n v="0.89228418640183349"/>
    <n v="78551.16"/>
    <n v="444.54656764184398"/>
    <m/>
    <m/>
    <n v="2226.7658850060607"/>
    <n v="1.77046417279684"/>
    <m/>
    <m/>
    <n v="2752099135.7585282"/>
    <m/>
    <m/>
    <m/>
    <n v="13.096737140686301"/>
    <m/>
    <m/>
    <m/>
    <n v="12.007606528510932"/>
    <m/>
    <m/>
    <m/>
    <m/>
    <m/>
    <n v="42172.828884376991"/>
    <m/>
  </r>
  <r>
    <x v="640"/>
    <n v="11.52"/>
    <n v="13.08"/>
    <n v="62600.81"/>
    <n v="60257.67"/>
    <n v="91020.41"/>
    <n v="87619.17"/>
    <n v="1.3556405100367819E-4"/>
    <n v="41046.906927647477"/>
    <m/>
    <m/>
    <n v="13557711664.466576"/>
    <m/>
    <m/>
    <n v="18904984.703183502"/>
    <m/>
    <m/>
    <n v="17.177113502606797"/>
    <m/>
    <m/>
    <n v="164.64125068177586"/>
    <m/>
    <m/>
    <n v="32.251685197810062"/>
    <m/>
    <m/>
    <m/>
    <n v="38038.539878164454"/>
    <m/>
    <m/>
    <n v="647"/>
    <n v="0.88073394495412838"/>
    <n v="77634.27"/>
    <n v="439.32328285806602"/>
    <m/>
    <m/>
    <n v="2252.7578547274907"/>
    <n v="1.7909601622708649"/>
    <m/>
    <m/>
    <n v="2604458784.3096704"/>
    <m/>
    <m/>
    <m/>
    <n v="13.447198697435656"/>
    <m/>
    <m/>
    <m/>
    <n v="12.33068373427408"/>
    <m/>
    <m/>
    <m/>
    <m/>
    <m/>
    <n v="41046.906927647477"/>
    <m/>
  </r>
  <r>
    <x v="641"/>
    <n v="11.62"/>
    <n v="13.15"/>
    <n v="61767.24"/>
    <n v="59447.13"/>
    <n v="90812.75"/>
    <n v="87407.39"/>
    <n v="1.3556405100367819E-4"/>
    <n v="40499.353450752846"/>
    <m/>
    <m/>
    <n v="13194167867.464022"/>
    <m/>
    <m/>
    <n v="18522917.4348513"/>
    <m/>
    <m/>
    <n v="17.291858464325916"/>
    <m/>
    <m/>
    <n v="164.26162183213992"/>
    <m/>
    <m/>
    <n v="32.332826147936139"/>
    <m/>
    <m/>
    <m/>
    <n v="37525.566213852566"/>
    <m/>
    <m/>
    <n v="648"/>
    <n v="0.88365019011406831"/>
    <n v="77066.62"/>
    <n v="436.0769651840094"/>
    <m/>
    <m/>
    <n v="2269.2296782692856"/>
    <n v="1.8038843766047419"/>
    <m/>
    <m/>
    <n v="2534307011.3373961"/>
    <m/>
    <m/>
    <m/>
    <n v="13.627445376917318"/>
    <m/>
    <m/>
    <m/>
    <n v="12.497778524026884"/>
    <m/>
    <m/>
    <m/>
    <m/>
    <m/>
    <n v="40499.353450752846"/>
    <m/>
  </r>
  <r>
    <x v="642"/>
    <n v="11.09"/>
    <n v="12.66"/>
    <n v="60417.46"/>
    <n v="58139.99"/>
    <n v="89518.07"/>
    <n v="86149.41"/>
    <n v="1.3556405100367819E-4"/>
    <n v="39613.367924135397"/>
    <m/>
    <m/>
    <n v="12615073591.615572"/>
    <m/>
    <m/>
    <n v="17911383.248232778"/>
    <m/>
    <m/>
    <n v="17.481177276109154"/>
    <m/>
    <m/>
    <n v="161.91586331484186"/>
    <m/>
    <m/>
    <n v="32.80139810194084"/>
    <m/>
    <m/>
    <m/>
    <n v="36699.164082789743"/>
    <m/>
    <m/>
    <n v="649"/>
    <n v="0.87598736176935232"/>
    <n v="75481.69"/>
    <n v="427.07538182287277"/>
    <m/>
    <m/>
    <n v="2315.8980048934368"/>
    <n v="1.8408080301836207"/>
    <m/>
    <m/>
    <n v="2422775271.9414673"/>
    <m/>
    <m/>
    <m/>
    <n v="13.926440770580205"/>
    <m/>
    <m/>
    <m/>
    <n v="12.773842240738686"/>
    <m/>
    <m/>
    <m/>
    <m/>
    <m/>
    <n v="39613.367924135397"/>
    <m/>
  </r>
  <r>
    <x v="643"/>
    <n v="10.75"/>
    <n v="12.32"/>
    <n v="59610.51"/>
    <n v="57355.58"/>
    <n v="88474.99"/>
    <n v="85133.9"/>
    <n v="1.3556405100367819E-4"/>
    <n v="39083.329323835584"/>
    <m/>
    <m/>
    <n v="12275783966.607807"/>
    <m/>
    <m/>
    <n v="17548308.114031848"/>
    <m/>
    <m/>
    <n v="17.598307505390746"/>
    <m/>
    <m/>
    <n v="160.02528965160536"/>
    <m/>
    <m/>
    <n v="33.191325258844081"/>
    <m/>
    <m/>
    <m/>
    <n v="36202.766013783577"/>
    <m/>
    <m/>
    <n v="650"/>
    <n v="0.87256493506493504"/>
    <n v="74287.56"/>
    <n v="420.2861751740482"/>
    <m/>
    <m/>
    <n v="2352.5358078438398"/>
    <n v="1.8697525898031022"/>
    <m/>
    <m/>
    <n v="2357320891.737999"/>
    <m/>
    <m/>
    <m/>
    <n v="14.113675397642217"/>
    <m/>
    <m/>
    <m/>
    <n v="12.94745988628687"/>
    <m/>
    <m/>
    <m/>
    <m/>
    <m/>
    <n v="39083.329323835584"/>
    <m/>
  </r>
  <r>
    <x v="644"/>
    <n v="11.09"/>
    <n v="12.55"/>
    <n v="58222.43"/>
    <n v="55996.68"/>
    <n v="87305.3"/>
    <n v="83973.75"/>
    <n v="1.3809571860834424E-4"/>
    <n v="38170.449363167187"/>
    <m/>
    <m/>
    <n v="11697353797.532688"/>
    <m/>
    <m/>
    <n v="16922950.882464767"/>
    <m/>
    <m/>
    <n v="17.80436712060035"/>
    <m/>
    <m/>
    <n v="157.89811282521876"/>
    <m/>
    <m/>
    <n v="33.653841375629128"/>
    <m/>
    <m/>
    <m/>
    <n v="35341.333348446991"/>
    <m/>
    <m/>
    <n v="651"/>
    <n v="0.8836653386454183"/>
    <n v="73133.960000000006"/>
    <n v="413.66270212506527"/>
    <m/>
    <m/>
    <n v="2389.0679716129644"/>
    <n v="1.8982477550214429"/>
    <m/>
    <m/>
    <n v="2245391985.98628"/>
    <m/>
    <m/>
    <m/>
    <n v="14.446045694129348"/>
    <m/>
    <m/>
    <m/>
    <n v="13.258138338426626"/>
    <m/>
    <m/>
    <m/>
    <m/>
    <m/>
    <n v="38170.449363167187"/>
    <m/>
  </r>
  <r>
    <x v="645"/>
    <n v="11.75"/>
    <n v="12.98"/>
    <n v="58997.2"/>
    <n v="56734.1"/>
    <n v="88018.96"/>
    <n v="84648.58"/>
    <n v="1.3809571860834424E-4"/>
    <n v="38677.443119703159"/>
    <m/>
    <m/>
    <n v="12006553773.384205"/>
    <m/>
    <m/>
    <n v="17256656.720991943"/>
    <m/>
    <m/>
    <n v="17.686334754250019"/>
    <m/>
    <m/>
    <n v="159.18493829611529"/>
    <m/>
    <m/>
    <n v="33.386767690693624"/>
    <m/>
    <m/>
    <m/>
    <n v="35805.494788033451"/>
    <m/>
    <m/>
    <n v="652"/>
    <n v="0.90523882896764252"/>
    <n v="73704.33"/>
    <n v="416.85629602272911"/>
    <m/>
    <m/>
    <n v="2370.4356878016015"/>
    <n v="1.8832648261965901"/>
    <m/>
    <m/>
    <n v="2304453438.2034464"/>
    <m/>
    <m/>
    <m/>
    <n v="14.255141821302439"/>
    <m/>
    <m/>
    <m/>
    <n v="13.084864849991883"/>
    <m/>
    <m/>
    <m/>
    <m/>
    <m/>
    <n v="38677.443119703159"/>
    <m/>
  </r>
  <r>
    <x v="646"/>
    <n v="11.34"/>
    <n v="12.74"/>
    <n v="58725.52"/>
    <n v="56465.01"/>
    <n v="87381.64"/>
    <n v="84023.97"/>
    <n v="1.3809571860834424E-4"/>
    <n v="38498.396123885337"/>
    <m/>
    <m/>
    <n v="11893764246.991114"/>
    <m/>
    <m/>
    <n v="17133306.773636982"/>
    <m/>
    <m/>
    <n v="17.727476507332355"/>
    <m/>
    <m/>
    <n v="158.02847250352167"/>
    <m/>
    <m/>
    <n v="33.636524592609838"/>
    <m/>
    <m/>
    <m/>
    <n v="35634.426784196636"/>
    <m/>
    <m/>
    <n v="653"/>
    <n v="0.89010989010989006"/>
    <n v="72917.87"/>
    <n v="412.37604078937142"/>
    <m/>
    <m/>
    <n v="2395.7293557723769"/>
    <n v="1.9031797229473297"/>
    <m/>
    <m/>
    <n v="2282516459.3201036"/>
    <m/>
    <m/>
    <m/>
    <n v="14.322086912919911"/>
    <m/>
    <m/>
    <m/>
    <n v="13.148255679797286"/>
    <m/>
    <m/>
    <m/>
    <m/>
    <m/>
    <n v="38498.396123885337"/>
    <m/>
  </r>
  <r>
    <x v="647"/>
    <n v="10.9"/>
    <n v="12.48"/>
    <n v="58399.12"/>
    <n v="56143.37"/>
    <n v="85826.79"/>
    <n v="82517.259999999995"/>
    <n v="1.3809571860834424E-4"/>
    <n v="38283.486194014375"/>
    <m/>
    <m/>
    <n v="11759356265.797035"/>
    <m/>
    <m/>
    <n v="16986340.399715718"/>
    <m/>
    <m/>
    <n v="17.77716310114759"/>
    <m/>
    <m/>
    <n v="155.21276331581822"/>
    <m/>
    <m/>
    <n v="34.24315357234417"/>
    <m/>
    <m/>
    <m/>
    <n v="35430.208113253415"/>
    <m/>
    <m/>
    <n v="654"/>
    <n v="0.8733974358974359"/>
    <n v="71710.649999999994"/>
    <n v="405.51712360866713"/>
    <m/>
    <m/>
    <n v="2435.3927797434221"/>
    <n v="1.9345051530899162"/>
    <m/>
    <m/>
    <n v="2256436753.218894"/>
    <m/>
    <m/>
    <m/>
    <n v="14.402998545685614"/>
    <m/>
    <m/>
    <m/>
    <n v="13.224488692727956"/>
    <m/>
    <m/>
    <m/>
    <m/>
    <m/>
    <n v="38283.486194014375"/>
    <m/>
  </r>
  <r>
    <x v="648"/>
    <n v="10.63"/>
    <n v="12.09"/>
    <n v="57319.38"/>
    <n v="55097.58"/>
    <n v="84478.36"/>
    <n v="81209.440000000002"/>
    <n v="1.3809571860834424E-4"/>
    <n v="37574.747460931787"/>
    <m/>
    <m/>
    <n v="11322321723.370754"/>
    <m/>
    <m/>
    <n v="16511173.753417427"/>
    <m/>
    <m/>
    <n v="17.941920778898165"/>
    <m/>
    <m/>
    <n v="152.77048082317418"/>
    <m/>
    <m/>
    <n v="34.789392130482391"/>
    <m/>
    <m/>
    <m/>
    <n v="34769.032661469551"/>
    <m/>
    <m/>
    <n v="655"/>
    <n v="0.87923904052936319"/>
    <n v="70554.210000000006"/>
    <n v="398.9464088354311"/>
    <m/>
    <m/>
    <n v="2474.6670803697089"/>
    <n v="1.9655155641889734"/>
    <m/>
    <m/>
    <n v="2172301653.7576847"/>
    <m/>
    <m/>
    <m/>
    <n v="14.670601789920768"/>
    <m/>
    <m/>
    <m/>
    <n v="13.472185024802737"/>
    <m/>
    <m/>
    <m/>
    <m/>
    <m/>
    <n v="37574.747460931787"/>
    <m/>
  </r>
  <r>
    <x v="649"/>
    <n v="11.08"/>
    <n v="12.33"/>
    <n v="55959.88"/>
    <n v="53767.95"/>
    <n v="84861.52"/>
    <n v="81544.13"/>
    <n v="1.3950245540850226E-4"/>
    <n v="36680.866930737269"/>
    <m/>
    <m/>
    <n v="10778903619.937532"/>
    <m/>
    <m/>
    <n v="15911886.718853969"/>
    <m/>
    <m/>
    <n v="18.15594800214782"/>
    <m/>
    <m/>
    <n v="153.4521608481605"/>
    <m/>
    <m/>
    <n v="34.656670371835446"/>
    <m/>
    <m/>
    <m/>
    <n v="33926.427988321084"/>
    <m/>
    <m/>
    <n v="656"/>
    <n v="0.89862124898621254"/>
    <n v="70854.990000000005"/>
    <n v="400.55331633787972"/>
    <m/>
    <m/>
    <n v="2464.1173149562264"/>
    <n v="1.9565798404594397"/>
    <m/>
    <m/>
    <n v="2067247483.9097371"/>
    <m/>
    <m/>
    <m/>
    <n v="15.022537564368905"/>
    <m/>
    <m/>
    <m/>
    <n v="13.801485044219648"/>
    <m/>
    <m/>
    <m/>
    <m/>
    <m/>
    <n v="36680.866930737269"/>
    <m/>
  </r>
  <r>
    <x v="650"/>
    <n v="10.78"/>
    <n v="11.79"/>
    <n v="55040.53"/>
    <n v="52877.11"/>
    <n v="84443.16"/>
    <n v="81130.75"/>
    <n v="1.3950245540850226E-4"/>
    <n v="36077.366997872588"/>
    <m/>
    <m/>
    <n v="10422711553.47072"/>
    <m/>
    <m/>
    <n v="15515916.032232238"/>
    <m/>
    <m/>
    <n v="18.305526455966312"/>
    <m/>
    <m/>
    <n v="152.69193162003089"/>
    <m/>
    <m/>
    <n v="34.835929855733376"/>
    <m/>
    <m/>
    <m/>
    <n v="33363.163727978936"/>
    <m/>
    <m/>
    <n v="657"/>
    <n v="0.9143341815097541"/>
    <n v="70427.95"/>
    <n v="398.10811101827881"/>
    <m/>
    <m/>
    <n v="2478.9684448227181"/>
    <n v="1.9681854727473838"/>
    <m/>
    <m/>
    <n v="1998678847.0565839"/>
    <m/>
    <m/>
    <m/>
    <n v="15.270723216060119"/>
    <m/>
    <m/>
    <m/>
    <n v="14.031589600956671"/>
    <m/>
    <m/>
    <m/>
    <m/>
    <m/>
    <n v="36077.366997872588"/>
    <m/>
  </r>
  <r>
    <x v="651"/>
    <n v="10.66"/>
    <n v="11.57"/>
    <n v="53699.9"/>
    <n v="51581.8"/>
    <n v="84375.54"/>
    <n v="81054.460000000006"/>
    <n v="1.3950245540850226E-4"/>
    <n v="35197.767182320422"/>
    <m/>
    <m/>
    <n v="9913004008.4744873"/>
    <m/>
    <m/>
    <n v="14945281.338294165"/>
    <m/>
    <m/>
    <n v="18.528900491597184"/>
    <m/>
    <m/>
    <n v="152.56593949515937"/>
    <m/>
    <m/>
    <n v="34.872261867566344"/>
    <m/>
    <m/>
    <m/>
    <n v="32544.744567799342"/>
    <m/>
    <m/>
    <n v="658"/>
    <n v="0.9213483146067416"/>
    <n v="70097.19"/>
    <n v="396.20748462296712"/>
    <m/>
    <m/>
    <n v="2490.6107488058606"/>
    <n v="1.9772414703752856"/>
    <m/>
    <m/>
    <n v="1900693077.266793"/>
    <m/>
    <m/>
    <m/>
    <n v="15.644075521855763"/>
    <m/>
    <m/>
    <m/>
    <n v="14.376789696698143"/>
    <m/>
    <m/>
    <m/>
    <m/>
    <m/>
    <n v="35197.767182320422"/>
    <m/>
  </r>
  <r>
    <x v="652"/>
    <n v="10.56"/>
    <n v="11.36"/>
    <n v="52519.519999999997"/>
    <n v="50440.78"/>
    <n v="83582.899999999994"/>
    <n v="80281.710000000006"/>
    <n v="1.3950245540850226E-4"/>
    <n v="34423.244042738173"/>
    <m/>
    <m/>
    <n v="9475334366.9881229"/>
    <m/>
    <m/>
    <n v="14448896.686969439"/>
    <m/>
    <m/>
    <n v="18.732988752112124"/>
    <m/>
    <m/>
    <n v="151.12902065457459"/>
    <m/>
    <m/>
    <n v="35.208333074418476"/>
    <m/>
    <m/>
    <m/>
    <n v="31823.725947548715"/>
    <m/>
    <m/>
    <n v="659"/>
    <n v="0.92957746478873249"/>
    <n v="68679.11"/>
    <n v="388.16181805390818"/>
    <m/>
    <m/>
    <n v="2540.9962962246177"/>
    <n v="2.0170502324489035"/>
    <m/>
    <m/>
    <n v="1816542944.5301037"/>
    <m/>
    <m/>
    <m/>
    <n v="15.989387002258363"/>
    <m/>
    <m/>
    <m/>
    <n v="14.69631926480197"/>
    <m/>
    <m/>
    <m/>
    <m/>
    <m/>
    <n v="34423.244042738173"/>
    <m/>
  </r>
  <r>
    <x v="653"/>
    <n v="10.8"/>
    <n v="11.58"/>
    <n v="52782.96"/>
    <n v="50686.76"/>
    <n v="83243.199999999997"/>
    <n v="79944.23"/>
    <n v="1.3950245540850226E-4"/>
    <n v="34595.068831636854"/>
    <m/>
    <m/>
    <n v="9568651592.909502"/>
    <m/>
    <m/>
    <n v="14554098.663139325"/>
    <m/>
    <m/>
    <n v="18.686467245330878"/>
    <m/>
    <m/>
    <n v="150.51112770256466"/>
    <m/>
    <m/>
    <n v="35.359962841600449"/>
    <m/>
    <m/>
    <m/>
    <n v="31977.802894081815"/>
    <m/>
    <m/>
    <n v="660"/>
    <n v="0.93264248704663222"/>
    <n v="68731.539999999994"/>
    <n v="388.42781119922546"/>
    <m/>
    <m/>
    <n v="2539.0564860580175"/>
    <n v="2.0153193461678964"/>
    <m/>
    <m/>
    <n v="1834198274.5797763"/>
    <m/>
    <m/>
    <m/>
    <n v="15.910671922052924"/>
    <m/>
    <m/>
    <m/>
    <n v="14.626150313833623"/>
    <m/>
    <m/>
    <m/>
    <m/>
    <m/>
    <n v="34595.068831636854"/>
    <m/>
  </r>
  <r>
    <x v="654"/>
    <n v="11.2"/>
    <n v="12.07"/>
    <n v="52985.66"/>
    <n v="50860.2"/>
    <n v="82648.77"/>
    <n v="79339.89"/>
    <n v="1.390804152545666E-4"/>
    <n v="34725.382391227031"/>
    <m/>
    <m/>
    <n v="9636849100.1049442"/>
    <m/>
    <m/>
    <n v="14627321.642795015"/>
    <m/>
    <m/>
    <n v="18.651966818272513"/>
    <m/>
    <m/>
    <n v="149.42541415772834"/>
    <m/>
    <m/>
    <n v="35.638180302346768"/>
    <m/>
    <m/>
    <m/>
    <n v="32083.868518869393"/>
    <m/>
    <m/>
    <n v="661"/>
    <n v="0.92792046396023187"/>
    <n v="68094.240000000005"/>
    <n v="384.73605176594214"/>
    <m/>
    <m/>
    <n v="2562.599399523433"/>
    <n v="2.0334276245818081"/>
    <m/>
    <m/>
    <n v="1846564104.4971046"/>
    <m/>
    <m/>
    <m/>
    <n v="15.854013346191687"/>
    <m/>
    <m/>
    <m/>
    <n v="14.580585857311583"/>
    <m/>
    <m/>
    <m/>
    <m/>
    <m/>
    <n v="34725.382391227031"/>
    <m/>
  </r>
  <r>
    <x v="655"/>
    <n v="11.1"/>
    <n v="11.63"/>
    <n v="52610.62"/>
    <n v="50493.13"/>
    <n v="82202.75"/>
    <n v="78900.69"/>
    <n v="1.390804152545666E-4"/>
    <n v="34478.750485094781"/>
    <m/>
    <m/>
    <n v="9498637897.0904369"/>
    <m/>
    <m/>
    <n v="14468480.838511653"/>
    <m/>
    <m/>
    <n v="18.71842841550696"/>
    <m/>
    <m/>
    <n v="148.61540535906801"/>
    <m/>
    <m/>
    <n v="35.839120345170379"/>
    <m/>
    <m/>
    <m/>
    <n v="31851.201178003077"/>
    <m/>
    <m/>
    <n v="662"/>
    <n v="0.95442820292347363"/>
    <n v="67570.009999999995"/>
    <n v="381.74431482318238"/>
    <m/>
    <m/>
    <n v="2582.3278153661267"/>
    <n v="2.0488879192931022"/>
    <m/>
    <m/>
    <n v="1819848602.984921"/>
    <m/>
    <m/>
    <m/>
    <n v="15.96769174600683"/>
    <m/>
    <m/>
    <m/>
    <n v="14.687316702935266"/>
    <m/>
    <m/>
    <m/>
    <m/>
    <m/>
    <n v="34478.750485094781"/>
    <m/>
  </r>
  <r>
    <x v="656"/>
    <n v="11.51"/>
    <n v="12.12"/>
    <n v="53761.16"/>
    <n v="51590.34"/>
    <n v="81591.929999999993"/>
    <n v="78303.429999999993"/>
    <n v="1.390804152545666E-4"/>
    <n v="35231.906098611311"/>
    <m/>
    <m/>
    <n v="9912376986.3619614"/>
    <m/>
    <m/>
    <n v="14939575.05491122"/>
    <m/>
    <m/>
    <n v="18.514216768182717"/>
    <m/>
    <m/>
    <n v="147.50749920597653"/>
    <m/>
    <m/>
    <n v="36.114100869340561"/>
    <m/>
    <m/>
    <m/>
    <n v="32542.189550591316"/>
    <m/>
    <m/>
    <n v="663"/>
    <n v="0.9496699669966997"/>
    <n v="67291.600000000006"/>
    <n v="380.14172183059577"/>
    <m/>
    <m/>
    <n v="2592.9678298796075"/>
    <n v="2.0571349676259905"/>
    <m/>
    <m/>
    <n v="1898874819.6867492"/>
    <m/>
    <m/>
    <m/>
    <n v="15.61998807143797"/>
    <m/>
    <m/>
    <m/>
    <n v="14.369629878183368"/>
    <m/>
    <m/>
    <m/>
    <m/>
    <m/>
    <n v="35231.906098611311"/>
    <m/>
  </r>
  <r>
    <x v="657"/>
    <n v="11.42"/>
    <n v="12.18"/>
    <n v="54117.1"/>
    <n v="51924.73"/>
    <n v="81323.149999999994"/>
    <n v="78034.59"/>
    <n v="1.390804152545666E-4"/>
    <n v="35464.303498024216"/>
    <m/>
    <m/>
    <n v="10041816486.730112"/>
    <m/>
    <m/>
    <n v="15084316.132945655"/>
    <m/>
    <m/>
    <n v="18.45338129457323"/>
    <m/>
    <m/>
    <n v="147.01799533784668"/>
    <m/>
    <m/>
    <n v="36.241791492271851"/>
    <m/>
    <m/>
    <m/>
    <n v="32751.974362461093"/>
    <m/>
    <m/>
    <n v="664"/>
    <n v="0.93760262725779964"/>
    <n v="67103.19"/>
    <n v="379.04776242484547"/>
    <m/>
    <m/>
    <n v="2600.227890107446"/>
    <n v="2.0626991963202572"/>
    <m/>
    <m/>
    <n v="1923425645.8294787"/>
    <m/>
    <m/>
    <m/>
    <n v="15.518022144533344"/>
    <m/>
    <m/>
    <m/>
    <n v="14.277948659252829"/>
    <m/>
    <m/>
    <m/>
    <m/>
    <m/>
    <n v="35464.303498024216"/>
    <m/>
  </r>
  <r>
    <x v="658"/>
    <n v="11.16"/>
    <n v="12.13"/>
    <n v="53750.61"/>
    <n v="51565.86"/>
    <n v="81175.11"/>
    <n v="77881.69"/>
    <n v="1.390804152545666E-4"/>
    <n v="35223.274447767915"/>
    <m/>
    <m/>
    <n v="9903941107.8473892"/>
    <m/>
    <m/>
    <n v="14927433.591926977"/>
    <m/>
    <m/>
    <n v="18.516313109402784"/>
    <m/>
    <m/>
    <n v="146.746786679813"/>
    <m/>
    <m/>
    <n v="36.316510528866125"/>
    <m/>
    <m/>
    <m/>
    <n v="32524.479986960261"/>
    <m/>
    <m/>
    <n v="665"/>
    <n v="0.92003297609233303"/>
    <n v="67059.81"/>
    <n v="378.77314279664699"/>
    <m/>
    <m/>
    <n v="2601.9088517111027"/>
    <n v="2.0638370043585264"/>
    <m/>
    <m/>
    <n v="1896774788.0060441"/>
    <m/>
    <m/>
    <m/>
    <n v="15.624544879632552"/>
    <m/>
    <m/>
    <m/>
    <n v="14.378096333633934"/>
    <m/>
    <m/>
    <m/>
    <m/>
    <m/>
    <n v="35223.274447767915"/>
    <m/>
  </r>
  <r>
    <x v="659"/>
    <n v="11.16"/>
    <n v="11.62"/>
    <n v="51943.28"/>
    <n v="49810.47"/>
    <n v="80559.38"/>
    <n v="77258.44"/>
    <n v="1.3851772053508071E-4"/>
    <n v="34036.424386996121"/>
    <m/>
    <m/>
    <n v="9232230903.9517746"/>
    <m/>
    <m/>
    <n v="14163768.571137881"/>
    <m/>
    <m/>
    <n v="18.828922838296499"/>
    <m/>
    <m/>
    <n v="145.62302900521306"/>
    <m/>
    <m/>
    <n v="36.618285687440597"/>
    <m/>
    <m/>
    <m/>
    <n v="31414.005124153122"/>
    <m/>
    <m/>
    <n v="666"/>
    <n v="0.96041308089500865"/>
    <n v="66256.86"/>
    <n v="374.15019258551274"/>
    <m/>
    <m/>
    <n v="2633.0631707060629"/>
    <n v="2.0879547523459814"/>
    <m/>
    <m/>
    <n v="1767457182.5947857"/>
    <m/>
    <m/>
    <m/>
    <n v="16.154173720752585"/>
    <m/>
    <m/>
    <m/>
    <n v="14.872105438217556"/>
    <m/>
    <m/>
    <m/>
    <m/>
    <m/>
    <n v="34036.424386996121"/>
    <m/>
  </r>
  <r>
    <x v="660"/>
    <n v="11.09"/>
    <n v="11.54"/>
    <n v="52122.879999999997"/>
    <n v="49975.8"/>
    <n v="79830.95"/>
    <n v="76549.16"/>
    <n v="1.3851772053508071E-4"/>
    <n v="34153.276528737748"/>
    <m/>
    <m/>
    <n v="9294385006.4765491"/>
    <m/>
    <m/>
    <n v="14233807.077129833"/>
    <m/>
    <m/>
    <n v="18.796824772442047"/>
    <m/>
    <m/>
    <n v="144.30276502847292"/>
    <m/>
    <m/>
    <n v="36.958216112730035"/>
    <m/>
    <m/>
    <m/>
    <n v="31517.175029148795"/>
    <m/>
    <m/>
    <n v="667"/>
    <n v="0.96100519930675921"/>
    <n v="65621.37"/>
    <n v="370.53266831345115"/>
    <m/>
    <m/>
    <n v="2658.3176924922145"/>
    <n v="2.1077811459527136"/>
    <m/>
    <m/>
    <n v="1779130249.359163"/>
    <m/>
    <m/>
    <m/>
    <n v="16.099805194252848"/>
    <m/>
    <m/>
    <m/>
    <n v="14.824247192206899"/>
    <m/>
    <m/>
    <m/>
    <m/>
    <m/>
    <n v="34153.276528737748"/>
    <m/>
  </r>
  <r>
    <x v="661"/>
    <n v="10.75"/>
    <n v="11.3"/>
    <n v="51183.01"/>
    <n v="49067.73"/>
    <n v="79154.210000000006"/>
    <n v="75889.64"/>
    <n v="1.3851772053508071E-4"/>
    <n v="33536.613287516906"/>
    <m/>
    <m/>
    <n v="8957459204.7721004"/>
    <m/>
    <m/>
    <n v="13845393.928685557"/>
    <m/>
    <m/>
    <n v="18.966738313047383"/>
    <m/>
    <m/>
    <n v="143.07599813637165"/>
    <m/>
    <m/>
    <n v="37.28041954508442"/>
    <m/>
    <m/>
    <m/>
    <n v="30943.42295170372"/>
    <m/>
    <m/>
    <n v="668"/>
    <n v="0.95132743362831851"/>
    <n v="64718.1"/>
    <n v="365.40379844129939"/>
    <m/>
    <m/>
    <n v="2694.9091050472621"/>
    <n v="2.1365919349780387"/>
    <m/>
    <m/>
    <n v="1714418188.9724452"/>
    <m/>
    <m/>
    <m/>
    <n v="16.391578305084792"/>
    <m/>
    <m/>
    <m/>
    <n v="15.095139120441667"/>
    <m/>
    <m/>
    <m/>
    <m/>
    <m/>
    <n v="33536.613287516906"/>
    <m/>
  </r>
  <r>
    <x v="662"/>
    <n v="11.01"/>
    <n v="11.58"/>
    <n v="51321.74"/>
    <n v="49193.93"/>
    <n v="79095.12"/>
    <n v="75822.47"/>
    <n v="1.3851772053508071E-4"/>
    <n v="33626.693304598601"/>
    <m/>
    <m/>
    <n v="9004375711.2006817"/>
    <m/>
    <m/>
    <n v="13898340.155836457"/>
    <m/>
    <m/>
    <n v="18.941491215173226"/>
    <m/>
    <m/>
    <n v="142.96570330724686"/>
    <m/>
    <m/>
    <n v="37.317204967674058"/>
    <m/>
    <m/>
    <m/>
    <n v="31021.926429007573"/>
    <m/>
    <m/>
    <n v="669"/>
    <n v="0.9507772020725388"/>
    <n v="64493.65"/>
    <n v="364.10810241444477"/>
    <m/>
    <m/>
    <n v="2704.2553675090439"/>
    <n v="2.1437986480466091"/>
    <m/>
    <m/>
    <n v="1723178931.5658724"/>
    <m/>
    <m/>
    <m/>
    <n v="16.348658421306794"/>
    <m/>
    <m/>
    <m/>
    <n v="15.05784378894873"/>
    <m/>
    <m/>
    <m/>
    <m/>
    <m/>
    <n v="33626.693304598601"/>
    <m/>
  </r>
  <r>
    <x v="663"/>
    <n v="10.79"/>
    <n v="11.76"/>
    <n v="51737.66"/>
    <n v="49585.79"/>
    <n v="78560.350000000006"/>
    <n v="75299.33"/>
    <n v="1.3851772053508071E-4"/>
    <n v="33898.383090981064"/>
    <m/>
    <m/>
    <n v="9148680130.0051479"/>
    <m/>
    <m/>
    <n v="14063929.484469328"/>
    <m/>
    <m/>
    <n v="18.865198035065951"/>
    <m/>
    <m/>
    <n v="141.99563547547535"/>
    <m/>
    <m/>
    <n v="37.578491445217999"/>
    <m/>
    <m/>
    <m/>
    <n v="31267.945014413912"/>
    <m/>
    <m/>
    <n v="670"/>
    <n v="0.91751700680272108"/>
    <n v="63750.25"/>
    <n v="359.88302900321059"/>
    <m/>
    <m/>
    <n v="2735.4265516520759"/>
    <n v="2.1683040438157404"/>
    <m/>
    <m/>
    <n v="1750572304.1142759"/>
    <m/>
    <m/>
    <m/>
    <n v="16.217675892564596"/>
    <m/>
    <m/>
    <m/>
    <n v="14.939415440104549"/>
    <m/>
    <m/>
    <m/>
    <m/>
    <m/>
    <n v="33898.383090981064"/>
    <m/>
  </r>
  <r>
    <x v="664"/>
    <n v="10.86"/>
    <n v="11.6"/>
    <n v="51545.78"/>
    <n v="49381.29"/>
    <n v="78343.12"/>
    <n v="75059.83"/>
    <n v="1.3851772053508071E-4"/>
    <n v="33770.193370320114"/>
    <m/>
    <m/>
    <n v="9075758953.8573761"/>
    <m/>
    <m/>
    <n v="13975513.564966846"/>
    <m/>
    <m/>
    <n v="18.901536042900016"/>
    <m/>
    <m/>
    <n v="141.59264022214683"/>
    <m/>
    <m/>
    <n v="37.709498832613022"/>
    <m/>
    <m/>
    <m/>
    <n v="31135.733964935996"/>
    <m/>
    <m/>
    <n v="671"/>
    <n v="0.93620689655172407"/>
    <n v="63657.5"/>
    <n v="359.27526438732764"/>
    <m/>
    <m/>
    <n v="2739.4063134987473"/>
    <n v="2.1708412326263771"/>
    <m/>
    <m/>
    <n v="1735957494.6243706"/>
    <m/>
    <m/>
    <m/>
    <n v="16.282284999589422"/>
    <m/>
    <m/>
    <m/>
    <n v="15.005597751464231"/>
    <m/>
    <m/>
    <m/>
    <m/>
    <m/>
    <n v="33770.193370320114"/>
    <m/>
  </r>
  <r>
    <x v="665"/>
    <n v="10.5"/>
    <n v="11.27"/>
    <n v="50450.63"/>
    <n v="48325.279999999999"/>
    <n v="78072.350000000006"/>
    <n v="74790.009999999995"/>
    <n v="1.3851772053508071E-4"/>
    <n v="33051.900423452753"/>
    <m/>
    <m/>
    <n v="8688402668.6255665"/>
    <m/>
    <m/>
    <n v="13526761.95242434"/>
    <m/>
    <m/>
    <n v="19.102775427118836"/>
    <m/>
    <m/>
    <n v="141.09982621949217"/>
    <m/>
    <m/>
    <n v="37.848896850508282"/>
    <m/>
    <m/>
    <m/>
    <n v="30468.839563176403"/>
    <m/>
    <m/>
    <n v="672"/>
    <n v="0.93167701863354035"/>
    <n v="63267.040000000001"/>
    <n v="357.04367423672687"/>
    <m/>
    <m/>
    <n v="2756.209181804425"/>
    <n v="2.1839496115550556"/>
    <m/>
    <m/>
    <n v="1661655219.9929099"/>
    <m/>
    <m/>
    <m/>
    <n v="16.629704163905512"/>
    <m/>
    <m/>
    <m/>
    <n v="15.328045879230084"/>
    <m/>
    <m/>
    <m/>
    <m/>
    <m/>
    <n v="33051.900423452753"/>
    <m/>
  </r>
  <r>
    <x v="666"/>
    <n v="10.31"/>
    <n v="11.19"/>
    <n v="50027.15"/>
    <n v="47912.95"/>
    <n v="77167.47"/>
    <n v="73912.81"/>
    <n v="1.3851772053508071E-4"/>
    <n v="32773.665308753378"/>
    <m/>
    <m/>
    <n v="8540933936.698041"/>
    <m/>
    <m/>
    <n v="13353188.597499279"/>
    <m/>
    <m/>
    <n v="19.183404331093712"/>
    <m/>
    <m/>
    <n v="139.46103980293529"/>
    <m/>
    <m/>
    <n v="38.296708399437343"/>
    <m/>
    <m/>
    <m/>
    <n v="30207.814393675679"/>
    <m/>
    <m/>
    <n v="673"/>
    <n v="0.92135835567470969"/>
    <n v="62698.559999999998"/>
    <n v="353.80786384358083"/>
    <m/>
    <m/>
    <n v="2780.9748385456314"/>
    <n v="2.2033643974164354"/>
    <m/>
    <m/>
    <n v="1633244408.6140916"/>
    <m/>
    <m/>
    <m/>
    <n v="16.770814095886511"/>
    <m/>
    <m/>
    <m/>
    <n v="15.460400258549539"/>
    <m/>
    <m/>
    <m/>
    <m/>
    <m/>
    <n v="32773.665308753378"/>
    <m/>
  </r>
  <r>
    <x v="667"/>
    <n v="10.16"/>
    <n v="11.05"/>
    <n v="49858.74"/>
    <n v="47745.02"/>
    <n v="76713.899999999994"/>
    <n v="73468.13"/>
    <n v="1.3851772053508071E-4"/>
    <n v="32662.540509064936"/>
    <m/>
    <m/>
    <n v="8481855120.1533365"/>
    <m/>
    <m/>
    <n v="13282538.634144023"/>
    <m/>
    <m/>
    <n v="19.216153553598733"/>
    <m/>
    <m/>
    <n v="138.63794408912747"/>
    <m/>
    <m/>
    <n v="38.53102374942349"/>
    <m/>
    <m/>
    <m/>
    <n v="30100.889582013864"/>
    <m/>
    <m/>
    <n v="674"/>
    <n v="0.91945701357466059"/>
    <n v="62242.43"/>
    <n v="351.20649794100734"/>
    <m/>
    <m/>
    <n v="2801.2063407221699"/>
    <n v="2.2191834159084638"/>
    <m/>
    <m/>
    <n v="1621741046.377399"/>
    <m/>
    <m/>
    <m/>
    <n v="16.828810243641101"/>
    <m/>
    <m/>
    <m/>
    <n v="15.516162601721403"/>
    <m/>
    <m/>
    <m/>
    <m/>
    <m/>
    <n v="32662.540509064936"/>
    <m/>
  </r>
  <r>
    <x v="668"/>
    <n v="10.050000000000001"/>
    <n v="11.1"/>
    <n v="50229.760000000002"/>
    <n v="48093.7"/>
    <n v="76711.13"/>
    <n v="73455.3"/>
    <n v="1.3851772053508071E-4"/>
    <n v="32904.793950259664"/>
    <m/>
    <m/>
    <n v="8606543448.6269207"/>
    <m/>
    <m/>
    <n v="13427588.912051626"/>
    <m/>
    <m/>
    <n v="19.145120643953742"/>
    <m/>
    <m/>
    <n v="138.62955775924738"/>
    <m/>
    <m/>
    <n v="38.541665351409179"/>
    <m/>
    <m/>
    <m/>
    <n v="30319.658060012865"/>
    <m/>
    <m/>
    <n v="675"/>
    <n v="0.90540540540540548"/>
    <n v="62462.73"/>
    <n v="352.42203335198315"/>
    <m/>
    <m/>
    <n v="2791.2917895572955"/>
    <n v="2.2111192468124843"/>
    <m/>
    <m/>
    <n v="1645372619.6420729"/>
    <m/>
    <m/>
    <m/>
    <n v="16.705132021969494"/>
    <m/>
    <m/>
    <m/>
    <n v="15.404412550632777"/>
    <m/>
    <m/>
    <m/>
    <m/>
    <m/>
    <n v="32904.793950259664"/>
    <m/>
  </r>
  <r>
    <x v="669"/>
    <n v="9.9700000000000006"/>
    <n v="11.28"/>
    <n v="49374.38"/>
    <n v="47254.71"/>
    <n v="77018.990000000005"/>
    <n v="73719.570000000007"/>
    <n v="1.3809571860834424E-4"/>
    <n v="32342.0808437345"/>
    <m/>
    <m/>
    <n v="8308577720.058075"/>
    <m/>
    <m/>
    <n v="13074902.496183174"/>
    <m/>
    <m/>
    <n v="19.309494122289227"/>
    <m/>
    <m/>
    <n v="139.17572983225116"/>
    <m/>
    <m/>
    <n v="38.41465396557949"/>
    <m/>
    <m/>
    <m/>
    <n v="29787.618666830593"/>
    <m/>
    <m/>
    <n v="676"/>
    <n v="0.88386524822695045"/>
    <n v="62754.36"/>
    <n v="353.98451133432354"/>
    <m/>
    <m/>
    <n v="2778.2596274249549"/>
    <n v="2.2001700206284589"/>
    <m/>
    <m/>
    <n v="1587805352.0368285"/>
    <m/>
    <m/>
    <m/>
    <n v="16.994176703513173"/>
    <m/>
    <m/>
    <m/>
    <n v="15.677915488804144"/>
    <m/>
    <m/>
    <m/>
    <m/>
    <m/>
    <n v="32342.0808437345"/>
    <m/>
  </r>
  <r>
    <x v="670"/>
    <n v="9.9"/>
    <n v="11.29"/>
    <n v="49715.05"/>
    <n v="47574.23"/>
    <n v="77069.710000000006"/>
    <n v="73757.929999999993"/>
    <n v="1.3809571860834424E-4"/>
    <n v="32564.438484292565"/>
    <m/>
    <m/>
    <n v="8421719398.8667717"/>
    <m/>
    <m/>
    <n v="13207069.371643744"/>
    <m/>
    <m/>
    <n v="19.243342119144547"/>
    <m/>
    <m/>
    <n v="139.26398662775296"/>
    <m/>
    <m/>
    <n v="38.398546951246509"/>
    <m/>
    <m/>
    <m/>
    <n v="29987.986669873386"/>
    <m/>
    <m/>
    <n v="677"/>
    <n v="0.87688219663418965"/>
    <n v="63354.49"/>
    <n v="357.34181772505258"/>
    <m/>
    <m/>
    <n v="2751.6906854389877"/>
    <n v="2.1789228726506407"/>
    <m/>
    <m/>
    <n v="1609223502.4759333"/>
    <m/>
    <m/>
    <m/>
    <n v="16.878481802544268"/>
    <m/>
    <m/>
    <m/>
    <n v="15.573481314886189"/>
    <m/>
    <m/>
    <m/>
    <m/>
    <m/>
    <n v="32564.438484292565"/>
    <m/>
  </r>
  <r>
    <x v="671"/>
    <n v="10.14"/>
    <n v="11.81"/>
    <n v="50189.16"/>
    <n v="48021.35"/>
    <n v="78121.62"/>
    <n v="74754.45"/>
    <n v="1.3809571860834424E-4"/>
    <n v="32874.189231402168"/>
    <m/>
    <m/>
    <n v="8580817192.4122314"/>
    <m/>
    <m/>
    <n v="13392805.334148822"/>
    <m/>
    <m/>
    <n v="19.152048321527921"/>
    <m/>
    <m/>
    <n v="141.16133253091036"/>
    <m/>
    <m/>
    <n v="37.88358636152747"/>
    <m/>
    <m/>
    <m/>
    <n v="30268.769369590198"/>
    <m/>
    <m/>
    <n v="678"/>
    <n v="0.85859441151566473"/>
    <n v="64327.23"/>
    <n v="362.80008626011426"/>
    <m/>
    <m/>
    <n v="2709.441436848178"/>
    <n v="2.1452644787084787"/>
    <m/>
    <m/>
    <n v="1639416395.6923494"/>
    <m/>
    <m/>
    <m/>
    <n v="16.719072929343277"/>
    <m/>
    <m/>
    <m/>
    <n v="15.428675872723415"/>
    <m/>
    <m/>
    <m/>
    <m/>
    <m/>
    <n v="32874.189231402168"/>
    <m/>
  </r>
  <r>
    <x v="672"/>
    <n v="10.73"/>
    <n v="12.43"/>
    <n v="50785.14"/>
    <n v="48578.32"/>
    <n v="79044.600000000006"/>
    <n v="75617"/>
    <n v="1.3809571860834424E-4"/>
    <n v="33262.937371206346"/>
    <m/>
    <m/>
    <n v="8781495600.6917324"/>
    <m/>
    <m/>
    <n v="13624889.332117271"/>
    <m/>
    <m/>
    <n v="19.039260453060333"/>
    <m/>
    <m/>
    <n v="142.82213971551818"/>
    <m/>
    <m/>
    <n v="37.454041503634635"/>
    <m/>
    <m/>
    <m/>
    <n v="30617.703057656861"/>
    <m/>
    <m/>
    <n v="679"/>
    <n v="0.86323411102172165"/>
    <n v="65078.84"/>
    <n v="366.98178630565309"/>
    <m/>
    <m/>
    <n v="2677.7838747496789"/>
    <n v="2.1197969061317532"/>
    <m/>
    <m/>
    <n v="1677332500.2230434"/>
    <m/>
    <m/>
    <m/>
    <n v="16.523619427397247"/>
    <m/>
    <m/>
    <m/>
    <n v="15.252812121972706"/>
    <m/>
    <m/>
    <m/>
    <m/>
    <m/>
    <n v="33262.937371206346"/>
    <m/>
  </r>
  <r>
    <x v="673"/>
    <n v="12.3"/>
    <n v="13.42"/>
    <n v="53723.76"/>
    <n v="51369.11"/>
    <n v="80368.92"/>
    <n v="76852.56"/>
    <n v="1.3711111114722563E-4"/>
    <n v="35185.082612806844"/>
    <m/>
    <m/>
    <n v="9793176625.8876286"/>
    <m/>
    <m/>
    <n v="14797503.594953528"/>
    <m/>
    <m/>
    <n v="18.489856698952487"/>
    <m/>
    <m/>
    <n v="145.20437176234694"/>
    <m/>
    <m/>
    <n v="36.853120772151058"/>
    <m/>
    <m/>
    <m/>
    <n v="32373.282041255119"/>
    <m/>
    <m/>
    <n v="680"/>
    <n v="0.91654247391952315"/>
    <n v="66765.119999999995"/>
    <n v="376.40259163711494"/>
    <m/>
    <m/>
    <n v="2608.3989042690605"/>
    <n v="2.0642829666810867"/>
    <m/>
    <m/>
    <n v="1869866574.5752742"/>
    <m/>
    <m/>
    <m/>
    <n v="15.572173180222729"/>
    <m/>
    <m/>
    <m/>
    <n v="14.380910147363005"/>
    <m/>
    <m/>
    <m/>
    <m/>
    <m/>
    <n v="35185.082612806844"/>
    <m/>
  </r>
  <r>
    <x v="674"/>
    <n v="11.62"/>
    <n v="12.98"/>
    <n v="51837.96"/>
    <n v="49558.92"/>
    <n v="79690.31"/>
    <n v="76193.100000000006"/>
    <n v="1.3711111114722563E-4"/>
    <n v="33949.195502004834"/>
    <m/>
    <m/>
    <n v="9103812051.7325344"/>
    <m/>
    <m/>
    <n v="14014860.075313998"/>
    <m/>
    <m/>
    <n v="18.814787067205415"/>
    <m/>
    <m/>
    <n v="143.97480080116821"/>
    <m/>
    <m/>
    <n v="37.173073308988279"/>
    <m/>
    <m/>
    <m/>
    <n v="31231.394857521489"/>
    <m/>
    <m/>
    <n v="681"/>
    <n v="0.89522342064714933"/>
    <n v="65866.48"/>
    <n v="371.30732238353505"/>
    <m/>
    <m/>
    <n v="2643.5072301633654"/>
    <n v="2.0918693263996819"/>
    <m/>
    <m/>
    <n v="1738023988.8370543"/>
    <m/>
    <m/>
    <m/>
    <n v="16.120168314335281"/>
    <m/>
    <m/>
    <m/>
    <n v="14.889167967354844"/>
    <m/>
    <m/>
    <m/>
    <m/>
    <m/>
    <n v="33949.195502004834"/>
    <m/>
  </r>
  <r>
    <x v="675"/>
    <n v="10.83"/>
    <n v="12.31"/>
    <n v="49831.94"/>
    <n v="47634.3"/>
    <n v="79198.03"/>
    <n v="75711.98"/>
    <n v="1.3711111114722563E-4"/>
    <n v="32634.637287222831"/>
    <m/>
    <m/>
    <n v="8397490917.2761602"/>
    <m/>
    <m/>
    <n v="13198014.94796478"/>
    <m/>
    <m/>
    <n v="19.179256023482431"/>
    <m/>
    <m/>
    <n v="143.08191998539309"/>
    <m/>
    <m/>
    <n v="37.411547480604767"/>
    <m/>
    <m/>
    <m/>
    <n v="30017.477456220029"/>
    <m/>
    <m/>
    <n v="682"/>
    <n v="0.87977254264825344"/>
    <n v="64845"/>
    <n v="365.52041800283052"/>
    <m/>
    <m/>
    <n v="2684.5036484548432"/>
    <n v="2.1241093815471714"/>
    <m/>
    <m/>
    <n v="1602977691.8172803"/>
    <m/>
    <m/>
    <m/>
    <n v="16.745414876968415"/>
    <m/>
    <m/>
    <m/>
    <n v="15.46893727696372"/>
    <m/>
    <m/>
    <m/>
    <m/>
    <m/>
    <n v="32634.637287222831"/>
    <m/>
  </r>
  <r>
    <x v="676"/>
    <n v="10.91"/>
    <n v="12.49"/>
    <n v="49514.96"/>
    <n v="47324.77"/>
    <n v="79170.39"/>
    <n v="75675.179999999993"/>
    <n v="1.3711111114722563E-4"/>
    <n v="32426.258307960528"/>
    <m/>
    <m/>
    <n v="8289118054.4415245"/>
    <m/>
    <m/>
    <n v="13068932.512682132"/>
    <m/>
    <m/>
    <n v="19.240700068685531"/>
    <m/>
    <m/>
    <n v="143.02849696929692"/>
    <m/>
    <m/>
    <n v="37.433479102932708"/>
    <m/>
    <m/>
    <m/>
    <n v="29821.382666899168"/>
    <m/>
    <m/>
    <n v="683"/>
    <n v="0.87349879903923133"/>
    <n v="64457.27"/>
    <n v="363.30647886931536"/>
    <m/>
    <m/>
    <n v="2700.5551959853456"/>
    <n v="2.1366075859411895"/>
    <m/>
    <m/>
    <n v="1582091921.5573266"/>
    <m/>
    <m/>
    <m/>
    <n v="16.853442406509128"/>
    <m/>
    <m/>
    <m/>
    <n v="15.57101407307877"/>
    <m/>
    <m/>
    <m/>
    <m/>
    <m/>
    <n v="32426.258307960528"/>
    <m/>
  </r>
  <r>
    <x v="677"/>
    <n v="11.66"/>
    <n v="12.92"/>
    <n v="50572.639999999999"/>
    <n v="48329.18"/>
    <n v="80074.820000000007"/>
    <n v="76529.3"/>
    <n v="1.3711111114722563E-4"/>
    <n v="33118.102121139687"/>
    <m/>
    <m/>
    <n v="8641764866.6595592"/>
    <m/>
    <m/>
    <n v="13484536.099672116"/>
    <m/>
    <m/>
    <n v="19.0356594240919"/>
    <m/>
    <m/>
    <n v="144.65890448708322"/>
    <m/>
    <m/>
    <n v="37.014685882434186"/>
    <m/>
    <m/>
    <m/>
    <n v="30453.243022106475"/>
    <m/>
    <m/>
    <n v="684"/>
    <n v="0.9024767801857585"/>
    <n v="65133.22"/>
    <n v="367.08773318613049"/>
    <m/>
    <m/>
    <n v="2672.2350346641119"/>
    <n v="2.1140010113402923"/>
    <m/>
    <m/>
    <n v="1649192252.0299401"/>
    <m/>
    <m/>
    <m/>
    <n v="16.494980538044867"/>
    <m/>
    <m/>
    <m/>
    <n v="15.242064418854884"/>
    <m/>
    <m/>
    <m/>
    <m/>
    <m/>
    <n v="33118.102121139687"/>
    <m/>
  </r>
  <r>
    <x v="678"/>
    <n v="11.23"/>
    <n v="12.62"/>
    <n v="49764.05"/>
    <n v="47536.57"/>
    <n v="79533.02"/>
    <n v="75980"/>
    <n v="1.3612659285566764E-4"/>
    <n v="32586.203406104811"/>
    <m/>
    <m/>
    <n v="8360590933.0753565"/>
    <m/>
    <m/>
    <n v="13151482.069981404"/>
    <m/>
    <m/>
    <n v="19.189151486230752"/>
    <m/>
    <m/>
    <n v="143.66960742427767"/>
    <m/>
    <m/>
    <n v="37.291453143931037"/>
    <m/>
    <m/>
    <m/>
    <n v="29950.669711295301"/>
    <m/>
    <m/>
    <n v="685"/>
    <n v="0.88985736925515069"/>
    <n v="64340.76"/>
    <n v="362.53653007473127"/>
    <m/>
    <m/>
    <n v="2704.7474665010445"/>
    <n v="2.139113102030326"/>
    <m/>
    <m/>
    <n v="1594936712.4418466"/>
    <m/>
    <m/>
    <m/>
    <n v="16.763159658221245"/>
    <m/>
    <m/>
    <m/>
    <n v="15.496691763772835"/>
    <m/>
    <m/>
    <m/>
    <m/>
    <m/>
    <n v="32586.203406104811"/>
    <m/>
  </r>
  <r>
    <x v="679"/>
    <n v="11.27"/>
    <n v="12.68"/>
    <n v="49939.64"/>
    <n v="47697.83"/>
    <n v="78948.13"/>
    <n v="75410.89"/>
    <n v="1.3612659285566764E-4"/>
    <n v="32700.384848957823"/>
    <m/>
    <m/>
    <n v="8418080105.6796627"/>
    <m/>
    <m/>
    <n v="13217957.989655431"/>
    <m/>
    <m/>
    <n v="19.155737481666389"/>
    <m/>
    <m/>
    <n v="142.60957618268523"/>
    <m/>
    <m/>
    <n v="37.574500623610049"/>
    <m/>
    <m/>
    <m/>
    <n v="30051.224661774497"/>
    <m/>
    <m/>
    <n v="686"/>
    <n v="0.88880126182965302"/>
    <n v="63897.71"/>
    <n v="360.01199347522549"/>
    <m/>
    <m/>
    <n v="2723.3723376563325"/>
    <n v="2.1536388465969525"/>
    <m/>
    <m/>
    <n v="1605703721.8676155"/>
    <m/>
    <m/>
    <m/>
    <n v="16.705515293154114"/>
    <m/>
    <m/>
    <m/>
    <n v="15.445652918936199"/>
    <m/>
    <m/>
    <m/>
    <m/>
    <m/>
    <n v="32700.384848957823"/>
    <m/>
  </r>
  <r>
    <x v="680"/>
    <n v="11.33"/>
    <n v="12.79"/>
    <n v="50334.42"/>
    <n v="48068.39"/>
    <n v="78431.7"/>
    <n v="74907.34"/>
    <n v="1.3612659285566764E-4"/>
    <n v="32958.082415215387"/>
    <m/>
    <m/>
    <n v="8549655940.2694244"/>
    <m/>
    <m/>
    <n v="13371540.999150103"/>
    <m/>
    <m/>
    <n v="19.080465330662513"/>
    <m/>
    <m/>
    <n v="141.67325766211118"/>
    <m/>
    <m/>
    <n v="37.8291512746395"/>
    <m/>
    <m/>
    <m/>
    <n v="30283.63395134647"/>
    <m/>
    <m/>
    <n v="687"/>
    <n v="0.88584831899921823"/>
    <n v="63872.54"/>
    <n v="359.84208139948231"/>
    <m/>
    <m/>
    <n v="2724.4451035150587"/>
    <n v="2.154282954683131"/>
    <m/>
    <m/>
    <n v="1630597896.5082457"/>
    <m/>
    <m/>
    <m/>
    <n v="16.574959679955359"/>
    <m/>
    <m/>
    <m/>
    <n v="15.327176469704304"/>
    <m/>
    <m/>
    <m/>
    <m/>
    <m/>
    <n v="32958.082415215387"/>
    <m/>
  </r>
  <r>
    <x v="681"/>
    <n v="12.67"/>
    <n v="13.75"/>
    <n v="51239.18"/>
    <n v="48925.88"/>
    <n v="78801.490000000005"/>
    <n v="75250.320000000007"/>
    <n v="1.3612659285566764E-4"/>
    <n v="33549.685080455616"/>
    <m/>
    <m/>
    <n v="8855494928.4324665"/>
    <m/>
    <m/>
    <n v="13728879.880564265"/>
    <m/>
    <m/>
    <n v="18.909422670755912"/>
    <m/>
    <m/>
    <n v="142.33774835035442"/>
    <m/>
    <m/>
    <n v="37.659675270764346"/>
    <m/>
    <m/>
    <m/>
    <n v="30822.787756632257"/>
    <m/>
    <m/>
    <n v="688"/>
    <n v="0.92145454545454542"/>
    <n v="64498.879999999997"/>
    <n v="363.34235315265187"/>
    <m/>
    <m/>
    <n v="2697.7289443309146"/>
    <n v="2.1329556462775874"/>
    <m/>
    <m/>
    <n v="1688717322.5669596"/>
    <m/>
    <m/>
    <m/>
    <n v="16.278521454015568"/>
    <m/>
    <m/>
    <m/>
    <n v="15.055248043040761"/>
    <m/>
    <m/>
    <m/>
    <m/>
    <m/>
    <n v="33549.685080455616"/>
    <m/>
  </r>
  <r>
    <x v="682"/>
    <n v="12.08"/>
    <n v="13.49"/>
    <n v="51328.05"/>
    <n v="49004.08"/>
    <n v="78224.479999999996"/>
    <n v="74689.070000000007"/>
    <n v="1.3612659285566764E-4"/>
    <n v="33607.054676275089"/>
    <m/>
    <m/>
    <n v="8884610768.0687046"/>
    <m/>
    <m/>
    <n v="13761331.173319425"/>
    <m/>
    <m/>
    <n v="18.89345673797607"/>
    <m/>
    <m/>
    <n v="141.29206002673226"/>
    <m/>
    <m/>
    <n v="37.944319138791528"/>
    <m/>
    <m/>
    <m/>
    <n v="30870.976575752156"/>
    <m/>
    <m/>
    <n v="689"/>
    <n v="0.89547813194959225"/>
    <n v="63935"/>
    <n v="360.13771830758009"/>
    <m/>
    <m/>
    <n v="2721.3137786277161"/>
    <n v="2.1513990026151184"/>
    <m/>
    <m/>
    <n v="1694058508.8949547"/>
    <m/>
    <m/>
    <m/>
    <n v="16.251745939708186"/>
    <m/>
    <m/>
    <m/>
    <n v="15.032674892701561"/>
    <m/>
    <m/>
    <m/>
    <m/>
    <m/>
    <n v="33607.054676275089"/>
    <m/>
  </r>
  <r>
    <x v="683"/>
    <n v="10.71"/>
    <n v="13.39"/>
    <n v="50086.36"/>
    <n v="47798.6"/>
    <n v="77715.679999999993"/>
    <n v="74172.759999999995"/>
    <n v="1.3415782371595242E-4"/>
    <n v="32791.658962281457"/>
    <m/>
    <m/>
    <n v="8449749777.9188919"/>
    <m/>
    <m/>
    <n v="13252206.798693612"/>
    <m/>
    <m/>
    <n v="19.123248668059713"/>
    <m/>
    <m/>
    <n v="140.36277779193315"/>
    <m/>
    <m/>
    <n v="38.217759190434862"/>
    <m/>
    <m/>
    <m/>
    <n v="30108.413971119055"/>
    <m/>
    <m/>
    <n v="690"/>
    <n v="0.79985063480209118"/>
    <n v="63438.35"/>
    <n v="357.25645289268004"/>
    <m/>
    <m/>
    <n v="2742.4530683462654"/>
    <n v="2.1674946515948181"/>
    <m/>
    <m/>
    <n v="1610549407.5897768"/>
    <m/>
    <m/>
    <m/>
    <n v="16.649205590895491"/>
    <m/>
    <m/>
    <m/>
    <n v="15.407053917900461"/>
    <m/>
    <m/>
    <m/>
    <m/>
    <m/>
    <n v="32791.658962281457"/>
    <m/>
  </r>
  <r>
    <x v="684"/>
    <n v="10.65"/>
    <n v="13.26"/>
    <n v="49564.03"/>
    <n v="47293.72"/>
    <n v="78359.100000000006"/>
    <n v="74776.899999999994"/>
    <n v="1.3415782371595242E-4"/>
    <n v="32448.897030572338"/>
    <m/>
    <m/>
    <n v="8271981984.0610962"/>
    <m/>
    <m/>
    <n v="13041799.610935325"/>
    <m/>
    <m/>
    <n v="19.223375741675731"/>
    <m/>
    <m/>
    <n v="141.52141181513778"/>
    <m/>
    <m/>
    <n v="37.910157492946347"/>
    <m/>
    <m/>
    <m/>
    <n v="29789.350615269399"/>
    <m/>
    <m/>
    <n v="691"/>
    <n v="0.80316742081447967"/>
    <n v="64530.92"/>
    <n v="363.38094334757238"/>
    <m/>
    <m/>
    <n v="2695.2210399457304"/>
    <n v="2.1299629439140637"/>
    <m/>
    <m/>
    <n v="1576472933.4886582"/>
    <m/>
    <m/>
    <m/>
    <n v="16.824281730149593"/>
    <m/>
    <m/>
    <m/>
    <n v="15.571306214423199"/>
    <m/>
    <m/>
    <m/>
    <m/>
    <m/>
    <n v="32448.897030572338"/>
    <m/>
  </r>
  <r>
    <x v="685"/>
    <n v="10.18"/>
    <n v="13.1"/>
    <n v="48773.85"/>
    <n v="46533.39"/>
    <n v="78210.75"/>
    <n v="74625.3"/>
    <n v="1.3415782371595242E-4"/>
    <n v="31930.798314917927"/>
    <m/>
    <m/>
    <n v="8006720724.2490568"/>
    <m/>
    <m/>
    <n v="12726865.806527603"/>
    <m/>
    <m/>
    <n v="19.377024596986207"/>
    <m/>
    <m/>
    <n v="141.2500382185622"/>
    <m/>
    <m/>
    <n v="37.990706440065132"/>
    <m/>
    <m/>
    <m/>
    <n v="29309.412330819483"/>
    <m/>
    <m/>
    <n v="692"/>
    <n v="0.77709923664122138"/>
    <n v="64296.1"/>
    <n v="362.03037491175007"/>
    <m/>
    <m/>
    <n v="2705.0286144325046"/>
    <n v="2.1375109708847888"/>
    <m/>
    <m/>
    <n v="1525732348.3991706"/>
    <m/>
    <m/>
    <m/>
    <n v="17.093965551462112"/>
    <m/>
    <m/>
    <m/>
    <n v="15.823179850876885"/>
    <m/>
    <m/>
    <m/>
    <m/>
    <m/>
    <n v="31930.798314917927"/>
    <m/>
  </r>
  <r>
    <x v="686"/>
    <n v="9.9700000000000006"/>
    <n v="13.02"/>
    <n v="49001.82"/>
    <n v="46744.639999999999"/>
    <n v="79131"/>
    <n v="75493.350000000006"/>
    <n v="1.3415782371595242E-4"/>
    <n v="32079.261311625403"/>
    <m/>
    <m/>
    <n v="8080136442.9255037"/>
    <m/>
    <m/>
    <n v="12813099.209190341"/>
    <m/>
    <m/>
    <n v="19.332167204983751"/>
    <m/>
    <m/>
    <n v="142.90854176623392"/>
    <m/>
    <m/>
    <n v="37.552442883723216"/>
    <m/>
    <m/>
    <m/>
    <n v="29441.44324972558"/>
    <m/>
    <m/>
    <n v="693"/>
    <n v="0.76574500768049159"/>
    <n v="64426.84"/>
    <n v="362.73820361736205"/>
    <m/>
    <m/>
    <n v="2699.5281961948367"/>
    <n v="2.1329623334516943"/>
    <m/>
    <m/>
    <n v="1539533356.1461608"/>
    <m/>
    <m/>
    <m/>
    <n v="17.015570662702814"/>
    <m/>
    <m/>
    <m/>
    <n v="15.752877137936849"/>
    <m/>
    <m/>
    <m/>
    <m/>
    <m/>
    <n v="32079.261311625403"/>
    <m/>
  </r>
  <r>
    <x v="687"/>
    <n v="10.050000000000001"/>
    <n v="13.2"/>
    <n v="49672.88"/>
    <n v="47378.51"/>
    <n v="80040.52"/>
    <n v="76350.929999999993"/>
    <n v="1.3415782371595242E-4"/>
    <n v="32517.7808327153"/>
    <m/>
    <m/>
    <n v="8300012367.3526592"/>
    <m/>
    <m/>
    <n v="13073282.29475398"/>
    <m/>
    <m/>
    <n v="19.200224494379174"/>
    <m/>
    <m/>
    <n v="144.54758671917838"/>
    <m/>
    <m/>
    <n v="37.12946687390918"/>
    <m/>
    <m/>
    <m/>
    <n v="29839.63681135347"/>
    <m/>
    <m/>
    <n v="694"/>
    <n v="0.76136363636363646"/>
    <n v="64962.6"/>
    <n v="365.72609901400421"/>
    <m/>
    <m/>
    <n v="2677.0794896248208"/>
    <n v="2.1150245572397171"/>
    <m/>
    <m/>
    <n v="1581233048.9177167"/>
    <m/>
    <m/>
    <m/>
    <n v="16.784053148838545"/>
    <m/>
    <m/>
    <m/>
    <n v="15.540773824189746"/>
    <m/>
    <m/>
    <m/>
    <m/>
    <m/>
    <n v="32517.7808327153"/>
    <m/>
  </r>
  <r>
    <x v="688"/>
    <n v="10.6"/>
    <n v="13.3"/>
    <n v="49841.65"/>
    <n v="47520.41"/>
    <n v="80150.69"/>
    <n v="76425.289999999994"/>
    <n v="1.3486091462189265E-4"/>
    <n v="32625.877454690642"/>
    <m/>
    <m/>
    <n v="8351975916.1923132"/>
    <m/>
    <m/>
    <n v="13130687.03145216"/>
    <m/>
    <m/>
    <n v="19.16887203290722"/>
    <m/>
    <m/>
    <n v="144.7359579908364"/>
    <m/>
    <m/>
    <n v="37.104198141397553"/>
    <m/>
    <m/>
    <m/>
    <n v="29925.877063505766"/>
    <m/>
    <m/>
    <n v="695"/>
    <n v="0.79699248120300747"/>
    <n v="65187.040000000001"/>
    <n v="366.90369077251057"/>
    <m/>
    <m/>
    <n v="2667.8304183029923"/>
    <n v="2.1071179923300933"/>
    <m/>
    <m/>
    <n v="1590543917.5380266"/>
    <m/>
    <m/>
    <m/>
    <n v="16.731446390645146"/>
    <m/>
    <m/>
    <m/>
    <n v="15.498745991958364"/>
    <m/>
    <m/>
    <m/>
    <m/>
    <m/>
    <n v="32625.877454690642"/>
    <m/>
  </r>
  <r>
    <x v="689"/>
    <n v="10.3"/>
    <n v="12.98"/>
    <n v="48528.37"/>
    <n v="46261.88"/>
    <n v="79749.429999999993"/>
    <n v="76032.38"/>
    <n v="1.3486091462189265E-4"/>
    <n v="31765.442088584376"/>
    <m/>
    <m/>
    <n v="7910297782.7430677"/>
    <m/>
    <m/>
    <n v="12608632.673642887"/>
    <m/>
    <m/>
    <n v="19.421828115025747"/>
    <m/>
    <m/>
    <n v="144.00785196393213"/>
    <m/>
    <m/>
    <n v="37.298604735348611"/>
    <m/>
    <m/>
    <m/>
    <n v="29132.304740289528"/>
    <m/>
    <m/>
    <n v="696"/>
    <n v="0.7935285053929122"/>
    <n v="64697.45"/>
    <n v="364.11961172550082"/>
    <m/>
    <m/>
    <n v="2687.8672706358639"/>
    <n v="2.1227423470332396"/>
    <m/>
    <m/>
    <n v="1506245263.2452886"/>
    <m/>
    <m/>
    <m/>
    <n v="17.173761916177018"/>
    <m/>
    <m/>
    <m/>
    <n v="15.910771713424218"/>
    <m/>
    <m/>
    <m/>
    <m/>
    <m/>
    <n v="31765.442088584376"/>
    <m/>
  </r>
  <r>
    <x v="690"/>
    <n v="10.26"/>
    <n v="12.83"/>
    <n v="48378.25"/>
    <n v="46112.53"/>
    <n v="79660.23"/>
    <n v="75937.08"/>
    <n v="1.3486091462189265E-4"/>
    <n v="31666.405179593687"/>
    <m/>
    <m/>
    <n v="7859927827.9173746"/>
    <m/>
    <m/>
    <n v="12547152.030683368"/>
    <m/>
    <m/>
    <n v="19.452299050661903"/>
    <m/>
    <m/>
    <n v="143.84327121062293"/>
    <m/>
    <m/>
    <n v="37.349010466606487"/>
    <m/>
    <m/>
    <m/>
    <n v="29037.242755101863"/>
    <m/>
    <m/>
    <n v="697"/>
    <n v="0.79968823070927508"/>
    <n v="64835.25"/>
    <n v="364.86666334526979"/>
    <m/>
    <m/>
    <n v="2682.1423446937497"/>
    <n v="2.1180202927856775"/>
    <m/>
    <m/>
    <n v="1496469428.8498857"/>
    <m/>
    <m/>
    <m/>
    <n v="17.228402544990587"/>
    <m/>
    <m/>
    <m/>
    <n v="15.963699699415615"/>
    <m/>
    <m/>
    <m/>
    <m/>
    <m/>
    <n v="31666.405179593687"/>
    <m/>
  </r>
  <r>
    <x v="691"/>
    <n v="10.53"/>
    <n v="13.15"/>
    <n v="48740.35"/>
    <n v="46451.46"/>
    <n v="79971.740000000005"/>
    <n v="76223.789999999994"/>
    <n v="1.3486091462189265E-4"/>
    <n v="31902.6429714572"/>
    <m/>
    <m/>
    <n v="7976184801.3495016"/>
    <m/>
    <m/>
    <n v="12685058.08380072"/>
    <m/>
    <m/>
    <n v="19.379935120163385"/>
    <m/>
    <m/>
    <n v="144.40224679521035"/>
    <m/>
    <m/>
    <n v="37.211636296388725"/>
    <m/>
    <m/>
    <m/>
    <n v="29249.648492842898"/>
    <m/>
    <m/>
    <n v="698"/>
    <n v="0.80076045627376424"/>
    <n v="65281.99"/>
    <n v="367.35205017007439"/>
    <m/>
    <m/>
    <n v="2663.6613444497702"/>
    <n v="2.1032269188212922"/>
    <m/>
    <m/>
    <n v="1518416547.68887"/>
    <m/>
    <m/>
    <m/>
    <n v="17.100976180195424"/>
    <m/>
    <m/>
    <m/>
    <n v="15.847916458010742"/>
    <m/>
    <m/>
    <m/>
    <m/>
    <m/>
    <n v="31902.6429714572"/>
    <m/>
  </r>
  <r>
    <x v="692"/>
    <n v="11.36"/>
    <n v="13.47"/>
    <n v="49444.74"/>
    <n v="47116.5"/>
    <n v="80356.06"/>
    <n v="76579.820000000007"/>
    <n v="1.3486091462189265E-4"/>
    <n v="32362.907200507219"/>
    <m/>
    <m/>
    <n v="8205308554.5608053"/>
    <m/>
    <m/>
    <n v="12957037.125000285"/>
    <m/>
    <m/>
    <n v="19.24033520504917"/>
    <m/>
    <m/>
    <n v="145.09266236575499"/>
    <m/>
    <m/>
    <n v="37.041451333981293"/>
    <m/>
    <m/>
    <m/>
    <n v="29667.377823665742"/>
    <m/>
    <m/>
    <n v="699"/>
    <n v="0.84335560504825535"/>
    <n v="65839.149999999994"/>
    <n v="370.45834887397473"/>
    <m/>
    <m/>
    <n v="2640.9278837407201"/>
    <n v="2.085078906124076"/>
    <m/>
    <m/>
    <n v="1561841890.3856692"/>
    <m/>
    <m/>
    <m/>
    <n v="16.855358467820427"/>
    <m/>
    <m/>
    <m/>
    <n v="15.622552634202012"/>
    <m/>
    <m/>
    <m/>
    <m/>
    <m/>
    <n v="32362.907200507219"/>
    <m/>
  </r>
  <r>
    <x v="693"/>
    <n v="11.26"/>
    <n v="13.21"/>
    <n v="48172.02"/>
    <n v="45878.28"/>
    <n v="80159.94"/>
    <n v="76351.600000000006"/>
    <n v="1.362672328670822E-4"/>
    <n v="31526.802727603048"/>
    <m/>
    <m/>
    <n v="7776870158.1482239"/>
    <m/>
    <m/>
    <n v="12444593.785399994"/>
    <m/>
    <m/>
    <n v="19.489628328589436"/>
    <m/>
    <m/>
    <n v="144.7244273486892"/>
    <m/>
    <m/>
    <n v="37.166596804031578"/>
    <m/>
    <m/>
    <m/>
    <n v="28883.69168005533"/>
    <m/>
    <m/>
    <n v="700"/>
    <n v="0.85238455715367134"/>
    <n v="65146.21"/>
    <n v="366.4448970807922"/>
    <m/>
    <m/>
    <n v="2668.7229656602053"/>
    <n v="2.1062249978742877"/>
    <m/>
    <m/>
    <n v="1479552135.7045288"/>
    <m/>
    <m/>
    <m/>
    <n v="17.295094233860699"/>
    <m/>
    <m/>
    <m/>
    <n v="16.039390640720775"/>
    <m/>
    <m/>
    <m/>
    <m/>
    <m/>
    <n v="31526.802727603048"/>
    <m/>
  </r>
  <r>
    <x v="694"/>
    <n v="10.64"/>
    <n v="12.92"/>
    <n v="46950.54"/>
    <n v="44708.71"/>
    <n v="80069.66"/>
    <n v="76255.199999999997"/>
    <n v="1.362672328670822E-4"/>
    <n v="30726.640069825426"/>
    <m/>
    <m/>
    <n v="7381032417.229805"/>
    <m/>
    <m/>
    <n v="11968317.443002949"/>
    <m/>
    <m/>
    <n v="19.737159547645618"/>
    <m/>
    <m/>
    <n v="144.55790677889269"/>
    <m/>
    <m/>
    <n v="37.217217197490207"/>
    <m/>
    <m/>
    <m/>
    <n v="28146.381512201009"/>
    <m/>
    <m/>
    <n v="701"/>
    <n v="0.82352941176470595"/>
    <n v="64958.5"/>
    <n v="365.36050525590343"/>
    <m/>
    <m/>
    <n v="2676.4125302240386"/>
    <n v="2.1120935666840523"/>
    <m/>
    <m/>
    <n v="1404068695.7090297"/>
    <m/>
    <m/>
    <m/>
    <n v="17.73517012917964"/>
    <m/>
    <m/>
    <m/>
    <n v="16.449914081737319"/>
    <m/>
    <m/>
    <m/>
    <m/>
    <m/>
    <n v="30726.640069825426"/>
    <m/>
  </r>
  <r>
    <x v="695"/>
    <n v="10.99"/>
    <n v="13.15"/>
    <n v="47371.94"/>
    <n v="45103.9"/>
    <n v="80678.429999999993"/>
    <n v="76824.58"/>
    <n v="1.362672328670822E-4"/>
    <n v="31001.668086273399"/>
    <m/>
    <m/>
    <n v="7512201527.0989037"/>
    <m/>
    <m/>
    <n v="12126594.616334343"/>
    <m/>
    <m/>
    <n v="19.649040742758039"/>
    <m/>
    <m/>
    <n v="145.65342958521393"/>
    <m/>
    <m/>
    <n v="36.942992186591106"/>
    <m/>
    <m/>
    <m/>
    <n v="28394.18349414524"/>
    <m/>
    <m/>
    <n v="702"/>
    <n v="0.83574144486692015"/>
    <n v="65307.34"/>
    <n v="367.29388212151008"/>
    <m/>
    <m/>
    <n v="2662.0396652865275"/>
    <n v="2.1005520665535911"/>
    <m/>
    <m/>
    <n v="1428842280.4881618"/>
    <m/>
    <m/>
    <m/>
    <n v="17.577586387464937"/>
    <m/>
    <m/>
    <m/>
    <n v="16.306128444579208"/>
    <m/>
    <m/>
    <m/>
    <m/>
    <m/>
    <n v="31001.668086273399"/>
    <m/>
  </r>
  <r>
    <x v="696"/>
    <n v="11.56"/>
    <n v="13.46"/>
    <n v="47862.51"/>
    <n v="45564.84"/>
    <n v="80897.45"/>
    <n v="77022.67"/>
    <n v="1.362672328670822E-4"/>
    <n v="31321.948563576538"/>
    <m/>
    <m/>
    <n v="7666441701.3281116"/>
    <m/>
    <m/>
    <n v="12312071.582790436"/>
    <m/>
    <m/>
    <n v="19.547755200072348"/>
    <m/>
    <m/>
    <n v="146.04527785072244"/>
    <m/>
    <m/>
    <n v="36.85139400684546"/>
    <m/>
    <m/>
    <m/>
    <n v="28683.358208157966"/>
    <m/>
    <m/>
    <n v="703"/>
    <n v="0.85884101040118865"/>
    <n v="65700.490000000005"/>
    <n v="369.476138481791"/>
    <m/>
    <m/>
    <n v="2646.0141941157922"/>
    <n v="2.0877088270019613"/>
    <m/>
    <m/>
    <n v="1457997297.6587861"/>
    <m/>
    <m/>
    <m/>
    <n v="17.397141657365406"/>
    <m/>
    <m/>
    <m/>
    <n v="16.14109005743461"/>
    <m/>
    <m/>
    <m/>
    <m/>
    <m/>
    <n v="31321.948563576538"/>
    <m/>
  </r>
  <r>
    <x v="697"/>
    <n v="12.04"/>
    <n v="13.59"/>
    <n v="47895.13"/>
    <n v="45564.84"/>
    <n v="80952.58"/>
    <n v="77022.67"/>
    <n v="1.3781439309101806E-4"/>
    <n v="31339.474464108142"/>
    <m/>
    <m/>
    <n v="7669992263.0817327"/>
    <m/>
    <m/>
    <n v="12309997.222868878"/>
    <m/>
    <m/>
    <n v="19.543337271289428"/>
    <m/>
    <m/>
    <n v="146.12698801170714"/>
    <m/>
    <m/>
    <n v="36.869976032322867"/>
    <m/>
    <m/>
    <m/>
    <n v="28678.358325817117"/>
    <m/>
    <m/>
    <n v="704"/>
    <n v="0.88594554819720372"/>
    <n v="65700.490000000005"/>
    <n v="369.33191347284242"/>
    <m/>
    <m/>
    <n v="2646.0141941157922"/>
    <n v="2.0867194977992205"/>
    <m/>
    <m/>
    <n v="1457751651.6568387"/>
    <m/>
    <m/>
    <m/>
    <n v="17.393090645584419"/>
    <m/>
    <m/>
    <m/>
    <n v="16.149104160853355"/>
    <m/>
    <m/>
    <m/>
    <m/>
    <m/>
    <n v="31339.474464108142"/>
    <m/>
  </r>
  <r>
    <x v="698"/>
    <n v="11.51"/>
    <n v="13.21"/>
    <n v="47637.85"/>
    <n v="45313.79"/>
    <n v="80508.02"/>
    <n v="76589.08"/>
    <n v="1.3781439309101806E-4"/>
    <n v="31170.367013913499"/>
    <m/>
    <m/>
    <n v="7586175561.0771589"/>
    <m/>
    <m/>
    <n v="12207848.665908447"/>
    <m/>
    <m/>
    <n v="19.59629063467457"/>
    <m/>
    <m/>
    <n v="145.32097204991413"/>
    <m/>
    <m/>
    <n v="37.081269653094786"/>
    <m/>
    <m/>
    <m/>
    <n v="28519.353930278776"/>
    <m/>
    <m/>
    <n v="705"/>
    <n v="0.87130961392884176"/>
    <n v="64721.23"/>
    <n v="363.79864551252462"/>
    <m/>
    <m/>
    <n v="2685.452801951591"/>
    <n v="2.1176211096814472"/>
    <m/>
    <m/>
    <n v="1441639430.5479825"/>
    <m/>
    <m/>
    <m/>
    <n v="17.488107339399946"/>
    <m/>
    <m/>
    <m/>
    <n v="16.239718631368092"/>
    <m/>
    <m/>
    <m/>
    <m/>
    <m/>
    <n v="31170.367013913499"/>
    <m/>
  </r>
  <r>
    <x v="699"/>
    <n v="12.14"/>
    <n v="13.64"/>
    <n v="48762.63"/>
    <n v="46377.45"/>
    <n v="80817.14"/>
    <n v="76872.600000000006"/>
    <n v="1.3781439309101806E-4"/>
    <n v="31905.554341594667"/>
    <m/>
    <m/>
    <n v="7943054838.3732214"/>
    <m/>
    <m/>
    <n v="12637258.842447467"/>
    <m/>
    <m/>
    <n v="19.365421272776128"/>
    <m/>
    <m/>
    <n v="145.87539194448792"/>
    <m/>
    <m/>
    <n v="36.947725970678881"/>
    <m/>
    <m/>
    <m/>
    <n v="29187.77697756335"/>
    <m/>
    <m/>
    <n v="706"/>
    <n v="0.89002932551319647"/>
    <n v="65056.44"/>
    <n v="365.6543107710807"/>
    <m/>
    <m/>
    <n v="2671.5440639108865"/>
    <n v="2.1064536372836455"/>
    <m/>
    <m/>
    <n v="1509268371.8444707"/>
    <m/>
    <m/>
    <m/>
    <n v="17.076809969900502"/>
    <m/>
    <m/>
    <m/>
    <n v="15.860119328845171"/>
    <m/>
    <m/>
    <m/>
    <m/>
    <m/>
    <n v="31905.554341594667"/>
    <m/>
  </r>
  <r>
    <x v="700"/>
    <n v="12"/>
    <n v="13.43"/>
    <n v="48251.040000000001"/>
    <n v="45871.71"/>
    <n v="80305.88"/>
    <n v="76354.509999999995"/>
    <n v="1.3809571860834424E-4"/>
    <n v="31568.509897178392"/>
    <m/>
    <m/>
    <n v="7771984321.3260813"/>
    <m/>
    <m/>
    <n v="12429290.736114884"/>
    <m/>
    <m/>
    <n v="19.468369490667762"/>
    <m/>
    <m/>
    <n v="144.94196165002725"/>
    <m/>
    <m/>
    <n v="37.208022550807975"/>
    <m/>
    <m/>
    <m/>
    <n v="28866.468602203629"/>
    <m/>
    <m/>
    <n v="707"/>
    <n v="0.89352196574832465"/>
    <n v="64720.82"/>
    <n v="363.6827301433438"/>
    <m/>
    <m/>
    <n v="2685.3263062028068"/>
    <n v="2.1167185575871299"/>
    <m/>
    <m/>
    <n v="1476202377.1240308"/>
    <m/>
    <m/>
    <m/>
    <n v="17.26061835706491"/>
    <m/>
    <m/>
    <m/>
    <n v="16.037922087827841"/>
    <m/>
    <m/>
    <m/>
    <m/>
    <m/>
    <n v="31568.509897178392"/>
    <m/>
  </r>
  <r>
    <x v="701"/>
    <n v="11.91"/>
    <n v="13.4"/>
    <n v="48055.77"/>
    <n v="45679.73"/>
    <n v="79888.639999999999"/>
    <n v="75947.25"/>
    <n v="1.3809571860834424E-4"/>
    <n v="31439.986781683463"/>
    <m/>
    <m/>
    <n v="7707646375.2073603"/>
    <m/>
    <m/>
    <n v="12350846.84104248"/>
    <m/>
    <m/>
    <n v="19.508226598086573"/>
    <m/>
    <m/>
    <n v="144.18538035597081"/>
    <m/>
    <m/>
    <n v="37.410265002459859"/>
    <m/>
    <m/>
    <m/>
    <n v="28744.655874732907"/>
    <m/>
    <m/>
    <n v="708"/>
    <n v="0.88880597014925367"/>
    <n v="64577.11"/>
    <n v="362.84685305333255"/>
    <m/>
    <m/>
    <n v="2691.2889661855515"/>
    <n v="2.1212175478743998"/>
    <m/>
    <m/>
    <n v="1463796789.9279759"/>
    <m/>
    <m/>
    <m/>
    <n v="17.332049355099684"/>
    <m/>
    <m/>
    <m/>
    <n v="16.10667157349436"/>
    <m/>
    <m/>
    <m/>
    <m/>
    <m/>
    <n v="31439.986781683463"/>
    <m/>
  </r>
  <r>
    <x v="702"/>
    <n v="11.47"/>
    <n v="13.03"/>
    <n v="47516.84"/>
    <n v="45161.14"/>
    <n v="79536.289999999994"/>
    <n v="75601.8"/>
    <n v="1.3809571860834424E-4"/>
    <n v="31086.639423358676"/>
    <m/>
    <m/>
    <n v="7533340306.4327106"/>
    <m/>
    <m/>
    <n v="12140113.832330201"/>
    <m/>
    <m/>
    <n v="19.618075604777768"/>
    <m/>
    <m/>
    <n v="143.54594840760674"/>
    <m/>
    <m/>
    <n v="37.584227265461308"/>
    <m/>
    <m/>
    <m/>
    <n v="28417.334526021179"/>
    <m/>
    <m/>
    <n v="709"/>
    <n v="0.88027628549501158"/>
    <n v="64348.78"/>
    <n v="361.53567725568189"/>
    <m/>
    <m/>
    <n v="2700.8047529658702"/>
    <n v="2.1285159007700978"/>
    <m/>
    <m/>
    <n v="1430512379.5363019"/>
    <m/>
    <m/>
    <m/>
    <n v="17.527999157338616"/>
    <m/>
    <m/>
    <m/>
    <n v="16.291173418113615"/>
    <m/>
    <m/>
    <m/>
    <m/>
    <m/>
    <n v="31086.639423358676"/>
    <m/>
  </r>
  <r>
    <x v="703"/>
    <n v="10.87"/>
    <n v="12.59"/>
    <n v="44260.32"/>
    <n v="42059.83"/>
    <n v="78552.22"/>
    <n v="74655.97"/>
    <n v="1.3809571860834424E-4"/>
    <n v="28955.441042536302"/>
    <m/>
    <m/>
    <n v="6499283480.1307964"/>
    <m/>
    <m/>
    <n v="10889216.33154981"/>
    <m/>
    <m/>
    <n v="20.290765464418346"/>
    <m/>
    <m/>
    <n v="141.76645621725919"/>
    <m/>
    <m/>
    <n v="38.058279203402748"/>
    <m/>
    <m/>
    <m/>
    <n v="26464.933957517285"/>
    <m/>
    <m/>
    <n v="710"/>
    <n v="0.86338363780778393"/>
    <n v="63345.52"/>
    <n v="355.87119541470207"/>
    <m/>
    <m/>
    <n v="2742.9129231046136"/>
    <n v="2.1614966142201117"/>
    <m/>
    <m/>
    <n v="1233998236.1387348"/>
    <m/>
    <m/>
    <m/>
    <n v="18.730811108644957"/>
    <m/>
    <m/>
    <m/>
    <n v="17.411682699080437"/>
    <m/>
    <m/>
    <m/>
    <m/>
    <m/>
    <n v="28955.441042536302"/>
    <m/>
  </r>
  <r>
    <x v="704"/>
    <n v="10.15"/>
    <n v="12.11"/>
    <n v="43481.120000000003"/>
    <n v="41313.57"/>
    <n v="77432.38"/>
    <n v="73581.37"/>
    <n v="1.3809571860834424E-4"/>
    <n v="28444.988815115248"/>
    <m/>
    <m/>
    <n v="6269234540.7151842"/>
    <m/>
    <m/>
    <n v="10599051.035295617"/>
    <m/>
    <m/>
    <n v="20.469847774658973"/>
    <m/>
    <m/>
    <n v="139.74202693511293"/>
    <m/>
    <m/>
    <n v="38.609994516786692"/>
    <m/>
    <m/>
    <m/>
    <n v="25994.465064089683"/>
    <m/>
    <m/>
    <n v="711"/>
    <n v="0.83815028901734112"/>
    <n v="62325.65"/>
    <n v="350.11428929802855"/>
    <m/>
    <m/>
    <n v="2787.0741298148387"/>
    <n v="2.1960887560163753"/>
    <m/>
    <m/>
    <n v="1190168910.1415718"/>
    <m/>
    <m/>
    <m/>
    <n v="19.062260649081491"/>
    <m/>
    <m/>
    <m/>
    <n v="17.722406775099245"/>
    <m/>
    <m/>
    <m/>
    <m/>
    <m/>
    <n v="28444.988815115248"/>
    <m/>
  </r>
  <r>
    <x v="705"/>
    <n v="10.74"/>
    <n v="12.35"/>
    <n v="42877.38"/>
    <n v="40717.1"/>
    <n v="77483.350000000006"/>
    <n v="73589.149999999994"/>
    <n v="1.390804152545666E-4"/>
    <n v="28047.291366013458"/>
    <m/>
    <m/>
    <n v="6090495217.5401936"/>
    <m/>
    <m/>
    <n v="10368115.601062639"/>
    <m/>
    <m/>
    <n v="20.613887945455815"/>
    <m/>
    <m/>
    <n v="139.82037426332471"/>
    <m/>
    <m/>
    <n v="38.621680315332043"/>
    <m/>
    <m/>
    <m/>
    <n v="25615.593953729927"/>
    <m/>
    <m/>
    <n v="712"/>
    <n v="0.86963562753036439"/>
    <n v="61714.9"/>
    <n v="346.5751351407834"/>
    <m/>
    <m/>
    <n v="2814.3856063062099"/>
    <n v="2.2167682189653424"/>
    <m/>
    <m/>
    <n v="1155646687.6203835"/>
    <m/>
    <m/>
    <m/>
    <n v="19.333872151621527"/>
    <m/>
    <m/>
    <m/>
    <n v="17.985548505682541"/>
    <m/>
    <m/>
    <m/>
    <m/>
    <m/>
    <n v="28047.291366013458"/>
    <m/>
  </r>
  <r>
    <x v="706"/>
    <n v="10.59"/>
    <n v="12.13"/>
    <n v="42919.37"/>
    <n v="40751.32"/>
    <n v="76911.539999999994"/>
    <n v="73035.850000000006"/>
    <n v="1.390804152545666E-4"/>
    <n v="28074.073634749275"/>
    <m/>
    <m/>
    <n v="6101305231.3928022"/>
    <m/>
    <m/>
    <n v="10380836.331157293"/>
    <m/>
    <m/>
    <n v="20.604294179116181"/>
    <m/>
    <m/>
    <n v="138.78514664138751"/>
    <m/>
    <m/>
    <n v="38.916040595703812"/>
    <m/>
    <m/>
    <m/>
    <n v="25636.228308579062"/>
    <m/>
    <m/>
    <n v="713"/>
    <n v="0.8730420445177246"/>
    <n v="61428.47"/>
    <n v="344.93968157852134"/>
    <m/>
    <m/>
    <n v="2827.4476783376695"/>
    <n v="2.2268455279731425"/>
    <m/>
    <m/>
    <n v="1157550165.9881146"/>
    <m/>
    <m/>
    <m/>
    <n v="19.316723599915999"/>
    <m/>
    <m/>
    <m/>
    <n v="17.972267530186137"/>
    <m/>
    <m/>
    <m/>
    <m/>
    <m/>
    <n v="28074.073634749275"/>
    <m/>
  </r>
  <r>
    <x v="707"/>
    <n v="10.85"/>
    <n v="12.15"/>
    <n v="43436.73"/>
    <n v="41236.879999999997"/>
    <n v="76093.64"/>
    <n v="72249.009999999995"/>
    <n v="1.390804152545666E-4"/>
    <n v="28411.792205642159"/>
    <m/>
    <m/>
    <n v="6247288145.9559507"/>
    <m/>
    <m/>
    <n v="10566014.821578356"/>
    <m/>
    <m/>
    <n v="20.480616190560806"/>
    <m/>
    <m/>
    <n v="137.30591637096981"/>
    <m/>
    <m/>
    <n v="39.339312211144112"/>
    <m/>
    <m/>
    <m/>
    <n v="25940.784557742565"/>
    <m/>
    <m/>
    <n v="714"/>
    <n v="0.89300411522633738"/>
    <n v="60616.11"/>
    <n v="340.35145379752367"/>
    <m/>
    <m/>
    <n v="2864.8392232674782"/>
    <n v="2.2560805332545448"/>
    <m/>
    <m/>
    <n v="1185095104.7608566"/>
    <m/>
    <m/>
    <m/>
    <n v="19.085672072465769"/>
    <m/>
    <m/>
    <m/>
    <n v="17.75993742456701"/>
    <m/>
    <m/>
    <m/>
    <m/>
    <m/>
    <n v="28411.792205642159"/>
    <m/>
  </r>
  <r>
    <x v="708"/>
    <n v="10.4"/>
    <n v="11.96"/>
    <n v="42208.77"/>
    <n v="40065.379999999997"/>
    <n v="75590.720000000001"/>
    <n v="71761.460000000006"/>
    <n v="1.390804152545666E-4"/>
    <n v="27607.915261463717"/>
    <m/>
    <m/>
    <n v="5892882422.8668509"/>
    <m/>
    <m/>
    <n v="10115418.494427059"/>
    <m/>
    <m/>
    <n v="20.770594482663459"/>
    <m/>
    <m/>
    <n v="136.39510477433919"/>
    <m/>
    <m/>
    <n v="39.608824753992614"/>
    <m/>
    <m/>
    <m/>
    <n v="25202.953148284967"/>
    <m/>
    <m/>
    <n v="715"/>
    <n v="0.86956521739130432"/>
    <n v="60177.37"/>
    <n v="337.86160359491407"/>
    <m/>
    <m/>
    <n v="2885.574957725139"/>
    <n v="2.2721946543074334"/>
    <m/>
    <m/>
    <n v="1117722619.2667892"/>
    <m/>
    <m/>
    <m/>
    <n v="19.626963438425079"/>
    <m/>
    <m/>
    <m/>
    <n v="18.266344818494709"/>
    <m/>
    <m/>
    <m/>
    <m/>
    <m/>
    <n v="27607.915261463717"/>
    <m/>
  </r>
  <r>
    <x v="709"/>
    <n v="10.77"/>
    <n v="12.26"/>
    <n v="42764.08"/>
    <n v="40575.769999999997"/>
    <n v="75643.13"/>
    <n v="71781.27"/>
    <n v="1.3964313910097559E-4"/>
    <n v="27969.086407860446"/>
    <m/>
    <m/>
    <n v="6044732663.0858755"/>
    <m/>
    <m/>
    <n v="10307665.746745506"/>
    <m/>
    <m/>
    <n v="20.635498160744298"/>
    <m/>
    <m/>
    <n v="136.47968876072591"/>
    <m/>
    <m/>
    <n v="39.610086835132456"/>
    <m/>
    <m/>
    <m/>
    <n v="25521.342166043632"/>
    <m/>
    <m/>
    <n v="716"/>
    <n v="0.87846655791190864"/>
    <n v="60386.400000000001"/>
    <n v="338.95577617035474"/>
    <m/>
    <m/>
    <n v="2875.5517258455588"/>
    <n v="2.263658169478779"/>
    <m/>
    <m/>
    <n v="1146083923.5201664"/>
    <m/>
    <m/>
    <m/>
    <n v="19.37422962364516"/>
    <m/>
    <m/>
    <m/>
    <n v="18.039175115808327"/>
    <m/>
    <m/>
    <m/>
    <m/>
    <m/>
    <n v="27969.086407860446"/>
    <m/>
  </r>
  <r>
    <x v="710"/>
    <n v="10.34"/>
    <n v="11.84"/>
    <n v="41478.9"/>
    <n v="39350.69"/>
    <n v="74871.820000000007"/>
    <n v="71039.320000000007"/>
    <n v="1.3964313910097559E-4"/>
    <n v="27127.875782111769"/>
    <m/>
    <m/>
    <n v="5680259033.5813074"/>
    <m/>
    <m/>
    <n v="9840514.3263475578"/>
    <m/>
    <m/>
    <n v="20.946068879171193"/>
    <m/>
    <m/>
    <n v="135.08475293852203"/>
    <m/>
    <m/>
    <n v="40.023615339144413"/>
    <m/>
    <m/>
    <m/>
    <n v="24749.928581051208"/>
    <m/>
    <m/>
    <n v="717"/>
    <n v="0.87331081081081086"/>
    <n v="59910.26"/>
    <n v="336.25689011711535"/>
    <m/>
    <m/>
    <n v="2898.2251291076195"/>
    <n v="2.2812905862393178"/>
    <m/>
    <m/>
    <n v="1076841578.8226576"/>
    <m/>
    <m/>
    <m/>
    <n v="19.958254566478164"/>
    <m/>
    <m/>
    <m/>
    <n v="18.585728917061139"/>
    <m/>
    <m/>
    <m/>
    <m/>
    <m/>
    <n v="27127.875782111769"/>
    <m/>
  </r>
  <r>
    <x v="711"/>
    <n v="9.89"/>
    <n v="11.36"/>
    <n v="41025.68"/>
    <n v="38915.230000000003"/>
    <n v="73810.45"/>
    <n v="70022.36"/>
    <n v="1.3964313910097559E-4"/>
    <n v="26830.808278100951"/>
    <m/>
    <m/>
    <n v="5555066578.7528467"/>
    <m/>
    <m/>
    <n v="9676843.5469407775"/>
    <m/>
    <m/>
    <n v="21.061012763174801"/>
    <m/>
    <m/>
    <n v="133.16656763749398"/>
    <m/>
    <m/>
    <n v="40.60073901281342"/>
    <m/>
    <m/>
    <m/>
    <n v="24475.189202244692"/>
    <m/>
    <m/>
    <n v="718"/>
    <n v="0.87059859154929586"/>
    <n v="59403.38"/>
    <n v="333.38590327278075"/>
    <m/>
    <m/>
    <n v="2922.7460100626026"/>
    <n v="2.3003737137934617"/>
    <m/>
    <m/>
    <n v="1052973147.9251469"/>
    <m/>
    <m/>
    <m/>
    <n v="20.17817543238445"/>
    <m/>
    <m/>
    <m/>
    <n v="18.793330145526422"/>
    <m/>
    <m/>
    <m/>
    <m/>
    <m/>
    <n v="26830.808278100951"/>
    <m/>
  </r>
  <r>
    <x v="712"/>
    <n v="11.22"/>
    <n v="12.18"/>
    <n v="42570.27"/>
    <n v="40374.93"/>
    <n v="74202.2"/>
    <n v="70384.22"/>
    <n v="1.3964313910097559E-4"/>
    <n v="27840.291786530539"/>
    <m/>
    <m/>
    <n v="5972368702.6287775"/>
    <m/>
    <m/>
    <n v="10220962.871652246"/>
    <m/>
    <m/>
    <n v="20.66508203267782"/>
    <m/>
    <m/>
    <n v="133.87008675636909"/>
    <m/>
    <m/>
    <n v="40.395069818107267"/>
    <m/>
    <m/>
    <m/>
    <n v="25392.36174908714"/>
    <m/>
    <m/>
    <n v="719"/>
    <n v="0.92118226600985231"/>
    <n v="60049.85"/>
    <n v="336.9877319413884"/>
    <m/>
    <m/>
    <n v="2890.9386009029695"/>
    <n v="2.2751237146782954"/>
    <m/>
    <m/>
    <n v="1131928491.5885222"/>
    <m/>
    <m/>
    <m/>
    <n v="19.420392847284216"/>
    <m/>
    <m/>
    <m/>
    <n v="18.090254192649649"/>
    <m/>
    <m/>
    <m/>
    <m/>
    <m/>
    <n v="27840.291786530539"/>
    <m/>
  </r>
  <r>
    <x v="713"/>
    <n v="11.13"/>
    <n v="12.14"/>
    <n v="42689.97"/>
    <n v="40482.82"/>
    <n v="74160.59"/>
    <n v="70334.929999999993"/>
    <n v="1.3964313910097559E-4"/>
    <n v="27917.892962986734"/>
    <m/>
    <m/>
    <n v="6004854493.9296389"/>
    <m/>
    <m/>
    <n v="10261585.786643131"/>
    <m/>
    <m/>
    <n v="20.636538461108916"/>
    <m/>
    <m/>
    <n v="133.79175469213797"/>
    <m/>
    <m/>
    <n v="40.427508179896108"/>
    <m/>
    <m/>
    <m/>
    <n v="25459.327617407085"/>
    <m/>
    <m/>
    <n v="720"/>
    <n v="0.91680395387149916"/>
    <n v="60048.76"/>
    <n v="336.95530281658881"/>
    <m/>
    <m/>
    <n v="2890.9910760228072"/>
    <n v="2.2749493386049759"/>
    <m/>
    <m/>
    <n v="1137939628.2029977"/>
    <m/>
    <m/>
    <m/>
    <n v="19.367595525209904"/>
    <m/>
    <m/>
    <m/>
    <n v="18.043765490962205"/>
    <m/>
    <m/>
    <m/>
    <m/>
    <m/>
    <n v="27917.892962986734"/>
    <m/>
  </r>
  <r>
    <x v="714"/>
    <n v="11.45"/>
    <n v="12.27"/>
    <n v="42603.22"/>
    <n v="40383.599999999999"/>
    <n v="74222.820000000007"/>
    <n v="70364.479999999996"/>
    <n v="1.4006520110210197E-4"/>
    <n v="27859.123187733749"/>
    <m/>
    <m/>
    <n v="5977120344.6856346"/>
    <m/>
    <m/>
    <n v="10222826.800700452"/>
    <m/>
    <m/>
    <n v="20.659025717673721"/>
    <m/>
    <m/>
    <n v="133.89422775698696"/>
    <m/>
    <m/>
    <n v="40.423020969043499"/>
    <m/>
    <m/>
    <m/>
    <n v="25394.27263690691"/>
    <m/>
    <m/>
    <n v="721"/>
    <n v="0.93317033414832928"/>
    <n v="60031.39"/>
    <n v="336.77893183378154"/>
    <m/>
    <m/>
    <n v="2891.8273383368087"/>
    <n v="2.2749603176587074"/>
    <m/>
    <m/>
    <n v="1132247165.5777643"/>
    <m/>
    <m/>
    <m/>
    <n v="19.41235121574368"/>
    <m/>
    <m/>
    <m/>
    <n v="18.093560387606264"/>
    <m/>
    <m/>
    <m/>
    <m/>
    <m/>
    <n v="27859.123187733749"/>
    <m/>
  </r>
  <r>
    <x v="715"/>
    <n v="10.96"/>
    <n v="11.94"/>
    <n v="41941.99"/>
    <n v="39751.17"/>
    <n v="74007.490000000005"/>
    <n v="70150.490000000005"/>
    <n v="1.4006520110210197E-4"/>
    <n v="27426.062507950355"/>
    <m/>
    <m/>
    <n v="5790459408.4612074"/>
    <m/>
    <m/>
    <n v="9982347.5297736619"/>
    <m/>
    <m/>
    <n v="20.819850513203811"/>
    <m/>
    <m/>
    <n v="133.50252793933029"/>
    <m/>
    <m/>
    <n v="40.55013348149155"/>
    <m/>
    <m/>
    <m/>
    <n v="24995.712468382088"/>
    <m/>
    <m/>
    <n v="722"/>
    <n v="0.91792294807370201"/>
    <n v="59583.73"/>
    <n v="334.24143775884153"/>
    <m/>
    <m/>
    <n v="2913.3919802063351"/>
    <n v="2.2917076593495911"/>
    <m/>
    <m/>
    <n v="1096746944.3899953"/>
    <m/>
    <m/>
    <m/>
    <n v="19.71544131105254"/>
    <m/>
    <m/>
    <m/>
    <n v="18.378810041651256"/>
    <m/>
    <m/>
    <m/>
    <m/>
    <m/>
    <n v="27426.062507950355"/>
    <m/>
  </r>
  <r>
    <x v="716"/>
    <n v="10.42"/>
    <n v="11.52"/>
    <n v="41290.36"/>
    <n v="39128.01"/>
    <n v="73637.710000000006"/>
    <n v="69790.16"/>
    <n v="1.4006520110210197E-4"/>
    <n v="26999.300262348825"/>
    <m/>
    <m/>
    <n v="5609442966.0953159"/>
    <m/>
    <m/>
    <n v="9747286.3468032144"/>
    <m/>
    <m/>
    <n v="20.98209336319843"/>
    <m/>
    <m/>
    <n v="132.83224071303016"/>
    <m/>
    <m/>
    <n v="40.762621736029843"/>
    <m/>
    <m/>
    <m/>
    <n v="24603.008874609292"/>
    <m/>
    <m/>
    <n v="723"/>
    <n v="0.90451388888888895"/>
    <n v="59259.02"/>
    <n v="332.39398548997559"/>
    <m/>
    <m/>
    <n v="2929.2689236251645"/>
    <n v="2.3039782205406283"/>
    <m/>
    <m/>
    <n v="1062324794.1120659"/>
    <m/>
    <m/>
    <m/>
    <n v="20.023578166907388"/>
    <m/>
    <m/>
    <m/>
    <n v="18.668849985690144"/>
    <m/>
    <m/>
    <m/>
    <m/>
    <m/>
    <n v="26999.300262348825"/>
    <m/>
  </r>
  <r>
    <x v="717"/>
    <n v="10.31"/>
    <n v="11.46"/>
    <n v="40787.43"/>
    <n v="38645.94"/>
    <n v="73376.990000000005"/>
    <n v="69533.289999999994"/>
    <n v="1.4006520110210197E-4"/>
    <n v="26669.789692787457"/>
    <m/>
    <m/>
    <n v="5471741586.523632"/>
    <m/>
    <m/>
    <n v="9566829.2685993109"/>
    <m/>
    <m/>
    <n v="21.1103921730415"/>
    <m/>
    <m/>
    <n v="132.35871044940842"/>
    <m/>
    <m/>
    <n v="40.916870069724901"/>
    <m/>
    <m/>
    <m/>
    <n v="24299.044466917214"/>
    <m/>
    <m/>
    <n v="724"/>
    <n v="0.8996509598603839"/>
    <n v="58852.71"/>
    <n v="330.08914706239682"/>
    <m/>
    <m/>
    <n v="2949.353482167613"/>
    <n v="2.3195555657883111"/>
    <m/>
    <m/>
    <n v="1036113493.0213228"/>
    <m/>
    <m/>
    <m/>
    <n v="20.269331165024241"/>
    <m/>
    <m/>
    <m/>
    <n v="18.900804453730338"/>
    <m/>
    <m/>
    <m/>
    <m/>
    <m/>
    <n v="26669.789692787457"/>
    <m/>
  </r>
  <r>
    <x v="718"/>
    <n v="10.08"/>
    <n v="11.38"/>
    <n v="40621.39"/>
    <n v="38483.21"/>
    <n v="73414.86"/>
    <n v="69559.44"/>
    <n v="1.4006520110210197E-4"/>
    <n v="26560.573001475459"/>
    <m/>
    <m/>
    <n v="5426175536.0485153"/>
    <m/>
    <m/>
    <n v="9506083.029167559"/>
    <m/>
    <m/>
    <n v="21.153881589598218"/>
    <m/>
    <m/>
    <n v="132.42379198178784"/>
    <m/>
    <m/>
    <n v="40.905698179902721"/>
    <m/>
    <m/>
    <m/>
    <n v="24195.882634657108"/>
    <m/>
    <m/>
    <n v="725"/>
    <n v="0.88576449912126531"/>
    <n v="58947.64"/>
    <n v="330.5957684448382"/>
    <m/>
    <m/>
    <n v="2944.5961459963105"/>
    <n v="2.315594573362421"/>
    <m/>
    <m/>
    <n v="1027353155.4490856"/>
    <m/>
    <m/>
    <m/>
    <n v="20.353733068437329"/>
    <m/>
    <m/>
    <m/>
    <n v="18.982348280492616"/>
    <m/>
    <m/>
    <m/>
    <m/>
    <m/>
    <n v="26560.573001475459"/>
    <m/>
  </r>
  <r>
    <x v="719"/>
    <n v="10.55"/>
    <n v="11.66"/>
    <n v="40679.51"/>
    <n v="38522.1"/>
    <n v="73555.97"/>
    <n v="69663.91"/>
    <n v="1.4006520110210197E-4"/>
    <n v="26596.629503465902"/>
    <m/>
    <m/>
    <n v="5438690047.0905933"/>
    <m/>
    <m/>
    <n v="9519530.4307126515"/>
    <m/>
    <m/>
    <n v="21.140325609472953"/>
    <m/>
    <m/>
    <n v="132.66861721186223"/>
    <m/>
    <m/>
    <n v="40.85689453674572"/>
    <m/>
    <m/>
    <m/>
    <n v="24217.801042040355"/>
    <m/>
    <m/>
    <n v="726"/>
    <n v="0.904802744425386"/>
    <n v="59032.71"/>
    <n v="330.99531949061031"/>
    <m/>
    <m/>
    <n v="2940.3466663879681"/>
    <n v="2.3115953299500585"/>
    <m/>
    <m/>
    <n v="1029325513.6123171"/>
    <m/>
    <m/>
    <m/>
    <n v="20.330323244591778"/>
    <m/>
    <m/>
    <m/>
    <n v="18.969029988830261"/>
    <m/>
    <m/>
    <m/>
    <m/>
    <m/>
    <n v="26596.629503465902"/>
    <m/>
  </r>
  <r>
    <x v="720"/>
    <n v="10.65"/>
    <n v="11.62"/>
    <n v="40089.18"/>
    <n v="37957.69"/>
    <n v="72920.67"/>
    <n v="69052.47"/>
    <n v="1.4006520110210197E-4"/>
    <n v="26210.027330724763"/>
    <m/>
    <m/>
    <n v="5279819932.6951761"/>
    <m/>
    <m/>
    <n v="9310002.306132298"/>
    <m/>
    <m/>
    <n v="21.294232637453753"/>
    <m/>
    <m/>
    <n v="131.51955662539908"/>
    <m/>
    <m/>
    <n v="41.21974386703836"/>
    <m/>
    <m/>
    <m/>
    <n v="23862.139776716569"/>
    <m/>
    <m/>
    <n v="727"/>
    <n v="0.91652323580034434"/>
    <n v="58140.56"/>
    <n v="325.96759659333634"/>
    <m/>
    <m/>
    <n v="2984.7835604153306"/>
    <n v="2.3463075876886115"/>
    <m/>
    <m/>
    <n v="999129333.19287741"/>
    <m/>
    <m/>
    <m/>
    <n v="20.627234032112145"/>
    <m/>
    <m/>
    <m/>
    <n v="19.248940386561717"/>
    <m/>
    <m/>
    <m/>
    <m/>
    <m/>
    <n v="26210.027330724763"/>
    <m/>
  </r>
  <r>
    <x v="721"/>
    <n v="10.32"/>
    <n v="11.49"/>
    <n v="39560.269999999997"/>
    <n v="37451.589999999997"/>
    <n v="72703.03"/>
    <n v="68836.710000000006"/>
    <n v="1.4006520110210197E-4"/>
    <n v="25863.598985733573"/>
    <m/>
    <m/>
    <n v="5139512925.7733765"/>
    <m/>
    <m/>
    <n v="9123495.7323784195"/>
    <m/>
    <m/>
    <n v="21.435224444367371"/>
    <m/>
    <m/>
    <n v="131.12382426642412"/>
    <m/>
    <m/>
    <n v="41.352800436031636"/>
    <m/>
    <m/>
    <m/>
    <n v="23543.15864401295"/>
    <m/>
    <m/>
    <n v="728"/>
    <n v="0.89817232375979117"/>
    <n v="58065.46"/>
    <n v="325.52112576567151"/>
    <m/>
    <m/>
    <n v="2988.6389970569312"/>
    <n v="2.3491156022897557"/>
    <m/>
    <m/>
    <n v="972453246.22684729"/>
    <m/>
    <m/>
    <m/>
    <n v="20.901288912493644"/>
    <m/>
    <m/>
    <m/>
    <n v="19.507602255281029"/>
    <m/>
    <m/>
    <m/>
    <m/>
    <m/>
    <n v="25863.598985733573"/>
    <m/>
  </r>
  <r>
    <x v="722"/>
    <n v="10.44"/>
    <n v="11.65"/>
    <n v="39822.74"/>
    <n v="37694.82"/>
    <n v="72737.259999999995"/>
    <n v="68859.48"/>
    <n v="1.4006520110210197E-4"/>
    <n v="26034.561032954294"/>
    <m/>
    <m/>
    <n v="5206764102.567421"/>
    <m/>
    <m/>
    <n v="9212064.3395777047"/>
    <m/>
    <m/>
    <n v="21.364652883099165"/>
    <m/>
    <m/>
    <n v="131.18236114098181"/>
    <m/>
    <m/>
    <n v="41.343382831895909"/>
    <m/>
    <m/>
    <m/>
    <n v="23695.233931755251"/>
    <m/>
    <m/>
    <n v="729"/>
    <n v="0.89613733905579396"/>
    <n v="58193.96"/>
    <n v="326.21603673906441"/>
    <m/>
    <m/>
    <n v="2982.0250804338339"/>
    <n v="2.3436947729774733"/>
    <m/>
    <m/>
    <n v="985051279.13482153"/>
    <m/>
    <m/>
    <m/>
    <n v="20.764577967218649"/>
    <m/>
    <m/>
    <m/>
    <n v="19.382907557376388"/>
    <m/>
    <m/>
    <m/>
    <m/>
    <m/>
    <n v="26034.561032954294"/>
    <m/>
  </r>
  <r>
    <x v="723"/>
    <n v="11.1"/>
    <n v="12.23"/>
    <n v="40597.769999999997"/>
    <n v="38423.15"/>
    <n v="73868.73"/>
    <n v="69920.98"/>
    <n v="1.4006520110210197E-4"/>
    <n v="26540.598381234744"/>
    <m/>
    <m/>
    <n v="5408484720.7056742"/>
    <m/>
    <m/>
    <n v="9478734.755600417"/>
    <m/>
    <m/>
    <n v="21.157295141624012"/>
    <m/>
    <m/>
    <n v="133.21972992221748"/>
    <m/>
    <m/>
    <n v="40.710251839002645"/>
    <m/>
    <m/>
    <m/>
    <n v="24152.225290704508"/>
    <m/>
    <m/>
    <n v="730"/>
    <n v="0.90760425183973825"/>
    <n v="59290.65"/>
    <n v="332.33776541790075"/>
    <m/>
    <m/>
    <n v="2925.8275457504924"/>
    <n v="2.2993088626859528"/>
    <m/>
    <m/>
    <n v="1023082636.4309744"/>
    <m/>
    <m/>
    <m/>
    <n v="20.362421490440884"/>
    <m/>
    <m/>
    <m/>
    <n v="19.010355170386163"/>
    <m/>
    <m/>
    <m/>
    <m/>
    <m/>
    <n v="26540.598381234744"/>
    <m/>
  </r>
  <r>
    <x v="724"/>
    <n v="11.61"/>
    <n v="12.58"/>
    <n v="41322.6"/>
    <n v="39093.01"/>
    <n v="74472.289999999994"/>
    <n v="70462.899999999994"/>
    <n v="1.4048727949034223E-4"/>
    <n v="27012.476456901379"/>
    <m/>
    <m/>
    <n v="5598665224.5401516"/>
    <m/>
    <m/>
    <n v="9725626.4577626437"/>
    <m/>
    <m/>
    <n v="20.970025394723095"/>
    <m/>
    <m/>
    <n v="134.29840525473591"/>
    <m/>
    <m/>
    <n v="40.407272499976045"/>
    <m/>
    <m/>
    <m/>
    <n v="24570.719249314654"/>
    <m/>
    <m/>
    <n v="731"/>
    <n v="0.92289348171701113"/>
    <n v="59939.4"/>
    <n v="335.89546411572576"/>
    <m/>
    <m/>
    <n v="2893.8135499466744"/>
    <n v="2.2735034770744602"/>
    <m/>
    <m/>
    <n v="1058647959.8490237"/>
    <m/>
    <m/>
    <m/>
    <n v="20.004632479979211"/>
    <m/>
    <m/>
    <m/>
    <n v="18.684709995800766"/>
    <m/>
    <m/>
    <m/>
    <m/>
    <m/>
    <n v="27012.476456901379"/>
    <m/>
  </r>
  <r>
    <x v="725"/>
    <n v="10.34"/>
    <n v="11.7"/>
    <n v="39808.089999999997"/>
    <n v="37654.720000000001"/>
    <n v="73648.41"/>
    <n v="69673.48"/>
    <n v="1.4048727949034223E-4"/>
    <n v="26021.810677627545"/>
    <m/>
    <m/>
    <n v="5187192976.0636415"/>
    <m/>
    <m/>
    <n v="9188586.4039800745"/>
    <m/>
    <m/>
    <n v="21.354819212849669"/>
    <m/>
    <m/>
    <n v="132.80943607420406"/>
    <m/>
    <m/>
    <n v="40.864198058756422"/>
    <m/>
    <m/>
    <m/>
    <n v="23665.90079096346"/>
    <m/>
    <m/>
    <n v="732"/>
    <n v="0.88376068376068384"/>
    <n v="58995.41"/>
    <n v="330.57960745757794"/>
    <m/>
    <m/>
    <n v="2939.3884314605725"/>
    <n v="2.3090901399808215"/>
    <m/>
    <m/>
    <n v="980716442.96205783"/>
    <m/>
    <m/>
    <m/>
    <n v="20.739666669494451"/>
    <m/>
    <m/>
    <m/>
    <n v="19.37415331172306"/>
    <m/>
    <m/>
    <m/>
    <m/>
    <m/>
    <n v="26021.810677627545"/>
    <m/>
  </r>
  <r>
    <x v="726"/>
    <n v="10.23"/>
    <n v="11.4"/>
    <n v="38618.44"/>
    <n v="36524.14"/>
    <n v="73419.14"/>
    <n v="69446.789999999994"/>
    <n v="1.4048727949034223E-4"/>
    <n v="25243.542977677709"/>
    <m/>
    <m/>
    <n v="4876167421.3197975"/>
    <m/>
    <m/>
    <n v="8774460.8329226598"/>
    <m/>
    <m/>
    <n v="21.674427747480927"/>
    <m/>
    <m/>
    <n v="132.39276750615053"/>
    <m/>
    <m/>
    <n v="41.001397273455453"/>
    <m/>
    <m/>
    <m/>
    <n v="22954.533646643886"/>
    <m/>
    <m/>
    <n v="733"/>
    <n v="0.89736842105263159"/>
    <n v="58420.99"/>
    <n v="327.33529535045545"/>
    <m/>
    <m/>
    <n v="2968.0083444809175"/>
    <n v="2.3313520137802497"/>
    <m/>
    <m/>
    <n v="921793510.93978"/>
    <m/>
    <m/>
    <m/>
    <n v="21.361378566652341"/>
    <m/>
    <m/>
    <m/>
    <n v="19.957926188914097"/>
    <m/>
    <m/>
    <m/>
    <m/>
    <m/>
    <n v="25243.542977677709"/>
    <m/>
  </r>
  <r>
    <x v="727"/>
    <n v="10.220000000000001"/>
    <n v="11.4"/>
    <n v="38344.17"/>
    <n v="36259.61"/>
    <n v="72779.33"/>
    <n v="68831.839999999997"/>
    <n v="1.4048727949034223E-4"/>
    <n v="25063.650977300109"/>
    <m/>
    <m/>
    <n v="4805992970.6284523"/>
    <m/>
    <m/>
    <n v="8678843.3978873827"/>
    <m/>
    <m/>
    <n v="21.751934079845352"/>
    <m/>
    <m/>
    <n v="131.23583263418411"/>
    <m/>
    <m/>
    <n v="41.368745126235311"/>
    <m/>
    <m/>
    <m/>
    <n v="22787.488461352921"/>
    <m/>
    <m/>
    <n v="734"/>
    <n v="0.89649122807017545"/>
    <n v="57872.86"/>
    <n v="324.23878036182259"/>
    <m/>
    <m/>
    <n v="2995.8554318695483"/>
    <n v="2.3530026540619127"/>
    <m/>
    <m/>
    <n v="908410521.04607892"/>
    <m/>
    <m/>
    <m/>
    <n v="21.515088521958248"/>
    <m/>
    <m/>
    <m/>
    <n v="20.104554234870026"/>
    <m/>
    <m/>
    <m/>
    <m/>
    <m/>
    <n v="25063.650977300109"/>
    <m/>
  </r>
  <r>
    <x v="728"/>
    <n v="10.02"/>
    <n v="11.32"/>
    <n v="38371.519999999997"/>
    <n v="36280.379999999997"/>
    <n v="72576.78"/>
    <n v="68630.61"/>
    <n v="1.4048727949034223E-4"/>
    <n v="25080.916716579581"/>
    <m/>
    <m/>
    <n v="4811957295.7691288"/>
    <m/>
    <m/>
    <n v="8686007.7215694077"/>
    <m/>
    <m/>
    <n v="21.744721152350102"/>
    <m/>
    <m/>
    <n v="130.86740298005833"/>
    <m/>
    <m/>
    <n v="41.493980945342635"/>
    <m/>
    <m/>
    <m/>
    <n v="22799.746504469618"/>
    <m/>
    <m/>
    <n v="735"/>
    <n v="0.88515901060070667"/>
    <n v="57823.33"/>
    <n v="323.93598772435814"/>
    <m/>
    <m/>
    <n v="2998.4194095188382"/>
    <n v="2.354793208918077"/>
    <m/>
    <m/>
    <n v="909420573.70073712"/>
    <m/>
    <m/>
    <m/>
    <n v="21.501762886690688"/>
    <m/>
    <m/>
    <m/>
    <n v="20.095117720622365"/>
    <m/>
    <m/>
    <m/>
    <m/>
    <m/>
    <n v="25080.916716579581"/>
    <m/>
  </r>
  <r>
    <x v="729"/>
    <n v="10.24"/>
    <n v="11.57"/>
    <n v="37736.46"/>
    <n v="35659.54"/>
    <n v="72430.14"/>
    <n v="68453.37"/>
    <n v="1.407686741867753E-4"/>
    <n v="24663.414455907649"/>
    <m/>
    <m/>
    <n v="4649046866.7701626"/>
    <m/>
    <m/>
    <n v="8461910.9194892365"/>
    <m/>
    <m/>
    <n v="21.926806729110741"/>
    <m/>
    <m/>
    <n v="130.59025008976445"/>
    <m/>
    <m/>
    <n v="41.618412576348099"/>
    <m/>
    <m/>
    <m/>
    <n v="22406.465790631006"/>
    <m/>
    <m/>
    <n v="736"/>
    <n v="0.88504753673293002"/>
    <n v="57378.03"/>
    <n v="321.34095885747064"/>
    <m/>
    <m/>
    <n v="3021.5103688782997"/>
    <n v="2.3720279404861473"/>
    <m/>
    <m/>
    <n v="878177672.25547695"/>
    <m/>
    <m/>
    <m/>
    <n v="21.8656329894702"/>
    <m/>
    <m/>
    <m/>
    <n v="20.4474541260603"/>
    <m/>
    <m/>
    <m/>
    <m/>
    <m/>
    <n v="24663.414455907649"/>
    <m/>
  </r>
  <r>
    <x v="730"/>
    <n v="10.199999999999999"/>
    <n v="11.59"/>
    <n v="37359.82"/>
    <n v="35298.61"/>
    <n v="71466.570000000007"/>
    <n v="67533.070000000007"/>
    <n v="1.407686741867753E-4"/>
    <n v="24416.658508484052"/>
    <m/>
    <m/>
    <n v="4555370982.6547108"/>
    <m/>
    <m/>
    <n v="8333158.5471901828"/>
    <m/>
    <m/>
    <n v="22.03677719255769"/>
    <m/>
    <m/>
    <n v="128.84980867833858"/>
    <m/>
    <m/>
    <n v="42.18231568069632"/>
    <m/>
    <m/>
    <m/>
    <n v="22178.90421671146"/>
    <m/>
    <m/>
    <n v="737"/>
    <n v="0.88006902502157025"/>
    <n v="56855.67"/>
    <n v="318.39066186666588"/>
    <m/>
    <m/>
    <n v="3049.0176945269372"/>
    <n v="2.3933955843081112"/>
    <m/>
    <m/>
    <n v="860371630.4867208"/>
    <m/>
    <m/>
    <m/>
    <n v="22.085918492083106"/>
    <m/>
    <m/>
    <m/>
    <n v="20.656557724364337"/>
    <m/>
    <m/>
    <m/>
    <m/>
    <m/>
    <n v="24416.658508484052"/>
    <m/>
  </r>
  <r>
    <x v="731"/>
    <n v="10.18"/>
    <n v="11.53"/>
    <n v="37098.67"/>
    <n v="35046.9"/>
    <n v="71071.37"/>
    <n v="67150.12"/>
    <n v="1.407686741867753E-4"/>
    <n v="24245.391686995452"/>
    <m/>
    <m/>
    <n v="4490832531.5367966"/>
    <m/>
    <m/>
    <n v="8243746.6582797756"/>
    <m/>
    <m/>
    <n v="22.114348217053244"/>
    <m/>
    <m/>
    <n v="128.13416306044871"/>
    <m/>
    <m/>
    <n v="42.425915434700158"/>
    <m/>
    <m/>
    <m/>
    <n v="22019.981453640175"/>
    <m/>
    <m/>
    <n v="738"/>
    <n v="0.88291413703382482"/>
    <n v="56596.59"/>
    <n v="316.91507147846983"/>
    <m/>
    <m/>
    <n v="3062.9114628054222"/>
    <n v="2.4040738981606986"/>
    <m/>
    <m/>
    <n v="848072644.34590602"/>
    <m/>
    <m/>
    <m/>
    <n v="22.242374436928845"/>
    <m/>
    <m/>
    <m/>
    <n v="20.806016143365763"/>
    <m/>
    <m/>
    <m/>
    <m/>
    <m/>
    <n v="24245.391686995452"/>
    <m/>
  </r>
  <r>
    <x v="732"/>
    <n v="10.58"/>
    <n v="12"/>
    <n v="38485.14"/>
    <n v="36351.760000000002"/>
    <n v="71854.320000000007"/>
    <n v="67880.42"/>
    <n v="1.407686741867753E-4"/>
    <n v="25150.889275473157"/>
    <m/>
    <m/>
    <n v="4825697416.1732607"/>
    <m/>
    <m/>
    <n v="8703847.9232394584"/>
    <m/>
    <m/>
    <n v="21.70168838108696"/>
    <m/>
    <m/>
    <n v="129.54258031317676"/>
    <m/>
    <m/>
    <n v="41.968861963388427"/>
    <m/>
    <m/>
    <m/>
    <n v="22839.02920847755"/>
    <m/>
    <m/>
    <n v="739"/>
    <n v="0.88166666666666671"/>
    <n v="57246.15"/>
    <n v="320.52728157116962"/>
    <m/>
    <m/>
    <n v="3027.7583772612243"/>
    <n v="2.3762570247480519"/>
    <m/>
    <m/>
    <n v="911192519.63126063"/>
    <m/>
    <m/>
    <m/>
    <n v="21.413252898472845"/>
    <m/>
    <m/>
    <m/>
    <n v="20.033449122754824"/>
    <m/>
    <m/>
    <m/>
    <m/>
    <m/>
    <n v="25150.889275473157"/>
    <m/>
  </r>
  <r>
    <x v="733"/>
    <n v="11.15"/>
    <n v="12.28"/>
    <n v="38110.01"/>
    <n v="35982.07"/>
    <n v="71781.06"/>
    <n v="67782.539999999994"/>
    <n v="1.407686741867753E-4"/>
    <n v="24903.911705358463"/>
    <m/>
    <m/>
    <n v="4728900162.5639334"/>
    <m/>
    <m/>
    <n v="8570206.9095050637"/>
    <m/>
    <m/>
    <n v="21.809081320516938"/>
    <m/>
    <m/>
    <n v="129.40103726614987"/>
    <m/>
    <m/>
    <n v="42.042465941900893"/>
    <m/>
    <m/>
    <m/>
    <n v="22604.396456301783"/>
    <m/>
    <m/>
    <n v="740"/>
    <n v="0.9079804560260587"/>
    <n v="57171.41"/>
    <n v="320.03382582673601"/>
    <m/>
    <m/>
    <n v="3031.7113882692397"/>
    <n v="2.3786828555445489"/>
    <m/>
    <m/>
    <n v="892568993.57927513"/>
    <m/>
    <m/>
    <m/>
    <n v="21.62799904599099"/>
    <m/>
    <m/>
    <m/>
    <n v="20.243486665873412"/>
    <m/>
    <m/>
    <m/>
    <m/>
    <m/>
    <n v="24903.911705358463"/>
    <m/>
  </r>
  <r>
    <x v="734"/>
    <n v="18.309999999999999"/>
    <n v="17.100000000000001"/>
    <n v="47465.35"/>
    <n v="44809.97"/>
    <n v="75508.289999999994"/>
    <n v="71292.600000000006"/>
    <n v="1.407686741867753E-4"/>
    <n v="31016.629550001853"/>
    <m/>
    <m/>
    <n v="7049966041.0985565"/>
    <m/>
    <m/>
    <n v="11723754.726186445"/>
    <m/>
    <m/>
    <n v="19.132878500951183"/>
    <m/>
    <m/>
    <n v="136.11686425422536"/>
    <m/>
    <m/>
    <n v="39.869470654012574"/>
    <m/>
    <m/>
    <m/>
    <n v="28149.214656161825"/>
    <m/>
    <m/>
    <n v="741"/>
    <n v="1.0707602339181286"/>
    <n v="60888.22"/>
    <n v="340.81315227571866"/>
    <m/>
    <m/>
    <n v="2834.6147064656425"/>
    <n v="2.223829835588564"/>
    <m/>
    <m/>
    <n v="1330492834.4834216"/>
    <m/>
    <m/>
    <m/>
    <n v="16.320990137724156"/>
    <m/>
    <n v="-0.24537678668200935"/>
    <m/>
    <n v="15.278501958820417"/>
    <m/>
    <m/>
    <m/>
    <m/>
    <m/>
    <n v="31016.629550001853"/>
    <m/>
  </r>
  <r>
    <x v="735"/>
    <n v="15.42"/>
    <n v="14.74"/>
    <n v="43687.57"/>
    <n v="41237.22"/>
    <n v="72937.09"/>
    <n v="68854.91"/>
    <n v="1.407686741867753E-4"/>
    <n v="28547.311541993542"/>
    <m/>
    <m/>
    <n v="5926328664.3612623"/>
    <m/>
    <m/>
    <n v="10321284.403871471"/>
    <m/>
    <m/>
    <n v="19.894722218840428"/>
    <m/>
    <m/>
    <n v="131.47862174350678"/>
    <m/>
    <m/>
    <n v="41.236996698767349"/>
    <m/>
    <m/>
    <m/>
    <n v="25903.942502889273"/>
    <m/>
    <m/>
    <n v="742"/>
    <n v="1.0461329715061058"/>
    <n v="58891.45"/>
    <n v="329.61077742825017"/>
    <m/>
    <m/>
    <n v="2927.5731409120654"/>
    <n v="2.2965404537028058"/>
    <m/>
    <m/>
    <n v="1118291726.8969772"/>
    <m/>
    <m/>
    <m/>
    <n v="17.621460526655916"/>
    <m/>
    <m/>
    <m/>
    <n v="16.498386404405878"/>
    <m/>
    <m/>
    <m/>
    <m/>
    <m/>
    <n v="28547.311541993542"/>
    <m/>
  </r>
  <r>
    <x v="736"/>
    <n v="15.82"/>
    <n v="14.9"/>
    <n v="45597.39"/>
    <n v="43034.12"/>
    <n v="74014"/>
    <n v="69861.850000000006"/>
    <n v="1.407686741867753E-4"/>
    <n v="29794.542433158927"/>
    <m/>
    <m/>
    <n v="6443420493.164073"/>
    <m/>
    <m/>
    <n v="10995534.355556047"/>
    <m/>
    <m/>
    <n v="19.460389063774929"/>
    <m/>
    <m/>
    <n v="133.41663928431049"/>
    <m/>
    <m/>
    <n v="40.63816047480362"/>
    <m/>
    <m/>
    <m/>
    <n v="27031.756850501148"/>
    <m/>
    <m/>
    <n v="743"/>
    <n v="1.061744966442953"/>
    <n v="59781.56"/>
    <n v="334.56652681313051"/>
    <m/>
    <m/>
    <n v="2883.3245763333834"/>
    <n v="2.261615171966088"/>
    <m/>
    <m/>
    <n v="1215709238.4471881"/>
    <m/>
    <m/>
    <m/>
    <n v="16.85282549017629"/>
    <m/>
    <m/>
    <m/>
    <n v="15.781111593689799"/>
    <m/>
    <m/>
    <m/>
    <m/>
    <m/>
    <n v="29794.542433158927"/>
    <m/>
  </r>
  <r>
    <x v="737"/>
    <n v="18.61"/>
    <n v="16.739999999999998"/>
    <n v="48222.3"/>
    <n v="45505.42"/>
    <n v="75225.460000000006"/>
    <n v="70995.509999999995"/>
    <n v="1.407686741867753E-4"/>
    <n v="31508.959837728511"/>
    <m/>
    <m/>
    <n v="7184153473.8648682"/>
    <m/>
    <m/>
    <n v="11942284.908440087"/>
    <m/>
    <m/>
    <n v="18.900763340311826"/>
    <m/>
    <m/>
    <n v="135.59709433880559"/>
    <m/>
    <m/>
    <n v="39.982867290275706"/>
    <m/>
    <m/>
    <m/>
    <n v="28583.100145705888"/>
    <m/>
    <m/>
    <n v="744"/>
    <n v="1.1117084826762247"/>
    <n v="61803.9"/>
    <n v="345.85751226169367"/>
    <m/>
    <m/>
    <n v="2785.7850905169867"/>
    <n v="2.1849002492966538"/>
    <m/>
    <m/>
    <n v="1355291481.1966829"/>
    <m/>
    <m/>
    <m/>
    <n v="15.884286422786516"/>
    <m/>
    <m/>
    <m/>
    <n v="14.876400930478027"/>
    <m/>
    <m/>
    <m/>
    <m/>
    <m/>
    <n v="31508.959837728511"/>
    <m/>
  </r>
  <r>
    <x v="738"/>
    <n v="19.63"/>
    <n v="17.559999999999999"/>
    <n v="50477.279999999999"/>
    <n v="47614.13"/>
    <n v="75116.88"/>
    <n v="70863.05"/>
    <n v="1.3879906425406929E-4"/>
    <n v="32979.974947096249"/>
    <m/>
    <m/>
    <n v="7852181622.0203905"/>
    <m/>
    <m/>
    <n v="12771097.545636103"/>
    <m/>
    <m/>
    <n v="18.460331221227786"/>
    <m/>
    <m/>
    <n v="135.39146980430459"/>
    <m/>
    <m/>
    <n v="40.069701725976628"/>
    <m/>
    <m/>
    <m/>
    <n v="29904.505912045221"/>
    <m/>
    <m/>
    <n v="745"/>
    <n v="1.1178815489749432"/>
    <n v="62277.69"/>
    <n v="348.42723260664229"/>
    <m/>
    <m/>
    <n v="2764.4292032989297"/>
    <n v="2.1675342299482914"/>
    <m/>
    <m/>
    <n v="1480749522.9676201"/>
    <m/>
    <m/>
    <m/>
    <n v="15.146095985508829"/>
    <m/>
    <m/>
    <m/>
    <n v="14.191449710660285"/>
    <m/>
    <m/>
    <m/>
    <m/>
    <m/>
    <n v="32979.974947096249"/>
    <m/>
  </r>
  <r>
    <x v="739"/>
    <n v="15.96"/>
    <n v="15.53"/>
    <n v="47249.4"/>
    <n v="44562.73"/>
    <n v="73051.520000000004"/>
    <n v="68904.820000000007"/>
    <n v="1.3879906425406929E-4"/>
    <n v="30870.245618437995"/>
    <m/>
    <m/>
    <n v="6846392232.3477936"/>
    <m/>
    <m/>
    <n v="11543035.36413957"/>
    <m/>
    <m/>
    <n v="19.050994533922882"/>
    <m/>
    <m/>
    <n v="131.66563224321848"/>
    <m/>
    <m/>
    <n v="41.181180475726421"/>
    <m/>
    <m/>
    <m/>
    <n v="27987.069398918571"/>
    <m/>
    <m/>
    <n v="746"/>
    <n v="1.0276883451384418"/>
    <n v="60008.69"/>
    <n v="335.70656193108954"/>
    <m/>
    <m/>
    <n v="2865.1472913058115"/>
    <n v="2.2462923331406035"/>
    <m/>
    <m/>
    <n v="1290915337.7753084"/>
    <m/>
    <m/>
    <m/>
    <n v="16.115998324833519"/>
    <m/>
    <m/>
    <m/>
    <n v="15.102460681292897"/>
    <m/>
    <m/>
    <m/>
    <m/>
    <m/>
    <n v="30870.245618437995"/>
    <m/>
  </r>
  <r>
    <x v="740"/>
    <n v="15.24"/>
    <n v="15.05"/>
    <n v="46454.84"/>
    <n v="43807.17"/>
    <n v="72472.179999999993"/>
    <n v="68348.800000000003"/>
    <n v="1.3879906425406929E-4"/>
    <n v="30350.382294259784"/>
    <m/>
    <m/>
    <n v="6614850455.4252996"/>
    <m/>
    <m/>
    <n v="11249088.448000152"/>
    <m/>
    <m/>
    <n v="19.211630597467053"/>
    <m/>
    <m/>
    <n v="130.61826406175999"/>
    <m/>
    <m/>
    <n v="41.517714164919468"/>
    <m/>
    <m/>
    <m/>
    <n v="27511.59009412118"/>
    <m/>
    <m/>
    <n v="747"/>
    <n v="1.0126245847176079"/>
    <n v="59187.28"/>
    <n v="331.08549478738172"/>
    <m/>
    <m/>
    <n v="2904.3659550785333"/>
    <n v="2.2768241453620939"/>
    <m/>
    <m/>
    <n v="1247098434.7324052"/>
    <m/>
    <m/>
    <m/>
    <n v="16.388481348582157"/>
    <m/>
    <m/>
    <m/>
    <n v="15.360086227318366"/>
    <m/>
    <m/>
    <m/>
    <m/>
    <m/>
    <n v="30350.382294259784"/>
    <m/>
  </r>
  <r>
    <x v="741"/>
    <n v="14.29"/>
    <n v="14.47"/>
    <n v="44765.5"/>
    <n v="42208.03"/>
    <n v="72624.759999999995"/>
    <n v="68483.210000000006"/>
    <n v="1.3879906425406929E-4"/>
    <n v="29245.971138135836"/>
    <m/>
    <m/>
    <n v="6132486435.0266066"/>
    <m/>
    <m/>
    <n v="10632773.857868707"/>
    <m/>
    <m/>
    <n v="19.561397629164411"/>
    <m/>
    <m/>
    <n v="130.89007083419094"/>
    <m/>
    <m/>
    <n v="41.440287034223779"/>
    <m/>
    <m/>
    <m/>
    <n v="26506.380905590897"/>
    <m/>
    <m/>
    <n v="748"/>
    <n v="0.98756046993780222"/>
    <n v="58939.81"/>
    <n v="329.6754378907782"/>
    <m/>
    <m/>
    <n v="2916.5095008353796"/>
    <n v="2.2861271213093337"/>
    <m/>
    <m/>
    <n v="1156011140.3213778"/>
    <m/>
    <m/>
    <m/>
    <n v="16.985936456200225"/>
    <m/>
    <m/>
    <m/>
    <n v="15.922412829912288"/>
    <m/>
    <m/>
    <m/>
    <m/>
    <m/>
    <n v="29245.971138135836"/>
    <m/>
  </r>
  <r>
    <x v="742"/>
    <n v="14.09"/>
    <n v="14.41"/>
    <n v="44717.35"/>
    <n v="42156.77"/>
    <n v="72302.509999999995"/>
    <n v="68169.83"/>
    <n v="1.3879906425406929E-4"/>
    <n v="29213.801668589618"/>
    <m/>
    <m/>
    <n v="6118163672.9288197"/>
    <m/>
    <m/>
    <n v="10613046.569315713"/>
    <m/>
    <m/>
    <n v="19.572391085640803"/>
    <m/>
    <m/>
    <n v="130.30610906182906"/>
    <m/>
    <m/>
    <n v="41.634156747567808"/>
    <m/>
    <m/>
    <m/>
    <n v="26473.266920222977"/>
    <m/>
    <m/>
    <n v="749"/>
    <n v="0.97779319916724494"/>
    <n v="58939.81"/>
    <n v="329.64969611001135"/>
    <m/>
    <m/>
    <n v="2916.5095008353796"/>
    <n v="2.2859104089849573"/>
    <m/>
    <m/>
    <n v="1153164418.4058979"/>
    <m/>
    <m/>
    <m/>
    <n v="17.005773124431769"/>
    <m/>
    <m/>
    <m/>
    <n v="15.943373050545651"/>
    <m/>
    <m/>
    <m/>
    <m/>
    <m/>
    <n v="29213.801668589618"/>
    <m/>
  </r>
  <r>
    <x v="743"/>
    <n v="13.99"/>
    <n v="14.23"/>
    <n v="43975.1"/>
    <n v="41439.47"/>
    <n v="72031.31"/>
    <n v="67885.740000000005"/>
    <n v="1.3879906425406929E-4"/>
    <n v="28726.788971996328"/>
    <m/>
    <m/>
    <n v="5911621379.3820744"/>
    <m/>
    <m/>
    <n v="10341128.606040007"/>
    <m/>
    <m/>
    <n v="19.73622699789545"/>
    <m/>
    <m/>
    <n v="129.80784695276103"/>
    <m/>
    <m/>
    <n v="41.820433313472812"/>
    <m/>
    <m/>
    <m/>
    <n v="26020.100912208753"/>
    <m/>
    <m/>
    <n v="750"/>
    <n v="0.983134223471539"/>
    <n v="58495.29"/>
    <n v="327.08686979108609"/>
    <m/>
    <m/>
    <n v="2938.5056152326156"/>
    <n v="2.3024956722497341"/>
    <m/>
    <m/>
    <n v="1113809484.1278667"/>
    <m/>
    <m/>
    <m/>
    <n v="17.292710919314707"/>
    <m/>
    <m/>
    <m/>
    <n v="16.219603589942732"/>
    <m/>
    <m/>
    <m/>
    <m/>
    <m/>
    <n v="28726.788971996328"/>
    <m/>
  </r>
  <r>
    <x v="744"/>
    <n v="18.13"/>
    <n v="16.59"/>
    <n v="48142.55"/>
    <n v="45360.87"/>
    <n v="74055.070000000007"/>
    <n v="69783.600000000006"/>
    <n v="1.3879906425406929E-4"/>
    <n v="31448.4140439562"/>
    <m/>
    <m/>
    <n v="7031107983.1766558"/>
    <m/>
    <m/>
    <n v="11808595.778387362"/>
    <m/>
    <m/>
    <n v="18.801561504706665"/>
    <m/>
    <m/>
    <n v="133.45161701466293"/>
    <m/>
    <m/>
    <n v="40.6554116046619"/>
    <m/>
    <m/>
    <m/>
    <n v="28481.379319357919"/>
    <m/>
    <m/>
    <n v="751"/>
    <n v="1.0928270042194093"/>
    <n v="60967"/>
    <n v="340.88125922822945"/>
    <m/>
    <m/>
    <n v="2814.3394864002494"/>
    <n v="2.2049950101070812"/>
    <m/>
    <m/>
    <n v="1324563513.2840919"/>
    <m/>
    <m/>
    <m/>
    <n v="15.655579600421717"/>
    <m/>
    <m/>
    <m/>
    <n v="14.6862442690359"/>
    <m/>
    <m/>
    <m/>
    <m/>
    <m/>
    <n v="31448.4140439562"/>
    <m/>
  </r>
  <r>
    <x v="745"/>
    <n v="17.27"/>
    <n v="16.25"/>
    <n v="49916.27"/>
    <n v="47025.81"/>
    <n v="74793.509999999995"/>
    <n v="70469.759999999995"/>
    <n v="1.3879906425406929E-4"/>
    <n v="32606.275518828759"/>
    <m/>
    <m/>
    <n v="7547958467.0273008"/>
    <m/>
    <m/>
    <n v="12458315.697118254"/>
    <m/>
    <m/>
    <n v="18.455677881018708"/>
    <m/>
    <m/>
    <n v="134.77904310530508"/>
    <m/>
    <m/>
    <n v="40.25975838020522"/>
    <m/>
    <m/>
    <m/>
    <n v="29525.739598541229"/>
    <m/>
    <m/>
    <n v="752"/>
    <n v="1.0627692307692307"/>
    <n v="61588.41"/>
    <n v="344.32882495435001"/>
    <m/>
    <m/>
    <n v="2785.6541533472209"/>
    <n v="2.1823135681525914"/>
    <m/>
    <m/>
    <n v="1421750013.2888217"/>
    <m/>
    <m/>
    <m/>
    <n v="15.080249757801516"/>
    <m/>
    <m/>
    <m/>
    <n v="14.148635988585429"/>
    <m/>
    <m/>
    <m/>
    <m/>
    <m/>
    <n v="32606.275518828759"/>
    <m/>
  </r>
  <r>
    <x v="746"/>
    <n v="16.43"/>
    <n v="16.03"/>
    <n v="50190.33"/>
    <n v="47277.48"/>
    <n v="74197.06"/>
    <n v="69898.009999999995"/>
    <n v="1.3879906425406929E-4"/>
    <n v="32784.497402976209"/>
    <m/>
    <m/>
    <n v="7629461920.787055"/>
    <m/>
    <m/>
    <n v="12557903.034797696"/>
    <m/>
    <m/>
    <n v="18.405460802980429"/>
    <m/>
    <m/>
    <n v="133.70097094414274"/>
    <m/>
    <m/>
    <n v="40.590534488498953"/>
    <m/>
    <m/>
    <m/>
    <n v="29682.718812665549"/>
    <m/>
    <m/>
    <n v="753"/>
    <n v="1.0249532127261385"/>
    <n v="61244.77"/>
    <n v="342.38086459636662"/>
    <m/>
    <m/>
    <n v="2801.1970484025769"/>
    <n v="2.1942820256372051"/>
    <m/>
    <m/>
    <n v="1436919267.8164887"/>
    <m/>
    <m/>
    <m/>
    <n v="14.998845543685661"/>
    <m/>
    <m/>
    <m/>
    <n v="14.074348942337087"/>
    <m/>
    <m/>
    <m/>
    <m/>
    <m/>
    <n v="32784.497402976209"/>
    <m/>
  </r>
  <r>
    <x v="747"/>
    <n v="16.79"/>
    <n v="16.86"/>
    <n v="51755.65"/>
    <n v="48745.39"/>
    <n v="75442.09"/>
    <n v="71061.2"/>
    <n v="1.3879906425406929E-4"/>
    <n v="33806.145514526936"/>
    <m/>
    <m/>
    <n v="8103991921.9990635"/>
    <m/>
    <m/>
    <n v="13142322.261291251"/>
    <m/>
    <m/>
    <n v="18.118907765788457"/>
    <m/>
    <m/>
    <n v="135.94116443232636"/>
    <m/>
    <m/>
    <n v="39.919121269070793"/>
    <m/>
    <m/>
    <m/>
    <n v="30603.265206157575"/>
    <m/>
    <m/>
    <n v="754"/>
    <n v="0.99584816132858833"/>
    <n v="62610.5"/>
    <n v="349.98846927174111"/>
    <m/>
    <m/>
    <n v="2738.7316518484736"/>
    <n v="2.1451471854666511"/>
    <m/>
    <m/>
    <n v="1526097136.1342642"/>
    <m/>
    <m/>
    <m/>
    <n v="14.532472191191996"/>
    <m/>
    <m/>
    <m/>
    <n v="13.638745462453507"/>
    <m/>
    <m/>
    <m/>
    <m/>
    <m/>
    <n v="33806.145514526936"/>
    <m/>
  </r>
  <r>
    <x v="748"/>
    <n v="14.59"/>
    <n v="15.21"/>
    <n v="48620.24"/>
    <n v="45772.04"/>
    <n v="74795.09"/>
    <n v="70422.17"/>
    <n v="1.3781439309101806E-4"/>
    <n v="31755.81170858473"/>
    <m/>
    <m/>
    <n v="7117321421.5601149"/>
    <m/>
    <m/>
    <n v="11938640.786254736"/>
    <m/>
    <m/>
    <n v="18.668980325682302"/>
    <m/>
    <m/>
    <n v="134.76545877803235"/>
    <m/>
    <m/>
    <n v="40.290285518089618"/>
    <m/>
    <m/>
    <m/>
    <n v="28733.535010737502"/>
    <m/>
    <m/>
    <n v="755"/>
    <n v="0.95923734385272841"/>
    <n v="61599.32"/>
    <n v="344.25538807809477"/>
    <m/>
    <m/>
    <n v="2782.9630614637322"/>
    <n v="2.1791721740536771"/>
    <m/>
    <m/>
    <n v="1339785267.651974"/>
    <m/>
    <m/>
    <m/>
    <n v="15.416763256211173"/>
    <m/>
    <m/>
    <m/>
    <n v="14.475096047182699"/>
    <m/>
    <m/>
    <m/>
    <m/>
    <m/>
    <n v="31755.81170858473"/>
    <m/>
  </r>
  <r>
    <x v="749"/>
    <n v="13.27"/>
    <n v="14.46"/>
    <n v="46856.78"/>
    <n v="44105.57"/>
    <n v="74774.89"/>
    <n v="70393.45"/>
    <n v="1.3781439309101806E-4"/>
    <n v="30603.279638652937"/>
    <m/>
    <m/>
    <n v="6599677189.7337303"/>
    <m/>
    <m/>
    <n v="11286266.7777461"/>
    <m/>
    <m/>
    <n v="19.007971459926313"/>
    <m/>
    <m/>
    <n v="134.72577733393896"/>
    <m/>
    <m/>
    <n v="40.310780998057631"/>
    <m/>
    <m/>
    <m/>
    <n v="27686.438161744973"/>
    <m/>
    <m/>
    <n v="756"/>
    <n v="0.91770401106500687"/>
    <n v="62322.73"/>
    <n v="348.27105808700458"/>
    <m/>
    <m/>
    <n v="2750.2805041190491"/>
    <n v="2.1533762675861428"/>
    <m/>
    <m/>
    <n v="1242185510.4673116"/>
    <m/>
    <m/>
    <m/>
    <n v="15.977313117372562"/>
    <m/>
    <m/>
    <m/>
    <n v="15.003618473540287"/>
    <m/>
    <m/>
    <m/>
    <m/>
    <m/>
    <n v="30603.279638652937"/>
    <m/>
  </r>
  <r>
    <x v="750"/>
    <n v="12.19"/>
    <n v="13.17"/>
    <n v="43278.92"/>
    <n v="40731.71"/>
    <n v="72904.67"/>
    <n v="68623.11"/>
    <n v="1.3781439309101806E-4"/>
    <n v="28265.804772649048"/>
    <m/>
    <m/>
    <n v="5590508935.8792152"/>
    <m/>
    <m/>
    <n v="9990913.9228829704"/>
    <m/>
    <m/>
    <n v="19.734087672163447"/>
    <m/>
    <m/>
    <n v="131.3529025359808"/>
    <m/>
    <m/>
    <n v="41.328732168326688"/>
    <m/>
    <m/>
    <m/>
    <n v="25567.669849496389"/>
    <m/>
    <m/>
    <n v="757"/>
    <n v="0.92558845861807137"/>
    <n v="58931.73"/>
    <n v="329.29580245009771"/>
    <m/>
    <m/>
    <n v="2899.9241604458452"/>
    <n v="2.2703269353972115"/>
    <m/>
    <m/>
    <n v="1052107844.3034567"/>
    <m/>
    <m/>
    <m/>
    <n v="17.198698213900943"/>
    <m/>
    <m/>
    <m/>
    <n v="16.152950280170543"/>
    <m/>
    <m/>
    <m/>
    <m/>
    <m/>
    <n v="28265.804772649048"/>
    <m/>
  </r>
  <r>
    <x v="751"/>
    <n v="12.93"/>
    <n v="13.57"/>
    <n v="43552.12"/>
    <n v="40983.22"/>
    <n v="72644.56"/>
    <n v="68368.820000000007"/>
    <n v="1.3781439309101806E-4"/>
    <n v="28443.540280570465"/>
    <m/>
    <m/>
    <n v="5660073565.0402031"/>
    <m/>
    <m/>
    <n v="10083111.907371406"/>
    <m/>
    <m/>
    <n v="19.672271354686721"/>
    <m/>
    <m/>
    <n v="130.8810689315824"/>
    <m/>
    <m/>
    <n v="41.486062579665003"/>
    <m/>
    <m/>
    <m/>
    <n v="25724.648073077224"/>
    <m/>
    <m/>
    <n v="758"/>
    <n v="0.95283714075165804"/>
    <n v="58755.63"/>
    <n v="328.28616428610223"/>
    <m/>
    <m/>
    <n v="2908.5897238809339"/>
    <n v="2.2768952765623496"/>
    <m/>
    <m/>
    <n v="1065065054.4787083"/>
    <m/>
    <m/>
    <m/>
    <n v="17.09170367192662"/>
    <m/>
    <m/>
    <m/>
    <n v="16.054827721825173"/>
    <m/>
    <m/>
    <m/>
    <m/>
    <m/>
    <n v="28443.540280570465"/>
    <m/>
  </r>
  <r>
    <x v="752"/>
    <n v="12.95"/>
    <n v="13.71"/>
    <n v="43522.19"/>
    <n v="40949.410000000003"/>
    <n v="72339.88"/>
    <n v="68072.66"/>
    <n v="1.3781439309101806E-4"/>
    <n v="28423.300159420152"/>
    <m/>
    <m/>
    <n v="5651258071.5072765"/>
    <m/>
    <m/>
    <n v="10070295.116600318"/>
    <m/>
    <m/>
    <n v="19.679496227776017"/>
    <m/>
    <m/>
    <n v="130.32896006461363"/>
    <m/>
    <m/>
    <n v="41.669972952759665"/>
    <m/>
    <m/>
    <m/>
    <n v="25702.529813571062"/>
    <m/>
    <m/>
    <n v="759"/>
    <n v="0.94456601021152431"/>
    <n v="58672.62"/>
    <n v="327.79676424805206"/>
    <m/>
    <m/>
    <n v="2912.6989817168101"/>
    <n v="2.2798959338581475"/>
    <m/>
    <m/>
    <n v="1063271925.2338415"/>
    <m/>
    <m/>
    <m/>
    <n v="17.105007136475223"/>
    <m/>
    <m/>
    <m/>
    <n v="16.069692614734624"/>
    <m/>
    <m/>
    <m/>
    <m/>
    <m/>
    <n v="28423.300159420152"/>
    <m/>
  </r>
  <r>
    <x v="753"/>
    <n v="13.11"/>
    <n v="13.9"/>
    <n v="43635.81"/>
    <n v="41039.379999999997"/>
    <n v="72288.55"/>
    <n v="67996.210000000006"/>
    <n v="1.3767373306250441E-4"/>
    <n v="28495.4180998048"/>
    <m/>
    <m/>
    <n v="5677665564.1071148"/>
    <m/>
    <m/>
    <n v="10102461.917400114"/>
    <m/>
    <m/>
    <n v="19.655211494077896"/>
    <m/>
    <m/>
    <n v="130.22695626470031"/>
    <m/>
    <m/>
    <n v="41.729373359937355"/>
    <m/>
    <m/>
    <m/>
    <n v="25756.306702789516"/>
    <m/>
    <m/>
    <n v="760"/>
    <n v="0.94316546762589926"/>
    <n v="58556.480000000003"/>
    <n v="327.07127695561871"/>
    <m/>
    <m/>
    <n v="2918.4645476611399"/>
    <n v="2.2837593058512171"/>
    <m/>
    <m/>
    <n v="1067836196.2639161"/>
    <m/>
    <m/>
    <m/>
    <n v="17.065041051349667"/>
    <m/>
    <m/>
    <m/>
    <n v="16.039236511599796"/>
    <m/>
    <m/>
    <m/>
    <m/>
    <m/>
    <n v="28495.4180998048"/>
    <m/>
  </r>
  <r>
    <x v="754"/>
    <n v="13.48"/>
    <n v="14.19"/>
    <n v="45185.26"/>
    <n v="42490.98"/>
    <n v="72685.05"/>
    <n v="68359.81"/>
    <n v="1.3767373306250441E-4"/>
    <n v="29506.53328162813"/>
    <m/>
    <m/>
    <n v="6079876043.1164379"/>
    <m/>
    <m/>
    <n v="10638103.242782345"/>
    <m/>
    <m/>
    <n v="19.306727378189734"/>
    <m/>
    <m/>
    <n v="130.93805344769947"/>
    <m/>
    <m/>
    <n v="41.510410664885953"/>
    <m/>
    <m/>
    <m/>
    <n v="26666.40081594"/>
    <m/>
    <m/>
    <n v="761"/>
    <n v="0.94996476391825235"/>
    <n v="59014.13"/>
    <n v="329.60177470671863"/>
    <m/>
    <m/>
    <n v="2895.6551967534847"/>
    <n v="2.2656957177019867"/>
    <m/>
    <m/>
    <n v="1143338330.7523279"/>
    <m/>
    <m/>
    <m/>
    <n v="16.460668413196913"/>
    <m/>
    <m/>
    <m/>
    <n v="15.473472032372593"/>
    <m/>
    <m/>
    <m/>
    <m/>
    <m/>
    <n v="29506.53328162813"/>
    <m/>
  </r>
  <r>
    <x v="755"/>
    <n v="14.98"/>
    <n v="15.21"/>
    <n v="47589.13"/>
    <n v="44745.66"/>
    <n v="73542.5"/>
    <n v="69156.820000000007"/>
    <n v="1.3767373306250441E-4"/>
    <n v="31075.532353454451"/>
    <m/>
    <m/>
    <n v="6725725426.0764961"/>
    <m/>
    <m/>
    <n v="11484443.641145043"/>
    <m/>
    <m/>
    <n v="18.793645613986079"/>
    <m/>
    <m/>
    <n v="132.47947127893519"/>
    <m/>
    <m/>
    <n v="41.030569827067367"/>
    <m/>
    <m/>
    <m/>
    <n v="28080.409140453452"/>
    <m/>
    <m/>
    <n v="762"/>
    <n v="0.98487836949375407"/>
    <n v="60218.34"/>
    <n v="336.30118673187212"/>
    <m/>
    <m/>
    <n v="2836.5680434821834"/>
    <n v="2.2192527794267485"/>
    <m/>
    <m/>
    <n v="1264632621.0250304"/>
    <m/>
    <m/>
    <m/>
    <n v="15.586497295687574"/>
    <m/>
    <m/>
    <m/>
    <n v="14.653885371769309"/>
    <m/>
    <m/>
    <m/>
    <m/>
    <m/>
    <n v="31075.532353454451"/>
    <m/>
  </r>
  <r>
    <x v="756"/>
    <n v="15.14"/>
    <n v="15.37"/>
    <n v="47288.55"/>
    <n v="44456.87"/>
    <n v="73303.929999999993"/>
    <n v="68922.960000000006"/>
    <n v="1.3767373306250441E-4"/>
    <n v="30878.501738062299"/>
    <m/>
    <m/>
    <n v="6639523196.5815325"/>
    <m/>
    <m/>
    <n v="11372878.897425473"/>
    <m/>
    <m/>
    <n v="18.853440708209966"/>
    <m/>
    <m/>
    <n v="132.04649140045049"/>
    <m/>
    <m/>
    <n v="41.173463618128686"/>
    <m/>
    <m/>
    <m/>
    <n v="27898.204526321151"/>
    <m/>
    <m/>
    <n v="763"/>
    <n v="0.98503578399479519"/>
    <n v="60287.94"/>
    <n v="336.66359216377305"/>
    <m/>
    <m/>
    <n v="2833.2895549714344"/>
    <n v="2.2164776503793413"/>
    <m/>
    <m/>
    <n v="1248266591.4874177"/>
    <m/>
    <m/>
    <m/>
    <n v="15.686362443613517"/>
    <m/>
    <m/>
    <m/>
    <n v="14.749947027355351"/>
    <m/>
    <m/>
    <m/>
    <m/>
    <m/>
    <n v="30878.501738062299"/>
    <m/>
  </r>
  <r>
    <x v="757"/>
    <n v="14.64"/>
    <n v="15.16"/>
    <n v="46878.59"/>
    <n v="44065.34"/>
    <n v="73294.77"/>
    <n v="68904.86"/>
    <n v="1.3767373306250441E-4"/>
    <n v="30610.059445614253"/>
    <m/>
    <m/>
    <n v="6523178260.1966438"/>
    <m/>
    <m/>
    <n v="11222259.92793964"/>
    <m/>
    <m/>
    <n v="18.93560545181165"/>
    <m/>
    <m/>
    <n v="132.0267716159085"/>
    <m/>
    <m/>
    <n v="41.188423004927316"/>
    <m/>
    <m/>
    <m/>
    <n v="27651.541971549224"/>
    <m/>
    <m/>
    <n v="764"/>
    <n v="0.96569920844327184"/>
    <n v="60433.8"/>
    <n v="337.45176144265753"/>
    <m/>
    <m/>
    <n v="2826.4347243952343"/>
    <n v="2.210905526357946"/>
    <m/>
    <m/>
    <n v="1226238392.6859114"/>
    <m/>
    <m/>
    <m/>
    <n v="15.823774621968212"/>
    <m/>
    <m/>
    <m/>
    <n v="14.881347475835723"/>
    <m/>
    <m/>
    <m/>
    <m/>
    <m/>
    <n v="30610.059445614253"/>
    <m/>
  </r>
  <r>
    <x v="758"/>
    <n v="14.53"/>
    <n v="15.07"/>
    <n v="47811.58"/>
    <n v="44924.14"/>
    <n v="73545.11"/>
    <n v="69111.740000000005"/>
    <n v="1.3725176389622895E-4"/>
    <n v="31216.985226136589"/>
    <m/>
    <m/>
    <n v="6779313524.7031364"/>
    <m/>
    <m/>
    <n v="11549162.257007569"/>
    <m/>
    <m/>
    <n v="18.748542328975908"/>
    <m/>
    <m/>
    <n v="132.46802154104165"/>
    <m/>
    <m/>
    <n v="41.077112224457963"/>
    <m/>
    <m/>
    <m/>
    <n v="28187.501037632956"/>
    <m/>
    <m/>
    <n v="765"/>
    <n v="0.96416721964167218"/>
    <n v="60768.67"/>
    <n v="339.24213818969372"/>
    <m/>
    <m/>
    <n v="2810.7731542778793"/>
    <n v="2.1980294658623887"/>
    <m/>
    <m/>
    <n v="1273906506.6842699"/>
    <m/>
    <m/>
    <m/>
    <n v="15.513213474345513"/>
    <m/>
    <m/>
    <m/>
    <n v="14.595729250745164"/>
    <m/>
    <m/>
    <m/>
    <m/>
    <m/>
    <n v="31216.985226136589"/>
    <m/>
  </r>
  <r>
    <x v="759"/>
    <n v="13.46"/>
    <n v="14.37"/>
    <n v="45869.33"/>
    <n v="43093.02"/>
    <n v="72506.55"/>
    <n v="68126.3"/>
    <n v="1.3725176389622895E-4"/>
    <n v="29948.127254261344"/>
    <m/>
    <m/>
    <n v="6227233389.1932545"/>
    <m/>
    <m/>
    <n v="10842676.432822857"/>
    <m/>
    <m/>
    <n v="19.129775327092357"/>
    <m/>
    <m/>
    <n v="130.59420304154253"/>
    <m/>
    <m/>
    <n v="41.666993665924927"/>
    <m/>
    <m/>
    <m/>
    <n v="27037.628231709947"/>
    <m/>
    <m/>
    <n v="766"/>
    <n v="0.93667362560890755"/>
    <n v="59405.53"/>
    <n v="331.60649127402758"/>
    <m/>
    <m/>
    <n v="2873.8233628396652"/>
    <n v="2.2471218029293647"/>
    <m/>
    <m/>
    <n v="1170017535.3385406"/>
    <m/>
    <m/>
    <m/>
    <n v="16.14478423403288"/>
    <m/>
    <m/>
    <m/>
    <n v="15.192178189245746"/>
    <m/>
    <m/>
    <m/>
    <m/>
    <m/>
    <n v="29948.127254261344"/>
    <m/>
  </r>
  <r>
    <x v="760"/>
    <n v="13.24"/>
    <n v="14.39"/>
    <n v="45201.58"/>
    <n v="42459.77"/>
    <n v="73647.63"/>
    <n v="69189.09"/>
    <n v="1.3725176389622895E-4"/>
    <n v="29511.433060852967"/>
    <m/>
    <m/>
    <n v="6044771904.9475412"/>
    <m/>
    <m/>
    <n v="10603320.136145948"/>
    <m/>
    <m/>
    <n v="19.269459798622687"/>
    <m/>
    <m/>
    <n v="132.64620956017393"/>
    <m/>
    <m/>
    <n v="41.021089089830497"/>
    <m/>
    <m/>
    <m/>
    <n v="26639.382679774419"/>
    <m/>
    <m/>
    <n v="767"/>
    <n v="0.92008339124391936"/>
    <n v="60566.44"/>
    <n v="338.06038658484232"/>
    <m/>
    <m/>
    <n v="2817.6627616270475"/>
    <n v="2.2029994267752446"/>
    <m/>
    <m/>
    <n v="1135592555.5148401"/>
    <m/>
    <m/>
    <m/>
    <n v="16.381268116980813"/>
    <m/>
    <m/>
    <m/>
    <n v="15.416972202589777"/>
    <m/>
    <m/>
    <m/>
    <m/>
    <m/>
    <n v="29511.433060852967"/>
    <m/>
  </r>
  <r>
    <x v="761"/>
    <n v="13.23"/>
    <n v="14.09"/>
    <n v="44669.59"/>
    <n v="41954.22"/>
    <n v="73485.06"/>
    <n v="69026.87"/>
    <n v="1.3725176389622895E-4"/>
    <n v="29163.39365081098"/>
    <m/>
    <m/>
    <n v="5901370118.195406"/>
    <m/>
    <m/>
    <n v="10413595.524057278"/>
    <m/>
    <m/>
    <n v="19.383300062856762"/>
    <m/>
    <m/>
    <n v="132.35017867074836"/>
    <m/>
    <m/>
    <n v="41.12138933809419"/>
    <m/>
    <m/>
    <m/>
    <n v="26321.281421170985"/>
    <m/>
    <m/>
    <n v="768"/>
    <n v="0.93896380411639468"/>
    <n v="60327.65"/>
    <n v="336.70125307326697"/>
    <m/>
    <m/>
    <n v="2828.7717138925091"/>
    <n v="2.2114753441090294"/>
    <m/>
    <m/>
    <n v="1108513186.3378544"/>
    <m/>
    <m/>
    <m/>
    <n v="16.575540698760737"/>
    <m/>
    <m/>
    <m/>
    <n v="15.602099574982963"/>
    <m/>
    <m/>
    <m/>
    <m/>
    <m/>
    <n v="29163.39365081098"/>
    <m/>
  </r>
  <r>
    <x v="762"/>
    <n v="13.14"/>
    <n v="14.04"/>
    <n v="44481.58"/>
    <n v="41754.6"/>
    <n v="73383.360000000001"/>
    <n v="68893.440000000002"/>
    <n v="1.364078746981523E-4"/>
    <n v="29037.815382984918"/>
    <m/>
    <m/>
    <n v="5847344848.929615"/>
    <m/>
    <m/>
    <n v="10337879.407815197"/>
    <m/>
    <m/>
    <n v="19.425900328858859"/>
    <m/>
    <m/>
    <n v="132.15412166996501"/>
    <m/>
    <m/>
    <n v="41.217265083330879"/>
    <m/>
    <m/>
    <m/>
    <n v="26192.390509025583"/>
    <m/>
    <m/>
    <n v="769"/>
    <n v="0.93589743589743601"/>
    <n v="59875.61"/>
    <n v="334.07396185279919"/>
    <m/>
    <m/>
    <n v="2849.9679309761841"/>
    <n v="2.2272014030344178"/>
    <m/>
    <m/>
    <n v="1097816486.5005958"/>
    <m/>
    <m/>
    <m/>
    <n v="16.65130531871749"/>
    <m/>
    <m/>
    <m/>
    <n v="15.682623167629149"/>
    <m/>
    <m/>
    <m/>
    <m/>
    <m/>
    <n v="29037.815382984918"/>
    <m/>
  </r>
  <r>
    <x v="763"/>
    <n v="12.68"/>
    <n v="13.78"/>
    <n v="42916.65"/>
    <n v="40279.919999999998"/>
    <n v="73495.95"/>
    <n v="68989.740000000005"/>
    <n v="1.364078746981523E-4"/>
    <n v="28015.53750161799"/>
    <m/>
    <m/>
    <n v="5434809930.9762669"/>
    <m/>
    <m/>
    <n v="9789882.9822676796"/>
    <m/>
    <m/>
    <n v="19.768046553419886"/>
    <m/>
    <m/>
    <n v="132.353654644182"/>
    <m/>
    <m/>
    <n v="41.163743299023295"/>
    <m/>
    <m/>
    <m/>
    <n v="25266.452336953247"/>
    <m/>
    <m/>
    <n v="770"/>
    <n v="0.92017416545718433"/>
    <n v="59844.67"/>
    <n v="333.87526141048392"/>
    <m/>
    <m/>
    <n v="2851.440617564002"/>
    <n v="2.2281410469366749"/>
    <m/>
    <m/>
    <n v="1020237210.7069317"/>
    <m/>
    <m/>
    <m/>
    <n v="17.238589615079718"/>
    <m/>
    <m/>
    <m/>
    <n v="16.23811294456738"/>
    <m/>
    <m/>
    <m/>
    <m/>
    <m/>
    <n v="28015.53750161799"/>
    <m/>
  </r>
  <r>
    <x v="764"/>
    <n v="13.49"/>
    <n v="14.29"/>
    <n v="44351.31"/>
    <n v="41620.94"/>
    <n v="74657.53"/>
    <n v="70070.69"/>
    <n v="1.364078746981523E-4"/>
    <n v="28951.362497928563"/>
    <m/>
    <m/>
    <n v="5797215627.970295"/>
    <m/>
    <m/>
    <n v="10278431.398630001"/>
    <m/>
    <m/>
    <n v="19.438103772629411"/>
    <m/>
    <m/>
    <n v="134.44218359559815"/>
    <m/>
    <m/>
    <n v="40.522807020070843"/>
    <m/>
    <m/>
    <m/>
    <n v="26106.725936672108"/>
    <m/>
    <m/>
    <n v="771"/>
    <n v="0.94401679496151158"/>
    <n v="61099.49"/>
    <n v="340.8493245877678"/>
    <m/>
    <m/>
    <n v="2791.6517555695814"/>
    <n v="2.1812147118657754"/>
    <m/>
    <m/>
    <n v="1088133074.2239506"/>
    <m/>
    <m/>
    <m/>
    <n v="16.663897380730148"/>
    <m/>
    <m/>
    <m/>
    <n v="15.699065932280062"/>
    <m/>
    <m/>
    <m/>
    <m/>
    <m/>
    <n v="28951.362497928563"/>
    <m/>
  </r>
  <r>
    <x v="765"/>
    <n v="12.71"/>
    <n v="13.84"/>
    <n v="43423.01"/>
    <n v="40744.11"/>
    <n v="74287.5"/>
    <n v="69713.84"/>
    <n v="1.364078746981523E-4"/>
    <n v="28344.701640996496"/>
    <m/>
    <m/>
    <n v="5553461725.9244232"/>
    <m/>
    <m/>
    <n v="9953291.7898055967"/>
    <m/>
    <m/>
    <n v="19.641967460957641"/>
    <m/>
    <m/>
    <n v="133.77257707448109"/>
    <m/>
    <m/>
    <n v="40.733227454948313"/>
    <m/>
    <m/>
    <m/>
    <n v="25555.843465635025"/>
    <m/>
    <m/>
    <n v="772"/>
    <n v="0.91835260115606943"/>
    <n v="60372.9"/>
    <n v="336.76967529854301"/>
    <m/>
    <m/>
    <n v="2824.8498436236596"/>
    <n v="2.2069443078390214"/>
    <m/>
    <m/>
    <n v="1042250465.0361689"/>
    <m/>
    <m/>
    <m/>
    <n v="17.014163892855947"/>
    <m/>
    <m/>
    <m/>
    <n v="16.031392487104085"/>
    <m/>
    <m/>
    <m/>
    <m/>
    <m/>
    <n v="28344.701640996496"/>
    <m/>
  </r>
  <r>
    <x v="766"/>
    <n v="12.2"/>
    <n v="13.48"/>
    <n v="42756.46"/>
    <n v="40113.129999999997"/>
    <n v="73418.460000000006"/>
    <n v="68888.789999999994"/>
    <n v="1.364078746981523E-4"/>
    <n v="27908.925498740686"/>
    <m/>
    <m/>
    <n v="5381946155.0964041"/>
    <m/>
    <m/>
    <n v="9721753.030014025"/>
    <m/>
    <m/>
    <n v="19.793164443469696"/>
    <m/>
    <m/>
    <n v="132.20443707081245"/>
    <m/>
    <m/>
    <n v="41.219395122615651"/>
    <m/>
    <m/>
    <m/>
    <n v="25159.197984330225"/>
    <m/>
    <m/>
    <n v="773"/>
    <n v="0.90504451038575662"/>
    <n v="59496.47"/>
    <n v="331.85489484732727"/>
    <m/>
    <m/>
    <n v="2865.8580302180935"/>
    <n v="2.2387701511967344"/>
    <m/>
    <m/>
    <n v="1009934994.0335438"/>
    <m/>
    <m/>
    <m/>
    <n v="17.27684750125211"/>
    <m/>
    <m/>
    <m/>
    <n v="16.281279756493991"/>
    <m/>
    <m/>
    <m/>
    <m/>
    <m/>
    <n v="27908.925498740686"/>
    <m/>
  </r>
  <r>
    <x v="767"/>
    <n v="11.98"/>
    <n v="13.27"/>
    <n v="40825.839999999997"/>
    <n v="38285.449999999997"/>
    <n v="72448.87"/>
    <n v="67950.820000000007"/>
    <n v="1.3598595466368657E-4"/>
    <n v="26646.779942393161"/>
    <m/>
    <m/>
    <n v="4892841746.8263025"/>
    <m/>
    <m/>
    <n v="9056407.0686886739"/>
    <m/>
    <m/>
    <n v="20.241338459340437"/>
    <m/>
    <m/>
    <n v="130.44895588996815"/>
    <m/>
    <m/>
    <n v="41.793036611639074"/>
    <m/>
    <m/>
    <m/>
    <n v="24010.354482945691"/>
    <m/>
    <m/>
    <n v="774"/>
    <n v="0.90278824415975889"/>
    <n v="57423.41"/>
    <n v="320.21691668393288"/>
    <m/>
    <m/>
    <n v="2965.7143014913959"/>
    <n v="2.3161177506070363"/>
    <m/>
    <m/>
    <n v="917810589.81011152"/>
    <m/>
    <m/>
    <m/>
    <n v="18.061510956373155"/>
    <m/>
    <m/>
    <m/>
    <n v="17.028183818017077"/>
    <m/>
    <m/>
    <m/>
    <m/>
    <m/>
    <n v="26646.779942393161"/>
    <m/>
  </r>
  <r>
    <x v="768"/>
    <n v="12.14"/>
    <n v="13.14"/>
    <n v="41374.339999999997"/>
    <n v="38794.61"/>
    <n v="71828.259999999995"/>
    <n v="67359.5"/>
    <n v="1.3598595466368657E-4"/>
    <n v="27004.124116916038"/>
    <m/>
    <m/>
    <n v="5023438000.4937744"/>
    <m/>
    <m/>
    <n v="9236758.167355204"/>
    <m/>
    <m/>
    <n v="20.105834268343578"/>
    <m/>
    <m/>
    <n v="129.3283532004595"/>
    <m/>
    <m/>
    <n v="42.160900476247406"/>
    <m/>
    <m/>
    <m/>
    <n v="24328.821061652503"/>
    <m/>
    <m/>
    <n v="775"/>
    <n v="0.923896499238965"/>
    <n v="57216.24"/>
    <n v="319.03673720772889"/>
    <m/>
    <m/>
    <n v="2976.4138930315016"/>
    <n v="2.324253404981151"/>
    <m/>
    <m/>
    <n v="942190850.59066665"/>
    <m/>
    <m/>
    <m/>
    <n v="17.820480039165776"/>
    <m/>
    <m/>
    <m/>
    <n v="16.803388565606404"/>
    <m/>
    <m/>
    <m/>
    <m/>
    <m/>
    <n v="27004.124116916038"/>
    <m/>
  </r>
  <r>
    <x v="769"/>
    <n v="12.42"/>
    <n v="13.28"/>
    <n v="41348.480000000003"/>
    <n v="38765.089999999997"/>
    <n v="72002.740000000005"/>
    <n v="67513.97"/>
    <n v="1.3598595466368657E-4"/>
    <n v="26986.587817016403"/>
    <m/>
    <m/>
    <n v="5016248362.7033901"/>
    <m/>
    <m/>
    <n v="9225904.4607286174"/>
    <m/>
    <m/>
    <n v="20.112574599410273"/>
    <m/>
    <m/>
    <n v="129.63934711069822"/>
    <m/>
    <m/>
    <n v="42.068380694399572"/>
    <m/>
    <m/>
    <m/>
    <n v="24309.460941240068"/>
    <m/>
    <m/>
    <n v="776"/>
    <n v="0.93524096385542177"/>
    <n v="57550.84"/>
    <n v="320.87740409264251"/>
    <m/>
    <m/>
    <n v="2959.0078543157742"/>
    <n v="2.3104421562651982"/>
    <m/>
    <m/>
    <n v="940725264.95590878"/>
    <m/>
    <m/>
    <m/>
    <n v="17.833209558511417"/>
    <m/>
    <m/>
    <m/>
    <n v="16.817839571082239"/>
    <m/>
    <m/>
    <m/>
    <m/>
    <m/>
    <n v="26986.587817016403"/>
    <m/>
  </r>
  <r>
    <x v="770"/>
    <n v="12.54"/>
    <n v="13.47"/>
    <n v="41050.49"/>
    <n v="38480.44"/>
    <n v="72641.38"/>
    <n v="68103.62"/>
    <n v="1.3598595466368657E-4"/>
    <n v="26791.447736372207"/>
    <m/>
    <m/>
    <n v="4943028961.0985365"/>
    <m/>
    <m/>
    <n v="9123978.9940216262"/>
    <m/>
    <m/>
    <n v="20.185504847050037"/>
    <m/>
    <m/>
    <n v="130.78601525448676"/>
    <m/>
    <m/>
    <n v="41.705094440114834"/>
    <m/>
    <m/>
    <m/>
    <n v="24130.116532162283"/>
    <m/>
    <m/>
    <n v="777"/>
    <n v="0.930957683741648"/>
    <n v="58309.15"/>
    <n v="325.08001207480942"/>
    <m/>
    <m/>
    <n v="2920.018931721313"/>
    <n v="2.2797828307779362"/>
    <m/>
    <m/>
    <n v="926878637.90272439"/>
    <m/>
    <m/>
    <m/>
    <n v="17.963321183727178"/>
    <m/>
    <m/>
    <m/>
    <n v="16.943009261136201"/>
    <m/>
    <m/>
    <m/>
    <m/>
    <m/>
    <n v="26791.447736372207"/>
    <m/>
  </r>
  <r>
    <x v="771"/>
    <n v="12.07"/>
    <n v="12.91"/>
    <n v="41068.629999999997"/>
    <n v="38492.22"/>
    <n v="72235.63"/>
    <n v="67713.960000000006"/>
    <n v="1.3598595466368657E-4"/>
    <n v="26802.633179477536"/>
    <m/>
    <m/>
    <n v="4946504380.8752184"/>
    <m/>
    <m/>
    <n v="9127861.0666950326"/>
    <m/>
    <m/>
    <n v="20.181502801481237"/>
    <m/>
    <m/>
    <n v="130.05231791560544"/>
    <m/>
    <m/>
    <n v="41.947865697524392"/>
    <m/>
    <m/>
    <m/>
    <n v="24136.661919186361"/>
    <m/>
    <m/>
    <n v="778"/>
    <n v="0.93493415956622772"/>
    <n v="57893.77"/>
    <n v="322.73902012663433"/>
    <m/>
    <m/>
    <n v="2940.8204262356121"/>
    <n v="2.2958057908111451"/>
    <m/>
    <m/>
    <n v="927414874.12989342"/>
    <m/>
    <m/>
    <m/>
    <n v="17.956985688481144"/>
    <m/>
    <m/>
    <m/>
    <n v="16.939499343794587"/>
    <m/>
    <m/>
    <m/>
    <m/>
    <m/>
    <n v="26802.633179477536"/>
    <m/>
  </r>
  <r>
    <x v="772"/>
    <n v="13.04"/>
    <n v="13.12"/>
    <n v="41709.370000000003"/>
    <n v="39077.06"/>
    <n v="72597.41"/>
    <n v="68025.460000000006"/>
    <n v="1.3514216371723897E-4"/>
    <n v="27218.808359770566"/>
    <m/>
    <m/>
    <n v="5098191278.525527"/>
    <m/>
    <m/>
    <n v="9334946.5216520801"/>
    <m/>
    <m/>
    <n v="20.025470724908445"/>
    <m/>
    <m/>
    <n v="130.69410224065936"/>
    <m/>
    <m/>
    <n v="41.767192407651436"/>
    <m/>
    <m/>
    <m/>
    <n v="24500.824749243358"/>
    <m/>
    <m/>
    <n v="779"/>
    <n v="0.99390243902439024"/>
    <n v="58597.66"/>
    <n v="326.58646522791003"/>
    <m/>
    <m/>
    <n v="2905.0650402964516"/>
    <n v="2.2672477980128805"/>
    <m/>
    <m/>
    <n v="955500033.71556985"/>
    <m/>
    <m/>
    <m/>
    <n v="17.681681460621604"/>
    <m/>
    <m/>
    <m/>
    <n v="16.687080403875186"/>
    <m/>
    <m/>
    <m/>
    <m/>
    <m/>
    <n v="27218.808359770566"/>
    <m/>
  </r>
  <r>
    <x v="773"/>
    <n v="13.12"/>
    <n v="13.16"/>
    <n v="41689.96"/>
    <n v="39053.589999999997"/>
    <n v="72624.17"/>
    <n v="68041.34"/>
    <n v="1.3514216371723897E-4"/>
    <n v="27205.478349223857"/>
    <m/>
    <m/>
    <n v="5092525211.891922"/>
    <m/>
    <m/>
    <n v="9326222.2629610542"/>
    <m/>
    <m/>
    <n v="20.030578922329038"/>
    <m/>
    <m/>
    <n v="130.73908919493766"/>
    <m/>
    <m/>
    <n v="41.761540928121093"/>
    <m/>
    <m/>
    <m/>
    <n v="24485.255645681093"/>
    <m/>
    <m/>
    <n v="780"/>
    <n v="0.99696048632218837"/>
    <n v="58551.8"/>
    <n v="326.30538983060063"/>
    <m/>
    <m/>
    <n v="2907.3386171380525"/>
    <n v="2.2688071121943509"/>
    <m/>
    <m/>
    <n v="954320111.17112017"/>
    <m/>
    <m/>
    <m/>
    <n v="17.691477197301037"/>
    <m/>
    <m/>
    <m/>
    <n v="16.698741718584589"/>
    <m/>
    <m/>
    <m/>
    <m/>
    <m/>
    <n v="27205.478349223857"/>
    <m/>
  </r>
  <r>
    <x v="774"/>
    <n v="13.21"/>
    <n v="13.08"/>
    <n v="41265.879999999997"/>
    <n v="38651.050000000003"/>
    <n v="71926.679999999993"/>
    <n v="67378.66"/>
    <n v="1.3514216371723897E-4"/>
    <n v="26928.081257477876"/>
    <m/>
    <m/>
    <n v="4987992640.2336063"/>
    <m/>
    <m/>
    <n v="9181719.5348732229"/>
    <m/>
    <m/>
    <n v="20.132900108703808"/>
    <m/>
    <m/>
    <n v="129.48030026446173"/>
    <m/>
    <m/>
    <n v="42.172411221726442"/>
    <m/>
    <m/>
    <m/>
    <n v="24232.0320520038"/>
    <m/>
    <m/>
    <n v="781"/>
    <n v="1.0099388379204894"/>
    <n v="57718.47"/>
    <n v="321.63617968458254"/>
    <m/>
    <m/>
    <n v="2948.7168922691271"/>
    <n v="2.3008794488645723"/>
    <m/>
    <m/>
    <n v="934615544.19886863"/>
    <m/>
    <m/>
    <m/>
    <n v="17.872997408585864"/>
    <m/>
    <m/>
    <m/>
    <n v="16.872517886691785"/>
    <m/>
    <m/>
    <m/>
    <m/>
    <m/>
    <n v="26928.081257477876"/>
    <m/>
  </r>
  <r>
    <x v="775"/>
    <n v="12.79"/>
    <n v="12.94"/>
    <n v="41405.65"/>
    <n v="38776.74"/>
    <n v="72396.899999999994"/>
    <n v="67810.05"/>
    <n v="1.3514216371723897E-4"/>
    <n v="27018.629450387871"/>
    <m/>
    <m/>
    <n v="5020885235.8268785"/>
    <m/>
    <m/>
    <n v="9226195.8966610059"/>
    <m/>
    <m/>
    <n v="20.099256212762544"/>
    <m/>
    <m/>
    <n v="130.32359868943706"/>
    <m/>
    <m/>
    <n v="41.90651649627506"/>
    <m/>
    <m/>
    <m/>
    <n v="24309.985006909352"/>
    <m/>
    <m/>
    <n v="782"/>
    <n v="0.98840803709428127"/>
    <n v="58507.51"/>
    <n v="326.00764778182423"/>
    <m/>
    <m/>
    <n v="2908.4064755745053"/>
    <n v="2.269210160995117"/>
    <m/>
    <m/>
    <n v="940662428.13126707"/>
    <m/>
    <m/>
    <m/>
    <n v="17.814046173560342"/>
    <m/>
    <m/>
    <m/>
    <n v="16.819300612733006"/>
    <m/>
    <m/>
    <m/>
    <m/>
    <m/>
    <n v="27018.629450387871"/>
    <m/>
  </r>
  <r>
    <x v="776"/>
    <n v="12.45"/>
    <n v="12.76"/>
    <n v="41130.89"/>
    <n v="38514.18"/>
    <n v="72221.36"/>
    <n v="67636.47"/>
    <n v="1.3514216371723897E-4"/>
    <n v="26838.68453739725"/>
    <m/>
    <m/>
    <n v="4953337157.1127405"/>
    <m/>
    <m/>
    <n v="9132181.3243777268"/>
    <m/>
    <m/>
    <n v="20.166391270126404"/>
    <m/>
    <m/>
    <n v="130.0044343855287"/>
    <m/>
    <m/>
    <n v="42.017912594280439"/>
    <m/>
    <m/>
    <m/>
    <n v="24144.538580380373"/>
    <m/>
    <m/>
    <n v="783"/>
    <n v="0.97570532915360497"/>
    <n v="58136.1"/>
    <n v="323.91283332708724"/>
    <m/>
    <m/>
    <n v="2926.8692549526254"/>
    <n v="2.2833988006858252"/>
    <m/>
    <m/>
    <n v="927892577.08883774"/>
    <m/>
    <m/>
    <m/>
    <n v="17.933831004352115"/>
    <m/>
    <m/>
    <m/>
    <n v="16.934847356864449"/>
    <m/>
    <m/>
    <m/>
    <m/>
    <m/>
    <n v="26838.68453739725"/>
    <m/>
  </r>
  <r>
    <x v="777"/>
    <n v="14.22"/>
    <n v="14.02"/>
    <n v="42273.16"/>
    <n v="39568.17"/>
    <n v="72342"/>
    <n v="67722.03"/>
    <n v="1.3373599099830713E-4"/>
    <n v="27582.019599227646"/>
    <m/>
    <m/>
    <n v="5225833714.4845572"/>
    <m/>
    <m/>
    <n v="9506091.0386603158"/>
    <m/>
    <m/>
    <n v="19.887754321309419"/>
    <m/>
    <m/>
    <n v="130.21207081860905"/>
    <m/>
    <m/>
    <n v="41.976941429428457"/>
    <m/>
    <m/>
    <m/>
    <n v="24802.690467110748"/>
    <m/>
    <m/>
    <n v="784"/>
    <n v="1.0142653352353781"/>
    <n v="58722.45"/>
    <n v="327.10312376812061"/>
    <m/>
    <m/>
    <n v="2897.3493905716041"/>
    <n v="2.2597261100101615"/>
    <m/>
    <m/>
    <n v="978579584.20132291"/>
    <m/>
    <m/>
    <m/>
    <n v="17.440611551863324"/>
    <m/>
    <m/>
    <m/>
    <n v="16.476254279829547"/>
    <m/>
    <m/>
    <m/>
    <m/>
    <m/>
    <n v="27582.019599227646"/>
    <m/>
  </r>
  <r>
    <x v="778"/>
    <n v="13.51"/>
    <n v="13.61"/>
    <n v="42299"/>
    <n v="39587.06"/>
    <n v="72556.350000000006"/>
    <n v="67913.63"/>
    <n v="1.3373599099830713E-4"/>
    <n v="27598.206496158764"/>
    <m/>
    <m/>
    <n v="5231286469.0967216"/>
    <m/>
    <m/>
    <n v="9512577.8348966967"/>
    <m/>
    <m/>
    <n v="19.882108254370745"/>
    <m/>
    <m/>
    <n v="130.59470591990254"/>
    <m/>
    <m/>
    <n v="41.862229516478493"/>
    <m/>
    <m/>
    <m/>
    <n v="24813.666209673655"/>
    <m/>
    <m/>
    <n v="785"/>
    <n v="0.99265246142542252"/>
    <n v="58656.97"/>
    <n v="326.71286644675195"/>
    <m/>
    <m/>
    <n v="2900.580155604307"/>
    <n v="2.262031428054414"/>
    <m/>
    <m/>
    <n v="979480931.40886593"/>
    <m/>
    <m/>
    <m/>
    <n v="17.4314734206461"/>
    <m/>
    <m/>
    <m/>
    <n v="16.469981762698097"/>
    <m/>
    <m/>
    <m/>
    <m/>
    <m/>
    <n v="27598.206496158764"/>
    <m/>
  </r>
  <r>
    <x v="779"/>
    <n v="13.08"/>
    <n v="13.39"/>
    <n v="41684.44"/>
    <n v="39006.6"/>
    <n v="72312.42"/>
    <n v="67676.23"/>
    <n v="1.3373599099830713E-4"/>
    <n v="27196.570405035214"/>
    <m/>
    <m/>
    <n v="5078324646.511591"/>
    <m/>
    <m/>
    <n v="9303041.7555001285"/>
    <m/>
    <m/>
    <n v="20.026967290594769"/>
    <m/>
    <m/>
    <n v="130.1524808674221"/>
    <m/>
    <m/>
    <n v="42.012628128760106"/>
    <m/>
    <m/>
    <m/>
    <n v="24448.974150217411"/>
    <m/>
    <m/>
    <n v="786"/>
    <n v="0.9768483943241224"/>
    <n v="58376.46"/>
    <n v="325.12506816256121"/>
    <m/>
    <m/>
    <n v="2914.4513415767256"/>
    <n v="2.2726334857303754"/>
    <m/>
    <m/>
    <n v="950724884.84064829"/>
    <m/>
    <m/>
    <m/>
    <n v="17.686245105695946"/>
    <m/>
    <m/>
    <m/>
    <n v="16.713095830180912"/>
    <m/>
    <m/>
    <m/>
    <m/>
    <m/>
    <n v="27196.570405035214"/>
    <m/>
  </r>
  <r>
    <x v="780"/>
    <n v="13.09"/>
    <n v="13.35"/>
    <n v="41391.339999999997"/>
    <n v="38727.11"/>
    <n v="73515.350000000006"/>
    <n v="68792.990000000005"/>
    <n v="1.3373599099830713E-4"/>
    <n v="27004.68193485705"/>
    <m/>
    <m/>
    <n v="5005993390.4388933"/>
    <m/>
    <m/>
    <n v="9202744.4253006317"/>
    <m/>
    <m/>
    <n v="20.09780730833603"/>
    <m/>
    <m/>
    <n v="132.31436421870416"/>
    <m/>
    <m/>
    <n v="41.323353951841966"/>
    <m/>
    <m/>
    <m/>
    <n v="24272.946110700967"/>
    <m/>
    <m/>
    <n v="787"/>
    <n v="0.98052434456928839"/>
    <n v="59583.27"/>
    <n v="331.82043088480754"/>
    <m/>
    <m/>
    <n v="2854.2012163802306"/>
    <n v="2.2254406093954353"/>
    <m/>
    <m/>
    <n v="937069042.34650517"/>
    <m/>
    <m/>
    <m/>
    <n v="17.812140902971066"/>
    <m/>
    <m/>
    <m/>
    <n v="16.834477038588677"/>
    <m/>
    <m/>
    <m/>
    <m/>
    <m/>
    <n v="27004.68193485705"/>
    <m/>
  </r>
  <r>
    <x v="781"/>
    <n v="12.91"/>
    <n v="13.4"/>
    <n v="41508.089999999997"/>
    <n v="38831.17"/>
    <n v="74103.16"/>
    <n v="69333.850000000006"/>
    <n v="1.3373599099830713E-4"/>
    <n v="27080.192048091227"/>
    <m/>
    <m/>
    <n v="5033341229.7823286"/>
    <m/>
    <m/>
    <n v="9239524.8079318814"/>
    <m/>
    <m/>
    <n v="20.069898527537458"/>
    <m/>
    <m/>
    <n v="133.36906405680588"/>
    <m/>
    <m/>
    <n v="41.002430617594086"/>
    <m/>
    <m/>
    <m/>
    <n v="24337.319126003458"/>
    <m/>
    <m/>
    <n v="788"/>
    <n v="0.96343283582089556"/>
    <n v="59853.1"/>
    <n v="333.29709299055685"/>
    <m/>
    <m/>
    <n v="2841.2756231018507"/>
    <n v="2.2151524298819325"/>
    <m/>
    <m/>
    <n v="942073116.09785795"/>
    <m/>
    <m/>
    <m/>
    <n v="17.763452185478052"/>
    <m/>
    <m/>
    <m/>
    <n v="16.790867041771012"/>
    <m/>
    <m/>
    <m/>
    <m/>
    <m/>
    <n v="27080.192048091227"/>
    <m/>
  </r>
  <r>
    <x v="782"/>
    <n v="13.15"/>
    <n v="13.51"/>
    <n v="41791.519999999997"/>
    <n v="39080.74"/>
    <n v="74001.100000000006"/>
    <n v="69210.539999999994"/>
    <n v="1.330329728412849E-4"/>
    <n v="27263.109512686551"/>
    <m/>
    <m/>
    <n v="5099383696.9764471"/>
    <m/>
    <m/>
    <n v="9327656.1345349532"/>
    <m/>
    <m/>
    <n v="20.002690434663286"/>
    <m/>
    <m/>
    <n v="133.17563658831503"/>
    <m/>
    <m/>
    <n v="41.087189880969149"/>
    <m/>
    <m/>
    <m/>
    <n v="24491.174538269774"/>
    <m/>
    <m/>
    <n v="789"/>
    <n v="0.9733530717986677"/>
    <n v="59413.49"/>
    <n v="330.77159299116693"/>
    <m/>
    <m/>
    <n v="2862.1442694488537"/>
    <n v="2.2307877969765584"/>
    <m/>
    <m/>
    <n v="954086163.70019698"/>
    <m/>
    <m/>
    <m/>
    <n v="17.646819581468161"/>
    <m/>
    <m/>
    <m/>
    <n v="16.687793923596281"/>
    <m/>
    <m/>
    <m/>
    <m/>
    <m/>
    <n v="27263.109512686551"/>
    <m/>
  </r>
  <r>
    <x v="783"/>
    <n v="13.21"/>
    <n v="13.65"/>
    <n v="42222.080000000002"/>
    <n v="39478.17"/>
    <n v="74066.710000000006"/>
    <n v="69262.69"/>
    <n v="1.330329728412849E-4"/>
    <n v="27543.317947014897"/>
    <m/>
    <m/>
    <n v="5203556623.444952"/>
    <m/>
    <m/>
    <n v="9469622.8414460272"/>
    <m/>
    <m/>
    <n v="19.900082526770735"/>
    <m/>
    <m/>
    <n v="133.29046105659924"/>
    <m/>
    <m/>
    <n v="41.060174081935948"/>
    <m/>
    <m/>
    <m/>
    <n v="24739.373975040737"/>
    <m/>
    <m/>
    <n v="790"/>
    <n v="0.96776556776556777"/>
    <n v="59707.6"/>
    <n v="332.38303077878595"/>
    <m/>
    <m/>
    <n v="2847.9760182471891"/>
    <n v="2.2195344811899487"/>
    <m/>
    <m/>
    <n v="973458439.45143712"/>
    <m/>
    <m/>
    <m/>
    <n v="17.466547417312796"/>
    <m/>
    <m/>
    <m/>
    <n v="16.519674587660962"/>
    <m/>
    <m/>
    <m/>
    <m/>
    <m/>
    <n v="27543.317947014897"/>
    <m/>
  </r>
  <r>
    <x v="784"/>
    <n v="12.88"/>
    <n v="13.37"/>
    <n v="41720.480000000003"/>
    <n v="39003.910000000003"/>
    <n v="73975.19"/>
    <n v="69167.899999999994"/>
    <n v="1.330329728412849E-4"/>
    <n v="27215.438602097671"/>
    <m/>
    <m/>
    <n v="5078979701.881216"/>
    <m/>
    <m/>
    <n v="9298668.4636479318"/>
    <m/>
    <m/>
    <n v="20.018709579969119"/>
    <m/>
    <m/>
    <n v="133.12251557234771"/>
    <m/>
    <m/>
    <n v="41.120316396840416"/>
    <m/>
    <m/>
    <m/>
    <n v="24441.322218908575"/>
    <m/>
    <m/>
    <n v="791"/>
    <n v="0.96335078534031426"/>
    <n v="59516.2"/>
    <n v="331.29166640191789"/>
    <m/>
    <m/>
    <n v="2857.1055530114818"/>
    <n v="2.226438395727647"/>
    <m/>
    <m/>
    <n v="950037679.72661185"/>
    <m/>
    <m/>
    <m/>
    <n v="17.675553636692253"/>
    <m/>
    <m/>
    <m/>
    <n v="16.719734817982093"/>
    <m/>
    <m/>
    <m/>
    <m/>
    <m/>
    <n v="27215.438602097671"/>
    <m/>
  </r>
  <r>
    <x v="785"/>
    <n v="13.6"/>
    <n v="14.14"/>
    <n v="43007.19"/>
    <n v="40201.65"/>
    <n v="74346.5"/>
    <n v="69505.87"/>
    <n v="1.330329728412849E-4"/>
    <n v="28054.111527993704"/>
    <m/>
    <m/>
    <n v="5391385855.2664413"/>
    <m/>
    <m/>
    <n v="9726658.7807224728"/>
    <m/>
    <m/>
    <n v="19.710449217017537"/>
    <m/>
    <m/>
    <n v="133.7874465098555"/>
    <m/>
    <m/>
    <n v="40.923323404107407"/>
    <m/>
    <m/>
    <m/>
    <n v="25190.992996524961"/>
    <m/>
    <m/>
    <n v="792"/>
    <n v="0.96181046676096171"/>
    <n v="60264.7"/>
    <n v="335.43193218302952"/>
    <m/>
    <m/>
    <n v="2821.1734285406806"/>
    <n v="2.1982293987356409"/>
    <m/>
    <m/>
    <n v="1008351599.0457129"/>
    <m/>
    <m/>
    <m/>
    <n v="17.131971176578162"/>
    <m/>
    <m/>
    <m/>
    <n v="16.207858362460442"/>
    <m/>
    <m/>
    <m/>
    <m/>
    <m/>
    <n v="28054.111527993704"/>
    <m/>
  </r>
  <r>
    <x v="786"/>
    <n v="12.95"/>
    <n v="13.68"/>
    <n v="42071.63"/>
    <n v="39321.769999999997"/>
    <n v="74301.5"/>
    <n v="69454.55"/>
    <n v="1.330329728412849E-4"/>
    <n v="27443.165217274145"/>
    <m/>
    <m/>
    <n v="5155839740.1175241"/>
    <m/>
    <m/>
    <n v="9407015.5997389928"/>
    <m/>
    <m/>
    <n v="19.925246434209694"/>
    <m/>
    <m/>
    <n v="133.7032082132331"/>
    <m/>
    <m/>
    <n v="40.957472791786351"/>
    <m/>
    <m/>
    <m/>
    <n v="24638.787138564403"/>
    <m/>
    <m/>
    <n v="793"/>
    <n v="0.94663742690058472"/>
    <n v="59926.79"/>
    <n v="333.52508850224666"/>
    <m/>
    <m/>
    <n v="2836.9920207387363"/>
    <n v="2.2103455350157364"/>
    <m/>
    <m/>
    <n v="964180201.40514433"/>
    <m/>
    <m/>
    <m/>
    <n v="17.506117479513826"/>
    <m/>
    <m/>
    <m/>
    <n v="16.564185092317061"/>
    <m/>
    <m/>
    <m/>
    <m/>
    <m/>
    <n v="27443.165217274145"/>
    <m/>
  </r>
  <r>
    <x v="787"/>
    <n v="13.96"/>
    <n v="14.37"/>
    <n v="42837.15"/>
    <n v="40021.56"/>
    <n v="74805.62"/>
    <n v="69898.06"/>
    <n v="1.3218941106041271E-4"/>
    <n v="27940.467055611149"/>
    <m/>
    <m/>
    <n v="5340745010.0834942"/>
    <m/>
    <m/>
    <n v="9657157.2078414839"/>
    <m/>
    <m/>
    <n v="19.74526855455877"/>
    <m/>
    <m/>
    <n v="134.60050967013163"/>
    <m/>
    <m/>
    <n v="40.707558393818353"/>
    <m/>
    <m/>
    <m/>
    <n v="25074.648521036739"/>
    <m/>
    <m/>
    <n v="794"/>
    <n v="0.97146833681280453"/>
    <n v="60680.68"/>
    <n v="337.64179144906615"/>
    <m/>
    <m/>
    <n v="2801.3021412288422"/>
    <n v="2.1819183637570467"/>
    <m/>
    <m/>
    <n v="998397332.53781903"/>
    <m/>
    <m/>
    <m/>
    <n v="17.192167389243679"/>
    <m/>
    <m/>
    <m/>
    <n v="16.274088837258937"/>
    <m/>
    <m/>
    <m/>
    <m/>
    <m/>
    <n v="27940.467055611149"/>
    <m/>
  </r>
  <r>
    <x v="788"/>
    <n v="14.01"/>
    <n v="14.37"/>
    <n v="43081.14"/>
    <n v="40244.230000000003"/>
    <n v="75176.08"/>
    <n v="70234.98"/>
    <n v="1.3218941106041271E-4"/>
    <n v="28098.923999848739"/>
    <m/>
    <m/>
    <n v="5400643890.7202053"/>
    <m/>
    <m/>
    <n v="9737424.0880399253"/>
    <m/>
    <m/>
    <n v="19.689449563116593"/>
    <m/>
    <m/>
    <n v="135.26379371114305"/>
    <m/>
    <m/>
    <n v="40.515198157502702"/>
    <m/>
    <m/>
    <m/>
    <n v="25213.27853287401"/>
    <m/>
    <m/>
    <n v="795"/>
    <n v="0.97494780793319424"/>
    <n v="61050.2"/>
    <n v="339.67136459879083"/>
    <m/>
    <m/>
    <n v="2784.2433810562984"/>
    <n v="2.1684258177519022"/>
    <m/>
    <m/>
    <n v="1009472982.1252073"/>
    <m/>
    <m/>
    <m/>
    <n v="17.095718172349333"/>
    <m/>
    <m/>
    <m/>
    <n v="16.185084580669496"/>
    <m/>
    <m/>
    <m/>
    <m/>
    <m/>
    <n v="28098.923999848739"/>
    <m/>
  </r>
  <r>
    <x v="789"/>
    <n v="13.5"/>
    <n v="14.07"/>
    <n v="42662.09"/>
    <n v="39847.46"/>
    <n v="76064.28"/>
    <n v="71055.520000000004"/>
    <n v="1.3218941106041271E-4"/>
    <n v="27824.927440987205"/>
    <m/>
    <m/>
    <n v="5294613927.3582649"/>
    <m/>
    <m/>
    <n v="9593098.1313635353"/>
    <m/>
    <m/>
    <n v="19.785614768724798"/>
    <m/>
    <m/>
    <n v="136.85858856308451"/>
    <m/>
    <m/>
    <n v="40.045680017076215"/>
    <m/>
    <m/>
    <m/>
    <n v="24963.829086286882"/>
    <m/>
    <m/>
    <n v="796"/>
    <n v="0.95948827292110872"/>
    <n v="61566.18"/>
    <n v="342.51542989187675"/>
    <m/>
    <m/>
    <n v="2760.7116989363799"/>
    <n v="2.1498950437639555"/>
    <m/>
    <m/>
    <n v="989534739.59570372"/>
    <m/>
    <m/>
    <m/>
    <n v="17.263461676273916"/>
    <m/>
    <m/>
    <m/>
    <n v="16.34621025066728"/>
    <m/>
    <m/>
    <m/>
    <m/>
    <m/>
    <n v="27824.927440987205"/>
    <m/>
  </r>
  <r>
    <x v="790"/>
    <n v="13.51"/>
    <n v="14.26"/>
    <n v="42974.55"/>
    <n v="40134.04"/>
    <n v="76213.25"/>
    <n v="71185.289999999994"/>
    <n v="1.3218941106041271E-4"/>
    <n v="28028.035630235634"/>
    <m/>
    <m/>
    <n v="5371238045.6090746"/>
    <m/>
    <m/>
    <n v="9696260.6533773672"/>
    <m/>
    <m/>
    <n v="19.713575224107679"/>
    <m/>
    <m/>
    <n v="137.12327906846457"/>
    <m/>
    <m/>
    <n v="39.976349367325469"/>
    <m/>
    <m/>
    <m/>
    <n v="25142.490483725091"/>
    <m/>
    <m/>
    <n v="797"/>
    <n v="0.94740532959326784"/>
    <n v="61763.93"/>
    <n v="343.58875602257166"/>
    <m/>
    <m/>
    <n v="2751.8443185261503"/>
    <n v="2.1427864571216642"/>
    <m/>
    <m/>
    <n v="1003734236.0443833"/>
    <m/>
    <m/>
    <m/>
    <n v="17.138505861333158"/>
    <m/>
    <m/>
    <m/>
    <n v="16.230194527339076"/>
    <m/>
    <m/>
    <m/>
    <m/>
    <m/>
    <n v="28028.035630235634"/>
    <m/>
  </r>
  <r>
    <x v="791"/>
    <n v="12.76"/>
    <n v="13.78"/>
    <n v="42463.19"/>
    <n v="39651.18"/>
    <n v="75991.11"/>
    <n v="70968.399999999994"/>
    <n v="1.3218941106041271E-4"/>
    <n v="27693.850941046741"/>
    <m/>
    <m/>
    <n v="5242449313.6580267"/>
    <m/>
    <m/>
    <n v="9520953.5626361426"/>
    <m/>
    <m/>
    <n v="19.831267522144813"/>
    <m/>
    <m/>
    <n v="136.72026980712747"/>
    <m/>
    <m/>
    <n v="40.101968270151247"/>
    <m/>
    <m/>
    <m/>
    <n v="24839.130519693073"/>
    <m/>
    <m/>
    <n v="798"/>
    <n v="0.92597968069666181"/>
    <n v="61347.83"/>
    <n v="341.24737115647577"/>
    <m/>
    <m/>
    <n v="2770.3833334647843"/>
    <n v="2.1570177918602389"/>
    <m/>
    <m/>
    <n v="979549003.90603781"/>
    <m/>
    <m/>
    <m/>
    <n v="17.343894534883706"/>
    <m/>
    <m/>
    <m/>
    <n v="16.427026731157795"/>
    <m/>
    <m/>
    <m/>
    <m/>
    <m/>
    <n v="27693.850941046741"/>
    <m/>
  </r>
  <r>
    <x v="792"/>
    <n v="13.3"/>
    <n v="13.95"/>
    <n v="41856.57"/>
    <n v="39069.01"/>
    <n v="75287.11"/>
    <n v="70282.78"/>
    <n v="1.334547782798623E-4"/>
    <n v="27296.225707491463"/>
    <m/>
    <m/>
    <n v="5089854314.4964075"/>
    <m/>
    <m/>
    <n v="9310328.2058697604"/>
    <m/>
    <m/>
    <n v="19.974142634640284"/>
    <m/>
    <m/>
    <n v="135.44375191408398"/>
    <m/>
    <m/>
    <n v="40.501109137553044"/>
    <m/>
    <m/>
    <m/>
    <n v="24471.875462834247"/>
    <m/>
    <m/>
    <n v="799"/>
    <n v="0.95340501792114707"/>
    <n v="60618.080000000002"/>
    <n v="337.10915698816422"/>
    <m/>
    <m/>
    <n v="2803.3378362988037"/>
    <n v="2.1820554776129164"/>
    <m/>
    <m/>
    <n v="950688847.71036792"/>
    <m/>
    <m/>
    <m/>
    <n v="17.596083710193717"/>
    <m/>
    <m/>
    <m/>
    <n v="16.672974100639582"/>
    <m/>
    <m/>
    <m/>
    <m/>
    <m/>
    <n v="27296.225707491463"/>
    <m/>
  </r>
  <r>
    <x v="793"/>
    <n v="13.02"/>
    <n v="13.82"/>
    <n v="41977.91"/>
    <n v="39177.050000000003"/>
    <n v="75378.8"/>
    <n v="70358.990000000005"/>
    <n v="1.334547782798623E-4"/>
    <n v="27374.688524762441"/>
    <m/>
    <m/>
    <n v="5118456565.8148975"/>
    <m/>
    <m/>
    <n v="9348632.8167353887"/>
    <m/>
    <m/>
    <n v="19.945623063571361"/>
    <m/>
    <m/>
    <n v="135.6053983301459"/>
    <m/>
    <m/>
    <n v="40.461095256201503"/>
    <m/>
    <m/>
    <m/>
    <n v="24538.693512937425"/>
    <m/>
    <m/>
    <n v="800"/>
    <n v="0.94211287988422576"/>
    <n v="60882.71"/>
    <n v="338.55437973382868"/>
    <m/>
    <m/>
    <n v="2791.0997830378005"/>
    <n v="2.1723237067411389"/>
    <m/>
    <m/>
    <n v="955914633.39697051"/>
    <m/>
    <m/>
    <m/>
    <n v="17.546606871680762"/>
    <m/>
    <m/>
    <m/>
    <n v="16.628471241261757"/>
    <m/>
    <m/>
    <m/>
    <m/>
    <m/>
    <n v="27374.688524762441"/>
    <m/>
  </r>
  <r>
    <x v="794"/>
    <n v="13.24"/>
    <n v="13.94"/>
    <n v="41834.01"/>
    <n v="39037.53"/>
    <n v="74970.11"/>
    <n v="69968.13"/>
    <n v="1.334547782798623E-4"/>
    <n v="27280.183067900387"/>
    <m/>
    <m/>
    <n v="5082448650.948638"/>
    <m/>
    <m/>
    <n v="9298379.9740395807"/>
    <m/>
    <m/>
    <n v="19.980235667675824"/>
    <m/>
    <m/>
    <n v="134.86688216770773"/>
    <m/>
    <m/>
    <n v="40.689790635965686"/>
    <m/>
    <m/>
    <m/>
    <n v="24450.452137479486"/>
    <m/>
    <m/>
    <n v="801"/>
    <n v="0.94978479196556675"/>
    <n v="60556.31"/>
    <n v="336.71305303010274"/>
    <m/>
    <m/>
    <n v="2806.0632261759843"/>
    <n v="2.1837627837729059"/>
    <m/>
    <m/>
    <n v="949074112.18796945"/>
    <m/>
    <m/>
    <m/>
    <n v="17.608274903030072"/>
    <m/>
    <m/>
    <m/>
    <n v="16.689299530613752"/>
    <m/>
    <m/>
    <m/>
    <m/>
    <m/>
    <n v="27280.183067900387"/>
    <m/>
  </r>
  <r>
    <x v="795"/>
    <n v="14.08"/>
    <n v="14.58"/>
    <n v="43133.97"/>
    <n v="40245.379999999997"/>
    <n v="76327.09"/>
    <n v="71225.23"/>
    <n v="1.334547782798623E-4"/>
    <n v="28127.208121932072"/>
    <m/>
    <m/>
    <n v="5397434356.0811987"/>
    <m/>
    <m/>
    <n v="9729600.2010177337"/>
    <m/>
    <m/>
    <n v="19.670244803046749"/>
    <m/>
    <m/>
    <n v="137.30466247057748"/>
    <m/>
    <m/>
    <n v="39.962582039274785"/>
    <m/>
    <m/>
    <m/>
    <n v="25206.088336912315"/>
    <m/>
    <m/>
    <n v="802"/>
    <n v="0.96570644718792864"/>
    <n v="61885.63"/>
    <n v="344.07764216064766"/>
    <m/>
    <m/>
    <n v="2744.4650877190625"/>
    <n v="2.1356227955758231"/>
    <m/>
    <m/>
    <n v="1007770258.0503868"/>
    <m/>
    <m/>
    <m/>
    <n v="17.062667140583748"/>
    <m/>
    <m/>
    <m/>
    <n v="16.174480458246023"/>
    <m/>
    <m/>
    <m/>
    <m/>
    <m/>
    <n v="28127.208121932072"/>
    <m/>
  </r>
  <r>
    <x v="796"/>
    <n v="13.34"/>
    <n v="14.22"/>
    <n v="42567.31"/>
    <n v="39711.300000000003"/>
    <n v="76131.06"/>
    <n v="71032.789999999994"/>
    <n v="1.334547782798623E-4"/>
    <n v="27757.018265012492"/>
    <m/>
    <m/>
    <n v="5254643740.206809"/>
    <m/>
    <m/>
    <n v="9535602.528038267"/>
    <m/>
    <m/>
    <n v="19.799867592370447"/>
    <m/>
    <m/>
    <n v="136.9486850843148"/>
    <m/>
    <m/>
    <n v="40.074420549990116"/>
    <m/>
    <m/>
    <m/>
    <n v="24870.721485134993"/>
    <m/>
    <m/>
    <n v="803"/>
    <n v="0.93811533052039375"/>
    <n v="61415.97"/>
    <n v="341.4397191479847"/>
    <m/>
    <m/>
    <n v="2765.2932747004043"/>
    <n v="2.151626398744265"/>
    <m/>
    <m/>
    <n v="980989783.97049892"/>
    <m/>
    <m/>
    <m/>
    <n v="17.288293581365313"/>
    <m/>
    <m/>
    <m/>
    <n v="16.390706416003006"/>
    <m/>
    <m/>
    <m/>
    <m/>
    <m/>
    <n v="27757.018265012492"/>
    <m/>
  </r>
  <r>
    <x v="797"/>
    <n v="13.53"/>
    <n v="14.12"/>
    <n v="42119.96"/>
    <n v="39272.76"/>
    <n v="75698.740000000005"/>
    <n v="70591.490000000005"/>
    <n v="1.3359538372981206E-4"/>
    <n v="27462.634437906356"/>
    <m/>
    <m/>
    <n v="5140404569.1609802"/>
    <m/>
    <m/>
    <n v="9376383.125834588"/>
    <m/>
    <m/>
    <n v="19.905594809464574"/>
    <m/>
    <m/>
    <n v="136.15772354028448"/>
    <m/>
    <m/>
    <n v="40.338972528132885"/>
    <m/>
    <m/>
    <m/>
    <n v="24592.639034469168"/>
    <m/>
    <m/>
    <n v="804"/>
    <n v="0.95821529745042489"/>
    <n v="60990.23"/>
    <n v="338.96694422248822"/>
    <m/>
    <m/>
    <n v="2784.4624901140978"/>
    <n v="2.1657202421537765"/>
    <m/>
    <m/>
    <n v="959193937.73560464"/>
    <m/>
    <m/>
    <m/>
    <n v="17.47595556625717"/>
    <m/>
    <m/>
    <m/>
    <n v="16.578107852792233"/>
    <m/>
    <m/>
    <m/>
    <m/>
    <m/>
    <n v="27462.634437906356"/>
    <m/>
  </r>
  <r>
    <x v="798"/>
    <n v="12.83"/>
    <n v="13.7"/>
    <n v="41518.74"/>
    <n v="38706.93"/>
    <n v="75277.95"/>
    <n v="70189.66"/>
    <n v="1.3359538372981206E-4"/>
    <n v="27069.972916988463"/>
    <m/>
    <m/>
    <n v="4992723060.4108343"/>
    <m/>
    <m/>
    <n v="9173435.8621118814"/>
    <m/>
    <m/>
    <n v="20.048085367793345"/>
    <m/>
    <m/>
    <n v="135.39755590666527"/>
    <m/>
    <m/>
    <n v="40.572514534226634"/>
    <m/>
    <m/>
    <m/>
    <n v="24237.470689730748"/>
    <m/>
    <m/>
    <n v="805"/>
    <n v="0.93649635036496359"/>
    <n v="60696.77"/>
    <n v="337.30963422420911"/>
    <m/>
    <m/>
    <n v="2797.8601828650335"/>
    <n v="2.1759345144728708"/>
    <m/>
    <m/>
    <n v="931522995.68180406"/>
    <m/>
    <m/>
    <m/>
    <n v="17.726918151338651"/>
    <m/>
    <m/>
    <m/>
    <n v="16.818584867502846"/>
    <m/>
    <m/>
    <m/>
    <m/>
    <m/>
    <n v="27069.972916988463"/>
    <m/>
  </r>
  <r>
    <x v="799"/>
    <n v="13.05"/>
    <n v="13.73"/>
    <n v="41442.06"/>
    <n v="38630.269999999997"/>
    <n v="75190.84"/>
    <n v="70099.06"/>
    <n v="1.3359538372981206E-4"/>
    <n v="27019.319167213675"/>
    <m/>
    <m/>
    <n v="4973386203.9842176"/>
    <m/>
    <m/>
    <n v="9145875.3347862661"/>
    <m/>
    <m/>
    <n v="20.067031043144596"/>
    <m/>
    <m/>
    <n v="135.23757915720188"/>
    <m/>
    <m/>
    <n v="40.628809798833139"/>
    <m/>
    <m/>
    <m/>
    <n v="24188.624433162964"/>
    <m/>
    <m/>
    <n v="806"/>
    <n v="0.95047341587764023"/>
    <n v="60739.66"/>
    <n v="337.52162996312416"/>
    <m/>
    <m/>
    <n v="2795.8831382341068"/>
    <n v="2.1741908186367018"/>
    <m/>
    <m/>
    <n v="927801921.8597635"/>
    <m/>
    <m/>
    <m/>
    <n v="17.761199463950621"/>
    <m/>
    <m/>
    <m/>
    <n v="16.853522522875657"/>
    <m/>
    <m/>
    <m/>
    <m/>
    <m/>
    <n v="27019.319167213675"/>
    <m/>
  </r>
  <r>
    <x v="800"/>
    <n v="12.78"/>
    <n v="13.76"/>
    <n v="41229.980000000003"/>
    <n v="38427.42"/>
    <n v="76171.199999999997"/>
    <n v="71003.67"/>
    <n v="1.3359538372981206E-4"/>
    <n v="26880.39217751567"/>
    <m/>
    <m/>
    <n v="4921590051.079525"/>
    <m/>
    <m/>
    <n v="9073531.2009723075"/>
    <m/>
    <m/>
    <n v="20.118808148587146"/>
    <m/>
    <m/>
    <n v="136.99750540547186"/>
    <m/>
    <m/>
    <n v="40.108380114556674"/>
    <m/>
    <m/>
    <m/>
    <n v="24060.769522037197"/>
    <m/>
    <m/>
    <n v="807"/>
    <n v="0.92877906976744184"/>
    <n v="61079.25"/>
    <n v="339.38218139827558"/>
    <m/>
    <m/>
    <n v="2780.2516059714485"/>
    <n v="2.1618301633802788"/>
    <m/>
    <m/>
    <n v="918027090.9856596"/>
    <m/>
    <m/>
    <m/>
    <n v="17.853633072002175"/>
    <m/>
    <m/>
    <m/>
    <n v="16.943658192640953"/>
    <m/>
    <m/>
    <m/>
    <m/>
    <m/>
    <n v="26880.39217751567"/>
    <m/>
  </r>
  <r>
    <x v="801"/>
    <n v="13.29"/>
    <n v="14.12"/>
    <n v="41559.08"/>
    <n v="38718.75"/>
    <n v="76446.759999999995"/>
    <n v="71232.08"/>
    <n v="1.3162707290348408E-4"/>
    <n v="27092.971001115606"/>
    <m/>
    <m/>
    <n v="4997509658.138073"/>
    <m/>
    <m/>
    <n v="9175787.3183039445"/>
    <m/>
    <m/>
    <n v="20.039826760264393"/>
    <m/>
    <m/>
    <n v="137.48305562679994"/>
    <m/>
    <m/>
    <n v="39.99070853597847"/>
    <m/>
    <m/>
    <m/>
    <n v="24240.645930225113"/>
    <m/>
    <m/>
    <n v="808"/>
    <n v="0.94121813031161472"/>
    <n v="61387.83"/>
    <n v="341.01688805414125"/>
    <m/>
    <m/>
    <n v="2766.2054275954747"/>
    <n v="2.1502967023866093"/>
    <m/>
    <m/>
    <n v="931852565.33298504"/>
    <m/>
    <m/>
    <m/>
    <n v="17.715803640857608"/>
    <m/>
    <m/>
    <m/>
    <n v="16.820077123144841"/>
    <m/>
    <m/>
    <m/>
    <m/>
    <m/>
    <n v="27092.971001115606"/>
    <m/>
  </r>
  <r>
    <x v="802"/>
    <n v="13.63"/>
    <n v="14.41"/>
    <n v="41835.68"/>
    <n v="38971.35"/>
    <n v="76730.080000000002"/>
    <n v="71486.7"/>
    <n v="1.3162707290348408E-4"/>
    <n v="27272.625559423999"/>
    <m/>
    <m/>
    <n v="5063154401.804697"/>
    <m/>
    <m/>
    <n v="9265268.9356946629"/>
    <m/>
    <m/>
    <n v="19.97355418159626"/>
    <m/>
    <m/>
    <n v="137.98921802053525"/>
    <m/>
    <m/>
    <n v="39.851532449045195"/>
    <m/>
    <m/>
    <m/>
    <n v="24397.940535311613"/>
    <m/>
    <m/>
    <n v="809"/>
    <n v="0.94587092297015962"/>
    <n v="61657.71"/>
    <n v="342.48935998492965"/>
    <m/>
    <m/>
    <n v="2754.0443278986868"/>
    <n v="2.140640388853809"/>
    <m/>
    <m/>
    <n v="943979511.56577682"/>
    <m/>
    <m/>
    <m/>
    <n v="17.599406516084361"/>
    <m/>
    <m/>
    <m/>
    <n v="16.711924908507079"/>
    <m/>
    <m/>
    <m/>
    <m/>
    <m/>
    <n v="27272.625559423999"/>
    <m/>
  </r>
  <r>
    <x v="803"/>
    <n v="14.87"/>
    <n v="15.4"/>
    <n v="43247.41"/>
    <n v="40281.29"/>
    <n v="77235.94"/>
    <n v="71948.58"/>
    <n v="1.3162707290348408E-4"/>
    <n v="28192.243072306035"/>
    <m/>
    <m/>
    <n v="5403995965.0811357"/>
    <m/>
    <m/>
    <n v="9732089.7716181371"/>
    <m/>
    <m/>
    <n v="19.636981925777039"/>
    <m/>
    <m/>
    <n v="138.89555556749812"/>
    <m/>
    <m/>
    <n v="39.597796438951946"/>
    <m/>
    <m/>
    <m/>
    <n v="25217.146786845326"/>
    <m/>
    <m/>
    <n v="810"/>
    <n v="0.96558441558441555"/>
    <n v="61979.74"/>
    <n v="344.25125426485369"/>
    <m/>
    <m/>
    <n v="2739.6603215041382"/>
    <n v="2.1292582483124902"/>
    <m/>
    <m/>
    <n v="1007405335.7104075"/>
    <m/>
    <m/>
    <m/>
    <n v="17.007047319683441"/>
    <m/>
    <m/>
    <m/>
    <n v="16.151717152839922"/>
    <m/>
    <m/>
    <m/>
    <m/>
    <m/>
    <n v="28192.243072306035"/>
    <m/>
  </r>
  <r>
    <x v="804"/>
    <n v="17.059999999999999"/>
    <n v="16.7"/>
    <n v="45945.19"/>
    <n v="42788.74"/>
    <n v="79189.47"/>
    <n v="73758.899999999994"/>
    <n v="1.3162707290348408E-4"/>
    <n v="29950.149165129667"/>
    <m/>
    <m/>
    <n v="6077302447.567626"/>
    <m/>
    <m/>
    <n v="10640443.219680592"/>
    <m/>
    <m/>
    <n v="19.024935491751275"/>
    <m/>
    <m/>
    <n v="142.40517088748803"/>
    <m/>
    <m/>
    <n v="38.605117568980269"/>
    <m/>
    <m/>
    <m/>
    <n v="26785.942498074623"/>
    <m/>
    <m/>
    <n v="811"/>
    <n v="1.0215568862275448"/>
    <n v="63931.94"/>
    <n v="355.06654350137075"/>
    <m/>
    <m/>
    <n v="2653.3681737855391"/>
    <n v="2.0619966878094771"/>
    <m/>
    <m/>
    <n v="1132786109.1377597"/>
    <m/>
    <m/>
    <m/>
    <n v="15.947641282727323"/>
    <m/>
    <m/>
    <m/>
    <n v="15.14773039698939"/>
    <m/>
    <m/>
    <m/>
    <m/>
    <m/>
    <n v="29950.149165129667"/>
    <m/>
  </r>
  <r>
    <x v="805"/>
    <n v="14.84"/>
    <n v="15.2"/>
    <n v="44863.43"/>
    <n v="41775.660000000003"/>
    <n v="79188.63"/>
    <n v="73748.41"/>
    <n v="1.3162707290348408E-4"/>
    <n v="29244.272516586803"/>
    <m/>
    <m/>
    <n v="5790026444.442914"/>
    <m/>
    <m/>
    <n v="10262207.540710125"/>
    <m/>
    <m/>
    <n v="19.249285531662032"/>
    <m/>
    <m/>
    <n v="142.40018802034939"/>
    <m/>
    <m/>
    <n v="38.614262131368058"/>
    <m/>
    <m/>
    <m/>
    <n v="26150.838108192565"/>
    <m/>
    <m/>
    <n v="812"/>
    <n v="0.97631578947368425"/>
    <n v="63767.56"/>
    <n v="354.12595333470705"/>
    <m/>
    <m/>
    <n v="2660.1904391572275"/>
    <n v="2.0671024669406139"/>
    <m/>
    <m/>
    <n v="1079109325.3221834"/>
    <m/>
    <m/>
    <m/>
    <n v="16.32446242517398"/>
    <m/>
    <m/>
    <m/>
    <n v="15.507840479417148"/>
    <m/>
    <m/>
    <m/>
    <m/>
    <m/>
    <n v="29244.272516586803"/>
    <m/>
  </r>
  <r>
    <x v="806"/>
    <n v="14.71"/>
    <n v="15.15"/>
    <n v="43976.31"/>
    <n v="40933.1"/>
    <n v="78130.66"/>
    <n v="72734"/>
    <n v="1.2965911839657451E-4"/>
    <n v="28663.905554913919"/>
    <m/>
    <m/>
    <n v="5557879952.4521217"/>
    <m/>
    <m/>
    <n v="9950738.6940504797"/>
    <m/>
    <m/>
    <n v="19.44076516482064"/>
    <m/>
    <m/>
    <n v="140.48742644740705"/>
    <m/>
    <m/>
    <n v="39.1562857843806"/>
    <m/>
    <m/>
    <m/>
    <n v="25620.730181932649"/>
    <m/>
    <m/>
    <n v="813"/>
    <n v="0.97095709570957101"/>
    <n v="62783.07"/>
    <n v="348.5770334122667"/>
    <m/>
    <m/>
    <n v="2701.2603951888823"/>
    <n v="2.0984190301860703"/>
    <m/>
    <m/>
    <n v="1035476210.322814"/>
    <m/>
    <m/>
    <m/>
    <n v="16.65137846820544"/>
    <m/>
    <m/>
    <m/>
    <n v="15.825105432091513"/>
    <m/>
    <m/>
    <m/>
    <m/>
    <m/>
    <n v="28663.905554913919"/>
    <m/>
  </r>
  <r>
    <x v="807"/>
    <n v="16.670000000000002"/>
    <n v="16.03"/>
    <n v="45472.61"/>
    <n v="42320.55"/>
    <n v="78926.7"/>
    <n v="73465.63"/>
    <n v="1.2965911839657451E-4"/>
    <n v="29638.476177063487"/>
    <m/>
    <m/>
    <n v="5935155968.2043638"/>
    <m/>
    <m/>
    <n v="10456314.982812041"/>
    <m/>
    <m/>
    <n v="19.110423501274727"/>
    <m/>
    <m/>
    <n v="141.9153324822783"/>
    <m/>
    <m/>
    <n v="38.76600563080482"/>
    <m/>
    <m/>
    <m/>
    <n v="26488.235416470074"/>
    <m/>
    <m/>
    <n v="814"/>
    <n v="1.0399251403618217"/>
    <n v="63558.49"/>
    <n v="352.8546784837099"/>
    <m/>
    <m/>
    <n v="2667.8977173899571"/>
    <n v="2.0723054527372669"/>
    <m/>
    <m/>
    <n v="1105635025.1547785"/>
    <m/>
    <m/>
    <m/>
    <n v="16.086221555251388"/>
    <m/>
    <m/>
    <m/>
    <n v="15.290121602917365"/>
    <m/>
    <m/>
    <m/>
    <m/>
    <m/>
    <n v="29638.476177063487"/>
    <m/>
  </r>
  <r>
    <x v="808"/>
    <n v="14.73"/>
    <n v="15.12"/>
    <n v="44328.18"/>
    <n v="41249.96"/>
    <n v="78117.929999999993"/>
    <n v="72703.289999999994"/>
    <n v="1.2965911839657451E-4"/>
    <n v="28891.846570908732"/>
    <m/>
    <m/>
    <n v="5635346596.0004959"/>
    <m/>
    <m/>
    <n v="10059203.27826955"/>
    <m/>
    <m/>
    <n v="19.351268461020648"/>
    <m/>
    <m/>
    <n v="140.45768655466546"/>
    <m/>
    <m/>
    <n v="39.171903528820444"/>
    <m/>
    <m/>
    <m/>
    <n v="25817.25796376781"/>
    <m/>
    <m/>
    <n v="815"/>
    <n v="0.9742063492063493"/>
    <n v="62778.14"/>
    <n v="348.49523270797499"/>
    <m/>
    <m/>
    <n v="2700.6532781933251"/>
    <n v="2.0975496747493456"/>
    <m/>
    <m/>
    <n v="1049660785.1784846"/>
    <m/>
    <m/>
    <m/>
    <n v="16.49238920594297"/>
    <m/>
    <m/>
    <m/>
    <n v="15.678371179198464"/>
    <m/>
    <m/>
    <m/>
    <m/>
    <m/>
    <n v="28891.846570908732"/>
    <m/>
  </r>
  <r>
    <x v="809"/>
    <n v="13.64"/>
    <n v="14.72"/>
    <n v="43087.61"/>
    <n v="40090.19"/>
    <n v="77122.5"/>
    <n v="71767.429999999993"/>
    <n v="1.2965911839657451E-4"/>
    <n v="28082.593569234818"/>
    <m/>
    <m/>
    <n v="5318912740.9702835"/>
    <m/>
    <m/>
    <n v="9634646.829332253"/>
    <m/>
    <m/>
    <n v="19.622418257500307"/>
    <m/>
    <m/>
    <n v="138.66450119262379"/>
    <m/>
    <m/>
    <n v="39.679813697911541"/>
    <m/>
    <m/>
    <m/>
    <n v="25090.513811014174"/>
    <m/>
    <m/>
    <n v="816"/>
    <n v="0.92663043478260865"/>
    <n v="61926.13"/>
    <n v="343.73869624541368"/>
    <m/>
    <m/>
    <n v="2737.305902810007"/>
    <n v="2.1258155857838235"/>
    <m/>
    <m/>
    <n v="990603582.95205224"/>
    <m/>
    <m/>
    <m/>
    <n v="16.955293937863985"/>
    <m/>
    <m/>
    <m/>
    <n v="16.120672799222035"/>
    <m/>
    <m/>
    <m/>
    <m/>
    <m/>
    <n v="28082.593569234818"/>
    <m/>
  </r>
  <r>
    <x v="810"/>
    <n v="13.94"/>
    <n v="15.01"/>
    <n v="42441.760000000002"/>
    <n v="39484.07"/>
    <n v="76627.66"/>
    <n v="71297.64"/>
    <n v="1.2965911839657451E-4"/>
    <n v="27660.982688361571"/>
    <m/>
    <m/>
    <n v="5158516026.8053102"/>
    <m/>
    <m/>
    <n v="9415831.4713804554"/>
    <m/>
    <m/>
    <n v="19.76985930518055"/>
    <m/>
    <m/>
    <n v="137.77143068546513"/>
    <m/>
    <m/>
    <n v="39.943259292665097"/>
    <m/>
    <m/>
    <m/>
    <n v="24710.311019067838"/>
    <m/>
    <m/>
    <n v="817"/>
    <n v="0.92871419053964022"/>
    <n v="61353.93"/>
    <n v="340.53594461946739"/>
    <m/>
    <m/>
    <n v="2762.5987224579953"/>
    <n v="2.1452548319532503"/>
    <m/>
    <m/>
    <n v="960617516.27356791"/>
    <m/>
    <m/>
    <m/>
    <n v="17.210837873717129"/>
    <m/>
    <m/>
    <m/>
    <n v="16.365916345698995"/>
    <m/>
    <m/>
    <m/>
    <m/>
    <m/>
    <n v="27660.982688361571"/>
    <m/>
  </r>
  <r>
    <x v="811"/>
    <n v="13.42"/>
    <n v="14.88"/>
    <n v="42537.06"/>
    <n v="39557.370000000003"/>
    <n v="76861.63"/>
    <n v="71487.600000000006"/>
    <n v="1.2544327227881347E-4"/>
    <n v="27721.065574137068"/>
    <m/>
    <m/>
    <n v="5178915462.454587"/>
    <m/>
    <m/>
    <n v="9441096.9092851616"/>
    <m/>
    <m/>
    <n v="19.748829969890895"/>
    <m/>
    <m/>
    <n v="138.18198456758148"/>
    <m/>
    <m/>
    <n v="39.847409988883449"/>
    <m/>
    <m/>
    <m/>
    <n v="24753.595064503199"/>
    <m/>
    <m/>
    <n v="818"/>
    <n v="0.9018817204301075"/>
    <n v="61540.34"/>
    <n v="341.49058035415112"/>
    <m/>
    <m/>
    <n v="2754.2051928527462"/>
    <n v="2.1381287977529517"/>
    <m/>
    <m/>
    <n v="964086711.45903265"/>
    <m/>
    <m/>
    <m/>
    <n v="17.176486675861508"/>
    <m/>
    <m/>
    <m/>
    <n v="16.34007592465694"/>
    <m/>
    <m/>
    <m/>
    <m/>
    <m/>
    <n v="27721.065574137068"/>
    <m/>
  </r>
  <r>
    <x v="812"/>
    <n v="12.85"/>
    <n v="14.46"/>
    <n v="41630.14"/>
    <n v="38709.019999999997"/>
    <n v="76146.09"/>
    <n v="70813.119999999995"/>
    <n v="1.2544327227881347E-4"/>
    <n v="27129.371456183799"/>
    <m/>
    <m/>
    <n v="4957178449.5376434"/>
    <m/>
    <m/>
    <n v="9137077.399248179"/>
    <m/>
    <m/>
    <n v="19.959695005033062"/>
    <m/>
    <m/>
    <n v="136.89224739302583"/>
    <m/>
    <m/>
    <n v="40.226925270292291"/>
    <m/>
    <m/>
    <m/>
    <n v="24221.883284689076"/>
    <m/>
    <m/>
    <n v="819"/>
    <n v="0.8886583679114799"/>
    <n v="60988.92"/>
    <n v="338.40429638675255"/>
    <m/>
    <m/>
    <n v="2778.8837017372084"/>
    <n v="2.1570825774043292"/>
    <m/>
    <m/>
    <n v="922703880.49780023"/>
    <m/>
    <m/>
    <m/>
    <n v="17.544037599120351"/>
    <m/>
    <m/>
    <m/>
    <n v="16.691982676309319"/>
    <m/>
    <m/>
    <m/>
    <m/>
    <m/>
    <n v="27129.371456183799"/>
    <m/>
  </r>
  <r>
    <x v="813"/>
    <n v="14.67"/>
    <n v="15.74"/>
    <n v="44130.82"/>
    <n v="41029.379999999997"/>
    <n v="78656.11"/>
    <n v="73138.47"/>
    <n v="1.2544327227881347E-4"/>
    <n v="28758.303849958222"/>
    <m/>
    <m/>
    <n v="5551926641.7151394"/>
    <m/>
    <m/>
    <n v="9958306.4799811393"/>
    <m/>
    <m/>
    <n v="19.360591261176836"/>
    <m/>
    <m/>
    <n v="141.40120814144069"/>
    <m/>
    <m/>
    <n v="38.909401383662676"/>
    <m/>
    <m/>
    <m/>
    <n v="25672.936293033756"/>
    <m/>
    <m/>
    <n v="820"/>
    <n v="0.93202033036848786"/>
    <n v="62875.6"/>
    <n v="348.84552462909375"/>
    <m/>
    <m/>
    <n v="2692.9194921333401"/>
    <n v="2.0901555067159792"/>
    <m/>
    <m/>
    <n v="1033289538.3547053"/>
    <m/>
    <m/>
    <m/>
    <n v="16.491615787115769"/>
    <m/>
    <m/>
    <m/>
    <n v="15.692792300073075"/>
    <m/>
    <m/>
    <m/>
    <m/>
    <m/>
    <n v="28758.303849958222"/>
    <m/>
  </r>
  <r>
    <x v="814"/>
    <n v="14.21"/>
    <n v="15.45"/>
    <n v="44286.2"/>
    <n v="41168.699999999997"/>
    <n v="79536.34"/>
    <n v="73947.77"/>
    <n v="1.2544327227881347E-4"/>
    <n v="28858.855130123189"/>
    <m/>
    <m/>
    <n v="5590079558.0492373"/>
    <m/>
    <m/>
    <n v="10008691.059671827"/>
    <m/>
    <m/>
    <n v="19.326846980097478"/>
    <m/>
    <m/>
    <n v="142.98012368752404"/>
    <m/>
    <m/>
    <n v="38.482260435276459"/>
    <m/>
    <m/>
    <m/>
    <n v="25759.21358714797"/>
    <m/>
    <m/>
    <n v="821"/>
    <n v="0.91974110032362466"/>
    <n v="63713.86"/>
    <n v="353.46874526878918"/>
    <m/>
    <m/>
    <n v="2657.0173823566429"/>
    <n v="2.0620939766254911"/>
    <m/>
    <m/>
    <n v="1040271789.4502259"/>
    <m/>
    <m/>
    <m/>
    <n v="16.43485110592799"/>
    <m/>
    <m/>
    <m/>
    <n v="15.640889034089939"/>
    <m/>
    <m/>
    <m/>
    <m/>
    <m/>
    <n v="28858.855130123189"/>
    <m/>
  </r>
  <r>
    <x v="815"/>
    <n v="15.75"/>
    <n v="16.399999999999999"/>
    <n v="46261.06"/>
    <n v="42999.38"/>
    <n v="80721.67"/>
    <n v="75040.539999999994"/>
    <n v="1.2544327227881347E-4"/>
    <n v="30145.02656913078"/>
    <m/>
    <m/>
    <n v="6087724651.7868938"/>
    <m/>
    <m/>
    <n v="10675927.438352928"/>
    <m/>
    <m/>
    <n v="18.896281899209995"/>
    <m/>
    <m/>
    <n v="145.10741801402898"/>
    <m/>
    <m/>
    <n v="37.916938998898317"/>
    <m/>
    <m/>
    <m/>
    <n v="26903.730163260112"/>
    <m/>
    <m/>
    <n v="822"/>
    <n v="0.96036585365853666"/>
    <n v="64913.02"/>
    <n v="360.09326945014931"/>
    <m/>
    <m/>
    <n v="2607.0095981127315"/>
    <n v="2.0230914630890213"/>
    <m/>
    <m/>
    <n v="1132750735.0654774"/>
    <m/>
    <m/>
    <m/>
    <n v="15.703298619283601"/>
    <m/>
    <m/>
    <m/>
    <n v="14.946695707853337"/>
    <m/>
    <m/>
    <m/>
    <m/>
    <m/>
    <n v="30145.02656913078"/>
    <m/>
  </r>
  <r>
    <x v="816"/>
    <n v="16.649999999999999"/>
    <n v="16.75"/>
    <n v="46932.84"/>
    <n v="43607.61"/>
    <n v="81584.05"/>
    <n v="75813.98"/>
    <n v="1.3092419111071507E-4"/>
    <n v="30580.540487090857"/>
    <m/>
    <m/>
    <n v="6261557371.5323076"/>
    <m/>
    <m/>
    <n v="10901343.177491164"/>
    <m/>
    <m/>
    <n v="18.760092710132206"/>
    <m/>
    <m/>
    <n v="146.64692736108228"/>
    <m/>
    <m/>
    <n v="37.53670691657036"/>
    <m/>
    <m/>
    <m/>
    <n v="27281.432082173444"/>
    <m/>
    <m/>
    <n v="823"/>
    <n v="0.9940298507462686"/>
    <n v="65901.710000000006"/>
    <n v="365.49222021271009"/>
    <m/>
    <m/>
    <n v="2567.3022432622238"/>
    <n v="1.9917112461454063"/>
    <m/>
    <m/>
    <n v="1164678699.8183146"/>
    <m/>
    <m/>
    <m/>
    <n v="15.479011061345412"/>
    <m/>
    <m/>
    <m/>
    <n v="14.739184045491287"/>
    <m/>
    <m/>
    <m/>
    <m/>
    <m/>
    <n v="30580.540487090857"/>
    <m/>
  </r>
  <r>
    <x v="817"/>
    <n v="18.89"/>
    <n v="18.09"/>
    <n v="48740.35"/>
    <n v="45281.35"/>
    <n v="83623.09"/>
    <n v="77698.89"/>
    <n v="1.3092419111071507E-4"/>
    <n v="31757.505036538088"/>
    <m/>
    <m/>
    <n v="6742795403.1292048"/>
    <m/>
    <m/>
    <n v="11528574.965480527"/>
    <m/>
    <m/>
    <n v="18.39923755442193"/>
    <m/>
    <m/>
    <n v="150.30842655684955"/>
    <m/>
    <m/>
    <n v="36.606896457693189"/>
    <m/>
    <m/>
    <m/>
    <n v="28327.555773935135"/>
    <m/>
    <m/>
    <n v="824"/>
    <n v="1.0442233278054174"/>
    <n v="67556.72"/>
    <n v="374.64168410983888"/>
    <m/>
    <m/>
    <n v="2502.8287889979656"/>
    <n v="1.9415087245527218"/>
    <m/>
    <m/>
    <n v="1254041445.3825054"/>
    <m/>
    <m/>
    <m/>
    <n v="14.884204976165115"/>
    <m/>
    <m/>
    <m/>
    <n v="14.174798572032611"/>
    <m/>
    <m/>
    <m/>
    <m/>
    <m/>
    <n v="31757.505036538088"/>
    <m/>
  </r>
  <r>
    <x v="818"/>
    <n v="15.53"/>
    <n v="16.07"/>
    <n v="45878.93"/>
    <n v="42617.07"/>
    <n v="80500.41"/>
    <n v="74787.259999999995"/>
    <n v="1.3092419111071507E-4"/>
    <n v="29892.375079130859"/>
    <m/>
    <m/>
    <n v="5949835435.9349194"/>
    <m/>
    <m/>
    <n v="10510737.232228698"/>
    <m/>
    <m/>
    <n v="18.939671744554005"/>
    <m/>
    <m/>
    <n v="144.69203333515242"/>
    <m/>
    <m/>
    <n v="37.982243510167685"/>
    <m/>
    <m/>
    <m/>
    <n v="26659.879552515074"/>
    <m/>
    <m/>
    <n v="825"/>
    <n v="0.96639701306782821"/>
    <n v="64834.27"/>
    <n v="359.51602614894568"/>
    <m/>
    <m/>
    <n v="2603.6896098993875"/>
    <n v="2.0195575987473053"/>
    <m/>
    <m/>
    <n v="1106432695.4602709"/>
    <m/>
    <m/>
    <m/>
    <n v="15.759233038532363"/>
    <m/>
    <m/>
    <m/>
    <n v="15.010230253619458"/>
    <m/>
    <m/>
    <m/>
    <m/>
    <m/>
    <n v="29892.375079130859"/>
    <m/>
  </r>
  <r>
    <x v="819"/>
    <n v="15.54"/>
    <n v="16.02"/>
    <n v="45894.2"/>
    <n v="42625.68"/>
    <n v="80328.83"/>
    <n v="74618.070000000007"/>
    <n v="1.3092419111071507E-4"/>
    <n v="29901.595108564739"/>
    <m/>
    <m/>
    <n v="5952749765.2270365"/>
    <m/>
    <m/>
    <n v="10513568.180943022"/>
    <m/>
    <m/>
    <n v="18.936902446859843"/>
    <m/>
    <m/>
    <n v="144.38011358472824"/>
    <m/>
    <m/>
    <n v="38.071746164490563"/>
    <m/>
    <m/>
    <m/>
    <n v="26664.336008526046"/>
    <m/>
    <m/>
    <n v="826"/>
    <n v="0.97003745318352053"/>
    <n v="64759.88"/>
    <n v="359.07548253614021"/>
    <m/>
    <m/>
    <n v="2606.6770495679516"/>
    <n v="2.0216831502734491"/>
    <m/>
    <m/>
    <n v="1106842464.1319547"/>
    <m/>
    <m/>
    <m/>
    <n v="15.755315330172332"/>
    <m/>
    <m/>
    <m/>
    <n v="15.008607455451223"/>
    <m/>
    <m/>
    <m/>
    <m/>
    <m/>
    <n v="29901.595108564739"/>
    <m/>
  </r>
  <r>
    <x v="820"/>
    <n v="16.23"/>
    <n v="16.62"/>
    <n v="47430.63"/>
    <n v="44047.11"/>
    <n v="82881.210000000006"/>
    <n v="76979.22"/>
    <n v="1.3092419111071507E-4"/>
    <n v="30901.876750905638"/>
    <m/>
    <m/>
    <n v="6350304363.0089712"/>
    <m/>
    <m/>
    <n v="11039086.939869024"/>
    <m/>
    <m/>
    <n v="18.620318124877276"/>
    <m/>
    <m/>
    <n v="148.96403608049434"/>
    <m/>
    <m/>
    <n v="36.870499800314441"/>
    <m/>
    <m/>
    <m/>
    <n v="27552.545618505821"/>
    <m/>
    <m/>
    <n v="827"/>
    <n v="0.97653429602888087"/>
    <n v="67121.740000000005"/>
    <n v="372.14227790486757"/>
    <m/>
    <m/>
    <n v="2511.6088336247999"/>
    <n v="1.9477656136487915"/>
    <m/>
    <m/>
    <n v="1180621984.6723146"/>
    <m/>
    <m/>
    <m/>
    <n v="15.22921665144648"/>
    <m/>
    <m/>
    <m/>
    <n v="14.509481295478224"/>
    <m/>
    <m/>
    <m/>
    <m/>
    <m/>
    <n v="30901.876750905638"/>
    <m/>
  </r>
  <r>
    <x v="821"/>
    <n v="15.4"/>
    <n v="16.149999999999999"/>
    <n v="46330.51"/>
    <n v="43008.160000000003"/>
    <n v="81750.58"/>
    <n v="75898.87"/>
    <n v="1.3387660008534752E-4"/>
    <n v="30182.921512235378"/>
    <m/>
    <m/>
    <n v="6052341704.4476709"/>
    <m/>
    <m/>
    <n v="10647437.973398546"/>
    <m/>
    <m/>
    <n v="18.837364245699181"/>
    <m/>
    <m/>
    <n v="146.92118453608035"/>
    <m/>
    <m/>
    <n v="37.398820353260405"/>
    <m/>
    <m/>
    <m/>
    <n v="26899.843171185956"/>
    <m/>
    <m/>
    <n v="828"/>
    <n v="0.95356037151702799"/>
    <n v="65776.31"/>
    <n v="364.59740706140116"/>
    <m/>
    <m/>
    <n v="2561.9530868134661"/>
    <n v="1.9862428799068343"/>
    <m/>
    <m/>
    <n v="1124813021.6900163"/>
    <m/>
    <m/>
    <m/>
    <n v="15.586253916145713"/>
    <m/>
    <m/>
    <m/>
    <n v="14.855905804703253"/>
    <m/>
    <m/>
    <m/>
    <m/>
    <m/>
    <n v="30182.921512235378"/>
    <m/>
  </r>
  <r>
    <x v="822"/>
    <n v="15.29"/>
    <n v="15.96"/>
    <n v="45668.68"/>
    <n v="42388.03"/>
    <n v="81489.460000000006"/>
    <n v="75646.28"/>
    <n v="1.3387660008534752E-4"/>
    <n v="29751.033894515022"/>
    <m/>
    <m/>
    <n v="5878326777.2737446"/>
    <m/>
    <m/>
    <n v="10416800.547595154"/>
    <m/>
    <m/>
    <n v="18.972313511609201"/>
    <m/>
    <m/>
    <n v="146.44833171252426"/>
    <m/>
    <m/>
    <n v="37.526918560248738"/>
    <m/>
    <m/>
    <m/>
    <n v="26511.052905606863"/>
    <m/>
    <m/>
    <n v="829"/>
    <n v="0.95802005012531322"/>
    <n v="65397.97"/>
    <n v="362.47196753271294"/>
    <m/>
    <m/>
    <n v="2576.6892331686663"/>
    <n v="1.997478219906589"/>
    <m/>
    <m/>
    <n v="1092339095.8990552"/>
    <m/>
    <m/>
    <m/>
    <n v="15.810254020622375"/>
    <m/>
    <m/>
    <m/>
    <n v="15.071571648777757"/>
    <m/>
    <m/>
    <m/>
    <m/>
    <m/>
    <n v="29751.033894515022"/>
    <m/>
  </r>
  <r>
    <x v="823"/>
    <n v="15.48"/>
    <n v="16.170000000000002"/>
    <n v="46406.96"/>
    <n v="43061.919999999998"/>
    <n v="82016.62"/>
    <n v="76115.38"/>
    <n v="1.3387660008534752E-4"/>
    <n v="30230.514876885729"/>
    <m/>
    <m/>
    <n v="6066311139.8886795"/>
    <m/>
    <m/>
    <n v="10664493.075935332"/>
    <m/>
    <m/>
    <n v="18.819799818838259"/>
    <m/>
    <m/>
    <n v="147.38852640952706"/>
    <m/>
    <m/>
    <n v="37.301432741132231"/>
    <m/>
    <m/>
    <m/>
    <n v="26930.650839627979"/>
    <m/>
    <m/>
    <n v="830"/>
    <n v="0.95732838589981439"/>
    <n v="65880.639999999999"/>
    <n v="365.09017269425414"/>
    <m/>
    <m/>
    <n v="2557.6719671560745"/>
    <n v="1.9823599361120308"/>
    <m/>
    <m/>
    <n v="1126995412.3549621"/>
    <m/>
    <m/>
    <m/>
    <n v="15.557451411805349"/>
    <m/>
    <m/>
    <m/>
    <n v="14.834836275367532"/>
    <m/>
    <m/>
    <m/>
    <m/>
    <m/>
    <n v="30230.514876885729"/>
    <m/>
  </r>
  <r>
    <x v="824"/>
    <n v="14.72"/>
    <n v="15.83"/>
    <n v="45498.49"/>
    <n v="42213.17"/>
    <n v="81327.259999999995"/>
    <n v="75465.429999999993"/>
    <n v="1.3387660008534752E-4"/>
    <n v="29637.994831530694"/>
    <m/>
    <m/>
    <n v="5827693981.9646215"/>
    <m/>
    <m/>
    <n v="10348848.749007381"/>
    <m/>
    <m/>
    <n v="19.004409706914309"/>
    <m/>
    <m/>
    <n v="146.14614366897828"/>
    <m/>
    <m/>
    <n v="37.62359506094478"/>
    <m/>
    <m/>
    <m/>
    <n v="26398.927557210995"/>
    <m/>
    <m/>
    <n v="831"/>
    <n v="0.92987997473152251"/>
    <n v="65112.61"/>
    <n v="360.80581277957288"/>
    <m/>
    <m/>
    <n v="2587.489054557394"/>
    <n v="2.0052799850514873"/>
    <m/>
    <m/>
    <n v="1082532795.2967117"/>
    <m/>
    <m/>
    <m/>
    <n v="15.863349743651975"/>
    <m/>
    <m/>
    <m/>
    <n v="15.12869642757826"/>
    <m/>
    <m/>
    <m/>
    <m/>
    <m/>
    <n v="29637.994831530694"/>
    <m/>
  </r>
  <r>
    <x v="825"/>
    <n v="15.16"/>
    <n v="16.12"/>
    <n v="45635.18"/>
    <n v="42323.03"/>
    <n v="82019.360000000001"/>
    <n v="76077.33"/>
    <n v="1.3457967280272598E-4"/>
    <n v="29724.861034070407"/>
    <m/>
    <m/>
    <n v="5859598001.0317535"/>
    <m/>
    <m/>
    <n v="10388197.875180531"/>
    <m/>
    <m/>
    <n v="18.977106327848343"/>
    <m/>
    <m/>
    <n v="147.37907496188242"/>
    <m/>
    <m/>
    <n v="37.329457033214986"/>
    <m/>
    <m/>
    <m/>
    <n v="26464.862619064952"/>
    <m/>
    <m/>
    <n v="832"/>
    <n v="0.94044665012406947"/>
    <n v="65617.66"/>
    <n v="363.51925901493325"/>
    <m/>
    <m/>
    <n v="2567.4190351401994"/>
    <n v="1.9891601147080316"/>
    <m/>
    <m/>
    <n v="1088057384.4959793"/>
    <m/>
    <m/>
    <m/>
    <n v="15.819854639999512"/>
    <m/>
    <m/>
    <m/>
    <n v="15.093710366742977"/>
    <m/>
    <m/>
    <m/>
    <m/>
    <m/>
    <n v="29724.861034070407"/>
    <m/>
  </r>
  <r>
    <x v="826"/>
    <n v="17.57"/>
    <n v="17.59"/>
    <n v="48781"/>
    <n v="45234.83"/>
    <n v="84722.67"/>
    <n v="78574.559999999998"/>
    <n v="1.3457967280272598E-4"/>
    <n v="31773.14277565376"/>
    <m/>
    <m/>
    <n v="6666467668.8467112"/>
    <m/>
    <m/>
    <n v="11459864.694101168"/>
    <m/>
    <m/>
    <n v="18.323470996105041"/>
    <m/>
    <m/>
    <n v="152.23289076197122"/>
    <m/>
    <m/>
    <n v="36.10764522977675"/>
    <m/>
    <m/>
    <m/>
    <n v="28284.643690372402"/>
    <m/>
    <m/>
    <n v="833"/>
    <n v="0.99886299033541792"/>
    <n v="68252.66"/>
    <n v="378.0875313067657"/>
    <m/>
    <m/>
    <n v="2464.3195165411757"/>
    <n v="1.9091006763525689"/>
    <m/>
    <m/>
    <n v="1237731111.4934835"/>
    <m/>
    <m/>
    <m/>
    <n v="14.730771662433851"/>
    <m/>
    <m/>
    <m/>
    <n v="14.056643519498365"/>
    <m/>
    <m/>
    <m/>
    <m/>
    <m/>
    <n v="31773.14277565376"/>
    <m/>
  </r>
  <r>
    <x v="827"/>
    <n v="16.64"/>
    <n v="17.059999999999999"/>
    <n v="48306.559999999998"/>
    <n v="44788.79"/>
    <n v="84918.1"/>
    <n v="78745.23"/>
    <n v="1.3457967280272598E-4"/>
    <n v="31463.352590991486"/>
    <m/>
    <m/>
    <n v="6535581742.7452698"/>
    <m/>
    <m/>
    <n v="11289983.486215206"/>
    <m/>
    <m/>
    <n v="18.412978280569817"/>
    <m/>
    <m/>
    <n v="152.58032621869506"/>
    <m/>
    <m/>
    <n v="36.032732854271778"/>
    <m/>
    <m/>
    <m/>
    <n v="28004.765315386223"/>
    <m/>
    <m/>
    <n v="834"/>
    <n v="0.97538100820633067"/>
    <n v="68401.2"/>
    <n v="378.88078666560398"/>
    <m/>
    <m/>
    <n v="2458.9563552960753"/>
    <n v="1.9047652735629421"/>
    <m/>
    <m/>
    <n v="1213280821.7703006"/>
    <m/>
    <m/>
    <m/>
    <n v="14.875332218329387"/>
    <m/>
    <m/>
    <m/>
    <n v="14.196635023884168"/>
    <m/>
    <m/>
    <m/>
    <m/>
    <m/>
    <n v="31463.352590991486"/>
    <m/>
  </r>
  <r>
    <x v="828"/>
    <n v="15.54"/>
    <n v="16.55"/>
    <n v="47310.74"/>
    <n v="43859.46"/>
    <n v="84457.41"/>
    <n v="78307.429999999993"/>
    <n v="1.3457967280272598E-4"/>
    <n v="30813.997057552038"/>
    <m/>
    <m/>
    <n v="6264925885.7103233"/>
    <m/>
    <m/>
    <n v="10938228.272858858"/>
    <m/>
    <m/>
    <n v="18.603164241097538"/>
    <m/>
    <m/>
    <n v="151.74886095736795"/>
    <m/>
    <m/>
    <n v="36.236600212249364"/>
    <m/>
    <m/>
    <m/>
    <n v="27422.733687411786"/>
    <m/>
    <m/>
    <n v="835"/>
    <n v="0.9389728096676736"/>
    <n v="67828.53"/>
    <n v="375.67937662263512"/>
    <m/>
    <m/>
    <n v="2479.5432826597389"/>
    <n v="1.9205303174046988"/>
    <m/>
    <m/>
    <n v="1162892504.3081577"/>
    <m/>
    <m/>
    <m/>
    <n v="15.183275743790867"/>
    <m/>
    <m/>
    <m/>
    <n v="14.492617593776485"/>
    <m/>
    <m/>
    <m/>
    <m/>
    <m/>
    <n v="30813.997057552038"/>
    <m/>
  </r>
  <r>
    <x v="829"/>
    <n v="15.15"/>
    <n v="16.5"/>
    <n v="47503.82"/>
    <n v="44032.55"/>
    <n v="85427.08"/>
    <n v="79195.95"/>
    <n v="1.3457967280272598E-4"/>
    <n v="30938.997730112875"/>
    <m/>
    <m/>
    <n v="6314938899.6486139"/>
    <m/>
    <m/>
    <n v="11002608.556000058"/>
    <m/>
    <m/>
    <n v="18.565616529910322"/>
    <m/>
    <m/>
    <n v="153.48737297931683"/>
    <m/>
    <m/>
    <n v="35.828935757385736"/>
    <m/>
    <m/>
    <m/>
    <n v="27529.996788593235"/>
    <m/>
    <m/>
    <n v="836"/>
    <n v="0.91818181818181821"/>
    <n v="68399.960000000006"/>
    <n v="378.81475388509529"/>
    <m/>
    <m/>
    <n v="2458.654057756733"/>
    <n v="1.9041700456856931"/>
    <m/>
    <m/>
    <n v="1172031645.5933359"/>
    <m/>
    <m/>
    <m/>
    <n v="15.122651041031027"/>
    <m/>
    <m/>
    <m/>
    <n v="14.43683172905644"/>
    <m/>
    <m/>
    <m/>
    <m/>
    <m/>
    <n v="30938.997730112875"/>
    <m/>
  </r>
  <r>
    <x v="830"/>
    <n v="15.59"/>
    <n v="16.71"/>
    <n v="48108.79"/>
    <n v="44575.53"/>
    <n v="86502.62"/>
    <n v="80161.06"/>
    <n v="1.3528279099350726E-4"/>
    <n v="31330.719656289693"/>
    <m/>
    <m/>
    <n v="6472430860.4197531"/>
    <m/>
    <m/>
    <n v="11204990.932246799"/>
    <m/>
    <m/>
    <n v="18.448644972053462"/>
    <m/>
    <m/>
    <n v="155.40843368735457"/>
    <m/>
    <m/>
    <n v="35.402749455357757"/>
    <m/>
    <m/>
    <m/>
    <n v="27866.56341429663"/>
    <m/>
    <m/>
    <n v="837"/>
    <n v="0.93297426690604424"/>
    <n v="69384.460000000006"/>
    <n v="384.17713571120208"/>
    <m/>
    <m/>
    <n v="2423.2659534382287"/>
    <n v="1.8762291169286287"/>
    <m/>
    <m/>
    <n v="1200815662.9352641"/>
    <m/>
    <m/>
    <m/>
    <n v="14.934081733566373"/>
    <m/>
    <m/>
    <m/>
    <n v="14.262981464027359"/>
    <m/>
    <m/>
    <m/>
    <m/>
    <m/>
    <n v="31330.719656289693"/>
    <m/>
  </r>
  <r>
    <x v="831"/>
    <n v="15.63"/>
    <n v="16.78"/>
    <n v="48483.41"/>
    <n v="44916.61"/>
    <n v="87419"/>
    <n v="80999.41"/>
    <n v="1.3528279099350726E-4"/>
    <n v="31573.920016904496"/>
    <m/>
    <m/>
    <n v="6572073411.7624102"/>
    <m/>
    <m/>
    <n v="11333215.383543499"/>
    <m/>
    <m/>
    <n v="18.377232141290868"/>
    <m/>
    <m/>
    <n v="157.05094941614379"/>
    <m/>
    <m/>
    <n v="35.035939751587513"/>
    <m/>
    <m/>
    <m/>
    <n v="28078.811880673682"/>
    <m/>
    <m/>
    <n v="838"/>
    <n v="0.93146603098927294"/>
    <n v="70035.23"/>
    <n v="387.75012713180888"/>
    <m/>
    <m/>
    <n v="2400.5376828064627"/>
    <n v="1.8584554203680548"/>
    <m/>
    <m/>
    <n v="1219151216.5911582"/>
    <m/>
    <m/>
    <m/>
    <n v="14.819119907864001"/>
    <m/>
    <m/>
    <m/>
    <n v="14.155236228598936"/>
    <m/>
    <m/>
    <m/>
    <m/>
    <m/>
    <n v="31573.920016904496"/>
    <m/>
  </r>
  <r>
    <x v="832"/>
    <n v="16"/>
    <n v="17.079999999999998"/>
    <n v="50015.87"/>
    <n v="46330.26"/>
    <n v="89328.15"/>
    <n v="82757.41"/>
    <n v="1.3528279099350726E-4"/>
    <n v="32571.111902124267"/>
    <m/>
    <m/>
    <n v="6986385339.9990435"/>
    <m/>
    <m/>
    <n v="11867846.910209728"/>
    <m/>
    <m/>
    <n v="18.087223290279006"/>
    <m/>
    <m/>
    <n v="160.476883610838"/>
    <m/>
    <m/>
    <n v="34.278893721155526"/>
    <m/>
    <m/>
    <m/>
    <n v="28961.520004505986"/>
    <m/>
    <m/>
    <n v="839"/>
    <n v="0.93676814988290402"/>
    <n v="71465.350000000006"/>
    <n v="395.63709344483931"/>
    <m/>
    <m/>
    <n v="2351.5186826413287"/>
    <n v="1.8203331707030905"/>
    <m/>
    <m/>
    <n v="1295847671.1311369"/>
    <m/>
    <m/>
    <m/>
    <n v="14.352052717270208"/>
    <m/>
    <m/>
    <m/>
    <n v="13.711079395756167"/>
    <m/>
    <m/>
    <m/>
    <m/>
    <m/>
    <n v="32571.111902124267"/>
    <m/>
  </r>
  <r>
    <x v="833"/>
    <n v="15.23"/>
    <n v="16.63"/>
    <n v="49490.58"/>
    <n v="45837.41"/>
    <n v="89397.05"/>
    <n v="82810.05"/>
    <n v="1.3528279099350726E-4"/>
    <n v="32228.249031287633"/>
    <m/>
    <m/>
    <n v="6838362341.0663881"/>
    <m/>
    <m/>
    <n v="11678082.472549666"/>
    <m/>
    <m/>
    <n v="18.182605033528965"/>
    <m/>
    <m/>
    <n v="160.59674556705639"/>
    <m/>
    <m/>
    <n v="34.26045709218144"/>
    <m/>
    <m/>
    <m/>
    <n v="28652.435419214155"/>
    <m/>
    <m/>
    <n v="840"/>
    <n v="0.91581479254359599"/>
    <n v="71285.600000000006"/>
    <n v="394.61117056931835"/>
    <m/>
    <m/>
    <n v="2357.4332340036995"/>
    <n v="1.824738690023973"/>
    <m/>
    <m/>
    <n v="1268235109.3002152"/>
    <m/>
    <m/>
    <m/>
    <n v="14.504050789176812"/>
    <m/>
    <m/>
    <m/>
    <n v="13.858296600500664"/>
    <m/>
    <m/>
    <m/>
    <m/>
    <m/>
    <n v="32228.249031287633"/>
    <m/>
  </r>
  <r>
    <x v="834"/>
    <n v="16.95"/>
    <n v="17.690000000000001"/>
    <n v="51019.32"/>
    <n v="47247.1"/>
    <n v="91223.54"/>
    <n v="84490.76"/>
    <n v="1.3528279099350726E-4"/>
    <n v="33222.953890825112"/>
    <m/>
    <m/>
    <n v="7259632078.8127365"/>
    <m/>
    <m/>
    <n v="12216394.810312679"/>
    <m/>
    <m/>
    <n v="17.902200553670099"/>
    <m/>
    <m/>
    <n v="163.8739356495831"/>
    <m/>
    <m/>
    <n v="33.568407335328814"/>
    <m/>
    <m/>
    <m/>
    <n v="29532.58666121442"/>
    <m/>
    <m/>
    <n v="841"/>
    <n v="0.95816845675522888"/>
    <n v="72925.05"/>
    <n v="403.65504912662726"/>
    <m/>
    <m/>
    <n v="2303.2161983683486"/>
    <n v="1.7826037440584179"/>
    <m/>
    <m/>
    <n v="1346196696.1129615"/>
    <m/>
    <m/>
    <m/>
    <n v="14.057336464239887"/>
    <m/>
    <m/>
    <m/>
    <n v="13.433416972239522"/>
    <m/>
    <m/>
    <m/>
    <m/>
    <m/>
    <n v="33222.953890825112"/>
    <m/>
  </r>
  <r>
    <x v="835"/>
    <n v="16.809999999999999"/>
    <n v="17.29"/>
    <n v="50564.51"/>
    <n v="46806.74"/>
    <n v="90393.76"/>
    <n v="83687.92"/>
    <n v="1.3654851834865589E-4"/>
    <n v="32924.3804352648"/>
    <m/>
    <m/>
    <n v="7126259750.0453081"/>
    <m/>
    <m/>
    <n v="12044385.286700096"/>
    <m/>
    <m/>
    <n v="17.983188997699777"/>
    <m/>
    <m/>
    <n v="162.37144098369848"/>
    <m/>
    <m/>
    <n v="33.897500552657377"/>
    <m/>
    <m/>
    <m/>
    <n v="29254.272243115556"/>
    <m/>
    <m/>
    <n v="842"/>
    <n v="0.97223828802776169"/>
    <n v="72269.19"/>
    <n v="399.93103293871212"/>
    <m/>
    <m/>
    <n v="2323.9304436909347"/>
    <n v="1.798124346174252"/>
    <m/>
    <m/>
    <n v="1320969065.8056102"/>
    <m/>
    <m/>
    <m/>
    <n v="14.18637351612113"/>
    <m/>
    <m/>
    <m/>
    <n v="13.562619947518694"/>
    <m/>
    <m/>
    <m/>
    <m/>
    <m/>
    <n v="32924.3804352648"/>
    <m/>
  </r>
  <r>
    <x v="836"/>
    <n v="18.55"/>
    <n v="18.510000000000002"/>
    <n v="52329.95"/>
    <n v="48434.59"/>
    <n v="94763.73"/>
    <n v="87722.28"/>
    <n v="1.3654851834865589E-4"/>
    <n v="34073.091398684606"/>
    <m/>
    <m/>
    <n v="7622631666.218751"/>
    <m/>
    <m/>
    <n v="12672279.68676676"/>
    <m/>
    <m/>
    <n v="17.669679523566323"/>
    <m/>
    <m/>
    <n v="170.2169287470183"/>
    <m/>
    <m/>
    <n v="32.266609299664829"/>
    <m/>
    <m/>
    <m/>
    <n v="30270.625147759391"/>
    <m/>
    <m/>
    <n v="843"/>
    <n v="1.0021609940572662"/>
    <n v="74990.289999999994"/>
    <n v="414.95694612630274"/>
    <m/>
    <m/>
    <n v="2236.4291567617829"/>
    <n v="1.7302568248594346"/>
    <m/>
    <m/>
    <n v="1412803072.3106065"/>
    <m/>
    <m/>
    <m/>
    <n v="13.69236048698564"/>
    <m/>
    <m/>
    <m/>
    <n v="13.092241008095312"/>
    <m/>
    <m/>
    <m/>
    <m/>
    <m/>
    <n v="34073.091398684606"/>
    <m/>
  </r>
  <r>
    <x v="837"/>
    <n v="18.100000000000001"/>
    <n v="18.11"/>
    <n v="52106.720000000001"/>
    <n v="48221.36"/>
    <n v="93840.29"/>
    <n v="86855.48"/>
    <n v="1.3654851834865589E-4"/>
    <n v="33926.914540666046"/>
    <m/>
    <m/>
    <n v="7556205571.3285561"/>
    <m/>
    <m/>
    <n v="12588172.18955623"/>
    <m/>
    <m/>
    <n v="17.707773782277062"/>
    <m/>
    <m/>
    <n v="168.5541131915918"/>
    <m/>
    <m/>
    <n v="32.588685885851497"/>
    <m/>
    <m/>
    <m/>
    <n v="30136.310031981116"/>
    <m/>
    <m/>
    <n v="844"/>
    <n v="0.99944781888459422"/>
    <n v="74933.149999999994"/>
    <n v="414.60838726621193"/>
    <m/>
    <m/>
    <n v="2238.133238210426"/>
    <n v="1.7314110767045381"/>
    <m/>
    <m/>
    <n v="1400316342.4211583"/>
    <m/>
    <m/>
    <m/>
    <n v="13.751999642154551"/>
    <m/>
    <m/>
    <m/>
    <n v="13.151187942932848"/>
    <m/>
    <m/>
    <m/>
    <m/>
    <m/>
    <n v="33926.914540666046"/>
    <m/>
  </r>
  <r>
    <x v="838"/>
    <n v="20.74"/>
    <n v="19.010000000000002"/>
    <n v="55801.77"/>
    <n v="51634.3"/>
    <n v="99379.17"/>
    <n v="91970.22"/>
    <n v="1.3654851834865589E-4"/>
    <n v="36331.891922784227"/>
    <m/>
    <m/>
    <n v="8626597332.6446228"/>
    <m/>
    <m/>
    <n v="13924123.461201675"/>
    <m/>
    <m/>
    <n v="17.08035432840239"/>
    <m/>
    <m/>
    <n v="178.49858973885873"/>
    <m/>
    <m/>
    <n v="30.672658951288255"/>
    <m/>
    <m/>
    <m/>
    <n v="32268.128081605388"/>
    <m/>
    <m/>
    <n v="845"/>
    <n v="1.0910047343503417"/>
    <n v="79029.91"/>
    <n v="437.24179556850981"/>
    <m/>
    <m/>
    <n v="2115.7695750657304"/>
    <n v="1.6365958727840204"/>
    <m/>
    <m/>
    <n v="1598481506.2691321"/>
    <m/>
    <m/>
    <m/>
    <n v="12.778085807391236"/>
    <m/>
    <m/>
    <m/>
    <n v="12.221609329613402"/>
    <m/>
    <m/>
    <m/>
    <m/>
    <m/>
    <n v="36331.891922784227"/>
    <m/>
  </r>
  <r>
    <x v="839"/>
    <n v="24.17"/>
    <n v="21.23"/>
    <n v="57510.65"/>
    <n v="53208.5"/>
    <n v="99578.61"/>
    <n v="92142.23"/>
    <n v="1.3654851834865589E-4"/>
    <n v="37443.611044433928"/>
    <m/>
    <m/>
    <n v="9153439890.6533775"/>
    <m/>
    <m/>
    <n v="14560400.05841805"/>
    <m/>
    <m/>
    <n v="16.81922544087935"/>
    <m/>
    <m/>
    <n v="178.85245010690113"/>
    <m/>
    <m/>
    <n v="30.61834063813221"/>
    <m/>
    <m/>
    <m/>
    <n v="33250.742857127749"/>
    <m/>
    <m/>
    <n v="846"/>
    <n v="1.1384832783796515"/>
    <n v="80544.33"/>
    <n v="445.58569817912314"/>
    <m/>
    <m/>
    <n v="2075.2258902776416"/>
    <n v="1.6050822433281637"/>
    <m/>
    <m/>
    <n v="1695891720.3035944"/>
    <m/>
    <m/>
    <m/>
    <n v="12.387937095541558"/>
    <m/>
    <m/>
    <m/>
    <n v="11.850182898919659"/>
    <m/>
    <m/>
    <m/>
    <m/>
    <m/>
    <n v="37443.611044433928"/>
    <m/>
  </r>
  <r>
    <x v="840"/>
    <n v="20.87"/>
    <n v="19.510000000000002"/>
    <n v="55967.53"/>
    <n v="51759.02"/>
    <n v="97777.11"/>
    <n v="90437.51"/>
    <n v="1.3486091462189265E-4"/>
    <n v="36436.262356055158"/>
    <m/>
    <m/>
    <n v="8657060842.6145344"/>
    <m/>
    <m/>
    <n v="13964017.285541372"/>
    <m/>
    <m/>
    <n v="17.046004080719122"/>
    <m/>
    <m/>
    <n v="175.60394228850578"/>
    <m/>
    <m/>
    <n v="31.193966929113017"/>
    <m/>
    <m/>
    <m/>
    <n v="32341.559336721028"/>
    <m/>
    <m/>
    <n v="847"/>
    <n v="1.0697078421322399"/>
    <n v="78817.72"/>
    <n v="435.93165013945196"/>
    <m/>
    <m/>
    <n v="2119.7120232482962"/>
    <n v="1.6390238168749101"/>
    <m/>
    <m/>
    <n v="1603332309.2147686"/>
    <m/>
    <m/>
    <m/>
    <n v="12.723625247393631"/>
    <m/>
    <m/>
    <m/>
    <n v="12.176636075064854"/>
    <m/>
    <m/>
    <m/>
    <m/>
    <m/>
    <n v="36436.262356055158"/>
    <m/>
  </r>
  <r>
    <x v="841"/>
    <n v="23.52"/>
    <n v="21.55"/>
    <n v="59442.55"/>
    <n v="54965.760000000002"/>
    <n v="105596.5"/>
    <n v="97657.75"/>
    <n v="1.3486091462189265E-4"/>
    <n v="38697.643712811907"/>
    <m/>
    <m/>
    <n v="9730632894.5490875"/>
    <m/>
    <m/>
    <n v="15261218.035258742"/>
    <m/>
    <m/>
    <n v="16.517213154192355"/>
    <m/>
    <m/>
    <n v="189.64264277745593"/>
    <m/>
    <m/>
    <n v="28.70635026048171"/>
    <m/>
    <m/>
    <m/>
    <n v="34344.089391843918"/>
    <m/>
    <m/>
    <n v="848"/>
    <n v="1.0914153132250579"/>
    <n v="85244.63"/>
    <n v="471.44132844998285"/>
    <m/>
    <m/>
    <n v="1946.8676628768631"/>
    <n v="1.5052327613409071"/>
    <m/>
    <m/>
    <n v="1801941104.9834394"/>
    <m/>
    <m/>
    <m/>
    <n v="11.934774715511614"/>
    <m/>
    <m/>
    <m/>
    <n v="11.423348200624771"/>
    <m/>
    <m/>
    <m/>
    <m/>
    <m/>
    <n v="38697.643712811907"/>
    <m/>
  </r>
  <r>
    <x v="842"/>
    <n v="23.67"/>
    <n v="21.94"/>
    <n v="62448.639999999999"/>
    <n v="57738.04"/>
    <n v="105793.38"/>
    <n v="97826.66"/>
    <n v="1.3486091462189265E-4"/>
    <n v="40653.644491756182"/>
    <m/>
    <m/>
    <n v="10713151236.416334"/>
    <m/>
    <m/>
    <n v="16415248.249563891"/>
    <m/>
    <m/>
    <n v="16.099950187971508"/>
    <m/>
    <m/>
    <n v="189.9915903057275"/>
    <m/>
    <m/>
    <n v="28.659504180756837"/>
    <m/>
    <m/>
    <m/>
    <n v="36075.026909334178"/>
    <m/>
    <m/>
    <n v="849"/>
    <n v="1.0788514129443938"/>
    <n v="85665.04"/>
    <n v="473.7293930278085"/>
    <m/>
    <m/>
    <n v="1937.2660887466211"/>
    <n v="1.4976672608741417"/>
    <m/>
    <m/>
    <n v="1983641425.4757459"/>
    <m/>
    <m/>
    <m/>
    <n v="11.332298740636796"/>
    <m/>
    <m/>
    <m/>
    <n v="10.848256279267531"/>
    <m/>
    <m/>
    <m/>
    <m/>
    <m/>
    <n v="40653.644491756182"/>
    <m/>
  </r>
  <r>
    <x v="843"/>
    <n v="21.22"/>
    <n v="20.75"/>
    <n v="59842.1"/>
    <n v="55320.33"/>
    <n v="103964.82"/>
    <n v="96122.61"/>
    <n v="1.3486091462189265E-4"/>
    <n v="38955.854582654581"/>
    <m/>
    <m/>
    <n v="9816831008.0918045"/>
    <m/>
    <m/>
    <n v="15383677.075907061"/>
    <m/>
    <m/>
    <n v="16.436290032249897"/>
    <m/>
    <m/>
    <n v="186.70317417568168"/>
    <m/>
    <m/>
    <n v="29.16158015382754"/>
    <m/>
    <m/>
    <m/>
    <n v="34563.224069485776"/>
    <m/>
    <m/>
    <n v="850"/>
    <n v="1.0226506024096385"/>
    <n v="83997.45"/>
    <n v="464.47131703954136"/>
    <m/>
    <m/>
    <n v="1974.9776868143153"/>
    <n v="1.5266767176761167"/>
    <m/>
    <m/>
    <n v="1817455047.3090675"/>
    <m/>
    <m/>
    <m/>
    <n v="11.806275021106341"/>
    <m/>
    <m/>
    <m/>
    <n v="11.303620008149213"/>
    <m/>
    <m/>
    <m/>
    <m/>
    <m/>
    <n v="38955.854582654581"/>
    <m/>
  </r>
  <r>
    <x v="844"/>
    <n v="25.16"/>
    <n v="22.97"/>
    <n v="64823.83"/>
    <n v="59918.17"/>
    <n v="110057.95"/>
    <n v="101743.17"/>
    <n v="1.3486091462189265E-4"/>
    <n v="42197.819260189972"/>
    <m/>
    <m/>
    <n v="11449670493.791189"/>
    <m/>
    <m/>
    <n v="17300969.955763943"/>
    <m/>
    <m/>
    <n v="15.75254300220738"/>
    <m/>
    <m/>
    <n v="197.64058236942589"/>
    <m/>
    <m/>
    <n v="27.459107635083015"/>
    <m/>
    <m/>
    <m/>
    <n v="37434.572991123132"/>
    <m/>
    <m/>
    <n v="851"/>
    <n v="1.0953417501088376"/>
    <n v="89474.55"/>
    <n v="494.71879339220732"/>
    <m/>
    <m/>
    <n v="1846.1981787643604"/>
    <n v="1.4269936372782557"/>
    <m/>
    <m/>
    <n v="2119491996.4435797"/>
    <m/>
    <m/>
    <m/>
    <n v="10.82451560477778"/>
    <m/>
    <m/>
    <m/>
    <n v="10.365156336137462"/>
    <m/>
    <m/>
    <m/>
    <m/>
    <m/>
    <n v="42197.819260189972"/>
    <m/>
  </r>
  <r>
    <x v="845"/>
    <n v="22.6"/>
    <n v="21.5"/>
    <n v="63439.41"/>
    <n v="58614.28"/>
    <n v="108105.31"/>
    <n v="99896.88"/>
    <n v="1.3331417464845785E-4"/>
    <n v="41293.594303150618"/>
    <m/>
    <m/>
    <n v="10954248827.814152"/>
    <m/>
    <m/>
    <n v="16734543.801848935"/>
    <m/>
    <m/>
    <n v="15.921780502809501"/>
    <m/>
    <m/>
    <n v="194.11985709768547"/>
    <m/>
    <m/>
    <n v="27.965476381520201"/>
    <m/>
    <m/>
    <m/>
    <n v="36616.122427768583"/>
    <m/>
    <m/>
    <n v="852"/>
    <n v="1.0511627906976744"/>
    <n v="86869.35"/>
    <n v="480.20173159176835"/>
    <m/>
    <m/>
    <n v="1899.9533023756769"/>
    <n v="1.468125335143913"/>
    <m/>
    <m/>
    <n v="2027041769.1989968"/>
    <m/>
    <m/>
    <m/>
    <n v="11.058524514693179"/>
    <m/>
    <m/>
    <m/>
    <n v="10.593824345184238"/>
    <m/>
    <m/>
    <m/>
    <m/>
    <m/>
    <n v="41293.594303150618"/>
    <m/>
  </r>
  <r>
    <x v="846"/>
    <n v="21.56"/>
    <n v="20.95"/>
    <n v="59163.76"/>
    <n v="54656.02"/>
    <n v="103181.77"/>
    <n v="95333.87"/>
    <n v="1.3331417464845785E-4"/>
    <n v="38509.575227642716"/>
    <m/>
    <m/>
    <n v="9475588708.6660099"/>
    <m/>
    <m/>
    <n v="15038895.24716977"/>
    <m/>
    <m/>
    <n v="16.458640483608971"/>
    <m/>
    <m/>
    <n v="185.27435936086334"/>
    <m/>
    <m/>
    <n v="29.245678007101702"/>
    <m/>
    <m/>
    <m/>
    <n v="34142.221735759347"/>
    <m/>
    <m/>
    <n v="853"/>
    <n v="1.0291169451073985"/>
    <n v="82867.08"/>
    <n v="458.04196980763641"/>
    <m/>
    <m/>
    <n v="1987.4885044175837"/>
    <n v="1.5356196511503275"/>
    <m/>
    <m/>
    <n v="1753207819.5846305"/>
    <m/>
    <m/>
    <m/>
    <n v="11.804763945989935"/>
    <m/>
    <m/>
    <m/>
    <n v="11.310321506179745"/>
    <m/>
    <m/>
    <m/>
    <m/>
    <m/>
    <n v="38509.575227642716"/>
    <m/>
  </r>
  <r>
    <x v="847"/>
    <n v="21.45"/>
    <n v="20.61"/>
    <n v="58500.32"/>
    <n v="54035.839999999997"/>
    <n v="101969.59"/>
    <n v="94201.18"/>
    <n v="1.3331417464845785E-4"/>
    <n v="38076.814963171833"/>
    <m/>
    <m/>
    <n v="9261366278.0793915"/>
    <m/>
    <m/>
    <n v="14782428.333488798"/>
    <m/>
    <m/>
    <n v="16.551270058577007"/>
    <m/>
    <m/>
    <n v="183.09329059530401"/>
    <m/>
    <m/>
    <n v="29.596005231866528"/>
    <m/>
    <m/>
    <m/>
    <n v="33753.634244389956"/>
    <m/>
    <m/>
    <n v="854"/>
    <n v="1.0407569141193596"/>
    <n v="82242.149999999994"/>
    <n v="454.55221787980491"/>
    <m/>
    <m/>
    <n v="2002.4768591546599"/>
    <n v="1.5470536367118837"/>
    <m/>
    <m/>
    <n v="1713362900.6574309"/>
    <m/>
    <m/>
    <m/>
    <n v="11.938156151376528"/>
    <m/>
    <m/>
    <m/>
    <n v="11.43976120135531"/>
    <m/>
    <m/>
    <m/>
    <m/>
    <m/>
    <n v="38076.814963171833"/>
    <m/>
  </r>
  <r>
    <x v="848"/>
    <n v="26.48"/>
    <n v="24.68"/>
    <n v="66737.33"/>
    <n v="61637.04"/>
    <n v="113334.29"/>
    <n v="104687.52"/>
    <n v="1.3331417464845785E-4"/>
    <n v="43437.078692581905"/>
    <m/>
    <m/>
    <n v="11867997239.814308"/>
    <m/>
    <m/>
    <n v="17900982.496252671"/>
    <m/>
    <m/>
    <n v="15.386444205994204"/>
    <m/>
    <m/>
    <n v="203.49441550404555"/>
    <m/>
    <m/>
    <n v="26.303954015828054"/>
    <m/>
    <m/>
    <m/>
    <n v="38500.40210850467"/>
    <m/>
    <m/>
    <n v="855"/>
    <n v="1.072933549432739"/>
    <n v="91318.81"/>
    <n v="504.67949212001105"/>
    <m/>
    <m/>
    <n v="1781.4733760451506"/>
    <n v="1.3761824989456994"/>
    <m/>
    <m/>
    <n v="2195325066.5949392"/>
    <m/>
    <m/>
    <m/>
    <n v="10.258342692407396"/>
    <m/>
    <m/>
    <m/>
    <n v="9.8314815232281543"/>
    <m/>
    <m/>
    <m/>
    <m/>
    <m/>
    <n v="43437.078692581905"/>
    <m/>
  </r>
  <r>
    <x v="849"/>
    <n v="28.3"/>
    <n v="25.63"/>
    <n v="71717.100000000006"/>
    <n v="66228.02"/>
    <n v="116880.32000000001"/>
    <n v="107949.05"/>
    <n v="1.3331417464845785E-4"/>
    <n v="46677.104958920412"/>
    <m/>
    <m/>
    <n v="13637153083.532393"/>
    <m/>
    <m/>
    <n v="19900319.954792798"/>
    <m/>
    <m/>
    <n v="14.812751765219653"/>
    <m/>
    <m/>
    <n v="209.85627961042636"/>
    <m/>
    <m/>
    <n v="25.48691162560586"/>
    <m/>
    <m/>
    <m/>
    <n v="41366.627952988034"/>
    <m/>
    <m/>
    <n v="856"/>
    <n v="1.1041747951619196"/>
    <n v="94167.29"/>
    <n v="520.38117108626136"/>
    <m/>
    <m/>
    <n v="1725.9044162416108"/>
    <n v="1.3331292694677259"/>
    <m/>
    <m/>
    <n v="2522273729.2494588"/>
    <m/>
    <m/>
    <m/>
    <n v="9.4938169797389538"/>
    <m/>
    <m/>
    <m/>
    <n v="9.1000688885960379"/>
    <m/>
    <m/>
    <m/>
    <m/>
    <m/>
    <n v="46677.104958920412"/>
    <m/>
  </r>
  <r>
    <x v="850"/>
    <n v="26.57"/>
    <n v="23.84"/>
    <n v="69963.34"/>
    <n v="64582"/>
    <n v="110278.59"/>
    <n v="101808.6"/>
    <n v="1.2937801111823077E-4"/>
    <n v="45532.338634744105"/>
    <m/>
    <m/>
    <n v="12962554816.432571"/>
    <m/>
    <m/>
    <n v="19156484.406366415"/>
    <m/>
    <m/>
    <n v="14.994794853338197"/>
    <m/>
    <m/>
    <n v="197.98852157767658"/>
    <m/>
    <m/>
    <n v="26.944146754135208"/>
    <m/>
    <m/>
    <m/>
    <n v="40334.289720052715"/>
    <m/>
    <m/>
    <n v="857"/>
    <n v="1.1145134228187921"/>
    <n v="88334.45"/>
    <n v="488.03377085348342"/>
    <m/>
    <m/>
    <n v="1832.8090995475734"/>
    <n v="1.4153024027032657"/>
    <m/>
    <m/>
    <n v="2396655092.1933537"/>
    <m/>
    <m/>
    <m/>
    <n v="9.7284152606786432"/>
    <m/>
    <m/>
    <m/>
    <n v="9.328935850920546"/>
    <m/>
    <m/>
    <m/>
    <m/>
    <m/>
    <n v="45532.338634744105"/>
    <m/>
  </r>
  <r>
    <x v="851"/>
    <n v="27.68"/>
    <n v="24.85"/>
    <n v="73010.3"/>
    <n v="67386.25"/>
    <n v="112606"/>
    <n v="103944.08"/>
    <n v="1.2937801111823077E-4"/>
    <n v="47514.150188170119"/>
    <m/>
    <m/>
    <n v="14089448887.763767"/>
    <m/>
    <m/>
    <n v="20403502.940110561"/>
    <m/>
    <m/>
    <n v="14.668583168727068"/>
    <m/>
    <m/>
    <n v="202.16210450908696"/>
    <m/>
    <m/>
    <n v="26.381418667587308"/>
    <m/>
    <m/>
    <m/>
    <n v="42084.199441167017"/>
    <m/>
    <m/>
    <n v="858"/>
    <n v="1.1138832997987926"/>
    <n v="91207.28"/>
    <n v="503.86635310450657"/>
    <m/>
    <m/>
    <n v="1773.202128932448"/>
    <n v="1.3691438656724602"/>
    <m/>
    <m/>
    <n v="2604700232.007534"/>
    <m/>
    <m/>
    <m/>
    <n v="9.3055590428900459"/>
    <m/>
    <m/>
    <m/>
    <n v="8.9246835653273742"/>
    <m/>
    <m/>
    <m/>
    <m/>
    <m/>
    <n v="47514.150188170119"/>
    <m/>
  </r>
  <r>
    <x v="852"/>
    <n v="30.67"/>
    <n v="26.75"/>
    <n v="76189.759999999995"/>
    <n v="70312.070000000007"/>
    <n v="113491.67"/>
    <n v="104748.17"/>
    <n v="1.2937801111823077E-4"/>
    <n v="49582.092235089112"/>
    <m/>
    <m/>
    <n v="15314227514.983492"/>
    <m/>
    <m/>
    <n v="21731609.417741254"/>
    <m/>
    <m/>
    <n v="14.349489424941021"/>
    <m/>
    <m/>
    <n v="203.74718400409739"/>
    <m/>
    <m/>
    <n v="26.179756013873654"/>
    <m/>
    <m/>
    <m/>
    <n v="43909.90759130189"/>
    <m/>
    <m/>
    <n v="859"/>
    <n v="1.1465420560747663"/>
    <n v="91845.04"/>
    <n v="507.34998233824484"/>
    <m/>
    <m/>
    <n v="1760.8031472969035"/>
    <n v="1.3594413510428962"/>
    <m/>
    <m/>
    <n v="2830789970.2300882"/>
    <m/>
    <m/>
    <m/>
    <n v="8.9011096407048385"/>
    <m/>
    <m/>
    <m/>
    <n v="8.5379746189129584"/>
    <m/>
    <m/>
    <m/>
    <m/>
    <m/>
    <n v="49582.092235089112"/>
    <m/>
  </r>
  <r>
    <x v="853"/>
    <n v="30.83"/>
    <n v="27.09"/>
    <n v="82194.05"/>
    <n v="75844.06"/>
    <n v="115097.23"/>
    <n v="106216.49"/>
    <n v="1.2937801111823077E-4"/>
    <n v="53488.206245238267"/>
    <m/>
    <m/>
    <n v="17725494936.139484"/>
    <m/>
    <m/>
    <n v="24295479.331241935"/>
    <m/>
    <m/>
    <n v="13.784374054432849"/>
    <m/>
    <m/>
    <n v="206.62454510267492"/>
    <m/>
    <m/>
    <n v="25.815163039771249"/>
    <m/>
    <m/>
    <m/>
    <n v="47362.985540546077"/>
    <m/>
    <m/>
    <n v="860"/>
    <n v="1.1380583241048357"/>
    <n v="92034.02"/>
    <n v="508.35420719444733"/>
    <m/>
    <m/>
    <n v="1757.1801255335488"/>
    <n v="1.3565155673295823"/>
    <m/>
    <m/>
    <n v="3276119496.849463"/>
    <m/>
    <m/>
    <m/>
    <n v="8.2004090989131146"/>
    <m/>
    <m/>
    <m/>
    <n v="7.8669534241363666"/>
    <m/>
    <m/>
    <m/>
    <m/>
    <m/>
    <n v="53488.206245238267"/>
    <m/>
  </r>
  <r>
    <x v="854"/>
    <n v="29.99"/>
    <n v="26.25"/>
    <n v="79971.88"/>
    <n v="73783.75"/>
    <n v="115204.35"/>
    <n v="106301.6"/>
    <n v="1.2937801111823077E-4"/>
    <n v="52040.848568680347"/>
    <m/>
    <m/>
    <n v="16763876879.47452"/>
    <m/>
    <m/>
    <n v="23304710.987975467"/>
    <m/>
    <m/>
    <n v="13.970969277355035"/>
    <m/>
    <m/>
    <n v="206.81180585463503"/>
    <m/>
    <m/>
    <n v="25.796860855020288"/>
    <m/>
    <m/>
    <m/>
    <n v="46074.759768732656"/>
    <m/>
    <m/>
    <n v="861"/>
    <n v="1.1424761904761904"/>
    <n v="92922.51"/>
    <n v="513.22174659126608"/>
    <m/>
    <m/>
    <n v="1740.2164313502969"/>
    <n v="1.34329251196102"/>
    <m/>
    <m/>
    <n v="3098022994.0791411"/>
    <m/>
    <m/>
    <m/>
    <n v="8.4227815605133625"/>
    <m/>
    <m/>
    <m/>
    <n v="8.0814064336546565"/>
    <m/>
    <m/>
    <m/>
    <m/>
    <m/>
    <n v="52040.848568680347"/>
    <m/>
  </r>
  <r>
    <x v="855"/>
    <n v="26.33"/>
    <n v="23.36"/>
    <n v="73556.88"/>
    <n v="67836.490000000005"/>
    <n v="111636.24"/>
    <n v="102967.96"/>
    <n v="7.9456365113639293E-5"/>
    <n v="47862.854318505786"/>
    <m/>
    <m/>
    <n v="14062853159.01045"/>
    <m/>
    <m/>
    <n v="20484963.067388881"/>
    <m/>
    <m/>
    <n v="14.532055807500877"/>
    <m/>
    <m/>
    <n v="200.39176952858099"/>
    <m/>
    <m/>
    <n v="26.609245708730644"/>
    <m/>
    <m/>
    <m/>
    <n v="42356.522601555822"/>
    <m/>
    <m/>
    <n v="862"/>
    <n v="1.127140410958904"/>
    <n v="89796.67"/>
    <n v="495.84120428429378"/>
    <m/>
    <m/>
    <n v="1798.7559405582599"/>
    <n v="1.388084989949149"/>
    <m/>
    <m/>
    <n v="2598334656.798377"/>
    <m/>
    <m/>
    <m/>
    <n v="9.1004191468210642"/>
    <m/>
    <m/>
    <m/>
    <n v="8.7352202665034699"/>
    <m/>
    <m/>
    <m/>
    <m/>
    <m/>
    <n v="47862.854318505786"/>
    <m/>
  </r>
  <r>
    <x v="856"/>
    <n v="25.25"/>
    <n v="22.94"/>
    <n v="71703.23"/>
    <n v="66121.600000000006"/>
    <n v="109781.39"/>
    <n v="101248.95"/>
    <n v="7.9456365113639293E-5"/>
    <n v="46655.561916069804"/>
    <m/>
    <m/>
    <n v="13352299443.179525"/>
    <m/>
    <m/>
    <n v="19707516.588218786"/>
    <m/>
    <m/>
    <n v="14.715073997043634"/>
    <m/>
    <m/>
    <n v="197.05743029715529"/>
    <m/>
    <m/>
    <n v="27.054625667988368"/>
    <m/>
    <m/>
    <m/>
    <n v="41284.32056282767"/>
    <m/>
    <m/>
    <n v="863"/>
    <n v="1.1006974716652136"/>
    <n v="88353.93"/>
    <n v="487.83655686988794"/>
    <m/>
    <m/>
    <n v="1827.6560895914147"/>
    <n v="1.410253297489936"/>
    <m/>
    <m/>
    <n v="2466880984.7224827"/>
    <m/>
    <m/>
    <m/>
    <n v="9.3300409636470807"/>
    <m/>
    <m/>
    <m/>
    <n v="8.9564248781612754"/>
    <m/>
    <m/>
    <m/>
    <m/>
    <m/>
    <n v="46655.561916069804"/>
    <m/>
  </r>
  <r>
    <x v="857"/>
    <n v="22.89"/>
    <n v="21.38"/>
    <n v="68251.539999999994"/>
    <n v="62933.35"/>
    <n v="106889.52"/>
    <n v="98573.8"/>
    <n v="7.9456365113639293E-5"/>
    <n v="44408.547640344987"/>
    <m/>
    <m/>
    <n v="12065070847.872246"/>
    <m/>
    <m/>
    <n v="18281515.538282048"/>
    <m/>
    <m/>
    <n v="15.069158331081445"/>
    <m/>
    <m/>
    <n v="191.86184959777512"/>
    <m/>
    <m/>
    <n v="27.770629062197472"/>
    <m/>
    <m/>
    <m/>
    <n v="39292.304035906243"/>
    <m/>
    <m/>
    <n v="864"/>
    <n v="1.0706267539756782"/>
    <n v="86363.61"/>
    <n v="476.80998949300937"/>
    <m/>
    <m/>
    <n v="1868.8270988293236"/>
    <n v="1.441884915195885"/>
    <m/>
    <m/>
    <n v="2228909833.998517"/>
    <m/>
    <m/>
    <m/>
    <n v="9.7794611911856144"/>
    <m/>
    <m/>
    <m/>
    <n v="9.3886843167421592"/>
    <m/>
    <m/>
    <m/>
    <m/>
    <m/>
    <n v="44408.547640344987"/>
    <m/>
  </r>
  <r>
    <x v="858"/>
    <n v="22.62"/>
    <n v="21.27"/>
    <n v="69452.83"/>
    <n v="64036.03"/>
    <n v="106933.64"/>
    <n v="98606.65"/>
    <n v="7.9456365113639293E-5"/>
    <n v="45189.077105211589"/>
    <m/>
    <m/>
    <n v="12488292280.134037"/>
    <m/>
    <m/>
    <n v="18761359.730658978"/>
    <m/>
    <m/>
    <n v="14.936466762756856"/>
    <m/>
    <m/>
    <n v="191.93636279424439"/>
    <m/>
    <m/>
    <n v="27.762553448196993"/>
    <m/>
    <m/>
    <m/>
    <n v="39979.366032448073"/>
    <m/>
    <m/>
    <n v="865"/>
    <n v="1.0634696755994359"/>
    <n v="86290.16"/>
    <n v="476.36727631520438"/>
    <m/>
    <m/>
    <n v="1870.4164875823992"/>
    <n v="1.4429744017118868"/>
    <m/>
    <m/>
    <n v="2306939303.9743648"/>
    <m/>
    <m/>
    <m/>
    <n v="9.6076639007453934"/>
    <m/>
    <m/>
    <m/>
    <n v="9.2245732344087461"/>
    <m/>
    <m/>
    <m/>
    <m/>
    <m/>
    <n v="45189.077105211589"/>
    <m/>
  </r>
  <r>
    <x v="859"/>
    <n v="20.72"/>
    <n v="20.46"/>
    <n v="66858.880000000005"/>
    <n v="61639.3"/>
    <n v="104512.97"/>
    <n v="96366.65"/>
    <n v="7.9456365113639293E-5"/>
    <n v="43500.278010999857"/>
    <m/>
    <m/>
    <n v="11553868497.331661"/>
    <m/>
    <m/>
    <n v="17707467.363166645"/>
    <m/>
    <m/>
    <n v="15.215298727622317"/>
    <m/>
    <m/>
    <n v="187.58690152411526"/>
    <m/>
    <m/>
    <n v="28.39442792858263"/>
    <m/>
    <m/>
    <m/>
    <n v="38481.683183373352"/>
    <m/>
    <m/>
    <n v="866"/>
    <n v="1.0127077223851417"/>
    <n v="84301.4"/>
    <n v="465.35193177829126"/>
    <m/>
    <m/>
    <n v="1913.52464144194"/>
    <n v="1.4760912072076746"/>
    <m/>
    <m/>
    <n v="2134179892.8341675"/>
    <m/>
    <m/>
    <m/>
    <n v="9.9667937367717538"/>
    <m/>
    <m/>
    <m/>
    <n v="9.5702354756781158"/>
    <m/>
    <m/>
    <m/>
    <m/>
    <m/>
    <n v="43500.278010999857"/>
    <m/>
  </r>
  <r>
    <x v="860"/>
    <n v="22.72"/>
    <n v="21.65"/>
    <n v="70030.12"/>
    <n v="64548.27"/>
    <n v="105816.97"/>
    <n v="97546.04"/>
    <n v="1.2853473289475836E-4"/>
    <n v="45560.243508027786"/>
    <m/>
    <m/>
    <n v="12647563078.582533"/>
    <m/>
    <m/>
    <n v="18959064.737066299"/>
    <m/>
    <m/>
    <n v="14.854252995617141"/>
    <m/>
    <m/>
    <n v="189.91351536788682"/>
    <m/>
    <m/>
    <n v="28.054624392341715"/>
    <m/>
    <m/>
    <m/>
    <n v="40293.551009619252"/>
    <m/>
    <m/>
    <n v="867"/>
    <n v="1.0494226327944574"/>
    <n v="85609.71"/>
    <n v="472.46324011489958"/>
    <m/>
    <m/>
    <n v="1883.8278223660418"/>
    <n v="1.452769885160079"/>
    <m/>
    <m/>
    <n v="2335382318.832119"/>
    <m/>
    <m/>
    <m/>
    <n v="9.4950997164246278"/>
    <m/>
    <m/>
    <m/>
    <n v="9.119745085865663"/>
    <m/>
    <m/>
    <m/>
    <m/>
    <m/>
    <n v="45560.243508027786"/>
    <m/>
  </r>
  <r>
    <x v="861"/>
    <n v="26.3"/>
    <n v="25.04"/>
    <n v="75858.990000000005"/>
    <n v="69912.570000000007"/>
    <n v="110125.39"/>
    <n v="101505.17"/>
    <n v="1.2853473289475836E-4"/>
    <n v="49351.19036391133"/>
    <m/>
    <m/>
    <n v="14750949899.649679"/>
    <m/>
    <m/>
    <n v="21321742.870585311"/>
    <m/>
    <m/>
    <n v="14.236376213209203"/>
    <m/>
    <m/>
    <n v="197.64117212047896"/>
    <m/>
    <m/>
    <n v="26.918427161904333"/>
    <m/>
    <m/>
    <m/>
    <n v="43640.634982432246"/>
    <m/>
    <m/>
    <n v="868"/>
    <n v="1.0503194888178915"/>
    <n v="90431.18"/>
    <n v="499.03302109875278"/>
    <m/>
    <m/>
    <n v="1777.7321548219845"/>
    <n v="1.3708210952347661"/>
    <m/>
    <m/>
    <n v="2723455593.569066"/>
    <m/>
    <m/>
    <m/>
    <n v="8.7056016124321474"/>
    <m/>
    <m/>
    <m/>
    <n v="8.3626119207985639"/>
    <m/>
    <m/>
    <m/>
    <m/>
    <m/>
    <n v="49351.19036391133"/>
    <m/>
  </r>
  <r>
    <x v="862"/>
    <n v="23.81"/>
    <n v="23.26"/>
    <n v="72842.320000000007"/>
    <n v="67123.39"/>
    <n v="109405.69"/>
    <n v="100828.76"/>
    <n v="1.2853473289475836E-4"/>
    <n v="47387.495476746459"/>
    <m/>
    <m/>
    <n v="13575095111.377087"/>
    <m/>
    <m/>
    <n v="20045112.713782694"/>
    <m/>
    <m/>
    <n v="14.51970176267093"/>
    <m/>
    <m/>
    <n v="196.34474448461475"/>
    <m/>
    <m/>
    <n v="27.100286898206953"/>
    <m/>
    <m/>
    <m/>
    <n v="41898.119771291764"/>
    <m/>
    <m/>
    <n v="869"/>
    <n v="1.0236457437661219"/>
    <n v="89047.7"/>
    <n v="491.36009235468862"/>
    <m/>
    <m/>
    <n v="1804.9291556966064"/>
    <n v="1.3916609492637388"/>
    <m/>
    <m/>
    <n v="2506065214.0150609"/>
    <m/>
    <m/>
    <m/>
    <n v="9.0524921900525683"/>
    <m/>
    <m/>
    <m/>
    <n v="8.6970366060043016"/>
    <m/>
    <m/>
    <m/>
    <m/>
    <m/>
    <n v="47387.495476746459"/>
    <m/>
  </r>
  <r>
    <x v="863"/>
    <n v="25.06"/>
    <n v="23.64"/>
    <n v="73543.199999999997"/>
    <n v="67760.62"/>
    <n v="110400.34"/>
    <n v="101732.48"/>
    <n v="1.2853473289475836E-4"/>
    <n v="47842.285637648456"/>
    <m/>
    <m/>
    <n v="13833995735.099571"/>
    <m/>
    <m/>
    <n v="20329872.37395706"/>
    <m/>
    <m/>
    <n v="14.450127752290893"/>
    <m/>
    <m/>
    <n v="198.12496038728221"/>
    <m/>
    <m/>
    <n v="26.859847976071798"/>
    <m/>
    <m/>
    <m/>
    <n v="42294.401239673993"/>
    <m/>
    <m/>
    <n v="870"/>
    <n v="1.0600676818950929"/>
    <n v="90240.5"/>
    <n v="497.90301382775425"/>
    <m/>
    <m/>
    <n v="1780.7520068548631"/>
    <n v="1.3728894014339852"/>
    <m/>
    <m/>
    <n v="2553561379.0364423"/>
    <m/>
    <m/>
    <m/>
    <n v="8.9661355312567803"/>
    <m/>
    <m/>
    <m/>
    <n v="8.6152606952249151"/>
    <m/>
    <m/>
    <m/>
    <m/>
    <m/>
    <n v="47842.285637648456"/>
    <m/>
  </r>
  <r>
    <x v="864"/>
    <n v="23.38"/>
    <n v="22.68"/>
    <n v="71305.84"/>
    <n v="65690.47"/>
    <n v="109403.18"/>
    <n v="100800.53"/>
    <n v="1.2853473289475836E-4"/>
    <n v="46385.67783278846"/>
    <m/>
    <m/>
    <n v="12989795187.202032"/>
    <m/>
    <m/>
    <n v="19397573.899819449"/>
    <m/>
    <m/>
    <n v="14.670196974186394"/>
    <m/>
    <m/>
    <n v="196.33066508522651"/>
    <m/>
    <m/>
    <n v="27.108386936181532"/>
    <m/>
    <m/>
    <m/>
    <n v="41000.838376649357"/>
    <m/>
    <m/>
    <n v="871"/>
    <n v="1.0308641975308641"/>
    <n v="88969.74"/>
    <n v="490.85325077968247"/>
    <m/>
    <m/>
    <n v="1805.8284239872023"/>
    <n v="1.3920903526858326"/>
    <m/>
    <m/>
    <n v="2397453232.4036088"/>
    <m/>
    <m/>
    <m/>
    <n v="9.2396289568233243"/>
    <m/>
    <m/>
    <m/>
    <n v="8.8792777364870012"/>
    <m/>
    <m/>
    <m/>
    <m/>
    <m/>
    <n v="46385.67783278846"/>
    <m/>
  </r>
  <r>
    <x v="865"/>
    <n v="22.78"/>
    <n v="22.02"/>
    <n v="68640.53"/>
    <n v="63201.27"/>
    <n v="107099.33"/>
    <n v="98626"/>
    <n v="1.2150995710524803E-4"/>
    <n v="44647.492817749822"/>
    <m/>
    <m/>
    <n v="12009018789.004721"/>
    <m/>
    <m/>
    <n v="18292563.530460071"/>
    <m/>
    <m/>
    <n v="14.945442089525514"/>
    <m/>
    <m/>
    <n v="192.17752100926359"/>
    <m/>
    <m/>
    <n v="27.702549559285181"/>
    <m/>
    <m/>
    <m/>
    <n v="39441.698189009156"/>
    <m/>
    <m/>
    <n v="872"/>
    <n v="1.0345140781108084"/>
    <n v="86939.72"/>
    <n v="479.50367423652921"/>
    <m/>
    <m/>
    <n v="1847.0319592258406"/>
    <n v="1.4233138209169414"/>
    <m/>
    <m/>
    <n v="2215461839.9065127"/>
    <m/>
    <m/>
    <m/>
    <n v="9.5879584960425159"/>
    <m/>
    <m/>
    <m/>
    <n v="9.2191142032406805"/>
    <m/>
    <m/>
    <m/>
    <m/>
    <m/>
    <n v="44647.492817749822"/>
    <m/>
  </r>
  <r>
    <x v="866"/>
    <n v="24.58"/>
    <n v="23.36"/>
    <n v="72610.86"/>
    <n v="66849.3"/>
    <n v="108580.24"/>
    <n v="99977.76"/>
    <n v="1.2150995710524803E-4"/>
    <n v="47228.857374010353"/>
    <m/>
    <m/>
    <n v="13396382069.575403"/>
    <m/>
    <m/>
    <n v="19875686.752745513"/>
    <m/>
    <m/>
    <n v="14.513454282938952"/>
    <m/>
    <m/>
    <n v="194.83009417313619"/>
    <m/>
    <m/>
    <n v="27.325170077812775"/>
    <m/>
    <m/>
    <m/>
    <n v="41716.851383890455"/>
    <m/>
    <m/>
    <n v="873"/>
    <n v="1.0522260273972601"/>
    <n v="88487.05"/>
    <n v="487.99964596675341"/>
    <m/>
    <m/>
    <n v="1814.1589759511198"/>
    <n v="1.3978495392680417"/>
    <m/>
    <m/>
    <n v="2471135172.4194813"/>
    <m/>
    <m/>
    <m/>
    <n v="9.0341127509632209"/>
    <m/>
    <m/>
    <m/>
    <n v="8.687713500011423"/>
    <m/>
    <m/>
    <m/>
    <m/>
    <m/>
    <n v="47228.857374010353"/>
    <m/>
  </r>
  <r>
    <x v="867"/>
    <n v="23.99"/>
    <n v="23.2"/>
    <n v="72081.63"/>
    <n v="66353.94"/>
    <n v="108254.48"/>
    <n v="99665.66"/>
    <n v="1.2150995710524803E-4"/>
    <n v="46883.482894873778"/>
    <m/>
    <m/>
    <n v="13198852061.867661"/>
    <m/>
    <m/>
    <n v="19654103.173539128"/>
    <m/>
    <m/>
    <n v="14.566568838457702"/>
    <m/>
    <m/>
    <n v="194.24083289688843"/>
    <m/>
    <m/>
    <n v="27.412787737735769"/>
    <m/>
    <m/>
    <m/>
    <n v="41406.28166049382"/>
    <m/>
    <m/>
    <n v="874"/>
    <n v="1.034051724137931"/>
    <n v="88102.92"/>
    <n v="485.84325828190555"/>
    <m/>
    <m/>
    <n v="1822.0343982579107"/>
    <n v="1.4037846423008509"/>
    <m/>
    <m/>
    <n v="2434430415.0493741"/>
    <m/>
    <m/>
    <m/>
    <n v="9.1006325453188435"/>
    <m/>
    <m/>
    <m/>
    <n v="8.7528300847565621"/>
    <m/>
    <m/>
    <m/>
    <m/>
    <m/>
    <n v="46883.482894873778"/>
    <m/>
  </r>
  <r>
    <x v="868"/>
    <n v="26.23"/>
    <n v="24.81"/>
    <n v="76657.740000000005"/>
    <n v="70558.37"/>
    <n v="110779.18"/>
    <n v="101977.94"/>
    <n v="1.2150995710524803E-4"/>
    <n v="49858.670065755854"/>
    <m/>
    <m/>
    <n v="14872642572.586042"/>
    <m/>
    <m/>
    <n v="21521412.442818131"/>
    <m/>
    <m/>
    <n v="14.104435488916957"/>
    <m/>
    <m/>
    <n v="198.76605115327874"/>
    <m/>
    <m/>
    <n v="26.779064244385676"/>
    <m/>
    <m/>
    <m/>
    <n v="44028.401048253261"/>
    <m/>
    <m/>
    <n v="875"/>
    <n v="1.0572349858927852"/>
    <n v="90542.5"/>
    <n v="499.25732789885399"/>
    <m/>
    <m/>
    <n v="1771.5820559598114"/>
    <n v="1.3647842975691129"/>
    <m/>
    <m/>
    <n v="2742846934.4949422"/>
    <m/>
    <m/>
    <m/>
    <n v="8.5235859449303106"/>
    <m/>
    <m/>
    <m/>
    <n v="8.1989114799474958"/>
    <m/>
    <m/>
    <m/>
    <m/>
    <m/>
    <n v="49858.670065755854"/>
    <m/>
  </r>
  <r>
    <x v="869"/>
    <n v="27.38"/>
    <n v="25.4"/>
    <n v="78817.38"/>
    <n v="72520.45"/>
    <n v="111508.86"/>
    <n v="102612.47"/>
    <n v="1.0607141059626457E-4"/>
    <n v="51259.56347596697"/>
    <m/>
    <m/>
    <n v="15702663369.109627"/>
    <m/>
    <m/>
    <n v="22416843.922440812"/>
    <m/>
    <m/>
    <n v="13.906442020148484"/>
    <m/>
    <m/>
    <n v="200.06064754856078"/>
    <m/>
    <m/>
    <n v="26.617954750139276"/>
    <m/>
    <m/>
    <m/>
    <n v="45248.005311679983"/>
    <m/>
    <m/>
    <n v="876"/>
    <n v="1.0779527559055118"/>
    <n v="91605.42"/>
    <n v="505.00002601241442"/>
    <m/>
    <m/>
    <n v="1750.7846403934111"/>
    <n v="1.3483789382435116"/>
    <m/>
    <m/>
    <n v="2895099851.0590229"/>
    <m/>
    <m/>
    <m/>
    <n v="8.2854051364721464"/>
    <m/>
    <m/>
    <m/>
    <n v="7.9729383446617543"/>
    <m/>
    <m/>
    <m/>
    <m/>
    <m/>
    <n v="51259.56347596697"/>
    <m/>
  </r>
  <r>
    <x v="870"/>
    <n v="25.27"/>
    <n v="23.94"/>
    <n v="74908.06"/>
    <n v="68915.759999999995"/>
    <n v="109521.29"/>
    <n v="100772.59"/>
    <n v="1.0607141059626457E-4"/>
    <n v="48715.915570170648"/>
    <m/>
    <m/>
    <n v="14142495916.85568"/>
    <m/>
    <m/>
    <n v="20744772.688902654"/>
    <m/>
    <m/>
    <n v="14.25141345113834"/>
    <m/>
    <m/>
    <n v="196.4899105951587"/>
    <m/>
    <m/>
    <n v="27.097096519774357"/>
    <m/>
    <m/>
    <m/>
    <n v="42997.415968681387"/>
    <m/>
    <m/>
    <n v="877"/>
    <n v="1.0555555555555556"/>
    <n v="89761.95"/>
    <n v="494.79875356497996"/>
    <m/>
    <m/>
    <n v="1786.0174788108982"/>
    <n v="1.3753833620395057"/>
    <m/>
    <m/>
    <n v="2607205239.6640615"/>
    <m/>
    <m/>
    <m/>
    <n v="8.6968330948784658"/>
    <m/>
    <m/>
    <m/>
    <n v="8.3698181449138644"/>
    <m/>
    <m/>
    <m/>
    <m/>
    <m/>
    <n v="48715.915570170648"/>
    <m/>
  </r>
  <r>
    <x v="871"/>
    <n v="24.96"/>
    <n v="23.74"/>
    <n v="75456.78"/>
    <n v="69413.279999999999"/>
    <n v="110061.79"/>
    <n v="101259.23"/>
    <n v="1.0607141059626457E-4"/>
    <n v="49071.575088422192"/>
    <m/>
    <m/>
    <n v="14347565527.738249"/>
    <m/>
    <m/>
    <n v="20968708.553363353"/>
    <m/>
    <m/>
    <n v="14.199329286732352"/>
    <m/>
    <m/>
    <n v="197.45479584267477"/>
    <m/>
    <m/>
    <n v="26.968105142624825"/>
    <m/>
    <m/>
    <m/>
    <n v="43306.315072584599"/>
    <m/>
    <m/>
    <n v="878"/>
    <n v="1.0513900589721989"/>
    <n v="90289.29"/>
    <n v="497.66677114468894"/>
    <m/>
    <m/>
    <n v="1775.5248540709483"/>
    <n v="1.3671735474791382"/>
    <m/>
    <m/>
    <n v="2644760237.1213288"/>
    <m/>
    <m/>
    <m/>
    <n v="8.6336463614601993"/>
    <m/>
    <m/>
    <m/>
    <n v="8.3099684028784431"/>
    <m/>
    <m/>
    <m/>
    <m/>
    <m/>
    <n v="49071.575088422192"/>
    <m/>
  </r>
  <r>
    <x v="872"/>
    <n v="24.76"/>
    <n v="23.66"/>
    <n v="75108.89"/>
    <n v="69085.89"/>
    <n v="108971.24"/>
    <n v="100245.16"/>
    <n v="1.0607141059626457E-4"/>
    <n v="48844.141834154827"/>
    <m/>
    <m/>
    <n v="14213089046.071852"/>
    <m/>
    <m/>
    <n v="20819657.538663611"/>
    <m/>
    <m/>
    <n v="14.232171685447197"/>
    <m/>
    <m/>
    <n v="195.49354311258409"/>
    <m/>
    <m/>
    <n v="27.240061498639232"/>
    <m/>
    <m/>
    <m/>
    <n v="43100.556669829748"/>
    <m/>
    <m/>
    <n v="879"/>
    <n v="1.0464919695688928"/>
    <n v="89294.23"/>
    <n v="492.14365567944611"/>
    <m/>
    <m/>
    <n v="1795.0925543075084"/>
    <n v="1.3821098617107557"/>
    <m/>
    <m/>
    <n v="2619723757.1362453"/>
    <m/>
    <m/>
    <m/>
    <n v="8.6739632246058367"/>
    <m/>
    <m/>
    <m/>
    <n v="8.3497394428088043"/>
    <m/>
    <m/>
    <m/>
    <m/>
    <m/>
    <n v="48844.141834154827"/>
    <m/>
  </r>
  <r>
    <x v="873"/>
    <n v="24.92"/>
    <n v="23.75"/>
    <n v="75144.94"/>
    <n v="69111.72"/>
    <n v="109203.38"/>
    <n v="100448.08"/>
    <n v="1.0607141059626457E-4"/>
    <n v="48866.393982065398"/>
    <m/>
    <m/>
    <n v="14224582834.220125"/>
    <m/>
    <m/>
    <n v="20830631.70728742"/>
    <m/>
    <m/>
    <n v="14.228867854152803"/>
    <m/>
    <m/>
    <n v="195.90522345388169"/>
    <m/>
    <m/>
    <n v="27.186799221176813"/>
    <m/>
    <m/>
    <m/>
    <n v="43115.167946305039"/>
    <m/>
    <m/>
    <n v="880"/>
    <n v="1.0492631578947369"/>
    <n v="89295.32"/>
    <n v="492.11123507183527"/>
    <m/>
    <m/>
    <n v="1795.0706419075225"/>
    <n v="1.381961975680281"/>
    <m/>
    <m/>
    <n v="2621594347.3565254"/>
    <m/>
    <m/>
    <m/>
    <n v="8.6703163404500074"/>
    <m/>
    <m/>
    <m/>
    <n v="8.3471942489783473"/>
    <m/>
    <m/>
    <m/>
    <m/>
    <m/>
    <n v="48866.393982065398"/>
    <m/>
  </r>
  <r>
    <x v="874"/>
    <n v="26.48"/>
    <n v="24.5"/>
    <n v="76933.820000000007"/>
    <n v="70734.98"/>
    <n v="110325.03"/>
    <n v="101447.84"/>
    <n v="1.1308621380523576E-4"/>
    <n v="50026.034446950274"/>
    <m/>
    <m/>
    <n v="14895814990.530222"/>
    <m/>
    <m/>
    <n v="21562340.200931489"/>
    <m/>
    <m/>
    <n v="14.059860823468714"/>
    <m/>
    <m/>
    <n v="197.90292818080403"/>
    <m/>
    <m/>
    <n v="26.922354369295949"/>
    <m/>
    <m/>
    <m/>
    <n v="44123.219108858604"/>
    <m/>
    <m/>
    <n v="881"/>
    <n v="1.0808163265306123"/>
    <n v="90261.4"/>
    <n v="497.31883965826069"/>
    <m/>
    <m/>
    <n v="1775.6498945969804"/>
    <n v="1.3666219044623518"/>
    <m/>
    <m/>
    <n v="2744466153.2924752"/>
    <m/>
    <m/>
    <m/>
    <n v="8.4654895171203286"/>
    <m/>
    <m/>
    <m/>
    <n v="8.1528291919051235"/>
    <m/>
    <m/>
    <m/>
    <m/>
    <m/>
    <n v="50026.034446950274"/>
    <m/>
  </r>
  <r>
    <x v="875"/>
    <n v="20.350000000000001"/>
    <n v="20.99"/>
    <n v="67267.070000000007"/>
    <n v="61839.12"/>
    <n v="105994.28"/>
    <n v="97454.09"/>
    <n v="1.1308621380523576E-4"/>
    <n v="43739.18658563996"/>
    <m/>
    <m/>
    <n v="11149880001.989376"/>
    <m/>
    <m/>
    <n v="17494126.126191642"/>
    <m/>
    <m/>
    <n v="14.943292073352064"/>
    <m/>
    <m/>
    <n v="190.12971851196386"/>
    <m/>
    <m/>
    <n v="27.984350172381376"/>
    <m/>
    <m/>
    <m/>
    <n v="38572.795391877502"/>
    <m/>
    <m/>
    <n v="882"/>
    <n v="0.96950929013816112"/>
    <n v="85555.21"/>
    <n v="471.35204534628815"/>
    <m/>
    <m/>
    <n v="1868.2315050910938"/>
    <n v="1.4377406712191458"/>
    <m/>
    <m/>
    <n v="2054091040.5404434"/>
    <m/>
    <m/>
    <m/>
    <n v="9.5296930057399258"/>
    <m/>
    <m/>
    <m/>
    <n v="9.1788538323916669"/>
    <m/>
    <m/>
    <m/>
    <m/>
    <m/>
    <n v="43739.18658563996"/>
    <m/>
  </r>
  <r>
    <x v="876"/>
    <n v="20.03"/>
    <n v="20.440000000000001"/>
    <n v="64695.95"/>
    <n v="59468.480000000003"/>
    <n v="103019.22"/>
    <n v="94707.71"/>
    <n v="1.1308621380523576E-4"/>
    <n v="42066.336902214854"/>
    <m/>
    <m/>
    <n v="10295704071.477615"/>
    <m/>
    <m/>
    <n v="16487598.667530403"/>
    <m/>
    <m/>
    <n v="15.229033668214582"/>
    <m/>
    <m/>
    <n v="184.78862914797946"/>
    <m/>
    <m/>
    <n v="28.775174315405312"/>
    <m/>
    <m/>
    <m/>
    <n v="37092.790706137566"/>
    <m/>
    <m/>
    <n v="883"/>
    <n v="0.97994129158512722"/>
    <n v="83951.18"/>
    <n v="462.47879756414824"/>
    <m/>
    <m/>
    <n v="1903.2580029643539"/>
    <n v="1.4645572758592931"/>
    <m/>
    <m/>
    <n v="1896537487.3159547"/>
    <m/>
    <m/>
    <m/>
    <n v="9.8945586766556701"/>
    <m/>
    <m/>
    <m/>
    <n v="9.5314560234794232"/>
    <m/>
    <m/>
    <m/>
    <m/>
    <m/>
    <n v="42066.336902214854"/>
    <m/>
  </r>
  <r>
    <x v="877"/>
    <n v="20.45"/>
    <n v="20.8"/>
    <n v="65532.7"/>
    <n v="60230.9"/>
    <n v="103406.65"/>
    <n v="95053.17"/>
    <n v="1.1308621380523576E-4"/>
    <n v="42609.3660831042"/>
    <m/>
    <m/>
    <n v="10560414526.578705"/>
    <m/>
    <m/>
    <n v="16804103.071218919"/>
    <m/>
    <m/>
    <n v="15.130727175181722"/>
    <m/>
    <m/>
    <n v="185.47905107504752"/>
    <m/>
    <m/>
    <n v="28.672394527222167"/>
    <m/>
    <m/>
    <m/>
    <n v="37567.031722569605"/>
    <m/>
    <m/>
    <n v="884"/>
    <n v="0.98317307692307687"/>
    <n v="84441.77"/>
    <n v="465.14508726128361"/>
    <m/>
    <m/>
    <n v="1892.1358323924298"/>
    <n v="1.4558607434818607"/>
    <m/>
    <m/>
    <n v="1945101333.1624861"/>
    <m/>
    <m/>
    <m/>
    <n v="9.7672498288206597"/>
    <m/>
    <m/>
    <m/>
    <n v="9.4099733376334758"/>
    <m/>
    <m/>
    <m/>
    <m/>
    <m/>
    <n v="42609.3660831042"/>
    <m/>
  </r>
  <r>
    <x v="878"/>
    <n v="19"/>
    <n v="20.010000000000002"/>
    <n v="62605.58"/>
    <n v="57533.78"/>
    <n v="100352.75"/>
    <n v="92235.23"/>
    <n v="1.1308621380523576E-4"/>
    <n v="40705.159895201687"/>
    <m/>
    <m/>
    <n v="9615283358.5603771"/>
    <m/>
    <m/>
    <n v="15674851.474232888"/>
    <m/>
    <m/>
    <n v="15.468802375703834"/>
    <m/>
    <m/>
    <n v="179.99692460226402"/>
    <m/>
    <m/>
    <n v="29.524661094851719"/>
    <m/>
    <m/>
    <m/>
    <n v="35883.54120607434"/>
    <m/>
    <m/>
    <n v="885"/>
    <n v="0.94952523738130923"/>
    <n v="81781.22"/>
    <n v="450.45434808266509"/>
    <m/>
    <m/>
    <n v="1951.7523230092384"/>
    <n v="1.5015889360231789"/>
    <m/>
    <m/>
    <n v="1770839653.3987296"/>
    <m/>
    <m/>
    <m/>
    <n v="10.204148797349875"/>
    <m/>
    <m/>
    <m/>
    <n v="9.832097030404384"/>
    <m/>
    <m/>
    <m/>
    <m/>
    <m/>
    <n v="40705.159895201687"/>
    <m/>
  </r>
  <r>
    <x v="879"/>
    <n v="19.37"/>
    <n v="19.920000000000002"/>
    <n v="62165.62"/>
    <n v="57109.94"/>
    <n v="99944.19"/>
    <n v="91828.43"/>
    <n v="1.0663242830433184E-4"/>
    <n v="40416.14823480208"/>
    <m/>
    <m/>
    <n v="9475361482.8387794"/>
    <m/>
    <m/>
    <n v="15500074.069971368"/>
    <m/>
    <m/>
    <n v="15.523674726641559"/>
    <m/>
    <m/>
    <n v="179.25100118297038"/>
    <m/>
    <m/>
    <n v="29.661074971880058"/>
    <m/>
    <m/>
    <m/>
    <n v="35615.468778338094"/>
    <m/>
    <m/>
    <n v="886"/>
    <n v="0.97238955823293172"/>
    <n v="81495.8"/>
    <n v="448.7771019792022"/>
    <m/>
    <m/>
    <n v="1958.5640231530283"/>
    <n v="1.5064010695150287"/>
    <m/>
    <m/>
    <n v="1744572420.0890436"/>
    <m/>
    <m/>
    <m/>
    <n v="10.277884525466938"/>
    <m/>
    <m/>
    <m/>
    <n v="9.9067895216117137"/>
    <m/>
    <m/>
    <m/>
    <m/>
    <m/>
    <n v="40416.14823480208"/>
    <m/>
  </r>
  <r>
    <x v="880"/>
    <n v="18.600000000000001"/>
    <n v="19.71"/>
    <n v="62726.23"/>
    <n v="57618.87"/>
    <n v="99698.240000000005"/>
    <n v="91592.66"/>
    <n v="1.0663242830433184E-4"/>
    <n v="40779.626968095057"/>
    <m/>
    <m/>
    <n v="9644831531.1627502"/>
    <m/>
    <m/>
    <n v="15706735.992440043"/>
    <m/>
    <m/>
    <n v="15.453807195486625"/>
    <m/>
    <m/>
    <n v="178.80552713791846"/>
    <m/>
    <m/>
    <n v="29.739301028194443"/>
    <m/>
    <m/>
    <m/>
    <n v="35931.599966520225"/>
    <m/>
    <m/>
    <n v="887"/>
    <n v="0.94368340943683415"/>
    <n v="81362.47"/>
    <n v="448.00790265876446"/>
    <m/>
    <m/>
    <n v="1961.7683028975916"/>
    <n v="1.5087225625465437"/>
    <m/>
    <m/>
    <n v="1775605777.2865057"/>
    <m/>
    <m/>
    <m/>
    <n v="10.185819668663495"/>
    <m/>
    <m/>
    <m/>
    <n v="9.8191898950055183"/>
    <m/>
    <m/>
    <m/>
    <m/>
    <m/>
    <n v="40779.626968095057"/>
    <m/>
  </r>
  <r>
    <x v="881"/>
    <n v="17.63"/>
    <n v="19.02"/>
    <n v="60294.66"/>
    <n v="55379.14"/>
    <n v="98415.9"/>
    <n v="90404.81"/>
    <n v="1.0663242830433184E-4"/>
    <n v="39197.856922364401"/>
    <m/>
    <m/>
    <n v="8895560424.8326187"/>
    <m/>
    <m/>
    <n v="14790421.755525989"/>
    <m/>
    <m/>
    <n v="15.753451098687137"/>
    <m/>
    <m/>
    <n v="176.50138852236145"/>
    <m/>
    <m/>
    <n v="30.127083174014775"/>
    <m/>
    <m/>
    <m/>
    <n v="34533.681906622092"/>
    <m/>
    <m/>
    <n v="888"/>
    <n v="0.92691903259726605"/>
    <n v="80253.05"/>
    <n v="441.86457521874451"/>
    <m/>
    <m/>
    <n v="1988.5180437867339"/>
    <n v="1.5291498181160672"/>
    <m/>
    <m/>
    <n v="1637509791.0696049"/>
    <m/>
    <m/>
    <m/>
    <n v="10.58126457213749"/>
    <m/>
    <m/>
    <m/>
    <n v="10.201586661850785"/>
    <m/>
    <m/>
    <m/>
    <m/>
    <m/>
    <n v="39197.856922364401"/>
    <m/>
  </r>
  <r>
    <x v="882"/>
    <n v="17"/>
    <n v="18.36"/>
    <n v="59458.99"/>
    <n v="54605.7"/>
    <n v="97817.31"/>
    <n v="89845.3"/>
    <n v="1.0663242830433184E-4"/>
    <n v="38653.641182403502"/>
    <m/>
    <m/>
    <n v="8647615998.4231377"/>
    <m/>
    <m/>
    <n v="14480083.253291031"/>
    <m/>
    <m/>
    <n v="15.862742456056139"/>
    <m/>
    <m/>
    <n v="175.4235855891925"/>
    <m/>
    <m/>
    <n v="30.315649123057092"/>
    <m/>
    <m/>
    <m/>
    <n v="34050.187992211911"/>
    <m/>
    <m/>
    <n v="889"/>
    <n v="0.92592592592592593"/>
    <n v="79780.12"/>
    <n v="439.22637557807417"/>
    <m/>
    <m/>
    <n v="2000.2363502990481"/>
    <n v="1.5380152654370736"/>
    <m/>
    <m/>
    <n v="1591716344.1400321"/>
    <m/>
    <m/>
    <m/>
    <n v="10.728545657002556"/>
    <m/>
    <m/>
    <m/>
    <n v="10.344785195666246"/>
    <m/>
    <m/>
    <m/>
    <m/>
    <m/>
    <n v="38653.641182403502"/>
    <m/>
  </r>
  <r>
    <x v="883"/>
    <n v="18"/>
    <n v="18.98"/>
    <n v="60312.3"/>
    <n v="55383.54"/>
    <n v="99391.74"/>
    <n v="91281.84"/>
    <n v="1.0663242830433184E-4"/>
    <n v="39207.412671018719"/>
    <m/>
    <m/>
    <n v="8894527144.9558296"/>
    <m/>
    <m/>
    <n v="14788980.809122736"/>
    <m/>
    <m/>
    <n v="15.749050740344119"/>
    <m/>
    <m/>
    <n v="178.24279021136758"/>
    <m/>
    <m/>
    <n v="29.833008637639288"/>
    <m/>
    <m/>
    <m/>
    <n v="34534.017501863607"/>
    <m/>
    <m/>
    <n v="890"/>
    <n v="0.94836670179135929"/>
    <n v="81340.58"/>
    <n v="447.7824613946878"/>
    <m/>
    <m/>
    <n v="1961.1127087804884"/>
    <n v="1.5077894977989565"/>
    <m/>
    <m/>
    <n v="1637008115.1651154"/>
    <m/>
    <m/>
    <m/>
    <n v="10.575228531407465"/>
    <m/>
    <m/>
    <m/>
    <n v="10.198137389100337"/>
    <m/>
    <m/>
    <m/>
    <m/>
    <m/>
    <n v="39207.412671018719"/>
    <m/>
  </r>
  <r>
    <x v="884"/>
    <n v="17.84"/>
    <n v="18.95"/>
    <n v="58847.89"/>
    <n v="54021.08"/>
    <n v="99053.26"/>
    <n v="90941.78"/>
    <n v="1.0719347496701559E-4"/>
    <n v="38252.640564638867"/>
    <m/>
    <m/>
    <n v="8458481184.3576546"/>
    <m/>
    <m/>
    <n v="14241817.55107514"/>
    <m/>
    <m/>
    <n v="15.940605603426308"/>
    <m/>
    <m/>
    <n v="177.62278796358731"/>
    <m/>
    <m/>
    <n v="29.950455406143551"/>
    <m/>
    <m/>
    <m/>
    <n v="33680.942028102247"/>
    <m/>
    <m/>
    <n v="891"/>
    <n v="0.94142480211081792"/>
    <n v="80244.649999999994"/>
    <n v="441.64586194984952"/>
    <m/>
    <m/>
    <n v="1987.5354641989259"/>
    <n v="1.5276699449109485"/>
    <m/>
    <m/>
    <n v="1556308495.9836421"/>
    <m/>
    <m/>
    <m/>
    <n v="10.833869996238116"/>
    <m/>
    <m/>
    <m/>
    <n v="10.451199509391804"/>
    <m/>
    <m/>
    <m/>
    <m/>
    <m/>
    <n v="38252.640564638867"/>
    <m/>
  </r>
  <r>
    <x v="885"/>
    <n v="18.489999999999998"/>
    <n v="19.34"/>
    <n v="60187.99"/>
    <n v="55245.48"/>
    <n v="100134.58"/>
    <n v="91924.800000000003"/>
    <n v="1.0719347496701559E-4"/>
    <n v="39122.78602165608"/>
    <m/>
    <m/>
    <n v="8842456055.9115467"/>
    <m/>
    <m/>
    <n v="14725512.330082634"/>
    <m/>
    <m/>
    <n v="15.759244450806486"/>
    <m/>
    <m/>
    <n v="179.55743789418614"/>
    <m/>
    <m/>
    <n v="29.62879096240567"/>
    <m/>
    <m/>
    <m/>
    <n v="34443.127296588129"/>
    <m/>
    <m/>
    <n v="892"/>
    <n v="0.95604963805584275"/>
    <n v="81776.759999999995"/>
    <n v="450.04305723210337"/>
    <m/>
    <m/>
    <n v="1949.5874768869517"/>
    <n v="1.498360113846684"/>
    <m/>
    <m/>
    <n v="1626801841.4681156"/>
    <m/>
    <m/>
    <m/>
    <n v="10.587824727172942"/>
    <m/>
    <m/>
    <m/>
    <n v="10.215037826605476"/>
    <m/>
    <m/>
    <m/>
    <m/>
    <m/>
    <n v="39122.78602165608"/>
    <m/>
  </r>
  <r>
    <x v="886"/>
    <n v="18.8"/>
    <n v="19.829999999999998"/>
    <n v="60942.7"/>
    <n v="55932.29"/>
    <n v="101528.37"/>
    <n v="93194.47"/>
    <n v="1.0719347496701559E-4"/>
    <n v="39612.389036728688"/>
    <m/>
    <m/>
    <n v="9062876059.4209862"/>
    <m/>
    <m/>
    <n v="14999607.478135962"/>
    <m/>
    <m/>
    <n v="15.660577269174363"/>
    <m/>
    <m/>
    <n v="182.05228877178763"/>
    <m/>
    <m/>
    <n v="29.221608021351546"/>
    <m/>
    <m/>
    <m/>
    <n v="34870.107338536443"/>
    <m/>
    <m/>
    <n v="893"/>
    <n v="0.94805849722642477"/>
    <n v="82557.97"/>
    <n v="454.30682386848258"/>
    <m/>
    <m/>
    <n v="1930.9631484980687"/>
    <n v="1.4839056622996536"/>
    <m/>
    <m/>
    <n v="1667194351.9533324"/>
    <m/>
    <m/>
    <m/>
    <n v="10.455710235579023"/>
    <m/>
    <m/>
    <m/>
    <n v="10.088753063644111"/>
    <m/>
    <m/>
    <m/>
    <m/>
    <m/>
    <n v="39612.389036728688"/>
    <m/>
  </r>
  <r>
    <x v="887"/>
    <n v="18.440000000000001"/>
    <n v="19.670000000000002"/>
    <n v="61446.99"/>
    <n v="56389.120000000003"/>
    <n v="101763.52"/>
    <n v="93400.33"/>
    <n v="1.0719347496701559E-4"/>
    <n v="39939.200624740537"/>
    <m/>
    <m/>
    <n v="9211490085.4057045"/>
    <m/>
    <m/>
    <n v="15182860.975797018"/>
    <m/>
    <m/>
    <n v="15.595917910945492"/>
    <m/>
    <m/>
    <n v="182.46949096829789"/>
    <m/>
    <m/>
    <n v="29.159106588493422"/>
    <m/>
    <m/>
    <m/>
    <n v="35153.685146796444"/>
    <m/>
    <m/>
    <n v="894"/>
    <n v="0.93746822572445343"/>
    <n v="82849.61"/>
    <n v="455.87608599201741"/>
    <m/>
    <m/>
    <n v="1924.1419282981537"/>
    <n v="1.4785235249569157"/>
    <m/>
    <m/>
    <n v="1694371051.9063625"/>
    <m/>
    <m/>
    <m/>
    <n v="10.369829656555941"/>
    <m/>
    <m/>
    <m/>
    <n v="10.007055145745115"/>
    <m/>
    <m/>
    <m/>
    <m/>
    <m/>
    <n v="39939.200624740537"/>
    <m/>
  </r>
  <r>
    <x v="888"/>
    <n v="16.91"/>
    <n v="18.53"/>
    <n v="58162.99"/>
    <n v="53369.39"/>
    <n v="98510.21"/>
    <n v="90404.37"/>
    <n v="1.0719347496701559E-4"/>
    <n v="37803.750581397675"/>
    <m/>
    <m/>
    <n v="8225419081.5594311"/>
    <m/>
    <m/>
    <n v="13962789.716432367"/>
    <m/>
    <m/>
    <n v="16.012787523370626"/>
    <m/>
    <m/>
    <n v="176.63175936454667"/>
    <m/>
    <m/>
    <n v="30.096542862896314"/>
    <m/>
    <m/>
    <m/>
    <n v="33269.98756460008"/>
    <m/>
    <m/>
    <n v="895"/>
    <n v="0.91257420399352396"/>
    <n v="79633.440000000002"/>
    <n v="438.14504769497506"/>
    <m/>
    <m/>
    <n v="1998.8359135267467"/>
    <n v="1.5357732860111719"/>
    <m/>
    <m/>
    <n v="1512847363.3438003"/>
    <m/>
    <m/>
    <m/>
    <n v="10.924642225352896"/>
    <m/>
    <m/>
    <m/>
    <n v="10.543689576929953"/>
    <m/>
    <m/>
    <m/>
    <m/>
    <m/>
    <n v="37803.750581397675"/>
    <m/>
  </r>
  <r>
    <x v="889"/>
    <n v="17.46"/>
    <n v="18.93"/>
    <n v="58956.65"/>
    <n v="54080.47"/>
    <n v="99464.38"/>
    <n v="91250.95"/>
    <n v="1.0719347496701559E-4"/>
    <n v="38316.796621430862"/>
    <m/>
    <m/>
    <n v="8446176300.0598059"/>
    <m/>
    <m/>
    <n v="14240404.891308319"/>
    <m/>
    <m/>
    <n v="15.903955363199215"/>
    <m/>
    <m/>
    <n v="178.32956920938449"/>
    <m/>
    <m/>
    <n v="29.820987749879055"/>
    <m/>
    <m/>
    <m/>
    <n v="33709.742186231873"/>
    <m/>
    <m/>
    <n v="896"/>
    <n v="0.92234548335974653"/>
    <n v="80403.899999999994"/>
    <n v="442.28051774073253"/>
    <m/>
    <m/>
    <n v="1979.4970137136056"/>
    <n v="1.520482072631685"/>
    <m/>
    <m/>
    <n v="1553003927.3165178"/>
    <m/>
    <m/>
    <m/>
    <n v="10.777579058837725"/>
    <m/>
    <m/>
    <m/>
    <n v="10.405399467295672"/>
    <m/>
    <m/>
    <m/>
    <m/>
    <m/>
    <n v="38316.796621430862"/>
    <m/>
  </r>
  <r>
    <x v="890"/>
    <n v="16.12"/>
    <n v="17.989999999999998"/>
    <n v="56030.09"/>
    <n v="51390.17"/>
    <n v="97381.14"/>
    <n v="89329.95"/>
    <n v="1.0957824637691793E-4"/>
    <n v="36413.894179858013"/>
    <m/>
    <m/>
    <n v="7606334895.2287331"/>
    <m/>
    <m/>
    <n v="13177350.934310611"/>
    <m/>
    <m/>
    <n v="16.298799519195565"/>
    <m/>
    <m/>
    <n v="174.59027344190579"/>
    <m/>
    <m/>
    <n v="30.45098461790467"/>
    <m/>
    <m/>
    <m/>
    <n v="32031.692461070877"/>
    <m/>
    <m/>
    <n v="897"/>
    <n v="0.89605336297943317"/>
    <n v="78409.679999999993"/>
    <n v="431.27716501548747"/>
    <m/>
    <m/>
    <n v="2028.593544288465"/>
    <n v="1.5580461639287781"/>
    <m/>
    <m/>
    <n v="1398444590.1763856"/>
    <m/>
    <m/>
    <m/>
    <n v="11.313196144832258"/>
    <m/>
    <m/>
    <m/>
    <n v="10.92379583379865"/>
    <m/>
    <m/>
    <m/>
    <m/>
    <m/>
    <n v="36413.894179858013"/>
    <m/>
  </r>
  <r>
    <x v="891"/>
    <n v="16.670000000000002"/>
    <n v="18.5"/>
    <n v="56182.1"/>
    <n v="51523.96"/>
    <n v="98468.74"/>
    <n v="90317.84"/>
    <n v="1.0957824637691793E-4"/>
    <n v="36511.795003207386"/>
    <m/>
    <m/>
    <n v="7646431996.1822519"/>
    <m/>
    <m/>
    <n v="13228364.334451579"/>
    <m/>
    <m/>
    <n v="16.276847404060703"/>
    <m/>
    <m/>
    <n v="176.53587796967105"/>
    <m/>
    <m/>
    <n v="30.11641661012921"/>
    <m/>
    <m/>
    <m/>
    <n v="32113.964594014324"/>
    <m/>
    <m/>
    <n v="898"/>
    <n v="0.9010810810810812"/>
    <n v="78877.8"/>
    <n v="433.81809173960767"/>
    <m/>
    <m/>
    <n v="2016.4824731815258"/>
    <n v="1.5485975334834441"/>
    <m/>
    <m/>
    <n v="1405678685.6758626"/>
    <m/>
    <m/>
    <m/>
    <n v="11.283217642753677"/>
    <m/>
    <m/>
    <m/>
    <n v="10.896147562123554"/>
    <m/>
    <m/>
    <m/>
    <m/>
    <m/>
    <n v="36511.795003207386"/>
    <m/>
  </r>
  <r>
    <x v="892"/>
    <n v="18.88"/>
    <n v="19.91"/>
    <n v="59823.96"/>
    <n v="54858.23"/>
    <n v="101201.82"/>
    <n v="92814.78"/>
    <n v="1.0957824637691793E-4"/>
    <n v="38877.630121872578"/>
    <m/>
    <m/>
    <n v="8636635025.0578594"/>
    <m/>
    <m/>
    <n v="14511945.987991467"/>
    <m/>
    <m/>
    <n v="15.749473600048708"/>
    <m/>
    <m/>
    <n v="181.43135085469618"/>
    <m/>
    <m/>
    <n v="29.285939592235099"/>
    <m/>
    <m/>
    <m/>
    <n v="34190.963459557315"/>
    <m/>
    <m/>
    <n v="899"/>
    <n v="0.94826720241084872"/>
    <n v="81834.47"/>
    <n v="450.0442658982297"/>
    <m/>
    <m/>
    <n v="1940.89627232423"/>
    <n v="1.4904083220458046"/>
    <m/>
    <m/>
    <n v="1587556553.6829717"/>
    <m/>
    <m/>
    <m/>
    <n v="10.552555272811988"/>
    <m/>
    <m/>
    <m/>
    <n v="10.191764956240039"/>
    <m/>
    <m/>
    <m/>
    <m/>
    <m/>
    <n v="38877.630121872578"/>
    <m/>
  </r>
  <r>
    <x v="893"/>
    <n v="17.73"/>
    <n v="19.239999999999998"/>
    <n v="58657.5"/>
    <n v="53782.58"/>
    <n v="101138.84"/>
    <n v="92746.85"/>
    <n v="1.0957824637691793E-4"/>
    <n v="38118.65652198319"/>
    <m/>
    <m/>
    <n v="8298478110.9749718"/>
    <m/>
    <m/>
    <n v="14084650.020197842"/>
    <m/>
    <m/>
    <n v="15.903161036279329"/>
    <m/>
    <m/>
    <n v="181.31402115753946"/>
    <m/>
    <m/>
    <n v="29.309501091765412"/>
    <m/>
    <m/>
    <m/>
    <n v="33519.384693830769"/>
    <m/>
    <m/>
    <n v="900"/>
    <n v="0.92151767151767161"/>
    <n v="81622.399999999994"/>
    <n v="448.84294896249804"/>
    <m/>
    <m/>
    <n v="1945.9260094566614"/>
    <n v="1.4941289931651685"/>
    <m/>
    <m/>
    <n v="1525248124.2160001"/>
    <m/>
    <m/>
    <m/>
    <n v="10.758966693658129"/>
    <m/>
    <m/>
    <m/>
    <n v="10.392357540055905"/>
    <m/>
    <m/>
    <m/>
    <m/>
    <m/>
    <n v="38118.65652198319"/>
    <m/>
  </r>
  <r>
    <x v="894"/>
    <n v="19.25"/>
    <n v="20.61"/>
    <n v="61673.48"/>
    <n v="56530.23"/>
    <n v="104960.04"/>
    <n v="96220.49"/>
    <n v="1.1687609053234738E-4"/>
    <n v="40075.663540676556"/>
    <m/>
    <m/>
    <n v="9148351846.0319557"/>
    <m/>
    <m/>
    <n v="15162454.136751659"/>
    <m/>
    <m/>
    <n v="15.494828326351177"/>
    <m/>
    <m/>
    <n v="188.15061391342911"/>
    <m/>
    <m/>
    <n v="28.218536842196713"/>
    <m/>
    <m/>
    <m/>
    <n v="35228.141532104804"/>
    <m/>
    <m/>
    <n v="901"/>
    <n v="0.93401261523532264"/>
    <n v="85016.06"/>
    <n v="467.39523948622212"/>
    <m/>
    <m/>
    <n v="1865.0191596059747"/>
    <n v="1.4315995589957915"/>
    <m/>
    <m/>
    <n v="1680922245.729553"/>
    <m/>
    <m/>
    <m/>
    <n v="10.207885052269203"/>
    <m/>
    <m/>
    <m/>
    <n v="9.8635794424812371"/>
    <m/>
    <m/>
    <m/>
    <m/>
    <m/>
    <n v="40075.663540676556"/>
    <m/>
  </r>
  <r>
    <x v="895"/>
    <n v="20.02"/>
    <n v="21.32"/>
    <n v="64460.06"/>
    <n v="59077.81"/>
    <n v="107918.81"/>
    <n v="98921.65"/>
    <n v="1.1687609053234738E-4"/>
    <n v="41885.37255904144"/>
    <m/>
    <m/>
    <n v="9973622186.9807911"/>
    <m/>
    <m/>
    <n v="16186870.815705907"/>
    <m/>
    <m/>
    <n v="15.145000246571426"/>
    <m/>
    <m/>
    <n v="193.44976665712716"/>
    <m/>
    <m/>
    <n v="27.428560034471133"/>
    <m/>
    <m/>
    <m/>
    <n v="36814.442306917415"/>
    <m/>
    <m/>
    <n v="902"/>
    <n v="0.93902439024390238"/>
    <n v="87468.72"/>
    <n v="480.84175083638257"/>
    <m/>
    <m/>
    <n v="1811.2145267871967"/>
    <n v="1.3901670170592419"/>
    <m/>
    <m/>
    <n v="1832364704.6241004"/>
    <m/>
    <m/>
    <m/>
    <n v="9.7474045432968115"/>
    <m/>
    <m/>
    <m/>
    <n v="9.4198218383350447"/>
    <m/>
    <m/>
    <m/>
    <m/>
    <m/>
    <n v="41885.37255904144"/>
    <m/>
  </r>
  <r>
    <x v="896"/>
    <n v="18.54"/>
    <n v="20.56"/>
    <n v="63681.86"/>
    <n v="58357.69"/>
    <n v="108205.93"/>
    <n v="99173.28"/>
    <n v="1.1687609053234738E-4"/>
    <n v="41378.698563756428"/>
    <m/>
    <m/>
    <n v="9731175667.9818954"/>
    <m/>
    <m/>
    <n v="15890374.205615778"/>
    <m/>
    <m/>
    <n v="15.236615278068513"/>
    <m/>
    <m/>
    <n v="193.95971381320169"/>
    <m/>
    <m/>
    <n v="27.360974862689947"/>
    <m/>
    <m/>
    <m/>
    <n v="36364.430357740181"/>
    <m/>
    <m/>
    <n v="903"/>
    <n v="0.90175097276264593"/>
    <n v="87676.479999999996"/>
    <n v="481.94623542381953"/>
    <m/>
    <m/>
    <n v="1806.9124410806114"/>
    <n v="1.3867335568735948"/>
    <m/>
    <m/>
    <n v="1787633798.768564"/>
    <m/>
    <m/>
    <m/>
    <n v="9.8657595292878479"/>
    <m/>
    <m/>
    <m/>
    <n v="9.5354050478306043"/>
    <m/>
    <m/>
    <m/>
    <m/>
    <m/>
    <n v="41378.698563756428"/>
    <m/>
  </r>
  <r>
    <x v="897"/>
    <n v="18.5"/>
    <n v="20.36"/>
    <n v="63743.72"/>
    <n v="58407.56"/>
    <n v="107692.04"/>
    <n v="98690.69"/>
    <n v="1.1687609053234738E-4"/>
    <n v="41417.883528303886"/>
    <m/>
    <m/>
    <n v="9748505997.0365982"/>
    <m/>
    <m/>
    <n v="15910206.892369948"/>
    <m/>
    <m/>
    <n v="15.229416512158096"/>
    <m/>
    <m/>
    <n v="193.03385624560309"/>
    <m/>
    <m/>
    <n v="27.496313402359352"/>
    <m/>
    <m/>
    <m/>
    <n v="36394.236922920914"/>
    <m/>
    <m/>
    <n v="904"/>
    <n v="0.90864440078585462"/>
    <n v="87300.87"/>
    <n v="479.84408578173009"/>
    <m/>
    <m/>
    <n v="1814.653335582698"/>
    <n v="1.392542368158747"/>
    <m/>
    <m/>
    <n v="1790628726.6374269"/>
    <m/>
    <m/>
    <m/>
    <n v="9.8568695623129532"/>
    <m/>
    <m/>
    <m/>
    <n v="9.5280176267174479"/>
    <m/>
    <m/>
    <m/>
    <m/>
    <m/>
    <n v="41417.883528303886"/>
    <m/>
  </r>
  <r>
    <x v="898"/>
    <n v="22.96"/>
    <n v="23.35"/>
    <n v="68119.63"/>
    <n v="62410.33"/>
    <n v="111372.56"/>
    <n v="102052.04"/>
    <n v="1.1687609053234738E-4"/>
    <n v="44260.079365620062"/>
    <m/>
    <m/>
    <n v="11085464026.031515"/>
    <m/>
    <m/>
    <n v="17545146.167056404"/>
    <m/>
    <m/>
    <n v="14.706902666847233"/>
    <m/>
    <m/>
    <n v="199.6261796367132"/>
    <m/>
    <m/>
    <n v="26.561926121172675"/>
    <m/>
    <m/>
    <m/>
    <n v="38887.040390820017"/>
    <m/>
    <m/>
    <n v="905"/>
    <n v="0.98329764453961455"/>
    <n v="91259.57"/>
    <n v="501.5636807263291"/>
    <m/>
    <m/>
    <n v="1732.3670060241125"/>
    <n v="1.3292708441961336"/>
    <m/>
    <m/>
    <n v="2035989813.7048006"/>
    <m/>
    <m/>
    <m/>
    <n v="9.180933804786461"/>
    <m/>
    <m/>
    <m/>
    <n v="8.8757553055073579"/>
    <m/>
    <m/>
    <m/>
    <m/>
    <m/>
    <n v="44260.079365620062"/>
    <m/>
  </r>
  <r>
    <x v="899"/>
    <n v="21.64"/>
    <n v="21.81"/>
    <n v="67221.179999999993"/>
    <n v="61565.3"/>
    <n v="111174.2"/>
    <n v="101834.5"/>
    <n v="1.0887678871207562E-4"/>
    <n v="43673.125179331641"/>
    <m/>
    <m/>
    <n v="10787332013.145077"/>
    <m/>
    <m/>
    <n v="17187069.063793305"/>
    <m/>
    <m/>
    <n v="14.804459796841691"/>
    <m/>
    <m/>
    <n v="199.25605917705647"/>
    <m/>
    <m/>
    <n v="26.62428832480839"/>
    <m/>
    <m/>
    <m/>
    <n v="38356.501338630049"/>
    <m/>
    <m/>
    <n v="906"/>
    <n v="0.99220541036221921"/>
    <n v="90682.68"/>
    <n v="498.27634867581355"/>
    <m/>
    <m/>
    <n v="1743.3180241157522"/>
    <n v="1.3372933461043952"/>
    <m/>
    <m/>
    <n v="1980655342.8104405"/>
    <m/>
    <m/>
    <m/>
    <n v="9.3039426612031111"/>
    <m/>
    <m/>
    <m/>
    <n v="8.9980884194219826"/>
    <m/>
    <m/>
    <m/>
    <m/>
    <m/>
    <n v="43673.125179331641"/>
    <m/>
  </r>
  <r>
    <x v="900"/>
    <n v="20.41"/>
    <n v="21.01"/>
    <n v="65174.16"/>
    <n v="59683.81"/>
    <n v="109660.28"/>
    <n v="100436.67"/>
    <n v="1.0887678871207562E-4"/>
    <n v="42342.158286444872"/>
    <m/>
    <m/>
    <n v="10128636068.059101"/>
    <m/>
    <m/>
    <n v="16398638.394117473"/>
    <m/>
    <m/>
    <n v="15.029999018076074"/>
    <m/>
    <m/>
    <n v="196.5378878250763"/>
    <m/>
    <m/>
    <n v="26.991686593978841"/>
    <m/>
    <m/>
    <m/>
    <n v="37182.996313866082"/>
    <m/>
    <m/>
    <n v="907"/>
    <n v="0.97144217039504988"/>
    <n v="88965.98"/>
    <n v="488.80538505287649"/>
    <m/>
    <m/>
    <n v="1776.3205120439818"/>
    <n v="1.3624802748003271"/>
    <m/>
    <m/>
    <n v="1859531520.1501162"/>
    <m/>
    <m/>
    <m/>
    <n v="9.5878327974697619"/>
    <m/>
    <m/>
    <m/>
    <n v="9.273744603132581"/>
    <m/>
    <m/>
    <m/>
    <m/>
    <m/>
    <n v="42342.158286444872"/>
    <m/>
  </r>
  <r>
    <x v="901"/>
    <n v="20.8"/>
    <n v="21.46"/>
    <n v="66479.039999999994"/>
    <n v="60872.27"/>
    <n v="110559.49"/>
    <n v="101249.31"/>
    <n v="1.0887678871207562E-4"/>
    <n v="43188.855797319527"/>
    <m/>
    <m/>
    <n v="10532681668.132036"/>
    <m/>
    <m/>
    <n v="16887878.634893402"/>
    <m/>
    <m/>
    <n v="14.879683144458252"/>
    <m/>
    <m/>
    <n v="198.14465921544152"/>
    <m/>
    <m/>
    <n v="26.775219747829087"/>
    <m/>
    <m/>
    <m/>
    <n v="37922.084348277567"/>
    <m/>
    <m/>
    <n v="908"/>
    <n v="0.96924510717614165"/>
    <n v="89951.07"/>
    <n v="494.17917101745667"/>
    <m/>
    <m/>
    <n v="1756.651919923607"/>
    <n v="1.3472662691297772"/>
    <m/>
    <m/>
    <n v="1933522585.86937"/>
    <m/>
    <m/>
    <m/>
    <n v="9.3964764271096684"/>
    <m/>
    <m/>
    <m/>
    <n v="9.0897336291171111"/>
    <m/>
    <m/>
    <m/>
    <m/>
    <m/>
    <n v="43188.855797319527"/>
    <m/>
  </r>
  <r>
    <x v="902"/>
    <n v="21.17"/>
    <n v="21.59"/>
    <n v="65874.429999999993"/>
    <n v="60312.02"/>
    <n v="110770.85"/>
    <n v="101431.85"/>
    <n v="1.0887678871207562E-4"/>
    <n v="42795.020592381079"/>
    <m/>
    <m/>
    <n v="10339460707.231028"/>
    <m/>
    <m/>
    <n v="16654170.986702425"/>
    <m/>
    <m/>
    <n v="14.947481462108149"/>
    <m/>
    <m/>
    <n v="198.51861778611536"/>
    <m/>
    <m/>
    <n v="26.728868747066137"/>
    <m/>
    <m/>
    <m/>
    <n v="37571.750943992418"/>
    <m/>
    <m/>
    <n v="909"/>
    <n v="0.98054654932839291"/>
    <n v="89771.5"/>
    <n v="493.15412784614534"/>
    <m/>
    <m/>
    <n v="1760.1587374107219"/>
    <n v="1.3498278585367549"/>
    <m/>
    <m/>
    <n v="1897867511.6084957"/>
    <m/>
    <m/>
    <m/>
    <n v="9.4825170879540472"/>
    <m/>
    <m/>
    <m/>
    <n v="9.1740522735633281"/>
    <m/>
    <m/>
    <m/>
    <m/>
    <m/>
    <n v="42795.020592381079"/>
    <m/>
  </r>
  <r>
    <x v="903"/>
    <n v="19.559999999999999"/>
    <n v="20.61"/>
    <n v="63195.82"/>
    <n v="57853.03"/>
    <n v="108942.38"/>
    <n v="99746.5"/>
    <n v="1.0887678871207562E-4"/>
    <n v="41053.872856718226"/>
    <m/>
    <m/>
    <n v="9496962087.9381943"/>
    <m/>
    <m/>
    <n v="15635129.702928158"/>
    <m/>
    <m/>
    <n v="15.25150493242417"/>
    <m/>
    <m/>
    <n v="195.23695404007987"/>
    <m/>
    <m/>
    <n v="27.174938141865958"/>
    <m/>
    <m/>
    <m/>
    <n v="36038.651176003026"/>
    <m/>
    <m/>
    <n v="910"/>
    <n v="0.9490538573508005"/>
    <n v="88233.68"/>
    <n v="484.66836280988412"/>
    <m/>
    <m/>
    <n v="1790.3109272434076"/>
    <n v="1.3728207758442728"/>
    <m/>
    <m/>
    <n v="1743052315.2310205"/>
    <m/>
    <m/>
    <m/>
    <n v="9.8686704912821011"/>
    <m/>
    <m/>
    <m/>
    <n v="9.5487752886714077"/>
    <m/>
    <m/>
    <m/>
    <m/>
    <m/>
    <n v="41053.872856718226"/>
    <m/>
  </r>
  <r>
    <x v="904"/>
    <n v="19.87"/>
    <n v="20.62"/>
    <n v="62141.21"/>
    <n v="56868.69"/>
    <n v="108647.51"/>
    <n v="99443.93"/>
    <n v="1.0943795122275723E-4"/>
    <n v="40365.814093552632"/>
    <m/>
    <m/>
    <n v="9175557968.6464233"/>
    <m/>
    <m/>
    <n v="15234553.730464481"/>
    <m/>
    <m/>
    <n v="15.379167391324225"/>
    <m/>
    <m/>
    <n v="194.69427124038518"/>
    <m/>
    <m/>
    <n v="27.263295271370172"/>
    <m/>
    <m/>
    <m/>
    <n v="35421.766580194017"/>
    <m/>
    <m/>
    <n v="911"/>
    <n v="0.96362754607177503"/>
    <n v="87977.68"/>
    <n v="483.14895894360802"/>
    <m/>
    <m/>
    <n v="1795.5053110362437"/>
    <n v="1.3764123561152903"/>
    <m/>
    <m/>
    <n v="1683567797.5725272"/>
    <m/>
    <m/>
    <m/>
    <n v="10.035178614450848"/>
    <m/>
    <m/>
    <m/>
    <n v="9.7133374517966082"/>
    <m/>
    <m/>
    <m/>
    <m/>
    <m/>
    <n v="40365.814093552632"/>
    <m/>
  </r>
  <r>
    <x v="905"/>
    <n v="21.07"/>
    <n v="21.46"/>
    <n v="64283.199999999997"/>
    <n v="58822.720000000001"/>
    <n v="111376.36"/>
    <n v="101930.73"/>
    <n v="1.0943795122275723E-4"/>
    <n v="41756.194142459317"/>
    <m/>
    <m/>
    <n v="9806739221.339798"/>
    <m/>
    <m/>
    <n v="16019211.550719989"/>
    <m/>
    <m/>
    <n v="15.114267067676353"/>
    <m/>
    <m/>
    <n v="199.57945195600098"/>
    <m/>
    <m/>
    <n v="26.583446374604087"/>
    <m/>
    <m/>
    <m/>
    <n v="36637.59465022412"/>
    <m/>
    <m/>
    <n v="912"/>
    <n v="0.98182665424044735"/>
    <n v="90643.04"/>
    <n v="497.74750678714696"/>
    <m/>
    <m/>
    <n v="1741.1089228179642"/>
    <n v="1.3345862284251113"/>
    <m/>
    <m/>
    <n v="1799203235.3361025"/>
    <m/>
    <m/>
    <m/>
    <n v="9.6899146962172953"/>
    <m/>
    <m/>
    <m/>
    <n v="9.3802630177642268"/>
    <m/>
    <m/>
    <m/>
    <m/>
    <m/>
    <n v="41756.194142459317"/>
    <m/>
  </r>
  <r>
    <x v="906"/>
    <n v="18.53"/>
    <n v="19.809999999999999"/>
    <n v="59215.88"/>
    <n v="54179.4"/>
    <n v="107375.32"/>
    <n v="98257.86"/>
    <n v="1.0943795122275723E-4"/>
    <n v="38463.69642575155"/>
    <m/>
    <m/>
    <n v="8259030217.1351194"/>
    <m/>
    <m/>
    <n v="14121960.247206872"/>
    <m/>
    <m/>
    <n v="15.71009827922164"/>
    <m/>
    <m/>
    <n v="192.40514757107539"/>
    <m/>
    <m/>
    <n v="27.543323113992475"/>
    <m/>
    <m/>
    <m/>
    <n v="33744.337024929649"/>
    <m/>
    <m/>
    <n v="913"/>
    <n v="0.93538616860171642"/>
    <n v="86761.13"/>
    <n v="476.39360014241691"/>
    <m/>
    <m/>
    <n v="1815.6742522528141"/>
    <n v="1.3916097476759937"/>
    <m/>
    <m/>
    <n v="1515102871.7379382"/>
    <m/>
    <m/>
    <m/>
    <n v="10.454325654758552"/>
    <m/>
    <m/>
    <m/>
    <n v="10.121451038008171"/>
    <m/>
    <m/>
    <m/>
    <m/>
    <m/>
    <n v="38463.69642575155"/>
    <m/>
  </r>
  <r>
    <x v="907"/>
    <n v="23.21"/>
    <n v="22.99"/>
    <n v="67623.78"/>
    <n v="61866.26"/>
    <n v="113693.02"/>
    <n v="104028.36"/>
    <n v="1.0943795122275723E-4"/>
    <n v="43923.979884478096"/>
    <m/>
    <m/>
    <n v="10603259127.304501"/>
    <m/>
    <m/>
    <n v="17126774.371899996"/>
    <m/>
    <m/>
    <n v="14.594980526799514"/>
    <m/>
    <m/>
    <n v="203.72082614057288"/>
    <m/>
    <m/>
    <n v="25.927633722558824"/>
    <m/>
    <m/>
    <m/>
    <n v="38530.56959690759"/>
    <m/>
    <m/>
    <n v="914"/>
    <n v="1.0095693779904307"/>
    <n v="92915.61"/>
    <n v="510.14717876318639"/>
    <m/>
    <m/>
    <n v="1686.8777408195849"/>
    <n v="1.2927720798676354"/>
    <m/>
    <m/>
    <n v="1944956582.838614"/>
    <m/>
    <m/>
    <m/>
    <n v="8.9706699560658816"/>
    <m/>
    <m/>
    <m/>
    <n v="8.6860700000006954"/>
    <m/>
    <m/>
    <m/>
    <m/>
    <m/>
    <n v="43923.979884478096"/>
    <m/>
  </r>
  <r>
    <x v="908"/>
    <n v="23.01"/>
    <n v="23.22"/>
    <n v="69536.160000000003"/>
    <n v="63609.05"/>
    <n v="118408.39"/>
    <n v="108331.51"/>
    <n v="1.0943795122275723E-4"/>
    <n v="45165.03540991366"/>
    <m/>
    <m/>
    <n v="11201372175.646723"/>
    <m/>
    <m/>
    <n v="17849871.935057901"/>
    <m/>
    <m/>
    <n v="14.388757686969752"/>
    <m/>
    <m/>
    <n v="212.16488792612395"/>
    <m/>
    <m/>
    <n v="24.856933739763733"/>
    <m/>
    <m/>
    <m/>
    <n v="39614.605401361696"/>
    <m/>
    <m/>
    <n v="915"/>
    <n v="0.99095607235142136"/>
    <n v="96338.27"/>
    <n v="528.89777256623609"/>
    <m/>
    <m/>
    <n v="1624.7395385477216"/>
    <n v="1.245033207541256"/>
    <m/>
    <m/>
    <n v="2054467299.2027297"/>
    <m/>
    <m/>
    <m/>
    <n v="8.7175576101522303"/>
    <m/>
    <m/>
    <m/>
    <n v="8.4419925492704611"/>
    <m/>
    <m/>
    <m/>
    <m/>
    <m/>
    <n v="45165.03540991366"/>
    <m/>
  </r>
  <r>
    <x v="909"/>
    <n v="24.31"/>
    <n v="24.05"/>
    <n v="72269.56"/>
    <n v="66088.570000000007"/>
    <n v="121408.06"/>
    <n v="111040.33"/>
    <n v="9.9061131074718034E-5"/>
    <n v="46936.996150755884"/>
    <m/>
    <m/>
    <n v="12076595936.079838"/>
    <m/>
    <m/>
    <n v="18891660.462550368"/>
    <m/>
    <m/>
    <n v="14.106403129379107"/>
    <m/>
    <m/>
    <n v="217.52380245392482"/>
    <m/>
    <m/>
    <n v="24.239901773149068"/>
    <m/>
    <m/>
    <m/>
    <n v="41154.502293007536"/>
    <m/>
    <m/>
    <n v="916"/>
    <n v="1.0108108108108107"/>
    <n v="98832.08"/>
    <n v="542.46171717086941"/>
    <m/>
    <m/>
    <n v="1582.6815722937536"/>
    <n v="1.212459440771452"/>
    <m/>
    <m/>
    <n v="2214412220.9774847"/>
    <m/>
    <m/>
    <m/>
    <n v="8.3765713038727547"/>
    <m/>
    <m/>
    <m/>
    <n v="8.1146819838338615"/>
    <m/>
    <m/>
    <m/>
    <m/>
    <m/>
    <n v="46936.996150755884"/>
    <m/>
  </r>
  <r>
    <x v="910"/>
    <n v="21.39"/>
    <n v="22.27"/>
    <n v="68621.429999999993"/>
    <n v="62745.91"/>
    <n v="118889.48"/>
    <n v="108725.83"/>
    <n v="9.9061131074718034E-5"/>
    <n v="44566.554150195218"/>
    <m/>
    <m/>
    <n v="10855548591.75432"/>
    <m/>
    <m/>
    <n v="17457804.681894697"/>
    <m/>
    <m/>
    <n v="14.462489592651998"/>
    <m/>
    <m/>
    <n v="213.00613131424711"/>
    <m/>
    <m/>
    <n v="24.746688958317282"/>
    <m/>
    <m/>
    <m/>
    <n v="39071.607477850113"/>
    <m/>
    <m/>
    <n v="917"/>
    <n v="0.96048495734171535"/>
    <n v="96397.01"/>
    <n v="529.05498422333835"/>
    <m/>
    <m/>
    <n v="1621.6764049052435"/>
    <n v="1.2422148048196042"/>
    <m/>
    <m/>
    <n v="1990341899.3231025"/>
    <m/>
    <m/>
    <m/>
    <n v="8.7998357476046021"/>
    <m/>
    <m/>
    <m/>
    <n v="8.525639530741536"/>
    <m/>
    <m/>
    <m/>
    <m/>
    <m/>
    <n v="44566.554150195218"/>
    <m/>
  </r>
  <r>
    <x v="911"/>
    <n v="26.49"/>
    <n v="25.38"/>
    <n v="76156.899999999994"/>
    <n v="69629.960000000006"/>
    <n v="127377.49"/>
    <n v="116477.44"/>
    <n v="9.9061131074718034E-5"/>
    <n v="49459.29935763195"/>
    <m/>
    <m/>
    <n v="13238253873.326229"/>
    <m/>
    <m/>
    <n v="20330145.077181138"/>
    <m/>
    <m/>
    <n v="13.668509193642388"/>
    <m/>
    <m/>
    <n v="228.20795231067146"/>
    <m/>
    <m/>
    <n v="22.983799952077906"/>
    <m/>
    <m/>
    <m/>
    <n v="43356.764028128033"/>
    <m/>
    <m/>
    <n v="918"/>
    <n v="1.0437352245862883"/>
    <n v="104324.09"/>
    <n v="572.51641087845826"/>
    <m/>
    <m/>
    <n v="1488.3200010520925"/>
    <n v="1.1399548496044767"/>
    <m/>
    <m/>
    <n v="2426993377.8344183"/>
    <m/>
    <m/>
    <m/>
    <n v="7.8340133607551881"/>
    <m/>
    <m/>
    <m/>
    <n v="7.5907361215428608"/>
    <m/>
    <m/>
    <m/>
    <m/>
    <m/>
    <n v="49459.29935763195"/>
    <m/>
  </r>
  <r>
    <x v="912"/>
    <n v="26.16"/>
    <n v="25.56"/>
    <n v="75838.399999999994"/>
    <n v="69331.86"/>
    <n v="126056.21"/>
    <n v="115257.68"/>
    <n v="9.9061131074718034E-5"/>
    <n v="49251.251925406155"/>
    <m/>
    <m/>
    <n v="13125609416.694292"/>
    <m/>
    <m/>
    <n v="20198908.158780407"/>
    <m/>
    <m/>
    <n v="13.697148811378103"/>
    <m/>
    <m/>
    <n v="225.83525642957323"/>
    <m/>
    <m/>
    <n v="23.225929588901366"/>
    <m/>
    <m/>
    <m/>
    <n v="43169.639752596675"/>
    <m/>
    <m/>
    <n v="919"/>
    <n v="1.023474178403756"/>
    <n v="103684.66"/>
    <n v="568.96287670603533"/>
    <m/>
    <m/>
    <n v="1497.4423088361598"/>
    <n v="1.1468332112260027"/>
    <m/>
    <m/>
    <n v="2406131388.6666389"/>
    <m/>
    <m/>
    <m/>
    <n v="7.8671859290269683"/>
    <m/>
    <m/>
    <m/>
    <n v="7.6237068154195509"/>
    <m/>
    <m/>
    <m/>
    <m/>
    <m/>
    <n v="49251.251925406155"/>
    <m/>
  </r>
  <r>
    <x v="913"/>
    <n v="28.5"/>
    <n v="27.04"/>
    <n v="80198.55"/>
    <n v="73311.070000000007"/>
    <n v="129554.16"/>
    <n v="118444.56"/>
    <n v="9.9061131074718034E-5"/>
    <n v="52081.566567654932"/>
    <m/>
    <m/>
    <n v="14633051277.977564"/>
    <m/>
    <m/>
    <n v="21937103.133998055"/>
    <m/>
    <m/>
    <n v="13.30348256393529"/>
    <m/>
    <m/>
    <n v="232.09632856155386"/>
    <m/>
    <m/>
    <n v="22.585133479671999"/>
    <m/>
    <m/>
    <m/>
    <n v="45645.712382290796"/>
    <m/>
    <m/>
    <n v="920"/>
    <n v="1.0539940828402368"/>
    <n v="107699.31"/>
    <n v="590.94686332072945"/>
    <m/>
    <m/>
    <n v="1439.4616319918796"/>
    <n v="1.102323546753748"/>
    <m/>
    <m/>
    <n v="2682234427.1943774"/>
    <m/>
    <m/>
    <m/>
    <n v="7.4153138570144268"/>
    <m/>
    <m/>
    <m/>
    <n v="7.1866003698526146"/>
    <m/>
    <m/>
    <m/>
    <m/>
    <m/>
    <n v="52081.566567654932"/>
    <m/>
  </r>
  <r>
    <x v="914"/>
    <n v="31.09"/>
    <n v="27.54"/>
    <n v="81407.47"/>
    <n v="74394.38"/>
    <n v="129978.28"/>
    <n v="118797.1"/>
    <n v="9.9061131074718034E-5"/>
    <n v="52862.781547896426"/>
    <m/>
    <m/>
    <n v="15067947629.218967"/>
    <m/>
    <m/>
    <n v="22421079.713930592"/>
    <m/>
    <m/>
    <n v="13.203399720021938"/>
    <m/>
    <m/>
    <n v="232.83910653748114"/>
    <m/>
    <m/>
    <n v="22.522104427818732"/>
    <m/>
    <m/>
    <m/>
    <n v="46315.369593163123"/>
    <m/>
    <m/>
    <n v="921"/>
    <n v="1.1289034132171387"/>
    <n v="108286.72"/>
    <n v="594.03081466077822"/>
    <m/>
    <m/>
    <n v="1431.6105681619595"/>
    <n v="1.095999546916298"/>
    <m/>
    <m/>
    <n v="2761225454.0163612"/>
    <m/>
    <m/>
    <m/>
    <n v="7.3047177868312581"/>
    <m/>
    <m/>
    <m/>
    <n v="7.0817233557887329"/>
    <m/>
    <m/>
    <m/>
    <m/>
    <m/>
    <n v="52862.781547896426"/>
    <m/>
  </r>
  <r>
    <x v="915"/>
    <n v="24.1"/>
    <n v="24.66"/>
    <n v="75053.149999999994"/>
    <n v="68580.100000000006"/>
    <n v="125458.34"/>
    <n v="114654.21"/>
    <n v="9.5697802015015654E-5"/>
    <n v="48735.349848178819"/>
    <m/>
    <m/>
    <n v="12713323800.59502"/>
    <m/>
    <m/>
    <n v="19791939.275112208"/>
    <m/>
    <m/>
    <n v="13.718734249483553"/>
    <m/>
    <m/>
    <n v="224.73674455636888"/>
    <m/>
    <m/>
    <n v="23.308901122071646"/>
    <m/>
    <m/>
    <m/>
    <n v="42694.111248634967"/>
    <m/>
    <m/>
    <n v="922"/>
    <n v="0.9772911597729117"/>
    <n v="102324.34"/>
    <n v="561.2790277204341"/>
    <m/>
    <m/>
    <n v="1510.4365425695091"/>
    <n v="1.1562368123601225"/>
    <m/>
    <m/>
    <n v="2329540746.1837955"/>
    <m/>
    <m/>
    <m/>
    <n v="7.8752499421468185"/>
    <m/>
    <m/>
    <m/>
    <n v="7.6356681825493533"/>
    <m/>
    <m/>
    <m/>
    <m/>
    <m/>
    <n v="48735.349848178819"/>
    <m/>
  </r>
  <r>
    <x v="916"/>
    <n v="25.94"/>
    <n v="25.65"/>
    <n v="76253.38"/>
    <n v="69670.25"/>
    <n v="124918.23"/>
    <n v="114149.64"/>
    <n v="9.5697802015015654E-5"/>
    <n v="49513.505247377696"/>
    <m/>
    <m/>
    <n v="13118168395.012754"/>
    <m/>
    <m/>
    <n v="20263175.727097888"/>
    <m/>
    <m/>
    <n v="13.609082443705534"/>
    <m/>
    <m/>
    <n v="223.76377535961851"/>
    <m/>
    <m/>
    <n v="23.412853406897987"/>
    <m/>
    <m/>
    <m/>
    <n v="43371.265102485049"/>
    <m/>
    <m/>
    <n v="923"/>
    <n v="1.0113060428849903"/>
    <n v="102773.86"/>
    <n v="563.70075838559751"/>
    <m/>
    <m/>
    <n v="1503.8010594125608"/>
    <n v="1.1510482369654094"/>
    <m/>
    <m/>
    <n v="2403520557.1273727"/>
    <m/>
    <m/>
    <m/>
    <n v="7.7497039232663614"/>
    <m/>
    <m/>
    <m/>
    <n v="7.5147326951286528"/>
    <m/>
    <m/>
    <m/>
    <m/>
    <m/>
    <n v="49513.505247377696"/>
    <m/>
  </r>
  <r>
    <x v="917"/>
    <n v="28.06"/>
    <n v="27.44"/>
    <n v="81231.960000000006"/>
    <n v="74212.350000000006"/>
    <n v="128851.96"/>
    <n v="117733.34"/>
    <n v="9.5697802015015654E-5"/>
    <n v="52744.953798790921"/>
    <m/>
    <m/>
    <n v="14829375541.050308"/>
    <m/>
    <m/>
    <n v="22243990.058660194"/>
    <m/>
    <m/>
    <n v="13.164870301289856"/>
    <m/>
    <m/>
    <n v="230.80456707926976"/>
    <m/>
    <m/>
    <n v="22.679144054878307"/>
    <m/>
    <m/>
    <m/>
    <n v="46197.21166818394"/>
    <m/>
    <m/>
    <n v="924"/>
    <n v="1.0225947521865888"/>
    <n v="107535.99"/>
    <n v="589.77434457695529"/>
    <m/>
    <m/>
    <n v="1434.1209273336417"/>
    <n v="1.0976092039171232"/>
    <m/>
    <m/>
    <n v="2716820462.047946"/>
    <m/>
    <m/>
    <m/>
    <n v="7.2441303408921076"/>
    <m/>
    <m/>
    <m/>
    <n v="7.0252277377841654"/>
    <m/>
    <m/>
    <m/>
    <m/>
    <m/>
    <n v="52744.953798790921"/>
    <m/>
  </r>
  <r>
    <x v="918"/>
    <n v="25.49"/>
    <n v="26.44"/>
    <n v="80070.37"/>
    <n v="73144.039999999994"/>
    <n v="131123.84"/>
    <n v="119797.91"/>
    <n v="9.5697802015015654E-5"/>
    <n v="51989.450790205694"/>
    <m/>
    <m/>
    <n v="14403155750.785696"/>
    <m/>
    <m/>
    <n v="21762942.856707759"/>
    <m/>
    <m/>
    <n v="13.259027107215976"/>
    <m/>
    <m/>
    <n v="234.86831850537689"/>
    <m/>
    <m/>
    <n v="22.282751118097991"/>
    <m/>
    <m/>
    <m/>
    <n v="45530.600869474125"/>
    <m/>
    <m/>
    <n v="925"/>
    <n v="0.96406959152798777"/>
    <n v="107932.72"/>
    <n v="591.90396443437112"/>
    <m/>
    <m/>
    <n v="1428.8300587090903"/>
    <n v="1.093456156604373"/>
    <m/>
    <m/>
    <n v="2638512583.4516201"/>
    <m/>
    <m/>
    <m/>
    <n v="7.3480696091073776"/>
    <m/>
    <m/>
    <m/>
    <n v="7.1267764885076916"/>
    <m/>
    <m/>
    <m/>
    <m/>
    <m/>
    <n v="51989.450790205694"/>
    <m/>
  </r>
  <r>
    <x v="919"/>
    <n v="26.01"/>
    <n v="25.66"/>
    <n v="81299.7"/>
    <n v="74246.02"/>
    <n v="134462.76"/>
    <n v="122814.03"/>
    <n v="9.4576923533651325E-5"/>
    <n v="52783.789708859491"/>
    <m/>
    <m/>
    <n v="14839346150.065849"/>
    <m/>
    <m/>
    <n v="22252510.195347678"/>
    <m/>
    <m/>
    <n v="13.157363074718372"/>
    <m/>
    <m/>
    <n v="240.83135625255991"/>
    <m/>
    <m/>
    <n v="21.725497364013815"/>
    <m/>
    <m/>
    <m/>
    <n v="46211.72599899854"/>
    <m/>
    <m/>
    <n v="926"/>
    <n v="1.0136399064692128"/>
    <n v="110095.43"/>
    <n v="603.6228659951837"/>
    <m/>
    <m/>
    <n v="1400.1997688741753"/>
    <n v="1.0712412454061451"/>
    <m/>
    <m/>
    <n v="2717740888.803617"/>
    <m/>
    <m/>
    <m/>
    <n v="7.2363532056928781"/>
    <m/>
    <m/>
    <m/>
    <n v="7.0206416958408164"/>
    <m/>
    <m/>
    <m/>
    <m/>
    <m/>
    <n v="52783.789708859491"/>
    <m/>
  </r>
  <r>
    <x v="920"/>
    <n v="24.88"/>
    <n v="26.09"/>
    <n v="79093.61"/>
    <n v="72224.31"/>
    <n v="133598.75"/>
    <n v="122013.25"/>
    <n v="9.4576923533651325E-5"/>
    <n v="51350.234743630514"/>
    <m/>
    <m/>
    <n v="14031891746.707392"/>
    <m/>
    <m/>
    <n v="21342891.268126264"/>
    <m/>
    <m/>
    <n v="13.335896881615536"/>
    <m/>
    <m/>
    <n v="239.27802479068535"/>
    <m/>
    <m/>
    <n v="21.868412703279866"/>
    <m/>
    <m/>
    <m/>
    <n v="44951.819078069842"/>
    <m/>
    <m/>
    <n v="927"/>
    <n v="0.9536220774243005"/>
    <n v="109035.45"/>
    <n v="597.76460970116671"/>
    <m/>
    <m/>
    <n v="1413.6806531489472"/>
    <n v="1.0814524477052256"/>
    <m/>
    <m/>
    <n v="2569646791.507822"/>
    <m/>
    <m/>
    <m/>
    <n v="7.4330520010915668"/>
    <m/>
    <m/>
    <m/>
    <n v="7.2122282391962109"/>
    <m/>
    <m/>
    <m/>
    <m/>
    <m/>
    <n v="51350.234743630514"/>
    <m/>
  </r>
  <r>
    <x v="921"/>
    <n v="26.84"/>
    <n v="27.42"/>
    <n v="81004.41"/>
    <n v="73962.33"/>
    <n v="135348.22"/>
    <n v="123599.47"/>
    <n v="9.4576923533651325E-5"/>
    <n v="52589.508090688556"/>
    <m/>
    <m/>
    <n v="14707950268.816246"/>
    <m/>
    <m/>
    <n v="22112545.379913785"/>
    <m/>
    <m/>
    <n v="13.17484245697408"/>
    <m/>
    <m/>
    <n v="242.40544958728793"/>
    <m/>
    <m/>
    <n v="21.585357822512403"/>
    <m/>
    <m/>
    <m/>
    <n v="46031.943531780547"/>
    <m/>
    <m/>
    <n v="928"/>
    <n v="0.97884755652808164"/>
    <n v="110432.81"/>
    <n v="605.37807787969075"/>
    <m/>
    <m/>
    <n v="1395.5634188230081"/>
    <n v="1.0674917313180123"/>
    <m/>
    <m/>
    <n v="2693229001.8339658"/>
    <m/>
    <m/>
    <m/>
    <n v="7.2538437099078292"/>
    <m/>
    <m/>
    <m/>
    <n v="7.0390771219246338"/>
    <m/>
    <m/>
    <m/>
    <m/>
    <m/>
    <n v="52589.508090688556"/>
    <m/>
  </r>
  <r>
    <x v="922"/>
    <n v="25.96"/>
    <n v="25.97"/>
    <n v="78179.199999999997"/>
    <n v="71368.740000000005"/>
    <n v="133276.15"/>
    <n v="121683.88"/>
    <n v="9.4576923533651325E-5"/>
    <n v="50752.856195616863"/>
    <m/>
    <m/>
    <n v="13677792072.313938"/>
    <m/>
    <m/>
    <n v="20948023.615009498"/>
    <m/>
    <m/>
    <n v="13.404627361437424"/>
    <m/>
    <m/>
    <n v="238.68278109863368"/>
    <m/>
    <m/>
    <n v="21.922420462671848"/>
    <m/>
    <m/>
    <m/>
    <n v="44414.673435609257"/>
    <m/>
    <m/>
    <n v="929"/>
    <n v="0.99961494031574905"/>
    <n v="108410.03"/>
    <n v="594.19666187430778"/>
    <m/>
    <m/>
    <n v="1421.1257292661346"/>
    <n v="1.0868387234697685"/>
    <m/>
    <m/>
    <n v="2504176720.610209"/>
    <m/>
    <m/>
    <m/>
    <n v="7.5075102566220826"/>
    <m/>
    <m/>
    <m/>
    <n v="7.2867511884031195"/>
    <m/>
    <m/>
    <m/>
    <m/>
    <m/>
    <n v="50752.856195616863"/>
    <m/>
  </r>
  <r>
    <x v="923"/>
    <n v="28.91"/>
    <n v="28.44"/>
    <n v="82463.56"/>
    <n v="75259.63"/>
    <n v="134639"/>
    <n v="122893.66"/>
    <n v="8.8554181024269596E-5"/>
    <n v="53530.287529165784"/>
    <m/>
    <m/>
    <n v="15171140047.560398"/>
    <m/>
    <m/>
    <n v="22658803.252771132"/>
    <m/>
    <m/>
    <n v="13.037461521959548"/>
    <m/>
    <m/>
    <n v="241.1058561523997"/>
    <m/>
    <m/>
    <n v="21.707825896236155"/>
    <m/>
    <m/>
    <m/>
    <n v="46831.179569961081"/>
    <m/>
    <m/>
    <n v="930"/>
    <n v="1.0165260196905765"/>
    <n v="110580.45"/>
    <n v="605.95079560170086"/>
    <m/>
    <m/>
    <n v="1392.6741210033772"/>
    <n v="1.0647768364919097"/>
    <m/>
    <m/>
    <n v="2776942011.0463548"/>
    <m/>
    <m/>
    <m/>
    <n v="7.0972231031031647"/>
    <m/>
    <m/>
    <m/>
    <n v="6.8906815436765285"/>
    <m/>
    <m/>
    <m/>
    <m/>
    <m/>
    <n v="53530.287529165784"/>
    <m/>
  </r>
  <r>
    <x v="924"/>
    <n v="26.28"/>
    <n v="26.59"/>
    <n v="80554.25"/>
    <n v="73510.45"/>
    <n v="133044.85999999999"/>
    <n v="121427.71"/>
    <n v="8.8554181024269596E-5"/>
    <n v="52289.6054940049"/>
    <m/>
    <m/>
    <n v="14466553594.592619"/>
    <m/>
    <m/>
    <n v="21868114.395811349"/>
    <m/>
    <m/>
    <n v="13.188373274393642"/>
    <m/>
    <m/>
    <n v="238.24532790386897"/>
    <m/>
    <m/>
    <n v="21.96790276938151"/>
    <m/>
    <m/>
    <m/>
    <n v="45741.13716104257"/>
    <m/>
    <m/>
    <n v="931"/>
    <n v="0.9883414817600602"/>
    <n v="109345.12"/>
    <n v="599.13473772125315"/>
    <m/>
    <m/>
    <n v="1408.2321343945246"/>
    <n v="1.0765697405955192"/>
    <m/>
    <m/>
    <n v="2647769728.2192783"/>
    <m/>
    <m/>
    <m/>
    <n v="7.2618381166815524"/>
    <m/>
    <m/>
    <m/>
    <n v="7.0511979651166996"/>
    <m/>
    <m/>
    <m/>
    <m/>
    <m/>
    <n v="52289.6054940049"/>
    <m/>
  </r>
  <r>
    <x v="925"/>
    <n v="24.11"/>
    <n v="24.25"/>
    <n v="74378.13"/>
    <n v="67867.87"/>
    <n v="125870.37"/>
    <n v="114868.93"/>
    <n v="8.8554181024269596E-5"/>
    <n v="48279.367537515209"/>
    <m/>
    <m/>
    <n v="12246211451.519505"/>
    <m/>
    <m/>
    <n v="19349604.280927159"/>
    <m/>
    <m/>
    <n v="13.693916604142125"/>
    <m/>
    <m/>
    <n v="225.3923703562271"/>
    <m/>
    <m/>
    <n v="23.15566814275801"/>
    <m/>
    <m/>
    <m/>
    <n v="42228.626230858717"/>
    <m/>
    <m/>
    <n v="932"/>
    <n v="0.99422680412371134"/>
    <n v="102740.2"/>
    <n v="562.9004423216951"/>
    <m/>
    <m/>
    <n v="1493.2954695402088"/>
    <n v="1.1414910098005802"/>
    <m/>
    <m/>
    <n v="2241214508.4773827"/>
    <m/>
    <m/>
    <m/>
    <n v="7.8188845118136863"/>
    <m/>
    <m/>
    <m/>
    <n v="7.5928315678082976"/>
    <m/>
    <m/>
    <m/>
    <m/>
    <m/>
    <n v="48279.367537515209"/>
    <m/>
  </r>
  <r>
    <x v="926"/>
    <n v="23.97"/>
    <n v="24.5"/>
    <n v="75141.009999999995"/>
    <n v="68557.97"/>
    <n v="126334.24"/>
    <n v="115282.08"/>
    <n v="8.8554181024269596E-5"/>
    <n v="48773.369015997218"/>
    <m/>
    <m/>
    <n v="12495799097.240532"/>
    <m/>
    <m/>
    <n v="19644070.783291418"/>
    <m/>
    <m/>
    <n v="13.62367887227893"/>
    <m/>
    <m/>
    <n v="226.21749260250823"/>
    <m/>
    <m/>
    <n v="23.073573759718961"/>
    <m/>
    <m/>
    <m/>
    <n v="42656.531761091101"/>
    <m/>
    <m/>
    <n v="933"/>
    <n v="0.97836734693877547"/>
    <n v="103035.03"/>
    <n v="564.47169963113834"/>
    <m/>
    <m/>
    <n v="1489.0102111575648"/>
    <n v="1.1381074159386173"/>
    <m/>
    <m/>
    <n v="2286716072.6880322"/>
    <m/>
    <m/>
    <m/>
    <n v="7.7390193835341741"/>
    <m/>
    <m/>
    <m/>
    <n v="7.516013039943358"/>
    <m/>
    <m/>
    <m/>
    <m/>
    <m/>
    <n v="48773.369015997218"/>
    <m/>
  </r>
  <r>
    <x v="927"/>
    <n v="22.87"/>
    <n v="23.93"/>
    <n v="73378.240000000005"/>
    <n v="66943.56"/>
    <n v="124515.44"/>
    <n v="113612.19"/>
    <n v="8.8554181024269596E-5"/>
    <n v="47628.009136936831"/>
    <m/>
    <m/>
    <n v="11907810585.255865"/>
    <m/>
    <m/>
    <n v="18949561.344051529"/>
    <m/>
    <m/>
    <n v="13.783461638966493"/>
    <m/>
    <m/>
    <n v="222.95526376224936"/>
    <m/>
    <m/>
    <n v="23.409007384823788"/>
    <m/>
    <m/>
    <m/>
    <n v="41650.599243960263"/>
    <m/>
    <m/>
    <n v="934"/>
    <n v="0.95570413706644386"/>
    <n v="101864.2"/>
    <n v="558.01379804374403"/>
    <m/>
    <m/>
    <n v="1505.9304549380499"/>
    <n v="1.1509310926653591"/>
    <m/>
    <m/>
    <n v="2178947000.7362585"/>
    <m/>
    <m/>
    <m/>
    <n v="7.9208896580706805"/>
    <m/>
    <m/>
    <m/>
    <n v="7.6933975856585715"/>
    <m/>
    <m/>
    <m/>
    <m/>
    <m/>
    <n v="47628.009136936831"/>
    <m/>
  </r>
  <r>
    <x v="928"/>
    <n v="23.61"/>
    <n v="24.3"/>
    <n v="73800.55"/>
    <n v="67311.05"/>
    <n v="124423.19"/>
    <n v="113497.84"/>
    <n v="8.4494214696473335E-5"/>
    <n v="47898.616173926835"/>
    <m/>
    <m/>
    <n v="12039966615.088856"/>
    <m/>
    <m/>
    <n v="19103666.749987632"/>
    <m/>
    <m/>
    <n v="13.743765091085393"/>
    <m/>
    <m/>
    <n v="222.77378560581525"/>
    <m/>
    <m/>
    <n v="23.43590826881746"/>
    <m/>
    <m/>
    <m/>
    <n v="41874.862068087445"/>
    <m/>
    <m/>
    <n v="935"/>
    <n v="0.97160493827160488"/>
    <n v="101799.25"/>
    <n v="557.52738157580006"/>
    <m/>
    <m/>
    <n v="1506.8906566875187"/>
    <n v="1.151337458458501"/>
    <m/>
    <m/>
    <n v="2202647182.8762479"/>
    <m/>
    <m/>
    <m/>
    <n v="7.876306912992618"/>
    <m/>
    <m/>
    <m/>
    <n v="7.6523480212166008"/>
    <m/>
    <m/>
    <m/>
    <m/>
    <m/>
    <n v="47898.616173926835"/>
    <m/>
  </r>
  <r>
    <x v="929"/>
    <n v="23.79"/>
    <n v="24.65"/>
    <n v="74483.240000000005"/>
    <n v="67928.02"/>
    <n v="127343.54"/>
    <n v="116152.17"/>
    <n v="8.4494214696473335E-5"/>
    <n v="48340.522289875211"/>
    <m/>
    <m/>
    <n v="12261163886.391672"/>
    <m/>
    <m/>
    <n v="19365669.132578548"/>
    <m/>
    <m/>
    <n v="13.680159284437012"/>
    <m/>
    <m/>
    <n v="227.99697344041385"/>
    <m/>
    <m/>
    <n v="22.888909116958882"/>
    <m/>
    <m/>
    <m/>
    <n v="42257.211784624924"/>
    <m/>
    <m/>
    <n v="936"/>
    <n v="0.96511156186612579"/>
    <n v="103548.41"/>
    <n v="567.06278410552056"/>
    <m/>
    <m/>
    <n v="1480.9985910676685"/>
    <n v="1.1314474008802735"/>
    <m/>
    <m/>
    <n v="2242950322.2745986"/>
    <m/>
    <m/>
    <m/>
    <n v="7.8037495654954112"/>
    <m/>
    <m/>
    <m/>
    <n v="7.5825671647275588"/>
    <m/>
    <m/>
    <m/>
    <m/>
    <m/>
    <n v="48340.522289875211"/>
    <m/>
  </r>
  <r>
    <x v="930"/>
    <n v="22.53"/>
    <n v="23.33"/>
    <n v="70971.12"/>
    <n v="64719.26"/>
    <n v="123695.47"/>
    <n v="112814.89"/>
    <n v="8.4494214696473335E-5"/>
    <n v="46059.99086018822"/>
    <m/>
    <m/>
    <n v="11103222976.582415"/>
    <m/>
    <m/>
    <n v="17992879.740514431"/>
    <m/>
    <m/>
    <n v="14.002635544659761"/>
    <m/>
    <m/>
    <n v="221.46003730054284"/>
    <m/>
    <m/>
    <n v="23.547671083789378"/>
    <m/>
    <m/>
    <m/>
    <n v="40259.676721635187"/>
    <m/>
    <m/>
    <n v="937"/>
    <n v="0.96570938705529374"/>
    <n v="100578.49"/>
    <n v="550.75558568141525"/>
    <m/>
    <m/>
    <n v="1523.4757989319294"/>
    <n v="1.1637886376009385"/>
    <m/>
    <m/>
    <n v="2030978476.4358869"/>
    <m/>
    <m/>
    <m/>
    <n v="8.1719997208436581"/>
    <m/>
    <m/>
    <m/>
    <n v="7.9411270632203452"/>
    <m/>
    <m/>
    <m/>
    <m/>
    <m/>
    <n v="46059.99086018822"/>
    <m/>
  </r>
  <r>
    <x v="931"/>
    <n v="20.96"/>
    <n v="22.1"/>
    <n v="67387.600000000006"/>
    <n v="61445.95"/>
    <n v="119283.61"/>
    <n v="108781.58"/>
    <n v="8.4494214696473335E-5"/>
    <n v="43733.233414238348"/>
    <m/>
    <m/>
    <n v="9980478296.5623474"/>
    <m/>
    <m/>
    <n v="16627278.924499055"/>
    <m/>
    <m/>
    <n v="14.356092621553135"/>
    <m/>
    <m/>
    <n v="213.55599029052351"/>
    <m/>
    <m/>
    <n v="24.390696108447614"/>
    <m/>
    <m/>
    <m/>
    <n v="38222.127909746465"/>
    <m/>
    <m/>
    <n v="938"/>
    <n v="0.94841628959276014"/>
    <n v="96521.77"/>
    <n v="528.50021038832688"/>
    <m/>
    <m/>
    <n v="1584.9234776855392"/>
    <n v="1.2106139697701364"/>
    <m/>
    <m/>
    <n v="1825475111.3130958"/>
    <m/>
    <m/>
    <m/>
    <n v="8.5849155901470429"/>
    <m/>
    <m/>
    <m/>
    <n v="8.3431622833048245"/>
    <m/>
    <m/>
    <m/>
    <m/>
    <m/>
    <n v="43733.233414238348"/>
    <m/>
  </r>
  <r>
    <x v="932"/>
    <n v="20.85"/>
    <n v="22.18"/>
    <n v="68347.83"/>
    <n v="62316.33"/>
    <n v="119994.18"/>
    <n v="109420.4"/>
    <n v="8.4494214696473335E-5"/>
    <n v="44355.32232243022"/>
    <m/>
    <m/>
    <n v="10263627864.525583"/>
    <m/>
    <m/>
    <n v="16979994.047822565"/>
    <m/>
    <m/>
    <n v="14.253771437683644"/>
    <m/>
    <m/>
    <n v="214.82290063678587"/>
    <m/>
    <m/>
    <n v="24.248613653417902"/>
    <m/>
    <m/>
    <m/>
    <n v="38762.191688885701"/>
    <m/>
    <m/>
    <n v="939"/>
    <n v="0.94003606853020749"/>
    <n v="97339.34"/>
    <n v="532.9351587687222"/>
    <m/>
    <m/>
    <n v="1571.4986732331204"/>
    <n v="1.2002458980264885"/>
    <m/>
    <m/>
    <n v="1877127450.6527467"/>
    <m/>
    <m/>
    <m/>
    <n v="8.4629163421351112"/>
    <m/>
    <m/>
    <m/>
    <n v="8.2253723967818875"/>
    <m/>
    <m/>
    <m/>
    <m/>
    <m/>
    <n v="44355.32232243022"/>
    <m/>
  </r>
  <r>
    <x v="933"/>
    <n v="20.74"/>
    <n v="21.93"/>
    <n v="66939.899999999994"/>
    <n v="61016.84"/>
    <n v="118704.29"/>
    <n v="108216.44"/>
    <n v="8.3654410946598645E-5"/>
    <n v="43438.447882559347"/>
    <m/>
    <m/>
    <n v="9836705052.2013493"/>
    <m/>
    <m/>
    <n v="16447202.373138074"/>
    <m/>
    <m/>
    <n v="14.400436138949534"/>
    <m/>
    <m/>
    <n v="212.49809423753592"/>
    <m/>
    <m/>
    <n v="24.51885520128425"/>
    <m/>
    <m/>
    <m/>
    <n v="37949.909345364897"/>
    <m/>
    <m/>
    <n v="940"/>
    <n v="0.94573643410852704"/>
    <n v="96470.91"/>
    <n v="528.05676943710705"/>
    <m/>
    <m/>
    <n v="1585.519074365857"/>
    <n v="1.2106097595921579"/>
    <m/>
    <m/>
    <n v="1798657667.9550412"/>
    <m/>
    <m/>
    <m/>
    <n v="8.638187472677318"/>
    <m/>
    <m/>
    <m/>
    <n v="8.3980939006661028"/>
    <m/>
    <m/>
    <m/>
    <m/>
    <m/>
    <n v="43438.447882559347"/>
    <m/>
  </r>
  <r>
    <x v="934"/>
    <n v="23.59"/>
    <n v="24.12"/>
    <n v="70517.070000000007"/>
    <n v="64272.39"/>
    <n v="122293.06"/>
    <n v="111479.08"/>
    <n v="8.3654410946598645E-5"/>
    <n v="45758.618992087919"/>
    <m/>
    <m/>
    <n v="10886797290.041088"/>
    <m/>
    <m/>
    <n v="17762913.076636676"/>
    <m/>
    <m/>
    <n v="14.015635304497041"/>
    <m/>
    <m/>
    <n v="218.91718093618599"/>
    <m/>
    <m/>
    <n v="23.78074087694522"/>
    <m/>
    <m/>
    <m/>
    <n v="39973.330862705603"/>
    <m/>
    <m/>
    <n v="941"/>
    <n v="0.97802653399668316"/>
    <n v="99605.7"/>
    <n v="545.17322614908437"/>
    <m/>
    <m/>
    <n v="1533.9981615940032"/>
    <n v="1.1711603696766311"/>
    <m/>
    <m/>
    <n v="1990525141.2312467"/>
    <m/>
    <m/>
    <m/>
    <n v="8.1769166148843517"/>
    <m/>
    <m/>
    <m/>
    <n v="7.9503850942014953"/>
    <m/>
    <m/>
    <m/>
    <m/>
    <m/>
    <n v="45758.618992087919"/>
    <m/>
  </r>
  <r>
    <x v="935"/>
    <n v="22.47"/>
    <n v="23.29"/>
    <n v="69620.59"/>
    <n v="63449.93"/>
    <n v="120179.37"/>
    <n v="109542.97"/>
    <n v="8.3654410946598645E-5"/>
    <n v="45175.790373545919"/>
    <m/>
    <m/>
    <n v="10608579914.99852"/>
    <m/>
    <m/>
    <n v="17421371.984006122"/>
    <m/>
    <m/>
    <n v="14.104673027087186"/>
    <m/>
    <m/>
    <n v="215.12821227912784"/>
    <m/>
    <m/>
    <n v="24.194881347507291"/>
    <m/>
    <m/>
    <m/>
    <n v="39460.437316072981"/>
    <m/>
    <m/>
    <n v="942"/>
    <n v="0.96479175611850576"/>
    <n v="98383.98"/>
    <n v="538.44432333896884"/>
    <m/>
    <m/>
    <n v="1552.8135128638867"/>
    <n v="1.1854129298056486"/>
    <m/>
    <m/>
    <n v="1939516371.5418038"/>
    <m/>
    <m/>
    <m/>
    <n v="8.2811666037394573"/>
    <m/>
    <m/>
    <m/>
    <n v="8.0524977716746466"/>
    <m/>
    <m/>
    <m/>
    <m/>
    <m/>
    <n v="45175.790373545919"/>
    <m/>
  </r>
  <r>
    <x v="936"/>
    <n v="22.56"/>
    <n v="23.52"/>
    <n v="69978.3"/>
    <n v="63770.63"/>
    <n v="122544.17"/>
    <n v="111689.31"/>
    <n v="8.3654410946598645E-5"/>
    <n v="45406.795994314532"/>
    <m/>
    <m/>
    <n v="10716231495.984289"/>
    <m/>
    <m/>
    <n v="17552861.784312837"/>
    <m/>
    <m/>
    <n v="14.068391847667648"/>
    <m/>
    <m/>
    <n v="219.35599596343877"/>
    <m/>
    <m/>
    <n v="23.721923777141839"/>
    <m/>
    <m/>
    <m/>
    <n v="39658.502582498018"/>
    <m/>
    <m/>
    <n v="943"/>
    <n v="0.95918367346938771"/>
    <n v="100185.52"/>
    <n v="548.26113391295723"/>
    <m/>
    <m/>
    <n v="1524.3794562627529"/>
    <n v="1.1635961478340762"/>
    <m/>
    <m/>
    <n v="1959056453.8176231"/>
    <m/>
    <m/>
    <m/>
    <n v="8.2389266996396309"/>
    <m/>
    <m/>
    <m/>
    <n v="8.0121712906846732"/>
    <m/>
    <m/>
    <m/>
    <m/>
    <m/>
    <n v="45406.795994314532"/>
    <m/>
  </r>
  <r>
    <x v="937"/>
    <n v="23.27"/>
    <n v="24.21"/>
    <n v="72033.73"/>
    <n v="65638.39"/>
    <n v="124928.68"/>
    <n v="113853.26"/>
    <n v="8.3654410946598645E-5"/>
    <n v="46739.362467463659"/>
    <m/>
    <m/>
    <n v="11344397024.194839"/>
    <m/>
    <m/>
    <n v="18323395.519031383"/>
    <m/>
    <m/>
    <n v="13.86174261171106"/>
    <m/>
    <m/>
    <n v="223.6188536934024"/>
    <m/>
    <m/>
    <n v="23.263403565099715"/>
    <m/>
    <m/>
    <m/>
    <n v="40818.626089394478"/>
    <m/>
    <m/>
    <n v="944"/>
    <n v="0.9611730689797604"/>
    <n v="102446.54"/>
    <n v="560.59069721625826"/>
    <m/>
    <m/>
    <n v="1489.9767557707137"/>
    <n v="1.1372279113548847"/>
    <m/>
    <m/>
    <n v="2073743073.2823265"/>
    <m/>
    <m/>
    <m/>
    <n v="7.9972466069015855"/>
    <m/>
    <m/>
    <m/>
    <n v="7.7778680264859652"/>
    <m/>
    <m/>
    <m/>
    <m/>
    <m/>
    <n v="46739.362467463659"/>
    <m/>
  </r>
  <r>
    <x v="938"/>
    <n v="24.52"/>
    <n v="25.53"/>
    <n v="74478.78"/>
    <n v="67849.89"/>
    <n v="129086.01"/>
    <n v="117613.45"/>
    <n v="8.3654410946598645E-5"/>
    <n v="48322.307571674406"/>
    <m/>
    <m/>
    <n v="12110228570.070532"/>
    <m/>
    <m/>
    <n v="19247482.067837775"/>
    <m/>
    <m/>
    <n v="13.626378367726625"/>
    <m/>
    <m/>
    <n v="231.04345665922006"/>
    <m/>
    <m/>
    <n v="22.498241196463994"/>
    <m/>
    <m/>
    <m/>
    <n v="42189.481186071374"/>
    <m/>
    <m/>
    <n v="945"/>
    <n v="0.9604386995691343"/>
    <n v="105195.92"/>
    <n v="575.50056117881877"/>
    <m/>
    <m/>
    <n v="1449.9899266129803"/>
    <n v="1.1063931797008233"/>
    <m/>
    <m/>
    <n v="2213257128.3146949"/>
    <m/>
    <m/>
    <m/>
    <n v="7.7267222648584077"/>
    <m/>
    <m/>
    <m/>
    <n v="7.5168670460441689"/>
    <m/>
    <m/>
    <m/>
    <m/>
    <m/>
    <n v="48322.307571674406"/>
    <m/>
  </r>
  <r>
    <x v="939"/>
    <n v="22.64"/>
    <n v="24.67"/>
    <n v="71851.17"/>
    <n v="65450.47"/>
    <n v="126220.75"/>
    <n v="114993"/>
    <n v="8.3654410946598645E-5"/>
    <n v="46616.360741261764"/>
    <m/>
    <m/>
    <n v="11254137409.06708"/>
    <m/>
    <m/>
    <n v="18225875.930184767"/>
    <m/>
    <m/>
    <n v="13.866690750515271"/>
    <m/>
    <m/>
    <n v="225.9095877007116"/>
    <m/>
    <m/>
    <n v="23.000579626064706"/>
    <m/>
    <m/>
    <m/>
    <n v="40696.088072165992"/>
    <m/>
    <m/>
    <n v="946"/>
    <n v="0.91771382245642474"/>
    <n v="102350.39999999999"/>
    <n v="559.88971230036339"/>
    <m/>
    <m/>
    <n v="1489.2117456338681"/>
    <n v="1.1362130865307256"/>
    <m/>
    <m/>
    <n v="2056650103.3019314"/>
    <m/>
    <m/>
    <m/>
    <n v="7.9995947925055795"/>
    <m/>
    <m/>
    <m/>
    <n v="7.7830541311420367"/>
    <m/>
    <m/>
    <m/>
    <m/>
    <m/>
    <n v="46616.360741261764"/>
    <m/>
  </r>
  <r>
    <x v="940"/>
    <n v="21.68"/>
    <n v="23.81"/>
    <n v="71418.53"/>
    <n v="65050.89"/>
    <n v="125624.14"/>
    <n v="114439.85"/>
    <n v="8.3654410946598645E-5"/>
    <n v="46334.538165246384"/>
    <m/>
    <m/>
    <n v="11117150138.96744"/>
    <m/>
    <m/>
    <n v="18058361.870129947"/>
    <m/>
    <m/>
    <n v="13.908390577163662"/>
    <m/>
    <m/>
    <n v="224.83629414774384"/>
    <m/>
    <m/>
    <n v="23.112297705553399"/>
    <m/>
    <m/>
    <m/>
    <n v="40446.225211673547"/>
    <m/>
    <m/>
    <n v="947"/>
    <n v="0.9105417891642168"/>
    <n v="101804.76"/>
    <n v="556.86140109051689"/>
    <m/>
    <m/>
    <n v="1497.1508792072361"/>
    <n v="1.1421620687323464"/>
    <m/>
    <m/>
    <n v="2031469638.7602859"/>
    <m/>
    <m/>
    <m/>
    <n v="8.0480580567253028"/>
    <m/>
    <m/>
    <m/>
    <n v="7.8309356949068132"/>
    <m/>
    <m/>
    <m/>
    <m/>
    <m/>
    <n v="46334.538165246384"/>
    <m/>
  </r>
  <r>
    <x v="941"/>
    <n v="20.58"/>
    <n v="22.87"/>
    <n v="70688.42"/>
    <n v="64380.43"/>
    <n v="124075.95"/>
    <n v="113019.92"/>
    <n v="8.3654410946598645E-5"/>
    <n v="45859.742989369617"/>
    <m/>
    <m/>
    <n v="10888406510.514666"/>
    <m/>
    <m/>
    <n v="17778579.562048465"/>
    <m/>
    <m/>
    <n v="13.979433405334898"/>
    <m/>
    <m/>
    <n v="222.06000031589639"/>
    <m/>
    <m/>
    <n v="23.400159076210549"/>
    <m/>
    <m/>
    <m/>
    <n v="40027.962482388008"/>
    <m/>
    <m/>
    <n v="948"/>
    <n v="0.89986882378661992"/>
    <n v="100349.44"/>
    <n v="548.85809334643113"/>
    <m/>
    <m/>
    <n v="1518.5529592035728"/>
    <n v="1.158379692153255"/>
    <m/>
    <m/>
    <n v="1989527096.4088686"/>
    <m/>
    <m/>
    <m/>
    <n v="8.1306282712788907"/>
    <m/>
    <m/>
    <m/>
    <n v="7.9120160204746535"/>
    <m/>
    <m/>
    <m/>
    <m/>
    <m/>
    <n v="45859.742989369617"/>
    <m/>
  </r>
  <r>
    <x v="942"/>
    <n v="18.47"/>
    <n v="21.5"/>
    <n v="67648.479999999996"/>
    <n v="61606.38"/>
    <n v="120610.06"/>
    <n v="109853.41"/>
    <n v="8.3654410946598645E-5"/>
    <n v="43886.484664339587"/>
    <m/>
    <m/>
    <n v="9950460955.5150433"/>
    <m/>
    <m/>
    <n v="16628943.23317687"/>
    <m/>
    <m/>
    <n v="14.279963583120859"/>
    <m/>
    <m/>
    <n v="215.85179807058731"/>
    <m/>
    <m/>
    <n v="24.056890368211501"/>
    <m/>
    <m/>
    <m/>
    <n v="38301.886006643967"/>
    <m/>
    <m/>
    <n v="949"/>
    <n v="0.85906976744186037"/>
    <n v="97401.35"/>
    <n v="532.69201117548641"/>
    <m/>
    <m/>
    <n v="1563.1653735179771"/>
    <n v="1.1922978155284936"/>
    <m/>
    <m/>
    <n v="1818014733.7516086"/>
    <m/>
    <m/>
    <m/>
    <n v="8.4805690660368604"/>
    <m/>
    <m/>
    <m/>
    <n v="8.2533173147229775"/>
    <m/>
    <m/>
    <m/>
    <m/>
    <m/>
    <n v="43886.484664339587"/>
    <m/>
  </r>
  <r>
    <x v="943"/>
    <n v="18.600000000000001"/>
    <n v="21.14"/>
    <n v="65257.62"/>
    <n v="59413.599999999999"/>
    <n v="119696.54"/>
    <n v="108993.79"/>
    <n v="9.1495103510474962E-5"/>
    <n v="42332.333944657359"/>
    <m/>
    <m/>
    <n v="9243403153.5911942"/>
    <m/>
    <m/>
    <n v="15739531.19481883"/>
    <m/>
    <m/>
    <n v="14.532128776330065"/>
    <m/>
    <m/>
    <n v="214.20123209151564"/>
    <m/>
    <m/>
    <n v="24.249104209419222"/>
    <m/>
    <m/>
    <m/>
    <n v="36934.728523351208"/>
    <m/>
    <m/>
    <n v="950"/>
    <n v="0.87984862819299914"/>
    <n v="96400.78"/>
    <n v="527.09636266495284"/>
    <m/>
    <m/>
    <n v="1579.2232246440742"/>
    <n v="1.2042033533768657"/>
    <m/>
    <m/>
    <n v="1688425409.1662936"/>
    <m/>
    <m/>
    <m/>
    <n v="8.7811942049558276"/>
    <m/>
    <m/>
    <m/>
    <n v="8.5482775529447377"/>
    <m/>
    <m/>
    <m/>
    <m/>
    <m/>
    <n v="42332.333944657359"/>
    <m/>
  </r>
  <r>
    <x v="944"/>
    <n v="18.66"/>
    <n v="20.93"/>
    <n v="64802.42"/>
    <n v="58988.29"/>
    <n v="119390.46"/>
    <n v="108695.13"/>
    <n v="9.1495103510474962E-5"/>
    <n v="42034.997685827664"/>
    <m/>
    <m/>
    <n v="9111909567.6484451"/>
    <m/>
    <m/>
    <n v="15569475.547003651"/>
    <m/>
    <m/>
    <n v="14.582824085885099"/>
    <m/>
    <m/>
    <n v="213.6430718638309"/>
    <m/>
    <m/>
    <n v="24.318201435878414"/>
    <m/>
    <m/>
    <m/>
    <n v="36667.77569135894"/>
    <m/>
    <m/>
    <n v="951"/>
    <n v="0.89154323936932633"/>
    <n v="96300.49"/>
    <n v="526.46577614566104"/>
    <m/>
    <m/>
    <n v="1580.8661604916838"/>
    <n v="1.205227609005421"/>
    <m/>
    <m/>
    <n v="1664140186.6243534"/>
    <m/>
    <m/>
    <m/>
    <n v="8.8432302397922005"/>
    <m/>
    <m/>
    <m/>
    <n v="8.6104086826595658"/>
    <m/>
    <m/>
    <m/>
    <m/>
    <m/>
    <n v="42034.997685827664"/>
    <m/>
  </r>
  <r>
    <x v="945"/>
    <n v="20.260000000000002"/>
    <n v="22.05"/>
    <n v="66872.84"/>
    <n v="60867.56"/>
    <n v="121669.58"/>
    <n v="110760.13"/>
    <n v="9.1495103510474962E-5"/>
    <n v="43376.946917428024"/>
    <m/>
    <m/>
    <n v="9692939164.7992229"/>
    <m/>
    <m/>
    <n v="16312952.669089343"/>
    <m/>
    <m/>
    <n v="14.34988295552469"/>
    <m/>
    <m/>
    <n v="217.71613075806562"/>
    <m/>
    <m/>
    <n v="23.857502398550469"/>
    <m/>
    <m/>
    <m/>
    <n v="37834.631627080031"/>
    <m/>
    <m/>
    <n v="952"/>
    <n v="0.91882086167800459"/>
    <n v="98539.58"/>
    <n v="538.66460845589904"/>
    <m/>
    <m/>
    <n v="1544.1093214424191"/>
    <n v="1.1770931778573601"/>
    <m/>
    <m/>
    <n v="1770114078.4290624"/>
    <m/>
    <m/>
    <m/>
    <n v="8.5611006992564036"/>
    <m/>
    <m/>
    <m/>
    <n v="8.3365495997351999"/>
    <m/>
    <m/>
    <m/>
    <m/>
    <m/>
    <n v="43376.946917428024"/>
    <m/>
  </r>
  <r>
    <x v="946"/>
    <n v="20.74"/>
    <n v="22.56"/>
    <n v="67247.460000000006"/>
    <n v="61202.97"/>
    <n v="121645.97"/>
    <n v="110728.51"/>
    <n v="9.1495103510474962E-5"/>
    <n v="43618.879894416175"/>
    <m/>
    <m/>
    <n v="9800218455.2016621"/>
    <m/>
    <m/>
    <n v="16447236.91244396"/>
    <m/>
    <m/>
    <n v="14.309698615743725"/>
    <m/>
    <m/>
    <n v="217.66857524613874"/>
    <m/>
    <m/>
    <n v="23.865614096133726"/>
    <m/>
    <m/>
    <m/>
    <n v="38041.792561594324"/>
    <m/>
    <m/>
    <n v="953"/>
    <n v="0.91932624113475181"/>
    <n v="98812.52"/>
    <n v="540.11445279711654"/>
    <m/>
    <m/>
    <n v="1539.8323679766697"/>
    <n v="1.1737215316765961"/>
    <m/>
    <m/>
    <n v="1789562157.7656004"/>
    <m/>
    <m/>
    <m/>
    <n v="8.5135283118496812"/>
    <m/>
    <m/>
    <m/>
    <n v="8.2910630488669224"/>
    <m/>
    <m/>
    <m/>
    <m/>
    <m/>
    <n v="43618.879894416175"/>
    <m/>
  </r>
  <r>
    <x v="947"/>
    <n v="22.5"/>
    <n v="23.31"/>
    <n v="68346.52"/>
    <n v="62186.44"/>
    <n v="124467.82"/>
    <n v="113266.71"/>
    <n v="9.2335513236285749E-5"/>
    <n v="44328.522975824017"/>
    <m/>
    <m/>
    <n v="10116607961.211586"/>
    <m/>
    <m/>
    <n v="16841969.907059614"/>
    <m/>
    <m/>
    <n v="14.192802452228813"/>
    <m/>
    <m/>
    <n v="222.70159249614503"/>
    <m/>
    <m/>
    <n v="23.322421215705756"/>
    <m/>
    <m/>
    <m/>
    <n v="38649.043017733289"/>
    <m/>
    <m/>
    <n v="954"/>
    <n v="0.96525096525096532"/>
    <n v="100836.08"/>
    <n v="551.04623777068502"/>
    <m/>
    <m/>
    <n v="1508.2984774682316"/>
    <n v="1.1493582244012241"/>
    <m/>
    <m/>
    <n v="1846888350.287281"/>
    <m/>
    <m/>
    <m/>
    <n v="8.3755541065023369"/>
    <m/>
    <m/>
    <m/>
    <n v="8.1591681218460437"/>
    <m/>
    <m/>
    <m/>
    <m/>
    <m/>
    <n v="44328.522975824017"/>
    <m/>
  </r>
  <r>
    <x v="948"/>
    <n v="23.17"/>
    <n v="23.6"/>
    <n v="69936.17"/>
    <n v="63621.33"/>
    <n v="125732.45"/>
    <n v="114396.62"/>
    <n v="9.2335513236285749E-5"/>
    <n v="45357.333984192235"/>
    <m/>
    <m/>
    <n v="10584466834.58544"/>
    <m/>
    <m/>
    <n v="17423712.991528891"/>
    <m/>
    <m/>
    <n v="14.027791728710149"/>
    <m/>
    <m/>
    <n v="224.95333605748763"/>
    <m/>
    <m/>
    <n v="23.092320781343066"/>
    <m/>
    <m/>
    <m/>
    <n v="39538.073951572565"/>
    <m/>
    <m/>
    <n v="955"/>
    <n v="0.98177966101694913"/>
    <n v="102152.98"/>
    <n v="558.15562244739556"/>
    <m/>
    <m/>
    <n v="1488.600386616446"/>
    <n v="1.134132775169159"/>
    <m/>
    <m/>
    <n v="1931988341.5292628"/>
    <m/>
    <m/>
    <m/>
    <n v="8.1815343910315121"/>
    <m/>
    <m/>
    <m/>
    <n v="7.9717858565233461"/>
    <m/>
    <m/>
    <m/>
    <m/>
    <m/>
    <n v="45357.333984192235"/>
    <m/>
  </r>
  <r>
    <x v="949"/>
    <n v="22.49"/>
    <n v="22.81"/>
    <n v="69349.58"/>
    <n v="63081.83"/>
    <n v="125717.98"/>
    <n v="114372.89"/>
    <n v="9.2335513236285749E-5"/>
    <n v="44975.802405768001"/>
    <m/>
    <m/>
    <n v="10405447617.195835"/>
    <m/>
    <m/>
    <n v="17201507.32274548"/>
    <m/>
    <m/>
    <n v="14.086631765115289"/>
    <m/>
    <m/>
    <n v="224.92196262562845"/>
    <m/>
    <m/>
    <n v="23.098389371474006"/>
    <m/>
    <m/>
    <m/>
    <n v="39201.429795274191"/>
    <m/>
    <m/>
    <n v="956"/>
    <n v="0.98597106532222711"/>
    <n v="101974.34"/>
    <n v="557.13604213222732"/>
    <m/>
    <m/>
    <n v="1491.2035761960858"/>
    <n v="1.1360083920157789"/>
    <m/>
    <m/>
    <n v="1899158357.2857022"/>
    <m/>
    <m/>
    <m/>
    <n v="8.2505283718459168"/>
    <m/>
    <m/>
    <m/>
    <n v="8.0398304617691689"/>
    <m/>
    <m/>
    <m/>
    <m/>
    <m/>
    <n v="44975.802405768001"/>
    <m/>
  </r>
  <r>
    <x v="950"/>
    <n v="23.94"/>
    <n v="23.69"/>
    <n v="72222.570000000007"/>
    <n v="65689.34"/>
    <n v="128534.1"/>
    <n v="116924.32"/>
    <n v="9.2335513236285749E-5"/>
    <n v="46837.902020644091"/>
    <m/>
    <m/>
    <n v="11266204364.887133"/>
    <m/>
    <m/>
    <n v="18267437.398595922"/>
    <m/>
    <m/>
    <n v="13.794870152633406"/>
    <m/>
    <m/>
    <n v="229.95467397812402"/>
    <m/>
    <m/>
    <n v="22.584360545613396"/>
    <m/>
    <m/>
    <m/>
    <n v="40820.411659025231"/>
    <m/>
    <m/>
    <n v="957"/>
    <n v="1.0105529759392149"/>
    <n v="104340.19"/>
    <n v="570.01733419309107"/>
    <m/>
    <m/>
    <n v="1456.606990616385"/>
    <n v="1.1095473035629984"/>
    <m/>
    <m/>
    <n v="2056093847.0125358"/>
    <m/>
    <m/>
    <m/>
    <n v="7.9091214441545885"/>
    <m/>
    <m/>
    <m/>
    <n v="7.7079277988469332"/>
    <m/>
    <m/>
    <m/>
    <m/>
    <m/>
    <n v="46837.902020644091"/>
    <m/>
  </r>
  <r>
    <x v="951"/>
    <n v="23.79"/>
    <n v="23.22"/>
    <n v="70751.88"/>
    <n v="64333.49"/>
    <n v="126895.36"/>
    <n v="115401.21"/>
    <n v="8.8694206912043327E-5"/>
    <n v="45880.771305901639"/>
    <m/>
    <m/>
    <n v="10802537137.904076"/>
    <m/>
    <m/>
    <n v="17700078.824640561"/>
    <m/>
    <m/>
    <n v="13.935345492178797"/>
    <m/>
    <m/>
    <n v="227.00627024227435"/>
    <m/>
    <m/>
    <n v="22.882104009200432"/>
    <m/>
    <m/>
    <m/>
    <n v="39973.683334513466"/>
    <m/>
    <m/>
    <n v="958"/>
    <n v="1.024547803617571"/>
    <n v="102796.98"/>
    <n v="561.45513677827989"/>
    <m/>
    <m/>
    <n v="1478.1504675258016"/>
    <n v="1.1256375323565315"/>
    <m/>
    <m/>
    <n v="1971017639.1801796"/>
    <m/>
    <m/>
    <m/>
    <n v="8.071240494870267"/>
    <m/>
    <m/>
    <m/>
    <n v="7.8683283854120996"/>
    <m/>
    <m/>
    <m/>
    <m/>
    <m/>
    <n v="45880.771305901639"/>
    <m/>
  </r>
  <r>
    <x v="952"/>
    <n v="25.43"/>
    <n v="25.49"/>
    <n v="74212.27"/>
    <n v="67474.259999999995"/>
    <n v="131044.38"/>
    <n v="119164.18"/>
    <n v="8.8694206912043327E-5"/>
    <n v="48123.571613617394"/>
    <m/>
    <m/>
    <n v="11857815551.508736"/>
    <m/>
    <m/>
    <n v="18995619.170819473"/>
    <m/>
    <m/>
    <n v="13.594568155240141"/>
    <m/>
    <m/>
    <n v="234.42283926186792"/>
    <m/>
    <m/>
    <n v="22.137115441425404"/>
    <m/>
    <m/>
    <m/>
    <n v="41923.742434792155"/>
    <m/>
    <m/>
    <n v="959"/>
    <n v="0.99764613573950578"/>
    <n v="106498.6"/>
    <n v="581.62717590141631"/>
    <m/>
    <m/>
    <n v="1424.9236963346355"/>
    <n v="1.0850015496594749"/>
    <m/>
    <m/>
    <n v="2163395448.1401558"/>
    <m/>
    <m/>
    <m/>
    <n v="7.6768438342083174"/>
    <m/>
    <m/>
    <m/>
    <n v="7.4845824827358918"/>
    <m/>
    <m/>
    <m/>
    <m/>
    <m/>
    <n v="48123.571613617394"/>
    <m/>
  </r>
  <r>
    <x v="953"/>
    <n v="24.12"/>
    <n v="24.5"/>
    <n v="73450.2"/>
    <n v="66775.399999999994"/>
    <n v="128280.77"/>
    <n v="116640.55"/>
    <n v="8.8694206912043327E-5"/>
    <n v="47628.239528335798"/>
    <m/>
    <m/>
    <n v="11612687535.046944"/>
    <m/>
    <m/>
    <n v="18699870.263992704"/>
    <m/>
    <m/>
    <n v="13.664352825298909"/>
    <m/>
    <m/>
    <n v="229.47347352888534"/>
    <m/>
    <m/>
    <n v="22.607098789454014"/>
    <m/>
    <m/>
    <m/>
    <n v="41488.073626987789"/>
    <m/>
    <m/>
    <n v="960"/>
    <n v="0.98448979591836738"/>
    <n v="104342"/>
    <n v="569.80471221876701"/>
    <m/>
    <m/>
    <n v="1453.7784460075445"/>
    <n v="1.1068679302076714"/>
    <m/>
    <m/>
    <n v="2118509616.2041459"/>
    <m/>
    <m/>
    <m/>
    <n v="7.7559949604563618"/>
    <m/>
    <m/>
    <m/>
    <n v="7.5624945507620041"/>
    <m/>
    <m/>
    <m/>
    <m/>
    <m/>
    <n v="47628.239528335798"/>
    <m/>
  </r>
  <r>
    <x v="954"/>
    <n v="23.45"/>
    <n v="23.95"/>
    <n v="71080.05"/>
    <n v="64614.71"/>
    <n v="126174.14"/>
    <n v="114714.73"/>
    <n v="8.8694206912043327E-5"/>
    <n v="46090.209401011809"/>
    <m/>
    <m/>
    <n v="10861643062.556158"/>
    <m/>
    <m/>
    <n v="17791647.013555456"/>
    <m/>
    <m/>
    <n v="13.884797787270895"/>
    <m/>
    <m/>
    <n v="225.69955093804225"/>
    <m/>
    <m/>
    <n v="22.981546638112331"/>
    <m/>
    <m/>
    <m/>
    <n v="40144.220503152559"/>
    <m/>
    <m/>
    <n v="961"/>
    <n v="0.97912317327766174"/>
    <n v="102500.89"/>
    <n v="559.70682658887324"/>
    <m/>
    <m/>
    <n v="1479.4303027356975"/>
    <n v="1.1262917897330904"/>
    <m/>
    <m/>
    <n v="1981343178.680449"/>
    <m/>
    <m/>
    <m/>
    <n v="8.0065872205919355"/>
    <m/>
    <m/>
    <m/>
    <n v="7.8076022277132475"/>
    <m/>
    <m/>
    <m/>
    <m/>
    <m/>
    <n v="46090.209401011809"/>
    <m/>
  </r>
  <r>
    <x v="955"/>
    <n v="23.68"/>
    <n v="24.5"/>
    <n v="74377.19"/>
    <n v="67606.210000000006"/>
    <n v="133126.25"/>
    <n v="121025.26"/>
    <n v="8.8694206912043327E-5"/>
    <n v="48226.987367624672"/>
    <m/>
    <m/>
    <n v="11867893154.979952"/>
    <m/>
    <m/>
    <n v="19026569.180596262"/>
    <m/>
    <m/>
    <n v="13.562768885476007"/>
    <m/>
    <m/>
    <n v="238.12963735303464"/>
    <m/>
    <m/>
    <n v="21.718440149531883"/>
    <m/>
    <m/>
    <m/>
    <n v="42001.333411147498"/>
    <m/>
    <m/>
    <n v="962"/>
    <n v="0.966530612244898"/>
    <n v="108485.55"/>
    <n v="592.33984956157246"/>
    <m/>
    <m/>
    <n v="1393.0516639202667"/>
    <n v="1.0604311118193117"/>
    <m/>
    <m/>
    <n v="2164732727.7668395"/>
    <m/>
    <m/>
    <m/>
    <n v="7.6355465465193442"/>
    <m/>
    <m/>
    <m/>
    <n v="7.4465147313078468"/>
    <m/>
    <m/>
    <m/>
    <m/>
    <m/>
    <n v="48226.987367624672"/>
    <m/>
  </r>
  <r>
    <x v="956"/>
    <n v="22.9"/>
    <n v="23.67"/>
    <n v="71220.639999999999"/>
    <n v="64719.03"/>
    <n v="130142.25"/>
    <n v="118280.29"/>
    <n v="8.5894031805588966E-5"/>
    <n v="46176.867624339728"/>
    <m/>
    <m/>
    <n v="10855561441.497334"/>
    <m/>
    <m/>
    <n v="17805950.516706288"/>
    <m/>
    <m/>
    <n v="13.850495081094312"/>
    <m/>
    <m/>
    <n v="232.77497758100432"/>
    <m/>
    <m/>
    <n v="22.214294420115841"/>
    <m/>
    <m/>
    <m/>
    <n v="40203.425804385937"/>
    <m/>
    <m/>
    <n v="963"/>
    <n v="0.96746937051119553"/>
    <n v="105322.28"/>
    <n v="574.93344310097552"/>
    <m/>
    <m/>
    <n v="1433.6708849771637"/>
    <n v="1.0910413015819171"/>
    <m/>
    <m/>
    <n v="1979639121.0530033"/>
    <m/>
    <m/>
    <m/>
    <n v="7.9605165821089123"/>
    <m/>
    <m/>
    <m/>
    <n v="7.7657289235472176"/>
    <m/>
    <m/>
    <m/>
    <m/>
    <m/>
    <n v="46176.867624339728"/>
    <m/>
  </r>
  <r>
    <x v="957"/>
    <n v="23.34"/>
    <n v="24.39"/>
    <n v="71710.990000000005"/>
    <n v="65159.06"/>
    <n v="129394.32"/>
    <n v="117590.37"/>
    <n v="8.5894031805588966E-5"/>
    <n v="46493.658986849383"/>
    <m/>
    <m/>
    <n v="11003624852.347441"/>
    <m/>
    <m/>
    <n v="17986940.540829856"/>
    <m/>
    <m/>
    <n v="13.802785764576337"/>
    <m/>
    <m/>
    <n v="231.43157206891823"/>
    <m/>
    <m/>
    <n v="22.344961509933043"/>
    <m/>
    <m/>
    <m/>
    <n v="40475.360974169635"/>
    <m/>
    <m/>
    <n v="964"/>
    <n v="0.95694956949569487"/>
    <n v="105420.64"/>
    <n v="575.42543685018518"/>
    <m/>
    <m/>
    <n v="1432.3319862346909"/>
    <n v="1.0899190549054847"/>
    <m/>
    <m/>
    <n v="2006490960.7001622"/>
    <m/>
    <m/>
    <m/>
    <n v="7.9060241331796455"/>
    <m/>
    <m/>
    <m/>
    <n v="7.7133063166950127"/>
    <m/>
    <m/>
    <m/>
    <m/>
    <m/>
    <n v="46493.658986849383"/>
    <m/>
  </r>
  <r>
    <x v="958"/>
    <n v="24.38"/>
    <n v="24.36"/>
    <n v="71006.86"/>
    <n v="64513.67"/>
    <n v="128951.54"/>
    <n v="117177.88"/>
    <n v="8.5894031805588966E-5"/>
    <n v="46036.015336546145"/>
    <m/>
    <m/>
    <n v="10786085439.093456"/>
    <m/>
    <m/>
    <n v="17719106.78530037"/>
    <m/>
    <m/>
    <n v="13.870515898422148"/>
    <m/>
    <m/>
    <n v="230.63400258310699"/>
    <m/>
    <m/>
    <n v="22.424441075976972"/>
    <m/>
    <m/>
    <m/>
    <n v="40073.06184214777"/>
    <m/>
    <m/>
    <n v="965"/>
    <n v="1.0008210180623973"/>
    <n v="105483.88"/>
    <n v="575.72566708344812"/>
    <m/>
    <m/>
    <n v="1431.4727553022142"/>
    <n v="1.0891619751324171"/>
    <m/>
    <m/>
    <n v="1966676744.2325523"/>
    <m/>
    <m/>
    <m/>
    <n v="7.9839601565090561"/>
    <m/>
    <m/>
    <m/>
    <n v="7.7900863508850842"/>
    <m/>
    <m/>
    <m/>
    <m/>
    <m/>
    <n v="46036.015336546145"/>
    <m/>
  </r>
  <r>
    <x v="959"/>
    <n v="28.46"/>
    <n v="26.44"/>
    <n v="76588.179999999993"/>
    <n v="69579.06"/>
    <n v="137621.15"/>
    <n v="125045.86"/>
    <n v="8.5894031805588966E-5"/>
    <n v="49653.352607900189"/>
    <m/>
    <m/>
    <n v="12480365393.551399"/>
    <m/>
    <m/>
    <n v="19805303.723960605"/>
    <m/>
    <m/>
    <n v="13.325381049014814"/>
    <m/>
    <m/>
    <n v="246.13387887805672"/>
    <m/>
    <m/>
    <n v="20.919761433264615"/>
    <m/>
    <m/>
    <m/>
    <n v="43217.953063492772"/>
    <m/>
    <m/>
    <n v="966"/>
    <n v="1.0763993948562784"/>
    <n v="111928.26"/>
    <n v="610.85106596122114"/>
    <m/>
    <m/>
    <n v="1344.0190666929741"/>
    <n v="1.022524313153355"/>
    <m/>
    <m/>
    <n v="2275433359.959928"/>
    <m/>
    <m/>
    <m/>
    <n v="7.3567445893637409"/>
    <m/>
    <m/>
    <m/>
    <n v="7.1787868235582941"/>
    <m/>
    <m/>
    <m/>
    <m/>
    <m/>
    <n v="49653.352607900189"/>
    <m/>
  </r>
  <r>
    <x v="960"/>
    <n v="27.18"/>
    <n v="25.99"/>
    <n v="77315.87"/>
    <n v="70234.179999999993"/>
    <n v="136324.32"/>
    <n v="123856.79"/>
    <n v="8.5894031805588966E-5"/>
    <n v="50123.903544838162"/>
    <m/>
    <m/>
    <n v="12715899936.658926"/>
    <m/>
    <m/>
    <n v="20084341.442195378"/>
    <m/>
    <m/>
    <n v="13.262049098977686"/>
    <m/>
    <m/>
    <n v="243.80856794297338"/>
    <m/>
    <m/>
    <n v="21.119721803707488"/>
    <m/>
    <m/>
    <m/>
    <n v="43623.349699747472"/>
    <m/>
    <m/>
    <n v="967"/>
    <n v="1.045786841092728"/>
    <n v="111312.52"/>
    <n v="607.44321647805771"/>
    <m/>
    <m/>
    <n v="1351.4127874577348"/>
    <n v="1.0280519633124623"/>
    <m/>
    <m/>
    <n v="2318203815.4076824"/>
    <m/>
    <m/>
    <m/>
    <n v="7.2871379172705257"/>
    <m/>
    <m/>
    <m/>
    <n v="7.1115429177827689"/>
    <m/>
    <m/>
    <m/>
    <m/>
    <m/>
    <n v="50123.903544838162"/>
    <m/>
  </r>
  <r>
    <x v="961"/>
    <n v="31.01"/>
    <n v="27.39"/>
    <n v="78418.69"/>
    <n v="71211.86"/>
    <n v="134874.47"/>
    <n v="122496.98"/>
    <n v="6.6033502856832627E-5"/>
    <n v="50833.903759018365"/>
    <m/>
    <m/>
    <n v="13071006826.774618"/>
    <m/>
    <m/>
    <n v="20500947.514133926"/>
    <m/>
    <m/>
    <n v="13.167362111971643"/>
    <m/>
    <m/>
    <n v="241.19206483233415"/>
    <m/>
    <m/>
    <n v="21.354073817922082"/>
    <m/>
    <m/>
    <m/>
    <n v="44224.431200555504"/>
    <m/>
    <m/>
    <n v="968"/>
    <n v="1.1321650237312888"/>
    <n v="110026.66"/>
    <n v="600.23864536092151"/>
    <m/>
    <m/>
    <n v="1367.0240380778841"/>
    <n v="1.0395335525038258"/>
    <m/>
    <m/>
    <n v="2382422779.4600987"/>
    <m/>
    <m/>
    <m/>
    <n v="7.1843602481017967"/>
    <m/>
    <m/>
    <m/>
    <n v="7.0139201654764447"/>
    <m/>
    <m/>
    <m/>
    <m/>
    <m/>
    <n v="50833.903759018365"/>
    <m/>
  </r>
  <r>
    <x v="962"/>
    <n v="29.02"/>
    <n v="26.25"/>
    <n v="74758.81"/>
    <n v="67883.63"/>
    <n v="130745.55"/>
    <n v="118738.88"/>
    <n v="6.6033502856832627E-5"/>
    <n v="48460.252119292039"/>
    <m/>
    <m/>
    <n v="11849453853.279085"/>
    <m/>
    <m/>
    <n v="19063075.355982434"/>
    <m/>
    <m/>
    <n v="13.474454586880356"/>
    <m/>
    <m/>
    <n v="233.80273703142993"/>
    <m/>
    <m/>
    <n v="22.009837395292198"/>
    <m/>
    <m/>
    <m/>
    <n v="42156.043329669279"/>
    <m/>
    <m/>
    <n v="969"/>
    <n v="1.1055238095238096"/>
    <n v="106325.94"/>
    <n v="580.00447267590459"/>
    <m/>
    <m/>
    <n v="1413.0035597519545"/>
    <n v="1.0743961546705092"/>
    <m/>
    <m/>
    <n v="2159655325.7649884"/>
    <m/>
    <m/>
    <m/>
    <n v="7.5197855711864774"/>
    <m/>
    <m/>
    <m/>
    <n v="7.3419431369184656"/>
    <m/>
    <m/>
    <m/>
    <m/>
    <m/>
    <n v="48460.252119292039"/>
    <m/>
  </r>
  <r>
    <x v="963"/>
    <n v="27.78"/>
    <n v="26"/>
    <n v="74856.009999999995"/>
    <n v="67967.41"/>
    <n v="131310.71"/>
    <n v="119244.3"/>
    <n v="6.6033502856832627E-5"/>
    <n v="48522.076058618353"/>
    <m/>
    <m/>
    <n v="11878949765.167299"/>
    <m/>
    <m/>
    <n v="19097722.406205345"/>
    <m/>
    <m/>
    <n v="13.465530953779416"/>
    <m/>
    <m/>
    <n v="234.80764587864095"/>
    <m/>
    <m/>
    <n v="21.916787650286299"/>
    <m/>
    <m/>
    <m/>
    <n v="42206.599505405924"/>
    <m/>
    <m/>
    <n v="970"/>
    <n v="1.0684615384615386"/>
    <n v="106764.93"/>
    <n v="582.35367354941445"/>
    <m/>
    <m/>
    <n v="1407.1696641598207"/>
    <n v="1.0698588477612401"/>
    <m/>
    <m/>
    <n v="2164913136.1669598"/>
    <m/>
    <m/>
    <m/>
    <n v="7.5101550664049617"/>
    <m/>
    <m/>
    <m/>
    <n v="7.3330949241273746"/>
    <m/>
    <m/>
    <m/>
    <m/>
    <m/>
    <n v="48522.076058618353"/>
    <m/>
  </r>
  <r>
    <x v="964"/>
    <n v="29.08"/>
    <n v="26.86"/>
    <n v="75886.95"/>
    <n v="68898.990000000005"/>
    <n v="133045.25"/>
    <n v="120811.57"/>
    <n v="6.6033502856832627E-5"/>
    <n v="49189.137582836433"/>
    <m/>
    <m/>
    <n v="12204836262.504765"/>
    <m/>
    <m/>
    <n v="19489703.555252723"/>
    <m/>
    <m/>
    <n v="13.372645275710731"/>
    <m/>
    <m/>
    <n v="237.90352062178832"/>
    <m/>
    <m/>
    <n v="21.629355814371834"/>
    <m/>
    <m/>
    <m/>
    <n v="42783.603053587292"/>
    <m/>
    <m/>
    <n v="971"/>
    <n v="1.0826507818317199"/>
    <n v="108396.67"/>
    <n v="591.2078996458016"/>
    <m/>
    <m/>
    <n v="1385.6632104226605"/>
    <n v="1.053407811420195"/>
    <m/>
    <m/>
    <n v="2224183970.4827895"/>
    <m/>
    <m/>
    <m/>
    <n v="7.4068738234000007"/>
    <m/>
    <m/>
    <m/>
    <n v="7.2327955962131565"/>
    <m/>
    <m/>
    <m/>
    <m/>
    <m/>
    <n v="49189.137582836433"/>
    <m/>
  </r>
  <r>
    <x v="965"/>
    <n v="27.78"/>
    <n v="25.97"/>
    <n v="74355.16"/>
    <n v="67494.600000000006"/>
    <n v="131290.04999999999"/>
    <n v="119193.83"/>
    <n v="6.5055400529479002E-5"/>
    <n v="48192.721615510927"/>
    <m/>
    <m/>
    <n v="11707983333.274723"/>
    <m/>
    <m/>
    <n v="18891896.305286579"/>
    <m/>
    <m/>
    <n v="13.507102763256759"/>
    <m/>
    <m/>
    <n v="234.74780466134902"/>
    <m/>
    <m/>
    <n v="21.920831762486319"/>
    <m/>
    <m/>
    <m/>
    <n v="41907.147693884384"/>
    <m/>
    <m/>
    <n v="972"/>
    <n v="1.0696958028494417"/>
    <n v="106361.62"/>
    <n v="579.97262517302454"/>
    <m/>
    <m/>
    <n v="1411.677791095394"/>
    <n v="1.0728794286405432"/>
    <m/>
    <m/>
    <n v="2133295791.6754174"/>
    <m/>
    <m/>
    <m/>
    <n v="7.5567945062105402"/>
    <m/>
    <m/>
    <m/>
    <n v="7.3808671096990457"/>
    <m/>
    <m/>
    <m/>
    <m/>
    <m/>
    <n v="48192.721615510927"/>
    <m/>
  </r>
  <r>
    <x v="966"/>
    <n v="27.32"/>
    <n v="25.65"/>
    <n v="74399.19"/>
    <n v="67530.17"/>
    <n v="130582.17"/>
    <n v="118543.41"/>
    <n v="6.5055400529479002E-5"/>
    <n v="48220.083513270503"/>
    <m/>
    <m/>
    <n v="11720556315.176527"/>
    <m/>
    <m/>
    <n v="18906193.360213351"/>
    <m/>
    <m/>
    <n v="13.502933172914618"/>
    <m/>
    <m/>
    <n v="233.47641565143508"/>
    <m/>
    <m/>
    <n v="22.041068584495825"/>
    <m/>
    <m/>
    <m/>
    <n v="41927.771111379625"/>
    <m/>
    <m/>
    <n v="973"/>
    <n v="1.0651072124756336"/>
    <n v="106357.77"/>
    <n v="579.90634785429404"/>
    <m/>
    <m/>
    <n v="1411.7288899738776"/>
    <n v="1.0728165571716894"/>
    <m/>
    <m/>
    <n v="2135472342.3814294"/>
    <m/>
    <m/>
    <m/>
    <n v="7.5524602619822989"/>
    <m/>
    <m/>
    <m/>
    <n v="7.3771844200261736"/>
    <m/>
    <m/>
    <m/>
    <m/>
    <m/>
    <n v="48220.083513270503"/>
    <m/>
  </r>
  <r>
    <x v="967"/>
    <n v="27.62"/>
    <n v="26.08"/>
    <n v="74582.009999999995"/>
    <n v="67691.72"/>
    <n v="131758.82"/>
    <n v="119603.87"/>
    <n v="6.5055400529479002E-5"/>
    <n v="48337.395325773723"/>
    <m/>
    <m/>
    <n v="11776867412.163275"/>
    <m/>
    <m/>
    <n v="18973396.872077547"/>
    <m/>
    <m/>
    <n v="13.486172205472007"/>
    <m/>
    <m/>
    <n v="235.57448097906038"/>
    <m/>
    <m/>
    <n v="21.844507779731771"/>
    <m/>
    <m/>
    <m/>
    <n v="42026.608102038961"/>
    <m/>
    <m/>
    <n v="974"/>
    <n v="1.0590490797546013"/>
    <n v="107147.56"/>
    <n v="584.16699147745976"/>
    <m/>
    <m/>
    <n v="1401.2456938706455"/>
    <n v="1.0647491094487977"/>
    <m/>
    <m/>
    <n v="2145617263.1387875"/>
    <m/>
    <m/>
    <m/>
    <n v="7.5340418656586259"/>
    <m/>
    <m/>
    <m/>
    <n v="7.3597428222800838"/>
    <m/>
    <m/>
    <m/>
    <m/>
    <m/>
    <n v="48337.395325773723"/>
    <m/>
  </r>
  <r>
    <x v="968"/>
    <n v="26.2"/>
    <n v="25.21"/>
    <n v="73473.27"/>
    <n v="66681.009999999995"/>
    <n v="128918.69"/>
    <n v="117017.97"/>
    <n v="6.5055400529479002E-5"/>
    <n v="47617.648002376074"/>
    <m/>
    <m/>
    <n v="11425411671.556076"/>
    <m/>
    <m/>
    <n v="18547832.059237245"/>
    <m/>
    <m/>
    <n v="13.586239514804195"/>
    <m/>
    <m/>
    <n v="230.49093000087171"/>
    <m/>
    <m/>
    <n v="22.317424199711013"/>
    <m/>
    <m/>
    <m/>
    <n v="41397.66237533863"/>
    <m/>
    <m/>
    <n v="975"/>
    <n v="1.0392701309004362"/>
    <n v="105109.2"/>
    <n v="573.00913609752183"/>
    <m/>
    <m/>
    <n v="1427.9027934122325"/>
    <n v="1.0849018931409538"/>
    <m/>
    <m/>
    <n v="2081474382.780081"/>
    <m/>
    <m/>
    <m/>
    <n v="7.6461770534113151"/>
    <m/>
    <m/>
    <m/>
    <n v="7.4698413440596729"/>
    <m/>
    <m/>
    <m/>
    <m/>
    <m/>
    <n v="47617.648002376074"/>
    <m/>
  </r>
  <r>
    <x v="969"/>
    <n v="24.02"/>
    <n v="24.11"/>
    <n v="71545.679999999993"/>
    <n v="64927.28"/>
    <n v="123824.68"/>
    <n v="112386.59"/>
    <n v="6.5055400529479002E-5"/>
    <n v="46367.256221350741"/>
    <m/>
    <m/>
    <n v="10824643220.842098"/>
    <m/>
    <m/>
    <n v="17815511.596107487"/>
    <m/>
    <m/>
    <n v="13.764278295637144"/>
    <m/>
    <m/>
    <n v="221.37806187804739"/>
    <m/>
    <m/>
    <n v="23.201362597305064"/>
    <m/>
    <m/>
    <m/>
    <n v="40307.486416969834"/>
    <m/>
    <m/>
    <n v="976"/>
    <n v="0.99626710908336791"/>
    <n v="102842.41"/>
    <n v="560.60781694461946"/>
    <m/>
    <m/>
    <n v="1458.6970128818784"/>
    <n v="1.1081938782359007"/>
    <m/>
    <m/>
    <n v="1971921163.4970665"/>
    <m/>
    <m/>
    <m/>
    <n v="7.8469082492558533"/>
    <m/>
    <m/>
    <m/>
    <n v="7.6665155349542458"/>
    <m/>
    <m/>
    <m/>
    <m/>
    <m/>
    <n v="46367.256221350741"/>
    <m/>
  </r>
  <r>
    <x v="970"/>
    <n v="25.99"/>
    <n v="25.36"/>
    <n v="74104.45"/>
    <n v="67236.67"/>
    <n v="126996.16"/>
    <n v="115243.18"/>
    <n v="6.2121621492661205E-5"/>
    <n v="48022.028432786487"/>
    <m/>
    <m/>
    <n v="11595272303.868618"/>
    <m/>
    <m/>
    <n v="18764130.923145745"/>
    <m/>
    <m/>
    <n v="13.517654999053294"/>
    <m/>
    <m/>
    <n v="227.0315356079636"/>
    <m/>
    <m/>
    <n v="22.613346264333437"/>
    <m/>
    <m/>
    <m/>
    <n v="41736.812402367155"/>
    <m/>
    <m/>
    <n v="977"/>
    <n v="1.0248422712933754"/>
    <n v="104203.11"/>
    <n v="567.89212819810643"/>
    <m/>
    <m/>
    <n v="1439.3971051353722"/>
    <n v="1.0932204975582638"/>
    <m/>
    <m/>
    <n v="2111985652.1724885"/>
    <m/>
    <m/>
    <m/>
    <n v="7.5667452178905492"/>
    <m/>
    <m/>
    <m/>
    <n v="7.3944488699882776"/>
    <m/>
    <m/>
    <m/>
    <m/>
    <m/>
    <n v="48022.028432786487"/>
    <m/>
  </r>
  <r>
    <x v="971"/>
    <n v="28.24"/>
    <n v="26.99"/>
    <n v="78296.19"/>
    <n v="71035.759999999995"/>
    <n v="133010.73000000001"/>
    <n v="120693.97"/>
    <n v="6.2121621492661205E-5"/>
    <n v="50737.171405828863"/>
    <m/>
    <m/>
    <n v="12905831627.606438"/>
    <m/>
    <m/>
    <n v="20353796.419212818"/>
    <m/>
    <m/>
    <n v="13.135165508456206"/>
    <m/>
    <m/>
    <n v="237.77800807880095"/>
    <m/>
    <m/>
    <n v="21.544318176236011"/>
    <m/>
    <m/>
    <m/>
    <n v="44093.540339181134"/>
    <m/>
    <m/>
    <n v="978"/>
    <n v="1.0463134494257131"/>
    <n v="109879.38"/>
    <n v="598.78023461127964"/>
    <m/>
    <m/>
    <n v="1360.9886333923812"/>
    <n v="1.0335713644425435"/>
    <m/>
    <m/>
    <n v="2350574521.4571719"/>
    <m/>
    <m/>
    <m/>
    <n v="7.1388670526027331"/>
    <m/>
    <m/>
    <m/>
    <n v="6.9768138780683495"/>
    <m/>
    <m/>
    <m/>
    <m/>
    <m/>
    <n v="50737.171405828863"/>
    <m/>
  </r>
  <r>
    <x v="972"/>
    <n v="28.97"/>
    <n v="27.61"/>
    <n v="80392.460000000006"/>
    <n v="72933.23"/>
    <n v="135757.9"/>
    <n v="123179.25"/>
    <n v="6.2121621492661205E-5"/>
    <n v="52094.317296760761"/>
    <m/>
    <m/>
    <n v="13595529231.769371"/>
    <m/>
    <m/>
    <n v="21168602.959787875"/>
    <m/>
    <m/>
    <n v="12.959149828124064"/>
    <m/>
    <m/>
    <n v="242.6830973385751"/>
    <m/>
    <m/>
    <n v="21.101216915144864"/>
    <m/>
    <m/>
    <m/>
    <n v="45269.76549786183"/>
    <m/>
    <m/>
    <n v="979"/>
    <n v="1.0492575153929735"/>
    <n v="112449.9"/>
    <n v="612.74026130442962"/>
    <m/>
    <m/>
    <n v="1329.1496432023403"/>
    <n v="1.009296294330382"/>
    <m/>
    <m/>
    <n v="2476065708.5620799"/>
    <m/>
    <m/>
    <m/>
    <n v="6.9478537627564929"/>
    <m/>
    <m/>
    <m/>
    <n v="6.7906235616558774"/>
    <m/>
    <m/>
    <m/>
    <m/>
    <m/>
    <n v="52094.317296760761"/>
    <m/>
  </r>
  <r>
    <x v="973"/>
    <n v="27.66"/>
    <n v="26.74"/>
    <n v="79182.36"/>
    <n v="71830.87"/>
    <n v="134656.21"/>
    <n v="122171.98"/>
    <n v="6.2121621492661205E-5"/>
    <n v="51308.921323587922"/>
    <m/>
    <m/>
    <n v="13184769022.890087"/>
    <m/>
    <m/>
    <n v="20687971.849479936"/>
    <m/>
    <m/>
    <n v="13.056496061501459"/>
    <m/>
    <m/>
    <n v="240.70782837299222"/>
    <m/>
    <m/>
    <n v="21.274301988597667"/>
    <m/>
    <m/>
    <m/>
    <n v="44583.974512848778"/>
    <m/>
    <m/>
    <n v="980"/>
    <n v="1.0344053851907256"/>
    <n v="110745.26"/>
    <n v="603.40454765229356"/>
    <m/>
    <m/>
    <n v="1349.2983640797124"/>
    <n v="1.0244991981389944"/>
    <m/>
    <m/>
    <n v="2401135074.3717756"/>
    <m/>
    <m/>
    <m/>
    <n v="7.0525396275615186"/>
    <m/>
    <m/>
    <m/>
    <n v="6.8934347016104685"/>
    <m/>
    <m/>
    <m/>
    <m/>
    <m/>
    <n v="51308.921323587922"/>
    <m/>
  </r>
  <r>
    <x v="974"/>
    <n v="28.01"/>
    <n v="27.06"/>
    <n v="80595.33"/>
    <n v="73108.19"/>
    <n v="137415.10999999999"/>
    <n v="124667.51"/>
    <n v="6.2121621492661205E-5"/>
    <n v="52223.23019502058"/>
    <m/>
    <m/>
    <n v="13653911731.874603"/>
    <m/>
    <m/>
    <n v="21239076.509944517"/>
    <m/>
    <m/>
    <n v="12.939823644635402"/>
    <m/>
    <m/>
    <n v="245.6335744284157"/>
    <m/>
    <m/>
    <n v="20.840269050041218"/>
    <m/>
    <m/>
    <m/>
    <n v="45375.199251853381"/>
    <m/>
    <m/>
    <n v="981"/>
    <n v="1.0351071692535108"/>
    <n v="113870.92"/>
    <n v="620.38651521445115"/>
    <m/>
    <m/>
    <n v="1311.2159402841532"/>
    <n v="0.99548948840790785"/>
    <m/>
    <m/>
    <n v="2486446818.5511246"/>
    <m/>
    <m/>
    <m/>
    <n v="6.9268064301841745"/>
    <m/>
    <m/>
    <m/>
    <n v="6.7710235809875252"/>
    <m/>
    <m/>
    <m/>
    <m/>
    <m/>
    <n v="52223.23019502058"/>
    <m/>
  </r>
  <r>
    <x v="975"/>
    <n v="27.6"/>
    <n v="26.67"/>
    <n v="78795.95"/>
    <n v="71462.34"/>
    <n v="136293.88"/>
    <n v="123627.05"/>
    <n v="6.2680375505053121E-5"/>
    <n v="51053.553960138197"/>
    <m/>
    <m/>
    <n v="13039827241.657961"/>
    <m/>
    <m/>
    <n v="20519784.023350846"/>
    <m/>
    <m/>
    <n v="13.083703174599268"/>
    <m/>
    <m/>
    <n v="243.61152141409553"/>
    <m/>
    <m/>
    <n v="21.01581928441524"/>
    <m/>
    <m/>
    <m/>
    <n v="44349.049899841826"/>
    <m/>
    <m/>
    <n v="982"/>
    <n v="1.0348706411698538"/>
    <n v="111804.52"/>
    <n v="608.98577092220876"/>
    <m/>
    <m/>
    <n v="1335.0103964895054"/>
    <n v="1.0132662889877244"/>
    <m/>
    <m/>
    <n v="2374254379.6293311"/>
    <m/>
    <m/>
    <m/>
    <n v="7.0817567394534411"/>
    <m/>
    <m/>
    <m/>
    <n v="6.9239785057935874"/>
    <m/>
    <m/>
    <m/>
    <m/>
    <m/>
    <n v="51053.553960138197"/>
    <m/>
  </r>
  <r>
    <x v="976"/>
    <n v="26.33"/>
    <n v="26.11"/>
    <n v="77774"/>
    <n v="70531.02"/>
    <n v="134524.07999999999"/>
    <n v="122013.98"/>
    <n v="6.2680375505053121E-5"/>
    <n v="50390.182330086624"/>
    <m/>
    <m/>
    <n v="12700170799.456079"/>
    <m/>
    <m/>
    <n v="20117975.500379212"/>
    <m/>
    <m/>
    <n v="13.168363361204522"/>
    <m/>
    <m/>
    <n v="240.44231998470934"/>
    <m/>
    <m/>
    <n v="21.290578044944855"/>
    <m/>
    <m/>
    <m/>
    <n v="43769.552861190386"/>
    <m/>
    <m/>
    <n v="983"/>
    <n v="1.008425890463424"/>
    <n v="109954.91"/>
    <n v="598.86440345426877"/>
    <m/>
    <m/>
    <n v="1357.0958057328073"/>
    <n v="1.0299313642800088"/>
    <m/>
    <m/>
    <n v="2312292375.7481923"/>
    <m/>
    <m/>
    <m/>
    <n v="7.1737143174725242"/>
    <m/>
    <m/>
    <m/>
    <n v="7.0143942250634872"/>
    <m/>
    <m/>
    <m/>
    <m/>
    <m/>
    <n v="50390.182330086624"/>
    <m/>
  </r>
  <r>
    <x v="977"/>
    <n v="24.88"/>
    <n v="25.29"/>
    <n v="75075.289999999994"/>
    <n v="68079.210000000006"/>
    <n v="132401"/>
    <n v="120080.69"/>
    <n v="6.2680375505053121E-5"/>
    <n v="48640.487915847429"/>
    <m/>
    <m/>
    <n v="11817406781.958012"/>
    <m/>
    <m/>
    <n v="19068316.735396065"/>
    <m/>
    <m/>
    <n v="13.396638053214087"/>
    <m/>
    <m/>
    <n v="236.64185149899782"/>
    <m/>
    <m/>
    <n v="21.628479209652753"/>
    <m/>
    <m/>
    <m/>
    <n v="42246.556056331305"/>
    <m/>
    <m/>
    <n v="984"/>
    <n v="0.98378805852115458"/>
    <n v="107993.98"/>
    <n v="588.13836090784457"/>
    <m/>
    <m/>
    <n v="1381.2981799454335"/>
    <n v="1.0481997322834764"/>
    <m/>
    <m/>
    <n v="2151459356.4920492"/>
    <m/>
    <m/>
    <m/>
    <n v="7.4227423282520695"/>
    <m/>
    <m/>
    <m/>
    <n v="7.2584161530193541"/>
    <m/>
    <m/>
    <m/>
    <m/>
    <m/>
    <n v="48640.487915847429"/>
    <m/>
  </r>
  <r>
    <x v="978"/>
    <n v="25.54"/>
    <n v="25.47"/>
    <n v="76131.740000000005"/>
    <n v="69032.94"/>
    <n v="133407.35"/>
    <n v="120985.87"/>
    <n v="6.2680375505053121E-5"/>
    <n v="49323.748001260727"/>
    <m/>
    <m/>
    <n v="12148722076.956612"/>
    <m/>
    <m/>
    <n v="19468356.236985181"/>
    <m/>
    <m/>
    <n v="13.30219912122373"/>
    <m/>
    <m/>
    <n v="238.43469856216734"/>
    <m/>
    <m/>
    <n v="21.465993150071672"/>
    <m/>
    <m/>
    <m/>
    <n v="42836.899677976842"/>
    <m/>
    <m/>
    <n v="985"/>
    <n v="1.0027483313702394"/>
    <n v="109463.77"/>
    <n v="596.09633191963667"/>
    <m/>
    <m/>
    <n v="1362.4988149076601"/>
    <n v="1.033835800973915"/>
    <m/>
    <m/>
    <n v="2211664939.7274904"/>
    <m/>
    <m/>
    <m/>
    <n v="7.318415347304672"/>
    <m/>
    <m/>
    <m/>
    <n v="7.1569159967914686"/>
    <m/>
    <m/>
    <m/>
    <m/>
    <m/>
    <n v="49323.748001260727"/>
    <m/>
  </r>
  <r>
    <x v="979"/>
    <n v="25.02"/>
    <n v="25.44"/>
    <n v="75414.92"/>
    <n v="68378.63"/>
    <n v="132679.20000000001"/>
    <n v="120317.94"/>
    <n v="6.2680375505053121E-5"/>
    <n v="48858.147849332236"/>
    <m/>
    <m/>
    <n v="11918633615.274513"/>
    <m/>
    <m/>
    <n v="19190921.205298491"/>
    <m/>
    <m/>
    <n v="13.364635582553777"/>
    <m/>
    <m/>
    <n v="237.1275171538214"/>
    <m/>
    <m/>
    <n v="21.585055639058947"/>
    <m/>
    <m/>
    <m/>
    <n v="42429.402387735885"/>
    <m/>
    <m/>
    <n v="986"/>
    <n v="0.98349056603773577"/>
    <n v="108744.94"/>
    <n v="592.13562961589355"/>
    <m/>
    <m/>
    <n v="1371.446113389341"/>
    <n v="1.040526179690598"/>
    <m/>
    <m/>
    <n v="2169666489.8232589"/>
    <m/>
    <m/>
    <m/>
    <n v="7.3874368739854628"/>
    <m/>
    <m/>
    <m/>
    <n v="7.2249365173903879"/>
    <m/>
    <m/>
    <m/>
    <m/>
    <m/>
    <n v="48858.147849332236"/>
    <m/>
  </r>
  <r>
    <x v="980"/>
    <n v="25.59"/>
    <n v="25.47"/>
    <n v="74503.14"/>
    <n v="67534.77"/>
    <n v="131124.76"/>
    <n v="118878.16"/>
    <n v="6.1283544322776606E-5"/>
    <n v="48262.736463221321"/>
    <m/>
    <m/>
    <n v="11625205748.133469"/>
    <m/>
    <m/>
    <n v="18833129.934055105"/>
    <m/>
    <m/>
    <n v="13.444670634763531"/>
    <m/>
    <m/>
    <n v="234.32652764423645"/>
    <m/>
    <m/>
    <n v="21.845475387250499"/>
    <m/>
    <m/>
    <m/>
    <n v="41899.937670351108"/>
    <m/>
    <m/>
    <n v="987"/>
    <n v="1.0047114252061249"/>
    <n v="107483.45"/>
    <n v="585.08381696958054"/>
    <m/>
    <m/>
    <n v="1387.355502438427"/>
    <n v="1.0521976844542817"/>
    <m/>
    <m/>
    <n v="2115829597.9543314"/>
    <m/>
    <m/>
    <m/>
    <n v="7.4772119827060335"/>
    <m/>
    <m/>
    <m/>
    <n v="7.3148511328798715"/>
    <m/>
    <m/>
    <m/>
    <m/>
    <m/>
    <n v="48262.736463221321"/>
    <m/>
  </r>
  <r>
    <x v="981"/>
    <n v="24.4"/>
    <n v="24.67"/>
    <n v="74024.31"/>
    <n v="67096.59"/>
    <n v="131346.37"/>
    <n v="119071.79"/>
    <n v="6.1283544322776606E-5"/>
    <n v="47951.383690741808"/>
    <m/>
    <m/>
    <n v="11474536601.975357"/>
    <m/>
    <m/>
    <n v="18649211.410861701"/>
    <m/>
    <m/>
    <n v="13.487676836419046"/>
    <m/>
    <m/>
    <n v="234.71683246556248"/>
    <m/>
    <m/>
    <n v="21.810423166960454"/>
    <m/>
    <m/>
    <m/>
    <n v="41626.630568695902"/>
    <m/>
    <m/>
    <n v="988"/>
    <n v="0.98905553303607607"/>
    <n v="107053.57"/>
    <n v="582.698272649665"/>
    <m/>
    <m/>
    <n v="1392.9042300182377"/>
    <n v="1.0563058070273854"/>
    <m/>
    <m/>
    <n v="2088303314.702579"/>
    <m/>
    <m/>
    <m/>
    <n v="7.5253752164691416"/>
    <m/>
    <m/>
    <m/>
    <n v="7.3624903319238459"/>
    <m/>
    <m/>
    <m/>
    <m/>
    <m/>
    <n v="47951.383690741808"/>
    <m/>
  </r>
  <r>
    <x v="982"/>
    <n v="25.12"/>
    <n v="25.09"/>
    <n v="73960.97"/>
    <n v="67035.06"/>
    <n v="131086.06"/>
    <n v="118828.51"/>
    <n v="6.1283544322776606E-5"/>
    <n v="47909.18515222671"/>
    <m/>
    <m/>
    <n v="11453675621.728704"/>
    <m/>
    <m/>
    <n v="18622930.820310447"/>
    <m/>
    <m/>
    <n v="13.493251183717549"/>
    <m/>
    <m/>
    <n v="234.24594488306772"/>
    <m/>
    <m/>
    <n v="21.855515869094322"/>
    <m/>
    <m/>
    <m/>
    <n v="41587.007459880057"/>
    <m/>
    <m/>
    <n v="989"/>
    <n v="1.0011956954962136"/>
    <n v="106538.98"/>
    <n v="579.85205226854987"/>
    <m/>
    <m/>
    <n v="1399.5997058227822"/>
    <n v="1.0612826928049364"/>
    <m/>
    <m/>
    <n v="2084402971.4582636"/>
    <m/>
    <m/>
    <m/>
    <n v="7.5319254393988961"/>
    <m/>
    <m/>
    <m/>
    <n v="7.3694210541322667"/>
    <m/>
    <m/>
    <m/>
    <m/>
    <m/>
    <n v="47909.18515222671"/>
    <m/>
  </r>
  <r>
    <x v="983"/>
    <n v="24.06"/>
    <n v="24.4"/>
    <n v="72336.42"/>
    <n v="65558.53"/>
    <n v="130837.53"/>
    <n v="118595.94"/>
    <n v="6.1283544322776606E-5"/>
    <n v="46855.719116062755"/>
    <m/>
    <m/>
    <n v="10949288955.366011"/>
    <m/>
    <m/>
    <n v="18007034.40517896"/>
    <m/>
    <m/>
    <n v="13.641237259442466"/>
    <m/>
    <m/>
    <n v="233.79613003623408"/>
    <m/>
    <m/>
    <n v="21.898823339545697"/>
    <m/>
    <m/>
    <m/>
    <n v="40669.584255400667"/>
    <m/>
    <m/>
    <n v="990"/>
    <n v="0.98606557377049175"/>
    <n v="105511.6"/>
    <n v="574.21556544247983"/>
    <m/>
    <m/>
    <n v="1413.0963691639197"/>
    <n v="1.0714153130917417"/>
    <m/>
    <m/>
    <n v="1992512723.9327712"/>
    <m/>
    <m/>
    <m/>
    <n v="7.6974668719832309"/>
    <m/>
    <m/>
    <m/>
    <n v="7.5319246563124933"/>
    <m/>
    <m/>
    <m/>
    <m/>
    <m/>
    <n v="46855.719116062755"/>
    <m/>
  </r>
  <r>
    <x v="984"/>
    <n v="23.03"/>
    <n v="23.93"/>
    <n v="70429.47"/>
    <n v="63818.2"/>
    <n v="127696.98"/>
    <n v="115727.42"/>
    <n v="6.0166208597944859E-5"/>
    <n v="45617.160356050525"/>
    <m/>
    <m/>
    <n v="10368430219.92691"/>
    <m/>
    <m/>
    <n v="17288258.948177565"/>
    <m/>
    <m/>
    <n v="13.820424335218817"/>
    <m/>
    <m/>
    <n v="228.16752866319706"/>
    <m/>
    <m/>
    <n v="22.430057273175088"/>
    <m/>
    <m/>
    <m/>
    <n v="39585.820472805623"/>
    <m/>
    <m/>
    <n v="991"/>
    <n v="0.96239030505641465"/>
    <n v="103521.26"/>
    <n v="563.25177035249658"/>
    <m/>
    <m/>
    <n v="1439.7526062734103"/>
    <n v="1.0913157674589811"/>
    <m/>
    <m/>
    <n v="1886534698.4552994"/>
    <m/>
    <m/>
    <m/>
    <n v="7.9007013483264288"/>
    <m/>
    <m/>
    <m/>
    <n v="7.7324322549293143"/>
    <m/>
    <m/>
    <m/>
    <m/>
    <m/>
    <n v="45617.160356050525"/>
    <m/>
  </r>
  <r>
    <x v="985"/>
    <n v="21.9"/>
    <n v="23.11"/>
    <n v="69303.33"/>
    <n v="62793.94"/>
    <n v="126916.02"/>
    <n v="115012.7"/>
    <n v="6.0166208597944859E-5"/>
    <n v="44886.665072328084"/>
    <m/>
    <m/>
    <n v="10035760934.267448"/>
    <m/>
    <m/>
    <n v="16871484.533274163"/>
    <m/>
    <m/>
    <n v="13.930701073955634"/>
    <m/>
    <m/>
    <n v="226.76658860057375"/>
    <m/>
    <m/>
    <n v="22.569106012926397"/>
    <m/>
    <m/>
    <m/>
    <n v="38949.123759049588"/>
    <m/>
    <m/>
    <n v="992"/>
    <n v="0.94764171354392035"/>
    <n v="103131.92"/>
    <n v="561.08958473791483"/>
    <m/>
    <m/>
    <n v="1445.1674677204837"/>
    <n v="1.0953163297674955"/>
    <m/>
    <m/>
    <n v="1825916708.8602822"/>
    <m/>
    <m/>
    <m/>
    <n v="8.0271309839578713"/>
    <m/>
    <m/>
    <m/>
    <n v="7.856717227452477"/>
    <m/>
    <m/>
    <m/>
    <m/>
    <m/>
    <n v="44886.665072328084"/>
    <m/>
  </r>
  <r>
    <x v="986"/>
    <n v="22.69"/>
    <n v="23.69"/>
    <n v="69884.649999999994"/>
    <n v="63316.88"/>
    <n v="126758.57"/>
    <n v="114863.1"/>
    <n v="6.0166208597944859E-5"/>
    <n v="45262.073117172578"/>
    <m/>
    <m/>
    <n v="10203066675.926733"/>
    <m/>
    <m/>
    <n v="17081664.273093544"/>
    <m/>
    <m/>
    <n v="13.872067392760959"/>
    <m/>
    <m/>
    <n v="226.47974305256244"/>
    <m/>
    <m/>
    <n v="22.598986064362958"/>
    <m/>
    <m/>
    <m/>
    <n v="39272.117870161943"/>
    <m/>
    <m/>
    <n v="993"/>
    <n v="0.95778809624314054"/>
    <n v="103734.37"/>
    <n v="564.32314911831838"/>
    <m/>
    <m/>
    <n v="1436.7254534447077"/>
    <n v="1.0888147640414156"/>
    <m/>
    <m/>
    <n v="1856266160.5176191"/>
    <m/>
    <m/>
    <m/>
    <n v="7.9599112982722264"/>
    <m/>
    <m/>
    <m/>
    <n v="7.7914680801874319"/>
    <m/>
    <m/>
    <m/>
    <m/>
    <m/>
    <n v="45262.073117172578"/>
    <m/>
  </r>
  <r>
    <x v="987"/>
    <n v="23.53"/>
    <n v="24.29"/>
    <n v="71872.84"/>
    <n v="65114.41"/>
    <n v="130360.21"/>
    <n v="118119.84"/>
    <n v="6.0166208597944859E-5"/>
    <n v="46548.62572423918"/>
    <m/>
    <m/>
    <n v="10782546439.905142"/>
    <m/>
    <m/>
    <n v="17808472.146349557"/>
    <m/>
    <m/>
    <n v="13.674539172137965"/>
    <m/>
    <m/>
    <n v="232.90911980231178"/>
    <m/>
    <m/>
    <n v="21.958740783400415"/>
    <m/>
    <m/>
    <m/>
    <n v="40385.622734038931"/>
    <m/>
    <m/>
    <n v="994"/>
    <n v="0.9687114038699054"/>
    <n v="106204.58"/>
    <n v="577.71617335212773"/>
    <m/>
    <m/>
    <n v="1402.512939478954"/>
    <n v="1.0627862359438087"/>
    <m/>
    <m/>
    <n v="1961596723.8446288"/>
    <m/>
    <m/>
    <m/>
    <n v="7.7335737597075971"/>
    <m/>
    <m/>
    <m/>
    <n v="7.5704482370624113"/>
    <m/>
    <m/>
    <m/>
    <m/>
    <m/>
    <n v="46548.62572423918"/>
    <m/>
  </r>
  <r>
    <x v="988"/>
    <n v="26.54"/>
    <n v="26.39"/>
    <n v="75998.86"/>
    <n v="68848.53"/>
    <n v="135479.79999999999"/>
    <n v="122751.61"/>
    <n v="6.0166208597944859E-5"/>
    <n v="49219.652782401987"/>
    <m/>
    <m/>
    <n v="12019420939.372908"/>
    <m/>
    <m/>
    <n v="19339715.692868508"/>
    <m/>
    <m/>
    <n v="13.281841421395935"/>
    <m/>
    <m/>
    <n v="242.05017434661534"/>
    <m/>
    <m/>
    <n v="21.098173488422304"/>
    <m/>
    <m/>
    <m/>
    <n v="42700.130684961492"/>
    <m/>
    <m/>
    <n v="995"/>
    <n v="1.0056839712012124"/>
    <n v="111135.83"/>
    <n v="604.49326352413925"/>
    <m/>
    <m/>
    <n v="1337.3920008828445"/>
    <n v="1.0133432878104318"/>
    <m/>
    <m/>
    <n v="2186506650.4965463"/>
    <m/>
    <m/>
    <m/>
    <n v="7.2897365007914212"/>
    <m/>
    <m/>
    <m/>
    <n v="7.1364707040207422"/>
    <m/>
    <m/>
    <m/>
    <m/>
    <m/>
    <n v="49219.652782401987"/>
    <m/>
  </r>
  <r>
    <x v="989"/>
    <n v="26.28"/>
    <n v="26.08"/>
    <n v="75975.3"/>
    <n v="68814.759999999995"/>
    <n v="135468.88"/>
    <n v="122719.56"/>
    <n v="4.9836294109484314E-5"/>
    <n v="49200.795213772057"/>
    <m/>
    <m/>
    <n v="12007796774.745817"/>
    <m/>
    <m/>
    <n v="19323532.921552319"/>
    <m/>
    <m/>
    <n v="13.283297176996317"/>
    <m/>
    <m/>
    <n v="242.01296023915566"/>
    <m/>
    <m/>
    <n v="21.10449570191226"/>
    <m/>
    <m/>
    <m/>
    <n v="42674.722519411211"/>
    <m/>
    <m/>
    <n v="996"/>
    <n v="1.0076687116564418"/>
    <n v="110612.15"/>
    <n v="601.50392567986978"/>
    <m/>
    <m/>
    <n v="1343.6938878892433"/>
    <n v="1.0178287254007836"/>
    <m/>
    <m/>
    <n v="2184140877.8780389"/>
    <m/>
    <m/>
    <m/>
    <n v="7.2922930768860779"/>
    <m/>
    <m/>
    <m/>
    <n v="7.1404676448729658"/>
    <m/>
    <m/>
    <m/>
    <m/>
    <m/>
    <n v="49200.795213772057"/>
    <m/>
  </r>
  <r>
    <x v="990"/>
    <n v="25.52"/>
    <n v="25.76"/>
    <n v="74675.69"/>
    <n v="67634.210000000006"/>
    <n v="135428.44"/>
    <n v="122676.81"/>
    <n v="4.9836294109484314E-5"/>
    <n v="48358.002448322877"/>
    <m/>
    <m/>
    <n v="11595851521.27808"/>
    <m/>
    <m/>
    <n v="18825641.878603034"/>
    <m/>
    <m/>
    <n v="13.396632194908243"/>
    <m/>
    <m/>
    <n v="241.93481545773591"/>
    <m/>
    <m/>
    <n v="21.112118850359977"/>
    <m/>
    <m/>
    <m/>
    <n v="41941.154988174778"/>
    <m/>
    <m/>
    <n v="997"/>
    <n v="0.99068322981366452"/>
    <n v="109765.53"/>
    <n v="596.85343671275882"/>
    <m/>
    <m/>
    <n v="1353.9784553564227"/>
    <n v="1.0255219137369345"/>
    <m/>
    <m/>
    <n v="2109129845.5651534"/>
    <m/>
    <m/>
    <m/>
    <n v="7.4170503718547023"/>
    <m/>
    <m/>
    <m/>
    <n v="7.2630590990150941"/>
    <m/>
    <m/>
    <m/>
    <m/>
    <m/>
    <n v="48358.002448322877"/>
    <m/>
  </r>
  <r>
    <x v="991"/>
    <n v="24.6"/>
    <n v="24.91"/>
    <n v="72828.02"/>
    <n v="65957.39"/>
    <n v="131560.14000000001"/>
    <n v="119166.63"/>
    <n v="4.9836294109484314E-5"/>
    <n v="47160.350242638589"/>
    <m/>
    <m/>
    <n v="11020922654.031815"/>
    <m/>
    <m/>
    <n v="18124929.464052569"/>
    <m/>
    <m/>
    <n v="13.562086974360335"/>
    <m/>
    <m/>
    <n v="235.01859792996279"/>
    <m/>
    <m/>
    <n v="21.716483853713896"/>
    <m/>
    <m/>
    <m/>
    <n v="40899.903590987211"/>
    <m/>
    <m/>
    <n v="998"/>
    <n v="0.98755519871537545"/>
    <n v="106860.92"/>
    <n v="581.01416032971974"/>
    <m/>
    <m/>
    <n v="1389.8073659553406"/>
    <n v="1.0525594373279441"/>
    <m/>
    <m/>
    <n v="2004481163.4400136"/>
    <m/>
    <m/>
    <m/>
    <n v="7.6005834506632466"/>
    <m/>
    <m/>
    <m/>
    <n v="7.4432240122244284"/>
    <m/>
    <m/>
    <m/>
    <m/>
    <m/>
    <n v="47160.350242638589"/>
    <m/>
  </r>
  <r>
    <x v="992"/>
    <n v="27.55"/>
    <n v="27"/>
    <n v="77892.08"/>
    <n v="70540.42"/>
    <n v="136597.35"/>
    <n v="123723.37"/>
    <n v="4.9836294109484314E-5"/>
    <n v="50438.391747007408"/>
    <m/>
    <m/>
    <n v="12552551972.465319"/>
    <m/>
    <m/>
    <n v="20013363.171747856"/>
    <m/>
    <m/>
    <n v="13.090316365355035"/>
    <m/>
    <m/>
    <n v="244.01110316906212"/>
    <m/>
    <m/>
    <n v="20.886348873959221"/>
    <m/>
    <m/>
    <m/>
    <n v="43740.296398788792"/>
    <m/>
    <m/>
    <n v="999"/>
    <n v="1.0203703703703704"/>
    <n v="112322.11"/>
    <n v="610.65954445062687"/>
    <m/>
    <m/>
    <n v="1318.7804452730027"/>
    <n v="0.9986730921520246"/>
    <m/>
    <m/>
    <n v="2282965805.6298628"/>
    <m/>
    <m/>
    <m/>
    <n v="7.0721297249828323"/>
    <m/>
    <m/>
    <m/>
    <n v="6.9261227629012376"/>
    <m/>
    <m/>
    <m/>
    <m/>
    <m/>
    <n v="50438.391747007408"/>
    <m/>
  </r>
  <r>
    <x v="993"/>
    <n v="27.49"/>
    <n v="27.11"/>
    <n v="77846.33"/>
    <n v="70495.47"/>
    <n v="136155.69"/>
    <n v="123317.17"/>
    <n v="4.9836294109484314E-5"/>
    <n v="50407.537556130141"/>
    <m/>
    <m/>
    <n v="12536612469.46353"/>
    <m/>
    <m/>
    <n v="19993559.921141207"/>
    <m/>
    <m/>
    <n v="13.093895150156783"/>
    <m/>
    <m/>
    <n v="243.21621182535128"/>
    <m/>
    <m/>
    <n v="20.955190758700262"/>
    <m/>
    <m/>
    <m/>
    <n v="43710.900027228803"/>
    <m/>
    <m/>
    <n v="1000"/>
    <n v="1.0140169679085207"/>
    <n v="111705.75"/>
    <n v="607.26117141712086"/>
    <m/>
    <m/>
    <n v="1326.01716398536"/>
    <n v="1.0040580551372313"/>
    <m/>
    <m/>
    <n v="2279979452.7966747"/>
    <m/>
    <m/>
    <m/>
    <n v="7.0763066541459443"/>
    <m/>
    <m/>
    <m/>
    <n v="6.9306253071219093"/>
    <m/>
    <m/>
    <m/>
    <m/>
    <m/>
    <n v="50407.537556130141"/>
    <m/>
  </r>
  <r>
    <x v="994"/>
    <n v="29.38"/>
    <n v="28.33"/>
    <n v="80078.009999999995"/>
    <n v="72505.88"/>
    <n v="138861.26"/>
    <n v="125749.19"/>
    <n v="3.951618686892644E-5"/>
    <n v="51848.815844925281"/>
    <m/>
    <m/>
    <n v="13251431701.657639"/>
    <m/>
    <m/>
    <n v="20846725.361379184"/>
    <m/>
    <m/>
    <n v="12.905437076817183"/>
    <m/>
    <m/>
    <n v="248.03105287780261"/>
    <m/>
    <m/>
    <n v="20.542075398692191"/>
    <m/>
    <m/>
    <m/>
    <n v="44952.757825036417"/>
    <m/>
    <m/>
    <n v="1001"/>
    <n v="1.0370631839039888"/>
    <n v="114182.53"/>
    <n v="620.58019267424743"/>
    <m/>
    <m/>
    <n v="1296.616235282803"/>
    <n v="0.98151653930719041"/>
    <m/>
    <m/>
    <n v="2409778031.5451636"/>
    <m/>
    <m/>
    <m/>
    <n v="6.8735420124767224"/>
    <m/>
    <m/>
    <m/>
    <n v="6.7332353094167265"/>
    <m/>
    <m/>
    <m/>
    <m/>
    <m/>
    <n v="51848.815844925281"/>
    <m/>
  </r>
  <r>
    <x v="995"/>
    <n v="26.36"/>
    <n v="26.09"/>
    <n v="75599.289999999994"/>
    <n v="68447.8"/>
    <n v="133614.44"/>
    <n v="120992.84"/>
    <n v="3.951618686892644E-5"/>
    <n v="48947.74593111952"/>
    <m/>
    <m/>
    <n v="11768026571.720226"/>
    <m/>
    <m/>
    <n v="19095926.964545932"/>
    <m/>
    <m/>
    <n v="13.265989415980311"/>
    <m/>
    <m/>
    <n v="238.65347432909755"/>
    <m/>
    <m/>
    <n v="21.319114857776217"/>
    <m/>
    <m/>
    <m/>
    <n v="42435.318352580674"/>
    <m/>
    <m/>
    <n v="1002"/>
    <n v="1.0103487926408585"/>
    <n v="108648.36"/>
    <n v="590.45596107551899"/>
    <m/>
    <m/>
    <n v="1359.4603032047089"/>
    <n v="1.028990882873376"/>
    <m/>
    <m/>
    <n v="2139960288.2920187"/>
    <m/>
    <m/>
    <m/>
    <n v="7.2579090785635527"/>
    <m/>
    <m/>
    <m/>
    <n v="7.110105595785253"/>
    <m/>
    <m/>
    <m/>
    <m/>
    <m/>
    <n v="48947.74593111952"/>
    <m/>
  </r>
  <r>
    <x v="996"/>
    <n v="27.22"/>
    <n v="27.37"/>
    <n v="77827.53"/>
    <n v="70462.55"/>
    <n v="136357.93"/>
    <n v="123472.39"/>
    <n v="3.951618686892644E-5"/>
    <n v="50389.220271028789"/>
    <m/>
    <m/>
    <n v="12460735622.835749"/>
    <m/>
    <m/>
    <n v="19938383.360671531"/>
    <m/>
    <m/>
    <n v="13.07015741259414"/>
    <m/>
    <m/>
    <n v="243.54778008872597"/>
    <m/>
    <m/>
    <n v="20.882267361338911"/>
    <m/>
    <m/>
    <m/>
    <n v="43682.872075171115"/>
    <m/>
    <m/>
    <n v="1003"/>
    <n v="0.99451954694921441"/>
    <n v="111563.01"/>
    <n v="606.24845859017375"/>
    <m/>
    <m/>
    <n v="1322.9908068152963"/>
    <n v="1.0012917825091794"/>
    <m/>
    <m/>
    <n v="2265862704.0484095"/>
    <m/>
    <m/>
    <m/>
    <n v="7.0439456010267181"/>
    <m/>
    <m/>
    <m/>
    <n v="6.9008382377721249"/>
    <m/>
    <m/>
    <m/>
    <m/>
    <m/>
    <n v="50389.220271028789"/>
    <m/>
  </r>
  <r>
    <x v="997"/>
    <n v="27.29"/>
    <n v="27.18"/>
    <n v="78103.66"/>
    <n v="70709.759999999995"/>
    <n v="137598.07999999999"/>
    <n v="124590.47"/>
    <n v="3.951618686892644E-5"/>
    <n v="50566.766852222754"/>
    <m/>
    <m/>
    <n v="12548098435.712011"/>
    <m/>
    <m/>
    <n v="20042635.320849769"/>
    <m/>
    <m/>
    <n v="13.046640011344284"/>
    <m/>
    <m/>
    <n v="245.75680925707249"/>
    <m/>
    <m/>
    <n v="20.693224438104643"/>
    <m/>
    <m/>
    <m/>
    <n v="43834.600213123391"/>
    <m/>
    <m/>
    <n v="1004"/>
    <n v="1.004047093451067"/>
    <n v="112609.69"/>
    <n v="611.88847769930862"/>
    <m/>
    <m/>
    <n v="1310.5785563957581"/>
    <n v="0.99180367387363966"/>
    <m/>
    <m/>
    <n v="2281684865.1033373"/>
    <m/>
    <m/>
    <m/>
    <n v="7.0189057801285122"/>
    <m/>
    <m/>
    <m/>
    <n v="6.8766448133482081"/>
    <m/>
    <m/>
    <m/>
    <m/>
    <m/>
    <n v="50566.766852222754"/>
    <m/>
  </r>
  <r>
    <x v="998"/>
    <n v="31.16"/>
    <n v="29.36"/>
    <n v="82771.38"/>
    <n v="74932.800000000003"/>
    <n v="141945.31"/>
    <n v="128521.82"/>
    <n v="3.951618686892644E-5"/>
    <n v="53587.488954563007"/>
    <m/>
    <m/>
    <n v="14046853237.256325"/>
    <m/>
    <m/>
    <n v="21837426.30223044"/>
    <m/>
    <m/>
    <n v="12.656471820129033"/>
    <m/>
    <m/>
    <n v="253.51499001872773"/>
    <m/>
    <m/>
    <n v="20.040317428361302"/>
    <m/>
    <m/>
    <m/>
    <n v="46450.939890705624"/>
    <m/>
    <m/>
    <n v="1005"/>
    <n v="1.061307901907357"/>
    <n v="116752.53"/>
    <n v="634.34993644266854"/>
    <m/>
    <m/>
    <n v="1262.3631917448245"/>
    <n v="0.95522527888676212"/>
    <m/>
    <m/>
    <n v="2554139567.8243475"/>
    <m/>
    <m/>
    <m/>
    <n v="6.5994042162366799"/>
    <m/>
    <m/>
    <m/>
    <n v="6.4659633256037985"/>
    <m/>
    <m/>
    <m/>
    <m/>
    <m/>
    <n v="53587.488954563007"/>
    <m/>
  </r>
  <r>
    <x v="999"/>
    <n v="32.24"/>
    <n v="29.58"/>
    <n v="83258.559999999998"/>
    <n v="75364.960000000006"/>
    <n v="141912.16"/>
    <n v="128476.57"/>
    <n v="3.0598583303786953E-5"/>
    <n v="53898.953986019704"/>
    <m/>
    <m/>
    <n v="14208255460.336422"/>
    <m/>
    <m/>
    <n v="22024114.115148604"/>
    <m/>
    <m/>
    <n v="12.618263581189604"/>
    <m/>
    <m/>
    <n v="253.43724395098803"/>
    <m/>
    <m/>
    <n v="20.046989060736177"/>
    <m/>
    <m/>
    <m/>
    <n v="46713.950044318044"/>
    <m/>
    <m/>
    <n v="1006"/>
    <n v="1.0899256254225829"/>
    <n v="116746.38"/>
    <n v="634.16794685990578"/>
    <m/>
    <m/>
    <n v="1262.4296873799019"/>
    <n v="0.95500395694837392"/>
    <m/>
    <m/>
    <n v="2583339367.7517715"/>
    <m/>
    <m/>
    <m/>
    <n v="6.5604267190328205"/>
    <m/>
    <m/>
    <m/>
    <n v="6.4287209614546699"/>
    <m/>
    <m/>
    <m/>
    <m/>
    <m/>
    <n v="53898.953986019704"/>
    <m/>
  </r>
  <r>
    <x v="1000"/>
    <n v="25.79"/>
    <n v="26.01"/>
    <n v="76142.100000000006"/>
    <n v="68920.899999999994"/>
    <n v="134214.13"/>
    <n v="121503.42"/>
    <n v="3.0598583303786953E-5"/>
    <n v="49290.781328198667"/>
    <m/>
    <m/>
    <n v="11778337528.795334"/>
    <m/>
    <m/>
    <n v="19198718.470312037"/>
    <m/>
    <m/>
    <n v="13.157129343683328"/>
    <m/>
    <m/>
    <n v="239.68368745189531"/>
    <m/>
    <m/>
    <n v="21.134917519760108"/>
    <m/>
    <m/>
    <m/>
    <n v="42718.19728009605"/>
    <m/>
    <m/>
    <n v="1007"/>
    <n v="0.99154171472510566"/>
    <n v="108626.51"/>
    <n v="590.01462776071264"/>
    <m/>
    <m/>
    <n v="1350.2333944041836"/>
    <n v="1.0213289594486796"/>
    <m/>
    <m/>
    <n v="2141491767.8395271"/>
    <m/>
    <m/>
    <m/>
    <n v="7.1210425054651578"/>
    <m/>
    <m/>
    <m/>
    <n v="6.978362387963247"/>
    <m/>
    <m/>
    <m/>
    <m/>
    <m/>
    <n v="49290.781328198667"/>
    <m/>
  </r>
  <r>
    <x v="1001"/>
    <n v="29.84"/>
    <n v="28.78"/>
    <n v="79660.92"/>
    <n v="72103.89"/>
    <n v="137713.62"/>
    <n v="124667.77"/>
    <n v="3.0598583303786953E-5"/>
    <n v="51567.440941001463"/>
    <m/>
    <m/>
    <n v="12866073011.266157"/>
    <m/>
    <m/>
    <n v="20528015.020628426"/>
    <m/>
    <m/>
    <n v="12.852728917002018"/>
    <m/>
    <m/>
    <n v="245.92718671618366"/>
    <m/>
    <m/>
    <n v="20.584363037516152"/>
    <m/>
    <m/>
    <m/>
    <n v="44689.503593498717"/>
    <m/>
    <m/>
    <n v="1008"/>
    <n v="1.0368311327310631"/>
    <n v="112824.32000000001"/>
    <n v="612.76755915179547"/>
    <m/>
    <m/>
    <n v="1298.0543890641072"/>
    <n v="0.98176720487414104"/>
    <m/>
    <m/>
    <n v="2339214964.4462414"/>
    <m/>
    <m/>
    <m/>
    <n v="6.7918533908720917"/>
    <m/>
    <m/>
    <m/>
    <n v="6.6560365329911333"/>
    <m/>
    <m/>
    <m/>
    <m/>
    <m/>
    <n v="51567.440941001463"/>
    <m/>
  </r>
  <r>
    <x v="1002"/>
    <n v="26.62"/>
    <n v="27.29"/>
    <n v="78463.64"/>
    <n v="71017.98"/>
    <n v="136442.26"/>
    <n v="123513.03"/>
    <n v="3.0598583303786953E-5"/>
    <n v="50791.159099114091"/>
    <m/>
    <m/>
    <n v="12478355548.886879"/>
    <m/>
    <m/>
    <n v="20063600.168507308"/>
    <m/>
    <m/>
    <n v="12.948926842129552"/>
    <m/>
    <m/>
    <n v="243.65086738677522"/>
    <m/>
    <m/>
    <n v="20.774893784444757"/>
    <m/>
    <m/>
    <m/>
    <n v="44014.92928092504"/>
    <m/>
    <m/>
    <n v="1009"/>
    <n v="0.97544888237449623"/>
    <n v="111230.46"/>
    <n v="604.06387132584939"/>
    <m/>
    <m/>
    <n v="1316.3918979323523"/>
    <n v="0.99554216950489827"/>
    <m/>
    <m/>
    <n v="2268679706.5972214"/>
    <m/>
    <m/>
    <m/>
    <n v="6.8938200000823446"/>
    <m/>
    <m/>
    <m/>
    <n v="6.7562356322248167"/>
    <m/>
    <m/>
    <m/>
    <m/>
    <m/>
    <n v="50791.159099114091"/>
    <m/>
  </r>
  <r>
    <x v="1003"/>
    <n v="25.73"/>
    <n v="25.96"/>
    <n v="76663.47"/>
    <n v="69379.94"/>
    <n v="134366.91"/>
    <n v="121619.22"/>
    <n v="3.3384548608239584E-5"/>
    <n v="49621.031274057859"/>
    <m/>
    <m/>
    <n v="11902162595.71447"/>
    <m/>
    <m/>
    <n v="19366834.637383487"/>
    <m/>
    <m/>
    <n v="13.095892987029879"/>
    <m/>
    <m/>
    <n v="239.92142280772802"/>
    <m/>
    <m/>
    <n v="21.093128767557758"/>
    <m/>
    <m/>
    <m/>
    <n v="42993.722126174987"/>
    <m/>
    <m/>
    <n v="1010"/>
    <n v="0.99114021571648692"/>
    <n v="109882.12"/>
    <n v="596.55502770559019"/>
    <m/>
    <m/>
    <n v="1332.3492521648002"/>
    <n v="1.0072281613722671"/>
    <m/>
    <m/>
    <n v="2163733170.2694993"/>
    <m/>
    <m/>
    <m/>
    <n v="7.0515130978460867"/>
    <m/>
    <m/>
    <m/>
    <n v="6.9118925784315604"/>
    <m/>
    <m/>
    <m/>
    <m/>
    <m/>
    <n v="49621.031274057859"/>
    <m/>
  </r>
  <r>
    <x v="1004"/>
    <n v="25.72"/>
    <n v="26.18"/>
    <n v="76666.03"/>
    <n v="69379.94"/>
    <n v="134876.87"/>
    <n v="122076.74"/>
    <n v="3.3384548608239584E-5"/>
    <n v="49621.478276226073"/>
    <m/>
    <m/>
    <n v="11902021901.073534"/>
    <m/>
    <m/>
    <n v="19366182.001586117"/>
    <m/>
    <m/>
    <n v="13.095300980908547"/>
    <m/>
    <m/>
    <n v="240.8261193611001"/>
    <m/>
    <m/>
    <n v="21.013702726189848"/>
    <m/>
    <m/>
    <m/>
    <n v="42992.223148681413"/>
    <m/>
    <m/>
    <n v="1011"/>
    <n v="0.9824293353705118"/>
    <n v="110142.97"/>
    <n v="597.92450331944929"/>
    <m/>
    <m/>
    <n v="1329.1863781464688"/>
    <n v="1.0047418417323337"/>
    <m/>
    <m/>
    <n v="2163660255.4256792"/>
    <m/>
    <m/>
    <m/>
    <n v="7.0511846712086523"/>
    <m/>
    <m/>
    <m/>
    <n v="6.9118676835033783"/>
    <m/>
    <m/>
    <m/>
    <m/>
    <m/>
    <n v="49621.478276226073"/>
    <m/>
  </r>
  <r>
    <x v="1005"/>
    <n v="26.08"/>
    <n v="26.61"/>
    <n v="78399.53"/>
    <n v="70946.38"/>
    <n v="137412.32"/>
    <n v="124367.5"/>
    <n v="3.3384548608239584E-5"/>
    <n v="50742.235060005805"/>
    <m/>
    <m/>
    <n v="12439315596.179947"/>
    <m/>
    <m/>
    <n v="20021373.278411955"/>
    <m/>
    <m/>
    <n v="12.946884745947397"/>
    <m/>
    <m/>
    <n v="245.34724794238335"/>
    <m/>
    <m/>
    <n v="20.619308054460301"/>
    <m/>
    <m/>
    <m/>
    <n v="43961.356225330695"/>
    <m/>
    <m/>
    <n v="1012"/>
    <n v="0.98008267568583241"/>
    <n v="112581.29"/>
    <n v="611.11349907157273"/>
    <m/>
    <m/>
    <n v="1299.761152645812"/>
    <n v="0.9824059600006485"/>
    <m/>
    <m/>
    <n v="2261285027.921104"/>
    <m/>
    <m/>
    <m/>
    <n v="6.8916640887631946"/>
    <m/>
    <m/>
    <m/>
    <n v="6.7557892230682901"/>
    <m/>
    <m/>
    <m/>
    <m/>
    <m/>
    <n v="50742.235060005805"/>
    <m/>
  </r>
  <r>
    <x v="1006"/>
    <n v="25.88"/>
    <n v="26.28"/>
    <n v="77841.38"/>
    <n v="70438.92"/>
    <n v="137162.84"/>
    <n v="124137.55"/>
    <n v="3.3384548608239584E-5"/>
    <n v="50379.75725175305"/>
    <m/>
    <m/>
    <n v="12261220629.153891"/>
    <m/>
    <m/>
    <n v="19805894.735717174"/>
    <m/>
    <m/>
    <n v="12.992600140711529"/>
    <m/>
    <m/>
    <n v="244.89583427116281"/>
    <m/>
    <m/>
    <n v="20.657357838982342"/>
    <m/>
    <m/>
    <m/>
    <n v="43645.390949088476"/>
    <m/>
    <m/>
    <n v="1013"/>
    <n v="0.98477929984779289"/>
    <n v="112487.09"/>
    <n v="610.55448569336068"/>
    <m/>
    <m/>
    <n v="1300.8487001466376"/>
    <n v="0.98313476266987032"/>
    <m/>
    <m/>
    <n v="2228861212.468029"/>
    <m/>
    <m/>
    <m/>
    <n v="6.9406349945305639"/>
    <m/>
    <m/>
    <m/>
    <n v="6.8040870239643576"/>
    <m/>
    <m/>
    <m/>
    <m/>
    <m/>
    <n v="50379.75725175305"/>
    <m/>
  </r>
  <r>
    <x v="1007"/>
    <n v="25.71"/>
    <n v="26.24"/>
    <n v="77884.05"/>
    <n v="70475.179999999993"/>
    <n v="137759.73000000001"/>
    <n v="124673.61"/>
    <n v="3.3384548608239584E-5"/>
    <n v="50406.1446118155"/>
    <m/>
    <m/>
    <n v="12273699012.688511"/>
    <m/>
    <m/>
    <n v="19820520.075764198"/>
    <m/>
    <m/>
    <n v="12.988668840284475"/>
    <m/>
    <m/>
    <n v="245.95554732147301"/>
    <m/>
    <m/>
    <n v="20.568079618756418"/>
    <m/>
    <m/>
    <m/>
    <n v="43666.335903085943"/>
    <m/>
    <m/>
    <n v="1014"/>
    <n v="0.97980182926829273"/>
    <n v="112774.36"/>
    <n v="612.06592710652365"/>
    <m/>
    <m/>
    <n v="1297.5265873060339"/>
    <n v="0.98053107122436933"/>
    <m/>
    <m/>
    <n v="2231080737.2877741"/>
    <m/>
    <m/>
    <m/>
    <n v="6.9367390523243735"/>
    <m/>
    <m/>
    <m/>
    <n v="6.8005599748829937"/>
    <m/>
    <m/>
    <m/>
    <m/>
    <m/>
    <n v="50406.1446118155"/>
    <m/>
  </r>
  <r>
    <x v="1008"/>
    <n v="25.61"/>
    <n v="25.64"/>
    <n v="76487.77"/>
    <n v="69204.67"/>
    <n v="136966.32999999999"/>
    <n v="123943.09"/>
    <n v="4.0073780077420906E-5"/>
    <n v="49498.858539853252"/>
    <m/>
    <m/>
    <n v="11830982142.933678"/>
    <m/>
    <m/>
    <n v="19282591.029493757"/>
    <m/>
    <m/>
    <n v="13.103969902165304"/>
    <m/>
    <m/>
    <n v="244.52112708656276"/>
    <m/>
    <m/>
    <n v="20.688789080873768"/>
    <m/>
    <m/>
    <m/>
    <n v="42874.644660428916"/>
    <m/>
    <m/>
    <n v="1015"/>
    <n v="0.99882995319812784"/>
    <n v="111343.1"/>
    <n v="604.15643441094471"/>
    <m/>
    <m/>
    <n v="1313.9939643175071"/>
    <n v="0.99269298492999192"/>
    <m/>
    <m/>
    <n v="2150420524.4487343"/>
    <m/>
    <m/>
    <m/>
    <n v="7.0608062851425588"/>
    <m/>
    <m/>
    <m/>
    <n v="6.9230840673327121"/>
    <m/>
    <m/>
    <m/>
    <m/>
    <m/>
    <n v="49498.858539853252"/>
    <m/>
  </r>
  <r>
    <x v="1009"/>
    <n v="22.68"/>
    <n v="23.61"/>
    <n v="71297.78"/>
    <n v="64506.1"/>
    <n v="131240.94"/>
    <n v="118757.12"/>
    <n v="4.0073780077420906E-5"/>
    <n v="46139.045143638286"/>
    <m/>
    <m/>
    <n v="10224428327.536129"/>
    <m/>
    <m/>
    <n v="17318254.014288399"/>
    <m/>
    <m/>
    <n v="13.548196764693571"/>
    <m/>
    <m/>
    <n v="234.29407848900951"/>
    <m/>
    <m/>
    <n v="21.554506466028968"/>
    <m/>
    <m/>
    <m/>
    <n v="39962.327550208349"/>
    <m/>
    <m/>
    <n v="1016"/>
    <n v="0.96060991105463789"/>
    <n v="106071.94"/>
    <n v="575.50976431188894"/>
    <m/>
    <m/>
    <n v="1376.2005350430559"/>
    <n v="1.0395900978736143"/>
    <m/>
    <m/>
    <n v="1858357333.4372425"/>
    <m/>
    <m/>
    <m/>
    <n v="7.5398402695078381"/>
    <m/>
    <m/>
    <m/>
    <n v="7.3931415761502324"/>
    <m/>
    <m/>
    <m/>
    <m/>
    <m/>
    <n v="46139.045143638286"/>
    <m/>
  </r>
  <r>
    <x v="1010"/>
    <n v="23.43"/>
    <n v="24.3"/>
    <n v="72533.91"/>
    <n v="65621.899999999994"/>
    <n v="131172.39000000001"/>
    <n v="118690.33"/>
    <n v="4.0073780077420906E-5"/>
    <n v="46937.8393661269"/>
    <m/>
    <m/>
    <n v="10578089959.782894"/>
    <m/>
    <m/>
    <n v="17767001.328377414"/>
    <m/>
    <m/>
    <n v="13.430414039885832"/>
    <m/>
    <m/>
    <n v="234.16599165124958"/>
    <m/>
    <m/>
    <n v="21.566695487695466"/>
    <m/>
    <m/>
    <m/>
    <n v="40652.162075721448"/>
    <m/>
    <m/>
    <n v="1017"/>
    <n v="0.96419753086419746"/>
    <n v="106341.26"/>
    <n v="576.92595058830182"/>
    <m/>
    <m/>
    <n v="1372.7063184943834"/>
    <n v="1.036852248608074"/>
    <m/>
    <m/>
    <n v="1922582745.2531395"/>
    <m/>
    <m/>
    <m/>
    <n v="7.4090741158400748"/>
    <m/>
    <m/>
    <m/>
    <n v="7.2652804837406482"/>
    <m/>
    <m/>
    <m/>
    <m/>
    <m/>
    <n v="46937.8393661269"/>
    <m/>
  </r>
  <r>
    <x v="1011"/>
    <n v="23.21"/>
    <n v="24.12"/>
    <n v="71886.86"/>
    <n v="65033.88"/>
    <n v="131097.79"/>
    <n v="118618.07"/>
    <n v="4.0073780077420906E-5"/>
    <n v="46517.988784320805"/>
    <m/>
    <m/>
    <n v="10388461874.217749"/>
    <m/>
    <m/>
    <n v="17527602.751528624"/>
    <m/>
    <m/>
    <n v="13.489977335326772"/>
    <m/>
    <m/>
    <n v="234.02711086044059"/>
    <m/>
    <m/>
    <n v="21.579892160300975"/>
    <m/>
    <m/>
    <m/>
    <n v="40286.484468192415"/>
    <m/>
    <m/>
    <n v="1018"/>
    <n v="0.96227197346600335"/>
    <n v="106125.33"/>
    <n v="575.70952418466879"/>
    <m/>
    <m/>
    <n v="1375.4936512319534"/>
    <n v="1.0388591293084817"/>
    <m/>
    <m/>
    <n v="1888063635.6846046"/>
    <m/>
    <m/>
    <m/>
    <n v="7.4751166417578618"/>
    <m/>
    <m/>
    <m/>
    <n v="7.3304053187601932"/>
    <m/>
    <m/>
    <m/>
    <m/>
    <m/>
    <n v="46517.988784320805"/>
    <m/>
  </r>
  <r>
    <x v="1012"/>
    <n v="22.45"/>
    <n v="23.52"/>
    <n v="71526.09"/>
    <n v="64704.89"/>
    <n v="130498.92"/>
    <n v="118071.45"/>
    <n v="4.0073780077420906E-5"/>
    <n v="46283.405927097665"/>
    <m/>
    <m/>
    <n v="10283303884.981178"/>
    <m/>
    <m/>
    <n v="17394014.993448611"/>
    <m/>
    <m/>
    <n v="13.523487168824239"/>
    <m/>
    <m/>
    <n v="232.95236736699019"/>
    <m/>
    <m/>
    <n v="21.67940431972988"/>
    <m/>
    <m/>
    <m/>
    <n v="40081.287817791563"/>
    <m/>
    <m/>
    <n v="1019"/>
    <n v="0.95450680272108845"/>
    <n v="106628.83"/>
    <n v="578.39574900703929"/>
    <m/>
    <m/>
    <n v="1368.9677723169452"/>
    <n v="1.0338323650633188"/>
    <m/>
    <m/>
    <n v="1868898178.5747833"/>
    <m/>
    <m/>
    <m/>
    <n v="7.5125814545741969"/>
    <m/>
    <m/>
    <m/>
    <n v="7.3675107377977076"/>
    <m/>
    <m/>
    <m/>
    <m/>
    <m/>
    <n v="46283.405927097665"/>
    <m/>
  </r>
  <r>
    <x v="1013"/>
    <n v="22.42"/>
    <n v="23.2"/>
    <n v="69248.59"/>
    <n v="62636.800000000003"/>
    <n v="128924.81"/>
    <n v="116633.05"/>
    <n v="4.0352587408198914E-5"/>
    <n v="44806.393781453662"/>
    <m/>
    <m/>
    <n v="9625816272.5498161"/>
    <m/>
    <m/>
    <n v="16558422.73383154"/>
    <m/>
    <m/>
    <n v="13.737741981124987"/>
    <m/>
    <m/>
    <n v="230.12560407426133"/>
    <m/>
    <m/>
    <n v="21.943734269238298"/>
    <m/>
    <m/>
    <m/>
    <n v="38796.156292046762"/>
    <m/>
    <m/>
    <n v="1020"/>
    <n v="0.96637931034482771"/>
    <n v="104132.81"/>
    <n v="564.72407202135719"/>
    <m/>
    <m/>
    <n v="1401.013241999568"/>
    <n v="1.0577319619843994"/>
    <m/>
    <m/>
    <n v="1749254321.5333993"/>
    <m/>
    <m/>
    <m/>
    <n v="7.7516144864924597"/>
    <m/>
    <m/>
    <m/>
    <n v="7.6030606623435233"/>
    <m/>
    <m/>
    <m/>
    <m/>
    <m/>
    <n v="44806.393781453662"/>
    <m/>
  </r>
  <r>
    <x v="1014"/>
    <n v="22.36"/>
    <n v="23.07"/>
    <n v="68883.33"/>
    <n v="62303.89"/>
    <n v="129385.77"/>
    <n v="117045.36"/>
    <n v="4.0352587408198914E-5"/>
    <n v="44568.970302519207"/>
    <m/>
    <m/>
    <n v="9523449040.4449959"/>
    <m/>
    <m/>
    <n v="16425858.981870858"/>
    <m/>
    <m/>
    <n v="13.773626855318392"/>
    <m/>
    <m/>
    <n v="230.94276780272341"/>
    <m/>
    <m/>
    <n v="21.866234486973145"/>
    <m/>
    <m/>
    <m/>
    <n v="38588.612125458661"/>
    <m/>
    <m/>
    <n v="1021"/>
    <n v="0.96922410056350239"/>
    <n v="103830.42"/>
    <n v="563.04020981280632"/>
    <m/>
    <m/>
    <n v="1405.0816273072176"/>
    <n v="1.0607029386007445"/>
    <m/>
    <m/>
    <n v="1730601683.7051532"/>
    <m/>
    <m/>
    <m/>
    <n v="7.792450796236265"/>
    <m/>
    <m/>
    <m/>
    <n v="7.6434961024794266"/>
    <m/>
    <m/>
    <m/>
    <m/>
    <m/>
    <n v="44568.970302519207"/>
    <m/>
  </r>
  <r>
    <x v="1015"/>
    <n v="22.81"/>
    <n v="23.55"/>
    <n v="70609.41"/>
    <n v="63862.59"/>
    <n v="131727.29999999999"/>
    <n v="119158.84"/>
    <n v="4.0352587408198914E-5"/>
    <n v="45684.666559754121"/>
    <m/>
    <m/>
    <n v="9999910085.0230427"/>
    <m/>
    <m/>
    <n v="17041690.487858921"/>
    <m/>
    <m/>
    <n v="13.600719771365567"/>
    <m/>
    <m/>
    <n v="235.11646971268573"/>
    <m/>
    <m/>
    <n v="21.471469676495218"/>
    <m/>
    <m/>
    <m/>
    <n v="39552.631377323793"/>
    <m/>
    <m/>
    <n v="1022"/>
    <n v="0.96857749469214427"/>
    <n v="105963.72"/>
    <n v="574.56356831159849"/>
    <m/>
    <m/>
    <n v="1376.2128176121928"/>
    <n v="1.0388112511261851"/>
    <m/>
    <m/>
    <n v="1817131792.6713352"/>
    <m/>
    <m/>
    <m/>
    <n v="7.5971477473208866"/>
    <m/>
    <m/>
    <m/>
    <n v="7.4522985000600848"/>
    <m/>
    <m/>
    <m/>
    <m/>
    <m/>
    <n v="45684.666559754121"/>
    <m/>
  </r>
  <r>
    <x v="1016"/>
    <n v="21.98"/>
    <n v="23.06"/>
    <n v="69385.31"/>
    <n v="62752.88"/>
    <n v="129420.83"/>
    <n v="117067.63"/>
    <n v="4.0352587408198914E-5"/>
    <n v="44891.572658520636"/>
    <m/>
    <m/>
    <n v="9652335833.9552956"/>
    <m/>
    <m/>
    <n v="16596943.090207642"/>
    <m/>
    <m/>
    <n v="13.718266237622849"/>
    <m/>
    <m/>
    <n v="230.99408163875407"/>
    <m/>
    <m/>
    <n v="21.848362536040629"/>
    <m/>
    <m/>
    <m/>
    <n v="38863.988980846028"/>
    <m/>
    <m/>
    <n v="1023"/>
    <n v="0.95316565481352999"/>
    <n v="104130.47"/>
    <n v="564.5791105565221"/>
    <m/>
    <m/>
    <n v="1400.0223077649312"/>
    <n v="1.0566832696704571"/>
    <m/>
    <m/>
    <n v="1753921807.7068326"/>
    <m/>
    <m/>
    <m/>
    <n v="7.7287997997002931"/>
    <m/>
    <m/>
    <m/>
    <n v="7.5818190863775099"/>
    <m/>
    <m/>
    <m/>
    <m/>
    <m/>
    <n v="44891.572658520636"/>
    <m/>
  </r>
  <r>
    <x v="1017"/>
    <n v="23.46"/>
    <n v="24.19"/>
    <n v="71446.19"/>
    <n v="64614.23"/>
    <n v="133467.13"/>
    <n v="120722.99"/>
    <n v="4.0352587408198914E-5"/>
    <n v="46223.813417942394"/>
    <m/>
    <m/>
    <n v="10224893408.635212"/>
    <m/>
    <m/>
    <n v="17334796.414918423"/>
    <m/>
    <m/>
    <n v="13.514202521303819"/>
    <m/>
    <m/>
    <n v="238.21022763684056"/>
    <m/>
    <m/>
    <n v="21.16623299047362"/>
    <m/>
    <m/>
    <m/>
    <n v="40015.361379715934"/>
    <m/>
    <m/>
    <n v="1024"/>
    <n v="0.96982224059528732"/>
    <n v="107811.01"/>
    <n v="584.48878065489725"/>
    <m/>
    <m/>
    <n v="1350.5378667111154"/>
    <n v="1.0192376796502078"/>
    <m/>
    <m/>
    <n v="1857907404.7056706"/>
    <m/>
    <m/>
    <m/>
    <n v="7.4992020390491074"/>
    <m/>
    <m/>
    <m/>
    <n v="7.3569550666227785"/>
    <m/>
    <m/>
    <m/>
    <m/>
    <m/>
    <n v="46223.813417942394"/>
    <m/>
  </r>
  <r>
    <x v="1018"/>
    <n v="23.82"/>
    <n v="24.41"/>
    <n v="71176.600000000006"/>
    <n v="64362.6"/>
    <n v="132656.81"/>
    <n v="119975.43"/>
    <n v="2.9484397083834324E-5"/>
    <n v="46046.027287070305"/>
    <m/>
    <m/>
    <n v="10144776440.71603"/>
    <m/>
    <m/>
    <n v="17231792.759114977"/>
    <m/>
    <m/>
    <n v="13.538680760308139"/>
    <m/>
    <m/>
    <n v="236.74666104767184"/>
    <m/>
    <m/>
    <n v="21.296822580046438"/>
    <m/>
    <m/>
    <m/>
    <n v="39855.358855546059"/>
    <m/>
    <m/>
    <n v="1025"/>
    <n v="0.97582957804178616"/>
    <n v="107580.17"/>
    <n v="583.1006893576357"/>
    <m/>
    <m/>
    <n v="1353.4295765759202"/>
    <n v="1.0211295771884119"/>
    <m/>
    <m/>
    <n v="1843250388.2363467"/>
    <m/>
    <m/>
    <m/>
    <n v="7.5273546416567871"/>
    <m/>
    <m/>
    <m/>
    <n v="7.3856801624477733"/>
    <m/>
    <m/>
    <m/>
    <m/>
    <m/>
    <n v="46046.027287070305"/>
    <m/>
  </r>
  <r>
    <x v="1019"/>
    <n v="22.78"/>
    <n v="23.7"/>
    <n v="69755.710000000006"/>
    <n v="63075.839999999997"/>
    <n v="131444.5"/>
    <n v="118875.47"/>
    <n v="2.9484397083834324E-5"/>
    <n v="45125.715568590909"/>
    <m/>
    <m/>
    <n v="9738987370.4728184"/>
    <m/>
    <m/>
    <n v="16714473.287176341"/>
    <m/>
    <m/>
    <n v="13.673397681339956"/>
    <m/>
    <m/>
    <n v="234.57738577380508"/>
    <m/>
    <m/>
    <n v="21.491915101462354"/>
    <m/>
    <m/>
    <m/>
    <n v="39057.194562592951"/>
    <m/>
    <m/>
    <n v="1026"/>
    <n v="0.96118143459915617"/>
    <n v="106150.76"/>
    <n v="575.30814750620686"/>
    <m/>
    <m/>
    <n v="1371.4124982524095"/>
    <n v="1.0345991689853209"/>
    <m/>
    <m/>
    <n v="1769488921.6603134"/>
    <m/>
    <m/>
    <m/>
    <n v="7.6774865957314793"/>
    <m/>
    <m/>
    <m/>
    <n v="7.5332807937723407"/>
    <m/>
    <m/>
    <m/>
    <m/>
    <m/>
    <n v="45125.715568590909"/>
    <m/>
  </r>
  <r>
    <x v="1020"/>
    <n v="20.53"/>
    <n v="21.82"/>
    <n v="65614.149999999994"/>
    <n v="59329.02"/>
    <n v="126506.29"/>
    <n v="114405.96"/>
    <n v="2.9484397083834324E-5"/>
    <n v="42445.461070376557"/>
    <m/>
    <m/>
    <n v="8581825208.7599306"/>
    <m/>
    <m/>
    <n v="15224654.897853812"/>
    <m/>
    <m/>
    <n v="14.078873597428323"/>
    <m/>
    <m/>
    <n v="225.75909374221524"/>
    <m/>
    <m/>
    <n v="22.299806271257427"/>
    <m/>
    <m/>
    <m/>
    <n v="36735.845090952716"/>
    <m/>
    <m/>
    <n v="1027"/>
    <n v="0.94087992667277731"/>
    <n v="101462.24"/>
    <n v="549.85471152883804"/>
    <m/>
    <m/>
    <n v="1431.9857332090539"/>
    <n v="1.0801934577817964"/>
    <m/>
    <m/>
    <n v="1559214634.4923837"/>
    <m/>
    <m/>
    <m/>
    <n v="8.1331644872207267"/>
    <m/>
    <m/>
    <m/>
    <n v="7.980711549052927"/>
    <m/>
    <m/>
    <m/>
    <m/>
    <m/>
    <n v="42445.461070376557"/>
    <m/>
  </r>
  <r>
    <x v="1021"/>
    <n v="20.37"/>
    <n v="21.75"/>
    <n v="65844.600000000006"/>
    <n v="59535.64"/>
    <n v="126692.4"/>
    <n v="114570.9"/>
    <n v="2.9484397083834324E-5"/>
    <n v="42593.499400799992"/>
    <m/>
    <m/>
    <n v="8641463700.8090363"/>
    <m/>
    <m/>
    <n v="15303671.533023879"/>
    <m/>
    <m/>
    <n v="14.053722631267712"/>
    <m/>
    <m/>
    <n v="226.08570680823146"/>
    <m/>
    <m/>
    <n v="22.267489409948311"/>
    <m/>
    <m/>
    <m/>
    <n v="36862.496555592588"/>
    <m/>
    <m/>
    <n v="1028"/>
    <n v="0.93655172413793109"/>
    <n v="101649.75"/>
    <n v="550.82787199442407"/>
    <m/>
    <m/>
    <n v="1429.3393137644011"/>
    <n v="1.0780949702543059"/>
    <m/>
    <m/>
    <n v="1570022006.5719583"/>
    <m/>
    <m/>
    <m/>
    <n v="8.10446233939442"/>
    <m/>
    <m/>
    <m/>
    <n v="7.9528581594312033"/>
    <m/>
    <m/>
    <m/>
    <m/>
    <m/>
    <n v="42593.499400799992"/>
    <m/>
  </r>
  <r>
    <x v="1022"/>
    <n v="20.13"/>
    <n v="21.37"/>
    <n v="63505.18"/>
    <n v="57418.62"/>
    <n v="124850.92"/>
    <n v="112902.23"/>
    <n v="2.9484397083834324E-5"/>
    <n v="41079.175680169443"/>
    <m/>
    <m/>
    <n v="8026776164.6536922"/>
    <m/>
    <m/>
    <n v="14486911.459704358"/>
    <m/>
    <m/>
    <n v="14.302943268849155"/>
    <m/>
    <m/>
    <n v="222.79410776697208"/>
    <m/>
    <m/>
    <n v="22.591635191287718"/>
    <m/>
    <m/>
    <m/>
    <n v="35550.468372736585"/>
    <m/>
    <m/>
    <n v="1029"/>
    <n v="0.94197473093121187"/>
    <n v="100086.81"/>
    <n v="542.31613799907473"/>
    <m/>
    <m/>
    <n v="1451.3164616379074"/>
    <n v="1.0945677080067884"/>
    <m/>
    <m/>
    <n v="1458316449.1758306"/>
    <m/>
    <m/>
    <m/>
    <n v="8.3922569603771162"/>
    <m/>
    <m/>
    <m/>
    <n v="8.2355910146676337"/>
    <m/>
    <m/>
    <m/>
    <m/>
    <m/>
    <n v="41079.175680169443"/>
    <m/>
  </r>
  <r>
    <x v="1023"/>
    <n v="20.5"/>
    <n v="21.46"/>
    <n v="62668.12"/>
    <n v="56656.71"/>
    <n v="125954.79"/>
    <n v="113890.47"/>
    <n v="3.6728649784878442E-5"/>
    <n v="40534.746926271924"/>
    <m/>
    <m/>
    <n v="7813556629.3221331"/>
    <m/>
    <m/>
    <n v="14197127.398128586"/>
    <m/>
    <m/>
    <n v="14.395886431943785"/>
    <m/>
    <m/>
    <n v="224.74750168963044"/>
    <m/>
    <m/>
    <n v="22.393871942165649"/>
    <m/>
    <m/>
    <m/>
    <n v="35075.066445864861"/>
    <m/>
    <m/>
    <n v="1030"/>
    <n v="0.95526561043802416"/>
    <n v="98880.06"/>
    <n v="535.65192004477592"/>
    <m/>
    <m/>
    <n v="1468.815032529332"/>
    <n v="1.1074499470207404"/>
    <m/>
    <m/>
    <n v="1419471000.5552988"/>
    <m/>
    <m/>
    <m/>
    <n v="8.5024289606021135"/>
    <m/>
    <m/>
    <m/>
    <n v="8.344684468932714"/>
    <m/>
    <m/>
    <m/>
    <m/>
    <m/>
    <n v="40534.746926271924"/>
    <m/>
  </r>
  <r>
    <x v="1024"/>
    <n v="20.87"/>
    <n v="21.8"/>
    <n v="63187.68"/>
    <n v="57124.35"/>
    <n v="125749.15"/>
    <n v="113700.34"/>
    <n v="3.6728649784878442E-5"/>
    <n v="40869.810106387253"/>
    <m/>
    <m/>
    <n v="7942474257.7114725"/>
    <m/>
    <m/>
    <n v="14372415.999852588"/>
    <m/>
    <m/>
    <n v="14.335827091117363"/>
    <m/>
    <m/>
    <n v="224.37509664042213"/>
    <m/>
    <m/>
    <n v="22.431250738198575"/>
    <m/>
    <m/>
    <m/>
    <n v="35363.340281166173"/>
    <m/>
    <m/>
    <n v="1031"/>
    <n v="0.95733944954128447"/>
    <n v="100215.82"/>
    <n v="542.84559381964436"/>
    <m/>
    <m/>
    <n v="1448.972969651828"/>
    <n v="1.0923859638469473"/>
    <m/>
    <m/>
    <n v="1442854779.264035"/>
    <m/>
    <m/>
    <m/>
    <n v="8.4318578499640129"/>
    <m/>
    <m/>
    <m/>
    <n v="8.2758059715271592"/>
    <m/>
    <m/>
    <m/>
    <m/>
    <m/>
    <n v="40869.810106387253"/>
    <m/>
  </r>
  <r>
    <x v="1025"/>
    <n v="20.260000000000002"/>
    <n v="21.58"/>
    <n v="62524.09"/>
    <n v="56522.34"/>
    <n v="126082.72"/>
    <n v="113997.77"/>
    <n v="3.6728649784878442E-5"/>
    <n v="40439.613812326366"/>
    <m/>
    <m/>
    <n v="7775003419.025219"/>
    <m/>
    <m/>
    <n v="14144741.865190526"/>
    <m/>
    <m/>
    <n v="14.410715307376615"/>
    <m/>
    <m/>
    <n v="224.96480237088551"/>
    <m/>
    <m/>
    <n v="22.372566812423109"/>
    <m/>
    <m/>
    <m/>
    <n v="34989.440650589975"/>
    <m/>
    <m/>
    <n v="1032"/>
    <n v="0.93883225208526433"/>
    <n v="100047.51"/>
    <n v="541.89158263599779"/>
    <m/>
    <m/>
    <n v="1451.4064840462829"/>
    <n v="1.0941168730357107"/>
    <m/>
    <m/>
    <n v="1412395877.1942322"/>
    <m/>
    <m/>
    <m/>
    <n v="8.5203208721351267"/>
    <m/>
    <m/>
    <m/>
    <n v="8.3630191278164148"/>
    <m/>
    <m/>
    <m/>
    <m/>
    <m/>
    <n v="40439.613812326366"/>
    <m/>
  </r>
  <r>
    <x v="1026"/>
    <n v="20.059999999999999"/>
    <n v="21.18"/>
    <n v="60919.5"/>
    <n v="55069.7"/>
    <n v="124339.19"/>
    <n v="112417.17"/>
    <n v="3.6728649784878442E-5"/>
    <n v="39400.829076396018"/>
    <m/>
    <m/>
    <n v="7375301359.7482243"/>
    <m/>
    <m/>
    <n v="13598997.829036536"/>
    <m/>
    <m/>
    <n v="14.595235206700762"/>
    <m/>
    <m/>
    <n v="221.8484757447402"/>
    <m/>
    <m/>
    <n v="22.682760712463107"/>
    <m/>
    <m/>
    <m/>
    <n v="34089.013650711539"/>
    <m/>
    <m/>
    <n v="1033"/>
    <n v="0.94711992445703486"/>
    <n v="98830.1"/>
    <n v="535.25587587068628"/>
    <m/>
    <m/>
    <n v="1469.0676608985882"/>
    <n v="1.1073254576487574"/>
    <m/>
    <m/>
    <n v="1339752787.0232391"/>
    <m/>
    <m/>
    <m/>
    <n v="8.7388884739458348"/>
    <m/>
    <m/>
    <m/>
    <n v="8.5779488562127497"/>
    <m/>
    <m/>
    <m/>
    <m/>
    <m/>
    <n v="39400.829076396018"/>
    <m/>
  </r>
  <r>
    <x v="1027"/>
    <n v="19.59"/>
    <n v="20.58"/>
    <n v="59396.73"/>
    <n v="53691.14"/>
    <n v="120826.69"/>
    <n v="109237.33"/>
    <n v="3.6728649784878442E-5"/>
    <n v="38415.012304028918"/>
    <m/>
    <m/>
    <n v="7005990079.2392054"/>
    <m/>
    <m/>
    <n v="13087921.126133295"/>
    <m/>
    <m/>
    <n v="14.777248451854941"/>
    <m/>
    <m/>
    <n v="215.57614617821628"/>
    <m/>
    <m/>
    <n v="23.324360872351313"/>
    <m/>
    <m/>
    <m/>
    <n v="33234.504485792539"/>
    <m/>
    <m/>
    <n v="1034"/>
    <n v="0.95189504373177847"/>
    <n v="96604.88"/>
    <n v="523.16341031800573"/>
    <m/>
    <m/>
    <n v="1502.1446155954343"/>
    <n v="1.1321502341191587"/>
    <m/>
    <m/>
    <n v="1272633826.7997971"/>
    <m/>
    <m/>
    <m/>
    <n v="8.9572318952612484"/>
    <m/>
    <m/>
    <m/>
    <n v="8.7926784156196938"/>
    <m/>
    <m/>
    <m/>
    <m/>
    <m/>
    <n v="38415.012304028918"/>
    <m/>
  </r>
  <r>
    <x v="1028"/>
    <n v="19.64"/>
    <n v="20.41"/>
    <n v="58941.83"/>
    <n v="53274.02"/>
    <n v="120498.35"/>
    <n v="108928.45"/>
    <n v="3.951618686892644E-5"/>
    <n v="38118.015877136808"/>
    <m/>
    <m/>
    <n v="6897014974.2688503"/>
    <m/>
    <m/>
    <n v="12934095.729732983"/>
    <m/>
    <m/>
    <n v="14.832638052142746"/>
    <m/>
    <m/>
    <n v="214.97460334538556"/>
    <m/>
    <m/>
    <n v="23.390490472289507"/>
    <m/>
    <m/>
    <m/>
    <n v="32972.86058325995"/>
    <m/>
    <m/>
    <n v="1035"/>
    <n v="0.96227339539441448"/>
    <n v="95446.83"/>
    <n v="516.77092362136182"/>
    <m/>
    <m/>
    <n v="1520.1515586410683"/>
    <n v="1.1453960797613956"/>
    <m/>
    <m/>
    <n v="1252733294.2318025"/>
    <m/>
    <m/>
    <m/>
    <n v="9.0255583281378069"/>
    <m/>
    <m/>
    <m/>
    <n v="8.860980826083436"/>
    <m/>
    <m/>
    <m/>
    <m/>
    <m/>
    <n v="38118.015877136808"/>
    <m/>
  </r>
  <r>
    <x v="1029"/>
    <n v="20.239999999999998"/>
    <n v="20.82"/>
    <n v="59698.18"/>
    <n v="53955.54"/>
    <n v="121575.1"/>
    <n v="109897.51"/>
    <n v="3.951618686892644E-5"/>
    <n v="38606.21033354885"/>
    <m/>
    <m/>
    <n v="7073437992.0830088"/>
    <m/>
    <m/>
    <n v="13181845.040302103"/>
    <m/>
    <m/>
    <n v="14.73709687902207"/>
    <m/>
    <m/>
    <n v="216.89028622519785"/>
    <m/>
    <m/>
    <n v="23.182460337170383"/>
    <m/>
    <m/>
    <m/>
    <n v="33393.509084438541"/>
    <m/>
    <m/>
    <n v="1036"/>
    <n v="0.97214217098943312"/>
    <n v="96556.91"/>
    <n v="522.74033022215076"/>
    <m/>
    <m/>
    <n v="1502.4716645867943"/>
    <n v="1.1319674084560571"/>
    <m/>
    <m/>
    <n v="1284741749.0893235"/>
    <m/>
    <m/>
    <m/>
    <n v="8.9096818326048055"/>
    <m/>
    <m/>
    <m/>
    <n v="8.747646846922807"/>
    <m/>
    <m/>
    <m/>
    <m/>
    <m/>
    <n v="38606.21033354885"/>
    <m/>
  </r>
  <r>
    <x v="1030"/>
    <n v="20.79"/>
    <n v="21.25"/>
    <n v="61051.53"/>
    <n v="55176.58"/>
    <n v="121679.94"/>
    <n v="109987.93"/>
    <n v="3.951618686892644E-5"/>
    <n v="39480.44541869394"/>
    <m/>
    <m/>
    <n v="7393546582.4200821"/>
    <m/>
    <m/>
    <n v="13628853.056672625"/>
    <m/>
    <m/>
    <n v="14.569684400022691"/>
    <m/>
    <m/>
    <n v="217.07202793241089"/>
    <m/>
    <m/>
    <n v="23.163445183952319"/>
    <m/>
    <m/>
    <m/>
    <n v="34148.029753301038"/>
    <m/>
    <m/>
    <n v="1037"/>
    <n v="0.97835294117647054"/>
    <n v="97056.62"/>
    <n v="525.40463501850036"/>
    <m/>
    <m/>
    <n v="1494.695938173111"/>
    <n v="1.1260023999959587"/>
    <m/>
    <m/>
    <n v="1342845151.445554"/>
    <m/>
    <m/>
    <m/>
    <n v="8.7076458374403849"/>
    <m/>
    <m/>
    <m/>
    <n v="8.5497049921522663"/>
    <m/>
    <m/>
    <m/>
    <m/>
    <m/>
    <n v="39480.44541869394"/>
    <m/>
  </r>
  <r>
    <x v="1031"/>
    <n v="18.88"/>
    <n v="19.78"/>
    <n v="57395.82"/>
    <n v="51870.47"/>
    <n v="115618.22"/>
    <n v="104504.32000000001"/>
    <n v="3.951618686892644E-5"/>
    <n v="37115.487282870017"/>
    <m/>
    <m/>
    <n v="6507485877.0109377"/>
    <m/>
    <m/>
    <n v="12403499.933922026"/>
    <m/>
    <m/>
    <n v="15.005504452078947"/>
    <m/>
    <m/>
    <n v="206.25313848238932"/>
    <m/>
    <m/>
    <n v="24.318354330594076"/>
    <m/>
    <m/>
    <m/>
    <n v="32100.804314817738"/>
    <m/>
    <m/>
    <n v="1038"/>
    <n v="0.95449949443882698"/>
    <n v="93220.18"/>
    <n v="504.59711367551597"/>
    <m/>
    <m/>
    <n v="1553.7780624531945"/>
    <n v="1.1703999015519777"/>
    <m/>
    <m/>
    <n v="1181882199.3424313"/>
    <m/>
    <m/>
    <m/>
    <n v="9.2289669604069502"/>
    <m/>
    <m/>
    <m/>
    <n v="9.0620152900904838"/>
    <m/>
    <m/>
    <m/>
    <m/>
    <m/>
    <n v="37115.487282870017"/>
    <m/>
  </r>
  <r>
    <x v="1032"/>
    <n v="18.18"/>
    <n v="19.53"/>
    <n v="56672.73"/>
    <n v="51214.94"/>
    <n v="115534.93"/>
    <n v="104424.9"/>
    <n v="3.951618686892644E-5"/>
    <n v="36647.00147744923"/>
    <m/>
    <m/>
    <n v="6342968834.9540186"/>
    <m/>
    <m/>
    <n v="12167959.956404665"/>
    <m/>
    <m/>
    <n v="15.099640315597824"/>
    <m/>
    <m/>
    <n v="206.0995305945485"/>
    <m/>
    <m/>
    <n v="24.336897085285706"/>
    <m/>
    <m/>
    <m/>
    <n v="31694.014868215803"/>
    <m/>
    <m/>
    <n v="1039"/>
    <n v="0.93087557603686633"/>
    <n v="92498.64"/>
    <n v="500.65235136854494"/>
    <m/>
    <m/>
    <n v="1565.8045681216288"/>
    <n v="1.1793471889978866"/>
    <m/>
    <m/>
    <n v="1151970533.8630023"/>
    <m/>
    <m/>
    <m/>
    <n v="9.3451657689983243"/>
    <m/>
    <m/>
    <m/>
    <n v="9.1765626826028672"/>
    <m/>
    <m/>
    <m/>
    <m/>
    <m/>
    <n v="36647.00147744923"/>
    <m/>
  </r>
  <r>
    <x v="1033"/>
    <n v="18.899999999999999"/>
    <n v="20.02"/>
    <n v="57246.05"/>
    <n v="51726.98"/>
    <n v="116886.02"/>
    <n v="105633.68"/>
    <n v="4.4814477533794417E-5"/>
    <n v="37015.02680627838"/>
    <m/>
    <m/>
    <n v="6469793524.1684666"/>
    <m/>
    <m/>
    <n v="12349191.831173958"/>
    <m/>
    <m/>
    <n v="15.022120810432119"/>
    <m/>
    <m/>
    <n v="208.49445000554417"/>
    <m/>
    <m/>
    <n v="24.055748031768335"/>
    <m/>
    <m/>
    <m/>
    <n v="32007.539250367776"/>
    <m/>
    <m/>
    <n v="1040"/>
    <n v="0.94405594405594395"/>
    <n v="93415.48"/>
    <n v="505.49635290382736"/>
    <m/>
    <m/>
    <n v="1550.2844236066755"/>
    <n v="1.167325551640271"/>
    <m/>
    <m/>
    <n v="1174886238.9261501"/>
    <m/>
    <m/>
    <m/>
    <n v="9.2504414256331273"/>
    <m/>
    <m/>
    <m/>
    <n v="9.0848856086027876"/>
    <m/>
    <m/>
    <m/>
    <m/>
    <m/>
    <n v="37015.02680627838"/>
    <m/>
  </r>
  <r>
    <x v="1034"/>
    <n v="18.21"/>
    <n v="19.75"/>
    <n v="55029.2"/>
    <n v="49721.54"/>
    <n v="115530.91"/>
    <n v="104404.29"/>
    <n v="4.4814477533794417E-5"/>
    <n v="35580.754411405185"/>
    <m/>
    <m/>
    <n v="5968127156.6806459"/>
    <m/>
    <m/>
    <n v="11630638.007287055"/>
    <m/>
    <m/>
    <n v="15.312630196051503"/>
    <m/>
    <m/>
    <n v="206.07225910116071"/>
    <m/>
    <m/>
    <n v="24.33590507769247"/>
    <m/>
    <m/>
    <m/>
    <n v="30765.543565284646"/>
    <m/>
    <m/>
    <n v="1041"/>
    <n v="0.9220253164556963"/>
    <n v="92065.03"/>
    <n v="498.14980412259746"/>
    <m/>
    <m/>
    <n v="1572.6959297067312"/>
    <n v="1.1840886016851759"/>
    <m/>
    <m/>
    <n v="1083749719.907903"/>
    <m/>
    <m/>
    <m/>
    <n v="9.6086308084982086"/>
    <m/>
    <m/>
    <m/>
    <n v="9.4371778619245124"/>
    <m/>
    <m/>
    <m/>
    <m/>
    <m/>
    <n v="35580.754411405185"/>
    <m/>
  </r>
  <r>
    <x v="1035"/>
    <n v="19.73"/>
    <n v="20.96"/>
    <n v="57609.24"/>
    <n v="52050.5"/>
    <n v="119215.3"/>
    <n v="107729.16"/>
    <n v="4.4814477533794417E-5"/>
    <n v="37248.047206307616"/>
    <m/>
    <m/>
    <n v="6527219492.688386"/>
    <m/>
    <m/>
    <n v="12447388.235528674"/>
    <m/>
    <m/>
    <n v="14.953331921585875"/>
    <m/>
    <m/>
    <n v="212.63891334611748"/>
    <m/>
    <m/>
    <n v="23.561085723959565"/>
    <m/>
    <m/>
    <m/>
    <n v="32205.48063897925"/>
    <m/>
    <m/>
    <n v="1042"/>
    <n v="0.94131679389312972"/>
    <n v="95239.54"/>
    <n v="515.28635464210981"/>
    <m/>
    <m/>
    <n v="1518.4675331503699"/>
    <n v="1.1431514659101154"/>
    <m/>
    <m/>
    <n v="1185235585.1801252"/>
    <m/>
    <m/>
    <m/>
    <n v="9.1581353856905956"/>
    <m/>
    <m/>
    <m/>
    <n v="8.9952102844069373"/>
    <m/>
    <m/>
    <m/>
    <m/>
    <m/>
    <n v="37248.047206307616"/>
    <m/>
  </r>
  <r>
    <x v="1036"/>
    <n v="19.399999999999999"/>
    <n v="20.88"/>
    <n v="57653.08"/>
    <n v="52087.78"/>
    <n v="119372.09"/>
    <n v="107866.02"/>
    <n v="4.4814477533794417E-5"/>
    <n v="37275.483630620191"/>
    <m/>
    <m/>
    <n v="6536566885.2038183"/>
    <m/>
    <m/>
    <n v="12460341.067772822"/>
    <m/>
    <m/>
    <n v="14.947301197279145"/>
    <m/>
    <m/>
    <n v="212.91338083128244"/>
    <m/>
    <m/>
    <n v="23.531337735272931"/>
    <m/>
    <m/>
    <m/>
    <n v="32227.42344085743"/>
    <m/>
    <m/>
    <n v="1043"/>
    <n v="0.92911877394636011"/>
    <n v="95587.03"/>
    <n v="517.12604161507306"/>
    <m/>
    <m/>
    <n v="1512.9272682236974"/>
    <n v="1.138872606184641"/>
    <m/>
    <m/>
    <n v="1186893383.8145459"/>
    <m/>
    <m/>
    <m/>
    <n v="9.1511498393987907"/>
    <m/>
    <m/>
    <m/>
    <n v="8.9888380330014055"/>
    <m/>
    <m/>
    <m/>
    <m/>
    <m/>
    <n v="37275.483630620191"/>
    <m/>
  </r>
  <r>
    <x v="1037"/>
    <n v="19.41"/>
    <n v="20.87"/>
    <n v="58184.83"/>
    <n v="52565.86"/>
    <n v="120911.29"/>
    <n v="109252.02"/>
    <n v="4.4814477533794417E-5"/>
    <n v="37618.368238031508"/>
    <m/>
    <m/>
    <n v="6656554111.0505362"/>
    <m/>
    <m/>
    <n v="12631463.492222235"/>
    <m/>
    <m/>
    <n v="14.878032799441508"/>
    <m/>
    <m/>
    <n v="215.65345645824894"/>
    <m/>
    <m/>
    <n v="23.229158979744867"/>
    <m/>
    <m/>
    <m/>
    <n v="32522.084166750403"/>
    <m/>
    <m/>
    <n v="1044"/>
    <n v="0.93004312410158119"/>
    <n v="96155.49"/>
    <n v="520.16079299350417"/>
    <m/>
    <m/>
    <n v="1503.9298275155338"/>
    <n v="1.1319923670940273"/>
    <m/>
    <m/>
    <n v="1208640104.3757377"/>
    <m/>
    <m/>
    <m/>
    <n v="9.0667350554490724"/>
    <m/>
    <m/>
    <m/>
    <n v="8.9064050303287754"/>
    <m/>
    <m/>
    <m/>
    <m/>
    <m/>
    <n v="37618.368238031508"/>
    <m/>
  </r>
  <r>
    <x v="1038"/>
    <n v="17.79"/>
    <n v="20.239999999999998"/>
    <n v="56237.57"/>
    <n v="50799.58"/>
    <n v="117684.71"/>
    <n v="106321.89"/>
    <n v="5.0115351955648535E-5"/>
    <n v="36356.742225965369"/>
    <m/>
    <m/>
    <n v="6209308139.5091419"/>
    <m/>
    <m/>
    <n v="11993600.959300935"/>
    <m/>
    <m/>
    <n v="15.125941735076053"/>
    <m/>
    <m/>
    <n v="209.88327913337886"/>
    <m/>
    <m/>
    <n v="23.853102553596987"/>
    <m/>
    <m/>
    <m/>
    <n v="31426.01338593613"/>
    <m/>
    <m/>
    <n v="1045"/>
    <n v="0.87895256916996045"/>
    <n v="94145.23"/>
    <n v="509.1668419579533"/>
    <m/>
    <m/>
    <n v="1535.3715057292416"/>
    <n v="1.1553295728127928"/>
    <m/>
    <m/>
    <n v="1127302430.2099392"/>
    <m/>
    <m/>
    <m/>
    <n v="9.3700795616741583"/>
    <m/>
    <m/>
    <m/>
    <n v="9.2058878015468828"/>
    <m/>
    <m/>
    <m/>
    <m/>
    <m/>
    <n v="36356.742225965369"/>
    <m/>
  </r>
  <r>
    <x v="1039"/>
    <n v="17.98"/>
    <n v="20.149999999999999"/>
    <n v="55997.42"/>
    <n v="50580.11"/>
    <n v="118160.64"/>
    <n v="106746.54"/>
    <n v="5.0115351955648535E-5"/>
    <n v="36200.60614571099"/>
    <m/>
    <m/>
    <n v="6155686074.6339703"/>
    <m/>
    <m/>
    <n v="11915475.275773033"/>
    <m/>
    <m/>
    <n v="15.157930871140012"/>
    <m/>
    <m/>
    <n v="210.72693195887419"/>
    <m/>
    <m/>
    <n v="23.758145096482149"/>
    <m/>
    <m/>
    <m/>
    <n v="31289.152289559028"/>
    <m/>
    <m/>
    <n v="1046"/>
    <n v="0.89230769230769236"/>
    <n v="94384.24"/>
    <n v="510.41962497836903"/>
    <m/>
    <m/>
    <n v="1531.4736009327441"/>
    <n v="1.1522872537454358"/>
    <m/>
    <m/>
    <n v="1117524175.0297077"/>
    <m/>
    <m/>
    <m/>
    <n v="9.4101229222651508"/>
    <m/>
    <m/>
    <m/>
    <n v="9.245781489470561"/>
    <m/>
    <m/>
    <m/>
    <m/>
    <m/>
    <n v="36200.60614571099"/>
    <m/>
  </r>
  <r>
    <x v="1040"/>
    <n v="17.66"/>
    <n v="20"/>
    <n v="54768.31"/>
    <n v="49467.37"/>
    <n v="117995.13"/>
    <n v="106591.67"/>
    <n v="5.0115351955648535E-5"/>
    <n v="35405.161087863838"/>
    <m/>
    <m/>
    <n v="5884870238.2756319"/>
    <m/>
    <m/>
    <n v="11521884.229303773"/>
    <m/>
    <m/>
    <n v="15.323971992473719"/>
    <m/>
    <m/>
    <n v="210.42663140434857"/>
    <m/>
    <m/>
    <n v="23.792926259607572"/>
    <m/>
    <m/>
    <m/>
    <n v="30599.737910296131"/>
    <m/>
    <m/>
    <n v="1047"/>
    <n v="0.88300000000000001"/>
    <n v="93821.2"/>
    <n v="507.33514943629922"/>
    <m/>
    <m/>
    <n v="1540.6094576845619"/>
    <n v="1.1590512291166977"/>
    <m/>
    <m/>
    <n v="1068318099.9600258"/>
    <m/>
    <m/>
    <m/>
    <n v="9.6166935337930308"/>
    <m/>
    <m/>
    <m/>
    <n v="9.4493086428017179"/>
    <m/>
    <m/>
    <m/>
    <m/>
    <m/>
    <n v="35405.161087863838"/>
    <m/>
  </r>
  <r>
    <x v="1041"/>
    <n v="16.3"/>
    <n v="19.28"/>
    <n v="53377.53"/>
    <n v="48208.72"/>
    <n v="115105.52"/>
    <n v="103975.98"/>
    <n v="5.0115351955648535E-5"/>
    <n v="34505.245224674167"/>
    <m/>
    <m/>
    <n v="5585427852.7749271"/>
    <m/>
    <m/>
    <n v="11081765.761086823"/>
    <m/>
    <m/>
    <n v="15.51822237036578"/>
    <m/>
    <m/>
    <n v="205.26843971351224"/>
    <m/>
    <m/>
    <n v="24.377109182371065"/>
    <m/>
    <m/>
    <m/>
    <n v="29820.117079105079"/>
    <m/>
    <m/>
    <n v="1048"/>
    <n v="0.8454356846473029"/>
    <n v="92102.88"/>
    <n v="498.004500470273"/>
    <m/>
    <m/>
    <n v="1568.8254690266519"/>
    <n v="1.1801671796481927"/>
    <m/>
    <m/>
    <n v="1013919262.9941024"/>
    <m/>
    <m/>
    <m/>
    <n v="9.8609218218875334"/>
    <m/>
    <m/>
    <m/>
    <n v="9.6898644964116798"/>
    <m/>
    <m/>
    <m/>
    <m/>
    <m/>
    <n v="34505.245224674167"/>
    <m/>
  </r>
  <r>
    <x v="1042"/>
    <n v="16.47"/>
    <n v="19.57"/>
    <n v="53912.18"/>
    <n v="48689.18"/>
    <n v="117536.97"/>
    <n v="106167.12"/>
    <n v="5.0115351955648535E-5"/>
    <n v="34850.013327767003"/>
    <m/>
    <m/>
    <n v="5696787327.7339115"/>
    <m/>
    <m/>
    <n v="11247052.156401895"/>
    <m/>
    <m/>
    <n v="15.440195140597924"/>
    <m/>
    <m/>
    <n v="209.59934977378401"/>
    <m/>
    <m/>
    <n v="23.863710963389199"/>
    <m/>
    <m/>
    <m/>
    <n v="30116.261683600369"/>
    <m/>
    <m/>
    <n v="1049"/>
    <n v="0.84159427695452216"/>
    <n v="93591.37"/>
    <n v="506.01332052024628"/>
    <m/>
    <m/>
    <n v="1543.4714190513259"/>
    <n v="1.1609842357109545"/>
    <m/>
    <m/>
    <n v="1034094353.4169126"/>
    <m/>
    <m/>
    <m/>
    <n v="9.7621907430732104"/>
    <m/>
    <m/>
    <m/>
    <n v="9.5934188664977054"/>
    <m/>
    <m/>
    <m/>
    <m/>
    <m/>
    <n v="34850.013327767003"/>
    <m/>
  </r>
  <r>
    <x v="1043"/>
    <n v="17.010000000000002"/>
    <n v="19.84"/>
    <n v="52862.67"/>
    <n v="47734.03"/>
    <n v="117866.05"/>
    <n v="106448.4"/>
    <n v="5.1650298179106713E-5"/>
    <n v="34169.087475200213"/>
    <m/>
    <m/>
    <n v="5473382037.8384018"/>
    <m/>
    <m/>
    <n v="10914993.513543617"/>
    <m/>
    <m/>
    <n v="15.589528183446173"/>
    <m/>
    <m/>
    <n v="210.17081112936421"/>
    <m/>
    <m/>
    <n v="23.801533306606363"/>
    <m/>
    <m/>
    <m/>
    <n v="29522.37398754897"/>
    <m/>
    <m/>
    <n v="1050"/>
    <n v="0.85735887096774199"/>
    <n v="93789.7"/>
    <n v="506.96684240715541"/>
    <m/>
    <m/>
    <n v="1540.2006400624039"/>
    <n v="1.1581945535220859"/>
    <m/>
    <m/>
    <n v="993421648.13704634"/>
    <m/>
    <m/>
    <m/>
    <n v="9.9523077912728652"/>
    <m/>
    <m/>
    <m/>
    <n v="9.7820010680525122"/>
    <m/>
    <m/>
    <m/>
    <m/>
    <m/>
    <n v="34169.087475200213"/>
    <m/>
  </r>
  <r>
    <x v="1044"/>
    <n v="17.579999999999998"/>
    <n v="20.81"/>
    <n v="55683.64"/>
    <n v="50278.85"/>
    <n v="121139.03"/>
    <n v="109398.83"/>
    <n v="5.1650298179106713E-5"/>
    <n v="35991.613221399792"/>
    <m/>
    <m/>
    <n v="6057020324.9817486"/>
    <m/>
    <m/>
    <n v="11787454.503916144"/>
    <m/>
    <m/>
    <n v="15.173283953685072"/>
    <m/>
    <m/>
    <n v="216.00170186216599"/>
    <m/>
    <m/>
    <n v="23.142165627318963"/>
    <m/>
    <m/>
    <m/>
    <n v="31095.201084392829"/>
    <m/>
    <m/>
    <n v="1051"/>
    <n v="0.84478616049975974"/>
    <n v="97068.13"/>
    <n v="524.64695925630144"/>
    <m/>
    <m/>
    <n v="1486.3627454492448"/>
    <n v="1.1176037738580371"/>
    <m/>
    <m/>
    <n v="1099308165.1969719"/>
    <m/>
    <m/>
    <m/>
    <n v="9.4212866609645598"/>
    <m/>
    <m/>
    <m/>
    <n v="9.2606340292408476"/>
    <m/>
    <m/>
    <m/>
    <m/>
    <m/>
    <n v="35991.613221399792"/>
    <m/>
  </r>
  <r>
    <x v="1045"/>
    <n v="18.59"/>
    <n v="22.11"/>
    <n v="59216.89"/>
    <n v="53466.559999999998"/>
    <n v="127645.08"/>
    <n v="115268.7"/>
    <n v="5.1650298179106713E-5"/>
    <n v="38274.427319967719"/>
    <m/>
    <m/>
    <n v="6825101935.8166895"/>
    <m/>
    <m/>
    <n v="12908017.299964178"/>
    <m/>
    <m/>
    <n v="14.691622016461206"/>
    <m/>
    <m/>
    <n v="227.59701990046653"/>
    <m/>
    <m/>
    <n v="21.900777849126815"/>
    <m/>
    <m/>
    <m/>
    <n v="33065.503079569629"/>
    <m/>
    <m/>
    <n v="1052"/>
    <n v="0.84079601990049757"/>
    <n v="102109.24"/>
    <n v="551.85073940616235"/>
    <m/>
    <m/>
    <n v="1409.1703847875976"/>
    <n v="1.0594620011393814"/>
    <m/>
    <m/>
    <n v="1238660049.6368856"/>
    <m/>
    <m/>
    <m/>
    <n v="8.8235603152366711"/>
    <m/>
    <m/>
    <m/>
    <n v="8.6736313268508631"/>
    <m/>
    <m/>
    <m/>
    <m/>
    <m/>
    <n v="38274.427319967719"/>
    <m/>
  </r>
  <r>
    <x v="1046"/>
    <n v="18.05"/>
    <n v="21.52"/>
    <n v="58156.54"/>
    <n v="52506.42"/>
    <n v="126442.47"/>
    <n v="114176.74"/>
    <n v="5.1650298179106713E-5"/>
    <n v="37588.160875038207"/>
    <m/>
    <m/>
    <n v="6580017168.7668333"/>
    <m/>
    <m/>
    <n v="12559895.293472428"/>
    <m/>
    <m/>
    <n v="14.822866270225868"/>
    <m/>
    <m/>
    <n v="225.44721388744156"/>
    <m/>
    <m/>
    <n v="22.108571837848686"/>
    <m/>
    <m/>
    <m/>
    <n v="32470.58836851428"/>
    <m/>
    <m/>
    <n v="1053"/>
    <n v="0.83875464684014878"/>
    <n v="101696.07"/>
    <n v="549.57484131211424"/>
    <m/>
    <m/>
    <n v="1414.8723851930722"/>
    <n v="1.0636481205064725"/>
    <m/>
    <m/>
    <n v="1194132671.7588019"/>
    <m/>
    <m/>
    <m/>
    <n v="8.9815934107967106"/>
    <m/>
    <m/>
    <m/>
    <n v="8.829519847071591"/>
    <m/>
    <m/>
    <m/>
    <m/>
    <m/>
    <n v="37588.160875038207"/>
    <m/>
  </r>
  <r>
    <x v="1047"/>
    <n v="19.55"/>
    <n v="22.51"/>
    <n v="59504.65"/>
    <n v="53720.84"/>
    <n v="129271.13"/>
    <n v="116725.1"/>
    <n v="5.1650298179106713E-5"/>
    <n v="38458.543424751799"/>
    <m/>
    <m/>
    <n v="6884439723.9656134"/>
    <m/>
    <m/>
    <n v="12995203.730945472"/>
    <m/>
    <m/>
    <n v="14.650785047025156"/>
    <m/>
    <m/>
    <n v="230.48510096761783"/>
    <m/>
    <m/>
    <n v="21.615438033144656"/>
    <m/>
    <m/>
    <m/>
    <n v="33220.441723643766"/>
    <m/>
    <m/>
    <n v="1054"/>
    <n v="0.86850288760550864"/>
    <n v="103832.19"/>
    <n v="561.0748153252631"/>
    <m/>
    <m/>
    <n v="1385.1530735278463"/>
    <n v="1.0412075438433783"/>
    <m/>
    <m/>
    <n v="1249328713.8564191"/>
    <m/>
    <m/>
    <m/>
    <n v="8.7734496603782102"/>
    <m/>
    <m/>
    <m/>
    <n v="8.6254285301035019"/>
    <m/>
    <m/>
    <m/>
    <m/>
    <m/>
    <n v="38458.543424751799"/>
    <m/>
  </r>
  <r>
    <x v="1048"/>
    <n v="19.64"/>
    <n v="22.16"/>
    <n v="57728.19"/>
    <n v="52105.95"/>
    <n v="126804.43"/>
    <n v="114473.69"/>
    <n v="5.2068957496098633E-5"/>
    <n v="37306.757874888957"/>
    <m/>
    <m/>
    <n v="6470714201.7931337"/>
    <m/>
    <m/>
    <n v="12407562.30596933"/>
    <m/>
    <m/>
    <n v="14.868303193035496"/>
    <m/>
    <m/>
    <n v="226.06502602852308"/>
    <m/>
    <m/>
    <n v="22.033688871155949"/>
    <m/>
    <m/>
    <m/>
    <n v="32217.316128894821"/>
    <m/>
    <m/>
    <n v="1055"/>
    <n v="0.88628158844765348"/>
    <n v="102076.61"/>
    <n v="551.41598491269599"/>
    <m/>
    <m/>
    <n v="1408.573046012526"/>
    <n v="1.0584107126308036"/>
    <m/>
    <m/>
    <n v="1174058868.9934101"/>
    <m/>
    <m/>
    <m/>
    <n v="9.0355028202909704"/>
    <m/>
    <m/>
    <m/>
    <n v="8.8852367361572604"/>
    <m/>
    <m/>
    <m/>
    <m/>
    <m/>
    <n v="37306.757874888957"/>
    <m/>
  </r>
  <r>
    <x v="1049"/>
    <n v="19.07"/>
    <n v="21.66"/>
    <n v="57149.97"/>
    <n v="51581.33"/>
    <n v="126018.89"/>
    <n v="113758.57"/>
    <n v="5.2068957496098633E-5"/>
    <n v="36932.183490263284"/>
    <m/>
    <m/>
    <n v="6340459122.3125801"/>
    <m/>
    <m/>
    <n v="12219765.319178002"/>
    <m/>
    <m/>
    <n v="14.942477186526634"/>
    <m/>
    <m/>
    <n v="224.65909903720313"/>
    <m/>
    <m/>
    <n v="22.171668278351152"/>
    <m/>
    <m/>
    <m/>
    <n v="31891.829547871737"/>
    <m/>
    <m/>
    <n v="1056"/>
    <n v="0.88042474607571564"/>
    <n v="101136"/>
    <n v="546.29216783265724"/>
    <m/>
    <m/>
    <n v="1421.5526883890689"/>
    <n v="1.068062442096406"/>
    <m/>
    <m/>
    <n v="1150378472.7173247"/>
    <m/>
    <m/>
    <m/>
    <n v="9.1260501931070923"/>
    <m/>
    <m/>
    <m/>
    <n v="8.9748316111290567"/>
    <m/>
    <m/>
    <m/>
    <m/>
    <m/>
    <n v="36932.183490263284"/>
    <m/>
  </r>
  <r>
    <x v="1050"/>
    <n v="18.14"/>
    <n v="20.8"/>
    <n v="53717.36"/>
    <n v="48480.51"/>
    <n v="123259.75"/>
    <n v="111261.94"/>
    <n v="5.2068957496098633E-5"/>
    <n v="34713.071968354641"/>
    <m/>
    <m/>
    <n v="5578181955.438221"/>
    <m/>
    <m/>
    <n v="11117500.907597655"/>
    <m/>
    <m/>
    <n v="15.390916118383904"/>
    <m/>
    <m/>
    <n v="219.73490773484406"/>
    <m/>
    <m/>
    <n v="22.658605911285751"/>
    <m/>
    <m/>
    <m/>
    <n v="29973.601986741331"/>
    <m/>
    <m/>
    <n v="1057"/>
    <n v="0.87211538461538463"/>
    <n v="98445.17"/>
    <n v="531.71596746281205"/>
    <m/>
    <m/>
    <n v="1459.3745977042283"/>
    <n v="1.0963754301653148"/>
    <m/>
    <m/>
    <n v="1012033991.3184701"/>
    <m/>
    <m/>
    <m/>
    <n v="9.6742135764740311"/>
    <m/>
    <m/>
    <m/>
    <n v="9.5144985675127476"/>
    <m/>
    <m/>
    <m/>
    <m/>
    <m/>
    <n v="34713.071968354641"/>
    <m/>
  </r>
  <r>
    <x v="1051"/>
    <n v="17.829999999999998"/>
    <n v="20.53"/>
    <n v="52422.54"/>
    <n v="47309.4"/>
    <n v="122942.81"/>
    <n v="110970.06"/>
    <n v="5.2068957496098633E-5"/>
    <n v="33875.511228789976"/>
    <m/>
    <m/>
    <n v="5308721858.9668427"/>
    <m/>
    <m/>
    <n v="10714303.219170237"/>
    <m/>
    <m/>
    <n v="15.576105795418131"/>
    <m/>
    <m/>
    <n v="219.16455529329502"/>
    <m/>
    <m/>
    <n v="22.718390215156038"/>
    <m/>
    <m/>
    <m/>
    <n v="29248.530720105216"/>
    <m/>
    <m/>
    <n v="1058"/>
    <n v="0.86848514369215768"/>
    <n v="98055.8"/>
    <n v="529.57157294707974"/>
    <m/>
    <m/>
    <n v="1465.1467111264319"/>
    <n v="1.1006074690720853"/>
    <m/>
    <m/>
    <n v="963107530.71128058"/>
    <m/>
    <m/>
    <m/>
    <n v="9.9074453688792321"/>
    <m/>
    <m/>
    <m/>
    <n v="9.7444806699908995"/>
    <m/>
    <m/>
    <m/>
    <m/>
    <m/>
    <n v="33875.511228789976"/>
    <m/>
  </r>
  <r>
    <x v="1052"/>
    <n v="19.829999999999998"/>
    <n v="21.72"/>
    <n v="55471.63"/>
    <n v="50053.7"/>
    <n v="125896.52"/>
    <n v="113618.79"/>
    <n v="5.0673489141006556E-5"/>
    <n v="35843.214935068791"/>
    <m/>
    <m/>
    <n v="5924710408.8930626"/>
    <m/>
    <m/>
    <n v="11645390.747687064"/>
    <m/>
    <m/>
    <n v="15.122289303882219"/>
    <m/>
    <m/>
    <n v="224.41358295194004"/>
    <m/>
    <m/>
    <n v="22.17703849834859"/>
    <m/>
    <m/>
    <m/>
    <n v="30941.928253544997"/>
    <m/>
    <m/>
    <n v="1059"/>
    <n v="0.91298342541436461"/>
    <n v="100458.8"/>
    <n v="542.42241415990236"/>
    <m/>
    <m/>
    <n v="1429.2411599317365"/>
    <n v="1.0733301868817557"/>
    <m/>
    <m/>
    <n v="1074733791.5592713"/>
    <m/>
    <m/>
    <m/>
    <n v="9.3314352700934116"/>
    <m/>
    <m/>
    <m/>
    <n v="9.179643059418586"/>
    <m/>
    <m/>
    <m/>
    <m/>
    <m/>
    <n v="35843.214935068791"/>
    <m/>
  </r>
  <r>
    <x v="1053"/>
    <n v="20.239999999999998"/>
    <n v="22.11"/>
    <n v="56527.13"/>
    <n v="51003.58"/>
    <n v="127731.36"/>
    <n v="115268.93"/>
    <n v="5.0673489141006556E-5"/>
    <n v="36524.339853998259"/>
    <m/>
    <m/>
    <n v="6149613082.4239988"/>
    <m/>
    <m/>
    <n v="11976482.829555977"/>
    <m/>
    <m/>
    <n v="14.978122686131949"/>
    <m/>
    <m/>
    <n v="227.67867774749729"/>
    <m/>
    <m/>
    <n v="21.855249899832543"/>
    <m/>
    <m/>
    <m/>
    <n v="31528.020722039895"/>
    <m/>
    <m/>
    <n v="1060"/>
    <n v="0.91542288557213924"/>
    <n v="101880.83"/>
    <n v="550.05764305691571"/>
    <m/>
    <m/>
    <n v="1409.0097436032743"/>
    <n v="1.0580365112349202"/>
    <m/>
    <m/>
    <n v="1115487115.8181076"/>
    <m/>
    <m/>
    <m/>
    <n v="9.153924217345244"/>
    <m/>
    <m/>
    <m/>
    <n v="9.0055622267616684"/>
    <m/>
    <m/>
    <m/>
    <m/>
    <m/>
    <n v="36524.339853998259"/>
    <m/>
  </r>
  <r>
    <x v="1054"/>
    <n v="20.8"/>
    <n v="22.59"/>
    <n v="56730.86"/>
    <n v="51184.81"/>
    <n v="128519.26"/>
    <n v="115974.12"/>
    <n v="5.0673489141006556E-5"/>
    <n v="36655.083792771111"/>
    <m/>
    <m/>
    <n v="6193349541.7021303"/>
    <m/>
    <m/>
    <n v="12039910.782484096"/>
    <m/>
    <m/>
    <n v="14.95083606408544"/>
    <m/>
    <m/>
    <n v="229.07750839080305"/>
    <m/>
    <m/>
    <n v="21.721841587342983"/>
    <m/>
    <m/>
    <m/>
    <n v="31638.945475748074"/>
    <m/>
    <m/>
    <n v="1061"/>
    <n v="0.92076139884904828"/>
    <n v="102207.77"/>
    <n v="551.77971434461733"/>
    <m/>
    <m/>
    <n v="1404.488170255534"/>
    <n v="1.0545412519951378"/>
    <m/>
    <m/>
    <n v="1123376534.3773389"/>
    <m/>
    <m/>
    <m/>
    <n v="9.1209729294109643"/>
    <m/>
    <m/>
    <m/>
    <n v="8.9736857655846176"/>
    <m/>
    <m/>
    <m/>
    <m/>
    <m/>
    <n v="36655.083792771111"/>
    <m/>
  </r>
  <r>
    <x v="1055"/>
    <n v="18.63"/>
    <n v="21.08"/>
    <n v="53765.63"/>
    <n v="48506.87"/>
    <n v="124932.72"/>
    <n v="112731.79"/>
    <n v="5.0673489141006556E-5"/>
    <n v="34738.334974931728"/>
    <m/>
    <m/>
    <n v="5545319688.0568056"/>
    <m/>
    <m/>
    <n v="11094662.077202208"/>
    <m/>
    <m/>
    <n v="15.341249201457229"/>
    <m/>
    <m/>
    <n v="222.67929627201465"/>
    <m/>
    <m/>
    <n v="22.329432513550142"/>
    <m/>
    <m/>
    <m/>
    <n v="29982.580917034706"/>
    <m/>
    <m/>
    <n v="1062"/>
    <n v="0.88377609108159394"/>
    <n v="99885.63"/>
    <n v="539.20128478608797"/>
    <m/>
    <m/>
    <n v="1436.3978593102622"/>
    <n v="1.0783979814632501"/>
    <m/>
    <m/>
    <n v="1005794681.0035033"/>
    <m/>
    <m/>
    <m/>
    <n v="9.5977264170267684"/>
    <m/>
    <m/>
    <m/>
    <n v="9.4433096193337267"/>
    <m/>
    <m/>
    <m/>
    <m/>
    <m/>
    <n v="34738.334974931728"/>
    <m/>
  </r>
  <r>
    <x v="1056"/>
    <n v="23.56"/>
    <n v="24.2"/>
    <n v="59705.52"/>
    <n v="53863.33"/>
    <n v="130995.76"/>
    <n v="118197"/>
    <n v="5.0673489141006556E-5"/>
    <n v="38575.197210377053"/>
    <m/>
    <m/>
    <n v="6770060881.3530283"/>
    <m/>
    <m/>
    <n v="12931948.856872858"/>
    <m/>
    <m/>
    <n v="14.493551207309741"/>
    <m/>
    <m/>
    <n v="233.48032750635861"/>
    <m/>
    <m/>
    <n v="21.247197819239116"/>
    <m/>
    <m/>
    <m/>
    <n v="33292.301574941579"/>
    <m/>
    <m/>
    <n v="1063"/>
    <n v="0.97355371900826448"/>
    <n v="104882.78"/>
    <n v="566.13262539598361"/>
    <m/>
    <m/>
    <n v="1364.5367160942433"/>
    <n v="1.0243500011515247"/>
    <m/>
    <m/>
    <n v="1227886742.6888099"/>
    <m/>
    <m/>
    <m/>
    <n v="8.5374822366125613"/>
    <m/>
    <m/>
    <m/>
    <n v="8.4006298308502263"/>
    <m/>
    <m/>
    <m/>
    <m/>
    <m/>
    <n v="38575.197210377053"/>
    <m/>
  </r>
  <r>
    <x v="1057"/>
    <n v="23.12"/>
    <n v="23.85"/>
    <n v="58638.1"/>
    <n v="52892.17"/>
    <n v="131094.10999999999"/>
    <n v="118267.77"/>
    <n v="5.1510748656502514E-5"/>
    <n v="37882.775503217206"/>
    <m/>
    <m/>
    <n v="6526054884.2507191"/>
    <m/>
    <m/>
    <n v="12580930.835721368"/>
    <m/>
    <m/>
    <n v="14.622227937370289"/>
    <m/>
    <m/>
    <n v="233.63853000288864"/>
    <m/>
    <m/>
    <n v="21.235401411638378"/>
    <m/>
    <m/>
    <m/>
    <n v="32688.619498524808"/>
    <m/>
    <m/>
    <n v="1064"/>
    <n v="0.96939203354297687"/>
    <n v="104709.39"/>
    <n v="565.06432182344645"/>
    <m/>
    <m/>
    <n v="1366.7925394162753"/>
    <n v="1.0257516727434561"/>
    <m/>
    <m/>
    <n v="1183489303.1082008"/>
    <m/>
    <m/>
    <m/>
    <n v="8.6901993405778182"/>
    <m/>
    <m/>
    <m/>
    <n v="8.5524450026666887"/>
    <m/>
    <m/>
    <m/>
    <m/>
    <m/>
    <n v="37882.775503217206"/>
    <m/>
  </r>
  <r>
    <x v="1058"/>
    <n v="23.18"/>
    <n v="23.84"/>
    <n v="58726.26"/>
    <n v="52968.97"/>
    <n v="130692.41"/>
    <n v="117899.28"/>
    <n v="5.1510748656502514E-5"/>
    <n v="37938.80561067535"/>
    <m/>
    <m/>
    <n v="6545047956.1143303"/>
    <m/>
    <m/>
    <n v="12607907.422625124"/>
    <m/>
    <m/>
    <n v="14.610951596283101"/>
    <m/>
    <m/>
    <n v="232.91693279112326"/>
    <m/>
    <m/>
    <n v="21.301874503510241"/>
    <m/>
    <m/>
    <m/>
    <n v="32734.942381187597"/>
    <m/>
    <m/>
    <n v="1065"/>
    <n v="0.97231543624161076"/>
    <n v="103878.95"/>
    <n v="560.53908004303173"/>
    <m/>
    <m/>
    <n v="1377.6324382680675"/>
    <n v="1.0337888028079767"/>
    <m/>
    <m/>
    <n v="1186886183.7285273"/>
    <m/>
    <m/>
    <m/>
    <n v="8.6771769163116765"/>
    <m/>
    <m/>
    <m/>
    <n v="8.5401507996605108"/>
    <m/>
    <m/>
    <m/>
    <m/>
    <m/>
    <n v="37938.80561067535"/>
    <m/>
  </r>
  <r>
    <x v="1059"/>
    <n v="24.12"/>
    <n v="24.32"/>
    <n v="60491.68"/>
    <n v="54558.59"/>
    <n v="131831.29999999999"/>
    <n v="118920.61"/>
    <n v="5.1510748656502514E-5"/>
    <n v="39078.363388813617"/>
    <m/>
    <m/>
    <n v="6937930721.3365345"/>
    <m/>
    <m/>
    <n v="13175015.953156387"/>
    <m/>
    <m/>
    <n v="14.391060758046754"/>
    <m/>
    <m/>
    <n v="234.94090687066299"/>
    <m/>
    <m/>
    <n v="21.117648767032883"/>
    <m/>
    <m/>
    <m/>
    <n v="33716.155554235207"/>
    <m/>
    <m/>
    <n v="1066"/>
    <n v="0.99177631578947367"/>
    <n v="105374.55"/>
    <n v="568.56505837808834"/>
    <m/>
    <m/>
    <n v="1357.7979378743521"/>
    <n v="1.0188082138893806"/>
    <m/>
    <m/>
    <n v="1258081645.9458935"/>
    <m/>
    <m/>
    <m/>
    <n v="8.4163793484531393"/>
    <m/>
    <m/>
    <m/>
    <n v="8.2839777728914665"/>
    <m/>
    <m/>
    <m/>
    <m/>
    <m/>
    <n v="39078.363388813617"/>
    <m/>
  </r>
  <r>
    <x v="1060"/>
    <n v="23.33"/>
    <n v="23.7"/>
    <n v="59678.51"/>
    <n v="53822.36"/>
    <n v="131422.68"/>
    <n v="118545.88"/>
    <n v="5.1510748656502514E-5"/>
    <n v="38552.105586091573"/>
    <m/>
    <m/>
    <n v="6750728244.3383446"/>
    <m/>
    <m/>
    <n v="12907899.526431823"/>
    <m/>
    <m/>
    <n v="14.487504461949037"/>
    <m/>
    <m/>
    <n v="234.20698075480178"/>
    <m/>
    <m/>
    <n v="21.184500148376976"/>
    <m/>
    <m/>
    <m/>
    <n v="33260.019972532173"/>
    <m/>
    <m/>
    <n v="1067"/>
    <n v="0.98438818565400843"/>
    <n v="105038.47"/>
    <n v="566.70743234494898"/>
    <m/>
    <m/>
    <n v="1362.1284781325153"/>
    <n v="1.0219606999773694"/>
    <m/>
    <m/>
    <n v="1224086531.3321803"/>
    <m/>
    <m/>
    <m/>
    <n v="8.5295552137613946"/>
    <m/>
    <m/>
    <m/>
    <n v="8.3958862008668529"/>
    <m/>
    <m/>
    <m/>
    <m/>
    <m/>
    <n v="38552.105586091573"/>
    <m/>
  </r>
  <r>
    <x v="1061"/>
    <n v="21.22"/>
    <n v="22.6"/>
    <n v="57328.24"/>
    <n v="51699.95"/>
    <n v="127984.09"/>
    <n v="115438.1"/>
    <n v="5.1510748656502514E-5"/>
    <n v="37032.936493239999"/>
    <m/>
    <m/>
    <n v="6218356271.2352695"/>
    <m/>
    <m/>
    <n v="12143982.646573655"/>
    <m/>
    <m/>
    <n v="14.77248394120882"/>
    <m/>
    <m/>
    <n v="228.07354417034043"/>
    <m/>
    <m/>
    <n v="21.740185406014533"/>
    <m/>
    <m/>
    <m/>
    <n v="31947.34340363754"/>
    <m/>
    <m/>
    <n v="1068"/>
    <n v="0.93893805309734502"/>
    <n v="101549.36"/>
    <n v="547.84007732810255"/>
    <m/>
    <m/>
    <n v="1407.3749111235607"/>
    <n v="1.0558075329544603"/>
    <m/>
    <m/>
    <n v="1127508230.6890714"/>
    <m/>
    <m/>
    <m/>
    <n v="8.8654934422746781"/>
    <m/>
    <m/>
    <m/>
    <n v="8.7270930645289582"/>
    <m/>
    <m/>
    <m/>
    <m/>
    <m/>
    <n v="37032.936493239999"/>
    <m/>
  </r>
  <r>
    <x v="1062"/>
    <n v="20.95"/>
    <n v="22.43"/>
    <n v="56552.9"/>
    <n v="50992.74"/>
    <n v="126175.08"/>
    <n v="113788.58"/>
    <n v="5.7094127416279505E-5"/>
    <n v="36529.409537166859"/>
    <m/>
    <m/>
    <n v="6048448663.1733246"/>
    <m/>
    <m/>
    <n v="11893601.614029318"/>
    <m/>
    <m/>
    <n v="14.871504254387226"/>
    <m/>
    <m/>
    <n v="224.83335749923413"/>
    <m/>
    <m/>
    <n v="22.052165831267228"/>
    <m/>
    <m/>
    <m/>
    <n v="31507.036037079062"/>
    <m/>
    <m/>
    <n v="1069"/>
    <n v="0.93401694159607662"/>
    <n v="99794.7"/>
    <n v="538.24790766541878"/>
    <m/>
    <m/>
    <n v="1431.6927843386363"/>
    <n v="1.0737452994659424"/>
    <m/>
    <m/>
    <n v="1096550717.8196337"/>
    <m/>
    <m/>
    <m/>
    <n v="8.9855099952131425"/>
    <m/>
    <m/>
    <m/>
    <n v="8.8468575241364622"/>
    <m/>
    <m/>
    <m/>
    <m/>
    <m/>
    <n v="36529.409537166859"/>
    <m/>
  </r>
  <r>
    <x v="1063"/>
    <n v="21.13"/>
    <n v="22.48"/>
    <n v="56439.13"/>
    <n v="50887.24"/>
    <n v="126208.81"/>
    <n v="113812.5"/>
    <n v="5.7094127416279505E-5"/>
    <n v="36455.032763884381"/>
    <m/>
    <m/>
    <n v="6023492736.8822184"/>
    <m/>
    <m/>
    <n v="11856291.659288686"/>
    <m/>
    <m/>
    <n v="14.8862152763919"/>
    <m/>
    <m/>
    <n v="224.88797781261351"/>
    <m/>
    <m/>
    <n v="22.047973475985547"/>
    <m/>
    <m/>
    <m/>
    <n v="31440.754216953366"/>
    <m/>
    <m/>
    <n v="1070"/>
    <n v="0.93994661921708178"/>
    <n v="99911.39"/>
    <n v="538.83520453362746"/>
    <m/>
    <m/>
    <n v="1430.0187051440048"/>
    <n v="1.0723881023174677"/>
    <m/>
    <m/>
    <n v="1091976562.726758"/>
    <m/>
    <m/>
    <m/>
    <n v="9.0036809451811575"/>
    <m/>
    <m/>
    <m/>
    <n v="8.8653392411317675"/>
    <m/>
    <m/>
    <m/>
    <m/>
    <m/>
    <n v="36455.032763884381"/>
    <m/>
  </r>
  <r>
    <x v="1064"/>
    <n v="22.24"/>
    <n v="23.55"/>
    <n v="58109.65"/>
    <n v="52390.52"/>
    <n v="127530.13"/>
    <n v="114997.54"/>
    <n v="5.7094127416279505E-5"/>
    <n v="37533.135978076571"/>
    <m/>
    <m/>
    <n v="6379453321.9299555"/>
    <m/>
    <m/>
    <n v="12381251.486701438"/>
    <m/>
    <m/>
    <n v="14.665672503277314"/>
    <m/>
    <m/>
    <n v="227.2368602913009"/>
    <m/>
    <m/>
    <n v="21.818843999095513"/>
    <m/>
    <m/>
    <m/>
    <n v="32368.429355301923"/>
    <m/>
    <m/>
    <n v="1071"/>
    <n v="0.94437367303609332"/>
    <n v="101274.79"/>
    <n v="546.14555162909505"/>
    <m/>
    <m/>
    <n v="1410.5045386151103"/>
    <n v="1.0576539265240785"/>
    <m/>
    <m/>
    <n v="1156454609.9586177"/>
    <m/>
    <m/>
    <m/>
    <n v="8.7372926987098385"/>
    <m/>
    <m/>
    <m/>
    <n v="8.6036177593536909"/>
    <m/>
    <m/>
    <m/>
    <m/>
    <m/>
    <n v="37533.135978076571"/>
    <m/>
  </r>
  <r>
    <x v="1065"/>
    <n v="21.58"/>
    <n v="22.84"/>
    <n v="57096.6"/>
    <n v="51474.18"/>
    <n v="126039.14"/>
    <n v="113646.51"/>
    <n v="5.7094127416279505E-5"/>
    <n v="36877.905775733641"/>
    <m/>
    <m/>
    <n v="6156365976.1277714"/>
    <m/>
    <m/>
    <n v="12056012.503526689"/>
    <m/>
    <m/>
    <n v="14.793259214394292"/>
    <m/>
    <m/>
    <n v="224.57469528341463"/>
    <m/>
    <m/>
    <n v="22.075623042893568"/>
    <m/>
    <m/>
    <m/>
    <n v="31801.178323579436"/>
    <m/>
    <m/>
    <n v="1072"/>
    <n v="0.94483362521891412"/>
    <n v="100161.25"/>
    <n v="540.09837820997177"/>
    <m/>
    <m/>
    <n v="1426.0133658753737"/>
    <n v="1.0691817166105739"/>
    <m/>
    <m/>
    <n v="1115962904.1894338"/>
    <m/>
    <m/>
    <m/>
    <n v="8.8896988586412302"/>
    <m/>
    <m/>
    <m/>
    <n v="8.7542759545197786"/>
    <m/>
    <m/>
    <m/>
    <m/>
    <m/>
    <n v="36877.905775733641"/>
    <m/>
  </r>
  <r>
    <x v="1066"/>
    <n v="22.87"/>
    <n v="23.57"/>
    <n v="58458.71"/>
    <n v="52699.22"/>
    <n v="127241.5"/>
    <n v="114724.16"/>
    <n v="5.7094127416279505E-5"/>
    <n v="37756.753155533239"/>
    <m/>
    <m/>
    <n v="6449474791.3469286"/>
    <m/>
    <m/>
    <n v="12485975.39592037"/>
    <m/>
    <m/>
    <n v="14.61656518690015"/>
    <m/>
    <m/>
    <n v="226.71151456793243"/>
    <m/>
    <m/>
    <n v="21.866731219756499"/>
    <m/>
    <m/>
    <m/>
    <n v="32556.883130939936"/>
    <m/>
    <m/>
    <n v="1073"/>
    <n v="0.97030123037759863"/>
    <n v="101020.42"/>
    <n v="544.6887370950011"/>
    <m/>
    <m/>
    <n v="1413.7812111892138"/>
    <n v="1.0599099335977185"/>
    <m/>
    <m/>
    <n v="1169041369.8175299"/>
    <m/>
    <m/>
    <m/>
    <n v="8.6777276940234565"/>
    <m/>
    <m/>
    <m/>
    <n v="8.5461037624335123"/>
    <m/>
    <m/>
    <m/>
    <m/>
    <m/>
    <n v="37756.753155533239"/>
    <m/>
  </r>
  <r>
    <x v="1067"/>
    <n v="22.64"/>
    <n v="23.3"/>
    <n v="58492.29"/>
    <n v="52720.47"/>
    <n v="126557.92"/>
    <n v="114088.18"/>
    <n v="5.1650298179106713E-5"/>
    <n v="37775.678033655262"/>
    <m/>
    <m/>
    <n v="6454800856.1331797"/>
    <m/>
    <m/>
    <n v="12492264.5072194"/>
    <m/>
    <m/>
    <n v="14.61163649787053"/>
    <m/>
    <m/>
    <n v="225.4770568204367"/>
    <m/>
    <m/>
    <n v="21.988918013781358"/>
    <m/>
    <m/>
    <m/>
    <n v="32566.604556043563"/>
    <m/>
    <m/>
    <n v="1074"/>
    <n v="0.97167381974248923"/>
    <n v="100564.96"/>
    <n v="542.10595074804723"/>
    <m/>
    <m/>
    <n v="1420.1553758427385"/>
    <n v="1.0643858852951833"/>
    <m/>
    <m/>
    <n v="1169865882.4652874"/>
    <m/>
    <m/>
    <m/>
    <n v="8.6730165994379522"/>
    <m/>
    <m/>
    <m/>
    <n v="8.5431730350347941"/>
    <m/>
    <m/>
    <m/>
    <m/>
    <m/>
    <n v="37775.678033655262"/>
    <m/>
  </r>
  <r>
    <x v="1068"/>
    <n v="22.42"/>
    <n v="23.21"/>
    <n v="58841.07"/>
    <n v="53032.11"/>
    <n v="126493.32"/>
    <n v="114024.05"/>
    <n v="5.1650298179106713E-5"/>
    <n v="38000.001652153056"/>
    <m/>
    <m/>
    <n v="6531153881.4145203"/>
    <m/>
    <m/>
    <n v="12602605.771752421"/>
    <m/>
    <m/>
    <n v="14.56779194339552"/>
    <m/>
    <m/>
    <n v="225.35646958449561"/>
    <m/>
    <m/>
    <n v="22.001600810563424"/>
    <m/>
    <m/>
    <m/>
    <n v="32757.96935405357"/>
    <m/>
    <m/>
    <n v="1075"/>
    <n v="0.96596294700560104"/>
    <n v="100539.15"/>
    <n v="541.92450128241092"/>
    <m/>
    <m/>
    <n v="1420.5198587625398"/>
    <n v="1.0645581361194294"/>
    <m/>
    <m/>
    <n v="1183656560.7936776"/>
    <m/>
    <m/>
    <m/>
    <n v="8.6213473071733624"/>
    <m/>
    <m/>
    <m/>
    <n v="8.4927973684220674"/>
    <m/>
    <m/>
    <m/>
    <m/>
    <m/>
    <n v="38000.001652153056"/>
    <m/>
  </r>
  <r>
    <x v="1069"/>
    <n v="21.14"/>
    <n v="22.32"/>
    <n v="56352.02"/>
    <n v="50786.05"/>
    <n v="123118.01"/>
    <n v="110975.58"/>
    <n v="5.1650298179106713E-5"/>
    <n v="36391.667226779893"/>
    <m/>
    <m/>
    <n v="5977966693.0577192"/>
    <m/>
    <m/>
    <n v="11801574.010148654"/>
    <m/>
    <m/>
    <n v="14.875613069928614"/>
    <m/>
    <m/>
    <n v="219.33777643926337"/>
    <m/>
    <m/>
    <n v="22.590152009143772"/>
    <m/>
    <m/>
    <m/>
    <n v="31369.482873251429"/>
    <m/>
    <m/>
    <n v="1076"/>
    <n v="0.94713261648745517"/>
    <n v="98076.06"/>
    <n v="528.60671538214717"/>
    <m/>
    <m/>
    <n v="1455.3209114760293"/>
    <n v="1.09053516201234"/>
    <m/>
    <m/>
    <n v="1083357638.9932175"/>
    <m/>
    <m/>
    <m/>
    <n v="8.9860672252488634"/>
    <m/>
    <m/>
    <m/>
    <n v="8.8526211942060122"/>
    <m/>
    <m/>
    <m/>
    <m/>
    <m/>
    <n v="36391.667226779893"/>
    <m/>
  </r>
  <r>
    <x v="1070"/>
    <n v="23.93"/>
    <n v="24.31"/>
    <n v="61124.36"/>
    <n v="55084.39"/>
    <n v="130269.99"/>
    <n v="117416.47"/>
    <n v="5.1650298179106713E-5"/>
    <n v="39472.642317912789"/>
    <m/>
    <m/>
    <n v="6989916914.5077095"/>
    <m/>
    <m/>
    <n v="13299386.989068408"/>
    <m/>
    <m/>
    <n v="14.245461135294326"/>
    <m/>
    <m/>
    <n v="232.07354658095713"/>
    <m/>
    <m/>
    <n v="21.279358627281084"/>
    <m/>
    <m/>
    <m/>
    <n v="34023.291494419471"/>
    <m/>
    <m/>
    <n v="1077"/>
    <n v="0.98436857260386679"/>
    <n v="103443.05"/>
    <n v="557.48998584790684"/>
    <m/>
    <m/>
    <n v="1375.6817744768196"/>
    <n v="1.0307603783164407"/>
    <m/>
    <m/>
    <n v="1266697572.3600714"/>
    <m/>
    <m/>
    <m/>
    <n v="8.2251372324827372"/>
    <m/>
    <m/>
    <m/>
    <n v="8.1034875051179345"/>
    <m/>
    <m/>
    <m/>
    <m/>
    <m/>
    <n v="39472.642317912789"/>
    <m/>
  </r>
  <r>
    <x v="1071"/>
    <n v="23.44"/>
    <n v="23.93"/>
    <n v="60795.94"/>
    <n v="54785.58"/>
    <n v="128595.5"/>
    <n v="115901.13"/>
    <n v="5.1650298179106713E-5"/>
    <n v="39259.599264608289"/>
    <m/>
    <m/>
    <n v="6914126666.3864546"/>
    <m/>
    <m/>
    <n v="13190726.965870874"/>
    <m/>
    <m/>
    <n v="14.28345327887147"/>
    <m/>
    <m/>
    <n v="229.08488797577783"/>
    <m/>
    <m/>
    <n v="21.554299398685814"/>
    <m/>
    <m/>
    <m/>
    <n v="33837.549442009185"/>
    <m/>
    <m/>
    <n v="1078"/>
    <n v="0.97952361053071468"/>
    <n v="103052.33"/>
    <n v="555.3408964763488"/>
    <m/>
    <m/>
    <n v="1380.8779320043052"/>
    <n v="1.0345556362104402"/>
    <m/>
    <m/>
    <n v="1252912730.1572957"/>
    <m/>
    <m/>
    <m/>
    <n v="8.2693700284673035"/>
    <m/>
    <m/>
    <m/>
    <n v="8.1475650425145556"/>
    <m/>
    <m/>
    <m/>
    <m/>
    <m/>
    <n v="39259.599264608289"/>
    <m/>
  </r>
  <r>
    <x v="1072"/>
    <n v="23.95"/>
    <n v="23.77"/>
    <n v="60023.59"/>
    <n v="54081.09"/>
    <n v="128051.74"/>
    <n v="115393.09"/>
    <n v="5.2906324507162594E-5"/>
    <n v="38758.011049494984"/>
    <m/>
    <m/>
    <n v="6736464221.7305403"/>
    <m/>
    <m/>
    <n v="12934989.062201453"/>
    <m/>
    <m/>
    <n v="14.373339594635116"/>
    <m/>
    <m/>
    <n v="228.09952689304907"/>
    <m/>
    <m/>
    <n v="21.64981428994756"/>
    <m/>
    <m/>
    <m/>
    <n v="33398.937409733058"/>
    <m/>
    <m/>
    <n v="1079"/>
    <n v="1.0075725704669751"/>
    <n v="102356.87"/>
    <n v="551.46391855680076"/>
    <m/>
    <m/>
    <n v="1390.1969388292041"/>
    <n v="1.041241280823096"/>
    <m/>
    <m/>
    <n v="1220566816.1069303"/>
    <m/>
    <m/>
    <m/>
    <n v="8.3745359441283114"/>
    <m/>
    <m/>
    <m/>
    <n v="8.2526979545190962"/>
    <m/>
    <m/>
    <m/>
    <m/>
    <m/>
    <n v="38758.011049494984"/>
    <m/>
  </r>
  <r>
    <x v="1073"/>
    <n v="23.65"/>
    <n v="23.67"/>
    <n v="59873.19"/>
    <n v="53942.71"/>
    <n v="127519.32"/>
    <n v="114907.2"/>
    <n v="5.2906324507162594E-5"/>
    <n v="38659.953127266555"/>
    <m/>
    <m/>
    <n v="6702041974.3341551"/>
    <m/>
    <m/>
    <n v="12884908.73496774"/>
    <m/>
    <m/>
    <n v="14.391077902449357"/>
    <m/>
    <m/>
    <n v="227.14558439199092"/>
    <m/>
    <m/>
    <n v="21.741322089565983"/>
    <m/>
    <m/>
    <m/>
    <n v="33312.316396396956"/>
    <m/>
    <m/>
    <n v="1080"/>
    <n v="0.99915504858470627"/>
    <n v="101826.31"/>
    <n v="548.56260584773941"/>
    <m/>
    <m/>
    <n v="1397.4029318208343"/>
    <n v="1.046539269872157"/>
    <m/>
    <m/>
    <n v="1214279643.9910882"/>
    <m/>
    <m/>
    <m/>
    <n v="8.3955732447607883"/>
    <m/>
    <m/>
    <m/>
    <n v="8.273946266402108"/>
    <m/>
    <m/>
    <m/>
    <m/>
    <m/>
    <n v="38659.953127266555"/>
    <m/>
  </r>
  <r>
    <x v="1074"/>
    <n v="25.92"/>
    <n v="25.02"/>
    <n v="62971.77"/>
    <n v="56731.519999999997"/>
    <n v="130830.92"/>
    <n v="117885.19"/>
    <n v="5.2906324507162594E-5"/>
    <n v="40659.706207560426"/>
    <m/>
    <m/>
    <n v="7395083078.195262"/>
    <m/>
    <m/>
    <n v="13883655.460850755"/>
    <m/>
    <m/>
    <n v="14.0184385490425"/>
    <m/>
    <m/>
    <n v="233.03873607078796"/>
    <m/>
    <m/>
    <n v="21.178200731041631"/>
    <m/>
    <m/>
    <m/>
    <n v="35033.324316058075"/>
    <m/>
    <m/>
    <n v="1081"/>
    <n v="1.0359712230215827"/>
    <n v="104770.69"/>
    <n v="564.38061128780816"/>
    <m/>
    <m/>
    <n v="1356.9960345818533"/>
    <n v="1.0161815067871998"/>
    <m/>
    <m/>
    <n v="1339789743.1716237"/>
    <m/>
    <m/>
    <m/>
    <n v="7.9611556717211132"/>
    <m/>
    <m/>
    <m/>
    <n v="7.8463124670794002"/>
    <m/>
    <m/>
    <m/>
    <m/>
    <m/>
    <n v="40659.706207560426"/>
    <m/>
  </r>
  <r>
    <x v="1075"/>
    <n v="24.79"/>
    <n v="24.42"/>
    <n v="62451.53"/>
    <n v="56259.83"/>
    <n v="128969.06"/>
    <n v="116201.32"/>
    <n v="5.2906324507162594E-5"/>
    <n v="40322.813632027304"/>
    <m/>
    <m/>
    <n v="7272167344.056426"/>
    <m/>
    <m/>
    <n v="13710041.505898422"/>
    <m/>
    <m/>
    <n v="14.07607983623687"/>
    <m/>
    <m/>
    <n v="229.71675114638484"/>
    <m/>
    <m/>
    <n v="21.48105175468444"/>
    <m/>
    <m/>
    <m/>
    <n v="34740.83106646443"/>
    <m/>
    <m/>
    <n v="1082"/>
    <n v="1.0151515151515151"/>
    <n v="103804.01"/>
    <n v="559.12962084161586"/>
    <m/>
    <m/>
    <n v="1369.5165298340044"/>
    <n v="1.0254602165409867"/>
    <m/>
    <m/>
    <n v="1317466180.6960497"/>
    <m/>
    <m/>
    <m/>
    <n v="8.0269742314456174"/>
    <m/>
    <m/>
    <m/>
    <n v="7.911676000074765"/>
    <m/>
    <m/>
    <m/>
    <m/>
    <m/>
    <n v="40322.813632027304"/>
    <m/>
  </r>
  <r>
    <x v="1076"/>
    <n v="25.78"/>
    <n v="24.75"/>
    <n v="63031.28"/>
    <n v="56770.19"/>
    <n v="130557.07"/>
    <n v="117607.52"/>
    <n v="5.1929402598904773E-5"/>
    <n v="40693.169128033413"/>
    <m/>
    <m/>
    <n v="7404305145.8574409"/>
    <m/>
    <m/>
    <n v="13894723.994695392"/>
    <m/>
    <m/>
    <n v="14.009700840910806"/>
    <m/>
    <m/>
    <n v="232.52259807703629"/>
    <m/>
    <m/>
    <n v="21.222369170785782"/>
    <m/>
    <m/>
    <m/>
    <n v="35051.093212399537"/>
    <m/>
    <m/>
    <n v="1083"/>
    <n v="1.0416161616161617"/>
    <n v="104966.21"/>
    <n v="565.21312479432311"/>
    <m/>
    <m/>
    <n v="1354.1832868217828"/>
    <n v="1.013594638195001"/>
    <m/>
    <m/>
    <n v="1341188120.495343"/>
    <m/>
    <m/>
    <m/>
    <n v="7.9526759172603096"/>
    <m/>
    <m/>
    <m/>
    <n v="7.8404046364180688"/>
    <m/>
    <m/>
    <m/>
    <m/>
    <m/>
    <n v="40693.169128033413"/>
    <m/>
  </r>
  <r>
    <x v="1077"/>
    <n v="23.15"/>
    <n v="23.06"/>
    <n v="59407.78"/>
    <n v="53503.68"/>
    <n v="125628.59"/>
    <n v="113161.78"/>
    <n v="5.1929402598904773E-5"/>
    <n v="38352.892278629013"/>
    <m/>
    <m/>
    <n v="6552273956.6486111"/>
    <m/>
    <m/>
    <n v="12695059.703152178"/>
    <m/>
    <m/>
    <n v="14.412102632325116"/>
    <m/>
    <m/>
    <n v="223.73950226886822"/>
    <m/>
    <m/>
    <n v="22.024935554507586"/>
    <m/>
    <m/>
    <m/>
    <n v="33033.130421333437"/>
    <m/>
    <m/>
    <n v="1084"/>
    <n v="1.0039028620988726"/>
    <n v="99984.45"/>
    <n v="538.34572853159523"/>
    <m/>
    <m/>
    <n v="1418.4536470734988"/>
    <n v="1.0615998111933478"/>
    <m/>
    <m/>
    <n v="1186806404.5936937"/>
    <m/>
    <m/>
    <m/>
    <n v="8.4098746319484103"/>
    <m/>
    <m/>
    <m/>
    <n v="8.2916589663099725"/>
    <m/>
    <m/>
    <m/>
    <m/>
    <m/>
    <n v="38352.892278629013"/>
    <m/>
  </r>
  <r>
    <x v="1078"/>
    <n v="25.23"/>
    <n v="24.36"/>
    <n v="62537.52"/>
    <n v="56319.6"/>
    <n v="130514.62"/>
    <n v="117557.07"/>
    <n v="5.1929402598904773E-5"/>
    <n v="40372.427383881048"/>
    <m/>
    <m/>
    <n v="7242020230.0417585"/>
    <m/>
    <m/>
    <n v="13696817.20049447"/>
    <m/>
    <m/>
    <n v="14.032210918393423"/>
    <m/>
    <m/>
    <n v="232.4356588456034"/>
    <m/>
    <m/>
    <n v="21.16978656626571"/>
    <m/>
    <m/>
    <m/>
    <n v="34770.464923711188"/>
    <m/>
    <m/>
    <n v="1085"/>
    <n v="1.0357142857142858"/>
    <n v="104393.41"/>
    <n v="562.04097898197347"/>
    <m/>
    <m/>
    <n v="1355.9048668201576"/>
    <n v="1.0146908245197546"/>
    <m/>
    <m/>
    <n v="1311686389.1188638"/>
    <m/>
    <m/>
    <m/>
    <n v="7.9668885008302519"/>
    <m/>
    <m/>
    <m/>
    <n v="7.8553830326573433"/>
    <m/>
    <m/>
    <m/>
    <m/>
    <m/>
    <n v="40372.427383881048"/>
    <m/>
  </r>
  <r>
    <x v="1079"/>
    <n v="25.59"/>
    <n v="24.39"/>
    <n v="62952.63"/>
    <n v="56690.51"/>
    <n v="130501.43"/>
    <n v="117539.08"/>
    <n v="5.1929402598904773E-5"/>
    <n v="40639.419523614808"/>
    <m/>
    <m/>
    <n v="7337458657.1749134"/>
    <m/>
    <m/>
    <n v="13831657.962949427"/>
    <m/>
    <m/>
    <n v="13.985371959904759"/>
    <m/>
    <m/>
    <n v="232.40650151865029"/>
    <m/>
    <m/>
    <n v="21.173342612881687"/>
    <m/>
    <m/>
    <m/>
    <n v="34998.236228005146"/>
    <m/>
    <m/>
    <n v="1086"/>
    <n v="1.04920049200492"/>
    <n v="104461.08"/>
    <n v="562.36139190511108"/>
    <m/>
    <m/>
    <n v="1355.0259408195823"/>
    <n v="1.0139369558451574"/>
    <m/>
    <m/>
    <n v="1328918630.9373729"/>
    <m/>
    <m/>
    <m/>
    <n v="7.9140514961977049"/>
    <m/>
    <m/>
    <m/>
    <n v="7.8037656090302345"/>
    <m/>
    <m/>
    <m/>
    <m/>
    <m/>
    <n v="40639.419523614808"/>
    <m/>
  </r>
  <r>
    <x v="1080"/>
    <n v="27.49"/>
    <n v="25.52"/>
    <n v="64396.44"/>
    <n v="57987.75"/>
    <n v="131846.41"/>
    <n v="118744.36"/>
    <n v="5.1929402598904773E-5"/>
    <n v="41570.465417868407"/>
    <m/>
    <m/>
    <n v="7673314070.2106524"/>
    <m/>
    <m/>
    <n v="14305937.327996297"/>
    <m/>
    <m/>
    <n v="13.824734447399665"/>
    <m/>
    <m/>
    <n v="234.79601507587063"/>
    <m/>
    <m/>
    <n v="20.956538134702733"/>
    <m/>
    <m/>
    <m/>
    <n v="35797.847211641252"/>
    <m/>
    <m/>
    <n v="1087"/>
    <n v="1.077194357366771"/>
    <n v="105730.76"/>
    <n v="569.15221132845295"/>
    <m/>
    <m/>
    <n v="1338.5561768027849"/>
    <n v="1.0015180359527101"/>
    <m/>
    <m/>
    <n v="1389690669.598763"/>
    <m/>
    <m/>
    <m/>
    <n v="7.7325953388382933"/>
    <m/>
    <m/>
    <m/>
    <n v="7.6253072153201424"/>
    <m/>
    <m/>
    <m/>
    <m/>
    <m/>
    <n v="41570.465417868407"/>
    <m/>
  </r>
  <r>
    <x v="1081"/>
    <n v="28.48"/>
    <n v="25.88"/>
    <n v="66089.8"/>
    <n v="59503.55"/>
    <n v="132778.39000000001"/>
    <n v="119565.22"/>
    <n v="4.4814477533794417E-5"/>
    <n v="42660.475909405766"/>
    <m/>
    <m/>
    <n v="8074465515.2997246"/>
    <m/>
    <m/>
    <n v="14865370.281052763"/>
    <m/>
    <m/>
    <n v="13.642194869381308"/>
    <m/>
    <m/>
    <n v="236.43841635109584"/>
    <m/>
    <m/>
    <n v="20.812157830092495"/>
    <m/>
    <m/>
    <m/>
    <n v="36729.761049706853"/>
    <m/>
    <m/>
    <n v="1088"/>
    <n v="1.1004636785162287"/>
    <n v="106223.12"/>
    <n v="571.66866930494746"/>
    <m/>
    <m/>
    <n v="1332.3228770590715"/>
    <n v="0.99657077101439784"/>
    <m/>
    <m/>
    <n v="1462195876.1530304"/>
    <m/>
    <m/>
    <m/>
    <n v="7.5294131150206285"/>
    <m/>
    <m/>
    <m/>
    <n v="7.4263145630009362"/>
    <m/>
    <m/>
    <m/>
    <m/>
    <m/>
    <n v="42660.475909405766"/>
    <m/>
  </r>
  <r>
    <x v="1082"/>
    <n v="28.54"/>
    <n v="25.97"/>
    <n v="66700.08"/>
    <n v="60050.35"/>
    <n v="133660.84"/>
    <n v="120354.5"/>
    <n v="4.4814477533794417E-5"/>
    <n v="43053.35730499214"/>
    <m/>
    <m/>
    <n v="8222860765.2362461"/>
    <m/>
    <m/>
    <n v="15069767.463530965"/>
    <m/>
    <m/>
    <n v="13.578899428573559"/>
    <m/>
    <m/>
    <n v="238.00399112274411"/>
    <m/>
    <m/>
    <n v="20.67493340304787"/>
    <m/>
    <m/>
    <m/>
    <n v="37065.991977224832"/>
    <m/>
    <m/>
    <n v="1089"/>
    <n v="1.0989603388525222"/>
    <n v="107832.94"/>
    <n v="580.2870407375791"/>
    <m/>
    <m/>
    <n v="1312.1314157844711"/>
    <n v="0.98137462238551287"/>
    <m/>
    <m/>
    <n v="1489019007.652108"/>
    <m/>
    <m/>
    <m/>
    <n v="7.4598751069717517"/>
    <m/>
    <m/>
    <m/>
    <n v="7.3581290281556075"/>
    <m/>
    <m/>
    <m/>
    <m/>
    <m/>
    <n v="43053.35730499214"/>
    <m/>
  </r>
  <r>
    <x v="1083"/>
    <n v="25.1"/>
    <n v="24.56"/>
    <n v="63128.03"/>
    <n v="56831.72"/>
    <n v="126719.65"/>
    <n v="114098.93"/>
    <n v="4.4814477533794417E-5"/>
    <n v="40746.688161558843"/>
    <m/>
    <m/>
    <n v="7341386051.7003012"/>
    <m/>
    <m/>
    <n v="13857717.040854596"/>
    <m/>
    <m/>
    <n v="13.942175867836465"/>
    <m/>
    <m/>
    <n v="225.63861674640543"/>
    <m/>
    <m/>
    <n v="21.749708210892564"/>
    <m/>
    <m/>
    <m/>
    <n v="35078.074208438724"/>
    <m/>
    <m/>
    <n v="1090"/>
    <n v="1.0219869706840392"/>
    <n v="102176.76"/>
    <n v="549.80621000387362"/>
    <m/>
    <m/>
    <n v="1380.9568736763899"/>
    <n v="1.0327529279336296"/>
    <m/>
    <m/>
    <n v="1329354781.0570838"/>
    <m/>
    <m/>
    <m/>
    <n v="7.8593498018982304"/>
    <m/>
    <m/>
    <m/>
    <n v="7.7525770067826079"/>
    <m/>
    <m/>
    <m/>
    <m/>
    <m/>
    <n v="40746.688161558843"/>
    <m/>
  </r>
  <r>
    <x v="1084"/>
    <n v="25.01"/>
    <n v="24.37"/>
    <n v="61928.1"/>
    <n v="55748.92"/>
    <n v="124947.85"/>
    <n v="112498.48"/>
    <n v="4.4814477533794417E-5"/>
    <n v="39971.205350655066"/>
    <m/>
    <m/>
    <n v="7061636247.3226995"/>
    <m/>
    <m/>
    <n v="13461222.175642556"/>
    <m/>
    <m/>
    <n v="14.074357928748274"/>
    <m/>
    <m/>
    <n v="222.47830223820816"/>
    <m/>
    <m/>
    <n v="22.054961025672633"/>
    <m/>
    <m/>
    <m/>
    <n v="34408.54107482262"/>
    <m/>
    <m/>
    <n v="1091"/>
    <n v="1.0262617972917523"/>
    <n v="100730.39"/>
    <n v="541.98106883622268"/>
    <m/>
    <m/>
    <n v="1400.5051016039472"/>
    <n v="1.0472728463431797"/>
    <m/>
    <m/>
    <n v="1278655987.9215"/>
    <m/>
    <m/>
    <m/>
    <n v="8.0087189261287612"/>
    <m/>
    <m/>
    <m/>
    <n v="7.9003466877023989"/>
    <m/>
    <m/>
    <m/>
    <m/>
    <m/>
    <n v="39971.205350655066"/>
    <m/>
  </r>
  <r>
    <x v="1085"/>
    <n v="24.05"/>
    <n v="23.8"/>
    <n v="61421.73"/>
    <n v="55290.58"/>
    <n v="124207.3"/>
    <n v="111826.68"/>
    <n v="4.4814477533794417E-5"/>
    <n v="39643.404508229512"/>
    <m/>
    <m/>
    <n v="6945518982.3922949"/>
    <m/>
    <m/>
    <n v="13294766.895860048"/>
    <m/>
    <m/>
    <n v="14.131575274178671"/>
    <m/>
    <m/>
    <n v="221.15430900305003"/>
    <m/>
    <m/>
    <n v="22.186838911307103"/>
    <m/>
    <m/>
    <m/>
    <n v="34124.461305555742"/>
    <m/>
    <m/>
    <n v="1092"/>
    <n v="1.0105042016806722"/>
    <n v="100213.39"/>
    <n v="539.15724228268243"/>
    <m/>
    <m/>
    <n v="1407.693211741605"/>
    <n v="1.0525482022042527"/>
    <m/>
    <m/>
    <n v="1257588655.4074123"/>
    <m/>
    <m/>
    <m/>
    <n v="8.0741865697799273"/>
    <m/>
    <m/>
    <m/>
    <n v="7.9653617777887122"/>
    <m/>
    <m/>
    <m/>
    <m/>
    <m/>
    <n v="39643.404508229512"/>
    <m/>
  </r>
  <r>
    <x v="1086"/>
    <n v="23.05"/>
    <n v="23.18"/>
    <n v="59856.86"/>
    <n v="53874.48"/>
    <n v="122886.59"/>
    <n v="110622.58"/>
    <n v="4.2304438981455306E-5"/>
    <n v="38630.565051995763"/>
    <m/>
    <m/>
    <n v="6589684953.5055437"/>
    <m/>
    <m/>
    <n v="12782717.016166247"/>
    <m/>
    <m/>
    <n v="14.310603000258444"/>
    <m/>
    <m/>
    <n v="218.78674552056779"/>
    <m/>
    <m/>
    <n v="22.426094725339272"/>
    <m/>
    <m/>
    <m/>
    <n v="33246.989329168406"/>
    <m/>
    <m/>
    <n v="1093"/>
    <n v="0.99439171699741158"/>
    <n v="99063.81"/>
    <n v="532.84755908917737"/>
    <m/>
    <m/>
    <n v="1423.841312932014"/>
    <n v="1.0643195884771137"/>
    <m/>
    <m/>
    <n v="1193049419.8177238"/>
    <m/>
    <m/>
    <m/>
    <n v="8.2798252803575441"/>
    <m/>
    <m/>
    <m/>
    <n v="8.1695621425697578"/>
    <m/>
    <m/>
    <m/>
    <m/>
    <m/>
    <n v="38630.565051995763"/>
    <m/>
  </r>
  <r>
    <x v="1087"/>
    <n v="21.18"/>
    <n v="22.06"/>
    <n v="57575.22"/>
    <n v="51818.6"/>
    <n v="120579.48"/>
    <n v="108541.04"/>
    <n v="4.2304438981455306E-5"/>
    <n v="37157.128666129247"/>
    <m/>
    <m/>
    <n v="6086735239.3645487"/>
    <m/>
    <m/>
    <n v="12050617.56989445"/>
    <m/>
    <m/>
    <n v="14.582994008068983"/>
    <m/>
    <m/>
    <n v="214.67394235889273"/>
    <m/>
    <m/>
    <n v="22.848198918515511"/>
    <m/>
    <m/>
    <m/>
    <n v="31977.150876290925"/>
    <m/>
    <m/>
    <n v="1094"/>
    <n v="0.96010879419764283"/>
    <n v="97034.81"/>
    <n v="521.89315587666738"/>
    <m/>
    <m/>
    <n v="1453.0040720055754"/>
    <n v="1.0860157560592971"/>
    <m/>
    <m/>
    <n v="1101957430.635644"/>
    <m/>
    <m/>
    <m/>
    <n v="8.5953876478080335"/>
    <m/>
    <m/>
    <m/>
    <n v="8.4813622641847886"/>
    <m/>
    <m/>
    <m/>
    <m/>
    <m/>
    <n v="37157.128666129247"/>
    <m/>
  </r>
  <r>
    <x v="1088"/>
    <n v="21.31"/>
    <n v="22.2"/>
    <n v="57516.31"/>
    <n v="51763.39"/>
    <n v="121782.31"/>
    <n v="109619.19"/>
    <n v="4.2304438981455306E-5"/>
    <n v="37118.205018814377"/>
    <m/>
    <m/>
    <n v="6073747424.9271441"/>
    <m/>
    <m/>
    <n v="12030953.178286135"/>
    <m/>
    <m/>
    <n v="14.590103133205316"/>
    <m/>
    <m/>
    <n v="216.81011666252843"/>
    <m/>
    <m/>
    <n v="22.621365567161675"/>
    <m/>
    <m/>
    <m/>
    <n v="31941.967202954889"/>
    <m/>
    <m/>
    <n v="1095"/>
    <n v="0.95990990990990988"/>
    <n v="98049.59"/>
    <n v="527.30988375890399"/>
    <m/>
    <m/>
    <n v="1437.8087058046233"/>
    <n v="1.074556443963897"/>
    <m/>
    <m/>
    <n v="1099572219.6376677"/>
    <m/>
    <m/>
    <m/>
    <n v="8.6041448227926818"/>
    <m/>
    <m/>
    <m/>
    <n v="8.4904438638707163"/>
    <m/>
    <m/>
    <m/>
    <m/>
    <m/>
    <n v="37118.205018814377"/>
    <m/>
  </r>
  <r>
    <x v="1089"/>
    <n v="23.44"/>
    <n v="23.76"/>
    <n v="60269.63"/>
    <n v="54239.13"/>
    <n v="127146.73"/>
    <n v="114443.19"/>
    <n v="4.2304438981455306E-5"/>
    <n v="38894.114282897513"/>
    <m/>
    <m/>
    <n v="6654718639.7752848"/>
    <m/>
    <m/>
    <n v="12893643.511717405"/>
    <m/>
    <m/>
    <n v="14.24055154464134"/>
    <m/>
    <m/>
    <n v="226.3549212549384"/>
    <m/>
    <m/>
    <n v="21.625984555277032"/>
    <m/>
    <m/>
    <m/>
    <n v="33468.521048403854"/>
    <m/>
    <m/>
    <n v="1096"/>
    <n v="0.98653198653198648"/>
    <n v="102396.75"/>
    <n v="550.6458752762635"/>
    <m/>
    <m/>
    <n v="1374.0615295693567"/>
    <n v="1.0268171977950826"/>
    <m/>
    <m/>
    <n v="1204712326.1280065"/>
    <m/>
    <m/>
    <m/>
    <n v="8.1922441129411325"/>
    <m/>
    <m/>
    <m/>
    <n v="8.0844058128643059"/>
    <m/>
    <m/>
    <m/>
    <m/>
    <m/>
    <n v="38894.114282897513"/>
    <m/>
  </r>
  <r>
    <x v="1090"/>
    <n v="22.91"/>
    <n v="23.29"/>
    <n v="60023.93"/>
    <n v="54015.72"/>
    <n v="126188.66"/>
    <n v="113576"/>
    <n v="4.2304438981455306E-5"/>
    <n v="38734.61091119999"/>
    <m/>
    <m/>
    <n v="6599878160.6621475"/>
    <m/>
    <m/>
    <n v="12813548.669878809"/>
    <m/>
    <m/>
    <n v="14.269234755601271"/>
    <m/>
    <m/>
    <n v="224.64382465480253"/>
    <m/>
    <m/>
    <n v="21.789970716348705"/>
    <m/>
    <m/>
    <m/>
    <n v="33329.502738049021"/>
    <m/>
    <m/>
    <n v="1097"/>
    <n v="0.98368398454272221"/>
    <n v="101915.93"/>
    <n v="548.01743745900387"/>
    <m/>
    <m/>
    <n v="1380.5136509955501"/>
    <n v="1.0315409852946054"/>
    <m/>
    <m/>
    <n v="1194747686.645169"/>
    <m/>
    <m/>
    <m/>
    <n v="8.2256046907571339"/>
    <m/>
    <m/>
    <m/>
    <n v="8.1177485059375574"/>
    <m/>
    <m/>
    <m/>
    <m/>
    <m/>
    <n v="38734.61091119999"/>
    <m/>
  </r>
  <r>
    <x v="1091"/>
    <n v="24.23"/>
    <n v="23.99"/>
    <n v="61919.01"/>
    <n v="55714.25"/>
    <n v="128875.52"/>
    <n v="115979.89"/>
    <n v="4.7185601813604094E-5"/>
    <n v="39954.620088872573"/>
    <m/>
    <m/>
    <n v="7014987558.761199"/>
    <m/>
    <m/>
    <n v="13416577.297258725"/>
    <m/>
    <m/>
    <n v="14.042981330002268"/>
    <m/>
    <m/>
    <n v="229.41024951666074"/>
    <m/>
    <m/>
    <n v="21.329428256142563"/>
    <m/>
    <m/>
    <m/>
    <n v="34373.956861208768"/>
    <m/>
    <m/>
    <n v="1098"/>
    <n v="1.0100041684035015"/>
    <n v="104207.48"/>
    <n v="560.20820256531169"/>
    <m/>
    <m/>
    <n v="1349.4732036686323"/>
    <n v="1.0080603565535651"/>
    <m/>
    <m/>
    <n v="1269757244.2368429"/>
    <m/>
    <m/>
    <m/>
    <n v="7.9658365472121959"/>
    <m/>
    <m/>
    <m/>
    <n v="7.8626104918581667"/>
    <m/>
    <m/>
    <m/>
    <m/>
    <m/>
    <n v="39954.620088872573"/>
    <m/>
  </r>
  <r>
    <x v="1092"/>
    <n v="22.03"/>
    <n v="22.22"/>
    <n v="58206.75"/>
    <n v="52371.360000000001"/>
    <n v="123949.25"/>
    <n v="111541.09"/>
    <n v="4.7185601813604094E-5"/>
    <n v="37558.285827730011"/>
    <m/>
    <m/>
    <n v="6173192461.6541195"/>
    <m/>
    <m/>
    <n v="12208661.26892818"/>
    <m/>
    <m/>
    <n v="14.46362131634713"/>
    <m/>
    <m/>
    <n v="220.63565693282283"/>
    <m/>
    <m/>
    <n v="22.14597725146438"/>
    <m/>
    <m/>
    <m/>
    <n v="32310.371314222837"/>
    <m/>
    <m/>
    <n v="1099"/>
    <n v="0.99144914491449154"/>
    <n v="99883"/>
    <n v="536.91833624848528"/>
    <m/>
    <m/>
    <n v="1405.4746526989795"/>
    <n v="1.0497940755606183"/>
    <m/>
    <m/>
    <n v="1117347125.254966"/>
    <m/>
    <m/>
    <m/>
    <n v="8.443398471735307"/>
    <m/>
    <m/>
    <m/>
    <n v="8.3344570654697119"/>
    <m/>
    <m/>
    <m/>
    <m/>
    <m/>
    <n v="37558.285827730011"/>
    <m/>
  </r>
  <r>
    <x v="1093"/>
    <n v="21.21"/>
    <n v="21.44"/>
    <n v="55600.86"/>
    <n v="50024.25"/>
    <n v="121068.51"/>
    <n v="108943.47"/>
    <n v="4.7185601813604094E-5"/>
    <n v="35875.943470720616"/>
    <m/>
    <m/>
    <n v="5619879721.1139994"/>
    <m/>
    <m/>
    <n v="11387550.181820676"/>
    <m/>
    <m/>
    <n v="14.787058507548997"/>
    <m/>
    <m/>
    <n v="215.50254562485935"/>
    <m/>
    <m/>
    <n v="22.661954048311873"/>
    <m/>
    <m/>
    <m/>
    <n v="30861.252023844736"/>
    <m/>
    <m/>
    <n v="1100"/>
    <n v="0.98927238805970152"/>
    <n v="96997.759999999995"/>
    <n v="521.36809475256484"/>
    <m/>
    <m/>
    <n v="1446.0734701849701"/>
    <n v="1.0800162445515233"/>
    <m/>
    <m/>
    <n v="1017161290.6139445"/>
    <m/>
    <m/>
    <m/>
    <n v="8.8213926028824794"/>
    <m/>
    <m/>
    <m/>
    <n v="8.7080684992961324"/>
    <m/>
    <m/>
    <m/>
    <m/>
    <m/>
    <n v="35875.943470720616"/>
    <m/>
  </r>
  <r>
    <x v="1094"/>
    <n v="22.94"/>
    <n v="22.67"/>
    <n v="58259.69"/>
    <n v="52414.05"/>
    <n v="123965.15"/>
    <n v="111544.87"/>
    <n v="4.7185601813604094E-5"/>
    <n v="37590.612455617535"/>
    <m/>
    <m/>
    <n v="6156847031.4683256"/>
    <m/>
    <m/>
    <n v="12203162.189571694"/>
    <m/>
    <m/>
    <n v="14.43319620104668"/>
    <m/>
    <m/>
    <n v="220.65319868612747"/>
    <m/>
    <m/>
    <n v="22.121047578449161"/>
    <m/>
    <m/>
    <m/>
    <n v="32334.453994764419"/>
    <m/>
    <m/>
    <n v="1101"/>
    <n v="1.0119100132333481"/>
    <n v="99368.53"/>
    <n v="534.06940443753444"/>
    <m/>
    <m/>
    <n v="1410.7292766601875"/>
    <n v="1.0535191585613854"/>
    <m/>
    <m/>
    <n v="1114309085.8577294"/>
    <m/>
    <m/>
    <m/>
    <n v="8.3995784806710727"/>
    <m/>
    <m/>
    <m/>
    <n v="8.2921439949117453"/>
    <m/>
    <m/>
    <m/>
    <m/>
    <m/>
    <n v="37590.612455617535"/>
    <m/>
  </r>
  <r>
    <x v="1095"/>
    <n v="22.57"/>
    <n v="22.75"/>
    <n v="58623.45"/>
    <n v="52738.83"/>
    <n v="124517.95"/>
    <n v="112037.02"/>
    <n v="4.7185601813604094E-5"/>
    <n v="37824.397210428433"/>
    <m/>
    <m/>
    <n v="6233160319.0831051"/>
    <m/>
    <m/>
    <n v="12316171.20076572"/>
    <m/>
    <m/>
    <n v="14.387828616861091"/>
    <m/>
    <m/>
    <n v="221.63175711931243"/>
    <m/>
    <m/>
    <n v="22.023671357214273"/>
    <m/>
    <m/>
    <m/>
    <n v="32533.677853299563"/>
    <m/>
    <m/>
    <n v="1102"/>
    <n v="0.99208791208791214"/>
    <n v="99762.21"/>
    <n v="536.14342352916481"/>
    <m/>
    <m/>
    <n v="1405.1402244558769"/>
    <n v="1.0492458355367311"/>
    <m/>
    <m/>
    <n v="1128080546.6521921"/>
    <m/>
    <m/>
    <m/>
    <n v="8.3471422901598924"/>
    <m/>
    <m/>
    <m/>
    <n v="8.2408463538172647"/>
    <m/>
    <m/>
    <m/>
    <m/>
    <m/>
    <n v="37824.397210428433"/>
    <m/>
  </r>
  <r>
    <x v="1096"/>
    <n v="23.49"/>
    <n v="23.09"/>
    <n v="58383.97"/>
    <n v="52515.92"/>
    <n v="124324.76"/>
    <n v="111847.33"/>
    <n v="4.7604089206121358E-5"/>
    <n v="37667.12696828445"/>
    <m/>
    <m/>
    <n v="6180513682.0201359"/>
    <m/>
    <m/>
    <n v="12236849.305813003"/>
    <m/>
    <m/>
    <n v="14.416279707757466"/>
    <m/>
    <m/>
    <n v="221.27170776878651"/>
    <m/>
    <m/>
    <n v="22.06166238228953"/>
    <m/>
    <m/>
    <m/>
    <n v="32392.780143041087"/>
    <m/>
    <m/>
    <n v="1103"/>
    <n v="1.0173235166738848"/>
    <n v="99719.7"/>
    <n v="535.78943926647196"/>
    <m/>
    <m/>
    <n v="1405.7389733302414"/>
    <n v="1.0493944459764863"/>
    <m/>
    <m/>
    <n v="1118431406.0010886"/>
    <m/>
    <m/>
    <m/>
    <n v="8.3812517764195569"/>
    <m/>
    <m/>
    <m/>
    <n v="8.2759309705516344"/>
    <m/>
    <m/>
    <m/>
    <m/>
    <m/>
    <n v="37667.12696828445"/>
    <m/>
  </r>
  <r>
    <x v="1097"/>
    <n v="21.14"/>
    <n v="21.5"/>
    <n v="55613.94"/>
    <n v="50021.8"/>
    <n v="121144"/>
    <n v="108980.47"/>
    <n v="4.7604089206121358E-5"/>
    <n v="35879.133606002317"/>
    <m/>
    <m/>
    <n v="5593469201.2524948"/>
    <m/>
    <m/>
    <n v="11364725.788135897"/>
    <m/>
    <m/>
    <n v="14.757946172248927"/>
    <m/>
    <m/>
    <n v="215.60537214416408"/>
    <m/>
    <m/>
    <n v="22.627385039801634"/>
    <m/>
    <m/>
    <m/>
    <n v="30853.285563180354"/>
    <m/>
    <m/>
    <n v="1104"/>
    <n v="0.98325581395348838"/>
    <n v="96821.99"/>
    <n v="520.1795545252113"/>
    <m/>
    <m/>
    <n v="1446.5877111464276"/>
    <n v="1.0797859606323537"/>
    <m/>
    <m/>
    <n v="1012162762.5836701"/>
    <m/>
    <m/>
    <m/>
    <n v="8.7788907015196909"/>
    <m/>
    <m/>
    <m/>
    <n v="8.6690688761403294"/>
    <m/>
    <m/>
    <m/>
    <m/>
    <m/>
    <n v="35879.133606002317"/>
    <m/>
  </r>
  <r>
    <x v="1098"/>
    <n v="20.23"/>
    <n v="21.18"/>
    <n v="54038.38"/>
    <n v="48602.29"/>
    <n v="120765.75999999999"/>
    <n v="108635.02"/>
    <n v="4.7604089206121358E-5"/>
    <n v="34861.816655989329"/>
    <m/>
    <m/>
    <n v="5276020850.7008743"/>
    <m/>
    <m/>
    <n v="10880599.776437839"/>
    <m/>
    <m/>
    <n v="14.96666878987236"/>
    <m/>
    <m/>
    <n v="214.9269607580471"/>
    <m/>
    <m/>
    <n v="22.699351108745095"/>
    <m/>
    <m/>
    <m/>
    <n v="29976.691180104983"/>
    <m/>
    <m/>
    <n v="1105"/>
    <n v="0.9551463644948065"/>
    <n v="96444.32"/>
    <n v="518.11005080884513"/>
    <m/>
    <m/>
    <n v="1452.2303629951314"/>
    <n v="1.0838950852344118"/>
    <m/>
    <m/>
    <n v="954684629.84924877"/>
    <m/>
    <m/>
    <m/>
    <n v="9.0275960624836316"/>
    <m/>
    <m/>
    <m/>
    <n v="8.9151728736849005"/>
    <m/>
    <m/>
    <m/>
    <m/>
    <m/>
    <n v="34861.816655989329"/>
    <m/>
  </r>
  <r>
    <x v="1099"/>
    <n v="21.15"/>
    <n v="21.86"/>
    <n v="56310.93"/>
    <n v="50643.92"/>
    <n v="122966.22"/>
    <n v="110609.28"/>
    <n v="4.7604089206121358E-5"/>
    <n v="36327.022571480928"/>
    <m/>
    <m/>
    <n v="5719292796.1283588"/>
    <m/>
    <m/>
    <n v="11565799.896083733"/>
    <m/>
    <m/>
    <n v="14.65165498171551"/>
    <m/>
    <m/>
    <n v="218.83778575405597"/>
    <m/>
    <m/>
    <n v="22.287064961286809"/>
    <m/>
    <m/>
    <m/>
    <n v="31234.829060313292"/>
    <m/>
    <m/>
    <n v="1106"/>
    <n v="0.96752058554437326"/>
    <n v="98785.65"/>
    <n v="530.64650930799644"/>
    <m/>
    <m/>
    <n v="1416.9753006359235"/>
    <n v="1.0574816592341956"/>
    <m/>
    <m/>
    <n v="1034856378.6520716"/>
    <m/>
    <m/>
    <m/>
    <n v="8.6479722216842436"/>
    <m/>
    <m/>
    <m/>
    <n v="8.5407650630795633"/>
    <m/>
    <m/>
    <m/>
    <m/>
    <m/>
    <n v="36327.022571480928"/>
    <m/>
  </r>
  <r>
    <x v="1100"/>
    <n v="20.66"/>
    <n v="21.65"/>
    <n v="54705.22"/>
    <n v="49197.39"/>
    <n v="122308.33"/>
    <n v="110012.23"/>
    <n v="4.7604089206121358E-5"/>
    <n v="35290.294527332859"/>
    <m/>
    <m/>
    <n v="5392588185.7094612"/>
    <m/>
    <m/>
    <n v="11069900.138443971"/>
    <m/>
    <m/>
    <n v="14.860229020836929"/>
    <m/>
    <m/>
    <n v="217.66165922452348"/>
    <m/>
    <m/>
    <n v="22.407604647706012"/>
    <m/>
    <m/>
    <m/>
    <n v="30341.618317518278"/>
    <m/>
    <m/>
    <n v="1107"/>
    <n v="0.95427251732101626"/>
    <n v="97958.53"/>
    <n v="526.16238475473563"/>
    <m/>
    <m/>
    <n v="1428.8394591514768"/>
    <n v="1.0662347392673373"/>
    <m/>
    <m/>
    <n v="975706794.21752703"/>
    <m/>
    <m/>
    <m/>
    <n v="8.8945678672868755"/>
    <m/>
    <m/>
    <m/>
    <n v="8.7848061376784443"/>
    <m/>
    <m/>
    <m/>
    <m/>
    <m/>
    <n v="35290.294527332859"/>
    <m/>
  </r>
  <r>
    <x v="1101"/>
    <n v="20.12"/>
    <n v="21.44"/>
    <n v="53926.94"/>
    <n v="48490.44"/>
    <n v="122374.35"/>
    <n v="110055.9"/>
    <n v="5.2068957496098633E-5"/>
    <n v="34785.681989025536"/>
    <m/>
    <m/>
    <n v="5237716662.5539236"/>
    <m/>
    <m/>
    <n v="10830199.045618689"/>
    <m/>
    <m/>
    <n v="14.964967596165625"/>
    <m/>
    <m/>
    <n v="217.76321905843193"/>
    <m/>
    <m/>
    <n v="22.3997233290041"/>
    <m/>
    <m/>
    <m/>
    <n v="29902.491562791554"/>
    <m/>
    <m/>
    <n v="1108"/>
    <n v="0.93843283582089554"/>
    <n v="97728.23"/>
    <n v="524.80242732384818"/>
    <m/>
    <m/>
    <n v="1432.1986533680763"/>
    <n v="1.0684375479629418"/>
    <m/>
    <m/>
    <n v="947569833.32509017"/>
    <m/>
    <m/>
    <m/>
    <n v="9.0211192229018522"/>
    <m/>
    <m/>
    <m/>
    <n v="8.9113247062518646"/>
    <m/>
    <m/>
    <m/>
    <m/>
    <m/>
    <n v="34785.681989025536"/>
    <m/>
  </r>
  <r>
    <x v="1102"/>
    <n v="21.17"/>
    <n v="22.2"/>
    <n v="56027.57"/>
    <n v="50376.77"/>
    <n v="124783.03"/>
    <n v="112216.39"/>
    <n v="5.2068957496098633E-5"/>
    <n v="36139.816390825144"/>
    <m/>
    <m/>
    <n v="5645260973.306571"/>
    <m/>
    <m/>
    <n v="11461772.283100488"/>
    <m/>
    <m/>
    <n v="14.673227630004742"/>
    <m/>
    <m/>
    <n v="222.04401264139119"/>
    <m/>
    <m/>
    <n v="21.960329111342823"/>
    <m/>
    <m/>
    <m/>
    <n v="31064.647372090509"/>
    <m/>
    <m/>
    <n v="1109"/>
    <n v="0.95360360360360374"/>
    <n v="99310.44"/>
    <n v="533.25728353845"/>
    <m/>
    <m/>
    <n v="1409.0115043595911"/>
    <n v="1.0510400115870877"/>
    <m/>
    <m/>
    <n v="1021258377.9589694"/>
    <m/>
    <m/>
    <m/>
    <n v="8.6697842156999378"/>
    <m/>
    <m/>
    <m/>
    <n v="8.5647938180944916"/>
    <m/>
    <m/>
    <m/>
    <m/>
    <m/>
    <n v="36139.816390825144"/>
    <m/>
  </r>
  <r>
    <x v="1103"/>
    <n v="21.55"/>
    <n v="22.54"/>
    <n v="57089.32"/>
    <n v="51328.81"/>
    <n v="125043.14"/>
    <n v="112444.46"/>
    <n v="5.2068957496098633E-5"/>
    <n v="36823.785764269211"/>
    <m/>
    <m/>
    <n v="5858673905.3859682"/>
    <m/>
    <m/>
    <n v="11786288.704398388"/>
    <m/>
    <m/>
    <n v="14.533920375939132"/>
    <m/>
    <m/>
    <n v="222.50143747371655"/>
    <m/>
    <m/>
    <n v="21.916027209644458"/>
    <m/>
    <m/>
    <m/>
    <n v="31650.61574985466"/>
    <m/>
    <m/>
    <n v="1110"/>
    <n v="0.95607808340727607"/>
    <n v="100375.67999999999"/>
    <n v="538.93511113082582"/>
    <m/>
    <m/>
    <n v="1393.8979330683551"/>
    <n v="1.0396676089510357"/>
    <m/>
    <m/>
    <n v="1059822946.6364503"/>
    <m/>
    <m/>
    <m/>
    <n v="8.5055430589090228"/>
    <m/>
    <m/>
    <m/>
    <n v="8.4030597166848988"/>
    <m/>
    <m/>
    <m/>
    <m/>
    <m/>
    <n v="36823.785764269211"/>
    <m/>
  </r>
  <r>
    <x v="1104"/>
    <n v="20.34"/>
    <n v="21.66"/>
    <n v="55162.93"/>
    <n v="49594.12"/>
    <n v="123570.44"/>
    <n v="111114.28"/>
    <n v="5.2068957496098633E-5"/>
    <n v="35580.356990196778"/>
    <m/>
    <m/>
    <n v="5462716126.4293766"/>
    <m/>
    <m/>
    <n v="11188423.896771647"/>
    <m/>
    <m/>
    <n v="14.778843833632619"/>
    <m/>
    <m/>
    <n v="219.87555745139451"/>
    <m/>
    <m/>
    <n v="22.175620874795971"/>
    <m/>
    <m/>
    <m/>
    <n v="30579.896718319746"/>
    <m/>
    <m/>
    <n v="1111"/>
    <n v="0.93905817174515238"/>
    <n v="98221.83"/>
    <n v="527.32952415009015"/>
    <m/>
    <m/>
    <n v="1423.8080374197204"/>
    <n v="1.0618760094618254"/>
    <m/>
    <m/>
    <n v="988154855.86804295"/>
    <m/>
    <m/>
    <m/>
    <n v="8.7925837960435906"/>
    <m/>
    <m/>
    <m/>
    <n v="8.6871775240593809"/>
    <m/>
    <m/>
    <m/>
    <m/>
    <m/>
    <n v="35580.356990196778"/>
    <m/>
  </r>
  <r>
    <x v="1105"/>
    <n v="19.579999999999998"/>
    <n v="21.38"/>
    <n v="54471.37"/>
    <n v="48969.8"/>
    <n v="123099.31"/>
    <n v="110684.86"/>
    <n v="5.2068957496098633E-5"/>
    <n v="35133.440741838152"/>
    <m/>
    <m/>
    <n v="5325216897.9765368"/>
    <m/>
    <m/>
    <n v="10976784.27452058"/>
    <m/>
    <m/>
    <n v="14.871193940216715"/>
    <m/>
    <m/>
    <n v="219.03190949019617"/>
    <m/>
    <m/>
    <n v="22.261658086504625"/>
    <m/>
    <m/>
    <m/>
    <n v="30193.88621535014"/>
    <m/>
    <m/>
    <n v="1112"/>
    <n v="0.91580916744621133"/>
    <n v="98322.76"/>
    <n v="527.83017583619051"/>
    <m/>
    <m/>
    <n v="1422.3449721803863"/>
    <n v="1.0606842988400857"/>
    <m/>
    <m/>
    <n v="963243443.83269429"/>
    <m/>
    <m/>
    <m/>
    <n v="8.9028553480027348"/>
    <m/>
    <m/>
    <m/>
    <n v="8.7966695077591073"/>
    <m/>
    <m/>
    <m/>
    <m/>
    <m/>
    <n v="35133.440741838152"/>
    <m/>
  </r>
  <r>
    <x v="1106"/>
    <n v="20.98"/>
    <n v="22.11"/>
    <n v="55243.15"/>
    <n v="49655.98"/>
    <n v="124510.67"/>
    <n v="111936.59"/>
    <n v="5.1510748656502514E-5"/>
    <n v="35628.624055835069"/>
    <m/>
    <m/>
    <n v="5474557628.3663168"/>
    <m/>
    <m/>
    <n v="11206366.430522559"/>
    <m/>
    <m/>
    <n v="14.765001495240194"/>
    <m/>
    <m/>
    <n v="221.5269516870645"/>
    <m/>
    <m/>
    <n v="22.010861076191478"/>
    <m/>
    <m/>
    <m/>
    <n v="30613.770024361245"/>
    <m/>
    <m/>
    <n v="1113"/>
    <n v="0.94889190411578472"/>
    <n v="99391.37"/>
    <n v="533.44186304983191"/>
    <m/>
    <m/>
    <n v="1406.8863737773138"/>
    <n v="1.0488580347662253"/>
    <m/>
    <m/>
    <n v="990137868.97984576"/>
    <m/>
    <m/>
    <m/>
    <n v="8.7768793095732125"/>
    <m/>
    <m/>
    <m/>
    <n v="8.6738003109284687"/>
    <m/>
    <m/>
    <m/>
    <m/>
    <m/>
    <n v="35628.624055835069"/>
    <m/>
  </r>
  <r>
    <x v="1107"/>
    <n v="21.28"/>
    <n v="22.42"/>
    <n v="57003.96"/>
    <n v="51236.15"/>
    <n v="126760.98"/>
    <n v="113953.88"/>
    <n v="5.1510748656502514E-5"/>
    <n v="36763.347821165065"/>
    <m/>
    <m/>
    <n v="5823020927.2181797"/>
    <m/>
    <m/>
    <n v="11740890.145856395"/>
    <m/>
    <m/>
    <n v="14.529416129965057"/>
    <m/>
    <m/>
    <n v="225.52516003742315"/>
    <m/>
    <m/>
    <n v="21.614501411985461"/>
    <m/>
    <m/>
    <m/>
    <n v="31586.870828558007"/>
    <m/>
    <m/>
    <n v="1114"/>
    <n v="0.94915254237288138"/>
    <n v="101095.72"/>
    <n v="542.54688664528658"/>
    <m/>
    <m/>
    <n v="1382.7612732666018"/>
    <n v="1.0307746355669805"/>
    <m/>
    <m/>
    <n v="1053119407.7232319"/>
    <m/>
    <m/>
    <m/>
    <n v="8.4971826022612422"/>
    <m/>
    <m/>
    <m/>
    <n v="8.397901570370859"/>
    <m/>
    <m/>
    <m/>
    <m/>
    <m/>
    <n v="36763.347821165065"/>
    <m/>
  </r>
  <r>
    <x v="1108"/>
    <n v="20.420000000000002"/>
    <n v="22.46"/>
    <n v="55813.62"/>
    <n v="50163.61"/>
    <n v="125499.17"/>
    <n v="112813.69"/>
    <n v="5.1510748656502514E-5"/>
    <n v="35994.788654986587"/>
    <m/>
    <m/>
    <n v="5579266403.959795"/>
    <m/>
    <m/>
    <n v="11371844.137761759"/>
    <m/>
    <m/>
    <n v="14.680826518628118"/>
    <m/>
    <m/>
    <n v="223.2747827091149"/>
    <m/>
    <m/>
    <n v="21.831087024042535"/>
    <m/>
    <m/>
    <m/>
    <n v="30924.576208814091"/>
    <m/>
    <m/>
    <n v="1115"/>
    <n v="0.90917186108637582"/>
    <n v="99941.71"/>
    <n v="536.31182161672757"/>
    <m/>
    <m/>
    <n v="1398.5455254284379"/>
    <n v="1.0424421248861533"/>
    <m/>
    <m/>
    <n v="1008994945.6693441"/>
    <m/>
    <m/>
    <m/>
    <n v="8.6746523493726251"/>
    <m/>
    <m/>
    <m/>
    <n v="8.5738216130829308"/>
    <m/>
    <m/>
    <m/>
    <m/>
    <m/>
    <n v="35994.788654986587"/>
    <m/>
  </r>
  <r>
    <x v="1109"/>
    <n v="19.82"/>
    <n v="22.08"/>
    <n v="55216.9"/>
    <n v="49624.71"/>
    <n v="125639.11"/>
    <n v="112933.68"/>
    <n v="5.1510748656502514E-5"/>
    <n v="35609.089373728966"/>
    <m/>
    <m/>
    <n v="5459426413.3482409"/>
    <m/>
    <m/>
    <n v="11188218.120558606"/>
    <m/>
    <m/>
    <n v="14.759016238495819"/>
    <m/>
    <m/>
    <n v="223.51829877638599"/>
    <m/>
    <m/>
    <n v="21.808183964054209"/>
    <m/>
    <m/>
    <m/>
    <n v="30591.291606625655"/>
    <m/>
    <m/>
    <n v="1116"/>
    <n v="0.89764492753623193"/>
    <n v="100058.6"/>
    <n v="536.89715675478567"/>
    <m/>
    <m/>
    <n v="1396.9098121064692"/>
    <n v="1.0411242013763569"/>
    <m/>
    <m/>
    <n v="987282717.30780661"/>
    <m/>
    <m/>
    <m/>
    <n v="8.7674344492722245"/>
    <m/>
    <m/>
    <m/>
    <n v="8.666054736892761"/>
    <m/>
    <m/>
    <m/>
    <m/>
    <m/>
    <n v="35609.089373728966"/>
    <m/>
  </r>
  <r>
    <x v="1110"/>
    <n v="18.809999999999999"/>
    <n v="21.48"/>
    <n v="53804.56"/>
    <n v="48352.85"/>
    <n v="125720.88"/>
    <n v="113001.36"/>
    <n v="5.1510748656502514E-5"/>
    <n v="34697.432643323198"/>
    <m/>
    <m/>
    <n v="5179613564.4665289"/>
    <m/>
    <m/>
    <n v="10757731.751062265"/>
    <m/>
    <m/>
    <n v="14.947474123293444"/>
    <m/>
    <m/>
    <n v="223.65831800163923"/>
    <m/>
    <m/>
    <n v="21.795431104323157"/>
    <m/>
    <m/>
    <m/>
    <n v="29806.210713136941"/>
    <m/>
    <m/>
    <n v="1117"/>
    <n v="0.87569832402234626"/>
    <n v="99795.01"/>
    <n v="535.44096669603653"/>
    <m/>
    <m/>
    <n v="1400.5897702247435"/>
    <n v="1.0437679405795353"/>
    <m/>
    <m/>
    <n v="936643888.75354886"/>
    <m/>
    <m/>
    <m/>
    <n v="8.9917212159765949"/>
    <m/>
    <m/>
    <m/>
    <n v="8.8882910927602623"/>
    <m/>
    <m/>
    <m/>
    <m/>
    <m/>
    <n v="34697.432643323198"/>
    <m/>
  </r>
  <r>
    <x v="1111"/>
    <n v="20.97"/>
    <n v="22.81"/>
    <n v="56201.74"/>
    <n v="50499.66"/>
    <n v="128163.28"/>
    <n v="115179.19"/>
    <n v="4.7604089206121358E-5"/>
    <n v="36240.672605208587"/>
    <m/>
    <m/>
    <n v="5639591717.0743809"/>
    <m/>
    <m/>
    <n v="11473017.863688095"/>
    <m/>
    <m/>
    <n v="14.613666904301915"/>
    <m/>
    <m/>
    <n v="227.98668635587885"/>
    <m/>
    <m/>
    <n v="21.376057365759337"/>
    <m/>
    <m/>
    <m/>
    <n v="31126.315728770576"/>
    <m/>
    <m/>
    <n v="1118"/>
    <n v="0.91933362560280574"/>
    <n v="102192.25"/>
    <n v="548.17470978696213"/>
    <m/>
    <m/>
    <n v="1366.9453042261573"/>
    <n v="1.0184052481888792"/>
    <m/>
    <m/>
    <n v="1019712579.9007218"/>
    <m/>
    <m/>
    <m/>
    <n v="8.5912987683186799"/>
    <m/>
    <m/>
    <m/>
    <n v="8.4940314640922292"/>
    <m/>
    <m/>
    <m/>
    <m/>
    <m/>
    <n v="36240.672605208587"/>
    <m/>
  </r>
  <r>
    <x v="1112"/>
    <n v="20.49"/>
    <n v="22.52"/>
    <n v="55628.65"/>
    <n v="49982.31"/>
    <n v="127576.72"/>
    <n v="114646.57"/>
    <n v="4.7604089206121358E-5"/>
    <n v="35870.251248080553"/>
    <m/>
    <m/>
    <n v="5524053980.2212191"/>
    <m/>
    <m/>
    <n v="11296332.058529569"/>
    <m/>
    <m/>
    <n v="14.687858659769349"/>
    <m/>
    <m/>
    <n v="226.93773469053991"/>
    <m/>
    <m/>
    <n v="21.47513410324942"/>
    <m/>
    <m/>
    <m/>
    <n v="30806.364243071781"/>
    <m/>
    <m/>
    <n v="1119"/>
    <n v="0.90985790408525746"/>
    <n v="101429.06"/>
    <n v="544.03835998894795"/>
    <m/>
    <m/>
    <n v="1377.1538962351633"/>
    <n v="1.0259136205137811"/>
    <m/>
    <m/>
    <n v="998785778.27984059"/>
    <m/>
    <m/>
    <m/>
    <n v="8.6789091469739486"/>
    <m/>
    <m/>
    <m/>
    <n v="8.5811407296014437"/>
    <m/>
    <m/>
    <m/>
    <m/>
    <m/>
    <n v="35870.251248080553"/>
    <m/>
  </r>
  <r>
    <x v="1113"/>
    <n v="19.760000000000002"/>
    <n v="21.94"/>
    <n v="54349.95"/>
    <n v="48831.02"/>
    <n v="126054.63"/>
    <n v="113273.29"/>
    <n v="4.7604089206121358E-5"/>
    <n v="35044.870312990242"/>
    <m/>
    <m/>
    <n v="5269585060.0175943"/>
    <m/>
    <m/>
    <n v="10905665.828391401"/>
    <m/>
    <m/>
    <n v="14.856346737796057"/>
    <m/>
    <m/>
    <n v="224.22472258124907"/>
    <m/>
    <m/>
    <n v="21.732602135864141"/>
    <m/>
    <m/>
    <m/>
    <n v="30095.7226826345"/>
    <m/>
    <m/>
    <n v="1120"/>
    <n v="0.90063810391978127"/>
    <n v="100183.6"/>
    <n v="537.31608743843606"/>
    <m/>
    <m/>
    <n v="1394.0641396269984"/>
    <n v="1.0384124958766199"/>
    <m/>
    <m/>
    <n v="952741708.92815661"/>
    <m/>
    <m/>
    <m/>
    <n v="8.8784051671889301"/>
    <m/>
    <m/>
    <m/>
    <n v="8.778891502476057"/>
    <m/>
    <m/>
    <m/>
    <m/>
    <m/>
    <n v="35044.870312990242"/>
    <m/>
  </r>
  <r>
    <x v="1114"/>
    <n v="19.43"/>
    <n v="21.54"/>
    <n v="53010.05"/>
    <n v="47624.86"/>
    <n v="124932.8"/>
    <n v="112259.81"/>
    <n v="4.7604089206121358E-5"/>
    <n v="34180.068784850213"/>
    <m/>
    <m/>
    <n v="5009272276.9842958"/>
    <m/>
    <m/>
    <n v="10501245.694845153"/>
    <m/>
    <m/>
    <n v="15.039147879950708"/>
    <m/>
    <m/>
    <n v="222.22380379078211"/>
    <m/>
    <m/>
    <n v="21.927281124454773"/>
    <m/>
    <m/>
    <m/>
    <n v="29351.314126745787"/>
    <m/>
    <m/>
    <n v="1121"/>
    <n v="0.90204271123491186"/>
    <n v="99168.61"/>
    <n v="531.8308477729438"/>
    <m/>
    <m/>
    <n v="1408.1878201603395"/>
    <n v="1.0488335301930043"/>
    <m/>
    <m/>
    <n v="905644429.32467818"/>
    <m/>
    <m/>
    <m/>
    <n v="9.0972841925280914"/>
    <m/>
    <m/>
    <m/>
    <n v="8.9958317150834173"/>
    <m/>
    <m/>
    <m/>
    <m/>
    <m/>
    <n v="34180.068784850213"/>
    <m/>
  </r>
  <r>
    <x v="1115"/>
    <n v="20.65"/>
    <n v="22.52"/>
    <n v="54186.720000000001"/>
    <n v="48679.72"/>
    <n v="127070.89"/>
    <n v="114175.67"/>
    <n v="4.7604089206121358E-5"/>
    <n v="34937.915657296362"/>
    <m/>
    <m/>
    <n v="5231189138.9670591"/>
    <m/>
    <m/>
    <n v="10849773.811098201"/>
    <m/>
    <m/>
    <n v="14.871921833655897"/>
    <m/>
    <m/>
    <n v="226.02141294809692"/>
    <m/>
    <m/>
    <n v="21.553292333427432"/>
    <m/>
    <m/>
    <m/>
    <n v="30000.380844897725"/>
    <m/>
    <m/>
    <n v="1122"/>
    <n v="0.9169626998223801"/>
    <n v="100827.17"/>
    <n v="540.6833099539416"/>
    <m/>
    <m/>
    <n v="1384.6363758978343"/>
    <n v="1.0311943987477956"/>
    <m/>
    <m/>
    <n v="945731440.95996034"/>
    <m/>
    <m/>
    <m/>
    <n v="8.8953708779826179"/>
    <m/>
    <m/>
    <m/>
    <n v="8.7966732320841921"/>
    <m/>
    <m/>
    <m/>
    <m/>
    <m/>
    <n v="34937.915657296362"/>
    <m/>
  </r>
  <r>
    <x v="1116"/>
    <n v="21.99"/>
    <n v="23.11"/>
    <n v="54938.13"/>
    <n v="49345.49"/>
    <n v="127861.41"/>
    <n v="114864.23"/>
    <n v="4.690661916906258E-5"/>
    <n v="35418.946738373998"/>
    <m/>
    <m/>
    <n v="5374314814.0567141"/>
    <m/>
    <m/>
    <n v="11070862.395999178"/>
    <m/>
    <m/>
    <n v="14.767553038713773"/>
    <m/>
    <m/>
    <n v="227.40533233070849"/>
    <m/>
    <m/>
    <n v="21.424160861654482"/>
    <m/>
    <m/>
    <m/>
    <n v="30406.441312810672"/>
    <m/>
    <m/>
    <n v="1123"/>
    <n v="0.95153613154478578"/>
    <n v="101532.59"/>
    <n v="544.29607547633032"/>
    <m/>
    <m/>
    <n v="1374.9490050008244"/>
    <n v="1.0235916085174817"/>
    <m/>
    <m/>
    <n v="971469143.61984551"/>
    <m/>
    <m/>
    <m/>
    <n v="8.7720785669691903"/>
    <m/>
    <m/>
    <m/>
    <n v="8.6767337047428246"/>
    <m/>
    <m/>
    <m/>
    <m/>
    <m/>
    <n v="35418.946738373998"/>
    <m/>
  </r>
  <r>
    <x v="1117"/>
    <n v="21.43"/>
    <n v="22.8"/>
    <n v="54274.3"/>
    <n v="48746.92"/>
    <n v="128227.21"/>
    <n v="115187.46"/>
    <n v="4.690661916906258E-5"/>
    <n v="34990.118293109328"/>
    <m/>
    <m/>
    <n v="5243940851.975934"/>
    <m/>
    <m/>
    <n v="10869058.671766004"/>
    <m/>
    <m/>
    <n v="14.856448002255632"/>
    <m/>
    <m/>
    <n v="228.05035772851889"/>
    <m/>
    <m/>
    <n v="21.364084825773311"/>
    <m/>
    <m/>
    <m/>
    <n v="30036.55824473649"/>
    <m/>
    <m/>
    <n v="1124"/>
    <n v="0.93991228070175437"/>
    <n v="101660.82"/>
    <n v="544.94093756578025"/>
    <m/>
    <m/>
    <n v="1373.2125210707752"/>
    <n v="1.0222019610573161"/>
    <m/>
    <m/>
    <n v="947868996.74192572"/>
    <m/>
    <m/>
    <m/>
    <n v="8.8780719980740574"/>
    <m/>
    <m/>
    <m/>
    <n v="8.7820712234572902"/>
    <m/>
    <m/>
    <m/>
    <m/>
    <m/>
    <n v="34990.118293109328"/>
    <m/>
  </r>
  <r>
    <x v="1118"/>
    <n v="24.03"/>
    <n v="24.35"/>
    <n v="58274.5"/>
    <n v="52337.45"/>
    <n v="132183.26"/>
    <n v="118735.81"/>
    <n v="4.690661916906258E-5"/>
    <n v="37568.092626121484"/>
    <m/>
    <m/>
    <n v="6016452280.5930119"/>
    <m/>
    <m/>
    <n v="12069517.993715074"/>
    <m/>
    <m/>
    <n v="14.30866378288766"/>
    <m/>
    <m/>
    <n v="235.0804068802361"/>
    <m/>
    <m/>
    <n v="20.706169547801267"/>
    <m/>
    <m/>
    <m/>
    <n v="32247.82316894117"/>
    <m/>
    <m/>
    <n v="1125"/>
    <n v="0.9868583162217659"/>
    <n v="105464.32000000001"/>
    <n v="565.28501240146386"/>
    <m/>
    <m/>
    <n v="1321.8356600156246"/>
    <n v="0.983864404371249"/>
    <m/>
    <m/>
    <n v="1087465871.6324999"/>
    <m/>
    <m/>
    <m/>
    <n v="8.2237607926817962"/>
    <m/>
    <m/>
    <m/>
    <n v="8.1352948502437545"/>
    <m/>
    <m/>
    <m/>
    <m/>
    <m/>
    <n v="37568.092626121484"/>
    <m/>
  </r>
  <r>
    <x v="1119"/>
    <n v="23.06"/>
    <n v="23.73"/>
    <n v="57101.94"/>
    <n v="51281.9"/>
    <n v="130587.19"/>
    <n v="117296.55"/>
    <n v="4.690661916906258E-5"/>
    <n v="36811.275311968013"/>
    <m/>
    <m/>
    <n v="5773780573.2092848"/>
    <m/>
    <m/>
    <n v="11703993.639529845"/>
    <m/>
    <m/>
    <n v="14.452300131509469"/>
    <m/>
    <m/>
    <n v="232.23622431485879"/>
    <m/>
    <m/>
    <n v="20.957367960131023"/>
    <m/>
    <m/>
    <m/>
    <n v="31596.342306141447"/>
    <m/>
    <m/>
    <n v="1126"/>
    <n v="0.97176569742941421"/>
    <n v="103760.03"/>
    <n v="556.10665306752503"/>
    <m/>
    <m/>
    <n v="1343.1963561923794"/>
    <n v="0.99966875593005855"/>
    <m/>
    <m/>
    <n v="1043566335.0299307"/>
    <m/>
    <m/>
    <m/>
    <n v="8.3892281564701889"/>
    <m/>
    <m/>
    <m/>
    <n v="8.2994511006107867"/>
    <m/>
    <m/>
    <m/>
    <m/>
    <m/>
    <n v="36811.275311968013"/>
    <m/>
  </r>
  <r>
    <x v="1120"/>
    <n v="22.64"/>
    <n v="23.15"/>
    <n v="55240.55"/>
    <n v="49603.01"/>
    <n v="127747.4"/>
    <n v="114729.28"/>
    <n v="4.7046109596493579E-5"/>
    <n v="35608.708705266647"/>
    <m/>
    <m/>
    <n v="5395761096.4601707"/>
    <m/>
    <m/>
    <n v="11128112.613686919"/>
    <m/>
    <m/>
    <n v="14.686881132933319"/>
    <m/>
    <m/>
    <n v="227.16932412444169"/>
    <m/>
    <m/>
    <n v="21.416708276886247"/>
    <m/>
    <m/>
    <m/>
    <n v="30558.730467267571"/>
    <m/>
    <m/>
    <n v="1127"/>
    <n v="0.97796976241900657"/>
    <n v="101788.11"/>
    <n v="545.4102766884007"/>
    <m/>
    <m/>
    <n v="1368.723293286585"/>
    <n v="1.0183774166151969"/>
    <m/>
    <m/>
    <n v="975138254.05878258"/>
    <m/>
    <m/>
    <m/>
    <n v="8.6626679833088787"/>
    <m/>
    <m/>
    <m/>
    <n v="8.5714173670873759"/>
    <m/>
    <m/>
    <m/>
    <m/>
    <m/>
    <n v="35608.708705266647"/>
    <m/>
  </r>
  <r>
    <x v="1121"/>
    <n v="25.47"/>
    <n v="25.15"/>
    <n v="59112.43"/>
    <n v="53077.42"/>
    <n v="133076.5"/>
    <n v="119509.92"/>
    <n v="4.7046109596493579E-5"/>
    <n v="38103.638999787428"/>
    <m/>
    <m/>
    <n v="6151657447.7599983"/>
    <m/>
    <m/>
    <n v="12296890.133778816"/>
    <m/>
    <m/>
    <n v="14.171874024232798"/>
    <m/>
    <m/>
    <n v="236.64013063958745"/>
    <m/>
    <m/>
    <n v="20.524504612358506"/>
    <m/>
    <m/>
    <m/>
    <n v="32698.056455511647"/>
    <m/>
    <m/>
    <n v="1128"/>
    <n v="1.0127236580516898"/>
    <n v="105774.3"/>
    <n v="566.72518663926553"/>
    <m/>
    <m/>
    <n v="1315.1218352728145"/>
    <n v="0.97840332397250596"/>
    <m/>
    <m/>
    <n v="1111706616.8027501"/>
    <m/>
    <m/>
    <m/>
    <n v="8.0555219326317751"/>
    <m/>
    <m/>
    <m/>
    <n v="7.9711182987016826"/>
    <m/>
    <m/>
    <m/>
    <m/>
    <m/>
    <n v="38103.638999787428"/>
    <m/>
  </r>
  <r>
    <x v="1122"/>
    <n v="24.52"/>
    <n v="24.54"/>
    <n v="58007.74"/>
    <n v="52083.01"/>
    <n v="131288.59"/>
    <n v="117898.66"/>
    <n v="4.7046109596493579E-5"/>
    <n v="37390.648447734478"/>
    <m/>
    <m/>
    <n v="5921164690.3349047"/>
    <m/>
    <m/>
    <n v="11950912.45939976"/>
    <m/>
    <m/>
    <n v="14.303983012117364"/>
    <m/>
    <m/>
    <n v="233.45512947033293"/>
    <m/>
    <m/>
    <n v="20.801429921188753"/>
    <m/>
    <m/>
    <m/>
    <n v="32084.336912822455"/>
    <m/>
    <m/>
    <n v="1129"/>
    <n v="0.99918500407497968"/>
    <n v="104426.1"/>
    <n v="559.4580161537159"/>
    <m/>
    <m/>
    <n v="1331.884387786183"/>
    <n v="0.99078013045121416"/>
    <m/>
    <m/>
    <n v="1070014720.6000768"/>
    <m/>
    <m/>
    <m/>
    <n v="8.2060606066256501"/>
    <m/>
    <m/>
    <m/>
    <n v="8.1205395715342341"/>
    <m/>
    <m/>
    <m/>
    <m/>
    <m/>
    <n v="37390.648447734478"/>
    <m/>
  </r>
  <r>
    <x v="1123"/>
    <n v="24.39"/>
    <n v="24.36"/>
    <n v="58473"/>
    <n v="52498.3"/>
    <n v="131536.20000000001"/>
    <n v="118115.47"/>
    <n v="4.7046109596493579E-5"/>
    <n v="37689.626864374215"/>
    <m/>
    <m/>
    <n v="6015601967.6058893"/>
    <m/>
    <m/>
    <n v="12093442.920300711"/>
    <m/>
    <m/>
    <n v="14.246311727017046"/>
    <m/>
    <m/>
    <n v="233.88972214178483"/>
    <m/>
    <m/>
    <n v="20.763385959484175"/>
    <m/>
    <m/>
    <m/>
    <n v="32339.037602223932"/>
    <m/>
    <m/>
    <n v="1130"/>
    <n v="1.0012315270935961"/>
    <n v="104143.41"/>
    <n v="557.8999520594848"/>
    <m/>
    <m/>
    <n v="1335.4899078389597"/>
    <n v="0.99336807858193443"/>
    <m/>
    <m/>
    <n v="1087041863.7472172"/>
    <m/>
    <m/>
    <m/>
    <n v="8.1402494655990374"/>
    <m/>
    <m/>
    <m/>
    <n v="8.0558705347928754"/>
    <m/>
    <m/>
    <m/>
    <m/>
    <m/>
    <n v="37689.626864374215"/>
    <m/>
  </r>
  <r>
    <x v="1124"/>
    <n v="25.66"/>
    <n v="25.02"/>
    <n v="58959.1"/>
    <n v="52932.26"/>
    <n v="131955.67000000001"/>
    <n v="118486.58"/>
    <n v="4.7046109596493579E-5"/>
    <n v="38002.023077551465"/>
    <m/>
    <m/>
    <n v="6115065229.4087601"/>
    <m/>
    <m/>
    <n v="12242980.061389344"/>
    <m/>
    <m/>
    <n v="14.186789142817025"/>
    <m/>
    <m/>
    <n v="234.62987709574617"/>
    <m/>
    <m/>
    <n v="20.698357168335495"/>
    <m/>
    <m/>
    <m/>
    <n v="32605.220841513554"/>
    <m/>
    <m/>
    <n v="1131"/>
    <n v="1.0255795363709033"/>
    <n v="105135.7"/>
    <n v="563.17170777305705"/>
    <m/>
    <m/>
    <n v="1322.7652113780935"/>
    <n v="0.98380988835496441"/>
    <m/>
    <m/>
    <n v="1104975977.2809339"/>
    <m/>
    <m/>
    <m/>
    <n v="8.07258475899377"/>
    <m/>
    <m/>
    <m/>
    <n v="7.9893596905089117"/>
    <m/>
    <m/>
    <m/>
    <m/>
    <m/>
    <n v="38002.023077551465"/>
    <m/>
  </r>
  <r>
    <x v="1125"/>
    <n v="31.7"/>
    <n v="27.93"/>
    <n v="62507.11"/>
    <n v="56110.12"/>
    <n v="136094.70000000001"/>
    <n v="122186.41"/>
    <n v="2.9205868372850219E-5"/>
    <n v="40285.941933933645"/>
    <m/>
    <m/>
    <n v="6848988940.3511925"/>
    <m/>
    <m/>
    <n v="13344166.79241908"/>
    <m/>
    <m/>
    <n v="13.759061458156729"/>
    <m/>
    <m/>
    <n v="241.97176939986656"/>
    <m/>
    <m/>
    <n v="20.051567811292777"/>
    <m/>
    <m/>
    <m/>
    <n v="34559.10451926908"/>
    <m/>
    <m/>
    <n v="1132"/>
    <n v="1.1349803079126388"/>
    <n v="108585.44"/>
    <n v="581.51440564879044"/>
    <m/>
    <m/>
    <n v="1279.3622943832052"/>
    <n v="0.95125828827732672"/>
    <m/>
    <m/>
    <n v="1237528321.8888528"/>
    <m/>
    <m/>
    <m/>
    <n v="7.5868760045627885"/>
    <m/>
    <m/>
    <m/>
    <n v="7.5099342896453614"/>
    <m/>
    <m/>
    <m/>
    <m/>
    <m/>
    <n v="40285.941933933645"/>
    <m/>
  </r>
  <r>
    <x v="1126"/>
    <n v="30.3"/>
    <n v="26.88"/>
    <n v="61334.97"/>
    <n v="55056.3"/>
    <n v="133747.15"/>
    <n v="120075.21"/>
    <n v="2.9205868372850219E-5"/>
    <n v="39529.53175557038"/>
    <m/>
    <m/>
    <n v="6591617886.7051306"/>
    <m/>
    <m/>
    <n v="12967798.936538951"/>
    <m/>
    <m/>
    <n v="13.887640040621186"/>
    <m/>
    <m/>
    <n v="237.79210661136494"/>
    <m/>
    <m/>
    <n v="20.397870467275553"/>
    <m/>
    <m/>
    <m/>
    <n v="33908.857948844779"/>
    <m/>
    <m/>
    <n v="1133"/>
    <n v="1.127232142857143"/>
    <n v="107117.08"/>
    <n v="573.60601349074943"/>
    <m/>
    <m/>
    <n v="1296.6626287427705"/>
    <n v="0.96403040229869785"/>
    <m/>
    <m/>
    <n v="1191003447.9754434"/>
    <m/>
    <m/>
    <m/>
    <n v="7.7290072661645102"/>
    <m/>
    <m/>
    <m/>
    <n v="7.6509209571698618"/>
    <m/>
    <m/>
    <m/>
    <m/>
    <m/>
    <n v="39529.53175557038"/>
    <m/>
  </r>
  <r>
    <x v="1127"/>
    <n v="36.22"/>
    <n v="30.24"/>
    <n v="64845.79"/>
    <n v="58206.12"/>
    <n v="138027.07"/>
    <n v="123914.12"/>
    <n v="2.9205868372850219E-5"/>
    <n v="41791.187181769717"/>
    <m/>
    <m/>
    <n v="7345725026.1698484"/>
    <m/>
    <m/>
    <n v="14080173.442909282"/>
    <m/>
    <m/>
    <n v="13.489768068560185"/>
    <m/>
    <m/>
    <n v="245.39549017369674"/>
    <m/>
    <m/>
    <n v="19.745578990025397"/>
    <m/>
    <m/>
    <m/>
    <n v="35847.564068298059"/>
    <m/>
    <m/>
    <n v="1134"/>
    <n v="1.1977513227513228"/>
    <n v="110966.77"/>
    <n v="594.17449153698408"/>
    <m/>
    <m/>
    <n v="1250.0617584124295"/>
    <n v="0.92929592980202247"/>
    <m/>
    <m/>
    <n v="1327235458.2816315"/>
    <m/>
    <m/>
    <m/>
    <n v="7.2864844845389749"/>
    <m/>
    <m/>
    <m/>
    <n v="7.2131488273472542"/>
    <m/>
    <m/>
    <m/>
    <m/>
    <m/>
    <n v="41791.187181769717"/>
    <m/>
  </r>
  <r>
    <x v="1128"/>
    <n v="33.1"/>
    <n v="28.58"/>
    <n v="61713.56"/>
    <n v="55392.9"/>
    <n v="133410.29999999999"/>
    <n v="119765.79"/>
    <n v="2.9205868372850219E-5"/>
    <n v="39771.588107502161"/>
    <m/>
    <m/>
    <n v="6635551237.9158316"/>
    <m/>
    <m/>
    <n v="13058948.289050538"/>
    <m/>
    <m/>
    <n v="13.815137465087508"/>
    <m/>
    <m/>
    <n v="237.18164622856986"/>
    <m/>
    <m/>
    <n v="20.406452049252213"/>
    <m/>
    <m/>
    <m/>
    <n v="34113.789068339203"/>
    <m/>
    <m/>
    <n v="1135"/>
    <n v="1.1581525542337301"/>
    <n v="107503.03"/>
    <n v="575.58285823179801"/>
    <m/>
    <m/>
    <n v="1289.0814479562764"/>
    <n v="0.95821232570013581"/>
    <m/>
    <m/>
    <n v="1198899084.8634098"/>
    <m/>
    <m/>
    <m/>
    <n v="7.6382993060224287"/>
    <m/>
    <m/>
    <m/>
    <n v="7.5617161266620254"/>
    <m/>
    <m/>
    <m/>
    <m/>
    <m/>
    <n v="39771.588107502161"/>
    <m/>
  </r>
  <r>
    <x v="1129"/>
    <n v="32.07"/>
    <n v="28.04"/>
    <n v="60312.49"/>
    <n v="54133.71"/>
    <n v="131647.54"/>
    <n v="118179.82"/>
    <n v="2.9205868372850219E-5"/>
    <n v="38867.714333693759"/>
    <m/>
    <m/>
    <n v="6333771533.0172739"/>
    <m/>
    <m/>
    <n v="12613239.703134747"/>
    <m/>
    <m/>
    <n v="13.971528524386429"/>
    <m/>
    <m/>
    <n v="234.04204096340885"/>
    <m/>
    <m/>
    <n v="20.676518765401088"/>
    <m/>
    <m/>
    <m/>
    <n v="33337.152937728097"/>
    <m/>
    <m/>
    <n v="1136"/>
    <n v="1.1437232524964338"/>
    <n v="105659.96"/>
    <n v="565.67068971040521"/>
    <m/>
    <m/>
    <n v="1311.1819166061812"/>
    <n v="0.97454786644190716"/>
    <m/>
    <m/>
    <n v="1144353833.1361897"/>
    <m/>
    <m/>
    <m/>
    <n v="7.8115690889588283"/>
    <m/>
    <m/>
    <m/>
    <n v="7.7335486953306773"/>
    <m/>
    <m/>
    <m/>
    <m/>
    <m/>
    <n v="38867.714333693759"/>
    <m/>
  </r>
  <r>
    <x v="1130"/>
    <n v="33.85"/>
    <n v="29.73"/>
    <n v="64530.92"/>
    <n v="57915.23"/>
    <n v="136259.63"/>
    <n v="122309.73"/>
    <n v="3.951618686892644E-5"/>
    <n v="41583.192708794602"/>
    <m/>
    <m/>
    <n v="7218541814.3299093"/>
    <m/>
    <m/>
    <n v="13933481.165662605"/>
    <m/>
    <m/>
    <n v="13.481708205090884"/>
    <m/>
    <m/>
    <n v="242.2236613947095"/>
    <m/>
    <m/>
    <n v="19.95410893280928"/>
    <m/>
    <m/>
    <m/>
    <n v="35662.195371468908"/>
    <m/>
    <m/>
    <n v="1137"/>
    <n v="1.1385805583585604"/>
    <n v="109837.84"/>
    <n v="587.90002974008553"/>
    <m/>
    <m/>
    <n v="1259.3367265668264"/>
    <n v="0.9357472965270538"/>
    <m/>
    <m/>
    <n v="1304100068.7147052"/>
    <m/>
    <m/>
    <m/>
    <n v="7.2648753455296102"/>
    <m/>
    <m/>
    <m/>
    <n v="7.1931523670638322"/>
    <m/>
    <m/>
    <m/>
    <m/>
    <m/>
    <n v="41583.192708794602"/>
    <m/>
  </r>
  <r>
    <x v="1131"/>
    <n v="35.72"/>
    <n v="31.26"/>
    <n v="70152.77"/>
    <n v="62958.44"/>
    <n v="140451.04999999999"/>
    <n v="126067.21"/>
    <n v="3.951618686892644E-5"/>
    <n v="45204.764209485453"/>
    <m/>
    <m/>
    <n v="8475662813.5588694"/>
    <m/>
    <m/>
    <n v="15752924.20118922"/>
    <m/>
    <m/>
    <n v="12.894137331217385"/>
    <m/>
    <m/>
    <n v="249.66850442148362"/>
    <m/>
    <m/>
    <n v="19.341147228746127"/>
    <m/>
    <m/>
    <m/>
    <n v="38766.278012391427"/>
    <m/>
    <m/>
    <n v="1138"/>
    <n v="1.1426743442098528"/>
    <n v="113153.60000000001"/>
    <n v="605.60013327992169"/>
    <m/>
    <m/>
    <n v="1221.3201528206453"/>
    <n v="0.90741314173759702"/>
    <m/>
    <m/>
    <n v="1531168364.7110116"/>
    <m/>
    <m/>
    <m/>
    <n v="6.6319471506052814"/>
    <m/>
    <m/>
    <m/>
    <n v="6.56679526217256"/>
    <m/>
    <m/>
    <m/>
    <m/>
    <m/>
    <n v="45204.764209485453"/>
    <m/>
  </r>
  <r>
    <x v="1132"/>
    <n v="35.19"/>
    <n v="30.56"/>
    <n v="69345.69"/>
    <n v="62231.64"/>
    <n v="139224.67000000001"/>
    <n v="124961.44"/>
    <n v="3.951618686892644E-5"/>
    <n v="44683.611622014447"/>
    <m/>
    <m/>
    <n v="8279927511.6438303"/>
    <m/>
    <m/>
    <n v="15479621.990381775"/>
    <m/>
    <m/>
    <n v="12.967976837305086"/>
    <m/>
    <m/>
    <n v="247.48243295085913"/>
    <m/>
    <m/>
    <n v="19.510843084297786"/>
    <m/>
    <m/>
    <m/>
    <n v="38317.419330896788"/>
    <m/>
    <m/>
    <n v="1139"/>
    <n v="1.1515052356020943"/>
    <n v="111626.03"/>
    <n v="597.37790252956245"/>
    <m/>
    <m/>
    <n v="1237.8079360272268"/>
    <n v="0.91957601125037103"/>
    <m/>
    <m/>
    <n v="1495765964.672539"/>
    <m/>
    <m/>
    <m/>
    <n v="6.7081947158299648"/>
    <m/>
    <m/>
    <m/>
    <n v="6.6426199620020121"/>
    <m/>
    <m/>
    <m/>
    <m/>
    <m/>
    <n v="44683.611622014447"/>
    <m/>
  </r>
  <r>
    <x v="1133"/>
    <n v="32.82"/>
    <n v="29.1"/>
    <n v="67238.81"/>
    <n v="60338.44"/>
    <n v="137724.91"/>
    <n v="123610.39"/>
    <n v="3.951618686892644E-5"/>
    <n v="43324.965289363186"/>
    <m/>
    <m/>
    <n v="7776102275.703908"/>
    <m/>
    <m/>
    <n v="14772746.648356074"/>
    <m/>
    <m/>
    <n v="13.164636451260915"/>
    <m/>
    <m/>
    <n v="244.81052606074451"/>
    <m/>
    <m/>
    <n v="19.721839047201879"/>
    <m/>
    <m/>
    <m/>
    <n v="37150.438247078782"/>
    <m/>
    <m/>
    <n v="1140"/>
    <n v="1.1278350515463917"/>
    <n v="109901.8"/>
    <n v="588.10458855668537"/>
    <m/>
    <m/>
    <n v="1256.9277199838562"/>
    <n v="0.9336917127293517"/>
    <m/>
    <m/>
    <n v="1404710768.3706462"/>
    <m/>
    <m/>
    <m/>
    <n v="6.9119482935534977"/>
    <m/>
    <m/>
    <m/>
    <n v="6.8447178937671653"/>
    <m/>
    <m/>
    <m/>
    <m/>
    <m/>
    <n v="43324.965289363186"/>
    <m/>
  </r>
  <r>
    <x v="1134"/>
    <n v="34.74"/>
    <n v="29.74"/>
    <n v="69020.03"/>
    <n v="61934.47"/>
    <n v="137981.13"/>
    <n v="123835.47"/>
    <n v="3.951618686892644E-5"/>
    <n v="44471.600405932331"/>
    <m/>
    <m/>
    <n v="8187431677.1230354"/>
    <m/>
    <m/>
    <n v="15358366.539770816"/>
    <m/>
    <m/>
    <n v="12.989938353656326"/>
    <m/>
    <m/>
    <n v="245.25998502192022"/>
    <m/>
    <m/>
    <n v="19.685977698113419"/>
    <m/>
    <m/>
    <m/>
    <n v="38131.786012416851"/>
    <m/>
    <m/>
    <n v="1141"/>
    <n v="1.168123739071957"/>
    <n v="110255.97"/>
    <n v="589.95374838282237"/>
    <m/>
    <m/>
    <n v="1252.8771394602734"/>
    <n v="0.93059457028443815"/>
    <m/>
    <m/>
    <n v="1478973770.9092231"/>
    <m/>
    <m/>
    <m/>
    <n v="6.7288048850543181"/>
    <m/>
    <m/>
    <m/>
    <n v="6.6636830858452445"/>
    <m/>
    <m/>
    <m/>
    <m/>
    <m/>
    <n v="44471.600405932331"/>
    <m/>
  </r>
  <r>
    <x v="1135"/>
    <n v="46.72"/>
    <n v="36.270000000000003"/>
    <n v="78691.69"/>
    <n v="70605.899999999994"/>
    <n v="149463.32999999999"/>
    <n v="134125.85"/>
    <n v="3.0598583303786953E-5"/>
    <n v="50699.621617768884"/>
    <m/>
    <m/>
    <n v="10479613053.966974"/>
    <m/>
    <m/>
    <n v="18581969.56792327"/>
    <m/>
    <m/>
    <n v="12.078941056330377"/>
    <m/>
    <m/>
    <n v="265.65003946908587"/>
    <m/>
    <m/>
    <n v="18.04978230694346"/>
    <m/>
    <m/>
    <m/>
    <n v="43466.061393846983"/>
    <m/>
    <m/>
    <n v="1142"/>
    <n v="1.2881169010201268"/>
    <n v="121143.06"/>
    <n v="648.05617621013039"/>
    <m/>
    <m/>
    <n v="1129.1633289859151"/>
    <n v="0.83846566421258883"/>
    <m/>
    <m/>
    <n v="1892923903.2130036"/>
    <m/>
    <m/>
    <m/>
    <n v="5.7858980426166955"/>
    <m/>
    <m/>
    <m/>
    <n v="5.7307459406249421"/>
    <m/>
    <m/>
    <m/>
    <m/>
    <m/>
    <n v="50699.621617768884"/>
    <m/>
  </r>
  <r>
    <x v="1136"/>
    <n v="39.39"/>
    <n v="33.03"/>
    <n v="74015.94"/>
    <n v="66408.429999999993"/>
    <n v="143940.6"/>
    <n v="129165.75"/>
    <n v="3.0598583303786953E-5"/>
    <n v="47685.958331992013"/>
    <m/>
    <m/>
    <n v="9233467254.1074219"/>
    <m/>
    <m/>
    <n v="16924372.120780405"/>
    <m/>
    <m/>
    <n v="12.437420972765109"/>
    <m/>
    <m/>
    <n v="255.82792579835316"/>
    <m/>
    <m/>
    <n v="18.717160661220031"/>
    <m/>
    <m/>
    <m/>
    <n v="40880.60993606483"/>
    <m/>
    <m/>
    <n v="1143"/>
    <n v="1.1925522252497729"/>
    <n v="116242.78"/>
    <n v="621.79351786852612"/>
    <m/>
    <m/>
    <n v="1174.838388521006"/>
    <n v="0.87229920246480008"/>
    <m/>
    <m/>
    <n v="1667801768.0459881"/>
    <m/>
    <m/>
    <m/>
    <n v="6.1295800214756877"/>
    <m/>
    <m/>
    <m/>
    <n v="6.071395884639621"/>
    <m/>
    <m/>
    <m/>
    <m/>
    <m/>
    <n v="47685.958331992013"/>
    <m/>
  </r>
  <r>
    <x v="1137"/>
    <n v="39.81"/>
    <n v="33.44"/>
    <n v="76456.81"/>
    <n v="68596.39"/>
    <n v="145333.53"/>
    <n v="130411.75"/>
    <n v="3.0598583303786953E-5"/>
    <n v="49257.326941105617"/>
    <m/>
    <m/>
    <n v="9841753990.8771172"/>
    <m/>
    <m/>
    <n v="17760185.09599806"/>
    <m/>
    <m/>
    <n v="12.231980004433145"/>
    <m/>
    <m/>
    <n v="258.29730415792403"/>
    <m/>
    <m/>
    <n v="18.536486788601376"/>
    <m/>
    <m/>
    <m/>
    <n v="42226.032025134868"/>
    <m/>
    <m/>
    <n v="1144"/>
    <n v="1.1904904306220097"/>
    <n v="117509.27"/>
    <n v="628.51901152752214"/>
    <m/>
    <m/>
    <n v="1162.038272499366"/>
    <n v="0.86271352744389673"/>
    <m/>
    <m/>
    <n v="1777640064.8683419"/>
    <m/>
    <m/>
    <m/>
    <n v="5.9273525327119039"/>
    <m/>
    <m/>
    <m/>
    <n v="5.8713239666395172"/>
    <m/>
    <m/>
    <m/>
    <m/>
    <m/>
    <n v="49257.326941105617"/>
    <m/>
  </r>
  <r>
    <x v="1138"/>
    <n v="45.26"/>
    <n v="36.49"/>
    <n v="81557.070000000007"/>
    <n v="73170.2"/>
    <n v="149203.59"/>
    <n v="133880.47"/>
    <n v="3.0598583303786953E-5"/>
    <n v="52541.890064136773"/>
    <m/>
    <m/>
    <n v="11154030764.613811"/>
    <m/>
    <m/>
    <n v="19535823.838403869"/>
    <m/>
    <m/>
    <n v="11.823648862970476"/>
    <m/>
    <m/>
    <n v="265.1689899254801"/>
    <m/>
    <m/>
    <n v="18.04333403778773"/>
    <m/>
    <m/>
    <m/>
    <n v="45039.97202246981"/>
    <m/>
    <m/>
    <n v="1145"/>
    <n v="1.2403398191285282"/>
    <n v="121325.56"/>
    <n v="648.88044027345893"/>
    <m/>
    <m/>
    <n v="1124.299334635514"/>
    <n v="0.8346164855838939"/>
    <m/>
    <m/>
    <n v="2014628026.3381796"/>
    <m/>
    <m/>
    <m/>
    <n v="5.5318760520456003"/>
    <m/>
    <m/>
    <m/>
    <n v="5.4798059669622301"/>
    <m/>
    <m/>
    <m/>
    <m/>
    <m/>
    <n v="52541.890064136773"/>
    <m/>
  </r>
  <r>
    <x v="1139"/>
    <n v="45.14"/>
    <n v="37.299999999999997"/>
    <n v="84287.92"/>
    <n v="75617.990000000005"/>
    <n v="150603.51999999999"/>
    <n v="135132.53"/>
    <n v="3.0598583303786953E-5"/>
    <n v="54299.874188672322"/>
    <m/>
    <m/>
    <n v="11900136843.364286"/>
    <m/>
    <m/>
    <n v="20515441.27820022"/>
    <m/>
    <m/>
    <n v="11.625352841187874"/>
    <m/>
    <m/>
    <n v="267.6504600910871"/>
    <m/>
    <m/>
    <n v="17.874477273244906"/>
    <m/>
    <m/>
    <m/>
    <n v="46545.088158139457"/>
    <m/>
    <m/>
    <n v="1146"/>
    <n v="1.2101876675603218"/>
    <n v="122503.91"/>
    <n v="655.13140241892165"/>
    <m/>
    <m/>
    <n v="1113.3798043982931"/>
    <n v="0.826432092856074"/>
    <m/>
    <m/>
    <n v="2149347799.8442597"/>
    <m/>
    <m/>
    <m/>
    <n v="5.3465671087711719"/>
    <m/>
    <m/>
    <m/>
    <n v="5.2964541409919992"/>
    <m/>
    <m/>
    <m/>
    <m/>
    <m/>
    <n v="54299.874188672322"/>
    <m/>
  </r>
  <r>
    <x v="1140"/>
    <n v="52.05"/>
    <n v="39.130000000000003"/>
    <n v="87330.93"/>
    <n v="78341.05"/>
    <n v="153509.39000000001"/>
    <n v="137727.49"/>
    <n v="1.2785294130734925E-5"/>
    <n v="56256.12348020744"/>
    <m/>
    <m/>
    <n v="12755961648.776312"/>
    <m/>
    <m/>
    <n v="21621419.717640616"/>
    <m/>
    <m/>
    <n v="11.414485912885146"/>
    <m/>
    <m/>
    <n v="272.7947753360591"/>
    <m/>
    <m/>
    <n v="17.529959570296146"/>
    <m/>
    <m/>
    <m/>
    <n v="48216.167836840461"/>
    <m/>
    <m/>
    <n v="1147"/>
    <n v="1.3301814464605162"/>
    <n v="125114.51"/>
    <n v="668.9357551079778"/>
    <m/>
    <m/>
    <n v="1089.6533019759445"/>
    <n v="0.8085905503276738"/>
    <m/>
    <m/>
    <n v="2303914090.143527"/>
    <m/>
    <m/>
    <m/>
    <n v="5.153313135921529"/>
    <m/>
    <m/>
    <m/>
    <n v="5.1056270512258601"/>
    <m/>
    <m/>
    <m/>
    <m/>
    <m/>
    <n v="56256.12348020744"/>
    <m/>
  </r>
  <r>
    <x v="1141"/>
    <n v="53.68"/>
    <n v="40.549999999999997"/>
    <n v="95714.79"/>
    <n v="85860.87"/>
    <n v="154656.4"/>
    <n v="138754.82"/>
    <n v="1.2785294130734925E-5"/>
    <n v="61655.266361927665"/>
    <m/>
    <m/>
    <n v="15204313482.294401"/>
    <m/>
    <m/>
    <n v="24733689.438759256"/>
    <m/>
    <m/>
    <n v="10.866166438022189"/>
    <m/>
    <m/>
    <n v="274.82637487541609"/>
    <m/>
    <m/>
    <n v="17.398779895073886"/>
    <m/>
    <m/>
    <m/>
    <n v="52842.510809020307"/>
    <m/>
    <m/>
    <n v="1148"/>
    <n v="1.3237977805178793"/>
    <n v="129219.88"/>
    <n v="690.83153180136446"/>
    <m/>
    <m/>
    <n v="1053.8986163177183"/>
    <n v="0.78198421399979778"/>
    <m/>
    <m/>
    <n v="2746118892.6928077"/>
    <m/>
    <m/>
    <m/>
    <n v="4.6584386670717715"/>
    <m/>
    <m/>
    <m/>
    <n v="4.6154351636162909"/>
    <m/>
    <m/>
    <m/>
    <m/>
    <m/>
    <n v="61655.266361927665"/>
    <m/>
  </r>
  <r>
    <x v="1142"/>
    <n v="57.53"/>
    <n v="42.22"/>
    <n v="101188.51"/>
    <n v="90769.97"/>
    <n v="155318.07999999999"/>
    <n v="139346.69"/>
    <n v="1.2785294130734925E-5"/>
    <n v="65179.607169817478"/>
    <m/>
    <m/>
    <n v="16942379121.128267"/>
    <m/>
    <m/>
    <n v="26854009.56124524"/>
    <m/>
    <m/>
    <n v="10.555052436138869"/>
    <m/>
    <m/>
    <n v="275.99545867077182"/>
    <m/>
    <m/>
    <n v="17.324144708683402"/>
    <m/>
    <m/>
    <m/>
    <n v="55861.836600030561"/>
    <m/>
    <m/>
    <n v="1149"/>
    <n v="1.362624348649929"/>
    <n v="131070.49"/>
    <n v="700.67049453573998"/>
    <m/>
    <m/>
    <n v="1038.8053093254525"/>
    <n v="0.77071203658857201"/>
    <m/>
    <m/>
    <n v="3060034769.9548635"/>
    <m/>
    <m/>
    <m/>
    <n v="4.3918876149497104"/>
    <m/>
    <m/>
    <m/>
    <n v="4.3514420905543734"/>
    <m/>
    <m/>
    <m/>
    <m/>
    <m/>
    <n v="65179.607169817478"/>
    <m/>
  </r>
  <r>
    <x v="1143"/>
    <n v="63.92"/>
    <n v="48.01"/>
    <n v="111274.66"/>
    <n v="99816.47"/>
    <n v="163149.91"/>
    <n v="146371.39000000001"/>
    <n v="1.2785294130734925E-5"/>
    <n v="71674.756123173021"/>
    <m/>
    <m/>
    <n v="20318811543.910927"/>
    <m/>
    <m/>
    <n v="30867537.104654405"/>
    <m/>
    <m/>
    <n v="10.028619594671646"/>
    <m/>
    <m/>
    <n v="289.9053109854716"/>
    <m/>
    <m/>
    <n v="16.450407435954652"/>
    <m/>
    <m/>
    <m/>
    <n v="61427.110002436835"/>
    <m/>
    <m/>
    <n v="1150"/>
    <n v="1.3313892938971048"/>
    <n v="138635.29"/>
    <n v="741.05218103042694"/>
    <m/>
    <m/>
    <n v="978.85013250429938"/>
    <n v="0.72616115674579318"/>
    <m/>
    <m/>
    <n v="3669861822.3861465"/>
    <m/>
    <m/>
    <m/>
    <n v="3.9539902779302669"/>
    <m/>
    <m/>
    <m/>
    <n v="3.9176650703338058"/>
    <m/>
    <m/>
    <m/>
    <m/>
    <m/>
    <n v="71674.756123173021"/>
    <m/>
  </r>
  <r>
    <x v="1144"/>
    <n v="69.95"/>
    <n v="50.91"/>
    <n v="116108.67"/>
    <n v="104151.44"/>
    <n v="164733.13"/>
    <n v="147789.91"/>
    <n v="1.2785294130734925E-5"/>
    <n v="74786.63771750177"/>
    <m/>
    <m/>
    <n v="22082963418.434303"/>
    <m/>
    <m/>
    <n v="32877267.349634562"/>
    <m/>
    <m/>
    <n v="9.8104075945017239"/>
    <m/>
    <m/>
    <n v="292.71143818761755"/>
    <m/>
    <m/>
    <n v="16.290588361509215"/>
    <m/>
    <m/>
    <m/>
    <n v="64092.618232360779"/>
    <m/>
    <m/>
    <n v="1151"/>
    <n v="1.3739933215478297"/>
    <n v="141297.92000000001"/>
    <n v="755.22585823965221"/>
    <m/>
    <m/>
    <n v="960.05033248000598"/>
    <n v="0.71214698828818379"/>
    <m/>
    <m/>
    <n v="3988487249.314549"/>
    <m/>
    <m/>
    <m/>
    <n v="3.782094668315068"/>
    <m/>
    <m/>
    <m/>
    <n v="3.747432509629919"/>
    <m/>
    <m/>
    <m/>
    <m/>
    <m/>
    <n v="74786.63771750177"/>
    <m/>
  </r>
  <r>
    <x v="1145"/>
    <n v="54.99"/>
    <n v="42.38"/>
    <n v="107264.05"/>
    <n v="96213.67"/>
    <n v="157207.88"/>
    <n v="141032.98000000001"/>
    <n v="1.2785294130734925E-5"/>
    <n v="69084.68465791567"/>
    <m/>
    <m/>
    <n v="18715092921.263588"/>
    <m/>
    <m/>
    <n v="29115774.771543149"/>
    <m/>
    <m/>
    <n v="10.182870395665994"/>
    <m/>
    <m/>
    <n v="279.31951872428448"/>
    <m/>
    <m/>
    <n v="17.034154549441453"/>
    <m/>
    <m/>
    <m/>
    <n v="59201.687925552142"/>
    <m/>
    <m/>
    <n v="1152"/>
    <n v="1.2975460122699387"/>
    <n v="133499.63"/>
    <n v="713.37750187659549"/>
    <m/>
    <m/>
    <n v="1013.0359030197245"/>
    <n v="0.75123699190036064"/>
    <m/>
    <m/>
    <n v="3380190501.3697977"/>
    <m/>
    <m/>
    <m/>
    <n v="4.0697735138441358"/>
    <m/>
    <m/>
    <m/>
    <n v="4.0327455252419018"/>
    <m/>
    <m/>
    <m/>
    <m/>
    <m/>
    <n v="69084.68465791567"/>
    <m/>
  </r>
  <r>
    <x v="1146"/>
    <n v="55.13"/>
    <n v="42.99"/>
    <n v="110083.74"/>
    <n v="98741.64"/>
    <n v="160814.43"/>
    <n v="144266.66"/>
    <n v="1.3897769870707677E-5"/>
    <n v="70899.010660403088"/>
    <m/>
    <m/>
    <n v="19697937150.535236"/>
    <m/>
    <m/>
    <n v="30262260.359633431"/>
    <m/>
    <m/>
    <n v="10.04864099955067"/>
    <m/>
    <m/>
    <n v="285.72049897145075"/>
    <m/>
    <m/>
    <n v="16.643202018564459"/>
    <m/>
    <m/>
    <m/>
    <n v="60755.06679045636"/>
    <m/>
    <m/>
    <n v="1153"/>
    <n v="1.2823912537799489"/>
    <n v="136880.91"/>
    <n v="731.38882167047586"/>
    <m/>
    <m/>
    <n v="987.37771926174298"/>
    <n v="0.73214024418945178"/>
    <m/>
    <m/>
    <n v="3557696514.4558506"/>
    <m/>
    <m/>
    <m/>
    <n v="3.9626575127932568"/>
    <m/>
    <m/>
    <m/>
    <n v="3.9266919561159366"/>
    <m/>
    <m/>
    <m/>
    <m/>
    <m/>
    <n v="70899.010660403088"/>
    <m/>
  </r>
  <r>
    <x v="1147"/>
    <n v="69.25"/>
    <n v="49.45"/>
    <n v="125528.02"/>
    <n v="112593.3"/>
    <n v="174312.45"/>
    <n v="156373.73000000001"/>
    <n v="1.3897769870707677E-5"/>
    <n v="80843.868667927993"/>
    <m/>
    <m/>
    <n v="25223673587.121506"/>
    <m/>
    <m/>
    <n v="36628894.808717452"/>
    <m/>
    <m/>
    <n v="9.343397629486228"/>
    <m/>
    <m/>
    <n v="309.69500545704653"/>
    <m/>
    <m/>
    <n v="15.246128041496565"/>
    <m/>
    <m/>
    <m/>
    <n v="69275.484622812743"/>
    <m/>
    <m/>
    <n v="1154"/>
    <n v="1.4004044489383214"/>
    <n v="150917.95000000001"/>
    <n v="806.32926045270483"/>
    <m/>
    <m/>
    <n v="886.12283616383058"/>
    <n v="0.65699749702269339"/>
    <m/>
    <m/>
    <n v="4555703490.8434429"/>
    <m/>
    <m/>
    <m/>
    <n v="3.4066099118090665"/>
    <m/>
    <m/>
    <m/>
    <n v="3.3757703980164666"/>
    <m/>
    <m/>
    <m/>
    <m/>
    <m/>
    <n v="80843.868667927993"/>
    <m/>
  </r>
  <r>
    <x v="1148"/>
    <n v="67.61"/>
    <n v="48.74"/>
    <n v="128250.56"/>
    <n v="115033.74"/>
    <n v="180490.95"/>
    <n v="161914.22"/>
    <n v="1.3897769870707677E-5"/>
    <n v="82595.253345370089"/>
    <m/>
    <m/>
    <n v="26316287047.361099"/>
    <m/>
    <m/>
    <n v="37818507.625301376"/>
    <m/>
    <m/>
    <n v="9.2417215829390109"/>
    <m/>
    <m/>
    <n v="320.6643172859915"/>
    <m/>
    <m/>
    <n v="14.705601733988509"/>
    <m/>
    <m/>
    <m/>
    <n v="70774.550940462854"/>
    <m/>
    <m/>
    <n v="1155"/>
    <n v="1.3871563397620024"/>
    <n v="152242.1"/>
    <n v="813.3404591492033"/>
    <m/>
    <m/>
    <n v="878.34801843335958"/>
    <n v="0.65117128548156988"/>
    <m/>
    <m/>
    <n v="4753031460.6665344"/>
    <m/>
    <m/>
    <m/>
    <n v="3.3326170153479113"/>
    <m/>
    <m/>
    <m/>
    <n v="3.30252491539704"/>
    <m/>
    <m/>
    <m/>
    <m/>
    <m/>
    <n v="82595.253345370089"/>
    <m/>
  </r>
  <r>
    <x v="1149"/>
    <n v="70.33"/>
    <n v="51.13"/>
    <n v="138648.93"/>
    <n v="124358.91"/>
    <n v="183179.45"/>
    <n v="164323.76"/>
    <n v="1.3897769870707677E-5"/>
    <n v="89289.779827245467"/>
    <m/>
    <m/>
    <n v="30581970822.400894"/>
    <m/>
    <m/>
    <n v="42415694.416057125"/>
    <m/>
    <m/>
    <n v="8.8667322720057928"/>
    <m/>
    <m/>
    <n v="325.43283198567002"/>
    <m/>
    <m/>
    <n v="14.486424614489305"/>
    <m/>
    <m/>
    <m/>
    <n v="76509.19763192501"/>
    <m/>
    <m/>
    <n v="1156"/>
    <n v="1.3755133972227653"/>
    <n v="156568.48000000001"/>
    <n v="836.38846385796978"/>
    <m/>
    <m/>
    <n v="853.38733213180626"/>
    <n v="0.63260648054770952"/>
    <m/>
    <m/>
    <n v="5523450995.8937044"/>
    <m/>
    <m/>
    <m/>
    <n v="3.062316944582177"/>
    <m/>
    <m/>
    <m/>
    <n v="3.0347368160846036"/>
    <m/>
    <m/>
    <m/>
    <m/>
    <m/>
    <n v="89289.779827245467"/>
    <m/>
  </r>
  <r>
    <x v="1150"/>
    <n v="52.97"/>
    <n v="43.62"/>
    <n v="130892.84"/>
    <n v="117397.03"/>
    <n v="178106.35"/>
    <n v="159766.01"/>
    <n v="3.4777799072793769E-5"/>
    <n v="84288.699123867002"/>
    <m/>
    <m/>
    <n v="27157031878.027966"/>
    <m/>
    <m/>
    <n v="38849983.493827954"/>
    <m/>
    <m/>
    <n v="9.1136855928818488"/>
    <m/>
    <m/>
    <n v="316.39692140048504"/>
    <m/>
    <m/>
    <n v="14.888127281170087"/>
    <m/>
    <m/>
    <m/>
    <n v="72218.493505905994"/>
    <m/>
    <m/>
    <n v="1157"/>
    <n v="1.214351215038973"/>
    <n v="150084.65"/>
    <n v="801.56406579004806"/>
    <m/>
    <m/>
    <n v="888.72789611822407"/>
    <n v="0.65861670991522558"/>
    <m/>
    <m/>
    <n v="4904525735.5394583"/>
    <m/>
    <m/>
    <m/>
    <n v="3.2333002336837433"/>
    <m/>
    <m/>
    <m/>
    <n v="3.2044059630577482"/>
    <m/>
    <m/>
    <m/>
    <m/>
    <m/>
    <n v="84288.699123867002"/>
    <m/>
  </r>
  <r>
    <x v="1151"/>
    <n v="53.11"/>
    <n v="43.79"/>
    <n v="127489.7"/>
    <n v="114340.69"/>
    <n v="180807.13"/>
    <n v="162183.12"/>
    <n v="3.4777799072793769E-5"/>
    <n v="82095.238672933789"/>
    <m/>
    <m/>
    <n v="25742739202.46389"/>
    <m/>
    <m/>
    <n v="37331581.955147654"/>
    <m/>
    <m/>
    <n v="9.2319020851945304"/>
    <m/>
    <m/>
    <n v="321.18688858231303"/>
    <m/>
    <m/>
    <n v="14.662851485415278"/>
    <m/>
    <m/>
    <m/>
    <n v="70335.889074819876"/>
    <m/>
    <m/>
    <n v="1158"/>
    <n v="1.212833980360813"/>
    <n v="151946.09"/>
    <n v="811.44218078123561"/>
    <m/>
    <m/>
    <n v="877.70535880377986"/>
    <n v="0.65038649086212985"/>
    <m/>
    <m/>
    <n v="4648998070.2914276"/>
    <m/>
    <m/>
    <m/>
    <n v="3.3173221677515019"/>
    <m/>
    <m/>
    <m/>
    <n v="3.2878229087854973"/>
    <m/>
    <m/>
    <m/>
    <m/>
    <m/>
    <n v="82095.238672933789"/>
    <m/>
  </r>
  <r>
    <x v="1152"/>
    <n v="69.650000000000006"/>
    <n v="49.83"/>
    <n v="140679.71"/>
    <n v="126166.34"/>
    <n v="192769.13"/>
    <n v="172907.33"/>
    <n v="3.4777799072793769E-5"/>
    <n v="90586.555304932815"/>
    <m/>
    <m/>
    <n v="31067284694.848259"/>
    <m/>
    <m/>
    <n v="43121639.497844234"/>
    <m/>
    <m/>
    <n v="8.7541030451033102"/>
    <m/>
    <m/>
    <n v="342.4279085300571"/>
    <m/>
    <m/>
    <n v="13.693253643091243"/>
    <m/>
    <m/>
    <m/>
    <n v="77607.650453801645"/>
    <m/>
    <m/>
    <n v="1159"/>
    <n v="1.3977523580172588"/>
    <n v="163236.54"/>
    <n v="871.66883640647472"/>
    <m/>
    <m/>
    <n v="812.48690883704398"/>
    <n v="0.60200204076830444"/>
    <m/>
    <m/>
    <n v="5610451333.8950939"/>
    <m/>
    <m/>
    <m/>
    <n v="2.9740906372965492"/>
    <m/>
    <m/>
    <m/>
    <n v="2.9477743454976353"/>
    <m/>
    <m/>
    <m/>
    <m/>
    <m/>
    <n v="90586.555304932815"/>
    <m/>
  </r>
  <r>
    <x v="1153"/>
    <n v="67.8"/>
    <n v="49.76"/>
    <n v="145463.10999999999"/>
    <n v="130451.87"/>
    <n v="195378.88"/>
    <n v="175242.17"/>
    <n v="3.4777799072793769E-5"/>
    <n v="93664.400904725655"/>
    <m/>
    <m/>
    <n v="33177482324.952423"/>
    <m/>
    <m/>
    <n v="45317200.857426979"/>
    <m/>
    <m/>
    <n v="8.6050374077423726"/>
    <m/>
    <m/>
    <n v="347.05530865601168"/>
    <m/>
    <m/>
    <n v="13.508318078369953"/>
    <m/>
    <m/>
    <m/>
    <n v="80240.975146150886"/>
    <m/>
    <m/>
    <n v="1160"/>
    <n v="1.362540192926045"/>
    <n v="164807.34"/>
    <n v="879.98805416145387"/>
    <m/>
    <m/>
    <n v="804.6684728643063"/>
    <n v="0.59615255080267715"/>
    <m/>
    <m/>
    <n v="5991393199.5895786"/>
    <m/>
    <m/>
    <m/>
    <n v="2.8729349923589695"/>
    <m/>
    <m/>
    <m/>
    <n v="2.8476401190849789"/>
    <m/>
    <m/>
    <m/>
    <m/>
    <m/>
    <n v="93664.400904725655"/>
    <m/>
  </r>
  <r>
    <x v="1154"/>
    <n v="79.13"/>
    <n v="55.3"/>
    <n v="161968.94"/>
    <n v="145249.82"/>
    <n v="210382.75"/>
    <n v="188693.57"/>
    <n v="3.4777799072793769E-5"/>
    <n v="104290.04174320347"/>
    <m/>
    <m/>
    <n v="40704105579.53141"/>
    <m/>
    <m/>
    <n v="53026322.960894987"/>
    <m/>
    <m/>
    <n v="8.11660957918488"/>
    <m/>
    <m/>
    <n v="373.69786276184141"/>
    <m/>
    <m/>
    <n v="12.471406605931904"/>
    <m/>
    <m/>
    <m/>
    <n v="89340.082630493882"/>
    <m/>
    <m/>
    <n v="1161"/>
    <n v="1.4309222423146473"/>
    <n v="176642.52"/>
    <n v="943.10829907716368"/>
    <m/>
    <m/>
    <n v="746.8834481398361"/>
    <n v="0.55328906239139297"/>
    <m/>
    <m/>
    <n v="7350425922.3243065"/>
    <m/>
    <m/>
    <m/>
    <n v="2.5469218521721473"/>
    <m/>
    <m/>
    <m/>
    <n v="2.5246093840713688"/>
    <m/>
    <m/>
    <m/>
    <m/>
    <m/>
    <n v="104290.04174320347"/>
    <m/>
  </r>
  <r>
    <x v="1155"/>
    <n v="80.06"/>
    <n v="62.84"/>
    <n v="171429.85"/>
    <n v="153718.98000000001"/>
    <n v="215735.21"/>
    <n v="193474.53"/>
    <n v="2.5028793918968617E-5"/>
    <n v="110373.7446531242"/>
    <m/>
    <m/>
    <n v="45448067196.868347"/>
    <m/>
    <m/>
    <n v="57658245.396951579"/>
    <m/>
    <m/>
    <n v="7.8789111951753972"/>
    <m/>
    <m/>
    <n v="383.17727879612085"/>
    <m/>
    <m/>
    <n v="12.154980486506153"/>
    <m/>
    <m/>
    <m/>
    <n v="94539.394216426546"/>
    <m/>
    <m/>
    <n v="1162"/>
    <n v="1.2740292807129217"/>
    <n v="180701.93"/>
    <n v="964.55582896411988"/>
    <m/>
    <m/>
    <n v="729.71936930868424"/>
    <n v="0.54042024748252016"/>
    <m/>
    <m/>
    <n v="8206766734.3906717"/>
    <m/>
    <m/>
    <m/>
    <n v="2.3980819932725721"/>
    <m/>
    <m/>
    <m/>
    <n v="2.3773898645483813"/>
    <m/>
    <m/>
    <m/>
    <m/>
    <m/>
    <n v="110373.7446531242"/>
    <m/>
  </r>
  <r>
    <x v="1156"/>
    <n v="66.959999999999994"/>
    <n v="54.38"/>
    <n v="156560.76"/>
    <n v="140382.21"/>
    <n v="199724.06"/>
    <n v="179110.65"/>
    <n v="2.5028793918968617E-5"/>
    <n v="100797.94151474691"/>
    <m/>
    <m/>
    <n v="37561094892.803139"/>
    <m/>
    <m/>
    <n v="50152848.583391935"/>
    <m/>
    <m/>
    <n v="8.2203295943162313"/>
    <m/>
    <m/>
    <n v="354.73048536547913"/>
    <m/>
    <m/>
    <n v="13.057230892264633"/>
    <m/>
    <m/>
    <m/>
    <n v="86334.077780727952"/>
    <m/>
    <m/>
    <n v="1163"/>
    <n v="1.2313350496506066"/>
    <n v="168508.77"/>
    <n v="899.40060495683269"/>
    <m/>
    <m/>
    <n v="778.95838421616122"/>
    <n v="0.57683130709717101"/>
    <m/>
    <m/>
    <n v="6782488118.6961489"/>
    <m/>
    <m/>
    <m/>
    <n v="2.6060199413370921"/>
    <m/>
    <m/>
    <m/>
    <n v="2.5836230364068524"/>
    <m/>
    <m/>
    <m/>
    <m/>
    <m/>
    <n v="100797.94151474691"/>
    <m/>
  </r>
  <r>
    <x v="1157"/>
    <n v="69.959999999999994"/>
    <n v="57.82"/>
    <n v="163875.51"/>
    <n v="146937.56"/>
    <n v="202645.01"/>
    <n v="181725.65"/>
    <n v="2.5028793918968617E-5"/>
    <n v="105504.7976092469"/>
    <m/>
    <m/>
    <n v="41068205380.092812"/>
    <m/>
    <m/>
    <n v="53663979.643607005"/>
    <m/>
    <m/>
    <n v="8.0280365866158565"/>
    <m/>
    <m/>
    <n v="359.90961708570279"/>
    <m/>
    <m/>
    <n v="12.866442598041223"/>
    <m/>
    <m/>
    <m/>
    <n v="90362.421605714888"/>
    <m/>
    <m/>
    <n v="1164"/>
    <n v="1.2099619508820476"/>
    <n v="175443.72"/>
    <n v="936.34216775681989"/>
    <m/>
    <m/>
    <n v="746.90048333290235"/>
    <n v="0.55303948188898844"/>
    <m/>
    <m/>
    <n v="7415674364.6781082"/>
    <m/>
    <m/>
    <m/>
    <n v="2.4842123687985009"/>
    <m/>
    <m/>
    <m/>
    <n v="2.4629475770486846"/>
    <m/>
    <m/>
    <m/>
    <m/>
    <m/>
    <n v="105504.7976092469"/>
    <m/>
  </r>
  <r>
    <x v="1158"/>
    <n v="62.9"/>
    <n v="53.75"/>
    <n v="161654.62"/>
    <n v="144942.54"/>
    <n v="206374.51"/>
    <n v="185065.60000000001"/>
    <n v="2.5028793918968617E-5"/>
    <n v="104072.4272700361"/>
    <m/>
    <m/>
    <n v="39952205962.335091"/>
    <m/>
    <m/>
    <n v="52569287.588222153"/>
    <m/>
    <m/>
    <n v="8.0821708697452639"/>
    <m/>
    <m/>
    <n v="366.52449400435989"/>
    <m/>
    <m/>
    <n v="12.629818215631182"/>
    <m/>
    <m/>
    <m/>
    <n v="89132.433315532224"/>
    <m/>
    <m/>
    <n v="1165"/>
    <n v="1.1702325581395348"/>
    <n v="176909.71"/>
    <n v="944.09242575373185"/>
    <m/>
    <m/>
    <n v="740.6594583502972"/>
    <n v="0.54836635279592449"/>
    <m/>
    <m/>
    <n v="7214061110.3743019"/>
    <m/>
    <m/>
    <m/>
    <n v="2.5178240703094428"/>
    <m/>
    <m/>
    <m/>
    <n v="2.496357982831551"/>
    <m/>
    <m/>
    <m/>
    <m/>
    <m/>
    <n v="104072.4272700361"/>
    <m/>
  </r>
  <r>
    <x v="1159"/>
    <n v="59.89"/>
    <n v="53.57"/>
    <n v="160827.78"/>
    <n v="144197.54999999999"/>
    <n v="207272.35"/>
    <n v="185866.1"/>
    <n v="2.5028793918968617E-5"/>
    <n v="103537.58718061255"/>
    <m/>
    <m/>
    <n v="39540707547.911591"/>
    <m/>
    <m/>
    <n v="52162228.49920547"/>
    <m/>
    <m/>
    <n v="8.102575342911722"/>
    <m/>
    <m/>
    <n v="368.11009642653437"/>
    <m/>
    <m/>
    <n v="12.575037654532441"/>
    <m/>
    <m/>
    <m/>
    <n v="88671.209988398434"/>
    <m/>
    <m/>
    <n v="1166"/>
    <n v="1.1179764793727833"/>
    <n v="179129.96"/>
    <n v="955.86632058289138"/>
    <m/>
    <m/>
    <n v="731.36404340443448"/>
    <n v="0.54143292260586862"/>
    <m/>
    <m/>
    <n v="7139661416.1154366"/>
    <m/>
    <m/>
    <m/>
    <n v="2.5306475601789846"/>
    <m/>
    <m/>
    <m/>
    <n v="2.5091590068023426"/>
    <m/>
    <m/>
    <m/>
    <m/>
    <m/>
    <n v="103537.58718061255"/>
    <m/>
  </r>
  <r>
    <x v="1160"/>
    <n v="53.68"/>
    <n v="51.2"/>
    <n v="155594.57999999999"/>
    <n v="139494.65"/>
    <n v="204919.36"/>
    <n v="183742.16"/>
    <n v="1.473220140102427E-5"/>
    <n v="100161.23440252978"/>
    <m/>
    <m/>
    <n v="36958144819.985588"/>
    <m/>
    <m/>
    <n v="49605362.578794755"/>
    <m/>
    <m/>
    <n v="8.2335884829639507"/>
    <m/>
    <m/>
    <n v="363.90462855551738"/>
    <m/>
    <m/>
    <n v="12.71788674925263"/>
    <m/>
    <m/>
    <m/>
    <n v="85770.290092326977"/>
    <m/>
    <m/>
    <n v="1167"/>
    <n v="1.0484374999999999"/>
    <n v="177613.63"/>
    <n v="947.55294375546134"/>
    <m/>
    <m/>
    <n v="737.55501916267963"/>
    <n v="0.54586087355148905"/>
    <m/>
    <m/>
    <n v="6673276824.5319815"/>
    <m/>
    <m/>
    <m/>
    <n v="2.6128177084329072"/>
    <m/>
    <m/>
    <m/>
    <n v="2.5909004895412067"/>
    <m/>
    <m/>
    <m/>
    <m/>
    <m/>
    <n v="100161.23440252978"/>
    <m/>
  </r>
  <r>
    <x v="1161"/>
    <n v="47.73"/>
    <n v="46.26"/>
    <n v="141781.15"/>
    <n v="127108.49"/>
    <n v="198021.54"/>
    <n v="177554.48"/>
    <n v="1.473220140102427E-5"/>
    <n v="91266.859865304723"/>
    <m/>
    <m/>
    <n v="30393963365.823662"/>
    <m/>
    <m/>
    <n v="42996993.994051471"/>
    <m/>
    <m/>
    <n v="8.5987426068390675"/>
    <m/>
    <m/>
    <n v="351.64660799718558"/>
    <m/>
    <m/>
    <n v="13.145880295014077"/>
    <m/>
    <m/>
    <m/>
    <n v="78151.756768560939"/>
    <m/>
    <m/>
    <n v="1168"/>
    <n v="1.0317769130998702"/>
    <n v="170976.73"/>
    <n v="912.07444928654809"/>
    <m/>
    <m/>
    <n v="765.11528526771212"/>
    <n v="0.56620441395462229"/>
    <m/>
    <m/>
    <n v="5488010237.3442688"/>
    <m/>
    <m/>
    <m/>
    <n v="2.8446853490511161"/>
    <m/>
    <m/>
    <m/>
    <n v="2.8208917532901681"/>
    <m/>
    <m/>
    <m/>
    <m/>
    <m/>
    <n v="91266.859865304723"/>
    <m/>
  </r>
  <r>
    <x v="1162"/>
    <n v="54.56"/>
    <n v="49.72"/>
    <n v="151032.98000000001"/>
    <n v="135400.99"/>
    <n v="209695.28"/>
    <n v="188019.04"/>
    <n v="1.473220140102427E-5"/>
    <n v="97220.044485664534"/>
    <m/>
    <m/>
    <n v="34358692967.918308"/>
    <m/>
    <m/>
    <n v="47203059.721791796"/>
    <m/>
    <m/>
    <n v="8.3178775503773004"/>
    <m/>
    <m/>
    <n v="372.3677530964269"/>
    <m/>
    <m/>
    <n v="12.370823899863209"/>
    <m/>
    <m/>
    <m/>
    <n v="83247.439262537664"/>
    <m/>
    <m/>
    <n v="1169"/>
    <n v="1.097345132743363"/>
    <n v="181441.46"/>
    <n v="967.82291971630752"/>
    <m/>
    <m/>
    <n v="718.28596013557535"/>
    <n v="0.53149915617123455"/>
    <m/>
    <m/>
    <n v="6203871745.4018211"/>
    <m/>
    <m/>
    <m/>
    <n v="2.6589755239383797"/>
    <m/>
    <m/>
    <m/>
    <n v="2.6367993790898736"/>
    <m/>
    <m/>
    <m/>
    <m/>
    <m/>
    <n v="97220.044485664534"/>
    <m/>
  </r>
  <r>
    <x v="1163"/>
    <n v="63.68"/>
    <n v="56.14"/>
    <n v="168798.94"/>
    <n v="151326.17000000001"/>
    <n v="219613.97"/>
    <n v="196909.66"/>
    <n v="1.473220140102427E-5"/>
    <n v="108653.35707518879"/>
    <m/>
    <m/>
    <n v="42439591226.594055"/>
    <m/>
    <m/>
    <n v="55528866.325808696"/>
    <m/>
    <m/>
    <n v="7.8283702935923891"/>
    <m/>
    <m/>
    <n v="389.97142205132417"/>
    <m/>
    <m/>
    <n v="11.785598016821828"/>
    <m/>
    <m/>
    <m/>
    <n v="93035.338464697488"/>
    <m/>
    <m/>
    <n v="1170"/>
    <n v="1.1343070894193088"/>
    <n v="192719.02"/>
    <n v="1027.8980388276632"/>
    <m/>
    <m/>
    <n v="673.64063479159631"/>
    <n v="0.49841638100626423"/>
    <m/>
    <m/>
    <n v="7662949574.7928314"/>
    <m/>
    <m/>
    <m/>
    <n v="2.3461309868291114"/>
    <m/>
    <m/>
    <m/>
    <n v="2.326620586983005"/>
    <m/>
    <m/>
    <m/>
    <m/>
    <m/>
    <n v="108653.35707518879"/>
    <m/>
  </r>
  <r>
    <x v="1164"/>
    <n v="56.1"/>
    <n v="52.61"/>
    <n v="164349.04"/>
    <n v="147334.66"/>
    <n v="219748.45"/>
    <n v="197027.33"/>
    <n v="1.473220140102427E-5"/>
    <n v="105786.4433804928"/>
    <m/>
    <m/>
    <n v="40199519417.165184"/>
    <m/>
    <m/>
    <n v="53330052.975859635"/>
    <m/>
    <m/>
    <n v="7.9312556754811938"/>
    <m/>
    <m/>
    <n v="390.20070524543672"/>
    <m/>
    <m/>
    <n v="11.778293014599587"/>
    <m/>
    <m/>
    <m/>
    <n v="90578.19975345135"/>
    <m/>
    <m/>
    <n v="1171"/>
    <n v="1.066337198251283"/>
    <n v="190570.01"/>
    <n v="1016.3565811408788"/>
    <m/>
    <m/>
    <n v="681.15240223714216"/>
    <n v="0.5039264486139492"/>
    <m/>
    <m/>
    <n v="7258455789.3114777"/>
    <m/>
    <m/>
    <m/>
    <n v="2.4079024137036407"/>
    <m/>
    <m/>
    <m/>
    <n v="2.3879364022142648"/>
    <m/>
    <m/>
    <m/>
    <m/>
    <m/>
    <n v="105786.4433804928"/>
    <m/>
  </r>
  <r>
    <x v="1165"/>
    <n v="59.98"/>
    <n v="54.05"/>
    <n v="167666.99"/>
    <n v="150302.6"/>
    <n v="220707.64"/>
    <n v="197878.64"/>
    <n v="9.8655869131825114E-6"/>
    <n v="107914.21179013127"/>
    <m/>
    <m/>
    <n v="41814660868.225517"/>
    <m/>
    <m/>
    <n v="54935936.303928122"/>
    <m/>
    <m/>
    <n v="7.8503065175821538"/>
    <m/>
    <m/>
    <n v="391.87524270333751"/>
    <m/>
    <m/>
    <n v="11.726447565477155"/>
    <m/>
    <m/>
    <m/>
    <n v="92393.161281570472"/>
    <m/>
    <m/>
    <n v="1172"/>
    <n v="1.1097132284921369"/>
    <n v="192941.06"/>
    <n v="1028.7609506809558"/>
    <m/>
    <m/>
    <n v="672.6775829131343"/>
    <n v="0.497515142129133"/>
    <m/>
    <m/>
    <n v="7550124134.089447"/>
    <m/>
    <m/>
    <m/>
    <n v="2.3590674734038299"/>
    <m/>
    <m/>
    <m/>
    <n v="2.3396771060541082"/>
    <m/>
    <m/>
    <m/>
    <m/>
    <m/>
    <n v="107914.21179013127"/>
    <m/>
  </r>
  <r>
    <x v="1166"/>
    <n v="61.44"/>
    <n v="55.63"/>
    <n v="172582.97"/>
    <n v="154707.97"/>
    <n v="224376.61"/>
    <n v="201166.15"/>
    <n v="9.8655869131825114E-6"/>
    <n v="111075.53760411681"/>
    <m/>
    <m/>
    <n v="44264272380.194359"/>
    <m/>
    <m/>
    <n v="57349262.522129245"/>
    <m/>
    <m/>
    <n v="7.7349105786831664"/>
    <m/>
    <m/>
    <n v="398.37993153163399"/>
    <m/>
    <m/>
    <n v="11.531314329357141"/>
    <m/>
    <m/>
    <m/>
    <n v="95097.889620258706"/>
    <m/>
    <m/>
    <n v="1173"/>
    <n v="1.1044400503325542"/>
    <n v="196849.02"/>
    <n v="1049.5162226510122"/>
    <m/>
    <m/>
    <n v="659.0527117378582"/>
    <n v="0.48739192419430233"/>
    <m/>
    <m/>
    <n v="7992443147.1374846"/>
    <m/>
    <m/>
    <m/>
    <n v="2.2898165393392254"/>
    <m/>
    <m/>
    <m/>
    <n v="2.2710395638299046"/>
    <m/>
    <m/>
    <m/>
    <m/>
    <m/>
    <n v="111075.53760411681"/>
    <m/>
  </r>
  <r>
    <x v="1167"/>
    <n v="66.459999999999994"/>
    <n v="59.1"/>
    <n v="185913.64"/>
    <n v="166656.41"/>
    <n v="230769.51"/>
    <n v="206895.75"/>
    <n v="9.8655869131825114E-6"/>
    <n v="119652.3271052442"/>
    <m/>
    <m/>
    <n v="51099722517.308891"/>
    <m/>
    <m/>
    <n v="63990922.346970722"/>
    <m/>
    <m/>
    <n v="7.4358822624874472"/>
    <m/>
    <m/>
    <n v="409.72051372224905"/>
    <m/>
    <m/>
    <n v="11.202576423321437"/>
    <m/>
    <m/>
    <m/>
    <n v="102438.93910703436"/>
    <m/>
    <m/>
    <n v="1174"/>
    <n v="1.1245346869712352"/>
    <n v="203462.22"/>
    <n v="1084.6903233623686"/>
    <m/>
    <m/>
    <n v="636.91164447084918"/>
    <n v="0.4709732010308646"/>
    <m/>
    <m/>
    <n v="9226680467.7257118"/>
    <m/>
    <m/>
    <m/>
    <n v="2.112870511988993"/>
    <m/>
    <m/>
    <m/>
    <n v="2.0955853009254879"/>
    <m/>
    <m/>
    <m/>
    <m/>
    <m/>
    <n v="119652.3271052442"/>
    <m/>
  </r>
  <r>
    <x v="1168"/>
    <n v="59.83"/>
    <n v="54.1"/>
    <n v="173493.78"/>
    <n v="155521.37"/>
    <n v="224950.64"/>
    <n v="201676.81"/>
    <n v="9.8655869131825114E-6"/>
    <n v="111656.29557102888"/>
    <m/>
    <m/>
    <n v="44269768303.433594"/>
    <m/>
    <m/>
    <n v="57575714.066646494"/>
    <m/>
    <m/>
    <n v="7.6839467168369726"/>
    <m/>
    <m/>
    <n v="399.37964259603189"/>
    <m/>
    <m/>
    <n v="11.484849641188941"/>
    <m/>
    <m/>
    <m/>
    <n v="95591.214889148017"/>
    <m/>
    <m/>
    <n v="1175"/>
    <n v="1.1059149722735675"/>
    <n v="198878.47"/>
    <n v="1060.1708165895554"/>
    <m/>
    <m/>
    <n v="651.26046928138783"/>
    <n v="0.48153798822662308"/>
    <m/>
    <m/>
    <n v="7993461741.330265"/>
    <m/>
    <m/>
    <m/>
    <n v="2.2539356028780246"/>
    <m/>
    <m/>
    <m/>
    <n v="2.2355398432724609"/>
    <m/>
    <m/>
    <m/>
    <m/>
    <m/>
    <n v="111656.29557102888"/>
    <m/>
  </r>
  <r>
    <x v="1169"/>
    <n v="66.31"/>
    <n v="59.29"/>
    <n v="186620.68"/>
    <n v="167286.91"/>
    <n v="232824.11"/>
    <n v="208733.68"/>
    <n v="9.8655869131825114E-6"/>
    <n v="120101.51439641071"/>
    <m/>
    <m/>
    <n v="50966181368.513664"/>
    <m/>
    <m/>
    <n v="64107151.274128824"/>
    <m/>
    <m/>
    <n v="7.3929586091120836"/>
    <m/>
    <m/>
    <n v="413.34820176080905"/>
    <m/>
    <m/>
    <n v="11.08268287453766"/>
    <m/>
    <m/>
    <m/>
    <n v="102819.31949084671"/>
    <m/>
    <m/>
    <n v="1176"/>
    <n v="1.1184010794400405"/>
    <n v="207470.5"/>
    <n v="1105.8863983597873"/>
    <m/>
    <m/>
    <n v="623.12444485461219"/>
    <n v="0.46069070959926439"/>
    <m/>
    <m/>
    <n v="9202598187.2384472"/>
    <m/>
    <m/>
    <m/>
    <n v="2.0833232898106635"/>
    <m/>
    <m/>
    <m/>
    <n v="2.0663602039549738"/>
    <m/>
    <m/>
    <m/>
    <m/>
    <m/>
    <n v="120101.51439641071"/>
    <m/>
  </r>
  <r>
    <x v="1170"/>
    <n v="69.150000000000006"/>
    <n v="62.51"/>
    <n v="196809.13"/>
    <n v="176414.89"/>
    <n v="238796.07"/>
    <n v="214081.54"/>
    <n v="4.1674654807088984E-6"/>
    <n v="126649.12341979853"/>
    <m/>
    <m/>
    <n v="56521143195.133461"/>
    <m/>
    <m/>
    <n v="69347132.770275295"/>
    <m/>
    <m/>
    <n v="7.190285675050923"/>
    <m/>
    <m/>
    <n v="423.9196099235748"/>
    <m/>
    <m/>
    <n v="10.797675892993631"/>
    <m/>
    <m/>
    <m/>
    <n v="108418.29625708499"/>
    <m/>
    <m/>
    <n v="1177"/>
    <n v="1.1062230043193091"/>
    <n v="213284.82"/>
    <n v="1136.6123582599998"/>
    <m/>
    <m/>
    <n v="605.66150471513663"/>
    <n v="0.44765261379221599"/>
    <m/>
    <m/>
    <n v="10205842561.614418"/>
    <m/>
    <m/>
    <m/>
    <n v="1.9693719329993511"/>
    <m/>
    <m/>
    <m/>
    <n v="1.9534506874514945"/>
    <m/>
    <m/>
    <m/>
    <m/>
    <m/>
    <n v="126649.12341979853"/>
    <m/>
  </r>
  <r>
    <x v="1171"/>
    <n v="67.64"/>
    <n v="61.39"/>
    <n v="200073.65"/>
    <n v="179340.39"/>
    <n v="243150.98"/>
    <n v="217984.84"/>
    <n v="4.1674654807088984E-6"/>
    <n v="128746.74326905071"/>
    <m/>
    <m/>
    <n v="58393334597.36879"/>
    <m/>
    <m/>
    <n v="71069719.995823488"/>
    <m/>
    <m/>
    <n v="7.1303448340638855"/>
    <m/>
    <m/>
    <n v="431.64008194401589"/>
    <m/>
    <m/>
    <n v="10.600456419620643"/>
    <m/>
    <m/>
    <m/>
    <n v="110212.36147293118"/>
    <m/>
    <m/>
    <n v="1178"/>
    <n v="1.1018081120703698"/>
    <n v="218008.38"/>
    <n v="1161.6938835421192"/>
    <m/>
    <m/>
    <n v="592.24808665185287"/>
    <n v="0.43769707977634331"/>
    <m/>
    <m/>
    <n v="10543975580.95335"/>
    <m/>
    <m/>
    <m/>
    <n v="1.9366235025200607"/>
    <m/>
    <m/>
    <m/>
    <n v="1.9209934363258454"/>
    <m/>
    <m/>
    <m/>
    <m/>
    <m/>
    <n v="128746.74326905071"/>
    <m/>
  </r>
  <r>
    <x v="1172"/>
    <n v="74.260000000000005"/>
    <n v="66.489999999999995"/>
    <n v="219666.27"/>
    <n v="196901.91"/>
    <n v="259030.46"/>
    <n v="232219.88"/>
    <n v="4.1674654807088984E-6"/>
    <n v="141351.08381002067"/>
    <m/>
    <m/>
    <n v="69826551053.020386"/>
    <m/>
    <m/>
    <n v="81505996.30528672"/>
    <m/>
    <m/>
    <n v="6.7809264832800471"/>
    <m/>
    <m/>
    <n v="459.81802213944422"/>
    <m/>
    <m/>
    <n v="9.9078908053568551"/>
    <m/>
    <m/>
    <m/>
    <n v="121000.44988593891"/>
    <m/>
    <m/>
    <n v="1179"/>
    <n v="1.1168596781470899"/>
    <n v="233831.95"/>
    <n v="1245.9151146192726"/>
    <m/>
    <m/>
    <n v="549.26130304059143"/>
    <n v="0.40588949839724653"/>
    <m/>
    <m/>
    <n v="12608542706.473274"/>
    <m/>
    <m/>
    <m/>
    <n v="1.7469024661793036"/>
    <m/>
    <m/>
    <m/>
    <n v="1.7328274355533198"/>
    <m/>
    <m/>
    <m/>
    <m/>
    <m/>
    <n v="141351.08381002067"/>
    <m/>
  </r>
  <r>
    <x v="1173"/>
    <n v="80.86"/>
    <n v="69.239999999999995"/>
    <n v="231276.11"/>
    <n v="207307.79"/>
    <n v="271797.43"/>
    <n v="243664.45"/>
    <n v="4.1674654807088984E-6"/>
    <n v="148818.16713012455"/>
    <m/>
    <m/>
    <n v="77203775348.432205"/>
    <m/>
    <m/>
    <n v="87964180.152708262"/>
    <m/>
    <m/>
    <n v="6.6014487113936555"/>
    <m/>
    <m/>
    <n v="482.4695493035963"/>
    <m/>
    <m/>
    <n v="9.4192877694083457"/>
    <m/>
    <m/>
    <m/>
    <n v="127390.64485809149"/>
    <m/>
    <m/>
    <n v="1180"/>
    <n v="1.1678220681686886"/>
    <n v="247133.31"/>
    <n v="1316.6852698769662"/>
    <m/>
    <m/>
    <n v="518.01697425741202"/>
    <n v="0.38276448278016595"/>
    <m/>
    <m/>
    <n v="13940746443.152346"/>
    <m/>
    <m/>
    <m/>
    <n v="1.6545050321826427"/>
    <m/>
    <m/>
    <m/>
    <n v="1.6411970381207563"/>
    <m/>
    <m/>
    <m/>
    <m/>
    <m/>
    <n v="148818.16713012455"/>
    <m/>
  </r>
  <r>
    <x v="1174"/>
    <n v="72.67"/>
    <n v="64.349999999999994"/>
    <n v="219320.06"/>
    <n v="196589.94"/>
    <n v="264156.84000000003"/>
    <n v="236813.7"/>
    <n v="4.1674654807088984E-6"/>
    <n v="141121.42189545356"/>
    <m/>
    <m/>
    <n v="69218036540.217697"/>
    <m/>
    <m/>
    <n v="81139799.876457945"/>
    <m/>
    <m/>
    <n v="6.7717906179030436"/>
    <m/>
    <m/>
    <n v="468.89525008784"/>
    <m/>
    <m/>
    <n v="9.6837980166257527"/>
    <m/>
    <m/>
    <m/>
    <n v="120800.31377086026"/>
    <m/>
    <m/>
    <n v="1181"/>
    <n v="1.1292929292929295"/>
    <n v="239937.68"/>
    <n v="1278.2483309527563"/>
    <m/>
    <m/>
    <n v="533.09975885037466"/>
    <n v="0.39387186255898654"/>
    <m/>
    <m/>
    <n v="12498847041.89863"/>
    <m/>
    <m/>
    <m/>
    <n v="1.7399621965814946"/>
    <m/>
    <m/>
    <m/>
    <n v="1.7259905730842646"/>
    <m/>
    <m/>
    <m/>
    <m/>
    <m/>
    <n v="141121.42189545356"/>
    <m/>
  </r>
  <r>
    <x v="1175"/>
    <n v="64.7"/>
    <n v="59.5"/>
    <n v="205420.97"/>
    <n v="184128.88"/>
    <n v="252331.48"/>
    <n v="226209.44"/>
    <n v="4.1674654807088984E-6"/>
    <n v="132168.38823655937"/>
    <m/>
    <m/>
    <n v="60435679434.09729"/>
    <m/>
    <m/>
    <n v="73417679.887871459"/>
    <m/>
    <m/>
    <n v="6.9854617221797026"/>
    <m/>
    <m/>
    <n v="447.87171764589391"/>
    <m/>
    <m/>
    <n v="10.116431868747057"/>
    <m/>
    <m/>
    <m/>
    <n v="113131.42508118645"/>
    <m/>
    <m/>
    <n v="1182"/>
    <n v="1.0873949579831934"/>
    <n v="228208.25"/>
    <n v="1215.4759881196187"/>
    <m/>
    <m/>
    <n v="559.16051056078686"/>
    <n v="0.41300893893675916"/>
    <m/>
    <m/>
    <n v="10913238567.173895"/>
    <m/>
    <m/>
    <m/>
    <n v="1.8499930131851672"/>
    <m/>
    <m/>
    <m/>
    <n v="1.8352135993183432"/>
    <m/>
    <m/>
    <m/>
    <m/>
    <m/>
    <n v="132168.38823655937"/>
    <m/>
  </r>
  <r>
    <x v="1176"/>
    <n v="60.9"/>
    <n v="57.99"/>
    <n v="200163.56"/>
    <n v="179415.64"/>
    <n v="246976.67"/>
    <n v="221408.03"/>
    <n v="4.1674654807088984E-6"/>
    <n v="128782.61666553689"/>
    <m/>
    <m/>
    <n v="57339320984.40049"/>
    <m/>
    <m/>
    <n v="70596336.621842384"/>
    <m/>
    <m/>
    <n v="7.0745470965042321"/>
    <m/>
    <m/>
    <n v="438.35659447389287"/>
    <m/>
    <m/>
    <n v="10.330819205270789"/>
    <m/>
    <m/>
    <m/>
    <n v="110231.69945110285"/>
    <m/>
    <m/>
    <n v="1183"/>
    <n v="1.0501810657009829"/>
    <n v="222234.1"/>
    <n v="1183.564225715565"/>
    <m/>
    <m/>
    <n v="573.79849478864321"/>
    <n v="0.42378071813874646"/>
    <m/>
    <m/>
    <n v="10354186267.22385"/>
    <m/>
    <m/>
    <m/>
    <n v="1.8972598496860804"/>
    <m/>
    <m/>
    <m/>
    <n v="1.8821287180353097"/>
    <m/>
    <m/>
    <m/>
    <m/>
    <m/>
    <n v="128782.61666553689"/>
    <m/>
  </r>
  <r>
    <x v="1177"/>
    <n v="54.92"/>
    <n v="53.73"/>
    <n v="187969.05"/>
    <n v="168484.41"/>
    <n v="238798.62"/>
    <n v="214075.71"/>
    <n v="4.1674654807088984E-6"/>
    <n v="120933.87954678522"/>
    <m/>
    <m/>
    <n v="50350246071.236237"/>
    <m/>
    <m/>
    <n v="64142356.295250557"/>
    <m/>
    <m/>
    <n v="7.2897324848584253"/>
    <m/>
    <m/>
    <n v="423.83111482813047"/>
    <m/>
    <m/>
    <n v="10.672592350978208"/>
    <m/>
    <m/>
    <m/>
    <n v="103512.02002616864"/>
    <m/>
    <m/>
    <n v="1184"/>
    <n v="1.0221477759166202"/>
    <n v="213577.74"/>
    <n v="1137.3737631832589"/>
    <m/>
    <m/>
    <n v="596.14882868586528"/>
    <n v="0.44024589204738512"/>
    <m/>
    <m/>
    <n v="9092183930.8968391"/>
    <m/>
    <m/>
    <m/>
    <n v="2.012760168862028"/>
    <m/>
    <m/>
    <m/>
    <n v="1.9967353616845065"/>
    <m/>
    <m/>
    <m/>
    <m/>
    <m/>
    <n v="120933.87954678522"/>
    <m/>
  </r>
  <r>
    <x v="1178"/>
    <n v="55.28"/>
    <n v="54.18"/>
    <n v="187761.23"/>
    <n v="168296.72"/>
    <n v="238569.81"/>
    <n v="213868.81"/>
    <n v="4.1674654807088984E-6"/>
    <n v="120794.28313188943"/>
    <m/>
    <m/>
    <n v="50233943442.49334"/>
    <m/>
    <m/>
    <n v="64030859.627600752"/>
    <m/>
    <m/>
    <n v="7.2931334066322764"/>
    <m/>
    <m/>
    <n v="423.404363021736"/>
    <m/>
    <m/>
    <n v="10.682206013757483"/>
    <m/>
    <m/>
    <m/>
    <n v="103389.49890556358"/>
    <m/>
    <m/>
    <n v="1185"/>
    <n v="1.0203026947212994"/>
    <n v="212990.3"/>
    <n v="1134.0683245047344"/>
    <m/>
    <m/>
    <n v="597.78852048110218"/>
    <n v="0.44137308548400928"/>
    <m/>
    <m/>
    <n v="9071315308.6145687"/>
    <m/>
    <m/>
    <m/>
    <n v="2.0148146697056943"/>
    <m/>
    <m/>
    <m/>
    <n v="1.9988285006195452"/>
    <m/>
    <m/>
    <m/>
    <m/>
    <m/>
    <n v="120794.28313188943"/>
    <m/>
  </r>
  <r>
    <x v="1179"/>
    <n v="68.510000000000005"/>
    <n v="62.39"/>
    <n v="211729.27"/>
    <n v="189777.98"/>
    <n v="263711.40999999997"/>
    <n v="236404.63"/>
    <n v="1.3889776309117252E-6"/>
    <n v="136203.91469742122"/>
    <m/>
    <m/>
    <n v="63049296399.029709"/>
    <m/>
    <m/>
    <n v="76282419.555906847"/>
    <m/>
    <m/>
    <n v="6.8267626168385327"/>
    <m/>
    <m/>
    <n v="467.99045536321233"/>
    <m/>
    <m/>
    <n v="9.555578284223289"/>
    <m/>
    <m/>
    <m/>
    <n v="116573.85872661174"/>
    <m/>
    <m/>
    <n v="1186"/>
    <n v="1.0980926430517712"/>
    <n v="235293.81"/>
    <n v="1252.5300709536468"/>
    <m/>
    <m/>
    <n v="535.19044796589617"/>
    <n v="0.39504185997806296"/>
    <m/>
    <m/>
    <n v="11385875163.49522"/>
    <m/>
    <m/>
    <m/>
    <n v="1.7573997442336915"/>
    <m/>
    <m/>
    <m/>
    <n v="1.7435279415238454"/>
    <m/>
    <m/>
    <m/>
    <m/>
    <m/>
    <n v="136203.91469742122"/>
    <m/>
  </r>
  <r>
    <x v="1180"/>
    <n v="62.98"/>
    <n v="59.65"/>
    <n v="204963.46"/>
    <n v="183713.36"/>
    <n v="260772.51"/>
    <n v="233769.71"/>
    <n v="1.3889776309117252E-6"/>
    <n v="131848.30283639979"/>
    <m/>
    <m/>
    <n v="59017053985.052605"/>
    <m/>
    <m/>
    <n v="72623405.522801444"/>
    <m/>
    <m/>
    <n v="6.935528438514023"/>
    <m/>
    <m/>
    <n v="462.76370807965441"/>
    <m/>
    <m/>
    <n v="9.6617389559044682"/>
    <m/>
    <m/>
    <m/>
    <n v="112844.64403718995"/>
    <m/>
    <m/>
    <n v="1187"/>
    <n v="1.0558256496227996"/>
    <n v="233442.5"/>
    <n v="1242.5780361312891"/>
    <m/>
    <m/>
    <n v="539.40136804162512"/>
    <n v="0.3981123376157481"/>
    <m/>
    <m/>
    <n v="10657812960.345194"/>
    <m/>
    <m/>
    <m/>
    <n v="1.8134754366153483"/>
    <m/>
    <m/>
    <m/>
    <n v="1.7991807599790846"/>
    <m/>
    <m/>
    <m/>
    <m/>
    <m/>
    <n v="131848.30283639979"/>
    <m/>
  </r>
  <r>
    <x v="1181"/>
    <n v="60.72"/>
    <n v="58.5"/>
    <n v="204428.97"/>
    <n v="183234.03"/>
    <n v="259271.81"/>
    <n v="232424.08"/>
    <n v="1.3889776309117252E-6"/>
    <n v="131501.27110469056"/>
    <m/>
    <m/>
    <n v="58706516536.044548"/>
    <m/>
    <m/>
    <n v="72336743.141459748"/>
    <m/>
    <m/>
    <n v="6.9442623147849192"/>
    <m/>
    <m/>
    <n v="460.08936531603445"/>
    <m/>
    <m/>
    <n v="9.7170081440746561"/>
    <m/>
    <m/>
    <m/>
    <n v="112546.29487654622"/>
    <m/>
    <m/>
    <n v="1188"/>
    <n v="1.0379487179487179"/>
    <n v="231381.44"/>
    <n v="1231.511168449952"/>
    <m/>
    <m/>
    <n v="544.16373386454029"/>
    <n v="0.40158919284460431"/>
    <m/>
    <m/>
    <n v="10601840678.314552"/>
    <m/>
    <m/>
    <m/>
    <n v="1.8181223260399426"/>
    <m/>
    <m/>
    <m/>
    <n v="1.803810823383168"/>
    <m/>
    <m/>
    <m/>
    <m/>
    <m/>
    <n v="131501.27110469056"/>
    <m/>
  </r>
  <r>
    <x v="1182"/>
    <n v="63.64"/>
    <n v="61.29"/>
    <n v="213764.92"/>
    <n v="191601.79"/>
    <n v="268046.63"/>
    <n v="240289.94"/>
    <n v="1.3889776309117252E-6"/>
    <n v="137503.37472682251"/>
    <m/>
    <m/>
    <n v="64065617665.395508"/>
    <m/>
    <m/>
    <n v="77289248.426157877"/>
    <m/>
    <m/>
    <n v="6.7853935314850782"/>
    <m/>
    <m/>
    <n v="475.64907561379067"/>
    <m/>
    <m/>
    <n v="9.3878240928664951"/>
    <m/>
    <m/>
    <m/>
    <n v="117681.85049562743"/>
    <m/>
    <m/>
    <n v="1189"/>
    <n v="1.0383423070647742"/>
    <n v="242176.09"/>
    <n v="1288.8642759497368"/>
    <m/>
    <m/>
    <n v="518.77683572024284"/>
    <n v="0.38281753951395187"/>
    <m/>
    <m/>
    <n v="11569760633.390497"/>
    <m/>
    <m/>
    <m/>
    <n v="1.7350132065549964"/>
    <m/>
    <m/>
    <m/>
    <n v="1.7213748022730062"/>
    <m/>
    <m/>
    <m/>
    <m/>
    <m/>
    <n v="137503.37472682251"/>
    <m/>
  </r>
  <r>
    <x v="1183"/>
    <n v="59.93"/>
    <n v="58.06"/>
    <n v="208614.92"/>
    <n v="186985.48"/>
    <n v="266362.5"/>
    <n v="238779.87"/>
    <n v="1.3889776309117252E-6"/>
    <n v="134187.38710575103"/>
    <m/>
    <m/>
    <n v="60975847798.597313"/>
    <m/>
    <m/>
    <n v="74493514.130486503"/>
    <m/>
    <m/>
    <n v="6.8668241937878536"/>
    <m/>
    <m/>
    <n v="472.64905970263715"/>
    <m/>
    <m/>
    <n v="9.4464843366486679"/>
    <m/>
    <m/>
    <m/>
    <n v="114842.50801755642"/>
    <m/>
    <m/>
    <n v="1190"/>
    <n v="1.0322080606269377"/>
    <n v="239297.22"/>
    <n v="1273.4434516412507"/>
    <m/>
    <m/>
    <n v="524.94379906104962"/>
    <n v="0.38733156535887936"/>
    <m/>
    <m/>
    <n v="11011883243.84062"/>
    <m/>
    <m/>
    <m/>
    <n v="1.7767325592793455"/>
    <m/>
    <m/>
    <m/>
    <n v="1.7627855646006125"/>
    <m/>
    <m/>
    <m/>
    <m/>
    <m/>
    <n v="134187.38710575103"/>
    <m/>
  </r>
  <r>
    <x v="1184"/>
    <n v="58.49"/>
    <n v="56.6"/>
    <n v="199732.94"/>
    <n v="179023.61"/>
    <n v="264741.02"/>
    <n v="237325.3"/>
    <n v="1.3888977634657351E-7"/>
    <n v="128464.83284576972"/>
    <m/>
    <m/>
    <n v="55775584641.996223"/>
    <m/>
    <m/>
    <n v="69728546.749531627"/>
    <m/>
    <m/>
    <n v="7.012068362091072"/>
    <m/>
    <m/>
    <n v="469.73744830967996"/>
    <m/>
    <m/>
    <n v="9.5029787163340842"/>
    <m/>
    <m/>
    <m/>
    <n v="109940.99657754249"/>
    <m/>
    <m/>
    <n v="1191"/>
    <n v="1.0333922261484099"/>
    <n v="236358.83"/>
    <n v="1257.5119093408991"/>
    <m/>
    <m/>
    <n v="531.38971435301585"/>
    <n v="0.39197621312497893"/>
    <m/>
    <m/>
    <n v="10073089521.45862"/>
    <m/>
    <m/>
    <m/>
    <n v="1.852127285698421"/>
    <m/>
    <m/>
    <m/>
    <n v="1.8376489802450009"/>
    <m/>
    <m/>
    <m/>
    <m/>
    <m/>
    <n v="128464.83284576972"/>
    <m/>
  </r>
  <r>
    <x v="1185"/>
    <n v="58.91"/>
    <n v="57.77"/>
    <n v="202812.5"/>
    <n v="181783.84"/>
    <n v="271542.05"/>
    <n v="243422"/>
    <n v="1.3888977634657351E-7"/>
    <n v="130442.37277806389"/>
    <m/>
    <m/>
    <n v="57492916848.507019"/>
    <m/>
    <m/>
    <n v="71338780.445503905"/>
    <m/>
    <m/>
    <n v="6.9576969255102776"/>
    <m/>
    <m/>
    <n v="481.7929592772922"/>
    <m/>
    <m/>
    <n v="9.258513514413659"/>
    <m/>
    <m/>
    <m/>
    <n v="111632.20167618316"/>
    <m/>
    <m/>
    <n v="1192"/>
    <n v="1.0197334256534532"/>
    <n v="240664.21"/>
    <n v="1280.3180637683652"/>
    <m/>
    <m/>
    <n v="521.71021708870296"/>
    <n v="0.38479971371404453"/>
    <m/>
    <m/>
    <n v="10383358342.54265"/>
    <m/>
    <m/>
    <m/>
    <n v="1.8234857987610524"/>
    <m/>
    <m/>
    <m/>
    <n v="1.8092489882106753"/>
    <m/>
    <m/>
    <m/>
    <m/>
    <m/>
    <n v="130442.37277806389"/>
    <m/>
  </r>
  <r>
    <x v="1186"/>
    <n v="55.73"/>
    <n v="56.16"/>
    <n v="199194.85"/>
    <n v="178541.26"/>
    <n v="268508.39"/>
    <n v="240702.46"/>
    <n v="1.3888977634657351E-7"/>
    <n v="128112.49459546655"/>
    <m/>
    <m/>
    <n v="55439351662.469086"/>
    <m/>
    <m/>
    <n v="69427676.174375698"/>
    <m/>
    <m/>
    <n v="7.0194337595533014"/>
    <m/>
    <m/>
    <n v="476.39876556287527"/>
    <m/>
    <m/>
    <n v="9.3616057825766781"/>
    <m/>
    <m/>
    <m/>
    <n v="109637.13303940954"/>
    <m/>
    <m/>
    <n v="1193"/>
    <n v="0.9923433048433048"/>
    <n v="238650.96"/>
    <n v="1269.5085699593726"/>
    <m/>
    <m/>
    <n v="526.07452657432964"/>
    <n v="0.38798193138211406"/>
    <m/>
    <m/>
    <n v="10012593383.099617"/>
    <m/>
    <m/>
    <m/>
    <n v="1.855925890160439"/>
    <m/>
    <m/>
    <m/>
    <n v="1.8414537187663509"/>
    <m/>
    <m/>
    <m/>
    <m/>
    <m/>
    <n v="128112.49459546655"/>
    <m/>
  </r>
  <r>
    <x v="1187"/>
    <n v="55.78"/>
    <n v="56.09"/>
    <n v="201575.29"/>
    <n v="180674.86"/>
    <n v="271938.94"/>
    <n v="243777.72"/>
    <n v="1.3888977634657351E-7"/>
    <n v="129640.31731729281"/>
    <m/>
    <m/>
    <n v="56761813827.963326"/>
    <m/>
    <m/>
    <n v="70669804.346012861"/>
    <m/>
    <m/>
    <n v="6.9771765940410155"/>
    <m/>
    <m/>
    <n v="482.47362550023308"/>
    <m/>
    <m/>
    <n v="9.2416595987060184"/>
    <m/>
    <m/>
    <m/>
    <n v="110943.44821279675"/>
    <m/>
    <m/>
    <n v="1194"/>
    <n v="0.99447316812265996"/>
    <n v="241898.86"/>
    <n v="1286.6853641158348"/>
    <m/>
    <m/>
    <n v="518.91495992158809"/>
    <n v="0.38266544616547382"/>
    <m/>
    <m/>
    <n v="10251552472.765265"/>
    <m/>
    <m/>
    <m/>
    <n v="1.8336618363215444"/>
    <m/>
    <m/>
    <m/>
    <n v="1.8193809754207499"/>
    <m/>
    <m/>
    <m/>
    <m/>
    <m/>
    <n v="129640.31731729281"/>
    <m/>
  </r>
  <r>
    <x v="1188"/>
    <n v="54.28"/>
    <n v="55.14"/>
    <n v="198658.11"/>
    <n v="178060.12"/>
    <n v="268513.5"/>
    <n v="240706.97"/>
    <n v="1.3888977634657351E-7"/>
    <n v="127761.05861665154"/>
    <m/>
    <m/>
    <n v="55116407432.039116"/>
    <m/>
    <m/>
    <n v="69133366.577722162"/>
    <m/>
    <m/>
    <n v="7.0273460142078985"/>
    <m/>
    <m/>
    <n v="476.38459918141984"/>
    <m/>
    <m/>
    <n v="9.3577274928448642"/>
    <m/>
    <m/>
    <m/>
    <n v="109334.0543177732"/>
    <m/>
    <m/>
    <n v="1195"/>
    <n v="0.98440333696046434"/>
    <n v="239478.52"/>
    <n v="1273.711860256624"/>
    <m/>
    <m/>
    <n v="524.10700850791306"/>
    <n v="0.38645760090226727"/>
    <m/>
    <m/>
    <n v="9954494550.2582035"/>
    <m/>
    <m/>
    <m/>
    <n v="1.8601120872847825"/>
    <m/>
    <m/>
    <m/>
    <n v="1.845643182416582"/>
    <m/>
    <m/>
    <m/>
    <m/>
    <m/>
    <n v="127761.05861665154"/>
    <m/>
  </r>
  <r>
    <x v="1189"/>
    <n v="56.76"/>
    <n v="56.41"/>
    <n v="200328.1"/>
    <n v="179556.89"/>
    <n v="266889.42"/>
    <n v="239250.97"/>
    <n v="1.3889776309117252E-6"/>
    <n v="128825.6389037662"/>
    <m/>
    <m/>
    <n v="56035655883.497871"/>
    <m/>
    <m/>
    <n v="69997990.248883784"/>
    <m/>
    <m/>
    <n v="6.9968611701973336"/>
    <m/>
    <m/>
    <n v="473.46859310303034"/>
    <m/>
    <m/>
    <n v="9.4133256297965087"/>
    <m/>
    <m/>
    <m/>
    <n v="110241.58277689009"/>
    <m/>
    <m/>
    <n v="1196"/>
    <n v="1.006204573657153"/>
    <n v="239134.03"/>
    <n v="1271.5817147695645"/>
    <m/>
    <m/>
    <n v="524.86093676569965"/>
    <n v="0.3869034705510272"/>
    <m/>
    <m/>
    <n v="10120825893.110567"/>
    <m/>
    <m/>
    <m/>
    <n v="1.8442183109668631"/>
    <m/>
    <m/>
    <m/>
    <n v="1.8299264416763596"/>
    <m/>
    <m/>
    <m/>
    <m/>
    <m/>
    <n v="128825.6389037662"/>
    <m/>
  </r>
  <r>
    <x v="1190"/>
    <n v="52.37"/>
    <n v="52.91"/>
    <n v="190746.32"/>
    <n v="170968.35"/>
    <n v="259378.3"/>
    <n v="232517.35"/>
    <n v="1.3889776309117252E-6"/>
    <n v="122660.86168080561"/>
    <m/>
    <m/>
    <n v="50672856199.75766"/>
    <m/>
    <m/>
    <n v="64973599.563333638"/>
    <m/>
    <m/>
    <n v="7.1638737506979142"/>
    <m/>
    <m/>
    <n v="460.13245597643595"/>
    <m/>
    <m/>
    <n v="9.6779152820259586"/>
    <m/>
    <m/>
    <m/>
    <n v="104964.86310748145"/>
    <m/>
    <m/>
    <n v="1197"/>
    <n v="0.9897939897939898"/>
    <n v="230216.57"/>
    <n v="1224.0680388822398"/>
    <m/>
    <m/>
    <n v="544.43333476012413"/>
    <n v="0.40129330291594167"/>
    <m/>
    <m/>
    <n v="9152321610.3723888"/>
    <m/>
    <m/>
    <m/>
    <n v="1.9323406991528973"/>
    <m/>
    <m/>
    <m/>
    <n v="1.9173869705206137"/>
    <m/>
    <m/>
    <m/>
    <m/>
    <m/>
    <n v="122660.86168080561"/>
    <m/>
  </r>
  <r>
    <x v="1191"/>
    <n v="49.84"/>
    <n v="51.57"/>
    <n v="190089.47"/>
    <n v="170379.37"/>
    <n v="252091.53"/>
    <n v="225984.86"/>
    <n v="1.3889776309117252E-6"/>
    <n v="122235.48871821722"/>
    <m/>
    <m/>
    <n v="50321518747.353355"/>
    <m/>
    <m/>
    <n v="64635673.681298472"/>
    <m/>
    <m/>
    <n v="7.1758889940784787"/>
    <m/>
    <m/>
    <n v="447.19495210840228"/>
    <m/>
    <m/>
    <n v="9.9494585894233367"/>
    <m/>
    <m/>
    <m/>
    <n v="104599.61582061276"/>
    <m/>
    <m/>
    <n v="1198"/>
    <n v="0.96645336435912355"/>
    <n v="226545.18"/>
    <n v="1204.4531003341058"/>
    <m/>
    <m/>
    <n v="553.11571197087392"/>
    <n v="0.40765430041658818"/>
    <m/>
    <m/>
    <n v="9088956457.4933052"/>
    <m/>
    <m/>
    <m/>
    <n v="1.9389072359598851"/>
    <m/>
    <m/>
    <m/>
    <n v="1.9239238127521403"/>
    <m/>
    <m/>
    <m/>
    <m/>
    <m/>
    <n v="122235.48871821722"/>
    <m/>
  </r>
  <r>
    <x v="1192"/>
    <n v="47.34"/>
    <n v="49.8"/>
    <n v="183777.3"/>
    <n v="164721.47"/>
    <n v="247975.73"/>
    <n v="222294.98"/>
    <n v="1.3889776309117252E-6"/>
    <n v="118173.6175383637"/>
    <m/>
    <m/>
    <n v="46977340616.153839"/>
    <m/>
    <m/>
    <n v="61414004.938601449"/>
    <m/>
    <m/>
    <n v="7.2947064554240004"/>
    <m/>
    <m/>
    <n v="439.88304852222581"/>
    <m/>
    <m/>
    <n v="10.111553357258529"/>
    <m/>
    <m/>
    <m/>
    <n v="101122.58169397771"/>
    <m/>
    <m/>
    <n v="1199"/>
    <n v="0.95060240963855436"/>
    <n v="223340.61"/>
    <n v="1187.3229250718093"/>
    <m/>
    <m/>
    <n v="560.93974961806862"/>
    <n v="0.4133815395985701"/>
    <m/>
    <m/>
    <n v="8485024582.8303041"/>
    <m/>
    <m/>
    <m/>
    <n v="2.0032005019662082"/>
    <m/>
    <m/>
    <m/>
    <n v="1.9877420576302973"/>
    <m/>
    <m/>
    <m/>
    <m/>
    <m/>
    <n v="118173.6175383637"/>
    <m/>
  </r>
  <r>
    <x v="1193"/>
    <n v="44.93"/>
    <n v="43.4"/>
    <n v="173124.38"/>
    <n v="155172.92000000001"/>
    <n v="241064.04"/>
    <n v="216098.76"/>
    <n v="1.3889776309117252E-6"/>
    <n v="111320.79648508359"/>
    <m/>
    <m/>
    <n v="41529169699.702438"/>
    <m/>
    <m/>
    <n v="56072058.284754544"/>
    <m/>
    <m/>
    <n v="7.505796373614265"/>
    <m/>
    <m/>
    <n v="427.61200530300931"/>
    <m/>
    <m/>
    <n v="10.393031441254649"/>
    <m/>
    <m/>
    <m/>
    <n v="95257.401449995115"/>
    <m/>
    <m/>
    <n v="1200"/>
    <n v="1.0352534562211981"/>
    <n v="214768.95"/>
    <n v="1141.6651318452591"/>
    <m/>
    <m/>
    <n v="582.46823391033956"/>
    <n v="0.42920615037045295"/>
    <m/>
    <m/>
    <n v="7501054479.3796835"/>
    <m/>
    <m/>
    <m/>
    <n v="2.119223026557898"/>
    <m/>
    <m/>
    <m/>
    <n v="2.1028923375207036"/>
    <m/>
    <m/>
    <m/>
    <m/>
    <m/>
    <n v="111320.79648508359"/>
    <m/>
  </r>
  <r>
    <x v="1194"/>
    <n v="44.56"/>
    <n v="43.71"/>
    <n v="166851.42000000001"/>
    <n v="149549.76000000001"/>
    <n v="241768.69"/>
    <n v="216729.54"/>
    <n v="1.1111679050213041E-6"/>
    <n v="107279.36931218662"/>
    <m/>
    <m/>
    <n v="38514204381.355431"/>
    <m/>
    <m/>
    <n v="53018787.050739914"/>
    <m/>
    <m/>
    <n v="7.6407576821636525"/>
    <m/>
    <m/>
    <n v="428.83057955597576"/>
    <m/>
    <m/>
    <n v="10.361579523928389"/>
    <m/>
    <m/>
    <m/>
    <n v="91795.859383283343"/>
    <m/>
    <m/>
    <n v="1201"/>
    <n v="1.0194463509494396"/>
    <n v="211885.61"/>
    <n v="1126.0741019098766"/>
    <m/>
    <m/>
    <n v="590.28805124223538"/>
    <n v="0.4348446903978091"/>
    <m/>
    <m/>
    <n v="6956704353.1718321"/>
    <m/>
    <m/>
    <m/>
    <n v="2.1957126546805834"/>
    <m/>
    <m/>
    <m/>
    <n v="2.1788642987488531"/>
    <m/>
    <m/>
    <m/>
    <m/>
    <m/>
    <n v="107279.36931218662"/>
    <m/>
  </r>
  <r>
    <x v="1195"/>
    <n v="45.02"/>
    <n v="44.48"/>
    <n v="169376.78"/>
    <n v="151813.09"/>
    <n v="244308.34"/>
    <n v="219005.93"/>
    <n v="1.1111679050213041E-6"/>
    <n v="108900.42811593367"/>
    <m/>
    <m/>
    <n v="39678225286.475746"/>
    <m/>
    <m/>
    <n v="54220562.677739441"/>
    <m/>
    <m/>
    <n v="7.5825961561067068"/>
    <m/>
    <m/>
    <n v="433.32464779748852"/>
    <m/>
    <m/>
    <n v="10.252380227925102"/>
    <m/>
    <m/>
    <m/>
    <n v="93181.875983048885"/>
    <m/>
    <m/>
    <n v="1202"/>
    <n v="1.0121402877697843"/>
    <n v="215484.11"/>
    <n v="1145.1090468874918"/>
    <m/>
    <m/>
    <n v="580.26305920811285"/>
    <n v="0.42741910637977826"/>
    <m/>
    <m/>
    <n v="7167032440.4613552"/>
    <m/>
    <m/>
    <m/>
    <n v="2.1623813760017745"/>
    <m/>
    <m/>
    <m/>
    <n v="2.1458117423377967"/>
    <m/>
    <m/>
    <m/>
    <m/>
    <m/>
    <n v="108900.42811593367"/>
    <m/>
  </r>
  <r>
    <x v="1196"/>
    <n v="44.21"/>
    <n v="43.96"/>
    <n v="167705.26"/>
    <n v="150314.73000000001"/>
    <n v="244470.93"/>
    <n v="219151.44"/>
    <n v="1.1111679050213041E-6"/>
    <n v="107823.09883355926"/>
    <m/>
    <m/>
    <n v="38893280470.291206"/>
    <m/>
    <m/>
    <n v="53416045.995846204"/>
    <m/>
    <m/>
    <n v="7.6196709226646711"/>
    <m/>
    <m/>
    <n v="433.60245728636664"/>
    <m/>
    <m/>
    <n v="10.245200870201108"/>
    <m/>
    <m/>
    <m/>
    <n v="92258.975747297198"/>
    <m/>
    <m/>
    <n v="1203"/>
    <n v="1.0056869881710646"/>
    <n v="213737.84"/>
    <n v="1135.7404654339666"/>
    <m/>
    <m/>
    <n v="584.96547542062774"/>
    <n v="0.43084203924440528"/>
    <m/>
    <m/>
    <n v="7025321791.7818089"/>
    <m/>
    <m/>
    <m/>
    <n v="2.1836218711550583"/>
    <m/>
    <m/>
    <m/>
    <n v="2.1669126656520104"/>
    <m/>
    <m/>
    <m/>
    <m/>
    <m/>
    <n v="107823.09883355926"/>
    <m/>
  </r>
  <r>
    <x v="1197"/>
    <n v="43.38"/>
    <n v="46.11"/>
    <n v="165851.19"/>
    <n v="148652.59"/>
    <n v="244825.37"/>
    <n v="219468.69"/>
    <n v="1.1111679050213041E-6"/>
    <n v="106625.85764591368"/>
    <m/>
    <m/>
    <n v="38029783510.122383"/>
    <m/>
    <m/>
    <n v="52526515.191988833"/>
    <m/>
    <m/>
    <n v="7.6611063672173909"/>
    <m/>
    <m/>
    <n v="434.2099289081371"/>
    <m/>
    <m/>
    <n v="10.229635600788354"/>
    <m/>
    <m/>
    <m/>
    <n v="91232.438742395796"/>
    <m/>
    <m/>
    <n v="1204"/>
    <n v="0.94079375406636312"/>
    <n v="213050.22"/>
    <n v="1131.9098688424433"/>
    <m/>
    <m/>
    <n v="586.84737878508918"/>
    <n v="0.43214616739289069"/>
    <m/>
    <m/>
    <n v="6869490532.3611841"/>
    <m/>
    <m/>
    <m/>
    <n v="2.207562126304409"/>
    <m/>
    <m/>
    <m/>
    <n v="2.1907166122156854"/>
    <m/>
    <m/>
    <m/>
    <m/>
    <m/>
    <n v="106625.85764591368"/>
    <m/>
  </r>
  <r>
    <x v="1198"/>
    <n v="43.9"/>
    <n v="46.54"/>
    <n v="170114.49"/>
    <n v="152473.29999999999"/>
    <n v="247831.56"/>
    <n v="222162.8"/>
    <n v="1.3889776309117252E-6"/>
    <n v="109358.7364392038"/>
    <m/>
    <m/>
    <n v="39979431810.069527"/>
    <m/>
    <m/>
    <n v="54546076.977233596"/>
    <m/>
    <m/>
    <n v="7.5616268557632207"/>
    <m/>
    <m/>
    <n v="439.50940389851644"/>
    <m/>
    <m/>
    <n v="10.102981684913619"/>
    <m/>
    <m/>
    <m/>
    <n v="93567.532739243368"/>
    <m/>
    <m/>
    <n v="1205"/>
    <n v="0.94327460249247952"/>
    <n v="216700.66"/>
    <n v="1151.0345439188145"/>
    <m/>
    <m/>
    <n v="576.79223241907164"/>
    <n v="0.42462092072747021"/>
    <m/>
    <m/>
    <n v="7221883473.2803717"/>
    <m/>
    <m/>
    <m/>
    <n v="2.1505222417847847"/>
    <m/>
    <m/>
    <m/>
    <n v="2.1341804991702267"/>
    <m/>
    <m/>
    <m/>
    <m/>
    <m/>
    <n v="109358.7364392038"/>
    <m/>
  </r>
  <r>
    <x v="1199"/>
    <n v="41.63"/>
    <n v="44.41"/>
    <n v="162850.04999999999"/>
    <n v="145961.98000000001"/>
    <n v="240798.21"/>
    <n v="215857.61"/>
    <n v="1.3889776309117252E-6"/>
    <n v="104686.21131783709"/>
    <m/>
    <m/>
    <n v="36563213811.282738"/>
    <m/>
    <m/>
    <n v="51050299.320370689"/>
    <m/>
    <m/>
    <n v="7.7227360711543263"/>
    <m/>
    <m/>
    <n v="427.02590884532549"/>
    <m/>
    <m/>
    <n v="10.38934399699002"/>
    <m/>
    <m/>
    <m/>
    <n v="89568.640411487839"/>
    <m/>
    <m/>
    <n v="1206"/>
    <n v="0.93740148615176777"/>
    <n v="209590"/>
    <n v="1113.1783959302031"/>
    <m/>
    <m/>
    <n v="595.71867895307389"/>
    <n v="0.43851255447644161"/>
    <m/>
    <m/>
    <n v="6604844776.2485533"/>
    <m/>
    <m/>
    <m/>
    <n v="2.2422551181348491"/>
    <m/>
    <m/>
    <m/>
    <n v="2.225240730234574"/>
    <m/>
    <m/>
    <m/>
    <m/>
    <m/>
    <n v="104686.21131783709"/>
    <m/>
  </r>
  <r>
    <x v="1200"/>
    <n v="40"/>
    <n v="43.18"/>
    <n v="154796.34"/>
    <n v="138743.26"/>
    <n v="228920.35"/>
    <n v="205209.7"/>
    <n v="1.3889776309117252E-6"/>
    <n v="99506.55356764351"/>
    <m/>
    <m/>
    <n v="32945217416.558617"/>
    <m/>
    <m/>
    <n v="47261578.454071067"/>
    <m/>
    <m/>
    <n v="7.9133467892142733"/>
    <m/>
    <m/>
    <n v="405.95209116716319"/>
    <m/>
    <m/>
    <n v="10.901445611840977"/>
    <m/>
    <m/>
    <m/>
    <n v="85135.950438130807"/>
    <m/>
    <m/>
    <n v="1207"/>
    <n v="0.92635479388605835"/>
    <n v="198239.51"/>
    <n v="1052.8112452442406"/>
    <m/>
    <m/>
    <n v="627.98023202464253"/>
    <n v="0.46221668244247188"/>
    <m/>
    <m/>
    <n v="5951343610.133482"/>
    <m/>
    <m/>
    <m/>
    <n v="2.3530388621193525"/>
    <m/>
    <m/>
    <m/>
    <n v="2.3352094763449975"/>
    <m/>
    <m/>
    <m/>
    <m/>
    <m/>
    <n v="99506.55356764351"/>
    <m/>
  </r>
  <r>
    <x v="1201"/>
    <n v="39.19"/>
    <n v="40.56"/>
    <n v="143330.37"/>
    <n v="128465.98"/>
    <n v="216540.47"/>
    <n v="194111.51"/>
    <n v="1.3889776309117252E-6"/>
    <n v="92131.478152966622"/>
    <m/>
    <m/>
    <n v="28061984444.766396"/>
    <m/>
    <m/>
    <n v="42007459.871371754"/>
    <m/>
    <m/>
    <n v="8.2056918148077909"/>
    <m/>
    <m/>
    <n v="383.97971082235063"/>
    <m/>
    <m/>
    <n v="11.490201580945994"/>
    <m/>
    <m/>
    <m/>
    <n v="78824.086133922334"/>
    <m/>
    <m/>
    <n v="1208"/>
    <n v="0.966222879684418"/>
    <n v="186589.41"/>
    <n v="990.78510041798063"/>
    <m/>
    <m/>
    <n v="664.885249097729"/>
    <n v="0.48928736356859448"/>
    <m/>
    <m/>
    <n v="5069321272.5675068"/>
    <m/>
    <m/>
    <m/>
    <n v="2.5271026444274933"/>
    <m/>
    <m/>
    <m/>
    <n v="2.5080094146284866"/>
    <m/>
    <m/>
    <m/>
    <m/>
    <m/>
    <n v="92131.478152966622"/>
    <m/>
  </r>
  <r>
    <x v="1202"/>
    <n v="39.08"/>
    <n v="40.82"/>
    <n v="146084.16"/>
    <n v="130933.65"/>
    <n v="215861.18"/>
    <n v="193501.77"/>
    <n v="4.1674654807088984E-6"/>
    <n v="93894.72090359703"/>
    <m/>
    <m/>
    <n v="29136467939.128284"/>
    <m/>
    <m/>
    <n v="43213456.628081016"/>
    <m/>
    <m/>
    <n v="8.1257792131390936"/>
    <m/>
    <m/>
    <n v="382.7471623729748"/>
    <m/>
    <m/>
    <n v="11.525159618667248"/>
    <m/>
    <m/>
    <m/>
    <n v="80329.795061805373"/>
    <m/>
    <m/>
    <n v="1209"/>
    <n v="0.95737383635472806"/>
    <n v="187419.09"/>
    <n v="994.95757866065924"/>
    <m/>
    <m/>
    <n v="661.92880053255374"/>
    <n v="0.48697320715480852"/>
    <m/>
    <m/>
    <n v="5263539693.9567442"/>
    <m/>
    <m/>
    <m/>
    <n v="2.4782138758414836"/>
    <m/>
    <m/>
    <m/>
    <n v="2.4595710250860177"/>
    <m/>
    <m/>
    <m/>
    <m/>
    <m/>
    <n v="93894.72090359703"/>
    <m/>
  </r>
  <r>
    <x v="1203"/>
    <n v="38.56"/>
    <n v="40.31"/>
    <n v="144159.12"/>
    <n v="129207.71"/>
    <n v="216698.87"/>
    <n v="194251.88"/>
    <n v="4.1674654807088984E-6"/>
    <n v="92655.153629071632"/>
    <m/>
    <m/>
    <n v="28367162101.734333"/>
    <m/>
    <m/>
    <n v="42357583.061503053"/>
    <m/>
    <m/>
    <n v="8.1789656237273025"/>
    <m/>
    <m/>
    <n v="384.22311593001047"/>
    <m/>
    <m/>
    <n v="11.480105538195376"/>
    <m/>
    <m/>
    <m/>
    <n v="79268.140715237678"/>
    <m/>
    <m/>
    <n v="1210"/>
    <n v="0.95658645497395189"/>
    <n v="187725.77"/>
    <n v="996.5078447656748"/>
    <m/>
    <m/>
    <n v="660.84566474021085"/>
    <n v="0.48613027007976944"/>
    <m/>
    <m/>
    <n v="5124601236.5005522"/>
    <m/>
    <m/>
    <m/>
    <n v="2.5107642278820923"/>
    <m/>
    <m/>
    <m/>
    <n v="2.4919107918207613"/>
    <m/>
    <m/>
    <m/>
    <m/>
    <m/>
    <n v="92655.153629071632"/>
    <m/>
  </r>
  <r>
    <x v="1204"/>
    <n v="43.39"/>
    <n v="43.81"/>
    <n v="156465.74"/>
    <n v="140237.42000000001"/>
    <n v="226082.26"/>
    <n v="202662.47"/>
    <n v="4.1674654807088984E-6"/>
    <n v="100562.51508877115"/>
    <m/>
    <m/>
    <n v="33208878188.990021"/>
    <m/>
    <m/>
    <n v="47779703.308786198"/>
    <m/>
    <m/>
    <n v="7.8295163305959958"/>
    <m/>
    <m/>
    <n v="400.85078565703606"/>
    <m/>
    <m/>
    <n v="10.982687036554834"/>
    <m/>
    <m/>
    <m/>
    <n v="86031.800810275177"/>
    <m/>
    <m/>
    <n v="1211"/>
    <n v="0.99041314768317734"/>
    <n v="198051.76"/>
    <n v="1051.2393807090639"/>
    <m/>
    <m/>
    <n v="624.49537716035013"/>
    <n v="0.4593467798301501"/>
    <m/>
    <m/>
    <n v="5999313808.8305473"/>
    <m/>
    <m/>
    <m/>
    <n v="2.2963279453086693"/>
    <m/>
    <m/>
    <m/>
    <n v="2.2791160741764598"/>
    <m/>
    <m/>
    <m/>
    <m/>
    <m/>
    <n v="100562.51508877115"/>
    <m/>
  </r>
  <r>
    <x v="1205"/>
    <n v="42.56"/>
    <n v="43.17"/>
    <n v="156247.41"/>
    <n v="140041.15"/>
    <n v="224285.68"/>
    <n v="201051.15"/>
    <n v="4.1674654807088984E-6"/>
    <n v="100419.74297863952"/>
    <m/>
    <m/>
    <n v="33114563865.896599"/>
    <m/>
    <m/>
    <n v="47677791.085376389"/>
    <m/>
    <m/>
    <n v="7.8346410657359851"/>
    <m/>
    <m/>
    <n v="397.65569767965479"/>
    <m/>
    <m/>
    <n v="11.069644404805791"/>
    <m/>
    <m/>
    <m/>
    <n v="85908.399258950885"/>
    <m/>
    <m/>
    <n v="1212"/>
    <n v="0.98586981700254805"/>
    <n v="195814.16"/>
    <n v="1039.2812629592258"/>
    <m/>
    <m/>
    <n v="631.55096129620438"/>
    <n v="0.46449247024578799"/>
    <m/>
    <m/>
    <n v="5982319465.2800655"/>
    <m/>
    <m/>
    <m/>
    <n v="2.2994346809091573"/>
    <m/>
    <m/>
    <m/>
    <n v="2.2822309201402837"/>
    <m/>
    <m/>
    <m/>
    <m/>
    <m/>
    <n v="100419.74297863952"/>
    <m/>
  </r>
  <r>
    <x v="1206"/>
    <n v="42.82"/>
    <n v="44.88"/>
    <n v="161642.76999999999"/>
    <n v="144876.31"/>
    <n v="225224.08"/>
    <n v="201891.5"/>
    <n v="4.1674654807088984E-6"/>
    <n v="103884.7915669425"/>
    <m/>
    <m/>
    <n v="35399784873.814819"/>
    <m/>
    <m/>
    <n v="50145337.009714231"/>
    <m/>
    <m/>
    <n v="7.6990408260252687"/>
    <m/>
    <m/>
    <n v="399.30973227947965"/>
    <m/>
    <m/>
    <n v="11.023013928798443"/>
    <m/>
    <m/>
    <m/>
    <n v="88871.434926469665"/>
    <m/>
    <m/>
    <n v="1213"/>
    <n v="0.95409982174688057"/>
    <n v="198412.05"/>
    <n v="1052.9873064321589"/>
    <m/>
    <m/>
    <n v="623.17209877246353"/>
    <n v="0.45828654563338578"/>
    <m/>
    <m/>
    <n v="6395203552.1525288"/>
    <m/>
    <m/>
    <m/>
    <n v="2.2199393701241337"/>
    <m/>
    <m/>
    <m/>
    <n v="2.2033606837391702"/>
    <m/>
    <m/>
    <m/>
    <m/>
    <m/>
    <n v="103884.7915669425"/>
    <m/>
  </r>
  <r>
    <x v="1207"/>
    <n v="45.84"/>
    <n v="47.35"/>
    <n v="174656.56"/>
    <n v="156538.43"/>
    <n v="233251.08"/>
    <n v="209084.4"/>
    <n v="3.3338445484254464E-6"/>
    <n v="112240.3006704627"/>
    <m/>
    <m/>
    <n v="41093781121.007912"/>
    <m/>
    <m/>
    <n v="56194485.446132295"/>
    <m/>
    <m/>
    <n v="7.3881636241186674"/>
    <m/>
    <m/>
    <n v="413.51090550353206"/>
    <m/>
    <m/>
    <n v="10.629217752088007"/>
    <m/>
    <m/>
    <m/>
    <n v="96015.282556891936"/>
    <m/>
    <m/>
    <n v="1214"/>
    <n v="0.96810982048574445"/>
    <n v="208356.6"/>
    <n v="1105.5047617430801"/>
    <m/>
    <m/>
    <n v="591.93827958230986"/>
    <n v="0.43519311985600251"/>
    <m/>
    <m/>
    <n v="7424043392.5964251"/>
    <m/>
    <m/>
    <m/>
    <n v="2.0409555305929921"/>
    <m/>
    <m/>
    <m/>
    <n v="2.0257971152349534"/>
    <m/>
    <m/>
    <m/>
    <m/>
    <m/>
    <n v="112240.3006704627"/>
    <m/>
  </r>
  <r>
    <x v="1208"/>
    <n v="43.27"/>
    <n v="47.14"/>
    <n v="170894.27"/>
    <n v="153165.9"/>
    <n v="233690.86"/>
    <n v="209477.92"/>
    <n v="3.3338445484254464E-6"/>
    <n v="109819.84610881713"/>
    <m/>
    <m/>
    <n v="39321451071.975922"/>
    <m/>
    <m/>
    <n v="54376636.400817223"/>
    <m/>
    <m/>
    <n v="7.4674128984539943"/>
    <m/>
    <m/>
    <n v="414.28045200155958"/>
    <m/>
    <m/>
    <n v="10.608855360873219"/>
    <m/>
    <m/>
    <m/>
    <n v="93943.413333752702"/>
    <m/>
    <m/>
    <n v="1215"/>
    <n v="0.91790411540093342"/>
    <n v="208440.92"/>
    <n v="1105.8657941862543"/>
    <m/>
    <m/>
    <n v="591.69872760394969"/>
    <n v="0.43497576397431642"/>
    <m/>
    <m/>
    <n v="7103910544.4209633"/>
    <m/>
    <m/>
    <m/>
    <n v="2.0848296317138861"/>
    <m/>
    <m/>
    <m/>
    <n v="2.0693721014359769"/>
    <m/>
    <m/>
    <m/>
    <m/>
    <m/>
    <n v="109819.84610881713"/>
    <m/>
  </r>
  <r>
    <x v="1209"/>
    <n v="49.14"/>
    <n v="50.68"/>
    <n v="185502.69"/>
    <n v="166258.35"/>
    <n v="242541.16"/>
    <n v="217410.53"/>
    <n v="3.3338445484254464E-6"/>
    <n v="119204.58263261948"/>
    <m/>
    <m/>
    <n v="46041830552.215248"/>
    <m/>
    <m/>
    <n v="61346650.22000137"/>
    <m/>
    <m/>
    <n v="7.1479367023245031"/>
    <m/>
    <m/>
    <n v="429.95952572561731"/>
    <m/>
    <m/>
    <n v="10.206770660819942"/>
    <m/>
    <m/>
    <m/>
    <n v="101970.03603019021"/>
    <m/>
    <m/>
    <n v="1216"/>
    <n v="0.96961325966850831"/>
    <n v="218853.1"/>
    <n v="1161.0160789020065"/>
    <m/>
    <m/>
    <n v="562.14179771905333"/>
    <n v="0.41320839059895004"/>
    <m/>
    <m/>
    <n v="8318098898.7362318"/>
    <m/>
    <m/>
    <m/>
    <n v="1.9065319226584097"/>
    <m/>
    <m/>
    <m/>
    <n v="1.8924207995587039"/>
    <m/>
    <m/>
    <m/>
    <m/>
    <m/>
    <n v="119204.58263261948"/>
    <m/>
  </r>
  <r>
    <x v="1210"/>
    <n v="51"/>
    <n v="51.71"/>
    <n v="184246.69"/>
    <n v="165132.09"/>
    <n v="242250.13"/>
    <n v="217148.93"/>
    <n v="3.3338445484254464E-6"/>
    <n v="118394.58632925138"/>
    <m/>
    <m/>
    <n v="45416139738.750725"/>
    <m/>
    <m/>
    <n v="60721246.259782039"/>
    <m/>
    <m/>
    <n v="7.1718231011331115"/>
    <m/>
    <m/>
    <n v="429.433137306785"/>
    <m/>
    <m/>
    <n v="10.218708098019791"/>
    <m/>
    <m/>
    <m/>
    <n v="101275.74399314956"/>
    <m/>
    <m/>
    <n v="1217"/>
    <n v="0.98626958035196288"/>
    <n v="219784.21"/>
    <n v="1165.8645787129321"/>
    <m/>
    <m/>
    <n v="559.75016676077962"/>
    <n v="0.41141139322845394"/>
    <m/>
    <m/>
    <n v="8205126188.6988087"/>
    <m/>
    <m/>
    <m/>
    <n v="1.919357668426116"/>
    <m/>
    <m/>
    <m/>
    <n v="1.9051762372629126"/>
    <m/>
    <m/>
    <m/>
    <m/>
    <m/>
    <n v="118394.58632925138"/>
    <m/>
  </r>
  <r>
    <x v="1211"/>
    <n v="46.11"/>
    <n v="48.95"/>
    <n v="178375.39"/>
    <n v="159869.35999999999"/>
    <n v="244477.43"/>
    <n v="219144.72"/>
    <n v="3.3338445484254464E-6"/>
    <n v="114618.96852378095"/>
    <m/>
    <m/>
    <n v="42519550895.439041"/>
    <m/>
    <m/>
    <n v="57816535.064843953"/>
    <m/>
    <m/>
    <n v="7.2857760852311335"/>
    <m/>
    <m/>
    <n v="433.37087090805926"/>
    <m/>
    <m/>
    <n v="10.12444844270607"/>
    <m/>
    <m/>
    <m/>
    <n v="98044.685801947402"/>
    <m/>
    <m/>
    <n v="1218"/>
    <n v="0.94198161389172619"/>
    <n v="221056.9"/>
    <n v="1172.5241138090626"/>
    <m/>
    <m/>
    <n v="556.50885820756378"/>
    <n v="0.40899028656172287"/>
    <m/>
    <m/>
    <n v="7681875520.3328695"/>
    <m/>
    <m/>
    <m/>
    <n v="1.9804350082793332"/>
    <m/>
    <m/>
    <m/>
    <n v="1.9658277040330332"/>
    <m/>
    <m/>
    <m/>
    <m/>
    <m/>
    <n v="114618.96852378095"/>
    <m/>
  </r>
  <r>
    <x v="1212"/>
    <n v="56.65"/>
    <n v="54.87"/>
    <n v="201239.22"/>
    <n v="180358.99"/>
    <n v="259239.83"/>
    <n v="232374.52"/>
    <n v="3.8895847329634137E-6"/>
    <n v="129298.00572088038"/>
    <m/>
    <m/>
    <n v="53409745669.879494"/>
    <m/>
    <m/>
    <n v="68922313.867967308"/>
    <m/>
    <m/>
    <n v="6.8176530232233166"/>
    <m/>
    <m/>
    <n v="459.49449657916904"/>
    <m/>
    <m/>
    <n v="9.5119745891983829"/>
    <m/>
    <m/>
    <m/>
    <n v="110595.14173383391"/>
    <m/>
    <m/>
    <n v="1219"/>
    <n v="1.0324403134681976"/>
    <n v="240299.51999999999"/>
    <n v="1274.1922610532249"/>
    <m/>
    <m/>
    <n v="508.0657266648613"/>
    <n v="0.37324683043180423"/>
    <m/>
    <m/>
    <n v="9649667291.5494652"/>
    <m/>
    <m/>
    <m/>
    <n v="1.7262912361497078"/>
    <m/>
    <m/>
    <m/>
    <n v="1.7136470293631467"/>
    <m/>
    <m/>
    <m/>
    <m/>
    <m/>
    <n v="129298.00572088038"/>
    <m/>
  </r>
  <r>
    <x v="1213"/>
    <n v="46.42"/>
    <n v="49.96"/>
    <n v="188243.76"/>
    <n v="168711.22"/>
    <n v="244956.65"/>
    <n v="219570.62"/>
    <n v="3.8895847329634137E-6"/>
    <n v="120945.35683779148"/>
    <m/>
    <m/>
    <n v="46509310853.349586"/>
    <m/>
    <m/>
    <n v="62243604.867649004"/>
    <m/>
    <m/>
    <n v="7.0374804157754971"/>
    <m/>
    <m/>
    <n v="434.16741961925493"/>
    <m/>
    <m/>
    <n v="10.035754845170729"/>
    <m/>
    <m/>
    <m/>
    <n v="103449.18628045241"/>
    <m/>
    <m/>
    <n v="1220"/>
    <n v="0.9291433146517214"/>
    <n v="224777.78"/>
    <n v="1191.7949074711612"/>
    <m/>
    <m/>
    <n v="540.88337071260241"/>
    <n v="0.39731840932139628"/>
    <m/>
    <m/>
    <n v="8403013136.0841751"/>
    <m/>
    <m/>
    <m/>
    <n v="1.8376913134505739"/>
    <m/>
    <m/>
    <m/>
    <n v="1.8242557469352303"/>
    <m/>
    <m/>
    <m/>
    <m/>
    <m/>
    <n v="120945.35683779148"/>
    <m/>
  </r>
  <r>
    <x v="1214"/>
    <n v="47.29"/>
    <n v="50.13"/>
    <n v="186180.56"/>
    <n v="166861.45000000001"/>
    <n v="247718.81"/>
    <n v="222045.67"/>
    <n v="3.8895847329634137E-6"/>
    <n v="119616.84788043609"/>
    <m/>
    <m/>
    <n v="45487564119.529259"/>
    <m/>
    <m/>
    <n v="61217872.344181255"/>
    <m/>
    <m/>
    <n v="7.0757404276837663"/>
    <m/>
    <m/>
    <n v="439.0524365914132"/>
    <m/>
    <m/>
    <n v="9.9223011260933767"/>
    <m/>
    <m/>
    <m/>
    <n v="102311.38981159529"/>
    <m/>
    <m/>
    <n v="1221"/>
    <n v="0.94334729702772779"/>
    <n v="228599.1"/>
    <n v="1211.9612991414153"/>
    <m/>
    <m/>
    <n v="531.68811821846577"/>
    <n v="0.39052680028678305"/>
    <m/>
    <m/>
    <n v="8218472892.8204098"/>
    <m/>
    <m/>
    <m/>
    <n v="1.8577534513317591"/>
    <m/>
    <m/>
    <m/>
    <n v="1.8441960663363046"/>
    <m/>
    <m/>
    <m/>
    <m/>
    <m/>
    <n v="119616.84788043609"/>
    <m/>
  </r>
  <r>
    <x v="1215"/>
    <n v="47.27"/>
    <n v="49.36"/>
    <n v="184854.1"/>
    <n v="165671.98000000001"/>
    <n v="246784.9"/>
    <n v="221207.67999999999"/>
    <n v="3.8895847329634137E-6"/>
    <n v="118761.7310778"/>
    <m/>
    <m/>
    <n v="44837196359.09391"/>
    <m/>
    <m/>
    <n v="60561245.055965014"/>
    <m/>
    <m/>
    <n v="7.1006390940508135"/>
    <m/>
    <m/>
    <n v="437.38652572731354"/>
    <m/>
    <m/>
    <n v="9.9594177927228387"/>
    <m/>
    <m/>
    <m/>
    <n v="101578.52253949155"/>
    <m/>
    <m/>
    <n v="1222"/>
    <n v="0.95765802269043765"/>
    <n v="228438.66"/>
    <n v="1211.016130004989"/>
    <m/>
    <m/>
    <n v="532.06127822516305"/>
    <n v="0.39076384184660301"/>
    <m/>
    <m/>
    <n v="8101029303.8725138"/>
    <m/>
    <m/>
    <m/>
    <n v="1.8709092839541965"/>
    <m/>
    <m/>
    <m/>
    <n v="1.857280925654089"/>
    <m/>
    <m/>
    <m/>
    <m/>
    <m/>
    <n v="118761.7310778"/>
    <m/>
  </r>
  <r>
    <x v="1216"/>
    <n v="45.69"/>
    <n v="47.47"/>
    <n v="175758.04"/>
    <n v="157517.88"/>
    <n v="243660.57"/>
    <n v="218404.58"/>
    <n v="4.1674654807088984E-6"/>
    <n v="112909.59854367872"/>
    <m/>
    <m/>
    <n v="40418595017.406334"/>
    <m/>
    <m/>
    <n v="56084488.749827214"/>
    <m/>
    <m/>
    <n v="7.2743933155390446"/>
    <m/>
    <m/>
    <n v="431.81756423911156"/>
    <m/>
    <m/>
    <n v="10.084628604058011"/>
    <m/>
    <m/>
    <m/>
    <n v="96568.894845256058"/>
    <m/>
    <m/>
    <n v="1223"/>
    <n v="0.96250263324204755"/>
    <n v="224586.59"/>
    <n v="1190.3163769923783"/>
    <m/>
    <m/>
    <n v="541.03321532203108"/>
    <n v="0.39724014664827628"/>
    <m/>
    <m/>
    <n v="7302852520.8407564"/>
    <m/>
    <m/>
    <m/>
    <n v="1.9627180666603461"/>
    <m/>
    <m/>
    <m/>
    <n v="1.9484997318834527"/>
    <m/>
    <m/>
    <m/>
    <m/>
    <m/>
    <n v="112909.59854367872"/>
    <m/>
  </r>
  <r>
    <x v="1217"/>
    <n v="42.25"/>
    <n v="45.18"/>
    <n v="167060.82999999999"/>
    <n v="149722.60999999999"/>
    <n v="235022.03"/>
    <n v="210660.53"/>
    <n v="4.1674654807088984E-6"/>
    <n v="107319.76361438865"/>
    <m/>
    <m/>
    <n v="36416616720.842583"/>
    <m/>
    <m/>
    <n v="51919461.872764923"/>
    <m/>
    <m/>
    <n v="7.4540545052338256"/>
    <m/>
    <m/>
    <n v="416.49810608001059"/>
    <m/>
    <m/>
    <n v="10.441860218365415"/>
    <m/>
    <m/>
    <m/>
    <n v="91786.677698719097"/>
    <m/>
    <m/>
    <n v="1224"/>
    <n v="0.93514829570606461"/>
    <n v="215842.93"/>
    <n v="1143.8853648964"/>
    <m/>
    <m/>
    <n v="562.09685266334623"/>
    <n v="0.41266647487469593"/>
    <m/>
    <m/>
    <n v="6579821318.8665876"/>
    <m/>
    <m/>
    <m/>
    <n v="2.0597534335863639"/>
    <m/>
    <m/>
    <m/>
    <n v="2.0448602856407034"/>
    <m/>
    <m/>
    <m/>
    <m/>
    <m/>
    <n v="107319.76361438865"/>
    <m/>
  </r>
  <r>
    <x v="1218"/>
    <n v="39.659999999999997"/>
    <n v="42.2"/>
    <n v="156504.6"/>
    <n v="140261.32999999999"/>
    <n v="229536"/>
    <n v="205742.28"/>
    <n v="4.1674654807088984E-6"/>
    <n v="100535.9971536642"/>
    <m/>
    <m/>
    <n v="31812829149.441566"/>
    <m/>
    <m/>
    <n v="46996531.55626414"/>
    <m/>
    <m/>
    <n v="7.6892254203218053"/>
    <m/>
    <m/>
    <n v="406.76603030262027"/>
    <m/>
    <m/>
    <n v="10.685293586695984"/>
    <m/>
    <m/>
    <m/>
    <n v="85983.490627415536"/>
    <m/>
    <m/>
    <n v="1225"/>
    <n v="0.93981042654028424"/>
    <n v="206534.55"/>
    <n v="1094.4690290679175"/>
    <m/>
    <m/>
    <n v="586.33767955257736"/>
    <n v="0.43042220481789384"/>
    <m/>
    <m/>
    <n v="5748042697.6093197"/>
    <m/>
    <m/>
    <m/>
    <n v="2.1898114980506498"/>
    <m/>
    <m/>
    <m/>
    <n v="2.1740078666436933"/>
    <m/>
    <m/>
    <m/>
    <m/>
    <m/>
    <n v="100535.9971536642"/>
    <m/>
  </r>
  <r>
    <x v="1219"/>
    <n v="42.63"/>
    <n v="43.53"/>
    <n v="159398.85"/>
    <n v="142854.60999999999"/>
    <n v="225732.63"/>
    <n v="202332.31"/>
    <n v="4.1674654807088984E-6"/>
    <n v="102392.71929043908"/>
    <n v="102400"/>
    <m/>
    <n v="32987844813.378876"/>
    <m/>
    <m/>
    <n v="48298276.327942096"/>
    <m/>
    <m/>
    <n v="7.6177983156640616"/>
    <m/>
    <m/>
    <n v="400.01623670064896"/>
    <n v="400"/>
    <m/>
    <n v="10.862035019188928"/>
    <m/>
    <m/>
    <m/>
    <n v="87570.178951099064"/>
    <m/>
    <m/>
    <n v="1226"/>
    <n v="0.97932460372157137"/>
    <n v="204159.61"/>
    <n v="1081.7992580382281"/>
    <m/>
    <m/>
    <n v="593.07997428571821"/>
    <n v="0.43533035725903474"/>
    <m/>
    <m/>
    <n v="5960391995.2239256"/>
    <m/>
    <m/>
    <m/>
    <n v="2.1492241508887324"/>
    <m/>
    <m/>
    <m/>
    <n v="2.1337427877618182"/>
    <m/>
    <m/>
    <m/>
    <m/>
    <m/>
    <n v="102392.71929043908"/>
    <m/>
  </r>
  <r>
    <x v="1220"/>
    <n v="44.84"/>
    <n v="44.6"/>
    <n v="165014.99"/>
    <n v="147887.25"/>
    <n v="233246.36"/>
    <n v="209066.29"/>
    <n v="4.1674654807088984E-6"/>
    <n v="105997.76320214321"/>
    <n v="106005.3"/>
    <n v="-7.1098311657968871E-5"/>
    <n v="35310660146.256203"/>
    <m/>
    <m/>
    <n v="50848820.278615199"/>
    <m/>
    <m/>
    <n v="7.4832759084078013"/>
    <m/>
    <m/>
    <n v="413.32108746609492"/>
    <n v="413.32"/>
    <n v="2.6310512313276746E-6"/>
    <n v="10.500182513560816"/>
    <m/>
    <m/>
    <m/>
    <n v="90652.037249892455"/>
    <m/>
    <m/>
    <n v="1227"/>
    <n v="1.0053811659192826"/>
    <n v="210146.81"/>
    <n v="1113.4372376209506"/>
    <m/>
    <m/>
    <n v="575.6872665799998"/>
    <n v="0.42252376989120322"/>
    <m/>
    <m/>
    <n v="6380135532.4077215"/>
    <m/>
    <m/>
    <m/>
    <n v="2.0734123340548667"/>
    <m/>
    <m/>
    <m/>
    <n v="2.0585053799091244"/>
    <m/>
    <m/>
    <m/>
    <m/>
    <m/>
    <n v="105997.76320214321"/>
    <m/>
  </r>
  <r>
    <x v="1221"/>
    <n v="45.52"/>
    <n v="43.91"/>
    <n v="165992.48000000001"/>
    <n v="148761.43"/>
    <n v="236392.69"/>
    <n v="211883.83"/>
    <n v="7.5025886843160805E-6"/>
    <n v="106617.85663095057"/>
    <n v="106625.43"/>
    <n v="-7.1027793739464329E-5"/>
    <n v="35724070581.402016"/>
    <m/>
    <m/>
    <n v="51294494.854966193"/>
    <m/>
    <m/>
    <n v="7.4601468092611514"/>
    <m/>
    <m/>
    <n v="418.86585757293392"/>
    <n v="418.84"/>
    <n v="6.1736159234992982E-5"/>
    <n v="10.357757674261753"/>
    <m/>
    <m/>
    <m/>
    <n v="91178.355287080441"/>
    <m/>
    <m/>
    <n v="1228"/>
    <n v="1.0366659075381464"/>
    <n v="212640.63"/>
    <n v="1126.386545277086"/>
    <m/>
    <m/>
    <n v="568.85556440406606"/>
    <n v="0.41739094298903334"/>
    <m/>
    <m/>
    <n v="6454910479.0174704"/>
    <m/>
    <m/>
    <m/>
    <n v="2.0608681511161202"/>
    <m/>
    <m/>
    <m/>
    <n v="2.0461358289711127"/>
    <m/>
    <m/>
    <m/>
    <m/>
    <m/>
    <n v="106617.85663095057"/>
    <m/>
  </r>
  <r>
    <x v="1222"/>
    <n v="43.06"/>
    <n v="42.24"/>
    <n v="159198.42000000001"/>
    <n v="142671.51999999999"/>
    <n v="234453.03"/>
    <n v="210143.68"/>
    <n v="7.5025886843160805E-6"/>
    <n v="102251.50228267667"/>
    <n v="102258.77"/>
    <n v="-7.1071824190083177E-5"/>
    <n v="32797930981.781937"/>
    <m/>
    <m/>
    <n v="48143075.580291994"/>
    <m/>
    <m/>
    <n v="7.6125022700563401"/>
    <m/>
    <m/>
    <n v="415.41883084128409"/>
    <n v="415.4"/>
    <n v="4.5331827838612782E-5"/>
    <n v="10.442515507954894"/>
    <m/>
    <m/>
    <m/>
    <n v="87442.699335699799"/>
    <m/>
    <m/>
    <n v="1229"/>
    <n v="1.0194128787878789"/>
    <n v="208439.25"/>
    <n v="1104.0450469103532"/>
    <m/>
    <m/>
    <n v="580.0950833575979"/>
    <n v="0.42559745699305479"/>
    <m/>
    <m/>
    <n v="5926215929.5871706"/>
    <m/>
    <m/>
    <m/>
    <n v="2.145134873056088"/>
    <m/>
    <m/>
    <m/>
    <n v="2.1298365652707263"/>
    <m/>
    <m/>
    <m/>
    <m/>
    <m/>
    <n v="102251.50228267667"/>
    <m/>
  </r>
  <r>
    <x v="1223"/>
    <n v="43.85"/>
    <n v="42.13"/>
    <n v="160576.4"/>
    <n v="143905.38"/>
    <n v="231683.99"/>
    <n v="207660.17"/>
    <n v="7.5025886843160805E-6"/>
    <n v="103134.04977952607"/>
    <n v="103141.38"/>
    <n v="-7.1069637365028804E-5"/>
    <n v="33363962901.986282"/>
    <m/>
    <m/>
    <n v="48765962.728758514"/>
    <m/>
    <m/>
    <n v="7.5792421925084783"/>
    <m/>
    <m/>
    <n v="410.50245941712546"/>
    <n v="410.48"/>
    <n v="5.4715009563111039E-5"/>
    <n v="10.565615223123116"/>
    <m/>
    <m/>
    <m/>
    <n v="88195.851231392342"/>
    <m/>
    <m/>
    <n v="1230"/>
    <n v="1.0408260147163542"/>
    <n v="206546.97"/>
    <n v="1093.9367395615022"/>
    <m/>
    <m/>
    <n v="585.36137713065602"/>
    <n v="0.42942045998373674"/>
    <m/>
    <m/>
    <n v="6028515649.1792231"/>
    <m/>
    <m/>
    <m/>
    <n v="2.1264841486057495"/>
    <m/>
    <m/>
    <m/>
    <n v="2.1113549384436041"/>
    <m/>
    <m/>
    <m/>
    <m/>
    <m/>
    <n v="103134.04977952607"/>
    <m/>
  </r>
  <r>
    <x v="1224"/>
    <n v="43.73"/>
    <n v="42.6"/>
    <n v="158455.54"/>
    <n v="142003.63"/>
    <n v="229920.11"/>
    <n v="206077.63"/>
    <n v="7.5025886843160805E-6"/>
    <n v="101769.39494283179"/>
    <n v="101776.63"/>
    <n v="-7.1087607913744577E-5"/>
    <n v="32480909957.383259"/>
    <m/>
    <m/>
    <n v="47797668.124833561"/>
    <m/>
    <m/>
    <n v="7.6289782120721039"/>
    <m/>
    <m/>
    <n v="407.36724724203168"/>
    <n v="407.36"/>
    <n v="1.7790755183710871E-5"/>
    <n v="10.645819947856586"/>
    <m/>
    <m/>
    <m/>
    <n v="87027.283980417589"/>
    <m/>
    <m/>
    <n v="1231"/>
    <n v="1.0265258215962441"/>
    <n v="204637.82"/>
    <n v="1083.7406622694316"/>
    <m/>
    <m/>
    <n v="590.7719753744791"/>
    <n v="0.43334858591585984"/>
    <m/>
    <m/>
    <n v="5868980812.1249628"/>
    <m/>
    <m/>
    <m/>
    <n v="2.1544858830758464"/>
    <m/>
    <m/>
    <m/>
    <n v="2.1391940135040857"/>
    <m/>
    <m/>
    <m/>
    <m/>
    <m/>
    <n v="101769.39494283179"/>
    <m/>
  </r>
  <r>
    <x v="1225"/>
    <n v="43.37"/>
    <n v="43.38"/>
    <n v="156578.37"/>
    <n v="140320.29"/>
    <n v="227945.38"/>
    <n v="204306.13"/>
    <n v="7.5025886843160805E-6"/>
    <n v="100561.31471806135"/>
    <n v="100568.46"/>
    <n v="-7.1048934612960579E-5"/>
    <n v="31709643701.025379"/>
    <m/>
    <m/>
    <n v="46946181.085887119"/>
    <m/>
    <m/>
    <n v="7.6738490284170648"/>
    <m/>
    <m/>
    <n v="403.85861756939448"/>
    <n v="403.84"/>
    <n v="4.6101350521299267E-5"/>
    <n v="10.737017768341733"/>
    <m/>
    <m/>
    <m/>
    <n v="85992.646560888606"/>
    <m/>
    <m/>
    <n v="1232"/>
    <n v="0.99976947902259095"/>
    <n v="203840.66"/>
    <n v="1079.4346944112888"/>
    <m/>
    <m/>
    <n v="593.0733084706269"/>
    <n v="0.43499544220337627"/>
    <m/>
    <m/>
    <n v="5729643532.7394619"/>
    <m/>
    <m/>
    <m/>
    <n v="2.1799240628289298"/>
    <m/>
    <m/>
    <m/>
    <n v="2.1644886367117158"/>
    <m/>
    <m/>
    <m/>
    <m/>
    <m/>
    <n v="100561.31471806135"/>
    <m/>
  </r>
  <r>
    <x v="1226"/>
    <n v="43.64"/>
    <n v="43.43"/>
    <n v="157508.99"/>
    <n v="141151.12"/>
    <n v="229044.51"/>
    <n v="205286.68"/>
    <n v="9.448549896262648E-6"/>
    <n v="101151.59894760091"/>
    <n v="101158.78"/>
    <n v="-7.0987930054999815E-5"/>
    <n v="32081704716.528469"/>
    <m/>
    <m/>
    <n v="47358342.306287065"/>
    <m/>
    <m/>
    <n v="7.6500932021848653"/>
    <m/>
    <m/>
    <n v="405.77629948066584"/>
    <n v="405.76"/>
    <n v="4.0170250063642499E-5"/>
    <n v="10.684603620717851"/>
    <m/>
    <m/>
    <m/>
    <n v="86492.75772718864"/>
    <m/>
    <m/>
    <n v="1233"/>
    <n v="1.004835367257656"/>
    <n v="204850.58"/>
    <n v="1084.5286215348008"/>
    <m/>
    <m/>
    <n v="590.13495163990115"/>
    <n v="0.4327171945395562"/>
    <m/>
    <m/>
    <n v="5796907362.7563896"/>
    <m/>
    <m/>
    <m/>
    <n v="2.1667140579042958"/>
    <m/>
    <m/>
    <m/>
    <n v="2.1514824864915139"/>
    <m/>
    <m/>
    <m/>
    <m/>
    <m/>
    <n v="101151.59894760091"/>
    <m/>
  </r>
  <r>
    <x v="1227"/>
    <n v="46.67"/>
    <n v="46.06"/>
    <n v="167431.82999999999"/>
    <n v="150042.1"/>
    <n v="233900.23"/>
    <n v="209636.79"/>
    <n v="9.448549896262648E-6"/>
    <n v="107521.38248926782"/>
    <n v="107529.02"/>
    <n v="-7.102743735765138E-5"/>
    <n v="36122007556.423111"/>
    <m/>
    <m/>
    <n v="51831183.633602917"/>
    <m/>
    <m/>
    <n v="7.4088220793733885"/>
    <m/>
    <m/>
    <n v="414.36861116958306"/>
    <n v="414.36"/>
    <n v="2.0781855350593403E-5"/>
    <n v="10.457904437822528"/>
    <m/>
    <m/>
    <m/>
    <n v="91937.651938641095"/>
    <m/>
    <m/>
    <n v="1234"/>
    <n v="1.0132435953104646"/>
    <n v="210663.85"/>
    <n v="1115.2183964196715"/>
    <m/>
    <m/>
    <n v="573.38804367254409"/>
    <n v="0.42039764806569752"/>
    <m/>
    <m/>
    <n v="6526971195.1567907"/>
    <m/>
    <m/>
    <m/>
    <n v="2.030140161459161"/>
    <m/>
    <m/>
    <m/>
    <n v="2.0159070566051627"/>
    <m/>
    <m/>
    <m/>
    <m/>
    <m/>
    <n v="107521.38248926782"/>
    <m/>
  </r>
  <r>
    <x v="1228"/>
    <n v="44.53"/>
    <n v="45.07"/>
    <n v="164493.88"/>
    <n v="147407.87"/>
    <n v="232828.34"/>
    <n v="208674.11"/>
    <n v="9.448549896262648E-6"/>
    <n v="105632.11383458824"/>
    <n v="105639.61"/>
    <n v="-7.0959798240122218E-5"/>
    <n v="34852401603.740845"/>
    <m/>
    <m/>
    <n v="50464513.504122593"/>
    <m/>
    <m/>
    <n v="7.4735211042638889"/>
    <m/>
    <m/>
    <n v="412.45963477588333"/>
    <n v="412.44"/>
    <n v="4.7606381251341645E-5"/>
    <n v="10.505639215187372"/>
    <m/>
    <m/>
    <m/>
    <n v="90320.389694215992"/>
    <m/>
    <m/>
    <n v="1235"/>
    <n v="0.9880186376747282"/>
    <n v="208573.37"/>
    <n v="1104.0655382023042"/>
    <m/>
    <m/>
    <n v="579.07794366030464"/>
    <n v="0.42452913203319981"/>
    <m/>
    <m/>
    <n v="6297576047.9064617"/>
    <m/>
    <m/>
    <m/>
    <n v="2.0656863174217621"/>
    <m/>
    <m/>
    <m/>
    <n v="2.0512430539087241"/>
    <m/>
    <m/>
    <m/>
    <m/>
    <m/>
    <n v="105632.11383458824"/>
    <m/>
  </r>
  <r>
    <x v="1229"/>
    <n v="41.25"/>
    <n v="42.66"/>
    <n v="161292.99"/>
    <n v="144538.06"/>
    <n v="230772.65"/>
    <n v="206829.71"/>
    <n v="9.448549896262648E-6"/>
    <n v="103574.09065989494"/>
    <n v="103581.44"/>
    <n v="-7.0952287447134665E-5"/>
    <n v="33494156006.864113"/>
    <m/>
    <m/>
    <n v="48989160.069300853"/>
    <m/>
    <m/>
    <n v="7.5459290913411783"/>
    <m/>
    <m/>
    <n v="408.80797415171304"/>
    <n v="408.8"/>
    <n v="1.950624195945494E-5"/>
    <n v="10.598203154286013"/>
    <m/>
    <m/>
    <m/>
    <n v="88558.899542689891"/>
    <m/>
    <m/>
    <n v="1236"/>
    <n v="0.9669479606188468"/>
    <n v="207551.26"/>
    <n v="1098.5692997485964"/>
    <m/>
    <m/>
    <n v="581.91570457386047"/>
    <n v="0.42656908906507751"/>
    <m/>
    <m/>
    <n v="6052163382.8457985"/>
    <m/>
    <m/>
    <m/>
    <n v="2.1058040467386907"/>
    <m/>
    <m/>
    <m/>
    <n v="2.0911200913431442"/>
    <m/>
    <m/>
    <m/>
    <m/>
    <m/>
    <n v="103574.09065989494"/>
    <m/>
  </r>
  <r>
    <x v="1230"/>
    <n v="42.93"/>
    <n v="42.47"/>
    <n v="164317.60999999999"/>
    <n v="147247.12"/>
    <n v="232137.12"/>
    <n v="208050.66"/>
    <n v="9.448549896262648E-6"/>
    <n v="105513.77372429364"/>
    <n v="105521.27"/>
    <n v="-7.1040423474499903E-5"/>
    <n v="34748467582.640923"/>
    <m/>
    <m/>
    <n v="50364759.958484463"/>
    <m/>
    <m/>
    <n v="7.4748749363501981"/>
    <m/>
    <m/>
    <n v="411.21507147690431"/>
    <n v="411.2"/>
    <n v="3.6652424378225135E-5"/>
    <n v="10.535350079654824"/>
    <m/>
    <m/>
    <m/>
    <n v="90215.603187965797"/>
    <m/>
    <m/>
    <n v="1237"/>
    <n v="1.0108311749470213"/>
    <n v="210339.09"/>
    <n v="1113.2383595147583"/>
    <m/>
    <m/>
    <n v="574.09940869263028"/>
    <n v="0.42079951675776733"/>
    <m/>
    <m/>
    <n v="6278821772.7718248"/>
    <m/>
    <m/>
    <m/>
    <n v="2.0662389668367878"/>
    <m/>
    <m/>
    <m/>
    <n v="2.0518699659332271"/>
    <m/>
    <m/>
    <m/>
    <m/>
    <m/>
    <n v="105513.77372429364"/>
    <m/>
  </r>
  <r>
    <x v="1231"/>
    <n v="48.66"/>
    <n v="46"/>
    <n v="171460.09"/>
    <n v="153642.01999999999"/>
    <n v="238120.75"/>
    <n v="213405.56"/>
    <n v="9.0315288792108817E-6"/>
    <n v="110089.45828973975"/>
    <n v="110097.27"/>
    <n v="-7.0952806189072959E-5"/>
    <n v="37761235068.575523"/>
    <m/>
    <m/>
    <n v="53638519.693296604"/>
    <m/>
    <m/>
    <n v="7.3112369225524843"/>
    <m/>
    <m/>
    <n v="421.77352394259043"/>
    <n v="421.76"/>
    <n v="3.2065493623001373E-5"/>
    <n v="10.263038890978851"/>
    <m/>
    <m/>
    <m/>
    <n v="94120.513640460471"/>
    <m/>
    <m/>
    <n v="1238"/>
    <n v="1.0578260869565217"/>
    <n v="215741.35"/>
    <n v="1141.4737168241884"/>
    <m/>
    <m/>
    <n v="559.35448290825104"/>
    <n v="0.40983644256473512"/>
    <m/>
    <m/>
    <n v="6823276796.308342"/>
    <m/>
    <m/>
    <m/>
    <n v="1.9761346043310075"/>
    <m/>
    <m/>
    <m/>
    <n v="1.9625416536317948"/>
    <m/>
    <m/>
    <m/>
    <m/>
    <m/>
    <n v="110089.45828973975"/>
    <m/>
  </r>
  <r>
    <x v="1232"/>
    <n v="48.46"/>
    <n v="46.97"/>
    <n v="174575.56"/>
    <n v="156432.34"/>
    <n v="238637.64"/>
    <n v="213866.88"/>
    <n v="9.0315288792108817E-6"/>
    <n v="112087.07638665114"/>
    <n v="112095.03"/>
    <n v="-7.095420152758436E-5"/>
    <n v="39131396467.198357"/>
    <m/>
    <m/>
    <n v="55097870.925172001"/>
    <m/>
    <m/>
    <n v="7.2445190799624317"/>
    <m/>
    <m/>
    <n v="422.67876334735513"/>
    <n v="422.68"/>
    <n v="-2.9257420386397115E-6"/>
    <n v="10.240566941330643"/>
    <m/>
    <m/>
    <m/>
    <n v="95826.51188622872"/>
    <m/>
    <m/>
    <n v="1239"/>
    <n v="1.0317223759846712"/>
    <n v="217369.59"/>
    <n v="1149.9988293284046"/>
    <m/>
    <m/>
    <n v="555.13293083559302"/>
    <n v="0.40670477384709919"/>
    <m/>
    <m/>
    <n v="7070875991.7973967"/>
    <m/>
    <m/>
    <m/>
    <n v="1.9401553053684528"/>
    <m/>
    <m/>
    <m/>
    <n v="1.9268457202270715"/>
    <m/>
    <m/>
    <m/>
    <m/>
    <m/>
    <n v="112087.07638665114"/>
    <m/>
  </r>
  <r>
    <x v="1233"/>
    <n v="47.08"/>
    <n v="45.63"/>
    <n v="173572.37"/>
    <n v="155532"/>
    <n v="240922.4"/>
    <n v="215912.55"/>
    <n v="9.0315288792108817E-6"/>
    <n v="111440.25605450287"/>
    <n v="111448.16"/>
    <n v="-7.0920376766481219E-5"/>
    <n v="38679558887.719345"/>
    <m/>
    <m/>
    <n v="54620359.883473769"/>
    <m/>
    <m/>
    <n v="7.2650384137126434"/>
    <m/>
    <m/>
    <n v="426.71516131636758"/>
    <n v="426.68"/>
    <n v="8.2406760025355297E-5"/>
    <n v="10.142330789905026"/>
    <m/>
    <m/>
    <m/>
    <n v="95271.664510988077"/>
    <m/>
    <m/>
    <n v="1240"/>
    <n v="1.031777339469647"/>
    <n v="219950.77"/>
    <n v="1163.5637609476571"/>
    <m/>
    <m/>
    <n v="548.54094150344122"/>
    <n v="0.40183721602442019"/>
    <m/>
    <m/>
    <n v="6989248174.7317152"/>
    <m/>
    <m/>
    <m/>
    <n v="1.951230907204289"/>
    <m/>
    <m/>
    <m/>
    <n v="1.9378814282162253"/>
    <m/>
    <m/>
    <m/>
    <m/>
    <m/>
    <n v="111440.25605450287"/>
    <m/>
  </r>
  <r>
    <x v="1234"/>
    <n v="49.3"/>
    <n v="47.03"/>
    <n v="181741.59"/>
    <n v="162850.74"/>
    <n v="246773.06"/>
    <n v="221153.91"/>
    <n v="9.0315288792108817E-6"/>
    <n v="116682.36987861825"/>
    <n v="116690.65"/>
    <n v="-7.0957882073230394E-5"/>
    <n v="42318251695.475563"/>
    <m/>
    <m/>
    <n v="58473726.620345823"/>
    <m/>
    <m/>
    <n v="7.0937852853532766"/>
    <m/>
    <m/>
    <n v="437.06703267671776"/>
    <n v="437.04"/>
    <n v="6.1854010428685768E-5"/>
    <n v="9.8958451743879525"/>
    <m/>
    <m/>
    <m/>
    <n v="99751.306056291141"/>
    <m/>
    <m/>
    <n v="1241"/>
    <n v="1.0482670635764404"/>
    <n v="225051.35"/>
    <n v="1190.4534295790374"/>
    <m/>
    <m/>
    <n v="535.82047248478921"/>
    <n v="0.39248154551009495"/>
    <m/>
    <m/>
    <n v="7646764960.2177324"/>
    <m/>
    <m/>
    <m/>
    <n v="1.8593268540231747"/>
    <m/>
    <m/>
    <m/>
    <n v="1.8466405293273691"/>
    <m/>
    <m/>
    <m/>
    <m/>
    <m/>
    <n v="116682.36987861825"/>
    <m/>
  </r>
  <r>
    <x v="1235"/>
    <n v="52.62"/>
    <n v="50.43"/>
    <n v="190832.13"/>
    <n v="170991.96"/>
    <n v="251685.05"/>
    <n v="225549.96"/>
    <n v="8.3365294025750103E-6"/>
    <n v="122509.74798580745"/>
    <n v="122518.44"/>
    <n v="-7.0944538573591842E-5"/>
    <n v="46544243904.228325"/>
    <m/>
    <m/>
    <n v="62852192.26067844"/>
    <m/>
    <m/>
    <n v="6.9155313929719116"/>
    <m/>
    <m/>
    <n v="445.73419544498626"/>
    <n v="445.72"/>
    <n v="3.1848346464746768E-5"/>
    <n v="9.6983040756541801"/>
    <m/>
    <m/>
    <m/>
    <n v="104727.10994837561"/>
    <m/>
    <m/>
    <n v="1242"/>
    <n v="1.0434265318262939"/>
    <n v="231375.77"/>
    <n v="1223.6210206787791"/>
    <m/>
    <m/>
    <n v="520.76278137299528"/>
    <n v="0.38134351370647274"/>
    <m/>
    <m/>
    <n v="8410467454.0104847"/>
    <m/>
    <m/>
    <m/>
    <n v="1.7661287508526902"/>
    <m/>
    <m/>
    <m/>
    <n v="1.7541763159136792"/>
    <m/>
    <m/>
    <m/>
    <m/>
    <m/>
    <n v="122509.74798580745"/>
    <m/>
  </r>
  <r>
    <x v="1236"/>
    <n v="45.49"/>
    <n v="45.11"/>
    <n v="174191.84"/>
    <n v="156080.28"/>
    <n v="242193.89"/>
    <n v="217042.49"/>
    <n v="8.3365294025750103E-6"/>
    <n v="111824.34566726493"/>
    <n v="111832.28"/>
    <n v="-7.0948501944778641E-5"/>
    <n v="38424868043.039185"/>
    <m/>
    <m/>
    <n v="54628633.335039817"/>
    <m/>
    <m/>
    <n v="7.2167461942139823"/>
    <m/>
    <m/>
    <n v="428.91489341707478"/>
    <n v="428.88"/>
    <n v="8.1359394410451813E-5"/>
    <n v="10.063823968162625"/>
    <m/>
    <m/>
    <m/>
    <n v="95590.849688003786"/>
    <m/>
    <m/>
    <n v="1243"/>
    <n v="1.0084238528042564"/>
    <n v="220766.96"/>
    <n v="1167.4256132663263"/>
    <m/>
    <m/>
    <n v="544.64027469330983"/>
    <n v="0.39879068768836412"/>
    <m/>
    <m/>
    <n v="6943331754.6023293"/>
    <m/>
    <m/>
    <m/>
    <n v="1.9200579455372744"/>
    <m/>
    <m/>
    <m/>
    <n v="1.9070979677472282"/>
    <m/>
    <m/>
    <m/>
    <m/>
    <m/>
    <n v="111824.34566726493"/>
    <m/>
  </r>
  <r>
    <x v="1237"/>
    <n v="44.67"/>
    <n v="44.4"/>
    <n v="170462.01"/>
    <n v="152736.95999999999"/>
    <n v="242972.25"/>
    <n v="217738.21"/>
    <n v="8.3365294025750103E-6"/>
    <n v="109427.27245280193"/>
    <n v="109435.04"/>
    <n v="-7.0978611586003382E-5"/>
    <n v="36777351115.778732"/>
    <m/>
    <m/>
    <n v="52871591.374065973"/>
    <m/>
    <m/>
    <n v="7.2937096742045071"/>
    <m/>
    <m/>
    <n v="430.28284319394999"/>
    <n v="430.28"/>
    <n v="6.607776215528105E-6"/>
    <n v="10.031277428235912"/>
    <m/>
    <m/>
    <m/>
    <n v="93539.983057301652"/>
    <m/>
    <m/>
    <n v="1244"/>
    <n v="1.0060810810810812"/>
    <n v="220323.24"/>
    <n v="1164.9882300127501"/>
    <m/>
    <m/>
    <n v="545.73494838309978"/>
    <n v="0.39955433881871577"/>
    <m/>
    <m/>
    <n v="6645648311.9385738"/>
    <m/>
    <m/>
    <m/>
    <n v="1.9610952328831392"/>
    <m/>
    <m/>
    <m/>
    <n v="1.9478931803347737"/>
    <m/>
    <m/>
    <m/>
    <m/>
    <m/>
    <n v="109427.27245280193"/>
    <m/>
  </r>
  <r>
    <x v="1238"/>
    <n v="44.66"/>
    <n v="44.18"/>
    <n v="172565.23"/>
    <n v="154620.21"/>
    <n v="246963.20000000001"/>
    <n v="221312.86"/>
    <n v="8.3365294025750103E-6"/>
    <n v="110774.72332953264"/>
    <n v="110782.58"/>
    <n v="-7.0919728240248503E-5"/>
    <n v="37682892795.492302"/>
    <m/>
    <m/>
    <n v="53847638.508498251"/>
    <m/>
    <m/>
    <n v="7.2484161927287243"/>
    <m/>
    <m/>
    <n v="437.33980635567343"/>
    <n v="437.32"/>
    <n v="4.5290303835709977E-5"/>
    <n v="9.866309345047851"/>
    <m/>
    <m/>
    <m/>
    <n v="94690.031573034881"/>
    <m/>
    <m/>
    <n v="1245"/>
    <n v="1.0108646446355816"/>
    <n v="223042.61"/>
    <n v="1179.2751704597376"/>
    <m/>
    <m/>
    <n v="538.99913945715741"/>
    <n v="0.39458537616539346"/>
    <m/>
    <m/>
    <n v="6809300813.1752768"/>
    <m/>
    <m/>
    <m/>
    <n v="1.9368246740322537"/>
    <m/>
    <m/>
    <m/>
    <n v="1.9238204969520849"/>
    <m/>
    <m/>
    <m/>
    <m/>
    <m/>
    <n v="110774.72332953264"/>
    <m/>
  </r>
  <r>
    <x v="1239"/>
    <n v="46.35"/>
    <n v="45.21"/>
    <n v="173922.43"/>
    <n v="155834.99"/>
    <n v="248753.95"/>
    <n v="222915.77"/>
    <n v="8.3365294025750103E-6"/>
    <n v="111643.22781161449"/>
    <n v="111651.15"/>
    <n v="-7.0954830160729898E-5"/>
    <n v="38273596011.253372"/>
    <m/>
    <m/>
    <n v="54480386.791688219"/>
    <m/>
    <m/>
    <n v="7.2196160727191012"/>
    <m/>
    <m/>
    <n v="440.5002511930208"/>
    <n v="440.48"/>
    <n v="4.5975283828436631E-5"/>
    <n v="9.7945696785079353"/>
    <m/>
    <m/>
    <m/>
    <n v="95430.64036823652"/>
    <m/>
    <m/>
    <n v="1246"/>
    <n v="1.0252156602521567"/>
    <n v="224772.63"/>
    <n v="1188.3293708161718"/>
    <m/>
    <m/>
    <n v="534.81841680849539"/>
    <n v="0.3914876779891191"/>
    <m/>
    <m/>
    <n v="6916062843.818121"/>
    <m/>
    <m/>
    <m/>
    <n v="1.9215184322650767"/>
    <m/>
    <m/>
    <m/>
    <n v="1.9086512385917616"/>
    <m/>
    <m/>
    <m/>
    <m/>
    <m/>
    <n v="111643.22781161449"/>
    <m/>
  </r>
  <r>
    <x v="1240"/>
    <n v="52.65"/>
    <n v="48.67"/>
    <n v="185330.24"/>
    <n v="166052.51999999999"/>
    <n v="253990.98"/>
    <n v="227603.25"/>
    <n v="7.7805618148296674E-6"/>
    <n v="118957.35754480865"/>
    <n v="118965.8"/>
    <n v="-7.0965396705258144E-5"/>
    <n v="43287654785.238609"/>
    <m/>
    <m/>
    <n v="59832456.946443267"/>
    <m/>
    <m/>
    <n v="6.9819872123892415"/>
    <m/>
    <m/>
    <n v="449.74122567951684"/>
    <n v="449.72"/>
    <n v="4.7197544064792041E-5"/>
    <n v="9.5877690487310598"/>
    <m/>
    <m/>
    <m/>
    <n v="101677.04255724633"/>
    <m/>
    <m/>
    <n v="1247"/>
    <n v="1.0817752208752824"/>
    <n v="231534.15"/>
    <n v="1223.789504511258"/>
    <m/>
    <m/>
    <n v="518.7302239461394"/>
    <n v="0.37960312949871367"/>
    <m/>
    <m/>
    <n v="7822193860.105176"/>
    <m/>
    <m/>
    <m/>
    <n v="1.7952806298584487"/>
    <m/>
    <m/>
    <m/>
    <n v="1.7833546748868587"/>
    <m/>
    <m/>
    <m/>
    <m/>
    <m/>
    <n v="118957.35754480865"/>
    <m/>
  </r>
  <r>
    <x v="1241"/>
    <n v="50.93"/>
    <n v="48.51"/>
    <n v="187163.71"/>
    <n v="167693.98000000001"/>
    <n v="254283.87"/>
    <n v="227863.94"/>
    <n v="7.7805618148296674E-6"/>
    <n v="120131.2720582763"/>
    <n v="120139.8"/>
    <n v="-7.0983485270570412E-5"/>
    <n v="44141815733.7369"/>
    <m/>
    <m/>
    <n v="60717593.201557614"/>
    <m/>
    <m/>
    <n v="6.9471640281554752"/>
    <m/>
    <m/>
    <n v="450.24886636892666"/>
    <n v="450.24"/>
    <n v="1.9692539371618523E-5"/>
    <n v="9.5765078057729465"/>
    <m/>
    <m/>
    <m/>
    <n v="102678.55899065475"/>
    <m/>
    <m/>
    <n v="1248"/>
    <n v="1.0498866213151927"/>
    <n v="232335.71"/>
    <n v="1227.9303174556114"/>
    <m/>
    <m/>
    <n v="516.93440506453487"/>
    <n v="0.37825310215091845"/>
    <m/>
    <m/>
    <n v="7976572729.6120405"/>
    <m/>
    <m/>
    <m/>
    <n v="1.7774511581547476"/>
    <m/>
    <m/>
    <m/>
    <n v="1.7656743133850668"/>
    <m/>
    <m/>
    <m/>
    <m/>
    <m/>
    <n v="120131.2720582763"/>
    <m/>
  </r>
  <r>
    <x v="1242"/>
    <n v="47.56"/>
    <n v="44.72"/>
    <n v="173048.92"/>
    <n v="155046.17000000001"/>
    <n v="241337.65"/>
    <n v="216261.05"/>
    <n v="7.7805618148296674E-6"/>
    <n v="111068.96731273933"/>
    <n v="111076.85"/>
    <n v="-7.0966067733047034E-5"/>
    <n v="37481887693.713913"/>
    <m/>
    <m/>
    <n v="53846618.022304997"/>
    <m/>
    <m/>
    <n v="7.208822526793556"/>
    <m/>
    <m/>
    <n v="427.31516457565471"/>
    <n v="427.28"/>
    <n v="8.2298669852765016E-5"/>
    <n v="10.063852097362165"/>
    <m/>
    <m/>
    <m/>
    <n v="94931.030107312632"/>
    <m/>
    <m/>
    <n v="1249"/>
    <n v="1.0635062611806798"/>
    <n v="218685.04"/>
    <n v="1155.6941598851463"/>
    <m/>
    <m/>
    <n v="547.30640846935921"/>
    <n v="0.40043905069589841"/>
    <m/>
    <m/>
    <n v="6773126849.8663254"/>
    <m/>
    <m/>
    <m/>
    <n v="1.9114209933631869"/>
    <m/>
    <m/>
    <m/>
    <n v="1.8987894878466889"/>
    <m/>
    <m/>
    <m/>
    <m/>
    <m/>
    <n v="111068.96731273933"/>
    <m/>
  </r>
  <r>
    <x v="1243"/>
    <n v="50.17"/>
    <n v="46.7"/>
    <n v="181053.27"/>
    <n v="162216.6"/>
    <n v="243723.39"/>
    <n v="218397.21"/>
    <n v="7.7805618148296674E-6"/>
    <n v="116203.61102922047"/>
    <n v="116211.86"/>
    <n v="-7.0982176685996379E-5"/>
    <n v="40947209637.389076"/>
    <m/>
    <m/>
    <n v="57580049.496365771"/>
    <m/>
    <m/>
    <n v="7.041810749007043"/>
    <m/>
    <m/>
    <n v="431.5288602557232"/>
    <n v="431.52"/>
    <n v="2.0532665283790053E-5"/>
    <n v="9.9641534490650674"/>
    <m/>
    <m/>
    <m/>
    <n v="99317.848601608523"/>
    <m/>
    <m/>
    <n v="1250"/>
    <n v="1.0743040685224838"/>
    <n v="221719.47"/>
    <n v="1171.6388502802054"/>
    <m/>
    <m/>
    <n v="539.71209390146896"/>
    <n v="0.39484520558254432"/>
    <m/>
    <m/>
    <n v="7399351942.4123144"/>
    <m/>
    <m/>
    <m/>
    <n v="1.8229384782251903"/>
    <m/>
    <m/>
    <m/>
    <n v="1.810923159784416"/>
    <m/>
    <m/>
    <m/>
    <m/>
    <m/>
    <n v="116203.61102922047"/>
    <m/>
  </r>
  <r>
    <x v="1244"/>
    <n v="49.33"/>
    <n v="46.48"/>
    <n v="179228.66"/>
    <n v="160580.56"/>
    <n v="244329.65"/>
    <n v="218938.77"/>
    <n v="7.7805618148296674E-6"/>
    <n v="115029.73492311702"/>
    <n v="115037.9"/>
    <n v="-7.0977276905859199E-5"/>
    <n v="40119759674.833054"/>
    <m/>
    <m/>
    <n v="56707050.712556474"/>
    <m/>
    <m/>
    <n v="7.0770010037288165"/>
    <m/>
    <m/>
    <n v="432.59173648928464"/>
    <n v="432.56"/>
    <n v="7.3368987619337744E-5"/>
    <n v="9.9391550289062778"/>
    <m/>
    <m/>
    <m/>
    <n v="98312.747899605849"/>
    <m/>
    <m/>
    <n v="1251"/>
    <n v="1.0613166953528399"/>
    <n v="221142"/>
    <n v="1168.4960623680013"/>
    <m/>
    <m/>
    <n v="541.1177780430794"/>
    <n v="0.39583605619525158"/>
    <m/>
    <m/>
    <n v="7249854887.2048101"/>
    <m/>
    <m/>
    <m/>
    <n v="1.8412380143146176"/>
    <m/>
    <m/>
    <m/>
    <n v="1.829133852566057"/>
    <m/>
    <m/>
    <m/>
    <m/>
    <m/>
    <n v="115029.73492311702"/>
    <m/>
  </r>
  <r>
    <x v="1245"/>
    <n v="49.68"/>
    <n v="46.53"/>
    <n v="181730.7"/>
    <n v="162818.51999999999"/>
    <n v="244523.06"/>
    <n v="219106.97"/>
    <n v="6.6687119428809893E-6"/>
    <n v="116627.02333430116"/>
    <n v="116635.3"/>
    <n v="-7.0961927468249364E-5"/>
    <n v="41233264882.194878"/>
    <m/>
    <m/>
    <n v="57886660.308064677"/>
    <m/>
    <m/>
    <n v="7.0267330252179541"/>
    <m/>
    <m/>
    <n v="432.9025050568863"/>
    <n v="432.88"/>
    <n v="5.1989135294583377E-5"/>
    <n v="9.9306159881082401"/>
    <m/>
    <m/>
    <m/>
    <n v="99672.475302030158"/>
    <m/>
    <m/>
    <n v="1252"/>
    <n v="1.067698259187621"/>
    <n v="222484.05"/>
    <n v="1175.3119879111243"/>
    <m/>
    <m/>
    <n v="537.83388301625178"/>
    <n v="0.39332196048669288"/>
    <m/>
    <m/>
    <n v="7451179378.9687033"/>
    <m/>
    <m/>
    <m/>
    <n v="1.8153235963333276"/>
    <m/>
    <m/>
    <m/>
    <n v="1.8034837725442519"/>
    <m/>
    <m/>
    <m/>
    <m/>
    <m/>
    <n v="116627.02333430116"/>
    <m/>
  </r>
  <r>
    <x v="1246"/>
    <n v="44.37"/>
    <n v="42.41"/>
    <n v="167846.24"/>
    <n v="150377.89000000001"/>
    <n v="230808.43"/>
    <n v="206816.4"/>
    <n v="6.6687119428809893E-6"/>
    <n v="107713.94173303088"/>
    <n v="107721.59"/>
    <n v="-7.1000316362979099E-5"/>
    <n v="34930819889.822052"/>
    <m/>
    <m/>
    <n v="51250431.256292097"/>
    <m/>
    <m/>
    <n v="7.2948523901818625"/>
    <m/>
    <m/>
    <n v="408.61222327893068"/>
    <n v="408.6"/>
    <n v="2.9915024304161264E-5"/>
    <n v="10.487345258503071"/>
    <m/>
    <m/>
    <m/>
    <n v="92053.495825856968"/>
    <m/>
    <m/>
    <n v="1253"/>
    <n v="1.0462155152086772"/>
    <n v="208550.37"/>
    <n v="1101.6187950625388"/>
    <m/>
    <m/>
    <n v="571.51721995256651"/>
    <n v="0.41791521809098237"/>
    <m/>
    <m/>
    <n v="6312307911.9677267"/>
    <m/>
    <m/>
    <m/>
    <n v="1.9539377487688983"/>
    <m/>
    <m/>
    <m/>
    <n v="1.9412254227663084"/>
    <m/>
    <m/>
    <m/>
    <m/>
    <m/>
    <n v="107713.94173303088"/>
    <m/>
  </r>
  <r>
    <x v="1247"/>
    <n v="43.61"/>
    <n v="42.5"/>
    <n v="167347.67000000001"/>
    <n v="149930.20000000001"/>
    <n v="229190.99"/>
    <n v="205365.71"/>
    <n v="6.6687119428809893E-6"/>
    <n v="107391.36989501762"/>
    <n v="107399"/>
    <n v="-7.1044469523773301E-5"/>
    <n v="34721496703.803131"/>
    <m/>
    <m/>
    <n v="51019845.41945456"/>
    <m/>
    <m/>
    <n v="7.3053808841365218"/>
    <m/>
    <m/>
    <n v="405.73889113582055"/>
    <n v="405.72"/>
    <n v="4.6562002909755762E-5"/>
    <n v="10.560587361923064"/>
    <m/>
    <m/>
    <m/>
    <n v="91776.24348020216"/>
    <m/>
    <m/>
    <n v="1254"/>
    <n v="1.0261176470588236"/>
    <n v="208481.38"/>
    <n v="1101.1683830880661"/>
    <m/>
    <m/>
    <n v="571.70628206261949"/>
    <n v="0.41801383834832229"/>
    <m/>
    <m/>
    <n v="6274511719.9930067"/>
    <m/>
    <m/>
    <m/>
    <n v="1.9596635403769833"/>
    <m/>
    <m/>
    <m/>
    <n v="1.9469456162743319"/>
    <m/>
    <m/>
    <m/>
    <m/>
    <m/>
    <n v="107391.36989501762"/>
    <m/>
  </r>
  <r>
    <x v="1248"/>
    <n v="41.18"/>
    <n v="40.700000000000003"/>
    <n v="164506.96"/>
    <n v="147384.15"/>
    <n v="227477.92"/>
    <n v="203829.35"/>
    <n v="6.6687119428809893E-6"/>
    <n v="105565.83797286851"/>
    <n v="105573.33"/>
    <n v="-7.0965149356339019E-5"/>
    <n v="33540953126.85778"/>
    <m/>
    <m/>
    <n v="49718574.395725787"/>
    <m/>
    <m/>
    <n v="7.3670762507556677"/>
    <m/>
    <m/>
    <n v="402.69640834439383"/>
    <n v="402.68"/>
    <n v="4.0747850386990692E-5"/>
    <n v="10.639269532586086"/>
    <m/>
    <m/>
    <m/>
    <n v="90214.593446970292"/>
    <m/>
    <m/>
    <n v="1255"/>
    <n v="1.0117936117936117"/>
    <n v="206685.56"/>
    <n v="1091.5978815434657"/>
    <m/>
    <m/>
    <n v="576.63085410571375"/>
    <n v="0.42157456539514188"/>
    <m/>
    <m/>
    <n v="6061205354.417181"/>
    <m/>
    <m/>
    <m/>
    <n v="1.992848879585555"/>
    <m/>
    <m/>
    <m/>
    <n v="1.9799477780588171"/>
    <m/>
    <m/>
    <m/>
    <m/>
    <m/>
    <n v="105565.83797286851"/>
    <m/>
  </r>
  <r>
    <x v="1249"/>
    <n v="42.36"/>
    <n v="41.83"/>
    <n v="166809.54999999999"/>
    <n v="149446.09"/>
    <n v="229697.87"/>
    <n v="205817.15"/>
    <n v="6.6687119428809893E-6"/>
    <n v="107040.82397475642"/>
    <n v="107048.43"/>
    <n v="-7.1052188654885384E-5"/>
    <n v="34478116536.727547"/>
    <m/>
    <m/>
    <n v="50760226.157246321"/>
    <m/>
    <m/>
    <n v="7.3152119564891951"/>
    <m/>
    <m/>
    <n v="406.6163951661942"/>
    <n v="406.6"/>
    <n v="4.0322592705699378E-5"/>
    <n v="10.535193032401857"/>
    <m/>
    <m/>
    <m/>
    <n v="91473.528148175101"/>
    <m/>
    <m/>
    <n v="1256"/>
    <n v="1.0126703322973942"/>
    <n v="209575.69"/>
    <n v="1106.7755104818214"/>
    <m/>
    <m/>
    <n v="568.56769705508793"/>
    <n v="0.41564019065189156"/>
    <m/>
    <m/>
    <n v="6230590850.5354681"/>
    <m/>
    <m/>
    <m/>
    <n v="1.9648769214048429"/>
    <m/>
    <m/>
    <m/>
    <n v="1.9521886410469811"/>
    <m/>
    <m/>
    <m/>
    <m/>
    <m/>
    <n v="107040.82397475642"/>
    <m/>
  </r>
  <r>
    <x v="1250"/>
    <n v="43.74"/>
    <n v="42.24"/>
    <n v="172580.13"/>
    <n v="154613.01"/>
    <n v="232468.02"/>
    <n v="208295.18"/>
    <n v="6.946663748896853E-6"/>
    <n v="110735.67447720763"/>
    <n v="110743.54"/>
    <n v="-7.1024664665353399E-5"/>
    <n v="36857965154.680618"/>
    <m/>
    <m/>
    <n v="53387289.812655024"/>
    <m/>
    <m/>
    <n v="7.1877797307618714"/>
    <m/>
    <m/>
    <n v="411.49007546904727"/>
    <n v="411.48"/>
    <n v="2.4485926526818247E-5"/>
    <n v="10.407411781678949"/>
    <m/>
    <m/>
    <m/>
    <n v="94626.217960633396"/>
    <m/>
    <m/>
    <n v="1257"/>
    <n v="1.0355113636363635"/>
    <n v="212469.35"/>
    <n v="1121.7941983204253"/>
    <m/>
    <m/>
    <n v="560.71735142454065"/>
    <n v="0.40978479229871972"/>
    <m/>
    <m/>
    <n v="6660747899.3073092"/>
    <m/>
    <m/>
    <m/>
    <n v="1.8966786094734134"/>
    <m/>
    <m/>
    <m/>
    <n v="1.8845226383598987"/>
    <m/>
    <m/>
    <m/>
    <m/>
    <m/>
    <n v="110735.67447720763"/>
    <m/>
  </r>
  <r>
    <x v="1251"/>
    <n v="40.799999999999997"/>
    <n v="39.979999999999997"/>
    <n v="165142.70000000001"/>
    <n v="147948.81"/>
    <n v="230435"/>
    <n v="206472.11"/>
    <n v="6.946663748896853E-6"/>
    <n v="105960.87952132554"/>
    <n v="105968.41"/>
    <n v="-7.1063429888829077E-5"/>
    <n v="33679339150.674034"/>
    <m/>
    <m/>
    <n v="49933922.324545339"/>
    <m/>
    <m/>
    <n v="7.3423532702430974"/>
    <m/>
    <m/>
    <n v="407.88149462263181"/>
    <n v="407.88"/>
    <n v="3.6643685197290665E-6"/>
    <n v="10.498185605169571"/>
    <m/>
    <m/>
    <m/>
    <n v="90544.438901588088"/>
    <m/>
    <m/>
    <n v="1258"/>
    <n v="1.0205102551275638"/>
    <n v="210021.99"/>
    <n v="1108.7860607853099"/>
    <m/>
    <m/>
    <n v="567.17605813768489"/>
    <n v="0.41446566694644282"/>
    <m/>
    <m/>
    <n v="6086353643.7824545"/>
    <m/>
    <m/>
    <m/>
    <n v="1.9783379640747387"/>
    <m/>
    <m/>
    <m/>
    <n v="1.9656911364240339"/>
    <m/>
    <m/>
    <m/>
    <m/>
    <m/>
    <n v="105960.87952132554"/>
    <m/>
  </r>
  <r>
    <x v="1252"/>
    <n v="40.06"/>
    <n v="39.9"/>
    <n v="163744.32999999999"/>
    <n v="146695.01"/>
    <n v="232641.22"/>
    <n v="208447.47"/>
    <n v="6.946663748896853E-6"/>
    <n v="105061.07842858996"/>
    <n v="105068.54"/>
    <n v="-7.1016228169074047E-5"/>
    <n v="33107237783.629871"/>
    <m/>
    <m/>
    <n v="49297509.519179545"/>
    <m/>
    <m/>
    <n v="7.3731315294111015"/>
    <m/>
    <m/>
    <n v="411.77657372831783"/>
    <n v="411.76"/>
    <n v="4.0250943068365075E-5"/>
    <n v="10.397435017799857"/>
    <m/>
    <m/>
    <m/>
    <n v="89773.985192631764"/>
    <m/>
    <m/>
    <n v="1259"/>
    <n v="1.0040100250626567"/>
    <n v="211965.35"/>
    <n v="1118.958420700779"/>
    <m/>
    <m/>
    <n v="561.92790643536807"/>
    <n v="0.41059163825427225"/>
    <m/>
    <m/>
    <n v="5982993767.8344679"/>
    <m/>
    <m/>
    <m/>
    <n v="1.9950105709517587"/>
    <m/>
    <m/>
    <m/>
    <n v="1.9822899406607091"/>
    <m/>
    <m/>
    <m/>
    <m/>
    <m/>
    <n v="105061.07842858996"/>
    <m/>
  </r>
  <r>
    <x v="1253"/>
    <n v="43.68"/>
    <n v="43.15"/>
    <n v="174693.4"/>
    <n v="156503.01999999999"/>
    <n v="241735.87"/>
    <n v="216594.87"/>
    <n v="6.946663748896853E-6"/>
    <n v="112083.45031073302"/>
    <n v="112091.41"/>
    <n v="-7.1010698027396124E-5"/>
    <n v="37532893309.939758"/>
    <m/>
    <m/>
    <n v="54239719.623736762"/>
    <m/>
    <m/>
    <n v="7.1263260404519047"/>
    <m/>
    <m/>
    <n v="427.86373424116681"/>
    <n v="427.84"/>
    <n v="5.5474572659974797E-5"/>
    <n v="9.9907396387556098"/>
    <m/>
    <m/>
    <m/>
    <n v="95772.923358997563"/>
    <m/>
    <m/>
    <n v="1260"/>
    <n v="1.0122827346465817"/>
    <n v="221225.44"/>
    <n v="1167.7509570971506"/>
    <m/>
    <m/>
    <n v="537.37906867908816"/>
    <n v="0.39261697784553112"/>
    <m/>
    <m/>
    <n v="6782809617.0377502"/>
    <m/>
    <m/>
    <m/>
    <n v="1.8615377081910556"/>
    <m/>
    <m/>
    <m/>
    <n v="1.8496987174946975"/>
    <m/>
    <m/>
    <m/>
    <m/>
    <m/>
    <n v="112083.45031073302"/>
    <m/>
  </r>
  <r>
    <x v="1254"/>
    <n v="45.89"/>
    <n v="46.28"/>
    <n v="187965.81"/>
    <n v="168392.32000000001"/>
    <n v="252702.13"/>
    <n v="226419.12"/>
    <n v="6.946663748896853E-6"/>
    <n v="120596.1004587088"/>
    <n v="120604.67"/>
    <n v="-7.1054804852921372E-5"/>
    <n v="43233874536.595383"/>
    <m/>
    <m/>
    <n v="60418448.915535636"/>
    <m/>
    <m/>
    <n v="6.8553279707500536"/>
    <m/>
    <m/>
    <n v="447.26271112006418"/>
    <n v="447.24"/>
    <n v="5.0780610106881952E-5"/>
    <n v="9.5372959375175181"/>
    <m/>
    <m/>
    <m/>
    <n v="103045.05609172974"/>
    <m/>
    <m/>
    <n v="1261"/>
    <n v="0.9915730337078652"/>
    <n v="233156.85"/>
    <n v="1230.6354792218378"/>
    <m/>
    <m/>
    <n v="508.39646164334965"/>
    <n v="0.37140665217998092"/>
    <m/>
    <m/>
    <n v="7813106090.1585579"/>
    <m/>
    <m/>
    <m/>
    <n v="1.7200393617853376"/>
    <m/>
    <m/>
    <m/>
    <n v="1.7091285334878885"/>
    <m/>
    <m/>
    <m/>
    <m/>
    <m/>
    <n v="120596.1004587088"/>
    <m/>
  </r>
  <r>
    <x v="1255"/>
    <n v="43.23"/>
    <n v="42.33"/>
    <n v="173694.38"/>
    <n v="155603.51"/>
    <n v="243134.84"/>
    <n v="217842.19"/>
    <n v="6.2517975603082476E-6"/>
    <n v="111431.6090752922"/>
    <n v="111439.53"/>
    <n v="-7.1078231465904196E-5"/>
    <n v="36662665489.804962"/>
    <m/>
    <m/>
    <n v="53530180.837138101"/>
    <m/>
    <m/>
    <n v="7.1146821528510742"/>
    <m/>
    <m/>
    <n v="430.29788913164163"/>
    <n v="430.28"/>
    <n v="4.1575559267537088E-5"/>
    <n v="9.8976633703074839"/>
    <m/>
    <m/>
    <m/>
    <n v="95209.183997778877"/>
    <m/>
    <m/>
    <n v="1262"/>
    <n v="1.0212615166548547"/>
    <n v="222408.74"/>
    <n v="1173.6304427435641"/>
    <m/>
    <m/>
    <n v="531.83262100711488"/>
    <n v="0.38841734810292938"/>
    <m/>
    <m/>
    <n v="6625679844.97052"/>
    <m/>
    <m/>
    <m/>
    <n v="1.8504117836652068"/>
    <m/>
    <m/>
    <m/>
    <n v="1.8387651732726349"/>
    <m/>
    <m/>
    <m/>
    <m/>
    <m/>
    <n v="111431.6090752922"/>
    <m/>
  </r>
  <r>
    <x v="1256"/>
    <n v="42.93"/>
    <n v="43.64"/>
    <n v="176192.75"/>
    <n v="157840.70000000001"/>
    <n v="245746"/>
    <n v="220180.35"/>
    <n v="6.2517975603082476E-6"/>
    <n v="113031.65310625586"/>
    <n v="113039.69"/>
    <n v="-7.1097981108603214E-5"/>
    <n v="37715431475.910217"/>
    <m/>
    <m/>
    <n v="54682783.578678988"/>
    <m/>
    <m/>
    <n v="7.0632171587416739"/>
    <m/>
    <m/>
    <n v="434.90849212546493"/>
    <n v="434.88"/>
    <n v="6.5517212713750439E-5"/>
    <n v="9.7911280987752356"/>
    <m/>
    <m/>
    <m/>
    <n v="96574.687171095604"/>
    <m/>
    <m/>
    <n v="1263"/>
    <n v="0.98373052245646198"/>
    <n v="224980.02"/>
    <n v="1187.1061514651856"/>
    <m/>
    <m/>
    <n v="525.68407404918878"/>
    <n v="0.38389043905197745"/>
    <m/>
    <m/>
    <n v="6815971617.8246489"/>
    <m/>
    <m/>
    <m/>
    <n v="1.8237225374256636"/>
    <m/>
    <m/>
    <m/>
    <n v="1.8122726196604373"/>
    <m/>
    <m/>
    <m/>
    <m/>
    <m/>
    <n v="113031.65310625586"/>
    <m/>
  </r>
  <r>
    <x v="1257"/>
    <n v="42.25"/>
    <n v="41.9"/>
    <n v="171614.65"/>
    <n v="153738.46"/>
    <n v="244641.22"/>
    <n v="219189.13"/>
    <n v="6.2517975603082476E-6"/>
    <n v="110092.0134180537"/>
    <n v="110099.83"/>
    <n v="-7.0995404318985322E-5"/>
    <n v="35753609575.574509"/>
    <m/>
    <m/>
    <n v="52549225.043289773"/>
    <m/>
    <m/>
    <n v="7.1546793300396399"/>
    <m/>
    <m/>
    <n v="432.94275298577531"/>
    <n v="432.92"/>
    <n v="5.2557021563481854E-5"/>
    <n v="9.8349040571510624"/>
    <m/>
    <m/>
    <m/>
    <n v="94061.455828828621"/>
    <m/>
    <m/>
    <n v="1264"/>
    <n v="1.0083532219570406"/>
    <n v="223376.44"/>
    <n v="1178.5528370069621"/>
    <m/>
    <m/>
    <n v="529.43096885106399"/>
    <n v="0.38659002762944772"/>
    <m/>
    <m/>
    <n v="6461463100.0674047"/>
    <m/>
    <m/>
    <m/>
    <n v="1.8710334783132276"/>
    <m/>
    <m/>
    <m/>
    <n v="1.8593159812453846"/>
    <m/>
    <m/>
    <m/>
    <m/>
    <m/>
    <n v="110092.0134180537"/>
    <m/>
  </r>
  <r>
    <x v="1258"/>
    <n v="40.36"/>
    <n v="40.68"/>
    <n v="166730.43"/>
    <n v="149362.04"/>
    <n v="241419.98"/>
    <n v="216301.65"/>
    <n v="6.2517975603082476E-6"/>
    <n v="106956.14366075411"/>
    <n v="106963.75"/>
    <n v="-7.1111374142063255E-5"/>
    <n v="33716724657.211472"/>
    <m/>
    <m/>
    <n v="50303678.678088635"/>
    <m/>
    <m/>
    <n v="7.2561861968528438"/>
    <m/>
    <m/>
    <n v="427.23169125781033"/>
    <n v="427.2"/>
    <n v="7.4183655923043545E-5"/>
    <n v="9.9641575537592679"/>
    <m/>
    <m/>
    <m/>
    <n v="91380.654533527355"/>
    <m/>
    <m/>
    <n v="1265"/>
    <n v="0.99213372664700095"/>
    <n v="219686.64"/>
    <n v="1158.9946387526938"/>
    <m/>
    <m/>
    <n v="538.17627067817989"/>
    <n v="0.39293858737268267"/>
    <m/>
    <m/>
    <n v="6093385247.5531111"/>
    <m/>
    <m/>
    <m/>
    <n v="1.9242059217480141"/>
    <m/>
    <m/>
    <m/>
    <n v="1.9121857195493677"/>
    <m/>
    <m/>
    <m/>
    <m/>
    <m/>
    <n v="106956.14366075411"/>
    <m/>
  </r>
  <r>
    <x v="1259"/>
    <n v="41.04"/>
    <n v="42.09"/>
    <n v="172295.92"/>
    <n v="154346.82999999999"/>
    <n v="248157.94"/>
    <n v="222337.21"/>
    <n v="6.2517975603082476E-6"/>
    <n v="110523.66282984216"/>
    <n v="110531.51"/>
    <n v="-7.0994869769136493E-5"/>
    <n v="35965839085.22377"/>
    <m/>
    <m/>
    <n v="52820141.651425108"/>
    <m/>
    <m/>
    <n v="7.1347801268405808"/>
    <m/>
    <m/>
    <n v="439.14489280139878"/>
    <n v="439.12"/>
    <n v="5.6687924482545782E-5"/>
    <n v="9.6858255883048852"/>
    <m/>
    <m/>
    <m/>
    <n v="94427.08872485449"/>
    <m/>
    <m/>
    <n v="1266"/>
    <n v="0.97505345687811817"/>
    <n v="225408.49"/>
    <n v="1189.0883882739192"/>
    <m/>
    <m/>
    <n v="524.15919665683782"/>
    <n v="0.38266802423060803"/>
    <m/>
    <m/>
    <n v="6499885953.7759638"/>
    <m/>
    <m/>
    <m/>
    <n v="1.8599010849555402"/>
    <m/>
    <m/>
    <m/>
    <n v="1.8483118643490675"/>
    <m/>
    <m/>
    <m/>
    <m/>
    <m/>
    <n v="110523.66282984216"/>
    <m/>
  </r>
  <r>
    <x v="1260"/>
    <n v="45.54"/>
    <n v="44.99"/>
    <n v="184495.2"/>
    <n v="165272.34"/>
    <n v="256389.72"/>
    <n v="229708.3"/>
    <n v="5.4180167654571676E-6"/>
    <n v="118340.54859244742"/>
    <n v="118348.95"/>
    <n v="-7.0988441828845339E-5"/>
    <n v="41052654845.895714"/>
    <m/>
    <m/>
    <n v="58422581.307866409"/>
    <m/>
    <m/>
    <n v="6.8813275061532897"/>
    <m/>
    <m/>
    <n v="453.6788148161524"/>
    <n v="453.68"/>
    <n v="-2.6123784332421351E-6"/>
    <n v="9.3638269755100172"/>
    <m/>
    <m/>
    <m/>
    <n v="101100.57744202246"/>
    <m/>
    <m/>
    <n v="1267"/>
    <n v="1.0122249388753055"/>
    <n v="234398.26"/>
    <n v="1236.2221362272294"/>
    <m/>
    <m/>
    <n v="503.2546130658215"/>
    <n v="0.36730193509286108"/>
    <m/>
    <m/>
    <n v="7419330559.1257267"/>
    <m/>
    <m/>
    <m/>
    <n v="1.7280056776424206"/>
    <m/>
    <m/>
    <m/>
    <n v="1.717319922446034"/>
    <m/>
    <m/>
    <m/>
    <m/>
    <m/>
    <n v="118340.54859244742"/>
    <m/>
  </r>
  <r>
    <x v="1261"/>
    <n v="44.14"/>
    <n v="44.59"/>
    <n v="181514.07"/>
    <n v="162600.92000000001"/>
    <n v="255184.88"/>
    <n v="228627.6"/>
    <n v="5.4180167654571676E-6"/>
    <n v="116425.52679186691"/>
    <n v="116433.8"/>
    <n v="-7.1055038426082184E-5"/>
    <n v="39723944958.813919"/>
    <m/>
    <m/>
    <n v="57004168.699406311"/>
    <m/>
    <m/>
    <n v="6.9366279307685081"/>
    <m/>
    <m/>
    <n v="451.53585324848217"/>
    <n v="451.52"/>
    <n v="3.5110844441410549E-5"/>
    <n v="9.4075836294682365"/>
    <m/>
    <m/>
    <m/>
    <n v="99462.945564329217"/>
    <m/>
    <m/>
    <n v="1268"/>
    <n v="0.98990805113254088"/>
    <n v="234132.18"/>
    <n v="1234.722406461847"/>
    <m/>
    <m/>
    <n v="503.82588858401255"/>
    <n v="0.36768402456069377"/>
    <m/>
    <m/>
    <n v="7179240282.2999783"/>
    <m/>
    <m/>
    <m/>
    <n v="1.7558549378456465"/>
    <m/>
    <m/>
    <m/>
    <n v="1.7450231550519715"/>
    <m/>
    <m/>
    <m/>
    <m/>
    <m/>
    <n v="116425.52679186691"/>
    <m/>
  </r>
  <r>
    <x v="1262"/>
    <n v="42.28"/>
    <n v="43.03"/>
    <n v="177304.54"/>
    <n v="158829.13"/>
    <n v="252211.52"/>
    <n v="225962.44"/>
    <n v="5.4180167654571676E-6"/>
    <n v="113722.70550556107"/>
    <n v="113730.78"/>
    <n v="-7.0996562574587863E-5"/>
    <n v="37879516113.265572"/>
    <m/>
    <m/>
    <n v="55018859.438911095"/>
    <m/>
    <m/>
    <n v="7.0167638439612539"/>
    <m/>
    <m/>
    <n v="446.26377166338267"/>
    <n v="446.24"/>
    <n v="5.3271027659285153E-5"/>
    <n v="9.5169493664421747"/>
    <m/>
    <m/>
    <m/>
    <n v="97152.35514617413"/>
    <m/>
    <m/>
    <n v="1269"/>
    <n v="0.98257029979084365"/>
    <n v="230993.64"/>
    <n v="1218.075845021461"/>
    <m/>
    <m/>
    <n v="510.5796705902128"/>
    <n v="0.37257750431451708"/>
    <m/>
    <m/>
    <n v="6845941513.0291376"/>
    <m/>
    <m/>
    <m/>
    <n v="1.7965011421320938"/>
    <m/>
    <m/>
    <m/>
    <n v="1.7854454100307975"/>
    <m/>
    <m/>
    <m/>
    <m/>
    <m/>
    <n v="113722.70550556107"/>
    <m/>
  </r>
  <r>
    <x v="1263"/>
    <n v="42.04"/>
    <n v="42.24"/>
    <n v="174328.75"/>
    <n v="156162.56"/>
    <n v="253170.31"/>
    <n v="226820.22"/>
    <n v="5.4180167654571676E-6"/>
    <n v="111811.3145323299"/>
    <n v="111819.26"/>
    <n v="-7.1056342799025174E-5"/>
    <n v="36606147047.085945"/>
    <m/>
    <m/>
    <n v="53631490.995749615"/>
    <m/>
    <m/>
    <n v="7.0753459382941788"/>
    <m/>
    <m/>
    <n v="447.94933451498378"/>
    <n v="447.92"/>
    <n v="6.5490522825006892E-5"/>
    <n v="9.4805226139768877"/>
    <m/>
    <m/>
    <m/>
    <n v="95517.941404799159"/>
    <m/>
    <m/>
    <n v="1270"/>
    <n v="0.99526515151515149"/>
    <n v="231038.11"/>
    <n v="1218.2152159186599"/>
    <m/>
    <m/>
    <n v="510.48137577157138"/>
    <n v="0.37247046563134129"/>
    <m/>
    <m/>
    <n v="6615846593.6064816"/>
    <m/>
    <m/>
    <m/>
    <n v="1.8265773836655841"/>
    <m/>
    <m/>
    <m/>
    <n v="1.8153638054309329"/>
    <m/>
    <m/>
    <m/>
    <m/>
    <m/>
    <n v="111811.3145323299"/>
    <m/>
  </r>
  <r>
    <x v="1264"/>
    <n v="39.700000000000003"/>
    <n v="41.07"/>
    <n v="170641.62"/>
    <n v="152858.81"/>
    <n v="251540.24"/>
    <n v="225358.58"/>
    <n v="5.4180167654571676E-6"/>
    <n v="109443.7871892432"/>
    <n v="109451.56"/>
    <n v="-7.1015988778899697E-5"/>
    <n v="35055884689.512993"/>
    <m/>
    <m/>
    <n v="51927812.245634101"/>
    <m/>
    <m/>
    <n v="7.1498651508870612"/>
    <m/>
    <m/>
    <n v="445.05430213464086"/>
    <n v="445.04"/>
    <n v="3.2136739710697526E-5"/>
    <n v="9.5413143282373092"/>
    <m/>
    <m/>
    <m/>
    <n v="93493.919418738849"/>
    <m/>
    <m/>
    <n v="1271"/>
    <n v="0.9666423179936694"/>
    <n v="228663.47"/>
    <n v="1205.6000968864739"/>
    <m/>
    <m/>
    <n v="515.72817031192744"/>
    <n v="0.3762630948731952"/>
    <m/>
    <m/>
    <n v="6335705509.1158638"/>
    <m/>
    <m/>
    <m/>
    <n v="1.8651332877145081"/>
    <m/>
    <m/>
    <m/>
    <n v="1.8537108297718101"/>
    <m/>
    <m/>
    <m/>
    <m/>
    <m/>
    <n v="109443.7871892432"/>
    <m/>
  </r>
  <r>
    <x v="1265"/>
    <n v="40.93"/>
    <n v="41.17"/>
    <n v="171945.28"/>
    <n v="154024.13"/>
    <n v="253772.53"/>
    <n v="227354.86"/>
    <n v="5.5569757899665007E-6"/>
    <n v="110271.84394655604"/>
    <n v="110279.67999999999"/>
    <n v="-7.1056185907969471E-5"/>
    <n v="35586149010.381966"/>
    <m/>
    <m/>
    <n v="52516310.658812769"/>
    <m/>
    <m/>
    <n v="7.1216457326831675"/>
    <m/>
    <m/>
    <n v="448.97108556546044"/>
    <n v="448.96"/>
    <n v="2.469165507057447E-5"/>
    <n v="9.4559034583652348"/>
    <m/>
    <m/>
    <m/>
    <n v="94196.817628423683"/>
    <m/>
    <m/>
    <n v="1272"/>
    <n v="0.99417051250910848"/>
    <n v="231062.87"/>
    <n v="1217.9652903090948"/>
    <m/>
    <m/>
    <n v="510.31655746512496"/>
    <n v="0.3722090397241109"/>
    <m/>
    <m/>
    <n v="6431655824.6694441"/>
    <m/>
    <m/>
    <m/>
    <n v="1.8506558247025158"/>
    <m/>
    <m/>
    <m/>
    <n v="1.8394048432422527"/>
    <m/>
    <m/>
    <m/>
    <m/>
    <m/>
    <n v="110271.84394655604"/>
    <m/>
  </r>
  <r>
    <x v="1266"/>
    <n v="40.39"/>
    <n v="41.67"/>
    <n v="172526.66"/>
    <n v="154544.06"/>
    <n v="255797.02"/>
    <n v="229167.34"/>
    <n v="5.5569757899665007E-6"/>
    <n v="110641.99630809329"/>
    <n v="110649.85"/>
    <n v="-7.0977881187483938E-5"/>
    <n v="35824980596.720688"/>
    <m/>
    <m/>
    <n v="52780446.201247863"/>
    <m/>
    <m/>
    <n v="7.1093042828733077"/>
    <m/>
    <m/>
    <n v="452.54175230201662"/>
    <n v="452.52"/>
    <n v="4.8069261063821145E-5"/>
    <n v="9.3802258790868454"/>
    <m/>
    <m/>
    <m/>
    <n v="94511.496903958541"/>
    <m/>
    <m/>
    <n v="1273"/>
    <n v="0.96928245740340768"/>
    <n v="232758.31"/>
    <n v="1226.8063967612188"/>
    <m/>
    <m/>
    <n v="506.57207396507721"/>
    <n v="0.36944290532994994"/>
    <m/>
    <m/>
    <n v="6474859531.5704489"/>
    <m/>
    <m/>
    <m/>
    <n v="1.8443227730791731"/>
    <m/>
    <m/>
    <m/>
    <n v="1.8331380587429935"/>
    <m/>
    <m/>
    <m/>
    <m/>
    <m/>
    <n v="110641.99630809329"/>
    <m/>
  </r>
  <r>
    <x v="1267"/>
    <n v="38.85"/>
    <n v="40.200000000000003"/>
    <n v="168726.38"/>
    <n v="151139.03"/>
    <n v="254504.43"/>
    <n v="228008.05"/>
    <n v="5.5569757899665007E-6"/>
    <n v="108202.22402299527"/>
    <n v="108209.91"/>
    <n v="-7.1028402155892678E-5"/>
    <n v="34244977394.063248"/>
    <m/>
    <m/>
    <n v="51034379.11738459"/>
    <m/>
    <m/>
    <n v="7.187298110223578"/>
    <m/>
    <m/>
    <n v="450.24399569395149"/>
    <n v="450.24"/>
    <n v="8.8745867792283661E-6"/>
    <n v="9.4273813703727551"/>
    <m/>
    <m/>
    <m/>
    <n v="92425.926565463102"/>
    <m/>
    <m/>
    <n v="1274"/>
    <n v="0.96641791044776115"/>
    <n v="229773.37"/>
    <n v="1210.9790182452441"/>
    <m/>
    <m/>
    <n v="513.06845747319483"/>
    <n v="0.37414524615306466"/>
    <m/>
    <m/>
    <n v="6189333083.2638712"/>
    <m/>
    <m/>
    <m/>
    <n v="1.8848704754674159"/>
    <m/>
    <m/>
    <m/>
    <n v="1.87346824004553"/>
    <m/>
    <m/>
    <m/>
    <m/>
    <m/>
    <n v="108202.22402299527"/>
    <m/>
  </r>
  <r>
    <x v="1268"/>
    <n v="36.53"/>
    <n v="38.53"/>
    <n v="161584.44"/>
    <n v="144740.70000000001"/>
    <n v="248249.38"/>
    <n v="222402.95"/>
    <n v="5.5569757899665007E-6"/>
    <n v="103619.65602710245"/>
    <n v="103627.02"/>
    <n v="-7.1062285662115698E-5"/>
    <n v="31344276175.801296"/>
    <m/>
    <m/>
    <n v="47792029.209919363"/>
    <m/>
    <m/>
    <n v="7.3391001117838384"/>
    <m/>
    <m/>
    <n v="439.16747288431594"/>
    <n v="439.16"/>
    <n v="1.7016313680562334E-5"/>
    <n v="9.6588302013305984"/>
    <m/>
    <m/>
    <m/>
    <n v="88510.075074871143"/>
    <m/>
    <m/>
    <n v="1275"/>
    <n v="0.94809239553594604"/>
    <n v="223583.21"/>
    <n v="1178.2628902173492"/>
    <m/>
    <m/>
    <n v="526.89066777855908"/>
    <n v="0.38418840318848807"/>
    <m/>
    <m/>
    <n v="5665102873.2083387"/>
    <m/>
    <m/>
    <m/>
    <n v="1.9645732057461234"/>
    <m/>
    <m/>
    <m/>
    <n v="1.9527183976930169"/>
    <m/>
    <m/>
    <m/>
    <m/>
    <m/>
    <n v="103619.65602710245"/>
    <m/>
  </r>
  <r>
    <x v="1269"/>
    <n v="37.81"/>
    <n v="38.549999999999997"/>
    <n v="160325.15"/>
    <n v="143609.46"/>
    <n v="248423.99"/>
    <n v="222554.44"/>
    <n v="5.0011503509583832E-6"/>
    <n v="102802.08065966216"/>
    <n v="102809.38"/>
    <n v="-7.0998777911612798E-5"/>
    <n v="30849363929.595539"/>
    <m/>
    <m/>
    <n v="47225375.605564937"/>
    <m/>
    <m/>
    <n v="7.3664477976764822"/>
    <m/>
    <m/>
    <n v="439.4335056175658"/>
    <n v="439.4"/>
    <n v="7.6253112348156904E-5"/>
    <n v="9.6510162235372032"/>
    <m/>
    <m/>
    <m/>
    <n v="87806.066415656926"/>
    <m/>
    <m/>
    <n v="1276"/>
    <n v="0.98080415045395608"/>
    <n v="223240.43"/>
    <n v="1176.0890730746767"/>
    <m/>
    <m/>
    <n v="527.6984546562104"/>
    <n v="0.38463153188446947"/>
    <m/>
    <m/>
    <n v="5575798507.8501854"/>
    <m/>
    <m/>
    <m/>
    <n v="1.9795587488740212"/>
    <m/>
    <m/>
    <m/>
    <n v="1.9677327279712442"/>
    <m/>
    <m/>
    <m/>
    <m/>
    <m/>
    <n v="102802.08065966216"/>
    <m/>
  </r>
  <r>
    <x v="1270"/>
    <n v="37.67"/>
    <n v="38.69"/>
    <n v="160112.65"/>
    <n v="143418.4"/>
    <n v="249136"/>
    <n v="223191.19"/>
    <n v="5.0011503509583832E-6"/>
    <n v="102663.32018785147"/>
    <n v="102670.62"/>
    <n v="-7.1099328595947142E-5"/>
    <n v="30766042115.971909"/>
    <m/>
    <m/>
    <n v="47129543.41751454"/>
    <m/>
    <m/>
    <n v="7.3710147840693629"/>
    <m/>
    <m/>
    <n v="440.68222386559756"/>
    <n v="440.68"/>
    <n v="5.0464409493411466E-6"/>
    <n v="9.6230959170402492"/>
    <m/>
    <m/>
    <m/>
    <n v="87686.19072926529"/>
    <m/>
    <m/>
    <n v="1277"/>
    <n v="0.97363659860429064"/>
    <n v="222979.56"/>
    <n v="1174.6230172663511"/>
    <m/>
    <m/>
    <n v="528.31510234796656"/>
    <n v="0.38504449361991355"/>
    <m/>
    <m/>
    <n v="5560774873.0519238"/>
    <m/>
    <m/>
    <m/>
    <n v="1.9821000597605245"/>
    <m/>
    <m/>
    <m/>
    <n v="1.9702876046835756"/>
    <m/>
    <m/>
    <m/>
    <m/>
    <m/>
    <n v="102663.32018785147"/>
    <m/>
  </r>
  <r>
    <x v="1271"/>
    <n v="36.17"/>
    <n v="37.97"/>
    <n v="156878.85"/>
    <n v="140521.06"/>
    <n v="247099.54"/>
    <n v="221365.69"/>
    <n v="5.0011503509583832E-6"/>
    <n v="100587.37328896359"/>
    <n v="100594.52"/>
    <n v="-7.1044735204472964E-5"/>
    <n v="29521783362.753014"/>
    <m/>
    <m/>
    <n v="45699836.058458269"/>
    <m/>
    <m/>
    <n v="7.4451328665020204"/>
    <m/>
    <m/>
    <n v="437.06939029057474"/>
    <n v="437.04"/>
    <n v="6.7248514036943874E-5"/>
    <n v="9.7014937351611152"/>
    <m/>
    <m/>
    <m/>
    <n v="85911.757976704146"/>
    <m/>
    <m/>
    <n v="1278"/>
    <n v="0.95259415327890451"/>
    <n v="219437.95"/>
    <n v="1155.8760843847126"/>
    <m/>
    <m/>
    <n v="536.70639188870553"/>
    <n v="0.39112311975875408"/>
    <m/>
    <m/>
    <n v="5335917390.8983755"/>
    <m/>
    <m/>
    <m/>
    <n v="2.0220482836883753"/>
    <m/>
    <m/>
    <m/>
    <n v="2.0100270821734538"/>
    <m/>
    <m/>
    <m/>
    <m/>
    <m/>
    <n v="100587.37328896359"/>
    <m/>
  </r>
  <r>
    <x v="1272"/>
    <n v="35.79"/>
    <n v="36.96"/>
    <n v="151041.15"/>
    <n v="135291.35999999999"/>
    <n v="240792.51"/>
    <n v="215714.39"/>
    <n v="5.0011503509583832E-6"/>
    <n v="96842.003123273986"/>
    <n v="96848.89"/>
    <n v="-7.1109506015076818E-5"/>
    <n v="27323290755.715572"/>
    <m/>
    <m/>
    <n v="43147201.074920803"/>
    <m/>
    <m/>
    <n v="7.5833308827956483"/>
    <m/>
    <m/>
    <n v="425.90313738420008"/>
    <n v="425.88"/>
    <n v="5.4328412228965561E-5"/>
    <n v="9.9488473667196899"/>
    <m/>
    <m/>
    <m/>
    <n v="82711.540435712333"/>
    <m/>
    <m/>
    <n v="1279"/>
    <n v="0.96834415584415579"/>
    <n v="212948.39"/>
    <n v="1121.605136696679"/>
    <m/>
    <m/>
    <n v="552.57870719490154"/>
    <n v="0.40265184754015287"/>
    <m/>
    <m/>
    <n v="4938582776.7878895"/>
    <m/>
    <m/>
    <m/>
    <n v="2.0972041318843599"/>
    <m/>
    <m/>
    <m/>
    <n v="2.0847665423415531"/>
    <m/>
    <m/>
    <m/>
    <m/>
    <m/>
    <n v="96842.003123273986"/>
    <m/>
  </r>
  <r>
    <x v="1273"/>
    <n v="33.94"/>
    <n v="36.590000000000003"/>
    <n v="147977.57999999999"/>
    <n v="132546.57"/>
    <n v="236140.72"/>
    <n v="211546"/>
    <n v="5.0011503509583832E-6"/>
    <n v="94875.441806680072"/>
    <n v="94882.19"/>
    <n v="-7.1121812427965558E-5"/>
    <n v="26213567417.774567"/>
    <m/>
    <m/>
    <n v="41832736.230202697"/>
    <m/>
    <m/>
    <n v="7.6599098745624223"/>
    <m/>
    <m/>
    <n v="417.66507264875571"/>
    <n v="417.64"/>
    <n v="6.0034117315588276E-5"/>
    <n v="10.140771075617186"/>
    <m/>
    <m/>
    <m/>
    <n v="81030.664147795193"/>
    <m/>
    <m/>
    <n v="1280"/>
    <n v="0.92757584039355001"/>
    <n v="208436.51"/>
    <n v="1097.7552164923486"/>
    <m/>
    <m/>
    <n v="564.28656193575466"/>
    <n v="0.41114412370044534"/>
    <m/>
    <m/>
    <n v="4738035252.5187159"/>
    <m/>
    <m/>
    <m/>
    <n v="2.1396525323883067"/>
    <m/>
    <m/>
    <m/>
    <n v="2.1269942344142971"/>
    <m/>
    <m/>
    <m/>
    <m/>
    <m/>
    <n v="94875.441806680072"/>
    <m/>
  </r>
  <r>
    <x v="1274"/>
    <n v="39.18"/>
    <n v="39.409999999999997"/>
    <n v="159411.82"/>
    <n v="142786.47"/>
    <n v="244146.27"/>
    <n v="218714.57"/>
    <n v="3.7506470229597966E-6"/>
    <n v="102198.99884971912"/>
    <n v="102206.27"/>
    <n v="-7.1141919971040579E-5"/>
    <n v="30260067957.427986"/>
    <m/>
    <m/>
    <n v="46675706.221827812"/>
    <m/>
    <m/>
    <n v="7.3630276422518195"/>
    <m/>
    <m/>
    <n v="431.79300250641046"/>
    <n v="431.76"/>
    <n v="7.6437155851483141E-5"/>
    <n v="9.796158236885093"/>
    <m/>
    <m/>
    <m/>
    <n v="87281.567253875444"/>
    <m/>
    <m/>
    <n v="1281"/>
    <n v="0.99416391778736368"/>
    <n v="217709.93"/>
    <n v="1146.3262007400435"/>
    <m/>
    <m/>
    <n v="539.18123710957013"/>
    <n v="0.39274045437899163"/>
    <m/>
    <m/>
    <n v="5469557145.7814646"/>
    <m/>
    <m/>
    <m/>
    <n v="1.9740775824282735"/>
    <m/>
    <m/>
    <m/>
    <n v="1.9624847352266863"/>
    <m/>
    <m/>
    <m/>
    <m/>
    <m/>
    <n v="102198.99884971912"/>
    <m/>
  </r>
  <r>
    <x v="1275"/>
    <n v="37.14"/>
    <n v="37.78"/>
    <n v="153134.96"/>
    <n v="137163.70000000001"/>
    <n v="239651.01"/>
    <n v="214686.74"/>
    <n v="3.7506470229597966E-6"/>
    <n v="98172.506858711815"/>
    <n v="98179.49"/>
    <n v="-7.1126273809229978E-5"/>
    <n v="27875697694.708118"/>
    <m/>
    <m/>
    <n v="43917171.293732017"/>
    <m/>
    <m/>
    <n v="7.5076620977377821"/>
    <m/>
    <m/>
    <n v="423.83242619138628"/>
    <n v="423.8"/>
    <n v="7.6512957494667688E-5"/>
    <n v="9.976231924593872"/>
    <m/>
    <m/>
    <m/>
    <n v="83841.594423933842"/>
    <m/>
    <m/>
    <n v="1282"/>
    <n v="0.98305982001058756"/>
    <n v="212459.13"/>
    <n v="1118.5913779191658"/>
    <m/>
    <m/>
    <n v="552.18538827444775"/>
    <n v="0.40217457081757618"/>
    <m/>
    <m/>
    <n v="5038617373.687171"/>
    <m/>
    <m/>
    <m/>
    <n v="2.0517189651658572"/>
    <m/>
    <m/>
    <m/>
    <n v="2.0396973757626644"/>
    <m/>
    <m/>
    <m/>
    <m/>
    <m/>
    <n v="98172.506858711815"/>
    <m/>
  </r>
  <r>
    <x v="1276"/>
    <n v="38.1"/>
    <n v="38.5"/>
    <n v="155239.37"/>
    <n v="139048.12"/>
    <n v="242164.6"/>
    <n v="216937.69"/>
    <n v="3.7506470229597966E-6"/>
    <n v="99519.18559146476"/>
    <n v="99526.26"/>
    <n v="-7.1080823646263447E-5"/>
    <n v="28640449486.473614"/>
    <m/>
    <m/>
    <n v="44820693.256273203"/>
    <m/>
    <m/>
    <n v="7.4557531293209394"/>
    <m/>
    <m/>
    <n v="428.26736801539323"/>
    <n v="428.24"/>
    <n v="6.3908124867451122E-5"/>
    <n v="9.8713049232224375"/>
    <m/>
    <m/>
    <m/>
    <n v="84990.486734812759"/>
    <m/>
    <m/>
    <n v="1283"/>
    <n v="0.98961038961038961"/>
    <n v="214897.93"/>
    <n v="1131.3432470583152"/>
    <m/>
    <m/>
    <n v="545.84689990294908"/>
    <n v="0.39752035733685009"/>
    <m/>
    <m/>
    <n v="5176888746.7401152"/>
    <m/>
    <m/>
    <m/>
    <n v="2.0234372297321093"/>
    <m/>
    <m/>
    <m/>
    <n v="2.0116081859638792"/>
    <m/>
    <m/>
    <m/>
    <m/>
    <m/>
    <n v="99519.18559146476"/>
    <m/>
  </r>
  <r>
    <x v="1277"/>
    <n v="37.15"/>
    <n v="37.979999999999997"/>
    <n v="152609.04999999999"/>
    <n v="136691.62"/>
    <n v="238483.59"/>
    <n v="213639.33"/>
    <n v="3.7506470229597966E-6"/>
    <n v="97830.582820922937"/>
    <n v="97837.54"/>
    <n v="-7.1109505380584359E-5"/>
    <n v="27668541829.561115"/>
    <m/>
    <m/>
    <n v="43679831.917516522"/>
    <m/>
    <m/>
    <n v="7.5185909375803446"/>
    <m/>
    <m/>
    <n v="421.74722893208968"/>
    <n v="421.72"/>
    <n v="6.4566376007046955E-5"/>
    <n v="10.021056966872402"/>
    <m/>
    <m/>
    <m/>
    <n v="83547.208493751255"/>
    <m/>
    <m/>
    <n v="1284"/>
    <n v="0.97814639283833604"/>
    <n v="211386.54"/>
    <n v="1112.770426101838"/>
    <m/>
    <m/>
    <n v="554.76593111860677"/>
    <n v="0.40397746347732566"/>
    <m/>
    <m/>
    <n v="5001250903.018424"/>
    <m/>
    <m/>
    <m/>
    <n v="2.0576333306056709"/>
    <m/>
    <m/>
    <m/>
    <n v="2.0456316649247954"/>
    <m/>
    <m/>
    <m/>
    <m/>
    <m/>
    <n v="97830.582820922937"/>
    <m/>
  </r>
  <r>
    <x v="1278"/>
    <n v="36.82"/>
    <n v="37.81"/>
    <n v="152893.07"/>
    <n v="136945.5"/>
    <n v="240143.19"/>
    <n v="215125.24"/>
    <n v="3.7506470229597966E-6"/>
    <n v="98010.26497036728"/>
    <n v="98017.24"/>
    <n v="-7.1161253191065477E-5"/>
    <n v="27770169214.098236"/>
    <m/>
    <m/>
    <n v="43800046.966136195"/>
    <m/>
    <m/>
    <n v="7.5112691592371439"/>
    <m/>
    <m/>
    <n v="424.67179972004038"/>
    <n v="424.64"/>
    <n v="7.4886303787602415E-5"/>
    <n v="9.9510275026867081"/>
    <m/>
    <m/>
    <m/>
    <n v="83699.464060112019"/>
    <m/>
    <m/>
    <n v="1285"/>
    <n v="0.97381645067442468"/>
    <n v="212742.53"/>
    <n v="1119.8211157628962"/>
    <m/>
    <m/>
    <n v="551.20725110550131"/>
    <n v="0.40134800329930098"/>
    <m/>
    <m/>
    <n v="5019659582.4915648"/>
    <m/>
    <m/>
    <m/>
    <n v="2.0537159912862983"/>
    <m/>
    <m/>
    <m/>
    <n v="2.0417644118813332"/>
    <m/>
    <m/>
    <m/>
    <m/>
    <m/>
    <n v="98010.26497036728"/>
    <m/>
  </r>
  <r>
    <x v="1279"/>
    <n v="38.32"/>
    <n v="38.630000000000003"/>
    <n v="156547.82999999999"/>
    <n v="140217.51"/>
    <n v="244697.66"/>
    <n v="219202.8"/>
    <n v="3.7506470229597966E-6"/>
    <n v="100345.76422408264"/>
    <n v="100352.91"/>
    <n v="-7.1206464440032313E-5"/>
    <n v="29093564320.602062"/>
    <m/>
    <m/>
    <n v="45365218.37110652"/>
    <m/>
    <m/>
    <n v="7.4205301360507274"/>
    <m/>
    <m/>
    <n v="432.69432001775988"/>
    <n v="432.68"/>
    <n v="3.3096093556173045E-5"/>
    <n v="9.7614388544545267"/>
    <m/>
    <m/>
    <m/>
    <n v="85690.314321789789"/>
    <m/>
    <m/>
    <n v="1286"/>
    <n v="0.9919751488480455"/>
    <n v="216856.32000000001"/>
    <n v="1141.2076661812007"/>
    <m/>
    <m/>
    <n v="540.54858836643677"/>
    <n v="0.39347524106047194"/>
    <m/>
    <m/>
    <n v="5258995223.0565958"/>
    <m/>
    <m/>
    <m/>
    <n v="2.0043668991664991"/>
    <m/>
    <m/>
    <m/>
    <n v="1.9927822571712761"/>
    <m/>
    <m/>
    <m/>
    <m/>
    <m/>
    <n v="100345.76422408264"/>
    <m/>
  </r>
  <r>
    <x v="1280"/>
    <n v="37.950000000000003"/>
    <n v="38.4"/>
    <n v="154684.85"/>
    <n v="138548.34"/>
    <n v="242235.05"/>
    <n v="216995.94"/>
    <n v="3.7506470229597966E-6"/>
    <n v="99149.192973404803"/>
    <n v="99156.25"/>
    <n v="-7.1170769318062987E-5"/>
    <n v="28399718771.533646"/>
    <m/>
    <m/>
    <n v="44553665.508446217"/>
    <m/>
    <m/>
    <n v="7.4643602355341292"/>
    <m/>
    <m/>
    <n v="428.32928811892009"/>
    <n v="428.32"/>
    <n v="2.168499934640522E-5"/>
    <n v="9.859386040803173"/>
    <m/>
    <m/>
    <m/>
    <n v="84667.292101815066"/>
    <m/>
    <m/>
    <n v="1287"/>
    <n v="0.98828125000000011"/>
    <n v="214535.33"/>
    <n v="1128.9052883006493"/>
    <m/>
    <m/>
    <n v="546.3340220956112"/>
    <n v="0.39764886597583632"/>
    <m/>
    <m/>
    <n v="5133614505.8593168"/>
    <m/>
    <m/>
    <m/>
    <n v="2.0281327141303378"/>
    <m/>
    <m/>
    <m/>
    <n v="2.016437612366091"/>
    <m/>
    <m/>
    <m/>
    <m/>
    <m/>
    <n v="99149.192973404803"/>
    <m/>
  </r>
  <r>
    <x v="1281"/>
    <n v="36.08"/>
    <n v="36.49"/>
    <n v="148081.54999999999"/>
    <n v="132633.35999999999"/>
    <n v="236559.58"/>
    <n v="211911"/>
    <n v="3.7506470229597966E-6"/>
    <n v="94914.325308825355"/>
    <n v="94921.08"/>
    <n v="-7.1161128535890406E-5"/>
    <n v="25973729955.394104"/>
    <m/>
    <m/>
    <n v="41699096.802389309"/>
    <m/>
    <m/>
    <n v="7.6233518368997117"/>
    <m/>
    <m/>
    <n v="418.28350531873525"/>
    <n v="418.28"/>
    <n v="8.380316379730246E-6"/>
    <n v="10.090089040558746"/>
    <m/>
    <m/>
    <m/>
    <n v="81049.804779019774"/>
    <m/>
    <m/>
    <n v="1288"/>
    <n v="0.98876404494382009"/>
    <n v="208036.84"/>
    <n v="1094.6241392080613"/>
    <m/>
    <m/>
    <n v="562.88302677119589"/>
    <n v="0.40965521161544638"/>
    <m/>
    <m/>
    <n v="4695122236.6319809"/>
    <m/>
    <m/>
    <m/>
    <n v="2.1146203493864717"/>
    <m/>
    <m/>
    <m/>
    <n v="2.1024545690470906"/>
    <m/>
    <m/>
    <m/>
    <m/>
    <m/>
    <n v="94914.325308825355"/>
    <m/>
  </r>
  <r>
    <x v="1282"/>
    <n v="36.5"/>
    <n v="36.729999999999997"/>
    <n v="149750.85999999999"/>
    <n v="134128.01999999999"/>
    <n v="236835.71"/>
    <n v="212157.56"/>
    <n v="3.7506470229597966E-6"/>
    <n v="95981.945526083698"/>
    <n v="95988.77"/>
    <n v="-7.1096586780949877E-5"/>
    <n v="26558030620.956764"/>
    <m/>
    <m/>
    <n v="42402535.446098901"/>
    <m/>
    <m/>
    <n v="7.5800549639824037"/>
    <m/>
    <m/>
    <n v="418.76154590237684"/>
    <n v="418.76"/>
    <n v="3.6916190104818725E-6"/>
    <n v="10.078014187557102"/>
    <m/>
    <m/>
    <m/>
    <n v="81960.306342967495"/>
    <m/>
    <m/>
    <n v="1289"/>
    <n v="0.99373808875578551"/>
    <n v="208859.73"/>
    <n v="1098.8681177294638"/>
    <m/>
    <m/>
    <n v="560.65654220288695"/>
    <n v="0.40799614041064408"/>
    <m/>
    <m/>
    <n v="4800780154.7767467"/>
    <m/>
    <m/>
    <m/>
    <n v="2.0906930795598391"/>
    <m/>
    <m/>
    <m/>
    <n v="2.0786926870181417"/>
    <m/>
    <m/>
    <m/>
    <m/>
    <m/>
    <n v="95981.945526083698"/>
    <m/>
  </r>
  <r>
    <x v="1283"/>
    <n v="35.299999999999997"/>
    <n v="35.840000000000003"/>
    <n v="147612.93"/>
    <n v="132212.63"/>
    <n v="232914.07"/>
    <n v="208643.75"/>
    <n v="3.7506470229597966E-6"/>
    <n v="94609.344718338863"/>
    <n v="94616.08"/>
    <n v="-7.1185380551952449E-5"/>
    <n v="25798447169.092716"/>
    <m/>
    <m/>
    <n v="41492854.980416462"/>
    <m/>
    <m/>
    <n v="7.6338326329964801"/>
    <m/>
    <m/>
    <n v="411.81744828011881"/>
    <n v="411.8"/>
    <n v="4.2370762794563532E-5"/>
    <n v="10.244588445091244"/>
    <m/>
    <m/>
    <m/>
    <n v="80787.070838599102"/>
    <m/>
    <m/>
    <n v="1290"/>
    <n v="0.98493303571428559"/>
    <n v="205743.95"/>
    <n v="1082.3906256219245"/>
    <m/>
    <m/>
    <n v="569.02044481381586"/>
    <n v="0.41404339467193063"/>
    <m/>
    <m/>
    <n v="4663509716.7903919"/>
    <m/>
    <m/>
    <m/>
    <n v="2.1204500641566524"/>
    <m/>
    <m/>
    <m/>
    <n v="2.1083069942594665"/>
    <m/>
    <m/>
    <m/>
    <m/>
    <m/>
    <n v="94609.344718338863"/>
    <m/>
  </r>
  <r>
    <x v="1284"/>
    <n v="34.53"/>
    <n v="34.799999999999997"/>
    <n v="140811.78"/>
    <n v="126119.55"/>
    <n v="224270.65"/>
    <n v="200898.65"/>
    <n v="5.4180167654571676E-6"/>
    <n v="90243.691637965763"/>
    <n v="90250.11"/>
    <n v="-7.1117498186334949E-5"/>
    <n v="23417785083.549862"/>
    <m/>
    <m/>
    <n v="38620624.307567894"/>
    <m/>
    <m/>
    <n v="7.8086779001014337"/>
    <m/>
    <m/>
    <n v="396.5059340530122"/>
    <n v="396.48"/>
    <n v="6.5410747104976963E-5"/>
    <n v="10.623873352884006"/>
    <m/>
    <m/>
    <m/>
    <n v="77055.901206949799"/>
    <m/>
    <m/>
    <n v="1291"/>
    <n v="0.99224137931034495"/>
    <n v="197036.95"/>
    <n v="1036.3414987063904"/>
    <m/>
    <m/>
    <n v="593.10115782138621"/>
    <n v="0.43144282365136521"/>
    <m/>
    <m/>
    <n v="4233241734.5022302"/>
    <m/>
    <m/>
    <m/>
    <n v="2.2178620609094186"/>
    <m/>
    <m/>
    <m/>
    <n v="2.2052494006255516"/>
    <m/>
    <m/>
    <m/>
    <m/>
    <m/>
    <n v="90243.691637965763"/>
    <m/>
  </r>
  <r>
    <x v="1285"/>
    <n v="33.36"/>
    <n v="34.18"/>
    <n v="140569.57"/>
    <n v="125901.93"/>
    <n v="225515.04"/>
    <n v="202012.27"/>
    <n v="5.4180167654571676E-6"/>
    <n v="90086.267006051829"/>
    <n v="90092.67"/>
    <n v="-7.1071197558780774E-5"/>
    <n v="23336041522.332699"/>
    <m/>
    <m/>
    <n v="38519366.053989097"/>
    <m/>
    <m/>
    <n v="7.8150615595641559"/>
    <m/>
    <m/>
    <n v="398.69626831522402"/>
    <n v="398.68"/>
    <n v="4.0805446031910719E-5"/>
    <n v="10.564649653577577"/>
    <m/>
    <m/>
    <m/>
    <n v="76920.258890883342"/>
    <m/>
    <m/>
    <n v="1292"/>
    <n v="0.97600936220011703"/>
    <n v="197950.71"/>
    <n v="1041.0662433438629"/>
    <m/>
    <m/>
    <n v="590.35064775730507"/>
    <n v="0.42940129630192436"/>
    <m/>
    <m/>
    <n v="4218490607.03368"/>
    <m/>
    <m/>
    <m/>
    <n v="2.2215855185692419"/>
    <m/>
    <m/>
    <m/>
    <n v="2.2089848349307712"/>
    <m/>
    <m/>
    <m/>
    <m/>
    <m/>
    <n v="90086.267006051829"/>
    <m/>
  </r>
  <r>
    <x v="1286"/>
    <n v="32.450000000000003"/>
    <n v="33.36"/>
    <n v="135630.96"/>
    <n v="121477.96"/>
    <n v="218784.15"/>
    <n v="195981.77"/>
    <n v="5.4180167654571676E-6"/>
    <n v="86919.160004680787"/>
    <n v="86925.35"/>
    <n v="-7.1210473345462155E-5"/>
    <n v="21695204263.237789"/>
    <m/>
    <m/>
    <n v="36487883.351967655"/>
    <m/>
    <m/>
    <n v="7.9520057541299014"/>
    <m/>
    <m/>
    <n v="386.78705079652485"/>
    <n v="386.76"/>
    <n v="6.9942073960271856E-5"/>
    <n v="10.879683665300876"/>
    <m/>
    <m/>
    <m/>
    <n v="74214.830144615698"/>
    <m/>
    <m/>
    <n v="1293"/>
    <n v="0.97272182254196649"/>
    <n v="192105.26"/>
    <n v="1010.2448501518514"/>
    <m/>
    <m/>
    <n v="607.78359959634076"/>
    <n v="0.44203953491795006"/>
    <m/>
    <m/>
    <n v="3921897918.8423772"/>
    <m/>
    <m/>
    <m/>
    <n v="2.2995409774055471"/>
    <m/>
    <m/>
    <m/>
    <n v="2.2865324508558706"/>
    <m/>
    <m/>
    <m/>
    <m/>
    <m/>
    <n v="86919.160004680787"/>
    <m/>
  </r>
  <r>
    <x v="1287"/>
    <n v="33.44"/>
    <n v="34.04"/>
    <n v="137484.32999999999"/>
    <n v="123137.28"/>
    <n v="220437.22"/>
    <n v="197461.49"/>
    <n v="5.4180167654571676E-6"/>
    <n v="88104.744619492572"/>
    <n v="88111.02"/>
    <n v="-7.1221289997924764E-5"/>
    <n v="22287005842.793331"/>
    <m/>
    <m/>
    <n v="37234234.238883041"/>
    <m/>
    <m/>
    <n v="7.8973387919168134"/>
    <m/>
    <m/>
    <n v="389.69999980326844"/>
    <n v="389.68"/>
    <n v="5.1323658561974739E-5"/>
    <n v="10.797197994229832"/>
    <m/>
    <m/>
    <m/>
    <n v="75225.939764381168"/>
    <m/>
    <m/>
    <n v="1294"/>
    <n v="0.98237367802585185"/>
    <n v="193614.64"/>
    <n v="1018.1028892097431"/>
    <m/>
    <m/>
    <n v="603.00821546808356"/>
    <n v="0.43852483595433361"/>
    <m/>
    <m/>
    <n v="4028903945.8437533"/>
    <m/>
    <m/>
    <m/>
    <n v="2.268024913589108"/>
    <m/>
    <m/>
    <m/>
    <n v="2.2552285191442798"/>
    <m/>
    <m/>
    <m/>
    <m/>
    <m/>
    <n v="88104.744619492572"/>
    <m/>
  </r>
  <r>
    <x v="1288"/>
    <n v="32.049999999999997"/>
    <n v="32.82"/>
    <n v="131833.04"/>
    <n v="118075.06"/>
    <n v="214820.04"/>
    <n v="192428.71"/>
    <n v="5.4180167654571676E-6"/>
    <n v="84481.141259564058"/>
    <n v="84487.16"/>
    <n v="-7.123852235002559E-5"/>
    <n v="20453737584.581791"/>
    <m/>
    <m/>
    <n v="34936986.761924401"/>
    <m/>
    <m/>
    <n v="8.0593057380688791"/>
    <m/>
    <m/>
    <n v="379.76040646341056"/>
    <n v="379.76"/>
    <n v="1.0703165436165563E-6"/>
    <n v="11.07204096309467"/>
    <m/>
    <m/>
    <m/>
    <n v="72130.858090307956"/>
    <m/>
    <m/>
    <n v="1295"/>
    <n v="0.97653869591712361"/>
    <n v="187623.58"/>
    <n v="986.52247378142295"/>
    <m/>
    <m/>
    <n v="621.66723009302223"/>
    <n v="0.45205134946762526"/>
    <m/>
    <m/>
    <n v="3697519820.3036213"/>
    <m/>
    <m/>
    <m/>
    <n v="2.3611542960745222"/>
    <m/>
    <m/>
    <m/>
    <n v="2.347867693226942"/>
    <m/>
    <m/>
    <m/>
    <m/>
    <m/>
    <n v="84481.141259564058"/>
    <m/>
  </r>
  <r>
    <x v="1289"/>
    <n v="32.869999999999997"/>
    <n v="33.39"/>
    <n v="132699.74"/>
    <n v="118849.39"/>
    <n v="215559.1"/>
    <n v="193087.61"/>
    <n v="5.2790595175267185E-6"/>
    <n v="85030.318917859957"/>
    <n v="85036.37"/>
    <n v="-7.1158754072375707E-5"/>
    <n v="20719524676.14922"/>
    <m/>
    <m/>
    <n v="35277092.520189308"/>
    <m/>
    <m/>
    <n v="8.0317901463703798"/>
    <m/>
    <m/>
    <n v="381.0390474020648"/>
    <n v="381.04"/>
    <n v="-2.4999945812398394E-6"/>
    <n v="11.033079356233728"/>
    <m/>
    <m/>
    <m/>
    <n v="72596.294697687161"/>
    <m/>
    <m/>
    <n v="1296"/>
    <n v="0.98442647499251268"/>
    <n v="188547.97"/>
    <n v="991.15069510318483"/>
    <m/>
    <m/>
    <n v="618.60437961961316"/>
    <n v="0.44969625759800125"/>
    <m/>
    <m/>
    <n v="3745637405.1663556"/>
    <m/>
    <m/>
    <m/>
    <n v="2.3453422351703668"/>
    <m/>
    <m/>
    <m/>
    <n v="2.332249611738876"/>
    <m/>
    <m/>
    <m/>
    <m/>
    <m/>
    <n v="85030.318917859957"/>
    <m/>
  </r>
  <r>
    <x v="1290"/>
    <n v="31.8"/>
    <n v="32.770000000000003"/>
    <n v="131755.70000000001"/>
    <n v="118003.26"/>
    <n v="215590.35"/>
    <n v="193114.58"/>
    <n v="5.2790595175267185E-6"/>
    <n v="84423.345634409779"/>
    <n v="84429.36"/>
    <n v="-7.1235475315956087E-5"/>
    <n v="20423690243.855507"/>
    <m/>
    <m/>
    <n v="34899191.652838655"/>
    <m/>
    <m/>
    <n v="8.0600163219111582"/>
    <m/>
    <m/>
    <n v="381.08499489897002"/>
    <n v="381.08"/>
    <n v="1.3107218878039006E-5"/>
    <n v="11.031188503333663"/>
    <m/>
    <m/>
    <m/>
    <n v="72076.943461679373"/>
    <m/>
    <m/>
    <n v="1297"/>
    <n v="0.97039975587427518"/>
    <n v="188128.36"/>
    <n v="988.86768868197044"/>
    <m/>
    <m/>
    <n v="619.98107215961875"/>
    <n v="0.4506543246437546"/>
    <m/>
    <m/>
    <n v="3692179997.7529912"/>
    <m/>
    <m/>
    <m/>
    <n v="2.361929526625687"/>
    <m/>
    <m/>
    <m/>
    <n v="2.3487792293981156"/>
    <m/>
    <m/>
    <m/>
    <m/>
    <m/>
    <n v="84423.345634409779"/>
    <m/>
  </r>
  <r>
    <x v="1291"/>
    <n v="33.65"/>
    <n v="33.83"/>
    <n v="136152.29"/>
    <n v="121940.31"/>
    <n v="218903.3"/>
    <n v="196081.13"/>
    <n v="5.2790595175267185E-6"/>
    <n v="87238.362836667569"/>
    <n v="87244.57"/>
    <n v="-7.1146700962976261E-5"/>
    <n v="21785648661.837368"/>
    <m/>
    <m/>
    <n v="36644516.910346493"/>
    <m/>
    <m/>
    <n v="7.9252012186107477"/>
    <m/>
    <m/>
    <n v="386.93164544958341"/>
    <n v="386.92"/>
    <n v="3.0097822762753523E-5"/>
    <n v="10.861387341466207"/>
    <m/>
    <m/>
    <m/>
    <n v="74479.115219754705"/>
    <m/>
    <m/>
    <n v="1298"/>
    <n v="0.99467927874667461"/>
    <n v="192436.86"/>
    <n v="1011.4356726785539"/>
    <m/>
    <m/>
    <n v="605.78231738708087"/>
    <n v="0.44029173571041536"/>
    <m/>
    <m/>
    <n v="3938418387.1154733"/>
    <m/>
    <m/>
    <m/>
    <n v="2.283019988011751"/>
    <m/>
    <m/>
    <m/>
    <n v="2.2703427849012146"/>
    <m/>
    <m/>
    <m/>
    <m/>
    <m/>
    <n v="87238.362836667569"/>
    <m/>
  </r>
  <r>
    <x v="1292"/>
    <n v="31.37"/>
    <n v="32.25"/>
    <n v="130421.21"/>
    <n v="116806.82"/>
    <n v="212241.56"/>
    <n v="190112.89"/>
    <n v="5.2790595175267185E-6"/>
    <n v="83564.186911047596"/>
    <n v="83570.13"/>
    <n v="-7.1114989918186211E-5"/>
    <n v="19950570867.42934"/>
    <m/>
    <m/>
    <n v="34329347.600746907"/>
    <m/>
    <m/>
    <n v="8.0916544971900475"/>
    <m/>
    <m/>
    <n v="375.14726179522074"/>
    <n v="375.12"/>
    <n v="7.2674864632027436E-5"/>
    <n v="11.191627093186503"/>
    <m/>
    <m/>
    <m/>
    <n v="71341.177425329472"/>
    <m/>
    <m/>
    <n v="1299"/>
    <n v="0.97271317829457371"/>
    <n v="185520.79"/>
    <n v="975.00911989488884"/>
    <m/>
    <m/>
    <n v="627.55378524314153"/>
    <n v="0.4560723300451785"/>
    <m/>
    <m/>
    <n v="3606694742.8272038"/>
    <m/>
    <m/>
    <m/>
    <n v="2.379020631370163"/>
    <m/>
    <m/>
    <m/>
    <n v="2.3658455305411623"/>
    <m/>
    <m/>
    <m/>
    <m/>
    <m/>
    <n v="83564.186911047596"/>
    <m/>
  </r>
  <r>
    <x v="1293"/>
    <n v="33.119999999999997"/>
    <n v="33.22"/>
    <n v="133651.01999999999"/>
    <n v="119698.86"/>
    <n v="214470.74"/>
    <n v="192108.64"/>
    <n v="5.2790595175267185E-6"/>
    <n v="85631.520285817183"/>
    <n v="85637.62"/>
    <n v="-7.1227039971644146E-5"/>
    <n v="20937654049.42522"/>
    <m/>
    <m/>
    <n v="35603097.052685365"/>
    <m/>
    <m/>
    <n v="7.9911219107285101"/>
    <m/>
    <m/>
    <n v="379.07820217156882"/>
    <n v="379.08"/>
    <n v="-4.742609557739641E-6"/>
    <n v="11.073789506282823"/>
    <m/>
    <m/>
    <m/>
    <n v="73104.976921790207"/>
    <m/>
    <m/>
    <n v="1300"/>
    <n v="0.9969897652016857"/>
    <n v="188672.13"/>
    <n v="991.4936414972035"/>
    <m/>
    <m/>
    <n v="616.89387297353483"/>
    <n v="0.44828278050851689"/>
    <m/>
    <m/>
    <n v="3785164725.553432"/>
    <m/>
    <m/>
    <m/>
    <n v="2.3200099930707108"/>
    <m/>
    <m/>
    <m/>
    <n v="2.3071959999643683"/>
    <m/>
    <m/>
    <m/>
    <m/>
    <m/>
    <n v="85631.520285817183"/>
    <m/>
  </r>
  <r>
    <x v="1294"/>
    <n v="30.24"/>
    <n v="31.23"/>
    <n v="123885.77"/>
    <n v="110951.14"/>
    <n v="200055.07"/>
    <n v="179193"/>
    <n v="5.1401040459531089E-6"/>
    <n v="79369.022584321356"/>
    <n v="79374.679999999993"/>
    <n v="-7.1274815578892259E-5"/>
    <n v="17875213291.593166"/>
    <m/>
    <m/>
    <n v="31697024.097958285"/>
    <m/>
    <m/>
    <n v="8.2819984783171279"/>
    <m/>
    <m/>
    <n v="353.57256152082044"/>
    <n v="353.56"/>
    <n v="3.5528682035490533E-5"/>
    <n v="11.817161460799186"/>
    <m/>
    <m/>
    <m/>
    <n v="67755.300087907948"/>
    <m/>
    <m/>
    <n v="1301"/>
    <n v="0.96829971181556185"/>
    <n v="175648.92"/>
    <n v="922.83897647541028"/>
    <m/>
    <m/>
    <n v="659.47535257758489"/>
    <n v="0.47908950457218891"/>
    <m/>
    <m/>
    <n v="3231590274.9799862"/>
    <m/>
    <m/>
    <m/>
    <n v="2.4892109509585527"/>
    <m/>
    <m/>
    <m/>
    <n v="2.4755728418715073"/>
    <m/>
    <m/>
    <m/>
    <m/>
    <m/>
    <n v="79369.022584321356"/>
    <m/>
  </r>
  <r>
    <x v="1295"/>
    <n v="28.8"/>
    <n v="30.42"/>
    <n v="121932.22"/>
    <n v="109200.99"/>
    <n v="200589.54"/>
    <n v="179670.82"/>
    <n v="5.1401040459531089E-6"/>
    <n v="78115.550701081738"/>
    <n v="78121.11"/>
    <n v="-7.1162569480365256E-5"/>
    <n v="17310590315.039005"/>
    <m/>
    <m/>
    <n v="30945995.059302669"/>
    <m/>
    <m/>
    <n v="8.3469415064854662"/>
    <m/>
    <m/>
    <n v="354.50852666607051"/>
    <n v="354.48"/>
    <n v="8.0474684243103667E-5"/>
    <n v="11.78527554857725"/>
    <m/>
    <m/>
    <m/>
    <n v="66684.198854230926"/>
    <m/>
    <m/>
    <n v="1302"/>
    <n v="0.94674556213017746"/>
    <n v="175915.25"/>
    <n v="924.16607674126931"/>
    <m/>
    <m/>
    <n v="658.47541434481934"/>
    <n v="0.47831773257051413"/>
    <m/>
    <m/>
    <n v="3129534209.0958133"/>
    <m/>
    <m/>
    <m/>
    <n v="2.528358150578899"/>
    <m/>
    <m/>
    <m/>
    <n v="2.5145425965950583"/>
    <m/>
    <m/>
    <m/>
    <m/>
    <m/>
    <n v="78115.550701081738"/>
    <m/>
  </r>
  <r>
    <x v="1296"/>
    <n v="29.03"/>
    <n v="30.74"/>
    <n v="122333.94"/>
    <n v="109560.2"/>
    <n v="202634.11"/>
    <n v="181501.25"/>
    <n v="5.1401040459531089E-6"/>
    <n v="78371.000534178529"/>
    <n v="78376.58"/>
    <n v="-7.1187921461657311E-5"/>
    <n v="17423776460.190338"/>
    <m/>
    <m/>
    <n v="31097639.522676375"/>
    <m/>
    <m/>
    <n v="8.3328364219516047"/>
    <m/>
    <m/>
    <n v="358.11323054315534"/>
    <n v="358.08"/>
    <n v="9.2802008365033828E-5"/>
    <n v="11.664839362536272"/>
    <m/>
    <m/>
    <m/>
    <n v="66901.219866977612"/>
    <m/>
    <m/>
    <n v="1303"/>
    <n v="0.94437215354586868"/>
    <n v="178039.83"/>
    <n v="935.25446871790587"/>
    <m/>
    <m/>
    <n v="650.5228138976795"/>
    <n v="0.47249615492180491"/>
    <m/>
    <m/>
    <n v="3150016878.290134"/>
    <m/>
    <m/>
    <m/>
    <n v="2.5199238987794255"/>
    <m/>
    <m/>
    <m/>
    <n v="2.506191346797487"/>
    <m/>
    <m/>
    <m/>
    <m/>
    <m/>
    <n v="78371.000534178529"/>
    <m/>
  </r>
  <r>
    <x v="1297"/>
    <n v="31.35"/>
    <n v="32.39"/>
    <n v="129089.91"/>
    <n v="115610.17"/>
    <n v="207515.51"/>
    <n v="185872.63"/>
    <n v="5.1401040459531089E-6"/>
    <n v="82697.07261435753"/>
    <n v="82702.97"/>
    <n v="-7.1308027299044063E-5"/>
    <n v="19347300878.701424"/>
    <m/>
    <m/>
    <n v="33672345.992896467"/>
    <m/>
    <m/>
    <n v="8.1023983986577193"/>
    <m/>
    <m/>
    <n v="366.73113738204904"/>
    <n v="366.72"/>
    <n v="3.0370260823087136E-5"/>
    <n v="11.383534160317662"/>
    <m/>
    <m/>
    <m/>
    <n v="70593.077958831054"/>
    <m/>
    <m/>
    <n v="1304"/>
    <n v="0.96789132448286508"/>
    <n v="183085.58"/>
    <n v="961.6850157273484"/>
    <m/>
    <m/>
    <n v="632.08662752171961"/>
    <n v="0.45906182460044737"/>
    <m/>
    <m/>
    <n v="3497790073.7562871"/>
    <m/>
    <m/>
    <m/>
    <n v="2.3806615333900929"/>
    <m/>
    <m/>
    <m/>
    <n v="2.3677227798396983"/>
    <m/>
    <m/>
    <m/>
    <m/>
    <m/>
    <n v="82697.07261435753"/>
    <m/>
  </r>
  <r>
    <x v="1298"/>
    <n v="32.630000000000003"/>
    <n v="33.04"/>
    <n v="131143.46"/>
    <n v="117448.69"/>
    <n v="208140.46"/>
    <n v="186431.45"/>
    <n v="5.1401040459531089E-6"/>
    <n v="84010.561246787649"/>
    <n v="84016.55"/>
    <n v="-7.1280637116810652E-5"/>
    <n v="19961851769.184086"/>
    <m/>
    <m/>
    <n v="34474408.724980384"/>
    <m/>
    <m/>
    <n v="8.0376098172276755"/>
    <m/>
    <m/>
    <n v="367.82660917755265"/>
    <n v="367.8"/>
    <n v="7.2346866646588737E-5"/>
    <n v="11.348948503766293"/>
    <m/>
    <m/>
    <m/>
    <n v="71713.201884429829"/>
    <m/>
    <m/>
    <n v="1305"/>
    <n v="0.98759079903147706"/>
    <n v="183495.53"/>
    <n v="963.76308220262138"/>
    <m/>
    <m/>
    <n v="630.67131172812981"/>
    <n v="0.45799051244483441"/>
    <m/>
    <m/>
    <n v="3608917438.6049528"/>
    <m/>
    <m/>
    <m/>
    <n v="2.3426933437638704"/>
    <m/>
    <m/>
    <m/>
    <n v="2.329995264992649"/>
    <m/>
    <m/>
    <m/>
    <m/>
    <m/>
    <n v="84010.561246787649"/>
    <m/>
  </r>
  <r>
    <x v="1299"/>
    <n v="30.62"/>
    <n v="31.53"/>
    <n v="125095.65"/>
    <n v="112030.01"/>
    <n v="201822.32"/>
    <n v="180768.46"/>
    <n v="4.8621984320984524E-6"/>
    <n v="80128.515607450085"/>
    <n v="80134.23"/>
    <n v="-7.1310257176104841E-5"/>
    <n v="18116985037.463985"/>
    <m/>
    <m/>
    <n v="32084286.988758564"/>
    <m/>
    <m/>
    <n v="8.221536899121082"/>
    <m/>
    <m/>
    <n v="356.62638283560113"/>
    <n v="356.6"/>
    <n v="7.398439596495443E-5"/>
    <n v="11.692178491115683"/>
    <m/>
    <m/>
    <m/>
    <n v="68395.061331793957"/>
    <m/>
    <m/>
    <n v="1306"/>
    <n v="0.97113859816048209"/>
    <n v="178299.66"/>
    <n v="936.18065800056615"/>
    <m/>
    <m/>
    <n v="648.52943692861209"/>
    <n v="0.47078044624430837"/>
    <m/>
    <m/>
    <n v="3275469724.0045171"/>
    <m/>
    <m/>
    <m/>
    <n v="2.4503206337899464"/>
    <m/>
    <m/>
    <m/>
    <n v="2.4371827757031759"/>
    <m/>
    <m/>
    <m/>
    <m/>
    <m/>
    <n v="80128.515607450085"/>
    <m/>
  </r>
  <r>
    <x v="1300"/>
    <n v="32.36"/>
    <n v="32.47"/>
    <n v="128847.55"/>
    <n v="115389.5"/>
    <n v="203186.51"/>
    <n v="181989.46"/>
    <n v="4.8621984320984524E-6"/>
    <n v="82529.737656081459"/>
    <n v="82535.62"/>
    <n v="-7.1270366885700653E-5"/>
    <n v="19202773270.940609"/>
    <m/>
    <m/>
    <n v="33526344.22934483"/>
    <m/>
    <m/>
    <n v="8.0978995084389425"/>
    <m/>
    <m/>
    <n v="359.02819484331536"/>
    <n v="359"/>
    <n v="7.8537168009429337E-5"/>
    <n v="11.612830644165692"/>
    <m/>
    <m/>
    <m/>
    <n v="70443.596070422835"/>
    <m/>
    <m/>
    <n v="1307"/>
    <n v="0.99661225746843241"/>
    <n v="181490.37"/>
    <n v="952.859401055342"/>
    <m/>
    <m/>
    <n v="636.92386594938262"/>
    <n v="0.46231190213176199"/>
    <m/>
    <m/>
    <n v="3471798441.5516944"/>
    <m/>
    <m/>
    <m/>
    <n v="2.3767311586374023"/>
    <m/>
    <m/>
    <m/>
    <n v="2.3640220286031228"/>
    <m/>
    <m/>
    <m/>
    <m/>
    <m/>
    <n v="82529.737656081459"/>
    <m/>
  </r>
  <r>
    <x v="1301"/>
    <n v="31.67"/>
    <n v="32.049999999999997"/>
    <n v="126707.36"/>
    <n v="113472.29"/>
    <n v="204034.87"/>
    <n v="182748.43"/>
    <n v="4.8621984320984524E-6"/>
    <n v="81156.919149322042"/>
    <n v="81162.710000000006"/>
    <n v="-7.1348660954817511E-5"/>
    <n v="18563911676.712883"/>
    <m/>
    <m/>
    <n v="32689676.415748753"/>
    <m/>
    <m/>
    <n v="8.1648041702480967"/>
    <m/>
    <m/>
    <n v="360.51844613678549"/>
    <n v="360.52"/>
    <n v="-4.3100610631618963E-6"/>
    <n v="11.564028925491801"/>
    <m/>
    <m/>
    <m/>
    <n v="69270.752294911377"/>
    <m/>
    <m/>
    <n v="1308"/>
    <n v="0.98814352574102982"/>
    <n v="179961.61"/>
    <n v="944.75934194598915"/>
    <m/>
    <m/>
    <n v="642.28890944622913"/>
    <n v="0.46616193118241217"/>
    <m/>
    <m/>
    <n v="3356316662.4445515"/>
    <m/>
    <m/>
    <m/>
    <n v="2.4161082877161926"/>
    <m/>
    <m/>
    <m/>
    <n v="2.403223326442895"/>
    <m/>
    <m/>
    <m/>
    <m/>
    <m/>
    <n v="81156.919149322042"/>
    <m/>
  </r>
  <r>
    <x v="1302"/>
    <n v="28.92"/>
    <n v="30.43"/>
    <n v="122306.6"/>
    <n v="109530.65"/>
    <n v="202225.51"/>
    <n v="181126.95"/>
    <n v="4.8621984320984524E-6"/>
    <n v="78336.292506930564"/>
    <n v="78341.88"/>
    <n v="-7.132191708236757E-5"/>
    <n v="17273520936.157478"/>
    <m/>
    <m/>
    <n v="30985340.565639712"/>
    <m/>
    <m/>
    <n v="8.306237378378416"/>
    <m/>
    <m/>
    <n v="357.31269329514282"/>
    <n v="357.28"/>
    <n v="9.1506088062187629E-5"/>
    <n v="11.666258811353"/>
    <m/>
    <m/>
    <m/>
    <n v="66862.191592517658"/>
    <m/>
    <m/>
    <n v="1309"/>
    <n v="0.95037791652974046"/>
    <n v="177926.42"/>
    <n v="934.00210212198999"/>
    <m/>
    <m/>
    <n v="649.55256954360141"/>
    <n v="0.47138907788063727"/>
    <m/>
    <m/>
    <n v="3123037449.6832037"/>
    <m/>
    <m/>
    <m/>
    <n v="2.4999192018689613"/>
    <m/>
    <m/>
    <m/>
    <n v="2.4866232179355725"/>
    <m/>
    <m/>
    <m/>
    <m/>
    <m/>
    <n v="78336.292506930564"/>
    <m/>
  </r>
  <r>
    <x v="1303"/>
    <n v="30.04"/>
    <n v="30.6"/>
    <n v="119327.59"/>
    <n v="106861.23"/>
    <n v="198108.62"/>
    <n v="177436.94"/>
    <n v="4.1674654807088984E-6"/>
    <n v="76422.672380663877"/>
    <n v="76428.12"/>
    <n v="-7.1277683346360199E-5"/>
    <n v="16429536799.50252"/>
    <m/>
    <m/>
    <n v="29849586.496700026"/>
    <m/>
    <m/>
    <n v="8.4063147364973627"/>
    <m/>
    <m/>
    <n v="350.0129464678148"/>
    <n v="350"/>
    <n v="3.6989908042350805E-5"/>
    <n v="11.902757766108477"/>
    <m/>
    <m/>
    <m/>
    <n v="65225.840718331601"/>
    <m/>
    <m/>
    <n v="1310"/>
    <n v="0.98169934640522871"/>
    <n v="173574.57"/>
    <n v="910.94420039714157"/>
    <m/>
    <m/>
    <n v="665.43978488670973"/>
    <n v="0.48278132365156612"/>
    <m/>
    <m/>
    <n v="2970511264.1911826"/>
    <m/>
    <m/>
    <m/>
    <n v="2.5604880402056134"/>
    <m/>
    <m/>
    <m/>
    <n v="2.54698033996074"/>
    <m/>
    <m/>
    <m/>
    <m/>
    <m/>
    <n v="76422.672380663877"/>
    <m/>
  </r>
  <r>
    <x v="1304"/>
    <n v="29.63"/>
    <n v="30.58"/>
    <n v="119745.61"/>
    <n v="107235.13"/>
    <n v="198297.63"/>
    <n v="177605.48"/>
    <n v="4.1674654807088984E-6"/>
    <n v="76688.520913431683"/>
    <n v="76693.990000000005"/>
    <n v="-7.1310497319565513E-5"/>
    <n v="16543829455.35149"/>
    <m/>
    <m/>
    <n v="30005237.763036884"/>
    <m/>
    <m/>
    <n v="8.3912288349793673"/>
    <m/>
    <m/>
    <n v="350.33834151394336"/>
    <n v="350.32"/>
    <n v="5.2356456792024275E-5"/>
    <n v="11.89106156590374"/>
    <m/>
    <m/>
    <m/>
    <n v="65451.779333546234"/>
    <m/>
    <m/>
    <n v="1311"/>
    <n v="0.9689339437540877"/>
    <n v="174304.59"/>
    <n v="914.70402222876339"/>
    <m/>
    <m/>
    <n v="662.64107795767643"/>
    <n v="0.48070526921058859"/>
    <m/>
    <m/>
    <n v="2991197685.5151706"/>
    <m/>
    <m/>
    <m/>
    <n v="2.55141023257185"/>
    <m/>
    <m/>
    <m/>
    <n v="2.5379853367115519"/>
    <m/>
    <m/>
    <m/>
    <m/>
    <m/>
    <n v="76688.520913431683"/>
    <m/>
  </r>
  <r>
    <x v="1305"/>
    <n v="31.02"/>
    <n v="32.19"/>
    <n v="126066.59"/>
    <n v="112895.28"/>
    <n v="203971.28"/>
    <n v="182686.35"/>
    <n v="4.1674654807088984E-6"/>
    <n v="80734.689036465308"/>
    <n v="80740.45"/>
    <n v="-7.1351640159145191E-5"/>
    <n v="18289531840.669521"/>
    <m/>
    <m/>
    <n v="32379778.697359953"/>
    <m/>
    <m/>
    <n v="8.1694040387131395"/>
    <m/>
    <m/>
    <n v="360.35336139781992"/>
    <n v="360.32"/>
    <n v="9.258824883406902E-5"/>
    <n v="11.550507514051882"/>
    <m/>
    <m/>
    <m/>
    <n v="68904.092621246047"/>
    <m/>
    <m/>
    <n v="1312"/>
    <n v="0.9636533084808947"/>
    <n v="181126.34"/>
    <n v="950.42853034984716"/>
    <m/>
    <m/>
    <n v="636.70732731142107"/>
    <n v="0.46184814636568172"/>
    <m/>
    <m/>
    <n v="3306852684.5737276"/>
    <m/>
    <m/>
    <m/>
    <n v="2.4166275818890135"/>
    <m/>
    <m/>
    <m/>
    <n v="2.4039449503012107"/>
    <m/>
    <m/>
    <m/>
    <m/>
    <m/>
    <n v="80734.689036465308"/>
    <m/>
  </r>
  <r>
    <x v="1306"/>
    <n v="30.18"/>
    <n v="31.58"/>
    <n v="124581.78"/>
    <n v="111565.13"/>
    <n v="202446.63"/>
    <n v="181320.04"/>
    <n v="4.1674654807088984E-6"/>
    <n v="79781.851926894771"/>
    <n v="79787.539999999994"/>
    <n v="-7.1290242877775079E-5"/>
    <n v="17857818661.954708"/>
    <m/>
    <m/>
    <n v="31806451.335837778"/>
    <m/>
    <m/>
    <n v="8.2171591649198152"/>
    <m/>
    <m/>
    <n v="357.65106139786241"/>
    <n v="357.64"/>
    <n v="3.0928861040280253E-5"/>
    <n v="11.636511773837777"/>
    <m/>
    <m/>
    <m/>
    <n v="68089.879692658753"/>
    <m/>
    <m/>
    <n v="1313"/>
    <n v="0.95566814439518688"/>
    <n v="179927.22"/>
    <n v="944.06263935962693"/>
    <m/>
    <m/>
    <n v="640.922553491808"/>
    <n v="0.46486167282360413"/>
    <m/>
    <m/>
    <n v="3228820154.0134873"/>
    <m/>
    <m/>
    <m/>
    <n v="2.4449867879195302"/>
    <m/>
    <m/>
    <m/>
    <n v="2.4321887847421921"/>
    <m/>
    <m/>
    <m/>
    <m/>
    <m/>
    <n v="79781.851926894771"/>
    <m/>
  </r>
  <r>
    <x v="1307"/>
    <n v="29.62"/>
    <n v="31.6"/>
    <n v="124053.84"/>
    <n v="111091.89"/>
    <n v="202790.69"/>
    <n v="181627.44"/>
    <n v="4.1674654807088984E-6"/>
    <n v="79441.823385063573"/>
    <n v="79447.490000000005"/>
    <n v="-7.1325285876611133E-5"/>
    <n v="17705592468.880333"/>
    <m/>
    <m/>
    <n v="31603010.117466629"/>
    <m/>
    <m/>
    <n v="8.2342148009797143"/>
    <m/>
    <m/>
    <n v="358.25015719795539"/>
    <n v="358.24"/>
    <n v="2.8353053694196717E-5"/>
    <n v="11.616402623950849"/>
    <m/>
    <m/>
    <m/>
    <n v="67798.690304850577"/>
    <m/>
    <m/>
    <n v="1314"/>
    <n v="0.93734177215189873"/>
    <n v="179867.63"/>
    <n v="943.67628569115789"/>
    <m/>
    <m/>
    <n v="641.13482029036447"/>
    <n v="0.46497154917931738"/>
    <m/>
    <m/>
    <n v="3201320076.1443186"/>
    <m/>
    <m/>
    <m/>
    <n v="2.4552436401746061"/>
    <m/>
    <m/>
    <m/>
    <n v="2.4424255490252951"/>
    <m/>
    <m/>
    <m/>
    <m/>
    <m/>
    <n v="79441.823385063573"/>
    <m/>
  </r>
  <r>
    <x v="1308"/>
    <n v="29.77"/>
    <n v="31.77"/>
    <n v="123125.37"/>
    <n v="110259.05"/>
    <n v="202632.88"/>
    <n v="181483.82"/>
    <n v="5.2790595175267185E-6"/>
    <n v="78841.480490466711"/>
    <n v="78847.11"/>
    <n v="-7.1397791666538701E-5"/>
    <n v="17438031002.158943"/>
    <m/>
    <m/>
    <n v="31244466.351619523"/>
    <m/>
    <m/>
    <n v="8.2639593358603669"/>
    <m/>
    <m/>
    <n v="357.94518474287082"/>
    <n v="357.92"/>
    <n v="7.0364167609637818E-5"/>
    <n v="11.624482361978583"/>
    <m/>
    <m/>
    <m/>
    <n v="67283.375225071446"/>
    <m/>
    <m/>
    <n v="1315"/>
    <n v="0.93704752911551781"/>
    <n v="179495.22"/>
    <n v="941.50185701124633"/>
    <m/>
    <m/>
    <n v="642.46226880583299"/>
    <n v="0.46580176596441608"/>
    <m/>
    <m/>
    <n v="3153001622.2694006"/>
    <m/>
    <m/>
    <m/>
    <n v="2.4733046331287363"/>
    <m/>
    <m/>
    <m/>
    <n v="2.4604937962814781"/>
    <m/>
    <m/>
    <m/>
    <m/>
    <m/>
    <n v="78841.480490466711"/>
    <m/>
  </r>
  <r>
    <x v="1309"/>
    <n v="28.27"/>
    <n v="30.67"/>
    <n v="118891.33"/>
    <n v="106466.88"/>
    <n v="199297.53"/>
    <n v="178495.63"/>
    <n v="5.2790595175267185E-6"/>
    <n v="76128.420273546508"/>
    <n v="76133.86"/>
    <n v="-7.1449502934584075E-5"/>
    <n v="16237880609.960617"/>
    <m/>
    <m/>
    <n v="29631568.416357577"/>
    <m/>
    <m/>
    <n v="8.405691654824313"/>
    <m/>
    <m/>
    <n v="352.04480008424804"/>
    <n v="352.04"/>
    <n v="1.363505353935146E-5"/>
    <n v="11.815508587927059"/>
    <m/>
    <m/>
    <m/>
    <n v="64967.014336997672"/>
    <m/>
    <m/>
    <n v="1316"/>
    <n v="0.9217476361265079"/>
    <n v="176061.44"/>
    <n v="923.41862716073842"/>
    <m/>
    <m/>
    <n v="654.75270244178216"/>
    <n v="0.47466764815722257"/>
    <m/>
    <m/>
    <n v="2936018565.5476294"/>
    <m/>
    <m/>
    <m/>
    <n v="2.5582505264513071"/>
    <m/>
    <m/>
    <m/>
    <n v="2.5450375412139667"/>
    <m/>
    <m/>
    <m/>
    <m/>
    <m/>
    <n v="76128.420273546508"/>
    <m/>
  </r>
  <r>
    <x v="1310"/>
    <n v="28.46"/>
    <n v="30.61"/>
    <n v="119610.89"/>
    <n v="107110.68"/>
    <n v="201909.52"/>
    <n v="180834.05"/>
    <n v="5.2790595175267185E-6"/>
    <n v="76587.300955144601"/>
    <n v="76592.77"/>
    <n v="-7.1404192006685463E-5"/>
    <n v="16433603783.603825"/>
    <m/>
    <m/>
    <n v="29899331.776573781"/>
    <m/>
    <m/>
    <n v="8.3798984178501819"/>
    <m/>
    <m/>
    <n v="356.649996569287"/>
    <n v="356.64"/>
    <n v="2.8029860046574484E-5"/>
    <n v="11.660347273142758"/>
    <m/>
    <m/>
    <m/>
    <n v="65357.587911516683"/>
    <m/>
    <m/>
    <n v="1317"/>
    <n v="0.92976151584449529"/>
    <n v="178005.27"/>
    <n v="933.54085606045032"/>
    <m/>
    <m/>
    <n v="647.52381719815696"/>
    <n v="0.46938251705915612"/>
    <m/>
    <m/>
    <n v="2971426349.6199937"/>
    <m/>
    <m/>
    <m/>
    <n v="2.5426624801361606"/>
    <m/>
    <m/>
    <m/>
    <n v="2.5295676159086971"/>
    <m/>
    <m/>
    <m/>
    <m/>
    <m/>
    <n v="76587.300955144601"/>
    <m/>
  </r>
  <r>
    <x v="1311"/>
    <n v="28.11"/>
    <n v="29.93"/>
    <n v="116950.77"/>
    <n v="104728"/>
    <n v="198160.25"/>
    <n v="177475.17"/>
    <n v="5.2790595175267185E-6"/>
    <n v="74882.190214738381"/>
    <n v="74887.53"/>
    <n v="-7.1304064396593425E-5"/>
    <n v="15701844910.732679"/>
    <m/>
    <m/>
    <n v="28900690.652937774"/>
    <m/>
    <m/>
    <n v="8.4727209216334938"/>
    <m/>
    <m/>
    <n v="350.01880645563637"/>
    <n v="350"/>
    <n v="5.3732730389555172E-5"/>
    <n v="11.876554386284495"/>
    <m/>
    <m/>
    <m/>
    <n v="63901.478579834322"/>
    <m/>
    <m/>
    <n v="1318"/>
    <n v="0.93919144670898758"/>
    <n v="175004.39"/>
    <n v="917.7312080401291"/>
    <m/>
    <m/>
    <n v="658.44001800813066"/>
    <n v="0.47725029961941268"/>
    <m/>
    <m/>
    <n v="2839131751.0505481"/>
    <m/>
    <m/>
    <m/>
    <n v="2.5991030166528422"/>
    <m/>
    <m/>
    <m/>
    <n v="2.5857559267765295"/>
    <m/>
    <m/>
    <m/>
    <m/>
    <m/>
    <n v="74882.190214738381"/>
    <m/>
  </r>
  <r>
    <x v="1312"/>
    <n v="28.15"/>
    <n v="29.5"/>
    <n v="114984.89"/>
    <n v="102967.02"/>
    <n v="195890.53"/>
    <n v="175441.44"/>
    <n v="5.2790595175267185E-6"/>
    <n v="73621.665376999284"/>
    <n v="73626.92"/>
    <n v="-7.1368230542767641E-5"/>
    <n v="15173192423.948809"/>
    <m/>
    <m/>
    <n v="28170802.458685629"/>
    <m/>
    <m/>
    <n v="8.5435682268073538"/>
    <m/>
    <m/>
    <n v="346.00126735128782"/>
    <n v="346"/>
    <n v="3.6628649937586744E-6"/>
    <n v="12.01226974740289"/>
    <m/>
    <m/>
    <m/>
    <n v="62824.797761307425"/>
    <m/>
    <m/>
    <n v="1319"/>
    <n v="0.95423728813559316"/>
    <n v="172249.82"/>
    <n v="903.21558353899979"/>
    <m/>
    <m/>
    <n v="668.80386728302403"/>
    <n v="0.48471626899121406"/>
    <m/>
    <m/>
    <n v="2743560448.8705587"/>
    <m/>
    <m/>
    <m/>
    <n v="2.6426833151521549"/>
    <m/>
    <m/>
    <m/>
    <n v="2.629151520503652"/>
    <m/>
    <m/>
    <m/>
    <m/>
    <m/>
    <n v="73621.665376999284"/>
    <m/>
  </r>
  <r>
    <x v="1313"/>
    <n v="30.81"/>
    <n v="31.34"/>
    <n v="120574.91"/>
    <n v="107971.16"/>
    <n v="201043.04"/>
    <n v="180053.3"/>
    <n v="4.4453533327715178E-6"/>
    <n v="77195.154420044855"/>
    <n v="77200.67"/>
    <n v="-7.144471615527781E-5"/>
    <n v="16645974235.883997"/>
    <m/>
    <m/>
    <n v="30221375.032600533"/>
    <m/>
    <m/>
    <n v="8.3348314484277246"/>
    <m/>
    <m/>
    <n v="355.07616580907876"/>
    <n v="355.08"/>
    <n v="-1.0798104430609357E-5"/>
    <n v="11.695359290597665"/>
    <m/>
    <m/>
    <m/>
    <n v="65871.157768799691"/>
    <m/>
    <m/>
    <n v="1320"/>
    <n v="0.98308870453095087"/>
    <n v="176834.22"/>
    <n v="927.03732520783933"/>
    <m/>
    <m/>
    <n v="651.00376479715624"/>
    <n v="0.47168146309473441"/>
    <m/>
    <m/>
    <n v="3009927166.0237608"/>
    <m/>
    <m/>
    <m/>
    <n v="2.5138990835198327"/>
    <m/>
    <m/>
    <m/>
    <n v="2.5011382887545919"/>
    <m/>
    <m/>
    <m/>
    <m/>
    <m/>
    <n v="77195.154420044855"/>
    <m/>
  </r>
  <r>
    <x v="1314"/>
    <n v="32.68"/>
    <n v="32.79"/>
    <n v="124743.34"/>
    <n v="111703.38"/>
    <n v="204694.76"/>
    <n v="183322.96"/>
    <n v="4.4453533327715178E-6"/>
    <n v="79861.943008546528"/>
    <n v="79867.649999999994"/>
    <n v="-7.1455607539072652E-5"/>
    <n v="17796045734.542721"/>
    <m/>
    <m/>
    <n v="31787289.200482938"/>
    <m/>
    <m/>
    <n v="8.1904068578198395"/>
    <m/>
    <m/>
    <n v="361.51690847074718"/>
    <n v="361.52"/>
    <n v="-8.5514750298720799E-6"/>
    <n v="11.482604909332803"/>
    <m/>
    <m/>
    <m/>
    <n v="68145.738448153788"/>
    <m/>
    <m/>
    <n v="1321"/>
    <n v="0.99664531869472406"/>
    <n v="180963.95"/>
    <n v="948.61298380089193"/>
    <m/>
    <m/>
    <n v="635.80043041088322"/>
    <n v="0.46062229596610693"/>
    <m/>
    <m/>
    <n v="3217905963.8202944"/>
    <m/>
    <m/>
    <m/>
    <n v="2.4268885398906725"/>
    <m/>
    <m/>
    <m/>
    <n v="2.414603307654132"/>
    <m/>
    <m/>
    <m/>
    <m/>
    <m/>
    <n v="79861.943008546528"/>
    <m/>
  </r>
  <r>
    <x v="1315"/>
    <n v="31.54"/>
    <n v="32.89"/>
    <n v="125706.42"/>
    <n v="112565.29"/>
    <n v="204586.15"/>
    <n v="183224.87"/>
    <n v="4.4453533327715178E-6"/>
    <n v="80476.554174333549"/>
    <n v="80482.3"/>
    <n v="-7.1392413815929423E-5"/>
    <n v="18069939890.437603"/>
    <m/>
    <m/>
    <n v="32154114.567978419"/>
    <m/>
    <m/>
    <n v="8.1584391989722445"/>
    <m/>
    <m/>
    <n v="361.31627904268532"/>
    <n v="361.32"/>
    <n v="-1.0298232355432368E-5"/>
    <n v="11.488375013364996"/>
    <m/>
    <m/>
    <m/>
    <n v="68669.160829614382"/>
    <m/>
    <m/>
    <n v="1322"/>
    <n v="0.95895408938887194"/>
    <n v="180822.57"/>
    <n v="947.79785796065505"/>
    <m/>
    <m/>
    <n v="636.29715622202684"/>
    <n v="0.46093846342382122"/>
    <m/>
    <m/>
    <n v="3267454963.3565254"/>
    <m/>
    <m/>
    <m/>
    <n v="2.4080503609244652"/>
    <m/>
    <m/>
    <m/>
    <n v="2.395894116070036"/>
    <m/>
    <m/>
    <m/>
    <m/>
    <m/>
    <n v="80476.554174333549"/>
    <m/>
  </r>
  <r>
    <x v="1316"/>
    <n v="30.03"/>
    <n v="31.51"/>
    <n v="124743.77"/>
    <n v="111702.78"/>
    <n v="204103.07"/>
    <n v="182791.41"/>
    <n v="4.4453533327715178E-6"/>
    <n v="79858.32369571556"/>
    <n v="79864.03"/>
    <n v="-7.1450242173365375E-5"/>
    <n v="17792299729.517746"/>
    <m/>
    <m/>
    <n v="31783481.344788332"/>
    <m/>
    <m/>
    <n v="8.1893252196576487"/>
    <m/>
    <m/>
    <n v="360.45432992047648"/>
    <n v="360.44"/>
    <n v="3.9756743082097756E-5"/>
    <n v="11.515178643915043"/>
    <m/>
    <m/>
    <m/>
    <n v="68140.620713960103"/>
    <m/>
    <m/>
    <n v="1323"/>
    <n v="0.95303078387813389"/>
    <n v="180256.78"/>
    <n v="944.75844392350609"/>
    <m/>
    <m/>
    <n v="638.28811657625067"/>
    <n v="0.46233689897471142"/>
    <m/>
    <m/>
    <n v="3217274044.8409967"/>
    <m/>
    <m/>
    <m/>
    <n v="2.4263885709937139"/>
    <m/>
    <m/>
    <m/>
    <n v="2.41417363432577"/>
    <m/>
    <m/>
    <m/>
    <m/>
    <m/>
    <n v="79858.32369571556"/>
    <m/>
  </r>
  <r>
    <x v="1317"/>
    <n v="27.99"/>
    <n v="30.64"/>
    <n v="120936.95"/>
    <n v="108293.44"/>
    <n v="203601.33"/>
    <n v="182341.25"/>
    <n v="4.4453533327715178E-6"/>
    <n v="77419.390225035284"/>
    <n v="77424.92"/>
    <n v="-7.1421125972248589E-5"/>
    <n v="16705522283.270781"/>
    <m/>
    <m/>
    <n v="30327338.495193604"/>
    <m/>
    <m/>
    <n v="8.3139247445315529"/>
    <m/>
    <m/>
    <n v="359.5594691021854"/>
    <n v="359.56"/>
    <n v="-1.4765207881906051E-6"/>
    <n v="11.543161411183013"/>
    <m/>
    <m/>
    <m/>
    <n v="66058.561348486095"/>
    <m/>
    <m/>
    <n v="1324"/>
    <n v="0.91351174934725843"/>
    <n v="179431.27"/>
    <n v="940.35836546704581"/>
    <m/>
    <m/>
    <n v="641.21124225903975"/>
    <n v="0.46441020483928497"/>
    <m/>
    <m/>
    <n v="3020779978.3557153"/>
    <m/>
    <m/>
    <m/>
    <n v="2.500329208853572"/>
    <m/>
    <m/>
    <m/>
    <n v="2.4877769554606664"/>
    <m/>
    <m/>
    <m/>
    <m/>
    <m/>
    <n v="77419.390225035284"/>
    <m/>
  </r>
  <r>
    <x v="1318"/>
    <n v="31.17"/>
    <n v="33.01"/>
    <n v="126142.22"/>
    <n v="112953.08"/>
    <n v="208089.8"/>
    <n v="186358.61"/>
    <n v="5.4180167654571676E-6"/>
    <n v="80745.705862105518"/>
    <n v="80751.48"/>
    <n v="-7.1505041077557507E-5"/>
    <n v="18140964060.478626"/>
    <m/>
    <m/>
    <n v="32281457.575707149"/>
    <m/>
    <m/>
    <n v="8.1339561587677771"/>
    <m/>
    <m/>
    <n v="367.45921534330756"/>
    <n v="367.44"/>
    <n v="5.2295186445672215E-5"/>
    <n v="11.287772291743504"/>
    <m/>
    <m/>
    <m/>
    <n v="68893.716495703557"/>
    <m/>
    <m/>
    <n v="1325"/>
    <n v="0.94425931535898222"/>
    <n v="184156.41"/>
    <n v="964.89568779274214"/>
    <m/>
    <m/>
    <n v="624.32559635546954"/>
    <n v="0.45205185394290959"/>
    <m/>
    <m/>
    <n v="3280403996.9645176"/>
    <m/>
    <m/>
    <m/>
    <n v="2.3924109644660936"/>
    <m/>
    <m/>
    <m/>
    <n v="2.3805007151027682"/>
    <m/>
    <m/>
    <m/>
    <m/>
    <m/>
    <n v="80745.705862105518"/>
    <m/>
  </r>
  <r>
    <x v="1319"/>
    <n v="30.58"/>
    <n v="32.42"/>
    <n v="123636.77"/>
    <n v="110708.98"/>
    <n v="207084.07"/>
    <n v="185456.9"/>
    <n v="5.4180167654571676E-6"/>
    <n v="79139.996423826437"/>
    <n v="79145.649999999994"/>
    <n v="-7.1432557235406868E-5"/>
    <n v="17419438246.439732"/>
    <m/>
    <m/>
    <n v="31318372.358704381"/>
    <m/>
    <m/>
    <n v="8.2143856623497822"/>
    <m/>
    <m/>
    <n v="365.67431179422346"/>
    <n v="365.64"/>
    <n v="9.3840373655673659E-5"/>
    <n v="11.342030958049067"/>
    <m/>
    <m/>
    <m/>
    <n v="67522.613466697774"/>
    <m/>
    <m/>
    <n v="1326"/>
    <n v="0.94324491054904369"/>
    <n v="182692.6"/>
    <n v="957.15124799285502"/>
    <m/>
    <m/>
    <n v="629.28819337395566"/>
    <n v="0.45560190044663212"/>
    <m/>
    <m/>
    <n v="3149950719.5287948"/>
    <m/>
    <m/>
    <m/>
    <n v="2.4398286473456827"/>
    <m/>
    <m/>
    <m/>
    <n v="2.4277187704204892"/>
    <m/>
    <m/>
    <m/>
    <m/>
    <m/>
    <n v="79139.996423826437"/>
    <m/>
  </r>
  <r>
    <x v="1320"/>
    <n v="29.05"/>
    <n v="31.07"/>
    <n v="118569.57"/>
    <n v="106171.02"/>
    <n v="202363.12"/>
    <n v="181227.99"/>
    <n v="5.4180167654571676E-6"/>
    <n v="75894.626981108318"/>
    <n v="75900.05"/>
    <n v="-7.144947719650574E-5"/>
    <n v="15990756785.116371"/>
    <m/>
    <m/>
    <n v="29391772.200999293"/>
    <m/>
    <m/>
    <n v="8.3823605102980743"/>
    <m/>
    <m/>
    <n v="357.32922517644403"/>
    <n v="357.32"/>
    <n v="2.5817688469764732E-5"/>
    <n v="11.600293181921066"/>
    <m/>
    <m/>
    <m/>
    <n v="64752.604525285999"/>
    <m/>
    <m/>
    <n v="1327"/>
    <n v="0.9349855165754748"/>
    <n v="178411.39"/>
    <n v="934.64842449898731"/>
    <m/>
    <m/>
    <n v="644.03490400347494"/>
    <n v="0.46623425382003186"/>
    <m/>
    <m/>
    <n v="2891620374.6503944"/>
    <m/>
    <m/>
    <m/>
    <n v="2.5397189057869389"/>
    <m/>
    <m/>
    <m/>
    <n v="2.5271511585676696"/>
    <m/>
    <m/>
    <m/>
    <m/>
    <m/>
    <n v="75894.626981108318"/>
    <m/>
  </r>
  <r>
    <x v="1321"/>
    <n v="26.36"/>
    <n v="29.41"/>
    <n v="113178.5"/>
    <n v="101343.11"/>
    <n v="199256.86"/>
    <n v="178445.17"/>
    <n v="5.4180167654571676E-6"/>
    <n v="72442.116419617276"/>
    <n v="72447.289999999994"/>
    <n v="-7.1411648147501339E-5"/>
    <n v="14535884493.178902"/>
    <m/>
    <m/>
    <n v="27386053.201552328"/>
    <m/>
    <m/>
    <n v="8.5725583167265729"/>
    <m/>
    <m/>
    <n v="351.83566688437014"/>
    <n v="351.84"/>
    <n v="-1.2315585578237531E-5"/>
    <n v="11.778047969491412"/>
    <m/>
    <m/>
    <m/>
    <n v="61805.957320773414"/>
    <m/>
    <m/>
    <n v="1328"/>
    <n v="0.89629377762665763"/>
    <n v="174512.07"/>
    <n v="914.14957024787918"/>
    <m/>
    <m/>
    <n v="658.11078885521465"/>
    <n v="0.47637900446605808"/>
    <m/>
    <m/>
    <n v="2628550747.5629735"/>
    <m/>
    <m/>
    <m/>
    <n v="2.6550837617539438"/>
    <m/>
    <m/>
    <m/>
    <n v="2.6419847835674513"/>
    <m/>
    <m/>
    <m/>
    <m/>
    <m/>
    <n v="72442.116419617276"/>
    <m/>
  </r>
  <r>
    <x v="1322"/>
    <n v="25.93"/>
    <n v="29.28"/>
    <n v="111232.59"/>
    <n v="99600.14"/>
    <n v="198583.88"/>
    <n v="177841.51"/>
    <n v="5.4180167654571676E-6"/>
    <n v="71194.862571453632"/>
    <n v="71199.95"/>
    <n v="-7.1452698300555895E-5"/>
    <n v="14035329334.675638"/>
    <m/>
    <m/>
    <n v="26678647.264616609"/>
    <m/>
    <m/>
    <n v="8.645885897745929"/>
    <m/>
    <m/>
    <n v="350.63880962419205"/>
    <n v="350.64"/>
    <n v="-3.3948659819982296E-6"/>
    <n v="11.817518714458879"/>
    <m/>
    <m/>
    <m/>
    <n v="60740.857241904894"/>
    <m/>
    <m/>
    <n v="1329"/>
    <n v="0.88558743169398901"/>
    <n v="173016.88"/>
    <n v="906.24652357855962"/>
    <m/>
    <m/>
    <n v="663.74937116295098"/>
    <n v="0.48041499445138136"/>
    <m/>
    <m/>
    <n v="2538049891.2135973"/>
    <m/>
    <m/>
    <m/>
    <n v="2.7006219692511637"/>
    <m/>
    <m/>
    <m/>
    <n v="2.6873386565377109"/>
    <m/>
    <m/>
    <m/>
    <m/>
    <m/>
    <n v="71194.862571453632"/>
    <m/>
  </r>
  <r>
    <x v="1323"/>
    <n v="25.35"/>
    <n v="28.2"/>
    <n v="107268.66"/>
    <n v="96049.13"/>
    <n v="194953.8"/>
    <n v="174587.71"/>
    <n v="5.4180167654571676E-6"/>
    <n v="68652.711138078492"/>
    <n v="68657.61"/>
    <n v="-7.1352060194151967E-5"/>
    <n v="13032979893.289961"/>
    <m/>
    <m/>
    <n v="25249347.347857181"/>
    <m/>
    <m/>
    <n v="8.79881694394577"/>
    <m/>
    <m/>
    <n v="344.20401104145145"/>
    <n v="344.2"/>
    <n v="1.1653229086139305E-5"/>
    <n v="12.032593199585147"/>
    <m/>
    <m/>
    <m/>
    <n v="58569.157592420495"/>
    <m/>
    <m/>
    <n v="1330"/>
    <n v="0.89893617021276606"/>
    <n v="169186.77"/>
    <n v="885.97718970756989"/>
    <m/>
    <m/>
    <n v="678.44292652000593"/>
    <n v="0.49091040595525026"/>
    <m/>
    <m/>
    <n v="2356835145.4362154"/>
    <m/>
    <m/>
    <m/>
    <n v="2.7965155456698416"/>
    <m/>
    <m/>
    <m/>
    <n v="2.7828858604844005"/>
    <m/>
    <m/>
    <m/>
    <m/>
    <m/>
    <n v="68652.711138078492"/>
    <m/>
  </r>
  <r>
    <x v="1324"/>
    <n v="26.35"/>
    <n v="28.76"/>
    <n v="109136.03"/>
    <n v="97720.67"/>
    <n v="195133.84"/>
    <n v="174748"/>
    <n v="5.4180167654571676E-6"/>
    <n v="69846.138181392787"/>
    <n v="69851.13"/>
    <n v="-7.146367721200253E-5"/>
    <n v="13486068376.970749"/>
    <m/>
    <m/>
    <n v="25907594.669166818"/>
    <m/>
    <m/>
    <n v="8.7218598824673776"/>
    <m/>
    <m/>
    <n v="344.51348306761292"/>
    <n v="344.48"/>
    <n v="9.7198872540893433E-5"/>
    <n v="12.021166505646775"/>
    <m/>
    <m/>
    <m/>
    <n v="59586.357254244933"/>
    <m/>
    <m/>
    <n v="1331"/>
    <n v="0.91620305980528516"/>
    <n v="170055.67"/>
    <n v="890.45780773696356"/>
    <m/>
    <m/>
    <n v="674.95861708580344"/>
    <n v="0.4883429189845267"/>
    <m/>
    <m/>
    <n v="2438784815.3435507"/>
    <m/>
    <m/>
    <m/>
    <n v="2.7477198912926126"/>
    <m/>
    <m/>
    <m/>
    <n v="2.7343690629813189"/>
    <m/>
    <m/>
    <m/>
    <m/>
    <m/>
    <n v="69846.138181392787"/>
    <m/>
  </r>
  <r>
    <x v="1325"/>
    <n v="26.22"/>
    <n v="28.96"/>
    <n v="108165.04"/>
    <n v="96850.71"/>
    <n v="193316.79"/>
    <n v="173119.84"/>
    <n v="5.4180167654571676E-6"/>
    <n v="69223.02483070099"/>
    <n v="69227.97"/>
    <n v="-7.1433111486718381E-5"/>
    <n v="13245421427.867487"/>
    <m/>
    <m/>
    <n v="25560769.044822518"/>
    <m/>
    <m/>
    <n v="8.7602871078290505"/>
    <m/>
    <m/>
    <n v="341.29711539155232"/>
    <n v="341.28"/>
    <n v="5.0150584717467694E-5"/>
    <n v="12.13278695275463"/>
    <m/>
    <m/>
    <m/>
    <n v="59053.829665211786"/>
    <m/>
    <m/>
    <n v="1332"/>
    <n v="0.90538674033149169"/>
    <n v="169003.32"/>
    <n v="884.87831786488573"/>
    <m/>
    <m/>
    <n v="679.13544165560609"/>
    <n v="0.4913183369666847"/>
    <m/>
    <m/>
    <n v="2395281444.6667652"/>
    <m/>
    <m/>
    <m/>
    <n v="2.7720524011153884"/>
    <m/>
    <m/>
    <m/>
    <n v="2.758624744321216"/>
    <m/>
    <m/>
    <m/>
    <m/>
    <m/>
    <n v="69223.02483070099"/>
    <m/>
  </r>
  <r>
    <x v="1326"/>
    <n v="27.95"/>
    <n v="30.53"/>
    <n v="114109.02"/>
    <n v="102172.41"/>
    <n v="198968.09"/>
    <n v="178179.78"/>
    <n v="5.4180167654571676E-6"/>
    <n v="73025.248451882944"/>
    <n v="73030.47"/>
    <n v="-7.1498213239706843E-5"/>
    <n v="14700440899.025625"/>
    <m/>
    <m/>
    <n v="27666585.485999681"/>
    <m/>
    <m/>
    <n v="8.5192242353121355"/>
    <m/>
    <m/>
    <n v="351.26581271969127"/>
    <n v="351.24"/>
    <n v="7.3490262189057631E-5"/>
    <n v="11.777798507468866"/>
    <m/>
    <m/>
    <m/>
    <n v="62296.515249645956"/>
    <m/>
    <m/>
    <n v="1333"/>
    <n v="0.91549295774647876"/>
    <n v="175230.29"/>
    <n v="917.41024392866075"/>
    <m/>
    <m/>
    <n v="654.11252482103612"/>
    <n v="0.47317073053474495"/>
    <m/>
    <m/>
    <n v="2658421093.8285484"/>
    <m/>
    <m/>
    <m/>
    <n v="2.6196131623271186"/>
    <m/>
    <m/>
    <m/>
    <n v="2.6069630362102258"/>
    <m/>
    <m/>
    <m/>
    <m/>
    <m/>
    <n v="73025.248451882944"/>
    <m/>
  </r>
  <r>
    <x v="1327"/>
    <n v="29"/>
    <n v="30.79"/>
    <n v="113064.62"/>
    <n v="101235.05"/>
    <n v="199303.37"/>
    <n v="178476.17"/>
    <n v="5.2790595175267185E-6"/>
    <n v="72349.816846602189"/>
    <n v="72354.990000000005"/>
    <n v="-7.1496843518592534E-5"/>
    <n v="14428403959.203075"/>
    <m/>
    <m/>
    <n v="27282175.494092766"/>
    <m/>
    <m/>
    <n v="8.5567557566818007"/>
    <m/>
    <m/>
    <n v="351.82341182518445"/>
    <n v="351.8"/>
    <n v="6.6548678750555368E-5"/>
    <n v="11.756715726772569"/>
    <m/>
    <m/>
    <m/>
    <n v="61716.380813141433"/>
    <m/>
    <m/>
    <n v="1334"/>
    <n v="0.94186424163689508"/>
    <n v="175088.29"/>
    <n v="916.38054147880939"/>
    <m/>
    <m/>
    <n v="654.642592873338"/>
    <n v="0.47337463436844202"/>
    <m/>
    <m/>
    <n v="2609291058.5242939"/>
    <m/>
    <m/>
    <m/>
    <n v="2.6431537901035518"/>
    <m/>
    <m/>
    <m/>
    <n v="2.6305478947360141"/>
    <m/>
    <m/>
    <m/>
    <m/>
    <m/>
    <n v="72349.816846602189"/>
    <m/>
  </r>
  <r>
    <x v="1328"/>
    <n v="30.85"/>
    <n v="32.090000000000003"/>
    <n v="117402.9"/>
    <n v="105118.89"/>
    <n v="204032.98"/>
    <n v="182710.6"/>
    <n v="5.2790595175267185E-6"/>
    <n v="75124.041423195144"/>
    <n v="75129.41"/>
    <n v="-7.1457726140256028E-5"/>
    <n v="15534862949.157187"/>
    <m/>
    <m/>
    <n v="28851206.951100376"/>
    <m/>
    <m/>
    <n v="8.3922382013716952"/>
    <m/>
    <m/>
    <n v="360.16364805638989"/>
    <n v="360.16"/>
    <n v="1.0128988199298306E-5"/>
    <n v="11.477418258678624"/>
    <m/>
    <m/>
    <m/>
    <n v="64081.869441437506"/>
    <m/>
    <m/>
    <n v="1335"/>
    <n v="0.96135867871611091"/>
    <n v="179687.78"/>
    <n v="940.38001018566149"/>
    <m/>
    <m/>
    <n v="637.44542874834144"/>
    <n v="0.46089560281375247"/>
    <m/>
    <m/>
    <n v="2809405084.350246"/>
    <m/>
    <m/>
    <m/>
    <n v="2.5416319267364789"/>
    <m/>
    <m/>
    <m/>
    <n v="2.5295478265917675"/>
    <m/>
    <m/>
    <m/>
    <m/>
    <m/>
    <n v="75124.041423195144"/>
    <m/>
  </r>
  <r>
    <x v="1329"/>
    <n v="31.3"/>
    <n v="32.42"/>
    <n v="119047.29"/>
    <n v="106590.67"/>
    <n v="205930.5"/>
    <n v="184408.85"/>
    <n v="5.2790595175267185E-6"/>
    <n v="76174.400082468099"/>
    <n v="76179.839999999997"/>
    <n v="-7.1408886286650208E-5"/>
    <n v="15969235641.734612"/>
    <m/>
    <m/>
    <n v="29456137.199267596"/>
    <m/>
    <m/>
    <n v="8.3331112025377685"/>
    <m/>
    <m/>
    <n v="363.50432968970262"/>
    <n v="363.48"/>
    <n v="6.6935428916670148E-5"/>
    <n v="11.370377949691415"/>
    <m/>
    <m/>
    <m/>
    <n v="64976.820550425808"/>
    <m/>
    <m/>
    <n v="1336"/>
    <n v="0.96545342381246146"/>
    <n v="181227.72"/>
    <n v="948.36509296289648"/>
    <m/>
    <m/>
    <n v="631.98246563784664"/>
    <n v="0.45690237121496763"/>
    <m/>
    <m/>
    <n v="2887977278.3930836"/>
    <m/>
    <m/>
    <m/>
    <n v="2.5059295661979486"/>
    <m/>
    <m/>
    <m/>
    <n v="2.4940522946745785"/>
    <m/>
    <m/>
    <m/>
    <m/>
    <m/>
    <n v="76174.400082468099"/>
    <m/>
  </r>
  <r>
    <x v="1330"/>
    <n v="29.78"/>
    <n v="31.67"/>
    <n v="117437.89"/>
    <n v="105149.11"/>
    <n v="205530.86"/>
    <n v="184050.01"/>
    <n v="5.2790595175267185E-6"/>
    <n v="75142.766275406437"/>
    <n v="75148.13"/>
    <n v="-7.1375356826108849E-5"/>
    <n v="15536671084.092062"/>
    <m/>
    <m/>
    <n v="28857605.990499806"/>
    <m/>
    <m/>
    <n v="8.3890815367509166"/>
    <m/>
    <m/>
    <n v="362.7900469617523"/>
    <n v="362.76"/>
    <n v="8.2828762135500611E-5"/>
    <n v="11.392142270448113"/>
    <m/>
    <m/>
    <m/>
    <n v="64095.822314688652"/>
    <m/>
    <m/>
    <n v="1337"/>
    <n v="0.9403220713609094"/>
    <n v="180996.58"/>
    <n v="947.08158080883902"/>
    <m/>
    <m/>
    <n v="632.78850362755122"/>
    <n v="0.45744174287814909"/>
    <m/>
    <m/>
    <n v="2809767075.1856422"/>
    <m/>
    <m/>
    <m/>
    <n v="2.5397021177237349"/>
    <m/>
    <m/>
    <m/>
    <n v="2.5277023588790142"/>
    <m/>
    <m/>
    <m/>
    <m/>
    <m/>
    <n v="75142.766275406437"/>
    <m/>
  </r>
  <r>
    <x v="1331"/>
    <n v="29.02"/>
    <n v="31.71"/>
    <n v="118005.23"/>
    <n v="105656.53"/>
    <n v="206453.77"/>
    <n v="184875.49"/>
    <n v="5.2790595175267185E-6"/>
    <n v="75503.938314002749"/>
    <n v="75509.33"/>
    <n v="-7.1404235705063712E-5"/>
    <n v="15685995973.989687"/>
    <m/>
    <m/>
    <n v="29065514.511892736"/>
    <m/>
    <m/>
    <n v="8.3684615465622905"/>
    <m/>
    <m/>
    <n v="364.41022336136905"/>
    <n v="364.4"/>
    <n v="2.8055327577103384E-5"/>
    <n v="11.340687946926371"/>
    <m/>
    <m/>
    <m/>
    <n v="64402.885219985656"/>
    <m/>
    <m/>
    <n v="1338"/>
    <n v="0.91516871649321974"/>
    <n v="182514.77"/>
    <n v="954.95108188116365"/>
    <m/>
    <m/>
    <n v="627.4807062187698"/>
    <n v="0.45356174583187298"/>
    <m/>
    <m/>
    <n v="2836789765.657999"/>
    <m/>
    <m/>
    <m/>
    <n v="2.5273285136860824"/>
    <m/>
    <m/>
    <m/>
    <n v="2.5154246192670175"/>
    <m/>
    <m/>
    <m/>
    <m/>
    <m/>
    <n v="75503.938314002749"/>
    <m/>
  </r>
  <r>
    <x v="1332"/>
    <n v="26.31"/>
    <n v="30.1"/>
    <n v="112465.92"/>
    <n v="100695.21"/>
    <n v="204284.33"/>
    <n v="182929.87"/>
    <n v="5.0011503509583832E-6"/>
    <n v="71954.427218546858"/>
    <n v="71959.570000000007"/>
    <n v="-7.1467651253986908E-5"/>
    <n v="14211145284.772844"/>
    <m/>
    <m/>
    <n v="27015536.512468208"/>
    <m/>
    <m/>
    <n v="8.5637792270525583"/>
    <m/>
    <m/>
    <n v="360.5545826508673"/>
    <n v="360.52"/>
    <n v="9.5924361664501134E-5"/>
    <n v="11.458937136665314"/>
    <m/>
    <m/>
    <m/>
    <n v="61372.295397125272"/>
    <m/>
    <m/>
    <n v="1339"/>
    <n v="0.87408637873754147"/>
    <n v="179535.57"/>
    <n v="939.14333020799472"/>
    <m/>
    <m/>
    <n v="637.72311301120067"/>
    <n v="0.4608341840451054"/>
    <m/>
    <m/>
    <n v="2570115306.5820451"/>
    <m/>
    <m/>
    <m/>
    <n v="2.6456347314298934"/>
    <m/>
    <m/>
    <m/>
    <n v="2.6332910645214995"/>
    <m/>
    <m/>
    <m/>
    <m/>
    <m/>
    <n v="71954.427218546858"/>
    <m/>
  </r>
  <r>
    <x v="1333"/>
    <n v="25.02"/>
    <n v="29.58"/>
    <n v="110403.75"/>
    <n v="98848.36"/>
    <n v="203232.91"/>
    <n v="181987.44"/>
    <n v="5.0011503509583832E-6"/>
    <n v="70633.351775141171"/>
    <n v="70638.399999999994"/>
    <n v="-7.1465730520858806E-5"/>
    <n v="13689301901.074541"/>
    <m/>
    <m/>
    <n v="26271413.579926997"/>
    <m/>
    <m/>
    <n v="8.6419226485360294"/>
    <m/>
    <m/>
    <n v="358.69011736008099"/>
    <n v="358.68"/>
    <n v="2.8207204418873033E-5"/>
    <n v="11.517603630093481"/>
    <m/>
    <m/>
    <m/>
    <n v="60244.566141288728"/>
    <m/>
    <m/>
    <n v="1340"/>
    <n v="0.84584178498985807"/>
    <n v="177718.84"/>
    <n v="929.5675004684382"/>
    <m/>
    <m/>
    <n v="644.17626717502935"/>
    <n v="0.46545326310871754"/>
    <m/>
    <m/>
    <n v="2475754947.7614069"/>
    <m/>
    <m/>
    <m/>
    <n v="2.694032814450197"/>
    <m/>
    <m/>
    <m/>
    <n v="2.6815024627914728"/>
    <m/>
    <m/>
    <m/>
    <m/>
    <m/>
    <n v="70633.351775141171"/>
    <m/>
  </r>
  <r>
    <x v="1334"/>
    <n v="25.89"/>
    <n v="29.11"/>
    <n v="107021.02"/>
    <n v="95819.19"/>
    <n v="198601.77"/>
    <n v="177839.52"/>
    <n v="5.0011503509583832E-6"/>
    <n v="68467.502521194299"/>
    <n v="68472.39"/>
    <n v="-7.1378825913681609E-5"/>
    <n v="12849778472.984087"/>
    <m/>
    <m/>
    <n v="25062952.906609245"/>
    <m/>
    <m/>
    <n v="8.7739401994599771"/>
    <m/>
    <m/>
    <n v="350.50797230537722"/>
    <n v="350.48"/>
    <n v="7.9811416848984962E-5"/>
    <n v="11.779740003996761"/>
    <m/>
    <m/>
    <m/>
    <n v="58396.358504896365"/>
    <m/>
    <m/>
    <n v="1341"/>
    <n v="0.88938509103400898"/>
    <n v="173704.74"/>
    <n v="908.50060144368172"/>
    <m/>
    <m/>
    <n v="658.72614806592014"/>
    <n v="0.4759212441428925"/>
    <m/>
    <m/>
    <n v="2323939513.9002762"/>
    <m/>
    <m/>
    <m/>
    <n v="2.7764610939526193"/>
    <m/>
    <m/>
    <m/>
    <n v="2.7635876785361497"/>
    <m/>
    <m/>
    <m/>
    <m/>
    <m/>
    <n v="68467.502521194299"/>
    <m/>
  </r>
  <r>
    <x v="1335"/>
    <n v="25.42"/>
    <n v="28.61"/>
    <n v="105751.18"/>
    <n v="94681.79"/>
    <n v="196791.41"/>
    <n v="176217.53"/>
    <n v="5.0011503509583832E-6"/>
    <n v="67653.463157269784"/>
    <n v="67658.3"/>
    <n v="-7.148927375089098E-5"/>
    <n v="12544213349.061373"/>
    <m/>
    <m/>
    <n v="24615867.195873599"/>
    <m/>
    <m/>
    <n v="8.8256157505255679"/>
    <m/>
    <m/>
    <n v="347.30443833560321"/>
    <n v="347.28"/>
    <n v="7.0370696853450099E-5"/>
    <n v="11.886797218064046"/>
    <m/>
    <m/>
    <m/>
    <n v="57701.165929938004"/>
    <m/>
    <m/>
    <n v="1342"/>
    <n v="0.88850052429220561"/>
    <n v="171899.03"/>
    <n v="898.98627992326158"/>
    <m/>
    <m/>
    <n v="665.57379305720872"/>
    <n v="0.48082299664470557"/>
    <m/>
    <m/>
    <n v="2268691463.8790207"/>
    <m/>
    <m/>
    <m/>
    <n v="2.8092875971098588"/>
    <m/>
    <m/>
    <m/>
    <n v="2.7963027773292319"/>
    <m/>
    <m/>
    <m/>
    <m/>
    <m/>
    <n v="67653.463157269784"/>
    <m/>
  </r>
  <r>
    <x v="1336"/>
    <n v="24.34"/>
    <n v="28.65"/>
    <n v="105774.84"/>
    <n v="94702.5"/>
    <n v="197999.02"/>
    <n v="177298.01"/>
    <n v="5.0011503509583832E-6"/>
    <n v="67666.949449680542"/>
    <n v="67671.789999999994"/>
    <n v="-7.1529810567350083E-5"/>
    <n v="12549196455.117071"/>
    <m/>
    <m/>
    <n v="24623113.843955092"/>
    <m/>
    <m/>
    <n v="8.8242516027527085"/>
    <m/>
    <m/>
    <n v="349.42715067492588"/>
    <n v="349.4"/>
    <n v="7.7706568190949454E-5"/>
    <n v="11.81353530172435"/>
    <m/>
    <m/>
    <m/>
    <n v="57711.77486655378"/>
    <m/>
    <m/>
    <n v="1343"/>
    <n v="0.84956369982547997"/>
    <n v="172701.05"/>
    <n v="903.11010922734749"/>
    <m/>
    <m/>
    <n v="662.46846143603716"/>
    <n v="0.4785342800863015"/>
    <m/>
    <m/>
    <n v="2269607452.4872332"/>
    <m/>
    <m/>
    <m/>
    <n v="2.8085422992423519"/>
    <m/>
    <m/>
    <m/>
    <n v="2.7956017139749498"/>
    <m/>
    <m/>
    <m/>
    <m/>
    <m/>
    <n v="67666.949449680542"/>
    <m/>
  </r>
  <r>
    <x v="1337"/>
    <n v="24.4"/>
    <n v="27.59"/>
    <n v="103428.26"/>
    <n v="92600.14"/>
    <n v="192775.42"/>
    <n v="172617.89"/>
    <n v="5.2790595175267185E-6"/>
    <n v="66160.940500722412"/>
    <n v="66165.67"/>
    <n v="-7.1479655198602998E-5"/>
    <n v="11990585202.731615"/>
    <m/>
    <m/>
    <n v="23800771.675829452"/>
    <m/>
    <m/>
    <n v="8.9209891994499042"/>
    <m/>
    <m/>
    <n v="340.18369560682839"/>
    <n v="340.16"/>
    <n v="6.9660179998765059E-5"/>
    <n v="12.124222805509408"/>
    <m/>
    <m/>
    <m/>
    <n v="56424.692940531451"/>
    <m/>
    <m/>
    <n v="1344"/>
    <n v="0.88437839797027906"/>
    <n v="168138.15"/>
    <n v="879.04327210365216"/>
    <m/>
    <m/>
    <n v="679.97140853848089"/>
    <n v="0.49103786928844084"/>
    <m/>
    <m/>
    <n v="2168619329.8792915"/>
    <m/>
    <m/>
    <m/>
    <n v="2.8704897659850173"/>
    <m/>
    <m/>
    <m/>
    <n v="2.8573888244915677"/>
    <m/>
    <m/>
    <m/>
    <m/>
    <m/>
    <n v="66160.940500722412"/>
    <m/>
  </r>
  <r>
    <x v="1338"/>
    <n v="23.87"/>
    <n v="27.44"/>
    <n v="101422.05"/>
    <n v="90803.47"/>
    <n v="191443.73"/>
    <n v="171424.54"/>
    <n v="5.2790595175267185E-6"/>
    <n v="64876.027088410221"/>
    <n v="64880.67"/>
    <n v="-7.1560783662993899E-5"/>
    <n v="11524831472.237373"/>
    <m/>
    <m/>
    <n v="23107302.882050376"/>
    <m/>
    <m/>
    <n v="9.0071265529404272"/>
    <m/>
    <m/>
    <n v="337.82547363897766"/>
    <n v="337.8"/>
    <n v="7.5410417340604496E-5"/>
    <n v="12.207653461413461"/>
    <m/>
    <m/>
    <m/>
    <n v="55327.986325665108"/>
    <m/>
    <m/>
    <n v="1345"/>
    <n v="0.86989795918367352"/>
    <n v="167151.82999999999"/>
    <n v="873.8184562910219"/>
    <m/>
    <m/>
    <n v="683.96020822296464"/>
    <n v="0.49387153979241344"/>
    <m/>
    <m/>
    <n v="2084396010.6129076"/>
    <m/>
    <m/>
    <m/>
    <n v="2.926048024931414"/>
    <m/>
    <m/>
    <m/>
    <n v="2.9127368232743374"/>
    <m/>
    <m/>
    <m/>
    <m/>
    <m/>
    <n v="64876.027088410221"/>
    <m/>
  </r>
  <r>
    <x v="1339"/>
    <n v="23.47"/>
    <n v="27.22"/>
    <n v="99055.46"/>
    <n v="88684.18"/>
    <n v="190111.41"/>
    <n v="170230.64"/>
    <n v="5.2790595175267185E-6"/>
    <n v="63360.659832159952"/>
    <n v="63365.19"/>
    <n v="-7.1493004914047198E-5"/>
    <n v="10986429662.2019"/>
    <m/>
    <m/>
    <n v="22297588.828716487"/>
    <m/>
    <m/>
    <n v="9.1118246726953362"/>
    <m/>
    <m/>
    <n v="335.46625478894919"/>
    <n v="335.44"/>
    <n v="7.826970232893693E-5"/>
    <n v="12.292284879247864"/>
    <m/>
    <m/>
    <m/>
    <n v="54034.785515296368"/>
    <m/>
    <m/>
    <n v="1346"/>
    <n v="0.86223365172667155"/>
    <n v="166010.85999999999"/>
    <n v="867.78605144893356"/>
    <m/>
    <m/>
    <n v="688.62888626720837"/>
    <n v="0.49719554624738771"/>
    <m/>
    <m/>
    <n v="1987032334.1782391"/>
    <m/>
    <m/>
    <m/>
    <n v="2.9942004936431621"/>
    <m/>
    <m/>
    <m/>
    <n v="2.9806235698331567"/>
    <m/>
    <m/>
    <m/>
    <m/>
    <m/>
    <n v="63360.659832159952"/>
    <m/>
  </r>
  <r>
    <x v="1340"/>
    <n v="23.43"/>
    <n v="26.96"/>
    <n v="95645.28"/>
    <n v="85630.59"/>
    <n v="188623.35"/>
    <n v="168897.29"/>
    <n v="5.2790595175267185E-6"/>
    <n v="61177.852110707769"/>
    <n v="61182.23"/>
    <n v="-7.1554915409777209E-5"/>
    <n v="10229447686.31041"/>
    <m/>
    <m/>
    <n v="21145244.218355279"/>
    <m/>
    <m/>
    <n v="9.2682756885737625"/>
    <m/>
    <m/>
    <n v="332.83234224212384"/>
    <n v="332.8"/>
    <n v="9.7182217920099845E-5"/>
    <n v="12.388172730079267"/>
    <m/>
    <m/>
    <m/>
    <n v="52172.430783371332"/>
    <m/>
    <m/>
    <n v="1347"/>
    <n v="0.86906528189910981"/>
    <n v="164462.16"/>
    <n v="859.62342889724528"/>
    <m/>
    <m/>
    <n v="695.05304162765913"/>
    <n v="0.50178626653868463"/>
    <m/>
    <m/>
    <n v="1850134259.3618233"/>
    <m/>
    <m/>
    <m/>
    <n v="3.0971530981649038"/>
    <m/>
    <m/>
    <m/>
    <n v="3.0831551874548011"/>
    <m/>
    <m/>
    <m/>
    <m/>
    <m/>
    <n v="61177.852110707769"/>
    <m/>
  </r>
  <r>
    <x v="1341"/>
    <n v="23.09"/>
    <n v="26.37"/>
    <n v="94868.92"/>
    <n v="84935.06"/>
    <n v="188413.13"/>
    <n v="168708.17"/>
    <n v="5.2790595175267185E-6"/>
    <n v="60679.787214548094"/>
    <n v="60684.12"/>
    <n v="-7.1398999473171187E-5"/>
    <n v="10062869585.570583"/>
    <m/>
    <m/>
    <n v="20886913.619707283"/>
    <m/>
    <m/>
    <n v="9.3054955530499726"/>
    <m/>
    <m/>
    <n v="332.45329528038104"/>
    <n v="332.44"/>
    <n v="3.9993022443285398E-5"/>
    <n v="12.401650950872494"/>
    <m/>
    <m/>
    <m/>
    <n v="51746.858717340481"/>
    <m/>
    <m/>
    <n v="1348"/>
    <n v="0.87561623056503601"/>
    <n v="164419.31"/>
    <n v="859.33235343825811"/>
    <m/>
    <m/>
    <n v="695.2341350952006"/>
    <n v="0.50186942608976581"/>
    <m/>
    <m/>
    <n v="1820017687.1885886"/>
    <m/>
    <m/>
    <m/>
    <n v="3.1221641399917441"/>
    <m/>
    <m/>
    <m/>
    <n v="3.108099402235049"/>
    <m/>
    <m/>
    <m/>
    <m/>
    <m/>
    <n v="60679.787214548094"/>
    <m/>
  </r>
  <r>
    <x v="1342"/>
    <n v="24.28"/>
    <n v="26.99"/>
    <n v="96155.96"/>
    <n v="86085.99"/>
    <n v="190768.01"/>
    <n v="170814.1"/>
    <n v="5.2790595175267185E-6"/>
    <n v="61498.501180574873"/>
    <n v="61502.9"/>
    <n v="-7.1522146518732121E-5"/>
    <n v="10334349614.078529"/>
    <m/>
    <m/>
    <n v="21309307.819604527"/>
    <m/>
    <m/>
    <n v="9.2411941661697803"/>
    <m/>
    <m/>
    <n v="336.58383759632795"/>
    <n v="336.56"/>
    <n v="7.0827181863464261E-5"/>
    <n v="12.245680213791363"/>
    <m/>
    <m/>
    <m/>
    <n v="52442.579550564558"/>
    <m/>
    <m/>
    <n v="1349"/>
    <n v="0.89959244164505381"/>
    <n v="166277.72"/>
    <n v="868.84171987968705"/>
    <m/>
    <m/>
    <n v="687.37599441207601"/>
    <n v="0.49605576461879569"/>
    <m/>
    <m/>
    <n v="1869153758.7128062"/>
    <m/>
    <m/>
    <m/>
    <n v="3.0794262965583816"/>
    <m/>
    <m/>
    <m/>
    <n v="3.0656908297149319"/>
    <m/>
    <m/>
    <m/>
    <m/>
    <m/>
    <n v="61498.501180574873"/>
    <m/>
  </r>
  <r>
    <x v="1343"/>
    <n v="25.01"/>
    <n v="27.96"/>
    <n v="99520.320000000007"/>
    <n v="89097.56"/>
    <n v="194929.21"/>
    <n v="174539.14"/>
    <n v="5.2790595175267185E-6"/>
    <n v="63648.694070207144"/>
    <n v="63653.24"/>
    <n v="-7.1417099787085547E-5"/>
    <n v="11056966953.513624"/>
    <m/>
    <m/>
    <n v="22426756.157751907"/>
    <m/>
    <m/>
    <n v="9.0791400948957897"/>
    <m/>
    <m/>
    <n v="343.91731483394574"/>
    <n v="343.92"/>
    <n v="-7.8075309789538139E-6"/>
    <n v="11.978251907698439"/>
    <m/>
    <m/>
    <m/>
    <n v="54275.300440811458"/>
    <m/>
    <m/>
    <n v="1350"/>
    <n v="0.89449213161659513"/>
    <n v="170255.11"/>
    <n v="889.55509073966857"/>
    <m/>
    <m/>
    <n v="670.93384926830902"/>
    <n v="0.48414413180447968"/>
    <m/>
    <m/>
    <n v="1999864609.6611741"/>
    <m/>
    <m/>
    <m/>
    <n v="2.9715594667944258"/>
    <m/>
    <m/>
    <m/>
    <n v="2.9583491153679251"/>
    <m/>
    <m/>
    <m/>
    <m/>
    <m/>
    <n v="63648.694070207144"/>
    <m/>
  </r>
  <r>
    <x v="1344"/>
    <n v="25.61"/>
    <n v="28.42"/>
    <n v="100634.05"/>
    <n v="90094.18"/>
    <n v="195319.71"/>
    <n v="174887.87"/>
    <n v="5.2790595175267185E-6"/>
    <n v="64359.416039621785"/>
    <n v="64364.02"/>
    <n v="-7.1530031502287095E-5"/>
    <n v="11303875795.91922"/>
    <m/>
    <m/>
    <n v="22802276.713214222"/>
    <m/>
    <m/>
    <n v="9.0279536222861676"/>
    <m/>
    <m/>
    <n v="344.59787868691154"/>
    <n v="344.6"/>
    <n v="-6.1558708313036448E-6"/>
    <n v="11.953940267109189"/>
    <m/>
    <m/>
    <m/>
    <n v="54880.49505893825"/>
    <m/>
    <m/>
    <n v="1351"/>
    <n v="0.90112596762843056"/>
    <n v="171257.45"/>
    <n v="894.72228589328097"/>
    <m/>
    <m/>
    <n v="666.98387188157676"/>
    <n v="0.48124821431109976"/>
    <m/>
    <m/>
    <n v="2044535544.3063407"/>
    <m/>
    <m/>
    <m/>
    <n v="2.9381835933224876"/>
    <m/>
    <m/>
    <m/>
    <n v="2.925165110557491"/>
    <m/>
    <m/>
    <m/>
    <m/>
    <m/>
    <n v="64359.416039621785"/>
    <m/>
  </r>
  <r>
    <x v="1345"/>
    <n v="25.4"/>
    <n v="28.19"/>
    <n v="98346.64"/>
    <n v="88045.86"/>
    <n v="192615.85"/>
    <n v="172465.93"/>
    <n v="5.2790595175267185E-6"/>
    <n v="62894.994122937627"/>
    <n v="62899.49"/>
    <n v="-7.1477162412181272E-5"/>
    <n v="10789450530.786179"/>
    <m/>
    <m/>
    <n v="22023908.930658463"/>
    <m/>
    <m/>
    <n v="9.1301675766754808"/>
    <m/>
    <m/>
    <n v="339.81923714840485"/>
    <n v="339.8"/>
    <n v="5.6613150102524656E-5"/>
    <n v="12.119100497937268"/>
    <m/>
    <m/>
    <m/>
    <n v="53630.899541373255"/>
    <m/>
    <m/>
    <n v="1352"/>
    <n v="0.9010287335934728"/>
    <n v="168863.34"/>
    <n v="882.14554437465654"/>
    <m/>
    <m/>
    <n v="676.30803709313636"/>
    <n v="0.4879296125882529"/>
    <m/>
    <m/>
    <n v="1951503439.9596522"/>
    <m/>
    <m/>
    <m/>
    <n v="3.0048441789645137"/>
    <m/>
    <m/>
    <m/>
    <n v="2.991574817401101"/>
    <m/>
    <m/>
    <m/>
    <m/>
    <m/>
    <n v="62894.994122937627"/>
    <m/>
  </r>
  <r>
    <x v="1346"/>
    <n v="25.92"/>
    <n v="28.4"/>
    <n v="99301.04"/>
    <n v="88899.83"/>
    <n v="195144.55"/>
    <n v="174729.18"/>
    <n v="5.2790595175267185E-6"/>
    <n v="63503.806929578815"/>
    <n v="63508.34"/>
    <n v="-7.1377561138952217E-5"/>
    <n v="10998308387.665043"/>
    <m/>
    <m/>
    <n v="22343575.750713561"/>
    <m/>
    <m/>
    <n v="9.08547941238613"/>
    <m/>
    <m/>
    <n v="344.27205832894953"/>
    <n v="344.24"/>
    <n v="9.3127843799445387E-5"/>
    <n v="11.959683754949127"/>
    <m/>
    <m/>
    <m/>
    <n v="54149.185699909605"/>
    <m/>
    <m/>
    <n v="1353"/>
    <n v="0.91267605633802829"/>
    <n v="170262.7"/>
    <n v="889.38637899542084"/>
    <m/>
    <m/>
    <n v="670.70351443720256"/>
    <n v="0.48384030046681209"/>
    <m/>
    <m/>
    <n v="1989292250.3223019"/>
    <m/>
    <m/>
    <m/>
    <n v="2.9755611504144603"/>
    <m/>
    <m/>
    <m/>
    <n v="2.9624651500360857"/>
    <m/>
    <m/>
    <m/>
    <m/>
    <m/>
    <n v="63503.806929578815"/>
    <m/>
  </r>
  <r>
    <x v="1347"/>
    <n v="25.56"/>
    <n v="27.71"/>
    <n v="96769.96"/>
    <n v="86632.46"/>
    <n v="192563.53"/>
    <n v="172415.41"/>
    <n v="5.0011503509583832E-6"/>
    <n v="61880.634254620003"/>
    <n v="61885.05"/>
    <n v="-7.1353992280864809E-5"/>
    <n v="10436030843.981268"/>
    <m/>
    <m/>
    <n v="21486601.649809431"/>
    <m/>
    <m/>
    <n v="9.2000931615340473"/>
    <m/>
    <m/>
    <n v="339.69379867982281"/>
    <n v="339.68"/>
    <n v="4.0622585441685288E-5"/>
    <n v="12.11689155529673"/>
    <m/>
    <m/>
    <m/>
    <n v="52762.603906237215"/>
    <m/>
    <m/>
    <n v="1354"/>
    <n v="0.92241068206423671"/>
    <n v="168021.65"/>
    <n v="877.47442457566729"/>
    <m/>
    <m/>
    <n v="679.53152028363581"/>
    <n v="0.49006936114786026"/>
    <m/>
    <m/>
    <n v="1887628510.7037036"/>
    <m/>
    <m/>
    <m/>
    <n v="3.0510258152120793"/>
    <m/>
    <m/>
    <m/>
    <n v="3.0377331789984257"/>
    <m/>
    <m/>
    <m/>
    <m/>
    <m/>
    <n v="61880.634254620003"/>
    <m/>
  </r>
  <r>
    <x v="1348"/>
    <n v="24.89"/>
    <n v="27.22"/>
    <n v="96087.79"/>
    <n v="86021.32"/>
    <n v="191996.29"/>
    <n v="171906.66"/>
    <n v="5.0011503509583832E-6"/>
    <n v="61442.914777644437"/>
    <n v="61447.3"/>
    <n v="-7.1365582467675104E-5"/>
    <n v="10288377324.29285"/>
    <m/>
    <m/>
    <n v="21258522.628165867"/>
    <m/>
    <m/>
    <n v="9.2321263671963756"/>
    <m/>
    <m/>
    <n v="338.68489421586747"/>
    <n v="338.68"/>
    <n v="1.4450855874148516E-5"/>
    <n v="12.152256433566414"/>
    <m/>
    <m/>
    <m/>
    <n v="52388.568816161533"/>
    <m/>
    <m/>
    <n v="1355"/>
    <n v="0.91440117560617196"/>
    <n v="167302.72"/>
    <n v="873.65167045408998"/>
    <m/>
    <m/>
    <n v="682.4390955626402"/>
    <n v="0.49211961224327505"/>
    <m/>
    <m/>
    <n v="1860933625.6699378"/>
    <m/>
    <m/>
    <m/>
    <n v="3.0724058657928817"/>
    <m/>
    <m/>
    <m/>
    <n v="3.0590647152542738"/>
    <m/>
    <m/>
    <m/>
    <m/>
    <m/>
    <n v="61442.914777644437"/>
    <m/>
  </r>
  <r>
    <x v="1349"/>
    <n v="24.9"/>
    <n v="27.17"/>
    <n v="95652.7"/>
    <n v="85631.38"/>
    <n v="192052.97"/>
    <n v="171956.55"/>
    <n v="5.0011503509583832E-6"/>
    <n v="61163.206977221962"/>
    <n v="61167.58"/>
    <n v="-7.1492492886626735E-5"/>
    <n v="10194691726.961521"/>
    <m/>
    <m/>
    <n v="21113261.805965669"/>
    <m/>
    <m/>
    <n v="9.252632980425096"/>
    <m/>
    <m/>
    <n v="338.77661796903192"/>
    <n v="338.76"/>
    <n v="4.9055287023147542E-5"/>
    <n v="12.148341079830866"/>
    <m/>
    <m/>
    <m/>
    <n v="52149.269922194318"/>
    <m/>
    <m/>
    <n v="1356"/>
    <n v="0.91645196908354787"/>
    <n v="166799.01"/>
    <n v="870.95329501531285"/>
    <m/>
    <m/>
    <n v="684.4937626763957"/>
    <n v="0.49355448048210465"/>
    <m/>
    <m/>
    <n v="1844000027.2945907"/>
    <m/>
    <m/>
    <m/>
    <n v="3.0861895258682424"/>
    <m/>
    <m/>
    <m/>
    <n v="3.0728333579098837"/>
    <m/>
    <m/>
    <m/>
    <m/>
    <m/>
    <n v="61163.206977221962"/>
    <m/>
  </r>
  <r>
    <x v="1350"/>
    <n v="25.67"/>
    <n v="27.98"/>
    <n v="96701.93"/>
    <n v="86570.25"/>
    <n v="193530.53"/>
    <n v="173278.64"/>
    <n v="5.0011503509583832E-6"/>
    <n v="61832.608391286783"/>
    <n v="61837.02"/>
    <n v="-7.1342518012884604E-5"/>
    <n v="10417823866.318636"/>
    <m/>
    <m/>
    <n v="21459770.112572413"/>
    <m/>
    <m/>
    <n v="9.2014936618106997"/>
    <m/>
    <m/>
    <n v="341.37467258445815"/>
    <n v="341.36"/>
    <n v="4.2982729254070762E-5"/>
    <n v="12.054552834502367"/>
    <m/>
    <m/>
    <m/>
    <n v="52719.200994644438"/>
    <m/>
    <m/>
    <n v="1357"/>
    <n v="0.91744102930664762"/>
    <n v="168606.72"/>
    <n v="880.32364272945688"/>
    <m/>
    <m/>
    <n v="677.07545593867746"/>
    <n v="0.48815922846095539"/>
    <m/>
    <m/>
    <n v="1884372082.1473765"/>
    <m/>
    <m/>
    <m/>
    <n v="3.05221010746072"/>
    <m/>
    <m/>
    <m/>
    <n v="3.0390453346246118"/>
    <m/>
    <m/>
    <m/>
    <m/>
    <m/>
    <n v="61832.608391286783"/>
    <m/>
  </r>
  <r>
    <x v="1351"/>
    <n v="24.76"/>
    <n v="27.11"/>
    <n v="93526.2"/>
    <n v="83726.81"/>
    <n v="189451.77"/>
    <n v="169625.84"/>
    <n v="5.0011503509583832E-6"/>
    <n v="59800.542652525495"/>
    <n v="59804.81"/>
    <n v="-7.1354586269944953E-5"/>
    <n v="9733076028.4580479"/>
    <m/>
    <m/>
    <n v="20401798.427820608"/>
    <m/>
    <m/>
    <n v="9.3521845355339224"/>
    <m/>
    <m/>
    <n v="334.17186927020572"/>
    <n v="334.16"/>
    <n v="3.5519721707233387E-5"/>
    <n v="12.308275115123243"/>
    <m/>
    <m/>
    <m/>
    <n v="50985.836709639036"/>
    <m/>
    <m/>
    <n v="1358"/>
    <n v="0.91331611951309488"/>
    <n v="165089.26999999999"/>
    <n v="861.8911494264504"/>
    <m/>
    <m/>
    <n v="691.20051016244452"/>
    <n v="0.49829589835859261"/>
    <m/>
    <m/>
    <n v="1760526603.3389676"/>
    <m/>
    <m/>
    <m/>
    <n v="3.1523145366458554"/>
    <m/>
    <m/>
    <m/>
    <n v="3.1387637906645782"/>
    <m/>
    <m/>
    <m/>
    <m/>
    <m/>
    <n v="59800.542652525495"/>
    <m/>
  </r>
  <r>
    <x v="1352"/>
    <n v="24.99"/>
    <n v="27.06"/>
    <n v="93579.16"/>
    <n v="83772.97"/>
    <n v="190045.55"/>
    <n v="170154.94"/>
    <n v="5.1401040459531089E-6"/>
    <n v="59830.028393448345"/>
    <n v="59834.29"/>
    <n v="-7.1223483251059427E-5"/>
    <n v="9742636924.7653103"/>
    <m/>
    <m/>
    <n v="20416606.036181193"/>
    <m/>
    <m/>
    <n v="9.3483386241194086"/>
    <m/>
    <m/>
    <n v="335.19471028738548"/>
    <n v="335.2"/>
    <n v="-1.5780765556416831E-5"/>
    <n v="12.268710709897968"/>
    <m/>
    <m/>
    <m/>
    <n v="51008.610437288546"/>
    <m/>
    <m/>
    <n v="1359"/>
    <n v="0.92350332594235029"/>
    <n v="165377.81"/>
    <n v="863.19531485186121"/>
    <m/>
    <m/>
    <n v="689.99244258057035"/>
    <n v="0.49728353984127849"/>
    <m/>
    <m/>
    <n v="1762289647.0039914"/>
    <m/>
    <m/>
    <m/>
    <n v="3.1501364155174705"/>
    <m/>
    <m/>
    <m/>
    <n v="3.136732331514501"/>
    <m/>
    <m/>
    <m/>
    <m/>
    <m/>
    <n v="59830.028393448345"/>
    <m/>
  </r>
  <r>
    <x v="1353"/>
    <n v="25.99"/>
    <n v="28.1"/>
    <n v="95393.06"/>
    <n v="85396.36"/>
    <n v="192645"/>
    <n v="172481.45"/>
    <n v="5.1401040459531089E-6"/>
    <n v="60988.261941464087"/>
    <n v="60992.61"/>
    <n v="-7.1288284530068857E-5"/>
    <n v="10119825786.709913"/>
    <m/>
    <m/>
    <n v="21009361.180984817"/>
    <m/>
    <m/>
    <n v="9.2573419836371027"/>
    <m/>
    <m/>
    <n v="339.77123078821825"/>
    <n v="339.76"/>
    <n v="3.3055063039411081E-5"/>
    <n v="12.100576592259833"/>
    <m/>
    <m/>
    <m/>
    <n v="51995.265175373206"/>
    <m/>
    <m/>
    <n v="1360"/>
    <n v="0.92491103202846969"/>
    <n v="167687.96"/>
    <n v="875.18488260319327"/>
    <m/>
    <m/>
    <n v="680.35399083648508"/>
    <n v="0.49029054278162432"/>
    <m/>
    <m/>
    <n v="1830528829.167661"/>
    <m/>
    <m/>
    <m/>
    <n v="3.088947790669605"/>
    <m/>
    <m/>
    <m/>
    <n v="3.0758493752651535"/>
    <m/>
    <m/>
    <m/>
    <m/>
    <m/>
    <n v="60988.261941464087"/>
    <m/>
  </r>
  <r>
    <x v="1354"/>
    <n v="25.45"/>
    <n v="27.74"/>
    <n v="94201.14"/>
    <n v="84328.91"/>
    <n v="190944.87"/>
    <n v="170958.38"/>
    <n v="5.1401040459531089E-6"/>
    <n v="60224.755490062089"/>
    <n v="60229.05"/>
    <n v="-7.1302966557107439E-5"/>
    <n v="9866435890.2833633"/>
    <m/>
    <m/>
    <n v="20614742.607490763"/>
    <m/>
    <m/>
    <n v="9.3147790290369752"/>
    <m/>
    <m/>
    <n v="336.76447115826397"/>
    <n v="336.76"/>
    <n v="1.3276987361976467E-5"/>
    <n v="12.207040048299175"/>
    <m/>
    <m/>
    <m/>
    <n v="51343.536944127722"/>
    <m/>
    <m/>
    <n v="1361"/>
    <n v="0.91744772891131943"/>
    <n v="166604.24"/>
    <n v="869.46091478062681"/>
    <m/>
    <m/>
    <n v="684.75092682967932"/>
    <n v="0.49341237508131797"/>
    <m/>
    <m/>
    <n v="1784705657.1969454"/>
    <m/>
    <m/>
    <m/>
    <n v="3.1274138081258243"/>
    <m/>
    <m/>
    <m/>
    <n v="3.114198151845379"/>
    <m/>
    <m/>
    <m/>
    <m/>
    <m/>
    <n v="60224.755490062089"/>
    <m/>
  </r>
  <r>
    <x v="1355"/>
    <n v="24.71"/>
    <n v="27.28"/>
    <n v="92371.16"/>
    <n v="82690.28"/>
    <n v="190901.22"/>
    <n v="170918.42"/>
    <n v="5.1401040459531089E-6"/>
    <n v="59053.371103955462"/>
    <n v="59057.58"/>
    <n v="-7.126766868092993E-5"/>
    <n v="9482618340.6168346"/>
    <m/>
    <m/>
    <n v="20013207.756117489"/>
    <m/>
    <m/>
    <n v="9.4048535247978382"/>
    <m/>
    <m/>
    <n v="336.67927715527458"/>
    <n v="336.68"/>
    <n v="-2.1469785120853402E-6"/>
    <n v="12.209504496609958"/>
    <m/>
    <m/>
    <m/>
    <n v="50344.104088642292"/>
    <m/>
    <m/>
    <n v="1362"/>
    <n v="0.90579178885630496"/>
    <n v="165562.96"/>
    <n v="863.95930069409644"/>
    <m/>
    <m/>
    <n v="689.03063450752245"/>
    <n v="0.49644914767067327"/>
    <m/>
    <m/>
    <n v="1715289141.7759576"/>
    <m/>
    <m/>
    <m/>
    <n v="3.188035391219906"/>
    <m/>
    <m/>
    <m/>
    <n v="3.1746103243146999"/>
    <m/>
    <m/>
    <m/>
    <m/>
    <m/>
    <n v="59053.371103955462"/>
    <m/>
  </r>
  <r>
    <x v="1356"/>
    <n v="24.27"/>
    <n v="27.11"/>
    <n v="93880.94"/>
    <n v="84041.4"/>
    <n v="190344.21"/>
    <n v="170418.83"/>
    <n v="5.1401040459531089E-6"/>
    <n v="60017.117975827641"/>
    <n v="60021.4"/>
    <n v="-7.1341624359955169E-5"/>
    <n v="9792108982.8097134"/>
    <m/>
    <m/>
    <n v="20503026.308903102"/>
    <m/>
    <m/>
    <n v="9.3275964217830634"/>
    <m/>
    <m/>
    <n v="335.68873165995387"/>
    <n v="335.68"/>
    <n v="2.601185639261594E-5"/>
    <n v="12.244802591003133"/>
    <m/>
    <m/>
    <m/>
    <n v="51164.918969788538"/>
    <m/>
    <m/>
    <n v="1363"/>
    <n v="0.89524160826263377"/>
    <n v="165338.60999999999"/>
    <n v="862.72120381183493"/>
    <m/>
    <m/>
    <n v="689.96432174560869"/>
    <n v="0.49707474838612992"/>
    <m/>
    <m/>
    <n v="1771283473.8263433"/>
    <m/>
    <m/>
    <m/>
    <n v="3.1357983456008141"/>
    <m/>
    <m/>
    <m/>
    <n v="3.1226392482604481"/>
    <m/>
    <m/>
    <m/>
    <m/>
    <m/>
    <n v="60017.117975827641"/>
    <m/>
  </r>
  <r>
    <x v="1357"/>
    <n v="27.89"/>
    <n v="29.93"/>
    <n v="99517.26"/>
    <n v="89085.69"/>
    <n v="200224.86"/>
    <n v="179262.54"/>
    <n v="5.0011503509583832E-6"/>
    <n v="63615.705538801332"/>
    <n v="63620.24"/>
    <n v="-7.1273877600308566E-5"/>
    <n v="10966260134.256742"/>
    <m/>
    <m/>
    <n v="22346700.261744671"/>
    <m/>
    <m/>
    <n v="9.0464413497789469"/>
    <m/>
    <m/>
    <n v="353.08829581061389"/>
    <n v="353.08"/>
    <n v="2.3495555154351422E-5"/>
    <n v="11.608257200808655"/>
    <m/>
    <m/>
    <m/>
    <n v="54230.24099904063"/>
    <m/>
    <m/>
    <n v="1364"/>
    <n v="0.93184096224523894"/>
    <n v="174509.6"/>
    <n v="910.36127851031165"/>
    <m/>
    <m/>
    <n v="651.69343090477139"/>
    <n v="0.46936953608713794"/>
    <m/>
    <m/>
    <n v="1983713059.5997744"/>
    <m/>
    <m/>
    <m/>
    <n v="2.9471712235230005"/>
    <m/>
    <m/>
    <m/>
    <n v="2.9349333724313174"/>
    <m/>
    <m/>
    <m/>
    <m/>
    <m/>
    <n v="63615.705538801332"/>
    <m/>
  </r>
  <r>
    <x v="1358"/>
    <n v="26.18"/>
    <n v="28.9"/>
    <n v="97245.75"/>
    <n v="87051.839999999997"/>
    <n v="198322.36"/>
    <n v="177558.32"/>
    <n v="5.0011503509583832E-6"/>
    <n v="62162.143044158431"/>
    <n v="62166.57"/>
    <n v="-7.1211196653875319E-5"/>
    <n v="10465114102.543673"/>
    <m/>
    <m/>
    <n v="21580701.33017721"/>
    <m/>
    <m/>
    <n v="9.1492940640665221"/>
    <m/>
    <m/>
    <n v="349.72478765733473"/>
    <n v="349.72"/>
    <n v="1.3689972934605166E-5"/>
    <n v="11.718240204518798"/>
    <m/>
    <m/>
    <m/>
    <n v="52990.302598473769"/>
    <m/>
    <m/>
    <n v="1365"/>
    <n v="0.90588235294117647"/>
    <n v="172754.71"/>
    <n v="901.13620534656422"/>
    <m/>
    <m/>
    <n v="658.24694019572428"/>
    <n v="0.47404463277449693"/>
    <m/>
    <m/>
    <n v="1893071869.8619397"/>
    <m/>
    <m/>
    <m/>
    <n v="3.0143155272032054"/>
    <m/>
    <m/>
    <m/>
    <n v="3.0018426645707925"/>
    <m/>
    <m/>
    <m/>
    <m/>
    <m/>
    <n v="62162.143044158431"/>
    <m/>
  </r>
  <r>
    <x v="1359"/>
    <n v="26.26"/>
    <n v="28.48"/>
    <n v="94254.06"/>
    <n v="84373.32"/>
    <n v="197653.34"/>
    <n v="176958.46"/>
    <n v="5.0011503509583832E-6"/>
    <n v="60248.303870217424"/>
    <n v="60252.6"/>
    <n v="-7.1301981699911643E-5"/>
    <n v="9820711785.9670258"/>
    <m/>
    <m/>
    <n v="20583974.599459622"/>
    <m/>
    <m/>
    <n v="9.2896325700210465"/>
    <m/>
    <m/>
    <n v="348.53652843434685"/>
    <n v="348.52"/>
    <n v="4.7424636597126479E-5"/>
    <n v="11.757452831435865"/>
    <m/>
    <m/>
    <m/>
    <n v="51358.039963363626"/>
    <m/>
    <m/>
    <n v="1366"/>
    <n v="0.9220505617977528"/>
    <n v="172464.37"/>
    <n v="899.55146740880377"/>
    <m/>
    <m/>
    <n v="659.35322214089626"/>
    <n v="0.47479632297181984"/>
    <m/>
    <m/>
    <n v="1776515190.9683416"/>
    <m/>
    <m/>
    <m/>
    <n v="3.1069190486384191"/>
    <m/>
    <m/>
    <m/>
    <n v="3.094108149229589"/>
    <m/>
    <m/>
    <m/>
    <m/>
    <m/>
    <n v="60248.303870217424"/>
    <m/>
  </r>
  <r>
    <x v="1360"/>
    <n v="25.09"/>
    <n v="28.29"/>
    <n v="92450.83"/>
    <n v="82758.710000000006"/>
    <n v="196267.66"/>
    <n v="175716.98"/>
    <n v="5.0011503509583832E-6"/>
    <n v="59094.217080054674"/>
    <n v="59098.43"/>
    <n v="-7.1286495179734288E-5"/>
    <n v="9444463969.0665741"/>
    <m/>
    <m/>
    <n v="19992443.027900282"/>
    <m/>
    <m/>
    <n v="9.3780941343502899"/>
    <m/>
    <m/>
    <n v="346.0846189974331"/>
    <n v="346.08"/>
    <n v="1.3346617640852543E-5"/>
    <n v="11.839560394849158"/>
    <m/>
    <m/>
    <m/>
    <n v="50373.470520953451"/>
    <m/>
    <m/>
    <n v="1367"/>
    <n v="0.88688582537999294"/>
    <n v="171157.36"/>
    <n v="892.66456852816805"/>
    <m/>
    <m/>
    <n v="664.35008760864696"/>
    <n v="0.47834918681385707"/>
    <m/>
    <m/>
    <n v="1708465051.8001246"/>
    <m/>
    <m/>
    <m/>
    <n v="3.1662271286252306"/>
    <m/>
    <m/>
    <m/>
    <n v="3.1532176890572159"/>
    <m/>
    <m/>
    <m/>
    <m/>
    <m/>
    <n v="59094.217080054674"/>
    <m/>
  </r>
  <r>
    <x v="1361"/>
    <n v="25.01"/>
    <n v="27.77"/>
    <n v="91089.17"/>
    <n v="81539.39"/>
    <n v="194535.35"/>
    <n v="174165.17"/>
    <n v="5.0011503509583832E-6"/>
    <n v="58222.429509106274"/>
    <n v="58226.58"/>
    <n v="-7.1281722088589738E-5"/>
    <n v="9165796674.545187"/>
    <m/>
    <m/>
    <n v="19549948.186446097"/>
    <m/>
    <m/>
    <n v="9.4467528360102424"/>
    <m/>
    <m/>
    <n v="343.02162081164749"/>
    <n v="343"/>
    <n v="6.3034436289965967E-5"/>
    <n v="11.943737112862934"/>
    <m/>
    <m/>
    <m/>
    <n v="49629.565915906824"/>
    <m/>
    <m/>
    <n v="1368"/>
    <n v="0.90061217140799432"/>
    <n v="170400.4"/>
    <n v="888.64728007979488"/>
    <m/>
    <m/>
    <n v="667.28824020878199"/>
    <n v="0.48041918699338376"/>
    <m/>
    <m/>
    <n v="1658066060.8559594"/>
    <m/>
    <m/>
    <m/>
    <n v="3.2127268865464358"/>
    <m/>
    <m/>
    <m/>
    <n v="3.1995730719810975"/>
    <m/>
    <m/>
    <m/>
    <m/>
    <m/>
    <n v="58222.429509106274"/>
    <m/>
  </r>
  <r>
    <x v="1362"/>
    <n v="25.14"/>
    <n v="28.16"/>
    <n v="91176.86"/>
    <n v="81616.66"/>
    <n v="194591.16"/>
    <n v="174212.52"/>
    <n v="4.4453533327715178E-6"/>
    <n v="58274.216248400771"/>
    <n v="58278.37"/>
    <n v="-7.1274326979842151E-5"/>
    <n v="9182045552.9276886"/>
    <m/>
    <m/>
    <n v="19575758.498152029"/>
    <m/>
    <m/>
    <n v="9.4409963047995102"/>
    <m/>
    <m/>
    <n v="343.09493099649575"/>
    <n v="343.08"/>
    <n v="4.3520451485923317E-5"/>
    <n v="11.939324361921264"/>
    <m/>
    <m/>
    <m/>
    <n v="49671.401138083813"/>
    <m/>
    <m/>
    <n v="1369"/>
    <n v="0.89275568181818188"/>
    <n v="169719.59"/>
    <n v="884.88950448587343"/>
    <m/>
    <m/>
    <n v="669.95429326274518"/>
    <n v="0.48220147576449757"/>
    <m/>
    <m/>
    <n v="1661040625.1072488"/>
    <m/>
    <m/>
    <m/>
    <n v="3.2092339222685022"/>
    <m/>
    <m/>
    <m/>
    <n v="3.1962343123342203"/>
    <m/>
    <m/>
    <m/>
    <m/>
    <m/>
    <n v="58274.216248400771"/>
    <m/>
  </r>
  <r>
    <x v="1363"/>
    <n v="24.92"/>
    <n v="28.16"/>
    <n v="92182.51"/>
    <n v="82516.5"/>
    <n v="196020.03"/>
    <n v="175490.98"/>
    <n v="4.4453533327715178E-6"/>
    <n v="58915.524584801824"/>
    <n v="58919.73"/>
    <n v="-7.1375330439882312E-5"/>
    <n v="9384130816.2788563"/>
    <m/>
    <m/>
    <n v="19898827.891264115"/>
    <m/>
    <m/>
    <n v="9.388527436489186"/>
    <m/>
    <m/>
    <n v="345.60582704496028"/>
    <n v="345.6"/>
    <n v="1.6860662500839396E-5"/>
    <n v="11.851321866839633"/>
    <m/>
    <m/>
    <m/>
    <n v="50217.287381642214"/>
    <m/>
    <m/>
    <n v="1370"/>
    <n v="0.88494318181818188"/>
    <n v="170997.52"/>
    <n v="891.48280301240186"/>
    <m/>
    <m/>
    <n v="664.90976840860628"/>
    <n v="0.47852529901953933"/>
    <m/>
    <m/>
    <n v="1697610026.2536929"/>
    <m/>
    <m/>
    <m/>
    <n v="3.1737036532026521"/>
    <m/>
    <m/>
    <m/>
    <n v="3.160892328007078"/>
    <m/>
    <m/>
    <m/>
    <m/>
    <m/>
    <n v="58915.524584801824"/>
    <m/>
  </r>
  <r>
    <x v="1364"/>
    <n v="24.95"/>
    <n v="28.36"/>
    <n v="93799.86"/>
    <n v="83963.89"/>
    <n v="197695.83"/>
    <n v="176990.5"/>
    <n v="4.4453533327715178E-6"/>
    <n v="59947.740713347448"/>
    <n v="59952.01"/>
    <n v="-7.1211735061971204E-5"/>
    <n v="9712941715.0712032"/>
    <m/>
    <m/>
    <n v="20421696.146350216"/>
    <m/>
    <m/>
    <n v="9.3057664822143451"/>
    <m/>
    <m/>
    <n v="348.55195577597607"/>
    <n v="348.52"/>
    <n v="9.1689934511807181E-5"/>
    <n v="11.749673368793653"/>
    <m/>
    <m/>
    <m/>
    <n v="51096.347852096609"/>
    <m/>
    <m/>
    <n v="1371"/>
    <n v="0.87976022566995771"/>
    <n v="172306.58"/>
    <n v="898.23734776392746"/>
    <m/>
    <m/>
    <n v="659.81959644919448"/>
    <n v="0.47481696650127564"/>
    <m/>
    <m/>
    <n v="1757105053.5197058"/>
    <m/>
    <m/>
    <m/>
    <n v="3.1178897218156809"/>
    <m/>
    <m/>
    <m/>
    <n v="3.1053472844309065"/>
    <m/>
    <m/>
    <m/>
    <m/>
    <m/>
    <n v="59947.740713347448"/>
    <m/>
  </r>
  <r>
    <x v="1365"/>
    <n v="24.68"/>
    <n v="28.41"/>
    <n v="92538.93"/>
    <n v="82834.81"/>
    <n v="196985.55"/>
    <n v="176353.82"/>
    <n v="4.4453533327715178E-6"/>
    <n v="59140.434897533079"/>
    <n v="59144.65"/>
    <n v="-7.1267688065090873E-5"/>
    <n v="9451332542.1112576"/>
    <m/>
    <m/>
    <n v="20009099.611770436"/>
    <m/>
    <m/>
    <n v="9.3679112768037225"/>
    <m/>
    <m/>
    <n v="347.29121268825111"/>
    <n v="347.28"/>
    <n v="3.2287169578149033E-5"/>
    <n v="11.791556221746887"/>
    <m/>
    <m/>
    <m/>
    <n v="50407.48704964816"/>
    <m/>
    <m/>
    <n v="1372"/>
    <n v="0.86870820133755722"/>
    <n v="171678.59"/>
    <n v="894.89374370581413"/>
    <m/>
    <m/>
    <n v="662.22438045903402"/>
    <n v="0.47650231429080026"/>
    <m/>
    <m/>
    <n v="1709791115.2295377"/>
    <m/>
    <m/>
    <m/>
    <n v="3.1596694678454385"/>
    <m/>
    <m/>
    <m/>
    <n v="3.147003129424585"/>
    <m/>
    <m/>
    <m/>
    <m/>
    <m/>
    <n v="59140.434897533079"/>
    <m/>
  </r>
  <r>
    <x v="1366"/>
    <n v="24.76"/>
    <n v="28.5"/>
    <n v="93447.17"/>
    <n v="83647.44"/>
    <n v="197391.96"/>
    <n v="176716.88"/>
    <n v="4.4453533327715178E-6"/>
    <n v="59719.423142641761"/>
    <n v="59723.68"/>
    <n v="-7.1275871785569933E-5"/>
    <n v="9636379571.743288"/>
    <m/>
    <m/>
    <n v="20302856.743870147"/>
    <m/>
    <m/>
    <n v="9.3215391083229626"/>
    <m/>
    <m/>
    <n v="347.99923958568473"/>
    <n v="348"/>
    <n v="-2.1850986070548473E-6"/>
    <n v="11.76689800034845"/>
    <m/>
    <m/>
    <m/>
    <n v="50900.222281185066"/>
    <m/>
    <m/>
    <n v="1373"/>
    <n v="0.86877192982456142"/>
    <n v="172299.2"/>
    <n v="898.05861449159977"/>
    <m/>
    <m/>
    <n v="659.83047057920169"/>
    <n v="0.47473477439279743"/>
    <m/>
    <m/>
    <n v="1743279315.6594579"/>
    <m/>
    <m/>
    <m/>
    <n v="3.1285266088939636"/>
    <m/>
    <m/>
    <m/>
    <n v="3.1160288475424283"/>
    <m/>
    <m/>
    <m/>
    <m/>
    <m/>
    <n v="59719.423142641761"/>
    <m/>
  </r>
  <r>
    <x v="1367"/>
    <n v="26.01"/>
    <n v="29.17"/>
    <n v="94800.03"/>
    <n v="84857.31"/>
    <n v="199563.41"/>
    <n v="178658.53"/>
    <n v="4.1674654807088984E-6"/>
    <n v="60579.565759865269"/>
    <n v="60583.88"/>
    <n v="-7.1211024033623893E-5"/>
    <n v="9913918602.963892"/>
    <m/>
    <m/>
    <n v="20741248.134720381"/>
    <m/>
    <m/>
    <n v="9.2528711487974213"/>
    <m/>
    <m/>
    <n v="351.80173949563886"/>
    <n v="351.8"/>
    <n v="4.9445583820695305E-6"/>
    <n v="11.636465226753087"/>
    <m/>
    <m/>
    <m/>
    <n v="51631.038367052948"/>
    <m/>
    <m/>
    <n v="1374"/>
    <n v="0.89166952348303052"/>
    <n v="173771.06"/>
    <n v="905.51810172721014"/>
    <m/>
    <m/>
    <n v="654.19389143996773"/>
    <n v="0.47054552809572014"/>
    <m/>
    <m/>
    <n v="1793527295.3048153"/>
    <m/>
    <m/>
    <m/>
    <n v="3.0828450520102182"/>
    <m/>
    <m/>
    <m/>
    <n v="3.0706590651355774"/>
    <m/>
    <m/>
    <m/>
    <m/>
    <m/>
    <n v="60579.565759865269"/>
    <m/>
  </r>
  <r>
    <x v="1368"/>
    <n v="29.15"/>
    <n v="30.88"/>
    <n v="99375.99"/>
    <n v="88952.99"/>
    <n v="204095.9"/>
    <n v="182715.48"/>
    <n v="4.1674654807088984E-6"/>
    <n v="63502.169022021604"/>
    <n v="63506.7"/>
    <n v="-7.1346456017917781E-5"/>
    <n v="10870472842.852034"/>
    <m/>
    <m/>
    <n v="22242128.466189597"/>
    <m/>
    <m/>
    <n v="9.0291657633930154"/>
    <m/>
    <m/>
    <n v="359.78309787692382"/>
    <n v="359.76"/>
    <n v="6.4203571613852262E-5"/>
    <n v="11.37185296830436"/>
    <m/>
    <m/>
    <m/>
    <n v="54121.148946312656"/>
    <m/>
    <m/>
    <n v="1375"/>
    <n v="0.94397668393782386"/>
    <n v="178310.69"/>
    <n v="929.10148616233698"/>
    <m/>
    <m/>
    <n v="637.10359910131467"/>
    <n v="0.45820946254514533"/>
    <m/>
    <m/>
    <n v="1966591984.000181"/>
    <m/>
    <m/>
    <m/>
    <n v="2.9339133577807628"/>
    <m/>
    <m/>
    <m/>
    <n v="2.922356276489797"/>
    <m/>
    <m/>
    <m/>
    <m/>
    <m/>
    <n v="63502.169022021604"/>
    <m/>
  </r>
  <r>
    <x v="1369"/>
    <n v="28.9"/>
    <n v="31.04"/>
    <n v="100725.55"/>
    <n v="90160.63"/>
    <n v="206265.79"/>
    <n v="184657.3"/>
    <n v="4.1674654807088984E-6"/>
    <n v="64362.980802330763"/>
    <n v="64367.57"/>
    <n v="-7.1296736372628011E-5"/>
    <n v="11165173178.65391"/>
    <m/>
    <m/>
    <n v="22694307.706260815"/>
    <m/>
    <m/>
    <n v="8.967469668020378"/>
    <m/>
    <m/>
    <n v="363.59934415674741"/>
    <n v="363.6"/>
    <n v="-1.8037493195732779E-6"/>
    <n v="11.250628656904722"/>
    <m/>
    <m/>
    <m/>
    <n v="54853.993755828807"/>
    <m/>
    <m/>
    <n v="1376"/>
    <n v="0.93105670103092786"/>
    <n v="180704.53"/>
    <n v="941.50125232401331"/>
    <m/>
    <m/>
    <n v="628.55041544377457"/>
    <n v="0.45201509910295484"/>
    <m/>
    <m/>
    <n v="2019921446.8865898"/>
    <m/>
    <m/>
    <m/>
    <n v="2.8939472885606081"/>
    <m/>
    <m/>
    <m/>
    <n v="2.8825872946510094"/>
    <m/>
    <m/>
    <m/>
    <m/>
    <m/>
    <n v="64362.980802330763"/>
    <m/>
  </r>
  <r>
    <x v="1370"/>
    <n v="27.1"/>
    <n v="29.6"/>
    <n v="96083.39"/>
    <n v="86005"/>
    <n v="200381.57"/>
    <n v="179388.75"/>
    <n v="4.1674654807088984E-6"/>
    <n v="61395.173248937775"/>
    <n v="61399.55"/>
    <n v="-7.128311302329049E-5"/>
    <n v="10135520210.053612"/>
    <m/>
    <m/>
    <n v="21124577.06386853"/>
    <m/>
    <m/>
    <n v="9.1737165795743802"/>
    <m/>
    <m/>
    <n v="353.21819910492064"/>
    <n v="353.2"/>
    <n v="5.1526344622354614E-5"/>
    <n v="11.57124621606526"/>
    <m/>
    <m/>
    <m/>
    <n v="52323.87184507012"/>
    <m/>
    <m/>
    <n v="1377"/>
    <n v="0.91554054054054057"/>
    <n v="174938.51"/>
    <n v="911.3881413535504"/>
    <m/>
    <m/>
    <n v="648.60654943475492"/>
    <n v="0.46639403087730874"/>
    <m/>
    <m/>
    <n v="1833657623.1365714"/>
    <m/>
    <m/>
    <m/>
    <n v="3.027192382390004"/>
    <m/>
    <m/>
    <m/>
    <n v="3.0153508259517077"/>
    <m/>
    <m/>
    <m/>
    <m/>
    <m/>
    <n v="61395.173248937775"/>
    <m/>
  </r>
  <r>
    <x v="1371"/>
    <n v="25.26"/>
    <n v="28.48"/>
    <n v="92915.11"/>
    <n v="83168.69"/>
    <n v="197495.54"/>
    <n v="176804.32"/>
    <n v="4.1674654807088984E-6"/>
    <n v="59369.264332878214"/>
    <n v="59373.5"/>
    <n v="-7.1339353782118309E-5"/>
    <n v="9466624584.9826393"/>
    <m/>
    <m/>
    <n v="20078917.282984689"/>
    <m/>
    <m/>
    <n v="9.3245624310512909"/>
    <m/>
    <m/>
    <n v="348.12242461576955"/>
    <n v="348.12"/>
    <n v="6.9648850096193371E-6"/>
    <n v="11.73756640428242"/>
    <m/>
    <m/>
    <m/>
    <n v="50596.548510533066"/>
    <m/>
    <m/>
    <n v="1378"/>
    <n v="0.886938202247191"/>
    <n v="171712.42"/>
    <n v="894.51112684475527"/>
    <m/>
    <m/>
    <n v="660.56768425330324"/>
    <n v="0.47494990675222681"/>
    <m/>
    <m/>
    <n v="1712657602.387754"/>
    <m/>
    <m/>
    <m/>
    <n v="3.1268787967350891"/>
    <m/>
    <m/>
    <m/>
    <n v="3.114690142713735"/>
    <m/>
    <m/>
    <m/>
    <m/>
    <m/>
    <n v="59369.264332878214"/>
    <m/>
  </r>
  <r>
    <x v="1372"/>
    <n v="25.62"/>
    <n v="28.21"/>
    <n v="89871.62"/>
    <n v="80443.06"/>
    <n v="195717.47"/>
    <n v="175209.59"/>
    <n v="3.8895847329634137E-6"/>
    <n v="57418.98791213565"/>
    <n v="57423.08"/>
    <n v="-7.1262075533984337E-5"/>
    <n v="8844676440.7134113"/>
    <m/>
    <m/>
    <n v="19089295.214247908"/>
    <m/>
    <m/>
    <n v="9.4756425537391991"/>
    <m/>
    <m/>
    <n v="344.95460037150048"/>
    <n v="344.96"/>
    <n v="-1.5652911930397195E-5"/>
    <n v="11.841868430470775"/>
    <m/>
    <m/>
    <m/>
    <n v="48931.558196971237"/>
    <m/>
    <m/>
    <n v="1379"/>
    <n v="0.90818858560794047"/>
    <n v="169445.77"/>
    <n v="882.4276786908365"/>
    <m/>
    <m/>
    <n v="669.28735486019798"/>
    <n v="0.48103693101532308"/>
    <m/>
    <m/>
    <n v="1600186399.8644497"/>
    <m/>
    <m/>
    <m/>
    <n v="3.2287522435612277"/>
    <m/>
    <m/>
    <m/>
    <n v="3.2163434689790735"/>
    <m/>
    <m/>
    <m/>
    <m/>
    <m/>
    <n v="57418.98791213565"/>
    <m/>
  </r>
  <r>
    <x v="1373"/>
    <n v="24.32"/>
    <n v="27.29"/>
    <n v="87295.039999999994"/>
    <n v="78136.479999999996"/>
    <n v="194007.7"/>
    <n v="173678.3"/>
    <n v="3.8895847329634137E-6"/>
    <n v="55771.450726708179"/>
    <n v="55775.42"/>
    <n v="-7.1165278393570119E-5"/>
    <n v="8337117208.5671482"/>
    <m/>
    <m/>
    <n v="18267645.691990126"/>
    <m/>
    <m/>
    <n v="9.6110577396552817"/>
    <m/>
    <m/>
    <n v="341.93277064487717"/>
    <n v="341.92"/>
    <n v="3.7349803688524474E-5"/>
    <n v="11.944968181987807"/>
    <m/>
    <m/>
    <m/>
    <n v="47526.864561905255"/>
    <m/>
    <m/>
    <n v="1380"/>
    <n v="0.89116892634664713"/>
    <n v="167286.78"/>
    <n v="871.11621952092582"/>
    <m/>
    <m/>
    <n v="677.81506674270531"/>
    <n v="0.48711987309220661"/>
    <m/>
    <m/>
    <n v="1508369841.0373287"/>
    <m/>
    <m/>
    <m/>
    <n v="3.3211770150593258"/>
    <m/>
    <m/>
    <m/>
    <n v="3.3084576275616144"/>
    <m/>
    <m/>
    <m/>
    <m/>
    <m/>
    <n v="55771.450726708179"/>
    <m/>
  </r>
  <r>
    <x v="1374"/>
    <n v="23.55"/>
    <n v="26.51"/>
    <n v="83240.289999999994"/>
    <n v="74506.83"/>
    <n v="190941.09"/>
    <n v="170932.36"/>
    <n v="3.8895847329634137E-6"/>
    <n v="53179.636932311158"/>
    <n v="53183.43"/>
    <n v="-7.1320478743919224E-5"/>
    <n v="7562241644.8922987"/>
    <m/>
    <m/>
    <n v="16994200.956736755"/>
    <m/>
    <m/>
    <n v="9.833842938337817"/>
    <m/>
    <m/>
    <n v="336.51975645764662"/>
    <n v="336.52"/>
    <n v="-7.2370840775715095E-7"/>
    <n v="12.133422459274922"/>
    <m/>
    <m/>
    <m/>
    <n v="45317.533610658531"/>
    <m/>
    <m/>
    <n v="1381"/>
    <n v="0.88834402112410404"/>
    <n v="163691.69"/>
    <n v="852.32886944070617"/>
    <m/>
    <m/>
    <n v="692.3817059493183"/>
    <n v="0.49754119325239321"/>
    <m/>
    <m/>
    <n v="1368188047.9246087"/>
    <m/>
    <m/>
    <m/>
    <n v="3.4752927643536111"/>
    <m/>
    <m/>
    <m/>
    <n v="3.4620298119176587"/>
    <m/>
    <m/>
    <m/>
    <m/>
    <m/>
    <n v="53179.636932311158"/>
    <m/>
  </r>
  <r>
    <x v="1375"/>
    <n v="24.15"/>
    <n v="26.56"/>
    <n v="84299.55"/>
    <n v="75454.66"/>
    <n v="192727.21"/>
    <n v="172530.64"/>
    <n v="3.8895847329634137E-6"/>
    <n v="53855.052049623991"/>
    <n v="53858.89"/>
    <n v="-7.1259366392628642E-5"/>
    <n v="7754325615.4895515"/>
    <m/>
    <m/>
    <n v="17317901.983404592"/>
    <m/>
    <m/>
    <n v="9.770851175924145"/>
    <m/>
    <m/>
    <n v="339.6593804882969"/>
    <n v="339.64"/>
    <n v="5.7061854601636597E-5"/>
    <n v="12.019572705921789"/>
    <m/>
    <m/>
    <m/>
    <n v="45892.435263654705"/>
    <m/>
    <m/>
    <n v="1382"/>
    <n v="0.90926204819277112"/>
    <n v="165150.75"/>
    <n v="859.85892729548289"/>
    <m/>
    <m/>
    <n v="686.21018647950029"/>
    <n v="0.49305963391235424"/>
    <m/>
    <m/>
    <n v="1402951260.0611689"/>
    <m/>
    <m/>
    <m/>
    <n v="3.4309224265251794"/>
    <m/>
    <m/>
    <m/>
    <n v="3.417874876850588"/>
    <m/>
    <m/>
    <m/>
    <m/>
    <m/>
    <n v="53855.052049623991"/>
    <m/>
  </r>
  <r>
    <x v="1376"/>
    <n v="23.86"/>
    <n v="26.41"/>
    <n v="82218.960000000006"/>
    <n v="73591.490000000005"/>
    <n v="191379.42"/>
    <n v="171322.07"/>
    <n v="3.7506470229597966E-6"/>
    <n v="52522.017896655845"/>
    <n v="52525.760000000002"/>
    <n v="-7.1243202271698003E-5"/>
    <n v="7370460351.6270046"/>
    <m/>
    <m/>
    <n v="16674780.676386556"/>
    <m/>
    <m/>
    <n v="9.8901435359838992"/>
    <m/>
    <m/>
    <n v="337.25938479442857"/>
    <n v="337.24"/>
    <n v="5.748070937183769E-5"/>
    <n v="12.102562525812585"/>
    <m/>
    <m/>
    <m/>
    <n v="44754.551340427846"/>
    <m/>
    <m/>
    <n v="1383"/>
    <n v="0.90344566452101471"/>
    <n v="163791.96"/>
    <n v="852.58462820718546"/>
    <m/>
    <m/>
    <n v="691.85603149859048"/>
    <n v="0.49697496017832021"/>
    <m/>
    <m/>
    <n v="1333531472.4668727"/>
    <m/>
    <m/>
    <m/>
    <n v="3.515149538993529"/>
    <m/>
    <m/>
    <m/>
    <n v="3.5019232858251468"/>
    <m/>
    <m/>
    <m/>
    <m/>
    <m/>
    <n v="52522.017896655845"/>
    <m/>
  </r>
  <r>
    <x v="1377"/>
    <n v="23.42"/>
    <n v="26.33"/>
    <n v="82452.679999999993"/>
    <n v="73800.41"/>
    <n v="190740.7"/>
    <n v="170749.65"/>
    <n v="3.7506470229597966E-6"/>
    <n v="52670.035471078554"/>
    <n v="52673.79"/>
    <n v="-7.1278883130410087E-5"/>
    <n v="7412001299.5533619"/>
    <m/>
    <m/>
    <n v="16745223.798897389"/>
    <m/>
    <m/>
    <n v="9.875658442489561"/>
    <m/>
    <m/>
    <n v="336.12560099147242"/>
    <n v="336.12"/>
    <n v="1.6663666168037494E-5"/>
    <n v="12.14259593533431"/>
    <m/>
    <m/>
    <m/>
    <n v="44880.040918154838"/>
    <m/>
    <m/>
    <n v="1384"/>
    <n v="0.88947968097227514"/>
    <n v="163791.96"/>
    <n v="852.51805653073632"/>
    <m/>
    <m/>
    <n v="691.85603149859048"/>
    <n v="0.49692784967524578"/>
    <m/>
    <m/>
    <n v="1341057844.6815968"/>
    <m/>
    <m/>
    <m/>
    <n v="3.5050070730071869"/>
    <m/>
    <m/>
    <m/>
    <n v="3.4918655642642555"/>
    <m/>
    <m/>
    <m/>
    <m/>
    <m/>
    <n v="52670.035471078554"/>
    <m/>
  </r>
  <r>
    <x v="1378"/>
    <n v="23.69"/>
    <n v="25.87"/>
    <n v="78808.67"/>
    <n v="70538.509999999995"/>
    <n v="188624.55"/>
    <n v="168854.65"/>
    <n v="3.7506470229597966E-6"/>
    <n v="50341.046909438519"/>
    <n v="50344.639999999999"/>
    <n v="-7.1369872969184733E-5"/>
    <n v="6756515974.887373"/>
    <m/>
    <m/>
    <n v="15634515.170212297"/>
    <m/>
    <m/>
    <n v="10.093448967263779"/>
    <m/>
    <m/>
    <n v="332.38839049626802"/>
    <n v="332.36"/>
    <n v="8.5420917884215797E-5"/>
    <n v="12.276947868664987"/>
    <m/>
    <m/>
    <m/>
    <n v="42894.895033662549"/>
    <m/>
    <m/>
    <n v="1385"/>
    <n v="0.9157325086973328"/>
    <n v="161460.4"/>
    <n v="840.31693963762564"/>
    <m/>
    <m/>
    <n v="701.70452374937531"/>
    <n v="0.5039537847484109"/>
    <m/>
    <m/>
    <n v="1222469973.4344704"/>
    <m/>
    <m/>
    <m/>
    <n v="3.6597542131363578"/>
    <m/>
    <m/>
    <m/>
    <n v="3.646081141943009"/>
    <m/>
    <m/>
    <m/>
    <m/>
    <m/>
    <n v="50341.046909438519"/>
    <m/>
  </r>
  <r>
    <x v="1379"/>
    <n v="23.65"/>
    <n v="25.94"/>
    <n v="79257.259999999995"/>
    <n v="70939.759999999995"/>
    <n v="189257.99"/>
    <n v="169421.06"/>
    <n v="3.7506470229597966E-6"/>
    <n v="50626.360726057566"/>
    <n v="50629.97"/>
    <n v="-7.1287301620648336E-5"/>
    <n v="6833099987.6402578"/>
    <m/>
    <m/>
    <n v="15767386.458119495"/>
    <m/>
    <m/>
    <n v="10.064286288424277"/>
    <m/>
    <m/>
    <n v="333.49648698473857"/>
    <n v="333.48"/>
    <n v="4.9439200967116292E-5"/>
    <n v="12.235359122983169"/>
    <m/>
    <m/>
    <m/>
    <n v="43137.39354914501"/>
    <m/>
    <m/>
    <n v="1386"/>
    <n v="0.91171935235158053"/>
    <n v="162607.78"/>
    <n v="846.22237241077755"/>
    <m/>
    <m/>
    <n v="696.71802714426622"/>
    <n v="0.50032512424503917"/>
    <m/>
    <m/>
    <n v="1236336061.9097495"/>
    <m/>
    <m/>
    <m/>
    <n v="3.6387666479611624"/>
    <m/>
    <m/>
    <m/>
    <n v="3.6252203485432695"/>
    <m/>
    <m/>
    <m/>
    <m/>
    <m/>
    <n v="50626.360726057566"/>
    <m/>
  </r>
  <r>
    <x v="1380"/>
    <n v="23.92"/>
    <n v="26.54"/>
    <n v="81209.38"/>
    <n v="72686.75"/>
    <n v="190809.37"/>
    <n v="170809.2"/>
    <n v="3.7506470229597966E-6"/>
    <n v="51872.031877207774"/>
    <n v="51875.73"/>
    <n v="-7.1288110880196598E-5"/>
    <n v="7169351903.6368837"/>
    <m/>
    <m/>
    <n v="16349276.13820607"/>
    <m/>
    <m/>
    <n v="9.9399134238758062"/>
    <m/>
    <m/>
    <n v="336.22201603748402"/>
    <n v="336.2"/>
    <n v="6.5484941951243769E-5"/>
    <n v="12.134706216975534"/>
    <m/>
    <m/>
    <m/>
    <n v="44198.170682564334"/>
    <m/>
    <m/>
    <n v="1387"/>
    <n v="0.90128108515448391"/>
    <n v="164586.68"/>
    <n v="856.45382877000588"/>
    <m/>
    <m/>
    <n v="688.23912592615864"/>
    <n v="0.49418942945981453"/>
    <m/>
    <m/>
    <n v="1297185328.2902794"/>
    <m/>
    <m/>
    <m/>
    <n v="3.5489916682353089"/>
    <m/>
    <m/>
    <m/>
    <n v="3.5358267490123736"/>
    <m/>
    <m/>
    <m/>
    <m/>
    <m/>
    <n v="51872.031877207774"/>
    <m/>
  </r>
  <r>
    <x v="1381"/>
    <n v="24.06"/>
    <n v="26.23"/>
    <n v="81095.75"/>
    <n v="72584.23"/>
    <n v="191520.05"/>
    <n v="171443.47"/>
    <n v="2.7781327762710362E-6"/>
    <n v="51795.662284834092"/>
    <n v="51799.360000000001"/>
    <n v="-7.1385344643459803E-5"/>
    <n v="7148218164.3538246"/>
    <m/>
    <m/>
    <n v="16313037.437556129"/>
    <m/>
    <m/>
    <n v="9.9455743238094652"/>
    <m/>
    <m/>
    <n v="337.44960756684691"/>
    <n v="337.44"/>
    <n v="2.847192640742513E-5"/>
    <n v="12.08840546265321"/>
    <m/>
    <m/>
    <m/>
    <n v="44131.215766302048"/>
    <m/>
    <m/>
    <n v="1388"/>
    <n v="0.91727030118185282"/>
    <n v="165150.97"/>
    <n v="859.18891099627547"/>
    <m/>
    <m/>
    <n v="685.87947898286484"/>
    <n v="0.49235504305538536"/>
    <m/>
    <m/>
    <n v="1293395369.0677333"/>
    <m/>
    <m/>
    <m/>
    <n v="3.5535007306173267"/>
    <m/>
    <m/>
    <m/>
    <n v="3.5404607738571188"/>
    <m/>
    <m/>
    <m/>
    <m/>
    <m/>
    <n v="51795.662284834092"/>
    <m/>
  </r>
  <r>
    <x v="1382"/>
    <n v="23.08"/>
    <n v="25.69"/>
    <n v="79412.240000000005"/>
    <n v="71077.22"/>
    <n v="191516.13"/>
    <n v="171439.48"/>
    <n v="2.7781327762710362E-6"/>
    <n v="50719.171715203673"/>
    <n v="50722.79"/>
    <n v="-7.1334498680575287E-5"/>
    <n v="6851101672.7942038"/>
    <m/>
    <m/>
    <n v="15804462.438977387"/>
    <m/>
    <m/>
    <n v="10.048366180137071"/>
    <m/>
    <m/>
    <n v="337.43447265044341"/>
    <n v="337.44"/>
    <n v="-1.6380244062919047E-5"/>
    <n v="12.088273264004169"/>
    <m/>
    <m/>
    <m/>
    <n v="43213.446914047156"/>
    <m/>
    <m/>
    <n v="1389"/>
    <n v="0.8984040482678084"/>
    <n v="164272.94"/>
    <n v="854.55427714405232"/>
    <m/>
    <m/>
    <n v="689.52597744988145"/>
    <n v="0.49492574245817333"/>
    <m/>
    <m/>
    <n v="1239646066.0407329"/>
    <m/>
    <m/>
    <m/>
    <n v="3.6271103649322045"/>
    <m/>
    <m/>
    <m/>
    <n v="3.6138449842047353"/>
    <m/>
    <m/>
    <m/>
    <m/>
    <m/>
    <n v="50719.171715203673"/>
    <m/>
  </r>
  <r>
    <x v="1383"/>
    <n v="23.49"/>
    <n v="26.09"/>
    <n v="80071.98"/>
    <n v="71667.520000000004"/>
    <n v="190291.42"/>
    <n v="170342.68"/>
    <n v="2.7781327762710362E-6"/>
    <n v="51139.288818117624"/>
    <n v="51142.94"/>
    <n v="-7.1391708853285607E-5"/>
    <n v="6964603680.337225"/>
    <m/>
    <m/>
    <n v="16000808.53635239"/>
    <m/>
    <m/>
    <n v="10.006187723927709"/>
    <m/>
    <m/>
    <n v="335.26846677369929"/>
    <n v="335.24"/>
    <n v="8.4914609531416829E-5"/>
    <n v="12.165192952001613"/>
    <m/>
    <m/>
    <m/>
    <n v="43570.817681919762"/>
    <m/>
    <m/>
    <n v="1390"/>
    <n v="0.9003449597546952"/>
    <n v="163575.64000000001"/>
    <n v="850.86045295688962"/>
    <m/>
    <m/>
    <n v="692.45285307575011"/>
    <n v="0.49697947045164076"/>
    <m/>
    <m/>
    <n v="1260194247.5868084"/>
    <m/>
    <m/>
    <m/>
    <n v="3.5968194942532969"/>
    <m/>
    <m/>
    <m/>
    <n v="3.5837092177806884"/>
    <m/>
    <m/>
    <m/>
    <m/>
    <m/>
    <n v="51139.288818117624"/>
    <m/>
  </r>
  <r>
    <x v="1384"/>
    <n v="24.95"/>
    <n v="27.13"/>
    <n v="81573.070000000007"/>
    <n v="73010.850000000006"/>
    <n v="194185.36"/>
    <n v="173827.93"/>
    <n v="2.7781327762710362E-6"/>
    <n v="52096.714335254335"/>
    <n v="52100.43"/>
    <n v="-7.1317352767774622E-5"/>
    <n v="7225385011.0269623"/>
    <m/>
    <m/>
    <n v="16450130.895937081"/>
    <m/>
    <m/>
    <n v="9.9119620558269119"/>
    <m/>
    <m/>
    <n v="342.12073483998455"/>
    <n v="342.12"/>
    <n v="2.1479012759506588E-6"/>
    <n v="11.91588270113647"/>
    <m/>
    <m/>
    <m/>
    <n v="44385.957872123043"/>
    <m/>
    <m/>
    <n v="1391"/>
    <n v="0.91964614817545154"/>
    <n v="166514.37"/>
    <n v="866.07901738095677"/>
    <m/>
    <m/>
    <n v="680.01254122418538"/>
    <n v="0.48800468524815349"/>
    <m/>
    <m/>
    <n v="1307392139.904757"/>
    <m/>
    <m/>
    <m/>
    <n v="3.5292366274607767"/>
    <m/>
    <m/>
    <m/>
    <n v="3.5164161777019811"/>
    <m/>
    <m/>
    <m/>
    <m/>
    <m/>
    <n v="52096.714335254335"/>
    <m/>
  </r>
  <r>
    <x v="1385"/>
    <n v="25.61"/>
    <n v="27.21"/>
    <n v="81829.820000000007"/>
    <n v="73240.44"/>
    <n v="194804.95"/>
    <n v="174382.07999999999"/>
    <n v="2.7781327762710362E-6"/>
    <n v="52259.413651380251"/>
    <n v="52263.14"/>
    <n v="-7.129974624076052E-5"/>
    <n v="7270518436.5938692"/>
    <m/>
    <m/>
    <n v="16527167.584089326"/>
    <m/>
    <m/>
    <n v="9.8959301018936632"/>
    <m/>
    <m/>
    <n v="343.20397561279583"/>
    <n v="343.2"/>
    <n v="1.1583953367866329E-5"/>
    <n v="11.877489467391467"/>
    <m/>
    <m/>
    <m/>
    <n v="44523.981620381695"/>
    <m/>
    <m/>
    <n v="1392"/>
    <n v="0.94119808893789048"/>
    <n v="166740.75"/>
    <n v="867.18875383626346"/>
    <m/>
    <m/>
    <n v="679.08804900719338"/>
    <n v="0.48729503471552987"/>
    <m/>
    <m/>
    <n v="1315570259.0455863"/>
    <m/>
    <m/>
    <m/>
    <n v="3.5179747275328057"/>
    <m/>
    <m/>
    <m/>
    <n v="3.5052385395911583"/>
    <m/>
    <m/>
    <m/>
    <m/>
    <m/>
    <n v="52259.413651380251"/>
    <m/>
  </r>
  <r>
    <x v="1386"/>
    <n v="24.88"/>
    <n v="26.27"/>
    <n v="78931.820000000007"/>
    <n v="70646.02"/>
    <n v="191360.51"/>
    <n v="171297.29"/>
    <n v="3.1949139418507855E-6"/>
    <n v="50404.961143660868"/>
    <n v="50408.55"/>
    <n v="-7.1195389257039388E-5"/>
    <n v="6754575181.4823103"/>
    <m/>
    <m/>
    <n v="15647414.714441091"/>
    <m/>
    <m/>
    <n v="10.069837723107433"/>
    <m/>
    <m/>
    <n v="337.11095997760231"/>
    <n v="337.08"/>
    <n v="9.1847566163316685E-5"/>
    <n v="12.086374952206318"/>
    <m/>
    <m/>
    <m/>
    <n v="42942.302226562511"/>
    <m/>
    <m/>
    <n v="1393"/>
    <n v="0.94708793300342597"/>
    <n v="163985.32999999999"/>
    <n v="852.65854476354457"/>
    <m/>
    <m/>
    <n v="690.31009755858474"/>
    <n v="0.49520681484483176"/>
    <m/>
    <m/>
    <n v="1222242938.026432"/>
    <m/>
    <m/>
    <m/>
    <n v="3.6420841526487817"/>
    <m/>
    <m/>
    <m/>
    <n v="3.6290332946943087"/>
    <m/>
    <m/>
    <m/>
    <m/>
    <m/>
    <n v="50404.961143660868"/>
    <m/>
  </r>
  <r>
    <x v="1387"/>
    <n v="25.19"/>
    <n v="26.48"/>
    <n v="78920.210000000006"/>
    <n v="70635.399999999994"/>
    <n v="191877.47"/>
    <n v="171759.5"/>
    <n v="3.1949139418507855E-6"/>
    <n v="50396.318258212646"/>
    <n v="50399.91"/>
    <n v="-7.1264845261764798E-5"/>
    <n v="6752260714.0395632"/>
    <m/>
    <m/>
    <n v="15643359.194944164"/>
    <m/>
    <m/>
    <n v="10.070139360994762"/>
    <m/>
    <m/>
    <n v="338.01342232793127"/>
    <n v="338"/>
    <n v="3.9711029382383245E-5"/>
    <n v="12.053355077574693"/>
    <m/>
    <m/>
    <m/>
    <n v="42934.349882008239"/>
    <m/>
    <m/>
    <n v="1394"/>
    <n v="0.95128398791540791"/>
    <n v="164379.54"/>
    <n v="854.64154260031466"/>
    <m/>
    <m/>
    <n v="688.65063726687094"/>
    <n v="0.49396954002973664"/>
    <m/>
    <m/>
    <n v="1221834290.4157493"/>
    <m/>
    <m/>
    <m/>
    <n v="3.6424619991973128"/>
    <m/>
    <m/>
    <m/>
    <n v="3.6294561876595033"/>
    <m/>
    <m/>
    <m/>
    <m/>
    <m/>
    <n v="50396.318258212646"/>
    <m/>
  </r>
  <r>
    <x v="1388"/>
    <n v="25.61"/>
    <n v="26.66"/>
    <n v="79748.710000000006"/>
    <n v="71376.7"/>
    <n v="192723.65"/>
    <n v="172516.41"/>
    <n v="3.1949139418507855E-6"/>
    <n v="50924.13427813883"/>
    <n v="50927.76"/>
    <n v="-7.1193428911264789E-5"/>
    <n v="6893697504.7855034"/>
    <m/>
    <m/>
    <n v="15889083.165359726"/>
    <m/>
    <m/>
    <n v="10.016844788322201"/>
    <m/>
    <m/>
    <n v="339.4957838315932"/>
    <n v="339.48"/>
    <n v="4.649414278645736E-5"/>
    <n v="11.999832831196626"/>
    <m/>
    <m/>
    <m/>
    <n v="43383.422008045898"/>
    <m/>
    <m/>
    <n v="1395"/>
    <n v="0.96061515378844708"/>
    <n v="165422.29999999999"/>
    <n v="859.99590122013137"/>
    <m/>
    <m/>
    <n v="684.28210491475227"/>
    <n v="0.49078946043333427"/>
    <m/>
    <m/>
    <n v="1247437912.9932258"/>
    <m/>
    <m/>
    <m/>
    <n v="3.6040674471987817"/>
    <m/>
    <m/>
    <m/>
    <n v="3.59124463949686"/>
    <m/>
    <m/>
    <m/>
    <m/>
    <m/>
    <n v="50924.13427813883"/>
    <m/>
  </r>
  <r>
    <x v="1389"/>
    <n v="28.27"/>
    <n v="28.33"/>
    <n v="83266.34"/>
    <n v="74524.820000000007"/>
    <n v="197347.36"/>
    <n v="176654.76"/>
    <n v="3.1949139418507855E-6"/>
    <n v="53169.046699500985"/>
    <n v="53172.83"/>
    <n v="-7.1151008870784516E-5"/>
    <n v="7501485189.8784904"/>
    <m/>
    <m/>
    <n v="16939711.232107848"/>
    <m/>
    <m/>
    <n v="9.7955019344402636"/>
    <m/>
    <m/>
    <n v="347.63228594873351"/>
    <n v="347.6"/>
    <n v="9.2882476218303367E-5"/>
    <n v="11.711583243896753"/>
    <m/>
    <m/>
    <m/>
    <n v="45295.299342006263"/>
    <m/>
    <m/>
    <n v="1396"/>
    <n v="0.997882103776915"/>
    <n v="169555.98"/>
    <n v="881.41720965937679"/>
    <m/>
    <m/>
    <n v="667.18281871546696"/>
    <n v="0.47847993267915001"/>
    <m/>
    <m/>
    <n v="1357430436.4903719"/>
    <m/>
    <m/>
    <m/>
    <n v="3.4449470380539058"/>
    <m/>
    <m/>
    <m/>
    <n v="3.4327342456730658"/>
    <m/>
    <m/>
    <m/>
    <m/>
    <m/>
    <n v="53169.046699500985"/>
    <m/>
  </r>
  <r>
    <x v="1390"/>
    <n v="28.68"/>
    <n v="28.8"/>
    <n v="83413.95"/>
    <n v="74656.69"/>
    <n v="196854.17"/>
    <n v="176212.71"/>
    <n v="3.1949139418507855E-6"/>
    <n v="53262.003119912071"/>
    <n v="53265.79"/>
    <n v="-7.1094037804142474E-5"/>
    <n v="7527716353.065484"/>
    <m/>
    <m/>
    <n v="16984100.531386375"/>
    <m/>
    <m/>
    <n v="9.7863930551994276"/>
    <m/>
    <m/>
    <n v="346.75506416024814"/>
    <n v="346.76"/>
    <n v="-1.423416700840896E-5"/>
    <n v="11.740492848120622"/>
    <m/>
    <m/>
    <m/>
    <n v="45373.866343344969"/>
    <m/>
    <m/>
    <n v="1397"/>
    <n v="0.99583333333333335"/>
    <n v="169781.64"/>
    <n v="882.52136256407948"/>
    <m/>
    <m/>
    <n v="666.29487318342899"/>
    <n v="0.47779783262207376"/>
    <m/>
    <m/>
    <n v="1362188416.5749824"/>
    <m/>
    <m/>
    <m/>
    <n v="3.4386911157438456"/>
    <m/>
    <m/>
    <m/>
    <n v="3.4265443077027382"/>
    <m/>
    <m/>
    <m/>
    <m/>
    <m/>
    <n v="53262.003119912071"/>
    <m/>
  </r>
  <r>
    <x v="1391"/>
    <n v="26.84"/>
    <n v="27.61"/>
    <n v="80630.75"/>
    <n v="72164.97"/>
    <n v="193808.85"/>
    <n v="173485.02"/>
    <n v="2.0835330114543638E-6"/>
    <n v="51481.09058571465"/>
    <n v="51484.75"/>
    <n v="-7.1077635325988986E-5"/>
    <n v="7024321818.5354891"/>
    <m/>
    <m/>
    <n v="16132184.914887838"/>
    <m/>
    <m/>
    <n v="9.9483576783596668"/>
    <m/>
    <m/>
    <n v="341.36581563482872"/>
    <n v="341.36"/>
    <n v="1.703666167296447E-5"/>
    <n v="11.920981851044118"/>
    <m/>
    <m/>
    <m/>
    <n v="43854.894033252865"/>
    <m/>
    <m/>
    <n v="1398"/>
    <n v="0.97211155378486058"/>
    <n v="166462"/>
    <n v="865.06327451641971"/>
    <m/>
    <m/>
    <n v="679.32254279961739"/>
    <n v="0.48700140962244559"/>
    <m/>
    <m/>
    <n v="1271131891.8663783"/>
    <m/>
    <m/>
    <m/>
    <n v="3.5529633838838222"/>
    <m/>
    <m/>
    <m/>
    <n v="3.5405487107946043"/>
    <m/>
    <m/>
    <m/>
    <m/>
    <m/>
    <n v="51481.09058571465"/>
    <m/>
  </r>
  <r>
    <x v="1392"/>
    <n v="25.7"/>
    <n v="26.73"/>
    <n v="78774.100000000006"/>
    <n v="70503.100000000006"/>
    <n v="190202.25"/>
    <n v="170256.26"/>
    <n v="2.0835330114543638E-6"/>
    <n v="50294.431012775749"/>
    <n v="50298.01"/>
    <n v="-7.1155642623943471E-5"/>
    <n v="6700509980.5074539"/>
    <m/>
    <m/>
    <n v="15574403.663509529"/>
    <m/>
    <m/>
    <n v="10.062451966055395"/>
    <m/>
    <m/>
    <n v="335.00515078450093"/>
    <n v="335"/>
    <n v="1.5375476122070353E-5"/>
    <n v="12.142421506917445"/>
    <m/>
    <m/>
    <m/>
    <n v="42843.47627547288"/>
    <m/>
    <m/>
    <n v="1399"/>
    <n v="0.96146651702207253"/>
    <n v="163138.42000000001"/>
    <n v="847.72522528242223"/>
    <m/>
    <m/>
    <n v="692.88589549751805"/>
    <n v="0.49667779211595103"/>
    <m/>
    <m/>
    <n v="1212545838.8806288"/>
    <m/>
    <m/>
    <m/>
    <n v="3.6346144447431894"/>
    <m/>
    <m/>
    <m/>
    <n v="3.6219567476556289"/>
    <m/>
    <m/>
    <m/>
    <m/>
    <m/>
    <n v="50294.431012775749"/>
    <m/>
  </r>
  <r>
    <x v="1393"/>
    <n v="24.68"/>
    <n v="26.12"/>
    <n v="77894.759999999995"/>
    <n v="69715.94"/>
    <n v="189646.82"/>
    <n v="169758.73"/>
    <n v="2.0835330114543638E-6"/>
    <n v="49731.791366255849"/>
    <n v="49735.33"/>
    <n v="-7.1149296569483766E-5"/>
    <n v="6550606457.293334"/>
    <m/>
    <m/>
    <n v="15313057.648135098"/>
    <m/>
    <m/>
    <n v="10.118167679367783"/>
    <m/>
    <m/>
    <n v="334.01872153106655"/>
    <n v="334"/>
    <n v="5.6052488223157226E-5"/>
    <n v="12.177479558890084"/>
    <m/>
    <m/>
    <m/>
    <n v="42363.656122668865"/>
    <m/>
    <m/>
    <n v="1400"/>
    <n v="0.94486983154670745"/>
    <n v="162271.89000000001"/>
    <n v="843.15658669968252"/>
    <m/>
    <m/>
    <n v="696.56624507443235"/>
    <n v="0.49926862554136203"/>
    <m/>
    <m/>
    <n v="1185429986.1994665"/>
    <m/>
    <m/>
    <m/>
    <n v="3.6750233749580823"/>
    <m/>
    <m/>
    <m/>
    <n v="3.6622677016612153"/>
    <m/>
    <m/>
    <m/>
    <m/>
    <m/>
    <n v="49731.791366255849"/>
    <m/>
  </r>
  <r>
    <x v="1394"/>
    <n v="24.18"/>
    <n v="25.74"/>
    <n v="76965.38"/>
    <n v="68884"/>
    <n v="187695.85"/>
    <n v="168012"/>
    <n v="2.0835330114543638E-6"/>
    <n v="49137.231945058978"/>
    <n v="49140.73"/>
    <n v="-7.1184431753912314E-5"/>
    <n v="6393990250.5684528"/>
    <m/>
    <m/>
    <n v="15038448.293900574"/>
    <m/>
    <m/>
    <n v="10.178079029783767"/>
    <m/>
    <m/>
    <n v="330.57448130389071"/>
    <n v="330.56"/>
    <n v="4.3808397539590871E-5"/>
    <n v="12.302350157830277"/>
    <m/>
    <m/>
    <m/>
    <n v="41856.659265897746"/>
    <m/>
    <m/>
    <n v="1401"/>
    <n v="0.93939393939393945"/>
    <n v="160724.57"/>
    <n v="835.05158197915216"/>
    <m/>
    <m/>
    <n v="703.20825116882475"/>
    <n v="0.50398154966871356"/>
    <m/>
    <m/>
    <n v="1157098850.6509786"/>
    <m/>
    <m/>
    <m/>
    <n v="3.7187052586903477"/>
    <m/>
    <m/>
    <m/>
    <n v="3.7058412277473973"/>
    <m/>
    <m/>
    <m/>
    <m/>
    <m/>
    <n v="49137.231945058978"/>
    <m/>
  </r>
  <r>
    <x v="1395"/>
    <n v="23.12"/>
    <n v="25.08"/>
    <n v="75409.33"/>
    <n v="67491.19"/>
    <n v="185994.23999999999"/>
    <n v="166488.49"/>
    <n v="2.0835330114543638E-6"/>
    <n v="48142.624489637303"/>
    <n v="48146.05"/>
    <n v="-7.1148315650026994E-5"/>
    <n v="6135157258.0972137"/>
    <m/>
    <m/>
    <n v="14581848.768805493"/>
    <m/>
    <m/>
    <n v="10.28051284371006"/>
    <m/>
    <m/>
    <n v="327.56957701226304"/>
    <n v="327.56"/>
    <n v="2.9237429060469111E-5"/>
    <n v="12.413472918712033"/>
    <m/>
    <m/>
    <m/>
    <n v="41008.90266401269"/>
    <m/>
    <m/>
    <n v="1402"/>
    <n v="0.9218500797448167"/>
    <n v="159184.01999999999"/>
    <n v="826.98300891781707"/>
    <m/>
    <m/>
    <n v="709.94852411737349"/>
    <n v="0.50876399587864418"/>
    <m/>
    <m/>
    <n v="1110269179.7390668"/>
    <m/>
    <m/>
    <m/>
    <n v="3.7937194554545575"/>
    <m/>
    <m/>
    <m/>
    <n v="3.780640060980331"/>
    <m/>
    <m/>
    <m/>
    <m/>
    <m/>
    <n v="48142.624489637303"/>
    <m/>
  </r>
  <r>
    <x v="1396"/>
    <n v="23.01"/>
    <n v="25.17"/>
    <n v="73434.06"/>
    <n v="65722.91"/>
    <n v="184045.1"/>
    <n v="164742.72"/>
    <n v="2.0835330114543638E-6"/>
    <n v="46878.148518309114"/>
    <n v="46881.49"/>
    <n v="-7.1275074467247457E-5"/>
    <n v="5812920992.0040455"/>
    <m/>
    <m/>
    <n v="14007362.422738904"/>
    <m/>
    <m/>
    <n v="10.41377597928332"/>
    <m/>
    <m/>
    <n v="324.11307784728842"/>
    <n v="324.08"/>
    <n v="1.020669195521684E-4"/>
    <n v="12.542325107932667"/>
    <m/>
    <m/>
    <m/>
    <n v="39930.286035232049"/>
    <m/>
    <m/>
    <n v="1403"/>
    <n v="0.91418355184743738"/>
    <n v="157108.16"/>
    <n v="816.00745219233522"/>
    <m/>
    <m/>
    <n v="719.20670055539961"/>
    <n v="0.51525204220867882"/>
    <m/>
    <m/>
    <n v="1051984360.2006177"/>
    <m/>
    <m/>
    <m/>
    <n v="3.8925715692687231"/>
    <m/>
    <m/>
    <m/>
    <n v="3.8792872148463795"/>
    <m/>
    <m/>
    <m/>
    <m/>
    <m/>
    <n v="46878.148518309114"/>
    <m/>
  </r>
  <r>
    <x v="1397"/>
    <n v="22.99"/>
    <n v="25.09"/>
    <n v="72756.149999999994"/>
    <n v="65116.05"/>
    <n v="183685.75"/>
    <n v="164420.72"/>
    <n v="1.9446183847637855E-6"/>
    <n v="46444.258167807602"/>
    <n v="46447.56"/>
    <n v="-7.1087312065398756E-5"/>
    <n v="5705325623.5192699"/>
    <m/>
    <m/>
    <n v="13812889.059170995"/>
    <m/>
    <m/>
    <n v="10.461381441412177"/>
    <m/>
    <m/>
    <n v="323.47235604192599"/>
    <n v="323.44"/>
    <n v="1.0003723078777504E-4"/>
    <n v="12.566399507398026"/>
    <m/>
    <m/>
    <m/>
    <n v="39560.205860145084"/>
    <m/>
    <m/>
    <n v="1404"/>
    <n v="0.91630131526504577"/>
    <n v="156532"/>
    <n v="812.95144038594719"/>
    <m/>
    <m/>
    <n v="721.84423467579165"/>
    <n v="0.51709259479558201"/>
    <m/>
    <m/>
    <n v="1032522328.8281873"/>
    <m/>
    <m/>
    <m/>
    <n v="3.9283311017905636"/>
    <m/>
    <m/>
    <m/>
    <n v="3.9149704085772523"/>
    <m/>
    <m/>
    <m/>
    <m/>
    <m/>
    <n v="46444.258167807602"/>
    <m/>
  </r>
  <r>
    <x v="1398"/>
    <n v="22.86"/>
    <n v="24.58"/>
    <n v="72120.87"/>
    <n v="64547.35"/>
    <n v="183663.91"/>
    <n v="164400.85"/>
    <n v="1.9446183847637855E-6"/>
    <n v="46037.601362652611"/>
    <n v="46040.87"/>
    <n v="-7.0994256785139598E-5"/>
    <n v="5605426621.632843"/>
    <m/>
    <m/>
    <n v="13631474.525271958"/>
    <m/>
    <m/>
    <n v="10.506589423074901"/>
    <m/>
    <m/>
    <n v="323.42600912348763"/>
    <n v="323.39999999999998"/>
    <n v="8.0424005836965407E-5"/>
    <n v="12.567477737125888"/>
    <m/>
    <m/>
    <m/>
    <n v="39213.334126422917"/>
    <m/>
    <m/>
    <n v="1405"/>
    <n v="0.93002441008950365"/>
    <n v="156301.72"/>
    <n v="811.69209388360377"/>
    <m/>
    <m/>
    <n v="722.90616635979973"/>
    <n v="0.517804219132316"/>
    <m/>
    <m/>
    <n v="1014452789.7885642"/>
    <m/>
    <m/>
    <m/>
    <n v="3.9624551617513277"/>
    <m/>
    <m/>
    <m/>
    <n v="3.9490239570891572"/>
    <m/>
    <m/>
    <m/>
    <m/>
    <m/>
    <n v="46037.601362652611"/>
    <m/>
  </r>
  <r>
    <x v="1399"/>
    <n v="21.72"/>
    <n v="24.22"/>
    <n v="70497.600000000006"/>
    <n v="63094.42"/>
    <n v="180930.57"/>
    <n v="161953.85999999999"/>
    <n v="1.9446183847637855E-6"/>
    <n v="45000.306679456124"/>
    <n v="45003.5"/>
    <n v="-7.0957159862605756E-5"/>
    <n v="5352844094.3602362"/>
    <m/>
    <m/>
    <n v="13170773.708078252"/>
    <m/>
    <m/>
    <n v="10.624358275452574"/>
    <m/>
    <m/>
    <n v="318.60491979484999"/>
    <n v="318.60000000000002"/>
    <n v="1.5441917294412022E-5"/>
    <n v="12.754088785467285"/>
    <m/>
    <m/>
    <m/>
    <n v="38329.324316383558"/>
    <m/>
    <m/>
    <n v="1406"/>
    <n v="0.89677952105697767"/>
    <n v="153667.45000000001"/>
    <n v="797.94972831641076"/>
    <m/>
    <m/>
    <n v="735.08984563637216"/>
    <n v="0.52648124934565554"/>
    <m/>
    <m/>
    <n v="968750448.18459952"/>
    <m/>
    <m/>
    <m/>
    <n v="4.0514594268045299"/>
    <m/>
    <m/>
    <m/>
    <n v="4.0377731037205393"/>
    <m/>
    <m/>
    <m/>
    <m/>
    <m/>
    <n v="45000.306679456124"/>
    <m/>
  </r>
  <r>
    <x v="1400"/>
    <n v="21.43"/>
    <n v="24.4"/>
    <n v="71506.73"/>
    <n v="63997.45"/>
    <n v="182412.43"/>
    <n v="163279.98000000001"/>
    <n v="1.9446183847637855E-6"/>
    <n v="45643.345555255662"/>
    <n v="45646.59"/>
    <n v="-7.1077483429382582E-5"/>
    <n v="5505829551.5348577"/>
    <m/>
    <m/>
    <n v="13453077.608091604"/>
    <m/>
    <m/>
    <n v="10.547851617468421"/>
    <m/>
    <m/>
    <n v="321.20652976524445"/>
    <n v="321.2"/>
    <n v="2.0329281583020276E-5"/>
    <n v="12.649211749930895"/>
    <m/>
    <m/>
    <m/>
    <n v="38876.551892859519"/>
    <m/>
    <m/>
    <n v="1407"/>
    <n v="0.87827868852459023"/>
    <n v="155121.15"/>
    <n v="805.43546842497722"/>
    <m/>
    <m/>
    <n v="728.13586736314915"/>
    <n v="0.52145128102362936"/>
    <m/>
    <m/>
    <n v="996447076.85218334"/>
    <m/>
    <m/>
    <m/>
    <n v="3.9932874869728208"/>
    <m/>
    <m/>
    <m/>
    <n v="3.9798435795513996"/>
    <m/>
    <m/>
    <m/>
    <m/>
    <m/>
    <n v="45643.345555255662"/>
    <m/>
  </r>
  <r>
    <x v="1401"/>
    <n v="21.49"/>
    <n v="24.15"/>
    <n v="69584.25"/>
    <n v="62276.480000000003"/>
    <n v="180604.49"/>
    <n v="161660.71"/>
    <n v="2.222449413613603E-6"/>
    <n v="44412.961448559712"/>
    <n v="44416.11"/>
    <n v="-7.0887600023716857E-5"/>
    <n v="5209040760.4545078"/>
    <m/>
    <m/>
    <n v="12909117.801586665"/>
    <m/>
    <m/>
    <n v="10.688224327273963"/>
    <m/>
    <m/>
    <n v="317.99970005898331"/>
    <n v="318"/>
    <n v="-9.4321074428638241E-7"/>
    <n v="12.773323478735135"/>
    <m/>
    <m/>
    <m/>
    <n v="37827.156872821623"/>
    <m/>
    <m/>
    <n v="1408"/>
    <n v="0.88985507246376805"/>
    <n v="153066.10999999999"/>
    <n v="794.57892881269117"/>
    <m/>
    <m/>
    <n v="737.78218788659774"/>
    <n v="0.52820920830351237"/>
    <m/>
    <m/>
    <n v="942760390.76310635"/>
    <m/>
    <m/>
    <m/>
    <n v="4.1000989461390303"/>
    <m/>
    <m/>
    <m/>
    <n v="4.0864368424671973"/>
    <m/>
    <m/>
    <m/>
    <m/>
    <m/>
    <n v="44412.961448559712"/>
    <m/>
  </r>
  <r>
    <x v="1402"/>
    <n v="20.9"/>
    <n v="23.72"/>
    <n v="69277.919999999998"/>
    <n v="62002.18"/>
    <n v="179953.45"/>
    <n v="161077.6"/>
    <n v="2.222449413613603E-6"/>
    <n v="44216.364564356954"/>
    <n v="44219.5"/>
    <n v="-7.0906175851037645E-5"/>
    <n v="5162931849.7476044"/>
    <m/>
    <m/>
    <n v="12823397.333454665"/>
    <m/>
    <m/>
    <n v="10.711278517290548"/>
    <m/>
    <m/>
    <n v="316.84565412396063"/>
    <n v="316.83999999999997"/>
    <n v="1.7845360310131397E-5"/>
    <n v="12.818951190609926"/>
    <m/>
    <m/>
    <m/>
    <n v="37659.232153935278"/>
    <m/>
    <m/>
    <n v="1409"/>
    <n v="0.88111298482293421"/>
    <n v="152928.5"/>
    <n v="793.80259715184013"/>
    <m/>
    <m/>
    <n v="738.4454712670605"/>
    <n v="0.52863396433741217"/>
    <m/>
    <m/>
    <n v="934424026.39756894"/>
    <m/>
    <m/>
    <m/>
    <n v="4.1179662408908166"/>
    <m/>
    <m/>
    <m/>
    <n v="4.104293080395685"/>
    <m/>
    <m/>
    <m/>
    <m/>
    <m/>
    <n v="44216.364564356954"/>
    <m/>
  </r>
  <r>
    <x v="1403"/>
    <n v="22.22"/>
    <n v="24.55"/>
    <n v="69278.070000000007"/>
    <n v="62002.18"/>
    <n v="179843.11"/>
    <n v="160978.48000000001"/>
    <n v="2.222449413613603E-6"/>
    <n v="44215.382146491531"/>
    <n v="44218.52"/>
    <n v="-7.0962427246912263E-5"/>
    <n v="5162709931.29282"/>
    <m/>
    <m/>
    <n v="12822965.202530826"/>
    <m/>
    <m/>
    <n v="10.710794308809628"/>
    <m/>
    <m/>
    <n v="316.64365640750515"/>
    <n v="316.64"/>
    <n v="1.1547522439148139E-5"/>
    <n v="12.826393493410865"/>
    <m/>
    <m/>
    <m/>
    <n v="37657.919163604784"/>
    <m/>
    <m/>
    <n v="1410"/>
    <n v="0.90509164969450095"/>
    <n v="152928.5"/>
    <n v="793.74061530521317"/>
    <m/>
    <m/>
    <n v="738.4454712670605"/>
    <n v="0.52858385273421749"/>
    <m/>
    <m/>
    <n v="934392537.5879122"/>
    <m/>
    <m/>
    <m/>
    <n v="4.117774445202885"/>
    <m/>
    <m/>
    <m/>
    <n v="4.1041503993586534"/>
    <m/>
    <m/>
    <m/>
    <m/>
    <m/>
    <n v="44215.382146491531"/>
    <m/>
  </r>
  <r>
    <x v="1404"/>
    <n v="20.69"/>
    <n v="23.35"/>
    <n v="66793.45"/>
    <n v="59778.37"/>
    <n v="176958.71"/>
    <n v="158396.28"/>
    <n v="2.222449413613603E-6"/>
    <n v="42628.582244146979"/>
    <n v="42631.61"/>
    <n v="-7.102138185777207E-5"/>
    <n v="4792165801.8018856"/>
    <m/>
    <m/>
    <n v="12132681.278482269"/>
    <m/>
    <m/>
    <n v="10.902381552229311"/>
    <m/>
    <m/>
    <n v="311.55759421103727"/>
    <n v="311.56"/>
    <n v="-7.7217517099326116E-6"/>
    <n v="13.031684178319212"/>
    <m/>
    <m/>
    <m/>
    <n v="36305.990200776418"/>
    <m/>
    <m/>
    <n v="1411"/>
    <n v="0.88608137044967883"/>
    <n v="150502.76999999999"/>
    <n v="781.08942122440817"/>
    <m/>
    <m/>
    <n v="750.15858774316962"/>
    <n v="0.53691727258430844"/>
    <m/>
    <m/>
    <n v="867336263.09016716"/>
    <m/>
    <m/>
    <m/>
    <n v="4.2652665220101689"/>
    <m/>
    <m/>
    <m/>
    <n v="4.2512046995027815"/>
    <m/>
    <m/>
    <m/>
    <m/>
    <m/>
    <n v="42628.582244146979"/>
    <m/>
  </r>
  <r>
    <x v="1405"/>
    <n v="22.27"/>
    <n v="24.31"/>
    <n v="67902.38"/>
    <n v="60770.7"/>
    <n v="179173.99"/>
    <n v="160378.84"/>
    <n v="2.222449413613603E-6"/>
    <n v="43335.261319486395"/>
    <n v="43338.33"/>
    <n v="-7.0807539506168027E-5"/>
    <n v="4951054338.2357683"/>
    <m/>
    <m/>
    <n v="12434368.764633484"/>
    <m/>
    <m/>
    <n v="10.811402202632003"/>
    <m/>
    <m/>
    <n v="315.45017538616617"/>
    <n v="315.44"/>
    <n v="3.2257754774889236E-5"/>
    <n v="12.868126321196927"/>
    <m/>
    <m/>
    <m/>
    <n v="36907.388317288314"/>
    <m/>
    <m/>
    <n v="1412"/>
    <n v="0.91608391608391615"/>
    <n v="151961.60000000001"/>
    <n v="788.59897515423427"/>
    <m/>
    <m/>
    <n v="742.88726740429888"/>
    <n v="0.53166250626559475"/>
    <m/>
    <m/>
    <n v="896101891.44955826"/>
    <m/>
    <m/>
    <m/>
    <n v="4.1942670929192696"/>
    <m/>
    <m/>
    <m/>
    <n v="4.1804887223779259"/>
    <m/>
    <m/>
    <m/>
    <m/>
    <m/>
    <n v="43335.261319486395"/>
    <m/>
  </r>
  <r>
    <x v="1406"/>
    <n v="24.31"/>
    <n v="25.37"/>
    <n v="69302.3"/>
    <n v="62023.19"/>
    <n v="181943.89"/>
    <n v="162857.10999999999"/>
    <n v="2.0835330114543638E-6"/>
    <n v="44225.454208331248"/>
    <n v="44228.59"/>
    <n v="-7.089965266238174E-5"/>
    <n v="5154470885.0521698"/>
    <m/>
    <m/>
    <n v="12817483.195300533"/>
    <m/>
    <m/>
    <n v="10.698539151553998"/>
    <m/>
    <m/>
    <n v="320.30337487003777"/>
    <n v="320.27999999999997"/>
    <n v="7.2982609085281425E-5"/>
    <n v="12.667953784891745"/>
    <m/>
    <m/>
    <m/>
    <n v="37664.113401047958"/>
    <m/>
    <m/>
    <n v="1413"/>
    <n v="0.95821836815135975"/>
    <n v="154612.79999999999"/>
    <n v="802.1693425016008"/>
    <m/>
    <m/>
    <n v="729.92647518216995"/>
    <n v="0.52223830539226479"/>
    <m/>
    <m/>
    <n v="932945061.34846842"/>
    <m/>
    <m/>
    <m/>
    <n v="4.1072488997573284"/>
    <m/>
    <m/>
    <m/>
    <n v="4.0939014567593413"/>
    <m/>
    <m/>
    <m/>
    <m/>
    <m/>
    <n v="44225.454208331248"/>
    <m/>
  </r>
  <r>
    <x v="1407"/>
    <n v="24.83"/>
    <n v="25.46"/>
    <n v="69469.91"/>
    <n v="62173.06"/>
    <n v="181700.61"/>
    <n v="162639.01999999999"/>
    <n v="2.0835330114543638E-6"/>
    <n v="44331.334010718107"/>
    <n v="44334.48"/>
    <n v="-7.0960328888425295E-5"/>
    <n v="5179157595.5307732"/>
    <m/>
    <m/>
    <n v="12863507.068501119"/>
    <m/>
    <m/>
    <n v="10.685130372894859"/>
    <m/>
    <m/>
    <n v="319.86729256075506"/>
    <n v="319.83999999999997"/>
    <n v="8.5331918318720668E-5"/>
    <n v="12.684475328756205"/>
    <m/>
    <m/>
    <m/>
    <n v="37753.806908716702"/>
    <m/>
    <m/>
    <n v="1414"/>
    <n v="0.97525530243519232"/>
    <n v="154070"/>
    <n v="799.29074697006808"/>
    <m/>
    <m/>
    <n v="732.48903203858083"/>
    <n v="0.52402205113015343"/>
    <m/>
    <m/>
    <n v="937422122.00799048"/>
    <m/>
    <m/>
    <m/>
    <n v="4.097133497056225"/>
    <m/>
    <m/>
    <m/>
    <n v="4.0838665972680426"/>
    <m/>
    <m/>
    <m/>
    <m/>
    <m/>
    <n v="44331.334010718107"/>
    <m/>
  </r>
  <r>
    <x v="1408"/>
    <n v="27.91"/>
    <n v="27.42"/>
    <n v="74377.5"/>
    <n v="66565.039999999994"/>
    <n v="185493.92"/>
    <n v="166034.04"/>
    <n v="2.0835330114543638E-6"/>
    <n v="47461.892445103367"/>
    <n v="47465.26"/>
    <n v="-7.09477815277193E-5"/>
    <n v="5910626594.1852484"/>
    <m/>
    <m/>
    <n v="14226068.151296167"/>
    <m/>
    <m/>
    <n v="10.307259154102219"/>
    <m/>
    <m/>
    <n v="326.53710527630506"/>
    <n v="326.52"/>
    <n v="5.2386611249177761E-5"/>
    <n v="12.419258848353904"/>
    <m/>
    <m/>
    <m/>
    <n v="40419.372124981084"/>
    <m/>
    <m/>
    <n v="1415"/>
    <n v="1.0178701677607584"/>
    <n v="158816.66"/>
    <n v="823.85133378100613"/>
    <m/>
    <m/>
    <n v="709.92217029511198"/>
    <n v="0.50782959277103712"/>
    <m/>
    <m/>
    <n v="1069827329.3731624"/>
    <m/>
    <m/>
    <m/>
    <n v="3.8075296964091438"/>
    <m/>
    <m/>
    <m/>
    <n v="3.7952448625185067"/>
    <m/>
    <m/>
    <m/>
    <m/>
    <m/>
    <n v="47461.892445103367"/>
    <m/>
  </r>
  <r>
    <x v="1409"/>
    <n v="24.76"/>
    <n v="25.66"/>
    <n v="70342.210000000006"/>
    <n v="62953.47"/>
    <n v="180831.48"/>
    <n v="161860.39000000001"/>
    <n v="2.0835330114543638E-6"/>
    <n v="44885.792061255874"/>
    <n v="44888.97"/>
    <n v="-7.0795537169265899E-5"/>
    <n v="5269022408.1756115"/>
    <m/>
    <m/>
    <n v="13067847.926845724"/>
    <m/>
    <m/>
    <n v="10.586397226511369"/>
    <m/>
    <m/>
    <n v="318.32174454503661"/>
    <n v="318.32"/>
    <n v="5.4804757370074952E-6"/>
    <n v="12.731001310069955"/>
    <m/>
    <m/>
    <m/>
    <n v="38225.035469518989"/>
    <m/>
    <m/>
    <n v="1416"/>
    <n v="0.96492595479345289"/>
    <n v="153892.89000000001"/>
    <n v="798.24725596137409"/>
    <m/>
    <m/>
    <n v="731.93178493147286"/>
    <n v="0.52352412845554797"/>
    <m/>
    <m/>
    <n v="953705534.01055944"/>
    <m/>
    <m/>
    <m/>
    <n v="4.0139250522326169"/>
    <m/>
    <m/>
    <m/>
    <n v="4.0010209962803183"/>
    <m/>
    <m/>
    <m/>
    <m/>
    <m/>
    <n v="44885.792061255874"/>
    <m/>
  </r>
  <r>
    <x v="1410"/>
    <n v="30.69"/>
    <n v="29.07"/>
    <n v="77248.05"/>
    <n v="69133.789999999994"/>
    <n v="187992.46"/>
    <n v="168269.77"/>
    <n v="2.0835330114543638E-6"/>
    <n v="49291.248644890104"/>
    <n v="49294.74"/>
    <n v="-7.0826118768296809E-5"/>
    <n v="6303300216.5735426"/>
    <m/>
    <m/>
    <n v="14991704.033443127"/>
    <m/>
    <m/>
    <n v="10.066293892597999"/>
    <m/>
    <m/>
    <n v="330.91931042800485"/>
    <n v="330.92"/>
    <n v="-2.0838027171565798E-6"/>
    <n v="12.226449829648065"/>
    <m/>
    <m/>
    <m/>
    <n v="41976.23163758024"/>
    <m/>
    <m/>
    <n v="1417"/>
    <n v="1.0557275541795665"/>
    <n v="160632.88"/>
    <n v="833.14273718044308"/>
    <m/>
    <m/>
    <n v="699.87563918542662"/>
    <n v="0.50054808206570223"/>
    <m/>
    <m/>
    <n v="1140923018.3543496"/>
    <m/>
    <m/>
    <m/>
    <n v="3.6196980935684433"/>
    <m/>
    <m/>
    <m/>
    <n v="3.6081035245779653"/>
    <m/>
    <m/>
    <m/>
    <m/>
    <m/>
    <n v="49291.248644890104"/>
    <m/>
  </r>
  <r>
    <x v="1411"/>
    <n v="29.78"/>
    <n v="28.82"/>
    <n v="77943.460000000006"/>
    <n v="69755.72"/>
    <n v="187683.49"/>
    <n v="167992.16"/>
    <n v="1.6667944573445226E-6"/>
    <n v="49731.345116292461"/>
    <n v="49734.87"/>
    <n v="-7.0873487907796573E-5"/>
    <n v="6415871547.4916201"/>
    <m/>
    <m/>
    <n v="15192466.877029058"/>
    <m/>
    <m/>
    <n v="10.01965657310979"/>
    <m/>
    <m/>
    <n v="330.35127020997578"/>
    <n v="330.32"/>
    <n v="9.4666414312660763E-5"/>
    <n v="12.245323332012589"/>
    <m/>
    <m/>
    <m/>
    <n v="42349.421439206832"/>
    <m/>
    <m/>
    <n v="1418"/>
    <n v="1.0333102012491326"/>
    <n v="161488.51999999999"/>
    <n v="837.38443712604328"/>
    <m/>
    <m/>
    <n v="696.14762539452272"/>
    <n v="0.49774024646527604"/>
    <m/>
    <m/>
    <n v="1161333171.4216626"/>
    <m/>
    <m/>
    <m/>
    <n v="3.5866339697404377"/>
    <m/>
    <m/>
    <m/>
    <n v="3.5752705120519153"/>
    <m/>
    <m/>
    <m/>
    <m/>
    <m/>
    <n v="49731.345116292461"/>
    <m/>
  </r>
  <r>
    <x v="1412"/>
    <n v="28.81"/>
    <n v="28.87"/>
    <n v="78346.58"/>
    <n v="70116.38"/>
    <n v="189246.03"/>
    <n v="169390.48"/>
    <n v="1.6667944573445226E-6"/>
    <n v="49987.334453178453"/>
    <n v="49990.879999999997"/>
    <n v="-7.0923872945272137E-5"/>
    <n v="6481933649.7282095"/>
    <m/>
    <m/>
    <n v="15309776.012079518"/>
    <m/>
    <m/>
    <n v="9.9933023417708569"/>
    <m/>
    <m/>
    <n v="333.09345424748267"/>
    <n v="333.08"/>
    <n v="4.0393441463670854E-5"/>
    <n v="12.142967768785589"/>
    <m/>
    <m/>
    <m/>
    <n v="42566.897719639514"/>
    <m/>
    <m/>
    <n v="1419"/>
    <n v="0.99792171804641483"/>
    <n v="162978.70000000001"/>
    <n v="845.04564554396745"/>
    <m/>
    <m/>
    <n v="689.72373056651611"/>
    <n v="0.49310046296959986"/>
    <m/>
    <m/>
    <n v="1173302579.81567"/>
    <m/>
    <m/>
    <m/>
    <n v="3.5679237082383914"/>
    <m/>
    <m/>
    <m/>
    <n v="3.5566595644707868"/>
    <m/>
    <m/>
    <m/>
    <m/>
    <m/>
    <n v="49987.334453178453"/>
    <m/>
  </r>
  <r>
    <x v="1413"/>
    <n v="27.72"/>
    <n v="28.18"/>
    <n v="77304.87"/>
    <n v="69183.98"/>
    <n v="186808.04"/>
    <n v="167208"/>
    <n v="1.6667944573445226E-6"/>
    <n v="49321.491340406719"/>
    <n v="49324.99"/>
    <n v="-7.0930771466581888E-5"/>
    <n v="6309266842.3344412"/>
    <m/>
    <m/>
    <n v="15003888.778553572"/>
    <m/>
    <m/>
    <n v="10.059292510236238"/>
    <m/>
    <m/>
    <n v="328.79431113566329"/>
    <n v="328.8"/>
    <n v="-1.7301898834309881E-5"/>
    <n v="12.298987159376077"/>
    <m/>
    <m/>
    <m/>
    <n v="41999.383379639869"/>
    <m/>
    <m/>
    <n v="1420"/>
    <n v="0.98367636621717525"/>
    <n v="160625.99"/>
    <n v="832.78179801038493"/>
    <m/>
    <m/>
    <n v="699.68036856977153"/>
    <n v="0.500171290430103"/>
    <m/>
    <m/>
    <n v="1142059192.3378537"/>
    <m/>
    <m/>
    <m/>
    <n v="3.6152011828222697"/>
    <m/>
    <m/>
    <m/>
    <n v="3.6038283468350225"/>
    <m/>
    <m/>
    <m/>
    <m/>
    <m/>
    <n v="49321.491340406719"/>
    <m/>
  </r>
  <r>
    <x v="1414"/>
    <n v="25.43"/>
    <n v="26.61"/>
    <n v="73959.91"/>
    <n v="66190.289999999994"/>
    <n v="184369.39"/>
    <n v="165024.93"/>
    <n v="1.6667944573445226E-6"/>
    <n v="47186.21367486463"/>
    <n v="47189.56"/>
    <n v="-7.0912403831835391E-5"/>
    <n v="5762993875.1769743"/>
    <m/>
    <m/>
    <n v="14029556.31920124"/>
    <m/>
    <m/>
    <n v="10.276467940770461"/>
    <m/>
    <m/>
    <n v="324.49421586800332"/>
    <n v="324.48"/>
    <n v="4.3811230286294744E-5"/>
    <n v="12.459122843112009"/>
    <m/>
    <m/>
    <m/>
    <n v="40180.608901460815"/>
    <m/>
    <m/>
    <n v="1421"/>
    <n v="0.95565576850807965"/>
    <n v="158487.26"/>
    <n v="821.62917497109413"/>
    <m/>
    <m/>
    <n v="708.99659064984223"/>
    <n v="0.50678301060882003"/>
    <m/>
    <m/>
    <n v="1043186960.0574319"/>
    <m/>
    <m/>
    <m/>
    <n v="3.7714604556810496"/>
    <m/>
    <m/>
    <m/>
    <n v="3.7596383727563039"/>
    <m/>
    <m/>
    <m/>
    <m/>
    <m/>
    <n v="47186.21367486463"/>
    <m/>
  </r>
  <r>
    <x v="1415"/>
    <n v="24.19"/>
    <n v="25.88"/>
    <n v="71661.77"/>
    <n v="64133.46"/>
    <n v="183371.67"/>
    <n v="164131.62"/>
    <n v="1.6667944573445226E-6"/>
    <n v="45718.89202952262"/>
    <n v="45722.13"/>
    <n v="-7.081845218881444E-5"/>
    <n v="5404594278.6669054"/>
    <m/>
    <m/>
    <n v="13375163.460533792"/>
    <m/>
    <m/>
    <n v="10.435664208819373"/>
    <m/>
    <m/>
    <n v="322.73033703078141"/>
    <n v="322.72000000000003"/>
    <n v="3.2030958048379077E-5"/>
    <n v="12.526123911938164"/>
    <m/>
    <m/>
    <m/>
    <n v="38930.659305286114"/>
    <m/>
    <m/>
    <n v="1422"/>
    <n v="0.93469860896445145"/>
    <n v="156690.79999999999"/>
    <n v="812.252545049334"/>
    <m/>
    <m/>
    <n v="717.03309790751609"/>
    <n v="0.51247883333208433"/>
    <m/>
    <m/>
    <n v="978320969.7408222"/>
    <m/>
    <m/>
    <m/>
    <n v="3.8884755786008536"/>
    <m/>
    <m/>
    <m/>
    <n v="3.8763303309955921"/>
    <m/>
    <m/>
    <m/>
    <m/>
    <m/>
    <n v="45718.89202952262"/>
    <m/>
  </r>
  <r>
    <x v="1416"/>
    <n v="23.15"/>
    <n v="24.41"/>
    <n v="67422.36"/>
    <n v="60339.09"/>
    <n v="179779.24"/>
    <n v="160915.29999999999"/>
    <n v="1.8057055335418681E-6"/>
    <n v="43011.079931635395"/>
    <n v="43014.12"/>
    <n v="-7.0676056248664132E-5"/>
    <n v="4764462775.7418098"/>
    <m/>
    <m/>
    <n v="12186945.961671492"/>
    <m/>
    <m/>
    <n v="10.742913187959703"/>
    <m/>
    <m/>
    <n v="316.38458984083906"/>
    <n v="316.36"/>
    <n v="7.7727401817773156E-5"/>
    <n v="12.770237701400852"/>
    <m/>
    <m/>
    <m/>
    <n v="36623.548238710828"/>
    <m/>
    <m/>
    <n v="1423"/>
    <n v="0.94838181073330596"/>
    <n v="152921.39000000001"/>
    <n v="792.52703119798502"/>
    <m/>
    <m/>
    <n v="734.28230289966348"/>
    <n v="0.52465797528361935"/>
    <m/>
    <m/>
    <n v="862471679.84722447"/>
    <m/>
    <m/>
    <m/>
    <n v="4.1179565728729042"/>
    <m/>
    <m/>
    <m/>
    <n v="4.1052331921594147"/>
    <m/>
    <m/>
    <m/>
    <m/>
    <m/>
    <n v="43011.079931635395"/>
    <m/>
  </r>
  <r>
    <x v="1417"/>
    <n v="22.84"/>
    <n v="24.71"/>
    <n v="67808.070000000007"/>
    <n v="60684.17"/>
    <n v="181254.62"/>
    <n v="162235.57999999999"/>
    <n v="1.8057055335418681E-6"/>
    <n v="43256.083058548946"/>
    <n v="43259.14"/>
    <n v="-7.0665793426627488E-5"/>
    <n v="4818749676.7879524"/>
    <m/>
    <m/>
    <n v="12291077.696655402"/>
    <m/>
    <m/>
    <n v="10.711709511586193"/>
    <m/>
    <m/>
    <n v="318.97326021413772"/>
    <n v="318.95999999999998"/>
    <n v="4.1573282347995288E-5"/>
    <n v="12.665014706318045"/>
    <m/>
    <m/>
    <m/>
    <n v="36831.714579166961"/>
    <m/>
    <m/>
    <n v="1424"/>
    <n v="0.92432213678672603"/>
    <n v="154231.45000000001"/>
    <n v="799.25410694394975"/>
    <m/>
    <m/>
    <n v="727.99179067153943"/>
    <n v="0.52011398198550085"/>
    <m/>
    <m/>
    <n v="872307255.64850545"/>
    <m/>
    <m/>
    <m/>
    <n v="4.0942152300788388"/>
    <m/>
    <m/>
    <m/>
    <n v="4.0816117143109398"/>
    <m/>
    <m/>
    <m/>
    <m/>
    <m/>
    <n v="43256.083058548946"/>
    <m/>
  </r>
  <r>
    <x v="1418"/>
    <n v="23"/>
    <n v="24.97"/>
    <n v="68014.09"/>
    <n v="60868.43"/>
    <n v="183362.24"/>
    <n v="164121.75"/>
    <n v="1.8057055335418681E-6"/>
    <n v="43386.449270556855"/>
    <n v="43389.52"/>
    <n v="-7.0771224091492613E-5"/>
    <n v="4847802352.6382055"/>
    <m/>
    <m/>
    <n v="12346642.130658068"/>
    <m/>
    <m/>
    <n v="10.694963626168633"/>
    <m/>
    <m/>
    <n v="322.6743977930692"/>
    <n v="322.68"/>
    <n v="-1.7361494145329281E-5"/>
    <n v="12.517329368028602"/>
    <m/>
    <m/>
    <m/>
    <n v="36942.261501195848"/>
    <m/>
    <m/>
    <n v="1425"/>
    <n v="0.92110532639167009"/>
    <n v="155939.20000000001"/>
    <n v="808.04086492078591"/>
    <m/>
    <m/>
    <n v="719.93099645272537"/>
    <n v="0.51430618678898776"/>
    <m/>
    <m/>
    <n v="877574988.43393445"/>
    <m/>
    <m/>
    <m/>
    <n v="4.0815935398677228"/>
    <m/>
    <m/>
    <m/>
    <n v="4.0690752460648314"/>
    <m/>
    <m/>
    <m/>
    <m/>
    <m/>
    <n v="43386.449270556855"/>
    <m/>
  </r>
  <r>
    <x v="1419"/>
    <n v="24.24"/>
    <n v="26.07"/>
    <n v="71052.27"/>
    <n v="63587.3"/>
    <n v="186490.33"/>
    <n v="166921.31"/>
    <n v="1.8057055335418681E-6"/>
    <n v="45323.410789856192"/>
    <n v="45326.61"/>
    <n v="-7.0581279822290455E-5"/>
    <n v="5280656270.1144075"/>
    <m/>
    <m/>
    <n v="13173447.590830822"/>
    <m/>
    <m/>
    <n v="10.455629726017287"/>
    <m/>
    <m/>
    <n v="328.17109798718309"/>
    <n v="328.16"/>
    <n v="3.3818829787479743E-5"/>
    <n v="12.303378105679689"/>
    <m/>
    <m/>
    <m/>
    <n v="38591.052286870239"/>
    <m/>
    <m/>
    <n v="1426"/>
    <n v="0.9298043728423474"/>
    <n v="159011.32999999999"/>
    <n v="823.89559538506501"/>
    <m/>
    <m/>
    <n v="705.7477659876962"/>
    <n v="0.50412614061513694"/>
    <m/>
    <m/>
    <n v="955941782.85053933"/>
    <m/>
    <m/>
    <m/>
    <n v="3.8990953786186213"/>
    <m/>
    <m/>
    <m/>
    <n v="3.8871811037537656"/>
    <m/>
    <m/>
    <m/>
    <m/>
    <m/>
    <n v="45323.410789856192"/>
    <m/>
  </r>
  <r>
    <x v="1420"/>
    <n v="23.36"/>
    <n v="25.6"/>
    <n v="69899.240000000005"/>
    <n v="62555.3"/>
    <n v="185664.31"/>
    <n v="166181.67000000001"/>
    <n v="1.8057055335418681E-6"/>
    <n v="44586.81924645917"/>
    <n v="44589.97"/>
    <n v="-7.0660588935789193E-5"/>
    <n v="5109028061.2170048"/>
    <m/>
    <m/>
    <n v="12852313.688314151"/>
    <m/>
    <m/>
    <n v="10.539998875224683"/>
    <m/>
    <m/>
    <n v="326.70956605417956"/>
    <n v="326.68"/>
    <n v="9.0504635054333704E-5"/>
    <n v="12.357460476513921"/>
    <m/>
    <m/>
    <m/>
    <n v="37963.409144972065"/>
    <m/>
    <m/>
    <n v="1427"/>
    <n v="0.91249999999999998"/>
    <n v="157852.43"/>
    <n v="817.8270498244724"/>
    <m/>
    <m/>
    <n v="710.89136855993513"/>
    <n v="0.50775215585576805"/>
    <m/>
    <m/>
    <n v="924881402.12993503"/>
    <m/>
    <m/>
    <m/>
    <n v="3.9621918059843972"/>
    <m/>
    <m/>
    <m/>
    <n v="3.9501297427665123"/>
    <m/>
    <m/>
    <m/>
    <m/>
    <m/>
    <n v="44586.81924645917"/>
    <m/>
  </r>
  <r>
    <x v="1421"/>
    <n v="22.89"/>
    <n v="25.15"/>
    <n v="68688.83"/>
    <n v="61471.72"/>
    <n v="184234.48"/>
    <n v="164900.98000000001"/>
    <n v="1.8057055335418681E-6"/>
    <n v="43811.526712344996"/>
    <n v="43814.62"/>
    <n v="-7.0599440438079419E-5"/>
    <n v="4931389248.5706186"/>
    <m/>
    <m/>
    <n v="12517107.404105384"/>
    <m/>
    <m/>
    <n v="10.629843848707539"/>
    <m/>
    <m/>
    <n v="324.16980999355326"/>
    <n v="324.16000000000003"/>
    <n v="3.0262813281112244E-5"/>
    <n v="12.451379827331317"/>
    <m/>
    <m/>
    <m/>
    <n v="37301.906867119906"/>
    <m/>
    <m/>
    <n v="1428"/>
    <n v="0.91013916500994041"/>
    <n v="156644.09"/>
    <n v="811.37659732509678"/>
    <m/>
    <m/>
    <n v="716.33315033222539"/>
    <n v="0.51149344523545182"/>
    <m/>
    <m/>
    <n v="892749637.38015437"/>
    <m/>
    <m/>
    <m/>
    <n v="4.0302615234541568"/>
    <m/>
    <m/>
    <m/>
    <n v="4.0181295962093664"/>
    <m/>
    <m/>
    <m/>
    <m/>
    <m/>
    <n v="43811.526712344996"/>
    <m/>
  </r>
  <r>
    <x v="1422"/>
    <n v="22.41"/>
    <n v="25.04"/>
    <n v="68316.34"/>
    <n v="61138.26"/>
    <n v="185005.69"/>
    <n v="165590.96"/>
    <n v="1.8057055335418681E-6"/>
    <n v="43572.880390412458"/>
    <n v="43575.96"/>
    <n v="-7.0672214393940891E-5"/>
    <n v="4877675839.663064"/>
    <m/>
    <m/>
    <n v="12414838.420655968"/>
    <m/>
    <m/>
    <n v="10.658193387550172"/>
    <m/>
    <m/>
    <n v="325.51885517498823"/>
    <n v="325.52"/>
    <n v="-3.5169114394051348E-6"/>
    <n v="12.3988444501442"/>
    <m/>
    <m/>
    <m/>
    <n v="37098.265157760878"/>
    <m/>
    <m/>
    <n v="1429"/>
    <n v="0.89496805111821087"/>
    <n v="157340.32"/>
    <n v="814.91925622654367"/>
    <m/>
    <m/>
    <n v="713.14929175667487"/>
    <n v="0.50917175859973585"/>
    <m/>
    <m/>
    <n v="883034245.22081912"/>
    <m/>
    <m/>
    <m/>
    <n v="4.0519353843314656"/>
    <m/>
    <m/>
    <m/>
    <n v="4.039784248185228"/>
    <m/>
    <m/>
    <m/>
    <m/>
    <m/>
    <n v="43572.880390412458"/>
    <m/>
  </r>
  <r>
    <x v="1423"/>
    <n v="21.63"/>
    <n v="24.72"/>
    <n v="65756.28"/>
    <n v="58847.08"/>
    <n v="185227.85"/>
    <n v="165789.51"/>
    <n v="1.8057055335418681E-6"/>
    <n v="41939.024540962288"/>
    <n v="41941.99"/>
    <n v="-7.0703823011553091E-5"/>
    <n v="4511894429.1235428"/>
    <m/>
    <m/>
    <n v="11716567.249539927"/>
    <m/>
    <m/>
    <n v="10.857412515791916"/>
    <m/>
    <m/>
    <n v="325.90180046803084"/>
    <n v="325.88"/>
    <n v="6.689722606734172E-5"/>
    <n v="12.383542077806549"/>
    <m/>
    <m/>
    <m/>
    <n v="35706.748325711589"/>
    <m/>
    <m/>
    <n v="1430"/>
    <n v="0.875"/>
    <n v="157198.32"/>
    <n v="814.12021647220672"/>
    <m/>
    <m/>
    <n v="713.79291062963409"/>
    <n v="0.50958297702722366"/>
    <m/>
    <m/>
    <n v="816822617.01355517"/>
    <m/>
    <m/>
    <m/>
    <n v="4.2035874413627141"/>
    <m/>
    <m/>
    <m/>
    <n v="4.1910292812269487"/>
    <m/>
    <m/>
    <m/>
    <m/>
    <m/>
    <n v="41939.024540962288"/>
    <m/>
  </r>
  <r>
    <x v="1424"/>
    <n v="22.63"/>
    <n v="25.11"/>
    <n v="66574.740000000005"/>
    <n v="59579.43"/>
    <n v="186996.98"/>
    <n v="167372.69"/>
    <n v="1.8057055335418681E-6"/>
    <n v="42459.998859756211"/>
    <n v="42463"/>
    <n v="-7.06765947716681E-5"/>
    <n v="4623994499.4615202"/>
    <m/>
    <m/>
    <n v="11934883.49528617"/>
    <m/>
    <m/>
    <n v="10.789364682214412"/>
    <m/>
    <m/>
    <n v="329.00649910454212"/>
    <n v="329"/>
    <n v="1.9754117149384243E-5"/>
    <n v="12.264855953815212"/>
    <m/>
    <m/>
    <m/>
    <n v="36149.857239456695"/>
    <m/>
    <m/>
    <n v="1431"/>
    <n v="0.90123456790123457"/>
    <n v="159178.34"/>
    <n v="824.31024659467334"/>
    <m/>
    <m/>
    <n v="704.80220233895466"/>
    <n v="0.50311673482584374"/>
    <m/>
    <m/>
    <n v="837125067.99241948"/>
    <m/>
    <m/>
    <m/>
    <n v="4.1510805851286179"/>
    <m/>
    <m/>
    <m/>
    <n v="4.1387264499079848"/>
    <m/>
    <m/>
    <m/>
    <m/>
    <m/>
    <n v="42459.998859756211"/>
    <m/>
  </r>
  <r>
    <x v="1425"/>
    <n v="22.19"/>
    <n v="24.66"/>
    <n v="65311.85"/>
    <n v="58449.13"/>
    <n v="186898.07"/>
    <n v="167283.85999999999"/>
    <n v="1.8057055335418681E-6"/>
    <n v="41653.537925528239"/>
    <n v="41656.480000000003"/>
    <n v="-7.062705422455906E-5"/>
    <n v="4448354941.8760777"/>
    <m/>
    <m/>
    <n v="11594862.140011068"/>
    <m/>
    <m/>
    <n v="10.891216523172416"/>
    <m/>
    <m/>
    <n v="328.8244566212602"/>
    <n v="328.8"/>
    <n v="7.4381451521166042E-5"/>
    <n v="12.270933588287225"/>
    <m/>
    <m/>
    <m/>
    <n v="35462.810536767334"/>
    <m/>
    <m/>
    <n v="1432"/>
    <n v="0.89983779399837793"/>
    <n v="158386.51999999999"/>
    <n v="820.1457370160889"/>
    <m/>
    <m/>
    <n v="708.30818487311114"/>
    <n v="0.50557151907962516"/>
    <m/>
    <m/>
    <n v="805335205.43303728"/>
    <m/>
    <m/>
    <m/>
    <n v="4.2296350272842567"/>
    <m/>
    <m/>
    <m/>
    <n v="4.2170951586361607"/>
    <m/>
    <m/>
    <m/>
    <m/>
    <m/>
    <n v="41653.537925528239"/>
    <m/>
  </r>
  <r>
    <x v="1426"/>
    <n v="21.16"/>
    <n v="24.11"/>
    <n v="62048.01"/>
    <n v="55527.92"/>
    <n v="184178.65"/>
    <n v="164848.93"/>
    <n v="1.1111679050213041E-6"/>
    <n v="39569.084063662485"/>
    <n v="39571.879999999997"/>
    <n v="-7.0654624887978024E-5"/>
    <n v="4003179581.9852262"/>
    <m/>
    <m/>
    <n v="10724534.112275595"/>
    <m/>
    <m/>
    <n v="11.16186693241211"/>
    <m/>
    <m/>
    <n v="324.01626421938556"/>
    <n v="324"/>
    <n v="5.0198207980134413E-5"/>
    <n v="12.448205507067616"/>
    <m/>
    <m/>
    <m/>
    <n v="33686.902567726524"/>
    <m/>
    <m/>
    <n v="1433"/>
    <n v="0.87764413106594774"/>
    <n v="155474.45000000001"/>
    <n v="804.87809526872024"/>
    <m/>
    <m/>
    <n v="721.33102934196756"/>
    <n v="0.51472047284672506"/>
    <m/>
    <m/>
    <n v="724762758.95371306"/>
    <m/>
    <m/>
    <m/>
    <n v="4.4404060783490849"/>
    <m/>
    <m/>
    <m/>
    <n v="4.4273926739803144"/>
    <m/>
    <m/>
    <m/>
    <m/>
    <m/>
    <n v="39569.084063662485"/>
    <m/>
  </r>
  <r>
    <x v="1427"/>
    <n v="20.47"/>
    <n v="23.74"/>
    <n v="61542.95"/>
    <n v="55075.87"/>
    <n v="183624.31"/>
    <n v="164352.59"/>
    <n v="1.1111679050213041E-6"/>
    <n v="39246.041626013102"/>
    <n v="39248.82"/>
    <n v="-7.0788726562964754E-5"/>
    <n v="3937826571.8713765"/>
    <m/>
    <m/>
    <n v="10593215.285317698"/>
    <m/>
    <m/>
    <n v="11.206794399254663"/>
    <m/>
    <m/>
    <n v="323.03316476086496"/>
    <n v="323.04000000000002"/>
    <n v="-2.1159110744961573E-5"/>
    <n v="12.485237608275312"/>
    <m/>
    <m/>
    <m/>
    <n v="33411.494257169019"/>
    <m/>
    <m/>
    <n v="1434"/>
    <n v="0.86225779275484415"/>
    <n v="155161.01999999999"/>
    <n v="803.1927746834715"/>
    <m/>
    <m/>
    <n v="722.78520258089304"/>
    <n v="0.51570923678548874"/>
    <m/>
    <m/>
    <n v="712938218.86826503"/>
    <m/>
    <m/>
    <m/>
    <n v="4.4763467034958344"/>
    <m/>
    <m/>
    <m/>
    <n v="4.4632757283920652"/>
    <m/>
    <m/>
    <m/>
    <m/>
    <m/>
    <n v="39246.041626013102"/>
    <m/>
  </r>
  <r>
    <x v="1428"/>
    <n v="20.48"/>
    <n v="23.66"/>
    <n v="60698.27"/>
    <n v="54319.89"/>
    <n v="183040.84"/>
    <n v="163830.17000000001"/>
    <n v="1.1111679050213041E-6"/>
    <n v="38706.443960440825"/>
    <n v="38709.18"/>
    <n v="-7.0681930208205124E-5"/>
    <n v="3829555256.8039551"/>
    <m/>
    <m/>
    <n v="10374759.465258829"/>
    <m/>
    <m/>
    <n v="11.283197419622157"/>
    <m/>
    <m/>
    <n v="321.99886860334561"/>
    <n v="322"/>
    <n v="-3.5136542061442455E-6"/>
    <n v="12.524474524086727"/>
    <m/>
    <m/>
    <m/>
    <n v="32951.733961453123"/>
    <m/>
    <m/>
    <n v="1435"/>
    <n v="0.8655959425190195"/>
    <n v="154527.04000000001"/>
    <n v="799.84851124227657"/>
    <m/>
    <m/>
    <n v="725.73846598901082"/>
    <n v="0.51776731222038685"/>
    <m/>
    <m/>
    <n v="693343050.52044618"/>
    <m/>
    <m/>
    <m/>
    <n v="4.5375783888916725"/>
    <m/>
    <m/>
    <m/>
    <n v="4.524377030198715"/>
    <m/>
    <m/>
    <m/>
    <m/>
    <m/>
    <n v="38706.443960440825"/>
    <m/>
  </r>
  <r>
    <x v="1429"/>
    <n v="24.74"/>
    <n v="26.04"/>
    <n v="64814.47"/>
    <n v="58003.42"/>
    <n v="189151.95"/>
    <n v="169299.53"/>
    <n v="1.1111679050213041E-6"/>
    <n v="41329.271962017148"/>
    <n v="41332.19"/>
    <n v="-7.059964601086044E-5"/>
    <n v="4348549877.2833128"/>
    <m/>
    <m/>
    <n v="11429285.933080794"/>
    <m/>
    <m/>
    <n v="10.899644891865593"/>
    <m/>
    <m/>
    <n v="332.73308669859506"/>
    <n v="332.72"/>
    <n v="3.9332467525410308E-5"/>
    <n v="12.105484750101105"/>
    <m/>
    <m/>
    <m/>
    <n v="35183.797150949002"/>
    <m/>
    <m/>
    <n v="1436"/>
    <n v="0.95007680491551461"/>
    <n v="160579.62"/>
    <n v="831.04751842061648"/>
    <m/>
    <m/>
    <n v="697.31243696214426"/>
    <n v="0.49739287103884577"/>
    <m/>
    <m/>
    <n v="787323677.2635473"/>
    <m/>
    <m/>
    <m/>
    <n v="4.2294829835647176"/>
    <m/>
    <m/>
    <m/>
    <n v="4.217268233242323"/>
    <m/>
    <m/>
    <m/>
    <m/>
    <m/>
    <n v="41329.271962017148"/>
    <m/>
  </r>
  <r>
    <x v="1430"/>
    <n v="24.51"/>
    <n v="26.24"/>
    <n v="64895.93"/>
    <n v="58076.13"/>
    <n v="189677.92"/>
    <n v="169769.73"/>
    <n v="1.6667944573445226E-6"/>
    <n v="41378.188349256932"/>
    <n v="41381.11"/>
    <n v="-7.0603488960707672E-5"/>
    <n v="4358882708.9766932"/>
    <m/>
    <m/>
    <n v="11449619.062388781"/>
    <m/>
    <m/>
    <n v="10.891336106758901"/>
    <m/>
    <m/>
    <n v="333.63390236235404"/>
    <n v="333.64"/>
    <n v="-1.8276098926794937E-5"/>
    <n v="12.070584799932526"/>
    <m/>
    <m/>
    <m/>
    <n v="35224.217149067255"/>
    <m/>
    <m/>
    <n v="1437"/>
    <n v="0.93407012195121963"/>
    <n v="160542.37"/>
    <n v="830.6601288586827"/>
    <m/>
    <m/>
    <n v="697.47419402868138"/>
    <n v="0.49736678257613165"/>
    <m/>
    <m/>
    <n v="789217779.32257187"/>
    <m/>
    <m/>
    <m/>
    <n v="4.223590928258095"/>
    <m/>
    <m/>
    <m/>
    <n v="4.2115283903017646"/>
    <m/>
    <m/>
    <m/>
    <m/>
    <m/>
    <n v="41378.188349256932"/>
    <m/>
  </r>
  <r>
    <x v="1431"/>
    <n v="21.92"/>
    <n v="24.94"/>
    <n v="62426.95"/>
    <n v="55866.52"/>
    <n v="185732.09"/>
    <n v="166237.76000000001"/>
    <n v="1.6667944573445226E-6"/>
    <n v="39802.975466225267"/>
    <n v="39805.79"/>
    <n v="-7.0706642795737018E-5"/>
    <n v="4027024428.222086"/>
    <m/>
    <m/>
    <n v="10795823.462855689"/>
    <m/>
    <m/>
    <n v="11.098024551189777"/>
    <m/>
    <m/>
    <n v="326.68542029619147"/>
    <n v="326.68"/>
    <n v="1.6592066216070123E-5"/>
    <n v="12.32127177566173"/>
    <m/>
    <m/>
    <m/>
    <n v="33882.867583207786"/>
    <m/>
    <m/>
    <n v="1438"/>
    <n v="0.87890938251804329"/>
    <n v="157168.88"/>
    <n v="813.14190252075298"/>
    <m/>
    <m/>
    <n v="712.13027652462188"/>
    <n v="0.50776985324502966"/>
    <m/>
    <m/>
    <n v="729138810.04203939"/>
    <m/>
    <m/>
    <m/>
    <n v="4.3840807823505372"/>
    <m/>
    <m/>
    <m/>
    <n v="4.3716090946558515"/>
    <m/>
    <m/>
    <m/>
    <m/>
    <m/>
    <n v="39802.975466225267"/>
    <m/>
  </r>
  <r>
    <x v="1432"/>
    <n v="21.12"/>
    <n v="24.8"/>
    <n v="61772.32"/>
    <n v="55280.59"/>
    <n v="186397.9"/>
    <n v="166833.41"/>
    <n v="1.6667944573445226E-6"/>
    <n v="39384.627713655929"/>
    <n v="39387.410000000003"/>
    <n v="-7.0638976872872128E-5"/>
    <n v="3942381630.802002"/>
    <m/>
    <m/>
    <n v="10625624.925239407"/>
    <m/>
    <m/>
    <n v="11.155718462054494"/>
    <m/>
    <m/>
    <n v="327.84852366650432"/>
    <n v="327.84"/>
    <n v="2.5999470791626678E-5"/>
    <n v="12.2766895467349"/>
    <m/>
    <m/>
    <m/>
    <n v="33526.333955000686"/>
    <m/>
    <m/>
    <n v="1439"/>
    <n v="0.85161290322580652"/>
    <n v="157801.60000000001"/>
    <n v="816.35164748326588"/>
    <m/>
    <m/>
    <n v="709.26342992901937"/>
    <n v="0.5056777671925613"/>
    <m/>
    <m/>
    <n v="713820288.19241619"/>
    <m/>
    <m/>
    <m/>
    <n v="4.4298548420813644"/>
    <m/>
    <m/>
    <m/>
    <n v="4.4173026600472802"/>
    <m/>
    <m/>
    <m/>
    <m/>
    <m/>
    <n v="39384.627713655929"/>
    <m/>
  </r>
  <r>
    <x v="1433"/>
    <n v="22.46"/>
    <n v="25.51"/>
    <n v="63085.18"/>
    <n v="56455.38"/>
    <n v="186293.13"/>
    <n v="166739.35999999999"/>
    <n v="1.6667944573445226E-6"/>
    <n v="40220.696672637045"/>
    <n v="40223.54"/>
    <n v="-7.0688143384622926E-5"/>
    <n v="4109764957.1646218"/>
    <m/>
    <m/>
    <n v="10963969.57042562"/>
    <m/>
    <m/>
    <n v="11.03668219629696"/>
    <m/>
    <m/>
    <n v="327.65625788201271"/>
    <n v="327.64"/>
    <n v="4.9621175719494204E-5"/>
    <n v="12.283176507589662"/>
    <m/>
    <m/>
    <m/>
    <n v="34237.621793271763"/>
    <m/>
    <m/>
    <n v="1440"/>
    <n v="0.88043904351234803"/>
    <n v="157727.20000000001"/>
    <n v="815.90304307935753"/>
    <m/>
    <m/>
    <n v="709.59783210990179"/>
    <n v="0.50586822510808926"/>
    <m/>
    <m/>
    <n v="744134573.7759167"/>
    <m/>
    <m/>
    <m/>
    <n v="4.3355122819325018"/>
    <m/>
    <m/>
    <m/>
    <n v="4.3232760873571259"/>
    <m/>
    <m/>
    <m/>
    <m/>
    <m/>
    <n v="40220.696672637045"/>
    <m/>
  </r>
  <r>
    <x v="1434"/>
    <n v="21.25"/>
    <n v="24.76"/>
    <n v="61676.52"/>
    <n v="55194.66"/>
    <n v="186024.91"/>
    <n v="166499.01"/>
    <n v="1.6667944573445226E-6"/>
    <n v="39321.630137387343"/>
    <n v="39324.400000000001"/>
    <n v="-7.043623329683335E-5"/>
    <n v="3926041521.8362274"/>
    <m/>
    <m/>
    <n v="10596353.525889589"/>
    <m/>
    <m/>
    <n v="11.159409239439716"/>
    <m/>
    <m/>
    <n v="327.17652900609403"/>
    <n v="327.16000000000003"/>
    <n v="5.0522698661126242E-5"/>
    <n v="12.300447892750025"/>
    <m/>
    <m/>
    <m/>
    <n v="33471.885380201478"/>
    <m/>
    <m/>
    <n v="1441"/>
    <n v="0.85823909531502418"/>
    <n v="157504.09"/>
    <n v="814.68530562239459"/>
    <m/>
    <m/>
    <n v="710.60158017822516"/>
    <n v="0.50653576998208227"/>
    <m/>
    <m/>
    <n v="710875686.06296694"/>
    <m/>
    <m/>
    <m/>
    <n v="4.4321233143834258"/>
    <m/>
    <m/>
    <m/>
    <n v="4.4196642015177545"/>
    <m/>
    <m/>
    <m/>
    <m/>
    <m/>
    <n v="39321.630137387343"/>
    <m/>
  </r>
  <r>
    <x v="1435"/>
    <n v="22.1"/>
    <n v="25.3"/>
    <n v="61428.55"/>
    <n v="54972.480000000003"/>
    <n v="185844.88"/>
    <n v="166337.04999999999"/>
    <n v="1.3889776309117252E-6"/>
    <n v="39160.673039700785"/>
    <n v="39163.440000000002"/>
    <n v="-7.0651615364125675E-5"/>
    <n v="3893921930.9140897"/>
    <m/>
    <m/>
    <n v="10531307.108316222"/>
    <m/>
    <m/>
    <n v="11.180353346546331"/>
    <m/>
    <m/>
    <n v="326.8359867509489"/>
    <n v="326.83999999999997"/>
    <n v="-1.227894092237225E-5"/>
    <n v="12.311098192135711"/>
    <m/>
    <m/>
    <m/>
    <n v="33333.661226552889"/>
    <m/>
    <m/>
    <n v="1442"/>
    <n v="0.87351778656126489"/>
    <n v="157362.84"/>
    <n v="813.76404291025415"/>
    <m/>
    <m/>
    <n v="711.23884917359021"/>
    <n v="0.50684586636449835"/>
    <m/>
    <m/>
    <n v="705081297.5161736"/>
    <m/>
    <m/>
    <m/>
    <n v="4.4493425897689525"/>
    <m/>
    <m/>
    <m/>
    <n v="4.436984901433493"/>
    <m/>
    <m/>
    <m/>
    <m/>
    <m/>
    <n v="39160.673039700785"/>
    <m/>
  </r>
  <r>
    <x v="1436"/>
    <n v="23.69"/>
    <n v="26.13"/>
    <n v="63049.78"/>
    <n v="56423.25"/>
    <n v="189580.95"/>
    <n v="169680.72"/>
    <n v="1.3889776309117252E-6"/>
    <n v="40193.226358755725"/>
    <n v="40196.07"/>
    <n v="-7.0744260428301509E-5"/>
    <n v="4099270059.4270635"/>
    <m/>
    <m/>
    <n v="10947833.252045108"/>
    <m/>
    <m/>
    <n v="11.032325136576997"/>
    <m/>
    <m/>
    <n v="333.39829437963675"/>
    <n v="333.4"/>
    <n v="-5.1158379220650474E-6"/>
    <n v="12.063193830112651"/>
    <m/>
    <m/>
    <m/>
    <n v="34212.171742582672"/>
    <m/>
    <m/>
    <n v="1443"/>
    <n v="0.90662074244163804"/>
    <n v="160328.01999999999"/>
    <n v="829.03301966104414"/>
    <m/>
    <m/>
    <n v="697.8370116699424"/>
    <n v="0.49724825457406208"/>
    <m/>
    <m/>
    <n v="742271660.50198758"/>
    <m/>
    <m/>
    <m/>
    <n v="4.3317189345427334"/>
    <m/>
    <m/>
    <m/>
    <n v="4.3197353601977708"/>
    <m/>
    <m/>
    <m/>
    <m/>
    <m/>
    <n v="40193.226358755725"/>
    <m/>
  </r>
  <r>
    <x v="1437"/>
    <n v="22.66"/>
    <n v="25.8"/>
    <n v="62579.44"/>
    <n v="56002.27"/>
    <n v="189166.8"/>
    <n v="169309.8"/>
    <n v="1.3889776309117252E-6"/>
    <n v="39892.419388186529"/>
    <n v="39895.24"/>
    <n v="-7.0700459841033236E-5"/>
    <n v="4037922925.2208323"/>
    <m/>
    <m/>
    <n v="10824943.99350768"/>
    <m/>
    <m/>
    <n v="11.072981242908298"/>
    <m/>
    <m/>
    <n v="332.66185581150177"/>
    <n v="332.64"/>
    <n v="6.5704099031282936E-5"/>
    <n v="12.089133469687576"/>
    <m/>
    <m/>
    <m/>
    <n v="33955.727102446057"/>
    <m/>
    <m/>
    <n v="1444"/>
    <n v="0.87829457364341079"/>
    <n v="159971.44"/>
    <n v="827.12460727110897"/>
    <m/>
    <m/>
    <n v="699.38904681402562"/>
    <n v="0.49830692596193366"/>
    <m/>
    <m/>
    <n v="731170681.17176449"/>
    <m/>
    <m/>
    <m/>
    <n v="4.3638351036781646"/>
    <m/>
    <m/>
    <m/>
    <n v="4.3518104568435119"/>
    <m/>
    <m/>
    <m/>
    <m/>
    <m/>
    <n v="39892.419388186529"/>
    <m/>
  </r>
  <r>
    <x v="1438"/>
    <n v="22.32"/>
    <n v="25.34"/>
    <n v="61626.02"/>
    <n v="55148.98"/>
    <n v="188746.82"/>
    <n v="168933.67"/>
    <n v="1.3889776309117252E-6"/>
    <n v="39283.686307319964"/>
    <n v="39286.46"/>
    <n v="-7.0601746251397479E-5"/>
    <n v="3914702118.0115633"/>
    <m/>
    <m/>
    <n v="10577182.847036304"/>
    <m/>
    <m/>
    <n v="11.156834737723342"/>
    <m/>
    <m/>
    <n v="331.91520078311947"/>
    <n v="331.92"/>
    <n v="-1.4458956617668939E-5"/>
    <n v="12.11555877403177"/>
    <m/>
    <m/>
    <m/>
    <n v="33437.187917073614"/>
    <m/>
    <m/>
    <n v="1445"/>
    <n v="0.88082083662194166"/>
    <n v="159770.96"/>
    <n v="826.02353234568204"/>
    <m/>
    <m/>
    <n v="700.26553774331455"/>
    <n v="0.49888412004727078"/>
    <m/>
    <m/>
    <n v="708865530.37998092"/>
    <m/>
    <m/>
    <m/>
    <n v="4.4301192226452875"/>
    <m/>
    <m/>
    <m/>
    <n v="4.4179604305928208"/>
    <m/>
    <m/>
    <m/>
    <m/>
    <m/>
    <n v="39283.686307319964"/>
    <m/>
  </r>
  <r>
    <x v="1439"/>
    <n v="21.59"/>
    <n v="25.12"/>
    <n v="61270.400000000001"/>
    <n v="54830.66"/>
    <n v="188140.07"/>
    <n v="168390.37"/>
    <n v="1.3889776309117252E-6"/>
    <n v="39056.042951774427"/>
    <n v="39058.800000000003"/>
    <n v="-7.0587120586829144E-5"/>
    <n v="3869341235.921205"/>
    <m/>
    <m/>
    <n v="10485252.222247148"/>
    <m/>
    <m/>
    <n v="11.188527566002952"/>
    <m/>
    <m/>
    <n v="330.84015105589862"/>
    <n v="330.84"/>
    <n v="4.5658293634787128E-7"/>
    <n v="12.154090410771358"/>
    <m/>
    <m/>
    <m/>
    <n v="33243.029355711114"/>
    <m/>
    <m/>
    <n v="1446"/>
    <n v="0.85947452229299359"/>
    <n v="158835.89000000001"/>
    <n v="821.12505531081047"/>
    <m/>
    <m/>
    <n v="704.3638876335425"/>
    <n v="0.50175630375307845"/>
    <m/>
    <m/>
    <n v="700658772.41291165"/>
    <m/>
    <m/>
    <m/>
    <n v="4.4554823525404732"/>
    <m/>
    <m/>
    <m/>
    <n v="4.4433027298866188"/>
    <m/>
    <m/>
    <m/>
    <m/>
    <m/>
    <n v="39056.042951774427"/>
    <m/>
  </r>
  <r>
    <x v="1440"/>
    <n v="21.15"/>
    <n v="24.56"/>
    <n v="60054.57"/>
    <n v="53742.39"/>
    <n v="187475.53"/>
    <n v="167794.89"/>
    <n v="1.1111679050213041E-6"/>
    <n v="38278.227252819517"/>
    <n v="38280.94"/>
    <n v="-7.086417367196951E-5"/>
    <n v="3715253619.9508953"/>
    <m/>
    <m/>
    <n v="10172059.434667315"/>
    <m/>
    <m/>
    <n v="11.298029264442835"/>
    <m/>
    <m/>
    <n v="329.64745705358376"/>
    <n v="329.64"/>
    <n v="2.2621810410683452E-5"/>
    <n v="12.195758335024914"/>
    <m/>
    <m/>
    <m/>
    <n v="32579.819202116672"/>
    <m/>
    <m/>
    <n v="1447"/>
    <n v="0.86115635179153094"/>
    <n v="158287.13"/>
    <n v="818.09649506512187"/>
    <m/>
    <m/>
    <n v="706.79738504384306"/>
    <n v="0.50334664426724662"/>
    <m/>
    <m/>
    <n v="672777630.6183989"/>
    <m/>
    <m/>
    <m/>
    <n v="4.543279166357352"/>
    <m/>
    <m/>
    <m/>
    <n v="4.5310087682167648"/>
    <m/>
    <m/>
    <m/>
    <m/>
    <m/>
    <n v="38278.227252819517"/>
    <m/>
  </r>
  <r>
    <x v="1441"/>
    <n v="21.5"/>
    <n v="24.73"/>
    <n v="59411.64"/>
    <n v="53166.98"/>
    <n v="185573.32"/>
    <n v="166092.18"/>
    <n v="1.1111679050213041E-6"/>
    <n v="37867.506252451327"/>
    <n v="37870.19"/>
    <n v="-7.0867020964926475E-5"/>
    <n v="3635536216.1760082"/>
    <m/>
    <m/>
    <n v="10008356.568584606"/>
    <m/>
    <m/>
    <n v="11.357998770194529"/>
    <m/>
    <m/>
    <n v="326.29475110978575"/>
    <n v="326.27999999999997"/>
    <n v="4.520997237267288E-5"/>
    <n v="12.319073653680105"/>
    <m/>
    <m/>
    <m/>
    <n v="32229.869265945643"/>
    <m/>
    <m/>
    <n v="1448"/>
    <n v="0.86938940558026689"/>
    <n v="156293.72"/>
    <n v="807.73061386923882"/>
    <m/>
    <m/>
    <n v="715.69853180997791"/>
    <n v="0.50963729169835392"/>
    <m/>
    <m/>
    <n v="658348828.84101808"/>
    <m/>
    <m/>
    <m/>
    <n v="4.5917093600801602"/>
    <m/>
    <m/>
    <m/>
    <n v="4.5793571644709132"/>
    <m/>
    <m/>
    <m/>
    <m/>
    <m/>
    <n v="37867.506252451327"/>
    <m/>
  </r>
  <r>
    <x v="1442"/>
    <n v="20.54"/>
    <n v="24.25"/>
    <n v="56705.83"/>
    <n v="50745.51"/>
    <n v="183467.26"/>
    <n v="164207.01999999999"/>
    <n v="1.1111679050213041E-6"/>
    <n v="36142.008755344628"/>
    <n v="36144.57"/>
    <n v="-7.0861118430021186E-5"/>
    <n v="3304232267.3929563"/>
    <m/>
    <m/>
    <n v="9324302.1186224613"/>
    <m/>
    <m/>
    <n v="11.616121513699856"/>
    <m/>
    <m/>
    <n v="322.58378645761496"/>
    <n v="322.56"/>
    <n v="7.3742738141646669E-5"/>
    <n v="12.45844919544488"/>
    <m/>
    <m/>
    <m/>
    <n v="30760.899540213766"/>
    <m/>
    <m/>
    <n v="1449"/>
    <n v="0.84701030927835053"/>
    <n v="153902.19"/>
    <n v="795.30901106790634"/>
    <m/>
    <m/>
    <n v="726.64980041999956"/>
    <n v="0.5173864620248031"/>
    <m/>
    <m/>
    <n v="598360167.30901885"/>
    <m/>
    <m/>
    <m/>
    <n v="4.8006134259872812"/>
    <m/>
    <m/>
    <m/>
    <n v="4.7877504875784851"/>
    <m/>
    <m/>
    <m/>
    <m/>
    <m/>
    <n v="36142.008755344628"/>
    <m/>
  </r>
  <r>
    <x v="1443"/>
    <n v="22.57"/>
    <n v="24.78"/>
    <n v="57515.06"/>
    <n v="51469.63"/>
    <n v="185225.66"/>
    <n v="165780.64000000001"/>
    <n v="1.1111679050213041E-6"/>
    <n v="36656.885469017434"/>
    <n v="36659.480000000003"/>
    <n v="-7.0773807554491697E-5"/>
    <n v="3398382800.551971"/>
    <m/>
    <m/>
    <n v="9523562.7846025527"/>
    <m/>
    <m/>
    <n v="11.532721230074806"/>
    <m/>
    <m/>
    <n v="325.66757586461858"/>
    <n v="325.64"/>
    <n v="8.4682055701446046E-5"/>
    <n v="12.338615380900208"/>
    <m/>
    <m/>
    <m/>
    <n v="31198.758622514077"/>
    <m/>
    <m/>
    <n v="1450"/>
    <n v="0.91081517352703789"/>
    <n v="155187.10999999999"/>
    <n v="801.88637957128287"/>
    <m/>
    <m/>
    <n v="720.58304554434994"/>
    <n v="0.5130181980768761"/>
    <m/>
    <m/>
    <n v="615416192.52603257"/>
    <m/>
    <m/>
    <m/>
    <n v="4.7318900160276884"/>
    <m/>
    <m/>
    <m/>
    <n v="4.7192617165241781"/>
    <m/>
    <m/>
    <m/>
    <m/>
    <m/>
    <n v="36656.885469017434"/>
    <m/>
  </r>
  <r>
    <x v="1444"/>
    <n v="21.68"/>
    <n v="24.52"/>
    <n v="56698.78"/>
    <n v="50739.09"/>
    <n v="182797.97"/>
    <n v="163607.62"/>
    <n v="1.1111679050213041E-6"/>
    <n v="36135.753068531973"/>
    <n v="36138.31"/>
    <n v="-7.0754041016973801E-5"/>
    <n v="3301766545.6665058"/>
    <m/>
    <m/>
    <n v="9320488.0421491414"/>
    <m/>
    <m/>
    <n v="11.614041677944561"/>
    <m/>
    <m/>
    <n v="321.39132437697964"/>
    <n v="321.36"/>
    <n v="9.7474411811182549E-5"/>
    <n v="12.499899071178051"/>
    <m/>
    <m/>
    <m/>
    <n v="30754.863215614751"/>
    <m/>
    <m/>
    <n v="1451"/>
    <n v="0.88417618270799347"/>
    <n v="153078.42000000001"/>
    <n v="790.92854617968953"/>
    <m/>
    <m/>
    <n v="730.37436302109711"/>
    <n v="0.51993982219013724"/>
    <m/>
    <m/>
    <n v="597926084.24228776"/>
    <m/>
    <m/>
    <m/>
    <n v="4.7988291132830359"/>
    <m/>
    <m/>
    <m/>
    <n v="4.7860733829242372"/>
    <m/>
    <m/>
    <m/>
    <m/>
    <m/>
    <n v="36135.753068531973"/>
    <m/>
  </r>
  <r>
    <x v="1445"/>
    <n v="20.49"/>
    <n v="23.53"/>
    <n v="54756.58"/>
    <n v="49000.87"/>
    <n v="177384.54"/>
    <n v="158761.96"/>
    <n v="1.9446183847637855E-6"/>
    <n v="34895.380750737058"/>
    <n v="34897.85"/>
    <n v="-7.0756486801881735E-5"/>
    <n v="3075143541.2589874"/>
    <m/>
    <m/>
    <n v="8840642.2400857992"/>
    <m/>
    <m/>
    <n v="11.811376665337155"/>
    <m/>
    <m/>
    <n v="311.8507389690854"/>
    <n v="311.83999999999997"/>
    <n v="3.4437432931744283E-5"/>
    <n v="12.868762772244281"/>
    <m/>
    <m/>
    <m/>
    <n v="29698.156459011476"/>
    <m/>
    <m/>
    <n v="1452"/>
    <n v="0.87080322991925196"/>
    <n v="148562.59"/>
    <n v="767.41627553562546"/>
    <m/>
    <m/>
    <n v="751.92048598056829"/>
    <n v="0.53512589349765349"/>
    <m/>
    <m/>
    <n v="556902270.32391608"/>
    <m/>
    <m/>
    <m/>
    <n v="4.9625339653905494"/>
    <m/>
    <m/>
    <m/>
    <n v="4.9495019785538403"/>
    <m/>
    <m/>
    <m/>
    <m/>
    <m/>
    <n v="34895.380750737058"/>
    <m/>
  </r>
  <r>
    <x v="1446"/>
    <n v="19.54"/>
    <n v="22.76"/>
    <n v="53390.66"/>
    <n v="47778.43"/>
    <n v="174232.77"/>
    <n v="155940.76999999999"/>
    <n v="1.9446183847637855E-6"/>
    <n v="34024.074924446635"/>
    <n v="34026.49"/>
    <n v="-7.0976335007300051E-5"/>
    <n v="2921584013.8298879"/>
    <m/>
    <m/>
    <n v="8509530.0784282908"/>
    <m/>
    <m/>
    <n v="11.958167116575801"/>
    <m/>
    <m/>
    <n v="306.30230349060531"/>
    <n v="306.27999999999997"/>
    <n v="7.282059097990512E-5"/>
    <n v="13.096980917434568"/>
    <m/>
    <m/>
    <m/>
    <n v="28956.257683205422"/>
    <m/>
    <m/>
    <n v="1453"/>
    <n v="0.85852372583479775"/>
    <n v="145548.94"/>
    <n v="751.79023148175531"/>
    <m/>
    <m/>
    <n v="767.17348589511835"/>
    <n v="0.54592937464746871"/>
    <m/>
    <m/>
    <n v="529098010.28416759"/>
    <m/>
    <m/>
    <m/>
    <n v="5.0860989514955106"/>
    <m/>
    <m/>
    <m/>
    <n v="5.0728009837360721"/>
    <m/>
    <m/>
    <m/>
    <m/>
    <m/>
    <n v="34024.074924446635"/>
    <m/>
  </r>
  <r>
    <x v="1447"/>
    <n v="19.71"/>
    <n v="22.68"/>
    <n v="52930.63"/>
    <n v="47366.67"/>
    <n v="173135.72"/>
    <n v="154958.59"/>
    <n v="1.9446183847637855E-6"/>
    <n v="33730.090772031406"/>
    <n v="33732.49"/>
    <n v="-7.1125136881122764E-5"/>
    <n v="2871102708.5752182"/>
    <m/>
    <m/>
    <n v="8399242.8638312668"/>
    <m/>
    <m/>
    <n v="12.009152641697481"/>
    <m/>
    <m/>
    <n v="304.36626098888763"/>
    <n v="304.36"/>
    <n v="2.0570997790736456E-5"/>
    <n v="13.179009334115165"/>
    <m/>
    <m/>
    <m/>
    <n v="28705.708466766842"/>
    <m/>
    <m/>
    <n v="1454"/>
    <n v="0.86904761904761907"/>
    <n v="144815.07"/>
    <n v="747.94123643766841"/>
    <m/>
    <m/>
    <n v="771.04163915060644"/>
    <n v="0.54862998443476818"/>
    <m/>
    <m/>
    <n v="519960832.82242829"/>
    <m/>
    <m/>
    <m/>
    <n v="5.1296926083893046"/>
    <m/>
    <m/>
    <m/>
    <n v="5.1163396740982048"/>
    <m/>
    <m/>
    <m/>
    <m/>
    <m/>
    <n v="33730.090772031406"/>
    <m/>
  </r>
  <r>
    <x v="1448"/>
    <n v="19.47"/>
    <n v="22.41"/>
    <n v="52254.27"/>
    <n v="46761.32"/>
    <n v="171938.2"/>
    <n v="153886.49"/>
    <n v="1.9446183847637855E-6"/>
    <n v="33298.267813788028"/>
    <n v="33300.629999999997"/>
    <n v="-7.0935180864983849E-5"/>
    <n v="2797595811.9534349"/>
    <m/>
    <m/>
    <n v="8237950.708509868"/>
    <m/>
    <m/>
    <n v="12.085345280223786"/>
    <m/>
    <m/>
    <n v="302.25369444301009"/>
    <n v="302.24"/>
    <n v="4.5309829969752968E-5"/>
    <n v="13.269724915909878"/>
    <m/>
    <m/>
    <m/>
    <n v="28337.859079442555"/>
    <m/>
    <m/>
    <n v="1455"/>
    <n v="0.86880856760374825"/>
    <n v="143730.74"/>
    <n v="742.28292253293591"/>
    <m/>
    <m/>
    <n v="776.81495805022223"/>
    <n v="0.5526855578219404"/>
    <m/>
    <m/>
    <n v="506653472.94853771"/>
    <m/>
    <m/>
    <m/>
    <n v="5.1950085379294739"/>
    <m/>
    <m/>
    <m/>
    <n v="5.1815453461620118"/>
    <m/>
    <m/>
    <m/>
    <m/>
    <m/>
    <n v="33298.267813788028"/>
    <m/>
  </r>
  <r>
    <x v="1449"/>
    <n v="19.93"/>
    <n v="22.49"/>
    <n v="51793.99"/>
    <n v="46349.06"/>
    <n v="171089.03"/>
    <n v="153125.28"/>
    <n v="3.0559851109668301E-6"/>
    <n v="33001.742132537402"/>
    <n v="33004.080000000002"/>
    <n v="-7.0835710693994969E-5"/>
    <n v="2747803819.4831653"/>
    <m/>
    <m/>
    <n v="8127913.1332045104"/>
    <m/>
    <m/>
    <n v="12.136424279572683"/>
    <m/>
    <m/>
    <n v="300.73158763592818"/>
    <n v="300.72000000000003"/>
    <n v="3.8532973956284522E-5"/>
    <n v="13.333554713234752"/>
    <m/>
    <m/>
    <m/>
    <n v="28084.108164008252"/>
    <m/>
    <m/>
    <n v="1456"/>
    <n v="0.88617163183637182"/>
    <n v="143029.49"/>
    <n v="738.43070939413792"/>
    <m/>
    <m/>
    <n v="780.60497185890858"/>
    <n v="0.55517150467308674"/>
    <m/>
    <m/>
    <n v="497652807.95657057"/>
    <m/>
    <m/>
    <m/>
    <n v="5.2398327871919657"/>
    <m/>
    <m/>
    <m/>
    <n v="5.226494557271697"/>
    <m/>
    <m/>
    <m/>
    <m/>
    <m/>
    <n v="33001.742132537402"/>
    <m/>
  </r>
  <r>
    <x v="1450"/>
    <n v="20.010000000000002"/>
    <n v="22.63"/>
    <n v="52092.7"/>
    <n v="46616.23"/>
    <n v="170344.81"/>
    <n v="152458.73000000001"/>
    <n v="3.0559851109668301E-6"/>
    <n v="33191.262796923555"/>
    <n v="33193.620000000003"/>
    <n v="-7.1013739280312294E-5"/>
    <n v="2779365010.2795315"/>
    <m/>
    <m/>
    <n v="8197914.4897572799"/>
    <m/>
    <m/>
    <n v="12.100898217847543"/>
    <m/>
    <m/>
    <n v="299.41613459469545"/>
    <n v="299.39999999999998"/>
    <n v="5.3889761841841022E-5"/>
    <n v="13.39114091759305"/>
    <m/>
    <m/>
    <m/>
    <n v="28245.008659972489"/>
    <m/>
    <m/>
    <n v="1457"/>
    <n v="0.88422448077772875"/>
    <n v="142825.60000000001"/>
    <n v="737.32049277408862"/>
    <m/>
    <m/>
    <n v="781.71773222540571"/>
    <n v="0.55591020509055389"/>
    <m/>
    <m/>
    <n v="503373086.99931842"/>
    <m/>
    <m/>
    <m/>
    <n v="5.2093861659861913"/>
    <m/>
    <m/>
    <m/>
    <n v="5.1961911475116889"/>
    <m/>
    <m/>
    <m/>
    <m/>
    <m/>
    <n v="33191.262796923555"/>
    <m/>
  </r>
  <r>
    <x v="1451"/>
    <n v="19.96"/>
    <n v="22.66"/>
    <n v="52901.77"/>
    <n v="47340.1"/>
    <n v="172071.22"/>
    <n v="154003.4"/>
    <n v="3.0559851109668301E-6"/>
    <n v="33705.946053253123"/>
    <n v="33708.339999999997"/>
    <n v="-7.1019419730311562E-5"/>
    <n v="2865561754.6782603"/>
    <m/>
    <m/>
    <n v="8388581.0977277998"/>
    <m/>
    <m/>
    <n v="12.006402353631419"/>
    <m/>
    <m/>
    <n v="302.4432813912141"/>
    <n v="302.44"/>
    <n v="1.0849726273409743E-5"/>
    <n v="13.255015791759973"/>
    <m/>
    <m/>
    <m/>
    <n v="28682.605085803927"/>
    <m/>
    <m/>
    <n v="1458"/>
    <n v="0.88084730803177413"/>
    <n v="144672.70000000001"/>
    <n v="746.79761482622939"/>
    <m/>
    <m/>
    <n v="771.60812426161249"/>
    <n v="0.54866884977425401"/>
    <m/>
    <m/>
    <n v="518988636.44729626"/>
    <m/>
    <m/>
    <m/>
    <n v="5.1282544833329657"/>
    <m/>
    <m/>
    <m/>
    <n v="5.1153296515278859"/>
    <m/>
    <m/>
    <m/>
    <m/>
    <m/>
    <n v="33705.946053253123"/>
    <m/>
  </r>
  <r>
    <x v="1452"/>
    <n v="21.68"/>
    <n v="23.89"/>
    <n v="54338.32"/>
    <n v="48625.48"/>
    <n v="174889.45"/>
    <n v="156525.24"/>
    <n v="3.0559851109668301E-6"/>
    <n v="34620.388381225865"/>
    <n v="34622.839999999997"/>
    <n v="-7.0809291615958614E-5"/>
    <n v="3021046073.5541015"/>
    <m/>
    <m/>
    <n v="8729937.4583800379"/>
    <m/>
    <m/>
    <n v="11.842867845052288"/>
    <m/>
    <m/>
    <n v="307.38928561791096"/>
    <n v="307.36"/>
    <n v="9.5281161865301556E-5"/>
    <n v="13.037519571657359"/>
    <m/>
    <m/>
    <m/>
    <n v="29460.368978899449"/>
    <m/>
    <m/>
    <n v="1459"/>
    <n v="0.9074926747593135"/>
    <n v="146977.78"/>
    <n v="758.63715149944869"/>
    <m/>
    <m/>
    <n v="759.31403937156108"/>
    <n v="0.53987568944665398"/>
    <m/>
    <m/>
    <n v="547153391.60657656"/>
    <m/>
    <m/>
    <m/>
    <n v="4.9887795788170184"/>
    <m/>
    <m/>
    <m/>
    <n v="4.9762691953063083"/>
    <m/>
    <m/>
    <m/>
    <m/>
    <m/>
    <n v="34620.388381225865"/>
    <m/>
  </r>
  <r>
    <x v="1453"/>
    <n v="20.04"/>
    <n v="22.77"/>
    <n v="52332.65"/>
    <n v="46830.080000000002"/>
    <n v="171128.14"/>
    <n v="153156.98000000001"/>
    <n v="2.222449413613603E-6"/>
    <n v="33339.270779987601"/>
    <n v="33341.629999999997"/>
    <n v="-7.0758988459651562E-5"/>
    <n v="2797472703.9000983"/>
    <m/>
    <m/>
    <n v="8245322.3417548835"/>
    <m/>
    <m/>
    <n v="12.059324283895977"/>
    <m/>
    <m/>
    <n v="300.74899487431719"/>
    <n v="300.72000000000003"/>
    <n v="9.6418177431445429E-5"/>
    <n v="13.316221548729064"/>
    <m/>
    <m/>
    <m/>
    <n v="28368.646285799972"/>
    <m/>
    <m/>
    <n v="1460"/>
    <n v="0.88010540184453223"/>
    <n v="143546.66"/>
    <n v="740.69577512808132"/>
    <m/>
    <m/>
    <n v="777.03983157476728"/>
    <n v="0.55226934917935133"/>
    <m/>
    <m/>
    <n v="506679967.26167351"/>
    <m/>
    <m/>
    <m/>
    <n v="5.1720167650278102"/>
    <m/>
    <m/>
    <m/>
    <n v="5.1593078390913547"/>
    <m/>
    <m/>
    <m/>
    <m/>
    <m/>
    <n v="33339.270779987601"/>
    <m/>
  </r>
  <r>
    <x v="1454"/>
    <n v="19.350000000000001"/>
    <n v="22.39"/>
    <n v="51294.58"/>
    <n v="45901.05"/>
    <n v="169357.57"/>
    <n v="151572.01"/>
    <n v="2.222449413613603E-6"/>
    <n v="32677.156483655868"/>
    <n v="32679.47"/>
    <n v="-7.0794181917022136E-5"/>
    <n v="2686362926.996398"/>
    <m/>
    <m/>
    <n v="7999692.7690593554"/>
    <m/>
    <m/>
    <n v="12.178392081512335"/>
    <m/>
    <m/>
    <n v="297.63005077147204"/>
    <n v="297.60000000000002"/>
    <n v="1.0097705467737583E-4"/>
    <n v="13.453558926604078"/>
    <m/>
    <m/>
    <m/>
    <n v="27804.890618867361"/>
    <m/>
    <m/>
    <n v="1461"/>
    <n v="0.86422510049129075"/>
    <n v="141815.96"/>
    <n v="731.70828544861786"/>
    <m/>
    <m/>
    <n v="786.40837304070226"/>
    <n v="0.55887491552662483"/>
    <m/>
    <m/>
    <n v="486560214.07815164"/>
    <m/>
    <m/>
    <m/>
    <n v="5.2743752089410734"/>
    <m/>
    <m/>
    <m/>
    <n v="5.2614769110060422"/>
    <m/>
    <m/>
    <m/>
    <m/>
    <m/>
    <n v="32677.156483655868"/>
    <m/>
  </r>
  <r>
    <x v="1455"/>
    <n v="19.16"/>
    <n v="21.8"/>
    <n v="49445.56"/>
    <n v="44246.35"/>
    <n v="166324.35999999999"/>
    <n v="148857.01"/>
    <n v="2.222449413613603E-6"/>
    <n v="31498.472237003443"/>
    <n v="31500.71"/>
    <n v="-7.1038493943631487E-5"/>
    <n v="2492572862.4112267"/>
    <m/>
    <m/>
    <n v="7566862.9694253402"/>
    <m/>
    <m/>
    <n v="12.397342787435417"/>
    <m/>
    <m/>
    <n v="292.29234127985228"/>
    <n v="292.27999999999997"/>
    <n v="4.2224168100180037E-5"/>
    <n v="13.694066740890618"/>
    <m/>
    <m/>
    <m/>
    <n v="26801.609741135886"/>
    <m/>
    <m/>
    <n v="1462"/>
    <n v="0.87889908256880733"/>
    <n v="138928.89000000001"/>
    <n v="716.7562975506238"/>
    <m/>
    <m/>
    <n v="802.41796759941485"/>
    <n v="0.57019835814040354"/>
    <m/>
    <m/>
    <n v="451464704.87431115"/>
    <m/>
    <m/>
    <m/>
    <n v="5.4642581486759783"/>
    <m/>
    <m/>
    <m/>
    <n v="5.4509598849302616"/>
    <m/>
    <m/>
    <m/>
    <m/>
    <m/>
    <n v="31498.472237003443"/>
    <m/>
  </r>
  <r>
    <x v="1456"/>
    <n v="19.059999999999999"/>
    <n v="21.6"/>
    <n v="48608.45"/>
    <n v="43497.17"/>
    <n v="164996.71"/>
    <n v="147668.46"/>
    <n v="2.222449413613603E-6"/>
    <n v="30964.450181871369"/>
    <n v="30966.65"/>
    <n v="-7.1038298577130732E-5"/>
    <n v="2408060774.4635825"/>
    <m/>
    <m/>
    <n v="7374431.0614466593"/>
    <m/>
    <m/>
    <n v="12.501733631389955"/>
    <m/>
    <m/>
    <n v="289.95210753643062"/>
    <n v="289.95999999999998"/>
    <n v="-2.7219145983470305E-5"/>
    <n v="13.802927267911354"/>
    <m/>
    <m/>
    <m/>
    <n v="26346.885782278834"/>
    <m/>
    <m/>
    <n v="1463"/>
    <n v="0.88240740740740731"/>
    <n v="137658.04"/>
    <n v="710.14432579145455"/>
    <m/>
    <m/>
    <n v="809.75807428365977"/>
    <n v="0.57535969320874947"/>
    <m/>
    <m/>
    <n v="436161589.20282567"/>
    <m/>
    <m/>
    <m/>
    <n v="5.5565202577806128"/>
    <m/>
    <m/>
    <m/>
    <n v="5.5430629315619067"/>
    <m/>
    <m/>
    <m/>
    <m/>
    <m/>
    <n v="30964.450181871369"/>
    <m/>
  </r>
  <r>
    <x v="1457"/>
    <n v="18.13"/>
    <n v="21"/>
    <n v="47334.87"/>
    <n v="42357.41"/>
    <n v="163528.34"/>
    <n v="146353.97"/>
    <n v="2.222449413613603E-6"/>
    <n v="30152.421750484991"/>
    <n v="30154.560000000001"/>
    <n v="-7.0909657279405458E-5"/>
    <n v="2281765455.4733095"/>
    <m/>
    <m/>
    <n v="7084343.0657266816"/>
    <m/>
    <m/>
    <n v="12.66495306858085"/>
    <m/>
    <m/>
    <n v="287.36470362909949"/>
    <n v="287.36"/>
    <n v="1.6368419750500962E-5"/>
    <n v="13.925311705662129"/>
    <m/>
    <m/>
    <m/>
    <n v="25655.621605293516"/>
    <m/>
    <m/>
    <n v="1464"/>
    <n v="0.86333333333333329"/>
    <n v="135899.54"/>
    <n v="701.01791097765545"/>
    <m/>
    <m/>
    <n v="820.10225449738221"/>
    <n v="0.58265433513806675"/>
    <m/>
    <m/>
    <n v="413290103.88962388"/>
    <m/>
    <m/>
    <m/>
    <n v="5.7018526468267954"/>
    <m/>
    <m/>
    <m/>
    <n v="5.688110527760883"/>
    <m/>
    <m/>
    <m/>
    <m/>
    <m/>
    <n v="30152.421750484991"/>
    <m/>
  </r>
  <r>
    <x v="1458"/>
    <n v="17.55"/>
    <n v="21.27"/>
    <n v="46625.46"/>
    <n v="41722.31"/>
    <n v="161759.26999999999"/>
    <n v="144769.72"/>
    <n v="1.1111679050213041E-6"/>
    <n v="29698.35337765708"/>
    <n v="29700.46"/>
    <n v="-7.0928946653281422E-5"/>
    <n v="2213047853.478579"/>
    <m/>
    <m/>
    <n v="6924310.7968191784"/>
    <m/>
    <m/>
    <n v="12.758170800274236"/>
    <m/>
    <m/>
    <n v="284.23516337446534"/>
    <n v="284.24"/>
    <n v="-1.7015991889524074E-5"/>
    <n v="14.074535300087369"/>
    <m/>
    <m/>
    <m/>
    <n v="25268.302333351938"/>
    <m/>
    <m/>
    <n v="1465"/>
    <n v="0.82510578279266578"/>
    <n v="134377.71"/>
    <n v="693.00541388831289"/>
    <m/>
    <m/>
    <n v="829.2859221828046"/>
    <n v="0.589011476988895"/>
    <m/>
    <m/>
    <n v="400855969.34065109"/>
    <m/>
    <m/>
    <m/>
    <n v="5.7865366772741984"/>
    <m/>
    <m/>
    <m/>
    <n v="5.7727950206148373"/>
    <m/>
    <m/>
    <m/>
    <m/>
    <m/>
    <n v="29698.35337765708"/>
    <m/>
  </r>
  <r>
    <x v="1459"/>
    <n v="18.25"/>
    <n v="21.79"/>
    <n v="47909.37"/>
    <n v="42871.15"/>
    <n v="162423.12"/>
    <n v="145363.68"/>
    <n v="1.1111679050213041E-6"/>
    <n v="30515.403101921795"/>
    <n v="30517.56"/>
    <n v="-7.067727820331271E-5"/>
    <n v="2334819159.9367595"/>
    <m/>
    <m/>
    <n v="7210063.1974799233"/>
    <m/>
    <m/>
    <n v="12.581951408936503"/>
    <m/>
    <m/>
    <n v="285.3946877273587"/>
    <n v="285.39999999999998"/>
    <n v="-1.8613429016434146E-5"/>
    <n v="14.016287559797052"/>
    <m/>
    <m/>
    <m/>
    <n v="25963.169607473668"/>
    <m/>
    <m/>
    <n v="1466"/>
    <n v="0.83754015603487841"/>
    <n v="135232.89000000001"/>
    <n v="697.36124590337693"/>
    <m/>
    <m/>
    <n v="824.0083450092369"/>
    <n v="0.58520752711179236"/>
    <m/>
    <m/>
    <n v="422917166.54026961"/>
    <m/>
    <m/>
    <m/>
    <n v="5.6269400550048365"/>
    <m/>
    <m/>
    <m/>
    <n v="5.6136374718435924"/>
    <m/>
    <m/>
    <m/>
    <m/>
    <m/>
    <n v="30515.403101921795"/>
    <m/>
  </r>
  <r>
    <x v="1460"/>
    <n v="17.850000000000001"/>
    <n v="21.29"/>
    <n v="47051.46"/>
    <n v="42103.41"/>
    <n v="162071.43"/>
    <n v="145048.76999999999"/>
    <n v="1.1111679050213041E-6"/>
    <n v="29968.234995699109"/>
    <n v="29970.36"/>
    <n v="-7.0903529383437025E-5"/>
    <n v="2251095636.6895299"/>
    <m/>
    <m/>
    <n v="7016149.1680144835"/>
    <m/>
    <m/>
    <n v="12.694036841530396"/>
    <m/>
    <m/>
    <n v="284.76978714106571"/>
    <n v="284.76"/>
    <n v="3.4369788824761827E-5"/>
    <n v="14.046147953044862"/>
    <m/>
    <m/>
    <m/>
    <n v="25497.330083112625"/>
    <m/>
    <m/>
    <n v="1467"/>
    <n v="0.83842179426961028"/>
    <n v="134739.15"/>
    <n v="694.76090297168844"/>
    <m/>
    <m/>
    <n v="827.01682822855491"/>
    <n v="0.58728846320644745"/>
    <m/>
    <m/>
    <n v="407756156.03196019"/>
    <m/>
    <m/>
    <m/>
    <n v="5.7274409798292893"/>
    <m/>
    <m/>
    <m/>
    <n v="5.7139619463878626"/>
    <m/>
    <m/>
    <m/>
    <m/>
    <m/>
    <n v="29968.234995699109"/>
    <m/>
  </r>
  <r>
    <x v="1461"/>
    <n v="17.63"/>
    <n v="20.71"/>
    <n v="46000.43"/>
    <n v="41162.870000000003"/>
    <n v="159277.45000000001"/>
    <n v="142548.07999999999"/>
    <n v="1.1111679050213041E-6"/>
    <n v="29298.093664743774"/>
    <n v="29300.17"/>
    <n v="-7.0864273354898089E-5"/>
    <n v="2150427223.6240158"/>
    <m/>
    <m/>
    <n v="6780822.0401886515"/>
    <m/>
    <m/>
    <n v="12.835241419117237"/>
    <m/>
    <m/>
    <n v="279.85376298449353"/>
    <n v="279.83999999999997"/>
    <n v="4.9181619831140111E-5"/>
    <n v="14.287795713692175"/>
    <m/>
    <m/>
    <m/>
    <n v="24926.88101030745"/>
    <m/>
    <m/>
    <n v="1468"/>
    <n v="0.85127957508450014"/>
    <n v="132095.59"/>
    <n v="681.07662402079336"/>
    <m/>
    <m/>
    <n v="843.24276260940758"/>
    <n v="0.5987542024284237"/>
    <m/>
    <m/>
    <n v="389525456.00216436"/>
    <m/>
    <m/>
    <m/>
    <n v="5.8551124687086133"/>
    <m/>
    <m/>
    <m/>
    <n v="5.8413954779341832"/>
    <m/>
    <m/>
    <m/>
    <m/>
    <m/>
    <n v="29298.093664743774"/>
    <m/>
  </r>
  <r>
    <x v="1462"/>
    <n v="17.91"/>
    <n v="21.48"/>
    <n v="47194.05"/>
    <n v="42230.92"/>
    <n v="161508.23000000001"/>
    <n v="144544.4"/>
    <n v="1.1111679050213041E-6"/>
    <n v="30057.588206736993"/>
    <n v="30059.72"/>
    <n v="-7.0918600140301713E-5"/>
    <n v="2261921439.513844"/>
    <m/>
    <m/>
    <n v="7044496.8882092116"/>
    <m/>
    <m/>
    <n v="12.668151184665213"/>
    <m/>
    <m/>
    <n v="283.76637002614467"/>
    <n v="283.76"/>
    <n v="2.2448640205396941E-5"/>
    <n v="14.087196337822984"/>
    <m/>
    <m/>
    <m/>
    <n v="25572.765356147345"/>
    <m/>
    <m/>
    <n v="1469"/>
    <n v="0.83379888268156421"/>
    <n v="134231.26"/>
    <n v="692.0339656033475"/>
    <m/>
    <m/>
    <n v="829.60954237228964"/>
    <n v="0.58901793694904014"/>
    <m/>
    <m/>
    <n v="409725625.80933678"/>
    <m/>
    <m/>
    <m/>
    <n v="5.7029246624472609"/>
    <m/>
    <m/>
    <m/>
    <n v="5.6896250900952801"/>
    <m/>
    <m/>
    <m/>
    <m/>
    <m/>
    <n v="30057.588206736993"/>
    <m/>
  </r>
  <r>
    <x v="1463"/>
    <n v="17.579999999999998"/>
    <n v="20.89"/>
    <n v="45012.54"/>
    <n v="40278.639999999999"/>
    <n v="157978.03"/>
    <n v="141384.35"/>
    <n v="1.6667944573445226E-6"/>
    <n v="28665.402429607275"/>
    <n v="28667.43"/>
    <n v="-7.0727316425878151E-5"/>
    <n v="2052432641.3543417"/>
    <m/>
    <m/>
    <n v="6555126.4516576547"/>
    <m/>
    <m/>
    <n v="12.958623717266237"/>
    <m/>
    <m/>
    <n v="277.53681610270172"/>
    <n v="277.52"/>
    <n v="6.0594201144903437E-5"/>
    <n v="14.393138991384372"/>
    <m/>
    <m/>
    <m/>
    <n v="24387.168646001795"/>
    <m/>
    <m/>
    <n v="1470"/>
    <n v="0.84155098133078021"/>
    <n v="131415.18"/>
    <n v="677.303983643827"/>
    <m/>
    <m/>
    <n v="847.01418299090403"/>
    <n v="0.60114713444060452"/>
    <m/>
    <m/>
    <n v="371793350.11629391"/>
    <m/>
    <m/>
    <m/>
    <n v="5.9654518827525935"/>
    <m/>
    <m/>
    <m/>
    <n v="5.9517948275617814"/>
    <m/>
    <m/>
    <m/>
    <m/>
    <m/>
    <n v="28665.402429607275"/>
    <m/>
  </r>
  <r>
    <x v="1464"/>
    <n v="18.68"/>
    <n v="21.4"/>
    <n v="44699.3"/>
    <n v="39998.28"/>
    <n v="158088.76999999999"/>
    <n v="141483.22"/>
    <n v="1.6667944573445226E-6"/>
    <n v="28465.227236522944"/>
    <n v="28467.25"/>
    <n v="-7.1055808940290177E-5"/>
    <n v="2023772556.6876392"/>
    <m/>
    <m/>
    <n v="6486467.2942552501"/>
    <m/>
    <m/>
    <n v="13.003135212581594"/>
    <m/>
    <m/>
    <n v="277.72459276494197"/>
    <n v="277.72000000000003"/>
    <n v="1.6537393568771819E-5"/>
    <n v="14.382565873942809"/>
    <m/>
    <m/>
    <m/>
    <n v="24216.57709882786"/>
    <m/>
    <m/>
    <n v="1471"/>
    <n v="0.87289719626168227"/>
    <n v="131553.95000000001"/>
    <n v="677.96625259353209"/>
    <m/>
    <m/>
    <n v="846.11976456699233"/>
    <n v="0.60045541805197555"/>
    <m/>
    <m/>
    <n v="366605250.66255587"/>
    <m/>
    <m/>
    <m/>
    <n v="6.0066947116329965"/>
    <m/>
    <m/>
    <m/>
    <n v="5.9930106955660323"/>
    <m/>
    <m/>
    <m/>
    <m/>
    <m/>
    <n v="28465.227236522944"/>
    <m/>
  </r>
  <r>
    <x v="1465"/>
    <n v="22.27"/>
    <n v="23.15"/>
    <n v="47301.04"/>
    <n v="42326.33"/>
    <n v="162373.49"/>
    <n v="145317.64000000001"/>
    <n v="1.6667944573445226E-6"/>
    <n v="30121.322285732553"/>
    <n v="30123.46"/>
    <n v="-7.0965097218156359E-5"/>
    <n v="2259256502.4169679"/>
    <m/>
    <m/>
    <n v="7052534.7335209316"/>
    <m/>
    <m/>
    <n v="12.6241488725622"/>
    <m/>
    <m/>
    <n v="285.24487733470295"/>
    <n v="285.24"/>
    <n v="1.7099055892977333E-5"/>
    <n v="13.992281274945221"/>
    <m/>
    <m/>
    <m/>
    <n v="25625.179311170155"/>
    <m/>
    <m/>
    <n v="1472"/>
    <n v="0.96198704103671706"/>
    <n v="136073.42000000001"/>
    <n v="701.20268759679618"/>
    <m/>
    <m/>
    <n v="817.05174424249742"/>
    <n v="0.57977210876311758"/>
    <m/>
    <m/>
    <n v="409267061.1996209"/>
    <m/>
    <m/>
    <m/>
    <n v="5.6568190571675361"/>
    <m/>
    <m/>
    <m/>
    <n v="5.6439956325613592"/>
    <m/>
    <m/>
    <m/>
    <m/>
    <m/>
    <n v="30121.322285732553"/>
    <m/>
  </r>
  <r>
    <x v="1466"/>
    <n v="27.31"/>
    <n v="26.29"/>
    <n v="51428.02"/>
    <n v="46019.199999999997"/>
    <n v="168425.27"/>
    <n v="150733.5"/>
    <n v="1.6667944573445226E-6"/>
    <n v="32748.58634927019"/>
    <n v="32750.91"/>
    <n v="-7.0949195909664198E-5"/>
    <n v="2653370312.6517067"/>
    <m/>
    <m/>
    <n v="7975240.8866151739"/>
    <m/>
    <m/>
    <n v="12.072889847307154"/>
    <m/>
    <m/>
    <n v="295.86895025341454"/>
    <n v="295.83999999999997"/>
    <n v="9.7857806295786887E-5"/>
    <n v="13.470325537211775"/>
    <m/>
    <m/>
    <m/>
    <n v="27859.942904545514"/>
    <m/>
    <m/>
    <n v="1473"/>
    <n v="1.0387980220616204"/>
    <n v="140819.74"/>
    <n v="725.60438380068763"/>
    <m/>
    <m/>
    <n v="788.5525043855655"/>
    <n v="0.55949627833183835"/>
    <m/>
    <m/>
    <n v="480665986.84882915"/>
    <m/>
    <m/>
    <m/>
    <n v="5.1630347842790894"/>
    <m/>
    <m/>
    <m/>
    <n v="5.1513887028571101"/>
    <m/>
    <m/>
    <m/>
    <m/>
    <m/>
    <n v="32748.58634927019"/>
    <m/>
  </r>
  <r>
    <x v="1467"/>
    <n v="25.41"/>
    <n v="25.19"/>
    <n v="50664.68"/>
    <n v="45335.92"/>
    <n v="166379.79999999999"/>
    <n v="148902.14000000001"/>
    <n v="1.527885156615838E-6"/>
    <n v="32260.143000379161"/>
    <n v="32262.43"/>
    <n v="-7.0887395054897162E-5"/>
    <n v="2574239997.0637612"/>
    <m/>
    <m/>
    <n v="7796831.4414544841"/>
    <m/>
    <m/>
    <n v="12.160867902879302"/>
    <m/>
    <m/>
    <n v="292.25433865383184"/>
    <n v="292.24"/>
    <n v="4.9064651765018397E-5"/>
    <n v="13.632535076110244"/>
    <m/>
    <m/>
    <m/>
    <n v="27443.415745011975"/>
    <m/>
    <m/>
    <n v="1474"/>
    <n v="1.0087336244541485"/>
    <n v="139038.04"/>
    <n v="716.25597974451887"/>
    <m/>
    <m/>
    <n v="798.52954309522192"/>
    <n v="0.56641410913122303"/>
    <m/>
    <m/>
    <n v="466345254.20902425"/>
    <m/>
    <m/>
    <m/>
    <n v="5.2389619695542677"/>
    <m/>
    <m/>
    <m/>
    <n v="5.2273211396198249"/>
    <m/>
    <m/>
    <m/>
    <m/>
    <m/>
    <n v="32260.143000379161"/>
    <m/>
  </r>
  <r>
    <x v="1468"/>
    <n v="24.55"/>
    <n v="25.17"/>
    <n v="51144.11"/>
    <n v="45764.86"/>
    <n v="167699.60999999999"/>
    <n v="150083.07999999999"/>
    <n v="1.527885156615838E-6"/>
    <n v="32564.620390205946"/>
    <n v="32566.93"/>
    <n v="-7.0918867515423756E-5"/>
    <n v="2622837116.8397875"/>
    <m/>
    <m/>
    <n v="7907218.0530384369"/>
    <m/>
    <m/>
    <n v="12.102791518663897"/>
    <m/>
    <m/>
    <n v="294.56546739335323"/>
    <n v="294.56"/>
    <n v="1.8561221324153721E-5"/>
    <n v="13.523936149033787"/>
    <m/>
    <m/>
    <m/>
    <n v="27702.102239501666"/>
    <m/>
    <m/>
    <n v="1475"/>
    <n v="0.97536750099324587"/>
    <n v="141002.18"/>
    <n v="726.31755148524303"/>
    <m/>
    <m/>
    <n v="787.24900564823952"/>
    <n v="0.55835964784204273"/>
    <m/>
    <m/>
    <n v="475153773.41518301"/>
    <m/>
    <m/>
    <m/>
    <n v="5.1891525041260547"/>
    <m/>
    <m/>
    <m/>
    <n v="5.177679911385666"/>
    <m/>
    <m/>
    <m/>
    <m/>
    <m/>
    <n v="32564.620390205946"/>
    <m/>
  </r>
  <r>
    <x v="1469"/>
    <n v="23.14"/>
    <n v="24.13"/>
    <n v="49599.64"/>
    <n v="44382.77"/>
    <n v="166292.97"/>
    <n v="148823.98000000001"/>
    <n v="1.527885156615838E-6"/>
    <n v="31580.451080718114"/>
    <n v="31582.69"/>
    <n v="-7.0890708862458851E-5"/>
    <n v="2464311120.5668249"/>
    <m/>
    <m/>
    <n v="7548768.9569194056"/>
    <m/>
    <m/>
    <n v="12.284987136852211"/>
    <m/>
    <m/>
    <n v="292.08757267734313"/>
    <n v="292.08"/>
    <n v="2.5926723305813582E-5"/>
    <n v="13.636909668608922"/>
    <m/>
    <m/>
    <m/>
    <n v="26864.567395025329"/>
    <m/>
    <m/>
    <n v="1476"/>
    <n v="0.95897223373394125"/>
    <n v="139205.69"/>
    <n v="717.00764637542545"/>
    <m/>
    <m/>
    <n v="797.27924040175185"/>
    <n v="0.5654200299638944"/>
    <m/>
    <m/>
    <n v="446439622.74081159"/>
    <m/>
    <m/>
    <m/>
    <n v="5.3456149296749143"/>
    <m/>
    <m/>
    <m/>
    <n v="5.3338557154929305"/>
    <m/>
    <m/>
    <m/>
    <m/>
    <m/>
    <n v="31580.451080718114"/>
    <m/>
  </r>
  <r>
    <x v="1470"/>
    <n v="23.73"/>
    <n v="24.67"/>
    <n v="50082.74"/>
    <n v="44814.99"/>
    <n v="166624.62"/>
    <n v="149120.57"/>
    <n v="1.527885156615838E-6"/>
    <n v="31887.266815870251"/>
    <n v="31889.53"/>
    <n v="-7.0969504089468671E-5"/>
    <n v="2512198598.3742986"/>
    <m/>
    <m/>
    <n v="7658780.9778846325"/>
    <m/>
    <m/>
    <n v="12.224616040842593"/>
    <m/>
    <m/>
    <n v="292.66296753850207"/>
    <n v="292.64"/>
    <n v="7.84839341925192E-5"/>
    <n v="13.609250211773627"/>
    <m/>
    <m/>
    <m/>
    <n v="27125.241257340949"/>
    <m/>
    <m/>
    <n v="1477"/>
    <n v="0.96189704094041339"/>
    <n v="139578.10999999999"/>
    <n v="718.86973716640102"/>
    <m/>
    <m/>
    <n v="795.14626196739027"/>
    <n v="0.56385389417436871"/>
    <m/>
    <m/>
    <n v="455119557.54856211"/>
    <m/>
    <m/>
    <m/>
    <n v="5.2933103028484867"/>
    <m/>
    <m/>
    <m/>
    <n v="5.2817248663320679"/>
    <m/>
    <m/>
    <m/>
    <m/>
    <m/>
    <n v="31887.266815870251"/>
    <m/>
  </r>
  <r>
    <x v="1471"/>
    <n v="24.62"/>
    <n v="25.38"/>
    <n v="51269.07"/>
    <n v="45876.47"/>
    <n v="168642.49"/>
    <n v="150926.23000000001"/>
    <n v="1.527885156615838E-6"/>
    <n v="32641.797383707475"/>
    <n v="32644.12"/>
    <n v="-7.1149606499565365E-5"/>
    <n v="2631090665.1976347"/>
    <m/>
    <m/>
    <n v="7930620.5340675246"/>
    <m/>
    <m/>
    <n v="12.079294909155779"/>
    <m/>
    <m/>
    <n v="296.19997402401594"/>
    <n v="296.2"/>
    <n v="-8.7697447859191868E-8"/>
    <n v="13.443982821885609"/>
    <m/>
    <m/>
    <m/>
    <n v="27766.756845862707"/>
    <m/>
    <m/>
    <n v="1478"/>
    <n v="0.97005516154452331"/>
    <n v="141469.43"/>
    <n v="728.55371914163561"/>
    <m/>
    <m/>
    <n v="784.37182156133974"/>
    <n v="0.55616080002233459"/>
    <m/>
    <m/>
    <n v="476663258.28314465"/>
    <m/>
    <m/>
    <m/>
    <n v="5.1676931842962803"/>
    <m/>
    <m/>
    <m/>
    <n v="5.1564400110099351"/>
    <m/>
    <m/>
    <m/>
    <m/>
    <m/>
    <n v="32641.797383707475"/>
    <m/>
  </r>
  <r>
    <x v="1472"/>
    <n v="22.59"/>
    <n v="23.64"/>
    <n v="48413.51"/>
    <n v="43321.06"/>
    <n v="165863.57"/>
    <n v="148438.54999999999"/>
    <n v="2.639209272237153E-6"/>
    <n v="30821.475532011544"/>
    <n v="30823.67"/>
    <n v="-7.1194247422634582E-5"/>
    <n v="2337678226.4247823"/>
    <m/>
    <m/>
    <n v="7267258.950567292"/>
    <m/>
    <m/>
    <n v="12.414031503689809"/>
    <m/>
    <m/>
    <n v="291.2978301546533"/>
    <n v="291.27999999999997"/>
    <n v="6.1213109905589036E-5"/>
    <n v="13.664168620435625"/>
    <m/>
    <m/>
    <m/>
    <n v="26217.351243553796"/>
    <m/>
    <m/>
    <n v="1479"/>
    <n v="0.95558375634517767"/>
    <n v="138811.22"/>
    <n v="714.69675638056628"/>
    <m/>
    <m/>
    <n v="799.11016481890829"/>
    <n v="0.56644993953961442"/>
    <m/>
    <m/>
    <n v="423518269.33703047"/>
    <m/>
    <m/>
    <m/>
    <n v="5.4547816565682714"/>
    <m/>
    <m/>
    <m/>
    <n v="5.443084854706278"/>
    <m/>
    <m/>
    <m/>
    <m/>
    <m/>
    <n v="30821.475532011544"/>
    <m/>
  </r>
  <r>
    <x v="1473"/>
    <n v="21.48"/>
    <n v="22.93"/>
    <n v="46611.95"/>
    <n v="41708.89"/>
    <n v="164410.07999999999"/>
    <n v="147137.37"/>
    <n v="2.639209272237153E-6"/>
    <n v="29673.825463244244"/>
    <n v="29675.94"/>
    <n v="-7.1254246900132046E-5"/>
    <n v="2163595244.92448"/>
    <m/>
    <m/>
    <n v="6861357.0115495715"/>
    <m/>
    <m/>
    <n v="12.644450639655288"/>
    <m/>
    <m/>
    <n v="288.7380982738668"/>
    <n v="288.72000000000003"/>
    <n v="6.2684517410538376E-5"/>
    <n v="13.783472308109134"/>
    <m/>
    <m/>
    <m/>
    <n v="25240.806534148447"/>
    <m/>
    <m/>
    <n v="1480"/>
    <n v="0.9367640645442652"/>
    <n v="136569.38"/>
    <n v="703.09930018965701"/>
    <m/>
    <m/>
    <n v="812.01601732778761"/>
    <n v="0.57554370082143336"/>
    <m/>
    <m/>
    <n v="391983049.36870128"/>
    <m/>
    <m/>
    <m/>
    <n v="5.6575149156846471"/>
    <m/>
    <m/>
    <m/>
    <n v="5.645452425051591"/>
    <m/>
    <m/>
    <m/>
    <m/>
    <m/>
    <n v="29673.825463244244"/>
    <m/>
  </r>
  <r>
    <x v="1474"/>
    <n v="21.6"/>
    <n v="23"/>
    <n v="46768.02"/>
    <n v="41848.43"/>
    <n v="164957.10999999999"/>
    <n v="147626.54"/>
    <n v="2.639209272237153E-6"/>
    <n v="29772.455852512212"/>
    <n v="29774.58"/>
    <n v="-7.1340972325750762E-5"/>
    <n v="2177979450.0500746"/>
    <m/>
    <m/>
    <n v="6895557.3554042242"/>
    <m/>
    <m/>
    <n v="12.622728551684858"/>
    <m/>
    <m/>
    <n v="289.69173218386322"/>
    <n v="289.68"/>
    <n v="4.0500496627959848E-5"/>
    <n v="13.737176199504157"/>
    <m/>
    <m/>
    <m/>
    <n v="25324.368446838624"/>
    <m/>
    <m/>
    <n v="1481"/>
    <n v="0.93913043478260871"/>
    <n v="137197.15"/>
    <n v="706.27609273293638"/>
    <m/>
    <m/>
    <n v="808.2834141981707"/>
    <n v="0.5728437850399607"/>
    <m/>
    <m/>
    <n v="394592564.94367754"/>
    <m/>
    <m/>
    <m/>
    <n v="5.6383246858814084"/>
    <m/>
    <m/>
    <m/>
    <n v="5.6263719141345812"/>
    <m/>
    <m/>
    <m/>
    <m/>
    <m/>
    <n v="29772.455852512212"/>
    <m/>
  </r>
  <r>
    <x v="1475"/>
    <n v="26.08"/>
    <n v="25.98"/>
    <n v="52203.42"/>
    <n v="46711.96"/>
    <n v="171865.16"/>
    <n v="153808.43"/>
    <n v="2.639209272237153E-6"/>
    <n v="33231.813529480598"/>
    <n v="33234.17"/>
    <n v="-7.0905051018255172E-5"/>
    <n v="2684104896.2152915"/>
    <m/>
    <m/>
    <n v="8097363.6245662114"/>
    <m/>
    <m/>
    <n v="11.888698594150943"/>
    <m/>
    <m/>
    <n v="301.81604112572222"/>
    <n v="301.8"/>
    <n v="5.3151510013949022E-5"/>
    <n v="13.161477207331176"/>
    <m/>
    <m/>
    <m/>
    <n v="28266.52379297408"/>
    <m/>
    <m/>
    <n v="1482"/>
    <n v="1.0038491147036182"/>
    <n v="144238.32999999999"/>
    <n v="742.46534814399104"/>
    <m/>
    <m/>
    <n v="766.80099994697184"/>
    <n v="0.54339299841170485"/>
    <m/>
    <m/>
    <n v="486293490.01218885"/>
    <m/>
    <m/>
    <m/>
    <n v="4.982819240406438"/>
    <m/>
    <m/>
    <m/>
    <n v="4.9723168896208119"/>
    <m/>
    <m/>
    <m/>
    <m/>
    <m/>
    <n v="33231.813529480598"/>
    <m/>
  </r>
  <r>
    <x v="1476"/>
    <n v="26.11"/>
    <n v="26"/>
    <n v="52836"/>
    <n v="47277.87"/>
    <n v="173301.99"/>
    <n v="155093.9"/>
    <n v="2.639209272237153E-6"/>
    <n v="33633.6831208734"/>
    <n v="33636.080000000002"/>
    <n v="-7.1259169516779686E-5"/>
    <n v="2749023117.1611114"/>
    <m/>
    <m/>
    <n v="8244233.7333757579"/>
    <m/>
    <m/>
    <n v="11.81614931016802"/>
    <m/>
    <m/>
    <n v="304.33186779101584"/>
    <n v="304.32"/>
    <n v="3.8997735988033355E-5"/>
    <n v="13.051030508137821"/>
    <m/>
    <m/>
    <m/>
    <n v="28607.972011207348"/>
    <m/>
    <m/>
    <n v="1483"/>
    <n v="1.0042307692307693"/>
    <n v="145157.74"/>
    <n v="747.13965898340632"/>
    <m/>
    <m/>
    <n v="761.91322491961773"/>
    <n v="0.53987809768096884"/>
    <m/>
    <m/>
    <n v="498059484.44991028"/>
    <m/>
    <m/>
    <m/>
    <n v="4.9222236959100991"/>
    <m/>
    <m/>
    <m/>
    <n v="4.9119091292334787"/>
    <m/>
    <m/>
    <m/>
    <m/>
    <m/>
    <n v="33633.6831208734"/>
    <m/>
  </r>
  <r>
    <x v="1477"/>
    <n v="26.51"/>
    <n v="26.43"/>
    <n v="53517.45"/>
    <n v="47887.26"/>
    <n v="174344.44"/>
    <n v="156025.60000000001"/>
    <n v="3.0559851109668301E-6"/>
    <n v="34064.980080302172"/>
    <n v="34067.4"/>
    <n v="-7.1033295697020549E-5"/>
    <n v="2819533848.5947671"/>
    <m/>
    <m/>
    <n v="8402780.7611508109"/>
    <m/>
    <m/>
    <n v="11.738404880538624"/>
    <m/>
    <m/>
    <n v="306.14009618786611"/>
    <n v="306.12"/>
    <n v="6.5648072213875253E-5"/>
    <n v="12.971308229709805"/>
    <m/>
    <m/>
    <m/>
    <n v="28973.684896220362"/>
    <m/>
    <m/>
    <n v="1484"/>
    <n v="1.0030268634127886"/>
    <n v="145573.66"/>
    <n v="749.10493314497933"/>
    <m/>
    <m/>
    <n v="759.73011743593429"/>
    <n v="0.53817810869639038"/>
    <m/>
    <m/>
    <n v="510847351.76968288"/>
    <m/>
    <m/>
    <m/>
    <n v="4.8580996301283328"/>
    <m/>
    <m/>
    <m/>
    <n v="4.8480972912192222"/>
    <m/>
    <m/>
    <m/>
    <m/>
    <m/>
    <n v="34064.980080302172"/>
    <m/>
  </r>
  <r>
    <x v="1478"/>
    <n v="26"/>
    <n v="26.04"/>
    <n v="52235.47"/>
    <n v="46740"/>
    <n v="173158.52"/>
    <n v="154963.81"/>
    <n v="3.0559851109668301E-6"/>
    <n v="33248.162177376871"/>
    <n v="33250.519999999997"/>
    <n v="-7.091084960852978E-5"/>
    <n v="2684322622.5753474"/>
    <m/>
    <m/>
    <n v="8100543.0896908455"/>
    <m/>
    <m/>
    <n v="11.878479420077156"/>
    <m/>
    <m/>
    <n v="304.05026611269483"/>
    <n v="304.04000000000002"/>
    <n v="3.3765664698037767E-5"/>
    <n v="13.059137842096318"/>
    <m/>
    <m/>
    <m/>
    <n v="28278.561286990898"/>
    <m/>
    <m/>
    <n v="1485"/>
    <n v="0.99846390168970822"/>
    <n v="144668.84"/>
    <n v="744.39070764593328"/>
    <m/>
    <m/>
    <n v="764.45225607597672"/>
    <n v="0.54147184686983452"/>
    <m/>
    <m/>
    <n v="486353690.23977554"/>
    <m/>
    <m/>
    <m/>
    <n v="4.9742559618093543"/>
    <m/>
    <m/>
    <m/>
    <n v="4.9640772417035146"/>
    <m/>
    <m/>
    <m/>
    <m/>
    <m/>
    <n v="33248.162177376871"/>
    <m/>
  </r>
  <r>
    <x v="1479"/>
    <n v="25.4"/>
    <n v="25.87"/>
    <n v="52053.27"/>
    <n v="46576.83"/>
    <n v="173205.58"/>
    <n v="155005.45000000001"/>
    <n v="3.0559851109668301E-6"/>
    <n v="33131.383000641414"/>
    <n v="33133.74"/>
    <n v="-7.1135928469967524E-5"/>
    <n v="2665468253.3409948"/>
    <m/>
    <m/>
    <n v="8057852.8764694966"/>
    <m/>
    <m/>
    <n v="11.898675480124542"/>
    <m/>
    <m/>
    <n v="304.12548325519572"/>
    <n v="304.12"/>
    <n v="1.8029906601713108E-5"/>
    <n v="13.055185766975281"/>
    <m/>
    <m/>
    <m/>
    <n v="28178.857939190217"/>
    <m/>
    <m/>
    <n v="1486"/>
    <n v="0.98183223811364506"/>
    <n v="144807.47"/>
    <n v="745.04584626417102"/>
    <m/>
    <m/>
    <n v="763.71971397320044"/>
    <n v="0.54090169803694144"/>
    <m/>
    <m/>
    <n v="482941680.01774544"/>
    <m/>
    <m/>
    <m/>
    <n v="4.9913886731468766"/>
    <m/>
    <m/>
    <m/>
    <n v="4.98123788473867"/>
    <m/>
    <m/>
    <m/>
    <m/>
    <m/>
    <n v="33131.383000641414"/>
    <m/>
  </r>
  <r>
    <x v="1480"/>
    <n v="23.96"/>
    <n v="24.57"/>
    <n v="50685.86"/>
    <n v="45353.14"/>
    <n v="171606.61"/>
    <n v="153574.01999999999"/>
    <n v="3.0559851109668301E-6"/>
    <n v="32260.253644800337"/>
    <n v="32262.55"/>
    <n v="-7.1177114011833353E-5"/>
    <n v="2525304752.4018593"/>
    <m/>
    <m/>
    <n v="7740042.0686410945"/>
    <m/>
    <m/>
    <n v="12.054434534639753"/>
    <m/>
    <m/>
    <n v="301.31056181526486"/>
    <n v="301.27999999999997"/>
    <n v="1.0143990727851104E-4"/>
    <n v="13.175299532345507"/>
    <m/>
    <m/>
    <m/>
    <n v="27437.572107339001"/>
    <m/>
    <m/>
    <n v="1487"/>
    <n v="0.97517297517297519"/>
    <n v="143100.32999999999"/>
    <n v="736.2049874267102"/>
    <m/>
    <m/>
    <n v="772.72323065995852"/>
    <n v="0.54722652685210338"/>
    <m/>
    <m/>
    <n v="457550085.26158267"/>
    <m/>
    <m/>
    <m/>
    <n v="5.1222863737657294"/>
    <m/>
    <m/>
    <m/>
    <n v="5.1119340266486608"/>
    <m/>
    <m/>
    <m/>
    <m/>
    <m/>
    <n v="32260.253644800337"/>
    <m/>
  </r>
  <r>
    <x v="1481"/>
    <n v="22.73"/>
    <n v="24.46"/>
    <n v="50594.94"/>
    <n v="45271.65"/>
    <n v="172293.44"/>
    <n v="154188.21"/>
    <n v="3.0559851109668301E-6"/>
    <n v="32201.600181148184"/>
    <n v="32203.89"/>
    <n v="-7.1103796833726918E-5"/>
    <n v="2516123817.5522752"/>
    <m/>
    <m/>
    <n v="7718921.1150398878"/>
    <m/>
    <m/>
    <n v="12.06471875320924"/>
    <m/>
    <m/>
    <n v="302.50913621178427"/>
    <n v="302.48"/>
    <n v="9.6324424042171231E-5"/>
    <n v="13.122162180726258"/>
    <m/>
    <m/>
    <m/>
    <n v="27387.317700547344"/>
    <m/>
    <m/>
    <n v="1488"/>
    <n v="0.92927228127555195"/>
    <n v="143961.01999999999"/>
    <n v="740.57512929511427"/>
    <m/>
    <m/>
    <n v="768.07561623868696"/>
    <n v="0.54388362086910091"/>
    <m/>
    <m/>
    <n v="455890480.40431803"/>
    <m/>
    <m/>
    <m/>
    <n v="5.1312510380657459"/>
    <m/>
    <m/>
    <m/>
    <n v="5.1209453296860907"/>
    <m/>
    <m/>
    <m/>
    <m/>
    <m/>
    <n v="32201.600181148184"/>
    <m/>
  </r>
  <r>
    <x v="1482"/>
    <n v="22.25"/>
    <n v="23.57"/>
    <n v="47892.67"/>
    <n v="42853.14"/>
    <n v="167956.51"/>
    <n v="150305.14000000001"/>
    <n v="2.7781327762710362E-6"/>
    <n v="30478.743469680514"/>
    <n v="30480.91"/>
    <n v="-7.1078268971791481E-5"/>
    <n v="2246908842.7576041"/>
    <m/>
    <m/>
    <n v="7099421.7415960161"/>
    <m/>
    <m/>
    <n v="12.384740824614447"/>
    <m/>
    <m/>
    <n v="294.86568603860928"/>
    <n v="294.83999999999997"/>
    <n v="8.7118568068422775E-5"/>
    <n v="13.450789547696766"/>
    <m/>
    <m/>
    <m/>
    <n v="25920.612419893972"/>
    <m/>
    <m/>
    <n v="1489"/>
    <n v="0.94399660585490031"/>
    <n v="139482.98000000001"/>
    <n v="717.31477664120212"/>
    <m/>
    <m/>
    <n v="791.9673150648099"/>
    <n v="0.56058900792881561"/>
    <m/>
    <m/>
    <n v="407126275.5176062"/>
    <m/>
    <m/>
    <m/>
    <n v="5.4043666698287574"/>
    <m/>
    <m/>
    <m/>
    <n v="5.3937852527953227"/>
    <m/>
    <m/>
    <m/>
    <m/>
    <m/>
    <n v="30478.743469680514"/>
    <m/>
  </r>
  <r>
    <x v="1483"/>
    <n v="21.72"/>
    <n v="23.29"/>
    <n v="46167.86"/>
    <n v="41309.699999999997"/>
    <n v="166189.01"/>
    <n v="148722.98000000001"/>
    <n v="2.7781327762710362E-6"/>
    <n v="29380.363434303112"/>
    <n v="29382.45"/>
    <n v="-7.1014013361292427E-5"/>
    <n v="2084966709.6671162"/>
    <m/>
    <m/>
    <n v="6715646.0001327172"/>
    <m/>
    <m/>
    <n v="12.607201266390582"/>
    <m/>
    <m/>
    <n v="291.75553580753717"/>
    <n v="291.76"/>
    <n v="-1.5300906439641437E-5"/>
    <n v="13.591911892294197"/>
    <m/>
    <m/>
    <m/>
    <n v="24986.159482291128"/>
    <m/>
    <m/>
    <n v="1490"/>
    <n v="0.93258909403177326"/>
    <n v="137959.32999999999"/>
    <n v="709.4237515577355"/>
    <m/>
    <m/>
    <n v="800.61841356871696"/>
    <n v="0.56665891152256498"/>
    <m/>
    <m/>
    <n v="377786639.39147598"/>
    <m/>
    <m/>
    <m/>
    <n v="5.5987547734679772"/>
    <m/>
    <m/>
    <m/>
    <n v="5.5878618649251495"/>
    <m/>
    <m/>
    <m/>
    <m/>
    <m/>
    <n v="29380.363434303112"/>
    <m/>
  </r>
  <r>
    <x v="1484"/>
    <n v="20.63"/>
    <n v="22.78"/>
    <n v="44283.69"/>
    <n v="39623.68"/>
    <n v="164653.79999999999"/>
    <n v="147348.71"/>
    <n v="2.7781327762710362E-6"/>
    <n v="28180.625692188569"/>
    <n v="28182.62"/>
    <n v="-7.0763747707980329E-5"/>
    <n v="1914693212.302109"/>
    <m/>
    <m/>
    <n v="6304293.5433895467"/>
    <m/>
    <m/>
    <n v="12.863895778712319"/>
    <m/>
    <m/>
    <n v="289.05332722168066"/>
    <n v="289.04000000000002"/>
    <n v="4.6108572102854239E-5"/>
    <n v="13.717038274090601"/>
    <m/>
    <m/>
    <m/>
    <n v="23965.535209744841"/>
    <m/>
    <m/>
    <n v="1491"/>
    <n v="0.90561896400351172"/>
    <n v="136304.68"/>
    <n v="700.86036998058603"/>
    <m/>
    <m/>
    <n v="810.22083232511034"/>
    <n v="0.57340091759845957"/>
    <m/>
    <m/>
    <n v="346936871.90939283"/>
    <m/>
    <m/>
    <m/>
    <n v="5.8269917442189376"/>
    <m/>
    <m/>
    <m/>
    <n v="5.8157267055614392"/>
    <m/>
    <m/>
    <m/>
    <m/>
    <m/>
    <n v="28180.625692188569"/>
    <m/>
  </r>
  <r>
    <x v="1485"/>
    <n v="20.02"/>
    <n v="22.31"/>
    <n v="43389.29"/>
    <n v="38823.29"/>
    <n v="162202.18"/>
    <n v="145154.34"/>
    <n v="2.7781327762710362E-6"/>
    <n v="27610.786857384814"/>
    <n v="27612.75"/>
    <n v="-7.109551258699387E-5"/>
    <n v="1837262458.6699126"/>
    <m/>
    <m/>
    <n v="6113069.429455719"/>
    <m/>
    <m/>
    <n v="12.993232381076202"/>
    <m/>
    <m/>
    <n v="284.7425117815452"/>
    <n v="284.72000000000003"/>
    <n v="7.9066386432957714E-5"/>
    <n v="13.920841120186632"/>
    <m/>
    <m/>
    <m/>
    <n v="23480.617759328637"/>
    <m/>
    <m/>
    <n v="1492"/>
    <n v="0.89735544598834605"/>
    <n v="134228.54999999999"/>
    <n v="690.13129700295178"/>
    <m/>
    <m/>
    <n v="822.56174223821915"/>
    <n v="0.58207951265070679"/>
    <m/>
    <m/>
    <n v="332909549.28705525"/>
    <m/>
    <m/>
    <m/>
    <n v="5.9444188753335343"/>
    <m/>
    <m/>
    <m/>
    <n v="5.9330001974915207"/>
    <m/>
    <m/>
    <m/>
    <m/>
    <m/>
    <n v="27610.786857384814"/>
    <m/>
  </r>
  <r>
    <x v="1486"/>
    <n v="19.940000000000001"/>
    <n v="21.73"/>
    <n v="42574.95"/>
    <n v="38094.32"/>
    <n v="160265.39000000001"/>
    <n v="143419.9"/>
    <n v="2.7781327762710362E-6"/>
    <n v="27090.599577492903"/>
    <n v="27092.52"/>
    <n v="-7.08838641476639E-5"/>
    <n v="1768042256.9670613"/>
    <m/>
    <m/>
    <n v="5940294.7156413989"/>
    <m/>
    <m/>
    <n v="13.113438288621309"/>
    <m/>
    <m/>
    <n v="281.32193782010296"/>
    <n v="281.32"/>
    <n v="6.8883126083107982E-6"/>
    <n v="14.085734727117769"/>
    <m/>
    <m/>
    <m/>
    <n v="23037.321462296342"/>
    <m/>
    <m/>
    <n v="1493"/>
    <n v="0.91762540266912107"/>
    <n v="132333.14000000001"/>
    <n v="680.22674849338716"/>
    <m/>
    <m/>
    <n v="834.17694445753625"/>
    <n v="0.59013106608349963"/>
    <m/>
    <m/>
    <n v="320375329.07587767"/>
    <m/>
    <m/>
    <m/>
    <n v="6.0551887983515114"/>
    <m/>
    <m/>
    <m/>
    <n v="6.0437815801419719"/>
    <m/>
    <m/>
    <m/>
    <m/>
    <m/>
    <n v="27090.599577492903"/>
    <m/>
  </r>
  <r>
    <x v="1487"/>
    <n v="21.37"/>
    <n v="22.62"/>
    <n v="43947.17"/>
    <n v="39322.019999999997"/>
    <n v="161502.38"/>
    <n v="144526.47"/>
    <n v="2.7781327762710362E-6"/>
    <n v="27963.066428927439"/>
    <n v="27965.05"/>
    <n v="-7.0930360309029439E-5"/>
    <n v="1881922992.6712744"/>
    <m/>
    <m/>
    <n v="6227249.7099643983"/>
    <m/>
    <m/>
    <n v="12.901545741686702"/>
    <m/>
    <m/>
    <n v="283.4863763003134"/>
    <n v="283.48"/>
    <n v="2.2492945934038389E-5"/>
    <n v="13.976576759814025"/>
    <m/>
    <m/>
    <m/>
    <n v="23778.93691134013"/>
    <m/>
    <m/>
    <n v="1494"/>
    <n v="0.94473916887709997"/>
    <n v="134379.67000000001"/>
    <n v="690.69250983002394"/>
    <m/>
    <m/>
    <n v="821.27641068239359"/>
    <n v="0.58094962204863554"/>
    <m/>
    <m/>
    <n v="341013886.20806217"/>
    <m/>
    <m/>
    <m/>
    <n v="5.8597698355302992"/>
    <m/>
    <m/>
    <m/>
    <n v="5.8488030978396948"/>
    <m/>
    <m/>
    <m/>
    <m/>
    <m/>
    <n v="27963.066428927439"/>
    <m/>
  </r>
  <r>
    <x v="1488"/>
    <n v="20.27"/>
    <n v="22.08"/>
    <n v="43007.51"/>
    <n v="38481.14"/>
    <n v="160343.72"/>
    <n v="143489.20000000001"/>
    <n v="2.7781327762710362E-6"/>
    <n v="27364.504582855425"/>
    <n v="27366.45"/>
    <n v="-7.1087669192615444E-5"/>
    <n v="1801358764.3156242"/>
    <m/>
    <m/>
    <n v="6027297.0718782926"/>
    <m/>
    <m/>
    <n v="13.038902552751365"/>
    <m/>
    <m/>
    <n v="281.44570862778801"/>
    <n v="281.44"/>
    <n v="2.0283640520313284E-5"/>
    <n v="14.076405447565985"/>
    <m/>
    <m/>
    <m/>
    <n v="23269.625960637921"/>
    <m/>
    <m/>
    <n v="1495"/>
    <n v="0.91802536231884058"/>
    <n v="132824.35"/>
    <n v="682.64507828138767"/>
    <m/>
    <m/>
    <n v="830.78192313872376"/>
    <n v="0.58761786667194604"/>
    <m/>
    <m/>
    <n v="326418093.21787286"/>
    <m/>
    <m/>
    <m/>
    <n v="5.9847990677271721"/>
    <m/>
    <m/>
    <m/>
    <n v="5.9736722139913097"/>
    <m/>
    <m/>
    <m/>
    <m/>
    <m/>
    <n v="27364.504582855425"/>
    <m/>
  </r>
  <r>
    <x v="1489"/>
    <n v="20.100000000000001"/>
    <n v="22.07"/>
    <n v="42860.11"/>
    <n v="38349.14"/>
    <n v="160487.64000000001"/>
    <n v="143617.60000000001"/>
    <n v="2.7781327762710362E-6"/>
    <n v="27270.053029385694"/>
    <n v="27271.98"/>
    <n v="-7.065752520740709E-5"/>
    <n v="1788924633.4588938"/>
    <m/>
    <m/>
    <n v="5996082.2853063149"/>
    <m/>
    <m/>
    <n v="13.060675471481526"/>
    <m/>
    <m/>
    <n v="281.69145754815702"/>
    <n v="281.68"/>
    <n v="4.067576028465858E-5"/>
    <n v="14.063328207564341"/>
    <m/>
    <m/>
    <m/>
    <n v="23188.99677084951"/>
    <m/>
    <m/>
    <n v="1496"/>
    <n v="0.91073855913004087"/>
    <n v="133100.75"/>
    <n v="684.01221094220114"/>
    <m/>
    <m/>
    <n v="829.05311269428682"/>
    <n v="0.58633947991002044"/>
    <m/>
    <m/>
    <n v="324167776.33188951"/>
    <m/>
    <m/>
    <m/>
    <n v="6.0050487353120943"/>
    <m/>
    <m/>
    <m/>
    <n v="5.9939583645419692"/>
    <m/>
    <m/>
    <m/>
    <m/>
    <m/>
    <n v="27270.053029385694"/>
    <m/>
  </r>
  <r>
    <x v="1490"/>
    <n v="19.5"/>
    <n v="21.65"/>
    <n v="41990.52"/>
    <n v="37570.97"/>
    <n v="159936.37"/>
    <n v="143123.88"/>
    <n v="2.7781327762710362E-6"/>
    <n v="26716.118692003362"/>
    <n v="26718.01"/>
    <n v="-7.0787756896395493E-5"/>
    <n v="1716251099.9000089"/>
    <m/>
    <m/>
    <n v="5813380.144119706"/>
    <m/>
    <m/>
    <n v="13.192590850071554"/>
    <m/>
    <m/>
    <n v="280.71701119631274"/>
    <n v="280.72000000000003"/>
    <n v="-1.0646921086099326E-5"/>
    <n v="14.111191542055392"/>
    <m/>
    <m/>
    <m/>
    <n v="22717.660068460129"/>
    <m/>
    <m/>
    <n v="1497"/>
    <n v="0.90069284064665134"/>
    <n v="132320.20000000001"/>
    <n v="679.94782480120762"/>
    <m/>
    <m/>
    <n v="833.91497415722756"/>
    <n v="0.58972207483481542"/>
    <m/>
    <m/>
    <n v="311001452.3431015"/>
    <m/>
    <m/>
    <m/>
    <n v="6.1266161385583411"/>
    <m/>
    <m/>
    <m/>
    <n v="6.1153768846288017"/>
    <m/>
    <m/>
    <m/>
    <m/>
    <m/>
    <n v="26716.118692003362"/>
    <m/>
  </r>
  <r>
    <x v="1491"/>
    <n v="19.260000000000002"/>
    <n v="21.44"/>
    <n v="41175.9"/>
    <n v="36841.769999999997"/>
    <n v="159209.62"/>
    <n v="142472.32999999999"/>
    <n v="3.4727769306908129E-6"/>
    <n v="26195.907158396316"/>
    <n v="26197.77"/>
    <n v="-7.1106876794679863E-5"/>
    <n v="1649424509.0939431"/>
    <m/>
    <m/>
    <n v="5643565.1929870751"/>
    <m/>
    <m/>
    <n v="13.318809309240105"/>
    <m/>
    <m/>
    <n v="279.42099378224628"/>
    <n v="279.39999999999998"/>
    <n v="7.5138805462726665E-5"/>
    <n v="14.174005467194254"/>
    <m/>
    <m/>
    <m/>
    <n v="22274.41209119598"/>
    <m/>
    <m/>
    <n v="1498"/>
    <n v="0.89832089552238803"/>
    <n v="131629.74"/>
    <n v="676.24135727681835"/>
    <m/>
    <m/>
    <n v="838.26642565939142"/>
    <n v="0.59263073703769054"/>
    <m/>
    <m/>
    <n v="298899026.08100772"/>
    <m/>
    <m/>
    <m/>
    <n v="6.2446525704500795"/>
    <m/>
    <m/>
    <m/>
    <n v="6.2334280538535447"/>
    <m/>
    <m/>
    <m/>
    <m/>
    <m/>
    <n v="26195.907158396316"/>
    <m/>
  </r>
  <r>
    <x v="1492"/>
    <n v="19.059999999999999"/>
    <n v="21.18"/>
    <n v="40747.379999999997"/>
    <n v="36458.230000000003"/>
    <n v="158498.82"/>
    <n v="141835.76"/>
    <n v="3.4727769306908129E-6"/>
    <n v="25922.652718182246"/>
    <n v="25924.49"/>
    <n v="-7.0870509612963595E-5"/>
    <n v="1615014551.2758765"/>
    <m/>
    <m/>
    <n v="5555249.765643863"/>
    <m/>
    <m/>
    <n v="13.387531598924429"/>
    <m/>
    <m/>
    <n v="278.16672071089266"/>
    <n v="278.16000000000003"/>
    <n v="2.4161313246562344E-5"/>
    <n v="14.236858141428154"/>
    <m/>
    <m/>
    <m/>
    <n v="22041.756564461677"/>
    <m/>
    <m/>
    <n v="1499"/>
    <n v="0.89990557129367321"/>
    <n v="130863.65"/>
    <n v="672.25311224077495"/>
    <m/>
    <m/>
    <n v="843.14516754578722"/>
    <n v="0.59602336494224262"/>
    <m/>
    <m/>
    <n v="292665806.91703862"/>
    <m/>
    <m/>
    <m/>
    <n v="6.3093684400563674"/>
    <m/>
    <m/>
    <m/>
    <n v="6.2981098667598134"/>
    <m/>
    <m/>
    <m/>
    <m/>
    <m/>
    <n v="25922.652718182246"/>
    <m/>
  </r>
  <r>
    <x v="1493"/>
    <n v="18.829999999999998"/>
    <n v="20.97"/>
    <n v="40364.92"/>
    <n v="36115.9"/>
    <n v="156955.73000000001"/>
    <n v="140454.39999999999"/>
    <n v="3.4727769306908129E-6"/>
    <n v="25678.71330701865"/>
    <n v="25680.53"/>
    <n v="-7.074203613977037E-5"/>
    <n v="1584619577.0073843"/>
    <m/>
    <m/>
    <n v="5476822.4259836152"/>
    <m/>
    <m/>
    <n v="13.449775682371692"/>
    <m/>
    <m/>
    <n v="275.45186852482101"/>
    <n v="275.44"/>
    <n v="4.3089329149870181E-5"/>
    <n v="14.375031290184358"/>
    <m/>
    <m/>
    <m/>
    <n v="21834.03092588974"/>
    <m/>
    <m/>
    <n v="1500"/>
    <n v="0.89794945159752027"/>
    <n v="129483.96"/>
    <n v="665.11363815068"/>
    <m/>
    <m/>
    <n v="852.03441185626798"/>
    <n v="0.60225011897856218"/>
    <m/>
    <m/>
    <n v="287160071.01224077"/>
    <m/>
    <m/>
    <m/>
    <n v="6.3683145778385777"/>
    <m/>
    <m/>
    <m/>
    <n v="6.3570338569831089"/>
    <m/>
    <m/>
    <m/>
    <m/>
    <m/>
    <n v="25678.71330701865"/>
    <m/>
  </r>
  <r>
    <x v="1494"/>
    <n v="18.72"/>
    <n v="21.03"/>
    <n v="40260.589999999997"/>
    <n v="36022.42"/>
    <n v="157105.07999999999"/>
    <n v="140587.56"/>
    <n v="3.4727769306908129E-6"/>
    <n v="25611.717785553366"/>
    <n v="25613.52"/>
    <n v="-7.0361841973842765E-5"/>
    <n v="1576350740.4740565"/>
    <m/>
    <m/>
    <n v="5455374.8152937191"/>
    <m/>
    <m/>
    <n v="13.466573145583146"/>
    <m/>
    <m/>
    <n v="275.70724971204424"/>
    <n v="275.68"/>
    <n v="9.8845444153505824E-5"/>
    <n v="14.360921514760642"/>
    <m/>
    <m/>
    <m/>
    <n v="21776.757894656959"/>
    <m/>
    <m/>
    <n v="1501"/>
    <n v="0.89015691868758906"/>
    <n v="129897.67"/>
    <n v="667.18662169715935"/>
    <m/>
    <m/>
    <n v="849.31210434783964"/>
    <n v="0.60026898155620634"/>
    <m/>
    <m/>
    <n v="285663912.04423231"/>
    <m/>
    <m/>
    <m/>
    <n v="6.3845005267340884"/>
    <m/>
    <m/>
    <m/>
    <n v="6.3732743837125749"/>
    <m/>
    <m/>
    <m/>
    <m/>
    <m/>
    <n v="25611.717785553366"/>
    <m/>
  </r>
  <r>
    <x v="1495"/>
    <n v="17.420000000000002"/>
    <n v="20.23"/>
    <n v="38449.57"/>
    <n v="34401.919999999998"/>
    <n v="154637.07999999999"/>
    <n v="138378.54999999999"/>
    <n v="3.4727769306908129E-6"/>
    <n v="24459.043542855015"/>
    <n v="24460.77"/>
    <n v="-7.0580654042529112E-5"/>
    <n v="1434463846.4804261"/>
    <m/>
    <m/>
    <n v="5087081.1864977255"/>
    <m/>
    <m/>
    <n v="13.768853462351592"/>
    <m/>
    <m/>
    <n v="271.36948370976404"/>
    <n v="271.36"/>
    <n v="3.4948812514867811E-5"/>
    <n v="14.58608150313148"/>
    <m/>
    <m/>
    <m/>
    <n v="20796.386344517141"/>
    <m/>
    <m/>
    <n v="1502"/>
    <n v="0.86109738012852211"/>
    <n v="126920.39"/>
    <n v="651.84367249153979"/>
    <m/>
    <m/>
    <n v="868.77850387627404"/>
    <n v="0.6139690575857325"/>
    <m/>
    <m/>
    <n v="259953470.91612878"/>
    <m/>
    <m/>
    <m/>
    <n v="6.6714021172892135"/>
    <m/>
    <m/>
    <m/>
    <n v="6.6597584942787469"/>
    <m/>
    <m/>
    <m/>
    <m/>
    <m/>
    <n v="24459.043542855015"/>
    <m/>
  </r>
  <r>
    <x v="1496"/>
    <n v="17.79"/>
    <n v="20.260000000000002"/>
    <n v="37892.870000000003"/>
    <n v="33903.46"/>
    <n v="154236.62"/>
    <n v="138018.75"/>
    <n v="4.1674654807088984E-6"/>
    <n v="24103.145007434039"/>
    <n v="24104.84"/>
    <n v="-7.0317519882401314E-5"/>
    <n v="1392723592.8260815"/>
    <m/>
    <m/>
    <n v="4976015.6719122287"/>
    <m/>
    <m/>
    <n v="13.866723313063996"/>
    <m/>
    <m/>
    <n v="270.64692558271383"/>
    <n v="270.64"/>
    <n v="2.5589649400803438E-5"/>
    <n v="14.622567195907463"/>
    <m/>
    <m/>
    <m/>
    <n v="20492.917498214152"/>
    <m/>
    <m/>
    <n v="1503"/>
    <n v="0.87808489634748266"/>
    <n v="126500.28"/>
    <n v="649.5338770634487"/>
    <m/>
    <m/>
    <n v="871.65418474412718"/>
    <n v="0.61582614809989888"/>
    <m/>
    <m/>
    <n v="252394861.52323589"/>
    <m/>
    <m/>
    <m/>
    <n v="6.7671204835664316"/>
    <m/>
    <m/>
    <m/>
    <n v="6.7555745286036526"/>
    <m/>
    <m/>
    <m/>
    <m/>
    <m/>
    <n v="24103.145007434039"/>
    <m/>
  </r>
  <r>
    <x v="1497"/>
    <n v="17.920000000000002"/>
    <n v="20.16"/>
    <n v="37976.699999999997"/>
    <n v="33978.32"/>
    <n v="153972.99"/>
    <n v="137782.26"/>
    <n v="4.1674654807088984E-6"/>
    <n v="24155.879122322182"/>
    <n v="24157.58"/>
    <n v="-7.0407618553702811E-5"/>
    <n v="1398816548.5328701"/>
    <m/>
    <m/>
    <n v="4992328.2509753797"/>
    <m/>
    <m/>
    <n v="13.850788053416773"/>
    <m/>
    <m/>
    <n v="270.17773241389096"/>
    <n v="270.16000000000003"/>
    <n v="6.5636711174654749E-5"/>
    <n v="14.647141703575686"/>
    <m/>
    <m/>
    <m/>
    <n v="20537.450497572245"/>
    <m/>
    <m/>
    <n v="1504"/>
    <n v="0.88888888888888895"/>
    <n v="126541.57"/>
    <n v="649.69515292259541"/>
    <m/>
    <m/>
    <n v="871.3696746917534"/>
    <n v="0.61556678305272683"/>
    <m/>
    <m/>
    <n v="253500911.58642113"/>
    <m/>
    <m/>
    <m/>
    <n v="6.7518639649154961"/>
    <m/>
    <m/>
    <m/>
    <n v="6.7404367682918016"/>
    <m/>
    <m/>
    <m/>
    <m/>
    <m/>
    <n v="24155.879122322182"/>
    <m/>
  </r>
  <r>
    <x v="1498"/>
    <n v="18.57"/>
    <n v="20.51"/>
    <n v="38230.81"/>
    <n v="34205.53"/>
    <n v="156312.81"/>
    <n v="139875.47"/>
    <n v="4.1674654807088984E-6"/>
    <n v="24316.918187149913"/>
    <n v="24318.63"/>
    <n v="-7.0391006816050705E-5"/>
    <n v="1417465899.5452397"/>
    <m/>
    <m/>
    <n v="5042233.2105528126"/>
    <m/>
    <m/>
    <n v="13.803854522208999"/>
    <m/>
    <m/>
    <n v="274.27674672423069"/>
    <n v="274.27999999999997"/>
    <n v="-1.1861148349390227E-5"/>
    <n v="14.424146598821084"/>
    <m/>
    <m/>
    <m/>
    <n v="20674.061773191916"/>
    <m/>
    <m/>
    <n v="1505"/>
    <n v="0.90541199414919549"/>
    <n v="128019.78"/>
    <n v="657.23331984287302"/>
    <m/>
    <m/>
    <n v="861.19066895611968"/>
    <n v="0.60831829770249868"/>
    <m/>
    <m/>
    <n v="256882530.74729466"/>
    <m/>
    <m/>
    <m/>
    <n v="6.7064024843085779"/>
    <m/>
    <m/>
    <m/>
    <n v="6.6951443338175745"/>
    <m/>
    <m/>
    <m/>
    <m/>
    <m/>
    <n v="24316.918187149913"/>
    <m/>
  </r>
  <r>
    <x v="1499"/>
    <n v="18.059999999999999"/>
    <n v="20.7"/>
    <n v="38524.49"/>
    <n v="34468.14"/>
    <n v="157061.57999999999"/>
    <n v="140544.92000000001"/>
    <n v="4.1674654807088984E-6"/>
    <n v="24503.117487895499"/>
    <n v="24504.84"/>
    <n v="-7.0292730109722257E-5"/>
    <n v="1439171780.2183087"/>
    <m/>
    <m/>
    <n v="5100128.3018920887"/>
    <m/>
    <m/>
    <n v="13.750243957762915"/>
    <m/>
    <m/>
    <n v="275.5838679787546"/>
    <n v="275.56"/>
    <n v="8.6616267798600433E-5"/>
    <n v="14.354640896345874"/>
    <m/>
    <m/>
    <m/>
    <n v="20832.058759763982"/>
    <m/>
    <m/>
    <n v="1506"/>
    <n v="0.87246376811594195"/>
    <n v="128816.64"/>
    <n v="661.27263550815826"/>
    <m/>
    <m/>
    <n v="855.8301817215347"/>
    <n v="0.60447450997612573"/>
    <m/>
    <m/>
    <n v="260818128.08950973"/>
    <m/>
    <m/>
    <m/>
    <n v="6.6546047039778022"/>
    <m/>
    <m/>
    <m/>
    <n v="6.6435249019841089"/>
    <m/>
    <m/>
    <m/>
    <m/>
    <m/>
    <n v="24503.117487895499"/>
    <m/>
  </r>
  <r>
    <x v="1500"/>
    <n v="17.579999999999998"/>
    <n v="20.27"/>
    <n v="38224.1"/>
    <n v="34199.24"/>
    <n v="155885.54"/>
    <n v="139491.96"/>
    <n v="4.1674654807088984E-6"/>
    <n v="24311.464610974148"/>
    <n v="24313.18"/>
    <n v="-7.0553873489753727E-5"/>
    <n v="1416658510.4339612"/>
    <m/>
    <m/>
    <n v="5040276.1782985022"/>
    <m/>
    <m/>
    <n v="13.803255573759211"/>
    <m/>
    <m/>
    <n v="273.51369169063025"/>
    <n v="273.52"/>
    <n v="-2.3063429985814565E-5"/>
    <n v="14.461710974355469"/>
    <m/>
    <m/>
    <m/>
    <n v="20668.818739735205"/>
    <m/>
    <m/>
    <n v="1507"/>
    <n v="0.86729156388751838"/>
    <n v="128130.31"/>
    <n v="657.69804235584274"/>
    <m/>
    <m/>
    <n v="860.39001132600924"/>
    <n v="0.60763752026274431"/>
    <m/>
    <m/>
    <n v="256739979.10051909"/>
    <m/>
    <m/>
    <m/>
    <n v="6.706207627419408"/>
    <m/>
    <m/>
    <m/>
    <n v="6.6951340121265321"/>
    <m/>
    <m/>
    <m/>
    <m/>
    <m/>
    <n v="24311.464610974148"/>
    <m/>
  </r>
  <r>
    <x v="1501"/>
    <n v="18"/>
    <n v="20.72"/>
    <n v="38260.74"/>
    <n v="34231.599999999999"/>
    <n v="156854.9"/>
    <n v="140357.64000000001"/>
    <n v="4.5842999230050197E-6"/>
    <n v="24332.98848757103"/>
    <n v="24334.7"/>
    <n v="-7.0332177054543976E-5"/>
    <n v="1419166492.5597379"/>
    <m/>
    <m/>
    <n v="5046919.7351754056"/>
    <m/>
    <m/>
    <n v="13.794854138357802"/>
    <m/>
    <m/>
    <n v="275.19437997473295"/>
    <n v="275.2"/>
    <n v="-2.0421603441289626E-5"/>
    <n v="14.370565336758489"/>
    <m/>
    <m/>
    <m/>
    <n v="20686.212159235434"/>
    <m/>
    <m/>
    <n v="1508"/>
    <n v="0.86872586872586877"/>
    <n v="128692.59"/>
    <n v="660.42952072885919"/>
    <m/>
    <m/>
    <n v="856.61432315692264"/>
    <n v="0.60479896971513825"/>
    <m/>
    <m/>
    <n v="257199840.43397221"/>
    <m/>
    <m/>
    <m/>
    <n v="6.6989259790816806"/>
    <m/>
    <m/>
    <m/>
    <n v="6.6881404092038617"/>
    <m/>
    <m/>
    <m/>
    <m/>
    <m/>
    <n v="24332.98848757103"/>
    <m/>
  </r>
  <r>
    <x v="1502"/>
    <n v="17.690000000000001"/>
    <n v="20.16"/>
    <n v="37180.18"/>
    <n v="33264.67"/>
    <n v="154872.13"/>
    <n v="138582.76999999999"/>
    <n v="4.5842999230050197E-6"/>
    <n v="23645.19954340448"/>
    <n v="23646.87"/>
    <n v="-7.0641763392775836E-5"/>
    <n v="1338938538.8438232"/>
    <m/>
    <m/>
    <n v="4832918.5669803349"/>
    <m/>
    <m/>
    <n v="13.989051334442276"/>
    <m/>
    <m/>
    <n v="271.70907995087879"/>
    <n v="271.68"/>
    <n v="1.0703751059626399E-4"/>
    <n v="14.551814490112408"/>
    <m/>
    <m/>
    <m/>
    <n v="20101.193917329831"/>
    <m/>
    <m/>
    <n v="1509"/>
    <n v="0.87748015873015883"/>
    <n v="126746.85"/>
    <n v="650.39351018692184"/>
    <m/>
    <m/>
    <n v="869.56571960592839"/>
    <n v="0.61388489952001768"/>
    <m/>
    <m/>
    <n v="242661565.35913834"/>
    <m/>
    <m/>
    <m/>
    <n v="6.8878277653738529"/>
    <m/>
    <m/>
    <m/>
    <n v="6.8768355260804999"/>
    <m/>
    <m/>
    <m/>
    <m/>
    <m/>
    <n v="23645.19954340448"/>
    <m/>
  </r>
  <r>
    <x v="1503"/>
    <n v="16.91"/>
    <n v="19.72"/>
    <n v="35757.19"/>
    <n v="31991.38"/>
    <n v="153664.62"/>
    <n v="137501.63"/>
    <n v="4.5842999230050197E-6"/>
    <n v="22739.67680371759"/>
    <n v="22741.279999999999"/>
    <n v="-7.049718759932766E-5"/>
    <n v="1236385745.188647"/>
    <m/>
    <m/>
    <n v="4555276.6471557468"/>
    <m/>
    <m/>
    <n v="14.256140141069277"/>
    <m/>
    <m/>
    <n v="269.58403979442483"/>
    <n v="269.56"/>
    <n v="8.9181608639243848E-5"/>
    <n v="14.66486386904279"/>
    <m/>
    <m/>
    <m/>
    <n v="19331.095501130181"/>
    <m/>
    <m/>
    <n v="1510"/>
    <n v="0.85750507099391482"/>
    <n v="125104.34"/>
    <n v="641.91494711348162"/>
    <m/>
    <m/>
    <n v="880.83440510075479"/>
    <n v="0.62178127512184989"/>
    <m/>
    <m/>
    <n v="224077034.62233621"/>
    <m/>
    <m/>
    <m/>
    <n v="7.1511438402474727"/>
    <m/>
    <m/>
    <m/>
    <n v="7.1398325751129139"/>
    <m/>
    <m/>
    <m/>
    <m/>
    <m/>
    <n v="22739.67680371759"/>
    <m/>
  </r>
  <r>
    <x v="1504"/>
    <n v="16.62"/>
    <n v="19.48"/>
    <n v="35225.480000000003"/>
    <n v="31515.52"/>
    <n v="152892.13"/>
    <n v="136809.76"/>
    <n v="4.5842999230050197E-6"/>
    <n v="22400.991208539082"/>
    <n v="22402.57"/>
    <n v="-7.0473676052174028E-5"/>
    <n v="1199555450.2735837"/>
    <m/>
    <m/>
    <n v="4453489.4709246596"/>
    <m/>
    <m/>
    <n v="14.361518310527195"/>
    <m/>
    <m/>
    <n v="268.22226895256728"/>
    <n v="268.2"/>
    <n v="8.3031143054856926E-5"/>
    <n v="14.73817582781547"/>
    <m/>
    <m/>
    <m/>
    <n v="19042.888618149227"/>
    <m/>
    <m/>
    <n v="1511"/>
    <n v="0.85318275154004108"/>
    <n v="124426.13"/>
    <n v="638.38517637612495"/>
    <m/>
    <m/>
    <n v="885.60954481120268"/>
    <n v="0.62509278671073598"/>
    <m/>
    <m/>
    <n v="217403581.37869889"/>
    <m/>
    <m/>
    <m/>
    <n v="7.2571764509838426"/>
    <m/>
    <m/>
    <m/>
    <n v="7.2458001701314654"/>
    <m/>
    <m/>
    <m/>
    <m/>
    <m/>
    <n v="22400.991208539082"/>
    <m/>
  </r>
  <r>
    <x v="1505"/>
    <n v="16.97"/>
    <n v="19.95"/>
    <n v="35910.269999999997"/>
    <n v="32128.05"/>
    <n v="154420.47"/>
    <n v="138176.71"/>
    <n v="4.5842999230050197E-6"/>
    <n v="22835.913884041358"/>
    <n v="22837.53"/>
    <n v="-7.0765794665250681E-5"/>
    <n v="1246133518.4118299"/>
    <m/>
    <m/>
    <n v="4583170.8542602835"/>
    <m/>
    <m/>
    <n v="14.221311451915625"/>
    <m/>
    <m/>
    <n v="270.89686626229008"/>
    <n v="270.88"/>
    <n v="6.2264701307102044E-5"/>
    <n v="14.590444922700163"/>
    <m/>
    <m/>
    <m/>
    <n v="19412.325954404703"/>
    <m/>
    <m/>
    <n v="1512"/>
    <n v="0.85062656641604006"/>
    <n v="125781.56"/>
    <n v="645.28900475488024"/>
    <m/>
    <m/>
    <n v="875.96220027574657"/>
    <n v="0.61822475894292861"/>
    <m/>
    <m/>
    <n v="225846804.5040772"/>
    <m/>
    <m/>
    <m/>
    <n v="7.1157958337056133"/>
    <m/>
    <m/>
    <m/>
    <n v="7.1047418809580405"/>
    <m/>
    <m/>
    <m/>
    <m/>
    <m/>
    <n v="22835.913884041358"/>
    <m/>
  </r>
  <r>
    <x v="1506"/>
    <n v="16.87"/>
    <n v="20.11"/>
    <n v="35437.39"/>
    <n v="31704.53"/>
    <n v="153777.85999999999"/>
    <n v="137599.79999999999"/>
    <n v="4.3064085186728107E-6"/>
    <n v="22533.553518783072"/>
    <n v="22535.14"/>
    <n v="-7.0400326642183764E-5"/>
    <n v="1213130970.3008201"/>
    <m/>
    <m/>
    <n v="4492091.9328695238"/>
    <m/>
    <m/>
    <n v="14.313104628430658"/>
    <m/>
    <m/>
    <n v="269.74981452882207"/>
    <n v="269.72000000000003"/>
    <n v="1.1053881366618334E-4"/>
    <n v="14.649926010267638"/>
    <m/>
    <m/>
    <m/>
    <n v="19154.424214262002"/>
    <m/>
    <m/>
    <n v="1513"/>
    <n v="0.83888612630532078"/>
    <n v="125115.69"/>
    <n v="641.72259014931421"/>
    <m/>
    <m/>
    <n v="880.59942174364392"/>
    <n v="0.6213208274823101"/>
    <m/>
    <m/>
    <n v="219870236.76999187"/>
    <m/>
    <m/>
    <m/>
    <n v="7.2085907146139094"/>
    <m/>
    <m/>
    <m/>
    <n v="7.1976986625975945"/>
    <m/>
    <m/>
    <m/>
    <m/>
    <m/>
    <n v="22533.553518783072"/>
    <m/>
  </r>
  <r>
    <x v="1507"/>
    <n v="16.350000000000001"/>
    <n v="19.68"/>
    <n v="34691.65"/>
    <n v="31037.200000000001"/>
    <n v="152900.84"/>
    <n v="136814.45000000001"/>
    <n v="4.3064085186728107E-6"/>
    <n v="22058.822352946325"/>
    <n v="22060.37"/>
    <n v="-7.0155081427603072E-5"/>
    <n v="1162014482.8413386"/>
    <m/>
    <m/>
    <n v="4350118.2343494557"/>
    <m/>
    <m/>
    <n v="14.463084847606778"/>
    <m/>
    <m/>
    <n v="268.20484777167417"/>
    <n v="268.2"/>
    <n v="1.8075211313028916E-5"/>
    <n v="14.733058881048107"/>
    <m/>
    <m/>
    <m/>
    <n v="18750.600244572372"/>
    <m/>
    <m/>
    <n v="1514"/>
    <n v="0.8307926829268294"/>
    <n v="124183.01"/>
    <n v="636.88910941904032"/>
    <m/>
    <m/>
    <n v="887.16388595010642"/>
    <n v="0.62589315199601192"/>
    <m/>
    <m/>
    <n v="210607300.82776603"/>
    <m/>
    <m/>
    <m/>
    <n v="7.3599772902782608"/>
    <m/>
    <m/>
    <m/>
    <n v="7.3489586162673071"/>
    <m/>
    <m/>
    <m/>
    <m/>
    <m/>
    <n v="22058.822352946325"/>
    <m/>
  </r>
  <r>
    <x v="1508"/>
    <n v="17.55"/>
    <n v="20.079999999999998"/>
    <n v="35423.800000000003"/>
    <n v="31692.09"/>
    <n v="154459.85"/>
    <n v="138208.85"/>
    <n v="4.3064085186728107E-6"/>
    <n v="22523.813591251983"/>
    <n v="22525.4"/>
    <n v="-7.0427550588170185E-5"/>
    <n v="1211002343.5051422"/>
    <m/>
    <m/>
    <n v="4487649.3117414601"/>
    <m/>
    <m/>
    <n v="14.309851205916354"/>
    <m/>
    <m/>
    <n v="270.93291587665499"/>
    <n v="270.92"/>
    <n v="4.767413500283979E-5"/>
    <n v="14.582424363690668"/>
    <m/>
    <m/>
    <m/>
    <n v="19145.573444426511"/>
    <m/>
    <m/>
    <n v="1515"/>
    <n v="0.87400398406374513"/>
    <n v="125518.43"/>
    <n v="643.68772430955687"/>
    <m/>
    <m/>
    <n v="877.62364049643702"/>
    <n v="0.61910382604040237"/>
    <m/>
    <m/>
    <n v="219487601.18406162"/>
    <m/>
    <m/>
    <m/>
    <n v="7.2043450043476955"/>
    <m/>
    <m/>
    <m/>
    <n v="7.1936592909287738"/>
    <m/>
    <m/>
    <m/>
    <m/>
    <m/>
    <n v="22523.813591251983"/>
    <m/>
  </r>
  <r>
    <x v="1509"/>
    <n v="18.399999999999999"/>
    <n v="20.58"/>
    <n v="35815.86"/>
    <n v="32042.71"/>
    <n v="155255.43"/>
    <n v="138920.13"/>
    <n v="4.3064085186728107E-6"/>
    <n v="22772.545119195478"/>
    <n v="22774.15"/>
    <n v="-7.046940520383238E-5"/>
    <n v="1237747152.014297"/>
    <m/>
    <m/>
    <n v="4561968.081742947"/>
    <m/>
    <m/>
    <n v="14.230050608805719"/>
    <m/>
    <m/>
    <n v="272.32177611313654"/>
    <n v="272.32"/>
    <n v="6.5221545848537232E-6"/>
    <n v="14.506903067099168"/>
    <m/>
    <m/>
    <m/>
    <n v="19356.712315317083"/>
    <m/>
    <m/>
    <n v="1516"/>
    <n v="0.89407191448007772"/>
    <n v="126676.85"/>
    <n v="649.57764729259725"/>
    <m/>
    <m/>
    <n v="869.52397913496293"/>
    <n v="0.61333191946901489"/>
    <m/>
    <m/>
    <n v="224336567.92649388"/>
    <m/>
    <m/>
    <m/>
    <n v="7.1243091369173719"/>
    <m/>
    <m/>
    <m/>
    <n v="7.1138409884895912"/>
    <m/>
    <m/>
    <m/>
    <m/>
    <m/>
    <n v="22772.545119195478"/>
    <m/>
  </r>
  <r>
    <x v="1510"/>
    <n v="17.77"/>
    <n v="20.059999999999999"/>
    <n v="35443.65"/>
    <n v="31709.57"/>
    <n v="154927.25"/>
    <n v="138625.88"/>
    <n v="4.3064085186728107E-6"/>
    <n v="22535.335960503628"/>
    <n v="22536.92"/>
    <n v="-7.028642318340772E-5"/>
    <n v="1211960490.0148633"/>
    <m/>
    <m/>
    <n v="4490672.294308858"/>
    <m/>
    <m/>
    <n v="14.303377117853184"/>
    <m/>
    <m/>
    <n v="271.73951432359149"/>
    <n v="271.72000000000003"/>
    <n v="7.1817766787329873E-5"/>
    <n v="14.53715539202932"/>
    <m/>
    <m/>
    <m/>
    <n v="19154.797587939367"/>
    <m/>
    <m/>
    <n v="1517"/>
    <n v="0.88584247258225324"/>
    <n v="126075.3"/>
    <n v="646.44252016219434"/>
    <m/>
    <m/>
    <n v="873.65308520010944"/>
    <n v="0.61618603042673215"/>
    <m/>
    <m/>
    <n v="219664423.49449494"/>
    <m/>
    <m/>
    <m/>
    <n v="7.1980435209313676"/>
    <m/>
    <m/>
    <m/>
    <n v="7.1875669081606137"/>
    <m/>
    <m/>
    <m/>
    <m/>
    <m/>
    <n v="22535.335960503628"/>
    <m/>
  </r>
  <r>
    <x v="1511"/>
    <n v="17.59"/>
    <n v="19.850000000000001"/>
    <n v="34723.71"/>
    <n v="31065.07"/>
    <n v="153869.85999999999"/>
    <n v="137677.95000000001"/>
    <n v="4.028524218879781E-6"/>
    <n v="22075.977808830019"/>
    <n v="22077.53"/>
    <n v="-7.0306378022300109E-5"/>
    <n v="1162550444.8647594"/>
    <m/>
    <m/>
    <n v="4353322.1549858525"/>
    <m/>
    <m/>
    <n v="14.4467764645951"/>
    <m/>
    <m/>
    <n v="269.86513015280792"/>
    <n v="269.83999999999997"/>
    <n v="9.3129828075744214E-5"/>
    <n v="14.635113996320742"/>
    <m/>
    <m/>
    <m/>
    <n v="18763.511812774344"/>
    <m/>
    <m/>
    <n v="1518"/>
    <n v="0.88614609571788405"/>
    <n v="124623.55"/>
    <n v="638.8490992557571"/>
    <m/>
    <m/>
    <n v="883.71315141799073"/>
    <n v="0.62310414379015078"/>
    <m/>
    <m/>
    <n v="210713719.53024614"/>
    <m/>
    <m/>
    <m/>
    <n v="7.3433182858878938"/>
    <m/>
    <m/>
    <m/>
    <n v="7.3329359175805715"/>
    <m/>
    <m/>
    <m/>
    <m/>
    <m/>
    <n v="22075.977808830019"/>
    <m/>
  </r>
  <r>
    <x v="1512"/>
    <n v="17.13"/>
    <n v="19.54"/>
    <n v="34131.660000000003"/>
    <n v="30535.279999999999"/>
    <n v="153692.45000000001"/>
    <n v="137518.66"/>
    <n v="4.028524218879781E-6"/>
    <n v="21699.046443318046"/>
    <n v="21700.57"/>
    <n v="-7.0208141166538951E-5"/>
    <n v="1122851465.5350358"/>
    <m/>
    <m/>
    <n v="4241815.5492618671"/>
    <m/>
    <m/>
    <n v="14.569306949253614"/>
    <m/>
    <m/>
    <n v="269.54740638919969"/>
    <n v="269.52"/>
    <n v="1.016859201532494E-4"/>
    <n v="14.651563564173285"/>
    <m/>
    <m/>
    <m/>
    <n v="18442.872045618289"/>
    <m/>
    <m/>
    <n v="1519"/>
    <n v="0.87666325486182184"/>
    <n v="124096.64"/>
    <n v="636.09836507225293"/>
    <m/>
    <m/>
    <n v="887.4495021848694"/>
    <n v="0.62567931966890467"/>
    <m/>
    <m/>
    <n v="203519752.00227895"/>
    <m/>
    <m/>
    <m/>
    <n v="7.4682048738668811"/>
    <m/>
    <m/>
    <m/>
    <n v="7.4577474940660782"/>
    <m/>
    <m/>
    <m/>
    <m/>
    <m/>
    <n v="21699.046443318046"/>
    <m/>
  </r>
  <r>
    <x v="1513"/>
    <n v="17.59"/>
    <n v="19.920000000000002"/>
    <n v="33981.660000000003"/>
    <n v="30400.959999999999"/>
    <n v="153784.32999999999"/>
    <n v="137600.32000000001"/>
    <n v="4.028524218879781E-6"/>
    <n v="21603.157855887894"/>
    <n v="21604.67"/>
    <n v="-6.9991539426661475E-5"/>
    <n v="1112927134.9214368"/>
    <m/>
    <m/>
    <n v="4213684.9078345606"/>
    <m/>
    <m/>
    <n v="14.600690958341335"/>
    <m/>
    <m/>
    <n v="269.70197002731283"/>
    <n v="269.68"/>
    <n v="8.1467025040193874E-5"/>
    <n v="14.642380718245562"/>
    <m/>
    <m/>
    <m/>
    <n v="18361.104505426913"/>
    <m/>
    <m/>
    <n v="1520"/>
    <n v="0.8830321285140561"/>
    <n v="124040.04"/>
    <n v="635.758597754378"/>
    <m/>
    <m/>
    <n v="887.85426448805242"/>
    <n v="0.62590535157646143"/>
    <m/>
    <m/>
    <n v="201722449.83277932"/>
    <m/>
    <m/>
    <m/>
    <n v="7.5007069941320168"/>
    <m/>
    <m/>
    <m/>
    <n v="7.4903061062189051"/>
    <m/>
    <m/>
    <m/>
    <m/>
    <m/>
    <n v="21603.157855887894"/>
    <m/>
  </r>
  <r>
    <x v="1514"/>
    <n v="17.47"/>
    <n v="19.899999999999999"/>
    <n v="33882.129999999997"/>
    <n v="30311.8"/>
    <n v="154113.34"/>
    <n v="137894.15"/>
    <n v="4.028524218879781E-6"/>
    <n v="21539.358438271705"/>
    <n v="21540.880000000001"/>
    <n v="-7.0636005970792226E-5"/>
    <n v="1106353586.6474383"/>
    <m/>
    <m/>
    <n v="4195006.6810330469"/>
    <m/>
    <m/>
    <n v="14.621440427948654"/>
    <m/>
    <m/>
    <n v="270.27238672992013"/>
    <n v="270.27999999999997"/>
    <n v="-2.8168085244306695E-5"/>
    <n v="14.610632012018597"/>
    <m/>
    <m/>
    <m/>
    <n v="18306.61673614012"/>
    <m/>
    <m/>
    <n v="1521"/>
    <n v="0.8778894472361809"/>
    <n v="124311.44"/>
    <n v="637.09988953754294"/>
    <m/>
    <m/>
    <n v="885.91163654805769"/>
    <n v="0.62447666610852304"/>
    <m/>
    <m/>
    <n v="200532467.87771729"/>
    <m/>
    <m/>
    <m/>
    <n v="7.5223547109556606"/>
    <m/>
    <m/>
    <m/>
    <n v="7.5120261040197063"/>
    <m/>
    <m/>
    <m/>
    <m/>
    <m/>
    <n v="21539.358438271705"/>
    <m/>
  </r>
  <r>
    <x v="1515"/>
    <n v="17.02"/>
    <n v="19.350000000000001"/>
    <n v="32607.31"/>
    <n v="29170.83"/>
    <n v="150888.03"/>
    <n v="135006.06"/>
    <n v="4.8621984320984524E-6"/>
    <n v="20726.915280949012"/>
    <n v="20728.38"/>
    <n v="-7.0662495138984482E-5"/>
    <n v="1022899732.6258396"/>
    <m/>
    <m/>
    <n v="3957616.067316473"/>
    <m/>
    <m/>
    <n v="14.893930646904069"/>
    <m/>
    <m/>
    <n v="264.59027240158582"/>
    <n v="264.56"/>
    <n v="1.1442546713724688E-4"/>
    <n v="14.914724146637056"/>
    <m/>
    <m/>
    <m/>
    <n v="17615.078424686162"/>
    <m/>
    <m/>
    <n v="1522"/>
    <n v="0.87958656330749341"/>
    <n v="121125.71"/>
    <n v="620.57906440621207"/>
    <m/>
    <m/>
    <n v="908.61489923973147"/>
    <n v="0.64023731178489129"/>
    <m/>
    <m/>
    <n v="185410941.35776645"/>
    <m/>
    <m/>
    <m/>
    <n v="7.8040504675962419"/>
    <m/>
    <m/>
    <m/>
    <n v="7.7937596103281805"/>
    <m/>
    <m/>
    <m/>
    <m/>
    <m/>
    <n v="20726.915280949012"/>
    <m/>
  </r>
  <r>
    <x v="1516"/>
    <n v="16.23"/>
    <n v="18.84"/>
    <n v="31722.76"/>
    <n v="28379.360000000001"/>
    <n v="149535.45000000001"/>
    <n v="133795.19"/>
    <n v="4.8621984320984524E-6"/>
    <n v="20164.157253123412"/>
    <n v="20165.57"/>
    <n v="-7.0057373859899741E-5"/>
    <n v="967353579.98487723"/>
    <m/>
    <m/>
    <n v="3796419.6373880678"/>
    <m/>
    <m/>
    <n v="15.095301086228162"/>
    <m/>
    <m/>
    <n v="262.21205683662646"/>
    <n v="262.2"/>
    <n v="4.5983358605949931E-5"/>
    <n v="15.04801095969775"/>
    <m/>
    <m/>
    <m/>
    <n v="17136.544378434188"/>
    <m/>
    <m/>
    <n v="1523"/>
    <n v="0.86146496815286622"/>
    <n v="119596.62"/>
    <n v="612.69703476804295"/>
    <m/>
    <m/>
    <n v="920.08524650356583"/>
    <n v="0.64825820536692802"/>
    <m/>
    <m/>
    <n v="175343803.49219477"/>
    <m/>
    <m/>
    <m/>
    <n v="8.0154185101562714"/>
    <m/>
    <m/>
    <m/>
    <n v="8.0049646165471593"/>
    <m/>
    <m/>
    <m/>
    <m/>
    <m/>
    <n v="20164.157253123412"/>
    <m/>
  </r>
  <r>
    <x v="1517"/>
    <n v="16.62"/>
    <n v="19.190000000000001"/>
    <n v="32283.88"/>
    <n v="28881.21"/>
    <n v="150847.65"/>
    <n v="134968.62"/>
    <n v="4.8621984320984524E-6"/>
    <n v="20520.325467187435"/>
    <n v="20521.77"/>
    <n v="-7.0390264220177023E-5"/>
    <n v="1001525812.1474646"/>
    <m/>
    <m/>
    <n v="3896990.0095832874"/>
    <m/>
    <m/>
    <n v="14.961154896993834"/>
    <m/>
    <m/>
    <n v="264.50656420470614"/>
    <n v="264.48"/>
    <n v="1.0043937048598295E-4"/>
    <n v="14.915555545043278"/>
    <m/>
    <m/>
    <m/>
    <n v="17438.972595648935"/>
    <m/>
    <m/>
    <n v="1524"/>
    <n v="0.86607608129233971"/>
    <n v="120678.53"/>
    <n v="618.19141830691274"/>
    <m/>
    <m/>
    <n v="911.76185551605579"/>
    <n v="0.64233295496251719"/>
    <m/>
    <m/>
    <n v="181539114.2951563"/>
    <m/>
    <m/>
    <m/>
    <n v="7.8733101245059673"/>
    <m/>
    <m/>
    <m/>
    <n v="7.8631552079194087"/>
    <m/>
    <m/>
    <m/>
    <m/>
    <m/>
    <n v="20520.325467187435"/>
    <m/>
  </r>
  <r>
    <x v="1518"/>
    <n v="16.48"/>
    <n v="19.079999999999998"/>
    <n v="31739.69"/>
    <n v="28394.240000000002"/>
    <n v="150657.25"/>
    <n v="134797.6"/>
    <n v="4.8621984320984524E-6"/>
    <n v="20173.9347253216"/>
    <n v="20175.36"/>
    <n v="-7.0644324483004617E-5"/>
    <n v="967713044.67039537"/>
    <m/>
    <m/>
    <n v="3798300.4918870968"/>
    <m/>
    <m/>
    <n v="15.086603900216812"/>
    <m/>
    <m/>
    <n v="264.16626237932701"/>
    <n v="264.16000000000003"/>
    <n v="2.3706766077324914E-5"/>
    <n v="14.933975428919538"/>
    <m/>
    <m/>
    <m/>
    <n v="17144.333954251866"/>
    <m/>
    <m/>
    <n v="1525"/>
    <n v="0.86373165618448644"/>
    <n v="120121.4"/>
    <n v="615.28940074228331"/>
    <m/>
    <m/>
    <n v="915.97113684027863"/>
    <n v="0.64523720779821558"/>
    <m/>
    <m/>
    <n v="175411291.7061832"/>
    <m/>
    <m/>
    <m/>
    <n v="8.0056901895240031"/>
    <m/>
    <m/>
    <m/>
    <n v="7.9954800787643574"/>
    <m/>
    <m/>
    <m/>
    <m/>
    <m/>
    <n v="20173.9347253216"/>
    <m/>
  </r>
  <r>
    <x v="1519"/>
    <n v="16.14"/>
    <n v="18.62"/>
    <n v="31378.85"/>
    <n v="28071.3"/>
    <n v="150439.69"/>
    <n v="134602.29"/>
    <n v="4.8621984320984524E-6"/>
    <n v="19944.096366752226"/>
    <n v="19945.509999999998"/>
    <n v="-7.0874760674022319E-5"/>
    <n v="945662452.11268866"/>
    <m/>
    <m/>
    <n v="3733375.1010192912"/>
    <m/>
    <m/>
    <n v="15.171711267717111"/>
    <m/>
    <m/>
    <n v="263.77835511713954"/>
    <n v="263.76"/>
    <n v="6.95902227008105E-5"/>
    <n v="14.955133024946837"/>
    <m/>
    <m/>
    <m/>
    <n v="16948.753072957086"/>
    <m/>
    <m/>
    <n v="1526"/>
    <n v="0.86680988184747587"/>
    <n v="119626.89"/>
    <n v="612.70856157805463"/>
    <m/>
    <m/>
    <n v="919.74196274539531"/>
    <n v="0.64783207253765829"/>
    <m/>
    <m/>
    <n v="171415457.72789592"/>
    <m/>
    <m/>
    <m/>
    <n v="8.0963652658479397"/>
    <m/>
    <m/>
    <m/>
    <n v="8.0861563707571715"/>
    <m/>
    <m/>
    <m/>
    <m/>
    <m/>
    <n v="19944.096366752226"/>
    <m/>
  </r>
  <r>
    <x v="1520"/>
    <n v="15.58"/>
    <n v="18.96"/>
    <n v="31330.97"/>
    <n v="28028.06"/>
    <n v="150037.45000000001"/>
    <n v="134240.43"/>
    <n v="4.3064085186728107E-6"/>
    <n v="19912.207634906936"/>
    <n v="19913.61"/>
    <n v="-7.042244440180756E-5"/>
    <n v="942633456.70315361"/>
    <m/>
    <m/>
    <n v="3724372.4259692975"/>
    <m/>
    <m/>
    <n v="15.181337216214271"/>
    <m/>
    <m/>
    <n v="263.05383093943016"/>
    <n v="263.04000000000002"/>
    <n v="5.2581126179118698E-5"/>
    <n v="14.99386778159659"/>
    <m/>
    <m/>
    <m/>
    <n v="16920.875871876269"/>
    <m/>
    <m/>
    <n v="1527"/>
    <n v="0.82172995780590719"/>
    <n v="119570.77"/>
    <n v="612.27767814377705"/>
    <m/>
    <m/>
    <n v="920.17343696452156"/>
    <n v="0.64795168520096835"/>
    <m/>
    <m/>
    <n v="170870098.14230666"/>
    <m/>
    <m/>
    <m/>
    <n v="8.1077036469228521"/>
    <m/>
    <m/>
    <m/>
    <n v="8.0978315323178141"/>
    <m/>
    <m/>
    <m/>
    <m/>
    <m/>
    <n v="19912.207634906936"/>
    <m/>
  </r>
  <r>
    <x v="1521"/>
    <n v="16.2"/>
    <n v="18.989999999999998"/>
    <n v="31475.3"/>
    <n v="28157.05"/>
    <n v="150582.99"/>
    <n v="134727.96"/>
    <n v="4.3064085186728107E-6"/>
    <n v="20003.447922343523"/>
    <n v="20004.86"/>
    <n v="-7.0586730248400897E-5"/>
    <n v="951270874.78328311"/>
    <m/>
    <m/>
    <n v="3749956.3664413905"/>
    <m/>
    <m/>
    <n v="15.145718940502936"/>
    <m/>
    <m/>
    <n v="264.00386387538794"/>
    <n v="264"/>
    <n v="1.4635891620873309E-5"/>
    <n v="14.938925324901117"/>
    <m/>
    <m/>
    <m/>
    <n v="16998.156019521066"/>
    <m/>
    <m/>
    <n v="1528"/>
    <n v="0.85308056872037918"/>
    <n v="119839.77"/>
    <n v="613.60721209026963"/>
    <m/>
    <m/>
    <n v="918.10331017230101"/>
    <n v="0.64643269532770464"/>
    <m/>
    <m/>
    <n v="172437034.79095465"/>
    <m/>
    <m/>
    <m/>
    <n v="8.0700147053980213"/>
    <m/>
    <m/>
    <m/>
    <n v="8.0603004868196351"/>
    <m/>
    <m/>
    <m/>
    <m/>
    <m/>
    <n v="20003.447922343523"/>
    <m/>
  </r>
  <r>
    <x v="1522"/>
    <n v="15.59"/>
    <n v="18.77"/>
    <n v="30738.05"/>
    <n v="27497.41"/>
    <n v="149558.18"/>
    <n v="133810.48000000001"/>
    <n v="4.3064085186728107E-6"/>
    <n v="19534.428258425589"/>
    <n v="19535.810000000001"/>
    <n v="-7.0728655449325828E-5"/>
    <n v="906662622.40908611"/>
    <m/>
    <m/>
    <n v="3618058.1402060846"/>
    <m/>
    <m/>
    <n v="15.322436918071821"/>
    <m/>
    <m/>
    <n v="262.20076142165442"/>
    <n v="262.2"/>
    <n v="2.903972747603234E-6"/>
    <n v="15.040165949096918"/>
    <m/>
    <m/>
    <m/>
    <n v="16599.358569638927"/>
    <m/>
    <m/>
    <n v="1529"/>
    <n v="0.83058071390516786"/>
    <n v="118709.21"/>
    <n v="607.77102481157988"/>
    <m/>
    <m/>
    <n v="926.76463252253916"/>
    <n v="0.65246923974520776"/>
    <m/>
    <m/>
    <n v="164352072.67176342"/>
    <m/>
    <m/>
    <m/>
    <n v="8.2586876435283898"/>
    <m/>
    <m/>
    <m/>
    <n v="8.2488609367189198"/>
    <m/>
    <m/>
    <m/>
    <m/>
    <m/>
    <n v="19534.428258425589"/>
    <m/>
  </r>
  <r>
    <x v="1523"/>
    <n v="15.89"/>
    <n v="18.899999999999999"/>
    <n v="30738.18"/>
    <n v="27497.41"/>
    <n v="149758.31"/>
    <n v="133988.96"/>
    <n v="4.3064085186728107E-6"/>
    <n v="19534.034554156558"/>
    <n v="19535.419999999998"/>
    <n v="-7.0919685547621292E-5"/>
    <n v="906625540.75017953"/>
    <m/>
    <m/>
    <n v="3617936.2166030034"/>
    <m/>
    <m/>
    <n v="15.321744259964566"/>
    <m/>
    <m/>
    <n v="262.54522118531958"/>
    <n v="262.52"/>
    <n v="9.6073386102402125E-5"/>
    <n v="15.019614117744791"/>
    <m/>
    <m/>
    <m/>
    <n v="16598.779832472821"/>
    <m/>
    <m/>
    <n v="1530"/>
    <n v="0.84074074074074079"/>
    <n v="118686.85"/>
    <n v="607.60909824841349"/>
    <m/>
    <m/>
    <n v="926.93919738724674"/>
    <n v="0.65253027632519212"/>
    <m/>
    <m/>
    <n v="164346534.2320542"/>
    <m/>
    <m/>
    <m/>
    <n v="8.258302992323074"/>
    <m/>
    <m/>
    <m/>
    <n v="8.2485913648273641"/>
    <m/>
    <m/>
    <m/>
    <m/>
    <m/>
    <n v="19534.034554156558"/>
    <m/>
  </r>
  <r>
    <x v="1524"/>
    <n v="18.36"/>
    <n v="20.23"/>
    <n v="31963.38"/>
    <n v="28593.32"/>
    <n v="152830.22"/>
    <n v="136736.82999999999"/>
    <n v="4.3064085186728107E-6"/>
    <n v="20312.150717164841"/>
    <n v="20313.59"/>
    <n v="-7.0853199023890312E-5"/>
    <n v="978852674.57310486"/>
    <m/>
    <m/>
    <n v="3834096.4232985168"/>
    <m/>
    <m/>
    <n v="15.015741174924157"/>
    <m/>
    <m/>
    <n v="267.92413407373544"/>
    <n v="267.92"/>
    <n v="1.5430254312498448E-5"/>
    <n v="14.711108362188677"/>
    <m/>
    <m/>
    <m/>
    <n v="17259.722858240195"/>
    <m/>
    <m/>
    <n v="1531"/>
    <n v="0.90756302521008403"/>
    <n v="121499.57"/>
    <n v="621.96005544404466"/>
    <m/>
    <m/>
    <n v="904.97197507681335"/>
    <n v="0.63700578896069204"/>
    <m/>
    <m/>
    <n v="177440625.42796198"/>
    <m/>
    <m/>
    <m/>
    <n v="7.9287988052696701"/>
    <m/>
    <m/>
    <m/>
    <n v="7.9195847190255693"/>
    <m/>
    <m/>
    <m/>
    <m/>
    <m/>
    <n v="20312.150717164841"/>
    <m/>
  </r>
  <r>
    <x v="1525"/>
    <n v="17.34"/>
    <n v="19.79"/>
    <n v="31190.43"/>
    <n v="27901.5"/>
    <n v="152370.5"/>
    <n v="136323.75"/>
    <n v="4.028524218879781E-6"/>
    <n v="19819.505070908155"/>
    <n v="19820.91"/>
    <n v="-7.0881159938918081E-5"/>
    <n v="931370614.65987349"/>
    <m/>
    <m/>
    <n v="3694573.0177612798"/>
    <m/>
    <m/>
    <n v="15.195334394106276"/>
    <m/>
    <m/>
    <n v="267.09866713254996"/>
    <n v="267.08"/>
    <n v="6.9893412273369648E-5"/>
    <n v="14.754091526967446"/>
    <m/>
    <m/>
    <m/>
    <n v="16840.359531507213"/>
    <m/>
    <m/>
    <n v="1532"/>
    <n v="0.87620010106114199"/>
    <n v="120752.81"/>
    <n v="617.99258265937692"/>
    <m/>
    <m/>
    <n v="910.534108935463"/>
    <n v="0.64073870039030689"/>
    <m/>
    <m/>
    <n v="168837146.29877877"/>
    <m/>
    <m/>
    <m/>
    <n v="8.1195027626356548"/>
    <m/>
    <m/>
    <m/>
    <n v="8.1104051581511758"/>
    <m/>
    <m/>
    <m/>
    <m/>
    <m/>
    <n v="19819.505070908155"/>
    <m/>
  </r>
  <r>
    <x v="1526"/>
    <n v="15.73"/>
    <n v="18.989999999999998"/>
    <n v="29711.040000000001"/>
    <n v="26577.99"/>
    <n v="151150.01999999999"/>
    <n v="135231.25"/>
    <n v="4.028524218879781E-6"/>
    <n v="18878.987865315761"/>
    <n v="18880.32"/>
    <n v="-7.0556785279007883E-5"/>
    <n v="842976615.08516788"/>
    <m/>
    <m/>
    <n v="3431578.8014473794"/>
    <m/>
    <m/>
    <n v="15.555027172580296"/>
    <m/>
    <m/>
    <n v="264.95275966585672"/>
    <n v="264.95999999999998"/>
    <n v="-2.7326140335404148E-5"/>
    <n v="14.871840816319638"/>
    <m/>
    <m/>
    <m/>
    <n v="16040.976371609539"/>
    <m/>
    <m/>
    <n v="1533"/>
    <n v="0.82833070036861511"/>
    <n v="118716.71"/>
    <n v="607.52472456776206"/>
    <m/>
    <m/>
    <n v="925.88727959214157"/>
    <n v="0.65148089389666697"/>
    <m/>
    <m/>
    <n v="152814388.01001602"/>
    <m/>
    <m/>
    <m/>
    <n v="8.5042559522355496"/>
    <m/>
    <m/>
    <m/>
    <n v="8.4948429288314244"/>
    <m/>
    <m/>
    <m/>
    <m/>
    <m/>
    <n v="18878.987865315761"/>
    <m/>
  </r>
  <r>
    <x v="1527"/>
    <n v="16.32"/>
    <n v="19.3"/>
    <n v="29870.9"/>
    <n v="26720.880000000001"/>
    <n v="153102.35"/>
    <n v="136977.42000000001"/>
    <n v="4.028524218879781E-6"/>
    <n v="18980.103286409059"/>
    <n v="18981.45"/>
    <n v="-7.0948931242931224E-5"/>
    <n v="852005641.8508482"/>
    <m/>
    <m/>
    <n v="3459135.7834167588"/>
    <m/>
    <m/>
    <n v="15.51251200913749"/>
    <m/>
    <m/>
    <n v="268.36847939106121"/>
    <n v="268.36"/>
    <n v="3.1597075052847146E-5"/>
    <n v="14.679324744545067"/>
    <m/>
    <m/>
    <m/>
    <n v="16126.654443947418"/>
    <m/>
    <m/>
    <n v="1534"/>
    <n v="0.84559585492227973"/>
    <n v="120182.35"/>
    <n v="614.97701551953332"/>
    <m/>
    <m/>
    <n v="914.45655991955778"/>
    <n v="0.6433769167022495"/>
    <m/>
    <m/>
    <n v="154452320.64452824"/>
    <m/>
    <m/>
    <m/>
    <n v="8.4581409610098213"/>
    <m/>
    <m/>
    <m/>
    <n v="8.4488940376177375"/>
    <m/>
    <m/>
    <m/>
    <m/>
    <m/>
    <n v="18980.103286409059"/>
    <m/>
  </r>
  <r>
    <x v="1528"/>
    <n v="16.47"/>
    <n v="19.59"/>
    <n v="29795.56"/>
    <n v="26653.38"/>
    <n v="154408.51999999999"/>
    <n v="138145.47"/>
    <n v="4.028524218879781E-6"/>
    <n v="18931.77027863876"/>
    <n v="18933.11"/>
    <n v="-7.0760765729538377E-5"/>
    <n v="847666208.64246106"/>
    <m/>
    <m/>
    <n v="3445912.3978562066"/>
    <m/>
    <m/>
    <n v="15.531403062931238"/>
    <m/>
    <m/>
    <n v="270.65142567790758"/>
    <n v="270.64"/>
    <n v="4.2217255053156322E-5"/>
    <n v="14.553669804061251"/>
    <m/>
    <m/>
    <m/>
    <n v="16085.355833783169"/>
    <m/>
    <m/>
    <n v="1535"/>
    <n v="0.84073506891271055"/>
    <n v="120860.71"/>
    <n v="618.39991603391593"/>
    <m/>
    <m/>
    <n v="909.29498043648869"/>
    <n v="0.63968478098500359"/>
    <m/>
    <m/>
    <n v="153666813.64340881"/>
    <m/>
    <m/>
    <m/>
    <n v="8.4791122568167676"/>
    <m/>
    <m/>
    <m/>
    <n v="8.4699577504091881"/>
    <m/>
    <m/>
    <m/>
    <m/>
    <m/>
    <n v="18931.77027863876"/>
    <m/>
  </r>
  <r>
    <x v="1529"/>
    <n v="16.62"/>
    <n v="19.39"/>
    <n v="29582.400000000001"/>
    <n v="26462.59"/>
    <n v="154095.19"/>
    <n v="137864.59"/>
    <n v="4.028524218879781E-6"/>
    <n v="18795.872443590655"/>
    <n v="18797.2"/>
    <n v="-7.0625221274767114E-5"/>
    <n v="835496289.8164854"/>
    <m/>
    <m/>
    <n v="3408797.7705592629"/>
    <m/>
    <m/>
    <n v="15.586286824739393"/>
    <m/>
    <m/>
    <n v="270.09562633438634"/>
    <n v="270.08"/>
    <n v="5.785816938086441E-5"/>
    <n v="14.582779970766858"/>
    <m/>
    <m/>
    <m/>
    <n v="15969.656973257454"/>
    <m/>
    <m/>
    <n v="1536"/>
    <n v="0.85714285714285721"/>
    <n v="120714.66"/>
    <n v="617.60440409024682"/>
    <m/>
    <m/>
    <n v="910.39378692118294"/>
    <n v="0.64039707433724269"/>
    <m/>
    <m/>
    <n v="151461756.43799418"/>
    <m/>
    <m/>
    <m/>
    <n v="8.5394096222329932"/>
    <m/>
    <m/>
    <m/>
    <n v="8.5303061813713139"/>
    <m/>
    <m/>
    <m/>
    <m/>
    <m/>
    <n v="18795.872443590655"/>
    <m/>
  </r>
  <r>
    <x v="1530"/>
    <n v="17.47"/>
    <n v="19.86"/>
    <n v="29963.58"/>
    <n v="26803.25"/>
    <n v="154572.99"/>
    <n v="138290.4"/>
    <n v="4.1674654807088984E-6"/>
    <n v="19036.671493339196"/>
    <n v="19038.02"/>
    <n v="-7.083229562765414E-5"/>
    <n v="856901918.9783268"/>
    <m/>
    <m/>
    <n v="3474270.0608272543"/>
    <m/>
    <m/>
    <n v="15.483863548579277"/>
    <m/>
    <m/>
    <n v="270.91328820330386"/>
    <n v="270.92"/>
    <n v="-2.477409086132365E-5"/>
    <n v="14.536308157491206"/>
    <m/>
    <m/>
    <m/>
    <n v="16173.546847822503"/>
    <m/>
    <m/>
    <n v="1537"/>
    <n v="0.87965760322255793"/>
    <n v="121715.31"/>
    <n v="622.57810371394453"/>
    <m/>
    <m/>
    <n v="902.84718452108768"/>
    <n v="0.63490798635205969"/>
    <m/>
    <m/>
    <n v="155345665.98648423"/>
    <m/>
    <m/>
    <m/>
    <n v="8.4283017549838721"/>
    <m/>
    <m/>
    <m/>
    <n v="8.4196607331984978"/>
    <m/>
    <m/>
    <m/>
    <m/>
    <m/>
    <n v="19036.671493339196"/>
    <m/>
  </r>
  <r>
    <x v="1531"/>
    <n v="22.81"/>
    <n v="22.72"/>
    <n v="33289.519999999997"/>
    <n v="29778.29"/>
    <n v="161686.15"/>
    <n v="144653.69"/>
    <n v="4.1674654807088984E-6"/>
    <n v="21149.215281347249"/>
    <n v="21150.71"/>
    <n v="-7.0669904355447066E-5"/>
    <n v="1047083452.22952"/>
    <m/>
    <m/>
    <n v="4052575.9774496555"/>
    <m/>
    <m/>
    <n v="14.623882889904973"/>
    <m/>
    <m/>
    <n v="283.3733013903194"/>
    <n v="283.36"/>
    <n v="4.6941665441169178E-5"/>
    <n v="13.866979830259524"/>
    <m/>
    <m/>
    <m/>
    <n v="17968.111204669698"/>
    <m/>
    <m/>
    <n v="1538"/>
    <n v="1.0039612676056338"/>
    <n v="127775.93"/>
    <n v="653.52735594712931"/>
    <m/>
    <m/>
    <n v="857.89134697318843"/>
    <n v="0.6032365654759726"/>
    <m/>
    <m/>
    <n v="189824607.11048564"/>
    <m/>
    <m/>
    <m/>
    <n v="7.492449250463733"/>
    <m/>
    <m/>
    <m/>
    <n v="7.4848706700076786"/>
    <m/>
    <m/>
    <m/>
    <m/>
    <m/>
    <n v="21149.215281347249"/>
    <m/>
  </r>
  <r>
    <x v="1532"/>
    <n v="21.08"/>
    <n v="22.31"/>
    <n v="32919.99"/>
    <n v="29447.61"/>
    <n v="160957.66"/>
    <n v="144001.32999999999"/>
    <n v="4.1674654807088984E-6"/>
    <n v="20913.938649610798"/>
    <n v="20915.419999999998"/>
    <n v="-7.0825753879177888E-5"/>
    <n v="1023786269.1807326"/>
    <m/>
    <m/>
    <n v="3984937.5164633961"/>
    <m/>
    <m/>
    <n v="14.70441530707706"/>
    <m/>
    <m/>
    <n v="282.08966158886687"/>
    <n v="282.08"/>
    <n v="3.4251236765703297E-5"/>
    <n v="13.929060060979261"/>
    <m/>
    <m/>
    <m/>
    <n v="17767.960600766255"/>
    <m/>
    <m/>
    <n v="1539"/>
    <n v="0.94486777229941732"/>
    <n v="126983.11"/>
    <n v="649.42165810400604"/>
    <m/>
    <m/>
    <n v="863.2143637393923"/>
    <n v="0.60692197007467075"/>
    <m/>
    <m/>
    <n v="185602448.67938083"/>
    <m/>
    <m/>
    <m/>
    <n v="7.575298070523929"/>
    <m/>
    <m/>
    <m/>
    <n v="7.5677397979188337"/>
    <m/>
    <m/>
    <m/>
    <m/>
    <m/>
    <n v="20913.938649610798"/>
    <m/>
  </r>
  <r>
    <x v="1533"/>
    <n v="18.440000000000001"/>
    <n v="20.96"/>
    <n v="31415.3"/>
    <n v="28101.51"/>
    <n v="159328.24"/>
    <n v="142542.97"/>
    <n v="4.1674654807088984E-6"/>
    <n v="19957.528432681211"/>
    <n v="19958.939999999999"/>
    <n v="-7.0723561411023539E-5"/>
    <n v="930150096.33556652"/>
    <m/>
    <m/>
    <n v="3711575.0985895661"/>
    <m/>
    <m/>
    <n v="15.039817226383077"/>
    <m/>
    <m/>
    <n v="279.22717929451886"/>
    <n v="279.2"/>
    <n v="9.7347043405804357E-5"/>
    <n v="14.069663548718864"/>
    <m/>
    <m/>
    <m/>
    <n v="16955.165942641943"/>
    <m/>
    <m/>
    <n v="1540"/>
    <n v="0.87977099236641221"/>
    <n v="125030.34"/>
    <n v="639.38480199698972"/>
    <m/>
    <m/>
    <n v="876.48903556842038"/>
    <n v="0.61619691194179571"/>
    <m/>
    <m/>
    <n v="168628362.99507663"/>
    <m/>
    <m/>
    <m/>
    <n v="7.9212087923531138"/>
    <m/>
    <m/>
    <m/>
    <n v="7.9134142509677536"/>
    <m/>
    <m/>
    <m/>
    <m/>
    <m/>
    <n v="19957.528432681211"/>
    <m/>
  </r>
  <r>
    <x v="1534"/>
    <n v="22.05"/>
    <n v="23.67"/>
    <n v="34101.550000000003"/>
    <n v="30504.29"/>
    <n v="164609.1"/>
    <n v="147266.9"/>
    <n v="4.1674654807088984E-6"/>
    <n v="21663.522509554557"/>
    <n v="21665.06"/>
    <n v="-7.0966359910551446E-5"/>
    <n v="1089167742.871557"/>
    <m/>
    <m/>
    <n v="4187463.4773731041"/>
    <m/>
    <m/>
    <n v="14.396187224686111"/>
    <m/>
    <m/>
    <n v="288.47499934352436"/>
    <n v="288.48"/>
    <n v="-1.7334499707644113E-5"/>
    <n v="13.602942926393343"/>
    <m/>
    <m/>
    <m/>
    <n v="18404.251818967237"/>
    <m/>
    <m/>
    <n v="1541"/>
    <n v="0.9315589353612167"/>
    <n v="130068.7"/>
    <n v="665.09821833654973"/>
    <m/>
    <m/>
    <n v="841.16907005247833"/>
    <n v="0.5913099056704717"/>
    <m/>
    <m/>
    <n v="197458369.64503786"/>
    <m/>
    <m/>
    <m/>
    <n v="7.2435796125702465"/>
    <m/>
    <m/>
    <m/>
    <n v="7.2365514173858214"/>
    <m/>
    <m/>
    <m/>
    <m/>
    <m/>
    <n v="21663.522509554557"/>
    <m/>
  </r>
  <r>
    <x v="1535"/>
    <n v="20.190000000000001"/>
    <n v="22.58"/>
    <n v="32886.26"/>
    <n v="29416.82"/>
    <n v="163274.45000000001"/>
    <n v="146071.01999999999"/>
    <n v="4.5842999230050197E-6"/>
    <n v="20889.963070005128"/>
    <n v="20891.45"/>
    <n v="-7.1174092505454922E-5"/>
    <n v="1011387388.4394436"/>
    <m/>
    <m/>
    <n v="3963139.8183984347"/>
    <m/>
    <m/>
    <n v="14.650810318354619"/>
    <m/>
    <m/>
    <n v="286.11511453288432"/>
    <n v="286.12"/>
    <n v="-1.7074888563173296E-5"/>
    <n v="13.71207256268888"/>
    <m/>
    <m/>
    <m/>
    <n v="17746.288726975297"/>
    <m/>
    <m/>
    <n v="1542"/>
    <n v="0.89415411868910555"/>
    <n v="129016.36"/>
    <n v="659.56261869657294"/>
    <m/>
    <m/>
    <n v="847.97467247011627"/>
    <n v="0.5959244824074974"/>
    <m/>
    <m/>
    <n v="183361152.3549206"/>
    <m/>
    <m/>
    <m/>
    <n v="7.5007631911966426"/>
    <m/>
    <m/>
    <m/>
    <n v="7.49379473087106"/>
    <m/>
    <m/>
    <m/>
    <m/>
    <m/>
    <n v="20889.963070005128"/>
    <m/>
  </r>
  <r>
    <x v="1536"/>
    <n v="23.84"/>
    <n v="25.07"/>
    <n v="36225.199999999997"/>
    <n v="32403.37"/>
    <n v="171543.69"/>
    <n v="153468.29999999999"/>
    <n v="4.5842999230050197E-6"/>
    <n v="23010.358675986907"/>
    <n v="23011.99"/>
    <n v="-7.0890175647320142E-5"/>
    <n v="1216700677.2078617"/>
    <m/>
    <m/>
    <n v="4566524.0679279203"/>
    <m/>
    <m/>
    <n v="13.906468052414059"/>
    <m/>
    <m/>
    <n v="300.59844474283187"/>
    <n v="300.60000000000002"/>
    <n v="-5.1738428747949428E-6"/>
    <n v="13.017248547121831"/>
    <m/>
    <m/>
    <m/>
    <n v="19547.303582590273"/>
    <m/>
    <m/>
    <n v="1543"/>
    <n v="0.95093737534902267"/>
    <n v="136950.57"/>
    <n v="700.0695385750987"/>
    <m/>
    <m/>
    <n v="795.82617652697286"/>
    <n v="0.55922347825815188"/>
    <m/>
    <m/>
    <n v="220585292.28982574"/>
    <m/>
    <m/>
    <m/>
    <n v="6.7389324515133202"/>
    <m/>
    <m/>
    <m/>
    <n v="6.7327671863682639"/>
    <m/>
    <m/>
    <m/>
    <m/>
    <m/>
    <n v="23010.358675986907"/>
    <m/>
  </r>
  <r>
    <x v="1537"/>
    <n v="24.91"/>
    <n v="26.37"/>
    <n v="37866.76"/>
    <n v="33871.589999999997"/>
    <n v="177144.14"/>
    <n v="158477.94"/>
    <n v="4.5842999230050197E-6"/>
    <n v="24052.496146994632"/>
    <n v="24054.2"/>
    <n v="-7.0833908646705801E-5"/>
    <n v="1326905940.0644915"/>
    <m/>
    <m/>
    <n v="4876728.4581323564"/>
    <m/>
    <m/>
    <n v="13.590797611453143"/>
    <m/>
    <m/>
    <n v="310.40462387665769"/>
    <n v="310.39999999999998"/>
    <n v="1.4896509850981232E-5"/>
    <n v="12.591920667464631"/>
    <m/>
    <m/>
    <m/>
    <n v="20432.293569413621"/>
    <m/>
    <m/>
    <n v="1544"/>
    <n v="0.94463405384907084"/>
    <n v="141084.68"/>
    <n v="721.14613849972125"/>
    <m/>
    <m/>
    <n v="771.80266969058721"/>
    <n v="0.5422908568768503"/>
    <m/>
    <m/>
    <n v="240566941.72826669"/>
    <m/>
    <m/>
    <m/>
    <n v="6.4332869288313983"/>
    <m/>
    <m/>
    <m/>
    <n v="6.4274923924161289"/>
    <m/>
    <m/>
    <m/>
    <m/>
    <m/>
    <n v="24052.496146994632"/>
    <m/>
  </r>
  <r>
    <x v="1538"/>
    <n v="32.799999999999997"/>
    <n v="26.37"/>
    <n v="44384.92"/>
    <n v="39701.89"/>
    <n v="191847.77"/>
    <n v="171631.47"/>
    <n v="4.5842999230050197E-6"/>
    <n v="28192.063069870994"/>
    <n v="28194.06"/>
    <n v="-7.0828044240744958E-5"/>
    <n v="1783632807.5548809"/>
    <m/>
    <m/>
    <n v="6135664.9665606283"/>
    <m/>
    <m/>
    <n v="12.420547480624142"/>
    <m/>
    <m/>
    <n v="336.1611783304009"/>
    <n v="336.16"/>
    <n v="3.5052665423584983E-6"/>
    <n v="11.546428158443479"/>
    <m/>
    <m/>
    <m/>
    <n v="23948.459142404201"/>
    <m/>
    <m/>
    <n v="1545"/>
    <n v="1.2438376943496396"/>
    <n v="154609.67000000001"/>
    <n v="790.21663181403608"/>
    <m/>
    <m/>
    <n v="697.81431468607138"/>
    <n v="0.49025802258532153"/>
    <m/>
    <m/>
    <n v="323373381.03134155"/>
    <m/>
    <m/>
    <m/>
    <n v="5.3256803811563014"/>
    <m/>
    <m/>
    <m/>
    <n v="5.320958897058901"/>
    <m/>
    <m/>
    <m/>
    <m/>
    <m/>
    <n v="28192.063069870994"/>
    <m/>
  </r>
  <r>
    <x v="1539"/>
    <n v="40.950000000000003"/>
    <n v="36.619999999999997"/>
    <n v="48360.57"/>
    <n v="43257.89"/>
    <n v="199962.47"/>
    <n v="178890.28"/>
    <n v="4.5842999230050197E-6"/>
    <n v="30716.536052588632"/>
    <n v="30718.720000000001"/>
    <n v="-7.1095000422238819E-5"/>
    <n v="2103058525.2723269"/>
    <m/>
    <m/>
    <n v="6959764.9062158028"/>
    <m/>
    <m/>
    <n v="11.863772304301326"/>
    <m/>
    <m/>
    <n v="350.37144546074626"/>
    <n v="350.36"/>
    <n v="3.2667715339274039E-5"/>
    <n v="11.057736751828292"/>
    <m/>
    <m/>
    <m/>
    <n v="26092.553590767224"/>
    <m/>
    <m/>
    <n v="1546"/>
    <n v="1.1182413981430914"/>
    <n v="161895.9"/>
    <n v="827.39225513201097"/>
    <m/>
    <m/>
    <n v="664.9286899117925"/>
    <n v="0.4671095391289754"/>
    <m/>
    <m/>
    <n v="381288038.08424115"/>
    <m/>
    <m/>
    <m/>
    <n v="4.8484465452687013"/>
    <m/>
    <m/>
    <m/>
    <n v="4.8442168139832864"/>
    <m/>
    <m/>
    <m/>
    <m/>
    <m/>
    <n v="30716.536052588632"/>
    <m/>
  </r>
  <r>
    <x v="1540"/>
    <n v="28.84"/>
    <n v="28.98"/>
    <n v="41546.44"/>
    <n v="37162.15"/>
    <n v="183307.96"/>
    <n v="163988.37"/>
    <n v="4.3064085186728107E-6"/>
    <n v="26386.566002339172"/>
    <n v="26388.44"/>
    <n v="-7.1015856216827267E-5"/>
    <n v="1510162940.6696253"/>
    <m/>
    <m/>
    <n v="5488094.0014047213"/>
    <m/>
    <m/>
    <n v="12.697949299058376"/>
    <m/>
    <m/>
    <n v="321.1661511156459"/>
    <n v="321.16000000000003"/>
    <n v="1.9152807466227273E-5"/>
    <n v="11.977693471789033"/>
    <m/>
    <m/>
    <m/>
    <n v="22413.344080369505"/>
    <m/>
    <m/>
    <n v="1547"/>
    <n v="0.99516908212560384"/>
    <n v="147030.98000000001"/>
    <n v="751.2469414494866"/>
    <m/>
    <m/>
    <n v="725.98095733328739"/>
    <n v="0.50985347244561996"/>
    <m/>
    <m/>
    <n v="273800988.75433207"/>
    <m/>
    <m/>
    <m/>
    <n v="5.5308986084272238"/>
    <m/>
    <m/>
    <m/>
    <n v="5.5263084965377676"/>
    <m/>
    <m/>
    <m/>
    <m/>
    <m/>
    <n v="26386.566002339172"/>
    <m/>
  </r>
  <r>
    <x v="1541"/>
    <n v="28.32"/>
    <n v="28.87"/>
    <n v="41386.06"/>
    <n v="37018.53"/>
    <n v="183760.56"/>
    <n v="164392.57"/>
    <n v="4.3064085186728107E-6"/>
    <n v="26284.066120696592"/>
    <n v="26285.94"/>
    <n v="-7.1288274393288553E-5"/>
    <n v="1498429045.9769857"/>
    <m/>
    <m/>
    <n v="5456095.5012291521"/>
    <m/>
    <m/>
    <n v="12.721910959441001"/>
    <m/>
    <m/>
    <n v="321.95128199025152"/>
    <n v="321.92"/>
    <n v="9.7173180453324903E-5"/>
    <n v="11.947780280931001"/>
    <m/>
    <m/>
    <m/>
    <n v="22325.945145987884"/>
    <m/>
    <m/>
    <n v="1548"/>
    <n v="0.98094908209213716"/>
    <n v="146664.29"/>
    <n v="749.31484575995978"/>
    <m/>
    <m/>
    <n v="727.7915278487294"/>
    <n v="0.51107657689967956"/>
    <m/>
    <m/>
    <n v="271675524.25846994"/>
    <m/>
    <m/>
    <m/>
    <n v="5.5520151897159371"/>
    <m/>
    <m/>
    <m/>
    <n v="5.5474846404151297"/>
    <m/>
    <m/>
    <m/>
    <m/>
    <m/>
    <n v="26284.066120696592"/>
    <m/>
  </r>
  <r>
    <x v="1542"/>
    <n v="25.52"/>
    <n v="26.65"/>
    <n v="39168.79"/>
    <n v="35035.089999999997"/>
    <n v="177901.23"/>
    <n v="159150.09"/>
    <n v="4.3064085186728107E-6"/>
    <n v="24875.283198825859"/>
    <n v="24877.05"/>
    <n v="-7.1021329865916805E-5"/>
    <n v="1337803711.50301"/>
    <m/>
    <m/>
    <n v="5017422.857942705"/>
    <m/>
    <m/>
    <n v="13.062138241256655"/>
    <m/>
    <m/>
    <n v="311.6780471541278"/>
    <n v="311.68"/>
    <n v="-6.265547587980258E-6"/>
    <n v="12.32839215890214"/>
    <m/>
    <m/>
    <m/>
    <n v="21128.992058659078"/>
    <m/>
    <m/>
    <n v="1549"/>
    <n v="0.95759849906191374"/>
    <n v="141135.34"/>
    <n v="721.01087426511822"/>
    <m/>
    <m/>
    <n v="755.22781085871941"/>
    <n v="0.5302928666626644"/>
    <m/>
    <m/>
    <n v="242554789.4642925"/>
    <m/>
    <m/>
    <m/>
    <n v="5.8492177962248721"/>
    <m/>
    <m/>
    <m/>
    <n v="5.8445259389512767"/>
    <m/>
    <m/>
    <m/>
    <m/>
    <m/>
    <n v="24875.283198825859"/>
    <m/>
  </r>
  <r>
    <x v="1543"/>
    <n v="26.68"/>
    <n v="27.61"/>
    <n v="40146.269999999997"/>
    <n v="35909.26"/>
    <n v="178181.38"/>
    <n v="159400.01999999999"/>
    <n v="4.3064085186728107E-6"/>
    <n v="25495.438715025375"/>
    <n v="25497.25"/>
    <n v="-7.1038444327320427E-5"/>
    <n v="1404506070.1443708"/>
    <m/>
    <m/>
    <n v="5205034.0602974417"/>
    <m/>
    <m/>
    <n v="12.89859665678097"/>
    <m/>
    <m/>
    <n v="312.16125043686412"/>
    <n v="312.16000000000003"/>
    <n v="4.0057562278317249E-6"/>
    <n v="12.308629339900824"/>
    <m/>
    <m/>
    <m/>
    <n v="21655.432206675181"/>
    <m/>
    <m/>
    <n v="1550"/>
    <n v="0.96631655197392252"/>
    <n v="141788.99"/>
    <n v="724.29358365525582"/>
    <m/>
    <m/>
    <n v="751.73007132326507"/>
    <n v="0.52778684806784182"/>
    <m/>
    <m/>
    <n v="254650308.02956501"/>
    <m/>
    <m/>
    <m/>
    <n v="5.703006750179294"/>
    <m/>
    <m/>
    <m/>
    <n v="5.6985113597423176"/>
    <m/>
    <m/>
    <m/>
    <m/>
    <m/>
    <n v="25495.438715025375"/>
    <m/>
  </r>
  <r>
    <x v="1544"/>
    <n v="31.24"/>
    <n v="30.8"/>
    <n v="44166.03"/>
    <n v="39504.620000000003"/>
    <n v="187605.9"/>
    <n v="167830.45"/>
    <n v="4.3064085186728107E-6"/>
    <n v="28047.558452446523"/>
    <n v="28049.55"/>
    <n v="-7.1001051834218565E-5"/>
    <n v="1685685189.3142536"/>
    <m/>
    <m/>
    <n v="5986551.4839687124"/>
    <m/>
    <m/>
    <n v="12.252316581245989"/>
    <m/>
    <m/>
    <n v="328.66433266868069"/>
    <n v="328.64"/>
    <n v="7.4040496228944264E-5"/>
    <n v="11.657263268794916"/>
    <m/>
    <m/>
    <m/>
    <n v="23822.818782329716"/>
    <m/>
    <m/>
    <n v="1551"/>
    <n v="1.0142857142857142"/>
    <n v="150194.82999999999"/>
    <n v="767.17280717012329"/>
    <m/>
    <m/>
    <n v="707.16439169798559"/>
    <n v="0.49645038723603024"/>
    <m/>
    <m/>
    <n v="305632957.24672818"/>
    <m/>
    <m/>
    <m/>
    <n v="5.131762855121516"/>
    <m/>
    <m/>
    <m/>
    <n v="5.1277890024829995"/>
    <m/>
    <m/>
    <m/>
    <m/>
    <m/>
    <n v="28047.558452446523"/>
    <m/>
  </r>
  <r>
    <x v="1545"/>
    <n v="30.84"/>
    <n v="30.51"/>
    <n v="44541.21"/>
    <n v="39839.69"/>
    <n v="190818.11"/>
    <n v="170701.89"/>
    <n v="4.4453533327715178E-6"/>
    <n v="28283.746764867334"/>
    <n v="28285.759999999998"/>
    <n v="-7.1174864407552718E-5"/>
    <n v="1714070839.8728876"/>
    <m/>
    <m/>
    <n v="6062103.6224715393"/>
    <m/>
    <m/>
    <n v="12.198701282192259"/>
    <m/>
    <m/>
    <n v="334.2673084540225"/>
    <n v="334.24"/>
    <n v="8.1703129555021903E-5"/>
    <n v="11.456698640673231"/>
    <m/>
    <m/>
    <m/>
    <n v="24022.366197352185"/>
    <m/>
    <m/>
    <n v="1552"/>
    <n v="1.0108161258603736"/>
    <n v="152675.88"/>
    <n v="779.66297889653765"/>
    <m/>
    <m/>
    <n v="695.48282972929269"/>
    <n v="0.48811074710364161"/>
    <m/>
    <m/>
    <n v="310786166.73428071"/>
    <m/>
    <m/>
    <m/>
    <n v="5.087525380145391"/>
    <m/>
    <m/>
    <m/>
    <n v="5.083797712362732"/>
    <m/>
    <m/>
    <m/>
    <m/>
    <m/>
    <n v="28283.746764867334"/>
    <m/>
  </r>
  <r>
    <x v="1546"/>
    <n v="33.549999999999997"/>
    <n v="32.81"/>
    <n v="47564.2"/>
    <n v="42543.42"/>
    <n v="197026.65"/>
    <n v="176255.16"/>
    <n v="4.4453533327715178E-6"/>
    <n v="30202.614271581242"/>
    <n v="30204.76"/>
    <n v="-7.1039412952056402E-5"/>
    <n v="1946643138.4524703"/>
    <m/>
    <m/>
    <n v="6678987.6898569455"/>
    <m/>
    <m/>
    <n v="11.784234669917774"/>
    <m/>
    <m/>
    <n v="345.13475737903934"/>
    <n v="345.12"/>
    <n v="4.2760138616593224E-5"/>
    <n v="11.083628897740773"/>
    <m/>
    <m/>
    <m/>
    <n v="25651.755389858234"/>
    <m/>
    <m/>
    <n v="1553"/>
    <n v="1.0225540993599511"/>
    <n v="160168.69"/>
    <n v="817.8623057866256"/>
    <m/>
    <m/>
    <n v="661.35091117461366"/>
    <n v="0.46411194165898806"/>
    <m/>
    <m/>
    <n v="352957425.81502086"/>
    <m/>
    <m/>
    <m/>
    <n v="4.7420383926214607"/>
    <m/>
    <m/>
    <m/>
    <n v="4.7386303717026408"/>
    <m/>
    <m/>
    <m/>
    <m/>
    <m/>
    <n v="30202.614271581242"/>
    <m/>
  </r>
  <r>
    <x v="1547"/>
    <n v="35.32"/>
    <n v="34.18"/>
    <n v="48640.18"/>
    <n v="43505.63"/>
    <n v="202500.49"/>
    <n v="181151.14"/>
    <n v="4.4453533327715178E-6"/>
    <n v="30885.0936988473"/>
    <n v="30887.29"/>
    <n v="-7.1106955407906902E-5"/>
    <n v="2034615160.1908929"/>
    <m/>
    <m/>
    <n v="6905344.2663333612"/>
    <m/>
    <m/>
    <n v="11.650445206825637"/>
    <m/>
    <m/>
    <n v="354.71472168460434"/>
    <n v="354.72"/>
    <n v="-1.48802305922624E-5"/>
    <n v="10.775399454510339"/>
    <m/>
    <m/>
    <m/>
    <n v="26231.009862706022"/>
    <m/>
    <m/>
    <n v="1554"/>
    <n v="1.0333528379169106"/>
    <n v="164215.32999999999"/>
    <n v="838.46001093773566"/>
    <m/>
    <m/>
    <n v="644.64197104907714"/>
    <n v="0.45234333332998222"/>
    <m/>
    <m/>
    <n v="368910760.56845862"/>
    <m/>
    <m/>
    <m/>
    <n v="4.6345712338093481"/>
    <m/>
    <m/>
    <m/>
    <n v="4.6313054473600728"/>
    <m/>
    <m/>
    <m/>
    <m/>
    <m/>
    <n v="30885.0936988473"/>
    <m/>
  </r>
  <r>
    <x v="1548"/>
    <n v="45.79"/>
    <n v="40.83"/>
    <n v="55191.77"/>
    <n v="49365.42"/>
    <n v="217577.61"/>
    <n v="194637.89"/>
    <n v="4.4453533327715178E-6"/>
    <n v="35044.307475079178"/>
    <n v="35046.800000000003"/>
    <n v="-7.1119900271199299E-5"/>
    <n v="2582596082.3787045"/>
    <m/>
    <m/>
    <n v="8300189.7556236293"/>
    <m/>
    <m/>
    <n v="10.865352543264981"/>
    <m/>
    <m/>
    <n v="381.11561854435496"/>
    <n v="381.12"/>
    <n v="-1.1496262712684668E-5"/>
    <n v="9.97284359578288"/>
    <m/>
    <m/>
    <m/>
    <n v="29763.036921860516"/>
    <m/>
    <m/>
    <n v="1555"/>
    <n v="1.1214793044330149"/>
    <n v="178241.08"/>
    <n v="910.002425824434"/>
    <m/>
    <m/>
    <n v="589.58263447287811"/>
    <n v="0.41366914507367492"/>
    <m/>
    <m/>
    <n v="468272443.71797323"/>
    <m/>
    <m/>
    <m/>
    <n v="4.0101522728943841"/>
    <m/>
    <m/>
    <m/>
    <n v="4.0073827311133101"/>
    <m/>
    <m/>
    <m/>
    <m/>
    <m/>
    <n v="35044.307475079178"/>
    <m/>
  </r>
  <r>
    <x v="1549"/>
    <n v="40.1"/>
    <n v="37.4"/>
    <n v="54917.09"/>
    <n v="49119.519999999997"/>
    <n v="217889.6"/>
    <n v="194916.12"/>
    <n v="4.4453533327715178E-6"/>
    <n v="34869.047697996837"/>
    <n v="34871.53"/>
    <n v="-7.1184201070662034E-5"/>
    <n v="2556762907.4591489"/>
    <m/>
    <m/>
    <n v="8237894.538076994"/>
    <m/>
    <m/>
    <n v="10.891921500253916"/>
    <m/>
    <m/>
    <n v="381.65280352090275"/>
    <n v="381.64"/>
    <n v="3.3548686989792742E-5"/>
    <n v="9.9582636031877421"/>
    <m/>
    <m/>
    <m/>
    <n v="29613.748177308924"/>
    <m/>
    <m/>
    <n v="1556"/>
    <n v="1.072192513368984"/>
    <n v="178605.17"/>
    <n v="911.79007206027097"/>
    <m/>
    <m/>
    <n v="588.37830412779022"/>
    <n v="0.41278501673176071"/>
    <m/>
    <m/>
    <n v="463591684.99292338"/>
    <m/>
    <m/>
    <m/>
    <n v="4.02994001760585"/>
    <m/>
    <m/>
    <m/>
    <n v="4.0272133311033338"/>
    <m/>
    <m/>
    <m/>
    <m/>
    <m/>
    <n v="34869.047697996837"/>
    <m/>
  </r>
  <r>
    <x v="1550"/>
    <n v="38.32"/>
    <n v="36.909999999999997"/>
    <n v="53931.24"/>
    <n v="48237.09"/>
    <n v="217043.63"/>
    <n v="194156.75"/>
    <n v="4.5842999230050197E-6"/>
    <n v="34240.587423643949"/>
    <n v="34243.019999999997"/>
    <n v="-7.1038604540385464E-5"/>
    <n v="2464598273.7379713"/>
    <m/>
    <m/>
    <n v="8015094.0749360006"/>
    <m/>
    <m/>
    <n v="10.988267619326734"/>
    <m/>
    <m/>
    <n v="380.14320354872189"/>
    <n v="380.12"/>
    <n v="6.1042693680679605E-5"/>
    <n v="9.9960880699655803"/>
    <m/>
    <m/>
    <m/>
    <n v="29078.696802507362"/>
    <m/>
    <m/>
    <n v="1557"/>
    <n v="1.0382010295312925"/>
    <n v="176791.15"/>
    <n v="902.31799358404737"/>
    <m/>
    <m/>
    <n v="594.35422302898394"/>
    <n v="0.416858935790616"/>
    <m/>
    <m/>
    <n v="446889695.08381873"/>
    <m/>
    <m/>
    <m/>
    <n v="4.1017645347749978"/>
    <m/>
    <m/>
    <m/>
    <n v="4.0991618422421672"/>
    <m/>
    <m/>
    <m/>
    <m/>
    <m/>
    <n v="34240.587423643949"/>
    <m/>
  </r>
  <r>
    <x v="1551"/>
    <n v="34.61"/>
    <n v="34.9"/>
    <n v="51970.42"/>
    <n v="46483.08"/>
    <n v="214151.09"/>
    <n v="191568.33"/>
    <n v="4.5842999230050197E-6"/>
    <n v="32994.871227907985"/>
    <n v="32997.22"/>
    <n v="-7.1180908331580639E-5"/>
    <n v="2285268673.1730552"/>
    <m/>
    <m/>
    <n v="7577668.2096296744"/>
    <m/>
    <m/>
    <n v="11.187541024992191"/>
    <m/>
    <m/>
    <n v="375.06789016143728"/>
    <n v="375.04"/>
    <n v="7.4365831477241073E-5"/>
    <n v="10.129023699798378"/>
    <m/>
    <m/>
    <m/>
    <n v="28020.35246819464"/>
    <m/>
    <m/>
    <n v="1558"/>
    <n v="0.99169054441260751"/>
    <n v="172785.35"/>
    <n v="881.80407642944976"/>
    <m/>
    <m/>
    <n v="607.82132331431785"/>
    <n v="0.42626387016107248"/>
    <m/>
    <m/>
    <n v="414375884.88645631"/>
    <m/>
    <m/>
    <m/>
    <n v="4.2507160087861857"/>
    <m/>
    <m/>
    <m/>
    <n v="4.248079013502319"/>
    <m/>
    <m/>
    <m/>
    <m/>
    <m/>
    <n v="32994.871227907985"/>
    <m/>
  </r>
  <r>
    <x v="1552"/>
    <n v="35.020000000000003"/>
    <n v="33.950000000000003"/>
    <n v="50572.39"/>
    <n v="45232.45"/>
    <n v="212430.12"/>
    <n v="190027.96"/>
    <n v="4.5842999230050197E-6"/>
    <n v="32106.5099840904"/>
    <n v="32108.79"/>
    <n v="-7.1009088464579762E-5"/>
    <n v="2162210262.0823135"/>
    <m/>
    <m/>
    <n v="7271606.7452130672"/>
    <m/>
    <m/>
    <n v="11.337529207858456"/>
    <m/>
    <m/>
    <n v="372.04468180566357"/>
    <n v="372.04"/>
    <n v="1.2584145961502813E-5"/>
    <n v="10.210138703710651"/>
    <m/>
    <m/>
    <m/>
    <n v="27265.512591695217"/>
    <m/>
    <m/>
    <n v="1559"/>
    <n v="1.031516936671576"/>
    <n v="170738.76"/>
    <n v="871.29133727698354"/>
    <m/>
    <m/>
    <n v="615.02078230827669"/>
    <n v="0.43127195016353848"/>
    <m/>
    <m/>
    <n v="392065057.30030167"/>
    <m/>
    <m/>
    <m/>
    <n v="4.3648784677108816"/>
    <m/>
    <m/>
    <m/>
    <n v="4.3622324794492231"/>
    <m/>
    <m/>
    <m/>
    <m/>
    <m/>
    <n v="32106.5099840904"/>
    <m/>
  </r>
  <r>
    <x v="1553"/>
    <n v="29.68"/>
    <n v="30.64"/>
    <n v="46126.74"/>
    <n v="41256.01"/>
    <n v="202577.64"/>
    <n v="181213.61"/>
    <n v="4.5842999230050197E-6"/>
    <n v="29283.419807793467"/>
    <n v="29285.5"/>
    <n v="-7.1031473136251577E-5"/>
    <n v="1781972776.1440971"/>
    <m/>
    <m/>
    <n v="6312510.2515833937"/>
    <m/>
    <m/>
    <n v="11.835342190735838"/>
    <m/>
    <m/>
    <n v="354.78064916635645"/>
    <n v="354.76"/>
    <n v="5.8206016339212852E-5"/>
    <n v="10.68338460549576"/>
    <m/>
    <m/>
    <m/>
    <n v="24867.700989887944"/>
    <m/>
    <m/>
    <n v="1560"/>
    <n v="0.96866840731070492"/>
    <n v="161775.63"/>
    <n v="825.4874231680044"/>
    <m/>
    <m/>
    <n v="647.30701435383446"/>
    <n v="0.45386904494666669"/>
    <m/>
    <m/>
    <n v="323120330.83412766"/>
    <m/>
    <m/>
    <m/>
    <n v="4.7483791044869168"/>
    <m/>
    <m/>
    <m/>
    <n v="4.7455679009644935"/>
    <m/>
    <m/>
    <m/>
    <m/>
    <m/>
    <n v="29283.419807793467"/>
    <m/>
  </r>
  <r>
    <x v="1554"/>
    <n v="32.07"/>
    <n v="32"/>
    <n v="47049.57"/>
    <n v="42081.2"/>
    <n v="203791.17"/>
    <n v="182298.33"/>
    <n v="4.5842999230050197E-6"/>
    <n v="29868.547291443338"/>
    <n v="29870.67"/>
    <n v="-7.1063305799978771E-5"/>
    <n v="1853182435.4247787"/>
    <m/>
    <m/>
    <n v="6501682.4739190806"/>
    <m/>
    <m/>
    <n v="11.716449085227971"/>
    <m/>
    <m/>
    <n v="356.89724012527768"/>
    <n v="356.88"/>
    <n v="4.8307905395894579E-5"/>
    <n v="10.619091228668006"/>
    <m/>
    <m/>
    <m/>
    <n v="25364.212727801107"/>
    <m/>
    <m/>
    <n v="1561"/>
    <n v="1.0021875"/>
    <n v="162948.17000000001"/>
    <n v="831.4055831377168"/>
    <m/>
    <m/>
    <n v="642.61537219110301"/>
    <n v="0.45053671704754422"/>
    <m/>
    <m/>
    <n v="336034913.12786156"/>
    <m/>
    <m/>
    <m/>
    <n v="4.6531867548735333"/>
    <m/>
    <m/>
    <m/>
    <n v="4.650497823719002"/>
    <m/>
    <m/>
    <m/>
    <m/>
    <m/>
    <n v="29868.547291443338"/>
    <m/>
  </r>
  <r>
    <x v="1555"/>
    <n v="35.54"/>
    <n v="34.020000000000003"/>
    <n v="49822.080000000002"/>
    <n v="44560.160000000003"/>
    <n v="207586.03"/>
    <n v="185689.62"/>
    <n v="4.4453533327715178E-6"/>
    <n v="31625.539105914126"/>
    <n v="31627.78"/>
    <n v="-7.0852082753591894E-5"/>
    <n v="2071182838.2353315"/>
    <m/>
    <m/>
    <n v="7075239.7823375417"/>
    <m/>
    <m/>
    <n v="11.369291082673783"/>
    <m/>
    <m/>
    <n v="363.50768019887221"/>
    <n v="363.48"/>
    <n v="7.6153292814407081E-5"/>
    <n v="10.420188172764188"/>
    <m/>
    <m/>
    <m/>
    <n v="26854.64680610066"/>
    <m/>
    <m/>
    <n v="1562"/>
    <n v="1.0446796002351557"/>
    <n v="167778.04"/>
    <n v="855.78154726854973"/>
    <m/>
    <m/>
    <n v="623.56791245169859"/>
    <n v="0.4370168238263345"/>
    <m/>
    <m/>
    <n v="375575222.24385267"/>
    <m/>
    <m/>
    <m/>
    <n v="4.3782565621519769"/>
    <m/>
    <m/>
    <m/>
    <n v="4.3759745960458938"/>
    <m/>
    <m/>
    <m/>
    <m/>
    <m/>
    <n v="31625.539105914126"/>
    <m/>
  </r>
  <r>
    <x v="1556"/>
    <n v="30.17"/>
    <n v="30.59"/>
    <n v="46455.78"/>
    <n v="41549.19"/>
    <n v="203204.97"/>
    <n v="181769.85"/>
    <n v="4.4453533327715178E-6"/>
    <n v="29487.99534309029"/>
    <n v="29490.09"/>
    <n v="-7.1029179962156519E-5"/>
    <n v="1791206459.2924192"/>
    <m/>
    <m/>
    <n v="6357905.0701847346"/>
    <m/>
    <m/>
    <n v="11.752876364938674"/>
    <m/>
    <m/>
    <n v="355.82724964481218"/>
    <n v="355.8"/>
    <n v="7.6586972490577665E-5"/>
    <n v="10.639804367308258"/>
    <m/>
    <m/>
    <m/>
    <n v="25039.18119945428"/>
    <m/>
    <m/>
    <n v="1563"/>
    <n v="0.98627002288329524"/>
    <n v="162730.38"/>
    <n v="829.97025432313751"/>
    <m/>
    <m/>
    <n v="642.32816742288526"/>
    <n v="0.45012195203737487"/>
    <m/>
    <m/>
    <n v="324808366.65289444"/>
    <m/>
    <m/>
    <m/>
    <n v="4.6738815893793539"/>
    <m/>
    <m/>
    <m/>
    <n v="4.6715111062035914"/>
    <m/>
    <m/>
    <m/>
    <m/>
    <m/>
    <n v="29487.99534309029"/>
    <m/>
  </r>
  <r>
    <x v="1557"/>
    <n v="29.46"/>
    <n v="30.24"/>
    <n v="46034.5"/>
    <n v="41172.22"/>
    <n v="201142.13"/>
    <n v="179923.8"/>
    <n v="4.4453533327715178E-6"/>
    <n v="29219.873647305409"/>
    <n v="29221.95"/>
    <n v="-7.1054556406768832E-5"/>
    <n v="1758632042.0532196"/>
    <m/>
    <m/>
    <n v="6271167.1557515301"/>
    <m/>
    <m/>
    <n v="11.805658763541127"/>
    <m/>
    <m/>
    <n v="352.20647274995656"/>
    <n v="352.2"/>
    <n v="1.8378052119683019E-5"/>
    <n v="10.747512205785764"/>
    <m/>
    <m/>
    <m/>
    <n v="24811.139132946595"/>
    <m/>
    <m/>
    <n v="1564"/>
    <n v="0.9742063492063493"/>
    <n v="161491.66"/>
    <n v="823.58812478315792"/>
    <m/>
    <m/>
    <n v="647.21763395980406"/>
    <n v="0.45350533165821272"/>
    <m/>
    <m/>
    <n v="318903737.74626982"/>
    <m/>
    <m/>
    <m/>
    <n v="4.7160674018128876"/>
    <m/>
    <m/>
    <m/>
    <n v="4.7137416796447562"/>
    <m/>
    <m/>
    <m/>
    <m/>
    <m/>
    <n v="29219.873647305409"/>
    <m/>
  </r>
  <r>
    <x v="1558"/>
    <n v="35.479999999999997"/>
    <n v="34.369999999999997"/>
    <n v="50417.8"/>
    <n v="45092.36"/>
    <n v="209338.21"/>
    <n v="187254.48"/>
    <n v="4.4453533327715178E-6"/>
    <n v="32001.342985576855"/>
    <n v="32003.61"/>
    <n v="-7.0836209513425175E-5"/>
    <n v="2093436779.5562124"/>
    <m/>
    <m/>
    <n v="7166572.7530937521"/>
    <m/>
    <m/>
    <n v="11.243123045741937"/>
    <m/>
    <m/>
    <n v="366.54913990044651"/>
    <n v="366.52"/>
    <n v="7.9504257466167516E-5"/>
    <n v="10.309288165943844"/>
    <m/>
    <m/>
    <m/>
    <n v="27172.540393635078"/>
    <m/>
    <m/>
    <n v="1565"/>
    <n v="1.0322956066336921"/>
    <n v="169629.84"/>
    <n v="865.02431983640145"/>
    <m/>
    <m/>
    <n v="614.60187160811972"/>
    <n v="0.43061064682699912"/>
    <m/>
    <m/>
    <n v="379618653.73351347"/>
    <m/>
    <m/>
    <m/>
    <n v="4.2668366589638573"/>
    <m/>
    <m/>
    <m/>
    <n v="4.2647923300456352"/>
    <m/>
    <m/>
    <m/>
    <m/>
    <m/>
    <n v="32001.342985576855"/>
    <m/>
  </r>
  <r>
    <x v="1559"/>
    <n v="36.57"/>
    <n v="35.299999999999997"/>
    <n v="52736.99"/>
    <n v="47165.98"/>
    <n v="211991.21"/>
    <n v="189625.11"/>
    <n v="3.6117110888689297E-6"/>
    <n v="33470.937941444659"/>
    <n v="33473.31"/>
    <n v="-7.0864176722862382E-5"/>
    <n v="2285689365.7814631"/>
    <m/>
    <m/>
    <n v="7660141.9655078286"/>
    <m/>
    <m/>
    <n v="10.983119950543093"/>
    <m/>
    <m/>
    <n v="371.1673642488247"/>
    <n v="371.16"/>
    <n v="1.984117045128464E-5"/>
    <n v="10.177754119686249"/>
    <m/>
    <m/>
    <m/>
    <n v="28419.125774634525"/>
    <m/>
    <m/>
    <n v="1566"/>
    <n v="1.0359773371104817"/>
    <n v="172870.65"/>
    <n v="881.34428804922879"/>
    <m/>
    <m/>
    <n v="602.85978724651022"/>
    <n v="0.4222636418141823"/>
    <m/>
    <m/>
    <n v="414491080.40276164"/>
    <m/>
    <m/>
    <m/>
    <n v="4.0700529044506997"/>
    <m/>
    <m/>
    <m/>
    <n v="4.0682741491256831"/>
    <m/>
    <m/>
    <m/>
    <m/>
    <m/>
    <n v="33470.937941444659"/>
    <m/>
  </r>
  <r>
    <x v="1560"/>
    <n v="33.700000000000003"/>
    <n v="33.65"/>
    <n v="50570.62"/>
    <n v="45228.29"/>
    <n v="209953"/>
    <n v="187801.25"/>
    <n v="3.6117110888689297E-6"/>
    <n v="32095.2107987251"/>
    <n v="32097.49"/>
    <n v="-7.1008707375641578E-5"/>
    <n v="2097799057.7566197"/>
    <m/>
    <m/>
    <n v="7187854.6156703709"/>
    <m/>
    <m/>
    <n v="11.208219525331804"/>
    <m/>
    <m/>
    <n v="367.58977634599631"/>
    <n v="367.56"/>
    <n v="8.1010844477980015E-5"/>
    <n v="10.275303265756355"/>
    <m/>
    <m/>
    <m/>
    <n v="27250.650752226658"/>
    <m/>
    <m/>
    <n v="1567"/>
    <n v="1.0014858841010403"/>
    <n v="169868.9"/>
    <n v="865.97288096168825"/>
    <m/>
    <m/>
    <n v="613.32792840504248"/>
    <n v="0.42955516305990771"/>
    <m/>
    <m/>
    <n v="380421712.67589629"/>
    <m/>
    <m/>
    <m/>
    <n v="4.2370629510781201"/>
    <m/>
    <m/>
    <m/>
    <n v="4.2352671171051153"/>
    <m/>
    <m/>
    <m/>
    <m/>
    <m/>
    <n v="32095.2107987251"/>
    <m/>
  </r>
  <r>
    <x v="1561"/>
    <n v="33.729999999999997"/>
    <n v="33.799999999999997"/>
    <n v="51001.24"/>
    <n v="45613.26"/>
    <n v="211277.97"/>
    <n v="188985.75"/>
    <n v="3.6117110888689297E-6"/>
    <n v="32367.719348761235"/>
    <n v="32370.02"/>
    <n v="-7.1073519224418291E-5"/>
    <n v="2133422023.2509906"/>
    <m/>
    <m/>
    <n v="7279380.6822188068"/>
    <m/>
    <m/>
    <n v="11.160014462550453"/>
    <m/>
    <m/>
    <n v="369.90053975617383"/>
    <n v="369.88"/>
    <n v="5.5530864534025781E-5"/>
    <n v="10.210154104322948"/>
    <m/>
    <m/>
    <m/>
    <n v="27481.642153815996"/>
    <m/>
    <m/>
    <n v="1568"/>
    <n v="0.99792899408284019"/>
    <n v="171270.01"/>
    <n v="873.04741013450644"/>
    <m/>
    <m/>
    <n v="608.26908659369508"/>
    <n v="0.42597172927890808"/>
    <m/>
    <m/>
    <n v="386884751.8573758"/>
    <m/>
    <m/>
    <m/>
    <n v="4.2008026453217306"/>
    <m/>
    <m/>
    <m/>
    <n v="4.1990776127258744"/>
    <m/>
    <m/>
    <m/>
    <m/>
    <m/>
    <n v="32367.719348761235"/>
    <m/>
  </r>
  <r>
    <x v="1562"/>
    <n v="30.57"/>
    <n v="31.47"/>
    <n v="47943.839999999997"/>
    <n v="42878.7"/>
    <n v="206365.03"/>
    <n v="184590.5"/>
    <n v="3.6117110888689297E-6"/>
    <n v="30426.611557134816"/>
    <n v="30428.78"/>
    <n v="-7.1262892077261775E-5"/>
    <n v="1877542409.9801838"/>
    <m/>
    <m/>
    <n v="6624548.3412950775"/>
    <m/>
    <m/>
    <n v="11.494021792502208"/>
    <m/>
    <m/>
    <n v="361.29026928806303"/>
    <n v="361.28"/>
    <n v="2.8424734452636713E-5"/>
    <n v="10.447263428034171"/>
    <m/>
    <m/>
    <m/>
    <n v="25833.189850188581"/>
    <m/>
    <m/>
    <n v="1569"/>
    <n v="0.97140133460438516"/>
    <n v="165988.5"/>
    <n v="846.05889082086514"/>
    <m/>
    <m/>
    <n v="627.02648179403093"/>
    <n v="0.43906593552865275"/>
    <m/>
    <m/>
    <n v="340485031.40880865"/>
    <m/>
    <m/>
    <m/>
    <n v="4.4524375305728734"/>
    <m/>
    <m/>
    <m/>
    <n v="4.4506679198545198"/>
    <m/>
    <m/>
    <m/>
    <m/>
    <m/>
    <n v="30426.611557134816"/>
    <m/>
  </r>
  <r>
    <x v="1563"/>
    <n v="28.79"/>
    <n v="30.95"/>
    <n v="46783.08"/>
    <n v="41840.410000000003"/>
    <n v="204601.87"/>
    <n v="183012.72"/>
    <n v="3.6117110888689297E-6"/>
    <n v="29689.234191730313"/>
    <n v="29691.35"/>
    <n v="-7.1260089880897937E-5"/>
    <n v="1786540270.8973517"/>
    <m/>
    <m/>
    <n v="6383717.1609904962"/>
    <m/>
    <m/>
    <n v="11.63265740265709"/>
    <m/>
    <m/>
    <n v="358.19471089678609"/>
    <n v="358.2"/>
    <n v="-1.4765782283321371E-5"/>
    <n v="10.536209345691825"/>
    <m/>
    <m/>
    <m/>
    <n v="25206.770968544803"/>
    <m/>
    <m/>
    <n v="1570"/>
    <n v="0.9302100161550888"/>
    <n v="164349.78"/>
    <n v="837.64077196009873"/>
    <m/>
    <m/>
    <n v="633.21679519673978"/>
    <n v="0.44335857815045043"/>
    <m/>
    <m/>
    <n v="323984704.55383259"/>
    <m/>
    <m/>
    <m/>
    <n v="4.5600390700410696"/>
    <m/>
    <m/>
    <m/>
    <n v="4.5582868681701401"/>
    <m/>
    <m/>
    <m/>
    <m/>
    <m/>
    <n v="29689.234191730313"/>
    <m/>
  </r>
  <r>
    <x v="1564"/>
    <n v="28.58"/>
    <n v="30.68"/>
    <n v="45846.16"/>
    <n v="41002.03"/>
    <n v="202378.3"/>
    <n v="181021.79"/>
    <n v="1.8057055335418681E-6"/>
    <n v="29092.522666905137"/>
    <n v="29094.6"/>
    <n v="-7.1399266353910917E-5"/>
    <n v="1714721156.828686"/>
    <m/>
    <m/>
    <n v="6191219.9756996073"/>
    <m/>
    <m/>
    <n v="11.747609163142203"/>
    <m/>
    <m/>
    <n v="354.27600947747487"/>
    <n v="354.28"/>
    <n v="-1.1263753316836933E-5"/>
    <n v="10.649704935141532"/>
    <m/>
    <m/>
    <m/>
    <n v="24699.105032257899"/>
    <m/>
    <m/>
    <n v="1571"/>
    <n v="0.93155149934810944"/>
    <n v="163039.89000000001"/>
    <n v="830.77002616091897"/>
    <m/>
    <m/>
    <n v="638.26361879370631"/>
    <n v="0.44676512929996087"/>
    <m/>
    <m/>
    <n v="310969534.53329581"/>
    <m/>
    <m/>
    <m/>
    <n v="4.6507612634607502"/>
    <m/>
    <m/>
    <m/>
    <n v="4.649158322325599"/>
    <m/>
    <m/>
    <m/>
    <m/>
    <m/>
    <n v="29092.522666905137"/>
    <m/>
  </r>
  <r>
    <x v="1565"/>
    <n v="25.87"/>
    <n v="28.45"/>
    <n v="43114.400000000001"/>
    <n v="38558.839999999997"/>
    <n v="195532.29"/>
    <n v="174897.89"/>
    <n v="1.8057055335418681E-6"/>
    <n v="27358.367086933093"/>
    <n v="27360.32"/>
    <n v="-7.1377566742913956E-5"/>
    <n v="1510305257.4406619"/>
    <m/>
    <m/>
    <n v="5637655.1893133186"/>
    <m/>
    <m/>
    <n v="12.097064970412912"/>
    <m/>
    <m/>
    <n v="342.28328984565428"/>
    <n v="342.28"/>
    <n v="9.6115626222470496E-6"/>
    <n v="11.009593164581714"/>
    <m/>
    <m/>
    <m/>
    <n v="23226.548410214535"/>
    <m/>
    <m/>
    <n v="1572"/>
    <n v="0.90931458699472767"/>
    <n v="157055.15"/>
    <n v="800.21228649399848"/>
    <m/>
    <m/>
    <n v="661.69249751743132"/>
    <n v="0.46312072667586412"/>
    <m/>
    <m/>
    <n v="273900789.91305202"/>
    <m/>
    <m/>
    <m/>
    <n v="4.9276568880792464"/>
    <m/>
    <m/>
    <m/>
    <n v="4.9260146441806842"/>
    <m/>
    <m/>
    <m/>
    <m/>
    <m/>
    <n v="27358.367086933093"/>
    <m/>
  </r>
  <r>
    <x v="1566"/>
    <n v="25.92"/>
    <n v="28.78"/>
    <n v="41981.88"/>
    <n v="37545.910000000003"/>
    <n v="194558.23"/>
    <n v="174026.31"/>
    <n v="1.8057055335418681E-6"/>
    <n v="26639.073677501055"/>
    <n v="26640.97"/>
    <n v="-7.1180685198291016E-5"/>
    <n v="1430892556.4187689"/>
    <m/>
    <m/>
    <n v="5415323.2439879728"/>
    <m/>
    <m/>
    <n v="12.255404199671581"/>
    <m/>
    <m/>
    <n v="340.56987329963107"/>
    <n v="340.56"/>
    <n v="2.8991366076702718E-5"/>
    <n v="11.064068730112256"/>
    <m/>
    <m/>
    <m/>
    <n v="22615.604923662762"/>
    <m/>
    <m/>
    <n v="1573"/>
    <n v="0.90062543432939546"/>
    <n v="155761.45000000001"/>
    <n v="793.55878310212711"/>
    <m/>
    <m/>
    <n v="667.14301336513381"/>
    <n v="0.46689129747590113"/>
    <m/>
    <m/>
    <n v="259501449.66752261"/>
    <m/>
    <m/>
    <m/>
    <n v="5.0568695272891278"/>
    <m/>
    <m/>
    <m/>
    <n v="5.0552418258239458"/>
    <m/>
    <m/>
    <m/>
    <m/>
    <m/>
    <n v="26639.073677501055"/>
    <m/>
  </r>
  <r>
    <x v="1567"/>
    <n v="25.05"/>
    <n v="28.21"/>
    <n v="41237.61"/>
    <n v="36880.21"/>
    <n v="192929.78"/>
    <n v="172569.4"/>
    <n v="1.8057055335418681E-6"/>
    <n v="26166.168474538827"/>
    <n v="26168.03"/>
    <n v="-7.113739403286079E-5"/>
    <n v="1380092368.4446363"/>
    <m/>
    <m/>
    <n v="5271122.7034882968"/>
    <m/>
    <m/>
    <n v="12.363491232910143"/>
    <m/>
    <m/>
    <n v="337.71107283562185"/>
    <n v="337.68"/>
    <n v="9.2018584523234637E-5"/>
    <n v="11.156302181433361"/>
    <m/>
    <m/>
    <m/>
    <n v="22213.84909954937"/>
    <m/>
    <m/>
    <n v="1574"/>
    <n v="0.8879829847571783"/>
    <n v="154338.57999999999"/>
    <n v="786.24828209125087"/>
    <m/>
    <m/>
    <n v="673.23731833871273"/>
    <n v="0.4711116539312919"/>
    <m/>
    <m/>
    <n v="250290941.24449867"/>
    <m/>
    <m/>
    <m/>
    <n v="5.1462896062921049"/>
    <m/>
    <m/>
    <m/>
    <n v="5.144691746878677"/>
    <m/>
    <m/>
    <m/>
    <m/>
    <m/>
    <n v="26166.168474538827"/>
    <m/>
  </r>
  <r>
    <x v="1568"/>
    <n v="23.95"/>
    <n v="27.96"/>
    <n v="40541.82"/>
    <n v="36257.879999999997"/>
    <n v="190321.75"/>
    <n v="170236.29"/>
    <n v="1.8057055335418681E-6"/>
    <n v="25724.047191745056"/>
    <n v="25725.88"/>
    <n v="-7.1243753564265155E-5"/>
    <n v="1333458138.7749681"/>
    <m/>
    <m/>
    <n v="5137529.3240249772"/>
    <m/>
    <m/>
    <n v="12.467240630789419"/>
    <m/>
    <m/>
    <n v="333.13776210808942"/>
    <n v="333.12"/>
    <n v="5.3320449355798161E-5"/>
    <n v="11.306735766462102"/>
    <m/>
    <m/>
    <m/>
    <n v="21838.243159377445"/>
    <m/>
    <m/>
    <n v="1575"/>
    <n v="0.85658082975679539"/>
    <n v="152269.24"/>
    <n v="775.64585765795221"/>
    <m/>
    <m/>
    <n v="682.26394610949444"/>
    <n v="0.47738296470402997"/>
    <m/>
    <m/>
    <n v="241835791.73161468"/>
    <m/>
    <m/>
    <m/>
    <n v="5.2328862232674185"/>
    <m/>
    <m/>
    <m/>
    <n v="5.2313210883486052"/>
    <m/>
    <m/>
    <m/>
    <m/>
    <m/>
    <n v="25724.047191745056"/>
    <m/>
  </r>
  <r>
    <x v="1569"/>
    <n v="24.88"/>
    <n v="27.54"/>
    <n v="40898.74"/>
    <n v="36576.89"/>
    <n v="190877.97"/>
    <n v="170732.89"/>
    <n v="3.1949139418507855E-6"/>
    <n v="25948.616990186732"/>
    <n v="25950.46"/>
    <n v="-7.1020313831327009E-5"/>
    <n v="1356751628.944346"/>
    <m/>
    <m/>
    <n v="5204805.8781060046"/>
    <m/>
    <m/>
    <n v="12.410711726001859"/>
    <m/>
    <m/>
    <n v="334.08692554025032"/>
    <n v="334.08"/>
    <n v="2.0730185136264012E-5"/>
    <n v="11.272609811975636"/>
    <m/>
    <m/>
    <m/>
    <n v="22028.079766308128"/>
    <m/>
    <m/>
    <n v="1576"/>
    <n v="0.90341321713870737"/>
    <n v="153012.81"/>
    <n v="779.25097119627105"/>
    <m/>
    <m/>
    <n v="678.93227516657362"/>
    <n v="0.4749166963623635"/>
    <m/>
    <m/>
    <n v="246066432.04936448"/>
    <m/>
    <m/>
    <m/>
    <n v="5.1861206857259825"/>
    <m/>
    <m/>
    <m/>
    <n v="5.1847467790321042"/>
    <m/>
    <m/>
    <m/>
    <m/>
    <m/>
    <n v="25948.616990186732"/>
    <m/>
  </r>
  <r>
    <x v="1570"/>
    <n v="27.05"/>
    <n v="29.09"/>
    <n v="42735.75"/>
    <n v="38219.67"/>
    <n v="195357.08"/>
    <n v="174738.73"/>
    <n v="3.1949139418507855E-6"/>
    <n v="27113.46532405082"/>
    <n v="27115.4"/>
    <n v="-7.1349710835222346E-5"/>
    <n v="1478561241.6787367"/>
    <m/>
    <m/>
    <n v="5555264.2932594027"/>
    <m/>
    <m/>
    <n v="12.131461781829046"/>
    <m/>
    <m/>
    <n v="341.91821516219113"/>
    <n v="341.92"/>
    <n v="-5.2200450657569064E-6"/>
    <n v="11.007752932449787"/>
    <m/>
    <m/>
    <m/>
    <n v="23016.625697934865"/>
    <m/>
    <m/>
    <n v="1577"/>
    <n v="0.92987280852526644"/>
    <n v="156978.21"/>
    <n v="799.38320956294524"/>
    <m/>
    <m/>
    <n v="661.33742121973398"/>
    <n v="0.46256515071262949"/>
    <m/>
    <m/>
    <n v="268160587.21114519"/>
    <m/>
    <m/>
    <m/>
    <n v="4.9529654472183005"/>
    <m/>
    <m/>
    <m/>
    <n v="4.9517166126539953"/>
    <m/>
    <m/>
    <m/>
    <m/>
    <m/>
    <n v="27113.46532405082"/>
    <m/>
  </r>
  <r>
    <x v="1571"/>
    <n v="26.91"/>
    <n v="29.26"/>
    <n v="43322.68"/>
    <n v="38744.449999999997"/>
    <n v="198500.76"/>
    <n v="177550.06"/>
    <n v="3.1949139418507855E-6"/>
    <n v="27485.169683722506"/>
    <n v="27487.13"/>
    <n v="-7.1317604911635968E-5"/>
    <n v="1519100563.9957635"/>
    <m/>
    <m/>
    <n v="5669489.1184913227"/>
    <m/>
    <m/>
    <n v="12.047630855144423"/>
    <m/>
    <m/>
    <n v="347.41188100376354"/>
    <n v="347.4"/>
    <n v="3.4199780551524839E-5"/>
    <n v="10.830285822480869"/>
    <m/>
    <m/>
    <m/>
    <n v="23331.844886540275"/>
    <m/>
    <m/>
    <n v="1578"/>
    <n v="0.91968557758031433"/>
    <n v="159176.42000000001"/>
    <n v="810.51390570276374"/>
    <m/>
    <m/>
    <n v="652.07652741352069"/>
    <n v="0.45604448626685784"/>
    <m/>
    <m/>
    <n v="275515327.94658744"/>
    <m/>
    <m/>
    <m/>
    <n v="4.8847306117757121"/>
    <m/>
    <m/>
    <m/>
    <n v="4.8835614151974438"/>
    <m/>
    <m/>
    <m/>
    <m/>
    <m/>
    <n v="27485.169683722506"/>
    <m/>
  </r>
  <r>
    <x v="1572"/>
    <n v="29.74"/>
    <n v="31.36"/>
    <n v="45922.93"/>
    <n v="41069.79"/>
    <n v="203434.1"/>
    <n v="181962.15"/>
    <n v="3.1949139418507855E-6"/>
    <n v="29134.133587853397"/>
    <n v="29136.2"/>
    <n v="-7.0922500072234662E-5"/>
    <n v="1701373927.2433417"/>
    <m/>
    <m/>
    <n v="6179682.6057924377"/>
    <m/>
    <m/>
    <n v="11.685569018800718"/>
    <m/>
    <m/>
    <n v="356.03742788070929"/>
    <n v="356.04"/>
    <n v="-7.2242424747903655E-6"/>
    <n v="10.560798112119592"/>
    <m/>
    <m/>
    <m/>
    <n v="24731.298571662646"/>
    <m/>
    <m/>
    <n v="1579"/>
    <n v="0.94834183673469385"/>
    <n v="164607.29999999999"/>
    <n v="838.10207678377969"/>
    <m/>
    <m/>
    <n v="629.82857529096691"/>
    <n v="0.44044312157366683"/>
    <m/>
    <m/>
    <n v="308576339.87892109"/>
    <m/>
    <m/>
    <m/>
    <n v="4.5913480726067641"/>
    <m/>
    <m/>
    <m/>
    <n v="4.5903077835911832"/>
    <m/>
    <m/>
    <m/>
    <m/>
    <m/>
    <n v="29134.133587853397"/>
    <m/>
  </r>
  <r>
    <x v="1573"/>
    <n v="28.53"/>
    <n v="30.7"/>
    <n v="44772.9"/>
    <n v="40041.160000000003"/>
    <n v="203823.38"/>
    <n v="182309.76000000001"/>
    <n v="3.1949139418507855E-6"/>
    <n v="28403.846255425411"/>
    <n v="28405.87"/>
    <n v="-7.1243886372363008E-5"/>
    <n v="1616081137.270391"/>
    <m/>
    <m/>
    <n v="5947318.5805879906"/>
    <m/>
    <m/>
    <n v="11.831371969184911"/>
    <m/>
    <m/>
    <n v="356.71002291413112"/>
    <n v="356.68"/>
    <n v="8.4173248096730546E-5"/>
    <n v="10.540267190020192"/>
    <m/>
    <m/>
    <m/>
    <n v="24111.040190968783"/>
    <m/>
    <m/>
    <n v="1580"/>
    <n v="0.92931596091205215"/>
    <n v="164591.13"/>
    <n v="837.95431241638823"/>
    <m/>
    <m/>
    <n v="629.89044574302125"/>
    <n v="0.44044463227765696"/>
    <m/>
    <m/>
    <n v="293109315.65815735"/>
    <m/>
    <m/>
    <m/>
    <n v="4.7061233341765289"/>
    <m/>
    <m/>
    <m/>
    <n v="4.7051171918871653"/>
    <m/>
    <m/>
    <m/>
    <m/>
    <m/>
    <n v="28403.846255425411"/>
    <m/>
  </r>
  <r>
    <x v="1574"/>
    <n v="29"/>
    <n v="30.96"/>
    <n v="45520.79"/>
    <n v="40709.629999999997"/>
    <n v="207477.95"/>
    <n v="185576.84"/>
    <n v="4.4453533327715178E-6"/>
    <n v="28876.193893589501"/>
    <n v="28878.25"/>
    <n v="-7.1199134660138164E-5"/>
    <n v="1669836495.8859849"/>
    <m/>
    <m/>
    <n v="6095634.1964933882"/>
    <m/>
    <m/>
    <n v="11.731021064666225"/>
    <m/>
    <m/>
    <n v="363.07930222568086"/>
    <n v="363.08"/>
    <n v="-1.9218197617743016E-6"/>
    <n v="10.350369952281614"/>
    <m/>
    <m/>
    <m/>
    <n v="24510.999761074614"/>
    <m/>
    <m/>
    <n v="1581"/>
    <n v="0.93669250645994828"/>
    <n v="167652.69"/>
    <n v="853.34117910269788"/>
    <m/>
    <m/>
    <n v="618.1738520658954"/>
    <n v="0.43212900693826045"/>
    <m/>
    <m/>
    <n v="302865363.88058341"/>
    <m/>
    <m/>
    <m/>
    <n v="4.6269100627039652"/>
    <m/>
    <m/>
    <m/>
    <n v="4.6260982789839913"/>
    <m/>
    <m/>
    <m/>
    <m/>
    <m/>
    <n v="28876.193893589501"/>
    <m/>
  </r>
  <r>
    <x v="1575"/>
    <n v="34.130000000000003"/>
    <n v="34.380000000000003"/>
    <n v="49990.95"/>
    <n v="44707.15"/>
    <n v="222035.16"/>
    <n v="198596.58"/>
    <n v="4.4453533327715178E-6"/>
    <n v="31711.074572172212"/>
    <n v="31713.33"/>
    <n v="-7.1119236856875823E-5"/>
    <n v="1997697363.3140788"/>
    <m/>
    <m/>
    <n v="6993248.2339474512"/>
    <m/>
    <m/>
    <n v="11.154547530356293"/>
    <m/>
    <m/>
    <n v="388.54444652126426"/>
    <n v="388.52"/>
    <n v="6.2922169423051955E-5"/>
    <n v="9.6238932820991803"/>
    <m/>
    <m/>
    <m/>
    <n v="26916.9416984544"/>
    <m/>
    <m/>
    <n v="1582"/>
    <n v="0.99272833042466546"/>
    <n v="179379.48"/>
    <n v="912.95847851181713"/>
    <m/>
    <m/>
    <n v="574.93449249064599"/>
    <n v="0.40186481384981498"/>
    <m/>
    <m/>
    <n v="362333445.80064553"/>
    <m/>
    <m/>
    <m/>
    <n v="4.1723719848424086"/>
    <m/>
    <m/>
    <m/>
    <n v="4.1716984982440311"/>
    <m/>
    <m/>
    <m/>
    <m/>
    <m/>
    <n v="31711.074572172212"/>
    <m/>
  </r>
  <r>
    <x v="1576"/>
    <n v="34.54"/>
    <n v="35.229999999999997"/>
    <n v="50775.1"/>
    <n v="45408.22"/>
    <n v="225157.03"/>
    <n v="201388.02"/>
    <n v="4.4453533327715178E-6"/>
    <n v="32207.704029082615"/>
    <n v="32209.99"/>
    <n v="-7.0970867031783236E-5"/>
    <n v="2060266703.2891924"/>
    <m/>
    <m/>
    <n v="7157502.7473488059"/>
    <m/>
    <m/>
    <n v="11.066587864085387"/>
    <m/>
    <m/>
    <n v="393.99787151762348"/>
    <n v="394"/>
    <n v="-5.4022395342689933E-6"/>
    <n v="9.4883126941617935"/>
    <m/>
    <m/>
    <m/>
    <n v="27338.083428960235"/>
    <m/>
    <m/>
    <n v="1583"/>
    <n v="0.9804144195288107"/>
    <n v="182000.6"/>
    <n v="926.22643797410421"/>
    <m/>
    <m/>
    <n v="566.5334630253077"/>
    <n v="0.39595516667735253"/>
    <m/>
    <m/>
    <n v="373684632.7309894"/>
    <m/>
    <m/>
    <m/>
    <n v="4.1067521340194943"/>
    <m/>
    <m/>
    <m/>
    <n v="4.106146868659307"/>
    <m/>
    <m/>
    <m/>
    <m/>
    <m/>
    <n v="32207.704029082615"/>
    <m/>
  </r>
  <r>
    <x v="1577"/>
    <n v="32.86"/>
    <n v="34.49"/>
    <n v="50330.61"/>
    <n v="45010.51"/>
    <n v="226275.54"/>
    <n v="202387.55"/>
    <n v="4.4453533327715178E-6"/>
    <n v="31924.976295774548"/>
    <n v="31927.25"/>
    <n v="-7.1215160261317578E-5"/>
    <n v="2024094314.7168126"/>
    <m/>
    <m/>
    <n v="7063230.7386744265"/>
    <m/>
    <m/>
    <n v="11.114549014282206"/>
    <m/>
    <m/>
    <n v="395.94547543656449"/>
    <n v="395.92"/>
    <n v="6.4344909487923374E-5"/>
    <n v="9.440913028208838"/>
    <m/>
    <m/>
    <m/>
    <n v="27097.696762848722"/>
    <m/>
    <m/>
    <n v="1584"/>
    <n v="0.95273992461583057"/>
    <n v="182518.46"/>
    <n v="928.78937216974907"/>
    <m/>
    <m/>
    <n v="564.92146273980165"/>
    <n v="0.39479109807112012"/>
    <m/>
    <m/>
    <n v="367126392.29789108"/>
    <m/>
    <m/>
    <m/>
    <n v="4.1425283643108859"/>
    <m/>
    <m/>
    <m/>
    <n v="4.1419759581593123"/>
    <m/>
    <m/>
    <m/>
    <m/>
    <m/>
    <n v="31924.976295774548"/>
    <m/>
  </r>
  <r>
    <x v="1578"/>
    <n v="30.12"/>
    <n v="33.29"/>
    <n v="48802.27"/>
    <n v="43643.519999999997"/>
    <n v="225570.62"/>
    <n v="201756.15"/>
    <n v="4.4453533327715178E-6"/>
    <n v="30954.787217263984"/>
    <n v="30956.99"/>
    <n v="-7.1156231145841353E-5"/>
    <n v="1901071463.2276304"/>
    <m/>
    <m/>
    <n v="6741233.1857050536"/>
    <m/>
    <m/>
    <n v="11.282815942393107"/>
    <m/>
    <m/>
    <n v="394.70235534574704"/>
    <n v="394.68"/>
    <n v="5.6641698963799669E-5"/>
    <n v="9.4700582091422891"/>
    <m/>
    <m/>
    <m/>
    <n v="26273.811113923592"/>
    <m/>
    <m/>
    <n v="1585"/>
    <n v="0.90477620907179335"/>
    <n v="181417.78"/>
    <n v="923.1162109451152"/>
    <m/>
    <m/>
    <n v="568.32822913268296"/>
    <n v="0.39713424131863695"/>
    <m/>
    <m/>
    <n v="344815175.54602391"/>
    <m/>
    <m/>
    <m/>
    <n v="4.2681400667521174"/>
    <m/>
    <m/>
    <m/>
    <n v="4.2676308058432637"/>
    <m/>
    <m/>
    <m/>
    <m/>
    <m/>
    <n v="30954.787217263984"/>
    <m/>
  </r>
  <r>
    <x v="1579"/>
    <n v="29.65"/>
    <n v="32.01"/>
    <n v="46058.3"/>
    <n v="41188.83"/>
    <n v="222501.67"/>
    <n v="199007.62"/>
    <n v="4.5842999230050197E-6"/>
    <n v="29211.465453825647"/>
    <n v="29213.55"/>
    <n v="-7.1355455750876651E-5"/>
    <n v="1686949268.7837386"/>
    <m/>
    <m/>
    <n v="6171669.4348571477"/>
    <m/>
    <m/>
    <n v="11.598014379183807"/>
    <m/>
    <m/>
    <n v="389.29434996702747"/>
    <n v="389.28"/>
    <n v="3.6862841727103302E-5"/>
    <n v="9.5978250365420745"/>
    <m/>
    <m/>
    <m/>
    <n v="24792.606675717892"/>
    <m/>
    <m/>
    <n v="1586"/>
    <n v="0.92627303967510155"/>
    <n v="178164.11"/>
    <n v="906.27730450109823"/>
    <m/>
    <m/>
    <n v="578.52101458779191"/>
    <n v="0.40410345373231354"/>
    <m/>
    <m/>
    <n v="305986296.31684291"/>
    <m/>
    <m/>
    <m/>
    <n v="4.5073578895318844"/>
    <m/>
    <m/>
    <m/>
    <n v="4.5070731049862998"/>
    <m/>
    <m/>
    <m/>
    <m/>
    <m/>
    <n v="29211.465453825647"/>
    <m/>
  </r>
  <r>
    <x v="1580"/>
    <n v="26.84"/>
    <n v="29.72"/>
    <n v="43095.59"/>
    <n v="38539.160000000003"/>
    <n v="212708.67"/>
    <n v="190247.75"/>
    <n v="4.5842999230050197E-6"/>
    <n v="27331.765227743534"/>
    <n v="27333.71"/>
    <n v="-7.1149224033839609E-5"/>
    <n v="1469847275.4391754"/>
    <m/>
    <m/>
    <n v="5575947.9554263549"/>
    <m/>
    <m/>
    <n v="11.970522307402241"/>
    <m/>
    <m/>
    <n v="372.15120366460479"/>
    <n v="372.12"/>
    <n v="8.3853769227149044E-5"/>
    <n v="10.0199751343764"/>
    <m/>
    <m/>
    <m/>
    <n v="23196.893974275947"/>
    <m/>
    <m/>
    <n v="1587"/>
    <n v="0.90309555854643342"/>
    <n v="170233.96"/>
    <n v="865.87095429749695"/>
    <m/>
    <m/>
    <n v="604.27119751651628"/>
    <n v="0.42205023509749079"/>
    <m/>
    <m/>
    <n v="266609225.2151683"/>
    <m/>
    <m/>
    <m/>
    <n v="4.7970919724541092"/>
    <m/>
    <m/>
    <m/>
    <n v="4.7968568715785729"/>
    <m/>
    <m/>
    <m/>
    <m/>
    <m/>
    <n v="27331.765227743534"/>
    <m/>
  </r>
  <r>
    <x v="1581"/>
    <n v="25.71"/>
    <n v="28.83"/>
    <n v="42282.14"/>
    <n v="37811.54"/>
    <n v="209654.46"/>
    <n v="187515.18"/>
    <n v="4.5842999230050197E-6"/>
    <n v="26815.211139996361"/>
    <n v="26817.119999999999"/>
    <n v="-7.1180648915203371E-5"/>
    <n v="1414288339.6417227"/>
    <m/>
    <m/>
    <n v="5417854.3858426763"/>
    <m/>
    <m/>
    <n v="12.082977898857861"/>
    <m/>
    <m/>
    <n v="366.79866956118877"/>
    <n v="366.8"/>
    <n v="-3.6271505213791855E-6"/>
    <n v="10.163564895955057"/>
    <m/>
    <m/>
    <m/>
    <n v="22758.142728228795"/>
    <m/>
    <m/>
    <n v="1588"/>
    <n v="0.89177939646201876"/>
    <n v="167596.81"/>
    <n v="852.39090215670865"/>
    <m/>
    <m/>
    <n v="613.63216044383512"/>
    <n v="0.42854772561894533"/>
    <m/>
    <m/>
    <n v="256533406.63479599"/>
    <m/>
    <m/>
    <m/>
    <n v="4.8874335064548049"/>
    <m/>
    <m/>
    <m/>
    <n v="4.8872632491205561"/>
    <m/>
    <m/>
    <m/>
    <m/>
    <m/>
    <n v="26815.211139996361"/>
    <m/>
  </r>
  <r>
    <x v="1582"/>
    <n v="24.98"/>
    <n v="28.17"/>
    <n v="41594.42"/>
    <n v="37196.36"/>
    <n v="207989.77"/>
    <n v="186025.42"/>
    <n v="4.5842999230050197E-6"/>
    <n v="26378.417885647545"/>
    <n v="26380.29"/>
    <n v="-7.0966405314565328E-5"/>
    <n v="1368212845.4257348"/>
    <m/>
    <m/>
    <n v="5285456.4874254735"/>
    <m/>
    <m/>
    <n v="12.18072006599399"/>
    <m/>
    <m/>
    <n v="363.87735651974936"/>
    <n v="363.88"/>
    <n v="-7.2647033380057735E-6"/>
    <n v="10.243979875488735"/>
    <m/>
    <m/>
    <m/>
    <n v="22387.095471417939"/>
    <m/>
    <m/>
    <n v="1589"/>
    <n v="0.88675896343627969"/>
    <n v="165569.78"/>
    <n v="842.01575430203104"/>
    <m/>
    <m/>
    <n v="621.05384584574983"/>
    <n v="0.43368975846208435"/>
    <m/>
    <m/>
    <n v="248177632.70799503"/>
    <m/>
    <m/>
    <m/>
    <n v="4.9667189341515519"/>
    <m/>
    <m/>
    <m/>
    <n v="4.9666163106788694"/>
    <m/>
    <m/>
    <m/>
    <m/>
    <m/>
    <n v="26378.417885647545"/>
    <m/>
  </r>
  <r>
    <x v="1583"/>
    <n v="24.43"/>
    <n v="28.39"/>
    <n v="40566.910000000003"/>
    <n v="36276.99"/>
    <n v="206440.27"/>
    <n v="184636.99"/>
    <n v="4.1674654807088984E-6"/>
    <n v="25724.90801255417"/>
    <n v="25726.74"/>
    <n v="-7.1209467108257485E-5"/>
    <n v="1300417413.2867892"/>
    <m/>
    <m/>
    <n v="5088983.6848196089"/>
    <m/>
    <m/>
    <n v="12.32958121460144"/>
    <m/>
    <m/>
    <n v="361.14009289455737"/>
    <n v="361.12"/>
    <n v="5.5640492238939743E-5"/>
    <n v="10.319421350670504"/>
    <m/>
    <m/>
    <m/>
    <n v="21831.477489161498"/>
    <m/>
    <m/>
    <n v="1590"/>
    <n v="0.86051426558647404"/>
    <n v="164368.32000000001"/>
    <n v="835.70985952875276"/>
    <m/>
    <m/>
    <n v="625.56053392391129"/>
    <n v="0.43671261832877495"/>
    <m/>
    <m/>
    <n v="235885536.81688476"/>
    <m/>
    <m/>
    <m/>
    <n v="5.0887685666356006"/>
    <m/>
    <m/>
    <m/>
    <n v="5.0888798045767123"/>
    <m/>
    <m/>
    <m/>
    <m/>
    <m/>
    <n v="25724.90801255417"/>
    <m/>
  </r>
  <r>
    <x v="1584"/>
    <n v="24.56"/>
    <n v="28.32"/>
    <n v="40329.31"/>
    <n v="36064.370000000003"/>
    <n v="203562.97"/>
    <n v="182062.81"/>
    <n v="4.1674654807088984E-6"/>
    <n v="25573.61388382726"/>
    <n v="25575.439999999999"/>
    <n v="-7.1401163488804542E-5"/>
    <n v="1285121139.1206462"/>
    <m/>
    <m/>
    <n v="5044073.7824744275"/>
    <m/>
    <m/>
    <n v="12.365154149797343"/>
    <m/>
    <m/>
    <n v="356.09795193668452"/>
    <n v="356.08"/>
    <n v="5.0415459122987727E-5"/>
    <n v="10.462949713996942"/>
    <m/>
    <m/>
    <m/>
    <n v="21702.766167603873"/>
    <m/>
    <m/>
    <n v="1591"/>
    <n v="0.86723163841807904"/>
    <n v="161913.13"/>
    <n v="823.16247826504298"/>
    <m/>
    <m/>
    <n v="634.904609274226"/>
    <n v="0.44319383259107797"/>
    <m/>
    <m/>
    <n v="233112623.40994468"/>
    <m/>
    <m/>
    <m/>
    <n v="5.1183555177200333"/>
    <m/>
    <m/>
    <m/>
    <n v="5.1185378179272405"/>
    <m/>
    <m/>
    <m/>
    <m/>
    <m/>
    <n v="25573.61388382726"/>
    <m/>
  </r>
  <r>
    <x v="1585"/>
    <n v="24.89"/>
    <n v="28.83"/>
    <n v="41541.449999999997"/>
    <n v="37148.18"/>
    <n v="207323.87"/>
    <n v="185425.73"/>
    <n v="4.1674654807088984E-6"/>
    <n v="26341.613536948436"/>
    <n v="26343.49"/>
    <n v="-7.1230617187167944E-5"/>
    <n v="1362306404.6214731"/>
    <m/>
    <m/>
    <n v="5271273.6451035654"/>
    <m/>
    <m/>
    <n v="12.178804160916531"/>
    <m/>
    <m/>
    <n v="362.66814791814954"/>
    <n v="362.64"/>
    <n v="7.7619452210297979E-5"/>
    <n v="10.269349356255738"/>
    <m/>
    <m/>
    <m/>
    <n v="22354.200427362524"/>
    <m/>
    <m/>
    <n v="1592"/>
    <n v="0.86333680194242113"/>
    <n v="165066.16"/>
    <n v="839.12688134910854"/>
    <m/>
    <m/>
    <n v="622.54073686820243"/>
    <n v="0.4345220631406016"/>
    <m/>
    <m/>
    <n v="247115342.72681782"/>
    <m/>
    <m/>
    <m/>
    <n v="4.9643069684174019"/>
    <m/>
    <m/>
    <m/>
    <n v="4.9645520790200504"/>
    <m/>
    <m/>
    <m/>
    <m/>
    <m/>
    <n v="26341.613536948436"/>
    <m/>
  </r>
  <r>
    <x v="1586"/>
    <n v="25.14"/>
    <n v="29.23"/>
    <n v="41904.959999999999"/>
    <n v="37473.089999999997"/>
    <n v="210401.29"/>
    <n v="188177.33"/>
    <n v="4.1674654807088984E-6"/>
    <n v="26571.468881001627"/>
    <n v="26573.37"/>
    <n v="-7.1542261985246824E-5"/>
    <n v="1386079865.3848689"/>
    <m/>
    <m/>
    <n v="5340250.0768228564"/>
    <m/>
    <m/>
    <n v="12.124996139309944"/>
    <m/>
    <m/>
    <n v="368.04245239868311"/>
    <n v="368.04"/>
    <n v="6.6634025732703606E-6"/>
    <n v="10.116626710903226"/>
    <m/>
    <m/>
    <m/>
    <n v="22548.93129943492"/>
    <m/>
    <m/>
    <n v="1593"/>
    <n v="0.86007526513855626"/>
    <n v="166959.01999999999"/>
    <n v="848.68311267502384"/>
    <m/>
    <m/>
    <n v="615.40188745661897"/>
    <n v="0.42949855867819736"/>
    <m/>
    <m/>
    <n v="251429571.07154387"/>
    <m/>
    <m/>
    <m/>
    <n v="4.9206583416582808"/>
    <m/>
    <m/>
    <m/>
    <n v="4.9209689946921369"/>
    <m/>
    <m/>
    <m/>
    <m/>
    <m/>
    <n v="26571.468881001627"/>
    <m/>
  </r>
  <r>
    <x v="1587"/>
    <n v="26.25"/>
    <n v="30.6"/>
    <n v="43841.16"/>
    <n v="39204.36"/>
    <n v="219073.89"/>
    <n v="195933.09"/>
    <n v="4.1674654807088984E-6"/>
    <n v="27798.513914591364"/>
    <n v="27800.5"/>
    <n v="-7.1440636270403424E-5"/>
    <n v="1514092486.6558049"/>
    <m/>
    <m/>
    <n v="5710139.8074275795"/>
    <m/>
    <m/>
    <n v="11.844371131483939"/>
    <m/>
    <m/>
    <n v="383.20357124388806"/>
    <n v="383.2"/>
    <n v="9.3195299792903086E-6"/>
    <n v="9.6993499241009982"/>
    <m/>
    <m/>
    <m/>
    <n v="23589.877403161001"/>
    <m/>
    <m/>
    <n v="1594"/>
    <n v="0.85784313725490191"/>
    <n v="173698"/>
    <n v="882.86963383910211"/>
    <m/>
    <m/>
    <n v="590.56237287673935"/>
    <n v="0.41212360395406622"/>
    <m/>
    <m/>
    <n v="274652585.40789318"/>
    <m/>
    <m/>
    <m/>
    <n v="4.6931035943548265"/>
    <m/>
    <m/>
    <m/>
    <n v="4.6934644491020343"/>
    <m/>
    <m/>
    <m/>
    <m/>
    <m/>
    <n v="27798.513914591364"/>
    <m/>
  </r>
  <r>
    <x v="1588"/>
    <n v="25.97"/>
    <n v="30.08"/>
    <n v="43288.73"/>
    <n v="38709.870000000003"/>
    <n v="218063.53"/>
    <n v="195027"/>
    <n v="4.3064085186728107E-6"/>
    <n v="27446.224931440804"/>
    <n v="27448.19"/>
    <n v="-7.159191768912887E-5"/>
    <n v="1475716490.8082812"/>
    <m/>
    <m/>
    <n v="5601539.3051991472"/>
    <m/>
    <m/>
    <n v="11.917452126305875"/>
    <m/>
    <m/>
    <n v="381.40835008973812"/>
    <n v="381.4"/>
    <n v="2.1893260981009632E-5"/>
    <n v="9.7432491529166843"/>
    <m/>
    <m/>
    <m/>
    <n v="23289.8988467339"/>
    <m/>
    <m/>
    <n v="1595"/>
    <n v="0.86336436170212771"/>
    <n v="172398.22"/>
    <n v="876.05788560502299"/>
    <m/>
    <m/>
    <n v="594.981543857509"/>
    <n v="0.41508945281873566"/>
    <m/>
    <m/>
    <n v="267697058.62807447"/>
    <m/>
    <m/>
    <m/>
    <n v="4.7516343684497553"/>
    <m/>
    <m/>
    <m/>
    <n v="4.7521958482321587"/>
    <m/>
    <m/>
    <m/>
    <m/>
    <m/>
    <n v="27446.224931440804"/>
    <m/>
  </r>
  <r>
    <x v="1589"/>
    <n v="23.93"/>
    <n v="28.22"/>
    <n v="40668.980000000003"/>
    <n v="36367.06"/>
    <n v="212177.34"/>
    <n v="189761.79"/>
    <n v="4.3064085186728107E-6"/>
    <n v="25784.603882756273"/>
    <n v="25786.45"/>
    <n v="-7.1592531881159438E-5"/>
    <n v="1297035956.566829"/>
    <m/>
    <m/>
    <n v="5092840.6934723761"/>
    <m/>
    <m/>
    <n v="12.277532839667536"/>
    <m/>
    <m/>
    <n v="371.10394345454904"/>
    <n v="371.08"/>
    <n v="6.4523699873531015E-5"/>
    <n v="10.005963947087031"/>
    <m/>
    <m/>
    <m/>
    <n v="21879.577962645431"/>
    <m/>
    <m/>
    <n v="1596"/>
    <n v="0.84798015591778886"/>
    <n v="166955.25"/>
    <n v="848.33267310966346"/>
    <m/>
    <m/>
    <n v="613.76634739997087"/>
    <n v="0.42815409877209332"/>
    <m/>
    <m/>
    <n v="235285851.21687907"/>
    <m/>
    <m/>
    <m/>
    <n v="5.0389794612457912"/>
    <m/>
    <m/>
    <m/>
    <n v="5.0396449257576226"/>
    <m/>
    <m/>
    <m/>
    <m/>
    <m/>
    <n v="25784.603882756273"/>
    <m/>
  </r>
  <r>
    <x v="1590"/>
    <n v="25.64"/>
    <n v="29.08"/>
    <n v="41168.6"/>
    <n v="36813.67"/>
    <n v="213046.05"/>
    <n v="190537.91"/>
    <n v="4.3064085186728107E-6"/>
    <n v="26100.732299304273"/>
    <n v="26102.6"/>
    <n v="-7.155228581545714E-5"/>
    <n v="1328838414.339808"/>
    <m/>
    <m/>
    <n v="5186480.762879218"/>
    <m/>
    <m/>
    <n v="12.201593385673084"/>
    <m/>
    <m/>
    <n v="372.61425500797293"/>
    <n v="372.6"/>
    <n v="3.8258207119890031E-5"/>
    <n v="9.9647141997770063"/>
    <m/>
    <m/>
    <m/>
    <n v="22147.500518431378"/>
    <m/>
    <m/>
    <n v="1597"/>
    <n v="0.8817056396148556"/>
    <n v="167598.87"/>
    <n v="851.53653869924824"/>
    <m/>
    <m/>
    <n v="611.40025051764121"/>
    <n v="0.42646311525974123"/>
    <m/>
    <m/>
    <n v="241056639.35071808"/>
    <m/>
    <m/>
    <m/>
    <n v="4.9768658654145623"/>
    <m/>
    <m/>
    <m/>
    <n v="4.977592295140151"/>
    <m/>
    <m/>
    <m/>
    <m/>
    <m/>
    <n v="26100.732299304273"/>
    <m/>
  </r>
  <r>
    <x v="1591"/>
    <n v="24.63"/>
    <n v="27.9"/>
    <n v="38988.18"/>
    <n v="34863.74"/>
    <n v="207121.64"/>
    <n v="185238.59"/>
    <n v="4.3064085186728107E-6"/>
    <n v="24717.751777225698"/>
    <n v="24719.52"/>
    <n v="-7.1531436464100651E-5"/>
    <n v="1188019186.4079628"/>
    <m/>
    <m/>
    <n v="4774247.0833945926"/>
    <m/>
    <m/>
    <n v="12.524171468280102"/>
    <m/>
    <m/>
    <n v="362.2437203002811"/>
    <n v="362.24"/>
    <n v="1.0270263585132611E-5"/>
    <n v="10.241522293679314"/>
    <m/>
    <m/>
    <m/>
    <n v="20973.67034785901"/>
    <m/>
    <m/>
    <n v="1598"/>
    <n v="0.8827956989247312"/>
    <n v="161849.35"/>
    <n v="822.2601617328753"/>
    <m/>
    <m/>
    <n v="632.37448482098819"/>
    <n v="0.44105122295339394"/>
    <m/>
    <m/>
    <n v="215513016.19159117"/>
    <m/>
    <m/>
    <m/>
    <n v="5.2402341925668088"/>
    <m/>
    <m/>
    <m/>
    <n v="5.2410718933017311"/>
    <m/>
    <m/>
    <m/>
    <m/>
    <m/>
    <n v="24717.751777225698"/>
    <m/>
  </r>
  <r>
    <x v="1592"/>
    <n v="23.47"/>
    <n v="26.99"/>
    <n v="38013.29"/>
    <n v="33991.83"/>
    <n v="205497.28"/>
    <n v="183785.05"/>
    <n v="4.3064085186728107E-6"/>
    <n v="24099.102743098145"/>
    <n v="24100.83"/>
    <n v="-7.166794263335774E-5"/>
    <n v="1128550498.3815858"/>
    <m/>
    <m/>
    <n v="4594992.9552270854"/>
    <m/>
    <m/>
    <n v="12.680207219338985"/>
    <m/>
    <m/>
    <n v="359.39404547028727"/>
    <n v="359.36"/>
    <n v="9.4739175999780656E-5"/>
    <n v="10.32154869627805"/>
    <m/>
    <m/>
    <m/>
    <n v="20448.42522613582"/>
    <m/>
    <m/>
    <n v="1599"/>
    <n v="0.86958132641719155"/>
    <n v="160213.85999999999"/>
    <n v="813.88765592635764"/>
    <m/>
    <m/>
    <n v="638.76463804792354"/>
    <n v="0.44546582015655939"/>
    <m/>
    <m/>
    <n v="204726553.20464921"/>
    <m/>
    <m/>
    <m/>
    <n v="5.3710374497140041"/>
    <m/>
    <m/>
    <m/>
    <n v="5.3719707089679751"/>
    <m/>
    <m/>
    <m/>
    <m/>
    <m/>
    <n v="24099.102743098145"/>
    <m/>
  </r>
  <r>
    <x v="1593"/>
    <n v="22.73"/>
    <n v="26.44"/>
    <n v="36580.379999999997"/>
    <n v="32710.07"/>
    <n v="198938.4"/>
    <n v="177916.79"/>
    <n v="4.1674654807088984E-6"/>
    <n v="23188.991304632742"/>
    <n v="23190.65"/>
    <n v="-7.1524315500393065E-5"/>
    <n v="1043311537.8196781"/>
    <m/>
    <m/>
    <n v="4334653.5144987684"/>
    <m/>
    <m/>
    <n v="12.917527126630334"/>
    <m/>
    <m/>
    <n v="347.89777474512277"/>
    <n v="347.88"/>
    <n v="5.1094472584667372E-5"/>
    <n v="10.650067297224195"/>
    <m/>
    <m/>
    <m/>
    <n v="19675.300285826186"/>
    <m/>
    <m/>
    <n v="1600"/>
    <n v="0.85968229954614217"/>
    <n v="155719.66"/>
    <n v="790.87179699829062"/>
    <m/>
    <m/>
    <n v="656.68278842714142"/>
    <n v="0.45783147147971237"/>
    <m/>
    <m/>
    <n v="189267807.26781896"/>
    <m/>
    <m/>
    <m/>
    <n v="5.572789173347382"/>
    <m/>
    <m/>
    <m/>
    <n v="5.5739898521723061"/>
    <m/>
    <m/>
    <m/>
    <m/>
    <m/>
    <n v="23188.991304632742"/>
    <m/>
  </r>
  <r>
    <x v="1594"/>
    <n v="23.19"/>
    <n v="26.37"/>
    <n v="36384.99"/>
    <n v="32535.22"/>
    <n v="197727.25"/>
    <n v="176832.88"/>
    <n v="4.1674654807088984E-6"/>
    <n v="23064.567496483509"/>
    <n v="23066.21"/>
    <n v="-7.1208209605710948E-5"/>
    <n v="1032115243.5884461"/>
    <m/>
    <m/>
    <n v="4299752.6120820828"/>
    <m/>
    <m/>
    <n v="12.951466611968954"/>
    <m/>
    <m/>
    <n v="345.77131898021531"/>
    <n v="345.76"/>
    <n v="3.2736523066123624E-5"/>
    <n v="10.714598304198457"/>
    <m/>
    <m/>
    <m/>
    <n v="19569.444665086547"/>
    <m/>
    <m/>
    <n v="1601"/>
    <n v="0.87940841865756547"/>
    <n v="154740.78"/>
    <n v="785.83887891621998"/>
    <m/>
    <m/>
    <n v="660.81080699548124"/>
    <n v="0.4606658044567557"/>
    <m/>
    <m/>
    <n v="187238054.6940144"/>
    <m/>
    <m/>
    <m/>
    <n v="5.6023172897922322"/>
    <m/>
    <m/>
    <m/>
    <n v="5.6036014190729508"/>
    <m/>
    <m/>
    <m/>
    <m/>
    <m/>
    <n v="23064.567496483509"/>
    <m/>
  </r>
  <r>
    <x v="1595"/>
    <n v="24.25"/>
    <n v="26.71"/>
    <n v="36819.120000000003"/>
    <n v="32923.279999999999"/>
    <n v="196024.69"/>
    <n v="175309.5"/>
    <n v="4.1674654807088984E-6"/>
    <n v="23339.194856564362"/>
    <n v="23340.86"/>
    <n v="-7.1340277763454196E-5"/>
    <n v="1056692742.9591707"/>
    <m/>
    <m/>
    <n v="4376532.3123495523"/>
    <m/>
    <m/>
    <n v="12.873646080927346"/>
    <m/>
    <m/>
    <n v="342.78564488766193"/>
    <n v="342.76"/>
    <n v="7.4818787670460907E-5"/>
    <n v="10.806547762096988"/>
    <m/>
    <m/>
    <m/>
    <n v="19802.166481464439"/>
    <m/>
    <m/>
    <n v="1602"/>
    <n v="0.90789966304754766"/>
    <n v="153613.64000000001"/>
    <n v="780.05387401757878"/>
    <m/>
    <m/>
    <n v="665.62418775391404"/>
    <n v="0.46397733178593775"/>
    <m/>
    <m/>
    <n v="191698114.14900747"/>
    <m/>
    <m/>
    <m/>
    <n v="5.535238493306549"/>
    <m/>
    <m/>
    <m/>
    <n v="5.5365834137371381"/>
    <m/>
    <m/>
    <m/>
    <m/>
    <m/>
    <n v="23339.194856564362"/>
    <m/>
  </r>
  <r>
    <x v="1596"/>
    <n v="24.13"/>
    <n v="27.12"/>
    <n v="36798.559999999998"/>
    <n v="32904.76"/>
    <n v="196284.91"/>
    <n v="175541.49"/>
    <n v="4.1674654807088984E-6"/>
    <n v="23325.593346316728"/>
    <n v="23327.26"/>
    <n v="-7.1446611529690784E-5"/>
    <n v="1055460605.7934126"/>
    <m/>
    <m/>
    <n v="4372692.123905695"/>
    <m/>
    <m/>
    <n v="12.876684798921268"/>
    <m/>
    <m/>
    <n v="343.23231854646758"/>
    <n v="343.2"/>
    <n v="9.4168258938154281E-5"/>
    <n v="10.791893087304905"/>
    <m/>
    <m/>
    <m/>
    <n v="19790.337354059106"/>
    <m/>
    <m/>
    <n v="1603"/>
    <n v="0.88974926253687314"/>
    <n v="154180.57999999999"/>
    <n v="782.87167628968461"/>
    <m/>
    <m/>
    <n v="663.16757662872249"/>
    <n v="0.46222111608595989"/>
    <m/>
    <m/>
    <n v="191475993.44689238"/>
    <m/>
    <m/>
    <m/>
    <n v="5.5380942244318971"/>
    <m/>
    <m/>
    <m/>
    <n v="5.5395160456215544"/>
    <m/>
    <m/>
    <m/>
    <m/>
    <m/>
    <n v="23325.593346316728"/>
    <m/>
  </r>
  <r>
    <x v="1597"/>
    <n v="23.5"/>
    <n v="27.14"/>
    <n v="36458.879999999997"/>
    <n v="32600.880000000001"/>
    <n v="195173.05"/>
    <n v="174546.4"/>
    <n v="4.1674654807088984E-6"/>
    <n v="23109.716041919462"/>
    <n v="23111.360000000001"/>
    <n v="-7.1132035524446025E-5"/>
    <n v="1035923443.0770186"/>
    <m/>
    <m/>
    <n v="4311973.1885172864"/>
    <m/>
    <m/>
    <n v="12.935558994995993"/>
    <m/>
    <m/>
    <n v="341.27975004213778"/>
    <n v="341.28"/>
    <n v="-7.324128639130123E-7"/>
    <n v="10.852712780876816"/>
    <m/>
    <m/>
    <m/>
    <n v="19606.887238617674"/>
    <m/>
    <m/>
    <n v="1604"/>
    <n v="0.86588061901252766"/>
    <n v="153149.44"/>
    <n v="777.57521112674249"/>
    <m/>
    <m/>
    <n v="667.60275656490467"/>
    <n v="0.465268282729144"/>
    <m/>
    <m/>
    <n v="187933045.69461221"/>
    <m/>
    <m/>
    <m/>
    <n v="5.5889789682089344"/>
    <m/>
    <m/>
    <m/>
    <n v="5.5904907614270991"/>
    <m/>
    <m/>
    <m/>
    <m/>
    <m/>
    <n v="23109.716041919462"/>
    <m/>
  </r>
  <r>
    <x v="1598"/>
    <n v="22.01"/>
    <n v="25.4"/>
    <n v="34357.25"/>
    <n v="30721.23"/>
    <n v="189151.23"/>
    <n v="169158.81"/>
    <n v="4.3064085186728107E-6"/>
    <n v="21775.990163614209"/>
    <n v="21777.54"/>
    <n v="-7.1166733514926861E-5"/>
    <n v="916355727.2263093"/>
    <m/>
    <m/>
    <n v="3938655.579890132"/>
    <m/>
    <m/>
    <n v="13.306663234846427"/>
    <m/>
    <m/>
    <n v="330.72579681517959"/>
    <n v="330.72"/>
    <n v="1.7527863992450321E-5"/>
    <n v="11.186598349281294"/>
    <m/>
    <m/>
    <m/>
    <n v="18474.491854933345"/>
    <m/>
    <m/>
    <n v="1605"/>
    <n v="0.86653543307086622"/>
    <n v="147579.43"/>
    <n v="749.11947299727603"/>
    <m/>
    <m/>
    <n v="691.88331567170974"/>
    <n v="0.48205286953208076"/>
    <m/>
    <m/>
    <n v="166245144.97380966"/>
    <m/>
    <m/>
    <m/>
    <n v="5.9103935691412204"/>
    <m/>
    <m/>
    <m/>
    <n v="5.9122363033410759"/>
    <m/>
    <m/>
    <m/>
    <m/>
    <m/>
    <n v="21775.990163614209"/>
    <m/>
  </r>
  <r>
    <x v="1599"/>
    <n v="22.63"/>
    <n v="26.01"/>
    <n v="34757.449999999997"/>
    <n v="31078.95"/>
    <n v="190711"/>
    <n v="170552.99"/>
    <n v="4.3064085186728107E-6"/>
    <n v="22029.10401541572"/>
    <n v="22030.68"/>
    <n v="-7.1535902853692157E-5"/>
    <n v="937657587.695153"/>
    <m/>
    <m/>
    <n v="4007313.4769341806"/>
    <m/>
    <m/>
    <n v="13.228593376869615"/>
    <m/>
    <m/>
    <n v="333.44488159489885"/>
    <n v="333.44"/>
    <n v="1.4640099864626777E-5"/>
    <n v="11.094037621589178"/>
    <m/>
    <m/>
    <m/>
    <n v="18688.958425685258"/>
    <m/>
    <m/>
    <n v="1606"/>
    <n v="0.87004998077662432"/>
    <n v="148810.82"/>
    <n v="755.31108013978826"/>
    <m/>
    <m/>
    <n v="686.11030112567857"/>
    <n v="0.47798534739330401"/>
    <m/>
    <m/>
    <n v="170110950.83345345"/>
    <m/>
    <m/>
    <m/>
    <n v="5.8413004888115436"/>
    <m/>
    <m/>
    <m/>
    <n v="5.8432028778525984"/>
    <m/>
    <m/>
    <m/>
    <m/>
    <m/>
    <n v="22029.10401541572"/>
    <m/>
  </r>
  <r>
    <x v="1600"/>
    <n v="22.21"/>
    <n v="25.96"/>
    <n v="34420.800000000003"/>
    <n v="30777.8"/>
    <n v="190172.79"/>
    <n v="170070.93"/>
    <n v="4.3064085186728107E-6"/>
    <n v="21815.204925257811"/>
    <n v="21816.77"/>
    <n v="-7.1737234347279966E-5"/>
    <n v="919448480.75943339"/>
    <m/>
    <m/>
    <n v="3948935.0693404707"/>
    <m/>
    <m/>
    <n v="13.292083940050084"/>
    <m/>
    <m/>
    <n v="332.49575132117673"/>
    <n v="332.48"/>
    <n v="4.7375244155212215E-5"/>
    <n v="11.125030820143639"/>
    <m/>
    <m/>
    <m/>
    <n v="18507.220163246209"/>
    <m/>
    <m/>
    <n v="1607"/>
    <n v="0.85554699537750389"/>
    <n v="148552.92000000001"/>
    <n v="753.94319683821573"/>
    <m/>
    <m/>
    <n v="687.29938029788059"/>
    <n v="0.47876834192944845"/>
    <m/>
    <m/>
    <n v="166808634.20865068"/>
    <m/>
    <m/>
    <m/>
    <n v="5.8976270492098397"/>
    <m/>
    <m/>
    <m/>
    <n v="5.8996297633173409"/>
    <m/>
    <m/>
    <m/>
    <m/>
    <m/>
    <n v="21815.204925257811"/>
    <m/>
  </r>
  <r>
    <x v="1601"/>
    <n v="22.1"/>
    <n v="26.16"/>
    <n v="34671.78"/>
    <n v="31002.080000000002"/>
    <n v="191466.42"/>
    <n v="171227.09"/>
    <n v="4.3064085186728107E-6"/>
    <n v="21973.735147948715"/>
    <n v="21975.31"/>
    <n v="-7.1664611388189137E-5"/>
    <n v="932810500.010553"/>
    <m/>
    <m/>
    <n v="3991964.7937384723"/>
    <m/>
    <m/>
    <n v="13.243055077612523"/>
    <m/>
    <m/>
    <n v="334.74935541490606"/>
    <n v="334.72"/>
    <n v="8.7701406865647868E-5"/>
    <n v="11.04904060182619"/>
    <m/>
    <m/>
    <m/>
    <n v="18641.433625437086"/>
    <m/>
    <m/>
    <n v="1608"/>
    <n v="0.84480122324159024"/>
    <n v="149887.81"/>
    <n v="760.65869868097741"/>
    <m/>
    <m/>
    <n v="681.12333832061199"/>
    <n v="0.47442117389240396"/>
    <m/>
    <m/>
    <n v="169234023.63363269"/>
    <m/>
    <m/>
    <m/>
    <n v="5.8543779424617686"/>
    <m/>
    <m/>
    <m/>
    <n v="5.8564473506814876"/>
    <m/>
    <m/>
    <m/>
    <m/>
    <m/>
    <n v="21973.735147948715"/>
    <m/>
  </r>
  <r>
    <x v="1602"/>
    <n v="21.74"/>
    <n v="26.12"/>
    <n v="34698.49"/>
    <n v="31025.83"/>
    <n v="192220.88"/>
    <n v="171901.06"/>
    <n v="4.3064085186728107E-6"/>
    <n v="21990.126780764822"/>
    <n v="21991.7"/>
    <n v="-7.153695417716488E-5"/>
    <n v="934201500.99025452"/>
    <m/>
    <m/>
    <n v="3996417.3478077766"/>
    <m/>
    <m/>
    <n v="13.237384044137828"/>
    <m/>
    <m/>
    <n v="336.0602172282895"/>
    <n v="336.04"/>
    <n v="6.0163160009230054E-5"/>
    <n v="11.005190616029564"/>
    <m/>
    <m/>
    <m/>
    <n v="18655.063978667706"/>
    <m/>
    <m/>
    <n v="1609"/>
    <n v="0.83231240428790187"/>
    <n v="150532.88"/>
    <n v="763.87268500967923"/>
    <m/>
    <m/>
    <n v="678.19199766088468"/>
    <n v="0.47233463536799708"/>
    <m/>
    <m/>
    <n v="169487604.74084416"/>
    <m/>
    <m/>
    <m/>
    <n v="5.8496205737056277"/>
    <m/>
    <m/>
    <m/>
    <n v="5.8517696159156802"/>
    <m/>
    <m/>
    <m/>
    <m/>
    <m/>
    <n v="21990.126780764822"/>
    <m/>
  </r>
  <r>
    <x v="1603"/>
    <n v="22.14"/>
    <n v="26.03"/>
    <n v="34122.44"/>
    <n v="30510.35"/>
    <n v="191142.08"/>
    <n v="170934.08"/>
    <n v="4.1674654807088984E-6"/>
    <n v="21623.473929121988"/>
    <n v="21625.02"/>
    <n v="-7.1494540953565E-5"/>
    <n v="903047651.19627166"/>
    <m/>
    <m/>
    <n v="3896425.4342720695"/>
    <m/>
    <m/>
    <n v="13.345540551868686"/>
    <m/>
    <m/>
    <n v="334.14970417566093"/>
    <n v="334.12"/>
    <n v="8.8902716571581664E-5"/>
    <n v="11.066007560417777"/>
    <m/>
    <m/>
    <m/>
    <n v="18343.199865458719"/>
    <m/>
    <m/>
    <n v="1610"/>
    <n v="0.85055704955820211"/>
    <n v="149371.41"/>
    <n v="757.80131490005044"/>
    <m/>
    <m/>
    <n v="683.42473923550403"/>
    <n v="0.47584369078055433"/>
    <m/>
    <m/>
    <n v="163839121.82277352"/>
    <m/>
    <m/>
    <m/>
    <n v="5.9459784634329491"/>
    <m/>
    <m/>
    <m/>
    <n v="5.9484108779351645"/>
    <m/>
    <m/>
    <m/>
    <m/>
    <m/>
    <n v="21623.473929121988"/>
    <m/>
  </r>
  <r>
    <x v="1604"/>
    <n v="22.37"/>
    <n v="26.31"/>
    <n v="34318.61"/>
    <n v="30685.63"/>
    <n v="192809.28"/>
    <n v="172424.31"/>
    <n v="4.1674654807088984E-6"/>
    <n v="21747.257050806758"/>
    <n v="21748.81"/>
    <n v="-7.1403869602248982E-5"/>
    <n v="913386067.55114782"/>
    <m/>
    <m/>
    <n v="3929870.0691449391"/>
    <m/>
    <m/>
    <n v="13.306604356835964"/>
    <m/>
    <m/>
    <n v="337.05604182292205"/>
    <n v="337.04"/>
    <n v="4.7596199032939879E-5"/>
    <n v="10.969172371317629"/>
    <m/>
    <m/>
    <m/>
    <n v="18447.937159515455"/>
    <m/>
    <m/>
    <n v="1611"/>
    <n v="0.85024705435195747"/>
    <n v="151230.32"/>
    <n v="767.17215785545386"/>
    <m/>
    <m/>
    <n v="674.9195970398705"/>
    <n v="0.4698773248152518"/>
    <m/>
    <m/>
    <n v="165716027.68293184"/>
    <m/>
    <m/>
    <m/>
    <n v="5.9115438542754895"/>
    <m/>
    <m/>
    <m/>
    <n v="5.9140435413220036"/>
    <m/>
    <m/>
    <m/>
    <m/>
    <m/>
    <n v="21747.257050806758"/>
    <m/>
  </r>
  <r>
    <x v="1605"/>
    <n v="25.39"/>
    <n v="28.69"/>
    <n v="37105.72"/>
    <n v="33177.57"/>
    <n v="201486.23"/>
    <n v="180183.16"/>
    <n v="4.1674654807088984E-6"/>
    <n v="23512.839087537639"/>
    <n v="23514.52"/>
    <n v="-7.1484021887835425E-5"/>
    <n v="1061692279.106135"/>
    <m/>
    <m/>
    <n v="4408430.9420401938"/>
    <m/>
    <m/>
    <n v="12.765721255812442"/>
    <m/>
    <m/>
    <n v="352.21590592267438"/>
    <n v="352.2"/>
    <n v="4.516162031342752E-5"/>
    <n v="10.475231337872192"/>
    <m/>
    <m/>
    <m/>
    <n v="19945.374660818929"/>
    <m/>
    <m/>
    <n v="1612"/>
    <n v="0.88497734402230743"/>
    <n v="158557.81"/>
    <n v="804.28077673794803"/>
    <m/>
    <m/>
    <n v="642.21804223185529"/>
    <n v="0.44706820102798339"/>
    <m/>
    <m/>
    <n v="192624701.32350269"/>
    <m/>
    <m/>
    <m/>
    <n v="5.4312221133713763"/>
    <m/>
    <m/>
    <m/>
    <n v="5.4335934468403195"/>
    <m/>
    <m/>
    <m/>
    <m/>
    <m/>
    <n v="23512.839087537639"/>
    <m/>
  </r>
  <r>
    <x v="1606"/>
    <n v="25.73"/>
    <n v="29.25"/>
    <n v="37685.25"/>
    <n v="33695.61"/>
    <n v="202754.28"/>
    <n v="181316.39"/>
    <n v="4.1674654807088984E-6"/>
    <n v="23879.488479439184"/>
    <n v="23881.200000000001"/>
    <n v="-7.1668113864387095E-5"/>
    <n v="1094802222.2578773"/>
    <m/>
    <m/>
    <n v="4511529.8463014998"/>
    <m/>
    <m/>
    <n v="12.665485651619093"/>
    <m/>
    <m/>
    <n v="354.42392812514163"/>
    <n v="354.4"/>
    <n v="6.7517283131035555E-5"/>
    <n v="10.409007607136363"/>
    <m/>
    <m/>
    <m/>
    <n v="20256.098746178555"/>
    <m/>
    <m/>
    <n v="1613"/>
    <n v="0.87965811965811969"/>
    <n v="160056.07999999999"/>
    <n v="811.81732278763207"/>
    <m/>
    <m/>
    <n v="636.14949205362871"/>
    <n v="0.44280171301006616"/>
    <m/>
    <m/>
    <n v="198633354.55801028"/>
    <m/>
    <m/>
    <m/>
    <n v="5.3461691124446356"/>
    <m/>
    <m/>
    <m/>
    <n v="5.348576890952101"/>
    <m/>
    <m/>
    <m/>
    <m/>
    <m/>
    <n v="23879.488479439184"/>
    <m/>
  </r>
  <r>
    <x v="1607"/>
    <n v="26.24"/>
    <n v="29.97"/>
    <n v="38507.15"/>
    <n v="34430.36"/>
    <n v="205857.49"/>
    <n v="184090.73"/>
    <n v="4.1674654807088984E-6"/>
    <n v="24399.695460667564"/>
    <n v="24401.439999999999"/>
    <n v="-7.1493294347968472E-5"/>
    <n v="1142500778.5282815"/>
    <m/>
    <m/>
    <n v="4658937.1628491441"/>
    <m/>
    <m/>
    <n v="12.526830650252586"/>
    <m/>
    <m/>
    <n v="359.83970940156809"/>
    <n v="359.84"/>
    <n v="-8.0757678933007782E-7"/>
    <n v="10.249401968702271"/>
    <m/>
    <m/>
    <m/>
    <n v="20697.071704282822"/>
    <m/>
    <m/>
    <n v="1614"/>
    <n v="0.87554220887554224"/>
    <n v="163196.07999999999"/>
    <n v="827.67902352884062"/>
    <m/>
    <m/>
    <n v="623.66943253293823"/>
    <n v="0.43407362246242936"/>
    <m/>
    <m/>
    <n v="207288972.62851369"/>
    <m/>
    <m/>
    <m/>
    <n v="5.2293495920913093"/>
    <m/>
    <m/>
    <m/>
    <n v="5.2317767313929746"/>
    <m/>
    <m/>
    <m/>
    <m/>
    <m/>
    <n v="24399.695460667564"/>
    <m/>
  </r>
  <r>
    <x v="1608"/>
    <n v="26.1"/>
    <n v="29.8"/>
    <n v="38012.080000000002"/>
    <n v="33987.269999999997"/>
    <n v="204346.8"/>
    <n v="182737.47"/>
    <n v="4.3064085186728107E-6"/>
    <n v="24084.237120931379"/>
    <n v="24085.96"/>
    <n v="-7.1530429703425824E-5"/>
    <n v="1112958147.3599107"/>
    <m/>
    <m/>
    <n v="4568540.3211794747"/>
    <m/>
    <m/>
    <n v="12.605725880253308"/>
    <m/>
    <m/>
    <n v="357.17288857121372"/>
    <n v="357.16"/>
    <n v="3.608626725748465E-5"/>
    <n v="10.32373362441092"/>
    <m/>
    <m/>
    <m/>
    <n v="20428.580785429578"/>
    <m/>
    <m/>
    <n v="1615"/>
    <n v="0.87583892617449666"/>
    <n v="162006.66"/>
    <n v="821.45420770515761"/>
    <m/>
    <m/>
    <n v="628.2149148536123"/>
    <n v="0.43711294464517758"/>
    <m/>
    <m/>
    <n v="201933284.4500075"/>
    <m/>
    <m/>
    <m/>
    <n v="5.2959069123186522"/>
    <m/>
    <m/>
    <m/>
    <n v="5.2985836175642502"/>
    <m/>
    <m/>
    <m/>
    <m/>
    <m/>
    <n v="24084.237120931379"/>
    <m/>
  </r>
  <r>
    <x v="1609"/>
    <n v="24.33"/>
    <n v="28.57"/>
    <n v="36829.589999999997"/>
    <n v="32929.839999999997"/>
    <n v="203242.52"/>
    <n v="181749.18"/>
    <n v="4.3064085186728107E-6"/>
    <n v="23334.449209324855"/>
    <n v="23336.12"/>
    <n v="-7.1596763949743902E-5"/>
    <n v="1043661570.5446181"/>
    <m/>
    <m/>
    <n v="4355185.2721869322"/>
    <m/>
    <m/>
    <n v="12.801245187859415"/>
    <m/>
    <m/>
    <n v="355.23408186416265"/>
    <n v="355.2"/>
    <n v="9.5951194151622232E-5"/>
    <n v="10.379227758048406"/>
    <m/>
    <m/>
    <m/>
    <n v="19792.305843901566"/>
    <m/>
    <m/>
    <n v="1616"/>
    <n v="0.85159257962898138"/>
    <n v="160144.14000000001"/>
    <n v="811.94690295973271"/>
    <m/>
    <m/>
    <n v="635.43722807958181"/>
    <n v="0.44209632948093947"/>
    <m/>
    <m/>
    <n v="189361591.76271561"/>
    <m/>
    <m/>
    <m/>
    <n v="5.4604216487748731"/>
    <m/>
    <m/>
    <m/>
    <n v="5.4632574214480467"/>
    <m/>
    <m/>
    <m/>
    <m/>
    <m/>
    <n v="23334.449209324855"/>
    <m/>
  </r>
  <r>
    <x v="1610"/>
    <n v="24.59"/>
    <n v="28.58"/>
    <n v="36266.99"/>
    <n v="32426.67"/>
    <n v="204637.67"/>
    <n v="182996.01"/>
    <n v="4.3064085186728107E-6"/>
    <n v="22977.437463941966"/>
    <n v="22979.08"/>
    <n v="-7.1479626601034241E-5"/>
    <n v="1011725762.9989127"/>
    <m/>
    <m/>
    <n v="4255220.6201530695"/>
    <m/>
    <m/>
    <n v="12.898463990936952"/>
    <m/>
    <m/>
    <n v="357.66385041840823"/>
    <n v="357.64"/>
    <n v="6.668834137180113E-5"/>
    <n v="10.307687641565481"/>
    <m/>
    <m/>
    <m/>
    <n v="19489.198666365952"/>
    <m/>
    <m/>
    <n v="1617"/>
    <n v="0.86039188243526943"/>
    <n v="161567.07"/>
    <n v="819.0973393202969"/>
    <m/>
    <m/>
    <n v="629.79117262634281"/>
    <n v="0.43812663150937864"/>
    <m/>
    <m/>
    <n v="183568491.78620622"/>
    <m/>
    <m/>
    <m/>
    <n v="5.5435990235875163"/>
    <m/>
    <m/>
    <m/>
    <n v="5.5465550673432524"/>
    <m/>
    <m/>
    <m/>
    <m/>
    <m/>
    <n v="22977.437463941966"/>
    <m/>
  </r>
  <r>
    <x v="1611"/>
    <n v="26.44"/>
    <n v="29.63"/>
    <n v="37398.239999999998"/>
    <n v="33437.99"/>
    <n v="208723.07"/>
    <n v="186648.56"/>
    <n v="4.3064085186728107E-6"/>
    <n v="23693.578311396723"/>
    <n v="23695.27"/>
    <n v="-7.1393514540107894E-5"/>
    <n v="1074789023.3197021"/>
    <m/>
    <m/>
    <n v="4454137.6604497079"/>
    <m/>
    <m/>
    <n v="12.696751948225373"/>
    <m/>
    <m/>
    <n v="364.79537999389123"/>
    <n v="364.8"/>
    <n v="-1.2664490429803443E-5"/>
    <n v="10.101618902252687"/>
    <m/>
    <m/>
    <m/>
    <n v="20096.325317489071"/>
    <m/>
    <m/>
    <n v="1618"/>
    <n v="0.89233884576442801"/>
    <n v="165295.17000000001"/>
    <n v="837.93227283424756"/>
    <m/>
    <m/>
    <n v="615.25897574570195"/>
    <n v="0.42797644890311309"/>
    <m/>
    <m/>
    <n v="195012154.38133714"/>
    <m/>
    <m/>
    <m/>
    <n v="5.3704556249113384"/>
    <m/>
    <m/>
    <m/>
    <n v="5.3733940106274849"/>
    <m/>
    <m/>
    <m/>
    <m/>
    <m/>
    <n v="23693.578311396723"/>
    <m/>
  </r>
  <r>
    <x v="1612"/>
    <n v="25.49"/>
    <n v="29.54"/>
    <n v="37078.370000000003"/>
    <n v="33151.85"/>
    <n v="208165.8"/>
    <n v="186149.42"/>
    <n v="4.3064085186728107E-6"/>
    <n v="23490.352535983839"/>
    <n v="23492.03"/>
    <n v="-7.1405664651358336E-5"/>
    <n v="1056351163.5992073"/>
    <m/>
    <m/>
    <n v="4396816.1830449412"/>
    <m/>
    <m/>
    <n v="12.750500693989535"/>
    <m/>
    <m/>
    <n v="363.8125410656686"/>
    <n v="363.8"/>
    <n v="3.4472418000586202E-5"/>
    <n v="10.128301888144495"/>
    <m/>
    <m/>
    <m/>
    <n v="19923.659715603641"/>
    <m/>
    <m/>
    <n v="1619"/>
    <n v="0.86289776574136756"/>
    <n v="165485.54"/>
    <n v="838.83181422422138"/>
    <m/>
    <m/>
    <n v="614.55038364822735"/>
    <n v="0.42744302648689131"/>
    <m/>
    <m/>
    <n v="191668127.50039256"/>
    <m/>
    <m/>
    <m/>
    <n v="5.4161601283387606"/>
    <m/>
    <m/>
    <m/>
    <n v="5.4191988254363519"/>
    <m/>
    <m/>
    <m/>
    <m/>
    <m/>
    <n v="23490.352535983839"/>
    <m/>
  </r>
  <r>
    <x v="1613"/>
    <n v="25.66"/>
    <n v="29.29"/>
    <n v="36435.25"/>
    <n v="32576.41"/>
    <n v="210146.35"/>
    <n v="187918.1"/>
    <n v="4.3064085186728107E-6"/>
    <n v="23081.226623075472"/>
    <n v="23082.87"/>
    <n v="-7.1194653200712388E-5"/>
    <n v="1019554395.2063684"/>
    <m/>
    <m/>
    <n v="4281905.3199368082"/>
    <m/>
    <m/>
    <n v="12.859416296641699"/>
    <m/>
    <m/>
    <n v="367.24709376867753"/>
    <n v="367.24"/>
    <n v="1.931643796293514E-5"/>
    <n v="10.031085337318023"/>
    <m/>
    <m/>
    <m/>
    <n v="19575.783053589421"/>
    <m/>
    <m/>
    <n v="1620"/>
    <n v="0.87606691703653128"/>
    <n v="165906.9"/>
    <n v="840.77067301832767"/>
    <m/>
    <m/>
    <n v="612.98561279481009"/>
    <n v="0.42623343243210604"/>
    <m/>
    <m/>
    <n v="184995586.69201931"/>
    <m/>
    <m/>
    <m/>
    <n v="5.509402354150982"/>
    <m/>
    <m/>
    <m/>
    <n v="5.5127231737367355"/>
    <m/>
    <m/>
    <m/>
    <m/>
    <m/>
    <n v="23081.226623075472"/>
    <m/>
  </r>
  <r>
    <x v="1614"/>
    <n v="27.46"/>
    <n v="30.31"/>
    <n v="37392.19"/>
    <n v="33431.86"/>
    <n v="214708.68"/>
    <n v="191997.04"/>
    <n v="4.3064085186728107E-6"/>
    <n v="23686.857285311027"/>
    <n v="23688.55"/>
    <n v="-7.1457083230974661E-5"/>
    <n v="1073057094.6791592"/>
    <m/>
    <m/>
    <n v="4450418.3056315426"/>
    <m/>
    <m/>
    <n v="12.689999765385016"/>
    <m/>
    <m/>
    <n v="375.21097114133505"/>
    <n v="375.2"/>
    <n v="2.9240781809880545E-5"/>
    <n v="9.8130304483947892"/>
    <m/>
    <m/>
    <m/>
    <n v="20089.138761734412"/>
    <m/>
    <m/>
    <n v="1621"/>
    <n v="0.90597162652589913"/>
    <n v="169594.47"/>
    <n v="859.39115816120182"/>
    <m/>
    <m/>
    <n v="599.36093922081307"/>
    <n v="0.41672014501259547"/>
    <m/>
    <m/>
    <n v="194704919.26812953"/>
    <m/>
    <m/>
    <m/>
    <n v="5.3644766881491766"/>
    <m/>
    <m/>
    <m/>
    <n v="5.3677847432912174"/>
    <m/>
    <m/>
    <m/>
    <m/>
    <m/>
    <n v="23686.857285311027"/>
    <m/>
  </r>
  <r>
    <x v="1615"/>
    <n v="26.7"/>
    <n v="29.85"/>
    <n v="36630.300000000003"/>
    <n v="32750.52"/>
    <n v="210590.33"/>
    <n v="188313.5"/>
    <n v="4.3064085186728107E-6"/>
    <n v="23203.65648168189"/>
    <n v="23205.31"/>
    <n v="-7.1256032266431291E-5"/>
    <n v="1029277273.1823566"/>
    <m/>
    <m/>
    <n v="4314223.8906337926"/>
    <m/>
    <m/>
    <n v="12.818731111895405"/>
    <m/>
    <m/>
    <n v="368.0050361521931"/>
    <n v="368"/>
    <n v="1.3685196176949077E-5"/>
    <n v="10.000970520860001"/>
    <m/>
    <m/>
    <m/>
    <n v="19679.036764857083"/>
    <m/>
    <m/>
    <n v="1622"/>
    <n v="0.89447236180904521"/>
    <n v="166560.79"/>
    <n v="843.95259744886937"/>
    <m/>
    <m/>
    <n v="610.08221624178782"/>
    <n v="0.42413416197078113"/>
    <m/>
    <m/>
    <n v="186762468.12876126"/>
    <m/>
    <m/>
    <m/>
    <n v="5.4735495690447111"/>
    <m/>
    <m/>
    <m/>
    <n v="5.4770009928859533"/>
    <m/>
    <m/>
    <m/>
    <m/>
    <m/>
    <n v="23203.65648168189"/>
    <m/>
  </r>
  <r>
    <x v="1616"/>
    <n v="27.37"/>
    <n v="30.37"/>
    <n v="37039.769999999997"/>
    <n v="33116.480000000003"/>
    <n v="213121.9"/>
    <n v="190576.46"/>
    <n v="4.3064085186728107E-6"/>
    <n v="23462.465297607803"/>
    <n v="23464.14"/>
    <n v="-7.1372843504891037E-5"/>
    <n v="1052236882.0307351"/>
    <m/>
    <m/>
    <n v="4386387.9012399996"/>
    <m/>
    <m/>
    <n v="12.746535508420571"/>
    <m/>
    <m/>
    <n v="372.41985476365369"/>
    <n v="372.4"/>
    <n v="5.3315691873612181E-5"/>
    <n v="9.8804661318072693"/>
    <m/>
    <m/>
    <m/>
    <n v="19898.239963410047"/>
    <m/>
    <m/>
    <n v="1623"/>
    <n v="0.90121830754033583"/>
    <n v="168575.31"/>
    <n v="854.0933434594134"/>
    <m/>
    <m/>
    <n v="602.70339181220027"/>
    <n v="0.41896462337417173"/>
    <m/>
    <m/>
    <n v="190929866.36461595"/>
    <m/>
    <m/>
    <m/>
    <n v="5.4121350914922708"/>
    <m/>
    <m/>
    <m/>
    <n v="5.4156230445454066"/>
    <m/>
    <m/>
    <m/>
    <m/>
    <m/>
    <n v="23462.465297607803"/>
    <m/>
  </r>
  <r>
    <x v="1617"/>
    <n v="24.45"/>
    <n v="28.4"/>
    <n v="34800.11"/>
    <n v="31113.9"/>
    <n v="206069.52"/>
    <n v="184269.31"/>
    <n v="4.3064085186728107E-6"/>
    <n v="22043.237961204559"/>
    <n v="22044.81"/>
    <n v="-7.131106121771591E-5"/>
    <n v="924939841.67612243"/>
    <m/>
    <m/>
    <n v="3988380.9231952229"/>
    <m/>
    <m/>
    <n v="13.131338465381146"/>
    <m/>
    <m/>
    <n v="360.08739321617333"/>
    <n v="360.08"/>
    <n v="2.0532148892860036E-5"/>
    <n v="10.207127723210096"/>
    <m/>
    <m/>
    <m/>
    <n v="18694.325696547388"/>
    <m/>
    <m/>
    <n v="1624"/>
    <n v="0.8609154929577465"/>
    <n v="161695.1"/>
    <n v="819.17052513696945"/>
    <m/>
    <m/>
    <n v="627.30204687847424"/>
    <n v="0.43602285259411333"/>
    <m/>
    <m/>
    <n v="167832847.35825893"/>
    <m/>
    <m/>
    <m/>
    <n v="5.7391439088012177"/>
    <m/>
    <m/>
    <m/>
    <n v="5.7429224119824793"/>
    <m/>
    <m/>
    <m/>
    <m/>
    <m/>
    <n v="22043.237961204559"/>
    <m/>
  </r>
  <r>
    <x v="1618"/>
    <n v="27.21"/>
    <n v="30.01"/>
    <n v="35856.74"/>
    <n v="32058.2"/>
    <n v="210676.71"/>
    <n v="188386.72"/>
    <n v="4.028524218879781E-6"/>
    <n v="22710.871762763312"/>
    <n v="22712.49"/>
    <n v="-7.1248781471799916E-5"/>
    <n v="980962092.82987607"/>
    <m/>
    <m/>
    <n v="4169529.0940561397"/>
    <m/>
    <m/>
    <n v="12.930318130579385"/>
    <m/>
    <m/>
    <n v="368.11110197817402"/>
    <n v="368.08"/>
    <n v="8.4497875934674838E-5"/>
    <n v="9.9780676840953042"/>
    <m/>
    <m/>
    <m/>
    <n v="19259.679748180337"/>
    <m/>
    <m/>
    <n v="1625"/>
    <n v="0.90669776741086305"/>
    <n v="165575.46"/>
    <n v="838.63250694099429"/>
    <m/>
    <m/>
    <n v="612.24804851596753"/>
    <n v="0.42543816294582287"/>
    <m/>
    <m/>
    <n v="178002230.62441063"/>
    <m/>
    <m/>
    <m/>
    <n v="5.5641846236193322"/>
    <m/>
    <m/>
    <m/>
    <n v="5.5680800554424099"/>
    <m/>
    <m/>
    <m/>
    <m/>
    <m/>
    <n v="22710.871762763312"/>
    <m/>
  </r>
  <r>
    <x v="1619"/>
    <n v="26.05"/>
    <n v="29.04"/>
    <n v="35228.089999999997"/>
    <n v="31496.02"/>
    <n v="210930.05"/>
    <n v="188612.5"/>
    <n v="4.028524218879781E-6"/>
    <n v="22312.154593788673"/>
    <n v="22313.74"/>
    <n v="-7.1050671529238052E-5"/>
    <n v="946518360.79598665"/>
    <m/>
    <m/>
    <n v="4059715.5446869731"/>
    <m/>
    <m/>
    <n v="13.043103006889917"/>
    <m/>
    <m/>
    <n v="368.54477112000723"/>
    <n v="368.52"/>
    <n v="6.7217844370137669E-5"/>
    <n v="9.9657805877719525"/>
    <m/>
    <m/>
    <m/>
    <n v="18921.277841560692"/>
    <m/>
    <m/>
    <n v="1626"/>
    <n v="0.89703856749311295"/>
    <n v="165311.57999999999"/>
    <n v="837.23058830827426"/>
    <m/>
    <m/>
    <n v="613.2237970661597"/>
    <n v="0.42607579640563475"/>
    <m/>
    <m/>
    <n v="171753466.11049595"/>
    <m/>
    <m/>
    <m/>
    <n v="5.6614957520085971"/>
    <m/>
    <m/>
    <m/>
    <n v="5.6655364637668439"/>
    <m/>
    <m/>
    <m/>
    <m/>
    <m/>
    <n v="22312.154593788673"/>
    <m/>
  </r>
  <r>
    <x v="1620"/>
    <n v="23.89"/>
    <n v="27.29"/>
    <n v="33109.300000000003"/>
    <n v="29601.56"/>
    <n v="206379.1"/>
    <n v="184542.3"/>
    <n v="4.028524218879781E-6"/>
    <n v="20969.680927469683"/>
    <n v="20971.169999999998"/>
    <n v="-7.1005696406833962E-5"/>
    <n v="832619454.68907797"/>
    <m/>
    <m/>
    <n v="3693308.1962384316"/>
    <m/>
    <m/>
    <n v="13.434761676178105"/>
    <m/>
    <m/>
    <n v="360.58439070801921"/>
    <n v="360.56"/>
    <n v="6.7646738460158673E-5"/>
    <n v="10.180503543674703"/>
    <m/>
    <m/>
    <m/>
    <n v="17782.558349347808"/>
    <m/>
    <m/>
    <n v="1627"/>
    <n v="0.87541223891535369"/>
    <n v="160086.23000000001"/>
    <n v="810.70317782916038"/>
    <m/>
    <m/>
    <n v="632.60724841300214"/>
    <n v="0.43950200185168159"/>
    <m/>
    <m/>
    <n v="151086711.7861394"/>
    <m/>
    <m/>
    <m/>
    <n v="6.0017505726743314"/>
    <m/>
    <m/>
    <m/>
    <n v="6.0061159218142102"/>
    <m/>
    <m/>
    <m/>
    <m/>
    <m/>
    <n v="20969.680927469683"/>
    <m/>
  </r>
  <r>
    <x v="1621"/>
    <n v="23.19"/>
    <n v="26.62"/>
    <n v="32302.87"/>
    <n v="28880.45"/>
    <n v="205030.61"/>
    <n v="183335.75"/>
    <n v="4.028524218879781E-6"/>
    <n v="20458.431920432125"/>
    <n v="20459.89"/>
    <n v="-7.1265269161902012E-5"/>
    <n v="792020720.52021861"/>
    <m/>
    <m/>
    <n v="3558231.8090523905"/>
    <m/>
    <m/>
    <n v="13.597785981632589"/>
    <m/>
    <m/>
    <n v="358.21958176098218"/>
    <n v="358.2"/>
    <n v="5.4667116086593026E-5"/>
    <n v="10.246726641790916"/>
    <m/>
    <m/>
    <m/>
    <n v="17348.760731045975"/>
    <m/>
    <m/>
    <n v="1628"/>
    <n v="0.87114951164537946"/>
    <n v="158007.28"/>
    <n v="800.11255135003046"/>
    <m/>
    <m/>
    <n v="640.82256361586622"/>
    <n v="0.44516736419513236"/>
    <m/>
    <m/>
    <n v="143720760.51990741"/>
    <m/>
    <m/>
    <m/>
    <n v="6.1476701171412031"/>
    <m/>
    <m/>
    <m/>
    <n v="6.1522253813670593"/>
    <m/>
    <m/>
    <m/>
    <m/>
    <m/>
    <n v="20458.431920432125"/>
    <m/>
  </r>
  <r>
    <x v="1622"/>
    <n v="21.31"/>
    <n v="25.31"/>
    <n v="30739.56"/>
    <n v="27482.65"/>
    <n v="201184.56"/>
    <n v="179895.92"/>
    <n v="4.028524218879781E-6"/>
    <n v="19467.863416218861"/>
    <n v="19469.25"/>
    <n v="-7.1219167720348864E-5"/>
    <n v="715324414.48810732"/>
    <m/>
    <m/>
    <n v="3299795.5240377062"/>
    <m/>
    <m/>
    <n v="13.926219588475053"/>
    <m/>
    <m/>
    <n v="351.49137808923575"/>
    <n v="351.48"/>
    <n v="3.2371939330033683E-5"/>
    <n v="10.438636413058406"/>
    <m/>
    <m/>
    <m/>
    <n v="16508.513399525975"/>
    <m/>
    <m/>
    <n v="1629"/>
    <n v="0.84195969972342943"/>
    <n v="153917.98000000001"/>
    <n v="779.34441831532092"/>
    <m/>
    <m/>
    <n v="657.40734192098205"/>
    <n v="0.45664520572010775"/>
    <m/>
    <m/>
    <n v="129804353.6749343"/>
    <m/>
    <m/>
    <m/>
    <n v="6.4449142294465691"/>
    <m/>
    <m/>
    <m/>
    <n v="6.4497775770180894"/>
    <m/>
    <m/>
    <m/>
    <m/>
    <m/>
    <n v="19467.863416218861"/>
    <m/>
  </r>
  <r>
    <x v="1623"/>
    <n v="23.8"/>
    <n v="26.77"/>
    <n v="31646.400000000001"/>
    <n v="28292.97"/>
    <n v="203694.51"/>
    <n v="182137.38"/>
    <n v="3.7506470229597966E-6"/>
    <n v="20040.225213181198"/>
    <n v="20041.650000000001"/>
    <n v="-7.1091293321834392E-5"/>
    <n v="757381184.78540552"/>
    <m/>
    <m/>
    <n v="3445271.7187473192"/>
    <m/>
    <m/>
    <n v="13.718432926252277"/>
    <m/>
    <m/>
    <n v="355.84182572622967"/>
    <n v="355.84"/>
    <n v="5.1307504207454002E-6"/>
    <n v="10.307203127514976"/>
    <m/>
    <m/>
    <m/>
    <n v="16992.89331422911"/>
    <m/>
    <m/>
    <n v="1630"/>
    <n v="0.8890549122151663"/>
    <n v="156337.65"/>
    <n v="791.34890508969193"/>
    <m/>
    <m/>
    <n v="647.07255957114921"/>
    <n v="0.44929610404038667"/>
    <m/>
    <m/>
    <n v="137440332.58052474"/>
    <m/>
    <m/>
    <m/>
    <n v="6.2537221125891334"/>
    <m/>
    <m/>
    <m/>
    <n v="6.2587821079043096"/>
    <m/>
    <m/>
    <m/>
    <m/>
    <m/>
    <n v="20040.225213181198"/>
    <m/>
  </r>
  <r>
    <x v="1624"/>
    <n v="23.25"/>
    <n v="26.3"/>
    <n v="30829.1"/>
    <n v="27562.17"/>
    <n v="201359.4"/>
    <n v="180048.72"/>
    <n v="3.7506470229597966E-6"/>
    <n v="19522.190278080619"/>
    <n v="19523.580000000002"/>
    <n v="-7.1181715616819297E-5"/>
    <n v="718225494.62066197"/>
    <m/>
    <m/>
    <n v="3311674.4177718009"/>
    <m/>
    <m/>
    <n v="13.894976532340085"/>
    <m/>
    <m/>
    <n v="351.75395443807338"/>
    <n v="351.72"/>
    <n v="9.653826359978801E-5"/>
    <n v="10.425054461429591"/>
    <m/>
    <m/>
    <m/>
    <n v="16553.394178728482"/>
    <m/>
    <m/>
    <n v="1631"/>
    <n v="0.88403041825095052"/>
    <n v="154104.26"/>
    <n v="779.98303849924332"/>
    <m/>
    <m/>
    <n v="656.31643258459553"/>
    <n v="0.45567140619544788"/>
    <m/>
    <m/>
    <n v="130335844.75346144"/>
    <m/>
    <m/>
    <m/>
    <n v="6.4149553231070389"/>
    <m/>
    <m/>
    <m/>
    <n v="6.4202314217480758"/>
    <m/>
    <m/>
    <m/>
    <m/>
    <m/>
    <n v="19522.190278080619"/>
    <m/>
  </r>
  <r>
    <x v="1625"/>
    <n v="22.81"/>
    <n v="26.1"/>
    <n v="30534.83"/>
    <n v="27298.98"/>
    <n v="199623.53"/>
    <n v="178495.89"/>
    <n v="3.7506470229597966E-6"/>
    <n v="19335.375543330243"/>
    <n v="19336.759999999998"/>
    <n v="-7.1597137770496033E-5"/>
    <n v="704479679.35139525"/>
    <m/>
    <m/>
    <n v="3264129.8581429105"/>
    <m/>
    <m/>
    <n v="13.960686676996675"/>
    <m/>
    <m/>
    <n v="348.71306679762466"/>
    <n v="348.68"/>
    <n v="9.4834225148110463E-5"/>
    <n v="10.514615861130119"/>
    <m/>
    <m/>
    <m/>
    <n v="16394.754891609828"/>
    <m/>
    <m/>
    <n v="1632"/>
    <n v="0.87394636015325666"/>
    <n v="152478.17000000001"/>
    <n v="771.69248920288965"/>
    <m/>
    <m/>
    <n v="663.24180627550754"/>
    <n v="0.46043594625869266"/>
    <m/>
    <m/>
    <n v="127842393.51502493"/>
    <m/>
    <m/>
    <m/>
    <n v="6.4759098294270316"/>
    <m/>
    <m/>
    <m/>
    <n v="6.4813225229237243"/>
    <m/>
    <m/>
    <m/>
    <m/>
    <m/>
    <n v="19335.375543330243"/>
    <m/>
  </r>
  <r>
    <x v="1626"/>
    <n v="21.99"/>
    <n v="25.59"/>
    <n v="29884.95"/>
    <n v="26717.87"/>
    <n v="198818.52"/>
    <n v="177775.41"/>
    <n v="3.7506470229597966E-6"/>
    <n v="18923.394747116272"/>
    <n v="18924.75"/>
    <n v="-7.1612723218428265E-5"/>
    <n v="674459375.54699624"/>
    <m/>
    <m/>
    <n v="3159798.6827522884"/>
    <m/>
    <m/>
    <n v="14.108638562918175"/>
    <m/>
    <m/>
    <n v="347.29836366494271"/>
    <n v="347.28"/>
    <n v="5.2878556043411962E-5"/>
    <n v="10.55670613815651"/>
    <m/>
    <m/>
    <m/>
    <n v="16045.202342498533"/>
    <m/>
    <m/>
    <n v="1633"/>
    <n v="0.85932004689331765"/>
    <n v="151423.23000000001"/>
    <n v="766.29359604951833"/>
    <m/>
    <m/>
    <n v="667.83053075398379"/>
    <n v="0.46357758330397225"/>
    <m/>
    <m/>
    <n v="122395538.47793025"/>
    <m/>
    <m/>
    <m/>
    <n v="6.613453680217523"/>
    <m/>
    <m/>
    <m/>
    <n v="6.6190696348438891"/>
    <m/>
    <m/>
    <m/>
    <m/>
    <m/>
    <n v="18923.394747116272"/>
    <m/>
  </r>
  <r>
    <x v="1627"/>
    <n v="21.21"/>
    <n v="24.75"/>
    <n v="28417.96"/>
    <n v="25406.04"/>
    <n v="195226.15"/>
    <n v="174561.26"/>
    <n v="3.8895847329634137E-6"/>
    <n v="17993.168404896169"/>
    <n v="17994.45"/>
    <n v="-7.1221688011102735E-5"/>
    <n v="608152958.82925415"/>
    <m/>
    <m/>
    <n v="2926786.6934595588"/>
    <m/>
    <m/>
    <n v="14.453040793886228"/>
    <m/>
    <m/>
    <n v="340.99822701680847"/>
    <n v="341"/>
    <n v="-5.1993641980718763E-6"/>
    <n v="10.746502546053209"/>
    <m/>
    <m/>
    <m/>
    <n v="15255.797574240525"/>
    <m/>
    <m/>
    <n v="1634"/>
    <n v="0.85696969696969705"/>
    <n v="148239.16"/>
    <n v="750.00455277243543"/>
    <m/>
    <m/>
    <n v="681.8734167633354"/>
    <n v="0.473190922902198"/>
    <m/>
    <m/>
    <n v="110365297.94513208"/>
    <m/>
    <m/>
    <m/>
    <n v="6.9372005469273299"/>
    <m/>
    <m/>
    <m/>
    <n v="6.943369290751197"/>
    <m/>
    <m/>
    <m/>
    <m/>
    <m/>
    <n v="17993.168404896169"/>
    <m/>
  </r>
  <r>
    <x v="1628"/>
    <n v="21.56"/>
    <n v="24.74"/>
    <n v="28418.07"/>
    <n v="25406.04"/>
    <n v="194307.73"/>
    <n v="173739.38"/>
    <n v="3.8895847329634137E-6"/>
    <n v="17992.799313471514"/>
    <n v="17994.080000000002"/>
    <n v="-7.1172659479534772E-5"/>
    <n v="608127832.44563401"/>
    <m/>
    <m/>
    <n v="2926688.0647572861"/>
    <m/>
    <m/>
    <n v="14.4523874372476"/>
    <m/>
    <m/>
    <n v="339.38576264097958"/>
    <n v="339.36"/>
    <n v="7.5915372995005725E-5"/>
    <n v="10.796742538010488"/>
    <m/>
    <m/>
    <m/>
    <n v="15255.265680371387"/>
    <m/>
    <m/>
    <n v="1635"/>
    <n v="0.8714632174616006"/>
    <n v="148159.45000000001"/>
    <n v="749.54273568906467"/>
    <m/>
    <m/>
    <n v="682.24006839607671"/>
    <n v="0.47340048339266"/>
    <m/>
    <m/>
    <n v="110361578.78577666"/>
    <m/>
    <m/>
    <m/>
    <n v="6.936877444436103"/>
    <m/>
    <m/>
    <m/>
    <n v="6.9431394880252757"/>
    <m/>
    <m/>
    <m/>
    <m/>
    <m/>
    <n v="17992.799313471514"/>
    <m/>
  </r>
  <r>
    <x v="1629"/>
    <n v="22.1"/>
    <n v="24.93"/>
    <n v="27865.3"/>
    <n v="24911.759999999998"/>
    <n v="193363.20000000001"/>
    <n v="172894.16"/>
    <n v="3.8895847329634137E-6"/>
    <n v="17642.384771644844"/>
    <n v="17643.64"/>
    <n v="-7.1143389638206322E-5"/>
    <n v="584441167.87044942"/>
    <m/>
    <m/>
    <n v="2841183.2941413852"/>
    <m/>
    <m/>
    <n v="14.592314915652768"/>
    <m/>
    <m/>
    <n v="337.72777302460145"/>
    <n v="337.72"/>
    <n v="2.3016180864088298E-5"/>
    <n v="10.848908242977247"/>
    <m/>
    <m/>
    <m/>
    <n v="14957.949661388053"/>
    <m/>
    <m/>
    <n v="1636"/>
    <n v="0.88648215002005626"/>
    <n v="147278.29999999999"/>
    <n v="745.02679571731164"/>
    <m/>
    <m/>
    <n v="686.29756075493208"/>
    <n v="0.4761707995890242"/>
    <m/>
    <m/>
    <n v="106063787.71863717"/>
    <m/>
    <m/>
    <m/>
    <n v="7.0715065214226813"/>
    <m/>
    <m/>
    <m/>
    <n v="7.0779855017682038"/>
    <m/>
    <m/>
    <m/>
    <m/>
    <m/>
    <n v="17642.384771644844"/>
    <m/>
  </r>
  <r>
    <x v="1630"/>
    <n v="21.72"/>
    <n v="24.96"/>
    <n v="27766.240000000002"/>
    <n v="24823.11"/>
    <n v="193779.65"/>
    <n v="173265.85"/>
    <n v="3.8895847329634137E-6"/>
    <n v="17579.238161611167"/>
    <n v="17580.490000000002"/>
    <n v="-7.1206114780286711E-5"/>
    <n v="580257654.74692273"/>
    <m/>
    <m/>
    <n v="2825922.2781329891"/>
    <m/>
    <m/>
    <n v="14.617617905585153"/>
    <m/>
    <m/>
    <n v="338.44689100827685"/>
    <n v="338.44"/>
    <n v="2.0361092887499765E-5"/>
    <n v="10.825226834754913"/>
    <m/>
    <m/>
    <m/>
    <n v="14904.20124206764"/>
    <m/>
    <m/>
    <n v="1637"/>
    <n v="0.8701923076923076"/>
    <n v="147891.65"/>
    <n v="748.07109237276961"/>
    <m/>
    <m/>
    <n v="683.4394302028478"/>
    <n v="0.47414280511487716"/>
    <m/>
    <m/>
    <n v="105305370.18502569"/>
    <m/>
    <m/>
    <m/>
    <n v="7.0963403738738045"/>
    <m/>
    <m/>
    <m/>
    <n v="7.1029378482372261"/>
    <m/>
    <m/>
    <m/>
    <m/>
    <m/>
    <n v="17579.238161611167"/>
    <m/>
  </r>
  <r>
    <x v="1631"/>
    <n v="22.01"/>
    <n v="25.12"/>
    <n v="27733.42"/>
    <n v="24793.68"/>
    <n v="194724.69"/>
    <n v="174110.17"/>
    <n v="3.8895847329634137E-6"/>
    <n v="17558.031171659477"/>
    <n v="17559.29"/>
    <n v="-7.1690161761894799E-5"/>
    <n v="578857843.83184135"/>
    <m/>
    <m/>
    <n v="2820801.6452787463"/>
    <m/>
    <m/>
    <n v="14.625621959126162"/>
    <m/>
    <m/>
    <n v="340.08916292105289"/>
    <n v="340.08"/>
    <n v="2.6943428172554462E-5"/>
    <n v="10.772119251150544"/>
    <m/>
    <m/>
    <m/>
    <n v="14886.011969343044"/>
    <m/>
    <m/>
    <n v="1638"/>
    <n v="0.87619426751592355"/>
    <n v="148875.62"/>
    <n v="752.98944668406068"/>
    <m/>
    <m/>
    <n v="678.89229115790044"/>
    <n v="0.47094353572350905"/>
    <m/>
    <m/>
    <n v="105052132.22799054"/>
    <m/>
    <m/>
    <m/>
    <n v="7.1044228088623953"/>
    <m/>
    <m/>
    <m/>
    <n v="7.1111236488205281"/>
    <m/>
    <m/>
    <m/>
    <m/>
    <m/>
    <n v="17558.031171659477"/>
    <m/>
  </r>
  <r>
    <x v="1632"/>
    <n v="21.5"/>
    <n v="24.59"/>
    <n v="27001.62"/>
    <n v="24139.16"/>
    <n v="192784.83"/>
    <n v="172373.64"/>
    <n v="4.4453533327715178E-6"/>
    <n v="17093.478052690978"/>
    <n v="17094.7"/>
    <n v="-7.1481061909350885E-5"/>
    <n v="548228654.60385931"/>
    <m/>
    <m/>
    <n v="2708829.6877226182"/>
    <m/>
    <m/>
    <n v="14.816660826464267"/>
    <m/>
    <m/>
    <n v="336.6765432863873"/>
    <n v="336.68"/>
    <n v="-1.0267059560087333E-5"/>
    <n v="10.878495535810099"/>
    <m/>
    <m/>
    <m/>
    <n v="14491.525309485725"/>
    <m/>
    <m/>
    <n v="1639"/>
    <n v="0.87433916226108177"/>
    <n v="147216.15"/>
    <n v="744.42170322453796"/>
    <m/>
    <m/>
    <n v="686.45969131655499"/>
    <n v="0.47605758748333876"/>
    <m/>
    <m/>
    <n v="99495601.305538163"/>
    <m/>
    <m/>
    <m/>
    <n v="7.2909512410303234"/>
    <m/>
    <m/>
    <m/>
    <n v="7.2981231250520429"/>
    <m/>
    <m/>
    <m/>
    <m/>
    <m/>
    <n v="17093.478052690978"/>
    <m/>
  </r>
  <r>
    <x v="1633"/>
    <n v="22.35"/>
    <n v="24.94"/>
    <n v="27101.79"/>
    <n v="24228.6"/>
    <n v="192802.46"/>
    <n v="172388.63"/>
    <n v="4.4453533327715178E-6"/>
    <n v="17156.472705375963"/>
    <n v="17157.7"/>
    <n v="-7.1530253124674203E-5"/>
    <n v="552268717.88679183"/>
    <m/>
    <m/>
    <n v="2723792.9602146614"/>
    <m/>
    <m/>
    <n v="14.788543054773536"/>
    <m/>
    <m/>
    <n v="336.69912193067699"/>
    <n v="336.68"/>
    <n v="5.6795564562728273E-5"/>
    <n v="10.877195551561259"/>
    <m/>
    <m/>
    <m/>
    <n v="14544.711940018427"/>
    <m/>
    <m/>
    <n v="1640"/>
    <n v="0.89615076182838815"/>
    <n v="147090.97"/>
    <n v="743.73063413983539"/>
    <m/>
    <m/>
    <n v="687.04339781994486"/>
    <n v="0.47641722004212128"/>
    <m/>
    <m/>
    <n v="100229522.37176223"/>
    <m/>
    <m/>
    <m/>
    <n v="7.2635986136784956"/>
    <m/>
    <m/>
    <m/>
    <n v="7.270845636999872"/>
    <m/>
    <m/>
    <m/>
    <m/>
    <m/>
    <n v="17156.472705375963"/>
    <m/>
  </r>
  <r>
    <x v="1634"/>
    <n v="22.51"/>
    <n v="25.16"/>
    <n v="27588.959999999999"/>
    <n v="24664.02"/>
    <n v="194437.24"/>
    <n v="173849.55"/>
    <n v="4.4453533327715178E-6"/>
    <n v="17464.444147675382"/>
    <n v="17465.689999999999"/>
    <n v="-7.1331411734432137E-5"/>
    <n v="572095397.44200182"/>
    <m/>
    <m/>
    <n v="2797123.9430033569"/>
    <m/>
    <m/>
    <n v="14.654995695661878"/>
    <m/>
    <m/>
    <n v="339.5457281183082"/>
    <n v="339.52"/>
    <n v="7.5777916789032673E-5"/>
    <n v="10.784665011029217"/>
    <m/>
    <m/>
    <m/>
    <n v="14805.583443235932"/>
    <m/>
    <m/>
    <n v="1641"/>
    <n v="0.89467408585055652"/>
    <n v="148566.13"/>
    <n v="751.1307765987799"/>
    <m/>
    <m/>
    <n v="680.15311122568232"/>
    <n v="0.4715945726018802"/>
    <m/>
    <m/>
    <n v="103828537.64519279"/>
    <m/>
    <m/>
    <m/>
    <n v="7.1327299109699949"/>
    <m/>
    <m/>
    <m/>
    <n v="7.1399465723139848"/>
    <m/>
    <m/>
    <m/>
    <m/>
    <m/>
    <n v="17464.444147675382"/>
    <m/>
  </r>
  <r>
    <x v="1635"/>
    <n v="23.87"/>
    <n v="26.16"/>
    <n v="28440.53"/>
    <n v="25425.200000000001"/>
    <n v="197871.54"/>
    <n v="176919.44"/>
    <n v="4.4453533327715178E-6"/>
    <n v="18003.068489998223"/>
    <n v="18004.349999999999"/>
    <n v="-7.117779879728392E-5"/>
    <n v="607382610.04642618"/>
    <m/>
    <m/>
    <n v="2926512.4113112679"/>
    <m/>
    <m/>
    <n v="14.428202486492724"/>
    <m/>
    <m/>
    <n v="345.53462021258952"/>
    <n v="345.52"/>
    <n v="4.231365069906623E-5"/>
    <n v="10.593881260164547"/>
    <m/>
    <m/>
    <m/>
    <n v="15261.980640036021"/>
    <m/>
    <m/>
    <n v="1642"/>
    <n v="0.91246177370030579"/>
    <n v="151687.57999999999"/>
    <n v="766.8525342803614"/>
    <m/>
    <m/>
    <n v="665.86274821336315"/>
    <n v="0.46164236531085906"/>
    <m/>
    <m/>
    <n v="110233527.16359633"/>
    <m/>
    <m/>
    <m/>
    <n v="6.9122779286778737"/>
    <m/>
    <m/>
    <m/>
    <n v="6.919368656271593"/>
    <m/>
    <m/>
    <m/>
    <m/>
    <m/>
    <n v="18003.068489998223"/>
    <m/>
  </r>
  <r>
    <x v="1636"/>
    <n v="21.71"/>
    <n v="24.75"/>
    <n v="26887.95"/>
    <n v="24037.11"/>
    <n v="194147.6"/>
    <n v="173589.03"/>
    <n v="4.4453533327715178E-6"/>
    <n v="17019.858707348936"/>
    <n v="17021.07"/>
    <n v="-7.1164307006710281E-5"/>
    <n v="541040391.46168208"/>
    <m/>
    <m/>
    <n v="2686762.2421886954"/>
    <m/>
    <m/>
    <n v="14.821386647877105"/>
    <m/>
    <m/>
    <n v="339.02339602172088"/>
    <n v="339"/>
    <n v="6.9014813335988023E-5"/>
    <n v="10.792953954869621"/>
    <m/>
    <m/>
    <m/>
    <n v="14428.249024166129"/>
    <m/>
    <m/>
    <n v="1643"/>
    <n v="0.87717171717171716"/>
    <n v="147726.91"/>
    <n v="746.77115814568697"/>
    <m/>
    <m/>
    <n v="683.24889552328943"/>
    <n v="0.47365127017969144"/>
    <m/>
    <m/>
    <n v="98193808.766777411"/>
    <m/>
    <m/>
    <m/>
    <n v="7.2893145519311142"/>
    <m/>
    <m/>
    <m/>
    <n v="7.2968944606784127"/>
    <m/>
    <m/>
    <m/>
    <m/>
    <m/>
    <n v="17019.858707348936"/>
    <m/>
  </r>
  <r>
    <x v="1637"/>
    <n v="22.54"/>
    <n v="25.2"/>
    <n v="27014.41"/>
    <n v="24149.84"/>
    <n v="194146.01"/>
    <n v="173585.29"/>
    <n v="4.3064085186728107E-6"/>
    <n v="17098.656043139799"/>
    <n v="17099.88"/>
    <n v="-7.1576926867433777E-5"/>
    <n v="546048164.13041449"/>
    <m/>
    <m/>
    <n v="2705389.4140270222"/>
    <m/>
    <m/>
    <n v="14.784626523864912"/>
    <m/>
    <m/>
    <n v="338.99582055449605"/>
    <n v="339"/>
    <n v="-1.2328747799217332E-5"/>
    <n v="10.792128364622556"/>
    <m/>
    <m/>
    <m/>
    <n v="14494.398934778646"/>
    <m/>
    <m/>
    <n v="1644"/>
    <n v="0.89444444444444449"/>
    <n v="147433.04999999999"/>
    <n v="745.11110572974758"/>
    <m/>
    <m/>
    <n v="684.60802176805066"/>
    <n v="0.47445850872903966"/>
    <m/>
    <m/>
    <n v="99104813.872561753"/>
    <m/>
    <m/>
    <m/>
    <n v="7.2541152104875364"/>
    <m/>
    <m/>
    <m/>
    <n v="7.2619642741155879"/>
    <m/>
    <m/>
    <m/>
    <m/>
    <m/>
    <n v="17098.656043139799"/>
    <m/>
  </r>
  <r>
    <x v="1638"/>
    <n v="22.6"/>
    <n v="25.34"/>
    <n v="26980.48"/>
    <n v="24119.41"/>
    <n v="193870.96"/>
    <n v="173338.62"/>
    <n v="4.3064085186728107E-6"/>
    <n v="17076.763791309968"/>
    <n v="17077.98"/>
    <n v="-7.1215020162274101E-5"/>
    <n v="544649791.83687389"/>
    <m/>
    <m/>
    <n v="2700185.0305173108"/>
    <m/>
    <m/>
    <n v="14.793272439181836"/>
    <m/>
    <m/>
    <n v="338.50730511524972"/>
    <n v="338.48"/>
    <n v="8.0669803975697008E-5"/>
    <n v="10.807111121945107"/>
    <m/>
    <m/>
    <m/>
    <n v="14475.630560019115"/>
    <m/>
    <m/>
    <n v="1645"/>
    <n v="0.89187056037884771"/>
    <n v="147308.73000000001"/>
    <n v="744.42467469504425"/>
    <m/>
    <m/>
    <n v="685.18530392606203"/>
    <n v="0.47481357247944805"/>
    <m/>
    <m/>
    <n v="98851728.599380001"/>
    <m/>
    <m/>
    <m/>
    <n v="7.2629174679643951"/>
    <m/>
    <m/>
    <m/>
    <n v="7.2708770911777902"/>
    <m/>
    <m/>
    <m/>
    <m/>
    <m/>
    <n v="17076.763791309968"/>
    <m/>
  </r>
  <r>
    <x v="1639"/>
    <n v="23.25"/>
    <n v="25.91"/>
    <n v="27404.15"/>
    <n v="24498.05"/>
    <n v="195835.15"/>
    <n v="175094.04"/>
    <n v="4.3064085186728107E-6"/>
    <n v="17344.494448355264"/>
    <n v="17345.73"/>
    <n v="-7.1230881878991958E-5"/>
    <n v="561727251.41873753"/>
    <m/>
    <m/>
    <n v="2763675.4195240573"/>
    <m/>
    <m/>
    <n v="14.676492415369363"/>
    <m/>
    <m/>
    <n v="341.9285304375735"/>
    <n v="341.92"/>
    <n v="2.4948635860777557E-5"/>
    <n v="10.697316674854154"/>
    <m/>
    <m/>
    <m/>
    <n v="14702.364495593236"/>
    <m/>
    <m/>
    <n v="1646"/>
    <n v="0.89733693554612115"/>
    <n v="148947.15"/>
    <n v="752.64565743834248"/>
    <m/>
    <m/>
    <n v="677.56442968691454"/>
    <n v="0.46948801822337188"/>
    <m/>
    <m/>
    <n v="101951952.38611577"/>
    <m/>
    <m/>
    <m/>
    <n v="7.1485671613675397"/>
    <m/>
    <m/>
    <m/>
    <n v="7.1565009111053488"/>
    <m/>
    <m/>
    <m/>
    <m/>
    <m/>
    <n v="17344.494448355264"/>
    <m/>
  </r>
  <r>
    <x v="1640"/>
    <n v="23.7"/>
    <n v="26.4"/>
    <n v="28102.07"/>
    <n v="25121.86"/>
    <n v="198653.74"/>
    <n v="177613.35"/>
    <n v="4.3064085186728107E-6"/>
    <n v="17785.784713607351"/>
    <n v="17787.060000000001"/>
    <n v="-7.1697424568806234E-5"/>
    <n v="590310370.04382992"/>
    <m/>
    <m/>
    <n v="2869138.6643884676"/>
    <m/>
    <m/>
    <n v="14.488978802848626"/>
    <m/>
    <m/>
    <n v="346.84133630455847"/>
    <n v="346.84"/>
    <n v="3.8527982888503232E-6"/>
    <n v="10.543055645853132"/>
    <m/>
    <m/>
    <m/>
    <n v="15076.214845746585"/>
    <m/>
    <m/>
    <n v="1647"/>
    <n v="0.89772727272727271"/>
    <n v="151331.69"/>
    <n v="764.63528047945908"/>
    <m/>
    <m/>
    <n v="666.71709568176141"/>
    <n v="0.4619280500598747"/>
    <m/>
    <m/>
    <n v="107140481.34874997"/>
    <m/>
    <m/>
    <m/>
    <n v="6.9662140133965442"/>
    <m/>
    <m/>
    <m/>
    <n v="6.9740422913460867"/>
    <m/>
    <m/>
    <m/>
    <m/>
    <m/>
    <n v="17785.784713607351"/>
    <m/>
  </r>
  <r>
    <x v="1641"/>
    <n v="22.5"/>
    <n v="25.7"/>
    <n v="27543.72"/>
    <n v="24622.61"/>
    <n v="196877.51"/>
    <n v="176024.49"/>
    <n v="4.3064085186728107E-6"/>
    <n v="17431.98024024436"/>
    <n v="17433.23"/>
    <n v="-7.1688365015476485E-5"/>
    <n v="566824556.56170917"/>
    <m/>
    <m/>
    <n v="2783516.7102512559"/>
    <m/>
    <m/>
    <n v="14.632287996002267"/>
    <m/>
    <m/>
    <n v="343.73172948518493"/>
    <n v="343.72"/>
    <n v="3.4125116911809528E-5"/>
    <n v="10.637022096019052"/>
    <m/>
    <m/>
    <m/>
    <n v="14776.088075236781"/>
    <m/>
    <m/>
    <n v="1648"/>
    <n v="0.8754863813229572"/>
    <n v="149722.67000000001"/>
    <n v="756.44629798036647"/>
    <m/>
    <m/>
    <n v="673.80590266788488"/>
    <n v="0.46679520290382631"/>
    <m/>
    <m/>
    <n v="102878580.84793724"/>
    <m/>
    <m/>
    <m/>
    <n v="7.1043235912543272"/>
    <m/>
    <m/>
    <m/>
    <n v="7.112405903049634"/>
    <m/>
    <m/>
    <m/>
    <m/>
    <m/>
    <n v="17431.98024024436"/>
    <m/>
  </r>
  <r>
    <x v="1642"/>
    <n v="23.53"/>
    <n v="26.32"/>
    <n v="27934.84"/>
    <n v="24971.93"/>
    <n v="198593.3"/>
    <n v="177556.27"/>
    <n v="3.6117110888689297E-6"/>
    <n v="17678.220601147121"/>
    <n v="17679.490000000002"/>
    <n v="-7.1800648824171809E-5"/>
    <n v="582834859.01394868"/>
    <m/>
    <m/>
    <n v="2842463.7926708371"/>
    <m/>
    <m/>
    <n v="14.526523935182359"/>
    <m/>
    <m/>
    <n v="346.70199314792814"/>
    <n v="346.68"/>
    <n v="6.3439332895320888E-5"/>
    <n v="10.543402114423522"/>
    <m/>
    <m/>
    <m/>
    <n v="14984.148478082727"/>
    <m/>
    <m/>
    <n v="1649"/>
    <n v="0.89399696048632227"/>
    <n v="151388.84"/>
    <n v="764.68516310467828"/>
    <m/>
    <m/>
    <n v="666.30753798571527"/>
    <n v="0.46146927173348978"/>
    <m/>
    <m/>
    <n v="105786954.26414147"/>
    <m/>
    <m/>
    <m/>
    <n v="7.002556301257969"/>
    <m/>
    <m/>
    <m/>
    <n v="7.0108150971513377"/>
    <m/>
    <m/>
    <m/>
    <m/>
    <m/>
    <n v="17678.220601147121"/>
    <m/>
  </r>
  <r>
    <x v="1643"/>
    <n v="21.76"/>
    <n v="25.08"/>
    <n v="26578.66"/>
    <n v="23759.5"/>
    <n v="194499.1"/>
    <n v="173895.12"/>
    <n v="3.6117110888689297E-6"/>
    <n v="16819.568603913496"/>
    <n v="16820.77"/>
    <n v="-7.14233704226519E-5"/>
    <n v="526217708.11607128"/>
    <m/>
    <m/>
    <n v="2635365.248382045"/>
    <m/>
    <m/>
    <n v="14.878495132042421"/>
    <m/>
    <m/>
    <n v="339.5461043915584"/>
    <n v="339.52"/>
    <n v="7.6886167408085626E-5"/>
    <n v="10.760444348712056"/>
    <m/>
    <m/>
    <m/>
    <n v="14256.145330382547"/>
    <m/>
    <m/>
    <n v="1650"/>
    <n v="0.86762360446570985"/>
    <n v="147591.76999999999"/>
    <n v="745.44744687011496"/>
    <m/>
    <m/>
    <n v="683.01957807572069"/>
    <n v="0.47299880427688606"/>
    <m/>
    <m/>
    <n v="95511459.682299078"/>
    <m/>
    <m/>
    <m/>
    <n v="7.3422004296881189"/>
    <m/>
    <m/>
    <m/>
    <n v="7.3509568423429137"/>
    <m/>
    <m/>
    <m/>
    <m/>
    <m/>
    <n v="16819.568603913496"/>
    <m/>
  </r>
  <r>
    <x v="1644"/>
    <n v="21.49"/>
    <n v="24.91"/>
    <n v="26258.03"/>
    <n v="23472.799999999999"/>
    <n v="194687.12"/>
    <n v="174062.6"/>
    <n v="3.6117110888689297E-6"/>
    <n v="16616.261618133321"/>
    <n v="16617.45"/>
    <n v="-7.1514093117786004E-5"/>
    <n v="513496871.53464985"/>
    <m/>
    <m/>
    <n v="2587577.5983262877"/>
    <m/>
    <m/>
    <n v="14.967586041830318"/>
    <m/>
    <m/>
    <n v="339.86605228351277"/>
    <n v="339.84"/>
    <n v="7.6660438773634709E-5"/>
    <n v="10.749722085594824"/>
    <m/>
    <m/>
    <m/>
    <n v="14083.628913399531"/>
    <m/>
    <m/>
    <n v="1651"/>
    <n v="0.86270574066639893"/>
    <n v="147690.38"/>
    <n v="745.88725514191117"/>
    <m/>
    <m/>
    <n v="682.56323446933902"/>
    <n v="0.47263797341623975"/>
    <m/>
    <m/>
    <n v="93203292.511802152"/>
    <m/>
    <m/>
    <m/>
    <n v="7.4304508513046663"/>
    <m/>
    <m/>
    <m/>
    <n v="7.4394107217624255"/>
    <m/>
    <m/>
    <m/>
    <m/>
    <m/>
    <n v="16616.261618133321"/>
    <m/>
  </r>
  <r>
    <x v="1645"/>
    <n v="21.56"/>
    <n v="24.89"/>
    <n v="26081.16"/>
    <n v="23314.61"/>
    <n v="194479.84"/>
    <n v="173876.65"/>
    <n v="3.6117110888689297E-6"/>
    <n v="16503.934633583987"/>
    <n v="16505.12"/>
    <n v="-7.181810347400841E-5"/>
    <n v="506554592.75729483"/>
    <m/>
    <m/>
    <n v="2561333.6292777052"/>
    <m/>
    <m/>
    <n v="15.017342594423861"/>
    <m/>
    <m/>
    <n v="339.4959244706447"/>
    <n v="339.48"/>
    <n v="4.690842065713241E-5"/>
    <n v="10.760846796433999"/>
    <m/>
    <m/>
    <m/>
    <n v="13988.227540683187"/>
    <m/>
    <m/>
    <n v="1652"/>
    <n v="0.86621132985134586"/>
    <n v="147523.01"/>
    <n v="744.98380452120421"/>
    <m/>
    <m/>
    <n v="683.33674868572291"/>
    <n v="0.4731287357419573"/>
    <m/>
    <m/>
    <n v="91943946.038098738"/>
    <m/>
    <m/>
    <m/>
    <n v="7.4801784043261419"/>
    <m/>
    <m/>
    <m/>
    <n v="7.4892971054802633"/>
    <m/>
    <m/>
    <m/>
    <m/>
    <m/>
    <n v="16503.934633583987"/>
    <m/>
  </r>
  <r>
    <x v="1646"/>
    <n v="20.71"/>
    <n v="24.06"/>
    <n v="25058.46"/>
    <n v="22400.31"/>
    <n v="192755.47"/>
    <n v="172334.33"/>
    <n v="3.6117110888689297E-6"/>
    <n v="15856.392189413471"/>
    <n v="15857.54"/>
    <n v="-7.2382638576340419E-5"/>
    <n v="466805335.61282778"/>
    <m/>
    <m/>
    <n v="2410585.4505443205"/>
    <m/>
    <m/>
    <n v="15.311108620247417"/>
    <m/>
    <m/>
    <n v="336.47755382537565"/>
    <n v="336.48"/>
    <n v="-7.2698960543737812E-6"/>
    <n v="10.855935294305404"/>
    <m/>
    <m/>
    <m/>
    <n v="13439.200082294565"/>
    <m/>
    <m/>
    <n v="1653"/>
    <n v="0.86076475477971748"/>
    <n v="145247.45000000001"/>
    <n v="733.43506791544905"/>
    <m/>
    <m/>
    <n v="693.87729942312512"/>
    <n v="0.48038126101441148"/>
    <m/>
    <m/>
    <n v="84729788.406595379"/>
    <m/>
    <m/>
    <m/>
    <n v="7.7731571828599009"/>
    <m/>
    <m/>
    <m/>
    <n v="7.7827357807847219"/>
    <m/>
    <m/>
    <m/>
    <m/>
    <m/>
    <n v="15856.392189413471"/>
    <m/>
  </r>
  <r>
    <x v="1647"/>
    <n v="18.96"/>
    <n v="23.98"/>
    <n v="24434.560000000001"/>
    <n v="21842.35"/>
    <n v="189389.15"/>
    <n v="169322.78"/>
    <n v="3.6117110888689297E-6"/>
    <n v="15460.47224112388"/>
    <n v="15461.58"/>
    <n v="-7.1645903983896808E-5"/>
    <n v="443495071.4235006"/>
    <m/>
    <m/>
    <n v="2320284.4587609177"/>
    <m/>
    <m/>
    <n v="15.499695433183568"/>
    <m/>
    <m/>
    <n v="330.57705955040592"/>
    <n v="330.56"/>
    <n v="5.1608030027683327E-5"/>
    <n v="11.044537346725424"/>
    <m/>
    <m/>
    <m/>
    <n v="13103.078026836247"/>
    <m/>
    <m/>
    <n v="1654"/>
    <n v="0.79065888240200166"/>
    <n v="142829.28"/>
    <n v="721.0554530095319"/>
    <m/>
    <m/>
    <n v="705.42940081386234"/>
    <n v="0.48824007362453398"/>
    <m/>
    <m/>
    <n v="80500651.494039118"/>
    <m/>
    <m/>
    <m/>
    <n v="7.9656624063134043"/>
    <m/>
    <m/>
    <m/>
    <n v="7.9757940877110336"/>
    <m/>
    <m/>
    <m/>
    <m/>
    <m/>
    <n v="15460.47224112388"/>
    <m/>
  </r>
  <r>
    <x v="1648"/>
    <n v="18.93"/>
    <n v="23.37"/>
    <n v="23624.47"/>
    <n v="21118.12"/>
    <n v="186588.46"/>
    <n v="166818.22"/>
    <n v="3.4727769306908129E-6"/>
    <n v="14947.539741293083"/>
    <n v="14948.62"/>
    <n v="-7.2264778080977088E-5"/>
    <n v="414067728.38002998"/>
    <m/>
    <m/>
    <n v="2204809.1394455675"/>
    <m/>
    <m/>
    <n v="15.755945982390161"/>
    <m/>
    <m/>
    <n v="325.68053887614127"/>
    <n v="325.68"/>
    <n v="1.6546184637977746E-6"/>
    <n v="11.207528446031084"/>
    <m/>
    <m/>
    <m/>
    <n v="12668.175656664169"/>
    <m/>
    <m/>
    <n v="1655"/>
    <n v="0.81001283697047488"/>
    <n v="140450.18"/>
    <n v="708.98950549003064"/>
    <m/>
    <m/>
    <n v="717.17970220497955"/>
    <n v="0.49632561011033649"/>
    <m/>
    <m/>
    <n v="75159774.828920037"/>
    <m/>
    <m/>
    <m/>
    <n v="8.2293977372364591"/>
    <m/>
    <m/>
    <m/>
    <n v="8.2399736462265878"/>
    <m/>
    <m/>
    <m/>
    <m/>
    <m/>
    <n v="14947.539741293083"/>
    <m/>
  </r>
  <r>
    <x v="1649"/>
    <n v="19.07"/>
    <n v="22.98"/>
    <n v="23062.3"/>
    <n v="20615.52"/>
    <n v="181944.61"/>
    <n v="162665.84"/>
    <n v="3.4727769306908129E-6"/>
    <n v="14591.490948197907"/>
    <n v="14592.54"/>
    <n v="-7.1889595786189808E-5"/>
    <n v="394342088.25910449"/>
    <m/>
    <m/>
    <n v="2126027.5692877397"/>
    <m/>
    <m/>
    <n v="15.942716809867182"/>
    <m/>
    <m/>
    <n v="317.56719446906328"/>
    <n v="317.56"/>
    <n v="2.2655463733700643E-5"/>
    <n v="11.486117318190024"/>
    <m/>
    <m/>
    <m/>
    <n v="12366.248663511657"/>
    <m/>
    <m/>
    <n v="1656"/>
    <n v="0.82985204525674494"/>
    <n v="136909.01"/>
    <n v="691.05979137167844"/>
    <m/>
    <m/>
    <n v="735.26195205369595"/>
    <n v="0.5087912311524766"/>
    <m/>
    <m/>
    <n v="71579837.443926722"/>
    <m/>
    <m/>
    <m/>
    <n v="8.4248606080526791"/>
    <m/>
    <m/>
    <m/>
    <n v="8.4357979042901583"/>
    <m/>
    <m/>
    <m/>
    <m/>
    <m/>
    <n v="14591.490948197907"/>
    <m/>
  </r>
  <r>
    <x v="1650"/>
    <n v="19.88"/>
    <n v="23.56"/>
    <n v="23751.67"/>
    <n v="21231.68"/>
    <n v="184709.01"/>
    <n v="165136.76"/>
    <n v="3.4727769306908129E-6"/>
    <n v="15027.288134448158"/>
    <n v="15028.38"/>
    <n v="-7.2653576223213889E-5"/>
    <n v="417896967.93962246"/>
    <m/>
    <m/>
    <n v="2221267.2974830498"/>
    <m/>
    <m/>
    <n v="15.70375763108496"/>
    <m/>
    <m/>
    <n v="322.38433344935135"/>
    <n v="322.36"/>
    <n v="7.548532495138538E-5"/>
    <n v="11.311262274991199"/>
    <m/>
    <m/>
    <m/>
    <n v="12735.409070089792"/>
    <m/>
    <m/>
    <n v="1657"/>
    <n v="0.84380305602716466"/>
    <n v="139019.13"/>
    <n v="701.65600917608117"/>
    <m/>
    <m/>
    <n v="723.92967413957217"/>
    <n v="0.50090196231013018"/>
    <m/>
    <m/>
    <n v="75856060.657128081"/>
    <m/>
    <m/>
    <m/>
    <n v="8.1726763470450212"/>
    <m/>
    <m/>
    <m/>
    <n v="8.1833931469929624"/>
    <m/>
    <m/>
    <m/>
    <m/>
    <m/>
    <n v="15027.288134448158"/>
    <m/>
  </r>
  <r>
    <x v="1651"/>
    <n v="19.03"/>
    <n v="23.2"/>
    <n v="23548.87"/>
    <n v="21050.32"/>
    <n v="183078.43"/>
    <n v="163678.39000000001"/>
    <n v="3.4727769306908129E-6"/>
    <n v="14898.61664387476"/>
    <n v="14899.69"/>
    <n v="-7.2038822635955846E-5"/>
    <n v="410740513.89339471"/>
    <m/>
    <m/>
    <n v="2192732.4636177914"/>
    <m/>
    <m/>
    <n v="15.770115078361652"/>
    <m/>
    <m/>
    <n v="319.53058742100376"/>
    <n v="319.52"/>
    <n v="3.3135393727290463E-5"/>
    <n v="11.41077284209935"/>
    <m/>
    <m/>
    <m/>
    <n v="12626.183584335751"/>
    <m/>
    <m/>
    <n v="1658"/>
    <n v="0.82025862068965527"/>
    <n v="137910.44"/>
    <n v="696.00588981555745"/>
    <m/>
    <m/>
    <n v="729.70307806190863"/>
    <n v="0.50484883883537424"/>
    <m/>
    <m/>
    <n v="74557630.363193169"/>
    <m/>
    <m/>
    <m/>
    <n v="8.2421030627553442"/>
    <m/>
    <m/>
    <m/>
    <n v="8.2530187047374621"/>
    <m/>
    <m/>
    <m/>
    <m/>
    <m/>
    <n v="14898.61664387476"/>
    <m/>
  </r>
  <r>
    <x v="1652"/>
    <n v="19.09"/>
    <n v="22.8"/>
    <n v="22779.39"/>
    <n v="20362.259999999998"/>
    <n v="181599.33"/>
    <n v="162354.32"/>
    <n v="3.7506470229597966E-6"/>
    <n v="14410.73705935215"/>
    <n v="14411.78"/>
    <n v="-7.2367233461156921E-5"/>
    <n v="383841484.20151722"/>
    <m/>
    <m/>
    <n v="2085012.7394135133"/>
    <m/>
    <m/>
    <n v="16.025675988790031"/>
    <m/>
    <m/>
    <n v="316.92589898477905"/>
    <n v="316.92"/>
    <n v="1.861348220066894E-5"/>
    <n v="11.501932948262052"/>
    <m/>
    <m/>
    <m/>
    <n v="12212.201179744581"/>
    <m/>
    <m/>
    <n v="1659"/>
    <n v="0.83728070175438596"/>
    <n v="136323.87"/>
    <n v="687.83764552984167"/>
    <m/>
    <m/>
    <n v="738.09783782455384"/>
    <n v="0.51051158804996999"/>
    <m/>
    <m/>
    <n v="69676539.007290065"/>
    <m/>
    <m/>
    <m/>
    <n v="8.5103188376904129"/>
    <m/>
    <m/>
    <m/>
    <n v="8.5219236404358778"/>
    <m/>
    <m/>
    <m/>
    <m/>
    <m/>
    <n v="14410.73705935215"/>
    <m/>
  </r>
  <r>
    <x v="1653"/>
    <n v="20.63"/>
    <n v="23.59"/>
    <n v="23342.03"/>
    <n v="20865.12"/>
    <n v="183984.91"/>
    <n v="164486.48000000001"/>
    <n v="3.7506470229597966E-6"/>
    <n v="14766.315284126169"/>
    <n v="14767.38"/>
    <n v="-7.2099172218065277E-5"/>
    <n v="402783244.51642263"/>
    <m/>
    <m/>
    <n v="2162176.1076561217"/>
    <m/>
    <m/>
    <n v="15.827077946539006"/>
    <m/>
    <m/>
    <n v="321.08136745918682"/>
    <n v="321.08"/>
    <n v="4.2589360496059214E-6"/>
    <n v="11.35050359200061"/>
    <m/>
    <m/>
    <m/>
    <n v="12513.353584233579"/>
    <m/>
    <m/>
    <n v="1660"/>
    <n v="0.87452310300974989"/>
    <n v="138381.24"/>
    <n v="698.16382226619442"/>
    <m/>
    <m/>
    <n v="726.95862685141242"/>
    <n v="0.5027593955777957"/>
    <m/>
    <m/>
    <n v="73115495.032292619"/>
    <m/>
    <m/>
    <m/>
    <n v="8.2997640848661405"/>
    <m/>
    <m/>
    <m/>
    <n v="8.3111926442880506"/>
    <m/>
    <m/>
    <m/>
    <m/>
    <m/>
    <n v="14766.315284126169"/>
    <m/>
  </r>
  <r>
    <x v="1654"/>
    <n v="19.79"/>
    <n v="22.66"/>
    <n v="22118.74"/>
    <n v="19771.560000000001"/>
    <n v="180165.49"/>
    <n v="161071.22"/>
    <n v="3.7506470229597966E-6"/>
    <n v="13992.113134836256"/>
    <n v="13993.12"/>
    <n v="-7.1954300666643434E-5"/>
    <n v="360547821.85225636"/>
    <m/>
    <m/>
    <n v="1992126.5359535508"/>
    <m/>
    <m/>
    <n v="16.241099533458431"/>
    <m/>
    <m/>
    <n v="314.40823795385489"/>
    <n v="314.39999999999998"/>
    <n v="2.6202143304399073E-5"/>
    <n v="11.585790901983763"/>
    <m/>
    <m/>
    <m/>
    <n v="11857.103878909144"/>
    <m/>
    <m/>
    <n v="1661"/>
    <n v="0.87334510150044131"/>
    <n v="134758.69"/>
    <n v="679.83417287632165"/>
    <m/>
    <m/>
    <n v="745.98898077583578"/>
    <n v="0.51587174601729147"/>
    <m/>
    <m/>
    <n v="65449189.6350431"/>
    <m/>
    <m/>
    <m/>
    <n v="8.7343554780468775"/>
    <m/>
    <m/>
    <m/>
    <n v="8.7464991379700869"/>
    <m/>
    <m/>
    <m/>
    <m/>
    <m/>
    <n v="13992.113134836256"/>
    <m/>
  </r>
  <r>
    <x v="1655"/>
    <n v="19.27"/>
    <n v="22.22"/>
    <n v="21544.5"/>
    <n v="19258.18"/>
    <n v="177483.75"/>
    <n v="158673.09"/>
    <n v="3.7506470229597966E-6"/>
    <n v="13628.521829619855"/>
    <n v="13629.5"/>
    <n v="-7.1768618081780033E-5"/>
    <n v="341809985.80025464"/>
    <m/>
    <m/>
    <n v="1914471.9407501656"/>
    <m/>
    <m/>
    <n v="16.451210590180541"/>
    <m/>
    <m/>
    <n v="309.72075974608532"/>
    <n v="309.72000000000003"/>
    <n v="2.4530094449026763E-6"/>
    <n v="11.757896676116026"/>
    <m/>
    <m/>
    <m/>
    <n v="11548.824649130402"/>
    <m/>
    <m/>
    <n v="1662"/>
    <n v="0.86723672367236726"/>
    <n v="132703.47"/>
    <n v="669.4136717612148"/>
    <m/>
    <m/>
    <n v="757.36614296901325"/>
    <n v="0.52368971665322572"/>
    <m/>
    <m/>
    <n v="62048246.436505914"/>
    <m/>
    <m/>
    <m/>
    <n v="8.960730705301609"/>
    <m/>
    <m/>
    <m/>
    <n v="8.9733088072222156"/>
    <m/>
    <m/>
    <m/>
    <m/>
    <m/>
    <n v="13628.521829619855"/>
    <m/>
  </r>
  <r>
    <x v="1656"/>
    <n v="18.78"/>
    <n v="21.65"/>
    <n v="20693.060000000001"/>
    <n v="18497.02"/>
    <n v="173999.9"/>
    <n v="155557.88"/>
    <n v="3.7506470229597966E-6"/>
    <n v="13089.602607695868"/>
    <n v="13090.55"/>
    <n v="-7.2372230665029846E-5"/>
    <n v="314777551.32474244"/>
    <m/>
    <m/>
    <n v="1800909.9127059099"/>
    <m/>
    <m/>
    <n v="16.77556090147084"/>
    <m/>
    <m/>
    <n v="303.6338096300463"/>
    <n v="303.64"/>
    <n v="-2.038720179720066E-5"/>
    <n v="11.988339616678163"/>
    <m/>
    <m/>
    <m/>
    <n v="11091.982351591294"/>
    <m/>
    <m/>
    <n v="1663"/>
    <n v="0.86743648960739039"/>
    <n v="129502.61"/>
    <n v="653.21614162546189"/>
    <m/>
    <m/>
    <n v="775.63411284488609"/>
    <n v="0.53627047870309497"/>
    <m/>
    <m/>
    <n v="57141532.969790891"/>
    <m/>
    <m/>
    <m/>
    <n v="9.3144606387682654"/>
    <m/>
    <m/>
    <m/>
    <n v="9.3276597006122675"/>
    <m/>
    <m/>
    <m/>
    <m/>
    <m/>
    <n v="13089.602607695868"/>
    <m/>
  </r>
  <r>
    <x v="1657"/>
    <n v="19.850000000000001"/>
    <n v="21.91"/>
    <n v="20534.689999999999"/>
    <n v="18355.25"/>
    <n v="171823.25"/>
    <n v="153610.18"/>
    <n v="3.6117110888689297E-6"/>
    <n v="12988.473914002825"/>
    <n v="12989.4"/>
    <n v="-7.1295517666269959E-5"/>
    <n v="309913665.53903288"/>
    <m/>
    <m/>
    <n v="1780025.3961326571"/>
    <m/>
    <m/>
    <n v="16.837565201821651"/>
    <m/>
    <m/>
    <n v="299.81357290281903"/>
    <n v="299.8"/>
    <n v="4.5273191524364265E-5"/>
    <n v="12.13722721166662"/>
    <m/>
    <m/>
    <m/>
    <n v="11005.816863850525"/>
    <m/>
    <m/>
    <n v="1664"/>
    <n v="0.90597900502053863"/>
    <n v="127821.23"/>
    <n v="644.58418107050591"/>
    <m/>
    <m/>
    <n v="785.70445571021628"/>
    <n v="0.54307860358646931"/>
    <m/>
    <m/>
    <n v="56259924.912210546"/>
    <m/>
    <m/>
    <m/>
    <n v="9.3845397293680097"/>
    <m/>
    <m/>
    <m/>
    <n v="9.3982142120504619"/>
    <m/>
    <m/>
    <m/>
    <m/>
    <m/>
    <n v="12988.473914002825"/>
    <m/>
  </r>
  <r>
    <x v="1658"/>
    <n v="20.22"/>
    <n v="22.2"/>
    <n v="20916.8"/>
    <n v="18696.740000000002"/>
    <n v="172317.91"/>
    <n v="154051.85"/>
    <n v="3.6117110888689297E-6"/>
    <n v="13229.841147051664"/>
    <n v="13230.79"/>
    <n v="-7.1715517239501203E-5"/>
    <n v="321431864.60577309"/>
    <m/>
    <m/>
    <n v="1829638.425303678"/>
    <m/>
    <m/>
    <n v="16.680184005153464"/>
    <m/>
    <m/>
    <n v="300.66937121866482"/>
    <n v="300.64"/>
    <n v="9.7695644840412044E-5"/>
    <n v="12.101925554741804"/>
    <m/>
    <m/>
    <m/>
    <n v="11210.183577583044"/>
    <m/>
    <m/>
    <n v="1665"/>
    <n v="0.91081081081081083"/>
    <n v="128372.6"/>
    <n v="647.31411346837865"/>
    <m/>
    <m/>
    <n v="782.31523886615253"/>
    <n v="0.54068471946001262"/>
    <m/>
    <m/>
    <n v="58351332.507930338"/>
    <m/>
    <m/>
    <m/>
    <n v="9.2095162307369964"/>
    <m/>
    <m/>
    <m/>
    <n v="9.2230574370061191"/>
    <m/>
    <m/>
    <m/>
    <m/>
    <m/>
    <n v="13229.841147051664"/>
    <m/>
  </r>
  <r>
    <x v="1659"/>
    <n v="20.71"/>
    <n v="22.6"/>
    <n v="21308.62"/>
    <n v="19046.91"/>
    <n v="172498.51"/>
    <n v="154212.75"/>
    <n v="3.6117110888689297E-6"/>
    <n v="13477.338010659967"/>
    <n v="13478.31"/>
    <n v="-7.2115075260392736E-5"/>
    <n v="333458146.27756304"/>
    <m/>
    <m/>
    <n v="1880975.8014359698"/>
    <m/>
    <m/>
    <n v="16.523236002136958"/>
    <m/>
    <m/>
    <n v="300.97715254310992"/>
    <n v="300.95999999999998"/>
    <n v="5.6992766845898046E-5"/>
    <n v="12.088882180805763"/>
    <m/>
    <m/>
    <m/>
    <n v="11419.740196766097"/>
    <m/>
    <m/>
    <n v="1666"/>
    <n v="0.91637168141592917"/>
    <n v="128970.79"/>
    <n v="650.27968531162605"/>
    <m/>
    <m/>
    <n v="778.66981022532627"/>
    <n v="0.53811422439022882"/>
    <m/>
    <m/>
    <n v="60535008.943871289"/>
    <m/>
    <m/>
    <m/>
    <n v="9.0366109108952077"/>
    <m/>
    <m/>
    <m/>
    <n v="9.0500173569621545"/>
    <m/>
    <m/>
    <m/>
    <m/>
    <m/>
    <n v="13477.338010659967"/>
    <m/>
  </r>
  <r>
    <x v="1660"/>
    <n v="20.88"/>
    <n v="22.81"/>
    <n v="21270.91"/>
    <n v="19013.13"/>
    <n v="171687.25"/>
    <n v="153486.93"/>
    <n v="3.6117110888689297E-6"/>
    <n v="13453.159036148127"/>
    <n v="13454.13"/>
    <n v="-7.2168460678811996E-5"/>
    <n v="332261538.9649573"/>
    <m/>
    <m/>
    <n v="1875908.6726799144"/>
    <m/>
    <m/>
    <n v="16.537140510844498"/>
    <m/>
    <m/>
    <n v="299.55435347392063"/>
    <n v="299.56"/>
    <n v="-1.8849399383680243E-5"/>
    <n v="12.145374531264478"/>
    <m/>
    <m/>
    <m/>
    <n v="11399.089661111202"/>
    <m/>
    <m/>
    <n v="1667"/>
    <n v="0.91538798772468222"/>
    <n v="129030.51"/>
    <n v="650.52999892693128"/>
    <m/>
    <m/>
    <n v="778.30924671271487"/>
    <n v="0.53781406362325479"/>
    <m/>
    <m/>
    <n v="60318256.616590753"/>
    <m/>
    <m/>
    <m/>
    <n v="9.0522158554132712"/>
    <m/>
    <m/>
    <m/>
    <n v="9.0657651314229604"/>
    <m/>
    <m/>
    <m/>
    <m/>
    <m/>
    <n v="13453.159036148127"/>
    <m/>
  </r>
  <r>
    <x v="1661"/>
    <n v="21.2"/>
    <n v="22.95"/>
    <n v="21254.55"/>
    <n v="18998.439999999999"/>
    <n v="170902.2"/>
    <n v="152784.54999999999"/>
    <n v="3.6117110888689297E-6"/>
    <n v="13442.484084396463"/>
    <n v="13443.45"/>
    <n v="-7.1850276791907142E-5"/>
    <n v="331734313.8515802"/>
    <m/>
    <m/>
    <n v="1873671.4723785382"/>
    <m/>
    <m/>
    <n v="16.542781148268418"/>
    <m/>
    <m/>
    <n v="298.17735285568489"/>
    <n v="298.16000000000003"/>
    <n v="5.8199811124426404E-5"/>
    <n v="12.200546447235659"/>
    <m/>
    <m/>
    <m/>
    <n v="11389.885328631441"/>
    <m/>
    <m/>
    <n v="1668"/>
    <n v="0.92374727668845313"/>
    <n v="128392.42"/>
    <n v="647.26241240529976"/>
    <m/>
    <m/>
    <n v="782.15819179736889"/>
    <n v="0.54042246247260395"/>
    <m/>
    <m/>
    <n v="60223020.453016557"/>
    <m/>
    <m/>
    <m/>
    <n v="9.0587878785734297"/>
    <m/>
    <m/>
    <m/>
    <n v="9.0724667589113839"/>
    <m/>
    <m/>
    <m/>
    <m/>
    <m/>
    <n v="13442.484084396463"/>
    <m/>
  </r>
  <r>
    <x v="1662"/>
    <n v="21.83"/>
    <n v="23.29"/>
    <n v="21123.98"/>
    <n v="18881.53"/>
    <n v="170801.42"/>
    <n v="152692.79999999999"/>
    <n v="3.4727769306908129E-6"/>
    <n v="13358.92755562676"/>
    <n v="13359.89"/>
    <n v="-7.2039842636373308E-5"/>
    <n v="327610531.7685647"/>
    <m/>
    <m/>
    <n v="1856188.8920395831"/>
    <m/>
    <m/>
    <n v="16.591430225463949"/>
    <m/>
    <m/>
    <n v="297.97972097940573"/>
    <n v="297.95999999999998"/>
    <n v="6.6186667357248652E-5"/>
    <n v="12.20664575974936"/>
    <m/>
    <m/>
    <m/>
    <n v="11318.61185723641"/>
    <m/>
    <m/>
    <n v="1669"/>
    <n v="0.9373121511378274"/>
    <n v="128630.62"/>
    <n v="648.31135737418685"/>
    <m/>
    <m/>
    <n v="780.70709303868728"/>
    <n v="0.5392664562605084"/>
    <m/>
    <m/>
    <n v="59475822.923845842"/>
    <m/>
    <m/>
    <m/>
    <n v="9.1132591295425414"/>
    <m/>
    <m/>
    <m/>
    <n v="9.1273817343401049"/>
    <m/>
    <m/>
    <m/>
    <m/>
    <m/>
    <n v="13358.92755562676"/>
    <m/>
  </r>
  <r>
    <x v="1663"/>
    <n v="21.57"/>
    <n v="23.02"/>
    <n v="20654.990000000002"/>
    <n v="18462.259999999998"/>
    <n v="168453.35"/>
    <n v="150593.14000000001"/>
    <n v="3.4727769306908129E-6"/>
    <n v="13062.01705134348"/>
    <n v="13062.96"/>
    <n v="-7.2184914944095624E-5"/>
    <n v="313048087.92088932"/>
    <m/>
    <m/>
    <n v="1794302.5832757705"/>
    <m/>
    <m/>
    <n v="16.774880700706838"/>
    <m/>
    <m/>
    <n v="293.8761181349326"/>
    <n v="293.88"/>
    <n v="-1.3209014112613993E-5"/>
    <n v="12.374083138206151"/>
    <m/>
    <m/>
    <m/>
    <n v="11066.892847182271"/>
    <m/>
    <m/>
    <n v="1670"/>
    <n v="0.93701129452649867"/>
    <n v="127280.37"/>
    <n v="641.45587037835674"/>
    <m/>
    <m/>
    <n v="788.90226268317394"/>
    <n v="0.54487554043354547"/>
    <m/>
    <m/>
    <n v="56832550.938731864"/>
    <m/>
    <m/>
    <m/>
    <n v="9.3151878858243418"/>
    <m/>
    <m/>
    <m/>
    <n v="9.329745282418008"/>
    <m/>
    <m/>
    <m/>
    <m/>
    <m/>
    <n v="13062.01705134348"/>
    <m/>
  </r>
  <r>
    <x v="1664"/>
    <n v="19.559999999999999"/>
    <n v="21.65"/>
    <n v="19455"/>
    <n v="17389.59"/>
    <n v="162919.10999999999"/>
    <n v="145645.15"/>
    <n v="3.4727769306908129E-6"/>
    <n v="12302.854920075464"/>
    <n v="12303.74"/>
    <n v="-7.1935844266457494E-5"/>
    <n v="276659923.37465572"/>
    <m/>
    <m/>
    <n v="1637872.0666893439"/>
    <m/>
    <m/>
    <n v="17.2614164060905"/>
    <m/>
    <m/>
    <n v="284.21440226487169"/>
    <n v="284.2"/>
    <n v="5.067651256762673E-5"/>
    <n v="12.780226053179106"/>
    <m/>
    <m/>
    <m/>
    <n v="10423.535333992129"/>
    <m/>
    <m/>
    <n v="1671"/>
    <n v="0.90346420323325638"/>
    <n v="122764.35"/>
    <n v="618.64814009449799"/>
    <m/>
    <m/>
    <n v="816.89321208348167"/>
    <n v="0.5641547222457266"/>
    <m/>
    <m/>
    <n v="50226837.734861657"/>
    <m/>
    <m/>
    <m/>
    <n v="9.8559476412681288"/>
    <m/>
    <m/>
    <m/>
    <n v="9.8714790589886103"/>
    <m/>
    <m/>
    <m/>
    <m/>
    <m/>
    <n v="12302.854920075464"/>
    <m/>
  </r>
  <r>
    <x v="1665"/>
    <n v="18.52"/>
    <n v="20.57"/>
    <n v="18236.98"/>
    <n v="16300.82"/>
    <n v="156897.20000000001"/>
    <n v="140261.23000000001"/>
    <n v="3.4727769306908129E-6"/>
    <n v="11532.328360612421"/>
    <n v="11533.15"/>
    <n v="-7.1241541779953899E-5"/>
    <n v="242006220.53754371"/>
    <m/>
    <m/>
    <n v="1484000.2033241773"/>
    <m/>
    <m/>
    <n v="17.800984164695123"/>
    <m/>
    <m/>
    <n v="273.70243179223718"/>
    <n v="273.68"/>
    <n v="8.1963578767885181E-5"/>
    <n v="13.252215867656995"/>
    <m/>
    <m/>
    <m/>
    <n v="9770.5724660388587"/>
    <m/>
    <m/>
    <n v="1672"/>
    <n v="0.90034030140982013"/>
    <n v="117178.76"/>
    <n v="590.45448915249051"/>
    <m/>
    <m/>
    <n v="854.0606027508976"/>
    <n v="0.58976698653324167"/>
    <m/>
    <m/>
    <n v="43935907.59871415"/>
    <m/>
    <m/>
    <m/>
    <n v="10.472545141874489"/>
    <m/>
    <m/>
    <m/>
    <n v="10.489185232346481"/>
    <m/>
    <m/>
    <m/>
    <m/>
    <m/>
    <n v="11532.328360612421"/>
    <m/>
  </r>
  <r>
    <x v="1666"/>
    <n v="18.260000000000002"/>
    <n v="20.66"/>
    <n v="18227.919999999998"/>
    <n v="16292.67"/>
    <n v="157102.41"/>
    <n v="140444.20000000001"/>
    <n v="3.4727769306908129E-6"/>
    <n v="11526.318123600129"/>
    <n v="11527.15"/>
    <n v="-7.2166702078990674E-5"/>
    <n v="241754137.01639536"/>
    <m/>
    <m/>
    <n v="1482837.2878910049"/>
    <m/>
    <m/>
    <n v="17.804629283680878"/>
    <m/>
    <m/>
    <n v="274.0537318770165"/>
    <n v="274.04000000000002"/>
    <n v="5.0109024290145854E-5"/>
    <n v="13.234484876140321"/>
    <m/>
    <m/>
    <m/>
    <n v="9765.3469445526916"/>
    <m/>
    <m/>
    <n v="1673"/>
    <n v="0.88383349467570194"/>
    <n v="117226.17"/>
    <n v="590.64726175271448"/>
    <m/>
    <m/>
    <n v="853.71505366694737"/>
    <n v="0.589472485400234"/>
    <m/>
    <m/>
    <n v="43890494.801882416"/>
    <m/>
    <m/>
    <m/>
    <n v="10.477293144793439"/>
    <m/>
    <m/>
    <m/>
    <n v="10.494077855815952"/>
    <m/>
    <m/>
    <m/>
    <m/>
    <m/>
    <n v="11526.318123600129"/>
    <m/>
  </r>
  <r>
    <x v="1667"/>
    <n v="18.29"/>
    <n v="20.73"/>
    <n v="18334.61"/>
    <n v="16387.87"/>
    <n v="158463.89000000001"/>
    <n v="141659.85"/>
    <n v="3.4727769306908129E-6"/>
    <n v="11592.934845818014"/>
    <n v="11593.77"/>
    <n v="-7.2034737793380543E-5"/>
    <n v="244548713.52125892"/>
    <m/>
    <m/>
    <n v="1495682.661109518"/>
    <m/>
    <m/>
    <n v="17.750204567940195"/>
    <m/>
    <m/>
    <n v="276.40851429033017"/>
    <n v="276.39999999999998"/>
    <n v="3.0804234190329183E-5"/>
    <n v="13.11861143163186"/>
    <m/>
    <m/>
    <m/>
    <n v="9821.3796832658136"/>
    <m/>
    <m/>
    <n v="1674"/>
    <n v="0.88229618909792562"/>
    <n v="118013"/>
    <n v="594.472451329504"/>
    <m/>
    <m/>
    <n v="847.98486035194981"/>
    <n v="0.58534941080195291"/>
    <m/>
    <m/>
    <n v="44398920.667198211"/>
    <m/>
    <m/>
    <m/>
    <n v="10.414617751620185"/>
    <m/>
    <m/>
    <m/>
    <n v="10.431710835826106"/>
    <m/>
    <m/>
    <m/>
    <m/>
    <m/>
    <n v="11592.934845818014"/>
    <m/>
  </r>
  <r>
    <x v="1668"/>
    <n v="19.079999999999998"/>
    <n v="21.53"/>
    <n v="18420.29"/>
    <n v="16464.39"/>
    <n v="159966.03"/>
    <n v="143002.21"/>
    <n v="3.4727769306908129E-6"/>
    <n v="11646.826129270999"/>
    <n v="11647.67"/>
    <n v="-7.2449745657343634E-5"/>
    <n v="246822158.69163233"/>
    <m/>
    <m/>
    <n v="1506107.6084479128"/>
    <m/>
    <m/>
    <n v="17.707963455444521"/>
    <m/>
    <m/>
    <n v="279.02189291406813"/>
    <n v="279"/>
    <n v="7.8469226050703611E-5"/>
    <n v="12.993864794156202"/>
    <m/>
    <m/>
    <m/>
    <n v="9866.8947009113381"/>
    <m/>
    <m/>
    <n v="1675"/>
    <n v="0.88620529493729672"/>
    <n v="119040.54"/>
    <n v="599.60170516715448"/>
    <m/>
    <m/>
    <n v="840.60145035977916"/>
    <n v="0.58019776468634809"/>
    <m/>
    <m/>
    <n v="44812034.915344544"/>
    <m/>
    <m/>
    <m/>
    <n v="10.365505902101837"/>
    <m/>
    <m/>
    <m/>
    <n v="10.382654001929364"/>
    <m/>
    <m/>
    <m/>
    <m/>
    <m/>
    <n v="11646.826129270999"/>
    <m/>
  </r>
  <r>
    <x v="1669"/>
    <n v="18.47"/>
    <n v="21.28"/>
    <n v="18229.88"/>
    <n v="16294.14"/>
    <n v="159992.1"/>
    <n v="143025.01999999999"/>
    <n v="3.4727769306908129E-6"/>
    <n v="11526.152172074831"/>
    <n v="11526.98"/>
    <n v="-7.1816549102043936E-5"/>
    <n v="241707542.84118545"/>
    <m/>
    <m/>
    <n v="1482696.7867280005"/>
    <m/>
    <m/>
    <n v="17.798713404419114"/>
    <m/>
    <m/>
    <n v="279.06056104187104"/>
    <n v="279.04000000000002"/>
    <n v="7.368492643000657E-5"/>
    <n v="12.991356767709398"/>
    <m/>
    <m/>
    <m/>
    <n v="9764.5256387480858"/>
    <m/>
    <m/>
    <n v="1676"/>
    <n v="0.86795112781954875"/>
    <n v="118775.29"/>
    <n v="598.21893926740904"/>
    <m/>
    <m/>
    <n v="842.47450583069644"/>
    <n v="0.58143545808107422"/>
    <m/>
    <m/>
    <n v="43883798.482502051"/>
    <m/>
    <m/>
    <m/>
    <n v="10.472202631130372"/>
    <m/>
    <m/>
    <m/>
    <n v="10.489664262598721"/>
    <m/>
    <m/>
    <m/>
    <m/>
    <m/>
    <n v="11526.152172074831"/>
    <m/>
  </r>
  <r>
    <x v="1670"/>
    <n v="18.64"/>
    <n v="21.47"/>
    <n v="18390.400000000001"/>
    <n v="16437.560000000001"/>
    <n v="162072.32999999999"/>
    <n v="144884.14000000001"/>
    <n v="3.4727769306908129E-6"/>
    <n v="11627.36015313206"/>
    <n v="11628.2"/>
    <n v="-7.2225010572579684E-5"/>
    <n v="245952267.474475"/>
    <m/>
    <m/>
    <n v="1502222.0686096696"/>
    <m/>
    <m/>
    <n v="17.719580765615305"/>
    <m/>
    <m/>
    <n v="282.68203567270439"/>
    <n v="282.68"/>
    <n v="7.2013326177788883E-6"/>
    <n v="12.822058047303319"/>
    <m/>
    <m/>
    <m/>
    <n v="9850.1289449672749"/>
    <m/>
    <m/>
    <n v="1677"/>
    <n v="0.86818816953889155"/>
    <n v="120634.46"/>
    <n v="607.53532014109089"/>
    <m/>
    <m/>
    <n v="829.28739151588184"/>
    <n v="0.57228009071327934"/>
    <m/>
    <m/>
    <n v="44654818.518374451"/>
    <m/>
    <m/>
    <m/>
    <n v="10.379543505992107"/>
    <m/>
    <m/>
    <m/>
    <n v="10.396986443246998"/>
    <m/>
    <m/>
    <m/>
    <m/>
    <m/>
    <n v="11627.36015313206"/>
    <m/>
  </r>
  <r>
    <x v="1671"/>
    <n v="20.61"/>
    <n v="22.93"/>
    <n v="19481.38"/>
    <n v="17412.64"/>
    <n v="167007.32"/>
    <n v="149295.26"/>
    <n v="3.4727769306908129E-6"/>
    <n v="12316.833687590579"/>
    <n v="12317.72"/>
    <n v="-7.195425853323556E-5"/>
    <n v="275120680.40992814"/>
    <m/>
    <m/>
    <n v="1635835.2012336492"/>
    <m/>
    <m/>
    <n v="17.19323861229763"/>
    <m/>
    <m/>
    <n v="291.28240485373919"/>
    <n v="291.27999999999997"/>
    <n v="8.2561581269402495E-6"/>
    <n v="12.431263032155622"/>
    <m/>
    <m/>
    <m/>
    <n v="10434.077158371412"/>
    <m/>
    <m/>
    <n v="1678"/>
    <n v="0.89882250327082425"/>
    <n v="124780.3"/>
    <n v="628.36539591331621"/>
    <m/>
    <m/>
    <n v="800.78730257577138"/>
    <n v="0.55256017747797115"/>
    <m/>
    <m/>
    <n v="49951004.261665568"/>
    <m/>
    <m/>
    <m/>
    <n v="9.7633717432245444"/>
    <m/>
    <m/>
    <m/>
    <n v="9.7799069446873723"/>
    <m/>
    <m/>
    <m/>
    <m/>
    <m/>
    <n v="12316.833687590579"/>
    <m/>
  </r>
  <r>
    <x v="1672"/>
    <n v="20.2"/>
    <n v="22.81"/>
    <n v="19190.16"/>
    <n v="17152.16"/>
    <n v="164882.29"/>
    <n v="147394.04999999999"/>
    <n v="3.7506470229597966E-6"/>
    <n v="12131.826366354997"/>
    <n v="12132.7"/>
    <n v="-7.2006531522617045E-5"/>
    <n v="266856293.23605296"/>
    <m/>
    <m/>
    <n v="1598967.2446407727"/>
    <m/>
    <m/>
    <n v="17.319488552687538"/>
    <m/>
    <m/>
    <n v="287.55504132416371"/>
    <n v="287.56"/>
    <n v="-1.7243969384850288E-5"/>
    <n v="12.588314517182562"/>
    <m/>
    <m/>
    <m/>
    <n v="10276.916220571011"/>
    <m/>
    <m/>
    <n v="1679"/>
    <n v="0.8855765015344147"/>
    <n v="123291.33"/>
    <n v="620.72185475708886"/>
    <m/>
    <m/>
    <n v="810.34288362435234"/>
    <n v="0.55899473147028256"/>
    <m/>
    <m/>
    <n v="48451646.748492457"/>
    <m/>
    <m/>
    <m/>
    <n v="9.9080399023708221"/>
    <m/>
    <m/>
    <m/>
    <n v="9.9252090449398942"/>
    <m/>
    <m/>
    <m/>
    <m/>
    <m/>
    <n v="12131.826366354997"/>
    <m/>
  </r>
  <r>
    <x v="1673"/>
    <n v="22.58"/>
    <n v="24.08"/>
    <n v="20009.59"/>
    <n v="17884.5"/>
    <n v="169153.28"/>
    <n v="151211.49"/>
    <n v="3.7506470229597966E-6"/>
    <n v="12649.553331621302"/>
    <n v="12650.47"/>
    <n v="-7.2461211219621013E-5"/>
    <n v="289632032.68242478"/>
    <m/>
    <m/>
    <n v="1701315.7597521795"/>
    <m/>
    <m/>
    <n v="16.94898014584102"/>
    <m/>
    <m/>
    <n v="294.99646312930548"/>
    <n v="295"/>
    <n v="-1.1989392184830194E-5"/>
    <n v="12.261875254013582"/>
    <m/>
    <m/>
    <m/>
    <n v="10715.332648530386"/>
    <m/>
    <m/>
    <n v="1680"/>
    <n v="0.93770764119601324"/>
    <n v="126580.5"/>
    <n v="637.23173168877827"/>
    <m/>
    <m/>
    <n v="788.72453055337223"/>
    <n v="0.54403027637133317"/>
    <m/>
    <m/>
    <n v="52587321.860974446"/>
    <m/>
    <m/>
    <m/>
    <n v="9.4845578918129014"/>
    <m/>
    <m/>
    <m/>
    <n v="9.5011199499564079"/>
    <m/>
    <m/>
    <m/>
    <m/>
    <m/>
    <n v="12649.553331621302"/>
    <m/>
  </r>
  <r>
    <x v="1674"/>
    <n v="21.76"/>
    <n v="23.83"/>
    <n v="19570.86"/>
    <n v="17492.3"/>
    <n v="167020.45000000001"/>
    <n v="149304.32000000001"/>
    <n v="3.7506470229597966E-6"/>
    <n v="12371.897717887594"/>
    <n v="12372.79"/>
    <n v="-7.2116484027162642E-5"/>
    <n v="276917521.16088527"/>
    <m/>
    <m/>
    <n v="1645296.5426992672"/>
    <m/>
    <m/>
    <n v="17.134047768084784"/>
    <m/>
    <m/>
    <n v="291.26979170255993"/>
    <n v="291.24"/>
    <n v="1.0229261969474379E-4"/>
    <n v="12.416116707219514"/>
    <m/>
    <m/>
    <m/>
    <n v="10479.984250735437"/>
    <m/>
    <m/>
    <n v="1681"/>
    <n v="0.91313470415442732"/>
    <n v="124827.31"/>
    <n v="628.3567528134904"/>
    <m/>
    <m/>
    <n v="799.648677319429"/>
    <n v="0.55151302554719772"/>
    <m/>
    <m/>
    <n v="50279189.192513525"/>
    <m/>
    <m/>
    <m/>
    <n v="9.6920990551850164"/>
    <m/>
    <m/>
    <m/>
    <n v="9.7091530457810897"/>
    <m/>
    <m/>
    <m/>
    <m/>
    <m/>
    <n v="12371.897717887594"/>
    <m/>
  </r>
  <r>
    <x v="1675"/>
    <n v="18.75"/>
    <n v="22.43"/>
    <n v="18231.189999999999"/>
    <n v="16294.84"/>
    <n v="162247.98000000001"/>
    <n v="145037.51"/>
    <n v="3.7506470229597966E-6"/>
    <n v="11524.732083072529"/>
    <n v="11525.56"/>
    <n v="-7.1833119385966704E-5"/>
    <n v="238994056.48210406"/>
    <m/>
    <m/>
    <n v="1476300.1582377881"/>
    <m/>
    <m/>
    <n v="17.719714373473575"/>
    <m/>
    <m/>
    <n v="282.94010117911677"/>
    <n v="282.92"/>
    <n v="7.1048985991639668E-5"/>
    <n v="12.770519303263161"/>
    <m/>
    <m/>
    <m/>
    <n v="9762.2218163638172"/>
    <m/>
    <m/>
    <n v="1682"/>
    <n v="0.83593401694159608"/>
    <n v="121212.02"/>
    <n v="610.11043341842696"/>
    <m/>
    <m/>
    <n v="822.80836782806989"/>
    <n v="0.56743233434250251"/>
    <m/>
    <m/>
    <n v="43393861.598500907"/>
    <m/>
    <m/>
    <m/>
    <n v="10.355103013333324"/>
    <m/>
    <m/>
    <m/>
    <n v="10.373461993519557"/>
    <m/>
    <m/>
    <m/>
    <m/>
    <m/>
    <n v="11524.732083072529"/>
    <m/>
  </r>
  <r>
    <x v="1676"/>
    <n v="18.04"/>
    <n v="21.4"/>
    <n v="18011"/>
    <n v="16097.97"/>
    <n v="161334.94"/>
    <n v="144220.78"/>
    <n v="3.7506470229597966E-6"/>
    <n v="11385.262739557429"/>
    <n v="11386.08"/>
    <n v="-7.1777156191665803E-5"/>
    <n v="233209460.91144365"/>
    <m/>
    <m/>
    <n v="1449496.9012691374"/>
    <m/>
    <m/>
    <n v="17.825950986355302"/>
    <m/>
    <m/>
    <n v="281.34101382017337"/>
    <n v="281.32"/>
    <n v="7.4697213754415515E-5"/>
    <n v="12.842005364750845"/>
    <m/>
    <m/>
    <m/>
    <n v="9643.940954638565"/>
    <m/>
    <m/>
    <n v="1683"/>
    <n v="0.84299065420560748"/>
    <n v="120511.99"/>
    <n v="606.53952808693498"/>
    <m/>
    <m/>
    <n v="827.56029376520621"/>
    <n v="0.57065529912530832"/>
    <m/>
    <m/>
    <n v="42343888.020236544"/>
    <m/>
    <m/>
    <m/>
    <n v="10.479722543362408"/>
    <m/>
    <m/>
    <m/>
    <n v="10.498442517148128"/>
    <m/>
    <m/>
    <m/>
    <m/>
    <m/>
    <n v="11385.262739557429"/>
    <m/>
  </r>
  <r>
    <x v="1677"/>
    <n v="18.37"/>
    <n v="21.33"/>
    <n v="17414.060000000001"/>
    <n v="15564.26"/>
    <n v="159852.66"/>
    <n v="142894.12"/>
    <n v="3.8895847329634137E-6"/>
    <n v="11007.114857274462"/>
    <n v="11007.91"/>
    <n v="-7.2233759681683551E-5"/>
    <n v="217718880.7652362"/>
    <m/>
    <m/>
    <n v="1377273.0081254477"/>
    <m/>
    <m/>
    <n v="18.118993159101709"/>
    <m/>
    <m/>
    <n v="278.73577597456682"/>
    <n v="278.72000000000003"/>
    <n v="5.6601516097876114E-5"/>
    <n v="12.958849800584428"/>
    <m/>
    <m/>
    <m/>
    <n v="9323.2317604023319"/>
    <m/>
    <m/>
    <n v="1684"/>
    <n v="0.86122831692451962"/>
    <n v="118515.84"/>
    <n v="596.35314520564054"/>
    <m/>
    <m/>
    <n v="841.26792966433482"/>
    <n v="0.57994262587248979"/>
    <m/>
    <m/>
    <n v="39532163.718570165"/>
    <m/>
    <m/>
    <m/>
    <n v="10.82565313275869"/>
    <m/>
    <m/>
    <m/>
    <n v="10.845425076254639"/>
    <m/>
    <m/>
    <m/>
    <m/>
    <m/>
    <n v="11007.114857274462"/>
    <m/>
  </r>
  <r>
    <x v="1678"/>
    <n v="20.63"/>
    <n v="22.59"/>
    <n v="18211.830000000002"/>
    <n v="16277.22"/>
    <n v="163403.31"/>
    <n v="146067.53"/>
    <n v="3.8895847329634137E-6"/>
    <n v="11511.090271286148"/>
    <n v="11511.91"/>
    <n v="-7.1207012029450567E-5"/>
    <n v="237655381.15382329"/>
    <m/>
    <m/>
    <n v="1471857.5780934822"/>
    <m/>
    <m/>
    <n v="17.703199858557358"/>
    <m/>
    <m/>
    <n v="284.92011223002856"/>
    <n v="284.92"/>
    <n v="3.9390014228146697E-7"/>
    <n v="12.670638717352643"/>
    <m/>
    <m/>
    <m/>
    <n v="9749.9658504167655"/>
    <m/>
    <m/>
    <n v="1685"/>
    <n v="0.91323594510845507"/>
    <n v="121697.99"/>
    <n v="612.31741080574454"/>
    <m/>
    <m/>
    <n v="818.67988791074833"/>
    <n v="0.56431766856113186"/>
    <m/>
    <m/>
    <n v="43152449.483239122"/>
    <m/>
    <m/>
    <m/>
    <n v="10.329275803591838"/>
    <m/>
    <m/>
    <m/>
    <n v="10.348280650100547"/>
    <m/>
    <m/>
    <m/>
    <m/>
    <m/>
    <n v="11511.090271286148"/>
    <m/>
  </r>
  <r>
    <x v="1679"/>
    <n v="19.559999999999999"/>
    <n v="21.81"/>
    <n v="17431.77"/>
    <n v="15579.96"/>
    <n v="161013.01"/>
    <n v="143930.25"/>
    <n v="3.8895847329634137E-6"/>
    <n v="11017.77170581166"/>
    <n v="11018.56"/>
    <n v="-7.1542396496426797E-5"/>
    <n v="217285728.6864472"/>
    <m/>
    <m/>
    <n v="1377237.2074167901"/>
    <m/>
    <m/>
    <n v="18.081554467282128"/>
    <m/>
    <m/>
    <n v="280.74539165212218"/>
    <n v="280.72000000000003"/>
    <n v="9.0451881312958449E-5"/>
    <n v="12.855611736760885"/>
    <m/>
    <m/>
    <m/>
    <n v="9331.9855485356329"/>
    <m/>
    <m/>
    <n v="1686"/>
    <n v="0.89683631361760663"/>
    <n v="119512.52"/>
    <n v="601.27437422719606"/>
    <m/>
    <m/>
    <n v="833.38185903313342"/>
    <n v="0.57439731150097295"/>
    <m/>
    <m/>
    <n v="39454115.495324984"/>
    <m/>
    <m/>
    <m/>
    <n v="10.771244677990069"/>
    <m/>
    <m/>
    <m/>
    <n v="10.791208159013545"/>
    <m/>
    <m/>
    <m/>
    <m/>
    <m/>
    <n v="11017.77170581166"/>
    <m/>
  </r>
  <r>
    <x v="1680"/>
    <n v="22.22"/>
    <n v="21.81"/>
    <n v="18549.060000000001"/>
    <n v="16578.43"/>
    <n v="165498.10999999999"/>
    <n v="147938.38"/>
    <n v="3.8895847329634137E-6"/>
    <n v="11723.384490252654"/>
    <n v="11724.22"/>
    <n v="-7.1263567840373909E-5"/>
    <n v="245115773.27226546"/>
    <m/>
    <m/>
    <n v="1509529.5814135589"/>
    <m/>
    <m/>
    <n v="17.500577506220139"/>
    <m/>
    <m/>
    <n v="288.55162622336275"/>
    <n v="288.52"/>
    <n v="1.0961535894482566E-4"/>
    <n v="12.496784952131332"/>
    <m/>
    <m/>
    <m/>
    <n v="9929.3503610000807"/>
    <m/>
    <m/>
    <n v="1687"/>
    <n v="1.0187987161852361"/>
    <n v="123404.3"/>
    <n v="620.75719212552735"/>
    <m/>
    <m/>
    <n v="806.24379139513223"/>
    <n v="0.55558741270969703"/>
    <m/>
    <m/>
    <n v="44508092.749594152"/>
    <m/>
    <m/>
    <m/>
    <n v="10.080010897306286"/>
    <m/>
    <m/>
    <m/>
    <n v="10.098965489568"/>
    <m/>
    <m/>
    <m/>
    <m/>
    <m/>
    <n v="11723.384490252654"/>
    <m/>
  </r>
  <r>
    <x v="1681"/>
    <n v="21.53"/>
    <n v="23.35"/>
    <n v="18729.18"/>
    <n v="16739.22"/>
    <n v="165440.95999999999"/>
    <n v="147885.57"/>
    <n v="4.8621984320984524E-6"/>
    <n v="11836.358126415715"/>
    <n v="11837.2"/>
    <n v="-7.1121007019114835E-5"/>
    <n v="249840164.51016742"/>
    <m/>
    <m/>
    <n v="1531335.5777361849"/>
    <m/>
    <m/>
    <n v="17.413348918606026"/>
    <m/>
    <m/>
    <n v="288.43088329425143"/>
    <n v="288.39999999999998"/>
    <n v="1.0708493152367105E-4"/>
    <n v="12.500041231092441"/>
    <n v="12.5"/>
    <m/>
    <n v="3.2984873952202065E-6"/>
    <n v="10024.604021552546"/>
    <m/>
    <m/>
    <n v="1688"/>
    <n v="0.92205567451820125"/>
    <n v="123849.19"/>
    <n v="622.84918674900905"/>
    <m/>
    <m/>
    <n v="803.33716820328425"/>
    <n v="0.5534270259135885"/>
    <m/>
    <m/>
    <n v="45366851.509797834"/>
    <m/>
    <m/>
    <m/>
    <n v="9.9808527059629117"/>
    <m/>
    <m/>
    <m/>
    <n v="10.000025207513715"/>
    <n v="10"/>
    <n v="2.5207513716374308E-6"/>
    <m/>
    <m/>
    <m/>
    <n v="11836.358126415715"/>
    <m/>
  </r>
  <r>
    <x v="1682"/>
    <n v="23.54"/>
    <n v="25.19"/>
    <n v="20063.099999999999"/>
    <n v="17931.330000000002"/>
    <n v="170267.97"/>
    <n v="152199.65"/>
    <n v="4.8621984320984524E-6"/>
    <n v="12679.051953330461"/>
    <n v="12679.96"/>
    <n v="-7.1612739278137383E-5"/>
    <n v="285414173.61951572"/>
    <m/>
    <m/>
    <n v="1694863.1852251478"/>
    <m/>
    <m/>
    <n v="16.792530191884083"/>
    <m/>
    <m/>
    <n v="296.83908684956651"/>
    <n v="296.83999999999997"/>
    <n v="-3.0762378165904991E-6"/>
    <n v="12.135003388786805"/>
    <m/>
    <n v="12.3"/>
    <m/>
    <n v="10738.147636748137"/>
    <m/>
    <m/>
    <n v="1689"/>
    <n v="0.93449781659388642"/>
    <n v="127985.23"/>
    <n v="643.59946206111954"/>
    <m/>
    <m/>
    <n v="776.50909882975418"/>
    <n v="0.53489419021617579"/>
    <m/>
    <m/>
    <n v="51826848.975467384"/>
    <m/>
    <m/>
    <m/>
    <n v="9.2696187551428224"/>
    <m/>
    <m/>
    <m/>
    <n v="9.287559248386648"/>
    <m/>
    <n v="9.56"/>
    <m/>
    <m/>
    <m/>
    <n v="12679.051953330461"/>
    <m/>
  </r>
  <r>
    <x v="1683"/>
    <n v="21.36"/>
    <n v="23.99"/>
    <n v="19062.12"/>
    <n v="17036.62"/>
    <n v="167206.82999999999"/>
    <n v="149462.60999999999"/>
    <n v="4.8621984320984524E-6"/>
    <n v="12046.180130045703"/>
    <n v="12047.04"/>
    <n v="-7.137603546580884E-5"/>
    <n v="256921490.85172218"/>
    <m/>
    <m/>
    <n v="1567958.8201068512"/>
    <m/>
    <m/>
    <n v="17.210696095916198"/>
    <m/>
    <m/>
    <n v="291.49529703178797"/>
    <n v="291.48"/>
    <n v="5.2480553684564057E-5"/>
    <n v="12.35283300475467"/>
    <m/>
    <n v="12.45"/>
    <m/>
    <n v="10201.996311570134"/>
    <m/>
    <m/>
    <n v="1690"/>
    <n v="0.89037098791162983"/>
    <n v="125146.26"/>
    <n v="629.27399167687429"/>
    <m/>
    <m/>
    <n v="793.73363353821003"/>
    <n v="0.54670739016999659"/>
    <m/>
    <m/>
    <n v="46653323.540396199"/>
    <m/>
    <m/>
    <m/>
    <n v="9.7316866956390253"/>
    <m/>
    <m/>
    <m/>
    <n v="9.7506623925035179"/>
    <m/>
    <n v="9.7899999999999991"/>
    <m/>
    <m/>
    <m/>
    <n v="12046.180130045703"/>
    <m/>
  </r>
  <r>
    <x v="1684"/>
    <n v="19.39"/>
    <n v="21.99"/>
    <n v="17472.84"/>
    <n v="15616.13"/>
    <n v="160807.42000000001"/>
    <n v="143741.59"/>
    <n v="4.8621984320984524E-6"/>
    <n v="11041.575949976459"/>
    <n v="11042.36"/>
    <n v="-7.1003845513284425E-5"/>
    <n v="214069331.4631733"/>
    <m/>
    <m/>
    <n v="1371811.2078063376"/>
    <m/>
    <m/>
    <n v="17.927387756136064"/>
    <m/>
    <m/>
    <n v="280.33223097378567"/>
    <n v="280.32"/>
    <n v="4.3632183881481268E-5"/>
    <n v="12.82525365991305"/>
    <m/>
    <n v="12.45"/>
    <m/>
    <n v="9351.041821324503"/>
    <m/>
    <m/>
    <n v="1691"/>
    <n v="0.88176443838108243"/>
    <n v="119049.09"/>
    <n v="598.56879927334751"/>
    <m/>
    <m/>
    <n v="832.4046165815721"/>
    <n v="0.57328881757413919"/>
    <m/>
    <m/>
    <n v="38872233.34579473"/>
    <m/>
    <m/>
    <m/>
    <n v="10.542610331114499"/>
    <m/>
    <m/>
    <m/>
    <n v="10.563319896027837"/>
    <m/>
    <n v="10.43"/>
    <m/>
    <m/>
    <m/>
    <n v="11041.575949976459"/>
    <m/>
  </r>
  <r>
    <x v="1685"/>
    <n v="18.010000000000002"/>
    <n v="21"/>
    <n v="16797.669999999998"/>
    <n v="15012.63"/>
    <n v="157352.88"/>
    <n v="140652.97"/>
    <n v="4.8621984320984524E-6"/>
    <n v="10614.65832694802"/>
    <n v="10615.42"/>
    <n v="-7.1751570072664528E-5"/>
    <n v="197515542.26844114"/>
    <m/>
    <m/>
    <n v="1292245.2620336562"/>
    <m/>
    <m/>
    <n v="18.272972042911828"/>
    <m/>
    <m/>
    <n v="274.30331458098709"/>
    <n v="274.27999999999997"/>
    <n v="8.5002847408199855E-5"/>
    <n v="13.100412999297788"/>
    <m/>
    <n v="13.1"/>
    <m/>
    <n v="8989.348609086348"/>
    <m/>
    <m/>
    <n v="1692"/>
    <n v="0.85761904761904773"/>
    <n v="115970.73"/>
    <n v="583.04553539689994"/>
    <m/>
    <m/>
    <n v="853.92885566227449"/>
    <n v="0.58805711519266324"/>
    <m/>
    <m/>
    <n v="35866516.77205085"/>
    <m/>
    <m/>
    <m/>
    <n v="10.9495294000432"/>
    <m/>
    <m/>
    <m/>
    <n v="10.971196856184907"/>
    <m/>
    <n v="11.04"/>
    <m/>
    <m/>
    <m/>
    <n v="10614.65832694802"/>
    <m/>
  </r>
  <r>
    <x v="1686"/>
    <n v="18.02"/>
    <n v="21.04"/>
    <n v="16390.2"/>
    <n v="14648.25"/>
    <n v="156142.44"/>
    <n v="139568.94"/>
    <n v="4.028524218879781E-6"/>
    <n v="10356.415308183685"/>
    <n v="10357.16"/>
    <n v="-7.1901159807818971E-5"/>
    <n v="187904306.38402274"/>
    <m/>
    <m/>
    <n v="1245072.1627713516"/>
    <m/>
    <m/>
    <n v="18.492220766248359"/>
    <m/>
    <m/>
    <n v="272.17332051932129"/>
    <n v="272.16000000000003"/>
    <n v="4.8943707088744404E-5"/>
    <n v="13.200074296486196"/>
    <m/>
    <n v="13.1"/>
    <m/>
    <n v="8770.2456762478887"/>
    <m/>
    <m/>
    <n v="1693"/>
    <n v="0.85646387832699622"/>
    <n v="114643.04"/>
    <n v="576.23554083773899"/>
    <m/>
    <m/>
    <n v="863.70505352163309"/>
    <n v="0.59462035018245629"/>
    <m/>
    <m/>
    <n v="34121994.078671791"/>
    <m/>
    <m/>
    <m/>
    <n v="11.213724601304394"/>
    <m/>
    <m/>
    <m/>
    <n v="11.236402008054647"/>
    <m/>
    <n v="11.25"/>
    <m/>
    <m/>
    <m/>
    <n v="10356.415308183685"/>
    <m/>
  </r>
  <r>
    <x v="1687"/>
    <n v="17.989999999999998"/>
    <n v="20.97"/>
    <n v="16324.42"/>
    <n v="14589.4"/>
    <n v="155957.93"/>
    <n v="139403.45000000001"/>
    <n v="4.028524218879781E-6"/>
    <n v="10314.59962904561"/>
    <n v="10315.34"/>
    <n v="-7.1773781028072747E-5"/>
    <n v="186386803.30472511"/>
    <m/>
    <m/>
    <n v="1237527.2586814607"/>
    <m/>
    <m/>
    <n v="18.528529799610553"/>
    <m/>
    <m/>
    <n v="271.84507073188621"/>
    <n v="271.83999999999997"/>
    <n v="1.8653369210586135E-5"/>
    <n v="13.215290357561596"/>
    <m/>
    <n v="13.32"/>
    <m/>
    <n v="8734.7062752747534"/>
    <m/>
    <m/>
    <n v="1694"/>
    <n v="0.85789222699093937"/>
    <n v="114129.14"/>
    <n v="573.60770978402184"/>
    <m/>
    <m/>
    <n v="867.57670614882056"/>
    <n v="0.59722918169456063"/>
    <m/>
    <m/>
    <n v="33846680.176597491"/>
    <m/>
    <m/>
    <m/>
    <n v="11.258251860433763"/>
    <m/>
    <m/>
    <m/>
    <n v="11.281172941401845"/>
    <m/>
    <n v="11.36"/>
    <m/>
    <m/>
    <m/>
    <n v="10314.59962904561"/>
    <m/>
  </r>
  <r>
    <x v="1688"/>
    <n v="17.739999999999998"/>
    <n v="20.38"/>
    <n v="15837.74"/>
    <n v="14154.39"/>
    <n v="153032.46"/>
    <n v="136787.94"/>
    <n v="4.028524218879781E-6"/>
    <n v="10006.846419755182"/>
    <n v="10007.57"/>
    <n v="-7.2303290890585181E-5"/>
    <n v="175264650.18862298"/>
    <m/>
    <m/>
    <n v="1182138.6677358004"/>
    <m/>
    <m/>
    <n v="18.803910949117427"/>
    <m/>
    <m/>
    <n v="266.73927724933702"/>
    <n v="266.72000000000003"/>
    <n v="7.2275229967777577E-5"/>
    <n v="13.462794047095183"/>
    <m/>
    <n v="13.47"/>
    <m/>
    <n v="8473.9693638546269"/>
    <m/>
    <m/>
    <n v="1695"/>
    <n v="0.87046123650637874"/>
    <n v="111520.69"/>
    <n v="560.4539974168365"/>
    <m/>
    <m/>
    <n v="887.40538845689616"/>
    <n v="0.61082109582599597"/>
    <m/>
    <m/>
    <n v="31827204.610064209"/>
    <m/>
    <m/>
    <m/>
    <n v="11.593397513319763"/>
    <m/>
    <m/>
    <m/>
    <n v="11.617159132046149"/>
    <m/>
    <n v="11.56"/>
    <m/>
    <m/>
    <m/>
    <n v="10006.846419755182"/>
    <m/>
  </r>
  <r>
    <x v="1689"/>
    <n v="17.25"/>
    <n v="19.98"/>
    <n v="15527.26"/>
    <n v="13876.85"/>
    <n v="151067.24"/>
    <n v="135030.78"/>
    <n v="4.028524218879781E-6"/>
    <n v="9810.434913597006"/>
    <n v="9811.14"/>
    <n v="-7.1865899680667589E-5"/>
    <n v="168384519.96708968"/>
    <m/>
    <m/>
    <n v="1147330.8501503437"/>
    <m/>
    <m/>
    <n v="18.987406597280145"/>
    <m/>
    <m/>
    <n v="263.3074307517798"/>
    <n v="263.27999999999997"/>
    <n v="1.0418851329330181E-4"/>
    <n v="13.635285936403248"/>
    <m/>
    <n v="13.47"/>
    <m/>
    <n v="8307.5216888833002"/>
    <m/>
    <m/>
    <n v="1696"/>
    <n v="0.86336336336336339"/>
    <n v="109539.25"/>
    <n v="550.45316646826996"/>
    <m/>
    <m/>
    <n v="903.17233298444569"/>
    <n v="0.62161490723296275"/>
    <m/>
    <m/>
    <n v="30578035.239545368"/>
    <m/>
    <m/>
    <m/>
    <n v="11.820170888060783"/>
    <m/>
    <m/>
    <m/>
    <n v="11.844558596777846"/>
    <m/>
    <n v="11.82"/>
    <m/>
    <m/>
    <m/>
    <n v="9810.434913597006"/>
    <m/>
  </r>
  <r>
    <x v="1690"/>
    <n v="17.61"/>
    <n v="19.84"/>
    <n v="15460.85"/>
    <n v="13817.45"/>
    <n v="148315.07"/>
    <n v="132570.22"/>
    <n v="4.028524218879781E-6"/>
    <n v="9768.2375507494198"/>
    <n v="9768.94"/>
    <n v="-7.1906394202514434E-5"/>
    <n v="166936102.40384066"/>
    <m/>
    <m/>
    <n v="1139925.6925593419"/>
    <m/>
    <m/>
    <n v="19.027184320601005"/>
    <m/>
    <m/>
    <n v="258.50414547458507"/>
    <n v="258.48"/>
    <n v="9.3413318574153692E-5"/>
    <n v="13.883293480364937"/>
    <m/>
    <n v="13.9"/>
    <m/>
    <n v="8271.6728541482516"/>
    <m/>
    <m/>
    <n v="1697"/>
    <n v="0.88760080645161288"/>
    <n v="107323.25"/>
    <n v="539.27528243612323"/>
    <m/>
    <m/>
    <n v="921.44368220304568"/>
    <n v="0.63413017805630079"/>
    <m/>
    <m/>
    <n v="30315234.430816725"/>
    <m/>
    <m/>
    <m/>
    <n v="11.870214366792883"/>
    <m/>
    <m/>
    <m/>
    <n v="11.89486731109263"/>
    <m/>
    <n v="11.92"/>
    <m/>
    <m/>
    <m/>
    <n v="9768.2375507494198"/>
    <m/>
  </r>
  <r>
    <x v="1691"/>
    <n v="17.55"/>
    <n v="20.46"/>
    <n v="15659.59"/>
    <n v="13994.9"/>
    <n v="148476.16"/>
    <n v="132712.6"/>
    <n v="3.8895847329634137E-6"/>
    <n v="9893.0786941843198"/>
    <n v="9893.7900000000009"/>
    <n v="-7.1894169542785491E-5"/>
    <n v="171202619.73514879"/>
    <m/>
    <m/>
    <n v="1161767.4038428091"/>
    <m/>
    <m/>
    <n v="18.902442713771855"/>
    <m/>
    <m/>
    <n v="258.76598571375331"/>
    <n v="258.76"/>
    <n v="2.3132299247663468E-5"/>
    <n v="13.867005918521174"/>
    <m/>
    <n v="14.04"/>
    <m/>
    <n v="8377.0251957682412"/>
    <m/>
    <m/>
    <n v="1698"/>
    <n v="0.85777126099706746"/>
    <n v="107652.05"/>
    <n v="540.80072825504305"/>
    <m/>
    <m/>
    <n v="918.62070877735869"/>
    <n v="0.63200766363442706"/>
    <m/>
    <m/>
    <n v="31090735.229850695"/>
    <m/>
    <m/>
    <m/>
    <n v="11.71613445420004"/>
    <m/>
    <m/>
    <m/>
    <n v="11.740947052490977"/>
    <m/>
    <n v="11.75"/>
    <m/>
    <m/>
    <m/>
    <n v="9893.0786941843198"/>
    <m/>
  </r>
  <r>
    <x v="1692"/>
    <n v="17.61"/>
    <n v="20.39"/>
    <n v="15827.71"/>
    <n v="14145.1"/>
    <n v="148627.5"/>
    <n v="132847.35999999999"/>
    <n v="3.8895847329634137E-6"/>
    <n v="9999.0461106630737"/>
    <n v="9999.77"/>
    <n v="-7.2390598676475015E-5"/>
    <n v="174870252.28306049"/>
    <m/>
    <m/>
    <n v="1180430.5936963786"/>
    <m/>
    <m/>
    <n v="18.800157750450481"/>
    <m/>
    <m/>
    <n v="259.02342676556412"/>
    <n v="259"/>
    <n v="9.0450832293864636E-5"/>
    <n v="13.852466495505885"/>
    <m/>
    <n v="13.96"/>
    <m/>
    <n v="8466.6362606723596"/>
    <m/>
    <m/>
    <n v="1699"/>
    <n v="0.86365865620402149"/>
    <n v="107994.44"/>
    <n v="542.47839709889251"/>
    <m/>
    <m/>
    <n v="915.69901295755517"/>
    <n v="0.62993782735783366"/>
    <m/>
    <m/>
    <n v="31757026.483102359"/>
    <m/>
    <m/>
    <m/>
    <n v="11.589851435950605"/>
    <m/>
    <m/>
    <m/>
    <n v="11.614553143644075"/>
    <m/>
    <n v="11.67"/>
    <m/>
    <m/>
    <m/>
    <n v="9999.0461106630737"/>
    <m/>
  </r>
  <r>
    <x v="1693"/>
    <n v="17.940000000000001"/>
    <n v="20.74"/>
    <n v="16103.58"/>
    <n v="14391.59"/>
    <n v="149452.32"/>
    <n v="133584.09"/>
    <n v="3.8895847329634137E-6"/>
    <n v="10173.077009558061"/>
    <n v="10173.82"/>
    <n v="-7.3029642940314332E-5"/>
    <n v="180957291.46976787"/>
    <m/>
    <m/>
    <n v="1211244.7358005515"/>
    <m/>
    <m/>
    <n v="18.635511180408937"/>
    <m/>
    <m/>
    <n v="260.45454667883939"/>
    <n v="260.44"/>
    <n v="5.5854242203112747E-5"/>
    <n v="13.775189110732885"/>
    <m/>
    <n v="13.96"/>
    <m/>
    <n v="8613.8740267548219"/>
    <m/>
    <m/>
    <n v="1700"/>
    <n v="0.86499517839922868"/>
    <n v="108839.3"/>
    <n v="546.67961425547742"/>
    <m/>
    <m/>
    <n v="908.53533427106606"/>
    <n v="0.62495046251801678"/>
    <m/>
    <m/>
    <n v="32862703.622649029"/>
    <m/>
    <m/>
    <m/>
    <n v="11.387358348719671"/>
    <m/>
    <m/>
    <m/>
    <n v="11.411782298634987"/>
    <m/>
    <n v="11.41"/>
    <m/>
    <m/>
    <m/>
    <n v="10173.077009558061"/>
    <m/>
  </r>
  <r>
    <x v="1694"/>
    <n v="17.39"/>
    <n v="20.82"/>
    <n v="15822.27"/>
    <n v="14140.13"/>
    <n v="148332.59"/>
    <n v="132582.73000000001"/>
    <n v="3.8895847329634137E-6"/>
    <n v="9995.121977186478"/>
    <n v="9995.85"/>
    <n v="-7.2832506842535061E-5"/>
    <n v="174626449.7454952"/>
    <m/>
    <m/>
    <n v="1179459.4061946801"/>
    <m/>
    <m/>
    <n v="18.797467783898622"/>
    <m/>
    <m/>
    <n v="258.49686009643239"/>
    <n v="258.48"/>
    <n v="6.5227856825833541E-5"/>
    <n v="13.877990005961083"/>
    <m/>
    <n v="13.96"/>
    <m/>
    <n v="8463.0712753613116"/>
    <m/>
    <m/>
    <n v="1701"/>
    <n v="0.83525456292026901"/>
    <n v="107796.96"/>
    <n v="541.40185664441731"/>
    <m/>
    <m/>
    <n v="917.23626050197811"/>
    <n v="0.63087572361606881"/>
    <m/>
    <m/>
    <n v="31713234.272197936"/>
    <m/>
    <m/>
    <m/>
    <n v="11.585786659577504"/>
    <m/>
    <m/>
    <m/>
    <n v="11.610792707233736"/>
    <m/>
    <n v="11.57"/>
    <m/>
    <m/>
    <m/>
    <n v="9995.121977186478"/>
    <m/>
  </r>
  <r>
    <x v="1695"/>
    <n v="16.11"/>
    <n v="20.29"/>
    <n v="15573.12"/>
    <n v="13917.42"/>
    <n v="147756.82999999999"/>
    <n v="132067.57999999999"/>
    <n v="3.8895847329634137E-6"/>
    <n v="9837.4909881053536"/>
    <n v="9838.2099999999991"/>
    <n v="-7.308360917746004E-5"/>
    <n v="169118656.07621008"/>
    <m/>
    <m/>
    <n v="1151555.5011608694"/>
    <m/>
    <m/>
    <n v="18.944643364777463"/>
    <m/>
    <m/>
    <n v="257.48721363626623"/>
    <n v="257.48"/>
    <n v="2.8016297445310201E-5"/>
    <n v="13.931451814891018"/>
    <m/>
    <n v="13.96"/>
    <m/>
    <n v="8329.4857177499161"/>
    <m/>
    <m/>
    <n v="1702"/>
    <n v="0.79398718580581573"/>
    <n v="107598.33"/>
    <n v="540.36205695285435"/>
    <m/>
    <m/>
    <n v="918.92638829800796"/>
    <n v="0.63197828090569041"/>
    <m/>
    <m/>
    <n v="30713219.120703306"/>
    <m/>
    <m/>
    <m/>
    <n v="11.767717107628794"/>
    <m/>
    <m/>
    <m/>
    <n v="11.793274785147254"/>
    <m/>
    <n v="11.82"/>
    <m/>
    <m/>
    <m/>
    <n v="9837.4909881053536"/>
    <m/>
  </r>
  <r>
    <x v="1696"/>
    <n v="16.41"/>
    <n v="20.100000000000001"/>
    <n v="15090.59"/>
    <n v="13486.03"/>
    <n v="147024.15"/>
    <n v="131411.16"/>
    <n v="3.6117110888689297E-6"/>
    <n v="9531.980997810515"/>
    <n v="9532.68"/>
    <n v="-7.3326933190398513E-5"/>
    <n v="158614721.24514776"/>
    <m/>
    <m/>
    <n v="1097903.3774903459"/>
    <m/>
    <m/>
    <n v="19.235642387687811"/>
    <m/>
    <m/>
    <n v="256.19167340408166"/>
    <n v="256.2"/>
    <n v="-3.2500374388511055E-5"/>
    <n v="13.999294029618714"/>
    <m/>
    <n v="14.04"/>
    <m/>
    <n v="8070.4574080159628"/>
    <m/>
    <m/>
    <n v="1703"/>
    <n v="0.81641791044776113"/>
    <n v="106521.97"/>
    <n v="534.83124263040418"/>
    <m/>
    <m/>
    <n v="928.11886932729954"/>
    <n v="0.63811877136120676"/>
    <m/>
    <m/>
    <n v="28806307.909703769"/>
    <m/>
    <m/>
    <m/>
    <n v="12.130778900673549"/>
    <m/>
    <m/>
    <m/>
    <n v="12.157616706291765"/>
    <m/>
    <n v="12.14"/>
    <m/>
    <m/>
    <m/>
    <n v="9531.980997810515"/>
    <m/>
  </r>
  <r>
    <x v="1697"/>
    <n v="16.489999999999998"/>
    <n v="19.91"/>
    <n v="14794.43"/>
    <n v="13221.32"/>
    <n v="146311.84"/>
    <n v="130774.02"/>
    <n v="3.6117110888689297E-6"/>
    <n v="9344.6834787820117"/>
    <n v="9345.3700000000008"/>
    <n v="-7.3461106193661863E-5"/>
    <n v="152381657.44113845"/>
    <m/>
    <m/>
    <n v="1065542.2402235591"/>
    <m/>
    <m/>
    <n v="19.423547315519659"/>
    <m/>
    <m/>
    <n v="254.94424649318094"/>
    <n v="254.92"/>
    <n v="9.5114126710260649E-5"/>
    <n v="14.066699374024367"/>
    <m/>
    <n v="14.11"/>
    <m/>
    <n v="7911.7709040860136"/>
    <m/>
    <m/>
    <n v="1704"/>
    <n v="0.82822702159718731"/>
    <n v="105711.63"/>
    <n v="530.72120081525406"/>
    <m/>
    <m/>
    <n v="935.17930807595098"/>
    <n v="0.64291215451267791"/>
    <m/>
    <m/>
    <n v="27674528.361241266"/>
    <m/>
    <m/>
    <m/>
    <n v="12.368311323555067"/>
    <m/>
    <m/>
    <m/>
    <n v="12.395838279302016"/>
    <m/>
    <n v="12.33"/>
    <m/>
    <m/>
    <m/>
    <n v="9344.6834787820117"/>
    <m/>
  </r>
  <r>
    <x v="1698"/>
    <n v="15.45"/>
    <n v="19.57"/>
    <n v="14794.48"/>
    <n v="13221.32"/>
    <n v="146112.49"/>
    <n v="130595.37"/>
    <n v="3.6117110888689297E-6"/>
    <n v="9344.4872031087452"/>
    <n v="9345.17"/>
    <n v="-7.3064148780055405E-5"/>
    <n v="152375319.31377605"/>
    <m/>
    <m/>
    <n v="1065506.3329097105"/>
    <m/>
    <m/>
    <n v="19.422669264750603"/>
    <m/>
    <m/>
    <n v="254.59067677288868"/>
    <n v="254.6"/>
    <n v="-3.6619116697944598E-5"/>
    <n v="14.08544573855613"/>
    <m/>
    <n v="14.09"/>
    <m/>
    <n v="7911.4950599410295"/>
    <m/>
    <m/>
    <n v="1705"/>
    <n v="0.78947368421052622"/>
    <n v="105485.99"/>
    <n v="529.54703239170465"/>
    <m/>
    <m/>
    <n v="937.17543526719999"/>
    <n v="0.64422336690581794"/>
    <m/>
    <m/>
    <n v="27673595.767545804"/>
    <m/>
    <m/>
    <m/>
    <n v="12.36773526521945"/>
    <m/>
    <m/>
    <m/>
    <n v="12.395424573278255"/>
    <m/>
    <n v="12.37"/>
    <m/>
    <m/>
    <m/>
    <n v="9344.4872031087452"/>
    <m/>
  </r>
  <r>
    <x v="1699"/>
    <n v="16.47"/>
    <n v="20.440000000000001"/>
    <n v="15238.09"/>
    <n v="13617.71"/>
    <n v="147699.15"/>
    <n v="132013.04999999999"/>
    <n v="3.6117110888689297E-6"/>
    <n v="9624.4453997280798"/>
    <n v="9625.15"/>
    <n v="-7.3204082213784716E-5"/>
    <n v="161505367.31120715"/>
    <m/>
    <m/>
    <n v="1113386.4241285755"/>
    <m/>
    <m/>
    <n v="19.130647712974685"/>
    <m/>
    <m/>
    <n v="257.34904433180947"/>
    <n v="257.32"/>
    <n v="1.1287242270130449E-4"/>
    <n v="13.932075977993648"/>
    <m/>
    <n v="14.09"/>
    <m/>
    <n v="8148.4064494395243"/>
    <m/>
    <m/>
    <n v="1706"/>
    <n v="0.80577299412915837"/>
    <n v="106831.08"/>
    <n v="536.25760263607458"/>
    <m/>
    <m/>
    <n v="925.22517242922925"/>
    <n v="0.63594835168254937"/>
    <m/>
    <m/>
    <n v="29331978.155364145"/>
    <m/>
    <m/>
    <m/>
    <n v="11.996377931343844"/>
    <m/>
    <m/>
    <m/>
    <n v="12.023394555071311"/>
    <m/>
    <n v="11.97"/>
    <m/>
    <m/>
    <m/>
    <n v="9624.4453997280798"/>
    <m/>
  </r>
  <r>
    <x v="1700"/>
    <n v="17.670000000000002"/>
    <n v="21.04"/>
    <n v="15660.77"/>
    <n v="13995.25"/>
    <n v="150083.53"/>
    <n v="134142.29"/>
    <n v="5.0011503509583832E-6"/>
    <n v="9890.4472510342766"/>
    <n v="9891.17"/>
    <n v="-7.3070118673856932E-5"/>
    <n v="170433167.41873878"/>
    <m/>
    <m/>
    <n v="1159531.7201125305"/>
    <m/>
    <m/>
    <n v="18.862045785719339"/>
    <m/>
    <m/>
    <n v="261.47805186978576"/>
    <n v="261.48"/>
    <n v="-7.4503985553198149E-6"/>
    <n v="13.705611720027678"/>
    <m/>
    <n v="14.09"/>
    <m/>
    <n v="8373.1466084813273"/>
    <m/>
    <m/>
    <n v="1707"/>
    <n v="0.83982889733840316"/>
    <n v="109029.4"/>
    <n v="547.12154561864952"/>
    <m/>
    <m/>
    <n v="906.1863215531115"/>
    <n v="0.62262596185284103"/>
    <m/>
    <m/>
    <n v="30954216.104738619"/>
    <m/>
    <m/>
    <m/>
    <n v="11.661615224234717"/>
    <m/>
    <m/>
    <m/>
    <n v="11.688495136650358"/>
    <m/>
    <n v="11.65"/>
    <m/>
    <m/>
    <m/>
    <n v="9890.4472510342766"/>
    <m/>
  </r>
  <r>
    <x v="1701"/>
    <n v="17.52"/>
    <n v="21.18"/>
    <n v="15742.94"/>
    <n v="14068.61"/>
    <n v="150482.78"/>
    <n v="134498.46"/>
    <n v="5.0011503509583832E-6"/>
    <n v="9942.0986969744536"/>
    <n v="9942.83"/>
    <n v="-7.3550792434984302E-5"/>
    <n v="172212989.24454695"/>
    <m/>
    <m/>
    <n v="1168609.3508433411"/>
    <m/>
    <m/>
    <n v="18.811760019983325"/>
    <m/>
    <m/>
    <n v="262.16723921224212"/>
    <n v="262.16000000000003"/>
    <n v="2.7613717737740018E-5"/>
    <n v="13.66878383854019"/>
    <m/>
    <n v="13.72"/>
    <m/>
    <n v="8416.7433277645378"/>
    <m/>
    <m/>
    <n v="1708"/>
    <n v="0.82719546742209626"/>
    <n v="109684.18"/>
    <n v="550.36432681503106"/>
    <m/>
    <m/>
    <n v="900.74418686626063"/>
    <n v="0.61882809207517442"/>
    <m/>
    <m/>
    <n v="31277672.340988811"/>
    <m/>
    <m/>
    <m/>
    <n v="11.599947324053405"/>
    <m/>
    <m/>
    <m/>
    <n v="11.626854736006992"/>
    <m/>
    <n v="11.54"/>
    <m/>
    <m/>
    <m/>
    <n v="9942.0986969744536"/>
    <m/>
  </r>
  <r>
    <x v="1702"/>
    <n v="17.28"/>
    <n v="20.84"/>
    <n v="15558.45"/>
    <n v="13903.67"/>
    <n v="150372.92000000001"/>
    <n v="134399.6"/>
    <n v="5.0011503509583832E-6"/>
    <n v="9825.3486155532282"/>
    <n v="9826.07"/>
    <n v="-7.3415357998873887E-5"/>
    <n v="168168187.10399342"/>
    <m/>
    <m/>
    <n v="1148019.5466101822"/>
    <m/>
    <m/>
    <n v="18.921178921096697"/>
    <m/>
    <m/>
    <n v="261.9694560341722"/>
    <n v="261.95999999999998"/>
    <n v="3.6097244511479332E-5"/>
    <n v="13.678393244295815"/>
    <m/>
    <n v="13.72"/>
    <m/>
    <n v="8317.7756488832802"/>
    <m/>
    <m/>
    <n v="1709"/>
    <n v="0.82917466410748564"/>
    <n v="109148.65"/>
    <n v="547.63442425168455"/>
    <m/>
    <m/>
    <n v="905.14204564947352"/>
    <n v="0.62179055533356109"/>
    <m/>
    <m/>
    <n v="30543245.885540377"/>
    <m/>
    <m/>
    <m/>
    <n v="11.735398184511348"/>
    <m/>
    <m/>
    <m/>
    <n v="11.762791417182507"/>
    <m/>
    <n v="11.78"/>
    <m/>
    <m/>
    <m/>
    <n v="9825.3486155532282"/>
    <m/>
  </r>
  <r>
    <x v="1703"/>
    <n v="17.52"/>
    <n v="21.01"/>
    <n v="15445.76"/>
    <n v="13802.89"/>
    <n v="150898.57999999999"/>
    <n v="134868.75"/>
    <n v="5.0011503509583832E-6"/>
    <n v="9753.9456811843174"/>
    <n v="9754.66"/>
    <n v="-7.3228468822295056E-5"/>
    <n v="165723608.01230189"/>
    <m/>
    <m/>
    <n v="1135499.244164027"/>
    <m/>
    <m/>
    <n v="18.988895051204004"/>
    <m/>
    <m/>
    <n v="262.87881499387703"/>
    <n v="262.88"/>
    <n v="-4.5077834865958621E-6"/>
    <n v="13.630209964765816"/>
    <m/>
    <n v="13.72"/>
    <m/>
    <n v="8257.196804500647"/>
    <m/>
    <m/>
    <n v="1710"/>
    <n v="0.8338886244645406"/>
    <n v="109596.34"/>
    <n v="549.83769530927157"/>
    <m/>
    <m/>
    <n v="901.42946613138679"/>
    <n v="0.61918148502076997"/>
    <m/>
    <m/>
    <n v="30099449.409471549"/>
    <m/>
    <m/>
    <m/>
    <n v="11.819911041483744"/>
    <m/>
    <m/>
    <m/>
    <n v="11.847674412790219"/>
    <m/>
    <n v="11.85"/>
    <m/>
    <m/>
    <m/>
    <n v="9753.9456811843174"/>
    <m/>
  </r>
  <r>
    <x v="1704"/>
    <n v="17.75"/>
    <n v="20.9"/>
    <n v="15221.26"/>
    <n v="13602.2"/>
    <n v="151826.72"/>
    <n v="135697.62"/>
    <n v="5.0011503509583832E-6"/>
    <n v="9611.9403044309656"/>
    <n v="9612.64"/>
    <n v="-7.2789116104865492E-5"/>
    <n v="160897992.98156568"/>
    <m/>
    <m/>
    <n v="1110697.0715516077"/>
    <m/>
    <m/>
    <n v="19.126076910055446"/>
    <m/>
    <m/>
    <n v="264.48926849150143"/>
    <n v="264.48"/>
    <n v="3.5044205616285851E-5"/>
    <n v="13.546008778507415"/>
    <m/>
    <n v="13.72"/>
    <m/>
    <n v="8136.8558665452001"/>
    <m/>
    <m/>
    <n v="1711"/>
    <n v="0.84928229665071775"/>
    <n v="109708.1"/>
    <n v="550.35541163331015"/>
    <m/>
    <m/>
    <n v="900.51024057025165"/>
    <n v="0.61849144444547921"/>
    <m/>
    <m/>
    <n v="29223190.141127314"/>
    <m/>
    <m/>
    <m/>
    <n v="11.991210584289725"/>
    <m/>
    <m/>
    <m/>
    <n v="12.019551688207809"/>
    <m/>
    <n v="11.95"/>
    <m/>
    <m/>
    <m/>
    <n v="9611.9403044309656"/>
    <m/>
  </r>
  <r>
    <x v="1705"/>
    <n v="17.61"/>
    <n v="20.62"/>
    <n v="14967.04"/>
    <n v="13374.82"/>
    <n v="149661.94"/>
    <n v="133760.76999999999"/>
    <n v="4.1674654807088984E-6"/>
    <n v="9450.7137809363849"/>
    <n v="9451.4"/>
    <n v="-7.2605017628624147E-5"/>
    <n v="155499572.45843089"/>
    <m/>
    <m/>
    <n v="1082737.2965652912"/>
    <m/>
    <m/>
    <n v="19.283321243588741"/>
    <m/>
    <m/>
    <n v="260.69904893678233"/>
    <n v="260.68"/>
    <n v="7.307402479028724E-5"/>
    <n v="13.73800205765712"/>
    <m/>
    <n v="13.82"/>
    <m/>
    <n v="8000.0000000000164"/>
    <e v="#N/A"/>
    <e v="#N/A"/>
    <n v="1712"/>
    <n v="0.85402521823472355"/>
    <n v="107836.46"/>
    <n v="540.83953931615531"/>
    <m/>
    <m/>
    <n v="915.873107912416"/>
    <n v="0.62886414765401577"/>
    <m/>
    <m/>
    <n v="28243320.803389635"/>
    <m/>
    <m/>
    <m/>
    <n v="12.189957206072039"/>
    <m/>
    <m/>
    <m/>
    <n v="12.219302900813416"/>
    <m/>
    <n v="12.38"/>
    <m/>
    <m/>
    <m/>
    <n v="9450.7137809363849"/>
    <m/>
  </r>
  <r>
    <x v="1706"/>
    <n v="17.38"/>
    <n v="20.61"/>
    <n v="14868.36"/>
    <n v="13286.59"/>
    <n v="148726.28"/>
    <n v="132923.97"/>
    <n v="4.1674654807088984E-6"/>
    <n v="9388.1748466220142"/>
    <n v="9388.8700000000008"/>
    <n v="-7.4040153712484624E-5"/>
    <n v="153441699.64321497"/>
    <m/>
    <m/>
    <n v="1071987.3917015279"/>
    <m/>
    <m/>
    <n v="19.346050033427876"/>
    <m/>
    <m/>
    <n v="259.0628875247296"/>
    <n v="259.04000000000002"/>
    <n v="8.8355175762666605E-5"/>
    <n v="13.823492555034058"/>
    <m/>
    <n v="13.74"/>
    <m/>
    <n v="7946.9491253658989"/>
    <e v="#N/A"/>
    <e v="#N/A"/>
    <n v="1713"/>
    <n v="0.84327996118389126"/>
    <n v="107168.28"/>
    <n v="537.44640240259571"/>
    <m/>
    <m/>
    <n v="921.54807251385898"/>
    <n v="0.63270075516689617"/>
    <m/>
    <m/>
    <n v="27869754.798299268"/>
    <m/>
    <m/>
    <m/>
    <n v="12.269799496165041"/>
    <m/>
    <m/>
    <m/>
    <n v="12.299506604358267"/>
    <m/>
    <n v="12.14"/>
    <m/>
    <m/>
    <m/>
    <n v="9388.1748466220142"/>
    <m/>
  </r>
  <r>
    <x v="1707"/>
    <n v="17.02"/>
    <n v="20.05"/>
    <n v="14592.4"/>
    <n v="13039.93"/>
    <n v="146746.51999999999"/>
    <n v="131154.01"/>
    <n v="4.1674654807088984E-6"/>
    <n v="9213.70360829116"/>
    <n v="9214.3799999999992"/>
    <n v="-7.3406100989936718E-5"/>
    <n v="147738474.22909269"/>
    <m/>
    <m/>
    <n v="1042100.7751311428"/>
    <m/>
    <m/>
    <n v="19.524743041871009"/>
    <m/>
    <m/>
    <n v="255.60815631139101"/>
    <n v="255.6"/>
    <n v="3.1910451451455657E-5"/>
    <n v="14.007100689531828"/>
    <m/>
    <n v="13.74"/>
    <m/>
    <n v="7799.1454034970466"/>
    <e v="#N/A"/>
    <e v="#N/A"/>
    <n v="1714"/>
    <n v="0.84887780548628422"/>
    <n v="105445.14"/>
    <n v="528.76360560484193"/>
    <m/>
    <m/>
    <n v="936.36548253174408"/>
    <n v="0.64281289885304493"/>
    <m/>
    <m/>
    <n v="26834069.756070953"/>
    <m/>
    <m/>
    <m/>
    <n v="12.497001125462722"/>
    <m/>
    <m/>
    <m/>
    <n v="12.527430663758587"/>
    <m/>
    <n v="12.6"/>
    <m/>
    <m/>
    <m/>
    <n v="9213.70360829116"/>
    <m/>
  </r>
  <r>
    <x v="1708"/>
    <n v="17.399999999999999"/>
    <n v="20.350000000000001"/>
    <n v="14555.89"/>
    <n v="13007.25"/>
    <n v="146648.24"/>
    <n v="131065.62"/>
    <n v="4.1674654807088984E-6"/>
    <n v="9190.4269377405799"/>
    <n v="9191.11"/>
    <n v="-7.4317711290627919E-5"/>
    <n v="146991932.63625944"/>
    <m/>
    <m/>
    <n v="1038148.300955923"/>
    <m/>
    <m/>
    <n v="19.548325262493325"/>
    <m/>
    <m/>
    <n v="255.43074035029352"/>
    <n v="255.44"/>
    <n v="-3.6249803110233181E-5"/>
    <n v="14.016080635525658"/>
    <m/>
    <n v="13.74"/>
    <m/>
    <n v="7779.3283515588164"/>
    <e v="#N/A"/>
    <e v="#N/A"/>
    <n v="1715"/>
    <n v="0.85503685503685489"/>
    <n v="105395.83"/>
    <n v="528.47506871005226"/>
    <m/>
    <m/>
    <n v="936.80336124235737"/>
    <n v="0.64305253801426721"/>
    <m/>
    <m/>
    <n v="26698669.693974879"/>
    <m/>
    <m/>
    <m/>
    <n v="12.527736954304045"/>
    <m/>
    <m/>
    <m/>
    <n v="12.558414098297364"/>
    <m/>
    <n v="12.53"/>
    <m/>
    <m/>
    <m/>
    <n v="9190.4269377405799"/>
    <m/>
  </r>
  <r>
    <x v="1709"/>
    <n v="17.14"/>
    <n v="20.29"/>
    <n v="14614.51"/>
    <n v="13059.57"/>
    <n v="147362.17000000001"/>
    <n v="131703.15"/>
    <n v="4.1674654807088984E-6"/>
    <n v="9227.2139554686"/>
    <n v="9227.89"/>
    <n v="-7.3261008897929081E-5"/>
    <n v="148168364.36018389"/>
    <m/>
    <m/>
    <n v="1044376.8339035152"/>
    <m/>
    <m/>
    <n v="19.508128028898998"/>
    <m/>
    <m/>
    <n v="256.66799932458451"/>
    <n v="256.64"/>
    <n v="1.0909961262672851E-4"/>
    <n v="13.947445796779764"/>
    <m/>
    <n v="13.74"/>
    <m/>
    <n v="7810.3473876720573"/>
    <e v="#N/A"/>
    <e v="#N/A"/>
    <n v="1716"/>
    <n v="0.84475110892065064"/>
    <n v="105684.97"/>
    <n v="529.88349487646701"/>
    <m/>
    <m/>
    <n v="934.23336085553353"/>
    <n v="0.64122761487050361"/>
    <m/>
    <m/>
    <n v="26912546.717684396"/>
    <m/>
    <m/>
    <m/>
    <n v="12.47676459756852"/>
    <m/>
    <m/>
    <m/>
    <n v="12.507488988622722"/>
    <m/>
    <n v="12.51"/>
    <m/>
    <m/>
    <m/>
    <n v="9227.2139554686"/>
    <m/>
  </r>
  <r>
    <x v="1710"/>
    <n v="17.54"/>
    <n v="20.48"/>
    <n v="14602.65"/>
    <n v="13048.81"/>
    <n v="147396.89000000001"/>
    <n v="131732.53"/>
    <n v="4.1674654807088984E-6"/>
    <n v="9219.0514532449943"/>
    <n v="9219.73"/>
    <n v="-7.3597247967738255E-5"/>
    <n v="147905996.73132104"/>
    <m/>
    <m/>
    <n v="1042980.6662039626"/>
    <m/>
    <m/>
    <n v="19.513517973678415"/>
    <m/>
    <m/>
    <n v="256.70969346466796"/>
    <n v="256.68"/>
    <n v="1.1568281388485424E-4"/>
    <n v="13.942961571026645"/>
    <m/>
    <n v="13.74"/>
    <m/>
    <n v="7803.0960882247182"/>
    <e v="#N/A"/>
    <e v="#N/A"/>
    <n v="1717"/>
    <n v="0.85644531249999989"/>
    <n v="105353.44"/>
    <n v="528.09754479710728"/>
    <m/>
    <m/>
    <n v="937.16401775144254"/>
    <n v="0.64305621384746026"/>
    <m/>
    <m/>
    <n v="26865483.142329905"/>
    <m/>
    <m/>
    <m/>
    <n v="12.48529973051904"/>
    <m/>
    <m/>
    <m/>
    <n v="12.516561701920118"/>
    <m/>
    <n v="12.55"/>
    <m/>
    <m/>
    <m/>
    <n v="9219.0514532449943"/>
    <m/>
  </r>
  <r>
    <x v="1711"/>
    <n v="16.89"/>
    <n v="20.14"/>
    <n v="14152.17"/>
    <n v="12646.21"/>
    <n v="145892.84"/>
    <n v="130387.77"/>
    <n v="4.1674654807088984E-6"/>
    <n v="8934.4332769696339"/>
    <n v="8935.09"/>
    <n v="-7.3499319018233145E-5"/>
    <n v="138773499.25111756"/>
    <m/>
    <m/>
    <n v="994677.91477930092"/>
    <m/>
    <m/>
    <n v="19.813651319816429"/>
    <m/>
    <m/>
    <n v="254.08401099472837"/>
    <n v="254.08"/>
    <n v="1.5786345750834485E-5"/>
    <n v="14.084832693747011"/>
    <m/>
    <n v="13.74"/>
    <m/>
    <n v="7562.0804743691288"/>
    <e v="#N/A"/>
    <e v="#N/A"/>
    <n v="1718"/>
    <n v="0.83862959285004968"/>
    <n v="104048.39"/>
    <n v="521.51509112846531"/>
    <m/>
    <m/>
    <n v="948.77299702508117"/>
    <n v="0.650960263318767"/>
    <m/>
    <m/>
    <n v="25206851.318171315"/>
    <m/>
    <m/>
    <m/>
    <n v="12.869914080865358"/>
    <m/>
    <m/>
    <m/>
    <n v="12.90231658567232"/>
    <m/>
    <n v="12.92"/>
    <m/>
    <m/>
    <m/>
    <n v="8934.4332769696339"/>
    <m/>
  </r>
  <r>
    <x v="1712"/>
    <n v="16.239999999999998"/>
    <n v="19.23"/>
    <n v="13475.11"/>
    <n v="12041.15"/>
    <n v="142888.84"/>
    <n v="127702.48"/>
    <n v="4.1674654807088984E-6"/>
    <n v="8506.7898136881813"/>
    <n v="8507.42"/>
    <n v="-7.407490306332587E-5"/>
    <n v="125489067.36850284"/>
    <m/>
    <m/>
    <n v="923261.00814860442"/>
    <m/>
    <m/>
    <n v="20.286727912228653"/>
    <m/>
    <m/>
    <n v="248.8462376194272"/>
    <n v="248.84"/>
    <n v="2.5066787603167384E-5"/>
    <n v="14.374433073086863"/>
    <m/>
    <n v="14.38"/>
    <m/>
    <n v="7200.0204510710173"/>
    <e v="#N/A"/>
    <e v="#N/A"/>
    <n v="1719"/>
    <n v="0.84451378055122195"/>
    <n v="101052.87"/>
    <n v="506.46128910542421"/>
    <m/>
    <m/>
    <n v="976.08786934601358"/>
    <n v="0.66963771791017102"/>
    <m/>
    <m/>
    <n v="22794031.260003541"/>
    <m/>
    <m/>
    <m/>
    <n v="13.485049139417649"/>
    <m/>
    <m/>
    <m/>
    <n v="13.519186348919074"/>
    <m/>
    <n v="13.49"/>
    <m/>
    <m/>
    <m/>
    <n v="8506.7898136881813"/>
    <m/>
  </r>
  <r>
    <x v="1713"/>
    <n v="16.39"/>
    <n v="19.2"/>
    <n v="13380.81"/>
    <n v="11956.84"/>
    <n v="141875.23000000001"/>
    <n v="126796.06"/>
    <n v="4.1674654807088984E-6"/>
    <n v="8447.0525792535718"/>
    <n v="8447.68"/>
    <n v="-7.4271367574096914E-5"/>
    <n v="123726685.20757529"/>
    <m/>
    <m/>
    <n v="913533.45715919056"/>
    <m/>
    <m/>
    <n v="20.356829668570622"/>
    <m/>
    <m/>
    <n v="247.07497333164284"/>
    <n v="247.08"/>
    <n v="-2.0344294791918571E-5"/>
    <n v="14.475986324830558"/>
    <m/>
    <n v="14.38"/>
    <m/>
    <n v="7149.357911601498"/>
    <e v="#N/A"/>
    <e v="#N/A"/>
    <n v="1720"/>
    <n v="0.85364583333333344"/>
    <n v="100741.83"/>
    <n v="504.86298104913726"/>
    <m/>
    <m/>
    <n v="979.09226071937462"/>
    <n v="0.6716351845717049"/>
    <m/>
    <m/>
    <n v="22474074.348132327"/>
    <m/>
    <m/>
    <m/>
    <n v="13.578836597077588"/>
    <m/>
    <m/>
    <m/>
    <n v="13.613398507142358"/>
    <m/>
    <n v="13.61"/>
    <m/>
    <m/>
    <m/>
    <n v="8447.0525792535718"/>
    <m/>
  </r>
  <r>
    <x v="1714"/>
    <n v="15.46"/>
    <n v="18.37"/>
    <n v="12763.95"/>
    <n v="11405.58"/>
    <n v="138707.79999999999"/>
    <n v="123964.75"/>
    <n v="4.1674654807088984E-6"/>
    <n v="8057.4440402371138"/>
    <n v="8058.04"/>
    <n v="-7.3958402153184721E-5"/>
    <n v="112313447.44935259"/>
    <m/>
    <m/>
    <n v="850328.26967106573"/>
    <m/>
    <m/>
    <n v="20.82515542607468"/>
    <m/>
    <m/>
    <n v="241.55302043450013"/>
    <n v="241.56"/>
    <n v="-2.8893713776567687E-5"/>
    <n v="14.798744152003961"/>
    <m/>
    <n v="14.38"/>
    <m/>
    <n v="6819.5050385363884"/>
    <e v="#N/A"/>
    <e v="#N/A"/>
    <n v="1721"/>
    <n v="0.84158954817637455"/>
    <n v="97930.6"/>
    <n v="490.73631229986603"/>
    <m/>
    <m/>
    <n v="1006.414114373434"/>
    <n v="0.6903119153054097"/>
    <m/>
    <m/>
    <n v="20401090.43926359"/>
    <m/>
    <m/>
    <m/>
    <n v="14.204215781936583"/>
    <m/>
    <m/>
    <m/>
    <n v="14.240565362558911"/>
    <m/>
    <n v="14.21"/>
    <m/>
    <m/>
    <m/>
    <n v="8057.4440402371138"/>
    <m/>
  </r>
  <r>
    <x v="1715"/>
    <n v="15.87"/>
    <n v="18.38"/>
    <n v="12387.9"/>
    <n v="11069.36"/>
    <n v="136064.18"/>
    <n v="121600.05"/>
    <n v="4.3064085186728107E-6"/>
    <n v="7819.2938721736828"/>
    <n v="7819.87"/>
    <n v="-7.3674859852768115E-5"/>
    <n v="105674481.79473831"/>
    <m/>
    <m/>
    <n v="812619.05278721731"/>
    <m/>
    <m/>
    <n v="21.128282266730299"/>
    <m/>
    <m/>
    <n v="236.92617242170354"/>
    <n v="236.92"/>
    <n v="2.6052767615913908E-5"/>
    <n v="15.079067548672972"/>
    <m/>
    <n v="14.38"/>
    <m/>
    <n v="6617.5529293283726"/>
    <e v="#N/A"/>
    <e v="#N/A"/>
    <n v="1722"/>
    <n v="0.86343852013057676"/>
    <n v="95946.26"/>
    <n v="480.64251365743598"/>
    <m/>
    <m/>
    <n v="1026.8067984141301"/>
    <n v="0.70403249308435922"/>
    <m/>
    <m/>
    <n v="19195713.473141834"/>
    <m/>
    <m/>
    <m/>
    <n v="14.620211433907201"/>
    <m/>
    <m/>
    <m/>
    <n v="14.658432181570564"/>
    <m/>
    <n v="14.66"/>
    <m/>
    <m/>
    <m/>
    <n v="7819.2938721736828"/>
    <m/>
  </r>
  <r>
    <x v="1716"/>
    <n v="17.309999999999999"/>
    <n v="19.64"/>
    <n v="13012.55"/>
    <n v="11627.48"/>
    <n v="139481.01"/>
    <n v="124653.14"/>
    <n v="4.3064085186728107E-6"/>
    <n v="8213.3752673575618"/>
    <n v="8213.98"/>
    <n v="-7.3622366068337719E-5"/>
    <n v="116325993.49370199"/>
    <m/>
    <m/>
    <n v="874048.29243143613"/>
    <m/>
    <m/>
    <n v="20.594704497342619"/>
    <m/>
    <m/>
    <n v="242.86991645062125"/>
    <n v="242.88"/>
    <n v="-4.1516589998180642E-5"/>
    <n v="14.699987374058061"/>
    <m/>
    <n v="14.77"/>
    <m/>
    <n v="6950.9693088523827"/>
    <e v="#N/A"/>
    <e v="#N/A"/>
    <n v="1723"/>
    <n v="0.88136456211812619"/>
    <n v="98560.01"/>
    <n v="493.69753477298576"/>
    <m/>
    <m/>
    <n v="998.83472040551419"/>
    <n v="0.68478845175021086"/>
    <m/>
    <m/>
    <n v="21130707.069641061"/>
    <m/>
    <m/>
    <m/>
    <n v="13.882409976235314"/>
    <m/>
    <m/>
    <m/>
    <n v="13.918895349136728"/>
    <m/>
    <n v="13.8"/>
    <m/>
    <m/>
    <m/>
    <n v="8213.3752673575618"/>
    <m/>
  </r>
  <r>
    <x v="1717"/>
    <n v="17.989999999999998"/>
    <n v="19.899999999999999"/>
    <n v="12945.33"/>
    <n v="11567.36"/>
    <n v="138789.51999999999"/>
    <n v="124034.62"/>
    <n v="4.3064085186728107E-6"/>
    <n v="8170.7475222895109"/>
    <n v="8171.35"/>
    <n v="-7.3730498692303748E-5"/>
    <n v="115118355.67440927"/>
    <m/>
    <m/>
    <n v="867240.15366871818"/>
    <m/>
    <m/>
    <n v="20.647013658341333"/>
    <m/>
    <m/>
    <n v="241.65997371558998"/>
    <n v="241.64"/>
    <n v="8.2658978604488453E-5"/>
    <n v="14.772444886441848"/>
    <m/>
    <n v="14.77"/>
    <m/>
    <n v="6914.7881607810696"/>
    <e v="#N/A"/>
    <e v="#N/A"/>
    <n v="1724"/>
    <n v="0.90402010050251258"/>
    <n v="98130.59"/>
    <n v="491.50814345613981"/>
    <m/>
    <m/>
    <n v="1003.1865828458338"/>
    <n v="0.68770683657982379"/>
    <m/>
    <m/>
    <n v="20911489.298797607"/>
    <m/>
    <m/>
    <m/>
    <n v="13.953539192776763"/>
    <m/>
    <m/>
    <m/>
    <n v="13.990405914887223"/>
    <m/>
    <n v="13.96"/>
    <m/>
    <m/>
    <m/>
    <n v="8170.7475222895109"/>
    <m/>
  </r>
  <r>
    <x v="1718"/>
    <n v="18.47"/>
    <n v="19.97"/>
    <n v="13079.16"/>
    <n v="11686.9"/>
    <n v="138683.03"/>
    <n v="123938.91"/>
    <n v="4.3064085186728107E-6"/>
    <n v="8255.0161623838321"/>
    <n v="8255.6299999999992"/>
    <n v="-7.4353818687034057E-5"/>
    <n v="117492874.06018072"/>
    <m/>
    <m/>
    <n v="880653.89179151284"/>
    <m/>
    <m/>
    <n v="20.539399413665645"/>
    <m/>
    <m/>
    <n v="241.46866557765691"/>
    <n v="241.44"/>
    <n v="1.1872754165387356E-4"/>
    <n v="14.783360752545454"/>
    <m/>
    <n v="14.84"/>
    <m/>
    <n v="6986.0037405260755"/>
    <e v="#N/A"/>
    <e v="#N/A"/>
    <n v="1725"/>
    <n v="0.92488733099649478"/>
    <n v="98423.58"/>
    <n v="492.93715420129342"/>
    <m/>
    <m/>
    <n v="1000.1913533571698"/>
    <n v="0.68558854358512622"/>
    <m/>
    <m/>
    <n v="21342979.197836719"/>
    <m/>
    <m/>
    <m/>
    <n v="13.808696643676187"/>
    <m/>
    <m/>
    <m/>
    <n v="13.845373070467904"/>
    <m/>
    <n v="13.84"/>
    <m/>
    <m/>
    <m/>
    <n v="8255.0161623838321"/>
    <m/>
  </r>
  <r>
    <x v="1719"/>
    <n v="17.649999999999999"/>
    <n v="19.579999999999998"/>
    <n v="12772.35"/>
    <n v="11412.6"/>
    <n v="137075.56"/>
    <n v="122500.74"/>
    <n v="4.3064085186728107E-6"/>
    <n v="8060.7809031551342"/>
    <n v="8061.37"/>
    <n v="-7.3076517374315308E-5"/>
    <n v="111963849.73279934"/>
    <m/>
    <m/>
    <n v="849563.62244889024"/>
    <m/>
    <m/>
    <n v="20.77761865583771"/>
    <m/>
    <m/>
    <n v="238.65235254755279"/>
    <n v="238.64"/>
    <n v="5.1762267653465699E-5"/>
    <n v="14.953438703503165"/>
    <m/>
    <n v="14.84"/>
    <m/>
    <n v="6821.3236506951262"/>
    <e v="#N/A"/>
    <e v="#N/A"/>
    <n v="1726"/>
    <n v="0.90143003064351379"/>
    <n v="96923.12"/>
    <n v="485.3086650850787"/>
    <m/>
    <m/>
    <n v="1015.439194555979"/>
    <n v="0.6958423651957637"/>
    <m/>
    <m/>
    <n v="20339052.532203425"/>
    <m/>
    <m/>
    <m/>
    <n v="14.130822118726964"/>
    <m/>
    <m/>
    <m/>
    <n v="14.168944785779543"/>
    <m/>
    <n v="14.13"/>
    <m/>
    <m/>
    <m/>
    <n v="8060.7809031551342"/>
    <m/>
  </r>
  <r>
    <x v="1720"/>
    <n v="17.59"/>
    <n v="19.34"/>
    <n v="12636.75"/>
    <n v="11291.38"/>
    <n v="136027.4"/>
    <n v="121563.5"/>
    <n v="4.3064085186728107E-6"/>
    <n v="7975.0076781334346"/>
    <n v="7975.59"/>
    <n v="-7.3013014280531863E-5"/>
    <n v="109580898.75575531"/>
    <m/>
    <m/>
    <n v="835999.87004825578"/>
    <m/>
    <m/>
    <n v="20.887020116864392"/>
    <m/>
    <m/>
    <n v="236.82170221335946"/>
    <n v="236.8"/>
    <n v="9.1647860470667197E-5"/>
    <n v="15.067353440806331"/>
    <m/>
    <n v="15.07"/>
    <m/>
    <n v="6748.6350229579066"/>
    <e v="#N/A"/>
    <e v="#N/A"/>
    <n v="1727"/>
    <n v="0.90951396070320578"/>
    <n v="95993.04"/>
    <n v="480.61408405993933"/>
    <m/>
    <m/>
    <n v="1025.183409208506"/>
    <n v="0.70245311472588046"/>
    <m/>
    <m/>
    <n v="19906315.390486244"/>
    <m/>
    <m/>
    <m/>
    <n v="14.280248831137504"/>
    <m/>
    <m/>
    <m/>
    <n v="14.31897360231239"/>
    <m/>
    <n v="14.2"/>
    <m/>
    <m/>
    <m/>
    <n v="7975.0076781334346"/>
    <m/>
  </r>
  <r>
    <x v="1721"/>
    <n v="16.64"/>
    <n v="18.82"/>
    <n v="12206.87"/>
    <n v="10907.22"/>
    <n v="132537"/>
    <n v="118443.71"/>
    <n v="4.3064085186728107E-6"/>
    <n v="7703.5241054170192"/>
    <n v="7704.08"/>
    <n v="-7.215586844644406E-5"/>
    <n v="102120308.64814007"/>
    <m/>
    <m/>
    <n v="793309.03574980027"/>
    <m/>
    <m/>
    <n v="21.241373265196881"/>
    <m/>
    <m/>
    <n v="230.73934077874978"/>
    <n v="230.72"/>
    <n v="8.3827924539647825E-5"/>
    <n v="15.453535021642171"/>
    <m/>
    <n v="15.19"/>
    <m/>
    <n v="6518.8028850602459"/>
    <e v="#N/A"/>
    <e v="#N/A"/>
    <n v="1728"/>
    <n v="0.88416578108395327"/>
    <n v="93375.29"/>
    <n v="467.47113483667187"/>
    <m/>
    <m/>
    <n v="1053.1403722284872"/>
    <n v="0.72154075145608987"/>
    <m/>
    <m/>
    <n v="18551168.431194961"/>
    <m/>
    <m/>
    <m/>
    <n v="14.765409626539395"/>
    <m/>
    <m/>
    <m/>
    <n v="14.80565578087857"/>
    <m/>
    <n v="14.74"/>
    <m/>
    <m/>
    <m/>
    <n v="7703.5241054170192"/>
    <m/>
  </r>
  <r>
    <x v="1722"/>
    <n v="16.149999999999999"/>
    <n v="18.48"/>
    <n v="11995.77"/>
    <n v="10718.54"/>
    <n v="130891.39"/>
    <n v="116972.57"/>
    <n v="4.3064085186728107E-6"/>
    <n v="7570.1183088162652"/>
    <n v="7570.67"/>
    <n v="-7.2872174290417036E-5"/>
    <n v="98583192.961846814"/>
    <m/>
    <m/>
    <n v="772698.25274722697"/>
    <m/>
    <m/>
    <n v="21.424128097756963"/>
    <m/>
    <m/>
    <n v="227.86887144670428"/>
    <n v="227.84"/>
    <n v="1.2671807717823391E-4"/>
    <n v="15.644965652529526"/>
    <m/>
    <n v="15.19"/>
    <m/>
    <n v="6405.8131571930826"/>
    <e v="#N/A"/>
    <e v="#N/A"/>
    <n v="1729"/>
    <n v="0.87391774891774887"/>
    <n v="92082.3"/>
    <n v="460.96195436298729"/>
    <m/>
    <m/>
    <n v="1067.7234591446049"/>
    <n v="0.73146275378491854"/>
    <m/>
    <m/>
    <n v="17908745.187668081"/>
    <m/>
    <m/>
    <m/>
    <n v="15.02013143405871"/>
    <m/>
    <m/>
    <m/>
    <n v="15.061281175075788"/>
    <m/>
    <n v="15.05"/>
    <m/>
    <m/>
    <m/>
    <n v="7570.1183088162652"/>
    <m/>
  </r>
  <r>
    <x v="1723"/>
    <n v="20.04"/>
    <n v="20.59"/>
    <n v="13218.55"/>
    <n v="11811.08"/>
    <n v="135944.28"/>
    <n v="121487.63"/>
    <n v="4.3064085186728107E-6"/>
    <n v="8341.5693536831513"/>
    <n v="8342.18"/>
    <n v="-7.3199849062066669E-5"/>
    <n v="118675494.37458123"/>
    <m/>
    <m/>
    <n v="890809.84743475239"/>
    <m/>
    <m/>
    <n v="20.331329061954378"/>
    <m/>
    <m/>
    <n v="236.65967885430558"/>
    <n v="236.64"/>
    <n v="8.3159458694970212E-5"/>
    <n v="15.040589298118963"/>
    <m/>
    <n v="15.19"/>
    <m/>
    <n v="7058.5111210370233"/>
    <e v="#N/A"/>
    <e v="#N/A"/>
    <n v="1730"/>
    <n v="0.97328800388538117"/>
    <n v="96486.38"/>
    <n v="482.97096692502282"/>
    <m/>
    <m/>
    <n v="1016.6567554246764"/>
    <n v="0.69641258697689368"/>
    <m/>
    <m/>
    <n v="21558892.838157166"/>
    <m/>
    <m/>
    <m/>
    <n v="13.488502272225434"/>
    <m/>
    <m/>
    <m/>
    <n v="13.525643852980357"/>
    <m/>
    <n v="13.75"/>
    <m/>
    <m/>
    <m/>
    <n v="8341.5693536831513"/>
    <m/>
  </r>
  <r>
    <x v="1724"/>
    <n v="19.53"/>
    <n v="20.149999999999999"/>
    <n v="13046.02"/>
    <n v="11656.76"/>
    <n v="133570.20000000001"/>
    <n v="119364.44"/>
    <n v="4.1674654807088984E-6"/>
    <n v="8232.0920405777088"/>
    <n v="8232.69"/>
    <n v="-7.2632325800126019E-5"/>
    <n v="115560109.88268134"/>
    <m/>
    <m/>
    <n v="873262.98001312278"/>
    <m/>
    <m/>
    <n v="20.461375411198041"/>
    <m/>
    <m/>
    <n v="232.50973376701367"/>
    <n v="232.52"/>
    <n v="-4.4152042776302025E-5"/>
    <n v="15.301940898039213"/>
    <m/>
    <n v="15.19"/>
    <m/>
    <n v="6965.558134964378"/>
    <e v="#N/A"/>
    <e v="#N/A"/>
    <n v="1731"/>
    <n v="0.96923076923076934"/>
    <n v="94918.720000000001"/>
    <n v="475.01262099050064"/>
    <m/>
    <m/>
    <n v="1033.1748601479446"/>
    <n v="0.70752628573692899"/>
    <m/>
    <m/>
    <n v="20993406.397741973"/>
    <m/>
    <m/>
    <m/>
    <n v="13.662829733672227"/>
    <m/>
    <m/>
    <m/>
    <n v="13.701022494215893"/>
    <m/>
    <n v="13.77"/>
    <m/>
    <m/>
    <m/>
    <n v="8232.0920405777088"/>
    <m/>
  </r>
  <r>
    <x v="1725"/>
    <n v="17.63"/>
    <n v="18.97"/>
    <n v="12374.16"/>
    <n v="11056.4"/>
    <n v="128940.77"/>
    <n v="115226.88"/>
    <n v="4.1674654807088984E-6"/>
    <n v="7807.9552390587478"/>
    <n v="7808.52"/>
    <n v="-7.2326246363330071E-5"/>
    <n v="103652433.87176211"/>
    <m/>
    <m/>
    <n v="805772.11844025739"/>
    <m/>
    <m/>
    <n v="20.987339393003722"/>
    <m/>
    <m/>
    <n v="224.44567040869333"/>
    <n v="224.44"/>
    <n v="2.5264697439464356E-5"/>
    <n v="15.831836375114696"/>
    <m/>
    <n v="15.19"/>
    <m/>
    <n v="6606.5795184904737"/>
    <e v="#N/A"/>
    <e v="#N/A"/>
    <n v="1732"/>
    <n v="0.92936215076436479"/>
    <n v="91262.43"/>
    <n v="456.67936889908026"/>
    <m/>
    <m/>
    <n v="1072.9729833149061"/>
    <n v="0.73471070094295632"/>
    <m/>
    <m/>
    <n v="18830318.194387786"/>
    <m/>
    <m/>
    <m/>
    <n v="14.365839543315584"/>
    <m/>
    <m/>
    <m/>
    <n v="14.406195666769914"/>
    <m/>
    <n v="14.46"/>
    <m/>
    <m/>
    <m/>
    <n v="7807.9552390587478"/>
    <m/>
  </r>
  <r>
    <x v="1726"/>
    <n v="17.3"/>
    <n v="19.09"/>
    <n v="12390.69"/>
    <n v="11071.12"/>
    <n v="128748.64"/>
    <n v="115054.71"/>
    <n v="4.1674654807088984E-6"/>
    <n v="7818.1948423284075"/>
    <n v="7818.76"/>
    <n v="-7.2282263631651134E-5"/>
    <n v="103924165.35091531"/>
    <m/>
    <m/>
    <n v="807354.06462459359"/>
    <m/>
    <m/>
    <n v="20.972420475959023"/>
    <m/>
    <m/>
    <n v="224.1057673643669"/>
    <n v="224.08"/>
    <n v="1.1499180813490106E-4"/>
    <n v="15.854971670878598"/>
    <m/>
    <n v="15.19"/>
    <m/>
    <n v="6615.1445798276191"/>
    <e v="#N/A"/>
    <e v="#N/A"/>
    <n v="1733"/>
    <n v="0.9062336301728654"/>
    <n v="91101.85"/>
    <n v="455.8402269788993"/>
    <m/>
    <m/>
    <n v="1074.8609234197299"/>
    <n v="0.73593368555168159"/>
    <m/>
    <m/>
    <n v="18879821.64778598"/>
    <m/>
    <m/>
    <m/>
    <n v="14.346045299368805"/>
    <m/>
    <m/>
    <m/>
    <n v="14.386543732453344"/>
    <m/>
    <n v="14.47"/>
    <m/>
    <m/>
    <m/>
    <n v="7818.1948423284075"/>
    <m/>
  </r>
  <r>
    <x v="1727"/>
    <n v="16.690000000000001"/>
    <n v="18.920000000000002"/>
    <n v="12215.14"/>
    <n v="10914.22"/>
    <n v="128128.64"/>
    <n v="114500.18"/>
    <n v="4.1674654807088984E-6"/>
    <n v="7707.2395409602832"/>
    <n v="7707.8"/>
    <n v="-7.2713230716558996E-5"/>
    <n v="100974393.20950009"/>
    <m/>
    <m/>
    <n v="790164.69399768906"/>
    <m/>
    <m/>
    <n v="21.120076343857498"/>
    <m/>
    <m/>
    <n v="223.02112884462554"/>
    <n v="223"/>
    <n v="9.4748182177362139E-5"/>
    <n v="15.930865140434413"/>
    <m/>
    <n v="15.19"/>
    <m/>
    <n v="6521.1673300092907"/>
    <e v="#N/A"/>
    <e v="#N/A"/>
    <n v="1734"/>
    <n v="0.88213530655391115"/>
    <n v="90615.56"/>
    <n v="453.3716072530724"/>
    <m/>
    <m/>
    <n v="1080.5983932784627"/>
    <n v="0.73979187038636529"/>
    <m/>
    <m/>
    <n v="18344073.494067241"/>
    <m/>
    <m/>
    <m/>
    <n v="14.548679925241926"/>
    <m/>
    <m/>
    <m/>
    <n v="14.589951102825147"/>
    <m/>
    <n v="14.68"/>
    <m/>
    <m/>
    <m/>
    <n v="7707.2395409602832"/>
    <m/>
  </r>
  <r>
    <x v="1728"/>
    <n v="15.93"/>
    <n v="18.329999999999998"/>
    <n v="11901.48"/>
    <n v="10633.92"/>
    <n v="126284.49"/>
    <n v="112851.71"/>
    <n v="4.1674654807088984E-6"/>
    <n v="7509.1501699858782"/>
    <n v="7509.7"/>
    <n v="-7.3215975887386264E-5"/>
    <n v="95783994.990905553"/>
    <m/>
    <m/>
    <n v="759699.46898721717"/>
    <m/>
    <m/>
    <n v="21.390313210555806"/>
    <m/>
    <m/>
    <n v="219.80583555766543"/>
    <n v="219.8"/>
    <n v="2.6549397931896479E-5"/>
    <n v="16.159692963892585"/>
    <m/>
    <n v="16.100000000000001"/>
    <m/>
    <n v="6353.4685903676973"/>
    <e v="#N/A"/>
    <e v="#N/A"/>
    <n v="1735"/>
    <n v="0.8690671031096564"/>
    <n v="88972.27"/>
    <n v="445.1150708593679"/>
    <m/>
    <m/>
    <n v="1100.1947687099068"/>
    <n v="0.75313640673484672"/>
    <m/>
    <m/>
    <n v="17401258.716686849"/>
    <m/>
    <m/>
    <m/>
    <n v="14.921625446511186"/>
    <m/>
    <m/>
    <m/>
    <n v="14.964160444007776"/>
    <m/>
    <n v="15.01"/>
    <m/>
    <m/>
    <m/>
    <n v="7509.1501699858782"/>
    <m/>
  </r>
  <r>
    <x v="1729"/>
    <n v="16.28"/>
    <n v="18.260000000000002"/>
    <n v="11664.12"/>
    <n v="10421.709999999999"/>
    <n v="124458.5"/>
    <n v="111218.54"/>
    <n v="4.1674654807088984E-6"/>
    <n v="7358.851314452716"/>
    <n v="7359.38"/>
    <n v="-7.1838327044382311E-5"/>
    <n v="91949752.090879917"/>
    <m/>
    <m/>
    <n v="736884.17848601239"/>
    <m/>
    <m/>
    <n v="21.600815554784848"/>
    <m/>
    <m/>
    <n v="216.61174283453903"/>
    <n v="216.6"/>
    <n v="5.4214379219930109E-5"/>
    <n v="16.391939185133175"/>
    <m/>
    <n v="16.100000000000001"/>
    <m/>
    <n v="6226.0278170201591"/>
    <e v="#N/A"/>
    <e v="#N/A"/>
    <n v="1736"/>
    <n v="0.89156626506024095"/>
    <n v="87369.02"/>
    <n v="436.99186905945584"/>
    <m/>
    <m/>
    <n v="1120.0199036978547"/>
    <n v="0.76648964986453538"/>
    <m/>
    <m/>
    <n v="16705052.413813654"/>
    <m/>
    <m/>
    <m/>
    <n v="15.217274244409563"/>
    <m/>
    <m/>
    <m/>
    <n v="15.261281844497393"/>
    <m/>
    <n v="15.23"/>
    <m/>
    <m/>
    <m/>
    <n v="7358.851314452716"/>
    <m/>
  </r>
  <r>
    <x v="1730"/>
    <n v="15.81"/>
    <n v="17.850000000000001"/>
    <n v="11531.33"/>
    <n v="10303.02"/>
    <n v="122639.17"/>
    <n v="109592.29"/>
    <n v="4.1674654807088984E-6"/>
    <n v="7274.8971892981062"/>
    <n v="7275.42"/>
    <n v="-7.1859865395262901E-5"/>
    <n v="89851683.53391996"/>
    <m/>
    <m/>
    <n v="724271.51266388444"/>
    <m/>
    <m/>
    <n v="21.722836404393295"/>
    <m/>
    <m/>
    <n v="213.4401153967741"/>
    <n v="213.44"/>
    <n v="5.4065205268294392E-7"/>
    <n v="16.631078132869437"/>
    <m/>
    <n v="16.63"/>
    <m/>
    <n v="6154.9066934293314"/>
    <e v="#N/A"/>
    <e v="#N/A"/>
    <n v="1737"/>
    <n v="0.88571428571428568"/>
    <n v="86018.67"/>
    <n v="430.20425672546747"/>
    <m/>
    <m/>
    <n v="1137.3306034969185"/>
    <n v="0.77826250752410564"/>
    <m/>
    <m/>
    <n v="16324003.768047657"/>
    <m/>
    <m/>
    <m/>
    <n v="15.389862790253355"/>
    <m/>
    <m/>
    <m/>
    <n v="15.434581840724972"/>
    <m/>
    <n v="15.5"/>
    <m/>
    <m/>
    <m/>
    <n v="7274.8971892981062"/>
    <m/>
  </r>
  <r>
    <x v="1731"/>
    <n v="15.87"/>
    <n v="17.86"/>
    <n v="11555.59"/>
    <n v="10324.65"/>
    <n v="122376.71"/>
    <n v="109357.3"/>
    <n v="4.1674654807088984E-6"/>
    <n v="7290.0246016540104"/>
    <n v="7290.55"/>
    <n v="-7.2065666649301363E-5"/>
    <n v="90225247.171862483"/>
    <m/>
    <m/>
    <n v="726527.81537610223"/>
    <m/>
    <m/>
    <n v="21.699053151443241"/>
    <m/>
    <m/>
    <n v="212.97813906626169"/>
    <n v="212.96"/>
    <n v="8.5175930980785353E-5"/>
    <n v="16.666191843282547"/>
    <m/>
    <n v="16.63"/>
    <m/>
    <n v="6167.6131673197551"/>
    <e v="#N/A"/>
    <e v="#N/A"/>
    <n v="1738"/>
    <n v="0.8885778275475924"/>
    <n v="85912.54"/>
    <n v="429.63992004225793"/>
    <m/>
    <m/>
    <n v="1138.7338441765191"/>
    <n v="0.7791488632533029"/>
    <m/>
    <m/>
    <n v="16391992.081174657"/>
    <m/>
    <m/>
    <m/>
    <n v="15.356838268271972"/>
    <m/>
    <m/>
    <m/>
    <n v="15.401673238004673"/>
    <m/>
    <n v="15.37"/>
    <m/>
    <m/>
    <m/>
    <n v="7290.0246016540104"/>
    <m/>
  </r>
  <r>
    <x v="1732"/>
    <n v="16.09"/>
    <n v="18.100000000000001"/>
    <n v="11587.79"/>
    <n v="10353.379999999999"/>
    <n v="120849.66"/>
    <n v="107992.25"/>
    <n v="4.1674654807088984E-6"/>
    <n v="7310.1602229522696"/>
    <n v="7310.69"/>
    <n v="-7.2466080182631565E-5"/>
    <n v="90723656.437808484"/>
    <m/>
    <m/>
    <n v="729535.7510237362"/>
    <m/>
    <m/>
    <n v="21.667883046588681"/>
    <m/>
    <m/>
    <n v="210.31541133354091"/>
    <n v="210.32"/>
    <n v="-2.1817546876579108E-5"/>
    <n v="16.873673409888926"/>
    <m/>
    <n v="16.63"/>
    <m/>
    <n v="6184.5599110130679"/>
    <e v="#N/A"/>
    <e v="#N/A"/>
    <n v="1739"/>
    <n v="0.88895027624309386"/>
    <n v="85361.68"/>
    <n v="426.85179279122735"/>
    <m/>
    <m/>
    <n v="1146.0352570482967"/>
    <n v="0.78407033151439109"/>
    <m/>
    <m/>
    <n v="16482663.330596667"/>
    <m/>
    <m/>
    <m/>
    <n v="15.313392134965444"/>
    <m/>
    <m/>
    <m/>
    <n v="15.358311545434871"/>
    <m/>
    <n v="15.38"/>
    <m/>
    <m/>
    <m/>
    <n v="7310.1602229522696"/>
    <m/>
  </r>
  <r>
    <x v="1733"/>
    <n v="15.69"/>
    <n v="17.86"/>
    <n v="11422.89"/>
    <n v="10206.01"/>
    <n v="119925.39"/>
    <n v="107165.87"/>
    <n v="4.1674654807088984E-6"/>
    <n v="7205.9573054745379"/>
    <n v="7206.48"/>
    <n v="-7.2531183804236399E-5"/>
    <n v="88137318.448768839"/>
    <m/>
    <m/>
    <n v="713935.37490290997"/>
    <m/>
    <m/>
    <n v="21.821106880611456"/>
    <m/>
    <m/>
    <n v="208.70180951396623"/>
    <n v="208.68"/>
    <n v="1.0451175947001623E-4"/>
    <n v="17.002236387971124"/>
    <m/>
    <n v="16.63"/>
    <m/>
    <n v="6096.3163360884264"/>
    <e v="#N/A"/>
    <e v="#N/A"/>
    <n v="1740"/>
    <n v="0.87849944008958569"/>
    <n v="84832.86"/>
    <n v="424.17430092521954"/>
    <m/>
    <m/>
    <n v="1153.1350044364956"/>
    <n v="0.78885290154162613"/>
    <m/>
    <m/>
    <n v="16012895.274850588"/>
    <m/>
    <m/>
    <m/>
    <n v="15.53063956391507"/>
    <m/>
    <m/>
    <m/>
    <n v="15.576410519335642"/>
    <m/>
    <n v="15.67"/>
    <m/>
    <m/>
    <m/>
    <n v="7205.9573054745379"/>
    <m/>
  </r>
  <r>
    <x v="1734"/>
    <n v="15.95"/>
    <n v="17.940000000000001"/>
    <n v="11298.63"/>
    <n v="10094.86"/>
    <n v="119631.74"/>
    <n v="106902.12"/>
    <n v="3.6117110888689297E-6"/>
    <n v="7127.0483908782389"/>
    <n v="7127.56"/>
    <n v="-7.1778998950722261E-5"/>
    <n v="86206816.610651001"/>
    <m/>
    <m/>
    <n v="702201.55867905426"/>
    <m/>
    <m/>
    <n v="21.9369545302776"/>
    <m/>
    <m/>
    <n v="208.17555213543872"/>
    <n v="208.16"/>
    <n v="7.4712410831789811E-5"/>
    <n v="17.042374778099653"/>
    <m/>
    <n v="16.63"/>
    <m/>
    <n v="6029.2928596048387"/>
    <e v="#N/A"/>
    <e v="#N/A"/>
    <n v="1741"/>
    <n v="0.88907469342251944"/>
    <n v="84484.41"/>
    <n v="422.33306432119787"/>
    <m/>
    <m/>
    <n v="1157.8714932486835"/>
    <n v="0.79186786888598126"/>
    <m/>
    <m/>
    <n v="15662530.334667591"/>
    <m/>
    <m/>
    <m/>
    <n v="15.697584632204576"/>
    <m/>
    <m/>
    <m/>
    <n v="15.744497378198259"/>
    <m/>
    <n v="15.8"/>
    <m/>
    <m/>
    <m/>
    <n v="7127.0483908782389"/>
    <m/>
  </r>
  <r>
    <x v="1735"/>
    <n v="16.37"/>
    <n v="18.27"/>
    <n v="11427.35"/>
    <n v="10209.83"/>
    <n v="120397.55"/>
    <n v="107586.06"/>
    <n v="3.6117110888689297E-6"/>
    <n v="7208.0677526701165"/>
    <n v="7208.59"/>
    <n v="-7.2447916982909533E-5"/>
    <n v="88166761.981206357"/>
    <m/>
    <m/>
    <n v="714173.51390769845"/>
    <m/>
    <m/>
    <n v="21.811048910949317"/>
    <m/>
    <m/>
    <n v="209.50305747995381"/>
    <n v="209.48"/>
    <n v="1.1007007806873581E-4"/>
    <n v="16.932775671703379"/>
    <m/>
    <n v="16.63"/>
    <m/>
    <n v="6097.7476550664105"/>
    <e v="#N/A"/>
    <e v="#N/A"/>
    <n v="1742"/>
    <n v="0.89600437876299954"/>
    <n v="85106.28"/>
    <n v="425.40853989336739"/>
    <m/>
    <m/>
    <n v="1149.3486717540841"/>
    <n v="0.78596460234292331"/>
    <m/>
    <m/>
    <n v="16018750.503709717"/>
    <m/>
    <m/>
    <m/>
    <n v="15.518082607794627"/>
    <m/>
    <m/>
    <m/>
    <n v="15.564664378241948"/>
    <m/>
    <n v="15.6"/>
    <m/>
    <m/>
    <m/>
    <n v="7208.0677526701165"/>
    <m/>
  </r>
  <r>
    <x v="1736"/>
    <n v="16.72"/>
    <n v="18.32"/>
    <n v="11585.66"/>
    <n v="10351.24"/>
    <n v="121062.64"/>
    <n v="108179.99"/>
    <n v="3.6117110888689297E-6"/>
    <n v="7307.7472872317903"/>
    <n v="7308.28"/>
    <n v="-7.289167467716684E-5"/>
    <n v="90605279.087237135"/>
    <m/>
    <m/>
    <n v="728986.30642244662"/>
    <m/>
    <m/>
    <n v="21.659024129263422"/>
    <m/>
    <m/>
    <n v="210.65523996531607"/>
    <n v="210.64"/>
    <n v="7.2350765837780884E-5"/>
    <n v="16.838736097028423"/>
    <m/>
    <n v="16.97"/>
    <m/>
    <n v="6181.9882194301263"/>
    <e v="#N/A"/>
    <e v="#N/A"/>
    <n v="1743"/>
    <n v="0.91266375545851519"/>
    <n v="85947.87"/>
    <n v="429.58172966501894"/>
    <m/>
    <m/>
    <n v="1137.9831139049863"/>
    <n v="0.7781186701506928"/>
    <m/>
    <m/>
    <n v="16461927.224634869"/>
    <m/>
    <m/>
    <m/>
    <n v="15.302438555648122"/>
    <m/>
    <m/>
    <m/>
    <n v="15.348575630981788"/>
    <m/>
    <n v="15.39"/>
    <m/>
    <m/>
    <m/>
    <n v="7307.7472872317903"/>
    <m/>
  </r>
  <r>
    <x v="1737"/>
    <n v="16.59"/>
    <n v="18.63"/>
    <n v="11685.36"/>
    <n v="10440.280000000001"/>
    <n v="122944.78"/>
    <n v="109861.45"/>
    <n v="3.6117110888689297E-6"/>
    <n v="7370.4541337141718"/>
    <n v="7370.99"/>
    <n v="-7.2699364105477393E-5"/>
    <n v="92160194.937575817"/>
    <m/>
    <m/>
    <n v="738367.38957455603"/>
    <m/>
    <m/>
    <n v="21.564895200603249"/>
    <m/>
    <m/>
    <n v="213.92504429478245"/>
    <n v="213.92"/>
    <n v="2.3580286006241735E-5"/>
    <n v="16.576455504546708"/>
    <m/>
    <n v="16.66"/>
    <m/>
    <n v="6234.9474767797747"/>
    <e v="#N/A"/>
    <e v="#N/A"/>
    <n v="1744"/>
    <n v="0.890499194847021"/>
    <n v="87517.8"/>
    <n v="437.39434518452674"/>
    <m/>
    <m/>
    <n v="1117.1966321688728"/>
    <n v="0.76383308427573893"/>
    <m/>
    <m/>
    <n v="16744569.586215701"/>
    <m/>
    <m/>
    <m/>
    <n v="15.17010241366166"/>
    <m/>
    <m/>
    <m/>
    <n v="15.216041363493183"/>
    <m/>
    <n v="15.22"/>
    <m/>
    <m/>
    <m/>
    <n v="7370.4541337141718"/>
    <m/>
  </r>
  <r>
    <x v="1738"/>
    <n v="16.43"/>
    <n v="18.899999999999999"/>
    <n v="11779.76"/>
    <n v="10524.58"/>
    <n v="124535.69"/>
    <n v="111282.67"/>
    <n v="3.6117110888689297E-6"/>
    <n v="7429.8150636491819"/>
    <n v="7430.36"/>
    <n v="-7.3339158643381808E-5"/>
    <n v="93644594.010682657"/>
    <m/>
    <m/>
    <n v="747285.12313701073"/>
    <m/>
    <m/>
    <n v="21.47686145394389"/>
    <m/>
    <m/>
    <n v="216.68795852639971"/>
    <n v="216.68"/>
    <n v="3.6729400035628856E-5"/>
    <n v="16.361468511911532"/>
    <m/>
    <n v="16.350000000000001"/>
    <m/>
    <n v="6285.0723988894752"/>
    <e v="#N/A"/>
    <e v="#N/A"/>
    <n v="1745"/>
    <n v="0.86931216931216937"/>
    <n v="88870.09"/>
    <n v="444.11810703313535"/>
    <m/>
    <m/>
    <n v="1099.9341571784637"/>
    <n v="0.75195935294250582"/>
    <m/>
    <m/>
    <n v="17014404.127963569"/>
    <m/>
    <m/>
    <m/>
    <n v="15.046910633435578"/>
    <m/>
    <m/>
    <m/>
    <n v="15.092675768372748"/>
    <m/>
    <n v="15.09"/>
    <m/>
    <m/>
    <m/>
    <n v="7429.8150636491819"/>
    <m/>
  </r>
  <r>
    <x v="1739"/>
    <n v="20.8"/>
    <n v="21.32"/>
    <n v="13304.37"/>
    <n v="11886.58"/>
    <n v="131465.82"/>
    <n v="117473.69"/>
    <n v="3.0559851109668301E-6"/>
    <n v="8390.6096412323459"/>
    <n v="8391.2199999999993"/>
    <n v="-7.2737786359300394E-5"/>
    <n v="117862065.38699821"/>
    <m/>
    <m/>
    <n v="892225.59952464816"/>
    <m/>
    <m/>
    <n v="20.083554787476722"/>
    <m/>
    <m/>
    <n v="228.72384446154913"/>
    <n v="228.72"/>
    <n v="1.6808593691575169E-5"/>
    <n v="15.449129390789139"/>
    <m/>
    <n v="15.33"/>
    <m/>
    <n v="7097.4421431190995"/>
    <e v="#N/A"/>
    <e v="#N/A"/>
    <n v="1746"/>
    <n v="0.97560975609756095"/>
    <n v="94651.83"/>
    <n v="472.8639733307723"/>
    <m/>
    <m/>
    <n v="1028.3742733758816"/>
    <n v="0.70277159143868939"/>
    <m/>
    <m/>
    <n v="21415230.901593532"/>
    <m/>
    <m/>
    <m/>
    <n v="13.097229450628582"/>
    <m/>
    <m/>
    <m/>
    <n v="13.137758358503142"/>
    <m/>
    <n v="13.25"/>
    <m/>
    <m/>
    <m/>
    <n v="8390.6096412323459"/>
    <m/>
  </r>
  <r>
    <x v="1740"/>
    <n v="22.13"/>
    <n v="22.47"/>
    <n v="13973.5"/>
    <n v="12484.37"/>
    <n v="134945.23000000001"/>
    <n v="120582.42"/>
    <n v="3.0559851109668301E-6"/>
    <n v="8812.3920893818704"/>
    <n v="8813.0300000000007"/>
    <n v="-7.2382667269943468E-5"/>
    <n v="129711439.91144601"/>
    <m/>
    <m/>
    <n v="959499.86681492208"/>
    <m/>
    <m/>
    <n v="19.577657009178189"/>
    <m/>
    <m/>
    <n v="234.77158697250081"/>
    <n v="234.76"/>
    <n v="4.9356672775724419E-5"/>
    <n v="15.039785635440385"/>
    <m/>
    <n v="15.26"/>
    <m/>
    <n v="7454.1209060251722"/>
    <e v="#N/A"/>
    <e v="#N/A"/>
    <n v="1747"/>
    <n v="0.98486871384067642"/>
    <n v="97597.48"/>
    <n v="487.54185376851734"/>
    <m/>
    <m/>
    <n v="996.37034193187594"/>
    <n v="0.68083616237413425"/>
    <m/>
    <m/>
    <n v="23568430.630878709"/>
    <m/>
    <m/>
    <m/>
    <n v="12.437975144940701"/>
    <m/>
    <m/>
    <m/>
    <n v="12.476621786519257"/>
    <m/>
    <n v="12.62"/>
    <m/>
    <m/>
    <m/>
    <n v="8812.3920893818704"/>
    <m/>
  </r>
  <r>
    <x v="1741"/>
    <n v="21.32"/>
    <n v="22.26"/>
    <n v="13756.16"/>
    <n v="12290.15"/>
    <n v="134711.88"/>
    <n v="120373.54"/>
    <n v="3.0559851109668301E-6"/>
    <n v="8675.1150159174103"/>
    <n v="8675.75"/>
    <n v="-7.319068467737111E-5"/>
    <n v="125670287.37801439"/>
    <m/>
    <m/>
    <n v="937077.80275438121"/>
    <m/>
    <m/>
    <n v="19.72905042701187"/>
    <m/>
    <m/>
    <n v="234.35990056413215"/>
    <n v="234.36"/>
    <n v="-4.2428685720352632E-7"/>
    <n v="15.065327253011722"/>
    <m/>
    <n v="15.26"/>
    <m/>
    <n v="7337.9009103924591"/>
    <e v="#N/A"/>
    <e v="#N/A"/>
    <n v="1748"/>
    <n v="0.95777178796046714"/>
    <n v="97206.87"/>
    <n v="485.55267098080162"/>
    <m/>
    <m/>
    <n v="1000.3580700910662"/>
    <n v="0.6834962444517414"/>
    <m/>
    <m/>
    <n v="22834350.491466694"/>
    <m/>
    <m/>
    <m/>
    <n v="12.630885062544612"/>
    <m/>
    <m/>
    <m/>
    <n v="12.670291325575914"/>
    <m/>
    <n v="12.73"/>
    <m/>
    <m/>
    <m/>
    <n v="8675.1150159174103"/>
    <m/>
  </r>
  <r>
    <x v="1742"/>
    <n v="19.22"/>
    <n v="20.57"/>
    <n v="12792.3"/>
    <n v="11428.97"/>
    <n v="131024.69"/>
    <n v="117078.43"/>
    <n v="3.0559851109668301E-6"/>
    <n v="8067.0745222736823"/>
    <n v="8067.67"/>
    <n v="-7.3810372303029226E-5"/>
    <n v="108054110.75624032"/>
    <m/>
    <m/>
    <n v="838556.93012643023"/>
    <m/>
    <m/>
    <n v="20.419341976678332"/>
    <m/>
    <m/>
    <n v="227.93969303557148"/>
    <n v="227.92"/>
    <n v="8.6403279973223945E-5"/>
    <n v="15.477200947328813"/>
    <m/>
    <n v="15.26"/>
    <m/>
    <n v="6823.490797441229"/>
    <e v="#N/A"/>
    <e v="#N/A"/>
    <n v="1749"/>
    <n v="0.93437044239183265"/>
    <n v="93853.77"/>
    <n v="468.76718101880459"/>
    <m/>
    <m/>
    <n v="1034.8648970758497"/>
    <n v="0.70700606228647511"/>
    <m/>
    <m/>
    <n v="19633648.817163035"/>
    <m/>
    <m/>
    <m/>
    <n v="13.515311113585744"/>
    <m/>
    <m/>
    <m/>
    <n v="13.557648081599348"/>
    <m/>
    <n v="13.55"/>
    <m/>
    <m/>
    <m/>
    <n v="8067.0745222736823"/>
    <m/>
  </r>
  <r>
    <x v="1743"/>
    <n v="18.350000000000001"/>
    <n v="20"/>
    <n v="12223.1"/>
    <n v="10920.33"/>
    <n v="128558.13"/>
    <n v="114873.34"/>
    <n v="4.028524218879781E-6"/>
    <n v="7707.5620311255288"/>
    <n v="7708.13"/>
    <n v="-7.3684392254858011E-5"/>
    <n v="98424174.244769096"/>
    <m/>
    <m/>
    <n v="782498.54758582078"/>
    <m/>
    <m/>
    <n v="20.870887056040818"/>
    <m/>
    <m/>
    <n v="223.63233349797085"/>
    <n v="223.64"/>
    <n v="-3.4280549227050372E-5"/>
    <n v="15.767144104060151"/>
    <m/>
    <n v="15.26"/>
    <m/>
    <n v="6519.1331897905338"/>
    <e v="#N/A"/>
    <e v="#N/A"/>
    <n v="1750"/>
    <n v="0.91750000000000009"/>
    <n v="91531.45"/>
    <n v="457.06091265302956"/>
    <m/>
    <m/>
    <n v="1060.4716196164275"/>
    <n v="0.72429422130407406"/>
    <m/>
    <m/>
    <n v="17884271.266941667"/>
    <m/>
    <m/>
    <m/>
    <n v="14.114830180116993"/>
    <m/>
    <m/>
    <m/>
    <n v="14.159582309261687"/>
    <m/>
    <n v="14.1"/>
    <m/>
    <m/>
    <m/>
    <n v="7707.5620311255288"/>
    <m/>
  </r>
  <r>
    <x v="1744"/>
    <n v="21.01"/>
    <n v="21.9"/>
    <n v="13309.36"/>
    <n v="11890.77"/>
    <n v="133285.34"/>
    <n v="119096.89"/>
    <n v="4.028524218879781E-6"/>
    <n v="8392.324080025357"/>
    <n v="8392.94"/>
    <n v="-7.3385485258259386E-5"/>
    <n v="115912417.48428355"/>
    <m/>
    <m/>
    <n v="886774.28757721838"/>
    <m/>
    <m/>
    <n v="19.942635151675045"/>
    <m/>
    <m/>
    <n v="231.84986283328712"/>
    <n v="231.84"/>
    <n v="4.2541551445562931E-5"/>
    <n v="15.186932710829339"/>
    <m/>
    <n v="15.26"/>
    <m/>
    <n v="7098.2113826770119"/>
    <e v="#N/A"/>
    <e v="#N/A"/>
    <n v="1751"/>
    <n v="0.95936073059360749"/>
    <n v="95418.59"/>
    <n v="476.43408359091586"/>
    <m/>
    <m/>
    <n v="1015.435715001393"/>
    <n v="0.69346929040983629"/>
    <m/>
    <m/>
    <n v="21062148.975870922"/>
    <m/>
    <m/>
    <m/>
    <n v="12.85991051303543"/>
    <m/>
    <m/>
    <m/>
    <n v="12.900859509215215"/>
    <m/>
    <n v="13.06"/>
    <m/>
    <m/>
    <m/>
    <n v="8392.324080025357"/>
    <m/>
  </r>
  <r>
    <x v="1745"/>
    <n v="20.7"/>
    <n v="21.68"/>
    <n v="13247.33"/>
    <n v="11835.3"/>
    <n v="133097.59"/>
    <n v="118928.65"/>
    <n v="4.028524218879781E-6"/>
    <n v="8353.0068831979279"/>
    <n v="8353.6200000000008"/>
    <n v="-7.3395342626625393E-5"/>
    <n v="114826234.85801752"/>
    <m/>
    <m/>
    <n v="880539.45997628139"/>
    <m/>
    <m/>
    <n v="19.988247358319914"/>
    <m/>
    <m/>
    <n v="231.51762632673532"/>
    <n v="231.52"/>
    <n v="-1.0252562476997795E-5"/>
    <n v="15.207885013418259"/>
    <m/>
    <n v="15.26"/>
    <m/>
    <n v="7064.8521655749037"/>
    <e v="#N/A"/>
    <e v="#N/A"/>
    <n v="1752"/>
    <n v="0.95479704797047971"/>
    <n v="95205"/>
    <n v="475.3304906874373"/>
    <m/>
    <m/>
    <n v="1017.7087198148904"/>
    <n v="0.6949557043740372"/>
    <m/>
    <m/>
    <n v="20864937.548426207"/>
    <m/>
    <m/>
    <m/>
    <n v="12.919299768662277"/>
    <m/>
    <m/>
    <m/>
    <n v="12.960614372106033"/>
    <m/>
    <n v="13.02"/>
    <m/>
    <m/>
    <m/>
    <n v="8353.0068831979279"/>
    <m/>
  </r>
  <r>
    <x v="1746"/>
    <n v="18.600000000000001"/>
    <n v="20.440000000000001"/>
    <n v="12542.43"/>
    <n v="11205.48"/>
    <n v="129628.25"/>
    <n v="115828.16"/>
    <n v="4.028524218879781E-6"/>
    <n v="7908.3445139001542"/>
    <n v="7908.92"/>
    <n v="-7.276418270074636E-5"/>
    <n v="102600966.19085604"/>
    <m/>
    <m/>
    <n v="810224.79117876012"/>
    <m/>
    <m/>
    <n v="20.519160838286489"/>
    <m/>
    <m/>
    <n v="225.47735811249518"/>
    <n v="225.48"/>
    <n v="-1.1716726560306867E-5"/>
    <n v="15.603842860357263"/>
    <m/>
    <n v="15.26"/>
    <m/>
    <n v="6688.6601566480058"/>
    <e v="#N/A"/>
    <e v="#N/A"/>
    <n v="1753"/>
    <n v="0.90998043052837574"/>
    <n v="92251.21"/>
    <n v="460.54712490213939"/>
    <m/>
    <m/>
    <n v="1049.283719442032"/>
    <n v="0.71644918377073152"/>
    <m/>
    <m/>
    <n v="18643638.055419348"/>
    <m/>
    <m/>
    <m/>
    <n v="13.606171487856674"/>
    <m/>
    <m/>
    <m/>
    <n v="13.649868521129306"/>
    <m/>
    <n v="13.64"/>
    <m/>
    <m/>
    <m/>
    <n v="7908.3445139001542"/>
    <m/>
  </r>
  <r>
    <x v="1747"/>
    <n v="19.059999999999999"/>
    <n v="20.8"/>
    <n v="12794.76"/>
    <n v="11430.87"/>
    <n v="131453.13"/>
    <n v="117458.3"/>
    <n v="4.028524218879781E-6"/>
    <n v="8067.2487542654017"/>
    <n v="8067.83"/>
    <n v="-7.2044866413656372E-5"/>
    <n v="106724057.59131205"/>
    <m/>
    <m/>
    <n v="834642.27880054782"/>
    <m/>
    <m/>
    <n v="20.311878663887683"/>
    <m/>
    <m/>
    <n v="228.64600691945918"/>
    <n v="228.64"/>
    <n v="2.6272390916792787E-5"/>
    <n v="15.383730784114698"/>
    <m/>
    <n v="15.26"/>
    <m/>
    <n v="6822.9597520089301"/>
    <e v="#N/A"/>
    <e v="#N/A"/>
    <n v="1754"/>
    <n v="0.9163461538461537"/>
    <n v="93791.55"/>
    <n v="468.2004268439191"/>
    <m/>
    <m/>
    <n v="1031.763584102828"/>
    <n v="0.70441968295541701"/>
    <m/>
    <m/>
    <n v="19392990.688389644"/>
    <m/>
    <m/>
    <m/>
    <n v="13.331872376394797"/>
    <m/>
    <m/>
    <m/>
    <n v="13.374870620847252"/>
    <m/>
    <n v="13.32"/>
    <m/>
    <m/>
    <m/>
    <n v="8067.2487542654017"/>
    <m/>
  </r>
  <r>
    <x v="1748"/>
    <n v="20.66"/>
    <n v="21.85"/>
    <n v="13275.35"/>
    <n v="11860.09"/>
    <n v="134269.67000000001"/>
    <n v="119973.56"/>
    <n v="3.0559851109668301E-6"/>
    <n v="8369.6542043827903"/>
    <n v="8370.26"/>
    <n v="-7.2374766997618245E-5"/>
    <n v="114724355.16977158"/>
    <m/>
    <m/>
    <n v="881563.37253508111"/>
    <m/>
    <m/>
    <n v="19.927828502390287"/>
    <m/>
    <m/>
    <n v="233.52793659798533"/>
    <n v="233.52"/>
    <n v="3.3986801924124066E-5"/>
    <n v="15.052770190326294"/>
    <m/>
    <n v="15.26"/>
    <m/>
    <n v="7078.4159988929578"/>
    <e v="#N/A"/>
    <e v="#N/A"/>
    <n v="1755"/>
    <n v="0.94553775743707091"/>
    <n v="95902.720000000001"/>
    <n v="478.62709585880356"/>
    <m/>
    <m/>
    <n v="1008.5394415670626"/>
    <n v="0.68836798247769071"/>
    <m/>
    <m/>
    <n v="20847265.464616071"/>
    <m/>
    <m/>
    <m/>
    <n v="12.829478482863786"/>
    <m/>
    <m/>
    <m/>
    <n v="12.871382236449916"/>
    <m/>
    <n v="12.95"/>
    <m/>
    <m/>
    <m/>
    <n v="8369.6542043827903"/>
    <m/>
  </r>
  <r>
    <x v="1749"/>
    <n v="19.82"/>
    <n v="21.45"/>
    <n v="12990.25"/>
    <n v="11605.35"/>
    <n v="133648.51"/>
    <n v="119418.17"/>
    <n v="3.0559851109668301E-6"/>
    <n v="8189.7087046709012"/>
    <n v="8190.3"/>
    <n v="-7.2194587389828868E-5"/>
    <n v="109791454.05506757"/>
    <m/>
    <m/>
    <n v="853132.2929970593"/>
    <m/>
    <m/>
    <n v="20.140930481251214"/>
    <m/>
    <m/>
    <n v="232.44191888327711"/>
    <n v="232.44"/>
    <n v="8.2553918305805496E-6"/>
    <n v="15.121940417890833"/>
    <m/>
    <n v="15.26"/>
    <m/>
    <n v="6926.1389279267278"/>
    <e v="#N/A"/>
    <e v="#N/A"/>
    <n v="1756"/>
    <n v="0.92400932400932401"/>
    <n v="95319.71"/>
    <n v="475.68029001799812"/>
    <m/>
    <m/>
    <n v="1014.6705354487377"/>
    <n v="0.69248704588528753"/>
    <m/>
    <m/>
    <n v="19951046.389708195"/>
    <m/>
    <m/>
    <m/>
    <n v="13.104429371538526"/>
    <m/>
    <m/>
    <m/>
    <n v="13.147397426921462"/>
    <m/>
    <n v="13.22"/>
    <m/>
    <m/>
    <m/>
    <n v="8189.7087046709012"/>
    <m/>
  </r>
  <r>
    <x v="1750"/>
    <n v="20.22"/>
    <n v="21.82"/>
    <n v="13268.29"/>
    <n v="11853.72"/>
    <n v="134796.98000000001"/>
    <n v="120443.99"/>
    <n v="3.0559851109668301E-6"/>
    <n v="8364.7951738920638"/>
    <n v="8365.4"/>
    <n v="-7.2300919015888532E-5"/>
    <n v="114485996.02052596"/>
    <m/>
    <m/>
    <n v="880489.87755591236"/>
    <m/>
    <m/>
    <n v="19.924508328732404"/>
    <m/>
    <m/>
    <n v="234.43362513872358"/>
    <n v="234.44"/>
    <n v="-2.7191866901588035E-5"/>
    <n v="14.99153199584525"/>
    <m/>
    <n v="15.26"/>
    <m/>
    <n v="7074.1209093900425"/>
    <e v="#N/A"/>
    <e v="#N/A"/>
    <n v="1757"/>
    <n v="0.9266727772685609"/>
    <n v="96277.42"/>
    <n v="480.4220986035528"/>
    <m/>
    <m/>
    <n v="1004.4757906419752"/>
    <n v="0.68546440528220876"/>
    <m/>
    <m/>
    <n v="20804303.402290989"/>
    <m/>
    <m/>
    <m/>
    <n v="12.823379788415316"/>
    <m/>
    <m/>
    <m/>
    <n v="12.865589002796131"/>
    <m/>
    <n v="13.04"/>
    <m/>
    <m/>
    <m/>
    <n v="8364.7951738920638"/>
    <m/>
  </r>
  <r>
    <x v="1751"/>
    <n v="21.79"/>
    <n v="22.76"/>
    <n v="13858.82"/>
    <n v="12381.26"/>
    <n v="138296.76"/>
    <n v="123570.75"/>
    <n v="3.0559851109668301E-6"/>
    <n v="8736.8729473370659"/>
    <n v="8737.51"/>
    <n v="-7.2910092570377394E-5"/>
    <n v="124670950.01981448"/>
    <m/>
    <m/>
    <n v="939236.43564026873"/>
    <m/>
    <m/>
    <n v="19.480265796050105"/>
    <m/>
    <m/>
    <n v="240.51444062227066"/>
    <n v="240.52"/>
    <n v="-2.3113993552925649E-5"/>
    <n v="14.601852128578741"/>
    <m/>
    <n v="15.26"/>
    <m/>
    <n v="7388.6911909023547"/>
    <e v="#N/A"/>
    <e v="#N/A"/>
    <n v="1758"/>
    <n v="0.95738137082601049"/>
    <n v="99087.21"/>
    <n v="494.4042785201367"/>
    <m/>
    <m/>
    <n v="975.16085852406081"/>
    <n v="0.66539651816824452"/>
    <m/>
    <m/>
    <n v="22655296.540060002"/>
    <m/>
    <m/>
    <m/>
    <n v="12.252115208855392"/>
    <m/>
    <m/>
    <m/>
    <n v="12.292599504176774"/>
    <m/>
    <n v="12.38"/>
    <m/>
    <m/>
    <m/>
    <n v="8736.8729473370659"/>
    <m/>
  </r>
  <r>
    <x v="1752"/>
    <n v="20.079999999999998"/>
    <n v="21.87"/>
    <n v="13431.77"/>
    <n v="11999.7"/>
    <n v="136119.09"/>
    <n v="121624.58"/>
    <n v="3.0559851109668301E-6"/>
    <n v="8467.4457490770619"/>
    <n v="8468.06"/>
    <n v="-7.2537384352200363E-5"/>
    <n v="116981914.6078663"/>
    <m/>
    <m/>
    <n v="895788.8103194274"/>
    <m/>
    <m/>
    <n v="19.779538566724813"/>
    <m/>
    <m/>
    <n v="236.72144239334119"/>
    <n v="236.72"/>
    <n v="6.0932466254826068E-6"/>
    <n v="14.831319860779303"/>
    <m/>
    <n v="14.89"/>
    <m/>
    <n v="7160.7402216982709"/>
    <e v="#N/A"/>
    <e v="#N/A"/>
    <n v="1759"/>
    <n v="0.91815272062185627"/>
    <n v="97301.22"/>
    <n v="485.45501725622216"/>
    <m/>
    <m/>
    <n v="992.73757242805891"/>
    <n v="0.67732569505371409"/>
    <m/>
    <m/>
    <n v="21258219.03799643"/>
    <m/>
    <m/>
    <m/>
    <n v="12.629107051447784"/>
    <m/>
    <m/>
    <m/>
    <n v="12.670997260090914"/>
    <m/>
    <n v="12.71"/>
    <m/>
    <m/>
    <m/>
    <n v="8467.4457490770619"/>
    <m/>
  </r>
  <r>
    <x v="1753"/>
    <n v="21.13"/>
    <n v="22.49"/>
    <n v="13594.38"/>
    <n v="12144.86"/>
    <n v="137510.21"/>
    <n v="122866.45"/>
    <n v="2.5002875438939753E-6"/>
    <n v="8569.3289116829601"/>
    <n v="8569.9500000000007"/>
    <n v="-7.2472805213608105E-5"/>
    <n v="119796818.66892436"/>
    <m/>
    <m/>
    <n v="911951.10392216279"/>
    <m/>
    <m/>
    <n v="19.657236247980322"/>
    <m/>
    <m/>
    <n v="239.12321291687104"/>
    <n v="239.12"/>
    <n v="1.3436420504442381E-5"/>
    <n v="14.678363259575347"/>
    <m/>
    <n v="14.89"/>
    <m/>
    <n v="7246.6054625805145"/>
    <e v="#N/A"/>
    <e v="#N/A"/>
    <n v="1760"/>
    <n v="0.9395286794130725"/>
    <n v="98228.31"/>
    <n v="489.96566179282763"/>
    <m/>
    <m/>
    <n v="983.27872827356282"/>
    <n v="0.67068134124021006"/>
    <m/>
    <m/>
    <n v="21770338.035205998"/>
    <m/>
    <m/>
    <m/>
    <n v="12.474589946527626"/>
    <m/>
    <m/>
    <m/>
    <n v="12.516442450868968"/>
    <m/>
    <n v="12.58"/>
    <m/>
    <m/>
    <m/>
    <n v="8569.3289116829601"/>
    <m/>
  </r>
  <r>
    <x v="1754"/>
    <n v="24.32"/>
    <n v="24.03"/>
    <n v="14352.69"/>
    <n v="12822.29"/>
    <n v="140135.07999999999"/>
    <n v="125211.48"/>
    <n v="2.5002875438939753E-6"/>
    <n v="9047.1152323197366"/>
    <n v="9047.77"/>
    <n v="-7.2367851997157118E-5"/>
    <n v="133155462.07045159"/>
    <m/>
    <m/>
    <n v="988219.5909225028"/>
    <m/>
    <m/>
    <n v="19.108140425485356"/>
    <m/>
    <m/>
    <n v="243.68178544539151"/>
    <n v="243.68"/>
    <n v="7.3270083367216188E-6"/>
    <n v="14.39771536973166"/>
    <m/>
    <n v="14.3"/>
    <m/>
    <n v="7650.548229051712"/>
    <e v="#N/A"/>
    <e v="#N/A"/>
    <n v="1761"/>
    <n v="1.0120682480233041"/>
    <n v="100507.9"/>
    <n v="501.29717744913819"/>
    <m/>
    <m/>
    <n v="960.45972267135778"/>
    <n v="0.65505469956830209"/>
    <m/>
    <m/>
    <n v="24198184.579596695"/>
    <m/>
    <m/>
    <m/>
    <n v="11.778219289354711"/>
    <m/>
    <m/>
    <m/>
    <n v="11.817878331044557"/>
    <m/>
    <n v="12.03"/>
    <m/>
    <m/>
    <m/>
    <n v="9047.1152323197366"/>
    <m/>
  </r>
  <r>
    <x v="1755"/>
    <n v="29.4"/>
    <n v="26.91"/>
    <n v="15240.21"/>
    <n v="13615.14"/>
    <n v="145629.1"/>
    <n v="130120.1"/>
    <n v="2.5002875438939753E-6"/>
    <n v="9606.3228586997848"/>
    <n v="9607.02"/>
    <n v="-7.2565821682024634E-5"/>
    <n v="149616069.82342389"/>
    <m/>
    <m/>
    <n v="1079841.1535146744"/>
    <m/>
    <m/>
    <n v="18.516539553954441"/>
    <m/>
    <m/>
    <n v="253.22919712518788"/>
    <n v="253.2"/>
    <n v="1.1531250074203747E-4"/>
    <n v="13.832809928381405"/>
    <m/>
    <n v="13.93"/>
    <m/>
    <n v="8123.3269220263246"/>
    <e v="#N/A"/>
    <e v="#N/A"/>
    <n v="1762"/>
    <n v="1.0925306577480489"/>
    <n v="104824.19"/>
    <n v="522.7844528327405"/>
    <m/>
    <m/>
    <n v="919.21298787370347"/>
    <n v="0.62686408843654073"/>
    <m/>
    <m/>
    <n v="27189796.246060077"/>
    <m/>
    <m/>
    <m/>
    <n v="11.049413420140596"/>
    <m/>
    <m/>
    <m/>
    <n v="11.086752498508288"/>
    <m/>
    <n v="11.04"/>
    <m/>
    <m/>
    <m/>
    <n v="9606.3228586997848"/>
    <m/>
  </r>
  <r>
    <x v="1756"/>
    <n v="26.37"/>
    <n v="25.44"/>
    <n v="14781.39"/>
    <n v="13205.21"/>
    <n v="140879.15"/>
    <n v="125875.68"/>
    <n v="2.5002875438939753E-6"/>
    <n v="9316.8888290439791"/>
    <n v="9317.56"/>
    <n v="-7.2032909476327234E-5"/>
    <n v="140600666.0193046"/>
    <m/>
    <m/>
    <n v="1031037.9833537315"/>
    <m/>
    <m/>
    <n v="18.794441538358438"/>
    <m/>
    <m/>
    <n v="244.96370690740955"/>
    <n v="244.96"/>
    <n v="1.5132704970444166E-5"/>
    <n v="14.28353320688012"/>
    <m/>
    <n v="14.22"/>
    <m/>
    <n v="7878.4719014086104"/>
    <e v="#N/A"/>
    <e v="#N/A"/>
    <n v="1763"/>
    <n v="1.0365566037735849"/>
    <n v="101927.7"/>
    <n v="508.29924055119875"/>
    <m/>
    <m/>
    <n v="944.61257576697813"/>
    <n v="0.64412445980033972"/>
    <m/>
    <m/>
    <n v="25551652.962971617"/>
    <m/>
    <m/>
    <m/>
    <n v="11.381563388377536"/>
    <m/>
    <m/>
    <m/>
    <n v="11.420162961852995"/>
    <m/>
    <n v="11.45"/>
    <m/>
    <m/>
    <m/>
    <n v="9316.8888290439791"/>
    <m/>
  </r>
  <r>
    <x v="1757"/>
    <n v="24.44"/>
    <n v="24.34"/>
    <n v="14294.63"/>
    <n v="12770.32"/>
    <n v="136313.65"/>
    <n v="121796.08"/>
    <n v="2.5002875438939753E-6"/>
    <n v="9009.8584181544902"/>
    <n v="9010.51"/>
    <n v="-7.2313536693235925E-5"/>
    <n v="131334193.62848139"/>
    <m/>
    <m/>
    <n v="980071.8641412541"/>
    <m/>
    <m/>
    <n v="19.103058614120801"/>
    <m/>
    <m/>
    <n v="237.01933744418642"/>
    <n v="237"/>
    <n v="8.1592591503865108E-5"/>
    <n v="14.745950477817489"/>
    <m/>
    <n v="14.22"/>
    <m/>
    <n v="7618.7428673957747"/>
    <e v="#N/A"/>
    <e v="#N/A"/>
    <n v="1764"/>
    <n v="1.0041084634346755"/>
    <n v="98831.02"/>
    <n v="492.81804546564018"/>
    <m/>
    <m/>
    <n v="973.31098523884964"/>
    <n v="0.66363078241199447"/>
    <m/>
    <m/>
    <n v="23867852.538254492"/>
    <m/>
    <m/>
    <m/>
    <n v="11.75584728708581"/>
    <m/>
    <m/>
    <m/>
    <n v="11.79585882049142"/>
    <m/>
    <n v="11.74"/>
    <m/>
    <m/>
    <m/>
    <n v="9009.8584181544902"/>
    <m/>
  </r>
  <r>
    <x v="1758"/>
    <n v="20.61"/>
    <n v="21.95"/>
    <n v="13254.39"/>
    <n v="11840.91"/>
    <n v="130512.19"/>
    <n v="116611.57"/>
    <n v="2.639209272237153E-6"/>
    <n v="8353.5874565653085"/>
    <n v="8354.19"/>
    <n v="-7.2124698467734838E-5"/>
    <n v="112203144.66640215"/>
    <m/>
    <m/>
    <n v="872990.75596493366"/>
    <m/>
    <m/>
    <n v="19.795523687243367"/>
    <m/>
    <m/>
    <n v="226.91527972771809"/>
    <n v="226.92"/>
    <n v="-2.0801481940280198E-5"/>
    <n v="15.37205925531805"/>
    <m/>
    <n v="14.22"/>
    <m/>
    <n v="7063.5201869191578"/>
    <e v="#N/A"/>
    <e v="#N/A"/>
    <n v="1765"/>
    <n v="0.93895216400911163"/>
    <n v="94133.97"/>
    <n v="469.28639451341996"/>
    <m/>
    <m/>
    <n v="1019.5686315043253"/>
    <n v="0.69497286926511392"/>
    <m/>
    <m/>
    <n v="20391638.192613691"/>
    <m/>
    <m/>
    <m/>
    <n v="12.60966300417495"/>
    <m/>
    <m/>
    <m/>
    <n v="12.653039446743021"/>
    <m/>
    <n v="12.66"/>
    <m/>
    <m/>
    <m/>
    <n v="8353.5874565653085"/>
    <m/>
  </r>
  <r>
    <x v="1759"/>
    <n v="20.21"/>
    <n v="21.7"/>
    <n v="13198.26"/>
    <n v="11790.74"/>
    <n v="130992.07"/>
    <n v="117040.03"/>
    <n v="2.639209272237153E-6"/>
    <n v="8318.0086618904879"/>
    <n v="8318.61"/>
    <n v="-7.2288292096045481E-5"/>
    <n v="111247598.40242408"/>
    <m/>
    <m/>
    <n v="867413.22447865107"/>
    <m/>
    <m/>
    <n v="19.836563796032305"/>
    <m/>
    <m/>
    <n v="227.74407070086235"/>
    <n v="227.72"/>
    <n v="1.0570306017188003E-4"/>
    <n v="15.315052429065547"/>
    <m/>
    <n v="14.22"/>
    <m/>
    <n v="7033.3467871021221"/>
    <e v="#N/A"/>
    <e v="#N/A"/>
    <n v="1766"/>
    <n v="0.931336405529954"/>
    <n v="94355.6"/>
    <n v="470.3545581086982"/>
    <m/>
    <m/>
    <n v="1017.1681484927163"/>
    <n v="0.69327089338667491"/>
    <m/>
    <m/>
    <n v="20218157.881814696"/>
    <m/>
    <m/>
    <m/>
    <n v="12.662500427066734"/>
    <m/>
    <m/>
    <m/>
    <n v="12.706214007128015"/>
    <m/>
    <n v="12.72"/>
    <m/>
    <m/>
    <m/>
    <n v="8318.0086618904879"/>
    <m/>
  </r>
  <r>
    <x v="1760"/>
    <n v="19.170000000000002"/>
    <n v="20.93"/>
    <n v="12631.35"/>
    <n v="11284.26"/>
    <n v="129655"/>
    <n v="115845.07"/>
    <n v="2.639209272237153E-6"/>
    <n v="7960.5278867933948"/>
    <n v="7961.11"/>
    <n v="-7.3119603498095209E-5"/>
    <n v="101685823.2867991"/>
    <m/>
    <m/>
    <n v="811495.30765180243"/>
    <m/>
    <m/>
    <n v="20.261694985540011"/>
    <m/>
    <m/>
    <n v="225.41393143166607"/>
    <n v="225.4"/>
    <n v="6.1807593904505964E-5"/>
    <n v="15.470885268415566"/>
    <m/>
    <n v="14.22"/>
    <m/>
    <n v="6730.9894640823868"/>
    <e v="#N/A"/>
    <e v="#N/A"/>
    <n v="1767"/>
    <n v="0.91591017677974207"/>
    <n v="92899.24"/>
    <n v="463.05856920097938"/>
    <m/>
    <m/>
    <n v="1032.8679374266942"/>
    <n v="0.70390465970145955"/>
    <m/>
    <m/>
    <n v="18480563.09382315"/>
    <m/>
    <m/>
    <m/>
    <n v="13.20581245024932"/>
    <m/>
    <m/>
    <m/>
    <n v="13.25156370520452"/>
    <m/>
    <n v="13.19"/>
    <m/>
    <m/>
    <m/>
    <n v="7960.5278867933948"/>
    <m/>
  </r>
  <r>
    <x v="1761"/>
    <n v="18"/>
    <n v="20.079999999999998"/>
    <n v="12296.8"/>
    <n v="10985.36"/>
    <n v="128188.95"/>
    <n v="114534.87"/>
    <n v="2.639209272237153E-6"/>
    <n v="7749.4988608014346"/>
    <n v="7750.06"/>
    <n v="-7.2404497328482087E-5"/>
    <n v="96294770.591528609"/>
    <m/>
    <m/>
    <n v="779226.44438410946"/>
    <m/>
    <m/>
    <n v="20.529115066910844"/>
    <m/>
    <m/>
    <n v="222.85967073046547"/>
    <n v="222.84"/>
    <n v="8.8272888464580035E-5"/>
    <n v="15.645322557119725"/>
    <m/>
    <n v="14.22"/>
    <m/>
    <n v="6552.4690513179103"/>
    <e v="#N/A"/>
    <e v="#N/A"/>
    <n v="1768"/>
    <n v="0.89641434262948216"/>
    <n v="91357.68"/>
    <n v="455.33906844307518"/>
    <m/>
    <m/>
    <n v="1050.0072369260174"/>
    <n v="0.71551734438660719"/>
    <m/>
    <m/>
    <n v="17500938.748004034"/>
    <m/>
    <m/>
    <m/>
    <n v="13.554979603640341"/>
    <m/>
    <m/>
    <m/>
    <n v="13.602106876416466"/>
    <m/>
    <n v="13.54"/>
    <m/>
    <m/>
    <m/>
    <n v="7749.4988608014346"/>
    <m/>
  </r>
  <r>
    <x v="1762"/>
    <n v="17.91"/>
    <n v="20.03"/>
    <n v="12209.42"/>
    <n v="10907.27"/>
    <n v="128983.05"/>
    <n v="115244.08"/>
    <n v="2.639209272237153E-6"/>
    <n v="7694.2439727705296"/>
    <n v="7694.8"/>
    <n v="-7.2260127549905739E-5"/>
    <n v="94921697.237833098"/>
    <m/>
    <m/>
    <n v="770891.70826236845"/>
    <m/>
    <m/>
    <n v="20.601149878320726"/>
    <m/>
    <m/>
    <n v="224.2347655114142"/>
    <n v="224.24"/>
    <n v="-2.3343241998818876E-5"/>
    <n v="15.547911298368744"/>
    <m/>
    <n v="14.22"/>
    <m/>
    <n v="6505.6636579282322"/>
    <e v="#N/A"/>
    <e v="#N/A"/>
    <n v="1769"/>
    <n v="0.8941587618572141"/>
    <n v="91619.86"/>
    <n v="456.61015321828489"/>
    <m/>
    <m/>
    <n v="1046.9939062746996"/>
    <n v="0.71339630669071075"/>
    <m/>
    <m/>
    <n v="17251544.71762719"/>
    <m/>
    <m/>
    <m/>
    <n v="13.650700061914767"/>
    <m/>
    <m/>
    <m/>
    <n v="13.698327643109721"/>
    <m/>
    <n v="13.56"/>
    <m/>
    <m/>
    <m/>
    <n v="7694.2439727705296"/>
    <m/>
  </r>
  <r>
    <x v="1763"/>
    <n v="19.440000000000001"/>
    <n v="20.86"/>
    <n v="12532.82"/>
    <n v="11196.1"/>
    <n v="129695.58"/>
    <n v="115879.8"/>
    <n v="2.7781327762710362E-6"/>
    <n v="7897.4694093762209"/>
    <n v="7898.05"/>
    <n v="-7.3510629051365406E-5"/>
    <n v="99936124.731886148"/>
    <m/>
    <m/>
    <n v="801431.08213120617"/>
    <m/>
    <m/>
    <n v="20.325628730312886"/>
    <m/>
    <m/>
    <n v="225.45699325570232"/>
    <n v="225.44"/>
    <n v="7.5378174690943212E-5"/>
    <n v="15.460557738536819"/>
    <m/>
    <n v="15.67"/>
    <m/>
    <n v="6677.2384512529197"/>
    <e v="#N/A"/>
    <e v="#N/A"/>
    <n v="1770"/>
    <n v="0.93192713326941523"/>
    <n v="92512.12"/>
    <n v="460.94895825835255"/>
    <m/>
    <m/>
    <n v="1036.797527642243"/>
    <n v="0.70624785771458898"/>
    <m/>
    <m/>
    <n v="18163367.528138842"/>
    <m/>
    <m/>
    <m/>
    <n v="13.287365889106594"/>
    <m/>
    <m/>
    <m/>
    <n v="13.334214962865973"/>
    <m/>
    <n v="13.39"/>
    <m/>
    <m/>
    <m/>
    <n v="7897.4694093762209"/>
    <m/>
  </r>
  <r>
    <x v="1764"/>
    <n v="18.16"/>
    <n v="19.97"/>
    <n v="12131.8"/>
    <n v="10837.82"/>
    <n v="127607.72"/>
    <n v="114014.03"/>
    <n v="2.7781327762710362E-6"/>
    <n v="7644.5830370950025"/>
    <n v="7645.15"/>
    <n v="-7.4159814391738799E-5"/>
    <n v="93536158.400272816"/>
    <m/>
    <m/>
    <n v="762936.1640337205"/>
    <m/>
    <m/>
    <n v="20.64990961574139"/>
    <m/>
    <m/>
    <n v="221.82214190381788"/>
    <n v="221.8"/>
    <n v="9.9828240837984694E-5"/>
    <n v="15.708949363694515"/>
    <m/>
    <n v="15.4"/>
    <m/>
    <n v="6463.3386057787711"/>
    <e v="#N/A"/>
    <e v="#N/A"/>
    <n v="1771"/>
    <n v="0.9093640460691037"/>
    <n v="90642.98"/>
    <n v="451.60055559110782"/>
    <m/>
    <m/>
    <n v="1057.7452664987002"/>
    <n v="0.72044878018688452"/>
    <m/>
    <m/>
    <n v="17000323.525393248"/>
    <m/>
    <m/>
    <m/>
    <n v="13.711928626609206"/>
    <m/>
    <m/>
    <m/>
    <n v="13.76044482261244"/>
    <m/>
    <n v="13.7"/>
    <m/>
    <m/>
    <m/>
    <n v="7644.5830370950025"/>
    <m/>
  </r>
  <r>
    <x v="1765"/>
    <n v="17.71"/>
    <n v="19.75"/>
    <n v="11945.1"/>
    <n v="10671"/>
    <n v="125943.63"/>
    <n v="112526.89"/>
    <n v="2.7781327762710362E-6"/>
    <n v="7526.7546649253609"/>
    <n v="7527.31"/>
    <n v="-7.3776033488681669E-5"/>
    <n v="90652821.194759101"/>
    <m/>
    <m/>
    <n v="745295.92621425877"/>
    <m/>
    <m/>
    <n v="20.807894719043492"/>
    <m/>
    <m/>
    <n v="218.92409456174767"/>
    <n v="218.92"/>
    <n v="1.8703461299507396E-5"/>
    <n v="15.913304385494484"/>
    <m/>
    <n v="15.4"/>
    <m/>
    <n v="6363.6304728288851"/>
    <e v="#N/A"/>
    <e v="#N/A"/>
    <n v="1772"/>
    <n v="0.89670886075949374"/>
    <n v="89416.97"/>
    <n v="445.45755571526394"/>
    <m/>
    <m/>
    <n v="1072.0520145136052"/>
    <n v="0.73012413787454977"/>
    <m/>
    <m/>
    <n v="16476416.904353529"/>
    <m/>
    <m/>
    <m/>
    <n v="13.922339572235124"/>
    <m/>
    <m/>
    <m/>
    <n v="13.971773051480294"/>
    <m/>
    <n v="13.96"/>
    <m/>
    <m/>
    <m/>
    <n v="7526.7546649253609"/>
    <m/>
  </r>
  <r>
    <x v="1766"/>
    <n v="17.739999999999998"/>
    <n v="19.84"/>
    <n v="11988.38"/>
    <n v="10709.63"/>
    <n v="126354.12"/>
    <n v="112893.34"/>
    <n v="2.7781327762710362E-6"/>
    <n v="7553.8417320465851"/>
    <n v="7554.4"/>
    <n v="-7.3899707907276735E-5"/>
    <n v="91305290.265333503"/>
    <m/>
    <m/>
    <n v="749317.7339308646"/>
    <m/>
    <m/>
    <n v="20.769292545855404"/>
    <m/>
    <m/>
    <n v="219.63228166448351"/>
    <n v="219.64"/>
    <n v="-3.5140846459946751E-5"/>
    <n v="15.860939243172444"/>
    <m/>
    <n v="15.4"/>
    <m/>
    <n v="6386.4447281990106"/>
    <e v="#N/A"/>
    <e v="#N/A"/>
    <n v="1773"/>
    <n v="0.89415322580645151"/>
    <n v="89621.14"/>
    <n v="446.4398283148256"/>
    <m/>
    <m/>
    <n v="1069.6041474051219"/>
    <n v="0.72838795713828097"/>
    <m/>
    <m/>
    <n v="16595149.936387392"/>
    <m/>
    <m/>
    <m/>
    <n v="13.871293334058759"/>
    <m/>
    <m/>
    <m/>
    <n v="13.920717731348899"/>
    <m/>
    <n v="13.99"/>
    <m/>
    <m/>
    <m/>
    <n v="7553.8417320465851"/>
    <m/>
  </r>
  <r>
    <x v="1767"/>
    <n v="17.399999999999999"/>
    <n v="19.59"/>
    <n v="11838.71"/>
    <n v="10575.89"/>
    <n v="126258.5"/>
    <n v="112807.59"/>
    <n v="2.7781327762710362E-6"/>
    <n v="7459.3532307739661"/>
    <n v="7459.9"/>
    <n v="-7.3294444434046646E-5"/>
    <n v="89021103.951605245"/>
    <m/>
    <m/>
    <n v="735256.93130089389"/>
    <m/>
    <m/>
    <n v="20.898029457347413"/>
    <m/>
    <m/>
    <n v="219.46072092926354"/>
    <n v="219.44"/>
    <n v="9.4426400216729434E-5"/>
    <n v="15.872443695596845"/>
    <m/>
    <n v="15.4"/>
    <m/>
    <n v="6306.472032253263"/>
    <e v="#N/A"/>
    <e v="#N/A"/>
    <n v="1774"/>
    <n v="0.88820826952526788"/>
    <n v="89413.06"/>
    <n v="445.36851802619844"/>
    <m/>
    <m/>
    <n v="1072.0875261145654"/>
    <n v="0.73000990159418366"/>
    <m/>
    <m/>
    <n v="16180129.967591453"/>
    <m/>
    <m/>
    <m/>
    <n v="14.043861508710895"/>
    <m/>
    <m/>
    <m/>
    <n v="14.094075088428497"/>
    <m/>
    <n v="14.12"/>
    <m/>
    <m/>
    <m/>
    <n v="7459.3532307739661"/>
    <m/>
  </r>
  <r>
    <x v="1768"/>
    <n v="17.5"/>
    <n v="19.39"/>
    <n v="11645.38"/>
    <n v="10403.09"/>
    <n v="125157.13"/>
    <n v="111822.62"/>
    <n v="1.3889776309117252E-6"/>
    <n v="7337.0028238524028"/>
    <n v="7337.54"/>
    <n v="-7.3209297339005275E-5"/>
    <n v="86100744.446712196"/>
    <m/>
    <m/>
    <n v="717164.32393439754"/>
    <m/>
    <m/>
    <n v="21.065899295345385"/>
    <m/>
    <m/>
    <n v="217.53042205439502"/>
    <n v="217.52"/>
    <n v="4.7913085670314715E-5"/>
    <n v="16.009322816099928"/>
    <m/>
    <n v="15.94"/>
    <m/>
    <n v="6202.7814419532533"/>
    <e v="#N/A"/>
    <e v="#N/A"/>
    <n v="1775"/>
    <n v="0.90252707581227432"/>
    <n v="88393.99"/>
    <n v="440.18937784850971"/>
    <m/>
    <m/>
    <n v="1084.306459626488"/>
    <n v="0.73812011508200026"/>
    <m/>
    <m/>
    <n v="15649811.810445039"/>
    <m/>
    <m/>
    <m/>
    <n v="14.271330607968912"/>
    <m/>
    <m/>
    <m/>
    <n v="14.322888912027617"/>
    <m/>
    <n v="14.25"/>
    <m/>
    <m/>
    <m/>
    <n v="7337.0028238524028"/>
    <m/>
  </r>
  <r>
    <x v="1769"/>
    <n v="17.25"/>
    <n v="19.399999999999999"/>
    <n v="11572.79"/>
    <n v="10338.23"/>
    <n v="125238.32"/>
    <n v="111895.01"/>
    <n v="1.3889776309117252E-6"/>
    <n v="7291.0907597311543"/>
    <n v="7291.62"/>
    <n v="-7.2581987109243684E-5"/>
    <n v="85023396.636716738"/>
    <m/>
    <m/>
    <n v="710433.44089518453"/>
    <m/>
    <m/>
    <n v="21.130613666772913"/>
    <m/>
    <m/>
    <n v="217.66622742218112"/>
    <n v="217.64"/>
    <n v="1.2050828056020535E-4"/>
    <n v="15.99838942792902"/>
    <m/>
    <n v="15.94"/>
    <m/>
    <n v="6163.8941352268866"/>
    <e v="#N/A"/>
    <e v="#N/A"/>
    <n v="1776"/>
    <n v="0.88917525773195882"/>
    <n v="88508.02"/>
    <n v="440.72281558449464"/>
    <m/>
    <m/>
    <n v="1082.907682791194"/>
    <n v="0.7370980460161678"/>
    <m/>
    <m/>
    <n v="15454147.682829043"/>
    <m/>
    <m/>
    <m/>
    <n v="14.359639037431185"/>
    <m/>
    <m/>
    <m/>
    <n v="14.411674592276837"/>
    <m/>
    <n v="14.49"/>
    <m/>
    <m/>
    <m/>
    <n v="7291.0907597311543"/>
    <m/>
  </r>
  <r>
    <x v="1770"/>
    <n v="16.899999999999999"/>
    <n v="19.38"/>
    <n v="11525.35"/>
    <n v="10295.84"/>
    <n v="125477.6"/>
    <n v="112108.64"/>
    <n v="1.3889776309117252E-6"/>
    <n v="7261.025550374894"/>
    <n v="7261.56"/>
    <n v="-7.3599836000304286E-5"/>
    <n v="84322456.335071698"/>
    <m/>
    <m/>
    <n v="706040.14611916419"/>
    <m/>
    <m/>
    <n v="21.172977575456638"/>
    <m/>
    <m/>
    <n v="218.07678231713567"/>
    <n v="218.08"/>
    <n v="-1.4754598607558123E-5"/>
    <n v="15.967276883568042"/>
    <m/>
    <n v="15.94"/>
    <m/>
    <n v="6138.406204182932"/>
    <e v="#N/A"/>
    <e v="#N/A"/>
    <n v="1777"/>
    <n v="0.87203302373581004"/>
    <n v="88569.05"/>
    <n v="440.99227615816011"/>
    <m/>
    <m/>
    <n v="1082.1609724266332"/>
    <n v="0.736519961255796"/>
    <m/>
    <m/>
    <n v="15326897.421495736"/>
    <m/>
    <m/>
    <m/>
    <n v="14.417846533988989"/>
    <m/>
    <m/>
    <m/>
    <n v="14.470251877842907"/>
    <m/>
    <n v="14.56"/>
    <m/>
    <m/>
    <m/>
    <n v="7261.025550374894"/>
    <m/>
  </r>
  <r>
    <x v="1771"/>
    <n v="17.11"/>
    <n v="19.5"/>
    <n v="11611.65"/>
    <n v="10372.92"/>
    <n v="126580.1"/>
    <n v="113093.52"/>
    <n v="1.3889776309117252E-6"/>
    <n v="7315.2165871993857"/>
    <n v="7315.75"/>
    <n v="-7.291293450628622E-5"/>
    <n v="85581269.612688795"/>
    <m/>
    <m/>
    <n v="713944.76061778772"/>
    <m/>
    <m/>
    <n v="21.092768076035647"/>
    <m/>
    <m/>
    <n v="219.98753423028762"/>
    <n v="219.96"/>
    <n v="1.2517835191672155E-4"/>
    <n v="15.826440159928037"/>
    <m/>
    <n v="15.94"/>
    <m/>
    <n v="6184.1458798375297"/>
    <e v="#N/A"/>
    <e v="#N/A"/>
    <n v="1778"/>
    <n v="0.87743589743589745"/>
    <n v="89381.87"/>
    <n v="445.0046213110283"/>
    <m/>
    <m/>
    <n v="1072.2297144803438"/>
    <n v="0.72969155873436009"/>
    <m/>
    <m/>
    <n v="15555863.404754309"/>
    <m/>
    <m/>
    <m/>
    <n v="14.309240565645458"/>
    <m/>
    <m/>
    <m/>
    <n v="14.361408818809636"/>
    <m/>
    <n v="14.44"/>
    <m/>
    <m/>
    <m/>
    <n v="7315.2165871993857"/>
    <m/>
  </r>
  <r>
    <x v="1772"/>
    <n v="17.87"/>
    <n v="20.05"/>
    <n v="11778.84"/>
    <n v="10522.26"/>
    <n v="128507.16"/>
    <n v="114815.11"/>
    <n v="1.3889776309117252E-6"/>
    <n v="7420.36357813838"/>
    <n v="7420.91"/>
    <n v="-7.3632729897021854E-5"/>
    <n v="88041656.511982456"/>
    <m/>
    <m/>
    <n v="729338.28671328258"/>
    <m/>
    <m/>
    <n v="20.939984051561922"/>
    <m/>
    <m/>
    <n v="223.33118662966302"/>
    <n v="223.32"/>
    <n v="5.0092377140487088E-5"/>
    <n v="15.584964028387478"/>
    <m/>
    <n v="15.94"/>
    <m/>
    <n v="6272.960951827944"/>
    <e v="#N/A"/>
    <e v="#N/A"/>
    <n v="1779"/>
    <n v="0.89127182044887787"/>
    <n v="90770.34"/>
    <n v="451.88209629941571"/>
    <m/>
    <m/>
    <n v="1055.5735537660453"/>
    <n v="0.71828833558589389"/>
    <m/>
    <m/>
    <n v="16003242.841649424"/>
    <m/>
    <m/>
    <m/>
    <n v="14.102572089411032"/>
    <m/>
    <m/>
    <m/>
    <n v="14.154142266046753"/>
    <m/>
    <n v="14.17"/>
    <m/>
    <m/>
    <m/>
    <n v="7420.36357813838"/>
    <m/>
  </r>
  <r>
    <x v="1773"/>
    <n v="16.59"/>
    <n v="20.010000000000002"/>
    <n v="11653.42"/>
    <n v="10410.18"/>
    <n v="129006.3"/>
    <n v="115260.59"/>
    <n v="1.3889776309117252E-6"/>
    <n v="7340.8152205220786"/>
    <n v="7341.36"/>
    <n v="-7.4206887813899058E-5"/>
    <n v="86154743.173523873"/>
    <m/>
    <m/>
    <n v="717612.69069950946"/>
    <m/>
    <m/>
    <n v="21.048652507179888"/>
    <m/>
    <m/>
    <n v="224.18223668777588"/>
    <n v="224.16"/>
    <n v="9.9200070377891691E-5"/>
    <n v="15.522836892140296"/>
    <m/>
    <n v="15.5"/>
    <m/>
    <n v="6205.4941184150757"/>
    <e v="#N/A"/>
    <e v="#N/A"/>
    <n v="1780"/>
    <n v="0.82908545727136429"/>
    <n v="90887.95"/>
    <n v="452.36161359962699"/>
    <m/>
    <m/>
    <n v="1054.2058602478935"/>
    <n v="0.71715367293986243"/>
    <m/>
    <m/>
    <n v="15660735.884068681"/>
    <m/>
    <m/>
    <m/>
    <n v="14.250797121613019"/>
    <m/>
    <m/>
    <m/>
    <n v="14.303380406332547"/>
    <m/>
    <n v="14.32"/>
    <m/>
    <m/>
    <m/>
    <n v="7340.8152205220786"/>
    <m/>
  </r>
  <r>
    <x v="1774"/>
    <n v="17.09"/>
    <n v="20.329999999999998"/>
    <n v="11806.42"/>
    <n v="10546.84"/>
    <n v="129460.56"/>
    <n v="115666.29"/>
    <n v="1.3889776309117252E-6"/>
    <n v="7437.0128548636976"/>
    <n v="7437.55"/>
    <n v="-7.2220709279591233E-5"/>
    <n v="88412867.835868239"/>
    <m/>
    <m/>
    <n v="731718.76028060645"/>
    <m/>
    <m/>
    <n v="20.909548779357024"/>
    <m/>
    <m/>
    <n v="224.96614681178821"/>
    <n v="224.96"/>
    <n v="2.732402110683374E-5"/>
    <n v="15.467648206569011"/>
    <m/>
    <n v="15.46"/>
    <m/>
    <n v="6286.7377633171554"/>
    <e v="#N/A"/>
    <e v="#N/A"/>
    <n v="1781"/>
    <n v="0.84062961141170689"/>
    <n v="91596.81"/>
    <n v="455.85410877758358"/>
    <m/>
    <m/>
    <n v="1045.9838201854284"/>
    <n v="0.71149294311801081"/>
    <m/>
    <m/>
    <n v="16071367.992680363"/>
    <m/>
    <m/>
    <m/>
    <n v="14.063064264236182"/>
    <m/>
    <m/>
    <m/>
    <n v="14.115109804578717"/>
    <m/>
    <n v="14.2"/>
    <m/>
    <m/>
    <m/>
    <n v="7437.0128548636976"/>
    <m/>
  </r>
  <r>
    <x v="1775"/>
    <n v="16.920000000000002"/>
    <n v="19.989999999999998"/>
    <n v="11597.06"/>
    <n v="10359.799999999999"/>
    <n v="128674.25"/>
    <n v="114963.6"/>
    <n v="1.3889776309117252E-6"/>
    <n v="7304.9562253227969"/>
    <n v="7305.49"/>
    <n v="-7.3064870009131866E-5"/>
    <n v="85273264.477117375"/>
    <m/>
    <m/>
    <n v="712230.06409351155"/>
    <m/>
    <m/>
    <n v="21.094002459799064"/>
    <m/>
    <m/>
    <n v="223.59430838935279"/>
    <n v="223.6"/>
    <n v="-2.5454430443661025E-5"/>
    <n v="15.561062529421305"/>
    <m/>
    <n v="15.58"/>
    <m/>
    <n v="6175.0320611378474"/>
    <e v="#N/A"/>
    <e v="#N/A"/>
    <n v="1782"/>
    <n v="0.84642321160580303"/>
    <n v="90767.42"/>
    <n v="451.69117315996635"/>
    <m/>
    <m/>
    <n v="1055.4549853998458"/>
    <n v="0.7178673069040622"/>
    <m/>
    <m/>
    <n v="15500819.209020652"/>
    <m/>
    <m/>
    <m/>
    <n v="14.311795157478747"/>
    <m/>
    <m/>
    <m/>
    <n v="14.364918921913626"/>
    <m/>
    <n v="14.42"/>
    <m/>
    <m/>
    <m/>
    <n v="7304.9562253227969"/>
    <m/>
  </r>
  <r>
    <x v="1776"/>
    <n v="16.27"/>
    <n v="19.96"/>
    <n v="11462.7"/>
    <n v="10239.76"/>
    <n v="128659.81"/>
    <n v="114950.54"/>
    <n v="1.3889776309117252E-6"/>
    <n v="7220.1471733469907"/>
    <n v="7220.67"/>
    <n v="-7.2406944647718241E-5"/>
    <n v="83293475.637940839"/>
    <m/>
    <m/>
    <n v="699827.46258698218"/>
    <m/>
    <m/>
    <n v="21.215252489456333"/>
    <m/>
    <m/>
    <n v="223.56376491704822"/>
    <n v="223.56"/>
    <n v="1.6840745429513859E-5"/>
    <n v="15.562276289295253"/>
    <m/>
    <n v="15.56"/>
    <m/>
    <n v="6103.2685720654272"/>
    <e v="#N/A"/>
    <e v="#N/A"/>
    <n v="1783"/>
    <n v="0.81513026052104198"/>
    <n v="90650.240000000005"/>
    <n v="451.07282002927104"/>
    <m/>
    <m/>
    <n v="1056.8175691902536"/>
    <n v="0.71872593001185869"/>
    <m/>
    <m/>
    <n v="15141089.988771215"/>
    <m/>
    <m/>
    <m/>
    <n v="14.476953005400837"/>
    <m/>
    <m/>
    <m/>
    <n v="14.530849342696669"/>
    <m/>
    <n v="14.54"/>
    <m/>
    <m/>
    <m/>
    <n v="7220.1471733469907"/>
    <m/>
  </r>
  <r>
    <x v="1777"/>
    <n v="15.32"/>
    <n v="19.170000000000002"/>
    <n v="11129.44"/>
    <n v="9942.0400000000009"/>
    <n v="127999.39"/>
    <n v="114360.33"/>
    <n v="1.3889776309117252E-6"/>
    <n v="7010.0617992887028"/>
    <n v="7010.57"/>
    <n v="-7.2490640746325496E-5"/>
    <n v="78446539.252597868"/>
    <m/>
    <m/>
    <n v="669283.7874395824"/>
    <m/>
    <m/>
    <n v="21.522695176067252"/>
    <m/>
    <m/>
    <n v="222.41077283467874"/>
    <n v="222.4"/>
    <n v="4.8439004850520107E-5"/>
    <n v="15.641623496859376"/>
    <m/>
    <n v="15.71"/>
    <m/>
    <n v="5925.6100436952474"/>
    <e v="#N/A"/>
    <e v="#N/A"/>
    <n v="1784"/>
    <n v="0.79916536254564419"/>
    <n v="89919.81"/>
    <n v="447.40328574583896"/>
    <m/>
    <m/>
    <n v="1065.3330596849687"/>
    <n v="0.72444850834203867"/>
    <m/>
    <m/>
    <n v="14260158.064311864"/>
    <m/>
    <m/>
    <m/>
    <n v="14.897175095781982"/>
    <m/>
    <m/>
    <m/>
    <n v="14.952800038442525"/>
    <m/>
    <n v="14.87"/>
    <m/>
    <m/>
    <m/>
    <n v="7010.0617992887028"/>
    <m/>
  </r>
  <r>
    <x v="1778"/>
    <n v="16.96"/>
    <n v="19.920000000000002"/>
    <n v="11444.72"/>
    <n v="10223.64"/>
    <n v="129837.13"/>
    <n v="116001.77"/>
    <n v="1.6667944573445226E-6"/>
    <n v="7208.1188156168237"/>
    <n v="7208.65"/>
    <n v="-7.3687081933004883E-5"/>
    <n v="82879578.642795861"/>
    <m/>
    <m/>
    <n v="697648.61179764941"/>
    <m/>
    <m/>
    <n v="21.215011606769803"/>
    <m/>
    <m/>
    <n v="225.58751328587792"/>
    <n v="225.56"/>
    <n v="1.2197768167188094E-4"/>
    <n v="15.415482176485257"/>
    <m/>
    <n v="15.45"/>
    <m/>
    <n v="6092.8106888292741"/>
    <e v="#N/A"/>
    <e v="#N/A"/>
    <n v="1785"/>
    <n v="0.85140562248995977"/>
    <n v="91555.96"/>
    <n v="455.43738106380459"/>
    <m/>
    <m/>
    <n v="1045.948624980274"/>
    <n v="0.71106443855194723"/>
    <m/>
    <m/>
    <n v="15066448.998818781"/>
    <m/>
    <m/>
    <m/>
    <n v="14.473202550971944"/>
    <m/>
    <m/>
    <m/>
    <n v="14.527722880337457"/>
    <m/>
    <n v="14.51"/>
    <m/>
    <m/>
    <m/>
    <n v="7208.1188156168237"/>
    <m/>
  </r>
  <r>
    <x v="1779"/>
    <n v="15.83"/>
    <n v="19.18"/>
    <n v="10813.35"/>
    <n v="9659.6200000000008"/>
    <n v="128089.63"/>
    <n v="114440.29"/>
    <n v="1.6667944573445226E-6"/>
    <n v="6810.3030082585728"/>
    <n v="6810.81"/>
    <n v="-7.4439272484072561E-5"/>
    <n v="73731731.000219375"/>
    <m/>
    <m/>
    <n v="639895.00145940285"/>
    <m/>
    <m/>
    <n v="21.799223310192495"/>
    <m/>
    <m/>
    <n v="222.54586601018016"/>
    <n v="222.52"/>
    <n v="1.1624128249221322E-4"/>
    <n v="15.622435551178974"/>
    <m/>
    <n v="15.66"/>
    <m/>
    <n v="5756.4804738051944"/>
    <e v="#N/A"/>
    <e v="#N/A"/>
    <n v="1786"/>
    <n v="0.82533889468196042"/>
    <n v="89720.57"/>
    <n v="446.27254004994825"/>
    <m/>
    <m/>
    <n v="1066.9163877212527"/>
    <n v="0.72525014000444465"/>
    <m/>
    <m/>
    <n v="13403619.015098199"/>
    <m/>
    <m/>
    <m/>
    <n v="15.270952061124635"/>
    <m/>
    <m/>
    <m/>
    <n v="15.328650043370994"/>
    <m/>
    <n v="15.25"/>
    <m/>
    <m/>
    <m/>
    <n v="6810.3030082585728"/>
    <m/>
  </r>
  <r>
    <x v="1780"/>
    <n v="15.07"/>
    <n v="18.48"/>
    <n v="10275.530000000001"/>
    <n v="9179.17"/>
    <n v="125635.32"/>
    <n v="112247.32"/>
    <n v="1.6667944573445226E-6"/>
    <n v="6471.4234276760362"/>
    <n v="6471.9"/>
    <n v="-7.3637158170436479E-5"/>
    <n v="66394305.221794814"/>
    <m/>
    <m/>
    <n v="592134.41813657014"/>
    <m/>
    <m/>
    <n v="22.340338040736224"/>
    <m/>
    <m/>
    <n v="218.27636894354137"/>
    <n v="218.28"/>
    <n v="-1.663485641667517E-5"/>
    <n v="15.92123920654346"/>
    <m/>
    <n v="15.85"/>
    <m/>
    <n v="5469.9740375359916"/>
    <e v="#N/A"/>
    <e v="#N/A"/>
    <n v="1787"/>
    <n v="0.81547619047619047"/>
    <n v="88012.56"/>
    <n v="437.74266957158562"/>
    <m/>
    <m/>
    <n v="1087.2272691544824"/>
    <n v="0.73898666442230687"/>
    <m/>
    <m/>
    <n v="12069874.356325891"/>
    <m/>
    <m/>
    <m/>
    <n v="16.029751764920903"/>
    <m/>
    <m/>
    <m/>
    <n v="16.090497825765883"/>
    <m/>
    <n v="15.87"/>
    <m/>
    <m/>
    <m/>
    <n v="6471.4234276760362"/>
    <m/>
  </r>
  <r>
    <x v="1781"/>
    <n v="14.69"/>
    <n v="18.350000000000001"/>
    <n v="10131.950000000001"/>
    <n v="9050.89"/>
    <n v="124646.65"/>
    <n v="111363.82"/>
    <n v="1.6667944573445226E-6"/>
    <n v="6380.8426244965312"/>
    <n v="6381.31"/>
    <n v="-7.3241309929916731E-5"/>
    <n v="64535758.564363889"/>
    <m/>
    <m/>
    <n v="579702.15820299229"/>
    <m/>
    <m/>
    <n v="22.495425528008884"/>
    <m/>
    <m/>
    <n v="216.55339238375421"/>
    <n v="216.56"/>
    <n v="-3.0511711515468498E-5"/>
    <n v="16.045988714584908"/>
    <m/>
    <n v="16.02"/>
    <m/>
    <n v="5393.3424496927892"/>
    <e v="#N/A"/>
    <e v="#N/A"/>
    <n v="1788"/>
    <n v="0.80054495912806534"/>
    <n v="87210.240000000005"/>
    <n v="433.71835149073496"/>
    <m/>
    <m/>
    <n v="1097.1384020949174"/>
    <n v="0.74565255541220665"/>
    <m/>
    <m/>
    <n v="11732123.107414188"/>
    <m/>
    <m/>
    <m/>
    <n v="16.253012440596756"/>
    <m/>
    <m/>
    <m/>
    <n v="16.314788209168078"/>
    <m/>
    <n v="16.34"/>
    <m/>
    <m/>
    <m/>
    <n v="6380.8426244965312"/>
    <m/>
  </r>
  <r>
    <x v="1782"/>
    <n v="15.77"/>
    <n v="18.55"/>
    <n v="9883.35"/>
    <n v="8828.76"/>
    <n v="123335.91"/>
    <n v="110192.02"/>
    <n v="1.8057055335418681E-6"/>
    <n v="6223.673652970394"/>
    <n v="6224.13"/>
    <n v="-7.3319006769767547E-5"/>
    <n v="61357389.04431884"/>
    <m/>
    <m/>
    <n v="558286.02865807468"/>
    <m/>
    <m/>
    <n v="22.767353392620617"/>
    <m/>
    <m/>
    <n v="214.25529514738807"/>
    <n v="214.24"/>
    <n v="7.139258489563538E-5"/>
    <n v="16.212547245032859"/>
    <m/>
    <n v="16.239999999999998"/>
    <m/>
    <n v="5260.2435591002204"/>
    <e v="#N/A"/>
    <e v="#N/A"/>
    <n v="1789"/>
    <n v="0.85013477088948786"/>
    <n v="85740.23"/>
    <n v="426.27446006006386"/>
    <m/>
    <m/>
    <n v="1115.6316939659587"/>
    <n v="0.75793376525699996"/>
    <m/>
    <m/>
    <n v="11154751.923873842"/>
    <m/>
    <m/>
    <m/>
    <n v="16.648797307658594"/>
    <m/>
    <m/>
    <m/>
    <n v="16.71282988880137"/>
    <m/>
    <n v="16.72"/>
    <m/>
    <m/>
    <m/>
    <n v="6223.673652970394"/>
    <m/>
  </r>
  <r>
    <x v="1783"/>
    <n v="15.62"/>
    <n v="18.27"/>
    <n v="9778.1"/>
    <n v="8734.73"/>
    <n v="121998.42"/>
    <n v="108996.87"/>
    <n v="1.8057055335418681E-6"/>
    <n v="6157.2462239337765"/>
    <n v="6157.7"/>
    <n v="-7.3692460857643916E-5"/>
    <n v="60047818.971492693"/>
    <m/>
    <m/>
    <n v="549348.54490998969"/>
    <m/>
    <m/>
    <n v="22.88755963801907"/>
    <m/>
    <m/>
    <n v="211.92668159169065"/>
    <n v="211.92"/>
    <n v="3.152883961243802E-5"/>
    <n v="16.38781306070516"/>
    <m/>
    <n v="16.52"/>
    <m/>
    <n v="5204.0383118444461"/>
    <e v="#N/A"/>
    <e v="#N/A"/>
    <n v="1790"/>
    <n v="0.85495347564313084"/>
    <n v="84504.55"/>
    <n v="420.09822853162956"/>
    <m/>
    <m/>
    <n v="1131.7100713111076"/>
    <n v="0.76878415080721785"/>
    <m/>
    <m/>
    <n v="10916778.450280899"/>
    <m/>
    <m/>
    <m/>
    <n v="16.825330305537847"/>
    <m/>
    <m/>
    <m/>
    <n v="16.890234313157439"/>
    <m/>
    <n v="17.09"/>
    <m/>
    <m/>
    <m/>
    <n v="6157.2462239337765"/>
    <m/>
  </r>
  <r>
    <x v="1784"/>
    <n v="15.35"/>
    <n v="17.899999999999999"/>
    <n v="9594.94"/>
    <n v="8571.1"/>
    <n v="120501.58"/>
    <n v="107659.35"/>
    <n v="1.8057055335418681E-6"/>
    <n v="6041.7634859395812"/>
    <n v="6042.21"/>
    <n v="-7.3899129692467369E-5"/>
    <n v="57795527.301030025"/>
    <m/>
    <m/>
    <n v="533893.9161189025"/>
    <m/>
    <m/>
    <n v="23.100894648291099"/>
    <m/>
    <m/>
    <n v="209.32137711907043"/>
    <n v="209.32"/>
    <n v="6.57901333100952E-6"/>
    <n v="16.588327225056879"/>
    <m/>
    <n v="16.690000000000001"/>
    <m/>
    <n v="5106.3716500870332"/>
    <e v="#N/A"/>
    <e v="#N/A"/>
    <n v="1791"/>
    <n v="0.85754189944134085"/>
    <n v="82993.67"/>
    <n v="412.55496150407777"/>
    <m/>
    <m/>
    <n v="1151.9442257151311"/>
    <n v="0.78245527374839074"/>
    <m/>
    <m/>
    <n v="10507410.575174049"/>
    <m/>
    <m/>
    <m/>
    <n v="17.139725328387573"/>
    <m/>
    <m/>
    <m/>
    <n v="17.206038185681493"/>
    <m/>
    <n v="17.3"/>
    <m/>
    <m/>
    <m/>
    <n v="6041.7634859395812"/>
    <m/>
  </r>
  <r>
    <x v="1785"/>
    <n v="14.62"/>
    <n v="17.52"/>
    <n v="9443.1200000000008"/>
    <n v="8435.4599999999991"/>
    <n v="119040.6"/>
    <n v="106353.87"/>
    <n v="1.8057055335418681E-6"/>
    <n v="5946.0201368245407"/>
    <n v="5946.46"/>
    <n v="-7.3970593505889859E-5"/>
    <n v="55963838.347322837"/>
    <m/>
    <m/>
    <n v="521202.82600034622"/>
    <m/>
    <m/>
    <n v="23.282631083875625"/>
    <m/>
    <m/>
    <n v="206.77848989012767"/>
    <n v="206.76"/>
    <n v="8.9426823987714954E-5"/>
    <n v="16.788887036553405"/>
    <m/>
    <n v="16.82"/>
    <m/>
    <n v="5025.3867067653064"/>
    <e v="#N/A"/>
    <e v="#N/A"/>
    <n v="1792"/>
    <n v="0.83447488584474883"/>
    <n v="81727.39"/>
    <n v="406.22866219648813"/>
    <m/>
    <m/>
    <n v="1169.5200713686436"/>
    <n v="0.79431831939049524"/>
    <m/>
    <m/>
    <n v="10174502.408726098"/>
    <m/>
    <m/>
    <m/>
    <n v="17.410155244321132"/>
    <m/>
    <m/>
    <m/>
    <n v="17.477713544408189"/>
    <m/>
    <n v="17.54"/>
    <m/>
    <m/>
    <m/>
    <n v="5946.0201368245407"/>
    <m/>
  </r>
  <r>
    <x v="1786"/>
    <n v="14.75"/>
    <n v="17.5"/>
    <n v="9415.7999999999993"/>
    <n v="8411.0400000000009"/>
    <n v="117658.16"/>
    <n v="105118.57"/>
    <n v="1.8057055335418681E-6"/>
    <n v="5928.6730713102088"/>
    <n v="5929.11"/>
    <n v="-7.3692120704627051E-5"/>
    <n v="55637401.681399822"/>
    <m/>
    <m/>
    <n v="518922.07603943098"/>
    <m/>
    <m/>
    <n v="23.315277760136432"/>
    <m/>
    <m/>
    <n v="204.37215047700096"/>
    <n v="204.36"/>
    <n v="5.9456238994615163E-5"/>
    <n v="16.983292424536049"/>
    <m/>
    <n v="16.87"/>
    <m/>
    <n v="5010.6639004274693"/>
    <e v="#N/A"/>
    <e v="#N/A"/>
    <n v="1793"/>
    <n v="0.84285714285714286"/>
    <n v="80673.25"/>
    <n v="400.95771478362872"/>
    <m/>
    <m/>
    <n v="1184.6048292207242"/>
    <n v="0.80448736443562052"/>
    <m/>
    <m/>
    <n v="10115252.742300101"/>
    <m/>
    <m/>
    <m/>
    <n v="17.459743056985236"/>
    <m/>
    <m/>
    <m/>
    <n v="17.52769350808482"/>
    <m/>
    <n v="17.489999999999998"/>
    <m/>
    <m/>
    <m/>
    <n v="5928.6730713102088"/>
    <m/>
  </r>
  <r>
    <x v="1787"/>
    <n v="15.99"/>
    <n v="18.39"/>
    <n v="9695.02"/>
    <n v="8660.42"/>
    <n v="120196.45"/>
    <n v="107385.77"/>
    <n v="1.3889776309117252E-6"/>
    <n v="6104.0378409784289"/>
    <n v="6104.49"/>
    <n v="-7.4069909455354299E-5"/>
    <n v="58928855.70085749"/>
    <m/>
    <m/>
    <n v="541945.6643033399"/>
    <m/>
    <m/>
    <n v="22.966524015176841"/>
    <m/>
    <m/>
    <n v="208.76588651022411"/>
    <n v="208.76"/>
    <n v="2.8197500594462355E-5"/>
    <n v="16.615221841546415"/>
    <m/>
    <n v="16.739999999999998"/>
    <m/>
    <n v="5158.6861039456289"/>
    <e v="#N/A"/>
    <e v="#N/A"/>
    <n v="1794"/>
    <n v="0.86949429037520387"/>
    <n v="82552.28"/>
    <n v="410.20066241203455"/>
    <m/>
    <m/>
    <n v="1157.013180040226"/>
    <n v="0.78552592479825067"/>
    <m/>
    <m/>
    <n v="10713986.372137083"/>
    <m/>
    <m/>
    <m/>
    <n v="16.939709764659213"/>
    <m/>
    <m/>
    <m/>
    <n v="17.006217690086917"/>
    <m/>
    <n v="16.989999999999998"/>
    <m/>
    <m/>
    <m/>
    <n v="6104.0378409784289"/>
    <m/>
  </r>
  <r>
    <x v="1788"/>
    <n v="16.7"/>
    <n v="19.11"/>
    <n v="9961.5300000000007"/>
    <n v="8898.48"/>
    <n v="121569.19"/>
    <n v="108612.05"/>
    <n v="1.3889776309117252E-6"/>
    <n v="6271.6810711083663"/>
    <n v="6272.14"/>
    <n v="-7.3169427282193666E-5"/>
    <n v="62165836.784396745"/>
    <m/>
    <m/>
    <n v="564272.37502239586"/>
    <m/>
    <m/>
    <n v="22.649845016542624"/>
    <m/>
    <m/>
    <n v="211.14501202060373"/>
    <n v="211.12"/>
    <n v="1.1847300399647764E-4"/>
    <n v="16.424901438209258"/>
    <m/>
    <n v="16.46"/>
    <m/>
    <n v="5300.3046805578833"/>
    <e v="#N/A"/>
    <e v="#N/A"/>
    <n v="1795"/>
    <n v="0.87388801674515959"/>
    <n v="84104.68"/>
    <n v="417.88187592526361"/>
    <m/>
    <m/>
    <n v="1135.2554858772733"/>
    <n v="0.77068100489357783"/>
    <m/>
    <m/>
    <n v="11302623.46759134"/>
    <m/>
    <m/>
    <m/>
    <n v="16.473299091806382"/>
    <m/>
    <m/>
    <m/>
    <n v="16.538157379324392"/>
    <m/>
    <n v="16.62"/>
    <m/>
    <m/>
    <m/>
    <n v="6271.6810711083663"/>
    <m/>
  </r>
  <r>
    <x v="1789"/>
    <n v="17.079999999999998"/>
    <n v="19.440000000000001"/>
    <n v="10083.530000000001"/>
    <n v="9007.4500000000007"/>
    <n v="122106.15"/>
    <n v="109091.63"/>
    <n v="1.3889776309117252E-6"/>
    <n v="6348.3362694115258"/>
    <n v="6348.8"/>
    <n v="-7.304224238824375E-5"/>
    <n v="63685600.873102888"/>
    <m/>
    <m/>
    <n v="574618.05501470214"/>
    <m/>
    <m/>
    <n v="22.510143388108318"/>
    <m/>
    <m/>
    <n v="212.07244903091834"/>
    <n v="212.08"/>
    <n v="-3.5604343086026446E-5"/>
    <n v="16.351794656795132"/>
    <m/>
    <n v="16.27"/>
    <m/>
    <n v="5365.0246851754591"/>
    <e v="#N/A"/>
    <e v="#N/A"/>
    <n v="1796"/>
    <n v="0.87860082304526732"/>
    <n v="84601.97"/>
    <n v="420.31988519141254"/>
    <m/>
    <m/>
    <n v="1128.5430032832974"/>
    <n v="0.76605153592075648"/>
    <m/>
    <m/>
    <n v="11579055.113196671"/>
    <m/>
    <m/>
    <m/>
    <n v="16.27081067248109"/>
    <m/>
    <m/>
    <m/>
    <n v="16.335051060215321"/>
    <m/>
    <n v="16.420000000000002"/>
    <m/>
    <m/>
    <m/>
    <n v="6348.3362694115258"/>
    <m/>
  </r>
  <r>
    <x v="1790"/>
    <n v="18.2"/>
    <n v="19.84"/>
    <n v="10243.11"/>
    <n v="9149.98"/>
    <n v="122952.45"/>
    <n v="109847.58"/>
    <n v="1.3889776309117252E-6"/>
    <n v="6448.6465693918681"/>
    <n v="6449.12"/>
    <n v="-7.3410109926896894E-5"/>
    <n v="65698188.988417402"/>
    <m/>
    <m/>
    <n v="588236.9935985459"/>
    <m/>
    <m/>
    <n v="22.331038461854057"/>
    <m/>
    <m/>
    <n v="213.5370854678122"/>
    <n v="213.52"/>
    <n v="8.0018114519520012E-5"/>
    <n v="16.237906916578051"/>
    <m/>
    <n v="16.22"/>
    <m/>
    <n v="5449.7285079604053"/>
    <e v="#N/A"/>
    <e v="#N/A"/>
    <n v="1797"/>
    <n v="0.91733870967741937"/>
    <n v="85191.24"/>
    <n v="423.21445094473671"/>
    <m/>
    <m/>
    <n v="1120.6824707738917"/>
    <n v="0.76064371882369131"/>
    <m/>
    <m/>
    <n v="11945096.504378859"/>
    <m/>
    <m/>
    <m/>
    <n v="16.012602561836189"/>
    <m/>
    <m/>
    <m/>
    <n v="16.075999981647243"/>
    <m/>
    <n v="15.95"/>
    <m/>
    <m/>
    <m/>
    <n v="6448.6465693918681"/>
    <m/>
  </r>
  <r>
    <x v="1791"/>
    <n v="18.399999999999999"/>
    <n v="19.91"/>
    <n v="10132.030000000001"/>
    <n v="9050.74"/>
    <n v="122112.57"/>
    <n v="109097.07"/>
    <n v="1.3889776309117252E-6"/>
    <n v="6378.5595712863214"/>
    <n v="6379.02"/>
    <n v="-7.2178596975502884E-5"/>
    <n v="64270257.460858367"/>
    <m/>
    <m/>
    <n v="578647.53153452871"/>
    <m/>
    <m/>
    <n v="22.451123890183766"/>
    <m/>
    <m/>
    <n v="212.07325662647264"/>
    <n v="212.08"/>
    <n v="-3.1796367066072584E-5"/>
    <n v="16.348266953140936"/>
    <m/>
    <n v="16.37"/>
    <m/>
    <n v="5390.4332152268435"/>
    <e v="#N/A"/>
    <e v="#N/A"/>
    <n v="1798"/>
    <n v="0.92415871421396278"/>
    <n v="84561.95"/>
    <n v="420.05545226409794"/>
    <m/>
    <m/>
    <n v="1128.9607194768489"/>
    <n v="0.76618979854745972"/>
    <m/>
    <m/>
    <n v="11685591.452802656"/>
    <m/>
    <m/>
    <m/>
    <n v="16.185520172564292"/>
    <m/>
    <m/>
    <m/>
    <n v="16.249780608022117"/>
    <m/>
    <n v="16.329999999999998"/>
    <m/>
    <m/>
    <m/>
    <n v="6378.5595712863214"/>
    <m/>
  </r>
  <r>
    <x v="1792"/>
    <n v="17.16"/>
    <n v="19.2"/>
    <n v="9759.4599999999991"/>
    <n v="8717.89"/>
    <n v="119831.43"/>
    <n v="107058.62"/>
    <n v="6.9446662909200541E-7"/>
    <n v="6143.5609033538376"/>
    <n v="6144.01"/>
    <n v="-7.3095038283232938E-5"/>
    <n v="59535101.075625628"/>
    <m/>
    <m/>
    <n v="546671.75047820096"/>
    <m/>
    <m/>
    <n v="22.860854550619855"/>
    <m/>
    <m/>
    <n v="208.09637099797112"/>
    <n v="208.08"/>
    <n v="7.8676460837590056E-5"/>
    <n v="16.651916895062762"/>
    <m/>
    <n v="16.37"/>
    <m/>
    <n v="5191.6515926223756"/>
    <e v="#N/A"/>
    <e v="#N/A"/>
    <n v="1799"/>
    <n v="0.89375000000000004"/>
    <n v="82961.289999999994"/>
    <n v="412.00776145683511"/>
    <m/>
    <m/>
    <n v="1150.3306413535063"/>
    <n v="0.78047089090378086"/>
    <m/>
    <m/>
    <n v="10824998.430420989"/>
    <m/>
    <m/>
    <m/>
    <n v="16.778414237399915"/>
    <m/>
    <m/>
    <m/>
    <n v="16.845583412952294"/>
    <m/>
    <n v="16.82"/>
    <m/>
    <m/>
    <m/>
    <n v="6143.5609033538376"/>
    <m/>
  </r>
  <r>
    <x v="1793"/>
    <n v="15.91"/>
    <n v="18.37"/>
    <n v="9389.74"/>
    <n v="8387.6200000000008"/>
    <n v="117577.07"/>
    <n v="105044.48"/>
    <n v="6.9446662909200541E-7"/>
    <n v="5910.6787625342722"/>
    <n v="5911.1"/>
    <n v="-7.1262111236203296E-5"/>
    <n v="55021776.477435313"/>
    <m/>
    <m/>
    <n v="515589.06947429321"/>
    <m/>
    <m/>
    <n v="23.292833754230376"/>
    <m/>
    <m/>
    <n v="204.17652512496167"/>
    <n v="204.16"/>
    <n v="8.0942030572517254E-5"/>
    <n v="16.964580892645763"/>
    <m/>
    <n v="16.37"/>
    <m/>
    <n v="4994.7960472720515"/>
    <e v="#N/A"/>
    <e v="#N/A"/>
    <n v="1800"/>
    <n v="0.86608600979858463"/>
    <n v="81307.820000000007"/>
    <n v="403.76466176488867"/>
    <m/>
    <m/>
    <n v="1173.2574449935985"/>
    <n v="0.7959507012440864"/>
    <m/>
    <m/>
    <n v="10004469.187135413"/>
    <m/>
    <m/>
    <m/>
    <n v="17.413239417753356"/>
    <m/>
    <m/>
    <m/>
    <n v="17.483129789044717"/>
    <m/>
    <n v="17.420000000000002"/>
    <m/>
    <m/>
    <m/>
    <n v="5910.6787625342722"/>
    <m/>
  </r>
  <r>
    <x v="1794"/>
    <n v="16.95"/>
    <n v="19.05"/>
    <n v="9641.1200000000008"/>
    <n v="8612.17"/>
    <n v="119108.8"/>
    <n v="106412.87"/>
    <n v="6.9446662909200541E-7"/>
    <n v="6068.7701384756738"/>
    <n v="6069.21"/>
    <n v="-7.2474263425714724E-5"/>
    <n v="57965238.153810345"/>
    <m/>
    <m/>
    <n v="536275.71290686214"/>
    <m/>
    <m/>
    <n v="22.980001681748277"/>
    <m/>
    <m/>
    <n v="206.83138222939382"/>
    <n v="206.84"/>
    <n v="-4.166394607507673E-5"/>
    <n v="16.742979589047181"/>
    <m/>
    <n v="16.72"/>
    <m/>
    <n v="5128.3359187807018"/>
    <e v="#N/A"/>
    <e v="#N/A"/>
    <n v="1801"/>
    <n v="0.88976377952755903"/>
    <n v="82649.8"/>
    <n v="410.39672267393064"/>
    <m/>
    <m/>
    <n v="1153.8929112251062"/>
    <n v="0.78273938299903234"/>
    <m/>
    <m/>
    <n v="10539785.275310002"/>
    <m/>
    <m/>
    <m/>
    <n v="16.94626983803467"/>
    <m/>
    <m/>
    <m/>
    <n v="17.014460938993956"/>
    <m/>
    <n v="17.100000000000001"/>
    <m/>
    <m/>
    <m/>
    <n v="6068.7701384756738"/>
    <m/>
  </r>
  <r>
    <x v="1795"/>
    <n v="16.03"/>
    <n v="18.440000000000001"/>
    <n v="9455.7999999999993"/>
    <n v="8446.6200000000008"/>
    <n v="118292.97"/>
    <n v="105683.93"/>
    <n v="6.9446662909200541E-7"/>
    <n v="5951.97211764232"/>
    <n v="5952.41"/>
    <n v="-7.3563877098448138E-5"/>
    <n v="55734249.184630349"/>
    <m/>
    <m/>
    <n v="520795.08307939803"/>
    <m/>
    <m/>
    <n v="23.199822834733592"/>
    <m/>
    <m/>
    <n v="205.40969187725247"/>
    <n v="205.4"/>
    <n v="4.7185380976033642E-5"/>
    <n v="16.857059066409001"/>
    <m/>
    <n v="16.84"/>
    <m/>
    <n v="5029.5795933025929"/>
    <e v="#N/A"/>
    <e v="#N/A"/>
    <n v="1802"/>
    <n v="0.86930585683297179"/>
    <n v="81949.679999999993"/>
    <n v="406.88851086470544"/>
    <m/>
    <m/>
    <n v="1163.6674479451819"/>
    <n v="0.78929507923052999"/>
    <m/>
    <m/>
    <n v="10134235.437734719"/>
    <m/>
    <m/>
    <m/>
    <n v="17.27122010116009"/>
    <m/>
    <m/>
    <m/>
    <n v="17.340897120490389"/>
    <m/>
    <n v="17.260000000000002"/>
    <m/>
    <m/>
    <m/>
    <n v="5951.97211764232"/>
    <m/>
  </r>
  <r>
    <x v="1796"/>
    <n v="17.07"/>
    <n v="19.07"/>
    <n v="9645.7199999999993"/>
    <n v="8616.27"/>
    <n v="119545.2"/>
    <n v="106802.61"/>
    <n v="6.9446662909200541E-7"/>
    <n v="6071.369594169696"/>
    <n v="6071.81"/>
    <n v="-7.2532874102471112E-5"/>
    <n v="57970508.746975198"/>
    <m/>
    <m/>
    <n v="536467.22458045045"/>
    <m/>
    <m/>
    <n v="22.965800885045354"/>
    <m/>
    <m/>
    <n v="207.57906358204337"/>
    <n v="207.56"/>
    <n v="9.1846126630157343E-5"/>
    <n v="16.678019309881858"/>
    <m/>
    <n v="16.670000000000002"/>
    <m/>
    <n v="5130.4196049828442"/>
    <e v="#N/A"/>
    <e v="#N/A"/>
    <n v="1803"/>
    <n v="0.89512323020450968"/>
    <n v="82918.350000000006"/>
    <n v="411.66590982369439"/>
    <m/>
    <m/>
    <n v="1149.9125468058355"/>
    <n v="0.77989143625977697"/>
    <m/>
    <m/>
    <n v="10540971.576662103"/>
    <m/>
    <m/>
    <m/>
    <n v="16.923540130668222"/>
    <m/>
    <m/>
    <m/>
    <n v="16.991989253601027"/>
    <m/>
    <n v="17.03"/>
    <m/>
    <m/>
    <m/>
    <n v="6071.369594169696"/>
    <m/>
  </r>
  <r>
    <x v="1797"/>
    <n v="18.239999999999998"/>
    <n v="19.87"/>
    <n v="9867.86"/>
    <n v="8814.68"/>
    <n v="120270.47"/>
    <n v="107450.35"/>
    <n v="8.3336527945121475E-7"/>
    <n v="6210.7383076223505"/>
    <n v="6211.19"/>
    <n v="-7.272235717292741E-5"/>
    <n v="60632253.09285"/>
    <m/>
    <m/>
    <n v="554941.25894383981"/>
    <m/>
    <m/>
    <n v="22.69830139648332"/>
    <m/>
    <m/>
    <n v="208.82315083044404"/>
    <n v="208.8"/>
    <n v="1.1087562473188761E-4"/>
    <n v="16.575072064443322"/>
    <m/>
    <n v="16.63"/>
    <m/>
    <n v="5248.0106988069419"/>
    <e v="#N/A"/>
    <e v="#N/A"/>
    <n v="1804"/>
    <n v="0.91796678409662791"/>
    <n v="83711.83"/>
    <n v="415.50796472900328"/>
    <m/>
    <m/>
    <n v="1138.9085578499592"/>
    <n v="0.7722086873153019"/>
    <m/>
    <m/>
    <n v="11025318.501167186"/>
    <m/>
    <m/>
    <m/>
    <n v="16.531525484084533"/>
    <m/>
    <m/>
    <m/>
    <n v="16.598901158685184"/>
    <m/>
    <n v="16.7"/>
    <m/>
    <m/>
    <m/>
    <n v="6210.7383076223505"/>
    <m/>
  </r>
  <r>
    <x v="1798"/>
    <n v="17.55"/>
    <n v="19.45"/>
    <n v="9688.7800000000007"/>
    <n v="8654.7000000000007"/>
    <n v="119630.14"/>
    <n v="106878.19"/>
    <n v="8.3336527945121475E-7"/>
    <n v="6097.8783476917515"/>
    <n v="6098.32"/>
    <n v="-7.2421963466684502E-5"/>
    <n v="58428798.204520777"/>
    <m/>
    <m/>
    <n v="539815.39986506104"/>
    <m/>
    <m/>
    <n v="22.903244788431177"/>
    <m/>
    <m/>
    <n v="207.70629423913508"/>
    <n v="207.68"/>
    <n v="1.2660939491082601E-4"/>
    <n v="16.662729871898421"/>
    <m/>
    <n v="16.71"/>
    <m/>
    <n v="5152.5834887565879"/>
    <e v="#N/A"/>
    <e v="#N/A"/>
    <n v="1805"/>
    <n v="0.90231362467866327"/>
    <n v="82737.37"/>
    <n v="410.63911639864568"/>
    <m/>
    <m/>
    <n v="1152.1661922044166"/>
    <n v="0.78112364405954238"/>
    <m/>
    <m/>
    <n v="10624757.502921104"/>
    <m/>
    <m/>
    <m/>
    <n v="16.830776654248293"/>
    <m/>
    <m/>
    <m/>
    <n v="16.899548093430468"/>
    <m/>
    <n v="17"/>
    <m/>
    <m/>
    <m/>
    <n v="6097.8783476917515"/>
    <m/>
  </r>
  <r>
    <x v="1799"/>
    <n v="16.23"/>
    <n v="18.53"/>
    <n v="9352.01"/>
    <n v="8353.8700000000008"/>
    <n v="118221.79"/>
    <n v="105619.87"/>
    <n v="8.3336527945121475E-7"/>
    <n v="5885.7801245154897"/>
    <n v="5886.2"/>
    <n v="-7.133218112032047E-5"/>
    <n v="54364515.316128492"/>
    <m/>
    <m/>
    <n v="511652.87204941525"/>
    <m/>
    <m/>
    <n v="23.300240082318069"/>
    <m/>
    <m/>
    <n v="205.25605964238002"/>
    <n v="205.24"/>
    <n v="7.8248111381906682E-5"/>
    <n v="16.858297406343016"/>
    <m/>
    <n v="16.89"/>
    <m/>
    <n v="4973.3106749333228"/>
    <e v="#N/A"/>
    <e v="#N/A"/>
    <n v="1806"/>
    <n v="0.87587695628710194"/>
    <n v="81775.31"/>
    <n v="405.83256430090177"/>
    <m/>
    <m/>
    <n v="1165.5634395047862"/>
    <n v="0.79013154683444553"/>
    <m/>
    <m/>
    <n v="9885809.3120162562"/>
    <m/>
    <m/>
    <m/>
    <n v="17.414988967582623"/>
    <m/>
    <m/>
    <m/>
    <n v="17.486329785247239"/>
    <m/>
    <n v="17.440000000000001"/>
    <m/>
    <m/>
    <m/>
    <n v="5885.7801245154897"/>
    <m/>
  </r>
  <r>
    <x v="1800"/>
    <n v="15.52"/>
    <n v="18.170000000000002"/>
    <n v="9152.58"/>
    <n v="8175.72"/>
    <n v="118587.64"/>
    <n v="105946.64"/>
    <n v="8.3336527945121475E-7"/>
    <n v="5760.1264228525424"/>
    <n v="5760.54"/>
    <n v="-7.1794857332441175E-5"/>
    <n v="52043510.908211127"/>
    <m/>
    <m/>
    <n v="495269.34337662975"/>
    <m/>
    <m/>
    <n v="23.547619553607845"/>
    <m/>
    <m/>
    <n v="205.88622615609745"/>
    <n v="205.88"/>
    <n v="3.0241675235354037E-5"/>
    <n v="16.805533096362513"/>
    <m/>
    <n v="16.829999999999998"/>
    <m/>
    <n v="4867.0829119052323"/>
    <e v="#N/A"/>
    <e v="#N/A"/>
    <n v="1807"/>
    <n v="0.85415520088057229"/>
    <n v="81694.48"/>
    <n v="405.39976612446219"/>
    <m/>
    <m/>
    <n v="1166.7155292102875"/>
    <n v="0.79083757040672531"/>
    <m/>
    <m/>
    <n v="9463851.8055912834"/>
    <m/>
    <m/>
    <m/>
    <n v="17.785542960608975"/>
    <m/>
    <m/>
    <m/>
    <n v="17.858587895605904"/>
    <m/>
    <n v="17.809999999999999"/>
    <m/>
    <m/>
    <m/>
    <n v="5760.1264228525424"/>
    <m/>
  </r>
  <r>
    <x v="1801"/>
    <n v="17.43"/>
    <n v="19.05"/>
    <n v="9357.6299999999992"/>
    <n v="8358.8799999999992"/>
    <n v="121918.46"/>
    <n v="108922.32"/>
    <n v="8.3336527945121475E-7"/>
    <n v="5889.0299256283224"/>
    <n v="5889.45"/>
    <n v="-7.132658765718336E-5"/>
    <n v="54372951.367102988"/>
    <m/>
    <m/>
    <n v="511895.3117415306"/>
    <m/>
    <m/>
    <n v="23.282799278984683"/>
    <m/>
    <m/>
    <n v="211.66387633901834"/>
    <n v="211.64"/>
    <n v="1.1281581467748047E-4"/>
    <n v="16.332932448292301"/>
    <m/>
    <n v="16.5"/>
    <m/>
    <n v="4975.9462877828464"/>
    <e v="#N/A"/>
    <e v="#N/A"/>
    <n v="1808"/>
    <n v="0.91496062992125982"/>
    <n v="83830.94"/>
    <n v="415.96922880605791"/>
    <m/>
    <m/>
    <n v="1136.2037852156307"/>
    <n v="0.77008271564552555"/>
    <m/>
    <m/>
    <n v="9887554.4245559629"/>
    <m/>
    <m/>
    <m/>
    <n v="17.386285057006152"/>
    <m/>
    <m/>
    <m/>
    <n v="17.457872205918694"/>
    <m/>
    <n v="17.62"/>
    <m/>
    <m/>
    <m/>
    <n v="5889.0299256283224"/>
    <m/>
  </r>
  <r>
    <x v="1802"/>
    <n v="18.27"/>
    <n v="19.79"/>
    <n v="9596.42"/>
    <n v="8572.17"/>
    <n v="123102.13"/>
    <n v="109979.54"/>
    <n v="1.527885156615838E-6"/>
    <n v="6038.8656797520061"/>
    <n v="6039.3"/>
    <n v="-7.1915660423194083E-5"/>
    <n v="57140286.595741004"/>
    <m/>
    <m/>
    <n v="531434.30602955644"/>
    <m/>
    <m/>
    <n v="22.982633511156425"/>
    <m/>
    <m/>
    <n v="213.70322454510875"/>
    <n v="213.68"/>
    <n v="1.0868843648803583E-4"/>
    <n v="16.172681517601461"/>
    <m/>
    <n v="16.2"/>
    <m/>
    <n v="5102.381679998789"/>
    <e v="#N/A"/>
    <e v="#N/A"/>
    <n v="1809"/>
    <n v="0.92319353208691257"/>
    <n v="84514.41"/>
    <n v="419.26238168215372"/>
    <m/>
    <m/>
    <n v="1126.9403652768667"/>
    <n v="0.7635870720421245"/>
    <m/>
    <m/>
    <n v="10391096.931993851"/>
    <m/>
    <m/>
    <m/>
    <n v="16.940279367881139"/>
    <m/>
    <m/>
    <m/>
    <n v="17.010561997593353"/>
    <m/>
    <n v="17.02"/>
    <m/>
    <m/>
    <m/>
    <n v="6038.8656797520061"/>
    <m/>
  </r>
  <r>
    <x v="1803"/>
    <n v="17.82"/>
    <n v="19.170000000000002"/>
    <n v="9480.2999999999993"/>
    <n v="8468.43"/>
    <n v="122455.72"/>
    <n v="109401.87"/>
    <n v="1.527885156615838E-6"/>
    <n v="5965.6478497763192"/>
    <n v="5966.08"/>
    <n v="-7.2434533844756288E-5"/>
    <n v="55754833.106123798"/>
    <m/>
    <m/>
    <n v="521769.63287958089"/>
    <m/>
    <m/>
    <n v="23.120655660946635"/>
    <m/>
    <m/>
    <n v="212.57588418758425"/>
    <n v="212.56"/>
    <n v="7.4728018367720139E-5"/>
    <n v="16.257052420152469"/>
    <m/>
    <n v="16.37"/>
    <m/>
    <n v="5040.4571539688723"/>
    <e v="#N/A"/>
    <e v="#N/A"/>
    <n v="1810"/>
    <n v="0.92957746478873238"/>
    <n v="83943.03"/>
    <n v="416.39534189117478"/>
    <m/>
    <m/>
    <n v="1134.5593167185427"/>
    <n v="0.76867661289590272"/>
    <m/>
    <m/>
    <n v="10139250.104498737"/>
    <m/>
    <m/>
    <m/>
    <n v="17.144491287919372"/>
    <m/>
    <m/>
    <m/>
    <n v="17.215812555378339"/>
    <m/>
    <n v="17.07"/>
    <m/>
    <m/>
    <m/>
    <n v="5965.6478497763192"/>
    <m/>
  </r>
  <r>
    <x v="1804"/>
    <n v="17.07"/>
    <n v="18.87"/>
    <n v="9316.98"/>
    <n v="8322.52"/>
    <n v="121385.46"/>
    <n v="108445.53"/>
    <n v="1.527885156615838E-6"/>
    <n v="5862.7328692797892"/>
    <n v="5863.16"/>
    <n v="-7.2849917145512144E-5"/>
    <n v="53831184.049560115"/>
    <m/>
    <m/>
    <n v="508267.46516288631"/>
    <m/>
    <m/>
    <n v="23.318784493114965"/>
    <m/>
    <m/>
    <n v="210.71283810034745"/>
    <n v="210.72"/>
    <n v="-3.3987754615383281E-5"/>
    <n v="16.398582483533939"/>
    <m/>
    <n v="16.489999999999998"/>
    <m/>
    <n v="4953.437993722021"/>
    <e v="#N/A"/>
    <e v="#N/A"/>
    <n v="1811"/>
    <n v="0.90461049284578698"/>
    <n v="83063.259999999995"/>
    <n v="411.99911303488926"/>
    <m/>
    <m/>
    <n v="1146.4501342178571"/>
    <n v="0.7766591445904143"/>
    <m/>
    <m/>
    <n v="9789524.1529223863"/>
    <m/>
    <m/>
    <m/>
    <n v="17.439076480501946"/>
    <m/>
    <m/>
    <m/>
    <n v="17.511817910009956"/>
    <m/>
    <n v="17.57"/>
    <m/>
    <m/>
    <m/>
    <n v="5862.7328692797892"/>
    <m/>
  </r>
  <r>
    <x v="1805"/>
    <n v="16.09"/>
    <n v="18.190000000000001"/>
    <n v="9058.15"/>
    <n v="8091.31"/>
    <n v="118989"/>
    <n v="106304.37"/>
    <n v="1.527885156615838E-6"/>
    <n v="5699.7244641824736"/>
    <n v="5700.14"/>
    <n v="-7.2899230111334035E-5"/>
    <n v="50837968.421849795"/>
    <m/>
    <m/>
    <n v="487070.59352469636"/>
    <m/>
    <m/>
    <n v="23.641628192254228"/>
    <m/>
    <m/>
    <n v="206.54779028420461"/>
    <n v="206.52"/>
    <n v="1.3456461458738467E-4"/>
    <n v="16.721764880034659"/>
    <m/>
    <n v="16.66"/>
    <m/>
    <n v="4815.6573957640849"/>
    <e v="#N/A"/>
    <e v="#N/A"/>
    <n v="1812"/>
    <n v="0.88455195162177014"/>
    <n v="81133.88"/>
    <n v="402.39784155946683"/>
    <m/>
    <m/>
    <n v="1173.0796929416208"/>
    <n v="0.79462392474231192"/>
    <m/>
    <m/>
    <n v="9245282.173916582"/>
    <m/>
    <m/>
    <m/>
    <n v="17.92272100989122"/>
    <m/>
    <m/>
    <m/>
    <n v="17.997679891057398"/>
    <m/>
    <n v="17.93"/>
    <m/>
    <m/>
    <m/>
    <n v="5699.7244641824736"/>
    <m/>
  </r>
  <r>
    <x v="1806"/>
    <n v="15.98"/>
    <n v="18.13"/>
    <n v="8892.68"/>
    <n v="7943.49"/>
    <n v="116867.01"/>
    <n v="104408.43"/>
    <n v="1.527885156615838E-6"/>
    <n v="5595.4681526790346"/>
    <n v="5595.87"/>
    <n v="-7.1811411088029686E-5"/>
    <n v="48978313.172600776"/>
    <m/>
    <m/>
    <n v="473707.20355036127"/>
    <m/>
    <m/>
    <n v="23.856503943502336"/>
    <m/>
    <m/>
    <n v="202.85937428693501"/>
    <n v="202.84"/>
    <n v="9.5515119971523177E-5"/>
    <n v="17.019394300058508"/>
    <m/>
    <n v="16.96"/>
    <m/>
    <n v="4727.5154048240483"/>
    <e v="#N/A"/>
    <e v="#N/A"/>
    <n v="1813"/>
    <n v="0.8814120242691672"/>
    <n v="79552.960000000006"/>
    <n v="394.5261810636394"/>
    <m/>
    <m/>
    <n v="1195.9375317158206"/>
    <n v="0.81003063622434945"/>
    <m/>
    <m/>
    <n v="8907178.2094216142"/>
    <m/>
    <m/>
    <m/>
    <n v="18.24930087759131"/>
    <m/>
    <m/>
    <m/>
    <n v="18.325829360339121"/>
    <m/>
    <n v="18.28"/>
    <m/>
    <m/>
    <m/>
    <n v="5595.4681526790346"/>
    <m/>
  </r>
  <r>
    <x v="1807"/>
    <n v="15.45"/>
    <n v="17.559999999999999"/>
    <n v="8630.26"/>
    <n v="7709.03"/>
    <n v="114720.72"/>
    <n v="102490.31"/>
    <n v="1.6667944573445226E-6"/>
    <n v="5429.8181413467064"/>
    <n v="5430.21"/>
    <n v="-7.2162707021261596E-5"/>
    <n v="46079000.266471371"/>
    <m/>
    <m/>
    <n v="452673.27235050552"/>
    <m/>
    <m/>
    <n v="24.204201007645874"/>
    <m/>
    <m/>
    <n v="199.11439272775979"/>
    <n v="199.12"/>
    <n v="-2.8160266373089549E-5"/>
    <n v="17.329614418453065"/>
    <m/>
    <n v="17.329999999999998"/>
    <m/>
    <n v="4587.3382838436619"/>
    <e v="#N/A"/>
    <e v="#N/A"/>
    <n v="1814"/>
    <n v="0.87984054669703871"/>
    <n v="77842.52"/>
    <n v="385.92305505691553"/>
    <m/>
    <m/>
    <n v="1221.6509607541368"/>
    <n v="0.82713311277744817"/>
    <m/>
    <m/>
    <n v="8380240.0737636043"/>
    <m/>
    <m/>
    <m/>
    <n v="18.784447149736895"/>
    <m/>
    <m/>
    <m/>
    <n v="18.864058626686223"/>
    <m/>
    <n v="18.82"/>
    <m/>
    <m/>
    <m/>
    <n v="5429.8181413467064"/>
    <m/>
  </r>
  <r>
    <x v="1808"/>
    <n v="18.3"/>
    <n v="19.36"/>
    <n v="9227.34"/>
    <n v="8242.3700000000008"/>
    <n v="117948.54"/>
    <n v="105373.84"/>
    <n v="1.6667944573445226E-6"/>
    <n v="5805.3356960503043"/>
    <n v="5805.76"/>
    <n v="-7.3083274144347676E-5"/>
    <n v="52452557.251905262"/>
    <m/>
    <m/>
    <n v="499632.92145353346"/>
    <m/>
    <m/>
    <n v="23.365875377311504"/>
    <m/>
    <m/>
    <n v="204.71174920396319"/>
    <n v="204.72"/>
    <n v="-4.0302833317684694E-5"/>
    <n v="16.841456760152003"/>
    <m/>
    <n v="16.91"/>
    <m/>
    <n v="4904.5367815328582"/>
    <e v="#N/A"/>
    <e v="#N/A"/>
    <n v="1815"/>
    <n v="0.94524793388429762"/>
    <n v="80388.33"/>
    <n v="398.51340251133928"/>
    <m/>
    <m/>
    <n v="1181.6973308819604"/>
    <n v="0.80000619562858333"/>
    <m/>
    <m/>
    <n v="9539472.3245743271"/>
    <m/>
    <m/>
    <m/>
    <n v="17.484053326254593"/>
    <m/>
    <m/>
    <m/>
    <n v="17.558351168089658"/>
    <m/>
    <n v="17.55"/>
    <m/>
    <m/>
    <m/>
    <n v="5805.3356960503043"/>
    <m/>
  </r>
  <r>
    <x v="1809"/>
    <n v="18.09"/>
    <n v="19.32"/>
    <n v="9140.7800000000007"/>
    <n v="8165.04"/>
    <n v="117471.88"/>
    <n v="104947.82"/>
    <n v="1.6667944573445226E-6"/>
    <n v="5750.7366698112583"/>
    <n v="5751.16"/>
    <n v="-7.3607791948315793E-5"/>
    <n v="51466095.526431456"/>
    <m/>
    <m/>
    <n v="492584.97965364758"/>
    <m/>
    <m/>
    <n v="23.474423598159035"/>
    <m/>
    <m/>
    <n v="203.87948561515961"/>
    <n v="203.88"/>
    <n v="-2.5229784205160755E-6"/>
    <n v="16.908948504517486"/>
    <m/>
    <n v="16.95"/>
    <m/>
    <n v="4858.3529745351307"/>
    <e v="#N/A"/>
    <e v="#N/A"/>
    <n v="1816"/>
    <n v="0.93633540372670809"/>
    <n v="80013.61"/>
    <n v="396.62481109909737"/>
    <m/>
    <m/>
    <n v="1187.2056630469413"/>
    <n v="0.80365913329392202"/>
    <m/>
    <m/>
    <n v="9360158.0347767416"/>
    <m/>
    <m/>
    <m/>
    <n v="17.647266928361667"/>
    <m/>
    <m/>
    <m/>
    <n v="17.722457828515321"/>
    <m/>
    <n v="17.78"/>
    <m/>
    <m/>
    <m/>
    <n v="5750.7366698112583"/>
    <m/>
  </r>
  <r>
    <x v="1810"/>
    <n v="17.95"/>
    <n v="19.47"/>
    <n v="9199.98"/>
    <n v="8217.9"/>
    <n v="118255.07"/>
    <n v="105647.34"/>
    <n v="1.6667944573445226E-6"/>
    <n v="5787.8400196337134"/>
    <n v="5788.26"/>
    <n v="-7.2557273910756059E-5"/>
    <n v="52130202.840082221"/>
    <m/>
    <m/>
    <n v="497351.66931878985"/>
    <m/>
    <m/>
    <n v="23.397379825511418"/>
    <m/>
    <m/>
    <n v="205.23375433004497"/>
    <n v="205.24"/>
    <n v="-3.0431056105229004E-5"/>
    <n v="16.795650235131834"/>
    <m/>
    <n v="16.899999999999999"/>
    <m/>
    <n v="4889.6351894214367"/>
    <e v="#N/A"/>
    <e v="#N/A"/>
    <n v="1817"/>
    <n v="0.92193117616846432"/>
    <n v="80534.899999999994"/>
    <n v="399.17765724009217"/>
    <m/>
    <m/>
    <n v="1179.4709984056417"/>
    <n v="0.79834759452132853"/>
    <m/>
    <m/>
    <n v="9481032.7772236709"/>
    <m/>
    <m/>
    <m/>
    <n v="17.532202929450897"/>
    <m/>
    <m/>
    <m/>
    <n v="17.607101758307564"/>
    <m/>
    <n v="17.77"/>
    <m/>
    <m/>
    <m/>
    <n v="5787.8400196337134"/>
    <m/>
  </r>
  <r>
    <x v="1811"/>
    <n v="18.489999999999998"/>
    <n v="19.96"/>
    <n v="9306.36"/>
    <n v="8312.8799999999992"/>
    <n v="119353.11"/>
    <n v="106627.79"/>
    <n v="1.2500718804542288E-6"/>
    <n v="5854.3369412731217"/>
    <n v="5854.77"/>
    <n v="-7.3966821391602267E-5"/>
    <n v="53328180.237225287"/>
    <m/>
    <m/>
    <n v="505922.87915770244"/>
    <m/>
    <m/>
    <n v="23.259015319584154"/>
    <m/>
    <m/>
    <n v="207.12427004564765"/>
    <n v="207.12"/>
    <n v="2.0616288372243829E-5"/>
    <n v="16.637995949766289"/>
    <m/>
    <n v="16.760000000000002"/>
    <m/>
    <n v="4945.6307876681494"/>
    <e v="#N/A"/>
    <e v="#N/A"/>
    <n v="1818"/>
    <n v="0.92635270541082149"/>
    <n v="81221.600000000006"/>
    <n v="402.48704464060029"/>
    <m/>
    <m/>
    <n v="1169.4139581087622"/>
    <n v="0.7913152139619315"/>
    <m/>
    <m/>
    <n v="9699209.9732454922"/>
    <m/>
    <m/>
    <m/>
    <n v="17.327149757017086"/>
    <m/>
    <m/>
    <m/>
    <n v="17.401760212202774"/>
    <m/>
    <n v="17.489999999999998"/>
    <m/>
    <m/>
    <m/>
    <n v="5854.3369412731217"/>
    <m/>
  </r>
  <r>
    <x v="1812"/>
    <n v="18.07"/>
    <n v="19.5"/>
    <n v="9191.5300000000007"/>
    <n v="8210.2900000000009"/>
    <n v="118458.24000000001"/>
    <n v="105828.19"/>
    <n v="1.2500718804542288E-6"/>
    <n v="5781.9600293477542"/>
    <n v="5782.38"/>
    <n v="-7.2629376181798655E-5"/>
    <n v="52009638.291266829"/>
    <m/>
    <m/>
    <n v="496540.68619760114"/>
    <m/>
    <m/>
    <n v="23.401478197069007"/>
    <m/>
    <m/>
    <n v="205.56630846192704"/>
    <n v="205.56"/>
    <n v="3.0689151230944844E-5"/>
    <n v="16.762164962979167"/>
    <m/>
    <n v="16.78"/>
    <m/>
    <n v="4884.4260115467814"/>
    <e v="#N/A"/>
    <e v="#N/A"/>
    <n v="1819"/>
    <n v="0.92666666666666664"/>
    <n v="80419.22"/>
    <n v="398.4797990878904"/>
    <m/>
    <m/>
    <n v="1180.9664807346071"/>
    <n v="0.79905678381755263"/>
    <m/>
    <m/>
    <n v="9459493.5446694531"/>
    <m/>
    <m/>
    <m/>
    <n v="17.540168693698512"/>
    <m/>
    <m/>
    <m/>
    <n v="17.615887352748491"/>
    <m/>
    <n v="17.68"/>
    <m/>
    <m/>
    <m/>
    <n v="5781.9600293477542"/>
    <m/>
  </r>
  <r>
    <x v="1813"/>
    <n v="18.79"/>
    <n v="19.95"/>
    <n v="9313.6200000000008"/>
    <n v="8319.34"/>
    <n v="119110.46"/>
    <n v="106410.74"/>
    <n v="1.2500718804542288E-6"/>
    <n v="5858.6182594060319"/>
    <n v="5859.04"/>
    <n v="-7.1981176774316147E-5"/>
    <n v="53388887.249352239"/>
    <m/>
    <m/>
    <n v="506416.28438367328"/>
    <m/>
    <m/>
    <n v="23.245016807893311"/>
    <m/>
    <m/>
    <n v="206.69309731021056"/>
    <n v="206.68"/>
    <n v="6.3369993277273551E-5"/>
    <n v="16.669298940401728"/>
    <m/>
    <n v="16.75"/>
    <m/>
    <n v="4949.12895248925"/>
    <e v="#N/A"/>
    <e v="#N/A"/>
    <n v="1820"/>
    <n v="0.94185463659147872"/>
    <n v="81092.59"/>
    <n v="401.78499420401687"/>
    <m/>
    <m/>
    <n v="1171.0779565841335"/>
    <n v="0.79229097196314402"/>
    <m/>
    <m/>
    <n v="9710450.4301841389"/>
    <m/>
    <m/>
    <m/>
    <n v="17.306392101410111"/>
    <m/>
    <m/>
    <m/>
    <n v="17.381289981387336"/>
    <m/>
    <n v="17.39"/>
    <m/>
    <m/>
    <m/>
    <n v="5858.6182594060319"/>
    <m/>
  </r>
  <r>
    <x v="1814"/>
    <n v="17.77"/>
    <n v="19.260000000000002"/>
    <n v="9028.33"/>
    <n v="8064.49"/>
    <n v="116861.01"/>
    <n v="104400.99"/>
    <n v="1.2500718804542288E-6"/>
    <n v="5679.0216110464817"/>
    <n v="5679.43"/>
    <n v="-7.1906679634858861E-5"/>
    <n v="50115713.78248997"/>
    <m/>
    <m/>
    <n v="483130.09396786831"/>
    <m/>
    <m/>
    <n v="23.59998732095023"/>
    <m/>
    <m/>
    <n v="202.78466846885826"/>
    <n v="202.76"/>
    <n v="1.2166338951602462E-4"/>
    <n v="16.983520396695429"/>
    <m/>
    <n v="16.98"/>
    <m/>
    <n v="4797.3528436030638"/>
    <e v="#N/A"/>
    <e v="#N/A"/>
    <n v="1821"/>
    <n v="0.92263759086188979"/>
    <n v="79481.64"/>
    <n v="393.77255984312546"/>
    <m/>
    <m/>
    <n v="1194.3420801515174"/>
    <n v="0.80795368177314664"/>
    <m/>
    <m/>
    <n v="9115214.2547187973"/>
    <m/>
    <m/>
    <m/>
    <n v="17.835715676528945"/>
    <m/>
    <m/>
    <m/>
    <n v="17.913098509975452"/>
    <m/>
    <n v="17.93"/>
    <m/>
    <m/>
    <m/>
    <n v="5679.0216110464817"/>
    <m/>
  </r>
  <r>
    <x v="1815"/>
    <n v="18.86"/>
    <n v="20.11"/>
    <n v="9358.14"/>
    <n v="8359.08"/>
    <n v="119221.39"/>
    <n v="106509.57"/>
    <n v="1.2500718804542288E-6"/>
    <n v="5886.3359483848462"/>
    <n v="5886.76"/>
    <n v="-7.2034806099408044E-5"/>
    <n v="53774731.705765583"/>
    <m/>
    <m/>
    <n v="509585.51158173097"/>
    <m/>
    <m/>
    <n v="23.16789470480655"/>
    <m/>
    <m/>
    <n v="206.87550571380038"/>
    <n v="206.88"/>
    <n v="-2.1724121227806314E-5"/>
    <n v="16.639910671713018"/>
    <m/>
    <n v="16.66"/>
    <m/>
    <n v="4972.4233112516031"/>
    <e v="#N/A"/>
    <e v="#N/A"/>
    <n v="1822"/>
    <n v="0.93784186971655892"/>
    <n v="81340.55"/>
    <n v="402.95061406882598"/>
    <m/>
    <m/>
    <n v="1166.4089067014672"/>
    <n v="0.78898252980621864"/>
    <m/>
    <m/>
    <n v="9780829.0406207182"/>
    <m/>
    <m/>
    <m/>
    <n v="17.183389494395403"/>
    <m/>
    <m/>
    <m/>
    <n v="17.258129185800591"/>
    <m/>
    <n v="17.350000000000001"/>
    <m/>
    <m/>
    <m/>
    <n v="5886.3359483848462"/>
    <m/>
  </r>
  <r>
    <x v="1816"/>
    <n v="19.61"/>
    <n v="20.440000000000001"/>
    <n v="9562.49"/>
    <n v="8541.58"/>
    <n v="119635.15"/>
    <n v="106878.82"/>
    <n v="1.3889776309117252E-6"/>
    <n v="6014.4335557729019"/>
    <n v="6014.87"/>
    <n v="-7.2560874482374693E-5"/>
    <n v="56115433.338338584"/>
    <m/>
    <m/>
    <n v="526220.6330628437"/>
    <m/>
    <m/>
    <n v="22.911880130930022"/>
    <m/>
    <m/>
    <n v="207.57828568056973"/>
    <n v="207.56"/>
    <n v="8.8098287578164403E-5"/>
    <n v="16.580452234403396"/>
    <m/>
    <n v="16.579999999999998"/>
    <m/>
    <n v="5080.4525452719881"/>
    <e v="#N/A"/>
    <e v="#N/A"/>
    <n v="1823"/>
    <n v="0.95939334637964768"/>
    <n v="81451.89"/>
    <n v="403.40766647318668"/>
    <m/>
    <m/>
    <n v="1164.8123110591691"/>
    <n v="0.78767851498792452"/>
    <m/>
    <m/>
    <n v="10206877.900791511"/>
    <m/>
    <m/>
    <m/>
    <n v="16.805883911830399"/>
    <m/>
    <m/>
    <m/>
    <n v="16.879530521947935"/>
    <m/>
    <n v="17.04"/>
    <m/>
    <m/>
    <m/>
    <n v="6014.4335557729019"/>
    <m/>
  </r>
  <r>
    <x v="1817"/>
    <n v="18.260000000000002"/>
    <n v="19.43"/>
    <n v="9165.69"/>
    <n v="8187.13"/>
    <n v="116178.94"/>
    <n v="103790.98"/>
    <n v="1.3889776309117252E-6"/>
    <n v="5764.7212513710065"/>
    <n v="5765.14"/>
    <n v="-7.2634598464849098E-5"/>
    <n v="51455933.626804806"/>
    <m/>
    <m/>
    <n v="493449.13246879925"/>
    <m/>
    <m/>
    <n v="23.386210116610137"/>
    <m/>
    <m/>
    <n v="201.57651959246135"/>
    <n v="201.56"/>
    <n v="8.1958684567062789E-5"/>
    <n v="17.058871430419536"/>
    <m/>
    <n v="17.04"/>
    <m/>
    <n v="4869.4591936724755"/>
    <e v="#N/A"/>
    <e v="#N/A"/>
    <n v="1824"/>
    <n v="0.93978383942357191"/>
    <n v="78882.98"/>
    <n v="390.65409230935182"/>
    <m/>
    <m/>
    <n v="1201.5493099673961"/>
    <n v="0.81244407391907736"/>
    <m/>
    <m/>
    <n v="9359452.7341036927"/>
    <m/>
    <m/>
    <m/>
    <n v="17.502462563065585"/>
    <m/>
    <m/>
    <m/>
    <n v="17.579354707934744"/>
    <m/>
    <n v="17.55"/>
    <m/>
    <m/>
    <m/>
    <n v="5764.7212513710065"/>
    <m/>
  </r>
  <r>
    <x v="1818"/>
    <n v="21.32"/>
    <n v="21.38"/>
    <n v="10001.120000000001"/>
    <n v="8933.35"/>
    <n v="120912.32000000001"/>
    <n v="108019.5"/>
    <n v="1.3889776309117252E-6"/>
    <n v="6290.007975364595"/>
    <n v="6290.46"/>
    <n v="-7.185875681670062E-5"/>
    <n v="60833220.886132926"/>
    <m/>
    <m/>
    <n v="560893.72714600654"/>
    <m/>
    <m/>
    <n v="22.319427285496083"/>
    <m/>
    <m/>
    <n v="209.78406532920815"/>
    <n v="209.76"/>
    <n v="1.1472792337974269E-4"/>
    <n v="16.363298093106295"/>
    <m/>
    <n v="16.34"/>
    <m/>
    <n v="5313.1032044892245"/>
    <e v="#N/A"/>
    <e v="#N/A"/>
    <n v="1825"/>
    <n v="0.99719363891487378"/>
    <n v="82909.490000000005"/>
    <n v="410.56261516762748"/>
    <m/>
    <m/>
    <n v="1140.2173177926984"/>
    <n v="0.77090052070186843"/>
    <m/>
    <m/>
    <n v="11065223.705736466"/>
    <m/>
    <m/>
    <m/>
    <n v="15.906451101351255"/>
    <m/>
    <m/>
    <m/>
    <n v="15.976507015545698"/>
    <m/>
    <n v="16.079999999999998"/>
    <m/>
    <m/>
    <m/>
    <n v="6290.007975364595"/>
    <m/>
  </r>
  <r>
    <x v="1819"/>
    <n v="22.73"/>
    <n v="22.61"/>
    <n v="10479.219999999999"/>
    <n v="9360.4"/>
    <n v="125110.78"/>
    <n v="111770.13"/>
    <n v="1.3889776309117252E-6"/>
    <n v="6590.5388744776792"/>
    <n v="6591.02"/>
    <n v="-7.2997126745355523E-5"/>
    <n v="66646444.986980535"/>
    <m/>
    <m/>
    <n v="601092.92891877843"/>
    <m/>
    <m/>
    <n v="21.784963319642728"/>
    <m/>
    <m/>
    <n v="217.06314185271663"/>
    <n v="217.04"/>
    <n v="1.0662482821888197E-4"/>
    <n v="15.794572888292576"/>
    <m/>
    <n v="15.44"/>
    <m/>
    <n v="5566.8967745185373"/>
    <e v="#N/A"/>
    <e v="#N/A"/>
    <n v="1826"/>
    <n v="1.0053073861123396"/>
    <n v="86634.48"/>
    <n v="428.97503502290971"/>
    <m/>
    <m/>
    <n v="1088.9891880984426"/>
    <n v="0.73619540663329441"/>
    <m/>
    <m/>
    <n v="12122739.41871261"/>
    <m/>
    <m/>
    <m/>
    <n v="15.145353436797597"/>
    <m/>
    <m/>
    <m/>
    <n v="15.212224296127314"/>
    <m/>
    <n v="15.23"/>
    <m/>
    <m/>
    <m/>
    <n v="6590.5388744776792"/>
    <m/>
  </r>
  <r>
    <x v="1820"/>
    <n v="21.85"/>
    <n v="22.44"/>
    <n v="10248.790000000001"/>
    <n v="9154.56"/>
    <n v="123994.28"/>
    <n v="110772.52"/>
    <n v="1.3889776309117252E-6"/>
    <n v="6445.4608188867342"/>
    <n v="6445.93"/>
    <n v="-7.2787187150091803E-5"/>
    <n v="63712474.147020116"/>
    <m/>
    <m/>
    <n v="581245.82806541352"/>
    <m/>
    <m/>
    <n v="22.023498953808982"/>
    <m/>
    <m/>
    <n v="215.12080505812631"/>
    <n v="215.12"/>
    <n v="3.7423676380043958E-6"/>
    <n v="15.934980891886585"/>
    <m/>
    <n v="15.89"/>
    <m/>
    <n v="5444.2880354769022"/>
    <e v="#N/A"/>
    <e v="#N/A"/>
    <n v="1827"/>
    <n v="0.97370766488413552"/>
    <n v="85896.16"/>
    <n v="425.28599612699844"/>
    <m/>
    <m/>
    <n v="1098.2698174432119"/>
    <n v="0.7423990599782585"/>
    <m/>
    <m/>
    <n v="11589178.34307353"/>
    <m/>
    <m/>
    <m/>
    <n v="15.477686619729262"/>
    <m/>
    <m/>
    <m/>
    <n v="15.546195493052881"/>
    <m/>
    <n v="15.5"/>
    <m/>
    <m/>
    <m/>
    <n v="6445.4608188867342"/>
    <m/>
  </r>
  <r>
    <x v="1821"/>
    <n v="19.989999999999998"/>
    <n v="21.22"/>
    <n v="9781.49"/>
    <n v="8737.11"/>
    <n v="121538.08"/>
    <n v="108577.77"/>
    <n v="9.7226570483499586E-7"/>
    <n v="6151.1260143199015"/>
    <n v="6151.57"/>
    <n v="-7.2174368510480313E-5"/>
    <n v="57894184.558185853"/>
    <m/>
    <m/>
    <n v="541433.67644405318"/>
    <m/>
    <m/>
    <n v="22.522582504083623"/>
    <m/>
    <m/>
    <n v="210.84405756264155"/>
    <n v="210.84"/>
    <n v="1.9244747873070622E-5"/>
    <n v="16.248946994124189"/>
    <m/>
    <n v="16.23"/>
    <m/>
    <n v="5195.4838135605005"/>
    <e v="#N/A"/>
    <e v="#N/A"/>
    <n v="1828"/>
    <n v="0.94203581526861446"/>
    <n v="83739.91"/>
    <n v="414.51293482423978"/>
    <m/>
    <m/>
    <n v="1125.8396679913847"/>
    <n v="0.76081908683780386"/>
    <m/>
    <m/>
    <n v="10531175.322054904"/>
    <m/>
    <m/>
    <m/>
    <n v="16.181211472188348"/>
    <m/>
    <m/>
    <m/>
    <n v="16.253369659636398"/>
    <m/>
    <n v="16.170000000000002"/>
    <m/>
    <m/>
    <m/>
    <n v="6151.1260143199015"/>
    <m/>
  </r>
  <r>
    <x v="1822"/>
    <n v="18.86"/>
    <n v="20.5"/>
    <n v="9555.59"/>
    <n v="8535.32"/>
    <n v="120252.08"/>
    <n v="107428.8"/>
    <n v="9.7226570483499586E-7"/>
    <n v="6008.9214447911336"/>
    <n v="6009.35"/>
    <n v="-7.1314736014183033E-5"/>
    <n v="55217524.210584857"/>
    <m/>
    <m/>
    <n v="522658.84777951089"/>
    <m/>
    <m/>
    <n v="22.781640430416726"/>
    <m/>
    <m/>
    <n v="208.60802018661627"/>
    <n v="208.6"/>
    <n v="3.844768272420751E-5"/>
    <n v="16.420301974242857"/>
    <m/>
    <n v="16.54"/>
    <m/>
    <n v="5075.3133255325392"/>
    <e v="#N/A"/>
    <e v="#N/A"/>
    <n v="1829"/>
    <n v="0.91999999999999993"/>
    <n v="82843.240000000005"/>
    <n v="410.04239474274675"/>
    <m/>
    <m/>
    <n v="1137.8949311878441"/>
    <n v="0.76889288982058313"/>
    <m/>
    <m/>
    <n v="10044386.304734537"/>
    <m/>
    <m/>
    <m/>
    <n v="16.554157435043159"/>
    <m/>
    <m/>
    <m/>
    <n v="16.628154352006884"/>
    <m/>
    <n v="16.7"/>
    <m/>
    <m/>
    <m/>
    <n v="6008.9214447911336"/>
    <m/>
  </r>
  <r>
    <x v="1823"/>
    <n v="18.52"/>
    <n v="20.72"/>
    <n v="9716.82"/>
    <n v="8679.33"/>
    <n v="121861.84"/>
    <n v="108866.8"/>
    <n v="9.7226570483499586E-7"/>
    <n v="6110.1600607952714"/>
    <n v="6110.61"/>
    <n v="-7.3632453180372259E-5"/>
    <n v="57078286.404519543"/>
    <m/>
    <m/>
    <n v="535868.43039936502"/>
    <m/>
    <m/>
    <n v="22.588430567602167"/>
    <m/>
    <m/>
    <n v="211.39540634530698"/>
    <n v="211.4"/>
    <n v="-2.1729681613180674E-5"/>
    <n v="16.199922773315585"/>
    <m/>
    <n v="16.649999999999999"/>
    <m/>
    <n v="5160.7653128306692"/>
    <e v="#N/A"/>
    <e v="#N/A"/>
    <n v="1830"/>
    <n v="0.89382239382239381"/>
    <n v="84118.63"/>
    <n v="416.32257816996668"/>
    <m/>
    <m/>
    <n v="1120.3767870847444"/>
    <n v="0.75698384902260596"/>
    <m/>
    <m/>
    <n v="10382979.069996865"/>
    <m/>
    <m/>
    <m/>
    <n v="16.274093648011121"/>
    <m/>
    <m/>
    <m/>
    <n v="16.347011334688126"/>
    <m/>
    <n v="16.559999999999999"/>
    <m/>
    <m/>
    <m/>
    <n v="6110.1600607952714"/>
    <m/>
  </r>
  <r>
    <x v="1824"/>
    <n v="19.29"/>
    <n v="20.93"/>
    <n v="9521.31"/>
    <n v="8504.68"/>
    <n v="121562.44"/>
    <n v="108599.22"/>
    <n v="9.7226570483499586E-7"/>
    <n v="5987.0728831670285"/>
    <n v="5987.5"/>
    <n v="-7.1334752897111997E-5"/>
    <n v="54778745.22626289"/>
    <m/>
    <m/>
    <n v="519676.38182877953"/>
    <m/>
    <m/>
    <n v="22.814667256983942"/>
    <m/>
    <m/>
    <n v="210.87089114742946"/>
    <n v="210.88"/>
    <n v="-4.3194482978625715E-5"/>
    <n v="16.239155153196915"/>
    <m/>
    <n v="16.27"/>
    <m/>
    <n v="5056.7413949635884"/>
    <e v="#N/A"/>
    <e v="#N/A"/>
    <n v="1831"/>
    <n v="0.92164357381748685"/>
    <n v="83754.58"/>
    <n v="414.48844372804103"/>
    <m/>
    <m/>
    <n v="1125.2255722984146"/>
    <n v="0.7601878677846422"/>
    <m/>
    <m/>
    <n v="9964779.8309502546"/>
    <m/>
    <m/>
    <m/>
    <n v="16.600796215059109"/>
    <m/>
    <m/>
    <m/>
    <n v="16.675353844781039"/>
    <m/>
    <n v="16.54"/>
    <m/>
    <m/>
    <m/>
    <n v="5987.0728831670285"/>
    <m/>
  </r>
  <r>
    <x v="1825"/>
    <n v="21.1"/>
    <n v="21.92"/>
    <n v="10026.9"/>
    <n v="8956.2800000000007"/>
    <n v="123845.91"/>
    <n v="110639.08"/>
    <n v="9.7226570483499586E-7"/>
    <n v="6304.8380216159994"/>
    <n v="6305.3"/>
    <n v="-7.3268263841685943E-5"/>
    <n v="60593586.821632713"/>
    <m/>
    <m/>
    <n v="561049.83514585067"/>
    <m/>
    <m/>
    <n v="22.207931874497532"/>
    <m/>
    <m/>
    <n v="214.82672294027225"/>
    <n v="214.8"/>
    <n v="1.2440847426553603E-4"/>
    <n v="15.933555141135372"/>
    <m/>
    <n v="16.100000000000001"/>
    <m/>
    <n v="5325.0695849603699"/>
    <e v="#N/A"/>
    <e v="#N/A"/>
    <n v="1832"/>
    <n v="0.96259124087591241"/>
    <n v="85675.4"/>
    <n v="423.96117799046311"/>
    <m/>
    <m/>
    <n v="1099.4197502910422"/>
    <n v="0.74268337865084832"/>
    <m/>
    <m/>
    <n v="11022671.48384884"/>
    <m/>
    <m/>
    <m/>
    <n v="15.718558892352217"/>
    <m/>
    <m/>
    <m/>
    <n v="15.789320972570517"/>
    <m/>
    <n v="15.85"/>
    <m/>
    <m/>
    <m/>
    <n v="6304.8380216159994"/>
    <m/>
  </r>
  <r>
    <x v="1826"/>
    <n v="20.56"/>
    <n v="21.5"/>
    <n v="9798.51"/>
    <n v="8752.25"/>
    <n v="122308.87"/>
    <n v="109265.63"/>
    <n v="6.9446662909200541E-7"/>
    <n v="6160.7774495622434"/>
    <n v="6161.22"/>
    <n v="-7.1828377781857355E-5"/>
    <n v="57825140.356283881"/>
    <m/>
    <m/>
    <n v="541823.42416438507"/>
    <m/>
    <m/>
    <n v="22.457841657044025"/>
    <m/>
    <m/>
    <n v="212.14500927493569"/>
    <n v="212.12"/>
    <n v="1.1790154127711006E-4"/>
    <n v="16.129594659474506"/>
    <m/>
    <n v="16.239999999999998"/>
    <m/>
    <n v="5203.2166982615017"/>
    <e v="#N/A"/>
    <e v="#N/A"/>
    <n v="1833"/>
    <n v="0.95627906976744181"/>
    <n v="84342.87"/>
    <n v="417.26944912140965"/>
    <m/>
    <m/>
    <n v="1116.5192887799822"/>
    <n v="0.75402003941314033"/>
    <m/>
    <m/>
    <n v="10519400.406325156"/>
    <m/>
    <m/>
    <m/>
    <n v="16.074391871466002"/>
    <m/>
    <m/>
    <m/>
    <n v="16.147267468501862"/>
    <m/>
    <n v="16.11"/>
    <m/>
    <m/>
    <m/>
    <n v="6160.7774495622434"/>
    <m/>
  </r>
  <r>
    <x v="1827"/>
    <n v="19.170000000000002"/>
    <n v="20.52"/>
    <n v="9332.2000000000007"/>
    <n v="8335.73"/>
    <n v="120869.15"/>
    <n v="107979.37"/>
    <n v="6.9446662909200541E-7"/>
    <n v="5867.4436639740825"/>
    <n v="5867.87"/>
    <n v="-7.2656010770111301E-5"/>
    <n v="52319009.038609132"/>
    <m/>
    <m/>
    <n v="503128.36448896542"/>
    <m/>
    <m/>
    <n v="22.991187166705995"/>
    <m/>
    <m/>
    <n v="209.64269974623176"/>
    <n v="209.64"/>
    <n v="1.2878011027339653E-5"/>
    <n v="16.318877770560771"/>
    <m/>
    <n v="16.36"/>
    <m/>
    <n v="4955.4225874243093"/>
    <e v="#N/A"/>
    <e v="#N/A"/>
    <n v="1834"/>
    <n v="0.9342105263157896"/>
    <n v="82936.02"/>
    <n v="410.27730279136966"/>
    <m/>
    <m/>
    <n v="1135.1429751854851"/>
    <n v="0.76652452215656197"/>
    <m/>
    <m/>
    <n v="9517842.1109889559"/>
    <m/>
    <m/>
    <m/>
    <n v="16.838588657030666"/>
    <m/>
    <m/>
    <m/>
    <n v="16.915102804414524"/>
    <m/>
    <n v="16.739999999999998"/>
    <m/>
    <m/>
    <m/>
    <n v="5867.4436639740825"/>
    <m/>
  </r>
  <r>
    <x v="1828"/>
    <n v="17.27"/>
    <n v="19.420000000000002"/>
    <n v="8890.15"/>
    <n v="7940.88"/>
    <n v="118880.67"/>
    <n v="106202.87"/>
    <n v="6.9446662909200541E-7"/>
    <n v="5589.3768224919659"/>
    <n v="5589.79"/>
    <n v="-7.3916463415257816E-5"/>
    <n v="47360367.813211344"/>
    <m/>
    <m/>
    <n v="467364.05346664169"/>
    <m/>
    <m/>
    <n v="23.534650832461381"/>
    <m/>
    <m/>
    <n v="206.18873308854094"/>
    <n v="206.2"/>
    <n v="-5.4640695727692368E-5"/>
    <n v="16.58675749908458"/>
    <m/>
    <n v="16.59"/>
    <m/>
    <n v="4720.5276757419751"/>
    <e v="#N/A"/>
    <e v="#N/A"/>
    <n v="1835"/>
    <n v="0.88928939237899063"/>
    <n v="81130.44"/>
    <n v="401.31391710563912"/>
    <m/>
    <m/>
    <n v="1159.8558979075474"/>
    <n v="0.78313809759787201"/>
    <m/>
    <m/>
    <n v="8615862.2945317645"/>
    <m/>
    <m/>
    <m/>
    <n v="17.635383857939875"/>
    <m/>
    <m/>
    <m/>
    <n v="17.715700809971732"/>
    <m/>
    <n v="17.55"/>
    <m/>
    <m/>
    <m/>
    <n v="5589.3768224919659"/>
    <m/>
  </r>
  <r>
    <x v="1829"/>
    <n v="16.52"/>
    <n v="18.91"/>
    <n v="8556.7900000000009"/>
    <n v="7643.11"/>
    <n v="116274.11"/>
    <n v="103874.21"/>
    <n v="6.9446662909200541E-7"/>
    <n v="5379.6569805134923"/>
    <n v="5380.05"/>
    <n v="-7.3051270249924194E-5"/>
    <n v="43806545.333866246"/>
    <m/>
    <m/>
    <n v="441061.10948430665"/>
    <m/>
    <m/>
    <n v="23.974822428965009"/>
    <m/>
    <m/>
    <n v="201.66295202036315"/>
    <n v="201.64"/>
    <n v="1.1382672268966942E-4"/>
    <n v="16.949832307315905"/>
    <m/>
    <n v="17.05"/>
    <m/>
    <n v="4543.3572060519"/>
    <e v="#N/A"/>
    <e v="#N/A"/>
    <n v="1836"/>
    <n v="0.8736118455843469"/>
    <n v="78893.69"/>
    <n v="390.21930113953391"/>
    <m/>
    <m/>
    <n v="1191.8328929743152"/>
    <n v="0.80465277437029137"/>
    <m/>
    <m/>
    <n v="7969432.2644657642"/>
    <m/>
    <m/>
    <m/>
    <n v="18.295829707533613"/>
    <m/>
    <m/>
    <m/>
    <n v="18.379343543697765"/>
    <m/>
    <n v="18.29"/>
    <m/>
    <m/>
    <m/>
    <n v="5379.6569805134923"/>
    <m/>
  </r>
  <r>
    <x v="1830"/>
    <n v="15.87"/>
    <n v="17.93"/>
    <n v="8192.93"/>
    <n v="7318.09"/>
    <n v="111174.45"/>
    <n v="99318.32"/>
    <n v="6.9446662909200541E-7"/>
    <n v="5150.7724691323119"/>
    <n v="5151.1499999999996"/>
    <n v="-7.3290598737729695E-5"/>
    <n v="40079051.900943093"/>
    <m/>
    <m/>
    <n v="412913.29044167296"/>
    <m/>
    <m/>
    <n v="24.483475151997858"/>
    <m/>
    <m/>
    <n v="192.81352574920291"/>
    <n v="192.8"/>
    <n v="7.0154300845004514E-5"/>
    <n v="17.692604471486788"/>
    <m/>
    <n v="17.760000000000002"/>
    <m/>
    <n v="4350.0012062049254"/>
    <e v="#N/A"/>
    <e v="#N/A"/>
    <n v="1837"/>
    <n v="0.88510875627440044"/>
    <n v="75414.42"/>
    <n v="372.98121627766807"/>
    <m/>
    <m/>
    <n v="1244.3936038440786"/>
    <n v="0.84005891550617662"/>
    <m/>
    <m/>
    <n v="7291393.1153848562"/>
    <m/>
    <m/>
    <m/>
    <n v="19.072963708325908"/>
    <m/>
    <m/>
    <m/>
    <n v="19.160221921179566"/>
    <m/>
    <n v="19"/>
    <m/>
    <m/>
    <m/>
    <n v="5150.7724691323119"/>
    <m/>
  </r>
  <r>
    <x v="1831"/>
    <n v="16.059999999999999"/>
    <n v="18.11"/>
    <n v="8231.01"/>
    <n v="7352.08"/>
    <n v="111567.31"/>
    <n v="99669.01"/>
    <n v="6.9446662909200541E-7"/>
    <n v="5174.208101942907"/>
    <n v="5174.58"/>
    <n v="-7.1870191801659544E-5"/>
    <n v="40444156.959393375"/>
    <m/>
    <m/>
    <n v="415734.00644268503"/>
    <m/>
    <m/>
    <n v="24.42219994174005"/>
    <m/>
    <m/>
    <n v="193.47600415443662"/>
    <n v="193.48"/>
    <n v="-2.0652499293838389E-5"/>
    <n v="17.627573237278845"/>
    <m/>
    <n v="17.78"/>
    <m/>
    <n v="4369.5960215524256"/>
    <e v="#N/A"/>
    <e v="#N/A"/>
    <n v="1838"/>
    <n v="0.88680287134180003"/>
    <n v="75545.990000000005"/>
    <n v="373.51524688057839"/>
    <m/>
    <m/>
    <n v="1242.2226017140115"/>
    <n v="0.83827539541326657"/>
    <m/>
    <m/>
    <n v="7358133.2001705058"/>
    <m/>
    <m/>
    <m/>
    <n v="18.980839812456438"/>
    <m/>
    <m/>
    <m/>
    <n v="19.068460940394502"/>
    <m/>
    <n v="18.91"/>
    <m/>
    <m/>
    <m/>
    <n v="5174.208101942907"/>
    <m/>
  </r>
  <r>
    <x v="1832"/>
    <n v="16.34"/>
    <n v="18.41"/>
    <n v="8357.5300000000007"/>
    <n v="7465.08"/>
    <n v="110889.38"/>
    <n v="99063.31"/>
    <n v="6.9446662909200541E-7"/>
    <n v="5253.6134697027828"/>
    <n v="5253.99"/>
    <n v="-7.1665590763769771E-5"/>
    <n v="41685538.62750335"/>
    <m/>
    <m/>
    <n v="425304.29665505257"/>
    <m/>
    <m/>
    <n v="24.233422243057117"/>
    <m/>
    <m/>
    <n v="192.29567343736602"/>
    <n v="192.28"/>
    <n v="8.1513612263384161E-5"/>
    <n v="17.734054395967938"/>
    <m/>
    <n v="17.600000000000001"/>
    <m/>
    <n v="4436.6011513355861"/>
    <e v="#N/A"/>
    <e v="#N/A"/>
    <n v="1839"/>
    <n v="0.88756110809342748"/>
    <n v="75373.34"/>
    <n v="372.63253076978089"/>
    <m/>
    <m/>
    <n v="1245.0615311156375"/>
    <n v="0.84011151335289724"/>
    <m/>
    <m/>
    <n v="7584063.6919537848"/>
    <m/>
    <m/>
    <m/>
    <n v="18.68823764699021"/>
    <m/>
    <m/>
    <m/>
    <n v="18.774701114237285"/>
    <m/>
    <n v="18.64"/>
    <m/>
    <m/>
    <m/>
    <n v="5253.6134697027828"/>
    <m/>
  </r>
  <r>
    <x v="1833"/>
    <n v="15.95"/>
    <n v="17.77"/>
    <n v="8124.57"/>
    <n v="7256.99"/>
    <n v="108096.86"/>
    <n v="96568.54"/>
    <n v="6.9446662909200541E-7"/>
    <n v="5107.0483283264066"/>
    <n v="5107.42"/>
    <n v="-7.2770924183562791E-5"/>
    <n v="39359807.83063712"/>
    <m/>
    <m/>
    <n v="407507.45135991561"/>
    <m/>
    <m/>
    <n v="24.570066266423176"/>
    <m/>
    <m/>
    <n v="187.4485333025973"/>
    <n v="187.44"/>
    <n v="4.552551535041971E-5"/>
    <n v="18.18000178017973"/>
    <m/>
    <n v="18.18"/>
    <m/>
    <n v="4312.7799918764449"/>
    <e v="#N/A"/>
    <e v="#N/A"/>
    <n v="1840"/>
    <n v="0.89758019133370848"/>
    <n v="73360.539999999994"/>
    <n v="362.65328275426339"/>
    <m/>
    <m/>
    <n v="1278.3101552290118"/>
    <n v="0.86246442459614114"/>
    <m/>
    <m/>
    <n v="7161008.9982711421"/>
    <m/>
    <m/>
    <m/>
    <n v="19.208279838080433"/>
    <m/>
    <m/>
    <m/>
    <n v="19.297347797150046"/>
    <m/>
    <n v="19.170000000000002"/>
    <m/>
    <m/>
    <m/>
    <n v="5107.0483283264066"/>
    <m/>
  </r>
  <r>
    <x v="1834"/>
    <n v="15.95"/>
    <n v="17.96"/>
    <n v="8302.7099999999991"/>
    <n v="7416.1"/>
    <n v="109420.69"/>
    <n v="97751.11"/>
    <n v="6.9446662909200541E-7"/>
    <n v="5218.8986378328718"/>
    <n v="5219.28"/>
    <n v="-7.3067964762918436E-5"/>
    <n v="41083911.997413658"/>
    <m/>
    <m/>
    <n v="420895.21022752713"/>
    <m/>
    <m/>
    <n v="24.299617552762488"/>
    <m/>
    <m/>
    <n v="189.73953293715962"/>
    <n v="189.72"/>
    <n v="1.0295665802040332E-4"/>
    <n v="17.95671934268444"/>
    <m/>
    <n v="17.920000000000002"/>
    <m/>
    <n v="4407.1843249482399"/>
    <e v="#N/A"/>
    <e v="#N/A"/>
    <n v="1841"/>
    <n v="0.88808463251670366"/>
    <n v="74378.600000000006"/>
    <n v="367.65728953828381"/>
    <m/>
    <m/>
    <n v="1260.5704216251906"/>
    <n v="0.85041496273115735"/>
    <m/>
    <m/>
    <n v="7474768.3203298226"/>
    <m/>
    <m/>
    <m/>
    <n v="18.786261977077547"/>
    <m/>
    <m/>
    <m/>
    <n v="18.873567151178655"/>
    <m/>
    <n v="18.89"/>
    <m/>
    <m/>
    <m/>
    <n v="5218.8986378328718"/>
    <m/>
  </r>
  <r>
    <x v="1835"/>
    <n v="18.39"/>
    <n v="19.98"/>
    <n v="8982.4699999999993"/>
    <n v="8023.26"/>
    <n v="113316.12"/>
    <n v="101230.89"/>
    <n v="8.3336527945121475E-7"/>
    <n v="5645.7676263844887"/>
    <n v="5646.18"/>
    <n v="-7.3035860619352633E-5"/>
    <n v="47804670.733267918"/>
    <m/>
    <m/>
    <n v="472535.80328834604"/>
    <m/>
    <m/>
    <n v="23.301745944810179"/>
    <m/>
    <m/>
    <n v="196.47997962370167"/>
    <n v="196.48"/>
    <n v="-1.0370673009241216E-7"/>
    <n v="17.315611270549976"/>
    <m/>
    <n v="17.3"/>
    <m/>
    <n v="4767.5041268107279"/>
    <e v="#N/A"/>
    <e v="#N/A"/>
    <n v="1842"/>
    <n v="0.92042042042042038"/>
    <n v="77480.98"/>
    <n v="382.9028076074448"/>
    <m/>
    <m/>
    <n v="1207.991205766845"/>
    <n v="0.81471186443673871"/>
    <m/>
    <m/>
    <n v="8697815.3600401096"/>
    <m/>
    <m/>
    <m/>
    <n v="17.245810934240271"/>
    <m/>
    <m/>
    <m/>
    <n v="17.326491733584263"/>
    <m/>
    <n v="17.34"/>
    <m/>
    <m/>
    <m/>
    <n v="5645.7676263844887"/>
    <m/>
  </r>
  <r>
    <x v="1836"/>
    <n v="19.87"/>
    <n v="20.93"/>
    <n v="9208.0499999999993"/>
    <n v="8224.75"/>
    <n v="115949.51"/>
    <n v="103583.35"/>
    <n v="8.3336527945121475E-7"/>
    <n v="5787.410698376284"/>
    <n v="5787.83"/>
    <n v="-7.2445393820452786E-5"/>
    <n v="50203502.69431223"/>
    <m/>
    <m/>
    <n v="490319.63241920609"/>
    <m/>
    <m/>
    <n v="23.008114714128492"/>
    <m/>
    <m/>
    <n v="201.04113926415056"/>
    <n v="201.04"/>
    <n v="5.6668531165371405E-6"/>
    <n v="16.912609955496489"/>
    <m/>
    <n v="16.920000000000002"/>
    <m/>
    <n v="4887.0611765986887"/>
    <e v="#N/A"/>
    <e v="#N/A"/>
    <n v="1843"/>
    <n v="0.94935499283325375"/>
    <n v="79474.559999999998"/>
    <n v="392.72420193545992"/>
    <m/>
    <m/>
    <n v="1176.9096795910962"/>
    <n v="0.79367414411807002"/>
    <m/>
    <m/>
    <n v="9134368.0662019663"/>
    <m/>
    <m/>
    <m/>
    <n v="16.811929803385706"/>
    <m/>
    <m/>
    <m/>
    <n v="16.890756832324431"/>
    <m/>
    <n v="16.89"/>
    <m/>
    <m/>
    <m/>
    <n v="5787.410698376284"/>
    <m/>
  </r>
  <r>
    <x v="1837"/>
    <n v="19.91"/>
    <n v="20.85"/>
    <n v="9255.25"/>
    <n v="8266.91"/>
    <n v="115882.98"/>
    <n v="103523.83"/>
    <n v="8.3336527945121475E-7"/>
    <n v="5816.9348327483203"/>
    <n v="5817.36"/>
    <n v="-7.3085944772066647E-5"/>
    <n v="50715937.694456503"/>
    <m/>
    <m/>
    <n v="494073.04380157072"/>
    <m/>
    <m/>
    <n v="22.94810758482468"/>
    <m/>
    <m/>
    <n v="200.92088574313931"/>
    <n v="200.92"/>
    <n v="4.4084368868713142E-6"/>
    <n v="16.921716313763412"/>
    <m/>
    <n v="16.89"/>
    <m/>
    <n v="4911.9409505389767"/>
    <e v="#N/A"/>
    <e v="#N/A"/>
    <n v="1844"/>
    <n v="0.95491606714628297"/>
    <n v="79511.850000000006"/>
    <n v="392.87779162730243"/>
    <m/>
    <m/>
    <n v="1176.3574656253697"/>
    <n v="0.7932265461936594"/>
    <m/>
    <m/>
    <n v="9227702.4840527885"/>
    <m/>
    <m/>
    <m/>
    <n v="16.724972983605067"/>
    <m/>
    <m/>
    <m/>
    <n v="16.803567433213807"/>
    <m/>
    <n v="16.899999999999999"/>
    <m/>
    <m/>
    <m/>
    <n v="5816.9348327483203"/>
    <m/>
  </r>
  <r>
    <x v="1838"/>
    <n v="20.8"/>
    <n v="21.59"/>
    <n v="9544.1200000000008"/>
    <n v="8524.93"/>
    <n v="117536.35"/>
    <n v="105000.77"/>
    <n v="8.3336527945121475E-7"/>
    <n v="5998.3436817978209"/>
    <n v="5998.78"/>
    <n v="-7.2734489709347372E-5"/>
    <n v="53879355.170997225"/>
    <m/>
    <m/>
    <n v="517186.51735274674"/>
    <m/>
    <m/>
    <n v="22.588967657585147"/>
    <m/>
    <m/>
    <n v="203.78257202940037"/>
    <n v="203.76"/>
    <n v="1.1077752944821384E-4"/>
    <n v="16.679696781732648"/>
    <m/>
    <n v="16.89"/>
    <m/>
    <n v="5065.071814109393"/>
    <e v="#N/A"/>
    <e v="#N/A"/>
    <n v="1845"/>
    <n v="0.96340898564150068"/>
    <n v="81061.56"/>
    <n v="400.50382392961461"/>
    <m/>
    <m/>
    <n v="1153.4299029029041"/>
    <n v="0.77769259295995863"/>
    <m/>
    <m/>
    <n v="9803387.0427989103"/>
    <m/>
    <m/>
    <m/>
    <n v="16.202212215066329"/>
    <m/>
    <m/>
    <m/>
    <n v="16.278519760483157"/>
    <m/>
    <n v="16.28"/>
    <m/>
    <m/>
    <m/>
    <n v="5998.3436817978209"/>
    <m/>
  </r>
  <r>
    <x v="1839"/>
    <n v="19.53"/>
    <n v="20.94"/>
    <n v="9333.26"/>
    <n v="8336.58"/>
    <n v="115856.91"/>
    <n v="103500.36"/>
    <n v="8.3336527945121475E-7"/>
    <n v="5865.6781410748008"/>
    <n v="5866.11"/>
    <n v="-7.3619302263128183E-5"/>
    <n v="51496246.641117014"/>
    <m/>
    <m/>
    <n v="500029.57021272666"/>
    <m/>
    <m/>
    <n v="22.837475818027688"/>
    <m/>
    <m/>
    <n v="200.86588889799512"/>
    <n v="200.84"/>
    <n v="1.2890309696822477E-4"/>
    <n v="16.917429909836983"/>
    <m/>
    <n v="16.850000000000001"/>
    <m/>
    <n v="4952.9913084299014"/>
    <e v="#N/A"/>
    <e v="#N/A"/>
    <n v="1846"/>
    <n v="0.93266475644699143"/>
    <n v="79822.19"/>
    <n v="394.3496290058805"/>
    <m/>
    <m/>
    <n v="1171.0649745541377"/>
    <n v="0.78950807692505487"/>
    <m/>
    <m/>
    <n v="9369878.7613111604"/>
    <m/>
    <m/>
    <m/>
    <n v="16.559412969106276"/>
    <m/>
    <m/>
    <m/>
    <n v="16.637576232467698"/>
    <m/>
    <n v="16.47"/>
    <m/>
    <m/>
    <m/>
    <n v="5865.6781410748008"/>
    <m/>
  </r>
  <r>
    <x v="1840"/>
    <n v="20.95"/>
    <n v="21.84"/>
    <n v="9710.7000000000007"/>
    <n v="8673.69"/>
    <n v="117891.49"/>
    <n v="105317.69"/>
    <n v="5.5556975353532323E-7"/>
    <n v="6102.4416093379441"/>
    <n v="6102.89"/>
    <n v="-7.3471857112927808E-5"/>
    <n v="55653544.539486021"/>
    <m/>
    <m/>
    <n v="530305.8326531027"/>
    <m/>
    <m/>
    <n v="22.37269684554041"/>
    <m/>
    <m/>
    <n v="204.37837275876342"/>
    <n v="204.36"/>
    <n v="8.9903889036069273E-5"/>
    <n v="16.618565710909117"/>
    <m/>
    <n v="16.52"/>
    <m/>
    <n v="5152.7386361050912"/>
    <e v="#N/A"/>
    <e v="#N/A"/>
    <n v="1847"/>
    <n v="0.95924908424908417"/>
    <n v="81532.72"/>
    <n v="402.70590023669695"/>
    <m/>
    <m/>
    <n v="1145.9699255342589"/>
    <n v="0.77236981672568483"/>
    <m/>
    <m/>
    <n v="10126642.855170844"/>
    <m/>
    <m/>
    <m/>
    <n v="15.887572494285367"/>
    <m/>
    <m/>
    <m/>
    <n v="15.963063689073209"/>
    <m/>
    <n v="16.07"/>
    <m/>
    <m/>
    <m/>
    <n v="6102.4416093379441"/>
    <m/>
  </r>
  <r>
    <x v="1841"/>
    <n v="19.21"/>
    <n v="20.5"/>
    <n v="9120.34"/>
    <n v="8146.37"/>
    <n v="114612.52"/>
    <n v="102388.39"/>
    <n v="5.5556975353532323E-7"/>
    <n v="5731.3051795911415"/>
    <n v="5731.72"/>
    <n v="-7.2372762252692624E-5"/>
    <n v="48884408.567763671"/>
    <m/>
    <m/>
    <n v="481929.40046420466"/>
    <m/>
    <m/>
    <n v="23.051732676443184"/>
    <m/>
    <m/>
    <n v="198.68905861671919"/>
    <n v="198.68"/>
    <n v="4.55940040224867E-5"/>
    <n v="17.080171248781138"/>
    <m/>
    <n v="17.059999999999999"/>
    <m/>
    <n v="4839.3073702660949"/>
    <e v="#N/A"/>
    <e v="#N/A"/>
    <n v="1848"/>
    <n v="0.93707317073170737"/>
    <n v="78846.3"/>
    <n v="389.40674328309689"/>
    <m/>
    <m/>
    <n v="1183.7284662447091"/>
    <n v="0.79774298590951298"/>
    <m/>
    <m/>
    <n v="8895037.5462416615"/>
    <m/>
    <m/>
    <m/>
    <n v="16.852678033487589"/>
    <m/>
    <m/>
    <m/>
    <n v="16.932926796140841"/>
    <m/>
    <n v="16.829999999999998"/>
    <m/>
    <m/>
    <m/>
    <n v="5731.3051795911415"/>
    <m/>
  </r>
  <r>
    <x v="1842"/>
    <n v="19.09"/>
    <n v="20.37"/>
    <n v="8935.6299999999992"/>
    <n v="7981.38"/>
    <n v="113607.95"/>
    <n v="101490.9"/>
    <n v="5.5556975353532323E-7"/>
    <n v="5615.0948046778467"/>
    <n v="5615.5"/>
    <n v="-7.2156588398764043E-5"/>
    <n v="46902183.619482599"/>
    <m/>
    <m/>
    <n v="467272.74008482508"/>
    <m/>
    <m/>
    <n v="23.284115649227306"/>
    <m/>
    <m/>
    <n v="196.94276188247787"/>
    <n v="196.92"/>
    <n v="1.155894905437993E-4"/>
    <n v="17.229260554358898"/>
    <m/>
    <n v="17.11"/>
    <m/>
    <n v="4741.1306409680001"/>
    <e v="#N/A"/>
    <e v="#N/A"/>
    <n v="1849"/>
    <n v="0.93716249386352479"/>
    <n v="78133.570000000007"/>
    <n v="385.85657572253228"/>
    <m/>
    <m/>
    <n v="1194.4287627677747"/>
    <n v="0.80487786696446195"/>
    <m/>
    <m/>
    <n v="8534444.1215694007"/>
    <m/>
    <m/>
    <m/>
    <n v="17.193197749910997"/>
    <m/>
    <m/>
    <m/>
    <n v="17.275243249896885"/>
    <m/>
    <n v="17.170000000000002"/>
    <m/>
    <m/>
    <m/>
    <n v="5615.0948046778467"/>
    <m/>
  </r>
  <r>
    <x v="1843"/>
    <n v="17.559999999999999"/>
    <n v="19.2"/>
    <n v="8476.9599999999991"/>
    <n v="7571.68"/>
    <n v="110849.22"/>
    <n v="99026.35"/>
    <n v="5.5556975353532323E-7"/>
    <n v="5326.7395162869543"/>
    <n v="5327.13"/>
    <n v="-7.3300954368638038E-5"/>
    <n v="42085140.987676814"/>
    <m/>
    <m/>
    <n v="431279.15703922062"/>
    <m/>
    <m/>
    <n v="23.880645887583722"/>
    <m/>
    <m/>
    <n v="192.15573578227406"/>
    <n v="192.16"/>
    <n v="-2.2190974843572242E-5"/>
    <n v="17.647003661446906"/>
    <m/>
    <n v="17.62"/>
    <m/>
    <n v="4497.6022261051667"/>
    <e v="#N/A"/>
    <e v="#N/A"/>
    <n v="1850"/>
    <n v="0.9145833333333333"/>
    <n v="76174.55"/>
    <n v="376.15273426271642"/>
    <m/>
    <m/>
    <n v="1224.3763235260676"/>
    <n v="0.82498012177744373"/>
    <m/>
    <m/>
    <n v="7658006.3010366829"/>
    <m/>
    <m/>
    <m/>
    <n v="18.074916665295593"/>
    <m/>
    <m/>
    <m/>
    <n v="18.161353951978331"/>
    <m/>
    <n v="18.11"/>
    <m/>
    <m/>
    <m/>
    <n v="5326.7395162869543"/>
    <m/>
  </r>
  <r>
    <x v="1844"/>
    <n v="17.52"/>
    <n v="19.2"/>
    <n v="8428.9"/>
    <n v="7528.75"/>
    <n v="110532.07"/>
    <n v="98742.97"/>
    <n v="5.5556975353532323E-7"/>
    <n v="5296.4104964698017"/>
    <n v="5296.79"/>
    <n v="-7.1647833914223469E-5"/>
    <n v="41606053.547018789"/>
    <m/>
    <m/>
    <n v="427596.83969746792"/>
    <m/>
    <m/>
    <n v="23.94726267411453"/>
    <m/>
    <m/>
    <n v="191.60128819011948"/>
    <n v="191.6"/>
    <n v="6.7233304774649838E-6"/>
    <n v="17.696858698435395"/>
    <m/>
    <n v="17.72"/>
    <m/>
    <n v="4471.9457483267861"/>
    <e v="#N/A"/>
    <e v="#N/A"/>
    <n v="1851"/>
    <n v="0.91249999999999998"/>
    <n v="75667.25"/>
    <n v="373.61849294428498"/>
    <m/>
    <m/>
    <n v="1232.5303081433024"/>
    <n v="0.83039552127016625"/>
    <m/>
    <m/>
    <n v="7570912.25532036"/>
    <m/>
    <m/>
    <m/>
    <n v="18.176551421093912"/>
    <m/>
    <m/>
    <m/>
    <n v="18.263660026719371"/>
    <m/>
    <n v="18.21"/>
    <m/>
    <m/>
    <m/>
    <n v="5296.4104964698017"/>
    <m/>
  </r>
  <r>
    <x v="1845"/>
    <n v="19.350000000000001"/>
    <n v="20.260000000000002"/>
    <n v="8882.31"/>
    <n v="7933.73"/>
    <n v="112186.71"/>
    <n v="100220.97"/>
    <n v="1.6667944573445226E-6"/>
    <n v="5580.9083834972216"/>
    <n v="5581.32"/>
    <n v="-7.3748952358565489E-5"/>
    <n v="46076108.345408536"/>
    <m/>
    <m/>
    <n v="462051.5033853951"/>
    <m/>
    <m/>
    <n v="23.300027314133246"/>
    <m/>
    <m/>
    <n v="194.45529075440007"/>
    <n v="194.44"/>
    <n v="7.8639962970861177E-5"/>
    <n v="17.430122388330108"/>
    <m/>
    <n v="17.53"/>
    <m/>
    <n v="4712.0038943879254"/>
    <e v="#N/A"/>
    <e v="#N/A"/>
    <n v="1852"/>
    <n v="0.95508390918065156"/>
    <n v="77139.149999999994"/>
    <n v="380.79700751969898"/>
    <m/>
    <m/>
    <n v="1208.5547921762741"/>
    <n v="0.81401090572234802"/>
    <m/>
    <m/>
    <n v="8384560.4646325605"/>
    <m/>
    <m/>
    <m/>
    <n v="17.196411098144637"/>
    <m/>
    <m/>
    <m/>
    <n v="17.279348407620216"/>
    <m/>
    <n v="17.48"/>
    <m/>
    <m/>
    <m/>
    <n v="5580.9083834972216"/>
    <m/>
  </r>
  <r>
    <x v="1846"/>
    <n v="20.23"/>
    <n v="20.89"/>
    <n v="9027.7900000000009"/>
    <n v="8063.66"/>
    <n v="112902.63"/>
    <n v="100860.36"/>
    <n v="1.6667944573445226E-6"/>
    <n v="5672.1776623321484"/>
    <n v="5672.59"/>
    <n v="-7.2689488902155652E-5"/>
    <n v="47583205.311113872"/>
    <m/>
    <m/>
    <n v="473386.01577422733"/>
    <m/>
    <m/>
    <n v="23.108191398701166"/>
    <m/>
    <m/>
    <n v="195.69143630602252"/>
    <n v="195.68"/>
    <n v="5.8443918757644653E-5"/>
    <n v="17.318309953292019"/>
    <m/>
    <n v="17.18"/>
    <m/>
    <n v="4789.0049940395338"/>
    <e v="#N/A"/>
    <e v="#N/A"/>
    <n v="1853"/>
    <n v="0.96840593585447587"/>
    <n v="77974.720000000001"/>
    <n v="384.89173888460925"/>
    <m/>
    <m/>
    <n v="1195.4637466086376"/>
    <n v="0.80511722508597872"/>
    <m/>
    <m/>
    <n v="8658895.0838113483"/>
    <m/>
    <m/>
    <m/>
    <n v="16.913999170633545"/>
    <m/>
    <m/>
    <m/>
    <n v="16.995765731798645"/>
    <m/>
    <n v="17.11"/>
    <m/>
    <m/>
    <m/>
    <n v="5672.1776623321484"/>
    <m/>
  </r>
  <r>
    <x v="1847"/>
    <n v="22.98"/>
    <n v="22.69"/>
    <n v="9707.86"/>
    <n v="8671.09"/>
    <n v="115957.05"/>
    <n v="103588.82"/>
    <n v="1.6667944573445226E-6"/>
    <n v="6099.3182126942465"/>
    <n v="6099.76"/>
    <n v="-7.2426998070973525E-5"/>
    <n v="54749642.189634882"/>
    <m/>
    <m/>
    <n v="526858.02862230456"/>
    <m/>
    <m/>
    <n v="22.236823989841536"/>
    <m/>
    <m/>
    <n v="200.98068891189317"/>
    <n v="200.96"/>
    <n v="1.029503975575885E-4"/>
    <n v="16.84922238783561"/>
    <m/>
    <n v="16.86"/>
    <m/>
    <n v="5149.5779227014855"/>
    <e v="#N/A"/>
    <e v="#N/A"/>
    <n v="1854"/>
    <n v="1.0127809607756721"/>
    <n v="80307.3"/>
    <n v="396.37465644681868"/>
    <m/>
    <m/>
    <n v="1159.7019660461119"/>
    <n v="0.78095845416552545"/>
    <m/>
    <m/>
    <n v="9963096.634377012"/>
    <m/>
    <m/>
    <m/>
    <n v="15.639150733314553"/>
    <m/>
    <m/>
    <m/>
    <n v="15.714931244777889"/>
    <m/>
    <n v="16.13"/>
    <m/>
    <m/>
    <m/>
    <n v="6099.3182126942465"/>
    <m/>
  </r>
  <r>
    <x v="1848"/>
    <n v="23.74"/>
    <n v="22.95"/>
    <n v="9716.93"/>
    <n v="8679.18"/>
    <n v="115459.25"/>
    <n v="103143.95"/>
    <n v="1.6667944573445226E-6"/>
    <n v="6104.8679099726651"/>
    <n v="6105.32"/>
    <n v="-7.404853919767973E-5"/>
    <n v="54849415.243182026"/>
    <m/>
    <m/>
    <n v="527577.57562053308"/>
    <m/>
    <m/>
    <n v="22.225445916896945"/>
    <m/>
    <m/>
    <n v="200.11300549437462"/>
    <n v="200.12"/>
    <n v="-3.4951557192575144E-5"/>
    <n v="16.920984982167525"/>
    <m/>
    <n v="16.86"/>
    <m/>
    <n v="5154.2026957916132"/>
    <e v="#N/A"/>
    <e v="#N/A"/>
    <n v="1855"/>
    <n v="1.0344226579520697"/>
    <n v="80165.149999999994"/>
    <n v="395.64214828219298"/>
    <m/>
    <m/>
    <n v="1161.7547263116603"/>
    <n v="0.78226664812343483"/>
    <m/>
    <m/>
    <n v="9981351.1117247231"/>
    <m/>
    <m/>
    <m/>
    <n v="15.6238319154672"/>
    <m/>
    <m/>
    <m/>
    <n v="15.699714918263695"/>
    <m/>
    <n v="15.69"/>
    <m/>
    <m/>
    <m/>
    <n v="6104.8679099726651"/>
    <m/>
  </r>
  <r>
    <x v="1849"/>
    <n v="25.25"/>
    <n v="22.91"/>
    <n v="9548.3799999999992"/>
    <n v="8528.6200000000008"/>
    <n v="112475.46"/>
    <n v="100478.25"/>
    <n v="1.6667944573445226E-6"/>
    <n v="5998.8265118134723"/>
    <n v="5999.26"/>
    <n v="-7.2256942777570998E-5"/>
    <n v="52944135.790099539"/>
    <m/>
    <m/>
    <n v="513832.22080818517"/>
    <m/>
    <m/>
    <n v="22.417207795109523"/>
    <m/>
    <m/>
    <n v="194.93677227746039"/>
    <n v="194.92"/>
    <n v="8.6046980609433277E-5"/>
    <n v="17.357685666000346"/>
    <m/>
    <n v="17.29"/>
    <m/>
    <n v="5064.614812698308"/>
    <e v="#N/A"/>
    <e v="#N/A"/>
    <n v="1856"/>
    <n v="1.1021388040157136"/>
    <n v="78006.33"/>
    <n v="384.9575802201303"/>
    <m/>
    <m/>
    <n v="1193.0403827129287"/>
    <n v="0.80325666916009542"/>
    <m/>
    <m/>
    <n v="9634728.2195747849"/>
    <m/>
    <m/>
    <m/>
    <n v="15.894122295548829"/>
    <m/>
    <m/>
    <m/>
    <n v="15.971497843910058"/>
    <m/>
    <n v="15.98"/>
    <m/>
    <m/>
    <m/>
    <n v="5998.8265118134723"/>
    <m/>
  </r>
  <r>
    <x v="1850"/>
    <n v="23.66"/>
    <n v="22.38"/>
    <n v="9349.31"/>
    <n v="8350.77"/>
    <n v="110075.53"/>
    <n v="98333.81"/>
    <n v="3.1949139418507855E-6"/>
    <n v="5873.329941537394"/>
    <n v="5873.77"/>
    <n v="-7.4919253325589352E-5"/>
    <n v="50729620.222944908"/>
    <m/>
    <m/>
    <n v="497709.24326474691"/>
    <m/>
    <m/>
    <n v="22.647872642181081"/>
    <m/>
    <m/>
    <n v="190.76337996518902"/>
    <n v="190.76"/>
    <n v="1.7718416801315584E-5"/>
    <n v="17.726342012295483"/>
    <m/>
    <n v="17.690000000000001"/>
    <m/>
    <n v="4958.4821352045565"/>
    <e v="#N/A"/>
    <e v="#N/A"/>
    <n v="1857"/>
    <n v="1.0571939231456657"/>
    <n v="76176.53"/>
    <n v="375.83955015596496"/>
    <m/>
    <m/>
    <n v="1221.0256153509481"/>
    <n v="0.82186494846098046"/>
    <m/>
    <m/>
    <n v="9231962.7967534959"/>
    <m/>
    <m/>
    <m/>
    <n v="16.223300407101505"/>
    <m/>
    <m/>
    <m/>
    <n v="16.302828974968097"/>
    <m/>
    <n v="16.670000000000002"/>
    <m/>
    <m/>
    <m/>
    <n v="5873.329941537394"/>
    <m/>
  </r>
  <r>
    <x v="1851"/>
    <n v="24.79"/>
    <n v="23.6"/>
    <n v="10032.83"/>
    <n v="8961.26"/>
    <n v="114217.2"/>
    <n v="102033.37"/>
    <n v="3.1949139418507855E-6"/>
    <n v="6302.5703510371086"/>
    <n v="6303.04"/>
    <n v="-7.4511499671858772E-5"/>
    <n v="58144439.763816461"/>
    <m/>
    <m/>
    <n v="552268.8054308634"/>
    <m/>
    <m/>
    <n v="21.819040455801865"/>
    <m/>
    <m/>
    <n v="197.93616112431036"/>
    <n v="197.92"/>
    <n v="8.1654831802557837E-5"/>
    <n v="17.058856927031201"/>
    <m/>
    <n v="17.53"/>
    <m/>
    <n v="5320.7905878694237"/>
    <e v="#N/A"/>
    <e v="#N/A"/>
    <n v="1858"/>
    <n v="1.0504237288135592"/>
    <n v="79293.570000000007"/>
    <n v="391.18784617984142"/>
    <m/>
    <m/>
    <n v="1171.0629078861484"/>
    <n v="0.7881606321950837"/>
    <m/>
    <m/>
    <n v="10581426.872651266"/>
    <m/>
    <m/>
    <m/>
    <n v="15.036582144500654"/>
    <m/>
    <m/>
    <m/>
    <n v="15.110486455163954"/>
    <m/>
    <n v="15.58"/>
    <m/>
    <m/>
    <m/>
    <n v="6302.5703510371086"/>
    <m/>
  </r>
  <r>
    <x v="1852"/>
    <n v="23.38"/>
    <n v="23.12"/>
    <n v="9930.9500000000007"/>
    <n v="8870.23"/>
    <n v="113350.72"/>
    <n v="101258.99"/>
    <n v="3.1949139418507855E-6"/>
    <n v="6238.4177593010163"/>
    <n v="6238.88"/>
    <n v="-7.4090333358478588E-5"/>
    <n v="56960764.534368522"/>
    <m/>
    <m/>
    <n v="543835.41791833565"/>
    <m/>
    <m/>
    <n v="21.928869863968369"/>
    <m/>
    <m/>
    <n v="196.4297785522262"/>
    <n v="196.44"/>
    <n v="-5.2033433994069789E-5"/>
    <n v="17.187743926221106"/>
    <m/>
    <n v="17.059999999999999"/>
    <m/>
    <n v="5266.5574689281184"/>
    <e v="#N/A"/>
    <e v="#N/A"/>
    <n v="1859"/>
    <n v="1.0112456747404843"/>
    <n v="78583.210000000006"/>
    <n v="387.65307649809972"/>
    <m/>
    <m/>
    <n v="1181.5540012654224"/>
    <n v="0.79514607159859763"/>
    <m/>
    <m/>
    <n v="10366101.677313127"/>
    <m/>
    <m/>
    <m/>
    <n v="15.188618849884156"/>
    <m/>
    <m/>
    <m/>
    <n v="15.263465550045296"/>
    <m/>
    <n v="15.45"/>
    <m/>
    <m/>
    <m/>
    <n v="6238.4177593010163"/>
    <m/>
  </r>
  <r>
    <x v="1853"/>
    <n v="31.66"/>
    <n v="28.56"/>
    <n v="12051.52"/>
    <n v="10764.27"/>
    <n v="122985.23"/>
    <n v="109865.41"/>
    <n v="3.1949139418507855E-6"/>
    <n v="7570.3314566568861"/>
    <n v="7570.89"/>
    <n v="-7.3775123283326138E-5"/>
    <n v="81282754.174399197"/>
    <m/>
    <m/>
    <n v="717997.12797254173"/>
    <m/>
    <m/>
    <n v="19.586773587223924"/>
    <m/>
    <m/>
    <n v="213.12059100243323"/>
    <n v="213.12"/>
    <n v="2.773097002695124E-6"/>
    <n v="15.726355110449173"/>
    <m/>
    <n v="15.82"/>
    <m/>
    <n v="6390.8906583998087"/>
    <e v="#N/A"/>
    <e v="#N/A"/>
    <n v="1860"/>
    <n v="1.1085434173669468"/>
    <n v="87137.600000000006"/>
    <n v="429.81854734505686"/>
    <m/>
    <m/>
    <n v="1052.9327126608348"/>
    <n v="0.70852110349042852"/>
    <m/>
    <m/>
    <n v="14792503.31487775"/>
    <m/>
    <m/>
    <m/>
    <n v="11.94487131360245"/>
    <m/>
    <m/>
    <m/>
    <n v="12.00388688911071"/>
    <m/>
    <n v="12.45"/>
    <m/>
    <m/>
    <m/>
    <n v="7570.3314566568861"/>
    <m/>
  </r>
  <r>
    <x v="1854"/>
    <n v="32"/>
    <n v="29.59"/>
    <n v="12442.37"/>
    <n v="11113.34"/>
    <n v="124402.66"/>
    <n v="111131.28"/>
    <n v="3.1949139418507855E-6"/>
    <n v="7815.6587923211055"/>
    <n v="7816.23"/>
    <n v="-7.307969173042661E-5"/>
    <n v="86550886.701062769"/>
    <m/>
    <m/>
    <n v="752897.19738650427"/>
    <m/>
    <m/>
    <n v="19.268316878899416"/>
    <m/>
    <m/>
    <n v="215.57159299333432"/>
    <n v="215.56"/>
    <n v="5.3780818956683518E-5"/>
    <n v="15.544630647698504"/>
    <m/>
    <n v="15.61"/>
    <m/>
    <n v="6597.9081285295142"/>
    <e v="#N/A"/>
    <e v="#N/A"/>
    <n v="1861"/>
    <n v="1.081446434606286"/>
    <n v="88879.64"/>
    <n v="438.3771741276642"/>
    <m/>
    <m/>
    <n v="1031.882661904747"/>
    <n v="0.69429064954701281"/>
    <m/>
    <m/>
    <n v="15751372.276800077"/>
    <m/>
    <m/>
    <m/>
    <n v="11.556977793181295"/>
    <m/>
    <m/>
    <m/>
    <n v="11.614225398545212"/>
    <m/>
    <n v="11.71"/>
    <m/>
    <m/>
    <m/>
    <n v="7815.6587923211055"/>
    <m/>
  </r>
  <r>
    <x v="1855"/>
    <n v="48"/>
    <n v="38.1"/>
    <n v="14813.77"/>
    <n v="13231.33"/>
    <n v="133375.34"/>
    <n v="119145.68"/>
    <n v="1.2500718804542288E-6"/>
    <n v="9304.569998648918"/>
    <n v="9305.25"/>
    <n v="-7.3077171605540059E-5"/>
    <n v="119525010.48680724"/>
    <m/>
    <m/>
    <n v="968031.03058912104"/>
    <m/>
    <m/>
    <n v="17.429866596668035"/>
    <m/>
    <m/>
    <n v="231.10302735816703"/>
    <n v="231.08"/>
    <n v="9.9651022014146662E-5"/>
    <n v="14.422059864661684"/>
    <m/>
    <n v="14.95"/>
    <m/>
    <n v="7854.5215946702519"/>
    <e v="#N/A"/>
    <e v="#N/A"/>
    <n v="1862"/>
    <n v="1.2598425196850394"/>
    <n v="97500.56"/>
    <n v="480.78512220139351"/>
    <m/>
    <m/>
    <n v="931.79474663339943"/>
    <n v="0.62676934416017183"/>
    <m/>
    <m/>
    <n v="21752993.438290413"/>
    <m/>
    <m/>
    <m/>
    <n v="9.3531319191110658"/>
    <m/>
    <m/>
    <m/>
    <n v="9.399823260170022"/>
    <m/>
    <n v="10"/>
    <m/>
    <m/>
    <m/>
    <n v="9304.569998648918"/>
    <m/>
  </r>
  <r>
    <x v="1856"/>
    <n v="35.06"/>
    <n v="31.07"/>
    <n v="12425.96"/>
    <n v="11098.57"/>
    <n v="123386.36"/>
    <n v="110222.26"/>
    <n v="1.2500718804542288E-6"/>
    <n v="7804.5896106492919"/>
    <n v="7805.16"/>
    <n v="-7.3078495598788429E-5"/>
    <n v="80988942.907793686"/>
    <m/>
    <m/>
    <n v="733950.70348097908"/>
    <m/>
    <m/>
    <n v="18.83377652948607"/>
    <m/>
    <m/>
    <n v="213.78964083156052"/>
    <n v="213.8"/>
    <n v="-4.845261197139461E-5"/>
    <n v="15.501646568089079"/>
    <m/>
    <n v="14.78"/>
    <m/>
    <n v="6588.2204141338652"/>
    <e v="#N/A"/>
    <e v="#N/A"/>
    <n v="1863"/>
    <n v="1.1284196974573544"/>
    <n v="87878.15"/>
    <n v="433.30220948869641"/>
    <m/>
    <m/>
    <n v="1023.7543321778588"/>
    <n v="0.68856044534687455"/>
    <m/>
    <m/>
    <n v="14739760.382900419"/>
    <m/>
    <m/>
    <m/>
    <n v="10.860258764647066"/>
    <m/>
    <m/>
    <m/>
    <n v="10.914592073261854"/>
    <m/>
    <n v="10.72"/>
    <m/>
    <m/>
    <m/>
    <n v="7804.5896106492919"/>
    <m/>
  </r>
  <r>
    <x v="1857"/>
    <n v="42.99"/>
    <n v="36.58"/>
    <n v="14236.88"/>
    <n v="12716.03"/>
    <n v="134229.37"/>
    <n v="119908.29"/>
    <n v="1.2500718804542288E-6"/>
    <n v="8941.7877093790648"/>
    <n v="8942.44"/>
    <n v="-7.2943248256129856E-5"/>
    <n v="104590337.08484927"/>
    <m/>
    <m/>
    <n v="894365.00438520801"/>
    <m/>
    <m/>
    <n v="17.460608566539637"/>
    <m/>
    <m/>
    <n v="232.57148577820851"/>
    <n v="232.56"/>
    <n v="4.9388451188958626E-5"/>
    <n v="14.138899081298506"/>
    <m/>
    <n v="14.07"/>
    <m/>
    <n v="7548.0974197155047"/>
    <e v="#N/A"/>
    <e v="#N/A"/>
    <n v="1864"/>
    <n v="1.1752323674138874"/>
    <n v="96882.7"/>
    <n v="477.66378924453807"/>
    <m/>
    <m/>
    <n v="918.85400061862435"/>
    <n v="0.61794761181972824"/>
    <m/>
    <m/>
    <n v="19035343.153820898"/>
    <m/>
    <m/>
    <m/>
    <n v="9.2770971610262549"/>
    <m/>
    <m/>
    <m/>
    <n v="9.3236110579301652"/>
    <m/>
    <n v="9.25"/>
    <m/>
    <m/>
    <m/>
    <n v="8941.7877093790648"/>
    <m/>
  </r>
  <r>
    <x v="1858"/>
    <n v="39"/>
    <n v="33.82"/>
    <n v="13741.91"/>
    <n v="12273.92"/>
    <n v="130708.01"/>
    <n v="116762.48"/>
    <n v="1.2500718804542288E-6"/>
    <n v="8630.7003891716286"/>
    <n v="8631.33"/>
    <n v="-7.2944821756459888E-5"/>
    <n v="97313281.088112742"/>
    <m/>
    <m/>
    <n v="847693.61182552914"/>
    <m/>
    <m/>
    <n v="17.763340110038509"/>
    <m/>
    <m/>
    <n v="226.46470630081359"/>
    <n v="226.44"/>
    <n v="1.0910749343584492E-4"/>
    <n v="14.509316459929119"/>
    <m/>
    <n v="14.55"/>
    <m/>
    <n v="7285.4117063142667"/>
    <e v="#N/A"/>
    <e v="#N/A"/>
    <n v="1865"/>
    <n v="1.1531638083973981"/>
    <n v="93945.78"/>
    <n v="463.14763481233223"/>
    <m/>
    <m/>
    <n v="946.70830991736239"/>
    <n v="0.6366198356703765"/>
    <m/>
    <m/>
    <n v="17711107.459556509"/>
    <m/>
    <m/>
    <m/>
    <n v="9.5991954892305298"/>
    <m/>
    <m/>
    <m/>
    <n v="9.6474289094833487"/>
    <m/>
    <n v="9.61"/>
    <m/>
    <m/>
    <m/>
    <n v="8630.7003891716286"/>
    <m/>
  </r>
  <r>
    <x v="1859"/>
    <n v="36.36"/>
    <n v="32.75"/>
    <n v="13812.37"/>
    <n v="12336.84"/>
    <n v="129675.97"/>
    <n v="115840.4"/>
    <n v="1.2500718804542288E-6"/>
    <n v="8674.7417469321172"/>
    <n v="8675.3700000000008"/>
    <n v="-7.2418014203878833E-5"/>
    <n v="98306677.167079672"/>
    <m/>
    <m/>
    <n v="854183.14482090145"/>
    <m/>
    <m/>
    <n v="17.717008915196747"/>
    <m/>
    <m/>
    <n v="224.671115316694"/>
    <n v="224.68"/>
    <n v="-3.9543721319201808E-5"/>
    <n v="14.623374761059875"/>
    <m/>
    <n v="14.6"/>
    <m/>
    <n v="7322.5037251480071"/>
    <n v="7286"/>
    <n v="5.0101187411484283E-3"/>
    <n v="1866"/>
    <n v="1.1102290076335877"/>
    <n v="93304.62"/>
    <n v="459.95083377609541"/>
    <m/>
    <m/>
    <n v="953.1693931079709"/>
    <n v="0.64090387093373968"/>
    <m/>
    <m/>
    <n v="17892089.989116196"/>
    <m/>
    <m/>
    <m/>
    <n v="9.5495421800108584"/>
    <m/>
    <m/>
    <m/>
    <n v="9.5976301390234333"/>
    <m/>
    <n v="9.5399999999999991"/>
    <m/>
    <m/>
    <m/>
    <n v="8674.7417469321172"/>
    <m/>
  </r>
  <r>
    <x v="1860"/>
    <n v="31.87"/>
    <n v="30.08"/>
    <n v="13171.73"/>
    <n v="11764.59"/>
    <n v="124923.89"/>
    <n v="111594.9"/>
    <n v="9.7226570483499586E-7"/>
    <n v="8271.7881158454984"/>
    <n v="8272.39"/>
    <n v="-7.275819376273418E-5"/>
    <n v="89174841.741344303"/>
    <m/>
    <m/>
    <n v="794670.28418919456"/>
    <m/>
    <m/>
    <n v="18.12545638846607"/>
    <m/>
    <m/>
    <n v="216.42202978062556"/>
    <n v="216.4"/>
    <n v="1.0180120436942275E-4"/>
    <n v="15.157677265519078"/>
    <m/>
    <n v="14.95"/>
    <m/>
    <n v="6982.115674540094"/>
    <n v="6948"/>
    <n v="4.9101431404856566E-3"/>
    <n v="1867"/>
    <n v="1.0595079787234043"/>
    <n v="89972.95"/>
    <n v="443.42327603310582"/>
    <m/>
    <m/>
    <n v="987.20464100819311"/>
    <n v="0.66360016073144024"/>
    <m/>
    <m/>
    <n v="16230583.379433351"/>
    <m/>
    <m/>
    <m/>
    <n v="9.9911059405076035"/>
    <m/>
    <m/>
    <m/>
    <n v="10.041743990066102"/>
    <m/>
    <n v="10.1"/>
    <m/>
    <m/>
    <m/>
    <n v="8271.7881158454984"/>
    <m/>
  </r>
  <r>
    <x v="1861"/>
    <n v="32.85"/>
    <n v="30.44"/>
    <n v="13302.39"/>
    <n v="11881.28"/>
    <n v="125910.48"/>
    <n v="112476.12"/>
    <n v="9.7226570483499586E-7"/>
    <n v="8353.6383208638654"/>
    <n v="8354.24"/>
    <n v="-7.202081052670728E-5"/>
    <n v="90939824.515489608"/>
    <m/>
    <m/>
    <n v="806466.30754346703"/>
    <m/>
    <m/>
    <n v="18.03475016765239"/>
    <m/>
    <m/>
    <n v="218.1259101444447"/>
    <n v="218.12"/>
    <n v="2.7095839192581295E-5"/>
    <n v="15.037441611789964"/>
    <m/>
    <n v="14.97"/>
    <m/>
    <n v="7051.1236721025143"/>
    <n v="7014.7"/>
    <n v="5.1924775261258382E-3"/>
    <n v="1868"/>
    <n v="1.0791721419185283"/>
    <n v="90786.84"/>
    <n v="447.39952017638632"/>
    <m/>
    <m/>
    <n v="978.27444604103732"/>
    <n v="0.65753493619173953"/>
    <m/>
    <m/>
    <n v="16551999.704038199"/>
    <m/>
    <m/>
    <m/>
    <n v="9.8915459578442242"/>
    <m/>
    <m/>
    <m/>
    <n v="9.9417844082906903"/>
    <m/>
    <n v="9.8699999999999992"/>
    <m/>
    <m/>
    <m/>
    <n v="8353.6383208638654"/>
    <m/>
  </r>
  <r>
    <x v="1862"/>
    <n v="31.58"/>
    <n v="30.03"/>
    <n v="13821.64"/>
    <n v="12345.05"/>
    <n v="126896.85"/>
    <n v="113357.13"/>
    <n v="9.7226570483499586E-7"/>
    <n v="8679.5054280639397"/>
    <n v="8680.14"/>
    <n v="-7.3106186773475024E-5"/>
    <n v="98034918.695174247"/>
    <m/>
    <m/>
    <n v="853656.55288770481"/>
    <m/>
    <m/>
    <n v="17.681969538007209"/>
    <m/>
    <m/>
    <n v="219.82932616999341"/>
    <n v="219.84"/>
    <n v="-4.8552720190109255E-5"/>
    <n v="14.919118079950934"/>
    <m/>
    <n v="14.94"/>
    <m/>
    <n v="7326.099495187892"/>
    <n v="7286"/>
    <n v="5.5036364518106229E-3"/>
    <n v="1869"/>
    <n v="1.0516150516150515"/>
    <n v="91687.5"/>
    <n v="451.80271172556002"/>
    <m/>
    <m/>
    <n v="968.56937576244491"/>
    <n v="0.65095008220892736"/>
    <m/>
    <m/>
    <n v="17843569.072448079"/>
    <m/>
    <m/>
    <m/>
    <n v="9.504999866836723"/>
    <m/>
    <m/>
    <m/>
    <n v="9.5533759772587139"/>
    <m/>
    <n v="9.66"/>
    <m/>
    <m/>
    <m/>
    <n v="8679.5054280639397"/>
    <m/>
  </r>
  <r>
    <x v="1863"/>
    <n v="42.67"/>
    <n v="36.6"/>
    <n v="16479.07"/>
    <n v="14718.57"/>
    <n v="140519.46"/>
    <n v="125526.12"/>
    <n v="9.7226570483499586E-7"/>
    <n v="10348.025988905461"/>
    <n v="10348.780000000001"/>
    <n v="-7.2859901798949522E-5"/>
    <n v="135726265.61657044"/>
    <m/>
    <m/>
    <n v="1099811.7975071461"/>
    <m/>
    <m/>
    <n v="15.981435863813299"/>
    <m/>
    <m/>
    <n v="243.42247258368388"/>
    <n v="243.4"/>
    <n v="9.232778834800115E-5"/>
    <n v="13.317057698979442"/>
    <m/>
    <n v="13.44"/>
    <m/>
    <n v="8734.3468645869816"/>
    <n v="8687.7999999999993"/>
    <n v="5.3577274553950893E-3"/>
    <n v="1870"/>
    <n v="1.1658469945355192"/>
    <n v="102640.92"/>
    <n v="505.73769652027744"/>
    <m/>
    <m/>
    <n v="852.85952249058255"/>
    <n v="0.57313018890774003"/>
    <m/>
    <m/>
    <n v="24704121.163400918"/>
    <m/>
    <m/>
    <m/>
    <n v="7.677164283623708"/>
    <m/>
    <m/>
    <m/>
    <n v="7.7163190426564903"/>
    <m/>
    <n v="7.73"/>
    <m/>
    <m/>
    <m/>
    <n v="10348.025988905461"/>
    <m/>
  </r>
  <r>
    <x v="1864"/>
    <n v="43.05"/>
    <n v="37.9"/>
    <n v="17426.14"/>
    <n v="15564.44"/>
    <n v="144664.39000000001"/>
    <n v="129228.67"/>
    <n v="9.7226570483499586E-7"/>
    <n v="10942.471426635124"/>
    <n v="10943.26"/>
    <n v="-7.2060187263800479E-5"/>
    <n v="151319834.25202292"/>
    <m/>
    <m/>
    <n v="1194580.1195132895"/>
    <m/>
    <m/>
    <n v="15.521510990900831"/>
    <m/>
    <m/>
    <n v="250.59664228805238"/>
    <n v="250.6"/>
    <n v="-1.3398690932198143E-5"/>
    <n v="12.923788961857269"/>
    <m/>
    <n v="12.94"/>
    <m/>
    <n v="9235.9840649397011"/>
    <n v="9188.6"/>
    <n v="5.1568318285375447E-3"/>
    <n v="1871"/>
    <n v="1.1358839050131926"/>
    <n v="106289.24"/>
    <n v="523.67299645437197"/>
    <m/>
    <m/>
    <n v="822.54505869687489"/>
    <n v="0.55270616543540296"/>
    <m/>
    <m/>
    <n v="27542663.795956943"/>
    <m/>
    <m/>
    <m/>
    <n v="7.2356238781260469"/>
    <m/>
    <m/>
    <m/>
    <n v="7.2726035218194287"/>
    <m/>
    <n v="7.28"/>
    <m/>
    <m/>
    <m/>
    <n v="10942.471426635124"/>
    <m/>
  </r>
  <r>
    <x v="1865"/>
    <n v="42.44"/>
    <n v="38.26"/>
    <n v="17972.61"/>
    <n v="16052.48"/>
    <n v="146264.56"/>
    <n v="130657.72"/>
    <n v="4.1667465300321282E-7"/>
    <n v="11284.793165618486"/>
    <n v="11285.61"/>
    <n v="-7.2378398820682754E-5"/>
    <n v="160787824.87717003"/>
    <m/>
    <m/>
    <n v="1250639.7212015584"/>
    <m/>
    <m/>
    <n v="15.276092157334988"/>
    <m/>
    <m/>
    <n v="253.35002252623454"/>
    <n v="253.32"/>
    <n v="1.1851620967373577E-4"/>
    <n v="12.779471642450327"/>
    <m/>
    <n v="12.78"/>
    <m/>
    <n v="9524.5921284361229"/>
    <n v="9466.1"/>
    <n v="6.1791158382145106E-3"/>
    <n v="1872"/>
    <n v="1.1092524830109776"/>
    <n v="108114.24000000001"/>
    <n v="532.53976444456691"/>
    <m/>
    <m/>
    <n v="808.42185363753117"/>
    <n v="0.54306166198479289"/>
    <m/>
    <m/>
    <n v="29266965.381947938"/>
    <m/>
    <m/>
    <m/>
    <n v="7.0077637377638142"/>
    <m/>
    <m/>
    <m/>
    <n v="7.0438020205522838"/>
    <m/>
    <n v="7.07"/>
    <m/>
    <m/>
    <m/>
    <n v="11284.793165618486"/>
    <m/>
  </r>
  <r>
    <x v="1866"/>
    <n v="36.270000000000003"/>
    <n v="34.79"/>
    <n v="16998.3"/>
    <n v="15182.25"/>
    <n v="145649.54999999999"/>
    <n v="130108.28"/>
    <n v="4.1667465300321282E-7"/>
    <n v="10672.774981277849"/>
    <n v="10673.55"/>
    <n v="-7.2611148319912111E-5"/>
    <n v="143348286.21279737"/>
    <m/>
    <m/>
    <n v="1148902.3060111012"/>
    <m/>
    <m/>
    <n v="15.689453277536765"/>
    <m/>
    <m/>
    <n v="252.27859033170577"/>
    <n v="252.28"/>
    <n v="-5.5877132322246226E-6"/>
    <n v="12.832742390466382"/>
    <m/>
    <n v="12.86"/>
    <m/>
    <n v="9007.9350476135896"/>
    <n v="8950.7999999999993"/>
    <n v="6.3832336342661833E-3"/>
    <n v="1873"/>
    <n v="1.0425409600459903"/>
    <n v="107107.2"/>
    <n v="527.53817943348145"/>
    <m/>
    <m/>
    <n v="815.95197310641095"/>
    <n v="0.54806810084301227"/>
    <m/>
    <m/>
    <n v="26092870.295491181"/>
    <m/>
    <m/>
    <m/>
    <n v="7.3873214666124172"/>
    <m/>
    <m/>
    <m/>
    <n v="7.4253859704986969"/>
    <m/>
    <n v="7.41"/>
    <m/>
    <m/>
    <m/>
    <n v="10672.774981277849"/>
    <m/>
  </r>
  <r>
    <x v="1867"/>
    <n v="35.9"/>
    <n v="34.799999999999997"/>
    <n v="16667.97"/>
    <n v="14887.2"/>
    <n v="147603.35"/>
    <n v="131853.54999999999"/>
    <n v="4.1667465300321282E-7"/>
    <n v="10465.114483667909"/>
    <n v="10465.870000000001"/>
    <n v="-7.2188583662091688E-5"/>
    <n v="137770489.04104602"/>
    <m/>
    <m/>
    <n v="1115373.2766685914"/>
    <m/>
    <m/>
    <n v="15.841190599951318"/>
    <m/>
    <m/>
    <n v="255.65651999287024"/>
    <n v="255.64"/>
    <n v="6.4622096973332432E-5"/>
    <n v="12.660141233884096"/>
    <m/>
    <n v="12.82"/>
    <m/>
    <n v="8832.5679749627307"/>
    <n v="8776.7000000000007"/>
    <n v="6.3654875935978961E-3"/>
    <n v="1874"/>
    <n v="1.0316091954022988"/>
    <n v="107889.17"/>
    <n v="531.34814674641007"/>
    <m/>
    <m/>
    <n v="809.99485757720254"/>
    <n v="0.54401518172861518"/>
    <m/>
    <m/>
    <n v="25077853.841994707"/>
    <m/>
    <m/>
    <m/>
    <n v="7.5305350199476422"/>
    <m/>
    <m/>
    <m/>
    <n v="7.5694131976185952"/>
    <m/>
    <n v="7.56"/>
    <m/>
    <m/>
    <m/>
    <n v="10465.114483667909"/>
    <m/>
  </r>
  <r>
    <x v="1868"/>
    <n v="39.76"/>
    <n v="36.61"/>
    <n v="17160.07"/>
    <n v="15326.72"/>
    <n v="150491.57"/>
    <n v="134433.53"/>
    <n v="4.1667465300321282E-7"/>
    <n v="10773.820582027713"/>
    <n v="10774.59"/>
    <n v="-7.1410417685324745E-5"/>
    <n v="145898846.55029741"/>
    <m/>
    <m/>
    <n v="1164728.357225759"/>
    <m/>
    <m/>
    <n v="15.606642563624385"/>
    <m/>
    <m/>
    <n v="260.65270834048835"/>
    <n v="260.64"/>
    <n v="4.875821243222056E-5"/>
    <n v="12.411966180398162"/>
    <m/>
    <n v="12.5"/>
    <m/>
    <n v="9093.0179217088298"/>
    <n v="9036"/>
    <n v="6.3100842971259841E-3"/>
    <n v="1875"/>
    <n v="1.0860420650095601"/>
    <n v="109333.11"/>
    <n v="538.41742664196227"/>
    <m/>
    <m/>
    <n v="799.1542516605009"/>
    <n v="0.53668344837997228"/>
    <m/>
    <m/>
    <n v="26557723.311082687"/>
    <m/>
    <m/>
    <m/>
    <n v="7.3078680247112375"/>
    <m/>
    <m/>
    <m/>
    <n v="7.3456701324481868"/>
    <m/>
    <n v="7.41"/>
    <m/>
    <m/>
    <m/>
    <n v="10773.820582027713"/>
    <m/>
  </r>
  <r>
    <x v="1869"/>
    <n v="35.590000000000003"/>
    <n v="34.409999999999997"/>
    <n v="16780.150000000001"/>
    <n v="14987.38"/>
    <n v="148597.91"/>
    <n v="132741.87"/>
    <n v="4.1667465300321282E-7"/>
    <n v="10535.033786284184"/>
    <n v="10535.79"/>
    <n v="-7.1775701282583704E-5"/>
    <n v="139432078.13728967"/>
    <m/>
    <m/>
    <n v="1126009.0505165388"/>
    <m/>
    <m/>
    <n v="15.778698049166639"/>
    <m/>
    <m/>
    <n v="257.36659708055504"/>
    <n v="257.36"/>
    <n v="2.5633667061875087E-5"/>
    <n v="12.567693991405914"/>
    <m/>
    <n v="12.68"/>
    <m/>
    <n v="8891.3846873277071"/>
    <n v="8835.2000000000007"/>
    <n v="6.3591868127157447E-3"/>
    <n v="1876"/>
    <n v="1.0342923568730022"/>
    <n v="107697.51"/>
    <n v="530.32140491653274"/>
    <m/>
    <m/>
    <n v="811.10942877030698"/>
    <n v="0.54466048254527355"/>
    <m/>
    <m/>
    <n v="25380869.747472212"/>
    <m/>
    <m/>
    <m/>
    <n v="7.469319381177896"/>
    <m/>
    <m/>
    <m/>
    <n v="7.5080317697640711"/>
    <m/>
    <n v="7.52"/>
    <m/>
    <m/>
    <m/>
    <n v="10535.033786284184"/>
    <m/>
  </r>
  <r>
    <x v="1870"/>
    <n v="32.28"/>
    <n v="31.98"/>
    <n v="15763.19"/>
    <n v="14079.05"/>
    <n v="144315.03"/>
    <n v="128915.82"/>
    <n v="4.1667465300321282E-7"/>
    <n v="9895.834763291954"/>
    <n v="9896.5499999999993"/>
    <n v="-7.2271317584915451E-5"/>
    <n v="122514683.54907122"/>
    <m/>
    <m/>
    <n v="1023540.664696593"/>
    <m/>
    <m/>
    <n v="16.254637892573477"/>
    <m/>
    <m/>
    <n v="249.9305090618688"/>
    <n v="249.92"/>
    <n v="4.2049703380397929E-5"/>
    <n v="12.928517101118381"/>
    <m/>
    <n v="12.95"/>
    <m/>
    <n v="8351.6369498366694"/>
    <n v="8297.7999999999993"/>
    <n v="6.488099235540723E-3"/>
    <n v="1877"/>
    <n v="1.0093808630393997"/>
    <n v="104268.99"/>
    <n v="513.31850996986157"/>
    <m/>
    <m/>
    <n v="836.93086975559606"/>
    <n v="0.56183978782322241"/>
    <m/>
    <m/>
    <n v="22302132.538667958"/>
    <m/>
    <m/>
    <m/>
    <n v="7.9209005085062607"/>
    <m/>
    <m/>
    <m/>
    <n v="7.9621923845985005"/>
    <m/>
    <n v="7.98"/>
    <m/>
    <m/>
    <m/>
    <n v="9895.834763291954"/>
    <m/>
  </r>
  <r>
    <x v="1871"/>
    <n v="32.89"/>
    <n v="32.47"/>
    <n v="16196.55"/>
    <n v="14466.1"/>
    <n v="148128.19"/>
    <n v="132322.04"/>
    <n v="4.1667465300321282E-7"/>
    <n v="10167.642106551755"/>
    <n v="10168.379999999999"/>
    <n v="-7.2567454033389822E-5"/>
    <n v="129245046.2546248"/>
    <m/>
    <m/>
    <n v="1065712.2943746301"/>
    <m/>
    <m/>
    <n v="16.030483431592891"/>
    <m/>
    <m/>
    <n v="256.52803599801103"/>
    <n v="256.52"/>
    <n v="3.13269842937558E-5"/>
    <n v="12.586458901162501"/>
    <m/>
    <n v="12.7"/>
    <m/>
    <n v="8580.9342988164026"/>
    <n v="8525"/>
    <n v="6.5612080723052024E-3"/>
    <n v="1878"/>
    <n v="1.0129350169387128"/>
    <n v="107009.05"/>
    <n v="526.76675074614866"/>
    <m/>
    <m/>
    <n v="814.93736239561758"/>
    <n v="0.54702347386308403"/>
    <m/>
    <m/>
    <n v="23527564.502739277"/>
    <m/>
    <m/>
    <m/>
    <n v="7.7027866601979254"/>
    <m/>
    <m/>
    <m/>
    <n v="7.743018979973221"/>
    <m/>
    <n v="7.9"/>
    <m/>
    <m/>
    <m/>
    <n v="10167.642106551755"/>
    <m/>
  </r>
  <r>
    <x v="1872"/>
    <n v="31.62"/>
    <n v="31.67"/>
    <n v="15868.58"/>
    <n v="14173.16"/>
    <n v="144879.65"/>
    <n v="129420.08"/>
    <n v="4.1667465300321282E-7"/>
    <n v="9961.5108148352338"/>
    <n v="9962.23"/>
    <n v="-7.2191182573178025E-5"/>
    <n v="124005041.23865546"/>
    <m/>
    <m/>
    <n v="1033306.298258712"/>
    <m/>
    <m/>
    <n v="16.192060890625584"/>
    <m/>
    <m/>
    <n v="250.8961045067492"/>
    <n v="250.88"/>
    <n v="6.4192070907242993E-5"/>
    <n v="12.862022662767345"/>
    <m/>
    <n v="12.85"/>
    <m/>
    <n v="8406.8763880987044"/>
    <n v="8350.6"/>
    <n v="6.7392029433459566E-3"/>
    <n v="1879"/>
    <n v="0.99842121881907164"/>
    <n v="104746.81"/>
    <n v="515.5903019693211"/>
    <m/>
    <m/>
    <n v="832.16566129842874"/>
    <n v="0.55853495013140919"/>
    <m/>
    <m/>
    <n v="22573932.606277432"/>
    <m/>
    <m/>
    <m/>
    <n v="7.858402850610732"/>
    <m/>
    <m/>
    <m/>
    <n v="7.8995270104966657"/>
    <m/>
    <n v="7.87"/>
    <m/>
    <m/>
    <m/>
    <n v="9961.5108148352338"/>
    <m/>
  </r>
  <r>
    <x v="1873"/>
    <n v="31.82"/>
    <n v="31.99"/>
    <n v="16124.65"/>
    <n v="14401.87"/>
    <n v="146022.99"/>
    <n v="130441.36"/>
    <n v="4.1667465300321282E-7"/>
    <n v="10122.012097459226"/>
    <n v="10122.74"/>
    <n v="-7.1907659465075824E-5"/>
    <n v="128001406.70494236"/>
    <m/>
    <m/>
    <n v="1058282.0803456441"/>
    <m/>
    <m/>
    <n v="16.060690487349365"/>
    <m/>
    <m/>
    <n v="252.86992361348948"/>
    <n v="252.84"/>
    <n v="1.1834999798088219E-4"/>
    <n v="12.760059195557313"/>
    <m/>
    <n v="12.83"/>
    <m/>
    <n v="8542.2389624307325"/>
    <n v="8484.5"/>
    <n v="6.8052286440842824E-3"/>
    <n v="1880"/>
    <n v="0.99468583932478905"/>
    <n v="105697.52"/>
    <n v="520.22931332196742"/>
    <m/>
    <m/>
    <n v="824.61270368708927"/>
    <n v="0.55341307237464321"/>
    <m/>
    <m/>
    <n v="23301691.173554655"/>
    <m/>
    <m/>
    <m/>
    <n v="7.7312329679955853"/>
    <m/>
    <m/>
    <m/>
    <n v="7.7717693944329298"/>
    <m/>
    <n v="7.77"/>
    <m/>
    <m/>
    <m/>
    <n v="10122.012097459226"/>
    <m/>
  </r>
  <r>
    <x v="1874"/>
    <n v="33.92"/>
    <n v="33.79"/>
    <n v="17073.919999999998"/>
    <n v="15249.71"/>
    <n v="148307.85"/>
    <n v="132482.35"/>
    <n v="4.1667465300321282E-7"/>
    <n v="10717.641050491187"/>
    <n v="10718.41"/>
    <n v="-7.1741005318148865E-5"/>
    <n v="143065918.29851007"/>
    <m/>
    <m/>
    <n v="1151695.0784645719"/>
    <m/>
    <m/>
    <n v="15.587238335691127"/>
    <m/>
    <m/>
    <n v="256.82038324205774"/>
    <n v="256.8"/>
    <n v="7.9373995552023402E-5"/>
    <n v="12.559945759455083"/>
    <m/>
    <n v="12.53"/>
    <m/>
    <n v="9044.8063464169009"/>
    <n v="8983.7999999999993"/>
    <n v="6.7907062063827794E-3"/>
    <n v="1881"/>
    <n v="1.003847292098254"/>
    <n v="107907.07"/>
    <n v="531.06295846771638"/>
    <m/>
    <m/>
    <n v="807.37461712241111"/>
    <n v="0.54179290486744591"/>
    <m/>
    <m/>
    <n v="26044360.794120099"/>
    <m/>
    <m/>
    <m/>
    <n v="7.2757553695947452"/>
    <m/>
    <m/>
    <m/>
    <n v="7.3139768186210974"/>
    <m/>
    <n v="7.38"/>
    <m/>
    <m/>
    <m/>
    <n v="10717.641050491187"/>
    <m/>
  </r>
  <r>
    <x v="1875"/>
    <n v="37"/>
    <n v="35.380000000000003"/>
    <n v="17591.86"/>
    <n v="15712.29"/>
    <n v="150992.31"/>
    <n v="134880.14000000001"/>
    <n v="8.3336527945121475E-7"/>
    <n v="11041.685338817057"/>
    <n v="11042.48"/>
    <n v="-7.196401378517514E-5"/>
    <n v="151718421.92837191"/>
    <m/>
    <m/>
    <n v="1203935.5258562185"/>
    <m/>
    <m/>
    <n v="15.348053517329109"/>
    <m/>
    <m/>
    <n v="261.44348317092101"/>
    <n v="261.44"/>
    <n v="1.332302218881587E-5"/>
    <n v="12.330840719017695"/>
    <m/>
    <n v="12.39"/>
    <m/>
    <n v="9317.8691281432039"/>
    <n v="9254.2000000000007"/>
    <n v="6.880025085172381E-3"/>
    <n v="1882"/>
    <n v="1.0457885811192764"/>
    <n v="110154.74"/>
    <n v="541.9555298929323"/>
    <m/>
    <m/>
    <n v="790.55726024609578"/>
    <n v="0.53030640248944438"/>
    <m/>
    <m/>
    <n v="27620680.580096982"/>
    <m/>
    <m/>
    <m/>
    <n v="7.0537405755578773"/>
    <m/>
    <m/>
    <m/>
    <n v="7.0910795341326347"/>
    <m/>
    <n v="7.16"/>
    <m/>
    <m/>
    <m/>
    <n v="11041.685338817057"/>
    <m/>
  </r>
  <r>
    <x v="1876"/>
    <n v="33.380000000000003"/>
    <n v="32.96"/>
    <n v="16681.509999999998"/>
    <n v="14899.19"/>
    <n v="147359.06"/>
    <n v="131634.47"/>
    <n v="8.3336527945121475E-7"/>
    <n v="10470.040867749303"/>
    <n v="10470.790000000001"/>
    <n v="-7.1544959902469785E-5"/>
    <n v="136009742.52877215"/>
    <m/>
    <m/>
    <n v="1110443.8741180529"/>
    <m/>
    <m/>
    <n v="15.744467257558965"/>
    <m/>
    <m/>
    <n v="255.1462820887329"/>
    <n v="255.12"/>
    <n v="1.0301853532812544E-4"/>
    <n v="12.627105712882445"/>
    <m/>
    <n v="12.55"/>
    <m/>
    <n v="8835.3678724232395"/>
    <n v="8773.7000000000007"/>
    <n v="7.0287190607427608E-3"/>
    <n v="1883"/>
    <n v="1.012742718446602"/>
    <n v="107259.69"/>
    <n v="527.67083117520633"/>
    <m/>
    <m/>
    <n v="811.33442150375447"/>
    <n v="0.54419214650395353"/>
    <m/>
    <m/>
    <n v="24761144.395523481"/>
    <m/>
    <m/>
    <m/>
    <n v="7.4184211771303197"/>
    <m/>
    <m/>
    <m/>
    <n v="7.4577683022843146"/>
    <m/>
    <n v="7.4"/>
    <m/>
    <m/>
    <m/>
    <n v="10470.040867749303"/>
    <m/>
  </r>
  <r>
    <x v="1877"/>
    <n v="34.32"/>
    <n v="33.71"/>
    <n v="17128.259999999998"/>
    <n v="15298.2"/>
    <n v="149415.73000000001"/>
    <n v="133471.57"/>
    <n v="8.3336527945121475E-7"/>
    <n v="10750.178455186579"/>
    <n v="10750.95"/>
    <n v="-7.1765268503942714E-5"/>
    <n v="143288243.00063226"/>
    <m/>
    <m/>
    <n v="1155012.5643903387"/>
    <m/>
    <m/>
    <n v="15.532941514345307"/>
    <m/>
    <m/>
    <n v="258.70101521937067"/>
    <n v="258.68"/>
    <n v="8.124021714350782E-5"/>
    <n v="12.450430794024992"/>
    <m/>
    <n v="12.49"/>
    <m/>
    <n v="9071.6684763420581"/>
    <n v="9006.6"/>
    <n v="7.2245327140161297E-3"/>
    <n v="1884"/>
    <n v="1.0180955206170275"/>
    <n v="108613.41"/>
    <n v="534.28882066392066"/>
    <m/>
    <m/>
    <n v="801.09460416810805"/>
    <n v="0.53727298513162403"/>
    <m/>
    <m/>
    <n v="26086504.394099511"/>
    <m/>
    <m/>
    <m/>
    <n v="7.2194147700082336"/>
    <m/>
    <m/>
    <m/>
    <n v="7.2577820163165656"/>
    <m/>
    <n v="7.27"/>
    <m/>
    <m/>
    <m/>
    <n v="10750.178455186579"/>
    <m/>
  </r>
  <r>
    <x v="1878"/>
    <n v="38.520000000000003"/>
    <n v="36.64"/>
    <n v="18643.669999999998"/>
    <n v="16651.68"/>
    <n v="154869.38"/>
    <n v="138343.15"/>
    <n v="8.3336527945121475E-7"/>
    <n v="11701.007138985988"/>
    <n v="11701.84"/>
    <n v="-7.117350895347041E-5"/>
    <n v="168635085.4673731"/>
    <m/>
    <m/>
    <n v="1308249.8828853683"/>
    <m/>
    <m/>
    <n v="14.845146241014261"/>
    <m/>
    <m/>
    <n v="268.13702217476521"/>
    <n v="268.12"/>
    <n v="6.3487150399721415E-5"/>
    <n v="11.995568720945924"/>
    <m/>
    <n v="11.95"/>
    <m/>
    <n v="9873.9233291496912"/>
    <n v="9803.4"/>
    <n v="7.1937622814219893E-3"/>
    <n v="1885"/>
    <n v="1.0513100436681224"/>
    <n v="113698.08"/>
    <n v="559.25755179013117"/>
    <m/>
    <m/>
    <n v="763.59185288743788"/>
    <n v="0.51207233446216904"/>
    <m/>
    <m/>
    <n v="30701380.390508562"/>
    <m/>
    <m/>
    <m/>
    <n v="6.5803838794977993"/>
    <m/>
    <m/>
    <m/>
    <n v="6.6154239767871248"/>
    <m/>
    <n v="6.59"/>
    <m/>
    <m/>
    <m/>
    <n v="11701.007138985988"/>
    <m/>
  </r>
  <r>
    <x v="1879"/>
    <n v="38.590000000000003"/>
    <n v="37.06"/>
    <n v="18790.53"/>
    <n v="16782.8"/>
    <n v="156625.72"/>
    <n v="139911.72"/>
    <n v="2.7778132727362959E-7"/>
    <n v="11792.315706269879"/>
    <n v="11793.16"/>
    <n v="-7.1591815096305744E-5"/>
    <n v="171267759.34254831"/>
    <m/>
    <m/>
    <n v="1323568.356462145"/>
    <m/>
    <m/>
    <n v="14.784693589059026"/>
    <m/>
    <m/>
    <n v="271.15806953637616"/>
    <n v="271.16000000000003"/>
    <n v="-7.1192787426399562E-6"/>
    <n v="11.858253903570848"/>
    <m/>
    <n v="11.88"/>
    <m/>
    <n v="9950.6325116646294"/>
    <n v="9877.6"/>
    <n v="7.3937506747214776E-3"/>
    <n v="1886"/>
    <n v="1.0412844036697249"/>
    <n v="115052.88"/>
    <n v="565.78898047743291"/>
    <m/>
    <m/>
    <n v="754.49306914111685"/>
    <n v="0.50582672298872455"/>
    <m/>
    <m/>
    <n v="31181730.398361012"/>
    <m/>
    <m/>
    <m/>
    <n v="6.5276559222856845"/>
    <m/>
    <m/>
    <m/>
    <n v="6.5626204469550231"/>
    <m/>
    <n v="6.53"/>
    <m/>
    <m/>
    <m/>
    <n v="11792.315706269879"/>
    <m/>
  </r>
  <r>
    <x v="1880"/>
    <n v="36.909999999999997"/>
    <n v="36.06"/>
    <n v="18770.89"/>
    <n v="16765.25"/>
    <n v="156503.78"/>
    <n v="139802.75"/>
    <n v="2.7778132727362959E-7"/>
    <n v="11779.703053142404"/>
    <n v="11780.55"/>
    <n v="-7.1893660108846014E-5"/>
    <n v="170901886.76384404"/>
    <m/>
    <m/>
    <n v="1321447.7140983478"/>
    <m/>
    <m/>
    <n v="14.791755167053163"/>
    <m/>
    <m/>
    <n v="270.94035442155206"/>
    <n v="270.92"/>
    <n v="7.5130745430529444E-5"/>
    <n v="11.867054046034855"/>
    <m/>
    <n v="11.88"/>
    <m/>
    <n v="9939.8804348950525"/>
    <n v="9866.1"/>
    <n v="7.4781762697573306E-3"/>
    <n v="1887"/>
    <n v="1.02357182473655"/>
    <n v="115211.04"/>
    <n v="566.52251610726364"/>
    <m/>
    <m/>
    <n v="753.455888465454"/>
    <n v="0.50508349334886049"/>
    <m/>
    <m/>
    <n v="31115467.503493637"/>
    <m/>
    <m/>
    <m/>
    <n v="6.5341776342656308"/>
    <m/>
    <m/>
    <m/>
    <n v="6.5692419115445384"/>
    <m/>
    <n v="6.6"/>
    <m/>
    <m/>
    <m/>
    <n v="11779.703053142404"/>
    <m/>
  </r>
  <r>
    <x v="1881"/>
    <n v="34.6"/>
    <n v="34.96"/>
    <n v="18104.03"/>
    <n v="16169.63"/>
    <n v="154275.12"/>
    <n v="137811.88"/>
    <n v="2.7778132727362959E-7"/>
    <n v="11360.936930771475"/>
    <n v="11361.74"/>
    <n v="-7.0681887503587504E-5"/>
    <n v="158751471.80468178"/>
    <m/>
    <m/>
    <n v="1250984.8329083647"/>
    <m/>
    <m/>
    <n v="15.053828388600071"/>
    <m/>
    <m/>
    <n v="267.07557142748442"/>
    <n v="267.08"/>
    <n v="-1.658144569249842E-5"/>
    <n v="12.035605762431935"/>
    <m/>
    <n v="12.08"/>
    <m/>
    <n v="9586.4114893914048"/>
    <n v="9514.7999999999993"/>
    <n v="7.526326290768548E-3"/>
    <n v="1888"/>
    <n v="0.98970251716247137"/>
    <n v="113345.56"/>
    <n v="557.3059488370028"/>
    <m/>
    <m/>
    <n v="765.65573399080051"/>
    <n v="0.5132130756457669"/>
    <m/>
    <m/>
    <n v="28903611.45507649"/>
    <m/>
    <m/>
    <m/>
    <n v="6.7660025949344575"/>
    <m/>
    <m/>
    <m/>
    <n v="6.8023780319758087"/>
    <m/>
    <n v="6.77"/>
    <m/>
    <m/>
    <m/>
    <n v="11360.936930771475"/>
    <m/>
  </r>
  <r>
    <x v="1882"/>
    <n v="31.97"/>
    <n v="33.520000000000003"/>
    <n v="17199.93"/>
    <n v="15362.13"/>
    <n v="151119.78"/>
    <n v="134993.22"/>
    <n v="2.7778132727362959E-7"/>
    <n v="10793.318129568541"/>
    <n v="10794.09"/>
    <n v="-7.1508615497872796E-5"/>
    <n v="142889177.15055996"/>
    <m/>
    <m/>
    <n v="1157235.8744327764"/>
    <m/>
    <m/>
    <n v="15.429019705248901"/>
    <m/>
    <m/>
    <n v="261.60678058234805"/>
    <n v="261.60000000000002"/>
    <n v="2.5919657293593801E-5"/>
    <n v="12.28131860417944"/>
    <m/>
    <n v="12.29"/>
    <m/>
    <n v="9107.3552728467985"/>
    <n v="9038.1"/>
    <n v="7.66259201013475E-3"/>
    <n v="1889"/>
    <n v="0.95375894988066812"/>
    <n v="110449.32"/>
    <n v="543.02309508059568"/>
    <m/>
    <m/>
    <n v="785.22000067238491"/>
    <n v="0.52627695833641763"/>
    <m/>
    <m/>
    <n v="26015882.491219252"/>
    <m/>
    <m/>
    <m/>
    <n v="7.1035611606722968"/>
    <m/>
    <m/>
    <m/>
    <n v="7.141821852438218"/>
    <m/>
    <n v="7.1"/>
    <m/>
    <m/>
    <m/>
    <n v="10793.318129568541"/>
    <m/>
  </r>
  <r>
    <x v="1883"/>
    <n v="30.98"/>
    <n v="32.950000000000003"/>
    <n v="16801.32"/>
    <n v="15006.1"/>
    <n v="150368.64000000001"/>
    <n v="134322.20000000001"/>
    <n v="2.7778132727362959E-7"/>
    <n v="10542.924883592428"/>
    <n v="10543.67"/>
    <n v="-7.0669549366741968E-5"/>
    <n v="136259906.58262348"/>
    <m/>
    <m/>
    <n v="1116968.392820359"/>
    <m/>
    <m/>
    <n v="15.607104258695012"/>
    <m/>
    <m/>
    <n v="260.30011838071368"/>
    <n v="260.27999999999997"/>
    <n v="7.7295146433398187E-5"/>
    <n v="12.341913121682124"/>
    <m/>
    <n v="12.25"/>
    <m/>
    <n v="8895.9746532194422"/>
    <n v="8827.7999999999993"/>
    <n v="7.7227229003198339E-3"/>
    <n v="1890"/>
    <n v="0.94021244309559937"/>
    <n v="109668.32"/>
    <n v="539.14121494261155"/>
    <m/>
    <m/>
    <n v="790.77238271081785"/>
    <n v="0.52994808303987029"/>
    <m/>
    <m/>
    <n v="24809167.472062912"/>
    <m/>
    <m/>
    <m/>
    <n v="7.2678535155945179"/>
    <m/>
    <m/>
    <m/>
    <n v="7.3070712072827391"/>
    <m/>
    <n v="7.24"/>
    <m/>
    <m/>
    <m/>
    <n v="10542.924883592428"/>
    <m/>
  </r>
  <r>
    <x v="1884"/>
    <n v="32.729999999999997"/>
    <n v="33.81"/>
    <n v="17477.96"/>
    <n v="15610.43"/>
    <n v="153310.79999999999"/>
    <n v="136950.28"/>
    <n v="2.7778132727362959E-7"/>
    <n v="10966.718111240993"/>
    <n v="10967.49"/>
    <n v="-7.0379709396384271E-5"/>
    <n v="147215059.44565248"/>
    <m/>
    <m/>
    <n v="1184322.9658956863"/>
    <m/>
    <m/>
    <n v="15.290763483635148"/>
    <m/>
    <m/>
    <n v="265.37381896285257"/>
    <n v="265.36"/>
    <n v="5.2076284491109348E-5"/>
    <n v="12.099104994216569"/>
    <m/>
    <n v="12.13"/>
    <m/>
    <n v="9253.2680038394501"/>
    <n v="9181.4"/>
    <n v="7.8275648419032784E-3"/>
    <n v="1891"/>
    <n v="0.96805678793256422"/>
    <n v="112151.69"/>
    <n v="551.22058631910511"/>
    <m/>
    <m/>
    <n v="772.86584040167554"/>
    <n v="0.51780046077953912"/>
    <m/>
    <m/>
    <n v="26804701.382180564"/>
    <m/>
    <m/>
    <m/>
    <n v="6.974185850386263"/>
    <m/>
    <m/>
    <m/>
    <n v="7.0120264618755481"/>
    <m/>
    <n v="6.99"/>
    <m/>
    <m/>
    <m/>
    <n v="10966.718111240993"/>
    <m/>
  </r>
  <r>
    <x v="1885"/>
    <n v="32.86"/>
    <n v="33.619999999999997"/>
    <n v="17397.72"/>
    <n v="15538.76"/>
    <n v="152340.82"/>
    <n v="136083.76999999999"/>
    <n v="2.7778132727362959E-7"/>
    <n v="10916.104553101715"/>
    <n v="10916.88"/>
    <n v="-7.1031915555019864E-5"/>
    <n v="145856730.01614815"/>
    <m/>
    <m/>
    <n v="1176127.2042709137"/>
    <m/>
    <m/>
    <n v="15.325171850327026"/>
    <m/>
    <m/>
    <n v="263.68839916444068"/>
    <n v="263.68"/>
    <n v="3.1853627278088936E-5"/>
    <n v="12.175211340889271"/>
    <m/>
    <n v="12.13"/>
    <m/>
    <n v="9210.4636248174811"/>
    <n v="9139"/>
    <n v="7.8196328720299135E-3"/>
    <n v="1892"/>
    <n v="0.97739440809042244"/>
    <n v="111506.01"/>
    <n v="548.00430501398966"/>
    <m/>
    <m/>
    <n v="777.3153856187879"/>
    <n v="0.52073217569611951"/>
    <m/>
    <m/>
    <n v="26557676.986584384"/>
    <m/>
    <m/>
    <m/>
    <n v="7.005879145208012"/>
    <m/>
    <m/>
    <m/>
    <n v="7.043961222578111"/>
    <m/>
    <n v="7"/>
    <m/>
    <m/>
    <m/>
    <n v="10916.104553101715"/>
    <m/>
  </r>
  <r>
    <x v="1886"/>
    <n v="37.32"/>
    <n v="36.19"/>
    <n v="18876.14"/>
    <n v="16859.2"/>
    <n v="156475.71"/>
    <n v="139777.37"/>
    <n v="2.7778132727362959E-7"/>
    <n v="11843.442328683228"/>
    <n v="11844.28"/>
    <n v="-7.072370095717595E-5"/>
    <n v="170638050.39527765"/>
    <m/>
    <m/>
    <n v="1325998.477519067"/>
    <m/>
    <m/>
    <n v="14.673363563187619"/>
    <m/>
    <m/>
    <n v="270.83892151847556"/>
    <n v="270.83999999999997"/>
    <n v="-3.9819876104241203E-6"/>
    <n v="11.844315670703466"/>
    <m/>
    <n v="11.85"/>
    <m/>
    <n v="9992.7944356446951"/>
    <n v="9914.5"/>
    <n v="7.8969625946538891E-3"/>
    <n v="1893"/>
    <n v="1.0312240950538825"/>
    <n v="115766.81"/>
    <n v="568.89988860718393"/>
    <m/>
    <m/>
    <n v="747.6130817246343"/>
    <n v="0.50078679739776588"/>
    <m/>
    <m/>
    <n v="31070222.903902259"/>
    <m/>
    <m/>
    <m/>
    <n v="6.4102407214427055"/>
    <m/>
    <m/>
    <m/>
    <n v="6.4451486637916968"/>
    <m/>
    <n v="6.61"/>
    <m/>
    <m/>
    <m/>
    <n v="11843.442328683228"/>
    <m/>
  </r>
  <r>
    <x v="1887"/>
    <n v="41.35"/>
    <n v="39.15"/>
    <n v="20337.52"/>
    <n v="18164.43"/>
    <n v="162759.1"/>
    <n v="145390.19"/>
    <n v="2.7778132727362959E-7"/>
    <n v="12760.043740484192"/>
    <n v="12760.95"/>
    <n v="-7.1018185621607444E-5"/>
    <n v="197050605.16203651"/>
    <m/>
    <m/>
    <n v="1479935.7142875646"/>
    <m/>
    <m/>
    <n v="14.104724051468429"/>
    <m/>
    <m/>
    <n v="281.70777590570952"/>
    <n v="281.68"/>
    <n v="9.8608015157264362E-5"/>
    <n v="11.368284787269481"/>
    <m/>
    <n v="11.28"/>
    <m/>
    <n v="10766.055717925619"/>
    <n v="10679.8"/>
    <n v="8.0765293287907713E-3"/>
    <n v="1894"/>
    <n v="1.0561941251596425"/>
    <n v="121348.34"/>
    <n v="596.28201468191025"/>
    <m/>
    <m/>
    <n v="711.56799381007136"/>
    <n v="0.47659690020925349"/>
    <m/>
    <m/>
    <n v="35879892.92866049"/>
    <m/>
    <m/>
    <m/>
    <n v="5.9136879622952883"/>
    <m/>
    <m/>
    <m/>
    <n v="5.9459505207438665"/>
    <m/>
    <n v="5.95"/>
    <m/>
    <m/>
    <m/>
    <n v="12760.043740484192"/>
    <m/>
  </r>
  <r>
    <x v="1888"/>
    <n v="41.25"/>
    <n v="39.549999999999997"/>
    <n v="20608.55"/>
    <n v="18406.5"/>
    <n v="163472.79"/>
    <n v="146027.68"/>
    <n v="2.7778132727362959E-7"/>
    <n v="12929.776461451454"/>
    <n v="12930.69"/>
    <n v="-7.0648863173317089E-5"/>
    <n v="202293543.34570315"/>
    <m/>
    <m/>
    <n v="1509468.6011384234"/>
    <m/>
    <m/>
    <n v="14.010106717517964"/>
    <m/>
    <m/>
    <n v="282.93615036605848"/>
    <n v="282.92"/>
    <n v="5.7084568282350645E-5"/>
    <n v="11.318022970846389"/>
    <m/>
    <n v="11.39"/>
    <m/>
    <n v="10909.150219899295"/>
    <n v="10820.7"/>
    <n v="8.1741680204878708E-3"/>
    <n v="1895"/>
    <n v="1.042983565107459"/>
    <n v="121819.42"/>
    <n v="598.55006993749441"/>
    <m/>
    <m/>
    <n v="708.80565317546473"/>
    <n v="0.47470172509404029"/>
    <m/>
    <m/>
    <n v="36834965.194404669"/>
    <m/>
    <m/>
    <m/>
    <n v="5.8346068770508577"/>
    <m/>
    <m/>
    <m/>
    <n v="5.8664958886363516"/>
    <m/>
    <n v="5.88"/>
    <m/>
    <m/>
    <m/>
    <n v="12929.776461451454"/>
    <m/>
  </r>
  <r>
    <x v="1889"/>
    <n v="39.020000000000003"/>
    <n v="38.03"/>
    <n v="19786.79"/>
    <n v="17672.53"/>
    <n v="160414.71"/>
    <n v="143295.82"/>
    <n v="5.5556975353532323E-7"/>
    <n v="12413.297260828082"/>
    <n v="12414.17"/>
    <n v="-7.0301854406595865E-5"/>
    <n v="186135460.57677776"/>
    <m/>
    <m/>
    <n v="1419038.7117244725"/>
    <m/>
    <m/>
    <n v="14.287499540169526"/>
    <m/>
    <m/>
    <n v="277.6229639898512"/>
    <n v="277.60000000000002"/>
    <n v="8.2723306380261263E-5"/>
    <n v="11.528498475317203"/>
    <m/>
    <n v="11.35"/>
    <m/>
    <n v="10473.045940905295"/>
    <n v="10388.1"/>
    <n v="8.1772355777567363E-3"/>
    <n v="1896"/>
    <n v="1.026032079936892"/>
    <n v="119079.72"/>
    <n v="584.95172668013436"/>
    <m/>
    <m/>
    <n v="724.74658318485751"/>
    <n v="0.48523967345154262"/>
    <m/>
    <m/>
    <n v="33893906.678717718"/>
    <m/>
    <m/>
    <m/>
    <n v="6.0664175382995742"/>
    <m/>
    <m/>
    <m/>
    <n v="6.0997540701880366"/>
    <m/>
    <n v="6.1"/>
    <m/>
    <m/>
    <m/>
    <n v="12413.297260828082"/>
    <m/>
  </r>
  <r>
    <x v="1890"/>
    <n v="37.71"/>
    <n v="37.21"/>
    <n v="19422.560000000001"/>
    <n v="17347.21"/>
    <n v="159116.54999999999"/>
    <n v="142136.12"/>
    <n v="5.5556975353532323E-7"/>
    <n v="12184.499457368243"/>
    <n v="12185.36"/>
    <n v="-7.0621026523443042E-5"/>
    <n v="179274606.82060504"/>
    <m/>
    <m/>
    <n v="1379809.2256295257"/>
    <m/>
    <m/>
    <n v="14.418351512285186"/>
    <m/>
    <m/>
    <n v="275.36957864670376"/>
    <n v="275.36"/>
    <n v="3.4785904647449684E-5"/>
    <n v="11.621375780265497"/>
    <m/>
    <n v="11.6"/>
    <m/>
    <n v="10279.897279157431"/>
    <n v="10195.9"/>
    <n v="8.23833885752423E-3"/>
    <n v="1897"/>
    <n v="1.013437248051599"/>
    <n v="118011.5"/>
    <n v="579.65907712022886"/>
    <m/>
    <m/>
    <n v="731.24801596526493"/>
    <n v="0.48954616788701499"/>
    <m/>
    <m/>
    <n v="32644952.880164351"/>
    <m/>
    <n v="4.0584748122919043"/>
    <m/>
    <n v="6.1778018020407268"/>
    <m/>
    <m/>
    <m/>
    <n v="6.2118134379650982"/>
    <m/>
    <n v="6.19"/>
    <m/>
    <m/>
    <m/>
    <n v="12184.499457368243"/>
    <m/>
  </r>
  <r>
    <x v="1891"/>
    <n v="41.08"/>
    <n v="39.520000000000003"/>
    <n v="20746.07"/>
    <n v="18529.29"/>
    <n v="164067.47"/>
    <n v="146558.62"/>
    <n v="5.5556975353532323E-7"/>
    <n v="13014.469512213627"/>
    <n v="13015.39"/>
    <n v="-7.0723027613683875E-5"/>
    <n v="203697904.45331618"/>
    <m/>
    <m/>
    <n v="1520793.181155975"/>
    <m/>
    <m/>
    <n v="13.926471610179075"/>
    <m/>
    <m/>
    <n v="283.93079446458773"/>
    <n v="283.92"/>
    <n v="3.8019387812449068E-5"/>
    <n v="11.259371815877889"/>
    <m/>
    <n v="11.3"/>
    <m/>
    <n v="10980.011009978483"/>
    <n v="10889.1"/>
    <n v="8.3488084394929274E-3"/>
    <n v="1898"/>
    <n v="1.0394736842105261"/>
    <n v="122761.82"/>
    <n v="602.94502618622664"/>
    <m/>
    <m/>
    <n v="701.8130704286001"/>
    <n v="0.46979591487027"/>
    <m/>
    <m/>
    <n v="37092711.771440983"/>
    <m/>
    <m/>
    <m/>
    <n v="5.756563620263992"/>
    <m/>
    <m/>
    <m/>
    <n v="5.7883148688954833"/>
    <m/>
    <n v="5.8"/>
    <m/>
    <m/>
    <m/>
    <n v="13014.469512213627"/>
    <m/>
  </r>
  <r>
    <x v="1892"/>
    <n v="38.840000000000003"/>
    <n v="38.18"/>
    <n v="20303.41"/>
    <n v="18133.919999999998"/>
    <n v="162110.70000000001"/>
    <n v="144810.59"/>
    <n v="5.5556975353532323E-7"/>
    <n v="12736.468515372731"/>
    <n v="12737.37"/>
    <n v="-7.0774785318250544E-5"/>
    <n v="194996361.39742711"/>
    <m/>
    <m/>
    <n v="1472068.5291145223"/>
    <m/>
    <m/>
    <n v="14.074413863779757"/>
    <m/>
    <m/>
    <n v="280.5376197382368"/>
    <n v="280.52"/>
    <n v="6.2810987583095113E-5"/>
    <n v="11.393249210689639"/>
    <m/>
    <n v="11.35"/>
    <m/>
    <n v="10745.349619721497"/>
    <n v="10660.4"/>
    <n v="7.9687084651136608E-3"/>
    <n v="1899"/>
    <n v="1.0172865374541646"/>
    <n v="120943.33"/>
    <n v="593.96712553066016"/>
    <m/>
    <m/>
    <n v="712.20913697798596"/>
    <n v="0.47670988131298547"/>
    <m/>
    <m/>
    <n v="35508578.562618405"/>
    <m/>
    <m/>
    <m/>
    <n v="5.8791208576825831"/>
    <m/>
    <m/>
    <m/>
    <n v="5.9116080635342589"/>
    <m/>
    <n v="5.89"/>
    <m/>
    <m/>
    <m/>
    <n v="12736.468515372731"/>
    <m/>
  </r>
  <r>
    <x v="1893"/>
    <n v="42.96"/>
    <n v="41.24"/>
    <n v="22019.55"/>
    <n v="19666.669999999998"/>
    <n v="169031.41"/>
    <n v="150992.66"/>
    <n v="5.5556975353532323E-7"/>
    <n v="13812.6781115086"/>
    <n v="13813.65"/>
    <n v="-7.0357109916652227E-5"/>
    <n v="227949896.6303581"/>
    <m/>
    <m/>
    <n v="1658650.1364676"/>
    <m/>
    <m/>
    <n v="13.478992197500784"/>
    <m/>
    <m/>
    <n v="292.50699159256919"/>
    <n v="292.48"/>
    <n v="9.2285259057689473E-5"/>
    <n v="10.906465723984756"/>
    <m/>
    <n v="10.94"/>
    <m/>
    <n v="11653.182386614646"/>
    <n v="11561"/>
    <n v="7.9735651426906529E-3"/>
    <n v="1900"/>
    <n v="1.0417070805043647"/>
    <n v="127112.15"/>
    <n v="624.21419284399462"/>
    <m/>
    <m/>
    <n v="675.88228895443194"/>
    <n v="0.45235199360642214"/>
    <m/>
    <m/>
    <n v="41509828.18542853"/>
    <m/>
    <n v="3.9975508583726964"/>
    <m/>
    <n v="5.3819438401760147"/>
    <m/>
    <m/>
    <m/>
    <n v="5.4117386168183321"/>
    <m/>
    <n v="5.48"/>
    <m/>
    <m/>
    <m/>
    <n v="13812.6781115086"/>
    <m/>
  </r>
  <r>
    <x v="1894"/>
    <n v="45.45"/>
    <n v="43.38"/>
    <n v="23578.78"/>
    <n v="21059.26"/>
    <n v="174086.87"/>
    <n v="155508.35999999999"/>
    <n v="5.5556975353532323E-7"/>
    <n v="14789.68801913841"/>
    <n v="14790.73"/>
    <n v="-7.0448237618370158E-5"/>
    <n v="260197144.52765426"/>
    <m/>
    <m/>
    <n v="1834637.3006786548"/>
    <m/>
    <m/>
    <n v="13.00000767006151"/>
    <m/>
    <m/>
    <n v="301.23337288867498"/>
    <n v="301.24"/>
    <n v="-2.1999440064535136E-5"/>
    <n v="10.579132460158275"/>
    <m/>
    <n v="10.66"/>
    <m/>
    <n v="12477.035013645254"/>
    <n v="12376.7"/>
    <n v="8.1067662337499513E-3"/>
    <n v="1901"/>
    <n v="1.0477178423236515"/>
    <n v="132630.10999999999"/>
    <n v="651.15888131148256"/>
    <m/>
    <m/>
    <n v="646.54212410662626"/>
    <n v="0.43259227135028877"/>
    <m/>
    <m/>
    <n v="47383630.301254094"/>
    <n v="240000000"/>
    <m/>
    <m/>
    <n v="5.0001515694329388"/>
    <m/>
    <n v="5"/>
    <n v="3.0313886587807204E-5"/>
    <n v="5.0279857451598158"/>
    <m/>
    <n v="5.12"/>
    <m/>
    <m/>
    <m/>
    <n v="14789.68801913841"/>
    <m/>
  </r>
  <r>
    <x v="1895"/>
    <n v="40.82"/>
    <n v="40.450000000000003"/>
    <n v="21693.59"/>
    <n v="19375.5"/>
    <n v="168490.81"/>
    <n v="150509.42000000001"/>
    <n v="5.5556975353532323E-7"/>
    <n v="13606.878933446111"/>
    <n v="13607.84"/>
    <n v="-7.062594459439353E-5"/>
    <n v="218580077.8849833"/>
    <m/>
    <m/>
    <n v="1614554.58225619"/>
    <m/>
    <m/>
    <n v="13.51909408524098"/>
    <m/>
    <m/>
    <n v="291.54305208676925"/>
    <n v="291.52"/>
    <n v="7.9075489740842997E-5"/>
    <n v="10.91880929822983"/>
    <m/>
    <n v="10.79"/>
    <m/>
    <n v="11479.053078196537"/>
    <n v="11386.1"/>
    <n v="8.1637328142680765E-3"/>
    <n v="1902"/>
    <n v="1.0091470951792336"/>
    <n v="128189.79"/>
    <n v="629.30960836471024"/>
    <m/>
    <m/>
    <n v="668.18769104850026"/>
    <n v="0.44703263647951658"/>
    <m/>
    <m/>
    <n v="39805321.65054363"/>
    <n v="201665000"/>
    <n v="9957427.1999999993"/>
    <n v="-0.80261660848167193"/>
    <n v="5.3996793176192623"/>
    <m/>
    <n v="5.3996250000000003"/>
    <n v="1.0059516959426418E-5"/>
    <n v="5.4297926161769468"/>
    <m/>
    <n v="5.46"/>
    <m/>
    <m/>
    <m/>
    <n v="13606.878933446111"/>
    <m/>
  </r>
  <r>
    <x v="1896"/>
    <n v="37.81"/>
    <n v="38.31"/>
    <n v="20552.560000000001"/>
    <n v="18356.38"/>
    <n v="167351.07999999999"/>
    <n v="149491.24"/>
    <n v="5.5556975353532323E-7"/>
    <n v="12890.875907505419"/>
    <n v="12891.79"/>
    <n v="-7.090500966755453E-5"/>
    <n v="195577426.99406129"/>
    <m/>
    <m/>
    <n v="1487120.0224491102"/>
    <m/>
    <m/>
    <n v="13.874008130482622"/>
    <m/>
    <m/>
    <n v="289.56389347381116"/>
    <n v="289.56"/>
    <n v="1.3446172852482619E-5"/>
    <n v="10.992273394832916"/>
    <m/>
    <n v="11.09"/>
    <m/>
    <n v="10874.894263274859"/>
    <n v="10785.6"/>
    <n v="8.2790260416534256E-3"/>
    <n v="1903"/>
    <n v="0.98694857739493602"/>
    <n v="125563.51"/>
    <n v="616.36853745625172"/>
    <m/>
    <m/>
    <n v="681.87714298727678"/>
    <n v="0.45614794417113425"/>
    <m/>
    <m/>
    <n v="35616730.14383433"/>
    <n v="180478000"/>
    <n v="8775890.4000000004"/>
    <n v="-0.80265334199273963"/>
    <n v="5.6834290068744968"/>
    <m/>
    <n v="5.6817500000000001"/>
    <n v="2.9550875601658255E-4"/>
    <n v="5.7151827203985395"/>
    <m/>
    <n v="5.72"/>
    <m/>
    <m/>
    <m/>
    <n v="12890.875907505419"/>
    <m/>
  </r>
  <r>
    <x v="1897"/>
    <n v="36.270000000000003"/>
    <n v="37.04"/>
    <n v="20282.34"/>
    <n v="18115.03"/>
    <n v="165559.01"/>
    <n v="147890.34"/>
    <n v="5.5556975353532323E-7"/>
    <n v="12721.079651285987"/>
    <n v="12721.98"/>
    <n v="-7.0771115346257574E-5"/>
    <n v="190426013.36136317"/>
    <m/>
    <m/>
    <n v="1457741.8774351671"/>
    <m/>
    <m/>
    <n v="13.964584674976326"/>
    <m/>
    <m/>
    <n v="286.4561291715687"/>
    <n v="286.44"/>
    <n v="5.6309075438853995E-5"/>
    <n v="11.109584781365486"/>
    <m/>
    <n v="11.1"/>
    <m/>
    <n v="10731.536798016979"/>
    <n v="10643.8"/>
    <n v="8.2429957362013528E-3"/>
    <n v="1904"/>
    <n v="0.97921166306695473"/>
    <n v="124295.88"/>
    <n v="610.09832975450797"/>
    <m/>
    <m/>
    <n v="688.76105315166251"/>
    <n v="0.46070932190477187"/>
    <m/>
    <m/>
    <n v="34678982.709044553"/>
    <n v="175666000"/>
    <n v="70156.800000000003"/>
    <n v="-0.80258568699096833"/>
    <n v="5.7578866411880893"/>
    <m/>
    <n v="5.7554999999999996"/>
    <n v="4.1467139051154511E-4"/>
    <n v="5.7901150953029301"/>
    <m/>
    <n v="5.83"/>
    <m/>
    <m/>
    <m/>
    <n v="12721.079651285987"/>
    <m/>
  </r>
  <r>
    <x v="1898"/>
    <n v="36.200000000000003"/>
    <n v="37.31"/>
    <n v="20321.060000000001"/>
    <n v="18149.599999999999"/>
    <n v="166798.01999999999"/>
    <n v="148997.04"/>
    <n v="5.5556975353532323E-7"/>
    <n v="12745.054050267114"/>
    <n v="12745.96"/>
    <n v="-7.1077402791552835E-5"/>
    <n v="191144281.20746514"/>
    <m/>
    <m/>
    <n v="1461865.4575083484"/>
    <m/>
    <m/>
    <n v="13.950629273656252"/>
    <m/>
    <m/>
    <n v="288.59287155934169"/>
    <n v="288.60000000000002"/>
    <n v="-2.4700071581174043E-5"/>
    <n v="11.02604730850272"/>
    <m/>
    <n v="10.97"/>
    <m/>
    <n v="10751.641564984113"/>
    <n v="10662.5"/>
    <n v="8.3602874545474215E-3"/>
    <n v="1905"/>
    <n v="0.97024926293218983"/>
    <n v="124857.16"/>
    <n v="612.80548358986778"/>
    <m/>
    <m/>
    <n v="685.65083096317994"/>
    <n v="0.45858543208115121"/>
    <m/>
    <m/>
    <n v="34810169.586533986"/>
    <n v="176284000"/>
    <n v="71172.86"/>
    <n v="-0.80253358451967283"/>
    <n v="5.7466308564419721"/>
    <m/>
    <n v="5.7439999999999998"/>
    <n v="4.5801818279467277E-4"/>
    <n v="5.7788549352452518"/>
    <m/>
    <n v="5.72"/>
    <m/>
    <m/>
    <m/>
    <n v="12745.054050267114"/>
    <m/>
  </r>
  <r>
    <x v="1899"/>
    <n v="33.020000000000003"/>
    <n v="34.79"/>
    <n v="18861.47"/>
    <n v="16845.95"/>
    <n v="159605.6"/>
    <n v="142571.96"/>
    <n v="5.5556975353532323E-7"/>
    <n v="11828.756488089706"/>
    <n v="11829.59"/>
    <n v="-7.0459915372689252E-5"/>
    <n v="163663322.54200396"/>
    <m/>
    <m/>
    <n v="1304229.2241052799"/>
    <m/>
    <m/>
    <n v="14.449692584515143"/>
    <m/>
    <m/>
    <n v="276.12839233103449"/>
    <n v="276.12"/>
    <n v="3.039378181401986E-5"/>
    <n v="11.500257734042474"/>
    <m/>
    <n v="11.41"/>
    <m/>
    <n v="9978.3285829633078"/>
    <n v="9894.1"/>
    <n v="8.5130110837072781E-3"/>
    <n v="1906"/>
    <n v="0.94912331129634964"/>
    <n v="118576.06"/>
    <n v="581.84120007495881"/>
    <m/>
    <m/>
    <n v="720.14337776115963"/>
    <n v="0.48151820015606595"/>
    <m/>
    <m/>
    <n v="29806464.312622335"/>
    <n v="150951000"/>
    <n v="62875.01"/>
    <n v="-0.80254212086953824"/>
    <n v="6.1585394373767794"/>
    <m/>
    <n v="6.1556249999999997"/>
    <n v="4.7345921442243366E-4"/>
    <n v="6.1932617721753154"/>
    <m/>
    <n v="6.14"/>
    <m/>
    <m/>
    <m/>
    <n v="11828.756488089706"/>
    <m/>
  </r>
  <r>
    <x v="1900"/>
    <n v="32.86"/>
    <n v="34.06"/>
    <n v="18769.849999999999"/>
    <n v="16764.11"/>
    <n v="159254.94"/>
    <n v="142258.65"/>
    <n v="4.1667465300321282E-7"/>
    <n v="11771.011020479669"/>
    <n v="11771.84"/>
    <n v="-7.0420556202877016E-5"/>
    <n v="162065864.49299803"/>
    <m/>
    <m/>
    <n v="1294681.3994888384"/>
    <m/>
    <m/>
    <n v="14.484137114380843"/>
    <m/>
    <m/>
    <n v="275.51500881216862"/>
    <n v="275.52"/>
    <n v="-1.8115519132444469E-5"/>
    <n v="11.525108720888499"/>
    <m/>
    <n v="11.47"/>
    <m/>
    <n v="9929.5062513647299"/>
    <n v="9844.2999999999993"/>
    <n v="8.6553895517944568E-3"/>
    <n v="1907"/>
    <n v="0.96476805637110974"/>
    <n v="118331.8"/>
    <n v="580.59730214860735"/>
    <m/>
    <m/>
    <n v="721.62683252809938"/>
    <n v="0.48246436119373176"/>
    <m/>
    <m/>
    <n v="29515861.623655647"/>
    <n v="149445000"/>
    <n v="60721.919999999998"/>
    <n v="-0.80249682743714645"/>
    <n v="6.1881702606055651"/>
    <m/>
    <n v="6.1866250000000003"/>
    <n v="2.4977440940165963E-4"/>
    <n v="6.2231227897993469"/>
    <m/>
    <n v="6.21"/>
    <m/>
    <m/>
    <m/>
    <n v="11771.011020479669"/>
    <m/>
  </r>
  <r>
    <x v="1901"/>
    <n v="31.26"/>
    <n v="32.97"/>
    <n v="17601.96"/>
    <n v="15721.01"/>
    <n v="153747.98000000001"/>
    <n v="137339.35999999999"/>
    <n v="4.1667465300321282E-7"/>
    <n v="11038.330782720319"/>
    <n v="11039.11"/>
    <n v="-7.0586965768226761E-5"/>
    <n v="141891316.03295836"/>
    <m/>
    <m/>
    <n v="1173804.9325130859"/>
    <m/>
    <m/>
    <n v="14.934079503951347"/>
    <m/>
    <m/>
    <n v="265.98134525625318"/>
    <n v="265.95999999999998"/>
    <n v="8.0257393040961134E-5"/>
    <n v="11.923209793488313"/>
    <m/>
    <n v="12.02"/>
    <m/>
    <n v="9311.3457604484684"/>
    <n v="9229.9"/>
    <n v="8.824121653373096E-3"/>
    <n v="1908"/>
    <n v="0.94813466787989087"/>
    <n v="113584.06"/>
    <n v="557.25890714170248"/>
    <m/>
    <m/>
    <n v="750.58013652471709"/>
    <n v="0.50177435484027721"/>
    <m/>
    <m/>
    <n v="25841906.381420217"/>
    <n v="130753000"/>
    <n v="51916.03"/>
    <n v="-0.80236089128799937"/>
    <n v="6.5729057504910902"/>
    <m/>
    <n v="6.5726250000000004"/>
    <n v="4.2715123879766281E-5"/>
    <n v="6.61009751530933"/>
    <m/>
    <n v="6.62"/>
    <m/>
    <m/>
    <m/>
    <n v="11038.330782720319"/>
    <m/>
  </r>
  <r>
    <x v="1902"/>
    <n v="30.7"/>
    <n v="32.71"/>
    <n v="17473.89"/>
    <n v="15606.62"/>
    <n v="153601.18"/>
    <n v="137208.17000000001"/>
    <n v="4.1667465300321282E-7"/>
    <n v="10957.749859483885"/>
    <n v="10958.52"/>
    <n v="-7.0277785331862574E-5"/>
    <n v="139820179.97931814"/>
    <m/>
    <m/>
    <n v="1160954.4612987726"/>
    <m/>
    <m/>
    <n v="14.987733994085243"/>
    <m/>
    <m/>
    <n v="265.72090441613989"/>
    <n v="265.72000000000003"/>
    <n v="3.4036434588546882E-6"/>
    <n v="11.934162698582256"/>
    <m/>
    <n v="11.96"/>
    <m/>
    <n v="9243.2718020716111"/>
    <n v="9161.6"/>
    <n v="8.9145784657276295E-3"/>
    <n v="1909"/>
    <n v="0.93855090186487311"/>
    <n v="113150.26"/>
    <n v="555.08727929466306"/>
    <m/>
    <m/>
    <n v="753.44675058327789"/>
    <n v="0.50364298326613299"/>
    <m/>
    <m/>
    <n v="25464983.871566251"/>
    <n v="128870000"/>
    <n v="52278.92"/>
    <n v="-0.80239789034246722"/>
    <n v="6.6204234935173876"/>
    <m/>
    <n v="6.6215000000000002"/>
    <n v="-1.6257743451064677E-4"/>
    <n v="6.6579507500924233"/>
    <m/>
    <n v="6.64"/>
    <m/>
    <m/>
    <m/>
    <n v="10957.749859483885"/>
    <m/>
  </r>
  <r>
    <x v="1903"/>
    <n v="28.24"/>
    <n v="30.39"/>
    <n v="16400.43"/>
    <n v="14647.86"/>
    <n v="148135.01"/>
    <n v="132325.32"/>
    <n v="4.1667465300321282E-7"/>
    <n v="10284.340093361556"/>
    <n v="10285.06"/>
    <n v="-6.9995375665654613E-5"/>
    <n v="122635567.43394557"/>
    <m/>
    <m/>
    <n v="1053937.7365759555"/>
    <m/>
    <m/>
    <n v="15.447405672609142"/>
    <m/>
    <m/>
    <n v="256.25850682442893"/>
    <n v="256.24"/>
    <n v="7.2224572388979169E-5"/>
    <n v="12.358413775255372"/>
    <m/>
    <n v="12.33"/>
    <m/>
    <n v="8675.1282966643703"/>
    <n v="8598.2000000000007"/>
    <n v="8.9470234077329014E-3"/>
    <n v="1910"/>
    <n v="0.9292530437643961"/>
    <n v="108928.57"/>
    <n v="534.33498367291304"/>
    <m/>
    <m/>
    <n v="781.55820708784006"/>
    <n v="0.52238461854418528"/>
    <m/>
    <m/>
    <n v="22335455.314439043"/>
    <n v="113057000"/>
    <n v="47126.01"/>
    <n v="-0.80244075718939079"/>
    <n v="7.0268080481942476"/>
    <m/>
    <n v="7.0258750000000001"/>
    <n v="1.3280170715357364E-4"/>
    <n v="7.0667095680012029"/>
    <m/>
    <n v="7.02"/>
    <m/>
    <m/>
    <m/>
    <n v="10284.340093361556"/>
    <m/>
  </r>
  <r>
    <x v="1904"/>
    <n v="33.39"/>
    <n v="33.6"/>
    <n v="18456.78"/>
    <n v="16484.45"/>
    <n v="155224.6"/>
    <n v="138658.1"/>
    <n v="8.3336527945121475E-7"/>
    <n v="11572.984228520427"/>
    <n v="11573.8"/>
    <n v="-7.048432490386336E-5"/>
    <n v="153367936.5019975"/>
    <m/>
    <m/>
    <n v="1252029.6819365199"/>
    <m/>
    <m/>
    <n v="14.477022527111362"/>
    <m/>
    <m/>
    <n v="268.50313459939332"/>
    <n v="268.48"/>
    <n v="8.6168799885655289E-5"/>
    <n v="11.765692841607247"/>
    <m/>
    <n v="11.82"/>
    <m/>
    <n v="9761.8192404355068"/>
    <n v="9678.1"/>
    <n v="8.6503797682919714E-3"/>
    <n v="1911"/>
    <n v="0.99375000000000002"/>
    <n v="115162.08"/>
    <n v="564.78034063044765"/>
    <m/>
    <m/>
    <n v="736.83301791603583"/>
    <n v="0.49235076765577834"/>
    <m/>
    <m/>
    <n v="27933595.917979375"/>
    <n v="141332000"/>
    <n v="56246.400000000001"/>
    <n v="-0.80235476807814665"/>
    <n v="6.1449083529034292"/>
    <m/>
    <n v="6.1455000000000002"/>
    <n v="-9.6273223752496584E-5"/>
    <n v="6.1799875421323227"/>
    <m/>
    <n v="6.27"/>
    <m/>
    <m/>
    <m/>
    <n v="11572.984228520427"/>
    <m/>
  </r>
  <r>
    <x v="1905"/>
    <n v="31.56"/>
    <n v="31.98"/>
    <n v="17363.79"/>
    <n v="15508.24"/>
    <n v="151605.94"/>
    <n v="135425.53"/>
    <n v="8.3336527945121475E-7"/>
    <n v="10887.379484366607"/>
    <n v="10888.14"/>
    <n v="-6.9848076291512129E-5"/>
    <n v="135197022.65156668"/>
    <m/>
    <m/>
    <n v="1140773.3422641596"/>
    <m/>
    <m/>
    <n v="14.905013727853124"/>
    <m/>
    <m/>
    <n v="262.23728416943902"/>
    <n v="262.24"/>
    <n v="-1.0356278832279742E-5"/>
    <n v="12.039554018686731"/>
    <m/>
    <n v="12.03"/>
    <m/>
    <n v="9183.4035984021866"/>
    <n v="9104.7000000000007"/>
    <n v="8.6442824477672708E-3"/>
    <n v="1912"/>
    <n v="0.98686679174484049"/>
    <n v="111722.45"/>
    <n v="547.86885133279691"/>
    <m/>
    <m/>
    <n v="758.84054811533872"/>
    <n v="0.50700810168069388"/>
    <m/>
    <m/>
    <n v="24624308.032148402"/>
    <n v="124553000"/>
    <n v="52496.639999999999"/>
    <n v="-0.80229855537684036"/>
    <n v="6.5085070001832452"/>
    <m/>
    <n v="6.5126249999999999"/>
    <n v="-6.3231029220245372E-4"/>
    <n v="6.5457300749966967"/>
    <m/>
    <n v="6.48"/>
    <m/>
    <m/>
    <m/>
    <n v="10887.379484366607"/>
    <m/>
  </r>
  <r>
    <x v="1906"/>
    <n v="34.44"/>
    <n v="34.39"/>
    <n v="18960.150000000001"/>
    <n v="16934"/>
    <n v="156257.06"/>
    <n v="139580.13"/>
    <n v="8.3336527945121475E-7"/>
    <n v="11888.03335682642"/>
    <n v="11888.87"/>
    <n v="-7.03719675276826E-5"/>
    <n v="160048770.76999411"/>
    <m/>
    <m/>
    <n v="1298046.1927316713"/>
    <m/>
    <m/>
    <n v="14.219219909428015"/>
    <m/>
    <m/>
    <n v="270.27587372543741"/>
    <n v="270.27999999999997"/>
    <n v="-1.5266666281488206E-5"/>
    <n v="11.6697812823557"/>
    <m/>
    <n v="11.61"/>
    <m/>
    <n v="10027.336087975791"/>
    <n v="9939.7000000000007"/>
    <n v="8.816773944464229E-3"/>
    <n v="1913"/>
    <n v="1.0014539110206455"/>
    <n v="116227.39"/>
    <n v="569.91584577991205"/>
    <m/>
    <m/>
    <n v="728.24212193665483"/>
    <n v="0.48651809164616183"/>
    <m/>
    <m/>
    <n v="29151028.782597583"/>
    <n v="147431000"/>
    <n v="58326.92"/>
    <n v="-0.80227341073045977"/>
    <n v="5.9098679640045138"/>
    <m/>
    <n v="5.9189999999999996"/>
    <n v="-1.5428342617817004E-3"/>
    <n v="5.9437292874504273"/>
    <m/>
    <n v="6.02"/>
    <m/>
    <m/>
    <m/>
    <n v="11888.03335682642"/>
    <m/>
  </r>
  <r>
    <x v="1907"/>
    <n v="34.78"/>
    <n v="34.200000000000003"/>
    <n v="19093.650000000001"/>
    <n v="17053.22"/>
    <n v="156338.78"/>
    <n v="139653.01"/>
    <n v="8.3336527945121475E-7"/>
    <n v="11971.446079156067"/>
    <n v="11972.29"/>
    <n v="-7.0489509019111551E-5"/>
    <n v="162295143.47255945"/>
    <m/>
    <m/>
    <n v="1311709.8897175156"/>
    <m/>
    <m/>
    <n v="14.168525783322076"/>
    <m/>
    <m/>
    <n v="270.41063004779613"/>
    <n v="270.39999999999998"/>
    <n v="3.9312306938432684E-5"/>
    <n v="11.663266377045419"/>
    <m/>
    <n v="11.72"/>
    <m/>
    <n v="10097.579216878679"/>
    <n v="10008"/>
    <n v="8.950761079004721E-3"/>
    <n v="1914"/>
    <n v="1.0169590643274853"/>
    <n v="116231.9"/>
    <n v="569.89345835952076"/>
    <m/>
    <m/>
    <n v="728.21386377848819"/>
    <n v="0.48645309570533496"/>
    <m/>
    <m/>
    <n v="29560495.061149839"/>
    <n v="149483000"/>
    <n v="58423.68"/>
    <n v="-0.80224844924740712"/>
    <n v="5.8679875579448897"/>
    <m/>
    <n v="5.8789999999999996"/>
    <n v="-1.8731828636009418E-3"/>
    <n v="5.9016704342274648"/>
    <m/>
    <n v="5.95"/>
    <m/>
    <m/>
    <m/>
    <n v="11971.446079156067"/>
    <m/>
  </r>
  <r>
    <x v="1908"/>
    <n v="31.32"/>
    <n v="31.97"/>
    <n v="17736.89"/>
    <n v="15841.43"/>
    <n v="150317.72"/>
    <n v="134274.45000000001"/>
    <n v="8.3336527945121475E-7"/>
    <n v="11120.505756288507"/>
    <n v="11121.28"/>
    <n v="-6.9618219440070739E-5"/>
    <n v="139223804.60552019"/>
    <m/>
    <m/>
    <n v="1171856.6042617357"/>
    <m/>
    <m/>
    <n v="14.67126534538739"/>
    <m/>
    <m/>
    <n v="259.98999251176042"/>
    <n v="259.95999999999998"/>
    <n v="1.1537356424229372E-4"/>
    <n v="12.112024508367494"/>
    <m/>
    <n v="12.02"/>
    <m/>
    <n v="9379.7251967573393"/>
    <n v="9295.2999999999993"/>
    <n v="9.0825682610933267E-3"/>
    <n v="1915"/>
    <n v="0.9796684391617142"/>
    <n v="111477.98"/>
    <n v="546.54196435626989"/>
    <m/>
    <m/>
    <n v="757.99803190525745"/>
    <n v="0.50630117588791779"/>
    <m/>
    <m/>
    <n v="25358543.880686324"/>
    <n v="128231000"/>
    <n v="52496.639999999999"/>
    <n v="-0.80224326503976162"/>
    <n v="6.2846699646183382"/>
    <m/>
    <n v="6.2988749999999998"/>
    <n v="-2.2551702298683196E-3"/>
    <n v="6.3208105229254938"/>
    <m/>
    <n v="6.27"/>
    <m/>
    <m/>
    <m/>
    <n v="11120.505756288507"/>
    <m/>
  </r>
  <r>
    <x v="1909"/>
    <n v="29.26"/>
    <n v="30.47"/>
    <n v="16749.98"/>
    <n v="14959.95"/>
    <n v="146577.69"/>
    <n v="130933.26"/>
    <n v="5.5556975353532323E-7"/>
    <n v="10500.974166833119"/>
    <n v="10501.71"/>
    <n v="-7.006793816244361E-5"/>
    <n v="123713302.32739338"/>
    <m/>
    <m/>
    <n v="1073937.9018157641"/>
    <m/>
    <m/>
    <n v="15.077404115248639"/>
    <m/>
    <m/>
    <n v="253.50268027999658"/>
    <n v="253.48"/>
    <n v="8.9475619364787207E-5"/>
    <n v="12.412054880009638"/>
    <m/>
    <n v="12.36"/>
    <m/>
    <n v="8856.8736321212709"/>
    <n v="8775.4"/>
    <n v="9.2843211843642859E-3"/>
    <n v="1916"/>
    <n v="0.96028880866426003"/>
    <n v="108373.35"/>
    <n v="531.19647588550993"/>
    <m/>
    <m/>
    <n v="779.10806125629176"/>
    <n v="0.52025353985969913"/>
    <m/>
    <m/>
    <n v="22534165.683966417"/>
    <n v="113867000"/>
    <n v="46109.95"/>
    <n v="-0.80210099779596877"/>
    <n v="6.6334469779620289"/>
    <m/>
    <n v="6.6468749999999996"/>
    <n v="-2.0202007767515795E-3"/>
    <n v="6.6718018238237526"/>
    <m/>
    <n v="6.66"/>
    <m/>
    <m/>
    <m/>
    <n v="10500.974166833119"/>
    <m/>
  </r>
  <r>
    <x v="1910"/>
    <n v="32.22"/>
    <n v="32.36"/>
    <n v="18109.47"/>
    <n v="16174.15"/>
    <n v="151129.26999999999"/>
    <n v="134998.97"/>
    <n v="5.5556975353532323E-7"/>
    <n v="11352.995030107701"/>
    <n v="11353.79"/>
    <n v="-7.0018019736162174E-5"/>
    <n v="143788859.6532295"/>
    <m/>
    <m/>
    <n v="1204643.9391472235"/>
    <m/>
    <m/>
    <n v="14.464883707608928"/>
    <m/>
    <m/>
    <n v="261.36815799641744"/>
    <n v="261.36"/>
    <n v="3.1213637960769702E-5"/>
    <n v="12.026200417626061"/>
    <m/>
    <n v="12.12"/>
    <m/>
    <n v="9575.3935111671744"/>
    <n v="9487.2999999999993"/>
    <n v="9.2854143083043184E-3"/>
    <n v="1917"/>
    <n v="0.99567367119901107"/>
    <n v="112183.21"/>
    <n v="549.82772779649304"/>
    <m/>
    <m/>
    <n v="751.71855416568428"/>
    <n v="0.50191646779966492"/>
    <m/>
    <m/>
    <n v="26191180.830852099"/>
    <n v="132296000"/>
    <n v="52133.760000000002"/>
    <n v="-0.80202590531193607"/>
    <n v="6.0947701682318858"/>
    <m/>
    <n v="6.1055000000000001"/>
    <n v="-1.7574042696116843E-3"/>
    <n v="6.1300725535029823"/>
    <m/>
    <n v="6.21"/>
    <m/>
    <m/>
    <m/>
    <n v="11352.995030107701"/>
    <m/>
  </r>
  <r>
    <x v="1911"/>
    <n v="29.86"/>
    <n v="30.94"/>
    <n v="17150.37"/>
    <n v="15317.54"/>
    <n v="146887.70000000001"/>
    <n v="131210.04"/>
    <n v="5.5556975353532323E-7"/>
    <n v="10751.464162031996"/>
    <n v="10752.22"/>
    <n v="-7.029599171182177E-5"/>
    <n v="128552523.17720708"/>
    <m/>
    <m/>
    <n v="1108906.6365168528"/>
    <m/>
    <m/>
    <n v="14.847254701066333"/>
    <m/>
    <m/>
    <n v="254.02644671875234"/>
    <n v="254"/>
    <n v="1.0412093996992056E-4"/>
    <n v="12.363281695641843"/>
    <m/>
    <n v="12.39"/>
    <m/>
    <n v="9067.9485115108928"/>
    <n v="8982.2000000000007"/>
    <n v="9.5464932322695262E-3"/>
    <n v="1918"/>
    <n v="0.96509372979961205"/>
    <n v="108705.71"/>
    <n v="532.74234710341057"/>
    <m/>
    <m/>
    <n v="775.02062648213143"/>
    <n v="0.51742602135800997"/>
    <m/>
    <m/>
    <n v="23416134.343719397"/>
    <n v="118250000"/>
    <n v="47996.93"/>
    <n v="-0.80197772225184449"/>
    <n v="6.4172604765298482"/>
    <m/>
    <n v="6.4301250000000003"/>
    <n v="-2.0006646014116836E-3"/>
    <n v="6.454496284528358"/>
    <m/>
    <n v="6.45"/>
    <m/>
    <m/>
    <m/>
    <n v="10751.464162031996"/>
    <m/>
  </r>
  <r>
    <x v="1912"/>
    <n v="25.46"/>
    <n v="27.03"/>
    <n v="14854.93"/>
    <n v="13267.4"/>
    <n v="134196.5"/>
    <n v="119873.33"/>
    <n v="5.5556975353532323E-7"/>
    <n v="9312.2395126788051"/>
    <n v="9312.89"/>
    <n v="-6.984806233023555E-5"/>
    <n v="94136701.497043505"/>
    <m/>
    <m/>
    <n v="886248.28166095435"/>
    <m/>
    <m/>
    <n v="15.840136494624671"/>
    <m/>
    <m/>
    <n v="232.07272518149807"/>
    <n v="232.08"/>
    <n v="-3.1346167278289983E-5"/>
    <n v="13.430995231064275"/>
    <m/>
    <n v="13.38"/>
    <m/>
    <n v="7853.9964991684064"/>
    <n v="7781.4"/>
    <n v="9.329490730255019E-3"/>
    <n v="1919"/>
    <n v="0.94191638919718834"/>
    <n v="98567.07"/>
    <n v="483.01742435123816"/>
    <m/>
    <m/>
    <n v="847.3043650684192"/>
    <n v="0.56563109671826117"/>
    <m/>
    <m/>
    <n v="17147401.977224961"/>
    <n v="86521000"/>
    <n v="35199.360000000001"/>
    <n v="-0.80181225393575017"/>
    <n v="7.275824673857584"/>
    <m/>
    <n v="7.2883750000000003"/>
    <n v="-1.7219649294137884E-3"/>
    <n v="7.3181164964796741"/>
    <m/>
    <n v="7.3"/>
    <m/>
    <m/>
    <m/>
    <n v="9312.2395126788051"/>
    <m/>
  </r>
  <r>
    <x v="1913"/>
    <n v="24.53"/>
    <n v="26.52"/>
    <n v="14823.59"/>
    <n v="13239.4"/>
    <n v="133544.28"/>
    <n v="119290.66"/>
    <n v="5.5556975353532323E-7"/>
    <n v="9292.3665470583819"/>
    <n v="9293.02"/>
    <n v="-7.0316532367109552E-5"/>
    <n v="93735177.055391103"/>
    <m/>
    <m/>
    <n v="883412.95529180672"/>
    <m/>
    <m/>
    <n v="15.85613447605483"/>
    <m/>
    <m/>
    <n v="230.939177229097"/>
    <n v="230.92"/>
    <n v="8.3047068668795632E-5"/>
    <n v="13.495787781268094"/>
    <m/>
    <n v="13.44"/>
    <m/>
    <n v="7837.1478894377342"/>
    <n v="7763.5"/>
    <n v="9.4864287290183924E-3"/>
    <n v="1920"/>
    <n v="0.92496229260935148"/>
    <n v="98056.43"/>
    <n v="480.47756776800645"/>
    <m/>
    <m/>
    <n v="851.69393960866421"/>
    <n v="0.56850752839451368"/>
    <m/>
    <m/>
    <n v="17074449.579741005"/>
    <n v="86027000"/>
    <n v="34570.370000000003"/>
    <n v="-0.80152220140489605"/>
    <n v="7.2908402477563126"/>
    <m/>
    <n v="7.2987500000000001"/>
    <n v="-1.0837132719557774E-3"/>
    <n v="7.3332937467763202"/>
    <m/>
    <n v="7.33"/>
    <m/>
    <m/>
    <m/>
    <n v="9292.3665470583819"/>
    <m/>
  </r>
  <r>
    <x v="1914"/>
    <n v="29.96"/>
    <n v="30.37"/>
    <n v="16695.830000000002"/>
    <n v="14911.53"/>
    <n v="142054.04"/>
    <n v="126891.94"/>
    <n v="2.7778132727362959E-7"/>
    <n v="10465.239767890273"/>
    <n v="10465.969999999999"/>
    <n v="-6.9772043081228752E-5"/>
    <n v="117396770.18231931"/>
    <m/>
    <m/>
    <n v="1050668.6916715952"/>
    <m/>
    <m/>
    <n v="14.852808841413907"/>
    <m/>
    <m/>
    <n v="245.63720294339632"/>
    <n v="245.64"/>
    <n v="-1.1386812423297421E-5"/>
    <n v="12.634435753434509"/>
    <m/>
    <n v="12.82"/>
    <m/>
    <n v="8826.05275969574"/>
    <n v="8741.2000000000007"/>
    <n v="9.7072209417172761E-3"/>
    <n v="1921"/>
    <n v="0.98649983536384589"/>
    <n v="105649.3"/>
    <n v="517.56145697298393"/>
    <m/>
    <m/>
    <n v="785.74414556418947"/>
    <n v="0.52433675862405538"/>
    <m/>
    <m/>
    <n v="21385277.390717637"/>
    <n v="107765000"/>
    <n v="41924.74"/>
    <n v="-0.80155637367681865"/>
    <n v="6.3691205349583964"/>
    <m/>
    <n v="6.3752500000000003"/>
    <n v="-9.614470086042326E-4"/>
    <n v="6.4064019710608235"/>
    <m/>
    <n v="6.56"/>
    <m/>
    <m/>
    <m/>
    <n v="10465.239767890273"/>
    <m/>
  </r>
  <r>
    <x v="1915"/>
    <n v="34.770000000000003"/>
    <n v="34.020000000000003"/>
    <n v="18741.13"/>
    <n v="16738.240000000002"/>
    <n v="152201.38"/>
    <n v="135956.17000000001"/>
    <n v="2.7778132727362959E-7"/>
    <n v="11746.983325359697"/>
    <n v="11747.8"/>
    <n v="-6.9517240700589511E-5"/>
    <n v="146153161.361918"/>
    <m/>
    <m/>
    <n v="1243692.1798437957"/>
    <m/>
    <m/>
    <n v="13.942420303764097"/>
    <m/>
    <m/>
    <n v="263.17737711405971"/>
    <n v="263.16000000000003"/>
    <n v="6.6032505166679911E-5"/>
    <n v="11.731493619580927"/>
    <m/>
    <n v="11.8"/>
    <m/>
    <n v="9906.9269647721558"/>
    <n v="9810.6"/>
    <n v="9.8186619342501835E-3"/>
    <n v="1922"/>
    <n v="1.0220458553791887"/>
    <n v="113899.34"/>
    <n v="557.93370538764896"/>
    <m/>
    <m/>
    <n v="724.3862318755007"/>
    <n v="0.48334604321517582"/>
    <m/>
    <m/>
    <n v="26623909.590703078"/>
    <n v="134090000"/>
    <n v="54214.28"/>
    <n v="-0.80144746371315478"/>
    <n v="5.5886226447105827"/>
    <m/>
    <n v="5.593375"/>
    <n v="-8.4964002760723467E-4"/>
    <n v="5.6213909295651803"/>
    <m/>
    <n v="5.62"/>
    <m/>
    <m/>
    <m/>
    <n v="11746.983325359697"/>
    <m/>
  </r>
  <r>
    <x v="1916"/>
    <n v="32.74"/>
    <n v="32.880000000000003"/>
    <n v="18137.509999999998"/>
    <n v="16199.12"/>
    <n v="150081.85"/>
    <n v="134062.82999999999"/>
    <n v="2.7778132727362959E-7"/>
    <n v="11368.355715308842"/>
    <n v="11369.15"/>
    <n v="-6.9863155218952144E-5"/>
    <n v="136732158.11676472"/>
    <m/>
    <m/>
    <n v="1183565.3916409062"/>
    <m/>
    <m/>
    <n v="14.166314766171112"/>
    <m/>
    <m/>
    <n v="259.50608680360233"/>
    <n v="259.48"/>
    <n v="1.0053492986861201E-4"/>
    <n v="11.894430997277752"/>
    <m/>
    <n v="11.76"/>
    <m/>
    <n v="9587.5016412285058"/>
    <n v="9495"/>
    <n v="9.7421423094792292E-3"/>
    <n v="1923"/>
    <n v="0.99574209245742096"/>
    <n v="111907.46"/>
    <n v="548.13371706015744"/>
    <m/>
    <m/>
    <n v="737.05435135317418"/>
    <n v="0.49175221438488287"/>
    <m/>
    <m/>
    <n v="24908017.462185543"/>
    <n v="125533000"/>
    <n v="50875.78"/>
    <n v="-0.80158191501688369"/>
    <n v="5.7683572572739381"/>
    <m/>
    <n v="5.774"/>
    <n v="-9.7726753135818356E-4"/>
    <n v="5.8022366483437384"/>
    <m/>
    <n v="5.78"/>
    <m/>
    <m/>
    <m/>
    <n v="11368.355715308842"/>
    <m/>
  </r>
  <r>
    <x v="1917"/>
    <n v="30.5"/>
    <n v="31.62"/>
    <n v="17318.2"/>
    <n v="15467.36"/>
    <n v="146881.98000000001"/>
    <n v="131204.46"/>
    <n v="2.7778132727362959E-7"/>
    <n v="10854.558168484115"/>
    <n v="10855.31"/>
    <n v="-6.9259331689774939E-5"/>
    <n v="124373414.57152623"/>
    <m/>
    <m/>
    <n v="1103330.722600322"/>
    <m/>
    <m/>
    <n v="14.485626130160369"/>
    <m/>
    <m/>
    <n v="253.96700819723642"/>
    <n v="253.96"/>
    <n v="2.7595673477875948E-5"/>
    <n v="12.147587679428629"/>
    <m/>
    <n v="12"/>
    <m/>
    <n v="9154.0879463491474"/>
    <n v="9063.4"/>
    <n v="1.0005952109489513E-2"/>
    <n v="1924"/>
    <n v="0.96457938013915245"/>
    <n v="109035.02"/>
    <n v="534.02252325225584"/>
    <m/>
    <m/>
    <n v="755.97305794343129"/>
    <n v="0.5043266952816049"/>
    <m/>
    <m/>
    <n v="22656922.941070322"/>
    <n v="114124000"/>
    <n v="46085.760000000002"/>
    <n v="-0.80147100573875507"/>
    <n v="6.028649446104807"/>
    <m/>
    <n v="6.0353750000000002"/>
    <n v="-1.1143555943405881E-3"/>
    <n v="6.0641174514935914"/>
    <m/>
    <n v="6.07"/>
    <m/>
    <m/>
    <m/>
    <n v="10854.558168484115"/>
    <m/>
  </r>
  <r>
    <x v="1918"/>
    <n v="30.16"/>
    <n v="31.23"/>
    <n v="17630.66"/>
    <n v="15746.42"/>
    <n v="147746.13"/>
    <n v="131976.34"/>
    <n v="2.7778132727362959E-7"/>
    <n v="11050.129815040005"/>
    <n v="11050.9"/>
    <n v="-6.9694319919100245E-5"/>
    <n v="128855481.50367473"/>
    <m/>
    <m/>
    <n v="1133151.7493232365"/>
    <m/>
    <m/>
    <n v="14.354303361965338"/>
    <m/>
    <m/>
    <n v="255.45494194148844"/>
    <n v="255.44"/>
    <n v="5.8494916569173938E-5"/>
    <n v="12.075679739183228"/>
    <m/>
    <n v="12"/>
    <m/>
    <n v="9318.919837065574"/>
    <n v="9225.5"/>
    <n v="1.0126262757094384E-2"/>
    <n v="1925"/>
    <n v="0.96573807236631448"/>
    <n v="110050.48"/>
    <n v="538.95387159488973"/>
    <m/>
    <m/>
    <n v="748.93256396801655"/>
    <n v="0.49958246062112938"/>
    <m/>
    <m/>
    <n v="23473678.112052653"/>
    <n v="118174000"/>
    <n v="47827.59"/>
    <n v="-0.8013634292479509"/>
    <n v="5.9196056543588425"/>
    <m/>
    <n v="5.9257499999999999"/>
    <n v="-1.0368891095907662E-3"/>
    <n v="5.9544908827612124"/>
    <m/>
    <n v="5.93"/>
    <m/>
    <m/>
    <m/>
    <n v="11050.129815040005"/>
    <m/>
  </r>
  <r>
    <x v="1919"/>
    <n v="29.85"/>
    <n v="31.38"/>
    <n v="17532.060000000001"/>
    <n v="15658.34"/>
    <n v="148068.26"/>
    <n v="132263.98000000001"/>
    <n v="1.3888977634657351E-7"/>
    <n v="10987.527845007291"/>
    <n v="10988.29"/>
    <n v="-6.93606550892234E-5"/>
    <n v="127396710.39895006"/>
    <m/>
    <m/>
    <n v="1123530.4718534646"/>
    <m/>
    <m/>
    <n v="14.392497817903823"/>
    <m/>
    <m/>
    <n v="255.99318182751352"/>
    <n v="256"/>
    <n v="-2.6633486275295937E-5"/>
    <n v="12.048029103595269"/>
    <m/>
    <n v="11.99"/>
    <m/>
    <n v="9265.8238114561191"/>
    <n v="9173.4"/>
    <n v="1.0075196923291285E-2"/>
    <n v="1926"/>
    <n v="0.95124282982791597"/>
    <n v="110018.72"/>
    <n v="538.67213048230576"/>
    <m/>
    <m/>
    <n v="749.14870203694295"/>
    <n v="0.49958453696856414"/>
    <m/>
    <m/>
    <n v="23208724.455501147"/>
    <n v="116872000"/>
    <n v="46956.67"/>
    <n v="-0.80141758115287542"/>
    <n v="5.9518861598433528"/>
    <m/>
    <n v="5.9589999999999996"/>
    <n v="-1.1937976433372688E-3"/>
    <n v="5.9871388495402158"/>
    <m/>
    <n v="5.99"/>
    <m/>
    <m/>
    <m/>
    <n v="10987.527845007291"/>
    <m/>
  </r>
  <r>
    <x v="1920"/>
    <n v="27.48"/>
    <n v="29.52"/>
    <n v="16578.57"/>
    <n v="14806.75"/>
    <n v="145582"/>
    <n v="130043.08"/>
    <n v="1.3888977634657351E-7"/>
    <n v="10389.712210475236"/>
    <n v="10390.43"/>
    <n v="-6.9081792068659276E-5"/>
    <n v="113534471.45985176"/>
    <m/>
    <m/>
    <n v="1031839.6888316345"/>
    <m/>
    <m/>
    <n v="14.783202640525541"/>
    <m/>
    <m/>
    <n v="251.68858383459383"/>
    <n v="251.68"/>
    <n v="3.4106145080370354E-5"/>
    <n v="12.24988122384063"/>
    <m/>
    <n v="12.23"/>
    <m/>
    <n v="8761.5898844753101"/>
    <n v="8672.7999999999993"/>
    <n v="1.0237741499320885E-2"/>
    <n v="1927"/>
    <n v="0.93089430894308944"/>
    <n v="107594.64"/>
    <n v="526.7622496547641"/>
    <m/>
    <m/>
    <n v="765.65495102469436"/>
    <n v="0.5105436522184198"/>
    <m/>
    <m/>
    <n v="20683581.325402036"/>
    <n v="104138000"/>
    <n v="42529.54"/>
    <n v="-0.80138295986669572"/>
    <n v="6.2752914504684716"/>
    <m/>
    <n v="6.2824999999999998"/>
    <n v="-1.1474014375691954E-3"/>
    <n v="6.3125210616917586"/>
    <m/>
    <n v="6.27"/>
    <m/>
    <m/>
    <m/>
    <n v="10389.712210475236"/>
    <m/>
  </r>
  <r>
    <x v="1921"/>
    <n v="36.159999999999997"/>
    <n v="35.49"/>
    <n v="19903.02"/>
    <n v="17775.900000000001"/>
    <n v="159294.64000000001"/>
    <n v="142292.06"/>
    <n v="1.3888977634657351E-7"/>
    <n v="12472.825323553685"/>
    <n v="12473.69"/>
    <n v="-6.9320020484320288E-5"/>
    <n v="159060708.31195626"/>
    <m/>
    <m/>
    <n v="1342161.7041906202"/>
    <m/>
    <m/>
    <n v="13.300387301125815"/>
    <m/>
    <m/>
    <n v="275.3888856632355"/>
    <n v="275.36"/>
    <n v="1.0490144986730066E-4"/>
    <n v="11.095635111000057"/>
    <m/>
    <n v="11.17"/>
    <m/>
    <n v="10518.156622349507"/>
    <n v="10410.9"/>
    <n v="1.0302339120489723E-2"/>
    <n v="1928"/>
    <n v="1.0188785573400956"/>
    <n v="119922.96"/>
    <n v="587.07344225931047"/>
    <m/>
    <m/>
    <n v="677.92530904794944"/>
    <n v="0.45200211057743461"/>
    <m/>
    <m/>
    <n v="28977828.983491674"/>
    <n v="145940000"/>
    <n v="58278.52"/>
    <n v="-0.80144011934019677"/>
    <n v="5.016693754750909"/>
    <m/>
    <n v="5.0271249999999998"/>
    <n v="-2.074992217040772E-3"/>
    <n v="5.0465055392568496"/>
    <m/>
    <n v="5.09"/>
    <m/>
    <m/>
    <m/>
    <n v="12472.825323553685"/>
    <m/>
  </r>
  <r>
    <x v="1922"/>
    <n v="32.81"/>
    <n v="33.75"/>
    <n v="18640.45"/>
    <n v="16648.27"/>
    <n v="155870.37"/>
    <n v="139233.26999999999"/>
    <n v="1.3888977634657351E-7"/>
    <n v="11681.313069416849"/>
    <n v="11682.12"/>
    <n v="-6.907398512878693E-5"/>
    <n v="138874134.91770977"/>
    <m/>
    <m/>
    <n v="1214408.9497458676"/>
    <m/>
    <m/>
    <n v="13.721627919349508"/>
    <m/>
    <m/>
    <n v="269.4624303656737"/>
    <n v="269.44"/>
    <n v="8.3248091128584889E-5"/>
    <n v="11.333735477878228"/>
    <m/>
    <n v="11.3"/>
    <m/>
    <n v="9850.5845648551549"/>
    <n v="9749.2999999999993"/>
    <n v="1.0388906368165474E-2"/>
    <n v="1929"/>
    <n v="0.97214814814814821"/>
    <n v="116594.8"/>
    <n v="570.73612827857619"/>
    <m/>
    <m/>
    <n v="696.73942017863715"/>
    <n v="0.46450225536827705"/>
    <m/>
    <m/>
    <n v="25300507.739434969"/>
    <n v="127339000"/>
    <n v="50899.97"/>
    <n v="-0.80131375509910585"/>
    <n v="5.3346837011912864"/>
    <m/>
    <n v="5.3445"/>
    <n v="-1.8367104142040791E-3"/>
    <n v="5.3664373523985454"/>
    <m/>
    <n v="5.39"/>
    <m/>
    <m/>
    <m/>
    <n v="11681.313069416849"/>
    <m/>
  </r>
  <r>
    <x v="1923"/>
    <n v="30.04"/>
    <n v="31.6"/>
    <n v="17812.28"/>
    <n v="15908.61"/>
    <n v="152176.18"/>
    <n v="135933.37"/>
    <n v="1.3888977634657351E-7"/>
    <n v="11162.055940305467"/>
    <n v="11162.83"/>
    <n v="-6.9342603491562294E-5"/>
    <n v="126528454.47109286"/>
    <m/>
    <m/>
    <n v="1133438.9454503709"/>
    <m/>
    <m/>
    <n v="14.02581048300577"/>
    <m/>
    <m/>
    <n v="263.06964845215219"/>
    <n v="263.04000000000002"/>
    <n v="1.127146143253821E-4"/>
    <n v="11.601923312364539"/>
    <m/>
    <n v="11.62"/>
    <m/>
    <n v="9412.6083038205397"/>
    <n v="9315.7000000000007"/>
    <n v="1.0402686198625943E-2"/>
    <n v="1930"/>
    <n v="0.95063291139240502"/>
    <n v="113664.34"/>
    <n v="556.34796714802008"/>
    <m/>
    <m/>
    <n v="714.25106736407508"/>
    <n v="0.47613178182155619"/>
    <m/>
    <m/>
    <n v="23051596.588823844"/>
    <n v="115987000"/>
    <n v="46666.37"/>
    <n v="-0.80125706683659514"/>
    <n v="5.5714369409728723"/>
    <m/>
    <n v="5.5826250000000002"/>
    <n v="-2.0040857172258786E-3"/>
    <n v="5.6046543427836042"/>
    <m/>
    <n v="5.61"/>
    <m/>
    <m/>
    <m/>
    <n v="11162.055940305467"/>
    <m/>
  </r>
  <r>
    <x v="1924"/>
    <n v="31.13"/>
    <n v="32.72"/>
    <n v="18144.21"/>
    <n v="16205.06"/>
    <n v="153652.57"/>
    <n v="137252.12"/>
    <n v="2.7778132727362959E-7"/>
    <n v="11369.227993722123"/>
    <n v="11370.02"/>
    <n v="-6.9657421700064504E-5"/>
    <n v="131226370.77260739"/>
    <m/>
    <m/>
    <n v="1165002.8701666931"/>
    <m/>
    <m/>
    <n v="13.8932437337993"/>
    <m/>
    <m/>
    <n v="265.60247995428557"/>
    <n v="265.60000000000002"/>
    <n v="9.3371772800221464E-6"/>
    <n v="11.488102674446163"/>
    <m/>
    <n v="11.46"/>
    <m/>
    <n v="9587.0053253749538"/>
    <n v="9485.2000000000007"/>
    <n v="1.07330710343434E-2"/>
    <n v="1931"/>
    <n v="0.95140586797066018"/>
    <n v="114857.16"/>
    <n v="562.05473205340581"/>
    <m/>
    <m/>
    <n v="706.75555066839706"/>
    <n v="0.47100117385834517"/>
    <m/>
    <m/>
    <n v="23908292.267245598"/>
    <n v="120250000"/>
    <n v="48892.03"/>
    <n v="-0.80117844268402827"/>
    <n v="5.466851714013262"/>
    <m/>
    <n v="5.4798749999999998"/>
    <n v="-2.3765662513721697E-3"/>
    <n v="5.4996060731291001"/>
    <m/>
    <n v="5.47"/>
    <m/>
    <m/>
    <m/>
    <n v="11369.227993722123"/>
    <m/>
  </r>
  <r>
    <x v="1925"/>
    <n v="31.22"/>
    <n v="32.520000000000003"/>
    <n v="18114.78"/>
    <n v="16178.77"/>
    <n v="154138.03"/>
    <n v="137685.72"/>
    <n v="2.7778132727362959E-7"/>
    <n v="11350.510276041558"/>
    <n v="11351.3"/>
    <n v="-6.9571234875498433E-5"/>
    <n v="130794708.51824206"/>
    <m/>
    <m/>
    <n v="1162128.6731893097"/>
    <m/>
    <m/>
    <n v="13.903884905949361"/>
    <m/>
    <m/>
    <n v="266.43514504075944"/>
    <n v="266.44"/>
    <n v="-1.8221585499800241E-5"/>
    <n v="11.451389658804878"/>
    <m/>
    <n v="11.49"/>
    <m/>
    <n v="9571.1183034173737"/>
    <n v="9469.6"/>
    <n v="1.0720442618207038E-2"/>
    <n v="1932"/>
    <n v="0.96002460024600234"/>
    <n v="115135.03"/>
    <n v="563.37049921052176"/>
    <m/>
    <m/>
    <n v="705.04572113000154"/>
    <n v="0.46981715650859485"/>
    <m/>
    <m/>
    <n v="23829914.792298399"/>
    <n v="119863000"/>
    <n v="47948.54"/>
    <n v="-0.80119040244029938"/>
    <n v="5.4754657331688978"/>
    <m/>
    <n v="5.4886249999999999"/>
    <n v="-2.3975525438706402E-3"/>
    <n v="5.5083260544048978"/>
    <m/>
    <n v="5.53"/>
    <m/>
    <m/>
    <m/>
    <n v="11350.510276041558"/>
    <m/>
  </r>
  <r>
    <x v="1926"/>
    <n v="33.51"/>
    <n v="34.39"/>
    <n v="19265.400000000001"/>
    <n v="17206.41"/>
    <n v="157646.76999999999"/>
    <n v="140819.91"/>
    <n v="2.7778132727362959E-7"/>
    <n v="12071.181028249688"/>
    <n v="12072.01"/>
    <n v="-6.8668908517532934E-5"/>
    <n v="147403671.973492"/>
    <m/>
    <m/>
    <n v="1272809.5780028142"/>
    <m/>
    <m/>
    <n v="13.461704192499848"/>
    <m/>
    <m/>
    <n v="272.49352970318137"/>
    <n v="272.48"/>
    <n v="4.9653931229354242E-5"/>
    <n v="11.190306726487718"/>
    <m/>
    <n v="11.26"/>
    <m/>
    <n v="10178.699861223673"/>
    <n v="10071.700000000001"/>
    <n v="1.0623813380429503E-2"/>
    <n v="1933"/>
    <n v="0.97441116603663847"/>
    <n v="118599.11"/>
    <n v="580.27537515085658"/>
    <m/>
    <m/>
    <n v="683.83293487674723"/>
    <n v="0.45563852118594811"/>
    <m/>
    <m/>
    <n v="26856257.628319539"/>
    <n v="135177000"/>
    <n v="52593.41"/>
    <n v="-0.80132524299015706"/>
    <n v="5.1274373309580259"/>
    <m/>
    <n v="5.14025"/>
    <n v="-2.4926159315158403E-3"/>
    <n v="5.1582599008671064"/>
    <m/>
    <n v="5.27"/>
    <m/>
    <m/>
    <m/>
    <n v="12071.181028249688"/>
    <m/>
  </r>
  <r>
    <x v="1927"/>
    <n v="34.51"/>
    <n v="35.32"/>
    <n v="19912.46"/>
    <n v="17784.310000000001"/>
    <n v="162267.78"/>
    <n v="144947.65"/>
    <n v="2.7778132727362959E-7"/>
    <n v="12476.307181601669"/>
    <n v="12477.17"/>
    <n v="-6.9151770660469403E-5"/>
    <n v="157298098.5383752"/>
    <m/>
    <m/>
    <n v="1336888.0107219347"/>
    <m/>
    <m/>
    <n v="13.235041313679151"/>
    <m/>
    <m/>
    <n v="280.47413824781586"/>
    <n v="280.48"/>
    <n v="-2.089900236790232E-5"/>
    <n v="10.861895587452494"/>
    <m/>
    <n v="10.83"/>
    <m/>
    <n v="10520.198136662955"/>
    <n v="10409.200000000001"/>
    <n v="1.0663464691134328E-2"/>
    <n v="1934"/>
    <n v="0.97706681766704406"/>
    <n v="122337.75"/>
    <n v="598.52085529197348"/>
    <m/>
    <m/>
    <n v="662.27623716082337"/>
    <n v="0.44123344294965061"/>
    <m/>
    <m/>
    <n v="28659297.566120502"/>
    <n v="144229000"/>
    <n v="57601.15"/>
    <n v="-0.80129309940358384"/>
    <n v="4.9549947863610182"/>
    <m/>
    <n v="4.9666249999999996"/>
    <n v="-2.3416733977260629E-3"/>
    <n v="4.9848299384413259"/>
    <m/>
    <n v="5.03"/>
    <m/>
    <m/>
    <m/>
    <n v="12476.307181601669"/>
    <m/>
  </r>
  <r>
    <x v="1928"/>
    <n v="32"/>
    <n v="34.200000000000003"/>
    <n v="19112.830000000002"/>
    <n v="17070.13"/>
    <n v="161478.73000000001"/>
    <n v="144242.78"/>
    <n v="2.7778132727362959E-7"/>
    <n v="11975.000765633677"/>
    <n v="11975.83"/>
    <n v="-6.9242329452157136E-5"/>
    <n v="144658086.06639966"/>
    <m/>
    <m/>
    <n v="1256315.8117816932"/>
    <m/>
    <m/>
    <n v="13.500176535040319"/>
    <m/>
    <m/>
    <n v="279.10348743156777"/>
    <n v="279.08"/>
    <n v="8.4160210576778027E-5"/>
    <n v="10.914315541629392"/>
    <m/>
    <n v="10.93"/>
    <m/>
    <n v="10097.377335194717"/>
    <n v="9988.9"/>
    <n v="1.0859787884022865E-2"/>
    <n v="1935"/>
    <n v="0.93567251461988299"/>
    <n v="121113.99"/>
    <n v="592.48750907377507"/>
    <m/>
    <m/>
    <n v="668.90107019876905"/>
    <n v="0.44560491202669361"/>
    <m/>
    <m/>
    <n v="26356616.691478632"/>
    <n v="132631000"/>
    <n v="53657.86"/>
    <n v="-0.80127860989151378"/>
    <n v="5.1537367720938798"/>
    <m/>
    <n v="5.17"/>
    <n v="-3.1456920514738584E-3"/>
    <n v="5.1848197545064396"/>
    <m/>
    <n v="5.17"/>
    <m/>
    <m/>
    <m/>
    <n v="11975.000765633677"/>
    <m/>
  </r>
  <r>
    <x v="1929"/>
    <n v="32.909999999999997"/>
    <n v="34.78"/>
    <n v="19465.43"/>
    <n v="17385.03"/>
    <n v="163407.79"/>
    <n v="145965.82"/>
    <n v="4.1667465300321282E-7"/>
    <n v="12195.027541780135"/>
    <n v="12195.87"/>
    <n v="-6.9077336825151825E-5"/>
    <n v="149975072.00267565"/>
    <m/>
    <m/>
    <n v="1290948.9872210305"/>
    <m/>
    <m/>
    <n v="13.373840888748351"/>
    <m/>
    <m/>
    <n v="282.41705833645432"/>
    <n v="282.39999999999998"/>
    <n v="6.0404874130171038E-5"/>
    <n v="10.782756452382946"/>
    <m/>
    <n v="10.8"/>
    <m/>
    <n v="10282.572398405708"/>
    <n v="10171.9"/>
    <n v="1.0880209047051892E-2"/>
    <n v="1936"/>
    <n v="0.9462334675100631"/>
    <n v="122710.3"/>
    <n v="600.15602306958408"/>
    <m/>
    <m/>
    <n v="660.08480159619887"/>
    <n v="0.43960669707249955"/>
    <m/>
    <m/>
    <n v="27326277.526539609"/>
    <n v="137481000"/>
    <n v="54988.42"/>
    <n v="-0.80123597059564877"/>
    <n v="5.0579567882400713"/>
    <m/>
    <n v="5.0746250000000002"/>
    <n v="-3.2846194073313795E-3"/>
    <n v="5.0886127361356861"/>
    <m/>
    <n v="5.1100000000000003"/>
    <m/>
    <m/>
    <m/>
    <n v="12195.027541780135"/>
    <m/>
  </r>
  <r>
    <x v="1930"/>
    <n v="31.97"/>
    <n v="34.24"/>
    <n v="19098.810000000001"/>
    <n v="17057.59"/>
    <n v="162142.19"/>
    <n v="144835.24"/>
    <n v="4.1667465300321282E-7"/>
    <n v="11965.049566197671"/>
    <n v="11965.87"/>
    <n v="-6.8564492371248065E-5"/>
    <n v="144319168.33225513"/>
    <m/>
    <m/>
    <n v="1254434.9609479019"/>
    <m/>
    <m/>
    <n v="13.499176063143155"/>
    <m/>
    <m/>
    <n v="280.22289369922311"/>
    <n v="280.2"/>
    <n v="8.1704850903419057E-5"/>
    <n v="10.86587704551032"/>
    <m/>
    <n v="10.8"/>
    <m/>
    <n v="10088.552561228162"/>
    <n v="9978.9"/>
    <n v="1.0988441734876897E-2"/>
    <n v="1937"/>
    <n v="0.9337032710280373"/>
    <n v="121402.61"/>
    <n v="593.7139628844476"/>
    <m/>
    <m/>
    <n v="667.11914422431835"/>
    <n v="0.44424934863521431"/>
    <m/>
    <m/>
    <n v="26296032.613470938"/>
    <n v="132280000"/>
    <n v="52690.17"/>
    <n v="-0.80120930893959075"/>
    <n v="5.1529813430827147"/>
    <m/>
    <n v="5.1701249999999996"/>
    <n v="-3.3159076264664966E-3"/>
    <n v="5.1842651028193352"/>
    <m/>
    <n v="5.21"/>
    <m/>
    <m/>
    <m/>
    <n v="11965.049566197671"/>
    <m/>
  </r>
  <r>
    <x v="1931"/>
    <n v="33.979999999999997"/>
    <n v="35.869999999999997"/>
    <n v="19847.7"/>
    <n v="17726.43"/>
    <n v="166075.53"/>
    <n v="148348.68"/>
    <n v="4.1667465300321282E-7"/>
    <n v="12433.912044685134"/>
    <n v="12434.76"/>
    <n v="-6.8192334622185768E-5"/>
    <n v="155629908.02177563"/>
    <m/>
    <m/>
    <n v="1328171.1064003566"/>
    <m/>
    <m/>
    <n v="13.233921736386101"/>
    <m/>
    <m/>
    <n v="287.01370582821596"/>
    <n v="287"/>
    <n v="4.7755499010371238E-5"/>
    <n v="10.601902871627724"/>
    <m/>
    <n v="10.67"/>
    <m/>
    <n v="10483.766213403644"/>
    <n v="10369.200000000001"/>
    <n v="1.1048703217571454E-2"/>
    <n v="1938"/>
    <n v="0.94730972957903536"/>
    <n v="124774.69"/>
    <n v="610.15732117843402"/>
    <m/>
    <m/>
    <n v="648.58923680423948"/>
    <n v="0.43186893199581566"/>
    <m/>
    <m/>
    <n v="28357248.536513548"/>
    <n v="142636000"/>
    <n v="57431.81"/>
    <n v="-0.80119150469367095"/>
    <n v="4.9506987596599057"/>
    <m/>
    <n v="4.9666249999999996"/>
    <n v="-3.2066524732778934E-3"/>
    <n v="4.9808042997744968"/>
    <m/>
    <n v="4.99"/>
    <m/>
    <m/>
    <m/>
    <n v="12433.912044685134"/>
    <m/>
  </r>
  <r>
    <x v="1932"/>
    <n v="34.47"/>
    <n v="36.450000000000003"/>
    <n v="20322.54"/>
    <n v="18150.509999999998"/>
    <n v="168648.27"/>
    <n v="150646.68"/>
    <n v="4.1667465300321282E-7"/>
    <n v="12730.762362141308"/>
    <n v="12731.63"/>
    <n v="-6.8148215011887281E-5"/>
    <n v="163061755.32891771"/>
    <m/>
    <m/>
    <n v="1375740.3296739862"/>
    <m/>
    <m/>
    <n v="13.074438066462873"/>
    <m/>
    <m/>
    <n v="291.44573220006197"/>
    <n v="291.44"/>
    <n v="1.966854262280826E-5"/>
    <n v="10.436910364418363"/>
    <m/>
    <n v="10.75"/>
    <m/>
    <n v="10733.82712092082"/>
    <n v="10615.2"/>
    <n v="1.1175212988998595E-2"/>
    <n v="1939"/>
    <n v="0.94567901234567886"/>
    <n v="126873.66"/>
    <n v="620.32455339329999"/>
    <m/>
    <m/>
    <n v="637.67861582513717"/>
    <n v="0.42452350119014098"/>
    <m/>
    <m/>
    <n v="29712060.79958564"/>
    <n v="149418000"/>
    <n v="58907.519999999997"/>
    <n v="-0.80114804909993675"/>
    <n v="4.8318101107402587"/>
    <m/>
    <n v="4.8475000000000001"/>
    <n v="-3.2366971139229372E-3"/>
    <n v="4.8612899652349322"/>
    <m/>
    <n v="4.91"/>
    <m/>
    <m/>
    <m/>
    <n v="12730.762362141308"/>
    <m/>
  </r>
  <r>
    <x v="1933"/>
    <n v="32.130000000000003"/>
    <n v="33.94"/>
    <n v="18965.62"/>
    <n v="16938.59"/>
    <n v="161674.79"/>
    <n v="144417.35999999999"/>
    <n v="8.3336527945121475E-7"/>
    <n v="11879.870316527655"/>
    <n v="11880.69"/>
    <n v="-6.8992918117238844E-5"/>
    <n v="141267494.12690645"/>
    <m/>
    <m/>
    <n v="1237826.7215273723"/>
    <m/>
    <m/>
    <n v="13.509099722446729"/>
    <m/>
    <m/>
    <n v="279.37423144327209"/>
    <n v="279.36"/>
    <n v="5.0943024312966045E-5"/>
    <n v="10.867303395337244"/>
    <m/>
    <n v="10.78"/>
    <m/>
    <n v="10016.075600303255"/>
    <n v="9903.2000000000007"/>
    <n v="1.1397891621218736E-2"/>
    <n v="1940"/>
    <n v="0.94667059516794361"/>
    <n v="120864.48"/>
    <n v="590.80539856344399"/>
    <m/>
    <m/>
    <n v="667.88130395318592"/>
    <n v="0.44450398445056882"/>
    <m/>
    <m/>
    <n v="25741675.443319257"/>
    <n v="129416000"/>
    <n v="53294.97"/>
    <n v="-0.80109356305774204"/>
    <n v="5.15371267810613"/>
    <m/>
    <n v="5.1697499999999996"/>
    <n v="-3.1021465049314578E-3"/>
    <n v="5.1853121779345148"/>
    <m/>
    <n v="5.13"/>
    <m/>
    <m/>
    <m/>
    <n v="11879.870316527655"/>
    <m/>
  </r>
  <r>
    <x v="1934"/>
    <n v="30.64"/>
    <n v="33.21"/>
    <n v="18616.22"/>
    <n v="16626.52"/>
    <n v="160340.79"/>
    <n v="143225.64000000001"/>
    <n v="8.3336527945121475E-7"/>
    <n v="11660.725394551304"/>
    <n v="11661.52"/>
    <n v="-6.8139097535890869E-5"/>
    <n v="136056141.92692354"/>
    <m/>
    <m/>
    <n v="1203578.3034542215"/>
    <m/>
    <m/>
    <n v="13.632926613497517"/>
    <m/>
    <m/>
    <n v="277.06232190894605"/>
    <n v="277.04000000000002"/>
    <n v="8.0572873758288921E-5"/>
    <n v="10.956583348867742"/>
    <m/>
    <n v="10.93"/>
    <m/>
    <n v="9831.2005385147731"/>
    <n v="9719.6"/>
    <n v="1.1482009394910619E-2"/>
    <n v="1941"/>
    <n v="0.92261367058115029"/>
    <n v="119890.75"/>
    <n v="585.99988691484248"/>
    <m/>
    <m/>
    <n v="673.26200854148453"/>
    <n v="0.44804260079108088"/>
    <m/>
    <m/>
    <n v="24792330.696741376"/>
    <n v="124604000"/>
    <n v="51045.120000000003"/>
    <n v="-0.80103102069964549"/>
    <n v="5.248418219546676"/>
    <m/>
    <n v="5.2645"/>
    <n v="-3.054759322504319E-3"/>
    <n v="5.2806534365139157"/>
    <m/>
    <n v="5.23"/>
    <m/>
    <m/>
    <m/>
    <n v="11660.725394551304"/>
    <m/>
  </r>
  <r>
    <x v="1935"/>
    <n v="27.8"/>
    <n v="30.58"/>
    <n v="17025.849999999999"/>
    <n v="15206.12"/>
    <n v="152785.38"/>
    <n v="136476.6"/>
    <n v="8.3336527945121475E-7"/>
    <n v="10664.29814960343"/>
    <n v="10665.03"/>
    <n v="-6.8621503790500249E-5"/>
    <n v="112804642.8917802"/>
    <m/>
    <m/>
    <n v="1049310.7915220566"/>
    <m/>
    <m/>
    <n v="14.214612988961134"/>
    <m/>
    <m/>
    <n v="264.00044526557315"/>
    <n v="264"/>
    <n v="1.686612019602407E-6"/>
    <n v="11.472461737791525"/>
    <m/>
    <n v="11.49"/>
    <m/>
    <n v="8991.009724534495"/>
    <n v="8887.9"/>
    <n v="1.1601134636358923E-2"/>
    <n v="1942"/>
    <n v="0.90909090909090917"/>
    <n v="114150.69"/>
    <n v="557.90015772295237"/>
    <m/>
    <m/>
    <n v="705.49605766327772"/>
    <n v="0.46944921991227279"/>
    <m/>
    <m/>
    <n v="20555631.100826975"/>
    <n v="103309000"/>
    <n v="41997.32"/>
    <n v="-0.80102768296250115"/>
    <n v="5.6965241205908539"/>
    <m/>
    <n v="5.7125000000000004"/>
    <n v="-2.7966528506164767E-3"/>
    <n v="5.7315712944542803"/>
    <m/>
    <n v="5.71"/>
    <m/>
    <m/>
    <m/>
    <n v="10664.29814960343"/>
    <m/>
  </r>
  <r>
    <x v="1936"/>
    <n v="27.41"/>
    <n v="30.03"/>
    <n v="16693.02"/>
    <n v="14908.85"/>
    <n v="151389.99"/>
    <n v="135230.04"/>
    <n v="8.3336527945121475E-7"/>
    <n v="10455.572059643799"/>
    <n v="10456.290000000001"/>
    <n v="-6.866109836300982E-5"/>
    <n v="108389314.79346243"/>
    <m/>
    <m/>
    <n v="1018506.4275778454"/>
    <m/>
    <m/>
    <n v="14.352907463013997"/>
    <m/>
    <m/>
    <n v="261.58294877650263"/>
    <n v="261.56"/>
    <n v="8.7738096431477786E-5"/>
    <n v="11.576831200458461"/>
    <m/>
    <n v="11.65"/>
    <m/>
    <n v="8814.9338442002972"/>
    <n v="8715.7999999999993"/>
    <n v="1.1374038435978173E-2"/>
    <n v="1943"/>
    <n v="0.91275391275391271"/>
    <n v="112264.03"/>
    <n v="548.6364523105849"/>
    <m/>
    <m/>
    <n v="717.15635680076866"/>
    <n v="0.47716294693685285"/>
    <m/>
    <m/>
    <n v="19751266.390656725"/>
    <n v="99308000"/>
    <n v="40086.14"/>
    <n v="-0.80111102438215731"/>
    <n v="5.8076170492073524"/>
    <m/>
    <n v="5.8239999999999998"/>
    <n v="-2.8130066608254012E-3"/>
    <n v="5.8434086134234837"/>
    <m/>
    <n v="5.84"/>
    <m/>
    <m/>
    <m/>
    <n v="10455.572059643799"/>
    <m/>
  </r>
  <r>
    <x v="1937"/>
    <n v="27.52"/>
    <n v="29.85"/>
    <n v="16595.669999999998"/>
    <n v="14821.89"/>
    <n v="150774.09"/>
    <n v="134679.76999999999"/>
    <n v="8.3336527945121475E-7"/>
    <n v="10394.344018946347"/>
    <n v="10395.049999999999"/>
    <n v="-6.7915118604711111E-5"/>
    <n v="107120139.99257067"/>
    <m/>
    <m/>
    <n v="1009561.3240311557"/>
    <m/>
    <m/>
    <n v="14.394115396239565"/>
    <m/>
    <m/>
    <n v="260.51239831182721"/>
    <n v="260.52"/>
    <n v="-2.9178904394133731E-5"/>
    <n v="11.623518710846744"/>
    <m/>
    <n v="11.61"/>
    <m/>
    <n v="8763.212758921045"/>
    <n v="8664.7999999999993"/>
    <n v="1.1357764624809086E-2"/>
    <n v="1944"/>
    <n v="0.92194304857621434"/>
    <n v="111849.55"/>
    <n v="546.56820008255841"/>
    <m/>
    <m/>
    <n v="719.80410574374503"/>
    <n v="0.47887923821124645"/>
    <m/>
    <m/>
    <n v="19520199.092919491"/>
    <n v="98079000"/>
    <n v="39844.22"/>
    <n v="-0.8009747337052836"/>
    <n v="5.8412195159076594"/>
    <m/>
    <n v="5.8621249999999998"/>
    <n v="-3.5661955506476328E-3"/>
    <n v="5.8772794252242111"/>
    <m/>
    <n v="5.85"/>
    <m/>
    <m/>
    <m/>
    <n v="10394.344018946347"/>
    <m/>
  </r>
  <r>
    <x v="1938"/>
    <n v="27.84"/>
    <n v="29.9"/>
    <n v="16538.189999999999"/>
    <n v="14770.51"/>
    <n v="148977.59"/>
    <n v="133074.70000000001"/>
    <n v="1.3888977634657351E-7"/>
    <n v="10357.584945264491"/>
    <n v="10358.290000000001"/>
    <n v="-6.8066711350067699E-5"/>
    <n v="106363095.6804975"/>
    <m/>
    <m/>
    <n v="1004210.3375013357"/>
    <m/>
    <m/>
    <n v="14.417108583384332"/>
    <m/>
    <m/>
    <n v="257.38951778455777"/>
    <n v="257.36"/>
    <n v="1.1469453123158502E-4"/>
    <n v="11.76074389795293"/>
    <m/>
    <n v="11.86"/>
    <m/>
    <n v="8731.9217503067302"/>
    <n v="8633.6"/>
    <n v="1.138826796547554E-2"/>
    <n v="1945"/>
    <n v="0.93110367892976598"/>
    <n v="110344.23"/>
    <n v="539.0859482324197"/>
    <m/>
    <m/>
    <n v="729.49154316712486"/>
    <n v="0.4851861986036709"/>
    <m/>
    <m/>
    <n v="19382906.103538226"/>
    <n v="97384000"/>
    <n v="39723.26"/>
    <n v="-0.80096416142756277"/>
    <n v="5.8606491096642737"/>
    <m/>
    <n v="5.8828750000000003"/>
    <n v="-3.7780660537112265E-3"/>
    <n v="5.8970133526724577"/>
    <m/>
    <n v="5.85"/>
    <m/>
    <m/>
    <m/>
    <n v="10357.584945264491"/>
    <m/>
  </r>
  <r>
    <x v="1939"/>
    <n v="28.13"/>
    <n v="30.16"/>
    <n v="16694.75"/>
    <n v="14910.34"/>
    <n v="148933.38"/>
    <n v="133035.19"/>
    <n v="1.3888977634657351E-7"/>
    <n v="10455.380844307843"/>
    <n v="10456.1"/>
    <n v="-6.8778578261263768E-5"/>
    <n v="108372055.52834174"/>
    <m/>
    <m/>
    <n v="1018436.0587343191"/>
    <m/>
    <m/>
    <n v="14.348217732676829"/>
    <m/>
    <m/>
    <n v="257.30686167921942"/>
    <n v="257.27999999999997"/>
    <n v="1.0440640243869481E-4"/>
    <n v="11.763802191926279"/>
    <m/>
    <n v="11.81"/>
    <m/>
    <n v="8814.2781031588602"/>
    <n v="8714"/>
    <n v="1.1507700614971306E-2"/>
    <n v="1946"/>
    <n v="0.93269230769230771"/>
    <n v="110469.63"/>
    <n v="539.6564481888139"/>
    <m/>
    <m/>
    <n v="728.66251713184272"/>
    <n v="0.48458887110236321"/>
    <m/>
    <m/>
    <n v="19749230.156685323"/>
    <n v="99200000"/>
    <n v="39360.379999999997"/>
    <n v="-0.80091501858180125"/>
    <n v="5.8048969263703247"/>
    <m/>
    <n v="5.828125"/>
    <n v="-3.9855139739924939E-3"/>
    <n v="5.8409720600662496"/>
    <m/>
    <n v="5.88"/>
    <m/>
    <m/>
    <m/>
    <n v="10455.380844307843"/>
    <m/>
  </r>
  <r>
    <x v="1940"/>
    <n v="28.67"/>
    <n v="30.62"/>
    <n v="17030.89"/>
    <n v="15210.55"/>
    <n v="150648.17000000001"/>
    <n v="134566.92000000001"/>
    <n v="1.3888977634657351E-7"/>
    <n v="10665.634359438665"/>
    <n v="10666.36"/>
    <n v="-6.8030758509474154E-5"/>
    <n v="112730976.63041364"/>
    <m/>
    <m/>
    <n v="1049159.0239815544"/>
    <m/>
    <m/>
    <n v="14.203129627524152"/>
    <m/>
    <m/>
    <n v="260.26309659461879"/>
    <n v="260.24"/>
    <n v="8.875113210415897E-5"/>
    <n v="11.627928586110498"/>
    <m/>
    <n v="11.65"/>
    <m/>
    <n v="8991.4343634387296"/>
    <n v="8889.2000000000007"/>
    <n v="1.1500963353139548E-2"/>
    <n v="1947"/>
    <n v="0.9363161332462443"/>
    <n v="111784.2"/>
    <n v="546.03563008571098"/>
    <m/>
    <m/>
    <n v="719.99155584460027"/>
    <n v="0.47877695537968262"/>
    <m/>
    <m/>
    <n v="20543813.648317359"/>
    <n v="103188000"/>
    <n v="41852.160000000003"/>
    <n v="-0.80090888816221506"/>
    <n v="5.6877541801302227"/>
    <m/>
    <n v="5.7104999999999997"/>
    <n v="-3.9831573189347269E-3"/>
    <n v="5.723156994613543"/>
    <m/>
    <n v="5.7"/>
    <m/>
    <m/>
    <m/>
    <n v="10665.634359438665"/>
    <m/>
  </r>
  <r>
    <x v="1941"/>
    <n v="30.59"/>
    <n v="32.090000000000003"/>
    <n v="17897.41"/>
    <n v="15984.45"/>
    <n v="154822.37"/>
    <n v="138295.51999999999"/>
    <n v="1.3888977634657351E-7"/>
    <n v="11208.021220875486"/>
    <n v="11208.79"/>
    <n v="-6.8587164583799876E-5"/>
    <n v="124196693.94477949"/>
    <m/>
    <m/>
    <n v="1129191.4645250661"/>
    <m/>
    <m/>
    <n v="13.84118225288085"/>
    <m/>
    <m/>
    <n v="267.46801447165052"/>
    <n v="267.44"/>
    <n v="1.0475049226199573E-4"/>
    <n v="11.305323644337614"/>
    <m/>
    <n v="11.35"/>
    <m/>
    <n v="9448.5815502431251"/>
    <n v="9340.1"/>
    <n v="1.1614602653410966E-2"/>
    <n v="1948"/>
    <n v="0.95325646618884374"/>
    <n v="115271.4"/>
    <n v="563.02569466689988"/>
    <m/>
    <m/>
    <n v="697.53082746311804"/>
    <n v="0.46379714512991344"/>
    <m/>
    <m/>
    <n v="22633554.846784681"/>
    <n v="113656000"/>
    <n v="45722.879999999997"/>
    <n v="-0.80085912889082245"/>
    <n v="5.3981145970813529"/>
    <m/>
    <n v="5.4212499999999997"/>
    <n v="-4.2675403124089462E-3"/>
    <n v="5.4317674229201742"/>
    <m/>
    <n v="5.45"/>
    <m/>
    <m/>
    <m/>
    <n v="11208.021220875486"/>
    <m/>
  </r>
  <r>
    <x v="1942"/>
    <n v="26.38"/>
    <n v="29.53"/>
    <n v="16370.39"/>
    <n v="14620.65"/>
    <n v="150876.31"/>
    <n v="134770.67000000001"/>
    <n v="1.3888977634657351E-7"/>
    <n v="10251.49474845558"/>
    <n v="10252.200000000001"/>
    <n v="-6.8790263984430666E-5"/>
    <n v="102999023.54616021"/>
    <m/>
    <m/>
    <n v="984643.64591644472"/>
    <m/>
    <m/>
    <n v="14.430997610204884"/>
    <m/>
    <m/>
    <n v="260.6445249349166"/>
    <n v="260.64"/>
    <n v="1.7360861405135708E-5"/>
    <n v="11.593044401053637"/>
    <m/>
    <n v="11.56"/>
    <m/>
    <n v="8642.1232781556391"/>
    <n v="8545.5"/>
    <n v="1.130691921545135E-2"/>
    <n v="1949"/>
    <n v="0.89332881815103282"/>
    <n v="111259.85"/>
    <n v="543.38945391551374"/>
    <m/>
    <m/>
    <n v="721.80553732965609"/>
    <n v="0.47989221391189707"/>
    <m/>
    <m/>
    <n v="18770713.431410115"/>
    <n v="94300000"/>
    <n v="39384.58"/>
    <n v="-0.80094683529787791"/>
    <n v="5.8584111357303374"/>
    <m/>
    <n v="5.8842499999999998"/>
    <n v="-4.3911907668202632E-3"/>
    <n v="5.8949908818847963"/>
    <m/>
    <n v="5.82"/>
    <m/>
    <m/>
    <m/>
    <n v="10251.49474845558"/>
    <m/>
  </r>
  <r>
    <x v="1943"/>
    <n v="25.67"/>
    <n v="30.17"/>
    <n v="16657.509999999998"/>
    <n v="14877.08"/>
    <n v="153348.81"/>
    <n v="136979.18"/>
    <n v="2.7778132727362959E-7"/>
    <n v="10430.53250782935"/>
    <n v="10431.25"/>
    <n v="-6.878295224921338E-5"/>
    <n v="106597632.17791067"/>
    <m/>
    <m/>
    <n v="1010445.8248239228"/>
    <m/>
    <m/>
    <n v="14.302505926294835"/>
    <m/>
    <m/>
    <n v="264.89648378030233"/>
    <n v="264.88"/>
    <n v="6.2231124668965521E-5"/>
    <n v="11.401811478273844"/>
    <m/>
    <n v="11.29"/>
    <m/>
    <n v="8792.7767987377883"/>
    <n v="8692"/>
    <n v="1.1594201419441896E-2"/>
    <n v="1950"/>
    <n v="0.85084521047398076"/>
    <n v="113173.74"/>
    <n v="552.60736322844639"/>
    <m/>
    <m/>
    <n v="709.38905106044172"/>
    <n v="0.47150300328563116"/>
    <m/>
    <m/>
    <n v="19427184.318421088"/>
    <n v="97592000"/>
    <n v="39481.339999999997"/>
    <n v="-0.80093466351318665"/>
    <n v="5.7548569178540436"/>
    <m/>
    <n v="5.78125"/>
    <n v="-4.5652898847059475E-3"/>
    <n v="5.7909590812618967"/>
    <m/>
    <n v="5.78"/>
    <m/>
    <m/>
    <m/>
    <n v="10430.53250782935"/>
    <m/>
  </r>
  <r>
    <x v="1944"/>
    <n v="25.41"/>
    <n v="30.17"/>
    <n v="16502.099999999999"/>
    <n v="14738.28"/>
    <n v="154552.47"/>
    <n v="138054.31"/>
    <n v="2.7778132727362959E-7"/>
    <n v="10332.966539420719"/>
    <n v="10333.68"/>
    <n v="-6.9042255932183494E-5"/>
    <n v="104603865.77204978"/>
    <m/>
    <m/>
    <n v="996271.38296555774"/>
    <m/>
    <m/>
    <n v="14.368576031460771"/>
    <m/>
    <m/>
    <n v="266.9691899770894"/>
    <n v="266.95999999999998"/>
    <n v="3.4424547083578005E-5"/>
    <n v="11.311905031553993"/>
    <m/>
    <n v="11.3"/>
    <m/>
    <n v="8710.4383564278996"/>
    <n v="8608.4"/>
    <n v="1.1853347477800646E-2"/>
    <n v="1951"/>
    <n v="0.84222737819025517"/>
    <n v="113857.02"/>
    <n v="555.90028936159524"/>
    <m/>
    <m/>
    <n v="705.10615512708659"/>
    <n v="0.46861190474489528"/>
    <m/>
    <m/>
    <n v="19064038.848943863"/>
    <n v="95733000"/>
    <n v="39166.85"/>
    <n v="-0.80086241056956475"/>
    <n v="5.8082779767805608"/>
    <m/>
    <n v="5.836125"/>
    <n v="-4.7714919093472252E-3"/>
    <n v="5.844772940008732"/>
    <m/>
    <n v="5.81"/>
    <m/>
    <m/>
    <m/>
    <n v="10332.966539420719"/>
    <m/>
  </r>
  <r>
    <x v="1945"/>
    <n v="26.04"/>
    <n v="30.42"/>
    <n v="16591.23"/>
    <n v="14817.88"/>
    <n v="155205.15"/>
    <n v="138637.28"/>
    <n v="2.7778132727362959E-7"/>
    <n v="10388.522927526388"/>
    <n v="10389.24"/>
    <n v="-6.9020686172538426E-5"/>
    <n v="105729025.76843055"/>
    <m/>
    <m/>
    <n v="1004308.6835542264"/>
    <m/>
    <m/>
    <n v="14.32912661451582"/>
    <m/>
    <m/>
    <n v="268.09007221341943"/>
    <n v="268.08"/>
    <n v="3.7571670469471741E-5"/>
    <n v="11.263724099512823"/>
    <m/>
    <n v="11.24"/>
    <m/>
    <n v="8757.1772469547468"/>
    <n v="8654.2999999999993"/>
    <n v="1.188741399705906E-2"/>
    <n v="1952"/>
    <n v="0.8560157790927021"/>
    <n v="114407.13"/>
    <n v="558.54255386358886"/>
    <m/>
    <m/>
    <n v="701.6993739993444"/>
    <n v="0.46630355874707663"/>
    <m/>
    <m/>
    <n v="19269315.473283242"/>
    <n v="96757000"/>
    <n v="39312"/>
    <n v="-0.80084835750092243"/>
    <n v="5.7766389775053169"/>
    <m/>
    <n v="5.804125"/>
    <n v="-4.7356014032576832E-3"/>
    <n v="5.8129925023134241"/>
    <m/>
    <n v="5.78"/>
    <m/>
    <m/>
    <m/>
    <n v="10388.522927526388"/>
    <m/>
  </r>
  <r>
    <x v="1946"/>
    <n v="25.11"/>
    <n v="29.46"/>
    <n v="15960.66"/>
    <n v="14254.7"/>
    <n v="152377.84"/>
    <n v="136111.75"/>
    <n v="2.7778132727362959E-7"/>
    <n v="9993.4507186392912"/>
    <n v="9994.1299999999992"/>
    <n v="-6.7968033306331499E-5"/>
    <n v="97687795.686990395"/>
    <m/>
    <m/>
    <n v="947020.95075292245"/>
    <m/>
    <m/>
    <n v="14.600768577172198"/>
    <m/>
    <m/>
    <n v="263.19996492891102"/>
    <n v="263.2"/>
    <n v="-1.3324881831255908E-7"/>
    <n v="11.468492296658164"/>
    <m/>
    <n v="11.47"/>
    <m/>
    <n v="8424.051366838703"/>
    <n v="8323.9"/>
    <n v="1.2031784000132495E-2"/>
    <n v="1953"/>
    <n v="0.8523421588594704"/>
    <n v="111873.85"/>
    <n v="546.13228058279162"/>
    <m/>
    <m/>
    <n v="717.23687581557783"/>
    <n v="0.47658358552297758"/>
    <m/>
    <m/>
    <n v="17803985.968749907"/>
    <n v="89374000"/>
    <n v="36384.769999999997"/>
    <n v="-0.80079233369044789"/>
    <n v="5.9959111865853396"/>
    <m/>
    <n v="6.0251250000000001"/>
    <n v="-4.8486651172648942E-3"/>
    <n v="6.0337041701885168"/>
    <m/>
    <n v="6.01"/>
    <m/>
    <m/>
    <m/>
    <n v="9993.4507186392912"/>
    <m/>
  </r>
  <r>
    <x v="1947"/>
    <n v="24.29"/>
    <n v="29.03"/>
    <n v="15918.78"/>
    <n v="14217.29"/>
    <n v="152021.19"/>
    <n v="135793.14000000001"/>
    <n v="2.7778132727362959E-7"/>
    <n v="9966.9853506980926"/>
    <n v="9967.67"/>
    <n v="-6.8686995246425298E-5"/>
    <n v="97170686.608892038"/>
    <m/>
    <m/>
    <n v="943261.12385523692"/>
    <m/>
    <m/>
    <n v="14.619266787097505"/>
    <m/>
    <m/>
    <n v="262.57752598454334"/>
    <n v="262.56"/>
    <n v="6.6750398169279634E-5"/>
    <n v="11.494915734202676"/>
    <m/>
    <n v="11.46"/>
    <m/>
    <n v="8401.6503729048454"/>
    <n v="8300.1"/>
    <n v="1.2234837279652577E-2"/>
    <n v="1954"/>
    <n v="0.8367206338270754"/>
    <n v="111271.22"/>
    <n v="543.14802056362726"/>
    <m/>
    <m/>
    <n v="721.10041013099431"/>
    <n v="0.47910537375645318"/>
    <m/>
    <m/>
    <n v="17709939.673008285"/>
    <n v="88883000"/>
    <n v="35973.5"/>
    <n v="-0.80074997836472339"/>
    <n v="6.0113668468056538"/>
    <m/>
    <n v="6.0413750000000004"/>
    <n v="-4.9671065269655257E-3"/>
    <n v="6.049316939109521"/>
    <m/>
    <n v="6.04"/>
    <m/>
    <m/>
    <m/>
    <n v="9966.9853506980926"/>
    <m/>
  </r>
  <r>
    <x v="1948"/>
    <n v="24.92"/>
    <n v="28.74"/>
    <n v="15640.7"/>
    <n v="13968.92"/>
    <n v="150866.81"/>
    <n v="134761.88"/>
    <n v="1.3888977634657351E-7"/>
    <n v="9792.1589811859576"/>
    <n v="9792.83"/>
    <n v="-6.8521440078295193E-5"/>
    <n v="93762947.733016044"/>
    <m/>
    <m/>
    <n v="918450.71097132342"/>
    <m/>
    <m/>
    <n v="14.744963128527569"/>
    <m/>
    <m/>
    <n v="260.56456988205792"/>
    <n v="260.56"/>
    <n v="1.7538693805274619E-5"/>
    <n v="11.580931817513013"/>
    <m/>
    <n v="11.56"/>
    <m/>
    <n v="8254.0137302767143"/>
    <n v="8153.8"/>
    <n v="1.2290432715631239E-2"/>
    <n v="1955"/>
    <n v="0.86708420320111357"/>
    <n v="110225.92"/>
    <n v="537.91957391921187"/>
    <m/>
    <m/>
    <n v="727.8745450664245"/>
    <n v="0.48346865121910743"/>
    <m/>
    <m/>
    <n v="17089441.680270214"/>
    <n v="85755000"/>
    <n v="35175.17"/>
    <n v="-0.80071783942312158"/>
    <n v="6.115528286813098"/>
    <m/>
    <n v="6.1457499999999996"/>
    <n v="-4.9174979761463788E-3"/>
    <n v="6.1543181316470044"/>
    <m/>
    <n v="6.11"/>
    <m/>
    <m/>
    <m/>
    <n v="9792.1589811859576"/>
    <m/>
  </r>
  <r>
    <x v="1949"/>
    <n v="23.22"/>
    <n v="26.87"/>
    <n v="14644.77"/>
    <n v="13079.44"/>
    <n v="145701.16"/>
    <n v="130147.64"/>
    <n v="1.3888977634657351E-7"/>
    <n v="9168.4144178121751"/>
    <n v="9169.0400000000009"/>
    <n v="-6.8227664818287792E-5"/>
    <n v="81818427.819872722"/>
    <m/>
    <m/>
    <n v="830698.30360813718"/>
    <m/>
    <m/>
    <n v="15.213722877429152"/>
    <m/>
    <m/>
    <n v="251.63675413781039"/>
    <n v="251.64"/>
    <n v="-1.2898832417729267E-5"/>
    <n v="11.977021002568337"/>
    <m/>
    <n v="11.98"/>
    <m/>
    <n v="7728.1646247163444"/>
    <n v="7634"/>
    <n v="1.2334899753254414E-2"/>
    <n v="1956"/>
    <n v="0.86416077409750647"/>
    <n v="105382.82"/>
    <n v="514.24433880880815"/>
    <m/>
    <m/>
    <n v="759.85585408349777"/>
    <n v="0.50466342456222113"/>
    <m/>
    <m/>
    <n v="14912576.664432326"/>
    <n v="74821000"/>
    <n v="30868.99"/>
    <n v="-0.80068995784028107"/>
    <n v="6.5046355292139175"/>
    <m/>
    <n v="6.5369999999999999"/>
    <n v="-4.9509669245957344E-3"/>
    <n v="6.5459571017369198"/>
    <m/>
    <n v="6.47"/>
    <m/>
    <m/>
    <m/>
    <n v="9168.4144178121751"/>
    <m/>
  </r>
  <r>
    <x v="1950"/>
    <n v="21.43"/>
    <n v="25.56"/>
    <n v="13514.01"/>
    <n v="12069.54"/>
    <n v="138538.22"/>
    <n v="123749.32"/>
    <n v="1.3888977634657351E-7"/>
    <n v="8460.2914865393686"/>
    <n v="8460.86"/>
    <n v="-6.7193342122684463E-5"/>
    <n v="69180452.457588941"/>
    <m/>
    <m/>
    <n v="734462.75702851429"/>
    <m/>
    <m/>
    <n v="15.800355545890023"/>
    <m/>
    <m/>
    <n v="239.25998915847455"/>
    <n v="239.24"/>
    <n v="8.3552743999959489E-5"/>
    <n v="12.56537244908405"/>
    <m/>
    <n v="12.48"/>
    <m/>
    <n v="7131.2028661073246"/>
    <n v="7044.5"/>
    <n v="1.2307880773273494E-2"/>
    <n v="1957"/>
    <n v="0.83841940532081383"/>
    <n v="99669.29"/>
    <n v="486.32562767053469"/>
    <m/>
    <m/>
    <n v="801.05288428236418"/>
    <n v="0.53197427885025217"/>
    <m/>
    <m/>
    <n v="12609268.55755832"/>
    <n v="63220000"/>
    <n v="26804.74"/>
    <n v="-0.80054937428727746"/>
    <n v="7.0065502118084284"/>
    <m/>
    <n v="7.0391250000000003"/>
    <n v="-4.627675768163253E-3"/>
    <n v="7.0511288603165641"/>
    <m/>
    <n v="6.92"/>
    <m/>
    <m/>
    <m/>
    <n v="8460.2914865393686"/>
    <m/>
  </r>
  <r>
    <x v="1951"/>
    <n v="21.16"/>
    <n v="25.28"/>
    <n v="13829.34"/>
    <n v="12351.17"/>
    <n v="139097.88"/>
    <n v="124249.22"/>
    <n v="1.3888977634657351E-7"/>
    <n v="8657.4891230443009"/>
    <n v="8658.08"/>
    <n v="-6.8245726038473897E-5"/>
    <n v="72405695.178421795"/>
    <m/>
    <m/>
    <n v="760144.01231308142"/>
    <m/>
    <m/>
    <n v="15.615307291449518"/>
    <m/>
    <m/>
    <n v="240.22068251091497"/>
    <n v="240.2"/>
    <n v="8.6105374333733664E-5"/>
    <n v="12.514152011286695"/>
    <m/>
    <n v="12.48"/>
    <m/>
    <n v="7297.3475407622418"/>
    <n v="7211.5"/>
    <n v="1.190425580839527E-2"/>
    <n v="1958"/>
    <n v="0.83702531645569622"/>
    <n v="100292.52"/>
    <n v="489.32840090058255"/>
    <m/>
    <m/>
    <n v="796.04391723673439"/>
    <n v="0.5285977418150537"/>
    <m/>
    <m/>
    <n v="13197271.807105547"/>
    <n v="66277000"/>
    <n v="26780.54"/>
    <n v="-0.80087704924626113"/>
    <n v="6.8427410265367223"/>
    <m/>
    <n v="6.8786250000000004"/>
    <n v="-5.2167364063716581E-3"/>
    <n v="6.8863444437807502"/>
    <m/>
    <n v="6.88"/>
    <m/>
    <m/>
    <m/>
    <n v="8657.4891230443009"/>
    <m/>
  </r>
  <r>
    <x v="1952"/>
    <n v="20.73"/>
    <n v="25.22"/>
    <n v="14145.63"/>
    <n v="12633.65"/>
    <n v="139441.98000000001"/>
    <n v="124556.57"/>
    <n v="1.3888977634657351E-7"/>
    <n v="8855.2781054756797"/>
    <n v="8855.8799999999992"/>
    <n v="-6.7965523959157004E-5"/>
    <n v="75714221.837152913"/>
    <m/>
    <m/>
    <n v="786195.0651054678"/>
    <m/>
    <m/>
    <n v="15.436042901085575"/>
    <m/>
    <m/>
    <n v="240.80906792989853"/>
    <n v="240.8"/>
    <n v="3.7657516189781859E-5"/>
    <n v="12.482736313339183"/>
    <m/>
    <n v="12.53"/>
    <m/>
    <n v="7463.9828029758555"/>
    <n v="7375.6"/>
    <n v="1.1983133979046379E-2"/>
    <n v="1959"/>
    <n v="0.8219666931007138"/>
    <n v="100792.55"/>
    <n v="491.72965490515986"/>
    <m/>
    <m/>
    <n v="792.0750685136602"/>
    <n v="0.52591244536579362"/>
    <m/>
    <m/>
    <n v="13800468.628935957"/>
    <n v="69296000"/>
    <n v="28062.720000000001"/>
    <n v="-0.80084754345220566"/>
    <n v="6.6859312819565568"/>
    <m/>
    <n v="6.7202500000000001"/>
    <n v="-5.1067621060888468E-3"/>
    <n v="6.7286009315653503"/>
    <m/>
    <n v="6.71"/>
    <m/>
    <m/>
    <m/>
    <n v="8855.2781054756797"/>
    <m/>
  </r>
  <r>
    <x v="1953"/>
    <n v="21.91"/>
    <n v="25.54"/>
    <n v="14013.53"/>
    <n v="12515.66"/>
    <n v="138224.66"/>
    <n v="123469.13"/>
    <n v="6.9446662909200541E-7"/>
    <n v="8771.7268475172204"/>
    <n v="8772.32"/>
    <n v="-6.7616375460488598E-5"/>
    <n v="74286751.763990968"/>
    <m/>
    <m/>
    <n v="775076.76126694377"/>
    <m/>
    <m/>
    <n v="15.505320137771035"/>
    <m/>
    <m/>
    <n v="238.68353818246823"/>
    <n v="238.68"/>
    <n v="1.4823958723875208E-5"/>
    <n v="12.589888922531829"/>
    <m/>
    <n v="12.62"/>
    <m/>
    <n v="7393.2429494519965"/>
    <n v="7305.8"/>
    <n v="1.196897662843166E-2"/>
    <n v="1960"/>
    <n v="0.85787000783085354"/>
    <n v="99889.3"/>
    <n v="487.17084431530293"/>
    <m/>
    <m/>
    <n v="799.17323009043298"/>
    <n v="0.53042422411713064"/>
    <m/>
    <m/>
    <n v="13540868.599756906"/>
    <n v="67989000"/>
    <n v="27748.22"/>
    <n v="-0.8008373619297694"/>
    <n v="6.7471163490044015"/>
    <m/>
    <n v="6.7837500000000004"/>
    <n v="-5.400206522292117E-3"/>
    <n v="6.7904407156741948"/>
    <m/>
    <n v="6.75"/>
    <m/>
    <m/>
    <m/>
    <n v="8771.7268475172204"/>
    <m/>
  </r>
  <r>
    <x v="1954"/>
    <n v="23.52"/>
    <n v="26.75"/>
    <n v="14652.05"/>
    <n v="13085.92"/>
    <n v="140900.35"/>
    <n v="125859.1"/>
    <n v="6.9446662909200541E-7"/>
    <n v="9171.1828845868004"/>
    <n v="9171.7999999999993"/>
    <n v="-6.728400239852661E-5"/>
    <n v="81052705.048904628"/>
    <m/>
    <m/>
    <n v="828021.92532776762"/>
    <m/>
    <m/>
    <n v="15.151395165345061"/>
    <m/>
    <m/>
    <n v="243.2979327674565"/>
    <n v="243.28"/>
    <n v="7.3712460771480082E-5"/>
    <n v="12.345740614954524"/>
    <m/>
    <n v="12.42"/>
    <m/>
    <n v="7729.8370742255047"/>
    <n v="7638.8"/>
    <n v="1.1917719304799679E-2"/>
    <n v="1961"/>
    <n v="0.87925233644859813"/>
    <n v="101874.14"/>
    <n v="496.81232694458731"/>
    <m/>
    <m/>
    <n v="783.29334111320827"/>
    <n v="0.51983520225491431"/>
    <m/>
    <m/>
    <n v="14774315.339388877"/>
    <n v="74192000"/>
    <n v="29949.7"/>
    <n v="-0.80086376779991264"/>
    <n v="6.4393927129972495"/>
    <m/>
    <n v="6.47525"/>
    <n v="-5.5375911359021313E-3"/>
    <n v="6.4808077824004204"/>
    <m/>
    <n v="6.47"/>
    <m/>
    <m/>
    <m/>
    <n v="9171.1828845868004"/>
    <m/>
  </r>
  <r>
    <x v="1955"/>
    <n v="22.65"/>
    <n v="26.25"/>
    <n v="14274.43"/>
    <n v="12748.65"/>
    <n v="139037.47"/>
    <n v="124195"/>
    <n v="6.9446662909200541E-7"/>
    <n v="8934.6006850970261"/>
    <n v="8935.2099999999991"/>
    <n v="-6.819256659584827E-5"/>
    <n v="76871258.985435694"/>
    <m/>
    <m/>
    <n v="795983.56234943296"/>
    <m/>
    <m/>
    <n v="15.345953678103227"/>
    <m/>
    <m/>
    <n v="240.07537378422361"/>
    <n v="240.08"/>
    <n v="-1.9269475909688971E-5"/>
    <n v="12.508521138900599"/>
    <m/>
    <n v="12.54"/>
    <m/>
    <n v="7530.3495392142677"/>
    <n v="7440.9"/>
    <n v="1.2021333335250795E-2"/>
    <n v="1962"/>
    <n v="0.86285714285714277"/>
    <n v="100432.27"/>
    <n v="489.74247803010275"/>
    <m/>
    <m/>
    <n v="794.37964004786329"/>
    <n v="0.52714268603265191"/>
    <m/>
    <m/>
    <n v="14012271.404016148"/>
    <n v="70349000"/>
    <n v="28522.37"/>
    <n v="-0.80081775996792914"/>
    <n v="6.6050507743715663"/>
    <m/>
    <n v="6.6425000000000001"/>
    <n v="-5.6378209451913852E-3"/>
    <n v="6.6475996396825572"/>
    <m/>
    <n v="6.63"/>
    <m/>
    <m/>
    <m/>
    <n v="8934.6006850970261"/>
    <m/>
  </r>
  <r>
    <x v="1956"/>
    <n v="23.4"/>
    <n v="26.86"/>
    <n v="14654.77"/>
    <n v="13088.33"/>
    <n v="140275.15"/>
    <n v="125300.47"/>
    <n v="6.9446662909200541E-7"/>
    <n v="9172.438089089821"/>
    <n v="9173.06"/>
    <n v="-6.779754086183587E-5"/>
    <n v="80964030.611378163"/>
    <m/>
    <m/>
    <n v="827768.41121008107"/>
    <m/>
    <m/>
    <n v="15.14082741298675"/>
    <m/>
    <m/>
    <n v="242.20656426799803"/>
    <n v="242.2"/>
    <n v="2.7102675466794679E-5"/>
    <n v="12.396731837885294"/>
    <m/>
    <n v="12.46"/>
    <m/>
    <n v="7730.7215664016894"/>
    <n v="7637.9"/>
    <n v="1.2152760104438443E-2"/>
    <n v="1963"/>
    <n v="0.87118391660461647"/>
    <n v="101687.14"/>
    <n v="495.82294011945442"/>
    <m/>
    <m/>
    <n v="784.4541133331245"/>
    <n v="0.52050685612736203"/>
    <m/>
    <m/>
    <n v="14758470.889495751"/>
    <n v="74071000"/>
    <n v="29417.47"/>
    <n v="-0.80075237421533729"/>
    <n v="6.4287637910812068"/>
    <m/>
    <n v="6.4646249999999998"/>
    <n v="-5.5472991733925836E-3"/>
    <n v="6.4702435781279917"/>
    <m/>
    <n v="6.51"/>
    <m/>
    <m/>
    <m/>
    <n v="9172.438089089821"/>
    <m/>
  </r>
  <r>
    <x v="1957"/>
    <n v="22.97"/>
    <n v="26.05"/>
    <n v="13742.59"/>
    <n v="12273.62"/>
    <n v="136090.64000000001"/>
    <n v="121562.31"/>
    <n v="4.1667465300321282E-7"/>
    <n v="8600.6646244582007"/>
    <n v="8601.25"/>
    <n v="-6.8057031454626937E-5"/>
    <n v="70871787.173433229"/>
    <m/>
    <m/>
    <n v="750378.03686106193"/>
    <m/>
    <m/>
    <n v="15.60924056104691"/>
    <m/>
    <m/>
    <n v="234.95844796931246"/>
    <n v="234.96"/>
    <n v="-6.6055102466711091E-6"/>
    <n v="12.764703198584835"/>
    <m/>
    <n v="12.71"/>
    <m/>
    <n v="7248.4959500267578"/>
    <n v="7162.5"/>
    <n v="1.2006415361502043E-2"/>
    <n v="1964"/>
    <n v="0.88176583493282146"/>
    <n v="98434.04"/>
    <n v="479.81105018147264"/>
    <m/>
    <m/>
    <n v="809.54979087980337"/>
    <n v="0.53695487787232676"/>
    <m/>
    <m/>
    <n v="12919386.57597027"/>
    <n v="64902000"/>
    <n v="26320.9"/>
    <n v="-0.80094008542155448"/>
    <n v="6.827663254518348"/>
    <m/>
    <n v="6.8707500000000001"/>
    <n v="-6.2710396218247366E-3"/>
    <n v="6.8719995069009228"/>
    <m/>
    <n v="6.86"/>
    <m/>
    <m/>
    <m/>
    <n v="8600.6646244582007"/>
    <m/>
  </r>
  <r>
    <x v="1958"/>
    <n v="22.22"/>
    <n v="25.31"/>
    <n v="13441.9"/>
    <n v="12005.06"/>
    <n v="134713.01999999999"/>
    <n v="120331.71"/>
    <n v="4.1667465300321282E-7"/>
    <n v="8412.2756226919373"/>
    <n v="8412.85"/>
    <n v="-6.8273808288887849E-5"/>
    <n v="67767250.039312541"/>
    <m/>
    <m/>
    <n v="725724.96292172512"/>
    <m/>
    <m/>
    <n v="15.779300699815371"/>
    <m/>
    <m/>
    <n v="232.57433658104569"/>
    <n v="232.56"/>
    <n v="6.1646805322057574E-5"/>
    <n v="12.893451360518014"/>
    <m/>
    <n v="12.93"/>
    <m/>
    <n v="7089.6438770761415"/>
    <n v="7005.3"/>
    <n v="1.2040009289558062E-2"/>
    <n v="1965"/>
    <n v="0.8779138680363493"/>
    <n v="96986.33"/>
    <n v="472.71735760251977"/>
    <m/>
    <m/>
    <n v="821.45617334418853"/>
    <n v="0.54480044559660301"/>
    <m/>
    <m/>
    <n v="12353590.129086664"/>
    <n v="62047000"/>
    <n v="25304.83"/>
    <n v="-0.8008994773464202"/>
    <n v="6.9767349074563256"/>
    <m/>
    <n v="7.0196249999999996"/>
    <n v="-6.1100261828337388E-3"/>
    <n v="7.0221094383439198"/>
    <m/>
    <n v="6.99"/>
    <m/>
    <m/>
    <m/>
    <n v="8412.2756226919373"/>
    <m/>
  </r>
  <r>
    <x v="1959"/>
    <n v="21.48"/>
    <n v="24.7"/>
    <n v="13212.18"/>
    <n v="11799.89"/>
    <n v="134034.5"/>
    <n v="119725.58"/>
    <n v="4.1667465300321282E-7"/>
    <n v="8268.3095126326843"/>
    <n v="8268.8799999999992"/>
    <n v="-6.8992096549314041E-5"/>
    <n v="65447994.17227374"/>
    <m/>
    <m/>
    <n v="707096.85489732749"/>
    <m/>
    <m/>
    <n v="15.913417734440861"/>
    <m/>
    <m/>
    <n v="231.39726811909372"/>
    <n v="231.4"/>
    <n v="-1.1805881185322775E-5"/>
    <n v="12.957923846025176"/>
    <m/>
    <n v="13.03"/>
    <m/>
    <n v="6968.2368254781204"/>
    <n v="6885.1"/>
    <n v="1.2074890049254217E-2"/>
    <n v="1966"/>
    <n v="0.86963562753036439"/>
    <n v="96052.4"/>
    <n v="468.12876977349293"/>
    <m/>
    <m/>
    <n v="829.36638671107585"/>
    <n v="0.54999446084335935"/>
    <m/>
    <m/>
    <n v="11930935.094904408"/>
    <n v="59919000"/>
    <n v="24143.62"/>
    <n v="-0.8008822728199001"/>
    <n v="7.0956388581415144"/>
    <m/>
    <n v="7.1376249999999999"/>
    <n v="-5.8823686952572674E-3"/>
    <n v="7.1418581656478617"/>
    <m/>
    <n v="7.15"/>
    <m/>
    <m/>
    <m/>
    <n v="8268.3095126326843"/>
    <m/>
  </r>
  <r>
    <x v="1960"/>
    <n v="20.63"/>
    <n v="24.09"/>
    <n v="12897.19"/>
    <n v="11518.57"/>
    <n v="132134.06"/>
    <n v="118027.98"/>
    <n v="4.1667465300321282E-7"/>
    <n v="8070.9889321815208"/>
    <n v="8071.54"/>
    <n v="-6.8272946485925523E-5"/>
    <n v="62324524.410039946"/>
    <m/>
    <m/>
    <n v="681787.14049387805"/>
    <m/>
    <m/>
    <n v="16.102384887622012"/>
    <m/>
    <m/>
    <n v="228.11078469243586"/>
    <n v="228.12"/>
    <n v="-4.0396754182658867E-5"/>
    <n v="13.14117485346407"/>
    <m/>
    <n v="13.18"/>
    <m/>
    <n v="6801.8706309648414"/>
    <n v="6720.9"/>
    <n v="1.2047587520249037E-2"/>
    <n v="1967"/>
    <n v="0.8563719385637194"/>
    <n v="94672.09"/>
    <n v="461.36555172058479"/>
    <m/>
    <m/>
    <n v="841.28470126897514"/>
    <n v="0.55784520749352373"/>
    <m/>
    <m/>
    <n v="11361663.743435742"/>
    <n v="57062000"/>
    <n v="23369.47"/>
    <n v="-0.80088914262669131"/>
    <n v="7.2644669153036254"/>
    <m/>
    <n v="7.3066250000000004"/>
    <n v="-5.7698437645801182E-3"/>
    <n v="7.3118590917653972"/>
    <m/>
    <n v="7.25"/>
    <m/>
    <m/>
    <m/>
    <n v="8070.9889321815208"/>
    <m/>
  </r>
  <r>
    <x v="1961"/>
    <n v="21.07"/>
    <n v="24.12"/>
    <n v="12771.94"/>
    <n v="11406.7"/>
    <n v="131490.45000000001"/>
    <n v="117452.94"/>
    <n v="2.7778132727362959E-7"/>
    <n v="7992.0235364301752"/>
    <n v="7992.58"/>
    <n v="-6.96225211164192E-5"/>
    <n v="61105678.259709932"/>
    <m/>
    <m/>
    <n v="671786.79963642778"/>
    <m/>
    <m/>
    <n v="16.178384967329752"/>
    <m/>
    <m/>
    <n v="226.98307818898863"/>
    <n v="226.96"/>
    <n v="1.0168394866338915E-4"/>
    <n v="13.203745335986799"/>
    <m/>
    <n v="13.23"/>
    <m/>
    <n v="6735.1053820193702"/>
    <n v="6655.3"/>
    <n v="1.1991252388227513E-2"/>
    <n v="1968"/>
    <n v="0.87354892205638468"/>
    <n v="94193.44"/>
    <n v="458.92542789491944"/>
    <m/>
    <m/>
    <n v="845.53812930951369"/>
    <n v="0.56050617267427683"/>
    <m/>
    <m/>
    <n v="11139845.266982939"/>
    <n v="55950000"/>
    <n v="22667.9"/>
    <n v="-0.80089642060799038"/>
    <n v="7.3339956119019476"/>
    <m/>
    <n v="7.3756250000000003"/>
    <n v="-5.6441844722383561E-3"/>
    <n v="7.3820629763982977"/>
    <m/>
    <n v="7.37"/>
    <m/>
    <m/>
    <m/>
    <n v="7992.0235364301752"/>
    <m/>
  </r>
  <r>
    <x v="1962"/>
    <n v="20.69"/>
    <n v="23.68"/>
    <n v="12503.26"/>
    <n v="11166.74"/>
    <n v="130261.25"/>
    <n v="116354.93"/>
    <n v="2.7778132727362959E-7"/>
    <n v="7823.7066288938659"/>
    <n v="7824.25"/>
    <n v="-6.9447053217097654E-5"/>
    <n v="58532117.562144198"/>
    <m/>
    <m/>
    <n v="650566.55009259668"/>
    <m/>
    <m/>
    <n v="16.347816316620285"/>
    <m/>
    <m/>
    <n v="224.85571037708257"/>
    <n v="224.84"/>
    <n v="6.9873586028057488E-5"/>
    <n v="13.326691462003767"/>
    <m/>
    <n v="13.31"/>
    <m/>
    <n v="6593.1907127807362"/>
    <n v="6515.1"/>
    <n v="1.1986111154201229E-2"/>
    <n v="1969"/>
    <n v="0.87373310810810823"/>
    <n v="93211.49"/>
    <n v="454.10575090427022"/>
    <m/>
    <m/>
    <n v="854.35271518805757"/>
    <n v="0.56629566385811048"/>
    <m/>
    <m/>
    <n v="10670793.181217251"/>
    <n v="53594000"/>
    <n v="21724.42"/>
    <n v="-0.80089574987466405"/>
    <n v="7.487930341649224"/>
    <m/>
    <n v="7.5303750000000003"/>
    <n v="-5.6364601166311035E-3"/>
    <n v="7.5370809716323963"/>
    <m/>
    <n v="7.52"/>
    <m/>
    <m/>
    <m/>
    <n v="7823.7066288938659"/>
    <m/>
  </r>
  <r>
    <x v="1963"/>
    <n v="21.05"/>
    <n v="24.11"/>
    <n v="12783.67"/>
    <n v="11417.17"/>
    <n v="131545.63"/>
    <n v="117502.16"/>
    <n v="2.7778132727362959E-7"/>
    <n v="7998.9734662801784"/>
    <n v="7999.53"/>
    <n v="-6.9570802262330922E-5"/>
    <n v="61154701.589279972"/>
    <m/>
    <m/>
    <n v="672428.70732709835"/>
    <m/>
    <m/>
    <n v="16.163774095960306"/>
    <m/>
    <m/>
    <n v="227.06725787213864"/>
    <n v="227.04"/>
    <n v="1.2005757636823766E-4"/>
    <n v="13.194809295839292"/>
    <m/>
    <n v="13.29"/>
    <m/>
    <n v="6740.8173490891822"/>
    <n v="6661.5"/>
    <n v="1.1906830156748871E-2"/>
    <n v="1970"/>
    <n v="0.87308170883450853"/>
    <n v="94191.78"/>
    <n v="458.8456763651937"/>
    <m/>
    <m/>
    <n v="845.36762737139793"/>
    <n v="0.56028690778817392"/>
    <m/>
    <m/>
    <n v="11149032.838223519"/>
    <n v="56002000"/>
    <n v="22353.41"/>
    <n v="-0.80091723798750902"/>
    <n v="7.3196619400881966"/>
    <m/>
    <n v="7.3630000000000004"/>
    <n v="-5.8859242036947146E-3"/>
    <n v="7.3677807587900803"/>
    <m/>
    <n v="7.39"/>
    <m/>
    <m/>
    <m/>
    <n v="7998.9734662801784"/>
    <m/>
  </r>
  <r>
    <x v="1964"/>
    <n v="20.47"/>
    <n v="24.04"/>
    <n v="12537.08"/>
    <n v="11196.93"/>
    <n v="130918.45"/>
    <n v="116941.9"/>
    <n v="2.7778132727362959E-7"/>
    <n v="7844.4863633946879"/>
    <n v="7845.02"/>
    <n v="-6.8022338414963635E-5"/>
    <n v="58792681.76732932"/>
    <m/>
    <m/>
    <n v="652949.73188483901"/>
    <m/>
    <m/>
    <n v="16.318937933809018"/>
    <m/>
    <m/>
    <n v="225.97914190747676"/>
    <n v="225.96"/>
    <n v="8.4713699224359118E-5"/>
    <n v="13.257236564542094"/>
    <m/>
    <n v="13.08"/>
    <m/>
    <n v="6610.5548495249932"/>
    <n v="6533"/>
    <n v="1.1871245909228945E-2"/>
    <n v="1971"/>
    <n v="0.8514975041597338"/>
    <n v="93746.94"/>
    <n v="456.64302507570795"/>
    <m/>
    <m/>
    <n v="849.36004937849748"/>
    <n v="0.56287961466461789"/>
    <m/>
    <m/>
    <n v="10718536.488837341"/>
    <n v="53842000"/>
    <n v="21772.799999999999"/>
    <n v="-0.80092610807850118"/>
    <n v="7.4605125159482304"/>
    <m/>
    <n v="7.5060000000000002"/>
    <n v="-6.0601497537663418E-3"/>
    <n v="7.5096313729610431"/>
    <m/>
    <n v="7.5"/>
    <m/>
    <m/>
    <m/>
    <n v="7844.4863633946879"/>
    <m/>
  </r>
  <r>
    <x v="1965"/>
    <n v="20.91"/>
    <n v="24.67"/>
    <n v="12723.27"/>
    <n v="11363.21"/>
    <n v="132840.23000000001"/>
    <n v="118658.48"/>
    <n v="2.7778132727362959E-7"/>
    <n v="7960.7918550428603"/>
    <n v="7961.34"/>
    <n v="-6.8850841333234492E-5"/>
    <n v="60536163.24168878"/>
    <m/>
    <m/>
    <n v="667472.1824344726"/>
    <m/>
    <m/>
    <n v="16.197033518682392"/>
    <m/>
    <m/>
    <n v="229.29074712616836"/>
    <n v="229.28"/>
    <n v="4.6873369540900711E-5"/>
    <n v="13.062155229698362"/>
    <m/>
    <n v="13.01"/>
    <m/>
    <n v="6708.4909891177304"/>
    <n v="6630"/>
    <n v="1.1838761556218769E-2"/>
    <n v="1972"/>
    <n v="0.8475881637616538"/>
    <n v="95168.06"/>
    <n v="463.52912987140559"/>
    <m/>
    <m/>
    <n v="836.48450855153544"/>
    <n v="0.55429431267867102"/>
    <m/>
    <m/>
    <n v="11036515.79593109"/>
    <n v="55441000"/>
    <n v="22934.02"/>
    <n v="-0.80093223794788893"/>
    <n v="7.3493778650690729"/>
    <m/>
    <n v="7.3947500000000002"/>
    <n v="-6.1357226317221292E-3"/>
    <n v="7.3978380246151278"/>
    <m/>
    <n v="7.29"/>
    <m/>
    <m/>
    <m/>
    <n v="7960.7918550428603"/>
    <m/>
  </r>
  <r>
    <x v="1966"/>
    <n v="22.2"/>
    <n v="25"/>
    <n v="12645.35"/>
    <n v="11293.61"/>
    <n v="133785.98000000001"/>
    <n v="119503.13"/>
    <n v="6.9446662909200541E-7"/>
    <n v="7911.2666133269577"/>
    <n v="7911.82"/>
    <n v="-6.9944295123303135E-5"/>
    <n v="59783946.272117041"/>
    <m/>
    <m/>
    <n v="661250.61144243332"/>
    <m/>
    <m/>
    <n v="16.243699626364695"/>
    <m/>
    <m/>
    <n v="230.9006501199199"/>
    <n v="230.88"/>
    <n v="8.9440921344108304E-5"/>
    <n v="12.967291924186789"/>
    <m/>
    <n v="13.12"/>
    <m/>
    <n v="6666.4714938151947"/>
    <n v="6588.7"/>
    <n v="1.1803769152517907E-2"/>
    <n v="1973"/>
    <n v="0.88800000000000001"/>
    <n v="95585.35"/>
    <n v="465.41620697881859"/>
    <m/>
    <m/>
    <n v="832.81671685153151"/>
    <n v="0.55165463499476097"/>
    <m/>
    <m/>
    <n v="10899848.455775764"/>
    <n v="54754000"/>
    <n v="22595.33"/>
    <n v="-0.80093055382664713"/>
    <n v="7.3930155342754844"/>
    <m/>
    <n v="7.4391249999999998"/>
    <n v="-6.1982377933581523E-3"/>
    <n v="7.4420571551465375"/>
    <m/>
    <n v="7.36"/>
    <m/>
    <m/>
    <m/>
    <n v="7911.2666133269577"/>
    <m/>
  </r>
  <r>
    <x v="1967"/>
    <n v="20.89"/>
    <n v="24.18"/>
    <n v="12249.37"/>
    <n v="10939.95"/>
    <n v="131789.26999999999"/>
    <n v="117719.5"/>
    <n v="6.9446662909200541E-7"/>
    <n v="7663.3441504046032"/>
    <n v="7663.87"/>
    <n v="-6.8614106893294391E-5"/>
    <n v="56037176.952061601"/>
    <m/>
    <m/>
    <n v="630168.72761185409"/>
    <m/>
    <m/>
    <n v="16.497289985188996"/>
    <m/>
    <m/>
    <n v="227.44899072747691"/>
    <n v="227.44"/>
    <n v="3.9530106739960047E-5"/>
    <n v="13.16035609345872"/>
    <m/>
    <n v="13.14"/>
    <m/>
    <n v="6457.4854348463323"/>
    <n v="6381.8"/>
    <n v="1.1859574860749733E-2"/>
    <n v="1974"/>
    <n v="0.86393713813068651"/>
    <n v="93815.25"/>
    <n v="456.76171608169284"/>
    <m/>
    <m/>
    <n v="848.23925671249231"/>
    <n v="0.56181720467104135"/>
    <m/>
    <m/>
    <n v="10216845.478028759"/>
    <n v="51311000"/>
    <n v="20998.66"/>
    <n v="-0.80088391420886829"/>
    <n v="7.6241730953560536"/>
    <m/>
    <n v="7.6701249999999996"/>
    <n v="-5.9910242198069064E-3"/>
    <n v="7.6748270285520048"/>
    <m/>
    <n v="7.63"/>
    <m/>
    <m/>
    <m/>
    <n v="7663.3441504046032"/>
    <m/>
  </r>
  <r>
    <x v="1968"/>
    <n v="19.87"/>
    <n v="23.65"/>
    <n v="11910.1"/>
    <n v="10636.94"/>
    <n v="130684.03"/>
    <n v="116732.18"/>
    <n v="6.9446662909200541E-7"/>
    <n v="7450.9113243309848"/>
    <n v="7451.43"/>
    <n v="-6.9607534260551773E-5"/>
    <n v="52930633.905375853"/>
    <m/>
    <m/>
    <n v="603967.16306439845"/>
    <m/>
    <m/>
    <n v="16.725001288080197"/>
    <m/>
    <m/>
    <n v="225.53600875029088"/>
    <n v="225.52"/>
    <n v="7.0985944886858832E-5"/>
    <n v="13.270251113418556"/>
    <m/>
    <n v="13.22"/>
    <m/>
    <n v="6278.4098936492592"/>
    <n v="6205"/>
    <n v="1.1830764488196532E-2"/>
    <n v="1975"/>
    <n v="0.84016913319238906"/>
    <n v="92674.99"/>
    <n v="451.17485932000523"/>
    <m/>
    <m/>
    <n v="858.54902292703628"/>
    <n v="0.56859180285116906"/>
    <m/>
    <m/>
    <n v="9650556.7286689803"/>
    <n v="48467000"/>
    <n v="19813.25"/>
    <n v="-0.80088396788187877"/>
    <n v="7.8349792079705134"/>
    <m/>
    <n v="7.8807499999999999"/>
    <n v="-5.8079233612899905E-3"/>
    <n v="7.8871148174644938"/>
    <m/>
    <n v="7.83"/>
    <m/>
    <m/>
    <m/>
    <n v="7450.9113243309848"/>
    <m/>
  </r>
  <r>
    <x v="1969"/>
    <n v="18.28"/>
    <n v="22.82"/>
    <n v="11553.88"/>
    <n v="10318.790000000001"/>
    <n v="128706.72"/>
    <n v="114965.88"/>
    <n v="6.9446662909200541E-7"/>
    <n v="7227.885259222583"/>
    <n v="7228.38"/>
    <n v="-6.8444212592222442E-5"/>
    <n v="49762117.036513843"/>
    <m/>
    <m/>
    <n v="576850.81111432286"/>
    <m/>
    <m/>
    <n v="16.974355625551777"/>
    <m/>
    <m/>
    <n v="222.11812814554"/>
    <n v="222.12"/>
    <n v="-8.4272215920000448E-6"/>
    <n v="13.470557279764986"/>
    <m/>
    <n v="13.56"/>
    <m/>
    <n v="6090.410820660295"/>
    <n v="6018.5"/>
    <n v="1.1948296196775843E-2"/>
    <n v="1976"/>
    <n v="0.80105170902716916"/>
    <n v="91094.95"/>
    <n v="443.44803373977788"/>
    <m/>
    <m/>
    <n v="873.18664844159684"/>
    <n v="0.57823105399979469"/>
    <m/>
    <m/>
    <n v="9072956.2571043223"/>
    <n v="45554000"/>
    <n v="18652.03"/>
    <n v="-0.80083074467435744"/>
    <n v="8.0689469598045029"/>
    <m/>
    <n v="8.1151250000000008"/>
    <n v="-5.6903670855961153E-3"/>
    <n v="8.1227229733416593"/>
    <m/>
    <n v="8.06"/>
    <m/>
    <m/>
    <m/>
    <n v="7227.885259222583"/>
    <m/>
  </r>
  <r>
    <x v="1970"/>
    <n v="18.670000000000002"/>
    <n v="22.32"/>
    <n v="11278.84"/>
    <n v="10073.129999999999"/>
    <n v="126751.46"/>
    <n v="113219.12"/>
    <n v="1.1111679050213041E-6"/>
    <n v="7055.3093956831835"/>
    <n v="7055.8"/>
    <n v="-6.9532061115151755E-5"/>
    <n v="47386469.158314697"/>
    <m/>
    <m/>
    <n v="556194.8999144641"/>
    <m/>
    <m/>
    <n v="17.174081035367649"/>
    <m/>
    <m/>
    <n v="218.7277992601673"/>
    <n v="218.72"/>
    <n v="3.5658651094117033E-5"/>
    <n v="13.673753477969299"/>
    <m/>
    <n v="13.74"/>
    <m/>
    <n v="5944.7942362253816"/>
    <n v="5874.4"/>
    <n v="1.1983221473747419E-2"/>
    <n v="1977"/>
    <n v="0.83646953405017932"/>
    <n v="89420.25"/>
    <n v="435.19367571970264"/>
    <m/>
    <m/>
    <n v="889.23941185104104"/>
    <n v="0.5886938733545598"/>
    <m/>
    <m/>
    <n v="8640081.9860686213"/>
    <n v="43377000"/>
    <n v="17660.16"/>
    <n v="-0.80081421061694857"/>
    <n v="8.2598905938220852"/>
    <m/>
    <n v="8.3073750000000004"/>
    <n v="-5.7159338753716149E-3"/>
    <n v="8.3151956982407871"/>
    <m/>
    <n v="8.27"/>
    <m/>
    <m/>
    <m/>
    <n v="7055.3093956831835"/>
    <m/>
  </r>
  <r>
    <x v="1971"/>
    <n v="18.91"/>
    <n v="22.03"/>
    <n v="11211.41"/>
    <n v="10012.9"/>
    <n v="125924.1"/>
    <n v="112479.96"/>
    <n v="1.1111679050213041E-6"/>
    <n v="7012.9585642629754"/>
    <n v="7013.44"/>
    <n v="-6.8644735967571258E-5"/>
    <n v="46817731.346198641"/>
    <m/>
    <m/>
    <n v="551187.86281337601"/>
    <m/>
    <m/>
    <n v="17.224646616190419"/>
    <m/>
    <m/>
    <n v="217.29477252498418"/>
    <n v="217.28"/>
    <n v="6.7988425000775621E-5"/>
    <n v="13.762529911182121"/>
    <m/>
    <n v="13.62"/>
    <m/>
    <n v="5909.0426590116367"/>
    <n v="5839"/>
    <n v="1.1995660046521195E-2"/>
    <n v="1978"/>
    <n v="0.85837494325919195"/>
    <n v="88645.74"/>
    <n v="431.39057615685294"/>
    <m/>
    <m/>
    <n v="896.9415242570426"/>
    <n v="0.5937365340210915"/>
    <m/>
    <m/>
    <n v="8536471.4812144376"/>
    <n v="42850000"/>
    <n v="17781.12"/>
    <n v="-0.80078246251541563"/>
    <n v="8.3088917318574254"/>
    <m/>
    <n v="8.3565000000000005"/>
    <n v="-5.6971540887422734E-3"/>
    <n v="8.3646144357032028"/>
    <m/>
    <n v="8.23"/>
    <m/>
    <m/>
    <m/>
    <n v="7012.9585642629754"/>
    <m/>
  </r>
  <r>
    <x v="1972"/>
    <n v="18.309999999999999"/>
    <n v="21.36"/>
    <n v="10882.24"/>
    <n v="9718.91"/>
    <n v="124255.32"/>
    <n v="110989.22"/>
    <n v="1.1111679050213041E-6"/>
    <n v="6806.8902424806483"/>
    <n v="6807.36"/>
    <n v="-6.9007297888057373E-5"/>
    <n v="44066545.731579803"/>
    <m/>
    <m/>
    <n v="526894.86367495486"/>
    <m/>
    <m/>
    <n v="17.476724030653045"/>
    <m/>
    <m/>
    <n v="214.40989562352868"/>
    <n v="214.4"/>
    <n v="4.615496048820944E-5"/>
    <n v="13.944429716179027"/>
    <m/>
    <n v="13.85"/>
    <m/>
    <n v="5735.346553881117"/>
    <n v="5666.5"/>
    <n v="1.2149749206938454E-2"/>
    <n v="1979"/>
    <n v="0.85720973782771537"/>
    <n v="87063.96"/>
    <n v="423.65983081968375"/>
    <m/>
    <m/>
    <n v="912.94640124537057"/>
    <n v="0.60427378377472707"/>
    <m/>
    <m/>
    <n v="8034919.9083723957"/>
    <n v="40323000"/>
    <n v="16305.41"/>
    <n v="-0.80073605861735497"/>
    <n v="8.5524517816200962"/>
    <m/>
    <n v="8.5995000000000008"/>
    <n v="-5.4710411512186585E-3"/>
    <n v="8.6099000262213696"/>
    <m/>
    <n v="8.6"/>
    <m/>
    <m/>
    <m/>
    <n v="6806.8902424806483"/>
    <m/>
  </r>
  <r>
    <x v="1973"/>
    <n v="18.57"/>
    <n v="21.68"/>
    <n v="10871.97"/>
    <n v="9709.73"/>
    <n v="126001.51"/>
    <n v="112548.85"/>
    <n v="1.1111679050213041E-6"/>
    <n v="6800.3004915323172"/>
    <n v="6800.77"/>
    <n v="-6.9037545407879541E-5"/>
    <n v="43981360.174445093"/>
    <m/>
    <m/>
    <n v="526130.61509177519"/>
    <m/>
    <m/>
    <n v="17.484187436887915"/>
    <m/>
    <m/>
    <n v="217.41774808452732"/>
    <n v="217.4"/>
    <n v="8.163792330861952E-5"/>
    <n v="13.747988170086462"/>
    <m/>
    <n v="13.73"/>
    <m/>
    <n v="5729.7294560276932"/>
    <n v="5661"/>
    <n v="1.2140868402701566E-2"/>
    <n v="1980"/>
    <n v="0.85654981549815501"/>
    <n v="88072.76"/>
    <n v="428.53526452441133"/>
    <m/>
    <m/>
    <n v="902.36819724940813"/>
    <n v="0.59721551544775109"/>
    <m/>
    <m/>
    <n v="8019470.8809976801"/>
    <n v="40226000"/>
    <n v="16305.41"/>
    <n v="-0.80063961415508178"/>
    <n v="8.5601312934661351"/>
    <m/>
    <n v="8.6056249999999999"/>
    <n v="-5.2865081308870465E-3"/>
    <n v="8.6177233373779529"/>
    <m/>
    <n v="8.61"/>
    <m/>
    <m/>
    <m/>
    <n v="6800.3004915323172"/>
    <m/>
  </r>
  <r>
    <x v="1974"/>
    <n v="18.53"/>
    <n v="21.4"/>
    <n v="10676.29"/>
    <n v="9534.9500000000007"/>
    <n v="124234.13"/>
    <n v="110970.04"/>
    <n v="1.1111679050213041E-6"/>
    <n v="6677.7419216465369"/>
    <n v="6678.21"/>
    <n v="-7.0090391506627547E-5"/>
    <n v="42396117.670230046"/>
    <m/>
    <m/>
    <n v="511907.44230806577"/>
    <m/>
    <m/>
    <n v="17.640752004786627"/>
    <m/>
    <m/>
    <n v="214.36287678342407"/>
    <n v="214.36"/>
    <n v="1.3420336928859911E-5"/>
    <n v="13.940341732079457"/>
    <m/>
    <n v="13.8"/>
    <m/>
    <n v="5626.3952866336067"/>
    <n v="5556.5"/>
    <n v="1.2579013161811758E-2"/>
    <n v="1981"/>
    <n v="0.86588785046728978"/>
    <n v="86558.19"/>
    <n v="421.13294198082235"/>
    <m/>
    <m/>
    <n v="917.88604636084767"/>
    <n v="0.60742812735361351"/>
    <m/>
    <m/>
    <n v="7730501.3852426847"/>
    <n v="38770000"/>
    <n v="15628.03"/>
    <n v="-0.80060610303733082"/>
    <n v="8.7138120736562659"/>
    <m/>
    <n v="8.7587499999999991"/>
    <n v="-5.1306323783339991E-3"/>
    <n v="8.7725319438247311"/>
    <m/>
    <n v="8.7899999999999991"/>
    <m/>
    <m/>
    <m/>
    <n v="6677.7419216465369"/>
    <m/>
  </r>
  <r>
    <x v="1975"/>
    <n v="19.399999999999999"/>
    <n v="21.92"/>
    <n v="10915.61"/>
    <n v="9748.66"/>
    <n v="125849.21"/>
    <n v="112412.31"/>
    <n v="1.3889776309117252E-6"/>
    <n v="6826.9309427670069"/>
    <n v="6827.41"/>
    <n v="-7.0166759136069956E-5"/>
    <n v="44290771.682081483"/>
    <m/>
    <m/>
    <n v="529064.27966893546"/>
    <m/>
    <m/>
    <n v="17.440692530573436"/>
    <m/>
    <m/>
    <n v="217.13377257479442"/>
    <n v="217.12"/>
    <n v="6.3433008448798844E-5"/>
    <n v="13.757690751039457"/>
    <m/>
    <n v="13.74"/>
    <m/>
    <n v="5751.8998897107022"/>
    <n v="5681.9"/>
    <n v="1.2319803183917788E-2"/>
    <n v="1982"/>
    <n v="0.88503649635036485"/>
    <n v="87554.12"/>
    <n v="425.87867988660759"/>
    <m/>
    <m/>
    <n v="907.32494000970803"/>
    <n v="0.60026838038006214"/>
    <m/>
    <m/>
    <n v="8076217.4460410997"/>
    <n v="40514000"/>
    <n v="16547.330000000002"/>
    <n v="-0.80065613254575951"/>
    <n v="8.5173163089828989"/>
    <m/>
    <n v="8.5606249999999999"/>
    <n v="-5.0590571385968897E-3"/>
    <n v="8.5749873201792894"/>
    <m/>
    <n v="8.52"/>
    <m/>
    <m/>
    <m/>
    <n v="6826.9309427670069"/>
    <m/>
  </r>
  <r>
    <x v="1976"/>
    <n v="19.440000000000001"/>
    <n v="22.09"/>
    <n v="11017.01"/>
    <n v="9839.2099999999991"/>
    <n v="126675.34"/>
    <n v="113150.08"/>
    <n v="1.3889776309117252E-6"/>
    <n v="6890.1813568274647"/>
    <n v="6890.66"/>
    <n v="-6.9462601918424127E-5"/>
    <n v="45111580.736584529"/>
    <m/>
    <m/>
    <n v="536417.48799277807"/>
    <m/>
    <m/>
    <n v="17.35890922421914"/>
    <m/>
    <m/>
    <n v="218.55380565738071"/>
    <n v="218.56"/>
    <n v="-2.8341611545079637E-5"/>
    <n v="13.66691152360062"/>
    <m/>
    <n v="13.69"/>
    <m/>
    <n v="5805.1237561842627"/>
    <n v="5734.6"/>
    <n v="1.2297938162079802E-2"/>
    <n v="1983"/>
    <n v="0.88003621548211863"/>
    <n v="88164.34"/>
    <n v="428.81341227346491"/>
    <m/>
    <m/>
    <n v="901.00121903698027"/>
    <n v="0.59602822507722319"/>
    <m/>
    <m/>
    <n v="8225971.4143990213"/>
    <n v="41263000"/>
    <n v="16523.14"/>
    <n v="-0.80064533808983784"/>
    <n v="8.4378105785228303"/>
    <m/>
    <n v="8.4811250000000005"/>
    <n v="-5.107155180140599E-3"/>
    <n v="8.4950365159580734"/>
    <m/>
    <n v="8.52"/>
    <m/>
    <m/>
    <m/>
    <n v="6890.1813568274647"/>
    <m/>
  </r>
  <r>
    <x v="1977"/>
    <n v="18.55"/>
    <n v="21.54"/>
    <n v="10575.34"/>
    <n v="9444.74"/>
    <n v="124702.38"/>
    <n v="111387.62"/>
    <n v="1.3889776309117252E-6"/>
    <n v="6613.7939220580502"/>
    <n v="6614.25"/>
    <n v="-6.8953840866248228E-5"/>
    <n v="41492568.686172962"/>
    <m/>
    <m/>
    <n v="504141.71863973181"/>
    <m/>
    <m/>
    <n v="17.70608228828177"/>
    <m/>
    <m/>
    <n v="215.14459854271163"/>
    <n v="215.12"/>
    <n v="1.1434800442366999E-4"/>
    <n v="13.879297403523479"/>
    <m/>
    <n v="13.85"/>
    <m/>
    <n v="5572.1925814206534"/>
    <n v="5504.3"/>
    <n v="1.2334462405874103E-2"/>
    <n v="1984"/>
    <n v="0.86118848653667601"/>
    <n v="86424.54"/>
    <n v="420.31855708769189"/>
    <m/>
    <m/>
    <n v="918.78121853428877"/>
    <n v="0.60773239371518761"/>
    <m/>
    <m/>
    <n v="7566131.1773847342"/>
    <n v="37951000"/>
    <n v="15652.22"/>
    <n v="-0.80063420786317263"/>
    <n v="8.7756874370224196"/>
    <m/>
    <n v="8.8208749999999991"/>
    <n v="-5.1227982459313148E-3"/>
    <n v="8.8353018811485331"/>
    <m/>
    <n v="8.74"/>
    <m/>
    <m/>
    <m/>
    <n v="6613.7939220580502"/>
    <m/>
  </r>
  <r>
    <x v="1978"/>
    <n v="17.98"/>
    <n v="21.01"/>
    <n v="10223.85"/>
    <n v="9130.81"/>
    <n v="123004.39"/>
    <n v="109870.78"/>
    <n v="1.3889776309117252E-6"/>
    <n v="6393.8169564010786"/>
    <n v="6394.26"/>
    <n v="-6.9287704741682887E-5"/>
    <n v="38732561.127976499"/>
    <m/>
    <m/>
    <n v="478990.12418372993"/>
    <m/>
    <m/>
    <n v="17.99953132838905"/>
    <m/>
    <m/>
    <n v="212.20994198784962"/>
    <n v="212.2"/>
    <n v="4.6851969131234128E-5"/>
    <n v="14.067800320062668"/>
    <m/>
    <n v="14.05"/>
    <m/>
    <n v="5386.7928454613411"/>
    <n v="5320.4"/>
    <n v="1.2478919904770569E-2"/>
    <n v="1985"/>
    <n v="0.85578296049500235"/>
    <n v="85100.94"/>
    <n v="413.84902189020607"/>
    <m/>
    <m/>
    <n v="932.85243975053095"/>
    <n v="0.61698138077630371"/>
    <m/>
    <m/>
    <n v="7062917.8390026549"/>
    <n v="35419000"/>
    <n v="14708.74"/>
    <n v="-0.8005895751149763"/>
    <n v="9.0669567456104971"/>
    <m/>
    <n v="9.1120000000000001"/>
    <n v="-4.9432895510868047E-3"/>
    <n v="9.1286500400159873"/>
    <m/>
    <n v="9.01"/>
    <m/>
    <m/>
    <m/>
    <n v="6393.8169564010786"/>
    <m/>
  </r>
  <r>
    <x v="1979"/>
    <n v="17.100000000000001"/>
    <n v="20.05"/>
    <n v="9744.39"/>
    <n v="8702.59"/>
    <n v="120597.03"/>
    <n v="107720.31"/>
    <n v="1.3889776309117252E-6"/>
    <n v="6093.8224663033225"/>
    <n v="6094.24"/>
    <n v="-6.8512841088885779E-5"/>
    <n v="35098036.119198091"/>
    <m/>
    <m/>
    <n v="445279.34259230248"/>
    <m/>
    <m/>
    <n v="18.420772806648372"/>
    <m/>
    <m/>
    <n v="208.05163717173252"/>
    <n v="208.04"/>
    <n v="5.5937183871090923E-5"/>
    <n v="14.342634857471596"/>
    <m/>
    <n v="14.41"/>
    <m/>
    <n v="5133.9821011964195"/>
    <n v="5068.8"/>
    <n v="1.285947387871289E-2"/>
    <n v="1986"/>
    <n v="0.85286783042394021"/>
    <n v="83005.88"/>
    <n v="403.62914883568112"/>
    <m/>
    <m/>
    <n v="955.81789503720279"/>
    <n v="0.63211062878168089"/>
    <m/>
    <m/>
    <n v="6400223.6484251861"/>
    <n v="32077000"/>
    <n v="13160.45"/>
    <n v="-0.80047312253561165"/>
    <n v="9.4917400311665876"/>
    <m/>
    <n v="9.5368750000000002"/>
    <n v="-4.7326790833908117E-3"/>
    <n v="9.5564285460477087"/>
    <m/>
    <n v="9.5"/>
    <m/>
    <m/>
    <m/>
    <n v="6093.8224663033225"/>
    <m/>
  </r>
  <r>
    <x v="1980"/>
    <n v="17.760000000000002"/>
    <n v="20.39"/>
    <n v="9657.6"/>
    <n v="8625.0499999999993"/>
    <n v="118370.87"/>
    <n v="105731.4"/>
    <n v="2.222449413613603E-6"/>
    <n v="6039.1050556667924"/>
    <n v="6039.52"/>
    <n v="-6.8704852903556102E-5"/>
    <n v="34468144.717823505"/>
    <m/>
    <m/>
    <n v="439283.77730271366"/>
    <m/>
    <m/>
    <n v="18.500328092656986"/>
    <m/>
    <m/>
    <n v="204.19617166709915"/>
    <n v="204.2"/>
    <n v="-1.8747957398868031E-5"/>
    <n v="14.605928853051566"/>
    <m/>
    <n v="14.51"/>
    <m/>
    <n v="5087.7061798171626"/>
    <n v="5024"/>
    <n v="1.2680370186537226E-2"/>
    <n v="1987"/>
    <n v="0.87101520353114281"/>
    <n v="81486.399999999994"/>
    <n v="396.14762759368205"/>
    <m/>
    <m/>
    <n v="973.31480218584261"/>
    <n v="0.64349881551716104"/>
    <m/>
    <m/>
    <n v="6285536.29140322"/>
    <n v="31506000"/>
    <n v="12845.95"/>
    <n v="-0.80049716589210884"/>
    <n v="9.5749733533484402"/>
    <m/>
    <n v="9.6252499999999994"/>
    <n v="-5.2234120310182819E-3"/>
    <n v="9.6405466336678902"/>
    <m/>
    <n v="9.61"/>
    <m/>
    <m/>
    <m/>
    <n v="6039.1050556667924"/>
    <m/>
  </r>
  <r>
    <x v="1981"/>
    <n v="17.670000000000002"/>
    <n v="20.14"/>
    <n v="9771.1200000000008"/>
    <n v="8726.42"/>
    <n v="118010.49"/>
    <n v="105409.26"/>
    <n v="2.222449413613603E-6"/>
    <n v="6109.942568166236"/>
    <n v="6110.37"/>
    <n v="-6.9951874234086553E-5"/>
    <n v="35276834.857510768"/>
    <m/>
    <m/>
    <n v="447013.05017381767"/>
    <m/>
    <m/>
    <n v="18.390779741083026"/>
    <m/>
    <m/>
    <n v="203.56953274733581"/>
    <n v="203.56"/>
    <n v="4.6830159833977092E-5"/>
    <n v="14.64992055608791"/>
    <m/>
    <n v="14.68"/>
    <m/>
    <n v="5147.3223972947671"/>
    <n v="5082.6000000000004"/>
    <n v="1.2734111929871839E-2"/>
    <n v="1988"/>
    <n v="0.87735849056603776"/>
    <n v="81055.850000000006"/>
    <n v="394.02373223575262"/>
    <m/>
    <m/>
    <n v="978.45750928888197"/>
    <n v="0.64683755017503952"/>
    <m/>
    <m/>
    <n v="6433067.0046787756"/>
    <n v="32240000"/>
    <n v="13039.49"/>
    <n v="-0.80046318223701074"/>
    <n v="9.4619982112632162"/>
    <m/>
    <n v="9.5137499999999999"/>
    <n v="-5.4396834830412466E-3"/>
    <n v="9.526910323155402"/>
    <m/>
    <n v="9.5"/>
    <m/>
    <m/>
    <m/>
    <n v="6109.942568166236"/>
    <m/>
  </r>
  <r>
    <x v="1982"/>
    <n v="18.16"/>
    <n v="20.68"/>
    <n v="10090.299999999999"/>
    <n v="9011.4500000000007"/>
    <n v="119223.72"/>
    <n v="106492.71"/>
    <n v="2.222449413613603E-6"/>
    <n v="6309.3739735942345"/>
    <n v="6309.81"/>
    <n v="-6.9102937452325541E-5"/>
    <n v="37579705.470823027"/>
    <m/>
    <m/>
    <n v="468898.34811991378"/>
    <m/>
    <m/>
    <n v="18.089614048332553"/>
    <m/>
    <m/>
    <n v="205.65735449475019"/>
    <n v="205.64"/>
    <n v="8.4392602364369296E-5"/>
    <n v="14.498837166686211"/>
    <m/>
    <n v="14.57"/>
    <m/>
    <n v="5315.2634423086083"/>
    <n v="5248"/>
    <n v="1.2816966903317129E-2"/>
    <n v="1989"/>
    <n v="0.87814313346228245"/>
    <n v="82150.91"/>
    <n v="399.31578893352247"/>
    <m/>
    <m/>
    <n v="965.23860306407676"/>
    <n v="0.63803832277931294"/>
    <m/>
    <m/>
    <n v="6853081.0349681601"/>
    <n v="34339000"/>
    <n v="13644.29"/>
    <n v="-0.80042863697346567"/>
    <n v="9.1525158077878537"/>
    <m/>
    <n v="9.202"/>
    <n v="-5.3775475127305628E-3"/>
    <n v="9.2154136302285607"/>
    <m/>
    <n v="9.2799999999999994"/>
    <m/>
    <m/>
    <m/>
    <n v="6309.3739735942345"/>
    <m/>
  </r>
  <r>
    <x v="1983"/>
    <n v="18.63"/>
    <n v="21.34"/>
    <n v="10540.08"/>
    <n v="9413.1200000000008"/>
    <n v="122848.66"/>
    <n v="109730.33"/>
    <n v="2.222449413613603E-6"/>
    <n v="6590.4566655992749"/>
    <n v="6590.92"/>
    <n v="-7.0298896167053648E-5"/>
    <n v="40928048.619220741"/>
    <m/>
    <m/>
    <n v="500232.00551140413"/>
    <m/>
    <m/>
    <n v="17.685657691146986"/>
    <m/>
    <m/>
    <n v="211.90510055141257"/>
    <n v="211.88"/>
    <n v="1.1846588357844468E-4"/>
    <n v="14.057550909522032"/>
    <m/>
    <n v="14.35"/>
    <m/>
    <n v="5551.9886593733518"/>
    <n v="5479.7"/>
    <n v="1.3192083393863241E-2"/>
    <n v="1990"/>
    <n v="0.87300843486410495"/>
    <n v="84892.7"/>
    <n v="412.61074974496279"/>
    <m/>
    <m/>
    <n v="933.02372498792352"/>
    <n v="0.6166853035852029"/>
    <m/>
    <m/>
    <n v="7463758.2840784155"/>
    <n v="37370000"/>
    <n v="14999.04"/>
    <n v="-0.80027406250793642"/>
    <n v="8.7441507594384689"/>
    <m/>
    <n v="8.7916249999999998"/>
    <n v="-5.3999392105021915E-3"/>
    <n v="8.8043462159752419"/>
    <m/>
    <n v="8.82"/>
    <m/>
    <m/>
    <m/>
    <n v="6590.4566655992749"/>
    <m/>
  </r>
  <r>
    <x v="1984"/>
    <n v="20.77"/>
    <n v="23.28"/>
    <n v="11329.73"/>
    <n v="10118.32"/>
    <n v="125301.69"/>
    <n v="111921.17"/>
    <n v="2.222449413613603E-6"/>
    <n v="7084.0329412919655"/>
    <n v="7084.53"/>
    <n v="-7.0161140969693392E-5"/>
    <n v="47058415.480710514"/>
    <m/>
    <m/>
    <n v="556426.85968678561"/>
    <m/>
    <m/>
    <n v="17.022412488210147"/>
    <m/>
    <m/>
    <n v="216.13113065086856"/>
    <n v="216.12"/>
    <n v="5.1502178736617665E-5"/>
    <n v="13.776403492899149"/>
    <m/>
    <n v="13.54"/>
    <m/>
    <n v="5967.7173228493666"/>
    <n v="5889"/>
    <n v="1.336684035479152E-2"/>
    <n v="1991"/>
    <n v="0.89218213058419238"/>
    <n v="87059.68"/>
    <n v="423.11005525346479"/>
    <m/>
    <m/>
    <n v="909.20726312990348"/>
    <n v="0.60088676341185321"/>
    <m/>
    <m/>
    <n v="8581789.5392954275"/>
    <n v="42956000"/>
    <n v="17563.39"/>
    <n v="-0.80021907209015208"/>
    <n v="8.0886909842661066"/>
    <m/>
    <n v="8.1326250000000009"/>
    <n v="-5.4021937239076001E-3"/>
    <n v="8.1444704032157009"/>
    <m/>
    <n v="8.08"/>
    <m/>
    <m/>
    <m/>
    <n v="7084.0329412919655"/>
    <m/>
  </r>
  <r>
    <x v="1985"/>
    <n v="19.04"/>
    <n v="22.12"/>
    <n v="10488.68"/>
    <n v="9367.1299999999992"/>
    <n v="123643.88"/>
    <n v="110439.65"/>
    <n v="2.639209272237153E-6"/>
    <n v="6557.6778537261589"/>
    <n v="6558.13"/>
    <n v="-6.8944390221203911E-5"/>
    <n v="40066010.037315667"/>
    <m/>
    <m/>
    <n v="494412.68953897036"/>
    <m/>
    <m/>
    <n v="17.651895318555081"/>
    <m/>
    <m/>
    <n v="213.25599681091848"/>
    <n v="213.24"/>
    <n v="7.5017871498994637E-5"/>
    <n v="13.957325863364272"/>
    <m/>
    <n v="14.02"/>
    <m/>
    <n v="5524.0926620447835"/>
    <n v="5450.2"/>
    <n v="1.3557789080177463E-2"/>
    <n v="1992"/>
    <n v="0.860759493670886"/>
    <n v="85651.78"/>
    <n v="416.17015942391976"/>
    <m/>
    <m/>
    <n v="923.91065861401955"/>
    <n v="0.61043047368153502"/>
    <m/>
    <m/>
    <n v="7306816.6421281816"/>
    <n v="36560000"/>
    <n v="14902.27"/>
    <n v="-0.80014177674704101"/>
    <n v="8.6879860871361867"/>
    <m/>
    <n v="8.7382500000000007"/>
    <n v="-5.7521715290606013E-3"/>
    <n v="8.7482082259862484"/>
    <m/>
    <n v="8.7200000000000006"/>
    <m/>
    <m/>
    <m/>
    <n v="6557.6778537261589"/>
    <m/>
  </r>
  <r>
    <x v="1986"/>
    <n v="19.54"/>
    <n v="22.82"/>
    <n v="10753.73"/>
    <n v="9603.81"/>
    <n v="125894.89"/>
    <n v="112449.98"/>
    <n v="2.639209272237153E-6"/>
    <n v="6723.227093346999"/>
    <n v="6723.7"/>
    <n v="-7.0334288115314614E-5"/>
    <n v="42088920.357040346"/>
    <m/>
    <m/>
    <n v="513133.94268735324"/>
    <m/>
    <m/>
    <n v="17.428101533416932"/>
    <m/>
    <m/>
    <n v="217.13315381548153"/>
    <n v="217.12"/>
    <n v="6.0583158997484787E-5"/>
    <n v="13.70279036619201"/>
    <m/>
    <n v="13.74"/>
    <m/>
    <n v="5663.4728756057584"/>
    <n v="5587.8"/>
    <n v="1.3542516841289709E-2"/>
    <n v="1993"/>
    <n v="0.85626643295354943"/>
    <n v="87171.7"/>
    <n v="423.52216848472921"/>
    <m/>
    <m/>
    <n v="907.51554939106325"/>
    <n v="0.59954133845654733"/>
    <m/>
    <m/>
    <n v="7675801.7746825553"/>
    <n v="38405000"/>
    <n v="15797.38"/>
    <n v="-0.80013535282690906"/>
    <n v="8.4680716473333089"/>
    <m/>
    <n v="8.5172500000000007"/>
    <n v="-5.7739707847828114E-3"/>
    <n v="8.5268736870634587"/>
    <m/>
    <n v="8.44"/>
    <m/>
    <m/>
    <m/>
    <n v="6723.227093346999"/>
    <m/>
  </r>
  <r>
    <x v="1987"/>
    <n v="21.14"/>
    <n v="24.12"/>
    <n v="11615.97"/>
    <n v="10373.83"/>
    <n v="129931.31"/>
    <n v="116055.03"/>
    <n v="2.639209272237153E-6"/>
    <n v="7262.1220675306213"/>
    <n v="7262.63"/>
    <n v="-6.9937814452747382E-5"/>
    <n v="48836102.562606484"/>
    <m/>
    <m/>
    <n v="574828.10957726662"/>
    <m/>
    <m/>
    <n v="16.728664917824918"/>
    <m/>
    <m/>
    <n v="224.08937488250314"/>
    <n v="224.08"/>
    <n v="4.1837212170214855E-5"/>
    <n v="13.263035086688324"/>
    <m/>
    <n v="13.39"/>
    <m/>
    <n v="6117.3488890460458"/>
    <n v="6035.5"/>
    <n v="1.3561244146474305E-2"/>
    <n v="1994"/>
    <n v="0.87645107794361521"/>
    <n v="90995.02"/>
    <n v="442.06318138033276"/>
    <m/>
    <m/>
    <n v="867.71223764771253"/>
    <n v="0.57319132637568793"/>
    <m/>
    <m/>
    <n v="8906371.6477027312"/>
    <n v="44560000"/>
    <n v="17587.580000000002"/>
    <n v="-0.80012630952193153"/>
    <n v="7.7887507729996894"/>
    <m/>
    <n v="7.8318750000000001"/>
    <n v="-5.5062455670334964E-3"/>
    <n v="7.8429315372415349"/>
    <m/>
    <n v="7.96"/>
    <m/>
    <m/>
    <m/>
    <n v="7262.1220675306213"/>
    <m/>
  </r>
  <r>
    <x v="1988"/>
    <n v="19.22"/>
    <n v="23.17"/>
    <n v="10933"/>
    <n v="9763.8700000000008"/>
    <n v="128173.82"/>
    <n v="114484.92"/>
    <n v="2.639209272237153E-6"/>
    <n v="6834.9732814409026"/>
    <n v="6835.45"/>
    <n v="-6.9742088538049529E-5"/>
    <n v="43091342.226413898"/>
    <m/>
    <m/>
    <n v="524112.3702623992"/>
    <m/>
    <m/>
    <n v="17.219692110172424"/>
    <m/>
    <m/>
    <n v="221.05288437333616"/>
    <n v="221.04"/>
    <n v="5.8289781651010841E-5"/>
    <n v="13.442009149915506"/>
    <m/>
    <n v="13.58"/>
    <m/>
    <n v="5757.4605371231228"/>
    <n v="5681.3"/>
    <n v="1.3405477113182407E-2"/>
    <n v="1995"/>
    <n v="0.82952093223996537"/>
    <n v="88894.97"/>
    <n v="431.82720148783619"/>
    <m/>
    <m/>
    <n v="887.7379388857812"/>
    <n v="0.58636426800888097"/>
    <m/>
    <m/>
    <n v="7858753.912827719"/>
    <n v="39332000"/>
    <n v="16160.26"/>
    <n v="-0.80019439863653719"/>
    <n v="8.2463293048262241"/>
    <m/>
    <n v="8.2936250000000005"/>
    <n v="-5.702656579454235E-3"/>
    <n v="8.3037946597648684"/>
    <m/>
    <n v="8.23"/>
    <m/>
    <m/>
    <m/>
    <n v="6834.9732814409026"/>
    <m/>
  </r>
  <r>
    <x v="1989"/>
    <n v="17.78"/>
    <n v="22.39"/>
    <n v="10851.66"/>
    <n v="9691.2000000000007"/>
    <n v="129445.95"/>
    <n v="115620.89"/>
    <n v="2.639209272237153E-6"/>
    <n v="6783.9566094262173"/>
    <n v="6784.43"/>
    <n v="-6.9776027430856757E-5"/>
    <n v="42448099.500969797"/>
    <m/>
    <m/>
    <n v="518243.65305493103"/>
    <m/>
    <m/>
    <n v="17.28299168234566"/>
    <m/>
    <m/>
    <n v="223.24139903878407"/>
    <n v="223.24"/>
    <n v="6.2669717975083472E-6"/>
    <n v="13.308174478451427"/>
    <m/>
    <n v="13.39"/>
    <m/>
    <n v="5714.4099832942975"/>
    <n v="5638.8"/>
    <n v="1.340887835963267E-2"/>
    <n v="1996"/>
    <n v="0.79410451094238499"/>
    <n v="89431.5"/>
    <n v="434.39959445689595"/>
    <m/>
    <m/>
    <n v="882.37995253008103"/>
    <n v="0.58276998875083019"/>
    <m/>
    <m/>
    <n v="7741511.6142622819"/>
    <n v="38740000"/>
    <n v="15966.72"/>
    <n v="-0.8001674854346339"/>
    <n v="8.3073177013807253"/>
    <m/>
    <n v="8.3547499999999992"/>
    <n v="-5.6772852113198269E-3"/>
    <n v="8.3653103565683349"/>
    <m/>
    <n v="8.35"/>
    <m/>
    <m/>
    <m/>
    <n v="6783.9566094262173"/>
    <m/>
  </r>
  <r>
    <x v="1990"/>
    <n v="18.190000000000001"/>
    <n v="22.35"/>
    <n v="10851.77"/>
    <n v="9691.2000000000007"/>
    <n v="130840.14"/>
    <n v="116864.96000000001"/>
    <n v="2.3613675910194587E-6"/>
    <n v="6783.3637257422361"/>
    <n v="6783.84"/>
    <n v="-7.0207177316095049E-5"/>
    <n v="42440825.363974154"/>
    <m/>
    <m/>
    <n v="518173.80018120882"/>
    <m/>
    <m/>
    <n v="17.279866750548234"/>
    <m/>
    <m/>
    <n v="225.62380002364281"/>
    <n v="225.6"/>
    <n v="1.0549655870040198E-4"/>
    <n v="13.163156509934424"/>
    <m/>
    <n v="13.21"/>
    <m/>
    <n v="5713.6130926254291"/>
    <n v="5638.2"/>
    <n v="1.3375384453447881E-2"/>
    <n v="1997"/>
    <n v="0.81387024608501124"/>
    <n v="90668.32"/>
    <n v="440.26971939504989"/>
    <m/>
    <m/>
    <n v="870.17681188178312"/>
    <n v="0.57449250818682052"/>
    <m/>
    <m/>
    <n v="7740468.1536621908"/>
    <n v="38734000"/>
    <n v="15676.42"/>
    <n v="-0.80016346998342047"/>
    <n v="8.3057701448342307"/>
    <m/>
    <n v="8.3541249999999998"/>
    <n v="-5.7881412075794225E-3"/>
    <n v="8.3641611194384922"/>
    <m/>
    <n v="8.35"/>
    <m/>
    <m/>
    <m/>
    <n v="6783.3637257422361"/>
    <m/>
  </r>
  <r>
    <x v="1991"/>
    <n v="18.190000000000001"/>
    <n v="22.09"/>
    <n v="10509.48"/>
    <n v="9385.49"/>
    <n v="128057.99"/>
    <n v="114379.7"/>
    <n v="2.3613675910194587E-6"/>
    <n v="6569.2405122332857"/>
    <n v="6569.7"/>
    <n v="-6.9940448835459357E-5"/>
    <n v="39761520.472279795"/>
    <m/>
    <m/>
    <n v="493638.38799089013"/>
    <m/>
    <m/>
    <n v="17.551620960671439"/>
    <m/>
    <m/>
    <n v="220.82081091201792"/>
    <n v="220.8"/>
    <n v="9.4252318921572709E-5"/>
    <n v="13.442619829732223"/>
    <m/>
    <n v="13.34"/>
    <m/>
    <n v="5533.1836001040174"/>
    <n v="5460.2"/>
    <n v="1.3366470111720652E-2"/>
    <n v="1998"/>
    <n v="0.82344952467179722"/>
    <n v="88796.69"/>
    <n v="431.14773942814406"/>
    <m/>
    <m/>
    <n v="888.13952505902409"/>
    <n v="0.58629594519599637"/>
    <m/>
    <m/>
    <n v="7251875.8805545149"/>
    <n v="36287000"/>
    <n v="14829.7"/>
    <n v="-0.80015223411815484"/>
    <n v="8.5673775562421213"/>
    <m/>
    <n v="8.6223749999999999"/>
    <n v="-6.3784564876705474E-3"/>
    <n v="8.62771078361477"/>
    <m/>
    <n v="8.58"/>
    <m/>
    <m/>
    <m/>
    <n v="6569.2405122332857"/>
    <m/>
  </r>
  <r>
    <x v="1992"/>
    <n v="16.829999999999998"/>
    <n v="20.78"/>
    <n v="9815.66"/>
    <n v="8765.85"/>
    <n v="126858.48"/>
    <n v="113308.05"/>
    <n v="2.3613675910194587E-6"/>
    <n v="6135.3995668056032"/>
    <n v="6135.83"/>
    <n v="-7.0150769235222121E-5"/>
    <n v="34509846.394235358"/>
    <m/>
    <m/>
    <n v="444737.60586526775"/>
    <m/>
    <m/>
    <n v="18.130189651453129"/>
    <m/>
    <m/>
    <n v="218.74706426470061"/>
    <n v="218.72"/>
    <n v="1.2373932288145539E-4"/>
    <n v="13.568097049293845"/>
    <m/>
    <n v="13.58"/>
    <m/>
    <n v="5167.6967745238671"/>
    <n v="5099.3"/>
    <n v="1.3412973255910954E-2"/>
    <n v="1999"/>
    <n v="0.80991337824831555"/>
    <n v="86731.32"/>
    <n v="421.08656019902497"/>
    <m/>
    <m/>
    <n v="908.79724023817278"/>
    <n v="0.59987604775606196"/>
    <m/>
    <m/>
    <n v="6294110.7028102363"/>
    <n v="31490000"/>
    <n v="12966.91"/>
    <n v="-0.80012350896125006"/>
    <n v="9.1325795325370489"/>
    <m/>
    <n v="9.1907499999999995"/>
    <n v="-6.3292405367298965E-3"/>
    <n v="9.1970029397311368"/>
    <m/>
    <n v="9.14"/>
    <m/>
    <m/>
    <m/>
    <n v="6135.3995668056032"/>
    <m/>
  </r>
  <r>
    <x v="1993"/>
    <n v="17.309999999999999"/>
    <n v="21.18"/>
    <n v="10259.200000000001"/>
    <n v="9161.93"/>
    <n v="129537.8"/>
    <n v="115700.91"/>
    <n v="2.3613675910194587E-6"/>
    <n v="6412.4833612580896"/>
    <n v="6412.93"/>
    <n v="-6.9646595535988176E-5"/>
    <n v="37626850.219763257"/>
    <m/>
    <m/>
    <n v="474864.43076829257"/>
    <m/>
    <m/>
    <n v="17.719787374680998"/>
    <m/>
    <m/>
    <n v="223.36167458712231"/>
    <n v="223.36"/>
    <n v="7.4972560990538284E-6"/>
    <n v="13.281103635786431"/>
    <m/>
    <n v="13.31"/>
    <m/>
    <n v="5401.0079327115336"/>
    <n v="5330.5"/>
    <n v="1.3227264367607905E-2"/>
    <n v="2000"/>
    <n v="0.81728045325779031"/>
    <n v="89339.15"/>
    <n v="433.71388732918302"/>
    <m/>
    <m/>
    <n v="881.4716016221538"/>
    <n v="0.58178387029686907"/>
    <m/>
    <m/>
    <n v="6862671.1336431373"/>
    <n v="34335000"/>
    <n v="13862.02"/>
    <n v="-0.80012607736586172"/>
    <n v="8.7195229312732998"/>
    <m/>
    <n v="8.7757500000000004"/>
    <n v="-6.407095544734176E-3"/>
    <n v="8.7811374799129993"/>
    <m/>
    <n v="8.7799999999999994"/>
    <m/>
    <m/>
    <m/>
    <n v="6412.4833612580896"/>
    <m/>
  </r>
  <r>
    <x v="1994"/>
    <n v="18.18"/>
    <n v="21.87"/>
    <n v="10408.18"/>
    <n v="9294.91"/>
    <n v="131011.21"/>
    <n v="117016.12"/>
    <n v="3.1949139418507855E-6"/>
    <n v="6505.1270027341816"/>
    <n v="6505.58"/>
    <n v="-6.9632110560213789E-5"/>
    <n v="38714233.582346886"/>
    <m/>
    <m/>
    <n v="485153.94530232454"/>
    <m/>
    <m/>
    <n v="17.588805706419361"/>
    <m/>
    <m/>
    <n v="225.88574692118425"/>
    <n v="225.88"/>
    <n v="2.5442364017358443E-5"/>
    <n v="13.128801985554778"/>
    <m/>
    <n v="13.21"/>
    <m/>
    <n v="5478.8272728769416"/>
    <n v="5407.8"/>
    <n v="1.313422701966438E-2"/>
    <n v="2001"/>
    <n v="0.83127572016460904"/>
    <n v="90658.31"/>
    <n v="440.01491224109924"/>
    <m/>
    <m/>
    <n v="868.45600792111816"/>
    <n v="0.57303040088365076"/>
    <m/>
    <m/>
    <n v="7061172.462467975"/>
    <n v="35330000"/>
    <n v="14079.74"/>
    <n v="-0.80013664131140749"/>
    <n v="8.5917636036174407"/>
    <m/>
    <n v="8.6491249999999997"/>
    <n v="-6.632046176065054E-3"/>
    <n v="8.6527855896949291"/>
    <m/>
    <n v="8.69"/>
    <m/>
    <m/>
    <m/>
    <n v="6505.1270027341816"/>
    <m/>
  </r>
  <r>
    <x v="1995"/>
    <n v="17.95"/>
    <n v="21.6"/>
    <n v="10115.89"/>
    <n v="9033.86"/>
    <n v="128935.34"/>
    <n v="115161.63"/>
    <n v="3.1949139418507855E-6"/>
    <n v="6322.2911817221438"/>
    <n v="6322.73"/>
    <n v="-6.9403292225933555E-5"/>
    <n v="36538099.600244127"/>
    <m/>
    <m/>
    <n v="464699.77017166972"/>
    <m/>
    <m/>
    <n v="17.834992555295248"/>
    <m/>
    <m/>
    <n v="222.30117115628613"/>
    <n v="222.28"/>
    <n v="9.5245439473368165E-5"/>
    <n v="13.33641864713216"/>
    <m/>
    <n v="13.3"/>
    <m/>
    <n v="5324.7673085638571"/>
    <n v="5255.9"/>
    <n v="1.3102857467580664E-2"/>
    <n v="2002"/>
    <n v="0.83101851851851838"/>
    <n v="89121.25"/>
    <n v="432.52093525106477"/>
    <m/>
    <m/>
    <n v="883.18018479508851"/>
    <n v="0.58269056377861139"/>
    <m/>
    <m/>
    <n v="6664318.0928260414"/>
    <n v="33345000"/>
    <n v="13765.25"/>
    <n v="-0.80014040807239339"/>
    <n v="8.8326541484825523"/>
    <m/>
    <n v="8.8930000000000007"/>
    <n v="-6.7857698771447428E-3"/>
    <n v="8.8955007547238871"/>
    <m/>
    <n v="8.81"/>
    <m/>
    <m/>
    <m/>
    <n v="6322.2911817221438"/>
    <m/>
  </r>
  <r>
    <x v="1996"/>
    <n v="18.43"/>
    <n v="21.8"/>
    <n v="10150.33"/>
    <n v="9064.59"/>
    <n v="128273.31"/>
    <n v="114569.96"/>
    <n v="3.1949139418507855E-6"/>
    <n v="6343.6610200321302"/>
    <n v="6344.1"/>
    <n v="-6.9194995014343341E-5"/>
    <n v="36785133.582451276"/>
    <m/>
    <m/>
    <n v="467055.14717773115"/>
    <m/>
    <m/>
    <n v="17.80385351544794"/>
    <m/>
    <m/>
    <n v="221.15435330876952"/>
    <n v="221.16"/>
    <n v="-2.5532154234397808E-5"/>
    <n v="13.404484667832239"/>
    <m/>
    <n v="13.5"/>
    <m/>
    <n v="5342.6940059819335"/>
    <n v="5273.5"/>
    <n v="1.3121078217869231E-2"/>
    <n v="2003"/>
    <n v="0.84541284403669725"/>
    <n v="88535.34"/>
    <n v="429.64386190611776"/>
    <m/>
    <m/>
    <n v="888.98647793026441"/>
    <n v="0.58646574842829435"/>
    <m/>
    <m/>
    <n v="6709431.297774774"/>
    <n v="33569000"/>
    <n v="13281.41"/>
    <n v="-0.80013014097009816"/>
    <n v="8.8021985951929214"/>
    <m/>
    <n v="8.8626249999999995"/>
    <n v="-6.8181159427458393E-3"/>
    <n v="8.8649418351861939"/>
    <m/>
    <n v="8.9499999999999993"/>
    <m/>
    <m/>
    <m/>
    <n v="6343.6610200321302"/>
    <m/>
  </r>
  <r>
    <x v="1997"/>
    <n v="17.260000000000002"/>
    <n v="21.03"/>
    <n v="9764.5"/>
    <n v="8720"/>
    <n v="125173.48"/>
    <n v="111800.91"/>
    <n v="3.1949139418507855E-6"/>
    <n v="6102.3796908076492"/>
    <n v="6102.81"/>
    <n v="-7.0510009708812937E-5"/>
    <n v="33986935.161820494"/>
    <m/>
    <m/>
    <n v="440407.68346539408"/>
    <m/>
    <m/>
    <n v="18.141439749714511"/>
    <m/>
    <m/>
    <n v="215.80471431633839"/>
    <n v="215.8"/>
    <n v="2.1845766164929614E-5"/>
    <n v="13.727994764589223"/>
    <m/>
    <n v="13.61"/>
    <m/>
    <n v="5139.4125305044017"/>
    <n v="5073.1000000000004"/>
    <n v="1.3071402200705906E-2"/>
    <n v="2004"/>
    <n v="0.82073228720874947"/>
    <n v="86495"/>
    <n v="419.70973558784277"/>
    <m/>
    <m/>
    <n v="909.47360397936791"/>
    <n v="0.59992426210650074"/>
    <m/>
    <m/>
    <n v="6199104.9034599578"/>
    <n v="31016000"/>
    <n v="12797.57"/>
    <n v="-0.80013203174297276"/>
    <n v="9.1363882469635147"/>
    <m/>
    <n v="9.1993749999999999"/>
    <n v="-6.8468513389752239E-3"/>
    <n v="9.2016312723706406"/>
    <m/>
    <n v="9.1199999999999992"/>
    <m/>
    <m/>
    <m/>
    <n v="6102.3796908076492"/>
    <m/>
  </r>
  <r>
    <x v="1998"/>
    <n v="17.29"/>
    <n v="21.26"/>
    <n v="9933.58"/>
    <n v="8870.9699999999993"/>
    <n v="128314.87"/>
    <n v="114606.34"/>
    <n v="3.1949139418507855E-6"/>
    <n v="6207.895822074458"/>
    <n v="6208.34"/>
    <n v="-7.1545360843972006E-5"/>
    <n v="35162294.517704159"/>
    <m/>
    <m/>
    <n v="451829.67273225775"/>
    <m/>
    <m/>
    <n v="17.983584717459028"/>
    <m/>
    <m/>
    <n v="221.21521794239169"/>
    <n v="221.2"/>
    <n v="6.879720791896915E-5"/>
    <n v="13.383064745267154"/>
    <m/>
    <n v="13.36"/>
    <m/>
    <n v="5228.2092688111798"/>
    <n v="5161"/>
    <n v="1.3022528349385665E-2"/>
    <n v="2005"/>
    <n v="0.81326434619002808"/>
    <n v="88521.55"/>
    <n v="429.50985986277385"/>
    <m/>
    <m/>
    <n v="888.16493027401623"/>
    <n v="0.58581269271336756"/>
    <m/>
    <m/>
    <n v="6413539.8850156125"/>
    <n v="32090000"/>
    <n v="12991.1"/>
    <n v="-0.80013898769038294"/>
    <n v="8.9777911235109737"/>
    <m/>
    <n v="9.0401249999999997"/>
    <n v="-6.8952449760402157E-3"/>
    <n v="9.0420172021715484"/>
    <m/>
    <n v="9.0299999999999994"/>
    <m/>
    <m/>
    <m/>
    <n v="6207.895822074458"/>
    <m/>
  </r>
  <r>
    <x v="1999"/>
    <n v="18.05"/>
    <n v="21.99"/>
    <n v="9866.1"/>
    <n v="8810.6200000000008"/>
    <n v="129310.79"/>
    <n v="115494.76"/>
    <n v="2.222449413613603E-6"/>
    <n v="6165.2738254158576"/>
    <n v="6165.71"/>
    <n v="-7.0741988212663642E-5"/>
    <n v="34679397.805882603"/>
    <m/>
    <m/>
    <n v="447173.70592637471"/>
    <m/>
    <m/>
    <n v="18.042309627731395"/>
    <m/>
    <m/>
    <n v="222.915879743245"/>
    <n v="222.92"/>
    <n v="-1.8483118405687726E-5"/>
    <n v="13.277935329335445"/>
    <m/>
    <n v="13.37"/>
    <m/>
    <n v="5192.0981890399844"/>
    <n v="5125.6000000000004"/>
    <n v="1.2973737521457807E-2"/>
    <n v="2006"/>
    <n v="0.82082764893133253"/>
    <n v="88937.93"/>
    <n v="431.42907457418909"/>
    <m/>
    <m/>
    <n v="883.98725699934482"/>
    <n v="0.58289140154191021"/>
    <m/>
    <m/>
    <n v="6325636.5784895178"/>
    <n v="31651000"/>
    <n v="12870.14"/>
    <n v="-0.80014417937854987"/>
    <n v="9.0376049308673139"/>
    <m/>
    <n v="9.0992499999999996"/>
    <n v="-6.7747417790131603E-3"/>
    <n v="9.1026080199120258"/>
    <m/>
    <n v="9.0500000000000007"/>
    <m/>
    <m/>
    <m/>
    <n v="6165.2738254158576"/>
    <m/>
  </r>
  <r>
    <x v="2000"/>
    <n v="20.84"/>
    <n v="23.9"/>
    <n v="10748.12"/>
    <n v="9598.26"/>
    <n v="131084.6"/>
    <n v="117078.79"/>
    <n v="2.222449413613603E-6"/>
    <n v="6716.2796980779722"/>
    <n v="6716.75"/>
    <n v="-7.0019268549215141E-5"/>
    <n v="40878085.331534207"/>
    <m/>
    <m/>
    <n v="507120.36967286956"/>
    <m/>
    <m/>
    <n v="17.235069363774681"/>
    <m/>
    <m/>
    <n v="225.96819972767972"/>
    <n v="225.96"/>
    <n v="3.6288403610029718E-5"/>
    <n v="13.095370958435037"/>
    <m/>
    <n v="13.06"/>
    <m/>
    <n v="5656.0572197293604"/>
    <n v="5583.7"/>
    <n v="1.2958651025191337E-2"/>
    <n v="2007"/>
    <n v="0.8719665271966528"/>
    <n v="91299.91"/>
    <n v="442.85222364109268"/>
    <m/>
    <m/>
    <n v="860.51065684362584"/>
    <n v="0.56735740407850144"/>
    <m/>
    <m/>
    <n v="7456366.8648943501"/>
    <n v="37307000"/>
    <n v="14829.7"/>
    <n v="-0.80013491127953595"/>
    <n v="8.229289936341722"/>
    <m/>
    <n v="8.2858750000000008"/>
    <n v="-6.8290993598477678E-3"/>
    <n v="8.2885771133044166"/>
    <m/>
    <n v="8.35"/>
    <m/>
    <m/>
    <m/>
    <n v="6716.2796980779722"/>
    <m/>
  </r>
  <r>
    <x v="2001"/>
    <n v="19.07"/>
    <n v="22.72"/>
    <n v="10054.120000000001"/>
    <n v="8978.48"/>
    <n v="127980.64"/>
    <n v="114306.22"/>
    <n v="2.222449413613603E-6"/>
    <n v="6282.4601424973907"/>
    <n v="6282.9"/>
    <n v="-7.00086747534856E-5"/>
    <n v="35597385.889743686"/>
    <m/>
    <m/>
    <n v="457986.17932196369"/>
    <m/>
    <m/>
    <n v="17.790717576214561"/>
    <m/>
    <m/>
    <n v="220.61210591517684"/>
    <n v="220.6"/>
    <n v="5.4877222016580518E-5"/>
    <n v="13.405019451227346"/>
    <m/>
    <n v="13.37"/>
    <m/>
    <n v="5290.6491470715682"/>
    <n v="5222.6000000000004"/>
    <n v="1.3029745159799377E-2"/>
    <n v="2008"/>
    <n v="0.83934859154929586"/>
    <n v="88518.99"/>
    <n v="429.32978432416991"/>
    <m/>
    <m/>
    <n v="886.72110213135488"/>
    <n v="0.58458322239365068"/>
    <m/>
    <m/>
    <n v="6493201.208186035"/>
    <n v="32488000"/>
    <n v="13402.37"/>
    <n v="-0.80013539743332818"/>
    <n v="8.7602646052888957"/>
    <m/>
    <n v="8.8209999999999997"/>
    <n v="-6.8853185252356619E-3"/>
    <n v="8.8234813634430882"/>
    <m/>
    <n v="8.76"/>
    <m/>
    <m/>
    <m/>
    <n v="6282.4601424973907"/>
    <m/>
  </r>
  <r>
    <x v="2002"/>
    <n v="18.02"/>
    <n v="21.84"/>
    <n v="9702.77"/>
    <n v="8664.7000000000007"/>
    <n v="126341.74"/>
    <n v="112842.17"/>
    <n v="2.222449413613603E-6"/>
    <n v="6062.7662531948308"/>
    <n v="6063.2"/>
    <n v="-7.1537604758087348E-5"/>
    <n v="33107847.226860031"/>
    <m/>
    <m/>
    <n v="433962.99718361651"/>
    <m/>
    <m/>
    <n v="18.100774364176988"/>
    <m/>
    <m/>
    <n v="217.78167147111736"/>
    <n v="217.76"/>
    <n v="9.9519981251683376E-5"/>
    <n v="13.576240830178714"/>
    <m/>
    <n v="13.59"/>
    <m/>
    <n v="5105.5734807846193"/>
    <n v="5040"/>
    <n v="1.3010611266789596E-2"/>
    <n v="2009"/>
    <n v="0.82509157509157505"/>
    <n v="86871.69"/>
    <n v="421.30724414044022"/>
    <m/>
    <m/>
    <n v="903.22259713870858"/>
    <n v="0.59540561600066377"/>
    <m/>
    <m/>
    <n v="6039148.7815393563"/>
    <n v="30215000"/>
    <n v="12204"/>
    <n v="-0.8001274604819012"/>
    <n v="9.065996140164394"/>
    <m/>
    <n v="9.1268750000000001"/>
    <n v="-6.6702852658336864E-3"/>
    <n v="9.131527011605824"/>
    <m/>
    <n v="9.09"/>
    <m/>
    <m/>
    <m/>
    <n v="6062.7662531948308"/>
    <m/>
  </r>
  <r>
    <x v="2003"/>
    <n v="17.11"/>
    <n v="21.22"/>
    <n v="9460.9599999999991"/>
    <n v="8448.74"/>
    <n v="124463.9"/>
    <n v="111164.73"/>
    <n v="2.222449413613603E-6"/>
    <n v="5911.5273658709475"/>
    <n v="5911.94"/>
    <n v="-6.9796738304539474E-5"/>
    <n v="31456127.347060774"/>
    <m/>
    <m/>
    <n v="417724.70292806765"/>
    <m/>
    <m/>
    <n v="18.325518825466194"/>
    <m/>
    <m/>
    <n v="214.53951196224287"/>
    <n v="214.52"/>
    <n v="9.095637815992319E-5"/>
    <n v="13.777577621780434"/>
    <m/>
    <n v="13.77"/>
    <m/>
    <n v="4978.1479986360055"/>
    <n v="4914.6000000000004"/>
    <n v="1.2930451844708646E-2"/>
    <n v="2010"/>
    <n v="0.80631479736098022"/>
    <n v="85354.880000000005"/>
    <n v="413.91875053872002"/>
    <m/>
    <m/>
    <n v="918.99317864306238"/>
    <n v="0.6057441790042436"/>
    <m/>
    <m/>
    <n v="5737914.5087599522"/>
    <n v="28710000"/>
    <n v="11716"/>
    <n v="-0.80014230202856318"/>
    <n v="9.2915253161420388"/>
    <m/>
    <n v="9.3547499999999992"/>
    <n v="-6.7585647781031044E-3"/>
    <n v="9.3587969037058674"/>
    <m/>
    <n v="9.26"/>
    <m/>
    <m/>
    <m/>
    <n v="5911.5273658709475"/>
    <m/>
  </r>
  <r>
    <x v="2004"/>
    <n v="15.64"/>
    <n v="20.81"/>
    <n v="8986.25"/>
    <n v="8024.76"/>
    <n v="122237.58"/>
    <n v="109175.55"/>
    <n v="2.639209272237153E-6"/>
    <n v="5614.5017991590448"/>
    <n v="5614.89"/>
    <n v="-6.9137746412706313E-5"/>
    <n v="28295411.300034102"/>
    <m/>
    <m/>
    <n v="386241.86602701724"/>
    <m/>
    <m/>
    <n v="18.782782713616061"/>
    <m/>
    <m/>
    <n v="210.68657210657625"/>
    <n v="210.68"/>
    <n v="3.1194734081196884E-5"/>
    <n v="14.022668374789898"/>
    <m/>
    <n v="14.01"/>
    <m/>
    <n v="4727.8368926018456"/>
    <n v="4667.6000000000004"/>
    <n v="1.2905324492639814E-2"/>
    <n v="2011"/>
    <n v="0.75156174915905827"/>
    <n v="83606.69"/>
    <n v="405.34613684901331"/>
    <m/>
    <m/>
    <n v="937.81547310322696"/>
    <n v="0.61797491077515243"/>
    <m/>
    <m/>
    <n v="5161505.3760948423"/>
    <n v="25822000"/>
    <n v="10636"/>
    <n v="-0.80011209913659509"/>
    <n v="9.756435145571249"/>
    <m/>
    <n v="9.8215000000000003"/>
    <n v="-6.6247369982946891E-3"/>
    <n v="9.827420965009015"/>
    <m/>
    <n v="9.6999999999999993"/>
    <m/>
    <m/>
    <m/>
    <n v="5614.5017991590448"/>
    <m/>
  </r>
  <r>
    <x v="2005"/>
    <n v="14.73"/>
    <n v="19.600000000000001"/>
    <n v="8661.4699999999993"/>
    <n v="7734.71"/>
    <n v="119751.39"/>
    <n v="106954.74"/>
    <n v="2.639209272237153E-6"/>
    <n v="5411.4511759285106"/>
    <n v="5411.83"/>
    <n v="-6.999925561024245E-5"/>
    <n v="26248853.562743057"/>
    <m/>
    <m/>
    <n v="365288.84489628172"/>
    <m/>
    <m/>
    <n v="19.121364331460409"/>
    <m/>
    <m/>
    <n v="206.39638535544418"/>
    <n v="206.4"/>
    <n v="-1.7512812770514863E-5"/>
    <n v="14.307421045571136"/>
    <m/>
    <n v="14.36"/>
    <m/>
    <n v="4556.7932662777384"/>
    <n v="4498.6000000000004"/>
    <n v="1.2935861440834584E-2"/>
    <n v="2012"/>
    <n v="0.75153061224489792"/>
    <n v="81545.89"/>
    <n v="395.32399302407305"/>
    <m/>
    <m/>
    <n v="960.93144775754138"/>
    <n v="0.6331471923249905"/>
    <m/>
    <m/>
    <n v="4788225.158302933"/>
    <n v="23953000"/>
    <n v="9668"/>
    <n v="-0.80009914589809483"/>
    <n v="10.108604641844464"/>
    <m/>
    <n v="10.177125"/>
    <n v="-6.7327814245710105E-3"/>
    <n v="10.182277289960849"/>
    <m/>
    <n v="10.130000000000001"/>
    <m/>
    <m/>
    <m/>
    <n v="5411.4511759285106"/>
    <m/>
  </r>
  <r>
    <x v="2006"/>
    <n v="15.31"/>
    <n v="20.75"/>
    <n v="9107.09"/>
    <n v="8132.63"/>
    <n v="121801.63"/>
    <n v="108785.61"/>
    <n v="2.639209272237153E-6"/>
    <n v="5689.7237080002305"/>
    <n v="5690.12"/>
    <n v="-6.9645631334602776E-5"/>
    <n v="28948419.066962142"/>
    <m/>
    <m/>
    <n v="393464.56785004266"/>
    <m/>
    <m/>
    <n v="18.628663185888882"/>
    <m/>
    <m/>
    <n v="209.92493844036005"/>
    <n v="209.92"/>
    <n v="2.3525344702957085E-5"/>
    <n v="14.062021096358361"/>
    <m/>
    <n v="14.3"/>
    <m/>
    <n v="4791.0550709587851"/>
    <n v="4729.8999999999996"/>
    <n v="1.292946382773108E-2"/>
    <n v="2013"/>
    <n v="0.73783132530120488"/>
    <n v="83557.72"/>
    <n v="405.04545696195811"/>
    <m/>
    <m/>
    <n v="937.22417428806239"/>
    <n v="0.61746819168499834"/>
    <m/>
    <m/>
    <n v="5280717.3977269726"/>
    <n v="26417000"/>
    <n v="10276"/>
    <n v="-0.80010154833149216"/>
    <n v="9.5881106342056164"/>
    <m/>
    <n v="9.6519999999999992"/>
    <n v="-6.6192877946936735E-3"/>
    <n v="9.6581079692438454"/>
    <m/>
    <n v="9.7899999999999991"/>
    <m/>
    <m/>
    <m/>
    <n v="5689.7237080002305"/>
    <m/>
  </r>
  <r>
    <x v="2007"/>
    <n v="15.43"/>
    <n v="20.54"/>
    <n v="8929.66"/>
    <n v="7974.16"/>
    <n v="120540.28"/>
    <n v="107658.77"/>
    <n v="2.639209272237153E-6"/>
    <n v="5578.7369339156157"/>
    <n v="5579.13"/>
    <n v="-7.0452935203912936E-5"/>
    <n v="27819074.360847969"/>
    <m/>
    <m/>
    <n v="381951.29654369701"/>
    <m/>
    <m/>
    <n v="18.809309148027928"/>
    <m/>
    <m/>
    <n v="207.74593777539539"/>
    <n v="207.72"/>
    <n v="1.2486893604557459E-4"/>
    <n v="14.207192514611657"/>
    <m/>
    <n v="14.26"/>
    <m/>
    <n v="4697.5342169328433"/>
    <n v="4638"/>
    <n v="1.2836183038560378E-2"/>
    <n v="2014"/>
    <n v="0.7512171372930867"/>
    <n v="82846.12"/>
    <n v="401.56462349843576"/>
    <m/>
    <m/>
    <n v="945.20582723914094"/>
    <n v="0.6226676856719503"/>
    <m/>
    <m/>
    <n v="5074749.41479054"/>
    <n v="25391000"/>
    <n v="9944"/>
    <n v="-0.80013589796421802"/>
    <n v="9.7744864240201572"/>
    <m/>
    <n v="9.8457500000000007"/>
    <n v="-7.2380038067026975E-3"/>
    <n v="9.8459647856115105"/>
    <m/>
    <n v="9.9499999999999993"/>
    <m/>
    <m/>
    <m/>
    <n v="5578.7369339156157"/>
    <m/>
  </r>
  <r>
    <x v="2008"/>
    <n v="14.43"/>
    <n v="20.37"/>
    <n v="8826.83"/>
    <n v="7882.31"/>
    <n v="120304.36"/>
    <n v="107447.77"/>
    <n v="2.639209272237153E-6"/>
    <n v="5514.3602131923735"/>
    <n v="5514.75"/>
    <n v="-7.0680775670073359E-5"/>
    <n v="27177051.995320763"/>
    <m/>
    <m/>
    <n v="375339.41468555824"/>
    <m/>
    <m/>
    <n v="18.91678105403015"/>
    <m/>
    <m/>
    <n v="207.33428422931695"/>
    <n v="207.32"/>
    <n v="6.8899427536850411E-5"/>
    <n v="14.234548203225712"/>
    <m/>
    <n v="14.19"/>
    <m/>
    <n v="4643.2639890922392"/>
    <n v="4583.8"/>
    <n v="1.2972640405829017E-2"/>
    <n v="2015"/>
    <n v="0.70839469808541966"/>
    <n v="82600.23"/>
    <n v="400.34150454876504"/>
    <m/>
    <m/>
    <n v="948.01122911987886"/>
    <n v="0.6244565831008575"/>
    <m/>
    <m/>
    <n v="4957675.8007108923"/>
    <n v="24800000"/>
    <n v="9908"/>
    <n v="-0.80009371771327054"/>
    <n v="9.8866129083858141"/>
    <m/>
    <n v="9.9556249999999995"/>
    <n v="-6.931969777305369E-3"/>
    <n v="9.9590330084970855"/>
    <m/>
    <n v="9.9600000000000009"/>
    <m/>
    <m/>
    <m/>
    <n v="5514.3602131923735"/>
    <m/>
  </r>
  <r>
    <x v="2009"/>
    <n v="15.04"/>
    <n v="19.940000000000001"/>
    <n v="8193.7999999999993"/>
    <n v="7316.96"/>
    <n v="117411.41"/>
    <n v="104863.14"/>
    <n v="2.639209272237153E-6"/>
    <n v="5118.5147540783319"/>
    <n v="5118.87"/>
    <n v="-6.9399285715032732E-5"/>
    <n v="23275591.255715083"/>
    <m/>
    <m/>
    <n v="334924.34397607646"/>
    <m/>
    <m/>
    <n v="19.592516385763837"/>
    <m/>
    <m/>
    <n v="202.3337305394619"/>
    <n v="202.32"/>
    <n v="6.7865457996862943E-5"/>
    <n v="14.575454824941152"/>
    <m/>
    <n v="14.51"/>
    <m/>
    <n v="4309.7801821296234"/>
    <n v="4254.5"/>
    <n v="1.2993344019185171E-2"/>
    <n v="2016"/>
    <n v="0.75426278836509519"/>
    <n v="80097.81"/>
    <n v="388.12200511254298"/>
    <m/>
    <m/>
    <n v="976.7317576217265"/>
    <n v="0.64319189540245481"/>
    <m/>
    <m/>
    <n v="4246078.8418056099"/>
    <n v="21237000"/>
    <n v="8740"/>
    <n v="-0.80006221020833401"/>
    <n v="10.594238897328305"/>
    <m/>
    <n v="10.66825"/>
    <n v="-6.9375110886692459E-3"/>
    <n v="10.672233921992435"/>
    <m/>
    <n v="10.58"/>
    <m/>
    <m/>
    <m/>
    <n v="5118.5147540783319"/>
    <m/>
  </r>
  <r>
    <x v="2010"/>
    <n v="15.58"/>
    <n v="19.96"/>
    <n v="7838.88"/>
    <n v="7000"/>
    <n v="117163.6"/>
    <n v="104641.54"/>
    <n v="2.639209272237153E-6"/>
    <n v="4896.6834171560267"/>
    <n v="4897.03"/>
    <n v="-7.0774090412561996E-5"/>
    <n v="21258157.230542548"/>
    <m/>
    <m/>
    <n v="313151.14214663644"/>
    <m/>
    <m/>
    <n v="20.015971082948653"/>
    <m/>
    <m/>
    <n v="201.90175921663476"/>
    <n v="201.88"/>
    <n v="1.0778292369106879E-4"/>
    <n v="14.605754440181723"/>
    <m/>
    <n v="14.64"/>
    <m/>
    <n v="4122.9430597601377"/>
    <n v="4070.3"/>
    <n v="1.293345939123336E-2"/>
    <n v="2017"/>
    <n v="0.78056112224448893"/>
    <n v="79247.259999999995"/>
    <n v="383.97059582062838"/>
    <m/>
    <m/>
    <n v="987.10356674416289"/>
    <n v="0.6499602622120535"/>
    <m/>
    <m/>
    <n v="3878080.3074673"/>
    <n v="19384000"/>
    <n v="7896"/>
    <n v="-0.79993395029574388"/>
    <n v="11.052651018403822"/>
    <m/>
    <n v="11.126125"/>
    <n v="-6.6037350466742195E-3"/>
    <n v="11.134157039333791"/>
    <m/>
    <n v="11.05"/>
    <m/>
    <m/>
    <m/>
    <n v="4896.6834171560267"/>
    <m/>
  </r>
  <r>
    <x v="2011"/>
    <n v="15.13"/>
    <n v="19.25"/>
    <n v="7428.49"/>
    <n v="6633.51"/>
    <n v="113476.68"/>
    <n v="101348.39"/>
    <n v="2.639209272237153E-6"/>
    <n v="4640.2135057989562"/>
    <n v="4640.54"/>
    <n v="-7.0356941442972776E-5"/>
    <n v="19031375.088998288"/>
    <m/>
    <m/>
    <n v="288548.54053869453"/>
    <m/>
    <m/>
    <n v="20.539017796412576"/>
    <m/>
    <m/>
    <n v="195.54351920593388"/>
    <n v="195.52"/>
    <n v="1.2029053771422937E-4"/>
    <n v="15.064891348503251"/>
    <m/>
    <n v="14.99"/>
    <m/>
    <n v="3906.9472103185994"/>
    <n v="3857.1"/>
    <n v="1.2923494417723003E-2"/>
    <n v="2018"/>
    <n v="0.78597402597402599"/>
    <n v="76559.53"/>
    <n v="370.91898190847729"/>
    <m/>
    <m/>
    <n v="1020.5819213200217"/>
    <n v="0.67194044754511817"/>
    <m/>
    <m/>
    <n v="3471883.9766808692"/>
    <n v="17338000"/>
    <n v="7120"/>
    <n v="-0.79975291402232851"/>
    <n v="11.630778724489458"/>
    <m/>
    <n v="11.708375"/>
    <n v="-6.6274163161448296E-3"/>
    <n v="11.716691335998107"/>
    <m/>
    <n v="11.58"/>
    <m/>
    <m/>
    <m/>
    <n v="4640.2135057989562"/>
    <m/>
  </r>
  <r>
    <x v="2012"/>
    <n v="15.68"/>
    <n v="19.55"/>
    <n v="7533.41"/>
    <n v="6727.18"/>
    <n v="116047.1"/>
    <n v="103643.82"/>
    <n v="2.639209272237153E-6"/>
    <n v="4705.6371428861439"/>
    <n v="4705.97"/>
    <n v="-7.0730819332953665E-5"/>
    <n v="19568015.913396329"/>
    <m/>
    <m/>
    <n v="294650.38470004912"/>
    <m/>
    <m/>
    <n v="20.393082918931384"/>
    <m/>
    <m/>
    <n v="199.96800232050461"/>
    <n v="199.96"/>
    <n v="4.0019606444285927E-5"/>
    <n v="14.723182348120394"/>
    <m/>
    <n v="14.86"/>
    <m/>
    <n v="3961.9780155366279"/>
    <n v="3912.1"/>
    <n v="1.274967805951488E-2"/>
    <n v="2019"/>
    <n v="0.8020460358056265"/>
    <n v="78111.5"/>
    <n v="378.40848522751003"/>
    <m/>
    <m/>
    <n v="999.89328171589875"/>
    <n v="0.65825685886108942"/>
    <m/>
    <m/>
    <n v="3569814.7433786471"/>
    <n v="17830000"/>
    <n v="7268"/>
    <n v="-0.79978604916552731"/>
    <n v="11.466009586655288"/>
    <m/>
    <n v="11.546250000000001"/>
    <n v="-6.9494782587171677E-3"/>
    <n v="11.550846356006957"/>
    <m/>
    <n v="11.41"/>
    <m/>
    <m/>
    <m/>
    <n v="4705.6371428861439"/>
    <m/>
  </r>
  <r>
    <x v="2013"/>
    <n v="14.82"/>
    <n v="18.64"/>
    <n v="6987.22"/>
    <n v="6239.43"/>
    <n v="113201.49"/>
    <n v="101102.08"/>
    <n v="2.639209272237153E-6"/>
    <n v="4364.360925867989"/>
    <n v="4364.67"/>
    <n v="-7.0812714824008971E-5"/>
    <n v="16729770.123451136"/>
    <m/>
    <m/>
    <n v="262596.37106337317"/>
    <m/>
    <m/>
    <n v="21.131421513559246"/>
    <m/>
    <m/>
    <n v="195.05979772199763"/>
    <n v="195.04"/>
    <n v="1.0150595774005566E-4"/>
    <n v="15.083732582790336"/>
    <m/>
    <n v="15.14"/>
    <m/>
    <n v="3674.5891456746081"/>
    <n v="3627.5"/>
    <n v="1.2981156629802371E-2"/>
    <n v="2020"/>
    <n v="0.79506437768240346"/>
    <n v="75182.16"/>
    <n v="364.18895907982466"/>
    <m/>
    <m/>
    <n v="1037.3913119145461"/>
    <n v="0.68287808963946584"/>
    <m/>
    <m/>
    <n v="3052057.4963598694"/>
    <n v="15238000"/>
    <n v="6264"/>
    <n v="-0.79970747497310213"/>
    <n v="12.296772724083816"/>
    <m/>
    <n v="12.381"/>
    <n v="-6.8029461203605868E-3"/>
    <n v="12.387907780461545"/>
    <m/>
    <n v="12.24"/>
    <m/>
    <m/>
    <m/>
    <n v="4364.360925867989"/>
    <m/>
  </r>
  <r>
    <x v="2014"/>
    <n v="14.26"/>
    <n v="17.43"/>
    <n v="6396.95"/>
    <n v="5712.29"/>
    <n v="106849.08"/>
    <n v="95427.839999999997"/>
    <n v="2.3613675910194587E-6"/>
    <n v="3995.3738983339276"/>
    <n v="3995.66"/>
    <n v="-7.1603105887940721E-5"/>
    <n v="13901144.546870483"/>
    <m/>
    <m/>
    <n v="229294.8962308272"/>
    <m/>
    <m/>
    <n v="22.021081870461263"/>
    <m/>
    <m/>
    <n v="184.10036268172971"/>
    <n v="184.08"/>
    <n v="1.1061865346428945E-4"/>
    <n v="15.928635331762896"/>
    <m/>
    <n v="15.88"/>
    <m/>
    <n v="3363.7885869515708"/>
    <n v="3320.4"/>
    <n v="1.3067277120699439E-2"/>
    <n v="2021"/>
    <n v="0.81812966150315547"/>
    <n v="69941.64"/>
    <n v="338.72406447699939"/>
    <m/>
    <m/>
    <n v="1109.7019494103884"/>
    <n v="0.73026991422057141"/>
    <m/>
    <m/>
    <n v="2536093.2169594169"/>
    <n v="12659000"/>
    <n v="5100"/>
    <n v="-0.7996608565479566"/>
    <n v="13.3338057760472"/>
    <m/>
    <n v="13.42"/>
    <n v="-6.422818476363612E-3"/>
    <n v="13.433119395733343"/>
    <m/>
    <n v="13.36"/>
    <m/>
    <m/>
    <m/>
    <n v="3995.3738983339276"/>
    <m/>
  </r>
  <r>
    <x v="2015"/>
    <n v="15.57"/>
    <n v="18.57"/>
    <n v="7125.78"/>
    <n v="6363.1"/>
    <n v="109807.87"/>
    <n v="98070.13"/>
    <n v="2.3613675910194587E-6"/>
    <n v="4450.4742437380792"/>
    <n v="4450.79"/>
    <n v="-7.0943868823447609E-5"/>
    <n v="17067970.88187895"/>
    <m/>
    <m/>
    <n v="268471.72996210394"/>
    <m/>
    <m/>
    <n v="20.765695213329483"/>
    <m/>
    <m/>
    <n v="189.19372784776897"/>
    <n v="189.2"/>
    <n v="-3.3150910311974258E-5"/>
    <n v="15.487053004484542"/>
    <m/>
    <n v="15.64"/>
    <m/>
    <n v="3746.8995625563107"/>
    <n v="3698.8"/>
    <n v="1.3004099317700524E-2"/>
    <n v="2022"/>
    <n v="0.83844911147011314"/>
    <n v="72143.19"/>
    <n v="349.35878648472783"/>
    <m/>
    <m/>
    <n v="1074.7719087833107"/>
    <n v="0.70721619290227511"/>
    <m/>
    <m/>
    <n v="3113870.2948387004"/>
    <n v="15544000"/>
    <n v="6112"/>
    <n v="-0.79967381016220407"/>
    <n v="11.814114469990473"/>
    <m/>
    <n v="11.890499999999999"/>
    <n v="-6.4240805693221992E-3"/>
    <n v="11.902251279108333"/>
    <m/>
    <n v="12.05"/>
    <m/>
    <m/>
    <m/>
    <n v="4450.4742437380792"/>
    <m/>
  </r>
  <r>
    <x v="2016"/>
    <n v="15.47"/>
    <n v="18.79"/>
    <n v="7155.82"/>
    <n v="6389.91"/>
    <n v="108655.93"/>
    <n v="97041.09"/>
    <n v="2.3613675910194587E-6"/>
    <n v="4469.1270379657017"/>
    <n v="4469.45"/>
    <n v="-7.2259905424143511E-5"/>
    <n v="17211060.302890889"/>
    <m/>
    <m/>
    <n v="270159.37576370977"/>
    <m/>
    <m/>
    <n v="20.721011843525982"/>
    <m/>
    <m/>
    <n v="187.20442529384181"/>
    <n v="187.2"/>
    <n v="2.3639390180685282E-5"/>
    <n v="15.649015227484631"/>
    <m/>
    <n v="15.51"/>
    <m/>
    <n v="3762.5553948457991"/>
    <n v="3714.1"/>
    <n v="1.3046335544492305E-2"/>
    <n v="2023"/>
    <n v="0.82331027142096869"/>
    <n v="71835.23"/>
    <n v="347.84030492662544"/>
    <m/>
    <m/>
    <n v="1079.3598228612564"/>
    <n v="0.71016778345068332"/>
    <m/>
    <m/>
    <n v="3140004.1601686892"/>
    <n v="15673000"/>
    <n v="6184"/>
    <n v="-0.79965519299631915"/>
    <n v="11.763789482189603"/>
    <m/>
    <n v="11.842750000000001"/>
    <n v="-6.6674140558905526E-3"/>
    <n v="11.851692489397838"/>
    <m/>
    <n v="11.9"/>
    <m/>
    <m/>
    <m/>
    <n v="4469.1270379657017"/>
    <m/>
  </r>
  <r>
    <x v="2017"/>
    <n v="15.48"/>
    <n v="18.84"/>
    <n v="6990.14"/>
    <n v="6241.95"/>
    <n v="108656.19"/>
    <n v="97041.09"/>
    <n v="2.3613675910194587E-6"/>
    <n v="4365.5460778777688"/>
    <n v="4365.8599999999997"/>
    <n v="-7.1903845343390671E-5"/>
    <n v="16413304.054693582"/>
    <m/>
    <m/>
    <n v="260767.17382951709"/>
    <m/>
    <m/>
    <n v="20.959964459329811"/>
    <m/>
    <m/>
    <n v="187.20030852896329"/>
    <n v="187.2"/>
    <n v="1.6481248039657004E-6"/>
    <n v="15.648473381368674"/>
    <m/>
    <n v="15.7"/>
    <m/>
    <n v="3675.3043184932149"/>
    <n v="3628.3"/>
    <n v="1.2954915109890219E-2"/>
    <n v="2024"/>
    <n v="0.82165605095541405"/>
    <n v="71566.09"/>
    <n v="346.51001776503142"/>
    <m/>
    <m/>
    <n v="1083.4037843370513"/>
    <n v="0.71276094686090785"/>
    <m/>
    <m/>
    <n v="2994488.0481181657"/>
    <n v="14948000"/>
    <n v="6152"/>
    <n v="-0.79967299651336865"/>
    <n v="12.035622446395877"/>
    <m/>
    <n v="12.116125"/>
    <n v="-6.6442491806681936E-3"/>
    <n v="12.125701593407847"/>
    <m/>
    <n v="11.98"/>
    <m/>
    <m/>
    <m/>
    <n v="4365.5460778777688"/>
    <m/>
  </r>
  <r>
    <x v="2018"/>
    <n v="15.5"/>
    <n v="18.61"/>
    <n v="6837.91"/>
    <n v="6106"/>
    <n v="105943.06"/>
    <n v="94617.76"/>
    <n v="2.3613675910194587E-6"/>
    <n v="4270.3698785050356"/>
    <n v="4270.68"/>
    <n v="-7.2616420561777417E-5"/>
    <n v="15697666.218466381"/>
    <m/>
    <m/>
    <n v="252239.38923544044"/>
    <m/>
    <m/>
    <n v="21.187261201069891"/>
    <m/>
    <m/>
    <n v="182.5214921462231"/>
    <n v="182.52"/>
    <n v="8.1752477705254734E-6"/>
    <n v="16.038694909751239"/>
    <m/>
    <n v="15.84"/>
    <m/>
    <n v="3595.1306480038788"/>
    <n v="3549.6"/>
    <n v="1.282697994249471E-2"/>
    <n v="2025"/>
    <n v="0.83288554540569593"/>
    <n v="69625.41"/>
    <n v="337.08727489075312"/>
    <m/>
    <m/>
    <n v="1112.7827829128744"/>
    <n v="0.7320197098905068"/>
    <m/>
    <m/>
    <n v="2863951.318587237"/>
    <n v="14297000"/>
    <n v="5824"/>
    <n v="-0.79968165918813483"/>
    <n v="12.297186165316534"/>
    <m/>
    <n v="12.372125"/>
    <n v="-6.0570706069867919E-3"/>
    <n v="12.389371017227397"/>
    <m/>
    <n v="12.27"/>
    <m/>
    <m/>
    <m/>
    <n v="4270.3698785050356"/>
    <m/>
  </r>
  <r>
    <x v="2019"/>
    <n v="15.64"/>
    <n v="18.46"/>
    <n v="6858.26"/>
    <n v="6124.13"/>
    <n v="106270.39999999999"/>
    <n v="94909.440000000002"/>
    <n v="2.0835330114543638E-6"/>
    <n v="4282.7654339751953"/>
    <n v="4283.07"/>
    <n v="-7.11092802135882E-5"/>
    <n v="15788842.85964402"/>
    <m/>
    <m/>
    <n v="253337.20396611668"/>
    <m/>
    <m/>
    <n v="21.152937535236248"/>
    <m/>
    <m/>
    <n v="183.0720496147492"/>
    <n v="183.08"/>
    <n v="-4.3425744214564688E-5"/>
    <n v="15.987577965482819"/>
    <m/>
    <n v="16.09"/>
    <m/>
    <n v="3605.4282116709837"/>
    <n v="3560"/>
    <n v="1.2760733615444941E-2"/>
    <n v="2026"/>
    <n v="0.84723726977248104"/>
    <n v="69725.67"/>
    <n v="337.4936086387346"/>
    <m/>
    <m/>
    <n v="1111.1803851415027"/>
    <n v="0.73075775281733413"/>
    <m/>
    <m/>
    <n v="2880667.4246179252"/>
    <n v="14381000"/>
    <n v="5808"/>
    <n v="-0.79968935229692473"/>
    <n v="12.25896017427546"/>
    <m/>
    <n v="12.334250000000001"/>
    <n v="-6.1041267790534759E-3"/>
    <n v="12.351301287501263"/>
    <m/>
    <n v="12.29"/>
    <m/>
    <m/>
    <m/>
    <n v="4282.7654339751953"/>
    <m/>
  </r>
  <r>
    <x v="2020"/>
    <n v="15.66"/>
    <n v="18.809999999999999"/>
    <n v="6990.53"/>
    <n v="6242.23"/>
    <n v="106282.25"/>
    <n v="94919.83"/>
    <n v="2.0835330114543638E-6"/>
    <n v="4365.2574026918201"/>
    <n v="4365.57"/>
    <n v="-7.1605153091014451E-5"/>
    <n v="16397091.587303771"/>
    <m/>
    <m/>
    <n v="260656.59315603404"/>
    <m/>
    <m/>
    <n v="20.948029970420183"/>
    <m/>
    <m/>
    <n v="183.08799916689256"/>
    <n v="183.08"/>
    <n v="4.3692194082067815E-5"/>
    <n v="15.985269811275391"/>
    <m/>
    <n v="16.04"/>
    <m/>
    <n v="3674.8285023985422"/>
    <n v="3628.8"/>
    <n v="1.2684221339986257E-2"/>
    <n v="2027"/>
    <n v="0.83253588516746413"/>
    <n v="70171.13"/>
    <n v="339.62325094117568"/>
    <m/>
    <m/>
    <n v="1104.0813294513223"/>
    <n v="0.7260202936354293"/>
    <m/>
    <m/>
    <n v="2991670.3294463693"/>
    <n v="14936000"/>
    <n v="6008"/>
    <n v="-0.79970070102796131"/>
    <n v="12.021993873574324"/>
    <m/>
    <n v="12.094875"/>
    <n v="-6.0257858328982561E-3"/>
    <n v="12.112691419781122"/>
    <m/>
    <n v="12.05"/>
    <m/>
    <m/>
    <m/>
    <n v="4365.2574026918201"/>
    <m/>
  </r>
  <r>
    <x v="2021"/>
    <n v="16.420000000000002"/>
    <n v="19.45"/>
    <n v="7237.45"/>
    <n v="6462.7"/>
    <n v="107013.45"/>
    <n v="95572.66"/>
    <n v="2.0835330114543638E-6"/>
    <n v="4519.3371362613343"/>
    <n v="4519.66"/>
    <n v="-7.1435404137787373E-5"/>
    <n v="17554595.887110848"/>
    <m/>
    <m/>
    <n v="274456.58186032338"/>
    <m/>
    <m/>
    <n v="20.577166853719543"/>
    <m/>
    <m/>
    <n v="184.3431118581604"/>
    <n v="184.32"/>
    <n v="1.2538985547094761E-4"/>
    <n v="15.874773847532399"/>
    <m/>
    <n v="15.87"/>
    <m/>
    <n v="3804.4875215836491"/>
    <n v="3757"/>
    <n v="1.2639744898495842E-2"/>
    <n v="2028"/>
    <n v="0.84421593830334207"/>
    <n v="70992.86"/>
    <n v="343.57353630587545"/>
    <m/>
    <m/>
    <n v="1091.1521269309976"/>
    <n v="0.71745030948374544"/>
    <m/>
    <m/>
    <n v="3202888.652065028"/>
    <n v="15991000"/>
    <n v="6280"/>
    <n v="-0.7997067943177395"/>
    <n v="11.596847612664138"/>
    <m/>
    <n v="11.66675"/>
    <n v="-5.9915904031424549E-3"/>
    <n v="11.68447411995489"/>
    <m/>
    <n v="11.81"/>
    <m/>
    <m/>
    <m/>
    <n v="4519.3371362613343"/>
    <m/>
  </r>
  <r>
    <x v="2022"/>
    <n v="16.7"/>
    <n v="19.82"/>
    <n v="7438.12"/>
    <n v="6641.87"/>
    <n v="108749.9"/>
    <n v="97123.27"/>
    <n v="2.0835330114543638E-6"/>
    <n v="4644.5298105650854"/>
    <n v="4644.8599999999997"/>
    <n v="-7.108705857961084E-5"/>
    <n v="18527153.864800647"/>
    <m/>
    <m/>
    <n v="285860.37914379517"/>
    <m/>
    <m/>
    <n v="20.29101187691689"/>
    <m/>
    <m/>
    <n v="187.32978103042947"/>
    <n v="187.32"/>
    <n v="5.2215622621698543E-5"/>
    <n v="15.616669927361585"/>
    <m/>
    <n v="15.82"/>
    <m/>
    <n v="3909.8256972432514"/>
    <n v="3860.9"/>
    <n v="1.267209646539702E-2"/>
    <n v="2029"/>
    <n v="0.84258324924318861"/>
    <n v="72374.98"/>
    <n v="350.23502669009002"/>
    <m/>
    <m/>
    <n v="1069.9091008340934"/>
    <n v="0.70341598725614407"/>
    <m/>
    <m/>
    <n v="3380366.6263703676"/>
    <n v="16876000"/>
    <n v="6544"/>
    <n v="-0.79969384769078178"/>
    <n v="11.274814856709799"/>
    <m/>
    <n v="11.343125000000001"/>
    <n v="-6.0221626130543271E-3"/>
    <n v="11.36014067102821"/>
    <m/>
    <n v="11.55"/>
    <m/>
    <m/>
    <m/>
    <n v="4644.5298105650854"/>
    <m/>
  </r>
  <r>
    <x v="2023"/>
    <n v="18.809999999999999"/>
    <n v="21.21"/>
    <n v="7836.35"/>
    <n v="6997.42"/>
    <n v="112134.68"/>
    <n v="100145.37"/>
    <n v="2.3613675910194587E-6"/>
    <n v="4892.7163636373662"/>
    <n v="4893.07"/>
    <n v="-7.2272900782821559E-5"/>
    <n v="20507215.815366093"/>
    <m/>
    <m/>
    <n v="308772.6046324934"/>
    <m/>
    <m/>
    <n v="19.744335989163314"/>
    <m/>
    <m/>
    <n v="193.14147695557193"/>
    <n v="193.12"/>
    <n v="1.112104161760108E-4"/>
    <n v="15.128644148628913"/>
    <m/>
    <n v="15.36"/>
    <m/>
    <n v="4118.5505412159682"/>
    <n v="4067"/>
    <n v="1.2675323633136948E-2"/>
    <n v="2030"/>
    <n v="0.88684582743988671"/>
    <n v="74792.84"/>
    <n v="361.82243915201821"/>
    <m/>
    <m/>
    <n v="1034.1662181618947"/>
    <n v="0.67965891424878511"/>
    <m/>
    <m/>
    <n v="3741775.1544753318"/>
    <n v="18679000"/>
    <n v="7376"/>
    <n v="-0.79968011379220882"/>
    <n v="10.669267924964069"/>
    <m/>
    <n v="10.733750000000001"/>
    <n v="-6.0074135354308833E-3"/>
    <n v="10.75051302005785"/>
    <m/>
    <n v="10.81"/>
    <m/>
    <m/>
    <m/>
    <n v="4892.7163636373662"/>
    <m/>
  </r>
  <r>
    <x v="2024"/>
    <n v="20.39"/>
    <n v="22.62"/>
    <n v="8341.4"/>
    <n v="7448.38"/>
    <n v="116387.1"/>
    <n v="103942.89"/>
    <n v="2.3613675910194587E-6"/>
    <n v="5207.9232207831847"/>
    <n v="5208.29"/>
    <n v="-7.0422195541208765E-5"/>
    <n v="23149465.047488488"/>
    <m/>
    <m/>
    <n v="338610.21514088556"/>
    <m/>
    <m/>
    <n v="19.107244434188548"/>
    <m/>
    <m/>
    <n v="200.46098379370753"/>
    <n v="200.44"/>
    <n v="1.0468865349988477E-4"/>
    <n v="14.554460854304375"/>
    <m/>
    <n v="14.56"/>
    <m/>
    <n v="4383.8243155338942"/>
    <n v="4328.8"/>
    <n v="1.2711216857765217E-2"/>
    <n v="2031"/>
    <n v="0.90141467727674618"/>
    <n v="78254.06"/>
    <n v="378.53709041834554"/>
    <m/>
    <m/>
    <n v="986.307669166746"/>
    <n v="0.64814460383384798"/>
    <m/>
    <m/>
    <n v="4223922.2598712323"/>
    <n v="21084000"/>
    <n v="8568"/>
    <n v="-0.79966219598410015"/>
    <n v="9.9812048728938958"/>
    <m/>
    <n v="10.0405"/>
    <n v="-5.9055950506552435E-3"/>
    <n v="10.057330650225859"/>
    <m/>
    <n v="9.94"/>
    <m/>
    <m/>
    <m/>
    <n v="5207.9232207831847"/>
    <m/>
  </r>
  <r>
    <x v="2025"/>
    <n v="20.02"/>
    <n v="22.47"/>
    <n v="8200.61"/>
    <n v="7322.64"/>
    <n v="116747.72"/>
    <n v="104264.71"/>
    <n v="2.3613675910194587E-6"/>
    <n v="5119.8966440700351"/>
    <n v="5120.26"/>
    <n v="-7.0964351412849958E-5"/>
    <n v="22366910.252076615"/>
    <m/>
    <m/>
    <n v="330024.7090659847"/>
    <m/>
    <m/>
    <n v="19.267653086710755"/>
    <m/>
    <m/>
    <n v="201.07719970282471"/>
    <n v="201.08"/>
    <n v="-1.3926283943144213E-5"/>
    <n v="14.508896062477794"/>
    <m/>
    <n v="14.62"/>
    <m/>
    <n v="4309.6684215466385"/>
    <n v="4255.6000000000004"/>
    <n v="1.2705240517585814E-2"/>
    <n v="2032"/>
    <n v="0.8909657320872274"/>
    <n v="78114.44"/>
    <n v="377.8322045950186"/>
    <m/>
    <m/>
    <n v="988.06742804403689"/>
    <n v="0.64923946585411185"/>
    <m/>
    <m/>
    <n v="4081172.2418144564"/>
    <n v="20373000"/>
    <n v="8160"/>
    <n v="-0.7996774043187328"/>
    <n v="10.149230088940055"/>
    <m/>
    <n v="10.209625000000001"/>
    <n v="-5.9154876951843516E-3"/>
    <n v="10.226759598100017"/>
    <m/>
    <n v="10.220000000000001"/>
    <m/>
    <m/>
    <m/>
    <n v="5119.8966440700351"/>
    <m/>
  </r>
  <r>
    <x v="2026"/>
    <n v="17.2"/>
    <n v="20.25"/>
    <n v="7312.99"/>
    <n v="6530.03"/>
    <n v="110290.91"/>
    <n v="98498.04"/>
    <n v="2.3613675910194587E-6"/>
    <n v="4565.6164597299949"/>
    <n v="4565.9399999999996"/>
    <n v="-7.0859509762488671E-5"/>
    <n v="17524125.193090871"/>
    <m/>
    <m/>
    <n v="276432.07820205472"/>
    <m/>
    <m/>
    <n v="20.309510125763715"/>
    <m/>
    <m/>
    <n v="189.95186014372271"/>
    <n v="189.96"/>
    <n v="-4.2850369958435941E-5"/>
    <n v="15.310823572179414"/>
    <m/>
    <n v="15.12"/>
    <m/>
    <n v="3843.0515363061836"/>
    <n v="3793.9"/>
    <n v="1.2955411662453731E-2"/>
    <n v="2033"/>
    <n v="0.84938271604938265"/>
    <n v="73161.36"/>
    <n v="353.84699085042763"/>
    <m/>
    <m/>
    <n v="1050.7188023161477"/>
    <n v="0.6903409917373674"/>
    <m/>
    <m/>
    <n v="3197564.0174516942"/>
    <n v="15953000"/>
    <n v="6760"/>
    <n v="-0.7995634665923842"/>
    <n v="11.247269204714808"/>
    <m/>
    <n v="11.311125000000001"/>
    <n v="-5.6453973663267432E-3"/>
    <n v="11.333322027487982"/>
    <m/>
    <n v="11.08"/>
    <m/>
    <m/>
    <m/>
    <n v="4565.6164597299949"/>
    <m/>
  </r>
  <r>
    <x v="2027"/>
    <n v="19.55"/>
    <n v="21.99"/>
    <n v="7946.5"/>
    <n v="7095.7"/>
    <n v="114904.91"/>
    <n v="102618.46"/>
    <n v="2.3613675910194587E-6"/>
    <n v="4961.0059011788326"/>
    <n v="4961.3500000000004"/>
    <n v="-6.9355885226385361E-5"/>
    <n v="20559332.013979085"/>
    <m/>
    <m/>
    <n v="312340.83614651172"/>
    <m/>
    <m/>
    <n v="19.428966567267295"/>
    <m/>
    <m/>
    <n v="197.89363591925382"/>
    <n v="197.88"/>
    <n v="6.8910042722025722E-5"/>
    <n v="14.66982547048068"/>
    <m/>
    <n v="14.7"/>
    <m/>
    <n v="4175.8139008096896"/>
    <n v="4124.3"/>
    <n v="1.2490337950607167E-2"/>
    <n v="2034"/>
    <n v="0.88904047294224653"/>
    <n v="76859.06"/>
    <n v="371.70199611109501"/>
    <m/>
    <m/>
    <n v="997.61368076941289"/>
    <n v="0.65538784673296757"/>
    <m/>
    <m/>
    <n v="3751421.5856195884"/>
    <n v="18724000"/>
    <n v="7436"/>
    <n v="-0.79964635838391429"/>
    <n v="10.272485448182218"/>
    <m/>
    <n v="10.33675"/>
    <n v="-6.2170945236929009E-3"/>
    <n v="10.351203908773675"/>
    <m/>
    <n v="10.37"/>
    <m/>
    <m/>
    <m/>
    <n v="4961.0059011788326"/>
    <m/>
  </r>
  <r>
    <x v="2028"/>
    <n v="19.55"/>
    <n v="22.04"/>
    <n v="7827.01"/>
    <n v="6988.95"/>
    <n v="113675.76"/>
    <n v="101520.01"/>
    <n v="2.222449413613603E-6"/>
    <n v="4886.0507693007567"/>
    <n v="4886.3900000000003"/>
    <n v="-6.942358249006908E-5"/>
    <n v="19938158.338312965"/>
    <m/>
    <m/>
    <n v="305261.53892077354"/>
    <m/>
    <m/>
    <n v="19.572459800564513"/>
    <m/>
    <m/>
    <n v="195.76242586895532"/>
    <n v="195.76"/>
    <n v="1.2392056371712812E-5"/>
    <n v="14.825308165960498"/>
    <m/>
    <n v="14.89"/>
    <m/>
    <n v="4112.5614255411883"/>
    <n v="4062.1"/>
    <n v="1.2422497117547282E-2"/>
    <n v="2035"/>
    <n v="0.88702359346642479"/>
    <n v="75998.960000000006"/>
    <n v="367.45633407045864"/>
    <m/>
    <m/>
    <n v="1008.777589446279"/>
    <n v="0.66253358913613869"/>
    <m/>
    <m/>
    <n v="3638178.5627080752"/>
    <n v="18160000"/>
    <n v="7160"/>
    <n v="-0.79965977077598704"/>
    <n v="10.425571174003766"/>
    <m/>
    <n v="10.492125"/>
    <n v="-6.3432170314625669E-3"/>
    <n v="10.505839392305242"/>
    <m/>
    <n v="10.57"/>
    <m/>
    <m/>
    <m/>
    <n v="4886.0507693007567"/>
    <m/>
  </r>
  <r>
    <x v="2029"/>
    <n v="18.46"/>
    <n v="20.85"/>
    <n v="7307.03"/>
    <n v="6524.63"/>
    <n v="111415.19"/>
    <n v="99500.94"/>
    <n v="2.222449413613603E-6"/>
    <n v="4561.3393873544755"/>
    <n v="4561.66"/>
    <n v="-7.0284204768511493E-5"/>
    <n v="17288180.149906717"/>
    <m/>
    <m/>
    <n v="274831.60500937124"/>
    <m/>
    <m/>
    <n v="20.221706562388636"/>
    <m/>
    <m/>
    <n v="191.86479197881718"/>
    <n v="191.84"/>
    <n v="1.2923258349228917E-4"/>
    <n v="15.119634107109579"/>
    <m/>
    <n v="15.2"/>
    <m/>
    <n v="3839.2041898370971"/>
    <n v="3792"/>
    <n v="1.2448362298812521E-2"/>
    <n v="2036"/>
    <n v="0.88537170263788967"/>
    <n v="73876.240000000005"/>
    <n v="357.16505440740104"/>
    <m/>
    <m/>
    <n v="1036.9536640224233"/>
    <n v="0.68097419546899474"/>
    <m/>
    <m/>
    <n v="3154657.9845983014"/>
    <n v="15746000"/>
    <n v="6392"/>
    <n v="-0.79965337326315877"/>
    <n v="11.117689745363315"/>
    <m/>
    <n v="11.186875000000001"/>
    <n v="-6.184502341957554E-3"/>
    <n v="11.203419034123677"/>
    <m/>
    <n v="11.11"/>
    <m/>
    <m/>
    <m/>
    <n v="4561.3393873544755"/>
    <m/>
  </r>
  <r>
    <x v="2030"/>
    <n v="18.64"/>
    <n v="21.12"/>
    <n v="7526.81"/>
    <n v="6720.86"/>
    <n v="111847.56"/>
    <n v="99886.85"/>
    <n v="2.222449413613603E-6"/>
    <n v="4698.4202568661667"/>
    <n v="4698.75"/>
    <n v="-7.0176777618113917E-5"/>
    <n v="18327285.678243365"/>
    <m/>
    <m/>
    <n v="287220.37727537978"/>
    <m/>
    <m/>
    <n v="19.916719548259668"/>
    <m/>
    <m/>
    <n v="192.60466702110767"/>
    <n v="192.6"/>
    <n v="2.4231677610009328E-5"/>
    <n v="15.060469696045548"/>
    <m/>
    <n v="15.12"/>
    <m/>
    <n v="3954.5314075237416"/>
    <n v="3906"/>
    <n v="1.2424835515550736E-2"/>
    <n v="2037"/>
    <n v="0.88257575757575757"/>
    <n v="74646.59"/>
    <n v="360.86124060165685"/>
    <m/>
    <m/>
    <n v="1026.1407523869684"/>
    <n v="0.67380940678471202"/>
    <m/>
    <m/>
    <n v="3344299.6551657524"/>
    <n v="16692000"/>
    <n v="6548"/>
    <n v="-0.79964655792201333"/>
    <n v="10.782820002734439"/>
    <m/>
    <n v="10.849500000000001"/>
    <n v="-6.1459050892264111E-3"/>
    <n v="10.86609543656609"/>
    <m/>
    <n v="10.92"/>
    <m/>
    <m/>
    <m/>
    <n v="4698.4202568661667"/>
    <m/>
  </r>
  <r>
    <x v="2031"/>
    <n v="18.36"/>
    <n v="21.23"/>
    <n v="7474.87"/>
    <n v="6674.47"/>
    <n v="111347.99"/>
    <n v="99440.48"/>
    <n v="2.222449413613603E-6"/>
    <n v="4665.8842554535495"/>
    <n v="4666.22"/>
    <n v="-7.195214680211226E-5"/>
    <n v="18073504.626922637"/>
    <m/>
    <m/>
    <n v="284237.03776235069"/>
    <m/>
    <m/>
    <n v="19.984552583718241"/>
    <m/>
    <m/>
    <n v="191.73971791678824"/>
    <n v="191.72"/>
    <n v="1.0284746916466858E-4"/>
    <n v="15.12724536675386"/>
    <m/>
    <n v="15.03"/>
    <m/>
    <n v="3927.0987644339507"/>
    <n v="3878.9"/>
    <n v="1.2425884769896367E-2"/>
    <n v="2038"/>
    <n v="0.86481394253414978"/>
    <n v="74708.070000000007"/>
    <n v="361.1302510412695"/>
    <m/>
    <m/>
    <n v="1025.2956081753337"/>
    <n v="0.67319062687993647"/>
    <m/>
    <m/>
    <n v="3298021.1885010418"/>
    <n v="16460000"/>
    <n v="6672"/>
    <n v="-0.79963419267915903"/>
    <n v="10.856741556729963"/>
    <m/>
    <n v="10.923249999999999"/>
    <n v="-6.0887046684856561E-3"/>
    <n v="10.940717115437897"/>
    <m/>
    <n v="10.84"/>
    <m/>
    <m/>
    <m/>
    <n v="4665.8842554535495"/>
    <m/>
  </r>
  <r>
    <x v="2032"/>
    <n v="17.440000000000001"/>
    <n v="20.48"/>
    <n v="7226.39"/>
    <n v="6452.58"/>
    <n v="109265.76"/>
    <n v="97580.7"/>
    <n v="2.222449413613603E-6"/>
    <n v="4510.6707102656928"/>
    <n v="4510.99"/>
    <n v="-7.078041279340308E-5"/>
    <n v="16871087.0237666"/>
    <m/>
    <m/>
    <n v="270053.92252282618"/>
    <m/>
    <m/>
    <n v="20.315823256287317"/>
    <m/>
    <m/>
    <n v="188.14955842901404"/>
    <n v="188.16"/>
    <n v="-5.5493043080168114E-5"/>
    <n v="15.409626108217447"/>
    <m/>
    <n v="15.31"/>
    <m/>
    <n v="3796.4116204475799"/>
    <n v="3749.8"/>
    <n v="1.2430428408869654E-2"/>
    <n v="2039"/>
    <n v="0.8515625"/>
    <n v="73250.880000000005"/>
    <n v="354.05871369302525"/>
    <m/>
    <m/>
    <n v="1045.2941238280205"/>
    <n v="0.68625623251084145"/>
    <m/>
    <m/>
    <n v="3078634.7331841127"/>
    <n v="15364000"/>
    <n v="6252"/>
    <n v="-0.79962023345586353"/>
    <n v="11.217146981440157"/>
    <m/>
    <n v="11.2865"/>
    <n v="-6.1447763753017526E-3"/>
    <n v="11.304043753964072"/>
    <m/>
    <n v="11.22"/>
    <m/>
    <m/>
    <m/>
    <n v="4510.6707102656928"/>
    <m/>
  </r>
  <r>
    <x v="2033"/>
    <n v="18.97"/>
    <n v="21.39"/>
    <n v="7537.61"/>
    <n v="6730.43"/>
    <n v="111776.04"/>
    <n v="99821.87"/>
    <n v="2.222449413613603E-6"/>
    <n v="4704.5882679200922"/>
    <n v="4704.92"/>
    <n v="-7.0507485761206468E-5"/>
    <n v="18321672.23494754"/>
    <m/>
    <m/>
    <n v="287467.76121538138"/>
    <m/>
    <m/>
    <n v="19.875724863602191"/>
    <m/>
    <m/>
    <n v="192.4580417757706"/>
    <n v="192.44"/>
    <n v="9.3752732127416749E-5"/>
    <n v="15.054137717645276"/>
    <m/>
    <n v="15.07"/>
    <m/>
    <n v="3959.4720555207641"/>
    <n v="3911"/>
    <n v="1.2393775382450567E-2"/>
    <n v="2040"/>
    <n v="0.88686302010285167"/>
    <n v="75076.13"/>
    <n v="362.79607713846224"/>
    <m/>
    <m/>
    <n v="1019.2477050066071"/>
    <n v="0.66896596524849639"/>
    <m/>
    <m/>
    <n v="3343430.5445420672"/>
    <n v="16684000"/>
    <n v="6640"/>
    <n v="-0.79960258064360668"/>
    <n v="10.732633552472965"/>
    <m/>
    <n v="10.797750000000001"/>
    <n v="-6.0305570630024841E-3"/>
    <n v="10.816160179658915"/>
    <m/>
    <n v="10.83"/>
    <m/>
    <m/>
    <m/>
    <n v="4704.5882679200922"/>
    <m/>
  </r>
  <r>
    <x v="2034"/>
    <n v="18.100000000000001"/>
    <n v="20.51"/>
    <n v="7239.57"/>
    <n v="6464.29"/>
    <n v="110759.62"/>
    <n v="98913.93"/>
    <n v="2.222449413613603E-6"/>
    <n v="4518.4568586433825"/>
    <n v="4518.78"/>
    <n v="-7.1510752153725043E-5"/>
    <n v="16871966.811901785"/>
    <m/>
    <m/>
    <n v="270407.73129294667"/>
    <m/>
    <m/>
    <n v="20.267779444068722"/>
    <m/>
    <m/>
    <n v="190.70330098379242"/>
    <n v="190.68"/>
    <n v="1.2219941153990277E-4"/>
    <n v="15.190536062809858"/>
    <m/>
    <n v="15.29"/>
    <m/>
    <n v="3802.7708834603391"/>
    <n v="3756.2"/>
    <n v="1.2398403562200899E-2"/>
    <n v="2041"/>
    <n v="0.8824963432471965"/>
    <n v="73869.41"/>
    <n v="356.9368799686701"/>
    <m/>
    <m/>
    <n v="1035.6303633906446"/>
    <n v="0.67965401197445752"/>
    <m/>
    <m/>
    <n v="3078909.6224326524"/>
    <n v="15364000"/>
    <n v="6324"/>
    <n v="-0.79960234167972843"/>
    <n v="11.156512216339504"/>
    <m/>
    <n v="11.224"/>
    <n v="-6.0128103760243024E-3"/>
    <n v="11.243470482298562"/>
    <m/>
    <n v="11.1"/>
    <m/>
    <m/>
    <m/>
    <n v="4518.4568586433825"/>
    <m/>
  </r>
  <r>
    <x v="2035"/>
    <n v="16.82"/>
    <n v="19.46"/>
    <n v="6828.7"/>
    <n v="6097.41"/>
    <n v="106613.98"/>
    <n v="95211.44"/>
    <n v="2.222449413613603E-6"/>
    <n v="4261.9152782941055"/>
    <n v="4262.22"/>
    <n v="-7.1493659617449801E-5"/>
    <n v="14956191.035200872"/>
    <m/>
    <m/>
    <n v="247378.9573721184"/>
    <m/>
    <m/>
    <n v="20.841984919589997"/>
    <m/>
    <m/>
    <n v="183.56095984505504"/>
    <n v="183.56"/>
    <n v="5.229053470445777E-6"/>
    <n v="15.758591725236677"/>
    <m/>
    <n v="15.54"/>
    <m/>
    <n v="3586.820021250579"/>
    <n v="3542.6"/>
    <n v="1.2482363589052969E-2"/>
    <n v="2042"/>
    <n v="0.86433710174717371"/>
    <n v="70631.19"/>
    <n v="341.26315705748425"/>
    <m/>
    <m/>
    <n v="1081.0293851960016"/>
    <n v="0.70938081451232793"/>
    <m/>
    <m/>
    <n v="2729331.3553830581"/>
    <n v="13615000"/>
    <n v="5568"/>
    <n v="-0.79953497206147206"/>
    <n v="11.789149613557274"/>
    <m/>
    <n v="11.858750000000001"/>
    <n v="-5.869116596835755E-3"/>
    <n v="11.881179244762375"/>
    <m/>
    <n v="11.79"/>
    <m/>
    <m/>
    <m/>
    <n v="4261.9152782941055"/>
    <m/>
  </r>
  <r>
    <x v="2036"/>
    <n v="16.239999999999998"/>
    <n v="18.55"/>
    <n v="6638.68"/>
    <n v="5927.73"/>
    <n v="105536.8"/>
    <n v="94249.26"/>
    <n v="2.222449413613603E-6"/>
    <n v="4143.219327779233"/>
    <n v="4143.5200000000004"/>
    <n v="-7.2564442977762766E-5"/>
    <n v="14123175.931476964"/>
    <m/>
    <m/>
    <n v="237044.79901616694"/>
    <m/>
    <m/>
    <n v="21.131027194624689"/>
    <m/>
    <m/>
    <n v="181.7019113063852"/>
    <n v="181.68"/>
    <n v="1.2060384404000146E-4"/>
    <n v="15.917290249851771"/>
    <m/>
    <n v="15.72"/>
    <m/>
    <n v="3486.8836694098645"/>
    <n v="3443.8"/>
    <n v="1.2510502761444942E-2"/>
    <n v="2043"/>
    <n v="0.87547169811320746"/>
    <n v="69559.64"/>
    <n v="336.05959101069305"/>
    <m/>
    <m/>
    <n v="1097.4297465336313"/>
    <n v="0.72007460759921038"/>
    <m/>
    <m/>
    <n v="2577339.6927189785"/>
    <n v="12856000"/>
    <n v="5172"/>
    <n v="-0.79952242589304778"/>
    <n v="12.116656169551437"/>
    <m/>
    <n v="12.186624999999999"/>
    <n v="-5.7414444482014604E-3"/>
    <n v="12.211386654670283"/>
    <m/>
    <n v="12.2"/>
    <m/>
    <m/>
    <m/>
    <n v="4143.219327779233"/>
    <m/>
  </r>
  <r>
    <x v="2037"/>
    <n v="16.32"/>
    <n v="18.739999999999998"/>
    <n v="6631.63"/>
    <n v="5921.43"/>
    <n v="104686.02"/>
    <n v="93489.26"/>
    <n v="2.222449413613603E-6"/>
    <n v="4138.7184832955572"/>
    <n v="4139.0200000000004"/>
    <n v="-7.2847365908623729E-5"/>
    <n v="14092549.901413232"/>
    <m/>
    <m/>
    <n v="236658.92633396931"/>
    <m/>
    <m/>
    <n v="21.141300491896097"/>
    <m/>
    <m/>
    <n v="180.23273498424294"/>
    <n v="180.24"/>
    <n v="-4.0307455376531465E-5"/>
    <n v="16.045085073549384"/>
    <m/>
    <n v="16"/>
    <m/>
    <n v="3483.0563633078227"/>
    <n v="3440.3"/>
    <n v="1.2428091534989028E-2"/>
    <n v="2044"/>
    <n v="0.87086446104589121"/>
    <n v="68877.570000000007"/>
    <n v="332.73836146960434"/>
    <m/>
    <m/>
    <n v="1108.1906404545628"/>
    <n v="0.72706640125697697"/>
    <m/>
    <m/>
    <n v="2571774.6238255021"/>
    <n v="12828000"/>
    <n v="5136"/>
    <n v="-0.79951866044391162"/>
    <n v="12.128968832028191"/>
    <m/>
    <n v="12.197875"/>
    <n v="-5.649030505051833E-3"/>
    <n v="12.223939968019781"/>
    <m/>
    <n v="12.2"/>
    <m/>
    <m/>
    <m/>
    <n v="4138.7184832955572"/>
    <m/>
  </r>
  <r>
    <x v="2038"/>
    <n v="17.149999999999999"/>
    <n v="19.32"/>
    <n v="6765.08"/>
    <n v="6040.55"/>
    <n v="105113.14"/>
    <n v="93870.07"/>
    <n v="2.639209272237153E-6"/>
    <n v="4221.6941473397028"/>
    <n v="4222"/>
    <n v="-7.2442600733579887E-5"/>
    <n v="14657670.929064134"/>
    <m/>
    <m/>
    <n v="243775.49703563194"/>
    <m/>
    <m/>
    <n v="20.925815092052378"/>
    <m/>
    <m/>
    <n v="180.95484871406015"/>
    <n v="180.96"/>
    <n v="-2.846643423881634E-5"/>
    <n v="15.978082079592749"/>
    <m/>
    <n v="15.95"/>
    <m/>
    <n v="3552.7525539651647"/>
    <n v="3509.3"/>
    <n v="1.2382114371858988E-2"/>
    <n v="2045"/>
    <n v="0.8876811594202898"/>
    <n v="69346.12"/>
    <n v="334.92339716451102"/>
    <m/>
    <m/>
    <n v="1100.652007419382"/>
    <n v="0.72191508330741472"/>
    <m/>
    <m/>
    <n v="2674975.7343237614"/>
    <n v="13343000"/>
    <n v="5376"/>
    <n v="-0.79952216635511042"/>
    <n v="11.883312685897938"/>
    <m/>
    <n v="11.950374999999999"/>
    <n v="-5.6117330294707113E-3"/>
    <n v="11.976784708509991"/>
    <m/>
    <n v="11.93"/>
    <m/>
    <m/>
    <m/>
    <n v="4221.6941473397028"/>
    <m/>
  </r>
  <r>
    <x v="2039"/>
    <n v="16.600000000000001"/>
    <n v="19.13"/>
    <n v="6607.95"/>
    <n v="5900.24"/>
    <n v="104294.22"/>
    <n v="93138.49"/>
    <n v="2.639209272237153E-6"/>
    <n v="4123.5378767051216"/>
    <n v="4123.84"/>
    <n v="-7.3262613214497563E-5"/>
    <n v="13976138.72332892"/>
    <m/>
    <m/>
    <n v="235273.93615943941"/>
    <m/>
    <m/>
    <n v="21.167890741801102"/>
    <m/>
    <m/>
    <n v="179.54067989969053"/>
    <n v="179.52"/>
    <n v="1.151955196665444E-4"/>
    <n v="16.102054798907229"/>
    <m/>
    <n v="16.329999999999998"/>
    <m/>
    <n v="3470.1081664708781"/>
    <n v="3427.6"/>
    <n v="1.2401729043902021E-2"/>
    <n v="2046"/>
    <n v="0.86774699424986945"/>
    <n v="68701.69"/>
    <n v="331.78506237783387"/>
    <m/>
    <m/>
    <n v="1110.8803110813787"/>
    <n v="0.7285547342675458"/>
    <m/>
    <m/>
    <n v="2550621.0136378952"/>
    <n v="12722000"/>
    <n v="5028"/>
    <n v="-0.79951100348703852"/>
    <n v="12.158772153387226"/>
    <m/>
    <n v="12.224875000000001"/>
    <n v="-5.4072411057598524E-3"/>
    <n v="12.254560748128792"/>
    <m/>
    <n v="12.33"/>
    <m/>
    <m/>
    <m/>
    <n v="4123.5378767051216"/>
    <m/>
  </r>
  <r>
    <x v="2040"/>
    <n v="16.88"/>
    <n v="19.010000000000002"/>
    <n v="6599.28"/>
    <n v="5892.49"/>
    <n v="103126.63"/>
    <n v="92095.54"/>
    <n v="2.639209272237153E-6"/>
    <n v="4118.0271497532576"/>
    <n v="4118.33"/>
    <n v="-7.3537148975955091E-5"/>
    <n v="13938829.892972002"/>
    <m/>
    <m/>
    <n v="234802.47281928538"/>
    <m/>
    <m/>
    <n v="21.180835283298908"/>
    <m/>
    <m/>
    <n v="177.52636525735068"/>
    <n v="177.52"/>
    <n v="3.5856564616132403E-5"/>
    <n v="16.281803796149724"/>
    <m/>
    <n v="16.13"/>
    <m/>
    <n v="3465.4293324339651"/>
    <n v="3423.1"/>
    <n v="1.2365789031569374E-2"/>
    <n v="2047"/>
    <n v="0.88795370857443434"/>
    <n v="68137.95"/>
    <n v="329.03686612242257"/>
    <m/>
    <m/>
    <n v="1119.9957734021605"/>
    <n v="0.73446334827297355"/>
    <m/>
    <m/>
    <n v="2543834.775546093"/>
    <n v="12688000"/>
    <n v="5112"/>
    <n v="-0.79950860848470262"/>
    <n v="12.174175729427452"/>
    <m/>
    <n v="12.240500000000001"/>
    <n v="-5.4184282155589347E-3"/>
    <n v="12.270235724474119"/>
    <m/>
    <n v="12.2"/>
    <m/>
    <m/>
    <m/>
    <n v="4118.0271497532576"/>
    <m/>
  </r>
  <r>
    <x v="2041"/>
    <n v="17.559999999999999"/>
    <n v="19.5"/>
    <n v="6829.99"/>
    <n v="6098.47"/>
    <n v="104069.88"/>
    <n v="92937.65"/>
    <n v="2.639209272237153E-6"/>
    <n v="4261.8889391621633"/>
    <n v="4262.2"/>
    <n v="-7.2981286151851954E-5"/>
    <n v="14912696.591298502"/>
    <m/>
    <m/>
    <n v="247105.90495752153"/>
    <m/>
    <m/>
    <n v="20.809692080152846"/>
    <m/>
    <m/>
    <n v="179.14574576198211"/>
    <n v="179.12"/>
    <n v="1.4373471405826344E-4"/>
    <n v="16.132370917108926"/>
    <m/>
    <n v="16.28"/>
    <m/>
    <n v="3586.4430808997317"/>
    <n v="3543.2"/>
    <n v="1.2204527235191831E-2"/>
    <n v="2048"/>
    <n v="0.90051282051282044"/>
    <n v="69063.95"/>
    <n v="333.48246145619669"/>
    <m/>
    <m/>
    <n v="1104.7749443902751"/>
    <n v="0.72441325775981147"/>
    <m/>
    <m/>
    <n v="2721589.4655083576"/>
    <n v="13577000"/>
    <n v="5332"/>
    <n v="-0.799544121270652"/>
    <n v="11.748063667939345"/>
    <m/>
    <n v="11.814624999999999"/>
    <n v="-5.6338082724296523E-3"/>
    <n v="11.840906236153858"/>
    <m/>
    <n v="11.93"/>
    <m/>
    <m/>
    <m/>
    <n v="4261.8889391621633"/>
    <m/>
  </r>
  <r>
    <x v="2042"/>
    <n v="19.16"/>
    <n v="20.72"/>
    <n v="7180.97"/>
    <n v="6411.84"/>
    <n v="105860.82"/>
    <n v="94536.77"/>
    <n v="2.639209272237153E-6"/>
    <n v="4480.7899233857624"/>
    <n v="4481.12"/>
    <n v="-7.3659400827819077E-5"/>
    <n v="16444574.988197463"/>
    <m/>
    <m/>
    <n v="266143.24861748336"/>
    <m/>
    <m/>
    <n v="20.274122320414779"/>
    <m/>
    <m/>
    <n v="182.22422398720067"/>
    <n v="182.2"/>
    <n v="1.3295272887314802E-4"/>
    <n v="15.854246737477228"/>
    <m/>
    <n v="15.87"/>
    <m/>
    <n v="3770.6010619138492"/>
    <n v="3725"/>
    <n v="1.2241895815798376E-2"/>
    <n v="2049"/>
    <n v="0.92471042471042475"/>
    <n v="70829.45"/>
    <n v="341.98065703742492"/>
    <m/>
    <m/>
    <n v="1076.5332906140136"/>
    <n v="0.70582797529975716"/>
    <m/>
    <m/>
    <n v="3001186.1818651543"/>
    <n v="14971000"/>
    <n v="5828"/>
    <n v="-0.79953335235687972"/>
    <n v="11.143870133281968"/>
    <m/>
    <n v="11.206"/>
    <n v="-5.5443393466028112E-3"/>
    <n v="11.232075235685574"/>
    <m/>
    <n v="11.42"/>
    <m/>
    <m/>
    <m/>
    <n v="4480.7899233857624"/>
    <m/>
  </r>
  <r>
    <x v="2043"/>
    <n v="18.940000000000001"/>
    <n v="20.45"/>
    <n v="6969.29"/>
    <n v="6222.78"/>
    <n v="104334.43"/>
    <n v="93172.91"/>
    <n v="2.5002875438939753E-6"/>
    <n v="4348.3874903799806"/>
    <n v="4348.71"/>
    <n v="-7.416213544231276E-5"/>
    <n v="15472820.54168297"/>
    <m/>
    <m/>
    <n v="254346.25353584276"/>
    <m/>
    <m/>
    <n v="20.570234559584687"/>
    <m/>
    <m/>
    <n v="179.58362514032649"/>
    <n v="179.56"/>
    <n v="1.3157240101624446E-4"/>
    <n v="16.081308413449232"/>
    <m/>
    <n v="16.059999999999999"/>
    <m/>
    <n v="3659.0380892144967"/>
    <n v="3615.6"/>
    <n v="1.2014074901675276E-2"/>
    <n v="2050"/>
    <n v="0.92616136919315417"/>
    <n v="69634.899999999994"/>
    <n v="336.13434795561255"/>
    <m/>
    <m/>
    <n v="1094.6891966997302"/>
    <n v="0.71752778516681592"/>
    <m/>
    <m/>
    <n v="2823914.270239749"/>
    <n v="14089000"/>
    <n v="5628"/>
    <n v="-0.7995660252509228"/>
    <n v="11.470856205809923"/>
    <m/>
    <n v="11.53875"/>
    <n v="-5.8839817302633879E-3"/>
    <n v="11.562073604359554"/>
    <m/>
    <n v="11.59"/>
    <m/>
    <m/>
    <m/>
    <n v="4348.3874903799806"/>
    <m/>
  </r>
  <r>
    <x v="2044"/>
    <n v="19.05"/>
    <n v="20.81"/>
    <n v="7025.68"/>
    <n v="6273.11"/>
    <n v="105529.01"/>
    <n v="94239.46"/>
    <n v="2.5002875438939753E-6"/>
    <n v="4383.464326547276"/>
    <n v="4383.79"/>
    <n v="-7.4290386337882985E-5"/>
    <n v="15722438.200949026"/>
    <m/>
    <m/>
    <n v="257423.31670340223"/>
    <m/>
    <m/>
    <n v="20.486122147404267"/>
    <m/>
    <m/>
    <n v="181.63534389858327"/>
    <n v="181.64"/>
    <n v="-2.5633678797154502E-5"/>
    <n v="15.896677496006049"/>
    <m/>
    <n v="15.73"/>
    <m/>
    <n v="3688.503876343711"/>
    <n v="3644.9"/>
    <n v="1.1962982892181007E-2"/>
    <n v="2051"/>
    <n v="0.91542527630946668"/>
    <n v="70409.78"/>
    <n v="339.84822994511484"/>
    <m/>
    <m/>
    <n v="1082.5077651942825"/>
    <n v="0.7094760520485669"/>
    <m/>
    <m/>
    <n v="2869497.3470922336"/>
    <n v="14317000"/>
    <n v="5736"/>
    <n v="-0.79957411838428205"/>
    <n v="11.377549696476537"/>
    <m/>
    <n v="11.442500000000001"/>
    <n v="-5.6762336485438603E-3"/>
    <n v="11.468163759491555"/>
    <m/>
    <n v="11.45"/>
    <m/>
    <m/>
    <m/>
    <n v="4383.464326547276"/>
    <m/>
  </r>
  <r>
    <x v="2045"/>
    <n v="20.079999999999998"/>
    <n v="21.53"/>
    <n v="7323.58"/>
    <n v="6539.08"/>
    <n v="107457.87"/>
    <n v="95961.73"/>
    <n v="2.5002875438939753E-6"/>
    <n v="4569.2187653905539"/>
    <n v="4569.55"/>
    <n v="-7.2487358590334061E-5"/>
    <n v="17054923.150783531"/>
    <m/>
    <m/>
    <n v="273785.60596634913"/>
    <m/>
    <m/>
    <n v="20.050926011632338"/>
    <m/>
    <m/>
    <n v="184.9507661458637"/>
    <n v="184.96"/>
    <n v="-4.9923519335637323E-5"/>
    <n v="15.605620120666458"/>
    <m/>
    <n v="15.57"/>
    <m/>
    <n v="3844.7565885671752"/>
    <n v="3800.2"/>
    <n v="1.1724800949206804E-2"/>
    <n v="2052"/>
    <n v="0.93265211333023679"/>
    <n v="72045.490000000005"/>
    <n v="347.71619008162656"/>
    <m/>
    <m/>
    <n v="1057.3597136507901"/>
    <n v="0.69292831628214846"/>
    <m/>
    <m/>
    <n v="3112716.8001552592"/>
    <n v="15534000"/>
    <n v="6180"/>
    <n v="-0.79961910646612211"/>
    <n v="10.894652033914609"/>
    <m/>
    <n v="10.962125"/>
    <n v="-6.1550991331873472E-3"/>
    <n v="10.981552925878987"/>
    <m/>
    <n v="11.01"/>
    <m/>
    <m/>
    <m/>
    <n v="4569.2187653905539"/>
    <m/>
  </r>
  <r>
    <x v="2046"/>
    <n v="18.829999999999998"/>
    <n v="20.87"/>
    <n v="6974.05"/>
    <n v="6226.97"/>
    <n v="105441.73"/>
    <n v="94161.04"/>
    <n v="2.5002875438939753E-6"/>
    <n v="4351.0391263792853"/>
    <n v="4351.3500000000004"/>
    <n v="-7.144302819006576E-5"/>
    <n v="15426202.884103503"/>
    <m/>
    <m/>
    <n v="254175.3779690722"/>
    <m/>
    <m/>
    <n v="20.528512875516672"/>
    <m/>
    <m/>
    <n v="181.4762681459901"/>
    <n v="181.48"/>
    <n v="-2.0563445062182772E-5"/>
    <n v="15.897906126170815"/>
    <m/>
    <n v="15.82"/>
    <m/>
    <n v="3661.1188766873124"/>
    <n v="3618.8"/>
    <n v="1.1694173949185371E-2"/>
    <n v="2053"/>
    <n v="0.9022520364159079"/>
    <n v="70264.39"/>
    <n v="339.09351272296664"/>
    <m/>
    <m/>
    <n v="1083.4996342201891"/>
    <n v="0.70999149768253633"/>
    <m/>
    <m/>
    <n v="2815482.2478870656"/>
    <n v="14049000"/>
    <n v="5768"/>
    <n v="-0.79959554075827"/>
    <n v="11.414121653608586"/>
    <m/>
    <n v="11.484"/>
    <n v="-6.0848438167375729E-3"/>
    <n v="11.505305176903121"/>
    <m/>
    <n v="11.38"/>
    <m/>
    <m/>
    <m/>
    <n v="4351.0391263792853"/>
    <m/>
  </r>
  <r>
    <x v="2047"/>
    <n v="19.89"/>
    <n v="21.55"/>
    <n v="7227.67"/>
    <n v="6453.41"/>
    <n v="107657.41"/>
    <n v="96139.44"/>
    <n v="2.5002875438939753E-6"/>
    <n v="4509.1601223621929"/>
    <n v="4509.4799999999996"/>
    <n v="-7.093448419925874E-5"/>
    <n v="16547425.279193416"/>
    <m/>
    <m/>
    <n v="268030.74636133405"/>
    <m/>
    <m/>
    <n v="20.154348266483389"/>
    <m/>
    <m/>
    <n v="185.28516761776572"/>
    <n v="185.28"/>
    <n v="2.7890855816670168E-5"/>
    <n v="15.563341457905175"/>
    <m/>
    <n v="15.72"/>
    <m/>
    <n v="3794.1209648211898"/>
    <n v="3750.13"/>
    <n v="1.1730517294384457E-2"/>
    <n v="2054"/>
    <n v="0.9229698375870069"/>
    <n v="71756.539999999994"/>
    <n v="346.26753750681883"/>
    <m/>
    <m/>
    <n v="1060.4901982996373"/>
    <n v="0.69484808845040513"/>
    <m/>
    <m/>
    <n v="3020147.0897470159"/>
    <n v="15067700"/>
    <n v="5932"/>
    <n v="-0.79956150641789947"/>
    <n v="10.998541734522783"/>
    <m/>
    <n v="11.06245"/>
    <n v="-5.7770444591583869E-3"/>
    <n v="11.086539365083315"/>
    <m/>
    <n v="11.18"/>
    <m/>
    <m/>
    <m/>
    <n v="4509.1601223621929"/>
    <m/>
  </r>
  <r>
    <x v="2048"/>
    <n v="21.87"/>
    <n v="22.97"/>
    <n v="7714.62"/>
    <n v="6888.15"/>
    <n v="111920.43"/>
    <n v="99945.65"/>
    <n v="2.639209272237153E-6"/>
    <n v="4812.6038228196849"/>
    <n v="4812.96"/>
    <n v="-7.40037690558637E-5"/>
    <n v="18774493.153421484"/>
    <m/>
    <m/>
    <n v="295085.12530115806"/>
    <m/>
    <m/>
    <n v="19.472848929440232"/>
    <m/>
    <m/>
    <n v="192.6080028242036"/>
    <n v="192.6"/>
    <n v="4.1551527536931587E-5"/>
    <n v="14.945640621300434"/>
    <m/>
    <n v="15.19"/>
    <m/>
    <n v="4049.2919063399995"/>
    <n v="4001.39"/>
    <n v="1.1971316552497946E-2"/>
    <n v="2055"/>
    <n v="0.95211144971702233"/>
    <n v="74808.59"/>
    <n v="360.91091967675368"/>
    <m/>
    <m/>
    <n v="1015.3839388601434"/>
    <n v="0.66510465237490601"/>
    <m/>
    <m/>
    <n v="3426710.7064254251"/>
    <n v="17090800"/>
    <n v="6624"/>
    <n v="-0.79949968951567951"/>
    <n v="10.256181495537161"/>
    <m/>
    <n v="10.312412500000001"/>
    <n v="-5.4527497288184845E-3"/>
    <n v="10.3386145858208"/>
    <m/>
    <n v="10.54"/>
    <m/>
    <m/>
    <m/>
    <n v="4812.6038228196849"/>
    <m/>
  </r>
  <r>
    <x v="2049"/>
    <n v="21.97"/>
    <n v="23.92"/>
    <n v="8000.4"/>
    <n v="7143.29"/>
    <n v="114713.17"/>
    <n v="102439.32"/>
    <n v="2.639209272237153E-6"/>
    <n v="4990.7599842599366"/>
    <n v="4991.12"/>
    <n v="-7.2131253118223881E-5"/>
    <n v="20164465.183054071"/>
    <m/>
    <m/>
    <n v="311469.74629958399"/>
    <m/>
    <m/>
    <n v="19.111343657673135"/>
    <m/>
    <m/>
    <n v="197.4093186067453"/>
    <n v="197.4"/>
    <n v="4.7206721100812032E-5"/>
    <n v="14.57224246361357"/>
    <m/>
    <n v="14.64"/>
    <m/>
    <n v="4199.1329894535174"/>
    <n v="4150.21"/>
    <n v="1.178807565244111E-2"/>
    <n v="2056"/>
    <n v="0.91847826086956508"/>
    <n v="76940.39"/>
    <n v="371.16671601397405"/>
    <m/>
    <m/>
    <n v="986.44881949935802"/>
    <n v="0.64609009476469348"/>
    <m/>
    <m/>
    <n v="3680440.3148386828"/>
    <n v="18353800"/>
    <n v="7276"/>
    <n v="-0.79947257162883534"/>
    <n v="9.8758281877184775"/>
    <m/>
    <n v="9.9332624999999997"/>
    <n v="-5.782018977302017E-3"/>
    <n v="9.9553259646069421"/>
    <m/>
    <n v="9.99"/>
    <m/>
    <m/>
    <m/>
    <n v="4990.7599842599366"/>
    <m/>
  </r>
  <r>
    <x v="2050"/>
    <n v="22.27"/>
    <n v="24.92"/>
    <n v="8167.79"/>
    <n v="7292.73"/>
    <n v="116799.17"/>
    <n v="104301.85"/>
    <n v="2.639209272237153E-6"/>
    <n v="5095.0559388309921"/>
    <n v="5095.43"/>
    <n v="-7.3411109368204386E-5"/>
    <n v="21007265.565701339"/>
    <m/>
    <m/>
    <n v="321232.9966801125"/>
    <m/>
    <m/>
    <n v="18.910580927829656"/>
    <m/>
    <m/>
    <n v="200.99420446483393"/>
    <n v="201"/>
    <n v="-2.8833508288972354E-5"/>
    <n v="14.306801626416391"/>
    <m/>
    <n v="14.24"/>
    <m/>
    <n v="4286.8307809588123"/>
    <n v="4237.0200000000004"/>
    <n v="1.1756088231542838E-2"/>
    <n v="2057"/>
    <n v="0.89365971107544129"/>
    <n v="78560.19"/>
    <n v="378.95117166349917"/>
    <m/>
    <m/>
    <n v="965.68144624033164"/>
    <n v="0.63242822217282835"/>
    <m/>
    <m/>
    <n v="3834303.1679825406"/>
    <n v="19122800"/>
    <n v="7768"/>
    <n v="-0.79949049469834232"/>
    <n v="9.6687722336529838"/>
    <m/>
    <n v="9.7239249999999995"/>
    <n v="-5.671862580903908E-3"/>
    <n v="9.7467224549180198"/>
    <m/>
    <n v="9.65"/>
    <m/>
    <m/>
    <m/>
    <n v="5095.0559388309921"/>
    <m/>
  </r>
  <r>
    <x v="2051"/>
    <n v="24.49"/>
    <n v="26.41"/>
    <n v="8761.6200000000008"/>
    <n v="7822.92"/>
    <n v="117957.54"/>
    <n v="105336"/>
    <n v="2.639209272237153E-6"/>
    <n v="5465.3529913930424"/>
    <n v="5465.75"/>
    <n v="-7.2635705430701414E-5"/>
    <n v="24060746.895975374"/>
    <m/>
    <m/>
    <n v="356252.01289173315"/>
    <m/>
    <m/>
    <n v="18.222346465795013"/>
    <m/>
    <m/>
    <n v="202.98263941758793"/>
    <n v="202.96"/>
    <n v="1.115462041185733E-4"/>
    <n v="14.164463553377882"/>
    <m/>
    <n v="14"/>
    <m/>
    <n v="4598.3280658281174"/>
    <n v="4545.8100000000004"/>
    <n v="1.155307103203107E-2"/>
    <n v="2058"/>
    <n v="0.92730026505111696"/>
    <n v="80796.36"/>
    <n v="389.70736421762348"/>
    <m/>
    <m/>
    <n v="938.19388696076214"/>
    <n v="0.61436827732926913"/>
    <m/>
    <m/>
    <n v="4391671.8188907765"/>
    <n v="21907100"/>
    <n v="8528"/>
    <n v="-0.79953203213155666"/>
    <n v="8.9654235973117515"/>
    <m/>
    <n v="9.0162999999999993"/>
    <n v="-5.6427140499148987E-3"/>
    <n v="9.037813900161197"/>
    <m/>
    <n v="9.19"/>
    <m/>
    <m/>
    <m/>
    <n v="5465.3529913930424"/>
    <m/>
  </r>
  <r>
    <x v="2052"/>
    <n v="25.1"/>
    <n v="27.66"/>
    <n v="9414.1"/>
    <n v="8405.48"/>
    <n v="122102.2"/>
    <n v="109036.9"/>
    <n v="2.639209272237153E-6"/>
    <n v="5872.2159861289574"/>
    <n v="5872.65"/>
    <n v="-7.3904263159230155E-5"/>
    <n v="27643098.765393548"/>
    <m/>
    <m/>
    <n v="396032.91983699892"/>
    <m/>
    <m/>
    <n v="17.54305928577536"/>
    <m/>
    <m/>
    <n v="210.10969283708326"/>
    <n v="210.12"/>
    <n v="-4.9053697490752945E-5"/>
    <n v="13.666336517344954"/>
    <m/>
    <n v="13.77"/>
    <m/>
    <n v="4940.5857425384656"/>
    <n v="4884.1099999999997"/>
    <n v="1.1563159416652313E-2"/>
    <n v="2059"/>
    <n v="0.90744757772957341"/>
    <n v="84217.96"/>
    <n v="406.17914626108137"/>
    <m/>
    <m/>
    <n v="898.46283715078368"/>
    <n v="0.58829496527998049"/>
    <m/>
    <m/>
    <n v="5045582.954337311"/>
    <n v="25168100"/>
    <n v="9632"/>
    <n v="-0.79952467789235937"/>
    <n v="8.2973967593616127"/>
    <m/>
    <n v="8.3452750000000009"/>
    <n v="-5.7371675155567514E-3"/>
    <n v="8.3644954414213526"/>
    <m/>
    <n v="8.57"/>
    <m/>
    <m/>
    <m/>
    <n v="5872.2159861289574"/>
    <m/>
  </r>
  <r>
    <x v="2053"/>
    <n v="22.01"/>
    <n v="24.71"/>
    <n v="8164.11"/>
    <n v="7289.35"/>
    <n v="117815.22"/>
    <n v="105207.78"/>
    <n v="2.3613675910194587E-6"/>
    <n v="5092.1394920935309"/>
    <n v="5092.51"/>
    <n v="-7.2755459777029685E-5"/>
    <n v="20299256.84811854"/>
    <m/>
    <m/>
    <n v="317119.42202055833"/>
    <m/>
    <m/>
    <n v="18.705258580812185"/>
    <m/>
    <m/>
    <n v="202.71796043868522"/>
    <n v="202.72"/>
    <n v="-1.0060977282844163E-5"/>
    <n v="14.14479678892638"/>
    <m/>
    <n v="14.24"/>
    <m/>
    <n v="4284.0970368885419"/>
    <n v="4238.21"/>
    <n v="1.0826985186798588E-2"/>
    <n v="2060"/>
    <n v="0.89073249696479162"/>
    <n v="79676.3"/>
    <n v="384.18493176543154"/>
    <m/>
    <m/>
    <n v="946.91464872368601"/>
    <n v="0.61984390697110958"/>
    <m/>
    <m/>
    <n v="3705242.8686863743"/>
    <n v="18520600"/>
    <n v="7424"/>
    <n v="-0.79993937190553366"/>
    <n v="9.3978615708439417"/>
    <m/>
    <n v="9.4706375000000005"/>
    <n v="-7.6843749067641021E-3"/>
    <n v="9.4742069647110121"/>
    <m/>
    <n v="9.48"/>
    <m/>
    <m/>
    <m/>
    <n v="5092.1394920935309"/>
    <m/>
  </r>
  <r>
    <x v="2054"/>
    <n v="22.48"/>
    <n v="25.23"/>
    <n v="8394.4599999999991"/>
    <n v="7495"/>
    <n v="119353.98"/>
    <n v="106581.63"/>
    <n v="2.3613675910194587E-6"/>
    <n v="5235.6863132532817"/>
    <n v="5236.07"/>
    <n v="-7.3277619802247784E-5"/>
    <n v="21443719.256750908"/>
    <m/>
    <m/>
    <n v="330528.32948501769"/>
    <m/>
    <m/>
    <n v="18.440564884297064"/>
    <m/>
    <m/>
    <n v="205.36060986688486"/>
    <n v="205.36"/>
    <n v="2.9697452514909628E-6"/>
    <n v="13.959604372078456"/>
    <m/>
    <n v="13.78"/>
    <m/>
    <n v="4404.8080829506753"/>
    <n v="4358.8900000000003"/>
    <n v="1.0534352312326023E-2"/>
    <n v="2061"/>
    <n v="0.89100277447483156"/>
    <n v="81020.12"/>
    <n v="390.6340885827284"/>
    <m/>
    <m/>
    <n v="930.94399191296736"/>
    <n v="0.60933185654046251"/>
    <m/>
    <m/>
    <n v="3914178.4907022412"/>
    <n v="19567600"/>
    <n v="7944"/>
    <n v="-0.79996634790662924"/>
    <n v="9.1323000559484573"/>
    <m/>
    <n v="9.2020999999999997"/>
    <n v="-7.585219031693069E-3"/>
    <n v="9.2065981345575327"/>
    <m/>
    <n v="9.15"/>
    <m/>
    <m/>
    <m/>
    <n v="5235.6863132532817"/>
    <m/>
  </r>
  <r>
    <x v="2055"/>
    <n v="22.33"/>
    <n v="25.11"/>
    <n v="8344.66"/>
    <n v="7450.52"/>
    <n v="117452.41"/>
    <n v="104883.3"/>
    <n v="2.3613675910194587E-6"/>
    <n v="5204.4987804342154"/>
    <n v="5204.88"/>
    <n v="-7.3242719483390673E-5"/>
    <n v="21188290.641828805"/>
    <m/>
    <m/>
    <n v="327574.94870582112"/>
    <m/>
    <m/>
    <n v="18.494447697130187"/>
    <m/>
    <m/>
    <n v="202.08383846123616"/>
    <n v="202.08"/>
    <n v="1.8994760669688304E-5"/>
    <n v="14.18155329267339"/>
    <m/>
    <n v="14.11"/>
    <m/>
    <n v="4378.5145448577005"/>
    <n v="4332.82"/>
    <n v="1.0546144279637959E-2"/>
    <n v="2062"/>
    <n v="0.88928713659896452"/>
    <n v="80123.289999999994"/>
    <n v="386.27990772657353"/>
    <m/>
    <m/>
    <n v="941.24882113646527"/>
    <n v="0.61601828773361422"/>
    <m/>
    <m/>
    <n v="3867589.8057952737"/>
    <n v="19334000"/>
    <n v="7684"/>
    <n v="-0.79995914938474844"/>
    <n v="9.1860689504175355"/>
    <m/>
    <n v="9.2555750000000003"/>
    <n v="-7.5096414412356705E-3"/>
    <n v="9.2609151546769528"/>
    <m/>
    <n v="9.3000000000000007"/>
    <m/>
    <m/>
    <m/>
    <n v="5204.4987804342154"/>
    <m/>
  </r>
  <r>
    <x v="2056"/>
    <n v="21.54"/>
    <n v="24.78"/>
    <n v="8179.03"/>
    <n v="7302.62"/>
    <n v="117314.02"/>
    <n v="104759.47"/>
    <n v="2.3613675910194587E-6"/>
    <n v="5101.0722673827595"/>
    <n v="5101.4399999999996"/>
    <n v="-7.2084081600531924E-5"/>
    <n v="20346202.924444884"/>
    <m/>
    <m/>
    <n v="317810.22108838829"/>
    <m/>
    <m/>
    <n v="18.677169650931393"/>
    <m/>
    <m/>
    <n v="201.84080853939517"/>
    <n v="201.84"/>
    <n v="4.0058432182465964E-6"/>
    <n v="14.197805065186913"/>
    <m/>
    <n v="14.06"/>
    <m/>
    <n v="4291.4471861222319"/>
    <n v="4246.76"/>
    <n v="1.0522654004990084E-2"/>
    <n v="2063"/>
    <n v="0.86924939467312345"/>
    <n v="79538.179999999993"/>
    <n v="383.42911073439973"/>
    <m/>
    <m/>
    <n v="948.12240430729071"/>
    <n v="0.62045801406720547"/>
    <m/>
    <m/>
    <n v="3713913.8802298084"/>
    <n v="18565600"/>
    <n v="7800"/>
    <n v="-0.79995723918269224"/>
    <n v="9.3679849317215833"/>
    <m/>
    <n v="9.4369250000000005"/>
    <n v="-7.3053529914052229E-3"/>
    <n v="9.4444262187174708"/>
    <m/>
    <n v="9.2200000000000006"/>
    <m/>
    <m/>
    <m/>
    <n v="5101.0722673827595"/>
    <m/>
  </r>
  <r>
    <x v="2057"/>
    <n v="21.76"/>
    <n v="24.93"/>
    <n v="8258.8799999999992"/>
    <n v="7373.9"/>
    <n v="115492.27"/>
    <n v="103132.43"/>
    <n v="2.3613675910194587E-6"/>
    <n v="5150.7472730958361"/>
    <n v="5151.12"/>
    <n v="-7.235841994823744E-5"/>
    <n v="20742507.896341208"/>
    <m/>
    <m/>
    <n v="322452.51582319255"/>
    <m/>
    <m/>
    <n v="18.58517665208792"/>
    <m/>
    <m/>
    <n v="198.70161085903032"/>
    <n v="198.68"/>
    <n v="1.0877219161620211E-4"/>
    <n v="14.417814744038052"/>
    <m/>
    <n v="14.2"/>
    <m/>
    <n v="4333.1844067181064"/>
    <n v="4288.45"/>
    <n v="1.0431369543333124E-2"/>
    <n v="2064"/>
    <n v="0.87284396309667078"/>
    <n v="78886.880000000005"/>
    <n v="380.25969985566667"/>
    <m/>
    <m/>
    <n v="955.88612384330884"/>
    <n v="0.62547934946242589"/>
    <m/>
    <m/>
    <n v="3786288.4211645494"/>
    <n v="18928900"/>
    <n v="7640"/>
    <n v="-0.79997314048018908"/>
    <n v="9.2761130934940184"/>
    <m/>
    <n v="9.3445125000000004"/>
    <n v="-7.3197404900450236E-3"/>
    <n v="9.3519164838004993"/>
    <m/>
    <n v="9.3000000000000007"/>
    <m/>
    <m/>
    <m/>
    <n v="5150.7472730958361"/>
    <m/>
  </r>
  <r>
    <x v="2058"/>
    <n v="21.03"/>
    <n v="23.89"/>
    <n v="7775.73"/>
    <n v="6942.45"/>
    <n v="113322.97"/>
    <n v="101194.32"/>
    <n v="2.3613675910194587E-6"/>
    <n v="4848.9521472814504"/>
    <n v="4849.3"/>
    <n v="-7.1732563163728891E-5"/>
    <n v="18312063.527494509"/>
    <m/>
    <m/>
    <n v="294112.61860149814"/>
    <m/>
    <m/>
    <n v="19.125431227503"/>
    <m/>
    <m/>
    <n v="194.95036805046072"/>
    <n v="194.96"/>
    <n v="-4.9404747329062637E-5"/>
    <n v="14.686726378348562"/>
    <m/>
    <n v="14.2"/>
    <m/>
    <n v="4079.0790404679092"/>
    <n v="4037.43"/>
    <n v="1.0315730667258549E-2"/>
    <n v="2065"/>
    <n v="0.8802846379238175"/>
    <n v="76697.600000000006"/>
    <n v="369.59122165815813"/>
    <m/>
    <m/>
    <n v="982.41401255189601"/>
    <n v="0.64259402668865051"/>
    <m/>
    <m/>
    <n v="3342763.1311829463"/>
    <n v="16713100"/>
    <n v="6900"/>
    <n v="-0.79999143598835964"/>
    <n v="9.8170332444070834"/>
    <m/>
    <n v="9.8910250000000008"/>
    <n v="-7.4806964488429717E-3"/>
    <n v="9.8977301111104801"/>
    <m/>
    <n v="9.77"/>
    <m/>
    <m/>
    <m/>
    <n v="4848.9521472814504"/>
    <m/>
  </r>
  <r>
    <x v="2059"/>
    <n v="24.14"/>
    <n v="26.19"/>
    <n v="8588.6299999999992"/>
    <n v="7668.22"/>
    <n v="117243.16"/>
    <n v="104694.7"/>
    <n v="2.3613675910194587E-6"/>
    <n v="5355.7467152809841"/>
    <n v="5356.13"/>
    <n v="-7.1560010495685944E-5"/>
    <n v="22139834.281263698"/>
    <m/>
    <m/>
    <n v="340221.35182639031"/>
    <m/>
    <m/>
    <n v="18.124916908534903"/>
    <m/>
    <m/>
    <n v="201.68938272754787"/>
    <n v="201.68"/>
    <n v="4.652284583439581E-5"/>
    <n v="14.178211638791408"/>
    <m/>
    <n v="14.28"/>
    <m/>
    <n v="4505.3525667105014"/>
    <n v="4461.46"/>
    <n v="9.8381621062391122E-3"/>
    <n v="2066"/>
    <n v="0.92172584956090109"/>
    <n v="80450.94"/>
    <n v="387.64758617331574"/>
    <m/>
    <m/>
    <n v="934.33775188830907"/>
    <n v="0.61108955693434253"/>
    <m/>
    <m/>
    <n v="4041537.8924733386"/>
    <n v="20215900"/>
    <n v="7828"/>
    <n v="-0.80008122851451891"/>
    <n v="8.7903422807174554"/>
    <m/>
    <n v="8.8618749999999995"/>
    <n v="-8.0719621166563948E-3"/>
    <n v="8.8627055750659807"/>
    <m/>
    <n v="9.0500000000000007"/>
    <m/>
    <m/>
    <m/>
    <n v="5355.7467152809841"/>
    <m/>
  </r>
  <r>
    <x v="2060"/>
    <n v="24.06"/>
    <n v="26.22"/>
    <n v="8707.48"/>
    <n v="7774.32"/>
    <n v="118915.79"/>
    <n v="106188.06"/>
    <n v="2.3613675910194587E-6"/>
    <n v="5429.727474530604"/>
    <n v="5430.11"/>
    <n v="-7.0445252378981138E-5"/>
    <n v="22751527.447497901"/>
    <m/>
    <m/>
    <n v="347270.76973523985"/>
    <m/>
    <m/>
    <n v="17.998712092069361"/>
    <m/>
    <m/>
    <n v="204.56176262258225"/>
    <n v="204.56"/>
    <n v="8.6166532178300059E-6"/>
    <n v="13.975490415104895"/>
    <m/>
    <n v="14.32"/>
    <m/>
    <n v="4567.5308457488964"/>
    <n v="4523.12"/>
    <n v="9.8186308894958607E-3"/>
    <n v="2067"/>
    <n v="0.91762013729977121"/>
    <n v="81646.45"/>
    <n v="393.37735465743418"/>
    <m/>
    <m/>
    <n v="920.45338800443176"/>
    <n v="0.60195163039018984"/>
    <m/>
    <m/>
    <n v="4153238.0096545266"/>
    <n v="20777100"/>
    <n v="8008"/>
    <n v="-0.80010501900387798"/>
    <n v="8.6683124813966081"/>
    <m/>
    <n v="8.7415000000000003"/>
    <n v="-8.3724210494070528E-3"/>
    <n v="8.7397756573317391"/>
    <m/>
    <n v="8.89"/>
    <m/>
    <m/>
    <m/>
    <n v="5429.727474530604"/>
    <m/>
  </r>
  <r>
    <x v="2061"/>
    <n v="26.66"/>
    <n v="28.47"/>
    <n v="9287.4500000000007"/>
    <n v="8292.1200000000008"/>
    <n v="124190.97"/>
    <n v="110898.38"/>
    <n v="2.3613675910194587E-6"/>
    <n v="5791.2384307768289"/>
    <n v="5791.66"/>
    <n v="-7.2789014405327812E-5"/>
    <n v="25781103.563201293"/>
    <m/>
    <m/>
    <n v="381952.27732958546"/>
    <m/>
    <m/>
    <n v="17.398533374182239"/>
    <m/>
    <m/>
    <n v="213.63104317232595"/>
    <n v="213.64"/>
    <n v="-4.1924862731912427E-5"/>
    <n v="13.355099222967912"/>
    <m/>
    <n v="13.6"/>
    <m/>
    <n v="4871.576341148384"/>
    <n v="4824.25"/>
    <n v="9.8100929985767138E-3"/>
    <n v="2068"/>
    <n v="0.93642430628731999"/>
    <n v="85957.67"/>
    <n v="414.1167262193872"/>
    <m/>
    <m/>
    <n v="871.85020862023964"/>
    <n v="0.57011241645110244"/>
    <m/>
    <m/>
    <n v="4706323.0717838043"/>
    <n v="23533800"/>
    <n v="9388"/>
    <n v="-0.80001856598663179"/>
    <n v="8.0905922595705366"/>
    <m/>
    <n v="8.1577999999999999"/>
    <n v="-8.2384638541596056E-3"/>
    <n v="8.157390090359625"/>
    <m/>
    <n v="8.15"/>
    <m/>
    <m/>
    <m/>
    <n v="5791.2384307768289"/>
    <m/>
  </r>
  <r>
    <x v="2062"/>
    <n v="26.12"/>
    <n v="28.12"/>
    <n v="9042.68"/>
    <n v="8073.52"/>
    <n v="125402.29"/>
    <n v="111979.26"/>
    <n v="2.0835330114543638E-6"/>
    <n v="5638.1983481413145"/>
    <n v="5638.6"/>
    <n v="-7.1232550400091021E-5"/>
    <n v="24418641.96942294"/>
    <m/>
    <m/>
    <n v="366811.43636059406"/>
    <m/>
    <m/>
    <n v="17.625476208523668"/>
    <m/>
    <m/>
    <n v="215.69895446385402"/>
    <n v="215.68"/>
    <n v="8.7882343536849206E-5"/>
    <n v="13.223547959906"/>
    <m/>
    <n v="13.42"/>
    <m/>
    <n v="4742.65391234864"/>
    <n v="4696.6899999999996"/>
    <n v="9.7864479769029789E-3"/>
    <n v="2069"/>
    <n v="0.92887624466571839"/>
    <n v="86066.75"/>
    <n v="414.54511803978465"/>
    <m/>
    <m/>
    <n v="870.74383357824161"/>
    <n v="0.56922703616591586"/>
    <m/>
    <m/>
    <n v="4457732.6494534593"/>
    <n v="22290700"/>
    <n v="8640"/>
    <n v="-0.80001827446184015"/>
    <n v="8.3027192950883322"/>
    <m/>
    <n v="8.3721625"/>
    <n v="-8.2945361979855914E-3"/>
    <n v="8.3715686343324407"/>
    <m/>
    <n v="8.4700000000000006"/>
    <m/>
    <m/>
    <m/>
    <n v="5638.1983481413145"/>
    <m/>
  </r>
  <r>
    <x v="2063"/>
    <n v="24.68"/>
    <n v="26.87"/>
    <n v="8647.09"/>
    <n v="7720.31"/>
    <n v="122792.16"/>
    <n v="109648.29"/>
    <n v="2.0835330114543638E-6"/>
    <n v="5391.412695999009"/>
    <n v="5391.8"/>
    <n v="-7.1832041431685312E-5"/>
    <n v="22281089.270678774"/>
    <m/>
    <m/>
    <n v="342728.32896546792"/>
    <m/>
    <m/>
    <n v="18.010212208355718"/>
    <m/>
    <m/>
    <n v="211.20423480239475"/>
    <n v="211.2"/>
    <n v="2.0051147702426775E-5"/>
    <n v="13.498339336665087"/>
    <m/>
    <n v="13.42"/>
    <m/>
    <n v="4535.0085032704037"/>
    <n v="4490.79"/>
    <n v="9.8464865358665055E-3"/>
    <n v="2070"/>
    <n v="0.91849646445850386"/>
    <n v="83859.91"/>
    <n v="403.88421617632088"/>
    <m/>
    <m/>
    <n v="893.07060113590819"/>
    <n v="0.58376725970792742"/>
    <m/>
    <m/>
    <n v="4067551.1449565305"/>
    <n v="20336000"/>
    <n v="8248"/>
    <n v="-0.79998273284045385"/>
    <n v="8.6655529598243426"/>
    <m/>
    <n v="8.7366375000000005"/>
    <n v="-8.1363728523311529E-3"/>
    <n v="8.7375130480868126"/>
    <m/>
    <n v="8.68"/>
    <m/>
    <m/>
    <m/>
    <n v="5391.412695999009"/>
    <m/>
  </r>
  <r>
    <x v="2064"/>
    <n v="22.16"/>
    <n v="24.71"/>
    <n v="7998.81"/>
    <n v="7141.5"/>
    <n v="119255.76"/>
    <n v="106490.21"/>
    <n v="2.0835330114543638E-6"/>
    <n v="4987.0921024960853"/>
    <n v="4987.45"/>
    <n v="-7.1759617422673116E-5"/>
    <n v="18939340.037821524"/>
    <m/>
    <m/>
    <n v="304175.34155511885"/>
    <m/>
    <m/>
    <n v="18.684501747554119"/>
    <m/>
    <m/>
    <n v="205.11657568342071"/>
    <n v="205.12"/>
    <n v="-1.669421109251612E-5"/>
    <n v="13.886632570364124"/>
    <m/>
    <n v="13.72"/>
    <m/>
    <n v="4194.861872201046"/>
    <n v="4152.6000000000004"/>
    <n v="1.0177207581044456E-2"/>
    <n v="2071"/>
    <n v="0.89680291380008093"/>
    <n v="80479.14"/>
    <n v="387.57156278870798"/>
    <m/>
    <m/>
    <n v="929.07429224650252"/>
    <n v="0.60724397366225746"/>
    <m/>
    <m/>
    <n v="3457526.6627453519"/>
    <n v="17279500"/>
    <n v="7060"/>
    <n v="-0.79990586170054967"/>
    <n v="9.3147962123286856"/>
    <m/>
    <n v="9.3909749999999992"/>
    <n v="-8.1119146490448157E-3"/>
    <n v="9.3922573523389961"/>
    <m/>
    <n v="9.34"/>
    <m/>
    <m/>
    <m/>
    <n v="4987.0921024960853"/>
    <m/>
  </r>
  <r>
    <x v="2065"/>
    <n v="21.72"/>
    <n v="24.47"/>
    <n v="7915.89"/>
    <n v="7067.45"/>
    <n v="118608.44"/>
    <n v="105911.96"/>
    <n v="2.0835330114543638E-6"/>
    <n v="4935.2728601779672"/>
    <n v="4935.63"/>
    <n v="-7.2359520878362282E-5"/>
    <n v="18545777.372020148"/>
    <m/>
    <m/>
    <n v="299434.27315566468"/>
    <m/>
    <m/>
    <n v="18.780522246678451"/>
    <m/>
    <m/>
    <n v="203.99822904220045"/>
    <n v="204"/>
    <n v="-8.6811656840879436E-6"/>
    <n v="13.961550735489928"/>
    <m/>
    <n v="14.01"/>
    <m/>
    <n v="4151.2207373667188"/>
    <n v="4109.4799999999996"/>
    <n v="1.0157182263137665E-2"/>
    <n v="2072"/>
    <n v="0.88761749080506747"/>
    <n v="80017.19"/>
    <n v="385.31681455694144"/>
    <m/>
    <m/>
    <n v="934.40717564092336"/>
    <n v="0.61067165826704828"/>
    <m/>
    <m/>
    <n v="3385710.5838899096"/>
    <n v="16920200"/>
    <n v="6872"/>
    <n v="-0.79990126689460472"/>
    <n v="9.4109427174864031"/>
    <m/>
    <n v="9.4889749999999999"/>
    <n v="-8.2234680261669135E-3"/>
    <n v="9.4893141731426951"/>
    <m/>
    <n v="9.4"/>
    <m/>
    <m/>
    <m/>
    <n v="4935.2728601779672"/>
    <m/>
  </r>
  <r>
    <x v="2066"/>
    <n v="21.23"/>
    <n v="23.64"/>
    <n v="7459.12"/>
    <n v="6659.62"/>
    <n v="113431.79"/>
    <n v="101289.23"/>
    <n v="2.0835330114543638E-6"/>
    <n v="4650.3797892360244"/>
    <n v="4650.71"/>
    <n v="-7.100222632150377E-5"/>
    <n v="16404687.089755038"/>
    <m/>
    <m/>
    <n v="273506.59614583023"/>
    <m/>
    <m/>
    <n v="19.321517504119861"/>
    <m/>
    <m/>
    <n v="195.08999565538571"/>
    <n v="195.08"/>
    <n v="5.1238750182980297E-5"/>
    <n v="14.570420746335955"/>
    <m/>
    <n v="14.01"/>
    <m/>
    <n v="3911.5365207970522"/>
    <n v="3871.05"/>
    <n v="1.0458795623164763E-2"/>
    <n v="2073"/>
    <n v="0.89805414551607443"/>
    <n v="76206.850000000006"/>
    <n v="366.93975258395665"/>
    <m/>
    <m/>
    <n v="978.90272762958523"/>
    <n v="0.63969059795848449"/>
    <m/>
    <m/>
    <n v="2994862.1186884511"/>
    <n v="14962100"/>
    <n v="6164"/>
    <n v="-0.79983677968410505"/>
    <n v="9.953541281266908"/>
    <m/>
    <n v="10.031062500000001"/>
    <n v="-7.7281164117054546E-3"/>
    <n v="10.036548488429077"/>
    <m/>
    <n v="9.91"/>
    <m/>
    <m/>
    <m/>
    <n v="4650.3797892360244"/>
    <m/>
  </r>
  <r>
    <x v="2067"/>
    <n v="23.56"/>
    <n v="25.5"/>
    <n v="8306.32"/>
    <n v="7415.97"/>
    <n v="122694.52"/>
    <n v="109559.78"/>
    <n v="2.3613675910194587E-6"/>
    <n v="5178.1868489343551"/>
    <n v="5178.5600000000004"/>
    <n v="-7.2056916526119785E-5"/>
    <n v="20128343.889182426"/>
    <m/>
    <m/>
    <n v="320068.49713768216"/>
    <m/>
    <m/>
    <n v="18.221849128887083"/>
    <m/>
    <m/>
    <n v="211.00541961836299"/>
    <n v="211"/>
    <n v="2.5685395085295326E-5"/>
    <n v="13.379315115852554"/>
    <m/>
    <n v="13.98"/>
    <m/>
    <n v="4355.3241056364268"/>
    <n v="4311.05"/>
    <n v="1.0269912349990529E-2"/>
    <n v="2074"/>
    <n v="0.9239215686274509"/>
    <n v="82644.45"/>
    <n v="397.84390691385687"/>
    <m/>
    <m/>
    <n v="896.20958128659629"/>
    <n v="0.58548597938179536"/>
    <m/>
    <m/>
    <n v="3674758.8231963045"/>
    <n v="18361700"/>
    <n v="7140"/>
    <n v="-0.79986826801460076"/>
    <n v="8.8218594962204566"/>
    <m/>
    <n v="8.8901749999999993"/>
    <n v="-7.6843823411285594E-3"/>
    <n v="8.8957405987807814"/>
    <m/>
    <n v="9.0500000000000007"/>
    <m/>
    <m/>
    <m/>
    <n v="5178.1868489343551"/>
    <m/>
  </r>
  <r>
    <x v="2068"/>
    <n v="22.09"/>
    <n v="24.94"/>
    <n v="8014.12"/>
    <n v="7155.07"/>
    <n v="121316.41"/>
    <n v="108328.94"/>
    <n v="2.3613675910194587E-6"/>
    <n v="4995.9065995347491"/>
    <n v="4996.26"/>
    <n v="-7.0733001335199219E-5"/>
    <n v="18711278.388282001"/>
    <m/>
    <m/>
    <n v="303167.86606820993"/>
    <m/>
    <m/>
    <n v="18.541540824745937"/>
    <m/>
    <m/>
    <n v="208.63031061200897"/>
    <n v="208.64"/>
    <n v="-4.6440701644057114E-5"/>
    <n v="13.529155427573217"/>
    <m/>
    <n v="13.98"/>
    <m/>
    <n v="4201.9536704935063"/>
    <n v="4159.5"/>
    <n v="1.0206435988341367E-2"/>
    <n v="2075"/>
    <n v="0.88572574178027264"/>
    <n v="81436.509999999995"/>
    <n v="391.99836791690888"/>
    <m/>
    <m/>
    <n v="909.30867507473738"/>
    <n v="0.59398719215470075"/>
    <m/>
    <m/>
    <n v="3416081.5511840424"/>
    <n v="17072500"/>
    <n v="6884"/>
    <n v="-0.79990736264846729"/>
    <n v="9.131794523137339"/>
    <m/>
    <n v="9.2037499999999994"/>
    <n v="-7.8180607755164999E-3"/>
    <n v="9.208381310041915"/>
    <m/>
    <n v="9.19"/>
    <m/>
    <m/>
    <m/>
    <n v="4995.9065995347491"/>
    <m/>
  </r>
  <r>
    <x v="2069"/>
    <n v="24.27"/>
    <n v="26.5"/>
    <n v="8417.0400000000009"/>
    <n v="7514.78"/>
    <n v="125009.47"/>
    <n v="111626.39"/>
    <n v="2.3613675910194587E-6"/>
    <n v="5246.9541680931152"/>
    <n v="5247.33"/>
    <n v="-7.1623455525915425E-5"/>
    <n v="20591756.870061632"/>
    <m/>
    <m/>
    <n v="326018.8177198359"/>
    <m/>
    <m/>
    <n v="18.074650171620043"/>
    <m/>
    <m/>
    <n v="214.97609938846986"/>
    <n v="214.96"/>
    <n v="7.4894810522252442E-5"/>
    <n v="13.116884106930282"/>
    <m/>
    <n v="13.2"/>
    <m/>
    <n v="4413.0464802296683"/>
    <n v="4367.97"/>
    <n v="1.0319777889882031E-2"/>
    <n v="2076"/>
    <n v="0.91584905660377358"/>
    <n v="84262.15"/>
    <n v="405.56804526068504"/>
    <m/>
    <m/>
    <n v="877.75797423259451"/>
    <n v="0.57332299263586095"/>
    <m/>
    <m/>
    <n v="3759431.2178919199"/>
    <n v="18783300"/>
    <n v="7568"/>
    <n v="-0.79985246373683427"/>
    <n v="8.6723038422133758"/>
    <m/>
    <n v="8.7347374999999996"/>
    <n v="-7.1477428814116228E-3"/>
    <n v="8.7451414715983571"/>
    <m/>
    <n v="8.6999999999999993"/>
    <m/>
    <m/>
    <m/>
    <n v="5246.9541680931152"/>
    <m/>
  </r>
  <r>
    <x v="2070"/>
    <n v="21.68"/>
    <n v="25"/>
    <n v="7873.43"/>
    <n v="7029.42"/>
    <n v="120514.01"/>
    <n v="107611.94"/>
    <n v="2.3613675910194587E-6"/>
    <n v="4907.9627794972912"/>
    <n v="4908.3100000000004"/>
    <n v="-7.074135551932148E-5"/>
    <n v="17931053.079507578"/>
    <m/>
    <m/>
    <n v="294423.84064683691"/>
    <m/>
    <m/>
    <n v="18.657503919936524"/>
    <m/>
    <m/>
    <n v="207.24030004387842"/>
    <n v="207.24"/>
    <n v="1.4478087164704334E-6"/>
    <n v="13.588139646583173"/>
    <m/>
    <n v="13.52"/>
    <m/>
    <n v="4127.8754182319317"/>
    <n v="4084.3"/>
    <n v="1.0669005271878085E-2"/>
    <n v="2077"/>
    <n v="0.86719999999999997"/>
    <n v="80955.399999999994"/>
    <n v="389.62167075822987"/>
    <m/>
    <m/>
    <n v="912.20435592702825"/>
    <n v="0.59576576939846182"/>
    <m/>
    <m/>
    <n v="3273697.2212046972"/>
    <n v="16351400"/>
    <n v="6652"/>
    <n v="-0.79979101353983773"/>
    <n v="9.2319952785744075"/>
    <m/>
    <n v="9.2950125000000003"/>
    <n v="-6.7796811919933475E-3"/>
    <n v="9.3096449464450277"/>
    <m/>
    <n v="9.26"/>
    <m/>
    <m/>
    <m/>
    <n v="4907.9627794972912"/>
    <m/>
  </r>
  <r>
    <x v="2071"/>
    <n v="21.11"/>
    <n v="23.67"/>
    <n v="7413.69"/>
    <n v="6618.94"/>
    <n v="114962.16"/>
    <n v="102654.21"/>
    <n v="2.3613675910194587E-6"/>
    <n v="4621.2676502697632"/>
    <n v="4621.59"/>
    <n v="-6.9748664471958044E-5"/>
    <n v="15836222.080117065"/>
    <m/>
    <m/>
    <n v="268625.65504364506"/>
    <m/>
    <m/>
    <n v="19.201384387654933"/>
    <m/>
    <m/>
    <n v="197.68831523235349"/>
    <n v="197.68"/>
    <n v="4.2064105389982842E-5"/>
    <n v="14.213659127433891"/>
    <m/>
    <n v="13.84"/>
    <m/>
    <n v="3886.6943692056707"/>
    <n v="3845.91"/>
    <n v="1.0604608325642362E-2"/>
    <n v="2078"/>
    <n v="0.89184621884241644"/>
    <n v="76891.929999999993"/>
    <n v="370.0361308647299"/>
    <m/>
    <m/>
    <n v="957.99148111174475"/>
    <n v="0.62561028702419419"/>
    <m/>
    <m/>
    <n v="2891267.464195827"/>
    <n v="14440400"/>
    <n v="6072"/>
    <n v="-0.79977926759675444"/>
    <n v="9.7706386359047404"/>
    <m/>
    <n v="9.8347125000000002"/>
    <n v="-6.5150724126668003E-3"/>
    <n v="9.852936546150751"/>
    <m/>
    <n v="9.6300000000000008"/>
    <m/>
    <m/>
    <m/>
    <n v="4621.2676502697632"/>
    <m/>
  </r>
  <r>
    <x v="2072"/>
    <n v="18.32"/>
    <n v="22.13"/>
    <n v="6812.28"/>
    <n v="6081.95"/>
    <n v="112776.38"/>
    <n v="100701.72"/>
    <n v="2.639209272237153E-6"/>
    <n v="4246.0726522167815"/>
    <n v="4246.37"/>
    <n v="-7.0023993014811658E-5"/>
    <n v="13264964.643067092"/>
    <m/>
    <m/>
    <n v="235911.68481001232"/>
    <m/>
    <m/>
    <n v="19.977572337729711"/>
    <m/>
    <m/>
    <n v="193.91547389781633"/>
    <n v="193.92"/>
    <n v="-2.3340048389330903E-5"/>
    <n v="14.482511484009366"/>
    <m/>
    <n v="14.48"/>
    <m/>
    <n v="3570.9960227634892"/>
    <n v="3526.19"/>
    <n v="1.2706638826464056E-2"/>
    <n v="2079"/>
    <n v="0.82783551739719841"/>
    <n v="74515.92"/>
    <n v="358.51778218629289"/>
    <m/>
    <m/>
    <n v="987.59403288845681"/>
    <n v="0.64475865299142976"/>
    <m/>
    <m/>
    <n v="2421889.5665116357"/>
    <n v="12070400"/>
    <n v="5056"/>
    <n v="-0.79935299853263886"/>
    <n v="10.561847852313763"/>
    <m/>
    <n v="10.628375"/>
    <n v="-6.2593903288354902E-3"/>
    <n v="10.651191970245515"/>
    <m/>
    <n v="10.45"/>
    <m/>
    <m/>
    <m/>
    <n v="4246.0726522167815"/>
    <m/>
  </r>
  <r>
    <x v="2073"/>
    <n v="18.38"/>
    <n v="21.92"/>
    <n v="6835.21"/>
    <n v="6102.4"/>
    <n v="112496.55"/>
    <n v="100451.59"/>
    <n v="2.639209272237153E-6"/>
    <n v="4260.2609660742637"/>
    <n v="4260.5600000000004"/>
    <n v="-7.0186530816807036E-5"/>
    <n v="13353600.663990553"/>
    <m/>
    <m/>
    <n v="237093.54197265295"/>
    <m/>
    <m/>
    <n v="19.943084381381858"/>
    <m/>
    <m/>
    <n v="193.42959830832623"/>
    <n v="193.44"/>
    <n v="-5.3772186071943118E-5"/>
    <n v="14.517985494792137"/>
    <m/>
    <n v="14.65"/>
    <m/>
    <n v="3582.8782484029612"/>
    <n v="3538.26"/>
    <n v="1.2610223217898398E-2"/>
    <n v="2080"/>
    <n v="0.83850364963503643"/>
    <n v="74161.539999999994"/>
    <n v="356.78489612662833"/>
    <m/>
    <m/>
    <n v="992.29079531687501"/>
    <n v="0.64776356160161841"/>
    <m/>
    <m/>
    <n v="2438094.1671383595"/>
    <n v="12152700"/>
    <n v="4836"/>
    <n v="-0.79937839598292071"/>
    <n v="10.52584433833421"/>
    <m/>
    <n v="10.591275"/>
    <n v="-6.177788950413432E-3"/>
    <n v="10.615013705112567"/>
    <m/>
    <n v="10.65"/>
    <m/>
    <m/>
    <m/>
    <n v="4260.2609660742637"/>
    <m/>
  </r>
  <r>
    <x v="2074"/>
    <n v="17.239999999999998"/>
    <n v="20.84"/>
    <n v="6382.67"/>
    <n v="5698.36"/>
    <n v="108660.18"/>
    <n v="97025.71"/>
    <n v="2.639209272237153E-6"/>
    <n v="3978.1040855262358"/>
    <n v="3978.37"/>
    <n v="-6.6840056044070728E-5"/>
    <n v="11584823.300210305"/>
    <m/>
    <m/>
    <n v="213539.39502928208"/>
    <m/>
    <m/>
    <n v="20.60236896462451"/>
    <m/>
    <m/>
    <n v="186.82868473296378"/>
    <n v="186.84"/>
    <n v="-6.0561266517988877E-5"/>
    <n v="15.012602629132459"/>
    <m/>
    <n v="14.9"/>
    <m/>
    <n v="3345.5391768150826"/>
    <n v="3303.89"/>
    <n v="1.2606102750116532E-2"/>
    <n v="2081"/>
    <n v="0.82725527831094048"/>
    <n v="71237.86"/>
    <n v="342.69255866497411"/>
    <m/>
    <m/>
    <n v="1031.4100039046691"/>
    <n v="0.67323660322543144"/>
    <m/>
    <m/>
    <n v="2115170.3800696875"/>
    <n v="10545500"/>
    <n v="4420"/>
    <n v="-0.79942436299182706"/>
    <n v="11.222237953641764"/>
    <m/>
    <n v="11.291774999999999"/>
    <n v="-6.1582033257158164E-3"/>
    <n v="11.317445194834001"/>
    <m/>
    <n v="11.08"/>
    <m/>
    <m/>
    <m/>
    <n v="3978.1040855262358"/>
    <m/>
  </r>
  <r>
    <x v="2075"/>
    <n v="20.079999999999998"/>
    <n v="23.16"/>
    <n v="7268.72"/>
    <n v="6489.39"/>
    <n v="113011.91"/>
    <n v="100911.24"/>
    <n v="2.639209272237153E-6"/>
    <n v="4530.2388593159085"/>
    <n v="4530.55"/>
    <n v="-6.8676139561851812E-5"/>
    <n v="14800537.191545337"/>
    <m/>
    <m/>
    <n v="257995.09066825089"/>
    <m/>
    <m/>
    <n v="19.171521367679038"/>
    <m/>
    <m/>
    <n v="194.30624607095837"/>
    <n v="194.28"/>
    <n v="1.3509404446354623E-4"/>
    <n v="14.410907010252894"/>
    <m/>
    <n v="14.54"/>
    <m/>
    <n v="3809.82450056881"/>
    <n v="3766.47"/>
    <n v="1.1510645397098562E-2"/>
    <n v="2082"/>
    <n v="0.86701208981001721"/>
    <n v="75454.09"/>
    <n v="362.94655888394101"/>
    <m/>
    <m/>
    <n v="970.36575298580408"/>
    <n v="0.63333088979617636"/>
    <m/>
    <m/>
    <n v="2702323.0898334677"/>
    <n v="13485500"/>
    <n v="5380"/>
    <n v="-0.7996126884554916"/>
    <n v="9.6639489284428368"/>
    <m/>
    <n v="9.7346625000000007"/>
    <n v="-7.2641009955058955E-3"/>
    <n v="9.7460551358826972"/>
    <m/>
    <n v="9.77"/>
    <m/>
    <m/>
    <m/>
    <n v="4530.2388593159085"/>
    <m/>
  </r>
  <r>
    <x v="2076"/>
    <n v="18.11"/>
    <n v="21.51"/>
    <n v="6825.89"/>
    <n v="6094.02"/>
    <n v="111592.73"/>
    <n v="99643.75"/>
    <n v="2.639209272237153E-6"/>
    <n v="4254.1407726094558"/>
    <n v="4254.43"/>
    <n v="-6.7982641751007655E-5"/>
    <n v="12996520.643113583"/>
    <m/>
    <m/>
    <n v="234409.43135186462"/>
    <m/>
    <m/>
    <n v="19.754646560610841"/>
    <m/>
    <m/>
    <n v="191.86151036941942"/>
    <n v="191.84"/>
    <n v="1.1212661290360693E-4"/>
    <n v="14.591413213916788"/>
    <m/>
    <n v="15"/>
    <m/>
    <n v="3577.5839079475631"/>
    <n v="3537.37"/>
    <n v="1.1368306947693751E-2"/>
    <n v="2083"/>
    <n v="0.84193398419339838"/>
    <n v="73779.08"/>
    <n v="354.86177527782593"/>
    <m/>
    <m/>
    <n v="991.9069622152673"/>
    <n v="0.64732887225255253"/>
    <m/>
    <m/>
    <n v="2372961.7931230348"/>
    <n v="11847300"/>
    <n v="4276"/>
    <n v="-0.79970442268508146"/>
    <n v="10.252253321528398"/>
    <m/>
    <n v="10.332675"/>
    <n v="-7.7832389455394502E-3"/>
    <n v="10.339484280214501"/>
    <m/>
    <n v="10.78"/>
    <m/>
    <m/>
    <m/>
    <n v="4254.1407726094558"/>
    <m/>
  </r>
  <r>
    <x v="2077"/>
    <n v="20.38"/>
    <n v="23.03"/>
    <n v="6998.5"/>
    <n v="6248.07"/>
    <n v="112518.68"/>
    <n v="100469.77"/>
    <n v="2.639209272237153E-6"/>
    <n v="4361.3984936502438"/>
    <n v="4361.6899999999996"/>
    <n v="-6.6833348944084214E-5"/>
    <n v="13651852.139649665"/>
    <m/>
    <m/>
    <n v="243273.24758047797"/>
    <m/>
    <m/>
    <n v="19.502313817689462"/>
    <m/>
    <m/>
    <n v="193.43934636968029"/>
    <n v="193.44"/>
    <n v="-3.3789822151408799E-6"/>
    <n v="14.468963303511609"/>
    <m/>
    <n v="14.43"/>
    <m/>
    <n v="3667.6375784170586"/>
    <n v="3627.47"/>
    <n v="1.107316626107413E-2"/>
    <n v="2084"/>
    <n v="0.88493269648284834"/>
    <n v="74499.44"/>
    <n v="358.24262435362976"/>
    <m/>
    <m/>
    <n v="982.22223723223169"/>
    <n v="0.64082624428991952"/>
    <m/>
    <m/>
    <n v="2492681.4088855572"/>
    <n v="12448000"/>
    <n v="5040"/>
    <n v="-0.79975245751240709"/>
    <n v="9.9916916111510332"/>
    <m/>
    <n v="10.0702"/>
    <n v="-7.7961101913534003E-3"/>
    <n v="10.077075272307631"/>
    <m/>
    <n v="10"/>
    <m/>
    <m/>
    <m/>
    <n v="4361.3984936502438"/>
    <m/>
  </r>
  <r>
    <x v="2078"/>
    <n v="19.72"/>
    <n v="22.47"/>
    <n v="6793.61"/>
    <n v="6065.13"/>
    <n v="110586.53"/>
    <n v="98744.25"/>
    <n v="2.639209272237153E-6"/>
    <n v="4233.6097655616995"/>
    <n v="4233.8900000000003"/>
    <n v="-6.6188407894629542E-5"/>
    <n v="12851867.848335538"/>
    <m/>
    <m/>
    <n v="232581.05242500646"/>
    <m/>
    <m/>
    <n v="19.786927727884795"/>
    <m/>
    <m/>
    <n v="190.11300588094772"/>
    <n v="190.12"/>
    <n v="-3.6787918431979705E-5"/>
    <n v="14.716955290471287"/>
    <m/>
    <n v="14.73"/>
    <m/>
    <n v="3560.1270702560296"/>
    <n v="3521.34"/>
    <n v="1.1014860892736733E-2"/>
    <n v="2085"/>
    <n v="0.8776145972407654"/>
    <n v="73098.5"/>
    <n v="351.47853108797347"/>
    <m/>
    <m/>
    <n v="1000.6926367550752"/>
    <n v="0.65281490369746875"/>
    <m/>
    <m/>
    <n v="2346633.6889428939"/>
    <n v="11719400"/>
    <n v="4748"/>
    <n v="-0.79976503157645495"/>
    <n v="10.283763768952566"/>
    <m/>
    <n v="10.362975"/>
    <n v="-7.6436767479834966E-3"/>
    <n v="10.371770155767944"/>
    <m/>
    <n v="10.29"/>
    <m/>
    <m/>
    <m/>
    <n v="4233.6097655616995"/>
    <m/>
  </r>
  <r>
    <x v="2079"/>
    <n v="19.45"/>
    <n v="22.36"/>
    <n v="6778.37"/>
    <n v="6051.51"/>
    <n v="109379.55"/>
    <n v="97666.26"/>
    <n v="2.639209272237153E-6"/>
    <n v="4224.0095754937238"/>
    <n v="4224.29"/>
    <n v="-6.6383819831594693E-5"/>
    <n v="12793602.329769839"/>
    <m/>
    <m/>
    <n v="231789.80685867099"/>
    <m/>
    <m/>
    <n v="19.808249243463628"/>
    <m/>
    <m/>
    <n v="188.03346111901345"/>
    <n v="188.04"/>
    <n v="-3.4773883144767481E-5"/>
    <n v="14.87710914273757"/>
    <m/>
    <n v="14.78"/>
    <m/>
    <n v="3552.0085191310673"/>
    <n v="3513.41"/>
    <n v="1.0986056034185454E-2"/>
    <n v="2086"/>
    <n v="0.86985688729874777"/>
    <n v="72670.81"/>
    <n v="349.39479139116179"/>
    <m/>
    <m/>
    <n v="1006.5475617373086"/>
    <n v="0.65657219508741371"/>
    <m/>
    <m/>
    <n v="2336015.6530541927"/>
    <n v="11666700"/>
    <n v="4832"/>
    <n v="-0.79977065896490074"/>
    <n v="10.306377187748799"/>
    <m/>
    <n v="10.38395"/>
    <n v="-7.4704531754488102E-3"/>
    <n v="10.394704209076219"/>
    <m/>
    <n v="10.23"/>
    <m/>
    <m/>
    <m/>
    <n v="4224.0095754937238"/>
    <m/>
  </r>
  <r>
    <x v="2080"/>
    <n v="19.71"/>
    <n v="22.25"/>
    <n v="6672.08"/>
    <n v="5956.6"/>
    <n v="108114.16"/>
    <n v="96536.12"/>
    <n v="2.639209272237153E-6"/>
    <n v="4157.6725095050688"/>
    <n v="4157.95"/>
    <n v="-6.6737333284661027E-5"/>
    <n v="12391773.078964729"/>
    <m/>
    <m/>
    <n v="226329.20079853915"/>
    <m/>
    <m/>
    <n v="19.962679989189084"/>
    <m/>
    <m/>
    <n v="185.85360796791315"/>
    <n v="185.84"/>
    <n v="7.3224106291069901E-5"/>
    <n v="15.048741931838526"/>
    <m/>
    <n v="15.05"/>
    <m/>
    <n v="3496.1780240648554"/>
    <n v="3458.08"/>
    <n v="1.1017103151128804E-2"/>
    <n v="2087"/>
    <n v="0.88584269662921356"/>
    <n v="71683.149999999994"/>
    <n v="344.61929921874173"/>
    <m/>
    <m/>
    <n v="1020.2274252867236"/>
    <n v="0.66543250133419607"/>
    <m/>
    <m/>
    <n v="2262664.7164133363"/>
    <n v="11299900"/>
    <n v="4544"/>
    <n v="-0.79976241237415058"/>
    <n v="10.467531649301714"/>
    <m/>
    <n v="10.543749999999999"/>
    <n v="-7.2287706649233341E-3"/>
    <n v="10.557368888352462"/>
    <m/>
    <n v="10.53"/>
    <m/>
    <m/>
    <m/>
    <n v="4157.6725095050688"/>
    <m/>
  </r>
  <r>
    <x v="2081"/>
    <n v="17.079999999999998"/>
    <n v="20.32"/>
    <n v="6178.02"/>
    <n v="5515.5"/>
    <n v="104360.11"/>
    <n v="93183.84"/>
    <n v="2.639209272237153E-6"/>
    <n v="3849.7076768449369"/>
    <n v="3849.96"/>
    <n v="-6.5539162760974712E-5"/>
    <n v="10556044.842730761"/>
    <m/>
    <m/>
    <n v="201182.12021440946"/>
    <m/>
    <m/>
    <n v="20.700885454109653"/>
    <m/>
    <m/>
    <n v="179.39583524590361"/>
    <n v="179.4"/>
    <n v="-2.321490577694707E-5"/>
    <n v="15.570784523094751"/>
    <m/>
    <n v="15.54"/>
    <m/>
    <n v="3237.1650913937874"/>
    <n v="3200.95"/>
    <n v="1.1313857259184879E-2"/>
    <n v="2088"/>
    <n v="0.84055118110236215"/>
    <n v="68899.3"/>
    <n v="331.20997747554657"/>
    <m/>
    <m/>
    <n v="1059.8484536299877"/>
    <n v="0.69120936714598458"/>
    <m/>
    <m/>
    <n v="1927488.6546952012"/>
    <n v="9622200"/>
    <n v="3936"/>
    <n v="-0.79968316448471233"/>
    <n v="11.242152934438675"/>
    <m/>
    <n v="11.322575000000001"/>
    <n v="-7.102807052399851E-3"/>
    <n v="11.338776992836376"/>
    <m/>
    <n v="11.25"/>
    <m/>
    <m/>
    <m/>
    <n v="3849.7076768449369"/>
    <m/>
  </r>
  <r>
    <x v="2082"/>
    <n v="16.8"/>
    <n v="19.79"/>
    <n v="5770.05"/>
    <n v="5151.24"/>
    <n v="102208.89"/>
    <n v="91262.26"/>
    <n v="2.7781327762710362E-6"/>
    <n v="3595.2264518101792"/>
    <n v="3595.46"/>
    <n v="-6.4956414428385401E-5"/>
    <n v="9160573.6655087192"/>
    <m/>
    <m/>
    <n v="181233.79994895327"/>
    <m/>
    <m/>
    <n v="21.381559477550521"/>
    <m/>
    <m/>
    <n v="175.68501934201174"/>
    <n v="175.68"/>
    <n v="2.8570935859173474E-5"/>
    <n v="15.890244852063701"/>
    <m/>
    <n v="15.91"/>
    <m/>
    <n v="3023.0568760122869"/>
    <n v="2987.19"/>
    <n v="1.2006894778131549E-2"/>
    <n v="2089"/>
    <n v="0.8489135927235979"/>
    <n v="66664.69"/>
    <n v="320.39278643354874"/>
    <m/>
    <m/>
    <n v="1094.222503191683"/>
    <n v="0.71342442589928678"/>
    <m/>
    <m/>
    <n v="1672725.3875634805"/>
    <n v="8342600"/>
    <n v="3420"/>
    <n v="-0.79949591403597431"/>
    <n v="11.982943616228564"/>
    <m/>
    <n v="12.062049999999999"/>
    <n v="-6.5582868394208349E-3"/>
    <n v="12.086378018110114"/>
    <m/>
    <n v="11.97"/>
    <m/>
    <m/>
    <m/>
    <n v="3595.2264518101792"/>
    <m/>
  </r>
  <r>
    <x v="2083"/>
    <n v="16.66"/>
    <n v="19.32"/>
    <n v="5635.77"/>
    <n v="5031.3500000000004"/>
    <n v="99881.33"/>
    <n v="89183.73"/>
    <n v="2.7781327762710362E-6"/>
    <n v="3511.4730936087558"/>
    <n v="3511.7"/>
    <n v="-6.4614400787088577E-5"/>
    <n v="8733796.5718699563"/>
    <m/>
    <m/>
    <n v="174900.85051762025"/>
    <m/>
    <m/>
    <n v="21.629398957151501"/>
    <m/>
    <m/>
    <n v="171.68003212506903"/>
    <n v="171.68"/>
    <n v="1.871217907289946E-7"/>
    <n v="16.25159479893955"/>
    <m/>
    <n v="16.12"/>
    <m/>
    <n v="2952.5952807468557"/>
    <n v="2917.48"/>
    <n v="1.2036168455946905E-2"/>
    <n v="2090"/>
    <n v="0.86231884057971009"/>
    <n v="64911.81"/>
    <n v="311.94402586252266"/>
    <m/>
    <m/>
    <n v="1122.9939673865163"/>
    <n v="0.73211378625703916"/>
    <m/>
    <m/>
    <n v="1594809.5953796634"/>
    <n v="7952500"/>
    <n v="3264"/>
    <n v="-0.79945808294502818"/>
    <n v="12.26126364040771"/>
    <m/>
    <n v="12.333225000000001"/>
    <n v="-5.8347560830431799E-3"/>
    <n v="12.367253398956954"/>
    <m/>
    <n v="12.21"/>
    <m/>
    <m/>
    <m/>
    <n v="3511.4730936087558"/>
    <m/>
  </r>
  <r>
    <x v="2084"/>
    <n v="17.5"/>
    <n v="20.11"/>
    <n v="5899.42"/>
    <n v="5266.69"/>
    <n v="101080.08"/>
    <n v="90253.59"/>
    <n v="2.7781327762710362E-6"/>
    <n v="3675.5659594575836"/>
    <n v="3675.8"/>
    <n v="-6.3670641062274491E-5"/>
    <n v="9550027.9774655234"/>
    <m/>
    <m/>
    <n v="187159.64395207792"/>
    <m/>
    <m/>
    <n v="21.121634633491439"/>
    <m/>
    <m/>
    <n v="173.73201893681752"/>
    <n v="173.72"/>
    <n v="6.9185682808781124E-5"/>
    <n v="16.05553996798638"/>
    <m/>
    <n v="16.07"/>
    <m/>
    <n v="3090.4865945309693"/>
    <n v="3054.58"/>
    <n v="1.1755002170828588E-2"/>
    <n v="2091"/>
    <n v="0.87021382396817504"/>
    <n v="66332.539999999994"/>
    <n v="318.72179099362722"/>
    <m/>
    <m/>
    <n v="1098.4149082093797"/>
    <n v="0.71595419663193438"/>
    <m/>
    <m/>
    <n v="1743885.60882258"/>
    <n v="8698100"/>
    <n v="3496"/>
    <n v="-0.79950959303496394"/>
    <n v="11.686657740019012"/>
    <m/>
    <n v="11.752262500000001"/>
    <n v="-5.5823089367675882E-3"/>
    <n v="11.787972022004077"/>
    <m/>
    <n v="11.75"/>
    <m/>
    <m/>
    <m/>
    <n v="3675.5659594575836"/>
    <m/>
  </r>
  <r>
    <x v="2085"/>
    <n v="17.100000000000001"/>
    <n v="20.04"/>
    <n v="5779.99"/>
    <n v="5160.05"/>
    <n v="99701.4"/>
    <n v="89022.33"/>
    <n v="2.7781327762710362E-6"/>
    <n v="3601.0686589041288"/>
    <n v="3601.3"/>
    <n v="-6.4238218385415102E-5"/>
    <n v="9162901.049630044"/>
    <m/>
    <m/>
    <n v="181469.11253418634"/>
    <m/>
    <m/>
    <n v="21.334505704439035"/>
    <m/>
    <m/>
    <n v="171.3582256486028"/>
    <n v="171.36"/>
    <n v="-1.0354524960454192E-5"/>
    <n v="16.274016572188739"/>
    <m/>
    <n v="16.07"/>
    <m/>
    <n v="3027.8048180483875"/>
    <n v="2992.08"/>
    <n v="1.1939793738264814E-2"/>
    <n v="2092"/>
    <n v="0.85329341317365281"/>
    <n v="65396"/>
    <n v="314.19726677926451"/>
    <m/>
    <m/>
    <n v="1113.9232770753151"/>
    <n v="0.72599382860466544"/>
    <m/>
    <m/>
    <n v="1673208.7901466931"/>
    <n v="8345500"/>
    <n v="3432"/>
    <n v="-0.79950766399296713"/>
    <n v="11.922733989746717"/>
    <m/>
    <n v="11.979025"/>
    <n v="-4.6991312108691785E-3"/>
    <n v="12.026243605925602"/>
    <m/>
    <n v="11.89"/>
    <m/>
    <m/>
    <m/>
    <n v="3601.0686589041288"/>
    <m/>
  </r>
  <r>
    <x v="2086"/>
    <n v="18.05"/>
    <n v="20.37"/>
    <n v="5777.73"/>
    <n v="5157.99"/>
    <n v="99410.15"/>
    <n v="88761.53"/>
    <n v="2.5002875438939753E-6"/>
    <n v="3599.397314942255"/>
    <n v="3599.63"/>
    <n v="-6.4641381960162114E-5"/>
    <n v="9154412.0827775989"/>
    <m/>
    <m/>
    <n v="181342.10895262685"/>
    <m/>
    <m/>
    <n v="21.335870538731207"/>
    <m/>
    <m/>
    <n v="170.84515204842805"/>
    <n v="170.84"/>
    <n v="3.0157155397114721E-5"/>
    <n v="16.320004412260644"/>
    <m/>
    <n v="16.100000000000001"/>
    <m/>
    <n v="3026.2794989024542"/>
    <n v="2990.61"/>
    <n v="1.1927164993915662E-2"/>
    <n v="2093"/>
    <n v="0.88610702012763864"/>
    <n v="65047.88"/>
    <n v="312.45151048155492"/>
    <m/>
    <m/>
    <n v="1119.8529818159027"/>
    <n v="0.72965094342107306"/>
    <m/>
    <m/>
    <n v="1671703.8164053187"/>
    <n v="8338700"/>
    <n v="3352"/>
    <n v="-0.7995246481579481"/>
    <n v="11.925827291086666"/>
    <m/>
    <n v="11.9777"/>
    <n v="-4.3307737640226884E-3"/>
    <n v="12.02981009639174"/>
    <m/>
    <n v="11.97"/>
    <m/>
    <m/>
    <m/>
    <n v="3599.397314942255"/>
    <m/>
  </r>
  <r>
    <x v="2087"/>
    <n v="18.72"/>
    <n v="20.87"/>
    <n v="5995.42"/>
    <n v="5352.32"/>
    <n v="100116.16"/>
    <n v="89391.69"/>
    <n v="2.5002875438939753E-6"/>
    <n v="3734.9222714045304"/>
    <n v="3735.16"/>
    <n v="-6.3646161200470175E-5"/>
    <n v="9843786.3133619539"/>
    <m/>
    <m/>
    <n v="191583.89235114367"/>
    <m/>
    <m/>
    <n v="20.933004108631792"/>
    <m/>
    <m/>
    <n v="172.05429739794405"/>
    <n v="172.04"/>
    <n v="8.3105079888845523E-5"/>
    <n v="16.203582181097708"/>
    <m/>
    <n v="16.46"/>
    <m/>
    <n v="3140.186692327236"/>
    <n v="3102.76"/>
    <n v="1.2062387141524189E-2"/>
    <n v="2094"/>
    <n v="0.89698131288931471"/>
    <n v="66013.119999999995"/>
    <n v="317.06319314625517"/>
    <m/>
    <m/>
    <n v="1103.2355779563461"/>
    <n v="0.71875557411914281"/>
    <m/>
    <m/>
    <n v="1797607.8874852646"/>
    <n v="8965500"/>
    <n v="3544"/>
    <n v="-0.79949719619817472"/>
    <n v="11.475980920718801"/>
    <m/>
    <n v="11.522074999999999"/>
    <n v="-4.0005015833691759E-3"/>
    <n v="11.576181411380954"/>
    <m/>
    <n v="11.64"/>
    <m/>
    <m/>
    <m/>
    <n v="3734.9222714045304"/>
    <m/>
  </r>
  <r>
    <x v="2088"/>
    <n v="17.95"/>
    <n v="20.25"/>
    <n v="5762.82"/>
    <n v="5144.6499999999996"/>
    <n v="98833.9"/>
    <n v="88246.57"/>
    <n v="2.5002875438939753E-6"/>
    <n v="3589.9336393449016"/>
    <n v="3590.16"/>
    <n v="-6.3050297228639529E-5"/>
    <n v="9079520.7950609457"/>
    <m/>
    <m/>
    <n v="180427.63030649599"/>
    <m/>
    <m/>
    <n v="21.338139712607589"/>
    <m/>
    <m/>
    <n v="169.84653212905209"/>
    <n v="169.84"/>
    <n v="3.8460486646796355E-5"/>
    <n v="16.410586370559852"/>
    <m/>
    <n v="16.399999999999999"/>
    <m/>
    <n v="3018.2422232716604"/>
    <n v="2982.74"/>
    <n v="1.1902553783320169E-2"/>
    <n v="2095"/>
    <n v="0.88641975308641974"/>
    <n v="64987.65"/>
    <n v="312.11345450012885"/>
    <m/>
    <m/>
    <n v="1120.3736103372862"/>
    <n v="0.72985177234859699"/>
    <m/>
    <m/>
    <n v="1658057.6500093511"/>
    <n v="8271800"/>
    <n v="3304"/>
    <n v="-0.79955298121214835"/>
    <n v="11.920693709884588"/>
    <m/>
    <n v="11.965275"/>
    <n v="-3.7258893017846351E-3"/>
    <n v="12.024922509591708"/>
    <m/>
    <n v="12"/>
    <m/>
    <m/>
    <m/>
    <n v="3589.9336393449016"/>
    <m/>
  </r>
  <r>
    <x v="2089"/>
    <n v="18.36"/>
    <n v="20.69"/>
    <n v="5809.09"/>
    <n v="5185.95"/>
    <n v="99327.2"/>
    <n v="88686.8"/>
    <n v="2.5002875438939753E-6"/>
    <n v="3618.6691765750211"/>
    <n v="3618.91"/>
    <n v="-6.6545845290089112E-5"/>
    <n v="9224903.2000367045"/>
    <m/>
    <m/>
    <n v="182594.12068304414"/>
    <m/>
    <m/>
    <n v="21.251530283443181"/>
    <m/>
    <m/>
    <n v="170.6901084155005"/>
    <n v="170.68"/>
    <n v="5.9224370169363993E-5"/>
    <n v="16.328156819120661"/>
    <m/>
    <n v="16.399999999999999"/>
    <m/>
    <n v="3042.3658624966652"/>
    <n v="3006.83"/>
    <n v="1.1818380984846222E-2"/>
    <n v="2096"/>
    <n v="0.88738521024649586"/>
    <n v="65555.77"/>
    <n v="314.81735699093468"/>
    <m/>
    <m/>
    <n v="1110.5793393411072"/>
    <n v="0.72340284989620829"/>
    <m/>
    <m/>
    <n v="1684621.846427982"/>
    <n v="8404100"/>
    <n v="3368"/>
    <n v="-0.79954762003926871"/>
    <n v="11.824446524328314"/>
    <m/>
    <n v="11.865675"/>
    <n v="-3.4746001109658975E-3"/>
    <n v="11.927977991257681"/>
    <m/>
    <n v="11.92"/>
    <m/>
    <m/>
    <m/>
    <n v="3618.6691765750211"/>
    <m/>
  </r>
  <r>
    <x v="2090"/>
    <n v="16.739999999999998"/>
    <n v="19.39"/>
    <n v="5459.9"/>
    <n v="4874.2"/>
    <n v="97107.92"/>
    <n v="86705.04"/>
    <n v="2.5002875438939753E-6"/>
    <n v="3401.0645517991857"/>
    <n v="3401.28"/>
    <n v="-6.3343271008098334E-5"/>
    <n v="8115458.5412652381"/>
    <m/>
    <m/>
    <n v="166123.73274092173"/>
    <m/>
    <m/>
    <n v="21.889301659660347"/>
    <m/>
    <m/>
    <n v="166.8722890251357"/>
    <n v="166.88"/>
    <n v="-4.6206704603868332E-5"/>
    <n v="16.692443648982753"/>
    <m/>
    <n v="16.75"/>
    <m/>
    <n v="2859.3763283385993"/>
    <n v="2825.98"/>
    <n v="1.1817609586267208E-2"/>
    <n v="2097"/>
    <n v="0.86333161423414118"/>
    <n v="63662.19"/>
    <n v="305.69997844130637"/>
    <m/>
    <m/>
    <n v="1142.6584503848724"/>
    <n v="0.74422780328375526"/>
    <m/>
    <m/>
    <n v="1482032.0164029596"/>
    <n v="7393800"/>
    <n v="3008"/>
    <n v="-0.79955746484852719"/>
    <n v="12.534681576455329"/>
    <m/>
    <n v="12.576812500000001"/>
    <n v="-3.349888816794544E-3"/>
    <n v="12.644584527880552"/>
    <m/>
    <n v="12.6"/>
    <m/>
    <m/>
    <m/>
    <n v="3401.0645517991857"/>
    <m/>
  </r>
  <r>
    <x v="2091"/>
    <n v="17.11"/>
    <n v="19.61"/>
    <n v="5442.68"/>
    <n v="4858.79"/>
    <n v="97366.34"/>
    <n v="86935.13"/>
    <n v="2.639209272237153E-6"/>
    <n v="3390.0899214912124"/>
    <n v="3390.31"/>
    <n v="-6.4913978010117113E-5"/>
    <n v="8063114.0375705408"/>
    <m/>
    <m/>
    <n v="165319.20717196274"/>
    <m/>
    <m/>
    <n v="21.920930552518044"/>
    <m/>
    <m/>
    <n v="167.30412437189167"/>
    <n v="167.28"/>
    <n v="1.4421551824295165E-4"/>
    <n v="16.646431363080421"/>
    <m/>
    <n v="16.77"/>
    <m/>
    <n v="2850.0381621506626"/>
    <n v="2816.83"/>
    <n v="1.1789196419614401E-2"/>
    <n v="2098"/>
    <n v="0.87251402345741969"/>
    <n v="63702.07"/>
    <n v="305.81983009519479"/>
    <m/>
    <m/>
    <n v="1141.9426531588997"/>
    <n v="0.74355010203647376"/>
    <m/>
    <m/>
    <n v="1472512.1212274842"/>
    <n v="7346100"/>
    <n v="2920"/>
    <n v="-0.79955185455854338"/>
    <n v="12.572553652905528"/>
    <m/>
    <n v="12.615500000000001"/>
    <n v="-3.4042524746916714E-3"/>
    <n v="12.683248669449574"/>
    <m/>
    <n v="12.73"/>
    <m/>
    <m/>
    <m/>
    <n v="3390.0899214912124"/>
    <m/>
  </r>
  <r>
    <x v="2092"/>
    <n v="16.48"/>
    <n v="18.920000000000002"/>
    <n v="5231.5200000000004"/>
    <n v="4670.2700000000004"/>
    <n v="95114.95"/>
    <n v="84924.71"/>
    <n v="2.639209272237153E-6"/>
    <n v="3258.4849331087908"/>
    <n v="3258.7"/>
    <n v="-6.5997757145219715E-5"/>
    <n v="7437103.296598251"/>
    <m/>
    <m/>
    <n v="155692.43620700715"/>
    <m/>
    <m/>
    <n v="22.345184061709631"/>
    <m/>
    <m/>
    <n v="163.43158637574641"/>
    <n v="163.44"/>
    <n v="-5.1478366700830058E-5"/>
    <n v="17.030803749060819"/>
    <m/>
    <n v="17.05"/>
    <m/>
    <n v="2739.3617872685804"/>
    <n v="2707.37"/>
    <n v="1.1816555280061758E-2"/>
    <n v="2099"/>
    <n v="0.87103594080338265"/>
    <n v="61974.04"/>
    <n v="297.50070130988064"/>
    <m/>
    <m/>
    <n v="1172.9198437421596"/>
    <n v="0.76364780179013192"/>
    <m/>
    <m/>
    <n v="1358200.047238135"/>
    <n v="6775700"/>
    <n v="2696"/>
    <n v="-0.79954837917290689"/>
    <n v="13.059757721474421"/>
    <m/>
    <n v="13.107025"/>
    <n v="-3.6062553116041896E-3"/>
    <n v="13.174903436548046"/>
    <m/>
    <n v="13.21"/>
    <m/>
    <m/>
    <m/>
    <n v="3258.4849331087908"/>
    <m/>
  </r>
  <r>
    <x v="2093"/>
    <n v="16.16"/>
    <n v="18.940000000000001"/>
    <n v="5259.74"/>
    <n v="4695.45"/>
    <n v="95708.02"/>
    <n v="85454.02"/>
    <n v="2.639209272237153E-6"/>
    <n v="3275.9820544477761"/>
    <n v="3276.2"/>
    <n v="-6.6523885057012677E-5"/>
    <n v="7516978.3602168122"/>
    <m/>
    <m/>
    <n v="156946.28277479263"/>
    <m/>
    <m/>
    <n v="22.283939057625453"/>
    <m/>
    <m/>
    <n v="164.4466210285072"/>
    <n v="164.44"/>
    <n v="4.0264099411269072E-5"/>
    <n v="16.924074593951918"/>
    <m/>
    <n v="16.940000000000001"/>
    <m/>
    <n v="2754.0351738318464"/>
    <n v="2722.1"/>
    <n v="1.1731815080947117E-2"/>
    <n v="2100"/>
    <n v="0.85322069693769798"/>
    <n v="62316.44"/>
    <n v="299.12100329375744"/>
    <m/>
    <m/>
    <n v="1166.4395859681413"/>
    <n v="0.75935673897127065"/>
    <m/>
    <m/>
    <n v="1372799.3945121916"/>
    <n v="6848500"/>
    <n v="2756"/>
    <n v="-0.79954743454593102"/>
    <n v="12.988740385355104"/>
    <m/>
    <n v="13.0273"/>
    <n v="-2.9599083958222749E-3"/>
    <n v="13.103420189776042"/>
    <m/>
    <n v="13.07"/>
    <m/>
    <m/>
    <m/>
    <n v="3275.9820544477761"/>
    <m/>
  </r>
  <r>
    <x v="2094"/>
    <n v="15.45"/>
    <n v="18.61"/>
    <n v="5133.37"/>
    <n v="4582.63"/>
    <n v="94924.32"/>
    <n v="84754.06"/>
    <n v="2.639209272237153E-6"/>
    <n v="3197.1956683559301"/>
    <n v="3197.41"/>
    <n v="-6.7032893519947123E-5"/>
    <n v="7155445.1310042161"/>
    <m/>
    <m/>
    <n v="151284.64053718405"/>
    <m/>
    <m/>
    <n v="22.550633450463113"/>
    <m/>
    <m/>
    <n v="163.09608171216465"/>
    <n v="163.08000000000001"/>
    <n v="9.8612412096077406E-5"/>
    <n v="17.062114847282693"/>
    <m/>
    <n v="17"/>
    <m/>
    <n v="2687.7688372157845"/>
    <n v="2656.01"/>
    <n v="1.1957348509901822E-2"/>
    <n v="2101"/>
    <n v="0.83019881783987104"/>
    <n v="61572.49"/>
    <n v="295.52694113413236"/>
    <m/>
    <m/>
    <n v="1180.3648475841931"/>
    <n v="0.76834929661511475"/>
    <m/>
    <m/>
    <n v="1306785.4373174612"/>
    <n v="6517600"/>
    <n v="2628"/>
    <n v="-0.79949898163166488"/>
    <n v="13.300208062179633"/>
    <m/>
    <n v="13.329475"/>
    <n v="-2.1956557043969482E-3"/>
    <n v="13.417801949725323"/>
    <m/>
    <n v="13.39"/>
    <m/>
    <m/>
    <m/>
    <n v="3197.1956683559301"/>
    <m/>
  </r>
  <r>
    <x v="2095"/>
    <n v="16.27"/>
    <n v="19.64"/>
    <n v="5395.7"/>
    <n v="4816.8"/>
    <n v="96484.71"/>
    <n v="86147.05"/>
    <n v="2.639209272237153E-6"/>
    <n v="3360.4996375239784"/>
    <n v="3360.72"/>
    <n v="-6.5570019526006718E-5"/>
    <n v="7886388.4419691563"/>
    <m/>
    <m/>
    <n v="162875.00088616571"/>
    <m/>
    <m/>
    <n v="21.973477287171058"/>
    <m/>
    <m/>
    <n v="165.77305415120478"/>
    <n v="165.76"/>
    <n v="7.8753325318370315E-5"/>
    <n v="16.781111107934787"/>
    <m/>
    <n v="16.579999999999998"/>
    <m/>
    <n v="2825.0139236388914"/>
    <n v="2792.76"/>
    <n v="1.1549121170058019E-2"/>
    <n v="2102"/>
    <n v="0.82841140529531565"/>
    <n v="63240.89"/>
    <n v="303.51099115883744"/>
    <m/>
    <m/>
    <n v="1148.3810718475049"/>
    <n v="0.74745884539201357"/>
    <m/>
    <m/>
    <n v="1440289.0068305852"/>
    <n v="7186100"/>
    <n v="2900"/>
    <n v="-0.79957292455844131"/>
    <n v="12.619986567853921"/>
    <m/>
    <n v="12.652637500000001"/>
    <n v="-2.5805633130704386E-3"/>
    <n v="12.731721964078657"/>
    <m/>
    <n v="12.63"/>
    <m/>
    <m/>
    <m/>
    <n v="3360.4996375239784"/>
    <m/>
  </r>
  <r>
    <x v="2096"/>
    <n v="18.62"/>
    <n v="21.18"/>
    <n v="5845.43"/>
    <n v="5218.24"/>
    <n v="100248.88"/>
    <n v="89507.23"/>
    <n v="2.639209272237153E-6"/>
    <n v="3640.3299833100436"/>
    <n v="3640.57"/>
    <n v="-6.5928327145581278E-5"/>
    <n v="9199742.6007953733"/>
    <m/>
    <m/>
    <n v="183217.8810102586"/>
    <m/>
    <m/>
    <n v="21.054968838649966"/>
    <m/>
    <m/>
    <n v="172.2277797509318"/>
    <n v="172.24"/>
    <n v="-7.0948961148453726E-5"/>
    <n v="16.12489943635002"/>
    <m/>
    <n v="16.07"/>
    <m/>
    <n v="3060.1351128374677"/>
    <n v="3025.01"/>
    <n v="1.1611569164223345E-2"/>
    <n v="2103"/>
    <n v="0.8791312559017942"/>
    <n v="66327.94"/>
    <n v="318.25205971470405"/>
    <m/>
    <m/>
    <n v="1092.3238312260203"/>
    <n v="0.71077011096520559"/>
    <m/>
    <m/>
    <n v="1680191.2238520314"/>
    <n v="8383800"/>
    <n v="3276"/>
    <n v="-0.79959073166678218"/>
    <n v="11.566599915162897"/>
    <m/>
    <n v="11.599175000000001"/>
    <n v="-2.8083967038262658E-3"/>
    <n v="11.669436889826788"/>
    <m/>
    <n v="11.82"/>
    <m/>
    <m/>
    <m/>
    <n v="3640.3299833100436"/>
    <m/>
  </r>
  <r>
    <x v="2097"/>
    <n v="20.47"/>
    <n v="22.26"/>
    <n v="6130.49"/>
    <n v="5472.7"/>
    <n v="101768.27"/>
    <n v="90863.58"/>
    <n v="2.639209272237153E-6"/>
    <n v="3817.7623188161083"/>
    <n v="3818.01"/>
    <n v="-6.4871800726562512E-5"/>
    <n v="10096537.354547454"/>
    <m/>
    <m/>
    <n v="196612.79154752818"/>
    <m/>
    <m/>
    <n v="20.54068254509852"/>
    <m/>
    <m/>
    <n v="174.83383168597871"/>
    <n v="174.84"/>
    <n v="-3.5279764477813558E-5"/>
    <n v="15.880004927447052"/>
    <m/>
    <n v="15.8"/>
    <m/>
    <n v="3209.2463244912824"/>
    <n v="3171.83"/>
    <n v="1.1796447001031662E-2"/>
    <n v="2104"/>
    <n v="0.91958670260557041"/>
    <n v="67850.87"/>
    <n v="325.53390093434928"/>
    <m/>
    <m/>
    <n v="1067.2434091250318"/>
    <n v="0.69438456515295877"/>
    <m/>
    <m/>
    <n v="1843993.3190080251"/>
    <n v="9200200"/>
    <n v="3544"/>
    <n v="-0.79957030075345914"/>
    <n v="11.002058787542339"/>
    <m/>
    <n v="11.027475000000001"/>
    <n v="-2.3048079871105243E-3"/>
    <n v="11.100012246705599"/>
    <m/>
    <n v="11.3"/>
    <m/>
    <m/>
    <m/>
    <n v="3817.7623188161083"/>
    <m/>
  </r>
  <r>
    <x v="2098"/>
    <n v="19.34"/>
    <n v="21.88"/>
    <n v="5922.65"/>
    <n v="5287.14"/>
    <n v="100578.19"/>
    <n v="89800.78"/>
    <n v="2.639209272237153E-6"/>
    <n v="3688.2400353381859"/>
    <n v="3688.48"/>
    <n v="-6.5057872569274089E-5"/>
    <n v="9411460.6174821015"/>
    <m/>
    <m/>
    <n v="186606.83104245408"/>
    <m/>
    <m/>
    <n v="20.887969385647686"/>
    <m/>
    <m/>
    <n v="172.78510845987495"/>
    <n v="172.76"/>
    <n v="1.4533723011678212E-4"/>
    <n v="16.065196063965697"/>
    <m/>
    <n v="15.87"/>
    <m/>
    <n v="3100.3239774630915"/>
    <n v="3064.68"/>
    <n v="1.1630570716385291E-2"/>
    <n v="2105"/>
    <n v="0.88391224862888484"/>
    <n v="66557.820000000007"/>
    <n v="319.30519076560341"/>
    <m/>
    <m/>
    <n v="1087.582117975325"/>
    <n v="0.70755053697939374"/>
    <m/>
    <m/>
    <n v="1718888.743025315"/>
    <n v="8577700"/>
    <n v="3456"/>
    <n v="-0.79960959895714301"/>
    <n v="11.374570088487593"/>
    <m/>
    <n v="11.405925"/>
    <n v="-2.7490020767633183E-3"/>
    <n v="11.475980423855857"/>
    <m/>
    <n v="11.45"/>
    <m/>
    <m/>
    <m/>
    <n v="3688.2400353381859"/>
    <m/>
  </r>
  <r>
    <x v="2099"/>
    <n v="17.53"/>
    <n v="20.239999999999998"/>
    <n v="5410.13"/>
    <n v="4829.6000000000004"/>
    <n v="96249"/>
    <n v="85935.25"/>
    <n v="2.639209272237153E-6"/>
    <n v="3368.9938652893698"/>
    <n v="3369.22"/>
    <n v="-6.7117822709739094E-5"/>
    <n v="7782226.1209126227"/>
    <m/>
    <m/>
    <n v="162378.40772716762"/>
    <m/>
    <m/>
    <n v="21.790788746329778"/>
    <m/>
    <m/>
    <n v="165.34388216689504"/>
    <n v="165.32"/>
    <n v="1.4446024011038894E-4"/>
    <n v="16.75615679892374"/>
    <m/>
    <n v="15.87"/>
    <m/>
    <n v="2831.928535297538"/>
    <n v="2800.38"/>
    <n v="1.1265805104142324E-2"/>
    <n v="2106"/>
    <n v="0.8661067193675891"/>
    <n v="63223.81"/>
    <n v="303.28689271734561"/>
    <m/>
    <m/>
    <n v="1142.0612108475211"/>
    <n v="0.74292268088358782"/>
    <m/>
    <m/>
    <n v="1421341.4946021677"/>
    <n v="7095400"/>
    <n v="2932"/>
    <n v="-0.79968127313440152"/>
    <n v="12.358330195715247"/>
    <m/>
    <n v="12.3931375"/>
    <n v="-2.8085950216200084E-3"/>
    <n v="12.468663750266174"/>
    <m/>
    <n v="12.3"/>
    <m/>
    <m/>
    <m/>
    <n v="3368.9938652893698"/>
    <m/>
  </r>
  <r>
    <x v="2100"/>
    <n v="16.7"/>
    <n v="19.66"/>
    <n v="5281.78"/>
    <n v="4715.01"/>
    <n v="96564.96"/>
    <n v="86217.13"/>
    <n v="2.639209272237153E-6"/>
    <n v="3288.9876083896461"/>
    <n v="3289.2"/>
    <n v="-6.4572421972997063E-5"/>
    <n v="7412619.0066417623"/>
    <m/>
    <m/>
    <n v="156594.09861209014"/>
    <m/>
    <m/>
    <n v="22.048302689826752"/>
    <m/>
    <m/>
    <n v="165.88261747523353"/>
    <n v="165.88"/>
    <n v="1.5779329838094824E-5"/>
    <n v="16.700620553243578"/>
    <m/>
    <n v="16.809999999999999"/>
    <m/>
    <n v="2764.6400996742323"/>
    <n v="2733.62"/>
    <n v="1.1347626837026503E-2"/>
    <n v="2107"/>
    <n v="0.84944048830111896"/>
    <n v="63047.27"/>
    <n v="302.41640880169905"/>
    <m/>
    <m/>
    <n v="1145.2501911725446"/>
    <n v="0.74492652406349702"/>
    <m/>
    <m/>
    <n v="1353848.6605679062"/>
    <n v="6756900"/>
    <n v="2760"/>
    <n v="-0.79963464598145506"/>
    <n v="12.650962134942557"/>
    <m/>
    <n v="12.683225"/>
    <n v="-2.5437430194168442E-3"/>
    <n v="12.764064356683576"/>
    <m/>
    <n v="12.62"/>
    <m/>
    <m/>
    <m/>
    <n v="3288.9876083896461"/>
    <m/>
  </r>
  <r>
    <x v="2101"/>
    <n v="18.03"/>
    <n v="20.13"/>
    <n v="5502.35"/>
    <n v="4911.88"/>
    <n v="97391.6"/>
    <n v="86954.51"/>
    <n v="3.0559851109668301E-6"/>
    <n v="3426.0868835093279"/>
    <n v="3426.31"/>
    <n v="-6.5118594252178141E-5"/>
    <n v="8030614.791256885"/>
    <m/>
    <m/>
    <n v="166384.89535852405"/>
    <m/>
    <m/>
    <n v="21.585073952480791"/>
    <m/>
    <m/>
    <n v="167.29041016169799"/>
    <n v="167.28"/>
    <n v="6.2231956587721626E-5"/>
    <n v="16.556101571509732"/>
    <m/>
    <n v="16.64"/>
    <m/>
    <n v="2879.773341900679"/>
    <n v="2847.86"/>
    <n v="1.1206078213352733E-2"/>
    <n v="2108"/>
    <n v="0.89567809239940399"/>
    <n v="63955.81"/>
    <n v="306.70251235078638"/>
    <m/>
    <m/>
    <n v="1128.7466120534505"/>
    <n v="0.73398301981982961"/>
    <m/>
    <m/>
    <n v="1466757.2584377644"/>
    <n v="7321700"/>
    <n v="2880"/>
    <n v="-0.79966985011161829"/>
    <n v="12.121041494665491"/>
    <m/>
    <n v="12.146687500000001"/>
    <n v="-2.1113579594856935E-3"/>
    <n v="12.22985477522805"/>
    <m/>
    <n v="12.35"/>
    <m/>
    <m/>
    <m/>
    <n v="3426.0868835093279"/>
    <m/>
  </r>
  <r>
    <x v="2102"/>
    <n v="18.93"/>
    <n v="20.78"/>
    <n v="5611.7"/>
    <n v="5009.4799999999996"/>
    <n v="98414.31"/>
    <n v="87867.35"/>
    <n v="3.0559851109668301E-6"/>
    <n v="3494.089427543669"/>
    <n v="3494.32"/>
    <n v="-6.5984928779072582E-5"/>
    <n v="8349402.5732000908"/>
    <m/>
    <m/>
    <n v="171338.27109095271"/>
    <m/>
    <m/>
    <n v="21.369658098385866"/>
    <m/>
    <m/>
    <n v="169.04300617633189"/>
    <n v="169.04"/>
    <n v="1.7783816445238187E-5"/>
    <n v="16.381741368797105"/>
    <m/>
    <n v="16.64"/>
    <m/>
    <n v="2936.892593469971"/>
    <n v="2904.4"/>
    <n v="1.1187368637229911E-2"/>
    <n v="2109"/>
    <n v="0.91097208854667944"/>
    <n v="64521.93"/>
    <n v="309.3932022948149"/>
    <m/>
    <m/>
    <n v="1118.7552440758468"/>
    <n v="0.72741703359159371"/>
    <m/>
    <m/>
    <n v="1524995.3639240672"/>
    <n v="7613000"/>
    <n v="3024"/>
    <n v="-0.7996853587384648"/>
    <n v="11.879640745564172"/>
    <m/>
    <n v="11.901425"/>
    <n v="-1.8303904310472685E-3"/>
    <n v="11.986438491979035"/>
    <m/>
    <n v="11.97"/>
    <m/>
    <m/>
    <m/>
    <n v="3494.089427543669"/>
    <m/>
  </r>
  <r>
    <x v="2103"/>
    <n v="18.96"/>
    <n v="20.67"/>
    <n v="5546.34"/>
    <n v="4951.12"/>
    <n v="99077.03"/>
    <n v="88458.78"/>
    <n v="3.0559851109668301E-6"/>
    <n v="3453.3092318858903"/>
    <n v="3453.54"/>
    <n v="-6.6820744543227839E-5"/>
    <n v="8154519.2432749104"/>
    <m/>
    <m/>
    <n v="168338.48451259985"/>
    <m/>
    <m/>
    <n v="21.49316376136073"/>
    <m/>
    <m/>
    <n v="170.17718878005991"/>
    <n v="170.16"/>
    <n v="1.0101539762530365E-4"/>
    <n v="16.270924728243177"/>
    <m/>
    <n v="16.559999999999999"/>
    <m/>
    <n v="2902.5768519230865"/>
    <n v="2870.63"/>
    <n v="1.1128864368827207E-2"/>
    <n v="2110"/>
    <n v="0.91727140783744554"/>
    <n v="64616.62"/>
    <n v="309.82306277169783"/>
    <m/>
    <m/>
    <n v="1117.1134002242827"/>
    <n v="0.72628064928255898"/>
    <m/>
    <m/>
    <n v="1489413.0481827233"/>
    <n v="7436000"/>
    <n v="2908"/>
    <n v="-0.79970238728042986"/>
    <n v="12.017477767864195"/>
    <m/>
    <n v="12.0360625"/>
    <n v="-1.5440873737407879E-3"/>
    <n v="12.125668001104152"/>
    <m/>
    <n v="12.27"/>
    <m/>
    <m/>
    <m/>
    <n v="3453.3092318858903"/>
    <m/>
  </r>
  <r>
    <x v="2104"/>
    <n v="17.57"/>
    <n v="20.23"/>
    <n v="5316.64"/>
    <n v="4746.0600000000004"/>
    <n v="98478.19"/>
    <n v="87923.85"/>
    <n v="3.0559851109668301E-6"/>
    <n v="3310.210753825655"/>
    <n v="3310.43"/>
    <n v="-6.622891115193319E-5"/>
    <n v="7478734.3271352462"/>
    <m/>
    <m/>
    <n v="157875.07902893348"/>
    <m/>
    <m/>
    <n v="21.937262048168112"/>
    <m/>
    <m/>
    <n v="169.14448174860945"/>
    <n v="169.12"/>
    <n v="1.4475962990445623E-4"/>
    <n v="16.36876322804051"/>
    <m/>
    <n v="16.43"/>
    <m/>
    <n v="2782.2641341748599"/>
    <n v="2753.21"/>
    <n v="1.0552821679007396E-2"/>
    <n v="2111"/>
    <n v="0.86851211072664358"/>
    <n v="63857.57"/>
    <n v="306.15967064964417"/>
    <m/>
    <m/>
    <n v="1130.2361065255445"/>
    <n v="0.73474259576381784"/>
    <m/>
    <m/>
    <n v="1365993.2972038542"/>
    <n v="6822900"/>
    <n v="2776"/>
    <n v="-0.79979285975115355"/>
    <n v="12.514621441131181"/>
    <m/>
    <n v="12.540925"/>
    <n v="-2.0974177637469449E-3"/>
    <n v="12.627447009645604"/>
    <m/>
    <n v="12.52"/>
    <m/>
    <m/>
    <m/>
    <n v="3310.210753825655"/>
    <m/>
  </r>
  <r>
    <x v="2105"/>
    <n v="15.64"/>
    <n v="18.68"/>
    <n v="4936.97"/>
    <n v="4407.12"/>
    <n v="95138.14"/>
    <n v="84941.5"/>
    <n v="3.0559851109668301E-6"/>
    <n v="3073.7482129924342"/>
    <n v="3073.96"/>
    <n v="-6.8897125390599001E-5"/>
    <n v="6410276.1076456271"/>
    <m/>
    <m/>
    <n v="140958.34937022481"/>
    <m/>
    <m/>
    <n v="22.719560026837723"/>
    <m/>
    <m/>
    <n v="163.40368362095597"/>
    <n v="163.4"/>
    <n v="2.2543579901945776E-5"/>
    <n v="16.923412415421673"/>
    <m/>
    <n v="16.79"/>
    <m/>
    <n v="2583.4785914918562"/>
    <n v="2556.5"/>
    <n v="1.0552940149366696E-2"/>
    <n v="2112"/>
    <n v="0.83725910064239828"/>
    <n v="61187.85"/>
    <n v="293.3370197203588"/>
    <m/>
    <m/>
    <n v="1177.4883577200917"/>
    <n v="0.76538772374913999"/>
    <m/>
    <m/>
    <n v="1170848.9452173866"/>
    <n v="5847700"/>
    <n v="2408"/>
    <n v="-0.79977616067558421"/>
    <n v="13.407728962564436"/>
    <m/>
    <n v="13.4324125"/>
    <n v="-1.8376101415560342E-3"/>
    <n v="13.528777419410417"/>
    <m/>
    <n v="13.41"/>
    <m/>
    <m/>
    <m/>
    <n v="3073.7482129924342"/>
    <m/>
  </r>
  <r>
    <x v="2106"/>
    <n v="15.95"/>
    <n v="18.739999999999998"/>
    <n v="4835.82"/>
    <n v="4316.79"/>
    <n v="94751.32"/>
    <n v="84595.36"/>
    <n v="2.7781327762710362E-6"/>
    <n v="3010.5521790239"/>
    <n v="3010.76"/>
    <n v="-6.9026085141365989E-5"/>
    <n v="6146718.7824434834"/>
    <m/>
    <m/>
    <n v="136610.83410483346"/>
    <m/>
    <m/>
    <n v="22.949281797394654"/>
    <m/>
    <m/>
    <n v="162.72740009819179"/>
    <n v="162.72"/>
    <n v="4.5477496262158468E-5"/>
    <n v="16.990632221390847"/>
    <m/>
    <n v="16.96"/>
    <m/>
    <n v="2530.2619647605375"/>
    <n v="2503.65"/>
    <n v="1.0629267174140811E-2"/>
    <n v="2113"/>
    <n v="0.85112059765208115"/>
    <n v="60692.639999999999"/>
    <n v="290.89481125978466"/>
    <m/>
    <m/>
    <n v="1187.0180929473725"/>
    <n v="0.77136281137036256"/>
    <m/>
    <m/>
    <n v="1122739.1067577677"/>
    <n v="5607100"/>
    <n v="2288"/>
    <n v="-0.79976474349346938"/>
    <n v="13.680627133621353"/>
    <m/>
    <n v="13.7143"/>
    <n v="-2.4553106158277105E-3"/>
    <n v="13.804663078108286"/>
    <m/>
    <n v="13.68"/>
    <m/>
    <m/>
    <m/>
    <n v="3010.5521790239"/>
    <m/>
  </r>
  <r>
    <x v="2107"/>
    <n v="15.99"/>
    <n v="18.809999999999999"/>
    <n v="5035.12"/>
    <n v="4494.68"/>
    <n v="95553.93"/>
    <n v="85311.7"/>
    <n v="2.7781327762710362E-6"/>
    <n v="3134.5504732672439"/>
    <n v="3134.76"/>
    <n v="-6.6839800417328732E-5"/>
    <n v="6653035.0622963971"/>
    <m/>
    <m/>
    <n v="145050.31129775054"/>
    <m/>
    <m/>
    <n v="22.475408855555134"/>
    <m/>
    <m/>
    <n v="164.10181359108458"/>
    <n v="164.08"/>
    <n v="1.3294485058845673E-4"/>
    <n v="16.846181964116251"/>
    <m/>
    <n v="16.97"/>
    <m/>
    <n v="2634.4393258878249"/>
    <n v="2607.14"/>
    <n v="1.0470985788191278E-2"/>
    <n v="2114"/>
    <n v="0.85007974481658699"/>
    <n v="61474.02"/>
    <n v="294.61689494078945"/>
    <m/>
    <m/>
    <n v="1171.7359731142722"/>
    <n v="0.76135981524321727"/>
    <m/>
    <m/>
    <n v="1215231.7537921364"/>
    <n v="6070100"/>
    <n v="2408"/>
    <n v="-0.79980037333946119"/>
    <n v="13.116253146315335"/>
    <m/>
    <n v="13.145099999999999"/>
    <n v="-2.1944948067845749E-3"/>
    <n v="13.235335861127401"/>
    <m/>
    <n v="13.31"/>
    <m/>
    <m/>
    <m/>
    <n v="3134.5504732672439"/>
    <m/>
  </r>
  <r>
    <x v="2108"/>
    <n v="15.32"/>
    <n v="18.579999999999998"/>
    <n v="4816.45"/>
    <n v="4299.47"/>
    <n v="94356.71"/>
    <n v="84242.57"/>
    <n v="2.7781327762710362E-6"/>
    <n v="2998.3471095916784"/>
    <n v="2998.54"/>
    <n v="-6.432810912027076E-5"/>
    <n v="6074876.7816051655"/>
    <m/>
    <m/>
    <n v="135596.14646170216"/>
    <m/>
    <m/>
    <n v="22.962439404195639"/>
    <m/>
    <m/>
    <n v="162.04178810651487"/>
    <n v="162.04"/>
    <n v="1.1034969852330434E-5"/>
    <n v="17.056715563082083"/>
    <m/>
    <n v="16.97"/>
    <m/>
    <n v="2519.9342206714173"/>
    <n v="2494.19"/>
    <n v="1.0321675843226519E-2"/>
    <n v="2115"/>
    <n v="0.82454251883745977"/>
    <n v="60160.93"/>
    <n v="288.30134146570111"/>
    <m/>
    <m/>
    <n v="1196.7643475224629"/>
    <n v="0.7775488076357282"/>
    <m/>
    <m/>
    <n v="1109636.0589894624"/>
    <n v="5544100"/>
    <n v="2204"/>
    <n v="-0.79985280586759577"/>
    <n v="13.68527224247218"/>
    <m/>
    <n v="13.7107625"/>
    <n v="-1.8591422269781388E-3"/>
    <n v="13.809691885315427"/>
    <m/>
    <n v="13.84"/>
    <m/>
    <m/>
    <m/>
    <n v="2998.3471095916784"/>
    <m/>
  </r>
  <r>
    <x v="2109"/>
    <n v="15.28"/>
    <n v="18.23"/>
    <n v="4750.1000000000004"/>
    <n v="4240.2299999999996"/>
    <n v="94030.55"/>
    <n v="83951.14"/>
    <n v="2.7781327762710362E-6"/>
    <n v="2956.9706575689374"/>
    <n v="2957.16"/>
    <n v="-6.4028470242560864E-5"/>
    <n v="5907221.4628743529"/>
    <m/>
    <m/>
    <n v="132789.2159436626"/>
    <m/>
    <m/>
    <n v="23.119587549934515"/>
    <m/>
    <m/>
    <n v="161.47772563576979"/>
    <n v="161.47999999999999"/>
    <n v="-1.4084494861288377E-5"/>
    <n v="17.115136321169416"/>
    <m/>
    <n v="16.97"/>
    <m/>
    <n v="2485.1268049646687"/>
    <n v="2459.89"/>
    <n v="1.0259322556971595E-2"/>
    <n v="2116"/>
    <n v="0.8381788261108063"/>
    <n v="59784.01"/>
    <n v="286.47270697702004"/>
    <m/>
    <m/>
    <n v="1204.2623103675878"/>
    <n v="0.78234613392509367"/>
    <m/>
    <m/>
    <n v="1079021.5830359992"/>
    <n v="5391100"/>
    <n v="2184"/>
    <n v="-0.79985131363988815"/>
    <n v="13.873187800034525"/>
    <m/>
    <n v="13.893274999999999"/>
    <n v="-1.4458218069874906E-3"/>
    <n v="13.999489017073079"/>
    <m/>
    <n v="13.91"/>
    <m/>
    <m/>
    <m/>
    <n v="2956.9706575689374"/>
    <m/>
  </r>
  <r>
    <x v="2110"/>
    <n v="14.74"/>
    <n v="18.14"/>
    <n v="4715.24"/>
    <n v="4209.1000000000004"/>
    <n v="93261.29"/>
    <n v="83264.100000000006"/>
    <n v="2.7781327762710362E-6"/>
    <n v="2935.1984900592006"/>
    <n v="2935.39"/>
    <n v="-6.5241736464050071E-5"/>
    <n v="5820237.8031606684"/>
    <m/>
    <m/>
    <n v="131322.46585452964"/>
    <m/>
    <m/>
    <n v="23.203405765574907"/>
    <m/>
    <m/>
    <n v="160.15277792016528"/>
    <n v="160.16"/>
    <n v="-4.5092906060917315E-5"/>
    <n v="17.254613039540459"/>
    <m/>
    <n v="17.149999999999999"/>
    <m/>
    <n v="2466.7960326231673"/>
    <n v="2441.7199999999998"/>
    <n v="1.0269823166934477E-2"/>
    <n v="2117"/>
    <n v="0.8125689084895259"/>
    <n v="59317.32"/>
    <n v="284.21423046868512"/>
    <m/>
    <m/>
    <n v="1213.6631046205237"/>
    <n v="0.78837859640454722"/>
    <m/>
    <m/>
    <n v="1063142.3026144928"/>
    <n v="5311500"/>
    <n v="2108"/>
    <n v="-0.79984141906909667"/>
    <n v="13.97438806593377"/>
    <m/>
    <n v="14.000712500000001"/>
    <n v="-1.8802210291962718E-3"/>
    <n v="14.101785013309581"/>
    <m/>
    <n v="14.16"/>
    <m/>
    <m/>
    <m/>
    <n v="2935.1984900592006"/>
    <m/>
  </r>
  <r>
    <x v="2111"/>
    <n v="13.7"/>
    <n v="18.07"/>
    <n v="4618"/>
    <n v="4122.26"/>
    <n v="92778.25"/>
    <n v="82832.149999999994"/>
    <n v="3.0559851109668301E-6"/>
    <n v="2874.457103407377"/>
    <n v="2874.65"/>
    <n v="-6.7102636015947681E-5"/>
    <n v="5579371.8971117567"/>
    <m/>
    <m/>
    <n v="127245.53398870236"/>
    <m/>
    <m/>
    <n v="23.439587089280963"/>
    <m/>
    <m/>
    <n v="159.31162404998798"/>
    <n v="159.32"/>
    <n v="-5.2573123349275441E-5"/>
    <n v="17.342359552245508"/>
    <m/>
    <n v="17.41"/>
    <m/>
    <n v="2415.6496748875966"/>
    <n v="2390.85"/>
    <n v="1.0372743956164721E-2"/>
    <n v="2118"/>
    <n v="0.75816270060874369"/>
    <n v="58899.65"/>
    <n v="282.14689554965759"/>
    <m/>
    <m/>
    <n v="1222.208849251381"/>
    <n v="0.7937040335421911"/>
    <m/>
    <m/>
    <n v="1019170.8444190025"/>
    <n v="5091700"/>
    <n v="1996"/>
    <n v="-0.79983682376828913"/>
    <n v="14.260707720772713"/>
    <m/>
    <n v="14.3591625"/>
    <n v="-6.8565822851637259E-3"/>
    <n v="14.39124883867064"/>
    <m/>
    <n v="14.54"/>
    <m/>
    <m/>
    <m/>
    <n v="2874.457103407377"/>
    <m/>
  </r>
  <r>
    <x v="2112"/>
    <n v="14.85"/>
    <n v="18.510000000000002"/>
    <n v="4804.7"/>
    <n v="4288.91"/>
    <n v="94405.77"/>
    <n v="84284.95"/>
    <n v="3.0559851109668301E-6"/>
    <n v="2990.5949081228437"/>
    <n v="2990.79"/>
    <n v="-6.5230884534250855E-5"/>
    <n v="6030230.6128383735"/>
    <m/>
    <m/>
    <n v="134957.19075327582"/>
    <m/>
    <m/>
    <n v="22.964754536083511"/>
    <m/>
    <m/>
    <n v="162.10232259360285"/>
    <n v="162.08000000000001"/>
    <n v="1.3772577494353122E-4"/>
    <n v="17.037612347804099"/>
    <m/>
    <n v="17.22"/>
    <m/>
    <n v="2513.2191632303693"/>
    <n v="2487.36"/>
    <n v="1.039622862407108E-2"/>
    <n v="2119"/>
    <n v="0.80226904376012953"/>
    <n v="60141.599999999999"/>
    <n v="288.07371138825113"/>
    <m/>
    <m/>
    <n v="1196.4375198745893"/>
    <n v="0.77689444604496261"/>
    <m/>
    <m/>
    <n v="1101537.4631537758"/>
    <n v="5502600"/>
    <n v="2216"/>
    <n v="-0.79981509410937091"/>
    <n v="13.683554836837642"/>
    <m/>
    <n v="13.761225"/>
    <n v="-5.6441314753852279E-3"/>
    <n v="13.808987374851775"/>
    <m/>
    <n v="13.75"/>
    <m/>
    <m/>
    <m/>
    <n v="2990.5949081228437"/>
    <m/>
  </r>
  <r>
    <x v="2113"/>
    <n v="14.63"/>
    <n v="18.86"/>
    <n v="4794.3100000000004"/>
    <n v="4279.63"/>
    <n v="94482.54"/>
    <n v="84353.23"/>
    <n v="3.0559851109668301E-6"/>
    <n v="2984.0550848917796"/>
    <n v="2984.25"/>
    <n v="-6.5314604413280186E-5"/>
    <n v="6003882.0813852195"/>
    <m/>
    <m/>
    <n v="134514.643298432"/>
    <m/>
    <m/>
    <n v="22.988559928648193"/>
    <m/>
    <m/>
    <n v="162.23018703024451"/>
    <n v="162.24"/>
    <n v="-6.0484281037331833E-5"/>
    <n v="17.023232400749126"/>
    <m/>
    <n v="17.21"/>
    <m/>
    <n v="2507.6938269911184"/>
    <n v="2481.85"/>
    <n v="1.0413130121126768E-2"/>
    <n v="2120"/>
    <n v="0.77571580063626733"/>
    <n v="60221.03"/>
    <n v="288.43165194132365"/>
    <m/>
    <m/>
    <n v="1194.8573651696322"/>
    <n v="0.77579484070403926"/>
    <m/>
    <m/>
    <n v="1096733.6663838716"/>
    <n v="5479500"/>
    <n v="2220"/>
    <n v="-0.79984785721619278"/>
    <n v="13.712523521781314"/>
    <m/>
    <n v="13.795612500000001"/>
    <n v="-6.0228553258281359E-3"/>
    <n v="13.838396598797715"/>
    <m/>
    <n v="13.73"/>
    <m/>
    <m/>
    <m/>
    <n v="2984.0550848917796"/>
    <m/>
  </r>
  <r>
    <x v="2114"/>
    <n v="14.29"/>
    <n v="18.55"/>
    <n v="4727.6499999999996"/>
    <n v="4220.1099999999997"/>
    <n v="94060.45"/>
    <n v="83976.14"/>
    <n v="3.0559851109668301E-6"/>
    <n v="2942.4930864575113"/>
    <n v="2942.69"/>
    <n v="-6.6916169385478064E-5"/>
    <n v="5836635.1454715738"/>
    <m/>
    <m/>
    <n v="131704.01199635208"/>
    <m/>
    <m/>
    <n v="23.147373000607516"/>
    <m/>
    <m/>
    <n v="161.50150404557172"/>
    <n v="161.47999999999999"/>
    <n v="1.3316847641653418E-4"/>
    <n v="17.098752332388131"/>
    <m/>
    <n v="17.21"/>
    <m/>
    <n v="2472.7312474497576"/>
    <n v="2447.1"/>
    <n v="1.047413160465771E-2"/>
    <n v="2121"/>
    <n v="0.77035040431266844"/>
    <n v="59671.55"/>
    <n v="285.77757396396811"/>
    <m/>
    <m/>
    <n v="1205.7597065114094"/>
    <n v="0.78279928116145137"/>
    <m/>
    <m/>
    <n v="1066191.5530497553"/>
    <n v="5326700"/>
    <n v="2132"/>
    <n v="-0.79984013497104112"/>
    <n v="13.902586245592206"/>
    <m/>
    <n v="13.986750000000001"/>
    <n v="-6.0173917749152261E-3"/>
    <n v="14.030381409629289"/>
    <m/>
    <n v="14.01"/>
    <m/>
    <m/>
    <m/>
    <n v="2942.4930864575113"/>
    <m/>
  </r>
  <r>
    <x v="2115"/>
    <n v="13.45"/>
    <n v="18.350000000000001"/>
    <n v="4578.71"/>
    <n v="4087.14"/>
    <n v="93387.86"/>
    <n v="83375.399999999994"/>
    <n v="3.0559851109668301E-6"/>
    <n v="2849.7232249628128"/>
    <n v="2849.91"/>
    <n v="-6.5537170362284236E-5"/>
    <n v="5468595.5633818572"/>
    <m/>
    <m/>
    <n v="125475.05863640892"/>
    <m/>
    <m/>
    <n v="23.510981449669565"/>
    <m/>
    <m/>
    <n v="160.34275925638082"/>
    <n v="160.32"/>
    <n v="1.4196142952105362E-4"/>
    <n v="17.220487337589791"/>
    <m/>
    <n v="17.2"/>
    <m/>
    <n v="2394.7353104031731"/>
    <n v="2369.58"/>
    <n v="1.0615936327607933E-2"/>
    <n v="2122"/>
    <n v="0.73297002724795635"/>
    <n v="58865.07"/>
    <n v="281.89318649247593"/>
    <m/>
    <m/>
    <n v="1222.0559329058524"/>
    <n v="0.79330385473232234"/>
    <m/>
    <m/>
    <n v="998969.35937180393"/>
    <n v="4990100"/>
    <n v="2012"/>
    <n v="-0.79980975143347743"/>
    <n v="14.339970151855123"/>
    <m/>
    <n v="14.4238625"/>
    <n v="-5.8162193479642799E-3"/>
    <n v="14.471968834916034"/>
    <m/>
    <n v="14.42"/>
    <m/>
    <m/>
    <m/>
    <n v="2849.7232249628128"/>
    <m/>
  </r>
  <r>
    <x v="2116"/>
    <n v="14.02"/>
    <n v="18.59"/>
    <n v="4581.3"/>
    <n v="4089.42"/>
    <n v="94766.95"/>
    <n v="84605.87"/>
    <n v="2.7781327762710362E-6"/>
    <n v="2851.12663166027"/>
    <n v="2851.31"/>
    <n v="-6.431020819552824E-5"/>
    <n v="5474000.0448659658"/>
    <m/>
    <m/>
    <n v="125567.35732038663"/>
    <m/>
    <m/>
    <n v="23.501236238816972"/>
    <m/>
    <m/>
    <n v="162.69869271602894"/>
    <n v="162.68"/>
    <n v="1.1490481945508613E-4"/>
    <n v="16.9646030093203"/>
    <m/>
    <n v="16.96"/>
    <m/>
    <n v="2395.8205984627079"/>
    <n v="2370.7800000000002"/>
    <n v="1.0562177200207357E-2"/>
    <n v="2123"/>
    <n v="0.75416890801506187"/>
    <n v="59638.02"/>
    <n v="285.5277969264593"/>
    <m/>
    <m/>
    <n v="1206.0092666343339"/>
    <n v="0.78266446019662528"/>
    <m/>
    <m/>
    <n v="999982.80311918433"/>
    <n v="4994800"/>
    <n v="2020"/>
    <n v="-0.79979522641163125"/>
    <n v="14.329968182217886"/>
    <m/>
    <n v="14.412125"/>
    <n v="-5.7005346388623312E-3"/>
    <n v="14.462423442514297"/>
    <m/>
    <n v="14.39"/>
    <m/>
    <m/>
    <m/>
    <n v="2851.12663166027"/>
    <m/>
  </r>
  <r>
    <x v="2117"/>
    <n v="15.02"/>
    <n v="18.8"/>
    <n v="4705.3"/>
    <n v="4200.09"/>
    <n v="96407.75"/>
    <n v="86070.51"/>
    <n v="2.7781327762710362E-6"/>
    <n v="2928.2253999014424"/>
    <n v="2928.42"/>
    <n v="-6.6452250209181329E-5"/>
    <n v="5770035.6703507528"/>
    <m/>
    <m/>
    <n v="130660.20729487111"/>
    <m/>
    <m/>
    <n v="23.182186921979042"/>
    <m/>
    <m/>
    <n v="165.51163065196036"/>
    <n v="165.52"/>
    <n v="-5.0563968340133769E-5"/>
    <n v="16.670352913726656"/>
    <m/>
    <n v="16.84"/>
    <m/>
    <n v="2460.5717442475416"/>
    <n v="2435.15"/>
    <n v="1.0439498284517068E-2"/>
    <n v="2124"/>
    <n v="0.79893617021276586"/>
    <n v="60684.35"/>
    <n v="290.51460507756622"/>
    <m/>
    <m/>
    <n v="1184.8502195037031"/>
    <n v="0.76885997176774046"/>
    <m/>
    <m/>
    <n v="1054071.385224638"/>
    <n v="5265700"/>
    <n v="2116"/>
    <n v="-0.79982312223927721"/>
    <n v="13.941513807591164"/>
    <m/>
    <n v="14.019387500000001"/>
    <n v="-5.5547143132206322E-3"/>
    <n v="14.070552511823891"/>
    <m/>
    <n v="14"/>
    <m/>
    <m/>
    <m/>
    <n v="2928.2253999014424"/>
    <m/>
  </r>
  <r>
    <x v="2118"/>
    <n v="15.11"/>
    <n v="19.420000000000002"/>
    <n v="4768.05"/>
    <n v="4256.09"/>
    <n v="96281.91"/>
    <n v="85957.93"/>
    <n v="2.7781327762710362E-6"/>
    <n v="2967.2039352513743"/>
    <n v="2967.4"/>
    <n v="-6.6072908480707682E-5"/>
    <n v="5923648.6557755871"/>
    <m/>
    <m/>
    <n v="133268.86431522449"/>
    <m/>
    <m/>
    <n v="23.026601345224112"/>
    <m/>
    <m/>
    <n v="165.29155960398046"/>
    <n v="165.28"/>
    <n v="6.9939520694894952E-5"/>
    <n v="16.691586683211884"/>
    <m/>
    <n v="16.670000000000002"/>
    <m/>
    <n v="2493.2917327720561"/>
    <n v="2467.42"/>
    <n v="1.0485338034082581E-2"/>
    <n v="2125"/>
    <n v="0.77806385169927894"/>
    <n v="60945.919999999998"/>
    <n v="291.74403914018944"/>
    <m/>
    <m/>
    <n v="1179.7431157460524"/>
    <n v="0.76547335661350779"/>
    <m/>
    <m/>
    <n v="1082142.8852219309"/>
    <n v="5406600"/>
    <n v="2152"/>
    <n v="-0.79984779987017141"/>
    <n v="13.754990266805724"/>
    <m/>
    <n v="13.8262625"/>
    <n v="-5.1548444993197995E-3"/>
    <n v="13.882474254805674"/>
    <m/>
    <n v="13.9"/>
    <m/>
    <m/>
    <m/>
    <n v="2967.2039352513743"/>
    <m/>
  </r>
  <r>
    <x v="2119"/>
    <n v="15.96"/>
    <n v="20.09"/>
    <n v="4843.54"/>
    <n v="4323.46"/>
    <n v="97586.240000000005"/>
    <n v="87122.16"/>
    <n v="2.7781327762710362E-6"/>
    <n v="3014.1086007035551"/>
    <n v="3014.3"/>
    <n v="-6.349709599084985E-5"/>
    <n v="6110921.2218792643"/>
    <m/>
    <m/>
    <n v="136428.55248918419"/>
    <m/>
    <m/>
    <n v="22.843323668237776"/>
    <m/>
    <m/>
    <n v="167.52667758882185"/>
    <n v="167.52"/>
    <n v="3.9861442346245113E-5"/>
    <n v="16.464949510804281"/>
    <m/>
    <n v="16.559999999999999"/>
    <m/>
    <n v="2532.6699487631836"/>
    <n v="2506.42"/>
    <n v="1.0473084623959128E-2"/>
    <n v="2126"/>
    <n v="0.79442508710801396"/>
    <n v="62115.78"/>
    <n v="297.32086336877745"/>
    <m/>
    <m/>
    <n v="1157.0978872978367"/>
    <n v="0.75070888719420448"/>
    <m/>
    <m/>
    <n v="1116363.9221666921"/>
    <n v="5578100"/>
    <n v="2244"/>
    <n v="-0.79986663520433621"/>
    <n v="13.536630887651858"/>
    <m/>
    <n v="13.607637499999999"/>
    <n v="-5.2181440274361446E-3"/>
    <n v="13.662260046782606"/>
    <m/>
    <n v="13.6"/>
    <m/>
    <m/>
    <m/>
    <n v="3014.1086007035551"/>
    <m/>
  </r>
  <r>
    <x v="2120"/>
    <n v="15.18"/>
    <n v="19.239999999999998"/>
    <n v="4666.8"/>
    <n v="4165.68"/>
    <n v="96998.8"/>
    <n v="86597.47"/>
    <n v="2.7781327762710362E-6"/>
    <n v="2904.0534470003377"/>
    <n v="2904.24"/>
    <n v="-6.4234705004495574E-5"/>
    <n v="5664657.9443877777"/>
    <m/>
    <m/>
    <n v="128955.98784140553"/>
    <m/>
    <m/>
    <n v="23.259093386593211"/>
    <m/>
    <m/>
    <n v="166.51415674985225"/>
    <n v="166.52"/>
    <n v="-3.5090380421376466E-5"/>
    <n v="16.563542435014213"/>
    <m/>
    <n v="16.72"/>
    <m/>
    <n v="2440.157817090339"/>
    <n v="2414.98"/>
    <n v="1.0425683479920789E-2"/>
    <n v="2127"/>
    <n v="0.78898128898128905"/>
    <n v="61414.66"/>
    <n v="293.94195749985312"/>
    <m/>
    <m/>
    <n v="1170.1584086459104"/>
    <n v="0.75911040401234864"/>
    <m/>
    <m/>
    <n v="1034848.0584334665"/>
    <n v="5171200"/>
    <n v="2060"/>
    <n v="-0.79988241444278574"/>
    <n v="14.0299821201471"/>
    <m/>
    <n v="14.102625"/>
    <n v="-5.1510183283537403E-3"/>
    <n v="14.160365044595473"/>
    <m/>
    <n v="14.19"/>
    <m/>
    <m/>
    <m/>
    <n v="2904.0534470003377"/>
    <m/>
  </r>
  <r>
    <x v="2121"/>
    <n v="16.350000000000001"/>
    <n v="19.920000000000002"/>
    <n v="4722.5200000000004"/>
    <n v="4215.38"/>
    <n v="96186.240000000005"/>
    <n v="85871.32"/>
    <n v="3.0559851109668301E-6"/>
    <n v="2938.5118898481928"/>
    <n v="2938.7"/>
    <n v="-6.4011349170334242E-5"/>
    <n v="5799092.6838198332"/>
    <m/>
    <m/>
    <n v="131250.5450842448"/>
    <m/>
    <m/>
    <n v="23.117207940742485"/>
    <m/>
    <m/>
    <n v="165.10718755926777"/>
    <n v="165.12"/>
    <n v="-7.7594723426832601E-5"/>
    <n v="16.700733418520208"/>
    <m/>
    <n v="16.72"/>
    <m/>
    <n v="2469.0126488909059"/>
    <n v="2443.84"/>
    <n v="1.0300448839083431E-2"/>
    <n v="2128"/>
    <n v="0.82078313253012047"/>
    <n v="61124.89"/>
    <n v="292.48653984544268"/>
    <m/>
    <m/>
    <n v="1175.6795139011267"/>
    <n v="0.76247520361243626"/>
    <m/>
    <m/>
    <n v="1059434.1294055062"/>
    <n v="5294400"/>
    <n v="2096"/>
    <n v="-0.79989533669433621"/>
    <n v="13.860655980824417"/>
    <m/>
    <n v="13.931274999999999"/>
    <n v="-5.0690995027793395E-3"/>
    <n v="13.989984390739378"/>
    <m/>
    <n v="14.08"/>
    <m/>
    <m/>
    <m/>
    <n v="2938.5118898481928"/>
    <m/>
  </r>
  <r>
    <x v="2122"/>
    <n v="16.489999999999998"/>
    <n v="19.82"/>
    <n v="4768.83"/>
    <n v="4256.71"/>
    <n v="96583.93"/>
    <n v="86226.1"/>
    <n v="3.0559851109668301E-6"/>
    <n v="2967.2551862959981"/>
    <n v="2967.45"/>
    <n v="-6.5650206069745032E-5"/>
    <n v="5912558.7144933958"/>
    <m/>
    <m/>
    <n v="133176.34035505791"/>
    <m/>
    <m/>
    <n v="23.002840865435143"/>
    <m/>
    <m/>
    <n v="165.78579439588472"/>
    <n v="165.76"/>
    <n v="1.5561290953636231E-4"/>
    <n v="16.631169504694888"/>
    <m/>
    <n v="16.8"/>
    <m/>
    <n v="2493.1333368945452"/>
    <n v="2467.87"/>
    <n v="1.0236899388762488E-2"/>
    <n v="2129"/>
    <n v="0.83198789101917248"/>
    <n v="61614.3"/>
    <n v="294.80537740396409"/>
    <m/>
    <m/>
    <n v="1166.2661749012798"/>
    <n v="0.75629857688632984"/>
    <m/>
    <m/>
    <n v="1080172.3259031808"/>
    <n v="5398400"/>
    <n v="2168"/>
    <n v="-0.79990880151467458"/>
    <n v="13.724118935187443"/>
    <m/>
    <n v="13.7923375"/>
    <n v="-4.9461206131706792E-3"/>
    <n v="13.85234854009191"/>
    <m/>
    <n v="13.81"/>
    <m/>
    <m/>
    <m/>
    <n v="2967.2551862959981"/>
    <m/>
  </r>
  <r>
    <x v="2123"/>
    <n v="17.059999999999999"/>
    <n v="20.46"/>
    <n v="4829.53"/>
    <n v="4310.88"/>
    <n v="96974.06"/>
    <n v="86574.13"/>
    <n v="3.0559851109668301E-6"/>
    <n v="3004.9505879872809"/>
    <n v="3005.15"/>
    <n v="-6.6356758470997868E-5"/>
    <n v="6062787.1282403748"/>
    <m/>
    <m/>
    <n v="135713.92815289207"/>
    <m/>
    <m/>
    <n v="22.855442959724222"/>
    <m/>
    <m/>
    <n v="166.45139165786662"/>
    <n v="166.44"/>
    <n v="6.8443029720199888E-5"/>
    <n v="16.563479942139612"/>
    <m/>
    <n v="16.75"/>
    <m/>
    <n v="2524.7724002768596"/>
    <n v="2499.39"/>
    <n v="1.0155438037624975E-2"/>
    <n v="2130"/>
    <n v="0.83382209188660794"/>
    <n v="61902.34"/>
    <n v="296.16043309471831"/>
    <m/>
    <m/>
    <n v="1160.8140102411512"/>
    <n v="0.75269160734757024"/>
    <m/>
    <m/>
    <n v="1107627.0927390577"/>
    <n v="5536300"/>
    <n v="2188"/>
    <n v="-0.79993369348860111"/>
    <n v="13.548837600643427"/>
    <m/>
    <n v="13.6136625"/>
    <n v="-4.7617530812573694E-3"/>
    <n v="13.675602420333991"/>
    <m/>
    <n v="13.77"/>
    <m/>
    <m/>
    <m/>
    <n v="3004.9505879872809"/>
    <m/>
  </r>
  <r>
    <x v="2124"/>
    <n v="17.829999999999998"/>
    <n v="20.92"/>
    <n v="4926.66"/>
    <n v="4397.5600000000004"/>
    <n v="97618.06"/>
    <n v="87148.800000000003"/>
    <n v="3.0559851109668301E-6"/>
    <n v="3065.3104713187918"/>
    <n v="3065.51"/>
    <n v="-6.5088249983968893E-5"/>
    <n v="6306333.4247188289"/>
    <m/>
    <m/>
    <n v="139802.47040973973"/>
    <m/>
    <m/>
    <n v="22.62463994899516"/>
    <m/>
    <m/>
    <n v="167.55270159557236"/>
    <n v="167.56"/>
    <n v="-4.3556961253576887E-5"/>
    <n v="16.452975024925124"/>
    <m/>
    <n v="16.75"/>
    <m/>
    <n v="2575.448867924033"/>
    <n v="2549.8200000000002"/>
    <n v="1.0051245940510656E-2"/>
    <n v="2131"/>
    <n v="0.85229445506692147"/>
    <n v="62524.13"/>
    <n v="299.11191657995931"/>
    <m/>
    <m/>
    <n v="1149.1539899022134"/>
    <n v="0.74506041690292302"/>
    <m/>
    <m/>
    <n v="1152130.9657827509"/>
    <n v="5759600"/>
    <n v="2280"/>
    <n v="-0.79996337145240104"/>
    <n v="13.275789199901709"/>
    <m/>
    <n v="13.335062499999999"/>
    <n v="-4.4449210566722686E-3"/>
    <n v="13.40016879179827"/>
    <m/>
    <n v="13.48"/>
    <m/>
    <m/>
    <m/>
    <n v="3065.3104713187918"/>
    <m/>
  </r>
  <r>
    <x v="2125"/>
    <n v="17.47"/>
    <n v="20.62"/>
    <n v="4742.43"/>
    <n v="4233.1000000000004"/>
    <n v="95952.77"/>
    <n v="85661.84"/>
    <n v="3.0559851109668301E-6"/>
    <n v="2950.6127628382797"/>
    <n v="2950.8"/>
    <n v="-6.3453016714287713E-5"/>
    <n v="5834398.8359395647"/>
    <m/>
    <m/>
    <n v="131955.52191925581"/>
    <m/>
    <m/>
    <n v="23.046656340654497"/>
    <m/>
    <m/>
    <n v="164.69036386301843"/>
    <n v="164.68"/>
    <n v="6.293334356577418E-5"/>
    <n v="16.733133035342263"/>
    <m/>
    <n v="16.89"/>
    <m/>
    <n v="2479.045766199486"/>
    <n v="2454.34"/>
    <n v="1.006615472977912E-2"/>
    <n v="2132"/>
    <n v="0.84723569350145478"/>
    <n v="61041.24"/>
    <n v="291.99505294176873"/>
    <m/>
    <m/>
    <n v="1176.4085708149919"/>
    <n v="0.76265877415371774"/>
    <m/>
    <m/>
    <n v="1065920.2300177917"/>
    <n v="5328700"/>
    <n v="2120"/>
    <n v="-0.79996617748835708"/>
    <n v="13.771635870193093"/>
    <m/>
    <n v="13.82995"/>
    <n v="-4.2165105301832373E-3"/>
    <n v="13.900836784253462"/>
    <m/>
    <n v="13.89"/>
    <m/>
    <m/>
    <m/>
    <n v="2950.6127628382797"/>
    <m/>
  </r>
  <r>
    <x v="2126"/>
    <n v="17.98"/>
    <n v="20.68"/>
    <n v="4655.93"/>
    <n v="4155.84"/>
    <n v="95960.44"/>
    <n v="85667.64"/>
    <n v="2.7781327762710362E-6"/>
    <n v="2896.5122562446763"/>
    <n v="2896.7"/>
    <n v="-6.4812978673445265E-5"/>
    <n v="5620472.997597835"/>
    <m/>
    <m/>
    <n v="128325.66340914179"/>
    <m/>
    <m/>
    <n v="23.252768123426723"/>
    <m/>
    <m/>
    <n v="164.68746476655909"/>
    <n v="164.68"/>
    <n v="4.5328920081910695E-5"/>
    <n v="16.729710699940327"/>
    <m/>
    <n v="16.690000000000001"/>
    <m/>
    <n v="2433.4603108190445"/>
    <n v="2409.38"/>
    <n v="9.9944013891724026E-3"/>
    <n v="2133"/>
    <n v="0.86943907156673117"/>
    <n v="60601.08"/>
    <n v="289.79898647770102"/>
    <m/>
    <m/>
    <n v="1184.8914914851803"/>
    <n v="0.76786697451222985"/>
    <m/>
    <m/>
    <n v="1026872.7292412078"/>
    <n v="5133400"/>
    <n v="2092"/>
    <n v="-0.79996245583020853"/>
    <n v="14.0203751814855"/>
    <m/>
    <n v="14.073874999999999"/>
    <n v="-3.801356663640898E-3"/>
    <n v="14.152625537150287"/>
    <m/>
    <n v="14.01"/>
    <m/>
    <m/>
    <m/>
    <n v="2896.5122562446763"/>
    <m/>
  </r>
  <r>
    <x v="2127"/>
    <n v="17.739999999999998"/>
    <n v="19.989999999999998"/>
    <n v="4548.67"/>
    <n v="4060.09"/>
    <n v="94326.73"/>
    <n v="84208.93"/>
    <n v="2.7781327762710362E-6"/>
    <n v="2829.7154691757219"/>
    <n v="2829.89"/>
    <n v="-6.1674066581418607E-5"/>
    <n v="5361255.6257742904"/>
    <m/>
    <m/>
    <n v="123886.57917443934"/>
    <m/>
    <m/>
    <n v="23.519575201717668"/>
    <m/>
    <m/>
    <n v="161.87974167988031"/>
    <n v="161.88"/>
    <n v="-1.5957506775965413E-6"/>
    <n v="17.013994643275744"/>
    <m/>
    <n v="17.04"/>
    <m/>
    <n v="2377.3108215118204"/>
    <n v="2353.5500000000002"/>
    <n v="1.0095736870608274E-2"/>
    <n v="2134"/>
    <n v="0.88744372186093046"/>
    <n v="59425.63"/>
    <n v="284.15570569569473"/>
    <m/>
    <m/>
    <n v="1207.8742618197396"/>
    <n v="0.78268671943118551"/>
    <m/>
    <m/>
    <n v="979521.69780569349"/>
    <n v="4896200"/>
    <n v="1980"/>
    <n v="-0.79994246603372132"/>
    <n v="14.342734709115302"/>
    <m/>
    <n v="14.407999999999999"/>
    <n v="-4.52979531404063E-3"/>
    <n v="14.478204854437546"/>
    <m/>
    <n v="14.39"/>
    <m/>
    <m/>
    <m/>
    <n v="2829.7154691757219"/>
    <m/>
  </r>
  <r>
    <x v="2128"/>
    <n v="15.6"/>
    <n v="18.62"/>
    <n v="4096.7299999999996"/>
    <n v="3656.68"/>
    <n v="90528.45"/>
    <n v="80817.83"/>
    <n v="2.7781327762710362E-6"/>
    <n v="2548.5026580607118"/>
    <n v="2548.66"/>
    <n v="-6.1735162512066566E-5"/>
    <n v="4295686.0779785691"/>
    <m/>
    <m/>
    <n v="105418.99564440745"/>
    <m/>
    <m/>
    <n v="24.686910092654763"/>
    <m/>
    <m/>
    <n v="155.35749798980888"/>
    <n v="155.36000000000001"/>
    <n v="-1.6104597007848831E-5"/>
    <n v="17.698544042915859"/>
    <m/>
    <n v="17.46"/>
    <m/>
    <n v="2141.0268863053657"/>
    <n v="2119.5700000000002"/>
    <n v="1.0123226081405923E-2"/>
    <n v="2135"/>
    <n v="0.83780880773361965"/>
    <n v="56271.44"/>
    <n v="269.05229647747325"/>
    <m/>
    <m/>
    <n v="1271.9857389364179"/>
    <n v="0.82415198535424639"/>
    <m/>
    <m/>
    <n v="784844.95864114736"/>
    <n v="3922900"/>
    <n v="1568"/>
    <n v="-0.79993245847685457"/>
    <n v="15.767092521784193"/>
    <m/>
    <n v="15.831675000000001"/>
    <n v="-4.0793206161576778E-3"/>
    <n v="15.916212871467179"/>
    <m/>
    <n v="15.9"/>
    <m/>
    <m/>
    <m/>
    <n v="2548.5026580607118"/>
    <m/>
  </r>
  <r>
    <x v="2129"/>
    <n v="14.38"/>
    <n v="17.59"/>
    <n v="3862.89"/>
    <n v="3447.95"/>
    <n v="88021.54"/>
    <n v="78579.600000000006"/>
    <n v="2.7781327762710362E-6"/>
    <n v="2402.9763706029894"/>
    <n v="2403.13"/>
    <n v="-6.3928874846852501E-5"/>
    <n v="3805113.3527916004"/>
    <m/>
    <m/>
    <n v="96389.482959158791"/>
    <m/>
    <m/>
    <n v="25.390349307257896"/>
    <m/>
    <m/>
    <n v="151.051661473596"/>
    <n v="151.04"/>
    <n v="7.7207849549898455E-5"/>
    <n v="18.188078681570325"/>
    <m/>
    <n v="18.22"/>
    <m/>
    <n v="2018.7427594468124"/>
    <n v="1998.43"/>
    <n v="1.0164358745021085E-2"/>
    <n v="2136"/>
    <n v="0.81750994883456518"/>
    <n v="54070.84"/>
    <n v="258.51031613591095"/>
    <m/>
    <m/>
    <n v="1321.7291223846375"/>
    <n v="0.85630081121418511"/>
    <m/>
    <m/>
    <n v="695220.75089733058"/>
    <n v="3473870"/>
    <n v="1388.8"/>
    <n v="-0.79987139677151686"/>
    <n v="16.66633080031659"/>
    <m/>
    <n v="16.724274999999999"/>
    <n v="-3.4646763272793146E-3"/>
    <n v="16.824163945710584"/>
    <m/>
    <n v="16.79"/>
    <m/>
    <m/>
    <m/>
    <n v="2402.9763706029894"/>
    <m/>
  </r>
  <r>
    <x v="2130"/>
    <n v="16.28"/>
    <n v="18.3"/>
    <n v="4129.16"/>
    <n v="3685.59"/>
    <n v="89409.55"/>
    <n v="79818.070000000007"/>
    <n v="2.7781327762710362E-6"/>
    <n v="2568.4262578029338"/>
    <n v="2568.59"/>
    <n v="-6.3747891670629109E-5"/>
    <n v="4329075.1985304179"/>
    <m/>
    <m/>
    <n v="106343.78159022733"/>
    <m/>
    <m/>
    <n v="24.512046506438256"/>
    <m/>
    <m/>
    <n v="153.42236876868381"/>
    <n v="153.4"/>
    <n v="1.4581987407957797E-4"/>
    <n v="17.899584652849246"/>
    <m/>
    <n v="17.93"/>
    <m/>
    <n v="2157.6530806452693"/>
    <n v="2136.2800000000002"/>
    <n v="1.0004812405334906E-2"/>
    <n v="2137"/>
    <n v="0.88961748633879789"/>
    <n v="55341.77"/>
    <n v="264.52460310134171"/>
    <m/>
    <m/>
    <n v="1290.6620038876379"/>
    <n v="0.83593576985266682"/>
    <m/>
    <m/>
    <n v="790972.94789402187"/>
    <n v="3952000"/>
    <n v="1545.2"/>
    <n v="-0.79985502330616853"/>
    <n v="15.515483944380321"/>
    <m/>
    <n v="15.552949999999999"/>
    <n v="-2.4089356436995946E-3"/>
    <n v="15.662999497201945"/>
    <m/>
    <n v="15.85"/>
    <m/>
    <m/>
    <m/>
    <n v="2568.4262578029338"/>
    <m/>
  </r>
  <r>
    <x v="2131"/>
    <n v="16.41"/>
    <n v="18.29"/>
    <n v="4104.8900000000003"/>
    <n v="3663.92"/>
    <n v="88376.03"/>
    <n v="78895.199999999997"/>
    <n v="2.7781327762710362E-6"/>
    <n v="2553.2675369534873"/>
    <n v="2553.4299999999998"/>
    <n v="-6.3625416209744934E-5"/>
    <n v="4277986.7444596551"/>
    <m/>
    <m/>
    <n v="105402.33233481513"/>
    <m/>
    <m/>
    <n v="24.582996366206903"/>
    <m/>
    <m/>
    <n v="151.6452017897073"/>
    <n v="151.63999999999999"/>
    <n v="3.4303545946468006E-5"/>
    <n v="18.105923280698178"/>
    <m/>
    <n v="18.23"/>
    <m/>
    <n v="2144.8920392214509"/>
    <n v="2123.75"/>
    <n v="9.9550508400003679E-3"/>
    <n v="2138"/>
    <n v="0.89721159103335157"/>
    <n v="54573.59"/>
    <n v="260.83246046477734"/>
    <m/>
    <m/>
    <n v="1308.5772375013514"/>
    <n v="0.84745876356436944"/>
    <m/>
    <m/>
    <n v="781645.30953480233"/>
    <n v="3906130"/>
    <n v="1522.4"/>
    <n v="-0.79989265346140492"/>
    <n v="15.605982759087404"/>
    <m/>
    <n v="15.646274999999999"/>
    <n v="-2.5751970301298721E-3"/>
    <n v="15.754553587544693"/>
    <m/>
    <n v="15.96"/>
    <m/>
    <m/>
    <m/>
    <n v="2553.2675369534873"/>
    <m/>
  </r>
  <r>
    <x v="2132"/>
    <n v="15.8"/>
    <n v="17.600000000000001"/>
    <n v="3929.79"/>
    <n v="3507.62"/>
    <n v="85767.13"/>
    <n v="76565.960000000006"/>
    <n v="2.7781327762710362E-6"/>
    <n v="2444.2946276601801"/>
    <n v="2444.4499999999998"/>
    <n v="-6.356126728701561E-5"/>
    <n v="3912829.4994727941"/>
    <m/>
    <m/>
    <n v="98654.434455185314"/>
    <m/>
    <m/>
    <n v="25.10620720473613"/>
    <m/>
    <m/>
    <n v="147.16497899866084"/>
    <n v="147.16"/>
    <n v="3.3833913161585016E-5"/>
    <n v="18.639830701203575"/>
    <m/>
    <n v="18.739999999999998"/>
    <m/>
    <n v="2053.321008298311"/>
    <n v="2033.71"/>
    <n v="9.6429718584807311E-3"/>
    <n v="2139"/>
    <n v="0.89772727272727271"/>
    <n v="52560.98"/>
    <n v="251.19364992230061"/>
    <m/>
    <m/>
    <n v="1356.8360314338668"/>
    <n v="0.87862875185069023"/>
    <m/>
    <m/>
    <n v="714932.44495531009"/>
    <n v="3574040"/>
    <n v="1436"/>
    <n v="-0.79996518087225943"/>
    <n v="16.27096408048358"/>
    <m/>
    <n v="16.2997625"/>
    <n v="-1.7667999467121387E-3"/>
    <n v="16.426068761910742"/>
    <m/>
    <n v="16.39"/>
    <m/>
    <m/>
    <m/>
    <n v="2444.2946276601801"/>
    <m/>
  </r>
  <r>
    <x v="2133"/>
    <n v="14.05"/>
    <n v="16.45"/>
    <n v="3679.38"/>
    <n v="3284.11"/>
    <n v="82103.03"/>
    <n v="73294.73"/>
    <n v="2.7781327762710362E-6"/>
    <n v="2288.4860193121181"/>
    <n v="2288.63"/>
    <n v="-6.2911299721690739E-5"/>
    <n v="3414023.7177631725"/>
    <m/>
    <m/>
    <n v="89221.8489633032"/>
    <m/>
    <m/>
    <n v="25.904935806881419"/>
    <m/>
    <m/>
    <n v="140.87443600646614"/>
    <n v="140.88"/>
    <n v="-3.9494559439634536E-5"/>
    <n v="19.435540262479527"/>
    <m/>
    <n v="19.579999999999998"/>
    <m/>
    <n v="1922.4137592086026"/>
    <n v="1904.25"/>
    <n v="9.5385370663529923E-3"/>
    <n v="2140"/>
    <n v="0.85410334346504568"/>
    <n v="49628.76"/>
    <n v="237.16178730665473"/>
    <m/>
    <m/>
    <n v="1432.5298588337937"/>
    <n v="0.92755688855975782"/>
    <m/>
    <m/>
    <n v="623798.61681371613"/>
    <n v="3117980"/>
    <n v="1228"/>
    <n v="-0.7999350166409932"/>
    <n v="17.306964455476937"/>
    <m/>
    <n v="17.315024999999999"/>
    <n v="-4.6552312359127157E-4"/>
    <n v="17.472161008405521"/>
    <m/>
    <n v="17.61"/>
    <m/>
    <m/>
    <m/>
    <n v="2288.4860193121181"/>
    <m/>
  </r>
  <r>
    <x v="2134"/>
    <n v="14.51"/>
    <n v="16.899999999999999"/>
    <n v="3881.94"/>
    <n v="3464.9"/>
    <n v="82413.440000000002"/>
    <n v="73571.63"/>
    <n v="2.7781327762710362E-6"/>
    <n v="2414.414602451171"/>
    <n v="2414.5700000000002"/>
    <n v="-6.4358270345898916E-5"/>
    <n v="3789746.4021680672"/>
    <m/>
    <m/>
    <n v="96586.077801212494"/>
    <m/>
    <m/>
    <n v="25.19076464441013"/>
    <m/>
    <m/>
    <n v="141.40359725453888"/>
    <n v="141.4"/>
    <n v="2.5440272552135212E-5"/>
    <n v="19.361452434986251"/>
    <m/>
    <n v="19.79"/>
    <m/>
    <n v="2028.1717723524253"/>
    <n v="2009.82"/>
    <n v="9.1310527074193182E-3"/>
    <n v="2141"/>
    <n v="0.85857988165680477"/>
    <n v="50006.19"/>
    <n v="238.94675943064206"/>
    <m/>
    <m/>
    <n v="1421.6353745746737"/>
    <n v="0.92041549849810544"/>
    <m/>
    <m/>
    <n v="692455.41187808057"/>
    <n v="3462250"/>
    <n v="1307.2"/>
    <n v="-0.7999984368898605"/>
    <n v="16.353455705388395"/>
    <m/>
    <n v="16.352362500000002"/>
    <n v="6.6853054926596656E-5"/>
    <n v="16.509755116400115"/>
    <m/>
    <n v="17.02"/>
    <m/>
    <m/>
    <m/>
    <n v="2414.414602451171"/>
    <m/>
  </r>
  <r>
    <x v="2135"/>
    <n v="14.59"/>
    <n v="17.13"/>
    <n v="3763.06"/>
    <n v="3358.76"/>
    <n v="81474.710000000006"/>
    <n v="72733"/>
    <n v="3.0559851109668301E-6"/>
    <n v="2340.3046964127288"/>
    <n v="2340.46"/>
    <n v="-6.6356010045565128E-5"/>
    <n v="3557114.5856505954"/>
    <m/>
    <m/>
    <n v="92138.69212715757"/>
    <m/>
    <m/>
    <n v="25.573129516744576"/>
    <m/>
    <m/>
    <n v="139.7827143747337"/>
    <n v="139.76"/>
    <n v="1.6252414663497916E-4"/>
    <n v="19.580156989406508"/>
    <m/>
    <n v="19.57"/>
    <m/>
    <n v="1965.8373200612853"/>
    <n v="1948.57"/>
    <n v="8.8615343874149932E-3"/>
    <n v="2142"/>
    <n v="0.8517221249270287"/>
    <n v="49520.160000000003"/>
    <n v="236.56891696263455"/>
    <m/>
    <m/>
    <n v="1435.4528127979122"/>
    <n v="0.92909711184554078"/>
    <m/>
    <m/>
    <n v="649965.83790469228"/>
    <n v="3251250"/>
    <n v="1286.8"/>
    <n v="-0.80008740087514274"/>
    <n v="16.85205489441838"/>
    <m/>
    <n v="16.852912499999999"/>
    <n v="-5.0887677819355659E-5"/>
    <n v="17.013750955373503"/>
    <m/>
    <n v="17.09"/>
    <m/>
    <m/>
    <m/>
    <n v="2340.3046964127288"/>
    <m/>
  </r>
  <r>
    <x v="2136"/>
    <n v="14.18"/>
    <n v="16.63"/>
    <n v="3627.11"/>
    <n v="3237.41"/>
    <n v="79999.14"/>
    <n v="71415.53"/>
    <n v="3.0559851109668301E-6"/>
    <n v="2255.7003041420057"/>
    <n v="2255.85"/>
    <n v="-6.6358959148082874E-5"/>
    <n v="3299942.6225975817"/>
    <m/>
    <m/>
    <n v="87142.381277171007"/>
    <m/>
    <m/>
    <n v="26.033923562972223"/>
    <m/>
    <m/>
    <n v="137.24779465604655"/>
    <n v="137.24"/>
    <n v="5.6795803311970872E-5"/>
    <n v="19.934151368718901"/>
    <m/>
    <n v="20"/>
    <m/>
    <n v="1894.7467248500966"/>
    <n v="1878.19"/>
    <n v="8.8152555652498688E-3"/>
    <n v="2143"/>
    <n v="0.85267588695129293"/>
    <n v="48842.51"/>
    <n v="233.31341179846487"/>
    <m/>
    <m/>
    <n v="1455.0960166686691"/>
    <n v="0.94172190082636476"/>
    <m/>
    <m/>
    <n v="602979.75977111375"/>
    <n v="3015670"/>
    <n v="1220.4000000000001"/>
    <n v="-0.80005114625568652"/>
    <n v="17.460096361241391"/>
    <m/>
    <n v="17.461099999999998"/>
    <n v="-5.747855281779124E-5"/>
    <n v="17.627849513694205"/>
    <m/>
    <n v="17.54"/>
    <m/>
    <m/>
    <m/>
    <n v="2255.7003041420057"/>
    <m/>
  </r>
  <r>
    <x v="2137"/>
    <n v="13.88"/>
    <n v="16.489999999999998"/>
    <n v="3582.48"/>
    <n v="3197.56"/>
    <n v="79167.3"/>
    <n v="70672.72"/>
    <n v="3.0559851109668301E-6"/>
    <n v="2227.8905745872398"/>
    <n v="2228.04"/>
    <n v="-6.7065857327630596E-5"/>
    <n v="3218567.4999570786"/>
    <m/>
    <m/>
    <n v="85530.516478872596"/>
    <m/>
    <m/>
    <n v="26.192968122548418"/>
    <m/>
    <m/>
    <n v="135.81736495385152"/>
    <n v="135.80000000000001"/>
    <n v="1.2787153057081113E-4"/>
    <n v="20.14080783536005"/>
    <m/>
    <n v="20.3"/>
    <m/>
    <n v="1871.3586185880158"/>
    <n v="1855.09"/>
    <n v="8.7697193063493994E-3"/>
    <n v="2144"/>
    <n v="0.84172225591267447"/>
    <n v="48598.3"/>
    <n v="232.1287303850402"/>
    <m/>
    <m/>
    <n v="1462.3714207834587"/>
    <n v="0.94634074474269836"/>
    <m/>
    <m/>
    <n v="588115.51636903896"/>
    <n v="2940590"/>
    <n v="1213.5999999999999"/>
    <n v="-0.80000084460294052"/>
    <n v="17.674193352199396"/>
    <m/>
    <n v="17.6690875"/>
    <n v="2.8897090466029063E-4"/>
    <n v="17.844229154597283"/>
    <m/>
    <n v="17.559999999999999"/>
    <m/>
    <m/>
    <m/>
    <n v="2227.8905745872398"/>
    <m/>
  </r>
  <r>
    <x v="2138"/>
    <n v="14.07"/>
    <n v="16.75"/>
    <n v="3660.21"/>
    <n v="3266.93"/>
    <n v="79164.58"/>
    <n v="70670.070000000007"/>
    <n v="3.0559851109668301E-6"/>
    <n v="2276.1741930455246"/>
    <n v="2276.3200000000002"/>
    <n v="-6.4053803716324076E-5"/>
    <n v="3358077.4541641441"/>
    <m/>
    <m/>
    <n v="88310.874556677023"/>
    <m/>
    <m/>
    <n v="25.907673037835281"/>
    <m/>
    <m/>
    <n v="135.80938699514576"/>
    <n v="135.80000000000001"/>
    <n v="6.9123675594529033E-5"/>
    <n v="20.140879641357557"/>
    <m/>
    <n v="20.21"/>
    <m/>
    <n v="1911.8904605536613"/>
    <n v="1895.85"/>
    <n v="8.4608278891586952E-3"/>
    <n v="2145"/>
    <n v="0.84"/>
    <n v="48950.99"/>
    <n v="233.79508989451867"/>
    <m/>
    <m/>
    <n v="1451.7586261713816"/>
    <n v="0.93938385673531688"/>
    <m/>
    <m/>
    <n v="613612.77854855126"/>
    <n v="3069360"/>
    <n v="1190"/>
    <n v="-0.80008445456103183"/>
    <n v="17.28995228672542"/>
    <m/>
    <n v="17.284600000000001"/>
    <n v="3.0965638345215041E-4"/>
    <n v="17.456512216860055"/>
    <m/>
    <n v="17.739999999999998"/>
    <m/>
    <m/>
    <m/>
    <n v="2276.1741930455246"/>
    <m/>
  </r>
  <r>
    <x v="2139"/>
    <n v="13.98"/>
    <n v="16.79"/>
    <n v="3587.3"/>
    <n v="3201.85"/>
    <n v="79649.48"/>
    <n v="71102.720000000001"/>
    <n v="3.0559851109668301E-6"/>
    <n v="2230.7792676202694"/>
    <n v="2230.9299999999998"/>
    <n v="-6.7564818138854399E-5"/>
    <n v="3224150.0838706275"/>
    <m/>
    <m/>
    <n v="85669.146910310374"/>
    <m/>
    <m/>
    <n v="26.164541548759228"/>
    <m/>
    <m/>
    <n v="136.63791676416571"/>
    <n v="136.63999999999999"/>
    <n v="-1.5246163892590481E-5"/>
    <n v="20.016895741588481"/>
    <m/>
    <n v="20.39"/>
    <m/>
    <n v="1873.7386603986388"/>
    <n v="1858.18"/>
    <n v="8.3730641803478889E-3"/>
    <n v="2146"/>
    <n v="0.83263847528290658"/>
    <n v="49084.27"/>
    <n v="234.41334429128102"/>
    <m/>
    <m/>
    <n v="1447.8058891645078"/>
    <n v="0.93673736845268363"/>
    <m/>
    <m/>
    <n v="589145.55669076589"/>
    <n v="2947510"/>
    <n v="1170.4000000000001"/>
    <n v="-0.80012093031380183"/>
    <n v="17.633561386293287"/>
    <m/>
    <n v="17.633812500000001"/>
    <n v="-1.4240465963544224E-5"/>
    <n v="17.803656553884679"/>
    <m/>
    <n v="17.87"/>
    <m/>
    <m/>
    <m/>
    <n v="2230.7792676202694"/>
    <m/>
  </r>
  <r>
    <x v="2140"/>
    <n v="14.15"/>
    <n v="16.59"/>
    <n v="3549.43"/>
    <n v="3168.02"/>
    <n v="78783.81"/>
    <n v="70329.289999999994"/>
    <n v="3.0559851109668301E-6"/>
    <n v="2207.0681747401754"/>
    <n v="2207.2199999999998"/>
    <n v="-6.8785739448018468E-5"/>
    <n v="3155619.7919296878"/>
    <m/>
    <m/>
    <n v="84302.88333570493"/>
    <m/>
    <m/>
    <n v="26.299198843061593"/>
    <m/>
    <m/>
    <n v="135.14298192253116"/>
    <n v="135.12"/>
    <n v="1.700852762815952E-4"/>
    <n v="20.232572753626801"/>
    <m/>
    <n v="20.329999999999998"/>
    <m/>
    <n v="1853.7472685256073"/>
    <n v="1838.44"/>
    <n v="8.3262268693060637E-3"/>
    <n v="2147"/>
    <n v="0.85292344786015672"/>
    <n v="48489.8"/>
    <n v="231.52007332752186"/>
    <m/>
    <m/>
    <n v="1465.3405732278875"/>
    <n v="0.9478127998233391"/>
    <m/>
    <m/>
    <n v="576637.70809024782"/>
    <n v="2884980"/>
    <n v="1138"/>
    <n v="-0.80012419216415787"/>
    <n v="17.8173836972299"/>
    <m/>
    <n v="17.8136625"/>
    <n v="2.0889568497772792E-4"/>
    <n v="17.989934498061974"/>
    <m/>
    <n v="18.09"/>
    <m/>
    <m/>
    <m/>
    <n v="2207.0681747401754"/>
    <m/>
  </r>
  <r>
    <x v="2141"/>
    <n v="15.43"/>
    <n v="17.600000000000001"/>
    <n v="3800.79"/>
    <n v="3392.36"/>
    <n v="79806.61"/>
    <n v="71242.11"/>
    <n v="3.0559851109668301E-6"/>
    <n v="2363.3085041431841"/>
    <n v="2363.46"/>
    <n v="-6.4099183745836008E-5"/>
    <n v="3602391.7311883681"/>
    <m/>
    <m/>
    <n v="93254.470535647211"/>
    <m/>
    <m/>
    <n v="25.366877034431358"/>
    <m/>
    <m/>
    <n v="136.89411908895735"/>
    <n v="136.88"/>
    <n v="1.0314939331790285E-4"/>
    <n v="19.969291959799875"/>
    <m/>
    <n v="19.96"/>
    <m/>
    <n v="1984.94922140012"/>
    <n v="1968.71"/>
    <n v="8.2486610014274042E-3"/>
    <n v="2148"/>
    <n v="0.87670454545454535"/>
    <n v="49511.78"/>
    <n v="236.38117464458739"/>
    <m/>
    <m/>
    <n v="1434.4567840799136"/>
    <n v="0.92774856800100158"/>
    <m/>
    <m/>
    <n v="658283.50815152749"/>
    <n v="3293730"/>
    <n v="1315.6"/>
    <n v="-0.80014041583507833"/>
    <n v="16.554893348783526"/>
    <m/>
    <n v="16.557449999999999"/>
    <n v="-1.5441092779822085E-4"/>
    <n v="16.715429053073141"/>
    <m/>
    <n v="16.75"/>
    <m/>
    <m/>
    <m/>
    <n v="2363.3085041431841"/>
    <m/>
  </r>
  <r>
    <x v="2142"/>
    <n v="16.809999999999999"/>
    <n v="18.5"/>
    <n v="3928.77"/>
    <n v="3506.57"/>
    <n v="80495.47"/>
    <n v="71856.83"/>
    <n v="3.0559851109668301E-6"/>
    <n v="2442.8261369345778"/>
    <n v="2442.9899999999998"/>
    <n v="-6.7074799905864069E-5"/>
    <n v="3844791.8725826298"/>
    <m/>
    <m/>
    <n v="97960.542591793055"/>
    <m/>
    <m/>
    <n v="24.938738475199195"/>
    <m/>
    <m/>
    <n v="138.07236975914859"/>
    <n v="138.08000000000001"/>
    <n v="-5.5259565841736524E-5"/>
    <n v="19.796313116836519"/>
    <m/>
    <n v="19.600000000000001"/>
    <m/>
    <n v="2051.7046298132636"/>
    <n v="2035.18"/>
    <n v="8.1194930243337904E-3"/>
    <n v="2149"/>
    <n v="0.90864864864864858"/>
    <n v="50395.38"/>
    <n v="240.58090752256822"/>
    <m/>
    <m/>
    <n v="1408.8570982190333"/>
    <n v="0.91110535171285767"/>
    <m/>
    <m/>
    <n v="702584.46626184182"/>
    <n v="3515990"/>
    <n v="1414.8"/>
    <n v="-0.80017449814651298"/>
    <n v="15.996797513920596"/>
    <m/>
    <n v="16.004687499999999"/>
    <n v="-4.9297970231554356E-4"/>
    <n v="16.152125515998435"/>
    <m/>
    <n v="16.09"/>
    <m/>
    <m/>
    <m/>
    <n v="2442.8261369345778"/>
    <m/>
  </r>
  <r>
    <x v="2143"/>
    <n v="14.84"/>
    <n v="17.07"/>
    <n v="3603.1"/>
    <n v="3215.89"/>
    <n v="78502.33"/>
    <n v="70077.37"/>
    <n v="3.0559851109668301E-6"/>
    <n v="2240.2767879137718"/>
    <n v="2240.42"/>
    <n v="-6.3921981694581298E-5"/>
    <n v="3207222.3242850802"/>
    <m/>
    <m/>
    <n v="85776.872485591433"/>
    <m/>
    <m/>
    <n v="25.971222984239329"/>
    <m/>
    <m/>
    <n v="134.65029077069013"/>
    <n v="134.63999999999999"/>
    <n v="7.6431749035599239E-5"/>
    <n v="20.285859986618252"/>
    <m/>
    <n v="20.46"/>
    <m/>
    <n v="1881.5612865344824"/>
    <n v="1866.36"/>
    <n v="8.144884445917544E-3"/>
    <n v="2150"/>
    <n v="0.86936145284124189"/>
    <n v="48526.23"/>
    <n v="231.63974322080617"/>
    <m/>
    <m/>
    <n v="1461.111198597602"/>
    <n v="0.94480841330187837"/>
    <m/>
    <m/>
    <n v="586082.08274458046"/>
    <n v="2932670"/>
    <n v="1166"/>
    <n v="-0.80015409754777034"/>
    <n v="17.322058363190848"/>
    <m/>
    <n v="17.3259875"/>
    <n v="-2.2677707744811482E-4"/>
    <n v="17.490475748435344"/>
    <m/>
    <n v="17.53"/>
    <m/>
    <m/>
    <m/>
    <n v="2240.2767879137718"/>
    <m/>
  </r>
  <r>
    <x v="2144"/>
    <n v="15.73"/>
    <n v="17.61"/>
    <n v="3667.92"/>
    <n v="3273.74"/>
    <n v="78890.259999999995"/>
    <n v="70423.45"/>
    <n v="3.0559851109668301E-6"/>
    <n v="2280.5239023046661"/>
    <n v="2280.6799999999998"/>
    <n v="-6.8443488491887194E-5"/>
    <n v="3322470.4357745186"/>
    <m/>
    <m/>
    <n v="88088.438350206154"/>
    <m/>
    <m/>
    <n v="25.736463942647326"/>
    <m/>
    <m/>
    <n v="135.31238411955465"/>
    <n v="135.32"/>
    <n v="-5.6280523539342653E-5"/>
    <n v="20.184992518779431"/>
    <m/>
    <n v="20.2"/>
    <m/>
    <n v="1915.3415342447952"/>
    <n v="1900.24"/>
    <n v="7.9471720649997302E-3"/>
    <n v="2151"/>
    <n v="0.89324247586598526"/>
    <n v="48939.69"/>
    <n v="233.59515164737257"/>
    <m/>
    <m/>
    <n v="1448.6620337609318"/>
    <n v="0.93666952441124407"/>
    <m/>
    <m/>
    <n v="607147.44801729755"/>
    <n v="3038700"/>
    <n v="1236.8"/>
    <n v="-0.80019500180429215"/>
    <n v="17.009663062869716"/>
    <m/>
    <n v="17.013087500000001"/>
    <n v="-2.0128252031181848E-4"/>
    <n v="17.175260307555433"/>
    <m/>
    <n v="17.02"/>
    <m/>
    <m/>
    <m/>
    <n v="2280.5239023046661"/>
    <m/>
  </r>
  <r>
    <x v="2145"/>
    <n v="16.32"/>
    <n v="17.920000000000002"/>
    <n v="3760.4"/>
    <n v="3356.26"/>
    <n v="79030.53"/>
    <n v="70548.02"/>
    <n v="2.5002875438939753E-6"/>
    <n v="2337.8521833912673"/>
    <n v="2338.0100000000002"/>
    <n v="-6.7500399370756803E-5"/>
    <n v="3489519.9972555437"/>
    <m/>
    <m/>
    <n v="91409.817480783488"/>
    <m/>
    <m/>
    <n v="25.408652852871349"/>
    <m/>
    <m/>
    <n v="135.54305933484804"/>
    <n v="135.52000000000001"/>
    <n v="1.7015447792223526E-4"/>
    <n v="20.147203336454968"/>
    <m/>
    <n v="20.14"/>
    <m/>
    <n v="1963.4154892289232"/>
    <n v="1948.37"/>
    <n v="7.7220903775583327E-3"/>
    <n v="2152"/>
    <n v="0.9107142857142857"/>
    <n v="48904.12"/>
    <n v="233.37069684373941"/>
    <m/>
    <m/>
    <n v="1449.7149400735968"/>
    <n v="0.93708376619184719"/>
    <m/>
    <m/>
    <n v="637691.27533176565"/>
    <n v="3192410"/>
    <n v="1262"/>
    <n v="-0.80024768894604215"/>
    <n v="16.57858985858045"/>
    <m/>
    <n v="16.585037499999999"/>
    <n v="-3.8876254693720469E-4"/>
    <n v="16.740625468911453"/>
    <m/>
    <n v="16.84"/>
    <m/>
    <m/>
    <m/>
    <n v="2337.8521833912673"/>
    <m/>
  </r>
  <r>
    <x v="2146"/>
    <n v="15.71"/>
    <n v="17.739999999999998"/>
    <n v="3685.45"/>
    <n v="3289.35"/>
    <n v="78450.84"/>
    <n v="70030.37"/>
    <n v="2.5002875438939753E-6"/>
    <n v="2291.1996701420071"/>
    <n v="2291.36"/>
    <n v="-6.9971483308228777E-5"/>
    <n v="3350243.6074516675"/>
    <m/>
    <m/>
    <n v="88673.32634373504"/>
    <m/>
    <m/>
    <n v="25.660764733212261"/>
    <m/>
    <m/>
    <n v="134.54556839229065"/>
    <n v="134.52000000000001"/>
    <n v="1.9007130754267187E-4"/>
    <n v="20.29433466078958"/>
    <m/>
    <n v="20.22"/>
    <m/>
    <n v="1924.205981819624"/>
    <n v="1909.74"/>
    <n v="7.5748436015499188E-3"/>
    <n v="2153"/>
    <n v="0.88556933483652778"/>
    <n v="48517.26"/>
    <n v="231.50652110708521"/>
    <m/>
    <m/>
    <n v="1461.1830274600352"/>
    <n v="0.94440711007385958"/>
    <m/>
    <m/>
    <n v="612244.76805370452"/>
    <n v="3065410"/>
    <n v="1208.8"/>
    <n v="-0.80027312233805448"/>
    <n v="16.908311106260939"/>
    <m/>
    <n v="16.918600000000001"/>
    <n v="-6.0814096550909635E-4"/>
    <n v="17.073775759526328"/>
    <m/>
    <n v="17.170000000000002"/>
    <m/>
    <m/>
    <m/>
    <n v="2291.1996701420071"/>
    <m/>
  </r>
  <r>
    <x v="2147"/>
    <n v="15.43"/>
    <n v="17.579999999999998"/>
    <n v="3648.12"/>
    <n v="3256.03"/>
    <n v="77583.539999999994"/>
    <n v="69255.98"/>
    <n v="2.5002875438939753E-6"/>
    <n v="2267.9367591200316"/>
    <n v="2268.09"/>
    <n v="-6.7563844454388011E-5"/>
    <n v="3282229.770027373"/>
    <m/>
    <m/>
    <n v="87323.03749101155"/>
    <m/>
    <m/>
    <n v="25.789566273073245"/>
    <m/>
    <m/>
    <n v="133.05487817407516"/>
    <n v="133.04"/>
    <n v="1.118323367044205E-4"/>
    <n v="20.518040113732649"/>
    <m/>
    <n v="20.71"/>
    <m/>
    <n v="1904.6480198403749"/>
    <n v="1890.56"/>
    <n v="7.4517708194266064E-3"/>
    <n v="2154"/>
    <n v="0.87770193401592722"/>
    <n v="48017.08"/>
    <n v="229.10195592285166"/>
    <m/>
    <m/>
    <n v="1476.2468321075969"/>
    <n v="0.95405285842540521"/>
    <m/>
    <m/>
    <n v="599820.89048413071"/>
    <n v="3003510"/>
    <n v="1200.4000000000001"/>
    <n v="-0.80029335994082573"/>
    <n v="17.078791076147187"/>
    <m/>
    <n v="17.084849999999999"/>
    <n v="-3.54637228469179E-4"/>
    <n v="17.246132546953639"/>
    <m/>
    <n v="17.239999999999998"/>
    <m/>
    <m/>
    <m/>
    <n v="2267.9367591200316"/>
    <m/>
  </r>
  <r>
    <x v="2148"/>
    <n v="14.55"/>
    <n v="17.059999999999999"/>
    <n v="3546.08"/>
    <n v="3164.95"/>
    <n v="75795.759999999995"/>
    <n v="67659.92"/>
    <n v="2.5002875438939753E-6"/>
    <n v="2204.4475190574462"/>
    <n v="2204.6"/>
    <n v="-6.9164901820628621E-5"/>
    <n v="3098471.6861357545"/>
    <m/>
    <m/>
    <n v="83656.22460351164"/>
    <m/>
    <m/>
    <n v="26.149086234402208"/>
    <m/>
    <m/>
    <n v="129.98568645874158"/>
    <n v="130"/>
    <n v="-1.1010416352630337E-4"/>
    <n v="20.990171029124994"/>
    <m/>
    <n v="20.9"/>
    <m/>
    <n v="1851.3052950819981"/>
    <n v="1837.35"/>
    <n v="7.595338439599475E-3"/>
    <n v="2155"/>
    <n v="0.85287221570926153"/>
    <n v="46865.02"/>
    <n v="223.58771895744314"/>
    <m/>
    <m/>
    <n v="1511.6659980668326"/>
    <n v="0.97685056559640859"/>
    <m/>
    <m/>
    <n v="566244.57024677889"/>
    <n v="2834400"/>
    <n v="1145.5999999999999"/>
    <n v="-0.80022418492563541"/>
    <n v="17.555713534093705"/>
    <m/>
    <n v="17.5580125"/>
    <n v="-1.3093542941122749E-4"/>
    <n v="17.727942314517456"/>
    <m/>
    <n v="17.670000000000002"/>
    <m/>
    <m/>
    <m/>
    <n v="2204.4475190574462"/>
    <m/>
  </r>
  <r>
    <x v="2149"/>
    <n v="14.33"/>
    <n v="16.93"/>
    <n v="3522.82"/>
    <n v="3144.18"/>
    <n v="75485.36"/>
    <n v="67382.67"/>
    <n v="2.5002875438939753E-6"/>
    <n v="2189.9343639940384"/>
    <n v="2190.08"/>
    <n v="-6.6498030191319835E-5"/>
    <n v="3057673.6305458099"/>
    <m/>
    <m/>
    <n v="82829.94167343546"/>
    <m/>
    <m/>
    <n v="26.233702027466503"/>
    <m/>
    <m/>
    <n v="129.45021047720908"/>
    <n v="129.44"/>
    <n v="7.8881931466989741E-5"/>
    <n v="21.075455602622618"/>
    <m/>
    <n v="21.1"/>
    <m/>
    <n v="1839.0919727074122"/>
    <n v="1825.31"/>
    <n v="7.5504833192236998E-3"/>
    <n v="2156"/>
    <n v="0.84642646190194926"/>
    <n v="46549.55"/>
    <n v="222.06530650686045"/>
    <m/>
    <m/>
    <n v="1521.8417170233197"/>
    <n v="0.9833329725330211"/>
    <m/>
    <m/>
    <n v="558793.77345203841"/>
    <n v="2797060"/>
    <n v="1111.2"/>
    <n v="-0.80022102727433864"/>
    <n v="17.67009996154178"/>
    <m/>
    <n v="17.669174999999999"/>
    <n v="5.2348881132369129E-5"/>
    <n v="17.843666645320742"/>
    <m/>
    <n v="17.899999999999999"/>
    <m/>
    <m/>
    <m/>
    <n v="2189.9343639940384"/>
    <m/>
  </r>
  <r>
    <x v="2150"/>
    <n v="15.11"/>
    <n v="17.36"/>
    <n v="3554.44"/>
    <n v="3172.38"/>
    <n v="75371.22"/>
    <n v="67280.27"/>
    <n v="2.5002875438939753E-6"/>
    <n v="2209.4290683080485"/>
    <n v="2209.58"/>
    <n v="-6.8307864821148812E-5"/>
    <n v="3112123.1420630109"/>
    <m/>
    <m/>
    <n v="83935.802213168412"/>
    <m/>
    <m/>
    <n v="26.112516011631367"/>
    <m/>
    <m/>
    <n v="129.2450164143047"/>
    <n v="129.24"/>
    <n v="3.8814719163449141E-5"/>
    <n v="21.105299857385631"/>
    <m/>
    <n v="21.1"/>
    <m/>
    <n v="1855.3926221252043"/>
    <n v="1841.76"/>
    <n v="7.4019536341349834E-3"/>
    <n v="2157"/>
    <n v="0.87039170506912444"/>
    <n v="46590.3"/>
    <n v="222.2076454659973"/>
    <m/>
    <m/>
    <n v="1520.5094796554247"/>
    <n v="0.98219277933605154"/>
    <m/>
    <m/>
    <n v="568759.85953402799"/>
    <n v="2847750"/>
    <n v="1138.4000000000001"/>
    <n v="-0.80027746131717037"/>
    <n v="17.509170965526291"/>
    <m/>
    <n v="17.509875000000001"/>
    <n v="-4.0207852638030062E-5"/>
    <n v="17.681798202442369"/>
    <m/>
    <n v="17.71"/>
    <m/>
    <m/>
    <m/>
    <n v="2209.4290683080485"/>
    <m/>
  </r>
  <r>
    <x v="2151"/>
    <n v="16.37"/>
    <n v="18.010000000000002"/>
    <n v="3700.19"/>
    <n v="3302.46"/>
    <n v="76166.42"/>
    <n v="67989.929999999993"/>
    <n v="2.7781327762710362E-6"/>
    <n v="2299.9707411440822"/>
    <n v="2300.13"/>
    <n v="-6.9239067321369419E-5"/>
    <n v="3367198.7405261798"/>
    <m/>
    <m/>
    <n v="89095.344475287129"/>
    <m/>
    <m/>
    <n v="25.576002089893571"/>
    <m/>
    <m/>
    <n v="130.60542430072366"/>
    <n v="130.6"/>
    <n v="4.1533696199635983E-5"/>
    <n v="20.88197065071838"/>
    <m/>
    <n v="20.94"/>
    <m/>
    <n v="1931.4036427743672"/>
    <n v="1917.3"/>
    <n v="7.3559916415621984E-3"/>
    <n v="2158"/>
    <n v="0.90893947806774011"/>
    <n v="47280.57"/>
    <n v="225.4822097379122"/>
    <m/>
    <m/>
    <n v="1497.9819990742362"/>
    <n v="0.96754913461511494"/>
    <m/>
    <m/>
    <n v="615381.88322763145"/>
    <n v="3081390"/>
    <n v="1232.8"/>
    <n v="-0.80029081575924133"/>
    <n v="16.790444349684869"/>
    <m/>
    <n v="16.790400000000002"/>
    <n v="2.6413715497053403E-6"/>
    <n v="16.956190479579117"/>
    <m/>
    <n v="16.940000000000001"/>
    <m/>
    <m/>
    <m/>
    <n v="2299.9707411440822"/>
    <m/>
  </r>
  <r>
    <x v="2152"/>
    <n v="16.29"/>
    <n v="18.13"/>
    <n v="3718.48"/>
    <n v="3318.77"/>
    <n v="76494.63"/>
    <n v="68282.720000000001"/>
    <n v="2.7781327762710362E-6"/>
    <n v="2311.2831134816988"/>
    <n v="2311.44"/>
    <n v="-6.7873930667095017E-5"/>
    <n v="3400313.9240632728"/>
    <m/>
    <m/>
    <n v="89752.34830658538"/>
    <m/>
    <m/>
    <n v="25.511692123515214"/>
    <m/>
    <m/>
    <n v="131.16501998038109"/>
    <n v="131.16"/>
    <n v="3.8273714402903281E-5"/>
    <n v="20.791333837976065"/>
    <m/>
    <n v="20.8"/>
    <m/>
    <n v="1940.8746772720424"/>
    <n v="1926.7"/>
    <n v="7.3569716468793178E-3"/>
    <n v="2159"/>
    <n v="0.89851075565361282"/>
    <n v="47772.02"/>
    <n v="227.80815781463289"/>
    <m/>
    <m/>
    <n v="1482.4114749996529"/>
    <n v="0.95740134148599731"/>
    <m/>
    <m/>
    <n v="621439.36635266116"/>
    <n v="3111680"/>
    <n v="1206"/>
    <n v="-0.80028815098189365"/>
    <n v="16.706742507829812"/>
    <m/>
    <n v="16.707000000000001"/>
    <n v="-1.5412232608369436E-5"/>
    <n v="16.871871043189419"/>
    <m/>
    <n v="17.149999999999999"/>
    <m/>
    <m/>
    <m/>
    <n v="2311.2831134816988"/>
    <m/>
  </r>
  <r>
    <x v="2153"/>
    <n v="15.59"/>
    <n v="17.57"/>
    <n v="3595.72"/>
    <n v="3209.2"/>
    <n v="75083.75"/>
    <n v="67023.12"/>
    <n v="2.7781327762710362E-6"/>
    <n v="2234.9250961915441"/>
    <n v="2235.08"/>
    <n v="-6.9305710961531375E-5"/>
    <n v="3175654.7987055499"/>
    <m/>
    <m/>
    <n v="85304.680094422132"/>
    <m/>
    <m/>
    <n v="25.931657182568546"/>
    <m/>
    <m/>
    <n v="128.74265070398445"/>
    <n v="128.72"/>
    <n v="1.7596880037640261E-4"/>
    <n v="21.174143768188522"/>
    <m/>
    <n v="21.19"/>
    <m/>
    <n v="1876.730792445891"/>
    <n v="1863.64"/>
    <n v="7.0243139479142513E-3"/>
    <n v="2160"/>
    <n v="0.88730791121229369"/>
    <n v="46769.08"/>
    <n v="223.00807125807555"/>
    <m/>
    <m/>
    <n v="1513.5336625214729"/>
    <n v="0.97740864830690832"/>
    <m/>
    <m/>
    <n v="580385.86336037074"/>
    <n v="2905270"/>
    <n v="1175.2"/>
    <n v="-0.80022997402638285"/>
    <n v="17.257515869326802"/>
    <m/>
    <n v="17.258375000000001"/>
    <n v="-4.9780507909824578E-5"/>
    <n v="17.42830376490728"/>
    <m/>
    <n v="17.36"/>
    <m/>
    <m/>
    <m/>
    <n v="2234.9250961915441"/>
    <m/>
  </r>
  <r>
    <x v="2154"/>
    <n v="16.14"/>
    <n v="17.739999999999998"/>
    <n v="3689"/>
    <n v="3292.45"/>
    <n v="74317.77"/>
    <n v="66339.179999999993"/>
    <n v="2.7781327762710362E-6"/>
    <n v="2292.8475093152765"/>
    <n v="2293.0100000000002"/>
    <n v="-7.0863487173444817E-5"/>
    <n v="3340272.678666723"/>
    <m/>
    <m/>
    <n v="88621.032339596422"/>
    <m/>
    <m/>
    <n v="25.594152997878286"/>
    <m/>
    <m/>
    <n v="127.42615286984832"/>
    <n v="127.44"/>
    <n v="-1.0865607463650395E-4"/>
    <n v="21.38948441069261"/>
    <m/>
    <n v="21.47"/>
    <m/>
    <n v="1925.3480197811402"/>
    <n v="1912.35"/>
    <n v="6.7968833012472807E-3"/>
    <n v="2161"/>
    <n v="0.90980834272829769"/>
    <n v="46763.33"/>
    <n v="222.96324282960961"/>
    <m/>
    <m/>
    <n v="1513.7197431234324"/>
    <n v="0.97743615092494174"/>
    <m/>
    <m/>
    <n v="610476.92144491279"/>
    <n v="3056190"/>
    <n v="1191.5999999999999"/>
    <n v="-0.8002490285470103"/>
    <n v="16.809054958295526"/>
    <m/>
    <n v="16.812774999999998"/>
    <n v="-2.2126280191536729E-4"/>
    <n v="16.975614636880351"/>
    <m/>
    <n v="17.170000000000002"/>
    <m/>
    <m/>
    <m/>
    <n v="2292.8475093152765"/>
    <m/>
  </r>
  <r>
    <x v="2155"/>
    <n v="15.27"/>
    <n v="17.11"/>
    <n v="3511.45"/>
    <n v="3133.96"/>
    <n v="73661.460000000006"/>
    <n v="65752.78"/>
    <n v="3.0559851109668301E-6"/>
    <n v="2182.3340874852543"/>
    <n v="2182.48"/>
    <n v="-6.6856289517303047E-5"/>
    <n v="3018306.8668375737"/>
    <m/>
    <m/>
    <n v="82213.740483572401"/>
    <m/>
    <m/>
    <n v="26.206616686286473"/>
    <m/>
    <m/>
    <n v="126.29159698936176"/>
    <n v="126.28"/>
    <n v="9.1835519177685399E-5"/>
    <n v="21.576358660386092"/>
    <m/>
    <n v="21.85"/>
    <m/>
    <n v="1832.4750805839242"/>
    <n v="1820.35"/>
    <n v="6.6608512560355493E-3"/>
    <n v="2162"/>
    <n v="0.8924605493863238"/>
    <n v="46035.79"/>
    <n v="219.44298743918617"/>
    <m/>
    <m/>
    <n v="1537.2700690286242"/>
    <n v="0.99236075669303458"/>
    <m/>
    <m/>
    <n v="551647.59842272883"/>
    <n v="2762180"/>
    <n v="1111.5999999999999"/>
    <n v="-0.80028542729918806"/>
    <n v="17.615737642787366"/>
    <m/>
    <n v="17.619399999999999"/>
    <n v="-2.0785936028655527E-4"/>
    <n v="17.79095076600953"/>
    <m/>
    <n v="17.78"/>
    <m/>
    <m/>
    <m/>
    <n v="2182.3340874852543"/>
    <m/>
  </r>
  <r>
    <x v="2156"/>
    <n v="15.22"/>
    <n v="16.97"/>
    <n v="3431.27"/>
    <n v="3062.39"/>
    <n v="72463.98"/>
    <n v="64683.67"/>
    <n v="3.0559851109668301E-6"/>
    <n v="2132.4509521503192"/>
    <n v="2132.6"/>
    <n v="-6.9890204295597336E-5"/>
    <n v="2880327.7805176629"/>
    <m/>
    <m/>
    <n v="79394.801732021617"/>
    <m/>
    <m/>
    <n v="26.504657706638433"/>
    <m/>
    <m/>
    <n v="124.23550402073744"/>
    <n v="124.24"/>
    <n v="-3.61878562665785E-5"/>
    <n v="21.926436345182633"/>
    <m/>
    <n v="21.9"/>
    <m/>
    <n v="1790.5645598761319"/>
    <n v="1778.83"/>
    <n v="6.5967854579311869E-3"/>
    <n v="2163"/>
    <n v="0.8968768414849736"/>
    <n v="45008.08"/>
    <n v="214.52735663122203"/>
    <m/>
    <m/>
    <n v="1571.5883206029189"/>
    <n v="1.0144181992344217"/>
    <m/>
    <m/>
    <n v="526433.99139222701"/>
    <n v="2635590"/>
    <n v="1059.5999999999999"/>
    <n v="-0.80025952769883513"/>
    <n v="18.01718767313643"/>
    <m/>
    <n v="18.015650000000001"/>
    <n v="8.5352076468536708E-5"/>
    <n v="18.196623882401951"/>
    <m/>
    <n v="18.170000000000002"/>
    <m/>
    <m/>
    <m/>
    <n v="2132.4509521503192"/>
    <m/>
  </r>
  <r>
    <x v="2157"/>
    <n v="15.07"/>
    <n v="16.61"/>
    <n v="3369.82"/>
    <n v="3007.54"/>
    <n v="71618.98"/>
    <n v="63929.19"/>
    <n v="3.0559851109668301E-6"/>
    <n v="2094.2102043528057"/>
    <n v="2094.36"/>
    <n v="-7.1523351856561668E-5"/>
    <n v="2777032.502332652"/>
    <m/>
    <m/>
    <n v="77259.155848108057"/>
    <m/>
    <m/>
    <n v="26.740809260805928"/>
    <m/>
    <m/>
    <n v="122.78380406490872"/>
    <n v="122.76"/>
    <n v="1.9390733878066335E-4"/>
    <n v="22.181436928994273"/>
    <m/>
    <n v="22.15"/>
    <m/>
    <n v="1758.4327213158817"/>
    <n v="1746.88"/>
    <n v="6.6133456882451203E-3"/>
    <n v="2164"/>
    <n v="0.90728476821192061"/>
    <n v="44439.08"/>
    <n v="211.79872535962571"/>
    <m/>
    <m/>
    <n v="1591.4566143497987"/>
    <n v="1.0271452741218987"/>
    <m/>
    <m/>
    <n v="507559.12898590649"/>
    <n v="2541020"/>
    <n v="1032"/>
    <n v="-0.80025378431263572"/>
    <n v="18.33903658561433"/>
    <m/>
    <n v="18.332899999999999"/>
    <n v="3.3473076350887254E-4"/>
    <n v="18.52191236046886"/>
    <m/>
    <n v="18.38"/>
    <m/>
    <m/>
    <m/>
    <n v="2094.2102043528057"/>
    <m/>
  </r>
  <r>
    <x v="2158"/>
    <n v="15.03"/>
    <n v="16.579999999999998"/>
    <n v="3419.69"/>
    <n v="3052.04"/>
    <n v="72012.929999999993"/>
    <n v="64280.65"/>
    <n v="3.0559851109668301E-6"/>
    <n v="2125.1506221800641"/>
    <n v="2125.29"/>
    <n v="-6.5580612497950774E-5"/>
    <n v="2859090.7429889985"/>
    <m/>
    <m/>
    <n v="78971.201125522202"/>
    <m/>
    <m/>
    <n v="26.541778917915025"/>
    <m/>
    <m/>
    <n v="123.45618280634541"/>
    <n v="123.44"/>
    <n v="1.3109856080206761E-4"/>
    <n v="22.058742774793927"/>
    <m/>
    <n v="22.11"/>
    <m/>
    <n v="1784.3885331093029"/>
    <n v="1772.94"/>
    <n v="6.4573719975311583E-3"/>
    <n v="2165"/>
    <n v="0.90651387213510259"/>
    <n v="44829.65"/>
    <n v="213.64351711659333"/>
    <m/>
    <m/>
    <n v="1577.4694838811524"/>
    <n v="1.0180212995987998"/>
    <m/>
    <m/>
    <n v="522561.35642525298"/>
    <n v="2616580"/>
    <n v="1025.2"/>
    <n v="-0.80028840837075377"/>
    <n v="18.06684801970383"/>
    <m/>
    <n v="18.059449999999998"/>
    <n v="4.0964811795651812E-4"/>
    <n v="18.24724029113624"/>
    <m/>
    <n v="18.420000000000002"/>
    <m/>
    <m/>
    <m/>
    <n v="2125.1506221800641"/>
    <m/>
  </r>
  <r>
    <x v="2159"/>
    <n v="17.059999999999999"/>
    <n v="18.12"/>
    <n v="3602.39"/>
    <n v="3215.09"/>
    <n v="73796.399999999994"/>
    <n v="65872.429999999993"/>
    <n v="3.0559851109668301E-6"/>
    <n v="2238.6341096766478"/>
    <n v="2238.79"/>
    <n v="-6.9631507802037085E-5"/>
    <n v="3164441.3918145541"/>
    <m/>
    <m/>
    <n v="85296.6780174452"/>
    <m/>
    <m/>
    <n v="25.831636635799882"/>
    <m/>
    <m/>
    <n v="126.51060996185994"/>
    <n v="126.52"/>
    <n v="-7.4217816472099685E-5"/>
    <n v="21.511772797154656"/>
    <m/>
    <n v="21.44"/>
    <m/>
    <n v="1879.6508922824605"/>
    <n v="1867.33"/>
    <n v="6.5981333146580834E-3"/>
    <n v="2166"/>
    <n v="0.94150110375275931"/>
    <n v="46445.279999999999"/>
    <n v="221.32580075744528"/>
    <m/>
    <m/>
    <n v="1520.6185599448088"/>
    <n v="0.98123948158389285"/>
    <m/>
    <m/>
    <n v="578375.75290426391"/>
    <n v="2895810"/>
    <n v="1158.4000000000001"/>
    <n v="-0.80027151197617807"/>
    <n v="17.100861149620197"/>
    <m/>
    <n v="17.090350000000001"/>
    <n v="6.1503419299180351E-4"/>
    <n v="17.271826730620703"/>
    <m/>
    <n v="17.27"/>
    <m/>
    <m/>
    <m/>
    <n v="2238.6341096766478"/>
    <m/>
  </r>
  <r>
    <x v="2160"/>
    <n v="16.62"/>
    <n v="17.87"/>
    <n v="3547.88"/>
    <n v="3166.42"/>
    <n v="72962.97"/>
    <n v="65127.88"/>
    <n v="2.7781327762710362E-6"/>
    <n v="2204.5986711119131"/>
    <n v="2204.75"/>
    <n v="-6.863766326659082E-5"/>
    <n v="3068244.2625246397"/>
    <m/>
    <m/>
    <n v="83351.420585827"/>
    <m/>
    <m/>
    <n v="26.023626612597461"/>
    <m/>
    <m/>
    <n v="125.07269503423004"/>
    <n v="125.08"/>
    <n v="-5.8402348656505509E-5"/>
    <n v="21.752685869388831"/>
    <m/>
    <n v="21.74"/>
    <m/>
    <n v="1851.0031366777491"/>
    <n v="1839"/>
    <n v="6.5269911243877043E-3"/>
    <n v="2167"/>
    <n v="0.93005036373810857"/>
    <n v="45680.73"/>
    <n v="217.6315014689475"/>
    <m/>
    <m/>
    <n v="1545.6499284715094"/>
    <n v="0.99710835066804238"/>
    <m/>
    <m/>
    <n v="560808.16105194786"/>
    <n v="2807900"/>
    <n v="1129.5999999999999"/>
    <n v="-0.80027488120946333"/>
    <n v="17.357308319592519"/>
    <m/>
    <n v="17.347899999999999"/>
    <n v="5.4233190141284027E-4"/>
    <n v="17.531502800094014"/>
    <m/>
    <n v="17.489999999999998"/>
    <m/>
    <m/>
    <m/>
    <n v="2204.5986711119131"/>
    <m/>
  </r>
  <r>
    <x v="2161"/>
    <n v="18.829999999999998"/>
    <n v="19.45"/>
    <n v="3907.51"/>
    <n v="3487.38"/>
    <n v="74664.41"/>
    <n v="66646.429999999993"/>
    <n v="2.7781327762710362E-6"/>
    <n v="2428.0080784512352"/>
    <n v="2428.1799999999998"/>
    <n v="-7.080263768122208E-5"/>
    <n v="3690104.7854370549"/>
    <m/>
    <m/>
    <n v="96021.395419551496"/>
    <m/>
    <m/>
    <n v="24.703584477245094"/>
    <m/>
    <m/>
    <n v="127.98617266351415"/>
    <n v="128"/>
    <n v="-1.0802606629567446E-4"/>
    <n v="21.244764007465875"/>
    <m/>
    <n v="21.24"/>
    <m/>
    <n v="2038.5565590574142"/>
    <n v="2025.47"/>
    <n v="6.4609987101336142E-3"/>
    <n v="2168"/>
    <n v="0.96812339331619535"/>
    <n v="47613.16"/>
    <n v="226.8202457177635"/>
    <m/>
    <m/>
    <n v="1480.2643645526273"/>
    <n v="0.95483719612983076"/>
    <m/>
    <m/>
    <n v="674476.59510536608"/>
    <n v="3376840"/>
    <n v="1306"/>
    <n v="-0.80026397605294708"/>
    <n v="15.597181105777288"/>
    <m/>
    <n v="15.589225000000001"/>
    <n v="5.1035928837306344E-4"/>
    <n v="15.753906138973072"/>
    <m/>
    <n v="16.079999999999998"/>
    <m/>
    <m/>
    <m/>
    <n v="2428.0080784512352"/>
    <m/>
  </r>
  <r>
    <x v="2162"/>
    <n v="18.329999999999998"/>
    <n v="19.27"/>
    <n v="3822.22"/>
    <n v="3411.25"/>
    <n v="73781.61"/>
    <n v="65858.25"/>
    <n v="2.7781327762710362E-6"/>
    <n v="2374.953550694629"/>
    <n v="2375.12"/>
    <n v="-7.0080377147618833E-5"/>
    <n v="3528844.037959883"/>
    <m/>
    <m/>
    <n v="92874.024566216103"/>
    <m/>
    <m/>
    <n v="24.972096926967239"/>
    <m/>
    <m/>
    <n v="126.46983512289846"/>
    <n v="126.48"/>
    <n v="-8.0367466014696909E-5"/>
    <n v="21.495275405684424"/>
    <m/>
    <n v="21.41"/>
    <m/>
    <n v="1993.9850574769862"/>
    <n v="1981.17"/>
    <n v="6.4684289975045495E-3"/>
    <n v="2169"/>
    <n v="0.95121951219512191"/>
    <n v="46993.2"/>
    <n v="223.84939147634211"/>
    <m/>
    <m/>
    <n v="1499.5385462168572"/>
    <n v="0.96717821965362483"/>
    <m/>
    <m/>
    <n v="645007.01906141336"/>
    <n v="3229240"/>
    <n v="1318"/>
    <n v="-0.80026042689257737"/>
    <n v="15.936927478968871"/>
    <m/>
    <n v="15.928625"/>
    <n v="5.2123011050042578E-4"/>
    <n v="16.097265467486473"/>
    <m/>
    <n v="15.93"/>
    <m/>
    <m/>
    <m/>
    <n v="2374.953550694629"/>
    <m/>
  </r>
  <r>
    <x v="2163"/>
    <n v="18.12"/>
    <n v="19.11"/>
    <n v="3743.08"/>
    <n v="3340.61"/>
    <n v="73321.95"/>
    <n v="65447.77"/>
    <n v="2.7781327762710362E-6"/>
    <n v="2325.7228457339997"/>
    <n v="2325.89"/>
    <n v="-7.1866797656028325E-5"/>
    <n v="3382550.2559381593"/>
    <m/>
    <m/>
    <n v="89986.145841489168"/>
    <m/>
    <m/>
    <n v="25.229516850641485"/>
    <m/>
    <m/>
    <n v="125.67886250053772"/>
    <n v="125.68"/>
    <n v="-9.0507595662536744E-6"/>
    <n v="21.628510836678412"/>
    <m/>
    <n v="21.74"/>
    <m/>
    <n v="1952.6256306260022"/>
    <n v="1940.16"/>
    <n v="6.425052895638661E-3"/>
    <n v="2170"/>
    <n v="0.94819466248037687"/>
    <n v="46626.239999999998"/>
    <n v="222.0840565666544"/>
    <m/>
    <m/>
    <n v="1511.2481268566037"/>
    <n v="0.97463831151096547"/>
    <m/>
    <m/>
    <n v="618272.63511413999"/>
    <n v="3095350"/>
    <n v="1244"/>
    <n v="-0.80025760088063058"/>
    <n v="16.266190963642249"/>
    <m/>
    <n v="16.256525"/>
    <n v="5.9458978116477823E-4"/>
    <n v="16.430044801203021"/>
    <m/>
    <n v="16.37"/>
    <m/>
    <m/>
    <m/>
    <n v="2325.7228457339997"/>
    <m/>
  </r>
  <r>
    <x v="2164"/>
    <n v="17.809999999999999"/>
    <n v="19.02"/>
    <n v="3735.79"/>
    <n v="3334.1"/>
    <n v="73266.42"/>
    <n v="65398.02"/>
    <n v="2.7781327762710362E-6"/>
    <n v="2321.1366830074103"/>
    <n v="2321.31"/>
    <n v="-7.4663441155919941E-5"/>
    <n v="3369223.8408425264"/>
    <m/>
    <m/>
    <n v="89720.082098245795"/>
    <m/>
    <m/>
    <n v="25.252958185557492"/>
    <m/>
    <m/>
    <n v="125.58061808595872"/>
    <n v="125.56"/>
    <n v="1.6420903120994979E-4"/>
    <n v="21.644211274595555"/>
    <m/>
    <n v="21.65"/>
    <m/>
    <n v="1948.7525137705563"/>
    <n v="1936.41"/>
    <n v="6.3739155295399197E-3"/>
    <n v="2171"/>
    <n v="0.93638275499474233"/>
    <n v="46570.04"/>
    <n v="221.79905211016063"/>
    <m/>
    <m/>
    <n v="1513.0696793714396"/>
    <n v="0.97572057045218086"/>
    <m/>
    <m/>
    <n v="615842.1688669502"/>
    <n v="3083030"/>
    <n v="1237.2"/>
    <n v="-0.800247753389701"/>
    <n v="16.297130556600347"/>
    <m/>
    <n v="16.286024999999999"/>
    <n v="6.8190713205629194E-4"/>
    <n v="16.461499646425445"/>
    <m/>
    <n v="16.420000000000002"/>
    <m/>
    <m/>
    <m/>
    <n v="2321.1366830074103"/>
    <m/>
  </r>
  <r>
    <x v="2165"/>
    <n v="18.600000000000001"/>
    <n v="19.309999999999999"/>
    <n v="3871.04"/>
    <n v="3454.76"/>
    <n v="74287.070000000007"/>
    <n v="66308.149999999994"/>
    <n v="3.6117110888689297E-6"/>
    <n v="2404.8775603932045"/>
    <n v="2405.06"/>
    <n v="-7.5856571892352065E-5"/>
    <n v="3612334.7348862602"/>
    <m/>
    <m/>
    <n v="94574.556425287432"/>
    <m/>
    <m/>
    <n v="24.79040592253234"/>
    <m/>
    <m/>
    <n v="127.31451664563524"/>
    <n v="127.32"/>
    <n v="-4.3067502079496833E-5"/>
    <n v="21.33943217001833"/>
    <m/>
    <n v="21.6"/>
    <m/>
    <n v="2018.9252502962834"/>
    <n v="2006.48"/>
    <n v="6.2025289543297113E-3"/>
    <n v="2172"/>
    <n v="0.96323148627654076"/>
    <n v="47434.19"/>
    <n v="225.8265520620856"/>
    <m/>
    <m/>
    <n v="1484.9932773879148"/>
    <n v="0.95716137896258102"/>
    <m/>
    <m/>
    <n v="660305.15829996404"/>
    <n v="3305900"/>
    <n v="1282.8"/>
    <n v="-0.80026463041835383"/>
    <n v="15.703685142320916"/>
    <m/>
    <n v="15.6921"/>
    <n v="7.3827864472675309E-4"/>
    <n v="15.863049793708637"/>
    <m/>
    <n v="16.079999999999998"/>
    <m/>
    <m/>
    <m/>
    <n v="2404.8775603932045"/>
    <m/>
  </r>
  <r>
    <x v="2166"/>
    <n v="16.690000000000001"/>
    <n v="17.73"/>
    <n v="3497.5"/>
    <n v="3121.38"/>
    <n v="70782.06"/>
    <n v="63179.360000000001"/>
    <n v="3.6117110888689297E-6"/>
    <n v="2172.7634371882223"/>
    <n v="2172.9299999999998"/>
    <n v="-7.6653556155825697E-5"/>
    <n v="2915041.9543327079"/>
    <m/>
    <m/>
    <n v="80882.341878945444"/>
    <m/>
    <m/>
    <n v="25.985352703540311"/>
    <m/>
    <m/>
    <n v="121.30460955822227"/>
    <n v="121.28"/>
    <n v="2.0291522280890817E-4"/>
    <n v="22.345600331115477"/>
    <m/>
    <n v="22.5"/>
    <m/>
    <n v="1824.0379025358584"/>
    <n v="1813.34"/>
    <n v="5.8995569147861637E-3"/>
    <n v="2173"/>
    <n v="0.94134235758601248"/>
    <n v="44667.89"/>
    <n v="212.64003783448584"/>
    <m/>
    <m/>
    <n v="1571.5961455561749"/>
    <n v="1.0128857551716743"/>
    <m/>
    <m/>
    <n v="532849.96482962382"/>
    <n v="2669720"/>
    <n v="1076"/>
    <n v="-0.80040979397478995"/>
    <n v="17.218269046862261"/>
    <m/>
    <n v="17.214124999999999"/>
    <n v="2.4073526027379444E-4"/>
    <n v="17.393233659617835"/>
    <m/>
    <n v="17.329999999999998"/>
    <m/>
    <m/>
    <m/>
    <n v="2172.7634371882223"/>
    <m/>
  </r>
  <r>
    <x v="2167"/>
    <n v="17.59"/>
    <n v="18.55"/>
    <n v="3659.31"/>
    <n v="3265.78"/>
    <n v="72858.740000000005"/>
    <n v="65032.75"/>
    <n v="3.6117110888689297E-6"/>
    <n v="2273.229765303849"/>
    <n v="2273.4"/>
    <n v="-7.4881101500445801E-5"/>
    <n v="3184618.4366384647"/>
    <m/>
    <m/>
    <n v="86492.045654893111"/>
    <m/>
    <m/>
    <n v="25.383143335582162"/>
    <m/>
    <m/>
    <n v="124.86052969104422"/>
    <n v="124.84"/>
    <n v="1.6444802182169482E-4"/>
    <n v="21.689359945194507"/>
    <m/>
    <n v="21.97"/>
    <m/>
    <n v="1908.3542579270518"/>
    <n v="1897.2"/>
    <n v="5.8793263372611815E-3"/>
    <n v="2174"/>
    <n v="0.94824797843665765"/>
    <n v="46235.11"/>
    <n v="220.08355173361278"/>
    <m/>
    <m/>
    <n v="1516.4550383483227"/>
    <n v="0.97725494368734656"/>
    <m/>
    <m/>
    <n v="582131.31973684963"/>
    <n v="2916670"/>
    <n v="1127.2"/>
    <n v="-0.80041234704754061"/>
    <n v="16.420959706158897"/>
    <m/>
    <n v="16.411850000000001"/>
    <n v="5.5506881667177765E-4"/>
    <n v="16.588041387717894"/>
    <m/>
    <n v="16.89"/>
    <m/>
    <m/>
    <m/>
    <n v="2273.229765303849"/>
    <m/>
  </r>
  <r>
    <x v="2168"/>
    <n v="18.420000000000002"/>
    <n v="18.97"/>
    <n v="3719.61"/>
    <n v="3319.56"/>
    <n v="73436.44"/>
    <n v="65547.69"/>
    <n v="3.0559851109668301E-6"/>
    <n v="2310.5201949894213"/>
    <n v="2310.6999999999998"/>
    <n v="-7.7814086890781731E-5"/>
    <n v="3289089.4069552673"/>
    <m/>
    <m/>
    <n v="88619.578122623832"/>
    <m/>
    <m/>
    <n v="25.170728021969165"/>
    <m/>
    <m/>
    <n v="125.84134822902604"/>
    <n v="125.84"/>
    <n v="1.0713835235431901E-5"/>
    <n v="21.515429804738606"/>
    <m/>
    <n v="21.94"/>
    <m/>
    <n v="1939.5776459051126"/>
    <n v="1928.48"/>
    <n v="5.754607724794969E-3"/>
    <n v="2175"/>
    <n v="0.97100685292567224"/>
    <n v="46763.45"/>
    <n v="222.54636186984243"/>
    <m/>
    <m/>
    <n v="1499.1261327836783"/>
    <n v="0.96581289713718543"/>
    <m/>
    <m/>
    <n v="601243.30117000698"/>
    <n v="3013150"/>
    <n v="1166.8"/>
    <n v="-0.80046021566466752"/>
    <n v="16.148287145095036"/>
    <m/>
    <n v="16.144850000000002"/>
    <n v="2.1289421053993784E-4"/>
    <n v="16.313240463806057"/>
    <m/>
    <n v="16.57"/>
    <m/>
    <m/>
    <m/>
    <n v="2310.5201949894213"/>
    <m/>
  </r>
  <r>
    <x v="2169"/>
    <n v="17.579999999999998"/>
    <n v="18.239999999999998"/>
    <n v="3537.13"/>
    <n v="3156.7"/>
    <n v="71125.570000000007"/>
    <n v="63484.86"/>
    <n v="3.0559851109668301E-6"/>
    <n v="2197.1150254881441"/>
    <n v="2197.2800000000002"/>
    <n v="-7.5081242197683196E-5"/>
    <n v="2966234.1948134704"/>
    <m/>
    <m/>
    <n v="82095.201217874506"/>
    <m/>
    <m/>
    <n v="25.787009261029809"/>
    <m/>
    <m/>
    <n v="121.87844857909926"/>
    <n v="121.88"/>
    <n v="-1.2729085171803156E-5"/>
    <n v="22.191781887800765"/>
    <m/>
    <n v="22.24"/>
    <m/>
    <n v="1844.3562664710557"/>
    <n v="1834.04"/>
    <n v="5.6248863007652972E-3"/>
    <n v="2176"/>
    <n v="0.96381578947368418"/>
    <n v="45075.99"/>
    <n v="214.49902222490721"/>
    <m/>
    <m/>
    <n v="1553.2221283534477"/>
    <n v="1.0005694167675234"/>
    <m/>
    <m/>
    <n v="542230.17097330792"/>
    <n v="2717080"/>
    <n v="1080"/>
    <n v="-0.80043643507982543"/>
    <n v="16.939744710123279"/>
    <m/>
    <n v="16.93805"/>
    <n v="1.0005343727748084E-4"/>
    <n v="17.112999099219387"/>
    <m/>
    <n v="17.14"/>
    <m/>
    <m/>
    <m/>
    <n v="2197.1150254881441"/>
    <m/>
  </r>
  <r>
    <x v="2170"/>
    <n v="19.079999999999998"/>
    <n v="19.809999999999999"/>
    <n v="3849.24"/>
    <n v="3435.23"/>
    <n v="73252.72"/>
    <n v="65383.31"/>
    <n v="3.0559851109668301E-6"/>
    <n v="2390.9262095231543"/>
    <n v="2391.11"/>
    <n v="-7.6864082725558447E-5"/>
    <n v="3489535.7777040983"/>
    <m/>
    <m/>
    <n v="92957.518120760156"/>
    <m/>
    <m/>
    <n v="24.648242412322364"/>
    <m/>
    <m/>
    <n v="125.52040248140912"/>
    <n v="125.52"/>
    <n v="3.2065121822189013E-6"/>
    <n v="21.527428823127885"/>
    <m/>
    <n v="21.68"/>
    <m/>
    <n v="2007.0222320205924"/>
    <n v="1996.29"/>
    <n v="5.3760886547506992E-3"/>
    <n v="2177"/>
    <n v="0.96314992428066626"/>
    <n v="47109.74"/>
    <n v="224.15933953431016"/>
    <m/>
    <m/>
    <n v="1483.1434566805942"/>
    <n v="0.95533490182572356"/>
    <m/>
    <m/>
    <n v="637895.54293841252"/>
    <n v="3197340"/>
    <n v="1253.5999999999999"/>
    <n v="-0.80049180164186085"/>
    <n v="15.444354620285283"/>
    <m/>
    <n v="15.441525"/>
    <n v="1.832474632708081E-4"/>
    <n v="15.602511930025237"/>
    <m/>
    <n v="15.8"/>
    <m/>
    <m/>
    <m/>
    <n v="2390.9262095231543"/>
    <m/>
  </r>
  <r>
    <x v="2171"/>
    <n v="18.489999999999998"/>
    <n v="19.829999999999998"/>
    <n v="3798.5"/>
    <n v="3389.94"/>
    <n v="73598.58"/>
    <n v="65691.81"/>
    <n v="3.0559851109668301E-6"/>
    <n v="2359.3519128439661"/>
    <n v="2359.54"/>
    <n v="-7.9713484846144489E-5"/>
    <n v="3397380.6413320466"/>
    <m/>
    <m/>
    <n v="91116.122585889651"/>
    <m/>
    <m/>
    <n v="24.80960178620612"/>
    <m/>
    <m/>
    <n v="126.10996732011029"/>
    <n v="126.12"/>
    <n v="-7.9548682918817448E-5"/>
    <n v="21.425128334730747"/>
    <m/>
    <n v="21.65"/>
    <m/>
    <n v="1980.4926408197448"/>
    <n v="1970"/>
    <n v="5.3262136140836969E-3"/>
    <n v="2178"/>
    <n v="0.93242561775088251"/>
    <n v="47216.31"/>
    <n v="224.64888247602047"/>
    <m/>
    <m/>
    <n v="1479.7883416199202"/>
    <n v="0.95308342109750244"/>
    <m/>
    <m/>
    <n v="621054.61072582391"/>
    <n v="3113020"/>
    <n v="1268.8"/>
    <n v="-0.80049771259875491"/>
    <n v="15.647243856771821"/>
    <m/>
    <n v="15.648125"/>
    <n v="-5.6309828057932165E-5"/>
    <n v="15.807678741101153"/>
    <m/>
    <n v="15.66"/>
    <m/>
    <m/>
    <m/>
    <n v="2359.3519128439661"/>
    <m/>
  </r>
  <r>
    <x v="2172"/>
    <n v="18.61"/>
    <n v="20.07"/>
    <n v="3845.58"/>
    <n v="3431.95"/>
    <n v="74768.570000000007"/>
    <n v="66735.91"/>
    <n v="3.0559851109668301E-6"/>
    <n v="2388.5363419964865"/>
    <n v="2388.7199999999998"/>
    <n v="-7.6885530122083878E-5"/>
    <n v="3481438.3113176515"/>
    <m/>
    <m/>
    <n v="92806.736639849609"/>
    <m/>
    <m/>
    <n v="24.654760093727688"/>
    <m/>
    <m/>
    <n v="128.11160222328783"/>
    <n v="128.12"/>
    <n v="-6.5546181019171534E-5"/>
    <n v="21.083883773456119"/>
    <m/>
    <n v="21.18"/>
    <m/>
    <n v="2004.9660886985628"/>
    <n v="1994.55"/>
    <n v="5.2222750487893599E-3"/>
    <n v="2179"/>
    <n v="0.92725460886895861"/>
    <n v="48123.29"/>
    <n v="228.94629388082342"/>
    <m/>
    <m/>
    <n v="1451.3630277806465"/>
    <n v="0.93468699167968927"/>
    <m/>
    <m/>
    <n v="636426.06360185845"/>
    <n v="3190430"/>
    <n v="1268"/>
    <n v="-0.80052028610505221"/>
    <n v="15.452614864934072"/>
    <m/>
    <n v="15.4537"/>
    <n v="-7.02184632759284E-5"/>
    <n v="15.611251583657344"/>
    <m/>
    <n v="15.66"/>
    <m/>
    <m/>
    <m/>
    <n v="2388.5363419964865"/>
    <m/>
  </r>
  <r>
    <x v="2173"/>
    <n v="16.68"/>
    <n v="19.149999999999999"/>
    <n v="3582.87"/>
    <n v="3197.47"/>
    <n v="72495.95"/>
    <n v="64706.84"/>
    <n v="3.0559851109668301E-6"/>
    <n v="2225.2011943242683"/>
    <n v="2225.38"/>
    <n v="-8.0348379032701978E-5"/>
    <n v="3005335.9116209815"/>
    <m/>
    <m/>
    <n v="83287.109511119896"/>
    <m/>
    <m/>
    <n v="25.493542002255804"/>
    <m/>
    <m/>
    <n v="124.20851346347085"/>
    <n v="124.2"/>
    <n v="6.8546404757174884E-5"/>
    <n v="21.722716767486158"/>
    <m/>
    <n v="21.71"/>
    <m/>
    <n v="1867.7860699575017"/>
    <n v="1858.08"/>
    <n v="5.2237093976048588E-3"/>
    <n v="2180"/>
    <n v="0.87101827676240218"/>
    <n v="46265.15"/>
    <n v="220.05464770562324"/>
    <m/>
    <m/>
    <n v="1507.4031633665618"/>
    <n v="0.97050114739047932"/>
    <m/>
    <m/>
    <n v="549405.85663040925"/>
    <n v="2753530"/>
    <n v="1104"/>
    <n v="-0.80047217330829545"/>
    <n v="16.50607228538043"/>
    <m/>
    <n v="16.50395"/>
    <n v="1.2859257210728892E-4"/>
    <n v="16.67615643465059"/>
    <m/>
    <n v="16.649999999999999"/>
    <m/>
    <m/>
    <m/>
    <n v="2225.2011943242683"/>
    <m/>
  </r>
  <r>
    <x v="2174"/>
    <n v="16.649999999999999"/>
    <n v="18.97"/>
    <n v="3553.11"/>
    <n v="3170.9"/>
    <n v="72193.45"/>
    <n v="64436.639999999999"/>
    <n v="3.0559851109668301E-6"/>
    <n v="2206.6644421228925"/>
    <n v="2206.84"/>
    <n v="-7.9551701576696665E-5"/>
    <n v="2955264.4947567824"/>
    <m/>
    <m/>
    <n v="82246.202135596875"/>
    <m/>
    <m/>
    <n v="25.598306543595907"/>
    <m/>
    <m/>
    <n v="123.68721918810407"/>
    <n v="123.68"/>
    <n v="5.8369890880261011E-5"/>
    <n v="21.81268540420519"/>
    <m/>
    <n v="21.67"/>
    <m/>
    <n v="1852.200758376327"/>
    <n v="1842.75"/>
    <n v="5.1286166741701944E-3"/>
    <n v="2181"/>
    <n v="0.87770163415919866"/>
    <n v="46196.59"/>
    <n v="219.7113933859435"/>
    <m/>
    <m/>
    <n v="1509.636973499684"/>
    <n v="0.97184719168439637"/>
    <m/>
    <m/>
    <n v="540256.86006322585"/>
    <n v="2708010"/>
    <n v="1106.4000000000001"/>
    <n v="-0.80049672635506297"/>
    <n v="16.642457545021955"/>
    <m/>
    <n v="16.638075000000001"/>
    <n v="2.6340457186035948E-4"/>
    <n v="16.814159676821273"/>
    <m/>
    <n v="16.649999999999999"/>
    <m/>
    <m/>
    <m/>
    <n v="2206.6644421228925"/>
    <m/>
  </r>
  <r>
    <x v="2175"/>
    <n v="17.920000000000002"/>
    <n v="19.87"/>
    <n v="3715.44"/>
    <n v="3315.75"/>
    <n v="73804.06"/>
    <n v="65874"/>
    <n v="3.0559851109668301E-6"/>
    <n v="2307.4234742574654"/>
    <n v="2307.6"/>
    <n v="-7.6497548333609444E-5"/>
    <n v="3225127.6445707525"/>
    <m/>
    <m/>
    <n v="87878.878333591289"/>
    <m/>
    <m/>
    <n v="25.012497197275241"/>
    <m/>
    <m/>
    <n v="126.44355350726674"/>
    <n v="126.44"/>
    <n v="2.8104296636799475E-5"/>
    <n v="21.325395750795206"/>
    <m/>
    <n v="21.28"/>
    <m/>
    <n v="1936.7436826360949"/>
    <n v="1927.67"/>
    <n v="4.7070725985749462E-3"/>
    <n v="2182"/>
    <n v="0.90186210367388031"/>
    <n v="47378"/>
    <n v="225.31259559041331"/>
    <m/>
    <m/>
    <n v="1471.0302231559408"/>
    <n v="0.94690385604677674"/>
    <m/>
    <m/>
    <n v="589595.97796888021"/>
    <n v="2957590"/>
    <n v="1176.4000000000001"/>
    <n v="-0.80064986087697076"/>
    <n v="15.88147310780732"/>
    <m/>
    <n v="15.881425"/>
    <n v="3.0291870736220972E-6"/>
    <n v="16.045526979406318"/>
    <m/>
    <n v="16.07"/>
    <m/>
    <m/>
    <m/>
    <n v="2307.4234742574654"/>
    <m/>
  </r>
  <r>
    <x v="2176"/>
    <n v="17.989999999999998"/>
    <n v="19.79"/>
    <n v="3746.65"/>
    <n v="3343.59"/>
    <n v="74325.16"/>
    <n v="66338.91"/>
    <n v="3.0559851109668301E-6"/>
    <n v="2326.7492844182657"/>
    <n v="2326.9299999999998"/>
    <n v="-7.7662663567124035E-5"/>
    <n v="3279147.6410982599"/>
    <m/>
    <m/>
    <n v="88982.664516633871"/>
    <m/>
    <m/>
    <n v="24.906365146748719"/>
    <m/>
    <m/>
    <n v="127.33321432739035"/>
    <n v="127.32"/>
    <n v="1.0378830812407536E-4"/>
    <n v="21.174171925321861"/>
    <m/>
    <n v="21.29"/>
    <m/>
    <n v="1952.937053501214"/>
    <n v="1943.77"/>
    <n v="4.7161204778414234E-3"/>
    <n v="2183"/>
    <n v="0.90904497220818592"/>
    <n v="47552.22"/>
    <n v="226.12346516892504"/>
    <m/>
    <m/>
    <n v="1465.6209005699677"/>
    <n v="0.94333243761800367"/>
    <m/>
    <m/>
    <n v="599476.61388457171"/>
    <n v="3007240"/>
    <n v="1202"/>
    <n v="-0.80065554665255456"/>
    <n v="15.747394172667352"/>
    <m/>
    <n v="15.749025"/>
    <n v="-1.0355100284920038E-4"/>
    <n v="15.91026421613808"/>
    <m/>
    <n v="15.93"/>
    <m/>
    <m/>
    <m/>
    <n v="2326.7492844182657"/>
    <m/>
  </r>
  <r>
    <x v="2177"/>
    <n v="16.41"/>
    <n v="18.93"/>
    <n v="3551.23"/>
    <n v="3169.18"/>
    <n v="72755.91"/>
    <n v="64938.07"/>
    <n v="3.0559851109668301E-6"/>
    <n v="2205.335535552686"/>
    <n v="2205.5"/>
    <n v="-7.4570141606944418E-5"/>
    <n v="2936926.7944779107"/>
    <m/>
    <n v="24674.909884707704"/>
    <n v="82017.563721095357"/>
    <m/>
    <m/>
    <n v="25.554798963753292"/>
    <m/>
    <m/>
    <n v="124.64174966259814"/>
    <n v="124.64"/>
    <n v="1.4037729445970371E-5"/>
    <n v="21.62056092423267"/>
    <m/>
    <n v="21.56"/>
    <m/>
    <n v="1851.0024447506869"/>
    <n v="1842.09"/>
    <n v="4.8382243813749337E-3"/>
    <n v="2184"/>
    <n v="0.86687797147385104"/>
    <n v="46162.5"/>
    <n v="219.49783639543767"/>
    <m/>
    <m/>
    <n v="1508.4538677361716"/>
    <n v="0.9708094183463527"/>
    <m/>
    <m/>
    <n v="536918.12692198949"/>
    <n v="2690960"/>
    <n v="1094.8"/>
    <n v="-0.80047338982296667"/>
    <n v="16.5680458598545"/>
    <m/>
    <n v="16.567425"/>
    <n v="3.7474734577047641E-5"/>
    <n v="16.739615309954356"/>
    <m/>
    <n v="16.63"/>
    <m/>
    <m/>
    <m/>
    <n v="2205.335535552686"/>
    <m/>
  </r>
  <r>
    <x v="2178"/>
    <n v="15.24"/>
    <n v="17.59"/>
    <n v="3238.63"/>
    <n v="2890.19"/>
    <n v="69842.5"/>
    <n v="62337.120000000003"/>
    <n v="2.5002875438939753E-6"/>
    <n v="2011.061907172802"/>
    <n v="2011.22"/>
    <n v="-7.860543709692358E-5"/>
    <n v="2419528.3264894155"/>
    <m/>
    <n v="24637.781328812784"/>
    <n v="71180.082999213919"/>
    <m/>
    <m/>
    <n v="26.676003971855604"/>
    <m/>
    <m/>
    <n v="119.64189051183321"/>
    <n v="119.64"/>
    <n v="1.5801670287585168E-5"/>
    <n v="22.48419808583861"/>
    <m/>
    <n v="22.5"/>
    <m/>
    <n v="1687.8780056101618"/>
    <n v="1678.21"/>
    <n v="5.7609033494985251E-3"/>
    <n v="2185"/>
    <n v="0.86640136441159754"/>
    <n v="43936.85"/>
    <n v="208.86617070685415"/>
    <m/>
    <m/>
    <n v="1581.1815222333717"/>
    <n v="1.0173260528316639"/>
    <m/>
    <m/>
    <n v="442341.19907819736"/>
    <n v="2213600"/>
    <n v="905.6"/>
    <n v="-0.80017112437739546"/>
    <n v="18.024049310811954"/>
    <m/>
    <n v="18.007625000000001"/>
    <n v="9.120753465241549E-4"/>
    <n v="18.211387186377184"/>
    <m/>
    <n v="18.079999999999998"/>
    <m/>
    <m/>
    <m/>
    <n v="2011.061907172802"/>
    <m/>
  </r>
  <r>
    <x v="2179"/>
    <n v="15.08"/>
    <n v="17.28"/>
    <n v="3200.27"/>
    <n v="2855.95"/>
    <n v="68798.789999999994"/>
    <n v="61405.41"/>
    <n v="2.5002875438939753E-6"/>
    <n v="1987.1933992155964"/>
    <n v="1987.35"/>
    <n v="-7.8798794577505937E-5"/>
    <n v="2362099.2796119316"/>
    <m/>
    <n v="24810.967222814412"/>
    <n v="69912.824278210057"/>
    <m/>
    <m/>
    <n v="26.832805863206879"/>
    <m/>
    <m/>
    <n v="117.85111635654729"/>
    <n v="117.84"/>
    <n v="9.4334322363387457E-5"/>
    <n v="22.819466929784287"/>
    <m/>
    <n v="22.87"/>
    <m/>
    <n v="1667.8236113901673"/>
    <n v="1658.15"/>
    <n v="5.8339784640517589E-3"/>
    <n v="2186"/>
    <n v="0.87268518518518512"/>
    <n v="42995.06"/>
    <n v="204.37314797841574"/>
    <m/>
    <m/>
    <n v="1615.0742784465315"/>
    <n v="1.0390340165293106"/>
    <m/>
    <m/>
    <n v="431845.83837617491"/>
    <n v="2162560"/>
    <n v="870"/>
    <n v="-0.80030804307109404"/>
    <n v="18.236730296773452"/>
    <m/>
    <n v="18.214600000000001"/>
    <n v="1.2149757213142376E-3"/>
    <n v="18.426501501925184"/>
    <m/>
    <n v="18.37"/>
    <m/>
    <m/>
    <m/>
    <n v="1987.1933992155964"/>
    <m/>
  </r>
  <r>
    <x v="2180"/>
    <n v="15.31"/>
    <n v="17.579999999999998"/>
    <n v="3210.03"/>
    <n v="2864.66"/>
    <n v="69070.89"/>
    <n v="61648.12"/>
    <n v="2.5002875438939753E-6"/>
    <n v="1993.2052251069676"/>
    <n v="1993.37"/>
    <n v="-8.2661469286815503E-5"/>
    <n v="2376405.5249607842"/>
    <m/>
    <n v="24535.969798252805"/>
    <n v="70230.284929213434"/>
    <m/>
    <m/>
    <n v="26.790677735845673"/>
    <m/>
    <m/>
    <n v="118.31433387217101"/>
    <n v="118.32"/>
    <n v="-4.788816623557679E-5"/>
    <n v="22.728487243218126"/>
    <m/>
    <n v="22.65"/>
    <m/>
    <n v="1672.8517692126695"/>
    <n v="1663.19"/>
    <n v="5.8091794759886906E-3"/>
    <n v="2187"/>
    <n v="0.87087599544937444"/>
    <n v="43323.68"/>
    <n v="205.91913369842862"/>
    <m/>
    <m/>
    <n v="1602.729936808606"/>
    <n v="1.0309947260140575"/>
    <m/>
    <m/>
    <n v="434465.26079686487"/>
    <n v="2176310"/>
    <n v="882"/>
    <n v="-0.80036609637557843"/>
    <n v="18.180265612456878"/>
    <m/>
    <n v="18.156925000000001"/>
    <n v="1.285493686671968E-3"/>
    <n v="18.369671331407339"/>
    <m/>
    <n v="18.23"/>
    <m/>
    <m/>
    <m/>
    <n v="1993.2052251069676"/>
    <m/>
  </r>
  <r>
    <x v="2181"/>
    <n v="15.14"/>
    <n v="17.579999999999998"/>
    <n v="3141.14"/>
    <n v="2803.17"/>
    <n v="67922.86"/>
    <n v="60623.16"/>
    <n v="2.5002875438939753E-6"/>
    <n v="1950.3342138998566"/>
    <n v="1950.49"/>
    <n v="-7.9870237808643552E-5"/>
    <n v="2274192.0624324461"/>
    <m/>
    <m/>
    <n v="67964.461791942929"/>
    <m/>
    <m/>
    <n v="27.07576091495784"/>
    <m/>
    <m/>
    <n v="116.34215276040167"/>
    <n v="116.32"/>
    <n v="1.904467022153522E-4"/>
    <n v="23.104776800594156"/>
    <m/>
    <n v="23.38"/>
    <m/>
    <n v="1636.8298210817297"/>
    <n v="1627.32"/>
    <n v="5.8438543628356321E-3"/>
    <n v="2188"/>
    <n v="0.86120591581342443"/>
    <n v="42826.2"/>
    <n v="203.52280520035436"/>
    <m/>
    <m/>
    <n v="1621.1338694607618"/>
    <n v="1.0426357995800353"/>
    <m/>
    <m/>
    <n v="415785.62074934691"/>
    <n v="2082860"/>
    <n v="808"/>
    <n v="-0.80037754781917803"/>
    <n v="18.568775662729308"/>
    <m/>
    <n v="18.540800000000001"/>
    <n v="1.5088703146199922E-3"/>
    <n v="18.762682628080082"/>
    <m/>
    <n v="19.059999999999999"/>
    <m/>
    <m/>
    <m/>
    <n v="1950.3342138998566"/>
    <m/>
  </r>
  <r>
    <x v="2182"/>
    <n v="15.5"/>
    <n v="17.309999999999999"/>
    <n v="3045.76"/>
    <n v="2718.03"/>
    <n v="67241.95"/>
    <n v="60014.97"/>
    <n v="2.7781327762710362E-6"/>
    <n v="1890.9744273007825"/>
    <n v="1891.13"/>
    <n v="-8.2264412926469355E-5"/>
    <n v="2135773.2300340123"/>
    <m/>
    <n v="24539.655291669682"/>
    <n v="64861.502039798361"/>
    <m/>
    <m/>
    <n v="27.483216149509111"/>
    <m/>
    <m/>
    <n v="115.16742624790487"/>
    <n v="115.16"/>
    <n v="6.4486348600789611E-5"/>
    <n v="23.334176134393154"/>
    <m/>
    <n v="23.46"/>
    <m/>
    <n v="1586.9487887641333"/>
    <n v="1577.79"/>
    <n v="5.8048211511882997E-3"/>
    <n v="2189"/>
    <n v="0.89543616406701332"/>
    <n v="42037.27"/>
    <n v="199.72678321147259"/>
    <m/>
    <m/>
    <n v="1650.9978579452336"/>
    <n v="1.0615409471587252"/>
    <m/>
    <m/>
    <n v="390489.03037387622"/>
    <n v="1956160"/>
    <n v="791.2"/>
    <n v="-0.80037981025382576"/>
    <n v="19.130087345391981"/>
    <m/>
    <n v="19.098649999999999"/>
    <n v="1.6460506576110312E-3"/>
    <n v="19.330556980402097"/>
    <m/>
    <n v="19.2"/>
    <m/>
    <m/>
    <m/>
    <n v="1890.9744273007825"/>
    <m/>
  </r>
  <r>
    <x v="2183"/>
    <n v="15.92"/>
    <n v="17.62"/>
    <n v="3145.13"/>
    <n v="2806.7"/>
    <n v="67765.64"/>
    <n v="60482.21"/>
    <n v="2.7781327762710362E-6"/>
    <n v="1952.6211463501934"/>
    <n v="1952.78"/>
    <n v="-8.1347437912437925E-5"/>
    <n v="2275026.9027704922"/>
    <m/>
    <m/>
    <n v="68033.164032793851"/>
    <m/>
    <m/>
    <n v="27.033703022292787"/>
    <m/>
    <m/>
    <n v="116.06153670307633"/>
    <n v="116.04"/>
    <n v="1.8559723437028275E-4"/>
    <n v="23.15171844738267"/>
    <m/>
    <n v="23.15"/>
    <m/>
    <n v="1638.6625141972088"/>
    <n v="1629.61"/>
    <n v="5.5550188064683592E-3"/>
    <n v="2190"/>
    <n v="0.9035187287173666"/>
    <n v="42563.7"/>
    <n v="202.21215833492212"/>
    <m/>
    <m/>
    <n v="1630.3225190766984"/>
    <n v="1.0481479707683465"/>
    <m/>
    <m/>
    <n v="415952.77603920706"/>
    <n v="2084310"/>
    <n v="822.4"/>
    <n v="-0.8004362229998383"/>
    <n v="18.505146642252619"/>
    <m/>
    <n v="18.473800000000001"/>
    <n v="1.6968161532884274E-3"/>
    <n v="18.699298610991818"/>
    <m/>
    <n v="18.78"/>
    <m/>
    <m/>
    <m/>
    <n v="1952.6211463501934"/>
    <m/>
  </r>
  <r>
    <x v="2184"/>
    <n v="15.51"/>
    <n v="17.2"/>
    <n v="3027.24"/>
    <n v="2701.49"/>
    <n v="67206.460000000006"/>
    <n v="59982.96"/>
    <n v="2.7781327762710362E-6"/>
    <n v="1879.3845426280877"/>
    <n v="1879.54"/>
    <n v="-8.2710329076363109E-5"/>
    <n v="2104377.4701494966"/>
    <m/>
    <m/>
    <n v="64205.63466367589"/>
    <m/>
    <m/>
    <n v="27.5391413207639"/>
    <m/>
    <m/>
    <n v="115.10102804488857"/>
    <n v="115.08"/>
    <n v="1.8272545089126346E-4"/>
    <n v="23.342025637992361"/>
    <m/>
    <n v="23.49"/>
    <m/>
    <n v="1577.1817628872514"/>
    <n v="1568.47"/>
    <n v="5.5543063541230175E-3"/>
    <n v="2191"/>
    <n v="0.90174418604651163"/>
    <n v="41807.46"/>
    <n v="198.60389524569703"/>
    <m/>
    <m/>
    <n v="1659.2888707290822"/>
    <n v="1.066669556278282"/>
    <m/>
    <m/>
    <n v="384755.57815858332"/>
    <n v="1928060"/>
    <n v="778.8"/>
    <n v="-0.80044418837661513"/>
    <n v="19.197923480149761"/>
    <m/>
    <n v="19.159825000000001"/>
    <n v="1.988456582967757E-3"/>
    <n v="19.399583838841277"/>
    <m/>
    <n v="19.309999999999999"/>
    <m/>
    <m/>
    <m/>
    <n v="1879.3845426280877"/>
    <m/>
  </r>
  <r>
    <x v="2185"/>
    <n v="15.06"/>
    <n v="16.82"/>
    <n v="2977.38"/>
    <n v="2656.98"/>
    <n v="65982.649999999994"/>
    <n v="58890.52"/>
    <n v="2.7781327762710362E-6"/>
    <n v="1848.38516531547"/>
    <n v="1848.53"/>
    <n v="-7.8351276165400385E-5"/>
    <n v="2034947.2920070558"/>
    <m/>
    <m/>
    <n v="62616.737499585652"/>
    <m/>
    <m/>
    <n v="27.764754869298581"/>
    <m/>
    <m/>
    <n v="113.00231648864225"/>
    <n v="113"/>
    <n v="2.0499899489045958E-5"/>
    <n v="23.766329382207854"/>
    <m/>
    <n v="23.64"/>
    <m/>
    <n v="1551.1418872664415"/>
    <n v="1542.64"/>
    <n v="5.5112581460621257E-3"/>
    <n v="2192"/>
    <n v="0.89536266349583826"/>
    <n v="41076.19"/>
    <n v="195.11480366940577"/>
    <m/>
    <m/>
    <n v="1688.3121161617887"/>
    <n v="1.0852241914323439"/>
    <m/>
    <m/>
    <n v="372064.50243229896"/>
    <n v="1864230"/>
    <n v="756.4"/>
    <n v="-0.80041920662563149"/>
    <n v="19.513321367457849"/>
    <m/>
    <n v="19.471125000000001"/>
    <n v="2.1671252923416429E-3"/>
    <n v="19.718538624725586"/>
    <m/>
    <n v="19.579999999999998"/>
    <m/>
    <m/>
    <m/>
    <n v="1848.38516531547"/>
    <m/>
  </r>
  <r>
    <x v="2186"/>
    <n v="15.87"/>
    <n v="17.27"/>
    <n v="3024.99"/>
    <n v="2699.46"/>
    <n v="66412.539999999994"/>
    <n v="59274.04"/>
    <n v="2.7781327762710362E-6"/>
    <n v="1877.8961047236646"/>
    <n v="1878.04"/>
    <n v="-7.6619920946985332E-5"/>
    <n v="2099927.9805780496"/>
    <m/>
    <m/>
    <n v="64116.258598385903"/>
    <m/>
    <m/>
    <n v="27.541557268667841"/>
    <m/>
    <m/>
    <n v="113.73577555390138"/>
    <n v="113.72"/>
    <n v="1.3872277437010361E-4"/>
    <n v="23.610745274818065"/>
    <m/>
    <n v="23.53"/>
    <m/>
    <n v="1575.8867174585639"/>
    <n v="1567.52"/>
    <n v="5.3375506906221393E-3"/>
    <n v="2193"/>
    <n v="0.91893456861609724"/>
    <n v="41328.71"/>
    <n v="196.29896285447722"/>
    <m/>
    <m/>
    <n v="1677.9330480064129"/>
    <n v="1.0784504259308758"/>
    <m/>
    <m/>
    <n v="383948.75504515046"/>
    <n v="1924060"/>
    <n v="782.8"/>
    <n v="-0.80044865802254062"/>
    <n v="19.200446579958491"/>
    <m/>
    <n v="19.158925"/>
    <n v="2.1672186700709695E-3"/>
    <n v="19.402613366432032"/>
    <m/>
    <n v="19.22"/>
    <m/>
    <m/>
    <m/>
    <n v="1877.8961047236646"/>
    <m/>
  </r>
  <r>
    <x v="2187"/>
    <n v="16.64"/>
    <n v="17.82"/>
    <n v="3163.61"/>
    <n v="2823.14"/>
    <n v="67826.31"/>
    <n v="60535.35"/>
    <n v="2.5002875438939753E-6"/>
    <n v="1963.8069293773767"/>
    <n v="1963.96"/>
    <n v="-7.7939786260028399E-5"/>
    <n v="2292057.3049190803"/>
    <m/>
    <m/>
    <n v="68515.712119309494"/>
    <m/>
    <m/>
    <n v="26.906978057008999"/>
    <m/>
    <m/>
    <n v="116.14845147997153"/>
    <n v="116.16"/>
    <n v="-9.9419077380091814E-5"/>
    <n v="23.105934514889864"/>
    <m/>
    <n v="23.25"/>
    <m/>
    <n v="1647.916066739788"/>
    <n v="1639.59"/>
    <n v="5.0781394981600503E-3"/>
    <n v="2194"/>
    <n v="0.93378226711560042"/>
    <n v="42262.47"/>
    <n v="200.68702488663666"/>
    <m/>
    <m/>
    <n v="1640.0226761872473"/>
    <n v="1.0537847258180193"/>
    <m/>
    <m/>
    <n v="419088.8146105737"/>
    <n v="2100810"/>
    <n v="814.4"/>
    <n v="-0.8005108436219488"/>
    <n v="18.318188195236548"/>
    <m/>
    <n v="18.284700000000001"/>
    <n v="1.8314872673079741E-3"/>
    <n v="18.511752269536185"/>
    <m/>
    <n v="18.809999999999999"/>
    <m/>
    <m/>
    <m/>
    <n v="1963.8069293773767"/>
    <m/>
  </r>
  <r>
    <x v="2188"/>
    <n v="17.12"/>
    <n v="18.190000000000001"/>
    <n v="3190.15"/>
    <n v="2846.81"/>
    <n v="67950.320000000007"/>
    <n v="60645.88"/>
    <n v="2.5002875438939753E-6"/>
    <n v="1980.2333146858177"/>
    <n v="1980.39"/>
    <n v="-7.9118413131906706E-5"/>
    <n v="2330392.2873666589"/>
    <m/>
    <m/>
    <n v="69375.056705267707"/>
    <m/>
    <m/>
    <n v="26.792968976331867"/>
    <m/>
    <m/>
    <n v="116.35797380970465"/>
    <n v="116.36"/>
    <n v="-1.7413117010645074E-5"/>
    <n v="23.062950583244145"/>
    <m/>
    <n v="23.29"/>
    <m/>
    <n v="1661.6747222929189"/>
    <n v="1653.27"/>
    <n v="5.0836961252056501E-3"/>
    <n v="2195"/>
    <n v="0.94117647058823528"/>
    <n v="42507.97"/>
    <n v="201.83704193962936"/>
    <m/>
    <m/>
    <n v="1630.4958887797918"/>
    <n v="1.0475640446291936"/>
    <m/>
    <m/>
    <n v="426101.97212360875"/>
    <n v="2136090"/>
    <n v="842.8"/>
    <n v="-0.80052246294696916"/>
    <n v="18.163757329290846"/>
    <m/>
    <n v="18.1313"/>
    <n v="1.7901269788072049E-3"/>
    <n v="18.35591148650915"/>
    <m/>
    <n v="18.48"/>
    <m/>
    <m/>
    <m/>
    <n v="1980.2333146858177"/>
    <m/>
  </r>
  <r>
    <x v="2189"/>
    <n v="16.46"/>
    <n v="17.829999999999998"/>
    <n v="3102.6"/>
    <n v="2768.68"/>
    <n v="66186.490000000005"/>
    <n v="59071.51"/>
    <n v="2.5002875438939753E-6"/>
    <n v="1925.841127428318"/>
    <n v="1925.99"/>
    <n v="-7.7296648311797611E-5"/>
    <n v="2202384.1442324361"/>
    <m/>
    <m/>
    <n v="66516.843060643718"/>
    <m/>
    <m/>
    <n v="27.159404387539659"/>
    <m/>
    <m/>
    <n v="113.33483174504828"/>
    <n v="113.32"/>
    <n v="1.3088373674796649E-4"/>
    <n v="23.660849907677186"/>
    <m/>
    <n v="23.61"/>
    <m/>
    <n v="1616.0141240417802"/>
    <n v="1607.88"/>
    <n v="5.0589123826281224E-3"/>
    <n v="2196"/>
    <n v="0.92316320807627605"/>
    <n v="41249.949999999997"/>
    <n v="195.84839722886431"/>
    <m/>
    <m/>
    <n v="1678.7502852612695"/>
    <n v="1.0784643772213502"/>
    <m/>
    <m/>
    <n v="402699.87366482976"/>
    <n v="2018270"/>
    <n v="816.4"/>
    <n v="-0.80047274464525076"/>
    <n v="18.66138797902989"/>
    <m/>
    <n v="18.625225"/>
    <n v="1.9416130022531508E-3"/>
    <n v="18.859034565477067"/>
    <m/>
    <n v="18.8"/>
    <m/>
    <m/>
    <m/>
    <n v="1925.841127428318"/>
    <m/>
  </r>
  <r>
    <x v="2190"/>
    <n v="16.579999999999998"/>
    <n v="17.84"/>
    <n v="3158.15"/>
    <n v="2818.24"/>
    <n v="66452.929999999993"/>
    <n v="59309.16"/>
    <n v="2.5002875438939753E-6"/>
    <n v="1960.2742388466347"/>
    <n v="1960.43"/>
    <n v="-7.9452545291291976E-5"/>
    <n v="2281133.075312126"/>
    <m/>
    <m/>
    <n v="68300.541215894744"/>
    <m/>
    <m/>
    <n v="26.915107872723524"/>
    <m/>
    <m/>
    <n v="113.78829723993215"/>
    <n v="113.8"/>
    <n v="-1.0283620446260855E-4"/>
    <n v="23.56484749380634"/>
    <m/>
    <n v="23.73"/>
    <m/>
    <n v="1644.8837924856782"/>
    <n v="1636.81"/>
    <n v="4.9326387825576745E-3"/>
    <n v="2197"/>
    <n v="0.929372197309417"/>
    <n v="41485.699999999997"/>
    <n v="196.95232217988928"/>
    <m/>
    <m/>
    <n v="1669.1559613954141"/>
    <n v="1.0721991341922592"/>
    <m/>
    <m/>
    <n v="417102.65556333342"/>
    <n v="2090490"/>
    <n v="832"/>
    <n v="-0.8004761297287557"/>
    <n v="18.326491299010026"/>
    <m/>
    <n v="18.286999999999999"/>
    <n v="2.1595285727580293E-3"/>
    <n v="18.520814837990439"/>
    <m/>
    <n v="18.559999999999999"/>
    <m/>
    <m/>
    <m/>
    <n v="1960.2742388466347"/>
    <m/>
  </r>
  <r>
    <x v="2191"/>
    <n v="15.9"/>
    <n v="17.29"/>
    <n v="3084.39"/>
    <n v="2752.41"/>
    <n v="65633.62"/>
    <n v="58577.78"/>
    <n v="2.5002875438939753E-6"/>
    <n v="1914.4444787107177"/>
    <n v="1914.59"/>
    <n v="-7.6006502322756297E-5"/>
    <n v="2174472.2880195715"/>
    <m/>
    <m/>
    <n v="65905.217813218478"/>
    <m/>
    <m/>
    <n v="27.228225898802194"/>
    <m/>
    <m/>
    <n v="112.38264071751439"/>
    <n v="112.36"/>
    <n v="2.0150157987175454E-4"/>
    <n v="23.854618344641022"/>
    <m/>
    <n v="24.11"/>
    <m/>
    <n v="1606.4056828085481"/>
    <n v="1598.86"/>
    <n v="4.7194143380584475E-3"/>
    <n v="2198"/>
    <n v="0.91960670908039333"/>
    <n v="40953.83"/>
    <n v="194.41210136156923"/>
    <m/>
    <m/>
    <n v="1690.5554793302056"/>
    <n v="1.0858423882868642"/>
    <m/>
    <m/>
    <n v="397603.42993644817"/>
    <n v="1993150"/>
    <n v="775.2"/>
    <n v="-0.80051504907485727"/>
    <n v="18.753698062061321"/>
    <m/>
    <n v="18.714300000000001"/>
    <n v="2.1052383504229777E-3"/>
    <n v="18.952780589345341"/>
    <m/>
    <n v="19.25"/>
    <m/>
    <m/>
    <m/>
    <n v="1914.4444787107177"/>
    <m/>
  </r>
  <r>
    <x v="2192"/>
    <n v="16.05"/>
    <n v="17.350000000000001"/>
    <n v="3061.21"/>
    <n v="2731.7"/>
    <n v="65031.33"/>
    <n v="58039.8"/>
    <n v="2.5002875438939753E-6"/>
    <n v="1899.9179391468424"/>
    <n v="1900.06"/>
    <n v="-7.4766509035262274E-5"/>
    <n v="2141475.0791263524"/>
    <m/>
    <m/>
    <n v="65154.793053564004"/>
    <m/>
    <m/>
    <n v="27.326956454232906"/>
    <m/>
    <m/>
    <n v="111.34321090142136"/>
    <n v="111.32"/>
    <n v="2.085061212842021E-4"/>
    <n v="24.071209307027029"/>
    <m/>
    <n v="24.13"/>
    <m/>
    <n v="1594.1518282547133"/>
    <n v="1587.06"/>
    <n v="4.4685319110262522E-3"/>
    <n v="2199"/>
    <n v="0.9250720461095101"/>
    <n v="40529.440000000002"/>
    <n v="192.35241284810948"/>
    <m/>
    <m/>
    <n v="1708.074105545945"/>
    <n v="1.09678262134639"/>
    <m/>
    <m/>
    <n v="391580.45314622571"/>
    <n v="1963470"/>
    <n v="795.2"/>
    <n v="-0.80056713209459496"/>
    <n v="18.892166821392603"/>
    <m/>
    <n v="18.845775"/>
    <n v="2.4616563337196418E-3"/>
    <n v="19.093411778423572"/>
    <m/>
    <n v="18.98"/>
    <m/>
    <m/>
    <m/>
    <n v="1899.9179391468424"/>
    <m/>
  </r>
  <r>
    <x v="2193"/>
    <n v="15.57"/>
    <n v="17"/>
    <n v="2966.29"/>
    <n v="2646.99"/>
    <n v="64151.64"/>
    <n v="57254.54"/>
    <n v="2.5002875438939753E-6"/>
    <n v="1840.9616344806834"/>
    <n v="1841.11"/>
    <n v="-8.0584820742135577E-5"/>
    <n v="2008575.0411268689"/>
    <m/>
    <m/>
    <n v="62122.024965196782"/>
    <m/>
    <m/>
    <n v="27.749406347096915"/>
    <m/>
    <m/>
    <n v="109.83437389453604"/>
    <n v="109.84"/>
    <n v="-5.1220916459926435E-5"/>
    <n v="24.396043747501974"/>
    <m/>
    <n v="24.53"/>
    <m/>
    <n v="1544.6633333671991"/>
    <n v="1537.64"/>
    <n v="4.5676057901713474E-3"/>
    <n v="2200"/>
    <n v="0.91588235294117648"/>
    <n v="39791.480000000003"/>
    <n v="188.83531449488885"/>
    <m/>
    <m/>
    <n v="1739.1747170256174"/>
    <n v="1.116646976088292"/>
    <m/>
    <m/>
    <n v="367282.26098972006"/>
    <n v="1841580"/>
    <n v="741.6"/>
    <n v="-0.80056133266558061"/>
    <n v="19.477105601837099"/>
    <m/>
    <n v="19.425850000000001"/>
    <n v="2.63852556449784E-3"/>
    <n v="19.684819484481203"/>
    <m/>
    <n v="19.61"/>
    <m/>
    <m/>
    <m/>
    <n v="1840.9616344806834"/>
    <m/>
  </r>
  <r>
    <x v="2194"/>
    <n v="15.95"/>
    <n v="17.43"/>
    <n v="3080.15"/>
    <n v="2748.58"/>
    <n v="64865.68"/>
    <n v="57891.67"/>
    <n v="2.5002875438939753E-6"/>
    <n v="1911.5796880856835"/>
    <n v="1911.72"/>
    <n v="-7.3395640740492318E-5"/>
    <n v="2162658.6602617158"/>
    <m/>
    <m/>
    <n v="65696.124031197804"/>
    <m/>
    <m/>
    <n v="27.215672623931827"/>
    <m/>
    <m/>
    <n v="111.05417772348689"/>
    <n v="111.04"/>
    <n v="1.2768122736739329E-4"/>
    <n v="24.12373198248633"/>
    <m/>
    <n v="24.17"/>
    <m/>
    <n v="1603.8907290073059"/>
    <n v="1596.9"/>
    <n v="4.3776873989014309E-3"/>
    <n v="2201"/>
    <n v="0.91508892713711987"/>
    <n v="40480.129999999997"/>
    <n v="192.08838708621559"/>
    <m/>
    <m/>
    <n v="1709.0757443591147"/>
    <n v="1.0972177401458254"/>
    <m/>
    <m/>
    <n v="395461.11073715787"/>
    <n v="1983590"/>
    <n v="778.4"/>
    <n v="-0.80063364367779744"/>
    <n v="18.728712814184043"/>
    <m/>
    <n v="18.678999999999998"/>
    <n v="2.6614280306249682E-3"/>
    <n v="18.928674293659117"/>
    <m/>
    <n v="19.13"/>
    <m/>
    <m/>
    <m/>
    <n v="1911.5796880856835"/>
    <m/>
  </r>
  <r>
    <x v="2195"/>
    <n v="16.559999999999999"/>
    <n v="17.88"/>
    <n v="3128.04"/>
    <n v="2791.31"/>
    <n v="66024.31"/>
    <n v="58925.58"/>
    <n v="2.5002875438939753E-6"/>
    <n v="1941.2534863782942"/>
    <n v="1941.4"/>
    <n v="-7.5468023954861074E-5"/>
    <n v="2229805.7203339562"/>
    <m/>
    <m/>
    <n v="67225.847078992185"/>
    <m/>
    <m/>
    <n v="27.002901617998788"/>
    <m/>
    <m/>
    <n v="113.03506985234722"/>
    <n v="113.04"/>
    <n v="-4.3614186595819504E-5"/>
    <n v="23.692079734635932"/>
    <m/>
    <n v="23.86"/>
    <m/>
    <n v="1628.7683609585918"/>
    <n v="1621.33"/>
    <n v="4.5878142997364257E-3"/>
    <n v="2202"/>
    <n v="0.9261744966442953"/>
    <n v="41153.18"/>
    <n v="195.2669303729287"/>
    <m/>
    <m/>
    <n v="1680.659495949317"/>
    <n v="1.0788723755549456"/>
    <m/>
    <m/>
    <n v="407743.21229361376"/>
    <n v="2045310"/>
    <n v="806.8"/>
    <n v="-0.80064478622134849"/>
    <n v="18.43669358925381"/>
    <m/>
    <n v="18.38035"/>
    <n v="3.065425264143995E-3"/>
    <n v="18.633762534673682"/>
    <m/>
    <n v="18.760000000000002"/>
    <m/>
    <m/>
    <m/>
    <n v="1941.2534863782942"/>
    <m/>
  </r>
  <r>
    <x v="2196"/>
    <n v="17"/>
    <n v="18.03"/>
    <n v="3112.28"/>
    <n v="2777.24"/>
    <n v="66032.77"/>
    <n v="58932.98"/>
    <n v="2.5002875438939753E-6"/>
    <n v="1931.4257751902412"/>
    <n v="1931.57"/>
    <n v="-7.4667141112483293E-5"/>
    <n v="2207232.142391236"/>
    <m/>
    <m/>
    <n v="66715.306444837552"/>
    <m/>
    <m/>
    <n v="27.069733869374193"/>
    <m/>
    <m/>
    <n v="113.04679700752953"/>
    <n v="113.04"/>
    <n v="6.0129224429550376E-5"/>
    <n v="23.688287489954575"/>
    <m/>
    <n v="23.77"/>
    <m/>
    <n v="1620.5018186771495"/>
    <n v="1613.26"/>
    <n v="4.488934627493002E-3"/>
    <n v="2203"/>
    <n v="0.9428729894620077"/>
    <n v="41233.300000000003"/>
    <n v="195.63181366264268"/>
    <m/>
    <m/>
    <n v="1677.387465967297"/>
    <n v="1.0766698763693401"/>
    <m/>
    <m/>
    <n v="403619.03367460379"/>
    <n v="2025160"/>
    <n v="818.4"/>
    <n v="-0.80069770602095447"/>
    <n v="18.528763374455021"/>
    <m/>
    <n v="18.473025"/>
    <n v="3.0172846328644365E-3"/>
    <n v="18.727042854635844"/>
    <m/>
    <n v="18.64"/>
    <m/>
    <m/>
    <m/>
    <n v="1931.4257751902412"/>
    <m/>
  </r>
  <r>
    <x v="2197"/>
    <n v="16.34"/>
    <n v="17.5"/>
    <n v="2986.32"/>
    <n v="2664.82"/>
    <n v="63825.83"/>
    <n v="56962.879999999997"/>
    <n v="1.1111679050213041E-6"/>
    <n v="1853.121669219795"/>
    <n v="1853.27"/>
    <n v="-8.0037328724413825E-5"/>
    <n v="2028270.5511694357"/>
    <m/>
    <m/>
    <n v="62658.11452880453"/>
    <m/>
    <m/>
    <n v="27.613867012416414"/>
    <m/>
    <m/>
    <n v="109.26056647580602"/>
    <n v="109.24"/>
    <n v="1.8826872762733871E-4"/>
    <n v="24.477540480403331"/>
    <m/>
    <n v="24.55"/>
    <m/>
    <n v="1554.7428362034152"/>
    <n v="1547.35"/>
    <n v="4.777740138569353E-3"/>
    <n v="2204"/>
    <n v="0.93371428571428572"/>
    <n v="39720.730000000003"/>
    <n v="188.41126823669413"/>
    <m/>
    <m/>
    <n v="1738.9194306511365"/>
    <n v="1.11584819963481"/>
    <m/>
    <m/>
    <n v="370905.31475683651"/>
    <n v="1859410"/>
    <n v="762"/>
    <n v="-0.80052526620979958"/>
    <n v="19.276096244603441"/>
    <m/>
    <n v="19.210650000000001"/>
    <n v="3.4067688809822361E-3"/>
    <n v="19.483079690108223"/>
    <m/>
    <n v="19.29"/>
    <m/>
    <m/>
    <m/>
    <n v="1853.121669219795"/>
    <m/>
  </r>
  <r>
    <x v="2198"/>
    <n v="15.57"/>
    <n v="16.809999999999999"/>
    <n v="2920.06"/>
    <n v="2605.69"/>
    <n v="62463.16"/>
    <n v="55746.67"/>
    <n v="1.1111679050213041E-6"/>
    <n v="1811.9607130006038"/>
    <n v="1812.1"/>
    <n v="-7.6864962968992145E-5"/>
    <n v="1938174.024023935"/>
    <m/>
    <m/>
    <n v="60570.581060474593"/>
    <m/>
    <m/>
    <n v="27.91896851366295"/>
    <m/>
    <m/>
    <n v="106.92526573499723"/>
    <n v="106.92"/>
    <n v="4.9249298514908446E-5"/>
    <n v="24.999261650587044"/>
    <m/>
    <n v="25.14"/>
    <m/>
    <n v="1520.1914637467114"/>
    <n v="1513"/>
    <n v="4.753115496834992E-3"/>
    <n v="2205"/>
    <n v="0.92623438429506255"/>
    <n v="38781.08"/>
    <n v="183.93976988887238"/>
    <m/>
    <m/>
    <n v="1780.0560271590896"/>
    <n v="1.1421368870892841"/>
    <m/>
    <m/>
    <n v="354433.24835866498"/>
    <n v="1776600"/>
    <n v="704"/>
    <n v="-0.80049912847086291"/>
    <n v="19.70289806751731"/>
    <m/>
    <n v="19.627424999999999"/>
    <n v="3.8452862521349829E-3"/>
    <n v="19.914677537318418"/>
    <m/>
    <n v="20.010000000000002"/>
    <m/>
    <m/>
    <m/>
    <n v="1811.9607130006038"/>
    <m/>
  </r>
  <r>
    <x v="2199"/>
    <n v="17.36"/>
    <n v="17.86"/>
    <n v="3091.83"/>
    <n v="2758.97"/>
    <n v="63715.62"/>
    <n v="56864.4"/>
    <n v="1.1111679050213041E-6"/>
    <n v="1918.5009513062246"/>
    <n v="1918.64"/>
    <n v="-7.2472529383027506E-5"/>
    <n v="2166105.1059204596"/>
    <m/>
    <m/>
    <n v="65912.966418873271"/>
    <m/>
    <m/>
    <n v="27.09657535234841"/>
    <m/>
    <m/>
    <n v="109.06658387771697"/>
    <n v="109.08"/>
    <n v="-1.2299342026977911E-4"/>
    <n v="24.49714342916652"/>
    <m/>
    <n v="24.28"/>
    <m/>
    <n v="1609.5607739673244"/>
    <n v="1601.08"/>
    <n v="5.2969083164642328E-3"/>
    <n v="2206"/>
    <n v="0.97200447928331468"/>
    <n v="39926.29"/>
    <n v="189.3567470775659"/>
    <m/>
    <m/>
    <n v="1727.490756597701"/>
    <n v="1.1083043750285599"/>
    <m/>
    <m/>
    <n v="396119.04864593421"/>
    <n v="1984910"/>
    <n v="785.2"/>
    <n v="-0.80043475591037672"/>
    <n v="18.543009240767663"/>
    <m/>
    <n v="18.452525000000001"/>
    <n v="4.9036238004100952E-3"/>
    <n v="18.742522032663079"/>
    <m/>
    <n v="18.87"/>
    <m/>
    <m/>
    <m/>
    <n v="1918.5009513062246"/>
    <m/>
  </r>
  <r>
    <x v="2200"/>
    <n v="17.670000000000002"/>
    <n v="18.14"/>
    <n v="3162.47"/>
    <n v="2822"/>
    <n v="64181.440000000002"/>
    <n v="57280.07"/>
    <n v="1.1111679050213041E-6"/>
    <n v="1962.2856895400632"/>
    <n v="1962.43"/>
    <n v="-7.3536615286529106E-5"/>
    <n v="2264976.6601714427"/>
    <m/>
    <m/>
    <n v="68169.389377117885"/>
    <m/>
    <m/>
    <n v="26.78584726571782"/>
    <m/>
    <m/>
    <n v="109.86128241382563"/>
    <n v="109.84"/>
    <n v="1.9375831960699585E-4"/>
    <n v="24.317200672106758"/>
    <m/>
    <n v="24.2"/>
    <m/>
    <n v="1646.2745665475165"/>
    <n v="1637.74"/>
    <n v="5.211185259880402E-3"/>
    <n v="2207"/>
    <n v="0.97409040793825807"/>
    <n v="40434.1"/>
    <n v="191.75014290277571"/>
    <m/>
    <m/>
    <n v="1705.5193417452847"/>
    <n v="1.0941044732400675"/>
    <m/>
    <m/>
    <n v="414204.15140561835"/>
    <n v="2075740"/>
    <n v="822.8"/>
    <n v="-0.80045470463274859"/>
    <n v="18.118541336820094"/>
    <m/>
    <n v="18.027125000000002"/>
    <n v="5.0710435979166579E-3"/>
    <n v="18.313683049960201"/>
    <m/>
    <n v="18.420000000000002"/>
    <m/>
    <m/>
    <m/>
    <n v="1962.2856895400632"/>
    <m/>
  </r>
  <r>
    <x v="2201"/>
    <n v="17.84"/>
    <n v="18.87"/>
    <n v="3290.45"/>
    <n v="2936.2"/>
    <n v="66098.41"/>
    <n v="58990.85"/>
    <n v="1.1111679050213041E-6"/>
    <n v="2041.6464052763879"/>
    <n v="2041.8"/>
    <n v="-7.5225156044744779E-5"/>
    <n v="2448185.7380755167"/>
    <m/>
    <m/>
    <n v="72304.945772058767"/>
    <m/>
    <m/>
    <n v="26.242679368754924"/>
    <m/>
    <m/>
    <n v="113.13985823745894"/>
    <n v="113.12"/>
    <n v="1.7555018970072389E-4"/>
    <n v="23.59007414695202"/>
    <m/>
    <n v="23.77"/>
    <m/>
    <n v="1712.8358795202196"/>
    <n v="1704.14"/>
    <n v="5.102796437041146E-3"/>
    <n v="2208"/>
    <n v="0.94541600423953365"/>
    <n v="41551.35"/>
    <n v="197.03307807550254"/>
    <m/>
    <m/>
    <n v="1658.393487959373"/>
    <n v="1.063772006977443"/>
    <m/>
    <m/>
    <n v="447712.88647105952"/>
    <n v="2243970"/>
    <n v="931.2"/>
    <n v="-0.80048178608846843"/>
    <n v="17.38451494719201"/>
    <m/>
    <n v="17.297350000000002"/>
    <n v="5.0392081557006918E-3"/>
    <n v="17.571939022789845"/>
    <m/>
    <n v="17.21"/>
    <m/>
    <m/>
    <m/>
    <n v="2041.6464052763879"/>
    <m/>
  </r>
  <r>
    <x v="2202"/>
    <n v="17.84"/>
    <n v="18.87"/>
    <n v="3362.38"/>
    <n v="3000.38"/>
    <n v="66012.19"/>
    <n v="58913.71"/>
    <n v="1.1111679050213041E-6"/>
    <n v="2086.1246602292008"/>
    <n v="2086.2800000000002"/>
    <n v="-7.4457776904068851E-5"/>
    <n v="2554873.5309904283"/>
    <m/>
    <m/>
    <n v="74668.078845691925"/>
    <m/>
    <m/>
    <n v="25.952350827367798"/>
    <m/>
    <m/>
    <n v="112.98401123328006"/>
    <n v="112.96"/>
    <n v="2.1256403399494417E-4"/>
    <n v="23.61837983336212"/>
    <m/>
    <n v="23.75"/>
    <m/>
    <n v="1750.0922975815049"/>
    <n v="1741.58"/>
    <n v="4.8876868025040654E-3"/>
    <n v="2209"/>
    <n v="0.94541600423953365"/>
    <n v="41706.49"/>
    <n v="197.72241614006964"/>
    <m/>
    <m/>
    <n v="1652.201555188909"/>
    <n v="1.0594988472993183"/>
    <m/>
    <m/>
    <n v="467238.02878852165"/>
    <n v="2342280"/>
    <n v="902"/>
    <n v="-0.80051999385704453"/>
    <n v="17.002145156391553"/>
    <m/>
    <n v="16.922750000000001"/>
    <n v="4.6916226022102325E-3"/>
    <n v="17.185998562862544"/>
    <m/>
    <n v="17.510000000000002"/>
    <m/>
    <m/>
    <m/>
    <n v="2086.1246602292008"/>
    <m/>
  </r>
  <r>
    <x v="2203"/>
    <n v="19.48"/>
    <n v="19.93"/>
    <n v="3505.11"/>
    <n v="3127.73"/>
    <n v="67104.97"/>
    <n v="59888.85"/>
    <n v="2.5002875438939753E-6"/>
    <n v="2174.5727199948933"/>
    <n v="2174.7399999999998"/>
    <n v="-7.6919542155162723E-5"/>
    <n v="2771518.0905530406"/>
    <m/>
    <m/>
    <n v="79416.613874311428"/>
    <m/>
    <m/>
    <n v="25.399285415643028"/>
    <m/>
    <m/>
    <n v="114.84877182188968"/>
    <n v="114.84"/>
    <n v="7.6382984061984516E-5"/>
    <n v="23.225846284701561"/>
    <m/>
    <n v="23.39"/>
    <m/>
    <n v="1824.2470950402208"/>
    <n v="1815.31"/>
    <n v="4.9231784324554884E-3"/>
    <n v="2210"/>
    <n v="0.97742097340692424"/>
    <n v="42601.18"/>
    <n v="201.93243033039838"/>
    <m/>
    <m/>
    <n v="1616.7584332812162"/>
    <n v="1.0365738666617703"/>
    <m/>
    <m/>
    <n v="506867.35019368894"/>
    <n v="2540850"/>
    <n v="1002.8"/>
    <n v="-0.80051268268741205"/>
    <n v="16.278978999468269"/>
    <m/>
    <n v="16.20365"/>
    <n v="4.6488908035084986E-3"/>
    <n v="16.455364580940078"/>
    <m/>
    <n v="16.579999999999998"/>
    <m/>
    <m/>
    <m/>
    <n v="2174.5727199948933"/>
    <m/>
  </r>
  <r>
    <x v="2204"/>
    <n v="19.47"/>
    <n v="19.920000000000002"/>
    <n v="3445.74"/>
    <n v="3074.75"/>
    <n v="65968.59"/>
    <n v="58874.52"/>
    <n v="2.5002875438939753E-6"/>
    <n v="2137.6874043525668"/>
    <n v="2137.85"/>
    <n v="-7.605568558743947E-5"/>
    <n v="2677511.3482290301"/>
    <m/>
    <m/>
    <n v="77396.172163295007"/>
    <m/>
    <m/>
    <n v="25.613244240943061"/>
    <m/>
    <m/>
    <n v="112.90112789595109"/>
    <n v="112.88"/>
    <n v="1.8717129651935061E-4"/>
    <n v="23.618405020315134"/>
    <m/>
    <n v="23.6"/>
    <m/>
    <n v="1793.2840091355501"/>
    <n v="1784.51"/>
    <n v="4.9167609795126577E-3"/>
    <n v="2211"/>
    <n v="0.9774096385542167"/>
    <n v="42103.02"/>
    <n v="199.55553580383898"/>
    <m/>
    <m/>
    <n v="1635.664115732345"/>
    <n v="1.0485957080905839"/>
    <m/>
    <m/>
    <n v="489679.39647638582"/>
    <n v="2454710"/>
    <n v="1001.2"/>
    <n v="-0.80051435954699912"/>
    <n v="16.553954363767911"/>
    <m/>
    <n v="16.475549999999998"/>
    <n v="4.7588313451090158E-3"/>
    <n v="16.73352165537062"/>
    <m/>
    <n v="16.579999999999998"/>
    <m/>
    <m/>
    <m/>
    <n v="2137.6874043525668"/>
    <m/>
  </r>
  <r>
    <x v="2205"/>
    <n v="22.72"/>
    <n v="21.88"/>
    <n v="3987.14"/>
    <n v="3557.85"/>
    <n v="69509.539999999994"/>
    <n v="62034.54"/>
    <n v="2.5002875438939753E-6"/>
    <n v="2473.5038424199447"/>
    <n v="2473.69"/>
    <n v="-7.5255015808517456E-5"/>
    <n v="3518734.0192569662"/>
    <m/>
    <m/>
    <n v="95633.500977701275"/>
    <m/>
    <m/>
    <n v="23.600020534144264"/>
    <m/>
    <m/>
    <n v="118.95834230379559"/>
    <n v="118.96"/>
    <n v="-1.3934904206536203E-5"/>
    <n v="22.349944369575606"/>
    <m/>
    <n v="23.09"/>
    <m/>
    <n v="2074.9696934021445"/>
    <n v="2065.04"/>
    <n v="4.8084750911092655E-3"/>
    <n v="2212"/>
    <n v="1.0383912248628884"/>
    <n v="45345.67"/>
    <n v="214.90793081074511"/>
    <m/>
    <m/>
    <n v="1509.6901061510969"/>
    <n v="0.96774422433884844"/>
    <m/>
    <m/>
    <n v="643533.05971358239"/>
    <n v="3225990"/>
    <n v="1101.5999999999999"/>
    <n v="-0.80051610212257862"/>
    <n v="13.952372599045935"/>
    <m/>
    <n v="13.88635"/>
    <n v="4.75449625322244E-3"/>
    <n v="14.103890016522476"/>
    <m/>
    <n v="15.7"/>
    <m/>
    <m/>
    <m/>
    <n v="2473.5038424199447"/>
    <m/>
  </r>
  <r>
    <x v="2206"/>
    <n v="18.02"/>
    <n v="18.73"/>
    <n v="3235.65"/>
    <n v="2887.25"/>
    <n v="66134.28"/>
    <n v="59021.79"/>
    <n v="2.5002875438939753E-6"/>
    <n v="2007.1548198315281"/>
    <n v="2007.3"/>
    <n v="-7.232609399288048E-5"/>
    <n v="2191998.687512436"/>
    <m/>
    <m/>
    <n v="68588.4005806981"/>
    <m/>
    <m/>
    <n v="25.820638948154432"/>
    <m/>
    <m/>
    <n v="113.17365701801688"/>
    <n v="113.16"/>
    <n v="1.2068768130868435E-4"/>
    <n v="23.432960257867734"/>
    <m/>
    <n v="23.77"/>
    <m/>
    <n v="1683.6937039167744"/>
    <n v="1678.71"/>
    <n v="2.9687700179152898E-3"/>
    <n v="2213"/>
    <n v="0.96209289909236517"/>
    <n v="41729.11"/>
    <n v="197.72154970752257"/>
    <m/>
    <m/>
    <n v="1630.0959762220828"/>
    <n v="1.0446298764214215"/>
    <m/>
    <m/>
    <n v="400900.36107314512"/>
    <n v="2013370"/>
    <n v="836"/>
    <n v="-0.80088093044341324"/>
    <n v="16.579863371563679"/>
    <m/>
    <n v="16.539175"/>
    <n v="2.4601209893286846E-3"/>
    <n v="16.76052221552159"/>
    <m/>
    <n v="16.59"/>
    <m/>
    <m/>
    <m/>
    <n v="2007.1548198315281"/>
    <m/>
  </r>
  <r>
    <x v="2207"/>
    <n v="14.68"/>
    <n v="16.690000000000001"/>
    <n v="2887.21"/>
    <n v="2576.3200000000002"/>
    <n v="61675.03"/>
    <n v="55041.82"/>
    <n v="2.0835330114543638E-6"/>
    <n v="1790.9214103979059"/>
    <n v="1791.06"/>
    <n v="-7.7378536784911134E-5"/>
    <n v="1719734.5750755733"/>
    <m/>
    <m/>
    <n v="57505.024456444349"/>
    <m/>
    <m/>
    <n v="27.208500294284047"/>
    <m/>
    <m/>
    <n v="105.53752610562678"/>
    <n v="105.52"/>
    <n v="1.6609273717582695E-4"/>
    <n v="25.011350636808761"/>
    <m/>
    <n v="25.03"/>
    <m/>
    <n v="1502.2707760310313"/>
    <n v="1498.88"/>
    <n v="2.2622064681836473E-3"/>
    <n v="2214"/>
    <n v="0.87956860395446368"/>
    <n v="38618.83"/>
    <n v="182.95579574936252"/>
    <m/>
    <m/>
    <n v="1751.5952105197712"/>
    <n v="1.1222785819622463"/>
    <m/>
    <m/>
    <n v="314532.67299435654"/>
    <n v="1580740"/>
    <n v="642.79999999999995"/>
    <n v="-0.80102188026218313"/>
    <n v="18.363649909614658"/>
    <m/>
    <n v="18.322500000000002"/>
    <n v="2.2458676280341372E-3"/>
    <n v="18.564194262316708"/>
    <m/>
    <n v="18.600000000000001"/>
    <m/>
    <m/>
    <m/>
    <n v="1790.9214103979059"/>
    <m/>
  </r>
  <r>
    <x v="2208"/>
    <n v="14.56"/>
    <n v="16.739999999999998"/>
    <n v="2931.84"/>
    <n v="2616.14"/>
    <n v="61700.79"/>
    <n v="55064.7"/>
    <n v="2.0835330114543638E-6"/>
    <n v="1818.5608241919056"/>
    <n v="1818.7"/>
    <n v="-7.6524884859763276E-5"/>
    <n v="1772819.0910031772"/>
    <m/>
    <m/>
    <n v="58836.251503628351"/>
    <m/>
    <m/>
    <n v="26.997010433977277"/>
    <m/>
    <m/>
    <n v="105.57903183405179"/>
    <n v="105.56"/>
    <n v="1.802939944277604E-4"/>
    <n v="25.000081217805125"/>
    <m/>
    <n v="25.06"/>
    <m/>
    <n v="1525.4369190074979"/>
    <n v="1522.11"/>
    <n v="2.1857283688420104E-3"/>
    <n v="2215"/>
    <n v="0.86977299880525694"/>
    <n v="38772.589999999997"/>
    <n v="183.66988765345755"/>
    <m/>
    <m/>
    <n v="1744.6212737234073"/>
    <n v="1.117704292831317"/>
    <m/>
    <m/>
    <n v="324244.67721229407"/>
    <n v="1630620"/>
    <n v="637.20000000000005"/>
    <n v="-0.8011525203834774"/>
    <n v="18.078976425414577"/>
    <m/>
    <n v="18.028749999999999"/>
    <n v="2.7859072545006747E-3"/>
    <n v="18.276625280268526"/>
    <m/>
    <n v="18.48"/>
    <m/>
    <m/>
    <m/>
    <n v="1818.5608241919056"/>
    <m/>
  </r>
  <r>
    <x v="2209"/>
    <n v="13.83"/>
    <n v="16.34"/>
    <n v="2859.71"/>
    <n v="2551.77"/>
    <n v="61263.28"/>
    <n v="54674.13"/>
    <n v="2.0835330114543638E-6"/>
    <n v="1773.7767976622247"/>
    <n v="1773.91"/>
    <n v="-7.5089681987994261E-5"/>
    <n v="1685506.1470999033"/>
    <m/>
    <m/>
    <n v="56662.847233280198"/>
    <m/>
    <m/>
    <n v="27.327905084526495"/>
    <m/>
    <m/>
    <n v="104.8278324091084"/>
    <n v="104.84"/>
    <n v="-1.1605866932096198E-4"/>
    <n v="25.176526254334171"/>
    <m/>
    <n v="25.5"/>
    <m/>
    <n v="1487.8517405192003"/>
    <n v="1484.94"/>
    <n v="1.9608472525491916E-3"/>
    <n v="2216"/>
    <n v="0.84638922888616897"/>
    <n v="38494.14"/>
    <n v="182.33660199852955"/>
    <m/>
    <m/>
    <n v="1757.1504804044228"/>
    <n v="1.1256245069587929"/>
    <m/>
    <m/>
    <n v="308278.23865290487"/>
    <n v="1551500"/>
    <n v="612"/>
    <n v="-0.80130310109384151"/>
    <n v="18.522946025878195"/>
    <m/>
    <n v="18.472549999999998"/>
    <n v="2.7281575027917615E-3"/>
    <n v="18.725667173686219"/>
    <m/>
    <n v="18.84"/>
    <m/>
    <m/>
    <m/>
    <n v="1773.7767976622247"/>
    <m/>
  </r>
  <r>
    <x v="2210"/>
    <n v="13.79"/>
    <n v="16.45"/>
    <n v="2794.82"/>
    <n v="2493.86"/>
    <n v="61467.82"/>
    <n v="54856.33"/>
    <n v="1.8057055335418681E-6"/>
    <n v="1733.4010239638446"/>
    <n v="1733.54"/>
    <n v="-8.0168923794809999E-5"/>
    <n v="1608794.7380524781"/>
    <m/>
    <m/>
    <n v="54728.44967234911"/>
    <m/>
    <m/>
    <n v="27.634247531223956"/>
    <m/>
    <m/>
    <n v="105.17012794228197"/>
    <n v="105.16"/>
    <n v="9.6309835317276438E-5"/>
    <n v="25.089977961465724"/>
    <m/>
    <n v="25.27"/>
    <m/>
    <n v="1453.9342713775934"/>
    <n v="1451.26"/>
    <n v="1.8427238245342092E-3"/>
    <n v="2217"/>
    <n v="0.83829787234042552"/>
    <n v="38536.67"/>
    <n v="182.49529983059512"/>
    <m/>
    <m/>
    <n v="1755.2091041343829"/>
    <n v="1.1240611429237783"/>
    <m/>
    <m/>
    <n v="294256.32404487365"/>
    <n v="1481140"/>
    <n v="610.79999999999995"/>
    <n v="-0.80133118810856929"/>
    <n v="18.940659968684447"/>
    <m/>
    <n v="18.888400000000001"/>
    <n v="2.7667758351392902E-3"/>
    <n v="19.148623270536774"/>
    <m/>
    <n v="18.88"/>
    <m/>
    <m/>
    <m/>
    <n v="1733.4010239638446"/>
    <m/>
  </r>
  <r>
    <x v="2211"/>
    <n v="13.62"/>
    <n v="16.45"/>
    <n v="2788.96"/>
    <n v="2488.63"/>
    <n v="61094.47"/>
    <n v="54523.040000000001"/>
    <n v="1.8057055335418681E-6"/>
    <n v="1729.7243615840168"/>
    <n v="1729.86"/>
    <n v="-7.8410053983013484E-5"/>
    <n v="1601977.4398698343"/>
    <m/>
    <m/>
    <n v="54554.450498390092"/>
    <m/>
    <m/>
    <n v="27.661973591335666"/>
    <m/>
    <m/>
    <n v="104.528785215496"/>
    <n v="104.52"/>
    <n v="8.405296111746452E-5"/>
    <n v="25.241528820962579"/>
    <m/>
    <n v="25.14"/>
    <m/>
    <n v="1450.8345670881613"/>
    <n v="1448.27"/>
    <n v="1.7707796806958331E-3"/>
    <n v="2218"/>
    <n v="0.8279635258358663"/>
    <n v="38316.07"/>
    <n v="181.43645242426371"/>
    <m/>
    <m/>
    <n v="1765.2566543864427"/>
    <n v="1.1303885737458319"/>
    <m/>
    <m/>
    <n v="293012.24994652747"/>
    <n v="1474890"/>
    <n v="598.4"/>
    <n v="-0.80133281129675604"/>
    <n v="18.979497367374599"/>
    <m/>
    <n v="18.926925000000001"/>
    <n v="2.7776496908291648E-3"/>
    <n v="19.188105744611192"/>
    <m/>
    <n v="19.079999999999998"/>
    <m/>
    <m/>
    <m/>
    <n v="1729.7243615840168"/>
    <m/>
  </r>
  <r>
    <x v="2212"/>
    <n v="13.81"/>
    <n v="16.5"/>
    <n v="2785.08"/>
    <n v="2485.16"/>
    <n v="60730.44"/>
    <n v="54198.06"/>
    <n v="1.8057055335418681E-6"/>
    <n v="1727.2758516024619"/>
    <n v="1727.41"/>
    <n v="-7.7658689910387046E-5"/>
    <n v="1597440.701154826"/>
    <m/>
    <m/>
    <n v="54438.514634553991"/>
    <m/>
    <m/>
    <n v="27.680007365154687"/>
    <m/>
    <m/>
    <n v="103.90341924603084"/>
    <n v="103.88"/>
    <n v="2.2544518705092109E-4"/>
    <n v="25.391085528273802"/>
    <m/>
    <n v="25.33"/>
    <m/>
    <n v="1448.7610954294946"/>
    <n v="1446.29"/>
    <n v="1.7085753406955728E-3"/>
    <n v="2219"/>
    <n v="0.83696969696969703"/>
    <n v="38228.6"/>
    <n v="181.00812484831752"/>
    <m/>
    <m/>
    <n v="1769.2864778928511"/>
    <n v="1.1328616867485872"/>
    <m/>
    <m/>
    <n v="292185.28511116019"/>
    <n v="1470840"/>
    <n v="599.20000000000005"/>
    <n v="-0.80134801534418409"/>
    <n v="19.005076058383537"/>
    <m/>
    <n v="18.953150000000001"/>
    <n v="2.7397059794036505E-3"/>
    <n v="19.21418452584351"/>
    <m/>
    <n v="19.04"/>
    <m/>
    <m/>
    <m/>
    <n v="1727.2758516024619"/>
    <m/>
  </r>
  <r>
    <x v="2213"/>
    <n v="13.49"/>
    <n v="16.12"/>
    <n v="2725.21"/>
    <n v="2431.73"/>
    <n v="59891.14"/>
    <n v="53448.94"/>
    <n v="1.8057055335418681E-6"/>
    <n v="1690.1039271769812"/>
    <n v="1690.24"/>
    <n v="-8.0505030657707088E-5"/>
    <n v="1528685.6119645098"/>
    <m/>
    <m/>
    <n v="52681.128082578092"/>
    <m/>
    <m/>
    <n v="27.976297470300675"/>
    <m/>
    <m/>
    <n v="102.4649663697102"/>
    <n v="102.48"/>
    <n v="-1.466981878396334E-4"/>
    <n v="25.74113287554357"/>
    <m/>
    <n v="25.7"/>
    <m/>
    <n v="1417.5638547325543"/>
    <n v="1415.28"/>
    <n v="1.6137122919523961E-3"/>
    <n v="2220"/>
    <n v="0.83684863523573194"/>
    <n v="37665.5"/>
    <n v="178.32798430262363"/>
    <m/>
    <m/>
    <n v="1795.3477308736419"/>
    <n v="1.1494395528178738"/>
    <m/>
    <m/>
    <n v="279612.11602396361"/>
    <n v="1407940"/>
    <n v="570.79999999999995"/>
    <n v="-0.80140338649092746"/>
    <n v="19.412773806357166"/>
    <m/>
    <n v="19.357324999999999"/>
    <n v="2.8644870278908829E-3"/>
    <n v="19.62659172599151"/>
    <m/>
    <n v="19.53"/>
    <m/>
    <m/>
    <m/>
    <n v="1690.1039271769812"/>
    <m/>
  </r>
  <r>
    <x v="2214"/>
    <n v="13.36"/>
    <n v="16.010000000000002"/>
    <n v="2709.39"/>
    <n v="2417.61"/>
    <n v="59646.69"/>
    <n v="53230.69"/>
    <n v="1.8057055335418681E-6"/>
    <n v="1680.2518056410981"/>
    <n v="1680.38"/>
    <n v="-7.6288910188182513E-5"/>
    <n v="1510867.2109543439"/>
    <m/>
    <m/>
    <n v="52220.52361643521"/>
    <m/>
    <m/>
    <n v="28.0562522212273"/>
    <m/>
    <m/>
    <n v="102.0442599689419"/>
    <n v="102.04"/>
    <n v="4.1748029614874227E-5"/>
    <n v="25.84533329309701"/>
    <m/>
    <n v="25.98"/>
    <m/>
    <n v="1409.2835406529873"/>
    <n v="1407"/>
    <n v="1.622985538725974E-3"/>
    <n v="2221"/>
    <n v="0.83447845096814477"/>
    <n v="37640.21"/>
    <n v="178.19433345408004"/>
    <m/>
    <m/>
    <n v="1796.5531932759411"/>
    <n v="1.150102295016419"/>
    <m/>
    <m/>
    <n v="276355.63066174369"/>
    <n v="1391570"/>
    <n v="566.4"/>
    <n v="-0.80140730925376102"/>
    <n v="19.524585946173023"/>
    <m/>
    <n v="19.467275000000001"/>
    <n v="2.9439634552355098E-3"/>
    <n v="19.739860335756866"/>
    <m/>
    <n v="19.579999999999998"/>
    <m/>
    <m/>
    <m/>
    <n v="1680.2518056410981"/>
    <m/>
  </r>
  <r>
    <x v="2215"/>
    <n v="13.52"/>
    <n v="16.29"/>
    <n v="2700.83"/>
    <n v="2409.96"/>
    <n v="58996.18"/>
    <n v="52649.86"/>
    <n v="2.0835330114543638E-6"/>
    <n v="1674.8207268304809"/>
    <n v="1674.95"/>
    <n v="-7.7180315543268208E-5"/>
    <n v="1501111.3815889463"/>
    <m/>
    <m/>
    <n v="51967.408870208754"/>
    <m/>
    <m/>
    <n v="28.096830432698869"/>
    <m/>
    <m/>
    <n v="100.92397677900023"/>
    <n v="100.92"/>
    <n v="3.9405261595515384E-5"/>
    <n v="26.12461060758466"/>
    <m/>
    <n v="26.27"/>
    <m/>
    <n v="1404.6772374037387"/>
    <n v="1402.49"/>
    <n v="1.5595386803033406E-3"/>
    <n v="2222"/>
    <n v="0.82995702885205647"/>
    <n v="37185.97"/>
    <n v="176.00265950379594"/>
    <m/>
    <m/>
    <n v="1818.2338991623765"/>
    <n v="1.1636506808693954"/>
    <m/>
    <m/>
    <n v="274578.93564903311"/>
    <n v="1382710"/>
    <n v="549.20000000000005"/>
    <n v="-0.8014197223936812"/>
    <n v="19.583630645782378"/>
    <m/>
    <n v="19.526975"/>
    <n v="2.9014041233923482E-3"/>
    <n v="19.800232923061817"/>
    <m/>
    <n v="19.91"/>
    <m/>
    <m/>
    <m/>
    <n v="1674.8207268304809"/>
    <m/>
  </r>
  <r>
    <x v="2216"/>
    <n v="13.55"/>
    <n v="16.329999999999998"/>
    <n v="2677.64"/>
    <n v="2389.2600000000002"/>
    <n v="59094.29"/>
    <n v="52737.31"/>
    <n v="2.0835330114543638E-6"/>
    <n v="1660.3998109007921"/>
    <n v="1660.52"/>
    <n v="-7.2380398434157556E-5"/>
    <n v="1475260.6080959989"/>
    <m/>
    <m/>
    <n v="51296.130481709944"/>
    <m/>
    <m/>
    <n v="28.216221661169964"/>
    <m/>
    <m/>
    <n v="101.08934726655227"/>
    <n v="101.08"/>
    <n v="9.2473946896154402E-5"/>
    <n v="26.080308025980418"/>
    <m/>
    <n v="26.44"/>
    <m/>
    <n v="1392.5634136422182"/>
    <n v="1390.5"/>
    <n v="1.4839364561078927E-3"/>
    <n v="2223"/>
    <n v="0.82976117575015318"/>
    <n v="37225.14"/>
    <n v="176.17429550605641"/>
    <m/>
    <m/>
    <n v="1816.3186547347016"/>
    <n v="1.1623147529495041"/>
    <m/>
    <m/>
    <n v="269852.93021109427"/>
    <n v="1359300"/>
    <n v="546.79999999999995"/>
    <n v="-0.80147654659670842"/>
    <n v="19.750921436755426"/>
    <m/>
    <n v="19.691800000000001"/>
    <n v="3.0023378642596299E-3"/>
    <n v="19.969607117588183"/>
    <m/>
    <n v="19.899999999999999"/>
    <m/>
    <m/>
    <m/>
    <n v="1660.3998109007921"/>
    <m/>
  </r>
  <r>
    <x v="2217"/>
    <n v="13.42"/>
    <n v="16.239999999999998"/>
    <n v="2626.8"/>
    <n v="2343.89"/>
    <n v="58440.6"/>
    <n v="52153.83"/>
    <n v="2.0835330114543638E-6"/>
    <n v="1628.8342993972574"/>
    <n v="1628.96"/>
    <n v="-7.716616905428797E-5"/>
    <n v="1419171.5384772359"/>
    <m/>
    <m/>
    <n v="49833.346767694187"/>
    <m/>
    <m/>
    <n v="28.482834957929335"/>
    <m/>
    <m/>
    <n v="99.96867813386848"/>
    <n v="99.96"/>
    <n v="8.6816065110850715E-5"/>
    <n v="26.367937439531495"/>
    <m/>
    <n v="26.38"/>
    <m/>
    <n v="1366.0721979184877"/>
    <n v="1364.19"/>
    <n v="1.3797183079247155E-3"/>
    <n v="2224"/>
    <n v="0.82635467980295574"/>
    <n v="36773.01"/>
    <n v="174.02092451764867"/>
    <m/>
    <m/>
    <n v="1838.3793415008276"/>
    <n v="1.1763205040988052"/>
    <m/>
    <m/>
    <n v="259595.63009343596"/>
    <n v="1307820"/>
    <n v="524.79999999999995"/>
    <n v="-0.80150507707984586"/>
    <n v="20.125037135763243"/>
    <m/>
    <n v="20.0641"/>
    <n v="3.0371228095575908E-3"/>
    <n v="20.348102614533484"/>
    <m/>
    <n v="20.309999999999999"/>
    <m/>
    <m/>
    <m/>
    <n v="1628.8342993972574"/>
    <m/>
  </r>
  <r>
    <x v="2218"/>
    <n v="13.57"/>
    <n v="16.079999999999998"/>
    <n v="2657.86"/>
    <n v="2371.6"/>
    <n v="57777.58"/>
    <n v="51562.03"/>
    <n v="2.0835330114543638E-6"/>
    <n v="1648.0538942252902"/>
    <n v="1648.18"/>
    <n v="-7.6512137454631812E-5"/>
    <n v="1452664.4306500205"/>
    <m/>
    <m/>
    <n v="50715.349390169016"/>
    <m/>
    <m/>
    <n v="28.313189716344741"/>
    <m/>
    <m/>
    <n v="98.832104054072886"/>
    <n v="98.84"/>
    <n v="-7.9886138477536228E-5"/>
    <n v="26.66620897269264"/>
    <m/>
    <n v="26.55"/>
    <m/>
    <n v="1382.1740225271392"/>
    <n v="1380.45"/>
    <n v="1.2488844414062505E-3"/>
    <n v="2225"/>
    <n v="0.84390547263681603"/>
    <n v="36612.050000000003"/>
    <n v="173.24568500983096"/>
    <m/>
    <m/>
    <n v="1846.4261546066346"/>
    <n v="1.1813574071956265"/>
    <m/>
    <m/>
    <n v="265724.67224763823"/>
    <n v="1338770"/>
    <n v="530"/>
    <n v="-0.80151581507828962"/>
    <n v="19.886188126133128"/>
    <m/>
    <n v="19.8247"/>
    <n v="3.1015917584189534E-3"/>
    <n v="20.106840914400269"/>
    <m/>
    <n v="20.21"/>
    <m/>
    <m/>
    <m/>
    <n v="1648.0538942252902"/>
    <m/>
  </r>
  <r>
    <x v="2219"/>
    <n v="12.46"/>
    <n v="15.29"/>
    <n v="2487.83"/>
    <n v="2219.88"/>
    <n v="55828.66"/>
    <n v="49822.66"/>
    <n v="2.0835330114543638E-6"/>
    <n v="1542.5861200995557"/>
    <n v="1542.7"/>
    <n v="-7.381856514188101E-5"/>
    <n v="1266745.1997799436"/>
    <m/>
    <m/>
    <n v="45847.132395127046"/>
    <m/>
    <m/>
    <n v="29.217518456491725"/>
    <m/>
    <m/>
    <n v="95.496027940609224"/>
    <n v="95.48"/>
    <n v="1.6786699423154694E-4"/>
    <n v="27.564792581235217"/>
    <m/>
    <n v="27.45"/>
    <m/>
    <n v="1293.7061452725595"/>
    <n v="1292.32"/>
    <n v="1.0726021980311806E-3"/>
    <n v="2226"/>
    <n v="0.81491170699803805"/>
    <n v="35266"/>
    <n v="166.86323956646726"/>
    <m/>
    <m/>
    <n v="1914.3104147179442"/>
    <n v="1.2246741664111149"/>
    <m/>
    <m/>
    <n v="231718.08850486731"/>
    <n v="1167670"/>
    <n v="462.4"/>
    <n v="-0.80155515813126366"/>
    <n v="21.157395474892063"/>
    <m/>
    <n v="21.0944"/>
    <n v="2.9863601188970801E-3"/>
    <n v="21.392403014625099"/>
    <m/>
    <n v="21.49"/>
    <m/>
    <m/>
    <m/>
    <n v="1542.5861200995557"/>
    <m/>
  </r>
  <r>
    <x v="2220"/>
    <n v="12.43"/>
    <n v="14.72"/>
    <n v="2379.84"/>
    <n v="2123.5"/>
    <n v="53802.06"/>
    <n v="48013.66"/>
    <n v="2.0835330114543638E-6"/>
    <n v="1475.4826923004903"/>
    <n v="1475.59"/>
    <n v="-7.2721893960792094E-5"/>
    <n v="1156549.7397199473"/>
    <m/>
    <m/>
    <n v="42855.554211624127"/>
    <m/>
    <m/>
    <n v="29.846385977573707"/>
    <m/>
    <m/>
    <n v="92.020512829804929"/>
    <n v="92"/>
    <n v="2.2296554135792235E-4"/>
    <n v="28.561648699887421"/>
    <m/>
    <n v="28.32"/>
    <m/>
    <n v="1237.365036286461"/>
    <n v="1235.9100000000001"/>
    <n v="1.1772995496928118E-3"/>
    <n v="2227"/>
    <n v="0.84442934782608692"/>
    <n v="33775.22"/>
    <n v="159.75961539853805"/>
    <m/>
    <m/>
    <n v="1995.2329939742597"/>
    <n v="1.275960205354937"/>
    <m/>
    <m/>
    <n v="211568.66994527515"/>
    <n v="1065920"/>
    <n v="434.8"/>
    <n v="-0.80151543272921499"/>
    <n v="22.071868565053251"/>
    <m/>
    <n v="22.002700000000001"/>
    <n v="3.1436398738904359E-3"/>
    <n v="22.318075746814671"/>
    <m/>
    <n v="22.11"/>
    <m/>
    <m/>
    <m/>
    <n v="1475.4826923004903"/>
    <m/>
  </r>
  <r>
    <x v="2221"/>
    <n v="12.46"/>
    <n v="14.5"/>
    <n v="2321.7399999999998"/>
    <n v="2071.65"/>
    <n v="53121.73"/>
    <n v="47406.43"/>
    <n v="2.0835330114543638E-6"/>
    <n v="1439.4260351818052"/>
    <n v="1439.53"/>
    <n v="-7.2221362663382749E-5"/>
    <n v="1100022.8073724993"/>
    <m/>
    <m/>
    <n v="41284.541680151371"/>
    <m/>
    <m/>
    <n v="30.209403405812907"/>
    <m/>
    <m/>
    <n v="90.854692982280682"/>
    <n v="90.84"/>
    <n v="1.6174573184368768E-4"/>
    <n v="28.92185912162206"/>
    <m/>
    <n v="29.13"/>
    <m/>
    <n v="1207.1099151606491"/>
    <n v="1205.49"/>
    <n v="1.3437815001775544E-3"/>
    <n v="2228"/>
    <n v="0.85931034482758628"/>
    <n v="33386.879999999997"/>
    <n v="157.91040376637105"/>
    <m/>
    <m/>
    <n v="2018.173741092412"/>
    <n v="1.2905085684946784"/>
    <m/>
    <m/>
    <n v="201230.04438011791"/>
    <n v="1013670"/>
    <n v="411.6"/>
    <n v="-0.80148367379904906"/>
    <n v="22.609749476178862"/>
    <m/>
    <n v="22.532325"/>
    <n v="3.4361512262433003E-3"/>
    <n v="22.862223479858951"/>
    <m/>
    <n v="22.7"/>
    <m/>
    <m/>
    <m/>
    <n v="1439.4260351818052"/>
    <m/>
  </r>
  <r>
    <x v="2222"/>
    <n v="12.69"/>
    <n v="14.67"/>
    <n v="2354.35"/>
    <n v="2100.7399999999998"/>
    <n v="52972.38"/>
    <n v="47273.05"/>
    <n v="2.0835330114543638E-6"/>
    <n v="1459.6079027664166"/>
    <n v="1459.71"/>
    <n v="-6.9943504931391232E-5"/>
    <n v="1130866.9645329949"/>
    <m/>
    <m/>
    <n v="42152.694178388847"/>
    <m/>
    <m/>
    <n v="29.995947938914153"/>
    <m/>
    <m/>
    <n v="90.597048862972031"/>
    <n v="90.6"/>
    <n v="-3.2573256379286875E-5"/>
    <n v="29.002219704948473"/>
    <m/>
    <n v="29.08"/>
    <m/>
    <n v="1224.0174120083122"/>
    <n v="1222.5899999999999"/>
    <n v="1.1675312314940456E-3"/>
    <n v="2229"/>
    <n v="0.86503067484662577"/>
    <n v="33250.720000000001"/>
    <n v="157.25412616162765"/>
    <m/>
    <m/>
    <n v="2026.4043555309918"/>
    <n v="1.2956487513421535"/>
    <m/>
    <m/>
    <n v="206874.39609405136"/>
    <n v="1042290"/>
    <n v="415.2"/>
    <n v="-0.80151935057032941"/>
    <n v="22.291226297065428"/>
    <m/>
    <n v="22.215025000000001"/>
    <n v="3.4301693140308398E-3"/>
    <n v="22.540406593913076"/>
    <m/>
    <n v="22.57"/>
    <m/>
    <m/>
    <m/>
    <n v="1459.6079027664166"/>
    <m/>
  </r>
  <r>
    <x v="2223"/>
    <n v="12.89"/>
    <n v="14.66"/>
    <n v="2373.83"/>
    <n v="2118.12"/>
    <n v="52674.14"/>
    <n v="47006.8"/>
    <n v="2.0835330114543638E-6"/>
    <n v="1471.6488806556135"/>
    <n v="1471.75"/>
    <n v="-6.8706875751001206E-5"/>
    <n v="1149529.3395224232"/>
    <m/>
    <m/>
    <n v="42674.367316921045"/>
    <m/>
    <m/>
    <n v="29.870515201842558"/>
    <m/>
    <m/>
    <n v="90.084781428981699"/>
    <n v="90.08"/>
    <n v="5.3079806635158988E-5"/>
    <n v="29.164547267297237"/>
    <m/>
    <n v="29.2"/>
    <m/>
    <n v="1234.1010163522546"/>
    <n v="1232.52"/>
    <n v="1.2827510728059544E-3"/>
    <n v="2230"/>
    <n v="0.8792633015006821"/>
    <n v="33086.129999999997"/>
    <n v="156.4635053017173"/>
    <m/>
    <m/>
    <n v="2036.4349922473352"/>
    <n v="1.3019387428421925"/>
    <m/>
    <m/>
    <n v="210290.3669510886"/>
    <n v="1059380"/>
    <n v="422.4"/>
    <n v="-0.80149675569570067"/>
    <n v="22.105775216881934"/>
    <m/>
    <n v="22.037749999999999"/>
    <n v="3.0867587154739251E-3"/>
    <n v="22.353143394765432"/>
    <m/>
    <n v="22.39"/>
    <m/>
    <m/>
    <m/>
    <n v="1471.6488806556135"/>
    <m/>
  </r>
  <r>
    <x v="2224"/>
    <n v="13.57"/>
    <n v="15.07"/>
    <n v="2437.66"/>
    <n v="2175.06"/>
    <n v="52935.67"/>
    <n v="47239.9"/>
    <n v="2.0835330114543638E-6"/>
    <n v="1511.1095560937458"/>
    <n v="1511.22"/>
    <n v="-7.3082612891739451E-5"/>
    <n v="1211176.6943285423"/>
    <m/>
    <m/>
    <n v="44390.658913618638"/>
    <m/>
    <m/>
    <n v="29.465024381191938"/>
    <m/>
    <m/>
    <n v="90.525434999192413"/>
    <n v="90.52"/>
    <n v="6.004197075148987E-5"/>
    <n v="29.016885926402711"/>
    <m/>
    <n v="29.21"/>
    <m/>
    <n v="1267.1439803613816"/>
    <n v="1265.72"/>
    <n v="1.1250358384016224E-3"/>
    <n v="2231"/>
    <n v="0.90046449900464498"/>
    <n v="33346.839999999997"/>
    <n v="157.65945960402911"/>
    <m/>
    <m/>
    <n v="2020.3884202599554"/>
    <n v="1.2913125103822987"/>
    <m/>
    <m/>
    <n v="221574.15512244316"/>
    <n v="1116360"/>
    <n v="446"/>
    <n v="-0.80152087577265119"/>
    <n v="21.508514901839781"/>
    <m/>
    <n v="21.440975000000002"/>
    <n v="3.1500387384333361E-3"/>
    <n v="21.74996126557545"/>
    <m/>
    <n v="21.83"/>
    <m/>
    <m/>
    <m/>
    <n v="1511.1095560937458"/>
    <m/>
  </r>
  <r>
    <x v="2225"/>
    <n v="13.31"/>
    <n v="14.74"/>
    <n v="2358.1"/>
    <n v="2104.0700000000002"/>
    <n v="52453.43"/>
    <n v="46809.45"/>
    <n v="2.0835330114543638E-6"/>
    <n v="1461.7545339065323"/>
    <n v="1461.87"/>
    <n v="-7.8985199414183249E-5"/>
    <n v="1132066.6691495122"/>
    <m/>
    <m/>
    <n v="42215.990764301758"/>
    <m/>
    <m/>
    <n v="29.944513050072967"/>
    <m/>
    <m/>
    <n v="89.698567823692812"/>
    <n v="89.68"/>
    <n v="2.0704531325610454E-4"/>
    <n v="29.280265812122877"/>
    <m/>
    <n v="29.31"/>
    <m/>
    <n v="1225.7439698299115"/>
    <n v="1224.6300000000001"/>
    <n v="9.0963787422437825E-4"/>
    <n v="2232"/>
    <n v="0.90298507462686572"/>
    <n v="32894.1"/>
    <n v="155.5068213587416"/>
    <m/>
    <m/>
    <n v="2047.8186251425916"/>
    <n v="1.3087202000261238"/>
    <m/>
    <m/>
    <n v="207103.62141981962"/>
    <n v="1043760"/>
    <n v="418"/>
    <n v="-0.80157926973651072"/>
    <n v="22.209479222526209"/>
    <m/>
    <n v="22.139849999999999"/>
    <n v="3.1449726410164303E-3"/>
    <n v="22.459056507838774"/>
    <m/>
    <n v="22.46"/>
    <m/>
    <m/>
    <m/>
    <n v="1461.7545339065323"/>
    <m/>
  </r>
  <r>
    <x v="2226"/>
    <n v="14.32"/>
    <n v="15.42"/>
    <n v="2518"/>
    <n v="2246.7399999999998"/>
    <n v="53496.99"/>
    <n v="47740.62"/>
    <n v="2.0835330114543638E-6"/>
    <n v="1560.8363376668133"/>
    <n v="1560.95"/>
    <n v="-7.2816126837405015E-5"/>
    <n v="1285534.5954744094"/>
    <m/>
    <m/>
    <n v="46508.212677642972"/>
    <m/>
    <m/>
    <n v="28.927986288844892"/>
    <m/>
    <m/>
    <n v="91.480888453566379"/>
    <n v="91.48"/>
    <n v="9.7119978834658838E-6"/>
    <n v="28.69679835009471"/>
    <m/>
    <n v="28.68"/>
    <m/>
    <n v="1308.8119649003308"/>
    <n v="1307.6199999999999"/>
    <n v="9.1155297435863147E-4"/>
    <n v="2233"/>
    <n v="0.92866407263294426"/>
    <n v="33813.230000000003"/>
    <n v="159.83952582179401"/>
    <m/>
    <m/>
    <n v="1990.59828675585"/>
    <n v="1.2720312255180748"/>
    <m/>
    <m/>
    <n v="235181.71358627631"/>
    <n v="1185200"/>
    <n v="471.6"/>
    <n v="-0.80156790956270985"/>
    <n v="20.702563910537986"/>
    <m/>
    <n v="20.6297"/>
    <n v="3.5319907966662178E-3"/>
    <n v="20.935451732059594"/>
    <m/>
    <n v="21.07"/>
    <m/>
    <m/>
    <m/>
    <n v="1560.8363376668133"/>
    <m/>
  </r>
  <r>
    <x v="2227"/>
    <n v="14.28"/>
    <n v="15.57"/>
    <n v="2494.48"/>
    <n v="2225.75"/>
    <n v="53816.6"/>
    <n v="48025.74"/>
    <n v="2.0835330114543638E-6"/>
    <n v="1546.2192576627358"/>
    <n v="1546.34"/>
    <n v="-7.8082657930411692E-5"/>
    <n v="1261460.1753607397"/>
    <m/>
    <m/>
    <n v="45854.91814268133"/>
    <m/>
    <m/>
    <n v="29.061801248303791"/>
    <m/>
    <m/>
    <n v="92.025183783873601"/>
    <n v="92.04"/>
    <n v="-1.6097583796614856E-4"/>
    <n v="28.5244176297461"/>
    <m/>
    <n v="28.79"/>
    <m/>
    <n v="1296.539281787303"/>
    <n v="1295.55"/>
    <n v="7.6359985126250862E-4"/>
    <n v="2234"/>
    <n v="0.91714836223506735"/>
    <n v="34059.47"/>
    <n v="160.99096274510887"/>
    <m/>
    <m/>
    <n v="1976.1020401053302"/>
    <n v="1.262648137005024"/>
    <m/>
    <m/>
    <n v="230779.60131504518"/>
    <n v="1163380"/>
    <n v="474"/>
    <n v="-0.80163007674616615"/>
    <n v="20.895002824450064"/>
    <m/>
    <n v="20.818300000000001"/>
    <n v="3.6843942324811252E-3"/>
    <n v="21.130302088443599"/>
    <m/>
    <n v="20.94"/>
    <m/>
    <m/>
    <m/>
    <n v="1546.2192576627358"/>
    <m/>
  </r>
  <r>
    <x v="2228"/>
    <n v="12.9"/>
    <n v="14.79"/>
    <n v="2420.6999999999998"/>
    <n v="2159.92"/>
    <n v="53585.919999999998"/>
    <n v="47819.78"/>
    <n v="2.0835330114543638E-6"/>
    <n v="1500.4496692648156"/>
    <n v="1500.56"/>
    <n v="-7.3526373610022233E-5"/>
    <n v="1186789.7235570638"/>
    <m/>
    <m/>
    <n v="43819.096221052721"/>
    <m/>
    <m/>
    <n v="29.490241936133959"/>
    <m/>
    <m/>
    <n v="91.628491853605311"/>
    <n v="91.64"/>
    <n v="-1.2557994756312585E-4"/>
    <n v="28.645745702652416"/>
    <m/>
    <n v="28.88"/>
    <m/>
    <n v="1258.1482595736929"/>
    <n v="1257.45"/>
    <n v="5.5529808238330425E-4"/>
    <n v="2235"/>
    <n v="0.87221095334685605"/>
    <n v="33640.26"/>
    <n v="158.99704160374452"/>
    <m/>
    <m/>
    <n v="2000.4242546386906"/>
    <n v="1.2780678689927933"/>
    <m/>
    <m/>
    <n v="217120.95683303918"/>
    <n v="1094600"/>
    <n v="425.6"/>
    <n v="-0.80164356218432375"/>
    <n v="21.512002886816006"/>
    <m/>
    <n v="21.430524999999999"/>
    <n v="3.801954773203553E-3"/>
    <n v="21.754504147252124"/>
    <m/>
    <n v="22.04"/>
    <m/>
    <m/>
    <m/>
    <n v="1500.4496692648156"/>
    <m/>
  </r>
  <r>
    <x v="2229"/>
    <n v="14.67"/>
    <n v="15.79"/>
    <n v="2531.17"/>
    <n v="2258.48"/>
    <n v="54015.92"/>
    <n v="48203.21"/>
    <n v="1.9446183847637855E-6"/>
    <n v="1568.808765084098"/>
    <n v="1568.93"/>
    <n v="-7.7272354982116376E-5"/>
    <n v="1294931.2120310476"/>
    <m/>
    <m/>
    <n v="46813.648016165542"/>
    <m/>
    <m/>
    <n v="28.813494670703012"/>
    <m/>
    <m/>
    <n v="92.357008010902717"/>
    <n v="92.36"/>
    <n v="-3.2394858134332516E-5"/>
    <n v="28.413070387084467"/>
    <m/>
    <n v="28.12"/>
    <m/>
    <n v="1315.4216287636134"/>
    <n v="1314.7"/>
    <n v="5.4889234320643077E-4"/>
    <n v="2236"/>
    <n v="0.92906903103229899"/>
    <n v="34123.120000000003"/>
    <n v="161.24145088512051"/>
    <m/>
    <m/>
    <n v="1971.7108958360286"/>
    <n v="1.2593647392624459"/>
    <m/>
    <m/>
    <n v="236912.03596580616"/>
    <n v="1194610"/>
    <n v="484"/>
    <n v="-0.80168252738064627"/>
    <n v="20.527513311077314"/>
    <m/>
    <n v="20.442675000000001"/>
    <n v="4.1500591814580545E-3"/>
    <n v="20.759643555225217"/>
    <m/>
    <n v="20.61"/>
    <m/>
    <m/>
    <m/>
    <n v="1568.808765084098"/>
    <m/>
  </r>
  <r>
    <x v="2230"/>
    <n v="13.72"/>
    <n v="15.3"/>
    <n v="2452.31"/>
    <n v="2188.12"/>
    <n v="53770.57"/>
    <n v="47984.17"/>
    <n v="1.9446183847637855E-6"/>
    <n v="1519.8945997830267"/>
    <n v="1520.02"/>
    <n v="-8.2499057231677497E-5"/>
    <n v="1214194.8952464"/>
    <m/>
    <m/>
    <n v="44624.516921521623"/>
    <m/>
    <m/>
    <n v="29.260995284614538"/>
    <m/>
    <m/>
    <n v="91.935264146281639"/>
    <n v="91.92"/>
    <n v="1.6605903265487498E-4"/>
    <n v="28.541181932377576"/>
    <m/>
    <n v="28.66"/>
    <m/>
    <n v="1274.3969494066182"/>
    <n v="1273.81"/>
    <n v="4.6078253948245163E-4"/>
    <n v="2237"/>
    <n v="0.89673202614379088"/>
    <n v="33911.75"/>
    <n v="160.23015539634915"/>
    <m/>
    <m/>
    <n v="1983.9243315374788"/>
    <n v="1.26704554463494"/>
    <m/>
    <m/>
    <n v="222143.17856025085"/>
    <n v="1120140"/>
    <n v="445.6"/>
    <n v="-0.80168266595224624"/>
    <n v="21.166035365123861"/>
    <m/>
    <n v="21.088450000000002"/>
    <n v="3.6790454075030787E-3"/>
    <n v="21.405633069967127"/>
    <m/>
    <n v="21.49"/>
    <m/>
    <m/>
    <m/>
    <n v="1519.8945997830267"/>
    <m/>
  </r>
  <r>
    <x v="2231"/>
    <n v="13.41"/>
    <n v="15.14"/>
    <n v="2412.1999999999998"/>
    <n v="2152.33"/>
    <n v="53316.74"/>
    <n v="47579.08"/>
    <n v="1.9446183847637855E-6"/>
    <n v="1494.9987384932599"/>
    <n v="1495.12"/>
    <n v="-8.11048656562674E-5"/>
    <n v="1174424.1119505761"/>
    <m/>
    <m/>
    <n v="43528.198199302482"/>
    <m/>
    <m/>
    <n v="29.498965545901164"/>
    <m/>
    <m/>
    <n v="91.157096803940973"/>
    <n v="91.16"/>
    <n v="-3.1847258216588514E-5"/>
    <n v="28.781122558371692"/>
    <m/>
    <n v="28.82"/>
    <m/>
    <n v="1253.5085616994954"/>
    <n v="1253.01"/>
    <n v="3.978912374964505E-4"/>
    <n v="2238"/>
    <n v="0.88573315719947154"/>
    <n v="33618.43"/>
    <n v="158.83184025629549"/>
    <m/>
    <m/>
    <n v="2001.0843036688659"/>
    <n v="1.2778837191100905"/>
    <m/>
    <m/>
    <n v="214868.96463588759"/>
    <n v="1083430"/>
    <n v="440.8"/>
    <n v="-0.80167711376287576"/>
    <n v="21.51123582995767"/>
    <m/>
    <n v="21.425775000000002"/>
    <n v="3.9886925890739722E-3"/>
    <n v="21.754992097917366"/>
    <m/>
    <n v="21.58"/>
    <m/>
    <m/>
    <m/>
    <n v="1494.9987384932599"/>
    <m/>
  </r>
  <r>
    <x v="2232"/>
    <n v="13.5"/>
    <n v="15.19"/>
    <n v="2410.52"/>
    <n v="2150.83"/>
    <n v="53121.19"/>
    <n v="47404.480000000003"/>
    <n v="1.9446183847637855E-6"/>
    <n v="1493.9211041695196"/>
    <n v="1494.04"/>
    <n v="-7.9580085192043626E-5"/>
    <n v="1172736.4188543202"/>
    <m/>
    <m/>
    <n v="43481.229439541326"/>
    <m/>
    <m/>
    <n v="29.507910763381652"/>
    <m/>
    <m/>
    <n v="90.820545008168125"/>
    <n v="90.8"/>
    <n v="2.262666097812005E-4"/>
    <n v="28.885727829245454"/>
    <m/>
    <n v="28.86"/>
    <m/>
    <n v="1252.5912944166255"/>
    <n v="1252.17"/>
    <n v="3.3645145357685813E-4"/>
    <n v="2239"/>
    <n v="0.88874259381171827"/>
    <n v="33472.04"/>
    <n v="158.12786594021287"/>
    <m/>
    <m/>
    <n v="2009.7979387557534"/>
    <n v="1.2833265446602757"/>
    <m/>
    <m/>
    <n v="214562.24134504559"/>
    <n v="1081950"/>
    <n v="436.8"/>
    <n v="-0.80168931896571416"/>
    <n v="21.525224830792322"/>
    <m/>
    <n v="21.440950000000001"/>
    <n v="3.9305548864356776E-3"/>
    <n v="21.769390705758056"/>
    <m/>
    <n v="21.65"/>
    <m/>
    <m/>
    <m/>
    <n v="1493.9211041695196"/>
    <m/>
  </r>
  <r>
    <x v="2233"/>
    <n v="13.02"/>
    <n v="14.8"/>
    <n v="2362.8000000000002"/>
    <n v="2108.25"/>
    <n v="52388.92"/>
    <n v="46750.93"/>
    <n v="1.9446183847637855E-6"/>
    <n v="1464.3109017717768"/>
    <n v="1464.43"/>
    <n v="-8.1327361651450936E-5"/>
    <n v="1126254.3480821627"/>
    <m/>
    <m/>
    <n v="42188.610283743175"/>
    <m/>
    <m/>
    <n v="29.798647821848881"/>
    <m/>
    <m/>
    <n v="89.566409375248341"/>
    <n v="89.56"/>
    <n v="7.1565154626362926E-5"/>
    <n v="29.282939714445778"/>
    <m/>
    <n v="29.15"/>
    <m/>
    <n v="1227.7509267252319"/>
    <n v="1227.42"/>
    <n v="2.6961164493966017E-4"/>
    <n v="2240"/>
    <n v="0.87972972972972963"/>
    <n v="32977.279999999999"/>
    <n v="155.77836730041969"/>
    <m/>
    <m/>
    <n v="2039.5053491250883"/>
    <n v="1.3021723186573202"/>
    <m/>
    <m/>
    <n v="206059.91610127568"/>
    <n v="1039120"/>
    <n v="421.2"/>
    <n v="-0.8016976710088578"/>
    <n v="21.950337499708461"/>
    <m/>
    <n v="21.860800000000001"/>
    <n v="4.095801604171001E-3"/>
    <n v="22.199581582743981"/>
    <m/>
    <n v="22.11"/>
    <m/>
    <m/>
    <m/>
    <n v="1464.3109017717768"/>
    <m/>
  </r>
  <r>
    <x v="2234"/>
    <n v="12.94"/>
    <n v="14.68"/>
    <n v="2343.64"/>
    <n v="2091.14"/>
    <n v="51799.29"/>
    <n v="46224.480000000003"/>
    <n v="2.3613675910194587E-6"/>
    <n v="1452.3305265538631"/>
    <n v="1452.45"/>
    <n v="-8.2256494982169137E-5"/>
    <n v="1107831.1782862875"/>
    <m/>
    <m/>
    <n v="41670.809829938138"/>
    <m/>
    <m/>
    <n v="29.915509396642058"/>
    <m/>
    <m/>
    <n v="88.551873962759416"/>
    <n v="88.56"/>
    <n v="-9.1757421415872287E-5"/>
    <n v="29.609611337234981"/>
    <m/>
    <n v="29.65"/>
    <m/>
    <n v="1217.6594544873226"/>
    <n v="1217.3699999999999"/>
    <n v="2.3777034699623556E-4"/>
    <n v="2241"/>
    <n v="0.88147138964577654"/>
    <n v="32539.77"/>
    <n v="153.67565007088979"/>
    <m/>
    <m/>
    <n v="2066.5634929530729"/>
    <n v="1.3190730618140889"/>
    <m/>
    <m/>
    <n v="202694.76743609642"/>
    <n v="1022260"/>
    <n v="404.8"/>
    <n v="-0.80171896832890222"/>
    <n v="22.125388858886396"/>
    <m/>
    <n v="22.038550000000001"/>
    <n v="3.9403163495963511E-3"/>
    <n v="22.377394932123188"/>
    <m/>
    <n v="22.48"/>
    <m/>
    <m/>
    <m/>
    <n v="1452.3305265538631"/>
    <m/>
  </r>
  <r>
    <x v="2235"/>
    <n v="12.64"/>
    <n v="14.53"/>
    <n v="2317.11"/>
    <n v="2067.46"/>
    <n v="51556.21"/>
    <n v="46007.45"/>
    <n v="2.3613675910194587E-6"/>
    <n v="1435.8551358518494"/>
    <n v="1435.97"/>
    <n v="-7.9990632221194069E-5"/>
    <n v="1082694.7021702507"/>
    <m/>
    <m/>
    <n v="40961.611130704099"/>
    <m/>
    <m/>
    <n v="30.083530512819415"/>
    <m/>
    <m/>
    <n v="88.134174990224167"/>
    <n v="88.12"/>
    <n v="1.6086007971138905E-4"/>
    <n v="29.747602303939082"/>
    <m/>
    <n v="29.76"/>
    <m/>
    <n v="1203.8287462216263"/>
    <n v="1203.67"/>
    <n v="1.3188516921269766E-4"/>
    <n v="2242"/>
    <n v="0.86992429456297327"/>
    <n v="32396.77"/>
    <n v="152.9883570277762"/>
    <m/>
    <m/>
    <n v="2075.6452590347722"/>
    <n v="1.3247442993463265"/>
    <m/>
    <m/>
    <n v="198097.47395089859"/>
    <n v="999290"/>
    <n v="396.8"/>
    <n v="-0.80176177691070805"/>
    <n v="22.374893861574705"/>
    <m/>
    <n v="22.280774999999998"/>
    <n v="4.224218483185993E-3"/>
    <n v="22.630012220303396"/>
    <m/>
    <n v="22.72"/>
    <m/>
    <m/>
    <m/>
    <n v="1435.8551358518494"/>
    <m/>
  </r>
  <r>
    <x v="2236"/>
    <n v="12.98"/>
    <n v="14.63"/>
    <n v="2309.29"/>
    <n v="2060.48"/>
    <n v="51362.15"/>
    <n v="45834.16"/>
    <n v="2.3613675910194587E-6"/>
    <n v="1430.9743842603903"/>
    <n v="1431.09"/>
    <n v="-8.0788587447089277E-5"/>
    <n v="1075338.0065448789"/>
    <m/>
    <m/>
    <n v="40752.800592622567"/>
    <m/>
    <m/>
    <n v="30.132951131779887"/>
    <m/>
    <m/>
    <n v="87.800292873063754"/>
    <n v="87.8"/>
    <n v="3.3356840973830515E-6"/>
    <n v="29.858614660340333"/>
    <m/>
    <n v="29.78"/>
    <m/>
    <n v="1199.7226420445659"/>
    <n v="1199.67"/>
    <n v="4.3880437591736765E-5"/>
    <n v="2243"/>
    <n v="0.88721804511278191"/>
    <n v="32542.05"/>
    <n v="153.66241842467275"/>
    <m/>
    <m/>
    <n v="2066.3372402652294"/>
    <n v="1.3186786037362785"/>
    <m/>
    <m/>
    <n v="196753.24039441452"/>
    <n v="992870"/>
    <n v="402.8"/>
    <n v="-0.80183383484805204"/>
    <n v="22.449388626733775"/>
    <m/>
    <n v="22.351475000000001"/>
    <n v="4.3806337941354467E-3"/>
    <n v="22.705627725098235"/>
    <m/>
    <n v="22.56"/>
    <m/>
    <m/>
    <m/>
    <n v="1430.9743842603903"/>
    <m/>
  </r>
  <r>
    <x v="2237"/>
    <n v="12.66"/>
    <n v="14.43"/>
    <n v="2278.73"/>
    <n v="2033.21"/>
    <n v="51556.17"/>
    <n v="46007.19"/>
    <n v="2.3613675910194587E-6"/>
    <n v="1412.0031475579206"/>
    <n v="1412.12"/>
    <n v="-8.2749654476521606E-5"/>
    <n v="1046829.4297337785"/>
    <m/>
    <m/>
    <n v="39942.423001982279"/>
    <m/>
    <m/>
    <n v="30.3309814364235"/>
    <m/>
    <m/>
    <n v="88.129808616686717"/>
    <n v="88.12"/>
    <n v="1.1130976721185348E-4"/>
    <n v="29.744864501711728"/>
    <m/>
    <n v="29.77"/>
    <m/>
    <n v="1183.8033017427706"/>
    <n v="1183.8599999999999"/>
    <n v="-4.789270456750927E-5"/>
    <n v="2244"/>
    <n v="0.87733887733887739"/>
    <n v="32451.38"/>
    <n v="153.22231299738385"/>
    <m/>
    <m/>
    <n v="2072.0945541890551"/>
    <n v="1.3222274085777226"/>
    <m/>
    <m/>
    <n v="191538.81378288069"/>
    <n v="966660"/>
    <n v="389.6"/>
    <n v="-0.80185503301793737"/>
    <n v="22.745441925761362"/>
    <m/>
    <n v="22.641175"/>
    <n v="4.6051905769626256E-3"/>
    <n v="23.005335132586055"/>
    <m/>
    <n v="22.94"/>
    <m/>
    <m/>
    <m/>
    <n v="1412.0031475579206"/>
    <m/>
  </r>
  <r>
    <x v="2238"/>
    <n v="12.46"/>
    <n v="14.26"/>
    <n v="2270.31"/>
    <n v="2025.69"/>
    <n v="51709.58"/>
    <n v="46143.98"/>
    <n v="2.3613675910194587E-6"/>
    <n v="1406.7514360708303"/>
    <n v="1406.87"/>
    <n v="-8.4274971510867047E-5"/>
    <n v="1039041.3357785351"/>
    <m/>
    <n v="23667.367557597612"/>
    <n v="39719.488794876408"/>
    <m/>
    <m/>
    <n v="30.385698630680817"/>
    <m/>
    <m/>
    <n v="88.389891440149697"/>
    <n v="88.4"/>
    <n v="-1.1435022455097421E-4"/>
    <n v="29.655399298975667"/>
    <m/>
    <n v="29.7"/>
    <m/>
    <n v="1179.3837839256378"/>
    <n v="1179.52"/>
    <n v="-1.1548432783015095E-4"/>
    <n v="2245"/>
    <n v="0.87377279102384298"/>
    <n v="32459.43"/>
    <n v="153.24835494507619"/>
    <m/>
    <m/>
    <n v="2071.5805433469518"/>
    <n v="1.3217741035162172"/>
    <m/>
    <m/>
    <n v="190115.56176730807"/>
    <n v="959630"/>
    <n v="384"/>
    <n v="-0.8018866002862477"/>
    <n v="22.828504581056364"/>
    <m/>
    <n v="22.719225000000002"/>
    <n v="4.8100047891759257E-3"/>
    <n v="23.089622815594836"/>
    <m/>
    <n v="23.12"/>
    <m/>
    <m/>
    <m/>
    <n v="1406.7514360708303"/>
    <m/>
  </r>
  <r>
    <x v="2239"/>
    <n v="12.31"/>
    <n v="13.99"/>
    <n v="2175.37"/>
    <n v="1940.96"/>
    <n v="50326.55"/>
    <n v="44909.38"/>
    <n v="3.1949139418507855E-6"/>
    <n v="1347.7923312787836"/>
    <n v="1347.9"/>
    <n v="-7.9878864319593568E-5"/>
    <n v="951959.88333608699"/>
    <m/>
    <n v="23679.594112837989"/>
    <n v="37222.407339075857"/>
    <m/>
    <m/>
    <n v="31.015571992813417"/>
    <m/>
    <m/>
    <n v="86.017415721640702"/>
    <n v="86"/>
    <n v="2.0250839117097463E-4"/>
    <n v="30.444725530747309"/>
    <m/>
    <n v="30.59"/>
    <m/>
    <n v="1129.8952567472734"/>
    <n v="1130.18"/>
    <n v="-2.5194504656489425E-4"/>
    <n v="2246"/>
    <n v="0.87991422444603296"/>
    <n v="31326.63"/>
    <n v="147.85396032344815"/>
    <m/>
    <m/>
    <n v="2143.8765275802984"/>
    <n v="1.3673840259154442"/>
    <m/>
    <m/>
    <n v="174187.87814466408"/>
    <n v="879360"/>
    <n v="350.4"/>
    <n v="-0.8019151676848344"/>
    <n v="23.778938380209734"/>
    <m/>
    <n v="23.662400000000002"/>
    <n v="4.9250448056719076E-3"/>
    <n v="24.052077665813563"/>
    <m/>
    <n v="24.12"/>
    <m/>
    <m/>
    <m/>
    <n v="1347.7923312787836"/>
    <m/>
  </r>
  <r>
    <x v="2240"/>
    <n v="14.68"/>
    <n v="15.41"/>
    <n v="2395.62"/>
    <n v="2137.4699999999998"/>
    <n v="51790.35"/>
    <n v="46215.47"/>
    <n v="3.1949139418507855E-6"/>
    <n v="1484.2162643856254"/>
    <n v="1484.34"/>
    <n v="-8.3360695241285754E-5"/>
    <n v="1144671.7022040265"/>
    <m/>
    <n v="24615.59574632315"/>
    <n v="42873.764672949488"/>
    <m/>
    <m/>
    <n v="29.444175037409924"/>
    <m/>
    <m/>
    <n v="88.517163220439897"/>
    <n v="88.52"/>
    <n v="-3.204676412216223E-5"/>
    <n v="29.558309167306454"/>
    <m/>
    <n v="29.89"/>
    <m/>
    <n v="1244.246667268188"/>
    <n v="1244.72"/>
    <n v="-3.8027245630500861E-4"/>
    <n v="2247"/>
    <n v="0.95262816353017521"/>
    <n v="32625.56"/>
    <n v="153.97256581599328"/>
    <m/>
    <m/>
    <n v="2054.9826523702973"/>
    <n v="1.3105624546623342"/>
    <m/>
    <m/>
    <n v="209451.67526352892"/>
    <n v="1057530"/>
    <n v="412.4"/>
    <n v="-0.80194256875594172"/>
    <n v="21.370474949356066"/>
    <m/>
    <n v="21.257124999999998"/>
    <n v="5.3323273658159032E-3"/>
    <n v="21.616225515738112"/>
    <m/>
    <n v="21.98"/>
    <m/>
    <m/>
    <m/>
    <n v="1484.2162643856254"/>
    <m/>
  </r>
  <r>
    <x v="2241"/>
    <n v="15.22"/>
    <n v="15.71"/>
    <n v="2412.67"/>
    <n v="2152.67"/>
    <n v="52272.32"/>
    <n v="46645.41"/>
    <n v="3.1949139418507855E-6"/>
    <n v="1494.7432142463497"/>
    <n v="1494.86"/>
    <n v="-7.8124877012086813E-5"/>
    <n v="1160902.9337778434"/>
    <m/>
    <n v="24234.9693899341"/>
    <n v="43329.631049662145"/>
    <m/>
    <m/>
    <n v="29.338156862513856"/>
    <m/>
    <m/>
    <n v="89.338740878807585"/>
    <n v="89.32"/>
    <n v="2.0981727281221829E-4"/>
    <n v="29.282340302854855"/>
    <m/>
    <n v="29.46"/>
    <m/>
    <n v="1253.0510785635729"/>
    <n v="1253.6099999999999"/>
    <n v="-4.4584953568249652E-4"/>
    <n v="2248"/>
    <n v="0.96880967536600893"/>
    <n v="32951.800000000003"/>
    <n v="155.50007511693474"/>
    <m/>
    <m/>
    <n v="2034.4338084421229"/>
    <n v="1.2973344649071576"/>
    <m/>
    <m/>
    <n v="212423.42672348255"/>
    <n v="1072840"/>
    <n v="425.2"/>
    <n v="-0.80199896841702156"/>
    <n v="21.217516735445596"/>
    <m/>
    <n v="21.112850000000002"/>
    <n v="4.9574896541961788E-3"/>
    <n v="21.4617827289315"/>
    <m/>
    <n v="21.57"/>
    <m/>
    <m/>
    <m/>
    <n v="1494.7432142463497"/>
    <m/>
  </r>
  <r>
    <x v="2242"/>
    <n v="14.17"/>
    <n v="14.98"/>
    <n v="2320.25"/>
    <n v="2070.21"/>
    <n v="51418.52"/>
    <n v="45883.37"/>
    <n v="3.1949139418507855E-6"/>
    <n v="1437.4503667407607"/>
    <n v="1437.57"/>
    <n v="-8.3219084454522196E-5"/>
    <n v="1071918.9953286939"/>
    <m/>
    <n v="23251.038944223295"/>
    <n v="40838.582873175146"/>
    <m/>
    <m/>
    <n v="29.898717727651018"/>
    <m/>
    <m/>
    <n v="87.877366543473386"/>
    <n v="87.88"/>
    <n v="-2.9966505764811302E-5"/>
    <n v="29.759716434048411"/>
    <m/>
    <n v="30.04"/>
    <m/>
    <n v="1205.009792820272"/>
    <n v="1205.82"/>
    <n v="-6.7191386751586091E-4"/>
    <n v="2249"/>
    <n v="0.94592790387182912"/>
    <n v="32388.21"/>
    <n v="152.82855070636671"/>
    <m/>
    <m/>
    <n v="2069.229678473499"/>
    <n v="1.3193982975888008"/>
    <m/>
    <m/>
    <n v="196142.66812969928"/>
    <n v="990700"/>
    <n v="396.4"/>
    <n v="-0.80201608142757719"/>
    <n v="22.029247119220287"/>
    <m/>
    <n v="21.9192"/>
    <n v="5.0205810075316659E-3"/>
    <n v="22.283143009520689"/>
    <m/>
    <n v="22.3"/>
    <m/>
    <m/>
    <m/>
    <n v="1437.4503667407607"/>
    <m/>
  </r>
  <r>
    <x v="2243"/>
    <n v="18.989999999999998"/>
    <n v="17.940000000000001"/>
    <n v="2705.75"/>
    <n v="2414.15"/>
    <n v="53158.38"/>
    <n v="47435.5"/>
    <n v="3.4727769306908129E-6"/>
    <n v="1676.1542186565721"/>
    <n v="1676.29"/>
    <n v="-8.1001105672551255E-5"/>
    <n v="1427912.5960386971"/>
    <m/>
    <m/>
    <n v="51010.670034144059"/>
    <m/>
    <m/>
    <n v="27.411347343597164"/>
    <m/>
    <m/>
    <n v="90.844247072663265"/>
    <n v="90.84"/>
    <n v="4.6753331828019995E-5"/>
    <n v="28.750122197464744"/>
    <m/>
    <n v="28.64"/>
    <m/>
    <n v="1405.0604175572048"/>
    <n v="1406.56"/>
    <n v="-1.0661347136241561E-3"/>
    <n v="2250"/>
    <n v="1.0585284280936453"/>
    <n v="34212.050000000003"/>
    <n v="161.39679646790682"/>
    <m/>
    <m/>
    <n v="1952.7075286916152"/>
    <n v="1.2447464869517608"/>
    <m/>
    <m/>
    <n v="261289.64820855303"/>
    <n v="1320080"/>
    <n v="506"/>
    <n v="-0.80206529285455952"/>
    <n v="18.366791345197626"/>
    <m/>
    <n v="18.27825"/>
    <n v="4.8440821849808913E-3"/>
    <n v="18.579188528298335"/>
    <m/>
    <n v="19.18"/>
    <m/>
    <m/>
    <m/>
    <n v="1676.1542186565721"/>
    <m/>
  </r>
  <r>
    <x v="2244"/>
    <n v="16.87"/>
    <n v="17.25"/>
    <n v="2636.58"/>
    <n v="2352.42"/>
    <n v="53190.559999999998"/>
    <n v="47464.05"/>
    <n v="3.4727769306908129E-6"/>
    <n v="1633.2650581884441"/>
    <n v="1633.39"/>
    <n v="-7.649233285134116E-5"/>
    <n v="1354832.3844459439"/>
    <m/>
    <m/>
    <n v="49052.496879638158"/>
    <m/>
    <m/>
    <n v="27.76054748124217"/>
    <m/>
    <m/>
    <n v="90.897024172460547"/>
    <n v="90.88"/>
    <n v="1.873258413354062E-4"/>
    <n v="28.731855426065003"/>
    <m/>
    <n v="29.13"/>
    <m/>
    <n v="1369.0851804365755"/>
    <n v="1370.74"/>
    <n v="-1.2072454027930446E-3"/>
    <n v="2251"/>
    <n v="0.9779710144927537"/>
    <n v="34212.050000000003"/>
    <n v="161.38419425229219"/>
    <m/>
    <m/>
    <n v="1952.7075286916152"/>
    <n v="1.2446284918053265"/>
    <m/>
    <m/>
    <n v="247918.90085246149"/>
    <n v="1253220"/>
    <n v="479.6"/>
    <n v="-0.80217447786305551"/>
    <n v="18.835554290312832"/>
    <m/>
    <n v="18.752375000000001"/>
    <n v="4.4356669655354342E-3"/>
    <n v="19.053621223469086"/>
    <m/>
    <n v="19.440000000000001"/>
    <m/>
    <m/>
    <m/>
    <n v="1633.2650581884441"/>
    <m/>
  </r>
  <r>
    <x v="2245"/>
    <n v="14.73"/>
    <n v="15.66"/>
    <n v="2406.15"/>
    <n v="2146.8200000000002"/>
    <n v="51297.07"/>
    <n v="45774.25"/>
    <n v="3.4727769306908129E-6"/>
    <n v="1490.4857411007222"/>
    <n v="1490.61"/>
    <n v="-8.3361106713142341E-5"/>
    <n v="1117962.7630991226"/>
    <m/>
    <m/>
    <n v="42620.325410799465"/>
    <m/>
    <m/>
    <n v="28.972364739486501"/>
    <m/>
    <m/>
    <n v="87.659113145070791"/>
    <n v="87.64"/>
    <n v="2.1808700445902218E-4"/>
    <n v="29.753760610614268"/>
    <m/>
    <n v="29.68"/>
    <m/>
    <n v="1249.3844519599636"/>
    <n v="1251.0899999999999"/>
    <n v="-1.363249678309586E-3"/>
    <n v="2252"/>
    <n v="0.94061302681992343"/>
    <n v="32688.19"/>
    <n v="154.1838414612063"/>
    <m/>
    <m/>
    <n v="2039.6842779560413"/>
    <n v="1.2999430172227069"/>
    <m/>
    <m/>
    <n v="204576.10066962743"/>
    <n v="1033920"/>
    <n v="412.4"/>
    <n v="-0.8021354643786488"/>
    <n v="20.480815715468687"/>
    <m/>
    <n v="20.3872"/>
    <n v="4.5918868441319205E-3"/>
    <n v="20.718201141018167"/>
    <m/>
    <n v="20.73"/>
    <m/>
    <m/>
    <m/>
    <n v="1490.4857411007222"/>
    <m/>
  </r>
  <r>
    <x v="2246"/>
    <n v="15.51"/>
    <n v="16.18"/>
    <n v="2511.58"/>
    <n v="2240.88"/>
    <n v="52147.15"/>
    <n v="46532.639999999999"/>
    <n v="3.4727769306908129E-6"/>
    <n v="1555.7562489455684"/>
    <n v="1555.88"/>
    <n v="-7.9537659994133314E-5"/>
    <n v="1215876.0566916044"/>
    <m/>
    <m/>
    <n v="45419.822205729412"/>
    <m/>
    <m/>
    <n v="28.336391332819552"/>
    <m/>
    <m/>
    <n v="89.109601397628538"/>
    <n v="89.12"/>
    <n v="-1.1668090632255268E-4"/>
    <n v="29.259818225395758"/>
    <m/>
    <n v="29.2"/>
    <m/>
    <n v="1304.079065016598"/>
    <n v="1306.58"/>
    <n v="-1.9141078107747234E-3"/>
    <n v="2253"/>
    <n v="0.95859085290482082"/>
    <n v="33356.76"/>
    <n v="157.32507101360761"/>
    <m/>
    <m/>
    <n v="1997.9667121405869"/>
    <n v="1.2732346372252372"/>
    <m/>
    <m/>
    <n v="222495.05015533001"/>
    <n v="1125240"/>
    <n v="437.2"/>
    <n v="-0.80226880473914008"/>
    <n v="19.582564508555247"/>
    <m/>
    <n v="19.497624999999999"/>
    <n v="4.3564028211255934E-3"/>
    <n v="19.80979740312679"/>
    <m/>
    <n v="20.13"/>
    <m/>
    <m/>
    <m/>
    <n v="1555.7562489455684"/>
    <m/>
  </r>
  <r>
    <x v="2247"/>
    <n v="15.36"/>
    <n v="16.29"/>
    <n v="2549.87"/>
    <n v="2275.04"/>
    <n v="52434.3"/>
    <n v="46788.71"/>
    <n v="3.4727769306908129E-6"/>
    <n v="1579.4358362028895"/>
    <n v="1579.56"/>
    <n v="-7.8606572153305798E-5"/>
    <n v="1252893.4245305699"/>
    <m/>
    <m/>
    <n v="46456.827044686419"/>
    <m/>
    <m/>
    <n v="28.119140001574781"/>
    <m/>
    <m/>
    <n v="89.598101580252646"/>
    <n v="89.6"/>
    <n v="-2.1187720394499898E-5"/>
    <n v="29.097825687672902"/>
    <m/>
    <n v="29.02"/>
    <m/>
    <n v="1323.9123011414138"/>
    <n v="1326.55"/>
    <n v="-1.9883900784638531E-3"/>
    <n v="2254"/>
    <n v="0.94290976058931864"/>
    <n v="33650.93"/>
    <n v="158.7001127886314"/>
    <m/>
    <m/>
    <n v="1980.346839355868"/>
    <n v="1.2618864743765459"/>
    <m/>
    <m/>
    <n v="229270.75789368511"/>
    <n v="1159670"/>
    <n v="450.4"/>
    <n v="-0.80229655169687486"/>
    <n v="19.283149513145837"/>
    <m/>
    <n v="19.200225"/>
    <n v="4.3189344471659119E-3"/>
    <n v="19.50716285234429"/>
    <m/>
    <n v="19.809999999999999"/>
    <m/>
    <m/>
    <m/>
    <n v="1579.4358362028895"/>
    <m/>
  </r>
  <r>
    <x v="2248"/>
    <n v="14.01"/>
    <n v="15.42"/>
    <n v="2358.75"/>
    <n v="2104.5"/>
    <n v="51527.1"/>
    <n v="45978.7"/>
    <n v="3.0559851109668301E-6"/>
    <n v="1460.9457591290493"/>
    <n v="1461.06"/>
    <n v="-7.8190403508870965E-5"/>
    <n v="1064921.6672047921"/>
    <m/>
    <m/>
    <n v="41228.961112296864"/>
    <m/>
    <m/>
    <n v="29.169107750309315"/>
    <m/>
    <m/>
    <n v="88.041465818824747"/>
    <n v="88.04"/>
    <n v="1.6649464161133665E-5"/>
    <n v="29.598556572206796"/>
    <m/>
    <n v="29.67"/>
    <m/>
    <n v="1224.5419983099068"/>
    <n v="1227.55"/>
    <n v="-2.4504107287630639E-3"/>
    <n v="2255"/>
    <n v="0.90856031128404668"/>
    <n v="32649.98"/>
    <n v="153.9434970054152"/>
    <m/>
    <m/>
    <n v="2039.2524377703323"/>
    <n v="1.2990519042648008"/>
    <m/>
    <m/>
    <n v="194878.17817744109"/>
    <n v="986070"/>
    <n v="402.4"/>
    <n v="-0.80236881947788585"/>
    <n v="20.725743646491736"/>
    <m/>
    <n v="20.645600000000002"/>
    <n v="3.8818753870915046E-3"/>
    <n v="20.967337307334763"/>
    <m/>
    <n v="20.79"/>
    <m/>
    <m/>
    <m/>
    <n v="1460.9457591290493"/>
    <m/>
  </r>
  <r>
    <x v="2249"/>
    <n v="13.48"/>
    <n v="14.95"/>
    <n v="2302.5"/>
    <n v="2054.31"/>
    <n v="50517.35"/>
    <n v="45077.54"/>
    <n v="3.0559851109668301E-6"/>
    <n v="1426.0712615990412"/>
    <n v="1426.19"/>
    <n v="-8.3255667869486238E-5"/>
    <n v="1014084.5117267515"/>
    <m/>
    <m/>
    <n v="39752.723694145134"/>
    <m/>
    <m/>
    <n v="29.515598920454821"/>
    <m/>
    <m/>
    <n v="86.31405793123497"/>
    <n v="86.32"/>
    <n v="-6.8837682634659281E-5"/>
    <n v="30.177649811939702"/>
    <m/>
    <n v="30.1"/>
    <m/>
    <n v="1195.2963489958315"/>
    <n v="1198.3399999999999"/>
    <n v="-2.5398893504083864E-3"/>
    <n v="2256"/>
    <n v="0.90167224080267561"/>
    <n v="32191.88"/>
    <n v="151.77172016867814"/>
    <m/>
    <m/>
    <n v="2067.8644473869567"/>
    <n v="1.3171535585067868"/>
    <m/>
    <m/>
    <n v="185576.66578147348"/>
    <n v="938870"/>
    <n v="376"/>
    <n v="-0.80234040305742704"/>
    <n v="21.219041405015108"/>
    <m/>
    <n v="21.13355"/>
    <n v="4.0452931483403454E-3"/>
    <n v="21.46665674274756"/>
    <m/>
    <n v="21.49"/>
    <m/>
    <m/>
    <m/>
    <n v="1426.0712615990412"/>
    <m/>
  </r>
  <r>
    <x v="2250"/>
    <n v="13.53"/>
    <n v="15.03"/>
    <n v="2312.02"/>
    <n v="2062.79"/>
    <n v="50537.36"/>
    <n v="45095.26"/>
    <n v="3.0559851109668301E-6"/>
    <n v="1431.9326310846548"/>
    <n v="1432.05"/>
    <n v="-8.1958671376836101E-5"/>
    <n v="1022413.5081858309"/>
    <m/>
    <m/>
    <n v="39997.519088467037"/>
    <m/>
    <m/>
    <n v="29.453348588342113"/>
    <m/>
    <m/>
    <n v="86.346141584475049"/>
    <n v="86.36"/>
    <n v="-1.6047262071505752E-4"/>
    <n v="30.164763430369543"/>
    <m/>
    <n v="30.16"/>
    <m/>
    <n v="1200.1885747239319"/>
    <n v="1203.3599999999999"/>
    <n v="-2.6354750665370519E-3"/>
    <n v="2257"/>
    <n v="0.90019960079840322"/>
    <n v="32172.07"/>
    <n v="151.66648063886387"/>
    <m/>
    <m/>
    <n v="2069.1369544509348"/>
    <n v="1.3178391629052519"/>
    <m/>
    <m/>
    <n v="187102.44679460046"/>
    <n v="947070"/>
    <n v="378.8"/>
    <n v="-0.80244074166154511"/>
    <n v="21.13046697738918"/>
    <m/>
    <n v="21.044049999999999"/>
    <n v="4.1064803300305819E-3"/>
    <n v="21.377319022880098"/>
    <m/>
    <n v="21.39"/>
    <m/>
    <m/>
    <m/>
    <n v="1431.9326310846548"/>
    <m/>
  </r>
  <r>
    <x v="2251"/>
    <n v="13.06"/>
    <n v="14.74"/>
    <n v="2255.1"/>
    <n v="2012"/>
    <n v="50466.12"/>
    <n v="45031.55"/>
    <n v="3.0559851109668301E-6"/>
    <n v="1396.6455905008609"/>
    <n v="1396.76"/>
    <n v="-8.1910635427062672E-5"/>
    <n v="972024.82055317145"/>
    <m/>
    <m/>
    <n v="38518.99308225554"/>
    <m/>
    <m/>
    <n v="29.81460080875809"/>
    <m/>
    <m/>
    <n v="86.222321269540444"/>
    <n v="86.2"/>
    <n v="2.5894744246457435E-4"/>
    <n v="30.206354871998265"/>
    <m/>
    <n v="30.35"/>
    <m/>
    <n v="1170.5967262703909"/>
    <n v="1173.6500000000001"/>
    <n v="-2.6015198139216489E-3"/>
    <n v="2258"/>
    <n v="0.88602442333785625"/>
    <n v="31910.99"/>
    <n v="150.42394358396174"/>
    <m/>
    <m/>
    <n v="2085.9282357103639"/>
    <n v="1.328407639600687"/>
    <m/>
    <m/>
    <n v="177882.78208659808"/>
    <n v="900400"/>
    <n v="364"/>
    <n v="-0.80244026867325846"/>
    <n v="21.649732787074367"/>
    <m/>
    <n v="21.559200000000001"/>
    <n v="4.1992646793185262E-3"/>
    <n v="21.902928013982375"/>
    <m/>
    <n v="21.84"/>
    <m/>
    <m/>
    <m/>
    <n v="1396.6455905008609"/>
    <m/>
  </r>
  <r>
    <x v="2252"/>
    <n v="12.59"/>
    <n v="14.52"/>
    <n v="2219.79"/>
    <n v="1980.49"/>
    <n v="50165.22"/>
    <n v="44762.92"/>
    <n v="3.0559851109668301E-6"/>
    <n v="1374.7436122385475"/>
    <n v="1374.86"/>
    <n v="-8.4654264035921578E-5"/>
    <n v="941539.30634188303"/>
    <m/>
    <m/>
    <n v="37612.854659119534"/>
    <m/>
    <m/>
    <n v="30.046706207052004"/>
    <m/>
    <m/>
    <n v="85.706138052086345"/>
    <n v="85.72"/>
    <n v="-1.6171194486291895E-4"/>
    <n v="30.385516025647348"/>
    <m/>
    <n v="30.31"/>
    <m/>
    <n v="1152.223797657236"/>
    <n v="1155.24"/>
    <n v="-2.610888077597795E-3"/>
    <n v="2259"/>
    <n v="0.86707988980716255"/>
    <n v="31784.61"/>
    <n v="149.8165070255699"/>
    <m/>
    <m/>
    <n v="2094.1893272787884"/>
    <n v="1.3335422288803571"/>
    <m/>
    <m/>
    <n v="172305.31891330698"/>
    <n v="872260"/>
    <n v="354.4"/>
    <n v="-0.80246105643580246"/>
    <n v="21.987765848529538"/>
    <m/>
    <n v="21.896850000000001"/>
    <n v="4.1520058149704386E-3"/>
    <n v="22.245195697731077"/>
    <m/>
    <n v="22.12"/>
    <m/>
    <m/>
    <m/>
    <n v="1374.7436122385475"/>
    <m/>
  </r>
  <r>
    <x v="2253"/>
    <n v="11.56"/>
    <n v="14.3"/>
    <n v="2115.1999999999998"/>
    <n v="1887.16"/>
    <n v="49872.92"/>
    <n v="44501.69"/>
    <n v="2.639209272237153E-6"/>
    <n v="1309.8738988877326"/>
    <n v="1309.98"/>
    <n v="-8.0994452027804975E-5"/>
    <n v="852690.89200503111"/>
    <m/>
    <m/>
    <n v="34950.579240578365"/>
    <m/>
    <m/>
    <n v="30.750506585777725"/>
    <m/>
    <m/>
    <n v="85.20051736627515"/>
    <n v="85.2"/>
    <n v="6.0723741215351623E-6"/>
    <n v="30.559692425994147"/>
    <m/>
    <n v="30.4"/>
    <m/>
    <n v="1097.8107615454016"/>
    <n v="1100.55"/>
    <n v="-2.4889722907621703E-3"/>
    <n v="2260"/>
    <n v="0.8083916083916084"/>
    <n v="31309.45"/>
    <n v="147.54227746478605"/>
    <m/>
    <m/>
    <n v="2125.49614528756"/>
    <n v="1.3530929791021109"/>
    <m/>
    <m/>
    <n v="156049.86842111783"/>
    <n v="790120"/>
    <n v="325.2"/>
    <n v="-0.8024985212105531"/>
    <n v="23.020715857149089"/>
    <m/>
    <n v="22.919474999999998"/>
    <n v="4.4172415445420388E-3"/>
    <n v="23.291122917572867"/>
    <m/>
    <n v="23.01"/>
    <m/>
    <m/>
    <m/>
    <n v="1309.8738988877326"/>
    <m/>
  </r>
  <r>
    <x v="2254"/>
    <n v="12.27"/>
    <n v="14.58"/>
    <n v="2164"/>
    <n v="1930.7"/>
    <n v="50299.72"/>
    <n v="44882.41"/>
    <n v="2.639209272237153E-6"/>
    <n v="1340.0614600751787"/>
    <n v="1340.17"/>
    <n v="-8.0989669087760952E-5"/>
    <n v="891998.98782926123"/>
    <m/>
    <m/>
    <n v="36158.914907461665"/>
    <m/>
    <m/>
    <n v="30.394399212286817"/>
    <m/>
    <m/>
    <n v="85.9275468552772"/>
    <n v="85.92"/>
    <n v="8.7835838887384554E-5"/>
    <n v="30.29720807800533"/>
    <m/>
    <n v="30.3"/>
    <m/>
    <n v="1123.0999699935974"/>
    <n v="1126.1099999999999"/>
    <n v="-2.6729449222567814E-3"/>
    <n v="2261"/>
    <n v="0.84156378600823045"/>
    <n v="31616.41"/>
    <n v="148.97715872361476"/>
    <m/>
    <m/>
    <n v="2104.6576349733427"/>
    <n v="1.3397001542503948"/>
    <m/>
    <m/>
    <n v="163245.04035766266"/>
    <n v="826920"/>
    <n v="334.4"/>
    <n v="-0.80258665849457911"/>
    <n v="22.488541217166382"/>
    <m/>
    <n v="22.38195"/>
    <n v="4.762374018634663E-3"/>
    <n v="22.752975460399128"/>
    <m/>
    <n v="22.65"/>
    <m/>
    <m/>
    <m/>
    <n v="1340.0614600751787"/>
    <m/>
  </r>
  <r>
    <x v="2255"/>
    <n v="11.83"/>
    <n v="14.51"/>
    <n v="2142.83"/>
    <n v="1911.81"/>
    <n v="50574.04"/>
    <n v="45127.06"/>
    <n v="2.639209272237153E-6"/>
    <n v="1326.919538129808"/>
    <n v="1327.03"/>
    <n v="-8.3239919362765313E-5"/>
    <n v="874507.09671618557"/>
    <m/>
    <m/>
    <n v="35627.045172713297"/>
    <m/>
    <m/>
    <n v="30.54170814384338"/>
    <m/>
    <m/>
    <n v="86.394063983636499"/>
    <n v="86.4"/>
    <n v="-6.8703893096100366E-5"/>
    <n v="30.131025759663668"/>
    <m/>
    <n v="30.18"/>
    <m/>
    <n v="1112.0727679335666"/>
    <n v="1115.1300000000001"/>
    <n v="-2.7415925196465629E-3"/>
    <n v="2262"/>
    <n v="0.81529979324603719"/>
    <n v="31748"/>
    <n v="149.58553256740748"/>
    <m/>
    <m/>
    <n v="2095.8978833701044"/>
    <n v="1.3339977485421031"/>
    <m/>
    <m/>
    <n v="160045.26264401895"/>
    <n v="810910"/>
    <n v="330.4"/>
    <n v="-0.80263498705895975"/>
    <n v="22.707511808448785"/>
    <m/>
    <n v="22.599824999999999"/>
    <n v="4.7649399253659741E-3"/>
    <n v="22.974801795252429"/>
    <m/>
    <n v="22.8"/>
    <m/>
    <m/>
    <m/>
    <n v="1326.919538129808"/>
    <m/>
  </r>
  <r>
    <x v="2256"/>
    <n v="11.3"/>
    <n v="14.1"/>
    <n v="2120.5300000000002"/>
    <n v="1891.91"/>
    <n v="50290.54"/>
    <n v="44873.97"/>
    <n v="2.639209272237153E-6"/>
    <n v="1313.0785355770677"/>
    <n v="1313.19"/>
    <n v="-8.4880651644025917E-5"/>
    <n v="856265.18612069241"/>
    <m/>
    <m/>
    <n v="35069.601312251471"/>
    <m/>
    <m/>
    <n v="30.699274383777091"/>
    <m/>
    <m/>
    <n v="85.907674940192308"/>
    <n v="85.92"/>
    <n v="-1.4344808900945694E-4"/>
    <n v="30.29897148440261"/>
    <m/>
    <n v="30.26"/>
    <m/>
    <n v="1100.4588512407211"/>
    <n v="1103.49"/>
    <n v="-2.7468746968970503E-3"/>
    <n v="2263"/>
    <n v="0.8014184397163121"/>
    <n v="31567.66"/>
    <n v="148.72421959820213"/>
    <m/>
    <m/>
    <n v="2107.8033332972482"/>
    <n v="1.3414481590915037"/>
    <m/>
    <m/>
    <n v="156708.16440925465"/>
    <n v="794000"/>
    <n v="318.8"/>
    <n v="-0.80263455364073721"/>
    <n v="22.942805320307428"/>
    <m/>
    <n v="22.832249999999998"/>
    <n v="4.8420685787615714E-3"/>
    <n v="23.213148811588944"/>
    <m/>
    <n v="23.22"/>
    <m/>
    <m/>
    <m/>
    <n v="1313.0785355770677"/>
    <m/>
  </r>
  <r>
    <x v="2257"/>
    <n v="11.3"/>
    <n v="14.26"/>
    <n v="2133.4699999999998"/>
    <n v="1903.45"/>
    <n v="50444.09"/>
    <n v="45010.86"/>
    <n v="2.639209272237153E-6"/>
    <n v="1321.0590535643717"/>
    <n v="1321.17"/>
    <n v="-8.3975896840282616E-5"/>
    <n v="866674.13945934316"/>
    <m/>
    <m/>
    <n v="35389.277452896073"/>
    <m/>
    <m/>
    <n v="30.604263335725083"/>
    <m/>
    <m/>
    <n v="86.167872116078314"/>
    <n v="86.16"/>
    <n v="9.1366249748370265E-5"/>
    <n v="30.205505645278393"/>
    <m/>
    <n v="30.2"/>
    <m/>
    <n v="1107.1326700073173"/>
    <n v="1110.33"/>
    <n v="-2.8796213672355186E-3"/>
    <n v="2264"/>
    <n v="0.79242636746143069"/>
    <n v="31755.49"/>
    <n v="149.59745831068219"/>
    <m/>
    <m/>
    <n v="2095.2617416780649"/>
    <n v="1.3333400342692181"/>
    <m/>
    <m/>
    <n v="158614.55089630769"/>
    <n v="803770"/>
    <n v="317.2"/>
    <n v="-0.80266176779886322"/>
    <n v="22.801800051285682"/>
    <m/>
    <n v="22.687774999999998"/>
    <n v="5.0258366580981928E-3"/>
    <n v="23.070764150527225"/>
    <m/>
    <n v="23.22"/>
    <m/>
    <m/>
    <m/>
    <n v="1321.0590535643717"/>
    <m/>
  </r>
  <r>
    <x v="2258"/>
    <n v="13.36"/>
    <n v="15.39"/>
    <n v="2241.84"/>
    <n v="2000.12"/>
    <n v="51155.519999999997"/>
    <n v="45645.31"/>
    <n v="2.3613675910194587E-6"/>
    <n v="1388.0609479557734"/>
    <n v="1388.18"/>
    <n v="-8.5761244382309698E-5"/>
    <n v="954582.52415156248"/>
    <m/>
    <m/>
    <n v="38081.385806165657"/>
    <m/>
    <m/>
    <n v="29.823073251410833"/>
    <m/>
    <m/>
    <n v="87.376734673814113"/>
    <n v="87.36"/>
    <n v="1.9155991087593804E-4"/>
    <n v="29.776651069831296"/>
    <m/>
    <n v="29.72"/>
    <m/>
    <n v="1163.2386397430812"/>
    <n v="1166.54"/>
    <n v="-2.83004462506109E-3"/>
    <n v="2265"/>
    <n v="0.86809616634178033"/>
    <n v="32333.57"/>
    <n v="152.2850670304739"/>
    <m/>
    <m/>
    <n v="2057.1193950277925"/>
    <n v="1.3086955417312833"/>
    <m/>
    <m/>
    <n v="174707.91599133317"/>
    <n v="885390"/>
    <n v="351.2"/>
    <n v="-0.80267688138409832"/>
    <n v="21.640747145846465"/>
    <m/>
    <n v="21.523975"/>
    <n v="5.4252128543386124E-3"/>
    <n v="21.896819064304488"/>
    <m/>
    <n v="22.02"/>
    <m/>
    <m/>
    <m/>
    <n v="1388.0609479557734"/>
    <m/>
  </r>
  <r>
    <x v="2259"/>
    <n v="14.39"/>
    <n v="15.71"/>
    <n v="2248.5500000000002"/>
    <n v="2006.1"/>
    <n v="51294.92"/>
    <n v="45769.58"/>
    <n v="2.3613675910194587E-6"/>
    <n v="1392.1815742406518"/>
    <n v="1392.29"/>
    <n v="-7.7875844363028968E-5"/>
    <n v="960249.44236507849"/>
    <m/>
    <m/>
    <n v="38250.881528672093"/>
    <m/>
    <m/>
    <n v="29.777144280931811"/>
    <m/>
    <m/>
    <n v="87.612701977326068"/>
    <n v="87.6"/>
    <n v="1.4499974116533032E-4"/>
    <n v="29.694555509871343"/>
    <m/>
    <n v="29.94"/>
    <m/>
    <n v="1166.6758369949175"/>
    <n v="1169.99"/>
    <n v="-2.8326421636787336E-3"/>
    <n v="2266"/>
    <n v="0.9159770846594526"/>
    <n v="32376.47"/>
    <n v="152.47521147806745"/>
    <m/>
    <m/>
    <n v="2054.3900205093992"/>
    <n v="1.3068352792312772"/>
    <m/>
    <m/>
    <n v="175746.68402543498"/>
    <n v="890640"/>
    <n v="351.2"/>
    <n v="-0.80267371325627079"/>
    <n v="21.575040282303526"/>
    <m/>
    <n v="21.4602"/>
    <n v="5.3513146337651474E-3"/>
    <n v="21.830595594255765"/>
    <m/>
    <n v="21.97"/>
    <m/>
    <m/>
    <m/>
    <n v="1392.1815742406518"/>
    <m/>
  </r>
  <r>
    <x v="2260"/>
    <n v="12.67"/>
    <n v="14.93"/>
    <n v="2117.15"/>
    <n v="1888.86"/>
    <n v="51059.96"/>
    <n v="45559.82"/>
    <n v="2.3613675910194587E-6"/>
    <n v="1310.7937783899768"/>
    <n v="1310.9"/>
    <n v="-8.1029529348852769E-5"/>
    <n v="847975.78924442362"/>
    <m/>
    <m/>
    <n v="34896.532688026862"/>
    <m/>
    <m/>
    <n v="30.645873107326366"/>
    <m/>
    <m/>
    <n v="87.209259290498295"/>
    <n v="87.2"/>
    <n v="1.0618452406307988E-4"/>
    <n v="29.829611485760815"/>
    <m/>
    <n v="30.15"/>
    <m/>
    <n v="1098.454957298964"/>
    <n v="1101.78"/>
    <n v="-3.0178826090834221E-3"/>
    <n v="2267"/>
    <n v="0.84862692565304754"/>
    <n v="32002.720000000001"/>
    <n v="150.70328816982234"/>
    <m/>
    <m/>
    <n v="2078.1056470173353"/>
    <n v="1.3217959145748388"/>
    <m/>
    <m/>
    <n v="155199.5653611419"/>
    <n v="786490"/>
    <n v="314.39999999999998"/>
    <n v="-0.80266810085170581"/>
    <n v="22.834859859035507"/>
    <m/>
    <n v="22.713349999999998"/>
    <n v="5.3497110305396056E-3"/>
    <n v="23.105613804223736"/>
    <m/>
    <n v="23.16"/>
    <m/>
    <m/>
    <m/>
    <n v="1310.7937783899768"/>
    <m/>
  </r>
  <r>
    <x v="2261"/>
    <n v="13.99"/>
    <n v="15.53"/>
    <n v="2180.6"/>
    <n v="1945.47"/>
    <n v="51151.5"/>
    <n v="45641.39"/>
    <n v="2.3613675910194587E-6"/>
    <n v="1350.0447380726607"/>
    <n v="1350.15"/>
    <n v="-7.7963135458603006E-5"/>
    <n v="898765.72695876646"/>
    <m/>
    <m/>
    <n v="36464.1014767136"/>
    <m/>
    <m/>
    <n v="30.185273073783197"/>
    <m/>
    <m/>
    <n v="87.363477259823981"/>
    <n v="87.36"/>
    <n v="3.9803798351334407E-5"/>
    <n v="29.775173747791062"/>
    <m/>
    <n v="29.7"/>
    <m/>
    <n v="1131.336710404129"/>
    <n v="1134.8800000000001"/>
    <n v="-3.1221711510213135E-3"/>
    <n v="2268"/>
    <n v="0.90083708950418551"/>
    <n v="32319.26"/>
    <n v="152.18201592326631"/>
    <m/>
    <m/>
    <n v="2057.5510328624487"/>
    <n v="1.3085979262231078"/>
    <m/>
    <m/>
    <n v="164496.82608256166"/>
    <n v="833730"/>
    <n v="331.6"/>
    <n v="-0.802697724584024"/>
    <n v="22.149456975612011"/>
    <m/>
    <n v="22.029050000000002"/>
    <n v="5.4658269699332518E-3"/>
    <n v="22.41235191447964"/>
    <m/>
    <n v="22.5"/>
    <m/>
    <m/>
    <m/>
    <n v="1350.0447380726607"/>
    <m/>
  </r>
  <r>
    <x v="2262"/>
    <n v="13.57"/>
    <n v="15.26"/>
    <n v="2158.91"/>
    <n v="1926.11"/>
    <n v="51390.95"/>
    <n v="45854.93"/>
    <n v="2.3613675910194587E-6"/>
    <n v="1336.5835167073317"/>
    <n v="1336.69"/>
    <n v="-7.9661920616147519E-5"/>
    <n v="880840.17075608775"/>
    <m/>
    <m/>
    <n v="35918.591961059858"/>
    <m/>
    <m/>
    <n v="30.334093442885905"/>
    <m/>
    <m/>
    <n v="87.770302278562141"/>
    <n v="87.76"/>
    <n v="1.1739150594958225E-4"/>
    <n v="29.63484004950384"/>
    <m/>
    <n v="29.86"/>
    <m/>
    <n v="1120.0393620150096"/>
    <n v="1123.6300000000001"/>
    <n v="-3.1955697026516683E-3"/>
    <n v="2269"/>
    <n v="0.88925294888597639"/>
    <n v="32287.42"/>
    <n v="152.02021960474099"/>
    <m/>
    <m/>
    <n v="2059.5780726178868"/>
    <n v="1.3097629489226523"/>
    <m/>
    <m/>
    <n v="161217.47105424307"/>
    <n v="817280"/>
    <n v="329.6"/>
    <n v="-0.80273899880794453"/>
    <n v="22.368831487675372"/>
    <m/>
    <n v="22.244624999999999"/>
    <n v="5.5836629152152817E-3"/>
    <n v="22.634600714771636"/>
    <m/>
    <n v="22.55"/>
    <m/>
    <m/>
    <m/>
    <n v="1336.5835167073317"/>
    <m/>
  </r>
  <r>
    <x v="2263"/>
    <n v="13.74"/>
    <n v="15.3"/>
    <n v="2124.06"/>
    <n v="1895"/>
    <n v="50354.13"/>
    <n v="44929.48"/>
    <n v="2.0835330114543638E-6"/>
    <n v="1314.9116526244452"/>
    <n v="1315.02"/>
    <n v="-8.2392188373359154E-5"/>
    <n v="852275.72858930461"/>
    <m/>
    <m/>
    <n v="35044.827977702938"/>
    <m/>
    <m/>
    <n v="30.574920581408126"/>
    <m/>
    <m/>
    <n v="85.993232707197691"/>
    <n v="86"/>
    <n v="-7.8689451189606352E-5"/>
    <n v="30.229768612738656"/>
    <m/>
    <n v="29.99"/>
    <m/>
    <n v="1101.8335392710776"/>
    <n v="1105.51"/>
    <n v="-3.3255788992613278E-3"/>
    <n v="2270"/>
    <n v="0.89803921568627443"/>
    <n v="31800.92"/>
    <n v="149.69454025218084"/>
    <m/>
    <m/>
    <n v="2090.6113584093378"/>
    <n v="1.3291201277944389"/>
    <m/>
    <m/>
    <n v="155993.81898120246"/>
    <n v="790870"/>
    <n v="320.8"/>
    <n v="-0.80275668696346747"/>
    <n v="22.726950871200099"/>
    <m/>
    <n v="22.600200000000001"/>
    <n v="5.6083959964998709E-3"/>
    <n v="22.997799514989982"/>
    <m/>
    <n v="22.83"/>
    <m/>
    <m/>
    <m/>
    <n v="1314.9116526244452"/>
    <m/>
  </r>
  <r>
    <x v="2264"/>
    <n v="12.77"/>
    <n v="14.75"/>
    <n v="2078.41"/>
    <n v="1854.27"/>
    <n v="50177.11"/>
    <n v="44771.44"/>
    <n v="2.0835330114543638E-6"/>
    <n v="1286.6203824153247"/>
    <n v="1286.72"/>
    <n v="-7.7419784160759342E-5"/>
    <n v="815603.94405681069"/>
    <m/>
    <m/>
    <n v="33913.836136704944"/>
    <m/>
    <m/>
    <n v="30.902103129350735"/>
    <m/>
    <m/>
    <n v="85.688833952093006"/>
    <n v="85.68"/>
    <n v="1.0310401602464658E-4"/>
    <n v="30.335043382699553"/>
    <m/>
    <n v="30.45"/>
    <m/>
    <n v="1078.1137964255342"/>
    <n v="1081.77"/>
    <n v="-3.3798345068413171E-3"/>
    <n v="2271"/>
    <n v="0.86576271186440679"/>
    <n v="31578.84"/>
    <n v="148.63754969752048"/>
    <m/>
    <m/>
    <n v="2105.2110294400986"/>
    <n v="1.338275092945324"/>
    <m/>
    <m/>
    <n v="149283.11192505466"/>
    <n v="756890"/>
    <n v="303.2"/>
    <n v="-0.80276775763313735"/>
    <n v="23.214349134385532"/>
    <m/>
    <n v="23.081775"/>
    <n v="5.7436715497629631E-3"/>
    <n v="23.491280564695614"/>
    <m/>
    <n v="23.48"/>
    <m/>
    <m/>
    <m/>
    <n v="1286.6203824153247"/>
    <m/>
  </r>
  <r>
    <x v="2265"/>
    <n v="13.15"/>
    <n v="14.93"/>
    <n v="2103.19"/>
    <n v="1876.38"/>
    <n v="50317.22"/>
    <n v="44896.37"/>
    <n v="2.0835330114543638E-6"/>
    <n v="1301.9284645477153"/>
    <n v="1302.04"/>
    <n v="-8.5662078188608604E-5"/>
    <n v="835018.18022377416"/>
    <m/>
    <m/>
    <n v="34519.24706430603"/>
    <m/>
    <m/>
    <n v="30.716478803365213"/>
    <m/>
    <m/>
    <n v="85.926008428216605"/>
    <n v="85.92"/>
    <n v="6.993049600323431E-5"/>
    <n v="30.249340808304442"/>
    <m/>
    <n v="30.28"/>
    <m/>
    <n v="1090.9310052365761"/>
    <n v="1094.79"/>
    <n v="-3.524872133855661E-3"/>
    <n v="2272"/>
    <n v="0.88077695914266585"/>
    <n v="31705.51"/>
    <n v="149.22211664152354"/>
    <m/>
    <m/>
    <n v="2096.7665431607047"/>
    <n v="1.3327806110597518"/>
    <m/>
    <m/>
    <n v="152838.01417579234"/>
    <n v="775130"/>
    <n v="309.60000000000002"/>
    <n v="-0.80282273402423809"/>
    <n v="22.936476860905341"/>
    <m/>
    <n v="22.79965"/>
    <n v="6.0012702346456948E-3"/>
    <n v="23.210364397730995"/>
    <m/>
    <n v="23.23"/>
    <m/>
    <m/>
    <m/>
    <n v="1301.9284645477153"/>
    <m/>
  </r>
  <r>
    <x v="2266"/>
    <n v="12.7"/>
    <n v="14.64"/>
    <n v="2079.2800000000002"/>
    <n v="1855.04"/>
    <n v="50457.120000000003"/>
    <n v="45021.11"/>
    <n v="2.0835330114543638E-6"/>
    <n v="1287.0961775509886"/>
    <n v="1287.2"/>
    <n v="-8.0657589350052739E-5"/>
    <n v="815989.73018432455"/>
    <m/>
    <m/>
    <n v="33929.224486575855"/>
    <m/>
    <m/>
    <n v="30.889751040123002"/>
    <m/>
    <m/>
    <n v="86.162812681776117"/>
    <n v="86.16"/>
    <n v="3.2644867410835943E-5"/>
    <n v="30.164243237593837"/>
    <m/>
    <n v="30.15"/>
    <m/>
    <n v="1078.4862846912479"/>
    <n v="1082.4100000000001"/>
    <n v="-3.624980653127885E-3"/>
    <n v="2273"/>
    <n v="0.86748633879781412"/>
    <n v="31734.69"/>
    <n v="149.34779012128081"/>
    <m/>
    <m/>
    <n v="2094.8367950592096"/>
    <n v="1.3314277693853926"/>
    <m/>
    <m/>
    <n v="149356.53878613218"/>
    <n v="757610"/>
    <n v="307.60000000000002"/>
    <n v="-0.80285827960806722"/>
    <n v="23.196252136048972"/>
    <m/>
    <n v="23.055150000000001"/>
    <n v="6.1202003044427133E-3"/>
    <n v="23.473515690082344"/>
    <m/>
    <n v="23.31"/>
    <m/>
    <m/>
    <m/>
    <n v="1287.0961775509886"/>
    <m/>
  </r>
  <r>
    <x v="2267"/>
    <n v="13.58"/>
    <n v="15.28"/>
    <n v="2104.9499999999998"/>
    <n v="1877.93"/>
    <n v="51033.03"/>
    <n v="45534.6"/>
    <n v="2.0835330114543638E-6"/>
    <n v="1302.8590962690191"/>
    <n v="1302.97"/>
    <n v="-8.5116104730609266E-5"/>
    <n v="835983.094231189"/>
    <m/>
    <m/>
    <n v="34552.563796207236"/>
    <m/>
    <m/>
    <n v="30.693620507382054"/>
    <m/>
    <m/>
    <n v="87.137762668680381"/>
    <n v="87.12"/>
    <n v="2.0388738154708541E-4"/>
    <n v="29.816040789608479"/>
    <m/>
    <n v="30.13"/>
    <m/>
    <n v="1091.6418577237687"/>
    <n v="1095.8399999999999"/>
    <n v="-3.830981052189375E-3"/>
    <n v="2274"/>
    <n v="0.88874345549738221"/>
    <n v="32016.22"/>
    <n v="150.62565488405548"/>
    <m/>
    <m/>
    <n v="2076.2527344330297"/>
    <n v="1.3191158900419788"/>
    <m/>
    <m/>
    <n v="153021.83771747042"/>
    <n v="776330"/>
    <n v="309.2"/>
    <n v="-0.80289073239798747"/>
    <n v="22.905757439078897"/>
    <m/>
    <n v="22.764900000000001"/>
    <n v="6.1874833220834091E-3"/>
    <n v="23.180631054986506"/>
    <m/>
    <n v="23.22"/>
    <m/>
    <m/>
    <m/>
    <n v="1302.8590962690191"/>
    <m/>
  </r>
  <r>
    <x v="2268"/>
    <n v="12.78"/>
    <n v="14.71"/>
    <n v="2026.5"/>
    <n v="1807.94"/>
    <n v="50143.1"/>
    <n v="44740.46"/>
    <n v="2.0835330114543638E-6"/>
    <n v="1254.2718734591551"/>
    <n v="1254.3800000000001"/>
    <n v="-8.6199190711733209E-5"/>
    <n v="773635.9538855541"/>
    <m/>
    <m/>
    <n v="32619.815886899549"/>
    <m/>
    <m/>
    <n v="31.264179062963368"/>
    <m/>
    <m/>
    <n v="85.616139327271171"/>
    <n v="85.6"/>
    <n v="1.8854354288766473E-4"/>
    <n v="30.334984583042957"/>
    <m/>
    <n v="30.39"/>
    <m/>
    <n v="1050.9199862747485"/>
    <n v="1055.17"/>
    <n v="-4.0277999992907043E-3"/>
    <n v="2275"/>
    <n v="0.8687967369136641"/>
    <n v="31372.02"/>
    <n v="147.58338384486376"/>
    <m/>
    <m/>
    <n v="2118.0291218866942"/>
    <n v="1.3455303273336596"/>
    <m/>
    <m/>
    <n v="141610.89119529407"/>
    <n v="718650"/>
    <n v="290"/>
    <n v="-0.80294873555236335"/>
    <n v="23.75834291211364"/>
    <m/>
    <n v="23.609549999999999"/>
    <n v="6.302234143117591E-3"/>
    <n v="24.04372838418298"/>
    <m/>
    <n v="23.98"/>
    <m/>
    <m/>
    <m/>
    <n v="1254.2718734591551"/>
    <m/>
  </r>
  <r>
    <x v="2269"/>
    <n v="14.21"/>
    <n v="15.49"/>
    <n v="2122.2199999999998"/>
    <n v="1893.33"/>
    <n v="50538.67"/>
    <n v="45093.31"/>
    <n v="2.0835330114543638E-6"/>
    <n v="1313.4843079851503"/>
    <n v="1313.59"/>
    <n v="-8.0460428938722295E-5"/>
    <n v="846677.94462843449"/>
    <m/>
    <m/>
    <n v="34929.616519514631"/>
    <m/>
    <m/>
    <n v="30.524486945196653"/>
    <m/>
    <m/>
    <n v="86.289445731769888"/>
    <n v="86.28"/>
    <n v="1.094776514822815E-4"/>
    <n v="30.094694344649259"/>
    <m/>
    <n v="30.15"/>
    <m/>
    <n v="1100.5171439997725"/>
    <n v="1105.29"/>
    <n v="-4.3181934155085422E-3"/>
    <n v="2276"/>
    <n v="0.91736604260813437"/>
    <n v="31647.51"/>
    <n v="148.86774653781771"/>
    <m/>
    <m/>
    <n v="2099.429878268063"/>
    <n v="1.3335882694699066"/>
    <m/>
    <m/>
    <n v="154982.38879055763"/>
    <n v="786800"/>
    <n v="310"/>
    <n v="-0.80302187494845245"/>
    <n v="22.635169026883812"/>
    <m/>
    <n v="22.498425000000001"/>
    <n v="6.0779377615904906E-3"/>
    <n v="22.90733031893733"/>
    <m/>
    <n v="23.07"/>
    <m/>
    <m/>
    <m/>
    <n v="1313.4843079851503"/>
    <m/>
  </r>
  <r>
    <x v="2270"/>
    <n v="13.89"/>
    <n v="15.3"/>
    <n v="2081.15"/>
    <n v="1856.69"/>
    <n v="50399.85"/>
    <n v="44969.36"/>
    <n v="2.0835330114543638E-6"/>
    <n v="1288.0338577935017"/>
    <n v="1288.1300000000001"/>
    <n v="-7.4637037021374475E-5"/>
    <n v="813872.77567337838"/>
    <m/>
    <m/>
    <n v="33914.52901079131"/>
    <m/>
    <m/>
    <n v="30.818450894732699"/>
    <m/>
    <m/>
    <n v="86.05032696668475"/>
    <n v="86.04"/>
    <n v="1.2002518229592418E-4"/>
    <n v="30.176363702923062"/>
    <m/>
    <n v="30.39"/>
    <m/>
    <n v="1079.1821476999121"/>
    <n v="1083.94"/>
    <n v="-4.3894055944867505E-3"/>
    <n v="2277"/>
    <n v="0.90784313725490196"/>
    <n v="31577.58"/>
    <n v="148.5272023124725"/>
    <m/>
    <m/>
    <n v="2104.0688887743331"/>
    <n v="1.3364083399428304"/>
    <m/>
    <m/>
    <n v="148978.88437497959"/>
    <n v="756450"/>
    <n v="300.8"/>
    <n v="-0.80305521267105617"/>
    <n v="23.072133496958379"/>
    <m/>
    <n v="22.931450000000002"/>
    <n v="6.1349586248744536E-3"/>
    <n v="23.349821334994296"/>
    <m/>
    <n v="23.43"/>
    <m/>
    <m/>
    <m/>
    <n v="1288.0338577935017"/>
    <m/>
  </r>
  <r>
    <x v="2271"/>
    <n v="13.92"/>
    <n v="15.38"/>
    <n v="2082.98"/>
    <n v="1858.32"/>
    <n v="50592.19"/>
    <n v="45140.88"/>
    <n v="2.0835330114543638E-6"/>
    <n v="1289.135019224999"/>
    <n v="1289.23"/>
    <n v="-7.3672482800546391E-5"/>
    <n v="815266.62648097356"/>
    <m/>
    <m/>
    <n v="33958.045304799241"/>
    <m/>
    <m/>
    <n v="30.803530486058673"/>
    <m/>
    <m/>
    <n v="86.376612990852394"/>
    <n v="86.36"/>
    <n v="1.9236904646136033E-4"/>
    <n v="30.060217226343159"/>
    <m/>
    <n v="30.27"/>
    <m/>
    <n v="1080.0919098426195"/>
    <n v="1084.96"/>
    <n v="-4.4868844541554598E-3"/>
    <n v="2278"/>
    <n v="0.90507152145643688"/>
    <n v="31584.799999999999"/>
    <n v="148.54956207113804"/>
    <m/>
    <m/>
    <n v="2103.5878076599179"/>
    <n v="1.3359761239962369"/>
    <m/>
    <m/>
    <n v="149235.43420249055"/>
    <n v="757860"/>
    <n v="302.8"/>
    <n v="-0.80308311006981425"/>
    <n v="23.050804674592552"/>
    <m/>
    <n v="22.90915"/>
    <n v="6.1833230212622325E-3"/>
    <n v="23.328508119895805"/>
    <m/>
    <n v="23.37"/>
    <m/>
    <m/>
    <m/>
    <n v="1289.135019224999"/>
    <m/>
  </r>
  <r>
    <x v="2272"/>
    <n v="13.19"/>
    <n v="14.71"/>
    <n v="2012.46"/>
    <n v="1795.39"/>
    <n v="49450.74"/>
    <n v="44122.14"/>
    <n v="1.8057055335418681E-6"/>
    <n v="1245.3998061459406"/>
    <n v="1245.5"/>
    <n v="-8.0444684110281273E-5"/>
    <n v="759951.42493337078"/>
    <m/>
    <m/>
    <n v="32229.857979571243"/>
    <m/>
    <m/>
    <n v="31.320846627919188"/>
    <m/>
    <m/>
    <n v="84.42162681223671"/>
    <n v="84.4"/>
    <n v="2.5624185114581088E-4"/>
    <n v="30.735372527272297"/>
    <m/>
    <n v="30.69"/>
    <m/>
    <n v="1043.4066208813642"/>
    <n v="1048.28"/>
    <n v="-4.6489288345058499E-3"/>
    <n v="2279"/>
    <n v="0.89666893269884429"/>
    <n v="30780.41"/>
    <n v="144.73244841223689"/>
    <m/>
    <m/>
    <n v="2157.1612036163137"/>
    <n v="1.3696107009851726"/>
    <m/>
    <m/>
    <n v="139113.97576351723"/>
    <n v="706580"/>
    <n v="286.39999999999998"/>
    <n v="-0.80311645423941069"/>
    <n v="23.828065571227899"/>
    <m/>
    <n v="23.681750000000001"/>
    <n v="6.1784104311504162E-3"/>
    <n v="24.115977535505046"/>
    <m/>
    <n v="24"/>
    <m/>
    <m/>
    <m/>
    <n v="1245.3998061459406"/>
    <m/>
  </r>
  <r>
    <x v="2273"/>
    <n v="12.84"/>
    <n v="14.46"/>
    <n v="2005.59"/>
    <n v="1789.26"/>
    <n v="49004.65"/>
    <n v="43724.04"/>
    <n v="1.8057055335418681E-6"/>
    <n v="1241.1180808012266"/>
    <n v="1241.21"/>
    <n v="-7.4056121666332686E-5"/>
    <n v="754729.26419719518"/>
    <m/>
    <m/>
    <n v="32063.713835849077"/>
    <m/>
    <m/>
    <n v="31.372897719570663"/>
    <m/>
    <m/>
    <n v="83.65802813658847"/>
    <n v="83.64"/>
    <n v="2.155444355389502E-4"/>
    <n v="31.011596948160285"/>
    <m/>
    <n v="31.02"/>
    <m/>
    <n v="1039.8078635021"/>
    <n v="1044.81"/>
    <n v="-4.7876039642614776E-3"/>
    <n v="2280"/>
    <n v="0.88796680497925307"/>
    <n v="30567.17"/>
    <n v="143.71855068616347"/>
    <m/>
    <m/>
    <n v="2172.1055482517208"/>
    <n v="1.3789683356309363"/>
    <m/>
    <m/>
    <n v="138159.36614227266"/>
    <n v="701800"/>
    <n v="278"/>
    <n v="-0.80313569942679874"/>
    <n v="23.908308144980367"/>
    <m/>
    <n v="23.761800000000001"/>
    <n v="6.1657006194970609E-3"/>
    <n v="24.197465405369918"/>
    <m/>
    <n v="24.35"/>
    <m/>
    <m/>
    <m/>
    <n v="1241.1180808012266"/>
    <m/>
  </r>
  <r>
    <x v="2274"/>
    <n v="12.36"/>
    <n v="14.12"/>
    <n v="1932.19"/>
    <n v="1723.78"/>
    <n v="48382.65"/>
    <n v="43168.99"/>
    <n v="1.8057055335418681E-6"/>
    <n v="1195.6668466190508"/>
    <n v="1195.76"/>
    <n v="-7.7903074989227328E-5"/>
    <n v="699458.55888466758"/>
    <m/>
    <m/>
    <n v="30302.580659482948"/>
    <m/>
    <m/>
    <n v="31.945516937547666"/>
    <m/>
    <m/>
    <n v="82.594170148943761"/>
    <n v="82.6"/>
    <n v="-7.0579310608165358E-5"/>
    <n v="31.404165386779205"/>
    <m/>
    <n v="31.57"/>
    <m/>
    <n v="1001.7199886346887"/>
    <n v="1006.63"/>
    <n v="-4.8776723973170677E-3"/>
    <n v="2281"/>
    <n v="0.87535410764872523"/>
    <n v="30019.66"/>
    <n v="141.1332861657302"/>
    <m/>
    <m/>
    <n v="2211.0116527004902"/>
    <n v="1.4035349436852103"/>
    <m/>
    <m/>
    <n v="128042.85357715983"/>
    <n v="650610"/>
    <n v="262.8"/>
    <n v="-0.80319568777430439"/>
    <n v="24.782105521846553"/>
    <m/>
    <n v="24.629750000000001"/>
    <n v="6.1858330615029988E-3"/>
    <n v="25.082116674250194"/>
    <m/>
    <n v="24.97"/>
    <m/>
    <m/>
    <m/>
    <n v="1195.6668466190508"/>
    <m/>
  </r>
  <r>
    <x v="2275"/>
    <n v="12.24"/>
    <n v="14.17"/>
    <n v="1933.63"/>
    <n v="1725.06"/>
    <n v="48143.55"/>
    <n v="42955.58"/>
    <n v="1.8057055335418681E-6"/>
    <n v="1196.5287628997958"/>
    <n v="1196.6199999999999"/>
    <n v="-7.6245675489361453E-5"/>
    <n v="700466.9291761294"/>
    <m/>
    <m/>
    <n v="30335.310327359719"/>
    <m/>
    <m/>
    <n v="31.932212723148293"/>
    <m/>
    <m/>
    <n v="82.18399781845774"/>
    <n v="82.2"/>
    <n v="-1.9467374139003901E-4"/>
    <n v="31.558304580476438"/>
    <m/>
    <n v="31.52"/>
    <m/>
    <n v="1002.4288690405716"/>
    <n v="1007.44"/>
    <n v="-4.9741234807317847E-3"/>
    <n v="2282"/>
    <n v="0.86379675370501063"/>
    <n v="29847.94"/>
    <n v="140.31501133885837"/>
    <m/>
    <m/>
    <n v="2223.6591950444649"/>
    <n v="1.4114297078248512"/>
    <m/>
    <m/>
    <n v="128228.68980603757"/>
    <n v="651580"/>
    <n v="260.8"/>
    <n v="-0.80320345958126771"/>
    <n v="24.762550088470757"/>
    <m/>
    <n v="24.611374999999999"/>
    <n v="6.1424885229190984E-3"/>
    <n v="25.062610095739714"/>
    <m/>
    <n v="25.04"/>
    <m/>
    <m/>
    <m/>
    <n v="1196.5287628997958"/>
    <m/>
  </r>
  <r>
    <x v="2276"/>
    <n v="12.06"/>
    <n v="14.02"/>
    <n v="1885.19"/>
    <n v="1681.85"/>
    <n v="47533.58"/>
    <n v="42411.27"/>
    <n v="1.8057055335418681E-6"/>
    <n v="1166.5256832588323"/>
    <n v="1166.6199999999999"/>
    <n v="-8.084615484704738E-5"/>
    <n v="665346.8945978001"/>
    <m/>
    <m/>
    <n v="29194.54980988798"/>
    <m/>
    <m/>
    <n v="32.330676617602428"/>
    <m/>
    <m/>
    <n v="81.140763002496172"/>
    <n v="81.12"/>
    <n v="2.5595417278312382E-4"/>
    <n v="31.95707012968148"/>
    <m/>
    <n v="31.89"/>
    <m/>
    <n v="977.28555135389684"/>
    <n v="982.04"/>
    <n v="-4.8414001935798145E-3"/>
    <n v="2283"/>
    <n v="0.86019971469329537"/>
    <n v="29364.95"/>
    <n v="138.03369903517174"/>
    <m/>
    <m/>
    <n v="2259.6417504440842"/>
    <n v="1.4341330596630082"/>
    <m/>
    <m/>
    <n v="121800.73706732001"/>
    <n v="618780"/>
    <n v="251.2"/>
    <n v="-0.80315986769559455"/>
    <n v="25.38163023678446"/>
    <m/>
    <n v="25.22465"/>
    <n v="6.2232870142682195E-3"/>
    <n v="25.689484678382339"/>
    <m/>
    <n v="25.51"/>
    <m/>
    <m/>
    <m/>
    <n v="1166.5256832588323"/>
    <m/>
  </r>
  <r>
    <x v="2277"/>
    <n v="17.27"/>
    <n v="17.03"/>
    <n v="2242.33"/>
    <n v="2000.46"/>
    <n v="50609.06"/>
    <n v="45155.1"/>
    <n v="1.527885156615838E-6"/>
    <n v="1387.4167575477006"/>
    <n v="1387.52"/>
    <n v="-7.4407902083795108E-5"/>
    <n v="917313.58321674028"/>
    <m/>
    <m/>
    <n v="37486.691826674738"/>
    <m/>
    <m/>
    <n v="29.264342614112252"/>
    <m/>
    <m/>
    <n v="86.38434892484581"/>
    <n v="86.4"/>
    <n v="-1.8114670317359582E-4"/>
    <n v="29.88640329783334"/>
    <m/>
    <n v="30.48"/>
    <m/>
    <n v="1162.3011419676563"/>
    <n v="1168.77"/>
    <n v="-5.5347570799589851E-3"/>
    <n v="2284"/>
    <n v="1.014092777451556"/>
    <n v="31959.61"/>
    <n v="150.19504168043861"/>
    <m/>
    <m/>
    <n v="2059.9818816478746"/>
    <n v="1.3070426083512763"/>
    <m/>
    <m/>
    <n v="167931.67064803618"/>
    <n v="853740"/>
    <n v="310"/>
    <n v="-0.80329881386834845"/>
    <n v="20.570454638320367"/>
    <m/>
    <n v="20.462375000000002"/>
    <n v="5.2818716459044346E-3"/>
    <n v="20.820665963737007"/>
    <m/>
    <n v="22.45"/>
    <m/>
    <m/>
    <m/>
    <n v="1387.4167575477006"/>
    <m/>
  </r>
  <r>
    <x v="2278"/>
    <n v="13.96"/>
    <n v="15.1"/>
    <n v="1980.47"/>
    <n v="1766.84"/>
    <n v="48347.94"/>
    <n v="43137.58"/>
    <n v="1.527885156615838E-6"/>
    <n v="1225.3639144102308"/>
    <n v="1225.46"/>
    <n v="-7.8407773219213439E-5"/>
    <n v="703029.35424331273"/>
    <m/>
    <m/>
    <n v="30918.929503265139"/>
    <m/>
    <m/>
    <n v="30.971733367229511"/>
    <m/>
    <m/>
    <n v="82.522842366220871"/>
    <n v="82.52"/>
    <n v="3.4444573689729197E-5"/>
    <n v="31.220614193147838"/>
    <m/>
    <n v="31.77"/>
    <m/>
    <n v="1026.528173939693"/>
    <n v="1033.6099999999999"/>
    <n v="-6.851545612278187E-3"/>
    <n v="2285"/>
    <n v="0.92450331125827823"/>
    <n v="29971.32"/>
    <n v="140.84002170935932"/>
    <m/>
    <m/>
    <n v="2188.1386825431809"/>
    <n v="1.3882255009692468"/>
    <m/>
    <m/>
    <n v="128704.15778165097"/>
    <n v="655960"/>
    <n v="255.6"/>
    <n v="-0.80379267366660923"/>
    <n v="22.971666956608445"/>
    <m/>
    <n v="22.889900000000001"/>
    <n v="3.5721849640428793E-3"/>
    <n v="23.251344224253685"/>
    <m/>
    <n v="23.46"/>
    <m/>
    <m/>
    <m/>
    <n v="1225.3639144102308"/>
    <m/>
  </r>
  <r>
    <x v="2279"/>
    <n v="16.510000000000002"/>
    <n v="16.93"/>
    <n v="2208.73"/>
    <n v="1970.48"/>
    <n v="49122.67"/>
    <n v="43828.76"/>
    <n v="1.527885156615838E-6"/>
    <n v="1366.5604854471635"/>
    <n v="1366.67"/>
    <n v="-8.0132404191579631E-5"/>
    <n v="865049.13843193033"/>
    <m/>
    <m/>
    <n v="36263.124237202326"/>
    <m/>
    <m/>
    <n v="29.185565365188047"/>
    <m/>
    <m/>
    <n v="83.843148401800221"/>
    <n v="83.84"/>
    <n v="3.7552502388127351E-5"/>
    <n v="30.719286726327642"/>
    <m/>
    <n v="30.51"/>
    <m/>
    <n v="1144.8024228727979"/>
    <n v="1151.6500000000001"/>
    <n v="-5.9458838424887306E-3"/>
    <n v="2286"/>
    <n v="0.97519196692262267"/>
    <n v="31139.62"/>
    <n v="146.31862431755704"/>
    <m/>
    <m/>
    <n v="2102.8437264713361"/>
    <n v="1.3339851732185442"/>
    <m/>
    <m/>
    <n v="158366.83232403683"/>
    <n v="806300"/>
    <n v="315.2"/>
    <n v="-0.80358820250026441"/>
    <n v="20.323083753010629"/>
    <m/>
    <n v="20.224599999999999"/>
    <n v="4.8695031303773728E-3"/>
    <n v="20.570743531945549"/>
    <m/>
    <n v="20.86"/>
    <m/>
    <m/>
    <m/>
    <n v="1366.5604854471635"/>
    <m/>
  </r>
  <r>
    <x v="2280"/>
    <n v="17.559999999999999"/>
    <n v="17.52"/>
    <n v="2309.36"/>
    <n v="2060.25"/>
    <n v="50748.82"/>
    <n v="45279.59"/>
    <n v="1.527885156615838E-6"/>
    <n v="1428.7863030224382"/>
    <n v="1428.9"/>
    <n v="-7.9569583289140766E-5"/>
    <n v="943826.73959407257"/>
    <m/>
    <m/>
    <n v="38739.900698834186"/>
    <m/>
    <m/>
    <n v="28.519466429741669"/>
    <m/>
    <m/>
    <n v="86.616568192727016"/>
    <n v="86.6"/>
    <n v="1.9131862271382083E-4"/>
    <n v="29.701356416895166"/>
    <m/>
    <n v="30.1"/>
    <m/>
    <n v="1196.9149444728776"/>
    <n v="1203.46"/>
    <n v="-5.4385318391325654E-3"/>
    <n v="2287"/>
    <n v="1.0022831050228309"/>
    <n v="32480.95"/>
    <n v="152.609339150816"/>
    <m/>
    <m/>
    <n v="2012.2643495994348"/>
    <n v="1.2764031455699576"/>
    <m/>
    <m/>
    <n v="172790.58032772603"/>
    <n v="879320"/>
    <n v="342.4"/>
    <n v="-0.80349522320915479"/>
    <n v="19.396312903683185"/>
    <m/>
    <n v="19.293299999999999"/>
    <n v="5.3393096921308114E-3"/>
    <n v="19.632897196030125"/>
    <m/>
    <n v="19.93"/>
    <m/>
    <m/>
    <m/>
    <n v="1428.7863030224382"/>
    <m/>
  </r>
  <r>
    <x v="2281"/>
    <n v="14.97"/>
    <n v="16.170000000000002"/>
    <n v="2147.67"/>
    <n v="1915.99"/>
    <n v="51047.31"/>
    <n v="45545.85"/>
    <n v="1.527885156615838E-6"/>
    <n v="1328.7173316218384"/>
    <n v="1328.82"/>
    <n v="-7.7262818260925847E-5"/>
    <n v="811616.60546013189"/>
    <m/>
    <m/>
    <n v="34669.844037023038"/>
    <m/>
    <m/>
    <n v="29.51660753989233"/>
    <m/>
    <m/>
    <n v="87.123897554833079"/>
    <n v="87.12"/>
    <n v="4.4737773565950434E-5"/>
    <n v="29.525654968718786"/>
    <m/>
    <n v="30.1"/>
    <m/>
    <n v="1113.0673992392053"/>
    <n v="1119.6199999999999"/>
    <n v="-5.8525220706977521E-3"/>
    <n v="2288"/>
    <n v="0.92578849721706857"/>
    <n v="32068.28"/>
    <n v="150.65867502582179"/>
    <m/>
    <m/>
    <n v="2037.830139059078"/>
    <n v="1.292497295797721"/>
    <m/>
    <m/>
    <n v="148587.76286577835"/>
    <n v="756280"/>
    <n v="293.2"/>
    <n v="-0.80352810749222725"/>
    <n v="20.753488279186879"/>
    <m/>
    <n v="20.658550000000002"/>
    <n v="4.5955925845171386E-3"/>
    <n v="21.006860101836587"/>
    <m/>
    <n v="21.27"/>
    <m/>
    <m/>
    <m/>
    <n v="1328.7173316218384"/>
    <m/>
  </r>
  <r>
    <x v="2282"/>
    <n v="14.39"/>
    <n v="15.66"/>
    <n v="2059.91"/>
    <n v="1837.69"/>
    <n v="49427.83"/>
    <n v="44100.7"/>
    <n v="1.3889776309117252E-6"/>
    <n v="1274.3288807172553"/>
    <n v="1274.43"/>
    <n v="-7.934471312254221E-5"/>
    <n v="745182.61805396888"/>
    <m/>
    <m/>
    <n v="32541.295968292598"/>
    <m/>
    <m/>
    <n v="30.11564471459657"/>
    <m/>
    <m/>
    <n v="84.353714091066266"/>
    <n v="84.36"/>
    <n v="-7.4512908176060932E-5"/>
    <n v="30.459238118318154"/>
    <m/>
    <n v="30.35"/>
    <m/>
    <n v="1067.4684575288729"/>
    <n v="1073.9100000000001"/>
    <n v="-5.9982144417383143E-3"/>
    <n v="2289"/>
    <n v="0.91890166028097064"/>
    <n v="30987.81"/>
    <n v="145.54846354410753"/>
    <m/>
    <m/>
    <n v="2106.4903331932555"/>
    <n v="1.3356652296059699"/>
    <m/>
    <m/>
    <n v="136429.41566749083"/>
    <n v="694470"/>
    <n v="281.2"/>
    <n v="-0.8035488708403663"/>
    <n v="21.598594649539486"/>
    <m/>
    <n v="21.500924999999999"/>
    <n v="4.5425789606488021E-3"/>
    <n v="21.863013236080985"/>
    <m/>
    <n v="21.78"/>
    <m/>
    <m/>
    <m/>
    <n v="1274.3288807172553"/>
    <m/>
  </r>
  <r>
    <x v="2283"/>
    <n v="13.48"/>
    <n v="14.83"/>
    <n v="1960.84"/>
    <n v="1749.31"/>
    <n v="47633.82"/>
    <n v="42499.98"/>
    <n v="1.3889776309117252E-6"/>
    <n v="1213.0113033666578"/>
    <n v="1213.1099999999999"/>
    <n v="-8.1358354429572621E-5"/>
    <n v="673476.9924677586"/>
    <m/>
    <m/>
    <n v="30192.766327189573"/>
    <m/>
    <m/>
    <n v="30.838426230120461"/>
    <m/>
    <m/>
    <n v="81.290067923456263"/>
    <n v="81.28"/>
    <n v="1.2386716850709689E-4"/>
    <n v="31.563691314814719"/>
    <m/>
    <n v="31.39"/>
    <m/>
    <n v="1016.0952841918856"/>
    <n v="1022.06"/>
    <n v="-5.8359742168897499E-3"/>
    <n v="2290"/>
    <n v="0.90896830748482804"/>
    <n v="29855.09"/>
    <n v="140.21717517451694"/>
    <m/>
    <m/>
    <n v="2183.4904093591626"/>
    <n v="1.3843575321043677"/>
    <m/>
    <m/>
    <n v="123302.66435841216"/>
    <n v="627540"/>
    <n v="251.6"/>
    <n v="-0.80351425509383922"/>
    <n v="22.636281224537203"/>
    <m/>
    <n v="22.529875000000001"/>
    <n v="4.7228945805160016E-3"/>
    <n v="22.913655138359612"/>
    <m/>
    <n v="22.88"/>
    <m/>
    <m/>
    <m/>
    <n v="1213.0113033666578"/>
    <m/>
  </r>
  <r>
    <x v="2284"/>
    <n v="13.61"/>
    <n v="14.97"/>
    <n v="1971.5"/>
    <n v="1758.82"/>
    <n v="47588.55"/>
    <n v="42459.53"/>
    <n v="1.3889776309117252E-6"/>
    <n v="1219.5760350030387"/>
    <n v="1219.67"/>
    <n v="-7.7041328360505368E-5"/>
    <n v="680769.78221289243"/>
    <m/>
    <m/>
    <n v="30437.95183101299"/>
    <m/>
    <m/>
    <n v="30.753210492908966"/>
    <m/>
    <m/>
    <n v="81.210831603354904"/>
    <n v="81.2"/>
    <n v="1.3339412998636391E-4"/>
    <n v="31.592607884007361"/>
    <m/>
    <n v="31.52"/>
    <m/>
    <n v="1021.5835954993463"/>
    <n v="1027.68"/>
    <n v="-5.9322011722070522E-3"/>
    <n v="2291"/>
    <n v="0.9091516366065463"/>
    <n v="29703.18"/>
    <n v="139.49282313644045"/>
    <m/>
    <m/>
    <n v="2194.6005426089951"/>
    <n v="1.3912695845831822"/>
    <m/>
    <m/>
    <n v="124639.11646438879"/>
    <n v="634510"/>
    <n v="255.2"/>
    <n v="-0.80356634810422412"/>
    <n v="22.512172122877601"/>
    <m/>
    <n v="22.406549999999999"/>
    <n v="4.7138949493608084E-3"/>
    <n v="22.788275443517165"/>
    <m/>
    <n v="22.74"/>
    <m/>
    <m/>
    <m/>
    <n v="1219.5760350030387"/>
    <m/>
  </r>
  <r>
    <x v="2285"/>
    <n v="13.62"/>
    <n v="14.96"/>
    <n v="1989.85"/>
    <n v="1775.19"/>
    <n v="47623.03"/>
    <n v="42490.239999999998"/>
    <n v="1.3889776309117252E-6"/>
    <n v="1230.8973877112119"/>
    <n v="1230.99"/>
    <n v="-7.523398954345506E-5"/>
    <n v="693411.75939945388"/>
    <m/>
    <m/>
    <n v="30861.858011665212"/>
    <m/>
    <m/>
    <n v="30.608710894022266"/>
    <m/>
    <m/>
    <n v="81.267690782840305"/>
    <n v="81.28"/>
    <n v="-1.5144214025220037E-4"/>
    <n v="31.568633879571475"/>
    <m/>
    <n v="31.55"/>
    <m/>
    <n v="1031.0559096356644"/>
    <n v="1037.3"/>
    <n v="-6.0195607484194724E-3"/>
    <n v="2292"/>
    <n v="0.91042780748663088"/>
    <n v="29781.7"/>
    <n v="139.85065004300631"/>
    <m/>
    <m/>
    <n v="2188.7991424018232"/>
    <n v="1.387460244028992"/>
    <m/>
    <m/>
    <n v="126954.96448805369"/>
    <n v="646430"/>
    <n v="258.39999999999998"/>
    <n v="-0.80360601381734498"/>
    <n v="22.301604107045435"/>
    <m/>
    <n v="22.19905"/>
    <n v="4.6197520635087308E-3"/>
    <n v="22.575372731886418"/>
    <m/>
    <n v="22.54"/>
    <m/>
    <m/>
    <m/>
    <n v="1230.8973877112119"/>
    <m/>
  </r>
  <r>
    <x v="2286"/>
    <n v="13.61"/>
    <n v="14.89"/>
    <n v="1993.57"/>
    <n v="1778.5"/>
    <n v="47708.12"/>
    <n v="42566.1"/>
    <n v="1.3889776309117252E-6"/>
    <n v="1233.1684654032356"/>
    <n v="1233.26"/>
    <n v="-7.4221653799222409E-5"/>
    <n v="695967.11929448182"/>
    <m/>
    <m/>
    <n v="30947.132128613292"/>
    <m/>
    <m/>
    <n v="30.578792167569059"/>
    <m/>
    <m/>
    <n v="81.410909927043889"/>
    <n v="81.400000000000006"/>
    <n v="1.3402858776268012E-4"/>
    <n v="31.511151029338627"/>
    <m/>
    <n v="31.72"/>
    <m/>
    <n v="1032.9423904650985"/>
    <n v="1039.24"/>
    <n v="-6.0598221151048071E-3"/>
    <n v="2293"/>
    <n v="0.91403626595030218"/>
    <n v="29992"/>
    <n v="140.82719213779896"/>
    <m/>
    <m/>
    <n v="2173.3431926190001"/>
    <n v="1.3775322604971441"/>
    <m/>
    <m/>
    <n v="127424.10802221924"/>
    <n v="648840"/>
    <n v="259.2"/>
    <n v="-0.80361243446424502"/>
    <n v="22.258984010074492"/>
    <m/>
    <n v="22.156600000000001"/>
    <n v="4.6209260479717074E-3"/>
    <n v="22.53247681257584"/>
    <m/>
    <n v="22.53"/>
    <m/>
    <m/>
    <m/>
    <n v="1233.1684654032356"/>
    <m/>
  </r>
  <r>
    <x v="2287"/>
    <n v="13.71"/>
    <n v="14.92"/>
    <n v="1986.96"/>
    <n v="1772.59"/>
    <n v="47420.97"/>
    <n v="42309.73"/>
    <n v="1.3889776309117252E-6"/>
    <n v="1228.9897924091424"/>
    <n v="1229.08"/>
    <n v="-7.3394401387649744E-5"/>
    <n v="691250.81445091718"/>
    <m/>
    <m/>
    <n v="30789.762058810611"/>
    <m/>
    <m/>
    <n v="30.625445523934342"/>
    <m/>
    <m/>
    <n v="80.914987214377163"/>
    <n v="80.92"/>
    <n v="-6.1947424899178039E-5"/>
    <n v="31.697553246145361"/>
    <m/>
    <n v="31.84"/>
    <m/>
    <n v="1029.4022191243077"/>
    <n v="1035.72"/>
    <n v="-6.0998927081569176E-3"/>
    <n v="2294"/>
    <n v="0.91890080428954435"/>
    <n v="29725.02"/>
    <n v="139.54089763599137"/>
    <m/>
    <m/>
    <n v="2192.6896571950674"/>
    <n v="1.3893994519436605"/>
    <m/>
    <m/>
    <n v="126564.44501605518"/>
    <n v="644460"/>
    <n v="256.39999999999998"/>
    <n v="-0.80361163607352637"/>
    <n v="22.329830821672584"/>
    <m/>
    <n v="22.228075"/>
    <n v="4.5778062955330601E-3"/>
    <n v="22.604938598982908"/>
    <m/>
    <n v="22.64"/>
    <m/>
    <m/>
    <m/>
    <n v="1228.9897924091424"/>
    <m/>
  </r>
  <r>
    <x v="2288"/>
    <n v="13.52"/>
    <n v="14.78"/>
    <n v="1954.46"/>
    <n v="1743.59"/>
    <n v="47085.279999999999"/>
    <n v="42010.16"/>
    <n v="1.3889776309117252E-6"/>
    <n v="1208.8581652771989"/>
    <n v="1208.95"/>
    <n v="-7.596238289520052E-5"/>
    <n v="668603.45715438924"/>
    <m/>
    <m/>
    <n v="30033.15804642349"/>
    <m/>
    <m/>
    <n v="30.874569599374201"/>
    <m/>
    <m/>
    <n v="80.340236189519302"/>
    <n v="80.319999999999993"/>
    <n v="2.5194459062882757E-4"/>
    <n v="31.920848405550949"/>
    <m/>
    <n v="32.049999999999997"/>
    <m/>
    <n v="1012.5256475279884"/>
    <n v="1018.74"/>
    <n v="-6.1000377643084525E-3"/>
    <n v="2295"/>
    <n v="0.91474966170500682"/>
    <n v="29648.59"/>
    <n v="139.17123760761601"/>
    <m/>
    <m/>
    <n v="2198.3275767153709"/>
    <n v="1.392839877786278"/>
    <m/>
    <m/>
    <n v="122419.06981913795"/>
    <n v="623320"/>
    <n v="252"/>
    <n v="-0.80360156930767834"/>
    <n v="22.694095206028567"/>
    <m/>
    <n v="22.593675000000001"/>
    <n v="4.4446158506115108E-3"/>
    <n v="22.973943007427845"/>
    <m/>
    <n v="22.9"/>
    <m/>
    <m/>
    <m/>
    <n v="1208.8581652771989"/>
    <m/>
  </r>
  <r>
    <x v="2289"/>
    <n v="14.49"/>
    <n v="15.61"/>
    <n v="2038.81"/>
    <n v="1818.84"/>
    <n v="48068.17"/>
    <n v="42887.05"/>
    <n v="1.3889776309117252E-6"/>
    <n v="1260.9989559467458"/>
    <n v="1261.0899999999999"/>
    <n v="-7.2194730950325692E-5"/>
    <n v="726282.91809277446"/>
    <m/>
    <m/>
    <n v="31976.340692739363"/>
    <m/>
    <m/>
    <n v="30.206960415992764"/>
    <m/>
    <m/>
    <n v="82.015312776335776"/>
    <n v="82"/>
    <n v="1.8674117482664343E-4"/>
    <n v="31.253442893161136"/>
    <m/>
    <n v="31.27"/>
    <m/>
    <n v="1056.1874870438787"/>
    <n v="1062.71"/>
    <n v="-6.1376226403452305E-3"/>
    <n v="2296"/>
    <n v="0.9282511210762332"/>
    <n v="30429.75"/>
    <n v="142.82686946418468"/>
    <m/>
    <m/>
    <n v="2140.4076024492433"/>
    <n v="1.3560137666861301"/>
    <m/>
    <m/>
    <n v="132981.33285930936"/>
    <n v="677090"/>
    <n v="272.8"/>
    <n v="-0.80359873449717267"/>
    <n v="21.713650218941048"/>
    <m/>
    <n v="21.618849999999998"/>
    <n v="4.3850722374709772E-3"/>
    <n v="21.981649178073571"/>
    <m/>
    <n v="21.86"/>
    <m/>
    <m/>
    <m/>
    <n v="1260.9989559467458"/>
    <m/>
  </r>
  <r>
    <x v="2290"/>
    <n v="13.59"/>
    <n v="14.87"/>
    <n v="1968.58"/>
    <n v="1756.19"/>
    <n v="47652.02"/>
    <n v="42515.7"/>
    <n v="1.3889776309117252E-6"/>
    <n v="1217.5321856853386"/>
    <n v="1217.6199999999999"/>
    <n v="-7.2119638853895829E-5"/>
    <n v="676219.61210661405"/>
    <m/>
    <m/>
    <n v="30323.179743895857"/>
    <m/>
    <m/>
    <n v="30.725811220616929"/>
    <m/>
    <m/>
    <n v="81.303283004170765"/>
    <n v="81.28"/>
    <n v="2.8645428359697078E-4"/>
    <n v="31.522937749173813"/>
    <m/>
    <n v="31.74"/>
    <m/>
    <n v="1019.7715208114563"/>
    <n v="1025.93"/>
    <n v="-6.0028259126292394E-3"/>
    <n v="2297"/>
    <n v="0.91392064559515807"/>
    <n v="29956.25"/>
    <n v="140.59344323388706"/>
    <m/>
    <m/>
    <n v="2173.7132654849147"/>
    <n v="1.3769833813595573"/>
    <m/>
    <m/>
    <n v="123816.0680482083"/>
    <n v="630400"/>
    <n v="254.4"/>
    <n v="-0.80359126261388281"/>
    <n v="22.4605314159908"/>
    <m/>
    <n v="22.362124999999999"/>
    <n v="4.4005842911083448E-3"/>
    <n v="22.737998322517829"/>
    <m/>
    <n v="22.66"/>
    <m/>
    <m/>
    <m/>
    <n v="1217.5321856853386"/>
    <m/>
  </r>
  <r>
    <x v="2291"/>
    <n v="12.85"/>
    <n v="14.45"/>
    <n v="1932.38"/>
    <n v="1723.89"/>
    <n v="47112.1"/>
    <n v="42033.919999999998"/>
    <n v="1.3889776309117252E-6"/>
    <n v="1195.1139790709601"/>
    <n v="1195.2"/>
    <n v="-7.1971995515340836E-5"/>
    <n v="651316.89199107501"/>
    <m/>
    <m/>
    <n v="29485.626226303964"/>
    <m/>
    <m/>
    <n v="31.006965375470458"/>
    <m/>
    <m/>
    <n v="80.380118223672625"/>
    <n v="80.36"/>
    <n v="2.5035121543837136E-4"/>
    <n v="31.879014965145771"/>
    <m/>
    <n v="31.77"/>
    <m/>
    <n v="1000.9808934082365"/>
    <n v="1007.03"/>
    <n v="-6.0068782377520336E-3"/>
    <n v="2298"/>
    <n v="0.88927335640138405"/>
    <n v="29580.78"/>
    <n v="138.82041245316134"/>
    <m/>
    <m/>
    <n v="2200.9584687327051"/>
    <n v="1.3941102492500739"/>
    <m/>
    <m/>
    <n v="119257.57720156766"/>
    <n v="607140"/>
    <n v="243.2"/>
    <n v="-0.80357483084368075"/>
    <n v="22.872562126181961"/>
    <m/>
    <n v="22.772449999999999"/>
    <n v="4.3961947959909597E-3"/>
    <n v="23.155373276680372"/>
    <m/>
    <n v="23.16"/>
    <m/>
    <m/>
    <m/>
    <n v="1195.1139790709601"/>
    <m/>
  </r>
  <r>
    <x v="2292"/>
    <n v="12.66"/>
    <n v="14.31"/>
    <n v="1890"/>
    <n v="1686.07"/>
    <n v="46301.35"/>
    <n v="41310.39"/>
    <n v="1.1111679050213041E-6"/>
    <n v="1168.817827878253"/>
    <n v="1168.9000000000001"/>
    <n v="-7.0298675461710758E-5"/>
    <n v="622656.35474506393"/>
    <m/>
    <m/>
    <n v="28512.426657317767"/>
    <m/>
    <m/>
    <n v="31.342841491731996"/>
    <m/>
    <m/>
    <n v="78.991081867833273"/>
    <n v="79"/>
    <n v="-1.1288774894591125E-4"/>
    <n v="32.424258627939409"/>
    <m/>
    <n v="32.25"/>
    <m/>
    <n v="978.91822185014962"/>
    <n v="984.9"/>
    <n v="-6.0734878158700267E-3"/>
    <n v="2299"/>
    <n v="0.88469601677148846"/>
    <n v="29161.56"/>
    <n v="136.82098914897642"/>
    <m/>
    <m/>
    <n v="2232.150540384031"/>
    <n v="1.4134655929897479"/>
    <m/>
    <m/>
    <n v="114013.32465925884"/>
    <n v="580510"/>
    <n v="234.8"/>
    <n v="-0.80359800062142106"/>
    <n v="23.371091804128994"/>
    <m/>
    <n v="23.270225"/>
    <n v="4.3345865426309693E-3"/>
    <n v="23.660846364808002"/>
    <m/>
    <n v="23.53"/>
    <m/>
    <m/>
    <m/>
    <n v="1168.817827878253"/>
    <m/>
  </r>
  <r>
    <x v="2293"/>
    <n v="12.83"/>
    <n v="14.35"/>
    <n v="1883.48"/>
    <n v="1680.25"/>
    <n v="45992.43"/>
    <n v="41034.720000000001"/>
    <n v="1.1111679050213041E-6"/>
    <n v="1164.7573139588408"/>
    <n v="1164.8399999999999"/>
    <n v="-7.0984891623826485E-5"/>
    <n v="618330.50086292729"/>
    <m/>
    <m/>
    <n v="28363.841413027007"/>
    <m/>
    <m/>
    <n v="31.395517007414799"/>
    <m/>
    <m/>
    <n v="78.462144584358782"/>
    <n v="78.44"/>
    <n v="2.8231239621101523E-4"/>
    <n v="32.639459245694766"/>
    <m/>
    <n v="32.65"/>
    <m/>
    <n v="975.50516604052632"/>
    <n v="981.5"/>
    <n v="-6.1078287921280117E-3"/>
    <n v="2300"/>
    <n v="0.89407665505226486"/>
    <n v="28871.85"/>
    <n v="135.45114285466337"/>
    <m/>
    <m/>
    <n v="2254.3261830127062"/>
    <n v="1.4273725642498454"/>
    <m/>
    <m/>
    <n v="113222.4035144792"/>
    <n v="576500"/>
    <n v="230.4"/>
    <n v="-0.80360381003559556"/>
    <n v="23.450672191622935"/>
    <m/>
    <n v="23.349125000000001"/>
    <n v="4.3490791035181164E-3"/>
    <n v="23.741667439061871"/>
    <m/>
    <n v="23.76"/>
    <m/>
    <m/>
    <m/>
    <n v="1164.7573139588408"/>
    <m/>
  </r>
  <r>
    <x v="2294"/>
    <n v="12.66"/>
    <n v="14.4"/>
    <n v="1906.9"/>
    <n v="1701.14"/>
    <n v="46279.6"/>
    <n v="41290.89"/>
    <n v="1.1111679050213041E-6"/>
    <n v="1179.2116530312671"/>
    <n v="1179.29"/>
    <n v="-6.643571024333994E-5"/>
    <n v="633677.56077845895"/>
    <m/>
    <m/>
    <n v="28891.825343424629"/>
    <m/>
    <m/>
    <n v="31.198941471104671"/>
    <m/>
    <m/>
    <n v="78.950125596723893"/>
    <n v="78.959999999999994"/>
    <n v="-1.2505576590804424E-4"/>
    <n v="32.434535227389496"/>
    <m/>
    <n v="32.54"/>
    <m/>
    <n v="987.59886960498045"/>
    <n v="993.71"/>
    <n v="-6.1498127170095396E-3"/>
    <n v="2301"/>
    <n v="0.87916666666666665"/>
    <n v="29110.02"/>
    <n v="136.55784442541309"/>
    <m/>
    <m/>
    <n v="2235.7297693084183"/>
    <n v="1.4154636750110343"/>
    <m/>
    <m/>
    <n v="116033.80760129081"/>
    <n v="590950"/>
    <n v="233.2"/>
    <n v="-0.80364868838092762"/>
    <n v="23.158038992166347"/>
    <m/>
    <n v="23.058425"/>
    <n v="4.3200692226961213E-3"/>
    <n v="23.445653888339383"/>
    <m/>
    <n v="23.62"/>
    <m/>
    <m/>
    <m/>
    <n v="1179.2116530312671"/>
    <m/>
  </r>
  <r>
    <x v="2295"/>
    <n v="13.13"/>
    <n v="14.81"/>
    <n v="1936.99"/>
    <n v="1727.98"/>
    <n v="46821.04"/>
    <n v="41773.919999999998"/>
    <n v="1.1111679050213041E-6"/>
    <n v="1197.7898603993101"/>
    <n v="1197.8699999999999"/>
    <n v="-6.6901751183179314E-5"/>
    <n v="653644.62934810494"/>
    <m/>
    <m/>
    <n v="29574.596564650576"/>
    <m/>
    <m/>
    <n v="30.95141916690503"/>
    <m/>
    <m/>
    <n v="79.871841028780281"/>
    <n v="79.88"/>
    <n v="-1.0214035077260597E-4"/>
    <n v="32.053958850795063"/>
    <m/>
    <n v="32.130000000000003"/>
    <m/>
    <n v="1003.1458878996747"/>
    <n v="1009.35"/>
    <n v="-6.146641006910758E-3"/>
    <n v="2302"/>
    <n v="0.88656313301823098"/>
    <n v="29610.46"/>
    <n v="138.89460953764689"/>
    <m/>
    <m/>
    <n v="2197.2945979910264"/>
    <n v="1.3909980984335584"/>
    <m/>
    <m/>
    <n v="119691.25679966828"/>
    <n v="609570"/>
    <n v="242"/>
    <n v="-0.80364641173340501"/>
    <n v="22.79159786691562"/>
    <m/>
    <n v="22.694125"/>
    <n v="4.2950705046183035E-3"/>
    <n v="23.07490860528279"/>
    <m/>
    <n v="23.14"/>
    <m/>
    <m/>
    <m/>
    <n v="1197.7898603993101"/>
    <m/>
  </r>
  <r>
    <x v="2296"/>
    <n v="12.59"/>
    <n v="14.71"/>
    <n v="1900.53"/>
    <n v="1695.45"/>
    <n v="47195.43"/>
    <n v="42107.91"/>
    <n v="1.1111679050213041E-6"/>
    <n v="1175.2151822042511"/>
    <n v="1175.29"/>
    <n v="-6.3659008201266687E-5"/>
    <n v="629006.58476301911"/>
    <m/>
    <m/>
    <n v="28738.495478746176"/>
    <m/>
    <m/>
    <n v="31.241344010331495"/>
    <m/>
    <m/>
    <n v="80.508548428552558"/>
    <n v="80.52"/>
    <n v="-1.4222021171683696E-4"/>
    <n v="31.796540941443247"/>
    <m/>
    <n v="31.75"/>
    <m/>
    <n v="984.22689947898357"/>
    <n v="990.38"/>
    <n v="-6.2128683141989827E-3"/>
    <n v="2303"/>
    <n v="0.85588035350101965"/>
    <n v="29700.23"/>
    <n v="139.3048181023326"/>
    <m/>
    <m/>
    <n v="2190.6330623018935"/>
    <n v="1.3866495517411108"/>
    <m/>
    <m/>
    <n v="115180.89184109274"/>
    <n v="586620"/>
    <n v="237.6"/>
    <n v="-0.80365331587553657"/>
    <n v="23.219578428400421"/>
    <m/>
    <n v="23.121575"/>
    <n v="4.2386138660719386E-3"/>
    <n v="23.508460729493944"/>
    <m/>
    <n v="23.38"/>
    <m/>
    <m/>
    <m/>
    <n v="1175.2151822042511"/>
    <m/>
  </r>
  <r>
    <x v="2297"/>
    <n v="12.55"/>
    <n v="15.05"/>
    <n v="1893.32"/>
    <n v="1689.01"/>
    <n v="47451.47"/>
    <n v="42336.21"/>
    <n v="1.2500718804542288E-6"/>
    <n v="1170.6711539376308"/>
    <n v="1170.76"/>
    <n v="-7.5887510992189711E-5"/>
    <n v="624145.83453212539"/>
    <m/>
    <m/>
    <n v="28571.866264800432"/>
    <m/>
    <m/>
    <n v="31.296432901411603"/>
    <m/>
    <m/>
    <n v="80.939394417769535"/>
    <n v="80.92"/>
    <n v="2.3967397144741831E-4"/>
    <n v="31.620756696846524"/>
    <m/>
    <n v="31.65"/>
    <m/>
    <n v="980.38585974139676"/>
    <n v="986.53"/>
    <n v="-6.228031847590243E-3"/>
    <n v="2304"/>
    <n v="0.83388704318936879"/>
    <n v="29807.46"/>
    <n v="139.77501864276846"/>
    <m/>
    <m/>
    <n v="2182.7239793328176"/>
    <n v="1.3812502993153266"/>
    <m/>
    <m/>
    <n v="114294.32980654761"/>
    <n v="582040"/>
    <n v="234.4"/>
    <n v="-0.80363148614090507"/>
    <n v="23.304519161125832"/>
    <m/>
    <n v="23.208349999999999"/>
    <n v="4.1437310763510204E-3"/>
    <n v="23.595215677691911"/>
    <m/>
    <n v="23.52"/>
    <m/>
    <m/>
    <m/>
    <n v="1170.6711539376308"/>
    <m/>
  </r>
  <r>
    <x v="2298"/>
    <n v="12.77"/>
    <n v="14.98"/>
    <n v="1885.37"/>
    <n v="1681.91"/>
    <n v="47317.46"/>
    <n v="42216.59"/>
    <n v="1.2500718804542288E-6"/>
    <n v="1165.7271118265307"/>
    <n v="1165.81"/>
    <n v="-7.1099212967107306E-5"/>
    <n v="618871.25441306678"/>
    <m/>
    <m/>
    <n v="28390.750489464332"/>
    <m/>
    <m/>
    <n v="31.360794718842012"/>
    <m/>
    <m/>
    <n v="80.708841527720949"/>
    <n v="80.72"/>
    <n v="-1.3823677253532729E-4"/>
    <n v="31.708967227435032"/>
    <m/>
    <n v="31.79"/>
    <m/>
    <n v="976.23062722068221"/>
    <n v="982.37"/>
    <n v="-6.2495523879168013E-3"/>
    <n v="2305"/>
    <n v="0.85246995994659536"/>
    <n v="29709.16"/>
    <n v="139.30318614457224"/>
    <m/>
    <m/>
    <n v="2189.9222366539184"/>
    <n v="1.385674064202939"/>
    <m/>
    <m/>
    <n v="113329.60483843778"/>
    <n v="577150"/>
    <n v="231.2"/>
    <n v="-0.80363925350699517"/>
    <n v="23.40139312941406"/>
    <m/>
    <n v="23.307475"/>
    <n v="4.0295282699673862E-3"/>
    <n v="23.693554861298527"/>
    <m/>
    <n v="23.74"/>
    <m/>
    <m/>
    <m/>
    <n v="1165.7271118265307"/>
    <m/>
  </r>
  <r>
    <x v="2299"/>
    <n v="12.81"/>
    <n v="15.05"/>
    <n v="1899.43"/>
    <n v="1694.45"/>
    <n v="47612.19"/>
    <n v="42479.5"/>
    <n v="1.2500718804542288E-6"/>
    <n v="1174.3917944587984"/>
    <n v="1174.47"/>
    <n v="-6.6587942818219226E-5"/>
    <n v="628072.01798457897"/>
    <m/>
    <m/>
    <n v="28707.297087012103"/>
    <m/>
    <m/>
    <n v="31.242472273644406"/>
    <m/>
    <m/>
    <n v="81.209578835871554"/>
    <n v="81.2"/>
    <n v="1.1796595900914753E-4"/>
    <n v="31.510368885861464"/>
    <m/>
    <n v="31.56"/>
    <m/>
    <n v="983.474926402292"/>
    <n v="989.7"/>
    <n v="-6.2898591469213727E-3"/>
    <n v="2306"/>
    <n v="0.85116279069767442"/>
    <n v="29849.38"/>
    <n v="139.949734822718"/>
    <m/>
    <m/>
    <n v="2179.5863370181287"/>
    <n v="1.3790032857308836"/>
    <m/>
    <m/>
    <n v="115015.65665157199"/>
    <n v="585760"/>
    <n v="234.4"/>
    <n v="-0.80364713081881312"/>
    <n v="23.225835006339754"/>
    <m/>
    <n v="23.133125"/>
    <n v="4.0076732538190107E-3"/>
    <n v="23.516059832365688"/>
    <m/>
    <n v="23.56"/>
    <m/>
    <m/>
    <m/>
    <n v="1174.3917944587984"/>
    <m/>
  </r>
  <r>
    <x v="2300"/>
    <n v="13.07"/>
    <n v="15.45"/>
    <n v="1925.92"/>
    <n v="1718.08"/>
    <n v="48081.45"/>
    <n v="42898.12"/>
    <n v="1.2500718804542288E-6"/>
    <n v="1190.7411667809699"/>
    <n v="1190.82"/>
    <n v="-6.6200785198478052E-5"/>
    <n v="645561.23271539679"/>
    <m/>
    <m/>
    <n v="29306.817079181048"/>
    <m/>
    <m/>
    <n v="31.023223403874489"/>
    <m/>
    <m/>
    <n v="82.007970951376478"/>
    <n v="82"/>
    <n v="9.7206724103404696E-5"/>
    <n v="31.198730712809997"/>
    <m/>
    <n v="31.36"/>
    <m/>
    <n v="997.15523651110971"/>
    <n v="1003.49"/>
    <n v="-6.3127320540217191E-3"/>
    <n v="2307"/>
    <n v="0.84595469255663436"/>
    <n v="30061.16"/>
    <n v="140.93166674387734"/>
    <m/>
    <m/>
    <n v="2164.1222706136109"/>
    <n v="1.3690895253487712"/>
    <m/>
    <m/>
    <n v="118219.58081084941"/>
    <n v="602090"/>
    <n v="238.8"/>
    <n v="-0.80365131324079553"/>
    <n v="22.900871807205917"/>
    <m/>
    <n v="22.810549999999999"/>
    <n v="3.9596505654584391E-3"/>
    <n v="23.187287304574557"/>
    <m/>
    <n v="23.32"/>
    <m/>
    <m/>
    <m/>
    <n v="1190.7411667809699"/>
    <m/>
  </r>
  <r>
    <x v="2301"/>
    <n v="12.45"/>
    <n v="15.17"/>
    <n v="1886.6"/>
    <n v="1683"/>
    <n v="47636.01"/>
    <n v="42500.65"/>
    <n v="1.2500718804542288E-6"/>
    <n v="1166.4022953919166"/>
    <n v="1166.48"/>
    <n v="-6.6614608123072294E-5"/>
    <n v="619171.69479391782"/>
    <m/>
    <m/>
    <n v="28408.273633987337"/>
    <m/>
    <m/>
    <n v="31.338524944457504"/>
    <m/>
    <m/>
    <n v="81.246245051737404"/>
    <n v="81.239999999999995"/>
    <n v="7.6871636354169937E-5"/>
    <n v="31.486675456325955"/>
    <m/>
    <n v="31.68"/>
    <m/>
    <n v="976.76112411768133"/>
    <n v="983.07"/>
    <n v="-6.4175245733454345E-3"/>
    <n v="2308"/>
    <n v="0.82069874752801575"/>
    <n v="29755.31"/>
    <n v="139.48689930157761"/>
    <m/>
    <m/>
    <n v="2186.1406091097692"/>
    <n v="1.382887892890605"/>
    <m/>
    <m/>
    <n v="113388.11147537688"/>
    <n v="577570"/>
    <n v="226"/>
    <n v="-0.80368074609938733"/>
    <n v="23.367376646667886"/>
    <m/>
    <n v="23.279599999999999"/>
    <n v="3.770539299124076E-3"/>
    <n v="23.659883065132856"/>
    <m/>
    <n v="23.88"/>
    <m/>
    <m/>
    <m/>
    <n v="1166.4022953919166"/>
    <m/>
  </r>
  <r>
    <x v="2302"/>
    <n v="13.02"/>
    <n v="15.31"/>
    <n v="1887.62"/>
    <n v="1683.9"/>
    <n v="48122.11"/>
    <n v="42934.18"/>
    <n v="1.2500718804542288E-6"/>
    <n v="1166.9475496205771"/>
    <n v="1167.02"/>
    <n v="-6.2081523386825488E-5"/>
    <n v="619752.17894643475"/>
    <m/>
    <m/>
    <n v="28428.186852683819"/>
    <m/>
    <m/>
    <n v="31.325896969015329"/>
    <m/>
    <m/>
    <n v="82.069315801788775"/>
    <n v="82.08"/>
    <n v="-1.3016810686183877E-4"/>
    <n v="31.162152960627054"/>
    <m/>
    <n v="31.29"/>
    <m/>
    <n v="977.18124077680068"/>
    <n v="983.54"/>
    <n v="-6.4651760204966768E-3"/>
    <n v="2309"/>
    <n v="0.85042455911169168"/>
    <n v="30053.74"/>
    <n v="140.852879567277"/>
    <m/>
    <m/>
    <n v="2164.2147766456937"/>
    <n v="1.3686289703597738"/>
    <m/>
    <m/>
    <n v="113497.90723747402"/>
    <n v="578100"/>
    <n v="232.4"/>
    <n v="-0.80367080567812832"/>
    <n v="23.351617590609859"/>
    <m/>
    <n v="23.267975"/>
    <n v="3.5947516107379673E-3"/>
    <n v="23.644695623253234"/>
    <m/>
    <n v="23.58"/>
    <m/>
    <m/>
    <m/>
    <n v="1166.9475496205771"/>
    <m/>
  </r>
  <r>
    <x v="2303"/>
    <n v="13.37"/>
    <n v="15.78"/>
    <n v="1925.05"/>
    <n v="1717.29"/>
    <n v="48872.41"/>
    <n v="43603.54"/>
    <n v="1.2500718804542288E-6"/>
    <n v="1190.058170804858"/>
    <n v="1190.1400000000001"/>
    <n v="-6.8755940596965104E-5"/>
    <n v="644301.94997293095"/>
    <m/>
    <m/>
    <n v="29272.752798744703"/>
    <m/>
    <m/>
    <n v="31.013914795161593"/>
    <m/>
    <m/>
    <n v="83.346874225619175"/>
    <n v="83.36"/>
    <n v="-1.5745890572005372E-4"/>
    <n v="30.675227029732675"/>
    <m/>
    <n v="30.66"/>
    <m/>
    <n v="996.52299176850352"/>
    <n v="1003.02"/>
    <n v="-6.4774463435389729E-3"/>
    <n v="2310"/>
    <n v="0.84727503168567808"/>
    <n v="30403.97"/>
    <n v="142.48317643086554"/>
    <m/>
    <m/>
    <n v="2138.9941904150073"/>
    <n v="1.3525514833673122"/>
    <m/>
    <m/>
    <n v="117995.02367996518"/>
    <n v="600990"/>
    <n v="236"/>
    <n v="-0.80366557899471669"/>
    <n v="22.887513058363922"/>
    <m/>
    <n v="22.806425000000001"/>
    <n v="3.555491856523707E-3"/>
    <n v="23.175017482009615"/>
    <m/>
    <n v="23.37"/>
    <m/>
    <m/>
    <m/>
    <n v="1190.058170804858"/>
    <m/>
  </r>
  <r>
    <x v="2304"/>
    <n v="13.82"/>
    <n v="15.82"/>
    <n v="1912.55"/>
    <n v="1706.14"/>
    <n v="48606.14"/>
    <n v="43365.919999999998"/>
    <n v="1.2500718804542288E-6"/>
    <n v="1182.3018916240464"/>
    <n v="1182.3800000000001"/>
    <n v="-6.6060298680392648E-5"/>
    <n v="635907.36516687367"/>
    <m/>
    <m/>
    <n v="28986.683284718176"/>
    <m/>
    <m/>
    <n v="31.113191632602472"/>
    <m/>
    <m/>
    <n v="82.890756875369618"/>
    <n v="82.88"/>
    <n v="1.2978855417022928E-4"/>
    <n v="30.841291253508636"/>
    <m/>
    <n v="30.88"/>
    <m/>
    <n v="990.01826096868649"/>
    <n v="996.5"/>
    <n v="-6.5045047981069359E-3"/>
    <n v="2311"/>
    <n v="0.87357774968394442"/>
    <n v="30360.47"/>
    <n v="142.26821139477181"/>
    <m/>
    <m/>
    <n v="2142.0545225783089"/>
    <n v="1.354358227135195"/>
    <m/>
    <m/>
    <n v="116458.86568273064"/>
    <n v="593030"/>
    <n v="241.6"/>
    <n v="-0.8036206166926958"/>
    <n v="23.035043914741209"/>
    <m/>
    <n v="22.943874999999998"/>
    <n v="3.9735622139334126E-3"/>
    <n v="23.324654393714464"/>
    <m/>
    <n v="23.12"/>
    <m/>
    <m/>
    <m/>
    <n v="1182.3018916240464"/>
    <m/>
  </r>
  <r>
    <x v="2305"/>
    <n v="14.07"/>
    <n v="16"/>
    <n v="1937.13"/>
    <n v="1728.07"/>
    <n v="49047.29"/>
    <n v="43759.46"/>
    <n v="1.2500718804542288E-6"/>
    <n v="1197.467579055135"/>
    <n v="1197.55"/>
    <n v="-6.8824637689424151E-5"/>
    <n v="652226.06222177227"/>
    <m/>
    <m/>
    <n v="29544.561440807949"/>
    <m/>
    <m/>
    <n v="30.911836299851643"/>
    <m/>
    <m/>
    <n v="83.641035017024819"/>
    <n v="83.64"/>
    <n v="1.2374665528724904E-5"/>
    <n v="30.560318456636168"/>
    <m/>
    <n v="30.62"/>
    <m/>
    <n v="1002.7085751511742"/>
    <n v="1009.33"/>
    <n v="-6.5602180147482647E-3"/>
    <n v="2312"/>
    <n v="0.87937500000000002"/>
    <n v="30831.279999999999"/>
    <n v="144.46313142813514"/>
    <m/>
    <m/>
    <n v="2108.8369640301348"/>
    <n v="1.3332293446442838"/>
    <m/>
    <m/>
    <n v="119448.66603113292"/>
    <n v="608290"/>
    <n v="244.4"/>
    <n v="-0.80363204058733018"/>
    <n v="22.737902154328019"/>
    <m/>
    <n v="22.648924999999998"/>
    <n v="3.9285376382331982E-3"/>
    <n v="23.02402635663837"/>
    <m/>
    <n v="22.95"/>
    <m/>
    <m/>
    <m/>
    <n v="1197.467579055135"/>
    <m/>
  </r>
  <r>
    <x v="2306"/>
    <n v="13.99"/>
    <n v="15.92"/>
    <n v="1936.48"/>
    <n v="1727.49"/>
    <n v="49003.05"/>
    <n v="43719.94"/>
    <n v="1.2500718804542288E-6"/>
    <n v="1197.0365825370034"/>
    <n v="1197.1199999999999"/>
    <n v="-6.9681788790187937E-5"/>
    <n v="651759.59339971433"/>
    <m/>
    <m/>
    <n v="29528.692067343905"/>
    <m/>
    <m/>
    <n v="30.915626221127269"/>
    <m/>
    <m/>
    <n v="83.563554294647361"/>
    <n v="83.56"/>
    <n v="4.253583828806029E-5"/>
    <n v="30.58682496419156"/>
    <m/>
    <n v="30.54"/>
    <m/>
    <n v="1002.3370837750684"/>
    <n v="1008.96"/>
    <n v="-6.5641018721570576E-3"/>
    <n v="2313"/>
    <n v="0.87876884422110557"/>
    <n v="30671.52"/>
    <n v="143.70333797943064"/>
    <m/>
    <m/>
    <n v="2119.7644309849111"/>
    <n v="1.3400107687226515"/>
    <m/>
    <m/>
    <n v="119364.46127776349"/>
    <n v="607810"/>
    <n v="244.4"/>
    <n v="-0.80361550274302251"/>
    <n v="22.744474398902025"/>
    <m/>
    <n v="22.656424999999999"/>
    <n v="3.8862882781385277E-3"/>
    <n v="23.030930947359121"/>
    <m/>
    <n v="22.97"/>
    <m/>
    <m/>
    <m/>
    <n v="1197.0365825370034"/>
    <m/>
  </r>
  <r>
    <x v="2307"/>
    <n v="14.48"/>
    <n v="15.87"/>
    <n v="1902.32"/>
    <n v="1697"/>
    <n v="48649.26"/>
    <n v="43404.08"/>
    <n v="1.2500718804542288E-6"/>
    <n v="1175.8058642660767"/>
    <n v="1175.8900000000001"/>
    <n v="-7.1550684097476669E-5"/>
    <n v="628642.08851186908"/>
    <m/>
    <m/>
    <n v="28743.050302311327"/>
    <m/>
    <m/>
    <n v="31.182815672501938"/>
    <m/>
    <m/>
    <n v="82.952154762581557"/>
    <n v="82.96"/>
    <n v="-9.4566506972482145E-5"/>
    <n v="30.803399601659489"/>
    <m/>
    <n v="30.76"/>
    <m/>
    <n v="984.50863775309494"/>
    <n v="991.07"/>
    <n v="-6.6204831615376269E-3"/>
    <n v="2314"/>
    <n v="0.91241335853812233"/>
    <n v="30491.51"/>
    <n v="142.8153344350782"/>
    <m/>
    <m/>
    <n v="2132.2052488909553"/>
    <n v="1.3473642295616839"/>
    <m/>
    <m/>
    <n v="115135.40229727307"/>
    <n v="586050"/>
    <n v="231.2"/>
    <n v="-0.80353996707230935"/>
    <n v="23.141599944733105"/>
    <m/>
    <n v="23.0549"/>
    <n v="3.7605864581111703E-3"/>
    <n v="23.434074151074313"/>
    <m/>
    <n v="23.58"/>
    <m/>
    <m/>
    <m/>
    <n v="1175.8058642660767"/>
    <m/>
  </r>
  <r>
    <x v="2308"/>
    <n v="14.83"/>
    <n v="16.149999999999999"/>
    <n v="1923.07"/>
    <n v="1715.51"/>
    <n v="48614.42"/>
    <n v="43372.94"/>
    <n v="1.2500718804542288E-6"/>
    <n v="1188.6022584704324"/>
    <n v="1188.68"/>
    <n v="-6.5401562714617612E-5"/>
    <n v="642327.66028319648"/>
    <m/>
    <m/>
    <n v="29212.337386467796"/>
    <m/>
    <m/>
    <n v="31.011350697835439"/>
    <m/>
    <m/>
    <n v="82.890727642185453"/>
    <n v="82.88"/>
    <n v="1.2943583717972551E-4"/>
    <n v="30.824397731056763"/>
    <m/>
    <n v="30.9"/>
    <m/>
    <n v="995.21245044172917"/>
    <n v="1002.02"/>
    <n v="-6.7938260296908082E-3"/>
    <n v="2315"/>
    <n v="0.91826625386996907"/>
    <n v="30414.16"/>
    <n v="142.44192148881353"/>
    <m/>
    <m/>
    <n v="2137.6141668488299"/>
    <n v="1.3506541382743347"/>
    <m/>
    <m/>
    <n v="117643.11282148724"/>
    <n v="598870"/>
    <n v="238.4"/>
    <n v="-0.80355817986960898"/>
    <n v="22.888117246795311"/>
    <m/>
    <n v="22.8048"/>
    <n v="3.6534960532568217E-3"/>
    <n v="23.177639055993186"/>
    <m/>
    <n v="23.21"/>
    <m/>
    <m/>
    <m/>
    <n v="1188.6022584704324"/>
    <m/>
  </r>
  <r>
    <x v="2309"/>
    <n v="14.53"/>
    <n v="16.010000000000002"/>
    <n v="1927.92"/>
    <n v="1719.83"/>
    <n v="48791.13"/>
    <n v="43530.55"/>
    <n v="1.2500718804542288E-6"/>
    <n v="1191.5708687076858"/>
    <n v="1191.6500000000001"/>
    <n v="-6.6404810400988445E-5"/>
    <n v="645534.30537604261"/>
    <m/>
    <m/>
    <n v="29321.693083713377"/>
    <m/>
    <m/>
    <n v="30.970904163740308"/>
    <m/>
    <m/>
    <n v="83.190001093488192"/>
    <n v="83.2"/>
    <n v="-1.201791648054451E-4"/>
    <n v="30.711289487161597"/>
    <m/>
    <n v="30.83"/>
    <m/>
    <n v="997.68381052053417"/>
    <n v="1004.41"/>
    <n v="-6.6966572211206721E-3"/>
    <n v="2316"/>
    <n v="0.90755777638975632"/>
    <n v="30543.62"/>
    <n v="143.03706597397792"/>
    <m/>
    <m/>
    <n v="2128.5152625871224"/>
    <n v="1.3447774948115925"/>
    <m/>
    <m/>
    <n v="118231.62658955847"/>
    <n v="601740"/>
    <n v="238.4"/>
    <n v="-0.8035170894579744"/>
    <n v="22.829417016240086"/>
    <m/>
    <n v="22.745774999999998"/>
    <n v="3.6772550612185206E-3"/>
    <n v="23.118446892951741"/>
    <m/>
    <n v="23.24"/>
    <m/>
    <m/>
    <m/>
    <n v="1191.5708687076858"/>
    <m/>
  </r>
  <r>
    <x v="2310"/>
    <n v="16.3"/>
    <n v="17.13"/>
    <n v="2005.49"/>
    <n v="1789.03"/>
    <n v="49896.44"/>
    <n v="44516.63"/>
    <n v="1.2500718804542288E-6"/>
    <n v="1239.4835846355577"/>
    <n v="1239.56"/>
    <n v="-6.1647168706824296E-5"/>
    <n v="697451.77460358571"/>
    <m/>
    <m/>
    <n v="31090.350341502239"/>
    <m/>
    <m/>
    <n v="30.346451341059328"/>
    <m/>
    <m/>
    <n v="85.07250569526424"/>
    <n v="85.08"/>
    <n v="-8.8085387115133251E-5"/>
    <n v="30.01452638319526"/>
    <m/>
    <n v="30.28"/>
    <m/>
    <n v="1037.7909662111313"/>
    <n v="1044.7"/>
    <n v="-6.6134141752357545E-3"/>
    <n v="2317"/>
    <n v="0.95154699357851735"/>
    <n v="31421.15"/>
    <n v="147.13508659995711"/>
    <m/>
    <m/>
    <n v="2067.3621969590768"/>
    <n v="1.3060177029096083"/>
    <m/>
    <m/>
    <n v="127741.78368562978"/>
    <n v="649980"/>
    <n v="253.6"/>
    <n v="-0.80346813181077914"/>
    <n v="21.909819874396813"/>
    <m/>
    <n v="21.826650000000001"/>
    <n v="3.8104736364403813E-3"/>
    <n v="22.187447771189202"/>
    <m/>
    <n v="22.43"/>
    <m/>
    <m/>
    <m/>
    <n v="1239.4835846355577"/>
    <m/>
  </r>
  <r>
    <x v="2311"/>
    <n v="16.28"/>
    <n v="17.22"/>
    <n v="1994.91"/>
    <n v="1779.59"/>
    <n v="50061.34"/>
    <n v="44663.58"/>
    <n v="1.2500718804542288E-6"/>
    <n v="1232.854477257393"/>
    <n v="1232.94"/>
    <n v="-6.9364886050471419E-5"/>
    <n v="690000.42743214674"/>
    <m/>
    <m/>
    <n v="30841.155091256005"/>
    <m/>
    <m/>
    <n v="30.422388271131734"/>
    <m/>
    <m/>
    <n v="85.347413613680089"/>
    <n v="85.36"/>
    <n v="-1.4745063636256717E-4"/>
    <n v="29.912240942783001"/>
    <m/>
    <n v="30.03"/>
    <m/>
    <n v="1032.2069845861872"/>
    <n v="1039.1099999999999"/>
    <n v="-6.6431998670137826E-3"/>
    <n v="2318"/>
    <n v="0.94541231126596992"/>
    <n v="31409.83"/>
    <n v="147.04762791675742"/>
    <m/>
    <m/>
    <n v="2068.1069991088893"/>
    <n v="1.3061167092926707"/>
    <m/>
    <m/>
    <n v="126380.92102679091"/>
    <n v="643120"/>
    <n v="253.2"/>
    <n v="-0.80348780783245599"/>
    <n v="22.022351900230824"/>
    <m/>
    <n v="21.938575"/>
    <n v="3.8187029116896198E-3"/>
    <n v="22.302130958342172"/>
    <m/>
    <n v="22.51"/>
    <m/>
    <m/>
    <m/>
    <n v="1232.854477257393"/>
    <m/>
  </r>
  <r>
    <x v="2312"/>
    <n v="16.27"/>
    <n v="17.260000000000002"/>
    <n v="2007.06"/>
    <n v="1790.43"/>
    <n v="50193.51"/>
    <n v="44781.440000000002"/>
    <n v="1.2500718804542288E-6"/>
    <n v="1240.3329333777313"/>
    <n v="1240.42"/>
    <n v="-7.019124350526873E-5"/>
    <n v="698375.71505376697"/>
    <m/>
    <m/>
    <n v="31121.899951857096"/>
    <m/>
    <m/>
    <n v="30.328361395803803"/>
    <m/>
    <m/>
    <n v="85.570657962566003"/>
    <n v="85.56"/>
    <n v="1.2456711741459792E-4"/>
    <n v="29.832241222733717"/>
    <m/>
    <n v="29.88"/>
    <m/>
    <n v="1038.458250239732"/>
    <n v="1045.4000000000001"/>
    <n v="-6.6402810027434978E-3"/>
    <n v="2319"/>
    <n v="0.94264194669756651"/>
    <n v="31495.74"/>
    <n v="147.43830923826275"/>
    <m/>
    <m/>
    <n v="2062.4504555270414"/>
    <n v="1.3024208349172981"/>
    <m/>
    <m/>
    <n v="127916.25613434847"/>
    <n v="650720"/>
    <n v="259.60000000000002"/>
    <n v="-0.80342350606351665"/>
    <n v="21.887187902363447"/>
    <m/>
    <n v="21.806925"/>
    <n v="3.6806153257942231E-3"/>
    <n v="22.165490056308673"/>
    <m/>
    <n v="22.23"/>
    <m/>
    <m/>
    <m/>
    <n v="1240.3329333777313"/>
    <m/>
  </r>
  <r>
    <x v="2313"/>
    <n v="17.5"/>
    <n v="18"/>
    <n v="2102.0300000000002"/>
    <n v="1875.15"/>
    <n v="50878.93"/>
    <n v="45392.9"/>
    <n v="1.2500718804542288E-6"/>
    <n v="1298.9912920942461"/>
    <n v="1299.08"/>
    <n v="-6.8285175473303816E-5"/>
    <n v="764433.93473649782"/>
    <m/>
    <m/>
    <n v="33329.7271373646"/>
    <m/>
    <m/>
    <n v="29.609480452741582"/>
    <m/>
    <m/>
    <n v="86.737057375702975"/>
    <n v="86.72"/>
    <n v="1.9669483052320302E-4"/>
    <n v="29.423850794191114"/>
    <m/>
    <n v="29.5"/>
    <m/>
    <n v="1087.5583499389002"/>
    <n v="1094.82"/>
    <n v="-6.6327342038872139E-3"/>
    <n v="2320"/>
    <n v="0.97222222222222221"/>
    <n v="32100.65"/>
    <n v="150.25828918237187"/>
    <m/>
    <m/>
    <n v="2022.8388475745735"/>
    <n v="1.277285332719837"/>
    <m/>
    <m/>
    <n v="140017.08231503051"/>
    <n v="712240"/>
    <n v="281.2"/>
    <n v="-0.80341305976211597"/>
    <n v="20.850553481892614"/>
    <m/>
    <n v="20.764074999999998"/>
    <n v="4.164812633965953E-3"/>
    <n v="21.115903404335977"/>
    <m/>
    <n v="21.27"/>
    <m/>
    <m/>
    <m/>
    <n v="1298.9912920942461"/>
    <m/>
  </r>
  <r>
    <x v="2314"/>
    <n v="16.63"/>
    <n v="17.55"/>
    <n v="2044.78"/>
    <n v="1824.08"/>
    <n v="50573.61"/>
    <n v="45120.44"/>
    <n v="1.2500718804542288E-6"/>
    <n v="1263.5817033138098"/>
    <n v="1263.67"/>
    <n v="-6.9873215467808336E-5"/>
    <n v="722763.21132122446"/>
    <m/>
    <m/>
    <n v="31967.039452530669"/>
    <m/>
    <m/>
    <n v="30.011333102415755"/>
    <m/>
    <m/>
    <n v="86.214453629152189"/>
    <n v="86.2"/>
    <n v="1.6767551220642218E-4"/>
    <n v="29.59940259582131"/>
    <m/>
    <n v="29.71"/>
    <m/>
    <n v="1057.901645167133"/>
    <n v="1065.05"/>
    <n v="-6.7117551597267733E-3"/>
    <n v="2321"/>
    <n v="0.94757834757834747"/>
    <n v="31782.799999999999"/>
    <n v="148.75886506454094"/>
    <m/>
    <m/>
    <n v="2042.8683275913829"/>
    <n v="1.2898103103245959"/>
    <m/>
    <m/>
    <n v="132385.84719813734"/>
    <n v="673480"/>
    <n v="275.2"/>
    <n v="-0.80343017283640594"/>
    <n v="21.41742395750201"/>
    <m/>
    <n v="21.329699999999999"/>
    <n v="4.1127609625082329E-3"/>
    <n v="21.690223141910003"/>
    <m/>
    <n v="21.49"/>
    <m/>
    <m/>
    <m/>
    <n v="1263.5817033138098"/>
    <m/>
  </r>
  <r>
    <x v="2315"/>
    <n v="15.14"/>
    <n v="16.72"/>
    <n v="1982.26"/>
    <n v="1768.31"/>
    <n v="50141.440000000002"/>
    <n v="44734.81"/>
    <n v="1.2500718804542288E-6"/>
    <n v="1224.9172979716955"/>
    <n v="1225"/>
    <n v="-6.7511859840441169E-5"/>
    <n v="678537.40166592377"/>
    <m/>
    <m/>
    <n v="30499.956018528446"/>
    <m/>
    <m/>
    <n v="30.468743690653465"/>
    <m/>
    <m/>
    <n v="85.475635329756614"/>
    <n v="85.48"/>
    <n v="-5.1060718804341043E-5"/>
    <n v="29.851312431360558"/>
    <m/>
    <n v="30.05"/>
    <m/>
    <n v="1025.5212689235195"/>
    <n v="1032.3699999999999"/>
    <n v="-6.6339888571737005E-3"/>
    <n v="2322"/>
    <n v="0.9055023923444977"/>
    <n v="31404.65"/>
    <n v="146.97746308081688"/>
    <m/>
    <m/>
    <n v="2067.1742621874123"/>
    <n v="1.3050326805243508"/>
    <m/>
    <m/>
    <n v="124286.44507921136"/>
    <n v="631760"/>
    <n v="250"/>
    <n v="-0.80326952469416968"/>
    <n v="22.071219042635349"/>
    <m/>
    <n v="21.9711"/>
    <n v="4.5568516203262632E-3"/>
    <n v="22.352588072463824"/>
    <m/>
    <n v="22.48"/>
    <m/>
    <m/>
    <m/>
    <n v="1224.9172979716955"/>
    <m/>
  </r>
  <r>
    <x v="2316"/>
    <n v="15.44"/>
    <n v="16.73"/>
    <n v="1958.23"/>
    <n v="1746.87"/>
    <n v="49483.54"/>
    <n v="44147.68"/>
    <n v="1.2500718804542288E-6"/>
    <n v="1209.9796900238616"/>
    <n v="1210.07"/>
    <n v="-7.4632026360710313E-5"/>
    <n v="661996.14936550299"/>
    <m/>
    <m/>
    <n v="29942.230458440365"/>
    <m/>
    <m/>
    <n v="30.649296988161726"/>
    <m/>
    <m/>
    <n v="84.347949053011703"/>
    <n v="84.36"/>
    <n v="-1.4285143419034974E-4"/>
    <n v="30.239859103127102"/>
    <m/>
    <n v="30.23"/>
    <m/>
    <n v="1012.9813033056417"/>
    <n v="1019.776"/>
    <n v="-6.6629305792235138E-3"/>
    <n v="2323"/>
    <n v="0.92289300657501494"/>
    <n v="30993.41"/>
    <n v="145.01883594432167"/>
    <m/>
    <m/>
    <n v="2094.243652980876"/>
    <n v="1.321745967652209"/>
    <m/>
    <m/>
    <n v="121260.34569531072"/>
    <n v="616322"/>
    <n v="244.24"/>
    <n v="-0.8032516351918142"/>
    <n v="22.33570193352951"/>
    <m/>
    <n v="22.237075000000001"/>
    <n v="4.435247600213188E-3"/>
    <n v="22.621178251552799"/>
    <m/>
    <n v="22.72"/>
    <m/>
    <m/>
    <m/>
    <n v="1209.9796900238616"/>
    <m/>
  </r>
  <r>
    <x v="2317"/>
    <n v="17.07"/>
    <n v="17.91"/>
    <n v="2081.13"/>
    <n v="1856.51"/>
    <n v="50927.6"/>
    <n v="45435.97"/>
    <n v="1.2500718804542288E-6"/>
    <n v="1285.8875777832059"/>
    <n v="1285.98"/>
    <n v="-7.1869093449472565E-5"/>
    <n v="745062.03520106443"/>
    <m/>
    <m/>
    <n v="32760.053574071764"/>
    <m/>
    <m/>
    <n v="29.686123527332711"/>
    <m/>
    <m/>
    <n v="86.807327592636"/>
    <n v="86.8"/>
    <n v="8.4419270000024582E-5"/>
    <n v="29.356369314988996"/>
    <m/>
    <n v="29.21"/>
    <m/>
    <n v="1076.5222093659627"/>
    <n v="1083.6220000000001"/>
    <n v="-6.5519070617220398E-3"/>
    <n v="2324"/>
    <n v="0.95309882747068675"/>
    <n v="32072.59"/>
    <n v="150.05662484769485"/>
    <m/>
    <m/>
    <n v="2021.3228009215545"/>
    <n v="1.2756022908144682"/>
    <m/>
    <m/>
    <n v="136477.23894466425"/>
    <n v="693548"/>
    <n v="276.83999999999997"/>
    <n v="-0.80321875494606831"/>
    <n v="20.932855952519958"/>
    <m/>
    <n v="20.836749999999999"/>
    <n v="4.6123292989530551E-3"/>
    <n v="21.200632067202054"/>
    <m/>
    <n v="21.23"/>
    <m/>
    <m/>
    <m/>
    <n v="1285.8875777832059"/>
    <m/>
  </r>
  <r>
    <x v="2318"/>
    <n v="18.59"/>
    <n v="19.07"/>
    <n v="2207.23"/>
    <n v="1969"/>
    <n v="52384.25"/>
    <n v="46735.49"/>
    <n v="1.2500718804542288E-6"/>
    <n v="1363.7689292237433"/>
    <n v="1363.87"/>
    <n v="-7.410587244871536E-5"/>
    <n v="835315.19242159755"/>
    <m/>
    <m/>
    <n v="35736.35417696002"/>
    <m/>
    <m/>
    <n v="28.78544864315587"/>
    <m/>
    <m/>
    <n v="89.288045581935407"/>
    <n v="89.28"/>
    <n v="9.0116285118790884E-5"/>
    <n v="28.515724953664076"/>
    <m/>
    <n v="28.57"/>
    <m/>
    <n v="1141.7112365684259"/>
    <n v="1149.144"/>
    <n v="-6.4680870557337622E-3"/>
    <n v="2325"/>
    <n v="0.97482957524908231"/>
    <n v="33074.019999999997"/>
    <n v="154.7298890210005"/>
    <m/>
    <m/>
    <n v="1958.2093045520107"/>
    <n v="1.2356559213413518"/>
    <m/>
    <m/>
    <n v="153010.99111698929"/>
    <n v="777560"/>
    <n v="309"/>
    <n v="-0.80321648346495533"/>
    <n v="19.663572562177691"/>
    <m/>
    <n v="19.571375"/>
    <n v="4.7108372394730758E-3"/>
    <n v="19.915327692730177"/>
    <m/>
    <n v="20.010000000000002"/>
    <m/>
    <m/>
    <m/>
    <n v="1363.7689292237433"/>
    <m/>
  </r>
  <r>
    <x v="2319"/>
    <n v="16.41"/>
    <n v="17.829999999999998"/>
    <n v="2090.67"/>
    <n v="1865.01"/>
    <n v="51377.94"/>
    <n v="45837.64"/>
    <n v="1.2500718804542288E-6"/>
    <n v="1291.7191525458989"/>
    <n v="1291.81"/>
    <n v="-7.0325708967367007E-5"/>
    <n v="747050.33085657598"/>
    <m/>
    <m/>
    <n v="32904.196452762553"/>
    <m/>
    <m/>
    <n v="29.544244764147603"/>
    <m/>
    <m/>
    <n v="87.570672303242688"/>
    <n v="87.56"/>
    <n v="1.2188560121839664E-4"/>
    <n v="29.062510772255735"/>
    <m/>
    <n v="29.06"/>
    <m/>
    <n v="1081.3756399694614"/>
    <n v="1088.3900000000001"/>
    <n v="-6.4447119419864807E-3"/>
    <n v="2326"/>
    <n v="0.92035894559730802"/>
    <n v="32436.35"/>
    <n v="151.73483450620895"/>
    <m/>
    <m/>
    <n v="1995.9637513121468"/>
    <n v="1.2593600838874854"/>
    <m/>
    <m/>
    <n v="136844.25357971177"/>
    <n v="695312"/>
    <n v="279.08"/>
    <n v="-0.80319014546029444"/>
    <n v="20.701112627439322"/>
    <m/>
    <n v="20.605225000000001"/>
    <n v="4.6535588637990344E-3"/>
    <n v="20.96637877573465"/>
    <m/>
    <n v="20.94"/>
    <m/>
    <m/>
    <m/>
    <n v="1291.7191525458989"/>
    <m/>
  </r>
  <r>
    <x v="2320"/>
    <n v="17.149999999999999"/>
    <n v="18.3"/>
    <n v="2164.94"/>
    <n v="1931.26"/>
    <n v="52638.98"/>
    <n v="46962.64"/>
    <n v="1.2500718804542288E-6"/>
    <n v="1337.5742099985241"/>
    <n v="1337.66"/>
    <n v="-6.4134385027614371E-5"/>
    <n v="800089.49783093156"/>
    <m/>
    <m/>
    <n v="34656.292345358925"/>
    <m/>
    <m/>
    <n v="29.018188762652663"/>
    <m/>
    <m/>
    <n v="89.717853007312499"/>
    <n v="89.72"/>
    <n v="-2.3929922954746274E-5"/>
    <n v="28.348212163599566"/>
    <m/>
    <n v="28.5"/>
    <m/>
    <n v="1119.7498703513727"/>
    <n v="1126.874"/>
    <n v="-6.3220285929281861E-3"/>
    <n v="2327"/>
    <n v="0.93715846994535512"/>
    <n v="33200.559999999998"/>
    <n v="155.29762516134628"/>
    <m/>
    <m/>
    <n v="1948.9382549665268"/>
    <n v="1.2295726200215047"/>
    <m/>
    <m/>
    <n v="146561.44123773041"/>
    <n v="744482"/>
    <n v="293.95999999999998"/>
    <n v="-0.80313635354819812"/>
    <n v="19.964825419035193"/>
    <m/>
    <n v="19.868725000000001"/>
    <n v="4.8367682896206521E-3"/>
    <n v="20.220875892858345"/>
    <m/>
    <n v="20.34"/>
    <m/>
    <m/>
    <m/>
    <n v="1337.5742099985241"/>
    <m/>
  </r>
  <r>
    <x v="2321"/>
    <n v="16.8"/>
    <n v="17.989999999999998"/>
    <n v="2104.29"/>
    <n v="1877.15"/>
    <n v="52101.18"/>
    <n v="46482.65"/>
    <n v="1.2500718804542288E-6"/>
    <n v="1300.0074580538999"/>
    <n v="1300.0999999999999"/>
    <n v="-7.1180636950995968E-5"/>
    <n v="755156.12975257786"/>
    <m/>
    <m/>
    <n v="33196.437246212481"/>
    <m/>
    <m/>
    <n v="29.420713955182734"/>
    <m/>
    <m/>
    <n v="88.794731225489031"/>
    <n v="88.8"/>
    <n v="-5.9333046294685055E-5"/>
    <n v="28.634879971686299"/>
    <m/>
    <n v="28.69"/>
    <m/>
    <n v="1088.2629083291724"/>
    <n v="1095.3340000000001"/>
    <n v="-6.4556488439394544E-3"/>
    <n v="2328"/>
    <n v="0.93385214007782114"/>
    <n v="32725.21"/>
    <n v="153.03829252386075"/>
    <m/>
    <m/>
    <n v="1976.8422360890841"/>
    <n v="1.2468224193494799"/>
    <m/>
    <m/>
    <n v="138334.74477761355"/>
    <n v="702835"/>
    <n v="281.95999999999998"/>
    <n v="-0.80317607293658744"/>
    <n v="20.521331825121329"/>
    <m/>
    <n v="20.426874999999999"/>
    <n v="4.6241446683024101E-3"/>
    <n v="20.785195433934533"/>
    <m/>
    <n v="20.77"/>
    <m/>
    <m/>
    <m/>
    <n v="1300.0074580538999"/>
    <m/>
  </r>
  <r>
    <x v="2322"/>
    <n v="16.61"/>
    <n v="17.75"/>
    <n v="2086.52"/>
    <n v="1861.29"/>
    <n v="52009.37"/>
    <n v="46400.68"/>
    <n v="1.2500718804542288E-6"/>
    <n v="1288.9979143432838"/>
    <n v="1289.0899999999999"/>
    <n v="-7.1434621877530802E-5"/>
    <n v="742362.90163843869"/>
    <m/>
    <m/>
    <n v="32774.618772150337"/>
    <m/>
    <m/>
    <n v="29.543665849126363"/>
    <m/>
    <m/>
    <n v="88.636100434116827"/>
    <n v="88.64"/>
    <n v="-4.3993297418443156E-5"/>
    <n v="28.684351148837475"/>
    <m/>
    <n v="28.72"/>
    <m/>
    <n v="1079.03057666213"/>
    <n v="1085.9839999999999"/>
    <n v="-6.4028782540718199E-3"/>
    <n v="2329"/>
    <n v="0.9357746478873239"/>
    <n v="32591.5"/>
    <n v="152.40110167463297"/>
    <m/>
    <m/>
    <n v="1984.9192988607965"/>
    <n v="1.2517980624822609"/>
    <m/>
    <m/>
    <n v="135992.58728913098"/>
    <n v="690766"/>
    <n v="274.32"/>
    <n v="-0.80312785040211732"/>
    <n v="20.693752253108165"/>
    <m/>
    <n v="20.595199999999998"/>
    <n v="4.7852049559202747E-3"/>
    <n v="20.960060043086351"/>
    <m/>
    <n v="21.03"/>
    <m/>
    <m/>
    <m/>
    <n v="1288.9979143432838"/>
    <m/>
  </r>
  <r>
    <x v="2323"/>
    <n v="16.64"/>
    <n v="17.78"/>
    <n v="2074.6999999999998"/>
    <n v="1850.74"/>
    <n v="52053.03"/>
    <n v="46439.57"/>
    <n v="1.2500718804542288E-6"/>
    <n v="1281.6645727430864"/>
    <n v="1281.75"/>
    <n v="-6.6648922889434026E-5"/>
    <n v="733915.04869020113"/>
    <m/>
    <m/>
    <n v="32494.868392632547"/>
    <m/>
    <m/>
    <n v="29.626054930561939"/>
    <m/>
    <m/>
    <n v="88.708344182013704"/>
    <n v="88.72"/>
    <n v="-1.3137756972825265E-4"/>
    <n v="28.659285599754938"/>
    <m/>
    <n v="28.75"/>
    <m/>
    <n v="1072.8771034104893"/>
    <n v="1079.71"/>
    <n v="-6.3284554088697265E-3"/>
    <n v="2330"/>
    <n v="0.93588301462317203"/>
    <n v="32633.77"/>
    <n v="152.58684516107422"/>
    <m/>
    <m/>
    <n v="1982.3449301216206"/>
    <n v="1.250056015849931"/>
    <m/>
    <m/>
    <n v="134446.41407157618"/>
    <n v="682827"/>
    <n v="273.92"/>
    <n v="-0.80310325445306618"/>
    <n v="20.810077474898236"/>
    <m/>
    <n v="20.710975000000001"/>
    <n v="4.7850221874263799E-3"/>
    <n v="21.078110729738256"/>
    <m/>
    <n v="21.05"/>
    <m/>
    <m/>
    <m/>
    <n v="1281.6645727430864"/>
    <m/>
  </r>
  <r>
    <x v="2324"/>
    <n v="20.49"/>
    <n v="20.34"/>
    <n v="2316.16"/>
    <n v="2066.13"/>
    <n v="53955.1"/>
    <n v="48136.46"/>
    <n v="1.2500718804542288E-6"/>
    <n v="1430.7937693262922"/>
    <n v="1430.89"/>
    <n v="-6.7252321078403732E-5"/>
    <n v="904702.0441083964"/>
    <m/>
    <m/>
    <n v="38166.234519423902"/>
    <m/>
    <m/>
    <n v="27.900846432218618"/>
    <m/>
    <m/>
    <n v="91.947594115546366"/>
    <n v="91.96"/>
    <n v="-1.3490522459358445E-4"/>
    <n v="27.611095888544639"/>
    <m/>
    <n v="27.49"/>
    <m/>
    <n v="1197.6972909370509"/>
    <n v="1205.828"/>
    <n v="-6.7428431442536629E-3"/>
    <n v="2331"/>
    <n v="1.0073746312684364"/>
    <n v="34180.25"/>
    <n v="159.80529617145157"/>
    <m/>
    <m/>
    <n v="1888.4036911064995"/>
    <n v="1.1907042945071828"/>
    <m/>
    <m/>
    <n v="165734.703870464"/>
    <n v="842084"/>
    <n v="337.6"/>
    <n v="-0.80318506957683078"/>
    <n v="18.387334340690138"/>
    <m/>
    <n v="18.307749999999999"/>
    <n v="4.3470301205850159E-3"/>
    <n v="18.624364605989236"/>
    <m/>
    <n v="18.48"/>
    <m/>
    <m/>
    <m/>
    <n v="1430.7937693262922"/>
    <m/>
  </r>
  <r>
    <x v="2325"/>
    <n v="18.899999999999999"/>
    <n v="19.489999999999998"/>
    <n v="2246.92"/>
    <n v="2004.36"/>
    <n v="53790.34"/>
    <n v="47989.4"/>
    <n v="1.2500718804542288E-6"/>
    <n v="1387.9873350593391"/>
    <n v="1388.08"/>
    <n v="-6.6757636923542307E-5"/>
    <n v="850569.8546402395"/>
    <m/>
    <m/>
    <n v="36453.452340221811"/>
    <m/>
    <m/>
    <n v="28.316634759942062"/>
    <m/>
    <m/>
    <n v="91.664583166118604"/>
    <n v="91.68"/>
    <n v="-1.6815918282508946E-4"/>
    <n v="27.694459842135753"/>
    <m/>
    <n v="27.97"/>
    <m/>
    <n v="1161.8498567322772"/>
    <n v="1169.6379999999999"/>
    <n v="-6.658592887476944E-3"/>
    <n v="2332"/>
    <n v="0.96972806567470493"/>
    <n v="33936.03"/>
    <n v="158.6510886556697"/>
    <m/>
    <m/>
    <n v="1901.8964522607343"/>
    <n v="1.1990982716042335"/>
    <m/>
    <m/>
    <n v="155819.68654608689"/>
    <n v="791598"/>
    <n v="312.52"/>
    <n v="-0.80315805933556317"/>
    <n v="18.936168787863231"/>
    <m/>
    <n v="18.855575000000002"/>
    <n v="4.2742683722574171E-3"/>
    <n v="19.180481959141478"/>
    <m/>
    <n v="19.3"/>
    <m/>
    <m/>
    <m/>
    <n v="1387.9873350593391"/>
    <m/>
  </r>
  <r>
    <x v="2326"/>
    <n v="20.11"/>
    <n v="20.73"/>
    <n v="2377.8200000000002"/>
    <n v="2121.12"/>
    <n v="55363.93"/>
    <n v="49393.11"/>
    <n v="1.6667944573445226E-6"/>
    <n v="1468.7405985011162"/>
    <n v="1468.84"/>
    <n v="-6.7673469461460023E-5"/>
    <n v="949542.32421226683"/>
    <m/>
    <m/>
    <n v="39634.730062175622"/>
    <m/>
    <m/>
    <n v="27.488141997109775"/>
    <m/>
    <m/>
    <n v="94.33925016430598"/>
    <n v="94.32"/>
    <n v="2.0409419323574873E-4"/>
    <n v="26.881536791902871"/>
    <m/>
    <n v="26.79"/>
    <m/>
    <n v="1229.4025078043278"/>
    <n v="1237.68"/>
    <n v="-6.687909795482061E-3"/>
    <n v="2333"/>
    <n v="0.97009165460684987"/>
    <n v="35322.400000000001"/>
    <n v="165.09369579548041"/>
    <m/>
    <m/>
    <n v="1824.1993207895305"/>
    <n v="1.1497851263241081"/>
    <m/>
    <m/>
    <n v="173956.03015246778"/>
    <n v="883578"/>
    <n v="349.88"/>
    <n v="-0.80312317627592833"/>
    <n v="17.830588358241489"/>
    <m/>
    <n v="17.753274999999999"/>
    <n v="4.3548786486713453E-3"/>
    <n v="18.061224723045207"/>
    <m/>
    <n v="18.170000000000002"/>
    <m/>
    <m/>
    <m/>
    <n v="1468.7405985011162"/>
    <m/>
  </r>
  <r>
    <x v="2327"/>
    <n v="18.47"/>
    <n v="19.670000000000002"/>
    <n v="2304.0300000000002"/>
    <n v="2055.29"/>
    <n v="55174.37"/>
    <n v="49223.91"/>
    <n v="1.6667944573445226E-6"/>
    <n v="1423.1270182964665"/>
    <n v="1423.22"/>
    <n v="-6.5331925867773144E-5"/>
    <n v="890564.52460109617"/>
    <m/>
    <m/>
    <n v="37788.331660828524"/>
    <m/>
    <m/>
    <n v="27.913434087332213"/>
    <m/>
    <m/>
    <n v="94.013950508919322"/>
    <n v="94"/>
    <n v="1.4840966935447675E-4"/>
    <n v="26.972668924613387"/>
    <m/>
    <n v="26.99"/>
    <m/>
    <n v="1191.2058648477487"/>
    <n v="1199.0119999999999"/>
    <n v="-6.5104729162437369E-3"/>
    <n v="2334"/>
    <n v="0.93899339095068624"/>
    <n v="34987.599999999999"/>
    <n v="163.51610225081649"/>
    <m/>
    <m/>
    <n v="1841.4898200930984"/>
    <n v="1.1605732285859753"/>
    <m/>
    <m/>
    <n v="163152.91043109796"/>
    <n v="828626"/>
    <n v="328.88"/>
    <n v="-0.8031042829562457"/>
    <n v="18.383113177455421"/>
    <m/>
    <n v="18.303425000000001"/>
    <n v="4.3537303786269632E-3"/>
    <n v="18.621105983170381"/>
    <m/>
    <n v="18.690000000000001"/>
    <m/>
    <m/>
    <m/>
    <n v="1423.1270182964665"/>
    <m/>
  </r>
  <r>
    <x v="2328"/>
    <n v="17.21"/>
    <n v="18.82"/>
    <n v="2241.1799999999998"/>
    <n v="1999.22"/>
    <n v="55197.29"/>
    <n v="49244.28"/>
    <n v="1.6667944573445226E-6"/>
    <n v="1384.2727915394157"/>
    <n v="1384.36"/>
    <n v="-6.2995507371099713E-5"/>
    <n v="841937.20217798185"/>
    <m/>
    <m/>
    <n v="36240.765248835734"/>
    <m/>
    <m/>
    <n v="28.292905744112502"/>
    <m/>
    <m/>
    <n v="94.05071152234629"/>
    <n v="94.04"/>
    <n v="1.1390389564325254E-4"/>
    <n v="26.960554739095638"/>
    <m/>
    <n v="27.07"/>
    <m/>
    <n v="1158.6683916403374"/>
    <n v="1166.1880000000001"/>
    <n v="-6.4480241261809512E-3"/>
    <n v="2335"/>
    <n v="0.91445270988310312"/>
    <n v="34841.379999999997"/>
    <n v="162.82002225084045"/>
    <m/>
    <m/>
    <n v="1849.1857649848318"/>
    <n v="1.1653130145600996"/>
    <m/>
    <m/>
    <n v="154245.82146947688"/>
    <n v="782845"/>
    <n v="314.72000000000003"/>
    <n v="-0.80296760984680637"/>
    <n v="18.883740052430461"/>
    <m/>
    <n v="18.803875000000001"/>
    <n v="4.2472656529817243E-3"/>
    <n v="19.128429424507786"/>
    <m/>
    <n v="19.11"/>
    <m/>
    <m/>
    <m/>
    <n v="1384.2727915394157"/>
    <m/>
  </r>
  <r>
    <x v="2329"/>
    <n v="16.86"/>
    <n v="18.559999999999999"/>
    <n v="2168.5700000000002"/>
    <n v="1934.44"/>
    <n v="54301.14"/>
    <n v="48444.7"/>
    <n v="1.6667944573445226E-6"/>
    <n v="1339.392307052128"/>
    <n v="1339.48"/>
    <n v="-6.5467903867189037E-5"/>
    <n v="787340.94976999576"/>
    <m/>
    <m/>
    <n v="34478.15879997344"/>
    <m/>
    <m/>
    <n v="28.749988406001279"/>
    <m/>
    <m/>
    <n v="92.521504681505178"/>
    <n v="92.52"/>
    <n v="1.6263310691488897E-5"/>
    <n v="27.397345913996588"/>
    <m/>
    <n v="27.54"/>
    <m/>
    <n v="1121.0853922689141"/>
    <n v="1128.2159999999999"/>
    <n v="-6.3202504937758253E-3"/>
    <n v="2336"/>
    <n v="0.90840517241379315"/>
    <n v="34137.47"/>
    <n v="159.51806798643062"/>
    <m/>
    <m/>
    <n v="1886.5453745017471"/>
    <n v="1.1887434574232758"/>
    <m/>
    <m/>
    <n v="144245.01771370764"/>
    <n v="731913"/>
    <n v="289.60000000000002"/>
    <n v="-0.80292054149371905"/>
    <n v="19.494715011769724"/>
    <m/>
    <n v="19.409925000000001"/>
    <n v="4.3683843069832751E-3"/>
    <n v="19.747543481940454"/>
    <m/>
    <n v="19.86"/>
    <m/>
    <m/>
    <m/>
    <n v="1339.392307052128"/>
    <m/>
  </r>
  <r>
    <x v="2330"/>
    <n v="16.86"/>
    <n v="18.39"/>
    <n v="2151"/>
    <n v="1918.77"/>
    <n v="54144.05"/>
    <n v="48304.47"/>
    <n v="1.6667944573445226E-6"/>
    <n v="1328.5080041810829"/>
    <n v="1328.6"/>
    <n v="-6.9242675686420618E-5"/>
    <n v="774551.45863386802"/>
    <m/>
    <m/>
    <n v="34058.073723994727"/>
    <m/>
    <m/>
    <n v="28.865128636683881"/>
    <m/>
    <m/>
    <n v="92.25159594011123"/>
    <n v="92.24"/>
    <n v="1.2571487544699167E-4"/>
    <n v="27.475680924592069"/>
    <m/>
    <n v="27.45"/>
    <m/>
    <n v="1111.9652301331339"/>
    <n v="1119.0820000000001"/>
    <n v="-6.3594713049323071E-3"/>
    <n v="2337"/>
    <n v="0.9168026101141924"/>
    <n v="34037.980000000003"/>
    <n v="159.04075044246935"/>
    <m/>
    <m/>
    <n v="1892.0435089361142"/>
    <n v="1.1920949081303815"/>
    <m/>
    <m/>
    <n v="141903.31181594703"/>
    <n v="720137"/>
    <n v="286.76"/>
    <n v="-0.80294956124189287"/>
    <n v="19.651717315771347"/>
    <m/>
    <n v="19.567250000000001"/>
    <n v="4.3167698972184088E-3"/>
    <n v="19.906806036642493"/>
    <m/>
    <n v="19.98"/>
    <m/>
    <m/>
    <m/>
    <n v="1328.5080041810829"/>
    <m/>
  </r>
  <r>
    <x v="2331"/>
    <n v="16.37"/>
    <n v="17.920000000000002"/>
    <n v="2101.81"/>
    <n v="1874.88"/>
    <n v="53272.83"/>
    <n v="47526.97"/>
    <n v="1.3889776309117252E-6"/>
    <n v="1298.0321509448047"/>
    <n v="1298.1099999999999"/>
    <n v="-5.9971077331799627E-5"/>
    <n v="739020.08174644888"/>
    <m/>
    <m/>
    <n v="32886.180809730693"/>
    <m/>
    <m/>
    <n v="29.191300348617965"/>
    <m/>
    <m/>
    <n v="90.760556279194034"/>
    <n v="90.76"/>
    <n v="6.1291228958815225E-6"/>
    <n v="27.914943204175472"/>
    <m/>
    <n v="28.08"/>
    <m/>
    <n v="1086.4164638157195"/>
    <n v="1093.19"/>
    <n v="-6.1961197818134472E-3"/>
    <n v="2338"/>
    <n v="0.9135044642857143"/>
    <n v="33419.589999999997"/>
    <n v="156.1147791903073"/>
    <m/>
    <m/>
    <n v="1926.4174872242211"/>
    <n v="1.213407328898185"/>
    <m/>
    <m/>
    <n v="135397.8218829846"/>
    <n v="686971"/>
    <n v="267.88"/>
    <n v="-0.80290605879580856"/>
    <n v="20.098422726780417"/>
    <m/>
    <n v="20.0123"/>
    <n v="4.3034896928597632E-3"/>
    <n v="20.359997421136192"/>
    <m/>
    <n v="20.58"/>
    <m/>
    <m/>
    <m/>
    <n v="1298.0321509448047"/>
    <m/>
  </r>
  <r>
    <x v="2332"/>
    <n v="16.440000000000001"/>
    <n v="18.02"/>
    <n v="2098.75"/>
    <n v="1872.14"/>
    <n v="53681.98"/>
    <n v="47891.92"/>
    <n v="1.3889776309117252E-6"/>
    <n v="1296.1107569190765"/>
    <n v="1296.19"/>
    <n v="-6.1135389814448438E-5"/>
    <n v="736827.74751545675"/>
    <m/>
    <m/>
    <n v="32812.983897692284"/>
    <m/>
    <m/>
    <n v="29.211310252907325"/>
    <m/>
    <m/>
    <n v="91.455392274528648"/>
    <n v="91.44"/>
    <n v="1.683319611620604E-4"/>
    <n v="27.699603928540942"/>
    <m/>
    <n v="27.83"/>
    <m/>
    <n v="1084.7909230204727"/>
    <n v="1091.6400000000001"/>
    <n v="-6.2741169062395796E-3"/>
    <n v="2339"/>
    <n v="0.9123196448390678"/>
    <n v="33587.22"/>
    <n v="156.88558755373708"/>
    <m/>
    <m/>
    <n v="1916.7547306379372"/>
    <n v="1.2072065270283974"/>
    <m/>
    <m/>
    <n v="134997.52446939956"/>
    <n v="685338"/>
    <n v="276.39999999999998"/>
    <n v="-0.80302051765785709"/>
    <n v="20.126857642740539"/>
    <m/>
    <n v="20.046399999999998"/>
    <n v="4.0135706531119197E-3"/>
    <n v="20.389026247726367"/>
    <m/>
    <n v="20.309999999999999"/>
    <m/>
    <m/>
    <m/>
    <n v="1296.1107569190765"/>
    <m/>
  </r>
  <r>
    <x v="2333"/>
    <n v="16.2"/>
    <n v="17.809999999999999"/>
    <n v="2073.35"/>
    <n v="1849.48"/>
    <n v="53491.4"/>
    <n v="47721.82"/>
    <n v="1.3889776309117252E-6"/>
    <n v="1280.3934304355516"/>
    <n v="1280.47"/>
    <n v="-5.9798015141665495E-5"/>
    <n v="718959.41886874079"/>
    <m/>
    <m/>
    <n v="32216.155742832561"/>
    <m/>
    <m/>
    <n v="29.386765615099637"/>
    <m/>
    <m/>
    <n v="91.128488257201951"/>
    <n v="91.12"/>
    <n v="9.3154710293585907E-5"/>
    <n v="27.796996389516977"/>
    <m/>
    <n v="27.8"/>
    <m/>
    <n v="1071.623471869201"/>
    <n v="1078.298"/>
    <n v="-6.1898734216320195E-3"/>
    <n v="2340"/>
    <n v="0.90960134755755195"/>
    <n v="33380.160000000003"/>
    <n v="155.90623779703407"/>
    <m/>
    <m/>
    <n v="1928.5712261539663"/>
    <n v="1.2145336259131143"/>
    <m/>
    <m/>
    <n v="131725.12046312349"/>
    <n v="668603"/>
    <n v="269.92"/>
    <n v="-0.80298455067787089"/>
    <n v="20.369520253281312"/>
    <m/>
    <n v="20.287224999999999"/>
    <n v="4.0565061649049383E-3"/>
    <n v="20.635076275420317"/>
    <m/>
    <n v="20.55"/>
    <m/>
    <m/>
    <m/>
    <n v="1280.3934304355516"/>
    <m/>
  </r>
  <r>
    <x v="2334"/>
    <n v="14.89"/>
    <n v="16.88"/>
    <n v="1949.51"/>
    <n v="1739.01"/>
    <n v="52378.66"/>
    <n v="46728.959999999999"/>
    <n v="1.3889776309117252E-6"/>
    <n v="1203.8575582971087"/>
    <n v="1203.93"/>
    <n v="-6.017102563393717E-5"/>
    <n v="633016.61482388852"/>
    <m/>
    <m/>
    <n v="29327.757937062972"/>
    <m/>
    <m/>
    <n v="30.261669643889853"/>
    <m/>
    <m/>
    <n v="89.228461601738402"/>
    <n v="89.24"/>
    <n v="-1.2929626021507268E-4"/>
    <n v="28.373297153572878"/>
    <m/>
    <n v="28.34"/>
    <m/>
    <n v="1007.544817812866"/>
    <n v="1013.272"/>
    <n v="-5.6521666315995089E-3"/>
    <n v="2341"/>
    <n v="0.88210900473933662"/>
    <n v="32509.14"/>
    <n v="151.81431851246791"/>
    <m/>
    <m/>
    <n v="1978.8952542414479"/>
    <n v="1.2459893378794442"/>
    <m/>
    <m/>
    <n v="115981.34064031109"/>
    <n v="588367"/>
    <n v="242.28"/>
    <n v="-0.8028758570070873"/>
    <n v="21.584187138957077"/>
    <m/>
    <n v="21.486924999999999"/>
    <n v="4.5265732047317098E-3"/>
    <n v="21.866058795462227"/>
    <m/>
    <n v="21.65"/>
    <m/>
    <m/>
    <m/>
    <n v="1203.8575582971087"/>
    <m/>
  </r>
  <r>
    <x v="2335"/>
    <n v="14.78"/>
    <n v="16.41"/>
    <n v="1873.01"/>
    <n v="1670.76"/>
    <n v="50584.19"/>
    <n v="45127.85"/>
    <n v="1.2500718804542288E-6"/>
    <n v="1156.5328243502365"/>
    <n v="1156.6099999999999"/>
    <n v="-6.6725732756345302E-5"/>
    <n v="583252.36437212094"/>
    <m/>
    <m/>
    <n v="27598.45129692816"/>
    <m/>
    <m/>
    <n v="30.851317141734807"/>
    <m/>
    <m/>
    <n v="86.165230150724852"/>
    <n v="86.16"/>
    <n v="6.0702770715570509E-5"/>
    <n v="29.342327099035902"/>
    <m/>
    <n v="29.3"/>
    <m/>
    <n v="967.90099778826198"/>
    <n v="973.05799999999999"/>
    <n v="-5.2997891304916722E-3"/>
    <n v="2342"/>
    <n v="0.90067032297379646"/>
    <n v="31253.05"/>
    <n v="145.91432297180688"/>
    <m/>
    <m/>
    <n v="2055.3559216076146"/>
    <n v="1.2937639498058642"/>
    <m/>
    <m/>
    <n v="106866.82020994648"/>
    <n v="541817"/>
    <n v="221.04"/>
    <n v="-0.80276214993264061"/>
    <n v="22.428156155782101"/>
    <m/>
    <n v="22.324375"/>
    <n v="4.648782139795804E-3"/>
    <n v="22.721797689953206"/>
    <m/>
    <n v="22.56"/>
    <m/>
    <m/>
    <m/>
    <n v="1156.5328243502365"/>
    <m/>
  </r>
  <r>
    <x v="2336"/>
    <n v="14.35"/>
    <n v="15.91"/>
    <n v="1856.09"/>
    <n v="1655.66"/>
    <n v="50154.96"/>
    <n v="44744.86"/>
    <n v="1.2500718804542288E-6"/>
    <n v="1146.0572380753119"/>
    <n v="1146.1300000000001"/>
    <n v="-6.3484879279096518E-5"/>
    <n v="572684.55056447885"/>
    <m/>
    <m/>
    <n v="27223.389819742319"/>
    <m/>
    <m/>
    <n v="30.989330256578683"/>
    <m/>
    <m/>
    <n v="85.431995555667413"/>
    <n v="85.44"/>
    <n v="-9.36849758027547E-5"/>
    <n v="29.59029140291625"/>
    <m/>
    <n v="29.78"/>
    <m/>
    <n v="959.1198581859145"/>
    <n v="964.32600000000002"/>
    <n v="-5.3987363340670669E-3"/>
    <n v="2343"/>
    <n v="0.9019484600879949"/>
    <n v="30987.84"/>
    <n v="144.66481319060642"/>
    <m/>
    <m/>
    <n v="2072.7974495215162"/>
    <n v="1.3046190082110523"/>
    <m/>
    <m/>
    <n v="104931.60146974202"/>
    <n v="531998"/>
    <n v="210.84"/>
    <n v="-0.80275940610727481"/>
    <n v="22.629803376323302"/>
    <m/>
    <n v="22.524525000000001"/>
    <n v="4.6739443483625465E-3"/>
    <n v="22.926333494818081"/>
    <m/>
    <n v="23.05"/>
    <m/>
    <m/>
    <m/>
    <n v="1146.0572380753119"/>
    <m/>
  </r>
  <r>
    <x v="2337"/>
    <n v="14.21"/>
    <n v="15.77"/>
    <n v="1823.31"/>
    <n v="1626.42"/>
    <n v="49297.87"/>
    <n v="43980.160000000003"/>
    <n v="1.2500718804542288E-6"/>
    <n v="1125.7895201390991"/>
    <n v="1125.8599999999999"/>
    <n v="-6.2600910327059722E-5"/>
    <n v="552432.32627757499"/>
    <m/>
    <m/>
    <n v="26501.323376016902"/>
    <m/>
    <m/>
    <n v="31.26156255905865"/>
    <m/>
    <m/>
    <n v="83.970014462375843"/>
    <n v="83.96"/>
    <n v="1.1927658856425438E-4"/>
    <n v="30.094920805241323"/>
    <m/>
    <n v="29.96"/>
    <m/>
    <n v="942.14834729446795"/>
    <n v="947.29"/>
    <n v="-5.4277493750931605E-3"/>
    <n v="2344"/>
    <n v="0.9010779961953076"/>
    <n v="30497.74"/>
    <n v="142.36569457957063"/>
    <m/>
    <m/>
    <n v="2105.5805679967148"/>
    <n v="1.3251270809259981"/>
    <m/>
    <m/>
    <n v="101221.87376945921"/>
    <n v="513329"/>
    <n v="206.24"/>
    <n v="-0.80281286705122989"/>
    <n v="23.02838737397602"/>
    <m/>
    <n v="22.920400000000001"/>
    <n v="4.7114087876309885E-3"/>
    <n v="23.330393236319097"/>
    <m/>
    <n v="23.28"/>
    <m/>
    <m/>
    <m/>
    <n v="1125.7895201390991"/>
    <m/>
  </r>
  <r>
    <x v="2338"/>
    <n v="14.01"/>
    <n v="15.5"/>
    <n v="1788"/>
    <n v="1594.92"/>
    <n v="48604.36"/>
    <n v="43361.4"/>
    <n v="1.2500718804542288E-6"/>
    <n v="1103.9606978808404"/>
    <n v="1104.03"/>
    <n v="-6.2771952899498551E-5"/>
    <n v="531010.30728701665"/>
    <m/>
    <m/>
    <n v="25730.552098988908"/>
    <m/>
    <m/>
    <n v="31.562867821929963"/>
    <m/>
    <m/>
    <n v="82.786726795488605"/>
    <n v="82.8"/>
    <n v="-1.6030440231151744E-4"/>
    <n v="30.517237777160723"/>
    <m/>
    <n v="30.68"/>
    <m/>
    <n v="923.86889738406956"/>
    <n v="928.89400000000001"/>
    <n v="-5.4097697002354339E-3"/>
    <n v="2345"/>
    <n v="0.90387096774193543"/>
    <n v="29975.87"/>
    <n v="139.91864100905241"/>
    <m/>
    <m/>
    <n v="2141.6107568244915"/>
    <n v="1.3476745729054542"/>
    <m/>
    <m/>
    <n v="97297.726911165766"/>
    <n v="493382"/>
    <n v="195.44"/>
    <n v="-0.80279433195543048"/>
    <n v="23.473300736974263"/>
    <m/>
    <n v="23.363199999999999"/>
    <n v="4.7125709224020707E-3"/>
    <n v="23.781399195571819"/>
    <m/>
    <n v="23.87"/>
    <m/>
    <m/>
    <m/>
    <n v="1103.9606978808404"/>
    <m/>
  </r>
  <r>
    <x v="2339"/>
    <n v="13.84"/>
    <n v="15.65"/>
    <n v="1804.97"/>
    <n v="1610.06"/>
    <n v="48910.14"/>
    <n v="43634.14"/>
    <n v="1.2500718804542288E-6"/>
    <n v="1114.4112716892359"/>
    <n v="1114.48"/>
    <n v="-6.1668500793254921E-5"/>
    <n v="541067.90182339668"/>
    <m/>
    <m/>
    <n v="26096.048936759671"/>
    <m/>
    <m/>
    <n v="31.411640322416446"/>
    <m/>
    <m/>
    <n v="83.305523742646002"/>
    <n v="83.32"/>
    <n v="-1.7374288710980679E-4"/>
    <n v="30.32420289648552"/>
    <m/>
    <n v="30.38"/>
    <m/>
    <n v="932.60633494635158"/>
    <n v="937.678"/>
    <n v="-5.4087491160594858E-3"/>
    <n v="2346"/>
    <n v="0.88434504792332269"/>
    <n v="30217.79"/>
    <n v="141.03683986762618"/>
    <m/>
    <m/>
    <n v="2124.3269057038742"/>
    <n v="1.3366714557594435"/>
    <m/>
    <m/>
    <n v="99141.610281446061"/>
    <n v="502710"/>
    <n v="199.28"/>
    <n v="-0.80278568104583936"/>
    <n v="23.249394264969755"/>
    <m/>
    <n v="23.1402"/>
    <n v="4.7188124981527579E-3"/>
    <n v="23.554809164871671"/>
    <m/>
    <n v="23.65"/>
    <m/>
    <m/>
    <m/>
    <n v="1114.4112716892359"/>
    <m/>
  </r>
  <r>
    <x v="2340"/>
    <n v="13.79"/>
    <n v="15.62"/>
    <n v="1752.55"/>
    <n v="1563.3"/>
    <n v="48023.9"/>
    <n v="42843.34"/>
    <n v="1.1111679050213041E-6"/>
    <n v="1081.9673512014144"/>
    <n v="1082.04"/>
    <n v="-6.7140584992686492E-5"/>
    <n v="509572.67164439295"/>
    <m/>
    <m/>
    <n v="24956.688069740958"/>
    <m/>
    <m/>
    <n v="31.863453371256934"/>
    <m/>
    <m/>
    <n v="81.790064351959103"/>
    <n v="81.8"/>
    <n v="-1.2146268998647347E-4"/>
    <n v="30.870458585208784"/>
    <m/>
    <n v="30.9"/>
    <m/>
    <n v="905.42650273907805"/>
    <n v="910.34199999999998"/>
    <n v="-5.399616035426158E-3"/>
    <n v="2347"/>
    <n v="0.88284250960307298"/>
    <n v="29680.52"/>
    <n v="138.49676815796715"/>
    <m/>
    <m/>
    <n v="2162.0972759601877"/>
    <n v="1.360050522877251"/>
    <m/>
    <m/>
    <n v="93373.55016404239"/>
    <n v="473442"/>
    <n v="190.56"/>
    <n v="-0.80277721418031689"/>
    <n v="23.921269643124049"/>
    <m/>
    <n v="23.81015"/>
    <n v="4.6669022716803177E-3"/>
    <n v="24.236298731303076"/>
    <m/>
    <n v="24.17"/>
    <m/>
    <m/>
    <m/>
    <n v="1081.9673512014144"/>
    <m/>
  </r>
  <r>
    <x v="2341"/>
    <n v="14.42"/>
    <n v="16.010000000000002"/>
    <n v="1801.44"/>
    <n v="1606.91"/>
    <n v="49558.66"/>
    <n v="44212.49"/>
    <n v="1.1111679050213041E-6"/>
    <n v="1112.1233283878887"/>
    <n v="1112.19"/>
    <n v="-5.9946243098130125E-5"/>
    <n v="537979.14670623711"/>
    <m/>
    <m/>
    <n v="26000.103914855736"/>
    <m/>
    <m/>
    <n v="31.417599744761883"/>
    <m/>
    <m/>
    <n v="84.401873944473948"/>
    <n v="84.4"/>
    <n v="2.2203133577480827E-5"/>
    <n v="29.882855371186714"/>
    <m/>
    <n v="29.93"/>
    <m/>
    <n v="930.65193822377864"/>
    <n v="935.75"/>
    <n v="-5.4481023523604843E-3"/>
    <n v="2348"/>
    <n v="0.90068707058088682"/>
    <n v="30666.11"/>
    <n v="143.08460564839856"/>
    <m/>
    <m/>
    <n v="2090.301315033169"/>
    <n v="1.3147631863221694"/>
    <m/>
    <m/>
    <n v="98579.747044928445"/>
    <n v="499798"/>
    <n v="200.32"/>
    <n v="-0.80276082128194104"/>
    <n v="23.252876040764864"/>
    <m/>
    <n v="23.150625000000002"/>
    <n v="4.4167723663988134E-3"/>
    <n v="23.559354876368165"/>
    <m/>
    <n v="23.49"/>
    <m/>
    <m/>
    <m/>
    <n v="1112.1233283878887"/>
    <m/>
  </r>
  <r>
    <x v="2342"/>
    <n v="13.78"/>
    <n v="15.56"/>
    <n v="1734.72"/>
    <n v="1547.39"/>
    <n v="48496.14"/>
    <n v="43264.54"/>
    <n v="1.1111679050213041E-6"/>
    <n v="1070.9074623097792"/>
    <n v="1070.98"/>
    <n v="-6.7730200583371314E-5"/>
    <n v="498103.65112254943"/>
    <m/>
    <m/>
    <n v="24554.709352505535"/>
    <m/>
    <m/>
    <n v="31.998007665346684"/>
    <m/>
    <m/>
    <n v="82.590313965917289"/>
    <n v="82.6"/>
    <n v="-1.1726433514169798E-4"/>
    <n v="30.522471878537285"/>
    <m/>
    <n v="30.59"/>
    <m/>
    <n v="896.14931402540151"/>
    <n v="901.04"/>
    <n v="-5.4278233758749961E-3"/>
    <n v="2349"/>
    <n v="0.88560411311053977"/>
    <n v="29884.02"/>
    <n v="139.42457461577456"/>
    <m/>
    <m/>
    <n v="2143.611100834964"/>
    <n v="1.3481663038825953"/>
    <m/>
    <m/>
    <n v="91273.876899126422"/>
    <n v="462746"/>
    <n v="187.04"/>
    <n v="-0.80275598946478977"/>
    <n v="24.113040219520357"/>
    <m/>
    <n v="24.006699999999999"/>
    <n v="4.4296058817063777E-3"/>
    <n v="24.431117665781816"/>
    <m/>
    <n v="24.32"/>
    <m/>
    <m/>
    <m/>
    <n v="1070.9074623097792"/>
    <m/>
  </r>
  <r>
    <x v="2343"/>
    <n v="13.77"/>
    <n v="15.56"/>
    <n v="1718.54"/>
    <n v="1532.96"/>
    <n v="48283.93"/>
    <n v="43075.18"/>
    <n v="1.1111679050213041E-6"/>
    <n v="1060.8930748689031"/>
    <n v="1060.97"/>
    <n v="-7.2504529908368198E-5"/>
    <n v="488792.08541376813"/>
    <m/>
    <m/>
    <n v="24210.420467998501"/>
    <m/>
    <m/>
    <n v="32.145751228417303"/>
    <m/>
    <m/>
    <n v="82.226909230477105"/>
    <n v="82.24"/>
    <n v="-1.5917764497674902E-4"/>
    <n v="30.654962674743377"/>
    <m/>
    <n v="30.77"/>
    <m/>
    <n v="887.76142808565305"/>
    <n v="892.56200000000001"/>
    <n v="-5.3784184340661678E-3"/>
    <n v="2350"/>
    <n v="0.88496143958868889"/>
    <n v="29839.62"/>
    <n v="139.20655500479032"/>
    <m/>
    <m/>
    <n v="2146.7959579216972"/>
    <n v="1.3500413450710662"/>
    <m/>
    <m/>
    <n v="89568.531259761701"/>
    <n v="453961"/>
    <n v="180.4"/>
    <n v="-0.80269553715019204"/>
    <n v="24.336769940100876"/>
    <m/>
    <n v="24.227274999999999"/>
    <n v="4.5194905370444793E-3"/>
    <n v="24.658062482638393"/>
    <m/>
    <n v="24.72"/>
    <m/>
    <m/>
    <m/>
    <n v="1060.8930748689031"/>
    <m/>
  </r>
  <r>
    <x v="2344"/>
    <n v="12.54"/>
    <n v="15.04"/>
    <n v="1659.14"/>
    <n v="1479.98"/>
    <n v="48036.36"/>
    <n v="42854.27"/>
    <n v="1.1111679050213041E-6"/>
    <n v="1024.1991556908604"/>
    <n v="1024.27"/>
    <n v="-6.916565860526358E-5"/>
    <n v="454986.13781513501"/>
    <m/>
    <m/>
    <n v="22954.557329988864"/>
    <m/>
    <m/>
    <n v="32.699760995984811"/>
    <m/>
    <m/>
    <n v="81.803306013110145"/>
    <n v="81.8"/>
    <n v="4.0415808192584279E-5"/>
    <n v="30.811070505088271"/>
    <m/>
    <n v="30.66"/>
    <m/>
    <n v="857.04998841984286"/>
    <n v="861.52"/>
    <n v="-5.1885174809140899E-3"/>
    <n v="2351"/>
    <n v="0.83377659574468088"/>
    <n v="29486.400000000001"/>
    <n v="137.54798685465434"/>
    <m/>
    <m/>
    <n v="2172.2081873085694"/>
    <n v="1.3658926739168329"/>
    <m/>
    <m/>
    <n v="83374.639221543024"/>
    <n v="422469"/>
    <n v="172.96"/>
    <n v="-0.80264909562229891"/>
    <n v="25.176690367843623"/>
    <m/>
    <n v="25.059574999999999"/>
    <n v="4.6734778161092727E-3"/>
    <n v="25.509344453409152"/>
    <m/>
    <n v="25.24"/>
    <m/>
    <m/>
    <m/>
    <n v="1024.1991556908604"/>
    <m/>
  </r>
  <r>
    <x v="2345"/>
    <n v="12.29"/>
    <n v="14.69"/>
    <n v="1635.84"/>
    <n v="1459.19"/>
    <n v="47538.51"/>
    <n v="42409.98"/>
    <n v="9.7226570483499586E-7"/>
    <n v="1009.7420297733544"/>
    <n v="1024.19"/>
    <n v="-1.4106728465075546E-2"/>
    <n v="442144.63636065059"/>
    <m/>
    <m/>
    <n v="22468.604920327805"/>
    <m/>
    <m/>
    <n v="32.924970160911357"/>
    <m/>
    <m/>
    <n v="80.94957276024742"/>
    <n v="80.959999999999994"/>
    <n v="-1.2879495741813241E-4"/>
    <n v="31.12713981237809"/>
    <m/>
    <n v="31.19"/>
    <m/>
    <n v="844.92220885725123"/>
    <n v="849.32399999999996"/>
    <n v="-5.1826995854923341E-3"/>
    <n v="2352"/>
    <n v="0.83662355343771266"/>
    <n v="29081.15"/>
    <n v="135.62580417458159"/>
    <m/>
    <m/>
    <n v="2202.0622002740993"/>
    <n v="1.3842712508616086"/>
    <m/>
    <m/>
    <n v="81024.039129500641"/>
    <n v="410455"/>
    <n v="165.24"/>
    <n v="-0.80259945882130657"/>
    <n v="25.526792512135099"/>
    <m/>
    <n v="25.412724999999998"/>
    <n v="4.4885982174325267E-3"/>
    <n v="25.864902721011205"/>
    <m/>
    <n v="25.78"/>
    <m/>
    <m/>
    <m/>
    <n v="1009.7420297733544"/>
    <m/>
  </r>
  <r>
    <x v="2346"/>
    <n v="12.66"/>
    <n v="14.88"/>
    <n v="1630.37"/>
    <n v="1454.31"/>
    <n v="47228.99"/>
    <n v="42133.81"/>
    <n v="9.7226570483499586E-7"/>
    <n v="1006.3410673215717"/>
    <n v="1006.41"/>
    <n v="-6.8493634232891232E-5"/>
    <n v="439167.86236513389"/>
    <m/>
    <m/>
    <n v="22355.138210949131"/>
    <m/>
    <m/>
    <n v="32.978535120298304"/>
    <m/>
    <m/>
    <n v="80.420554619411703"/>
    <n v="80.400000000000006"/>
    <n v="2.5565447029474164E-4"/>
    <n v="31.328708651446167"/>
    <m/>
    <n v="31.42"/>
    <m/>
    <n v="842.06715790987619"/>
    <n v="846.42399999999998"/>
    <n v="-5.1473517883753317E-3"/>
    <n v="2353"/>
    <n v="0.85080645161290314"/>
    <n v="28917.31"/>
    <n v="134.85117301612758"/>
    <m/>
    <m/>
    <n v="2214.4683764704641"/>
    <n v="1.3919381221947977"/>
    <m/>
    <m/>
    <n v="80479.386175251828"/>
    <n v="407757"/>
    <n v="163.84"/>
    <n v="-0.80262905069624346"/>
    <n v="25.610969409364138"/>
    <m/>
    <n v="25.497025000000001"/>
    <n v="4.468929585476733E-3"/>
    <n v="25.950468647835688"/>
    <m/>
    <n v="25.9"/>
    <m/>
    <m/>
    <m/>
    <n v="1006.3410673215717"/>
    <m/>
  </r>
  <r>
    <x v="2347"/>
    <n v="13.18"/>
    <n v="15.19"/>
    <n v="1644.55"/>
    <n v="1466.96"/>
    <n v="47271.27"/>
    <n v="42171.49"/>
    <n v="9.7226570483499586E-7"/>
    <n v="1015.0688788438679"/>
    <n v="1015.14"/>
    <n v="-7.0060441054509148E-5"/>
    <n v="446788.1113499655"/>
    <m/>
    <m/>
    <n v="22646.052023453787"/>
    <m/>
    <m/>
    <n v="32.833622477281502"/>
    <m/>
    <m/>
    <n v="80.490585440446409"/>
    <n v="80.48"/>
    <n v="1.3152883258449322E-4"/>
    <n v="31.299564321071532"/>
    <m/>
    <n v="31.25"/>
    <m/>
    <n v="849.36208231489616"/>
    <n v="853.81799999999998"/>
    <n v="-5.2188144137319536E-3"/>
    <n v="2354"/>
    <n v="0.86767610269914419"/>
    <n v="28990.93"/>
    <n v="135.18393163303699"/>
    <m/>
    <m/>
    <n v="2208.8306058107537"/>
    <n v="1.3882628026423141"/>
    <m/>
    <m/>
    <n v="81876.691908713256"/>
    <n v="414868"/>
    <n v="167.96"/>
    <n v="-0.80264399300810552"/>
    <n v="25.387015484637825"/>
    <m/>
    <n v="25.274525000000001"/>
    <n v="4.4507457464708633E-3"/>
    <n v="25.723817674804721"/>
    <m/>
    <n v="25.57"/>
    <m/>
    <m/>
    <m/>
    <n v="1015.0688788438679"/>
    <m/>
  </r>
  <r>
    <x v="2348"/>
    <n v="12.97"/>
    <n v="15"/>
    <n v="1611.96"/>
    <n v="1437.88"/>
    <n v="46701.01"/>
    <n v="41662.71"/>
    <n v="9.7226570483499586E-7"/>
    <n v="994.92902759292099"/>
    <n v="995"/>
    <n v="-7.1329052340751709E-5"/>
    <n v="429055.49526428757"/>
    <m/>
    <m/>
    <n v="21971.932075891433"/>
    <m/>
    <m/>
    <n v="33.157559012806523"/>
    <m/>
    <m/>
    <n v="79.517643125642238"/>
    <n v="79.52"/>
    <n v="-2.9638762044204015E-5"/>
    <n v="31.676038619859103"/>
    <m/>
    <n v="31.69"/>
    <m/>
    <n v="832.49589009011765"/>
    <n v="836.81"/>
    <n v="-5.1554234651620678E-3"/>
    <n v="2355"/>
    <n v="0.86466666666666669"/>
    <n v="28520.38"/>
    <n v="132.979385428624"/>
    <m/>
    <m/>
    <n v="2244.681999386753"/>
    <n v="1.4106618750299298"/>
    <m/>
    <m/>
    <n v="78627.908392410172"/>
    <n v="398426"/>
    <n v="159.96"/>
    <n v="-0.80265367121520637"/>
    <n v="25.889064265260405"/>
    <m/>
    <n v="25.774425000000001"/>
    <n v="4.4477913769329636E-3"/>
    <n v="26.232804054030986"/>
    <m/>
    <n v="26.21"/>
    <m/>
    <m/>
    <m/>
    <n v="994.92902759292099"/>
    <m/>
  </r>
  <r>
    <x v="2349"/>
    <n v="12.72"/>
    <n v="14.8"/>
    <n v="1606.55"/>
    <n v="1433.05"/>
    <n v="46448.31"/>
    <n v="41437.230000000003"/>
    <n v="9.7226570483499586E-7"/>
    <n v="991.56570542428744"/>
    <n v="991.63"/>
    <n v="-6.4837263608952256E-5"/>
    <n v="426154.15331473399"/>
    <m/>
    <m/>
    <n v="21860.486110722679"/>
    <m/>
    <m/>
    <n v="33.211747569578748"/>
    <m/>
    <m/>
    <n v="79.085443305321149"/>
    <n v="79.08"/>
    <n v="6.8832894804637945E-5"/>
    <n v="31.846323459599173"/>
    <m/>
    <n v="31.79"/>
    <m/>
    <n v="829.6705156365332"/>
    <n v="833.93600000000004"/>
    <n v="-5.114882153386846E-3"/>
    <n v="2356"/>
    <n v="0.85945945945945945"/>
    <n v="28415.97"/>
    <n v="132.48221709511898"/>
    <m/>
    <m/>
    <n v="2252.8995353226687"/>
    <n v="1.4156919417091913"/>
    <m/>
    <m/>
    <n v="78097.036635241617"/>
    <n v="395647"/>
    <n v="158.44"/>
    <n v="-0.80260930416446574"/>
    <n v="25.974818689951924"/>
    <m/>
    <n v="25.860175000000002"/>
    <n v="4.4332140038465528E-3"/>
    <n v="26.319975058946593"/>
    <m/>
    <n v="26.32"/>
    <m/>
    <m/>
    <m/>
    <n v="991.56570542428744"/>
    <m/>
  </r>
  <r>
    <x v="2350"/>
    <n v="13.39"/>
    <n v="15.11"/>
    <n v="1624.67"/>
    <n v="1449.21"/>
    <n v="46434.98"/>
    <n v="41425.22"/>
    <n v="8.3336527945121475E-7"/>
    <n v="1002.6760537559653"/>
    <n v="1002.74"/>
    <n v="-6.3771510097065942E-5"/>
    <n v="435707.3289148577"/>
    <m/>
    <m/>
    <n v="22228.008299911879"/>
    <m/>
    <m/>
    <n v="33.020010519883343"/>
    <m/>
    <m/>
    <n v="79.056963562238607"/>
    <n v="79.040000000000006"/>
    <n v="2.1461996759364332E-4"/>
    <n v="31.852098779360862"/>
    <m/>
    <n v="31.78"/>
    <m/>
    <n v="838.93866276745121"/>
    <n v="843.22400000000005"/>
    <n v="-5.0820864118535924E-3"/>
    <n v="2357"/>
    <n v="0.88616810059563211"/>
    <n v="28429"/>
    <n v="132.51192083717012"/>
    <m/>
    <m/>
    <n v="2251.8664795816453"/>
    <n v="1.4146404065347205"/>
    <m/>
    <m/>
    <n v="79850.309091619187"/>
    <n v="404494"/>
    <n v="162.12"/>
    <n v="-0.80259210497159617"/>
    <n v="25.678321546165044"/>
    <m/>
    <n v="25.566075000000001"/>
    <n v="4.3904489118897772E-3"/>
    <n v="26.020362475194947"/>
    <m/>
    <n v="25.96"/>
    <m/>
    <m/>
    <m/>
    <n v="1002.6760537559653"/>
    <m/>
  </r>
  <r>
    <x v="2351"/>
    <n v="13.39"/>
    <n v="14.98"/>
    <n v="1590.93"/>
    <n v="1419.11"/>
    <n v="45999.79"/>
    <n v="41036.949999999997"/>
    <n v="8.3336527945121475E-7"/>
    <n v="981.82924400113882"/>
    <n v="981.89"/>
    <n v="-6.1876583793640805E-5"/>
    <n v="417589.5714568767"/>
    <m/>
    <m/>
    <n v="21534.771094330568"/>
    <m/>
    <m/>
    <n v="33.361414097549861"/>
    <m/>
    <m/>
    <n v="78.314129747651464"/>
    <n v="78.319999999999993"/>
    <n v="-7.4952149496043674E-5"/>
    <n v="32.14947955847633"/>
    <m/>
    <n v="32.19"/>
    <m/>
    <n v="821.48531771591286"/>
    <n v="825.62400000000002"/>
    <n v="-5.01279309236069E-3"/>
    <n v="2358"/>
    <n v="0.89385847797062756"/>
    <n v="28144.3"/>
    <n v="131.17464735225354"/>
    <m/>
    <m/>
    <n v="2274.4176205551898"/>
    <n v="1.4286717692981841"/>
    <m/>
    <m/>
    <n v="76530.758288517507"/>
    <n v="387653"/>
    <n v="156.36000000000001"/>
    <n v="-0.80257921829956813"/>
    <n v="26.210437842882499"/>
    <m/>
    <n v="26.092974999999999"/>
    <n v="4.5017037299310836E-3"/>
    <n v="26.559843506303348"/>
    <m/>
    <n v="26.43"/>
    <m/>
    <m/>
    <m/>
    <n v="981.82924400113882"/>
    <m/>
  </r>
  <r>
    <x v="2352"/>
    <n v="13.45"/>
    <n v="14.92"/>
    <n v="1552.39"/>
    <n v="1384.73"/>
    <n v="45135.55"/>
    <n v="40265.919999999998"/>
    <n v="8.3336527945121475E-7"/>
    <n v="958.02124236239854"/>
    <n v="958.08"/>
    <n v="-6.1328529560644718E-5"/>
    <n v="397338.51268269244"/>
    <m/>
    <m/>
    <n v="20751.505132873259"/>
    <m/>
    <m/>
    <n v="33.764002055791366"/>
    <m/>
    <m/>
    <n v="76.840897080289494"/>
    <n v="76.84"/>
    <n v="1.1674652387938522E-5"/>
    <n v="32.752341610580515"/>
    <m/>
    <n v="32.6"/>
    <m/>
    <n v="801.55569603061008"/>
    <n v="805.60799999999995"/>
    <n v="-5.0301188287478205E-3"/>
    <n v="2359"/>
    <n v="0.90147453083109919"/>
    <n v="27551.360000000001"/>
    <n v="128.40105243036436"/>
    <m/>
    <m/>
    <n v="2322.3347186507895"/>
    <n v="1.4586325338983064"/>
    <m/>
    <m/>
    <n v="72820.166813662916"/>
    <n v="368804"/>
    <n v="149.6"/>
    <n v="-0.80255049616147622"/>
    <n v="26.844173416878423"/>
    <m/>
    <n v="26.723624999999998"/>
    <n v="4.5109305671826583E-3"/>
    <n v="27.20231079560488"/>
    <m/>
    <n v="26.99"/>
    <m/>
    <m/>
    <m/>
    <n v="958.02124236239854"/>
    <m/>
  </r>
  <r>
    <x v="2353"/>
    <n v="12.94"/>
    <n v="14.57"/>
    <n v="1518.06"/>
    <n v="1354.11"/>
    <n v="44483.66"/>
    <n v="39684.33"/>
    <n v="8.3336527945121475E-7"/>
    <n v="936.81244103902702"/>
    <n v="936.87"/>
    <n v="-6.1437511045259185E-5"/>
    <n v="379749.27533114579"/>
    <m/>
    <m/>
    <n v="20062.523995775697"/>
    <m/>
    <m/>
    <n v="34.135764034920754"/>
    <m/>
    <m/>
    <n v="75.729242089521506"/>
    <n v="75.72"/>
    <n v="1.2205612152027534E-4"/>
    <n v="33.224206331263694"/>
    <m/>
    <n v="33.409999999999997"/>
    <m/>
    <n v="783.80387601570419"/>
    <n v="787.81399999999996"/>
    <n v="-5.0901913196462756E-3"/>
    <n v="2360"/>
    <n v="0.88812628689087159"/>
    <n v="27105.31"/>
    <n v="126.312406250338"/>
    <m/>
    <m/>
    <n v="2359.9327683025735"/>
    <n v="1.4821069405866811"/>
    <m/>
    <m/>
    <n v="69597.332917853186"/>
    <n v="352448"/>
    <n v="140.36000000000001"/>
    <n v="-0.80253162759370689"/>
    <n v="27.436490338647527"/>
    <m/>
    <n v="27.313749999999999"/>
    <n v="4.4937197802399353E-3"/>
    <n v="27.802819804538025"/>
    <m/>
    <n v="27.88"/>
    <m/>
    <m/>
    <m/>
    <n v="936.81244103902702"/>
    <m/>
  </r>
  <r>
    <x v="2354"/>
    <n v="11.98"/>
    <n v="14.03"/>
    <n v="1472.83"/>
    <n v="1313.76"/>
    <n v="43792.54"/>
    <n v="39067.74"/>
    <n v="8.3336527945121475E-7"/>
    <n v="908.87832097491435"/>
    <n v="908.93"/>
    <n v="-5.6856991281661884E-5"/>
    <n v="357101.7623285178"/>
    <m/>
    <m/>
    <n v="19165.13838364499"/>
    <m/>
    <m/>
    <n v="34.642789570376408"/>
    <m/>
    <m/>
    <n v="74.550857513067839"/>
    <n v="74.56"/>
    <n v="-1.2261919168676805E-4"/>
    <n v="33.739203203495762"/>
    <m/>
    <n v="33.619999999999997"/>
    <m/>
    <n v="760.42144181699314"/>
    <n v="764.29600000000005"/>
    <n v="-5.0694471552996667E-3"/>
    <n v="2361"/>
    <n v="0.85388453314326451"/>
    <n v="26619.46"/>
    <n v="124.03862950167481"/>
    <m/>
    <m/>
    <n v="2402.233459033645"/>
    <n v="1.5085300001289144"/>
    <m/>
    <m/>
    <n v="65447.38103858666"/>
    <n v="331362"/>
    <n v="133.32"/>
    <n v="-0.80248978145174565"/>
    <n v="28.252731600453146"/>
    <m/>
    <n v="28.127224999999999"/>
    <n v="4.4621039030030563E-3"/>
    <n v="28.630257850685929"/>
    <m/>
    <n v="28.55"/>
    <m/>
    <m/>
    <m/>
    <n v="908.87832097491435"/>
    <m/>
  </r>
  <r>
    <x v="2355"/>
    <n v="11.84"/>
    <n v="13.86"/>
    <n v="1456.76"/>
    <n v="1299.42"/>
    <n v="43313.07"/>
    <n v="38639.9"/>
    <n v="1.1111679050213041E-6"/>
    <n v="898.89582126380196"/>
    <n v="898.95"/>
    <n v="-6.0268909503391477E-5"/>
    <n v="349259.85735445848"/>
    <m/>
    <m/>
    <n v="18849.444650958641"/>
    <m/>
    <m/>
    <n v="34.827133117601029"/>
    <m/>
    <m/>
    <n v="73.729231286473635"/>
    <n v="73.72"/>
    <n v="1.2522092340794266E-4"/>
    <n v="34.105018315425838"/>
    <m/>
    <n v="34.01"/>
    <m/>
    <n v="752.04259712633029"/>
    <n v="755.87800000000004"/>
    <n v="-5.0741030611682891E-3"/>
    <n v="2362"/>
    <n v="0.85425685425685427"/>
    <n v="26276.67"/>
    <n v="122.41265259448627"/>
    <m/>
    <m/>
    <n v="2433.168031238421"/>
    <n v="1.5275214920430771"/>
    <m/>
    <m/>
    <n v="64012.162061225012"/>
    <n v="324029"/>
    <n v="129.80000000000001"/>
    <n v="-0.80244928058530252"/>
    <n v="28.557126278371125"/>
    <m/>
    <n v="28.441275000000001"/>
    <n v="4.073350381483376E-3"/>
    <n v="28.939624877927546"/>
    <m/>
    <n v="28.9"/>
    <m/>
    <m/>
    <m/>
    <n v="898.89582126380196"/>
    <m/>
  </r>
  <r>
    <x v="2356"/>
    <n v="12.72"/>
    <n v="14.56"/>
    <n v="1496.57"/>
    <n v="1334.93"/>
    <n v="44165.7"/>
    <n v="39400.49"/>
    <n v="1.1111679050213041E-6"/>
    <n v="923.43812088880145"/>
    <n v="923.49"/>
    <n v="-5.6177231154141971E-5"/>
    <n v="368332.46650484309"/>
    <m/>
    <m/>
    <n v="19621.447885628135"/>
    <m/>
    <m/>
    <n v="34.349709672739635"/>
    <m/>
    <m/>
    <n v="75.178778829609371"/>
    <n v="75.16"/>
    <n v="2.4985137851740724E-4"/>
    <n v="33.432493747483456"/>
    <m/>
    <n v="33.409999999999997"/>
    <m/>
    <n v="772.56716252770264"/>
    <n v="776.50400000000002"/>
    <n v="-5.0699513103569238E-3"/>
    <n v="2363"/>
    <n v="0.87362637362637363"/>
    <n v="26859.41"/>
    <n v="125.11763843421362"/>
    <m/>
    <m/>
    <n v="2379.2074518147774"/>
    <n v="1.4935039254150768"/>
    <m/>
    <m/>
    <n v="67508.481606157846"/>
    <n v="341694"/>
    <n v="137.6"/>
    <n v="-0.80243000577663692"/>
    <n v="27.775435502739562"/>
    <m/>
    <n v="27.66245"/>
    <n v="4.0844358594254171E-3"/>
    <n v="28.147765212009016"/>
    <m/>
    <n v="28.03"/>
    <m/>
    <m/>
    <m/>
    <n v="923.43812088880145"/>
    <m/>
  </r>
  <r>
    <x v="2357"/>
    <n v="12.98"/>
    <n v="14.81"/>
    <n v="1515.45"/>
    <n v="1351.77"/>
    <n v="44240.72"/>
    <n v="39467.370000000003"/>
    <n v="1.1111679050213041E-6"/>
    <n v="935.06496679222619"/>
    <n v="935.12"/>
    <n v="-5.8851492614642176E-5"/>
    <n v="377608.76516861952"/>
    <m/>
    <m/>
    <n v="19992.057875901384"/>
    <m/>
    <m/>
    <n v="34.131507704347541"/>
    <m/>
    <m/>
    <n v="75.304641504865188"/>
    <n v="75.319999999999993"/>
    <n v="-2.0390991947427661E-4"/>
    <n v="33.374546708654975"/>
    <m/>
    <n v="33.340000000000003"/>
    <m/>
    <n v="782.28573976370285"/>
    <n v="786.226"/>
    <n v="-5.0116127376824693E-3"/>
    <n v="2364"/>
    <n v="0.87643484132343008"/>
    <n v="27012.52"/>
    <n v="125.82103675540409"/>
    <m/>
    <m/>
    <n v="2365.6449628045061"/>
    <n v="1.4848495522608183"/>
    <m/>
    <m/>
    <n v="69209.373900340579"/>
    <n v="350320"/>
    <n v="140.4"/>
    <n v="-0.80243955840277292"/>
    <n v="27.423774006219801"/>
    <m/>
    <n v="27.311699999999998"/>
    <n v="4.1035163032621114E-3"/>
    <n v="27.791687080703628"/>
    <m/>
    <n v="27.73"/>
    <m/>
    <m/>
    <m/>
    <n v="935.06496679222619"/>
    <m/>
  </r>
  <r>
    <x v="2358"/>
    <n v="12.73"/>
    <n v="14.67"/>
    <n v="1490.8"/>
    <n v="1329.78"/>
    <n v="43949.62"/>
    <n v="39207.64"/>
    <n v="1.1111679050213041E-6"/>
    <n v="919.83296178325509"/>
    <n v="919.89"/>
    <n v="-6.2005475377380215E-5"/>
    <n v="365307.10977101861"/>
    <m/>
    <m/>
    <n v="19503.567599421207"/>
    <m/>
    <m/>
    <n v="34.407570403337118"/>
    <m/>
    <m/>
    <n v="74.807319552809616"/>
    <n v="74.8"/>
    <n v="9.7854984085765651E-5"/>
    <n v="33.592975377997831"/>
    <m/>
    <n v="33.619999999999997"/>
    <m/>
    <n v="769.53302858354118"/>
    <n v="773.39"/>
    <n v="-4.9870976046481053E-3"/>
    <n v="2365"/>
    <n v="0.86775732788002735"/>
    <n v="26796.86"/>
    <n v="124.80677272582301"/>
    <m/>
    <m/>
    <n v="2384.5315751116295"/>
    <n v="1.4965622741982698"/>
    <m/>
    <m/>
    <n v="66955.382191786688"/>
    <n v="338849"/>
    <n v="135.72"/>
    <n v="-0.80240348299157827"/>
    <n v="27.868593854028841"/>
    <m/>
    <n v="27.752300000000002"/>
    <n v="4.1904222002802083E-3"/>
    <n v="28.242776776663757"/>
    <m/>
    <n v="28.19"/>
    <m/>
    <m/>
    <m/>
    <n v="919.83296178325509"/>
    <m/>
  </r>
  <r>
    <x v="2359"/>
    <n v="13.41"/>
    <n v="15.1"/>
    <n v="1525.53"/>
    <n v="1360.76"/>
    <n v="44461.37"/>
    <n v="39664.129999999997"/>
    <n v="1.1111679050213041E-6"/>
    <n v="941.23863856738762"/>
    <n v="941.3"/>
    <n v="-6.5187966230007E-5"/>
    <n v="382311.43411150761"/>
    <m/>
    <m/>
    <n v="20184.451847163877"/>
    <m/>
    <m/>
    <n v="34.005235034856049"/>
    <m/>
    <m/>
    <n v="75.676531736656202"/>
    <n v="75.680000000000007"/>
    <n v="-4.5828004014314416E-5"/>
    <n v="33.20066514523095"/>
    <m/>
    <n v="33.31"/>
    <m/>
    <n v="787.43345144716477"/>
    <n v="791.38199999999995"/>
    <n v="-4.9894343728252855E-3"/>
    <n v="2366"/>
    <n v="0.8880794701986755"/>
    <n v="27158.44"/>
    <n v="126.48096025462527"/>
    <m/>
    <m/>
    <n v="2352.3562035595573"/>
    <n v="1.4762286510805034"/>
    <m/>
    <m/>
    <n v="70072.751449224306"/>
    <n v="354588"/>
    <n v="139.80000000000001"/>
    <n v="-0.80238262025442397"/>
    <n v="27.21806905586352"/>
    <m/>
    <n v="27.104849999999999"/>
    <n v="4.1770773814842066E-3"/>
    <n v="27.583812747961908"/>
    <m/>
    <n v="27.8"/>
    <m/>
    <m/>
    <m/>
    <n v="941.23863856738762"/>
    <m/>
  </r>
  <r>
    <x v="2360"/>
    <n v="12.81"/>
    <n v="15.17"/>
    <n v="1504.83"/>
    <n v="1342.29"/>
    <n v="44390.18"/>
    <n v="39600.49"/>
    <n v="1.527885156615838E-6"/>
    <n v="928.39900367002258"/>
    <n v="928.46"/>
    <n v="-6.5696238908952154E-5"/>
    <n v="371884.24733293056"/>
    <m/>
    <m/>
    <n v="19771.498547307805"/>
    <m/>
    <m/>
    <n v="34.231373860121387"/>
    <m/>
    <m/>
    <n v="75.549834313189578"/>
    <n v="75.56"/>
    <n v="-1.345379408472791E-4"/>
    <n v="33.250397424422971"/>
    <m/>
    <n v="33.36"/>
    <m/>
    <n v="776.66414220119475"/>
    <n v="780.60599999999999"/>
    <n v="-5.0497405846294807E-3"/>
    <n v="2367"/>
    <n v="0.84442979564930787"/>
    <n v="27147.21"/>
    <n v="126.39904727878439"/>
    <m/>
    <m/>
    <n v="2353.3289015556857"/>
    <n v="1.4764191218720855"/>
    <m/>
    <m/>
    <n v="68163.623349960966"/>
    <n v="344933"/>
    <n v="138.28"/>
    <n v="-0.80238590291459222"/>
    <n v="27.583653485044103"/>
    <m/>
    <n v="27.470224999999999"/>
    <n v="4.1291429190735141E-3"/>
    <n v="27.955207132121416"/>
    <m/>
    <n v="27.92"/>
    <m/>
    <m/>
    <m/>
    <n v="928.39900367002258"/>
    <m/>
  </r>
  <r>
    <x v="2361"/>
    <n v="12.31"/>
    <n v="14.86"/>
    <n v="1490.82"/>
    <n v="1329.79"/>
    <n v="44835.97"/>
    <n v="39998.120000000003"/>
    <n v="1.527885156615838E-6"/>
    <n v="919.73316185462102"/>
    <n v="919.79"/>
    <n v="-6.179469811473659E-5"/>
    <n v="364942.00464542076"/>
    <m/>
    <m/>
    <n v="19494.660132392582"/>
    <m/>
    <m/>
    <n v="34.389208079436962"/>
    <m/>
    <m/>
    <n v="76.306685602785336"/>
    <n v="76.319999999999993"/>
    <n v="-1.7445489012912763E-4"/>
    <n v="32.91536177330017"/>
    <m/>
    <n v="32.93"/>
    <m/>
    <n v="769.40467488059005"/>
    <n v="773.30600000000004"/>
    <n v="-5.0449952792426256E-3"/>
    <n v="2368"/>
    <n v="0.82839838492597584"/>
    <n v="27377.919999999998"/>
    <n v="127.46329356468806"/>
    <m/>
    <m/>
    <n v="2333.3291847937085"/>
    <n v="1.4637330376225677"/>
    <m/>
    <m/>
    <n v="66891.829306803993"/>
    <n v="338453"/>
    <n v="135.80000000000001"/>
    <n v="-0.802360063858781"/>
    <n v="27.839228022080182"/>
    <m/>
    <n v="27.724775000000001"/>
    <n v="4.1281857861850124E-3"/>
    <n v="28.214537945229882"/>
    <m/>
    <n v="28.18"/>
    <m/>
    <m/>
    <m/>
    <n v="919.73316185462102"/>
    <m/>
  </r>
  <r>
    <x v="2362"/>
    <n v="13.04"/>
    <n v="15.24"/>
    <n v="1516.46"/>
    <n v="1352.65"/>
    <n v="45373.84"/>
    <n v="40477.89"/>
    <n v="1.527885156615838E-6"/>
    <n v="935.52846214340605"/>
    <n v="935.59"/>
    <n v="-6.5774384713335188E-5"/>
    <n v="377472.72236285626"/>
    <m/>
    <m/>
    <n v="19996.676069244673"/>
    <m/>
    <m/>
    <n v="34.092079852213509"/>
    <m/>
    <m/>
    <n v="77.220207784037555"/>
    <n v="77.2"/>
    <n v="2.6175886058998898E-4"/>
    <n v="32.51939501197856"/>
    <m/>
    <n v="32.72"/>
    <m/>
    <n v="782.60398123772325"/>
    <n v="786.60799999999995"/>
    <n v="-5.0902339694952614E-3"/>
    <n v="2369"/>
    <n v="0.85564304461942253"/>
    <n v="27729.84"/>
    <n v="129.09164582431828"/>
    <m/>
    <m/>
    <n v="2303.336212109421"/>
    <n v="1.4447810174277682"/>
    <m/>
    <m/>
    <n v="69189.330274730019"/>
    <n v="350059"/>
    <n v="138.4"/>
    <n v="-0.8023495174392602"/>
    <n v="27.359378311806271"/>
    <m/>
    <n v="27.2483"/>
    <n v="4.0765226383396858E-3"/>
    <n v="27.728527487807725"/>
    <m/>
    <n v="27.94"/>
    <m/>
    <m/>
    <m/>
    <n v="935.52846214340605"/>
    <m/>
  </r>
  <r>
    <x v="2363"/>
    <n v="14.73"/>
    <n v="16.239999999999998"/>
    <n v="1582.58"/>
    <n v="1411.63"/>
    <n v="46406.79"/>
    <n v="41399.32"/>
    <n v="1.527885156615838E-6"/>
    <n v="976.29514301072038"/>
    <n v="976.36"/>
    <n v="-6.642733139383683E-5"/>
    <n v="410372.90809838771"/>
    <m/>
    <m/>
    <n v="21303.839650268164"/>
    <m/>
    <m/>
    <n v="33.34730875746753"/>
    <m/>
    <m/>
    <n v="78.976224777840187"/>
    <n v="78.959999999999994"/>
    <n v="2.0548097568640067E-4"/>
    <n v="31.778003646081068"/>
    <m/>
    <n v="31.76"/>
    <m/>
    <n v="816.69961999498082"/>
    <n v="820.86800000000005"/>
    <n v="-5.078014985380408E-3"/>
    <n v="2370"/>
    <n v="0.90701970443349766"/>
    <n v="28381.439999999999"/>
    <n v="132.11474434756559"/>
    <m/>
    <m/>
    <n v="2249.2120672960905"/>
    <n v="1.4106975941465403"/>
    <m/>
    <m/>
    <n v="75220.561225851066"/>
    <n v="380555"/>
    <n v="151.96"/>
    <n v="-0.80233984253038049"/>
    <n v="26.165200497275659"/>
    <m/>
    <n v="26.060725000000001"/>
    <n v="4.0089252035642176E-3"/>
    <n v="26.518531923483668"/>
    <m/>
    <n v="26.49"/>
    <m/>
    <m/>
    <m/>
    <n v="976.29514301072038"/>
    <m/>
  </r>
  <r>
    <x v="2364"/>
    <n v="14.37"/>
    <n v="15.94"/>
    <n v="1571.6"/>
    <n v="1401.84"/>
    <n v="46071.81"/>
    <n v="41100.42"/>
    <n v="1.527885156615838E-6"/>
    <n v="969.49792993015478"/>
    <n v="969.56"/>
    <n v="-6.4018802183651857E-5"/>
    <n v="404663.15923650021"/>
    <m/>
    <m/>
    <n v="21081.508184978735"/>
    <m/>
    <m/>
    <n v="33.461431928362032"/>
    <m/>
    <m/>
    <n v="78.404235694823782"/>
    <n v="78.400000000000006"/>
    <n v="5.4026719691124825E-5"/>
    <n v="32.006303527148432"/>
    <m/>
    <n v="32.22"/>
    <m/>
    <n v="811.00733119833046"/>
    <n v="815.09799999999996"/>
    <n v="-5.0186220573102958E-3"/>
    <n v="2371"/>
    <n v="0.90150564617314932"/>
    <n v="28142.23"/>
    <n v="130.99100017322442"/>
    <m/>
    <m/>
    <n v="2268.1693160691584"/>
    <n v="1.4224526578412027"/>
    <m/>
    <m/>
    <n v="74174.715502308245"/>
    <n v="375236"/>
    <n v="146.91999999999999"/>
    <n v="-0.80232516202521009"/>
    <n v="26.34543547023172"/>
    <m/>
    <n v="26.2407"/>
    <n v="3.9913367490851392E-3"/>
    <n v="26.701497614915226"/>
    <m/>
    <n v="26.99"/>
    <m/>
    <m/>
    <m/>
    <n v="969.49792993015478"/>
    <m/>
  </r>
  <r>
    <x v="2365"/>
    <n v="15.1"/>
    <n v="16.399999999999999"/>
    <n v="1609.1"/>
    <n v="1435.29"/>
    <n v="46528.6"/>
    <n v="41507.730000000003"/>
    <n v="1.3889776309117252E-6"/>
    <n v="992.55854248287778"/>
    <n v="992.62"/>
    <n v="-6.1914445731670043E-5"/>
    <n v="423919.16735719278"/>
    <m/>
    <m/>
    <n v="21833.855218105309"/>
    <m/>
    <m/>
    <n v="33.057728434217658"/>
    <m/>
    <m/>
    <n v="79.175801230341378"/>
    <n v="79.16"/>
    <n v="1.9961129789525245E-4"/>
    <n v="31.685733268997279"/>
    <m/>
    <n v="31.71"/>
    <m/>
    <n v="830.27233117667765"/>
    <n v="834.39"/>
    <n v="-4.9349450776283721E-3"/>
    <n v="2372"/>
    <n v="0.92073170731707321"/>
    <n v="28500.52"/>
    <n v="132.62762663362361"/>
    <m/>
    <m/>
    <n v="2239.2923441925718"/>
    <n v="1.4039435092546912"/>
    <m/>
    <m/>
    <n v="77706.698546797459"/>
    <n v="393047"/>
    <n v="154.80000000000001"/>
    <n v="-0.80229667559656359"/>
    <n v="25.713200820632668"/>
    <m/>
    <n v="25.609774999999999"/>
    <n v="4.038529062932783E-3"/>
    <n v="26.061587423404823"/>
    <m/>
    <n v="26.25"/>
    <m/>
    <m/>
    <m/>
    <n v="992.55854248287778"/>
    <m/>
  </r>
  <r>
    <x v="2366"/>
    <n v="14.91"/>
    <n v="16.309999999999999"/>
    <n v="1579.78"/>
    <n v="1409.13"/>
    <n v="45871.83"/>
    <n v="40921.769999999997"/>
    <n v="1.3889776309117252E-6"/>
    <n v="974.44900890588792"/>
    <n v="974.51"/>
    <n v="-6.2586422009069942E-5"/>
    <n v="408448.32938945806"/>
    <m/>
    <m/>
    <n v="21236.214565777907"/>
    <m/>
    <m/>
    <n v="33.357480162163924"/>
    <m/>
    <m/>
    <n v="78.056299449072171"/>
    <n v="78.040000000000006"/>
    <n v="2.0886018800836403E-4"/>
    <n v="32.131893385293189"/>
    <m/>
    <n v="32.270000000000003"/>
    <m/>
    <n v="815.11113383409463"/>
    <n v="819.15200000000004"/>
    <n v="-4.9329869986344255E-3"/>
    <n v="2373"/>
    <n v="0.91416309012875541"/>
    <n v="28104.59"/>
    <n v="130.77494804060856"/>
    <m/>
    <m/>
    <n v="2270.4006544211634"/>
    <n v="1.4233121957308326"/>
    <m/>
    <m/>
    <n v="74871.567022113915"/>
    <n v="378716"/>
    <n v="150.80000000000001"/>
    <n v="-0.80230154780333041"/>
    <n v="26.180637435735047"/>
    <m/>
    <n v="26.075724999999998"/>
    <n v="4.0233756006802235E-3"/>
    <n v="26.535648628152188"/>
    <m/>
    <n v="26.56"/>
    <m/>
    <m/>
    <m/>
    <n v="974.44900890588792"/>
    <m/>
  </r>
  <r>
    <x v="2367"/>
    <n v="15.94"/>
    <n v="16.79"/>
    <n v="1625.21"/>
    <n v="1449.65"/>
    <n v="45913"/>
    <n v="40958.44"/>
    <n v="1.3889776309117252E-6"/>
    <n v="1002.4469596404718"/>
    <n v="1002.51"/>
    <n v="-6.2882524391905115E-5"/>
    <n v="431919.53742107068"/>
    <m/>
    <m/>
    <n v="22151.449645326822"/>
    <m/>
    <m/>
    <n v="32.876391205189719"/>
    <m/>
    <m/>
    <n v="78.124450034463933"/>
    <n v="78.12"/>
    <n v="5.6964086839750294E-5"/>
    <n v="32.101957209692863"/>
    <m/>
    <n v="32.409999999999997"/>
    <m/>
    <n v="838.52068846696704"/>
    <n v="842.60599999999999"/>
    <n v="-4.848424451087352E-3"/>
    <n v="2374"/>
    <n v="0.9493746277546159"/>
    <n v="28303.07"/>
    <n v="131.68822247486702"/>
    <m/>
    <m/>
    <n v="2254.366649943976"/>
    <n v="1.4131265229177892"/>
    <m/>
    <m/>
    <n v="79174.812279382924"/>
    <n v="400403"/>
    <n v="156.44"/>
    <n v="-0.80226219014497158"/>
    <n v="25.426620223823864"/>
    <m/>
    <n v="25.322475000000001"/>
    <n v="4.1127584813041018E-3"/>
    <n v="25.771689824646533"/>
    <m/>
    <n v="26.06"/>
    <m/>
    <m/>
    <m/>
    <n v="1002.4469596404718"/>
    <m/>
  </r>
  <r>
    <x v="2368"/>
    <n v="14.76"/>
    <n v="15.99"/>
    <n v="1560.31"/>
    <n v="1391.76"/>
    <n v="44560.84"/>
    <n v="39752.14"/>
    <n v="1.3889776309117252E-6"/>
    <n v="962.39247640904091"/>
    <n v="962.45"/>
    <n v="-5.9767874652338904E-5"/>
    <n v="397405.76664646901"/>
    <m/>
    <m/>
    <n v="20823.861306592247"/>
    <m/>
    <m/>
    <n v="33.5313145769383"/>
    <m/>
    <m/>
    <n v="75.821798440467063"/>
    <n v="75.8"/>
    <n v="2.8757837027781896E-4"/>
    <n v="33.046241403338428"/>
    <m/>
    <n v="33.04"/>
    <m/>
    <n v="805.00732259981748"/>
    <n v="808.89200000000005"/>
    <n v="-4.8024673259008388E-3"/>
    <n v="2375"/>
    <n v="0.92307692307692302"/>
    <n v="27393.5"/>
    <n v="127.44623281373315"/>
    <m/>
    <m/>
    <n v="2326.8147721367113"/>
    <n v="1.4584016207790043"/>
    <m/>
    <m/>
    <n v="72848.858675962605"/>
    <n v="368352"/>
    <n v="148.96"/>
    <n v="-0.80223031590445393"/>
    <n v="26.440769663459932"/>
    <m/>
    <n v="26.332075"/>
    <n v="4.1278426960249526E-3"/>
    <n v="26.799896703513696"/>
    <m/>
    <n v="26.66"/>
    <m/>
    <m/>
    <m/>
    <n v="962.39247640904091"/>
    <m/>
  </r>
  <r>
    <x v="2369"/>
    <n v="13.98"/>
    <n v="15.66"/>
    <n v="1536.28"/>
    <n v="1370.33"/>
    <n v="44319.360000000001"/>
    <n v="39536.660000000003"/>
    <n v="1.3889776309117252E-6"/>
    <n v="947.54777092796235"/>
    <n v="947.61"/>
    <n v="-6.5669496984721576E-5"/>
    <n v="385150.56498783792"/>
    <m/>
    <m/>
    <n v="20342.214246791369"/>
    <m/>
    <m/>
    <n v="33.787940838129913"/>
    <m/>
    <m/>
    <n v="75.409073147053363"/>
    <n v="75.400000000000006"/>
    <n v="1.2033351529661118E-4"/>
    <n v="33.224188751026176"/>
    <m/>
    <n v="33.15"/>
    <m/>
    <n v="792.58437077228018"/>
    <n v="796.35"/>
    <n v="-4.7286108215229827E-3"/>
    <n v="2376"/>
    <n v="0.89272030651340994"/>
    <n v="27235.200000000001"/>
    <n v="126.69985999580398"/>
    <m/>
    <m/>
    <n v="2340.260837021784"/>
    <n v="1.466690301744624"/>
    <m/>
    <m/>
    <n v="70603.059467363913"/>
    <n v="356908"/>
    <n v="143.04"/>
    <n v="-0.80218134794579021"/>
    <n v="26.846648096163506"/>
    <m/>
    <n v="26.736574999999998"/>
    <n v="4.1169482689351611E-3"/>
    <n v="27.211586647611"/>
    <m/>
    <n v="27.18"/>
    <m/>
    <m/>
    <m/>
    <n v="947.54777092796235"/>
    <m/>
  </r>
  <r>
    <x v="2370"/>
    <n v="14.99"/>
    <n v="16.21"/>
    <n v="1598.12"/>
    <n v="1425.48"/>
    <n v="45213.08"/>
    <n v="40333.769999999997"/>
    <n v="1.1111679050213041E-6"/>
    <n v="985.6173839773669"/>
    <n v="985.68"/>
    <n v="-6.3525710811918046E-5"/>
    <n v="416096.88759120292"/>
    <m/>
    <m/>
    <n v="21568.066082431404"/>
    <m/>
    <m/>
    <n v="33.103540027594789"/>
    <m/>
    <m/>
    <n v="76.924103991276951"/>
    <n v="76.92"/>
    <n v="5.3354020761231524E-5"/>
    <n v="32.55084275479156"/>
    <m/>
    <n v="32.299999999999997"/>
    <m/>
    <n v="824.39631333473983"/>
    <n v="828.33600000000001"/>
    <n v="-4.7561456525615498E-3"/>
    <n v="2377"/>
    <n v="0.92473781616286244"/>
    <n v="27794.59"/>
    <n v="129.27189116228334"/>
    <m/>
    <m/>
    <n v="2292.1936846005933"/>
    <n v="1.4361571173650642"/>
    <m/>
    <m/>
    <n v="76278.297952607376"/>
    <n v="385546"/>
    <n v="152.04"/>
    <n v="-0.80215513076881262"/>
    <n v="25.762583758590502"/>
    <m/>
    <n v="25.658249999999999"/>
    <n v="4.0662850580419629E-3"/>
    <n v="26.113646185823843"/>
    <m/>
    <n v="26.28"/>
    <m/>
    <m/>
    <m/>
    <n v="985.6173839773669"/>
    <m/>
  </r>
  <r>
    <x v="2371"/>
    <n v="16.77"/>
    <n v="17.71"/>
    <n v="1729.57"/>
    <n v="1542.73"/>
    <n v="47506.89"/>
    <n v="42379.99"/>
    <n v="1.1111679050213041E-6"/>
    <n v="1066.6612596602201"/>
    <n v="1066.73"/>
    <n v="-6.4440242404262271E-5"/>
    <n v="484525.95264119812"/>
    <m/>
    <m/>
    <n v="24228.306657229776"/>
    <m/>
    <m/>
    <n v="31.740672446244925"/>
    <m/>
    <m/>
    <n v="80.824748917043379"/>
    <n v="80.84"/>
    <n v="-1.8865763182362993E-4"/>
    <n v="30.898359082815297"/>
    <m/>
    <n v="31.04"/>
    <m/>
    <n v="892.1742728020007"/>
    <n v="896.476"/>
    <n v="-4.7984856237081042E-3"/>
    <n v="2378"/>
    <n v="0.9469226425748164"/>
    <n v="29426.39"/>
    <n v="136.8506626765961"/>
    <m/>
    <m/>
    <n v="2157.6206740064003"/>
    <n v="1.3517132388340927"/>
    <m/>
    <m/>
    <n v="88823.541613834896"/>
    <n v="448970"/>
    <n v="176.8"/>
    <n v="-0.80216152167442167"/>
    <n v="23.642432867388194"/>
    <m/>
    <n v="23.547350000000002"/>
    <n v="4.0379434368704725E-3"/>
    <n v="23.964860790653074"/>
    <m/>
    <n v="24.2"/>
    <m/>
    <m/>
    <m/>
    <n v="1066.6612596602201"/>
    <m/>
  </r>
  <r>
    <x v="2372"/>
    <n v="16.489999999999998"/>
    <n v="17.62"/>
    <n v="1741.88"/>
    <n v="1553.71"/>
    <n v="47528.41"/>
    <n v="42399.14"/>
    <n v="1.1111679050213041E-6"/>
    <n v="1074.2268947883101"/>
    <n v="1074.29"/>
    <n v="-5.8741319094335331E-5"/>
    <n v="491401.27144043584"/>
    <m/>
    <m/>
    <n v="24486.139968989544"/>
    <m/>
    <m/>
    <n v="31.626289499064129"/>
    <m/>
    <m/>
    <n v="80.859389783497548"/>
    <n v="80.84"/>
    <n v="2.3985382851976489E-4"/>
    <n v="30.883289238836973"/>
    <m/>
    <n v="31.26"/>
    <m/>
    <n v="898.49277591163457"/>
    <n v="902.73400000000004"/>
    <n v="-4.6981991243992827E-3"/>
    <n v="2379"/>
    <n v="0.93586833144154358"/>
    <n v="29426.39"/>
    <n v="136.83997707690764"/>
    <m/>
    <m/>
    <n v="2157.6206740064003"/>
    <n v="1.3515851038256992"/>
    <m/>
    <m/>
    <n v="90084.865043189508"/>
    <n v="455315"/>
    <n v="175.4"/>
    <n v="-0.80214825990097072"/>
    <n v="23.473070369642219"/>
    <m/>
    <n v="23.376799999999999"/>
    <n v="4.1182013638401127E-3"/>
    <n v="23.793443185383673"/>
    <m/>
    <n v="24.21"/>
    <m/>
    <m/>
    <m/>
    <n v="1074.2268947883101"/>
    <m/>
  </r>
  <r>
    <x v="2373"/>
    <n v="16.809999999999999"/>
    <n v="17.899999999999999"/>
    <n v="1741.88"/>
    <n v="1553.71"/>
    <n v="47813.599999999999"/>
    <n v="42653.51"/>
    <n v="1.1111679050213041E-6"/>
    <n v="1074.2007013106015"/>
    <n v="1074.27"/>
    <n v="-6.4507702345228957E-5"/>
    <n v="491379.60343967832"/>
    <m/>
    <m/>
    <n v="24485.314819615247"/>
    <m/>
    <m/>
    <n v="31.624859817484033"/>
    <m/>
    <m/>
    <n v="81.342595894749792"/>
    <n v="81.319999999999993"/>
    <n v="2.7786392953510486E-4"/>
    <n v="30.696906301597163"/>
    <m/>
    <n v="30.71"/>
    <m/>
    <n v="898.46144993233725"/>
    <n v="902.66399999999999"/>
    <n v="-4.6557191465071979E-3"/>
    <n v="2380"/>
    <n v="0.93910614525139668"/>
    <n v="29556.83"/>
    <n v="137.43582314628154"/>
    <m/>
    <m/>
    <n v="2148.0564685188297"/>
    <n v="1.3454663022364111"/>
    <m/>
    <m/>
    <n v="90081.829306641477"/>
    <n v="455150"/>
    <n v="183.4"/>
    <n v="-0.80208320486292106"/>
    <n v="23.47197710335103"/>
    <m/>
    <n v="23.377624999999998"/>
    <n v="4.036000378611293E-3"/>
    <n v="23.79258959243381"/>
    <m/>
    <n v="23.72"/>
    <m/>
    <m/>
    <m/>
    <n v="1074.2007013106015"/>
    <m/>
  </r>
  <r>
    <x v="2374"/>
    <n v="17.010000000000002"/>
    <n v="18.05"/>
    <n v="1758.58"/>
    <n v="1568.6"/>
    <n v="48083.41"/>
    <n v="42894.16"/>
    <n v="1.1111679050213041E-6"/>
    <n v="1084.472987294163"/>
    <n v="1084.54"/>
    <n v="-6.1789058805605812E-5"/>
    <n v="500775.8067471403"/>
    <m/>
    <m/>
    <n v="24836.460836423168"/>
    <m/>
    <m/>
    <n v="31.47189842314701"/>
    <m/>
    <m/>
    <n v="81.799613899992167"/>
    <n v="81.8"/>
    <n v="-4.7200489954324354E-6"/>
    <n v="30.52262010799873"/>
    <m/>
    <n v="30.58"/>
    <m/>
    <n v="907.04024183788101"/>
    <n v="911.28800000000001"/>
    <n v="-4.6612686243195922E-3"/>
    <n v="2381"/>
    <n v="0.94238227146814413"/>
    <n v="29817.35"/>
    <n v="138.63638497944257"/>
    <m/>
    <m/>
    <n v="2129.1230554573303"/>
    <n v="1.3334806659068905"/>
    <m/>
    <m/>
    <n v="91805.336254705544"/>
    <n v="463822"/>
    <n v="187.8"/>
    <n v="-0.80206774095513889"/>
    <n v="23.24595036686382"/>
    <m/>
    <n v="23.152525000000001"/>
    <n v="4.0352128704674861E-3"/>
    <n v="23.563727618312814"/>
    <m/>
    <n v="23.41"/>
    <m/>
    <m/>
    <m/>
    <n v="1084.472987294163"/>
    <m/>
  </r>
  <r>
    <x v="2375"/>
    <n v="16.61"/>
    <n v="17.64"/>
    <n v="1700.52"/>
    <n v="1516.81"/>
    <n v="47027.41"/>
    <n v="41951.93"/>
    <n v="8.3336527945121475E-7"/>
    <n v="1048.5665374309331"/>
    <n v="1048.6300000000001"/>
    <n v="-6.0519505513889627E-5"/>
    <n v="467624.86756938649"/>
    <m/>
    <m/>
    <n v="23603.251910569335"/>
    <m/>
    <m/>
    <n v="31.985663218757214"/>
    <m/>
    <m/>
    <n v="79.99534137368174"/>
    <n v="80"/>
    <n v="-5.8232828978210804E-5"/>
    <n v="31.188581350955236"/>
    <m/>
    <n v="31.09"/>
    <m/>
    <n v="876.97045068056241"/>
    <n v="881.01800000000003"/>
    <n v="-4.5941732398629975E-3"/>
    <n v="2382"/>
    <n v="0.94160997732426299"/>
    <n v="29111.15"/>
    <n v="135.31062383505272"/>
    <m/>
    <m/>
    <n v="2179.549625952829"/>
    <n v="1.3645455566691527"/>
    <m/>
    <m/>
    <n v="85731.560132793049"/>
    <n v="432979"/>
    <n v="173.52"/>
    <n v="-0.8019960318334306"/>
    <n v="24.008981574228439"/>
    <m/>
    <n v="23.914400000000001"/>
    <n v="3.9550051110810447E-3"/>
    <n v="24.338231347312156"/>
    <m/>
    <n v="24.34"/>
    <m/>
    <m/>
    <m/>
    <n v="1048.5665374309331"/>
    <m/>
  </r>
  <r>
    <x v="2376"/>
    <n v="15.88"/>
    <n v="17.3"/>
    <n v="1688.05"/>
    <n v="1505.69"/>
    <n v="46762.69"/>
    <n v="41715.74"/>
    <n v="8.3336527945121475E-7"/>
    <n v="1040.8519651681684"/>
    <n v="1040.92"/>
    <n v="-6.5360288813431922E-5"/>
    <n v="460747.94254848285"/>
    <m/>
    <m/>
    <n v="23342.905894157138"/>
    <m/>
    <m/>
    <n v="32.10145824334289"/>
    <m/>
    <m/>
    <n v="79.543103397335088"/>
    <n v="79.52"/>
    <n v="2.9053568077319625E-4"/>
    <n v="31.363039628412626"/>
    <m/>
    <n v="31.3"/>
    <m/>
    <n v="870.510875129993"/>
    <n v="874.47"/>
    <n v="-4.5274564822200825E-3"/>
    <n v="2383"/>
    <n v="0.91791907514450866"/>
    <n v="28915.25"/>
    <n v="134.38957293365598"/>
    <m/>
    <m/>
    <n v="2194.2166443194742"/>
    <n v="1.3735978807916549"/>
    <m/>
    <m/>
    <n v="84471.687265333676"/>
    <n v="426519"/>
    <n v="172.48"/>
    <n v="-0.80195093942981743"/>
    <n v="24.1838692023622"/>
    <m/>
    <n v="24.088225000000001"/>
    <n v="3.9705790842703426E-3"/>
    <n v="24.515772838489493"/>
    <m/>
    <n v="24.4"/>
    <m/>
    <m/>
    <m/>
    <n v="1040.8519651681684"/>
    <m/>
  </r>
  <r>
    <x v="2377"/>
    <n v="15.77"/>
    <n v="17.14"/>
    <n v="1666.29"/>
    <n v="1486.28"/>
    <n v="46762.73"/>
    <n v="41715.74"/>
    <n v="8.3336527945121475E-7"/>
    <n v="1027.4096923292091"/>
    <n v="1027.48"/>
    <n v="-6.8427288892225491E-5"/>
    <n v="448848.92990408564"/>
    <m/>
    <m/>
    <n v="22890.760887967026"/>
    <m/>
    <m/>
    <n v="32.30690927834948"/>
    <m/>
    <m/>
    <n v="79.541231891312307"/>
    <n v="79.52"/>
    <n v="2.6700064527562795E-4"/>
    <n v="31.361905762445339"/>
    <m/>
    <n v="31.43"/>
    <m/>
    <n v="859.25907345562393"/>
    <n v="863.17399999999998"/>
    <n v="-4.5355010048681033E-3"/>
    <n v="2384"/>
    <n v="0.92007001166861135"/>
    <n v="28878.18"/>
    <n v="134.20680250287904"/>
    <m/>
    <m/>
    <n v="2197.0296793444149"/>
    <n v="1.3752284876447476"/>
    <m/>
    <m/>
    <n v="82291.048181153441"/>
    <n v="415591"/>
    <n v="165.2"/>
    <n v="-0.80199030253024384"/>
    <n v="24.494484980706698"/>
    <m/>
    <n v="24.397549999999999"/>
    <n v="3.9731440536734386E-3"/>
    <n v="24.830910369110804"/>
    <m/>
    <n v="24.92"/>
    <m/>
    <m/>
    <m/>
    <n v="1027.4096923292091"/>
    <m/>
  </r>
  <r>
    <x v="2378"/>
    <n v="15.85"/>
    <n v="17.170000000000002"/>
    <n v="1676.11"/>
    <n v="1495.03"/>
    <n v="46965.04"/>
    <n v="41896.18"/>
    <n v="8.3336527945121475E-7"/>
    <n v="1033.4393590894258"/>
    <n v="1033.5"/>
    <n v="-5.8675288412413096E-5"/>
    <n v="454113.68918596685"/>
    <m/>
    <m/>
    <n v="23092.125781999726"/>
    <m/>
    <m/>
    <n v="32.210354809980409"/>
    <m/>
    <m/>
    <n v="79.883403915867774"/>
    <n v="79.88"/>
    <n v="4.261286764872807E-5"/>
    <n v="31.225121996024143"/>
    <m/>
    <n v="31.33"/>
    <m/>
    <n v="864.28755304355809"/>
    <n v="868.16399999999999"/>
    <n v="-4.4651090766743007E-3"/>
    <n v="2385"/>
    <n v="0.92312172393709946"/>
    <n v="29044.74"/>
    <n v="134.97032432142009"/>
    <m/>
    <m/>
    <n v="2184.3579229043758"/>
    <n v="1.3671670023944833"/>
    <m/>
    <m/>
    <n v="83257.16709379066"/>
    <n v="420394"/>
    <n v="167.28"/>
    <n v="-0.80195443537778688"/>
    <n v="24.349147381150757"/>
    <m/>
    <n v="24.251825"/>
    <n v="4.0129920593916513E-3"/>
    <n v="24.683833869627268"/>
    <m/>
    <n v="24.71"/>
    <m/>
    <m/>
    <m/>
    <n v="1033.4393590894258"/>
    <m/>
  </r>
  <r>
    <x v="2379"/>
    <n v="15.63"/>
    <n v="16.829999999999998"/>
    <n v="1607.63"/>
    <n v="1433.94"/>
    <n v="45697.96"/>
    <n v="40765.75"/>
    <n v="5.6333572096001205E-7"/>
    <n v="991.14413024061685"/>
    <n v="991.21"/>
    <n v="-6.6453889068118777E-5"/>
    <n v="416945.80588627671"/>
    <m/>
    <m/>
    <n v="21674.546811714172"/>
    <m/>
    <m/>
    <n v="32.863988175490164"/>
    <m/>
    <m/>
    <n v="77.72252650308036"/>
    <n v="77.72"/>
    <n v="3.2507759654576418E-5"/>
    <n v="32.064124884209711"/>
    <m/>
    <n v="32.11"/>
    <m/>
    <n v="828.8842831324738"/>
    <n v="832.64400000000001"/>
    <n v="-4.5153953760865839E-3"/>
    <n v="2386"/>
    <n v="0.92869875222816411"/>
    <n v="28182.21"/>
    <n v="130.93148966517592"/>
    <m/>
    <m/>
    <n v="2249.2259244510492"/>
    <n v="1.4073669048748627"/>
    <m/>
    <m/>
    <n v="76445.320170216728"/>
    <n v="386001"/>
    <n v="154.80000000000001"/>
    <n v="-0.80195564216098736"/>
    <n v="25.340562545820514"/>
    <m/>
    <n v="25.240575"/>
    <n v="3.9613814590402363E-3"/>
    <n v="25.689679604898597"/>
    <m/>
    <n v="25.64"/>
    <m/>
    <m/>
    <m/>
    <n v="991.14413024061685"/>
    <m/>
  </r>
  <r>
    <x v="2380"/>
    <n v="14.53"/>
    <n v="16.11"/>
    <n v="1557.58"/>
    <n v="1389.3"/>
    <n v="44880.62"/>
    <n v="40036.61"/>
    <n v="5.6333572096001205E-7"/>
    <n v="960.26363738695693"/>
    <n v="960.33"/>
    <n v="-6.9103967431094482E-5"/>
    <n v="390968.4636105079"/>
    <m/>
    <m/>
    <n v="20661.724726988461"/>
    <m/>
    <m/>
    <n v="33.374023985302514"/>
    <m/>
    <m/>
    <n v="76.330543460303304"/>
    <n v="76.319999999999993"/>
    <n v="1.3814806477085995E-4"/>
    <n v="32.636438048062793"/>
    <m/>
    <n v="32.68"/>
    <m/>
    <n v="803.05227908301856"/>
    <n v="806.346"/>
    <n v="-4.0847488757697059E-3"/>
    <n v="2387"/>
    <n v="0.90192427063935443"/>
    <n v="27480.94"/>
    <n v="127.66349631456477"/>
    <m/>
    <m/>
    <n v="2305.1943763233398"/>
    <n v="1.4422502878648582"/>
    <m/>
    <m/>
    <n v="71683.26445876513"/>
    <n v="361851"/>
    <n v="143.6"/>
    <n v="-0.80189839337527014"/>
    <n v="26.128222855758988"/>
    <m/>
    <n v="26.017225"/>
    <n v="4.2663218601901587E-3"/>
    <n v="26.488460445560197"/>
    <m/>
    <n v="26.56"/>
    <m/>
    <m/>
    <m/>
    <n v="960.26363738695693"/>
    <m/>
  </r>
  <r>
    <x v="2381"/>
    <n v="13.82"/>
    <n v="15.61"/>
    <n v="1499.3"/>
    <n v="1337.31"/>
    <n v="44094.34"/>
    <n v="39335.18"/>
    <n v="5.6333572096001205E-7"/>
    <n v="924.31089636045863"/>
    <n v="924.37"/>
    <n v="-6.3939374429500262E-5"/>
    <n v="361690.88900618139"/>
    <m/>
    <m/>
    <n v="19501.271524285465"/>
    <m/>
    <m/>
    <n v="33.996943811003028"/>
    <m/>
    <m/>
    <n v="74.99145214291319"/>
    <n v="75"/>
    <n v="-1.1397142782409997E-4"/>
    <n v="33.207009602090992"/>
    <m/>
    <n v="33.22"/>
    <m/>
    <n v="772.97372831084817"/>
    <n v="776.20799999999997"/>
    <n v="-4.166759024838429E-3"/>
    <n v="2388"/>
    <n v="0.88532991672005135"/>
    <n v="26915.88"/>
    <n v="125.02873057038138"/>
    <m/>
    <m/>
    <n v="2352.5935240339077"/>
    <n v="1.4717661476124515"/>
    <m/>
    <m/>
    <n v="66316.007067872677"/>
    <n v="334715"/>
    <n v="134.6"/>
    <n v="-0.80187321432301306"/>
    <n v="27.104723507809933"/>
    <m/>
    <n v="26.9941"/>
    <n v="4.0980624584605607E-3"/>
    <n v="27.47870338722689"/>
    <m/>
    <n v="27.41"/>
    <m/>
    <m/>
    <m/>
    <n v="924.31089636045863"/>
    <m/>
  </r>
  <r>
    <x v="2382"/>
    <n v="14.29"/>
    <n v="15.85"/>
    <n v="1508.21"/>
    <n v="1345.26"/>
    <n v="44223.41"/>
    <n v="39450.300000000003"/>
    <n v="5.6333572096001205E-7"/>
    <n v="929.78119454099658"/>
    <n v="929.84"/>
    <n v="-6.3242556787690418E-5"/>
    <n v="365974.88846625318"/>
    <m/>
    <m/>
    <n v="19674.504350911455"/>
    <m/>
    <m/>
    <n v="33.894359529819162"/>
    <m/>
    <m/>
    <n v="75.209128189933296"/>
    <n v="75.2"/>
    <n v="1.2138550443219209E-4"/>
    <n v="33.108618606536787"/>
    <m/>
    <n v="32.799999999999997"/>
    <m/>
    <n v="777.54176916480992"/>
    <n v="780.77200000000005"/>
    <n v="-4.1372267898824866E-3"/>
    <n v="2389"/>
    <n v="0.90157728706624607"/>
    <n v="27024.2"/>
    <n v="125.52209314574078"/>
    <m/>
    <m/>
    <n v="2343.1257700342853"/>
    <n v="1.465704232651359"/>
    <m/>
    <m/>
    <n v="67102.212521134614"/>
    <n v="338629"/>
    <n v="138.80000000000001"/>
    <n v="-0.80184150642403751"/>
    <n v="26.942337261082766"/>
    <m/>
    <n v="26.832249999999998"/>
    <n v="4.1027964886570789E-3"/>
    <n v="27.31435391725568"/>
    <m/>
    <n v="26.94"/>
    <m/>
    <m/>
    <m/>
    <n v="929.78119454099658"/>
    <m/>
  </r>
  <r>
    <x v="2383"/>
    <n v="14.16"/>
    <n v="15.7"/>
    <n v="1508.21"/>
    <n v="1345.26"/>
    <n v="44217.1"/>
    <n v="39444.65"/>
    <n v="5.6333572096001205E-7"/>
    <n v="929.75852316392422"/>
    <n v="929.82"/>
    <n v="-6.6116921636272252E-5"/>
    <n v="365958.55056268029"/>
    <m/>
    <m/>
    <n v="19673.841347066205"/>
    <m/>
    <m/>
    <n v="33.892827319045892"/>
    <m/>
    <m/>
    <n v="75.196563400075021"/>
    <n v="75.2"/>
    <n v="-4.5699467087545464E-5"/>
    <n v="33.11215427570923"/>
    <m/>
    <n v="33.1"/>
    <m/>
    <n v="777.51466014622179"/>
    <n v="780.76"/>
    <n v="-4.1566420587353381E-3"/>
    <n v="2390"/>
    <n v="0.90191082802547773"/>
    <n v="26979.32"/>
    <n v="125.30384961072721"/>
    <m/>
    <m/>
    <n v="2347.0170779937862"/>
    <n v="1.4679992056098845"/>
    <m/>
    <m/>
    <n v="67099.951268493489"/>
    <n v="338631"/>
    <n v="134.63999999999999"/>
    <n v="-0.80184935440496141"/>
    <n v="26.941082412498002"/>
    <m/>
    <n v="26.831700000000001"/>
    <n v="4.0766113402430637E-3"/>
    <n v="27.313359047481232"/>
    <m/>
    <n v="27.38"/>
    <m/>
    <m/>
    <m/>
    <n v="929.75852316392422"/>
    <m/>
  </r>
  <r>
    <x v="2384"/>
    <n v="14.38"/>
    <n v="15.6"/>
    <n v="1485.71"/>
    <n v="1325.18"/>
    <n v="43696.5"/>
    <n v="38980.17"/>
    <n v="2.8166421106590178E-7"/>
    <n v="915.82106676310707"/>
    <n v="915.88"/>
    <n v="-6.4346024471473307E-5"/>
    <n v="354985.75643614278"/>
    <m/>
    <m/>
    <n v="19231.405123801527"/>
    <m/>
    <m/>
    <n v="34.14114714846685"/>
    <m/>
    <m/>
    <n v="74.305783916254882"/>
    <n v="74.319999999999993"/>
    <n v="-1.9128207407304032E-4"/>
    <n v="33.49837714060574"/>
    <m/>
    <n v="33.520000000000003"/>
    <m/>
    <n v="765.82899354745905"/>
    <n v="769.08199999999999"/>
    <n v="-4.2297264173923876E-3"/>
    <n v="2391"/>
    <n v="0.92179487179487185"/>
    <n v="26669.82"/>
    <n v="123.83738222658546"/>
    <m/>
    <m/>
    <n v="2373.9414699220883"/>
    <n v="1.4844175007413074"/>
    <m/>
    <m/>
    <n v="65090.237957519079"/>
    <n v="328603"/>
    <n v="132.47999999999999"/>
    <n v="-0.80191830884830906"/>
    <n v="27.339397629416464"/>
    <m/>
    <n v="27.2303"/>
    <n v="4.006479158013887E-3"/>
    <n v="27.718022488020843"/>
    <m/>
    <n v="27.66"/>
    <m/>
    <m/>
    <m/>
    <n v="915.82106676310707"/>
    <m/>
  </r>
  <r>
    <x v="2385"/>
    <n v="14.53"/>
    <n v="15.66"/>
    <n v="1476.38"/>
    <n v="1316.86"/>
    <n v="43378.79"/>
    <n v="38696.74"/>
    <n v="2.8166421106590178E-7"/>
    <n v="910.04767924850489"/>
    <n v="910.1"/>
    <n v="-5.7489013839284731E-5"/>
    <n v="350512.52963973809"/>
    <m/>
    <m/>
    <n v="19049.649694297368"/>
    <m/>
    <m/>
    <n v="34.246774695478095"/>
    <m/>
    <m/>
    <n v="73.763720226479464"/>
    <n v="73.760000000000005"/>
    <n v="5.0436909970974497E-5"/>
    <n v="33.740709809738256"/>
    <m/>
    <n v="33.86"/>
    <m/>
    <n v="760.99428562303137"/>
    <n v="764.17600000000004"/>
    <n v="-4.1635884625644826E-3"/>
    <n v="2392"/>
    <n v="0.92784163473818637"/>
    <n v="26476.75"/>
    <n v="122.93129061562576"/>
    <m/>
    <m/>
    <n v="2391.1270707097146"/>
    <n v="1.4950218649563898"/>
    <m/>
    <m/>
    <n v="64270.747941745554"/>
    <n v="324409"/>
    <n v="129.36000000000001"/>
    <n v="-0.80188358540686122"/>
    <n v="27.509763758528422"/>
    <m/>
    <n v="27.399274999999999"/>
    <n v="4.0325431431460501E-3"/>
    <n v="27.891023341434039"/>
    <m/>
    <n v="27.95"/>
    <m/>
    <m/>
    <m/>
    <n v="910.04767924850489"/>
    <m/>
  </r>
  <r>
    <x v="2386"/>
    <n v="13.59"/>
    <n v="15.18"/>
    <n v="1404.71"/>
    <n v="1252.93"/>
    <n v="42421.04"/>
    <n v="37842.35"/>
    <n v="2.8166421106590178E-7"/>
    <n v="865.84883615068475"/>
    <n v="865.9"/>
    <n v="-5.9087480442587825E-5"/>
    <n v="316465.43696327979"/>
    <m/>
    <m/>
    <n v="17661.840851766861"/>
    <m/>
    <m/>
    <n v="35.076483229933864"/>
    <m/>
    <m/>
    <n v="72.1333496589275"/>
    <n v="72.12"/>
    <n v="1.8510342384203682E-4"/>
    <n v="34.484409235909368"/>
    <m/>
    <n v="34.39"/>
    <m/>
    <n v="724.02482225451672"/>
    <n v="726.904"/>
    <n v="-3.960877564964993E-3"/>
    <n v="2393"/>
    <n v="0.89525691699604748"/>
    <n v="25860.12"/>
    <n v="120.05890837763317"/>
    <m/>
    <m/>
    <n v="2446.8152003182099"/>
    <n v="1.5296951410194015"/>
    <m/>
    <m/>
    <n v="58028.449587303941"/>
    <n v="292823"/>
    <n v="119.76"/>
    <n v="-0.80183097097118761"/>
    <n v="28.843945086135019"/>
    <m/>
    <n v="28.720874999999999"/>
    <n v="4.2850395795748231E-3"/>
    <n v="29.243983843097588"/>
    <m/>
    <n v="28.95"/>
    <m/>
    <m/>
    <m/>
    <n v="865.84883615068475"/>
    <m/>
  </r>
  <r>
    <x v="2387"/>
    <n v="13.16"/>
    <n v="15.02"/>
    <n v="1409.23"/>
    <n v="1256.96"/>
    <n v="42538.62"/>
    <n v="37947.230000000003"/>
    <n v="2.8166421106590178E-7"/>
    <n v="868.61373737682106"/>
    <n v="868.67"/>
    <n v="-6.4768696028338901E-5"/>
    <n v="318486.92590151582"/>
    <m/>
    <m/>
    <n v="17746.455723632684"/>
    <m/>
    <m/>
    <n v="35.018489067347161"/>
    <m/>
    <m/>
    <n v="72.331520647577264"/>
    <n v="72.319999999999993"/>
    <n v="1.5930098973004903E-4"/>
    <n v="34.387573532518203"/>
    <m/>
    <n v="34.11"/>
    <m/>
    <n v="726.32829523841326"/>
    <n v="729.25599999999997"/>
    <n v="-4.0146461072472217E-3"/>
    <n v="2394"/>
    <n v="0.87616511318242352"/>
    <n v="26048.59"/>
    <n v="120.92446162821194"/>
    <m/>
    <m/>
    <n v="2428.9826743746344"/>
    <n v="1.5184026874296015"/>
    <m/>
    <m/>
    <n v="58399.773974046635"/>
    <n v="294711"/>
    <n v="118.6"/>
    <n v="-0.8018405353921414"/>
    <n v="28.749830577172503"/>
    <m/>
    <n v="28.628050000000002"/>
    <n v="4.2538900544222269E-3"/>
    <n v="29.148851783502131"/>
    <m/>
    <n v="29.1"/>
    <m/>
    <m/>
    <m/>
    <n v="868.61373737682106"/>
    <m/>
  </r>
  <r>
    <x v="2388"/>
    <n v="13.12"/>
    <n v="15.32"/>
    <n v="1432.93"/>
    <n v="1278.0999999999999"/>
    <n v="43700.800000000003"/>
    <n v="38983.96"/>
    <n v="2.8166421106590178E-7"/>
    <n v="883.20028199095884"/>
    <n v="883.25"/>
    <n v="-5.6289848900270556E-5"/>
    <n v="329184.98960980226"/>
    <m/>
    <m/>
    <n v="18193.541904631638"/>
    <m/>
    <m/>
    <n v="34.722442654416568"/>
    <m/>
    <m/>
    <n v="74.305848248265747"/>
    <n v="74.319999999999993"/>
    <n v="-1.9041646574602389E-4"/>
    <n v="33.446866742349442"/>
    <m/>
    <n v="33.39"/>
    <m/>
    <n v="738.51819328461568"/>
    <n v="741.36199999999997"/>
    <n v="-3.8359218780896764E-3"/>
    <n v="2395"/>
    <n v="0.85639686684073102"/>
    <n v="26566.87"/>
    <n v="123.32082489921373"/>
    <m/>
    <m/>
    <n v="2380.6540262414769"/>
    <n v="1.4880504694383356"/>
    <m/>
    <m/>
    <n v="60362.116092490091"/>
    <n v="304558"/>
    <n v="122.56"/>
    <n v="-0.80180420119487883"/>
    <n v="28.264989196049171"/>
    <m/>
    <n v="28.142675000000001"/>
    <n v="4.3462178364057635E-3"/>
    <n v="28.657564130685355"/>
    <m/>
    <n v="28.55"/>
    <m/>
    <m/>
    <m/>
    <n v="883.20028199095884"/>
    <m/>
  </r>
  <r>
    <x v="2389"/>
    <n v="14.31"/>
    <n v="15.92"/>
    <n v="1464.57"/>
    <n v="1306.32"/>
    <n v="44058.55"/>
    <n v="39303.06"/>
    <n v="5.6333572096001205E-7"/>
    <n v="902.63587074031318"/>
    <n v="902.69"/>
    <n v="-5.9964394960476675E-5"/>
    <n v="343675.5366310018"/>
    <m/>
    <m/>
    <n v="18794.202302024893"/>
    <m/>
    <m/>
    <n v="34.334456235291071"/>
    <m/>
    <m/>
    <n v="74.908661966955989"/>
    <n v="74.92"/>
    <n v="-1.5133519813148588E-4"/>
    <n v="33.169465509100242"/>
    <m/>
    <n v="33.26"/>
    <m/>
    <n v="754.74546794726427"/>
    <n v="757.80600000000004"/>
    <n v="-4.0386748755429913E-3"/>
    <n v="2396"/>
    <n v="0.89886934673366836"/>
    <n v="26861.84"/>
    <n v="124.66084099514391"/>
    <m/>
    <m/>
    <n v="2354.2218000093148"/>
    <n v="1.4711103158047452"/>
    <m/>
    <m/>
    <n v="63021.293199663938"/>
    <n v="318048"/>
    <n v="125.84"/>
    <n v="-0.80184974217833804"/>
    <n v="27.637046167643025"/>
    <m/>
    <n v="27.527249999999999"/>
    <n v="3.9886355390759132E-3"/>
    <n v="28.021729350988526"/>
    <m/>
    <n v="28.21"/>
    <m/>
    <m/>
    <m/>
    <n v="902.63587074031318"/>
    <m/>
  </r>
  <r>
    <x v="2390"/>
    <n v="14.08"/>
    <n v="15.64"/>
    <n v="1439.16"/>
    <n v="1283.6500000000001"/>
    <n v="43788.67"/>
    <n v="39062.28"/>
    <n v="5.6333572096001205E-7"/>
    <n v="886.953689188731"/>
    <n v="887.01"/>
    <n v="-6.3483851669099423E-5"/>
    <n v="331732.37162823073"/>
    <m/>
    <m/>
    <n v="18304.350921178393"/>
    <m/>
    <m/>
    <n v="34.630812351541941"/>
    <m/>
    <m/>
    <n v="74.447994708321161"/>
    <n v="74.44"/>
    <n v="1.0739801613590672E-4"/>
    <n v="33.371454102199273"/>
    <m/>
    <n v="33.340000000000003"/>
    <m/>
    <n v="741.621686627945"/>
    <n v="744.58600000000001"/>
    <n v="-3.9811564709181235E-3"/>
    <n v="2397"/>
    <n v="0.90025575447570327"/>
    <n v="26609.51"/>
    <n v="123.480181686782"/>
    <m/>
    <m/>
    <n v="2376.3364722282081"/>
    <n v="1.4847886084419915"/>
    <m/>
    <m/>
    <n v="60831.888294047603"/>
    <n v="306983"/>
    <n v="124.32"/>
    <n v="-0.80183955367545567"/>
    <n v="28.115352519986786"/>
    <m/>
    <n v="28.003625"/>
    <n v="3.9897520405585141E-3"/>
    <n v="28.506982727926736"/>
    <m/>
    <n v="28.33"/>
    <m/>
    <m/>
    <m/>
    <n v="886.953689188731"/>
    <m/>
  </r>
  <r>
    <x v="2391"/>
    <n v="14.01"/>
    <n v="15.56"/>
    <n v="1437.99"/>
    <n v="1282.5999999999999"/>
    <n v="43858.06"/>
    <n v="39124.160000000003"/>
    <n v="5.6333572096001205E-7"/>
    <n v="886.21100918411992"/>
    <n v="886.26"/>
    <n v="-5.5278153002547015E-5"/>
    <n v="331174.88573461294"/>
    <m/>
    <m/>
    <n v="18281.275957588347"/>
    <m/>
    <m/>
    <n v="34.643409864370383"/>
    <m/>
    <m/>
    <n v="74.564151022219761"/>
    <n v="74.56"/>
    <n v="5.5673581273563144E-5"/>
    <n v="33.31737558779178"/>
    <m/>
    <n v="33.4"/>
    <m/>
    <n v="740.98921942278469"/>
    <n v="743.93"/>
    <n v="-3.9530339913906865E-3"/>
    <n v="2398"/>
    <n v="0.90038560411311053"/>
    <n v="26647.66"/>
    <n v="123.64755954404757"/>
    <m/>
    <m/>
    <n v="2372.9295234938832"/>
    <n v="1.4825193220228801"/>
    <m/>
    <m/>
    <n v="60730.323162967194"/>
    <n v="306432"/>
    <n v="123.4"/>
    <n v="-0.80181468266053413"/>
    <n v="28.137039762147356"/>
    <m/>
    <n v="28.025175000000001"/>
    <n v="3.9915812175073118E-3"/>
    <n v="28.529261710890417"/>
    <m/>
    <n v="28.41"/>
    <m/>
    <m/>
    <m/>
    <n v="886.21100918411992"/>
    <m/>
  </r>
  <r>
    <x v="2392"/>
    <n v="14.06"/>
    <n v="15.41"/>
    <n v="1414.64"/>
    <n v="1261.77"/>
    <n v="43276.21"/>
    <n v="38605.089999999997"/>
    <n v="5.6333572096001205E-7"/>
    <n v="871.79950702276392"/>
    <n v="871.85"/>
    <n v="-5.7914752808474468E-5"/>
    <n v="320403.72384509776"/>
    <m/>
    <m/>
    <n v="17835.330713947213"/>
    <m/>
    <m/>
    <n v="34.923143342626581"/>
    <m/>
    <m/>
    <n v="73.573139712958863"/>
    <n v="73.56"/>
    <n v="1.786257879128339E-4"/>
    <n v="33.758175911376412"/>
    <m/>
    <n v="33.78"/>
    <m/>
    <n v="728.92980668308564"/>
    <n v="731.73400000000004"/>
    <n v="-3.8322577834492E-3"/>
    <n v="2399"/>
    <n v="0.91239454899415962"/>
    <n v="26240.33"/>
    <n v="121.74800430278418"/>
    <m/>
    <m/>
    <n v="2409.2015782560934"/>
    <n v="1.505038088410283"/>
    <m/>
    <m/>
    <n v="58755.76766453265"/>
    <n v="296417"/>
    <n v="118.92"/>
    <n v="-0.80178003399085529"/>
    <n v="28.592666148639871"/>
    <m/>
    <n v="28.477325"/>
    <n v="4.0502803068711568E-3"/>
    <n v="28.991533737118452"/>
    <m/>
    <n v="28.95"/>
    <m/>
    <m/>
    <m/>
    <n v="871.79950702276392"/>
    <m/>
  </r>
  <r>
    <x v="2393"/>
    <n v="15.46"/>
    <n v="16.04"/>
    <n v="1470.01"/>
    <n v="1311.15"/>
    <n v="43748.58"/>
    <n v="39026.449999999997"/>
    <n v="5.6333572096001205E-7"/>
    <n v="905.90026046749517"/>
    <n v="905.96"/>
    <n v="-6.5940585130541685E-5"/>
    <n v="345466.62073891918"/>
    <m/>
    <m/>
    <n v="18881.686286773926"/>
    <m/>
    <m/>
    <n v="34.23822817670996"/>
    <m/>
    <m/>
    <n v="74.374394262264389"/>
    <n v="74.36"/>
    <n v="1.9357533975772334E-4"/>
    <n v="33.388501998404223"/>
    <m/>
    <n v="33.42"/>
    <m/>
    <n v="757.43043047098763"/>
    <n v="760.428"/>
    <n v="-3.9419504923705606E-3"/>
    <n v="2400"/>
    <n v="0.96384039900249385"/>
    <n v="26669.53"/>
    <n v="123.72971389001162"/>
    <m/>
    <m/>
    <n v="2369.7954687526112"/>
    <n v="1.4802805946955759"/>
    <m/>
    <m/>
    <n v="63352.505406176802"/>
    <n v="319604"/>
    <n v="128.56"/>
    <n v="-0.80177812103047263"/>
    <n v="27.47239826288568"/>
    <m/>
    <n v="27.365424999999998"/>
    <n v="3.9090663815994908E-3"/>
    <n v="27.855920932551108"/>
    <m/>
    <n v="27.8"/>
    <m/>
    <m/>
    <m/>
    <n v="905.90026046749517"/>
    <m/>
  </r>
  <r>
    <x v="2394"/>
    <n v="16.600000000000001"/>
    <n v="16.8"/>
    <n v="1529.41"/>
    <n v="1364.13"/>
    <n v="44482.93"/>
    <n v="39681.47"/>
    <n v="2.8166421106590178E-7"/>
    <n v="942.43683381539392"/>
    <n v="942.49"/>
    <n v="-5.6410343458379586E-5"/>
    <n v="373335.03154019383"/>
    <m/>
    <m/>
    <n v="20024.098061578024"/>
    <m/>
    <m/>
    <n v="33.54194215789154"/>
    <m/>
    <m/>
    <n v="75.61728788902407"/>
    <n v="75.599999999999994"/>
    <n v="2.2867578074170503E-4"/>
    <n v="32.82449462794829"/>
    <m/>
    <n v="32.99"/>
    <m/>
    <n v="787.95370912693261"/>
    <n v="791.01800000000003"/>
    <n v="-3.8738573244444519E-3"/>
    <n v="2401"/>
    <n v="0.98809523809523814"/>
    <n v="27230.51"/>
    <n v="126.30271489611539"/>
    <m/>
    <m/>
    <n v="2319.9480262944639"/>
    <n v="1.4487315716586857"/>
    <m/>
    <m/>
    <n v="68465.387719815495"/>
    <n v="345368"/>
    <n v="137.36000000000001"/>
    <n v="-0.80176105568606393"/>
    <n v="26.358630152595932"/>
    <m/>
    <n v="26.255549999999999"/>
    <n v="3.9260328805121869E-3"/>
    <n v="26.727418357373104"/>
    <m/>
    <n v="26.79"/>
    <m/>
    <m/>
    <m/>
    <n v="942.43683381539392"/>
    <m/>
  </r>
  <r>
    <x v="2395"/>
    <n v="15.54"/>
    <n v="16.13"/>
    <n v="1464.12"/>
    <n v="1305.9000000000001"/>
    <n v="43765.32"/>
    <n v="39041.300000000003"/>
    <n v="2.8166421106590178E-7"/>
    <n v="902.18252247405746"/>
    <n v="902.24"/>
    <n v="-6.3705362145949351E-5"/>
    <n v="341446.92466054257"/>
    <m/>
    <m/>
    <n v="18741.327064576977"/>
    <m/>
    <m/>
    <n v="34.256288369020794"/>
    <m/>
    <m/>
    <n v="74.395596393390306"/>
    <n v="74.400000000000006"/>
    <n v="-5.9188260883025201E-5"/>
    <n v="33.352818723902921"/>
    <n v="33.35"/>
    <n v="33.47"/>
    <m/>
    <n v="754.29238637322533"/>
    <n v="757.274"/>
    <n v="-3.9372982919982924E-3"/>
    <n v="2402"/>
    <n v="0.96342219466831991"/>
    <n v="26638.38"/>
    <n v="123.54660294362587"/>
    <m/>
    <m/>
    <n v="2370.3955142339014"/>
    <n v="1.4800940577775372"/>
    <m/>
    <m/>
    <n v="62618.175456086981"/>
    <n v="315797"/>
    <n v="128.04"/>
    <n v="-0.80171383687594566"/>
    <n v="27.482509002955855"/>
    <m/>
    <n v="27.376325000000001"/>
    <n v="3.8786799526910887E-3"/>
    <n v="27.867296673272705"/>
    <n v="27.87"/>
    <n v="-9.6997729719938697E-5"/>
    <m/>
    <m/>
    <m/>
    <n v="902.18252247405746"/>
    <m/>
  </r>
  <r>
    <x v="2396"/>
    <n v="16.600000000000001"/>
    <n v="16.809999999999999"/>
    <n v="1535.71"/>
    <n v="1369.75"/>
    <n v="44355.96"/>
    <n v="39568.17"/>
    <n v="2.8166421106590178E-7"/>
    <n v="946.27280440825757"/>
    <n v="946.32"/>
    <n v="-4.9872761584301983E-5"/>
    <n v="374819.14469841565"/>
    <m/>
    <m/>
    <n v="20115.142335182052"/>
    <m/>
    <m/>
    <n v="33.417323020894436"/>
    <m/>
    <m/>
    <n v="75.397772363517831"/>
    <n v="75.400000000000006"/>
    <n v="-2.9544250426671859E-5"/>
    <n v="32.901508212059603"/>
    <n v="32.9"/>
    <n v="33.07"/>
    <n v="4.5842311842125838E-5"/>
    <n v="791.14478441137464"/>
    <n v="794.25199999999995"/>
    <n v="-3.9121281263696517E-3"/>
    <n v="2403"/>
    <n v="0.98750743604997038"/>
    <n v="27129.24"/>
    <n v="125.81334647127713"/>
    <m/>
    <m/>
    <n v="2326.7167191226049"/>
    <n v="1.452682946743884"/>
    <m/>
    <m/>
    <n v="68739.100411584077"/>
    <n v="346580"/>
    <n v="135.80000000000001"/>
    <n v="-0.80166454956551425"/>
    <n v="26.137575981387027"/>
    <m/>
    <n v="26.034725000000002"/>
    <n v="3.9505307387355248E-3"/>
    <n v="26.503794617506149"/>
    <n v="26.5"/>
    <n v="1.4319311343946595E-4"/>
    <m/>
    <m/>
    <m/>
    <n v="946.27280440825757"/>
    <m/>
  </r>
  <r>
    <x v="2397"/>
    <n v="17.670000000000002"/>
    <n v="17.7"/>
    <n v="1600.96"/>
    <n v="1427.95"/>
    <n v="44920.33"/>
    <n v="40071.61"/>
    <n v="2.8166421106590178E-7"/>
    <n v="986.45445376592568"/>
    <n v="986.51"/>
    <n v="-5.6305799306932691E-5"/>
    <n v="406652.63562334795"/>
    <m/>
    <m/>
    <n v="21396.444952830596"/>
    <m/>
    <m/>
    <n v="32.705901704877434"/>
    <m/>
    <m/>
    <n v="76.355245863787971"/>
    <n v="76.36"/>
    <n v="-6.2259510372308924E-5"/>
    <n v="32.481698265236254"/>
    <n v="32.479999999999997"/>
    <n v="32.86"/>
    <m/>
    <n v="824.73137969987988"/>
    <n v="827.95600000000002"/>
    <n v="-3.8946759249527396E-3"/>
    <n v="2404"/>
    <n v="0.99830508474576285"/>
    <n v="27666.28"/>
    <n v="128.29388083529452"/>
    <m/>
    <m/>
    <n v="2280.657929903386"/>
    <n v="1.4237912134918955"/>
    <m/>
    <m/>
    <n v="74577.967905619182"/>
    <n v="376046"/>
    <n v="145.88"/>
    <n v="-0.80167860340059682"/>
    <n v="25.025837664746227"/>
    <m/>
    <n v="24.925625"/>
    <n v="4.0204674806039176E-3"/>
    <n v="25.37673001554699"/>
    <n v="25.38"/>
    <n v="-1.2884099499643753E-4"/>
    <m/>
    <m/>
    <m/>
    <n v="986.45445376592568"/>
    <m/>
  </r>
  <r>
    <x v="2398"/>
    <n v="16.739999999999998"/>
    <n v="17.21"/>
    <n v="1559.48"/>
    <n v="1390.96"/>
    <n v="44535.33"/>
    <n v="39728.160000000003"/>
    <n v="2.8166421106590178E-7"/>
    <n v="960.87252708420931"/>
    <n v="960.93"/>
    <n v="-5.9809679987754549E-5"/>
    <n v="385567.2356915999"/>
    <m/>
    <m/>
    <n v="20564.363060704825"/>
    <m/>
    <m/>
    <n v="33.128015296667392"/>
    <m/>
    <m/>
    <n v="75.69897984555125"/>
    <n v="75.680000000000007"/>
    <n v="2.5079077102585501E-4"/>
    <n v="32.758893398266409"/>
    <m/>
    <n v="32.840000000000003"/>
    <m/>
    <n v="803.33930729078611"/>
    <n v="806.428"/>
    <n v="-3.8300911044927277E-3"/>
    <n v="2405"/>
    <n v="0.97269029633933746"/>
    <n v="27289.97"/>
    <n v="126.53897751319407"/>
    <m/>
    <m/>
    <n v="2311.6788834107583"/>
    <n v="1.4430204712860912"/>
    <m/>
    <m/>
    <n v="70711.809545945813"/>
    <n v="356482"/>
    <n v="143.80000000000001"/>
    <n v="-0.80163988771958805"/>
    <n v="25.672917898828779"/>
    <m/>
    <n v="25.570575000000002"/>
    <n v="4.0023698657061235E-3"/>
    <n v="26.033140067851917"/>
    <m/>
    <e v="#DIV/0!"/>
    <m/>
    <m/>
    <m/>
    <n v="960.87252708420931"/>
    <m/>
  </r>
  <r>
    <x v="2399"/>
    <n v="19.41"/>
    <n v="19.07"/>
    <n v="1695.12"/>
    <n v="1511.94"/>
    <n v="45755.78"/>
    <n v="40816.839999999997"/>
    <n v="9.8574524609595926E-7"/>
    <n v="1044.3706194385752"/>
    <n v="1044.43"/>
    <n v="-5.6854515309678888E-5"/>
    <n v="452577.30769042578"/>
    <m/>
    <m/>
    <n v="23244.918961600939"/>
    <m/>
    <m/>
    <n v="31.683048667692056"/>
    <m/>
    <m/>
    <n v="77.767752134874883"/>
    <n v="77.760000000000005"/>
    <n v="9.9693092526775828E-5"/>
    <n v="31.857752892171142"/>
    <m/>
    <n v="31.79"/>
    <m/>
    <n v="873.11913743326761"/>
    <n v="876.18600000000004"/>
    <n v="-3.500241463265108E-3"/>
    <n v="2406"/>
    <n v="1.0178290508652335"/>
    <n v="28371.73"/>
    <n v="131.52410187902777"/>
    <m/>
    <m/>
    <n v="2220.0451531824579"/>
    <n v="1.3854258347670749"/>
    <m/>
    <m/>
    <n v="83003.86439972985"/>
    <n v="418132"/>
    <n v="165.24"/>
    <n v="-0.80148884945488541"/>
    <n v="23.436717695003132"/>
    <m/>
    <n v="23.33785"/>
    <n v="4.2363668891149953E-3"/>
    <n v="23.766267051897312"/>
    <m/>
    <e v="#DIV/0!"/>
    <m/>
    <m/>
    <m/>
    <n v="1044.3706194385752"/>
    <m/>
  </r>
  <r>
    <x v="2400"/>
    <n v="20.34"/>
    <n v="19.84"/>
    <n v="1768.38"/>
    <n v="1577.28"/>
    <n v="47375.12"/>
    <n v="42261.34"/>
    <n v="9.8574524609595926E-7"/>
    <n v="1089.4798500197267"/>
    <n v="1089.54"/>
    <n v="-5.5206766409021668E-5"/>
    <n v="491672.72752466938"/>
    <m/>
    <m/>
    <n v="24750.913510518687"/>
    <m/>
    <m/>
    <n v="30.99704004261892"/>
    <m/>
    <m/>
    <n v="80.518062509748319"/>
    <n v="80.52"/>
    <n v="-2.4062223692000728E-5"/>
    <n v="30.729206927703498"/>
    <m/>
    <n v="30.91"/>
    <m/>
    <n v="910.82009775199595"/>
    <n v="913.90800000000002"/>
    <n v="-3.378788945937794E-3"/>
    <n v="2407"/>
    <n v="1.0252016129032258"/>
    <n v="29410.86"/>
    <n v="136.33059762554745"/>
    <m/>
    <m/>
    <n v="2138.7347953006333"/>
    <n v="1.3345573414006937"/>
    <m/>
    <m/>
    <n v="90175.015636027703"/>
    <n v="454241"/>
    <n v="180.56"/>
    <n v="-0.80148199824316235"/>
    <n v="22.422832088487983"/>
    <m/>
    <n v="22.327400000000001"/>
    <n v="4.2742141264984213E-3"/>
    <n v="22.73836541662099"/>
    <m/>
    <e v="#DIV/0!"/>
    <m/>
    <m/>
    <m/>
    <n v="1089.4798500197267"/>
    <m/>
  </r>
  <r>
    <x v="2401"/>
    <n v="19.600000000000001"/>
    <n v="19.29"/>
    <n v="1728.03"/>
    <n v="1541.29"/>
    <n v="47091.13"/>
    <n v="42007.96"/>
    <n v="9.8574524609595926E-7"/>
    <n v="1064.5946908600026"/>
    <n v="1064.6600000000001"/>
    <n v="-6.1342719739121421E-5"/>
    <n v="469214.23530141491"/>
    <m/>
    <m/>
    <n v="23902.967297170573"/>
    <m/>
    <m/>
    <n v="31.349264364690171"/>
    <m/>
    <m/>
    <n v="80.033445702554062"/>
    <n v="80.040000000000006"/>
    <n v="-8.1887774187161533E-5"/>
    <n v="30.912332539768247"/>
    <m/>
    <n v="31.21"/>
    <m/>
    <n v="890.00619015692075"/>
    <n v="893.04399999999998"/>
    <n v="-3.4016351300487635E-3"/>
    <n v="2408"/>
    <n v="1.0160705028512185"/>
    <n v="29223.53"/>
    <n v="135.45167415671861"/>
    <m/>
    <m/>
    <n v="2152.3572867613957"/>
    <n v="1.3429303776714816"/>
    <m/>
    <m/>
    <n v="86056.931407016105"/>
    <n v="433384"/>
    <n v="168.4"/>
    <n v="-0.80143029874887839"/>
    <n v="22.933402758623966"/>
    <m/>
    <n v="22.8385"/>
    <n v="4.1553849256286135E-3"/>
    <n v="23.256366759771169"/>
    <m/>
    <e v="#DIV/0!"/>
    <m/>
    <m/>
    <m/>
    <n v="1064.5946908600026"/>
    <m/>
  </r>
  <r>
    <x v="2402"/>
    <n v="16.48"/>
    <n v="17.21"/>
    <n v="1546.28"/>
    <n v="1379.18"/>
    <n v="44773.81"/>
    <n v="39940.74"/>
    <n v="9.8574524609595926E-7"/>
    <n v="952.59997760635883"/>
    <n v="952.66"/>
    <n v="-6.3005052842735054E-5"/>
    <n v="370495.69967130275"/>
    <m/>
    <m/>
    <n v="20131.184778021361"/>
    <m/>
    <m/>
    <n v="32.996401180624211"/>
    <m/>
    <m/>
    <n v="76.093203017655384"/>
    <n v="76.08"/>
    <n v="1.7354124152713091E-4"/>
    <n v="32.43236689794243"/>
    <m/>
    <n v="32.53"/>
    <m/>
    <n v="796.36923697375823"/>
    <n v="799.15599999999995"/>
    <n v="-3.487132707808871E-3"/>
    <n v="2409"/>
    <n v="0.95758280069726898"/>
    <n v="27487.33"/>
    <n v="127.39440275017301"/>
    <m/>
    <m/>
    <n v="2280.2310488043495"/>
    <n v="1.4225803882110306"/>
    <m/>
    <m/>
    <n v="67952.027200385695"/>
    <n v="342247"/>
    <n v="135.12"/>
    <n v="-0.80145325685722391"/>
    <n v="25.344314700378128"/>
    <m/>
    <n v="25.240925000000001"/>
    <n v="4.0961137667547831E-3"/>
    <n v="25.701502624644576"/>
    <m/>
    <e v="#DIV/0!"/>
    <m/>
    <m/>
    <m/>
    <n v="952.59997760635883"/>
    <m/>
  </r>
  <r>
    <x v="2403"/>
    <n v="15.72"/>
    <n v="16.57"/>
    <n v="1501.37"/>
    <n v="1339.12"/>
    <n v="43561.74"/>
    <n v="38859.47"/>
    <n v="9.8574524609595926E-7"/>
    <n v="924.91020700415595"/>
    <n v="924.96"/>
    <n v="-5.3832593673308615E-5"/>
    <n v="348957.25056008447"/>
    <m/>
    <m/>
    <n v="19253.432957957673"/>
    <m/>
    <m/>
    <n v="33.474098673798743"/>
    <m/>
    <m/>
    <n v="74.031481800513589"/>
    <n v="74.040000000000006"/>
    <n v="-1.1504861542976919E-4"/>
    <n v="33.309172103459325"/>
    <m/>
    <n v="33.18"/>
    <m/>
    <n v="773.21074215245346"/>
    <n v="775.33399999999995"/>
    <n v="-2.7385073368980661E-3"/>
    <n v="2410"/>
    <n v="0.94870247435123722"/>
    <n v="26708.59"/>
    <n v="123.77554294104591"/>
    <m/>
    <m/>
    <n v="2344.8319804679886"/>
    <n v="1.462744656333854"/>
    <m/>
    <m/>
    <n v="64002.367892609116"/>
    <n v="322111"/>
    <n v="129.84"/>
    <n v="-0.80130337711966027"/>
    <n v="26.079257164322136"/>
    <m/>
    <n v="25.9587"/>
    <n v="4.6441911313792605E-3"/>
    <n v="26.447082619450693"/>
    <m/>
    <e v="#DIV/0!"/>
    <m/>
    <m/>
    <m/>
    <n v="924.91020700415595"/>
    <m/>
  </r>
  <r>
    <x v="2404"/>
    <n v="16.07"/>
    <n v="16.920000000000002"/>
    <n v="1523.9"/>
    <n v="1359.21"/>
    <n v="43655.6"/>
    <n v="38943.08"/>
    <n v="9.8574524609595926E-7"/>
    <n v="938.72101029270198"/>
    <n v="938.77"/>
    <n v="-5.218499451198344E-5"/>
    <n v="359379.95655848394"/>
    <m/>
    <m/>
    <n v="19684.7140345308"/>
    <m/>
    <m/>
    <n v="33.218497556750677"/>
    <m/>
    <m/>
    <n v="74.185566228045587"/>
    <n v="74.2"/>
    <n v="-1.9452522849616738E-4"/>
    <n v="33.233914542653828"/>
    <m/>
    <n v="33.26"/>
    <m/>
    <n v="784.72866647789351"/>
    <n v="786.85"/>
    <n v="-2.6959821085422719E-3"/>
    <n v="2411"/>
    <n v="0.94976359338061456"/>
    <n v="26943.46"/>
    <n v="124.83475363569696"/>
    <m/>
    <m/>
    <n v="2324.2119968877055"/>
    <n v="1.4494692889052718"/>
    <m/>
    <m/>
    <n v="65916.08051921484"/>
    <n v="331706"/>
    <n v="132.47999999999999"/>
    <n v="-0.80128161528819242"/>
    <n v="25.684416871248978"/>
    <m/>
    <n v="25.566575"/>
    <n v="4.6092161835904477E-3"/>
    <n v="26.047499805443419"/>
    <m/>
    <e v="#DIV/0!"/>
    <m/>
    <m/>
    <m/>
    <n v="938.72101029270198"/>
    <m/>
  </r>
  <r>
    <x v="2405"/>
    <n v="18.66"/>
    <n v="18.41"/>
    <n v="1591.1"/>
    <n v="1419.14"/>
    <n v="44211.63"/>
    <n v="39439.050000000003"/>
    <n v="3.6618698098234148E-6"/>
    <n v="980.09225028771118"/>
    <n v="980.15"/>
    <n v="-5.8919259591672102E-5"/>
    <n v="391055.12019457738"/>
    <m/>
    <m/>
    <n v="20985.908189502432"/>
    <m/>
    <m/>
    <n v="32.484697517889295"/>
    <m/>
    <m/>
    <n v="75.128616503476778"/>
    <n v="75.12"/>
    <n v="1.1470318792294876E-4"/>
    <n v="32.809561748256577"/>
    <m/>
    <n v="32.67"/>
    <m/>
    <n v="819.30019103515735"/>
    <n v="821.44799999999998"/>
    <n v="-2.614662114756694E-3"/>
    <n v="2412"/>
    <n v="1.0135795763172188"/>
    <n v="27470.16"/>
    <n v="127.2651283126755"/>
    <m/>
    <m/>
    <n v="2278.7775033682851"/>
    <n v="1.4209998501835281"/>
    <m/>
    <m/>
    <n v="71726.379133874172"/>
    <n v="360932"/>
    <n v="148.72"/>
    <n v="-0.80127453610687283"/>
    <n v="24.550801476680263"/>
    <m/>
    <n v="24.438424999999999"/>
    <n v="4.5983518446979232E-3"/>
    <n v="24.898122571608454"/>
    <m/>
    <e v="#DIV/0!"/>
    <m/>
    <m/>
    <m/>
    <n v="980.09225028771118"/>
    <m/>
  </r>
  <r>
    <x v="2406"/>
    <n v="14.71"/>
    <n v="16.260000000000002"/>
    <n v="1430.16"/>
    <n v="1275.5899999999999"/>
    <n v="43237.11"/>
    <n v="38569.58"/>
    <n v="3.6618698098234148E-6"/>
    <n v="880.93429357542254"/>
    <n v="880.98"/>
    <n v="-5.1881341889159494E-5"/>
    <n v="311929.51176270627"/>
    <m/>
    <m/>
    <n v="17801.132892851976"/>
    <m/>
    <m/>
    <n v="34.126113992694847"/>
    <m/>
    <m/>
    <n v="73.470827691859284"/>
    <n v="73.48"/>
    <n v="-1.2482727464235843E-4"/>
    <n v="33.531761140230557"/>
    <m/>
    <n v="33.79"/>
    <m/>
    <n v="736.39999827143413"/>
    <n v="737.70600000000002"/>
    <n v="-1.7703553022014873E-3"/>
    <n v="2413"/>
    <n v="0.90467404674046736"/>
    <n v="26392.17"/>
    <n v="122.26141525231873"/>
    <m/>
    <m/>
    <n v="2368.2017863304518"/>
    <n v="1.4766230466652472"/>
    <m/>
    <m/>
    <n v="57213.801318158126"/>
    <n v="287614"/>
    <n v="115.48"/>
    <n v="-0.80107435201986643"/>
    <n v="27.03292492846489"/>
    <m/>
    <n v="26.892975"/>
    <n v="5.2039585975478531E-3"/>
    <n v="27.415724010930603"/>
    <m/>
    <e v="#DIV/0!"/>
    <m/>
    <m/>
    <m/>
    <n v="880.93429357542254"/>
    <m/>
  </r>
  <r>
    <x v="2407"/>
    <n v="13.48"/>
    <n v="15.44"/>
    <n v="1338.61"/>
    <n v="1193.93"/>
    <n v="41872.33"/>
    <n v="37351.99"/>
    <n v="3.6618698098234148E-6"/>
    <n v="824.52222195954437"/>
    <n v="824.57"/>
    <n v="-5.7942976891767195E-5"/>
    <n v="271980.35771656106"/>
    <m/>
    <m/>
    <n v="16091.216318939843"/>
    <m/>
    <m/>
    <n v="35.216855069253299"/>
    <m/>
    <m/>
    <n v="71.149985025035818"/>
    <n v="71.16"/>
    <n v="-1.4073882748988353E-4"/>
    <n v="34.58916124138613"/>
    <m/>
    <n v="34.479999999999997"/>
    <m/>
    <n v="689.23352821029687"/>
    <n v="690.25599999999997"/>
    <n v="-1.4812935920920367E-3"/>
    <n v="2414"/>
    <n v="0.87305699481865295"/>
    <n v="25573.87"/>
    <n v="118.46139973643254"/>
    <m/>
    <m/>
    <n v="2441.6288490446659"/>
    <n v="1.5222620309736281"/>
    <m/>
    <m/>
    <n v="49886.758524179008"/>
    <n v="250724"/>
    <n v="102.84"/>
    <n v="-0.80102918538241652"/>
    <n v="28.762163774781666"/>
    <m/>
    <n v="28.605250000000002"/>
    <n v="5.4854886701449779E-3"/>
    <n v="29.169836242070989"/>
    <n v="29.17"/>
    <n v="-5.6139159757551127E-6"/>
    <m/>
    <m/>
    <m/>
    <n v="824.52222195954437"/>
    <m/>
  </r>
  <r>
    <x v="2408"/>
    <n v="13.04"/>
    <n v="14.92"/>
    <n v="1319.22"/>
    <n v="1176.6300000000001"/>
    <n v="41489.5"/>
    <n v="37010.36"/>
    <n v="3.6618698098234148E-6"/>
    <n v="812.559059781776"/>
    <n v="812.6"/>
    <n v="-5.0381760059114988E-5"/>
    <n v="264087.41617076402"/>
    <m/>
    <m/>
    <n v="15740.944189999484"/>
    <m/>
    <m/>
    <n v="35.470396981442931"/>
    <m/>
    <m/>
    <n v="70.497756489205827"/>
    <n v="70.48"/>
    <n v="2.5193656648436757E-4"/>
    <n v="34.904358559412444"/>
    <m/>
    <n v="34.64"/>
    <m/>
    <n v="679.2228788152762"/>
    <n v="680.17600000000004"/>
    <n v="-1.4012861152463696E-3"/>
    <n v="2415"/>
    <n v="0.87399463806970501"/>
    <n v="25177.8"/>
    <n v="116.6176469396065"/>
    <m/>
    <m/>
    <n v="2479.4430687244067"/>
    <n v="1.5456912110603769"/>
    <m/>
    <m/>
    <n v="48439.411684346378"/>
    <n v="243378"/>
    <n v="100.24"/>
    <n v="-0.80097045877463713"/>
    <n v="29.1775674084592"/>
    <m/>
    <n v="29.013574999999999"/>
    <n v="5.6522647918846314E-3"/>
    <n v="29.591519899243565"/>
    <m/>
    <e v="#DIV/0!"/>
    <m/>
    <m/>
    <m/>
    <n v="812.559059781776"/>
    <m/>
  </r>
  <r>
    <x v="2409"/>
    <n v="13.16"/>
    <n v="15.14"/>
    <n v="1342.05"/>
    <n v="1196.98"/>
    <n v="41494.620000000003"/>
    <n v="37014.519999999997"/>
    <n v="9.8574524609595926E-7"/>
    <n v="826.56048094886819"/>
    <n v="826.6"/>
    <m/>
    <n v="273186.03871139477"/>
    <m/>
    <m/>
    <n v="16147.674756396473"/>
    <m/>
    <m/>
    <n v="35.158895392582885"/>
    <m/>
    <m/>
    <n v="70.501298775077487"/>
    <n v="70.48"/>
    <n v="3.0219601415271136E-4"/>
    <n v="34.89666610645525"/>
    <m/>
    <n v="34.799999999999997"/>
    <m/>
    <n v="690.89787523835184"/>
    <n v="691.93"/>
    <n v="-1.4916606616971473E-3"/>
    <n v="2416"/>
    <n v="0.86922060766182296"/>
    <n v="25242.98"/>
    <n v="116.89215950245797"/>
    <m/>
    <m/>
    <n v="2473.0243149325961"/>
    <n v="1.5412513537124861"/>
    <m/>
    <m/>
    <n v="50109.879852284255"/>
    <n v="251831"/>
    <n v="101.28"/>
    <n v="-0.80101782603299732"/>
    <n v="28.668930644696676"/>
    <m/>
    <n v="28.512975000000001"/>
    <n v="5.4696377595349066E-3"/>
    <n v="29.076822831797006"/>
    <m/>
    <n v="29.02"/>
    <m/>
    <m/>
    <m/>
    <n v="826.56048094886819"/>
    <m/>
  </r>
  <r>
    <x v="2410"/>
    <n v="13.33"/>
    <n v="15.02"/>
    <n v="1342.78"/>
    <n v="1197.6300000000001"/>
    <n v="41799.22"/>
    <n v="37286.199999999997"/>
    <n v="9.8574524609595926E-7"/>
    <n v="826.98991808392725"/>
    <n v="827.03"/>
    <m/>
    <n v="273470.64360994636"/>
    <m/>
    <m/>
    <n v="16160.283246313144"/>
    <m/>
    <m/>
    <n v="35.147760223898352"/>
    <m/>
    <m/>
    <n v="71.017096719635191"/>
    <n v="71"/>
    <n v="2.4079886810124407E-4"/>
    <n v="34.639283699357733"/>
    <m/>
    <n v="34.76"/>
    <m/>
    <n v="691.2489545346881"/>
    <n v="692.33"/>
    <n v="-1.5614598028569349E-3"/>
    <n v="2417"/>
    <n v="0.88748335552596536"/>
    <n v="25427.9"/>
    <n v="117.73927076696086"/>
    <m/>
    <m/>
    <n v="2454.9079254921521"/>
    <n v="1.5298157293290244"/>
    <m/>
    <m/>
    <n v="50162.612050892567"/>
    <n v="252109"/>
    <n v="102.16"/>
    <n v="-0.80102807892263839"/>
    <n v="28.652027920498252"/>
    <m/>
    <n v="28.496024999999999"/>
    <n v="5.4745502398405588E-3"/>
    <n v="29.059986935372503"/>
    <m/>
    <n v="28.87"/>
    <m/>
    <m/>
    <m/>
    <n v="826.98991808392725"/>
    <m/>
  </r>
  <r>
    <x v="2411"/>
    <n v="13.42"/>
    <n v="15.11"/>
    <n v="1350.04"/>
    <n v="1204.1099999999999"/>
    <n v="42101.99"/>
    <n v="37556.239999999998"/>
    <n v="9.8574524609595926E-7"/>
    <n v="831.44092517605566"/>
    <n v="831.49"/>
    <m/>
    <n v="276417.74757313472"/>
    <m/>
    <m/>
    <n v="16290.891577104687"/>
    <m/>
    <m/>
    <n v="35.051088902054175"/>
    <m/>
    <m/>
    <n v="71.529760364390015"/>
    <n v="71.52"/>
    <n v="1.3647041932363102E-4"/>
    <n v="34.387175612159758"/>
    <m/>
    <n v="34.14"/>
    <m/>
    <n v="694.96485483148058"/>
    <n v="696.11400000000003"/>
    <n v="-1.6508002547276357E-3"/>
    <n v="2418"/>
    <n v="0.88815354070152219"/>
    <n v="25619.98"/>
    <n v="118.61939952056544"/>
    <m/>
    <m/>
    <n v="2436.3637785382734"/>
    <n v="1.518115720394585"/>
    <m/>
    <m/>
    <n v="50703.731643046667"/>
    <n v="254870"/>
    <n v="103.2"/>
    <n v="-0.8010604165141183"/>
    <n v="28.495673533576003"/>
    <m/>
    <n v="28.340924999999999"/>
    <n v="5.4602499239528868E-3"/>
    <n v="28.901711952685787"/>
    <m/>
    <n v="28.67"/>
    <m/>
    <m/>
    <m/>
    <n v="831.44092517605566"/>
    <m/>
  </r>
  <r>
    <x v="2412"/>
    <n v="13.2"/>
    <n v="14.9"/>
    <n v="1330.66"/>
    <n v="1186.82"/>
    <n v="41887.99"/>
    <n v="37365.300000000003"/>
    <n v="9.8574524609595926E-7"/>
    <n v="819.48549996382837"/>
    <n v="819.53"/>
    <m/>
    <n v="268467.62589336617"/>
    <m/>
    <m/>
    <n v="15939.469308023281"/>
    <m/>
    <m/>
    <n v="35.301145002999668"/>
    <m/>
    <m/>
    <n v="71.164446808684147"/>
    <n v="71.16"/>
    <n v="6.2490285049898731E-5"/>
    <n v="34.560759493529559"/>
    <m/>
    <n v="34.549999999999997"/>
    <m/>
    <n v="684.96186593909533"/>
    <n v="686.1"/>
    <n v="-1.6588457380916077E-3"/>
    <n v="2419"/>
    <n v="0.88590604026845632"/>
    <n v="25407.5"/>
    <n v="117.62644106125991"/>
    <m/>
    <m/>
    <n v="2456.569827710201"/>
    <n v="1.5305611517900761"/>
    <m/>
    <m/>
    <n v="49245.946761829116"/>
    <n v="247510"/>
    <n v="100.2"/>
    <n v="-0.80103451673940806"/>
    <n v="28.903501023175842"/>
    <m/>
    <n v="28.746075000000001"/>
    <n v="5.4764354151251027E-3"/>
    <n v="29.315660645243128"/>
    <m/>
    <n v="29.13"/>
    <m/>
    <m/>
    <m/>
    <n v="819.48549996382837"/>
    <m/>
  </r>
  <r>
    <x v="2413"/>
    <n v="13.09"/>
    <n v="14.87"/>
    <n v="1335.18"/>
    <n v="1190.8499999999999"/>
    <n v="42159.21"/>
    <n v="37607.199999999997"/>
    <n v="9.8574524609595926E-7"/>
    <n v="822.24908715077538"/>
    <n v="822.29"/>
    <m/>
    <n v="270278.90643013833"/>
    <m/>
    <m/>
    <n v="16020.116211944418"/>
    <m/>
    <m/>
    <n v="35.239617117437128"/>
    <m/>
    <m/>
    <n v="71.623482078772057"/>
    <n v="71.64"/>
    <n v="-2.3056841468371836E-4"/>
    <n v="34.335779715517283"/>
    <m/>
    <n v="34.409999999999997"/>
    <m/>
    <n v="687.26377976941728"/>
    <n v="688.65200000000004"/>
    <n v="-2.0158515920708497E-3"/>
    <n v="2420"/>
    <n v="0.88029589778076667"/>
    <n v="25565.16"/>
    <n v="118.34710152412799"/>
    <m/>
    <m/>
    <n v="2441.326187090825"/>
    <n v="1.5209194420412426"/>
    <m/>
    <m/>
    <n v="49578.717866556683"/>
    <n v="249211"/>
    <n v="99.76"/>
    <n v="-0.80105726526294307"/>
    <n v="28.804013847583974"/>
    <m/>
    <n v="28.649775000000002"/>
    <n v="5.3835971690519013E-3"/>
    <n v="29.215063751516468"/>
    <m/>
    <n v="29.22"/>
    <m/>
    <m/>
    <m/>
    <n v="822.24908715077538"/>
    <m/>
  </r>
  <r>
    <x v="2414"/>
    <n v="13.31"/>
    <n v="14.87"/>
    <n v="1338.25"/>
    <n v="1193.58"/>
    <n v="42391.55"/>
    <n v="37814.339999999997"/>
    <n v="1.2674350022834346E-6"/>
    <n v="824.07941226570779"/>
    <n v="824.12"/>
    <m/>
    <n v="271482.33613836585"/>
    <m/>
    <m/>
    <n v="16073.579827449505"/>
    <m/>
    <m/>
    <n v="35.194450678261575"/>
    <m/>
    <m/>
    <n v="72.012932044908183"/>
    <n v="72"/>
    <n v="1.7961173483582726E-4"/>
    <n v="34.142999749520577"/>
    <m/>
    <n v="34.130000000000003"/>
    <m/>
    <n v="688.76727164760734"/>
    <n v="690.154"/>
    <n v="-2.009302782266964E-3"/>
    <n v="2421"/>
    <n v="0.89509078681909893"/>
    <n v="25687.279999999999"/>
    <n v="118.88457089673884"/>
    <m/>
    <m/>
    <n v="2429.6644273378047"/>
    <n v="1.5132238760071233"/>
    <m/>
    <m/>
    <n v="49800.999305102661"/>
    <n v="250356"/>
    <n v="100.64"/>
    <n v="-0.80107926590494072"/>
    <n v="28.733965960341475"/>
    <m/>
    <n v="28.588175"/>
    <n v="5.0996945534815818E-3"/>
    <n v="29.144940868567019"/>
    <m/>
    <n v="29.05"/>
    <m/>
    <m/>
    <m/>
    <n v="824.07941226570779"/>
    <m/>
  </r>
  <r>
    <x v="2415"/>
    <n v="13.41"/>
    <n v="15.03"/>
    <n v="1332.5"/>
    <n v="1188.45"/>
    <n v="42468.94"/>
    <n v="37883.32"/>
    <n v="1.2674350022834346E-6"/>
    <n v="820.51861879383557"/>
    <n v="820.56"/>
    <m/>
    <n v="269136.85122192843"/>
    <m/>
    <m/>
    <n v="15969.415430910696"/>
    <m/>
    <m/>
    <n v="35.268489050892697"/>
    <m/>
    <m/>
    <n v="72.142639693014232"/>
    <n v="72.12"/>
    <n v="3.1391698577687421E-4"/>
    <n v="34.079499594605039"/>
    <m/>
    <n v="34.119999999999997"/>
    <m/>
    <n v="685.78304317983054"/>
    <n v="687.15599999999995"/>
    <n v="-1.9980278425414388E-3"/>
    <n v="2422"/>
    <n v="0.89221556886227549"/>
    <n v="25724.01"/>
    <n v="119.04526678496296"/>
    <m/>
    <m/>
    <n v="2426.1902730320112"/>
    <n v="1.5109168912029109"/>
    <m/>
    <m/>
    <n v="49371.246686411847"/>
    <n v="248205"/>
    <n v="99.4"/>
    <n v="-0.80108681659752279"/>
    <n v="28.8561203350882"/>
    <m/>
    <n v="28.70975"/>
    <n v="5.0982796815786102E-3"/>
    <n v="29.269160158835973"/>
    <m/>
    <n v="29.31"/>
    <m/>
    <m/>
    <m/>
    <n v="820.51861879383557"/>
    <m/>
  </r>
  <r>
    <x v="2416"/>
    <n v="13.65"/>
    <n v="15.13"/>
    <n v="1339.67"/>
    <n v="1194.8399999999999"/>
    <n v="42561.7"/>
    <n v="37966.019999999997"/>
    <n v="1.2674350022834346E-6"/>
    <n v="824.91360228069959"/>
    <n v="824.96"/>
    <m/>
    <n v="272019.06250311068"/>
    <m/>
    <m/>
    <n v="16097.668304364384"/>
    <m/>
    <m/>
    <n v="35.172084062137891"/>
    <m/>
    <m/>
    <n v="72.298449590917343"/>
    <n v="72.28"/>
    <n v="2.5525167290174622E-4"/>
    <n v="34.003888782340923"/>
    <m/>
    <n v="33.9"/>
    <m/>
    <n v="689.44628959618626"/>
    <n v="690.83399999999995"/>
    <n v="-2.0087465350774325E-3"/>
    <n v="2423"/>
    <n v="0.90218109715796424"/>
    <n v="25760.69"/>
    <n v="119.20570548205743"/>
    <m/>
    <m/>
    <n v="2422.7307556700289"/>
    <n v="1.5086194445142105"/>
    <m/>
    <m/>
    <n v="49900.4788747161"/>
    <n v="250841"/>
    <n v="101.6"/>
    <n v="-0.80106729412370348"/>
    <n v="28.699631397145435"/>
    <m/>
    <n v="28.554075000000001"/>
    <n v="5.0975700366913124E-3"/>
    <n v="29.110747325897986"/>
    <m/>
    <n v="28.85"/>
    <m/>
    <m/>
    <m/>
    <n v="824.91360228069959"/>
    <m/>
  </r>
  <r>
    <x v="2417"/>
    <n v="13.75"/>
    <n v="15.25"/>
    <n v="1335.2"/>
    <n v="1190.8499999999999"/>
    <n v="42600.35"/>
    <n v="38000.44"/>
    <n v="1.2674350022834346E-6"/>
    <n v="822.14111319171252"/>
    <n v="822.18"/>
    <m/>
    <n v="270190.45159916155"/>
    <m/>
    <m/>
    <n v="16016.49470603758"/>
    <m/>
    <m/>
    <n v="35.229217548507542"/>
    <m/>
    <m/>
    <n v="72.362338843178321"/>
    <n v="72.36"/>
    <n v="3.2322321425137801E-5"/>
    <n v="33.971847371936327"/>
    <m/>
    <n v="34.090000000000003"/>
    <m/>
    <n v="687.12002345845167"/>
    <n v="688.5"/>
    <n v="-2.0043232266496736E-3"/>
    <n v="2424"/>
    <n v="0.90163934426229508"/>
    <n v="25756.3"/>
    <n v="119.17608482215026"/>
    <m/>
    <m/>
    <n v="2423.143624580659"/>
    <n v="1.5087335022014015"/>
    <m/>
    <m/>
    <n v="49565.537276823743"/>
    <n v="249167"/>
    <n v="100.76"/>
    <n v="-0.80107503290233562"/>
    <n v="28.794128617706178"/>
    <m/>
    <n v="28.648"/>
    <n v="5.1008313915867909E-3"/>
    <n v="29.206915293933381"/>
    <m/>
    <n v="29"/>
    <m/>
    <m/>
    <m/>
    <n v="822.14111319171252"/>
    <m/>
  </r>
  <r>
    <x v="2418"/>
    <n v="13.28"/>
    <n v="15.06"/>
    <n v="1337.16"/>
    <n v="1192.5999999999999"/>
    <n v="42850.23"/>
    <n v="38223.29"/>
    <n v="1.2674350022834346E-6"/>
    <n v="823.32789487112893"/>
    <n v="823.37"/>
    <m/>
    <n v="270972.65564440383"/>
    <m/>
    <m/>
    <n v="16051.259067333982"/>
    <m/>
    <m/>
    <n v="35.201740818097832"/>
    <m/>
    <m/>
    <n v="72.785018329975912"/>
    <n v="72.8"/>
    <n v="-2.0579217066052369E-4"/>
    <n v="33.771416354035722"/>
    <m/>
    <n v="33.770000000000003"/>
    <m/>
    <n v="688.10578116514898"/>
    <n v="689.49800000000005"/>
    <n v="-2.0191774810819352E-3"/>
    <n v="2425"/>
    <n v="0.88180610889774225"/>
    <n v="25883.54"/>
    <n v="119.75548112430172"/>
    <m/>
    <m/>
    <n v="2411.1729302343574"/>
    <n v="1.5011378184076318"/>
    <m/>
    <m/>
    <n v="49709.539014037917"/>
    <n v="249927"/>
    <n v="99.56"/>
    <n v="-0.80110376624359148"/>
    <n v="28.750475409651546"/>
    <m/>
    <n v="28.607175000000002"/>
    <n v="5.0092471434717289E-3"/>
    <n v="29.16295290072139"/>
    <m/>
    <n v="29.06"/>
    <m/>
    <m/>
    <m/>
    <n v="823.32789487112893"/>
    <m/>
  </r>
  <r>
    <x v="2419"/>
    <n v="12.93"/>
    <n v="14.68"/>
    <n v="1292.74"/>
    <n v="1152.97"/>
    <n v="42235.69"/>
    <n v="37674.97"/>
    <n v="1.4082826178540842E-6"/>
    <n v="795.9189976239885"/>
    <n v="795.96"/>
    <m/>
    <n v="252930.62161587298"/>
    <m/>
    <m/>
    <n v="15249.64425732734"/>
    <m/>
    <m/>
    <n v="35.781763261414646"/>
    <m/>
    <m/>
    <n v="71.735918381969427"/>
    <n v="71.72"/>
    <n v="2.2195178429207374E-4"/>
    <n v="34.252217284123844"/>
    <m/>
    <n v="34.25"/>
    <m/>
    <n v="665.17050417682503"/>
    <n v="666.49199999999996"/>
    <n v="-1.9827632187257027E-3"/>
    <n v="2426"/>
    <n v="0.88079019073569487"/>
    <n v="25373.96"/>
    <n v="117.37030735287613"/>
    <m/>
    <m/>
    <n v="2458.6426929402637"/>
    <n v="1.5302560797866129"/>
    <m/>
    <m/>
    <n v="46401.159938012803"/>
    <n v="233272"/>
    <n v="94.52"/>
    <n v="-0.80108559990906403"/>
    <n v="29.701700857707355"/>
    <m/>
    <n v="29.554075000000001"/>
    <n v="4.9951100722100961E-3"/>
    <n v="30.128806698082016"/>
    <m/>
    <n v="29.95"/>
    <m/>
    <m/>
    <m/>
    <n v="795.9189976239885"/>
    <m/>
  </r>
  <r>
    <x v="2420"/>
    <n v="13.27"/>
    <n v="14.92"/>
    <n v="1299.6500000000001"/>
    <n v="1159.1300000000001"/>
    <n v="42466.59"/>
    <n v="37880.879999999997"/>
    <n v="1.4082826178540842E-6"/>
    <n v="800.15386118837591"/>
    <n v="800.2"/>
    <m/>
    <n v="255622.10238376094"/>
    <m/>
    <m/>
    <n v="15371.33819765113"/>
    <m/>
    <m/>
    <n v="35.684564015601559"/>
    <m/>
    <m/>
    <n v="72.126335632496605"/>
    <n v="72.12"/>
    <n v="8.7848481649999144E-5"/>
    <n v="34.063802141848598"/>
    <m/>
    <n v="34.159999999999997"/>
    <m/>
    <n v="668.70101121575931"/>
    <n v="670.00800000000004"/>
    <n v="-1.9507062367027928E-3"/>
    <n v="2427"/>
    <n v="0.8894101876675603"/>
    <n v="25519.71"/>
    <n v="118.0352743555494"/>
    <m/>
    <m/>
    <n v="2444.5200580619853"/>
    <n v="1.5213219431744449"/>
    <m/>
    <m/>
    <n v="46895.396716322415"/>
    <n v="235731"/>
    <n v="93.68"/>
    <n v="-0.80106393848784241"/>
    <n v="29.541636904381807"/>
    <m/>
    <n v="29.395074999999999"/>
    <n v="4.9859340172395683E-3"/>
    <n v="29.966770615996488"/>
    <m/>
    <n v="30.02"/>
    <m/>
    <m/>
    <m/>
    <n v="800.15386118837591"/>
    <m/>
  </r>
  <r>
    <x v="2421"/>
    <n v="12.67"/>
    <n v="14.67"/>
    <n v="1275.81"/>
    <n v="1137.8699999999999"/>
    <n v="41990.1"/>
    <n v="37455.79"/>
    <n v="1.4082826178540842E-6"/>
    <n v="785.45716602383834"/>
    <n v="785.5"/>
    <m/>
    <n v="246234.41262003902"/>
    <m/>
    <m/>
    <n v="14947.937994396774"/>
    <m/>
    <m/>
    <n v="36.010187484395608"/>
    <m/>
    <m/>
    <n v="71.315313944002867"/>
    <n v="71.319999999999993"/>
    <n v="-6.5704655035414561E-5"/>
    <n v="34.444832302236925"/>
    <m/>
    <n v="34.46"/>
    <m/>
    <n v="656.41325046363579"/>
    <n v="657.68399999999997"/>
    <n v="-1.9321582041895713E-3"/>
    <n v="2428"/>
    <n v="0.86366734832992498"/>
    <n v="25228.720000000001"/>
    <n v="116.68025880893609"/>
    <m/>
    <m/>
    <n v="2472.3938423524592"/>
    <n v="1.5385230490715331"/>
    <m/>
    <m/>
    <n v="45173.625336900288"/>
    <n v="227131"/>
    <n v="90.88"/>
    <n v="-0.80111202197454201"/>
    <n v="30.082069028467693"/>
    <m/>
    <n v="29.933"/>
    <n v="4.9800898161791451E-3"/>
    <n v="30.515315697798005"/>
    <m/>
    <n v="30.51"/>
    <m/>
    <m/>
    <m/>
    <n v="785.45716602383834"/>
    <m/>
  </r>
  <r>
    <x v="2422"/>
    <n v="13.91"/>
    <n v="15.36"/>
    <n v="1318.57"/>
    <n v="1176.01"/>
    <n v="42694.96"/>
    <n v="38084.480000000003"/>
    <n v="1.4082826178540842E-6"/>
    <n v="811.76272472445078"/>
    <n v="811.81"/>
    <m/>
    <n v="262729.85334989155"/>
    <m/>
    <m/>
    <n v="15698.963630845636"/>
    <m/>
    <m/>
    <n v="35.405078357146174"/>
    <m/>
    <m/>
    <n v="72.510668777854903"/>
    <n v="72.52"/>
    <n v="-1.2867101689317817E-4"/>
    <n v="33.865475880874378"/>
    <m/>
    <n v="33.75"/>
    <m/>
    <n v="678.39176062909871"/>
    <n v="679.7"/>
    <n v="-1.924730573637401E-3"/>
    <n v="2429"/>
    <n v="0.90559895833333337"/>
    <n v="25677.5"/>
    <n v="118.74654785665754"/>
    <m/>
    <m/>
    <n v="2428.4137708874409"/>
    <n v="1.511011848800597"/>
    <m/>
    <m/>
    <n v="48200.329488652831"/>
    <n v="242312"/>
    <n v="97.4"/>
    <n v="-0.80108154161307388"/>
    <n v="29.072401030025667"/>
    <m/>
    <n v="28.928425000000001"/>
    <n v="4.9769743781649112E-3"/>
    <n v="29.491430641066181"/>
    <m/>
    <n v="29.44"/>
    <m/>
    <m/>
    <m/>
    <n v="811.76272472445078"/>
    <m/>
  </r>
  <r>
    <x v="2423"/>
    <n v="12.9"/>
    <n v="14.63"/>
    <n v="1267.52"/>
    <n v="1130.48"/>
    <n v="41954.17"/>
    <n v="37423.629999999997"/>
    <n v="1.4082826178540842E-6"/>
    <n v="780.31534160086449"/>
    <n v="780.36"/>
    <m/>
    <n v="242375.71964146683"/>
    <m/>
    <m/>
    <n v="14786.771779085524"/>
    <m/>
    <m/>
    <n v="36.088812309380138"/>
    <m/>
    <m/>
    <n v="71.250816182499918"/>
    <n v="71.239999999999995"/>
    <n v="1.5182737928021162E-4"/>
    <n v="34.451891050106973"/>
    <m/>
    <n v="34.619999999999997"/>
    <m/>
    <n v="652.10464134915946"/>
    <n v="653.34400000000005"/>
    <n v="-1.8969465562408416E-3"/>
    <n v="2430"/>
    <n v="0.88174982911825017"/>
    <n v="25158.44"/>
    <n v="116.3370511395798"/>
    <m/>
    <m/>
    <n v="2477.5031468748557"/>
    <n v="1.5414101947884395"/>
    <m/>
    <m/>
    <n v="44466.616109234419"/>
    <n v="223558"/>
    <n v="89.12"/>
    <n v="-0.80109584041173021"/>
    <n v="30.196551661455178"/>
    <m/>
    <n v="30.0488"/>
    <n v="4.9170569691694421E-3"/>
    <n v="30.632120890560302"/>
    <m/>
    <n v="30.66"/>
    <m/>
    <m/>
    <m/>
    <n v="780.31534160086449"/>
    <m/>
  </r>
  <r>
    <x v="2424"/>
    <n v="12.53"/>
    <n v="14.73"/>
    <n v="1253.8900000000001"/>
    <n v="1118.32"/>
    <n v="42156.59"/>
    <n v="37604.03"/>
    <n v="1.4082826178540842E-6"/>
    <n v="771.86792526305487"/>
    <n v="771.91"/>
    <m/>
    <n v="237130.3346054955"/>
    <m/>
    <m/>
    <n v="14546.720359670109"/>
    <m/>
    <m/>
    <n v="36.27798649840863"/>
    <m/>
    <m/>
    <n v="71.589349240899182"/>
    <n v="71.599999999999994"/>
    <n v="-1.4875361872646042E-4"/>
    <n v="34.28215693535433"/>
    <m/>
    <n v="34.32"/>
    <m/>
    <n v="645.02281153101285"/>
    <n v="646.23"/>
    <n v="-1.868047705905318E-3"/>
    <n v="2431"/>
    <n v="0.85064494229463672"/>
    <n v="25329.22"/>
    <n v="117.09933349240858"/>
    <m/>
    <m/>
    <n v="2460.6854114579023"/>
    <n v="1.5305114912699989"/>
    <m/>
    <m/>
    <n v="43505.607901050666"/>
    <n v="218685"/>
    <n v="88.28"/>
    <n v="-0.80105810686123569"/>
    <n v="30.517096222654857"/>
    <m/>
    <n v="30.36985"/>
    <n v="4.8484343075403391E-3"/>
    <n v="30.958310537701745"/>
    <m/>
    <n v="30.79"/>
    <m/>
    <m/>
    <m/>
    <n v="771.86792526305487"/>
    <m/>
  </r>
  <r>
    <x v="2425"/>
    <n v="12.82"/>
    <n v="14.88"/>
    <n v="1258.24"/>
    <n v="1122.2"/>
    <n v="42329.59"/>
    <n v="37758.300000000003"/>
    <n v="2.1124366360592006E-6"/>
    <n v="774.52680624890456"/>
    <n v="774.57"/>
    <m/>
    <n v="238765.48765583683"/>
    <m/>
    <m/>
    <n v="14621.932154104124"/>
    <m/>
    <m/>
    <n v="36.213416324787431"/>
    <m/>
    <m/>
    <n v="71.881381085653459"/>
    <n v="71.88"/>
    <n v="1.9213768133852227E-5"/>
    <n v="34.140324225939672"/>
    <m/>
    <n v="34.03"/>
    <m/>
    <n v="647.23814492726774"/>
    <n v="648.46"/>
    <n v="-1.8842412372888084E-3"/>
    <n v="2432"/>
    <n v="0.86155913978494625"/>
    <n v="25392.79"/>
    <n v="117.38405717870464"/>
    <m/>
    <m/>
    <n v="2454.509707207776"/>
    <n v="1.5265255706744496"/>
    <m/>
    <m/>
    <n v="43806.016187259607"/>
    <n v="220165"/>
    <n v="87.92"/>
    <n v="-0.80103097137483426"/>
    <n v="30.409801051163104"/>
    <m/>
    <n v="30.263100000000001"/>
    <n v="4.8475222684756236E-3"/>
    <n v="30.849803376512725"/>
    <m/>
    <n v="30.82"/>
    <m/>
    <m/>
    <m/>
    <n v="774.52680624890456"/>
    <m/>
  </r>
  <r>
    <x v="2426"/>
    <n v="12.52"/>
    <n v="14.83"/>
    <n v="1246.0999999999999"/>
    <n v="1111.3699999999999"/>
    <n v="42658.35"/>
    <n v="38051.480000000003"/>
    <n v="2.1124366360592006E-6"/>
    <n v="767.03516003975392"/>
    <n v="767.08"/>
    <m/>
    <n v="234146.89554812229"/>
    <m/>
    <m/>
    <n v="14409.779030688893"/>
    <m/>
    <m/>
    <n v="36.386513538361612"/>
    <m/>
    <m/>
    <n v="72.437893788190237"/>
    <n v="72.44"/>
    <n v="-2.9075259659894215E-5"/>
    <n v="33.87405518264071"/>
    <m/>
    <n v="33.979999999999997"/>
    <m/>
    <n v="640.96950452344674"/>
    <n v="642.25400000000002"/>
    <n v="-1.999980500788312E-3"/>
    <n v="2433"/>
    <n v="0.84423465947403908"/>
    <n v="25515.360000000001"/>
    <n v="117.94145556583976"/>
    <m/>
    <m/>
    <n v="2442.6618852546762"/>
    <n v="1.5190130839326448"/>
    <m/>
    <m/>
    <n v="42959.052249657987"/>
    <n v="215916"/>
    <n v="87.12"/>
    <n v="-0.80103812478159109"/>
    <n v="30.701846481441084"/>
    <m/>
    <n v="30.553474999999999"/>
    <n v="4.8561245960103694E-3"/>
    <n v="31.146438912177807"/>
    <m/>
    <n v="30.95"/>
    <m/>
    <m/>
    <m/>
    <n v="767.03516003975392"/>
    <m/>
  </r>
  <r>
    <x v="2427"/>
    <n v="12.37"/>
    <n v="14.88"/>
    <n v="1239.71"/>
    <n v="1105.67"/>
    <n v="42772.95"/>
    <n v="38153.629999999997"/>
    <n v="2.1124366360592006E-6"/>
    <n v="763.08319709162504"/>
    <n v="763.13"/>
    <m/>
    <n v="231735.12141443143"/>
    <m/>
    <m/>
    <n v="14298.439756755852"/>
    <m/>
    <m/>
    <n v="36.478174116537033"/>
    <m/>
    <m/>
    <n v="72.63072433671492"/>
    <n v="72.64"/>
    <n v="-1.276936024928732E-4"/>
    <n v="33.781941419660612"/>
    <m/>
    <n v="33.96"/>
    <m/>
    <n v="637.65986412455675"/>
    <n v="638.92200000000003"/>
    <n v="-1.9754146444218579E-3"/>
    <n v="2434"/>
    <n v="0.83131720430107514"/>
    <n v="25545.58"/>
    <n v="118.07192357756638"/>
    <m/>
    <m/>
    <n v="2439.7688340818768"/>
    <n v="1.517070164623362"/>
    <m/>
    <m/>
    <n v="42516.962235036102"/>
    <n v="213696"/>
    <n v="85.2"/>
    <n v="-0.80103997157159657"/>
    <n v="30.8578729818855"/>
    <m/>
    <n v="30.715350000000001"/>
    <n v="4.640122345521025E-3"/>
    <n v="31.305091155854047"/>
    <m/>
    <n v="31.31"/>
    <m/>
    <m/>
    <m/>
    <n v="763.08319709162504"/>
    <m/>
  </r>
  <r>
    <x v="2428"/>
    <n v="12.19"/>
    <n v="14.8"/>
    <n v="1219.76"/>
    <n v="1087.8699999999999"/>
    <n v="42654.09"/>
    <n v="38047.53"/>
    <n v="2.1124366360592006E-6"/>
    <n v="750.78499390417983"/>
    <n v="750.83"/>
    <m/>
    <n v="224264.12534426534"/>
    <m/>
    <m/>
    <n v="13952.687199417813"/>
    <m/>
    <m/>
    <n v="36.770139900927624"/>
    <m/>
    <m/>
    <n v="72.427127715333413"/>
    <n v="72.44"/>
    <n v="-1.7769581262538914E-4"/>
    <n v="33.874702971691782"/>
    <m/>
    <n v="33.869999999999997"/>
    <m/>
    <n v="627.37240842662516"/>
    <n v="628.61199999999997"/>
    <n v="-1.9719502226728247E-3"/>
    <n v="2435"/>
    <n v="0.82364864864864862"/>
    <n v="25433.57"/>
    <n v="117.54503335848879"/>
    <m/>
    <m/>
    <n v="2450.4665166988116"/>
    <n v="1.523577639211507"/>
    <m/>
    <m/>
    <n v="41146.628398825851"/>
    <n v="206797"/>
    <n v="83.32"/>
    <n v="-0.80102889114046216"/>
    <n v="31.353188464819748"/>
    <m/>
    <n v="31.208175000000001"/>
    <n v="4.6466499505257719E-3"/>
    <n v="31.807957379244936"/>
    <m/>
    <n v="31.73"/>
    <m/>
    <m/>
    <m/>
    <n v="750.78499390417983"/>
    <m/>
  </r>
  <r>
    <x v="2429"/>
    <n v="13.1"/>
    <n v="14.93"/>
    <n v="1218.23"/>
    <n v="1086.49"/>
    <n v="42425.9"/>
    <n v="37843.74"/>
    <n v="2.253295201759542E-6"/>
    <n v="749.78840020321138"/>
    <n v="749.83"/>
    <m/>
    <n v="223666.32869425605"/>
    <m/>
    <m/>
    <n v="13924.730185971233"/>
    <m/>
    <m/>
    <n v="36.78847241315006"/>
    <m/>
    <m/>
    <n v="72.034388890081459"/>
    <n v="72.040000000000006"/>
    <n v="-7.7888810640525108E-5"/>
    <n v="34.052594001955136"/>
    <m/>
    <n v="33.99"/>
    <m/>
    <n v="626.51103069260387"/>
    <n v="627.774"/>
    <n v="-2.0118216227433816E-3"/>
    <n v="2436"/>
    <n v="0.87742799732083054"/>
    <n v="25323.23"/>
    <n v="117.00766768156751"/>
    <m/>
    <m/>
    <n v="2461.0975242786576"/>
    <n v="1.5297523496192034"/>
    <m/>
    <m/>
    <n v="41038.08754922037"/>
    <n v="206231"/>
    <n v="83.24"/>
    <n v="-0.80100912302602245"/>
    <n v="31.388574838575838"/>
    <m/>
    <n v="31.244050000000001"/>
    <n v="4.6256755630540436E-3"/>
    <n v="31.844974947800115"/>
    <m/>
    <n v="31.65"/>
    <m/>
    <m/>
    <m/>
    <n v="749.78840020321138"/>
    <m/>
  </r>
  <r>
    <x v="2430"/>
    <n v="13.39"/>
    <n v="15.26"/>
    <n v="1235.6600000000001"/>
    <n v="1102.03"/>
    <n v="42582.68"/>
    <n v="37983.5"/>
    <n v="2.253295201759542E-6"/>
    <n v="760.49756090945255"/>
    <n v="760.54"/>
    <m/>
    <n v="230054.61855286485"/>
    <m/>
    <m/>
    <n v="14222.997720209933"/>
    <m/>
    <m/>
    <n v="36.523729630671859"/>
    <m/>
    <m/>
    <n v="72.298820686003452"/>
    <n v="72.28"/>
    <n v="2.6038580524967436E-4"/>
    <n v="33.925656630523235"/>
    <m/>
    <n v="34.020000000000003"/>
    <m/>
    <n v="635.44982388465246"/>
    <n v="636.75400000000002"/>
    <n v="-2.0481632080011636E-3"/>
    <n v="2437"/>
    <n v="0.87745740498034086"/>
    <n v="25506.240000000002"/>
    <n v="117.84407531069516"/>
    <m/>
    <m/>
    <n v="2443.3112680262661"/>
    <n v="1.5185529246398606"/>
    <m/>
    <m/>
    <n v="42210.595573159175"/>
    <n v="212149"/>
    <n v="85.08"/>
    <n v="-0.80103325694130456"/>
    <n v="30.93818494929512"/>
    <m/>
    <n v="30.797550000000001"/>
    <n v="4.566433021299332E-3"/>
    <n v="31.388407967719296"/>
    <m/>
    <n v="31.28"/>
    <m/>
    <m/>
    <m/>
    <n v="760.49756090945255"/>
    <m/>
  </r>
  <r>
    <x v="2431"/>
    <n v="13.4"/>
    <n v="14.99"/>
    <n v="1205.8399999999999"/>
    <n v="1075.43"/>
    <n v="42012.98"/>
    <n v="37475.25"/>
    <n v="2.253295201759542E-6"/>
    <n v="742.12648963729009"/>
    <n v="742.16"/>
    <m/>
    <n v="218939.43152382146"/>
    <m/>
    <m/>
    <n v="13707.579189672775"/>
    <m/>
    <m/>
    <n v="36.962850265466763"/>
    <m/>
    <m/>
    <n v="71.329818665866753"/>
    <n v="71.319999999999993"/>
    <n v="1.3767058141844757E-4"/>
    <n v="34.378415291841705"/>
    <m/>
    <n v="34.35"/>
    <m/>
    <n v="620.09017719287999"/>
    <n v="621.28599999999994"/>
    <n v="-1.9247541504555654E-3"/>
    <n v="2438"/>
    <n v="0.89392928619079393"/>
    <n v="25006.82"/>
    <n v="115.52763082737361"/>
    <m/>
    <m/>
    <n v="2491.1520518296684"/>
    <n v="1.5481398874362966"/>
    <m/>
    <m/>
    <n v="40171.544384490422"/>
    <n v="201862"/>
    <n v="81.599999999999994"/>
    <n v="-0.80099501449262156"/>
    <n v="31.683472657297393"/>
    <m/>
    <n v="31.535074999999999"/>
    <n v="4.7057968721302412E-3"/>
    <n v="32.14492204081791"/>
    <m/>
    <n v="31.95"/>
    <m/>
    <m/>
    <m/>
    <n v="742.12648963729009"/>
    <m/>
  </r>
  <r>
    <x v="2432"/>
    <n v="12.66"/>
    <n v="14.52"/>
    <n v="1167.53"/>
    <n v="1041.26"/>
    <n v="41028.79"/>
    <n v="36597.269999999997"/>
    <n v="2.253295201759542E-6"/>
    <n v="718.53132520796578"/>
    <n v="718.57"/>
    <m/>
    <n v="205017.7524271053"/>
    <m/>
    <m/>
    <n v="13053.83597525211"/>
    <m/>
    <m/>
    <n v="37.548369348942138"/>
    <m/>
    <m/>
    <n v="69.657158107564598"/>
    <n v="69.64"/>
    <n v="2.4638293458645322E-4"/>
    <n v="35.182619794309495"/>
    <m/>
    <n v="35.130000000000003"/>
    <m/>
    <n v="600.3669103716378"/>
    <n v="601.44399999999996"/>
    <n v="-1.7908394270491623E-3"/>
    <n v="2439"/>
    <n v="0.87190082644628097"/>
    <n v="24365.96"/>
    <n v="112.55816752478802"/>
    <m/>
    <m/>
    <n v="2554.9938239516559"/>
    <n v="1.587664185144251"/>
    <m/>
    <m/>
    <n v="37617.508633981524"/>
    <n v="188970"/>
    <n v="76.400000000000006"/>
    <n v="-0.80093396499983316"/>
    <n v="32.688639761463101"/>
    <m/>
    <n v="32.531649999999999"/>
    <n v="4.8257546562533449E-3"/>
    <n v="33.16512152295978"/>
    <m/>
    <n v="32.979999999999997"/>
    <m/>
    <m/>
    <m/>
    <n v="718.53132520796578"/>
    <m/>
  </r>
  <r>
    <x v="2433"/>
    <n v="12.26"/>
    <n v="14.15"/>
    <n v="1157.3599999999999"/>
    <n v="1032.18"/>
    <n v="40578.32"/>
    <n v="36195.379999999997"/>
    <n v="2.253295201759542E-6"/>
    <n v="712.25504885279497"/>
    <n v="712.3"/>
    <m/>
    <n v="201433.50664599834"/>
    <m/>
    <m/>
    <n v="12882.653656609735"/>
    <m/>
    <m/>
    <n v="37.71037928330027"/>
    <m/>
    <m/>
    <n v="68.890687005990046"/>
    <n v="68.88"/>
    <n v="1.5515397778820272E-4"/>
    <n v="35.567739508540946"/>
    <m/>
    <n v="35.72"/>
    <m/>
    <n v="595.11083893573141"/>
    <n v="596.15200000000004"/>
    <n v="-1.7464691291292356E-3"/>
    <n v="2440"/>
    <n v="0.86643109540636043"/>
    <n v="24049.91"/>
    <n v="111.08950475029459"/>
    <m/>
    <m/>
    <n v="2588.1345579124732"/>
    <n v="1.6081052667668265"/>
    <m/>
    <m/>
    <n v="36960.198357763467"/>
    <n v="185626"/>
    <n v="73.959999999999994"/>
    <n v="-0.80088889294730548"/>
    <n v="32.972155619719551"/>
    <m/>
    <n v="32.808075000000002"/>
    <n v="5.001226671164094E-3"/>
    <n v="33.453166191136077"/>
    <m/>
    <n v="33.49"/>
    <m/>
    <m/>
    <m/>
    <n v="712.25504885279497"/>
    <m/>
  </r>
  <r>
    <x v="2434"/>
    <n v="12.79"/>
    <n v="14.43"/>
    <n v="1158.9100000000001"/>
    <n v="1033.55"/>
    <n v="40363.61"/>
    <n v="36003.620000000003"/>
    <n v="2.2285556697809739E-6"/>
    <n v="713.15676943526569"/>
    <n v="713.19"/>
    <m/>
    <n v="201942.18834822552"/>
    <m/>
    <m/>
    <n v="12906.99720930295"/>
    <m/>
    <m/>
    <n v="37.68024249636246"/>
    <m/>
    <m/>
    <n v="68.521156604991546"/>
    <n v="68.52"/>
    <n v="1.6879815988746216E-5"/>
    <n v="35.752446040921946"/>
    <m/>
    <n v="35.83"/>
    <m/>
    <n v="595.83839621717971"/>
    <n v="596.87800000000004"/>
    <n v="-1.7417358033305907E-3"/>
    <n v="2441"/>
    <n v="0.8863478863478863"/>
    <n v="23842.76"/>
    <n v="110.10685713217148"/>
    <m/>
    <m/>
    <n v="2610.427035251123"/>
    <n v="1.6214952067012649"/>
    <m/>
    <m/>
    <n v="37054.565687323236"/>
    <n v="186079"/>
    <n v="74.52"/>
    <n v="-0.8008664831210226"/>
    <n v="32.923791338189226"/>
    <m/>
    <n v="32.76135"/>
    <n v="4.9583224802771664E-3"/>
    <n v="33.405283169701633"/>
    <m/>
    <n v="33.380000000000003"/>
    <m/>
    <m/>
    <m/>
    <n v="713.15676943526569"/>
    <m/>
  </r>
  <r>
    <x v="2435"/>
    <n v="12.81"/>
    <n v="14.55"/>
    <n v="1164.5999999999999"/>
    <n v="1038.6199999999999"/>
    <n v="40288.18"/>
    <n v="35936.26"/>
    <n v="2.2285556697809739E-6"/>
    <n v="716.64074182045522"/>
    <n v="716.68"/>
    <m/>
    <n v="203914.6480808761"/>
    <m/>
    <m/>
    <n v="13001.530483321161"/>
    <m/>
    <m/>
    <n v="37.586124555611875"/>
    <m/>
    <m/>
    <n v="68.391439170778611"/>
    <n v="68.400000000000006"/>
    <n v="-1.2515832195025833E-4"/>
    <n v="35.818091114414287"/>
    <m/>
    <n v="35.9"/>
    <m/>
    <n v="598.74035979432256"/>
    <n v="599.78800000000001"/>
    <n v="-1.7466841712029391E-3"/>
    <n v="2442"/>
    <n v="0.8804123711340206"/>
    <n v="23835.31"/>
    <n v="110.06385802401532"/>
    <m/>
    <m/>
    <n v="2611.2426992687374"/>
    <n v="1.6218481084074263"/>
    <m/>
    <m/>
    <n v="37416.841390271518"/>
    <n v="187878"/>
    <n v="75.319999999999993"/>
    <n v="-0.80084500904697986"/>
    <n v="32.760760298352601"/>
    <m/>
    <n v="32.599024999999997"/>
    <n v="4.961353854988193E-3"/>
    <n v="33.24026072674522"/>
    <m/>
    <n v="33.18"/>
    <m/>
    <m/>
    <m/>
    <n v="716.64074182045522"/>
    <m/>
  </r>
  <r>
    <x v="2436"/>
    <n v="12.98"/>
    <n v="14.6"/>
    <n v="1172.8699999999999"/>
    <n v="1046"/>
    <n v="40325.97"/>
    <n v="35969.89"/>
    <n v="2.2285556697809739E-6"/>
    <n v="721.71211732012262"/>
    <n v="721.75"/>
    <m/>
    <n v="206803.62458731787"/>
    <m/>
    <m/>
    <n v="13139.662849168642"/>
    <m/>
    <m/>
    <n v="37.450895840670974"/>
    <m/>
    <m/>
    <n v="68.453920618563416"/>
    <n v="68.44"/>
    <n v="2.0339886854792155E-4"/>
    <n v="35.783327908602409"/>
    <m/>
    <n v="35.89"/>
    <m/>
    <n v="602.97373532999075"/>
    <n v="604.05399999999997"/>
    <n v="-1.7883577792866534E-3"/>
    <n v="2443"/>
    <n v="0.88904109589041103"/>
    <n v="23844.6"/>
    <n v="110.09815890360915"/>
    <m/>
    <m/>
    <n v="2610.2249468385739"/>
    <n v="1.6210622979282903"/>
    <m/>
    <m/>
    <n v="37947.299475015767"/>
    <n v="190530"/>
    <n v="75.36"/>
    <n v="-0.80083294244992509"/>
    <n v="32.526461014700075"/>
    <m/>
    <n v="32.366149999999998"/>
    <n v="4.9530455336850299E-3"/>
    <n v="33.002922167858713"/>
    <m/>
    <n v="33.14"/>
    <m/>
    <m/>
    <m/>
    <n v="721.71211732012262"/>
    <m/>
  </r>
  <r>
    <x v="2437"/>
    <n v="13.7"/>
    <n v="15.03"/>
    <n v="1179.81"/>
    <n v="1052.18"/>
    <n v="40340.019999999997"/>
    <n v="35982.26"/>
    <n v="2.2285556697809739E-6"/>
    <n v="725.94716316115898"/>
    <n v="725.98"/>
    <m/>
    <n v="209229.32272769441"/>
    <m/>
    <m/>
    <n v="13255.217502347239"/>
    <m/>
    <m/>
    <n v="37.336885848539808"/>
    <m/>
    <m/>
    <n v="68.474431274749392"/>
    <n v="68.48"/>
    <n v="-8.1319001907331767E-5"/>
    <n v="35.768535470109477"/>
    <m/>
    <n v="35.79"/>
    <m/>
    <n v="606.49394482299863"/>
    <n v="607.58000000000004"/>
    <n v="-1.7875097550963392E-3"/>
    <n v="2444"/>
    <n v="0.91151031270791749"/>
    <n v="23903.93"/>
    <n v="110.35486900641926"/>
    <m/>
    <m/>
    <n v="2603.7301997639352"/>
    <n v="1.6167222234043013"/>
    <m/>
    <m/>
    <n v="38393.113877339456"/>
    <n v="192742"/>
    <n v="77.28"/>
    <n v="-0.80080566831650879"/>
    <n v="32.33127557786031"/>
    <m/>
    <n v="32.170324999999998"/>
    <n v="5.0030759049002338E-3"/>
    <n v="32.805652963741608"/>
    <m/>
    <n v="32.75"/>
    <m/>
    <m/>
    <m/>
    <n v="725.94716316115898"/>
    <m/>
  </r>
  <r>
    <x v="2438"/>
    <n v="14.23"/>
    <n v="15.19"/>
    <n v="1199.45"/>
    <n v="1069.69"/>
    <n v="40189.97"/>
    <n v="35848.18"/>
    <n v="2.2285556697809739E-6"/>
    <n v="737.9778365796551"/>
    <n v="738.02"/>
    <m/>
    <n v="216165.28779891832"/>
    <m/>
    <m/>
    <n v="13584.726871767094"/>
    <m/>
    <m/>
    <n v="37.021191219731833"/>
    <m/>
    <m/>
    <n v="68.214741440271922"/>
    <n v="68.2"/>
    <n v="2.1615015061460241E-4"/>
    <n v="35.898075603749533"/>
    <m/>
    <n v="36.19"/>
    <m/>
    <n v="616.52250854047588"/>
    <n v="617.64599999999996"/>
    <n v="-1.8189892908301308E-3"/>
    <n v="2445"/>
    <n v="0.93680052666227787"/>
    <n v="23820.67"/>
    <n v="109.94473274045934"/>
    <m/>
    <m/>
    <n v="2612.7992765405297"/>
    <n v="1.6218921166394977"/>
    <m/>
    <m/>
    <n v="39666.95214388187"/>
    <n v="199131"/>
    <n v="78.44"/>
    <n v="-0.80079971403808614"/>
    <n v="31.788788017926034"/>
    <m/>
    <n v="31.632349999999999"/>
    <n v="4.945507302683394E-3"/>
    <n v="32.25634941352638"/>
    <m/>
    <n v="32.479999999999997"/>
    <m/>
    <m/>
    <m/>
    <n v="737.9778365796551"/>
    <m/>
  </r>
  <r>
    <x v="2439"/>
    <n v="14.55"/>
    <n v="15.49"/>
    <n v="1226.33"/>
    <n v="1093.6600000000001"/>
    <n v="40308.559999999998"/>
    <n v="35953.870000000003"/>
    <n v="2.1124366360592006E-6"/>
    <n v="754.49772237535558"/>
    <n v="754.54"/>
    <m/>
    <n v="225843.37484072367"/>
    <m/>
    <m/>
    <n v="14040.8708995822"/>
    <m/>
    <m/>
    <n v="36.604744295587835"/>
    <m/>
    <m/>
    <n v="68.414356921939941"/>
    <n v="68.400000000000006"/>
    <n v="2.0989651958980282E-4"/>
    <n v="35.790990284512141"/>
    <m/>
    <n v="35.92"/>
    <m/>
    <n v="630.31579091563185"/>
    <n v="631.45799999999997"/>
    <n v="-1.8088441105633679E-3"/>
    <n v="2446"/>
    <n v="0.93931568754034866"/>
    <n v="24001.63"/>
    <n v="110.77130694792874"/>
    <m/>
    <m/>
    <n v="2592.9504579689788"/>
    <n v="1.6094184070519983"/>
    <m/>
    <m/>
    <n v="41443.298305130338"/>
    <n v="208034"/>
    <n v="82.32"/>
    <n v="-0.80078593737018788"/>
    <n v="31.075005974243069"/>
    <m/>
    <n v="30.921975"/>
    <n v="4.9489392007808775E-3"/>
    <n v="31.532441446941984"/>
    <m/>
    <n v="31.67"/>
    <m/>
    <m/>
    <m/>
    <n v="754.49772237535558"/>
    <m/>
  </r>
  <r>
    <x v="2440"/>
    <n v="14.7"/>
    <n v="15.57"/>
    <n v="1205.32"/>
    <n v="1074.92"/>
    <n v="40103.54"/>
    <n v="35770.93"/>
    <n v="2.1124366360592006E-6"/>
    <n v="741.55326873642275"/>
    <n v="741.6"/>
    <m/>
    <n v="218094.2675069613"/>
    <m/>
    <m/>
    <n v="13679.521801492339"/>
    <m/>
    <m/>
    <n v="36.916688804562149"/>
    <m/>
    <m/>
    <n v="68.064723702404066"/>
    <n v="68.08"/>
    <n v="-2.2438744999897509E-4"/>
    <n v="35.97184700104782"/>
    <m/>
    <n v="36.11"/>
    <m/>
    <n v="619.49365209520136"/>
    <n v="620.59400000000005"/>
    <n v="-1.7730559831365955E-3"/>
    <n v="2447"/>
    <n v="0.94412331406551053"/>
    <n v="23915"/>
    <n v="110.36287779009059"/>
    <m/>
    <m/>
    <n v="2602.3092931053366"/>
    <n v="1.6150742276854309"/>
    <m/>
    <m/>
    <n v="40021.67745143202"/>
    <n v="200859"/>
    <n v="80.760000000000005"/>
    <n v="-0.80074740264846478"/>
    <n v="31.606007933834935"/>
    <m/>
    <n v="31.450775"/>
    <n v="4.9357427228720052E-3"/>
    <n v="32.07163524853275"/>
    <m/>
    <n v="31.99"/>
    <m/>
    <m/>
    <m/>
    <n v="741.55326873642275"/>
    <m/>
  </r>
  <r>
    <x v="2441"/>
    <n v="15.08"/>
    <n v="15.78"/>
    <n v="1221.1199999999999"/>
    <n v="1089.01"/>
    <n v="40046.51"/>
    <n v="35719.99"/>
    <n v="2.1124366360592006E-6"/>
    <n v="751.25563964913908"/>
    <n v="751.3"/>
    <m/>
    <n v="223802.1612509668"/>
    <m/>
    <m/>
    <n v="13948.01753381191"/>
    <m/>
    <m/>
    <n v="36.673079808980411"/>
    <m/>
    <m/>
    <n v="67.966273670337088"/>
    <n v="67.959999999999994"/>
    <n v="9.2314160345718932E-5"/>
    <n v="36.021816855410684"/>
    <m/>
    <n v="36.19"/>
    <m/>
    <n v="627.59206350704721"/>
    <n v="628.66999999999996"/>
    <n v="-1.7146300808894566E-3"/>
    <n v="2448"/>
    <n v="0.95564005069708491"/>
    <n v="23915"/>
    <n v="110.3542604147015"/>
    <m/>
    <m/>
    <n v="2602.3092931053366"/>
    <n v="1.6149211274983681"/>
    <m/>
    <m/>
    <n v="41069.49789054392"/>
    <n v="206070"/>
    <n v="81.680000000000007"/>
    <n v="-0.8007012282693069"/>
    <n v="31.190265127039854"/>
    <m/>
    <n v="31.037025"/>
    <n v="4.9373329769799579E-3"/>
    <n v="31.650137984962637"/>
    <m/>
    <n v="31.77"/>
    <m/>
    <m/>
    <m/>
    <n v="751.25563964913908"/>
    <m/>
  </r>
  <r>
    <x v="2442"/>
    <n v="13.79"/>
    <n v="14.95"/>
    <n v="1177.28"/>
    <n v="1049.9100000000001"/>
    <n v="39364.11"/>
    <n v="35111.24"/>
    <n v="2.1124366360592006E-6"/>
    <n v="724.26679907937535"/>
    <n v="724.31"/>
    <m/>
    <n v="207722.34785990528"/>
    <m/>
    <m/>
    <n v="13196.38483298724"/>
    <m/>
    <m/>
    <n v="37.329750466476185"/>
    <m/>
    <m/>
    <n v="66.80648666990588"/>
    <n v="66.8"/>
    <n v="9.7105836914357369E-5"/>
    <n v="36.634433043772255"/>
    <m/>
    <n v="36.86"/>
    <m/>
    <n v="605.03779606963508"/>
    <n v="606.08799999999997"/>
    <n v="-1.7327581644330792E-3"/>
    <n v="2449"/>
    <n v="0.92240802675585287"/>
    <n v="23376.86"/>
    <n v="107.86262448962651"/>
    <m/>
    <m/>
    <n v="2660.8669649845633"/>
    <n v="1.6511038676252154"/>
    <m/>
    <m/>
    <n v="38119.080831245512"/>
    <n v="191259"/>
    <n v="75.84"/>
    <n v="-0.80069392378269511"/>
    <n v="32.308620848418762"/>
    <m/>
    <n v="32.149875000000002"/>
    <n v="4.937681668086169E-3"/>
    <n v="32.785366522396181"/>
    <m/>
    <n v="32.880000000000003"/>
    <m/>
    <m/>
    <m/>
    <n v="724.26679907937535"/>
    <m/>
  </r>
  <r>
    <x v="2443"/>
    <n v="13.49"/>
    <n v="14.93"/>
    <n v="1161.17"/>
    <n v="1035.54"/>
    <n v="38804.65"/>
    <n v="34612"/>
    <n v="1.9715798957875563E-6"/>
    <n v="714.30361603808797"/>
    <n v="714.35"/>
    <m/>
    <n v="202009.99976310227"/>
    <m/>
    <m/>
    <n v="12924.152015382268"/>
    <m/>
    <m/>
    <n v="37.580117570504626"/>
    <m/>
    <m/>
    <n v="65.852186206497578"/>
    <n v="65.84"/>
    <n v="1.8508819103235652E-4"/>
    <n v="37.151428220024293"/>
    <m/>
    <m/>
    <m/>
    <n v="596.69429620413132"/>
    <n v="597.76599999999996"/>
    <n v="-1.7928483651941107E-3"/>
    <n v="2450"/>
    <n v="0.9035498995311454"/>
    <n v="23050.55"/>
    <n v="106.33209331045947"/>
    <m/>
    <m/>
    <n v="2698.0091431617911"/>
    <n v="1.6736750346024005"/>
    <m/>
    <m/>
    <n v="37071.869627091313"/>
    <n v="186006"/>
    <n v="75"/>
    <n v="-0.8006953021564287"/>
    <n v="32.746249375973058"/>
    <m/>
    <n v="32.588450000000002"/>
    <n v="4.8421872158097568E-3"/>
    <n v="33.230619261047849"/>
    <m/>
    <m/>
    <m/>
    <m/>
    <m/>
    <n v="714.30361603808797"/>
    <m/>
  </r>
  <r>
    <x v="2444"/>
    <n v="13.91"/>
    <n v="15.22"/>
    <n v="1171.73"/>
    <n v="1044.96"/>
    <n v="38965.519999999997"/>
    <n v="34755.42"/>
    <n v="1.9715798957875563E-6"/>
    <n v="720.78211432169348"/>
    <n v="720.83"/>
    <m/>
    <n v="205676.35719784861"/>
    <m/>
    <m/>
    <n v="13100.061308284012"/>
    <m/>
    <m/>
    <n v="37.407498882831241"/>
    <m/>
    <m/>
    <n v="66.123573110827863"/>
    <n v="66.12"/>
    <n v="5.4039788685011914E-5"/>
    <n v="36.996190262635174"/>
    <m/>
    <m/>
    <m/>
    <n v="602.10125408819613"/>
    <n v="603.20600000000002"/>
    <n v="-1.8314571005657587E-3"/>
    <n v="2451"/>
    <n v="0.91392904073587378"/>
    <n v="23165.81"/>
    <n v="106.85544306250402"/>
    <m/>
    <m/>
    <n v="2684.5182488516407"/>
    <n v="1.6651482711184329"/>
    <m/>
    <m/>
    <n v="37745.061215231071"/>
    <n v="189355"/>
    <n v="75.599999999999994"/>
    <n v="-0.80066509352680904"/>
    <n v="32.446855171709373"/>
    <m/>
    <n v="32.291049999999998"/>
    <n v="4.8250264921509967E-3"/>
    <n v="32.92717720518614"/>
    <m/>
    <m/>
    <m/>
    <m/>
    <m/>
    <n v="720.78211432169348"/>
    <m/>
  </r>
  <r>
    <x v="2445"/>
    <n v="15.42"/>
    <n v="15.96"/>
    <n v="1224.1400000000001"/>
    <n v="1091.7"/>
    <n v="39979.879999999997"/>
    <n v="35660.11"/>
    <n v="1.9715798957875563E-6"/>
    <n v="753.00342474583965"/>
    <n v="753.05"/>
    <m/>
    <n v="224066.05885625569"/>
    <m/>
    <m/>
    <n v="13978.518900993124"/>
    <m/>
    <m/>
    <n v="36.569245952556066"/>
    <m/>
    <m/>
    <n v="67.84326392804013"/>
    <n v="67.84"/>
    <n v="4.811214681788023E-5"/>
    <n v="36.03191090745031"/>
    <m/>
    <m/>
    <m/>
    <n v="629.0107007125888"/>
    <n v="630.29600000000005"/>
    <n v="-2.0391994989834572E-3"/>
    <n v="2452"/>
    <n v="0.96616541353383456"/>
    <n v="23834.16"/>
    <n v="109.92971393346883"/>
    <m/>
    <m/>
    <n v="2607.0679990386629"/>
    <n v="1.6169542730652315"/>
    <m/>
    <m/>
    <n v="41120.272013572714"/>
    <n v="206328"/>
    <n v="82.52"/>
    <n v="-0.80070435416631425"/>
    <n v="30.994096650675438"/>
    <m/>
    <n v="30.84515"/>
    <n v="4.8288515593355452E-3"/>
    <n v="31.453276628816518"/>
    <m/>
    <m/>
    <m/>
    <m/>
    <m/>
    <n v="753.00342474583965"/>
    <m/>
  </r>
  <r>
    <x v="2446"/>
    <n v="15.54"/>
    <n v="16.12"/>
    <n v="1235.7"/>
    <n v="1102"/>
    <n v="40046.44"/>
    <n v="35719.410000000003"/>
    <n v="1.9715798957875563E-6"/>
    <n v="760.09577612658677"/>
    <n v="760.15"/>
    <m/>
    <n v="228284.23755446891"/>
    <m/>
    <m/>
    <n v="14175.86852665136"/>
    <m/>
    <m/>
    <n v="36.395088376867406"/>
    <m/>
    <m/>
    <n v="67.954554917579685"/>
    <n v="67.959999999999994"/>
    <n v="-8.0121871988025894E-5"/>
    <n v="35.970733082045335"/>
    <m/>
    <m/>
    <m/>
    <n v="634.92317010016848"/>
    <n v="636.24199999999996"/>
    <n v="-2.0728431946200887E-3"/>
    <n v="2453"/>
    <n v="0.96401985111662525"/>
    <n v="23868.79"/>
    <n v="110.0808410119716"/>
    <m/>
    <m/>
    <n v="2603.2800423912831"/>
    <n v="1.6144518529893441"/>
    <m/>
    <m/>
    <n v="41894.78542649476"/>
    <n v="210233"/>
    <n v="83.48"/>
    <n v="-0.80072212532525933"/>
    <n v="30.700242787887049"/>
    <m/>
    <n v="30.553650000000001"/>
    <n v="4.7978813623592576E-3"/>
    <n v="31.155429486676855"/>
    <m/>
    <m/>
    <m/>
    <m/>
    <m/>
    <n v="760.09577612658677"/>
    <m/>
  </r>
  <r>
    <x v="2447"/>
    <n v="15.76"/>
    <n v="16.27"/>
    <n v="1236.96"/>
    <n v="1103.1199999999999"/>
    <n v="40064.089999999997"/>
    <n v="35735.08"/>
    <n v="1.9715798957875563E-6"/>
    <n v="760.85226642071677"/>
    <n v="760.9"/>
    <m/>
    <n v="228738.37391142541"/>
    <m/>
    <m/>
    <n v="14197.001215468361"/>
    <m/>
    <m/>
    <n v="36.374949173760804"/>
    <m/>
    <m/>
    <n v="67.982847388412893"/>
    <n v="67.959999999999994"/>
    <n v="3.361887641686323E-4"/>
    <n v="35.953693874690345"/>
    <m/>
    <m/>
    <m/>
    <n v="635.54630495137394"/>
    <n v="636.85"/>
    <n v="-2.0470990792589294E-3"/>
    <n v="2454"/>
    <n v="0.96865396435156736"/>
    <n v="23972.51"/>
    <n v="110.55055617708393"/>
    <m/>
    <m/>
    <n v="2591.9676882251597"/>
    <n v="1.6072839998736272"/>
    <m/>
    <m/>
    <n v="41978.528944434809"/>
    <n v="210603"/>
    <n v="83.8"/>
    <n v="-0.80067459179387379"/>
    <n v="30.667612668136034"/>
    <m/>
    <n v="30.520025"/>
    <n v="4.835764981713897E-3"/>
    <n v="31.122675376358902"/>
    <m/>
    <m/>
    <m/>
    <m/>
    <m/>
    <n v="760.85226642071677"/>
    <m/>
  </r>
  <r>
    <x v="2448"/>
    <n v="16.03"/>
    <n v="16.39"/>
    <n v="1258.18"/>
    <n v="1122.04"/>
    <n v="40220.339999999997"/>
    <n v="35874.239999999998"/>
    <n v="1.8308364160279922E-6"/>
    <n v="773.84804675900534"/>
    <n v="773.9"/>
    <m/>
    <n v="236553.93488850814"/>
    <m/>
    <m/>
    <n v="14560.775740680256"/>
    <m/>
    <m/>
    <n v="36.05811886973401"/>
    <m/>
    <m/>
    <n v="68.242988311580291"/>
    <n v="68.239999999999995"/>
    <n v="4.379120135244996E-5"/>
    <n v="35.809905538578384"/>
    <m/>
    <m/>
    <m/>
    <n v="646.37917086923403"/>
    <n v="647.72799999999995"/>
    <n v="-2.0824005304169724E-3"/>
    <n v="2455"/>
    <n v="0.97803538743136065"/>
    <n v="24110.560000000001"/>
    <n v="111.16113820704214"/>
    <m/>
    <m/>
    <n v="2577.0413772398065"/>
    <n v="1.597573756716971"/>
    <m/>
    <m/>
    <n v="43414.116756835829"/>
    <n v="217798"/>
    <n v="83.88"/>
    <n v="-0.80066797327415395"/>
    <n v="30.137410259194041"/>
    <m/>
    <n v="29.995825"/>
    <n v="4.7201655295041611E-3"/>
    <n v="30.585666328614142"/>
    <m/>
    <m/>
    <m/>
    <m/>
    <m/>
    <n v="773.84804675900534"/>
    <m/>
  </r>
  <r>
    <x v="2449"/>
    <n v="16.21"/>
    <n v="16.5"/>
    <n v="1244.52"/>
    <n v="1109.8599999999999"/>
    <n v="39846.42"/>
    <n v="35540.660000000003"/>
    <n v="1.8308364160279922E-6"/>
    <n v="765.42775126860897"/>
    <n v="765.48"/>
    <m/>
    <n v="231408.2034204762"/>
    <m/>
    <m/>
    <n v="14323.202241825631"/>
    <m/>
    <m/>
    <n v="36.252189548425704"/>
    <m/>
    <m/>
    <n v="67.606899135910865"/>
    <n v="67.599999999999994"/>
    <n v="1.020582235335965E-4"/>
    <n v="36.141616698520075"/>
    <m/>
    <m/>
    <m/>
    <n v="639.34028621280231"/>
    <n v="640.67600000000004"/>
    <n v="-2.0848506689773449E-3"/>
    <n v="2456"/>
    <n v="0.98242424242424242"/>
    <n v="23800.47"/>
    <n v="109.72290788752613"/>
    <m/>
    <m/>
    <n v="2610.1851433185825"/>
    <n v="1.6179670347140014"/>
    <m/>
    <m/>
    <n v="42470.145253204195"/>
    <n v="213062"/>
    <n v="83.12"/>
    <n v="-0.80066766831624503"/>
    <n v="30.463139820957053"/>
    <m/>
    <n v="30.321275"/>
    <n v="4.6787221499442477E-3"/>
    <n v="30.916593784017792"/>
    <m/>
    <m/>
    <m/>
    <m/>
    <m/>
    <n v="765.42775126860897"/>
    <m/>
  </r>
  <r>
    <x v="2450"/>
    <n v="13.8"/>
    <n v="14.99"/>
    <n v="1160.49"/>
    <n v="1034.92"/>
    <n v="38515.81"/>
    <n v="34353.769999999997"/>
    <n v="1.8308364160279922E-6"/>
    <n v="713.72865992744289"/>
    <n v="713.78"/>
    <m/>
    <n v="200149.21842578665"/>
    <m/>
    <m/>
    <n v="12872.070923025072"/>
    <m/>
    <m/>
    <n v="37.474406134948282"/>
    <m/>
    <m/>
    <n v="65.347677121582151"/>
    <n v="65.36"/>
    <n v="-1.8853853148481647E-4"/>
    <n v="37.347262804248189"/>
    <m/>
    <m/>
    <m/>
    <n v="596.14994683964233"/>
    <n v="597.49199999999996"/>
    <n v="-2.2461441498089485E-3"/>
    <n v="2457"/>
    <n v="0.92061374249499672"/>
    <n v="22871.84"/>
    <n v="105.43358350565094"/>
    <m/>
    <m/>
    <n v="2712.0275115424006"/>
    <n v="1.6809363759220111"/>
    <m/>
    <m/>
    <n v="36733.566513349979"/>
    <n v="184301"/>
    <n v="71.16"/>
    <n v="-0.80068710146255317"/>
    <n v="32.518558222388414"/>
    <m/>
    <n v="32.368124999999999"/>
    <n v="4.6475729560613299E-3"/>
    <n v="33.002984674927504"/>
    <m/>
    <m/>
    <m/>
    <m/>
    <m/>
    <n v="713.72865992744289"/>
    <m/>
  </r>
  <r>
    <x v="2451"/>
    <n v="14.15"/>
    <n v="15.28"/>
    <n v="1156.8699999999999"/>
    <n v="1031.69"/>
    <n v="38920.300000000003"/>
    <n v="34714.49"/>
    <n v="1.8308364160279922E-6"/>
    <n v="711.48492577804427"/>
    <n v="711.53"/>
    <m/>
    <n v="198891.25411491873"/>
    <m/>
    <m/>
    <n v="12811.378308671558"/>
    <m/>
    <m/>
    <n v="37.53118851943173"/>
    <m/>
    <m/>
    <n v="66.032343131675006"/>
    <n v="66.040000000000006"/>
    <n v="-1.1594288802241337E-4"/>
    <n v="36.953811483857805"/>
    <m/>
    <m/>
    <m/>
    <n v="594.26863448206382"/>
    <n v="595.62800000000004"/>
    <n v="-2.2822391122248042E-3"/>
    <n v="2458"/>
    <n v="0.92604712041884818"/>
    <n v="23113.83"/>
    <n v="106.54077858077919"/>
    <m/>
    <m/>
    <n v="2683.3335569887595"/>
    <n v="1.662993975379621"/>
    <m/>
    <m/>
    <n v="36503.044405020068"/>
    <n v="183113"/>
    <n v="72.8"/>
    <n v="-0.80065290610158724"/>
    <n v="32.618529813907294"/>
    <m/>
    <n v="32.46705"/>
    <n v="4.6656475998678726E-3"/>
    <n v="33.104823601852594"/>
    <m/>
    <m/>
    <m/>
    <m/>
    <m/>
    <n v="711.48492577804427"/>
    <m/>
  </r>
  <r>
    <x v="2452"/>
    <n v="13.79"/>
    <n v="15.01"/>
    <n v="1155.79"/>
    <n v="1030.72"/>
    <n v="38668.949999999997"/>
    <n v="34490.239999999998"/>
    <n v="1.8308364160279922E-6"/>
    <n v="710.80338421771762"/>
    <n v="710.85"/>
    <m/>
    <n v="198508.64643379516"/>
    <m/>
    <m/>
    <n v="12792.8792105211"/>
    <m/>
    <m/>
    <n v="37.547134610273865"/>
    <m/>
    <m/>
    <n v="65.604301968940547"/>
    <n v="65.599999999999994"/>
    <n v="6.5578794825604803E-5"/>
    <n v="37.191219618472594"/>
    <m/>
    <m/>
    <m/>
    <n v="593.68920048152552"/>
    <n v="595.05399999999997"/>
    <n v="-2.2935725471544544E-3"/>
    <n v="2459"/>
    <n v="0.9187208527648234"/>
    <n v="22911.16"/>
    <n v="105.59834644801762"/>
    <m/>
    <m/>
    <n v="2706.8619472207079"/>
    <n v="1.6774166527372585"/>
    <m/>
    <m/>
    <n v="36433.175932620281"/>
    <n v="182782"/>
    <n v="73.92"/>
    <n v="-0.80067415865555536"/>
    <n v="32.647677268107401"/>
    <m/>
    <n v="32.495925"/>
    <n v="4.6698860890219684E-3"/>
    <n v="33.134784009741338"/>
    <m/>
    <m/>
    <m/>
    <m/>
    <m/>
    <n v="710.80338421771762"/>
    <m/>
  </r>
  <r>
    <x v="2453"/>
    <n v="13.04"/>
    <n v="14.52"/>
    <n v="1113.3"/>
    <n v="992.82"/>
    <n v="38048.089999999997"/>
    <n v="33936.28"/>
    <n v="1.9715798957875563E-6"/>
    <n v="684.62222565317256"/>
    <n v="684.66"/>
    <m/>
    <n v="183886.3042121061"/>
    <m/>
    <m/>
    <n v="12086.058100943255"/>
    <m/>
    <m/>
    <n v="38.232261040094123"/>
    <m/>
    <m/>
    <n v="64.546252157973498"/>
    <n v="64.56"/>
    <n v="-2.1294674762240007E-4"/>
    <n v="37.784591683031486"/>
    <m/>
    <m/>
    <m/>
    <n v="571.79919187468204"/>
    <n v="573.14200000000005"/>
    <n v="-2.3428890664407565E-3"/>
    <n v="2460"/>
    <n v="0.89807162534435259"/>
    <n v="22441.040000000001"/>
    <n v="103.40732015341032"/>
    <m/>
    <m/>
    <n v="2762.404745517581"/>
    <n v="1.7113492257081762"/>
    <m/>
    <m/>
    <n v="33750.437826369693"/>
    <n v="169330"/>
    <n v="68.52"/>
    <n v="-0.80068246721567538"/>
    <n v="33.843416595299189"/>
    <m/>
    <n v="33.687049999999999"/>
    <n v="4.6417420135984599E-3"/>
    <n v="34.349540722679883"/>
    <m/>
    <m/>
    <m/>
    <m/>
    <m/>
    <n v="684.62222565317256"/>
    <m/>
  </r>
  <r>
    <x v="2454"/>
    <n v="12.48"/>
    <n v="14.24"/>
    <n v="1075.26"/>
    <n v="958.89"/>
    <n v="37158.74"/>
    <n v="33142.97"/>
    <n v="1.9715798957875563E-6"/>
    <n v="661.21345951015257"/>
    <n v="661.25"/>
    <m/>
    <n v="171310.12912630578"/>
    <m/>
    <m/>
    <n v="11466.103267585653"/>
    <m/>
    <m/>
    <n v="38.88380420941342"/>
    <m/>
    <m/>
    <n v="63.035987324952885"/>
    <n v="63.04"/>
    <n v="-6.3652840214367679E-5"/>
    <n v="38.666507632325207"/>
    <m/>
    <m/>
    <m/>
    <n v="552.23848316942065"/>
    <n v="553.51800000000003"/>
    <n v="-2.3116083498266882E-3"/>
    <n v="2461"/>
    <n v="0.8764044943820225"/>
    <n v="21984.14"/>
    <n v="101.29403527603162"/>
    <m/>
    <m/>
    <n v="2818.6473585260242"/>
    <n v="1.746026798935211"/>
    <m/>
    <m/>
    <n v="31442.510197835934"/>
    <n v="157744"/>
    <n v="65.8"/>
    <n v="-0.80067381201290744"/>
    <n v="34.998398053340075"/>
    <m/>
    <n v="34.836950000000002"/>
    <n v="4.6343911662780624E-3"/>
    <n v="35.52220545932402"/>
    <m/>
    <m/>
    <m/>
    <m/>
    <m/>
    <n v="661.21345951015257"/>
    <m/>
  </r>
  <r>
    <x v="2455"/>
    <n v="12.33"/>
    <n v="14.03"/>
    <n v="1073.48"/>
    <n v="957.3"/>
    <n v="37102.120000000003"/>
    <n v="33092.339999999997"/>
    <n v="1.9715798957875563E-6"/>
    <n v="660.08668606749143"/>
    <n v="660.13"/>
    <m/>
    <n v="170727.2440664139"/>
    <m/>
    <m/>
    <n v="11436.813343249007"/>
    <m/>
    <m/>
    <n v="38.912523777715791"/>
    <m/>
    <m/>
    <n v="62.936867945863071"/>
    <n v="62.92"/>
    <n v="2.6808559858659819E-4"/>
    <n v="38.722863638573806"/>
    <m/>
    <m/>
    <m/>
    <n v="551.28433629677295"/>
    <n v="552.60599999999999"/>
    <n v="-2.3916926403749761E-3"/>
    <n v="2462"/>
    <n v="0.87883107626514612"/>
    <n v="21863.11"/>
    <n v="100.72064711334592"/>
    <m/>
    <m/>
    <n v="2834.1649493802674"/>
    <n v="1.7553064227963171"/>
    <m/>
    <m/>
    <n v="31336.124240447982"/>
    <n v="157216"/>
    <n v="63.52"/>
    <n v="-0.80068107418807255"/>
    <n v="35.053165796465031"/>
    <m/>
    <n v="34.891624999999998"/>
    <n v="4.629787132729879E-3"/>
    <n v="35.578615535779278"/>
    <m/>
    <m/>
    <m/>
    <m/>
    <m/>
    <n v="660.08668606749143"/>
    <m/>
  </r>
  <r>
    <x v="2456"/>
    <n v="12.46"/>
    <n v="13.98"/>
    <n v="1093.78"/>
    <n v="975.4"/>
    <n v="37275.599999999999"/>
    <n v="33247"/>
    <n v="1.9715798957875563E-6"/>
    <n v="672.55282893822459"/>
    <n v="672.59"/>
    <m/>
    <n v="177175.58106475516"/>
    <m/>
    <m/>
    <n v="11760.776646678723"/>
    <m/>
    <m/>
    <n v="38.54291511986149"/>
    <m/>
    <m/>
    <n v="63.229602802621315"/>
    <n v="63.24"/>
    <n v="-1.6440856070032428E-4"/>
    <n v="38.540539351082799"/>
    <m/>
    <m/>
    <m/>
    <n v="561.68807469270905"/>
    <n v="563.096"/>
    <n v="-2.5003290864984429E-3"/>
    <n v="2463"/>
    <n v="0.89127324749642345"/>
    <n v="21999.43"/>
    <n v="101.34074298908351"/>
    <m/>
    <m/>
    <n v="2816.493476021742"/>
    <n v="1.7441964495727835"/>
    <m/>
    <m/>
    <n v="32519.994058626718"/>
    <n v="163178"/>
    <n v="65.040000000000006"/>
    <n v="-0.8007084652426999"/>
    <n v="34.388801802696257"/>
    <m/>
    <n v="34.232250000000001"/>
    <n v="4.5732256190071929E-3"/>
    <n v="34.904696207071495"/>
    <m/>
    <m/>
    <m/>
    <m/>
    <m/>
    <n v="672.55282893822459"/>
    <m/>
  </r>
  <r>
    <x v="2457"/>
    <n v="13.56"/>
    <n v="14.77"/>
    <n v="1109.4094"/>
    <n v="989.33199999999999"/>
    <n v="37568.879999999997"/>
    <n v="33508.39"/>
    <n v="1.8308364160279922E-6"/>
    <n v="682.11326899428991"/>
    <n v="682.15"/>
    <m/>
    <n v="182213.19779683396"/>
    <m/>
    <m/>
    <n v="12011.537550560055"/>
    <m/>
    <m/>
    <n v="38.262464254967909"/>
    <m/>
    <m/>
    <n v="63.722424252278728"/>
    <n v="63.72"/>
    <n v="3.804539043827937E-5"/>
    <n v="38.233498579781688"/>
    <m/>
    <m/>
    <m/>
    <n v="569.65128692172698"/>
    <n v="571.06600000000003"/>
    <n v="-2.4773197463568986E-3"/>
    <n v="2464"/>
    <n v="0.91807718348002709"/>
    <n v="22192.73"/>
    <n v="102.20723724402139"/>
    <m/>
    <m/>
    <n v="2791.7460989799279"/>
    <n v="1.7283792923816659"/>
    <m/>
    <m/>
    <n v="33445.602892944611"/>
    <n v="167823"/>
    <n v="67.239999999999995"/>
    <n v="-0.80070906316211365"/>
    <n v="33.892877632572478"/>
    <m/>
    <n v="33.740200000000002"/>
    <n v="4.5250956595537239E-3"/>
    <n v="34.402525446504598"/>
    <m/>
    <m/>
    <m/>
    <m/>
    <m/>
    <n v="682.11363790044982"/>
    <m/>
  </r>
  <r>
    <x v="2458"/>
    <n v="13.72"/>
    <n v="14.77"/>
    <n v="1109.0573999999999"/>
    <n v="989.0163"/>
    <n v="37189.800000000003"/>
    <n v="33170.22"/>
    <n v="1.8308364160279922E-6"/>
    <n v="681.88021697347745"/>
    <n v="681.92"/>
    <m/>
    <n v="182089.00941370713"/>
    <m/>
    <m/>
    <n v="12005.38357375868"/>
    <m/>
    <m/>
    <n v="38.266839162546056"/>
    <m/>
    <m/>
    <n v="63.077909927115272"/>
    <n v="63.08"/>
    <n v="-3.3133685553687897E-5"/>
    <n v="38.617997163500249"/>
    <m/>
    <m/>
    <m/>
    <n v="569.44965422886639"/>
    <n v="570.81200000000001"/>
    <n v="-2.386680327557289E-3"/>
    <n v="2465"/>
    <n v="0.92890995260663511"/>
    <n v="21933.35"/>
    <n v="101.00479150057802"/>
    <m/>
    <m/>
    <n v="2824.3749419908331"/>
    <n v="1.748414161785079"/>
    <m/>
    <m/>
    <n v="33423.131276296081"/>
    <n v="167708"/>
    <n v="67.12"/>
    <n v="-0.80070639876275385"/>
    <n v="33.902113916186671"/>
    <m/>
    <n v="33.749250000000004"/>
    <n v="4.5294018737207509E-3"/>
    <n v="34.41229361427655"/>
    <m/>
    <m/>
    <m/>
    <m/>
    <m/>
    <n v="681.88181552785727"/>
    <m/>
  </r>
  <r>
    <x v="2459"/>
    <n v="14.23"/>
    <n v="15.26"/>
    <n v="1130.0703000000001"/>
    <n v="1007.7512"/>
    <n v="37664.92"/>
    <n v="33593.870000000003"/>
    <n v="1.8308364160279922E-6"/>
    <n v="694.76566605962489"/>
    <n v="694.81"/>
    <m/>
    <n v="188971.22626710887"/>
    <m/>
    <m/>
    <n v="12345.677787076158"/>
    <m/>
    <m/>
    <n v="37.900968592154854"/>
    <m/>
    <m/>
    <n v="63.880649276458151"/>
    <n v="63.88"/>
    <n v="1.0164002162582619E-5"/>
    <n v="38.122087620970284"/>
    <m/>
    <m/>
    <m/>
    <n v="580.19625919489681"/>
    <n v="581.54600000000005"/>
    <n v="-2.3209527794934015E-3"/>
    <n v="2466"/>
    <n v="0.93250327653997378"/>
    <n v="22278.61"/>
    <n v="102.57871977407486"/>
    <m/>
    <m/>
    <n v="2779.9155369080818"/>
    <n v="1.7205655587242756"/>
    <m/>
    <m/>
    <n v="34687.059679157232"/>
    <n v="174054"/>
    <n v="69.760000000000005"/>
    <n v="-0.80071093063556575"/>
    <n v="33.256809287443978"/>
    <m/>
    <n v="33.10765"/>
    <n v="4.5052816326129896E-3"/>
    <n v="33.758049095975586"/>
    <m/>
    <m/>
    <m/>
    <m/>
    <m/>
    <n v="694.76732601591129"/>
    <m/>
  </r>
  <r>
    <x v="2460"/>
    <n v="13.76"/>
    <n v="15.09"/>
    <n v="1118.4512"/>
    <n v="997.38789999999995"/>
    <n v="37499.120000000003"/>
    <n v="33445.93"/>
    <n v="1.8308364160279922E-6"/>
    <n v="687.60549268162606"/>
    <n v="687.65"/>
    <m/>
    <n v="185076.59312333947"/>
    <m/>
    <m/>
    <n v="12154.831342147092"/>
    <m/>
    <m/>
    <n v="38.094125458839706"/>
    <m/>
    <m/>
    <n v="63.597897535715816"/>
    <n v="63.6"/>
    <n v="-3.3057614531206703E-5"/>
    <n v="38.288622791776447"/>
    <m/>
    <m/>
    <m/>
    <n v="574.20973830067499"/>
    <n v="575.52200000000005"/>
    <n v="-2.2801243033716556E-3"/>
    <n v="2467"/>
    <n v="0.91186216037110668"/>
    <n v="22158.57"/>
    <n v="102.01804609796413"/>
    <m/>
    <m/>
    <n v="2794.8940773578879"/>
    <n v="1.7296722070143173"/>
    <m/>
    <m/>
    <n v="33972.499824986218"/>
    <n v="170465"/>
    <n v="68.959999999999994"/>
    <n v="-0.80070689100409931"/>
    <n v="33.597243797471009"/>
    <m/>
    <n v="33.446624999999997"/>
    <n v="4.5032584743904813E-3"/>
    <n v="34.104004042354923"/>
    <m/>
    <m/>
    <m/>
    <m/>
    <m/>
    <n v="687.60721407580002"/>
    <m/>
  </r>
  <r>
    <x v="2461"/>
    <n v="13.55"/>
    <n v="14.82"/>
    <n v="1106.8671999999999"/>
    <n v="987.05229999999995"/>
    <n v="37025.58"/>
    <n v="33023.39"/>
    <n v="1.5279095799680675E-6"/>
    <n v="680.43406242544995"/>
    <n v="680.48"/>
    <m/>
    <n v="181217.07098620676"/>
    <m/>
    <m/>
    <n v="11964.686951304748"/>
    <m/>
    <m/>
    <n v="38.286311129862746"/>
    <m/>
    <m/>
    <n v="62.790188029350546"/>
    <n v="62.8"/>
    <n v="-1.5624157085114554E-4"/>
    <n v="38.768218804720192"/>
    <m/>
    <m/>
    <m/>
    <n v="568.19995815977404"/>
    <n v="569.44000000000005"/>
    <n v="-2.1776514474325381E-3"/>
    <n v="2468"/>
    <n v="0.9143049932523617"/>
    <n v="21854.33"/>
    <n v="100.59375785419023"/>
    <m/>
    <m/>
    <n v="2833.2683304841207"/>
    <n v="1.7529222308347718"/>
    <m/>
    <m/>
    <n v="33265.04514318255"/>
    <n v="166857"/>
    <n v="67.2"/>
    <n v="-0.80063740122870153"/>
    <n v="33.940658056500787"/>
    <m/>
    <n v="33.789250000000003"/>
    <n v="4.480953454154335E-3"/>
    <n v="34.453778553513864"/>
    <m/>
    <m/>
    <m/>
    <m/>
    <m/>
    <n v="680.43578369370584"/>
    <m/>
  </r>
  <r>
    <x v="2462"/>
    <n v="12.92"/>
    <n v="14.41"/>
    <n v="1085.5021999999999"/>
    <n v="967.99839999999995"/>
    <n v="36406.94"/>
    <n v="32471.57"/>
    <n v="1.5279095799680675E-6"/>
    <n v="667.28389973987089"/>
    <n v="667.32"/>
    <m/>
    <n v="174213.09064136216"/>
    <m/>
    <m/>
    <n v="11617.848822698443"/>
    <m/>
    <m/>
    <n v="38.654100092245208"/>
    <m/>
    <m/>
    <n v="61.739555933635707"/>
    <n v="61.72"/>
    <n v="3.1684921639185681E-4"/>
    <n v="39.414637117515433"/>
    <m/>
    <m/>
    <m/>
    <n v="557.21208899535043"/>
    <n v="558.40599999999995"/>
    <n v="-2.1380697998401033E-3"/>
    <n v="2469"/>
    <n v="0.89659958362248438"/>
    <n v="21464.68"/>
    <n v="98.792515088222359"/>
    <m/>
    <m/>
    <n v="2883.7838578406281"/>
    <n v="1.7840066851476515"/>
    <m/>
    <m/>
    <n v="31979.68119515639"/>
    <n v="160385"/>
    <n v="64.2"/>
    <n v="-0.80060678245997829"/>
    <n v="34.59423178719662"/>
    <m/>
    <n v="34.44"/>
    <n v="4.4782748895650926E-3"/>
    <n v="35.117623534987274"/>
    <m/>
    <m/>
    <m/>
    <m/>
    <m/>
    <n v="667.28562096615622"/>
    <m/>
  </r>
  <r>
    <x v="2463"/>
    <n v="12.87"/>
    <n v="14.29"/>
    <n v="1087.076"/>
    <n v="969.40039999999999"/>
    <n v="36297.96"/>
    <n v="32374.32"/>
    <n v="1.5279095799680675E-6"/>
    <n v="668.2350575088509"/>
    <n v="668.28"/>
    <m/>
    <n v="174710.1022812851"/>
    <m/>
    <m/>
    <n v="11642.696524877205"/>
    <m/>
    <m/>
    <n v="38.624361657226231"/>
    <m/>
    <m/>
    <n v="61.553244728868222"/>
    <n v="61.56"/>
    <n v="-1.0973474872932876E-4"/>
    <n v="39.531279335301001"/>
    <m/>
    <m/>
    <m/>
    <n v="557.999671491963"/>
    <n v="559.202"/>
    <n v="-2.150079055577403E-3"/>
    <n v="2470"/>
    <n v="0.90062981105668305"/>
    <n v="21417.200000000001"/>
    <n v="98.5662885836187"/>
    <m/>
    <m/>
    <n v="2890.1628049094998"/>
    <n v="1.7877834304207625"/>
    <m/>
    <m/>
    <n v="32071.235912646222"/>
    <n v="160836"/>
    <n v="64.319999999999993"/>
    <n v="-0.80059665800787005"/>
    <n v="34.54251834427938"/>
    <m/>
    <n v="34.388649999999998"/>
    <n v="4.4743932745072712E-3"/>
    <n v="35.065517531501577"/>
    <m/>
    <m/>
    <m/>
    <m/>
    <m/>
    <n v="668.23690163490312"/>
    <m/>
  </r>
  <r>
    <x v="2464"/>
    <n v="12.89"/>
    <n v="14.29"/>
    <n v="1090.5630000000001"/>
    <n v="972.50840000000005"/>
    <n v="36552.080000000002"/>
    <n v="32600.92"/>
    <n v="1.5279095799680675E-6"/>
    <n v="670.362200473793"/>
    <n v="670.4"/>
    <m/>
    <n v="175822.70049375089"/>
    <m/>
    <m/>
    <n v="11698.293865984979"/>
    <m/>
    <m/>
    <n v="38.560701533336506"/>
    <m/>
    <m/>
    <n v="61.982664178238899"/>
    <n v="61.96"/>
    <n v="3.6578725369418308E-4"/>
    <n v="39.253193189933128"/>
    <m/>
    <m/>
    <m/>
    <n v="559.76916028403355"/>
    <n v="560.952"/>
    <n v="-2.1086291090262055E-3"/>
    <n v="2471"/>
    <n v="0.90202939118264525"/>
    <n v="21551.759999999998"/>
    <n v="99.177816308439958"/>
    <m/>
    <m/>
    <n v="2872.0044879012721"/>
    <n v="1.77638273604802"/>
    <m/>
    <m/>
    <n v="32275.795760625904"/>
    <n v="161847"/>
    <n v="64.599999999999994"/>
    <n v="-0.80057835016635526"/>
    <n v="34.430167713053947"/>
    <m/>
    <n v="34.277175"/>
    <n v="4.4633991294191766E-3"/>
    <n v="34.951854400731136"/>
    <m/>
    <m/>
    <m/>
    <m/>
    <m/>
    <n v="670.36404455487866"/>
    <m/>
  </r>
  <r>
    <x v="2465"/>
    <n v="12.14"/>
    <n v="13.94"/>
    <n v="1067.8012000000001"/>
    <n v="952.20910000000003"/>
    <n v="36286.879999999997"/>
    <n v="32364.34"/>
    <n v="1.5279095799680675E-6"/>
    <n v="656.35466086456245"/>
    <n v="656.39"/>
    <m/>
    <n v="168475.39933183143"/>
    <m/>
    <m/>
    <n v="11331.641875761203"/>
    <m/>
    <m/>
    <n v="38.96138156759006"/>
    <m/>
    <m/>
    <n v="61.531454698216237"/>
    <n v="61.52"/>
    <n v="1.8619470442504671E-4"/>
    <n v="39.53664578583917"/>
    <m/>
    <m/>
    <m/>
    <n v="548.06591352532575"/>
    <n v="549.19799999999998"/>
    <n v="-2.0613448604587248E-3"/>
    <n v="2472"/>
    <n v="0.87087517934002878"/>
    <n v="21373.14"/>
    <n v="98.348155269162746"/>
    <m/>
    <m/>
    <n v="2895.8075295845924"/>
    <n v="1.7909355278521977"/>
    <m/>
    <m/>
    <n v="30927.359373281619"/>
    <n v="155085"/>
    <n v="61.64"/>
    <n v="-0.80057800965095516"/>
    <n v="35.147196213943857"/>
    <m/>
    <n v="34.991225"/>
    <n v="4.457437941765674E-3"/>
    <n v="35.680144002311835"/>
    <m/>
    <m/>
    <m/>
    <m/>
    <m/>
    <n v="656.35638196494142"/>
    <m/>
  </r>
  <r>
    <x v="2466"/>
    <n v="13.28"/>
    <n v="14.98"/>
    <n v="1093.0897"/>
    <n v="974.75570000000005"/>
    <n v="36882.61"/>
    <n v="32895.53"/>
    <n v="9.7224128259298936E-7"/>
    <n v="671.84981467359682"/>
    <n v="671.89"/>
    <m/>
    <n v="176430.37428164229"/>
    <m/>
    <m/>
    <n v="11732.925013724971"/>
    <m/>
    <m/>
    <n v="38.494892811877214"/>
    <m/>
    <m/>
    <n v="62.537055797500209"/>
    <n v="62.52"/>
    <n v="2.7280546225538771E-4"/>
    <n v="38.883536676544111"/>
    <m/>
    <m/>
    <m/>
    <n v="560.98444895734053"/>
    <n v="562.154"/>
    <n v="-2.0804815809537525E-3"/>
    <n v="2473"/>
    <n v="0.8865153538050734"/>
    <n v="21665.759999999998"/>
    <n v="99.67129012373502"/>
    <m/>
    <m/>
    <n v="2856.1609825958471"/>
    <n v="1.7659135090294107"/>
    <m/>
    <m/>
    <n v="32388.693351860402"/>
    <n v="162415"/>
    <n v="66.08"/>
    <n v="-0.80058065232977005"/>
    <n v="34.310179309046198"/>
    <m/>
    <n v="34.159374999999997"/>
    <n v="4.4147268223204694E-3"/>
    <n v="34.831596843354198"/>
    <m/>
    <m/>
    <m/>
    <m/>
    <m/>
    <n v="671.85184296495117"/>
    <m/>
  </r>
  <r>
    <x v="2467"/>
    <n v="12.28"/>
    <n v="14.49"/>
    <n v="1054.5640000000001"/>
    <n v="940.39970000000005"/>
    <n v="36585.300000000003"/>
    <n v="32630.33"/>
    <n v="9.7224128259298936E-7"/>
    <n v="648.15481473994487"/>
    <n v="648.19000000000005"/>
    <m/>
    <n v="163986.27703626201"/>
    <m/>
    <m/>
    <n v="11112.246843507806"/>
    <m/>
    <m/>
    <n v="39.171512733618677"/>
    <m/>
    <m/>
    <n v="62.031433226029527"/>
    <n v="62.04"/>
    <n v="-1.3808468682252606E-4"/>
    <n v="39.195599657892942"/>
    <m/>
    <m/>
    <m/>
    <n v="541.19325947029813"/>
    <n v="542.17600000000004"/>
    <n v="-1.8125858202906464E-3"/>
    <n v="2474"/>
    <n v="0.84748102139406478"/>
    <n v="21449.73"/>
    <n v="98.66975948453765"/>
    <m/>
    <m/>
    <n v="2884.6398569612138"/>
    <n v="1.783352422192175"/>
    <m/>
    <m/>
    <n v="30104.550973256944"/>
    <n v="150926"/>
    <n v="60.68"/>
    <n v="-0.80053436138732259"/>
    <n v="35.517813130954103"/>
    <m/>
    <n v="35.363025"/>
    <n v="4.3771179347384948E-3"/>
    <n v="36.057964110520842"/>
    <m/>
    <m/>
    <m/>
    <m/>
    <m/>
    <n v="648.15665859621515"/>
    <m/>
  </r>
  <r>
    <x v="2468"/>
    <n v="12.28"/>
    <n v="14.46"/>
    <n v="1058.3534999999999"/>
    <n v="943.77800000000002"/>
    <n v="36795.29"/>
    <n v="32817.589999999997"/>
    <n v="9.7224128259298936E-7"/>
    <n v="650.46805140459651"/>
    <n v="650.5"/>
    <m/>
    <n v="165157.18271048178"/>
    <m/>
    <m/>
    <n v="11171.749955376697"/>
    <m/>
    <m/>
    <n v="39.099385107023714"/>
    <m/>
    <m/>
    <n v="62.385956109468431"/>
    <n v="62.4"/>
    <n v="-2.2506234826225047E-4"/>
    <n v="38.96925918287765"/>
    <m/>
    <m/>
    <m/>
    <n v="543.11851030289768"/>
    <n v="544.09"/>
    <n v="-1.7855312486948494E-3"/>
    <n v="2475"/>
    <n v="0.84923928077455035"/>
    <n v="21510.47"/>
    <n v="98.941440152697567"/>
    <m/>
    <m/>
    <n v="2876.4713147505736"/>
    <n v="1.7781338633352299"/>
    <m/>
    <m/>
    <n v="30319.824899829324"/>
    <n v="151977"/>
    <n v="61.28"/>
    <n v="-0.80049727985267949"/>
    <n v="35.388570320912784"/>
    <m/>
    <n v="35.234549999999999"/>
    <n v="4.3712867317102777E-3"/>
    <n v="35.927135240383649"/>
    <m/>
    <m/>
    <m/>
    <m/>
    <m/>
    <n v="650.4695879140221"/>
    <m/>
  </r>
  <r>
    <x v="2469"/>
    <n v="12.53"/>
    <n v="14.69"/>
    <n v="1071.2277999999999"/>
    <n v="955.25760000000002"/>
    <n v="36836.269999999997"/>
    <n v="32854.11"/>
    <n v="9.7224128259298936E-7"/>
    <n v="658.36459105946585"/>
    <n v="658.4"/>
    <m/>
    <n v="169167.4630429096"/>
    <m/>
    <m/>
    <n v="11375.197208782511"/>
    <m/>
    <m/>
    <n v="38.859836569967136"/>
    <m/>
    <m/>
    <n v="62.45391430328236"/>
    <n v="62.44"/>
    <n v="2.228427815880174E-4"/>
    <n v="38.924491616126211"/>
    <m/>
    <m/>
    <m/>
    <n v="549.70554098362891"/>
    <n v="550.66999999999996"/>
    <n v="-1.7514282898488664E-3"/>
    <n v="2476"/>
    <n v="0.85296119809394144"/>
    <n v="21577.15"/>
    <n v="99.240397802866099"/>
    <m/>
    <m/>
    <n v="2867.554582235311"/>
    <n v="1.7724538166249446"/>
    <m/>
    <m/>
    <n v="31056.365879905214"/>
    <n v="155668"/>
    <n v="61.76"/>
    <n v="-0.8004961464147724"/>
    <n v="34.956494897978473"/>
    <m/>
    <n v="34.805374999999998"/>
    <n v="4.3418551869782718E-3"/>
    <n v="35.488859050611573"/>
    <m/>
    <m/>
    <m/>
    <m/>
    <m/>
    <n v="658.36594315479078"/>
    <m/>
  </r>
  <r>
    <x v="2470"/>
    <n v="12.44"/>
    <n v="14.63"/>
    <n v="1067.8053"/>
    <n v="952.2047"/>
    <n v="37088.14"/>
    <n v="33078.720000000001"/>
    <n v="9.7224128259298936E-7"/>
    <n v="656.24515896152832"/>
    <n v="656.29"/>
    <m/>
    <n v="168078.7462063572"/>
    <m/>
    <m/>
    <n v="11320.28486737226"/>
    <m/>
    <m/>
    <n v="38.920173003278464"/>
    <m/>
    <m/>
    <n v="62.879413078362035"/>
    <n v="62.88"/>
    <n v="-9.3339955147264675E-6"/>
    <n v="38.656988675380028"/>
    <m/>
    <m/>
    <m/>
    <n v="547.92963726256755"/>
    <n v="548.88400000000001"/>
    <n v="-1.7387330245233201E-3"/>
    <n v="2477"/>
    <n v="0.85030758714969235"/>
    <n v="21710.25"/>
    <n v="99.844771699445047"/>
    <m/>
    <m/>
    <n v="2849.8658923529347"/>
    <n v="1.7613533418683529"/>
    <m/>
    <m/>
    <n v="30856.820437672963"/>
    <n v="154664"/>
    <n v="62.16"/>
    <n v="-0.80049125564014278"/>
    <n v="35.066578761927502"/>
    <m/>
    <n v="34.915225"/>
    <n v="4.3348929278703707E-3"/>
    <n v="35.600995424251344"/>
    <m/>
    <m/>
    <m/>
    <m/>
    <m/>
    <n v="656.24620373698519"/>
    <m/>
  </r>
  <r>
    <x v="2471"/>
    <n v="12.87"/>
    <n v="14.62"/>
    <n v="1056.3698999999999"/>
    <n v="942.00360000000001"/>
    <n v="36836.83"/>
    <n v="32854.449999999997"/>
    <n v="9.7224128259298936E-7"/>
    <n v="649.15394314902403"/>
    <n v="649.19000000000005"/>
    <m/>
    <n v="164448.3451767326"/>
    <m/>
    <m/>
    <n v="11136.869897217135"/>
    <m/>
    <m/>
    <n v="39.121576750129059"/>
    <m/>
    <m/>
    <n v="62.447249764379052"/>
    <n v="62.44"/>
    <n v="1.1610769345060667E-4"/>
    <n v="38.913472476109931"/>
    <m/>
    <m/>
    <m/>
    <n v="541.98399990231508"/>
    <n v="542.89599999999996"/>
    <n v="-1.6798799359083461E-3"/>
    <n v="2478"/>
    <n v="0.88030095759233928"/>
    <n v="21574.39"/>
    <n v="99.188970122944156"/>
    <m/>
    <m/>
    <n v="2867.6999928416471"/>
    <n v="1.7717037179668889"/>
    <m/>
    <m/>
    <n v="30191.603703899451"/>
    <n v="151310"/>
    <n v="60.56"/>
    <n v="-0.80046524549666609"/>
    <n v="35.435649367522544"/>
    <m/>
    <n v="35.283949999999997"/>
    <n v="4.2993873283050377E-3"/>
    <n v="35.97721057952608"/>
    <m/>
    <m/>
    <m/>
    <m/>
    <m/>
    <n v="649.15523362812678"/>
    <m/>
  </r>
  <r>
    <x v="2472"/>
    <n v="12.84"/>
    <n v="14.47"/>
    <n v="1037.6410000000001"/>
    <n v="925.30139999999994"/>
    <n v="36047.760000000002"/>
    <n v="32150.65"/>
    <n v="9.7224128259298936E-7"/>
    <n v="637.6292264957267"/>
    <n v="637.66999999999996"/>
    <m/>
    <n v="158609.82446677829"/>
    <m/>
    <m/>
    <n v="10840.311082016551"/>
    <m/>
    <m/>
    <n v="39.466615227854"/>
    <m/>
    <m/>
    <n v="61.108097052156332"/>
    <n v="61.12"/>
    <n v="-1.9474718330603213E-4"/>
    <n v="39.745635921813928"/>
    <m/>
    <m/>
    <m/>
    <n v="532.35578836867614"/>
    <n v="533.274"/>
    <n v="-1.7218383632501277E-3"/>
    <n v="2479"/>
    <n v="0.88735314443676572"/>
    <n v="21077.279999999999"/>
    <n v="96.89592405308882"/>
    <m/>
    <m/>
    <n v="2933.7765930811679"/>
    <n v="1.812354914838344"/>
    <m/>
    <m/>
    <n v="29119.997576443755"/>
    <n v="145930"/>
    <n v="58.8"/>
    <n v="-0.80045228824474912"/>
    <n v="36.062261652703732"/>
    <m/>
    <n v="35.907850000000003"/>
    <n v="4.3002199436537047E-3"/>
    <n v="36.61378605058669"/>
    <m/>
    <m/>
    <m/>
    <m/>
    <m/>
    <n v="637.63045549347544"/>
    <m/>
  </r>
  <r>
    <x v="2473"/>
    <n v="13.77"/>
    <n v="14.98"/>
    <n v="1062.9838999999999"/>
    <n v="947.89959999999996"/>
    <n v="36338.080000000002"/>
    <n v="32409.55"/>
    <n v="9.7224128259298936E-7"/>
    <n v="653.18648261765918"/>
    <n v="653.22"/>
    <m/>
    <n v="166349.77193329527"/>
    <m/>
    <m/>
    <n v="11237.054108742617"/>
    <m/>
    <m/>
    <n v="38.98291563519853"/>
    <m/>
    <m/>
    <n v="61.598744953605888"/>
    <n v="61.6"/>
    <n v="-2.037412977462516E-5"/>
    <n v="39.42415579478785"/>
    <m/>
    <m/>
    <m/>
    <n v="545.33824899170384"/>
    <n v="546.26599999999996"/>
    <n v="-1.6983502694587482E-3"/>
    <n v="2480"/>
    <n v="0.91922563417890513"/>
    <n v="21211.32"/>
    <n v="97.504515298109737"/>
    <m/>
    <m/>
    <n v="2915.1193747618877"/>
    <n v="1.8006586177373047"/>
    <m/>
    <m/>
    <n v="30541.336293821416"/>
    <n v="153007"/>
    <s v=" "/>
    <n v="-0.80039255528295161"/>
    <n v="35.179891440602361"/>
    <m/>
    <n v="35.029449999999997"/>
    <n v="4.2947131799775384E-3"/>
    <n v="35.718298402583969"/>
    <m/>
    <m/>
    <m/>
    <m/>
    <m/>
    <n v="653.1877730338299"/>
    <m/>
  </r>
  <r>
    <x v="2474"/>
    <n v="18.14"/>
    <n v="17.399999999999999"/>
    <n v="1205.9960000000001"/>
    <n v="1075.4276"/>
    <n v="38110.89"/>
    <n v="33990.67"/>
    <n v="9.7224128259298936E-7"/>
    <n v="741.04704443516118"/>
    <n v="741.09"/>
    <m/>
    <n v="211100.98382900373"/>
    <m/>
    <m/>
    <n v="13504.306012944959"/>
    <m/>
    <m/>
    <n v="36.35894080398959"/>
    <m/>
    <m/>
    <n v="64.602360681420265"/>
    <n v="64.599999999999994"/>
    <n v="3.654305604139374E-5"/>
    <n v="37.499473343089143"/>
    <m/>
    <m/>
    <m/>
    <n v="618.68509802428764"/>
    <n v="619.70000000000005"/>
    <n v="-1.6377311210463708E-3"/>
    <n v="2481"/>
    <n v="1.042528735632184"/>
    <n v="22510.75"/>
    <n v="103.46967492651655"/>
    <m/>
    <m/>
    <n v="2736.5357897164099"/>
    <n v="1.6901879521054255"/>
    <m/>
    <m/>
    <n v="38757.937489153788"/>
    <n v="194174.5"/>
    <n v="72.81"/>
    <n v="-0.80039635745603166"/>
    <n v="30.445460297037435"/>
    <m/>
    <n v="30.31495"/>
    <n v="4.305146372909574E-3"/>
    <n v="30.911736133044812"/>
    <m/>
    <m/>
    <m/>
    <m/>
    <m/>
    <n v="741.04827337297604"/>
    <m/>
  </r>
  <r>
    <x v="2475"/>
    <n v="17.420000000000002"/>
    <n v="17.13"/>
    <n v="1200.3181999999999"/>
    <n v="1070.3614"/>
    <n v="37861.040000000001"/>
    <n v="33767.730000000003"/>
    <n v="1.5279095799680675E-6"/>
    <n v="737.50426129989398"/>
    <n v="737.55"/>
    <m/>
    <n v="209084.64577454637"/>
    <m/>
    <m/>
    <n v="13407.524923620318"/>
    <m/>
    <m/>
    <n v="36.439639671204489"/>
    <m/>
    <m/>
    <n v="64.174141460280083"/>
    <n v="64.16"/>
    <n v="2.2040929364219863E-4"/>
    <n v="37.741412054196502"/>
    <m/>
    <m/>
    <m/>
    <n v="615.70614840241558"/>
    <n v="616.73400000000004"/>
    <n v="-1.6666043992782376E-3"/>
    <n v="2482"/>
    <n v="1.0169293636894339"/>
    <n v="22345.96"/>
    <n v="102.68816681180984"/>
    <m/>
    <m/>
    <n v="2756.5686066055573"/>
    <n v="1.7020768426518624"/>
    <m/>
    <m/>
    <n v="38388.889031162187"/>
    <n v="192316.25"/>
    <n v="74.56"/>
    <n v="-0.80038665983159407"/>
    <n v="30.584611049092469"/>
    <n v="2"/>
    <n v="30.468599999999999"/>
    <n v="3.8075608689756013E-3"/>
    <n v="31.0540019306681"/>
    <m/>
    <m/>
    <m/>
    <m/>
    <m/>
    <n v="737.50536726302141"/>
    <m/>
  </r>
  <r>
    <x v="2476"/>
    <n v="15.8"/>
    <n v="16.2"/>
    <n v="1136.4857999999999"/>
    <n v="1013.4384"/>
    <n v="36841.94"/>
    <n v="32858.75"/>
    <n v="1.5279095799680675E-6"/>
    <n v="698.26707868355663"/>
    <n v="698.31"/>
    <m/>
    <n v="186837.78057811808"/>
    <m/>
    <m/>
    <n v="12337.56870191891"/>
    <m/>
    <m/>
    <n v="37.406898715658535"/>
    <m/>
    <m/>
    <n v="62.445252934931148"/>
    <n v="62.44"/>
    <n v="8.4127721511118025E-5"/>
    <n v="38.755983736381154"/>
    <m/>
    <m/>
    <m/>
    <n v="582.94189123005287"/>
    <n v="583.89599999999996"/>
    <n v="-1.6340388869714451E-3"/>
    <n v="2483"/>
    <n v="0.97530864197530875"/>
    <n v="21661.78"/>
    <n v="99.536327434191293"/>
    <m/>
    <m/>
    <n v="2840.9681629131578"/>
    <n v="1.7540240884784342"/>
    <m/>
    <m/>
    <n v="34304.606040732549"/>
    <n v="171839"/>
    <n v="68.44"/>
    <n v="-0.80036775097194146"/>
    <n v="32.209634158875673"/>
    <n v="3"/>
    <n v="32.085900000000002"/>
    <n v="3.8563406005651668E-3"/>
    <n v="32.704328325941276"/>
    <m/>
    <m/>
    <m/>
    <m/>
    <m/>
    <n v="698.26843038330799"/>
    <m/>
  </r>
  <r>
    <x v="2477"/>
    <n v="17.350000000000001"/>
    <n v="17.239999999999998"/>
    <n v="1219.8024"/>
    <n v="1087.7328"/>
    <n v="37631.01"/>
    <n v="33562.46"/>
    <n v="1.5279095799680675E-6"/>
    <n v="749.43927128062717"/>
    <n v="749.48"/>
    <m/>
    <n v="214222.29526406847"/>
    <m/>
    <m/>
    <n v="13693.793922004148"/>
    <m/>
    <m/>
    <n v="36.034134023441581"/>
    <m/>
    <m/>
    <n v="63.781132026526713"/>
    <n v="63.76"/>
    <n v="3.3143077990449576E-4"/>
    <n v="37.924632526419508"/>
    <m/>
    <m/>
    <m/>
    <n v="625.65510463256862"/>
    <n v="626.64800000000002"/>
    <n v="-1.584454697743265E-3"/>
    <n v="2484"/>
    <n v="1.0063805104408354"/>
    <n v="22431.34"/>
    <n v="103.06442343729456"/>
    <m/>
    <m/>
    <n v="2740.0394553253486"/>
    <n v="1.6915499720360418"/>
    <m/>
    <m/>
    <n v="39332.969798645339"/>
    <n v="196962.5"/>
    <n v="77.19"/>
    <n v="-0.80030224129646332"/>
    <n v="29.846980124687963"/>
    <n v="4"/>
    <n v="29.731300000000001"/>
    <n v="3.8908532317107891E-3"/>
    <n v="30.305724205514931"/>
    <m/>
    <m/>
    <m/>
    <m/>
    <m/>
    <n v="749.44086870501769"/>
    <m/>
  </r>
  <r>
    <x v="2478"/>
    <n v="17.29"/>
    <n v="17.37"/>
    <n v="1236.0344"/>
    <n v="1102.2057"/>
    <n v="38057.910000000003"/>
    <n v="33943.15"/>
    <n v="1.5279095799680675E-6"/>
    <n v="759.39359745710135"/>
    <n v="759.44"/>
    <m/>
    <n v="219913.38711791977"/>
    <m/>
    <m/>
    <n v="13966.628757526365"/>
    <m/>
    <m/>
    <n v="35.792788655159931"/>
    <m/>
    <m/>
    <n v="64.503115762163773"/>
    <n v="64.52"/>
    <n v="-2.616899850623744E-4"/>
    <n v="37.493134077710913"/>
    <m/>
    <m/>
    <m/>
    <n v="633.95769587200766"/>
    <n v="634.95799999999997"/>
    <n v="-1.5753862901046745E-3"/>
    <n v="2485"/>
    <n v="0.9953943580886585"/>
    <n v="22649"/>
    <n v="104.0563719640755"/>
    <m/>
    <m/>
    <n v="2713.451788790665"/>
    <n v="1.6749774122540873"/>
    <m/>
    <m/>
    <n v="40378.303869971285"/>
    <n v="202197.75"/>
    <n v="75"/>
    <n v="-0.8003029021343151"/>
    <n v="29.448477539314474"/>
    <n v="5"/>
    <n v="29.3337"/>
    <n v="3.9128217481760874E-3"/>
    <n v="29.901429113359427"/>
    <m/>
    <m/>
    <m/>
    <m/>
    <m/>
    <n v="759.39519484254095"/>
    <m/>
  </r>
  <r>
    <x v="2479"/>
    <n v="18.41"/>
    <n v="18.09"/>
    <n v="1301.1628000000001"/>
    <n v="1160.2808"/>
    <n v="38383.360000000001"/>
    <n v="34233.360000000001"/>
    <n v="1.5279095799680675E-6"/>
    <n v="799.38762731954546"/>
    <n v="799.43"/>
    <m/>
    <n v="243077.1951476041"/>
    <m/>
    <m/>
    <n v="15069.971157689619"/>
    <m/>
    <m/>
    <n v="34.848254156145771"/>
    <m/>
    <m/>
    <n v="65.053124132922761"/>
    <n v="65.040000000000006"/>
    <n v="2.0178556154304417E-4"/>
    <n v="37.17125404550535"/>
    <m/>
    <m/>
    <m/>
    <n v="667.33759124805931"/>
    <n v="668.35"/>
    <n v="-1.5147882874851915E-3"/>
    <n v="2486"/>
    <n v="1.0176893311221669"/>
    <n v="23088.97"/>
    <n v="106.06944473795777"/>
    <m/>
    <m/>
    <n v="2660.7414093693114"/>
    <n v="1.6422843073685303"/>
    <m/>
    <m/>
    <n v="44631.856778625624"/>
    <n v="223484"/>
    <n v="87.53"/>
    <n v="-0.80029059450061024"/>
    <n v="27.895541114465541"/>
    <n v="6"/>
    <n v="27.786349999999999"/>
    <n v="3.929667425392136E-3"/>
    <n v="28.324921631816515"/>
    <m/>
    <m/>
    <m/>
    <m/>
    <m/>
    <n v="799.38959328445583"/>
    <m/>
  </r>
  <r>
    <x v="2480"/>
    <n v="21.44"/>
    <n v="20.14"/>
    <n v="1409.2076"/>
    <n v="1256.6217999999999"/>
    <n v="40083.9"/>
    <n v="35749.879999999997"/>
    <n v="1.1111556939003009E-6"/>
    <n v="865.70313668603274"/>
    <n v="865.75"/>
    <m/>
    <n v="283406.30991926626"/>
    <m/>
    <m/>
    <n v="16945.203719511173"/>
    <m/>
    <m/>
    <n v="33.396955971953297"/>
    <m/>
    <m/>
    <n v="67.930274488890817"/>
    <n v="67.92"/>
    <n v="1.5127339356313385E-4"/>
    <n v="35.520763658972449"/>
    <m/>
    <m/>
    <m/>
    <n v="722.67269757252325"/>
    <n v="723.67"/>
    <n v="-1.3781176882787793E-3"/>
    <n v="2487"/>
    <n v="1.0645481628599802"/>
    <n v="24311.439999999999"/>
    <n v="111.65924408409053"/>
    <m/>
    <m/>
    <n v="2519.8656340223952"/>
    <n v="1.55488955437429"/>
    <m/>
    <m/>
    <n v="52038.383658789135"/>
    <n v="260512.75"/>
    <n v="99.94"/>
    <n v="-0.80024630787249706"/>
    <n v="25.575731041950746"/>
    <n v="2"/>
    <n v="25.4725"/>
    <n v="4.0526466562271768E-3"/>
    <n v="25.970270167476208"/>
    <m/>
    <m/>
    <m/>
    <m/>
    <m/>
    <n v="865.70522537095394"/>
    <m/>
  </r>
  <r>
    <x v="2481"/>
    <n v="19.11"/>
    <n v="19.079999999999998"/>
    <n v="1378.8214"/>
    <n v="1229.5244"/>
    <n v="40330.449999999997"/>
    <n v="35969.74"/>
    <n v="1.1111556939003009E-6"/>
    <n v="847.01566005690358"/>
    <n v="847.07"/>
    <m/>
    <n v="271171.78196058713"/>
    <m/>
    <m/>
    <n v="16396.549539157691"/>
    <m/>
    <m/>
    <n v="33.755510732583893"/>
    <m/>
    <m/>
    <n v="68.34643675210306"/>
    <n v="68.36"/>
    <n v="-1.9840912663748878E-4"/>
    <n v="35.301046237566055"/>
    <m/>
    <m/>
    <m/>
    <n v="707.06455655494062"/>
    <n v="708.06600000000003"/>
    <n v="-1.4143362978301655E-3"/>
    <n v="2488"/>
    <n v="1.0015723270440253"/>
    <n v="24375.21"/>
    <n v="111.94338983299059"/>
    <m/>
    <m/>
    <n v="2513.2559131880221"/>
    <n v="1.5506640007896395"/>
    <m/>
    <m/>
    <n v="49792.426762732481"/>
    <n v="249281.25"/>
    <n v="95.57"/>
    <n v="-0.80025602903253867"/>
    <n v="26.12602123271289"/>
    <n v="3"/>
    <n v="26.02205"/>
    <n v="3.9955050702342731E-3"/>
    <n v="26.529333183935414"/>
    <m/>
    <m/>
    <m/>
    <m/>
    <m/>
    <n v="847.01787155171814"/>
    <m/>
  </r>
  <r>
    <x v="2482"/>
    <n v="19.95"/>
    <n v="19.670000000000002"/>
    <n v="1412.1799000000001"/>
    <n v="1259.2695000000001"/>
    <n v="41271.1"/>
    <n v="36808.65"/>
    <n v="1.1111556939003009E-6"/>
    <n v="867.48677094871312"/>
    <n v="867.54"/>
    <m/>
    <n v="284279.81838496815"/>
    <m/>
    <m/>
    <n v="16990.983852534522"/>
    <m/>
    <m/>
    <n v="33.3456904803312"/>
    <m/>
    <m/>
    <n v="69.938814130064458"/>
    <n v="69.92"/>
    <n v="2.6908080755805308E-4"/>
    <n v="34.476495060871798"/>
    <m/>
    <m/>
    <m/>
    <n v="724.14487041097902"/>
    <n v="725.03599999999994"/>
    <n v="-1.2290832303788468E-3"/>
    <n v="2489"/>
    <n v="1.0142348754448398"/>
    <n v="24916.15"/>
    <n v="114.41872730004262"/>
    <m/>
    <m/>
    <n v="2457.4811874039187"/>
    <n v="1.5161075932752619"/>
    <m/>
    <m/>
    <n v="52199.860516678084"/>
    <n v="261304"/>
    <n v="102.83"/>
    <n v="-0.80023321297539229"/>
    <n v="25.492783665667808"/>
    <n v="4"/>
    <n v="25.391200000000001"/>
    <n v="4.0007430002444444E-3"/>
    <n v="25.886597219630158"/>
    <m/>
    <m/>
    <m/>
    <m/>
    <m/>
    <n v="867.48928953417158"/>
    <m/>
  </r>
  <r>
    <x v="2483"/>
    <n v="17.23"/>
    <n v="17.79"/>
    <n v="1268.9794999999999"/>
    <n v="1131.5734"/>
    <n v="39055.5"/>
    <n v="34832.57"/>
    <n v="1.1111556939003009E-6"/>
    <n v="779.50131344552324"/>
    <n v="779.55"/>
    <m/>
    <n v="226615.09136526927"/>
    <m/>
    <m/>
    <n v="14406.044798363277"/>
    <m/>
    <m/>
    <n v="35.034814877603623"/>
    <m/>
    <m/>
    <n v="66.182601182700679"/>
    <n v="66.16"/>
    <n v="3.4161400696319788E-4"/>
    <n v="36.326069590076408"/>
    <m/>
    <m/>
    <m/>
    <n v="650.6903438000561"/>
    <n v="651.38400000000001"/>
    <n v="-1.064895975252611E-3"/>
    <n v="2490"/>
    <n v="0.96852164137155716"/>
    <n v="23301.1"/>
    <n v="106.99381859351692"/>
    <m/>
    <m/>
    <n v="2616.7736540055689"/>
    <n v="1.6142277498462938"/>
    <m/>
    <m/>
    <n v="41611.81474787453"/>
    <n v="208270"/>
    <n v="82.33"/>
    <n v="-0.80020255078564106"/>
    <n v="28.076569153420039"/>
    <n v="5"/>
    <n v="27.963750000000001"/>
    <n v="4.0344786883030892E-3"/>
    <n v="28.510602210182512"/>
    <m/>
    <m/>
    <m/>
    <m/>
    <m/>
    <n v="779.50346340507519"/>
    <m/>
  </r>
  <r>
    <x v="2484"/>
    <n v="15.29"/>
    <n v="16.34"/>
    <n v="1175.8699999999999"/>
    <n v="1048.5445999999999"/>
    <n v="37494.22"/>
    <n v="33440.06"/>
    <n v="1.1111556939003009E-6"/>
    <n v="722.28894135685118"/>
    <n v="722.33"/>
    <m/>
    <n v="193350.96015307182"/>
    <m/>
    <m/>
    <n v="12820.055064585727"/>
    <m/>
    <m/>
    <n v="36.318506613947555"/>
    <m/>
    <m/>
    <n v="63.535340783280908"/>
    <n v="63.52"/>
    <n v="2.4151107180259146E-4"/>
    <n v="37.77693027967112"/>
    <m/>
    <m/>
    <m/>
    <n v="602.92514707823216"/>
    <n v="603.19799999999998"/>
    <n v="-4.5234387674997212E-4"/>
    <n v="2491"/>
    <n v="0.93574051407588732"/>
    <n v="22231.41"/>
    <n v="102.07405317713794"/>
    <m/>
    <m/>
    <n v="2736.9026011348124"/>
    <n v="1.6881725020156337"/>
    <m/>
    <m/>
    <n v="35504.113741490793"/>
    <n v="177658.5"/>
    <n v="72.2"/>
    <n v="-0.80015527688519938"/>
    <n v="30.135273908227166"/>
    <n v="6"/>
    <n v="30.006450000000001"/>
    <n v="4.2932072346832939E-3"/>
    <n v="30.601459742648515"/>
    <m/>
    <m/>
    <m/>
    <m/>
    <m/>
    <n v="722.2907841343897"/>
    <m/>
  </r>
  <r>
    <x v="2485"/>
    <n v="15.26"/>
    <n v="16.32"/>
    <n v="1176.8548000000001"/>
    <n v="1049.4193"/>
    <n v="37423.629999999997"/>
    <n v="33376.99"/>
    <n v="2.639221485134513E-6"/>
    <n v="722.8409849049151"/>
    <n v="722.88"/>
    <m/>
    <n v="193648.81758316405"/>
    <m/>
    <m/>
    <n v="12834.799241670091"/>
    <m/>
    <m/>
    <n v="36.298434984358188"/>
    <m/>
    <m/>
    <n v="63.411084630276072"/>
    <n v="63.4"/>
    <n v="1.7483643968563278E-4"/>
    <n v="37.84428009305072"/>
    <m/>
    <m/>
    <m/>
    <n v="603.36499617003847"/>
    <n v="603.62199999999996"/>
    <n v="-4.257694881257823E-4"/>
    <n v="2492"/>
    <n v="0.93504901960784315"/>
    <n v="22198.78"/>
    <n v="101.90036114488767"/>
    <m/>
    <m/>
    <n v="2740.9196712115659"/>
    <n v="1.6901695580807501"/>
    <m/>
    <m/>
    <n v="35559.753894866051"/>
    <n v="177975.5"/>
    <n v="72.12"/>
    <n v="-0.80019860095987339"/>
    <n v="30.105927971458474"/>
    <m/>
    <n v="29.978349999999999"/>
    <n v="4.2556702239608946E-3"/>
    <n v="30.57264125545214"/>
    <m/>
    <m/>
    <m/>
    <m/>
    <m/>
    <n v="722.84295039050573"/>
    <m/>
  </r>
  <r>
    <x v="2486"/>
    <n v="14.51"/>
    <n v="15.75"/>
    <n v="1134.9043999999999"/>
    <n v="1012.0087"/>
    <n v="36531.54"/>
    <n v="32581.27"/>
    <n v="2.639221485134513E-6"/>
    <n v="697.05745439633506"/>
    <n v="697.1"/>
    <m/>
    <n v="179834.44383359051"/>
    <m/>
    <m/>
    <n v="12148.07094389894"/>
    <m/>
    <m/>
    <n v="36.943763732273112"/>
    <m/>
    <m/>
    <n v="61.898006419532862"/>
    <n v="61.88"/>
    <n v="2.9098932664606281E-4"/>
    <n v="38.745171140529692"/>
    <m/>
    <m/>
    <m/>
    <n v="581.83543645577174"/>
    <n v="581.98400000000004"/>
    <n v="-2.5527083945309226E-4"/>
    <n v="2493"/>
    <n v="0.92126984126984124"/>
    <n v="21603.68"/>
    <n v="99.16089542496438"/>
    <m/>
    <m/>
    <n v="2814.3976414575886"/>
    <n v="1.735314737032873"/>
    <m/>
    <m/>
    <n v="33023.311756213589"/>
    <n v="165234"/>
    <n v="66.7"/>
    <n v="-0.80014215139611955"/>
    <n v="31.177717753394948"/>
    <m/>
    <n v="31.042850000000001"/>
    <n v="4.3445673768660598E-3"/>
    <n v="31.661433498529547"/>
    <m/>
    <m/>
    <m/>
    <m/>
    <m/>
    <n v="697.05905131443808"/>
    <m/>
  </r>
  <r>
    <x v="2487"/>
    <n v="14.3"/>
    <n v="15.65"/>
    <n v="1109.4435000000001"/>
    <n v="989.30229999999995"/>
    <n v="36516.79"/>
    <n v="32568.02"/>
    <n v="2.639221485134513E-6"/>
    <n v="681.40277276223856"/>
    <n v="681.44"/>
    <m/>
    <n v="171757.25555853013"/>
    <m/>
    <m/>
    <n v="11738.826652402591"/>
    <m/>
    <m/>
    <n v="37.356527834069226"/>
    <m/>
    <m/>
    <n v="61.871505752945986"/>
    <n v="61.88"/>
    <n v="-1.3726966797056317E-4"/>
    <n v="38.759596522615375"/>
    <m/>
    <m/>
    <m/>
    <n v="568.76098674506977"/>
    <n v="568.79200000000003"/>
    <n v="-5.4524773432595985E-5"/>
    <n v="2494"/>
    <n v="0.91373801916932906"/>
    <n v="21511.21"/>
    <n v="98.728748547822647"/>
    <m/>
    <m/>
    <n v="2826.4440775233693"/>
    <n v="1.7425771836773156"/>
    <m/>
    <m/>
    <n v="31540.363320038701"/>
    <n v="157768.75"/>
    <n v="63.95"/>
    <n v="-0.80008485000965845"/>
    <n v="31.875766305023138"/>
    <m/>
    <n v="31.732700000000001"/>
    <n v="4.5084819452216873E-3"/>
    <n v="32.370707977993312"/>
    <m/>
    <m/>
    <m/>
    <m/>
    <m/>
    <n v="681.40430822297344"/>
    <m/>
  </r>
  <r>
    <x v="2488"/>
    <n v="14.14"/>
    <n v="15.5"/>
    <n v="1106.9041"/>
    <n v="987.03530000000001"/>
    <n v="36246.230000000003"/>
    <n v="32326.63"/>
    <n v="2.639221485134513E-6"/>
    <n v="679.82653616963842"/>
    <n v="679.86"/>
    <m/>
    <n v="170962.80971480574"/>
    <m/>
    <m/>
    <n v="11698.082902580501"/>
    <m/>
    <m/>
    <n v="37.397638681382489"/>
    <m/>
    <m/>
    <n v="61.411590262369828"/>
    <n v="61.4"/>
    <n v="1.8876648810794983E-4"/>
    <n v="39.045536549900866"/>
    <m/>
    <m/>
    <m/>
    <n v="567.43787859240058"/>
    <n v="567.41"/>
    <n v="4.9133064980555474E-5"/>
    <n v="2495"/>
    <n v="0.91225806451612912"/>
    <n v="21413.78"/>
    <n v="98.273905706256755"/>
    <m/>
    <m/>
    <n v="2839.2457956263074"/>
    <n v="1.7503038449664428"/>
    <m/>
    <m/>
    <n v="31394.754960431026"/>
    <n v="157023.25"/>
    <n v="63"/>
    <n v="-0.80006301639769251"/>
    <n v="31.947322040724149"/>
    <m/>
    <n v="31.801950000000001"/>
    <n v="4.5711675140722718E-3"/>
    <n v="32.443771519113952"/>
    <m/>
    <m/>
    <m/>
    <m/>
    <m/>
    <n v="679.82831726066058"/>
    <m/>
  </r>
  <r>
    <x v="2489"/>
    <n v="13.57"/>
    <n v="15.17"/>
    <n v="1087.1792"/>
    <n v="969.44389999999999"/>
    <n v="36098.21"/>
    <n v="32194.53"/>
    <n v="2.639221485134513E-6"/>
    <n v="667.69582659001401"/>
    <n v="667.74"/>
    <m/>
    <n v="164861.8352031117"/>
    <m/>
    <m/>
    <n v="11384.966259356617"/>
    <m/>
    <m/>
    <n v="37.72919205174658"/>
    <m/>
    <m/>
    <n v="61.15931028036217"/>
    <n v="61.16"/>
    <n v="-1.1277299506673444E-5"/>
    <n v="39.203746204608066"/>
    <m/>
    <m/>
    <m/>
    <n v="557.30530691712136"/>
    <n v="557.178"/>
    <n v="2.2848518269080742E-4"/>
    <n v="2496"/>
    <n v="0.89452867501647992"/>
    <n v="21244.87"/>
    <n v="97.491116927742397"/>
    <m/>
    <m/>
    <n v="2861.641514987356"/>
    <n v="1.763942858699509"/>
    <m/>
    <m/>
    <n v="30274.671001005194"/>
    <n v="151391"/>
    <n v="61.01"/>
    <n v="-0.80002331049398445"/>
    <n v="32.515187525524418"/>
    <m/>
    <n v="32.364600000000003"/>
    <n v="4.6528467994171319E-3"/>
    <n v="33.020865223596012"/>
    <m/>
    <m/>
    <m/>
    <m/>
    <m/>
    <n v="667.6975462221726"/>
    <m/>
  </r>
  <r>
    <x v="2490"/>
    <n v="13.87"/>
    <n v="15.22"/>
    <n v="1069.8379"/>
    <n v="953.97040000000004"/>
    <n v="35432.980000000003"/>
    <n v="31600.9"/>
    <n v="1.3889898424768177E-6"/>
    <n v="656.9815097901627"/>
    <n v="657.02"/>
    <m/>
    <n v="159571.07522440932"/>
    <m/>
    <m/>
    <n v="11110.89164887275"/>
    <m/>
    <m/>
    <n v="38.023417631408861"/>
    <m/>
    <m/>
    <n v="60.026390878491412"/>
    <n v="60.04"/>
    <n v="-2.2666758008971222E-4"/>
    <n v="39.920933249493814"/>
    <m/>
    <m/>
    <m/>
    <n v="548.33356120623"/>
    <n v="548.17999999999995"/>
    <n v="2.8012916602215832E-4"/>
    <n v="2497"/>
    <n v="0.91130091984231265"/>
    <n v="20854.95"/>
    <n v="95.671916332009616"/>
    <m/>
    <m/>
    <n v="2914.1629594360097"/>
    <n v="1.7956365457265253"/>
    <m/>
    <m/>
    <n v="29304.279703358716"/>
    <n v="146526.25"/>
    <n v="59.48"/>
    <n v="-0.80000662199872918"/>
    <n v="33.028015458864502"/>
    <m/>
    <n v="32.876800000000003"/>
    <n v="4.5994579419073034E-3"/>
    <n v="33.543309412480163"/>
    <m/>
    <m/>
    <m/>
    <m/>
    <m/>
    <n v="656.98341348293741"/>
    <m/>
  </r>
  <r>
    <x v="2491"/>
    <n v="15.5"/>
    <n v="16.29"/>
    <n v="1140.1747"/>
    <n v="1016.6882000000001"/>
    <n v="36345.17"/>
    <n v="32414.39"/>
    <n v="1.3889898424768177E-6"/>
    <n v="700.15787508173707"/>
    <n v="700.2"/>
    <m/>
    <n v="180544.83554723082"/>
    <m/>
    <m/>
    <n v="12206.191470200874"/>
    <m/>
    <m/>
    <n v="36.771850080192621"/>
    <m/>
    <m/>
    <n v="61.570214644531241"/>
    <n v="61.56"/>
    <n v="1.6592989816821557E-4"/>
    <n v="38.891879289100338"/>
    <m/>
    <m/>
    <m/>
    <n v="584.36281108490834"/>
    <n v="584.33399999999995"/>
    <n v="4.9305850606584656E-5"/>
    <n v="2498"/>
    <n v="0.95150399017802334"/>
    <n v="21532.9"/>
    <n v="98.774293419346037"/>
    <m/>
    <m/>
    <n v="2819.429729274842"/>
    <n v="1.7370995434989787"/>
    <m/>
    <m/>
    <n v="33156.321631003622"/>
    <n v="165824.5"/>
    <n v="67.239999999999995"/>
    <n v="-0.80005173161382293"/>
    <n v="30.855185490643265"/>
    <m/>
    <n v="30.72175"/>
    <n v="4.3433557868046702E-3"/>
    <n v="31.336923582590568"/>
    <m/>
    <m/>
    <m/>
    <m/>
    <m/>
    <n v="700.15990154398685"/>
    <m/>
  </r>
  <r>
    <x v="2492"/>
    <n v="14.79"/>
    <n v="15.72"/>
    <n v="1107.0995"/>
    <n v="987.19380000000001"/>
    <n v="35893.33"/>
    <n v="32011.37"/>
    <n v="1.3889898424768177E-6"/>
    <n v="679.83049671421259"/>
    <n v="679.87"/>
    <m/>
    <n v="170062.07455647449"/>
    <m/>
    <m/>
    <n v="11674.640657585434"/>
    <m/>
    <m/>
    <n v="37.303544343651382"/>
    <m/>
    <m/>
    <n v="60.803296441048765"/>
    <n v="60.8"/>
    <n v="5.4217780407261884E-5"/>
    <n v="39.374034629609099"/>
    <m/>
    <m/>
    <m/>
    <n v="567.3905049127726"/>
    <n v="567.29399999999998"/>
    <n v="1.7011446053127877E-4"/>
    <n v="2499"/>
    <n v="0.94083969465648842"/>
    <n v="21120.57"/>
    <n v="96.875315711601715"/>
    <m/>
    <m/>
    <n v="2873.4185306100962"/>
    <n v="1.7701951594265488"/>
    <m/>
    <m/>
    <n v="31231.52139762912"/>
    <n v="156228.5"/>
    <m/>
    <n v="-0.80009075554313636"/>
    <n v="31.748823996050469"/>
    <m/>
    <n v="31.622450000000001"/>
    <n v="3.9963379197522908E-3"/>
    <n v="32.244868350239571"/>
    <m/>
    <m/>
    <m/>
    <m/>
    <m/>
    <n v="679.8326459399492"/>
    <m/>
  </r>
  <r>
    <x v="2493"/>
    <n v="14.68"/>
    <n v="15.64"/>
    <n v="1120.6994"/>
    <n v="999.31939999999997"/>
    <n v="35900.75"/>
    <n v="32017.94"/>
    <n v="1.3889898424768177E-6"/>
    <n v="688.16493213491742"/>
    <n v="688.21"/>
    <m/>
    <n v="174232.14995269256"/>
    <m/>
    <m/>
    <n v="11889.33760693524"/>
    <m/>
    <m/>
    <n v="37.072770574615362"/>
    <m/>
    <m/>
    <n v="60.814383012686598"/>
    <n v="60.8"/>
    <n v="2.365627086611255E-4"/>
    <n v="39.364552197332664"/>
    <m/>
    <m/>
    <m/>
    <n v="574.33967910937304"/>
    <n v="574.19799999999998"/>
    <n v="2.4674260337564924E-4"/>
    <n v="2500"/>
    <n v="0.93861892583120199"/>
    <n v="21117.18"/>
    <n v="96.852203519358014"/>
    <m/>
    <m/>
    <n v="2873.8797344894788"/>
    <n v="1.7703114564619782"/>
    <m/>
    <m/>
    <n v="31997.670219502943"/>
    <n v="160018.25"/>
    <m/>
    <n v="-0.80003736936566328"/>
    <n v="31.357395903981388"/>
    <m/>
    <n v="31.233149999999998"/>
    <n v="3.9780138724845315E-3"/>
    <n v="31.84767421388262"/>
    <m/>
    <m/>
    <m/>
    <m/>
    <m/>
    <n v="688.16714271320052"/>
    <m/>
  </r>
  <r>
    <x v="2494"/>
    <n v="14.23"/>
    <n v="15.5"/>
    <n v="1110.807"/>
    <n v="990.49419999999998"/>
    <n v="35946.9"/>
    <n v="32058.959999999999"/>
    <n v="1.2500718804542288E-6"/>
    <n v="682.04061446109529"/>
    <n v="682.08"/>
    <m/>
    <n v="171132.21981746602"/>
    <m/>
    <m/>
    <n v="11730.655740856844"/>
    <m/>
    <m/>
    <n v="37.231419646338153"/>
    <m/>
    <m/>
    <n v="60.888104976737672"/>
    <n v="60.88"/>
    <n v="1.3313036691320335E-4"/>
    <n v="39.309905370887947"/>
    <m/>
    <m/>
    <m/>
    <n v="569.20802397262605"/>
    <n v="569.00599999999997"/>
    <n v="3.5504717459233781E-4"/>
    <n v="2501"/>
    <n v="0.91806451612903228"/>
    <n v="21090.12"/>
    <n v="96.705438606449235"/>
    <m/>
    <m/>
    <n v="2877.5623846167819"/>
    <n v="1.7720759260920866"/>
    <m/>
    <m/>
    <n v="31429.336304769353"/>
    <n v="157163.5"/>
    <m/>
    <n v="-0.8000214025217729"/>
    <n v="31.629899736676943"/>
    <m/>
    <n v="31.505849999999999"/>
    <n v="3.9373556554400668E-3"/>
    <n v="32.125496741286277"/>
    <m/>
    <m/>
    <m/>
    <m/>
    <m/>
    <n v="682.0430704795192"/>
    <m/>
  </r>
  <r>
    <x v="2495"/>
    <n v="13.67"/>
    <n v="15.5"/>
    <n v="1103.4444000000001"/>
    <n v="983.92780000000005"/>
    <n v="35807.300000000003"/>
    <n v="31934.42"/>
    <n v="1.2500718804542288E-6"/>
    <n v="677.50342379907954"/>
    <n v="677.54"/>
    <m/>
    <n v="168855.78335663781"/>
    <m/>
    <m/>
    <n v="11613.613235722996"/>
    <m/>
    <m/>
    <n v="37.35314232360593"/>
    <m/>
    <m/>
    <n v="60.650166755693249"/>
    <n v="60.64"/>
    <n v="1.6765758069348102E-4"/>
    <n v="39.4612029995928"/>
    <m/>
    <m/>
    <m/>
    <n v="565.41479220570329"/>
    <n v="565.17600000000004"/>
    <n v="4.2250945847532861E-4"/>
    <n v="2502"/>
    <n v="0.88193548387096776"/>
    <n v="20968.55"/>
    <n v="96.140490985574075"/>
    <m/>
    <m/>
    <n v="2894.1495476626942"/>
    <n v="1.7821217705515588"/>
    <m/>
    <m/>
    <n v="31011.574811282051"/>
    <n v="155072"/>
    <m/>
    <n v="-0.80001821856117128"/>
    <n v="31.838104621132043"/>
    <m/>
    <n v="31.713249999999999"/>
    <n v="3.9369859958233722E-3"/>
    <n v="32.337314430111583"/>
    <m/>
    <m/>
    <m/>
    <m/>
    <m/>
    <n v="677.50563416176328"/>
    <m/>
  </r>
  <r>
    <x v="2496"/>
    <n v="14.35"/>
    <n v="15.91"/>
    <n v="1131.893"/>
    <n v="1009.2939"/>
    <n v="36416.519999999997"/>
    <n v="32477.71"/>
    <n v="1.2500718804542288E-6"/>
    <n v="694.95362345616138"/>
    <n v="694.99"/>
    <m/>
    <n v="177554.33420232232"/>
    <m/>
    <m/>
    <n v="12062.312975916417"/>
    <m/>
    <m/>
    <n v="36.869985141445447"/>
    <m/>
    <m/>
    <n v="61.680555514362979"/>
    <n v="61.68"/>
    <n v="9.0063936928341803E-6"/>
    <n v="38.788476061703804"/>
    <m/>
    <m/>
    <m/>
    <n v="579.97121773128174"/>
    <n v="579.73"/>
    <n v="4.1608633550405116E-4"/>
    <n v="2503"/>
    <n v="0.9019484600879949"/>
    <n v="21408.45"/>
    <n v="98.1497616190765"/>
    <m/>
    <m/>
    <n v="2833.4330753259414"/>
    <n v="1.7445691795460012"/>
    <m/>
    <m/>
    <n v="32609.46049629058"/>
    <n v="163040.25"/>
    <m/>
    <n v="-0.79999134878479039"/>
    <n v="31.015859362264049"/>
    <m/>
    <n v="30.89425"/>
    <n v="3.9363105517709052E-3"/>
    <n v="31.50251813856616"/>
    <m/>
    <m/>
    <m/>
    <m/>
    <m/>
    <n v="694.95607935481382"/>
    <m/>
  </r>
  <r>
    <x v="2497"/>
    <n v="14.04"/>
    <n v="15.63"/>
    <n v="1119.5239999999999"/>
    <n v="998.26340000000005"/>
    <n v="36543.01"/>
    <n v="32590.48"/>
    <n v="1.2500718804542288E-6"/>
    <n v="687.34261057742026"/>
    <n v="687.38"/>
    <m/>
    <n v="173665.74337711817"/>
    <m/>
    <m/>
    <n v="11864.170937618132"/>
    <m/>
    <m/>
    <n v="37.069784008167865"/>
    <m/>
    <m/>
    <n v="61.893288995923662"/>
    <n v="61.88"/>
    <n v="2.147542974089145E-4"/>
    <n v="38.652412304970255"/>
    <m/>
    <m/>
    <m/>
    <n v="573.61275453547671"/>
    <n v="573.41800000000001"/>
    <n v="3.3963798743097406E-4"/>
    <n v="2504"/>
    <n v="0.89827255278310936"/>
    <n v="21396.67"/>
    <n v="98.08809517943682"/>
    <m/>
    <m/>
    <n v="2834.9921719269259"/>
    <n v="1.7453636621717599"/>
    <m/>
    <m/>
    <n v="31895.612753363159"/>
    <n v="159483.5"/>
    <m/>
    <n v="-0.80000681729857215"/>
    <n v="31.353369082989062"/>
    <m/>
    <n v="31.234449999999999"/>
    <n v="3.8073051707030459E-3"/>
    <n v="31.845668794962656"/>
    <m/>
    <m/>
    <m/>
    <m/>
    <m/>
    <n v="687.3450664161893"/>
    <m/>
  </r>
  <r>
    <x v="2498"/>
    <n v="14"/>
    <n v="15.8"/>
    <n v="1130.5256999999999"/>
    <n v="1008.0722"/>
    <n v="36773.65"/>
    <n v="32796.129999999997"/>
    <n v="1.2500718804542288E-6"/>
    <n v="694.08028636221479"/>
    <n v="694.12"/>
    <m/>
    <n v="177070.79162717151"/>
    <m/>
    <m/>
    <n v="12038.628826592638"/>
    <m/>
    <m/>
    <n v="36.88599516311524"/>
    <m/>
    <m/>
    <n v="62.282407740111061"/>
    <n v="62.28"/>
    <n v="3.8659924711970106E-5"/>
    <n v="38.407138179515144"/>
    <m/>
    <m/>
    <m/>
    <n v="579.22879968303482"/>
    <n v="579.01199999999994"/>
    <n v="3.7443037974149718E-4"/>
    <n v="2505"/>
    <n v="0.88607594936708856"/>
    <n v="21576.39"/>
    <n v="98.90425677515934"/>
    <m/>
    <m/>
    <n v="2811.179831355299"/>
    <n v="1.7305395273375519"/>
    <m/>
    <m/>
    <n v="32521.320672842881"/>
    <n v="162587.5"/>
    <m/>
    <n v="-0.79997650082052507"/>
    <n v="31.04384920989094"/>
    <m/>
    <n v="30.926449999999999"/>
    <n v="3.7960777874905816E-3"/>
    <n v="31.531630735438835"/>
    <m/>
    <m/>
    <m/>
    <m/>
    <m/>
    <n v="694.08292632451821"/>
    <m/>
  </r>
  <r>
    <x v="2499"/>
    <n v="16"/>
    <n v="16.920000000000002"/>
    <n v="1217.0488"/>
    <n v="1085.2197000000001"/>
    <n v="37682.160000000003"/>
    <n v="33606.25"/>
    <n v="1.3889898424768177E-6"/>
    <n v="747.14603001078967"/>
    <n v="747.19"/>
    <m/>
    <n v="204146.31645723036"/>
    <m/>
    <m/>
    <n v="13419.241745726571"/>
    <m/>
    <m/>
    <n v="35.469746699330869"/>
    <m/>
    <m/>
    <n v="63.816454931280518"/>
    <n v="63.8"/>
    <n v="2.5791428339383415E-4"/>
    <n v="37.454416652501365"/>
    <m/>
    <m/>
    <m/>
    <n v="623.49180845547858"/>
    <n v="623.298"/>
    <n v="3.1094028133993312E-4"/>
    <n v="2506"/>
    <n v="0.94562647754137108"/>
    <n v="22237.03"/>
    <n v="101.90869640936695"/>
    <m/>
    <m/>
    <n v="2725.1052913703174"/>
    <n v="1.6770757147186941"/>
    <m/>
    <m/>
    <n v="37495.226017930094"/>
    <n v="187468"/>
    <m/>
    <n v="-0.79999132642408255"/>
    <n v="28.66406611575777"/>
    <m/>
    <n v="28.559249999999999"/>
    <n v="3.6701284437712367E-3"/>
    <n v="29.115401691664957"/>
    <m/>
    <m/>
    <m/>
    <m/>
    <m/>
    <n v="747.14860839000153"/>
    <m/>
  </r>
  <r>
    <x v="2500"/>
    <n v="14.1"/>
    <n v="15.69"/>
    <n v="1122.8385000000001"/>
    <n v="1001.2127"/>
    <n v="36709.17"/>
    <n v="32738.46"/>
    <n v="1.3889898424768177E-6"/>
    <n v="689.29353667265696"/>
    <n v="689.34"/>
    <m/>
    <n v="172532.76982214881"/>
    <m/>
    <m/>
    <n v="11860.664136000267"/>
    <m/>
    <m/>
    <n v="36.840940094988781"/>
    <m/>
    <m/>
    <n v="62.167136139253927"/>
    <n v="62.16"/>
    <n v="1.1480275505038051E-4"/>
    <n v="38.420207384825972"/>
    <m/>
    <m/>
    <m/>
    <n v="575.20717007630026"/>
    <n v="574.95799999999997"/>
    <n v="4.3337091805017991E-4"/>
    <n v="2507"/>
    <n v="0.89866156787762907"/>
    <n v="21533.8"/>
    <n v="98.678201936846733"/>
    <m/>
    <m/>
    <n v="2811.2847764027319"/>
    <n v="1.7299480168045334"/>
    <m/>
    <m/>
    <n v="31689.137326206037"/>
    <n v="158422.25"/>
    <m/>
    <n v="-0.79997041245023326"/>
    <n v="30.881516867248731"/>
    <m/>
    <n v="30.76455"/>
    <n v="3.802001565071933E-3"/>
    <n v="31.368112113577357"/>
    <m/>
    <m/>
    <m/>
    <m/>
    <m/>
    <n v="689.29568526960838"/>
    <m/>
  </r>
  <r>
    <x v="2501"/>
    <n v="13.89"/>
    <n v="15.77"/>
    <n v="1124.5710999999999"/>
    <n v="1002.7562"/>
    <n v="36692.81"/>
    <n v="32723.83"/>
    <n v="1.3889898424768177E-6"/>
    <n v="690.34032018602409"/>
    <n v="690.38"/>
    <m/>
    <n v="173057.15028130327"/>
    <m/>
    <m/>
    <n v="11887.690665355341"/>
    <m/>
    <m/>
    <n v="36.810878408553577"/>
    <m/>
    <m/>
    <n v="62.137915228766566"/>
    <n v="62.12"/>
    <n v="2.8839711472250507E-4"/>
    <n v="38.436008148545312"/>
    <m/>
    <m/>
    <m/>
    <n v="576.07384144008086"/>
    <n v="575.76400000000001"/>
    <n v="5.3813965458227031E-4"/>
    <n v="2508"/>
    <n v="0.88078630310716555"/>
    <n v="21502.04"/>
    <n v="98.524968734488951"/>
    <m/>
    <m/>
    <n v="2815.4311139975152"/>
    <n v="1.7323352694775518"/>
    <m/>
    <m/>
    <n v="31785.772032140165"/>
    <n v="158851.5"/>
    <m/>
    <n v="-0.79990260065444674"/>
    <n v="30.832472880178639"/>
    <m/>
    <n v="30.711950000000002"/>
    <n v="3.9242991792654003E-3"/>
    <n v="31.318639177279017"/>
    <m/>
    <m/>
    <m/>
    <m/>
    <m/>
    <n v="690.34271427853503"/>
    <m/>
  </r>
  <r>
    <x v="2502"/>
    <n v="14.21"/>
    <n v="15.83"/>
    <n v="1119.3877"/>
    <n v="998.13279999999997"/>
    <n v="36479.83"/>
    <n v="32533.84"/>
    <n v="1.3889898424768177E-6"/>
    <n v="687.1416317089006"/>
    <n v="687.18"/>
    <m/>
    <n v="171453.81100760255"/>
    <m/>
    <m/>
    <n v="11805.077116457298"/>
    <m/>
    <m/>
    <n v="36.894072330419412"/>
    <m/>
    <m/>
    <n v="61.775735134913639"/>
    <n v="61.76"/>
    <n v="2.5477873888668512E-4"/>
    <n v="38.657786097180036"/>
    <m/>
    <m/>
    <m/>
    <n v="573.39775015390921"/>
    <n v="573.04600000000005"/>
    <n v="6.1382533672538209E-4"/>
    <n v="2509"/>
    <n v="0.89766266582438414"/>
    <n v="21406.94"/>
    <n v="98.081549919801148"/>
    <m/>
    <m/>
    <n v="2827.8833045311189"/>
    <n v="1.7398321623552842"/>
    <m/>
    <m/>
    <n v="31491.601962206441"/>
    <n v="157372.5"/>
    <m/>
    <n v="-0.79989132814051733"/>
    <n v="30.973189262467532"/>
    <m/>
    <n v="30.851749999999999"/>
    <n v="3.9362195813053003E-3"/>
    <n v="31.461919777090547"/>
    <m/>
    <m/>
    <m/>
    <m/>
    <m/>
    <n v="687.14427128499744"/>
    <m/>
  </r>
  <r>
    <x v="2503"/>
    <n v="14.11"/>
    <n v="15.87"/>
    <n v="1145.2699"/>
    <n v="1021.21"/>
    <n v="36756.300000000003"/>
    <n v="32780.36"/>
    <n v="1.3889898424768177E-6"/>
    <n v="703.01240480071579"/>
    <n v="703.05"/>
    <m/>
    <n v="179374.10233844339"/>
    <m/>
    <m/>
    <n v="12214.072137599214"/>
    <m/>
    <m/>
    <n v="36.465921488330636"/>
    <m/>
    <m/>
    <n v="62.242397699421197"/>
    <n v="62.24"/>
    <n v="3.8523448284033535E-5"/>
    <n v="38.363497183308006"/>
    <m/>
    <m/>
    <m/>
    <n v="586.63446475604439"/>
    <n v="586.22799999999995"/>
    <n v="6.9335609360932082E-4"/>
    <n v="2510"/>
    <n v="0.88909892879647134"/>
    <n v="21608.45"/>
    <n v="98.997090697092275"/>
    <m/>
    <m/>
    <n v="2801.2635837912057"/>
    <n v="1.7232912220075509"/>
    <m/>
    <m/>
    <n v="32946.686667492912"/>
    <n v="164641.5"/>
    <m/>
    <n v="-0.79988832300791168"/>
    <n v="30.255668421873601"/>
    <m/>
    <n v="30.13785"/>
    <n v="3.9093174155953037E-3"/>
    <n v="30.733414473873179"/>
    <m/>
    <m/>
    <m/>
    <m/>
    <m/>
    <n v="703.01492154446271"/>
    <m/>
  </r>
  <r>
    <x v="2504"/>
    <n v="14.2"/>
    <n v="15.97"/>
    <n v="1143.1683"/>
    <n v="1019.3318"/>
    <n v="36743.74"/>
    <n v="32769.019999999997"/>
    <n v="1.3889898424768177E-6"/>
    <n v="701.67102856675376"/>
    <n v="701.71"/>
    <m/>
    <n v="178690.80508387904"/>
    <m/>
    <m/>
    <n v="12179.144780127332"/>
    <m/>
    <m/>
    <n v="36.494505678949466"/>
    <m/>
    <m/>
    <n v="62.216577434488059"/>
    <n v="62.2"/>
    <n v="2.6651823935774921E-4"/>
    <n v="38.372670423882802"/>
    <m/>
    <m/>
    <m/>
    <n v="585.49428796508801"/>
    <n v="585.04600000000005"/>
    <n v="7.6624396216362634E-4"/>
    <n v="2511"/>
    <n v="0.88916718847839693"/>
    <n v="21640.04"/>
    <n v="99.118595506767363"/>
    <m/>
    <m/>
    <n v="2797.1683378752809"/>
    <n v="1.7202825813128169"/>
    <m/>
    <m/>
    <n v="32822.177772916664"/>
    <n v="164019.75"/>
    <m/>
    <n v="-0.79988886842641405"/>
    <n v="30.307079285505395"/>
    <m/>
    <n v="30.190149999999999"/>
    <n v="3.873093890073287E-3"/>
    <n v="30.786651085802664"/>
    <m/>
    <m/>
    <m/>
    <m/>
    <m/>
    <n v="701.67329960838902"/>
    <m/>
  </r>
  <r>
    <x v="2505"/>
    <n v="14.8"/>
    <n v="16.350000000000001"/>
    <n v="1158.6491000000001"/>
    <n v="1033.1342"/>
    <n v="37079.42"/>
    <n v="33068.35"/>
    <n v="1.3889898424768177E-6"/>
    <n v="711.1557258374213"/>
    <n v="711.2"/>
    <m/>
    <n v="183521.93743685112"/>
    <m/>
    <m/>
    <n v="12426.096057450199"/>
    <m/>
    <m/>
    <n v="36.245787703486798"/>
    <m/>
    <m/>
    <n v="62.78343886294833"/>
    <n v="62.8"/>
    <n v="-2.63712373434144E-4"/>
    <n v="38.020800155486938"/>
    <m/>
    <m/>
    <m/>
    <n v="593.40156281472616"/>
    <n v="592.88800000000003"/>
    <n v="8.662054464352309E-4"/>
    <n v="2512"/>
    <n v="0.90519877675840976"/>
    <n v="21845.85"/>
    <n v="100.05346089663209"/>
    <m/>
    <m/>
    <n v="2770.5655582307841"/>
    <n v="1.7037601206325808"/>
    <m/>
    <m/>
    <n v="33709.90802497683"/>
    <n v="168425.25"/>
    <m/>
    <n v="-0.7998524091549406"/>
    <n v="29.89530973331312"/>
    <m/>
    <n v="29.779150000000001"/>
    <n v="3.9007068137646428E-3"/>
    <n v="30.36869919344786"/>
    <m/>
    <m/>
    <m/>
    <m/>
    <m/>
    <n v="711.15811957969447"/>
    <m/>
  </r>
  <r>
    <x v="2506"/>
    <n v="14.47"/>
    <n v="16.079999999999998"/>
    <n v="1146.2516000000001"/>
    <n v="1022.0783"/>
    <n v="37072.22"/>
    <n v="33061.89"/>
    <n v="1.3889898424768177E-6"/>
    <n v="703.52923245145575"/>
    <n v="703.57"/>
    <m/>
    <n v="179586.2141807983"/>
    <m/>
    <m/>
    <n v="12226.22058546315"/>
    <m/>
    <m/>
    <n v="36.43807932027191"/>
    <m/>
    <m/>
    <n v="62.769717126665547"/>
    <n v="62.76"/>
    <n v="1.5482993412274659E-4"/>
    <n v="38.02687392861003"/>
    <m/>
    <m/>
    <m/>
    <n v="587.03091505192288"/>
    <n v="586.524"/>
    <n v="8.6426992232691013E-4"/>
    <n v="2513"/>
    <n v="0.89987562189054737"/>
    <n v="21801.1"/>
    <n v="99.840710596344451"/>
    <m/>
    <m/>
    <n v="2776.240906579822"/>
    <n v="1.7070883398391963"/>
    <m/>
    <m/>
    <n v="32987.315313216815"/>
    <n v="164806"/>
    <m/>
    <n v="-0.7998415390627962"/>
    <n v="30.213821733971525"/>
    <m/>
    <n v="30.096599999999999"/>
    <n v="3.8948497162978324E-3"/>
    <n v="30.692591758346477"/>
    <m/>
    <m/>
    <m/>
    <m/>
    <m/>
    <n v="703.53131925280911"/>
    <m/>
  </r>
  <r>
    <x v="2507"/>
    <n v="16.22"/>
    <n v="17.13"/>
    <n v="1200.6916000000001"/>
    <n v="1070.6194"/>
    <n v="37506.65"/>
    <n v="33449.279999999999"/>
    <n v="1.3889898424768177E-6"/>
    <n v="736.92463542623227"/>
    <n v="736.97"/>
    <m/>
    <n v="196635.610758581"/>
    <m/>
    <m/>
    <n v="13096.760730864235"/>
    <m/>
    <m/>
    <n v="35.571202667263471"/>
    <m/>
    <m/>
    <n v="63.503734200249895"/>
    <n v="63.52"/>
    <n v="-2.56073673647772E-4"/>
    <n v="37.579970842475689"/>
    <m/>
    <m/>
    <m/>
    <n v="614.88906852437867"/>
    <n v="614.428"/>
    <n v="7.5040285335092882E-4"/>
    <n v="2514"/>
    <n v="0.94687682428488029"/>
    <n v="22198.18"/>
    <n v="101.65124755100938"/>
    <m/>
    <m/>
    <n v="2725.6751214045457"/>
    <n v="1.6758369675417695"/>
    <m/>
    <m/>
    <n v="36119.401233927019"/>
    <n v="180466.75"/>
    <m/>
    <n v="-0.7998556452425335"/>
    <n v="28.777550048810131"/>
    <m/>
    <n v="28.671849999999999"/>
    <n v="3.6865444263320946E-3"/>
    <n v="29.23388176813258"/>
    <m/>
    <m/>
    <m/>
    <m/>
    <m/>
    <n v="736.92672217670179"/>
    <m/>
  </r>
  <r>
    <x v="2508"/>
    <n v="17.82"/>
    <n v="17.93"/>
    <n v="1241.4268999999999"/>
    <n v="1106.9403"/>
    <n v="37750.79"/>
    <n v="33666.959999999999"/>
    <n v="1.3889898424768177E-6"/>
    <n v="761.90735296261653"/>
    <n v="761.95"/>
    <m/>
    <n v="209968.18674756883"/>
    <m/>
    <m/>
    <n v="13762.760851935574"/>
    <m/>
    <m/>
    <n v="34.966243131281068"/>
    <m/>
    <m/>
    <n v="63.915537082189907"/>
    <n v="63.92"/>
    <n v="-6.9820366240480602E-5"/>
    <n v="37.33408024361637"/>
    <m/>
    <m/>
    <m/>
    <n v="635.72709335583977"/>
    <n v="635.27800000000002"/>
    <n v="7.0692414319362129E-4"/>
    <n v="2515"/>
    <n v="0.99386503067484666"/>
    <n v="22361.75"/>
    <n v="102.3922815433716"/>
    <m/>
    <m/>
    <n v="2705.5906514341182"/>
    <n v="1.6633306686248395"/>
    <m/>
    <m/>
    <n v="38568.812081848089"/>
    <n v="192707"/>
    <m/>
    <n v="-0.79985775253702207"/>
    <n v="27.799973131253878"/>
    <m/>
    <n v="27.698499999999999"/>
    <n v="3.6634883208073177E-3"/>
    <n v="28.241113248750057"/>
    <m/>
    <m/>
    <m/>
    <m/>
    <m/>
    <n v="761.90925554165187"/>
    <m/>
  </r>
  <r>
    <x v="2509"/>
    <n v="15.64"/>
    <n v="16.690000000000001"/>
    <n v="1170.3027"/>
    <n v="1043.5165"/>
    <n v="36612.949999999997"/>
    <n v="32652.07"/>
    <n v="1.3889898424768177E-6"/>
    <n v="718.20339015483182"/>
    <n v="718.24"/>
    <m/>
    <n v="185882.86783646356"/>
    <m/>
    <m/>
    <n v="12578.652166818776"/>
    <m/>
    <m/>
    <n v="35.963087101922973"/>
    <m/>
    <m/>
    <n v="61.984535555667982"/>
    <n v="62"/>
    <n v="-2.494265214841862E-4"/>
    <n v="38.455408508032413"/>
    <m/>
    <m/>
    <m/>
    <n v="599.23947688369492"/>
    <n v="598.90200000000004"/>
    <n v="5.6349266440069989E-4"/>
    <n v="2516"/>
    <n v="0.93708807669263028"/>
    <n v="21576.2"/>
    <n v="98.772183724221122"/>
    <m/>
    <m/>
    <n v="2800.6358395895209"/>
    <n v="1.72127252105221"/>
    <m/>
    <m/>
    <n v="34145.644323354485"/>
    <n v="170655"/>
    <m/>
    <n v="-0.79991418755175947"/>
    <n v="29.388707418856722"/>
    <m/>
    <n v="29.2896"/>
    <n v="3.3837068057167574E-3"/>
    <n v="29.856041457585768"/>
    <m/>
    <m/>
    <m/>
    <m/>
    <m/>
    <n v="718.20541533275127"/>
    <m/>
  </r>
  <r>
    <x v="2510"/>
    <n v="14.52"/>
    <n v="16.149999999999999"/>
    <n v="1130.4487999999999"/>
    <n v="1007.9788"/>
    <n v="36270.18"/>
    <n v="32346.34"/>
    <n v="1.3889898424768177E-6"/>
    <n v="693.72852317089951"/>
    <n v="693.77"/>
    <m/>
    <n v="173214.53009629317"/>
    <m/>
    <m/>
    <n v="11935.687456465883"/>
    <m/>
    <m/>
    <n v="36.573808004093692"/>
    <m/>
    <m/>
    <n v="61.402739821146398"/>
    <n v="61.4"/>
    <n v="4.4622494240975641E-5"/>
    <n v="38.814094980558053"/>
    <m/>
    <m/>
    <m/>
    <n v="578.81176734749135"/>
    <n v="578.43600000000004"/>
    <n v="6.4962648848165827E-4"/>
    <n v="2517"/>
    <n v="0.89907120743034064"/>
    <n v="21356.99"/>
    <n v="97.761043535219088"/>
    <m/>
    <m/>
    <n v="2829.0897555893916"/>
    <n v="1.7385954904927949"/>
    <m/>
    <m/>
    <n v="31818.863406123695"/>
    <n v="158995.75"/>
    <m/>
    <n v="-0.79987601299956945"/>
    <n v="30.388145444032336"/>
    <m/>
    <n v="30.27985"/>
    <n v="3.5764854856392692E-3"/>
    <n v="30.871711292519027"/>
    <m/>
    <m/>
    <m/>
    <m/>
    <m/>
    <n v="693.73048693190651"/>
    <m/>
  </r>
  <r>
    <x v="2511"/>
    <n v="15.12"/>
    <n v="16.38"/>
    <n v="1158.8623"/>
    <n v="1033.3126"/>
    <n v="36405.599999999999"/>
    <n v="32467.07"/>
    <n v="1.3889898424768177E-6"/>
    <n v="711.14784598693575"/>
    <n v="711.19"/>
    <m/>
    <n v="181913.45289768849"/>
    <m/>
    <m/>
    <n v="12385.244300622475"/>
    <m/>
    <m/>
    <n v="36.112565809192077"/>
    <m/>
    <m/>
    <n v="61.63049308637612"/>
    <n v="61.64"/>
    <n v="-1.5423286216553755E-4"/>
    <n v="38.667848107340575"/>
    <m/>
    <m/>
    <m/>
    <n v="593.33851037317811"/>
    <n v="592.91600000000005"/>
    <n v="7.1259735473172547E-4"/>
    <n v="2518"/>
    <n v="0.92307692307692313"/>
    <n v="21511.9"/>
    <n v="98.462451102053009"/>
    <m/>
    <m/>
    <n v="2808.5693407725867"/>
    <n v="1.7258212124720751"/>
    <m/>
    <m/>
    <n v="33417.161215244982"/>
    <n v="166962"/>
    <m/>
    <n v="-0.79985169550409685"/>
    <n v="29.623012314114209"/>
    <m/>
    <n v="29.514849999999999"/>
    <n v="3.6646743627093414E-3"/>
    <n v="30.094733009651623"/>
    <m/>
    <m/>
    <m/>
    <m/>
    <m/>
    <n v="711.15011653023475"/>
    <m/>
  </r>
  <r>
    <x v="2512"/>
    <n v="14.52"/>
    <n v="15.86"/>
    <n v="1140.4665"/>
    <n v="1016.9084"/>
    <n v="36100.910000000003"/>
    <n v="32195.3"/>
    <n v="1.3889898424768177E-6"/>
    <n v="699.84200784185782"/>
    <n v="699.89"/>
    <m/>
    <n v="176129.85541145914"/>
    <m/>
    <m/>
    <n v="12089.906726772291"/>
    <m/>
    <m/>
    <n v="36.39757019025889"/>
    <m/>
    <m/>
    <n v="61.11319777091682"/>
    <n v="61.12"/>
    <n v="-1.112930151043745E-4"/>
    <n v="38.990134565652063"/>
    <m/>
    <m/>
    <m/>
    <n v="583.89869502778004"/>
    <n v="583.56200000000001"/>
    <n v="5.7696530579454119E-4"/>
    <n v="2519"/>
    <n v="0.91551071878940737"/>
    <n v="21236.62"/>
    <n v="97.194872963602663"/>
    <m/>
    <m/>
    <n v="2844.5095863170473"/>
    <n v="1.7477402301182652"/>
    <m/>
    <m/>
    <n v="32355.0525442037"/>
    <n v="161707.25"/>
    <m/>
    <n v="-0.7999158816676204"/>
    <n v="30.091886420840694"/>
    <m/>
    <n v="29.98875"/>
    <n v="3.4391703835836562E-3"/>
    <n v="30.571409154374059"/>
    <m/>
    <m/>
    <m/>
    <m/>
    <m/>
    <n v="699.84415560071545"/>
    <m/>
  </r>
  <r>
    <x v="2513"/>
    <n v="15"/>
    <n v="16.18"/>
    <n v="1158.4971"/>
    <n v="1032.9842000000001"/>
    <n v="36364.720000000001"/>
    <n v="32430.52"/>
    <n v="1.3889898424768177E-6"/>
    <n v="710.88906794382888"/>
    <n v="710.93"/>
    <m/>
    <n v="181690.59288989578"/>
    <m/>
    <m/>
    <n v="12376.17465178231"/>
    <m/>
    <m/>
    <n v="36.108242268201444"/>
    <m/>
    <m/>
    <n v="61.558285818459822"/>
    <n v="61.56"/>
    <n v="-2.7845704031470575E-5"/>
    <n v="38.703893460498776"/>
    <m/>
    <m/>
    <m/>
    <n v="593.1085801208809"/>
    <n v="592.74400000000003"/>
    <n v="6.1507180314079868E-4"/>
    <n v="2520"/>
    <n v="0.92707045735475901"/>
    <n v="21504.14"/>
    <n v="98.411562504532355"/>
    <m/>
    <m/>
    <n v="2808.6769912745431"/>
    <n v="1.7255601681730479"/>
    <m/>
    <m/>
    <n v="33376.897673308478"/>
    <n v="166783.75"/>
    <m/>
    <n v="-0.79987919882297598"/>
    <n v="29.614799345385538"/>
    <m/>
    <n v="29.513500000000001"/>
    <n v="3.4323053987339591E-3"/>
    <n v="30.087049869560747"/>
    <m/>
    <m/>
    <m/>
    <m/>
    <m/>
    <n v="710.89146110248646"/>
    <m/>
  </r>
  <r>
    <x v="2514"/>
    <n v="15.09"/>
    <n v="16.100000000000001"/>
    <n v="1155.5868"/>
    <n v="1030.3849"/>
    <n v="36364.870000000003"/>
    <n v="32430.52"/>
    <n v="1.3889898424768177E-6"/>
    <n v="709.05134919629495"/>
    <n v="709.1"/>
    <m/>
    <n v="180752.4542622786"/>
    <m/>
    <m/>
    <n v="12328.214950113501"/>
    <m/>
    <m/>
    <n v="36.148769075102535"/>
    <m/>
    <m/>
    <n v="61.554036799276219"/>
    <n v="61.56"/>
    <n v="-9.6868107923753222E-5"/>
    <n v="38.699760343971597"/>
    <m/>
    <m/>
    <m/>
    <n v="591.55426194482686"/>
    <n v="591.226"/>
    <n v="5.5522244425465495E-4"/>
    <n v="2521"/>
    <n v="0.93726708074534149"/>
    <n v="21504.14"/>
    <n v="98.388511732990025"/>
    <m/>
    <m/>
    <n v="2808.6769912745431"/>
    <n v="1.7250694937427793"/>
    <m/>
    <m/>
    <n v="33205.567805333718"/>
    <n v="165922.75"/>
    <m/>
    <n v="-0.79987332776648334"/>
    <n v="29.68517094082473"/>
    <m/>
    <n v="29.58475"/>
    <n v="3.3943481295171107E-3"/>
    <n v="30.159536942637754"/>
    <m/>
    <m/>
    <m/>
    <m/>
    <m/>
    <n v="709.05392625555714"/>
    <m/>
  </r>
  <r>
    <x v="2515"/>
    <n v="14.02"/>
    <n v="15.53"/>
    <n v="1138.4661000000001"/>
    <n v="1015.1177"/>
    <n v="36441.32"/>
    <n v="32498.65"/>
    <n v="1.3889898424768177E-6"/>
    <n v="698.52930221619238"/>
    <n v="698.57"/>
    <m/>
    <n v="175388.35537706639"/>
    <m/>
    <m/>
    <n v="12053.808232672744"/>
    <m/>
    <m/>
    <n v="36.414930772823617"/>
    <m/>
    <m/>
    <n v="61.681938015305747"/>
    <n v="61.68"/>
    <n v="3.1420481610755502E-5"/>
    <n v="38.617085217547796"/>
    <m/>
    <m/>
    <m/>
    <n v="582.76889098096365"/>
    <n v="582.41800000000001"/>
    <n v="6.0247276176839115E-4"/>
    <n v="2522"/>
    <n v="0.90276883451384415"/>
    <n v="21464.09"/>
    <n v="98.197601730587479"/>
    <m/>
    <m/>
    <n v="2813.9079613807899"/>
    <n v="1.7281184867992558"/>
    <m/>
    <m/>
    <n v="32220.46902869664"/>
    <n v="160978.5"/>
    <m/>
    <n v="-0.7998461345540141"/>
    <n v="30.123612659379038"/>
    <m/>
    <n v="30.021899999999999"/>
    <n v="3.3879487766943495E-3"/>
    <n v="30.605320913225434"/>
    <m/>
    <m/>
    <m/>
    <m/>
    <m/>
    <n v="698.53169514144349"/>
    <m/>
  </r>
  <r>
    <x v="2516"/>
    <n v="14.93"/>
    <n v="16.079999999999998"/>
    <n v="1164.6215999999999"/>
    <n v="1038.4380000000001"/>
    <n v="36821.42"/>
    <n v="32837.58"/>
    <n v="1.3889898424768177E-6"/>
    <n v="714.56012350514709"/>
    <n v="714.6"/>
    <m/>
    <n v="183438.71113311543"/>
    <m/>
    <m/>
    <n v="12468.756262499961"/>
    <m/>
    <m/>
    <n v="35.995023405316672"/>
    <m/>
    <m/>
    <n v="62.323789745456025"/>
    <n v="62.32"/>
    <n v="6.0811063158361378E-5"/>
    <n v="38.21298543139077"/>
    <m/>
    <m/>
    <m/>
    <n v="596.13605630498853"/>
    <n v="595.74400000000003"/>
    <n v="6.5809526405380403E-4"/>
    <n v="2523"/>
    <n v="0.92848258706467668"/>
    <n v="21788.560000000001"/>
    <n v="99.674259366619481"/>
    <m/>
    <m/>
    <n v="2771.3704619466548"/>
    <n v="1.7018333930982874"/>
    <m/>
    <m/>
    <n v="33699.735093936302"/>
    <n v="168361.75"/>
    <m/>
    <n v="-0.79983734373195636"/>
    <n v="29.430212087716786"/>
    <m/>
    <n v="29.331"/>
    <n v="3.3824993255187064E-3"/>
    <n v="29.901160404574615"/>
    <m/>
    <m/>
    <m/>
    <m/>
    <m/>
    <n v="714.56282314985845"/>
    <m/>
  </r>
  <r>
    <x v="2517"/>
    <n v="14.62"/>
    <n v="15.87"/>
    <n v="1144.317"/>
    <n v="1020.3319"/>
    <n v="36605.61"/>
    <n v="32645.07"/>
    <n v="1.3889898424768177E-6"/>
    <n v="702.08500238872921"/>
    <n v="702.13"/>
    <m/>
    <n v="177034.11612999058"/>
    <m/>
    <m/>
    <n v="12142.241111090352"/>
    <m/>
    <m/>
    <n v="36.307184842232452"/>
    <m/>
    <m/>
    <n v="61.956999824512749"/>
    <n v="61.96"/>
    <n v="-4.842116667613805E-5"/>
    <n v="38.43564044036345"/>
    <m/>
    <m/>
    <m/>
    <n v="585.72146637660751"/>
    <n v="585.29"/>
    <n v="7.3718392012089851E-4"/>
    <n v="2524"/>
    <n v="0.92123503465658474"/>
    <n v="21591.71"/>
    <n v="98.766034060075086"/>
    <m/>
    <m/>
    <n v="2796.4085679726704"/>
    <n v="1.717045922911338"/>
    <m/>
    <m/>
    <n v="32523.468711375692"/>
    <n v="162487.75"/>
    <m/>
    <n v="-0.79984048821295328"/>
    <n v="29.941959668815564"/>
    <m/>
    <n v="29.841000000000001"/>
    <n v="3.3832535376012718E-3"/>
    <n v="30.421431055193285"/>
    <m/>
    <m/>
    <m/>
    <m/>
    <m/>
    <n v="702.08745655135124"/>
    <m/>
  </r>
  <r>
    <x v="2518"/>
    <n v="14.41"/>
    <n v="15.46"/>
    <n v="1133.5889999999999"/>
    <n v="1010.7649"/>
    <n v="36380.239999999998"/>
    <n v="32444.04"/>
    <n v="1.3889898424768177E-6"/>
    <n v="695.48597939673607"/>
    <n v="695.53"/>
    <m/>
    <n v="173706.63309856947"/>
    <m/>
    <m/>
    <n v="11971.062639254274"/>
    <m/>
    <m/>
    <n v="36.475750495720177"/>
    <m/>
    <m/>
    <n v="61.574047324745884"/>
    <n v="61.56"/>
    <n v="2.2818916091416064E-4"/>
    <n v="38.670952436452069"/>
    <m/>
    <m/>
    <m/>
    <n v="580.2093008757671"/>
    <n v="579.75"/>
    <n v="7.9223954422968923E-4"/>
    <n v="2525"/>
    <n v="0.93208279430789132"/>
    <n v="21405.43"/>
    <n v="97.90629610119214"/>
    <m/>
    <m/>
    <n v="2820.5342619562389"/>
    <n v="1.7316953687556054"/>
    <m/>
    <m/>
    <n v="31912.489715658357"/>
    <n v="159392.25"/>
    <m/>
    <n v="-0.799786440585045"/>
    <n v="30.221298651949223"/>
    <m/>
    <n v="30.119499999999999"/>
    <n v="3.3798254270231975E-3"/>
    <n v="30.705580292902344"/>
    <m/>
    <m/>
    <m/>
    <m/>
    <m/>
    <n v="695.48843349951687"/>
    <m/>
  </r>
  <r>
    <x v="2519"/>
    <n v="13.88"/>
    <n v="15.08"/>
    <n v="1102.9974999999999"/>
    <n v="983.48379999999997"/>
    <n v="35743.589999999997"/>
    <n v="31876.14"/>
    <n v="1.2500718804542288E-6"/>
    <n v="676.66780696175056"/>
    <n v="676.71"/>
    <m/>
    <n v="164308.08957110246"/>
    <m/>
    <m/>
    <n v="11485.243113194547"/>
    <m/>
    <m/>
    <n v="36.962987527211219"/>
    <m/>
    <m/>
    <n v="60.492083351984299"/>
    <n v="60.48"/>
    <n v="1.9979087275623364E-4"/>
    <n v="39.343629939898683"/>
    <m/>
    <m/>
    <m/>
    <n v="564.49008604630308"/>
    <n v="563.99400000000003"/>
    <n v="8.7959454586927777E-4"/>
    <n v="2526"/>
    <n v="0.92042440318302388"/>
    <n v="20935.86"/>
    <n v="95.736100525788586"/>
    <m/>
    <m/>
    <n v="2882.4082011103123"/>
    <n v="1.7691802746113539"/>
    <m/>
    <m/>
    <n v="30186.766489439677"/>
    <n v="150734.25"/>
    <m/>
    <n v="-0.79973518633330065"/>
    <n v="31.032651634114629"/>
    <m/>
    <n v="30.929099999999998"/>
    <n v="3.3480325685075751E-3"/>
    <n v="31.530973282329015"/>
    <m/>
    <m/>
    <m/>
    <m/>
    <m/>
    <n v="676.66995414460803"/>
    <m/>
  </r>
  <r>
    <x v="2520"/>
    <n v="13.1"/>
    <n v="14.4"/>
    <n v="1065.175"/>
    <n v="949.75829999999996"/>
    <n v="35180.31"/>
    <n v="31373.77"/>
    <n v="1.2500718804542288E-6"/>
    <n v="653.44849498729354"/>
    <n v="653.49"/>
    <m/>
    <n v="153032.49891230947"/>
    <m/>
    <m/>
    <n v="10894.10026470181"/>
    <m/>
    <m/>
    <n v="37.595052955529084"/>
    <m/>
    <m/>
    <n v="59.537342317143711"/>
    <n v="59.52"/>
    <n v="2.9136957566722188E-4"/>
    <n v="39.96225990622677"/>
    <m/>
    <m/>
    <m/>
    <n v="545.1136585376023"/>
    <n v="544.57600000000002"/>
    <n v="9.8729752615289712E-4"/>
    <n v="2527"/>
    <n v="0.90972222222222221"/>
    <n v="20517.05"/>
    <n v="93.813628411038096"/>
    <m/>
    <m/>
    <n v="2940.0691416547661"/>
    <n v="1.8044006586361077"/>
    <m/>
    <m/>
    <n v="28115.49757448753"/>
    <n v="140384.5"/>
    <m/>
    <n v="-0.79972505814753392"/>
    <n v="32.095324413002643"/>
    <m/>
    <n v="31.987400000000001"/>
    <n v="3.3739664056047225E-3"/>
    <n v="32.611063925336502"/>
    <m/>
    <m/>
    <m/>
    <m/>
    <m/>
    <n v="653.45033538486632"/>
    <m/>
  </r>
  <r>
    <x v="2521"/>
    <n v="13.09"/>
    <n v="14.45"/>
    <n v="1072.2786000000001"/>
    <n v="956.09100000000001"/>
    <n v="35348.51"/>
    <n v="31523.73"/>
    <n v="1.2500718804542288E-6"/>
    <n v="657.79027139339405"/>
    <n v="657.83"/>
    <m/>
    <n v="155066.43108939327"/>
    <m/>
    <m/>
    <n v="11002.687306429192"/>
    <m/>
    <m/>
    <n v="37.468022919349565"/>
    <m/>
    <m/>
    <n v="59.820536649384898"/>
    <n v="59.8"/>
    <n v="3.4342223051675447E-4"/>
    <n v="39.76982746237551"/>
    <m/>
    <m/>
    <m/>
    <n v="548.7291787901313"/>
    <n v="548.10199999999998"/>
    <n v="1.1442738580251799E-3"/>
    <n v="2528"/>
    <n v="0.90588235294117647"/>
    <n v="20671.669999999998"/>
    <n v="94.513243592117917"/>
    <m/>
    <m/>
    <n v="2917.9122774524244"/>
    <n v="1.7906326282216092"/>
    <m/>
    <m/>
    <n v="28489.468690120346"/>
    <n v="142236.5"/>
    <m/>
    <n v="-0.79970353116028337"/>
    <n v="31.879837650366941"/>
    <m/>
    <n v="31.773250000000001"/>
    <n v="3.3546348065414122E-3"/>
    <n v="32.392465625770626"/>
    <m/>
    <m/>
    <m/>
    <m/>
    <m/>
    <n v="657.79235712645084"/>
    <m/>
  </r>
  <r>
    <x v="2522"/>
    <n v="13.37"/>
    <n v="14.5"/>
    <n v="1061.6583000000001"/>
    <n v="946.62030000000004"/>
    <n v="34975.440000000002"/>
    <n v="31190.99"/>
    <n v="1.2500718804542288E-6"/>
    <n v="651.25935839838576"/>
    <n v="651.29999999999995"/>
    <m/>
    <n v="151987.68344175789"/>
    <m/>
    <m/>
    <n v="10838.83893439828"/>
    <m/>
    <m/>
    <n v="37.651893275989295"/>
    <m/>
    <m/>
    <n v="59.187744373143367"/>
    <n v="59.2"/>
    <n v="-2.0702072392964066E-4"/>
    <n v="40.188170634972003"/>
    <m/>
    <m/>
    <m/>
    <n v="543.27471926454245"/>
    <n v="542.67200000000003"/>
    <n v="1.1106511199074909E-3"/>
    <n v="2529"/>
    <n v="0.92206896551724138"/>
    <n v="20437.87"/>
    <n v="93.43698687122243"/>
    <m/>
    <m/>
    <n v="2950.9143469740638"/>
    <n v="1.8107133168555645"/>
    <m/>
    <m/>
    <n v="27924.114410656024"/>
    <n v="139408.75"/>
    <m/>
    <n v="-0.79969611368973592"/>
    <n v="32.194128547950179"/>
    <m/>
    <n v="32.086599999999997"/>
    <n v="3.3511979440072892E-3"/>
    <n v="32.712164906343169"/>
    <m/>
    <m/>
    <m/>
    <m/>
    <m/>
    <n v="651.26162811136749"/>
    <m/>
  </r>
  <r>
    <x v="2523"/>
    <n v="13.96"/>
    <n v="14.96"/>
    <n v="1087.7136"/>
    <n v="969.85119999999995"/>
    <n v="35251.39"/>
    <n v="31437.040000000001"/>
    <n v="1.2500718804542288E-6"/>
    <n v="667.22634612334934"/>
    <n v="667.26"/>
    <m/>
    <n v="159440.49940845839"/>
    <m/>
    <m/>
    <n v="11237.452285979665"/>
    <m/>
    <m/>
    <n v="37.188206696245814"/>
    <m/>
    <m/>
    <n v="59.653270552977972"/>
    <n v="59.64"/>
    <n v="2.2251094865821663E-4"/>
    <n v="39.869721567040614"/>
    <m/>
    <m/>
    <m/>
    <n v="556.58775559232856"/>
    <n v="555.95600000000002"/>
    <n v="1.1363409916045342E-3"/>
    <n v="2530"/>
    <n v="0.9331550802139037"/>
    <n v="20708.060000000001"/>
    <n v="94.664837833626848"/>
    <m/>
    <m/>
    <n v="2911.9030631461051"/>
    <n v="1.7866061899070749"/>
    <m/>
    <m/>
    <n v="29293.692185711076"/>
    <n v="146223.5"/>
    <m/>
    <n v="-0.79966494998607562"/>
    <n v="31.402593484222312"/>
    <m/>
    <n v="31.297699999999999"/>
    <n v="3.3514758024490998E-3"/>
    <n v="31.908239105638337"/>
    <m/>
    <m/>
    <m/>
    <m/>
    <m/>
    <n v="667.22843175469234"/>
    <m/>
  </r>
  <r>
    <x v="2524"/>
    <n v="15.57"/>
    <n v="15.9"/>
    <n v="1114.7052000000001"/>
    <n v="993.9144"/>
    <n v="35646.46"/>
    <n v="31789.25"/>
    <n v="8.3332864653229421E-7"/>
    <n v="683.73354192162515"/>
    <n v="683.78"/>
    <m/>
    <n v="167330.05246196961"/>
    <m/>
    <m/>
    <n v="11654.496484124536"/>
    <m/>
    <m/>
    <n v="36.721883602874264"/>
    <m/>
    <m/>
    <n v="60.317405264579165"/>
    <n v="60.32"/>
    <n v="-4.3016170769849538E-5"/>
    <n v="39.418759019972512"/>
    <m/>
    <m/>
    <m/>
    <n v="570.33772304048796"/>
    <n v="569.70799999999997"/>
    <n v="1.1053435101631148E-3"/>
    <n v="2531"/>
    <n v="0.97924528301886793"/>
    <n v="20913.400000000001"/>
    <n v="95.581136181361302"/>
    <m/>
    <m/>
    <n v="2883.0287902790947"/>
    <n v="1.7683873041729494"/>
    <m/>
    <m/>
    <n v="30744.208859964667"/>
    <n v="153459.75"/>
    <m/>
    <n v="-0.79965946210674355"/>
    <n v="30.619177858544859"/>
    <m/>
    <n v="30.5184"/>
    <n v="3.3021999365909771E-3"/>
    <n v="31.113220639413775"/>
    <m/>
    <m/>
    <m/>
    <m/>
    <m/>
    <n v="683.7358727508514"/>
    <m/>
  </r>
  <r>
    <x v="2525"/>
    <n v="14.89"/>
    <n v="15.53"/>
    <n v="1095.1234999999999"/>
    <n v="976.45370000000003"/>
    <n v="35264.800000000003"/>
    <n v="31448.87"/>
    <n v="8.3332864653229421E-7"/>
    <n v="671.7062159143627"/>
    <n v="671.74"/>
    <m/>
    <n v="161443.71051961844"/>
    <m/>
    <m/>
    <n v="11347.001629077486"/>
    <m/>
    <m/>
    <n v="37.04276684572941"/>
    <m/>
    <m/>
    <n v="59.670143048088399"/>
    <n v="59.68"/>
    <n v="-1.6516340334449264E-4"/>
    <n v="39.83939080866169"/>
    <m/>
    <m/>
    <m/>
    <n v="560.29871715715853"/>
    <n v="559.62199999999996"/>
    <n v="1.2092397317449155E-3"/>
    <n v="2532"/>
    <n v="0.95878943979394726"/>
    <n v="20676.099999999999"/>
    <n v="94.489218407729638"/>
    <m/>
    <m/>
    <n v="2915.7419183182101"/>
    <n v="1.788283291576402"/>
    <m/>
    <m/>
    <n v="29663.00471581837"/>
    <n v="148036.5"/>
    <m/>
    <n v="-0.79962370958636297"/>
    <n v="31.155632464821466"/>
    <m/>
    <n v="31.051400000000001"/>
    <n v="3.3567718306248828E-3"/>
    <n v="31.658660952066604"/>
    <m/>
    <m/>
    <m/>
    <m/>
    <m/>
    <n v="671.70836267840832"/>
    <m/>
  </r>
  <r>
    <x v="2526"/>
    <n v="13.82"/>
    <n v="14.83"/>
    <n v="1068.2266"/>
    <n v="952.47059999999999"/>
    <n v="34960.75"/>
    <n v="31177.7"/>
    <n v="8.3332864653229421E-7"/>
    <n v="655.19272591597212"/>
    <n v="655.23"/>
    <m/>
    <n v="153506.3217576966"/>
    <m/>
    <m/>
    <n v="10928.585445043085"/>
    <m/>
    <m/>
    <n v="37.495983422796677"/>
    <m/>
    <m/>
    <n v="59.154229903605206"/>
    <n v="59.16"/>
    <n v="-9.7533745686106954E-5"/>
    <n v="40.181455907927635"/>
    <m/>
    <m/>
    <m/>
    <n v="546.51792394881068"/>
    <n v="545.85"/>
    <n v="1.2236401004133146E-3"/>
    <n v="2533"/>
    <n v="0.93189480782198253"/>
    <n v="20477.12"/>
    <n v="93.572578260896577"/>
    <m/>
    <m/>
    <n v="2943.8020615225355"/>
    <n v="1.8053219921595225"/>
    <m/>
    <m/>
    <n v="28204.922540143409"/>
    <n v="140740.75"/>
    <m/>
    <n v="-0.79959661618867739"/>
    <n v="31.919372651254953"/>
    <m/>
    <n v="31.8126"/>
    <n v="3.3563006876191626E-3"/>
    <n v="32.435070296239459"/>
    <m/>
    <m/>
    <m/>
    <m/>
    <m/>
    <n v="655.19481129305211"/>
    <m/>
  </r>
  <r>
    <x v="2527"/>
    <n v="15.89"/>
    <n v="16.07"/>
    <n v="1131.5248999999999"/>
    <n v="1008.9089"/>
    <n v="35614.93"/>
    <n v="31761.06"/>
    <n v="8.3332864653229421E-7"/>
    <n v="693.99957509735202"/>
    <n v="694.04"/>
    <m/>
    <n v="171690.6259940356"/>
    <m/>
    <m/>
    <n v="11899.538484505203"/>
    <m/>
    <m/>
    <n v="36.383433167796355"/>
    <m/>
    <m/>
    <n v="60.259645075492585"/>
    <n v="60.24"/>
    <n v="3.2611347099242849E-4"/>
    <n v="39.428202849616241"/>
    <m/>
    <m/>
    <m/>
    <n v="578.88146191934209"/>
    <n v="578.13599999999997"/>
    <n v="1.289423110379051E-3"/>
    <n v="2534"/>
    <n v="0.98879900435594281"/>
    <n v="20954.900000000001"/>
    <n v="95.748372638521047"/>
    <m/>
    <m/>
    <n v="2875.1161452924093"/>
    <n v="1.7630323869260349"/>
    <m/>
    <m/>
    <n v="31546.404347527667"/>
    <n v="157389.5"/>
    <m/>
    <n v="-0.79956474639332575"/>
    <n v="30.026603235547292"/>
    <m/>
    <n v="29.925750000000001"/>
    <n v="3.3701155542398276E-3"/>
    <n v="30.512038827268452"/>
    <m/>
    <m/>
    <m/>
    <m/>
    <m/>
    <n v="694.00147642420984"/>
    <m/>
  </r>
  <r>
    <x v="2528"/>
    <n v="17.03"/>
    <n v="16.79"/>
    <n v="1165.4666"/>
    <n v="1039.1717000000001"/>
    <n v="36019.620000000003"/>
    <n v="32121.93"/>
    <n v="8.3332864653229421E-7"/>
    <n v="714.79965041238711"/>
    <n v="714.84"/>
    <m/>
    <n v="181982.46790234902"/>
    <m/>
    <m/>
    <n v="12434.519647110374"/>
    <m/>
    <m/>
    <n v="35.836142151888112"/>
    <m/>
    <m/>
    <n v="60.942885237001384"/>
    <n v="60.96"/>
    <n v="-2.8075398619775704E-4"/>
    <n v="38.978809319901565"/>
    <m/>
    <m/>
    <m/>
    <n v="596.22455463431038"/>
    <n v="595.41200000000003"/>
    <n v="1.3646930769120047E-3"/>
    <n v="2535"/>
    <n v="1.0142942227516381"/>
    <n v="21213.22"/>
    <n v="96.921135306765592"/>
    <m/>
    <m/>
    <n v="2839.6733609005996"/>
    <n v="1.7411336683025185"/>
    <m/>
    <m/>
    <n v="33437.782416041118"/>
    <n v="166822.75"/>
    <m/>
    <n v="-0.79956101661169643"/>
    <n v="29.124581532387886"/>
    <m/>
    <n v="29.026700000000002"/>
    <n v="3.3721205782222263E-3"/>
    <n v="29.595742743426939"/>
    <m/>
    <m/>
    <m/>
    <m/>
    <m/>
    <n v="714.80173568777047"/>
    <m/>
  </r>
  <r>
    <x v="2529"/>
    <n v="16.11"/>
    <n v="16.34"/>
    <n v="1161.1413"/>
    <n v="1035.3125"/>
    <n v="36022.92"/>
    <n v="32124.79"/>
    <n v="9.7224128259298936E-7"/>
    <n v="712.09478070494981"/>
    <n v="712.14"/>
    <m/>
    <n v="180606.83289762211"/>
    <m/>
    <m/>
    <n v="12364.001996052028"/>
    <m/>
    <m/>
    <n v="35.897816202070047"/>
    <m/>
    <m/>
    <n v="60.944010311687414"/>
    <n v="60.96"/>
    <n v="-2.6229803662380924E-4"/>
    <n v="38.971127983607133"/>
    <m/>
    <m/>
    <m/>
    <n v="593.94821100551519"/>
    <n v="593.11"/>
    <n v="1.4132471304060257E-3"/>
    <n v="2536"/>
    <n v="0.98592411260709911"/>
    <n v="21243.84"/>
    <n v="97.038300663534216"/>
    <m/>
    <m/>
    <n v="2835.5744641602287"/>
    <n v="1.7381260589569847"/>
    <m/>
    <m/>
    <n v="33186.069623892472"/>
    <n v="165543.25"/>
    <m/>
    <n v="-0.79953232992651491"/>
    <n v="29.228657892479706"/>
    <m/>
    <n v="29.131450000000001"/>
    <n v="3.336871061334179E-3"/>
    <n v="29.702431525802897"/>
    <m/>
    <m/>
    <m/>
    <m/>
    <m/>
    <n v="712.09704980922527"/>
    <m/>
  </r>
  <r>
    <x v="2530"/>
    <n v="15.61"/>
    <n v="15.99"/>
    <n v="1145.8468"/>
    <n v="1021.6744"/>
    <n v="35820.980000000003"/>
    <n v="31944.67"/>
    <n v="9.7224128259298936E-7"/>
    <n v="702.69796618477142"/>
    <n v="702.74"/>
    <m/>
    <n v="175840.81189320891"/>
    <m/>
    <m/>
    <n v="12119.288363362035"/>
    <m/>
    <m/>
    <n v="36.132622461463114"/>
    <m/>
    <m/>
    <n v="60.60088808378228"/>
    <n v="60.6"/>
    <n v="1.4654847892314748E-5"/>
    <n v="39.188223234819084"/>
    <m/>
    <m/>
    <m/>
    <n v="586.10373703864934"/>
    <n v="585.24599999999998"/>
    <n v="1.4656008561346745E-3"/>
    <n v="2537"/>
    <n v="0.97623514696685421"/>
    <n v="21118.55"/>
    <n v="96.458464665599081"/>
    <m/>
    <m/>
    <n v="2852.2978590179678"/>
    <n v="1.7482112852123"/>
    <m/>
    <m/>
    <n v="32310.665159484808"/>
    <n v="161149.75"/>
    <m/>
    <n v="-0.79949912947749024"/>
    <n v="29.612305715044776"/>
    <m/>
    <n v="29.51285"/>
    <n v="3.3699122600756581E-3"/>
    <n v="30.092615806905702"/>
    <m/>
    <m/>
    <m/>
    <m/>
    <m/>
    <n v="702.699928605482"/>
    <m/>
  </r>
  <r>
    <x v="2531"/>
    <n v="14.18"/>
    <n v="15.23"/>
    <n v="1107.5369000000001"/>
    <n v="987.51509999999996"/>
    <n v="35215.589999999997"/>
    <n v="31404.76"/>
    <n v="9.7224128259298936E-7"/>
    <n v="679.18761064580781"/>
    <n v="679.23"/>
    <m/>
    <n v="164075.21093371033"/>
    <m/>
    <m/>
    <n v="11511.094657384127"/>
    <m/>
    <m/>
    <n v="36.735002096429227"/>
    <m/>
    <m/>
    <n v="59.575254265302071"/>
    <n v="59.56"/>
    <n v="2.5611593858410053E-4"/>
    <n v="39.849124325392864"/>
    <m/>
    <m/>
    <m/>
    <n v="566.48782732503844"/>
    <n v="565.63199999999995"/>
    <n v="1.5130461590548983E-3"/>
    <n v="2538"/>
    <n v="0.93105712409717656"/>
    <n v="20721.240000000002"/>
    <n v="94.636370889372813"/>
    <m/>
    <m/>
    <n v="2905.959046095983"/>
    <n v="1.7809321017033537"/>
    <m/>
    <m/>
    <n v="30149.05922461829"/>
    <n v="150353"/>
    <m/>
    <n v="-0.79947816655059567"/>
    <n v="30.60095672294894"/>
    <m/>
    <n v="30.492799999999999"/>
    <n v="3.5469593789005938E-3"/>
    <n v="31.097631126542247"/>
    <m/>
    <m/>
    <m/>
    <m/>
    <m/>
    <n v="679.18951169451577"/>
    <m/>
  </r>
  <r>
    <x v="2532"/>
    <n v="13.36"/>
    <n v="14.84"/>
    <n v="1086.8106"/>
    <n v="969.03390000000002"/>
    <n v="35183.410000000003"/>
    <n v="31376.04"/>
    <n v="9.7224128259298936E-7"/>
    <n v="666.46113186304865"/>
    <n v="666.5"/>
    <m/>
    <n v="157926.93807502874"/>
    <m/>
    <m/>
    <n v="11187.574970962178"/>
    <m/>
    <m/>
    <n v="37.077071017249033"/>
    <m/>
    <m/>
    <n v="59.51936307889784"/>
    <n v="59.52"/>
    <n v="-1.0700959377718533E-5"/>
    <n v="39.884130348668222"/>
    <m/>
    <m/>
    <m/>
    <n v="555.86670988493393"/>
    <n v="555.02800000000002"/>
    <n v="1.5111127455442741E-3"/>
    <n v="2539"/>
    <n v="0.90026954177897567"/>
    <n v="20632.169999999998"/>
    <n v="94.222219939575069"/>
    <m/>
    <m/>
    <n v="2918.4502759758443"/>
    <n v="1.7884178685570609"/>
    <m/>
    <m/>
    <n v="29019.610843410472"/>
    <n v="144691.25"/>
    <m/>
    <n v="-0.79943769340986082"/>
    <n v="31.172197208408051"/>
    <m/>
    <n v="31.061450000000001"/>
    <n v="3.5654230053023817E-3"/>
    <n v="31.678477812179736"/>
    <m/>
    <m/>
    <m/>
    <m/>
    <m/>
    <n v="666.46321683337214"/>
    <m/>
  </r>
  <r>
    <x v="2533"/>
    <n v="13.25"/>
    <n v="14.75"/>
    <n v="1073.787"/>
    <n v="957.41790000000003"/>
    <n v="35186.35"/>
    <n v="31378.54"/>
    <n v="8.3332864653229421E-7"/>
    <n v="658.41049287511146"/>
    <n v="658.45"/>
    <m/>
    <n v="154113.37911983105"/>
    <m/>
    <m/>
    <n v="10984.932644271194"/>
    <m/>
    <m/>
    <n v="37.292552016596908"/>
    <m/>
    <m/>
    <n v="59.518531193515429"/>
    <n v="59.52"/>
    <n v="-2.4677528302707863E-5"/>
    <n v="39.875185488458847"/>
    <m/>
    <m/>
    <m/>
    <n v="549.12683830192429"/>
    <n v="548.25599999999997"/>
    <n v="1.5883789724586705E-3"/>
    <n v="2540"/>
    <n v="0.89830508474576276"/>
    <n v="20604.2"/>
    <n v="94.065102619456056"/>
    <m/>
    <m/>
    <n v="2922.4066729141714"/>
    <n v="1.7901633855173735"/>
    <m/>
    <m/>
    <n v="28320.065563551889"/>
    <n v="141197"/>
    <m/>
    <n v="-0.79942870200109151"/>
    <n v="31.539987841747934"/>
    <m/>
    <n v="31.428049999999999"/>
    <n v="3.5617176932050132E-3"/>
    <n v="32.053596021606616"/>
    <m/>
    <m/>
    <m/>
    <m/>
    <m/>
    <n v="658.41233237538336"/>
    <m/>
  </r>
  <r>
    <x v="2534"/>
    <n v="13.19"/>
    <n v="14.61"/>
    <n v="1062.9503"/>
    <n v="947.75480000000005"/>
    <n v="35119.26"/>
    <n v="31318.69"/>
    <n v="8.3332864653229421E-7"/>
    <n v="651.74989630444577"/>
    <n v="651.79"/>
    <m/>
    <n v="150995.78441065448"/>
    <m/>
    <m/>
    <n v="10818.263729240403"/>
    <m/>
    <m/>
    <n v="37.479052230270099"/>
    <m/>
    <m/>
    <n v="59.403598388072872"/>
    <n v="59.4"/>
    <n v="6.0578923785747918E-5"/>
    <n v="39.949797247461063"/>
    <m/>
    <m/>
    <m/>
    <n v="543.5656172044163"/>
    <n v="542.74800000000005"/>
    <n v="1.5064398291955161E-3"/>
    <n v="2541"/>
    <n v="0.90280629705681037"/>
    <n v="20489.900000000001"/>
    <n v="93.535980613303295"/>
    <m/>
    <m/>
    <n v="2938.6184686992101"/>
    <n v="1.7999235214889244"/>
    <m/>
    <m/>
    <n v="27747.468668838374"/>
    <n v="138356.5"/>
    <m/>
    <n v="-0.79944947531313404"/>
    <n v="31.856833211277703"/>
    <m/>
    <n v="31.745000000000001"/>
    <n v="3.5228606482187175E-3"/>
    <n v="32.375938458018254"/>
    <m/>
    <m/>
    <m/>
    <m/>
    <m/>
    <n v="651.7515518143224"/>
    <m/>
  </r>
  <r>
    <x v="2535"/>
    <n v="13.27"/>
    <n v="14.83"/>
    <n v="1071.0300999999999"/>
    <n v="954.95809999999994"/>
    <n v="35264.589999999997"/>
    <n v="31448.27"/>
    <n v="8.3332864653229421E-7"/>
    <n v="656.68802748441828"/>
    <n v="656.73"/>
    <m/>
    <n v="153284.23431234385"/>
    <m/>
    <m/>
    <n v="10941.229443049866"/>
    <m/>
    <m/>
    <n v="37.334936824060712"/>
    <m/>
    <m/>
    <n v="59.647967011076481"/>
    <n v="59.64"/>
    <n v="1.3358502811011697E-4"/>
    <n v="39.783068010654596"/>
    <m/>
    <m/>
    <m/>
    <n v="547.67782891397917"/>
    <n v="546.87400000000002"/>
    <n v="1.4698612733081706E-3"/>
    <n v="2542"/>
    <n v="0.89480782198246789"/>
    <n v="20474.68"/>
    <n v="93.459203550693005"/>
    <m/>
    <m/>
    <n v="2940.801289166543"/>
    <n v="1.8010897640386396"/>
    <m/>
    <m/>
    <n v="28168.30221300741"/>
    <n v="140469.25"/>
    <m/>
    <n v="-0.79946997500871253"/>
    <n v="31.613236593991566"/>
    <m/>
    <n v="31.507249999999999"/>
    <n v="3.3638795512640485E-3"/>
    <n v="32.128707317376531"/>
    <m/>
    <m/>
    <m/>
    <m/>
    <m/>
    <n v="656.68980558129886"/>
    <m/>
  </r>
  <r>
    <x v="2536"/>
    <n v="13.32"/>
    <n v="14.77"/>
    <n v="1080.1099999999999"/>
    <n v="963.05309999999997"/>
    <n v="35150.15"/>
    <n v="31346.19"/>
    <n v="8.3332864653229421E-7"/>
    <n v="662.23910067550185"/>
    <n v="662.28"/>
    <m/>
    <n v="155876.04063351103"/>
    <m/>
    <m/>
    <n v="11079.976163165629"/>
    <m/>
    <m/>
    <n v="37.175015618943661"/>
    <m/>
    <m/>
    <n v="59.452948813694555"/>
    <n v="59.44"/>
    <n v="2.1784679836067689E-4"/>
    <n v="39.910759532823675"/>
    <m/>
    <m/>
    <m/>
    <n v="552.30113407671968"/>
    <n v="551.52800000000002"/>
    <n v="1.4018038553249568E-3"/>
    <n v="2543"/>
    <n v="0.90182802979011512"/>
    <n v="20516.490000000002"/>
    <n v="93.642738054082272"/>
    <m/>
    <m/>
    <n v="2934.7960718981872"/>
    <n v="1.7972414920640922"/>
    <m/>
    <m/>
    <n v="28644.891674693772"/>
    <n v="142864.5"/>
    <m/>
    <n v="-0.7994960842288058"/>
    <n v="31.343797223908222"/>
    <m/>
    <n v="31.243549999999999"/>
    <n v="3.2085734146158895E-3"/>
    <n v="31.855206613064286"/>
    <m/>
    <m/>
    <m/>
    <m/>
    <m/>
    <n v="662.24094004121685"/>
    <m/>
  </r>
  <r>
    <x v="2537"/>
    <n v="14.06"/>
    <n v="15.18"/>
    <n v="1087.8815"/>
    <n v="969.98149999999998"/>
    <n v="35275.72"/>
    <n v="31458.14"/>
    <n v="8.3332864653229421E-7"/>
    <n v="666.98771362664138"/>
    <n v="667.03"/>
    <m/>
    <n v="158111.83247989969"/>
    <m/>
    <m/>
    <n v="11199.166159127115"/>
    <m/>
    <m/>
    <n v="37.039618835447321"/>
    <m/>
    <m/>
    <n v="59.663883005035487"/>
    <n v="59.68"/>
    <n v="-2.7005688613457313E-4"/>
    <n v="39.76678423045086"/>
    <m/>
    <m/>
    <m/>
    <n v="556.2551063102477"/>
    <n v="555.52"/>
    <n v="1.3232760481129979E-3"/>
    <n v="2544"/>
    <n v="0.92621870882740454"/>
    <n v="20630.39"/>
    <n v="94.155255641401908"/>
    <m/>
    <m/>
    <n v="2918.5031644569435"/>
    <n v="1.7870944460747396"/>
    <m/>
    <m/>
    <n v="29056.066852961743"/>
    <n v="144932.5"/>
    <m/>
    <n v="-0.79952000515438737"/>
    <n v="31.116854222008211"/>
    <m/>
    <n v="31.020250000000001"/>
    <n v="3.1142309300604687E-3"/>
    <n v="31.624890398446947"/>
    <m/>
    <m/>
    <m/>
    <m/>
    <m/>
    <n v="666.98924639402867"/>
    <m/>
  </r>
  <r>
    <x v="2538"/>
    <n v="13.97"/>
    <n v="14.93"/>
    <n v="1062.3107"/>
    <n v="947.17949999999996"/>
    <n v="34827"/>
    <n v="31057.91"/>
    <n v="5.5561859602093477E-7"/>
    <n v="651.26243569073426"/>
    <n v="651.29999999999995"/>
    <m/>
    <n v="150657.97017605719"/>
    <m/>
    <m/>
    <n v="10803.174562180609"/>
    <m/>
    <m/>
    <n v="37.469894315009029"/>
    <m/>
    <m/>
    <n v="58.900627862065647"/>
    <n v="58.88"/>
    <n v="3.5033733127787237E-4"/>
    <n v="40.268320636049516"/>
    <m/>
    <m/>
    <m/>
    <n v="543.12203584451822"/>
    <n v="542.39599999999996"/>
    <n v="1.3385715317189018E-3"/>
    <n v="2545"/>
    <n v="0.9356999330207636"/>
    <n v="20305.490000000002"/>
    <n v="92.650734579885892"/>
    <m/>
    <m/>
    <n v="2964.4655373511091"/>
    <n v="1.8147225273482497"/>
    <m/>
    <m/>
    <n v="27687.187041358837"/>
    <n v="138083.75"/>
    <m/>
    <n v="-0.79948989623066558"/>
    <n v="31.843888967237092"/>
    <m/>
    <n v="31.747499999999999"/>
    <n v="3.0361120477861991E-3"/>
    <n v="32.364807216632677"/>
    <m/>
    <m/>
    <m/>
    <m/>
    <m/>
    <n v="651.26384573358007"/>
    <m/>
  </r>
  <r>
    <x v="2539"/>
    <n v="13.71"/>
    <n v="14.83"/>
    <n v="1048.5447999999999"/>
    <n v="934.90499999999997"/>
    <n v="34593.06"/>
    <n v="30849.27"/>
    <n v="5.5561859602093477E-7"/>
    <n v="642.80740972009198"/>
    <n v="642.85"/>
    <m/>
    <n v="146746.66412090795"/>
    <m/>
    <m/>
    <n v="10592.820063193954"/>
    <m/>
    <m/>
    <n v="37.710975692419822"/>
    <m/>
    <m/>
    <n v="58.503553876936287"/>
    <n v="58.52"/>
    <n v="-2.8103422870329187E-4"/>
    <n v="40.537357229727235"/>
    <m/>
    <m/>
    <m/>
    <n v="536.06502631327112"/>
    <n v="535.31399999999996"/>
    <n v="1.4029640795329978E-3"/>
    <n v="2546"/>
    <n v="0.92447741065407962"/>
    <n v="20133.75"/>
    <n v="91.859938977190083"/>
    <m/>
    <m/>
    <n v="2989.5384270663872"/>
    <n v="1.8298976270852694"/>
    <m/>
    <m/>
    <n v="26968.681639118033"/>
    <n v="134469"/>
    <m/>
    <n v="-0.79944313083968765"/>
    <n v="32.255051593212514"/>
    <m/>
    <n v="32.155900000000003"/>
    <n v="3.0834650316897694E-3"/>
    <n v="32.783028431101663"/>
    <m/>
    <m/>
    <m/>
    <m/>
    <m/>
    <n v="642.80875842384012"/>
    <m/>
  </r>
  <r>
    <x v="2540"/>
    <n v="13.41"/>
    <n v="14.7"/>
    <n v="1049.8335"/>
    <n v="936.05349999999999"/>
    <n v="34605.599999999999"/>
    <n v="30860.44"/>
    <n v="5.5561859602093477E-7"/>
    <n v="643.58175039472155"/>
    <n v="643.62"/>
    <m/>
    <n v="147100.64269150718"/>
    <m/>
    <m/>
    <n v="10611.981837727439"/>
    <m/>
    <m/>
    <n v="37.68610865100792"/>
    <m/>
    <m/>
    <n v="58.523334399724668"/>
    <n v="58.52"/>
    <n v="5.6978805958118883E-5"/>
    <n v="40.521203067978632"/>
    <m/>
    <m/>
    <m/>
    <n v="536.70485165778939"/>
    <n v="535.94600000000003"/>
    <n v="1.4159106659801246E-3"/>
    <n v="2547"/>
    <n v="0.91224489795918373"/>
    <n v="20152.669999999998"/>
    <n v="91.939081833999609"/>
    <m/>
    <m/>
    <n v="2986.7291110154729"/>
    <n v="1.8280047423831847"/>
    <m/>
    <m/>
    <n v="27034.030872888987"/>
    <n v="134786.75"/>
    <m/>
    <n v="-0.79943109487476338"/>
    <n v="32.213926880138473"/>
    <m/>
    <n v="32.11515"/>
    <n v="3.0757097550058177E-3"/>
    <n v="32.741562719491348"/>
    <m/>
    <m/>
    <m/>
    <m/>
    <m/>
    <n v="643.58328297524633"/>
    <m/>
  </r>
  <r>
    <x v="2541"/>
    <n v="13.25"/>
    <n v="14.67"/>
    <n v="1045.8347000000001"/>
    <n v="932.48760000000004"/>
    <n v="34558.35"/>
    <n v="30818.29"/>
    <n v="5.5561859602093477E-7"/>
    <n v="641.11472415271021"/>
    <n v="641.16"/>
    <m/>
    <n v="145973.36359597486"/>
    <m/>
    <m/>
    <n v="10550.986683448877"/>
    <m/>
    <m/>
    <n v="37.756184487260576"/>
    <m/>
    <m/>
    <n v="58.442002402324924"/>
    <n v="58.44"/>
    <n v="3.4264242384063337E-5"/>
    <n v="40.575069760724929"/>
    <m/>
    <m/>
    <m/>
    <n v="534.64163117453097"/>
    <n v="533.89599999999996"/>
    <n v="1.3965850550126113E-3"/>
    <n v="2548"/>
    <n v="0.90320381731424682"/>
    <n v="20135.03"/>
    <n v="91.851433355758672"/>
    <m/>
    <m/>
    <n v="2989.3434495382749"/>
    <n v="1.8294313917975522"/>
    <m/>
    <m/>
    <n v="26827.154280730134"/>
    <n v="133764.5"/>
    <m/>
    <n v="-0.79944488798799285"/>
    <n v="32.335139888485195"/>
    <m/>
    <n v="32.236150000000002"/>
    <n v="3.0707726724559237E-3"/>
    <n v="32.865094507839238"/>
    <m/>
    <m/>
    <m/>
    <m/>
    <m/>
    <n v="641.11613409241272"/>
    <m/>
  </r>
  <r>
    <x v="2542"/>
    <n v="12.91"/>
    <n v="14.68"/>
    <n v="1048.9703999999999"/>
    <n v="935.28290000000004"/>
    <n v="34840.35"/>
    <n v="31069.75"/>
    <n v="5.5561859602093477E-7"/>
    <n v="643.02128284931473"/>
    <n v="643.05999999999995"/>
    <m/>
    <n v="146841.96987370568"/>
    <m/>
    <m/>
    <n v="10598.072263232956"/>
    <m/>
    <m/>
    <n v="37.697889767917431"/>
    <m/>
    <m/>
    <n v="58.917459023855713"/>
    <n v="58.92"/>
    <n v="-4.3125868029347814E-5"/>
    <n v="40.242533781531058"/>
    <m/>
    <m/>
    <m/>
    <n v="536.22561985179982"/>
    <n v="535.48199999999997"/>
    <n v="1.3886925271060502E-3"/>
    <n v="2549"/>
    <n v="0.87942779291553141"/>
    <n v="20269.669999999998"/>
    <n v="92.45841053431468"/>
    <m/>
    <m/>
    <n v="2969.3541472106485"/>
    <n v="1.8170259912762388"/>
    <m/>
    <m/>
    <n v="26987.083302900504"/>
    <n v="134559.5"/>
    <m/>
    <n v="-0.79944126350870426"/>
    <n v="32.236707960889731"/>
    <m/>
    <n v="32.138500000000001"/>
    <n v="3.0557730102440672E-3"/>
    <n v="32.765381742486326"/>
    <m/>
    <m/>
    <m/>
    <m/>
    <m/>
    <n v="643.0228766553322"/>
    <m/>
  </r>
  <r>
    <x v="2543"/>
    <n v="13.29"/>
    <n v="14.75"/>
    <n v="1030.2101"/>
    <n v="918.55430000000001"/>
    <n v="34490.67"/>
    <n v="30757.86"/>
    <n v="6.9441778594026005E-7"/>
    <n v="631.47498045192651"/>
    <n v="631.51"/>
    <m/>
    <n v="141570.19208910671"/>
    <m/>
    <m/>
    <n v="10312.6917309746"/>
    <m/>
    <m/>
    <n v="38.029866675650766"/>
    <m/>
    <m/>
    <n v="58.321859291172551"/>
    <n v="58.32"/>
    <n v="3.1880850009491368E-5"/>
    <n v="40.642078429546764"/>
    <m/>
    <m/>
    <m/>
    <n v="526.57953237585923"/>
    <n v="525.84799999999996"/>
    <n v="1.3911479664452386E-3"/>
    <n v="2550"/>
    <n v="0.90101694915254227"/>
    <n v="20028.36"/>
    <n v="91.336296522586323"/>
    <m/>
    <m/>
    <n v="3004.7042466085863"/>
    <n v="1.8381348134858819"/>
    <m/>
    <m/>
    <n v="26019.063256248759"/>
    <n v="129760"/>
    <m/>
    <n v="-0.79948317465899543"/>
    <n v="32.808713543710752"/>
    <m/>
    <n v="32.707650000000001"/>
    <n v="3.0899053802626586E-3"/>
    <n v="33.347783003260176"/>
    <m/>
    <m/>
    <m/>
    <m/>
    <m/>
    <n v="631.4767580286009"/>
    <m/>
  </r>
  <r>
    <x v="2544"/>
    <n v="13.8"/>
    <n v="15.12"/>
    <n v="1042.2592"/>
    <n v="929.29690000000005"/>
    <n v="34756.910000000003"/>
    <n v="30995.27"/>
    <n v="6.9441778594026005E-7"/>
    <n v="638.84498865433875"/>
    <n v="638.88"/>
    <m/>
    <n v="144875.1031749172"/>
    <m/>
    <m/>
    <n v="10493.250315307287"/>
    <m/>
    <m/>
    <n v="37.805775700233795"/>
    <m/>
    <m/>
    <n v="58.770623673014903"/>
    <n v="58.76"/>
    <n v="1.8079770277235063E-4"/>
    <n v="40.326911743066994"/>
    <m/>
    <m/>
    <m/>
    <n v="532.71936768610794"/>
    <n v="532.00800000000004"/>
    <n v="1.3371371973878166E-3"/>
    <n v="2551"/>
    <n v="0.91269841269841279"/>
    <n v="20206.599999999999"/>
    <n v="92.14193778880265"/>
    <m/>
    <m/>
    <n v="2977.9642396926174"/>
    <n v="1.8216038576080256"/>
    <m/>
    <m/>
    <n v="26626.757918238211"/>
    <n v="132802.25"/>
    <m/>
    <n v="-0.79950070184625477"/>
    <n v="32.423501594502575"/>
    <m/>
    <n v="32.324849999999998"/>
    <n v="3.0518809678181658E-3"/>
    <n v="32.956580679887921"/>
    <m/>
    <m/>
    <m/>
    <m/>
    <m/>
    <n v="638.8467048934167"/>
    <m/>
  </r>
  <r>
    <x v="2545"/>
    <n v="13.4"/>
    <n v="14.62"/>
    <n v="1018.5144"/>
    <n v="908.125"/>
    <n v="34310.870000000003"/>
    <n v="30597.48"/>
    <n v="6.9441778594026005E-7"/>
    <n v="624.27556848762447"/>
    <n v="624.32000000000005"/>
    <m/>
    <n v="138267.65409111304"/>
    <m/>
    <m/>
    <n v="10134.311803127639"/>
    <m/>
    <m/>
    <n v="38.234706179785547"/>
    <m/>
    <m/>
    <n v="58.014997878500409"/>
    <n v="58"/>
    <n v="2.585841120761323E-4"/>
    <n v="40.842980718631019"/>
    <m/>
    <m/>
    <m/>
    <n v="520.56442771098239"/>
    <n v="519.89200000000005"/>
    <n v="1.2933988424179699E-3"/>
    <n v="2552"/>
    <n v="0.9165526675786595"/>
    <n v="19910.7"/>
    <n v="90.78554681758007"/>
    <m/>
    <m/>
    <n v="3021.5727447615077"/>
    <n v="1.8481037264356703"/>
    <m/>
    <m/>
    <n v="25412.642212173439"/>
    <n v="126747.75"/>
    <m/>
    <n v="-0.79950222223137346"/>
    <n v="33.160652225857177"/>
    <m/>
    <n v="33.059899999999999"/>
    <n v="3.0475659592792415E-3"/>
    <n v="33.706197531311176"/>
    <m/>
    <m/>
    <m/>
    <m/>
    <m/>
    <n v="624.27716209933794"/>
    <m/>
  </r>
  <r>
    <x v="2546"/>
    <n v="13.43"/>
    <n v="14.58"/>
    <n v="1019.7835"/>
    <n v="909.2559"/>
    <n v="34310.89"/>
    <n v="30597.48"/>
    <n v="6.9441778594026005E-7"/>
    <n v="625.03819385305962"/>
    <n v="625.07000000000005"/>
    <m/>
    <n v="138605.85737702099"/>
    <m/>
    <m/>
    <n v="10152.900240326866"/>
    <m/>
    <m/>
    <n v="38.209171746667351"/>
    <m/>
    <m/>
    <n v="58.013617082668858"/>
    <n v="58"/>
    <n v="2.3477728739407233E-4"/>
    <n v="40.84149844992956"/>
    <m/>
    <m/>
    <m/>
    <n v="521.19452133855793"/>
    <n v="520.56200000000001"/>
    <n v="1.2150739749692274E-3"/>
    <n v="2553"/>
    <n v="0.92112482853223587"/>
    <n v="19910.7"/>
    <n v="90.778458083102535"/>
    <m/>
    <m/>
    <n v="3021.5727447615077"/>
    <n v="1.8479285363289999"/>
    <m/>
    <m/>
    <n v="25475.077102845047"/>
    <n v="127053.5"/>
    <m/>
    <n v="-0.79949330712774502"/>
    <n v="33.11781428434977"/>
    <m/>
    <n v="33.017600000000002"/>
    <n v="3.0351777339894248E-3"/>
    <n v="33.663001022396799"/>
    <m/>
    <m/>
    <m/>
    <m/>
    <m/>
    <n v="625.03972613465135"/>
    <m/>
  </r>
  <r>
    <x v="2547"/>
    <n v="12.92"/>
    <n v="14.38"/>
    <n v="999.54589999999996"/>
    <n v="891.21109999999999"/>
    <n v="33824.230000000003"/>
    <n v="30163.47"/>
    <n v="6.9441778594026005E-7"/>
    <n v="612.61937486994441"/>
    <n v="612.66"/>
    <m/>
    <n v="133098.47827227754"/>
    <m/>
    <m/>
    <n v="9850.3314998934529"/>
    <m/>
    <m/>
    <n v="38.58657080691367"/>
    <m/>
    <m/>
    <n v="57.189366999921013"/>
    <n v="57.2"/>
    <n v="-1.8589160977255936E-4"/>
    <n v="41.419311505291816"/>
    <m/>
    <m/>
    <m/>
    <n v="510.83325174577732"/>
    <n v="510.21"/>
    <n v="1.2215592516362506E-3"/>
    <n v="2554"/>
    <n v="0.89847009735744088"/>
    <n v="19640.55"/>
    <n v="89.539776558898367"/>
    <m/>
    <m/>
    <n v="3062.5696899717373"/>
    <n v="1.8728238310182728"/>
    <m/>
    <m/>
    <n v="24463.112336682148"/>
    <n v="122006.75"/>
    <m/>
    <n v="-0.79949377934678079"/>
    <n v="33.773486684609139"/>
    <m/>
    <n v="33.671399999999998"/>
    <n v="3.031851500357563E-3"/>
    <n v="34.329820169143709"/>
    <m/>
    <m/>
    <m/>
    <m/>
    <m/>
    <n v="612.62066195509692"/>
    <m/>
  </r>
  <r>
    <x v="2548"/>
    <n v="12.23"/>
    <n v="13.88"/>
    <n v="969.70870000000002"/>
    <n v="864.60590000000002"/>
    <n v="33483.120000000003"/>
    <n v="29859.21"/>
    <n v="6.9441778594026005E-7"/>
    <n v="594.28874911363664"/>
    <n v="594.32000000000005"/>
    <m/>
    <n v="125135.02668918046"/>
    <m/>
    <m/>
    <n v="9408.2894488517559"/>
    <m/>
    <m/>
    <n v="39.157219707876706"/>
    <m/>
    <m/>
    <n v="56.608483525821228"/>
    <n v="56.6"/>
    <n v="1.4988561521600552E-4"/>
    <n v="41.832554703642579"/>
    <m/>
    <m/>
    <m/>
    <n v="495.531584524143"/>
    <n v="494.916"/>
    <n v="1.2438161711139095E-3"/>
    <n v="2555"/>
    <n v="0.88112391930835732"/>
    <n v="19374.5"/>
    <n v="88.306186152007413"/>
    <m/>
    <m/>
    <n v="3104.0551201667668"/>
    <n v="1.8976532540175317"/>
    <m/>
    <m/>
    <n v="23000.19922974713"/>
    <n v="114699.75"/>
    <m/>
    <n v="-0.79947472222261051"/>
    <n v="34.776862161313787"/>
    <m/>
    <n v="34.671950000000002"/>
    <n v="3.0258511942300448E-3"/>
    <n v="35.35081435452468"/>
    <m/>
    <m/>
    <m/>
    <m/>
    <m/>
    <n v="594.29015867521218"/>
    <m/>
  </r>
  <r>
    <x v="2549"/>
    <n v="12.13"/>
    <n v="14.04"/>
    <n v="972.22159999999997"/>
    <n v="866.84580000000005"/>
    <n v="33507.980000000003"/>
    <n v="29881.360000000001"/>
    <n v="6.9441778594026005E-7"/>
    <n v="595.81425863485572"/>
    <n v="595.85"/>
    <m/>
    <n v="125777.79257627579"/>
    <m/>
    <m/>
    <n v="9444.5316903524981"/>
    <m/>
    <m/>
    <n v="39.104730356681053"/>
    <m/>
    <m/>
    <n v="56.649131926702978"/>
    <n v="56.64"/>
    <n v="1.6122751947356129E-4"/>
    <n v="41.800005644902015"/>
    <m/>
    <m/>
    <m/>
    <n v="496.79801694162012"/>
    <n v="496.214"/>
    <n v="1.1769457162034147E-3"/>
    <n v="2556"/>
    <n v="0.86396011396011407"/>
    <n v="19381.98"/>
    <n v="88.333381114248311"/>
    <m/>
    <m/>
    <n v="3102.8567237024013"/>
    <n v="1.8967408008449658"/>
    <m/>
    <m/>
    <n v="23118.591535109219"/>
    <n v="115285.75"/>
    <m/>
    <n v="-0.79946705004643492"/>
    <n v="34.685151584346869"/>
    <m/>
    <n v="34.580550000000002"/>
    <n v="3.024867572865908E-3"/>
    <n v="35.257952786616706"/>
    <m/>
    <m/>
    <m/>
    <m/>
    <m/>
    <n v="595.81572944585264"/>
    <m/>
  </r>
  <r>
    <x v="2550"/>
    <n v="12.17"/>
    <n v="14.18"/>
    <n v="963.46349999999995"/>
    <n v="859.03639999999996"/>
    <n v="33640.339999999997"/>
    <n v="29999.38"/>
    <n v="6.9441778594026005E-7"/>
    <n v="590.43256568821812"/>
    <n v="590.47"/>
    <m/>
    <n v="123506.03468845652"/>
    <m/>
    <m/>
    <n v="9316.5892702104848"/>
    <m/>
    <m/>
    <n v="39.279101592136286"/>
    <m/>
    <m/>
    <n v="56.871515115558168"/>
    <n v="56.88"/>
    <n v="-1.4917166740213705E-4"/>
    <n v="41.63340052114161"/>
    <m/>
    <m/>
    <m/>
    <n v="492.30520668771339"/>
    <n v="491.73599999999999"/>
    <n v="1.1575452838787914E-3"/>
    <n v="2557"/>
    <n v="0.85825105782792666"/>
    <n v="19429.310000000001"/>
    <n v="88.54217350014676"/>
    <m/>
    <m/>
    <n v="3095.2796748801011"/>
    <n v="1.891929676055444"/>
    <m/>
    <m/>
    <n v="22701.276461866924"/>
    <n v="113219.25"/>
    <m/>
    <n v="-0.79949278535348955"/>
    <n v="34.995999535719541"/>
    <m/>
    <n v="34.890700000000002"/>
    <n v="3.0179828928493801E-3"/>
    <n v="35.574300016264637"/>
    <m/>
    <m/>
    <m/>
    <m/>
    <m/>
    <n v="590.43409774564861"/>
    <m/>
  </r>
  <r>
    <x v="2551"/>
    <n v="13.17"/>
    <n v="14.86"/>
    <n v="976.75329999999997"/>
    <n v="870.88520000000005"/>
    <n v="33673.410000000003"/>
    <n v="30028.85"/>
    <n v="6.9441778594026005E-7"/>
    <n v="598.56226498855256"/>
    <n v="598.59"/>
    <m/>
    <n v="126907.45502317615"/>
    <m/>
    <m/>
    <n v="9509.0261966585786"/>
    <m/>
    <m/>
    <n v="39.006447346912367"/>
    <m/>
    <m/>
    <n v="56.926034334859672"/>
    <n v="56.92"/>
    <n v="1.0601431587620169E-4"/>
    <n v="41.590992328556169"/>
    <m/>
    <m/>
    <m/>
    <n v="499.07823499391509"/>
    <n v="498.53"/>
    <n v="1.0997031149881931E-3"/>
    <n v="2558"/>
    <n v="0.8862718707940781"/>
    <n v="19469.099999999999"/>
    <n v="88.716574554885057"/>
    <m/>
    <m/>
    <n v="3088.9407375599662"/>
    <n v="1.8878761462661569"/>
    <m/>
    <m/>
    <n v="23326.73363210868"/>
    <n v="116343.75"/>
    <m/>
    <n v="-0.79950161798885899"/>
    <n v="34.511687726243942"/>
    <m/>
    <n v="34.407899999999998"/>
    <n v="3.016392347220842E-3"/>
    <n v="35.082345851503099"/>
    <m/>
    <m/>
    <m/>
    <m/>
    <m/>
    <n v="598.56391957023197"/>
    <m/>
  </r>
  <r>
    <x v="2552"/>
    <n v="12.44"/>
    <n v="14.33"/>
    <n v="958.54330000000004"/>
    <n v="854.64840000000004"/>
    <n v="33438.19"/>
    <n v="29819.06"/>
    <n v="6.9441778594026005E-7"/>
    <n v="587.38870779506351"/>
    <n v="587.41999999999996"/>
    <m/>
    <n v="122169.88692720087"/>
    <m/>
    <m/>
    <n v="9242.7850228766674"/>
    <m/>
    <m/>
    <n v="39.368286072111594"/>
    <m/>
    <m/>
    <n v="56.527008634984128"/>
    <n v="56.52"/>
    <n v="1.2400274211121776E-4"/>
    <n v="41.880038749253345"/>
    <m/>
    <m/>
    <m/>
    <n v="489.75633505616599"/>
    <n v="489.19600000000003"/>
    <n v="1.1454203553706854E-3"/>
    <n v="2559"/>
    <n v="0.86810886252616881"/>
    <n v="19316.36"/>
    <n v="88.013697812312898"/>
    <m/>
    <m/>
    <n v="3113.174256739328"/>
    <n v="1.9025066464911444"/>
    <m/>
    <m/>
    <n v="22456.16874594257"/>
    <n v="111995.25"/>
    <m/>
    <n v="-0.79948998956703454"/>
    <n v="35.153486917436759"/>
    <m/>
    <n v="35.04815"/>
    <n v="3.0054915148662875E-3"/>
    <n v="35.735124823378797"/>
    <m/>
    <m/>
    <m/>
    <m/>
    <m/>
    <n v="587.39036233639831"/>
    <m/>
  </r>
  <r>
    <x v="2553"/>
    <n v="12.42"/>
    <n v="14.11"/>
    <n v="939.03369999999995"/>
    <n v="837.25160000000005"/>
    <n v="33006.75"/>
    <n v="29434.25"/>
    <n v="6.9441778594026005E-7"/>
    <n v="575.39126746761929"/>
    <n v="575.42999999999995"/>
    <m/>
    <n v="117180.57848681032"/>
    <m/>
    <m/>
    <n v="8959.6668376304933"/>
    <m/>
    <m/>
    <n v="39.763573667359168"/>
    <m/>
    <m/>
    <n v="55.793581023055623"/>
    <n v="55.8"/>
    <n v="-1.1503542911062148E-4"/>
    <n v="42.415875278829724"/>
    <m/>
    <m/>
    <m/>
    <n v="479.73691577500909"/>
    <n v="479.21199999999999"/>
    <n v="1.0953727682301295E-3"/>
    <n v="2560"/>
    <n v="0.8802267895109851"/>
    <n v="19016.29"/>
    <n v="86.626153949043612"/>
    <m/>
    <m/>
    <n v="3161.5358631299609"/>
    <n v="1.9315117421961883"/>
    <m/>
    <m/>
    <n v="21539.777694197721"/>
    <n v="107417"/>
    <m/>
    <n v="-0.7994751511008712"/>
    <n v="35.864042298239973"/>
    <m/>
    <n v="35.756"/>
    <n v="3.0216550576118717E-3"/>
    <n v="36.45856160686337"/>
    <m/>
    <m/>
    <m/>
    <m/>
    <m/>
    <n v="575.39267678862154"/>
    <m/>
  </r>
  <r>
    <x v="2554"/>
    <n v="12.96"/>
    <n v="14.41"/>
    <n v="942.31910000000005"/>
    <n v="840.18029999999999"/>
    <n v="33075.410000000003"/>
    <n v="29495.46"/>
    <n v="6.9441778594026005E-7"/>
    <n v="577.39031143145883"/>
    <n v="577.41999999999996"/>
    <m/>
    <n v="117995.11978546511"/>
    <m/>
    <m/>
    <n v="9006.3745989477138"/>
    <m/>
    <m/>
    <n v="39.69223293425609"/>
    <m/>
    <m/>
    <n v="55.908278469985746"/>
    <n v="55.92"/>
    <n v="-2.0961248237227892E-4"/>
    <n v="42.326133186746041"/>
    <m/>
    <m/>
    <m/>
    <n v="481.39824746253379"/>
    <n v="480.87"/>
    <n v="1.0985244713410669E-3"/>
    <n v="2561"/>
    <n v="0.8993754337265788"/>
    <n v="19105.43"/>
    <n v="87.025423575209743"/>
    <m/>
    <m/>
    <n v="3146.7159741379755"/>
    <n v="1.9222754265971007"/>
    <m/>
    <m/>
    <n v="21689.738726129661"/>
    <n v="108154"/>
    <m/>
    <n v="-0.79945504811537571"/>
    <n v="35.73692560236487"/>
    <m/>
    <n v="35.628900000000002"/>
    <n v="3.0319656897874747E-3"/>
    <n v="36.329711302346084"/>
    <m/>
    <m/>
    <m/>
    <m/>
    <m/>
    <n v="577.39147562476842"/>
    <m/>
  </r>
  <r>
    <x v="2555"/>
    <n v="11.91"/>
    <n v="13.87"/>
    <n v="922.68809999999996"/>
    <n v="822.67650000000003"/>
    <n v="32845.06"/>
    <n v="29290.02"/>
    <n v="6.9441778594026005E-7"/>
    <n v="565.34795807717455"/>
    <n v="565.38"/>
    <m/>
    <n v="113073.61092204618"/>
    <m/>
    <m/>
    <n v="8724.630671248502"/>
    <m/>
    <m/>
    <n v="40.103881730259097"/>
    <m/>
    <m/>
    <n v="55.517557758067262"/>
    <n v="55.52"/>
    <n v="-4.3988507434145063E-5"/>
    <n v="42.619393823975777"/>
    <m/>
    <m/>
    <m/>
    <n v="471.35265794118033"/>
    <n v="470.83800000000002"/>
    <n v="1.0930679791782971E-3"/>
    <n v="2562"/>
    <n v="0.85868781542898343"/>
    <n v="18897.759999999998"/>
    <n v="86.072763385952896"/>
    <m/>
    <m/>
    <n v="3180.9197845912995"/>
    <n v="1.9429857525107124"/>
    <m/>
    <m/>
    <n v="20785.296894041137"/>
    <n v="103645"/>
    <m/>
    <n v="-0.7994568296199418"/>
    <n v="36.479747610770382"/>
    <m/>
    <n v="36.370449999999998"/>
    <n v="3.0051212115984605E-3"/>
    <n v="37.085236237655053"/>
    <m/>
    <m/>
    <m/>
    <m/>
    <m/>
    <n v="565.349122242097"/>
    <m/>
  </r>
  <r>
    <x v="2556"/>
    <n v="12.03"/>
    <n v="13.83"/>
    <n v="919.77160000000003"/>
    <n v="820.07550000000003"/>
    <n v="33109.85"/>
    <n v="29526.13"/>
    <n v="6.9441778594026005E-7"/>
    <n v="563.54722329774461"/>
    <n v="563.58000000000004"/>
    <m/>
    <n v="112353.61552311067"/>
    <m/>
    <m/>
    <n v="8682.9619557234419"/>
    <m/>
    <m/>
    <n v="40.165462798590589"/>
    <m/>
    <m/>
    <n v="55.963764060992141"/>
    <n v="55.96"/>
    <n v="6.7263420159724419E-5"/>
    <n v="42.274300038969074"/>
    <m/>
    <m/>
    <m/>
    <n v="469.84603272589106"/>
    <n v="469.36399999999998"/>
    <n v="1.0269912602822728E-3"/>
    <n v="2563"/>
    <n v="0.86984815618221256"/>
    <n v="19017.78"/>
    <n v="86.612649558510299"/>
    <m/>
    <m/>
    <n v="3160.7177081258001"/>
    <n v="1.9304628018094154"/>
    <m/>
    <m/>
    <n v="20653.169985057953"/>
    <n v="102992"/>
    <m/>
    <n v="-0.79946821126827372"/>
    <n v="36.593378704205641"/>
    <m/>
    <n v="36.484000000000002"/>
    <n v="2.9979910153941081E-3"/>
    <n v="37.201135943287738"/>
    <m/>
    <m/>
    <m/>
    <m/>
    <m/>
    <n v="563.54808108256054"/>
    <m/>
  </r>
  <r>
    <x v="2557"/>
    <n v="11.36"/>
    <n v="13.62"/>
    <n v="910.71299999999997"/>
    <n v="811.9982"/>
    <n v="33142.720000000001"/>
    <n v="29555.42"/>
    <n v="6.9441778594026005E-7"/>
    <n v="557.98338196256873"/>
    <n v="558.02"/>
    <m/>
    <n v="110135.46840295619"/>
    <m/>
    <m/>
    <n v="8554.3899583381299"/>
    <m/>
    <m/>
    <n v="40.361442196939677"/>
    <m/>
    <m/>
    <n v="56.017956469147506"/>
    <n v="56"/>
    <n v="3.2065123477686974E-4"/>
    <n v="42.230831128132962"/>
    <m/>
    <m/>
    <m/>
    <n v="465.20208364736067"/>
    <n v="464.71800000000002"/>
    <n v="1.0416718254095958E-3"/>
    <n v="2564"/>
    <n v="0.83406754772393543"/>
    <n v="19047.34"/>
    <n v="86.740501208926204"/>
    <m/>
    <m/>
    <n v="3155.8048941458187"/>
    <n v="1.9272795031629764"/>
    <m/>
    <m/>
    <n v="20245.642610381288"/>
    <n v="100951"/>
    <m/>
    <n v="-0.79945079681844367"/>
    <n v="36.952082550730459"/>
    <m/>
    <n v="36.841949999999997"/>
    <n v="2.989324689123718E-3"/>
    <n v="37.566183608830023"/>
    <m/>
    <m/>
    <m/>
    <m/>
    <m/>
    <n v="557.98399465106877"/>
    <m/>
  </r>
  <r>
    <x v="2558"/>
    <n v="11.51"/>
    <n v="13.64"/>
    <n v="882.12279999999998"/>
    <n v="786.50469999999996"/>
    <n v="32726.59"/>
    <n v="29184.240000000002"/>
    <n v="8.3332864653229421E-7"/>
    <n v="540.41378314351186"/>
    <n v="540.45000000000005"/>
    <m/>
    <n v="103201.52172076635"/>
    <m/>
    <m/>
    <n v="8150.4307203631724"/>
    <m/>
    <m/>
    <n v="40.987623930266764"/>
    <m/>
    <m/>
    <n v="55.309217025107024"/>
    <n v="55.32"/>
    <n v="-1.9492000891130346E-4"/>
    <n v="42.755015377874521"/>
    <m/>
    <m/>
    <m/>
    <n v="450.53375947121145"/>
    <n v="450.08199999999999"/>
    <n v="1.0037270346547889E-3"/>
    <n v="2565"/>
    <n v="0.84384164222873892"/>
    <n v="18702.55"/>
    <n v="85.143749157966951"/>
    <m/>
    <m/>
    <n v="3212.9304544315355"/>
    <n v="1.9614227112148028"/>
    <m/>
    <m/>
    <n v="18971.820481650102"/>
    <n v="94596.5"/>
    <m/>
    <n v="-0.79944479466312068"/>
    <n v="38.105130475176203"/>
    <m/>
    <n v="37.994100000000003"/>
    <n v="2.9223083367206915E-3"/>
    <n v="38.739987419456867"/>
    <m/>
    <m/>
    <m/>
    <m/>
    <m/>
    <n v="540.41451829800485"/>
    <m/>
  </r>
  <r>
    <x v="2559"/>
    <n v="11.68"/>
    <n v="13.77"/>
    <n v="883.47879999999998"/>
    <n v="787.71310000000005"/>
    <n v="32988.839999999997"/>
    <n v="29418.080000000002"/>
    <n v="8.3332864653229421E-7"/>
    <n v="541.23131025175087"/>
    <n v="541.26"/>
    <m/>
    <n v="103514.04973285316"/>
    <m/>
    <m/>
    <n v="8168.9391320670029"/>
    <m/>
    <m/>
    <n v="40.954285426302327"/>
    <m/>
    <m/>
    <n v="55.751070338801362"/>
    <n v="55.76"/>
    <n v="-1.6014456955948386E-4"/>
    <n v="42.410905610601397"/>
    <m/>
    <m/>
    <m/>
    <n v="451.2102356536206"/>
    <n v="450.77"/>
    <n v="9.766303294820311E-4"/>
    <n v="2566"/>
    <n v="0.8482207697893972"/>
    <n v="18856"/>
    <n v="85.835630727600304"/>
    <m/>
    <m/>
    <n v="3186.5691198417326"/>
    <n v="1.9451452951071035"/>
    <m/>
    <m/>
    <n v="19029.476486764681"/>
    <n v="94867.75"/>
    <m/>
    <n v="-0.79941047946467925"/>
    <n v="38.044813033034806"/>
    <m/>
    <n v="37.933549999999997"/>
    <n v="2.9331036255455523E-3"/>
    <n v="38.679068190536242"/>
    <m/>
    <m/>
    <m/>
    <m/>
    <m/>
    <n v="541.23204538831817"/>
    <m/>
  </r>
  <r>
    <x v="2560"/>
    <n v="11.57"/>
    <n v="13.71"/>
    <n v="875.55669999999998"/>
    <n v="780.64909999999998"/>
    <n v="32964.74"/>
    <n v="29396.57"/>
    <n v="8.3332864653229421E-7"/>
    <n v="536.36504360965705"/>
    <n v="536.4"/>
    <m/>
    <n v="101652.96645255087"/>
    <m/>
    <m/>
    <n v="8058.7822672918619"/>
    <m/>
    <m/>
    <n v="41.13605929561357"/>
    <m/>
    <m/>
    <n v="55.708982972856674"/>
    <n v="55.72"/>
    <n v="-1.9772123372796546E-4"/>
    <n v="42.440381342392641"/>
    <m/>
    <m/>
    <m/>
    <n v="447.1483127858009"/>
    <n v="446.74"/>
    <n v="9.1398304562129162E-4"/>
    <n v="2567"/>
    <n v="0.84390955506929244"/>
    <n v="18826.61"/>
    <n v="85.695150798870912"/>
    <m/>
    <m/>
    <n v="3191.5358819562925"/>
    <n v="1.9479924291685411"/>
    <m/>
    <m/>
    <n v="18687.544229162839"/>
    <n v="93165.5"/>
    <m/>
    <n v="-0.7994156181294273"/>
    <n v="38.384200881005334"/>
    <m/>
    <n v="38.272399999999998"/>
    <n v="2.921188140940556E-3"/>
    <n v="39.024520805926052"/>
    <m/>
    <m/>
    <m/>
    <m/>
    <m/>
    <n v="536.36583998818594"/>
    <m/>
  </r>
  <r>
    <x v="2561"/>
    <n v="11.4"/>
    <n v="13.75"/>
    <n v="877.56939999999997"/>
    <n v="782.44299999999998"/>
    <n v="33236.730000000003"/>
    <n v="29639.1"/>
    <n v="8.3332864653229421E-7"/>
    <n v="537.58491279752263"/>
    <n v="537.62"/>
    <m/>
    <n v="102115.62395750785"/>
    <m/>
    <m/>
    <n v="8086.2878939480033"/>
    <m/>
    <m/>
    <n v="41.0869373582279"/>
    <m/>
    <m/>
    <n v="56.167264702238008"/>
    <n v="56.16"/>
    <n v="1.2935723358276086E-4"/>
    <n v="42.088714529899129"/>
    <m/>
    <m/>
    <m/>
    <n v="448.16021582517931"/>
    <n v="447.77600000000001"/>
    <n v="8.5805363659341438E-4"/>
    <n v="2568"/>
    <n v="0.8290909090909091"/>
    <n v="18953.189999999999"/>
    <n v="86.264582649185812"/>
    <m/>
    <m/>
    <n v="3170.0777112108412"/>
    <n v="1.9347117583159479"/>
    <m/>
    <m/>
    <n v="18772.798029109861"/>
    <n v="93605.25"/>
    <m/>
    <n v="-0.79944716744936994"/>
    <n v="38.294211893596142"/>
    <m/>
    <n v="38.183050000000001"/>
    <n v="2.9112890037894523E-3"/>
    <n v="38.933436428028038"/>
    <m/>
    <m/>
    <m/>
    <m/>
    <m/>
    <n v="537.5858929318124"/>
    <m/>
  </r>
  <r>
    <x v="2562"/>
    <n v="11.58"/>
    <n v="13.88"/>
    <n v="872.40350000000001"/>
    <n v="777.83510000000001"/>
    <n v="33281.51"/>
    <n v="29678.959999999999"/>
    <n v="9.7224128259298936E-7"/>
    <n v="534.38127320569959"/>
    <n v="534.41999999999996"/>
    <m/>
    <n v="100899.49130047676"/>
    <m/>
    <m/>
    <n v="8014.0459837469334"/>
    <m/>
    <m/>
    <n v="41.202332072830956"/>
    <m/>
    <m/>
    <n v="56.238825008461596"/>
    <n v="56.24"/>
    <n v="-2.0892452674337036E-5"/>
    <n v="42.027570648685732"/>
    <m/>
    <m/>
    <m/>
    <n v="445.4743492660258"/>
    <n v="445.12599999999998"/>
    <n v="7.8258575330547586E-4"/>
    <n v="2569"/>
    <n v="0.83429394812680113"/>
    <n v="18953.189999999999"/>
    <n v="86.244377043906965"/>
    <m/>
    <m/>
    <n v="3170.0777112108412"/>
    <n v="1.9341616102496821"/>
    <m/>
    <m/>
    <n v="18549.812106838683"/>
    <n v="92507.75"/>
    <m/>
    <n v="-0.79947829120437275"/>
    <n v="38.514349109172855"/>
    <m/>
    <n v="38.403300000000002"/>
    <n v="2.8916553830753422E-3"/>
    <n v="39.158472678638809"/>
    <m/>
    <m/>
    <m/>
    <m/>
    <m/>
    <n v="534.38219201438153"/>
    <m/>
  </r>
  <r>
    <x v="2563"/>
    <n v="11.87"/>
    <n v="13.82"/>
    <n v="876.05039999999997"/>
    <n v="781.08590000000004"/>
    <n v="33202.550000000003"/>
    <n v="29608.52"/>
    <n v="9.7224128259298936E-7"/>
    <n v="536.60205753833941"/>
    <n v="536.63"/>
    <m/>
    <n v="101738.36775476047"/>
    <m/>
    <m/>
    <n v="8064.0137856063047"/>
    <m/>
    <m/>
    <n v="41.114375105647483"/>
    <m/>
    <m/>
    <n v="56.104030992976064"/>
    <n v="56.12"/>
    <n v="-2.8455108738301149E-4"/>
    <n v="42.125801647240515"/>
    <m/>
    <m/>
    <m/>
    <n v="447.32052025598398"/>
    <n v="447.01400000000001"/>
    <n v="6.8570616576657528E-4"/>
    <n v="2570"/>
    <n v="0.85890014471780018"/>
    <n v="18907.080000000002"/>
    <n v="86.027840865139368"/>
    <m/>
    <m/>
    <n v="3177.7899898965888"/>
    <n v="1.9386833139662882"/>
    <m/>
    <m/>
    <n v="18704.231940769856"/>
    <n v="93282.25"/>
    <m/>
    <n v="-0.79948777028030671"/>
    <n v="38.351600076481681"/>
    <m/>
    <n v="38.240650000000002"/>
    <n v="2.9013648168030315E-3"/>
    <n v="38.993413625863802"/>
    <m/>
    <m/>
    <m/>
    <m/>
    <m/>
    <n v="536.60303757703616"/>
    <m/>
  </r>
  <r>
    <x v="2564"/>
    <n v="12.08"/>
    <n v="13.77"/>
    <n v="866.82100000000003"/>
    <n v="772.85619999999994"/>
    <n v="32842.410000000003"/>
    <n v="29287.34"/>
    <n v="9.7224128259298936E-7"/>
    <n v="530.9358803991189"/>
    <n v="530.97"/>
    <m/>
    <n v="99590.084863285694"/>
    <m/>
    <m/>
    <n v="7936.2998889253186"/>
    <m/>
    <m/>
    <n v="41.329101957309874"/>
    <m/>
    <m/>
    <n v="55.494131010372513"/>
    <n v="55.48"/>
    <n v="2.547045849408125E-4"/>
    <n v="42.581229949368591"/>
    <m/>
    <m/>
    <m/>
    <n v="442.59201724441704"/>
    <n v="442.334"/>
    <n v="5.83308641020297E-4"/>
    <n v="2571"/>
    <n v="0.87726942628903415"/>
    <n v="18644.8"/>
    <n v="84.827834108801042"/>
    <m/>
    <m/>
    <n v="3221.872458397811"/>
    <n v="1.9653905041109374"/>
    <m/>
    <m/>
    <n v="18309.470769640298"/>
    <n v="91319.5"/>
    <m/>
    <n v="-0.79950097438509515"/>
    <n v="38.753876262640297"/>
    <m/>
    <n v="38.642949999999999"/>
    <n v="2.8705433368907407E-3"/>
    <n v="39.402838058471872"/>
    <m/>
    <m/>
    <m/>
    <m/>
    <m/>
    <n v="530.93710541761868"/>
    <m/>
  </r>
  <r>
    <x v="2565"/>
    <n v="11.68"/>
    <n v="13.58"/>
    <n v="834.18899999999996"/>
    <n v="743.76080000000002"/>
    <n v="32289.19"/>
    <n v="28793.97"/>
    <n v="9.7224128259298936E-7"/>
    <n v="510.93601981674084"/>
    <n v="510.97"/>
    <m/>
    <n v="92087.557292795173"/>
    <m/>
    <m/>
    <n v="7487.8856144339306"/>
    <m/>
    <m/>
    <n v="42.105148352960306"/>
    <m/>
    <m/>
    <n v="54.558019589210218"/>
    <n v="54.56"/>
    <n v="-3.6297851718880558E-5"/>
    <n v="43.296987406930569"/>
    <m/>
    <m/>
    <m/>
    <n v="425.91508725390406"/>
    <n v="425.7"/>
    <n v="5.0525547076363253E-4"/>
    <n v="2572"/>
    <n v="0.86008836524300436"/>
    <n v="18283.63"/>
    <n v="83.17813171143348"/>
    <m/>
    <m/>
    <n v="3284.2836226795157"/>
    <n v="2.0032723327896833"/>
    <m/>
    <m/>
    <n v="16930.32196662611"/>
    <n v="84444.25"/>
    <m/>
    <n v="-0.79950888347488303"/>
    <n v="40.210954602408613"/>
    <m/>
    <n v="40.094999999999999"/>
    <n v="2.8919965683655846E-3"/>
    <n v="40.884748043892792"/>
    <m/>
    <m/>
    <m/>
    <m/>
    <m/>
    <n v="510.93724480537043"/>
    <m/>
  </r>
  <r>
    <x v="2566"/>
    <n v="10.73"/>
    <n v="12.83"/>
    <n v="790.31949999999995"/>
    <n v="704.64610000000005"/>
    <n v="31189.31"/>
    <n v="27813.119999999999"/>
    <n v="9.7224128259298936E-7"/>
    <n v="484.05439722357437"/>
    <n v="484.08"/>
    <m/>
    <n v="82398.063998624464"/>
    <m/>
    <m/>
    <n v="6896.9665062637632"/>
    <m/>
    <m/>
    <n v="43.210358840029357"/>
    <m/>
    <m/>
    <n v="52.698302256186786"/>
    <n v="52.68"/>
    <n v="3.4742323816971954E-4"/>
    <n v="44.77026192281528"/>
    <m/>
    <m/>
    <m/>
    <n v="403.50196123805841"/>
    <n v="403.25200000000001"/>
    <n v="6.1986360404509E-4"/>
    <n v="2573"/>
    <n v="0.83632112236944667"/>
    <n v="17575.310000000001"/>
    <n v="79.949512385753295"/>
    <m/>
    <m/>
    <n v="3411.5189569985955"/>
    <n v="2.0806831807386144"/>
    <m/>
    <m/>
    <n v="15149.065635299541"/>
    <n v="75533"/>
    <m/>
    <n v="-0.79943778698979862"/>
    <n v="42.323694647639265"/>
    <m/>
    <n v="42.19455"/>
    <n v="3.0606949864204758E-3"/>
    <n v="43.03334464679179"/>
    <n v="43.1"/>
    <n v="-1.5465279166638757E-3"/>
    <m/>
    <m/>
    <m/>
    <n v="484.05531594264443"/>
    <m/>
  </r>
  <r>
    <x v="2567"/>
    <n v="11.15"/>
    <n v="13.02"/>
    <n v="800.70370000000003"/>
    <n v="713.90250000000003"/>
    <n v="31481.48"/>
    <n v="28073.58"/>
    <n v="9.7224128259298936E-7"/>
    <n v="490.37863231730051"/>
    <n v="490.41"/>
    <m/>
    <n v="84551.644448747669"/>
    <m/>
    <m/>
    <n v="7032.1558430584018"/>
    <m/>
    <m/>
    <n v="42.92072674426057"/>
    <m/>
    <m/>
    <n v="53.188069661745907"/>
    <n v="53.2"/>
    <n v="-2.2425447846041724E-4"/>
    <n v="44.346212698899294"/>
    <m/>
    <m/>
    <m/>
    <n v="408.75970243671554"/>
    <n v="408.52"/>
    <n v="5.8675814333586374E-4"/>
    <n v="2574"/>
    <n v="0.85637480798771126"/>
    <n v="17748.87"/>
    <n v="80.720119804356884"/>
    <m/>
    <m/>
    <n v="3377.8294670165319"/>
    <n v="2.0595501695586242"/>
    <m/>
    <m/>
    <n v="15545.497455148103"/>
    <n v="77505"/>
    <m/>
    <n v="-0.79942587632864848"/>
    <n v="41.761884688317885"/>
    <m/>
    <n v="41.637949999999996"/>
    <n v="2.9764839123416209E-3"/>
    <n v="42.463460145604238"/>
    <n v="42.45"/>
    <n v="3.1708234638960775E-4"/>
    <m/>
    <m/>
    <m/>
    <n v="490.37942848225174"/>
    <m/>
  </r>
  <r>
    <x v="2568"/>
    <n v="10.99"/>
    <n v="13.01"/>
    <n v="789.40650000000005"/>
    <n v="703.82929999999999"/>
    <n v="31396.23"/>
    <n v="27997.53"/>
    <n v="9.7224128259298936E-7"/>
    <n v="483.4480479341612"/>
    <n v="483.48"/>
    <m/>
    <n v="82161.954130114013"/>
    <m/>
    <m/>
    <n v="6883.0877783410406"/>
    <m/>
    <m/>
    <n v="43.221579604800034"/>
    <m/>
    <m/>
    <n v="53.042746088427229"/>
    <n v="53.04"/>
    <n v="5.1773914540476085E-5"/>
    <n v="44.46474307738584"/>
    <m/>
    <m/>
    <m/>
    <n v="402.97803224842676"/>
    <n v="402.74200000000002"/>
    <n v="5.8606315811804421E-4"/>
    <n v="2575"/>
    <n v="0.84473481936971562"/>
    <n v="17644.099999999999"/>
    <n v="80.237370522078308"/>
    <m/>
    <m/>
    <n v="3397.7684937410118"/>
    <n v="2.0715111243939264"/>
    <m/>
    <m/>
    <n v="15106.292882581156"/>
    <n v="75312.25"/>
    <m/>
    <n v="-0.79941785190880421"/>
    <n v="42.34917445193792"/>
    <m/>
    <n v="42.223599999999998"/>
    <n v="2.9740347089761698E-3"/>
    <n v="43.061070833363544"/>
    <n v="43.14"/>
    <n v="-1.8296051607894492E-3"/>
    <m/>
    <m/>
    <m/>
    <n v="483.44896656362783"/>
    <m/>
  </r>
  <r>
    <x v="2569"/>
    <n v="11.6"/>
    <n v="13.29"/>
    <n v="807.87760000000003"/>
    <n v="720.29729999999995"/>
    <n v="31678.94"/>
    <n v="28249.61"/>
    <n v="9.7224128259298936E-7"/>
    <n v="494.74804841219833"/>
    <n v="494.78"/>
    <m/>
    <n v="86002.9543598483"/>
    <m/>
    <m/>
    <n v="7124.4205148541723"/>
    <m/>
    <m/>
    <n v="42.714005428940759"/>
    <m/>
    <m/>
    <n v="53.519068950190139"/>
    <n v="53.52"/>
    <n v="-1.7396296895788588E-5"/>
    <n v="44.062811093535608"/>
    <m/>
    <m/>
    <m/>
    <n v="412.39242032781556"/>
    <n v="412.16399999999999"/>
    <n v="5.5419766844155838E-4"/>
    <n v="2576"/>
    <n v="0.87283671933784801"/>
    <n v="17787.939999999999"/>
    <n v="80.885173469211594"/>
    <m/>
    <m/>
    <n v="3370.0688649620029"/>
    <n v="2.054428776781648"/>
    <m/>
    <m/>
    <n v="15812.665583494361"/>
    <n v="78835"/>
    <m/>
    <n v="-0.79942074480250702"/>
    <n v="41.356374102378972"/>
    <m/>
    <n v="41.238549999999996"/>
    <n v="2.8571349472514829E-3"/>
    <n v="42.052025490789568"/>
    <n v="42.05"/>
    <n v="4.8168627575950751E-5"/>
    <m/>
    <m/>
    <m/>
    <n v="494.74890577879438"/>
    <m/>
  </r>
  <r>
    <x v="2570"/>
    <n v="12.56"/>
    <n v="14.11"/>
    <n v="848.03229999999996"/>
    <n v="756.09820000000002"/>
    <n v="32370.93"/>
    <n v="28866.67"/>
    <n v="9.7224128259298936E-7"/>
    <n v="519.32631254002183"/>
    <n v="519.35"/>
    <m/>
    <n v="94547.97292858125"/>
    <m/>
    <m/>
    <n v="7655.3195971268524"/>
    <m/>
    <m/>
    <n v="41.650616490038075"/>
    <m/>
    <m/>
    <n v="54.686797950214277"/>
    <n v="54.68"/>
    <n v="1.2432242527937731E-4"/>
    <n v="43.098789014137296"/>
    <m/>
    <m/>
    <m/>
    <n v="432.87444707478409"/>
    <n v="432.62799999999999"/>
    <n v="5.6965123566699027E-4"/>
    <n v="2577"/>
    <n v="0.89014883061658401"/>
    <n v="18265.060000000001"/>
    <n v="83.048244486941627"/>
    <m/>
    <m/>
    <n v="3279.6746283696443"/>
    <n v="1.9991339919004136"/>
    <m/>
    <m/>
    <n v="17383.951971946066"/>
    <n v="86665.5"/>
    <m/>
    <n v="-0.79941323857883395"/>
    <n v="39.299009897535342"/>
    <m/>
    <n v="39.183599999999998"/>
    <n v="2.945362282570807E-3"/>
    <n v="39.960476619695044"/>
    <n v="39.99"/>
    <n v="-7.3826907489271676E-4"/>
    <m/>
    <m/>
    <m/>
    <n v="519.32735360264576"/>
    <m/>
  </r>
  <r>
    <x v="2571"/>
    <n v="12.18"/>
    <n v="13.79"/>
    <n v="827.78869999999995"/>
    <n v="738.04849999999999"/>
    <n v="31983.9"/>
    <n v="28521.51"/>
    <n v="9.7224128259298936E-7"/>
    <n v="506.91697807284834"/>
    <n v="506.95"/>
    <m/>
    <n v="90029.861066546611"/>
    <m/>
    <m/>
    <n v="7380.9472970899305"/>
    <m/>
    <m/>
    <n v="42.145856347691343"/>
    <m/>
    <m/>
    <n v="54.031639737982857"/>
    <n v="54.04"/>
    <n v="-1.5470507063553018E-4"/>
    <n v="43.612552344394061"/>
    <m/>
    <m/>
    <m/>
    <n v="422.52606551638962"/>
    <n v="422.29599999999999"/>
    <n v="5.4479681642649602E-4"/>
    <n v="2578"/>
    <n v="0.88324873096446699"/>
    <n v="18027.09"/>
    <n v="81.959833662710665"/>
    <m/>
    <m/>
    <n v="3322.4045274947021"/>
    <n v="2.024988134361672"/>
    <m/>
    <m/>
    <n v="16553.409031653489"/>
    <n v="82526.25"/>
    <m/>
    <n v="-0.79941643984000865"/>
    <n v="40.235288235252462"/>
    <m/>
    <n v="40.117649999999998"/>
    <n v="2.9323311622806436E-3"/>
    <n v="40.912946164528151"/>
    <n v="40.94"/>
    <n v="-6.6081669447592972E-4"/>
    <m/>
    <m/>
    <m/>
    <n v="506.91777416014889"/>
    <m/>
  </r>
  <r>
    <x v="2572"/>
    <n v="12.65"/>
    <n v="13.97"/>
    <n v="828.42669999999998"/>
    <n v="738.61509999999998"/>
    <n v="31816.17"/>
    <n v="28371.86"/>
    <n v="9.7224128259298936E-7"/>
    <n v="507.27056422599372"/>
    <n v="507.3"/>
    <m/>
    <n v="90156.128204923225"/>
    <m/>
    <m/>
    <n v="7388.699811915465"/>
    <m/>
    <m/>
    <n v="42.123965437285058"/>
    <m/>
    <m/>
    <n v="53.744355331315717"/>
    <n v="53.76"/>
    <n v="-2.9100946213322931E-4"/>
    <n v="43.836647245197568"/>
    <m/>
    <m/>
    <m/>
    <n v="422.80621233210553"/>
    <n v="422.58800000000002"/>
    <n v="5.1637134065685153E-4"/>
    <n v="2579"/>
    <n v="0.90551181102362199"/>
    <n v="17884.39"/>
    <n v="81.292005385046423"/>
    <m/>
    <m/>
    <n v="3348.7042312224521"/>
    <n v="2.0404372889954705"/>
    <m/>
    <m/>
    <n v="16577.149148741821"/>
    <n v="82636.75"/>
    <m/>
    <n v="-0.7993973728547914"/>
    <n v="40.198782255992931"/>
    <m/>
    <n v="40.082050000000002"/>
    <n v="2.9123324778281834E-3"/>
    <n v="40.877120515173914"/>
    <n v="40.909999999999997"/>
    <n v="-8.0370288012909796E-4"/>
    <m/>
    <m/>
    <m/>
    <n v="507.27136025506138"/>
    <m/>
  </r>
  <r>
    <x v="2573"/>
    <n v="12.06"/>
    <n v="13.66"/>
    <n v="806.24739999999997"/>
    <n v="718.83960000000002"/>
    <n v="31587.72"/>
    <n v="28168.12"/>
    <n v="9.7224128259298936E-7"/>
    <n v="493.67747439670575"/>
    <n v="493.71"/>
    <m/>
    <n v="85324.717606082806"/>
    <m/>
    <m/>
    <n v="7091.7259605116069"/>
    <m/>
    <m/>
    <n v="42.685944084399111"/>
    <m/>
    <m/>
    <n v="53.357153068665056"/>
    <n v="53.36"/>
    <n v="-5.3353285887292046E-5"/>
    <n v="44.149850721859167"/>
    <m/>
    <m/>
    <m/>
    <n v="411.47175575812048"/>
    <n v="411.26600000000002"/>
    <n v="5.0029848837596091E-4"/>
    <n v="2580"/>
    <n v="0.8828696925329429"/>
    <n v="17683.64"/>
    <n v="80.373236769374628"/>
    <m/>
    <m/>
    <n v="3386.29300972806"/>
    <n v="2.0631453442801102"/>
    <m/>
    <m/>
    <n v="15688.955362539516"/>
    <n v="78203.25"/>
    <m/>
    <n v="-0.79938231003776039"/>
    <n v="41.273132218483291"/>
    <m/>
    <n v="41.15325"/>
    <n v="2.9130680683371324E-3"/>
    <n v="41.970042973990687"/>
    <n v="42"/>
    <n v="-7.1326252403125512E-4"/>
    <m/>
    <m/>
    <m/>
    <n v="493.67845410089978"/>
    <m/>
  </r>
  <r>
    <x v="2574"/>
    <n v="10.61"/>
    <n v="12.62"/>
    <n v="761.29020000000003"/>
    <n v="678.75559999999996"/>
    <n v="30753.119999999999"/>
    <n v="27423.84"/>
    <n v="9.7224128259298936E-7"/>
    <n v="466.13813464766997"/>
    <n v="466.16"/>
    <m/>
    <n v="75805.594803043045"/>
    <m/>
    <m/>
    <n v="6498.3327536917532"/>
    <m/>
    <m/>
    <n v="43.87408941877807"/>
    <m/>
    <m/>
    <n v="51.946101846501897"/>
    <n v="51.96"/>
    <n v="-2.6747793491344041E-4"/>
    <n v="45.314780427309394"/>
    <m/>
    <m/>
    <m/>
    <n v="388.51368379146396"/>
    <n v="388.29399999999998"/>
    <n v="5.6576663936080962E-4"/>
    <n v="2581"/>
    <n v="0.84072900158478603"/>
    <n v="17172.72"/>
    <n v="78.044979392126891"/>
    <m/>
    <m/>
    <n v="3484.130605637627"/>
    <n v="2.1225530126405259"/>
    <m/>
    <m/>
    <n v="13938.787680043368"/>
    <n v="69466"/>
    <m/>
    <n v="-0.79934374111013495"/>
    <n v="43.572578917325423"/>
    <m/>
    <n v="43.446350000000002"/>
    <n v="2.9053975149908595E-3"/>
    <n v="44.308784580194548"/>
    <n v="44.37"/>
    <n v="-1.3796578725591147E-3"/>
    <m/>
    <m/>
    <m/>
    <n v="466.13923678801348"/>
    <m/>
  </r>
  <r>
    <x v="2575"/>
    <n v="10.62"/>
    <n v="12.7"/>
    <n v="767.26059999999995"/>
    <n v="684.07809999999995"/>
    <n v="30818.93"/>
    <n v="27482.5"/>
    <n v="9.7224128259298936E-7"/>
    <n v="469.78235645993311"/>
    <n v="469.81"/>
    <m/>
    <n v="76991.056711513942"/>
    <m/>
    <m/>
    <n v="6574.5467526129814"/>
    <m/>
    <m/>
    <n v="43.700093282781296"/>
    <m/>
    <m/>
    <n v="52.055994330617878"/>
    <n v="52.04"/>
    <n v="3.0734686045108539E-4"/>
    <n v="45.21622296229112"/>
    <m/>
    <m/>
    <m/>
    <n v="391.54658381226483"/>
    <n v="391.346"/>
    <n v="5.125485178456568E-4"/>
    <n v="2582"/>
    <n v="0.83622047244094488"/>
    <n v="17172.72"/>
    <n v="78.038885469078465"/>
    <m/>
    <m/>
    <n v="3484.130605637627"/>
    <n v="2.122351806245355"/>
    <m/>
    <m/>
    <n v="14156.914161722716"/>
    <n v="70533"/>
    <m/>
    <n v="-0.79928665785203079"/>
    <n v="43.228888608673223"/>
    <m/>
    <n v="43.097200000000001"/>
    <n v="3.0556186637002991E-3"/>
    <n v="43.959751541579898"/>
    <n v="44.03"/>
    <n v="-1.5954680540564148E-3"/>
    <m/>
    <m/>
    <m/>
    <n v="469.78321365929821"/>
    <m/>
  </r>
  <r>
    <x v="2576"/>
    <n v="10.85"/>
    <n v="12.87"/>
    <n v="773.20669999999996"/>
    <n v="689.37890000000004"/>
    <n v="31010.93"/>
    <n v="27653.68"/>
    <n v="9.7224128259298936E-7"/>
    <n v="473.41152210779342"/>
    <n v="473.44"/>
    <m/>
    <n v="78180.778485723218"/>
    <m/>
    <m/>
    <n v="6650.7401212065515"/>
    <m/>
    <m/>
    <n v="43.528813312658578"/>
    <m/>
    <m/>
    <n v="52.37902269049173"/>
    <n v="52.36"/>
    <n v="3.6330577715304457E-4"/>
    <n v="44.932966805095219"/>
    <m/>
    <m/>
    <m/>
    <n v="394.56685185509593"/>
    <n v="394.36799999999999"/>
    <n v="5.0422918465975464E-4"/>
    <n v="2583"/>
    <n v="0.84304584304584307"/>
    <n v="17260.46"/>
    <n v="78.431482338358748"/>
    <m/>
    <m/>
    <n v="3466.329254463285"/>
    <n v="2.1113079862301793"/>
    <m/>
    <m/>
    <n v="14375.828539035949"/>
    <n v="71624.5"/>
    <m/>
    <n v="-0.79928895086128415"/>
    <n v="42.891917810820679"/>
    <m/>
    <n v="42.7605"/>
    <n v="3.0733459810030617E-3"/>
    <n v="43.617544313718852"/>
    <n v="43.66"/>
    <n v="-9.7241608523002121E-4"/>
    <m/>
    <m/>
    <m/>
    <n v="473.41231805922388"/>
    <m/>
  </r>
  <r>
    <x v="2577"/>
    <n v="10.98"/>
    <n v="12.92"/>
    <n v="756.37980000000005"/>
    <n v="674.37429999999995"/>
    <n v="30728.6"/>
    <n v="27401.83"/>
    <n v="6.9441778594026005E-7"/>
    <n v="463.07503456782916"/>
    <n v="463.1"/>
    <m/>
    <n v="74767.523522603646"/>
    <m/>
    <m/>
    <n v="6432.9558121048831"/>
    <m/>
    <m/>
    <n v="43.996556896357873"/>
    <m/>
    <m/>
    <n v="51.898356514967602"/>
    <n v="51.88"/>
    <n v="3.5382642574410816E-4"/>
    <n v="45.337247748299816"/>
    <m/>
    <m/>
    <m/>
    <n v="385.93858069835773"/>
    <n v="385.75200000000001"/>
    <n v="4.8368044328417348E-4"/>
    <n v="2584"/>
    <n v="0.84984520123839014"/>
    <n v="17067.57"/>
    <n v="77.536825141177843"/>
    <m/>
    <m/>
    <n v="3505.0663593778363"/>
    <n v="2.1342953126390216"/>
    <m/>
    <m/>
    <n v="13748.647509843213"/>
    <n v="68499.25"/>
    <m/>
    <n v="-0.79928761979374641"/>
    <n v="43.819353816867554"/>
    <m/>
    <n v="43.686999999999998"/>
    <n v="3.029592713337026E-3"/>
    <n v="44.562082206232425"/>
    <n v="44.57"/>
    <n v="-1.7764850275014954E-4"/>
    <m/>
    <m/>
    <m/>
    <n v="463.07576923848217"/>
    <m/>
  </r>
  <r>
    <x v="2578"/>
    <n v="12.13"/>
    <n v="13.38"/>
    <n v="782.75120000000004"/>
    <n v="697.88610000000006"/>
    <n v="30976.99"/>
    <n v="27623.31"/>
    <n v="6.9441778594026005E-7"/>
    <n v="479.20859418312187"/>
    <n v="479.23"/>
    <m/>
    <n v="79977.445253012993"/>
    <m/>
    <m/>
    <n v="6769.1514800380319"/>
    <m/>
    <m/>
    <n v="43.227641183953466"/>
    <m/>
    <m/>
    <n v="52.316593350459918"/>
    <n v="52.32"/>
    <n v="-6.5111803136175261E-5"/>
    <n v="44.969169577035977"/>
    <m/>
    <m/>
    <m/>
    <n v="399.38025564526265"/>
    <n v="399.21800000000002"/>
    <n v="4.0643369102255633E-4"/>
    <n v="2585"/>
    <n v="0.90657698056801195"/>
    <n v="17258.509999999998"/>
    <n v="78.398130771695477"/>
    <m/>
    <m/>
    <n v="3465.8541358064904"/>
    <n v="2.1102182578296231"/>
    <m/>
    <m/>
    <n v="14706.834483693085"/>
    <n v="73286.5"/>
    <m/>
    <n v="-0.79932409811229788"/>
    <n v="42.289639192117143"/>
    <m/>
    <n v="42.168900000000001"/>
    <n v="2.8632284009575404E-3"/>
    <n v="43.006881531292066"/>
    <n v="43.08"/>
    <n v="-1.6972717898776635E-3"/>
    <m/>
    <m/>
    <m/>
    <n v="479.20908395161467"/>
    <m/>
  </r>
  <r>
    <x v="2579"/>
    <n v="11.59"/>
    <n v="13.11"/>
    <n v="757.86080000000004"/>
    <n v="675.69380000000001"/>
    <n v="30524.67"/>
    <n v="27219.94"/>
    <n v="6.9441778594026005E-7"/>
    <n v="463.9591138196929"/>
    <n v="463.98"/>
    <m/>
    <n v="74887.655810081531"/>
    <m/>
    <m/>
    <n v="6446.0526782307124"/>
    <m/>
    <m/>
    <n v="43.912960679357006"/>
    <m/>
    <m/>
    <n v="51.551419563279786"/>
    <n v="51.56"/>
    <n v="-1.6641653840610005E-4"/>
    <n v="45.624177030734529"/>
    <m/>
    <m/>
    <m/>
    <n v="386.66675543122597"/>
    <n v="386.49799999999999"/>
    <n v="4.3662691974089007E-4"/>
    <n v="2586"/>
    <n v="0.88405797101449279"/>
    <n v="16908.53"/>
    <n v="76.802321901864673"/>
    <m/>
    <m/>
    <n v="3536.1371226025431"/>
    <n v="2.152806629253758"/>
    <m/>
    <m/>
    <n v="13771.035875176338"/>
    <n v="68641"/>
    <m/>
    <n v="-0.79937594331119399"/>
    <n v="43.632388466295353"/>
    <m/>
    <n v="43.512450000000001"/>
    <n v="2.7564172161151923E-3"/>
    <n v="44.37286047557663"/>
    <n v="44.37"/>
    <n v="6.4468685522456326E-5"/>
    <m/>
    <m/>
    <m/>
    <n v="463.95984845451864"/>
    <m/>
  </r>
  <r>
    <x v="2580"/>
    <n v="11.63"/>
    <n v="13.07"/>
    <n v="761.8655"/>
    <n v="679.26379999999995"/>
    <n v="30260.48"/>
    <n v="26984.33"/>
    <n v="6.9441778594026005E-7"/>
    <n v="466.39940113533464"/>
    <n v="466.43"/>
    <m/>
    <n v="75675.618867802841"/>
    <m/>
    <m/>
    <n v="6496.9199091120054"/>
    <m/>
    <m/>
    <n v="43.794974669255048"/>
    <m/>
    <m/>
    <n v="51.10399761977753"/>
    <n v="51.12"/>
    <n v="-3.1303560685580489E-4"/>
    <n v="46.017420065018179"/>
    <m/>
    <m/>
    <m/>
    <n v="388.69614072461115"/>
    <n v="388.49400000000003"/>
    <n v="5.2031878127101194E-4"/>
    <n v="2587"/>
    <n v="0.88982402448355014"/>
    <n v="16826.04"/>
    <n v="76.421666250205746"/>
    <m/>
    <m/>
    <n v="3553.3885306932216"/>
    <n v="2.1631042476041298"/>
    <m/>
    <m/>
    <n v="13916.084293336949"/>
    <n v="69351.75"/>
    <m/>
    <n v="-0.79934054593666415"/>
    <n v="43.39983710590279"/>
    <m/>
    <n v="43.281149999999997"/>
    <n v="2.7422354975039642E-3"/>
    <n v="44.136816452305098"/>
    <n v="44.14"/>
    <n v="-7.2123871656115668E-5"/>
    <m/>
    <m/>
    <m/>
    <n v="466.40031940647549"/>
    <m/>
  </r>
  <r>
    <x v="2581"/>
    <n v="11.26"/>
    <n v="12.82"/>
    <n v="756.03390000000002"/>
    <n v="674.06399999999996"/>
    <n v="30355.64"/>
    <n v="27069.17"/>
    <n v="6.9441778594026005E-7"/>
    <n v="462.81812238341547"/>
    <n v="462.85"/>
    <m/>
    <n v="74513.700376667373"/>
    <m/>
    <m/>
    <n v="6422.102092009276"/>
    <m/>
    <m/>
    <n v="43.960613732336675"/>
    <m/>
    <m/>
    <n v="51.263454123015592"/>
    <n v="51.28"/>
    <n v="-3.226575074962712E-4"/>
    <n v="45.871074328448088"/>
    <m/>
    <m/>
    <m/>
    <n v="385.70720322681194"/>
    <n v="385.50200000000001"/>
    <n v="5.3230132868820057E-4"/>
    <n v="2588"/>
    <n v="0.87831513260530414"/>
    <n v="16846.62"/>
    <n v="76.509163440616661"/>
    <m/>
    <m/>
    <n v="3549.0423662979351"/>
    <n v="2.1602537461066991"/>
    <m/>
    <m/>
    <n v="13702.565810421831"/>
    <n v="68281"/>
    <m/>
    <n v="-0.79932095589663554"/>
    <n v="43.730028298312604"/>
    <m/>
    <n v="43.610149999999997"/>
    <n v="2.7488623247708954E-3"/>
    <n v="44.473072026028539"/>
    <n v="44.64"/>
    <n v="-3.7394259402209196E-3"/>
    <m/>
    <m/>
    <m/>
    <n v="462.81879576583225"/>
    <m/>
  </r>
  <r>
    <x v="2582"/>
    <n v="11.57"/>
    <n v="13.01"/>
    <n v="745.63480000000004"/>
    <n v="664.79100000000005"/>
    <n v="29957.49"/>
    <n v="26714.07"/>
    <n v="1.1111556939003009E-6"/>
    <n v="456.41875969336803"/>
    <n v="456.45"/>
    <m/>
    <n v="72453.96691884195"/>
    <m/>
    <m/>
    <n v="6288.9443819405442"/>
    <m/>
    <m/>
    <n v="44.256991085451041"/>
    <m/>
    <m/>
    <n v="50.587372814479934"/>
    <n v="50.6"/>
    <n v="-2.4954912094998782E-4"/>
    <n v="46.467820834733956"/>
    <m/>
    <m/>
    <m/>
    <n v="380.36129886434685"/>
    <n v="380.15199999999999"/>
    <n v="5.5056625861982234E-4"/>
    <n v="2589"/>
    <n v="0.88931591083781714"/>
    <n v="16595.919999999998"/>
    <n v="75.352951910516794"/>
    <m/>
    <m/>
    <n v="3601.8568134232869"/>
    <n v="2.1917777569196928"/>
    <m/>
    <m/>
    <n v="13324.210303576681"/>
    <n v="66389.25"/>
    <m/>
    <n v="-0.79930168960220693"/>
    <n v="44.325421918696982"/>
    <m/>
    <n v="44.204749999999997"/>
    <n v="2.7298405419549088E-3"/>
    <n v="45.07997311485606"/>
    <n v="45.16"/>
    <n v="-1.772074516030453E-3"/>
    <m/>
    <m/>
    <m/>
    <n v="456.41949423863309"/>
    <m/>
  </r>
  <r>
    <x v="2583"/>
    <n v="11.15"/>
    <n v="12.74"/>
    <n v="726.73950000000002"/>
    <n v="647.94359999999995"/>
    <n v="29546.76"/>
    <n v="26347.78"/>
    <n v="1.1111556939003009E-6"/>
    <n v="444.84170165171372"/>
    <n v="444.87"/>
    <m/>
    <n v="68778.619093508183"/>
    <m/>
    <m/>
    <n v="6049.6750851807028"/>
    <m/>
    <m/>
    <n v="44.815754280340684"/>
    <m/>
    <m/>
    <n v="49.892581709680847"/>
    <n v="49.88"/>
    <n v="2.5223956858155816E-4"/>
    <n v="47.103274513432382"/>
    <m/>
    <m/>
    <m/>
    <n v="370.70910512727073"/>
    <n v="370.50599999999997"/>
    <n v="5.481830989801928E-4"/>
    <n v="2590"/>
    <n v="0.8751962323390895"/>
    <n v="16345.84"/>
    <n v="74.211681006641413"/>
    <m/>
    <m/>
    <n v="3656.1323433065891"/>
    <n v="2.2245942390993698"/>
    <m/>
    <m/>
    <n v="12648.44909689803"/>
    <n v="63011.5"/>
    <m/>
    <n v="-0.79926760834295285"/>
    <n v="45.446617738199159"/>
    <m/>
    <n v="45.321100000000001"/>
    <n v="2.7695210001337234E-3"/>
    <n v="46.220749627988909"/>
    <m/>
    <e v="#DIV/0!"/>
    <m/>
    <m/>
    <m/>
    <n v="444.84261981090651"/>
    <m/>
  </r>
  <r>
    <x v="2584"/>
    <n v="10.82"/>
    <n v="12.49"/>
    <n v="718.08860000000004"/>
    <n v="640.23"/>
    <n v="29216.49"/>
    <n v="26053.23"/>
    <n v="1.1111556939003009E-6"/>
    <n v="439.53571503857893"/>
    <n v="439.56"/>
    <m/>
    <n v="67138.075418869121"/>
    <m/>
    <m/>
    <n v="5941.4451477083103"/>
    <m/>
    <m/>
    <n v="45.080476251771152"/>
    <m/>
    <m/>
    <n v="49.333685690608419"/>
    <n v="49.32"/>
    <n v="2.7748764412849347E-4"/>
    <n v="47.628147892416408"/>
    <m/>
    <m/>
    <m/>
    <n v="366.28313874953727"/>
    <n v="366.07600000000002"/>
    <n v="5.6583537171861487E-4"/>
    <n v="2591"/>
    <n v="0.86629303442754202"/>
    <n v="16151.82"/>
    <n v="73.325085771520662"/>
    <m/>
    <m/>
    <n v="3699.529488834035"/>
    <n v="2.250786093383903"/>
    <m/>
    <m/>
    <n v="12346.880017747566"/>
    <n v="61495.75"/>
    <m/>
    <n v="-0.79922384851396133"/>
    <n v="45.985506009302249"/>
    <m/>
    <n v="45.856400000000001"/>
    <n v="2.8154414498793301E-3"/>
    <n v="46.769317712023501"/>
    <m/>
    <e v="#DIV/0!"/>
    <m/>
    <m/>
    <m/>
    <n v="439.53657196626347"/>
    <m/>
  </r>
  <r>
    <x v="2585"/>
    <n v="10.32"/>
    <n v="12.24"/>
    <n v="711.13530000000003"/>
    <n v="634.0299"/>
    <n v="28946.51"/>
    <n v="25812.45"/>
    <n v="1.1111556939003009E-6"/>
    <n v="435.26904760826733"/>
    <n v="435.3"/>
    <m/>
    <n v="65834.818471845429"/>
    <m/>
    <m/>
    <n v="5854.9408368230461"/>
    <m/>
    <m/>
    <n v="45.296712132688064"/>
    <m/>
    <m/>
    <n v="48.876617469340509"/>
    <n v="48.88"/>
    <n v="-6.9200709073125033E-5"/>
    <n v="48.066595553189551"/>
    <m/>
    <m/>
    <m/>
    <n v="362.72334156652198"/>
    <n v="362.54"/>
    <n v="5.0571403575316864E-4"/>
    <n v="2592"/>
    <n v="0.84313725490196079"/>
    <n v="16025.22"/>
    <n v="72.744674004463022"/>
    <m/>
    <m/>
    <n v="3728.5268670419637"/>
    <n v="2.2682130037942843"/>
    <m/>
    <m/>
    <n v="12107.333285184732"/>
    <n v="60301.5"/>
    <m/>
    <n v="-0.79922003125652374"/>
    <n v="46.428675210742071"/>
    <m/>
    <n v="46.298400000000001"/>
    <n v="2.8138166921982677E-3"/>
    <n v="47.220545911371872"/>
    <m/>
    <e v="#DIV/0!"/>
    <m/>
    <m/>
    <m/>
    <n v="435.27008813794032"/>
    <m/>
  </r>
  <r>
    <x v="2586"/>
    <n v="11.33"/>
    <n v="12.87"/>
    <n v="727.54700000000003"/>
    <n v="648.65930000000003"/>
    <n v="29417.84"/>
    <n v="26232.63"/>
    <n v="8.3332864653229421E-7"/>
    <n v="445.27082805834942"/>
    <n v="445.3"/>
    <m/>
    <n v="68860.697567665818"/>
    <m/>
    <m/>
    <n v="6056.7668541111934"/>
    <m/>
    <m/>
    <n v="44.766035724948786"/>
    <m/>
    <m/>
    <n v="49.667620673520176"/>
    <n v="49.68"/>
    <n v="-2.4918128985151888E-4"/>
    <n v="47.277320833074242"/>
    <m/>
    <m/>
    <m/>
    <n v="371.04095221978145"/>
    <n v="370.84399999999999"/>
    <n v="5.3109183317356923E-4"/>
    <n v="2593"/>
    <n v="0.88034188034188043"/>
    <n v="16290.86"/>
    <n v="73.927422576320225"/>
    <m/>
    <m/>
    <n v="3666.7214205669052"/>
    <n v="2.22976858263497"/>
    <m/>
    <m/>
    <n v="12664.34740901869"/>
    <n v="63066"/>
    <m/>
    <n v="-0.79918898599849852"/>
    <n v="45.348945482981094"/>
    <m/>
    <n v="45.219650000000001"/>
    <n v="2.8592765087984695E-3"/>
    <n v="46.124374902382776"/>
    <m/>
    <e v="#DIV/0!"/>
    <m/>
    <m/>
    <m/>
    <n v="445.2720520915135"/>
    <m/>
  </r>
  <r>
    <x v="2587"/>
    <n v="11.98"/>
    <n v="13.21"/>
    <n v="733.99670000000003"/>
    <n v="654.40909999999997"/>
    <n v="29417.86"/>
    <n v="26232.63"/>
    <n v="8.3332864653229421E-7"/>
    <n v="449.20719786767154"/>
    <n v="449.23"/>
    <m/>
    <n v="70078.368175396172"/>
    <m/>
    <m/>
    <n v="6137.0919836557068"/>
    <m/>
    <m/>
    <n v="44.565615056206013"/>
    <m/>
    <m/>
    <n v="49.666443366213564"/>
    <n v="49.68"/>
    <n v="-2.7287910198137144E-4"/>
    <n v="47.275611617383731"/>
    <m/>
    <m/>
    <m/>
    <n v="374.31685622497838"/>
    <n v="374.13"/>
    <n v="4.9944197198392715E-4"/>
    <n v="2594"/>
    <n v="0.906888720666162"/>
    <n v="16299.55"/>
    <n v="73.961082035195901"/>
    <m/>
    <m/>
    <n v="3664.7654888883617"/>
    <n v="2.2283679046651468"/>
    <m/>
    <m/>
    <n v="12888.429901454545"/>
    <n v="64192.5"/>
    <m/>
    <n v="-0.79922218481201779"/>
    <n v="44.944873139728507"/>
    <m/>
    <n v="44.816650000000003"/>
    <n v="2.8610603364709331E-3"/>
    <n v="45.713869720705581"/>
    <m/>
    <e v="#DIV/0!"/>
    <m/>
    <m/>
    <m/>
    <n v="449.20860547148692"/>
    <m/>
  </r>
  <r>
    <x v="2588"/>
    <n v="11.65"/>
    <n v="12.99"/>
    <n v="721.28549999999996"/>
    <n v="643.07560000000001"/>
    <n v="29104.95"/>
    <n v="25953.58"/>
    <n v="8.3332864653229421E-7"/>
    <n v="441.41715879886647"/>
    <n v="441.44"/>
    <m/>
    <n v="67648.037070387931"/>
    <m/>
    <m/>
    <n v="5977.4610715325061"/>
    <m/>
    <m/>
    <n v="44.949491753083294"/>
    <m/>
    <m/>
    <n v="49.136956374583583"/>
    <n v="49.12"/>
    <n v="3.4520306562679792E-4"/>
    <n v="47.776779318854594"/>
    <m/>
    <m/>
    <m/>
    <n v="367.82135884787567"/>
    <n v="367.59800000000001"/>
    <n v="6.0761714665380495E-4"/>
    <n v="2595"/>
    <n v="0.89684372594303308"/>
    <n v="16092.99"/>
    <n v="73.01809042986055"/>
    <m/>
    <m/>
    <n v="3711.2081182483612"/>
    <n v="2.2563935232939776"/>
    <m/>
    <m/>
    <n v="12441.589507056415"/>
    <n v="61953.25"/>
    <m/>
    <n v="-0.79917777506335153"/>
    <n v="45.721129315760614"/>
    <m/>
    <n v="45.589750000000002"/>
    <n v="2.8817731126100643E-3"/>
    <n v="46.503892162051123"/>
    <m/>
    <e v="#DIV/0!"/>
    <m/>
    <m/>
    <m/>
    <n v="441.41868876570663"/>
    <m/>
  </r>
  <r>
    <x v="2589"/>
    <n v="12.59"/>
    <n v="13.65"/>
    <n v="752.61389999999994"/>
    <n v="671.00649999999996"/>
    <n v="29336.76"/>
    <n v="26160.27"/>
    <n v="8.3332864653229421E-7"/>
    <n v="460.57849323798808"/>
    <n v="460.61"/>
    <m/>
    <n v="73521.130567608809"/>
    <m/>
    <m/>
    <n v="6366.6778692517119"/>
    <m/>
    <m/>
    <n v="43.971351378365604"/>
    <m/>
    <m/>
    <n v="49.527106108132237"/>
    <n v="49.52"/>
    <n v="1.4349976034400136E-4"/>
    <n v="47.394579467618883"/>
    <m/>
    <m/>
    <m/>
    <n v="383.78367577468589"/>
    <n v="383.62200000000001"/>
    <n v="4.2144552368195143E-4"/>
    <n v="2596"/>
    <n v="0.92234432234432229"/>
    <n v="16307.66"/>
    <n v="73.986326710088733"/>
    <m/>
    <m/>
    <n v="3661.7030202681608"/>
    <n v="2.2260836634773558"/>
    <m/>
    <m/>
    <n v="13521.892577285773"/>
    <n v="67340"/>
    <m/>
    <n v="-0.79919969442700067"/>
    <n v="43.733272479871864"/>
    <m/>
    <n v="43.61645"/>
    <n v="2.6784041312821749E-3"/>
    <n v="44.482466102591601"/>
    <m/>
    <e v="#DIV/0!"/>
    <m/>
    <m/>
    <m/>
    <n v="460.58039035061034"/>
    <m/>
  </r>
  <r>
    <x v="2590"/>
    <n v="12.08"/>
    <n v="13.28"/>
    <n v="742.33540000000005"/>
    <n v="661.84190000000001"/>
    <n v="29118.54"/>
    <n v="25965.66"/>
    <n v="8.3332864653229421E-7"/>
    <n v="454.27726378530366"/>
    <n v="454.3"/>
    <m/>
    <n v="71509.65567208828"/>
    <m/>
    <m/>
    <n v="6236.0336833226847"/>
    <m/>
    <m/>
    <n v="44.269630194549812"/>
    <m/>
    <m/>
    <n v="49.157502579333524"/>
    <n v="49.16"/>
    <n v="-5.0801884997397906E-5"/>
    <n v="47.745428339243603"/>
    <m/>
    <m/>
    <m/>
    <n v="378.52876432948653"/>
    <n v="378.36"/>
    <n v="4.4604167852457799E-4"/>
    <n v="2597"/>
    <n v="0.90963855421686757"/>
    <n v="16171.09"/>
    <n v="73.360992771250309"/>
    <m/>
    <m/>
    <n v="3692.3682893182895"/>
    <n v="2.2445134183123354"/>
    <m/>
    <m/>
    <n v="13152.085610575688"/>
    <n v="65502"/>
    <m/>
    <n v="-0.79921093080248407"/>
    <n v="44.328516361711486"/>
    <m/>
    <n v="44.2121"/>
    <n v="2.6331335021745339E-3"/>
    <n v="45.088377037559368"/>
    <m/>
    <e v="#DIV/0!"/>
    <m/>
    <m/>
    <m/>
    <n v="454.27885487322175"/>
    <m/>
  </r>
  <r>
    <x v="2591"/>
    <n v="11.82"/>
    <n v="12.93"/>
    <n v="716.02700000000004"/>
    <n v="638.3845"/>
    <n v="28520.75"/>
    <n v="25432.53"/>
    <n v="6.9441778594026005E-7"/>
    <n v="438.14560488852652"/>
    <n v="438.17"/>
    <m/>
    <n v="66431.807295642982"/>
    <m/>
    <m/>
    <n v="5903.904879281944"/>
    <m/>
    <m/>
    <n v="45.048035861640557"/>
    <m/>
    <m/>
    <n v="48.144800058079277"/>
    <n v="48.16"/>
    <n v="-3.1561341197505755E-4"/>
    <n v="48.720438262472236"/>
    <m/>
    <m/>
    <m/>
    <n v="365.07453177729178"/>
    <n v="364.90199999999999"/>
    <n v="4.7281674885812919E-4"/>
    <n v="2598"/>
    <n v="0.91415313225058004"/>
    <n v="15780.94"/>
    <n v="71.574288307520106"/>
    <m/>
    <m/>
    <n v="3781.4518011951968"/>
    <n v="2.2980117803685896"/>
    <m/>
    <m/>
    <n v="12218.561971574216"/>
    <n v="60843"/>
    <m/>
    <n v="-0.7991788378026361"/>
    <n v="45.893221313219321"/>
    <m/>
    <n v="45.759250000000002"/>
    <n v="2.9277427671852152E-3"/>
    <n v="46.681363128289213"/>
    <m/>
    <e v="#DIV/0!"/>
    <m/>
    <m/>
    <m/>
    <n v="438.14744062490928"/>
    <m/>
  </r>
  <r>
    <x v="2592"/>
    <n v="11.96"/>
    <n v="13.16"/>
    <n v="729.81150000000002"/>
    <n v="650.67380000000003"/>
    <n v="28615.59"/>
    <n v="25517.08"/>
    <n v="6.9441778594026005E-7"/>
    <n v="446.5696183861574"/>
    <n v="446.59"/>
    <m/>
    <n v="68986.443991675536"/>
    <m/>
    <m/>
    <n v="6074.1809605706039"/>
    <m/>
    <m/>
    <n v="44.612417643770755"/>
    <m/>
    <m/>
    <n v="48.303718031945174"/>
    <n v="48.32"/>
    <n v="-3.3696125941284905E-4"/>
    <n v="48.556705741562155"/>
    <m/>
    <m/>
    <m/>
    <n v="372.08947097011367"/>
    <n v="371.89400000000001"/>
    <n v="5.2560936749079801E-4"/>
    <n v="2599"/>
    <n v="0.90881458966565354"/>
    <n v="15866.78"/>
    <n v="71.957995652900607"/>
    <m/>
    <m/>
    <n v="3760.8826955136215"/>
    <n v="2.2852951529092898"/>
    <m/>
    <m/>
    <n v="12688.564255484946"/>
    <n v="63176.5"/>
    <m/>
    <n v="-0.799156897652055"/>
    <n v="45.007651819476081"/>
    <m/>
    <n v="44.871600000000001"/>
    <n v="3.0320251445474788E-3"/>
    <n v="45.78105621614894"/>
    <m/>
    <e v="#DIV/0!"/>
    <m/>
    <m/>
    <m/>
    <n v="446.57176002638175"/>
    <m/>
  </r>
  <r>
    <x v="2593"/>
    <n v="11"/>
    <n v="12.63"/>
    <n v="712.97019999999998"/>
    <n v="635.65830000000005"/>
    <n v="28739.62"/>
    <n v="25627.66"/>
    <n v="6.9441778594026005E-7"/>
    <n v="436.25383627452965"/>
    <n v="436.28"/>
    <m/>
    <n v="65799.535770614544"/>
    <m/>
    <m/>
    <n v="5863.7239336437387"/>
    <m/>
    <m/>
    <n v="45.125134625611288"/>
    <m/>
    <m/>
    <n v="48.511900359952719"/>
    <n v="48.52"/>
    <n v="-1.6693404878986851E-4"/>
    <n v="48.344527380291218"/>
    <m/>
    <m/>
    <m/>
    <n v="363.49014548616202"/>
    <n v="363.322"/>
    <n v="4.6280017769917414E-4"/>
    <n v="2600"/>
    <n v="0.87094220110847187"/>
    <n v="15948.15"/>
    <n v="72.321372168134943"/>
    <m/>
    <m/>
    <n v="3741.5956678410921"/>
    <n v="2.2733598948070348"/>
    <m/>
    <m/>
    <n v="12102.532280485328"/>
    <n v="60261"/>
    <m/>
    <n v="-0.79916476194412089"/>
    <n v="46.044141911488964"/>
    <m/>
    <n v="45.905250000000002"/>
    <n v="3.025621502746656E-3"/>
    <n v="46.835838842478452"/>
    <m/>
    <e v="#DIV/0!"/>
    <m/>
    <m/>
    <m/>
    <n v="436.25616142721918"/>
    <m/>
  </r>
  <r>
    <x v="2594"/>
    <n v="14.54"/>
    <n v="14.97"/>
    <n v="768.16769999999997"/>
    <n v="684.86990000000003"/>
    <n v="29169.38"/>
    <n v="26010.87"/>
    <n v="6.9441778594026005E-7"/>
    <n v="470.01674782894554"/>
    <n v="470.04"/>
    <m/>
    <n v="75984.332989308852"/>
    <m/>
    <m/>
    <n v="6544.442903381515"/>
    <m/>
    <m/>
    <n v="43.376417546623642"/>
    <m/>
    <m/>
    <n v="49.23612601240805"/>
    <n v="49.24"/>
    <n v="-7.8675621282497943E-5"/>
    <n v="47.619904138164195"/>
    <m/>
    <m/>
    <m/>
    <n v="391.61728898754637"/>
    <n v="391.44200000000001"/>
    <n v="4.4780321873072459E-4"/>
    <n v="2601"/>
    <n v="0.97127588510354035"/>
    <n v="16324.15"/>
    <n v="74.020669784253272"/>
    <m/>
    <m/>
    <n v="3653.3823032120754"/>
    <n v="2.2195518261049774"/>
    <m/>
    <m/>
    <n v="13975.976815482618"/>
    <n v="69592.75"/>
    <m/>
    <n v="-0.79917481611974495"/>
    <n v="42.477503134409183"/>
    <m/>
    <n v="42.349400000000003"/>
    <n v="3.0249102563242314E-3"/>
    <n v="43.208318544389357"/>
    <m/>
    <e v="#DIV/0!"/>
    <m/>
    <m/>
    <m/>
    <n v="470.01937885862299"/>
    <m/>
  </r>
  <r>
    <x v="2595"/>
    <n v="12.06"/>
    <n v="13.36"/>
    <n v="729.71510000000001"/>
    <n v="650.5865"/>
    <n v="28620.18"/>
    <n v="25521.119999999999"/>
    <n v="6.9441778594026005E-7"/>
    <n v="446.47796973331583"/>
    <n v="446.51"/>
    <m/>
    <n v="68374.001467028342"/>
    <m/>
    <m/>
    <n v="6052.8337234745768"/>
    <m/>
    <m/>
    <n v="44.460081752019583"/>
    <m/>
    <m/>
    <n v="48.307932117864908"/>
    <n v="48.32"/>
    <n v="-2.4974921637188618E-4"/>
    <n v="48.51476268213888"/>
    <m/>
    <m/>
    <m/>
    <n v="372.00063608715169"/>
    <n v="371.84399999999999"/>
    <n v="4.2124140002708366E-4"/>
    <n v="2602"/>
    <n v="0.90269461077844315"/>
    <n v="15922.54"/>
    <n v="72.193960973385146"/>
    <m/>
    <m/>
    <n v="3743.2635446116583"/>
    <n v="2.27394210592833"/>
    <m/>
    <m/>
    <n v="12576.32665102407"/>
    <n v="62636.5"/>
    <m/>
    <n v="-0.79921728303746109"/>
    <n v="44.601775868557773"/>
    <m/>
    <n v="44.480899999999998"/>
    <n v="2.7174780311949309E-3"/>
    <n v="45.369605462667799"/>
    <m/>
    <e v="#DIV/0!"/>
    <m/>
    <m/>
    <m/>
    <n v="446.48035595786052"/>
    <m/>
  </r>
  <r>
    <x v="2596"/>
    <n v="12.81"/>
    <n v="13.8"/>
    <n v="751.02139999999997"/>
    <n v="669.58100000000002"/>
    <n v="28836.42"/>
    <n v="25713.89"/>
    <n v="6.9441778594026005E-7"/>
    <n v="459.4806685654346"/>
    <n v="459.5"/>
    <m/>
    <n v="72356.828332908"/>
    <m/>
    <m/>
    <n v="6317.2725029141129"/>
    <m/>
    <m/>
    <n v="43.805113049450938"/>
    <m/>
    <m/>
    <n v="48.66936271636925"/>
    <n v="48.68"/>
    <n v="-2.1851445420606463E-4"/>
    <n v="48.143071618985587"/>
    <m/>
    <m/>
    <m/>
    <n v="382.82150920288893"/>
    <n v="382.75200000000001"/>
    <n v="1.8160376141440615E-4"/>
    <n v="2603"/>
    <n v="0.92826086956521736"/>
    <n v="16030.67"/>
    <n v="72.667205599642472"/>
    <m/>
    <m/>
    <n v="3717.843034625258"/>
    <n v="2.2578575413565751"/>
    <m/>
    <m/>
    <n v="13309.337000099516"/>
    <n v="66285.5"/>
    <m/>
    <n v="-0.79921193926123335"/>
    <n v="43.293534231133727"/>
    <m/>
    <n v="43.183199999999999"/>
    <n v="2.5550267496092793E-3"/>
    <n v="44.04020084359945"/>
    <m/>
    <e v="#DIV/0!"/>
    <m/>
    <m/>
    <m/>
    <n v="459.48287107312228"/>
    <m/>
  </r>
  <r>
    <x v="2597"/>
    <n v="12.24"/>
    <n v="13.5"/>
    <n v="730.08600000000001"/>
    <n v="650.9153"/>
    <n v="28687.16"/>
    <n v="25580.78"/>
    <n v="6.9441778594026005E-7"/>
    <n v="446.66133837309934"/>
    <n v="446.69"/>
    <m/>
    <n v="68319.649896851231"/>
    <m/>
    <m/>
    <n v="6052.9115782332137"/>
    <m/>
    <m/>
    <n v="44.413675931279847"/>
    <m/>
    <m/>
    <n v="48.41626496493366"/>
    <n v="48.4"/>
    <n v="3.3605299449712689E-4"/>
    <n v="48.390531817100666"/>
    <m/>
    <m/>
    <m/>
    <n v="372.13673877839949"/>
    <n v="372.11200000000002"/>
    <n v="6.6482076362728293E-5"/>
    <n v="2604"/>
    <n v="0.90666666666666673"/>
    <n v="15904.31"/>
    <n v="72.088785022832724"/>
    <m/>
    <m/>
    <n v="3747.1485250292922"/>
    <n v="2.2754391364507995"/>
    <m/>
    <m/>
    <n v="12566.873054298669"/>
    <n v="62598.25"/>
    <m/>
    <n v="-0.79924561702126384"/>
    <n v="44.498341914678022"/>
    <m/>
    <n v="44.393000000000001"/>
    <n v="2.3729397580254386E-3"/>
    <n v="45.266252883484086"/>
    <m/>
    <e v="#DIV/0!"/>
    <m/>
    <m/>
    <m/>
    <n v="446.66317375141836"/>
    <m/>
  </r>
  <r>
    <x v="2598"/>
    <n v="11.52"/>
    <n v="13.38"/>
    <n v="733.97590000000002"/>
    <n v="654.38289999999995"/>
    <n v="28964.38"/>
    <n v="25827.96"/>
    <n v="6.9441778594026005E-7"/>
    <n v="449.03020185769594"/>
    <n v="449.06"/>
    <m/>
    <n v="69044.490633661"/>
    <m/>
    <m/>
    <n v="6101.0741932334231"/>
    <m/>
    <m/>
    <n v="44.293371768852296"/>
    <m/>
    <m/>
    <n v="48.882946321913657"/>
    <n v="48.88"/>
    <n v="6.0276634894718129E-5"/>
    <n v="47.921208281772024"/>
    <m/>
    <m/>
    <m/>
    <n v="374.10616709828486"/>
    <n v="374.09"/>
    <n v="4.3217135675677198E-5"/>
    <n v="2605"/>
    <n v="0.86098654708520173"/>
    <n v="16066.1"/>
    <n v="72.816437518064419"/>
    <m/>
    <m/>
    <n v="3709.0298540612025"/>
    <n v="2.2520782395456358"/>
    <m/>
    <m/>
    <n v="12700.339247613774"/>
    <n v="63249.5"/>
    <m/>
    <n v="-0.79920253523563389"/>
    <n v="44.259225854108458"/>
    <m/>
    <n v="44.147950000000002"/>
    <n v="2.5205214309713675E-3"/>
    <n v="45.023473394334793"/>
    <m/>
    <e v="#DIV/0!"/>
    <m/>
    <m/>
    <m/>
    <n v="449.03209836904733"/>
    <m/>
  </r>
  <r>
    <x v="2599"/>
    <n v="11.84"/>
    <n v="13.45"/>
    <n v="742.95569999999998"/>
    <n v="662.38850000000002"/>
    <n v="29080.05"/>
    <n v="25931.09"/>
    <n v="6.9441778594026005E-7"/>
    <n v="454.51276173147994"/>
    <n v="454.54"/>
    <m/>
    <n v="70730.697385196821"/>
    <m/>
    <m/>
    <n v="6212.8239512548616"/>
    <m/>
    <m/>
    <n v="44.02044323326318"/>
    <m/>
    <m/>
    <n v="49.076964930857386"/>
    <n v="49.08"/>
    <n v="-6.1839224584581132E-5"/>
    <n v="47.728128628107584"/>
    <m/>
    <m/>
    <m/>
    <n v="378.66971032367337"/>
    <n v="378.69400000000002"/>
    <n v="-6.4140642119125957E-5"/>
    <n v="2606"/>
    <n v="0.88029739776951677"/>
    <n v="16187.83"/>
    <n v="73.362426048423913"/>
    <m/>
    <m/>
    <n v="3680.9271904318916"/>
    <n v="2.2348027736404954"/>
    <m/>
    <m/>
    <n v="13010.648019113596"/>
    <n v="64802.25"/>
    <m/>
    <n v="-0.79922536610822004"/>
    <n v="43.715730458223121"/>
    <m/>
    <n v="43.608400000000003"/>
    <n v="2.4612335747955516E-3"/>
    <n v="44.471050507844382"/>
    <m/>
    <e v="#DIV/0!"/>
    <m/>
    <m/>
    <m/>
    <n v="454.51478054917516"/>
    <m/>
  </r>
  <r>
    <x v="2600"/>
    <n v="12.69"/>
    <n v="14"/>
    <n v="758.76850000000002"/>
    <n v="676.48609999999996"/>
    <n v="29317.21"/>
    <n v="26142.55"/>
    <n v="6.9441778594026005E-7"/>
    <n v="464.17512819642735"/>
    <n v="464.2"/>
    <m/>
    <n v="73738.13485631012"/>
    <m/>
    <m/>
    <n v="6410.9489987713077"/>
    <m/>
    <m/>
    <n v="43.550031377551065"/>
    <m/>
    <m/>
    <n v="49.476001725571976"/>
    <n v="49.48"/>
    <n v="-8.08058696043501E-5"/>
    <n v="47.337202516846624"/>
    <m/>
    <m/>
    <m/>
    <n v="386.71544619392245"/>
    <n v="386.76799999999997"/>
    <n v="-1.3587940594239623E-4"/>
    <n v="2607"/>
    <n v="0.90642857142857136"/>
    <n v="16368.6"/>
    <n v="74.17587426979955"/>
    <m/>
    <m/>
    <n v="3639.8221622586047"/>
    <n v="2.2096371803552701"/>
    <m/>
    <m/>
    <n v="13564.001591541013"/>
    <n v="67560.75"/>
    <m/>
    <n v="-0.79923251900636072"/>
    <n v="42.783336778867174"/>
    <m/>
    <n v="42.678199999999997"/>
    <n v="2.4634773459792925E-3"/>
    <n v="43.522994520942802"/>
    <m/>
    <e v="#DIV/0!"/>
    <m/>
    <m/>
    <m/>
    <n v="464.17726931450085"/>
    <m/>
  </r>
  <r>
    <x v="2601"/>
    <n v="12.56"/>
    <n v="13.92"/>
    <n v="750.49620000000004"/>
    <n v="669.10950000000003"/>
    <n v="29102.52"/>
    <n v="25951.05"/>
    <n v="8.3332864653229421E-7"/>
    <n v="459.08098131714377"/>
    <n v="459.11"/>
    <m/>
    <n v="72120.409712265333"/>
    <m/>
    <m/>
    <n v="6305.4512387596451"/>
    <m/>
    <m/>
    <n v="43.781534410950549"/>
    <m/>
    <m/>
    <n v="49.110096232452058"/>
    <n v="49.12"/>
    <n v="-2.0162393216494046E-4"/>
    <n v="47.678786502483469"/>
    <m/>
    <m/>
    <m/>
    <n v="382.45858309122434"/>
    <n v="382.524"/>
    <n v="-1.7101386782436556E-4"/>
    <n v="2608"/>
    <n v="0.90229885057471271"/>
    <n v="16252.51"/>
    <n v="73.632550480324909"/>
    <m/>
    <m/>
    <n v="3665.6366457707322"/>
    <n v="2.2246756710415188"/>
    <m/>
    <m/>
    <n v="13266.848688107924"/>
    <n v="66078.25"/>
    <m/>
    <n v="-0.79922518093157846"/>
    <n v="43.243815801875208"/>
    <m/>
    <n v="43.140050000000002"/>
    <n v="2.4053240984933666E-3"/>
    <n v="43.9927917437685"/>
    <m/>
    <e v="#DIV/0!"/>
    <m/>
    <m/>
    <m/>
    <n v="459.08330578957845"/>
    <m/>
  </r>
  <r>
    <x v="2602"/>
    <n v="13.28"/>
    <n v="14.22"/>
    <n v="755.00930000000005"/>
    <n v="673.13260000000002"/>
    <n v="29010.62"/>
    <n v="25869.08"/>
    <n v="8.3332864653229421E-7"/>
    <n v="461.83039801035989"/>
    <n v="461.86"/>
    <m/>
    <n v="72984.436077374863"/>
    <m/>
    <m/>
    <n v="6362.1052442200189"/>
    <m/>
    <m/>
    <n v="43.647940368976649"/>
    <m/>
    <m/>
    <n v="48.953822567707711"/>
    <n v="48.96"/>
    <n v="-1.2617304518569572E-4"/>
    <n v="47.827657405028162"/>
    <m/>
    <m/>
    <m/>
    <n v="384.74474594741883"/>
    <n v="384.84199999999998"/>
    <n v="-2.5271163901330329E-4"/>
    <n v="2609"/>
    <n v="0.93389592123769327"/>
    <n v="16198.82"/>
    <n v="73.38357570756429"/>
    <m/>
    <m/>
    <n v="3677.7460388128793"/>
    <n v="2.2318132805640825"/>
    <m/>
    <m/>
    <n v="13425.933230745921"/>
    <n v="66855"/>
    <m/>
    <n v="-0.79917832277696621"/>
    <n v="42.981805259657293"/>
    <m/>
    <n v="42.877450000000003"/>
    <n v="2.4338028417569824E-3"/>
    <n v="43.726698973356577"/>
    <m/>
    <e v="#DIV/0!"/>
    <m/>
    <m/>
    <m/>
    <n v="461.83266125728005"/>
    <m/>
  </r>
  <r>
    <x v="2603"/>
    <n v="13.33"/>
    <n v="14.26"/>
    <n v="760.5009"/>
    <n v="678.02809999999999"/>
    <n v="29102.45"/>
    <n v="25950.94"/>
    <n v="8.3332864653229421E-7"/>
    <n v="465.17820281204882"/>
    <n v="465.2"/>
    <m/>
    <n v="74042.740164369287"/>
    <m/>
    <m/>
    <n v="6431.2931564347764"/>
    <m/>
    <m/>
    <n v="43.487254953054972"/>
    <m/>
    <m/>
    <n v="49.107583185270919"/>
    <n v="49.12"/>
    <n v="-2.5278531614569832E-4"/>
    <n v="47.674588141391467"/>
    <m/>
    <m/>
    <m/>
    <n v="387.52937224748416"/>
    <n v="387.63799999999998"/>
    <n v="-2.8022988591369646E-4"/>
    <n v="2610"/>
    <n v="0.93478260869565222"/>
    <n v="16268.55"/>
    <n v="73.693710566090317"/>
    <m/>
    <m/>
    <n v="3661.9146862028483"/>
    <n v="2.2219954870750498"/>
    <m/>
    <m/>
    <n v="13620.760124202079"/>
    <n v="67828.25"/>
    <m/>
    <n v="-0.79918750484934997"/>
    <n v="42.667223606126385"/>
    <m/>
    <n v="42.564100000000003"/>
    <n v="2.4227836633778921E-3"/>
    <n v="43.407117901889599"/>
    <m/>
    <e v="#DIV/0!"/>
    <m/>
    <m/>
    <m/>
    <n v="465.18071067315964"/>
    <m/>
  </r>
  <r>
    <x v="2604"/>
    <n v="16.95"/>
    <n v="16.38"/>
    <n v="840.05830000000003"/>
    <n v="748.95730000000003"/>
    <n v="30380.02"/>
    <n v="27090.14"/>
    <n v="8.3332864653229421E-7"/>
    <n v="513.82882218930092"/>
    <n v="513.86"/>
    <m/>
    <n v="89530.138056892261"/>
    <m/>
    <m/>
    <n v="7440.2184699834224"/>
    <m/>
    <m/>
    <n v="41.210769224350777"/>
    <m/>
    <m/>
    <n v="51.262109607405407"/>
    <n v="51.24"/>
    <n v="4.3149116716256763E-4"/>
    <n v="45.58011080138067"/>
    <m/>
    <m/>
    <m/>
    <n v="428.05428415043372"/>
    <n v="428.18200000000002"/>
    <n v="-2.9827468124843382E-4"/>
    <n v="2611"/>
    <n v="1.0347985347985349"/>
    <n v="17174.2"/>
    <n v="77.790073534448325"/>
    <m/>
    <m/>
    <n v="3458.0604376337005"/>
    <n v="2.0981008470157367"/>
    <m/>
    <m/>
    <n v="16469.967862516281"/>
    <n v="82010.5"/>
    <m/>
    <n v="-0.79917244910692797"/>
    <n v="38.201983171170184"/>
    <m/>
    <n v="38.1098"/>
    <n v="2.4188836249516843E-3"/>
    <n v="38.864850604746216"/>
    <m/>
    <e v="#DIV/0!"/>
    <m/>
    <m/>
    <m/>
    <n v="513.831696984377"/>
    <m/>
  </r>
  <r>
    <x v="2605"/>
    <n v="17.03"/>
    <n v="16.78"/>
    <n v="880.02530000000002"/>
    <n v="784.58939999999996"/>
    <n v="31249.62"/>
    <n v="27865.54"/>
    <n v="8.3332864653229421E-7"/>
    <n v="538.26185346809154"/>
    <n v="538.29999999999995"/>
    <m/>
    <n v="98044.689174622734"/>
    <m/>
    <m/>
    <n v="7970.9092444418529"/>
    <m/>
    <m/>
    <n v="40.228636856432701"/>
    <m/>
    <m/>
    <n v="52.728154394876967"/>
    <n v="52.72"/>
    <n v="1.5467365092880492E-4"/>
    <n v="44.273872412401801"/>
    <m/>
    <m/>
    <m/>
    <n v="448.40359344616837"/>
    <n v="448.53199999999998"/>
    <n v="-2.8628181229350957E-4"/>
    <n v="2612"/>
    <n v="1.0148986889153755"/>
    <n v="17683.009999999998"/>
    <n v="80.08846067146537"/>
    <m/>
    <m/>
    <n v="3355.6104992801006"/>
    <n v="2.0357486416270314"/>
    <m/>
    <m/>
    <n v="18036.497554156416"/>
    <n v="89787"/>
    <m/>
    <n v="-0.79911905338015066"/>
    <n v="36.382805919005889"/>
    <m/>
    <n v="36.3048"/>
    <n v="2.1486392710023949E-3"/>
    <n v="37.014493418665637"/>
    <m/>
    <e v="#DIV/0!"/>
    <m/>
    <m/>
    <m/>
    <n v="538.26472819307003"/>
    <m/>
  </r>
  <r>
    <x v="2606"/>
    <n v="15.12"/>
    <n v="15.81"/>
    <n v="829.77470000000005"/>
    <n v="739.78639999999996"/>
    <n v="30488.38"/>
    <n v="27186.66"/>
    <n v="6.9441778594026005E-7"/>
    <n v="507.48926996222542"/>
    <n v="507.52"/>
    <m/>
    <n v="86835.653099842617"/>
    <m/>
    <m/>
    <n v="7287.4192070259642"/>
    <m/>
    <m/>
    <n v="41.371628765316927"/>
    <m/>
    <m/>
    <n v="51.439934757863085"/>
    <n v="51.44"/>
    <n v="-1.2683152588177649E-6"/>
    <n v="45.347566211155254"/>
    <m/>
    <m/>
    <m/>
    <n v="422.75384394167219"/>
    <n v="423.03199999999998"/>
    <n v="-6.5752959191689442E-4"/>
    <n v="2613"/>
    <n v="0.9563567362428842"/>
    <n v="17148.78"/>
    <n v="77.650677058048487"/>
    <m/>
    <m/>
    <n v="3456.9884771826414"/>
    <n v="2.096655264817969"/>
    <m/>
    <m/>
    <n v="15974.979005942108"/>
    <n v="79554"/>
    <m/>
    <n v="-0.79919326487741527"/>
    <n v="38.455027045210024"/>
    <m/>
    <n v="38.390799999999999"/>
    <n v="1.6729801204982131E-3"/>
    <n v="39.123916296626376"/>
    <m/>
    <e v="#DIV/0!"/>
    <m/>
    <m/>
    <m/>
    <n v="507.49189983737239"/>
    <m/>
  </r>
  <r>
    <x v="2607"/>
    <n v="16.87"/>
    <n v="17.14"/>
    <n v="884.678"/>
    <n v="788.73500000000001"/>
    <n v="31530.400000000001"/>
    <n v="28115.81"/>
    <n v="6.9441778594026005E-7"/>
    <n v="541.05487310691399"/>
    <n v="541.09"/>
    <m/>
    <n v="98322.387011550571"/>
    <m/>
    <m/>
    <n v="8010.4167465485816"/>
    <m/>
    <m/>
    <n v="40.001125809365654"/>
    <m/>
    <m/>
    <n v="53.196731694537796"/>
    <n v="53.2"/>
    <n v="-6.1434313199382196E-5"/>
    <n v="43.796147081138812"/>
    <m/>
    <m/>
    <m/>
    <n v="450.70999910087568"/>
    <n v="450.98"/>
    <n v="-5.9869816649149588E-4"/>
    <n v="2614"/>
    <n v="0.98424737456242706"/>
    <n v="17906.240000000002"/>
    <n v="81.074169218592232"/>
    <m/>
    <m/>
    <n v="3304.2936212263126"/>
    <n v="2.0038562263331228"/>
    <m/>
    <m/>
    <n v="18088.365735430471"/>
    <n v="90055"/>
    <m/>
    <n v="-0.79914090571949958"/>
    <n v="35.908944735438844"/>
    <m/>
    <n v="35.833399999999997"/>
    <n v="2.1082212527654409E-3"/>
    <n v="36.533922973637765"/>
    <m/>
    <e v="#DIV/0!"/>
    <m/>
    <m/>
    <m/>
    <n v="541.05793102670611"/>
    <m/>
  </r>
  <r>
    <x v="2608"/>
    <n v="16.37"/>
    <n v="16.93"/>
    <n v="889.05280000000005"/>
    <n v="792.63480000000004"/>
    <n v="31853.09"/>
    <n v="28403.54"/>
    <n v="6.9441778594026005E-7"/>
    <n v="543.7171725234399"/>
    <n v="543.75"/>
    <m/>
    <n v="99290.252402035287"/>
    <m/>
    <m/>
    <n v="8069.5545362901366"/>
    <m/>
    <m/>
    <n v="39.900431767432444"/>
    <m/>
    <m/>
    <n v="53.739849951397559"/>
    <n v="53.72"/>
    <n v="3.6950765818244413E-4"/>
    <n v="43.346375347970742"/>
    <m/>
    <m/>
    <m/>
    <n v="452.92268571499113"/>
    <n v="453.226"/>
    <n v="-6.6923407970609361E-4"/>
    <n v="2615"/>
    <n v="0.96692262256349681"/>
    <n v="18045.259999999998"/>
    <n v="81.697231146150742"/>
    <m/>
    <m/>
    <n v="3278.639832422919"/>
    <n v="1.9881102596991831"/>
    <m/>
    <m/>
    <n v="18266.621407130322"/>
    <n v="90951.5"/>
    <m/>
    <n v="-0.79916085598225073"/>
    <n v="35.729733318291245"/>
    <m/>
    <n v="35.6554"/>
    <n v="2.0847702813948654E-3"/>
    <n v="36.351966303860067"/>
    <m/>
    <e v="#DIV/0!"/>
    <m/>
    <m/>
    <m/>
    <n v="543.72035268247828"/>
    <m/>
  </r>
  <r>
    <x v="2609"/>
    <n v="16.66"/>
    <n v="17.22"/>
    <n v="910.15369999999996"/>
    <n v="811.44669999999996"/>
    <n v="32502.73"/>
    <n v="28982.81"/>
    <n v="6.9441778594026005E-7"/>
    <n v="556.60825737835091"/>
    <n v="556.64"/>
    <m/>
    <n v="103998.60895963633"/>
    <m/>
    <m/>
    <n v="8356.5495844543275"/>
    <m/>
    <m/>
    <n v="39.425163472028345"/>
    <m/>
    <m/>
    <n v="54.834530736038488"/>
    <n v="54.84"/>
    <n v="-9.9731290326698918E-5"/>
    <n v="42.46081580827321"/>
    <m/>
    <m/>
    <m/>
    <n v="463.65590432156296"/>
    <n v="463.95400000000001"/>
    <n v="-6.4251128007741798E-4"/>
    <n v="2616"/>
    <n v="0.96747967479674801"/>
    <n v="18455.650000000001"/>
    <n v="83.548686668210451"/>
    <m/>
    <m/>
    <n v="3204.0761519423913"/>
    <n v="1.9427119627712102"/>
    <m/>
    <m/>
    <n v="19133.033828607731"/>
    <n v="95247"/>
    <m/>
    <n v="-0.79912192689945372"/>
    <n v="34.880121482036259"/>
    <m/>
    <n v="34.805750000000003"/>
    <n v="2.1367584964051556E-3"/>
    <n v="35.487923436936207"/>
    <m/>
    <e v="#DIV/0!"/>
    <m/>
    <m/>
    <m/>
    <n v="556.61149861525917"/>
    <m/>
  </r>
  <r>
    <x v="2610"/>
    <n v="15.77"/>
    <n v="16.690000000000001"/>
    <n v="880.19849999999997"/>
    <n v="784.7396"/>
    <n v="31957.01"/>
    <n v="28496.17"/>
    <n v="6.9441778594026005E-7"/>
    <n v="538.27590559400414"/>
    <n v="538.30999999999995"/>
    <m/>
    <n v="97148.483747200808"/>
    <m/>
    <m/>
    <n v="7943.7239069097659"/>
    <m/>
    <m/>
    <n v="40.072151013063156"/>
    <m/>
    <m/>
    <n v="53.912545764617782"/>
    <n v="53.92"/>
    <n v="-1.3824620515989761E-4"/>
    <n v="43.172193327704029"/>
    <m/>
    <m/>
    <m/>
    <n v="448.37999006312725"/>
    <n v="448.61"/>
    <n v="-5.127169186437408E-4"/>
    <n v="2617"/>
    <n v="0.94487717195925691"/>
    <n v="18047.61"/>
    <n v="81.695111060625479"/>
    <m/>
    <m/>
    <n v="3274.9157719524469"/>
    <n v="1.9854755761576237"/>
    <m/>
    <m/>
    <n v="17872.982561763394"/>
    <n v="88960"/>
    <m/>
    <n v="-0.7990896744406093"/>
    <n v="36.026450953407583"/>
    <m/>
    <n v="35.946649999999998"/>
    <n v="2.2199830417461985E-3"/>
    <n v="36.654605169667242"/>
    <m/>
    <e v="#DIV/0!"/>
    <m/>
    <m/>
    <m/>
    <n v="538.27926905972379"/>
    <m/>
  </r>
  <r>
    <x v="2611"/>
    <n v="14.23"/>
    <n v="15.76"/>
    <n v="828.39819999999997"/>
    <n v="738.55550000000005"/>
    <n v="30968.67"/>
    <n v="27614.799999999999"/>
    <n v="8.3332864653229421E-7"/>
    <n v="506.56093336399692"/>
    <n v="506.59"/>
    <m/>
    <n v="85702.159426750368"/>
    <m/>
    <m/>
    <n v="7241.7265024016988"/>
    <m/>
    <m/>
    <n v="41.245735471763226"/>
    <m/>
    <m/>
    <n v="52.241361418060883"/>
    <n v="52.24"/>
    <n v="2.6060835774943669E-5"/>
    <n v="44.50265715274935"/>
    <m/>
    <m/>
    <m/>
    <n v="421.94744846040294"/>
    <n v="422.17399999999998"/>
    <n v="-5.3663072476528573E-4"/>
    <n v="2618"/>
    <n v="0.90291878172588835"/>
    <n v="17399.740000000002"/>
    <n v="78.743985623611621"/>
    <m/>
    <m/>
    <n v="3392.4781351226857"/>
    <n v="2.0561649865337976"/>
    <m/>
    <m/>
    <n v="15767.639309988335"/>
    <n v="78474.5"/>
    <m/>
    <n v="-0.79907308348586692"/>
    <n v="38.141377582891309"/>
    <m/>
    <n v="38.051749999999998"/>
    <n v="2.3554129019378589E-3"/>
    <n v="38.807604745133609"/>
    <m/>
    <e v="#DIV/0!"/>
    <m/>
    <m/>
    <m/>
    <n v="506.56386853754094"/>
    <m/>
  </r>
  <r>
    <x v="2612"/>
    <n v="14.13"/>
    <n v="15.7"/>
    <n v="820.21310000000005"/>
    <n v="731.25750000000005"/>
    <n v="30870.45"/>
    <n v="27527.19"/>
    <n v="8.3332864653229421E-7"/>
    <n v="501.54356011182364"/>
    <n v="501.58"/>
    <m/>
    <n v="84004.70841011178"/>
    <m/>
    <m/>
    <n v="7134.1479346691076"/>
    <m/>
    <m/>
    <n v="41.447645583826407"/>
    <m/>
    <m/>
    <n v="52.074403320154275"/>
    <n v="52.08"/>
    <n v="-1.0746313067822033E-4"/>
    <n v="44.642231123695943"/>
    <m/>
    <m/>
    <m/>
    <n v="417.76342957160415"/>
    <n v="417.95600000000002"/>
    <n v="-4.607433040699771E-4"/>
    <n v="2619"/>
    <n v="0.90000000000000013"/>
    <n v="17313.36"/>
    <n v="78.346947695237773"/>
    <m/>
    <m/>
    <n v="3409.3198960519808"/>
    <n v="2.0661768175373347"/>
    <m/>
    <m/>
    <n v="15455.504151981988"/>
    <n v="76908.5"/>
    <m/>
    <n v="-0.79904036417324498"/>
    <n v="38.51647573576966"/>
    <m/>
    <n v="38.415100000000002"/>
    <n v="2.638955404766774E-3"/>
    <n v="39.189663316636008"/>
    <m/>
    <e v="#DIV/0!"/>
    <m/>
    <m/>
    <m/>
    <n v="501.54655636175534"/>
    <m/>
  </r>
  <r>
    <x v="2613"/>
    <n v="12.9"/>
    <n v="14.85"/>
    <n v="775.52440000000001"/>
    <n v="691.41489999999999"/>
    <n v="30070.85"/>
    <n v="26814.16"/>
    <n v="8.3332864653229421E-7"/>
    <n v="474.20576959485874"/>
    <n v="474.24"/>
    <m/>
    <n v="74847.385980549894"/>
    <m/>
    <m/>
    <n v="6550.870582697883"/>
    <m/>
    <m/>
    <n v="42.57485935979421"/>
    <m/>
    <m/>
    <n v="50.724346044022795"/>
    <n v="50.72"/>
    <n v="8.5686987831179451E-5"/>
    <n v="45.796932049326834"/>
    <m/>
    <m/>
    <m/>
    <n v="394.98779730950815"/>
    <n v="395.03"/>
    <n v="-1.0683414042433892E-4"/>
    <n v="2620"/>
    <n v="0.86868686868686873"/>
    <n v="16785.97"/>
    <n v="75.954455138051344"/>
    <m/>
    <m/>
    <n v="3513.1727137591647"/>
    <n v="2.1289137249041725"/>
    <m/>
    <m/>
    <n v="13770.852305801742"/>
    <n v="68500"/>
    <m/>
    <n v="-0.79896565976931766"/>
    <n v="40.613156105904388"/>
    <m/>
    <n v="40.494599999999998"/>
    <n v="2.9277016171140868E-3"/>
    <n v="41.323419985708576"/>
    <m/>
    <e v="#DIV/0!"/>
    <m/>
    <m/>
    <m/>
    <n v="474.20858233233088"/>
    <m/>
  </r>
  <r>
    <x v="2614"/>
    <n v="12.42"/>
    <n v="14.43"/>
    <n v="747.47050000000002"/>
    <n v="666.40300000000002"/>
    <n v="29400.51"/>
    <n v="26216.400000000001"/>
    <n v="8.3332864653229421E-7"/>
    <n v="457.04065640089487"/>
    <n v="457.07"/>
    <m/>
    <n v="69429.104112268207"/>
    <m/>
    <m/>
    <n v="6195.1956743716173"/>
    <m/>
    <m/>
    <n v="43.342971653042959"/>
    <m/>
    <m/>
    <n v="49.592388621456891"/>
    <n v="49.6"/>
    <n v="-1.5345521256271422E-4"/>
    <n v="46.816176669202086"/>
    <m/>
    <m/>
    <m/>
    <n v="380.68586008203539"/>
    <n v="380.702"/>
    <n v="-4.2395148868723531E-5"/>
    <n v="2621"/>
    <n v="0.86070686070686075"/>
    <n v="16351.8"/>
    <n v="73.984111854376337"/>
    <m/>
    <m/>
    <n v="3604.0411114229773"/>
    <n v="2.1837711615956938"/>
    <m/>
    <m/>
    <n v="12774.10201188025"/>
    <n v="63535.25"/>
    <m/>
    <n v="-0.79894464864968262"/>
    <n v="42.080375031296427"/>
    <m/>
    <n v="41.949849999999998"/>
    <n v="3.1114540647088074E-3"/>
    <n v="42.816744662616735"/>
    <m/>
    <e v="#DIV/0!"/>
    <m/>
    <m/>
    <m/>
    <n v="457.04340792480667"/>
    <m/>
  </r>
  <r>
    <x v="2615"/>
    <n v="13.15"/>
    <n v="14.42"/>
    <n v="749.423"/>
    <n v="668.14319999999998"/>
    <n v="29366.7"/>
    <n v="26186.23"/>
    <n v="8.3332864653229421E-7"/>
    <n v="458.22333866408445"/>
    <n v="458.25"/>
    <m/>
    <n v="69788.612295229424"/>
    <m/>
    <m/>
    <n v="6219.2526633477373"/>
    <m/>
    <m/>
    <n v="43.284423410096707"/>
    <m/>
    <m/>
    <n v="49.534150515378393"/>
    <n v="49.52"/>
    <n v="2.8575354156679111E-4"/>
    <n v="46.868358531572007"/>
    <m/>
    <m/>
    <m/>
    <n v="381.66665026425852"/>
    <n v="381.77600000000001"/>
    <n v="-2.8642380804844159E-4"/>
    <n v="2622"/>
    <n v="0.91192787794729546"/>
    <n v="16298.66"/>
    <n v="73.737920579946262"/>
    <m/>
    <m/>
    <n v="3615.7535066737155"/>
    <n v="2.1906602882019373"/>
    <m/>
    <m/>
    <n v="12840.384156633154"/>
    <n v="63894.25"/>
    <m/>
    <n v="-0.79903693749229143"/>
    <n v="41.968534378587016"/>
    <m/>
    <n v="41.839100000000002"/>
    <n v="3.0936224389868094E-3"/>
    <n v="42.703391983273264"/>
    <m/>
    <e v="#DIV/0!"/>
    <m/>
    <m/>
    <m/>
    <n v="458.22639583832864"/>
    <m/>
  </r>
  <r>
    <x v="2616"/>
    <n v="12.32"/>
    <n v="13.91"/>
    <n v="721.50009999999997"/>
    <n v="643.24699999999996"/>
    <n v="28728.37"/>
    <n v="25616.959999999999"/>
    <n v="8.3332864653229421E-7"/>
    <n v="441.1180348655044"/>
    <n v="441.14"/>
    <m/>
    <n v="64579.120182443759"/>
    <m/>
    <m/>
    <n v="5871.0485164973243"/>
    <m/>
    <m/>
    <n v="44.08487140795328"/>
    <m/>
    <m/>
    <n v="48.45390561980863"/>
    <n v="48.44"/>
    <n v="2.8706894732932753E-4"/>
    <n v="47.882049672812997"/>
    <m/>
    <m/>
    <m/>
    <n v="367.40664271042272"/>
    <n v="367.13200000000001"/>
    <n v="7.4807619717898177E-4"/>
    <n v="2623"/>
    <n v="0.88569374550682967"/>
    <n v="15874.16"/>
    <n v="71.800588434419765"/>
    <m/>
    <m/>
    <n v="3709.9261174026342"/>
    <n v="2.2470770706656098"/>
    <m/>
    <m/>
    <n v="11882.271877062602"/>
    <n v="59054.5"/>
    <m/>
    <n v="-0.79879142356530664"/>
    <n v="43.526274044124833"/>
    <m/>
    <n v="43.428750000000001"/>
    <n v="2.2456102034904557E-3"/>
    <n v="44.289792095424367"/>
    <m/>
    <e v="#DIV/0!"/>
    <m/>
    <m/>
    <m/>
    <n v="441.12103067710734"/>
    <m/>
  </r>
  <r>
    <x v="2617"/>
    <n v="12.21"/>
    <n v="13.79"/>
    <n v="725.9271"/>
    <n v="647.19330000000002"/>
    <n v="28547.64"/>
    <n v="25455.78"/>
    <n v="8.3332864653229421E-7"/>
    <n v="443.81383691398463"/>
    <n v="443.84"/>
    <m/>
    <n v="65368.601227847677"/>
    <m/>
    <m/>
    <n v="5924.8768949672585"/>
    <m/>
    <m/>
    <n v="43.947654997453093"/>
    <m/>
    <m/>
    <n v="48.147908349724638"/>
    <n v="48.16"/>
    <n v="-2.5107247249500642E-4"/>
    <n v="48.181577984681226"/>
    <m/>
    <m/>
    <m/>
    <n v="369.64778261181226"/>
    <n v="369.392"/>
    <n v="6.9244220722763927E-4"/>
    <n v="2624"/>
    <n v="0.88542422044960123"/>
    <n v="15769.24"/>
    <n v="71.320454331267811"/>
    <m/>
    <m/>
    <n v="3734.4468131898684"/>
    <n v="2.2617146712025256"/>
    <m/>
    <m/>
    <n v="12027.661271987328"/>
    <n v="59795.75"/>
    <m/>
    <n v="-0.79885424512632874"/>
    <n v="43.257226915540727"/>
    <m/>
    <n v="43.156399999999998"/>
    <n v="2.3363143251227125E-3"/>
    <n v="44.016484237455622"/>
    <m/>
    <e v="#DIV/0!"/>
    <m/>
    <m/>
    <m/>
    <n v="443.81683265253901"/>
    <m/>
  </r>
  <r>
    <x v="2618"/>
    <n v="11.78"/>
    <n v="13.76"/>
    <n v="725.92769999999996"/>
    <n v="647.19330000000002"/>
    <n v="28607.83"/>
    <n v="25509.43"/>
    <n v="8.3332864653229421E-7"/>
    <n v="443.8033819681184"/>
    <n v="443.83"/>
    <m/>
    <n v="65365.700682416049"/>
    <m/>
    <m/>
    <n v="5924.6772347321676"/>
    <m/>
    <m/>
    <n v="43.945668322638141"/>
    <m/>
    <m/>
    <n v="48.248247169702857"/>
    <n v="48.24"/>
    <n v="1.7096122932946933E-4"/>
    <n v="48.078293394151416"/>
    <m/>
    <m/>
    <m/>
    <n v="369.63489483007845"/>
    <n v="369.36399999999998"/>
    <n v="7.3340885976569403E-4"/>
    <n v="2625"/>
    <n v="0.85610465116279066"/>
    <n v="15875.07"/>
    <n v="71.793491565842487"/>
    <m/>
    <m/>
    <n v="3709.3843177088002"/>
    <n v="2.2463229674867238"/>
    <m/>
    <m/>
    <n v="12027.25595627871"/>
    <n v="59798.25"/>
    <m/>
    <n v="-0.79886943252889986"/>
    <n v="43.255212195383017"/>
    <m/>
    <n v="43.15945"/>
    <n v="2.2188001789416045E-3"/>
    <n v="44.014892910701612"/>
    <m/>
    <e v="#DIV/0!"/>
    <m/>
    <m/>
    <m/>
    <n v="443.80662217774903"/>
    <m/>
  </r>
  <r>
    <x v="2619"/>
    <n v="11.76"/>
    <n v="13.53"/>
    <n v="720.70680000000004"/>
    <n v="642.53809999999999"/>
    <n v="28699.52"/>
    <n v="25591.16"/>
    <n v="8.3332864653229421E-7"/>
    <n v="440.60078725973852"/>
    <n v="440.63"/>
    <m/>
    <n v="64422.503424552968"/>
    <m/>
    <m/>
    <n v="5860.5562735508438"/>
    <m/>
    <m/>
    <n v="44.101723104272182"/>
    <m/>
    <m/>
    <n v="48.401705779732438"/>
    <n v="48.4"/>
    <n v="3.5243382901617437E-5"/>
    <n v="47.922522110099365"/>
    <m/>
    <m/>
    <m/>
    <n v="366.96335146816801"/>
    <n v="366.71"/>
    <n v="6.9087690046099048E-4"/>
    <n v="2626"/>
    <n v="0.86917960088691804"/>
    <n v="15877.85"/>
    <n v="71.800457076127273"/>
    <m/>
    <m/>
    <n v="3708.7347402012219"/>
    <n v="2.2457166955688539"/>
    <m/>
    <m/>
    <n v="11853.834662976707"/>
    <n v="58937.25"/>
    <m/>
    <n v="-0.798873638268214"/>
    <n v="43.564313715232288"/>
    <m/>
    <n v="43.467599999999997"/>
    <n v="2.2249610107825113E-3"/>
    <n v="44.329885144122308"/>
    <m/>
    <e v="#DIV/0!"/>
    <m/>
    <m/>
    <m/>
    <n v="440.60396625582132"/>
    <m/>
  </r>
  <r>
    <x v="2620"/>
    <n v="11.47"/>
    <n v="13.51"/>
    <n v="726.05430000000001"/>
    <n v="647.30510000000004"/>
    <n v="28759.49"/>
    <n v="25644.61"/>
    <n v="8.3332864653229421E-7"/>
    <n v="443.85913365824143"/>
    <n v="443.89"/>
    <m/>
    <n v="65375.50552223852"/>
    <m/>
    <m/>
    <n v="5925.5759180923733"/>
    <m/>
    <m/>
    <n v="43.936141180741473"/>
    <m/>
    <m/>
    <n v="48.501662440109698"/>
    <n v="48.48"/>
    <n v="4.4683251051358397E-4"/>
    <n v="47.820701639569144"/>
    <m/>
    <m/>
    <m/>
    <n v="369.6729690810177"/>
    <n v="369.464"/>
    <n v="5.6560065667476955E-4"/>
    <n v="2627"/>
    <n v="0.84900074019245009"/>
    <n v="15927.78"/>
    <n v="72.020619145835923"/>
    <m/>
    <m/>
    <n v="3697.0721331367736"/>
    <n v="2.2384425301033359"/>
    <m/>
    <m/>
    <n v="12029.31683946774"/>
    <n v="59815.75"/>
    <m/>
    <n v="-0.79889382245532758"/>
    <n v="43.239095435408736"/>
    <m/>
    <n v="43.145949999999999"/>
    <n v="2.1588453935708074E-3"/>
    <n v="43.999410280636752"/>
    <m/>
    <e v="#DIV/0!"/>
    <m/>
    <m/>
    <m/>
    <n v="443.86261824205576"/>
    <m/>
  </r>
  <r>
    <x v="2621"/>
    <n v="11.7"/>
    <n v="13.57"/>
    <n v="718.47990000000004"/>
    <n v="640.55060000000003"/>
    <n v="28669.82"/>
    <n v="25564.58"/>
    <n v="8.4256012744532427E-7"/>
    <n v="439.1965428721424"/>
    <n v="439.22"/>
    <m/>
    <n v="64002.625936389697"/>
    <m/>
    <m/>
    <n v="5832.2379534817337"/>
    <m/>
    <m/>
    <n v="44.159384349023519"/>
    <m/>
    <m/>
    <n v="48.346900999614718"/>
    <n v="48.36"/>
    <n v="-2.7086435866996439E-4"/>
    <n v="47.964736066241905"/>
    <m/>
    <m/>
    <m/>
    <n v="365.77724398543495"/>
    <n v="365.56400000000002"/>
    <n v="5.8332873432531684E-4"/>
    <n v="2628"/>
    <n v="0.86219602063375089"/>
    <n v="15875.18"/>
    <n v="71.765964247075999"/>
    <m/>
    <m/>
    <n v="3709.281367204735"/>
    <n v="2.2451961587226634"/>
    <m/>
    <m/>
    <n v="11777.079086611911"/>
    <n v="58562"/>
    <m/>
    <n v="-0.79889554512120642"/>
    <n v="43.68418241217001"/>
    <m/>
    <n v="43.591650000000001"/>
    <n v="2.1227095595144352E-3"/>
    <n v="44.453713627178963"/>
    <m/>
    <e v="#DIV/0!"/>
    <m/>
    <m/>
    <m/>
    <n v="439.2002717153735"/>
    <m/>
  </r>
  <r>
    <x v="2622"/>
    <n v="11.63"/>
    <n v="13.71"/>
    <n v="724.91420000000005"/>
    <n v="646.28650000000005"/>
    <n v="29028.16"/>
    <n v="25884.080000000002"/>
    <n v="8.4256012744532427E-7"/>
    <n v="443.11893385631095"/>
    <n v="443.15"/>
    <m/>
    <n v="65145.976686141526"/>
    <m/>
    <m/>
    <n v="5910.3771617189141"/>
    <m/>
    <m/>
    <n v="43.959681346835183"/>
    <m/>
    <m/>
    <n v="48.949988430496717"/>
    <n v="48.96"/>
    <n v="-2.0448467122724523E-4"/>
    <n v="47.363572320339955"/>
    <m/>
    <m/>
    <m/>
    <n v="369.03978047903456"/>
    <n v="368.86599999999999"/>
    <n v="4.7112089223344533E-4"/>
    <n v="2629"/>
    <n v="0.84828592268417213"/>
    <n v="16064.43"/>
    <n v="72.61582480868546"/>
    <m/>
    <m/>
    <n v="3665.062561575854"/>
    <n v="2.2182206003041567"/>
    <m/>
    <m/>
    <n v="11987.59411353103"/>
    <n v="59616.25"/>
    <m/>
    <n v="-0.79892069505326102"/>
    <n v="43.290989900070734"/>
    <m/>
    <n v="43.200150000000001"/>
    <n v="2.1027681633218887E-3"/>
    <n v="44.05405429081253"/>
    <m/>
    <e v="#DIV/0!"/>
    <m/>
    <m/>
    <m/>
    <n v="443.1224792273585"/>
    <m/>
  </r>
  <r>
    <x v="2623"/>
    <n v="11.78"/>
    <n v="13.92"/>
    <n v="730.21119999999996"/>
    <n v="651.00850000000003"/>
    <n v="29274.46"/>
    <n v="26103.69"/>
    <n v="8.4256012744532427E-7"/>
    <n v="446.3459518863574"/>
    <n v="446.37"/>
    <m/>
    <n v="66095.003935808898"/>
    <m/>
    <m/>
    <n v="5974.9507970627419"/>
    <m/>
    <m/>
    <n v="43.797108821634716"/>
    <m/>
    <m/>
    <n v="49.364118739998588"/>
    <n v="49.36"/>
    <n v="8.3442868691108174E-5"/>
    <n v="46.960025080537427"/>
    <m/>
    <m/>
    <m/>
    <n v="371.72315633177834"/>
    <n v="371.584"/>
    <n v="3.7449495074692862E-4"/>
    <n v="2630"/>
    <n v="0.84626436781609193"/>
    <n v="16176.09"/>
    <n v="73.114850576995153"/>
    <m/>
    <m/>
    <n v="3639.5875907474115"/>
    <n v="2.2025934673485121"/>
    <m/>
    <m/>
    <n v="12162.35553328638"/>
    <n v="60499.5"/>
    <m/>
    <n v="-0.79896766860409785"/>
    <n v="42.972688904903087"/>
    <m/>
    <n v="42.885199999999998"/>
    <n v="2.0400722137960958E-3"/>
    <n v="43.730598991007227"/>
    <m/>
    <e v="#DIV/0!"/>
    <m/>
    <m/>
    <m/>
    <n v="446.34949717095623"/>
    <m/>
  </r>
  <r>
    <x v="2624"/>
    <n v="12.05"/>
    <n v="14.13"/>
    <n v="732.01750000000004"/>
    <n v="652.61839999999995"/>
    <n v="29235.34"/>
    <n v="26068.79"/>
    <n v="8.4256012744532427E-7"/>
    <n v="447.4391531101669"/>
    <n v="447.46"/>
    <m/>
    <n v="66418.954217297709"/>
    <m/>
    <m/>
    <n v="5996.9121764790416"/>
    <m/>
    <m/>
    <n v="43.740977756072198"/>
    <m/>
    <m/>
    <n v="49.296950494522612"/>
    <n v="49.28"/>
    <n v="3.4396295703342794E-4"/>
    <n v="47.021109914103235"/>
    <m/>
    <m/>
    <m/>
    <n v="372.62941037260975"/>
    <n v="372.52800000000002"/>
    <n v="2.7222214869682126E-4"/>
    <n v="2631"/>
    <n v="0.85279547062986549"/>
    <n v="16193.97"/>
    <n v="73.189951709300857"/>
    <m/>
    <m/>
    <n v="3635.5646268468295"/>
    <n v="2.1999503004812921"/>
    <m/>
    <m/>
    <n v="12222.097017136277"/>
    <n v="60803.5"/>
    <m/>
    <n v="-0.79899023876690856"/>
    <n v="42.864423832800504"/>
    <m/>
    <n v="42.777000000000001"/>
    <n v="2.043711171903162E-3"/>
    <n v="43.620879497950497"/>
    <m/>
    <e v="#DIV/0!"/>
    <m/>
    <m/>
    <m/>
    <n v="447.44251493600086"/>
    <m/>
  </r>
  <r>
    <x v="2625"/>
    <n v="11.98"/>
    <n v="14.27"/>
    <n v="740.60239999999999"/>
    <n v="660.27160000000003"/>
    <n v="29254.12"/>
    <n v="26085.51"/>
    <n v="8.4256012744532427E-7"/>
    <n v="452.67555838016102"/>
    <n v="452.7"/>
    <m/>
    <n v="67973.717329331805"/>
    <m/>
    <m/>
    <n v="6102.1944460394234"/>
    <m/>
    <m/>
    <n v="43.482538671018389"/>
    <m/>
    <m/>
    <n v="49.327414728815363"/>
    <n v="49.32"/>
    <n v="1.503391892814232E-4"/>
    <n v="46.989253086790555"/>
    <m/>
    <m/>
    <m/>
    <n v="376.98605941738509"/>
    <n v="376.88600000000002"/>
    <n v="2.6548987594399165E-4"/>
    <n v="2632"/>
    <n v="0.83952347582340581"/>
    <n v="16253"/>
    <n v="73.451006885234278"/>
    <m/>
    <m/>
    <n v="3622.3123249145196"/>
    <n v="2.1917232938359286"/>
    <m/>
    <m/>
    <n v="12508.330456126672"/>
    <n v="62226"/>
    <m/>
    <n v="-0.79898546498044754"/>
    <n v="42.359783397795546"/>
    <m/>
    <n v="42.275149999999996"/>
    <n v="2.0019656416487841E-3"/>
    <n v="43.107783052682876"/>
    <m/>
    <e v="#DIV/0!"/>
    <m/>
    <m/>
    <m/>
    <n v="452.67898124663736"/>
    <m/>
  </r>
  <r>
    <x v="2626"/>
    <n v="12.25"/>
    <n v="14.46"/>
    <n v="741.29520000000002"/>
    <n v="660.88710000000003"/>
    <n v="29436.75"/>
    <n v="26248.27"/>
    <n v="6.9441778594026005E-7"/>
    <n v="453.05482480652182"/>
    <n v="453.08"/>
    <m/>
    <n v="68088.322377067801"/>
    <m/>
    <m/>
    <n v="6109.9034217559492"/>
    <m/>
    <m/>
    <n v="43.454413232066962"/>
    <m/>
    <m/>
    <n v="49.630518955631942"/>
    <n v="49.64"/>
    <n v="-1.9099605898587058E-4"/>
    <n v="46.689286230695906"/>
    <m/>
    <m/>
    <m/>
    <n v="377.28486207977454"/>
    <n v="377.18799999999999"/>
    <n v="2.5680053388388302E-4"/>
    <n v="2633"/>
    <n v="0.84716459197786997"/>
    <n v="16383.18"/>
    <n v="74.01619803860234"/>
    <m/>
    <m/>
    <n v="3593.299058535551"/>
    <n v="2.1733441910092561"/>
    <m/>
    <m/>
    <n v="12529.961678481332"/>
    <n v="62333.5"/>
    <m/>
    <n v="-0.79898510947594259"/>
    <n v="42.312412162088805"/>
    <m/>
    <n v="42.2303"/>
    <n v="1.9443897412239064E-3"/>
    <n v="43.061372156920513"/>
    <m/>
    <e v="#DIV/0!"/>
    <m/>
    <m/>
    <m/>
    <n v="453.05836957247232"/>
    <m/>
  </r>
  <r>
    <x v="2627"/>
    <n v="12.36"/>
    <n v="14.39"/>
    <n v="730.69989999999996"/>
    <n v="651.44060000000002"/>
    <n v="29302.82"/>
    <n v="26128.83"/>
    <n v="6.9441778594026005E-7"/>
    <n v="446.56844273766103"/>
    <n v="446.59"/>
    <m/>
    <n v="66138.914746617404"/>
    <m/>
    <m/>
    <n v="5978.7025553415488"/>
    <m/>
    <m/>
    <n v="43.762996267273479"/>
    <m/>
    <m/>
    <n v="49.403507591850882"/>
    <n v="49.4"/>
    <n v="7.1003883621134634E-5"/>
    <n v="46.90003877889896"/>
    <m/>
    <m/>
    <m/>
    <n v="371.8791119432554"/>
    <n v="371.78"/>
    <n v="2.665876143295165E-4"/>
    <n v="2634"/>
    <n v="0.85892981236970112"/>
    <n v="16265.55"/>
    <n v="73.479029452748378"/>
    <m/>
    <m/>
    <n v="3619.0986754753353"/>
    <n v="2.1887411384774436"/>
    <m/>
    <m/>
    <n v="12171.353312220715"/>
    <n v="60546.5"/>
    <m/>
    <n v="-0.79897511314079728"/>
    <n v="42.915212799217784"/>
    <m/>
    <n v="42.831899999999997"/>
    <n v="1.9451109854520254E-3"/>
    <n v="43.675291946356502"/>
    <m/>
    <e v="#DIV/0!"/>
    <m/>
    <m/>
    <m/>
    <n v="446.57217076266971"/>
    <m/>
  </r>
  <r>
    <x v="2628"/>
    <n v="12.64"/>
    <n v="14.54"/>
    <n v="730.56330000000003"/>
    <n v="651.3184"/>
    <n v="29169.119999999999"/>
    <n v="26009.59"/>
    <n v="6.9441778594026005E-7"/>
    <n v="446.4740725300116"/>
    <n v="446.5"/>
    <m/>
    <n v="66111.158699594074"/>
    <m/>
    <m/>
    <n v="5976.8188722432969"/>
    <m/>
    <m/>
    <n v="43.765122379031624"/>
    <m/>
    <m/>
    <n v="49.176895031580088"/>
    <n v="49.16"/>
    <n v="3.4367436086424341E-4"/>
    <n v="47.112359193816538"/>
    <m/>
    <m/>
    <m/>
    <n v="371.79639013191496"/>
    <n v="371.68"/>
    <n v="3.1314607166099684E-4"/>
    <n v="2635"/>
    <n v="0.86932599724896842"/>
    <n v="16213.67"/>
    <n v="73.238944339256122"/>
    <m/>
    <m/>
    <n v="3630.6420194928237"/>
    <n v="2.195514124266853"/>
    <m/>
    <m/>
    <n v="12166.376999664782"/>
    <n v="60513.5"/>
    <m/>
    <n v="-0.79894772241458878"/>
    <n v="42.921263851788623"/>
    <m/>
    <n v="42.837850000000003"/>
    <n v="1.9471997728321977E-3"/>
    <n v="43.681899387540277"/>
    <m/>
    <e v="#DIV/0!"/>
    <m/>
    <m/>
    <m/>
    <n v="446.47755600942219"/>
    <m/>
  </r>
  <r>
    <x v="2629"/>
    <n v="12.09"/>
    <n v="14.08"/>
    <n v="715.39779999999996"/>
    <n v="637.79750000000001"/>
    <n v="28731.37"/>
    <n v="25619.24"/>
    <n v="6.9441778594026005E-7"/>
    <n v="437.19521768372448"/>
    <n v="437.22"/>
    <m/>
    <n v="63363.498298393875"/>
    <m/>
    <m/>
    <n v="5790.512062868891"/>
    <m/>
    <m/>
    <n v="44.217389600456116"/>
    <m/>
    <m/>
    <n v="48.437701054818909"/>
    <n v="48.44"/>
    <n v="-4.7459644531122613E-5"/>
    <n v="47.817682533890562"/>
    <m/>
    <m/>
    <m/>
    <n v="364.06547176000112"/>
    <n v="363.95400000000001"/>
    <n v="3.0627980459363435E-4"/>
    <n v="2636"/>
    <n v="0.85866477272727271"/>
    <n v="15939.81"/>
    <n v="71.996266302295354"/>
    <m/>
    <m/>
    <n v="3691.966051834564"/>
    <n v="2.2323862247023039"/>
    <m/>
    <m/>
    <n v="11660.853616843518"/>
    <n v="57999.5"/>
    <m/>
    <n v="-0.79894906651189201"/>
    <n v="43.810237745985752"/>
    <m/>
    <n v="43.72495"/>
    <n v="1.9505510237463053E-3"/>
    <n v="44.58708589040215"/>
    <m/>
    <e v="#DIV/0!"/>
    <m/>
    <m/>
    <m/>
    <n v="437.19839551727699"/>
    <m/>
  </r>
  <r>
    <x v="2630"/>
    <n v="12.66"/>
    <n v="14.39"/>
    <n v="719.89089999999999"/>
    <n v="641.80190000000005"/>
    <n v="28731.43"/>
    <n v="25619.24"/>
    <n v="5.5561859602093477E-7"/>
    <n v="439.90886800493632"/>
    <n v="439.93"/>
    <m/>
    <n v="64150.557733088783"/>
    <m/>
    <m/>
    <n v="5844.454609658048"/>
    <m/>
    <m/>
    <n v="44.072603052507439"/>
    <m/>
    <m/>
    <n v="48.434259035730605"/>
    <n v="48.44"/>
    <n v="-1.1851701629628231E-4"/>
    <n v="47.812456631808253"/>
    <m/>
    <m/>
    <m/>
    <n v="366.31293299271528"/>
    <n v="366.20400000000001"/>
    <n v="2.9746532729091335E-4"/>
    <n v="2637"/>
    <n v="0.87977762334954823"/>
    <n v="15939.81"/>
    <n v="71.979402740289018"/>
    <m/>
    <m/>
    <n v="3691.966051834564"/>
    <n v="2.2317514309355322"/>
    <m/>
    <m/>
    <n v="11806.084904295469"/>
    <n v="58717.25"/>
    <m/>
    <n v="-0.7989332793294055"/>
    <n v="43.529093251481441"/>
    <m/>
    <n v="43.448149999999998"/>
    <n v="1.8629849943310184E-3"/>
    <n v="44.30232288847386"/>
    <m/>
    <e v="#DIV/0!"/>
    <m/>
    <m/>
    <m/>
    <n v="439.91198449832041"/>
    <m/>
  </r>
  <r>
    <x v="2631"/>
    <n v="13.5"/>
    <n v="14.84"/>
    <n v="738.61090000000002"/>
    <n v="658.49090000000001"/>
    <n v="28966.57"/>
    <n v="25828.89"/>
    <n v="5.5561859602093477E-7"/>
    <n v="451.33722647702649"/>
    <n v="451.36"/>
    <m/>
    <n v="67483.803379647827"/>
    <m/>
    <m/>
    <n v="6072.2130833594547"/>
    <m/>
    <m/>
    <n v="43.497618952249589"/>
    <m/>
    <m/>
    <n v="48.829457679097743"/>
    <n v="48.84"/>
    <n v="-2.1585423632797252E-4"/>
    <n v="47.419465232208225"/>
    <m/>
    <m/>
    <m/>
    <n v="375.82519310634433"/>
    <n v="375.75400000000002"/>
    <n v="1.8946732794411503E-4"/>
    <n v="2638"/>
    <n v="0.90970350404312672"/>
    <n v="16076.91"/>
    <n v="72.592836583303651"/>
    <m/>
    <m/>
    <n v="3660.2110594158012"/>
    <n v="2.2123461614968383"/>
    <m/>
    <m/>
    <n v="12419.66190112702"/>
    <n v="61766.25"/>
    <m/>
    <n v="-0.79892478657637434"/>
    <n v="42.39521630256413"/>
    <m/>
    <n v="42.316299999999998"/>
    <n v="1.8649149988096969E-3"/>
    <n v="43.148742046282806"/>
    <m/>
    <e v="#DIV/0!"/>
    <m/>
    <m/>
    <m/>
    <n v="451.34034289441939"/>
    <m/>
  </r>
  <r>
    <x v="2632"/>
    <n v="12.88"/>
    <n v="14.63"/>
    <n v="734.68759999999997"/>
    <n v="654.99279999999999"/>
    <n v="28966.59"/>
    <n v="25828.89"/>
    <n v="5.5561859602093477E-7"/>
    <n v="448.92889926267492"/>
    <n v="448.95"/>
    <m/>
    <n v="66763.834080863599"/>
    <m/>
    <m/>
    <n v="6023.62397900832"/>
    <m/>
    <m/>
    <n v="43.61118355934186"/>
    <m/>
    <m/>
    <n v="48.828300756536876"/>
    <n v="48.84"/>
    <n v="-2.3954224944977565E-4"/>
    <n v="47.417737708713048"/>
    <m/>
    <m/>
    <m/>
    <n v="373.81566407302688"/>
    <n v="373.714"/>
    <n v="2.7203710063550268E-4"/>
    <n v="2639"/>
    <n v="0.88038277511961727"/>
    <n v="16070.14"/>
    <n v="72.556601859319287"/>
    <m/>
    <m/>
    <n v="3661.7523772979221"/>
    <n v="2.2130679756755507"/>
    <m/>
    <m/>
    <n v="12287.29392793527"/>
    <n v="61111.25"/>
    <m/>
    <n v="-0.79893564723458821"/>
    <n v="42.618447271117894"/>
    <m/>
    <n v="42.539450000000002"/>
    <n v="1.8570355544769157E-3"/>
    <n v="43.37638074075678"/>
    <m/>
    <e v="#DIV/0!"/>
    <m/>
    <m/>
    <m/>
    <n v="448.93219891827869"/>
    <m/>
  </r>
  <r>
    <x v="2633"/>
    <n v="12.8"/>
    <n v="14.68"/>
    <n v="733.06920000000002"/>
    <n v="653.54960000000005"/>
    <n v="28995.89"/>
    <n v="25855"/>
    <n v="5.5561859602093477E-7"/>
    <n v="447.92905788529652"/>
    <n v="447.95"/>
    <m/>
    <n v="66466.653627586827"/>
    <m/>
    <m/>
    <n v="6003.5131360200749"/>
    <m/>
    <m/>
    <n v="43.657255993144823"/>
    <m/>
    <m/>
    <n v="48.876499266510002"/>
    <n v="48.88"/>
    <n v="-7.1618933919825878E-5"/>
    <n v="47.368078183415172"/>
    <m/>
    <m/>
    <m/>
    <n v="372.97900061588751"/>
    <n v="372.86200000000002"/>
    <n v="3.1379066755921059E-4"/>
    <n v="2640"/>
    <n v="0.87193460490463226"/>
    <n v="16095.84"/>
    <n v="72.666962792197751"/>
    <m/>
    <m/>
    <n v="3655.8963588627025"/>
    <n v="2.2093192991002559"/>
    <m/>
    <m/>
    <n v="12232.734458559727"/>
    <n v="60833.75"/>
    <m/>
    <n v="-0.79891533139811821"/>
    <n v="42.710362690856201"/>
    <m/>
    <n v="42.631100000000004"/>
    <n v="1.8592691921202054E-3"/>
    <n v="43.470371807618811"/>
    <m/>
    <e v="#DIV/0!"/>
    <m/>
    <m/>
    <m/>
    <n v="447.93260187341667"/>
    <m/>
  </r>
  <r>
    <x v="2634"/>
    <n v="13.31"/>
    <n v="15.04"/>
    <n v="750.00829999999996"/>
    <n v="668.65089999999998"/>
    <n v="29263.65"/>
    <n v="26093.74"/>
    <n v="5.5561859602093477E-7"/>
    <n v="458.26822291149739"/>
    <n v="458.29"/>
    <m/>
    <n v="69535.183641375232"/>
    <m/>
    <m/>
    <n v="6211.3848521558011"/>
    <m/>
    <m/>
    <n v="43.150920178118184"/>
    <m/>
    <m/>
    <n v="49.326642218463768"/>
    <n v="49.32"/>
    <n v="1.3467596236349522E-4"/>
    <n v="46.928980920943452"/>
    <m/>
    <m/>
    <m/>
    <n v="381.58396754725612"/>
    <n v="381.42399999999998"/>
    <n v="4.1939559979486951E-4"/>
    <n v="2641"/>
    <n v="0.88497340425531923"/>
    <n v="16279.44"/>
    <n v="73.490112431836579"/>
    <m/>
    <m/>
    <n v="3614.1947408367282"/>
    <n v="2.1839112715951705"/>
    <m/>
    <m/>
    <n v="12797.616642030183"/>
    <n v="63633.75"/>
    <m/>
    <n v="-0.79888633559973776"/>
    <n v="41.721528739711829"/>
    <m/>
    <n v="41.643500000000003"/>
    <n v="1.873731547824331E-3"/>
    <n v="42.464372863041888"/>
    <m/>
    <e v="#DIV/0!"/>
    <m/>
    <m/>
    <m/>
    <n v="458.27170571144899"/>
    <m/>
  </r>
  <r>
    <x v="2635"/>
    <n v="14.12"/>
    <n v="15.58"/>
    <n v="770.12059999999997"/>
    <n v="686.58040000000005"/>
    <n v="29736.832857000001"/>
    <n v="26515.623039999999"/>
    <n v="4.1671128436782112E-7"/>
    <n v="470.5227701449702"/>
    <n v="470.55"/>
    <m/>
    <n v="73254.433967986013"/>
    <m/>
    <m/>
    <n v="6460.5638891444632"/>
    <m/>
    <m/>
    <n v="42.566613025576693"/>
    <m/>
    <m/>
    <n v="50.120570021648547"/>
    <n v="50.12"/>
    <n v="1.137313744115076E-5"/>
    <n v="46.165169049176939"/>
    <m/>
    <m/>
    <m/>
    <n v="391.77494767447109"/>
    <n v="391.62"/>
    <n v="3.9565822601272949E-4"/>
    <n v="2642"/>
    <n v="0.9062901155327342"/>
    <n v="16615"/>
    <n v="74.98735929287642"/>
    <m/>
    <m/>
    <n v="3539.6971421948115"/>
    <n v="2.1382871857090886"/>
    <m/>
    <m/>
    <n v="13482.575385852741"/>
    <n v="67033.25"/>
    <m/>
    <n v="-0.79886734738577136"/>
    <n v="40.597116273391315"/>
    <m/>
    <n v="40.52225"/>
    <n v="1.8475349565070243E-3"/>
    <n v="41.321198041699546"/>
    <m/>
    <e v="#DIV/0!"/>
    <m/>
    <m/>
    <m/>
    <n v="470.52606939830673"/>
    <m/>
  </r>
  <r>
    <x v="2636"/>
    <n v="12.73"/>
    <n v="14.85"/>
    <n v="728.005"/>
    <n v="649.03300000000002"/>
    <n v="29089.592130000001"/>
    <n v="25938.482906000001"/>
    <n v="4.1671128436782112E-7"/>
    <n v="444.78043680789386"/>
    <n v="444.81"/>
    <m/>
    <n v="65239.300798685494"/>
    <m/>
    <m/>
    <n v="5930.3954194852195"/>
    <m/>
    <m/>
    <n v="43.728568055835837"/>
    <m/>
    <m/>
    <n v="49.028469015161214"/>
    <n v="49.04"/>
    <n v="-2.351342748528884E-4"/>
    <n v="47.168277016472381"/>
    <m/>
    <m/>
    <m/>
    <n v="370.33682335319162"/>
    <n v="370.18"/>
    <n v="4.2364080499113221E-4"/>
    <n v="2643"/>
    <n v="0.85723905723905724"/>
    <n v="16122.56"/>
    <n v="72.759181401896356"/>
    <m/>
    <m/>
    <n v="3644.6076724808431"/>
    <n v="2.2014536316568294"/>
    <m/>
    <m/>
    <n v="12007.512702596117"/>
    <n v="59697.75"/>
    <m/>
    <n v="-0.79886155336514164"/>
    <n v="42.815278873008808"/>
    <m/>
    <n v="42.736800000000002"/>
    <n v="1.8363301185115866E-3"/>
    <n v="43.579359390840722"/>
    <m/>
    <e v="#DIV/0!"/>
    <m/>
    <m/>
    <m/>
    <n v="444.78349159760592"/>
    <m/>
  </r>
  <r>
    <x v="2637"/>
    <n v="12.65"/>
    <n v="14.62"/>
    <n v="720.42190000000005"/>
    <n v="642.2722"/>
    <n v="29031.425068"/>
    <n v="25886.605940000001"/>
    <n v="4.1671128436782112E-7"/>
    <n v="440.13674927214021"/>
    <n v="440.17"/>
    <m/>
    <n v="63877.279628247888"/>
    <m/>
    <m/>
    <n v="5837.5357249432172"/>
    <m/>
    <m/>
    <n v="43.954335281295911"/>
    <m/>
    <m/>
    <n v="48.929239410133292"/>
    <n v="48.92"/>
    <n v="1.8886774597892675E-4"/>
    <n v="47.260885196442537"/>
    <m/>
    <m/>
    <m/>
    <n v="366.46634821736166"/>
    <n v="366.27600000000001"/>
    <n v="5.1968520285705644E-4"/>
    <n v="2644"/>
    <n v="0.86525307797537632"/>
    <n v="16097.05"/>
    <n v="72.63838562136489"/>
    <m/>
    <m/>
    <n v="3650.3743709285454"/>
    <n v="2.2047278765770821"/>
    <m/>
    <m/>
    <n v="11756.958516578094"/>
    <n v="58439.75"/>
    <m/>
    <n v="-0.79881915106450507"/>
    <n v="43.259259063843949"/>
    <m/>
    <n v="43.168799999999997"/>
    <n v="2.0954732085198824E-3"/>
    <n v="44.031703428754817"/>
    <m/>
    <e v="#DIV/0!"/>
    <m/>
    <m/>
    <m/>
    <n v="440.13986508167017"/>
    <m/>
  </r>
  <r>
    <x v="2638"/>
    <n v="12.03"/>
    <n v="14.23"/>
    <n v="710.43179999999995"/>
    <n v="633.3655"/>
    <n v="28945.421573"/>
    <n v="25809.907955999999"/>
    <n v="4.1671128436782112E-7"/>
    <n v="434.02278387890192"/>
    <n v="434.05"/>
    <m/>
    <n v="62102.863578506498"/>
    <m/>
    <m/>
    <n v="5715.9151926415097"/>
    <m/>
    <m/>
    <n v="44.257102566507527"/>
    <m/>
    <m/>
    <n v="48.783100545925812"/>
    <n v="48.8"/>
    <n v="-3.4630028840543225E-4"/>
    <n v="47.399178410933182"/>
    <m/>
    <m/>
    <m/>
    <n v="361.37178200918083"/>
    <n v="361.17399999999998"/>
    <n v="5.4760865726999342E-4"/>
    <n v="2645"/>
    <n v="0.84539704848910746"/>
    <n v="16022.68"/>
    <n v="72.297143368654986"/>
    <m/>
    <m/>
    <n v="3667.2394699352553"/>
    <n v="2.2147039807771574"/>
    <m/>
    <m/>
    <n v="11430.494423484522"/>
    <n v="56813.25"/>
    <m/>
    <n v="-0.79880583449310638"/>
    <n v="43.857113428107347"/>
    <m/>
    <n v="43.764699999999998"/>
    <n v="2.1115974314309671E-3"/>
    <n v="44.640679857696625"/>
    <m/>
    <e v="#DIV/0!"/>
    <m/>
    <m/>
    <m/>
    <n v="434.02596070527215"/>
    <m/>
  </r>
  <r>
    <x v="2639"/>
    <n v="12.11"/>
    <n v="14.38"/>
    <n v="715.66840000000002"/>
    <n v="638.03380000000004"/>
    <n v="29063.867307"/>
    <n v="25915.512297000001"/>
    <n v="4.1671128436782112E-7"/>
    <n v="437.21130919003718"/>
    <n v="437.24"/>
    <m/>
    <n v="63015.514983233887"/>
    <m/>
    <m/>
    <n v="5778.9152512475903"/>
    <m/>
    <m/>
    <n v="44.092008008356537"/>
    <m/>
    <m/>
    <n v="48.981528421626422"/>
    <n v="48.96"/>
    <n v="4.3971449400359575E-4"/>
    <n v="47.203512698390639"/>
    <m/>
    <m/>
    <m/>
    <n v="364.02262603179184"/>
    <n v="363.84"/>
    <n v="5.0194050074714447E-4"/>
    <n v="2646"/>
    <n v="0.84214186369958266"/>
    <n v="16096.92"/>
    <n v="72.626455998508163"/>
    <m/>
    <m/>
    <n v="3650.2475648202562"/>
    <n v="2.2042333311875884"/>
    <m/>
    <m/>
    <n v="11598.603344043855"/>
    <n v="57651.75"/>
    <m/>
    <n v="-0.79881610976173567"/>
    <n v="43.531831458553128"/>
    <m/>
    <n v="43.44115"/>
    <n v="2.0874552941883007E-3"/>
    <n v="44.31002965883205"/>
    <m/>
    <e v="#DIV/0!"/>
    <m/>
    <m/>
    <m/>
    <n v="437.21473030424556"/>
    <m/>
  </r>
  <r>
    <x v="2640"/>
    <n v="13.69"/>
    <n v="15.26"/>
    <n v="751.83950000000004"/>
    <n v="670.28030000000001"/>
    <n v="29488.396853999999"/>
    <n v="26294.022113999999"/>
    <n v="2.8088274994786389E-7"/>
    <n v="459.27511557111671"/>
    <n v="459.3"/>
    <m/>
    <n v="69375.826033039557"/>
    <m/>
    <m/>
    <n v="6216.3900145904954"/>
    <m/>
    <m/>
    <n v="42.971965344450034"/>
    <m/>
    <m/>
    <n v="49.693355603811007"/>
    <n v="49.68"/>
    <n v="2.6883260489141136E-4"/>
    <n v="46.508958564244629"/>
    <m/>
    <m/>
    <m/>
    <n v="382.38048668141391"/>
    <n v="382.21"/>
    <n v="4.4605499964389672E-4"/>
    <n v="2647"/>
    <n v="0.89711664482306686"/>
    <n v="16420.830000000002"/>
    <n v="74.070527151720341"/>
    <m/>
    <m/>
    <n v="3576.795520036475"/>
    <n v="2.1592645075544623"/>
    <m/>
    <m/>
    <n v="12769.708997978225"/>
    <n v="63476"/>
    <m/>
    <n v="-0.79882618630697866"/>
    <n v="41.325939308538508"/>
    <m/>
    <n v="41.244"/>
    <n v="1.9866964537511578E-3"/>
    <n v="42.065966544562386"/>
    <m/>
    <e v="#DIV/0!"/>
    <m/>
    <m/>
    <m/>
    <n v="459.27847534821802"/>
    <m/>
  </r>
  <r>
    <x v="2641"/>
    <n v="14.93"/>
    <n v="16.07"/>
    <n v="776.51980000000003"/>
    <n v="692.28309999999999"/>
    <n v="30145.376493"/>
    <n v="26879.826064000001"/>
    <n v="2.8088274994786389E-7"/>
    <n v="474.33996860631021"/>
    <n v="474.37"/>
    <m/>
    <n v="73927.203492264525"/>
    <m/>
    <m/>
    <n v="6522.2615322084121"/>
    <m/>
    <m/>
    <n v="42.264750058800061"/>
    <m/>
    <m/>
    <n v="50.799248060559982"/>
    <n v="50.8"/>
    <n v="-1.4801957480603534E-5"/>
    <n v="45.471117384607481"/>
    <m/>
    <m/>
    <m/>
    <n v="394.91884124189113"/>
    <n v="394.76600000000002"/>
    <n v="3.8716921389148062E-4"/>
    <n v="2648"/>
    <n v="0.92906036092097077"/>
    <n v="16847.669999999998"/>
    <n v="75.989968727375185"/>
    <m/>
    <m/>
    <n v="3483.8209627350261"/>
    <n v="2.1029376218039437"/>
    <m/>
    <m/>
    <n v="13607.614175197832"/>
    <n v="67647.75"/>
    <m/>
    <n v="-0.79884601963557056"/>
    <n v="39.967501409712625"/>
    <m/>
    <n v="39.892749999999999"/>
    <n v="1.8738093942540779E-3"/>
    <n v="40.683604537421452"/>
    <m/>
    <e v="#DIV/0!"/>
    <m/>
    <m/>
    <m/>
    <n v="474.34314504538759"/>
    <m/>
  </r>
  <r>
    <x v="2642"/>
    <n v="13.27"/>
    <n v="15.22"/>
    <n v="740.95039999999995"/>
    <n v="660.57209999999998"/>
    <n v="29693.898906999999"/>
    <n v="26477.248024"/>
    <n v="2.8088274994786389E-7"/>
    <n v="452.6012338255814"/>
    <n v="452.63"/>
    <m/>
    <n v="67151.507766333496"/>
    <m/>
    <m/>
    <n v="6073.9148135640917"/>
    <m/>
    <m/>
    <n v="43.230793829273189"/>
    <m/>
    <m/>
    <n v="50.03722398263784"/>
    <n v="50.04"/>
    <n v="-5.547596647004216E-5"/>
    <n v="46.150442390071966"/>
    <m/>
    <m/>
    <m/>
    <n v="376.81589073210006"/>
    <n v="376.762"/>
    <n v="1.4303653792069326E-4"/>
    <n v="2649"/>
    <n v="0.8718791064388961"/>
    <n v="16503.43"/>
    <n v="74.431491541441943"/>
    <m/>
    <m/>
    <n v="3555.004130983923"/>
    <n v="2.1457024724849445"/>
    <m/>
    <m/>
    <n v="12360.565857131514"/>
    <n v="61450.5"/>
    <m/>
    <n v="-0.79885329074407019"/>
    <n v="41.79632219435797"/>
    <m/>
    <n v="41.723750000000003"/>
    <n v="1.7393497554263337E-3"/>
    <n v="42.54561248875261"/>
    <m/>
    <e v="#DIV/0!"/>
    <m/>
    <m/>
    <m/>
    <n v="452.60404368394165"/>
    <m/>
  </r>
  <r>
    <x v="2643"/>
    <n v="15.64"/>
    <n v="16.59"/>
    <n v="793.65419999999995"/>
    <n v="707.55840000000001"/>
    <n v="30287.206961"/>
    <n v="27006.277361"/>
    <n v="2.8088274994786389E-7"/>
    <n v="484.78293737236174"/>
    <n v="484.81"/>
    <m/>
    <n v="76700.996009442111"/>
    <m/>
    <m/>
    <n v="6721.741965011207"/>
    <m/>
    <m/>
    <n v="41.691412212124661"/>
    <m/>
    <m/>
    <n v="51.035763618419082"/>
    <n v="51.04"/>
    <n v="-8.300120652271481E-5"/>
    <n v="45.226672160792837"/>
    <m/>
    <m/>
    <m/>
    <n v="403.60462249672082"/>
    <n v="403.548"/>
    <n v="1.4031167722516891E-4"/>
    <n v="2650"/>
    <n v="0.94273658830620866"/>
    <n v="16959.36"/>
    <n v="76.481791750006735"/>
    <m/>
    <m/>
    <n v="3456.7922420954005"/>
    <n v="2.0862267027077701"/>
    <m/>
    <m/>
    <n v="14118.496925428764"/>
    <n v="70172"/>
    <m/>
    <n v="-0.79880156008908454"/>
    <n v="38.821553826891318"/>
    <m/>
    <n v="38.752899999999997"/>
    <n v="1.7715790790191477E-3"/>
    <n v="39.517904958997235"/>
    <m/>
    <e v="#DIV/0!"/>
    <m/>
    <m/>
    <m/>
    <n v="484.78586932698357"/>
    <m/>
  </r>
  <r>
    <x v="2644"/>
    <n v="14.85"/>
    <n v="16.02"/>
    <n v="773.96799999999996"/>
    <n v="690.00750000000005"/>
    <n v="30179.752561000001"/>
    <n v="26910.455614999999"/>
    <n v="2.8088274994786389E-7"/>
    <n v="472.74660878990665"/>
    <n v="472.77"/>
    <m/>
    <n v="72892.603448968279"/>
    <m/>
    <m/>
    <n v="6471.4258923957914"/>
    <m/>
    <m/>
    <n v="42.20657936018943"/>
    <m/>
    <m/>
    <n v="50.853456479102526"/>
    <n v="50.84"/>
    <n v="2.6468290917636139E-4"/>
    <n v="45.385476257248385"/>
    <m/>
    <m/>
    <m/>
    <n v="393.579536314064"/>
    <n v="393.57"/>
    <n v="2.4230287023918606E-5"/>
    <n v="2651"/>
    <n v="0.9269662921348315"/>
    <n v="16829.11"/>
    <n v="75.888476049172553"/>
    <m/>
    <m/>
    <n v="3483.3408376516559"/>
    <n v="2.1020499022788135"/>
    <m/>
    <m/>
    <n v="13417.629558512555"/>
    <n v="66670.25"/>
    <m/>
    <n v="-0.79874637400470894"/>
    <n v="39.782664767327887"/>
    <m/>
    <n v="39.719650000000001"/>
    <n v="1.5864884843619365E-3"/>
    <n v="40.496655280809016"/>
    <m/>
    <e v="#DIV/0!"/>
    <m/>
    <m/>
    <m/>
    <n v="472.74966283483406"/>
    <m/>
  </r>
  <r>
    <x v="2645"/>
    <n v="15.98"/>
    <n v="16.82"/>
    <n v="815.68610000000001"/>
    <n v="727.19939999999997"/>
    <n v="30978.660586000002"/>
    <n v="27622.797259999999"/>
    <n v="4.2121695265073811E-7"/>
    <n v="498.19195426254981"/>
    <n v="498.22"/>
    <m/>
    <n v="80739.682270079546"/>
    <m/>
    <m/>
    <n v="6993.9405437851647"/>
    <m/>
    <m/>
    <n v="41.063527491470964"/>
    <m/>
    <m/>
    <n v="52.195813334736584"/>
    <n v="52.2"/>
    <n v="-8.0204315391130265E-5"/>
    <n v="44.179239183817103"/>
    <m/>
    <m/>
    <m/>
    <n v="414.75037221665565"/>
    <n v="414.73399999999998"/>
    <n v="3.947642743451496E-5"/>
    <n v="2652"/>
    <n v="0.95005945303210459"/>
    <n v="17359.43"/>
    <n v="78.261543240412479"/>
    <m/>
    <m/>
    <n v="3373.5735764581987"/>
    <n v="2.0352310741401998"/>
    <m/>
    <m/>
    <n v="14862.566659577626"/>
    <n v="73829.75"/>
    <m/>
    <n v="-0.79869135870597385"/>
    <n v="37.633091741437745"/>
    <m/>
    <n v="37.571399999999997"/>
    <n v="1.6419867622112783E-3"/>
    <n v="38.309637641959164"/>
    <m/>
    <e v="#DIV/0!"/>
    <m/>
    <m/>
    <m/>
    <n v="498.19494700764665"/>
    <m/>
  </r>
  <r>
    <x v="2646"/>
    <n v="16.309999999999999"/>
    <n v="17.079999999999998"/>
    <n v="819.07719999999995"/>
    <n v="730.22239999999999"/>
    <n v="31151.693670000001"/>
    <n v="27777.074342"/>
    <n v="4.2121695265073811E-7"/>
    <n v="500.25091890191982"/>
    <n v="500.28"/>
    <m/>
    <n v="81407.313185435865"/>
    <m/>
    <m/>
    <n v="7037.314567198946"/>
    <m/>
    <m/>
    <n v="40.976323605336482"/>
    <m/>
    <m/>
    <n v="52.486076212626386"/>
    <n v="52.48"/>
    <n v="1.1578149059432441E-4"/>
    <n v="43.930885725153573"/>
    <m/>
    <m/>
    <m/>
    <n v="416.45998742154069"/>
    <n v="416.45"/>
    <n v="2.398228248456924E-5"/>
    <n v="2653"/>
    <n v="0.95491803278688525"/>
    <n v="17444.02"/>
    <n v="78.63675984905872"/>
    <m/>
    <m/>
    <n v="3357.1346387262224"/>
    <n v="2.0251216978579052"/>
    <m/>
    <m/>
    <n v="14985.630338441277"/>
    <n v="74440.75"/>
    <m/>
    <n v="-0.79869049763145483"/>
    <n v="37.474903830394204"/>
    <m/>
    <n v="37.413800000000002"/>
    <n v="1.6331896357548725E-3"/>
    <n v="38.148987815557774"/>
    <m/>
    <e v="#DIV/0!"/>
    <m/>
    <m/>
    <m/>
    <n v="500.25385049910165"/>
    <m/>
  </r>
  <r>
    <x v="2647"/>
    <n v="16.71"/>
    <n v="17.62"/>
    <n v="844.98509999999999"/>
    <n v="753.31949999999995"/>
    <n v="31825.911038999999"/>
    <n v="28378.242988000002"/>
    <n v="4.2121695265073811E-7"/>
    <n v="516.06156988672649"/>
    <n v="516.09"/>
    <m/>
    <n v="86553.300316388661"/>
    <m/>
    <m/>
    <n v="7370.9539496846855"/>
    <m/>
    <m/>
    <n v="40.326455345189842"/>
    <m/>
    <m/>
    <n v="53.620726991716126"/>
    <n v="53.6"/>
    <n v="3.8669760664400421E-4"/>
    <n v="42.978534717494092"/>
    <m/>
    <m/>
    <m/>
    <n v="429.6177320465149"/>
    <n v="429.57"/>
    <n v="1.111158752122865E-4"/>
    <n v="2654"/>
    <n v="0.94835414301929621"/>
    <n v="17821.16"/>
    <n v="80.330615013194034"/>
    <m/>
    <m/>
    <n v="3284.5533324877979"/>
    <n v="1.9811507133256714"/>
    <m/>
    <m/>
    <n v="15933.091164503086"/>
    <n v="79121"/>
    <m/>
    <n v="-0.79862373877348514"/>
    <n v="36.28787393054229"/>
    <m/>
    <n v="36.220350000000003"/>
    <n v="1.864253949569461E-3"/>
    <n v="36.940975886073055"/>
    <m/>
    <e v="#DIV/0!"/>
    <m/>
    <m/>
    <m/>
    <n v="516.06456248587756"/>
    <m/>
  </r>
  <r>
    <x v="2648"/>
    <n v="16.16"/>
    <n v="17.239999999999998"/>
    <n v="829.74519999999995"/>
    <n v="739.73260000000005"/>
    <n v="31566.840179999999"/>
    <n v="28147.225053999999"/>
    <n v="4.2121695265073811E-7"/>
    <n v="506.74168039930748"/>
    <n v="506.77"/>
    <m/>
    <n v="83427.406486775319"/>
    <m/>
    <m/>
    <n v="7171.2980575244865"/>
    <m/>
    <m/>
    <n v="40.688280692642955"/>
    <m/>
    <m/>
    <n v="53.182944070072921"/>
    <n v="53.2"/>
    <n v="-3.2060018659929579E-4"/>
    <n v="43.326824513097158"/>
    <m/>
    <m/>
    <m/>
    <n v="421.85442132795959"/>
    <n v="421.786"/>
    <n v="1.6221811051009283E-4"/>
    <n v="2655"/>
    <n v="0.93735498839907205"/>
    <n v="17670.490000000002"/>
    <n v="79.645235948227423"/>
    <m/>
    <m/>
    <n v="3312.3227734560587"/>
    <n v="1.9977110734924395"/>
    <m/>
    <m/>
    <n v="15357.833896816581"/>
    <n v="76256.5"/>
    <m/>
    <n v="-0.79860295323262176"/>
    <n v="36.94064284246177"/>
    <m/>
    <n v="36.870649999999998"/>
    <n v="1.8983349211845191E-3"/>
    <n v="37.605869661585366"/>
    <m/>
    <e v="#DIV/0!"/>
    <m/>
    <m/>
    <m/>
    <n v="506.7446118535255"/>
    <m/>
  </r>
  <r>
    <x v="2649"/>
    <n v="14.55"/>
    <n v="16.04"/>
    <n v="770.91179999999997"/>
    <n v="687.28129999999999"/>
    <n v="30200.084537999999"/>
    <n v="26928.5173"/>
    <n v="4.2121695265073811E-7"/>
    <n v="470.7994881521588"/>
    <n v="470.82"/>
    <m/>
    <n v="71593.233265663759"/>
    <m/>
    <m/>
    <n v="6408.3526210976343"/>
    <m/>
    <m/>
    <n v="42.128892822052677"/>
    <m/>
    <m/>
    <n v="50.879031115635939"/>
    <n v="50.88"/>
    <n v="-1.9042538601854453E-5"/>
    <n v="45.201119898860178"/>
    <m/>
    <m/>
    <m/>
    <n v="391.92884914056492"/>
    <n v="391.858"/>
    <n v="1.8080309848178544E-4"/>
    <n v="2656"/>
    <n v="0.9071072319201996"/>
    <n v="16841.84"/>
    <n v="75.904379749033993"/>
    <m/>
    <m/>
    <n v="3467.6527199501502"/>
    <n v="2.0911946192648827"/>
    <m/>
    <m/>
    <n v="13179.472074220143"/>
    <n v="65433.25"/>
    <m/>
    <n v="-0.79858142344725136"/>
    <n v="39.558104570159479"/>
    <m/>
    <n v="39.484000000000002"/>
    <n v="1.8768253003615953E-3"/>
    <n v="40.270869756974207"/>
    <m/>
    <e v="#DIV/0!"/>
    <m/>
    <m/>
    <m/>
    <n v="470.80205311205526"/>
    <m/>
  </r>
  <r>
    <x v="2650"/>
    <n v="15.46"/>
    <n v="16.55"/>
    <n v="794.37009999999998"/>
    <n v="708.19389999999999"/>
    <n v="30717.345841999999"/>
    <n v="27389.709793999999"/>
    <n v="4.1671128436782112E-7"/>
    <n v="485.09009668326888"/>
    <n v="485.12"/>
    <m/>
    <n v="75939.907349570291"/>
    <m/>
    <m/>
    <n v="6700.1653109844146"/>
    <m/>
    <m/>
    <n v="41.482317512744821"/>
    <m/>
    <m/>
    <n v="51.746691992974931"/>
    <n v="51.76"/>
    <n v="-2.5710987297267174E-4"/>
    <n v="44.422106982172302"/>
    <m/>
    <m/>
    <m/>
    <n v="403.81222306399701"/>
    <n v="403.67"/>
    <n v="3.5232507740734498E-4"/>
    <n v="2657"/>
    <n v="0.93413897280966773"/>
    <n v="17154.39"/>
    <n v="77.294900428594346"/>
    <m/>
    <m/>
    <n v="3403.3001992267364"/>
    <n v="2.051802727528337"/>
    <m/>
    <m/>
    <n v="13980.108776523542"/>
    <n v="69387.75"/>
    <m/>
    <n v="-0.79852194693553913"/>
    <n v="38.349071436747352"/>
    <m/>
    <n v="38.268500000000003"/>
    <n v="2.105424480900675E-3"/>
    <n v="39.041224512044437"/>
    <m/>
    <e v="#DIV/0!"/>
    <m/>
    <m/>
    <m/>
    <n v="485.09247825752186"/>
    <m/>
  </r>
  <r>
    <x v="2651"/>
    <n v="17.2"/>
    <n v="17.68"/>
    <n v="851.65719999999999"/>
    <n v="759.26599999999996"/>
    <n v="31874.857132000001"/>
    <n v="28421.815493999999"/>
    <n v="4.1671128436782112E-7"/>
    <n v="520.06035964424495"/>
    <n v="520.09"/>
    <m/>
    <n v="86888.977820042695"/>
    <m/>
    <m/>
    <n v="7424.6986224756038"/>
    <m/>
    <m/>
    <n v="39.984740827501518"/>
    <m/>
    <m/>
    <n v="53.695335662070718"/>
    <n v="53.68"/>
    <n v="2.8568670027429022E-4"/>
    <n v="42.746619069047178"/>
    <m/>
    <m/>
    <m/>
    <n v="432.91844466190679"/>
    <n v="432.71"/>
    <n v="4.8171907722682761E-4"/>
    <n v="2658"/>
    <n v="0.97285067873303166"/>
    <n v="17912.72"/>
    <n v="80.70551031991198"/>
    <m/>
    <m/>
    <n v="3252.8533083679172"/>
    <n v="1.9609144714963072"/>
    <m/>
    <m/>
    <n v="15995.948320031914"/>
    <n v="79384.5"/>
    <m/>
    <n v="-0.79850035812996345"/>
    <n v="35.581833099252179"/>
    <m/>
    <n v="35.501899999999999"/>
    <n v="2.2515160949745372E-3"/>
    <n v="36.224403427629483"/>
    <m/>
    <e v="#DIV/0!"/>
    <m/>
    <m/>
    <m/>
    <n v="520.06268009590917"/>
    <m/>
  </r>
  <r>
    <x v="2652"/>
    <n v="15.11"/>
    <n v="16.28"/>
    <n v="770.26369999999997"/>
    <n v="686.70209999999997"/>
    <n v="30119.343725999999"/>
    <n v="26856.467123999999"/>
    <n v="4.1671128436782112E-7"/>
    <n v="470.34634262188126"/>
    <n v="470.38"/>
    <m/>
    <n v="70277.676633934025"/>
    <m/>
    <m/>
    <n v="6360.1041732418416"/>
    <m/>
    <m/>
    <n v="41.893540103609823"/>
    <m/>
    <m/>
    <n v="50.736818359091181"/>
    <n v="50.72"/>
    <n v="3.3159225337509035E-4"/>
    <n v="45.099265182471527"/>
    <m/>
    <m/>
    <m/>
    <n v="391.5302939839446"/>
    <n v="391.35199999999998"/>
    <n v="4.5558470109940963E-4"/>
    <n v="2659"/>
    <n v="0.92813267813267808"/>
    <n v="16788.490000000002"/>
    <n v="75.634401561695881"/>
    <m/>
    <m/>
    <n v="3457.0074108641579"/>
    <n v="2.0837869449611071"/>
    <m/>
    <m/>
    <n v="12938.011003459338"/>
    <n v="64212.5"/>
    <m/>
    <n v="-0.79851257927258179"/>
    <n v="38.980613026606974"/>
    <m/>
    <n v="38.896549999999998"/>
    <n v="2.1611949287785315E-3"/>
    <n v="39.684958823468826"/>
    <m/>
    <e v="#DIV/0!"/>
    <m/>
    <m/>
    <m/>
    <n v="470.34835770182212"/>
    <m/>
  </r>
  <r>
    <x v="2653"/>
    <n v="18.760000000000002"/>
    <n v="18.09"/>
    <n v="846.30880000000002"/>
    <n v="754.49720000000002"/>
    <n v="31429.590715999999"/>
    <n v="28024.761773999999"/>
    <n v="4.1671128436782112E-7"/>
    <n v="516.76918272387184"/>
    <n v="516.79999999999995"/>
    <m/>
    <n v="84150.323800014972"/>
    <m/>
    <m/>
    <n v="7301.7160796719563"/>
    <m/>
    <m/>
    <n v="39.823756622441948"/>
    <m/>
    <m/>
    <n v="52.942672550383591"/>
    <n v="52.96"/>
    <n v="-3.2717993988684579E-4"/>
    <n v="43.135805264023233"/>
    <m/>
    <m/>
    <m/>
    <n v="430.16937198665772"/>
    <n v="430.08800000000002"/>
    <n v="1.8919845858911266E-4"/>
    <n v="2660"/>
    <n v="1.0370370370370372"/>
    <n v="17631.66"/>
    <n v="79.426793317773615"/>
    <m/>
    <m/>
    <n v="3283.3857844630743"/>
    <n v="1.9789450954138419"/>
    <m/>
    <m/>
    <n v="15492.115593602533"/>
    <n v="76886.5"/>
    <m/>
    <n v="-0.79850668721293683"/>
    <n v="35.13059100720627"/>
    <m/>
    <n v="35.055349999999997"/>
    <n v="2.1463487657740199E-3"/>
    <n v="35.765728128583191"/>
    <m/>
    <e v="#DIV/0!"/>
    <m/>
    <m/>
    <m/>
    <n v="516.77113669313826"/>
    <m/>
  </r>
  <r>
    <x v="2654"/>
    <n v="21.24"/>
    <n v="19.93"/>
    <n v="943.22"/>
    <n v="840.89469999999994"/>
    <n v="33250.71271"/>
    <n v="29648.586388"/>
    <n v="4.1671128436782112E-7"/>
    <n v="575.93060986936848"/>
    <n v="575.96"/>
    <m/>
    <n v="103417.80450982152"/>
    <m/>
    <m/>
    <n v="8555.6073921576408"/>
    <m/>
    <m/>
    <n v="37.541949582125241"/>
    <m/>
    <m/>
    <n v="56.0089594104426"/>
    <n v="56"/>
    <n v="1.599894721893147E-4"/>
    <n v="40.634923034012566"/>
    <m/>
    <m/>
    <m/>
    <n v="479.41136610905642"/>
    <n v="479.464"/>
    <n v="-1.0977652325006027E-4"/>
    <n v="2661"/>
    <n v="1.0657300551931761"/>
    <n v="18825.71"/>
    <n v="84.799107038200759"/>
    <m/>
    <m/>
    <n v="3061.0285704549701"/>
    <n v="1.8447522301792529"/>
    <m/>
    <m/>
    <n v="19039.479333296527"/>
    <n v="94513.75"/>
    <m/>
    <n v="-0.79855333924115246"/>
    <n v="31.106336981911856"/>
    <m/>
    <n v="31.053850000000001"/>
    <n v="1.6901924209673513E-3"/>
    <n v="31.669035219734909"/>
    <m/>
    <e v="#DIV/0!"/>
    <m/>
    <m/>
    <m/>
    <n v="575.93305227139558"/>
    <m/>
  </r>
  <r>
    <x v="2655"/>
    <n v="24.64"/>
    <n v="22.12"/>
    <n v="1063.0378000000001"/>
    <n v="947.71299999999997"/>
    <n v="34995.189065999999"/>
    <n v="31204.042536000001"/>
    <n v="4.1671128436782112E-7"/>
    <n v="649.04393892925668"/>
    <n v="649.08000000000004"/>
    <m/>
    <n v="129674.57026572542"/>
    <m/>
    <m/>
    <n v="10184.797441149558"/>
    <m/>
    <m/>
    <n v="35.152717298001853"/>
    <m/>
    <m/>
    <n v="58.943119985960962"/>
    <n v="58.96"/>
    <n v="-2.8629603186969277E-4"/>
    <n v="38.498865859765829"/>
    <m/>
    <m/>
    <m/>
    <n v="540.25416437019385"/>
    <n v="540.47"/>
    <n v="-3.9934803005936548E-4"/>
    <n v="2662"/>
    <n v="1.1139240506329113"/>
    <n v="20058.71"/>
    <n v="90.331906909800836"/>
    <m/>
    <m/>
    <n v="2860.5448581609326"/>
    <n v="1.723438980194661"/>
    <m/>
    <m/>
    <n v="23874.210629923786"/>
    <n v="118542.25"/>
    <m/>
    <n v="-0.79860167467781495"/>
    <n v="27.151125406753081"/>
    <m/>
    <n v="27.1159"/>
    <n v="1.2990683234959111E-3"/>
    <n v="27.643105617332175"/>
    <m/>
    <e v="#DIV/0!"/>
    <m/>
    <m/>
    <m/>
    <n v="649.04650326379306"/>
    <m/>
  </r>
  <r>
    <x v="2656"/>
    <n v="22.79"/>
    <n v="21.37"/>
    <n v="999.17409999999995"/>
    <n v="890.77729999999997"/>
    <n v="33815.500539000001"/>
    <n v="30152.140630999998"/>
    <n v="2.7780574796132385E-7"/>
    <n v="610.03670857978545"/>
    <n v="610.08000000000004"/>
    <m/>
    <n v="114088.54073742218"/>
    <m/>
    <m/>
    <n v="9266.6779113542198"/>
    <m/>
    <m/>
    <n v="36.207014367468091"/>
    <m/>
    <m/>
    <n v="56.954757432468732"/>
    <n v="56.96"/>
    <n v="-9.2039458063020163E-5"/>
    <n v="39.795218569432791"/>
    <m/>
    <m/>
    <m/>
    <n v="507.77964129352347"/>
    <n v="507.89800000000002"/>
    <n v="-2.330363704455829E-4"/>
    <n v="2663"/>
    <n v="1.0664482919981282"/>
    <n v="19337.810000000001"/>
    <n v="87.078623556916241"/>
    <m/>
    <m/>
    <n v="2963.3514089435207"/>
    <n v="1.7852092706318419"/>
    <m/>
    <m/>
    <n v="21004.923580573726"/>
    <n v="104272"/>
    <m/>
    <n v="-0.79855643336107751"/>
    <n v="28.7809414789572"/>
    <m/>
    <n v="28.739850000000001"/>
    <n v="1.4297736055406407E-3"/>
    <n v="29.302747272663005"/>
    <m/>
    <e v="#DIV/0!"/>
    <m/>
    <m/>
    <m/>
    <n v="610.03908968950805"/>
    <m/>
  </r>
  <r>
    <x v="2657"/>
    <n v="26.25"/>
    <n v="23.82"/>
    <n v="1123.6960999999999"/>
    <n v="1001.7901000000001"/>
    <n v="35971.512588999998"/>
    <n v="32074.575439"/>
    <n v="2.7780574796132385E-7"/>
    <n v="686.04576065085325"/>
    <n v="686.09"/>
    <m/>
    <n v="142518.62396933913"/>
    <m/>
    <m/>
    <n v="10998.591854241473"/>
    <m/>
    <m/>
    <n v="33.949336543303474"/>
    <m/>
    <m/>
    <n v="60.584607222674926"/>
    <n v="60.6"/>
    <n v="-2.5400622648641402E-4"/>
    <n v="37.256594433287944"/>
    <m/>
    <m/>
    <m/>
    <n v="571.04158602214102"/>
    <n v="571.22"/>
    <n v="-3.1233846479294947E-4"/>
    <n v="2664"/>
    <n v="1.1020151133501259"/>
    <n v="20815.759999999998"/>
    <n v="93.72654900977868"/>
    <m/>
    <m/>
    <n v="2736.8684093252559"/>
    <n v="1.6486130153715817"/>
    <m/>
    <m/>
    <n v="26239.501378747187"/>
    <n v="130264"/>
    <m/>
    <n v="-0.79856674615590506"/>
    <n v="25.192953593935655"/>
    <m/>
    <n v="25.1557"/>
    <n v="1.480920584028933E-3"/>
    <n v="25.649961347681096"/>
    <m/>
    <e v="#DIV/0!"/>
    <m/>
    <m/>
    <m/>
    <n v="686.04814170251598"/>
    <m/>
  </r>
  <r>
    <x v="2658"/>
    <n v="25.2"/>
    <n v="22.85"/>
    <n v="1066.1969999999999"/>
    <n v="950.52859999999998"/>
    <n v="35095.535342000003"/>
    <n v="31293.487383"/>
    <n v="2.7780574796132385E-7"/>
    <n v="650.92518899933805"/>
    <n v="650.97"/>
    <m/>
    <n v="127927.5485338375"/>
    <m/>
    <m/>
    <n v="10154.054384454454"/>
    <m/>
    <m/>
    <n v="34.816354673051386"/>
    <m/>
    <m/>
    <n v="59.107811304152392"/>
    <n v="59.12"/>
    <n v="-2.0616873896495136E-4"/>
    <n v="38.162475369020683"/>
    <m/>
    <m/>
    <m/>
    <n v="541.8025541132281"/>
    <n v="541.91"/>
    <n v="-1.9827256697946272E-4"/>
    <n v="2665"/>
    <n v="1.1028446389496718"/>
    <n v="20165.77"/>
    <n v="90.792767094283846"/>
    <m/>
    <m/>
    <n v="2822.3294781201171"/>
    <n v="1.6999312145440264"/>
    <m/>
    <m/>
    <n v="23553.362272836646"/>
    <n v="116909.75"/>
    <m/>
    <n v="-0.79853380686523878"/>
    <n v="26.480841117514565"/>
    <m/>
    <n v="26.443850000000001"/>
    <n v="1.3988552164136969E-3"/>
    <n v="26.961477572742677"/>
    <m/>
    <e v="#DIV/0!"/>
    <m/>
    <m/>
    <m/>
    <n v="650.92763104406038"/>
    <m/>
  </r>
  <r>
    <x v="2659"/>
    <n v="21.99"/>
    <n v="21.25"/>
    <n v="1009.6686999999999"/>
    <n v="900.13260000000002"/>
    <n v="33802.527615999999"/>
    <n v="30140.547965999998"/>
    <n v="2.7780574796132385E-7"/>
    <n v="616.398999471347"/>
    <n v="616.44000000000005"/>
    <m/>
    <n v="114357.24952124705"/>
    <m/>
    <m/>
    <n v="9346.203920756956"/>
    <m/>
    <m/>
    <n v="35.73770182526485"/>
    <m/>
    <m/>
    <n v="56.928742823395673"/>
    <n v="56.92"/>
    <n v="1.5359844335338657E-4"/>
    <n v="39.567034975492213"/>
    <m/>
    <m/>
    <m/>
    <n v="513.05887928966104"/>
    <n v="513.07000000000005"/>
    <n v="-2.1674840351204594E-5"/>
    <n v="2666"/>
    <n v="1.0348235294117647"/>
    <n v="19366.62"/>
    <n v="87.187929016257499"/>
    <m/>
    <m/>
    <n v="2934.1756710718219"/>
    <n v="1.7671303175580331"/>
    <m/>
    <m/>
    <n v="21055.105050722443"/>
    <n v="104428.25"/>
    <m/>
    <n v="-0.79837730642117966"/>
    <n v="27.883527974443538"/>
    <m/>
    <n v="27.836300000000001"/>
    <n v="1.6966326143754706E-3"/>
    <n v="28.38990381197814"/>
    <m/>
    <e v="#DIV/0!"/>
    <m/>
    <m/>
    <m/>
    <n v="616.40162460541183"/>
    <m/>
  </r>
  <r>
    <x v="2660"/>
    <n v="18.57"/>
    <n v="19.670000000000002"/>
    <n v="923.08619999999996"/>
    <n v="822.94240000000002"/>
    <n v="33129.430871999997"/>
    <n v="29540.345696"/>
    <n v="5.5561859602093477E-7"/>
    <n v="563.49948171674862"/>
    <n v="563.53"/>
    <m/>
    <n v="94731.317825109028"/>
    <m/>
    <m/>
    <n v="8143.1655012573974"/>
    <m/>
    <m/>
    <n v="37.264977612288455"/>
    <m/>
    <m/>
    <n v="55.791061288698977"/>
    <n v="55.8"/>
    <n v="-1.6019195879968251E-4"/>
    <n v="40.350540800853253"/>
    <m/>
    <m/>
    <m/>
    <n v="469.01283775457119"/>
    <n v="468.68799999999999"/>
    <n v="6.9307888098513182E-4"/>
    <n v="2667"/>
    <n v="0.9440772750381291"/>
    <n v="18799.5"/>
    <n v="84.614948319567745"/>
    <m/>
    <m/>
    <n v="3020.0982381784343"/>
    <n v="1.8183606477595868"/>
    <m/>
    <m/>
    <n v="17442.211924839623"/>
    <n v="86432"/>
    <m/>
    <n v="-0.79819728891105579"/>
    <n v="30.270429165902165"/>
    <m/>
    <n v="30.202649999999998"/>
    <n v="2.2441463216693602E-3"/>
    <n v="30.821064412747617"/>
    <m/>
    <e v="#DIV/0!"/>
    <m/>
    <m/>
    <m/>
    <n v="563.50180143296916"/>
    <m/>
  </r>
  <r>
    <x v="2661"/>
    <n v="16.079999999999998"/>
    <n v="17.87"/>
    <n v="853.40650000000005"/>
    <n v="760.82169999999996"/>
    <n v="31842.281748000001"/>
    <n v="28392.623780999998"/>
    <n v="5.5561859602093477E-7"/>
    <n v="520.95069185551097"/>
    <n v="520.98"/>
    <m/>
    <n v="80425.934028970005"/>
    <m/>
    <m/>
    <n v="7220.8786338976834"/>
    <m/>
    <m/>
    <n v="38.669723084656567"/>
    <m/>
    <m/>
    <n v="53.622151907251506"/>
    <n v="53.6"/>
    <n v="4.1328185170708132E-4"/>
    <n v="41.91674077173289"/>
    <m/>
    <m/>
    <m/>
    <n v="433.59377700499851"/>
    <n v="433.22199999999998"/>
    <n v="8.5816741762534399E-4"/>
    <n v="2668"/>
    <n v="0.89983212087297126"/>
    <n v="17996.22"/>
    <n v="80.993128841220866"/>
    <m/>
    <m/>
    <n v="3149.1433996329388"/>
    <n v="1.895877273078161"/>
    <m/>
    <m/>
    <n v="14808.424298672586"/>
    <n v="73357.25"/>
    <m/>
    <n v="-0.7981327776235807"/>
    <n v="32.553909076420759"/>
    <m/>
    <n v="32.472050000000003"/>
    <n v="2.5209087945095021E-3"/>
    <n v="33.146418311783826"/>
    <m/>
    <e v="#DIV/0!"/>
    <m/>
    <m/>
    <m/>
    <n v="520.95282838414289"/>
    <m/>
  </r>
  <r>
    <x v="2662"/>
    <n v="17.87"/>
    <n v="19.059999999999999"/>
    <n v="911.30769999999995"/>
    <n v="812.44090000000006"/>
    <n v="32698.274755999999"/>
    <n v="29155.866355999999"/>
    <n v="5.5561859602093477E-7"/>
    <n v="556.28214784010936"/>
    <n v="556.32000000000005"/>
    <m/>
    <n v="91335.115381175332"/>
    <m/>
    <m/>
    <n v="7955.4791230231449"/>
    <m/>
    <m/>
    <n v="37.356228809511393"/>
    <m/>
    <m/>
    <n v="55.062294749600909"/>
    <n v="55.04"/>
    <n v="4.0506449129562583E-4"/>
    <n v="40.788460659001402"/>
    <m/>
    <m/>
    <m/>
    <n v="462.99551727206898"/>
    <n v="462.72"/>
    <n v="5.954297892223348E-4"/>
    <n v="2669"/>
    <n v="0.93756558237145871"/>
    <n v="18616.78"/>
    <n v="83.779456262423849"/>
    <m/>
    <m/>
    <n v="3040.5521272392803"/>
    <n v="1.8303286004709014"/>
    <m/>
    <m/>
    <n v="16817.26138195087"/>
    <n v="83328.75"/>
    <m/>
    <n v="-0.79818176341357727"/>
    <n v="30.343822215149771"/>
    <m/>
    <n v="30.277550000000002"/>
    <n v="2.1888235722431482E-3"/>
    <n v="30.896419407673822"/>
    <m/>
    <e v="#DIV/0!"/>
    <m/>
    <m/>
    <m/>
    <n v="556.28416223227168"/>
    <m/>
  </r>
  <r>
    <x v="2663"/>
    <n v="16.53"/>
    <n v="18.22"/>
    <n v="871.14970000000005"/>
    <n v="776.63919999999996"/>
    <n v="31872.70854"/>
    <n v="28419.722687000001"/>
    <n v="5.5561859602093477E-7"/>
    <n v="531.75586007858556"/>
    <n v="531.79"/>
    <m/>
    <n v="83281.697575355574"/>
    <m/>
    <m/>
    <n v="7429.369562816586"/>
    <m/>
    <m/>
    <n v="38.177588301869896"/>
    <m/>
    <m/>
    <n v="53.670772920626895"/>
    <n v="53.68"/>
    <n v="-1.718904503186236E-4"/>
    <n v="41.81678712476387"/>
    <m/>
    <m/>
    <m/>
    <n v="442.57733867567765"/>
    <n v="442.346"/>
    <n v="5.2298127637118164E-4"/>
    <n v="2670"/>
    <n v="0.90724478594950619"/>
    <n v="18049.93"/>
    <n v="81.222168605111634"/>
    <m/>
    <m/>
    <n v="3133.1318844972798"/>
    <n v="1.8858802753099948"/>
    <m/>
    <m/>
    <n v="15334.577607561891"/>
    <n v="75995"/>
    <m/>
    <n v="-0.79821596674041861"/>
    <n v="31.679502903631874"/>
    <m/>
    <n v="31.617249999999999"/>
    <n v="1.968953771497306E-3"/>
    <n v="32.25675168020188"/>
    <m/>
    <e v="#DIV/0!"/>
    <m/>
    <m/>
    <m/>
    <n v="531.75787442162971"/>
    <m/>
  </r>
  <r>
    <x v="2664"/>
    <n v="16.11"/>
    <n v="17.920000000000002"/>
    <n v="854.02930000000003"/>
    <n v="761.37580000000003"/>
    <n v="31507.912988"/>
    <n v="28094.432111999999"/>
    <n v="5.5561859602093477E-7"/>
    <n v="521.29273708407834"/>
    <n v="521.32000000000005"/>
    <m/>
    <n v="80004.631266320197"/>
    <m/>
    <m/>
    <n v="7210.1109081778295"/>
    <m/>
    <m/>
    <n v="38.551000276885432"/>
    <m/>
    <m/>
    <n v="53.055196333223641"/>
    <n v="53.04"/>
    <n v="2.8650703664490074E-4"/>
    <n v="42.293878907787438"/>
    <m/>
    <m/>
    <m/>
    <n v="433.86417645068065"/>
    <n v="433.61399999999998"/>
    <n v="5.7695658046252873E-4"/>
    <n v="2671"/>
    <n v="0.89899553571428559"/>
    <n v="17826.849999999999"/>
    <n v="80.212076081578417"/>
    <m/>
    <m/>
    <n v="3171.854420307317"/>
    <n v="1.9090069846887281"/>
    <m/>
    <m/>
    <n v="14731.335921498414"/>
    <n v="72994.75"/>
    <m/>
    <n v="-0.79818636379330821"/>
    <n v="32.300600171505394"/>
    <m/>
    <n v="32.236649999999997"/>
    <n v="1.9837722438713623E-3"/>
    <n v="32.889499950888542"/>
    <m/>
    <e v="#DIV/0!"/>
    <m/>
    <m/>
    <m/>
    <n v="521.29499553484527"/>
    <m/>
  </r>
  <r>
    <x v="2665"/>
    <n v="16.04"/>
    <n v="17.86"/>
    <n v="852.52049999999997"/>
    <n v="760.02940000000001"/>
    <n v="31166.184755999999"/>
    <n v="27789.678950000001"/>
    <n v="5.5561859602093477E-7"/>
    <n v="520.33371286124373"/>
    <n v="520.36"/>
    <m/>
    <n v="79710.99624351041"/>
    <m/>
    <m/>
    <n v="7190.2586543675561"/>
    <m/>
    <m/>
    <n v="38.579854106362397"/>
    <m/>
    <m/>
    <n v="52.475931936737503"/>
    <n v="52.48"/>
    <n v="-7.7516449361603179E-5"/>
    <n v="42.747987611729634"/>
    <m/>
    <m/>
    <m/>
    <n v="433.05164247165715"/>
    <n v="432.81799999999998"/>
    <n v="5.3981690146231998E-4"/>
    <n v="2672"/>
    <n v="0.89809630459126533"/>
    <n v="17607.669999999998"/>
    <n v="79.20731670844161"/>
    <m/>
    <m/>
    <n v="3210.852170994789"/>
    <n v="1.931928592636434"/>
    <m/>
    <m/>
    <n v="14677.750828785618"/>
    <n v="72726"/>
    <m/>
    <n v="-0.79817739420859635"/>
    <n v="32.353198828063533"/>
    <m/>
    <n v="32.290399999999998"/>
    <n v="1.9448141882272285E-3"/>
    <n v="32.944060223592025"/>
    <m/>
    <e v="#DIV/0!"/>
    <m/>
    <m/>
    <m/>
    <n v="520.33584907731756"/>
    <m/>
  </r>
  <r>
    <x v="2666"/>
    <n v="14.39"/>
    <n v="16.46"/>
    <n v="792.59780000000001"/>
    <n v="706.60739999999998"/>
    <n v="30016.326397000001"/>
    <n v="26764.379379999998"/>
    <n v="5.5561859602093477E-7"/>
    <n v="483.74824995339782"/>
    <n v="483.78"/>
    <m/>
    <n v="68502.263495895924"/>
    <m/>
    <m/>
    <n v="6431.9435985058863"/>
    <m/>
    <m/>
    <n v="39.93392592438893"/>
    <m/>
    <m/>
    <n v="50.538630439921221"/>
    <n v="50.52"/>
    <n v="3.6877355346831564E-4"/>
    <n v="44.323558841739185"/>
    <m/>
    <m/>
    <m/>
    <n v="402.59867123587105"/>
    <n v="402.40800000000002"/>
    <n v="4.7382565920917052E-4"/>
    <n v="2673"/>
    <n v="0.87424058323207776"/>
    <n v="16835.66"/>
    <n v="75.728550707214964"/>
    <m/>
    <m/>
    <n v="3351.6322960499319"/>
    <n v="2.0164430234059671"/>
    <m/>
    <m/>
    <n v="12613.94554944208"/>
    <n v="62499.5"/>
    <m/>
    <n v="-0.79817525661097966"/>
    <n v="34.625672536773081"/>
    <m/>
    <n v="34.571550000000002"/>
    <n v="1.5655224244524035E-3"/>
    <n v="35.258393460635482"/>
    <m/>
    <e v="#DIV/0!"/>
    <m/>
    <m/>
    <m/>
    <n v="483.75020301761288"/>
    <m/>
  </r>
  <r>
    <x v="2667"/>
    <n v="15.15"/>
    <n v="16.89"/>
    <n v="820.27629999999999"/>
    <n v="731.2826"/>
    <n v="30414.475305"/>
    <n v="27119.378253999999"/>
    <n v="5.5561859602093477E-7"/>
    <n v="500.62913249295741"/>
    <n v="500.66"/>
    <m/>
    <n v="73283.280393542664"/>
    <m/>
    <m/>
    <n v="6768.6271147886073"/>
    <m/>
    <m/>
    <n v="39.234892595937701"/>
    <m/>
    <m/>
    <n v="51.20774697799105"/>
    <n v="51.2"/>
    <n v="1.5130816388753132E-4"/>
    <n v="43.734064220031641"/>
    <m/>
    <m/>
    <m/>
    <n v="416.64315760806153"/>
    <n v="416.48599999999999"/>
    <n v="3.7734187478455361E-4"/>
    <n v="2674"/>
    <n v="0.89698046181172286"/>
    <n v="17113.68"/>
    <n v="76.973102901855626"/>
    <m/>
    <m/>
    <n v="3296.2842543962156"/>
    <n v="1.982955981912359"/>
    <m/>
    <m/>
    <n v="13494.465512056275"/>
    <n v="66862"/>
    <m/>
    <n v="-0.79817436642552908"/>
    <n v="33.41496465460019"/>
    <m/>
    <n v="33.3645"/>
    <n v="1.5125254267316368E-3"/>
    <n v="34.025907297028255"/>
    <m/>
    <e v="#DIV/0!"/>
    <m/>
    <m/>
    <m/>
    <n v="500.63139066839227"/>
    <m/>
  </r>
  <r>
    <x v="2668"/>
    <n v="14.52"/>
    <n v="16.739999999999998"/>
    <n v="814.99279999999999"/>
    <n v="726.57190000000003"/>
    <n v="30584.976931000001"/>
    <n v="27271.392705999999"/>
    <n v="5.5561859602093477E-7"/>
    <n v="497.39239051040198"/>
    <n v="497.42"/>
    <m/>
    <n v="72335.913272450605"/>
    <m/>
    <m/>
    <n v="6702.999070740595"/>
    <m/>
    <m/>
    <n v="39.359482871209075"/>
    <m/>
    <m/>
    <n v="51.493558743624995"/>
    <n v="51.48"/>
    <n v="2.6337885829441632E-4"/>
    <n v="43.487333789318832"/>
    <m/>
    <m/>
    <m/>
    <n v="413.94483645668822"/>
    <n v="413.80799999999999"/>
    <n v="3.3067619932003467E-4"/>
    <n v="2675"/>
    <n v="0.86738351254480295"/>
    <n v="17177.87"/>
    <n v="77.255780885200267"/>
    <m/>
    <m/>
    <n v="3283.9205496705404"/>
    <n v="1.9753310412550977"/>
    <m/>
    <m/>
    <n v="13320.162144044703"/>
    <n v="66010.75"/>
    <m/>
    <n v="-0.79821222840151485"/>
    <n v="33.628647350929811"/>
    <m/>
    <n v="33.583950000000002"/>
    <n v="1.3309140506048145E-3"/>
    <n v="34.243844266609791"/>
    <m/>
    <e v="#DIV/0!"/>
    <m/>
    <m/>
    <m/>
    <n v="497.39434347937282"/>
    <m/>
  </r>
  <r>
    <x v="2669"/>
    <n v="14.03"/>
    <n v="16.510000000000002"/>
    <n v="799.14859999999999"/>
    <n v="712.44629999999995"/>
    <n v="30472.851847999998"/>
    <n v="27171.400130999999"/>
    <n v="5.5561859602093477E-7"/>
    <n v="487.71073841950096"/>
    <n v="487.74"/>
    <m/>
    <n v="69520.181228336776"/>
    <m/>
    <m/>
    <n v="6507.3059000218227"/>
    <m/>
    <m/>
    <n v="39.740288715195192"/>
    <m/>
    <m/>
    <n v="51.303531425207069"/>
    <n v="51.32"/>
    <n v="-3.2089974265259169E-4"/>
    <n v="43.645193227523762"/>
    <m/>
    <m/>
    <m/>
    <n v="405.88300341677416"/>
    <n v="405.74400000000003"/>
    <n v="3.4258896440642062E-4"/>
    <n v="2676"/>
    <n v="0.84978800726832215"/>
    <n v="17031.150000000001"/>
    <n v="76.589941337600322"/>
    <m/>
    <m/>
    <n v="3311.9692438944262"/>
    <n v="1.9920139321613255"/>
    <m/>
    <m/>
    <n v="12801.804606646652"/>
    <n v="63438.25"/>
    <m/>
    <n v="-0.79820053979032124"/>
    <n v="34.280839779349243"/>
    <m/>
    <n v="34.234499999999997"/>
    <n v="1.3535988359474338E-3"/>
    <n v="34.908321941452847"/>
    <m/>
    <e v="#DIV/0!"/>
    <m/>
    <m/>
    <m/>
    <n v="487.71281339843586"/>
    <m/>
  </r>
  <r>
    <x v="2670"/>
    <n v="14.73"/>
    <n v="16.809999999999999"/>
    <n v="807.6943"/>
    <n v="720.06370000000004"/>
    <n v="30705.47653"/>
    <n v="27378.776789"/>
    <n v="5.5561859602093477E-7"/>
    <n v="492.89001891320771"/>
    <n v="492.92"/>
    <m/>
    <n v="70997.275078268503"/>
    <m/>
    <m/>
    <n v="6611.0006429528758"/>
    <m/>
    <m/>
    <n v="39.522478864443386"/>
    <m/>
    <m/>
    <n v="51.69139260483653"/>
    <n v="51.68"/>
    <n v="2.2044514002583782E-4"/>
    <n v="43.307352338646808"/>
    <m/>
    <m/>
    <m/>
    <n v="410.1797555006633"/>
    <n v="410.07600000000002"/>
    <n v="2.5301529634336184E-4"/>
    <n v="2677"/>
    <n v="0.87626412849494362"/>
    <n v="17218.310000000001"/>
    <n v="77.413472632964854"/>
    <m/>
    <m/>
    <n v="3275.5731013152531"/>
    <n v="1.9695629246673647"/>
    <m/>
    <m/>
    <n v="13074.233830464129"/>
    <n v="64791"/>
    <m/>
    <n v="-0.79820910573283133"/>
    <n v="33.909574198128666"/>
    <m/>
    <n v="33.868200000000002"/>
    <n v="1.2216237688646991E-3"/>
    <n v="34.531311606458551"/>
    <m/>
    <e v="#DIV/0!"/>
    <m/>
    <m/>
    <m/>
    <n v="492.89227681334415"/>
    <m/>
  </r>
  <r>
    <x v="2671"/>
    <n v="14.89"/>
    <n v="16.93"/>
    <n v="804.93299999999999"/>
    <n v="717.60159999999996"/>
    <n v="30790.507138000001"/>
    <n v="27454.57978"/>
    <n v="5.5561859602093477E-7"/>
    <n v="491.19297681771445"/>
    <n v="491.22"/>
    <m/>
    <n v="70508.607496008524"/>
    <m/>
    <m/>
    <n v="6576.8717023483596"/>
    <m/>
    <m/>
    <n v="39.588258404346647"/>
    <m/>
    <m/>
    <n v="51.833274186070014"/>
    <n v="51.84"/>
    <n v="-1.2974178105684686E-4"/>
    <n v="43.185874917828244"/>
    <m/>
    <m/>
    <m/>
    <n v="408.76298369775827"/>
    <n v="408.67399999999998"/>
    <n v="2.1773760444343537E-4"/>
    <n v="2678"/>
    <n v="0.87950383933845255"/>
    <n v="17267.5"/>
    <n v="77.628568850490936"/>
    <m/>
    <m/>
    <n v="3266.2153048268815"/>
    <n v="1.9637500231834353"/>
    <m/>
    <m/>
    <n v="12984.38730565655"/>
    <n v="64351.25"/>
    <m/>
    <n v="-0.79822633894980211"/>
    <n v="34.023935804592767"/>
    <m/>
    <n v="33.985799999999998"/>
    <n v="1.1221099574754145E-3"/>
    <n v="34.648121557280035"/>
    <m/>
    <e v="#DIV/0!"/>
    <m/>
    <m/>
    <m/>
    <n v="491.19541773131533"/>
    <m/>
  </r>
  <r>
    <x v="2672"/>
    <n v="14.17"/>
    <n v="16.57"/>
    <n v="782.36519999999996"/>
    <n v="697.4819"/>
    <n v="30436.610370999999"/>
    <n v="27139.009897"/>
    <n v="5.5561859602093477E-7"/>
    <n v="477.40982309310999"/>
    <n v="477.44"/>
    <m/>
    <n v="66551.876446602255"/>
    <m/>
    <m/>
    <n v="6300.0615854106218"/>
    <m/>
    <m/>
    <n v="40.141420094433748"/>
    <m/>
    <m/>
    <n v="51.236268872282167"/>
    <n v="51.24"/>
    <n v="-7.2816700191880024E-5"/>
    <n v="43.680672910728106"/>
    <m/>
    <m/>
    <m/>
    <n v="397.28847083373722"/>
    <n v="397.18799999999999"/>
    <n v="2.529553605274959E-4"/>
    <n v="2679"/>
    <n v="0.85515992757996373"/>
    <n v="17021.87"/>
    <n v="76.518328116200053"/>
    <m/>
    <m/>
    <n v="3312.677182071684"/>
    <n v="1.9914955451770868"/>
    <m/>
    <m/>
    <n v="12255.876752605531"/>
    <n v="60737.25"/>
    <m/>
    <n v="-0.79821482282115952"/>
    <n v="34.976250196907309"/>
    <m/>
    <n v="34.935000000000002"/>
    <n v="1.1807699129040561E-3"/>
    <n v="35.618267971528873"/>
    <m/>
    <e v="#DIV/0!"/>
    <m/>
    <m/>
    <m/>
    <n v="477.41214190448864"/>
    <m/>
  </r>
  <r>
    <x v="2673"/>
    <n v="13.67"/>
    <n v="16.260000000000002"/>
    <n v="760.96699999999998"/>
    <n v="678.4049"/>
    <n v="29845.432898999999"/>
    <n v="26611.867418999998"/>
    <n v="5.5561859602093477E-7"/>
    <n v="464.34102957223513"/>
    <n v="464.37"/>
    <m/>
    <n v="62908.513790292185"/>
    <m/>
    <m/>
    <n v="6041.3861775779305"/>
    <m/>
    <m/>
    <n v="40.688539622221931"/>
    <m/>
    <m/>
    <n v="50.239869663750525"/>
    <n v="50.24"/>
    <n v="-2.5942724816152563E-6"/>
    <n v="44.527494981051845"/>
    <m/>
    <m/>
    <m/>
    <n v="386.40866296094481"/>
    <n v="386.22800000000001"/>
    <n v="4.6776246399748977E-4"/>
    <n v="2680"/>
    <n v="0.84071340713407128"/>
    <n v="16629.43"/>
    <n v="74.748357551656397"/>
    <m/>
    <m/>
    <n v="3389.0511076939692"/>
    <n v="2.0372164318017005"/>
    <m/>
    <m/>
    <n v="11585.059304629489"/>
    <n v="57400"/>
    <m/>
    <n v="-0.7981696985256187"/>
    <n v="35.93122068211418"/>
    <m/>
    <n v="35.886150000000001"/>
    <n v="1.2559352874068619E-3"/>
    <n v="36.591138941836917"/>
    <m/>
    <e v="#DIV/0!"/>
    <m/>
    <m/>
    <m/>
    <n v="464.34347036680111"/>
    <m/>
  </r>
  <r>
    <x v="2674"/>
    <n v="13.12"/>
    <n v="15.83"/>
    <n v="760.46780000000001"/>
    <n v="677.95950000000005"/>
    <n v="29890.661272000001"/>
    <n v="26652.180795"/>
    <n v="5.5561859602093477E-7"/>
    <n v="464.02510354982053"/>
    <n v="464.05"/>
    <m/>
    <n v="62823.104702162491"/>
    <m/>
    <m/>
    <n v="6035.2331734848512"/>
    <m/>
    <m/>
    <n v="40.700056501788133"/>
    <m/>
    <m/>
    <n v="50.314777295558414"/>
    <n v="50.32"/>
    <n v="-1.0378983389480734E-4"/>
    <n v="44.458422145318295"/>
    <m/>
    <m/>
    <m/>
    <n v="386.14150688526485"/>
    <n v="385.92"/>
    <n v="5.7397099208333913E-4"/>
    <n v="2681"/>
    <n v="0.8288060644346178"/>
    <n v="16653.919999999998"/>
    <n v="74.852593620645607"/>
    <m/>
    <m/>
    <n v="3384.0600850535407"/>
    <n v="2.0340234104014479"/>
    <m/>
    <m/>
    <n v="11569.457305352798"/>
    <n v="57318"/>
    <m/>
    <n v="-0.79815315772789008"/>
    <n v="35.953136360593561"/>
    <m/>
    <n v="35.908099999999997"/>
    <n v="1.2542117403473441E-3"/>
    <n v="36.613828575360927"/>
    <m/>
    <e v="#DIV/0!"/>
    <m/>
    <m/>
    <m/>
    <n v="464.02766632162377"/>
    <m/>
  </r>
  <r>
    <x v="2675"/>
    <n v="12.67"/>
    <n v="15.04"/>
    <n v="728.68939999999998"/>
    <n v="649.62789999999995"/>
    <n v="29175.164315000002"/>
    <n v="26014.159374999999"/>
    <n v="6.9441778594026005E-7"/>
    <n v="444.60191534726442"/>
    <n v="444.63"/>
    <m/>
    <n v="57564.722822517302"/>
    <m/>
    <m/>
    <n v="5656.3470832195135"/>
    <m/>
    <m/>
    <n v="41.544839679193814"/>
    <m/>
    <m/>
    <n v="49.106793034009698"/>
    <n v="49.12"/>
    <n v="-2.6887145745724261E-4"/>
    <n v="45.51774761150061"/>
    <m/>
    <m/>
    <m/>
    <n v="369.96614050532349"/>
    <n v="369.77"/>
    <n v="5.304392063270047E-4"/>
    <n v="2682"/>
    <n v="0.84242021276595747"/>
    <n v="16196.61"/>
    <n v="72.780120101702551"/>
    <m/>
    <m/>
    <n v="3476.9850250974355"/>
    <n v="2.0892826115911394"/>
    <m/>
    <m/>
    <n v="10601.421409218099"/>
    <n v="52523.5"/>
    <m/>
    <n v="-0.79815851172869101"/>
    <n v="37.450367282535694"/>
    <m/>
    <n v="37.405650000000001"/>
    <n v="1.1954686667841052E-3"/>
    <n v="38.139734110920486"/>
    <m/>
    <e v="#DIV/0!"/>
    <m/>
    <m/>
    <m/>
    <n v="444.60411184812671"/>
    <m/>
  </r>
  <r>
    <x v="2676"/>
    <n v="12.92"/>
    <n v="15.36"/>
    <n v="726.70230000000004"/>
    <n v="647.85599999999999"/>
    <n v="28969.368281999999"/>
    <n v="25830.642402000001"/>
    <n v="6.9441778594026005E-7"/>
    <n v="443.37869646994045"/>
    <n v="443.41"/>
    <m/>
    <n v="57248.151898361873"/>
    <m/>
    <m/>
    <n v="5633.0152007691595"/>
    <m/>
    <m/>
    <n v="41.599617114580795"/>
    <m/>
    <m/>
    <n v="48.759214149146274"/>
    <n v="48.76"/>
    <n v="-1.6116711520131055E-5"/>
    <n v="45.837189133652387"/>
    <m/>
    <m/>
    <m/>
    <n v="368.94417143349085"/>
    <n v="368.76"/>
    <n v="4.9943441124544741E-4"/>
    <n v="2683"/>
    <n v="0.84114583333333337"/>
    <n v="16050.12"/>
    <n v="72.116229947038534"/>
    <m/>
    <m/>
    <n v="3508.4325648188046"/>
    <n v="2.107979253496393"/>
    <m/>
    <m/>
    <n v="10543.23404854928"/>
    <n v="52235"/>
    <m/>
    <n v="-0.79815767112952463"/>
    <n v="37.550766438382524"/>
    <m/>
    <n v="37.505749999999999"/>
    <n v="1.2002543178719627E-3"/>
    <n v="38.242374640224085"/>
    <m/>
    <e v="#DIV/0!"/>
    <m/>
    <m/>
    <m/>
    <n v="443.38095392966932"/>
    <m/>
  </r>
  <r>
    <x v="2677"/>
    <n v="13.02"/>
    <n v="15.74"/>
    <n v="743.43"/>
    <n v="662.76829999999995"/>
    <n v="29307.305695999999"/>
    <n v="26131.947586999999"/>
    <n v="6.9441778594026005E-7"/>
    <n v="453.57361189318135"/>
    <n v="453.6"/>
    <m/>
    <n v="59880.953603762646"/>
    <m/>
    <m/>
    <n v="5827.3092932546133"/>
    <m/>
    <m/>
    <n v="41.118989819801499"/>
    <m/>
    <m/>
    <n v="49.326803971591055"/>
    <n v="49.32"/>
    <n v="1.3795562836693698E-4"/>
    <n v="45.300870638492889"/>
    <m/>
    <m/>
    <m/>
    <n v="377.42334089881768"/>
    <n v="377.30200000000002"/>
    <n v="3.2160152561511168E-4"/>
    <n v="2684"/>
    <n v="0.82719186785260479"/>
    <n v="16251.2"/>
    <n v="73.014018942976165"/>
    <m/>
    <m/>
    <n v="3464.4780261528153"/>
    <n v="2.0813726299414705"/>
    <m/>
    <m/>
    <n v="11028.229114334776"/>
    <n v="54650.75"/>
    <m/>
    <n v="-0.79820534733128501"/>
    <n v="36.684717077426647"/>
    <m/>
    <n v="36.645949999999999"/>
    <n v="1.057881632940294E-3"/>
    <n v="37.360758635753875"/>
    <m/>
    <e v="#DIV/0!"/>
    <m/>
    <m/>
    <m/>
    <n v="453.57605233067756"/>
    <m/>
  </r>
  <r>
    <x v="2678"/>
    <n v="13.79"/>
    <n v="15.89"/>
    <n v="760.23680000000002"/>
    <n v="677.75109999999995"/>
    <n v="29897.972323999998"/>
    <n v="26658.599122"/>
    <n v="6.9441778594026005E-7"/>
    <n v="463.81628835084973"/>
    <n v="463.84"/>
    <m/>
    <n v="62585.552352289495"/>
    <m/>
    <m/>
    <n v="6024.7079193580057"/>
    <m/>
    <m/>
    <n v="40.652376025162951"/>
    <m/>
    <m/>
    <n v="50.319721474616891"/>
    <n v="50.32"/>
    <n v="-5.5350831301703707E-6"/>
    <n v="44.386286317272059"/>
    <m/>
    <m/>
    <m/>
    <n v="385.94206454443901"/>
    <n v="385.83"/>
    <n v="2.9045057263310525E-4"/>
    <n v="2685"/>
    <n v="0.86784140969162982"/>
    <n v="16587.03"/>
    <n v="74.517030028555212"/>
    <m/>
    <m/>
    <n v="3392.8848111580519"/>
    <n v="2.0381679732938016"/>
    <m/>
    <m/>
    <n v="11526.457616429112"/>
    <n v="57119.5"/>
    <m/>
    <n v="-0.79820450780505592"/>
    <n v="35.853738004580997"/>
    <m/>
    <n v="35.816049999999997"/>
    <n v="1.052265802091501E-3"/>
    <n v="36.514841439863204"/>
    <m/>
    <e v="#DIV/0!"/>
    <m/>
    <m/>
    <m/>
    <n v="463.81885074773879"/>
    <m/>
  </r>
  <r>
    <x v="2679"/>
    <n v="13.31"/>
    <n v="15.96"/>
    <n v="747.17439999999999"/>
    <n v="666.10550000000001"/>
    <n v="29420.412132000001"/>
    <n v="26232.762912999999"/>
    <n v="6.9441778594026005E-7"/>
    <n v="455.83587481569288"/>
    <n v="455.86"/>
    <m/>
    <n v="60432.08365528789"/>
    <m/>
    <m/>
    <n v="5869.2289222452628"/>
    <m/>
    <m/>
    <n v="40.999781502521294"/>
    <m/>
    <m/>
    <n v="49.514757389773685"/>
    <n v="49.52"/>
    <n v="-1.058685425346928E-4"/>
    <n v="45.093662519776544"/>
    <m/>
    <m/>
    <m/>
    <n v="379.29730964233971"/>
    <n v="379.19799999999998"/>
    <n v="2.6189389801567486E-4"/>
    <n v="2686"/>
    <n v="0.83395989974937346"/>
    <n v="16319.77"/>
    <n v="73.310643034582753"/>
    <m/>
    <m/>
    <n v="3447.5529702335521"/>
    <n v="2.0708118162908997"/>
    <m/>
    <m/>
    <n v="11129.97100243919"/>
    <n v="55157"/>
    <m/>
    <n v="-0.79821290131009315"/>
    <n v="36.468103761670569"/>
    <m/>
    <n v="36.430199999999999"/>
    <n v="1.0404489042215026E-3"/>
    <n v="37.14091737573721"/>
    <m/>
    <e v="#DIV/0!"/>
    <m/>
    <m/>
    <m/>
    <n v="455.83868118194994"/>
    <m/>
  </r>
  <r>
    <x v="2680"/>
    <n v="13.99"/>
    <n v="15.93"/>
    <n v="749.38729999999998"/>
    <n v="668.07690000000002"/>
    <n v="29445.726995000001"/>
    <n v="26255.280306000001"/>
    <n v="6.9441778594026005E-7"/>
    <n v="457.15247736140498"/>
    <n v="457.18"/>
    <m/>
    <n v="60781.675092342608"/>
    <m/>
    <m/>
    <n v="5894.6887309929343"/>
    <m/>
    <m/>
    <n v="40.933558440178714"/>
    <m/>
    <m/>
    <n v="49.553737412923155"/>
    <n v="49.56"/>
    <n v="-1.2636374247065874E-4"/>
    <n v="45.050050303844621"/>
    <m/>
    <m/>
    <m/>
    <n v="380.38008596983406"/>
    <n v="380.28800000000001"/>
    <n v="2.4214797688615342E-4"/>
    <n v="2687"/>
    <n v="0.87821720025109862"/>
    <n v="16319.77"/>
    <n v="73.293471608368137"/>
    <m/>
    <m/>
    <n v="3447.5529702335521"/>
    <n v="2.0702229672742769"/>
    <m/>
    <m/>
    <n v="11194.719515291208"/>
    <n v="55473"/>
    <m/>
    <n v="-0.79819516674253765"/>
    <n v="36.355092855467277"/>
    <m/>
    <n v="36.3187"/>
    <n v="1.0020417985026064E-3"/>
    <n v="37.026963814769978"/>
    <m/>
    <e v="#DIV/0!"/>
    <m/>
    <m/>
    <m/>
    <n v="457.15534452587895"/>
    <m/>
  </r>
  <r>
    <x v="2681"/>
    <n v="13.86"/>
    <n v="15.7"/>
    <n v="746.20410000000004"/>
    <n v="665.23869999999999"/>
    <n v="29529.822040999999"/>
    <n v="26330.245416000002"/>
    <n v="6.9441778594026005E-7"/>
    <n v="455.19951431115385"/>
    <n v="455.23"/>
    <m/>
    <n v="60262.553421634264"/>
    <m/>
    <m/>
    <n v="5856.9276268321382"/>
    <m/>
    <m/>
    <n v="41.018653379450349"/>
    <m/>
    <m/>
    <n v="49.694047857424017"/>
    <n v="49.68"/>
    <n v="2.8276685636097199E-4"/>
    <n v="44.919791343592635"/>
    <m/>
    <m/>
    <m/>
    <n v="378.75090655713598"/>
    <n v="378.65600000000001"/>
    <n v="2.5064057386114946E-4"/>
    <n v="2688"/>
    <n v="0.88280254777070066"/>
    <n v="16366.99"/>
    <n v="73.499801160702702"/>
    <m/>
    <m/>
    <n v="3437.5777407263704"/>
    <n v="2.0640372582842916"/>
    <m/>
    <m/>
    <n v="11099.228121609525"/>
    <n v="54998.5"/>
    <m/>
    <n v="-0.79819034843478409"/>
    <n v="36.507840236712475"/>
    <m/>
    <n v="36.471800000000002"/>
    <n v="9.881672062379554E-4"/>
    <n v="37.182916471677053"/>
    <m/>
    <e v="#DIV/0!"/>
    <m/>
    <m/>
    <m/>
    <n v="455.2025034097399"/>
    <m/>
  </r>
  <r>
    <x v="2682"/>
    <n v="13.96"/>
    <n v="15.97"/>
    <n v="755.95889999999997"/>
    <n v="673.93460000000005"/>
    <n v="29865.726779000001"/>
    <n v="26629.736358999999"/>
    <n v="6.9441778594026005E-7"/>
    <n v="461.1388940907766"/>
    <n v="461.16"/>
    <m/>
    <n v="61835.286972040565"/>
    <m/>
    <m/>
    <n v="5971.5676988865525"/>
    <m/>
    <m/>
    <n v="40.748716404257301"/>
    <m/>
    <m/>
    <n v="50.258097219708219"/>
    <n v="50.24"/>
    <n v="3.6021536043429059E-4"/>
    <n v="44.407243647507762"/>
    <m/>
    <m/>
    <m/>
    <n v="383.68850353166994"/>
    <n v="383.60399999999998"/>
    <n v="2.2028845285748666E-4"/>
    <n v="2689"/>
    <n v="0.87413901064495936"/>
    <n v="16560.400000000001"/>
    <n v="74.362547211347376"/>
    <m/>
    <m/>
    <n v="3396.9556158986597"/>
    <n v="2.0394530213877111"/>
    <m/>
    <m/>
    <n v="11389.019187868998"/>
    <n v="56441.25"/>
    <m/>
    <n v="-0.79821461806978056"/>
    <n v="36.028937114541861"/>
    <m/>
    <n v="35.993749999999999"/>
    <n v="9.7758956879623327E-4"/>
    <n v="36.695535194552264"/>
    <m/>
    <e v="#DIV/0!"/>
    <m/>
    <m/>
    <m/>
    <n v="461.14200511752682"/>
    <m/>
  </r>
  <r>
    <x v="2683"/>
    <n v="13.58"/>
    <n v="16.010000000000002"/>
    <n v="739.31679999999994"/>
    <n v="659.09780000000001"/>
    <n v="29643.538859"/>
    <n v="26431.604297000002"/>
    <n v="6.9441778594026005E-7"/>
    <n v="450.97612912867874"/>
    <n v="451"/>
    <m/>
    <n v="59110.024304106773"/>
    <m/>
    <m/>
    <n v="5774.1752912592419"/>
    <m/>
    <m/>
    <n v="41.195399481637224"/>
    <m/>
    <m/>
    <n v="49.882982645175439"/>
    <n v="49.88"/>
    <n v="5.9796414904500494E-5"/>
    <n v="44.736021305564996"/>
    <m/>
    <m/>
    <m/>
    <n v="375.22844443090133"/>
    <n v="375.11599999999999"/>
    <n v="2.9975909025825587E-4"/>
    <n v="2690"/>
    <n v="0.84821986258588378"/>
    <n v="16416.82"/>
    <n v="73.712061897035625"/>
    <m/>
    <m/>
    <n v="3426.4074943152882"/>
    <n v="2.0569402379730666"/>
    <m/>
    <m/>
    <n v="10887.189390880083"/>
    <n v="53947.75"/>
    <m/>
    <n v="-0.79819011189752898"/>
    <n v="36.820406100385824"/>
    <m/>
    <n v="36.784300000000002"/>
    <n v="9.8156279678618397E-4"/>
    <n v="37.502033399570493"/>
    <m/>
    <e v="#DIV/0!"/>
    <m/>
    <m/>
    <m/>
    <n v="450.97930107860805"/>
    <m/>
  </r>
  <r>
    <x v="2684"/>
    <n v="12.9"/>
    <n v="15.79"/>
    <n v="730.63900000000001"/>
    <n v="651.36109999999996"/>
    <n v="29643.559443999999"/>
    <n v="26431.604297000002"/>
    <n v="6.9441778594026005E-7"/>
    <n v="445.67188735417341"/>
    <n v="445.7"/>
    <m/>
    <n v="57719.75042061913"/>
    <m/>
    <m/>
    <n v="5672.3154712644209"/>
    <m/>
    <m/>
    <n v="41.435308657044736"/>
    <m/>
    <m/>
    <n v="49.881800959177809"/>
    <n v="49.88"/>
    <n v="3.6105837566191568E-5"/>
    <n v="44.734397751087769"/>
    <m/>
    <m/>
    <m/>
    <n v="370.81096459556665"/>
    <n v="370.65800000000002"/>
    <n v="4.1268391769944124E-4"/>
    <n v="2691"/>
    <n v="0.81697276757441428"/>
    <n v="16438.39"/>
    <n v="73.803148745052511"/>
    <m/>
    <m/>
    <n v="3421.9055499891406"/>
    <n v="2.0540429012153778"/>
    <m/>
    <m/>
    <n v="10631.236524084328"/>
    <n v="52660.25"/>
    <m/>
    <n v="-0.79811648208877983"/>
    <n v="37.25088070679432"/>
    <m/>
    <n v="37.214599999999997"/>
    <n v="9.7490519297060985E-4"/>
    <n v="37.940867222246226"/>
    <m/>
    <e v="#DIV/0!"/>
    <m/>
    <m/>
    <m/>
    <n v="445.67493723165978"/>
    <m/>
  </r>
  <r>
    <x v="2685"/>
    <n v="12.62"/>
    <n v="15.55"/>
    <n v="712.84180000000003"/>
    <n v="635.49360000000001"/>
    <n v="29620.129521999999"/>
    <n v="26410.658003"/>
    <n v="5.4946443706072046E-7"/>
    <n v="434.78422511909991"/>
    <n v="434.81"/>
    <m/>
    <n v="54900.227750724764"/>
    <m/>
    <m/>
    <n v="5464.4921006514178"/>
    <m/>
    <m/>
    <n v="41.93431414886664"/>
    <m/>
    <m/>
    <n v="49.83872905328478"/>
    <n v="49.84"/>
    <n v="-2.5500536019684716E-5"/>
    <n v="44.764954851196919"/>
    <m/>
    <m/>
    <m/>
    <n v="361.73997502317582"/>
    <n v="361.56799999999998"/>
    <n v="4.7563673548500773E-4"/>
    <n v="2692"/>
    <n v="0.81157556270096454"/>
    <n v="16373.77"/>
    <n v="73.495806644442197"/>
    <m/>
    <m/>
    <n v="3435.3572041134371"/>
    <n v="2.0615310532316862"/>
    <m/>
    <m/>
    <n v="10112.249088586472"/>
    <n v="50082"/>
    <m/>
    <n v="-0.7980861569309039"/>
    <n v="38.153000347487975"/>
    <m/>
    <n v="38.117550000000001"/>
    <n v="9.3002691641963509E-4"/>
    <n v="38.860895449827709"/>
    <m/>
    <e v="#DIV/0!"/>
    <m/>
    <m/>
    <m/>
    <n v="434.78739675966671"/>
    <m/>
  </r>
  <r>
    <x v="2686"/>
    <n v="12.25"/>
    <n v="15.41"/>
    <n v="708.53959999999995"/>
    <n v="631.65779999999995"/>
    <n v="29731.598903999999"/>
    <n v="26510.034673999999"/>
    <n v="5.4946443706072046E-7"/>
    <n v="432.14964289034117"/>
    <n v="432.17"/>
    <m/>
    <n v="54235.056973912753"/>
    <m/>
    <m/>
    <n v="5414.8346183116619"/>
    <m/>
    <m/>
    <n v="42.058969228204987"/>
    <m/>
    <m/>
    <n v="50.02506723674059"/>
    <n v="50.04"/>
    <n v="-2.9841653196260864E-4"/>
    <n v="44.594890616282875"/>
    <m/>
    <m/>
    <m/>
    <n v="359.54399899410458"/>
    <n v="359.37599999999998"/>
    <n v="4.6747416105863415E-4"/>
    <n v="2693"/>
    <n v="0.79493835171966254"/>
    <n v="16402.87"/>
    <n v="73.620676885019975"/>
    <m/>
    <m/>
    <n v="3429.2517748421274"/>
    <n v="2.0576721582269388"/>
    <m/>
    <m/>
    <n v="9989.8386152998228"/>
    <n v="49469"/>
    <m/>
    <n v="-0.79805861013362267"/>
    <n v="38.381501779107573"/>
    <m/>
    <n v="38.345999999999997"/>
    <n v="9.2582744243396853E-4"/>
    <n v="39.094032892476861"/>
    <m/>
    <e v="#DIV/0!"/>
    <m/>
    <m/>
    <m/>
    <n v="432.1529364367733"/>
    <m/>
  </r>
  <r>
    <x v="2687"/>
    <n v="12.07"/>
    <n v="15.32"/>
    <n v="697.83510000000001"/>
    <n v="622.11440000000005"/>
    <n v="29571.956934999998"/>
    <n v="26367.676126999999"/>
    <n v="5.4946443706072046E-7"/>
    <n v="425.61041885369474"/>
    <n v="425.64"/>
    <m/>
    <n v="52593.887840346732"/>
    <m/>
    <m/>
    <n v="5291.9412619468567"/>
    <m/>
    <m/>
    <n v="42.374777475466118"/>
    <m/>
    <m/>
    <n v="49.755247513425367"/>
    <n v="49.76"/>
    <n v="-9.5508170712022E-5"/>
    <n v="44.832730985862604"/>
    <m/>
    <m/>
    <m/>
    <n v="354.0994834302245"/>
    <n v="353.94799999999998"/>
    <n v="4.2798216185579996E-4"/>
    <n v="2694"/>
    <n v="0.78785900783289819"/>
    <n v="16289.2"/>
    <n v="73.104785445397553"/>
    <m/>
    <m/>
    <n v="3453.0160946987316"/>
    <n v="2.0717351815420582"/>
    <m/>
    <m/>
    <n v="9687.6492495409384"/>
    <n v="47973.25"/>
    <m/>
    <n v="-0.79806143528860485"/>
    <n v="38.959573945014881"/>
    <m/>
    <n v="38.923050000000003"/>
    <n v="9.3836287276771735E-4"/>
    <n v="39.683238988220836"/>
    <m/>
    <e v="#DIV/0!"/>
    <m/>
    <m/>
    <m/>
    <n v="425.61340736925149"/>
    <m/>
  </r>
  <r>
    <x v="2688"/>
    <n v="13.33"/>
    <n v="15.93"/>
    <n v="723.51919999999996"/>
    <n v="645.01089999999999"/>
    <n v="29702.191479000001"/>
    <n v="26483.770079999998"/>
    <n v="5.4946443706072046E-7"/>
    <n v="441.25366111138118"/>
    <n v="441.28"/>
    <m/>
    <n v="56460.209913277045"/>
    <m/>
    <m/>
    <n v="5583.7143977929336"/>
    <m/>
    <m/>
    <n v="41.59122939576951"/>
    <m/>
    <m/>
    <n v="49.971931950786455"/>
    <n v="49.96"/>
    <n v="2.3883007979286219E-4"/>
    <n v="44.63208476289816"/>
    <m/>
    <m/>
    <m/>
    <n v="367.10627589642206"/>
    <n v="366.93799999999999"/>
    <n v="4.585949027413605E-4"/>
    <n v="2695"/>
    <n v="0.83678593848085381"/>
    <n v="16417.810000000001"/>
    <n v="73.670472040359797"/>
    <m/>
    <m/>
    <n v="3425.7530983613296"/>
    <n v="2.0549883130837396"/>
    <m/>
    <m/>
    <n v="10400.043045043145"/>
    <n v="51499"/>
    <m/>
    <n v="-0.79805349530975078"/>
    <n v="37.522197696432841"/>
    <m/>
    <n v="37.487749999999998"/>
    <n v="9.1890541397776637E-4"/>
    <n v="38.219938819880262"/>
    <m/>
    <e v="#DIV/0!"/>
    <m/>
    <m/>
    <m/>
    <n v="441.25658849405926"/>
    <m/>
  </r>
  <r>
    <x v="2689"/>
    <n v="14.29"/>
    <n v="16.739999999999998"/>
    <n v="758.2174"/>
    <n v="675.94290000000001"/>
    <n v="30504.449477999999"/>
    <n v="27199.054666"/>
    <n v="6.9441778594026005E-7"/>
    <n v="462.38127546325188"/>
    <n v="462.41"/>
    <m/>
    <n v="61867.134529766481"/>
    <m/>
    <m/>
    <n v="5984.7663799700331"/>
    <m/>
    <m/>
    <n v="40.588454539381786"/>
    <m/>
    <m/>
    <n v="51.317922748914093"/>
    <n v="51.32"/>
    <n v="-4.0476443606940471E-5"/>
    <n v="43.421915075935019"/>
    <m/>
    <m/>
    <m/>
    <n v="384.67090573843325"/>
    <n v="384.52199999999999"/>
    <n v="3.8724894397001997E-4"/>
    <n v="2696"/>
    <n v="0.85364396654719243"/>
    <n v="16950.34"/>
    <n v="76.042240647272223"/>
    <m/>
    <m/>
    <n v="3314.6349713108671"/>
    <n v="1.9877670770129339"/>
    <m/>
    <m/>
    <n v="11396.375166832246"/>
    <n v="56435.75"/>
    <m/>
    <n v="-0.79806461034304954"/>
    <n v="35.717800314902632"/>
    <m/>
    <n v="35.6873"/>
    <n v="8.5465459428513135E-4"/>
    <n v="36.383094546201647"/>
    <m/>
    <e v="#DIV/0!"/>
    <m/>
    <m/>
    <m/>
    <n v="462.3840806664391"/>
    <m/>
  </r>
  <r>
    <x v="2690"/>
    <n v="12.85"/>
    <n v="15.96"/>
    <n v="699.38639999999998"/>
    <n v="623.49519999999995"/>
    <n v="29252.002955"/>
    <n v="26082.301596000001"/>
    <n v="6.9441778594026005E-7"/>
    <n v="426.49415647814652"/>
    <n v="426.52"/>
    <m/>
    <n v="52264.029951142205"/>
    <m/>
    <m/>
    <n v="5288.0340017654471"/>
    <m/>
    <m/>
    <n v="42.161216371175236"/>
    <m/>
    <m/>
    <n v="49.209720226070687"/>
    <n v="49.2"/>
    <n v="1.9756557054240176E-4"/>
    <n v="45.203114302344261"/>
    <m/>
    <m/>
    <m/>
    <n v="354.81118488286603"/>
    <n v="354.69200000000001"/>
    <n v="3.3602360038020862E-4"/>
    <n v="2697"/>
    <n v="0.80513784461152871"/>
    <n v="16158.27"/>
    <n v="72.48321363059965"/>
    <m/>
    <m/>
    <n v="3469.5240721623072"/>
    <n v="2.0804559243481062"/>
    <m/>
    <m/>
    <n v="9627.5177115187653"/>
    <n v="47679.5"/>
    <m/>
    <n v="-0.79807846744368616"/>
    <n v="38.487419979097361"/>
    <m/>
    <n v="38.455649999999999"/>
    <n v="8.2614593947472059E-4"/>
    <n v="39.204705443878368"/>
    <m/>
    <e v="#DIV/0!"/>
    <m/>
    <m/>
    <m/>
    <n v="426.49696161293292"/>
    <m/>
  </r>
  <r>
    <x v="2691"/>
    <n v="12.47"/>
    <n v="15.55"/>
    <n v="701.61540000000002"/>
    <n v="625.4819"/>
    <n v="29333.675754"/>
    <n v="26155.106346"/>
    <n v="6.9441778594026005E-7"/>
    <n v="427.84299463532994"/>
    <n v="427.87"/>
    <m/>
    <n v="52594.756152680493"/>
    <m/>
    <m/>
    <n v="5313.1295729092344"/>
    <m/>
    <m/>
    <n v="42.092142412364538"/>
    <m/>
    <m/>
    <n v="49.345912536578737"/>
    <n v="49.36"/>
    <n v="-2.8540241939345457E-4"/>
    <n v="45.075300805380536"/>
    <m/>
    <m/>
    <m/>
    <n v="355.92934241657423"/>
    <n v="355.78199999999998"/>
    <n v="4.1413679324486807E-4"/>
    <n v="2698"/>
    <n v="0.80192926045016077"/>
    <n v="16182.12"/>
    <n v="72.58453261703572"/>
    <m/>
    <m/>
    <n v="3464.4029701432742"/>
    <n v="2.0771881960147884"/>
    <m/>
    <m/>
    <n v="9688.5452970201841"/>
    <n v="47961.75"/>
    <m/>
    <n v="-0.79799433304622569"/>
    <n v="38.362997126264759"/>
    <m/>
    <n v="38.323050000000002"/>
    <n v="1.0423785754201109E-3"/>
    <n v="39.07836561249902"/>
    <m/>
    <e v="#DIV/0!"/>
    <m/>
    <m/>
    <m/>
    <n v="427.84579970171728"/>
    <m/>
  </r>
  <r>
    <x v="2692"/>
    <n v="12.38"/>
    <n v="15.64"/>
    <n v="690.03520000000003"/>
    <n v="615.15790000000004"/>
    <n v="29097.780148999998"/>
    <n v="25944.754003999999"/>
    <n v="6.9441778594026005E-7"/>
    <n v="420.77116279475541"/>
    <n v="420.8"/>
    <m/>
    <n v="50856.268643297364"/>
    <m/>
    <m/>
    <n v="5181.4097878972643"/>
    <m/>
    <m/>
    <n v="42.437603492486751"/>
    <m/>
    <m/>
    <n v="48.947888937837355"/>
    <n v="48.96"/>
    <n v="-2.473664657403063E-4"/>
    <n v="45.436169714383894"/>
    <m/>
    <m/>
    <m/>
    <n v="350.04228425292115"/>
    <n v="349.87"/>
    <n v="4.9242362283452579E-4"/>
    <n v="2699"/>
    <n v="0.7915601023017903"/>
    <n v="16063.05"/>
    <n v="72.044820973031818"/>
    <m/>
    <m/>
    <n v="3489.8944670333585"/>
    <n v="2.0922740435685991"/>
    <m/>
    <m/>
    <n v="9368.3976541563261"/>
    <n v="46376.25"/>
    <m/>
    <n v="-0.79799147938532489"/>
    <n v="38.994387968423112"/>
    <m/>
    <n v="38.954149999999998"/>
    <n v="1.0329571669029924E-3"/>
    <n v="39.721938718570172"/>
    <m/>
    <e v="#DIV/0!"/>
    <m/>
    <m/>
    <m/>
    <n v="420.7740897491795"/>
    <m/>
  </r>
  <r>
    <x v="2693"/>
    <n v="11.82"/>
    <n v="15.55"/>
    <n v="680.47739999999999"/>
    <n v="606.63679999999999"/>
    <n v="29125.436336999999"/>
    <n v="25969.395359999999"/>
    <n v="6.9441778594026005E-7"/>
    <n v="414.93286896633299"/>
    <n v="414.96"/>
    <m/>
    <n v="49445.156738611069"/>
    <m/>
    <m/>
    <n v="5073.5803262725622"/>
    <m/>
    <m/>
    <n v="42.72959231623539"/>
    <m/>
    <m/>
    <n v="48.993217141861919"/>
    <n v="49"/>
    <n v="-1.3842567628741254E-4"/>
    <n v="45.391368743429474"/>
    <m/>
    <m/>
    <m/>
    <n v="345.18150160400785"/>
    <n v="344.99"/>
    <n v="5.550932027242883E-4"/>
    <n v="2700"/>
    <n v="0.76012861736334403"/>
    <n v="16066.8"/>
    <n v="72.056013468872251"/>
    <m/>
    <m/>
    <n v="3489.0797335766752"/>
    <n v="2.0915873018332483"/>
    <m/>
    <m/>
    <n v="9108.5506572721388"/>
    <n v="45083.5"/>
    <m/>
    <n v="-0.79796265469024941"/>
    <n v="39.532692634393989"/>
    <m/>
    <n v="39.490299999999998"/>
    <n v="1.0734948682078471E-3"/>
    <n v="40.270701119837284"/>
    <m/>
    <e v="#DIV/0!"/>
    <m/>
    <m/>
    <m/>
    <n v="414.93567389592693"/>
    <m/>
  </r>
  <r>
    <x v="2694"/>
    <n v="14.21"/>
    <n v="16.78"/>
    <n v="722.61289999999997"/>
    <n v="644.19880000000001"/>
    <n v="29880.945282000001"/>
    <n v="26642.983028999999"/>
    <n v="6.9441778594026005E-7"/>
    <n v="440.59348787564403"/>
    <n v="440.62"/>
    <m/>
    <n v="55560.870098379521"/>
    <m/>
    <n v="24981.405619774963"/>
    <n v="5544.2420029617488"/>
    <m/>
    <m/>
    <n v="41.401102441014253"/>
    <m/>
    <m/>
    <n v="50.260416233272814"/>
    <n v="50.24"/>
    <n v="4.06374069920723E-4"/>
    <n v="44.209205140526777"/>
    <n v="44.21"/>
    <n v="-1.7979178313143329E-5"/>
    <m/>
    <n v="366.51626077528556"/>
    <n v="366.24"/>
    <n v="7.5431622784383201E-4"/>
    <n v="2701"/>
    <n v="0.84684147794994036"/>
    <n v="16544.02"/>
    <n v="74.178859842488279"/>
    <m/>
    <m/>
    <n v="3385.4462390128874"/>
    <n v="2.0288853762001695"/>
    <m/>
    <m/>
    <n v="10235.4901870467"/>
    <n v="50648.25"/>
    <m/>
    <n v="-0.79791028935754538"/>
    <n v="37.079708774804431"/>
    <m/>
    <n v="37.03275"/>
    <n v="1.2680336946198079E-3"/>
    <n v="37.773089546182909"/>
    <m/>
    <e v="#DIV/0!"/>
    <m/>
    <m/>
    <m/>
    <n v="440.59659746141017"/>
    <m/>
  </r>
  <r>
    <x v="2695"/>
    <n v="14.89"/>
    <n v="16.89"/>
    <n v="725.52179999999998"/>
    <n v="646.79160000000002"/>
    <n v="29789.542615999999"/>
    <n v="26561.466446999999"/>
    <n v="6.9441778594026005E-7"/>
    <n v="442.35632374968924"/>
    <n v="442.39"/>
    <m/>
    <n v="56005.624842957171"/>
    <m/>
    <n v="24981.435918885349"/>
    <n v="5577.526109574309"/>
    <m/>
    <m/>
    <n v="41.315918150870438"/>
    <m/>
    <m/>
    <n v="50.105453131817782"/>
    <n v="50.12"/>
    <n v="-2.9024078575845547E-4"/>
    <n v="44.342857800998885"/>
    <n v="44.34"/>
    <n v="6.4451984638669302E-5"/>
    <m/>
    <n v="367.97860170027758"/>
    <n v="367.726"/>
    <n v="6.8692912733281375E-4"/>
    <n v="2702"/>
    <n v="0.88158673771462404"/>
    <n v="16472.91"/>
    <n v="73.854254903170911"/>
    <m/>
    <m/>
    <n v="3399.9976649695905"/>
    <n v="2.0374128379293737"/>
    <m/>
    <m/>
    <n v="10317.535001394657"/>
    <n v="51061.75"/>
    <m/>
    <n v="-0.79794004315569567"/>
    <n v="36.928748663485152"/>
    <m/>
    <n v="36.884500000000003"/>
    <n v="1.1996546919477158E-3"/>
    <n v="37.619693395220231"/>
    <m/>
    <e v="#DIV/0!"/>
    <m/>
    <m/>
    <m/>
    <n v="442.35949423041575"/>
    <m/>
  </r>
  <r>
    <x v="2696"/>
    <n v="18.53"/>
    <n v="19.14"/>
    <n v="809.75620000000004"/>
    <n v="721.88480000000004"/>
    <n v="31265.125505"/>
    <n v="27877.132700999999"/>
    <n v="6.9441778594026005E-7"/>
    <n v="493.70265863110029"/>
    <n v="493.73"/>
    <m/>
    <n v="69007.179613473796"/>
    <m/>
    <n v="24980.783156599136"/>
    <n v="6548.6405868749671"/>
    <m/>
    <m/>
    <n v="38.915747612295377"/>
    <m/>
    <m/>
    <n v="52.586073666713972"/>
    <n v="52.6"/>
    <n v="-2.6475918794732767E-4"/>
    <n v="42.144898232773144"/>
    <n v="42.15"/>
    <n v="-1.2103836837140669E-4"/>
    <m/>
    <n v="410.68699378561206"/>
    <n v="410.48399999999998"/>
    <n v="4.9452301578645219E-4"/>
    <n v="2703"/>
    <n v="0.96812957157784751"/>
    <n v="17480.669999999998"/>
    <n v="78.366302750509689"/>
    <m/>
    <m/>
    <n v="3191.9966714080556"/>
    <n v="1.9125891102358157"/>
    <m/>
    <m/>
    <n v="12712.860389056163"/>
    <n v="62924.25"/>
    <m/>
    <n v="-0.797965642990482"/>
    <n v="32.639760969878132"/>
    <m/>
    <n v="32.610399999999998"/>
    <n v="9.003560176548131E-4"/>
    <n v="33.250799776460191"/>
    <m/>
    <e v="#DIV/0!"/>
    <m/>
    <m/>
    <m/>
    <n v="493.70619485029817"/>
    <m/>
  </r>
  <r>
    <x v="2697"/>
    <n v="20.079999999999998"/>
    <n v="20.72"/>
    <n v="876.78440000000001"/>
    <n v="781.63879999999995"/>
    <n v="32713.411321"/>
    <n v="29168.458098999999"/>
    <n v="6.9441778594026005E-7"/>
    <n v="534.55624593513301"/>
    <n v="534.59"/>
    <m/>
    <n v="80427.735377456673"/>
    <m/>
    <n v="24981.212641317226"/>
    <n v="7361.4878984672268"/>
    <m/>
    <m/>
    <n v="37.303436098028207"/>
    <m/>
    <m/>
    <n v="55.02066227223046"/>
    <n v="55"/>
    <n v="3.7567767691748521E-4"/>
    <n v="40.191202293805141"/>
    <n v="40.19"/>
    <n v="2.9915247701906011E-5"/>
    <m/>
    <n v="444.66609771120966"/>
    <n v="444.56400000000002"/>
    <n v="2.2965807220032275E-4"/>
    <n v="2704"/>
    <n v="0.96911196911196906"/>
    <n v="18404.11"/>
    <n v="82.499666267438215"/>
    <m/>
    <m/>
    <n v="3023.3751365215176"/>
    <n v="1.8113822821856198"/>
    <m/>
    <m/>
    <n v="14816.974593522133"/>
    <n v="73353.5"/>
    <m/>
    <n v="-0.79800589483089246"/>
    <n v="29.936611030215722"/>
    <m/>
    <n v="29.919550000000001"/>
    <n v="5.7023017444191026E-4"/>
    <n v="30.497358637799639"/>
    <m/>
    <e v="#DIV/0!"/>
    <m/>
    <m/>
    <m/>
    <n v="534.56026981058437"/>
    <m/>
  </r>
  <r>
    <x v="2698"/>
    <n v="21.08"/>
    <n v="21"/>
    <n v="880.40110000000004"/>
    <n v="784.86249999999995"/>
    <n v="32969.606838"/>
    <n v="29396.871012"/>
    <n v="6.9441778594026005E-7"/>
    <n v="536.74818056310755"/>
    <n v="536.78"/>
    <m/>
    <n v="81087.539487051268"/>
    <m/>
    <n v="24981.296964400539"/>
    <n v="7406.7795862607509"/>
    <m/>
    <m/>
    <n v="37.224828282886669"/>
    <m/>
    <m/>
    <n v="55.450205216060255"/>
    <n v="55.44"/>
    <n v="1.8407676876375234E-4"/>
    <n v="39.875025074932296"/>
    <n v="39.880000000000003"/>
    <n v="-1.2474736879908299E-4"/>
    <m/>
    <n v="446.48445952003215"/>
    <n v="446.36399999999998"/>
    <n v="2.6986835863151981E-4"/>
    <n v="2705"/>
    <n v="1.0038095238095237"/>
    <n v="18593.18"/>
    <n v="83.340697928048456"/>
    <m/>
    <m/>
    <n v="2992.3152516880687"/>
    <n v="1.7926035563200191"/>
    <m/>
    <m/>
    <n v="14938.689970621246"/>
    <n v="73953.75"/>
    <m/>
    <n v="-0.79799956093340441"/>
    <n v="29.811755402130125"/>
    <m/>
    <n v="29.794650000000001"/>
    <n v="5.7410985294747974E-4"/>
    <n v="30.370476643197321"/>
    <m/>
    <e v="#DIV/0!"/>
    <m/>
    <m/>
    <m/>
    <n v="536.75238723941209"/>
    <m/>
  </r>
  <r>
    <x v="2699"/>
    <n v="20.420000000000002"/>
    <n v="21.06"/>
    <n v="863.98969999999997"/>
    <n v="770.23040000000003"/>
    <n v="32793.205025000003"/>
    <n v="29239.523657000002"/>
    <n v="9.7224128259298936E-7"/>
    <n v="526.70422273483791"/>
    <n v="526.73"/>
    <m/>
    <n v="78053.769784993885"/>
    <m/>
    <m/>
    <n v="7198.9261640894301"/>
    <m/>
    <m/>
    <n v="37.56672222208131"/>
    <m/>
    <m/>
    <n v="55.149487952222238"/>
    <n v="55.16"/>
    <n v="-1.9057374506448177E-4"/>
    <n v="40.084125876143446"/>
    <m/>
    <m/>
    <m/>
    <n v="438.11487397983109"/>
    <n v="438.05200000000002"/>
    <n v="1.4353085896434692E-4"/>
    <n v="2706"/>
    <n v="0.96961063627730304"/>
    <n v="18396.759999999998"/>
    <n v="82.440964885220652"/>
    <m/>
    <m/>
    <n v="3023.9263349850939"/>
    <n v="1.8110256554444031"/>
    <m/>
    <m/>
    <n v="14380.235582133289"/>
    <n v="71193.25"/>
    <m/>
    <n v="-0.79801124991297223"/>
    <n v="30.363289542233513"/>
    <m/>
    <n v="30.351749999999999"/>
    <n v="3.8019363738550638E-4"/>
    <n v="30.933301767423924"/>
    <m/>
    <e v="#DIV/0!"/>
    <m/>
    <m/>
    <m/>
    <n v="526.70806333224687"/>
    <m/>
  </r>
  <r>
    <x v="2700"/>
    <n v="23.57"/>
    <n v="23.09"/>
    <n v="931.25160000000005"/>
    <n v="830.19230000000005"/>
    <n v="33625.786542000002"/>
    <n v="29981.852889000002"/>
    <n v="9.7224128259298936E-7"/>
    <n v="567.6944877401063"/>
    <n v="567.73"/>
    <m/>
    <n v="90202.642844762842"/>
    <m/>
    <m/>
    <n v="8039.3023207708702"/>
    <m/>
    <m/>
    <n v="36.102818527452101"/>
    <m/>
    <m/>
    <n v="56.548290732685189"/>
    <n v="56.56"/>
    <n v="-2.0702382098325423E-4"/>
    <n v="39.065068347990177"/>
    <m/>
    <m/>
    <m/>
    <n v="472.20534764434939"/>
    <n v="472.28199999999998"/>
    <n v="-1.6230208996026452E-4"/>
    <n v="2707"/>
    <n v="1.0207882200086618"/>
    <n v="19020.38"/>
    <n v="85.228923040829969"/>
    <m/>
    <m/>
    <n v="2921.420190369226"/>
    <n v="1.7494689993514576"/>
    <m/>
    <m/>
    <n v="16618.658179198348"/>
    <n v="82289.25"/>
    <m/>
    <n v="-0.79804581790211548"/>
    <n v="27.998224518648094"/>
    <m/>
    <n v="27.992650000000001"/>
    <n v="1.9914222655215141E-4"/>
    <n v="28.524138469849532"/>
    <m/>
    <e v="#DIV/0!"/>
    <m/>
    <m/>
    <m/>
    <n v="567.69838920424502"/>
    <m/>
  </r>
  <r>
    <x v="2701"/>
    <n v="19.440000000000001"/>
    <n v="20.43"/>
    <n v="817.74170000000004"/>
    <n v="728.99969999999996"/>
    <n v="31265.151771000001"/>
    <n v="27877.004441000001"/>
    <n v="9.7224128259298936E-7"/>
    <n v="498.48626941037855"/>
    <n v="498.51"/>
    <m/>
    <n v="68209.925212072398"/>
    <m/>
    <m/>
    <n v="6569.2084104080277"/>
    <m/>
    <m/>
    <n v="38.30138330604025"/>
    <m/>
    <m/>
    <n v="52.577142843183488"/>
    <n v="52.56"/>
    <n v="3.261575948152462E-4"/>
    <n v="41.806089934385788"/>
    <m/>
    <m/>
    <m/>
    <n v="414.63351914698222"/>
    <n v="414.71"/>
    <n v="-1.8442008395691545E-4"/>
    <n v="2708"/>
    <n v="0.95154185022026438"/>
    <n v="17462.88"/>
    <n v="78.243770237513445"/>
    <m/>
    <m/>
    <n v="3160.6431683801843"/>
    <n v="1.8925463368876798"/>
    <m/>
    <m/>
    <n v="12566.919747467145"/>
    <n v="62226"/>
    <m/>
    <n v="-0.79804390853554552"/>
    <n v="31.409480661912959"/>
    <m/>
    <n v="31.406549999999999"/>
    <n v="9.3313716818865799E-5"/>
    <n v="31.999809047285154"/>
    <m/>
    <e v="#DIV/0!"/>
    <m/>
    <m/>
    <m/>
    <n v="498.48950023158761"/>
    <m/>
  </r>
  <r>
    <x v="2702"/>
    <n v="16.809999999999999"/>
    <n v="18.48"/>
    <n v="796.71"/>
    <n v="710.24969999999996"/>
    <n v="30305.095753000001"/>
    <n v="27020.960835000002"/>
    <n v="9.7224128259298936E-7"/>
    <n v="485.65373613076628"/>
    <n v="485.68"/>
    <m/>
    <n v="64698.320816467167"/>
    <m/>
    <m/>
    <n v="6315.5537909272061"/>
    <m/>
    <m/>
    <n v="38.792188751664085"/>
    <m/>
    <m/>
    <n v="50.961418907339514"/>
    <n v="50.96"/>
    <n v="2.7843550618467106E-5"/>
    <n v="43.088314334664133"/>
    <m/>
    <m/>
    <m/>
    <n v="403.95498799883251"/>
    <n v="404.02199999999999"/>
    <n v="-1.6586225791537235E-4"/>
    <n v="2709"/>
    <n v="0.90963203463203457"/>
    <n v="16965.59"/>
    <n v="76.009688869396896"/>
    <m/>
    <m/>
    <n v="3250.6487253790178"/>
    <n v="1.9462558200362847"/>
    <m/>
    <m/>
    <n v="11920.071288762007"/>
    <n v="58998.5"/>
    <m/>
    <n v="-0.79795975679446074"/>
    <n v="32.2158374737228"/>
    <m/>
    <n v="32.208950000000002"/>
    <n v="2.1383726333201736E-4"/>
    <n v="32.821667658056633"/>
    <m/>
    <e v="#DIV/0!"/>
    <m/>
    <m/>
    <m/>
    <n v="485.65678400098346"/>
    <m/>
  </r>
  <r>
    <x v="2703"/>
    <n v="16.489999999999998"/>
    <n v="18.47"/>
    <n v="767.50649999999996"/>
    <n v="684.21469999999999"/>
    <n v="29888.962812999998"/>
    <n v="26649.897561999998"/>
    <n v="9.7224128259298936E-7"/>
    <n v="467.84063265476658"/>
    <n v="467.87"/>
    <m/>
    <n v="59952.489661221785"/>
    <m/>
    <m/>
    <n v="5968.0970974467791"/>
    <m/>
    <m/>
    <n v="39.501388602949191"/>
    <m/>
    <m/>
    <n v="50.260419118410212"/>
    <n v="50.24"/>
    <n v="4.0643149701846681E-4"/>
    <n v="43.678448212820385"/>
    <m/>
    <m/>
    <m/>
    <n v="389.13399683700885"/>
    <n v="389.142"/>
    <n v="-2.0566176334502195E-5"/>
    <n v="2710"/>
    <n v="0.89279913373037356"/>
    <n v="16729.990000000002"/>
    <n v="74.948294880729165"/>
    <m/>
    <m/>
    <n v="3295.7902642055069"/>
    <n v="1.9730962864267996"/>
    <m/>
    <m/>
    <n v="11045.811861045317"/>
    <n v="54669.75"/>
    <m/>
    <n v="-0.79795386185147521"/>
    <n v="33.395189693358063"/>
    <m/>
    <n v="33.387749999999997"/>
    <n v="2.2282703560638772E-4"/>
    <n v="34.023557357408905"/>
    <m/>
    <e v="#DIV/0!"/>
    <m/>
    <m/>
    <m/>
    <n v="467.84337567107588"/>
    <m/>
  </r>
  <r>
    <x v="2704"/>
    <n v="15.25"/>
    <n v="17.59"/>
    <n v="761.74040000000002"/>
    <n v="679.07230000000004"/>
    <n v="29704.757756999999"/>
    <n v="26485.577066999998"/>
    <n v="1.5110940427831565E-6"/>
    <n v="464.29188854193137"/>
    <n v="464.32"/>
    <m/>
    <n v="59043.571176055491"/>
    <m/>
    <m/>
    <n v="5900.2183058686296"/>
    <m/>
    <m/>
    <n v="39.644453343854124"/>
    <m/>
    <m/>
    <n v="49.947011364734962"/>
    <n v="49.96"/>
    <n v="-2.5998068985266798E-4"/>
    <n v="43.943087976726993"/>
    <m/>
    <m/>
    <m/>
    <n v="386.16896120110289"/>
    <n v="386.03800000000001"/>
    <n v="3.3924432595466847E-4"/>
    <n v="2711"/>
    <n v="0.86696986924388852"/>
    <n v="16591.95"/>
    <n v="74.312482517216949"/>
    <m/>
    <m/>
    <n v="3322.9839976190319"/>
    <n v="1.9888107121097427"/>
    <m/>
    <m/>
    <n v="10878.676444811923"/>
    <n v="53801.25"/>
    <m/>
    <n v="-0.79779881610906955"/>
    <n v="33.641479214641578"/>
    <m/>
    <n v="33.632800000000003"/>
    <n v="2.5805804576406466E-4"/>
    <n v="34.275567099634237"/>
    <m/>
    <e v="#DIV/0!"/>
    <m/>
    <m/>
    <m/>
    <n v="464.29469230905113"/>
    <m/>
  </r>
  <r>
    <x v="2705"/>
    <n v="14.8"/>
    <n v="17.940000000000001"/>
    <n v="740.38139999999999"/>
    <n v="660.03030000000001"/>
    <n v="29760.797705000001"/>
    <n v="26535.503799999999"/>
    <n v="1.5110940427831565E-6"/>
    <n v="451.26226273798858"/>
    <n v="451.29"/>
    <m/>
    <n v="55729.831191679623"/>
    <m/>
    <m/>
    <n v="5651.8540657683534"/>
    <m/>
    <m/>
    <n v="40.198475029320953"/>
    <m/>
    <m/>
    <n v="50.040019450592908"/>
    <n v="50.04"/>
    <n v="3.887008974690076E-7"/>
    <n v="43.85869694797789"/>
    <m/>
    <m/>
    <m/>
    <n v="375.32723511298985"/>
    <n v="375.13600000000002"/>
    <n v="5.0977542275298937E-4"/>
    <n v="2712"/>
    <n v="0.82497212931995534"/>
    <n v="16534.21"/>
    <n v="74.04809272648238"/>
    <m/>
    <m/>
    <n v="3334.5479847346228"/>
    <n v="1.9955425906292492"/>
    <m/>
    <m/>
    <n v="10268.228193885439"/>
    <n v="50772.5"/>
    <m/>
    <n v="-0.79776004345097373"/>
    <n v="34.583215753517791"/>
    <m/>
    <n v="34.565899999999999"/>
    <n v="5.0094901384878376E-4"/>
    <n v="35.235444992756115"/>
    <m/>
    <e v="#DIV/0!"/>
    <m/>
    <m/>
    <m/>
    <n v="451.26506643674253"/>
    <m/>
  </r>
  <r>
    <x v="2706"/>
    <n v="14.37"/>
    <n v="17.260000000000002"/>
    <n v="753.12789999999995"/>
    <n v="671.39250000000004"/>
    <n v="29972.203148000001"/>
    <n v="26723.958311999999"/>
    <n v="1.5110940427831565E-6"/>
    <n v="459.02005821828152"/>
    <n v="459.05"/>
    <m/>
    <n v="57646.052936535554"/>
    <m/>
    <m/>
    <n v="5797.6008430563998"/>
    <m/>
    <m/>
    <n v="39.850671853941506"/>
    <m/>
    <m/>
    <n v="50.394249262698366"/>
    <n v="50.4"/>
    <n v="-1.1410193058791762E-4"/>
    <n v="43.545668687004614"/>
    <m/>
    <m/>
    <m/>
    <n v="381.77505638042578"/>
    <n v="381.59199999999998"/>
    <n v="4.7971755284659245E-4"/>
    <n v="2713"/>
    <n v="0.832560834298957"/>
    <n v="16633.54"/>
    <n v="74.487123356142547"/>
    <m/>
    <m/>
    <n v="3314.5155398023462"/>
    <n v="1.9833662499207503"/>
    <m/>
    <m/>
    <n v="10621.398456555322"/>
    <n v="52519.75"/>
    <m/>
    <n v="-0.79776372780610494"/>
    <n v="33.986294309099144"/>
    <m/>
    <n v="33.969700000000003"/>
    <n v="4.8850325728921895E-4"/>
    <n v="34.627650171355192"/>
    <m/>
    <e v="#DIV/0!"/>
    <m/>
    <m/>
    <m/>
    <n v="459.02316659110505"/>
    <m/>
  </r>
  <r>
    <x v="2707"/>
    <n v="14.5"/>
    <n v="17.16"/>
    <n v="734.779"/>
    <n v="655.03290000000004"/>
    <n v="29583.479920999998"/>
    <n v="26377.282294000001"/>
    <n v="1.5110940427831565E-6"/>
    <n v="447.8148418956398"/>
    <n v="447.84"/>
    <m/>
    <n v="54831.976138125916"/>
    <m/>
    <m/>
    <n v="5585.3220421902524"/>
    <m/>
    <m/>
    <n v="40.332539203486583"/>
    <m/>
    <m/>
    <n v="49.738237488833157"/>
    <n v="49.72"/>
    <n v="3.6680387838217143E-4"/>
    <n v="44.107434401178431"/>
    <m/>
    <m/>
    <m/>
    <n v="372.44649719993652"/>
    <n v="372.34800000000001"/>
    <n v="2.6452995567716187E-4"/>
    <n v="2714"/>
    <n v="0.84498834498834496"/>
    <n v="16373.21"/>
    <n v="73.309882526735535"/>
    <m/>
    <m/>
    <n v="3366.3907167326179"/>
    <n v="2.0140258405924456"/>
    <m/>
    <m/>
    <n v="10103.101262330039"/>
    <n v="49967"/>
    <m/>
    <n v="-0.79780452574038785"/>
    <n v="34.81118424075769"/>
    <m/>
    <n v="34.80095"/>
    <n v="2.9407935006631192E-4"/>
    <n v="35.468894055705491"/>
    <m/>
    <e v="#DIV/0!"/>
    <m/>
    <m/>
    <m/>
    <n v="447.81788917136424"/>
    <m/>
  </r>
  <r>
    <x v="2708"/>
    <n v="15.06"/>
    <n v="17.27"/>
    <n v="745.50070000000005"/>
    <n v="664.58799999999997"/>
    <n v="29656.837394999999"/>
    <n v="26442.569857999999"/>
    <n v="1.0989566514574278E-6"/>
    <n v="454.31600197495021"/>
    <n v="454.34"/>
    <m/>
    <n v="56424.200141561392"/>
    <m/>
    <m/>
    <n v="5706.9564202013717"/>
    <m/>
    <m/>
    <n v="40.032940054271563"/>
    <m/>
    <m/>
    <n v="49.857924931884646"/>
    <n v="49.84"/>
    <n v="3.5964951614442242E-4"/>
    <n v="43.993525390543397"/>
    <m/>
    <m/>
    <m/>
    <n v="377.83992810503401"/>
    <n v="377.73399999999998"/>
    <n v="2.8043042202718915E-4"/>
    <n v="2715"/>
    <n v="0.87203242617255361"/>
    <n v="16428.09"/>
    <n v="73.538375018077247"/>
    <m/>
    <m/>
    <n v="3355.1071918444441"/>
    <n v="2.0067044130283831"/>
    <m/>
    <m/>
    <n v="10396.802160875208"/>
    <n v="51417"/>
    <m/>
    <n v="-0.79779446173687285"/>
    <n v="34.29859346445248"/>
    <m/>
    <n v="34.290399999999998"/>
    <n v="2.3894339093399886E-4"/>
    <n v="34.947782379969617"/>
    <m/>
    <e v="#DIV/0!"/>
    <m/>
    <m/>
    <m/>
    <n v="454.31923185093888"/>
    <m/>
  </r>
  <r>
    <x v="2709"/>
    <n v="15.92"/>
    <n v="18.02"/>
    <n v="760.6671"/>
    <n v="678.10760000000005"/>
    <n v="29929.667754999999"/>
    <n v="26685.801256999999"/>
    <n v="1.0989566514574278E-6"/>
    <n v="463.54726314240713"/>
    <n v="463.57"/>
    <m/>
    <n v="58717.265916084842"/>
    <m/>
    <m/>
    <n v="5880.90169253354"/>
    <m/>
    <m/>
    <n v="39.623957127557794"/>
    <m/>
    <m/>
    <n v="50.315369854875854"/>
    <n v="50.32"/>
    <n v="-9.2014012801011624E-5"/>
    <n v="43.587287623784285"/>
    <m/>
    <m/>
    <m/>
    <n v="385.51281974402343"/>
    <n v="385.41199999999998"/>
    <n v="2.6158953022603626E-4"/>
    <n v="2716"/>
    <n v="0.8834628190899001"/>
    <n v="16621.810000000001"/>
    <n v="74.399729621816377"/>
    <m/>
    <m/>
    <n v="3315.5437754519048"/>
    <n v="1.9828533776888675"/>
    <m/>
    <m/>
    <n v="10819.4382841159"/>
    <n v="53506.25"/>
    <m/>
    <n v="-0.79779113123951129"/>
    <n v="33.599298072997222"/>
    <m/>
    <n v="33.591900000000003"/>
    <n v="2.2023383605040969E-4"/>
    <n v="34.235616951678409"/>
    <m/>
    <e v="#DIV/0!"/>
    <m/>
    <m/>
    <m/>
    <n v="463.55024918135825"/>
    <m/>
  </r>
  <r>
    <x v="2710"/>
    <n v="19.2"/>
    <n v="19.739999999999998"/>
    <n v="826.20870000000002"/>
    <n v="736.53489999999999"/>
    <n v="31057.111758999999"/>
    <n v="27691.020197000002"/>
    <n v="1.0989566514574278E-6"/>
    <n v="503.47575580388127"/>
    <n v="503.5"/>
    <m/>
    <n v="68832.65736302115"/>
    <m/>
    <m/>
    <n v="6640.7457886926668"/>
    <m/>
    <m/>
    <n v="37.915197740481986"/>
    <m/>
    <m/>
    <n v="52.209465691214355"/>
    <n v="52.2"/>
    <n v="1.8133508073470139E-4"/>
    <n v="41.943906672642363"/>
    <m/>
    <m/>
    <m/>
    <n v="418.71488600717777"/>
    <n v="418.64600000000002"/>
    <n v="1.6454476378080507E-4"/>
    <n v="2717"/>
    <n v="0.97264437689969607"/>
    <n v="17406.54"/>
    <n v="77.906121532113616"/>
    <m/>
    <m/>
    <n v="3159.0140914457484"/>
    <n v="1.8890620681863282"/>
    <m/>
    <m/>
    <n v="12683.465894924217"/>
    <n v="62733.5"/>
    <m/>
    <n v="-0.79781989057004288"/>
    <n v="30.702875727535854"/>
    <m/>
    <n v="30.701799999999999"/>
    <n v="3.5037930540049445E-5"/>
    <n v="31.284675217255558"/>
    <m/>
    <e v="#DIV/0!"/>
    <m/>
    <m/>
    <m/>
    <n v="503.47898552236018"/>
    <m/>
  </r>
  <r>
    <x v="2711"/>
    <n v="17.79"/>
    <n v="19.46"/>
    <n v="821.23519999999996"/>
    <n v="732.09960000000001"/>
    <n v="31350.603799"/>
    <n v="27952.641555999999"/>
    <n v="1.0989566514574278E-6"/>
    <n v="500.4205952054852"/>
    <n v="500.45"/>
    <m/>
    <n v="67997.659312379372"/>
    <m/>
    <m/>
    <n v="6580.3179446786507"/>
    <m/>
    <m/>
    <n v="38.025919295101104"/>
    <m/>
    <m/>
    <n v="52.70027893042618"/>
    <n v="52.68"/>
    <n v="3.8494552821144445E-4"/>
    <n v="41.544643777718775"/>
    <m/>
    <m/>
    <m/>
    <n v="416.16442860887395"/>
    <n v="416.11599999999999"/>
    <n v="1.1638247237288901E-4"/>
    <n v="2718"/>
    <n v="0.91418293936279538"/>
    <n v="17544.689999999999"/>
    <n v="78.512174630087415"/>
    <m/>
    <m/>
    <n v="3133.9420325108181"/>
    <n v="1.8737139158727716"/>
    <m/>
    <m/>
    <n v="12529.865607985545"/>
    <n v="61974.5"/>
    <m/>
    <n v="-0.79782223966332055"/>
    <n v="30.884886578359474"/>
    <m/>
    <n v="30.88505"/>
    <n v="-5.2912862542608963E-6"/>
    <n v="31.470807795501404"/>
    <m/>
    <e v="#DIV/0!"/>
    <m/>
    <m/>
    <m/>
    <n v="500.42352009089802"/>
    <m/>
  </r>
  <r>
    <x v="2712"/>
    <n v="19.920000000000002"/>
    <n v="20.79"/>
    <n v="873.0634"/>
    <n v="778.30010000000004"/>
    <n v="32446.311067999999"/>
    <n v="28929.497490999998"/>
    <n v="8.3332864653229421E-7"/>
    <n v="531.963251946779"/>
    <n v="532"/>
    <m/>
    <n v="76569.701960290913"/>
    <m/>
    <m/>
    <n v="7202.4844650748964"/>
    <m/>
    <m/>
    <n v="36.821077298411694"/>
    <m/>
    <m/>
    <n v="54.538170142893229"/>
    <n v="54.52"/>
    <n v="3.3327481462253061E-4"/>
    <n v="40.088442323168543"/>
    <m/>
    <m/>
    <m/>
    <n v="442.38098087609427"/>
    <n v="442.35199999999998"/>
    <n v="6.5515417799089093E-5"/>
    <n v="2719"/>
    <n v="0.95815295815295831"/>
    <n v="18280.59"/>
    <n v="81.786152878058772"/>
    <m/>
    <m/>
    <n v="3002.4909814107577"/>
    <n v="1.7946118147127883"/>
    <m/>
    <m/>
    <n v="14109.879772114138"/>
    <n v="69788.75"/>
    <m/>
    <n v="-0.79782013903223459"/>
    <n v="28.931795757220229"/>
    <m/>
    <n v="28.933800000000002"/>
    <n v="-6.9269946559868956E-5"/>
    <n v="29.48160995526564"/>
    <m/>
    <e v="#DIV/0!"/>
    <m/>
    <m/>
    <m/>
    <n v="531.96666406348311"/>
    <m/>
  </r>
  <r>
    <x v="2713"/>
    <n v="21.12"/>
    <n v="21.42"/>
    <n v="900.39589999999998"/>
    <n v="802.66520000000003"/>
    <n v="32764.160339999999"/>
    <n v="29212.871384999999"/>
    <n v="8.3332864653229421E-7"/>
    <n v="548.60374610296765"/>
    <n v="548.64"/>
    <m/>
    <n v="81360.2024413334"/>
    <m/>
    <m/>
    <n v="7540.4467838735618"/>
    <m/>
    <m/>
    <n v="36.24308710031638"/>
    <m/>
    <m/>
    <n v="55.071091950804693"/>
    <n v="55.08"/>
    <n v="-1.617292882226673E-4"/>
    <n v="39.694327793364153"/>
    <m/>
    <m/>
    <m/>
    <n v="456.21404710399793"/>
    <n v="456.19"/>
    <n v="5.2712913474417533E-5"/>
    <n v="2720"/>
    <n v="0.98599439775910358"/>
    <n v="18505.59"/>
    <n v="82.786323382469092"/>
    <m/>
    <m/>
    <n v="2965.5359120821736"/>
    <n v="1.7723554617261623"/>
    <m/>
    <m/>
    <n v="14992.809151039328"/>
    <n v="74151.25"/>
    <m/>
    <n v="-0.7978077355265174"/>
    <n v="28.024765126656202"/>
    <m/>
    <n v="28.026949999999999"/>
    <n v="-7.7956158047731705E-5"/>
    <n v="28.557639940726638"/>
    <m/>
    <e v="#DIV/0!"/>
    <m/>
    <m/>
    <m/>
    <n v="548.60746278232079"/>
    <m/>
  </r>
  <r>
    <x v="2714"/>
    <n v="19.309999999999999"/>
    <n v="20.079999999999998"/>
    <n v="855.70309999999995"/>
    <n v="762.82280000000003"/>
    <n v="31751.799749999998"/>
    <n v="28310.215647000001"/>
    <n v="8.3332864653229421E-7"/>
    <n v="521.36008121069449"/>
    <n v="521.39"/>
    <m/>
    <n v="73279.8950968961"/>
    <m/>
    <m/>
    <n v="6978.776714291208"/>
    <m/>
    <m/>
    <n v="37.140918565533759"/>
    <m/>
    <m/>
    <n v="53.368181215129525"/>
    <n v="53.36"/>
    <n v="1.5332112311705615E-4"/>
    <n v="40.919373234783428"/>
    <m/>
    <m/>
    <m/>
    <n v="433.55354563126298"/>
    <n v="433.39600000000002"/>
    <n v="3.6351427161984695E-4"/>
    <n v="2721"/>
    <n v="0.9616533864541833"/>
    <n v="17841.97"/>
    <n v="79.811330806072561"/>
    <m/>
    <m/>
    <n v="3071.8815590988838"/>
    <n v="1.8357390080205609"/>
    <m/>
    <m/>
    <n v="13503.938978044045"/>
    <n v="66775.5"/>
    <m/>
    <n v="-0.79777105408354787"/>
    <n v="29.41447805809603"/>
    <m/>
    <n v="29.41395"/>
    <n v="1.7952641383711665E-5"/>
    <n v="29.974089877778255"/>
    <m/>
    <e v="#DIV/0!"/>
    <m/>
    <m/>
    <m/>
    <n v="521.36367594405363"/>
    <m/>
  </r>
  <r>
    <x v="2715"/>
    <n v="17.010000000000002"/>
    <n v="18.66"/>
    <n v="808.66549999999995"/>
    <n v="720.89020000000005"/>
    <n v="30495.393372999999"/>
    <n v="27189.967822999999"/>
    <n v="8.3332864653229421E-7"/>
    <n v="492.689147086849"/>
    <n v="492.72"/>
    <m/>
    <n v="65220.565003872354"/>
    <m/>
    <m/>
    <n v="6403.1227309173373"/>
    <m/>
    <m/>
    <n v="38.16001720831111"/>
    <m/>
    <m/>
    <n v="51.255173209773545"/>
    <n v="51.24"/>
    <n v="2.9612040931970007E-4"/>
    <n v="42.5370331366031"/>
    <m/>
    <m/>
    <m/>
    <n v="409.70669118278727"/>
    <n v="409.536"/>
    <n v="4.1679164417107728E-4"/>
    <n v="2722"/>
    <n v="0.91157556270096474"/>
    <n v="17075.36"/>
    <n v="76.376139777120557"/>
    <m/>
    <m/>
    <n v="3203.8700739333326"/>
    <n v="1.9144331013903311"/>
    <m/>
    <m/>
    <n v="12018.902725182832"/>
    <n v="59418.25"/>
    <m/>
    <n v="-0.79772371745746751"/>
    <n v="31.029955514013931"/>
    <m/>
    <n v="31.024000000000001"/>
    <n v="1.9196473742688624E-4"/>
    <n v="31.620631441618556"/>
    <m/>
    <e v="#DIV/0!"/>
    <m/>
    <m/>
    <m/>
    <n v="492.6924980277621"/>
    <m/>
  </r>
  <r>
    <x v="2716"/>
    <n v="17.55"/>
    <n v="19.32"/>
    <n v="850.40980000000002"/>
    <n v="758.1028"/>
    <n v="31620.762445"/>
    <n v="28193.334381000001"/>
    <n v="8.3332864653229421E-7"/>
    <n v="518.10972846547565"/>
    <n v="518.14"/>
    <m/>
    <n v="71950.788233780157"/>
    <m/>
    <m/>
    <n v="6898.6873423673978"/>
    <m/>
    <m/>
    <n v="37.173420085312635"/>
    <m/>
    <m/>
    <n v="53.145342878763792"/>
    <n v="53.16"/>
    <n v="-2.7571710376605996E-4"/>
    <n v="40.965846748594167"/>
    <m/>
    <m/>
    <m/>
    <n v="430.84086965369619"/>
    <n v="430.64"/>
    <n v="4.6644448656940618E-4"/>
    <n v="2723"/>
    <n v="0.90838509316770188"/>
    <n v="17809.66"/>
    <n v="79.654359941029256"/>
    <m/>
    <m/>
    <n v="3066.0924929459193"/>
    <n v="1.8319321312528969"/>
    <m/>
    <m/>
    <n v="13259.295672701759"/>
    <n v="65545.5"/>
    <m/>
    <n v="-0.79770852808046688"/>
    <n v="29.426807913326837"/>
    <m/>
    <n v="29.418099999999999"/>
    <n v="2.9600529357232119E-4"/>
    <n v="29.987279405449687"/>
    <m/>
    <e v="#DIV/0!"/>
    <m/>
    <m/>
    <m/>
    <n v="518.11350579767054"/>
    <m/>
  </r>
  <r>
    <x v="2717"/>
    <n v="19.600000000000001"/>
    <n v="20.48"/>
    <n v="885.41840000000002"/>
    <n v="789.30960000000005"/>
    <n v="32161.346256000001"/>
    <n v="28675.252913"/>
    <n v="6.9441778594026005E-7"/>
    <n v="539.39915813652567"/>
    <n v="539.42999999999995"/>
    <m/>
    <n v="77864.003031603934"/>
    <m/>
    <m/>
    <n v="7323.916722249447"/>
    <m/>
    <m/>
    <n v="36.403373126116009"/>
    <m/>
    <m/>
    <n v="54.049953703776261"/>
    <n v="54.04"/>
    <n v="1.8419140962744329E-4"/>
    <n v="40.261219407774107"/>
    <m/>
    <m/>
    <m/>
    <n v="448.52923166491524"/>
    <n v="448.25599999999997"/>
    <n v="6.0954379844391227E-4"/>
    <n v="2724"/>
    <n v="0.95703125"/>
    <n v="18172.86"/>
    <n v="81.259747520259765"/>
    <m/>
    <m/>
    <n v="3003.5643597059834"/>
    <n v="1.7940624585631346"/>
    <m/>
    <m/>
    <n v="14349.465163963203"/>
    <n v="70923.25"/>
    <m/>
    <n v="-0.79767614761078764"/>
    <n v="28.211530589846305"/>
    <m/>
    <n v="28.199000000000002"/>
    <n v="4.4436291522043092E-4"/>
    <n v="28.749754503519796"/>
    <m/>
    <e v="#DIV/0!"/>
    <m/>
    <m/>
    <m/>
    <n v="539.40317887343781"/>
    <m/>
  </r>
  <r>
    <x v="2718"/>
    <n v="20.56"/>
    <n v="21.27"/>
    <n v="903.96669999999995"/>
    <n v="805.84400000000005"/>
    <n v="32469.135619000001"/>
    <n v="28949.659877999999"/>
    <n v="6.9441778594026005E-7"/>
    <n v="550.68540202708607"/>
    <n v="550.72"/>
    <m/>
    <n v="81122.57094542266"/>
    <m/>
    <m/>
    <n v="7553.7934721098882"/>
    <m/>
    <m/>
    <n v="36.020457126329731"/>
    <m/>
    <m/>
    <n v="54.56589008990904"/>
    <n v="54.56"/>
    <n v="1.0795619334746931E-4"/>
    <n v="39.874493714004522"/>
    <m/>
    <m/>
    <m/>
    <n v="457.90902376534461"/>
    <n v="457.62400000000002"/>
    <n v="6.2283395395468233E-4"/>
    <n v="2725"/>
    <n v="0.96661965209214851"/>
    <n v="18398.310000000001"/>
    <n v="82.261421110453867"/>
    <m/>
    <m/>
    <n v="2966.3025536448727"/>
    <n v="1.7716376091627148"/>
    <m/>
    <m/>
    <n v="14950.144449404013"/>
    <n v="73887.25"/>
    <m/>
    <n v="-0.79766273004606325"/>
    <n v="27.619271065320994"/>
    <m/>
    <n v="27.6069"/>
    <n v="4.4811497563990166E-4"/>
    <n v="28.146485214547148"/>
    <m/>
    <e v="#DIV/0!"/>
    <m/>
    <m/>
    <m/>
    <n v="550.68923990964606"/>
    <m/>
  </r>
  <r>
    <x v="2719"/>
    <n v="21.48"/>
    <n v="20.93"/>
    <n v="912.8877"/>
    <n v="813.79610000000002"/>
    <n v="32469.158166000001"/>
    <n v="28949.659877999999"/>
    <n v="6.9441778594026005E-7"/>
    <n v="556.10640538415691"/>
    <n v="556.14"/>
    <m/>
    <n v="82719.93021334261"/>
    <m/>
    <m/>
    <n v="7665.3468443077227"/>
    <m/>
    <m/>
    <n v="35.841111201052797"/>
    <m/>
    <m/>
    <n v="54.564597469520912"/>
    <n v="54.56"/>
    <n v="8.426447069109777E-5"/>
    <n v="39.873046593520684"/>
    <m/>
    <m/>
    <m/>
    <n v="462.41156530290573"/>
    <n v="462.14400000000001"/>
    <n v="5.7896522059297517E-4"/>
    <n v="2726"/>
    <n v="1.0262780697563307"/>
    <n v="18398.310000000001"/>
    <n v="82.254997958394554"/>
    <m/>
    <m/>
    <n v="2966.3025536448727"/>
    <n v="1.7714696676249695"/>
    <m/>
    <m/>
    <n v="15244.687923217451"/>
    <n v="75341.25"/>
    <m/>
    <n v="-0.79765814977562155"/>
    <n v="27.345449338989368"/>
    <m/>
    <n v="27.334700000000002"/>
    <n v="3.9324883716918002E-4"/>
    <n v="27.867723192560916"/>
    <m/>
    <e v="#DIV/0!"/>
    <m/>
    <m/>
    <m/>
    <n v="556.1102431731357"/>
    <m/>
  </r>
  <r>
    <x v="2720"/>
    <n v="22.39"/>
    <n v="22.11"/>
    <n v="954.02909999999997"/>
    <n v="850.47109999999998"/>
    <n v="33216.193235999999"/>
    <n v="29615.699889"/>
    <n v="6.9441778594026005E-7"/>
    <n v="581.15445846931209"/>
    <n v="581.19000000000005"/>
    <m/>
    <n v="90171.723668567007"/>
    <m/>
    <m/>
    <n v="8183.2474214379254"/>
    <m/>
    <m/>
    <n v="35.031909497703026"/>
    <m/>
    <m/>
    <n v="55.818632890671324"/>
    <n v="55.8"/>
    <n v="3.3392277188748487E-4"/>
    <n v="38.954280265208425"/>
    <m/>
    <m/>
    <m/>
    <n v="483.23402054388367"/>
    <n v="483.036"/>
    <n v="4.0994986684972368E-4"/>
    <n v="2727"/>
    <n v="1.0126639529624604"/>
    <n v="18926.240000000002"/>
    <n v="84.608655682766695"/>
    <m/>
    <m/>
    <n v="2881.1860344023044"/>
    <n v="1.7204751536597624"/>
    <m/>
    <m/>
    <n v="16618.179526272772"/>
    <n v="82138.5"/>
    <m/>
    <n v="-0.79768099580254359"/>
    <n v="26.111867469608114"/>
    <m/>
    <n v="26.1068"/>
    <n v="1.9410535217323499E-4"/>
    <n v="26.610854664022614"/>
    <m/>
    <e v="#DIV/0!"/>
    <m/>
    <m/>
    <m/>
    <n v="581.15866165951206"/>
    <m/>
  </r>
  <r>
    <x v="2721"/>
    <n v="20.95"/>
    <n v="21.15"/>
    <n v="923.43920000000003"/>
    <n v="823.2011"/>
    <n v="32991.907476"/>
    <n v="29415.705181000001"/>
    <n v="6.9441778594026005E-7"/>
    <n v="562.5066599157575"/>
    <n v="562.54"/>
    <m/>
    <n v="84385.330234258072"/>
    <m/>
    <m/>
    <n v="7789.3963133348498"/>
    <m/>
    <m/>
    <n v="35.591942234820905"/>
    <m/>
    <m/>
    <n v="55.440376770835542"/>
    <n v="55.44"/>
    <n v="6.7960107421605187E-6"/>
    <n v="39.215915099668074"/>
    <m/>
    <m/>
    <m/>
    <n v="467.72301610494117"/>
    <n v="467.66"/>
    <n v="1.3474769050403346E-4"/>
    <n v="2728"/>
    <n v="0.99054373522458627"/>
    <n v="18731.560000000001"/>
    <n v="83.73181158617102"/>
    <m/>
    <m/>
    <n v="2910.8226287378639"/>
    <n v="1.7380076187002198"/>
    <m/>
    <m/>
    <n v="15551.945481815508"/>
    <n v="76897.5"/>
    <m/>
    <n v="-0.79775746309287676"/>
    <n v="26.94787841016954"/>
    <m/>
    <n v="26.947949999999999"/>
    <n v="-2.656596529870825E-6"/>
    <n v="27.463123860664268"/>
    <m/>
    <e v="#DIV/0!"/>
    <m/>
    <m/>
    <m/>
    <n v="562.51080208915391"/>
    <m/>
  </r>
  <r>
    <x v="2722"/>
    <n v="19.89"/>
    <n v="20.87"/>
    <n v="922.50429999999994"/>
    <n v="822.36540000000002"/>
    <n v="33047.443558999999"/>
    <n v="29465.139648"/>
    <n v="6.9441778594026005E-7"/>
    <n v="561.88236587396852"/>
    <n v="561.91999999999996"/>
    <m/>
    <n v="84199.00426350694"/>
    <m/>
    <m/>
    <n v="7776.4864997998966"/>
    <m/>
    <m/>
    <n v="35.603569773901697"/>
    <m/>
    <m/>
    <n v="55.528284670466604"/>
    <n v="55.52"/>
    <n v="1.4921956892299804E-4"/>
    <n v="39.144327920811598"/>
    <m/>
    <m/>
    <m/>
    <n v="467.18303243057142"/>
    <n v="467.14400000000001"/>
    <n v="8.3555457356609963E-5"/>
    <n v="2729"/>
    <n v="0.95304264494489699"/>
    <n v="18777.05"/>
    <n v="83.908943814323848"/>
    <m/>
    <m/>
    <n v="2903.7536328089996"/>
    <n v="1.7331295089854211"/>
    <m/>
    <m/>
    <n v="15518.277376498383"/>
    <n v="76731.75"/>
    <m/>
    <n v="-0.79775937110129269"/>
    <n v="26.970210273770125"/>
    <m/>
    <n v="26.970749999999999"/>
    <n v="-2.0011539533570932E-5"/>
    <n v="27.487013381047731"/>
    <m/>
    <e v="#DIV/0!"/>
    <m/>
    <m/>
    <m/>
    <n v="561.88644673500232"/>
    <m/>
  </r>
  <r>
    <x v="2723"/>
    <n v="18.850000000000001"/>
    <n v="20.04"/>
    <n v="865.20650000000001"/>
    <n v="771.28679999999997"/>
    <n v="31909.301169999999"/>
    <n v="28450.350091"/>
    <n v="6.9441778594026005E-7"/>
    <n v="526.97035803587471"/>
    <n v="527"/>
    <m/>
    <n v="73736.217641734765"/>
    <m/>
    <m/>
    <n v="7051.7314294836924"/>
    <m/>
    <m/>
    <n v="36.707611319043352"/>
    <m/>
    <m/>
    <n v="53.614602635421456"/>
    <n v="53.6"/>
    <n v="2.7243722801228998E-4"/>
    <n v="40.491002507268725"/>
    <m/>
    <m/>
    <m/>
    <n v="438.150174006952"/>
    <n v="438.11799999999999"/>
    <n v="7.3436852519259688E-5"/>
    <n v="2730"/>
    <n v="0.94061876247505005"/>
    <n v="18055.75"/>
    <n v="80.67937267656923"/>
    <m/>
    <m/>
    <n v="3015.2981776307438"/>
    <n v="1.7995351961346284"/>
    <m/>
    <m/>
    <n v="13590.082933176631"/>
    <n v="67194.25"/>
    <m/>
    <n v="-0.79774931734223342"/>
    <n v="28.644044567651886"/>
    <m/>
    <n v="28.6435"/>
    <n v="1.9011910272315191E-5"/>
    <n v="29.193221902014255"/>
    <m/>
    <e v="#DIV/0!"/>
    <m/>
    <m/>
    <m/>
    <n v="526.97431698362561"/>
    <m/>
  </r>
  <r>
    <x v="2724"/>
    <n v="16.399999999999999"/>
    <n v="18.600000000000001"/>
    <n v="819.62869999999998"/>
    <n v="730.65599999999995"/>
    <n v="31021.072636000001"/>
    <n v="27658.385295"/>
    <n v="6.9441778594026005E-7"/>
    <n v="499.19816569433328"/>
    <n v="499.23"/>
    <m/>
    <n v="65964.546015068816"/>
    <m/>
    <m/>
    <n v="6494.2928282979674"/>
    <m/>
    <m/>
    <n v="37.672772701346652"/>
    <m/>
    <m/>
    <n v="52.120913570953462"/>
    <n v="52.12"/>
    <n v="1.7528222437945828E-5"/>
    <n v="41.616629327673117"/>
    <m/>
    <m/>
    <m/>
    <n v="415.05428583846941"/>
    <n v="415.048"/>
    <n v="1.514484702824781E-5"/>
    <n v="2731"/>
    <n v="0.88172043010752676"/>
    <n v="17410.599999999999"/>
    <n v="77.790543495536255"/>
    <m/>
    <m/>
    <n v="3123.0377962729199"/>
    <n v="1.8636577066166198"/>
    <m/>
    <m/>
    <n v="12157.842822006021"/>
    <n v="60112.75"/>
    <m/>
    <n v="-0.79774934898160499"/>
    <n v="30.151586589280154"/>
    <m/>
    <n v="30.15325"/>
    <n v="-5.5165221654274177E-5"/>
    <n v="30.729983262930286"/>
    <m/>
    <e v="#DIV/0!"/>
    <m/>
    <m/>
    <m/>
    <n v="499.20200273474421"/>
    <m/>
  </r>
  <r>
    <x v="2725"/>
    <n v="16.66"/>
    <n v="19"/>
    <n v="842.0403"/>
    <n v="750.63419999999996"/>
    <n v="31511.286832000002"/>
    <n v="28095.441017000001"/>
    <n v="6.9441778594026005E-7"/>
    <n v="512.83553600934226"/>
    <n v="512.86"/>
    <m/>
    <n v="69568.763528202122"/>
    <m/>
    <m/>
    <n v="6760.423483487657"/>
    <m/>
    <m/>
    <n v="37.156052930518996"/>
    <m/>
    <m/>
    <n v="52.943269540084941"/>
    <n v="52.96"/>
    <n v="-3.159074757375091E-4"/>
    <n v="40.957520004905994"/>
    <m/>
    <m/>
    <m/>
    <n v="426.38817647266302"/>
    <n v="426.39600000000002"/>
    <n v="-1.8348031728732117E-5"/>
    <n v="2732"/>
    <n v="0.87684210526315787"/>
    <n v="17689.52"/>
    <n v="79.030586415038002"/>
    <m/>
    <m/>
    <n v="3073.0063383026923"/>
    <n v="1.8336278415990463"/>
    <m/>
    <m/>
    <n v="12822.270280333796"/>
    <n v="63398.75"/>
    <m/>
    <n v="-0.797752001729785"/>
    <n v="29.32579107595927"/>
    <m/>
    <n v="29.325600000000001"/>
    <n v="6.5156709245783873E-6"/>
    <n v="29.888653917367446"/>
    <m/>
    <e v="#DIV/0!"/>
    <m/>
    <m/>
    <m/>
    <n v="512.83961657186569"/>
    <m/>
  </r>
  <r>
    <x v="2726"/>
    <n v="15.52"/>
    <n v="18.03"/>
    <n v="791.21730000000002"/>
    <n v="705.32669999999996"/>
    <n v="30689.622313"/>
    <n v="27362.786983999998"/>
    <n v="5.5561859602093477E-7"/>
    <n v="481.84708846966413"/>
    <n v="481.88"/>
    <m/>
    <n v="61162.373627606219"/>
    <m/>
    <m/>
    <n v="6147.7237313628557"/>
    <m/>
    <m/>
    <n v="38.272212484972457"/>
    <m/>
    <m/>
    <n v="51.558989065514311"/>
    <n v="51.56"/>
    <n v="-1.960695278691027E-5"/>
    <n v="42.020989796798304"/>
    <m/>
    <m/>
    <m/>
    <n v="400.60992463164843"/>
    <n v="400.74400000000003"/>
    <n v="-3.3456612788118623E-4"/>
    <n v="2733"/>
    <n v="0.86078757626178581"/>
    <n v="17100.28"/>
    <n v="76.380173660996661"/>
    <m/>
    <m/>
    <n v="3175.3685422958752"/>
    <n v="1.8941674292977384"/>
    <m/>
    <m/>
    <n v="11273.252714203265"/>
    <n v="55758.25"/>
    <m/>
    <n v="-0.79781910812833501"/>
    <n v="31.091520640689946"/>
    <m/>
    <n v="31.10155"/>
    <n v="-3.2247136589824699E-4"/>
    <n v="31.68925155913097"/>
    <m/>
    <e v="#DIV/0!"/>
    <m/>
    <m/>
    <m/>
    <n v="481.8511687336989"/>
    <m/>
  </r>
  <r>
    <x v="2727"/>
    <n v="17.22"/>
    <n v="19.11"/>
    <n v="819.00509999999997"/>
    <n v="730.09760000000006"/>
    <n v="31110.854128999999"/>
    <n v="27738.340966"/>
    <n v="5.5561859602093477E-7"/>
    <n v="498.75754772364337"/>
    <n v="498.79"/>
    <m/>
    <n v="65455.465917795933"/>
    <m/>
    <m/>
    <n v="6471.3654629890807"/>
    <m/>
    <m/>
    <n v="37.598457413340583"/>
    <m/>
    <m/>
    <n v="52.265389882824905"/>
    <n v="52.28"/>
    <n v="-2.7945901253056959E-4"/>
    <n v="41.442742283083938"/>
    <m/>
    <m/>
    <m/>
    <n v="414.66478871953211"/>
    <n v="414.81"/>
    <n v="-3.5006697154815747E-4"/>
    <n v="2734"/>
    <n v="0.90109890109890112"/>
    <n v="17392.16"/>
    <n v="77.677820216467651"/>
    <m/>
    <m/>
    <n v="3121.1690455551598"/>
    <n v="1.8616599118777284"/>
    <m/>
    <m/>
    <n v="12064.67385553587"/>
    <n v="59671.25"/>
    <m/>
    <n v="-0.79781429322268482"/>
    <n v="29.998196851469764"/>
    <m/>
    <n v="30.00825"/>
    <n v="-3.3501282248171727E-4"/>
    <n v="30.575218931947354"/>
    <m/>
    <e v="#DIV/0!"/>
    <m/>
    <m/>
    <m/>
    <n v="498.7617496841433"/>
    <m/>
  </r>
  <r>
    <x v="2728"/>
    <n v="20.440000000000001"/>
    <n v="21.44"/>
    <n v="931.17169999999999"/>
    <n v="830.08749999999998"/>
    <n v="33507.022217999998"/>
    <n v="29874.741583999999"/>
    <n v="5.5561859602093477E-7"/>
    <n v="567.05091234549354"/>
    <n v="567.08000000000004"/>
    <m/>
    <n v="83380.538894225159"/>
    <m/>
    <m/>
    <n v="7800.5231718599853"/>
    <m/>
    <m/>
    <n v="35.022241659163676"/>
    <m/>
    <m/>
    <n v="56.289514613701769"/>
    <n v="56.28"/>
    <n v="1.690585234854769E-4"/>
    <n v="38.24943833528642"/>
    <m/>
    <m/>
    <m/>
    <n v="471.43841724901955"/>
    <n v="471.43799999999999"/>
    <n v="8.8505597672927649E-7"/>
    <n v="2735"/>
    <n v="0.95335820895522383"/>
    <n v="18915.03"/>
    <n v="84.472749518122725"/>
    <m/>
    <m/>
    <n v="2847.8772460084342"/>
    <n v="1.6984906122925392"/>
    <m/>
    <m/>
    <n v="15368.770362159194"/>
    <n v="75985.75"/>
    <m/>
    <n v="-0.79774141385510844"/>
    <n v="25.88861331784571"/>
    <m/>
    <n v="25.88495"/>
    <n v="1.4152307984804935E-4"/>
    <n v="26.386854327828651"/>
    <m/>
    <e v="#DIV/0!"/>
    <m/>
    <m/>
    <m/>
    <n v="567.05596675444167"/>
    <m/>
  </r>
  <r>
    <x v="2729"/>
    <n v="18.760000000000002"/>
    <n v="20"/>
    <n v="869.32270000000005"/>
    <n v="774.95209999999997"/>
    <n v="31903.650398999998"/>
    <n v="28445.164386"/>
    <n v="5.5561859602093477E-7"/>
    <n v="529.37413183339163"/>
    <n v="529.41"/>
    <m/>
    <n v="72300.841205613586"/>
    <m/>
    <m/>
    <n v="7023.1064409866685"/>
    <m/>
    <m/>
    <n v="36.183715376156265"/>
    <m/>
    <m/>
    <n v="53.594652329344441"/>
    <n v="53.6"/>
    <n v="-9.9769974917118809E-5"/>
    <n v="40.078304490498461"/>
    <m/>
    <m/>
    <m/>
    <n v="440.10957134114506"/>
    <n v="440.11"/>
    <n v="-9.7398117504532422E-7"/>
    <n v="2736"/>
    <n v="0.93800000000000006"/>
    <n v="17933.18"/>
    <n v="80.08164608896854"/>
    <m/>
    <m/>
    <n v="2995.7061563508119"/>
    <n v="1.7864872720239022"/>
    <m/>
    <m/>
    <n v="13326.69720649169"/>
    <n v="65886.25"/>
    <m/>
    <n v="-0.79773173907314976"/>
    <n v="27.606879975994083"/>
    <m/>
    <n v="27.602499999999999"/>
    <n v="1.5868040916888759E-4"/>
    <n v="28.138475465593149"/>
    <m/>
    <e v="#DIV/0!"/>
    <m/>
    <m/>
    <m/>
    <n v="529.37857716901055"/>
    <m/>
  </r>
  <r>
    <x v="2730"/>
    <n v="20.97"/>
    <n v="21.82"/>
    <n v="948.8451"/>
    <n v="845.84140000000002"/>
    <n v="33254.030812999998"/>
    <n v="29649.142242999998"/>
    <n v="5.5561859602093477E-7"/>
    <n v="577.78521524735334"/>
    <n v="577.82000000000005"/>
    <m/>
    <n v="85524.565141947707"/>
    <m/>
    <m/>
    <n v="7986.5028573508525"/>
    <m/>
    <m/>
    <n v="34.527188809970056"/>
    <m/>
    <m/>
    <n v="55.861781970642568"/>
    <n v="55.84"/>
    <n v="3.9007827081949387E-4"/>
    <n v="38.380540863300787"/>
    <m/>
    <m/>
    <m/>
    <n v="480.35216243539355"/>
    <n v="480.35599999999999"/>
    <n v="-7.98900108756051E-6"/>
    <n v="2737"/>
    <n v="0.96104491292392291"/>
    <n v="18847.39"/>
    <n v="84.157531675086062"/>
    <m/>
    <m/>
    <n v="2842.9889848732782"/>
    <n v="1.6952537775747047"/>
    <m/>
    <m/>
    <n v="15764.304352339861"/>
    <n v="77937.25"/>
    <m/>
    <n v="-0.79773081097498488"/>
    <n v="25.080352619590336"/>
    <m/>
    <n v="25.076049999999999"/>
    <n v="1.7158282864881969E-4"/>
    <n v="25.56355687859082"/>
    <m/>
    <e v="#DIV/0!"/>
    <m/>
    <m/>
    <m/>
    <n v="577.79002583572094"/>
    <m/>
  </r>
  <r>
    <x v="2731"/>
    <n v="19.43"/>
    <n v="20.91"/>
    <n v="908.91690000000006"/>
    <n v="810.24630000000002"/>
    <n v="32550.376131000001"/>
    <n v="29021.717516000001"/>
    <n v="4.1671128436782112E-7"/>
    <n v="553.43104150840031"/>
    <n v="553.46"/>
    <m/>
    <n v="78315.870349160774"/>
    <m/>
    <m/>
    <n v="7481.6087301295629"/>
    <m/>
    <m/>
    <n v="35.248902835829774"/>
    <m/>
    <m/>
    <n v="54.675747925392173"/>
    <n v="54.68"/>
    <n v="-7.776288602467929E-5"/>
    <n v="39.188436749300614"/>
    <m/>
    <m/>
    <m/>
    <n v="460.08962784952655"/>
    <n v="460.09800000000001"/>
    <n v="-1.8196450481067217E-5"/>
    <n v="2738"/>
    <n v="0.92922046867527497"/>
    <n v="18410.5"/>
    <n v="82.187471462069652"/>
    <m/>
    <m/>
    <n v="2908.8906008318427"/>
    <n v="1.7340572038465216"/>
    <m/>
    <m/>
    <n v="14436.042925711936"/>
    <n v="71365"/>
    <m/>
    <n v="-0.79771536571551971"/>
    <n v="26.132144263604768"/>
    <m/>
    <n v="26.127600000000001"/>
    <n v="1.7392579512720552E-4"/>
    <n v="26.636423273474399"/>
    <m/>
    <e v="#DIV/0!"/>
    <m/>
    <m/>
    <m/>
    <n v="553.43536463232385"/>
    <m/>
  </r>
  <r>
    <x v="2732"/>
    <n v="17.329999999999998"/>
    <n v="19.489999999999998"/>
    <n v="870.39919999999995"/>
    <n v="775.90970000000004"/>
    <n v="32158.567124000001"/>
    <n v="28672.370892999999"/>
    <n v="4.1671128436782112E-7"/>
    <n v="529.96504969563114"/>
    <n v="530"/>
    <m/>
    <n v="71674.923488450804"/>
    <m/>
    <m/>
    <n v="7005.7894596929245"/>
    <m/>
    <m/>
    <n v="35.994164245966992"/>
    <m/>
    <m/>
    <n v="54.016298588207832"/>
    <n v="54"/>
    <n v="3.0182570755243887E-4"/>
    <n v="39.658714092832149"/>
    <m/>
    <m/>
    <m/>
    <n v="440.57659839933888"/>
    <n v="440.56799999999998"/>
    <n v="1.951662249388697E-5"/>
    <n v="2739"/>
    <n v="0.88917393535146227"/>
    <n v="18119.330000000002"/>
    <n v="80.881325259974489"/>
    <m/>
    <m/>
    <n v="2954.8959606126309"/>
    <n v="1.761315087769481"/>
    <m/>
    <m/>
    <n v="13212.057059038674"/>
    <n v="65311.25"/>
    <m/>
    <n v="-0.79770625950293905"/>
    <n v="27.238303009919836"/>
    <m/>
    <n v="27.235050000000001"/>
    <n v="1.1944203957159338E-4"/>
    <n v="27.76420567428147"/>
    <m/>
    <e v="#DIV/0!"/>
    <m/>
    <m/>
    <m/>
    <n v="529.9691900513875"/>
    <m/>
  </r>
  <r>
    <x v="2733"/>
    <n v="18.329999999999998"/>
    <n v="20.43"/>
    <n v="908.05150000000003"/>
    <n v="809.4742"/>
    <n v="32953.232377"/>
    <n v="29380.877355000001"/>
    <n v="4.1671128436782112E-7"/>
    <n v="552.87714428826553"/>
    <n v="552.91"/>
    <m/>
    <n v="77872.499816519819"/>
    <m/>
    <m/>
    <n v="7460.1254002104952"/>
    <m/>
    <m/>
    <n v="35.214049930363942"/>
    <m/>
    <m/>
    <n v="55.349737120927166"/>
    <n v="55.36"/>
    <n v="-1.8538437631565596E-4"/>
    <n v="38.677315959117784"/>
    <m/>
    <m/>
    <m/>
    <n v="459.61914823824515"/>
    <n v="459.60199999999998"/>
    <n v="3.7311060972600174E-5"/>
    <n v="2740"/>
    <n v="0.89720998531571217"/>
    <n v="18638.03"/>
    <n v="83.190209582001017"/>
    <m/>
    <m/>
    <n v="2870.3064898777989"/>
    <n v="1.7107319376004606"/>
    <m/>
    <m/>
    <n v="14354.634389484325"/>
    <n v="70957"/>
    <m/>
    <n v="-0.79769953084989043"/>
    <n v="26.05880778617087"/>
    <m/>
    <n v="26.055599999999998"/>
    <n v="1.2311311851864737E-4"/>
    <n v="26.562203168764043"/>
    <m/>
    <e v="#DIV/0!"/>
    <m/>
    <m/>
    <m/>
    <n v="552.88171074576519"/>
    <m/>
  </r>
  <r>
    <x v="2734"/>
    <n v="16.850000000000001"/>
    <n v="19.27"/>
    <n v="866.90570000000002"/>
    <n v="772.79480000000001"/>
    <n v="32246.847051000001"/>
    <n v="28751.056769999999"/>
    <n v="4.1671128436782112E-7"/>
    <n v="527.81220110171307"/>
    <n v="527.84"/>
    <m/>
    <n v="70812.113490862132"/>
    <m/>
    <m/>
    <n v="6952.8343063052807"/>
    <m/>
    <m/>
    <n v="36.010242497145931"/>
    <m/>
    <m/>
    <n v="54.16193973697758"/>
    <n v="54.16"/>
    <n v="3.5814936809153153E-5"/>
    <n v="39.504974096441735"/>
    <m/>
    <m/>
    <m/>
    <n v="438.77730010834955"/>
    <n v="438.78800000000001"/>
    <n v="-2.4385105450552835E-5"/>
    <n v="2741"/>
    <n v="0.87441619097042045"/>
    <n v="18180.96"/>
    <n v="81.1437568892554"/>
    <m/>
    <m/>
    <n v="2940.6964928624725"/>
    <n v="1.7525189522301461"/>
    <m/>
    <m/>
    <n v="13053.302196970973"/>
    <n v="64529"/>
    <m/>
    <n v="-0.79771417196964201"/>
    <n v="27.238332049535053"/>
    <m/>
    <n v="27.236650000000001"/>
    <n v="6.1756843629856562E-5"/>
    <n v="27.764790907363039"/>
    <m/>
    <e v="#DIV/0!"/>
    <m/>
    <m/>
    <m/>
    <n v="527.8166456786355"/>
    <m/>
  </r>
  <r>
    <x v="2735"/>
    <n v="17.29"/>
    <n v="19.88"/>
    <n v="889.08339999999998"/>
    <n v="792.56460000000004"/>
    <n v="32580.062311000002"/>
    <n v="29048.137116999998"/>
    <n v="4.1671128436782112E-7"/>
    <n v="541.30180925767206"/>
    <n v="541.34"/>
    <m/>
    <n v="74431.840555651885"/>
    <m/>
    <m/>
    <n v="7219.3943307639829"/>
    <m/>
    <m/>
    <n v="35.548024639596449"/>
    <m/>
    <m/>
    <n v="54.720275179370887"/>
    <e v="#N/A"/>
    <e v="#N/A"/>
    <n v="39.095345385474857"/>
    <m/>
    <m/>
    <m/>
    <n v="449.98650444909185"/>
    <n v="450.00400000000002"/>
    <n v="-3.8878656430041403E-5"/>
    <n v="2742"/>
    <n v="0.86971830985915488"/>
    <n v="18433.400000000001"/>
    <n v="82.264002362251688"/>
    <m/>
    <m/>
    <n v="2899.8653473862046"/>
    <n v="1.7280216575397056"/>
    <m/>
    <m/>
    <n v="13720.704486930665"/>
    <n v="67829.25"/>
    <m/>
    <n v="-0.79771699544177976"/>
    <n v="26.540279098667309"/>
    <m/>
    <n v="26.5397"/>
    <n v="2.1820090932100911E-5"/>
    <n v="27.053516782625337"/>
    <m/>
    <e v="#DIV/0!"/>
    <m/>
    <m/>
    <m/>
    <n v="541.30643637561229"/>
    <m/>
  </r>
  <r>
    <x v="2736"/>
    <n v="18.55"/>
    <n v="20.67"/>
    <n v="907.3261"/>
    <n v="808.82590000000005"/>
    <n v="33131.454669999999"/>
    <n v="29539.718059999999"/>
    <n v="5.5561859602093477E-7"/>
    <n v="552.36812808089803"/>
    <n v="552.4"/>
    <m/>
    <n v="77475.745281560725"/>
    <m/>
    <m/>
    <n v="7440.8259579196356"/>
    <m/>
    <m/>
    <n v="35.178578350342526"/>
    <m/>
    <m/>
    <n v="55.642303048072392"/>
    <n v="55.64"/>
    <n v="4.1391949539670847E-5"/>
    <n v="38.429535423959763"/>
    <m/>
    <m/>
    <m/>
    <n v="459.17099031139873"/>
    <n v="459.16199999999998"/>
    <n v="1.9579824547255598E-5"/>
    <n v="2743"/>
    <n v="0.89743589743589736"/>
    <n v="18772.09"/>
    <n v="83.755874935329814"/>
    <m/>
    <m/>
    <n v="2846.5840539456981"/>
    <n v="1.6957891376607201"/>
    <m/>
    <m/>
    <n v="14282.284625909091"/>
    <n v="70597.75"/>
    <m/>
    <n v="-0.79769490350741923"/>
    <n v="25.99211163754115"/>
    <m/>
    <n v="25.990100000000002"/>
    <n v="7.7400146253792101E-5"/>
    <n v="26.495544167334916"/>
    <m/>
    <e v="#DIV/0!"/>
    <m/>
    <m/>
    <m/>
    <n v="552.37293749640139"/>
    <m/>
  </r>
  <r>
    <x v="2737"/>
    <n v="17.23"/>
    <n v="19.73"/>
    <n v="868.58640000000003"/>
    <n v="774.29139999999995"/>
    <n v="32403.877570000001"/>
    <n v="28891.000206000001"/>
    <n v="5.5561859602093477E-7"/>
    <n v="528.77101751275723"/>
    <n v="528.79999999999995"/>
    <m/>
    <n v="70856.606010645555"/>
    <m/>
    <m/>
    <n v="6964.0390170315313"/>
    <m/>
    <m/>
    <n v="35.927965332645115"/>
    <m/>
    <m/>
    <n v="54.419053719074114"/>
    <n v="54.4"/>
    <n v="3.5025218886231002E-4"/>
    <n v="39.272050625374817"/>
    <m/>
    <m/>
    <m/>
    <n v="439.55040669182853"/>
    <n v="439.51799999999997"/>
    <n v="7.3732342767751646E-5"/>
    <n v="2744"/>
    <n v="0.8732894069944247"/>
    <n v="18303.43"/>
    <n v="81.658467033878878"/>
    <m/>
    <m/>
    <n v="2917.6512650405839"/>
    <n v="1.7379610832182584"/>
    <m/>
    <m/>
    <n v="13062.220880471965"/>
    <n v="64563.5"/>
    <m/>
    <n v="-0.79768412678259448"/>
    <n v="27.1006364936495"/>
    <m/>
    <n v="27.09825"/>
    <n v="8.8068183351275309E-5"/>
    <n v="27.62581993592244"/>
    <m/>
    <e v="#DIV/0!"/>
    <m/>
    <m/>
    <m/>
    <n v="528.77564417941153"/>
    <m/>
  </r>
  <r>
    <x v="2738"/>
    <n v="16.96"/>
    <n v="19.71"/>
    <n v="864.44269999999995"/>
    <n v="770.59720000000004"/>
    <n v="32304.040981999999"/>
    <n v="28801.970766999999"/>
    <n v="5.5561859602093477E-7"/>
    <n v="526.23561746248436"/>
    <n v="526.27"/>
    <m/>
    <n v="70177.348527345326"/>
    <m/>
    <m/>
    <n v="6913.9671208653745"/>
    <m/>
    <m/>
    <n v="36.012044771581287"/>
    <m/>
    <m/>
    <n v="54.250065367414358"/>
    <n v="54.24"/>
    <n v="1.8557093315552109E-4"/>
    <n v="39.391634809436752"/>
    <m/>
    <m/>
    <m/>
    <n v="437.43802824174134"/>
    <n v="437.40600000000001"/>
    <n v="7.3223142209588588E-5"/>
    <n v="2745"/>
    <n v="0.86047691527143577"/>
    <n v="18222.63"/>
    <n v="81.291639999887551"/>
    <m/>
    <m/>
    <n v="2930.5311581652759"/>
    <n v="1.7454677892600556"/>
    <m/>
    <m/>
    <n v="12937.143309791551"/>
    <n v="63943.25"/>
    <m/>
    <n v="-0.79767773283667076"/>
    <n v="27.228667337388181"/>
    <m/>
    <n v="27.225750000000001"/>
    <n v="1.0715360965929399E-4"/>
    <n v="27.756613482019542"/>
    <m/>
    <e v="#DIV/0!"/>
    <m/>
    <m/>
    <m/>
    <n v="526.24006138919879"/>
    <m/>
  </r>
  <r>
    <x v="2739"/>
    <n v="15.34"/>
    <n v="18.34"/>
    <n v="820.67849999999999"/>
    <n v="731.58370000000002"/>
    <n v="31625.911209000002"/>
    <n v="28197.340811999999"/>
    <n v="5.5561859602093477E-7"/>
    <n v="499.58166880308812"/>
    <n v="499.61"/>
    <m/>
    <n v="63068.708528218653"/>
    <m/>
    <m/>
    <n v="6388.6953030042459"/>
    <m/>
    <m/>
    <n v="36.921977627736283"/>
    <m/>
    <m/>
    <n v="53.109947337008926"/>
    <n v="53.12"/>
    <n v="-1.892444087174816E-4"/>
    <n v="40.217104782169578"/>
    <m/>
    <m/>
    <m/>
    <n v="415.27710407724908"/>
    <n v="415.214"/>
    <n v="1.5197964724000812E-4"/>
    <n v="2746"/>
    <n v="0.83642311886586695"/>
    <n v="17708.32"/>
    <n v="78.991121047366903"/>
    <m/>
    <m/>
    <n v="3013.2415836063888"/>
    <n v="1.7945612137517799"/>
    <m/>
    <m/>
    <n v="11626.798013036096"/>
    <n v="57460.25"/>
    <m/>
    <n v="-0.79765493514149177"/>
    <n v="28.605857492532092"/>
    <m/>
    <n v="28.602150000000002"/>
    <n v="1.2962286164119874E-4"/>
    <n v="29.160802295461437"/>
    <m/>
    <e v="#DIV/0!"/>
    <m/>
    <m/>
    <m/>
    <n v="499.58562562765132"/>
    <m/>
  </r>
  <r>
    <x v="2740"/>
    <n v="14.69"/>
    <n v="18.13"/>
    <n v="815.84199999999998"/>
    <n v="727.27179999999998"/>
    <n v="31248.166588"/>
    <n v="27860.531883"/>
    <n v="5.5561859602093477E-7"/>
    <n v="496.62537716623274"/>
    <n v="496.66"/>
    <m/>
    <n v="62322.48114475701"/>
    <m/>
    <m/>
    <n v="6332.0001725496322"/>
    <m/>
    <m/>
    <n v="37.029111330477143"/>
    <m/>
    <m/>
    <n v="52.474314628330518"/>
    <n v="52.48"/>
    <n v="-1.0833406382393385E-4"/>
    <n v="40.696003613532753"/>
    <m/>
    <m/>
    <m/>
    <n v="412.81509835112189"/>
    <n v="412.75799999999998"/>
    <n v="1.3833372368776686E-4"/>
    <n v="2747"/>
    <n v="0.81025923883066742"/>
    <n v="17491.740000000002"/>
    <n v="78.018934947951067"/>
    <m/>
    <m/>
    <n v="3050.0947612188029"/>
    <n v="1.8163372366055133"/>
    <m/>
    <m/>
    <n v="11489.355856281763"/>
    <n v="56777.75"/>
    <m/>
    <n v="-0.79764333993013525"/>
    <n v="28.77311811205745"/>
    <m/>
    <n v="28.768999999999998"/>
    <n v="1.4314408069271423E-4"/>
    <n v="29.331605289356279"/>
    <m/>
    <e v="#DIV/0!"/>
    <m/>
    <m/>
    <m/>
    <n v="496.62902953061587"/>
    <m/>
  </r>
  <r>
    <x v="2741"/>
    <n v="15.8"/>
    <n v="18.38"/>
    <n v="819.40959999999995"/>
    <n v="730.45039999999995"/>
    <n v="31558.582742999999"/>
    <n v="28137.233694999999"/>
    <n v="4.1671128436782112E-7"/>
    <n v="498.74842501103734"/>
    <n v="498.78"/>
    <m/>
    <n v="62855.989764958853"/>
    <m/>
    <m/>
    <n v="6372.65287689662"/>
    <m/>
    <m/>
    <n v="36.941511383262196"/>
    <m/>
    <m/>
    <n v="52.990420514732065"/>
    <n v="53"/>
    <n v="-1.8074500505538271E-4"/>
    <n v="40.285930539681885"/>
    <m/>
    <m/>
    <m/>
    <n v="414.56152015786222"/>
    <n v="414.51799999999997"/>
    <n v="1.0498979021966726E-4"/>
    <n v="2748"/>
    <n v="0.85963003264417859"/>
    <n v="17697.84"/>
    <n v="78.913557201736026"/>
    <m/>
    <m/>
    <n v="3014.1563965799965"/>
    <n v="1.7942553684772293"/>
    <m/>
    <m/>
    <n v="11588.224006570103"/>
    <n v="57263.25"/>
    <m/>
    <n v="-0.79763244303161096"/>
    <n v="28.642026210929558"/>
    <m/>
    <n v="28.640450000000001"/>
    <n v="5.5034433102729707E-5"/>
    <n v="29.19915377712676"/>
    <m/>
    <e v="#DIV/0!"/>
    <m/>
    <m/>
    <m/>
    <n v="498.75232048641402"/>
    <m/>
  </r>
  <r>
    <x v="2742"/>
    <n v="15.45"/>
    <n v="18.66"/>
    <n v="802.57280000000003"/>
    <n v="715.44110000000001"/>
    <n v="31424.361174000001"/>
    <n v="28017.551714000001"/>
    <n v="4.1671128436782112E-7"/>
    <n v="488.48849178460699"/>
    <n v="488.52"/>
    <m/>
    <n v="60270.159570838201"/>
    <m/>
    <m/>
    <n v="6176.0267714711927"/>
    <m/>
    <m/>
    <n v="37.319361486323984"/>
    <m/>
    <m/>
    <n v="52.763760759207614"/>
    <n v="52.76"/>
    <n v="7.1280500523407397E-5"/>
    <n v="40.455807607475357"/>
    <m/>
    <m/>
    <m/>
    <n v="406.028950395452"/>
    <n v="405.98"/>
    <n v="1.2057341605986593E-4"/>
    <n v="2749"/>
    <n v="0.82797427652733113"/>
    <n v="17582.77"/>
    <n v="78.394345617379074"/>
    <m/>
    <m/>
    <n v="3033.7542105818443"/>
    <n v="1.8057502879797356"/>
    <m/>
    <m/>
    <n v="11111.619729432347"/>
    <n v="54905.25"/>
    <m/>
    <n v="-0.79762190811566569"/>
    <n v="29.22920134518705"/>
    <m/>
    <n v="29.226900000000001"/>
    <n v="7.8740652859066174E-5"/>
    <n v="29.798048453768651"/>
    <m/>
    <e v="#DIV/0!"/>
    <m/>
    <m/>
    <m/>
    <n v="488.49226543436083"/>
    <m/>
  </r>
  <r>
    <x v="2743"/>
    <n v="15.29"/>
    <n v="18.010000000000002"/>
    <n v="791.76310000000001"/>
    <n v="705.80470000000003"/>
    <n v="31503.522073"/>
    <n v="28088.118867000001"/>
    <n v="4.1671128436782112E-7"/>
    <n v="481.89738277792952"/>
    <n v="481.93"/>
    <m/>
    <n v="58643.954441822578"/>
    <m/>
    <m/>
    <n v="6051.0438924694099"/>
    <m/>
    <m/>
    <n v="37.568993554612021"/>
    <m/>
    <m/>
    <n v="52.895387788219224"/>
    <n v="52.88"/>
    <n v="2.9099448220915036E-4"/>
    <n v="40.352436783880627"/>
    <m/>
    <m/>
    <m/>
    <n v="400.54611064977234"/>
    <n v="400.49400000000003"/>
    <n v="1.3011593125566989E-4"/>
    <n v="2750"/>
    <n v="0.84897279289283722"/>
    <n v="17585.07"/>
    <n v="78.39847836912864"/>
    <m/>
    <m/>
    <n v="3033.357365563435"/>
    <n v="1.8053429251633559"/>
    <m/>
    <m/>
    <n v="10811.926711502971"/>
    <n v="53419.25"/>
    <m/>
    <n v="-0.79760242400439973"/>
    <n v="29.621514820456966"/>
    <m/>
    <n v="29.619250000000001"/>
    <n v="7.6464476884696708E-5"/>
    <n v="30.19829914584577"/>
    <m/>
    <e v="#DIV/0!"/>
    <m/>
    <m/>
    <m/>
    <n v="481.90097374416484"/>
    <m/>
  </r>
  <r>
    <x v="2744"/>
    <n v="14.3"/>
    <n v="17.29"/>
    <n v="760.58900000000006"/>
    <n v="678.01480000000004"/>
    <n v="30838.553205"/>
    <n v="27495.229813999998"/>
    <n v="4.1671128436782112E-7"/>
    <n v="462.91234242169463"/>
    <n v="462.94"/>
    <m/>
    <n v="54023.516049137237"/>
    <m/>
    <m/>
    <n v="5693.4771619916264"/>
    <m/>
    <m/>
    <n v="38.30687048223767"/>
    <m/>
    <m/>
    <n v="51.777621941459195"/>
    <n v="51.76"/>
    <n v="3.4045481953626222E-4"/>
    <n v="41.20269643927918"/>
    <m/>
    <m/>
    <m/>
    <n v="384.76185067967981"/>
    <n v="384.71"/>
    <n v="1.3477861162902727E-4"/>
    <n v="2751"/>
    <n v="0.8270676691729324"/>
    <n v="17153.14"/>
    <n v="76.466859209368863"/>
    <m/>
    <m/>
    <n v="3107.8636397441928"/>
    <n v="1.8495109837060311"/>
    <m/>
    <m/>
    <n v="9960.1873680143017"/>
    <n v="49211.75"/>
    <m/>
    <n v="-0.79760550340082803"/>
    <n v="30.786379327563857"/>
    <m/>
    <n v="30.786349999999999"/>
    <n v="9.5261581378736082E-7"/>
    <n v="31.386159719737243"/>
    <m/>
    <e v="#DIV/0!"/>
    <m/>
    <m/>
    <m/>
    <n v="462.91599416271981"/>
    <m/>
  </r>
  <r>
    <x v="2745"/>
    <n v="14.56"/>
    <n v="17.54"/>
    <n v="765.21439999999996"/>
    <n v="682.13720000000001"/>
    <n v="30920.986884000002"/>
    <n v="27568.692175"/>
    <n v="5.5561859602093477E-7"/>
    <n v="465.69340212524276"/>
    <n v="465.72"/>
    <m/>
    <n v="54673.129065053232"/>
    <m/>
    <m/>
    <n v="5744.8217386105134"/>
    <m/>
    <m/>
    <n v="38.185236604050928"/>
    <m/>
    <m/>
    <n v="51.91222966246297"/>
    <n v="51.92"/>
    <n v="-1.496598138873706E-4"/>
    <n v="41.088119234918814"/>
    <m/>
    <m/>
    <m/>
    <n v="387.0607549848246"/>
    <n v="387.00799999999998"/>
    <n v="1.3631497236388235E-4"/>
    <n v="2752"/>
    <n v="0.83010262257696699"/>
    <n v="17218.55"/>
    <n v="76.740470976935413"/>
    <m/>
    <m/>
    <n v="3096.0124357852865"/>
    <n v="1.8419343357138809"/>
    <m/>
    <m/>
    <n v="10080.286159318775"/>
    <n v="49803"/>
    <m/>
    <n v="-0.79759680823808254"/>
    <n v="30.594919657236776"/>
    <m/>
    <n v="30.596550000000001"/>
    <n v="-5.3285182911921858E-5"/>
    <n v="31.191906351525162"/>
    <m/>
    <e v="#DIV/0!"/>
    <m/>
    <m/>
    <m/>
    <n v="465.69681016755356"/>
    <m/>
  </r>
  <r>
    <x v="2746"/>
    <n v="13.69"/>
    <n v="16.71"/>
    <n v="727.43190000000004"/>
    <n v="648.45630000000006"/>
    <n v="29991.874999"/>
    <n v="26740.294514000001"/>
    <n v="5.5561859602093477E-7"/>
    <n v="442.68897206367853"/>
    <n v="442.72"/>
    <m/>
    <n v="49271.89725574886"/>
    <m/>
    <m/>
    <n v="5319.1618773493738"/>
    <m/>
    <m/>
    <n v="39.126176352214074"/>
    <m/>
    <m/>
    <n v="50.351146453695293"/>
    <n v="50.36"/>
    <n v="-1.758051291641527E-4"/>
    <n v="42.3212134619314"/>
    <m/>
    <m/>
    <m/>
    <n v="367.9365884298636"/>
    <n v="367.88"/>
    <n v="1.5382306693378922E-4"/>
    <n v="2753"/>
    <n v="0.81926989826451224"/>
    <n v="16649.95"/>
    <n v="74.200512654872938"/>
    <m/>
    <m/>
    <n v="3198.2505842349237"/>
    <n v="1.9025792874049932"/>
    <m/>
    <m/>
    <n v="9084.5406488987119"/>
    <n v="44880.5"/>
    <m/>
    <n v="-0.79758379142614921"/>
    <n v="32.104065340804489"/>
    <m/>
    <n v="32.105849999999997"/>
    <n v="-5.5586729381329469E-5"/>
    <n v="32.730831459472462"/>
    <m/>
    <e v="#DIV/0!"/>
    <m/>
    <m/>
    <m/>
    <n v="442.69207574081668"/>
    <m/>
  </r>
  <r>
    <x v="2747"/>
    <n v="13.84"/>
    <n v="16.87"/>
    <n v="741.27229999999997"/>
    <n v="660.79369999999994"/>
    <n v="30279.50331"/>
    <n v="26996.724634999999"/>
    <n v="5.5561859602093477E-7"/>
    <n v="451.10074354122582"/>
    <n v="451.13"/>
    <n v="-6.4851503500440444E-5"/>
    <n v="51144.488104491225"/>
    <n v="2.0499999999999998"/>
    <n v="-0.99995991747936142"/>
    <n v="5470.7794799997055"/>
    <m/>
    <m/>
    <n v="38.752221053420129"/>
    <m/>
    <m/>
    <n v="50.832784892302314"/>
    <n v="50.84"/>
    <n v="-1.4191793268469866E-4"/>
    <n v="41.91384074361347"/>
    <n v="41.92"/>
    <m/>
    <n v="-1.4692882601463619E-4"/>
    <n v="374.92380426017462"/>
    <n v="374.91199999999998"/>
    <n v="3.1485415709964215E-5"/>
    <n v="2754"/>
    <n v="0.82039122703023115"/>
    <n v="16850.34"/>
    <n v="75.087687346966845"/>
    <m/>
    <m/>
    <n v="3159.758130229066"/>
    <n v="1.8795026650217395"/>
    <m/>
    <m/>
    <n v="9429.9041738637188"/>
    <n v="46592"/>
    <m/>
    <n v="-0.79760679571892767"/>
    <n v="31.491792998772148"/>
    <m/>
    <n v="31.497"/>
    <n v="-1.6531737079250597E-4"/>
    <n v="32.106931479808011"/>
    <n v="32.090000000000003"/>
    <n v="5.2762479925227979E-4"/>
    <m/>
    <m/>
    <m/>
    <n v="451.1042122722688"/>
    <m/>
  </r>
  <r>
    <x v="2748"/>
    <n v="13.91"/>
    <n v="16.850000000000001"/>
    <n v="726.27080000000001"/>
    <n v="647.42049999999995"/>
    <n v="29931.971535000001"/>
    <n v="26686.855820000001"/>
    <n v="5.5561859602093477E-7"/>
    <n v="441.96081428938857"/>
    <n v="441.98"/>
    <n v="-4.3408549281531705E-5"/>
    <n v="49072.163802029121"/>
    <n v="1.98"/>
    <n v="-0.99995965125956154"/>
    <n v="5304.5235570261766"/>
    <m/>
    <m/>
    <n v="39.14258691315446"/>
    <m/>
    <m/>
    <n v="50.248128400725399"/>
    <n v="50.24"/>
    <n v="1.617914157125977E-4"/>
    <n v="42.393383967466221"/>
    <n v="42.34"/>
    <m/>
    <n v="1.2608400440770051E-3"/>
    <n v="367.32325672868092"/>
    <n v="367.33199999999999"/>
    <n v="-2.3802095431624259E-5"/>
    <n v="2755"/>
    <n v="0.82551928783382789"/>
    <n v="16660.439999999999"/>
    <n v="74.235667021349116"/>
    <m/>
    <m/>
    <n v="3195.3679795810972"/>
    <n v="1.9005041139686158"/>
    <m/>
    <m/>
    <n v="9047.9128302970803"/>
    <n v="44706.25"/>
    <m/>
    <n v="-0.79761414052180446"/>
    <n v="32.127630201621677"/>
    <m/>
    <n v="32.137450000000001"/>
    <n v="-3.0555623978645308E-4"/>
    <n v="32.755520983998224"/>
    <n v="32.67"/>
    <n v="2.6177221915586468E-3"/>
    <m/>
    <m/>
    <m/>
    <n v="441.96397866861793"/>
    <m/>
  </r>
  <r>
    <x v="2749"/>
    <n v="13.34"/>
    <n v="16.89"/>
    <n v="719.02279999999996"/>
    <n v="640.95899999999995"/>
    <n v="29771.702719000001"/>
    <n v="26543.947939000001"/>
    <n v="5.5561859602093477E-7"/>
    <n v="437.53948744022506"/>
    <n v="437.57"/>
    <n v="-6.973183667735583E-5"/>
    <n v="48090.499183346641"/>
    <n v="1.93"/>
    <n v="-0.99995986733278353"/>
    <n v="5224.9357687617494"/>
    <m/>
    <m/>
    <n v="39.336137490706108"/>
    <m/>
    <m/>
    <n v="49.977859361837218"/>
    <n v="49.96"/>
    <n v="3.5747321531665044E-4"/>
    <n v="42.618847479923566"/>
    <n v="42.59"/>
    <m/>
    <n v="6.7732988785063064E-4"/>
    <n v="363.64455360337888"/>
    <n v="363.65"/>
    <n v="-1.4977029069385139E-5"/>
    <n v="2756"/>
    <n v="0.78981645944345769"/>
    <n v="16569.009999999998"/>
    <n v="73.822508123365708"/>
    <m/>
    <m/>
    <n v="3212.9036805813771"/>
    <n v="1.9107526499132319"/>
    <m/>
    <m/>
    <n v="8867.0108705464881"/>
    <n v="43809.5"/>
    <m/>
    <n v="-0.79760072882487842"/>
    <n v="32.446764740456459"/>
    <m/>
    <n v="32.456099999999999"/>
    <n v="-2.8762727325648552E-4"/>
    <n v="33.081228182840555"/>
    <n v="33.01"/>
    <n v="2.1577759115587458E-3"/>
    <m/>
    <m/>
    <m/>
    <n v="437.54265174229556"/>
    <m/>
  </r>
  <r>
    <x v="2750"/>
    <n v="13.04"/>
    <n v="16.46"/>
    <n v="698.91150000000005"/>
    <n v="623.03009999999995"/>
    <n v="29200.502960000002"/>
    <n v="26034.631624000001"/>
    <n v="4.1671128436782112E-7"/>
    <n v="425.27025629947047"/>
    <n v="425.3"/>
    <n v="-6.9935811261578884E-5"/>
    <n v="45394.025095720761"/>
    <n v="1.83"/>
    <n v="-0.99995968632444154"/>
    <n v="5005.2019372720115"/>
    <m/>
    <m/>
    <n v="39.880883559271169"/>
    <m/>
    <m/>
    <n v="49.015398684441323"/>
    <n v="49"/>
    <n v="3.1425886614933063E-4"/>
    <n v="43.431838340263496"/>
    <n v="43.34"/>
    <m/>
    <n v="2.1190203106482564E-3"/>
    <n v="353.43572084971896"/>
    <n v="353.39800000000002"/>
    <n v="1.0673758685375567E-4"/>
    <n v="2757"/>
    <n v="0.79222357229647622"/>
    <n v="16212.79"/>
    <n v="72.218465734862846"/>
    <m/>
    <m/>
    <n v="3281.9784502324728"/>
    <n v="1.9512772338694107"/>
    <m/>
    <m/>
    <n v="8370.1087162120821"/>
    <n v="41346.5"/>
    <m/>
    <n v="-0.79756185611328445"/>
    <n v="33.34970512726175"/>
    <m/>
    <n v="33.357349999999997"/>
    <n v="-2.2918105719571535E-4"/>
    <n v="34.00285951891945"/>
    <n v="33.909999999999997"/>
    <n v="2.7384110563095643E-3"/>
    <m/>
    <m/>
    <m/>
    <n v="425.27360291261056"/>
    <m/>
  </r>
  <r>
    <x v="2751"/>
    <n v="13.86"/>
    <n v="16.78"/>
    <n v="716.52869999999996"/>
    <n v="638.73429999999996"/>
    <n v="29475.897215000001"/>
    <n v="26280.157230000001"/>
    <n v="4.1671128436782112E-7"/>
    <n v="435.97925313348537"/>
    <n v="436"/>
    <n v="-4.7584556226221153E-5"/>
    <n v="47680.308103733638"/>
    <n v="1.91"/>
    <n v="-0.9999599415340219"/>
    <n v="5194.2698164480398"/>
    <m/>
    <m/>
    <n v="39.376481364426034"/>
    <m/>
    <m/>
    <n v="49.476463704956068"/>
    <n v="49.48"/>
    <n v="-7.1469180354277739E-5"/>
    <n v="43.020671052752689"/>
    <n v="43.02"/>
    <m/>
    <n v="1.5598622796098027E-5"/>
    <n v="362.33184707780896"/>
    <n v="362.28800000000001"/>
    <n v="1.2102823667614615E-4"/>
    <n v="2758"/>
    <n v="0.82598331346841469"/>
    <n v="16420.37"/>
    <n v="73.137401651715962"/>
    <m/>
    <m/>
    <n v="3239.9577316085192"/>
    <n v="1.9261115086524807"/>
    <m/>
    <m/>
    <n v="8791.7691318084671"/>
    <n v="43424.75"/>
    <m/>
    <n v="-0.79754013248646294"/>
    <n v="32.507572808531812"/>
    <m/>
    <n v="32.514899999999997"/>
    <n v="-2.2534873144886003E-4"/>
    <n v="33.144565676649002"/>
    <n v="33.11"/>
    <n v="1.0439648640592214E-3"/>
    <m/>
    <m/>
    <m/>
    <n v="435.98247797296727"/>
    <m/>
  </r>
  <r>
    <x v="2752"/>
    <n v="14.23"/>
    <n v="16.91"/>
    <n v="715.44659999999999"/>
    <n v="637.76940000000002"/>
    <n v="29369.305891"/>
    <n v="26185.111453000001"/>
    <n v="4.1671128436782112E-7"/>
    <n v="435.31022359245054"/>
    <n v="435.34"/>
    <m/>
    <n v="47534.123091431342"/>
    <m/>
    <m/>
    <n v="5182.3251361878929"/>
    <m/>
    <m/>
    <n v="39.404441905616004"/>
    <m/>
    <m/>
    <n v="49.296343886064449"/>
    <n v="49.28"/>
    <n v="3.3165353215203197E-4"/>
    <n v="43.174682245623679"/>
    <m/>
    <m/>
    <m/>
    <n v="361.77187909735073"/>
    <n v="361.73"/>
    <n v="1.1577446534905E-4"/>
    <n v="2759"/>
    <n v="0.8415138971023064"/>
    <n v="16369.09"/>
    <n v="72.903304284392277"/>
    <m/>
    <m/>
    <n v="3250.0759586933464"/>
    <n v="1.9319435042142747"/>
    <m/>
    <m/>
    <n v="8764.9112935700632"/>
    <n v="43291.25"/>
    <m/>
    <n v="-0.79753619279715737"/>
    <n v="32.555163832803366"/>
    <m/>
    <n v="32.562399999999997"/>
    <n v="-2.2222462707388591E-4"/>
    <n v="33.19342139455955"/>
    <m/>
    <m/>
    <m/>
    <m/>
    <m/>
    <n v="435.3135091978437"/>
    <m/>
  </r>
  <r>
    <x v="2753"/>
    <n v="14.04"/>
    <n v="16.64"/>
    <n v="701.76700000000005"/>
    <n v="625.57479999999998"/>
    <n v="29091.018123999998"/>
    <n v="25936.984489999999"/>
    <n v="4.1671128436782112E-7"/>
    <n v="426.97652184602521"/>
    <n v="427"/>
    <m/>
    <n v="45714.303705036291"/>
    <m/>
    <m/>
    <n v="5033.5209492660415"/>
    <m/>
    <m/>
    <n v="39.77936391662864"/>
    <m/>
    <m/>
    <n v="48.828047580024204"/>
    <n v="48.84"/>
    <n v="-2.4472604373049212E-4"/>
    <n v="43.58220649391135"/>
    <m/>
    <m/>
    <m/>
    <n v="354.84217401982954"/>
    <n v="354.82400000000001"/>
    <n v="5.1219815541125868E-5"/>
    <n v="2760"/>
    <n v="0.84374999999999989"/>
    <n v="16186.93"/>
    <n v="72.086385983211869"/>
    <m/>
    <m/>
    <n v="3286.2437503442925"/>
    <n v="1.9532575584202365"/>
    <m/>
    <m/>
    <n v="8429.4446721345194"/>
    <n v="41635"/>
    <m/>
    <n v="-0.79753945785674263"/>
    <n v="33.176096228310584"/>
    <m/>
    <n v="33.185949999999998"/>
    <n v="-2.9692600903130639E-4"/>
    <n v="33.826865904218302"/>
    <m/>
    <m/>
    <m/>
    <m/>
    <m/>
    <n v="426.97956399906076"/>
    <m/>
  </r>
  <r>
    <x v="2754"/>
    <n v="15.2"/>
    <n v="17.510000000000002"/>
    <n v="735.19500000000005"/>
    <n v="655.3732"/>
    <n v="29580.670507999999"/>
    <n v="26373.538198999999"/>
    <n v="4.1671128436782112E-7"/>
    <n v="447.30423304354906"/>
    <n v="447.33"/>
    <m/>
    <n v="50067.137826334525"/>
    <m/>
    <m/>
    <n v="5392.9865359983824"/>
    <m/>
    <m/>
    <n v="38.830190702899166"/>
    <m/>
    <m/>
    <n v="49.648697823512755"/>
    <n v="49.64"/>
    <n v="1.7521804014419828E-4"/>
    <n v="42.847093433153674"/>
    <m/>
    <m/>
    <m/>
    <n v="371.73163477480603"/>
    <n v="371.75400000000002"/>
    <n v="-6.0161357225418932E-5"/>
    <n v="2761"/>
    <n v="0.86807538549400332"/>
    <n v="16580.509999999998"/>
    <n v="73.83337776558588"/>
    <m/>
    <m/>
    <n v="3206.3397898489734"/>
    <n v="1.9055840726672904"/>
    <m/>
    <m/>
    <n v="9232.1836857356611"/>
    <n v="45603.75"/>
    <m/>
    <n v="-0.79755647976897381"/>
    <n v="31.594326674262732"/>
    <m/>
    <n v="31.60765"/>
    <n v="-4.2152218647284467E-4"/>
    <n v="32.214391301672244"/>
    <m/>
    <m/>
    <m/>
    <m/>
    <m/>
    <n v="447.30727512240617"/>
    <m/>
  </r>
  <r>
    <x v="2755"/>
    <n v="15.06"/>
    <n v="17.309999999999999"/>
    <n v="723.67679999999996"/>
    <n v="645.10479999999995"/>
    <n v="29544.139713"/>
    <n v="26340.935097000001"/>
    <n v="4.1671128436782112E-7"/>
    <n v="440.2641713092583"/>
    <n v="440.29"/>
    <m/>
    <n v="48491.715818259399"/>
    <m/>
    <m/>
    <n v="5265.7080323170449"/>
    <m/>
    <m/>
    <n v="39.129079766927525"/>
    <m/>
    <m/>
    <n v="49.583756656509728"/>
    <n v="49.6"/>
    <n v="-3.2748676391680664E-4"/>
    <n v="42.895354887034692"/>
    <m/>
    <m/>
    <m/>
    <n v="365.86906553775623"/>
    <n v="365.91"/>
    <n v="-1.1187030210657589E-4"/>
    <n v="2762"/>
    <n v="0.87001733102253043"/>
    <n v="16496.38"/>
    <n v="73.441538898871144"/>
    <m/>
    <m/>
    <n v="3222.6088531359283"/>
    <n v="1.914708447969343"/>
    <m/>
    <m/>
    <n v="8941.9795615681178"/>
    <n v="44172"/>
    <m/>
    <n v="-0.79756453043629183"/>
    <n v="32.084863688776039"/>
    <m/>
    <n v="32.101399999999998"/>
    <n v="-5.1512741575010512E-4"/>
    <n v="32.715537565043725"/>
    <m/>
    <m/>
    <m/>
    <m/>
    <m/>
    <n v="440.26733483984401"/>
    <m/>
  </r>
  <r>
    <x v="2756"/>
    <n v="16.690000000000001"/>
    <n v="18.260000000000002"/>
    <n v="761.45259999999996"/>
    <n v="678.77890000000002"/>
    <n v="30397.230089000001"/>
    <n v="27101.521601"/>
    <n v="4.1671128436782112E-7"/>
    <n v="463.23458701150849"/>
    <n v="463.26"/>
    <m/>
    <n v="53551.796614193096"/>
    <m/>
    <m/>
    <n v="5677.8170930627784"/>
    <m/>
    <m/>
    <n v="38.106099340874948"/>
    <m/>
    <m/>
    <n v="51.014249299044032"/>
    <n v="51"/>
    <n v="2.7939802047116657E-4"/>
    <n v="41.655241166601478"/>
    <m/>
    <m/>
    <m/>
    <n v="384.95379870251401"/>
    <n v="384.94600000000003"/>
    <n v="2.0259211717998937E-5"/>
    <n v="2763"/>
    <n v="0.91401971522453451"/>
    <n v="17043.990000000002"/>
    <n v="75.873562334271682"/>
    <m/>
    <m/>
    <n v="3115.6318779410203"/>
    <n v="1.8509727522192267"/>
    <m/>
    <m/>
    <n v="9875.1791636977196"/>
    <n v="48773.25"/>
    <m/>
    <n v="-0.79752878547774197"/>
    <n v="30.408635875757437"/>
    <m/>
    <n v="30.419049999999999"/>
    <n v="-3.4235534122739608E-4"/>
    <n v="31.006671353822636"/>
    <m/>
    <m/>
    <m/>
    <m/>
    <m/>
    <n v="463.23787213624252"/>
    <m/>
  </r>
  <r>
    <x v="2757"/>
    <n v="16.87"/>
    <n v="18.53"/>
    <n v="769.37919999999997"/>
    <n v="685.84460000000001"/>
    <n v="30762.434466999999"/>
    <n v="27427.118737000001"/>
    <n v="4.1671128436782112E-7"/>
    <n v="468.04537221536782"/>
    <n v="468.07"/>
    <m/>
    <n v="54664.235289218966"/>
    <m/>
    <m/>
    <n v="5766.277012121709"/>
    <m/>
    <m/>
    <n v="37.906054355778181"/>
    <m/>
    <m/>
    <n v="51.625895868748465"/>
    <n v="51.64"/>
    <n v="-2.73124152818216E-4"/>
    <n v="41.153290922131205"/>
    <m/>
    <m/>
    <m/>
    <n v="388.94738636798428"/>
    <n v="388.93400000000003"/>
    <n v="3.4418096603205939E-5"/>
    <n v="2764"/>
    <n v="0.91041554236373445"/>
    <n v="17259.740000000002"/>
    <n v="76.828002457619249"/>
    <m/>
    <m/>
    <n v="3076.1928981208157"/>
    <n v="1.8273691189623744"/>
    <m/>
    <m/>
    <n v="10080.429386026659"/>
    <n v="49785.5"/>
    <m/>
    <n v="-0.79752278502723362"/>
    <n v="30.090697824115207"/>
    <m/>
    <n v="30.100950000000001"/>
    <n v="-3.4059310037704016E-4"/>
    <n v="30.682787546843031"/>
    <m/>
    <m/>
    <m/>
    <m/>
    <m/>
    <n v="468.04890059663808"/>
    <m/>
  </r>
  <r>
    <x v="2758"/>
    <n v="15.42"/>
    <n v="17.39"/>
    <n v="720.93790000000001"/>
    <n v="642.66250000000002"/>
    <n v="29790.918162000002"/>
    <n v="26560.924461999999"/>
    <n v="4.1671128436782112E-7"/>
    <n v="438.56582029288313"/>
    <n v="438.59"/>
    <m/>
    <n v="47778.563690342773"/>
    <m/>
    <m/>
    <n v="5221.5171499871885"/>
    <m/>
    <m/>
    <n v="39.097606028712377"/>
    <m/>
    <m/>
    <n v="49.994266189051835"/>
    <n v="50"/>
    <n v="-1.1467621896332769E-4"/>
    <n v="42.451428180371394"/>
    <m/>
    <m/>
    <m/>
    <n v="364.44580122393222"/>
    <n v="364.428"/>
    <n v="4.88470258384055E-5"/>
    <n v="2765"/>
    <n v="0.88671650373778033"/>
    <n v="16628.73"/>
    <n v="74.01341823447386"/>
    <m/>
    <m/>
    <n v="3188.6574242749307"/>
    <n v="1.8939975311001489"/>
    <m/>
    <m/>
    <n v="8810.7658776004064"/>
    <n v="43513.25"/>
    <m/>
    <n v="-0.79751533434987265"/>
    <n v="31.983776522773219"/>
    <m/>
    <n v="31.994700000000002"/>
    <n v="-3.4141521023112187E-4"/>
    <n v="32.613442378333119"/>
    <m/>
    <m/>
    <m/>
    <m/>
    <m/>
    <n v="438.5689227593835"/>
    <m/>
  </r>
  <r>
    <x v="2759"/>
    <n v="16"/>
    <n v="17.89"/>
    <n v="740.43719999999996"/>
    <n v="660.0444"/>
    <n v="30188.814801"/>
    <n v="26915.669246000001"/>
    <n v="4.1671128436782112E-7"/>
    <n v="450.41678334357124"/>
    <n v="450.44"/>
    <m/>
    <n v="50360.812971639178"/>
    <m/>
    <m/>
    <n v="5433.1712672041067"/>
    <m/>
    <m/>
    <n v="38.567131888814032"/>
    <m/>
    <m/>
    <n v="50.660769619973607"/>
    <n v="50.64"/>
    <n v="4.1014257451821301E-4"/>
    <n v="41.882919880284312"/>
    <m/>
    <m/>
    <m/>
    <n v="374.28980748626776"/>
    <n v="374.274"/>
    <n v="4.2235063797635419E-5"/>
    <n v="2766"/>
    <n v="0.89435438792621569"/>
    <n v="16862.330000000002"/>
    <n v="75.047296642734793"/>
    <m/>
    <m/>
    <n v="3143.8632412969982"/>
    <n v="1.8672136808275446"/>
    <m/>
    <m/>
    <n v="9287.0571932930652"/>
    <n v="45865.5"/>
    <m/>
    <n v="-0.79751540497120788"/>
    <n v="31.117271541186398"/>
    <m/>
    <n v="31.126850000000001"/>
    <n v="-3.0772335824547081E-4"/>
    <n v="31.730195975480438"/>
    <m/>
    <m/>
    <m/>
    <m/>
    <m/>
    <n v="450.41970324084303"/>
    <m/>
  </r>
  <r>
    <x v="2760"/>
    <n v="15.61"/>
    <n v="17.399999999999999"/>
    <n v="724.15099999999995"/>
    <n v="645.52570000000003"/>
    <n v="29791.247640000001"/>
    <n v="26561.173645999999"/>
    <n v="1.1111556939003009E-6"/>
    <n v="440.47747076343592"/>
    <n v="440.5"/>
    <m/>
    <n v="48138.916116121174"/>
    <m/>
    <m/>
    <n v="5253.3735974090496"/>
    <m/>
    <m/>
    <n v="38.986016198892401"/>
    <m/>
    <m/>
    <n v="49.989943080932697"/>
    <n v="50"/>
    <n v="-2.0113838134605544E-4"/>
    <n v="42.429976327244816"/>
    <m/>
    <m/>
    <m/>
    <n v="366.0184364180576"/>
    <n v="366.01799999999997"/>
    <n v="1.1923404248381786E-6"/>
    <n v="2767"/>
    <n v="0.89712643678160919"/>
    <n v="16635.689999999999"/>
    <n v="74.021273264553713"/>
    <m/>
    <m/>
    <n v="3186.1186807889053"/>
    <n v="1.891772080667943"/>
    <m/>
    <m/>
    <n v="8877.5931988632801"/>
    <n v="43845.25"/>
    <m/>
    <n v="-0.79752440232720123"/>
    <n v="31.797300852733677"/>
    <m/>
    <n v="31.808299999999999"/>
    <n v="-3.4579487952268728E-4"/>
    <n v="32.424593312293794"/>
    <m/>
    <m/>
    <m/>
    <m/>
    <m/>
    <n v="440.48051210060726"/>
    <m/>
  </r>
  <r>
    <x v="2761"/>
    <n v="15.66"/>
    <n v="17.48"/>
    <n v="719.15980000000002"/>
    <n v="641.07569999999998"/>
    <n v="29764.792570000001"/>
    <n v="26537.557416"/>
    <n v="1.1111556939003009E-6"/>
    <n v="437.43081996427065"/>
    <n v="437.45"/>
    <m/>
    <n v="47473.121262631554"/>
    <m/>
    <m/>
    <n v="5198.87636289699"/>
    <m/>
    <m/>
    <n v="39.118624865219921"/>
    <m/>
    <m/>
    <n v="49.944333419208654"/>
    <n v="49.96"/>
    <n v="-3.1358248181234671E-4"/>
    <n v="42.466178387257294"/>
    <m/>
    <m/>
    <m/>
    <n v="363.48257616371404"/>
    <n v="363.48399999999998"/>
    <n v="-3.9171910893864847E-6"/>
    <n v="2768"/>
    <n v="0.89588100686498851"/>
    <n v="16633.43"/>
    <n v="74.005438331802125"/>
    <m/>
    <m/>
    <n v="3186.5515229624834"/>
    <n v="1.89184972863617"/>
    <m/>
    <m/>
    <n v="8754.9008968339367"/>
    <n v="43238.5"/>
    <m/>
    <n v="-0.7975207073132986"/>
    <n v="32.015007745220501"/>
    <m/>
    <n v="32.025849999999998"/>
    <n v="-3.3854697937751865E-4"/>
    <n v="32.646944435495861"/>
    <m/>
    <m/>
    <m/>
    <m/>
    <m/>
    <n v="437.43398287780389"/>
    <m/>
  </r>
  <r>
    <x v="2762"/>
    <n v="13.97"/>
    <n v="16.43"/>
    <n v="683.9787"/>
    <n v="609.71370000000002"/>
    <n v="29288.377207000001"/>
    <n v="26112.767702000001"/>
    <n v="1.1111556939003009E-6"/>
    <n v="416.02167999277992"/>
    <n v="416.04"/>
    <m/>
    <n v="42826.377174682908"/>
    <m/>
    <m/>
    <n v="4817.2134605196607"/>
    <m/>
    <m/>
    <n v="40.073672394862591"/>
    <m/>
    <m/>
    <n v="49.14372593395062"/>
    <n v="49.16"/>
    <n v="-3.3104284071150403E-4"/>
    <n v="43.144391490445194"/>
    <m/>
    <m/>
    <m/>
    <n v="345.68862865845159"/>
    <n v="345.68799999999999"/>
    <n v="1.8185718093643999E-6"/>
    <n v="2769"/>
    <n v="0.85027388922702374"/>
    <n v="16271.34"/>
    <n v="72.38877518927147"/>
    <m/>
    <m/>
    <n v="3255.9189619663143"/>
    <n v="1.9328498075661327"/>
    <m/>
    <m/>
    <n v="7898.0394779795579"/>
    <n v="39005"/>
    <m/>
    <n v="-0.79751212721498377"/>
    <n v="33.579646670639967"/>
    <m/>
    <n v="33.590649999999997"/>
    <n v="-3.2757119496140685E-4"/>
    <n v="34.242833818002957"/>
    <m/>
    <m/>
    <m/>
    <m/>
    <m/>
    <n v="416.02490365296728"/>
    <m/>
  </r>
  <r>
    <x v="2763"/>
    <n v="14.07"/>
    <n v="16.97"/>
    <n v="684.41380000000004"/>
    <n v="610.10090000000002"/>
    <n v="29629.465974999999"/>
    <n v="26416.844703999999"/>
    <n v="1.1111556939003009E-6"/>
    <n v="416.27617370375265"/>
    <n v="416.3"/>
    <m/>
    <n v="42878.880342432378"/>
    <m/>
    <m/>
    <n v="4821.6397450838604"/>
    <m/>
    <m/>
    <n v="40.059136984467258"/>
    <m/>
    <m/>
    <n v="49.714835348923579"/>
    <n v="49.72"/>
    <n v="-1.0387471996020636E-4"/>
    <n v="42.640455471422818"/>
    <m/>
    <m/>
    <m/>
    <n v="345.89609886854214"/>
    <n v="345.90199999999999"/>
    <n v="-1.7060125289347638E-5"/>
    <n v="2770"/>
    <n v="0.82911019446081324"/>
    <n v="16496.240000000002"/>
    <n v="73.38359149007222"/>
    <m/>
    <m/>
    <n v="3210.9161426197679"/>
    <n v="1.9059535588394114"/>
    <m/>
    <m/>
    <n v="7907.8043208305508"/>
    <n v="39052"/>
    <m/>
    <n v="-0.79750577894011698"/>
    <n v="33.556758853276619"/>
    <m/>
    <n v="33.568100000000001"/>
    <n v="-3.378548897131628E-4"/>
    <n v="34.219860146032808"/>
    <m/>
    <m/>
    <m/>
    <m/>
    <m/>
    <n v="416.27933646304166"/>
    <m/>
  </r>
  <r>
    <x v="2764"/>
    <n v="13.02"/>
    <n v="16.71"/>
    <n v="671.32249999999999"/>
    <n v="598.43029999999999"/>
    <n v="29604.458148999998"/>
    <n v="26394.519037999999"/>
    <n v="1.1111556939003009E-6"/>
    <n v="408.30378858422193"/>
    <n v="408.33"/>
    <m/>
    <n v="41236.604585502297"/>
    <m/>
    <m/>
    <n v="4683.1324430587983"/>
    <m/>
    <m/>
    <n v="40.440453726999863"/>
    <m/>
    <m/>
    <n v="49.67166389216996"/>
    <n v="49.68"/>
    <n v="-1.6779605132932751E-4"/>
    <n v="42.674961171009613"/>
    <m/>
    <m/>
    <m/>
    <n v="339.26763480875917"/>
    <n v="339.24599999999998"/>
    <n v="6.3773216955276268E-5"/>
    <n v="2771"/>
    <n v="0.7791741472172351"/>
    <n v="16493.86"/>
    <n v="73.367274925309331"/>
    <m/>
    <m/>
    <n v="3211.3793985144102"/>
    <n v="1.9060478408432164"/>
    <m/>
    <m/>
    <n v="7605.0117774770524"/>
    <n v="37554.5"/>
    <m/>
    <n v="-0.79749399466170356"/>
    <n v="34.19707217242194"/>
    <m/>
    <n v="34.20635"/>
    <n v="-2.7123114796112624E-4"/>
    <n v="34.873199596477249"/>
    <m/>
    <m/>
    <m/>
    <m/>
    <m/>
    <n v="408.30713372882451"/>
    <m/>
  </r>
  <r>
    <x v="2765"/>
    <n v="13.41"/>
    <n v="16.53"/>
    <n v="667.87850000000003"/>
    <n v="595.35820000000001"/>
    <n v="29576.057591000001"/>
    <n v="26369.109897999999"/>
    <n v="5.5561859602093477E-7"/>
    <n v="406.17940610432868"/>
    <n v="406.2"/>
    <m/>
    <n v="40807.75369559"/>
    <m/>
    <m/>
    <n v="4646.6006870880819"/>
    <m/>
    <m/>
    <n v="40.538758004141613"/>
    <m/>
    <m/>
    <n v="49.620382243008855"/>
    <n v="49.6"/>
    <n v="4.1093231872690872E-4"/>
    <n v="42.711374606292161"/>
    <m/>
    <m/>
    <m/>
    <n v="337.49066916197233"/>
    <n v="337.49"/>
    <n v="1.9827608885858439E-6"/>
    <n v="2772"/>
    <n v="0.81125226860254074"/>
    <n v="16493.86"/>
    <n v="73.350090234304048"/>
    <m/>
    <m/>
    <n v="3211.3793985144102"/>
    <n v="1.9055058435511945"/>
    <m/>
    <m/>
    <n v="7526.1687299899149"/>
    <n v="37168.25"/>
    <m/>
    <n v="-0.7975108128580195"/>
    <n v="34.367823633128872"/>
    <m/>
    <n v="34.376399999999997"/>
    <n v="-2.4948414816927666E-4"/>
    <n v="35.048452174078136"/>
    <m/>
    <m/>
    <m/>
    <m/>
    <m/>
    <n v="406.18275100423767"/>
    <m/>
  </r>
  <r>
    <x v="2766"/>
    <n v="13.62"/>
    <n v="16.59"/>
    <n v="661.02059999999994"/>
    <n v="589.24459999999999"/>
    <n v="29555.234563000002"/>
    <n v="26350.530071000001"/>
    <n v="5.5561859602093477E-7"/>
    <n v="401.99887841308623"/>
    <n v="402.03"/>
    <m/>
    <n v="39967.877691593836"/>
    <m/>
    <m/>
    <n v="4574.874162422695"/>
    <m/>
    <m/>
    <n v="40.745057733786147"/>
    <m/>
    <m/>
    <n v="49.584237935280449"/>
    <n v="49.6"/>
    <n v="-3.1778356289424714E-4"/>
    <n v="42.739912186401583"/>
    <m/>
    <m/>
    <m/>
    <n v="334.0134072816108"/>
    <n v="334.02199999999999"/>
    <n v="-2.5725007302468406E-5"/>
    <n v="2773"/>
    <n v="0.82097649186256783"/>
    <n v="16471.310000000001"/>
    <n v="73.244088288220453"/>
    <m/>
    <m/>
    <n v="3215.769917497626"/>
    <n v="1.9079301258384869"/>
    <m/>
    <m/>
    <n v="7371.3512354147333"/>
    <n v="36404.75"/>
    <m/>
    <n v="-0.79751677362391626"/>
    <n v="34.719121985566119"/>
    <m/>
    <n v="34.727899999999998"/>
    <n v="-2.5276548348385219E-4"/>
    <n v="35.40706692824466"/>
    <m/>
    <m/>
    <m/>
    <m/>
    <m/>
    <n v="402.00216241655562"/>
    <m/>
  </r>
  <r>
    <x v="2767"/>
    <n v="15.44"/>
    <n v="17.57"/>
    <n v="687.23800000000006"/>
    <n v="612.61490000000003"/>
    <n v="30095.307176999999"/>
    <n v="26832.027415"/>
    <n v="5.5561859602093477E-7"/>
    <n v="417.93276757633924"/>
    <n v="417.96"/>
    <m/>
    <n v="43136.320185882672"/>
    <m/>
    <m/>
    <n v="4846.8800933995517"/>
    <m/>
    <m/>
    <n v="39.935248160556426"/>
    <m/>
    <m/>
    <n v="50.48907604434747"/>
    <n v="50.48"/>
    <n v="1.7979485632868553E-4"/>
    <n v="41.957406735015752"/>
    <m/>
    <m/>
    <m/>
    <n v="347.24875877049408"/>
    <n v="347.29199999999997"/>
    <n v="-1.2450971950372924E-4"/>
    <n v="2774"/>
    <n v="0.87877063175867953"/>
    <n v="16842.560000000001"/>
    <n v="74.889102812476125"/>
    <m/>
    <m/>
    <n v="3143.2890655270789"/>
    <n v="1.8647501397083215"/>
    <m/>
    <m/>
    <n v="7955.8002027998864"/>
    <n v="39294.75"/>
    <m/>
    <n v="-0.79753528899407966"/>
    <n v="33.340558064227622"/>
    <m/>
    <n v="33.350749999999998"/>
    <n v="-3.0559839800836652E-4"/>
    <n v="34.001532283475719"/>
    <m/>
    <m/>
    <m/>
    <m/>
    <m/>
    <n v="417.93641638010996"/>
    <m/>
  </r>
  <r>
    <x v="2768"/>
    <n v="15.8"/>
    <n v="17.57"/>
    <n v="681.29790000000003"/>
    <n v="607.31949999999995"/>
    <n v="29884.425732"/>
    <n v="26643.997255999999"/>
    <n v="5.5561859602093477E-7"/>
    <n v="414.310288423602"/>
    <n v="414.33"/>
    <m/>
    <n v="42388.692831863256"/>
    <m/>
    <m/>
    <n v="4783.8747432819328"/>
    <m/>
    <m/>
    <n v="40.106033800736469"/>
    <m/>
    <m/>
    <n v="50.134070525674169"/>
    <n v="50.12"/>
    <n v="2.8073674529460746E-4"/>
    <n v="42.249891405710557"/>
    <m/>
    <m/>
    <m/>
    <n v="344.23516279587199"/>
    <n v="344.28399999999999"/>
    <n v="-1.4185150668633018E-4"/>
    <n v="2775"/>
    <n v="0.89926010244735344"/>
    <n v="16692.02"/>
    <n v="74.213943441655459"/>
    <m/>
    <m/>
    <n v="3171.3840069091762"/>
    <n v="1.8812390611139245"/>
    <m/>
    <m/>
    <n v="7817.9979861230822"/>
    <n v="38614.75"/>
    <m/>
    <n v="-0.79753855751693115"/>
    <n v="33.627185226667663"/>
    <m/>
    <n v="33.637300000000003"/>
    <n v="-3.0070110657931526E-4"/>
    <n v="34.294189724815624"/>
    <m/>
    <m/>
    <m/>
    <m/>
    <m/>
    <n v="414.31399795031524"/>
    <m/>
  </r>
  <r>
    <x v="2769"/>
    <n v="15.07"/>
    <n v="17.39"/>
    <n v="673.48119999999994"/>
    <n v="600.35130000000004"/>
    <n v="29887.215639999999"/>
    <n v="26646.469845"/>
    <n v="5.5561859602093477E-7"/>
    <n v="409.54681714126792"/>
    <n v="409.57"/>
    <m/>
    <n v="41414.133567994199"/>
    <m/>
    <m/>
    <n v="4701.3832129493894"/>
    <m/>
    <m/>
    <n v="40.334292629592298"/>
    <m/>
    <m/>
    <n v="50.137528310083688"/>
    <n v="50.12"/>
    <n v="3.4972685721657015E-4"/>
    <n v="42.244431524920294"/>
    <m/>
    <m/>
    <m/>
    <n v="340.27364873354429"/>
    <n v="340.34199999999998"/>
    <n v="-2.0083112415070214E-4"/>
    <n v="2776"/>
    <n v="0.86658999424956873"/>
    <n v="16618.580000000002"/>
    <n v="73.88165453092104"/>
    <m/>
    <m/>
    <n v="3185.3371678487988"/>
    <n v="1.889336846331356"/>
    <m/>
    <m/>
    <n v="7638.3378939203785"/>
    <n v="37730.25"/>
    <m/>
    <n v="-0.79755400788703024"/>
    <n v="34.011429197317682"/>
    <m/>
    <n v="34.021900000000002"/>
    <n v="-3.077665469101154E-4"/>
    <n v="34.686407175269302"/>
    <m/>
    <m/>
    <m/>
    <m/>
    <m/>
    <n v="409.55034414623816"/>
    <m/>
  </r>
  <r>
    <x v="2770"/>
    <n v="14.51"/>
    <n v="16.920000000000002"/>
    <n v="657.18550000000005"/>
    <n v="585.82399999999996"/>
    <n v="29714.062464999999"/>
    <n v="26492.047686999998"/>
    <n v="9.7224128259298936E-7"/>
    <n v="399.6080987845005"/>
    <n v="399.63"/>
    <m/>
    <n v="39404.62581911296"/>
    <m/>
    <m/>
    <n v="4530.2790918980381"/>
    <m/>
    <m/>
    <n v="40.81676128638339"/>
    <m/>
    <m/>
    <n v="49.843407613284519"/>
    <n v="49.84"/>
    <n v="6.8371053060012343E-5"/>
    <n v="42.484656838586503"/>
    <m/>
    <m/>
    <m/>
    <n v="332.00497889664001"/>
    <n v="332.1"/>
    <n v="-2.8612196133692702E-4"/>
    <n v="2777"/>
    <n v="0.85756501182033085"/>
    <n v="16489.580000000002"/>
    <n v="73.290985022855637"/>
    <m/>
    <m/>
    <n v="3210.0630165466109"/>
    <n v="1.9034612115109937"/>
    <m/>
    <m/>
    <n v="7267.9381042815703"/>
    <n v="35903"/>
    <m/>
    <n v="-0.79756738700717011"/>
    <n v="34.82957066721837"/>
    <m/>
    <n v="34.842649999999999"/>
    <n v="-3.7538283631211034E-4"/>
    <n v="35.521866271927465"/>
    <m/>
    <m/>
    <m/>
    <m/>
    <m/>
    <n v="399.61144311352729"/>
    <m/>
  </r>
  <r>
    <x v="2771"/>
    <n v="15.29"/>
    <n v="17.54"/>
    <n v="676.11980000000005"/>
    <n v="602.70169999999996"/>
    <n v="30043.609182"/>
    <n v="26785.834577000001"/>
    <n v="9.7224128259298936E-7"/>
    <n v="411.11126128923001"/>
    <n v="411.13"/>
    <m/>
    <n v="41673.291805952969"/>
    <m/>
    <m/>
    <n v="4725.8971236978996"/>
    <m/>
    <m/>
    <n v="40.226973426639049"/>
    <m/>
    <m/>
    <n v="50.394971963243279"/>
    <n v="50.4"/>
    <n v="-9.976263406186181E-5"/>
    <n v="42.012004823506651"/>
    <m/>
    <m/>
    <m/>
    <n v="341.55819614389105"/>
    <n v="341.678"/>
    <n v="-3.5063380173416814E-4"/>
    <n v="2778"/>
    <n v="0.87172177879133406"/>
    <n v="16739.03"/>
    <n v="74.393902345168428"/>
    <m/>
    <m/>
    <n v="3161.5020332178942"/>
    <n v="1.8744884462373215"/>
    <m/>
    <m/>
    <n v="7686.4604092271684"/>
    <n v="37972.75"/>
    <m/>
    <n v="-0.79757956931675555"/>
    <n v="33.824548699746167"/>
    <m/>
    <n v="33.837449999999997"/>
    <n v="-3.8127282800060058E-4"/>
    <n v="34.497232170609664"/>
    <m/>
    <m/>
    <m/>
    <m/>
    <m/>
    <n v="411.11442312321117"/>
    <m/>
  </r>
  <r>
    <x v="2772"/>
    <n v="15.11"/>
    <n v="17.34"/>
    <n v="668.3125"/>
    <n v="595.74159999999995"/>
    <n v="30122.498456000001"/>
    <n v="26856.143461"/>
    <n v="9.7224128259298936E-7"/>
    <n v="406.35416298622908"/>
    <n v="406.38"/>
    <m/>
    <n v="40708.990753176076"/>
    <m/>
    <m/>
    <n v="4643.8774509229306"/>
    <m/>
    <m/>
    <n v="40.457418354394491"/>
    <m/>
    <m/>
    <n v="50.526068328304326"/>
    <n v="50.52"/>
    <n v="1.2011734569128407E-4"/>
    <n v="41.900220426183154"/>
    <m/>
    <m/>
    <m/>
    <n v="337.60205407139563"/>
    <n v="337.73200000000003"/>
    <n v="-3.8476048643421024E-4"/>
    <n v="2779"/>
    <n v="0.87139561707035751"/>
    <n v="16740.21"/>
    <n v="74.393337415234257"/>
    <m/>
    <m/>
    <n v="3161.279166516586"/>
    <n v="1.8741786274736438"/>
    <m/>
    <m/>
    <n v="7508.6783086478208"/>
    <n v="37095.5"/>
    <m/>
    <n v="-0.79758519743236189"/>
    <n v="34.213566660602957"/>
    <m/>
    <n v="34.225499999999997"/>
    <n v="-3.4866808073041877E-4"/>
    <n v="34.894355242796344"/>
    <m/>
    <m/>
    <m/>
    <m/>
    <m/>
    <n v="406.35750715216443"/>
    <m/>
  </r>
  <r>
    <x v="2773"/>
    <n v="14.67"/>
    <n v="17.22"/>
    <n v="657.12710000000004"/>
    <n v="585.77030000000002"/>
    <n v="30074.140406999999"/>
    <n v="26813.003042"/>
    <n v="9.7224128259298936E-7"/>
    <n v="399.54335979504242"/>
    <n v="399.57"/>
    <m/>
    <n v="39344.50662990172"/>
    <m/>
    <m/>
    <n v="4527.1336627263854"/>
    <m/>
    <m/>
    <n v="40.794154717201422"/>
    <m/>
    <m/>
    <n v="50.443724773766142"/>
    <n v="50.44"/>
    <n v="7.3845633745905914E-5"/>
    <n v="41.966015506841622"/>
    <m/>
    <m/>
    <m/>
    <n v="331.93982371041551"/>
    <n v="332.08600000000001"/>
    <n v="-4.4017600737311646E-4"/>
    <n v="2780"/>
    <n v="0.85191637630662032"/>
    <n v="16676.48"/>
    <n v="74.104335207709141"/>
    <m/>
    <m/>
    <n v="3173.3141601804709"/>
    <n v="1.8811352895835589"/>
    <m/>
    <m/>
    <n v="7257.0788505769033"/>
    <n v="35854.5"/>
    <m/>
    <n v="-0.7975964286051429"/>
    <n v="34.78460035799317"/>
    <m/>
    <n v="34.796599999999998"/>
    <n v="-3.4485099138503728E-4"/>
    <n v="35.477126183518223"/>
    <m/>
    <m/>
    <m/>
    <m/>
    <m/>
    <n v="399.54694708557264"/>
    <m/>
  </r>
  <r>
    <x v="2774"/>
    <n v="14.74"/>
    <n v="16.82"/>
    <n v="643.43409999999994"/>
    <n v="573.56200000000001"/>
    <n v="29565.919231"/>
    <n v="26359.787365"/>
    <n v="5.5561859602093477E-7"/>
    <n v="391.17964995054598"/>
    <n v="391.2"/>
    <m/>
    <n v="37697.780265256435"/>
    <m/>
    <m/>
    <n v="4385.0145202266704"/>
    <m/>
    <m/>
    <n v="41.211806460752641"/>
    <m/>
    <m/>
    <n v="49.58644248724076"/>
    <n v="49.6"/>
    <n v="-2.7333695079112541E-4"/>
    <n v="42.669141572648819"/>
    <m/>
    <m/>
    <m/>
    <n v="324.97639264250773"/>
    <n v="325.14800000000002"/>
    <n v="-5.2778229450067826E-4"/>
    <n v="2781"/>
    <n v="0.87633769322235433"/>
    <n v="16371.13"/>
    <n v="72.724750139277845"/>
    <m/>
    <m/>
    <n v="3231.4182372285718"/>
    <n v="1.9148530461903226"/>
    <m/>
    <m/>
    <n v="6953.6454262202724"/>
    <n v="34357.5"/>
    <m/>
    <n v="-0.79760909768695998"/>
    <n v="35.502946705652164"/>
    <m/>
    <n v="35.517600000000002"/>
    <n v="-4.1256431594016707E-4"/>
    <n v="36.211303854522733"/>
    <m/>
    <m/>
    <m/>
    <m/>
    <m/>
    <n v="391.18323689120541"/>
    <m/>
  </r>
  <r>
    <x v="2775"/>
    <n v="14.78"/>
    <n v="16.8"/>
    <n v="642.1037"/>
    <n v="572.37570000000005"/>
    <n v="29461.045479"/>
    <n v="26266.271489999999"/>
    <n v="5.5561859602093477E-7"/>
    <n v="390.36130659865182"/>
    <n v="390.39"/>
    <m/>
    <n v="37540.163164013771"/>
    <m/>
    <m/>
    <n v="4371.2629017205272"/>
    <m/>
    <m/>
    <n v="41.252560785938002"/>
    <m/>
    <m/>
    <n v="49.409348806957937"/>
    <n v="49.4"/>
    <n v="1.8924710441159398E-4"/>
    <n v="42.818957703391575"/>
    <m/>
    <m/>
    <m/>
    <n v="324.2929361198926"/>
    <n v="324.48"/>
    <n v="-5.7650357528171714E-4"/>
    <n v="2782"/>
    <n v="0.87976190476190463"/>
    <n v="16326.37"/>
    <n v="72.520251779234599"/>
    <m/>
    <m/>
    <n v="3240.2531973259102"/>
    <n v="1.9199063961899667"/>
    <m/>
    <m/>
    <n v="6924.6475759550985"/>
    <n v="34215.75"/>
    <m/>
    <n v="-0.79761812685809608"/>
    <n v="35.574720574536727"/>
    <m/>
    <n v="35.589350000000003"/>
    <n v="-4.1106188967421353E-4"/>
    <n v="36.28487787155116"/>
    <m/>
    <m/>
    <m/>
    <m/>
    <m/>
    <n v="390.36513662833676"/>
    <m/>
  </r>
  <r>
    <x v="2776"/>
    <n v="13.98"/>
    <n v="16.399999999999999"/>
    <n v="627.54899999999998"/>
    <n v="559.40120000000002"/>
    <n v="29447.272774000001"/>
    <n v="26253.977712"/>
    <n v="5.5561859602093477E-7"/>
    <n v="381.50360188379869"/>
    <n v="381.52"/>
    <m/>
    <n v="35836.656893231295"/>
    <m/>
    <m/>
    <n v="4222.4902108409233"/>
    <m/>
    <m/>
    <n v="41.718227282854869"/>
    <m/>
    <m/>
    <n v="49.38504628346125"/>
    <n v="49.4"/>
    <n v="-3.0270681252531073E-4"/>
    <n v="42.837438217433601"/>
    <m/>
    <m/>
    <m/>
    <n v="316.93087731802353"/>
    <n v="317.13600000000002"/>
    <n v="-6.4679721626204056E-4"/>
    <n v="2783"/>
    <n v="0.85243902439024399"/>
    <n v="16258.13"/>
    <n v="72.211497028715186"/>
    <m/>
    <m/>
    <n v="3253.7966168481635"/>
    <n v="1.9277483505922013"/>
    <m/>
    <m/>
    <n v="6610.4917002943039"/>
    <n v="32665.5"/>
    <m/>
    <n v="-0.79763078170258206"/>
    <n v="36.37942689337914"/>
    <m/>
    <n v="36.394599999999997"/>
    <n v="-4.1690543709382855E-4"/>
    <n v="37.106024512715443"/>
    <m/>
    <m/>
    <m/>
    <m/>
    <m/>
    <n v="381.50724944217495"/>
    <m/>
  </r>
  <r>
    <x v="2777"/>
    <n v="13.09"/>
    <n v="16.02"/>
    <n v="604.78819999999996"/>
    <n v="539.11180000000002"/>
    <n v="29006.472010000001"/>
    <n v="25860.963285999998"/>
    <n v="5.5561859602093477E-7"/>
    <n v="367.65774574580109"/>
    <n v="367.68"/>
    <m/>
    <n v="33235.592216634192"/>
    <m/>
    <m/>
    <n v="3992.6320031999335"/>
    <m/>
    <m/>
    <n v="42.472864201750298"/>
    <m/>
    <m/>
    <n v="48.644607757658186"/>
    <n v="48.64"/>
    <n v="9.473185974884224E-5"/>
    <n v="43.477118274958904"/>
    <m/>
    <m/>
    <m/>
    <n v="305.42519155510456"/>
    <n v="305.61799999999999"/>
    <n v="-6.3088052698279107E-4"/>
    <n v="2784"/>
    <n v="0.81710362047440699"/>
    <n v="15913.84"/>
    <n v="70.676792519889432"/>
    <m/>
    <m/>
    <n v="3322.700582877138"/>
    <n v="1.9683846693887759"/>
    <m/>
    <m/>
    <n v="6130.7619538652252"/>
    <n v="30294.5"/>
    <m/>
    <n v="-0.79762788777285565"/>
    <n v="37.697147565731264"/>
    <m/>
    <n v="37.70975"/>
    <n v="-3.3419564618530906E-4"/>
    <n v="38.450453786849785"/>
    <m/>
    <m/>
    <m/>
    <m/>
    <m/>
    <n v="367.66127163292248"/>
    <m/>
  </r>
  <r>
    <x v="2778"/>
    <n v="12.58"/>
    <n v="15.46"/>
    <n v="576.76160000000004"/>
    <n v="514.12850000000003"/>
    <n v="28205.014325"/>
    <n v="25146.402599000001"/>
    <n v="5.5561859602093477E-7"/>
    <n v="350.6115018998201"/>
    <n v="350.63"/>
    <m/>
    <n v="30153.865168187007"/>
    <m/>
    <m/>
    <n v="3714.9694144105824"/>
    <m/>
    <m/>
    <n v="43.455029815760973"/>
    <m/>
    <m/>
    <n v="47.299389025531767"/>
    <n v="47.28"/>
    <n v="4.1008937249920052E-4"/>
    <n v="44.676800829644549"/>
    <m/>
    <m/>
    <m/>
    <n v="291.26114623596698"/>
    <n v="291.44200000000001"/>
    <n v="-6.2054804740918623E-4"/>
    <n v="2785"/>
    <n v="0.8137128072445019"/>
    <n v="15425.74"/>
    <n v="68.503685909526368"/>
    <m/>
    <m/>
    <n v="3424.612513278747"/>
    <n v="2.0285654984665982"/>
    <m/>
    <m/>
    <n v="5562.3559445722221"/>
    <n v="27485"/>
    <m/>
    <n v="-0.79762212317365022"/>
    <n v="39.442256340096357"/>
    <m/>
    <n v="39.452599999999997"/>
    <n v="-2.6217942299466834E-4"/>
    <n v="40.230843403724741"/>
    <m/>
    <m/>
    <m/>
    <m/>
    <m/>
    <n v="350.61478454226796"/>
    <m/>
  </r>
  <r>
    <x v="2779"/>
    <n v="13.94"/>
    <n v="16.32"/>
    <n v="602.4008"/>
    <n v="536.98260000000005"/>
    <n v="28719.691198"/>
    <n v="25605.224902000002"/>
    <n v="6.9441778594026005E-7"/>
    <n v="366.17070129672749"/>
    <n v="366.2"/>
    <m/>
    <n v="32830.287102437047"/>
    <m/>
    <m/>
    <n v="3962.2761976152515"/>
    <m/>
    <m/>
    <n v="42.483433817968198"/>
    <m/>
    <m/>
    <n v="48.158971444007506"/>
    <n v="48.16"/>
    <n v="-2.1357059644788734E-5"/>
    <n v="43.856850782105241"/>
    <m/>
    <m/>
    <m/>
    <n v="304.17650306378442"/>
    <n v="304.39999999999998"/>
    <n v="-7.3422120964372617E-4"/>
    <n v="2786"/>
    <n v="0.85416666666666663"/>
    <n v="15778.89"/>
    <n v="70.055565850807497"/>
    <m/>
    <m/>
    <n v="3346.21096436995"/>
    <n v="1.9815607960493711"/>
    <m/>
    <m/>
    <n v="6056.2606296460008"/>
    <n v="29929.5"/>
    <m/>
    <n v="-0.79764912111308239"/>
    <n v="37.68369868052612"/>
    <m/>
    <n v="37.691699999999997"/>
    <n v="-2.1228332693612462E-4"/>
    <n v="38.43829595791685"/>
    <m/>
    <m/>
    <m/>
    <m/>
    <m/>
    <n v="366.17386212859714"/>
    <m/>
  </r>
  <r>
    <x v="2780"/>
    <n v="13.67"/>
    <n v="15.85"/>
    <n v="584.84550000000002"/>
    <n v="521.33330000000001"/>
    <n v="28703.926189000002"/>
    <n v="25591.151727"/>
    <n v="6.9441778594026005E-7"/>
    <n v="355.49100377251034"/>
    <n v="355.51"/>
    <m/>
    <n v="30915.362884291884"/>
    <m/>
    <m/>
    <n v="3788.9394103370219"/>
    <m/>
    <m/>
    <n v="43.100533341900721"/>
    <m/>
    <m/>
    <n v="48.131362049905874"/>
    <n v="48.12"/>
    <n v="2.3611907535081578E-4"/>
    <n v="43.879362915498497"/>
    <m/>
    <m/>
    <m/>
    <n v="295.30158206370226"/>
    <n v="295.536"/>
    <n v="-7.9319587562176608E-4"/>
    <n v="2787"/>
    <n v="0.8624605678233439"/>
    <n v="15707.54"/>
    <n v="69.733338728724732"/>
    <m/>
    <m/>
    <n v="3361.3420764005045"/>
    <n v="1.9903324546509917"/>
    <m/>
    <m/>
    <n v="5703.0728674709553"/>
    <n v="28187.5"/>
    <m/>
    <n v="-0.79767368984581977"/>
    <n v="38.780109559178705"/>
    <m/>
    <n v="38.7896"/>
    <n v="-2.4466457043370582E-4"/>
    <n v="39.557068716008878"/>
    <m/>
    <m/>
    <m/>
    <m/>
    <m/>
    <n v="355.49434687854597"/>
    <m/>
  </r>
  <r>
    <x v="2781"/>
    <n v="12.84"/>
    <n v="15.69"/>
    <n v="573.61689999999999"/>
    <n v="511.32369999999997"/>
    <n v="28534.639842"/>
    <n v="25440.205731999999"/>
    <n v="6.9441778594026005E-7"/>
    <n v="348.65733834339704"/>
    <n v="348.68"/>
    <m/>
    <n v="29726.889639313893"/>
    <m/>
    <m/>
    <n v="3679.6939435182267"/>
    <m/>
    <m/>
    <n v="43.512331403712352"/>
    <m/>
    <m/>
    <n v="47.846332362418067"/>
    <n v="47.84"/>
    <n v="1.3236543516015331E-4"/>
    <n v="44.136577627159397"/>
    <m/>
    <m/>
    <m/>
    <n v="289.62169330391578"/>
    <n v="289.85599999999999"/>
    <n v="-8.083555147528898E-4"/>
    <n v="2788"/>
    <n v="0.81835564053537291"/>
    <n v="15574.43"/>
    <n v="69.137000509668781"/>
    <m/>
    <m/>
    <n v="3389.827010628886"/>
    <n v="2.0070088060240776"/>
    <m/>
    <m/>
    <n v="5483.8900495474445"/>
    <n v="27104"/>
    <m/>
    <n v="-0.79767229746356827"/>
    <n v="39.522846834456281"/>
    <m/>
    <n v="39.527200000000001"/>
    <n v="-1.1013088566147466E-4"/>
    <n v="40.315101319852616"/>
    <m/>
    <m/>
    <m/>
    <m/>
    <m/>
    <n v="348.66043823885991"/>
    <m/>
  </r>
  <r>
    <x v="2782"/>
    <n v="12.6"/>
    <n v="15.33"/>
    <n v="566.3048"/>
    <n v="504.80540000000002"/>
    <n v="28455.542798999999"/>
    <n v="25369.668688000002"/>
    <n v="6.9441778594026005E-7"/>
    <n v="344.20448528359418"/>
    <n v="344.22"/>
    <m/>
    <n v="28967.689761206067"/>
    <m/>
    <m/>
    <n v="3609.2097950098359"/>
    <m/>
    <m/>
    <n v="43.787697150670823"/>
    <m/>
    <m/>
    <n v="47.712540540035462"/>
    <n v="47.72"/>
    <n v="-1.5631726664999679E-4"/>
    <n v="44.257347115208923"/>
    <m/>
    <m/>
    <m/>
    <n v="285.91965789739584"/>
    <n v="286.166"/>
    <n v="-8.6083637680278713E-4"/>
    <n v="2789"/>
    <n v="0.82191780821917804"/>
    <n v="15573.54"/>
    <n v="69.127651619292934"/>
    <m/>
    <m/>
    <n v="3390.0207221187748"/>
    <n v="2.0069332321293776"/>
    <m/>
    <m/>
    <n v="5343.8938704773745"/>
    <n v="26413.25"/>
    <m/>
    <n v="-0.79768132015267434"/>
    <n v="40.024815614859627"/>
    <m/>
    <n v="40.024799999999999"/>
    <n v="3.9012961039475158E-7"/>
    <n v="40.827552169726161"/>
    <m/>
    <m/>
    <m/>
    <m/>
    <m/>
    <n v="344.20764588425237"/>
    <m/>
  </r>
  <r>
    <x v="2783"/>
    <n v="13.89"/>
    <n v="16.14"/>
    <n v="586.30600000000004"/>
    <n v="522.63409999999999"/>
    <n v="28871.632492000001"/>
    <n v="25740.617730000002"/>
    <n v="6.9441778594026005E-7"/>
    <n v="356.35268167021195"/>
    <n v="356.37"/>
    <m/>
    <n v="31012.46907130714"/>
    <m/>
    <m/>
    <n v="3800.2866499756974"/>
    <m/>
    <m/>
    <n v="43.012506460196434"/>
    <m/>
    <m/>
    <n v="48.409034266406891"/>
    <n v="48.4"/>
    <n v="1.8665839683662533E-4"/>
    <n v="43.608644397724028"/>
    <m/>
    <m/>
    <m/>
    <n v="296.00743801130551"/>
    <n v="296.27800000000002"/>
    <n v="-9.1320310213549583E-4"/>
    <n v="2790"/>
    <n v="0.86059479553903351"/>
    <n v="15817.07"/>
    <n v="70.203147760314749"/>
    <m/>
    <m/>
    <n v="3337.00954120181"/>
    <n v="1.9753627011328372"/>
    <m/>
    <m/>
    <n v="5721.1719933493123"/>
    <n v="28280.25"/>
    <m/>
    <n v="-0.79769726245880745"/>
    <n v="38.609422203336557"/>
    <m/>
    <n v="38.609400000000001"/>
    <n v="5.7507592865491119E-7"/>
    <n v="39.38417668876707"/>
    <m/>
    <m/>
    <m/>
    <m/>
    <m/>
    <n v="356.3557206352038"/>
    <m/>
  </r>
  <r>
    <x v="2784"/>
    <n v="13.3"/>
    <n v="15.58"/>
    <n v="568.66499999999996"/>
    <n v="506.90780000000001"/>
    <n v="28511.037583000001"/>
    <n v="25419.074293000001"/>
    <n v="6.9441778594026005E-7"/>
    <n v="345.6053228879029"/>
    <n v="345.63"/>
    <m/>
    <n v="29142.218408477842"/>
    <m/>
    <m/>
    <n v="3628.3912549057345"/>
    <m/>
    <m/>
    <n v="43.653718795834529"/>
    <m/>
    <m/>
    <n v="47.800928340137915"/>
    <n v="47.8"/>
    <n v="1.9421341797443148E-5"/>
    <n v="44.148582366380921"/>
    <m/>
    <m/>
    <m/>
    <n v="287.07041005950958"/>
    <n v="287.35599999999999"/>
    <n v="-9.9385410602326196E-4"/>
    <n v="2791"/>
    <n v="0.85365853658536595"/>
    <n v="15595.9"/>
    <n v="69.205283911120915"/>
    <m/>
    <m/>
    <n v="3383.6709266687517"/>
    <n v="2.0024146247844401"/>
    <m/>
    <m/>
    <n v="5376.3230490353899"/>
    <n v="26577.25"/>
    <m/>
    <n v="-0.79770958059861763"/>
    <n v="39.765640629653689"/>
    <m/>
    <n v="39.767249999999997"/>
    <n v="-4.0469741968807149E-5"/>
    <n v="40.564847801040905"/>
    <m/>
    <m/>
    <m/>
    <m/>
    <m/>
    <n v="345.60836163059787"/>
    <m/>
  </r>
  <r>
    <x v="2785"/>
    <n v="13.25"/>
    <n v="15.52"/>
    <n v="566.81899999999996"/>
    <n v="505.26190000000003"/>
    <n v="28463.287153000001"/>
    <n v="25376.484648000001"/>
    <n v="6.9441778594026005E-7"/>
    <n v="344.47501935236238"/>
    <n v="344.49"/>
    <m/>
    <n v="28951.683521076884"/>
    <m/>
    <m/>
    <n v="3610.597817093982"/>
    <m/>
    <m/>
    <n v="43.722612741588051"/>
    <m/>
    <m/>
    <n v="47.719707498695435"/>
    <n v="47.72"/>
    <n v="-6.1295327863364335E-6"/>
    <n v="44.220948372102676"/>
    <m/>
    <m/>
    <m/>
    <n v="286.12833299480843"/>
    <n v="286.43"/>
    <n v="-1.0531962615353274E-3"/>
    <n v="2792"/>
    <n v="0.85373711340206193"/>
    <n v="15551.71"/>
    <n v="69.003806710365808"/>
    <m/>
    <m/>
    <n v="3393.2583450447023"/>
    <n v="2.0078979846862888"/>
    <m/>
    <m/>
    <n v="5341.2298374068214"/>
    <n v="26405"/>
    <m/>
    <n v="-0.79771899877270136"/>
    <n v="39.892899228660269"/>
    <m/>
    <n v="39.895000000000003"/>
    <n v="-5.2657509455711349E-5"/>
    <n v="40.695082536209142"/>
    <m/>
    <m/>
    <m/>
    <m/>
    <m/>
    <n v="344.47805802096201"/>
    <m/>
  </r>
  <r>
    <x v="2786"/>
    <n v="12.71"/>
    <n v="15.46"/>
    <n v="559.46050000000002"/>
    <n v="498.7022"/>
    <n v="28302.482731"/>
    <n v="25233.101612999999"/>
    <n v="6.9441778594026005E-7"/>
    <n v="339.99472029046473"/>
    <n v="340.02"/>
    <m/>
    <n v="28198.682105086828"/>
    <m/>
    <m/>
    <n v="3540.165162507034"/>
    <m/>
    <m/>
    <n v="44.004443763838893"/>
    <m/>
    <m/>
    <n v="47.448956195702507"/>
    <n v="47.44"/>
    <n v="1.8878996000237791E-4"/>
    <n v="44.469193076684917"/>
    <m/>
    <m/>
    <m/>
    <n v="282.40374775300285"/>
    <n v="282.71800000000002"/>
    <n v="-1.1115395800662675E-3"/>
    <n v="2793"/>
    <n v="0.82212160413971536"/>
    <n v="15434.73"/>
    <n v="68.479412470275904"/>
    <m/>
    <m/>
    <n v="3418.7824424721439"/>
    <n v="2.0228096287056649"/>
    <m/>
    <m/>
    <n v="5202.3665815288159"/>
    <n v="25719.75"/>
    <m/>
    <n v="-0.79772872669723394"/>
    <n v="40.408937492212097"/>
    <m/>
    <n v="40.411450000000002"/>
    <n v="-6.2173165969237054E-5"/>
    <n v="41.221921434963733"/>
    <m/>
    <m/>
    <m/>
    <m/>
    <m/>
    <n v="339.99745502552025"/>
    <m/>
  </r>
  <r>
    <x v="2787"/>
    <n v="12.48"/>
    <n v="15.17"/>
    <n v="552.56889999999999"/>
    <n v="492.55869999999999"/>
    <n v="28130.943915"/>
    <n v="25080.148518999998"/>
    <n v="6.9441778594026005E-7"/>
    <n v="335.79837655130677"/>
    <n v="335.82"/>
    <m/>
    <n v="27502.700149005639"/>
    <m/>
    <m/>
    <n v="3474.631258348119"/>
    <m/>
    <m/>
    <n v="44.273487093358156"/>
    <m/>
    <m/>
    <n v="47.160222354574636"/>
    <n v="47.16"/>
    <n v="4.7148976811683951E-6"/>
    <n v="44.737124104768036"/>
    <m/>
    <m/>
    <m/>
    <n v="278.9150982844389"/>
    <n v="279.24400000000003"/>
    <n v="-1.1778291227784177E-3"/>
    <n v="2794"/>
    <n v="0.82267633487145686"/>
    <n v="15318.76"/>
    <n v="67.959580427838446"/>
    <m/>
    <m/>
    <n v="3444.4697204390077"/>
    <n v="2.0378149683639233"/>
    <m/>
    <m/>
    <n v="5074.0199391560736"/>
    <n v="25087.25"/>
    <m/>
    <n v="-0.79774507213201629"/>
    <n v="40.904828943129253"/>
    <m/>
    <n v="40.907899999999998"/>
    <n v="-7.5072464505554493E-5"/>
    <n v="41.72821880938676"/>
    <m/>
    <m/>
    <m/>
    <m/>
    <m/>
    <n v="335.80086813804655"/>
    <m/>
  </r>
  <r>
    <x v="2788"/>
    <n v="12.29"/>
    <n v="15.26"/>
    <n v="549.93989999999997"/>
    <n v="490.2149"/>
    <n v="28130.963449999999"/>
    <n v="25080.148518999998"/>
    <n v="6.9441778594026005E-7"/>
    <n v="334.19257351373994"/>
    <n v="334.22"/>
    <m/>
    <n v="27239.748958577024"/>
    <m/>
    <m/>
    <n v="3449.7143838451884"/>
    <m/>
    <m/>
    <n v="44.376816798066919"/>
    <m/>
    <m/>
    <n v="47.159105169108351"/>
    <n v="47.16"/>
    <n v="-1.8974361570056608E-5"/>
    <n v="44.735500510268146"/>
    <m/>
    <m/>
    <m/>
    <n v="277.57822565343844"/>
    <n v="277.92599999999999"/>
    <n v="-1.2513199432998556E-3"/>
    <n v="2795"/>
    <n v="0.8053735255570118"/>
    <n v="15318.76"/>
    <n v="67.954273994846133"/>
    <m/>
    <m/>
    <n v="3444.4697204390077"/>
    <n v="2.0376217946710318"/>
    <m/>
    <m/>
    <n v="5025.5619670669394"/>
    <n v="24849.75"/>
    <m/>
    <n v="-0.79776207136623345"/>
    <n v="41.097556980221029"/>
    <m/>
    <n v="41.100949999999997"/>
    <n v="-8.2553317598987874E-5"/>
    <n v="41.925257499491551"/>
    <m/>
    <m/>
    <m/>
    <m/>
    <m/>
    <n v="334.19506503972593"/>
    <m/>
  </r>
  <r>
    <x v="2789"/>
    <n v="13.12"/>
    <n v="15.93"/>
    <n v="565.79809999999998"/>
    <n v="504.34980000000002"/>
    <n v="28407.287516"/>
    <n v="25326.452873999999"/>
    <n v="5.5561859602093477E-7"/>
    <n v="343.80428066761692"/>
    <n v="343.82"/>
    <m/>
    <n v="28806.756646372294"/>
    <m/>
    <m/>
    <n v="3598.554617005881"/>
    <m/>
    <m/>
    <n v="43.731103065363293"/>
    <m/>
    <m/>
    <n v="47.618854828585071"/>
    <n v="47.6"/>
    <n v="3.9610984422422391E-4"/>
    <n v="44.291326000923313"/>
    <m/>
    <m/>
    <m/>
    <n v="285.5520714558204"/>
    <n v="285.92599999999999"/>
    <n v="-1.3077808390268286E-3"/>
    <n v="2796"/>
    <n v="0.82360326428123032"/>
    <n v="15494.74"/>
    <n v="68.718824536621568"/>
    <m/>
    <m/>
    <n v="3404.9000828571893"/>
    <n v="2.0136410951900667"/>
    <m/>
    <m/>
    <n v="5314.8396233319427"/>
    <n v="26282"/>
    <m/>
    <n v="-0.79777643926139785"/>
    <n v="39.906969807433455"/>
    <m/>
    <n v="39.909950000000002"/>
    <n v="-7.4672921578367024E-5"/>
    <n v="40.711948036583465"/>
    <m/>
    <m/>
    <m/>
    <m/>
    <m/>
    <n v="343.80665048238797"/>
    <m/>
  </r>
  <r>
    <x v="2790"/>
    <n v="12.41"/>
    <n v="15.31"/>
    <n v="544.19730000000004"/>
    <n v="485.09460000000001"/>
    <n v="27838.713015000001"/>
    <n v="24819.527493000001"/>
    <n v="5.5561859602093477E-7"/>
    <n v="330.67060346741619"/>
    <n v="330.69"/>
    <m/>
    <n v="26605.984697964857"/>
    <m/>
    <m/>
    <n v="3392.360440969815"/>
    <m/>
    <m/>
    <n v="44.563877249892471"/>
    <m/>
    <m/>
    <n v="46.664621144081394"/>
    <n v="46.68"/>
    <n v="-3.2945278317497717E-4"/>
    <n v="45.176199758405446"/>
    <m/>
    <m/>
    <m/>
    <n v="274.6406132924136"/>
    <n v="274.99400000000003"/>
    <n v="-1.2850706109457377E-3"/>
    <n v="2797"/>
    <n v="0.81058131939908551"/>
    <n v="15165.16"/>
    <n v="67.251893039929612"/>
    <m/>
    <m/>
    <n v="3477.3238195128588"/>
    <n v="2.0562771931208927"/>
    <m/>
    <m/>
    <n v="4908.8514917254606"/>
    <n v="24275.5"/>
    <m/>
    <n v="-0.79778577200364731"/>
    <n v="41.428619009006205"/>
    <m/>
    <n v="41.43235"/>
    <n v="-9.0050190100110505E-5"/>
    <n v="42.264719763100025"/>
    <m/>
    <m/>
    <m/>
    <m/>
    <m/>
    <n v="330.67285169840329"/>
    <m/>
  </r>
  <r>
    <x v="2791"/>
    <n v="13.39"/>
    <n v="15.97"/>
    <n v="564.41319999999996"/>
    <n v="503.11470000000003"/>
    <n v="28417.141591"/>
    <n v="25335.210096999999"/>
    <n v="5.5561859602093477E-7"/>
    <n v="342.94602826313451"/>
    <n v="342.97"/>
    <m/>
    <n v="28581.405421663494"/>
    <m/>
    <m/>
    <n v="3581.2668244826987"/>
    <m/>
    <m/>
    <n v="43.734179600180035"/>
    <m/>
    <m/>
    <n v="47.633050105159761"/>
    <n v="47.64"/>
    <n v="-1.4588360285983093E-4"/>
    <n v="44.235948998195184"/>
    <m/>
    <m/>
    <m/>
    <n v="284.83292179134162"/>
    <n v="285.21600000000001"/>
    <n v="-1.3431161248260715E-3"/>
    <n v="2798"/>
    <n v="0.83844708829054482"/>
    <n v="15507.53"/>
    <n v="68.764808028164282"/>
    <m/>
    <m/>
    <n v="3398.8194479080339"/>
    <n v="2.0096639732590611"/>
    <m/>
    <m/>
    <n v="5273.3778801760027"/>
    <n v="26080"/>
    <m/>
    <n v="-0.79779992790736187"/>
    <n v="39.887787381535937"/>
    <m/>
    <n v="39.891500000000001"/>
    <n v="-9.3067908302879587E-5"/>
    <n v="40.693204338198406"/>
    <m/>
    <m/>
    <m/>
    <m/>
    <m/>
    <n v="342.94833720081982"/>
    <m/>
  </r>
  <r>
    <x v="2792"/>
    <n v="14.55"/>
    <n v="16.48"/>
    <n v="575.85209999999995"/>
    <n v="513.31100000000004"/>
    <n v="28534.798929"/>
    <n v="25440.093036999999"/>
    <n v="5.5561859602093477E-7"/>
    <n v="349.88794582636262"/>
    <n v="349.91"/>
    <m/>
    <n v="29738.559230402512"/>
    <m/>
    <m/>
    <n v="3690.0112972733323"/>
    <m/>
    <m/>
    <n v="43.289056452957475"/>
    <m/>
    <m/>
    <n v="47.82910204561918"/>
    <n v="47.84"/>
    <n v="-2.2780004976641344E-4"/>
    <n v="44.051215727971702"/>
    <m/>
    <m/>
    <m/>
    <n v="290.59531430013163"/>
    <n v="291.01600000000002"/>
    <n v="-1.4455758441748179E-3"/>
    <n v="2799"/>
    <n v="0.88288834951456308"/>
    <n v="15595.22"/>
    <n v="69.148250813262649"/>
    <m/>
    <m/>
    <n v="3379.600237796104"/>
    <n v="1.9981105542115298"/>
    <m/>
    <m/>
    <n v="5486.9372446207217"/>
    <n v="27139.25"/>
    <m/>
    <n v="-0.79782281217717066"/>
    <n v="39.077587273985607"/>
    <m/>
    <n v="39.081299999999999"/>
    <n v="-9.500006433749153E-5"/>
    <n v="39.867049066520345"/>
    <m/>
    <m/>
    <m/>
    <m/>
    <m/>
    <n v="349.89031546778426"/>
    <m/>
  </r>
  <r>
    <x v="2793"/>
    <n v="12.7"/>
    <n v="15.38"/>
    <n v="545.07429999999999"/>
    <n v="485.87560000000002"/>
    <n v="27901.750646"/>
    <n v="24875.687077999999"/>
    <n v="5.5561859602093477E-7"/>
    <n v="331.17926780254857"/>
    <n v="331.2"/>
    <m/>
    <n v="26558.445687060237"/>
    <m/>
    <m/>
    <n v="3394.0618320129956"/>
    <m/>
    <m/>
    <n v="44.44390204538923"/>
    <m/>
    <m/>
    <n v="46.766866729079865"/>
    <n v="46.76"/>
    <n v="1.4685049358131863E-4"/>
    <n v="45.026881822800298"/>
    <m/>
    <m/>
    <m/>
    <n v="275.05401206733256"/>
    <n v="275.47199999999998"/>
    <n v="-1.5173517913523726E-3"/>
    <n v="2800"/>
    <n v="0.82574772431729515"/>
    <n v="15156.35"/>
    <n v="67.197080793769388"/>
    <m/>
    <m/>
    <n v="3474.7066329839613"/>
    <n v="2.0541452727362071"/>
    <m/>
    <m/>
    <n v="4900.2414543586392"/>
    <n v="24239.5"/>
    <m/>
    <n v="-0.79784065453665964"/>
    <n v="41.164285301739675"/>
    <m/>
    <n v="41.168599999999998"/>
    <n v="-1.0480556201386548E-4"/>
    <n v="41.99632949619901"/>
    <m/>
    <m/>
    <m/>
    <m/>
    <m/>
    <n v="331.18151586908004"/>
    <m/>
  </r>
  <r>
    <x v="2794"/>
    <n v="12.85"/>
    <n v="15.43"/>
    <n v="545.0752"/>
    <n v="485.87560000000002"/>
    <n v="27876.046603999999"/>
    <n v="24852.729285000001"/>
    <n v="4.1671128436782112E-7"/>
    <n v="331.15558918997914"/>
    <n v="331.17"/>
    <m/>
    <n v="26554.877286688949"/>
    <m/>
    <m/>
    <n v="3393.7187178727145"/>
    <m/>
    <m/>
    <n v="44.43787499415113"/>
    <m/>
    <m/>
    <n v="46.720365706867518"/>
    <n v="46.72"/>
    <n v="7.8276298698387592E-6"/>
    <n v="45.063492948755624"/>
    <m/>
    <m/>
    <m/>
    <n v="275.02524376964584"/>
    <n v="275.45800000000003"/>
    <n v="-1.571042519564414E-3"/>
    <n v="2801"/>
    <n v="0.83279325988334407"/>
    <n v="15134.48"/>
    <n v="67.084401378584062"/>
    <m/>
    <m/>
    <n v="3479.7204941090577"/>
    <n v="2.0565243686562225"/>
    <m/>
    <m/>
    <n v="4899.7460767795028"/>
    <n v="24238.75"/>
    <m/>
    <n v="-0.7978548367065339"/>
    <n v="41.15853384756808"/>
    <m/>
    <n v="41.16375"/>
    <n v="-1.2671713417555797E-4"/>
    <n v="41.991739798536273"/>
    <m/>
    <m/>
    <m/>
    <m/>
    <m/>
    <n v="331.15789784617755"/>
    <m/>
  </r>
  <r>
    <x v="2795"/>
    <n v="14.31"/>
    <n v="16.32"/>
    <n v="567.78240000000005"/>
    <n v="506.11649999999997"/>
    <n v="28255.758159000001"/>
    <n v="25191.248585000001"/>
    <n v="4.1671128436782112E-7"/>
    <n v="344.9427354266349"/>
    <n v="344.96"/>
    <m/>
    <n v="28766.067152529849"/>
    <m/>
    <m/>
    <n v="3605.6635923256226"/>
    <m/>
    <m/>
    <n v="43.510298046897574"/>
    <m/>
    <m/>
    <n v="47.355609066610086"/>
    <n v="47.36"/>
    <n v="-9.271396515864172E-5"/>
    <n v="44.448057107063796"/>
    <m/>
    <m/>
    <m/>
    <n v="286.472423716516"/>
    <n v="286.93400000000003"/>
    <n v="-1.6086496667666594E-3"/>
    <n v="2802"/>
    <n v="0.87683823529411764"/>
    <n v="15447.32"/>
    <n v="68.465735231169347"/>
    <m/>
    <m/>
    <n v="3407.7923036871157"/>
    <n v="2.0138236930252633"/>
    <m/>
    <m/>
    <n v="5307.8003840354404"/>
    <n v="26258.25"/>
    <m/>
    <n v="-0.7978616098165171"/>
    <n v="39.442089603785881"/>
    <m/>
    <n v="39.447000000000003"/>
    <n v="-1.2448085314775703E-4"/>
    <n v="40.240950822145074"/>
    <m/>
    <m/>
    <m/>
    <m/>
    <m/>
    <n v="344.94492252128191"/>
    <m/>
  </r>
  <r>
    <x v="2796"/>
    <n v="15.15"/>
    <n v="16.72"/>
    <n v="577.36099999999999"/>
    <n v="514.65449999999998"/>
    <n v="28409.990390999999"/>
    <n v="25328.742891999998"/>
    <n v="4.1671128436782112E-7"/>
    <n v="350.75343392871184"/>
    <n v="350.78"/>
    <m/>
    <n v="29735.28132199368"/>
    <m/>
    <m/>
    <n v="3696.7783482121963"/>
    <m/>
    <m/>
    <n v="43.141346336848031"/>
    <m/>
    <m/>
    <n v="47.612935600633136"/>
    <n v="47.6"/>
    <n v="2.7175631582210258E-4"/>
    <n v="44.203842202664426"/>
    <m/>
    <m/>
    <m/>
    <n v="291.29495222793923"/>
    <n v="291.77999999999997"/>
    <n v="-1.6623749813583499E-3"/>
    <n v="2803"/>
    <n v="0.90610047846889963"/>
    <n v="15534.62"/>
    <n v="68.847290822130432"/>
    <m/>
    <m/>
    <n v="3388.5332821797024"/>
    <n v="2.0022528167960307"/>
    <m/>
    <m/>
    <n v="5486.6967808459049"/>
    <n v="27146.25"/>
    <m/>
    <n v="-0.79788380417752336"/>
    <n v="38.774909958215659"/>
    <m/>
    <n v="38.780500000000004"/>
    <n v="-1.4414568621712309E-4"/>
    <n v="39.560653949409044"/>
    <m/>
    <m/>
    <m/>
    <m/>
    <m/>
    <n v="350.75586397462064"/>
    <m/>
  </r>
  <r>
    <x v="2797"/>
    <n v="15.13"/>
    <n v="16.739999999999998"/>
    <n v="569.64660000000003"/>
    <n v="507.77769999999998"/>
    <n v="28220.982388"/>
    <n v="25160.223477"/>
    <n v="4.1671128436782112E-7"/>
    <n v="346.05840904748175"/>
    <n v="346.08"/>
    <m/>
    <n v="28939.341000233107"/>
    <m/>
    <m/>
    <n v="3622.5618849833072"/>
    <m/>
    <m/>
    <n v="43.427609854201116"/>
    <m/>
    <m/>
    <n v="47.295019629958013"/>
    <n v="47.28"/>
    <n v="3.1767406848581814E-4"/>
    <n v="44.496315813294238"/>
    <m/>
    <m/>
    <m/>
    <n v="287.39265637360518"/>
    <n v="287.87200000000001"/>
    <n v="-1.6651276483813371E-3"/>
    <n v="2804"/>
    <n v="0.90382317801672651"/>
    <n v="15395.96"/>
    <n v="68.22744108413832"/>
    <m/>
    <m/>
    <n v="3418.7788900482592"/>
    <n v="2.0199331685747346"/>
    <m/>
    <m/>
    <n v="5339.8906293424361"/>
    <n v="26421"/>
    <m/>
    <n v="-0.79789218313680643"/>
    <n v="39.291189207484457"/>
    <m/>
    <n v="39.297199999999997"/>
    <n v="-1.5295727216035893E-4"/>
    <n v="40.08779632732378"/>
    <m/>
    <m/>
    <m/>
    <m/>
    <m/>
    <n v="346.0610820328028"/>
    <m/>
  </r>
  <r>
    <x v="2798"/>
    <n v="12.86"/>
    <n v="15.56"/>
    <n v="545.18650000000002"/>
    <n v="485.97399999999999"/>
    <n v="27815.058685"/>
    <n v="24798.314495999999"/>
    <n v="4.1671128436782112E-7"/>
    <n v="331.19090409041854"/>
    <n v="331.21"/>
    <m/>
    <n v="26452.876831918882"/>
    <m/>
    <m/>
    <n v="3389.1213981967048"/>
    <m/>
    <m/>
    <n v="44.357983587570089"/>
    <m/>
    <m/>
    <n v="46.613603010657101"/>
    <n v="46.6"/>
    <n v="2.9191009993767558E-4"/>
    <n v="45.134707853331946"/>
    <m/>
    <m/>
    <m/>
    <n v="275.04258133296605"/>
    <n v="275.512"/>
    <n v="-1.7038047962845138E-3"/>
    <n v="2805"/>
    <n v="0.82647814910025696"/>
    <n v="15142.45"/>
    <n v="67.098767867783252"/>
    <m/>
    <m/>
    <n v="3475.0725304848497"/>
    <n v="2.0529987727343748"/>
    <m/>
    <m/>
    <n v="4881.1421008374782"/>
    <n v="24151.75"/>
    <m/>
    <n v="-0.79789695981295439"/>
    <n v="40.976423056562645"/>
    <m/>
    <n v="40.982950000000002"/>
    <n v="-1.5925997121624125E-4"/>
    <n v="41.807615692135073"/>
    <m/>
    <m/>
    <m/>
    <m/>
    <m/>
    <n v="331.19363775874785"/>
    <m/>
  </r>
  <r>
    <x v="2799"/>
    <n v="13.85"/>
    <n v="16.100000000000001"/>
    <n v="561.35749999999996"/>
    <n v="500.38810000000001"/>
    <n v="28263.723436"/>
    <n v="25198.28731"/>
    <n v="5.5561859602093477E-7"/>
    <n v="340.9895482653813"/>
    <n v="341.01"/>
    <m/>
    <n v="28018.320209599213"/>
    <m/>
    <m/>
    <n v="3539.5467142811199"/>
    <m/>
    <m/>
    <n v="43.694223427078654"/>
    <m/>
    <m/>
    <n v="47.36202885614501"/>
    <n v="47.36"/>
    <n v="4.2839023332241766E-5"/>
    <n v="44.401875569697822"/>
    <m/>
    <m/>
    <m/>
    <n v="283.17078686662495"/>
    <n v="283.65800000000002"/>
    <n v="-1.7176075886280451E-3"/>
    <n v="2806"/>
    <n v="0.86024844720496885"/>
    <n v="15409.57"/>
    <n v="68.266428283019295"/>
    <m/>
    <m/>
    <n v="3413.7706028348912"/>
    <n v="2.0162094151170762"/>
    <m/>
    <m/>
    <n v="5170.1709649833765"/>
    <n v="25584"/>
    <m/>
    <n v="-0.79791389286337644"/>
    <n v="39.75549758067573"/>
    <m/>
    <n v="39.761850000000003"/>
    <n v="-1.5976166411457715E-4"/>
    <n v="40.56314178987558"/>
    <m/>
    <m/>
    <m/>
    <m/>
    <m/>
    <n v="340.99228173374581"/>
    <m/>
  </r>
  <r>
    <x v="2800"/>
    <n v="13.86"/>
    <n v="16.399999999999999"/>
    <n v="552.18110000000001"/>
    <n v="492.20800000000003"/>
    <n v="28078.302477000001"/>
    <n v="25032.962797"/>
    <n v="5.5561859602093477E-7"/>
    <n v="335.40728095379569"/>
    <n v="335.43"/>
    <m/>
    <n v="27101.050498308745"/>
    <m/>
    <m/>
    <n v="3452.6361926513223"/>
    <m/>
    <m/>
    <n v="44.04937796421563"/>
    <m/>
    <m/>
    <n v="47.050168347133884"/>
    <n v="47.04"/>
    <n v="2.1616384213185569E-4"/>
    <n v="44.69156551663248"/>
    <m/>
    <m/>
    <m/>
    <n v="278.53193793242286"/>
    <n v="279.024"/>
    <n v="-1.7635116247245453E-3"/>
    <n v="2807"/>
    <n v="0.84512195121951228"/>
    <n v="15279.2"/>
    <n v="67.68358668614276"/>
    <m/>
    <m/>
    <n v="3442.6522181876612"/>
    <n v="2.0330744633317432"/>
    <m/>
    <m/>
    <n v="5000.9635795980039"/>
    <n v="24748.25"/>
    <m/>
    <n v="-0.79792657745101159"/>
    <n v="40.403519121757874"/>
    <m/>
    <n v="40.410649999999997"/>
    <n v="-1.7646036978180568E-4"/>
    <n v="41.224746298621461"/>
    <m/>
    <m/>
    <m/>
    <m/>
    <m/>
    <n v="335.40964990194681"/>
    <m/>
  </r>
  <r>
    <x v="2801"/>
    <n v="13.76"/>
    <n v="16.29"/>
    <n v="544.505"/>
    <n v="485.36529999999999"/>
    <n v="27812.197284999998"/>
    <n v="24795.705152999999"/>
    <n v="5.5561859602093477E-7"/>
    <n v="330.73657958036955"/>
    <n v="330.76"/>
    <m/>
    <n v="26346.353791522397"/>
    <m/>
    <m/>
    <n v="3380.5241906869874"/>
    <m/>
    <m/>
    <n v="44.353561166908563"/>
    <m/>
    <m/>
    <n v="46.603125593955241"/>
    <n v="46.6"/>
    <n v="6.7072831657410958E-5"/>
    <n v="45.113500069996959"/>
    <m/>
    <m/>
    <m/>
    <n v="274.65019711105231"/>
    <n v="275.11200000000002"/>
    <n v="-1.6785995847062862E-3"/>
    <n v="2808"/>
    <n v="0.84468999386126464"/>
    <n v="15144.64"/>
    <n v="67.082276337965126"/>
    <m/>
    <m/>
    <n v="3472.9707742952673"/>
    <n v="2.0507848076813722"/>
    <m/>
    <m/>
    <n v="4861.7524528161639"/>
    <n v="24060"/>
    <m/>
    <n v="-0.7979321507557704"/>
    <n v="40.963302877455831"/>
    <m/>
    <n v="40.969949999999997"/>
    <n v="-1.6224385297436417E-4"/>
    <n v="41.796332039552617"/>
    <m/>
    <m/>
    <m/>
    <m/>
    <m/>
    <n v="330.73900921153648"/>
    <m/>
  </r>
  <r>
    <x v="2802"/>
    <n v="12.74"/>
    <n v="15.91"/>
    <n v="532.41210000000001"/>
    <n v="474.5856"/>
    <n v="27712.51095"/>
    <n v="24706.816953000001"/>
    <n v="5.5561859602093477E-7"/>
    <n v="323.38337246632005"/>
    <n v="323.39999999999998"/>
    <m/>
    <n v="25174.953233798991"/>
    <m/>
    <m/>
    <n v="3267.7946542856548"/>
    <m/>
    <m/>
    <n v="44.844068143411803"/>
    <m/>
    <m/>
    <n v="46.434955281518505"/>
    <n v="46.44"/>
    <n v="-1.0862873560490982E-4"/>
    <n v="45.273574549621948"/>
    <m/>
    <m/>
    <m/>
    <n v="268.54100221521179"/>
    <n v="269.01"/>
    <n v="-1.7434213776000851E-3"/>
    <n v="2809"/>
    <n v="0.80075424261470773"/>
    <n v="15029.32"/>
    <n v="66.566275254352192"/>
    <m/>
    <m/>
    <n v="3499.4159713875538"/>
    <n v="2.0662047793371392"/>
    <m/>
    <m/>
    <n v="4645.6421268585136"/>
    <n v="22992.25"/>
    <m/>
    <n v="-0.79794747678637301"/>
    <n v="41.871125358739405"/>
    <m/>
    <n v="41.879649999999998"/>
    <n v="-2.0355091937473979E-4"/>
    <n v="42.723049412876598"/>
    <m/>
    <m/>
    <m/>
    <m/>
    <m/>
    <n v="323.38574129894585"/>
    <m/>
  </r>
  <r>
    <x v="2803"/>
    <n v="12.38"/>
    <n v="15.57"/>
    <n v="529.16200000000003"/>
    <n v="471.68819999999999"/>
    <n v="27511.285414000002"/>
    <n v="24527.402576"/>
    <n v="5.5561859602093477E-7"/>
    <n v="321.40144743611603"/>
    <n v="321.42"/>
    <m/>
    <n v="24866.450895921909"/>
    <m/>
    <m/>
    <n v="3237.7601458294644"/>
    <m/>
    <m/>
    <n v="44.978923870025518"/>
    <m/>
    <m/>
    <n v="46.096658675183214"/>
    <n v="46.08"/>
    <n v="3.6151638852466306E-4"/>
    <n v="45.600677962052089"/>
    <m/>
    <m/>
    <m/>
    <n v="266.8922227948097"/>
    <n v="267.37400000000002"/>
    <n v="-1.8018850194496672E-3"/>
    <n v="2810"/>
    <n v="0.79511881824020558"/>
    <n v="14921.08"/>
    <n v="66.081709881747997"/>
    <m/>
    <m/>
    <n v="3524.6184945052323"/>
    <n v="2.0808881508249919"/>
    <m/>
    <m/>
    <n v="4588.7631211977223"/>
    <n v="22712.25"/>
    <m/>
    <n v="-0.79796087480554667"/>
    <n v="42.124791355791842"/>
    <m/>
    <n v="42.133450000000003"/>
    <n v="-2.0550522703843832E-4"/>
    <n v="42.982312640774552"/>
    <m/>
    <m/>
    <m/>
    <m/>
    <m/>
    <n v="321.40387694879831"/>
    <m/>
  </r>
  <r>
    <x v="2804"/>
    <n v="12.73"/>
    <n v="15.23"/>
    <n v="510.64890000000003"/>
    <n v="455.18509999999998"/>
    <n v="26948.012482999999"/>
    <n v="24025.181524"/>
    <n v="4.1671128436782112E-7"/>
    <n v="310.13430698522353"/>
    <n v="310.14999999999998"/>
    <m/>
    <n v="23123.323304507609"/>
    <m/>
    <m/>
    <n v="3067.5292465809102"/>
    <m/>
    <m/>
    <n v="45.759563275503503"/>
    <m/>
    <m/>
    <n v="45.149561286251277"/>
    <n v="45.16"/>
    <n v="-2.3114955156600114E-4"/>
    <n v="46.529288601033883"/>
    <m/>
    <m/>
    <m/>
    <n v="257.52744459562797"/>
    <n v="258.01"/>
    <n v="-1.8702972922445271E-3"/>
    <n v="2811"/>
    <n v="0.83585029546946821"/>
    <n v="14595.05"/>
    <n v="64.622665023242362"/>
    <m/>
    <m/>
    <n v="3601.6324484390993"/>
    <n v="2.1257515274010905"/>
    <m/>
    <m/>
    <n v="4267.2347613885668"/>
    <n v="21122.25"/>
    <m/>
    <n v="-0.79797442216674042"/>
    <n v="43.592532796763166"/>
    <m/>
    <n v="43.604050000000001"/>
    <n v="-2.6413150239101846E-4"/>
    <n v="44.481286216195883"/>
    <m/>
    <m/>
    <m/>
    <m/>
    <m/>
    <n v="310.13679705356373"/>
    <m/>
  </r>
  <r>
    <x v="2805"/>
    <n v="12.85"/>
    <n v="15.28"/>
    <n v="507.15499999999997"/>
    <n v="452.07049999999998"/>
    <n v="26768.604764"/>
    <n v="23865.222684"/>
    <n v="4.1671128436782112E-7"/>
    <n v="308.00483318813417"/>
    <n v="308.02"/>
    <m/>
    <n v="22805.859544126444"/>
    <m/>
    <m/>
    <n v="3035.9426236280633"/>
    <m/>
    <m/>
    <n v="45.914042317823025"/>
    <m/>
    <m/>
    <n v="44.847882282774606"/>
    <n v="44.84"/>
    <n v="1.7578685938013372E-4"/>
    <n v="46.837366133272369"/>
    <m/>
    <m/>
    <m/>
    <n v="255.75639807960943"/>
    <n v="256.24200000000002"/>
    <n v="-1.8950910482692374E-3"/>
    <n v="2812"/>
    <n v="0.84096858638743455"/>
    <n v="14465.52"/>
    <n v="64.044142505763119"/>
    <m/>
    <m/>
    <n v="3633.5966726826832"/>
    <n v="2.14441411856486"/>
    <m/>
    <m/>
    <n v="4208.6958974873396"/>
    <n v="20832.75"/>
    <m/>
    <n v="-0.79797694027493538"/>
    <n v="43.888770085164801"/>
    <m/>
    <n v="43.895699999999998"/>
    <n v="-1.5787229353214638E-4"/>
    <n v="44.784011228850041"/>
    <m/>
    <m/>
    <m/>
    <m/>
    <m/>
    <n v="308.00726246386438"/>
    <m/>
  </r>
  <r>
    <x v="2806"/>
    <n v="12.88"/>
    <n v="15.15"/>
    <n v="507.15519999999998"/>
    <n v="452.07049999999998"/>
    <n v="26844.988542999999"/>
    <n v="23933.311763999998"/>
    <n v="4.1671128436782112E-7"/>
    <n v="307.99744439412228"/>
    <n v="308.02"/>
    <m/>
    <n v="22804.838097770458"/>
    <m/>
    <m/>
    <n v="3035.8403165204722"/>
    <m/>
    <m/>
    <n v="45.911966751526464"/>
    <m/>
    <m/>
    <n v="44.974758315053371"/>
    <n v="44.96"/>
    <n v="3.282543383755776E-4"/>
    <n v="46.702028051711473"/>
    <m/>
    <m/>
    <m/>
    <n v="255.74748112463087"/>
    <n v="256.23200000000003"/>
    <n v="-1.890938194172298E-3"/>
    <n v="2813"/>
    <n v="0.85016501650165022"/>
    <n v="14519.42"/>
    <n v="64.27775815978562"/>
    <m/>
    <m/>
    <n v="3620.0575216077409"/>
    <n v="2.1362212920029608"/>
    <m/>
    <m/>
    <n v="4208.5540702009312"/>
    <n v="20832.05"/>
    <m/>
    <n v="-0.79797696001109197"/>
    <n v="43.886725950667682"/>
    <m/>
    <n v="43.881599999999999"/>
    <n v="1.1681321254664034E-4"/>
    <n v="44.782373495917021"/>
    <m/>
    <m/>
    <m/>
    <m/>
    <m/>
    <n v="307.99975214979338"/>
    <m/>
  </r>
  <r>
    <x v="2807"/>
    <n v="12.11"/>
    <n v="14.61"/>
    <n v="488.6549"/>
    <n v="435.57940000000002"/>
    <n v="26376.512481999998"/>
    <n v="23515.637853"/>
    <n v="4.1671128436782112E-7"/>
    <n v="296.75489979374714"/>
    <n v="296.77"/>
    <m/>
    <n v="21140.093797595709"/>
    <m/>
    <m/>
    <n v="2869.6267786263943"/>
    <m/>
    <m/>
    <n v="46.747265768292571"/>
    <m/>
    <m/>
    <n v="44.188819321221914"/>
    <n v="44.2"/>
    <n v="-2.5295653344092894E-4"/>
    <n v="47.515314172916966"/>
    <m/>
    <m/>
    <m/>
    <n v="246.40946594236055"/>
    <n v="246.886"/>
    <n v="-1.9301785343820432E-3"/>
    <n v="2814"/>
    <n v="0.82888432580424365"/>
    <n v="14219.81"/>
    <n v="62.946463410227828"/>
    <m/>
    <m/>
    <n v="3694.7578494478953"/>
    <n v="2.1800957978027649"/>
    <m/>
    <m/>
    <n v="3901.3745302673342"/>
    <n v="19312.099999999999"/>
    <m/>
    <n v="-0.79798289516586318"/>
    <n v="45.485553186694965"/>
    <m/>
    <n v="45.479399999999998"/>
    <n v="1.3529612736684626E-4"/>
    <n v="46.414294288930002"/>
    <m/>
    <m/>
    <m/>
    <m/>
    <m/>
    <n v="296.75738967994158"/>
    <m/>
  </r>
  <r>
    <x v="2808"/>
    <n v="12.13"/>
    <n v="14.48"/>
    <n v="492.39240000000001"/>
    <n v="438.91079999999999"/>
    <n v="26670.011814000001"/>
    <n v="23777.293579000001"/>
    <n v="4.1671128436782112E-7"/>
    <n v="299.0173523250341"/>
    <n v="299.04000000000002"/>
    <m/>
    <n v="21462.499964871495"/>
    <m/>
    <m/>
    <n v="2902.4502021635308"/>
    <m/>
    <m/>
    <n v="46.566394310298371"/>
    <m/>
    <m/>
    <n v="44.679432040997369"/>
    <n v="44.68"/>
    <n v="-1.2711705519974359E-5"/>
    <n v="46.984898600725046"/>
    <m/>
    <m/>
    <m/>
    <n v="248.28539896335707"/>
    <n v="248.78"/>
    <n v="-1.9881061043610648E-3"/>
    <n v="2815"/>
    <n v="0.83770718232044206"/>
    <n v="14380.93"/>
    <n v="63.654718439299408"/>
    <m/>
    <m/>
    <n v="3652.8937609190725"/>
    <n v="2.1551895283247151"/>
    <m/>
    <m/>
    <n v="3960.918062872453"/>
    <n v="19607.650000000001"/>
    <m/>
    <n v="-0.79799118900671662"/>
    <n v="45.135568105836796"/>
    <m/>
    <n v="45.130450000000003"/>
    <n v="1.1340693116945744E-4"/>
    <n v="46.057623939324891"/>
    <m/>
    <m/>
    <m/>
    <m/>
    <m/>
    <n v="299.02014578777005"/>
    <m/>
  </r>
  <r>
    <x v="2809"/>
    <n v="14.06"/>
    <n v="15.48"/>
    <n v="507.89260000000002"/>
    <n v="452.72669999999999"/>
    <n v="26763.548561"/>
    <n v="23860.645386"/>
    <n v="4.1671128436782112E-7"/>
    <n v="308.40014724019716"/>
    <n v="308.42"/>
    <m/>
    <n v="22809.593079807888"/>
    <m/>
    <m/>
    <n v="3039.084176157317"/>
    <m/>
    <m/>
    <n v="45.82520580911455"/>
    <m/>
    <m/>
    <n v="44.83175831325542"/>
    <n v="44.84"/>
    <n v="-1.8380211294788396E-4"/>
    <n v="46.813343636800383"/>
    <m/>
    <m/>
    <m/>
    <n v="256.06513686869033"/>
    <n v="256.596"/>
    <n v="-2.0688675244729948E-3"/>
    <n v="2816"/>
    <n v="0.90826873385012918"/>
    <n v="14481.38"/>
    <n v="64.079325399902089"/>
    <m/>
    <m/>
    <n v="3627.3785002033669"/>
    <n v="2.1393242716182734"/>
    <m/>
    <m/>
    <n v="4209.7117050817906"/>
    <n v="20840.55"/>
    <m/>
    <n v="-0.79800380963641593"/>
    <n v="43.706660930641405"/>
    <m/>
    <n v="43.702649999999998"/>
    <n v="9.177774440227715E-5"/>
    <n v="44.601311328250212"/>
    <m/>
    <m/>
    <m/>
    <m/>
    <m/>
    <n v="308.40281898742882"/>
    <m/>
  </r>
  <r>
    <x v="2810"/>
    <n v="13.27"/>
    <n v="14.99"/>
    <n v="495.18560000000002"/>
    <n v="441.3997"/>
    <n v="26566.087061999999"/>
    <n v="23684.591568"/>
    <n v="4.1671128436782112E-7"/>
    <n v="300.6769309259526"/>
    <n v="300.69"/>
    <m/>
    <n v="21667.252922403542"/>
    <m/>
    <m/>
    <n v="2924.931013255833"/>
    <m/>
    <m/>
    <n v="46.396370431607409"/>
    <m/>
    <m/>
    <n v="44.499904444618785"/>
    <n v="44.48"/>
    <n v="4.4749201031457631E-4"/>
    <n v="47.157027482984589"/>
    <m/>
    <m/>
    <m/>
    <n v="249.64980837608465"/>
    <n v="250.172"/>
    <n v="-2.0873304123376624E-3"/>
    <n v="2817"/>
    <n v="0.88525683789192788"/>
    <n v="14336.03"/>
    <n v="63.431206255453638"/>
    <m/>
    <m/>
    <n v="3663.7865956338132"/>
    <n v="2.1605918951006262"/>
    <m/>
    <m/>
    <n v="3998.9270976511261"/>
    <n v="19797.150000000001"/>
    <m/>
    <n v="-0.79800490991626949"/>
    <n v="44.798093568022004"/>
    <m/>
    <n v="44.793100000000003"/>
    <n v="1.114807419446695E-4"/>
    <n v="45.715542403756814"/>
    <m/>
    <m/>
    <m/>
    <m/>
    <m/>
    <n v="300.6796026080375"/>
    <m/>
  </r>
  <r>
    <x v="2811"/>
    <n v="13.31"/>
    <n v="15.01"/>
    <n v="494.39479999999998"/>
    <n v="440.69470000000001"/>
    <n v="26616.747170999999"/>
    <n v="23729.746949"/>
    <n v="4.1671128436782112E-7"/>
    <n v="300.1894369251678"/>
    <n v="300.20999999999998"/>
    <m/>
    <n v="21597.072053601714"/>
    <m/>
    <m/>
    <n v="2917.825169300902"/>
    <m/>
    <m/>
    <n v="46.431323338667028"/>
    <m/>
    <m/>
    <n v="44.583676250106407"/>
    <n v="44.6"/>
    <n v="-3.6600336084291474E-4"/>
    <n v="47.065399976742746"/>
    <m/>
    <m/>
    <m/>
    <n v="249.24237959223524"/>
    <n v="249.76599999999999"/>
    <n v="-2.0964439025518145E-3"/>
    <n v="2818"/>
    <n v="0.88674217188540982"/>
    <n v="14363.03"/>
    <n v="63.545708294725635"/>
    <m/>
    <m/>
    <n v="3656.8863423501557"/>
    <n v="2.1563182819648055"/>
    <m/>
    <m/>
    <n v="3986.0186622798092"/>
    <n v="19732.599999999999"/>
    <m/>
    <n v="-0.79799830421334195"/>
    <n v="44.867554898546985"/>
    <m/>
    <n v="44.863"/>
    <n v="1.0152906731564215E-4"/>
    <n v="45.786884426317528"/>
    <m/>
    <m/>
    <m/>
    <m/>
    <m/>
    <n v="300.19198710497403"/>
    <m/>
  </r>
  <r>
    <x v="2812"/>
    <n v="13.84"/>
    <n v="15.38"/>
    <n v="498.85730000000001"/>
    <n v="444.67230000000001"/>
    <n v="26692.652041000001"/>
    <n v="23797.408866999998"/>
    <n v="4.1671128436782112E-7"/>
    <n v="302.89161721239083"/>
    <n v="302.91000000000003"/>
    <m/>
    <n v="21985.946813717946"/>
    <m/>
    <m/>
    <n v="2957.2288502917095"/>
    <m/>
    <m/>
    <n v="46.219695112352944"/>
    <m/>
    <m/>
    <n v="44.709728479964468"/>
    <n v="44.72"/>
    <n v="-2.2968515285171076E-4"/>
    <n v="46.929483587432486"/>
    <m/>
    <m/>
    <m/>
    <n v="251.48321061734879"/>
    <n v="252.018"/>
    <n v="-2.1220285164202934E-3"/>
    <n v="2819"/>
    <n v="0.89986996098829641"/>
    <n v="14420.29"/>
    <n v="63.794059571054802"/>
    <m/>
    <m/>
    <n v="3642.3077115206597"/>
    <n v="2.1475182595036992"/>
    <m/>
    <m/>
    <n v="4057.8355266447979"/>
    <n v="20088.05"/>
    <m/>
    <n v="-0.79799753950011088"/>
    <n v="44.460520723685391"/>
    <m/>
    <n v="44.4557"/>
    <n v="1.0843882078992451E-4"/>
    <n v="45.371964178982758"/>
    <m/>
    <m/>
    <m/>
    <m/>
    <m/>
    <n v="302.89447091544605"/>
    <m/>
  </r>
  <r>
    <x v="2813"/>
    <n v="13.97"/>
    <n v="15.41"/>
    <n v="497.20249999999999"/>
    <n v="443.19670000000002"/>
    <n v="26566.328087000002"/>
    <n v="23684.757008"/>
    <n v="2.7780574796132385E-7"/>
    <n v="301.86478817585856"/>
    <n v="301.88"/>
    <m/>
    <n v="21837.087004265552"/>
    <m/>
    <m/>
    <n v="2942.2114880176928"/>
    <m/>
    <m/>
    <n v="46.290104534639553"/>
    <m/>
    <m/>
    <n v="44.494883061531183"/>
    <n v="44.48"/>
    <n v="3.3460120348882683E-4"/>
    <n v="47.146445349004715"/>
    <m/>
    <m/>
    <m/>
    <n v="250.6224733385358"/>
    <n v="251.166"/>
    <n v="-2.1640136860251458E-3"/>
    <n v="2820"/>
    <n v="0.90655418559377032"/>
    <n v="14356.4"/>
    <n v="63.496539815735929"/>
    <m/>
    <m/>
    <n v="3658.4451844625396"/>
    <n v="2.1564196073789179"/>
    <m/>
    <m/>
    <n v="4030.4969999012228"/>
    <n v="19954.150000000001"/>
    <m/>
    <n v="-0.79801209272751672"/>
    <n v="44.601825843128125"/>
    <m/>
    <n v="44.599150000000002"/>
    <n v="5.9997626145946725E-5"/>
    <n v="45.517532409981094"/>
    <m/>
    <m/>
    <m/>
    <m/>
    <m/>
    <n v="301.86752024487879"/>
    <m/>
  </r>
  <r>
    <x v="2814"/>
    <n v="14.24"/>
    <n v="15.71"/>
    <n v="506.39960000000002"/>
    <n v="451.3947"/>
    <n v="26959.625278"/>
    <n v="24035.387835000001"/>
    <n v="2.7780574796132385E-7"/>
    <n v="307.44109414675296"/>
    <n v="307.45999999999998"/>
    <m/>
    <n v="22643.929602463355"/>
    <m/>
    <m/>
    <n v="3023.7446157520217"/>
    <m/>
    <m/>
    <n v="45.859907334237619"/>
    <m/>
    <m/>
    <n v="45.152499830717915"/>
    <n v="45.16"/>
    <n v="-1.6607992210104783E-4"/>
    <n v="46.446780965367928"/>
    <m/>
    <m/>
    <m/>
    <n v="255.24944544224925"/>
    <n v="255.81399999999999"/>
    <n v="-2.2068946881356188E-3"/>
    <n v="2821"/>
    <n v="0.90642902609802667"/>
    <n v="14590.26"/>
    <n v="64.525834279274235"/>
    <m/>
    <m/>
    <n v="3598.8505792106375"/>
    <n v="2.1210913096656552"/>
    <m/>
    <m/>
    <n v="4179.463826382661"/>
    <n v="20692.75"/>
    <m/>
    <n v="-0.79802279414854671"/>
    <n v="43.774767765365652"/>
    <m/>
    <n v="43.770800000000001"/>
    <n v="9.0648682812499715E-5"/>
    <n v="44.673935060575232"/>
    <m/>
    <m/>
    <m/>
    <m/>
    <m/>
    <n v="307.44376543799115"/>
    <m/>
  </r>
  <r>
    <x v="2815"/>
    <n v="13.66"/>
    <n v="15.36"/>
    <n v="492.31270000000001"/>
    <n v="438.83780000000002"/>
    <n v="26630.444069000001"/>
    <n v="23741.905341999998"/>
    <n v="2.7780574796132385E-7"/>
    <n v="298.88148514299638"/>
    <n v="298.89999999999998"/>
    <m/>
    <n v="21383.150972432457"/>
    <m/>
    <m/>
    <n v="2897.4751574750831"/>
    <m/>
    <m/>
    <n v="46.495670944786056"/>
    <m/>
    <m/>
    <n v="44.600093264104018"/>
    <n v="44.6"/>
    <n v="2.091123408431983E-6"/>
    <n v="47.012190462680707"/>
    <m/>
    <m/>
    <m/>
    <n v="248.14026338504672"/>
    <n v="248.70599999999999"/>
    <n v="-2.2747204126690734E-3"/>
    <n v="2822"/>
    <n v="0.88932291666666674"/>
    <n v="14345.62"/>
    <n v="63.438953174915376"/>
    <m/>
    <m/>
    <n v="3659.1937674538967"/>
    <n v="2.1564519514081524"/>
    <m/>
    <m/>
    <n v="3946.8021292355875"/>
    <n v="19541.5"/>
    <m/>
    <n v="-0.79802972498346658"/>
    <n v="44.990398931005892"/>
    <m/>
    <n v="44.988149999999997"/>
    <n v="4.9989408452910666E-5"/>
    <n v="45.914989275268752"/>
    <m/>
    <m/>
    <m/>
    <m/>
    <m/>
    <n v="298.88409565941475"/>
    <m/>
  </r>
  <r>
    <x v="2816"/>
    <n v="14.71"/>
    <n v="16.28"/>
    <n v="508.48669999999998"/>
    <n v="453.25479999999999"/>
    <n v="27032.205285"/>
    <n v="24100.081912000001"/>
    <n v="2.7780574796132385E-7"/>
    <n v="308.69314223373038"/>
    <n v="308.70999999999998"/>
    <m/>
    <n v="22787.114999851728"/>
    <m/>
    <m/>
    <n v="3040.1574627524392"/>
    <m/>
    <m/>
    <n v="45.729849796342492"/>
    <m/>
    <m/>
    <n v="45.27185036613637"/>
    <n v="45.28"/>
    <n v="-1.7998308002720176E-4"/>
    <n v="46.301252596499218"/>
    <m/>
    <m/>
    <m/>
    <n v="256.28340164796873"/>
    <n v="256.858"/>
    <n v="-2.2370272758928111E-3"/>
    <n v="2823"/>
    <n v="0.90356265356265353"/>
    <n v="14636.1"/>
    <n v="64.718455064132741"/>
    <m/>
    <m/>
    <n v="3585.0998903283348"/>
    <n v="2.1125863455885465"/>
    <m/>
    <m/>
    <n v="4205.9864825237391"/>
    <n v="20823.75"/>
    <m/>
    <n v="-0.79801973791830294"/>
    <n v="43.510316925573157"/>
    <m/>
    <n v="43.505000000000003"/>
    <n v="1.2221412649471297E-4"/>
    <n v="44.404928498861373"/>
    <m/>
    <m/>
    <m/>
    <m/>
    <m/>
    <n v="308.6957526864951"/>
    <m/>
  </r>
  <r>
    <x v="2817"/>
    <n v="14.21"/>
    <n v="15.96"/>
    <n v="503.17270000000002"/>
    <n v="448.5179"/>
    <n v="27071.951428"/>
    <n v="24135.510183999999"/>
    <n v="2.7780574796132385E-7"/>
    <n v="305.45965990666917"/>
    <n v="305.48"/>
    <m/>
    <n v="22309.822976298034"/>
    <m/>
    <m/>
    <n v="2992.3982543418992"/>
    <m/>
    <m/>
    <n v="45.966729759313949"/>
    <m/>
    <m/>
    <n v="45.337309213896773"/>
    <n v="45.32"/>
    <n v="3.8193322808410812E-4"/>
    <n v="46.231490391978028"/>
    <m/>
    <m/>
    <m/>
    <n v="253.59617914033322"/>
    <n v="254.16200000000001"/>
    <n v="-2.2262213063588554E-3"/>
    <n v="2824"/>
    <n v="0.89035087719298245"/>
    <n v="14622.74"/>
    <n v="64.654330569779077"/>
    <m/>
    <m/>
    <n v="3588.3724106400837"/>
    <n v="2.1143142942316655"/>
    <m/>
    <m/>
    <n v="4117.935402922747"/>
    <n v="20387.45"/>
    <m/>
    <n v="-0.79801616176016388"/>
    <n v="43.962989233602215"/>
    <m/>
    <n v="43.956800000000001"/>
    <n v="1.4080264264482167E-4"/>
    <n v="44.867350875579852"/>
    <m/>
    <m/>
    <m/>
    <m/>
    <m/>
    <n v="305.46227029578176"/>
    <m/>
  </r>
  <r>
    <x v="2818"/>
    <n v="15.29"/>
    <n v="16.600000000000001"/>
    <n v="515.29259999999999"/>
    <n v="459.32100000000003"/>
    <n v="27282.372616000001"/>
    <n v="24323.087285000001"/>
    <n v="4.1671128436782112E-7"/>
    <n v="312.79437185429094"/>
    <n v="312.81"/>
    <m/>
    <n v="23381.399550425569"/>
    <m/>
    <m/>
    <n v="3100.1981518076018"/>
    <m/>
    <m/>
    <n v="45.406988927258595"/>
    <m/>
    <m/>
    <n v="45.686358743249663"/>
    <n v="45.68"/>
    <n v="1.3920191001881577E-4"/>
    <n v="45.867154674632125"/>
    <m/>
    <m/>
    <m/>
    <n v="259.67718918789546"/>
    <n v="260.27600000000001"/>
    <n v="-2.3006762517655543E-3"/>
    <n v="2825"/>
    <n v="0.92108433734939743"/>
    <n v="14764.99"/>
    <n v="65.267996639907651"/>
    <m/>
    <m/>
    <n v="3553.4647274416166"/>
    <n v="2.0931508763323188"/>
    <m/>
    <m/>
    <n v="4315.8700379764796"/>
    <n v="21368.65"/>
    <m/>
    <n v="-0.79802795038636143"/>
    <n v="42.898092544345261"/>
    <m/>
    <n v="42.893999999999998"/>
    <n v="9.5410648232041595E-5"/>
    <n v="43.781844222023182"/>
    <m/>
    <m/>
    <m/>
    <m/>
    <m/>
    <n v="312.79704275473938"/>
    <m/>
  </r>
  <r>
    <x v="2819"/>
    <n v="14.47"/>
    <n v="16.25"/>
    <n v="506.23469999999998"/>
    <n v="451.24680000000001"/>
    <n v="27199.099213000001"/>
    <n v="24248.836309999999"/>
    <n v="4.1671128436782112E-7"/>
    <n v="307.28852679935608"/>
    <n v="307.31"/>
    <m/>
    <n v="22558.366652909153"/>
    <m/>
    <m/>
    <n v="3018.3509230493805"/>
    <m/>
    <m/>
    <n v="45.804012894043872"/>
    <m/>
    <m/>
    <n v="45.545800650708891"/>
    <n v="45.56"/>
    <n v="-3.1166262710957682E-4"/>
    <n v="46.005490660109565"/>
    <m/>
    <m/>
    <m/>
    <n v="255.10354462754526"/>
    <n v="255.69399999999999"/>
    <n v="-2.3092265460070704E-3"/>
    <n v="2826"/>
    <n v="0.89046153846153853"/>
    <n v="14681.77"/>
    <n v="64.895058702367848"/>
    <m/>
    <m/>
    <n v="3573.4931415900637"/>
    <n v="2.1047489773454262"/>
    <m/>
    <m/>
    <n v="4163.9961844833533"/>
    <n v="20617.25"/>
    <m/>
    <n v="-0.79803338541835822"/>
    <n v="43.650145958666585"/>
    <m/>
    <n v="43.646549999999998"/>
    <n v="8.2388153624712857E-5"/>
    <n v="44.549836601200298"/>
    <m/>
    <m/>
    <m/>
    <m/>
    <m/>
    <n v="307.29113693387569"/>
    <m/>
  </r>
  <r>
    <x v="2820"/>
    <n v="13.22"/>
    <n v="15.33"/>
    <n v="483.3648"/>
    <n v="430.86079999999998"/>
    <n v="26533.511460000002"/>
    <n v="23655.434183000001"/>
    <n v="4.1671128436782112E-7"/>
    <n v="293.39915961576077"/>
    <n v="293.42"/>
    <m/>
    <n v="20519.2065899718"/>
    <m/>
    <m/>
    <n v="2813.7158080677109"/>
    <m/>
    <m/>
    <n v="46.836540658679105"/>
    <m/>
    <m/>
    <n v="44.430168321599538"/>
    <n v="44.44"/>
    <n v="-2.2123488749914433E-4"/>
    <n v="47.129584246824379"/>
    <m/>
    <m/>
    <m/>
    <n v="243.570226230641"/>
    <n v="244.15600000000001"/>
    <n v="-2.3991782686438867E-3"/>
    <n v="2827"/>
    <n v="0.86236138290932818"/>
    <n v="14276.4"/>
    <n v="63.098350908697803"/>
    <m/>
    <m/>
    <n v="3672.1588280029669"/>
    <n v="2.1626569766423014"/>
    <m/>
    <m/>
    <n v="3787.6344005222281"/>
    <n v="18755.45"/>
    <m/>
    <n v="-0.79805153166027853"/>
    <n v="45.620005991721804"/>
    <m/>
    <n v="45.618850000000002"/>
    <n v="2.53402205843134E-5"/>
    <n v="46.560764100943111"/>
    <m/>
    <m/>
    <m/>
    <m/>
    <m/>
    <n v="293.40170898731327"/>
    <m/>
  </r>
  <r>
    <x v="2821"/>
    <n v="12.85"/>
    <n v="15.1"/>
    <n v="473.4239"/>
    <n v="421.99950000000001"/>
    <n v="26347.526091"/>
    <n v="23489.612700000001"/>
    <n v="4.1671128436782112E-7"/>
    <n v="287.3580936640069"/>
    <n v="287.38"/>
    <m/>
    <n v="19674.308708553985"/>
    <m/>
    <m/>
    <n v="2726.8214722820776"/>
    <m/>
    <m/>
    <n v="47.31603354847396"/>
    <m/>
    <m/>
    <n v="44.117661427446471"/>
    <n v="44.12"/>
    <n v="-5.3004817622936962E-5"/>
    <n v="47.458220843835001"/>
    <m/>
    <m/>
    <m/>
    <n v="238.55252097461303"/>
    <n v="239.14"/>
    <n v="-2.456632204511866E-3"/>
    <n v="2828"/>
    <n v="0.85099337748344372"/>
    <n v="14120.54"/>
    <n v="62.404613071319261"/>
    <m/>
    <m/>
    <n v="3712.2489540104016"/>
    <n v="2.1860601446097827"/>
    <m/>
    <m/>
    <n v="3631.7152229183198"/>
    <n v="17985.150000000001"/>
    <m/>
    <n v="-0.79807145211920283"/>
    <n v="46.556081522172164"/>
    <m/>
    <n v="46.553100000000001"/>
    <n v="6.4045620424169059E-5"/>
    <n v="47.516618475639227"/>
    <m/>
    <m/>
    <m/>
    <m/>
    <m/>
    <n v="287.36058227555407"/>
    <m/>
  </r>
  <r>
    <x v="2822"/>
    <n v="13.78"/>
    <n v="15.61"/>
    <n v="483.51830000000001"/>
    <n v="430.9973"/>
    <n v="26526.713685999999"/>
    <n v="23649.354047000001"/>
    <n v="4.1671128436782112E-7"/>
    <n v="293.47802047376331"/>
    <n v="293.49"/>
    <m/>
    <n v="20512.374325624067"/>
    <m/>
    <m/>
    <n v="2813.9378635445591"/>
    <m/>
    <m/>
    <n v="46.809485285437589"/>
    <m/>
    <m/>
    <n v="44.4166193494301"/>
    <n v="44.4"/>
    <n v="3.7430967184914898E-4"/>
    <n v="47.133757011301114"/>
    <m/>
    <m/>
    <m/>
    <n v="243.63040189106195"/>
    <n v="244.23599999999999"/>
    <n v="-2.4795611987505906E-3"/>
    <n v="2829"/>
    <n v="0.88276745675848811"/>
    <n v="14246.29"/>
    <n v="62.955439197914359"/>
    <m/>
    <m/>
    <n v="3679.1896442413126"/>
    <n v="2.1663868775208006"/>
    <m/>
    <m/>
    <n v="3786.4572218564294"/>
    <n v="18751.95"/>
    <m/>
    <n v="-0.7980766148663776"/>
    <n v="45.561298710975812"/>
    <m/>
    <n v="45.558050000000001"/>
    <n v="7.1309263144803126E-5"/>
    <n v="46.501776781275915"/>
    <m/>
    <m/>
    <m/>
    <m/>
    <m/>
    <n v="293.48087320280473"/>
    <m/>
  </r>
  <r>
    <x v="2823"/>
    <n v="15.39"/>
    <n v="16.62"/>
    <n v="506.21190000000001"/>
    <n v="451.2253"/>
    <n v="26982.050712"/>
    <n v="24055.270980000001"/>
    <n v="2.7780574796132385E-7"/>
    <n v="307.22973504899051"/>
    <n v="307.25"/>
    <m/>
    <n v="22434.765110931137"/>
    <m/>
    <m/>
    <n v="3011.7332242177681"/>
    <m/>
    <m/>
    <n v="45.70483141013564"/>
    <m/>
    <m/>
    <n v="45.175735845699798"/>
    <n v="45.16"/>
    <n v="3.4844653896803912E-4"/>
    <n v="46.319653012779511"/>
    <m/>
    <m/>
    <m/>
    <n v="255.03803205773454"/>
    <n v="255.64400000000001"/>
    <n v="-2.3703585543390915E-3"/>
    <n v="2830"/>
    <n v="0.92599277978339345"/>
    <n v="14547.9"/>
    <n v="64.273218597982037"/>
    <m/>
    <m/>
    <n v="3601.2970568659598"/>
    <n v="2.119919043623077"/>
    <m/>
    <m/>
    <n v="4141.4581681694335"/>
    <n v="20508.400000000001"/>
    <m/>
    <n v="-0.79806039631714643"/>
    <n v="43.416902848925758"/>
    <m/>
    <n v="43.405299999999997"/>
    <n v="2.6731410509217568E-4"/>
    <n v="44.314446451307859"/>
    <m/>
    <m/>
    <m/>
    <m/>
    <m/>
    <n v="307.23283033704871"/>
    <m/>
  </r>
  <r>
    <x v="2824"/>
    <n v="14.81"/>
    <n v="16.2"/>
    <n v="494.05329999999998"/>
    <n v="440.38729999999998"/>
    <n v="26730.989020000001"/>
    <n v="23831.435608"/>
    <n v="2.7780574796132385E-7"/>
    <n v="299.84313551366449"/>
    <n v="299.86"/>
    <m/>
    <n v="21356.082401335771"/>
    <m/>
    <m/>
    <n v="2903.126963626059"/>
    <m/>
    <m/>
    <n v="46.251633649719679"/>
    <m/>
    <m/>
    <n v="44.754294859003693"/>
    <n v="44.76"/>
    <n v="-1.2746070143665467E-4"/>
    <n v="46.748943308675571"/>
    <m/>
    <m/>
    <m/>
    <n v="248.90358419921947"/>
    <n v="249.488"/>
    <n v="-2.3424605623538763E-3"/>
    <n v="2831"/>
    <n v="0.91419753086419764"/>
    <n v="14379.77"/>
    <n v="63.525452771493541"/>
    <m/>
    <m/>
    <n v="3642.917227074091"/>
    <n v="2.1442156571439965"/>
    <m/>
    <m/>
    <n v="3942.3775851797081"/>
    <n v="19523.75"/>
    <m/>
    <n v="-0.7980727275661843"/>
    <n v="44.457664589203041"/>
    <m/>
    <n v="44.445399999999999"/>
    <n v="2.7594732420088697E-4"/>
    <n v="45.377171268753941"/>
    <m/>
    <m/>
    <m/>
    <m/>
    <m/>
    <n v="299.84598796447733"/>
    <m/>
  </r>
  <r>
    <x v="2825"/>
    <n v="14.5"/>
    <n v="16.22"/>
    <n v="493.26420000000002"/>
    <n v="439.68380000000002"/>
    <n v="26706.049186"/>
    <n v="23809.194417999999"/>
    <n v="2.7780574796132385E-7"/>
    <n v="299.35692766332033"/>
    <n v="299.37"/>
    <m/>
    <n v="21286.895119226141"/>
    <m/>
    <m/>
    <n v="2896.0729336877112"/>
    <m/>
    <m/>
    <n v="46.286483662219069"/>
    <m/>
    <m/>
    <n v="44.711449150220744"/>
    <n v="44.72"/>
    <n v="-1.9120862654864457E-4"/>
    <n v="46.790855061225166"/>
    <m/>
    <m/>
    <m/>
    <n v="248.49730713058383"/>
    <n v="249.09399999999999"/>
    <n v="-2.3954525978793217E-3"/>
    <n v="2832"/>
    <n v="0.89395807644882863"/>
    <n v="14400.61"/>
    <n v="63.612550161451075"/>
    <m/>
    <m/>
    <n v="3637.6376993061067"/>
    <n v="2.1409051696395762"/>
    <m/>
    <m/>
    <n v="3929.6495955418818"/>
    <n v="19457.400000000001"/>
    <m/>
    <n v="-0.79803829928243841"/>
    <n v="44.526609880710616"/>
    <m/>
    <n v="44.50855"/>
    <n v="4.0576205494491369E-4"/>
    <n v="45.447990983189264"/>
    <m/>
    <m/>
    <m/>
    <m/>
    <m/>
    <n v="299.35984073354314"/>
    <m/>
  </r>
  <r>
    <x v="2826"/>
    <n v="13.19"/>
    <n v="15.44"/>
    <n v="473.04809999999998"/>
    <n v="421.6635"/>
    <n v="26283.387371000001"/>
    <n v="23432.372900999999"/>
    <n v="2.7780574796132385E-7"/>
    <n v="287.08098599350939"/>
    <n v="287.10000000000002"/>
    <m/>
    <n v="19541.143957243661"/>
    <m/>
    <m/>
    <n v="2717.9394045611407"/>
    <m/>
    <m/>
    <n v="47.232866750117523"/>
    <m/>
    <m/>
    <n v="44.002752895417018"/>
    <n v="44"/>
    <n v="6.2565804932246394E-5"/>
    <n v="47.529656141449891"/>
    <m/>
    <m/>
    <m/>
    <n v="238.30441564817195"/>
    <n v="238.88200000000001"/>
    <n v="-2.4178646856106711E-3"/>
    <n v="2833"/>
    <n v="0.85427461139896377"/>
    <n v="14110.9"/>
    <n v="62.327932297960047"/>
    <m/>
    <m/>
    <n v="3710.8193227141414"/>
    <n v="2.1837686520789759"/>
    <m/>
    <m/>
    <n v="3607.4171612724808"/>
    <n v="17861.650000000001"/>
    <m/>
    <n v="-0.79803561477957075"/>
    <n v="46.34935991607604"/>
    <m/>
    <n v="46.32235"/>
    <n v="5.8308604973711375E-4"/>
    <n v="47.308925663141771"/>
    <m/>
    <m/>
    <m/>
    <m/>
    <m/>
    <n v="287.08395968018436"/>
    <m/>
  </r>
  <r>
    <x v="2827"/>
    <n v="13.96"/>
    <n v="15.91"/>
    <n v="487.05770000000001"/>
    <n v="434.15120000000002"/>
    <n v="26578.037525"/>
    <n v="23695.055220999999"/>
    <n v="2.7780574796132385E-7"/>
    <n v="295.57585226556921"/>
    <n v="295.58999999999997"/>
    <m/>
    <n v="20697.648528933747"/>
    <m/>
    <m/>
    <n v="2838.5827177795418"/>
    <m/>
    <m/>
    <n v="46.531354922300807"/>
    <m/>
    <m/>
    <n v="44.494961186261271"/>
    <n v="44.48"/>
    <n v="3.3635760479477916E-4"/>
    <n v="46.995112519543476"/>
    <m/>
    <m/>
    <m/>
    <n v="245.35332291647541"/>
    <n v="245.95599999999999"/>
    <n v="-2.4503451167061652E-3"/>
    <n v="2834"/>
    <n v="0.87743557510999381"/>
    <n v="14336.15"/>
    <n v="63.317918548766386"/>
    <m/>
    <m/>
    <n v="3651.5841178412165"/>
    <n v="2.1487058036709992"/>
    <m/>
    <m/>
    <n v="3820.9580319058696"/>
    <n v="18918.400000000001"/>
    <m/>
    <n v="-0.79802953569509738"/>
    <n v="44.974613928125294"/>
    <m/>
    <n v="44.948549999999997"/>
    <n v="5.7986137762622292E-4"/>
    <n v="45.906171424616296"/>
    <m/>
    <m/>
    <m/>
    <m/>
    <m/>
    <n v="295.57906862374858"/>
    <m/>
  </r>
  <r>
    <x v="2828"/>
    <n v="12.74"/>
    <n v="14.99"/>
    <n v="459.43340000000001"/>
    <n v="409.52719999999999"/>
    <n v="25862.843970999998"/>
    <n v="23057.420646999999"/>
    <n v="2.7780574796132385E-7"/>
    <n v="278.79137386040719"/>
    <n v="278.81"/>
    <m/>
    <n v="18347.334841593038"/>
    <m/>
    <m/>
    <n v="2596.8239114230605"/>
    <m/>
    <m/>
    <n v="47.844438475591858"/>
    <m/>
    <m/>
    <n v="43.294470492324209"/>
    <n v="43.28"/>
    <n v="3.3434594094750025E-4"/>
    <n v="48.254437829190302"/>
    <m/>
    <m/>
    <m/>
    <n v="231.41327287632311"/>
    <n v="231.99"/>
    <n v="-2.4859999296388269E-3"/>
    <n v="2835"/>
    <n v="0.84989993328885927"/>
    <n v="13863.64"/>
    <n v="61.216659896756703"/>
    <m/>
    <m/>
    <n v="3771.9379095859426"/>
    <n v="2.2188945857000282"/>
    <m/>
    <m/>
    <n v="3387.1846880403059"/>
    <n v="16769.849999999999"/>
    <m/>
    <n v="-0.79801938073147305"/>
    <n v="47.518824395198997"/>
    <m/>
    <n v="47.487299999999998"/>
    <n v="6.6384897012472521E-4"/>
    <n v="48.50451582638086"/>
    <m/>
    <m/>
    <m/>
    <m/>
    <m/>
    <n v="278.79416521236357"/>
    <m/>
  </r>
  <r>
    <x v="2829"/>
    <n v="12.11"/>
    <n v="14.54"/>
    <n v="446.1506"/>
    <n v="397.68709999999999"/>
    <n v="25622.613334999998"/>
    <n v="22843.242171999998"/>
    <n v="2.7780574796132385E-7"/>
    <n v="270.72456165265999"/>
    <n v="270.74"/>
    <m/>
    <n v="17285.655389327745"/>
    <m/>
    <m/>
    <n v="2484.1225682808117"/>
    <m/>
    <m/>
    <n v="48.533874796054796"/>
    <m/>
    <m/>
    <n v="42.891277892762112"/>
    <n v="42.88"/>
    <n v="2.6301055881794433E-4"/>
    <n v="48.700881512873103"/>
    <m/>
    <m/>
    <m/>
    <n v="224.71490235629943"/>
    <n v="225.28"/>
    <n v="-2.5084234894379165E-3"/>
    <n v="2836"/>
    <n v="0.83287482806052271"/>
    <n v="13683.86"/>
    <n v="60.418100570161755"/>
    <m/>
    <m/>
    <n v="3820.8513982069221"/>
    <n v="2.2474555544656698"/>
    <m/>
    <m/>
    <n v="3191.2190653158418"/>
    <n v="15800.35"/>
    <m/>
    <n v="-0.79802858384049458"/>
    <n v="48.890394001045401"/>
    <m/>
    <n v="48.856900000000003"/>
    <n v="6.8555313671958551E-4"/>
    <n v="49.905028568004333"/>
    <m/>
    <m/>
    <m/>
    <m/>
    <m/>
    <n v="270.72723157638399"/>
    <m/>
  </r>
  <r>
    <x v="2830"/>
    <n v="13.26"/>
    <n v="15.18"/>
    <n v="460.74990000000003"/>
    <n v="410.7004"/>
    <n v="25833.116671"/>
    <n v="23030.905156000001"/>
    <n v="2.7780574796132385E-7"/>
    <n v="279.57661200811566"/>
    <n v="279.60000000000002"/>
    <m/>
    <n v="18416.086275018544"/>
    <m/>
    <m/>
    <n v="2605.9646478635132"/>
    <m/>
    <m/>
    <n v="47.737642820698461"/>
    <m/>
    <m/>
    <n v="43.242598017784928"/>
    <n v="43.24"/>
    <n v="6.0083667551502629E-5"/>
    <n v="48.299018464024719"/>
    <m/>
    <m/>
    <m/>
    <n v="232.06003557182609"/>
    <n v="232.648"/>
    <n v="-2.5272705038250631E-3"/>
    <n v="2837"/>
    <n v="0.87351778656126478"/>
    <n v="13878.06"/>
    <n v="61.270763802914168"/>
    <m/>
    <m/>
    <n v="3766.6262496354097"/>
    <n v="2.2153498625669528"/>
    <m/>
    <m/>
    <n v="3399.9535605421588"/>
    <n v="16833.900000000001"/>
    <m/>
    <n v="-0.79802935977152301"/>
    <n v="47.288377491324646"/>
    <m/>
    <n v="47.26005"/>
    <n v="5.9939613531190261E-4"/>
    <n v="48.270241301792019"/>
    <m/>
    <m/>
    <m/>
    <m/>
    <m/>
    <n v="279.57909983092236"/>
    <m/>
  </r>
  <r>
    <x v="2831"/>
    <n v="14.01"/>
    <n v="15.52"/>
    <n v="461.91449999999998"/>
    <n v="411.73840000000001"/>
    <n v="25799.02277"/>
    <n v="23000.503144999999"/>
    <n v="2.7780574796132385E-7"/>
    <n v="280.27644073780806"/>
    <n v="280.29000000000002"/>
    <m/>
    <n v="18508.343957871653"/>
    <m/>
    <m/>
    <n v="2615.7559301893189"/>
    <m/>
    <m/>
    <n v="47.675161729059255"/>
    <m/>
    <m/>
    <n v="43.184474501941772"/>
    <n v="43.2"/>
    <n v="-3.5938652912570479E-4"/>
    <n v="48.361000394185005"/>
    <m/>
    <m/>
    <m/>
    <n v="232.63843050859202"/>
    <n v="233.23400000000001"/>
    <n v="-2.5535277507052756E-3"/>
    <n v="2838"/>
    <n v="0.90270618556701032"/>
    <n v="13857.37"/>
    <n v="61.174641728474626"/>
    <m/>
    <m/>
    <n v="3772.2416956779361"/>
    <n v="2.2184422839190829"/>
    <m/>
    <m/>
    <n v="3417.0244234881566"/>
    <n v="16918.95"/>
    <m/>
    <n v="-0.79803566867399245"/>
    <n v="47.166664422733511"/>
    <m/>
    <n v="47.133800000000001"/>
    <n v="6.9725807665643735E-4"/>
    <n v="48.14647613690687"/>
    <m/>
    <m/>
    <m/>
    <m/>
    <m/>
    <n v="280.27917120845467"/>
    <m/>
  </r>
  <r>
    <x v="2832"/>
    <n v="14.02"/>
    <n v="15.46"/>
    <n v="458.3664"/>
    <n v="408.57560000000001"/>
    <n v="25595.660424999998"/>
    <n v="22819.193909000001"/>
    <n v="2.7780574796132385E-7"/>
    <n v="278.11677400607653"/>
    <n v="278.13"/>
    <m/>
    <n v="18223.178677640884"/>
    <m/>
    <m/>
    <n v="2585.5291047070741"/>
    <m/>
    <m/>
    <n v="47.856108472898541"/>
    <m/>
    <m/>
    <n v="42.843025599458691"/>
    <n v="42.84"/>
    <n v="7.0625570931071024E-5"/>
    <n v="48.740433063302696"/>
    <m/>
    <m/>
    <m/>
    <n v="230.84335197629011"/>
    <n v="231.44399999999999"/>
    <n v="-2.5952196803973315E-3"/>
    <n v="2839"/>
    <n v="0.90685640362225084"/>
    <n v="13718.74"/>
    <n v="60.557917905432078"/>
    <m/>
    <m/>
    <n v="3809.9794385737264"/>
    <n v="2.2404233199011672"/>
    <m/>
    <m/>
    <n v="3364.4147747674183"/>
    <n v="16660.150000000001"/>
    <m/>
    <n v="-0.79805615346996173"/>
    <n v="47.526765083268941"/>
    <m/>
    <n v="47.493049999999997"/>
    <n v="7.0989509557595198E-4"/>
    <n v="48.514536013492091"/>
    <m/>
    <m/>
    <m/>
    <m/>
    <m/>
    <n v="278.1195650857905"/>
    <m/>
  </r>
  <r>
    <x v="2833"/>
    <n v="18.850000000000001"/>
    <n v="18.72"/>
    <n v="537.12040000000002"/>
    <n v="478.77440000000001"/>
    <n v="27039.433754999998"/>
    <n v="24106.336191999999"/>
    <n v="4.1671128436782112E-7"/>
    <n v="325.87743289554641"/>
    <n v="325.89999999999998"/>
    <m/>
    <n v="24481.864721235132"/>
    <m/>
    <m/>
    <n v="3251.543535558822"/>
    <m/>
    <m/>
    <n v="43.739013686266006"/>
    <m/>
    <m/>
    <n v="45.256359628835234"/>
    <n v="45.24"/>
    <n v="3.6161867451878216E-4"/>
    <n v="45.986128697655474"/>
    <m/>
    <m/>
    <m/>
    <n v="270.47706150854287"/>
    <n v="271.14400000000001"/>
    <n v="-2.4597206335272848E-3"/>
    <n v="2840"/>
    <n v="1.0069444444444446"/>
    <n v="14764.5"/>
    <n v="65.158896055795609"/>
    <m/>
    <m/>
    <n v="3519.5501354684225"/>
    <n v="2.069050527460119"/>
    <m/>
    <m/>
    <n v="4520.0614767216503"/>
    <n v="22380.55"/>
    <m/>
    <n v="-0.79803617530750359"/>
    <n v="39.355526174945169"/>
    <m/>
    <n v="39.317100000000003"/>
    <n v="9.7734001096627665E-4"/>
    <n v="40.174659658570896"/>
    <m/>
    <m/>
    <m/>
    <m/>
    <m/>
    <n v="325.88083048317196"/>
    <m/>
  </r>
  <r>
    <x v="2834"/>
    <n v="18.23"/>
    <n v="18.47"/>
    <n v="535.57659999999998"/>
    <n v="477.3981"/>
    <n v="26962.154165"/>
    <n v="24037.429445999998"/>
    <n v="4.1671128436782112E-7"/>
    <n v="324.93286757895959"/>
    <n v="324.95"/>
    <m/>
    <n v="24340.021830897254"/>
    <m/>
    <m/>
    <n v="3237.4139509715847"/>
    <m/>
    <m/>
    <n v="43.799900375815326"/>
    <m/>
    <m/>
    <n v="45.125915108842591"/>
    <n v="45.12"/>
    <n v="1.3109727044757769E-4"/>
    <n v="46.115891225929218"/>
    <m/>
    <m/>
    <m/>
    <n v="269.69013652842483"/>
    <n v="270.36200000000002"/>
    <n v="-2.4850514183768491E-3"/>
    <n v="2841"/>
    <n v="0.98700595560368176"/>
    <n v="14743.87"/>
    <n v="65.062770813380126"/>
    <m/>
    <m/>
    <n v="3524.4678989751255"/>
    <n v="2.0717451419775923"/>
    <m/>
    <m/>
    <n v="4493.9230098273674"/>
    <n v="22254.05"/>
    <m/>
    <n v="-0.79806268927105994"/>
    <n v="39.466820546217612"/>
    <m/>
    <n v="39.427599999999998"/>
    <n v="9.9474850656933178E-4"/>
    <n v="40.288673608947079"/>
    <m/>
    <m/>
    <m/>
    <m/>
    <m/>
    <n v="324.93614374428341"/>
    <m/>
  </r>
  <r>
    <x v="2835"/>
    <n v="16.09"/>
    <n v="16.79"/>
    <n v="494.92290000000003"/>
    <n v="441.16030000000001"/>
    <n v="25689.141390000001"/>
    <n v="22902.496953000002"/>
    <n v="4.1671128436782112E-7"/>
    <n v="300.26105666894188"/>
    <n v="300.27999999999997"/>
    <m/>
    <n v="20643.946969359316"/>
    <m/>
    <m/>
    <n v="2868.7042908178159"/>
    <m/>
    <m/>
    <n v="45.46020211034454"/>
    <m/>
    <m/>
    <n v="42.994255575556387"/>
    <n v="43"/>
    <n v="-1.335912661305505E-4"/>
    <n v="48.291497059928311"/>
    <m/>
    <m/>
    <m/>
    <n v="249.21011083959024"/>
    <n v="249.84200000000001"/>
    <n v="-2.5291550676418417E-3"/>
    <n v="2842"/>
    <n v="0.95830851697438957"/>
    <n v="13924.38"/>
    <n v="61.441670702059092"/>
    <m/>
    <m/>
    <n v="3720.363969581495"/>
    <n v="2.186689043189967"/>
    <m/>
    <m/>
    <n v="3811.5552174764684"/>
    <n v="18878.55"/>
    <m/>
    <n v="-0.79810127274200249"/>
    <n v="42.460646022272634"/>
    <m/>
    <n v="42.418100000000003"/>
    <n v="1.0030157473490675E-3"/>
    <n v="43.345275920615499"/>
    <m/>
    <m/>
    <m/>
    <m/>
    <m/>
    <n v="300.26415074963455"/>
    <m/>
  </r>
  <r>
    <x v="2836"/>
    <n v="16.79"/>
    <n v="17.68"/>
    <n v="523.65809999999999"/>
    <n v="466.77379999999999"/>
    <n v="26440.901395000001"/>
    <n v="23572.699814"/>
    <n v="4.1671128436782112E-7"/>
    <n v="317.68645280111468"/>
    <n v="317.7"/>
    <m/>
    <n v="23040.065119050989"/>
    <m/>
    <m/>
    <n v="3118.4320525946059"/>
    <m/>
    <m/>
    <n v="44.138510808023987"/>
    <m/>
    <m/>
    <n v="44.251348675545188"/>
    <n v="44.24"/>
    <n v="2.5652521575914022E-4"/>
    <n v="46.876613704851025"/>
    <m/>
    <m/>
    <m/>
    <n v="263.66990585708106"/>
    <n v="264.35599999999999"/>
    <n v="-2.5953416715297495E-3"/>
    <n v="2843"/>
    <n v="0.94966063348416285"/>
    <n v="14447.52"/>
    <n v="63.745061131602306"/>
    <m/>
    <m/>
    <n v="3580.5896164650999"/>
    <n v="2.1043354735978079"/>
    <m/>
    <m/>
    <n v="4254.0050363699374"/>
    <n v="21072.9"/>
    <m/>
    <n v="-0.79812911196987901"/>
    <n v="39.99354381431673"/>
    <m/>
    <n v="39.952550000000002"/>
    <n v="1.0260625245879229E-3"/>
    <n v="40.827182348031222"/>
    <m/>
    <m/>
    <m/>
    <m/>
    <m/>
    <n v="317.68942547282359"/>
    <m/>
  </r>
  <r>
    <x v="2837"/>
    <n v="17.010000000000002"/>
    <n v="18.04"/>
    <n v="533.6848"/>
    <n v="475.7106"/>
    <n v="26897.567802000001"/>
    <n v="23979.789612"/>
    <n v="4.1671128436782112E-7"/>
    <n v="323.73775034196058"/>
    <n v="323.76"/>
    <m/>
    <n v="23918.024725284802"/>
    <m/>
    <m/>
    <n v="3207.5573922903518"/>
    <m/>
    <m/>
    <n v="43.708070993132829"/>
    <m/>
    <m/>
    <n v="45.011232684689794"/>
    <n v="45"/>
    <n v="2.4961521532884667E-4"/>
    <n v="46.060337672723414"/>
    <m/>
    <m/>
    <m/>
    <n v="268.68062746631603"/>
    <n v="269.392"/>
    <n v="-2.6406594616171786E-3"/>
    <n v="2844"/>
    <n v="0.94290465631929055"/>
    <n v="14730.6"/>
    <n v="64.97376395426339"/>
    <m/>
    <m/>
    <n v="3510.43271004594"/>
    <n v="2.0623216373841458"/>
    <m/>
    <m/>
    <n v="4416.303120829356"/>
    <n v="21878.6"/>
    <m/>
    <n v="-0.7981450768865761"/>
    <n v="39.220524120898801"/>
    <m/>
    <n v="39.180999999999997"/>
    <n v="1.0087573287766993E-3"/>
    <n v="40.039652120724426"/>
    <m/>
    <m/>
    <m/>
    <m/>
    <m/>
    <n v="323.74090470630091"/>
    <m/>
  </r>
  <r>
    <x v="2838"/>
    <n v="16.09"/>
    <n v="17.02"/>
    <n v="509.27179999999998"/>
    <n v="453.94940000000003"/>
    <n v="26301.956604999999"/>
    <n v="23448.778775999999"/>
    <n v="4.1671128436782112E-7"/>
    <n v="308.92108359547433"/>
    <n v="308.94"/>
    <m/>
    <n v="21728.809633705816"/>
    <m/>
    <m/>
    <n v="2987.3639841072327"/>
    <m/>
    <m/>
    <n v="44.705754477159488"/>
    <m/>
    <m/>
    <n v="44.013445015880329"/>
    <n v="44"/>
    <n v="3.0556854273466882E-4"/>
    <n v="47.078580644362987"/>
    <m/>
    <m/>
    <m/>
    <n v="256.38099557237058"/>
    <n v="257.06599999999997"/>
    <n v="-2.6647025574342287E-3"/>
    <n v="2845"/>
    <n v="0.94535840188014097"/>
    <n v="14332.75"/>
    <n v="63.213989997851741"/>
    <m/>
    <m/>
    <n v="3605.2438958558714"/>
    <n v="2.1178208770626399"/>
    <m/>
    <m/>
    <n v="4012.1237087069189"/>
    <n v="19876.2"/>
    <m/>
    <n v="-0.79814432795469359"/>
    <n v="41.012741769853761"/>
    <m/>
    <n v="40.971649999999997"/>
    <n v="1.0029317797493054E-3"/>
    <n v="41.869719524672227"/>
    <m/>
    <m/>
    <m/>
    <m/>
    <m/>
    <n v="308.92423788289994"/>
    <m/>
  </r>
  <r>
    <x v="2839"/>
    <n v="19.66"/>
    <n v="19.25"/>
    <n v="563.19039999999995"/>
    <n v="502.01060000000001"/>
    <n v="27359.879753000001"/>
    <n v="24391.930999"/>
    <n v="4.1671128436782112E-7"/>
    <n v="341.61943848580239"/>
    <n v="341.64"/>
    <m/>
    <n v="26328.63947733862"/>
    <m/>
    <m/>
    <n v="3461.6712312650407"/>
    <m/>
    <m/>
    <n v="42.337263747099676"/>
    <m/>
    <m/>
    <n v="45.782647218474217"/>
    <n v="45.8"/>
    <n v="-3.7888169270261507E-4"/>
    <n v="45.183342725971507"/>
    <m/>
    <m/>
    <m/>
    <n v="283.51505713604718"/>
    <n v="284.29399999999998"/>
    <n v="-2.7399201669848772E-3"/>
    <n v="2846"/>
    <n v="1.0212987012987014"/>
    <n v="15084.17"/>
    <n v="66.52290158894435"/>
    <m/>
    <m/>
    <n v="3416.2325499366289"/>
    <n v="2.0066001049447126"/>
    <m/>
    <m/>
    <n v="4861.514827144616"/>
    <n v="24086.5"/>
    <m/>
    <n v="-0.79816433159053346"/>
    <n v="36.668872375416385"/>
    <m/>
    <n v="36.634149999999998"/>
    <n v="9.4781441404778732E-4"/>
    <n v="37.43545781361248"/>
    <m/>
    <m/>
    <m/>
    <m/>
    <m/>
    <n v="341.62283532789326"/>
    <m/>
  </r>
  <r>
    <x v="2840"/>
    <n v="19.97"/>
    <n v="19.78"/>
    <n v="577.44860000000006"/>
    <n v="514.71969999999999"/>
    <n v="27852.695473"/>
    <n v="24831.276824"/>
    <n v="4.1671128436782112E-7"/>
    <n v="350.25962160950655"/>
    <n v="350.28"/>
    <m/>
    <n v="27660.493158331505"/>
    <m/>
    <m/>
    <n v="3593.0057162181283"/>
    <m/>
    <m/>
    <n v="41.799460593711402"/>
    <m/>
    <m/>
    <n v="46.606163815271913"/>
    <n v="46.6"/>
    <n v="1.3227071398946855E-4"/>
    <n v="44.367880813033651"/>
    <m/>
    <m/>
    <m/>
    <n v="290.68250206881874"/>
    <n v="291.48599999999999"/>
    <n v="-2.7565575402634934E-3"/>
    <n v="2847"/>
    <n v="1.0096056622851364"/>
    <n v="15363.01"/>
    <n v="67.747327361362466"/>
    <m/>
    <m/>
    <n v="3353.0814263266238"/>
    <n v="1.9693201906642896"/>
    <m/>
    <m/>
    <n v="5107.494791358532"/>
    <n v="25305.25"/>
    <m/>
    <n v="-0.79816461835553765"/>
    <n v="35.738883990800652"/>
    <m/>
    <n v="35.706449999999997"/>
    <n v="9.0835103463526856E-4"/>
    <n v="36.486392534248012"/>
    <m/>
    <m/>
    <m/>
    <m/>
    <m/>
    <n v="350.26289705593945"/>
    <m/>
  </r>
  <r>
    <x v="2841"/>
    <n v="16.829999999999998"/>
    <n v="17.73"/>
    <n v="525.5376"/>
    <n v="468.44760000000002"/>
    <n v="26875.707591999999"/>
    <n v="23960.260775999999"/>
    <n v="4.1671128436782112E-7"/>
    <n v="318.76449700144678"/>
    <n v="318.77999999999997"/>
    <m/>
    <n v="22686.249437953353"/>
    <m/>
    <m/>
    <n v="3108.3967188466086"/>
    <m/>
    <m/>
    <n v="43.676323082272418"/>
    <m/>
    <m/>
    <n v="44.970264716101141"/>
    <n v="44.96"/>
    <n v="2.2830774246318519E-4"/>
    <n v="45.922510247367264"/>
    <m/>
    <m/>
    <m/>
    <n v="264.54159982891315"/>
    <n v="265.27600000000001"/>
    <n v="-2.7684380459855884E-3"/>
    <n v="2848"/>
    <n v="0.94923857868020289"/>
    <n v="14698.33"/>
    <n v="64.811181016625511"/>
    <m/>
    <m/>
    <n v="3498.1523572477636"/>
    <n v="2.0543279907586678"/>
    <m/>
    <m/>
    <n v="4189.0498931924049"/>
    <n v="20756.150000000001"/>
    <m/>
    <n v="-0.79817789459064403"/>
    <n v="38.949912079647845"/>
    <m/>
    <n v="38.913649999999997"/>
    <n v="9.3186014799040429E-4"/>
    <n v="39.764979844736217"/>
    <m/>
    <m/>
    <m/>
    <m/>
    <m/>
    <n v="318.76716581864878"/>
    <m/>
  </r>
  <r>
    <x v="2842"/>
    <n v="13.9"/>
    <n v="15.94"/>
    <n v="469.95499999999998"/>
    <n v="418.90249999999997"/>
    <n v="25454.212769999998"/>
    <n v="22692.938174999999"/>
    <n v="4.1671128436782112E-7"/>
    <n v="285.03005516525133"/>
    <n v="285.05"/>
    <m/>
    <n v="17885.048954082653"/>
    <m/>
    <m/>
    <n v="2614.9955592466195"/>
    <m/>
    <m/>
    <n v="45.979787918766846"/>
    <m/>
    <m/>
    <n v="42.588607209983024"/>
    <n v="42.6"/>
    <n v="-2.6743638537507497E-4"/>
    <n v="48.346170873622363"/>
    <m/>
    <m/>
    <m/>
    <n v="236.53776216878731"/>
    <n v="237.31800000000001"/>
    <n v="-3.2877313613492998E-3"/>
    <n v="2849"/>
    <n v="0.87202007528230874"/>
    <n v="13772.89"/>
    <n v="60.716298111120004"/>
    <m/>
    <m/>
    <n v="3718.4039176285264"/>
    <n v="2.1830521714801971"/>
    <m/>
    <m/>
    <n v="3302.6109238463373"/>
    <n v="16373.45"/>
    <m/>
    <n v="-0.79829474400041911"/>
    <n v="43.063410238387469"/>
    <m/>
    <n v="43.037149999999997"/>
    <n v="6.1017605458246749E-4"/>
    <n v="43.96587703721756"/>
    <m/>
    <m/>
    <m/>
    <m/>
    <m/>
    <n v="285.03248118523396"/>
    <m/>
  </r>
  <r>
    <x v="2843"/>
    <n v="13.37"/>
    <n v="15.46"/>
    <n v="466.8836"/>
    <n v="416.16460000000001"/>
    <n v="25601.784030999999"/>
    <n v="22824.491440000002"/>
    <n v="4.1671128436782112E-7"/>
    <n v="283.16033109629194"/>
    <n v="283.18"/>
    <m/>
    <n v="17650.469007111551"/>
    <m/>
    <m/>
    <n v="2589.2713226077949"/>
    <m/>
    <m/>
    <n v="46.127961969630249"/>
    <m/>
    <m/>
    <n v="42.834470951624652"/>
    <n v="42.84"/>
    <n v="-1.2906275385971E-4"/>
    <n v="48.064145465543135"/>
    <m/>
    <m/>
    <m/>
    <n v="234.98358475166319"/>
    <n v="235.75399999999999"/>
    <n v="-3.2678777383917668E-3"/>
    <n v="2850"/>
    <n v="0.86481241914618356"/>
    <n v="13849.86"/>
    <n v="61.050844687453065"/>
    <m/>
    <m/>
    <n v="3697.623562195507"/>
    <n v="2.17064636715897"/>
    <m/>
    <m/>
    <n v="3259.3300921817986"/>
    <n v="16161.05"/>
    <m/>
    <n v="-0.79832188550980299"/>
    <n v="43.342849080741765"/>
    <m/>
    <n v="43.315249999999999"/>
    <n v="6.3716775827837857E-4"/>
    <n v="44.251614781345431"/>
    <m/>
    <m/>
    <m/>
    <m/>
    <m/>
    <n v="283.16299965320218"/>
    <m/>
  </r>
  <r>
    <x v="2844"/>
    <n v="13.23"/>
    <n v="15.6"/>
    <n v="460.79759999999999"/>
    <n v="410.7396"/>
    <n v="25387.815139999999"/>
    <n v="22633.724475999999"/>
    <n v="4.1671128436782112E-7"/>
    <n v="279.46241724271925"/>
    <n v="279.48"/>
    <m/>
    <n v="17189.52637227067"/>
    <m/>
    <m/>
    <n v="2538.5562984318999"/>
    <m/>
    <m/>
    <n v="46.426518451770512"/>
    <m/>
    <m/>
    <n v="42.475442818457935"/>
    <n v="42.48"/>
    <n v="-1.0727828488843461E-4"/>
    <n v="48.464092931272496"/>
    <m/>
    <m/>
    <m/>
    <n v="231.91232155969618"/>
    <n v="232.666"/>
    <n v="-3.239314899056267E-3"/>
    <n v="2851"/>
    <n v="0.84807692307692317"/>
    <n v="13693.94"/>
    <n v="60.35882855925373"/>
    <m/>
    <m/>
    <n v="3739.2509480187232"/>
    <n v="2.1948751519192755"/>
    <m/>
    <m/>
    <n v="3174.2477732802017"/>
    <n v="15740.1"/>
    <m/>
    <n v="-0.79833369716328351"/>
    <n v="43.905808760513153"/>
    <m/>
    <n v="43.877699999999997"/>
    <n v="6.4061608774279577E-4"/>
    <n v="44.826826529686706"/>
    <m/>
    <m/>
    <m/>
    <m/>
    <m/>
    <n v="279.4650857345606"/>
    <m/>
  </r>
  <r>
    <x v="2845"/>
    <n v="12.11"/>
    <n v="14.73"/>
    <n v="433.2439"/>
    <n v="386.17899999999997"/>
    <n v="24872.295548999999"/>
    <n v="22174.119434"/>
    <n v="4.1671128436782112E-7"/>
    <n v="262.74536868353277"/>
    <n v="262.76"/>
    <m/>
    <n v="15133.117464981926"/>
    <m/>
    <m/>
    <n v="2310.7850189536075"/>
    <m/>
    <m/>
    <n v="47.812417860321659"/>
    <m/>
    <m/>
    <n v="41.611930811258723"/>
    <n v="41.6"/>
    <n v="2.867983475653979E-4"/>
    <n v="49.446406421278731"/>
    <m/>
    <m/>
    <m/>
    <n v="218.03728183721492"/>
    <n v="218.726"/>
    <n v="-3.14877135221725E-3"/>
    <n v="2852"/>
    <n v="0.82213170400543101"/>
    <n v="13337.21"/>
    <n v="58.781878279725667"/>
    <m/>
    <m/>
    <n v="3836.6592169819814"/>
    <n v="2.2518386263107222"/>
    <m/>
    <m/>
    <n v="2794.5387283131595"/>
    <n v="13856.05"/>
    <m/>
    <n v="-0.79831635074114482"/>
    <n v="46.529034884903339"/>
    <m/>
    <n v="46.496099999999998"/>
    <n v="7.0833650356361133E-4"/>
    <n v="47.505555750403843"/>
    <m/>
    <m/>
    <m/>
    <m/>
    <m/>
    <n v="262.74785517211768"/>
    <m/>
  </r>
  <r>
    <x v="2846"/>
    <n v="11.95"/>
    <n v="14.61"/>
    <n v="431.9169"/>
    <n v="384.99599999999998"/>
    <n v="24867.707880000002"/>
    <n v="22170.020200999999"/>
    <n v="4.1671128436782112E-7"/>
    <n v="261.93420838242042"/>
    <n v="261.95"/>
    <m/>
    <n v="15039.727865983514"/>
    <m/>
    <m/>
    <n v="2300.0894044693855"/>
    <m/>
    <m/>
    <n v="47.883486162521244"/>
    <m/>
    <m/>
    <n v="41.603241074045883"/>
    <n v="41.6"/>
    <n v="7.79104337951253E-5"/>
    <n v="49.453738794242213"/>
    <m/>
    <m/>
    <m/>
    <n v="217.3617795531211"/>
    <n v="218.048"/>
    <n v="-3.1471072739897021E-3"/>
    <n v="2853"/>
    <n v="0.81793292265571527"/>
    <n v="13306.53"/>
    <n v="58.64208123258382"/>
    <m/>
    <m/>
    <n v="3845.484803800889"/>
    <n v="2.2568046479161068"/>
    <m/>
    <m/>
    <n v="2777.323853558777"/>
    <n v="13773.7"/>
    <m/>
    <n v="-0.7983603640591288"/>
    <n v="46.669395686131175"/>
    <m/>
    <n v="46.63635"/>
    <n v="7.0858217101421594E-4"/>
    <n v="47.649339136988708"/>
    <m/>
    <m/>
    <m/>
    <m/>
    <m/>
    <n v="261.9366948103758"/>
    <m/>
  </r>
  <r>
    <x v="2847"/>
    <n v="12.25"/>
    <n v="14.85"/>
    <n v="425.3732"/>
    <n v="379.16269999999997"/>
    <n v="24656.468066000001"/>
    <n v="21981.668294999999"/>
    <n v="8.3332864653229421E-7"/>
    <n v="257.94693880628972"/>
    <n v="257.95999999999998"/>
    <m/>
    <n v="14582.035124853142"/>
    <m/>
    <m/>
    <n v="2247.5871637323057"/>
    <m/>
    <m/>
    <n v="48.239698853911804"/>
    <m/>
    <m/>
    <n v="41.246823173118422"/>
    <n v="41.24"/>
    <n v="1.6545036659598722E-4"/>
    <n v="49.8684784577421"/>
    <m/>
    <m/>
    <m/>
    <n v="214.04601413461947"/>
    <n v="214.72800000000001"/>
    <n v="-3.1760453475119244E-3"/>
    <n v="2854"/>
    <n v="0.82491582491582494"/>
    <n v="13161.88"/>
    <n v="57.991020150655778"/>
    <m/>
    <m/>
    <n v="3887.2875410186161"/>
    <n v="2.2806887610767994"/>
    <m/>
    <m/>
    <n v="2692.889872728701"/>
    <n v="13354.85"/>
    <m/>
    <n v="-0.79835865826057939"/>
    <n v="47.36989162462524"/>
    <m/>
    <n v="47.338050000000003"/>
    <n v="6.7264335191752345E-4"/>
    <n v="48.365995634297342"/>
    <m/>
    <m/>
    <m/>
    <m/>
    <m/>
    <n v="257.94924313192109"/>
    <m/>
  </r>
  <r>
    <x v="2848"/>
    <n v="12.22"/>
    <n v="14.75"/>
    <n v="425.1857"/>
    <n v="378.99529999999999"/>
    <n v="24766.584886000001"/>
    <n v="22079.821028999999"/>
    <n v="8.3332864653229421E-7"/>
    <n v="257.82695163578313"/>
    <n v="257.83999999999997"/>
    <m/>
    <n v="14568.512748448475"/>
    <m/>
    <m/>
    <n v="2246.0230116361827"/>
    <m/>
    <m/>
    <n v="48.248166566207352"/>
    <m/>
    <m/>
    <n v="41.430022978354323"/>
    <n v="41.44"/>
    <n v="-2.4075824434544035E-4"/>
    <n v="49.644010456129351"/>
    <m/>
    <m/>
    <m/>
    <n v="213.9440535805021"/>
    <n v="214.64"/>
    <n v="-3.2423892075004179E-3"/>
    <n v="2855"/>
    <n v="0.82847457627118648"/>
    <n v="13212.01"/>
    <n v="58.207346768695778"/>
    <m/>
    <m/>
    <n v="3872.4819262864303"/>
    <n v="2.2717868681896101"/>
    <m/>
    <m/>
    <n v="2690.4213891170098"/>
    <n v="13343.25"/>
    <m/>
    <n v="-0.79836835934895845"/>
    <n v="47.388598147302758"/>
    <m/>
    <n v="47.357500000000002"/>
    <n v="6.566678414772209E-4"/>
    <n v="48.385599832498556"/>
    <m/>
    <m/>
    <m/>
    <m/>
    <m/>
    <n v="257.82955909857458"/>
    <m/>
  </r>
  <r>
    <x v="2849"/>
    <n v="12.12"/>
    <n v="14.81"/>
    <n v="423.69159999999999"/>
    <n v="377.66320000000002"/>
    <n v="24901.007317"/>
    <n v="22199.642455000001"/>
    <n v="8.3332864653229421E-7"/>
    <n v="256.91468462609561"/>
    <n v="256.93"/>
    <m/>
    <n v="14465.459476475293"/>
    <m/>
    <m/>
    <n v="2234.1061751930438"/>
    <m/>
    <m/>
    <n v="48.330773445484738"/>
    <m/>
    <m/>
    <n v="41.6538717304622"/>
    <n v="41.64"/>
    <n v="3.331347373247695E-4"/>
    <n v="49.372820329464695"/>
    <m/>
    <m/>
    <m/>
    <n v="213.18464594043044"/>
    <n v="213.88"/>
    <n v="-3.2511411051503458E-3"/>
    <n v="2856"/>
    <n v="0.81836596893990543"/>
    <n v="13293.44"/>
    <n v="58.561524984679224"/>
    <m/>
    <m/>
    <n v="3848.6145356882166"/>
    <n v="2.2575710665231763"/>
    <m/>
    <m/>
    <n v="2671.4186728159639"/>
    <n v="13245.05"/>
    <m/>
    <n v="-0.79830814735950684"/>
    <n v="47.552945609403224"/>
    <m/>
    <n v="47.514949999999999"/>
    <n v="7.9965588521568876E-4"/>
    <n v="48.553911041578374"/>
    <m/>
    <m/>
    <m/>
    <m/>
    <m/>
    <n v="256.91735266249873"/>
    <m/>
  </r>
  <r>
    <x v="2850"/>
    <n v="12.64"/>
    <n v="14.92"/>
    <n v="426.66890000000001"/>
    <n v="380.31670000000003"/>
    <n v="24937.636428999998"/>
    <n v="22232.279388999999"/>
    <n v="8.3332864653229421E-7"/>
    <n v="258.71372719697814"/>
    <n v="258.73"/>
    <m/>
    <n v="14668.080168218052"/>
    <m/>
    <m/>
    <n v="2257.5756807572434"/>
    <m/>
    <m/>
    <n v="48.158807843632175"/>
    <m/>
    <m/>
    <n v="41.714126960735186"/>
    <n v="41.72"/>
    <n v="-1.4077275323132188E-4"/>
    <n v="49.298452239286213"/>
    <m/>
    <m/>
    <m/>
    <n v="214.67501800227546"/>
    <n v="215.38399999999999"/>
    <n v="-3.2917115371825512E-3"/>
    <n v="2857"/>
    <n v="0.84718498659517427"/>
    <n v="13352.92"/>
    <n v="58.818958860399846"/>
    <m/>
    <m/>
    <n v="3831.3943434292723"/>
    <n v="2.2472567712390714"/>
    <m/>
    <m/>
    <n v="2708.8667024703022"/>
    <n v="13431.3"/>
    <m/>
    <n v="-0.79831686415534597"/>
    <n v="47.216634550553188"/>
    <m/>
    <n v="47.180399999999999"/>
    <n v="7.6800007107169499E-4"/>
    <n v="48.211023296468547"/>
    <m/>
    <m/>
    <m/>
    <m/>
    <m/>
    <n v="258.7162132611877"/>
    <m/>
  </r>
  <r>
    <x v="2851"/>
    <n v="13.74"/>
    <n v="15.65"/>
    <n v="444.45949999999999"/>
    <n v="396.17419999999998"/>
    <n v="25204.5589"/>
    <n v="22470.226275000001"/>
    <n v="8.3332864653229421E-7"/>
    <n v="269.49461285233997"/>
    <n v="269.51"/>
    <m/>
    <n v="15890.561300247409"/>
    <m/>
    <m/>
    <n v="2398.6910104608378"/>
    <m/>
    <m/>
    <n v="47.1526730830575"/>
    <m/>
    <m/>
    <n v="42.159590240148567"/>
    <n v="42.16"/>
    <n v="-9.7191615614500293E-6"/>
    <n v="48.769059226041541"/>
    <m/>
    <m/>
    <m/>
    <n v="223.61820632981829"/>
    <n v="224.36"/>
    <n v="-3.3062652441688822E-3"/>
    <n v="2858"/>
    <n v="0.87795527156549524"/>
    <n v="13551.97"/>
    <n v="59.691103189078817"/>
    <m/>
    <m/>
    <n v="3774.2803156316372"/>
    <n v="2.2135473954588982"/>
    <m/>
    <m/>
    <n v="2934.6629799282832"/>
    <n v="14551.1"/>
    <m/>
    <n v="-0.79832019710342972"/>
    <n v="45.245805302500841"/>
    <m/>
    <n v="45.209899999999998"/>
    <n v="7.9419115062950851E-4"/>
    <n v="46.199169638621505"/>
    <m/>
    <m/>
    <m/>
    <m/>
    <m/>
    <n v="269.49734139286608"/>
    <m/>
  </r>
  <r>
    <x v="2852"/>
    <n v="15.6"/>
    <n v="16.78"/>
    <n v="468.77510000000001"/>
    <n v="417.84719999999999"/>
    <n v="25503.451709000001"/>
    <n v="22736.637331999998"/>
    <n v="1.3889898424768177E-6"/>
    <n v="284.21739892091125"/>
    <n v="284.23"/>
    <m/>
    <n v="17626.853663518599"/>
    <m/>
    <m/>
    <n v="2595.2618473604066"/>
    <m/>
    <m/>
    <n v="45.856692827839403"/>
    <m/>
    <m/>
    <n v="42.656426848223099"/>
    <n v="42.64"/>
    <n v="3.8524503337478144E-4"/>
    <n v="48.185698250184707"/>
    <m/>
    <m/>
    <m/>
    <n v="235.82673617533561"/>
    <n v="236.596"/>
    <n v="-3.2513813617490728E-3"/>
    <n v="2859"/>
    <n v="0.92967818831942783"/>
    <n v="13767.59"/>
    <n v="60.626620774158198"/>
    <m/>
    <m/>
    <n v="3714.2292439677763"/>
    <n v="2.1777091019001023"/>
    <m/>
    <m/>
    <n v="3255.419626950898"/>
    <n v="16140.05"/>
    <m/>
    <n v="-0.79830176319460611"/>
    <n v="42.764624471276228"/>
    <m/>
    <n v="42.725749999999998"/>
    <n v="9.0986047702457107E-4"/>
    <n v="43.66707377428051"/>
    <m/>
    <m/>
    <m/>
    <m/>
    <m/>
    <n v="284.220369781042"/>
    <m/>
  </r>
  <r>
    <x v="2853"/>
    <n v="13.44"/>
    <n v="15.43"/>
    <n v="430.70710000000003"/>
    <n v="383.9144"/>
    <n v="24897.999005999998"/>
    <n v="22196.837304000001"/>
    <n v="1.3889898424768177E-6"/>
    <n v="261.13047975125113"/>
    <n v="261.14"/>
    <m/>
    <n v="14763.301371739824"/>
    <m/>
    <m/>
    <n v="2279.0485428134921"/>
    <m/>
    <m/>
    <n v="47.716515356265894"/>
    <m/>
    <m/>
    <n v="41.642746581407764"/>
    <n v="41.64"/>
    <n v="6.5960168293965893E-5"/>
    <n v="49.32793908586401"/>
    <m/>
    <m/>
    <m/>
    <n v="216.66801485700827"/>
    <n v="217.38"/>
    <n v="-3.275301973464595E-3"/>
    <n v="2860"/>
    <n v="0.87103046014257934"/>
    <n v="13335.64"/>
    <n v="58.719911038571141"/>
    <m/>
    <m/>
    <n v="3830.7609914945315"/>
    <n v="2.2458205263458364"/>
    <m/>
    <m/>
    <n v="2726.5913846414064"/>
    <n v="13518"/>
    <m/>
    <n v="-0.79829920220140504"/>
    <n v="46.235327647538341"/>
    <m/>
    <n v="46.1935"/>
    <n v="9.0548773178777964E-4"/>
    <n v="47.211536487896531"/>
    <m/>
    <m/>
    <m/>
    <m/>
    <m/>
    <n v="261.13345053894164"/>
    <m/>
  </r>
  <r>
    <x v="2854"/>
    <n v="12.5"/>
    <n v="14.92"/>
    <n v="423.35770000000002"/>
    <n v="377.363"/>
    <n v="24940.532002"/>
    <n v="22234.725102"/>
    <n v="1.3889898424768177E-6"/>
    <n v="256.66840334336189"/>
    <n v="256.68"/>
    <m/>
    <n v="14258.812729601221"/>
    <m/>
    <m/>
    <n v="2220.6366464527532"/>
    <m/>
    <m/>
    <n v="48.121474903861213"/>
    <m/>
    <m/>
    <n v="41.712867324649537"/>
    <n v="41.72"/>
    <n v="-1.7096537273397772E-4"/>
    <n v="49.241988245383894"/>
    <m/>
    <m/>
    <m/>
    <n v="212.96320596099022"/>
    <n v="213.65799999999999"/>
    <n v="-3.2518980754746574E-3"/>
    <n v="2861"/>
    <n v="0.83780160857908847"/>
    <n v="13360.96"/>
    <n v="58.826807177169115"/>
    <m/>
    <m/>
    <n v="3823.4876346624155"/>
    <n v="2.2413439635823269"/>
    <m/>
    <m/>
    <n v="2633.4454837519502"/>
    <n v="13055.95"/>
    <m/>
    <n v="-0.7982953761501882"/>
    <n v="47.022131388837607"/>
    <m/>
    <n v="46.97945"/>
    <n v="9.0851188844509601E-4"/>
    <n v="48.015479871761457"/>
    <m/>
    <m/>
    <m/>
    <m/>
    <m/>
    <n v="256.67161656598154"/>
    <m/>
  </r>
  <r>
    <x v="2855"/>
    <n v="12.13"/>
    <n v="14.71"/>
    <n v="419.84620000000001"/>
    <n v="374.23239999999998"/>
    <n v="24892.058364"/>
    <n v="22191.479501999998"/>
    <n v="1.3889898424768177E-6"/>
    <n v="254.53328521154296"/>
    <n v="254.55"/>
    <m/>
    <n v="14021.616364431"/>
    <m/>
    <m/>
    <n v="2192.9291732600373"/>
    <m/>
    <m/>
    <n v="48.318898184212436"/>
    <m/>
    <m/>
    <n v="41.630780368808509"/>
    <n v="41.64"/>
    <n v="-2.2141285282162304E-4"/>
    <n v="49.336005538362208"/>
    <m/>
    <m/>
    <m/>
    <n v="211.18910177870663"/>
    <n v="211.88200000000001"/>
    <n v="-3.2702080464285244E-3"/>
    <n v="2862"/>
    <n v="0.82460910944935417"/>
    <n v="13306.32"/>
    <n v="58.581658848732296"/>
    <m/>
    <m/>
    <n v="3839.1238886709566"/>
    <n v="2.2502966631031001"/>
    <m/>
    <m/>
    <n v="2589.6641333348748"/>
    <n v="12838.3"/>
    <m/>
    <n v="-0.79828605552644238"/>
    <n v="47.410018320504768"/>
    <m/>
    <n v="47.3673"/>
    <n v="9.0185255449992674E-4"/>
    <n v="48.412092452370608"/>
    <m/>
    <m/>
    <m/>
    <m/>
    <m/>
    <n v="254.53619522899493"/>
    <m/>
  </r>
  <r>
    <x v="2856"/>
    <n v="12.12"/>
    <n v="14.9"/>
    <n v="420.79340000000002"/>
    <n v="375.0761"/>
    <n v="24859.996814999999"/>
    <n v="22162.865537000001"/>
    <n v="1.3889898424768177E-6"/>
    <n v="255.10130822518752"/>
    <n v="255.12"/>
    <m/>
    <n v="14084.222163916949"/>
    <m/>
    <m/>
    <n v="2200.2709018261226"/>
    <m/>
    <m/>
    <n v="48.262249337885841"/>
    <m/>
    <m/>
    <n v="41.576145158086689"/>
    <n v="41.56"/>
    <n v="3.8847829852461935E-4"/>
    <n v="49.397861493461356"/>
    <m/>
    <m/>
    <m/>
    <n v="211.65784397419392"/>
    <n v="212.37200000000001"/>
    <n v="-3.3627598073479037E-3"/>
    <n v="2863"/>
    <n v="0.81342281879194622"/>
    <n v="13296.21"/>
    <n v="58.532578420313897"/>
    <m/>
    <m/>
    <n v="3842.04081405036"/>
    <n v="2.2517929366359026"/>
    <m/>
    <m/>
    <n v="2601.2531711605188"/>
    <n v="12896.65"/>
    <m/>
    <n v="-0.79830008791736473"/>
    <n v="47.300930154503234"/>
    <m/>
    <n v="47.258699999999997"/>
    <n v="8.9359534864974499E-4"/>
    <n v="48.301228833373301"/>
    <m/>
    <m/>
    <m/>
    <m/>
    <m/>
    <n v="255.10409692391224"/>
    <m/>
  </r>
  <r>
    <x v="2857"/>
    <n v="12.56"/>
    <n v="14.84"/>
    <n v="416.73649999999998"/>
    <n v="371.45839999999998"/>
    <n v="24572.212158999999"/>
    <n v="21906.2111"/>
    <n v="2.0834963745386403E-6"/>
    <n v="252.62337734756602"/>
    <n v="252.64"/>
    <m/>
    <n v="13810.743888964522"/>
    <m/>
    <m/>
    <n v="2168.2184689305568"/>
    <m/>
    <m/>
    <n v="48.488423469082463"/>
    <m/>
    <m/>
    <n v="41.091844739801473"/>
    <n v="41.08"/>
    <n v="2.8833349078571935E-4"/>
    <n v="49.964675485295658"/>
    <m/>
    <m/>
    <m/>
    <n v="209.59442863036108"/>
    <n v="210.31800000000001"/>
    <n v="-3.4403682501684685E-3"/>
    <n v="2864"/>
    <n v="0.84636118598382748"/>
    <n v="13124.58"/>
    <n v="57.763495784321925"/>
    <m/>
    <m/>
    <n v="3891.6346054326755"/>
    <n v="2.2802109293979727"/>
    <m/>
    <m/>
    <n v="2550.8158406752459"/>
    <n v="12646.95"/>
    <m/>
    <n v="-0.79830584918298519"/>
    <n v="47.750486496495576"/>
    <m/>
    <n v="47.713149999999999"/>
    <n v="7.8252004941137265E-4"/>
    <n v="48.761898157989862"/>
    <m/>
    <m/>
    <m/>
    <m/>
    <m/>
    <n v="252.6261052228497"/>
    <m/>
  </r>
  <r>
    <x v="2858"/>
    <n v="13"/>
    <n v="15.13"/>
    <n v="422.0052"/>
    <n v="376.15390000000002"/>
    <n v="24717.217905000001"/>
    <n v="22035.438577000001"/>
    <n v="2.0834963745386403E-6"/>
    <n v="255.810996613584"/>
    <n v="255.83"/>
    <m/>
    <n v="14159.2886581002"/>
    <m/>
    <m/>
    <n v="2209.2557671385748"/>
    <m/>
    <m/>
    <n v="48.179781194483382"/>
    <m/>
    <m/>
    <n v="41.333328402822737"/>
    <n v="41.32"/>
    <n v="3.2256541197339672E-4"/>
    <n v="49.668194000492129"/>
    <m/>
    <m/>
    <m/>
    <n v="212.23645231006597"/>
    <n v="212.97399999999999"/>
    <n v="-3.4630879353066968E-3"/>
    <n v="2865"/>
    <n v="0.85922009253139453"/>
    <n v="13205.25"/>
    <n v="58.114000071784709"/>
    <m/>
    <m/>
    <n v="3867.7147418164491"/>
    <n v="2.2659808301178139"/>
    <m/>
    <m/>
    <n v="2615.2159838039879"/>
    <n v="12966.05"/>
    <m/>
    <n v="-0.79830279971124685"/>
    <n v="47.144690293486079"/>
    <m/>
    <n v="47.107900000000001"/>
    <n v="7.8097927281994828E-4"/>
    <n v="48.143832456712829"/>
    <m/>
    <m/>
    <m/>
    <m/>
    <m/>
    <n v="255.81390627627027"/>
    <m/>
  </r>
  <r>
    <x v="2859"/>
    <n v="12.51"/>
    <n v="14.88"/>
    <n v="418.41149999999999"/>
    <n v="372.94990000000001"/>
    <n v="24644.891019999999"/>
    <n v="21970.913134999999"/>
    <n v="2.0834963745386403E-6"/>
    <n v="253.62638406597685"/>
    <n v="253.64"/>
    <m/>
    <n v="13917.47678291354"/>
    <m/>
    <m/>
    <n v="2180.9553037991504"/>
    <m/>
    <m/>
    <n v="48.38278656239217"/>
    <m/>
    <m/>
    <n v="41.211374979595689"/>
    <n v="41.2"/>
    <n v="2.7609173775933193E-4"/>
    <n v="49.811896634875012"/>
    <m/>
    <m/>
    <m/>
    <n v="210.42133013607301"/>
    <n v="211.15600000000001"/>
    <n v="-3.4792753411079236E-3"/>
    <n v="2866"/>
    <n v="0.84072580645161288"/>
    <n v="13185.1"/>
    <n v="58.020792694842243"/>
    <m/>
    <m/>
    <n v="3873.6165196735583"/>
    <n v="2.2692233786394782"/>
    <m/>
    <m/>
    <n v="2570.5776338276378"/>
    <n v="12744.7"/>
    <m/>
    <n v="-0.79830222493839498"/>
    <n v="47.54404439076994"/>
    <m/>
    <n v="47.505000000000003"/>
    <n v="8.2190065824527814E-4"/>
    <n v="48.552216852899221"/>
    <m/>
    <m/>
    <m/>
    <m/>
    <m/>
    <n v="253.62911180823158"/>
    <m/>
  </r>
  <r>
    <x v="2860"/>
    <n v="13.77"/>
    <n v="15.55"/>
    <n v="429.43639999999999"/>
    <n v="382.77609999999999"/>
    <n v="24826.863493000001"/>
    <n v="22133.095764999998"/>
    <n v="2.0834963745386403E-6"/>
    <n v="260.30294470521221"/>
    <n v="260.32"/>
    <m/>
    <n v="14650.219172100205"/>
    <m/>
    <m/>
    <n v="2267.072128637069"/>
    <m/>
    <m/>
    <n v="47.743251797462868"/>
    <m/>
    <m/>
    <n v="41.514658438774987"/>
    <n v="41.52"/>
    <n v="-1.2865031852160591E-4"/>
    <n v="49.44247455107552"/>
    <m/>
    <m/>
    <m/>
    <n v="215.95782148819373"/>
    <n v="216.726"/>
    <n v="-3.5444686461535424E-3"/>
    <n v="2867"/>
    <n v="0.88553054662379416"/>
    <n v="13285.71"/>
    <n v="58.458960209423068"/>
    <m/>
    <m/>
    <n v="3844.0585672845473"/>
    <n v="2.2516944127603833"/>
    <m/>
    <m/>
    <n v="2705.9416887272928"/>
    <n v="13416.7"/>
    <m/>
    <n v="-0.79831540626776387"/>
    <n v="46.289234071995885"/>
    <m/>
    <n v="46.253999999999998"/>
    <n v="7.6175189163940615E-4"/>
    <n v="47.271350050765228"/>
    <m/>
    <m/>
    <m/>
    <m/>
    <m/>
    <n v="260.30573299597137"/>
    <m/>
  </r>
  <r>
    <x v="2861"/>
    <n v="13.39"/>
    <n v="15.42"/>
    <n v="423.72859999999997"/>
    <n v="377.68770000000001"/>
    <n v="24576.649270000002"/>
    <n v="21909.984205000001"/>
    <n v="2.0834963745386403E-6"/>
    <n v="256.83689804253794"/>
    <n v="256.86"/>
    <m/>
    <n v="14260.101453738202"/>
    <m/>
    <m/>
    <n v="2221.7915725849257"/>
    <m/>
    <m/>
    <n v="48.058414528749111"/>
    <m/>
    <m/>
    <n v="41.095256433335422"/>
    <n v="41.08"/>
    <n v="3.7138347944076777E-4"/>
    <n v="49.939133855349326"/>
    <m/>
    <m/>
    <m/>
    <n v="213.07957613355615"/>
    <n v="213.84800000000001"/>
    <n v="-3.5933179942944093E-3"/>
    <n v="2868"/>
    <n v="0.86835278858625164"/>
    <n v="13132.95"/>
    <n v="57.782282976944721"/>
    <m/>
    <m/>
    <n v="3888.2578149527853"/>
    <n v="2.2773686462052605"/>
    <m/>
    <m/>
    <n v="2633.9105367969751"/>
    <n v="13060"/>
    <m/>
    <n v="-0.79832231724372316"/>
    <n v="46.902391286494897"/>
    <m/>
    <n v="46.866199999999999"/>
    <n v="7.7222575107205316E-4"/>
    <n v="47.89807569771029"/>
    <m/>
    <m/>
    <m/>
    <m/>
    <m/>
    <n v="256.83956503823168"/>
    <m/>
  </r>
  <r>
    <x v="2862"/>
    <n v="12.23"/>
    <n v="14.99"/>
    <n v="410.28750000000002"/>
    <n v="365.7047"/>
    <n v="24412.189560999999"/>
    <n v="21763.232086"/>
    <n v="3.4727525028976913E-6"/>
    <n v="248.67158033736769"/>
    <n v="248.68"/>
    <m/>
    <n v="13353.561266839321"/>
    <m/>
    <m/>
    <n v="2115.8405804862414"/>
    <m/>
    <m/>
    <n v="48.814175095690437"/>
    <m/>
    <m/>
    <n v="40.817273106168408"/>
    <n v="40.799999999999997"/>
    <n v="4.2336044530411066E-4"/>
    <n v="50.26856962345645"/>
    <m/>
    <m/>
    <m/>
    <n v="206.29756346525977"/>
    <n v="207.066"/>
    <n v="-3.7110705511297359E-3"/>
    <n v="2869"/>
    <n v="0.81587725150100066"/>
    <n v="13008.47"/>
    <n v="57.221190579131459"/>
    <m/>
    <m/>
    <n v="3925.1124692997018"/>
    <n v="2.2983008464131536"/>
    <m/>
    <m/>
    <n v="2466.5275775641726"/>
    <n v="12231.15"/>
    <m/>
    <n v="-0.79834050129675682"/>
    <n v="48.383715069902223"/>
    <m/>
    <n v="48.350299999999997"/>
    <n v="6.9110367261893124E-4"/>
    <n v="49.412576650550641"/>
    <m/>
    <m/>
    <m/>
    <m/>
    <m/>
    <n v="248.67430774707825"/>
    <m/>
  </r>
  <r>
    <x v="2863"/>
    <n v="13.71"/>
    <n v="15.94"/>
    <n v="429.83319999999998"/>
    <n v="383.12520000000001"/>
    <n v="24846.620776"/>
    <n v="22150.447756000001"/>
    <n v="3.4727525028976913E-6"/>
    <n v="260.51170175150816"/>
    <n v="260.52999999999997"/>
    <m/>
    <n v="14625.156113116949"/>
    <m/>
    <m/>
    <n v="2266.9476431433022"/>
    <m/>
    <m/>
    <n v="47.649378917452104"/>
    <m/>
    <m/>
    <n v="41.542630755702305"/>
    <n v="41.56"/>
    <n v="-4.1793176847204627E-4"/>
    <n v="49.372526724234049"/>
    <m/>
    <m/>
    <m/>
    <n v="216.11710105690997"/>
    <n v="216.928"/>
    <n v="-3.7381017807291972E-3"/>
    <n v="2870"/>
    <n v="0.86010037641154335"/>
    <n v="13291.22"/>
    <n v="58.460376052166524"/>
    <m/>
    <m/>
    <n v="3839.7968594935919"/>
    <n v="2.2481322201107723"/>
    <m/>
    <m/>
    <n v="2701.4247351119684"/>
    <n v="13396.3"/>
    <m/>
    <n v="-0.79834545843912363"/>
    <n v="46.076789939667215"/>
    <m/>
    <n v="46.044449999999998"/>
    <n v="7.0236346980401265E-4"/>
    <n v="47.057210293561859"/>
    <m/>
    <m/>
    <m/>
    <m/>
    <m/>
    <n v="260.51461091759523"/>
    <m/>
  </r>
  <r>
    <x v="2864"/>
    <n v="13.61"/>
    <n v="15.87"/>
    <n v="424.5412"/>
    <n v="378.40690000000001"/>
    <n v="24708.903281999999"/>
    <n v="22027.597430999998"/>
    <n v="3.4727525028976913E-6"/>
    <n v="257.29807214446043"/>
    <n v="257.31"/>
    <m/>
    <n v="14264.334564091638"/>
    <m/>
    <m/>
    <n v="2224.995466611781"/>
    <m/>
    <m/>
    <n v="47.940619728456895"/>
    <m/>
    <m/>
    <n v="41.31136485771367"/>
    <n v="41.32"/>
    <n v="-2.0898214632936174E-4"/>
    <n v="49.64469171788803"/>
    <m/>
    <m/>
    <m/>
    <n v="213.44811298910011"/>
    <n v="214.238"/>
    <n v="-3.6869603473701495E-3"/>
    <n v="2871"/>
    <n v="0.85759294265910524"/>
    <n v="13231.12"/>
    <n v="58.191486899528073"/>
    <m/>
    <m/>
    <n v="3857.1595840031227"/>
    <n v="2.2580837097708586"/>
    <m/>
    <m/>
    <n v="2634.7982559862635"/>
    <n v="13064.8"/>
    <m/>
    <n v="-0.79832846610845454"/>
    <n v="46.642066745856773"/>
    <m/>
    <n v="46.60595"/>
    <n v="7.7493851872501018E-4"/>
    <n v="47.635137261403692"/>
    <m/>
    <m/>
    <m/>
    <m/>
    <m/>
    <n v="257.30098123961164"/>
    <m/>
  </r>
  <r>
    <x v="2865"/>
    <n v="13.49"/>
    <n v="15.75"/>
    <n v="419.19549999999998"/>
    <n v="373.64080000000001"/>
    <n v="24620.426713000001"/>
    <n v="21948.645468999999"/>
    <n v="3.4727525028976913E-6"/>
    <n v="254.05205439356871"/>
    <n v="254.07"/>
    <m/>
    <n v="13904.430774819095"/>
    <m/>
    <m/>
    <n v="2182.885602901375"/>
    <m/>
    <m/>
    <n v="48.240349077935107"/>
    <m/>
    <m/>
    <n v="41.162435203267876"/>
    <n v="41.16"/>
    <n v="5.9164316517978932E-5"/>
    <n v="49.820959947633511"/>
    <m/>
    <m/>
    <m/>
    <n v="210.75234914455501"/>
    <n v="211.53800000000001"/>
    <n v="-3.7139939653632048E-3"/>
    <n v="2872"/>
    <n v="0.85650793650793655"/>
    <n v="13155.08"/>
    <n v="57.852539505151846"/>
    <m/>
    <m/>
    <n v="3879.3268997532332"/>
    <n v="2.2708457612798538"/>
    <m/>
    <m/>
    <n v="2568.3402289646751"/>
    <n v="12733.9"/>
    <m/>
    <n v="-0.79830686365020331"/>
    <n v="47.227331868396881"/>
    <m/>
    <n v="47.187350000000002"/>
    <n v="8.4730056671711296E-4"/>
    <n v="48.233493479809944"/>
    <m/>
    <m/>
    <m/>
    <m/>
    <m/>
    <n v="254.05478160377228"/>
    <m/>
  </r>
  <r>
    <x v="2866"/>
    <n v="12.83"/>
    <n v="15.51"/>
    <n v="420.81029999999998"/>
    <n v="375.0788"/>
    <n v="24480.670963"/>
    <n v="21823.979635"/>
    <n v="3.4727525028976913E-6"/>
    <n v="255.02448006708872"/>
    <n v="255.04"/>
    <m/>
    <n v="14010.871670929169"/>
    <m/>
    <m/>
    <n v="2195.4132510158897"/>
    <m/>
    <m/>
    <n v="48.14534325405625"/>
    <m/>
    <m/>
    <n v="40.927782165092609"/>
    <n v="40.92"/>
    <n v="1.9017998760029187E-4"/>
    <n v="50.10225822762056"/>
    <m/>
    <m/>
    <m/>
    <n v="211.55607786285904"/>
    <n v="212.35599999999999"/>
    <n v="-3.7668920922457882E-3"/>
    <n v="2873"/>
    <n v="0.82720825274016763"/>
    <n v="13106.61"/>
    <n v="57.634880740304617"/>
    <m/>
    <m/>
    <n v="3893.6203114870304"/>
    <n v="2.2789966542093238"/>
    <m/>
    <m/>
    <n v="2588.0221243568749"/>
    <n v="12831.4"/>
    <m/>
    <n v="-0.79830555322436558"/>
    <n v="47.043380834790817"/>
    <m/>
    <n v="47.003500000000003"/>
    <n v="8.4846521622461424E-4"/>
    <n v="48.046251025703313"/>
    <m/>
    <m/>
    <m/>
    <m/>
    <m/>
    <n v="255.02732841718003"/>
    <m/>
  </r>
  <r>
    <x v="2867"/>
    <n v="13.02"/>
    <n v="15.21"/>
    <n v="417.03750000000002"/>
    <n v="371.71210000000002"/>
    <n v="24497.637995000001"/>
    <n v="21838.878002000001"/>
    <n v="2.9170946955758836E-6"/>
    <n v="252.71955527535934"/>
    <n v="252.73"/>
    <m/>
    <n v="13757.603540602511"/>
    <m/>
    <m/>
    <n v="2165.6353195865622"/>
    <m/>
    <m/>
    <n v="48.354860778569552"/>
    <m/>
    <m/>
    <n v="40.953152442556529"/>
    <n v="40.96"/>
    <n v="-1.671766953972309E-4"/>
    <n v="50.062938236774123"/>
    <m/>
    <m/>
    <m/>
    <n v="209.63522628474729"/>
    <n v="210.43799999999999"/>
    <n v="-3.8147754457498184E-3"/>
    <n v="2874"/>
    <n v="0.8560157790927021"/>
    <n v="13053.7"/>
    <n v="57.388769592900331"/>
    <m/>
    <m/>
    <n v="3909.3384453661024"/>
    <n v="2.2875460591007473"/>
    <m/>
    <m/>
    <n v="2541.3051192208113"/>
    <n v="12600"/>
    <m/>
    <n v="-0.79830911752215783"/>
    <n v="47.459009427868942"/>
    <m/>
    <n v="47.420949999999998"/>
    <n v="8.0258678640854342E-4"/>
    <n v="48.472639441494195"/>
    <m/>
    <m/>
    <m/>
    <m/>
    <m/>
    <n v="252.72228221957619"/>
    <m/>
  </r>
  <r>
    <x v="2868"/>
    <n v="13.79"/>
    <n v="15.61"/>
    <n v="421.63690000000003"/>
    <n v="375.81049999999999"/>
    <n v="24750.422183999999"/>
    <n v="22064.163494"/>
    <n v="2.9170946955758836E-6"/>
    <n v="255.50050449557256"/>
    <n v="255.51"/>
    <m/>
    <n v="14060.384372074734"/>
    <m/>
    <m/>
    <n v="2201.3777231535637"/>
    <m/>
    <m/>
    <n v="48.086112926225887"/>
    <m/>
    <m/>
    <n v="41.374727537294589"/>
    <n v="41.36"/>
    <n v="3.5608165605882647E-4"/>
    <n v="49.54481098164765"/>
    <m/>
    <m/>
    <m/>
    <n v="211.93921971256626"/>
    <n v="212.75"/>
    <n v="-3.8109531724265233E-3"/>
    <n v="2875"/>
    <n v="0.88340807174887892"/>
    <n v="13244.62"/>
    <n v="58.223576138674623"/>
    <m/>
    <m/>
    <n v="3852.1614843520379"/>
    <n v="2.2538753338124389"/>
    <m/>
    <m/>
    <n v="2597.2571180188347"/>
    <n v="12877.4"/>
    <m/>
    <n v="-0.79830888859406135"/>
    <n v="46.933552804925533"/>
    <m/>
    <n v="46.895850000000003"/>
    <n v="8.0396889971146024E-4"/>
    <n v="47.936559632119206"/>
    <m/>
    <m/>
    <m/>
    <m/>
    <m/>
    <n v="255.50298898416582"/>
    <m/>
  </r>
  <r>
    <x v="2869"/>
    <n v="15.25"/>
    <n v="16.5"/>
    <n v="436.91989999999998"/>
    <n v="389.43130000000002"/>
    <n v="25012.403612999999"/>
    <n v="22297.646706"/>
    <n v="2.9170946955758836E-6"/>
    <n v="264.75513138865074"/>
    <n v="264.77"/>
    <m/>
    <n v="15078.950153982456"/>
    <m/>
    <m/>
    <n v="2320.9789423194602"/>
    <m/>
    <m/>
    <n v="47.21256687156113"/>
    <m/>
    <m/>
    <n v="41.811656494315088"/>
    <n v="41.8"/>
    <n v="2.7886350036099294E-4"/>
    <n v="49.018857176130943"/>
    <m/>
    <m/>
    <m/>
    <n v="219.61304498288541"/>
    <n v="220.428"/>
    <n v="-3.6971483528163152E-3"/>
    <n v="2876"/>
    <n v="0.9242424242424242"/>
    <n v="13423.87"/>
    <n v="59.006954453568362"/>
    <m/>
    <m/>
    <n v="3800.0271123526827"/>
    <n v="2.2231610788450138"/>
    <m/>
    <m/>
    <n v="2785.4321763831013"/>
    <n v="13811"/>
    <m/>
    <n v="-0.79831784980210696"/>
    <n v="45.230395859395422"/>
    <m/>
    <n v="45.194650000000003"/>
    <n v="7.9093121410211964E-4"/>
    <n v="46.19758266002956"/>
    <m/>
    <m/>
    <m/>
    <m/>
    <m/>
    <n v="264.75761581666336"/>
    <m/>
  </r>
  <r>
    <x v="2870"/>
    <n v="19.14"/>
    <n v="18.829999999999998"/>
    <n v="480.41250000000002"/>
    <n v="428.19560000000001"/>
    <n v="25793.468838000001"/>
    <n v="22993.872857999999"/>
    <n v="2.9170946955758836E-6"/>
    <n v="291.10272425726777"/>
    <n v="291.12"/>
    <m/>
    <n v="18080.126821554328"/>
    <m/>
    <m/>
    <n v="2667.4371732298027"/>
    <m/>
    <m/>
    <n v="44.860750680680155"/>
    <m/>
    <m/>
    <n v="43.116262581342838"/>
    <n v="43.12"/>
    <n v="-8.6674829711474999E-5"/>
    <n v="47.486664749941056"/>
    <m/>
    <m/>
    <m/>
    <n v="241.46508241486904"/>
    <n v="242.376"/>
    <n v="-3.7582829369696702E-3"/>
    <n v="2877"/>
    <n v="1.0164630908125334"/>
    <n v="13956.72"/>
    <n v="61.344398990490085"/>
    <m/>
    <m/>
    <n v="3649.1880140287922"/>
    <n v="2.1347120638151758"/>
    <m/>
    <m/>
    <n v="3339.8478736390634"/>
    <n v="16559.2"/>
    <m/>
    <n v="-0.79830862157356253"/>
    <n v="40.726229510309871"/>
    <m/>
    <n v="40.689950000000003"/>
    <n v="8.9160862350201597E-4"/>
    <n v="41.597621451065343"/>
    <m/>
    <m/>
    <m/>
    <m/>
    <m/>
    <n v="291.10545100201176"/>
    <m/>
  </r>
  <r>
    <x v="2871"/>
    <n v="28.03"/>
    <n v="23.47"/>
    <n v="548.09559999999999"/>
    <n v="488.52089999999998"/>
    <n v="26638.719182000001"/>
    <n v="23747.313543"/>
    <n v="2.9170946955758836E-6"/>
    <n v="332.10674548312517"/>
    <n v="332.13"/>
    <m/>
    <n v="23173.4965633746"/>
    <m/>
    <m/>
    <n v="3231.0214268390746"/>
    <m/>
    <m/>
    <n v="41.698816477868675"/>
    <m/>
    <m/>
    <n v="44.528094001730388"/>
    <n v="44.52"/>
    <n v="1.8180596878680788E-4"/>
    <n v="45.929103448991825"/>
    <m/>
    <m/>
    <m/>
    <n v="275.47370097904826"/>
    <n v="276.51799999999997"/>
    <n v="-3.7766041304787556E-3"/>
    <n v="2878"/>
    <n v="1.1942905837239031"/>
    <n v="14560.17"/>
    <n v="63.991764255243069"/>
    <m/>
    <m/>
    <n v="3491.4072097233625"/>
    <n v="2.0422194044108677"/>
    <m/>
    <m/>
    <n v="4280.7563700306409"/>
    <n v="21224.1"/>
    <m/>
    <n v="-0.7983068130082952"/>
    <n v="34.986983699576804"/>
    <m/>
    <n v="34.9495"/>
    <n v="1.0725103242337219E-3"/>
    <n v="35.73602376449049"/>
    <m/>
    <m/>
    <m/>
    <m/>
    <m/>
    <n v="332.11001749703269"/>
    <m/>
  </r>
  <r>
    <x v="2872"/>
    <n v="40.74"/>
    <n v="31.14"/>
    <n v="687.54970000000003"/>
    <n v="612.81290000000001"/>
    <n v="29394.078810999999"/>
    <n v="26203.394576999999"/>
    <n v="1.4042665306135405E-6"/>
    <n v="416.57548502960651"/>
    <n v="416.6"/>
    <m/>
    <n v="34960.742561094885"/>
    <m/>
    <m/>
    <n v="4463.6497741924168"/>
    <m/>
    <m/>
    <n v="36.389267369380867"/>
    <m/>
    <m/>
    <n v="49.130236090154867"/>
    <n v="49.12"/>
    <n v="2.0838945755019544E-4"/>
    <n v="41.174461134505385"/>
    <m/>
    <m/>
    <m/>
    <n v="345.52499409301362"/>
    <n v="346.66399999999999"/>
    <n v="-3.2856192364547621E-3"/>
    <n v="2879"/>
    <n v="1.3082851637764934"/>
    <n v="16617.349999999999"/>
    <n v="73.015938109585491"/>
    <m/>
    <m/>
    <n v="2998.1126201891266"/>
    <n v="1.7531792604490999"/>
    <m/>
    <m/>
    <n v="6458.3675175818817"/>
    <n v="32008.3"/>
    <m/>
    <n v="-0.79822834959738942"/>
    <n v="26.081770715580031"/>
    <m/>
    <n v="26.033899999999999"/>
    <n v="1.8387838771767306E-3"/>
    <n v="26.641157681458797"/>
    <m/>
    <m/>
    <m/>
    <m/>
    <m/>
    <n v="416.57990798410867"/>
    <m/>
  </r>
  <r>
    <x v="2873"/>
    <n v="36.020000000000003"/>
    <n v="29.58"/>
    <n v="692.26319999999998"/>
    <n v="617.01319999999998"/>
    <n v="29627.104031999999"/>
    <n v="26411.088454000001"/>
    <n v="1.4042665306135405E-6"/>
    <n v="419.42109287460664"/>
    <n v="419.45"/>
    <m/>
    <n v="35438.441277101832"/>
    <m/>
    <m/>
    <n v="4509.3894704053637"/>
    <m/>
    <m/>
    <n v="36.262919606719109"/>
    <m/>
    <m/>
    <n v="49.518514689055756"/>
    <n v="49.52"/>
    <n v="-2.9994162848323569E-5"/>
    <n v="40.846649827796078"/>
    <m/>
    <m/>
    <m/>
    <n v="347.88113841557504"/>
    <n v="349.05799999999999"/>
    <n v="-3.3715359178845272E-3"/>
    <n v="2880"/>
    <n v="1.217714672075727"/>
    <n v="16740.259999999998"/>
    <n v="73.550256074729646"/>
    <m/>
    <m/>
    <n v="2975.9371215598362"/>
    <n v="1.7400469316862084"/>
    <m/>
    <m/>
    <n v="6546.6798922374956"/>
    <n v="32466.45"/>
    <m/>
    <n v="-0.79835553649267177"/>
    <n v="25.901796396690365"/>
    <m/>
    <n v="25.859249999999999"/>
    <n v="1.6453066771220382E-3"/>
    <n v="26.457614242907177"/>
    <m/>
    <m/>
    <m/>
    <m/>
    <m/>
    <n v="419.42581865596372"/>
    <m/>
  </r>
  <r>
    <x v="2874"/>
    <n v="30.32"/>
    <n v="25.65"/>
    <n v="651.11800000000005"/>
    <n v="580.33969999999999"/>
    <n v="28678.383755999999"/>
    <n v="25565.314466"/>
    <n v="1.4042665306135405E-6"/>
    <n v="394.48285591306472"/>
    <n v="394.5"/>
    <m/>
    <n v="31224.35435574755"/>
    <m/>
    <m/>
    <n v="4107.2132378353426"/>
    <m/>
    <m/>
    <n v="37.338913723113855"/>
    <m/>
    <m/>
    <n v="47.931662115296149"/>
    <n v="47.92"/>
    <n v="2.4336634591293205E-4"/>
    <n v="42.153200243882893"/>
    <m/>
    <m/>
    <m/>
    <n v="327.19267047952383"/>
    <n v="328.30399999999997"/>
    <n v="-3.3850623826580106E-3"/>
    <n v="2881"/>
    <n v="1.1820662768031189"/>
    <n v="16168.64"/>
    <n v="71.033231051564286"/>
    <m/>
    <m/>
    <n v="3077.554729495796"/>
    <n v="1.7992927310882603"/>
    <m/>
    <m/>
    <n v="5768.2536438048055"/>
    <n v="28606.55"/>
    <m/>
    <n v="-0.79835898967876917"/>
    <n v="27.440047008346376"/>
    <m/>
    <n v="27.395499999999998"/>
    <n v="1.6260702796582205E-3"/>
    <n v="28.029181796050555"/>
    <m/>
    <m/>
    <m/>
    <m/>
    <m/>
    <n v="394.48709689548531"/>
    <m/>
  </r>
  <r>
    <x v="2875"/>
    <n v="26.1"/>
    <n v="24.86"/>
    <n v="660.49980000000005"/>
    <n v="588.70090000000005"/>
    <n v="28990.057344000001"/>
    <n v="25843.119651000001"/>
    <n v="1.4042665306135405E-6"/>
    <n v="400.15710540092658"/>
    <n v="400.18"/>
    <m/>
    <n v="32122.672293645439"/>
    <m/>
    <m/>
    <n v="4195.8333818025894"/>
    <m/>
    <m/>
    <n v="37.068259181999757"/>
    <m/>
    <m/>
    <n v="48.451396813841953"/>
    <n v="48.44"/>
    <n v="2.3527691663827177E-4"/>
    <n v="41.693659397713589"/>
    <m/>
    <m/>
    <m/>
    <n v="331.89510200729353"/>
    <n v="333.06200000000001"/>
    <n v="-3.503545864453117E-3"/>
    <n v="2882"/>
    <n v="1.0498793242156075"/>
    <n v="16256.65"/>
    <n v="71.414306286561001"/>
    <m/>
    <m/>
    <n v="3060.80282013651"/>
    <n v="1.7893290906563208"/>
    <m/>
    <m/>
    <n v="5934.2650100117271"/>
    <n v="29438.05"/>
    <m/>
    <n v="-0.7984151460435821"/>
    <n v="27.043447005809696"/>
    <m/>
    <n v="27.002749999999999"/>
    <n v="1.5071430061641689E-3"/>
    <n v="27.62437052914035"/>
    <m/>
    <m/>
    <m/>
    <m/>
    <m/>
    <n v="400.16146744790854"/>
    <m/>
  </r>
  <r>
    <x v="2876"/>
    <n v="26.05"/>
    <n v="25.34"/>
    <n v="668.40219999999999"/>
    <n v="595.74339999999995"/>
    <n v="30145.204796999999"/>
    <n v="26872.836888999998"/>
    <n v="1.4042665306135405E-6"/>
    <n v="404.93482030517583"/>
    <n v="404.96"/>
    <m/>
    <n v="32889.784612067226"/>
    <m/>
    <m/>
    <n v="4270.9802051871384"/>
    <m/>
    <m/>
    <n v="36.844873781344049"/>
    <m/>
    <m/>
    <n v="50.380778770005762"/>
    <n v="50.36"/>
    <n v="4.1260464665926477E-4"/>
    <n v="40.030954113580719"/>
    <m/>
    <m/>
    <m/>
    <n v="335.85378049968756"/>
    <n v="337.02199999999999"/>
    <n v="-3.4663004204842363E-3"/>
    <n v="2883"/>
    <n v="1.0280189423835833"/>
    <n v="16853.62"/>
    <n v="74.030972051735333"/>
    <m/>
    <m/>
    <n v="2948.4052806965337"/>
    <n v="1.7234586954554973"/>
    <m/>
    <m/>
    <n v="6076.040875464244"/>
    <n v="30128.35"/>
    <m/>
    <n v="-0.79832812366212402"/>
    <n v="26.718687679101663"/>
    <m/>
    <n v="26.679449999999999"/>
    <n v="1.470707945690819E-3"/>
    <n v="27.292935058755955"/>
    <m/>
    <m/>
    <m/>
    <m/>
    <m/>
    <n v="404.93893991576124"/>
    <m/>
  </r>
  <r>
    <x v="2877"/>
    <n v="28.43"/>
    <n v="26.53"/>
    <n v="720.22910000000002"/>
    <n v="641.93389999999999"/>
    <n v="31650.375978"/>
    <n v="28214.503239999998"/>
    <n v="2.639221485134513E-6"/>
    <n v="436.30093918633906"/>
    <n v="436.33"/>
    <m/>
    <n v="37985.101157735371"/>
    <m/>
    <m/>
    <n v="4767.2189064600234"/>
    <m/>
    <m/>
    <n v="35.4117016584743"/>
    <m/>
    <m/>
    <n v="52.892457018806901"/>
    <n v="52.88"/>
    <n v="2.3557146003971852E-4"/>
    <n v="38.028430423610338"/>
    <m/>
    <m/>
    <m/>
    <n v="361.85609048372305"/>
    <n v="363.31400000000002"/>
    <n v="-4.0128085245186851E-3"/>
    <n v="2884"/>
    <n v="1.0716170373162457"/>
    <n v="17767.89"/>
    <n v="78.028700669195359"/>
    <m/>
    <m/>
    <n v="2788.4610968367797"/>
    <n v="1.6295015463009335"/>
    <m/>
    <m/>
    <n v="7017.5335670581026"/>
    <n v="34811.4"/>
    <m/>
    <n v="-0.79841277377358844"/>
    <n v="24.64363138577469"/>
    <m/>
    <n v="24.62425"/>
    <n v="7.870853233982178E-4"/>
    <n v="25.174111190545066"/>
    <m/>
    <m/>
    <m/>
    <m/>
    <m/>
    <n v="436.30511907365661"/>
    <m/>
  </r>
  <r>
    <x v="2878"/>
    <n v="31.4"/>
    <n v="29.53"/>
    <n v="803.00639999999999"/>
    <n v="715.71090000000004"/>
    <n v="34078.478019000002"/>
    <n v="30378.943123000001"/>
    <n v="2.639221485134513E-6"/>
    <n v="486.43397448418142"/>
    <n v="486.46"/>
    <m/>
    <n v="46714.313162552244"/>
    <m/>
    <m/>
    <n v="5588.8701072183367"/>
    <m/>
    <m/>
    <n v="33.375272183273111"/>
    <m/>
    <m/>
    <n v="56.948785818691235"/>
    <n v="56.96"/>
    <n v="-1.9687818308933291E-4"/>
    <n v="35.109921581142999"/>
    <m/>
    <m/>
    <m/>
    <n v="403.42988381362119"/>
    <n v="405.04"/>
    <n v="-3.9752029092899877E-3"/>
    <n v="2885"/>
    <n v="1.0633254317643075"/>
    <n v="19245.93"/>
    <n v="84.5129980159128"/>
    <m/>
    <m/>
    <n v="2556.5001245677799"/>
    <n v="1.4938081846763036"/>
    <m/>
    <m/>
    <n v="8630.2828685888526"/>
    <n v="42810.45"/>
    <m/>
    <n v="-0.79840709759909434"/>
    <n v="21.810340738497128"/>
    <m/>
    <n v="21.7896"/>
    <n v="9.5186412311965007E-4"/>
    <n v="22.280103470647809"/>
    <m/>
    <m/>
    <m/>
    <m/>
    <m/>
    <n v="486.43857830577815"/>
    <m/>
  </r>
  <r>
    <x v="2879"/>
    <n v="26.09"/>
    <n v="26.19"/>
    <n v="721.68079999999998"/>
    <n v="643.22439999999995"/>
    <n v="32652.883486999999"/>
    <n v="29108.029923999999"/>
    <n v="2.639221485134513E-6"/>
    <n v="437.15903136282492"/>
    <n v="437.18"/>
    <m/>
    <n v="37250.367583558982"/>
    <m/>
    <m/>
    <n v="4739.657433901486"/>
    <m/>
    <m/>
    <n v="35.063794499136058"/>
    <m/>
    <m/>
    <n v="54.565134181416767"/>
    <n v="54.56"/>
    <n v="9.4101565556448108E-5"/>
    <n v="36.577500465445496"/>
    <m/>
    <m/>
    <m/>
    <n v="362.55825868194324"/>
    <n v="364.05200000000002"/>
    <n v="-4.1030987827475052E-3"/>
    <n v="2886"/>
    <n v="0.99618174875906829"/>
    <n v="18287.96"/>
    <n v="80.300076207093852"/>
    <m/>
    <m/>
    <n v="2683.7504275841684"/>
    <n v="1.5680141314316047"/>
    <m/>
    <m/>
    <n v="6881.9177322253454"/>
    <n v="34143.65"/>
    <m/>
    <n v="-0.7984422364853978"/>
    <n v="24.018152012623478"/>
    <m/>
    <n v="23.997399999999999"/>
    <n v="8.6476087507314503E-4"/>
    <n v="24.535767799703589"/>
    <m/>
    <m/>
    <m/>
    <m/>
    <m/>
    <n v="437.16339277167248"/>
    <m/>
  </r>
  <r>
    <x v="2880"/>
    <n v="25.61"/>
    <n v="26.2"/>
    <n v="717.38720000000001"/>
    <n v="639.39589999999998"/>
    <n v="32908.855333"/>
    <n v="29336.136200000001"/>
    <n v="2.639221485134513E-6"/>
    <n v="434.54758181096025"/>
    <n v="434.57"/>
    <m/>
    <n v="36805.369188252887"/>
    <m/>
    <m/>
    <n v="4697.1831647755207"/>
    <m/>
    <m/>
    <n v="35.166555331996733"/>
    <m/>
    <m/>
    <n v="54.991539192482662"/>
    <n v="55"/>
    <n v="-1.5383286395154183E-4"/>
    <n v="36.289612890695118"/>
    <m/>
    <m/>
    <m/>
    <n v="360.38773056681288"/>
    <n v="361.84199999999998"/>
    <n v="-4.0190730572656763E-3"/>
    <n v="2887"/>
    <n v="0.97748091603053433"/>
    <n v="18423.43"/>
    <n v="80.888591071958388"/>
    <m/>
    <m/>
    <n v="2663.8702621406287"/>
    <n v="1.5562513626466163"/>
    <m/>
    <m/>
    <n v="6799.7656259398118"/>
    <n v="33737.699999999997"/>
    <m/>
    <n v="-0.79845200988983211"/>
    <n v="24.159983800858683"/>
    <m/>
    <n v="24.138000000000002"/>
    <n v="9.1075486198866074E-4"/>
    <n v="24.68095802391111"/>
    <m/>
    <m/>
    <m/>
    <m/>
    <m/>
    <n v="434.55170081887769"/>
    <m/>
  </r>
  <r>
    <x v="2881"/>
    <n v="27.8"/>
    <n v="28.07"/>
    <n v="778.36800000000005"/>
    <n v="693.74540000000002"/>
    <n v="33995.337521000001"/>
    <n v="30304.588039999999"/>
    <n v="2.639221485134513E-6"/>
    <n v="471.47437912687104"/>
    <n v="471.5"/>
    <m/>
    <n v="43060.546629836928"/>
    <m/>
    <m/>
    <n v="5295.9048975113565"/>
    <m/>
    <m/>
    <n v="33.6704312399849"/>
    <m/>
    <m/>
    <n v="56.805693565984136"/>
    <n v="56.8"/>
    <n v="1.0023883774890052E-4"/>
    <n v="35.090405850719677"/>
    <m/>
    <m/>
    <m/>
    <n v="391.00753294628356"/>
    <n v="392.66399999999999"/>
    <n v="-4.2185355767689892E-3"/>
    <n v="2888"/>
    <n v="0.99038118988243673"/>
    <n v="19266.47"/>
    <n v="84.583377091321182"/>
    <m/>
    <m/>
    <n v="2541.9738950800415"/>
    <n v="1.4848978915498015"/>
    <m/>
    <m/>
    <n v="7955.4757317190652"/>
    <n v="39478.550000000003"/>
    <m/>
    <n v="-0.7984861214072182"/>
    <n v="22.105323505702401"/>
    <m/>
    <n v="22.091699999999999"/>
    <n v="6.1667982556357082E-4"/>
    <n v="22.582268177801232"/>
    <m/>
    <m/>
    <m/>
    <m/>
    <m/>
    <n v="471.47861917869"/>
    <m/>
  </r>
  <r>
    <x v="2882"/>
    <n v="24.9"/>
    <n v="25.69"/>
    <n v="702.58500000000004"/>
    <n v="626.19410000000005"/>
    <n v="32469.120392000001"/>
    <n v="28943.746800000001"/>
    <n v="2.0834963745386403E-6"/>
    <n v="425.5294661917178"/>
    <n v="425.56"/>
    <m/>
    <n v="34668.792513648361"/>
    <m/>
    <m/>
    <n v="4521.7869392546436"/>
    <m/>
    <m/>
    <n v="35.303323648421973"/>
    <m/>
    <m/>
    <n v="54.250116316887556"/>
    <n v="54.24"/>
    <n v="1.8651026710103658E-4"/>
    <n v="36.661037666455606"/>
    <m/>
    <m/>
    <m/>
    <n v="352.88517319573475"/>
    <n v="354.37200000000001"/>
    <n v="-4.1956667125655489E-3"/>
    <n v="2889"/>
    <n v="0.9692487349163097"/>
    <n v="18223.919999999998"/>
    <n v="79.981403835466892"/>
    <m/>
    <m/>
    <n v="2679.5255526652504"/>
    <n v="1.5646554764693343"/>
    <m/>
    <m/>
    <n v="6405.3328573265971"/>
    <n v="31786.9"/>
    <m/>
    <n v="-0.79849142705559217"/>
    <n v="24.253241671449619"/>
    <m/>
    <n v="24.2394"/>
    <n v="5.7104018455977901E-4"/>
    <n v="24.777741820835342"/>
    <m/>
    <m/>
    <m/>
    <m/>
    <m/>
    <n v="425.5331001673897"/>
    <m/>
  </r>
  <r>
    <x v="2883"/>
    <n v="26.23"/>
    <n v="26.31"/>
    <n v="725.99689999999998"/>
    <n v="647.05920000000003"/>
    <n v="32861.089013999997"/>
    <n v="29293.096656000002"/>
    <n v="2.0834963745386403E-6"/>
    <n v="439.69845701972707"/>
    <n v="439.72"/>
    <m/>
    <n v="36977.560844668071"/>
    <m/>
    <m/>
    <n v="4747.6292423115283"/>
    <m/>
    <m/>
    <n v="34.713592149439584"/>
    <m/>
    <m/>
    <n v="54.903687281177014"/>
    <n v="54.92"/>
    <n v="-2.9702692685706911E-4"/>
    <n v="36.217276292435521"/>
    <m/>
    <m/>
    <m/>
    <n v="364.63077001565398"/>
    <n v="366.166"/>
    <n v="-4.1927158292851541E-3"/>
    <n v="2890"/>
    <n v="0.99695933105283174"/>
    <n v="18494.29"/>
    <n v="81.161669828368289"/>
    <m/>
    <m/>
    <n v="2639.7721229051267"/>
    <n v="1.5412961341622833"/>
    <m/>
    <m/>
    <n v="6831.9603983923671"/>
    <n v="33904.65"/>
    <m/>
    <n v="-0.79849488496733145"/>
    <n v="23.444019587952511"/>
    <m/>
    <n v="23.430250000000001"/>
    <n v="5.8768420962262979E-4"/>
    <n v="23.951299097936264"/>
    <m/>
    <m/>
    <m/>
    <m/>
    <m/>
    <n v="439.70215147157415"/>
    <m/>
  </r>
  <r>
    <x v="2884"/>
    <n v="24.37"/>
    <n v="25.65"/>
    <n v="699.16290000000004"/>
    <n v="623.14149999999995"/>
    <n v="32336.353533000001"/>
    <n v="28825.274888"/>
    <n v="2.0834963745386403E-6"/>
    <n v="423.43617764790974"/>
    <n v="423.46"/>
    <m/>
    <n v="34242.429493789467"/>
    <m/>
    <m/>
    <n v="4484.2432335028907"/>
    <m/>
    <m/>
    <n v="35.353565247690049"/>
    <m/>
    <m/>
    <n v="54.025651773817927"/>
    <n v="54.04"/>
    <n v="-2.6551121728479732E-4"/>
    <n v="36.794395540330889"/>
    <m/>
    <m/>
    <m/>
    <n v="351.14042588517844"/>
    <n v="352.63600000000002"/>
    <n v="-4.2411271532729611E-3"/>
    <n v="2891"/>
    <n v="0.95009746588693966"/>
    <n v="18129.55"/>
    <n v="79.5548063311916"/>
    <m/>
    <m/>
    <n v="2691.8330824828358"/>
    <n v="1.571544222975878"/>
    <m/>
    <m/>
    <n v="6326.6781670873179"/>
    <n v="31397.55"/>
    <m/>
    <n v="-0.79849771185690233"/>
    <n v="24.30946494246907"/>
    <m/>
    <n v="24.296949999999999"/>
    <n v="5.1508285892154504E-4"/>
    <n v="24.835760784808862"/>
    <m/>
    <m/>
    <m/>
    <m/>
    <m/>
    <n v="423.43987200967285"/>
    <m/>
  </r>
  <r>
    <x v="2885"/>
    <n v="23.2"/>
    <n v="24.68"/>
    <n v="683.71759999999995"/>
    <n v="609.37429999999995"/>
    <n v="32161.096936999998"/>
    <n v="28668.987581000001"/>
    <n v="2.0834963745386403E-6"/>
    <n v="414.07189630766374"/>
    <n v="414.1"/>
    <m/>
    <n v="32727.967329144161"/>
    <m/>
    <m/>
    <n v="4335.4900943591974"/>
    <m/>
    <m/>
    <n v="35.74248640196781"/>
    <m/>
    <m/>
    <n v="53.731533302918812"/>
    <n v="53.72"/>
    <n v="2.1469290615816483E-4"/>
    <n v="36.992599307388332"/>
    <m/>
    <m/>
    <m/>
    <n v="343.37063242797416"/>
    <n v="344.822"/>
    <n v="-4.2090341452281077E-3"/>
    <n v="2892"/>
    <n v="0.94003241491085898"/>
    <n v="17970.009999999998"/>
    <n v="78.848567061303598"/>
    <m/>
    <m/>
    <n v="2715.5212076695784"/>
    <n v="1.5852235239206183"/>
    <m/>
    <m/>
    <n v="6046.921047735781"/>
    <n v="30008.25"/>
    <m/>
    <n v="-0.79849137994598884"/>
    <n v="24.845381975652792"/>
    <m/>
    <n v="24.832550000000001"/>
    <n v="5.1674015164726583E-4"/>
    <n v="25.383576633045706"/>
    <m/>
    <m/>
    <m/>
    <m/>
    <m/>
    <n v="414.07577226483778"/>
    <m/>
  </r>
  <r>
    <x v="2886"/>
    <n v="24.25"/>
    <n v="23.7"/>
    <n v="682.1585"/>
    <n v="607.98090000000002"/>
    <n v="32049.018873000001"/>
    <n v="28568.899958000002"/>
    <n v="1.5279095799680675E-6"/>
    <n v="413.09745696745733"/>
    <n v="413.12"/>
    <m/>
    <n v="32574.026645495778"/>
    <m/>
    <m/>
    <n v="4320.1829642716939"/>
    <m/>
    <m/>
    <n v="35.778498334025777"/>
    <m/>
    <m/>
    <n v="53.540367815364547"/>
    <n v="53.52"/>
    <n v="3.805645621177689E-4"/>
    <n v="37.117797182451113"/>
    <m/>
    <m/>
    <m/>
    <n v="342.54964696545449"/>
    <n v="344.00200000000001"/>
    <n v="-4.2219319496559216E-3"/>
    <n v="2893"/>
    <n v="1.0232067510548524"/>
    <n v="17960"/>
    <n v="78.78618704161282"/>
    <m/>
    <m/>
    <n v="2717.033859431529"/>
    <n v="1.5856555356901956"/>
    <m/>
    <m/>
    <n v="6018.6586719456018"/>
    <n v="29867.599999999999"/>
    <m/>
    <n v="-0.79848870776541792"/>
    <n v="24.89871429621893"/>
    <m/>
    <n v="24.886800000000001"/>
    <n v="4.787395815826212E-4"/>
    <n v="25.438955057608137"/>
    <m/>
    <m/>
    <m/>
    <m/>
    <m/>
    <n v="413.1013931985101"/>
    <m/>
  </r>
  <r>
    <x v="2887"/>
    <n v="22.54"/>
    <n v="23.12"/>
    <n v="611.27679999999998"/>
    <n v="544.80589999999995"/>
    <n v="30023.356799000001"/>
    <n v="26763.155566000001"/>
    <n v="1.5279095799680675E-6"/>
    <n v="370.16431565686423"/>
    <n v="370.19"/>
    <m/>
    <n v="25803.396993965049"/>
    <m/>
    <m/>
    <n v="3646.6979013913683"/>
    <m/>
    <m/>
    <n v="37.635660110521449"/>
    <m/>
    <m/>
    <n v="50.155119468770629"/>
    <n v="50.16"/>
    <n v="-9.7299266933137396E-5"/>
    <n v="39.462489382668714"/>
    <m/>
    <m/>
    <m/>
    <n v="306.94477752582719"/>
    <n v="308.22800000000001"/>
    <n v="-4.1632248665689486E-3"/>
    <n v="2894"/>
    <n v="0.97491349480968847"/>
    <n v="16628.830000000002"/>
    <n v="72.940969568890949"/>
    <m/>
    <m/>
    <n v="2918.4165967733697"/>
    <n v="1.7030206468031719"/>
    <m/>
    <m/>
    <n v="4767.7062031335554"/>
    <n v="23657.9"/>
    <m/>
    <n v="-0.79847297506822013"/>
    <n v="27.484647438013653"/>
    <m/>
    <n v="27.471550000000001"/>
    <n v="4.7676370694960113E-4"/>
    <n v="28.081308767638827"/>
    <m/>
    <m/>
    <m/>
    <m/>
    <m/>
    <n v="370.16807012416507"/>
    <m/>
  </r>
  <r>
    <x v="2888"/>
    <n v="21.35"/>
    <n v="22.33"/>
    <n v="567.88229999999999"/>
    <n v="506.1293"/>
    <n v="28223.185616999999"/>
    <n v="25158.421977999998"/>
    <n v="1.5279095799680675E-6"/>
    <n v="343.87798995550457"/>
    <n v="343.9"/>
    <m/>
    <n v="22138.785136020411"/>
    <m/>
    <m/>
    <n v="3258.2611476701304"/>
    <m/>
    <m/>
    <n v="38.969804777303928"/>
    <m/>
    <m/>
    <n v="47.146717805297627"/>
    <n v="47.16"/>
    <n v="-2.8164110904094208E-4"/>
    <n v="41.82719886187455"/>
    <m/>
    <m/>
    <m/>
    <n v="285.14435870557458"/>
    <n v="286.33199999999999"/>
    <n v="-4.1477770365360156E-3"/>
    <n v="2895"/>
    <n v="0.95611285266457691"/>
    <n v="15568.27"/>
    <n v="68.283579838686421"/>
    <m/>
    <m/>
    <n v="3104.5485077901981"/>
    <n v="1.8114648280634036"/>
    <m/>
    <m/>
    <n v="4090.6349106993507"/>
    <n v="20297.3"/>
    <m/>
    <n v="-0.7984640858291816"/>
    <n v="29.43445340587499"/>
    <m/>
    <n v="29.4177"/>
    <n v="5.6950087447327213E-4"/>
    <n v="30.073777209383614"/>
    <m/>
    <m/>
    <m/>
    <m/>
    <m/>
    <n v="343.88144155901995"/>
    <m/>
  </r>
  <r>
    <x v="2889"/>
    <n v="21.14"/>
    <n v="21.14"/>
    <n v="610.50570000000005"/>
    <n v="544.11699999999996"/>
    <n v="28989.370513999998"/>
    <n v="25841.368202000001"/>
    <n v="1.5279095799680675E-6"/>
    <n v="369.67934006799931"/>
    <n v="369.7"/>
    <m/>
    <n v="25460.94052084173"/>
    <m/>
    <m/>
    <n v="3624.9637699567825"/>
    <m/>
    <m/>
    <n v="37.505663523268545"/>
    <m/>
    <m/>
    <n v="48.425445773603712"/>
    <n v="48.44"/>
    <n v="-3.0045884385399013E-4"/>
    <n v="40.690322004366791"/>
    <m/>
    <m/>
    <m/>
    <n v="306.53527399046226"/>
    <n v="307.8"/>
    <n v="-4.1089214085047177E-3"/>
    <n v="2896"/>
    <n v="1"/>
    <n v="16085.4"/>
    <n v="70.546241303761221"/>
    <m/>
    <m/>
    <n v="3001.4249642086988"/>
    <n v="1.7511275303264862"/>
    <m/>
    <m/>
    <n v="4704.5242491828594"/>
    <n v="23341.599999999999"/>
    <m/>
    <n v="-0.79844893883954571"/>
    <n v="27.223972862246114"/>
    <m/>
    <n v="27.204750000000001"/>
    <n v="7.0659948156537311E-4"/>
    <n v="27.815593702494709"/>
    <m/>
    <m/>
    <m/>
    <m/>
    <m/>
    <n v="369.68315490517881"/>
    <m/>
  </r>
  <r>
    <x v="2890"/>
    <n v="22.28"/>
    <n v="23.2"/>
    <n v="642.952"/>
    <n v="573.03409999999997"/>
    <n v="30073.368476"/>
    <n v="26807.613600000001"/>
    <n v="1.5279095799680675E-6"/>
    <n v="389.31704556146622"/>
    <n v="389.34"/>
    <m/>
    <n v="28165.953805099343"/>
    <n v="11.27"/>
    <m/>
    <n v="3913.8049453144454"/>
    <m/>
    <m/>
    <n v="36.507393800313004"/>
    <m/>
    <m/>
    <n v="50.234990907553602"/>
    <n v="50.24"/>
    <n v="-9.9703273216511512E-5"/>
    <n v="39.167464304563772"/>
    <n v="39.17"/>
    <m/>
    <n v="-6.4735650656899679E-5"/>
    <n v="322.81483693112233"/>
    <n v="324.142"/>
    <n v="-4.0943878574133397E-3"/>
    <n v="2897"/>
    <n v="0.96034482758620698"/>
    <n v="16732.61"/>
    <n v="73.379000379645518"/>
    <m/>
    <m/>
    <n v="2880.6600313450144"/>
    <n v="1.6805100793040071"/>
    <m/>
    <m/>
    <n v="5204.3927800007132"/>
    <n v="25820.25"/>
    <m/>
    <n v="-0.79843755269601524"/>
    <n v="25.775954142855262"/>
    <m/>
    <n v="25.758199999999999"/>
    <n v="6.8926178285999562E-4"/>
    <n v="26.336399991642079"/>
    <n v="26.34"/>
    <n v="-1.3667457699018115E-4"/>
    <m/>
    <m/>
    <m/>
    <n v="389.32128416608862"/>
    <m/>
  </r>
  <r>
    <x v="2891"/>
    <n v="20.14"/>
    <n v="21.59"/>
    <n v="590.04229999999995"/>
    <n v="525.87540000000001"/>
    <n v="28959.555176999998"/>
    <n v="25814.629658999998"/>
    <n v="1.3890198635735374E-7"/>
    <n v="357.25329682516252"/>
    <n v="357.28"/>
    <m/>
    <n v="23526.853939071301"/>
    <m/>
    <m/>
    <n v="3430.3194660215104"/>
    <m/>
    <m/>
    <n v="38.004454646637257"/>
    <m/>
    <m/>
    <n v="48.370922478701161"/>
    <n v="48.36"/>
    <n v="2.2585770680638717E-4"/>
    <n v="40.613781049104134"/>
    <m/>
    <m/>
    <m/>
    <n v="296.21732112067701"/>
    <n v="297.55599999999998"/>
    <n v="-4.4989140844848841E-3"/>
    <n v="2898"/>
    <n v="0.93283927744326078"/>
    <n v="16030.51"/>
    <n v="70.283552654856678"/>
    <m/>
    <m/>
    <n v="3001.5324719270479"/>
    <n v="1.7505263352246103"/>
    <m/>
    <m/>
    <n v="4347.346645384253"/>
    <n v="21577.5"/>
    <m/>
    <n v="-0.79852408085346993"/>
    <n v="27.893327129641868"/>
    <m/>
    <n v="27.885300000000001"/>
    <n v="2.8786240929323803E-4"/>
    <n v="28.500761507777241"/>
    <m/>
    <m/>
    <m/>
    <m/>
    <m/>
    <n v="357.25735347853964"/>
    <m/>
  </r>
  <r>
    <x v="2892"/>
    <n v="22.44"/>
    <n v="23.28"/>
    <n v="649.10950000000003"/>
    <n v="578.51900000000001"/>
    <n v="30130.788983999999"/>
    <n v="26858.667212"/>
    <n v="1.3890198635735374E-7"/>
    <n v="393.00716984649017"/>
    <n v="393.03"/>
    <m/>
    <n v="28235.968246877699"/>
    <m/>
    <m/>
    <n v="3945.2829553570655"/>
    <m/>
    <m/>
    <n v="36.100574198540272"/>
    <m/>
    <m/>
    <n v="50.32599814943962"/>
    <n v="50.32"/>
    <n v="1.1920010810051451E-4"/>
    <n v="38.96977597760997"/>
    <m/>
    <m/>
    <m/>
    <n v="325.85926945687868"/>
    <n v="327.34800000000001"/>
    <n v="-4.5478528755982239E-3"/>
    <n v="2899"/>
    <n v="0.96391752577319589"/>
    <n v="16779.759999999998"/>
    <n v="73.562791199678614"/>
    <m/>
    <m/>
    <n v="2861.2438470117245"/>
    <n v="1.6685503011741067"/>
    <m/>
    <m/>
    <n v="5217.5670257949478"/>
    <n v="25897.7"/>
    <m/>
    <n v="-0.79853164467134352"/>
    <n v="25.09985181012582"/>
    <m/>
    <n v="25.094049999999999"/>
    <n v="2.3120262077336307E-4"/>
    <n v="25.646702035548895"/>
    <m/>
    <m/>
    <m/>
    <m/>
    <m/>
    <n v="393.01171076566339"/>
    <m/>
  </r>
  <r>
    <x v="2893"/>
    <n v="22.13"/>
    <n v="22.88"/>
    <n v="630.81640000000004"/>
    <n v="562.21519999999998"/>
    <n v="29650.800219000001"/>
    <n v="26430.800190999998"/>
    <n v="1.3890198635735374E-7"/>
    <n v="381.92219185991274"/>
    <n v="381.94"/>
    <m/>
    <n v="26643.277549394294"/>
    <m/>
    <m/>
    <n v="3778.3769083011703"/>
    <m/>
    <m/>
    <n v="36.607611749410061"/>
    <m/>
    <m/>
    <n v="49.523088573728664"/>
    <n v="49.52"/>
    <n v="6.2370228769426106E-5"/>
    <n v="39.589117962768427"/>
    <m/>
    <m/>
    <m/>
    <n v="316.66487525892069"/>
    <n v="318.11599999999999"/>
    <n v="-4.5616213616395118E-3"/>
    <n v="2900"/>
    <n v="0.96722027972027969"/>
    <n v="16500.3"/>
    <n v="72.331984893309695"/>
    <m/>
    <m/>
    <n v="2908.8966862350439"/>
    <n v="1.6961785163651431"/>
    <m/>
    <m/>
    <n v="4923.3185683604243"/>
    <n v="24437.7"/>
    <m/>
    <n v="-0.79853592734339052"/>
    <n v="25.806012879597041"/>
    <m/>
    <n v="25.801100000000002"/>
    <n v="1.9041357139970572E-4"/>
    <n v="26.36850475008621"/>
    <m/>
    <m/>
    <m/>
    <m/>
    <m/>
    <n v="381.92679321247482"/>
    <m/>
  </r>
  <r>
    <x v="2894"/>
    <n v="23.47"/>
    <n v="23.46"/>
    <n v="651.52650000000006"/>
    <n v="580.673"/>
    <n v="30318.798289999999"/>
    <n v="27026.251732000001"/>
    <n v="1.3890198635735374E-7"/>
    <n v="394.45131977219921"/>
    <n v="394.47"/>
    <m/>
    <n v="28391.421654303638"/>
    <m/>
    <m/>
    <n v="3964.312254808066"/>
    <m/>
    <m/>
    <n v="36.005061150371105"/>
    <m/>
    <m/>
    <n v="50.637551453313968"/>
    <n v="50.64"/>
    <n v="-4.8352027765208305E-5"/>
    <n v="38.6958007495911"/>
    <m/>
    <m/>
    <m/>
    <n v="327.04973500001125"/>
    <n v="328.55399999999997"/>
    <n v="-4.5784406824714852E-3"/>
    <n v="2901"/>
    <n v="1.0004262574595055"/>
    <n v="16887.009999999998"/>
    <n v="74.021416403582009"/>
    <m/>
    <m/>
    <n v="2840.7222022842097"/>
    <n v="1.6562689345460972"/>
    <m/>
    <m/>
    <n v="5246.4116787840831"/>
    <n v="26040.75"/>
    <m/>
    <n v="-0.79853069981532476"/>
    <n v="24.957626390691878"/>
    <m/>
    <n v="24.953900000000001"/>
    <n v="1.4933099402814065E-4"/>
    <n v="25.501874129724968"/>
    <m/>
    <m/>
    <m/>
    <m/>
    <m/>
    <n v="394.45586046992759"/>
    <m/>
  </r>
  <r>
    <x v="2895"/>
    <n v="23.62"/>
    <n v="24.4"/>
    <n v="665.47130000000004"/>
    <n v="593.10130000000004"/>
    <n v="30766.369989999999"/>
    <n v="27425.214498000001"/>
    <n v="1.3890198635735374E-7"/>
    <n v="402.88404534171679"/>
    <n v="402.91"/>
    <m/>
    <n v="29605.425807801239"/>
    <m/>
    <m/>
    <n v="4091.4482320440029"/>
    <m/>
    <m/>
    <n v="35.618137951018554"/>
    <m/>
    <m/>
    <n v="51.383819389145344"/>
    <n v="51.4"/>
    <n v="-3.1479787654964397E-4"/>
    <n v="38.123166775157166"/>
    <m/>
    <m/>
    <m/>
    <n v="334.03802156568003"/>
    <n v="335.572"/>
    <n v="-4.5712348894424437E-3"/>
    <n v="2902"/>
    <n v="0.96803278688524597"/>
    <n v="17166.27"/>
    <n v="75.239631109427478"/>
    <m/>
    <m/>
    <n v="2793.7452607054524"/>
    <n v="1.6287248538535233"/>
    <m/>
    <m/>
    <n v="5470.8080271363806"/>
    <n v="27153.35"/>
    <m/>
    <n v="-0.79852180201940537"/>
    <n v="24.422314086880526"/>
    <m/>
    <n v="24.418700000000001"/>
    <n v="1.4800488480237739E-4"/>
    <n v="24.955131110603123"/>
    <m/>
    <m/>
    <m/>
    <m/>
    <m/>
    <n v="402.88870701104713"/>
    <m/>
  </r>
  <r>
    <x v="2896"/>
    <n v="27.63"/>
    <n v="26.38"/>
    <n v="711.38689999999997"/>
    <n v="634.02329999999995"/>
    <n v="31606.041237000001"/>
    <n v="28173.687991999999"/>
    <n v="4.1671128436782112E-7"/>
    <n v="430.65037835515915"/>
    <n v="430.68"/>
    <m/>
    <n v="33686.249230024456"/>
    <m/>
    <m/>
    <n v="4514.4361137499218"/>
    <m/>
    <m/>
    <n v="34.384708383169979"/>
    <m/>
    <m/>
    <n v="52.782317783308891"/>
    <n v="52.76"/>
    <n v="4.2300574884168718E-4"/>
    <n v="37.07866264621493"/>
    <m/>
    <m/>
    <m/>
    <n v="357.04817635093519"/>
    <n v="358.73399999999998"/>
    <n v="-4.6993695860018114E-3"/>
    <n v="2903"/>
    <n v="1.0473843821076574"/>
    <n v="17725.78"/>
    <n v="77.673761538081024"/>
    <m/>
    <m/>
    <n v="2702.6871327127492"/>
    <n v="1.5751908551628384"/>
    <m/>
    <m/>
    <n v="6225.1134528110924"/>
    <n v="30900.799999999999"/>
    <m/>
    <n v="-0.79854523336576744"/>
    <n v="22.734079506836643"/>
    <m/>
    <n v="22.732399999999998"/>
    <n v="7.3881633115835399E-5"/>
    <n v="23.23074261530893"/>
    <m/>
    <m/>
    <m/>
    <m/>
    <m/>
    <n v="430.65528183041999"/>
    <m/>
  </r>
  <r>
    <x v="2897"/>
    <n v="26.83"/>
    <n v="26"/>
    <n v="706.98419999999999"/>
    <n v="630.09910000000002"/>
    <n v="31835.669129000002"/>
    <n v="28378.367010999998"/>
    <n v="4.1671128436782112E-7"/>
    <n v="427.97469187086284"/>
    <n v="428"/>
    <m/>
    <n v="33267.766329458915"/>
    <m/>
    <m/>
    <n v="4472.3731738316192"/>
    <m/>
    <m/>
    <n v="34.489558906952531"/>
    <m/>
    <m/>
    <n v="53.1645016545936"/>
    <n v="53.16"/>
    <n v="8.4681237652484143E-5"/>
    <n v="36.807943778386033"/>
    <m/>
    <m/>
    <m/>
    <n v="354.8259043306486"/>
    <n v="356.49400000000003"/>
    <n v="-4.6791689884021492E-3"/>
    <n v="2904"/>
    <n v="1.0319230769230769"/>
    <n v="17799.95"/>
    <n v="77.992681625559811"/>
    <m/>
    <m/>
    <n v="2691.3782760850968"/>
    <n v="1.568451087737424"/>
    <m/>
    <m/>
    <n v="6147.847305000194"/>
    <n v="30516.1"/>
    <m/>
    <n v="-0.79853758163722777"/>
    <n v="22.873723563546463"/>
    <m/>
    <n v="22.872699999999998"/>
    <n v="4.4750446885011286E-5"/>
    <n v="23.373671304300267"/>
    <m/>
    <m/>
    <m/>
    <m/>
    <m/>
    <n v="427.97941362079303"/>
    <m/>
  </r>
  <r>
    <x v="2898"/>
    <n v="24.5"/>
    <n v="24.75"/>
    <n v="684.92430000000002"/>
    <n v="610.43799999999999"/>
    <n v="31415.269226"/>
    <n v="28003.610031"/>
    <n v="4.1671128436782112E-7"/>
    <n v="414.61056511227514"/>
    <n v="414.64"/>
    <m/>
    <n v="31190.248631211172"/>
    <m/>
    <m/>
    <n v="4262.9010708367032"/>
    <m/>
    <m/>
    <n v="35.026067542001968"/>
    <m/>
    <m/>
    <n v="52.461168669350634"/>
    <n v="52.44"/>
    <n v="4.0367409135466659E-4"/>
    <n v="37.292655624624658"/>
    <m/>
    <m/>
    <m/>
    <n v="343.74222030984919"/>
    <n v="345.34800000000001"/>
    <n v="-4.6497437082329007E-3"/>
    <n v="2905"/>
    <n v="0.98989898989898994"/>
    <n v="17504.95"/>
    <n v="76.694113741047829"/>
    <m/>
    <m/>
    <n v="2735.9827042686088"/>
    <n v="1.5942940088368067"/>
    <m/>
    <m/>
    <n v="5763.9882026314681"/>
    <n v="28609.55"/>
    <m/>
    <n v="-0.79852922528905668"/>
    <n v="23.586358041751634"/>
    <m/>
    <n v="23.585650000000001"/>
    <n v="3.0020022837362603E-5"/>
    <n v="24.102122902196228"/>
    <m/>
    <m/>
    <m/>
    <m/>
    <m/>
    <n v="414.61522621329277"/>
    <m/>
  </r>
  <r>
    <x v="2899"/>
    <n v="22.55"/>
    <n v="23.83"/>
    <n v="662.04229999999995"/>
    <n v="590.04420000000005"/>
    <n v="30852.364215000001"/>
    <n v="27501.824134999999"/>
    <n v="4.1671128436782112E-7"/>
    <n v="400.74945376288491"/>
    <n v="400.78"/>
    <m/>
    <n v="29104.90798860167"/>
    <m/>
    <m/>
    <n v="4049.1391079034365"/>
    <m/>
    <m/>
    <n v="35.609541397377697"/>
    <m/>
    <m/>
    <n v="51.519902797832181"/>
    <n v="51.52"/>
    <n v="-1.8866880400203456E-6"/>
    <n v="37.959500134640336"/>
    <m/>
    <m/>
    <m/>
    <n v="332.24673423833104"/>
    <n v="333.81"/>
    <n v="-4.6831004513614438E-3"/>
    <n v="2906"/>
    <n v="0.94628619387326907"/>
    <n v="17133.939999999999"/>
    <n v="75.062752966650791"/>
    <m/>
    <m/>
    <n v="2793.9706986993669"/>
    <n v="1.6279300615175745"/>
    <m/>
    <m/>
    <n v="5378.6748812841652"/>
    <n v="26697.5"/>
    <m/>
    <n v="-0.7985326385884759"/>
    <n v="24.373206948538183"/>
    <m/>
    <n v="24.37285"/>
    <n v="1.464533438566562E-5"/>
    <n v="24.906427116374999"/>
    <m/>
    <m/>
    <m/>
    <m/>
    <m/>
    <n v="400.75411475024833"/>
    <m/>
  </r>
  <r>
    <x v="2900"/>
    <n v="20.94"/>
    <n v="22.6"/>
    <n v="630.09379999999999"/>
    <n v="561.56989999999996"/>
    <n v="29912.435568000001"/>
    <n v="26663.959466"/>
    <n v="4.1671128436782112E-7"/>
    <n v="381.40099066542888"/>
    <n v="381.42"/>
    <m/>
    <n v="26294.646160593347"/>
    <m/>
    <m/>
    <n v="3755.9080476786821"/>
    <m/>
    <m/>
    <n v="36.467113834464278"/>
    <m/>
    <m/>
    <n v="49.949112003565652"/>
    <n v="49.96"/>
    <n v="-2.17934276107834E-4"/>
    <n v="39.114535660362591"/>
    <m/>
    <m/>
    <m/>
    <n v="316.20217639979455"/>
    <n v="317.70400000000001"/>
    <n v="-4.7271158065540497E-3"/>
    <n v="2907"/>
    <n v="0.92654867256637163"/>
    <n v="16540.439999999999"/>
    <n v="72.457007384044175"/>
    <m/>
    <m/>
    <n v="2890.7506342937531"/>
    <n v="1.6841600245828321"/>
    <m/>
    <m/>
    <n v="4859.3839026742644"/>
    <n v="24116.400000000001"/>
    <m/>
    <n v="-0.79850293150411078"/>
    <n v="25.548217007638584"/>
    <m/>
    <n v="25.548549999999999"/>
    <n v="-1.3033708817666856E-5"/>
    <n v="26.107404466820491"/>
    <m/>
    <m/>
    <m/>
    <m/>
    <m/>
    <n v="381.40534888500372"/>
    <m/>
  </r>
  <r>
    <x v="2901"/>
    <n v="19.54"/>
    <n v="21.33"/>
    <n v="596.83429999999998"/>
    <n v="531.92679999999996"/>
    <n v="28757.293952"/>
    <n v="25634.232339999999"/>
    <n v="0"/>
    <n v="361.24231370809582"/>
    <n v="361.26"/>
    <m/>
    <n v="23515.471730106448"/>
    <m/>
    <m/>
    <n v="3458.168659277133"/>
    <m/>
    <m/>
    <n v="37.424516844999403"/>
    <m/>
    <m/>
    <n v="48.016692659016272"/>
    <n v="48"/>
    <n v="3.4776372950573453E-4"/>
    <n v="40.620580152793394"/>
    <m/>
    <m/>
    <m/>
    <n v="299.47976189418233"/>
    <n v="300.92"/>
    <n v="-4.7861162628528575E-3"/>
    <n v="2908"/>
    <n v="0.91608063759962499"/>
    <n v="15849.36"/>
    <n v="69.413401786567576"/>
    <m/>
    <m/>
    <n v="3011.5297640114463"/>
    <n v="1.7540273981200194"/>
    <m/>
    <m/>
    <n v="4345.9284069544792"/>
    <n v="21568.5"/>
    <m/>
    <n v="-0.79850576502981296"/>
    <n v="26.893050423306398"/>
    <m/>
    <n v="26.896249999999998"/>
    <n v="-1.1895995514621394E-4"/>
    <n v="27.482497940235039"/>
    <m/>
    <m/>
    <m/>
    <m/>
    <m/>
    <n v="361.24636897687333"/>
    <m/>
  </r>
  <r>
    <x v="2902"/>
    <n v="19.399999999999999"/>
    <n v="21.59"/>
    <n v="610.50160000000005"/>
    <n v="544.10770000000002"/>
    <n v="29261.476906"/>
    <n v="26083.660682999998"/>
    <n v="0"/>
    <n v="369.50562824545591"/>
    <n v="369.53"/>
    <m/>
    <n v="24591.348840903986"/>
    <m/>
    <m/>
    <n v="3576.8340325776217"/>
    <m/>
    <m/>
    <n v="36.994341574653575"/>
    <m/>
    <m/>
    <n v="48.857346794382551"/>
    <n v="48.84"/>
    <n v="3.5517597015854996E-4"/>
    <n v="39.906929844757485"/>
    <m/>
    <m/>
    <m/>
    <n v="306.32704201063967"/>
    <n v="307.79599999999999"/>
    <n v="-4.7725051311918731E-3"/>
    <n v="2909"/>
    <n v="0.89856415006947654"/>
    <n v="16162.03"/>
    <n v="70.777235463965965"/>
    <m/>
    <m/>
    <n v="2952.1194779611924"/>
    <n v="1.719261636853741"/>
    <m/>
    <m/>
    <n v="4544.8151131306813"/>
    <n v="22555.75"/>
    <m/>
    <n v="-0.79850747090517138"/>
    <n v="26.27598700930864"/>
    <m/>
    <n v="26.279450000000001"/>
    <n v="-1.3177561521882097E-4"/>
    <n v="26.852167097028225"/>
    <m/>
    <m/>
    <m/>
    <m/>
    <m/>
    <n v="369.50950184058007"/>
    <m/>
  </r>
  <r>
    <x v="2903"/>
    <n v="18.399999999999999"/>
    <n v="20.71"/>
    <n v="586.48879999999997"/>
    <n v="522.70640000000003"/>
    <n v="28429.408165000001"/>
    <n v="25341.955171000001"/>
    <n v="0"/>
    <n v="354.96324386214485"/>
    <n v="354.98"/>
    <m/>
    <n v="22655.829548331298"/>
    <m/>
    <m/>
    <n v="3365.6900594604872"/>
    <m/>
    <m/>
    <n v="37.720182560032072"/>
    <m/>
    <m/>
    <n v="47.466899566481466"/>
    <n v="47.48"/>
    <n v="-2.759147750321933E-4"/>
    <n v="41.040190842532155"/>
    <m/>
    <m/>
    <m/>
    <n v="294.26807007934968"/>
    <n v="295.67"/>
    <n v="-4.7415359037112914E-3"/>
    <n v="2910"/>
    <n v="0.88845968131337505"/>
    <n v="15655.17"/>
    <n v="68.552226170507453"/>
    <m/>
    <m/>
    <n v="3044.7013676495176"/>
    <n v="1.7730115874805112"/>
    <m/>
    <m/>
    <n v="4187.1530541956608"/>
    <n v="20777.25"/>
    <m/>
    <n v="-0.79847414579909948"/>
    <n v="27.308224199599419"/>
    <m/>
    <n v="27.3125"/>
    <n v="-1.5655104441492096E-4"/>
    <n v="27.907306808245785"/>
    <m/>
    <m/>
    <m/>
    <m/>
    <m/>
    <n v="354.96699631592099"/>
    <m/>
  </r>
  <r>
    <x v="2904"/>
    <n v="17.420000000000002"/>
    <n v="20.09"/>
    <n v="562.33939999999996"/>
    <n v="501.18340000000001"/>
    <n v="27953.048192999999"/>
    <n v="24917.328214000001"/>
    <n v="0"/>
    <n v="340.33889543534445"/>
    <n v="340.36"/>
    <m/>
    <n v="20789.133270275477"/>
    <m/>
    <m/>
    <n v="3157.7047660778549"/>
    <m/>
    <m/>
    <n v="38.495026902978999"/>
    <m/>
    <m/>
    <n v="46.670411506919592"/>
    <n v="46.68"/>
    <n v="-2.0540902057430976E-4"/>
    <n v="41.726312315760765"/>
    <m/>
    <m/>
    <m/>
    <n v="282.14142757711153"/>
    <n v="283.49"/>
    <n v="-4.7570370132579143E-3"/>
    <n v="2911"/>
    <n v="0.86709805873568946"/>
    <n v="15336.6"/>
    <n v="67.152000236599491"/>
    <m/>
    <m/>
    <n v="3106.6585686695071"/>
    <n v="1.8089194419755388"/>
    <m/>
    <m/>
    <n v="3842.2024833063319"/>
    <n v="19064.2"/>
    <m/>
    <n v="-0.79845981036149793"/>
    <n v="28.431345534203274"/>
    <m/>
    <n v="28.437850000000001"/>
    <n v="-2.2872565249221211E-4"/>
    <n v="29.055345587463481"/>
    <m/>
    <m/>
    <m/>
    <m/>
    <m/>
    <n v="340.34228466578912"/>
    <m/>
  </r>
  <r>
    <x v="2905"/>
    <n v="17.079999999999998"/>
    <n v="19.850000000000001"/>
    <n v="556.80510000000004"/>
    <n v="496.25099999999998"/>
    <n v="28011.909603"/>
    <n v="24969.797234999998"/>
    <n v="0"/>
    <n v="336.98121092442926"/>
    <n v="337"/>
    <m/>
    <n v="20379.01917906016"/>
    <m/>
    <m/>
    <n v="3110.9850656980161"/>
    <m/>
    <m/>
    <n v="38.682702694497493"/>
    <m/>
    <m/>
    <n v="46.767546134629789"/>
    <n v="46.76"/>
    <n v="1.6138012467470375E-4"/>
    <n v="41.636908157979398"/>
    <m/>
    <m/>
    <m/>
    <n v="279.35499064824864"/>
    <n v="280.63200000000001"/>
    <n v="-4.5504766090516124E-3"/>
    <n v="2912"/>
    <n v="0.86045340050377817"/>
    <n v="15356.84"/>
    <n v="67.235371701481597"/>
    <m/>
    <m/>
    <n v="3102.5586528191971"/>
    <n v="1.8063609275518218"/>
    <m/>
    <m/>
    <n v="3766.4494286436379"/>
    <n v="18686.650000000001"/>
    <m/>
    <n v="-0.79844169882543747"/>
    <n v="28.709815591960869"/>
    <m/>
    <n v="28.716049999999999"/>
    <n v="-2.1710534837249273E-4"/>
    <n v="29.340208752022409"/>
    <m/>
    <m/>
    <m/>
    <m/>
    <m/>
    <n v="336.98478163372175"/>
    <m/>
  </r>
  <r>
    <x v="2906"/>
    <n v="16.170000000000002"/>
    <n v="19.260000000000002"/>
    <n v="518.20349999999996"/>
    <n v="461.84739999999999"/>
    <n v="26805.745191000002"/>
    <n v="23894.623094999999"/>
    <n v="0"/>
    <n v="313.59639004722123"/>
    <n v="313.62"/>
    <m/>
    <n v="17551.005665116903"/>
    <m/>
    <m/>
    <n v="2787.1903156448438"/>
    <m/>
    <m/>
    <n v="40.018153219054483"/>
    <m/>
    <m/>
    <n v="44.750509349388459"/>
    <n v="44.76"/>
    <n v="-2.1203419596826922E-4"/>
    <n v="43.424932448122298"/>
    <m/>
    <m/>
    <m/>
    <n v="259.96095077776454"/>
    <n v="261.10399999999998"/>
    <n v="-4.3777545431531451E-3"/>
    <n v="2913"/>
    <n v="0.83956386292834895"/>
    <n v="14594.03"/>
    <n v="63.880668071920823"/>
    <m/>
    <m/>
    <n v="3256.6699651697204"/>
    <n v="1.8955479159092452"/>
    <m/>
    <m/>
    <n v="3243.8880786185582"/>
    <n v="16089.45"/>
    <m/>
    <n v="-0.79838415367718862"/>
    <n v="30.695891963426767"/>
    <m/>
    <n v="30.701000000000001"/>
    <n v="-1.6638013658298867E-4"/>
    <n v="31.370796686761192"/>
    <m/>
    <m/>
    <m/>
    <m/>
    <m/>
    <n v="313.59971843104233"/>
    <m/>
  </r>
  <r>
    <x v="2907"/>
    <n v="17.670000000000002"/>
    <n v="20.5"/>
    <n v="564.11220000000003"/>
    <n v="502.76339999999999"/>
    <n v="28094.189043999999"/>
    <n v="25043.141071999999"/>
    <n v="0"/>
    <n v="341.37020680676954"/>
    <n v="341.39"/>
    <m/>
    <n v="20659.83022376525"/>
    <m/>
    <m/>
    <n v="3157.4681934164214"/>
    <m/>
    <m/>
    <n v="38.24377954162626"/>
    <m/>
    <m/>
    <n v="46.900341877894114"/>
    <n v="46.88"/>
    <n v="4.3391377760482186E-4"/>
    <n v="41.33614249247654"/>
    <m/>
    <m/>
    <m/>
    <n v="282.98155334561795"/>
    <n v="284.214"/>
    <n v="-4.3363333768992041E-3"/>
    <n v="2914"/>
    <n v="0.86195121951219522"/>
    <n v="15461.63"/>
    <n v="67.673023295024734"/>
    <m/>
    <m/>
    <n v="3063.0643016359845"/>
    <n v="1.7826905461148632"/>
    <m/>
    <m/>
    <n v="3818.5246732205092"/>
    <n v="18938.45"/>
    <m/>
    <n v="-0.79837184810686679"/>
    <n v="27.975177482241904"/>
    <m/>
    <n v="27.97785"/>
    <n v="-9.5522628010935584E-5"/>
    <n v="28.5905365410499"/>
    <m/>
    <m/>
    <m/>
    <m/>
    <m/>
    <n v="341.37371665321444"/>
    <m/>
  </r>
  <r>
    <x v="2908"/>
    <n v="18.03"/>
    <n v="20.81"/>
    <n v="565.62900000000002"/>
    <n v="504.11529999999999"/>
    <n v="28507.788146999999"/>
    <n v="25411.823032"/>
    <n v="0"/>
    <n v="342.2797459638096"/>
    <n v="342.3"/>
    <m/>
    <n v="20769.99730070525"/>
    <m/>
    <m/>
    <n v="3170.0967198750636"/>
    <m/>
    <m/>
    <n v="38.190635446771495"/>
    <m/>
    <m/>
    <n v="47.589642354551536"/>
    <n v="47.6"/>
    <n v="-2.175975934551877E-4"/>
    <n v="40.726090660136364"/>
    <m/>
    <m/>
    <m/>
    <n v="283.73258072611804"/>
    <n v="284.96800000000002"/>
    <n v="-4.3352912393039844E-3"/>
    <n v="2915"/>
    <n v="0.8664103796251803"/>
    <n v="15663.41"/>
    <n v="68.550828304833772"/>
    <m/>
    <m/>
    <n v="3023.0901776410301"/>
    <n v="1.7592589900824409"/>
    <m/>
    <m/>
    <n v="3838.9308602500978"/>
    <n v="19038.099999999999"/>
    <m/>
    <n v="-0.79835535792699386"/>
    <n v="27.898654492913412"/>
    <m/>
    <n v="27.901450000000001"/>
    <n v="-1.0019217949563952E-4"/>
    <n v="28.512603724037938"/>
    <m/>
    <m/>
    <m/>
    <m/>
    <m/>
    <n v="342.28337675090853"/>
    <m/>
  </r>
  <r>
    <x v="2909"/>
    <n v="16.05"/>
    <n v="19.43"/>
    <n v="517.67740000000003"/>
    <n v="461.37860000000001"/>
    <n v="26966.115674000001"/>
    <n v="24037.577235000001"/>
    <n v="0"/>
    <n v="313.25509906315818"/>
    <n v="313.27"/>
    <m/>
    <n v="17247.637718351387"/>
    <m/>
    <m/>
    <n v="2766.8829826390938"/>
    <m/>
    <m/>
    <n v="39.807653728740846"/>
    <m/>
    <m/>
    <n v="45.014944771760803"/>
    <n v="45"/>
    <n v="3.3210603912903203E-4"/>
    <n v="42.926928860218702"/>
    <m/>
    <m/>
    <m/>
    <n v="259.66991430987213"/>
    <n v="260.75400000000002"/>
    <n v="-4.15750358624567E-3"/>
    <n v="2916"/>
    <n v="0.82604220277920748"/>
    <n v="14705.67"/>
    <n v="64.354259112425027"/>
    <m/>
    <m/>
    <n v="3207.9371800966842"/>
    <n v="1.8666520052272104"/>
    <m/>
    <m/>
    <n v="3187.9277438672657"/>
    <n v="15805.25"/>
    <m/>
    <n v="-0.79829944202924563"/>
    <n v="30.262371392166511"/>
    <m/>
    <n v="30.262"/>
    <n v="1.2272558539194733E-5"/>
    <n v="30.928634133574743"/>
    <m/>
    <m/>
    <m/>
    <m/>
    <m/>
    <n v="313.25848771515444"/>
    <m/>
  </r>
  <r>
    <x v="2910"/>
    <n v="15.05"/>
    <n v="18.670000000000002"/>
    <n v="513.2885"/>
    <n v="457.46699999999998"/>
    <n v="27024.789706"/>
    <n v="24089.879227000001"/>
    <n v="0"/>
    <n v="310.59173005573194"/>
    <n v="310.61"/>
    <m/>
    <n v="16954.417896323266"/>
    <m/>
    <m/>
    <n v="2731.6041874102734"/>
    <m/>
    <m/>
    <n v="39.97459261094339"/>
    <m/>
    <m/>
    <n v="45.111790207915391"/>
    <n v="45.12"/>
    <n v="-1.8195461180425809E-4"/>
    <n v="42.831942352686951"/>
    <m/>
    <m/>
    <m/>
    <n v="257.45943799284697"/>
    <n v="258.52999999999997"/>
    <n v="-4.1409585237806024E-3"/>
    <n v="2917"/>
    <n v="0.80610605249062661"/>
    <n v="14743.96"/>
    <n v="64.51678399828964"/>
    <m/>
    <m/>
    <n v="3199.5844892892678"/>
    <n v="1.861615208234122"/>
    <m/>
    <m/>
    <n v="3133.7671884421866"/>
    <n v="15536"/>
    <m/>
    <n v="-0.79828995954929283"/>
    <n v="30.517516460796923"/>
    <m/>
    <n v="30.515999999999998"/>
    <n v="4.9693957167473712E-5"/>
    <n v="31.189695620101471"/>
    <m/>
    <m/>
    <m/>
    <m/>
    <m/>
    <n v="310.59505811493352"/>
    <m/>
  </r>
  <r>
    <x v="2911"/>
    <n v="14.98"/>
    <n v="17.86"/>
    <n v="480.03969999999998"/>
    <n v="427.83409999999998"/>
    <n v="25953.948361999999"/>
    <n v="23135.331977999998"/>
    <n v="4.1671128436782112E-7"/>
    <n v="290.45157778413068"/>
    <n v="290.47000000000003"/>
    <m/>
    <n v="14755.954963103921"/>
    <m/>
    <m/>
    <n v="2465.9411271179283"/>
    <m/>
    <m/>
    <n v="41.263693944554603"/>
    <m/>
    <m/>
    <n v="43.321093020508421"/>
    <n v="43.32"/>
    <n v="2.523131367548892E-5"/>
    <n v="44.524247735653212"/>
    <m/>
    <m/>
    <m/>
    <n v="240.75705176483774"/>
    <n v="241.74"/>
    <n v="-4.0661381449584866E-3"/>
    <n v="2918"/>
    <n v="0.83874580067189253"/>
    <n v="14088.76"/>
    <n v="61.635312442078572"/>
    <m/>
    <m/>
    <n v="3341.769340399982"/>
    <n v="1.9437897763539147"/>
    <m/>
    <m/>
    <n v="2727.5053822360678"/>
    <n v="13518.55"/>
    <m/>
    <n v="-0.79823979774191256"/>
    <n v="32.489780190863982"/>
    <m/>
    <n v="32.488250000000001"/>
    <n v="4.7099824212804009E-5"/>
    <n v="33.206355730673813"/>
    <m/>
    <m/>
    <m/>
    <m/>
    <m/>
    <n v="290.45478458840631"/>
    <m/>
  </r>
  <r>
    <x v="2912"/>
    <n v="15.75"/>
    <n v="18.600000000000001"/>
    <n v="512.11689999999999"/>
    <n v="456.42270000000002"/>
    <n v="26939.083492999998"/>
    <n v="24013.471125"/>
    <n v="4.1671128436782112E-7"/>
    <n v="309.85256985641064"/>
    <n v="309.87"/>
    <m/>
    <n v="16727.241598837085"/>
    <m/>
    <m/>
    <n v="2713.0172501393681"/>
    <m/>
    <m/>
    <n v="39.883235924078207"/>
    <m/>
    <m/>
    <n v="44.96433718867155"/>
    <n v="44.96"/>
    <n v="9.6467719562953747E-5"/>
    <n v="42.832691078011727"/>
    <m/>
    <m/>
    <m/>
    <n v="256.83589128907136"/>
    <n v="257.88"/>
    <n v="-4.0488161584016913E-3"/>
    <n v="2919"/>
    <n v="0.84677419354838701"/>
    <n v="14661.85"/>
    <n v="64.137450266179627"/>
    <m/>
    <m/>
    <n v="3205.8358309009332"/>
    <n v="1.8645452659311972"/>
    <m/>
    <m/>
    <n v="3091.914254280066"/>
    <n v="15324.25"/>
    <m/>
    <n v="-0.79823389371224918"/>
    <n v="30.317345882112843"/>
    <m/>
    <n v="30.31625"/>
    <n v="3.6148340010422331E-5"/>
    <n v="30.986317537488159"/>
    <m/>
    <m/>
    <m/>
    <m/>
    <m/>
    <n v="309.85626061661861"/>
    <m/>
  </r>
  <r>
    <x v="2913"/>
    <n v="16.7"/>
    <n v="19.46"/>
    <n v="548.21349999999995"/>
    <n v="488.59350000000001"/>
    <n v="27840.576434999999"/>
    <n v="24817.050993000001"/>
    <n v="4.1671128436782112E-7"/>
    <n v="331.68446478227264"/>
    <n v="331.7"/>
    <m/>
    <n v="19084.41475285402"/>
    <m/>
    <m/>
    <n v="2999.7553172325984"/>
    <m/>
    <m/>
    <n v="38.475918309906078"/>
    <m/>
    <m/>
    <n v="46.467896449664202"/>
    <n v="46.48"/>
    <n v="-2.604034065359917E-4"/>
    <n v="41.39783630702258"/>
    <m/>
    <m/>
    <m/>
    <n v="274.92929667022139"/>
    <n v="276.05599999999998"/>
    <n v="-4.0814303249290251E-3"/>
    <n v="2920"/>
    <n v="0.85817060637204512"/>
    <n v="15251.47"/>
    <n v="66.711500892508653"/>
    <m/>
    <m/>
    <n v="3076.9145199738805"/>
    <n v="1.7893937381431999"/>
    <m/>
    <m/>
    <n v="3527.660438782576"/>
    <n v="17483.7"/>
    <m/>
    <n v="-0.79823147052497034"/>
    <n v="28.179125473963548"/>
    <m/>
    <n v="28.178650000000001"/>
    <n v="1.6873553684959575E-5"/>
    <n v="28.801204114742465"/>
    <m/>
    <m/>
    <m/>
    <m/>
    <m/>
    <n v="331.68839746364836"/>
    <m/>
  </r>
  <r>
    <x v="2914"/>
    <n v="14.45"/>
    <n v="17.16"/>
    <n v="482.7106"/>
    <n v="430.214"/>
    <n v="25973.239433999999"/>
    <n v="23152.499054"/>
    <n v="4.1671128436782112E-7"/>
    <n v="292.04626119572873"/>
    <n v="292.07"/>
    <m/>
    <n v="14523.169025787076"/>
    <m/>
    <m/>
    <n v="2462.0345700049629"/>
    <m/>
    <m/>
    <n v="40.772718911050781"/>
    <m/>
    <m/>
    <n v="43.350121512285618"/>
    <n v="43.36"/>
    <n v="-2.2782490116191045E-4"/>
    <n v="44.172894397751413"/>
    <m/>
    <m/>
    <m/>
    <n v="242.07098263968348"/>
    <n v="243.066"/>
    <n v="-4.0936098027553047E-3"/>
    <n v="2921"/>
    <n v="0.84207459207459201"/>
    <n v="14106.87"/>
    <n v="61.700084528828725"/>
    <m/>
    <m/>
    <n v="3307.8323501608788"/>
    <n v="1.9235027055982457"/>
    <m/>
    <m/>
    <n v="2684.5663168544593"/>
    <n v="13304.8"/>
    <m/>
    <n v="-0.79822572929661029"/>
    <n v="31.54463356928224"/>
    <m/>
    <n v="31.545100000000001"/>
    <n v="-1.4786154355572734E-5"/>
    <n v="32.241331331484702"/>
    <m/>
    <m/>
    <m/>
    <m/>
    <m/>
    <n v="292.04952826674531"/>
    <m/>
  </r>
  <r>
    <x v="2915"/>
    <n v="14.46"/>
    <n v="17.48"/>
    <n v="499.42059999999998"/>
    <n v="445.10649999999998"/>
    <n v="26391.758661"/>
    <n v="23525.556694999999"/>
    <n v="4.1671128436782112E-7"/>
    <n v="302.14866331110773"/>
    <n v="302.17"/>
    <m/>
    <n v="15527.955879892912"/>
    <m/>
    <m/>
    <n v="2589.7877991412452"/>
    <m/>
    <m/>
    <n v="40.06520338924166"/>
    <m/>
    <m/>
    <n v="44.047568686772529"/>
    <n v="44.04"/>
    <n v="1.7185937267316653E-4"/>
    <n v="43.45954447809757"/>
    <m/>
    <m/>
    <m/>
    <n v="250.44189919178177"/>
    <n v="251.47800000000001"/>
    <n v="-4.1200455237365707E-3"/>
    <n v="2922"/>
    <n v="0.82723112128146459"/>
    <n v="14351.16"/>
    <n v="62.763649613368145"/>
    <m/>
    <m/>
    <n v="3250.5503049714921"/>
    <n v="1.8900140476348886"/>
    <m/>
    <m/>
    <n v="2870.3301306368489"/>
    <n v="14225"/>
    <m/>
    <n v="-0.79821932297807741"/>
    <n v="30.451250632754682"/>
    <m/>
    <n v="30.450949999999999"/>
    <n v="9.8726888548839042E-6"/>
    <n v="31.124111267489248"/>
    <m/>
    <m/>
    <m/>
    <m/>
    <m/>
    <n v="302.15193030246144"/>
    <m/>
  </r>
  <r>
    <x v="2916"/>
    <n v="15.29"/>
    <n v="17.989999999999998"/>
    <n v="509.03190000000001"/>
    <n v="453.67200000000003"/>
    <n v="26837.416861000002"/>
    <n v="23922.786043"/>
    <n v="5.5561859602093477E-7"/>
    <n v="307.94095723065703"/>
    <n v="307.95999999999998"/>
    <m/>
    <n v="16123.426892139114"/>
    <n v="1612.5"/>
    <m/>
    <n v="2664.2741183393368"/>
    <m/>
    <m/>
    <n v="39.674320853337342"/>
    <m/>
    <m/>
    <n v="44.788091113886288"/>
    <n v="44.8"/>
    <n v="-2.6582335075242547E-4"/>
    <n v="42.72106006014161"/>
    <n v="42.72"/>
    <m/>
    <n v="2.4814141891704722E-5"/>
    <n v="255.23463209132285"/>
    <n v="256.27800000000002"/>
    <n v="-4.0712347867439824E-3"/>
    <n v="2923"/>
    <n v="0.84991662034463589"/>
    <n v="14596.19"/>
    <n v="63.820316680979218"/>
    <m/>
    <m/>
    <n v="3195.0507954386626"/>
    <n v="1.8572159106157995"/>
    <m/>
    <m/>
    <n v="2980.5003900386082"/>
    <n v="14770"/>
    <m/>
    <n v="-0.79820579620591681"/>
    <n v="29.86108286498408"/>
    <m/>
    <n v="29.866150000000001"/>
    <n v="-1.6966147347152738E-4"/>
    <n v="30.521819168408399"/>
    <n v="30.52"/>
    <n v="5.9605780091676053E-5"/>
    <m/>
    <m/>
    <m/>
    <n v="307.9440424967907"/>
    <m/>
  </r>
  <r>
    <x v="2917"/>
    <n v="15.43"/>
    <n v="18.14"/>
    <n v="496.19069999999999"/>
    <n v="442.22710000000001"/>
    <n v="26375.240892999998"/>
    <n v="23510.790598"/>
    <n v="5.5561859602093477E-7"/>
    <n v="300.16530080172538"/>
    <n v="300.19"/>
    <m/>
    <n v="15309.243647948941"/>
    <n v="1532.5"/>
    <m/>
    <n v="2563.3692427566125"/>
    <m/>
    <m/>
    <n v="40.172941872353043"/>
    <m/>
    <m/>
    <n v="44.015707404473808"/>
    <n v="44"/>
    <n v="3.569864653139021E-4"/>
    <n v="43.455214037937345"/>
    <n v="43.46"/>
    <m/>
    <n v="-1.1012337926030735E-4"/>
    <n v="248.78708823752916"/>
    <n v="249.78"/>
    <n v="-3.9751451776396385E-3"/>
    <n v="2924"/>
    <n v="0.85060639470782795"/>
    <n v="14343.55"/>
    <n v="62.710777683616712"/>
    <m/>
    <m/>
    <n v="3250.3527360793109"/>
    <n v="1.8891826658682174"/>
    <m/>
    <m/>
    <n v="2830.0253220012714"/>
    <n v="14022.2"/>
    <m/>
    <n v="-0.79817537034122521"/>
    <n v="30.6129701916723"/>
    <m/>
    <n v="30.617249999999999"/>
    <n v="-1.3978421731863921E-4"/>
    <n v="31.290660953739714"/>
    <n v="31.29"/>
    <n v="2.1123481614315764E-5"/>
    <m/>
    <m/>
    <m/>
    <n v="300.16850698050786"/>
    <m/>
  </r>
  <r>
    <x v="2918"/>
    <n v="14.33"/>
    <n v="17.489999999999998"/>
    <n v="482.40789999999998"/>
    <n v="429.94299999999998"/>
    <n v="25955.397634000001"/>
    <n v="23136.530832"/>
    <n v="5.5561859602093477E-7"/>
    <n v="291.8204263429252"/>
    <n v="291.83999999999997"/>
    <m/>
    <n v="14458.083570081757"/>
    <n v="1447.5"/>
    <m/>
    <n v="2456.4792874380637"/>
    <m/>
    <m/>
    <n v="40.729058769343148"/>
    <m/>
    <m/>
    <n v="43.314005569725509"/>
    <n v="43.32"/>
    <n v="-1.383755834369893E-4"/>
    <n v="44.145353558001212"/>
    <n v="44.15"/>
    <m/>
    <n v="-1.0524217437801742E-4"/>
    <n v="241.86789494701657"/>
    <n v="242.82"/>
    <n v="-3.9210322583947965E-3"/>
    <n v="2925"/>
    <n v="0.81932532875929109"/>
    <n v="14116.11"/>
    <n v="61.711578730109302"/>
    <m/>
    <m/>
    <n v="3301.8922940195607"/>
    <n v="1.9189567644663421"/>
    <m/>
    <m/>
    <n v="2672.7114454880598"/>
    <n v="13240.9"/>
    <m/>
    <n v="-0.79814729772990811"/>
    <n v="31.461866020789579"/>
    <m/>
    <n v="31.466449999999998"/>
    <n v="-1.4567830849743224E-4"/>
    <n v="32.158675357785768"/>
    <n v="32.159999999999997"/>
    <n v="-4.118912357675697E-5"/>
    <m/>
    <m/>
    <m/>
    <n v="291.82351145860116"/>
    <m/>
  </r>
  <r>
    <x v="2919"/>
    <n v="14.61"/>
    <n v="17.809999999999999"/>
    <n v="487.90699999999998"/>
    <n v="434.84379999999999"/>
    <n v="26228.111546"/>
    <n v="23379.613995"/>
    <n v="5.5561859602093477E-7"/>
    <n v="295.13977070903962"/>
    <n v="295.16000000000003"/>
    <m/>
    <n v="14787.030602990073"/>
    <n v="1480"/>
    <m/>
    <n v="2498.396172535965"/>
    <m/>
    <m/>
    <n v="40.495098511837575"/>
    <m/>
    <m/>
    <n v="43.768039495797204"/>
    <n v="43.76"/>
    <n v="1.837179112706977E-4"/>
    <n v="43.679950575416264"/>
    <n v="43.68"/>
    <m/>
    <n v="-1.1315151954294222E-6"/>
    <n v="244.61635057574873"/>
    <n v="245.572"/>
    <n v="-3.8915243767664309E-3"/>
    <n v="2926"/>
    <n v="0.82032565974171812"/>
    <n v="14245.11"/>
    <n v="62.270667071063642"/>
    <m/>
    <m/>
    <n v="3271.7179679532064"/>
    <n v="1.9012401435239992"/>
    <m/>
    <m/>
    <n v="2733.5503058783215"/>
    <n v="13540.75"/>
    <m/>
    <n v="-0.79812415812430471"/>
    <n v="31.10179236594286"/>
    <m/>
    <n v="31.1066"/>
    <n v="-1.5455350495197084E-4"/>
    <n v="31.790949404122049"/>
    <n v="31.79"/>
    <n v="2.9864867003848161E-5"/>
    <m/>
    <m/>
    <m/>
    <n v="295.14279525850026"/>
    <m/>
  </r>
  <r>
    <x v="2920"/>
    <n v="15.07"/>
    <n v="18.399999999999999"/>
    <n v="500.2124"/>
    <n v="445.8107"/>
    <n v="26600.783772999999"/>
    <n v="23711.799256999999"/>
    <n v="5.5561859602093477E-7"/>
    <n v="302.57605083319777"/>
    <n v="302.60000000000002"/>
    <m/>
    <n v="15532.204363127552"/>
    <n v="1555"/>
    <m/>
    <n v="2592.8243232449481"/>
    <m/>
    <m/>
    <n v="39.982641314243835"/>
    <m/>
    <m/>
    <n v="44.388852161435636"/>
    <n v="44.4"/>
    <n v="-2.5107744514329955E-4"/>
    <n v="43.057762759066094"/>
    <n v="43.06"/>
    <m/>
    <n v="-5.1956361679206253E-5"/>
    <n v="250.7769096850711"/>
    <n v="251.768"/>
    <n v="-3.9365221748947077E-3"/>
    <n v="2927"/>
    <n v="0.81902173913043486"/>
    <n v="14485.26"/>
    <n v="63.315507723676667"/>
    <m/>
    <m/>
    <n v="3216.5619831974582"/>
    <n v="1.8690110561765612"/>
    <m/>
    <m/>
    <n v="2871.3355721331109"/>
    <n v="14222.9"/>
    <m/>
    <n v="-0.79811883848349419"/>
    <n v="30.315983151531359"/>
    <m/>
    <n v="30.321899999999999"/>
    <n v="-1.951344892187068E-4"/>
    <n v="30.98804251472685"/>
    <n v="30.99"/>
    <n v="-6.3165062057057852E-5"/>
    <m/>
    <m/>
    <m/>
    <n v="302.57943824599448"/>
    <m/>
  </r>
  <r>
    <x v="2921"/>
    <n v="14.15"/>
    <n v="17.420000000000002"/>
    <n v="478.61279999999999"/>
    <n v="426.55950000000001"/>
    <n v="25814.139433"/>
    <n v="23010.549091000001"/>
    <n v="3.0560339647767165E-6"/>
    <n v="289.48938034031528"/>
    <n v="289.51"/>
    <m/>
    <n v="14188.972642192335"/>
    <n v="1420"/>
    <m/>
    <n v="2424.6324111447175"/>
    <m/>
    <m/>
    <n v="40.840376469692593"/>
    <m/>
    <m/>
    <n v="43.073024101180664"/>
    <n v="43.08"/>
    <n v="-1.6192894195299345E-4"/>
    <n v="44.326635990399701"/>
    <n v="44.33"/>
    <m/>
    <n v="-7.5885621481974752E-5"/>
    <n v="239.92265086131536"/>
    <n v="240.83"/>
    <n v="-3.7675918227988436E-3"/>
    <n v="2928"/>
    <n v="0.81228473019517788"/>
    <n v="13993.71"/>
    <n v="61.152600844654707"/>
    <m/>
    <m/>
    <n v="3325.714393498738"/>
    <n v="1.9318855040488354"/>
    <m/>
    <m/>
    <n v="2623.0877389300372"/>
    <n v="12989.85"/>
    <m/>
    <n v="-0.79806635650680824"/>
    <n v="31.620683052326097"/>
    <m/>
    <n v="31.624649999999999"/>
    <n v="-1.254384688494925E-4"/>
    <n v="32.322649366046633"/>
    <n v="32.32"/>
    <n v="8.1972959363740827E-5"/>
    <m/>
    <m/>
    <m/>
    <n v="289.4925255649685"/>
    <m/>
  </r>
  <r>
    <x v="2922"/>
    <n v="14.54"/>
    <n v="17.47"/>
    <n v="486.65879999999999"/>
    <n v="433.72910000000002"/>
    <n v="26129.322677"/>
    <n v="23291.430979000001"/>
    <n v="3.0560339647767165E-6"/>
    <n v="294.34883319190482"/>
    <n v="294.36"/>
    <m/>
    <n v="14665.330181555741"/>
    <n v="1467.5"/>
    <m/>
    <n v="2485.6783737526425"/>
    <m/>
    <m/>
    <n v="40.495323830654939"/>
    <m/>
    <m/>
    <n v="43.597870283206461"/>
    <n v="43.6"/>
    <n v="-4.8846715448136457E-5"/>
    <n v="43.784070278129853"/>
    <n v="43.78"/>
    <m/>
    <n v="9.2971177018119633E-5"/>
    <n v="243.94675847666372"/>
    <n v="244.85400000000001"/>
    <n v="-3.7052346432416838E-3"/>
    <n v="2929"/>
    <n v="0.83228391528334289"/>
    <n v="14179.79"/>
    <n v="61.960933193486476"/>
    <m/>
    <m/>
    <n v="3281.4910292627878"/>
    <n v="1.9060157471579673"/>
    <m/>
    <m/>
    <n v="2711.1739419146325"/>
    <n v="13424.3"/>
    <m/>
    <n v="-0.79803982763238057"/>
    <n v="31.087755516471276"/>
    <m/>
    <n v="31.091349999999998"/>
    <n v="-1.1561040381724563E-4"/>
    <n v="31.778292908001482"/>
    <n v="31.78"/>
    <n v="-5.3715921916941411E-5"/>
    <m/>
    <m/>
    <m/>
    <n v="294.35197833986621"/>
    <m/>
  </r>
  <r>
    <x v="2923"/>
    <n v="15.51"/>
    <n v="18.309999999999999"/>
    <n v="502.85770000000002"/>
    <n v="448.16489999999999"/>
    <n v="26547.657583"/>
    <n v="23664.259576"/>
    <n v="3.0560339647767165E-6"/>
    <n v="304.1390972681736"/>
    <n v="304.16000000000003"/>
    <m/>
    <n v="15640.882887008518"/>
    <n v="1565"/>
    <m/>
    <n v="2609.6866294514957"/>
    <m/>
    <m/>
    <n v="39.81962101576223"/>
    <m/>
    <m/>
    <n v="44.294799520043021"/>
    <n v="44.28"/>
    <n v="3.3422583656328442E-4"/>
    <n v="43.081751837384076"/>
    <n v="43.08"/>
    <m/>
    <n v="4.0664748933938455E-5"/>
    <n v="252.05724697916079"/>
    <n v="252.982"/>
    <n v="-3.6554103487173029E-3"/>
    <n v="2930"/>
    <n v="0.8470780993992354"/>
    <n v="14462.02"/>
    <n v="63.189249428414549"/>
    <m/>
    <m/>
    <n v="3216.1772825014577"/>
    <n v="1.8679019363496694"/>
    <m/>
    <m/>
    <n v="2891.5484315764675"/>
    <n v="14315.85"/>
    <m/>
    <n v="-0.79801769146949242"/>
    <n v="30.051662421867636"/>
    <m/>
    <n v="30.055499999999999"/>
    <n v="-1.2768305742250075E-4"/>
    <n v="30.719574039300181"/>
    <n v="30.72"/>
    <n v="-1.3865908197185917E-5"/>
    <m/>
    <m/>
    <m/>
    <n v="304.14230282158491"/>
    <m/>
  </r>
  <r>
    <x v="2924"/>
    <n v="15.05"/>
    <n v="17.809999999999999"/>
    <n v="483.90289999999999"/>
    <n v="431.27030000000002"/>
    <n v="26098.427793999999"/>
    <n v="23263.749279"/>
    <n v="3.0560339647767165E-6"/>
    <n v="292.66769217264027"/>
    <n v="292.69"/>
    <m/>
    <n v="14461.035694362561"/>
    <n v="1447.5"/>
    <m/>
    <n v="2462.0365081218401"/>
    <m/>
    <m/>
    <n v="40.568332824606323"/>
    <m/>
    <m/>
    <n v="43.544197272833877"/>
    <n v="43.56"/>
    <n v="-3.6278069711026539E-4"/>
    <n v="43.809410688518696"/>
    <n v="43.81"/>
    <m/>
    <n v="-1.3451528904528942E-5"/>
    <n v="242.54691638144593"/>
    <n v="243.43600000000001"/>
    <n v="-3.6522273556667262E-3"/>
    <n v="2931"/>
    <n v="0.84503088152723205"/>
    <n v="14144.08"/>
    <n v="61.79524110739073"/>
    <m/>
    <m/>
    <n v="3286.883269991346"/>
    <n v="1.9087858308823458"/>
    <m/>
    <m/>
    <n v="2673.4512857749255"/>
    <n v="13234.9"/>
    <m/>
    <n v="-0.79799988773810715"/>
    <n v="31.183076077341909"/>
    <m/>
    <n v="31.1877"/>
    <n v="-1.4826109838461665E-4"/>
    <n v="31.876536963400035"/>
    <n v="31.88"/>
    <n v="-1.0862724592108908E-4"/>
    <m/>
    <m/>
    <m/>
    <n v="292.67077668655867"/>
    <m/>
  </r>
  <r>
    <x v="2925"/>
    <n v="14.33"/>
    <n v="17.45"/>
    <n v="473.6429"/>
    <n v="422.12490000000003"/>
    <n v="25799.218976"/>
    <n v="22996.967906999998"/>
    <n v="3.0560339647767165E-6"/>
    <n v="286.45539096431207"/>
    <n v="286.47000000000003"/>
    <m/>
    <n v="13847.138486839272"/>
    <n v="1385"/>
    <m/>
    <n v="2383.6422709507792"/>
    <m/>
    <m/>
    <n v="40.996619952801886"/>
    <m/>
    <m/>
    <n v="43.043929572951257"/>
    <n v="43.04"/>
    <n v="9.130048678573921E-5"/>
    <n v="44.310299742967445"/>
    <n v="44.31"/>
    <m/>
    <n v="6.7646799242204736E-6"/>
    <n v="237.39525574401605"/>
    <n v="238.25"/>
    <n v="-3.5875939390721534E-3"/>
    <n v="2932"/>
    <n v="0.82120343839541554"/>
    <n v="13951.79"/>
    <n v="60.950369910096043"/>
    <m/>
    <m/>
    <n v="3331.5687344391313"/>
    <n v="1.9345525382033781"/>
    <m/>
    <m/>
    <n v="2559.9800618561917"/>
    <n v="12671.2"/>
    <m/>
    <n v="-0.7979686168747876"/>
    <n v="31.842852697094724"/>
    <m/>
    <n v="31.847049999999999"/>
    <n v="-1.3179565784826597E-4"/>
    <n v="32.551397570741514"/>
    <n v="32.549999999999997"/>
    <n v="4.2936121091186052E-5"/>
    <m/>
    <m/>
    <m/>
    <n v="286.45847540301907"/>
    <m/>
  </r>
  <r>
    <x v="2926"/>
    <n v="16.52"/>
    <n v="18.850000000000001"/>
    <n v="506.47609999999997"/>
    <n v="451.38299999999998"/>
    <n v="26422.994581999999"/>
    <n v="23552.779620000001"/>
    <n v="3.7506470229597966E-6"/>
    <n v="306.29023804957433"/>
    <n v="306.31"/>
    <m/>
    <n v="15764.708976147336"/>
    <n v="1577.5"/>
    <m/>
    <n v="2631.1968969679101"/>
    <m/>
    <m/>
    <n v="39.57048493332978"/>
    <m/>
    <m/>
    <n v="44.08142444484227"/>
    <n v="44.08"/>
    <n v="3.2314991884607736E-5"/>
    <n v="43.235056847649766"/>
    <n v="43.24"/>
    <m/>
    <n v="-1.1431897202207608E-4"/>
    <n v="253.82292090108021"/>
    <n v="254.75399999999999"/>
    <n v="-3.654816406885808E-3"/>
    <n v="2933"/>
    <n v="0.87639257294429695"/>
    <n v="14376.63"/>
    <n v="62.79163257679437"/>
    <m/>
    <m/>
    <n v="3230.1205574568862"/>
    <n v="1.8751109530534651"/>
    <m/>
    <m/>
    <n v="2914.5573869697996"/>
    <n v="14426.75"/>
    <m/>
    <n v="-0.79797547008371261"/>
    <n v="29.631636870597816"/>
    <m/>
    <n v="29.63965"/>
    <n v="-2.7035168776223806E-4"/>
    <n v="30.292128480322734"/>
    <n v="30.29"/>
    <n v="7.0270066778954643E-5"/>
    <m/>
    <m/>
    <m/>
    <n v="306.29380606078882"/>
    <m/>
  </r>
  <r>
    <x v="2927"/>
    <n v="15.29"/>
    <n v="18.02"/>
    <n v="488.22269999999997"/>
    <n v="435.11340000000001"/>
    <n v="26112.698202"/>
    <n v="23276.101048"/>
    <n v="3.7506470229597966E-6"/>
    <n v="295.2443377661757"/>
    <n v="295.26"/>
    <m/>
    <n v="14627.659635503423"/>
    <n v="1465"/>
    <m/>
    <n v="2488.8551588518712"/>
    <m/>
    <m/>
    <n v="40.281801031043464"/>
    <m/>
    <m/>
    <n v="43.562695428781673"/>
    <n v="43.56"/>
    <n v="6.1878530341452631E-5"/>
    <n v="43.741492705792126"/>
    <n v="43.74"/>
    <m/>
    <n v="3.4126789943300651E-5"/>
    <n v="244.66562443849131"/>
    <n v="245.536"/>
    <n v="-3.5447981620156943E-3"/>
    <n v="2934"/>
    <n v="0.84850166481687017"/>
    <n v="14146"/>
    <n v="61.779504507701915"/>
    <m/>
    <m/>
    <n v="3281.9381742534706"/>
    <n v="1.9050108944915436"/>
    <m/>
    <m/>
    <n v="2704.3622685527321"/>
    <n v="13383"/>
    <m/>
    <n v="-0.79792555715813107"/>
    <n v="30.698246535066055"/>
    <m/>
    <n v="30.701499999999999"/>
    <n v="-1.0597087875008349E-4"/>
    <n v="31.382931613895224"/>
    <n v="31.38"/>
    <n v="9.3423004946524557E-5"/>
    <m/>
    <m/>
    <m/>
    <n v="295.24754285063892"/>
    <m/>
  </r>
  <r>
    <x v="2928"/>
    <n v="16.059999999999999"/>
    <n v="18.45"/>
    <n v="502.06970000000001"/>
    <n v="447.45240000000001"/>
    <n v="26448.390313"/>
    <n v="23575.239948999999"/>
    <n v="3.7506470229597966E-6"/>
    <n v="303.61067118491758"/>
    <n v="303.63"/>
    <m/>
    <n v="15456.644844589076"/>
    <n v="1547.5"/>
    <m/>
    <n v="2594.6366171589298"/>
    <m/>
    <m/>
    <n v="39.708847726588743"/>
    <m/>
    <m/>
    <n v="44.121640323510974"/>
    <n v="44.12"/>
    <n v="3.7178683385707956E-5"/>
    <n v="43.177902377188801"/>
    <n v="43.18"/>
    <m/>
    <n v="-4.8578573673019321E-5"/>
    <n v="251.59511051732468"/>
    <n v="252.46600000000001"/>
    <n v="-3.4495317495240041E-3"/>
    <n v="2935"/>
    <n v="0.87046070460704605"/>
    <n v="14344.42"/>
    <n v="62.641168125424578"/>
    <m/>
    <m/>
    <n v="3235.9038060550133"/>
    <n v="1.8781120552605295"/>
    <m/>
    <m/>
    <n v="2857.6472507067706"/>
    <n v="14140.2"/>
    <m/>
    <n v="-0.79790616464358566"/>
    <n v="29.826312600265055"/>
    <m/>
    <n v="29.8306"/>
    <n v="-1.4372489104963471E-4"/>
    <n v="30.491957075935854"/>
    <n v="30.49"/>
    <n v="6.4187469198229152E-5"/>
    <m/>
    <m/>
    <m/>
    <n v="303.61387619122945"/>
    <m/>
  </r>
  <r>
    <x v="2929"/>
    <n v="18.37"/>
    <n v="20.170000000000002"/>
    <n v="543.97130000000004"/>
    <n v="484.79410000000001"/>
    <n v="27678.75476"/>
    <n v="24671.858612"/>
    <n v="3.7506470229597966E-6"/>
    <n v="328.94130918321582"/>
    <n v="328.96"/>
    <m/>
    <n v="18035.735334892674"/>
    <n v="1805"/>
    <m/>
    <n v="2919.3375069971939"/>
    <m/>
    <m/>
    <n v="38.05019615356521"/>
    <m/>
    <m/>
    <n v="46.173028667679255"/>
    <n v="46.16"/>
    <n v="2.8225016636174161E-4"/>
    <n v="41.168083960474597"/>
    <n v="41.17"/>
    <m/>
    <n v="-4.6539701855863314E-5"/>
    <n v="272.58222911771435"/>
    <n v="273.49"/>
    <n v="-3.3192105096554458E-3"/>
    <n v="2936"/>
    <n v="0.91075855230540403"/>
    <n v="15133.38"/>
    <n v="66.081345994296896"/>
    <m/>
    <m/>
    <n v="3057.9252843144923"/>
    <n v="1.7746454368957534"/>
    <m/>
    <m/>
    <n v="3334.4991608398363"/>
    <n v="16497.150000000001"/>
    <m/>
    <n v="-0.79787422913413308"/>
    <n v="27.335913775712335"/>
    <m/>
    <n v="27.337050000000001"/>
    <n v="-4.1563529629806695E-5"/>
    <n v="27.946351938969698"/>
    <n v="27.95"/>
    <n v="-1.3052096709487149E-4"/>
    <m/>
    <m/>
    <m/>
    <n v="328.94475599274892"/>
    <m/>
  </r>
  <r>
    <x v="2930"/>
    <n v="20.079999999999998"/>
    <n v="21.58"/>
    <n v="580.03930000000003"/>
    <n v="516.9366"/>
    <n v="28683.110499999999"/>
    <n v="25567.0131"/>
    <n v="3.7506470229597966E-6"/>
    <n v="350.74319980355614"/>
    <n v="350.76"/>
    <m/>
    <n v="20426.475479871882"/>
    <n v="2045"/>
    <m/>
    <n v="3209.563342367308"/>
    <m/>
    <m/>
    <n v="36.787143541135407"/>
    <m/>
    <m/>
    <n v="47.847303884454341"/>
    <n v="47.84"/>
    <n v="1.5267317003209158E-4"/>
    <n v="39.673088057147531"/>
    <n v="39.67"/>
    <m/>
    <n v="7.7843638707664198E-5"/>
    <n v="290.64466334884139"/>
    <n v="291.60399999999998"/>
    <n v="-3.2898610826963548E-3"/>
    <n v="2937"/>
    <n v="0.93049119555143656"/>
    <n v="15782.62"/>
    <n v="68.910933190562318"/>
    <m/>
    <m/>
    <n v="2926.7366528528928"/>
    <n v="1.6983500275428098"/>
    <m/>
    <m/>
    <n v="3776.5354389312506"/>
    <n v="18682.5"/>
    <m/>
    <n v="-0.7978570620135822"/>
    <n v="25.522317209057977"/>
    <m/>
    <n v="25.521899999999999"/>
    <n v="1.6347100254332503E-5"/>
    <n v="26.09260403459762"/>
    <n v="26.09"/>
    <n v="9.9809681779250425E-5"/>
    <m/>
    <m/>
    <m/>
    <n v="350.7466465290438"/>
    <m/>
  </r>
  <r>
    <x v="2931"/>
    <n v="18.16"/>
    <n v="19.98"/>
    <n v="521.08100000000002"/>
    <n v="464.38659999999999"/>
    <n v="26857.094228999998"/>
    <n v="23939.085282"/>
    <n v="4.0285486480051702E-6"/>
    <n v="315.06873446806333"/>
    <n v="315.08999999999997"/>
    <m/>
    <n v="16271.49454622759"/>
    <n v="1627.5"/>
    <m/>
    <n v="2719.8785699063014"/>
    <m/>
    <m/>
    <n v="38.651728614467288"/>
    <m/>
    <m/>
    <n v="44.797984855836539"/>
    <n v="44.8"/>
    <n v="-4.4980896505730783E-5"/>
    <n v="42.195019416870032"/>
    <n v="42.2"/>
    <m/>
    <n v="-1.1802329691878999E-4"/>
    <n v="261.0714160253043"/>
    <n v="261.96600000000001"/>
    <n v="-3.4148858046300079E-3"/>
    <n v="2938"/>
    <n v="0.90890890890890885"/>
    <n v="14635.43"/>
    <n v="63.887042207408463"/>
    <m/>
    <m/>
    <n v="3139.4721188773115"/>
    <n v="1.8212798158572947"/>
    <m/>
    <m/>
    <n v="3008.4120262343167"/>
    <n v="14883"/>
    <m/>
    <n v="-0.79786252595348273"/>
    <n v="28.112899883100695"/>
    <m/>
    <n v="28.1158"/>
    <n v="-1.031490087176623E-4"/>
    <n v="28.742222588929607"/>
    <n v="28.74"/>
    <n v="7.7334339930734686E-5"/>
    <m/>
    <m/>
    <m/>
    <n v="315.07175769031204"/>
    <m/>
  </r>
  <r>
    <x v="2932"/>
    <n v="18.84"/>
    <n v="20.43"/>
    <n v="540.38509999999997"/>
    <n v="481.58850000000001"/>
    <n v="27328.784576999999"/>
    <n v="24359.430285999999"/>
    <n v="4.0285486480051702E-6"/>
    <n v="326.7328842828602"/>
    <n v="326.75"/>
    <m/>
    <n v="17476.23871716479"/>
    <n v="1750"/>
    <m/>
    <n v="2870.9072383995144"/>
    <m/>
    <m/>
    <n v="37.934141229765643"/>
    <m/>
    <m/>
    <n v="45.583659013816373"/>
    <n v="45.6"/>
    <n v="-3.583549601673397E-4"/>
    <n v="41.452753294194665"/>
    <n v="41.45"/>
    <m/>
    <n v="6.6424467904946383E-5"/>
    <n v="270.73263546191401"/>
    <n v="271.654"/>
    <n v="-3.3916840469346843E-3"/>
    <n v="2939"/>
    <n v="0.92217327459618215"/>
    <n v="14876.17"/>
    <n v="64.932857578418563"/>
    <m/>
    <m/>
    <n v="3087.8305533135717"/>
    <n v="1.7911515512345377"/>
    <m/>
    <m/>
    <n v="3231.1795191261303"/>
    <n v="15983.55"/>
    <m/>
    <n v="-0.79784343783914524"/>
    <n v="27.070275436554557"/>
    <m/>
    <n v="27.07255"/>
    <n v="-8.4017332886765494E-5"/>
    <n v="27.676635322938512"/>
    <n v="27.68"/>
    <n v="-1.2155625222132205E-4"/>
    <m/>
    <m/>
    <m/>
    <n v="326.73584696842136"/>
    <m/>
  </r>
  <r>
    <x v="2933"/>
    <n v="16.850000000000001"/>
    <n v="19.22"/>
    <n v="518.50930000000005"/>
    <n v="462.09100000000001"/>
    <n v="26752.094659999999"/>
    <n v="23845.301323"/>
    <n v="4.0285486480051702E-6"/>
    <n v="313.49848135861026"/>
    <n v="313.51"/>
    <m/>
    <n v="16060.49804443561"/>
    <n v="1607.5"/>
    <m/>
    <n v="2696.4698650775749"/>
    <m/>
    <m/>
    <n v="38.700288882679573"/>
    <m/>
    <m/>
    <n v="44.620668098607588"/>
    <n v="44.6"/>
    <n v="4.6341028268126472E-4"/>
    <n v="42.32625808544131"/>
    <n v="42.33"/>
    <m/>
    <n v="-8.8398643011800004E-5"/>
    <n v="259.76274875575649"/>
    <n v="260.63200000000001"/>
    <n v="-3.3351669950102414E-3"/>
    <n v="2940"/>
    <n v="0.87669094693028105"/>
    <n v="14558.01"/>
    <n v="63.539162256887764"/>
    <m/>
    <m/>
    <n v="3153.8706811719007"/>
    <n v="1.8292858903621037"/>
    <m/>
    <m/>
    <n v="2969.4456161625985"/>
    <n v="14686.8"/>
    <m/>
    <n v="-0.79781534329039694"/>
    <n v="28.164925583750534"/>
    <m/>
    <n v="28.1646"/>
    <n v="1.1560034601343361E-5"/>
    <n v="28.796197203573087"/>
    <n v="28.8"/>
    <n v="-1.3204154260115786E-4"/>
    <m/>
    <m/>
    <m/>
    <n v="313.50132304893788"/>
    <m/>
  </r>
  <r>
    <x v="2934"/>
    <n v="16.989999999999998"/>
    <n v="19.64"/>
    <n v="530.31399999999996"/>
    <n v="472.60939999999999"/>
    <n v="27360.094278"/>
    <n v="24387.141670000001"/>
    <n v="4.0285486480051702E-6"/>
    <n v="320.62796137286085"/>
    <n v="320.64999999999998"/>
    <m/>
    <n v="16790.964515780397"/>
    <n v="1680"/>
    <m/>
    <n v="2788.4439573978789"/>
    <m/>
    <m/>
    <n v="38.258099420887852"/>
    <m/>
    <m/>
    <n v="45.633657228053544"/>
    <n v="45.64"/>
    <n v="-1.3897396902839976E-4"/>
    <n v="41.363108914851431"/>
    <n v="41.36"/>
    <m/>
    <n v="7.5167186930125141E-5"/>
    <n v="265.66636567311588"/>
    <n v="266.53800000000001"/>
    <n v="-3.2702066005002584E-3"/>
    <n v="2941"/>
    <n v="0.8650712830957229"/>
    <n v="14941.8"/>
    <n v="65.209140823539471"/>
    <m/>
    <m/>
    <n v="3070.7257988200577"/>
    <n v="1.7808919456808674"/>
    <m/>
    <m/>
    <n v="3104.5256950888252"/>
    <n v="15353.45"/>
    <m/>
    <n v="-0.79779621550278113"/>
    <n v="27.522536266154439"/>
    <m/>
    <n v="27.520849999999999"/>
    <n v="6.1272313698124137E-5"/>
    <n v="28.139792968843057"/>
    <n v="28.14"/>
    <n v="-7.3571839709352105E-6"/>
    <m/>
    <m/>
    <m/>
    <n v="320.63098437396417"/>
    <m/>
  </r>
  <r>
    <x v="2935"/>
    <n v="15.47"/>
    <n v="18.940000000000001"/>
    <n v="509.12650000000002"/>
    <n v="453.72550000000001"/>
    <n v="27054.034326000001"/>
    <n v="24114.240000000002"/>
    <n v="4.0285486480051702E-6"/>
    <n v="307.81048850043737"/>
    <n v="307.83"/>
    <m/>
    <n v="15448.506157380609"/>
    <n v="1545"/>
    <m/>
    <n v="2621.2302008619554"/>
    <m/>
    <m/>
    <n v="39.020668607446439"/>
    <m/>
    <m/>
    <n v="45.122082299885605"/>
    <n v="45.12"/>
    <n v="4.6150263422140014E-5"/>
    <n v="41.8245998191369"/>
    <n v="41.82"/>
    <m/>
    <n v="1.0999089280017138E-4"/>
    <n v="255.04232878367927"/>
    <n v="255.87"/>
    <n v="-3.2347333267703782E-3"/>
    <n v="2942"/>
    <n v="0.8167898627243928"/>
    <n v="14680.39"/>
    <n v="64.063290307351082"/>
    <m/>
    <m/>
    <n v="3124.4488061598395"/>
    <n v="1.8118772604274433"/>
    <m/>
    <m/>
    <n v="2856.3363913637768"/>
    <n v="14124.9"/>
    <m/>
    <n v="-0.79778006277115043"/>
    <n v="28.620912200524565"/>
    <m/>
    <n v="28.619"/>
    <n v="6.6815770102479632E-5"/>
    <n v="29.263201038161608"/>
    <n v="29.26"/>
    <n v="1.0939980046509312E-4"/>
    <m/>
    <m/>
    <m/>
    <n v="307.81320913509001"/>
    <m/>
  </r>
  <r>
    <x v="2936"/>
    <n v="15.62"/>
    <n v="18.63"/>
    <n v="497.30579999999998"/>
    <n v="443.18560000000002"/>
    <n v="26555.166894000002"/>
    <n v="23669.289964"/>
    <n v="3.8468344791819931E-6"/>
    <n v="300.64187170612519"/>
    <n v="300.66000000000003"/>
    <m/>
    <n v="14728.950664428858"/>
    <n v="1475"/>
    <m/>
    <n v="2529.6389235335382"/>
    <m/>
    <m/>
    <n v="39.468534442546598"/>
    <m/>
    <m/>
    <n v="44.286806279629964"/>
    <n v="44.28"/>
    <n v="1.5371001874342483E-4"/>
    <n v="42.592102346941303"/>
    <n v="42.59"/>
    <m/>
    <n v="4.9362454597412508E-5"/>
    <n v="249.09172048333863"/>
    <n v="249.898"/>
    <n v="-3.2264344519018495E-3"/>
    <n v="2943"/>
    <n v="0.83843263553408476"/>
    <n v="14375.73"/>
    <n v="62.719100125620507"/>
    <m/>
    <m/>
    <n v="3189.2900381219779"/>
    <n v="1.8489529743360567"/>
    <m/>
    <m/>
    <n v="2723.3574688661843"/>
    <n v="13465.4"/>
    <m/>
    <n v="-0.79775146160781074"/>
    <n v="29.28167515421546"/>
    <m/>
    <n v="29.280999999999999"/>
    <n v="2.3057758118172345E-5"/>
    <n v="29.94001548987794"/>
    <n v="29.94"/>
    <n v="5.1736399253599075E-7"/>
    <m/>
    <m/>
    <m/>
    <n v="300.64441077939034"/>
    <m/>
  </r>
  <r>
    <x v="2937"/>
    <n v="15.93"/>
    <n v="18.71"/>
    <n v="509.48630000000003"/>
    <n v="454.03879999999998"/>
    <n v="27074.617437000001"/>
    <n v="24132.198281000001"/>
    <n v="3.8468344791819931E-6"/>
    <n v="307.99797617364857"/>
    <n v="308.02"/>
    <m/>
    <n v="15449.708055243058"/>
    <n v="1545"/>
    <m/>
    <n v="2622.4732765696936"/>
    <m/>
    <m/>
    <n v="38.983498385424873"/>
    <m/>
    <m/>
    <n v="45.152007714527691"/>
    <n v="45.16"/>
    <n v="-1.7697709194652855E-4"/>
    <n v="41.757730307119388"/>
    <n v="41.76"/>
    <m/>
    <n v="-5.4350883156417673E-5"/>
    <n v="255.18284600630878"/>
    <n v="255.99799999999999"/>
    <n v="-3.1842201645763124E-3"/>
    <n v="2944"/>
    <n v="0.85141635489043288"/>
    <n v="14713.41"/>
    <n v="64.187333777737166"/>
    <m/>
    <m/>
    <n v="3114.3749235453247"/>
    <n v="1.8053506739331842"/>
    <m/>
    <m/>
    <n v="2856.6461448413306"/>
    <n v="14123.7"/>
    <m/>
    <n v="-0.79774094997477074"/>
    <n v="28.563263966078818"/>
    <m/>
    <n v="28.562899999999999"/>
    <n v="1.2742616429584075E-5"/>
    <n v="29.205844671470437"/>
    <n v="29.21"/>
    <n v="-1.4225705339143691E-4"/>
    <m/>
    <m/>
    <m/>
    <n v="308.00081744825837"/>
    <m/>
  </r>
  <r>
    <x v="2938"/>
    <n v="15.19"/>
    <n v="18.190000000000001"/>
    <n v="491.49700000000001"/>
    <n v="438.00549999999998"/>
    <n v="26754.154440999999"/>
    <n v="23846.469776000002"/>
    <n v="3.8468344791819931E-6"/>
    <n v="297.11572246373618"/>
    <n v="297.13"/>
    <m/>
    <n v="14357.974838402148"/>
    <n v="1437.5"/>
    <m/>
    <n v="2483.4799770808036"/>
    <m/>
    <m/>
    <n v="39.670009751678357"/>
    <m/>
    <m/>
    <n v="44.616487567800803"/>
    <n v="44.6"/>
    <n v="3.6967640808982516E-4"/>
    <n v="42.250747291358977"/>
    <n v="42.25"/>
    <m/>
    <n v="1.768736944329774E-5"/>
    <n v="246.16308813222477"/>
    <n v="246.96199999999999"/>
    <n v="-3.2349586890907389E-3"/>
    <n v="2945"/>
    <n v="0.83507421660252878"/>
    <n v="14443.22"/>
    <n v="63.00370853313656"/>
    <m/>
    <m/>
    <n v="3171.5658099946736"/>
    <n v="1.8383289872520698"/>
    <m/>
    <m/>
    <n v="2654.8053540364294"/>
    <n v="13126"/>
    <m/>
    <n v="-0.79774452582382827"/>
    <n v="29.570530355301493"/>
    <m/>
    <n v="29.572099999999999"/>
    <n v="-5.3078567247677455E-5"/>
    <n v="30.236177547229868"/>
    <n v="30.24"/>
    <n v="-1.264038614461338E-4"/>
    <m/>
    <m/>
    <m/>
    <n v="297.1187450225973"/>
    <m/>
  </r>
  <r>
    <x v="2939"/>
    <n v="15.12"/>
    <n v="17.350000000000001"/>
    <n v="501.64179999999999"/>
    <n v="447.0428"/>
    <n v="26869.172009000002"/>
    <n v="23948.803582"/>
    <n v="3.8468344791819931E-6"/>
    <n v="303.23358511906395"/>
    <n v="303.25"/>
    <m/>
    <n v="14949.229967441321"/>
    <n v="1495"/>
    <m/>
    <n v="2560.1693095842365"/>
    <m/>
    <m/>
    <n v="39.257207629492797"/>
    <m/>
    <m/>
    <n v="44.806111134313362"/>
    <n v="44.8"/>
    <n v="1.3640924806623822E-4"/>
    <n v="42.066645818945602"/>
    <n v="42.07"/>
    <m/>
    <n v="-7.9728572721649016E-5"/>
    <n v="251.22461437986135"/>
    <n v="252.03800000000001"/>
    <n v="-3.2272340684288414E-3"/>
    <n v="2946"/>
    <n v="0.87146974063400562"/>
    <n v="14529.98"/>
    <n v="63.372272316034433"/>
    <m/>
    <m/>
    <n v="3152.514306958984"/>
    <n v="1.8269397817881761"/>
    <m/>
    <m/>
    <n v="2764.1714267502352"/>
    <n v="13665.5"/>
    <m/>
    <n v="-0.79772628687203284"/>
    <n v="28.957708539429831"/>
    <m/>
    <n v="28.9603"/>
    <n v="-8.9483208743357245E-5"/>
    <n v="29.610356513827806"/>
    <n v="29.61"/>
    <n v="1.2040318399408889E-5"/>
    <m/>
    <m/>
    <m/>
    <n v="303.2367284269838"/>
    <m/>
  </r>
  <r>
    <x v="2940"/>
    <n v="16.13"/>
    <n v="18.489999999999998"/>
    <n v="495.38229999999999"/>
    <n v="441.45940000000002"/>
    <n v="26531.406368"/>
    <n v="23647.47278"/>
    <n v="5.9738390889574333E-6"/>
    <n v="299.42792378522165"/>
    <n v="299.45"/>
    <m/>
    <n v="14574.093778103639"/>
    <n v="1457.5"/>
    <m/>
    <n v="2511.9519861611266"/>
    <m/>
    <m/>
    <n v="39.497004737741435"/>
    <m/>
    <m/>
    <n v="44.239628400884762"/>
    <n v="44.24"/>
    <n v="-8.3996183372070377E-6"/>
    <n v="42.591977681745661"/>
    <n v="42.59"/>
    <m/>
    <n v="4.6435354441376475E-5"/>
    <n v="248.06096366121869"/>
    <n v="248.864"/>
    <n v="-3.2268079705434216E-3"/>
    <n v="2947"/>
    <n v="0.87236343969713359"/>
    <n v="14369.76"/>
    <n v="62.658795481676812"/>
    <m/>
    <m/>
    <n v="3187.2766288796583"/>
    <n v="1.8465599531707257"/>
    <m/>
    <m/>
    <n v="2694.8520028598673"/>
    <n v="13322.05"/>
    <m/>
    <n v="-0.7977149160332031"/>
    <n v="29.315283169103694"/>
    <m/>
    <n v="29.318349999999999"/>
    <n v="-1.0460448477844775E-4"/>
    <n v="29.977198483412746"/>
    <n v="29.98"/>
    <n v="-9.3446183697665219E-5"/>
    <m/>
    <m/>
    <m/>
    <n v="299.43076464417447"/>
    <m/>
  </r>
  <r>
    <x v="2941"/>
    <n v="14.67"/>
    <n v="17.579999999999998"/>
    <n v="473.47199999999998"/>
    <n v="421.9314"/>
    <n v="25872.879043000001"/>
    <n v="23060.385358"/>
    <n v="5.9738390889574333E-6"/>
    <n v="286.17752603374981"/>
    <n v="286.2"/>
    <m/>
    <n v="13284.199651890989"/>
    <n v="1330"/>
    <m/>
    <n v="2345.1982885903335"/>
    <m/>
    <m/>
    <n v="40.368756711842714"/>
    <m/>
    <m/>
    <n v="43.140519166725198"/>
    <n v="43.12"/>
    <n v="4.7586193704085566E-4"/>
    <n v="43.648039934595559"/>
    <n v="43.65"/>
    <m/>
    <n v="-4.490413297686402E-5"/>
    <n v="237.07969644430466"/>
    <n v="237.83"/>
    <n v="-3.1547893692778217E-3"/>
    <n v="2948"/>
    <n v="0.83447098976109224"/>
    <n v="13945.97"/>
    <n v="60.806126954251653"/>
    <m/>
    <m/>
    <n v="3281.2751342515585"/>
    <n v="1.9008381125734044"/>
    <m/>
    <m/>
    <n v="2456.3551372101692"/>
    <n v="12142.15"/>
    <m/>
    <n v="-0.79770014888548002"/>
    <n v="30.610621838204725"/>
    <m/>
    <n v="30.614049999999999"/>
    <n v="-1.1198001555734471E-4"/>
    <n v="31.302272017540712"/>
    <n v="31.3"/>
    <n v="7.2588419830932338E-5"/>
    <m/>
    <m/>
    <m/>
    <n v="286.18054815043331"/>
    <m/>
  </r>
  <r>
    <x v="2942"/>
    <n v="15.91"/>
    <n v="18.329999999999998"/>
    <n v="489.31349999999998"/>
    <n v="436.04599999999999"/>
    <n v="26251.452404"/>
    <n v="23397.668400999999"/>
    <n v="5.9738390889574333E-6"/>
    <n v="295.74528682146132"/>
    <n v="295.76"/>
    <m/>
    <n v="14172.419212440991"/>
    <n v="1417.5"/>
    <m/>
    <n v="2462.7939100724548"/>
    <m/>
    <m/>
    <n v="39.691747307174538"/>
    <m/>
    <m/>
    <n v="43.770686257686584"/>
    <n v="43.76"/>
    <n v="2.4420150106463367E-4"/>
    <n v="43.008306372184421"/>
    <n v="43.01"/>
    <m/>
    <n v="-3.9377535819062892E-5"/>
    <n v="245.00202888567267"/>
    <n v="245.762"/>
    <n v="-3.0923052153194464E-3"/>
    <n v="2949"/>
    <n v="0.86797599563557015"/>
    <n v="14185.26"/>
    <n v="61.844631143498361"/>
    <m/>
    <m/>
    <n v="3224.9738280767237"/>
    <n v="1.8680457470775302"/>
    <m/>
    <m/>
    <n v="2620.6085633217945"/>
    <n v="12952.45"/>
    <m/>
    <n v="-0.79767468213953385"/>
    <n v="29.585246368427196"/>
    <m/>
    <n v="29.587"/>
    <n v="-5.9270340784900455E-5"/>
    <n v="30.254198939614319"/>
    <n v="30.25"/>
    <n v="1.3880792113463158E-4"/>
    <m/>
    <m/>
    <m/>
    <n v="295.74861106875414"/>
    <m/>
  </r>
  <r>
    <x v="2943"/>
    <n v="18.11"/>
    <n v="20.11"/>
    <n v="524.43589999999995"/>
    <n v="467.34230000000002"/>
    <n v="27043.842385"/>
    <n v="24103.778236999999"/>
    <n v="5.9738390889574333E-6"/>
    <n v="316.96583844115668"/>
    <n v="316.98"/>
    <m/>
    <n v="16206.175559519283"/>
    <n v="1622.5"/>
    <m/>
    <n v="2727.8448928839484"/>
    <m/>
    <m/>
    <n v="38.26562086877788"/>
    <m/>
    <m/>
    <n v="45.090788064829191"/>
    <n v="45.08"/>
    <n v="2.3930933516402852E-4"/>
    <n v="41.7090805907537"/>
    <n v="41.71"/>
    <m/>
    <n v="-2.2042897298013564E-5"/>
    <n v="262.57738780887661"/>
    <n v="263.38200000000001"/>
    <n v="-3.054924752349808E-3"/>
    <n v="2950"/>
    <n v="0.90054699154649431"/>
    <n v="14717.52"/>
    <n v="64.160158175998617"/>
    <m/>
    <m/>
    <n v="3103.9662068042117"/>
    <n v="1.7977824096823019"/>
    <m/>
    <m/>
    <n v="2996.685097283133"/>
    <n v="14810.35"/>
    <m/>
    <n v="-0.79766277655267204"/>
    <n v="27.460547442330853"/>
    <m/>
    <n v="27.464200000000002"/>
    <n v="-1.3299341212014149E-4"/>
    <n v="28.08189545421261"/>
    <n v="28.08"/>
    <n v="6.7501930648639075E-5"/>
    <m/>
    <m/>
    <m/>
    <n v="316.96952524370914"/>
    <m/>
  </r>
  <r>
    <x v="2944"/>
    <n v="14.81"/>
    <n v="18.170000000000002"/>
    <n v="479.53550000000001"/>
    <n v="427.32729999999998"/>
    <n v="26040.597741000001"/>
    <n v="23209.457075999999"/>
    <n v="5.9738390889574333E-6"/>
    <n v="289.82124527877937"/>
    <n v="289.83999999999997"/>
    <m/>
    <n v="13430.423222967509"/>
    <n v="1345"/>
    <m/>
    <n v="2377.4175662594917"/>
    <m/>
    <m/>
    <n v="39.902015400533664"/>
    <m/>
    <m/>
    <n v="43.416997708569909"/>
    <n v="43.4"/>
    <n v="3.9165227119619672E-4"/>
    <n v="43.255268824728269"/>
    <n v="43.26"/>
    <m/>
    <n v="-1.0936604881484069E-4"/>
    <n v="240.08649354167159"/>
    <n v="240.816"/>
    <n v="-3.0293105870391468E-3"/>
    <n v="2951"/>
    <n v="0.8150798018712162"/>
    <n v="14057.76"/>
    <n v="61.279188281402007"/>
    <m/>
    <m/>
    <n v="3243.1114394657707"/>
    <n v="1.8781957081021683"/>
    <m/>
    <m/>
    <n v="2483.4342728838733"/>
    <n v="12272.55"/>
    <m/>
    <n v="-0.79764317335159574"/>
    <n v="29.810398726565602"/>
    <m/>
    <n v="29.81465"/>
    <n v="-1.4259008354611247E-4"/>
    <n v="30.48539112504946"/>
    <n v="30.49"/>
    <n v="-1.5116021484218312E-4"/>
    <m/>
    <m/>
    <m/>
    <n v="289.82456936396017"/>
    <m/>
  </r>
  <r>
    <x v="2945"/>
    <n v="15.84"/>
    <n v="18.649999999999999"/>
    <n v="486.25659999999999"/>
    <n v="433.30900000000003"/>
    <n v="26113.783385999999"/>
    <n v="23274.270006999999"/>
    <n v="7.7805862523927516E-6"/>
    <n v="293.86184056389726"/>
    <n v="293.88"/>
    <m/>
    <n v="13804.869566747726"/>
    <n v="1382.5"/>
    <m/>
    <n v="2427.0905876045395"/>
    <m/>
    <m/>
    <n v="39.617369228476392"/>
    <m/>
    <m/>
    <n v="43.535833923432975"/>
    <n v="43.52"/>
    <n v="3.6383096123548953E-4"/>
    <n v="43.130698304064069"/>
    <n v="43.13"/>
    <m/>
    <n v="1.6190680826921877E-5"/>
    <n v="243.42174630602503"/>
    <n v="244.16200000000001"/>
    <n v="-3.0318136891693825E-3"/>
    <n v="2952"/>
    <n v="0.84932975871313676"/>
    <n v="14112.38"/>
    <n v="61.502873261736752"/>
    <m/>
    <m/>
    <n v="3230.5106590552627"/>
    <n v="1.8703661670133163"/>
    <m/>
    <m/>
    <n v="2552.7020935394207"/>
    <n v="12613.9"/>
    <m/>
    <n v="-0.79762784756979044"/>
    <n v="29.389007894894384"/>
    <m/>
    <n v="29.393799999999999"/>
    <n v="-1.6303115301918858E-4"/>
    <n v="30.055862092842069"/>
    <n v="30.06"/>
    <n v="-1.3765492874018292E-4"/>
    <m/>
    <m/>
    <m/>
    <n v="293.86510397243342"/>
    <m/>
  </r>
  <r>
    <x v="2946"/>
    <n v="17.600000000000001"/>
    <n v="20.059999999999999"/>
    <n v="512.88009999999997"/>
    <n v="457.03019999999998"/>
    <n v="26797.873242000001"/>
    <n v="23883.793449000001"/>
    <n v="7.7805862523927516E-6"/>
    <n v="309.94379343004681"/>
    <n v="309.95999999999998"/>
    <m/>
    <n v="15315.772330725946"/>
    <n v="1532.5"/>
    <m/>
    <n v="2626.306162323533"/>
    <m/>
    <m/>
    <n v="38.531214658055298"/>
    <m/>
    <m/>
    <n v="44.675231244935389"/>
    <n v="44.68"/>
    <n v="-1.0673131299487881E-4"/>
    <n v="41.999933660603993"/>
    <n v="42"/>
    <m/>
    <n v="-1.5795094286952249E-6"/>
    <n v="256.73874908162702"/>
    <n v="257.50400000000002"/>
    <n v="-2.9718020627756969E-3"/>
    <n v="2953"/>
    <n v="0.87736789631106693"/>
    <n v="14529.83"/>
    <n v="63.317209195400764"/>
    <m/>
    <m/>
    <n v="3134.9508261551691"/>
    <n v="1.8148679113070598"/>
    <m/>
    <m/>
    <n v="2832.098455799618"/>
    <n v="13993.45"/>
    <m/>
    <n v="-0.79761256474996389"/>
    <n v="27.778833217863042"/>
    <m/>
    <n v="27.783200000000001"/>
    <n v="-1.5717347666788228E-4"/>
    <n v="28.409645066991775"/>
    <n v="28.41"/>
    <n v="-1.2493242105726665E-5"/>
    <m/>
    <m/>
    <m/>
    <n v="309.94735891909852"/>
    <m/>
  </r>
  <r>
    <x v="2947"/>
    <n v="19.61"/>
    <n v="21.05"/>
    <n v="536.34360000000004"/>
    <n v="477.93509999999998"/>
    <n v="27221.026083000001"/>
    <n v="24260.745572"/>
    <n v="7.7805862523927516E-6"/>
    <n v="324.11535665188251"/>
    <n v="324.14"/>
    <m/>
    <n v="16716.256253501808"/>
    <n v="1672.5"/>
    <m/>
    <n v="2806.4053719925523"/>
    <m/>
    <m/>
    <n v="37.648289517404294"/>
    <m/>
    <m/>
    <n v="45.379570647785016"/>
    <n v="45.36"/>
    <n v="4.314516707455418E-4"/>
    <n v="41.335851609307873"/>
    <n v="41.34"/>
    <m/>
    <n v="-1.0034810576031727E-4"/>
    <n v="268.47280906447673"/>
    <n v="269.24200000000002"/>
    <n v="-2.8568757308417014E-3"/>
    <n v="2954"/>
    <n v="0.93159144893111634"/>
    <n v="14848.89"/>
    <n v="64.702536941738089"/>
    <m/>
    <m/>
    <n v="3066.1105568200796"/>
    <n v="1.7748470321898748"/>
    <m/>
    <m/>
    <n v="3091.0788509813729"/>
    <n v="15271.25"/>
    <m/>
    <n v="-0.79758835386878135"/>
    <n v="26.506974173907885"/>
    <m/>
    <n v="26.508700000000001"/>
    <n v="-6.5104139098326463E-5"/>
    <n v="27.109375078729393"/>
    <n v="27.11"/>
    <n v="-2.305131946167549E-5"/>
    <m/>
    <m/>
    <m/>
    <n v="324.11922420671624"/>
    <m/>
  </r>
  <r>
    <x v="2948"/>
    <n v="19.34"/>
    <n v="20.76"/>
    <n v="540.65309999999999"/>
    <n v="481.7715"/>
    <n v="27569.564373000001"/>
    <n v="24571.191638"/>
    <n v="7.7805862523927516E-6"/>
    <n v="326.71164436954115"/>
    <n v="326.73"/>
    <m/>
    <n v="16983.984429746277"/>
    <n v="1700"/>
    <m/>
    <n v="2840.1003168570514"/>
    <m/>
    <m/>
    <n v="37.495492440168988"/>
    <m/>
    <m/>
    <n v="45.959490440465373"/>
    <n v="45.96"/>
    <n v="-1.1087022076305963E-5"/>
    <n v="40.805716774305765"/>
    <n v="40.81"/>
    <m/>
    <n v="-1.0495529757992283E-4"/>
    <n v="270.61841325348661"/>
    <n v="271.40199999999999"/>
    <n v="-2.8871811796279401E-3"/>
    <n v="2955"/>
    <n v="0.93159922928709049"/>
    <n v="15015.81"/>
    <n v="65.424765058041032"/>
    <m/>
    <m/>
    <n v="3031.6436590153007"/>
    <n v="1.7547291886331016"/>
    <m/>
    <m/>
    <n v="3140.5973868688066"/>
    <n v="15515.6"/>
    <m/>
    <n v="-0.79758453512150307"/>
    <n v="26.292977201481037"/>
    <m/>
    <n v="26.29495"/>
    <n v="-7.5025756617219663E-5"/>
    <n v="26.890981883555842"/>
    <n v="26.89"/>
    <n v="3.6514821712296808E-5"/>
    <m/>
    <m/>
    <m/>
    <n v="326.71581397542394"/>
    <m/>
  </r>
  <r>
    <x v="2949"/>
    <n v="24.39"/>
    <n v="24.38"/>
    <n v="626.47699999999998"/>
    <n v="558.24469999999997"/>
    <n v="29506.723957999999"/>
    <n v="26297.481109"/>
    <n v="7.7805862523927516E-6"/>
    <n v="378.5649986421675"/>
    <n v="378.59"/>
    <m/>
    <n v="22374.996215167521"/>
    <n v="2240"/>
    <m/>
    <n v="3516.2097413424699"/>
    <m/>
    <m/>
    <n v="34.51803956333201"/>
    <m/>
    <m/>
    <n v="49.187608205951868"/>
    <n v="49.2"/>
    <n v="-2.5186573268565215E-4"/>
    <n v="37.937736014312954"/>
    <n v="37.94"/>
    <m/>
    <n v="-5.9672790907905338E-5"/>
    <n v="313.56364545360515"/>
    <n v="314.47199999999998"/>
    <n v="-2.8885069144306552E-3"/>
    <n v="2956"/>
    <n v="1.0004101722723544"/>
    <n v="16312.24"/>
    <n v="71.067837056054458"/>
    <m/>
    <m/>
    <n v="2769.8986190302976"/>
    <n v="1.6030779872646765"/>
    <m/>
    <m/>
    <n v="4137.4929889225268"/>
    <n v="20439.900000000001"/>
    <m/>
    <n v="-0.7975776305694976"/>
    <n v="22.118374855321235"/>
    <m/>
    <n v="22.119700000000002"/>
    <n v="-5.9907895620936458E-5"/>
    <n v="22.62182576899168"/>
    <n v="22.62"/>
    <n v="8.0714809534976339E-5"/>
    <m/>
    <m/>
    <m/>
    <n v="378.56983284995067"/>
    <m/>
  </r>
  <r>
    <x v="2950"/>
    <n v="22.73"/>
    <n v="23.3"/>
    <n v="584.80359999999996"/>
    <n v="521.09709999999995"/>
    <n v="28402.902147000001"/>
    <n v="25313.100548999999"/>
    <n v="7.7805862523927516E-6"/>
    <n v="353.35691475432759"/>
    <n v="353.38"/>
    <m/>
    <n v="19394.993852619329"/>
    <n v="1940"/>
    <m/>
    <n v="3164.9179913135708"/>
    <m/>
    <m/>
    <n v="35.661679753209008"/>
    <m/>
    <m/>
    <n v="47.344077590972006"/>
    <n v="47.36"/>
    <n v="-3.3619951494923139E-4"/>
    <n v="39.354392138690372"/>
    <n v="39.35"/>
    <m/>
    <n v="1.1161724753172564E-4"/>
    <n v="292.66738469918937"/>
    <n v="293.42"/>
    <n v="-2.5649761461749021E-3"/>
    <n v="2957"/>
    <n v="0.9755364806866953"/>
    <n v="15582.1"/>
    <n v="67.870921629002808"/>
    <m/>
    <m/>
    <n v="2893.8799838029331"/>
    <n v="1.6743559150079879"/>
    <m/>
    <m/>
    <n v="3586.4832070148927"/>
    <n v="17715.05"/>
    <m/>
    <n v="-0.79754597322531451"/>
    <n v="23.586914655234249"/>
    <m/>
    <n v="23.584"/>
    <n v="1.2358612763940791E-4"/>
    <n v="24.125049115779596"/>
    <n v="24.13"/>
    <n v="-2.0517547535858771E-4"/>
    <m/>
    <m/>
    <m/>
    <n v="353.36138606943138"/>
    <m/>
  </r>
  <r>
    <x v="2951"/>
    <n v="20.95"/>
    <n v="21.86"/>
    <n v="540.2817"/>
    <n v="481.4212"/>
    <n v="27102.720451000001"/>
    <n v="24154.161797000001"/>
    <n v="7.7805862523927516E-6"/>
    <n v="326.44740813669188"/>
    <n v="326.47000000000003"/>
    <m/>
    <n v="16440.941111810815"/>
    <n v="1645"/>
    <m/>
    <n v="2803.3621814257335"/>
    <m/>
    <m/>
    <n v="37.017631602996779"/>
    <m/>
    <m/>
    <n v="45.175736108590122"/>
    <n v="45.16"/>
    <n v="3.4845236027747362E-4"/>
    <n v="41.154997472323686"/>
    <n v="41.15"/>
    <m/>
    <n v="1.2144525695467756E-4"/>
    <n v="270.37450638148744"/>
    <n v="271.108"/>
    <n v="-2.7055402957956165E-3"/>
    <n v="2958"/>
    <n v="0.95837145471180241"/>
    <n v="14809.71"/>
    <n v="64.50158724095553"/>
    <m/>
    <m/>
    <n v="3037.3268850992636"/>
    <n v="1.7571855711110851"/>
    <m/>
    <m/>
    <n v="3040.2370519434266"/>
    <n v="15018.75"/>
    <m/>
    <n v="-0.79757056666211057"/>
    <n v="25.381620516281071"/>
    <m/>
    <n v="25.381399999999999"/>
    <n v="8.688105505250121E-6"/>
    <n v="25.961152063868706"/>
    <n v="25.96"/>
    <n v="4.4378423293744973E-5"/>
    <m/>
    <m/>
    <m/>
    <n v="326.45181892106524"/>
    <m/>
  </r>
  <r>
    <x v="2952"/>
    <n v="17.86"/>
    <n v="19.57"/>
    <n v="518.81780000000003"/>
    <n v="462.2919"/>
    <n v="26659.556284999999"/>
    <n v="23759.022405"/>
    <n v="7.7805862523927516E-6"/>
    <n v="313.47091034394504"/>
    <n v="313.49"/>
    <m/>
    <n v="15133.811164533316"/>
    <n v="1515"/>
    <m/>
    <n v="2636.1856981986725"/>
    <m/>
    <m/>
    <n v="37.751373853017917"/>
    <m/>
    <m/>
    <n v="44.435971472696622"/>
    <n v="44.44"/>
    <n v="-9.0650929418956139E-5"/>
    <n v="41.827032938077203"/>
    <n v="41.83"/>
    <m/>
    <n v="-7.0931434922205661E-5"/>
    <n v="259.62210724940121"/>
    <n v="260.32799999999997"/>
    <n v="-2.7115513913169575E-3"/>
    <n v="2959"/>
    <n v="0.9126213592233009"/>
    <n v="14506.31"/>
    <n v="63.175238411999814"/>
    <m/>
    <m/>
    <n v="3099.5512620073268"/>
    <n v="1.7930142732200134"/>
    <m/>
    <m/>
    <n v="2798.5347420074372"/>
    <n v="13823.45"/>
    <m/>
    <n v="-0.79755164289613401"/>
    <n v="26.388931585528457"/>
    <m/>
    <n v="26.389900000000001"/>
    <n v="-3.6696405501523977E-5"/>
    <n v="26.991931642692617"/>
    <n v="26.99"/>
    <n v="7.1568828922563554E-5"/>
    <m/>
    <m/>
    <m/>
    <n v="313.4752606005373"/>
    <m/>
  </r>
  <r>
    <x v="2953"/>
    <n v="18.940000000000001"/>
    <n v="20.37"/>
    <n v="551.36980000000005"/>
    <n v="491.2937"/>
    <n v="27623.436797999999"/>
    <n v="24617.848793000001"/>
    <n v="7.7805862523927516E-6"/>
    <n v="333.13078064504595"/>
    <n v="333.15"/>
    <m/>
    <n v="17032.007614955353"/>
    <n v="1705"/>
    <m/>
    <n v="2884.1594630027312"/>
    <m/>
    <m/>
    <n v="36.565557957640657"/>
    <m/>
    <m/>
    <n v="46.041438432730324"/>
    <n v="46.04"/>
    <n v="3.1243108825407262E-5"/>
    <n v="40.31391789402555"/>
    <n v="40.31"/>
    <m/>
    <n v="9.7194096391639562E-5"/>
    <n v="275.89983431016765"/>
    <n v="276.65600000000001"/>
    <n v="-2.7332343771050427E-3"/>
    <n v="2960"/>
    <n v="0.92979872361315663"/>
    <n v="15092.01"/>
    <n v="65.720840315525791"/>
    <m/>
    <m/>
    <n v="2974.4052273398138"/>
    <n v="1.7204572606462958"/>
    <m/>
    <m/>
    <n v="3149.5597596737744"/>
    <n v="15557.9"/>
    <m/>
    <n v="-0.79755881194288603"/>
    <n v="24.732274695264699"/>
    <m/>
    <n v="24.7333"/>
    <n v="-4.145442522029974E-5"/>
    <n v="25.297858755435289"/>
    <n v="25.3"/>
    <n v="-8.4634172518249784E-5"/>
    <m/>
    <m/>
    <m/>
    <n v="333.13513079556344"/>
    <m/>
  </r>
  <r>
    <x v="2954"/>
    <n v="20.7"/>
    <n v="21.26"/>
    <n v="583.83429999999998"/>
    <n v="520.21709999999996"/>
    <n v="28581.666126"/>
    <n v="25471.625745000001"/>
    <n v="7.7805862523927516E-6"/>
    <n v="352.73682688098722"/>
    <n v="352.76"/>
    <m/>
    <n v="19036.708885046795"/>
    <n v="1905"/>
    <m/>
    <n v="3138.7476657359571"/>
    <m/>
    <m/>
    <n v="35.487611475841135"/>
    <m/>
    <m/>
    <n v="47.637408174038164"/>
    <n v="47.64"/>
    <n v="-5.4404407259345255E-5"/>
    <n v="38.91464560282904"/>
    <n v="38.909999999999997"/>
    <m/>
    <n v="1.193935448224881E-4"/>
    <n v="292.13239981213297"/>
    <n v="292.92"/>
    <n v="-2.6887893891405223E-3"/>
    <n v="2961"/>
    <n v="0.97365945437441193"/>
    <n v="15692.87"/>
    <n v="68.332056061642206"/>
    <m/>
    <m/>
    <n v="2855.9848761142707"/>
    <n v="1.6518038930602186"/>
    <m/>
    <m/>
    <n v="3520.2823437664865"/>
    <n v="17389.5"/>
    <m/>
    <n v="-0.79756276237002288"/>
    <n v="23.275154270519685"/>
    <m/>
    <n v="23.279900000000001"/>
    <n v="-2.0385523478694267E-4"/>
    <n v="23.807830068826867"/>
    <n v="23.81"/>
    <n v="-9.1135286565791063E-5"/>
    <m/>
    <m/>
    <m/>
    <n v="352.74147901185239"/>
    <m/>
  </r>
  <r>
    <x v="2955"/>
    <n v="18.7"/>
    <n v="21.11"/>
    <n v="539.327"/>
    <n v="480.54739999999998"/>
    <n v="27427.054624"/>
    <n v="24442.055762"/>
    <n v="6.9466148775454428E-6"/>
    <n v="325.8228897275863"/>
    <n v="325.83999999999997"/>
    <m/>
    <n v="16131.528859262458"/>
    <n v="1615"/>
    <m/>
    <n v="2779.4439187913549"/>
    <m/>
    <m/>
    <n v="36.835687996351233"/>
    <m/>
    <m/>
    <n v="45.709659380984732"/>
    <n v="45.72"/>
    <n v="-2.2617276936276465E-4"/>
    <n v="40.483937480856198"/>
    <n v="40.479999999999997"/>
    <m/>
    <n v="9.7269783997155912E-5"/>
    <n v="269.8273130111175"/>
    <n v="270.48"/>
    <n v="-2.4130693170753004E-3"/>
    <n v="2962"/>
    <n v="0.88583609663666507"/>
    <n v="14945.96"/>
    <n v="65.064514141557467"/>
    <m/>
    <m/>
    <n v="2991.9169053618534"/>
    <n v="1.7299302688580456"/>
    <m/>
    <m/>
    <n v="2983.0951080273221"/>
    <n v="14730.95"/>
    <m/>
    <n v="-0.79749472314906222"/>
    <n v="25.046525567619298"/>
    <m/>
    <n v="25.045200000000001"/>
    <n v="5.2927012732961742E-5"/>
    <n v="25.621076117875646"/>
    <n v="25.62"/>
    <n v="4.2003039642635187E-5"/>
    <m/>
    <m/>
    <m/>
    <n v="325.82711862810169"/>
    <m/>
  </r>
  <r>
    <x v="2956"/>
    <n v="16.600000000000001"/>
    <n v="19.84"/>
    <n v="511.84249999999997"/>
    <n v="456.05500000000001"/>
    <n v="26641.316462999999"/>
    <n v="23741.662918999999"/>
    <n v="6.9466148775454428E-6"/>
    <n v="309.21117613017213"/>
    <n v="309.23"/>
    <m/>
    <n v="14486.600462871591"/>
    <n v="1450"/>
    <m/>
    <n v="2566.8645831848926"/>
    <m/>
    <m/>
    <n v="37.772695697962291"/>
    <m/>
    <m/>
    <n v="44.399073258818404"/>
    <n v="44.4"/>
    <n v="-2.0872549134964835E-5"/>
    <n v="41.642763235482747"/>
    <n v="41.64"/>
    <m/>
    <n v="6.6360122064068605E-5"/>
    <n v="256.06590500874398"/>
    <n v="256.68400000000003"/>
    <n v="-2.4079996854343699E-3"/>
    <n v="2963"/>
    <n v="0.83669354838709686"/>
    <n v="14462.67"/>
    <n v="62.955683066335347"/>
    <m/>
    <m/>
    <n v="3088.6630174344355"/>
    <n v="1.785699706831223"/>
    <m/>
    <m/>
    <n v="2678.9217827653165"/>
    <n v="13227.8"/>
    <m/>
    <n v="-0.79747790390198547"/>
    <n v="26.321863585009833"/>
    <m/>
    <n v="26.3201"/>
    <n v="6.7005254912988477E-5"/>
    <n v="26.926114791032269"/>
    <n v="26.93"/>
    <n v="-1.4427066348798867E-4"/>
    <m/>
    <m/>
    <m/>
    <n v="309.21510287061477"/>
    <m/>
  </r>
  <r>
    <x v="2957"/>
    <n v="15.57"/>
    <n v="19.329999999999998"/>
    <n v="513.59360000000004"/>
    <n v="457.6121"/>
    <n v="26704.37615"/>
    <n v="23797.694235999999"/>
    <n v="6.9466148775454428E-6"/>
    <n v="310.26147454106899"/>
    <n v="310.27999999999997"/>
    <m/>
    <n v="14584.965091737815"/>
    <n v="1460"/>
    <m/>
    <n v="2579.9236364896678"/>
    <m/>
    <m/>
    <n v="37.706507778268737"/>
    <m/>
    <m/>
    <n v="44.503080180085817"/>
    <n v="44.52"/>
    <n v="-3.8004986330153478E-4"/>
    <n v="41.543236590095105"/>
    <n v="41.54"/>
    <m/>
    <n v="7.7915023955377194E-5"/>
    <n v="256.93122777928221"/>
    <n v="257.53800000000001"/>
    <n v="-2.3560492848349046E-3"/>
    <n v="2964"/>
    <n v="0.80548370408691161"/>
    <n v="14502.63"/>
    <n v="63.124698763994857"/>
    <m/>
    <m/>
    <n v="3080.1291178034076"/>
    <n v="1.7805970557996573"/>
    <m/>
    <m/>
    <n v="2697.1240747252668"/>
    <n v="13315.75"/>
    <m/>
    <n v="-0.79744857971009764"/>
    <n v="26.230771577680152"/>
    <m/>
    <n v="26.227699999999999"/>
    <n v="1.1711197246233596E-4"/>
    <n v="26.833375373861561"/>
    <n v="26.83"/>
    <n v="1.2580595831401808E-4"/>
    <m/>
    <m/>
    <m/>
    <n v="310.26534077584529"/>
    <m/>
  </r>
  <r>
    <x v="2958"/>
    <n v="15.74"/>
    <n v="19.690000000000001"/>
    <n v="522.77189999999996"/>
    <n v="465.78680000000003"/>
    <n v="26871.438253"/>
    <n v="23946.406875000001"/>
    <n v="6.9466148775454428E-6"/>
    <n v="315.79837760234221"/>
    <n v="315.82"/>
    <m/>
    <n v="15105.473521827835"/>
    <n v="1512.5"/>
    <m/>
    <n v="2648.9653026055162"/>
    <m/>
    <m/>
    <n v="37.368027336010499"/>
    <m/>
    <m/>
    <n v="44.780398727205259"/>
    <n v="44.76"/>
    <n v="4.5573563908085646E-4"/>
    <n v="41.282391277449044"/>
    <n v="41.28"/>
    <m/>
    <n v="5.7928232777282318E-5"/>
    <n v="261.51188294323777"/>
    <n v="262.12200000000001"/>
    <n v="-2.3276072087129451E-3"/>
    <n v="2965"/>
    <n v="0.79939055358049771"/>
    <n v="14624.54"/>
    <n v="63.650358517719368"/>
    <m/>
    <m/>
    <n v="3054.237362945742"/>
    <n v="1.765461875426066"/>
    <m/>
    <m/>
    <n v="2793.3918138809695"/>
    <n v="13790.75"/>
    <m/>
    <n v="-0.79744453246698188"/>
    <n v="25.760989923502244"/>
    <m/>
    <n v="25.758199999999999"/>
    <n v="1.0831205217165518E-4"/>
    <n v="26.353237130229971"/>
    <n v="26.35"/>
    <n v="1.2285124212407794E-4"/>
    <m/>
    <m/>
    <m/>
    <n v="315.80206251750991"/>
    <m/>
  </r>
  <r>
    <x v="2959"/>
    <n v="16.91"/>
    <n v="19.68"/>
    <n v="510.52839999999998"/>
    <n v="454.86500000000001"/>
    <n v="26218.968534"/>
    <n v="23364.294921000001"/>
    <n v="7.2245982263297037E-6"/>
    <n v="308.37219091106169"/>
    <n v="308.39"/>
    <m/>
    <n v="14394.898086192215"/>
    <n v="1440"/>
    <m/>
    <n v="2555.4511397313627"/>
    <m/>
    <m/>
    <n v="37.799295622913405"/>
    <m/>
    <m/>
    <n v="43.688817239629024"/>
    <n v="43.68"/>
    <n v="2.0185988161691704E-4"/>
    <n v="42.280888991230881"/>
    <n v="42.28"/>
    <m/>
    <n v="2.102628266031914E-5"/>
    <n v="255.34432138777618"/>
    <n v="255.958"/>
    <n v="-2.397575431218435E-3"/>
    <n v="2966"/>
    <n v="0.8592479674796748"/>
    <n v="14253.05"/>
    <n v="62.014150689928989"/>
    <m/>
    <m/>
    <n v="3131.8205647394884"/>
    <n v="1.8096214968792677"/>
    <m/>
    <m/>
    <n v="2662.0336804058916"/>
    <n v="13142.7"/>
    <m/>
    <n v="-0.79745153732445451"/>
    <n v="26.360123836955516"/>
    <m/>
    <n v="26.361049999999999"/>
    <n v="-3.5133769120787584E-5"/>
    <n v="26.967928918912786"/>
    <n v="26.97"/>
    <n v="-7.6792031413086548E-5"/>
    <m/>
    <m/>
    <m/>
    <n v="308.37557345406867"/>
    <m/>
  </r>
  <r>
    <x v="2960"/>
    <n v="16.079999999999998"/>
    <n v="19.100000000000001"/>
    <n v="501.63990000000001"/>
    <n v="446.94229999999999"/>
    <n v="25914.609249000001"/>
    <n v="23092.904923999999"/>
    <n v="7.2245982263297037E-6"/>
    <n v="302.99592162646866"/>
    <n v="303.02"/>
    <m/>
    <n v="13892.918501651027"/>
    <n v="1390"/>
    <m/>
    <n v="2488.6021702316953"/>
    <m/>
    <m/>
    <n v="38.126760314510832"/>
    <m/>
    <m/>
    <n v="43.18060869940286"/>
    <n v="43.16"/>
    <n v="4.7749535224439477E-4"/>
    <n v="42.770733361931001"/>
    <n v="42.77"/>
    <m/>
    <n v="1.7146643231269465E-5"/>
    <n v="250.88806426054924"/>
    <n v="251.488"/>
    <n v="-2.3855441987321591E-3"/>
    <n v="2967"/>
    <n v="0.84188481675392657"/>
    <n v="14064.45"/>
    <n v="61.18878547257097"/>
    <m/>
    <m/>
    <n v="3173.2616147961335"/>
    <n v="1.8333930588865195"/>
    <m/>
    <m/>
    <n v="2569.2141151243909"/>
    <n v="12684.35"/>
    <m/>
    <n v="-0.79745007705366133"/>
    <n v="26.818007327550209"/>
    <m/>
    <n v="26.8187"/>
    <n v="-2.5827965180691415E-5"/>
    <n v="27.436831498179519"/>
    <n v="27.44"/>
    <n v="-1.1547018296220735E-4"/>
    <m/>
    <m/>
    <m/>
    <n v="302.99900208159289"/>
    <m/>
  </r>
  <r>
    <x v="2961"/>
    <n v="17.29"/>
    <n v="19.59"/>
    <n v="524.38679999999999"/>
    <n v="467.20569999999998"/>
    <n v="26602.130729"/>
    <n v="23705.399000000001"/>
    <n v="7.2245982263297037E-6"/>
    <n v="316.72757195408497"/>
    <n v="316.74"/>
    <m/>
    <n v="15152.092916357169"/>
    <n v="1517.5"/>
    <m/>
    <n v="2657.7543876975624"/>
    <m/>
    <m/>
    <n v="37.260783302811362"/>
    <m/>
    <m/>
    <n v="44.325120909129318"/>
    <n v="44.32"/>
    <n v="1.1554397854962595E-4"/>
    <n v="41.635084257449947"/>
    <n v="41.63"/>
    <m/>
    <n v="1.2212965289326583E-4"/>
    <n v="262.25364422495113"/>
    <n v="262.87599999999998"/>
    <n v="-2.3674879983294206E-3"/>
    <n v="2968"/>
    <n v="0.88259315977539554"/>
    <n v="14482.47"/>
    <n v="63.002503208941008"/>
    <m/>
    <m/>
    <n v="3078.9467414653545"/>
    <n v="1.7787327873377781"/>
    <m/>
    <m/>
    <n v="2802.0849398717073"/>
    <n v="13833.75"/>
    <m/>
    <n v="-0.79744574393264966"/>
    <n v="25.600944283122665"/>
    <m/>
    <n v="25.602350000000001"/>
    <n v="-5.490577534239538E-5"/>
    <n v="26.192125183250671"/>
    <n v="26.19"/>
    <n v="8.1144835840651908E-5"/>
    <m/>
    <m/>
    <m/>
    <n v="316.73071273370482"/>
    <m/>
  </r>
  <r>
    <x v="2962"/>
    <n v="18.21"/>
    <n v="19.8"/>
    <n v="528.37540000000001"/>
    <n v="470.75599999999997"/>
    <n v="26638.287017999999"/>
    <n v="23737.446934"/>
    <n v="7.2245982263297037E-6"/>
    <n v="319.12888903275444"/>
    <n v="319.14999999999998"/>
    <m/>
    <n v="15381.790440391085"/>
    <n v="1540"/>
    <m/>
    <n v="2687.9582506786669"/>
    <m/>
    <m/>
    <n v="37.117532809984176"/>
    <m/>
    <m/>
    <n v="44.384283128951054"/>
    <n v="44.4"/>
    <n v="-3.5398358218341475E-4"/>
    <n v="41.577559268481252"/>
    <n v="41.58"/>
    <m/>
    <n v="-5.8699651725446778E-5"/>
    <n v="264.23729888548615"/>
    <n v="264.86799999999999"/>
    <n v="-2.3811903080547259E-3"/>
    <n v="2969"/>
    <n v="0.91969696969696968"/>
    <n v="14535.54"/>
    <n v="63.228434082228411"/>
    <m/>
    <m/>
    <n v="3067.6641561349811"/>
    <n v="1.7720467490009113"/>
    <m/>
    <m/>
    <n v="2844.5752118787968"/>
    <n v="14042.45"/>
    <m/>
    <n v="-0.79743027663414878"/>
    <n v="25.405219182697884"/>
    <m/>
    <n v="25.407299999999999"/>
    <n v="-8.1898403298086286E-5"/>
    <n v="25.992317407487732"/>
    <n v="25.99"/>
    <n v="8.9165351586428798E-5"/>
    <m/>
    <m/>
    <m/>
    <n v="319.13227132833208"/>
    <m/>
  </r>
  <r>
    <x v="2963"/>
    <n v="20.7"/>
    <n v="22.01"/>
    <n v="555.93970000000002"/>
    <n v="495.30079999999998"/>
    <n v="27164.366560999999"/>
    <n v="24205.551803999999"/>
    <n v="5.9738390889574333E-6"/>
    <n v="335.74446366420165"/>
    <n v="335.76"/>
    <m/>
    <n v="16983.110879354099"/>
    <n v="1700"/>
    <m/>
    <n v="2897.7892477208034"/>
    <m/>
    <m/>
    <n v="36.143358952118803"/>
    <m/>
    <m/>
    <n v="45.256414038259742"/>
    <n v="45.24"/>
    <n v="3.6282135852649944E-4"/>
    <n v="40.752589822539271"/>
    <n v="40.75"/>
    <m/>
    <n v="6.3553927344139893E-5"/>
    <n v="277.97562721837659"/>
    <n v="278.66800000000001"/>
    <n v="-2.4845794336753046E-3"/>
    <n v="2970"/>
    <n v="0.94048159927305763"/>
    <n v="14869.64"/>
    <n v="64.661542703712144"/>
    <m/>
    <m/>
    <n v="2997.1537661140605"/>
    <n v="1.7306597959223582"/>
    <m/>
    <m/>
    <n v="3140.7790698422828"/>
    <n v="15506.05"/>
    <m/>
    <n v="-0.79744815282794246"/>
    <n v="24.076127666133008"/>
    <m/>
    <n v="24.082899999999999"/>
    <n v="-2.8120923422803035E-4"/>
    <n v="24.634168211056917"/>
    <n v="24.63"/>
    <n v="1.6923309203886738E-4"/>
    <m/>
    <m/>
    <m/>
    <n v="335.74826837561426"/>
    <m/>
  </r>
  <r>
    <x v="2964"/>
    <n v="19.34"/>
    <n v="20.52"/>
    <n v="546.94619999999998"/>
    <n v="487.28530000000001"/>
    <n v="26787.787754000001"/>
    <n v="23869.846357999999"/>
    <n v="5.9738390889574333E-6"/>
    <n v="330.30503293315394"/>
    <n v="330.32"/>
    <m/>
    <n v="16432.787568477415"/>
    <n v="1645"/>
    <m/>
    <n v="2827.3511677421307"/>
    <m/>
    <m/>
    <n v="36.434167563067916"/>
    <m/>
    <m/>
    <n v="44.627937499719096"/>
    <n v="44.64"/>
    <n v="-2.7021730019949342E-4"/>
    <n v="41.316503848349562"/>
    <n v="41.32"/>
    <m/>
    <n v="-8.461160819062119E-5"/>
    <n v="273.46758639072618"/>
    <n v="274.13799999999998"/>
    <n v="-2.4455333053928774E-3"/>
    <n v="2971"/>
    <n v="0.94249512670565305"/>
    <n v="14638.74"/>
    <n v="63.652489359856098"/>
    <m/>
    <m/>
    <n v="3043.6944224174908"/>
    <n v="1.757367368977073"/>
    <m/>
    <m/>
    <n v="3039.0216021350379"/>
    <n v="15002.75"/>
    <m/>
    <n v="-0.79743569664661229"/>
    <n v="24.464614431380166"/>
    <m/>
    <n v="24.472000000000001"/>
    <n v="-3.0179669090535377E-4"/>
    <n v="25.032048970886787"/>
    <n v="25.03"/>
    <n v="8.1860602748173861E-5"/>
    <m/>
    <m/>
    <m/>
    <n v="330.30853559793377"/>
    <m/>
  </r>
  <r>
    <x v="2965"/>
    <n v="20.59"/>
    <n v="21.27"/>
    <n v="566.55669999999998"/>
    <n v="504.75380000000001"/>
    <n v="27221.945030999999"/>
    <n v="24256.569135999998"/>
    <n v="5.9738390889574333E-6"/>
    <n v="342.13962250198887"/>
    <n v="342.16"/>
    <m/>
    <n v="17610.281800882298"/>
    <n v="1762.5"/>
    <m/>
    <n v="2979.2856746262169"/>
    <m/>
    <m/>
    <n v="35.779492954355973"/>
    <m/>
    <m/>
    <n v="45.350129321043532"/>
    <n v="45.36"/>
    <n v="-2.1760756076871779E-4"/>
    <n v="40.645861798361445"/>
    <n v="40.65"/>
    <m/>
    <n v="-1.0180077831623002E-4"/>
    <n v="283.26114260903779"/>
    <n v="283.952"/>
    <n v="-2.4330076596121852E-3"/>
    <n v="2972"/>
    <n v="0.96803008932769163"/>
    <n v="14941.76"/>
    <n v="64.965014542879516"/>
    <m/>
    <m/>
    <n v="2980.6903466650047"/>
    <n v="1.7208269542625019"/>
    <m/>
    <m/>
    <n v="3256.8012406268072"/>
    <n v="16076.85"/>
    <m/>
    <n v="-0.79742292547191729"/>
    <n v="23.586493443713223"/>
    <m/>
    <n v="23.593699999999998"/>
    <n v="-3.0544409256605398E-4"/>
    <n v="24.133936368676544"/>
    <n v="24.13"/>
    <n v="1.6313173131132785E-4"/>
    <m/>
    <m/>
    <m/>
    <n v="342.14342702785882"/>
    <m/>
  </r>
  <r>
    <x v="2966"/>
    <n v="24.99"/>
    <n v="24.62"/>
    <n v="634.65239999999994"/>
    <n v="565.41830000000004"/>
    <n v="28633.304439"/>
    <n v="25514.039623000001"/>
    <n v="5.9738390889574333E-6"/>
    <n v="383.25279343784501"/>
    <n v="383.28"/>
    <m/>
    <n v="21842.454658981991"/>
    <n v="2185"/>
    <m/>
    <n v="3516.2712340029998"/>
    <m/>
    <m/>
    <n v="33.627869988067616"/>
    <m/>
    <m/>
    <n v="47.700206398819404"/>
    <n v="47.68"/>
    <n v="4.2379192154795575E-4"/>
    <n v="38.537568479669105"/>
    <n v="38.54"/>
    <m/>
    <n v="-6.3090823323674883E-5"/>
    <n v="317.29419311060116"/>
    <n v="318.06799999999998"/>
    <n v="-2.4328347692909036E-3"/>
    <n v="2973"/>
    <n v="1.0150284321689682"/>
    <n v="15880"/>
    <n v="69.038980540620386"/>
    <m/>
    <m/>
    <n v="2793.5234459213862"/>
    <n v="1.6126179477403664"/>
    <m/>
    <m/>
    <n v="4039.5109999178071"/>
    <n v="19939.900000000001"/>
    <m/>
    <n v="-0.79741568413493513"/>
    <n v="20.750753157306509"/>
    <m/>
    <n v="20.756599999999999"/>
    <n v="-2.8168595499700189E-4"/>
    <n v="21.232708953026062"/>
    <n v="21.23"/>
    <n v="1.2760023674340815E-4"/>
    <m/>
    <m/>
    <m/>
    <n v="383.25677903442818"/>
    <m/>
  </r>
  <r>
    <x v="2967"/>
    <n v="27.01"/>
    <n v="26.23"/>
    <n v="675.6703"/>
    <n v="601.95820000000003"/>
    <n v="29809.652840999999"/>
    <n v="26562.086159999999"/>
    <n v="5.9738390889574333E-6"/>
    <n v="408.01266288918265"/>
    <n v="408.03"/>
    <m/>
    <n v="24664.604347416327"/>
    <n v="2467.5"/>
    <m/>
    <n v="3856.997393513544"/>
    <m/>
    <m/>
    <n v="32.539806056452676"/>
    <m/>
    <m/>
    <n v="49.658673681457003"/>
    <n v="49.64"/>
    <n v="3.7618214055212817E-4"/>
    <n v="36.953405164359765"/>
    <n v="36.950000000000003"/>
    <m/>
    <n v="9.2156004323662444E-5"/>
    <n v="337.78740838327576"/>
    <n v="338.63200000000001"/>
    <n v="-2.4941281884884869E-3"/>
    <n v="2974"/>
    <n v="1.0297369424323295"/>
    <n v="16596.150000000001"/>
    <n v="72.146839533111802"/>
    <m/>
    <m/>
    <n v="2667.5422232641695"/>
    <n v="1.5397467638130038"/>
    <m/>
    <m/>
    <n v="4561.4603952374428"/>
    <n v="22517.8"/>
    <m/>
    <n v="-0.79742868329777139"/>
    <n v="19.40884117423758"/>
    <m/>
    <n v="19.415649999999999"/>
    <n v="-3.5068750015676553E-4"/>
    <n v="19.859938887088283"/>
    <n v="19.86"/>
    <n v="-3.0771858869904634E-6"/>
    <m/>
    <m/>
    <m/>
    <n v="408.01670877493734"/>
    <m/>
  </r>
  <r>
    <x v="2968"/>
    <n v="24.3"/>
    <n v="24.73"/>
    <n v="638.84059999999999"/>
    <n v="569.13570000000004"/>
    <n v="29468.737765999998"/>
    <n v="26257.835517"/>
    <n v="5.9738390889574333E-6"/>
    <n v="385.74433083248636"/>
    <n v="385.76"/>
    <m/>
    <n v="21972.283262364992"/>
    <n v="2197.5"/>
    <m/>
    <n v="3541.1781885955506"/>
    <m/>
    <m/>
    <n v="33.422409188686345"/>
    <m/>
    <m/>
    <n v="49.08716635536139"/>
    <n v="49.08"/>
    <n v="1.4601376041945002E-4"/>
    <n v="37.373203982772679"/>
    <n v="37.369999999999997"/>
    <m/>
    <n v="8.5736761377575021E-5"/>
    <n v="319.33573750198622"/>
    <n v="320.14"/>
    <n v="-2.5122212095138874E-3"/>
    <n v="2975"/>
    <n v="0.98261221188839465"/>
    <n v="16263.59"/>
    <n v="70.684573368602344"/>
    <m/>
    <m/>
    <n v="2720.9954543911917"/>
    <n v="1.5701541875491587"/>
    <m/>
    <m/>
    <n v="4063.6112465618685"/>
    <n v="20061.900000000001"/>
    <m/>
    <n v="-0.79744634124575098"/>
    <n v="20.46427209114972"/>
    <m/>
    <n v="20.472449999999998"/>
    <n v="-3.9945921715667243E-4"/>
    <n v="20.940877705632499"/>
    <n v="20.94"/>
    <n v="4.1915264207048608E-5"/>
    <m/>
    <m/>
    <m/>
    <n v="385.74819527647685"/>
    <m/>
  </r>
  <r>
    <x v="2969"/>
    <n v="22.47"/>
    <n v="22.53"/>
    <n v="609.82690000000002"/>
    <n v="543.28430000000003"/>
    <n v="28386.401299000001"/>
    <n v="25293.273152000002"/>
    <n v="5.9738390889574333E-6"/>
    <n v="368.21631803252433"/>
    <n v="368.24"/>
    <m/>
    <n v="19975.440332415976"/>
    <n v="2000"/>
    <m/>
    <n v="3299.7947892720076"/>
    <m/>
    <m/>
    <n v="34.179923805730922"/>
    <m/>
    <m/>
    <n v="47.283125514515753"/>
    <n v="47.28"/>
    <n v="6.6106482989658488E-5"/>
    <n v="38.744879659690419"/>
    <n v="38.74"/>
    <m/>
    <n v="1.2595920728997179E-4"/>
    <n v="304.82017535736458"/>
    <n v="305.57799999999997"/>
    <n v="-2.4799712107396177E-3"/>
    <n v="2976"/>
    <n v="0.99733688415446065"/>
    <n v="15661.77"/>
    <n v="68.063637247725808"/>
    <m/>
    <m/>
    <n v="2821.6835241446538"/>
    <n v="1.6281020275752354"/>
    <m/>
    <m/>
    <n v="3694.3303600286272"/>
    <n v="18241.3"/>
    <m/>
    <n v="-0.79747439272263343"/>
    <n v="21.39280808563462"/>
    <m/>
    <n v="21.401900000000001"/>
    <n v="-4.2481809397210135E-4"/>
    <n v="21.891379676480444"/>
    <n v="21.89"/>
    <n v="6.3027705822005231E-5"/>
    <m/>
    <m/>
    <m/>
    <n v="368.22000124089084"/>
    <m/>
  </r>
  <r>
    <x v="2970"/>
    <n v="25.22"/>
    <n v="24.89"/>
    <n v="671.77170000000001"/>
    <n v="598.46659999999997"/>
    <n v="30205.620742999999"/>
    <n v="26914.11"/>
    <n v="5.9738390889574333E-6"/>
    <n v="405.60898589489869"/>
    <n v="405.64"/>
    <m/>
    <n v="24032.375601005155"/>
    <n v="2405"/>
    <m/>
    <n v="3802.4152078580096"/>
    <m/>
    <m/>
    <n v="32.442600985190012"/>
    <m/>
    <m/>
    <n v="50.312165913357276"/>
    <n v="50.32"/>
    <n v="-1.5568534663601419E-4"/>
    <n v="36.260915942025782"/>
    <n v="36.26"/>
    <m/>
    <n v="2.5260397843007709E-5"/>
    <n v="335.76956616407085"/>
    <n v="336.61"/>
    <n v="-2.4967583729811338E-3"/>
    <n v="2977"/>
    <n v="1.0132583366813981"/>
    <n v="16810.63"/>
    <n v="73.050701239896512"/>
    <m/>
    <m/>
    <n v="2614.7005756306075"/>
    <n v="1.5085305393234001"/>
    <m/>
    <m/>
    <n v="4444.6592710051809"/>
    <n v="21946.05"/>
    <m/>
    <n v="-0.79747338263581913"/>
    <n v="19.219009418145987"/>
    <m/>
    <n v="19.227150000000002"/>
    <n v="-4.2338993839519112E-4"/>
    <n v="19.667225479688778"/>
    <n v="19.670000000000002"/>
    <n v="-1.4105339660519522E-4"/>
    <m/>
    <m/>
    <m/>
    <n v="405.61278977144099"/>
    <m/>
  </r>
  <r>
    <x v="2971"/>
    <n v="23.95"/>
    <n v="23.53"/>
    <n v="646.13710000000003"/>
    <n v="575.62570000000005"/>
    <n v="29554.047193999999"/>
    <n v="26333.377732000001"/>
    <n v="5.9738390889574333E-6"/>
    <n v="390.12155983986861"/>
    <n v="390.14"/>
    <m/>
    <n v="22197.079600266283"/>
    <n v="2220"/>
    <m/>
    <n v="3584.6116188368119"/>
    <m/>
    <m/>
    <n v="33.060203792496637"/>
    <m/>
    <m/>
    <n v="49.225668357657653"/>
    <n v="49.24"/>
    <n v="-2.9105691190800531E-4"/>
    <n v="37.042177700149288"/>
    <n v="37.04"/>
    <m/>
    <n v="5.8793200574669413E-5"/>
    <n v="322.9434239646684"/>
    <n v="323.72199999999998"/>
    <n v="-2.4050760693792306E-3"/>
    <n v="2978"/>
    <n v="1.0178495537611558"/>
    <n v="16382.26"/>
    <n v="71.183658028114863"/>
    <m/>
    <m/>
    <n v="2681.3286131034974"/>
    <n v="1.5468244071160329"/>
    <m/>
    <m/>
    <n v="4105.2538114499821"/>
    <n v="20263.55"/>
    <m/>
    <n v="-0.79740697896222612"/>
    <n v="19.951587176082185"/>
    <m/>
    <n v="19.95495"/>
    <n v="-1.6852078896789635E-4"/>
    <n v="20.417205807650198"/>
    <n v="20.420000000000002"/>
    <n v="-1.3683606022540928E-4"/>
    <m/>
    <m/>
    <m/>
    <n v="390.12512211357694"/>
    <m/>
  </r>
  <r>
    <x v="2972"/>
    <n v="27.02"/>
    <n v="26.88"/>
    <n v="708.17750000000001"/>
    <n v="630.89229999999998"/>
    <n v="31218.201440000001"/>
    <n v="27816.022491"/>
    <n v="5.9738390889574333E-6"/>
    <n v="427.56958912810222"/>
    <n v="427.59"/>
    <m/>
    <n v="26458.38466811963"/>
    <n v="2647.5"/>
    <m/>
    <n v="4100.7185215550644"/>
    <m/>
    <m/>
    <n v="31.471703651873966"/>
    <m/>
    <m/>
    <n v="51.996240975169179"/>
    <n v="52"/>
    <n v="-7.2288939054199197E-5"/>
    <n v="34.955512672084403"/>
    <n v="34.96"/>
    <m/>
    <n v="-1.2835606165895186E-4"/>
    <n v="353.93731729751084"/>
    <n v="354.76600000000002"/>
    <n v="-2.3358571635646586E-3"/>
    <n v="2979"/>
    <n v="1.0052083333333333"/>
    <n v="17487.98"/>
    <n v="75.982262926551428"/>
    <m/>
    <m/>
    <n v="2500.3524428998262"/>
    <n v="1.4422848204045899"/>
    <m/>
    <m/>
    <n v="4893.3908185163091"/>
    <n v="24151.35"/>
    <m/>
    <n v="-0.79738644760991373"/>
    <n v="18.035168342519164"/>
    <m/>
    <n v="18.036349999999999"/>
    <n v="-6.5515333248389318E-5"/>
    <n v="18.456349939790542"/>
    <n v="18.46"/>
    <n v="-1.9772807201834386E-4"/>
    <m/>
    <m/>
    <m/>
    <n v="427.57351357123912"/>
    <m/>
  </r>
  <r>
    <x v="2973"/>
    <n v="26.05"/>
    <n v="26.44"/>
    <n v="698.38469999999995"/>
    <n v="622.15309999999999"/>
    <n v="30992.472372"/>
    <n v="27614.228836999999"/>
    <n v="7.0856056633150644E-6"/>
    <n v="421.61595897285082"/>
    <n v="421.64"/>
    <m/>
    <n v="25721.452513010077"/>
    <n v="2575"/>
    <m/>
    <n v="4014.9717716987761"/>
    <m/>
    <m/>
    <n v="31.683948863333711"/>
    <m/>
    <m/>
    <n v="51.615237830156339"/>
    <n v="51.6"/>
    <n v="2.9530678597544657E-4"/>
    <n v="35.204889435261222"/>
    <n v="35.200000000000003"/>
    <m/>
    <n v="1.3890441083019844E-4"/>
    <n v="348.98585892088323"/>
    <n v="349.786"/>
    <n v="-2.2875160215581891E-3"/>
    <n v="2980"/>
    <n v="0.98524962178517395"/>
    <n v="17354.07"/>
    <n v="75.376900055648306"/>
    <m/>
    <m/>
    <n v="2519.4982902549073"/>
    <n v="1.4527777774027555"/>
    <m/>
    <m/>
    <n v="4757.1817843736007"/>
    <n v="23480.2"/>
    <m/>
    <n v="-0.79739602795659326"/>
    <n v="18.28158749594369"/>
    <m/>
    <n v="18.282699999999998"/>
    <n v="-6.0850096337494719E-5"/>
    <n v="18.709688521427257"/>
    <n v="18.71"/>
    <n v="-1.6647705651684497E-5"/>
    <m/>
    <m/>
    <m/>
    <n v="421.61976229291469"/>
    <m/>
  </r>
  <r>
    <x v="2974"/>
    <n v="27.59"/>
    <n v="27.81"/>
    <n v="718.73800000000006"/>
    <n v="640.28030000000001"/>
    <n v="31387.285109"/>
    <n v="27965.810506000002"/>
    <n v="7.0856056633150644E-6"/>
    <n v="433.8926985873772"/>
    <n v="433.92"/>
    <m/>
    <n v="27219.267537006723"/>
    <n v="2725"/>
    <m/>
    <n v="4190.3023114613015"/>
    <m/>
    <m/>
    <n v="31.220961923764708"/>
    <m/>
    <m/>
    <n v="52.271489134935507"/>
    <n v="52.28"/>
    <n v="-1.6279389947382317E-4"/>
    <n v="34.755624967218544"/>
    <n v="34.76"/>
    <m/>
    <n v="-1.2586400406944254E-4"/>
    <n v="359.14147160419265"/>
    <n v="359.96600000000001"/>
    <n v="-2.2905729869137081E-3"/>
    <n v="2981"/>
    <n v="0.99208917655519602"/>
    <n v="17627.14"/>
    <n v="76.55699348136487"/>
    <m/>
    <m/>
    <n v="2479.8534462431044"/>
    <n v="1.4297824602258979"/>
    <m/>
    <m/>
    <n v="5034.2248813888627"/>
    <n v="24850.05"/>
    <m/>
    <n v="-0.79741590534470297"/>
    <n v="17.748104172444325"/>
    <m/>
    <n v="17.751249999999999"/>
    <n v="-1.7721724135899564E-4"/>
    <n v="18.164015474700204"/>
    <n v="18.16"/>
    <n v="2.2111644824907017E-4"/>
    <m/>
    <m/>
    <m/>
    <n v="433.89632070863945"/>
    <m/>
  </r>
  <r>
    <x v="2975"/>
    <n v="26.69"/>
    <n v="26.71"/>
    <n v="728.62819999999999"/>
    <n v="649.08630000000005"/>
    <n v="31499.664295999999"/>
    <n v="28065.741274"/>
    <n v="7.0856056633150644E-6"/>
    <n v="439.85255710462741"/>
    <n v="439.88"/>
    <m/>
    <n v="27966.913707086245"/>
    <n v="2797.5"/>
    <m/>
    <n v="4276.604241531465"/>
    <m/>
    <m/>
    <n v="31.004863839509778"/>
    <m/>
    <m/>
    <n v="52.45736309822788"/>
    <n v="52.44"/>
    <n v="3.3110408519987367E-4"/>
    <n v="34.630396520837856"/>
    <n v="34.630000000000003"/>
    <m/>
    <n v="1.1450211892860551E-5"/>
    <n v="364.06817679652687"/>
    <n v="364.91399999999999"/>
    <n v="-2.3178699733995556E-3"/>
    <n v="2982"/>
    <n v="0.99925121677274431"/>
    <n v="17701.509999999998"/>
    <n v="76.873989240116984"/>
    <m/>
    <m/>
    <n v="2469.3907903161021"/>
    <n v="1.4236151553893401"/>
    <m/>
    <m/>
    <n v="5172.5254967546498"/>
    <n v="25532.1"/>
    <m/>
    <n v="-0.79741088681484684"/>
    <n v="17.503193002799996"/>
    <m/>
    <n v="17.506450000000001"/>
    <n v="-1.8604555463874739E-4"/>
    <n v="17.913663738893469"/>
    <n v="17.91"/>
    <n v="2.0456386898204393E-4"/>
    <m/>
    <m/>
    <m/>
    <n v="439.85605840313804"/>
    <m/>
  </r>
  <r>
    <x v="2976"/>
    <n v="22.34"/>
    <n v="24.28"/>
    <n v="661.44150000000002"/>
    <n v="589.2296"/>
    <n v="29724.782058000001"/>
    <n v="26484.148235000001"/>
    <n v="7.0856056633150644E-6"/>
    <n v="399.28408079223999"/>
    <n v="399.31"/>
    <m/>
    <n v="22808.002343064854"/>
    <n v="2282.5"/>
    <m/>
    <n v="3684.9175432452284"/>
    <m/>
    <m/>
    <n v="32.432983207809023"/>
    <m/>
    <m/>
    <n v="49.500389905435696"/>
    <n v="49.48"/>
    <n v="4.1208378002632884E-4"/>
    <n v="36.580834762538608"/>
    <n v="36.58"/>
    <m/>
    <n v="2.282018968324806E-5"/>
    <n v="330.48343024456386"/>
    <n v="331.25400000000002"/>
    <n v="-2.3262202280912581E-3"/>
    <n v="2983"/>
    <n v="0.92009884678747933"/>
    <n v="16563.54"/>
    <n v="71.926404767849846"/>
    <m/>
    <m/>
    <n v="2628.1395432561626"/>
    <n v="1.5149909156094321"/>
    <m/>
    <m/>
    <n v="4218.3952259143061"/>
    <n v="20821.650000000001"/>
    <m/>
    <n v="-0.79740341299011819"/>
    <n v="19.116392095243267"/>
    <m/>
    <n v="19.119949999999999"/>
    <n v="-1.8608337138603659E-4"/>
    <n v="19.565020522214585"/>
    <n v="19.559999999999999"/>
    <n v="2.5667291485609312E-4"/>
    <m/>
    <m/>
    <m/>
    <n v="399.28740090814529"/>
    <m/>
  </r>
  <r>
    <x v="2977"/>
    <n v="24.15"/>
    <n v="25.25"/>
    <n v="698.05489999999998"/>
    <n v="621.83330000000001"/>
    <n v="30609.532597000001"/>
    <n v="27271.879164000002"/>
    <n v="8.4755013038950722E-6"/>
    <n v="421.35520808063012"/>
    <n v="421.38"/>
    <m/>
    <n v="25329.270543591123"/>
    <n v="2535"/>
    <m/>
    <n v="3990.3590938185262"/>
    <m/>
    <m/>
    <n v="31.531403407726806"/>
    <m/>
    <m/>
    <n v="50.97002768223183"/>
    <n v="50.96"/>
    <n v="1.9677555399977287E-4"/>
    <n v="35.489757467912511"/>
    <n v="35.49"/>
    <m/>
    <n v="-6.8338148067059734E-6"/>
    <n v="348.73351219218307"/>
    <n v="349.392"/>
    <n v="-1.8846676736070656E-3"/>
    <n v="2984"/>
    <n v="0.9564356435643564"/>
    <n v="17147.009999999998"/>
    <n v="74.442655539692723"/>
    <m/>
    <m/>
    <n v="2535.5602649555294"/>
    <n v="1.4612079726820986"/>
    <m/>
    <m/>
    <n v="4684.752485412987"/>
    <n v="23116.75"/>
    <m/>
    <n v="-0.79734380977373609"/>
    <n v="18.056106217703103"/>
    <m/>
    <n v="18.050450000000001"/>
    <n v="3.1335604946702844E-4"/>
    <n v="18.480776075321213"/>
    <n v="18.48"/>
    <n v="4.1995417814577607E-5"/>
    <m/>
    <m/>
    <m/>
    <n v="421.35889012164097"/>
    <m/>
  </r>
  <r>
    <x v="2978"/>
    <n v="22.5"/>
    <n v="23.29"/>
    <n v="666.78449999999998"/>
    <n v="593.97209999999995"/>
    <n v="29767.191731999999"/>
    <n v="26521.155728999998"/>
    <n v="8.4755013038950722E-6"/>
    <n v="402.47016546216622"/>
    <n v="402.49"/>
    <m/>
    <n v="23058.670975242771"/>
    <n v="2307.5"/>
    <m/>
    <n v="3722.0519974536946"/>
    <m/>
    <m/>
    <n v="32.236327308395929"/>
    <m/>
    <m/>
    <n v="49.566179627583409"/>
    <n v="49.56"/>
    <n v="1.2468982210256385E-4"/>
    <n v="36.465657883307728"/>
    <n v="36.47"/>
    <m/>
    <n v="-1.1905995865835184E-4"/>
    <n v="333.09691633594531"/>
    <n v="333.71600000000001"/>
    <n v="-1.8551213128968902E-3"/>
    <n v="2985"/>
    <n v="0.96607986260197509"/>
    <n v="16602.53"/>
    <n v="72.07320210653009"/>
    <m/>
    <m/>
    <n v="2616.0735353777773"/>
    <n v="1.507463733243954"/>
    <m/>
    <m/>
    <n v="4264.8087100080647"/>
    <n v="21041.85"/>
    <m/>
    <n v="-0.79731778764661543"/>
    <n v="18.864230217179898"/>
    <m/>
    <n v="18.856850000000001"/>
    <n v="3.9138123174842221E-4"/>
    <n v="19.308255519161833"/>
    <n v="19.309999999999999"/>
    <n v="-9.0340799490773449E-5"/>
    <m/>
    <m/>
    <m/>
    <n v="402.47348525425849"/>
    <m/>
  </r>
  <r>
    <x v="2979"/>
    <n v="23.11"/>
    <n v="24.47"/>
    <n v="690.5557"/>
    <n v="615.14239999999995"/>
    <n v="30414.750359999998"/>
    <n v="27097.874967"/>
    <n v="8.4755013038950722E-6"/>
    <n v="416.80826408486053"/>
    <n v="416.83"/>
    <m/>
    <n v="24701.473798413888"/>
    <n v="2472.5"/>
    <m/>
    <n v="3920.9114258912455"/>
    <m/>
    <m/>
    <n v="31.660413884723326"/>
    <m/>
    <m/>
    <n v="50.643212634133327"/>
    <n v="50.64"/>
    <n v="6.3440642443346462E-5"/>
    <n v="35.671672124637524"/>
    <n v="35.67"/>
    <m/>
    <n v="4.6877618097074247E-5"/>
    <n v="344.95709921636262"/>
    <n v="345.59"/>
    <n v="-1.8313631286708265E-3"/>
    <n v="2986"/>
    <n v="0.94442174090723341"/>
    <n v="17012.59"/>
    <n v="73.847545934421476"/>
    <m/>
    <m/>
    <n v="2551.4600629782685"/>
    <n v="1.470092051270663"/>
    <m/>
    <m/>
    <n v="4568.6666015552946"/>
    <n v="22541.45"/>
    <m/>
    <n v="-0.79732152982371174"/>
    <n v="18.191025732994937"/>
    <m/>
    <n v="18.184149999999999"/>
    <n v="3.7811682123933821E-4"/>
    <n v="18.619541544777967"/>
    <n v="18.62"/>
    <n v="-2.4621655318690649E-5"/>
    <m/>
    <m/>
    <m/>
    <n v="416.81146307923569"/>
    <m/>
  </r>
  <r>
    <x v="2980"/>
    <n v="22.42"/>
    <n v="24.02"/>
    <n v="676.33680000000004"/>
    <n v="602.47109999999998"/>
    <n v="30005.024282999999"/>
    <n v="26732.601828999999"/>
    <n v="8.4755013038950722E-6"/>
    <n v="408.21601175864527"/>
    <n v="408.24"/>
    <m/>
    <n v="23682.954044036556"/>
    <n v="2370"/>
    <m/>
    <n v="3799.6332723901187"/>
    <m/>
    <m/>
    <n v="31.985053881593092"/>
    <m/>
    <m/>
    <n v="49.959764746038644"/>
    <n v="49.96"/>
    <n v="-4.70884630421331E-6"/>
    <n v="36.151487344182762"/>
    <n v="36.15"/>
    <m/>
    <n v="4.1143684170519279E-5"/>
    <n v="337.83955899277527"/>
    <n v="338.452"/>
    <n v="-1.8095357900816955E-3"/>
    <n v="2987"/>
    <n v="0.93338884263114086"/>
    <n v="16751.39"/>
    <n v="72.708062146318142"/>
    <m/>
    <m/>
    <n v="2590.6334850409835"/>
    <n v="1.4925213713165322"/>
    <m/>
    <m/>
    <n v="4380.299331635717"/>
    <n v="21610.55"/>
    <m/>
    <n v="-0.7973073646142409"/>
    <n v="18.564877425173361"/>
    <m/>
    <n v="18.5578"/>
    <n v="3.8137199308962977E-4"/>
    <n v="19.002543134059859"/>
    <n v="19"/>
    <n v="1.338491610451964E-4"/>
    <m/>
    <m/>
    <m/>
    <n v="408.21915031810482"/>
    <m/>
  </r>
  <r>
    <x v="2981"/>
    <n v="20.2"/>
    <n v="22.66"/>
    <n v="633.20259999999996"/>
    <n v="564.04269999999997"/>
    <n v="28953.948769999999"/>
    <n v="25795.932648999998"/>
    <n v="8.4755013038950722E-6"/>
    <n v="382.17222138483584"/>
    <n v="382.2"/>
    <m/>
    <n v="20660.97791806567"/>
    <n v="2067.5"/>
    <m/>
    <n v="3435.980141085427"/>
    <m/>
    <m/>
    <n v="33.003639383379678"/>
    <m/>
    <m/>
    <n v="48.208499475335252"/>
    <n v="48.2"/>
    <n v="1.7633766255698013E-4"/>
    <n v="37.417112938304157"/>
    <n v="37.42"/>
    <m/>
    <n v="-7.7152904752630924E-5"/>
    <n v="316.27955811037344"/>
    <n v="316.83999999999997"/>
    <n v="-1.7688482818662976E-3"/>
    <n v="2988"/>
    <n v="0.89143865842894965"/>
    <n v="16117.61"/>
    <n v="69.951728576339988"/>
    <m/>
    <m/>
    <n v="2688.6487357246147"/>
    <n v="1.5488432939362"/>
    <m/>
    <m/>
    <n v="3821.3789524768722"/>
    <n v="18852.05"/>
    <m/>
    <n v="-0.79729637082031546"/>
    <n v="19.748111561953678"/>
    <m/>
    <n v="19.740649999999999"/>
    <n v="3.7797954746565665E-4"/>
    <n v="20.214037102004067"/>
    <n v="20.21"/>
    <n v="1.9975764493151971E-4"/>
    <m/>
    <m/>
    <m/>
    <n v="382.17487702423841"/>
    <m/>
  </r>
  <r>
    <x v="2982"/>
    <n v="19.98"/>
    <n v="22.01"/>
    <n v="630.27340000000004"/>
    <n v="561.41909999999996"/>
    <n v="28725.687449000001"/>
    <n v="25591.911953999999"/>
    <n v="9.7265483545161402E-6"/>
    <n v="380.37646365246803"/>
    <n v="380.4"/>
    <m/>
    <n v="20466.593556128963"/>
    <n v="2047.4999999999998"/>
    <m/>
    <n v="3411.6619281076232"/>
    <m/>
    <m/>
    <n v="33.07591024956114"/>
    <m/>
    <m/>
    <n v="47.824944399972921"/>
    <n v="47.84"/>
    <n v="-3.1470735842564768E-4"/>
    <n v="37.709961786329089"/>
    <n v="37.71"/>
    <m/>
    <n v="-1.0133564283254515E-6"/>
    <n v="314.77548249772792"/>
    <n v="315.33600000000001"/>
    <n v="-1.7775246158766578E-3"/>
    <n v="2989"/>
    <n v="0.90776919582008175"/>
    <n v="15980.01"/>
    <n v="69.338288674423396"/>
    <m/>
    <m/>
    <n v="2711.6023911385196"/>
    <n v="1.5616219661812327"/>
    <m/>
    <m/>
    <n v="3785.4465497850033"/>
    <n v="18675.2"/>
    <m/>
    <n v="-0.79730088300071733"/>
    <n v="19.837196309846266"/>
    <m/>
    <n v="19.830850000000002"/>
    <n v="3.20022079046689E-4"/>
    <n v="20.306324148850184"/>
    <n v="20.309999999999999"/>
    <n v="-1.8098725503767898E-4"/>
    <m/>
    <m/>
    <m/>
    <n v="380.37923979966553"/>
    <m/>
  </r>
  <r>
    <x v="2983"/>
    <n v="21.98"/>
    <n v="23.41"/>
    <n v="672.63130000000001"/>
    <n v="599.14409999999998"/>
    <n v="29771.141264000002"/>
    <n v="26523.065006000001"/>
    <n v="9.7265483545161402E-6"/>
    <n v="405.92999264407348"/>
    <n v="405.96"/>
    <m/>
    <n v="23216.307686316657"/>
    <n v="2322.5"/>
    <m/>
    <n v="3755.4093498962943"/>
    <m/>
    <m/>
    <n v="31.963184311971666"/>
    <m/>
    <m/>
    <n v="49.564295399712044"/>
    <n v="49.56"/>
    <n v="8.6670696368917888E-5"/>
    <n v="36.336907031776242"/>
    <n v="36.340000000000003"/>
    <m/>
    <n v="-8.5111948920246761E-5"/>
    <n v="335.91535763929704"/>
    <n v="336.36599999999999"/>
    <n v="-1.3397381444704148E-3"/>
    <n v="2990"/>
    <n v="0.93891499359248187"/>
    <n v="16652.14"/>
    <n v="72.249062062933319"/>
    <m/>
    <m/>
    <n v="2597.5505654415433"/>
    <n v="1.4957972860542401"/>
    <m/>
    <m/>
    <n v="4294.0339854103768"/>
    <n v="21178.95"/>
    <m/>
    <n v="-0.79724991156736391"/>
    <n v="18.503358390104207"/>
    <m/>
    <n v="18.484999999999999"/>
    <n v="9.9315066833693955E-4"/>
    <n v="18.941308304242373"/>
    <n v="18.940000000000001"/>
    <n v="6.9076253557120992E-5"/>
    <m/>
    <m/>
    <m/>
    <n v="405.93282907313312"/>
    <m/>
  </r>
  <r>
    <x v="2984"/>
    <n v="21.65"/>
    <n v="23.2"/>
    <n v="663.15809999999999"/>
    <n v="590.70010000000002"/>
    <n v="29636.182961999999"/>
    <n v="26402.57288"/>
    <n v="9.7265483545161402E-6"/>
    <n v="400.20320003452832"/>
    <n v="400.23"/>
    <m/>
    <n v="22561.112045391776"/>
    <n v="2257.5"/>
    <m/>
    <n v="3675.8955319505326"/>
    <m/>
    <m/>
    <n v="32.186964791170247"/>
    <m/>
    <m/>
    <n v="49.338407852562"/>
    <n v="49.32"/>
    <n v="3.7323302031633254E-4"/>
    <n v="36.500987608463618"/>
    <n v="36.5"/>
    <m/>
    <n v="2.7057766126548088E-5"/>
    <n v="331.16960885854945"/>
    <n v="331.61399999999998"/>
    <n v="-1.3400855858031191E-3"/>
    <n v="2991"/>
    <n v="0.93318965517241381"/>
    <n v="16567.66"/>
    <n v="71.87691379956776"/>
    <m/>
    <m/>
    <n v="2610.7285156490543"/>
    <n v="1.5032432847484833"/>
    <m/>
    <m/>
    <n v="4172.8579608333657"/>
    <n v="20580.45"/>
    <m/>
    <n v="-0.79724165599715424"/>
    <n v="18.763260371392615"/>
    <m/>
    <n v="18.744700000000002"/>
    <n v="9.9016636129745095E-4"/>
    <n v="19.207732838982484"/>
    <n v="19.21"/>
    <n v="-1.1801983433201713E-4"/>
    <m/>
    <m/>
    <m/>
    <n v="400.20615709059155"/>
    <m/>
  </r>
  <r>
    <x v="2985"/>
    <n v="21.84"/>
    <n v="23.66"/>
    <n v="672.03520000000003"/>
    <n v="598.60149999999999"/>
    <n v="30037.481242000002"/>
    <n v="26759.828614999999"/>
    <n v="9.7265483545161402E-6"/>
    <n v="405.55047069679733"/>
    <n v="405.57"/>
    <m/>
    <n v="23163.859987602842"/>
    <n v="2317.5"/>
    <m/>
    <n v="3749.5241663457127"/>
    <m/>
    <m/>
    <n v="31.970247749607733"/>
    <m/>
    <m/>
    <n v="50.005271117631324"/>
    <n v="50"/>
    <n v="1.0542235262644972E-4"/>
    <n v="36.006107715046667"/>
    <n v="36.01"/>
    <m/>
    <n v="-1.080890017587377E-4"/>
    <n v="335.58774244522596"/>
    <n v="336.04199999999997"/>
    <n v="-1.3517880347516664E-3"/>
    <n v="2992"/>
    <n v="0.92307692307692302"/>
    <n v="16784.86"/>
    <n v="72.8135254810323"/>
    <m/>
    <m/>
    <n v="2576.5021835297944"/>
    <n v="1.4833953177242092"/>
    <m/>
    <m/>
    <n v="4284.3486370497021"/>
    <n v="21130.35"/>
    <m/>
    <n v="-0.79724194643961399"/>
    <n v="18.511414576278966"/>
    <m/>
    <n v="18.493449999999999"/>
    <n v="9.7140210609514277E-4"/>
    <n v="18.950287254465657"/>
    <n v="18.95"/>
    <n v="1.515854700029351E-5"/>
    <m/>
    <m/>
    <m/>
    <n v="405.55336733414549"/>
    <m/>
  </r>
  <r>
    <x v="2986"/>
    <n v="23.38"/>
    <n v="24.48"/>
    <n v="694.24940000000004"/>
    <n v="618.38250000000005"/>
    <n v="30616.752009"/>
    <n v="27275.629795000001"/>
    <n v="9.7265483545161402E-6"/>
    <n v="418.94577200996207"/>
    <n v="418.97"/>
    <m/>
    <n v="24693.899868163313"/>
    <n v="2470"/>
    <m/>
    <n v="3935.2480938719605"/>
    <m/>
    <m/>
    <n v="31.440592280337448"/>
    <m/>
    <m/>
    <n v="50.96837652294662"/>
    <n v="50.96"/>
    <n v="1.6437446912509479E-4"/>
    <n v="35.311120012056897"/>
    <n v="35.31"/>
    <m/>
    <n v="3.1719401214713727E-5"/>
    <n v="346.66527213159105"/>
    <n v="347.11599999999999"/>
    <n v="-1.2984934961480787E-3"/>
    <n v="2993"/>
    <n v="0.95506535947712412"/>
    <n v="17118.95"/>
    <n v="74.257025276125987"/>
    <m/>
    <m/>
    <n v="2525.2188475653911"/>
    <n v="1.4537316320022227"/>
    <m/>
    <m/>
    <n v="4567.3503750197397"/>
    <n v="22523.15"/>
    <m/>
    <n v="-0.79721529293106252"/>
    <n v="17.898864596748368"/>
    <m/>
    <n v="17.880800000000001"/>
    <n v="1.0102790002890494E-3"/>
    <n v="18.323568745806103"/>
    <n v="18.32"/>
    <n v="1.948005352676585E-4"/>
    <m/>
    <m/>
    <m/>
    <n v="418.94854788640009"/>
    <m/>
  </r>
  <r>
    <x v="2987"/>
    <n v="26"/>
    <n v="25.98"/>
    <n v="725.24059999999997"/>
    <n v="645.96900000000005"/>
    <n v="31190.708423"/>
    <n v="27786.156018000001"/>
    <n v="8.7535237558444834E-6"/>
    <n v="437.61544159068194"/>
    <n v="437.64"/>
    <m/>
    <n v="26894.184835924418"/>
    <n v="2692.5"/>
    <m/>
    <n v="4198.1551345024282"/>
    <m/>
    <m/>
    <n v="30.735129694398012"/>
    <m/>
    <m/>
    <n v="51.920056142339185"/>
    <n v="51.92"/>
    <n v="1.0813239441631595E-6"/>
    <n v="34.647256354643247"/>
    <n v="34.65"/>
    <m/>
    <n v="-7.9181684177531686E-5"/>
    <n v="362.09239020416209"/>
    <n v="362.58199999999999"/>
    <n v="-1.3503422559253409E-3"/>
    <n v="2994"/>
    <n v="1.0007698229407236"/>
    <n v="17526.72"/>
    <n v="76.008005521906426"/>
    <m/>
    <m/>
    <n v="2465.0686345282747"/>
    <n v="1.4187005007158571"/>
    <m/>
    <m/>
    <n v="4974.353200887319"/>
    <n v="24531.7"/>
    <m/>
    <n v="-0.79722753821026182"/>
    <n v="17.097993771486049"/>
    <m/>
    <n v="17.082799999999999"/>
    <n v="8.8941926885821587E-4"/>
    <n v="17.504709211915696"/>
    <n v="17.5"/>
    <n v="2.6909782375406088E-4"/>
    <m/>
    <m/>
    <m/>
    <n v="437.61809658261615"/>
    <m/>
  </r>
  <r>
    <x v="2988"/>
    <n v="26.54"/>
    <n v="26.8"/>
    <n v="741.70209999999997"/>
    <n v="660.62549999999999"/>
    <n v="31704.240265"/>
    <n v="28243.391207000001"/>
    <n v="8.7535237558444834E-6"/>
    <n v="447.53751733793905"/>
    <n v="447.57"/>
    <m/>
    <n v="28113.573429393993"/>
    <n v="2812.5"/>
    <m/>
    <n v="4340.8878264563909"/>
    <m/>
    <m/>
    <n v="30.385078779785459"/>
    <m/>
    <m/>
    <n v="52.773594454730713"/>
    <n v="52.76"/>
    <n v="2.576659350022048E-4"/>
    <n v="34.076156212992657"/>
    <n v="34.08"/>
    <m/>
    <n v="-1.127871774454503E-4"/>
    <n v="370.29505494671525"/>
    <n v="370.77"/>
    <n v="-1.2809694778022074E-3"/>
    <n v="2995"/>
    <n v="0.99029850746268655"/>
    <n v="17836.2"/>
    <n v="77.344085632214885"/>
    <m/>
    <m/>
    <n v="2421.5414120352007"/>
    <n v="1.3935175291122535"/>
    <m/>
    <m/>
    <n v="5199.9058490893212"/>
    <n v="25641.55"/>
    <m/>
    <n v="-0.79720781898561821"/>
    <n v="16.709276219697681"/>
    <m/>
    <n v="16.694050000000001"/>
    <n v="9.1207464322207166E-4"/>
    <n v="17.107058907729503"/>
    <n v="17.11"/>
    <n v="-1.7189317770294199E-4"/>
    <m/>
    <m/>
    <m/>
    <n v="447.54047396140726"/>
    <m/>
  </r>
  <r>
    <x v="2989"/>
    <n v="26.29"/>
    <n v="26.72"/>
    <n v="746.19069999999999"/>
    <n v="664.61760000000004"/>
    <n v="31754.371888999998"/>
    <n v="28287.803210999999"/>
    <n v="8.7535237558444834E-6"/>
    <n v="450.23492651414506"/>
    <n v="450.26"/>
    <m/>
    <n v="28452.311799735286"/>
    <n v="2847.5"/>
    <m/>
    <n v="4380.087605874267"/>
    <m/>
    <m/>
    <n v="30.291902219835631"/>
    <m/>
    <m/>
    <n v="52.855752682987664"/>
    <n v="52.84"/>
    <n v="2.981204199026255E-4"/>
    <n v="34.021611784786096"/>
    <n v="34.020000000000003"/>
    <m/>
    <n v="4.7377565728812243E-5"/>
    <n v="372.51972602548653"/>
    <n v="372.988"/>
    <n v="-1.2554665954761512E-3"/>
    <n v="2996"/>
    <n v="0.98390718562874258"/>
    <n v="17887.97"/>
    <n v="77.562521978588165"/>
    <m/>
    <m/>
    <n v="2414.5128297754668"/>
    <n v="1.3893410965188404"/>
    <m/>
    <m/>
    <n v="5262.5736207701093"/>
    <n v="25950.15"/>
    <m/>
    <n v="-0.79720450090769768"/>
    <n v="16.607530041044118"/>
    <m/>
    <n v="16.5929"/>
    <n v="8.8170488848349216E-4"/>
    <n v="17.003202440597917"/>
    <n v="17"/>
    <n v="1.8837885870093274E-4"/>
    <m/>
    <m/>
    <m/>
    <n v="450.23812441665291"/>
    <m/>
  </r>
  <r>
    <x v="2990"/>
    <n v="28.14"/>
    <n v="27.72"/>
    <n v="783.99400000000003"/>
    <n v="698.28250000000003"/>
    <n v="33039.927480999999"/>
    <n v="29432.769353"/>
    <n v="8.7535237558444834E-6"/>
    <n v="473.0330651827075"/>
    <n v="473.06"/>
    <m/>
    <n v="31333.561603116945"/>
    <n v="3135"/>
    <m/>
    <n v="4712.7258986108936"/>
    <m/>
    <m/>
    <n v="29.523379116370506"/>
    <m/>
    <m/>
    <n v="54.994243295547562"/>
    <n v="55"/>
    <n v="-1.0466735368064306E-4"/>
    <n v="32.64364458592641"/>
    <n v="32.64"/>
    <m/>
    <n v="1.1166010803953519E-4"/>
    <n v="391.37533576697052"/>
    <n v="391.86200000000002"/>
    <n v="-1.2419275995874113E-3"/>
    <n v="2997"/>
    <n v="1.0151515151515151"/>
    <n v="18671.560000000001"/>
    <n v="80.953859113540261"/>
    <m/>
    <m/>
    <n v="2308.7440864086252"/>
    <n v="1.3283544966105776"/>
    <m/>
    <m/>
    <n v="5795.5089879734105"/>
    <n v="28577.05"/>
    <m/>
    <n v="-0.79719708689408419"/>
    <n v="15.765573883285116"/>
    <m/>
    <n v="15.7514"/>
    <n v="8.998491108800355E-4"/>
    <n v="16.141482863516597"/>
    <n v="16.14"/>
    <n v="9.1875062986135347E-5"/>
    <m/>
    <m/>
    <m/>
    <n v="473.03668536142243"/>
    <m/>
  </r>
  <r>
    <x v="2991"/>
    <n v="25.4"/>
    <n v="26.23"/>
    <n v="762.51509999999996"/>
    <n v="679.14570000000003"/>
    <n v="32888.777262000003"/>
    <n v="29297.863429000001"/>
    <n v="8.7535237558444834E-6"/>
    <n v="460.06227085394426"/>
    <n v="460.09"/>
    <m/>
    <n v="29615.056491684329"/>
    <n v="2962.5"/>
    <m/>
    <n v="4518.8415084858543"/>
    <m/>
    <m/>
    <n v="29.926578093611141"/>
    <m/>
    <m/>
    <n v="54.741322210592706"/>
    <n v="54.72"/>
    <n v="3.8966028129938657E-4"/>
    <n v="32.79234180159775"/>
    <n v="32.79"/>
    <m/>
    <n v="7.1418164005798701E-5"/>
    <n v="380.63621702700493"/>
    <n v="381.12"/>
    <n v="-1.2693717805286608E-3"/>
    <n v="2998"/>
    <n v="0.96835684330918792"/>
    <n v="18546.919999999998"/>
    <n v="80.407181433864537"/>
    <m/>
    <m/>
    <n v="2324.1558604076899"/>
    <n v="1.3370950235551382"/>
    <m/>
    <m/>
    <n v="5477.6664342628264"/>
    <n v="27008.95"/>
    <m/>
    <n v="-0.79719069292723987"/>
    <n v="16.196883335580015"/>
    <m/>
    <n v="16.1831"/>
    <n v="8.5171169800690727E-4"/>
    <n v="16.583380501981182"/>
    <n v="16.579999999999998"/>
    <n v="2.0389034868428801E-4"/>
    <m/>
    <m/>
    <m/>
    <n v="460.06583060954569"/>
    <m/>
  </r>
  <r>
    <x v="2992"/>
    <n v="24.11"/>
    <n v="25.01"/>
    <n v="721.87959999999998"/>
    <n v="642.92930000000001"/>
    <n v="32048.744147000001"/>
    <n v="28548.522269000001"/>
    <n v="8.3364927443430048E-6"/>
    <n v="435.50242767306139"/>
    <n v="435.53"/>
    <m/>
    <n v="26452.625895339941"/>
    <n v="2647.5"/>
    <m/>
    <n v="4156.8207725446528"/>
    <m/>
    <m/>
    <n v="30.718961245853244"/>
    <m/>
    <m/>
    <n v="53.337936795624223"/>
    <n v="53.32"/>
    <n v="3.3639901770854408E-4"/>
    <n v="33.627206079146852"/>
    <n v="33.630000000000003"/>
    <m/>
    <n v="-8.3078229353272803E-5"/>
    <n v="360.28800501375048"/>
    <n v="360.76400000000001"/>
    <n v="-1.3194082176978261E-3"/>
    <n v="2999"/>
    <n v="0.96401439424230295"/>
    <n v="17972.8"/>
    <n v="77.893843498427017"/>
    <m/>
    <m/>
    <n v="2396.1001165201478"/>
    <n v="1.3779621896909509"/>
    <m/>
    <m/>
    <n v="4892.7983170951838"/>
    <n v="24126.799999999999"/>
    <m/>
    <n v="-0.79720483789415986"/>
    <n v="17.057426736192134"/>
    <m/>
    <n v="17.045249999999999"/>
    <n v="7.1437709579713626E-4"/>
    <n v="17.465740035166721"/>
    <n v="17.47"/>
    <n v="-2.4384458118364982E-4"/>
    <m/>
    <m/>
    <m/>
    <n v="435.50568543669641"/>
    <m/>
  </r>
  <r>
    <x v="2993"/>
    <n v="22.31"/>
    <n v="23.55"/>
    <n v="694.61630000000002"/>
    <n v="618.64239999999995"/>
    <n v="31292.665475000002"/>
    <n v="27874.781166000001"/>
    <n v="8.3364927443430048E-6"/>
    <n v="419.04454531077749"/>
    <n v="419.07"/>
    <m/>
    <n v="24453.208193197446"/>
    <n v="2450"/>
    <m/>
    <n v="3921.1503909054541"/>
    <m/>
    <m/>
    <n v="31.297756601885844"/>
    <m/>
    <m/>
    <n v="52.078343767545945"/>
    <n v="52.08"/>
    <n v="-3.1801698426536795E-5"/>
    <n v="34.419817255038531"/>
    <n v="34.409999999999997"/>
    <m/>
    <n v="2.8530238414803399E-4"/>
    <n v="346.66590100282815"/>
    <n v="347.13200000000001"/>
    <n v="-1.3427140026613937E-3"/>
    <n v="3000"/>
    <n v="0.94734607218683642"/>
    <n v="17498.830000000002"/>
    <n v="75.833742956367246"/>
    <m/>
    <m/>
    <n v="2459.2889113783253"/>
    <n v="1.4141670749464359"/>
    <m/>
    <m/>
    <n v="4522.9912409721001"/>
    <n v="22303.4"/>
    <m/>
    <n v="-0.79720619990799158"/>
    <n v="17.700953083218007"/>
    <m/>
    <n v="17.68835"/>
    <n v="7.1250756673224558E-4"/>
    <n v="18.12499574691093"/>
    <n v="18.12"/>
    <n v="2.7570347190564171E-4"/>
    <m/>
    <m/>
    <m/>
    <n v="419.04738070258043"/>
    <m/>
  </r>
  <r>
    <x v="2994"/>
    <n v="21.64"/>
    <n v="23.2"/>
    <n v="690.45730000000003"/>
    <n v="614.93309999999997"/>
    <n v="31461.099732999999"/>
    <n v="28024.586122000001"/>
    <n v="8.3364927443430048E-6"/>
    <n v="416.52536858326152"/>
    <n v="416.55"/>
    <m/>
    <n v="24159.080877817687"/>
    <n v="2417.5"/>
    <m/>
    <n v="3885.7533742964156"/>
    <m/>
    <m/>
    <n v="31.390166185164894"/>
    <m/>
    <m/>
    <n v="52.357381235499084"/>
    <n v="52.36"/>
    <n v="-5.0014600857850589E-5"/>
    <n v="34.233857072437274"/>
    <n v="34.229999999999997"/>
    <m/>
    <n v="1.1268105279804708E-4"/>
    <n v="344.57532294612503"/>
    <n v="345.02"/>
    <n v="-1.2888442811285206E-3"/>
    <n v="3001"/>
    <n v="0.9327586206896552"/>
    <n v="17593.61"/>
    <n v="76.238532632747535"/>
    <m/>
    <m/>
    <n v="2445.9685120704612"/>
    <n v="1.4063741047689651"/>
    <m/>
    <m/>
    <n v="4468.6021064710958"/>
    <n v="22034.95"/>
    <m/>
    <n v="-0.79720389170517314"/>
    <n v="17.806256342636107"/>
    <m/>
    <n v="17.794"/>
    <n v="6.8879075172012527E-4"/>
    <n v="18.233148491355642"/>
    <n v="18.23"/>
    <n v="1.7270934479651778E-4"/>
    <m/>
    <m/>
    <m/>
    <n v="416.52820390592757"/>
    <m/>
  </r>
  <r>
    <x v="2995"/>
    <n v="20.53"/>
    <n v="22.8"/>
    <n v="678.28210000000001"/>
    <n v="604.08450000000005"/>
    <n v="31104.747203999999"/>
    <n v="27706.924553000001"/>
    <n v="8.3364927443430048E-6"/>
    <n v="409.17057842765854"/>
    <n v="409.2"/>
    <m/>
    <n v="23305.796484447976"/>
    <n v="2332.5"/>
    <m/>
    <n v="3782.7976749129916"/>
    <m/>
    <m/>
    <n v="31.665626046777749"/>
    <m/>
    <m/>
    <n v="51.763079207194579"/>
    <n v="51.76"/>
    <n v="5.9490092630953839E-5"/>
    <n v="34.620909456095511"/>
    <n v="34.619999999999997"/>
    <m/>
    <n v="2.6269673469414556E-5"/>
    <n v="338.48455128989099"/>
    <n v="338.89"/>
    <n v="-1.1964021071999564E-3"/>
    <n v="3002"/>
    <n v="0.90043859649122804"/>
    <n v="17332.98"/>
    <n v="75.103277857482865"/>
    <m/>
    <m/>
    <n v="2482.2028479060809"/>
    <n v="1.4270727002866592"/>
    <m/>
    <m/>
    <n v="4310.7874002712033"/>
    <n v="21254.55"/>
    <m/>
    <n v="-0.79718284319022503"/>
    <n v="18.119548912941752"/>
    <m/>
    <n v="18.106400000000001"/>
    <n v="7.2620249976540485E-4"/>
    <n v="18.554284629981954"/>
    <n v="18.55"/>
    <n v="2.3097735751775872E-4"/>
    <m/>
    <m/>
    <m/>
    <n v="409.1735343302758"/>
    <m/>
  </r>
  <r>
    <x v="2996"/>
    <n v="19.38"/>
    <n v="21.62"/>
    <n v="638.49789999999996"/>
    <n v="568.63720000000001"/>
    <n v="30082.728644999999"/>
    <n v="26795.856390000001"/>
    <n v="8.8925376486859165E-6"/>
    <n v="385.14276668098694"/>
    <n v="385.16"/>
    <m/>
    <n v="20568.416549395955"/>
    <n v="2057.5"/>
    <m/>
    <n v="3449.4906256302443"/>
    <m/>
    <m/>
    <n v="32.590265420357383"/>
    <m/>
    <m/>
    <n v="50.058621270632401"/>
    <n v="50.04"/>
    <n v="3.7212771047956394E-4"/>
    <n v="35.75631177651092"/>
    <n v="35.76"/>
    <m/>
    <n v="-1.0313824074603684E-4"/>
    <n v="318.58916469345206"/>
    <n v="319.012"/>
    <n v="-1.3254526680749334E-3"/>
    <n v="3003"/>
    <n v="0.8963922294172062"/>
    <n v="16670.21"/>
    <n v="72.214596838365381"/>
    <m/>
    <m/>
    <n v="2577.1161046863181"/>
    <n v="1.4812190930220721"/>
    <m/>
    <m/>
    <n v="3804.4941477599896"/>
    <n v="18761.25"/>
    <m/>
    <n v="-0.79721531626304276"/>
    <n v="19.180112480642435"/>
    <m/>
    <n v="19.169450000000001"/>
    <n v="5.5622256467624531E-4"/>
    <n v="19.641350168271291"/>
    <n v="19.64"/>
    <n v="6.874583866034456E-5"/>
    <m/>
    <m/>
    <m/>
    <n v="385.1458430076442"/>
    <m/>
  </r>
  <r>
    <x v="2997"/>
    <n v="20.98"/>
    <n v="22.44"/>
    <n v="671.71939999999995"/>
    <n v="598.21870000000001"/>
    <n v="30829.650565"/>
    <n v="27460.930509999998"/>
    <n v="8.8925376486859165E-6"/>
    <n v="405.17213906269973"/>
    <n v="405.19"/>
    <m/>
    <n v="22707.601823455796"/>
    <n v="2272.5"/>
    <m/>
    <n v="3718.5380996417198"/>
    <m/>
    <m/>
    <n v="31.741129227197352"/>
    <m/>
    <m/>
    <n v="51.300272287426445"/>
    <n v="51.28"/>
    <n v="3.9532541783238173E-4"/>
    <n v="34.867859234405778"/>
    <n v="34.869999999999997"/>
    <m/>
    <n v="-6.1392761520506767E-5"/>
    <n v="335.15104384689238"/>
    <n v="335.56599999999997"/>
    <n v="-1.2365858075835678E-3"/>
    <n v="3004"/>
    <n v="0.93493761140819964"/>
    <n v="17187.310000000001"/>
    <n v="74.448837102111113"/>
    <m/>
    <m/>
    <n v="2497.1754957957701"/>
    <n v="1.4351365017014233"/>
    <m/>
    <m/>
    <n v="4200.1854591270494"/>
    <n v="20710.849999999999"/>
    <m/>
    <n v="-0.7971987890826765"/>
    <n v="18.181482692176768"/>
    <m/>
    <n v="18.169650000000001"/>
    <n v="6.5123390801513636E-4"/>
    <n v="18.619049744306899"/>
    <n v="18.62"/>
    <n v="-5.1034140338468426E-5"/>
    <m/>
    <m/>
    <m/>
    <n v="405.17551690764378"/>
    <m/>
  </r>
  <r>
    <x v="2998"/>
    <n v="20.72"/>
    <n v="22.34"/>
    <n v="659.65629999999999"/>
    <n v="587.47019999999998"/>
    <n v="30519.823991000001"/>
    <n v="27184.714128"/>
    <n v="8.8925376486859165E-6"/>
    <n v="397.88613670603615"/>
    <n v="397.91"/>
    <m/>
    <n v="21890.808785263525"/>
    <n v="2190"/>
    <m/>
    <n v="3618.1968659424401"/>
    <m/>
    <m/>
    <n v="32.024835979499485"/>
    <m/>
    <m/>
    <n v="50.783485231594746"/>
    <n v="50.8"/>
    <n v="-3.250938662451297E-4"/>
    <n v="35.217588951758593"/>
    <n v="35.22"/>
    <m/>
    <n v="-6.8456792771343089E-5"/>
    <n v="329.11773928030573"/>
    <n v="329.51400000000001"/>
    <n v="-1.2025611042149054E-3"/>
    <n v="3005"/>
    <n v="0.92748433303491495"/>
    <n v="16969.54"/>
    <n v="73.499801483958166"/>
    <m/>
    <m/>
    <n v="2528.8156947401917"/>
    <n v="1.4531824807024336"/>
    <m/>
    <m/>
    <n v="4049.115263075847"/>
    <n v="19964.400000000001"/>
    <m/>
    <n v="-0.79718322298311761"/>
    <n v="18.507296626016331"/>
    <m/>
    <n v="18.494299999999999"/>
    <n v="7.0273684412658355E-4"/>
    <n v="18.953055214397494"/>
    <n v="18.95"/>
    <n v="1.6122503416871048E-4"/>
    <m/>
    <m/>
    <m/>
    <n v="397.88957478580511"/>
    <m/>
  </r>
  <r>
    <x v="2999"/>
    <n v="19.11"/>
    <n v="21.24"/>
    <n v="633.28189999999995"/>
    <n v="563.97680000000003"/>
    <n v="30021.803346000001"/>
    <n v="26740.873863000001"/>
    <n v="8.8925376486859165E-6"/>
    <n v="381.96852605081676"/>
    <n v="381.99"/>
    <m/>
    <n v="20139.215776605506"/>
    <n v="2015.0000000000002"/>
    <m/>
    <n v="3401.0404010858019"/>
    <m/>
    <m/>
    <n v="32.663708650238945"/>
    <m/>
    <m/>
    <n v="49.953585310027997"/>
    <n v="49.96"/>
    <n v="-1.2839651665341734E-4"/>
    <n v="35.791575067499451"/>
    <n v="35.79"/>
    <m/>
    <n v="4.4008591770117178E-5"/>
    <n v="315.94504360848174"/>
    <n v="316.32"/>
    <n v="-1.1853704840611989E-3"/>
    <n v="3006"/>
    <n v="0.89971751412429379"/>
    <n v="16613.66"/>
    <n v="71.952767470538632"/>
    <m/>
    <m/>
    <n v="2581.8492436427632"/>
    <n v="1.483517536330959"/>
    <m/>
    <m/>
    <n v="3725.1350547058419"/>
    <n v="18364.45"/>
    <m/>
    <n v="-0.79715509831735543"/>
    <n v="19.246521665690363"/>
    <m/>
    <n v="19.23405"/>
    <n v="6.4841599612996959E-4"/>
    <n v="19.710449192974398"/>
    <n v="19.71"/>
    <n v="2.2790105245862335E-5"/>
    <m/>
    <m/>
    <m/>
    <n v="381.97160215244406"/>
    <m/>
  </r>
  <r>
    <x v="3000"/>
    <n v="19.809999999999999"/>
    <n v="21.86"/>
    <n v="650.22220000000004"/>
    <n v="579.05820000000006"/>
    <n v="30321.837572"/>
    <n v="27007.881087000002"/>
    <n v="8.8925376486859165E-6"/>
    <n v="392.17662676051197"/>
    <n v="392.2"/>
    <m/>
    <n v="21215.53777232924"/>
    <n v="2122.5"/>
    <m/>
    <n v="3537.3428974319895"/>
    <m/>
    <m/>
    <n v="32.225518906508228"/>
    <m/>
    <m/>
    <n v="50.451585104685122"/>
    <n v="50.44"/>
    <n v="2.2968090176700429E-4"/>
    <n v="35.433201247920927"/>
    <n v="35.43"/>
    <m/>
    <n v="9.0354160906747083E-5"/>
    <n v="324.38247401923297"/>
    <n v="324.75200000000001"/>
    <n v="-1.13787130107601E-3"/>
    <n v="3007"/>
    <n v="0.90622140896614822"/>
    <n v="16833.59"/>
    <n v="72.899578538840572"/>
    <m/>
    <m/>
    <n v="2547.6709768337423"/>
    <n v="1.4637401091361038"/>
    <m/>
    <m/>
    <n v="3924.2317553617213"/>
    <n v="19344.599999999999"/>
    <m/>
    <n v="-0.79714071341037185"/>
    <n v="18.730974698143839"/>
    <m/>
    <n v="18.719149999999999"/>
    <n v="6.3168990813355919E-4"/>
    <n v="19.182829769297218"/>
    <n v="19.18"/>
    <n v="1.4753750246176978E-4"/>
    <m/>
    <m/>
    <m/>
    <n v="392.17952184439048"/>
    <m/>
  </r>
  <r>
    <x v="3001"/>
    <n v="20.55"/>
    <n v="22.39"/>
    <n v="659.86580000000004"/>
    <n v="587.6309"/>
    <n v="30687.671215999999"/>
    <n v="27333.011259999999"/>
    <n v="9.0315533194385011E-6"/>
    <n v="397.96397877139322"/>
    <n v="397.99"/>
    <m/>
    <n v="21841.3406067873"/>
    <n v="2185"/>
    <m/>
    <n v="3615.530548171288"/>
    <m/>
    <m/>
    <n v="31.982638880573301"/>
    <m/>
    <m/>
    <n v="51.056549596194735"/>
    <n v="51.04"/>
    <n v="3.2424757434834639E-4"/>
    <n v="35.003708445783197"/>
    <n v="35"/>
    <m/>
    <n v="1.0595559380566222E-4"/>
    <n v="329.15038285725524"/>
    <n v="329.53800000000001"/>
    <n v="-1.1762441440585913E-3"/>
    <n v="3008"/>
    <n v="0.91782045556051806"/>
    <n v="17060.509999999998"/>
    <n v="73.864973425451737"/>
    <m/>
    <m/>
    <n v="2513.3278867345357"/>
    <n v="1.4435980002361355"/>
    <m/>
    <m/>
    <n v="4040.0163224548692"/>
    <n v="19915.2"/>
    <m/>
    <n v="-0.79713905346394365"/>
    <n v="18.451092581669297"/>
    <m/>
    <n v="18.441800000000001"/>
    <n v="5.0388691284442011E-4"/>
    <n v="18.897243703211995"/>
    <n v="18.899999999999999"/>
    <n v="-1.458358088890499E-4"/>
    <m/>
    <m/>
    <m/>
    <n v="397.96711488284171"/>
    <m/>
  </r>
  <r>
    <x v="3002"/>
    <n v="17.7"/>
    <n v="20.28"/>
    <n v="596.00409999999999"/>
    <n v="530.75480000000005"/>
    <n v="29046.781988999999"/>
    <n v="25871.250968"/>
    <n v="9.0315533194385011E-6"/>
    <n v="359.44032787859231"/>
    <n v="359.46"/>
    <m/>
    <n v="17612.708398386385"/>
    <n v="1762.5"/>
    <m/>
    <n v="3090.5120084743658"/>
    <m/>
    <m/>
    <n v="33.528904022462868"/>
    <m/>
    <m/>
    <n v="48.325345161480598"/>
    <n v="48.32"/>
    <n v="1.1062006375417432E-4"/>
    <n v="36.874664204619648"/>
    <n v="36.869999999999997"/>
    <m/>
    <n v="1.2650405803227294E-4"/>
    <n v="297.29118654902811"/>
    <n v="297.63400000000001"/>
    <n v="-1.1517953290682836E-3"/>
    <n v="3009"/>
    <n v="0.8727810650887573"/>
    <n v="15996.35"/>
    <n v="69.252191644998206"/>
    <m/>
    <m/>
    <n v="2670.0982883196834"/>
    <n v="1.5334979489596687"/>
    <m/>
    <m/>
    <n v="3257.8497277599836"/>
    <n v="16059.5"/>
    <m/>
    <n v="-0.79713878216881073"/>
    <n v="20.236009473225149"/>
    <m/>
    <n v="20.227"/>
    <n v="4.4541816508369969E-4"/>
    <n v="20.725706179175031"/>
    <n v="20.73"/>
    <n v="-2.0713076820888521E-4"/>
    <m/>
    <m/>
    <m/>
    <n v="359.44328298847626"/>
    <m/>
  </r>
  <r>
    <x v="3003"/>
    <n v="17.09"/>
    <n v="19.920000000000002"/>
    <n v="593.01070000000004"/>
    <n v="528.08429999999998"/>
    <n v="28895.055350999999"/>
    <n v="25735.878143000002"/>
    <n v="9.0315533194385011E-6"/>
    <n v="357.62633686504267"/>
    <n v="357.65"/>
    <m/>
    <n v="17434.840524891901"/>
    <n v="1745"/>
    <m/>
    <n v="3067.0837186206968"/>
    <m/>
    <m/>
    <n v="33.611735087639019"/>
    <m/>
    <m/>
    <n v="48.071744247259595"/>
    <n v="48.08"/>
    <n v="-1.7170866764570913E-4"/>
    <n v="37.066576813401745"/>
    <n v="37.07"/>
    <m/>
    <n v="-9.2343852124532333E-5"/>
    <n v="295.79424760005014"/>
    <n v="296.14"/>
    <n v="-1.1675302220228723E-3"/>
    <n v="3010"/>
    <n v="0.85793172690763042"/>
    <n v="15916.08"/>
    <n v="68.899302551924038"/>
    <m/>
    <m/>
    <n v="2683.4968942268702"/>
    <n v="1.5410469752739584"/>
    <m/>
    <m/>
    <n v="3224.9572169652361"/>
    <n v="15897.65"/>
    <m/>
    <n v="-0.79714251999728036"/>
    <n v="20.336879989042174"/>
    <m/>
    <n v="20.328099999999999"/>
    <n v="4.3191390450525446E-4"/>
    <n v="20.829405554838996"/>
    <n v="20.83"/>
    <n v="-2.8537933797534443E-5"/>
    <m/>
    <m/>
    <m/>
    <n v="357.62953313044824"/>
    <m/>
  </r>
  <r>
    <x v="3004"/>
    <n v="16.7"/>
    <n v="19.489999999999998"/>
    <n v="567.88980000000004"/>
    <n v="505.709"/>
    <n v="28172.306949999998"/>
    <n v="25091.917410999999"/>
    <n v="9.0315533194385011E-6"/>
    <n v="342.4683514179635"/>
    <n v="342.49"/>
    <m/>
    <n v="15956.810584412264"/>
    <n v="1597.5"/>
    <m/>
    <n v="2872.0552174901018"/>
    <m/>
    <m/>
    <n v="34.322259789080931"/>
    <m/>
    <m/>
    <n v="46.86818888713276"/>
    <n v="46.88"/>
    <n v="-2.5194353385760149E-4"/>
    <n v="37.992991111906235"/>
    <n v="37.99"/>
    <m/>
    <n v="7.8734190740448184E-5"/>
    <n v="283.26017200544214"/>
    <n v="283.59800000000001"/>
    <n v="-1.1912213575479003E-3"/>
    <n v="3011"/>
    <n v="0.85684966649563887"/>
    <n v="15459.88"/>
    <n v="66.919227494568347"/>
    <m/>
    <m/>
    <n v="2760.4135271632649"/>
    <n v="1.5850674829281783"/>
    <m/>
    <m/>
    <n v="2951.570377939227"/>
    <n v="14550.65"/>
    <m/>
    <n v="-0.79715199128978931"/>
    <n v="21.197580443599161"/>
    <m/>
    <n v="21.1905"/>
    <n v="3.3413291801331901E-4"/>
    <n v="21.711355039161027"/>
    <n v="21.71"/>
    <n v="6.2415438094376441E-5"/>
    <m/>
    <m/>
    <m/>
    <n v="342.47148730000873"/>
    <m/>
  </r>
  <r>
    <x v="3005"/>
    <n v="16.86"/>
    <n v="19.63"/>
    <n v="583.99680000000001"/>
    <n v="520.04780000000005"/>
    <n v="28617.920015"/>
    <n v="25488.580056999999"/>
    <n v="9.0315533194385011E-6"/>
    <n v="352.17315860711687"/>
    <n v="352.19"/>
    <m/>
    <n v="16861.074839788049"/>
    <n v="1687.5"/>
    <m/>
    <n v="2994.1050755452188"/>
    <m/>
    <m/>
    <n v="33.834146030878308"/>
    <m/>
    <m/>
    <n v="47.608361582123841"/>
    <n v="47.6"/>
    <n v="1.7566348999653592E-4"/>
    <n v="37.391338054318396"/>
    <n v="37.39"/>
    <m/>
    <n v="3.5786421995087636E-5"/>
    <n v="291.29059270950398"/>
    <n v="291.64"/>
    <n v="-1.1980773916335785E-3"/>
    <n v="3012"/>
    <n v="0.85888945491594504"/>
    <n v="15757.77"/>
    <n v="68.203340384141953"/>
    <m/>
    <m/>
    <n v="2707.2242665993626"/>
    <n v="1.5543781161223895"/>
    <m/>
    <m/>
    <n v="3118.8420747184837"/>
    <n v="15375.9"/>
    <m/>
    <n v="-0.79716035648524741"/>
    <n v="20.595588015778791"/>
    <m/>
    <n v="20.589600000000001"/>
    <n v="2.9082720299511422E-4"/>
    <n v="21.095164685353076"/>
    <n v="21.09"/>
    <n v="2.4488787828724767E-4"/>
    <m/>
    <m/>
    <m/>
    <n v="352.1762944126981"/>
    <m/>
  </r>
  <r>
    <x v="3006"/>
    <n v="17.350000000000001"/>
    <n v="19.899999999999999"/>
    <n v="576.50450000000001"/>
    <n v="513.36180000000002"/>
    <n v="28408.492695000001"/>
    <n v="25301.362786999998"/>
    <n v="8.7535237558444834E-6"/>
    <n v="347.62957491872709"/>
    <n v="347.65"/>
    <m/>
    <n v="16425.729287597536"/>
    <n v="1642.5"/>
    <m/>
    <n v="2936.0676161665865"/>
    <m/>
    <m/>
    <n v="34.047022804232896"/>
    <m/>
    <m/>
    <n v="47.256504279861879"/>
    <n v="47.24"/>
    <n v="3.4937086921837945E-4"/>
    <n v="37.662792630179766"/>
    <n v="37.659999999999997"/>
    <m/>
    <n v="7.4153748798932995E-5"/>
    <n v="287.54236249938276"/>
    <n v="287.87400000000002"/>
    <n v="-1.1520231094759303E-3"/>
    <n v="3013"/>
    <n v="0.87185929648241223"/>
    <n v="15619.3"/>
    <n v="67.588174835566164"/>
    <m/>
    <m/>
    <n v="2731.0137586528717"/>
    <n v="1.567591193638302"/>
    <m/>
    <m/>
    <n v="3038.3400385752548"/>
    <n v="14979.4"/>
    <m/>
    <n v="-0.79716543796311901"/>
    <n v="20.857460807676549"/>
    <m/>
    <n v="20.853200000000001"/>
    <n v="2.0432392517921727E-4"/>
    <n v="21.364583066791202"/>
    <n v="21.36"/>
    <n v="2.1456305202249837E-4"/>
    <m/>
    <m/>
    <m/>
    <n v="347.63289139355459"/>
    <m/>
  </r>
  <r>
    <x v="3007"/>
    <n v="18.670000000000002"/>
    <n v="21.04"/>
    <n v="603.48230000000001"/>
    <n v="537.38030000000003"/>
    <n v="29136.760955999998"/>
    <n v="25949.756486999999"/>
    <n v="8.7535237558444834E-6"/>
    <n v="363.88819173855927"/>
    <n v="363.91"/>
    <m/>
    <n v="17962.08555773952"/>
    <n v="1797.5"/>
    <m/>
    <n v="3142.0150642548515"/>
    <m/>
    <m/>
    <n v="33.249045926458692"/>
    <m/>
    <m/>
    <n v="48.466770477372705"/>
    <n v="48.48"/>
    <n v="-2.7288619280718684E-4"/>
    <n v="36.696578604630908"/>
    <n v="36.700000000000003"/>
    <m/>
    <n v="-9.322603185546452E-5"/>
    <n v="300.99438432746581"/>
    <n v="301.31200000000001"/>
    <n v="-1.0541089386888469E-3"/>
    <n v="3014"/>
    <n v="0.88735741444866933"/>
    <n v="16087.99"/>
    <n v="69.610864608929433"/>
    <m/>
    <m/>
    <n v="2649.0639376914319"/>
    <n v="1.520408177569442"/>
    <m/>
    <m/>
    <n v="3322.5358240630385"/>
    <n v="16379.05"/>
    <m/>
    <n v="-0.79714722013407135"/>
    <n v="19.880683237318657"/>
    <m/>
    <n v="19.87565"/>
    <n v="2.5323636301988195E-4"/>
    <n v="20.364429956009559"/>
    <n v="20.36"/>
    <n v="2.1758133642246769E-4"/>
    <m/>
    <m/>
    <m/>
    <n v="363.89162872866331"/>
    <m/>
  </r>
  <r>
    <x v="3008"/>
    <n v="18.34"/>
    <n v="20.75"/>
    <n v="587.22720000000004"/>
    <n v="522.90099999999995"/>
    <n v="28805.725025"/>
    <n v="25654.702405"/>
    <n v="8.7535237558444834E-6"/>
    <n v="354.07804594311352"/>
    <n v="354.1"/>
    <n v="-6.199959583874648E-5"/>
    <n v="16993.516852224231"/>
    <n v="1700"/>
    <m/>
    <n v="3014.9246831403643"/>
    <m/>
    <m/>
    <n v="33.695457658117739"/>
    <m/>
    <m/>
    <n v="47.914949192186008"/>
    <n v="47.92"/>
    <n v="-1.0540083084298324E-4"/>
    <n v="37.112778443659444"/>
    <n v="37.11"/>
    <m/>
    <n v="7.4870483951716693E-5"/>
    <n v="292.88321818028186"/>
    <n v="293.178"/>
    <n v="-1.0054704640802825E-3"/>
    <n v="3015"/>
    <n v="0.88385542168674702"/>
    <n v="15838.75"/>
    <n v="68.527080907921146"/>
    <m/>
    <m/>
    <n v="2690.1040362885969"/>
    <n v="1.5438164410390187"/>
    <m/>
    <m/>
    <n v="3143.3835341438025"/>
    <n v="15495.2"/>
    <m/>
    <n v="-0.79713824060716854"/>
    <n v="20.415402099557465"/>
    <m/>
    <n v="20.410399999999999"/>
    <n v="2.4507601798418044E-4"/>
    <n v="20.912543465312378"/>
    <n v="20.91"/>
    <n v="1.2163870456127768E-4"/>
    <m/>
    <m/>
    <m/>
    <n v="354.08154314601319"/>
    <m/>
  </r>
  <r>
    <x v="3009"/>
    <n v="18.05"/>
    <n v="20.71"/>
    <n v="581.77729999999997"/>
    <n v="518.04349999999999"/>
    <n v="28655.573219999998"/>
    <n v="25520.750951000002"/>
    <n v="8.1975348396046144E-6"/>
    <n v="350.78338788934741"/>
    <n v="350.8"/>
    <m/>
    <n v="16677.17636636598"/>
    <n v="1670"/>
    <m/>
    <n v="2972.8136892260595"/>
    <m/>
    <m/>
    <n v="33.850434700355599"/>
    <m/>
    <m/>
    <n v="47.66402700670978"/>
    <n v="47.68"/>
    <n v="-3.3500405390562982E-4"/>
    <n v="37.305482188816747"/>
    <n v="37.31"/>
    <m/>
    <n v="-1.2108847985137228E-4"/>
    <n v="290.16138019605393"/>
    <n v="290.44200000000001"/>
    <n v="-9.6618190188091368E-4"/>
    <n v="3016"/>
    <n v="0.87155963302752293"/>
    <n v="15731.62"/>
    <n v="68.058263478541434"/>
    <m/>
    <m/>
    <n v="2708.2993386582662"/>
    <n v="1.5541111581163638"/>
    <m/>
    <m/>
    <n v="3084.8785175983021"/>
    <n v="15206"/>
    <m/>
    <n v="-0.79712754717885692"/>
    <n v="20.604091725769884"/>
    <m/>
    <n v="20.598500000000001"/>
    <m/>
    <n v="21.106215080278112"/>
    <n v="21.11"/>
    <n v="-1.7929510762138001E-4"/>
    <m/>
    <m/>
    <m/>
    <n v="350.78682471184146"/>
    <m/>
  </r>
  <r>
    <x v="3010"/>
    <n v="16.5"/>
    <n v="19.47"/>
    <n v="555.30920000000003"/>
    <n v="494.4708"/>
    <n v="28051.174969"/>
    <n v="24982.262606"/>
    <n v="8.1975348396046144E-6"/>
    <n v="334.81624798541793"/>
    <n v="334.83"/>
    <m/>
    <n v="15158.881506323371"/>
    <n v="1517.5"/>
    <m/>
    <n v="2769.8110010636447"/>
    <m/>
    <m/>
    <n v="34.619023268843172"/>
    <m/>
    <m/>
    <n v="46.657568125629332"/>
    <n v="46.64"/>
    <n v="3.7667507781580234E-4"/>
    <n v="38.09153195399832"/>
    <n v="38.090000000000003"/>
    <m/>
    <n v="4.021932261277783E-5"/>
    <n v="276.95703025252465"/>
    <n v="277.21199999999999"/>
    <n v="-9.1976446717800808E-4"/>
    <n v="3017"/>
    <n v="0.84745762711864414"/>
    <n v="15335.4"/>
    <n v="66.338952969312331"/>
    <m/>
    <m/>
    <n v="2776.511154349414"/>
    <n v="1.5931023077862667"/>
    <m/>
    <m/>
    <n v="2804.039583355695"/>
    <n v="13821"/>
    <m/>
    <n v="-0.79711746014357177"/>
    <n v="21.540643028952623"/>
    <m/>
    <n v="21.534300000000002"/>
    <m/>
    <n v="22.065982702802646"/>
    <n v="22.07"/>
    <n v="-1.8202524682164878E-4"/>
    <m/>
    <m/>
    <m/>
    <n v="334.8197450177712"/>
    <m/>
  </r>
  <r>
    <x v="3011"/>
    <n v="16.920000000000002"/>
    <n v="19.420000000000002"/>
    <n v="547.48509999999999"/>
    <n v="487.49169999999998"/>
    <n v="27733.509099999999"/>
    <n v="24698.736288"/>
    <n v="8.1975348396046144E-6"/>
    <n v="330.07466526950759"/>
    <n v="330.09"/>
    <m/>
    <n v="14729.332640655628"/>
    <n v="1475"/>
    <m/>
    <n v="2710.8960844258886"/>
    <m/>
    <m/>
    <n v="34.858606758877286"/>
    <m/>
    <m/>
    <n v="46.125819633236183"/>
    <n v="46.12"/>
    <n v="1.2618458881585859E-4"/>
    <n v="38.520509679048352"/>
    <n v="38.520000000000003"/>
    <m/>
    <n v="1.3231543311231775E-5"/>
    <n v="273.04489499579569"/>
    <n v="273.27199999999999"/>
    <n v="-8.3105844800901441E-4"/>
    <n v="3018"/>
    <n v="0.87126673532440779"/>
    <n v="15118.76"/>
    <n v="65.38647745470179"/>
    <m/>
    <m/>
    <n v="2815.7343488196107"/>
    <n v="1.615148323367066"/>
    <m/>
    <m/>
    <n v="2724.6101106060246"/>
    <n v="13429.45"/>
    <m/>
    <n v="-0.79711677614451637"/>
    <n v="21.841621598213262"/>
    <m/>
    <m/>
    <m/>
    <n v="22.375495591326516"/>
    <n v="22.38"/>
    <n v="-2.0126937772491083E-4"/>
    <m/>
    <m/>
    <m/>
    <n v="330.0782223353076"/>
    <m/>
  </r>
  <r>
    <x v="3012"/>
    <n v="16.84"/>
    <n v="19.329999999999998"/>
    <n v="553.65629999999999"/>
    <n v="492.98259999999999"/>
    <n v="28149.291045999998"/>
    <n v="25068.818321999999"/>
    <n v="8.1975348396046144E-6"/>
    <n v="333.78709640085685"/>
    <n v="333.81"/>
    <m/>
    <n v="15060.585185321685"/>
    <n v="1507.5"/>
    <m/>
    <n v="2756.6047651690378"/>
    <m/>
    <m/>
    <n v="34.660723543466212"/>
    <m/>
    <m/>
    <n v="46.816198306200313"/>
    <n v="46.8"/>
    <n v="3.4611765385283988E-4"/>
    <n v="37.942231994676952"/>
    <n v="37.94"/>
    <m/>
    <n v="5.8829590852793601E-5"/>
    <n v="276.11931684768604"/>
    <n v="276.334"/>
    <n v="-7.768973499966414E-4"/>
    <n v="3019"/>
    <n v="0.87118468701500262"/>
    <n v="15362.77"/>
    <n v="66.436597930344988"/>
    <m/>
    <m/>
    <n v="2770.2896603361983"/>
    <n v="1.5889299182947889"/>
    <m/>
    <m/>
    <n v="2785.8939348332219"/>
    <n v="13730.85"/>
    <m/>
    <n v="-0.7971069573381675"/>
    <n v="21.594601002186049"/>
    <m/>
    <m/>
    <m/>
    <n v="22.1228305802412"/>
    <n v="22.12"/>
    <n v="1.2796474869802843E-4"/>
    <m/>
    <m/>
    <m/>
    <n v="333.79053280436136"/>
    <m/>
  </r>
  <r>
    <x v="3013"/>
    <n v="14.99"/>
    <n v="18.48"/>
    <n v="530.44069999999999"/>
    <n v="472.30709999999999"/>
    <n v="27657.049115000002"/>
    <n v="24630.238598"/>
    <n v="8.1975348396046144E-6"/>
    <n v="319.78312872507541"/>
    <n v="319.8"/>
    <m/>
    <n v="13796.80431359314"/>
    <n v="1380"/>
    <m/>
    <n v="2583.1013051608684"/>
    <m/>
    <m/>
    <n v="35.38595251705015"/>
    <m/>
    <m/>
    <n v="45.996409715328724"/>
    <n v="46"/>
    <n v="-7.8049666766832893E-5"/>
    <n v="38.604921054660991"/>
    <n v="38.6"/>
    <m/>
    <n v="1.2748846272003789E-4"/>
    <n v="264.5379827037176"/>
    <n v="264.75400000000002"/>
    <n v="-8.1591702592753723E-4"/>
    <n v="3020"/>
    <n v="0.81114718614718617"/>
    <n v="15035.31"/>
    <n v="65.015413843286154"/>
    <m/>
    <m/>
    <n v="2829.3388456181297"/>
    <n v="1.6226443916338158"/>
    <m/>
    <m/>
    <n v="2552.1292955956364"/>
    <n v="12579.35"/>
    <m/>
    <n v="-0.79711755411880292"/>
    <n v="22.4992222769812"/>
    <m/>
    <m/>
    <m/>
    <n v="23.049989957602154"/>
    <n v="23.05"/>
    <n v="-4.3567886531814537E-7"/>
    <m/>
    <m/>
    <m/>
    <n v="319.78632389954521"/>
    <m/>
  </r>
  <r>
    <x v="3014"/>
    <n v="14.44"/>
    <n v="18.14"/>
    <n v="516.1431"/>
    <n v="459.57249999999999"/>
    <n v="27310.950941999999"/>
    <n v="24321.815791000001"/>
    <n v="8.7535237558444834E-6"/>
    <n v="311.15604588222976"/>
    <n v="311.18"/>
    <m/>
    <n v="13052.334682787952"/>
    <n v="1305"/>
    <m/>
    <n v="2478.5473127203813"/>
    <m/>
    <m/>
    <n v="35.861378927636594"/>
    <m/>
    <m/>
    <n v="45.419706681336379"/>
    <n v="45.4"/>
    <n v="4.3406787084543375E-4"/>
    <n v="39.087232942102439"/>
    <n v="39.090000000000003"/>
    <m/>
    <n v="-7.0786848236470412E-5"/>
    <n v="257.4043965682888"/>
    <n v="257.60599999999999"/>
    <n v="-7.826037891632831E-4"/>
    <n v="3021"/>
    <n v="0.79603087100330761"/>
    <n v="14821.44"/>
    <n v="64.085596747343743"/>
    <m/>
    <m/>
    <n v="2869.5848198555977"/>
    <n v="1.6455697161374785"/>
    <m/>
    <m/>
    <n v="2414.4241436468105"/>
    <n v="11899.45"/>
    <m/>
    <n v="-0.7970978369885322"/>
    <n v="23.104782338335347"/>
    <m/>
    <m/>
    <m/>
    <n v="23.670794806321865"/>
    <n v="23.67"/>
    <n v="3.3578636327247224E-5"/>
    <m/>
    <m/>
    <m/>
    <n v="311.15899983942677"/>
    <m/>
  </r>
  <r>
    <x v="3015"/>
    <n v="14.02"/>
    <n v="17.93"/>
    <n v="514.94359999999995"/>
    <n v="458.50049999999999"/>
    <n v="27341.937190000001"/>
    <n v="24349.197747999999"/>
    <n v="8.7535237558444834E-6"/>
    <n v="310.42535975695574"/>
    <n v="310.44"/>
    <m/>
    <n v="12990.969300130459"/>
    <n v="1300"/>
    <m/>
    <n v="2469.7918825214815"/>
    <m/>
    <m/>
    <n v="35.901581078617191"/>
    <m/>
    <m/>
    <n v="45.470129870953649"/>
    <n v="45.48"/>
    <n v="-2.1702130708767253E-4"/>
    <n v="39.042125502399941"/>
    <n v="39.04"/>
    <m/>
    <n v="5.4444221309957186E-5"/>
    <n v="256.80300699606818"/>
    <n v="256.91800000000001"/>
    <n v="-4.4758640473552269E-4"/>
    <n v="3022"/>
    <n v="0.78192972671500283"/>
    <n v="14856.47"/>
    <n v="64.232045237658227"/>
    <m/>
    <m/>
    <n v="2862.8026477967737"/>
    <n v="1.6415248423651396"/>
    <m/>
    <m/>
    <n v="2403.0793764528835"/>
    <n v="11838.3"/>
    <m/>
    <n v="-0.79700806902571453"/>
    <n v="23.157597989974136"/>
    <m/>
    <m/>
    <m/>
    <n v="23.725339512253075"/>
    <n v="23.73"/>
    <n v="-1.9639644951219282E-4"/>
    <m/>
    <m/>
    <m/>
    <n v="310.42861505897866"/>
    <m/>
  </r>
  <r>
    <x v="3016"/>
    <n v="13.79"/>
    <n v="17.59"/>
    <n v="494.2441"/>
    <n v="440.05779999999999"/>
    <n v="26904.021978000001"/>
    <n v="23958.575560000001"/>
    <n v="8.7535237558444834E-6"/>
    <n v="297.92520892395726"/>
    <n v="297.94"/>
    <m/>
    <n v="11944.566864533077"/>
    <n v="1195"/>
    <m/>
    <n v="2320.5401014429467"/>
    <m/>
    <m/>
    <n v="36.61866619115019"/>
    <m/>
    <m/>
    <n v="44.738596233718226"/>
    <n v="44.72"/>
    <n v="4.1583706883341343E-4"/>
    <n v="39.665099336909201"/>
    <n v="39.659999999999997"/>
    <m/>
    <n v="1.2857632146245912E-4"/>
    <n v="246.4705908713311"/>
    <n v="246.476"/>
    <n v="-2.1945863568517687E-5"/>
    <n v="3023"/>
    <n v="0.78396816372939171"/>
    <n v="14570.57"/>
    <n v="62.98119928281271"/>
    <m/>
    <m/>
    <n v="2917.8948249428322"/>
    <n v="1.672638816326087"/>
    <m/>
    <m/>
    <n v="2209.533309733185"/>
    <n v="10880.05"/>
    <m/>
    <n v="-0.79691882760344068"/>
    <n v="24.085722277887371"/>
    <m/>
    <m/>
    <m/>
    <n v="24.677576053529027"/>
    <n v="24.68"/>
    <n v="-9.8215010979507689E-5"/>
    <m/>
    <m/>
    <m/>
    <n v="297.92816259305278"/>
    <m/>
  </r>
  <r>
    <x v="3017"/>
    <n v="14.17"/>
    <n v="17.75"/>
    <n v="490.6583"/>
    <n v="436.86130000000003"/>
    <n v="26900.534516"/>
    <n v="23955.260182000002"/>
    <n v="8.7535237558444834E-6"/>
    <n v="295.75651416273149"/>
    <n v="295.77999999999997"/>
    <m/>
    <n v="11770.611454942"/>
    <n v="1177.5"/>
    <m/>
    <n v="2295.1787811880263"/>
    <m/>
    <m/>
    <n v="36.75000048758703"/>
    <m/>
    <m/>
    <n v="44.731706201457229"/>
    <n v="44.72"/>
    <n v="2.6176657999177344E-4"/>
    <n v="39.669468166425773"/>
    <n v="39.67"/>
    <m/>
    <n v="-1.3406442506358474E-5"/>
    <n v="244.67935148657494"/>
    <n v="244.67"/>
    <n v="3.82208140554674E-5"/>
    <n v="3024"/>
    <n v="0.79830985915492958"/>
    <n v="14579.9"/>
    <n v="63.016607291428635"/>
    <m/>
    <m/>
    <n v="2916.0264039602134"/>
    <n v="1.6714093169579083"/>
    <m/>
    <m/>
    <n v="2177.3606352131819"/>
    <n v="10720.6"/>
    <m/>
    <n v="-0.79689936801921701"/>
    <n v="24.259546644252524"/>
    <m/>
    <m/>
    <m/>
    <n v="24.856127710295848"/>
    <n v="24.86"/>
    <n v="-1.5576386581461765E-4"/>
    <m/>
    <m/>
    <m/>
    <n v="295.75934720482337"/>
    <m/>
  </r>
  <r>
    <x v="3018"/>
    <n v="14.94"/>
    <n v="18.3"/>
    <n v="516.11649999999997"/>
    <n v="459.52440000000001"/>
    <n v="27690.525815000001"/>
    <n v="24658.547555000001"/>
    <n v="8.7535237558444834E-6"/>
    <n v="311.09449267966295"/>
    <n v="311.12"/>
    <m/>
    <n v="12991.388394187468"/>
    <n v="1300"/>
    <m/>
    <n v="2473.6962678410969"/>
    <m/>
    <m/>
    <n v="35.795140441180799"/>
    <m/>
    <m/>
    <n v="46.044224958432125"/>
    <n v="46.04"/>
    <n v="9.1767124937636169E-5"/>
    <n v="38.503750175032238"/>
    <n v="38.5"/>
    <m/>
    <n v="9.7407143694550058E-5"/>
    <n v="257.37163860356947"/>
    <n v="257.38"/>
    <n v="-3.2486581826640659E-5"/>
    <n v="3025"/>
    <n v="0.81639344262295077"/>
    <n v="15075.45"/>
    <n v="65.153364153355255"/>
    <m/>
    <m/>
    <n v="2816.9148267558098"/>
    <n v="1.6144474435775849"/>
    <m/>
    <m/>
    <n v="2403.1899855449092"/>
    <n v="11833.6"/>
    <m/>
    <n v="-0.79691809884186471"/>
    <n v="22.999960288743825"/>
    <m/>
    <m/>
    <m/>
    <n v="23.565998384087951"/>
    <n v="23.57"/>
    <n v="-1.6977581298471822E-4"/>
    <m/>
    <m/>
    <m/>
    <n v="311.0972051006321"/>
    <m/>
  </r>
  <r>
    <x v="3019"/>
    <n v="14.74"/>
    <n v="18.27"/>
    <n v="507.56659999999999"/>
    <n v="451.90800000000002"/>
    <n v="27523.403286000001"/>
    <n v="24509.508282999999"/>
    <n v="8.0585420541012809E-6"/>
    <n v="305.93349318445223"/>
    <n v="305.95999999999998"/>
    <m/>
    <n v="12560.269541861702"/>
    <n v="1257.5"/>
    <m/>
    <n v="2412.1144583450346"/>
    <m/>
    <m/>
    <n v="36.090152672181013"/>
    <m/>
    <m/>
    <n v="45.765215144449606"/>
    <n v="45.76"/>
    <n v="1.1396731751767142E-4"/>
    <n v="38.735350982711701"/>
    <n v="38.74"/>
    <m/>
    <n v="-1.2000560888747458E-4"/>
    <n v="253.10487171159386"/>
    <n v="253.114"/>
    <n v="-3.6063941173281044E-5"/>
    <n v="3026"/>
    <n v="0.80678708264915167"/>
    <n v="15014.91"/>
    <n v="64.886654351666252"/>
    <m/>
    <m/>
    <n v="2828.2269947913774"/>
    <n v="1.6207770871138794"/>
    <m/>
    <m/>
    <n v="2323.4482068357615"/>
    <n v="11441.3"/>
    <m/>
    <n v="-0.79692445728756689"/>
    <n v="23.380084786646837"/>
    <m/>
    <m/>
    <m/>
    <n v="23.95591732120273"/>
    <n v="23.96"/>
    <n v="-1.7039560923504116E-4"/>
    <m/>
    <m/>
    <m/>
    <n v="305.93614526473107"/>
    <m/>
  </r>
  <r>
    <x v="3020"/>
    <n v="15.24"/>
    <n v="18.3"/>
    <n v="500.06830000000002"/>
    <n v="445.2174"/>
    <n v="27301.686688999998"/>
    <n v="24311.280263000001"/>
    <n v="8.0585420541012809E-6"/>
    <n v="301.38452936260745"/>
    <n v="301.41000000000003"/>
    <m/>
    <n v="12186.543348218227"/>
    <n v="1220"/>
    <m/>
    <n v="2358.2287062850564"/>
    <m/>
    <m/>
    <n v="36.350740349189593"/>
    <m/>
    <m/>
    <n v="45.392122868161415"/>
    <n v="45.4"/>
    <n v="-1.7350510657676566E-4"/>
    <n v="39.044116622294062"/>
    <n v="39.04"/>
    <m/>
    <n v="1.0544626777830857E-4"/>
    <n v="249.35383950207572"/>
    <n v="249.34200000000001"/>
    <n v="4.7482983515312327E-5"/>
    <n v="3027"/>
    <n v="0.83278688524590161"/>
    <n v="14834.17"/>
    <n v="64.085570127753897"/>
    <m/>
    <m/>
    <n v="2862.2714044507488"/>
    <n v="1.6396651052260365"/>
    <m/>
    <m/>
    <n v="2254.3459568805524"/>
    <n v="11101.15"/>
    <m/>
    <n v="-0.79692680876480793"/>
    <n v="23.721812301364562"/>
    <m/>
    <m/>
    <m/>
    <n v="24.307777205868671"/>
    <n v="24.31"/>
    <n v="-9.1435381790572201E-5"/>
    <m/>
    <m/>
    <m/>
    <n v="301.38736199024657"/>
    <m/>
  </r>
  <r>
    <x v="3021"/>
    <n v="13.82"/>
    <n v="17.239999999999998"/>
    <n v="471.30840000000001"/>
    <n v="419.60849999999999"/>
    <n v="26458.367450000002"/>
    <n v="23560.135493999998"/>
    <n v="8.0585420541012809E-6"/>
    <n v="284.04439304422829"/>
    <n v="284.06"/>
    <m/>
    <n v="10784.203051841987"/>
    <n v="1080"/>
    <m/>
    <n v="2154.6881595388404"/>
    <m/>
    <m/>
    <n v="37.39449693113648"/>
    <m/>
    <m/>
    <n v="43.988937209947409"/>
    <n v="44"/>
    <n v="-2.5142704664982141E-4"/>
    <n v="40.249296961107525"/>
    <n v="40.25"/>
    <m/>
    <n v="-1.7466804781984813E-5"/>
    <n v="235.01012405369954"/>
    <n v="234.988"/>
    <n v="9.4149717004832212E-5"/>
    <n v="3028"/>
    <n v="0.80162412993039456"/>
    <n v="14282.23"/>
    <n v="61.696298801910949"/>
    <m/>
    <m/>
    <n v="2968.768908454852"/>
    <n v="1.7005114670783763"/>
    <m/>
    <m/>
    <n v="1994.9388181255385"/>
    <n v="9823.5"/>
    <m/>
    <n v="-0.79692178774107614"/>
    <n v="25.085122284050833"/>
    <m/>
    <m/>
    <m/>
    <n v="25.705216670229198"/>
    <n v="25.71"/>
    <n v="-1.8604938820698802E-4"/>
    <m/>
    <m/>
    <m/>
    <n v="284.04716533559423"/>
    <m/>
  </r>
  <r>
    <x v="3022"/>
    <n v="13.56"/>
    <n v="16.920000000000002"/>
    <n v="463.65370000000001"/>
    <n v="412.7901"/>
    <n v="26061.684265"/>
    <n v="23206.714861"/>
    <n v="8.0585420541012809E-6"/>
    <n v="279.42430588380876"/>
    <n v="279.44"/>
    <m/>
    <n v="10433.341111515871"/>
    <n v="1045"/>
    <m/>
    <n v="2102.0986295751786"/>
    <m/>
    <m/>
    <n v="37.696612437662473"/>
    <m/>
    <m/>
    <n v="43.328366383186363"/>
    <n v="43.32"/>
    <n v="1.9312980577934624E-4"/>
    <n v="40.851886404386114"/>
    <n v="40.85"/>
    <m/>
    <n v="4.6178809941510579E-5"/>
    <n v="231.19047197819907"/>
    <n v="231.17"/>
    <n v="8.8558109612391078E-5"/>
    <n v="3029"/>
    <n v="0.80141843971631199"/>
    <n v="14047.56"/>
    <n v="60.67783439503355"/>
    <m/>
    <m/>
    <n v="3017.5484757736181"/>
    <n v="1.7282885658759597"/>
    <m/>
    <m/>
    <n v="1930.0405288514125"/>
    <n v="9504.2000000000007"/>
    <m/>
    <n v="-0.79692761843696336"/>
    <n v="25.491553952372808"/>
    <m/>
    <m/>
    <m/>
    <n v="26.122156176276221"/>
    <n v="26.12"/>
    <n v="8.2548862029740988E-5"/>
    <m/>
    <m/>
    <m/>
    <n v="279.4268973103741"/>
    <m/>
  </r>
  <r>
    <x v="3023"/>
    <n v="13.95"/>
    <n v="17.079999999999998"/>
    <n v="466.63819999999998"/>
    <n v="415.44389999999999"/>
    <n v="26093.439221000001"/>
    <n v="23234.804155999998"/>
    <n v="7.9195510458429652E-6"/>
    <n v="281.21607950054715"/>
    <n v="281.24"/>
    <m/>
    <n v="10567.097599983194"/>
    <n v="1057.5"/>
    <m/>
    <n v="2122.2984862813837"/>
    <m/>
    <m/>
    <n v="37.573739319380252"/>
    <m/>
    <m/>
    <n v="43.380102204962292"/>
    <n v="43.36"/>
    <n v="4.6361173806030997E-4"/>
    <n v="40.801253485095707"/>
    <n v="40.799999999999997"/>
    <m/>
    <n v="3.0722673914462817E-5"/>
    <n v="232.67590356893609"/>
    <n v="232.63200000000001"/>
    <n v="1.8872540723591236E-4"/>
    <n v="3030"/>
    <n v="0.81674473067915698"/>
    <n v="14058.39"/>
    <n v="60.719872605706634"/>
    <m/>
    <m/>
    <n v="3015.2220895547566"/>
    <n v="1.7267924316909558"/>
    <m/>
    <m/>
    <n v="1954.790856324827"/>
    <n v="9625.1"/>
    <m/>
    <n v="-0.79690695615372031"/>
    <n v="25.326490808597175"/>
    <m/>
    <m/>
    <m/>
    <n v="25.953467780431517"/>
    <n v="25.95"/>
    <n v="1.3363315728387448E-4"/>
    <m/>
    <m/>
    <m/>
    <n v="281.21897218524714"/>
    <m/>
  </r>
  <r>
    <x v="3024"/>
    <n v="13.1"/>
    <n v="16.5"/>
    <n v="453.31439999999998"/>
    <n v="403.57850000000002"/>
    <n v="25636.565655999999"/>
    <n v="22827.79881"/>
    <n v="7.9195510458429652E-6"/>
    <n v="273.17992815378858"/>
    <n v="273.2"/>
    <m/>
    <n v="9963.1170955844209"/>
    <n v="997.5"/>
    <m/>
    <n v="2031.3082954507997"/>
    <m/>
    <m/>
    <n v="38.108584093158676"/>
    <m/>
    <m/>
    <n v="42.619514873187491"/>
    <n v="42.6"/>
    <n v="4.5809561472975879E-4"/>
    <n v="41.514764558562248"/>
    <n v="41.51"/>
    <m/>
    <n v="1.1478098198636211E-4"/>
    <n v="226.02964781610075"/>
    <n v="225.97800000000001"/>
    <n v="2.285524082024093E-4"/>
    <n v="3031"/>
    <n v="0.79393939393939394"/>
    <n v="13788.62"/>
    <n v="59.550053457081496"/>
    <m/>
    <m/>
    <n v="3073.0819485499323"/>
    <n v="1.7597614566779303"/>
    <m/>
    <m/>
    <n v="1843.0680593996108"/>
    <n v="9074.6"/>
    <m/>
    <n v="-0.79689814874489118"/>
    <n v="26.048621749189785"/>
    <m/>
    <m/>
    <m/>
    <n v="26.693943020876585"/>
    <n v="26.69"/>
    <n v="1.4773401560819188E-4"/>
    <m/>
    <m/>
    <m/>
    <n v="273.18270024236438"/>
    <m/>
  </r>
  <r>
    <x v="3025"/>
    <n v="14.12"/>
    <n v="17.23"/>
    <n v="466.53530000000001"/>
    <n v="415.33920000000001"/>
    <n v="26026.281341999998"/>
    <n v="23174.274506999998"/>
    <n v="7.9195510458429652E-6"/>
    <n v="281.12664642509571"/>
    <n v="281.14999999999998"/>
    <m/>
    <n v="10542.609060024863"/>
    <n v="1055"/>
    <m/>
    <n v="2119.8856447659696"/>
    <m/>
    <m/>
    <n v="37.548229457242734"/>
    <m/>
    <m/>
    <n v="43.264232848512457"/>
    <n v="43.28"/>
    <n v="-3.6430571828893754E-4"/>
    <n v="40.881096839156356"/>
    <n v="40.880000000000003"/>
    <m/>
    <n v="2.6830703433233793E-5"/>
    <n v="232.61375951201668"/>
    <n v="232.512"/>
    <n v="4.3765273197382548E-4"/>
    <n v="3032"/>
    <n v="0.81950087057457921"/>
    <n v="14029.55"/>
    <n v="60.576385744878763"/>
    <m/>
    <m/>
    <n v="3019.3856661181781"/>
    <n v="1.7285213043622689"/>
    <m/>
    <m/>
    <n v="1950.2887454843383"/>
    <n v="9601.15"/>
    <m/>
    <n v="-0.79686925571579048"/>
    <n v="25.286004198826625"/>
    <m/>
    <m/>
    <m/>
    <n v="25.913793754427619"/>
    <n v="25.91"/>
    <n v="1.4642047192658936E-4"/>
    <m/>
    <m/>
    <m/>
    <n v="281.12947856928315"/>
    <m/>
  </r>
  <r>
    <x v="3026"/>
    <n v="15.42"/>
    <n v="18.38"/>
    <n v="489.32920000000001"/>
    <n v="435.62849999999997"/>
    <n v="26689.365141999999"/>
    <n v="23764.512858999999"/>
    <n v="7.9195510458429652E-6"/>
    <n v="294.85469310972553"/>
    <n v="294.88"/>
    <m/>
    <n v="11572.189458009017"/>
    <n v="1157.5"/>
    <m/>
    <n v="2275.1434410780166"/>
    <m/>
    <m/>
    <n v="36.629458926061325"/>
    <m/>
    <m/>
    <n v="44.365414226297524"/>
    <n v="44.36"/>
    <n v="1.2205199047610193E-4"/>
    <n v="39.838715668094551"/>
    <n v="39.840000000000003"/>
    <m/>
    <n v="-3.223724662282379E-5"/>
    <n v="243.97601141666027"/>
    <n v="243.85400000000001"/>
    <n v="5.0034617705785323E-4"/>
    <n v="3033"/>
    <n v="0.8389553862894451"/>
    <n v="14480.9"/>
    <n v="62.520329632009492"/>
    <m/>
    <m/>
    <n v="2922.2478591035238"/>
    <n v="1.6727538037770004"/>
    <m/>
    <m/>
    <n v="2140.7596257453802"/>
    <n v="10538.55"/>
    <m/>
    <n v="-0.79686393045102211"/>
    <n v="24.04966393294459"/>
    <m/>
    <m/>
    <m/>
    <n v="24.647189737835369"/>
    <n v="24.65"/>
    <n v="-1.14006578686765E-4"/>
    <m/>
    <m/>
    <m/>
    <n v="294.85758544177281"/>
    <m/>
  </r>
  <r>
    <x v="3027"/>
    <n v="14.09"/>
    <n v="17.28"/>
    <n v="460.02159999999998"/>
    <n v="409.53379999999999"/>
    <n v="25986.348194999999"/>
    <n v="23138.350407000002"/>
    <n v="7.9195510458429652E-6"/>
    <n v="277.18807771344956"/>
    <n v="277.20999999999998"/>
    <m/>
    <n v="10185.432001284786"/>
    <n v="1020"/>
    <m/>
    <n v="2070.6476915261596"/>
    <m/>
    <m/>
    <n v="37.724829017783826"/>
    <m/>
    <m/>
    <n v="43.195744225364379"/>
    <n v="43.2"/>
    <n v="-9.8513301750591253E-5"/>
    <n v="40.887222913839011"/>
    <n v="40.89"/>
    <m/>
    <n v="-6.7916022523539787E-5"/>
    <n v="229.36067467308524"/>
    <n v="229.20599999999999"/>
    <n v="6.7482820294961776E-4"/>
    <n v="3034"/>
    <n v="0.81539351851851849"/>
    <n v="13998.25"/>
    <n v="60.431801108573019"/>
    <m/>
    <m/>
    <n v="3019.6467037330917"/>
    <n v="1.7283430202463064"/>
    <m/>
    <m/>
    <n v="1884.2276909333957"/>
    <n v="9273.7999999999993"/>
    <m/>
    <n v="-0.79682247935761008"/>
    <n v="25.489082105594797"/>
    <m/>
    <m/>
    <m/>
    <n v="26.122828354732682"/>
    <n v="26.12"/>
    <n v="1.0828310615162984E-4"/>
    <m/>
    <m/>
    <m/>
    <n v="277.19072895317805"/>
    <m/>
  </r>
  <r>
    <x v="3028"/>
    <n v="16.16"/>
    <n v="18.86"/>
    <n v="501.90780000000001"/>
    <n v="446.81970000000001"/>
    <n v="27270.892083999999"/>
    <n v="24281.930279"/>
    <n v="6.2517975603082476E-6"/>
    <n v="302.41942108934842"/>
    <n v="302.44"/>
    <m/>
    <n v="12039.623094517481"/>
    <n v="1205"/>
    <m/>
    <n v="2353.3507677893385"/>
    <m/>
    <m/>
    <n v="36.00587758015299"/>
    <m/>
    <m/>
    <n v="45.329868857013729"/>
    <n v="45.32"/>
    <n v="2.1775942219171007E-4"/>
    <n v="38.865235865545586"/>
    <n v="38.869999999999997"/>
    <m/>
    <n v="-1.2256584652459157E-4"/>
    <n v="250.24181589804672"/>
    <n v="250.02600000000001"/>
    <n v="8.6317382210943094E-4"/>
    <n v="3035"/>
    <n v="0.8568398727465536"/>
    <n v="14809.31"/>
    <n v="63.928233640764581"/>
    <m/>
    <m/>
    <n v="2844.6880727949556"/>
    <n v="1.6280483087247835"/>
    <m/>
    <m/>
    <n v="2227.2506888051912"/>
    <n v="10960.2"/>
    <m/>
    <n v="-0.79678740453593999"/>
    <n v="23.167356071471286"/>
    <m/>
    <m/>
    <m/>
    <n v="23.743791958432769"/>
    <n v="23.74"/>
    <n v="1.5972866186908519E-4"/>
    <m/>
    <m/>
    <m/>
    <n v="302.42255429626329"/>
    <m/>
  </r>
  <r>
    <x v="3029"/>
    <n v="15.36"/>
    <n v="18.32"/>
    <n v="490.05309999999997"/>
    <n v="436.26330000000002"/>
    <n v="27052.954587"/>
    <n v="24087.727502000002"/>
    <n v="6.2517975603082476E-6"/>
    <n v="295.26929273226199"/>
    <n v="295.29000000000002"/>
    <m/>
    <n v="11470.288739412394"/>
    <n v="1147.5"/>
    <m/>
    <n v="2269.8751573575469"/>
    <m/>
    <m/>
    <n v="36.429561585217776"/>
    <m/>
    <m/>
    <n v="44.966515144307699"/>
    <n v="44.96"/>
    <n v="1.4490979332060228E-4"/>
    <n v="39.174869400235409"/>
    <n v="39.17"/>
    <m/>
    <n v="1.2431453243322288E-4"/>
    <n v="244.3287731938652"/>
    <n v="244.11600000000001"/>
    <n v="8.7160691583187955E-4"/>
    <n v="3036"/>
    <n v="0.83842794759825323"/>
    <n v="14667.68"/>
    <n v="63.31190703593218"/>
    <m/>
    <m/>
    <n v="2871.8934707338158"/>
    <n v="1.643462470661738"/>
    <m/>
    <m/>
    <n v="2121.9387477683495"/>
    <n v="10441.950000000001"/>
    <m/>
    <n v="-0.79678711852016626"/>
    <n v="23.713595094109376"/>
    <m/>
    <m/>
    <m/>
    <n v="24.304007171739205"/>
    <n v="24.3"/>
    <n v="1.6490418679859786E-4"/>
    <m/>
    <m/>
    <m/>
    <n v="295.27224510524826"/>
    <m/>
  </r>
  <r>
    <x v="3030"/>
    <n v="16.260000000000002"/>
    <n v="18.89"/>
    <n v="502.89120000000003"/>
    <n v="447.6841"/>
    <n v="27520.847769"/>
    <n v="24503.883952"/>
    <n v="6.2517975603082476E-6"/>
    <n v="302.98240575799747"/>
    <n v="303"/>
    <m/>
    <n v="12069.432360455032"/>
    <n v="1207.5"/>
    <m/>
    <n v="2358.7702032533489"/>
    <m/>
    <m/>
    <n v="35.947846996178534"/>
    <m/>
    <m/>
    <n v="45.740885381985059"/>
    <n v="45.72"/>
    <n v="4.5681062959457286E-4"/>
    <n v="38.494507373689252"/>
    <n v="38.49"/>
    <m/>
    <n v="1.1710505817741357E-4"/>
    <n v="250.72214593436956"/>
    <n v="250.488"/>
    <n v="9.3475908773910099E-4"/>
    <n v="3037"/>
    <n v="0.86077289571201698"/>
    <n v="14973.79"/>
    <n v="64.618068265996115"/>
    <m/>
    <m/>
    <n v="2811.9579314851867"/>
    <n v="1.6087063346608856"/>
    <m/>
    <m/>
    <n v="2232.8121413451331"/>
    <n v="10987.9"/>
    <m/>
    <n v="-0.79679355096559545"/>
    <n v="23.089577815636975"/>
    <m/>
    <m/>
    <m/>
    <n v="23.665578012802044"/>
    <n v="23.67"/>
    <n v="-1.8681821706623136E-4"/>
    <m/>
    <m/>
    <m/>
    <n v="302.98529766691837"/>
    <m/>
  </r>
  <r>
    <x v="3031"/>
    <n v="14.85"/>
    <n v="17.97"/>
    <n v="479.83530000000002"/>
    <n v="427.15640000000002"/>
    <n v="27144.32545"/>
    <n v="24168.484573999998"/>
    <n v="6.2517975603082476E-6"/>
    <n v="289.08461440386895"/>
    <n v="289.10000000000002"/>
    <m/>
    <n v="10962.163754448073"/>
    <n v="1097.5"/>
    <m/>
    <n v="2196.4608241052961"/>
    <m/>
    <m/>
    <n v="36.770344658729741"/>
    <m/>
    <m/>
    <n v="45.113988305787032"/>
    <n v="45.12"/>
    <n v="-1.3323790365615817E-4"/>
    <n v="39.020205514466845"/>
    <n v="39.020000000000003"/>
    <m/>
    <n v="5.2669007390981903E-6"/>
    <n v="239.22485924305272"/>
    <n v="239.00399999999999"/>
    <n v="9.2408178546277142E-4"/>
    <n v="3038"/>
    <n v="0.82637729549248751"/>
    <n v="14674.04"/>
    <n v="63.319579097196097"/>
    <m/>
    <m/>
    <n v="2868.2485826805546"/>
    <n v="1.6407543707108128"/>
    <m/>
    <m/>
    <n v="2027.9811200215195"/>
    <n v="9979.7000000000007"/>
    <m/>
    <n v="-0.79678937041980025"/>
    <n v="24.147181624255616"/>
    <m/>
    <m/>
    <m/>
    <n v="24.749957225768146"/>
    <n v="24.75"/>
    <n v="-1.728251792121327E-6"/>
    <m/>
    <m/>
    <m/>
    <n v="289.08744599564136"/>
    <m/>
  </r>
  <r>
    <x v="3032"/>
    <n v="13.84"/>
    <n v="17.260000000000002"/>
    <n v="456.56880000000001"/>
    <n v="406.44150000000002"/>
    <n v="26601.479461999999"/>
    <n v="23684.999865000002"/>
    <n v="6.2517975603082476E-6"/>
    <n v="275.06062430860885"/>
    <n v="275.08"/>
    <m/>
    <n v="9898.5604382139682"/>
    <n v="990"/>
    <m/>
    <n v="2036.6165218156366"/>
    <m/>
    <m/>
    <n v="37.660228929573123"/>
    <m/>
    <m/>
    <n v="44.210697845188854"/>
    <n v="44.2"/>
    <n v="2.420326965804076E-4"/>
    <n v="39.799572063737529"/>
    <n v="39.799999999999997"/>
    <m/>
    <n v="-1.0752167398764279E-5"/>
    <n v="227.62281999569129"/>
    <n v="227.42599999999999"/>
    <n v="8.6542433886749315E-4"/>
    <n v="3039"/>
    <n v="0.80185399768250276"/>
    <n v="14321.59"/>
    <n v="61.793905630494251"/>
    <m/>
    <m/>
    <n v="2937.1399181931852"/>
    <n v="1.6800037348933325"/>
    <m/>
    <m/>
    <n v="1831.2259904396228"/>
    <n v="9012.0499999999993"/>
    <m/>
    <n v="-0.79680250437584976"/>
    <n v="25.317017188547243"/>
    <m/>
    <m/>
    <m/>
    <n v="25.949405959875836"/>
    <n v="25.95"/>
    <n v="-2.2891719620887763E-5"/>
    <m/>
    <m/>
    <m/>
    <n v="275.0631546055148"/>
    <m/>
  </r>
  <r>
    <x v="3033"/>
    <n v="13.72"/>
    <n v="17.239999999999998"/>
    <n v="451.4341"/>
    <n v="401.86799999999999"/>
    <n v="26522.348464999999"/>
    <n v="23614.396399000001"/>
    <n v="6.1128296529044945E-6"/>
    <n v="271.96058432110794"/>
    <n v="271.98"/>
    <m/>
    <n v="9675.4142541058845"/>
    <n v="967.5"/>
    <m/>
    <n v="2002.173379987757"/>
    <m/>
    <m/>
    <n v="37.870403554026517"/>
    <m/>
    <m/>
    <n v="44.078110179383344"/>
    <n v="44.08"/>
    <n v="-4.2872518526637649E-5"/>
    <n v="39.916979622462883"/>
    <n v="39.92"/>
    <m/>
    <n v="-7.5660759947915324E-5"/>
    <n v="225.06063684677721"/>
    <n v="224.858"/>
    <n v="9.0117695068525627E-4"/>
    <n v="3040"/>
    <n v="0.79582366589327158"/>
    <n v="14264.83"/>
    <n v="61.544195232448196"/>
    <m/>
    <m/>
    <n v="2948.7805294491036"/>
    <n v="1.6865021185034719"/>
    <m/>
    <m/>
    <n v="1789.9537751230098"/>
    <n v="8808.6"/>
    <m/>
    <n v="-0.79679474886780988"/>
    <n v="25.600705567539247"/>
    <m/>
    <m/>
    <m/>
    <n v="26.24059622067487"/>
    <n v="26.24"/>
    <n v="2.2721824499694065E-5"/>
    <m/>
    <m/>
    <m/>
    <n v="271.96293382522992"/>
    <m/>
  </r>
  <r>
    <x v="3034"/>
    <n v="13.62"/>
    <n v="17.16"/>
    <n v="446.9425"/>
    <n v="397.86709999999999"/>
    <n v="26445.113431000002"/>
    <n v="23545.485185000001"/>
    <n v="6.1128296529044945E-6"/>
    <n v="269.24811310862611"/>
    <n v="269.26"/>
    <m/>
    <n v="9482.3914088500569"/>
    <n v="950"/>
    <m/>
    <n v="1972.2071907542811"/>
    <m/>
    <m/>
    <n v="38.057197342777457"/>
    <m/>
    <m/>
    <n v="43.948679821557981"/>
    <n v="43.96"/>
    <n v="-2.5751088357639507E-4"/>
    <n v="40.032228843541176"/>
    <n v="40.03"/>
    <m/>
    <n v="5.5679329032498615E-5"/>
    <n v="222.81914853198813"/>
    <n v="222.61"/>
    <n v="9.3952891598814148E-4"/>
    <n v="3041"/>
    <n v="0.79370629370629364"/>
    <n v="14220.01"/>
    <n v="61.346033377817648"/>
    <m/>
    <m/>
    <n v="2958.0455780567563"/>
    <n v="1.6916407233526385"/>
    <m/>
    <m/>
    <n v="1754.2539688949719"/>
    <n v="8632.7999999999993"/>
    <m/>
    <n v="-0.79679200619787649"/>
    <n v="25.854375728891569"/>
    <m/>
    <m/>
    <m/>
    <n v="26.501023006277354"/>
    <n v="26.5"/>
    <n v="3.8604010466070093E-5"/>
    <m/>
    <m/>
    <m/>
    <n v="269.25022158655293"/>
    <m/>
  </r>
  <r>
    <x v="3035"/>
    <n v="13.35"/>
    <n v="16.510000000000002"/>
    <n v="424.33330000000001"/>
    <n v="377.73309999999998"/>
    <n v="25475.152413"/>
    <n v="22681.445724000001"/>
    <n v="6.1128296529044945E-6"/>
    <n v="255.60912874340755"/>
    <n v="255.62"/>
    <m/>
    <n v="8521.6821698233052"/>
    <n v="852.5"/>
    <m/>
    <n v="1822.3181124276573"/>
    <m/>
    <m/>
    <n v="39.014844956443781"/>
    <m/>
    <m/>
    <n v="42.33362138020162"/>
    <n v="42.32"/>
    <n v="3.2186626185293221E-4"/>
    <n v="41.497432141747062"/>
    <n v="41.5"/>
    <m/>
    <n v="-6.1876102480429296E-5"/>
    <n v="211.54103097476593"/>
    <n v="211.32400000000001"/>
    <n v="1.027005805142478E-3"/>
    <n v="3042"/>
    <n v="0.80860084797092657"/>
    <n v="13590.97"/>
    <n v="58.618581205802023"/>
    <m/>
    <m/>
    <n v="3088.8984389493171"/>
    <n v="1.7659702669883754"/>
    <m/>
    <m/>
    <n v="1576.5471011495308"/>
    <n v="7758"/>
    <m/>
    <n v="-0.79678433859892617"/>
    <n v="27.158937051179681"/>
    <m/>
    <m/>
    <m/>
    <n v="27.83952430542865"/>
    <n v="27.84"/>
    <n v="-1.7086730292770191E-5"/>
    <m/>
    <m/>
    <m/>
    <n v="255.61135754274116"/>
    <m/>
  </r>
  <r>
    <x v="3036"/>
    <n v="13.24"/>
    <n v="16.47"/>
    <n v="423.7054"/>
    <n v="377.17189999999999"/>
    <n v="25728.275095000001"/>
    <n v="22906.671317"/>
    <n v="6.1128296529044945E-6"/>
    <n v="255.22467203440596"/>
    <n v="255.24"/>
    <m/>
    <n v="8496.0286109361932"/>
    <n v="850"/>
    <m/>
    <n v="1818.1956986384314"/>
    <m/>
    <m/>
    <n v="39.042062238933667"/>
    <m/>
    <m/>
    <n v="42.753208346341793"/>
    <n v="42.76"/>
    <n v="-1.5883193775034776E-4"/>
    <n v="41.084096320601361"/>
    <n v="41.08"/>
    <m/>
    <n v="9.9715691367130432E-5"/>
    <n v="211.22594766514425"/>
    <n v="211.00200000000001"/>
    <n v="1.0613532816952098E-3"/>
    <n v="3043"/>
    <n v="0.80388585306618099"/>
    <n v="13718.6"/>
    <n v="59.164436178908417"/>
    <m/>
    <m/>
    <n v="3059.8912299154435"/>
    <n v="1.7492205716945011"/>
    <m/>
    <m/>
    <n v="1571.809563340747"/>
    <n v="7734.55"/>
    <m/>
    <n v="-0.79678073535748728"/>
    <n v="27.198020406845437"/>
    <m/>
    <m/>
    <m/>
    <n v="27.880024849444773"/>
    <n v="27.88"/>
    <n v="8.9130002778325945E-7"/>
    <m/>
    <m/>
    <m/>
    <n v="255.2268405430425"/>
    <m/>
  </r>
  <r>
    <x v="3037"/>
    <n v="13.28"/>
    <n v="16.600000000000001"/>
    <n v="428.93090000000001"/>
    <n v="381.82119999999998"/>
    <n v="25971.047906"/>
    <n v="23122.679361999999"/>
    <n v="6.1128296529044945E-6"/>
    <n v="258.36602251949836"/>
    <n v="258.38"/>
    <m/>
    <n v="8705.144964293233"/>
    <n v="870"/>
    <m/>
    <n v="1851.7519338874283"/>
    <m/>
    <m/>
    <n v="38.799677523711466"/>
    <m/>
    <m/>
    <n v="43.155576649322171"/>
    <n v="43.16"/>
    <n v="-1.0248727242412325E-4"/>
    <n v="40.695420190491738"/>
    <n v="40.700000000000003"/>
    <m/>
    <n v="-1.1252603214406687E-4"/>
    <n v="213.82886951041971"/>
    <n v="213.59"/>
    <n v="1.1183553088613962E-3"/>
    <n v="3044"/>
    <n v="0.79999999999999993"/>
    <n v="13883.44"/>
    <n v="59.870669211924273"/>
    <m/>
    <m/>
    <n v="3023.124178588102"/>
    <n v="1.7280384571618381"/>
    <m/>
    <m/>
    <n v="1610.5058657489487"/>
    <n v="7924.35"/>
    <m/>
    <n v="-0.79676492510439989"/>
    <n v="26.861506334796232"/>
    <m/>
    <m/>
    <m/>
    <n v="27.535504885107173"/>
    <n v="27.54"/>
    <n v="-1.6322131056012434E-4"/>
    <m/>
    <m/>
    <m/>
    <n v="258.3684921496702"/>
    <m/>
  </r>
  <r>
    <x v="3038"/>
    <n v="13.95"/>
    <n v="17.14"/>
    <n v="438.29199999999997"/>
    <n v="390.15179999999998"/>
    <n v="26630.096258000001"/>
    <n v="23709.305396"/>
    <n v="5.8348991682777296E-6"/>
    <n v="263.99823270701495"/>
    <n v="264.01"/>
    <m/>
    <n v="9084.646130696523"/>
    <n v="910"/>
    <m/>
    <n v="1912.2899579959849"/>
    <m/>
    <m/>
    <n v="38.374675744381179"/>
    <m/>
    <m/>
    <n v="44.249625271389561"/>
    <n v="44.24"/>
    <n v="2.1756942562300985E-4"/>
    <n v="39.661735384065594"/>
    <n v="39.659999999999997"/>
    <m/>
    <n v="4.3756532163374828E-5"/>
    <n v="218.49337872409666"/>
    <n v="218.238"/>
    <n v="1.1701844962686003E-3"/>
    <n v="3045"/>
    <n v="0.81388564760793458"/>
    <n v="14293.66"/>
    <n v="61.634880779776203"/>
    <m/>
    <m/>
    <n v="2933.7986223469684"/>
    <n v="1.6768203898173464"/>
    <m/>
    <m/>
    <n v="1680.7254710426348"/>
    <n v="8269.5"/>
    <m/>
    <n v="-0.79675609516383883"/>
    <n v="26.274216439072951"/>
    <m/>
    <m/>
    <m/>
    <n v="26.933901863675782"/>
    <n v="26.93"/>
    <n v="1.4488910790122489E-4"/>
    <m/>
    <m/>
    <m/>
    <n v="264.00064204355499"/>
    <m/>
  </r>
  <r>
    <x v="3039"/>
    <n v="13.22"/>
    <n v="16.64"/>
    <n v="423.16320000000002"/>
    <n v="376.68239999999997"/>
    <n v="26258.126102999999"/>
    <n v="23377.994612999999"/>
    <n v="5.8348991682777296E-6"/>
    <n v="254.87942502537962"/>
    <n v="254.89"/>
    <m/>
    <n v="8457.0458613230185"/>
    <n v="847.5"/>
    <m/>
    <n v="1813.2004816836959"/>
    <m/>
    <m/>
    <n v="39.035324834350313"/>
    <m/>
    <m/>
    <n v="43.630481000565688"/>
    <n v="43.64"/>
    <n v="-2.1812555990630145E-4"/>
    <n v="40.214710587518624"/>
    <n v="40.21"/>
    <m/>
    <n v="1.171496522911486E-4"/>
    <n v="210.949431062017"/>
    <n v="210.678"/>
    <n v="1.2883692745184749E-3"/>
    <n v="3046"/>
    <n v="0.79447115384615385"/>
    <n v="14049.72"/>
    <n v="60.578270484626913"/>
    <m/>
    <m/>
    <n v="2983.8677324234168"/>
    <n v="1.7052758564482693"/>
    <m/>
    <m/>
    <n v="1564.6237408180141"/>
    <n v="7697.15"/>
    <m/>
    <n v="-0.79672687412639553"/>
    <n v="27.180027990575798"/>
    <m/>
    <m/>
    <m/>
    <n v="27.862886038418903"/>
    <n v="27.86"/>
    <n v="1.0359075444732468E-4"/>
    <m/>
    <m/>
    <m/>
    <n v="254.88171383928182"/>
    <m/>
  </r>
  <r>
    <x v="3040"/>
    <n v="14.08"/>
    <n v="17.22"/>
    <n v="424.8424"/>
    <n v="378.17059999999998"/>
    <n v="26390.591407"/>
    <n v="23495.521187999999"/>
    <n v="5.8348991682777296E-6"/>
    <n v="255.87212170863154"/>
    <n v="255.89"/>
    <m/>
    <n v="8522.863467914658"/>
    <n v="852.5"/>
    <m/>
    <n v="1823.7615060759952"/>
    <m/>
    <m/>
    <n v="38.952931153775971"/>
    <m/>
    <m/>
    <n v="43.847377619946307"/>
    <n v="43.84"/>
    <n v="1.6828512651234639E-4"/>
    <n v="40.008802731206139"/>
    <n v="40.01"/>
    <m/>
    <n v="-2.9924238786782631E-5"/>
    <n v="211.78045842447997"/>
    <n v="211.5"/>
    <n v="1.3260445601890325E-3"/>
    <n v="3047"/>
    <n v="0.81765389082462259"/>
    <n v="14138.23"/>
    <n v="60.945621103231709"/>
    <m/>
    <m/>
    <n v="2965.0700529681112"/>
    <n v="1.6940511596667944"/>
    <m/>
    <m/>
    <n v="1576.8273766246641"/>
    <n v="7757.2"/>
    <m/>
    <n v="-0.7967272499581467"/>
    <n v="27.068862330016898"/>
    <m/>
    <m/>
    <m/>
    <n v="27.75021157788526"/>
    <n v="27.75"/>
    <n v="7.6244282976034583E-6"/>
    <m/>
    <m/>
    <m/>
    <n v="255.87428990003173"/>
    <m/>
  </r>
  <r>
    <x v="3041"/>
    <n v="13.96"/>
    <n v="16.920000000000002"/>
    <n v="417.94099999999997"/>
    <n v="372.02519999999998"/>
    <n v="26261.045694"/>
    <n v="23380.049654999999"/>
    <n v="5.8348991682777296E-6"/>
    <n v="251.70944061691046"/>
    <n v="251.73"/>
    <m/>
    <n v="8245.5400025057752"/>
    <n v="825"/>
    <m/>
    <n v="1779.2464350485961"/>
    <m/>
    <m/>
    <n v="39.26765510533054"/>
    <m/>
    <m/>
    <n v="43.631076407010042"/>
    <n v="43.64"/>
    <n v="-2.044819658560959E-4"/>
    <n v="40.20417829458971"/>
    <n v="40.200000000000003"/>
    <m/>
    <n v="1.0393767636096563E-4"/>
    <n v="208.33816959489238"/>
    <n v="208.05199999999999"/>
    <n v="1.3754714921865308E-3"/>
    <n v="3048"/>
    <n v="0.82505910165484631"/>
    <n v="14050.73"/>
    <n v="60.563705827679563"/>
    <m/>
    <m/>
    <n v="2983.4205557987138"/>
    <n v="1.7043738812857896"/>
    <m/>
    <m/>
    <n v="1525.528011609998"/>
    <n v="7504.45"/>
    <m/>
    <n v="-0.79671687977000338"/>
    <n v="27.507459258016638"/>
    <m/>
    <m/>
    <m/>
    <n v="28.20028338460218"/>
    <n v="28.2"/>
    <n v="1.0049099368192316E-5"/>
    <m/>
    <m/>
    <m/>
    <n v="251.71184965972375"/>
    <m/>
  </r>
  <r>
    <x v="3042"/>
    <n v="13.77"/>
    <n v="16.77"/>
    <n v="406.82799999999997"/>
    <n v="362.1309"/>
    <n v="25849.368621000001"/>
    <n v="23013.399634000001"/>
    <n v="5.8348991682777296E-6"/>
    <n v="245.01054304527591"/>
    <n v="245.03"/>
    <m/>
    <n v="7806.6395192644204"/>
    <n v="782.5"/>
    <m/>
    <n v="1708.2082013843817"/>
    <m/>
    <m/>
    <n v="39.788033325324413"/>
    <m/>
    <m/>
    <n v="42.946053628789556"/>
    <n v="42.96"/>
    <n v="-3.2463620136047311E-4"/>
    <n v="40.83339518137624"/>
    <n v="40.83"/>
    <m/>
    <n v="8.3154087098691321E-5"/>
    <n v="202.79648971773838"/>
    <n v="202.50800000000001"/>
    <n v="1.4245843015503468E-3"/>
    <n v="3049"/>
    <n v="0.82110912343470488"/>
    <n v="13800.39"/>
    <n v="59.480005590871976"/>
    <m/>
    <m/>
    <n v="3036.5757656660053"/>
    <n v="1.7345760416508367"/>
    <m/>
    <m/>
    <n v="1444.3341261914443"/>
    <n v="7104.35"/>
    <m/>
    <n v="-0.79669721703020768"/>
    <n v="28.23772632214197"/>
    <m/>
    <m/>
    <m/>
    <n v="28.949390046926322"/>
    <n v="28.95"/>
    <n v="-2.1069190800582227E-5"/>
    <m/>
    <m/>
    <m/>
    <n v="245.01295202934818"/>
    <m/>
  </r>
  <r>
    <x v="3043"/>
    <n v="15.22"/>
    <n v="17.78"/>
    <n v="430.93220000000002"/>
    <n v="383.5847"/>
    <n v="26586.850224000002"/>
    <n v="23669.836857999999"/>
    <n v="6.3907672445129293E-6"/>
    <n v="259.52087331687164"/>
    <n v="259.54000000000002"/>
    <m/>
    <n v="8731.2815040328533"/>
    <n v="875"/>
    <m/>
    <n v="1859.9451490029635"/>
    <m/>
    <m/>
    <n v="38.607702392623096"/>
    <m/>
    <m/>
    <n v="44.170226016856503"/>
    <n v="44.16"/>
    <n v="2.315674106998511E-4"/>
    <n v="39.667444387665022"/>
    <n v="39.67"/>
    <m/>
    <n v="-6.442178812660071E-5"/>
    <n v="214.80999723111873"/>
    <n v="214.52799999999999"/>
    <n v="1.3145008162978034E-3"/>
    <n v="3050"/>
    <n v="0.8560179977502812"/>
    <n v="14287.68"/>
    <n v="61.575428635793124"/>
    <m/>
    <m/>
    <n v="2929.3546650412122"/>
    <n v="1.673169761843311"/>
    <m/>
    <m/>
    <n v="1615.4136913047337"/>
    <n v="7946.7"/>
    <m/>
    <n v="-0.79671892844769099"/>
    <n v="26.563595268198007"/>
    <m/>
    <m/>
    <m/>
    <n v="27.233486621953098"/>
    <n v="27.23"/>
    <n v="1.2804340628336242E-4"/>
    <m/>
    <m/>
    <m/>
    <n v="259.52316179593765"/>
    <m/>
  </r>
  <r>
    <x v="3044"/>
    <n v="15.7"/>
    <n v="18.45"/>
    <n v="441.8494"/>
    <n v="393.29989999999998"/>
    <n v="27043.117361000001"/>
    <n v="24075.892741"/>
    <n v="6.3907672445129293E-6"/>
    <n v="266.08906487015628"/>
    <n v="266.11"/>
    <m/>
    <n v="9173.2066106403054"/>
    <n v="917.5"/>
    <m/>
    <n v="1930.5414295882283"/>
    <m/>
    <m/>
    <n v="38.11706301138392"/>
    <m/>
    <m/>
    <n v="44.92715270116252"/>
    <n v="44.92"/>
    <n v="1.5923199382283926E-4"/>
    <n v="38.985756834692168"/>
    <n v="38.99"/>
    <m/>
    <n v="-1.0882701482006762E-4"/>
    <n v="220.24974449066525"/>
    <n v="219.96199999999999"/>
    <n v="1.3081554571483522E-3"/>
    <n v="3051"/>
    <n v="0.85094850948509482"/>
    <n v="14571.94"/>
    <n v="62.795596659313134"/>
    <m/>
    <m/>
    <n v="2871.0737994923888"/>
    <n v="1.6397258240245889"/>
    <m/>
    <m/>
    <n v="1697.184927650811"/>
    <n v="8349.15"/>
    <m/>
    <n v="-0.79672362723740608"/>
    <n v="25.889602808930572"/>
    <m/>
    <m/>
    <m/>
    <n v="26.542921315459115"/>
    <n v="26.54"/>
    <n v="1.1007217253644619E-4"/>
    <m/>
    <m/>
    <m/>
    <n v="266.09123285009139"/>
    <m/>
  </r>
  <r>
    <x v="3045"/>
    <n v="14.68"/>
    <n v="17.78"/>
    <n v="417.41460000000001"/>
    <n v="371.54239999999999"/>
    <n v="26495.805089000001"/>
    <n v="23588.171065999999"/>
    <n v="6.3907672445129293E-6"/>
    <n v="251.3556337705659"/>
    <n v="251.38"/>
    <m/>
    <n v="8157.3261094229574"/>
    <n v="817.5"/>
    <m/>
    <n v="1770.1650323058345"/>
    <m/>
    <m/>
    <n v="39.166076176287156"/>
    <m/>
    <m/>
    <n v="44.014674425890412"/>
    <n v="44"/>
    <n v="3.3350967932754827E-4"/>
    <n v="39.771866982820036"/>
    <n v="39.770000000000003"/>
    <m/>
    <n v="4.694450138376105E-5"/>
    <n v="208.06309347114683"/>
    <n v="207.77600000000001"/>
    <n v="1.3817451060122998E-3"/>
    <n v="3052"/>
    <n v="0.82564679415073106"/>
    <n v="14201.74"/>
    <n v="61.185940275461014"/>
    <m/>
    <m/>
    <n v="2944.0134026318528"/>
    <n v="1.6809049309410733"/>
    <m/>
    <m/>
    <n v="1509.2545070092183"/>
    <n v="7424.35"/>
    <m/>
    <n v="-0.7967156037889892"/>
    <n v="27.318008087173041"/>
    <m/>
    <m/>
    <m/>
    <n v="28.00871483211613"/>
    <n v="28.01"/>
    <n v="-4.5882466400248845E-5"/>
    <m/>
    <m/>
    <m/>
    <n v="251.35768115739623"/>
    <m/>
  </r>
  <r>
    <x v="3046"/>
    <n v="15.6"/>
    <n v="18.57"/>
    <n v="437.35309999999998"/>
    <n v="389.28739999999999"/>
    <n v="27155.057706"/>
    <n v="24174.926942999999"/>
    <n v="6.3907672445129293E-6"/>
    <n v="263.35563039402052"/>
    <n v="263.38"/>
    <m/>
    <n v="8936.1729578279028"/>
    <n v="895"/>
    <m/>
    <n v="1896.916694185112"/>
    <m/>
    <m/>
    <n v="38.229054922079158"/>
    <m/>
    <m/>
    <n v="45.108721029071013"/>
    <n v="45.12"/>
    <n v="-2.4997719257502382E-4"/>
    <n v="38.781355013794141"/>
    <n v="38.78"/>
    <m/>
    <n v="3.4941046780367913E-5"/>
    <n v="217.99944116778727"/>
    <n v="217.67400000000001"/>
    <n v="1.4950851630752826E-3"/>
    <n v="3053"/>
    <n v="0.84006462035541196"/>
    <n v="14612.27"/>
    <n v="62.949727914796014"/>
    <m/>
    <m/>
    <n v="2858.910744634843"/>
    <n v="1.6321602418636521"/>
    <m/>
    <m/>
    <n v="1653.3638761242044"/>
    <n v="8132.25"/>
    <m/>
    <n v="-0.79669047605223597"/>
    <n v="26.012078518796052"/>
    <m/>
    <m/>
    <m/>
    <n v="26.670192422822989"/>
    <n v="26.67"/>
    <n v="7.2149539926957829E-6"/>
    <m/>
    <m/>
    <m/>
    <n v="263.35797880988531"/>
    <m/>
  </r>
  <r>
    <x v="3047"/>
    <n v="16.05"/>
    <n v="18.91"/>
    <n v="442.27690000000001"/>
    <n v="393.66759999999999"/>
    <n v="27417.810371"/>
    <n v="24408.689331000001"/>
    <n v="6.3907672445129293E-6"/>
    <n v="266.31404168796536"/>
    <n v="266.33"/>
    <m/>
    <n v="9136.915095172737"/>
    <n v="915"/>
    <m/>
    <n v="1928.8673998808597"/>
    <m/>
    <m/>
    <n v="38.012262854516869"/>
    <m/>
    <m/>
    <n v="45.544083002307438"/>
    <n v="45.56"/>
    <n v="-3.4936342608793414E-4"/>
    <n v="38.405178935187948"/>
    <n v="38.409999999999997"/>
    <m/>
    <n v="-1.2551587638764961E-4"/>
    <n v="220.45150578702814"/>
    <n v="220.12200000000001"/>
    <n v="1.496923465297062E-3"/>
    <n v="3054"/>
    <n v="0.84875727128503442"/>
    <n v="14748.07"/>
    <n v="63.529794020851739"/>
    <m/>
    <m/>
    <n v="2832.3412876564671"/>
    <n v="1.6168383816682783"/>
    <m/>
    <m/>
    <n v="1690.5136817183932"/>
    <n v="8315.35"/>
    <m/>
    <n v="-0.79669963600829874"/>
    <n v="25.718196852800791"/>
    <m/>
    <m/>
    <m/>
    <n v="26.369296845910107"/>
    <n v="26.37"/>
    <n v="-2.6664925669050987E-5"/>
    <m/>
    <m/>
    <m/>
    <n v="266.31651047521365"/>
    <m/>
  </r>
  <r>
    <x v="3048"/>
    <n v="15.91"/>
    <n v="18.920000000000002"/>
    <n v="440.62900000000002"/>
    <n v="392.19830000000002"/>
    <n v="27485.772976"/>
    <n v="24469.03701"/>
    <n v="5.8348991682777296E-6"/>
    <n v="265.31530036740281"/>
    <n v="265.33"/>
    <m/>
    <n v="9068.3539691316291"/>
    <n v="907.5"/>
    <m/>
    <n v="1918.0039899450662"/>
    <m/>
    <m/>
    <n v="38.081478565546107"/>
    <m/>
    <m/>
    <n v="45.655863293655393"/>
    <n v="45.64"/>
    <n v="3.4757435704180217E-4"/>
    <n v="38.309033127028634"/>
    <n v="38.31"/>
    <m/>
    <n v="-2.5238135509475512E-5"/>
    <n v="219.62787919039897"/>
    <n v="219.298"/>
    <n v="1.5042507929801108E-3"/>
    <n v="3055"/>
    <n v="0.84090909090909083"/>
    <n v="14758.02"/>
    <n v="63.56769142843892"/>
    <m/>
    <m/>
    <n v="2830.4304073980884"/>
    <n v="1.615594394115075"/>
    <m/>
    <m/>
    <n v="1677.8380067252417"/>
    <n v="8253.0499999999993"/>
    <m/>
    <n v="-0.79670085523227874"/>
    <n v="25.812983516196738"/>
    <m/>
    <m/>
    <m/>
    <n v="26.466906144293169"/>
    <n v="26.47"/>
    <n v="-1.1688159073774962E-4"/>
    <m/>
    <m/>
    <m/>
    <n v="265.31770888159838"/>
    <m/>
  </r>
  <r>
    <x v="3049"/>
    <n v="14.72"/>
    <n v="18.27"/>
    <n v="419.97899999999998"/>
    <n v="373.81569999999999"/>
    <n v="27005.221845"/>
    <n v="24041.086605"/>
    <n v="5.8348991682777296E-6"/>
    <n v="252.87517968500754"/>
    <n v="252.89"/>
    <m/>
    <n v="8217.9506238567556"/>
    <n v="822.5"/>
    <m/>
    <n v="1783.0966805792377"/>
    <m/>
    <m/>
    <n v="38.972169078881322"/>
    <m/>
    <m/>
    <n v="44.856539207190615"/>
    <n v="44.84"/>
    <n v="3.6884940210990536E-4"/>
    <n v="38.977823429886854"/>
    <n v="38.979999999999997"/>
    <m/>
    <n v="-5.5838125016527407E-5"/>
    <n v="209.33298312852523"/>
    <n v="209.05"/>
    <n v="1.3536624182024504E-3"/>
    <n v="3056"/>
    <n v="0.80569239189928854"/>
    <n v="14436.41"/>
    <n v="62.177555053179958"/>
    <m/>
    <m/>
    <n v="2892.1117659626721"/>
    <n v="1.6506452935824243"/>
    <m/>
    <m/>
    <n v="1520.5039581795131"/>
    <n v="7480.5"/>
    <m/>
    <n v="-0.79673765681712272"/>
    <n v="27.021596940819567"/>
    <m/>
    <m/>
    <m/>
    <n v="27.706564838987195"/>
    <n v="27.71"/>
    <n v="-1.2396827906191454E-4"/>
    <m/>
    <m/>
    <m/>
    <n v="252.87758814047496"/>
    <m/>
  </r>
  <r>
    <x v="3050"/>
    <n v="14.57"/>
    <n v="18.05"/>
    <n v="413.17360000000002"/>
    <n v="367.7518"/>
    <n v="26863.242962"/>
    <n v="23914.270711000001"/>
    <n v="5.8348991682777296E-6"/>
    <n v="248.75935617082496"/>
    <n v="248.78"/>
    <m/>
    <n v="7950.3944050694708"/>
    <n v="795"/>
    <m/>
    <n v="1739.5337069182758"/>
    <m/>
    <m/>
    <n v="39.282937240076087"/>
    <m/>
    <m/>
    <n v="44.617443775280648"/>
    <n v="44.6"/>
    <n v="3.9111603768260395E-4"/>
    <n v="39.179768347786606"/>
    <n v="39.18"/>
    <m/>
    <n v="-5.9125118273550825E-6"/>
    <n v="205.93493355024262"/>
    <n v="205.64599999999999"/>
    <n v="1.4050044748870061E-3"/>
    <n v="3057"/>
    <n v="0.80720221606648201"/>
    <n v="14321.82"/>
    <n v="61.669568280393896"/>
    <m/>
    <m/>
    <n v="2915.0681025630915"/>
    <n v="1.6632743068763847"/>
    <m/>
    <m/>
    <n v="1471.0251280997663"/>
    <n v="7237.2"/>
    <m/>
    <n v="-0.796741125283291"/>
    <n v="27.456094601900496"/>
    <m/>
    <m/>
    <m/>
    <n v="28.153379268680435"/>
    <n v="28.15"/>
    <n v="1.2004506857676844E-4"/>
    <m/>
    <m/>
    <m/>
    <n v="248.76200527804565"/>
    <m/>
  </r>
  <r>
    <x v="3051"/>
    <n v="13.63"/>
    <n v="17.18"/>
    <n v="391.27249999999998"/>
    <n v="348.25630000000001"/>
    <n v="26142.524276"/>
    <n v="23272.530985000001"/>
    <n v="5.8348991682777296E-6"/>
    <n v="235.56762065527914"/>
    <n v="235.59"/>
    <m/>
    <n v="7107.1715188575263"/>
    <n v="710"/>
    <m/>
    <n v="1601.1537930383067"/>
    <m/>
    <m/>
    <n v="40.322360803105418"/>
    <m/>
    <m/>
    <n v="43.41933575870079"/>
    <n v="43.4"/>
    <n v="4.4552439402734123E-4"/>
    <n v="40.229904619180815"/>
    <n v="40.229999999999997"/>
    <m/>
    <n v="-2.3708878742478845E-6"/>
    <n v="195.01704091695964"/>
    <n v="194.75800000000001"/>
    <n v="1.3300656042865011E-3"/>
    <n v="3058"/>
    <n v="0.79336437718277075"/>
    <n v="13853.26"/>
    <n v="59.647297336626295"/>
    <m/>
    <m/>
    <n v="3010.4389639575907"/>
    <n v="1.7175280134939628"/>
    <m/>
    <m/>
    <n v="1315.0149115728548"/>
    <n v="6470.25"/>
    <m/>
    <n v="-0.79675979883731618"/>
    <n v="28.91026855663673"/>
    <m/>
    <m/>
    <m/>
    <n v="29.644941194343218"/>
    <n v="29.65"/>
    <n v="-1.7061739145973753E-4"/>
    <m/>
    <m/>
    <m/>
    <n v="235.57032990341938"/>
    <m/>
  </r>
  <r>
    <x v="3052"/>
    <n v="14.69"/>
    <n v="18.02"/>
    <n v="412.94619999999998"/>
    <n v="367.54520000000002"/>
    <n v="26796.308008"/>
    <n v="23854.404870999999"/>
    <n v="5.8348991682777296E-6"/>
    <n v="248.61032103947099"/>
    <n v="248.63"/>
    <m/>
    <n v="7894.1516826896113"/>
    <n v="790"/>
    <m/>
    <n v="1734.1202065475261"/>
    <m/>
    <m/>
    <n v="39.203919553080048"/>
    <m/>
    <m/>
    <n v="44.504100387354384"/>
    <n v="44.52"/>
    <n v="-3.5713415646043689E-4"/>
    <n v="39.222830344027429"/>
    <n v="39.22"/>
    <m/>
    <n v="7.216583445757152E-5"/>
    <n v="205.81769027282905"/>
    <n v="205.548"/>
    <n v="1.3120549595668773E-3"/>
    <n v="3059"/>
    <n v="0.81520532741398444"/>
    <n v="14258.06"/>
    <n v="61.385431219295334"/>
    <m/>
    <m/>
    <n v="2922.472254850129"/>
    <n v="1.6671828302070741"/>
    <m/>
    <m/>
    <n v="1460.6353641291016"/>
    <n v="7187.15"/>
    <m/>
    <n v="-0.79677127037433448"/>
    <n v="27.307741235156051"/>
    <m/>
    <m/>
    <m/>
    <n v="28.002122093850016"/>
    <n v="28"/>
    <n v="7.5789066072085021E-5"/>
    <m/>
    <m/>
    <m/>
    <n v="248.61321083368875"/>
    <m/>
  </r>
  <r>
    <x v="3053"/>
    <n v="14.41"/>
    <n v="17.75"/>
    <n v="401.62529999999998"/>
    <n v="357.46679999999998"/>
    <n v="26502.621329000001"/>
    <n v="23592.822167999999"/>
    <n v="5.9738635223016701E-6"/>
    <n v="241.78878535741856"/>
    <n v="241.81"/>
    <m/>
    <n v="7460.9303457256619"/>
    <n v="747.5"/>
    <m/>
    <n v="1662.7376103016029"/>
    <m/>
    <m/>
    <n v="39.739625325929289"/>
    <m/>
    <m/>
    <n v="44.015263594990664"/>
    <n v="44"/>
    <n v="3.4689988615155265E-4"/>
    <n v="39.651710437877412"/>
    <n v="39.65"/>
    <m/>
    <n v="4.3138408005294337E-5"/>
    <n v="200.1732411869101"/>
    <n v="199.928"/>
    <n v="1.2266475276605515E-3"/>
    <n v="3060"/>
    <n v="0.81183098591549296"/>
    <n v="14049.65"/>
    <n v="60.483437594324059"/>
    <m/>
    <m/>
    <n v="2965.1900188820746"/>
    <n v="1.6913916844032657"/>
    <m/>
    <m/>
    <n v="1380.4851299406096"/>
    <n v="6793.55"/>
    <m/>
    <n v="-0.79679473472034368"/>
    <n v="28.055235834781051"/>
    <m/>
    <m/>
    <m/>
    <n v="28.769067721809126"/>
    <n v="28.77"/>
    <n v="-3.2404525230234071E-5"/>
    <m/>
    <m/>
    <m/>
    <n v="241.7916148785946"/>
    <m/>
  </r>
  <r>
    <x v="3054"/>
    <n v="15.04"/>
    <n v="18.25"/>
    <n v="415.86470000000003"/>
    <n v="370.13850000000002"/>
    <n v="26930.013343999999"/>
    <n v="23973.148642"/>
    <n v="5.9738635223016701E-6"/>
    <n v="250.35516658005014"/>
    <n v="250.38"/>
    <m/>
    <n v="7989.5760602693481"/>
    <n v="800"/>
    <m/>
    <n v="1751.0911963172409"/>
    <m/>
    <m/>
    <n v="39.033503543708633"/>
    <m/>
    <m/>
    <n v="44.723981021785448"/>
    <n v="44.72"/>
    <n v="8.9021059603178188E-5"/>
    <n v="39.011297882347051"/>
    <n v="39.01"/>
    <m/>
    <n v="3.3270503641436022E-5"/>
    <n v="207.26832287649765"/>
    <n v="207.006"/>
    <n v="1.2672235418182964E-3"/>
    <n v="3061"/>
    <n v="0.82410958904109588"/>
    <n v="14306.16"/>
    <n v="61.582898660654514"/>
    <m/>
    <m/>
    <n v="2911.0533754964072"/>
    <n v="1.6603538721139435"/>
    <m/>
    <m/>
    <n v="1478.3078601532648"/>
    <n v="7275"/>
    <m/>
    <n v="-0.79679617042566808"/>
    <n v="27.059456451763488"/>
    <m/>
    <m/>
    <m/>
    <n v="27.748383783418493"/>
    <n v="27.75"/>
    <n v="-5.8242038973199683E-5"/>
    <m/>
    <m/>
    <m/>
    <n v="250.35835723889389"/>
    <m/>
  </r>
  <r>
    <x v="3055"/>
    <n v="14.68"/>
    <n v="17.7"/>
    <n v="400.49990000000003"/>
    <n v="356.45650000000001"/>
    <n v="26319.091929999999"/>
    <n v="23428.875607999998"/>
    <n v="5.9738635223016701E-6"/>
    <n v="241.08774979669315"/>
    <n v="241.1"/>
    <m/>
    <n v="7398.0432462601057"/>
    <n v="740"/>
    <m/>
    <n v="1653.8315642812613"/>
    <m/>
    <m/>
    <n v="39.749540149001859"/>
    <m/>
    <m/>
    <n v="43.706196865878738"/>
    <n v="43.72"/>
    <n v="-3.1571669993735174E-4"/>
    <n v="39.893276899637314"/>
    <n v="39.89"/>
    <m/>
    <n v="8.2148399030090857E-5"/>
    <n v="199.60448850138732"/>
    <n v="199.364"/>
    <n v="1.2062784724791165E-3"/>
    <n v="3062"/>
    <n v="0.82937853107344639"/>
    <n v="13935.39"/>
    <n v="59.972815887437456"/>
    <m/>
    <m/>
    <n v="2986.4985865126969"/>
    <n v="1.7029005756458049"/>
    <m/>
    <m/>
    <n v="1368.8795177918844"/>
    <n v="6737.65"/>
    <m/>
    <n v="-0.79683131094789961"/>
    <n v="28.055776369468198"/>
    <m/>
    <m/>
    <m/>
    <n v="28.771413090518486"/>
    <n v="28.77"/>
    <n v="4.9116806343008079E-5"/>
    <m/>
    <m/>
    <m/>
    <n v="241.0908198287305"/>
    <m/>
  </r>
  <r>
    <x v="3056"/>
    <n v="15.57"/>
    <n v="18.43"/>
    <n v="413.48790000000002"/>
    <n v="368.01409999999998"/>
    <n v="27058.515974000002"/>
    <n v="24086.960254000001"/>
    <n v="5.9738635223016701E-6"/>
    <n v="248.90002883467452"/>
    <n v="248.92"/>
    <m/>
    <n v="7877.4764545810594"/>
    <n v="787.5"/>
    <m/>
    <n v="1734.207860850714"/>
    <m/>
    <m/>
    <n v="39.103360953707863"/>
    <m/>
    <m/>
    <n v="44.933008805855906"/>
    <n v="44.92"/>
    <n v="2.895994179854533E-4"/>
    <n v="38.771527602312773"/>
    <n v="38.770000000000003"/>
    <m/>
    <n v="3.9401658828319697E-5"/>
    <n v="206.07560661460877"/>
    <n v="205.81800000000001"/>
    <n v="1.2516233497981144E-3"/>
    <n v="3063"/>
    <n v="0.84481823114487253"/>
    <n v="14375.31"/>
    <n v="61.86123984510381"/>
    <m/>
    <m/>
    <n v="2892.2191685575003"/>
    <n v="1.6489861508490349"/>
    <m/>
    <m/>
    <n v="1457.5983780969493"/>
    <n v="7174.15"/>
    <m/>
    <n v="-0.79682633091070731"/>
    <n v="27.144842993558154"/>
    <m/>
    <m/>
    <m/>
    <n v="27.837677200026658"/>
    <n v="27.84"/>
    <n v="-8.3433907088426018E-5"/>
    <m/>
    <m/>
    <m/>
    <n v="248.90309879185355"/>
    <m/>
  </r>
  <r>
    <x v="3057"/>
    <n v="15.95"/>
    <n v="18.54"/>
    <n v="415.21319999999997"/>
    <n v="369.54750000000001"/>
    <n v="27210.387359"/>
    <n v="24222.009290000002"/>
    <n v="5.9738635223016701E-6"/>
    <n v="249.93248289707023"/>
    <n v="249.95"/>
    <m/>
    <n v="7942.8108090923797"/>
    <n v="795"/>
    <m/>
    <n v="1744.9879102562259"/>
    <m/>
    <m/>
    <n v="39.020131194313137"/>
    <m/>
    <m/>
    <n v="45.18410261516653"/>
    <n v="45.2"/>
    <n v="-3.5171205383788262E-4"/>
    <n v="38.552950532410641"/>
    <n v="38.549999999999997"/>
    <m/>
    <n v="7.6537805723475572E-5"/>
    <n v="206.93347986170437"/>
    <n v="206.672"/>
    <n v="1.2651924871505127E-3"/>
    <n v="3064"/>
    <n v="0.86030204962243795"/>
    <n v="14446.74"/>
    <n v="62.16377014424468"/>
    <m/>
    <m/>
    <n v="2877.847915679471"/>
    <n v="1.6406369055364765"/>
    <m/>
    <m/>
    <n v="1469.6955655627357"/>
    <n v="7233.45"/>
    <m/>
    <n v="-0.79681955836250529"/>
    <n v="27.030479884652436"/>
    <m/>
    <m/>
    <m/>
    <n v="27.720826562446977"/>
    <n v="27.72"/>
    <n v="2.9818270093073806E-5"/>
    <m/>
    <m/>
    <m/>
    <n v="249.9353721980797"/>
    <m/>
  </r>
  <r>
    <x v="3058"/>
    <n v="16.329999999999998"/>
    <n v="18.77"/>
    <n v="412.92750000000001"/>
    <n v="367.51100000000002"/>
    <n v="27147.838715000002"/>
    <n v="24166.185345999998"/>
    <n v="7.2246226625605203E-6"/>
    <n v="248.55057317661849"/>
    <n v="248.57"/>
    <m/>
    <n v="7854.9700772312508"/>
    <n v="785"/>
    <m/>
    <n v="1730.5051903098652"/>
    <m/>
    <m/>
    <n v="39.125878355003856"/>
    <m/>
    <m/>
    <n v="45.079138491541585"/>
    <n v="45.08"/>
    <n v="-1.9110657906273865E-5"/>
    <n v="38.640652643638347"/>
    <n v="38.64"/>
    <m/>
    <n v="1.6890363311317103E-5"/>
    <n v="205.79233691605333"/>
    <n v="205.53399999999999"/>
    <n v="1.2569059914824265E-3"/>
    <n v="3065"/>
    <n v="0.87000532765050609"/>
    <n v="14411.08"/>
    <n v="62.005484624767476"/>
    <m/>
    <m/>
    <n v="2884.951529136426"/>
    <n v="1.644530708576103"/>
    <m/>
    <m/>
    <n v="1453.4482068485636"/>
    <n v="7153.7"/>
    <m/>
    <n v="-0.79682566967463497"/>
    <n v="27.178173388667087"/>
    <m/>
    <m/>
    <m/>
    <n v="27.872725888224576"/>
    <n v="27.87"/>
    <n v="9.7807255994730724E-5"/>
    <m/>
    <m/>
    <m/>
    <n v="248.5532818302666"/>
    <m/>
  </r>
  <r>
    <x v="3059"/>
    <n v="15.2"/>
    <n v="18.05"/>
    <n v="398.77539999999999"/>
    <n v="354.9128"/>
    <n v="26932.643646"/>
    <n v="23974.450609"/>
    <n v="7.2246226625605203E-6"/>
    <n v="240.02624538494916"/>
    <n v="240.05"/>
    <m/>
    <n v="7316.1587391323983"/>
    <n v="732.5"/>
    <m/>
    <n v="1641.4678407642014"/>
    <m/>
    <m/>
    <n v="39.794692787478652"/>
    <m/>
    <m/>
    <n v="44.720715395265607"/>
    <n v="44.72"/>
    <n v="1.5997210769391756E-5"/>
    <n v="38.946068802539912"/>
    <n v="38.950000000000003"/>
    <m/>
    <n v="-1.0092933145289251E-4"/>
    <n v="198.73707009860658"/>
    <n v="198.49799999999999"/>
    <n v="1.2043955032623455E-3"/>
    <n v="3066"/>
    <n v="0.84210526315789469"/>
    <n v="14254.59"/>
    <n v="61.327377763203437"/>
    <m/>
    <m/>
    <n v="2916.2792342629368"/>
    <n v="1.6622310915923781"/>
    <m/>
    <m/>
    <n v="1353.7547862463709"/>
    <n v="6663.55"/>
    <m/>
    <n v="-0.79684180560716578"/>
    <n v="28.108526246996682"/>
    <m/>
    <m/>
    <m/>
    <n v="28.827339110241279"/>
    <n v="28.83"/>
    <n v="-9.2295863986069371E-5"/>
    <m/>
    <m/>
    <m/>
    <n v="240.02901416338625"/>
    <m/>
  </r>
  <r>
    <x v="3060"/>
    <n v="15.82"/>
    <n v="18.149999999999999"/>
    <n v="404.00670000000002"/>
    <n v="359.56099999999998"/>
    <n v="26731.616984"/>
    <n v="23794.984432000001"/>
    <n v="7.2246226625605203E-6"/>
    <n v="243.15722058244376"/>
    <n v="243.18"/>
    <m/>
    <n v="7506.9389444584849"/>
    <n v="752.5"/>
    <m/>
    <n v="1673.5454524779525"/>
    <m/>
    <m/>
    <n v="39.528741220506909"/>
    <m/>
    <m/>
    <n v="44.383670780332217"/>
    <n v="44.4"/>
    <n v="-3.6777521774278288E-4"/>
    <n v="39.234105189550817"/>
    <n v="39.229999999999997"/>
    <m/>
    <n v="1.0464413843536136E-4"/>
    <n v="201.33760205423229"/>
    <n v="201.09399999999999"/>
    <n v="1.2113840006777732E-3"/>
    <n v="3067"/>
    <n v="0.87162534435261718"/>
    <n v="14218.1"/>
    <n v="61.156059371949183"/>
    <m/>
    <m/>
    <n v="2923.7445509965819"/>
    <n v="1.6660123227152974"/>
    <m/>
    <m/>
    <n v="1389.073890970353"/>
    <n v="6838.15"/>
    <m/>
    <n v="-0.79686408005522646"/>
    <n v="27.736520364726694"/>
    <m/>
    <m/>
    <m/>
    <n v="28.447254933601229"/>
    <n v="28.45"/>
    <n v="-9.6487395387367947E-5"/>
    <m/>
    <m/>
    <m/>
    <n v="243.15980859904968"/>
    <m/>
  </r>
  <r>
    <x v="3061"/>
    <n v="14.42"/>
    <n v="17.079999999999998"/>
    <n v="380.35809999999998"/>
    <n v="338.51150000000001"/>
    <n v="26013.949747999999"/>
    <n v="23155.985445999999"/>
    <n v="7.2246226625605203E-6"/>
    <n v="228.91838987814052"/>
    <n v="228.94"/>
    <m/>
    <n v="6627.7414303242522"/>
    <n v="662.5"/>
    <m/>
    <n v="1526.5344037109373"/>
    <m/>
    <m/>
    <n v="40.683952178102075"/>
    <m/>
    <m/>
    <n v="43.191043357917621"/>
    <n v="43.2"/>
    <n v="-2.0732967783287926E-4"/>
    <n v="40.28651279274402"/>
    <n v="40.29"/>
    <m/>
    <n v="-8.6552674509299266E-5"/>
    <n v="189.55013733174818"/>
    <n v="189.34399999999999"/>
    <n v="1.0886921779837966E-3"/>
    <n v="3068"/>
    <n v="0.84426229508196726"/>
    <n v="13746.79"/>
    <n v="59.124205185904273"/>
    <m/>
    <m/>
    <n v="3020.6625670697704"/>
    <n v="1.7210751219885325"/>
    <m/>
    <m/>
    <n v="1226.3936167014583"/>
    <n v="6038.45"/>
    <m/>
    <n v="-0.79690257985054802"/>
    <n v="29.358910441334093"/>
    <m/>
    <m/>
    <m/>
    <n v="30.111724254214298"/>
    <n v="30.11"/>
    <n v="5.7265168193154636E-5"/>
    <m/>
    <m/>
    <m/>
    <n v="228.92073709178084"/>
    <m/>
  </r>
  <r>
    <x v="3062"/>
    <n v="13.9"/>
    <n v="16.77"/>
    <n v="374.21409999999997"/>
    <n v="333.041"/>
    <n v="25846.287401000001"/>
    <n v="23006.575654"/>
    <n v="7.2246226625605203E-6"/>
    <n v="225.21513393915723"/>
    <n v="225.23"/>
    <m/>
    <n v="6413.2831994337766"/>
    <n v="642.5"/>
    <m/>
    <n v="1489.4799718505569"/>
    <m/>
    <m/>
    <n v="41.010833777334483"/>
    <m/>
    <m/>
    <n v="42.911626667076611"/>
    <n v="42.92"/>
    <n v="-1.950916338161468E-4"/>
    <n v="40.545247471769329"/>
    <n v="40.549999999999997"/>
    <m/>
    <n v="-1.1720168263051889E-4"/>
    <n v="186.48621827106928"/>
    <n v="186.29"/>
    <n v="1.0532947075490018E-3"/>
    <n v="3069"/>
    <n v="0.82886106141920102"/>
    <n v="13658.2"/>
    <n v="58.738597559187845"/>
    <m/>
    <m/>
    <n v="3040.1289659030044"/>
    <n v="1.7320022419698033"/>
    <m/>
    <m/>
    <n v="1186.7154659636208"/>
    <n v="5843.65"/>
    <m/>
    <n v="-0.79692222053620243"/>
    <n v="29.831974305139347"/>
    <m/>
    <m/>
    <m/>
    <n v="30.597432773141165"/>
    <n v="30.6"/>
    <n v="-8.3896302576325077E-5"/>
    <m/>
    <m/>
    <m/>
    <n v="225.2174810955641"/>
    <m/>
  </r>
  <r>
    <x v="3063"/>
    <n v="13.43"/>
    <n v="16.559999999999999"/>
    <n v="367.45940000000002"/>
    <n v="327.02710000000002"/>
    <n v="25651.974376999999"/>
    <n v="22833.445438999999"/>
    <n v="9.1705341072056967E-6"/>
    <n v="221.14452680323743"/>
    <n v="221.17"/>
    <m/>
    <n v="6181.4442530035385"/>
    <n v="617.5"/>
    <m/>
    <n v="1449.0866296245301"/>
    <m/>
    <m/>
    <n v="41.379240437451223"/>
    <m/>
    <m/>
    <n v="42.587977531099561"/>
    <n v="42.6"/>
    <n v="-2.8221757982249684E-4"/>
    <n v="40.849224278686364"/>
    <n v="40.85"/>
    <m/>
    <n v="-1.8989505841782162E-5"/>
    <n v="183.11804675459285"/>
    <n v="182.93199999999999"/>
    <n v="1.0170268438154384E-3"/>
    <n v="3070"/>
    <n v="0.81099033816425126"/>
    <n v="13552.08"/>
    <n v="58.277665975697417"/>
    <m/>
    <m/>
    <n v="3063.7498299891668"/>
    <n v="1.7452939050271061"/>
    <m/>
    <m/>
    <n v="1143.8186039572588"/>
    <n v="5632.75"/>
    <m/>
    <n v="-0.79693424988553396"/>
    <n v="30.369251744630134"/>
    <m/>
    <m/>
    <m/>
    <n v="31.149019956293209"/>
    <n v="31.15"/>
    <n v="-3.1462077264565735E-5"/>
    <m/>
    <m/>
    <m/>
    <n v="221.14669335632186"/>
    <m/>
  </r>
  <r>
    <x v="3064"/>
    <n v="13.12"/>
    <n v="16.309999999999999"/>
    <n v="359.52210000000002"/>
    <n v="319.96019999999999"/>
    <n v="25457.803272000001"/>
    <n v="22660.399626999999"/>
    <n v="9.1705341072056967E-6"/>
    <n v="216.36242271105223"/>
    <n v="216.38"/>
    <m/>
    <n v="5914.074994793109"/>
    <n v="592.5"/>
    <m/>
    <n v="1402.068271575436"/>
    <m/>
    <m/>
    <n v="41.824442504813504"/>
    <m/>
    <m/>
    <n v="42.264579764376691"/>
    <n v="42.28"/>
    <n v="-3.6471702041884768E-4"/>
    <n v="41.157659815501681"/>
    <n v="41.16"/>
    <m/>
    <n v="-5.6855794419718997E-5"/>
    <n v="179.1602779880364"/>
    <n v="178.99"/>
    <n v="9.5132682293086468E-4"/>
    <n v="3071"/>
    <n v="0.80441446965052121"/>
    <n v="13446.15"/>
    <n v="57.817623003569253"/>
    <m/>
    <m/>
    <n v="3087.6976682170075"/>
    <n v="1.7587692788051628"/>
    <m/>
    <m/>
    <n v="1094.3469733357247"/>
    <n v="5389.65"/>
    <m/>
    <n v="-0.79695398155061559"/>
    <n v="31.024071798144668"/>
    <m/>
    <m/>
    <m/>
    <n v="31.821250296730529"/>
    <n v="31.82"/>
    <n v="3.9292794799861142E-5"/>
    <m/>
    <m/>
    <m/>
    <n v="216.36476975299638"/>
    <m/>
  </r>
  <r>
    <x v="3065"/>
    <n v="14.19"/>
    <n v="16.63"/>
    <n v="356.8689"/>
    <n v="317.58730000000003"/>
    <n v="25336.581493000002"/>
    <n v="22551.666931"/>
    <n v="9.1705341072056967E-6"/>
    <n v="214.74476577645174"/>
    <n v="214.77"/>
    <m/>
    <n v="5825.5148920126057"/>
    <n v="582.5"/>
    <m/>
    <n v="1386.284290845841"/>
    <m/>
    <m/>
    <n v="41.971942144919325"/>
    <m/>
    <m/>
    <n v="42.059227117037224"/>
    <n v="42.04"/>
    <n v="4.5735292667048455E-4"/>
    <n v="41.350547867796628"/>
    <n v="41.35"/>
    <m/>
    <n v="1.3249523497682603E-5"/>
    <n v="177.82890364391147"/>
    <n v="177.66"/>
    <n v="9.5071284426140323E-4"/>
    <n v="3072"/>
    <n v="0.85327720986169575"/>
    <n v="13361.74"/>
    <n v="57.436722520663494"/>
    <m/>
    <m/>
    <n v="3107.0811021497093"/>
    <n v="1.7691392097103449"/>
    <m/>
    <m/>
    <n v="1077.9697882526655"/>
    <n v="5309.6"/>
    <m/>
    <n v="-0.79697721330181837"/>
    <n v="31.24833131712289"/>
    <m/>
    <m/>
    <m/>
    <n v="32.053677525004375"/>
    <n v="32.049999999999997"/>
    <n v="1.14743369871384E-4"/>
    <m/>
    <m/>
    <m/>
    <n v="214.74723293887376"/>
    <m/>
  </r>
  <r>
    <x v="3066"/>
    <n v="14.2"/>
    <n v="16.7"/>
    <n v="357.39019999999999"/>
    <n v="318.04829999999998"/>
    <n v="25369.181613000001"/>
    <n v="22580.476941000001"/>
    <n v="9.1705341072056967E-6"/>
    <n v="215.05321256108331"/>
    <n v="215.07"/>
    <m/>
    <n v="5842.2166385430519"/>
    <n v="585"/>
    <m/>
    <n v="1389.2559049890669"/>
    <m/>
    <m/>
    <n v="41.939583567219273"/>
    <m/>
    <m/>
    <n v="42.112317088625403"/>
    <n v="42.12"/>
    <n v="-1.8240530329050042E-4"/>
    <n v="41.296573346595139"/>
    <n v="41.3"/>
    <m/>
    <n v="-8.296981609823284E-5"/>
    <n v="178.08636375941666"/>
    <n v="177.92400000000001"/>
    <n v="9.125455779808167E-4"/>
    <n v="3073"/>
    <n v="0.85029940119760483"/>
    <n v="13365.91"/>
    <n v="57.450161481291694"/>
    <m/>
    <m/>
    <n v="3106.1114284248824"/>
    <n v="1.768419435353384"/>
    <m/>
    <m/>
    <n v="1081.0628525610682"/>
    <n v="5325.15"/>
    <m/>
    <n v="-0.79698922047997367"/>
    <n v="31.201518907106312"/>
    <m/>
    <m/>
    <m/>
    <n v="32.0062590847904"/>
    <n v="32.01"/>
    <n v="-1.1686707933766805E-4"/>
    <m/>
    <m/>
    <m/>
    <n v="215.05549914366929"/>
    <m/>
  </r>
  <r>
    <x v="3067"/>
    <n v="13.63"/>
    <n v="16.37"/>
    <n v="348.76510000000002"/>
    <n v="310.3698"/>
    <n v="25219.586206"/>
    <n v="22447.118718000002"/>
    <n v="9.0315288792108817E-6"/>
    <n v="209.8580944373067"/>
    <n v="209.88"/>
    <m/>
    <n v="5559.9233815012485"/>
    <n v="557.5"/>
    <m/>
    <n v="1338.900494379026"/>
    <m/>
    <m/>
    <n v="42.44392922771079"/>
    <m/>
    <m/>
    <n v="41.862971011964625"/>
    <n v="41.88"/>
    <n v="-4.0661384993734284E-4"/>
    <n v="41.539305861754222"/>
    <n v="41.54"/>
    <m/>
    <n v="-1.6710116653273488E-5"/>
    <n v="173.78624845323537"/>
    <n v="173.63399999999999"/>
    <n v="8.7683548864503358E-4"/>
    <n v="3074"/>
    <n v="0.8326206475259621"/>
    <n v="13252.24"/>
    <n v="56.957130538293761"/>
    <m/>
    <m/>
    <n v="3132.5272643888425"/>
    <n v="1.7832898458211044"/>
    <m/>
    <m/>
    <n v="1028.8289328296505"/>
    <n v="5068.2"/>
    <m/>
    <n v="-0.79700309126915858"/>
    <n v="31.953315127248356"/>
    <m/>
    <m/>
    <m/>
    <n v="32.778060326191792"/>
    <n v="32.78"/>
    <n v="-5.9172477370639243E-5"/>
    <m/>
    <m/>
    <m/>
    <n v="209.86044113589634"/>
    <m/>
  </r>
  <r>
    <x v="3068"/>
    <n v="13.47"/>
    <n v="16.489999999999998"/>
    <n v="347.23719999999997"/>
    <n v="309.00729999999999"/>
    <n v="25173.307443000002"/>
    <n v="22405.724791000001"/>
    <n v="9.0315288792108817E-6"/>
    <n v="208.93363546556782"/>
    <n v="208.96"/>
    <m/>
    <n v="5510.9087348170915"/>
    <n v="552.5"/>
    <m/>
    <n v="1330.0391641750587"/>
    <m/>
    <m/>
    <n v="42.535169141213288"/>
    <m/>
    <m/>
    <n v="41.78513219997896"/>
    <n v="41.8"/>
    <n v="-3.5568899571858381E-4"/>
    <n v="41.61474364348495"/>
    <n v="41.62"/>
    <m/>
    <n v="-1.2629400564745374E-4"/>
    <n v="173.0226881370198"/>
    <n v="172.874"/>
    <n v="8.6009542799847516E-4"/>
    <n v="3075"/>
    <n v="0.81685870224378421"/>
    <n v="13252.24"/>
    <n v="56.952683200703781"/>
    <m/>
    <m/>
    <n v="3132.5272643888425"/>
    <n v="1.7831207997151717"/>
    <m/>
    <m/>
    <n v="1019.7616043529684"/>
    <n v="5023.8"/>
    <m/>
    <n v="-0.79701389299873238"/>
    <n v="32.092092999464604"/>
    <m/>
    <m/>
    <m/>
    <n v="32.921033211712384"/>
    <n v="32.92"/>
    <n v="3.138553196779803E-5"/>
    <m/>
    <m/>
    <m/>
    <n v="208.93592193664512"/>
    <m/>
  </r>
  <r>
    <x v="3069"/>
    <n v="13.65"/>
    <n v="16.440000000000001"/>
    <n v="341.9015"/>
    <n v="304.25060000000002"/>
    <n v="25209.132719000001"/>
    <n v="22437.004314999998"/>
    <n v="9.0315288792108817E-6"/>
    <n v="205.70808080068602"/>
    <n v="205.73"/>
    <m/>
    <n v="5340.6649049474763"/>
    <n v="535"/>
    <m/>
    <n v="1299.1969000468805"/>
    <m/>
    <m/>
    <n v="42.856738833975292"/>
    <m/>
    <m/>
    <n v="41.841537631106227"/>
    <n v="41.84"/>
    <n v="3.6750265445029129E-5"/>
    <n v="41.553162336066706"/>
    <n v="41.55"/>
    <m/>
    <n v="7.6109171280647203E-5"/>
    <n v="170.3573402697256"/>
    <n v="170.21199999999999"/>
    <n v="8.5387792708857546E-4"/>
    <n v="3076"/>
    <n v="0.83029197080291961"/>
    <n v="13239.35"/>
    <n v="56.88396032216793"/>
    <m/>
    <m/>
    <n v="3135.574166379598"/>
    <n v="1.7843476448921469"/>
    <m/>
    <m/>
    <n v="988.26631300263205"/>
    <n v="4869.05"/>
    <m/>
    <n v="-0.79703097873247719"/>
    <n v="32.581549316313485"/>
    <m/>
    <m/>
    <m/>
    <n v="33.424999402390625"/>
    <n v="33.43"/>
    <n v="-1.495841342917803E-4"/>
    <m/>
    <m/>
    <m/>
    <n v="205.71018660684007"/>
    <m/>
  </r>
  <r>
    <x v="3070"/>
    <n v="14.05"/>
    <n v="16.63"/>
    <n v="343.57929999999999"/>
    <n v="305.74090000000001"/>
    <n v="25313.593569000001"/>
    <n v="22529.775462000001"/>
    <n v="9.0315288792108817E-6"/>
    <n v="206.71250359510083"/>
    <n v="206.73"/>
    <m/>
    <n v="5392.7898010507197"/>
    <n v="540"/>
    <m/>
    <n v="1308.6985128512636"/>
    <m/>
    <m/>
    <n v="42.749844392068646"/>
    <m/>
    <m/>
    <n v="42.013894869627208"/>
    <n v="42"/>
    <n v="3.3083022921931438E-4"/>
    <n v="41.380194067054049"/>
    <n v="41.38"/>
    <m/>
    <n v="4.6898756416169363E-6"/>
    <n v="171.19115072994978"/>
    <n v="171.05"/>
    <n v="8.2520157819221396E-4"/>
    <n v="3077"/>
    <n v="0.84485868911605544"/>
    <n v="13300.44"/>
    <n v="57.1419764316135"/>
    <m/>
    <m/>
    <n v="3121.1057653006833"/>
    <n v="1.7759458085033952"/>
    <m/>
    <m/>
    <n v="997.91426368538066"/>
    <n v="4916.75"/>
    <m/>
    <n v="-0.79703782708387028"/>
    <n v="32.420446196918455"/>
    <m/>
    <m/>
    <m/>
    <n v="33.26034509348402"/>
    <n v="33.26"/>
    <n v="1.0375630908665556E-5"/>
    <m/>
    <m/>
    <m/>
    <n v="206.71472967875397"/>
    <m/>
  </r>
  <r>
    <x v="3071"/>
    <n v="14.08"/>
    <n v="16.79"/>
    <n v="344.96839999999997"/>
    <n v="306.9742"/>
    <n v="25461.580116000001"/>
    <n v="22661.283969"/>
    <n v="9.0315288792108817E-6"/>
    <n v="207.54318683032389"/>
    <n v="207.56"/>
    <m/>
    <n v="5436.1001028875771"/>
    <n v="545"/>
    <m/>
    <n v="1316.5727018884336"/>
    <m/>
    <m/>
    <n v="42.661693436600764"/>
    <m/>
    <m/>
    <n v="42.25848310385026"/>
    <n v="42.24"/>
    <n v="4.3757348130335494E-4"/>
    <n v="41.137503797849611"/>
    <n v="41.14"/>
    <m/>
    <n v="-6.0675793640996289E-5"/>
    <n v="171.88105541426012"/>
    <n v="171.74799999999999"/>
    <n v="7.7471303456300156E-4"/>
    <n v="3078"/>
    <n v="0.83859440142942232"/>
    <n v="13356.82"/>
    <n v="57.379718157620971"/>
    <m/>
    <m/>
    <n v="3107.8755305830614"/>
    <n v="1.7682500133811019"/>
    <m/>
    <m/>
    <n v="1005.9311525447757"/>
    <n v="4956.6499999999996"/>
    <m/>
    <n v="-0.79705422966221628"/>
    <n v="32.288164448692449"/>
    <m/>
    <m/>
    <m/>
    <n v="33.125253222169498"/>
    <n v="33.130000000000003"/>
    <n v="-1.4327732660746051E-4"/>
    <m/>
    <m/>
    <m/>
    <n v="207.54535269674111"/>
    <m/>
  </r>
  <r>
    <x v="3072"/>
    <n v="14.64"/>
    <n v="17.32"/>
    <n v="352.13479999999998"/>
    <n v="313.34859999999998"/>
    <n v="25934.777097999999"/>
    <n v="23082.233495"/>
    <n v="7.3636047848157915E-6"/>
    <n v="211.84953913943588"/>
    <n v="211.87"/>
    <m/>
    <n v="5661.6499440923753"/>
    <n v="567.5"/>
    <m/>
    <n v="1357.5354209006405"/>
    <m/>
    <m/>
    <n v="42.216844275327091"/>
    <m/>
    <m/>
    <n v="43.042796687831327"/>
    <n v="43.04"/>
    <n v="6.4978806489923713E-5"/>
    <n v="40.372149332314038"/>
    <n v="40.369999999999997"/>
    <m/>
    <n v="5.3240830171885634E-5"/>
    <n v="175.4495497936397"/>
    <n v="175.32"/>
    <n v="7.3893334268593236E-4"/>
    <n v="3079"/>
    <n v="0.84526558891454973"/>
    <n v="13610.22"/>
    <n v="58.463736827303109"/>
    <m/>
    <m/>
    <n v="3048.9142164791247"/>
    <n v="1.7345390736474859"/>
    <m/>
    <m/>
    <n v="1047.6726961235352"/>
    <n v="5162.7"/>
    <m/>
    <n v="-0.79706884069894912"/>
    <n v="31.616219616991927"/>
    <m/>
    <m/>
    <m/>
    <n v="32.436491846670194"/>
    <n v="32.44"/>
    <n v="-1.0814282767579453E-4"/>
    <m/>
    <m/>
    <m/>
    <n v="211.85146430708534"/>
    <m/>
  </r>
  <r>
    <x v="3073"/>
    <n v="17.03"/>
    <n v="18.940000000000001"/>
    <n v="380.80369999999999"/>
    <n v="338.85739999999998"/>
    <n v="26691.453253"/>
    <n v="23755.513527999999"/>
    <n v="7.3636047848157915E-6"/>
    <n v="229.09159006826158"/>
    <n v="229.11"/>
    <m/>
    <n v="6583.1977909931993"/>
    <n v="660"/>
    <m/>
    <n v="1523.2536149581181"/>
    <m/>
    <m/>
    <n v="40.496638145726195"/>
    <m/>
    <m/>
    <n v="44.297538308159467"/>
    <n v="44.28"/>
    <n v="3.9607742004221791E-4"/>
    <n v="39.193382917720683"/>
    <n v="39.19"/>
    <m/>
    <n v="8.6320942094486597E-5"/>
    <n v="189.73167363697996"/>
    <n v="189.602"/>
    <n v="6.8392547008966353E-4"/>
    <n v="3080"/>
    <n v="0.89915522703273498"/>
    <n v="14100.83"/>
    <n v="60.566459925407699"/>
    <m/>
    <m/>
    <n v="2939.0094681542028"/>
    <n v="1.671855340087657"/>
    <m/>
    <m/>
    <n v="1218.2076292427007"/>
    <n v="6003.55"/>
    <m/>
    <n v="-0.79708545289991739"/>
    <n v="29.041082285893648"/>
    <m/>
    <m/>
    <m/>
    <n v="29.795048559801337"/>
    <n v="29.8"/>
    <n v="-1.6615571136457952E-4"/>
    <m/>
    <m/>
    <m/>
    <n v="229.09357534899073"/>
    <m/>
  </r>
  <r>
    <x v="3074"/>
    <n v="20.97"/>
    <n v="21.87"/>
    <n v="441.1678"/>
    <n v="392.56479999999999"/>
    <n v="28287.426600999999"/>
    <n v="25175.412208999998"/>
    <n v="7.3636047848157915E-6"/>
    <n v="265.3872317627019"/>
    <n v="265.41000000000003"/>
    <m/>
    <n v="8669.0290580072506"/>
    <n v="867.5"/>
    <m/>
    <n v="1885.2064622578914"/>
    <m/>
    <m/>
    <n v="37.282312527628875"/>
    <m/>
    <m/>
    <n v="46.94280567686792"/>
    <n v="46.96"/>
    <n v="-3.6614827794034799E-4"/>
    <n v="36.847467465189212"/>
    <n v="36.85"/>
    <m/>
    <n v="-6.8725503684974321E-5"/>
    <n v="219.80082114120148"/>
    <n v="219.68"/>
    <n v="5.4998698653263567E-4"/>
    <n v="3081"/>
    <n v="0.95884773662551426"/>
    <n v="15100.78"/>
    <n v="64.846293540051363"/>
    <m/>
    <m/>
    <n v="2730.591770920721"/>
    <n v="1.5528552566609097"/>
    <m/>
    <m/>
    <n v="1604.2064880622547"/>
    <n v="7907.85"/>
    <m/>
    <n v="-0.79713746618078818"/>
    <n v="24.434784624600308"/>
    <m/>
    <m/>
    <m/>
    <n v="25.070436976555911"/>
    <n v="25.07"/>
    <n v="1.7430257515327341E-5"/>
    <m/>
    <m/>
    <m/>
    <n v="265.38975829880303"/>
    <m/>
  </r>
  <r>
    <x v="3075"/>
    <n v="20.5"/>
    <n v="21.94"/>
    <n v="433.46050000000002"/>
    <n v="385.70370000000003"/>
    <n v="27901.118990999999"/>
    <n v="24831.418483000001"/>
    <n v="7.3636047848157915E-6"/>
    <n v="260.7444995154587"/>
    <n v="260.77"/>
    <m/>
    <n v="8365.6844108808145"/>
    <n v="837.5"/>
    <m/>
    <n v="1835.7212041028693"/>
    <m/>
    <m/>
    <n v="37.606415556256749"/>
    <m/>
    <m/>
    <n v="46.300601638310241"/>
    <n v="46.32"/>
    <n v="-4.1879019192059275E-4"/>
    <n v="37.34984027821946"/>
    <n v="37.35"/>
    <m/>
    <n v="-4.2763528926847982E-6"/>
    <n v="215.958411472601"/>
    <n v="215.834"/>
    <n v="5.764220308246415E-4"/>
    <n v="3082"/>
    <n v="0.93436645396536"/>
    <n v="14893.7"/>
    <n v="63.952049511326919"/>
    <m/>
    <m/>
    <n v="2768.0369190469946"/>
    <n v="1.5740006489086213"/>
    <m/>
    <m/>
    <n v="1548.0788822881977"/>
    <n v="7630.45"/>
    <m/>
    <n v="-0.79711827188590478"/>
    <n v="24.860688655635236"/>
    <m/>
    <m/>
    <m/>
    <n v="25.507853015687168"/>
    <n v="25.51"/>
    <n v="-8.4162458362735393E-5"/>
    <m/>
    <m/>
    <m/>
    <n v="260.7472064524178"/>
    <m/>
  </r>
  <r>
    <x v="3076"/>
    <n v="20.14"/>
    <n v="21.81"/>
    <n v="427.23430000000002"/>
    <n v="380.16070000000002"/>
    <n v="27557.793928999999"/>
    <n v="24525.683433999999"/>
    <n v="7.3636047848157915E-6"/>
    <n v="256.99291498327221"/>
    <n v="257.02"/>
    <m/>
    <n v="8124.9281741738141"/>
    <n v="812.5"/>
    <m/>
    <n v="1796.0885800595518"/>
    <m/>
    <m/>
    <n v="37.874926764836836"/>
    <m/>
    <m/>
    <n v="45.729754678575162"/>
    <n v="45.72"/>
    <n v="2.1335692421620145E-4"/>
    <n v="37.808587467135538"/>
    <n v="37.81"/>
    <m/>
    <n v="-3.735871104104671E-5"/>
    <n v="212.85404210442016"/>
    <n v="212.732"/>
    <n v="5.7368945161129226E-4"/>
    <n v="3083"/>
    <n v="0.92342961944062363"/>
    <n v="14738.2"/>
    <n v="63.279406773834395"/>
    <m/>
    <m/>
    <n v="2796.9370406361095"/>
    <n v="1.5902834839587379"/>
    <m/>
    <m/>
    <n v="1503.532911905241"/>
    <n v="7411.35"/>
    <m/>
    <n v="-0.79713103389999918"/>
    <n v="25.216790436836796"/>
    <m/>
    <m/>
    <m/>
    <n v="25.873663348341406"/>
    <n v="25.87"/>
    <n v="1.4160604334767513E-4"/>
    <m/>
    <m/>
    <m/>
    <n v="256.99574215960234"/>
    <m/>
  </r>
  <r>
    <x v="3077"/>
    <n v="19.37"/>
    <n v="21.16"/>
    <n v="416.03649999999999"/>
    <n v="370.19389999999999"/>
    <n v="27151.117655999999"/>
    <n v="24163.572068000001"/>
    <n v="6.946663748896853E-6"/>
    <n v="250.25103513982674"/>
    <n v="250.28"/>
    <m/>
    <n v="7698.6057139788536"/>
    <n v="770"/>
    <m/>
    <n v="1725.3974535969633"/>
    <m/>
    <m/>
    <n v="38.369681966893161"/>
    <m/>
    <m/>
    <n v="45.053812285792979"/>
    <n v="45.04"/>
    <n v="3.0666709131832448E-4"/>
    <n v="38.365662780535843"/>
    <n v="38.369999999999997"/>
    <m/>
    <n v="-1.1303673349372101E-4"/>
    <n v="207.27279578971815"/>
    <n v="207.14400000000001"/>
    <n v="6.2176934749813562E-4"/>
    <n v="3084"/>
    <n v="0.91540642722117205"/>
    <n v="14512.93"/>
    <n v="62.307330110792172"/>
    <m/>
    <m/>
    <n v="2839.6875805354252"/>
    <n v="1.6144375472045065"/>
    <m/>
    <m/>
    <n v="1424.6476529106924"/>
    <n v="7022.5"/>
    <m/>
    <n v="-0.79713098570157459"/>
    <n v="25.876702178702523"/>
    <m/>
    <m/>
    <m/>
    <n v="26.55121527715308"/>
    <n v="26.55"/>
    <n v="4.5773150775030302E-5"/>
    <m/>
    <m/>
    <m/>
    <n v="250.253741944778"/>
    <m/>
  </r>
  <r>
    <x v="3078"/>
    <n v="19.41"/>
    <n v="21.31"/>
    <n v="417.07650000000001"/>
    <n v="371.11669999999998"/>
    <n v="27256.778740000002"/>
    <n v="24257.438986000001"/>
    <n v="6.946663748896853E-6"/>
    <n v="250.87049057445478"/>
    <n v="250.9"/>
    <m/>
    <n v="7736.6910696899422"/>
    <n v="775"/>
    <m/>
    <n v="1731.7905635121474"/>
    <m/>
    <m/>
    <n v="38.320126640273081"/>
    <m/>
    <m/>
    <n v="45.228040513127773"/>
    <n v="45.24"/>
    <n v="-2.6435647374511984E-4"/>
    <n v="38.215477757347941"/>
    <n v="38.22"/>
    <m/>
    <n v="-1.1832136713918473E-4"/>
    <n v="207.78869181016992"/>
    <n v="207.67"/>
    <n v="5.7154047368390692E-4"/>
    <n v="3085"/>
    <n v="0.91083998122946974"/>
    <n v="14566.18"/>
    <n v="62.531061604674882"/>
    <m/>
    <m/>
    <n v="2829.268363763656"/>
    <n v="1.6083614683972243"/>
    <m/>
    <m/>
    <n v="1431.7019792651195"/>
    <n v="7057.95"/>
    <m/>
    <n v="-0.79715045030566678"/>
    <n v="25.810995876392472"/>
    <m/>
    <m/>
    <m/>
    <n v="26.484234195123406"/>
    <n v="26.49"/>
    <n v="-2.1765967824050048E-4"/>
    <m/>
    <m/>
    <m/>
    <n v="250.87319731340449"/>
    <m/>
  </r>
  <r>
    <x v="3079"/>
    <n v="18.37"/>
    <n v="19.809999999999999"/>
    <n v="384.96249999999998"/>
    <n v="342.53379999999999"/>
    <n v="26228.081062000001"/>
    <n v="23341.433816000001"/>
    <n v="6.946663748896853E-6"/>
    <n v="231.53706051321453"/>
    <n v="231.56"/>
    <m/>
    <n v="6544.2011900420703"/>
    <n v="655"/>
    <m/>
    <n v="1531.5655117529402"/>
    <m/>
    <m/>
    <n v="39.790411756177569"/>
    <m/>
    <m/>
    <n v="43.517906193941926"/>
    <n v="43.52"/>
    <n v="-4.8111352437429922E-5"/>
    <n v="39.654990067803986"/>
    <n v="39.659999999999997"/>
    <m/>
    <n v="-1.2632204225948573E-4"/>
    <n v="191.78292390169921"/>
    <n v="191.60400000000001"/>
    <n v="9.3382132783870198E-4"/>
    <n v="3086"/>
    <n v="0.92730943967693091"/>
    <n v="13918.79"/>
    <n v="59.737889603970416"/>
    <m/>
    <m/>
    <n v="2955.0144444805601"/>
    <n v="1.679366991607846"/>
    <m/>
    <m/>
    <n v="1211.0440878988015"/>
    <n v="5968.3"/>
    <m/>
    <n v="-0.79708726305668254"/>
    <n v="27.795039379120862"/>
    <m/>
    <m/>
    <m/>
    <n v="28.521443167527284"/>
    <n v="28.52"/>
    <n v="5.0601946959494271E-5"/>
    <m/>
    <m/>
    <m/>
    <n v="231.53976705416929"/>
    <m/>
  </r>
  <r>
    <x v="3080"/>
    <n v="18.48"/>
    <n v="19.690000000000001"/>
    <n v="388.58550000000002"/>
    <n v="345.75510000000003"/>
    <n v="26181.829234000001"/>
    <n v="23300.110292000001"/>
    <n v="6.946663748896853E-6"/>
    <n v="233.71042787701285"/>
    <n v="233.74"/>
    <m/>
    <n v="6667.0337285641835"/>
    <n v="667.5"/>
    <m/>
    <n v="1553.1181872892828"/>
    <m/>
    <m/>
    <n v="39.60152043980483"/>
    <m/>
    <m/>
    <n v="43.440105427254025"/>
    <n v="43.44"/>
    <n v="2.4269625695794161E-6"/>
    <n v="39.72400167619427"/>
    <n v="39.729999999999997"/>
    <m/>
    <n v="-1.5097719118362107E-4"/>
    <n v="193.58578404310867"/>
    <n v="193.41"/>
    <n v="9.0886739624984614E-4"/>
    <n v="3087"/>
    <n v="0.93854748603351956"/>
    <n v="13898.66"/>
    <n v="59.646836176499626"/>
    <m/>
    <m/>
    <n v="2959.2881234977299"/>
    <n v="1.6816363450585163"/>
    <m/>
    <m/>
    <n v="1233.7806199723457"/>
    <n v="6080.7"/>
    <m/>
    <n v="-0.79709891624774354"/>
    <n v="27.53236333978673"/>
    <m/>
    <m/>
    <m/>
    <n v="28.252369461687454"/>
    <n v="28.25"/>
    <n v="8.3874749998491538E-5"/>
    <m/>
    <m/>
    <m/>
    <n v="233.71313435197246"/>
    <m/>
  </r>
  <r>
    <x v="3081"/>
    <n v="21.17"/>
    <n v="21.08"/>
    <n v="402.36020000000002"/>
    <n v="358.00909999999999"/>
    <n v="26016.472772000001"/>
    <n v="23152.792031000001"/>
    <n v="6.946663748896853E-6"/>
    <n v="241.98916731472519"/>
    <n v="242.01"/>
    <m/>
    <n v="7139.3368661565182"/>
    <n v="715"/>
    <m/>
    <n v="1635.6297894655636"/>
    <m/>
    <m/>
    <n v="38.89799786009025"/>
    <m/>
    <m/>
    <n v="43.164698412603634"/>
    <n v="43.16"/>
    <n v="1.0886034762824792E-4"/>
    <n v="39.973961486842249"/>
    <n v="39.979999999999997"/>
    <m/>
    <n v="-1.5103834811780459E-4"/>
    <n v="200.4459550583895"/>
    <n v="200.268"/>
    <n v="8.8858458859886191E-4"/>
    <n v="3088"/>
    <n v="1.0042694497153701"/>
    <n v="13908.36"/>
    <n v="59.683803634597616"/>
    <m/>
    <m/>
    <n v="2957.2228096618687"/>
    <n v="1.6803034172492552"/>
    <m/>
    <m/>
    <n v="1321.1896013879154"/>
    <n v="6511.75"/>
    <m/>
    <n v="-0.79710682974808378"/>
    <n v="26.555344523342189"/>
    <m/>
    <m/>
    <m/>
    <n v="27.250250983187051"/>
    <n v="27.25"/>
    <n v="9.2103921853770032E-6"/>
    <m/>
    <m/>
    <m/>
    <n v="241.99205415095577"/>
    <m/>
  </r>
  <r>
    <x v="3082"/>
    <n v="17.25"/>
    <n v="18.420000000000002"/>
    <n v="349.19670000000002"/>
    <n v="310.70319999999998"/>
    <n v="24753.69195"/>
    <n v="22028.846968999998"/>
    <n v="6.946663748896853E-6"/>
    <n v="210.01023015384112"/>
    <n v="210.03"/>
    <m/>
    <n v="5252.4086938564915"/>
    <n v="525"/>
    <m/>
    <n v="1311.3971633657407"/>
    <m/>
    <m/>
    <n v="41.466036725379908"/>
    <m/>
    <m/>
    <n v="41.068580029976637"/>
    <n v="41.08"/>
    <n v="-2.7799342802725668E-4"/>
    <n v="41.913225873407896"/>
    <n v="41.91"/>
    <m/>
    <n v="7.6971448530249731E-5"/>
    <n v="173.95916765879531"/>
    <n v="173.79599999999999"/>
    <n v="9.3884588135129121E-4"/>
    <n v="3089"/>
    <n v="0.93648208469055361"/>
    <n v="12966.48"/>
    <n v="55.637646653856741"/>
    <m/>
    <m/>
    <n v="3157.4871844669733"/>
    <n v="1.793924202416737"/>
    <m/>
    <m/>
    <n v="972.00335618671591"/>
    <n v="4790.6499999999996"/>
    <m/>
    <n v="-0.79710407644333947"/>
    <n v="30.062861983260426"/>
    <m/>
    <m/>
    <m/>
    <n v="30.850064122367776"/>
    <n v="30.85"/>
    <n v="2.0785208354467954E-6"/>
    <m/>
    <m/>
    <m/>
    <n v="210.01281621490543"/>
    <m/>
  </r>
  <r>
    <x v="3083"/>
    <n v="25.76"/>
    <n v="23.93"/>
    <n v="463.41649999999998"/>
    <n v="412.32990000000001"/>
    <n v="28073.899764999998"/>
    <n v="24983.418838000001"/>
    <n v="6.946663748896853E-6"/>
    <n v="278.69631288062726"/>
    <n v="278.72000000000003"/>
    <m/>
    <n v="8688.0561064223966"/>
    <n v="870"/>
    <m/>
    <n v="1954.7409776343284"/>
    <m/>
    <m/>
    <n v="34.682986538890745"/>
    <m/>
    <m/>
    <n v="46.575964847064817"/>
    <n v="46.56"/>
    <n v="3.4288760878031788E-4"/>
    <n v="36.290614127100845"/>
    <n v="36.29"/>
    <m/>
    <n v="1.6922763869997581E-5"/>
    <n v="230.8579248442957"/>
    <n v="230.81800000000001"/>
    <n v="1.7297110405456451E-4"/>
    <n v="3090"/>
    <n v="1.0764730463852905"/>
    <n v="15156.15"/>
    <n v="65.028186163707872"/>
    <m/>
    <m/>
    <n v="2624.2773261853272"/>
    <n v="1.4908400461967199"/>
    <m/>
    <m/>
    <n v="1607.8067602539984"/>
    <n v="7928.5"/>
    <m/>
    <n v="-0.79721173484845831"/>
    <n v="20.22877529751046"/>
    <m/>
    <m/>
    <m/>
    <n v="20.758813153883501"/>
    <n v="20.76"/>
    <n v="-5.7169851469196509E-5"/>
    <m/>
    <m/>
    <m/>
    <n v="278.69962055249658"/>
    <m/>
  </r>
  <r>
    <x v="3084"/>
    <n v="23.85"/>
    <n v="23.68"/>
    <n v="483.35809999999998"/>
    <n v="430.06450000000001"/>
    <n v="29186.181328999999"/>
    <n v="25972.735589"/>
    <n v="6.946663748896853E-6"/>
    <n v="290.6678255385761"/>
    <n v="290.7"/>
    <m/>
    <n v="9434.3320338799294"/>
    <n v="945"/>
    <m/>
    <n v="2080.6428025240107"/>
    <m/>
    <m/>
    <n v="33.932514451808267"/>
    <m/>
    <m/>
    <n v="48.417752083699682"/>
    <n v="48.4"/>
    <n v="3.6677858883638059E-4"/>
    <n v="34.85040362813961"/>
    <n v="34.82"/>
    <m/>
    <n v="8.7316565593353879E-4"/>
    <n v="240.78456590342748"/>
    <n v="240.73400000000001"/>
    <n v="2.1004886483622087E-4"/>
    <n v="3091"/>
    <n v="1.0071790540540542"/>
    <n v="15785.02"/>
    <n v="67.710519529316187"/>
    <m/>
    <m/>
    <n v="2515.3889025343228"/>
    <n v="1.428574686407992"/>
    <m/>
    <m/>
    <n v="1745.9360483276803"/>
    <n v="8608.5"/>
    <m/>
    <n v="-0.79718463747137358"/>
    <n v="19.356016604291341"/>
    <m/>
    <m/>
    <m/>
    <n v="19.864171704529738"/>
    <n v="19.84"/>
    <n v="1.2183318815393029E-3"/>
    <m/>
    <m/>
    <m/>
    <n v="290.67137350885037"/>
    <m/>
  </r>
  <r>
    <x v="3085"/>
    <n v="18.75"/>
    <n v="20.260000000000002"/>
    <n v="393.50189999999998"/>
    <n v="350.11259999999999"/>
    <n v="26620.052114999999"/>
    <n v="23688.960926"/>
    <n v="6.946663748896853E-6"/>
    <n v="236.62694939208558"/>
    <n v="236.65"/>
    <m/>
    <n v="5926.2929927517625"/>
    <n v="592.5"/>
    <m/>
    <n v="1500.383880670043"/>
    <m/>
    <m/>
    <n v="37.084979929259227"/>
    <m/>
    <m/>
    <n v="44.159653559010842"/>
    <n v="44.16"/>
    <n v="-7.8451310949745334E-6"/>
    <n v="37.913649968589155"/>
    <n v="37.909999999999997"/>
    <m/>
    <n v="9.6279836168777777E-5"/>
    <n v="196.02034772315287"/>
    <n v="196.33799999999999"/>
    <n v="-1.6178848559480485E-3"/>
    <n v="3092"/>
    <n v="0.92546890424481731"/>
    <n v="14070.5"/>
    <n v="60.351299808549243"/>
    <m/>
    <m/>
    <n v="2788.602657168346"/>
    <n v="1.5835919157314757"/>
    <m/>
    <m/>
    <n v="1096.7364427666173"/>
    <n v="5421.25"/>
    <m/>
    <n v="-0.7976967594620028"/>
    <n v="22.953361926859806"/>
    <m/>
    <m/>
    <m/>
    <n v="23.556347963049767"/>
    <n v="23.56"/>
    <n v="-1.5501005731033413E-4"/>
    <m/>
    <m/>
    <m/>
    <n v="236.63001620686308"/>
    <m/>
  </r>
  <r>
    <x v="3086"/>
    <n v="16.64"/>
    <n v="18.73"/>
    <n v="369.57659999999998"/>
    <n v="328.82299999999998"/>
    <n v="25901.112926000002"/>
    <n v="23049.018418"/>
    <n v="6.946663748896853E-6"/>
    <n v="222.23438066943785"/>
    <n v="222.26"/>
    <m/>
    <n v="5205.3633759587192"/>
    <n v="520"/>
    <m/>
    <n v="1363.4852190134152"/>
    <m/>
    <m/>
    <n v="38.210781756056456"/>
    <m/>
    <m/>
    <n v="42.965967126284632"/>
    <n v="42.96"/>
    <n v="1.3889958763102506E-4"/>
    <n v="38.936693901859478"/>
    <n v="38.94"/>
    <m/>
    <n v="-8.4902366217720626E-5"/>
    <n v="184.10007519202733"/>
    <n v="184.39400000000001"/>
    <n v="-1.5940041865389887E-3"/>
    <n v="3093"/>
    <n v="0.88841430859583559"/>
    <n v="13645.75"/>
    <n v="58.524888643043546"/>
    <m/>
    <m/>
    <n v="2872.7829619643558"/>
    <n v="1.6312415870032453"/>
    <m/>
    <m/>
    <n v="963.32357410135467"/>
    <n v="4760.6000000000004"/>
    <m/>
    <n v="-0.79764660460837822"/>
    <n v="24.347972810858135"/>
    <m/>
    <m/>
    <m/>
    <n v="24.988008555743814"/>
    <n v="24.99"/>
    <n v="-7.9689646105829404E-5"/>
    <m/>
    <m/>
    <m/>
    <n v="222.23702648433775"/>
    <m/>
  </r>
  <r>
    <x v="3087"/>
    <n v="15.63"/>
    <n v="18.09"/>
    <n v="361.88720000000001"/>
    <n v="321.97930000000002"/>
    <n v="25792.797202999998"/>
    <n v="22952.46974"/>
    <n v="6.3907672445129293E-6"/>
    <n v="217.6052724822249"/>
    <n v="217.63"/>
    <m/>
    <n v="4988.494233155483"/>
    <n v="500"/>
    <m/>
    <n v="1320.8739581366965"/>
    <m/>
    <m/>
    <n v="38.606671535135192"/>
    <m/>
    <m/>
    <n v="42.785244700406956"/>
    <n v="42.8"/>
    <n v="-3.447499904916107E-4"/>
    <n v="39.098597250452727"/>
    <n v="39.1"/>
    <m/>
    <n v="-3.5875947500652039E-5"/>
    <n v="180.26777335745746"/>
    <n v="180.56"/>
    <n v="-1.6184461815603735E-3"/>
    <n v="3094"/>
    <n v="0.86401326699834169"/>
    <n v="13555.06"/>
    <n v="58.13139137042198"/>
    <m/>
    <m/>
    <n v="2891.8755502662484"/>
    <n v="1.6419271994348603"/>
    <m/>
    <m/>
    <n v="923.19370108208591"/>
    <n v="4562.75"/>
    <m/>
    <n v="-0.79766726183067538"/>
    <n v="24.853562658268839"/>
    <m/>
    <m/>
    <m/>
    <n v="25.507310649622926"/>
    <n v="25.51"/>
    <n v="-1.0542337816832337E-4"/>
    <m/>
    <m/>
    <m/>
    <n v="217.60815875537276"/>
    <m/>
  </r>
  <r>
    <x v="3088"/>
    <n v="14.77"/>
    <n v="17.649999999999999"/>
    <n v="359.07029999999997"/>
    <n v="319.471"/>
    <n v="25968.894719"/>
    <n v="23109.028546000001"/>
    <n v="6.3907672445129293E-6"/>
    <n v="215.90618636908792"/>
    <n v="215.93"/>
    <m/>
    <n v="4910.5803651005463"/>
    <n v="492.5"/>
    <m/>
    <n v="1305.3950544351028"/>
    <m/>
    <m/>
    <n v="38.755297361052762"/>
    <m/>
    <m/>
    <n v="43.076305923118021"/>
    <n v="43.08"/>
    <n v="-8.5749231243714696E-5"/>
    <n v="38.830717618841206"/>
    <n v="38.83"/>
    <m/>
    <n v="1.8481041493823014E-5"/>
    <n v="178.86276811093984"/>
    <n v="179.154"/>
    <n v="-1.6255952368362525E-3"/>
    <n v="3095"/>
    <n v="0.83682719546742212"/>
    <n v="13645.31"/>
    <n v="58.513862687271875"/>
    <m/>
    <m/>
    <n v="2872.6213552710565"/>
    <n v="1.6308405890068016"/>
    <m/>
    <m/>
    <n v="908.77925162670954"/>
    <n v="4491.8"/>
    <m/>
    <n v="-0.79768038389360396"/>
    <n v="25.046011602389214"/>
    <m/>
    <m/>
    <m/>
    <n v="25.705232547091381"/>
    <n v="25.71"/>
    <n v="-1.8543185175501353E-4"/>
    <m/>
    <m/>
    <m/>
    <n v="215.90901244263378"/>
    <m/>
  </r>
  <r>
    <x v="3089"/>
    <n v="15.58"/>
    <n v="18.239999999999998"/>
    <n v="360.37779999999998"/>
    <n v="320.62610000000001"/>
    <n v="25962.899764999998"/>
    <n v="23103.103052999999"/>
    <n v="6.3907672445129293E-6"/>
    <n v="216.67124182323204"/>
    <n v="216.69"/>
    <m/>
    <n v="4945.3225091406794"/>
    <n v="495"/>
    <m/>
    <n v="1312.2979550783293"/>
    <m/>
    <m/>
    <n v="38.678239617863262"/>
    <m/>
    <m/>
    <n v="43.062161408901645"/>
    <n v="43.08"/>
    <n v="-4.1408057331371317E-4"/>
    <n v="38.835921196355734"/>
    <n v="38.840000000000003"/>
    <m/>
    <n v="-1.0501554181951978E-4"/>
    <n v="179.50677097599248"/>
    <n v="179.79"/>
    <n v="-1.5753324656961887E-3"/>
    <n v="3096"/>
    <n v="0.85416666666666674"/>
    <n v="13675.01"/>
    <n v="58.62290912816281"/>
    <m/>
    <m/>
    <n v="2866.3688879946403"/>
    <n v="1.6266740016767716"/>
    <m/>
    <m/>
    <n v="915.22755559471204"/>
    <n v="4524"/>
    <m/>
    <n v="-0.79769505844502386"/>
    <n v="24.950804713328576"/>
    <m/>
    <m/>
    <m/>
    <n v="25.609156703513538"/>
    <n v="25.61"/>
    <n v="-3.292840634372407E-5"/>
    <m/>
    <m/>
    <m/>
    <n v="216.67376700434934"/>
    <m/>
  </r>
  <r>
    <x v="3090"/>
    <n v="14.96"/>
    <n v="17.739999999999998"/>
    <n v="348.92739999999998"/>
    <n v="310.43669999999997"/>
    <n v="25799.821649000001"/>
    <n v="22957.840240000001"/>
    <n v="6.3907672445129293E-6"/>
    <n v="209.78176126588878"/>
    <n v="209.8"/>
    <m/>
    <n v="4630.8210658713533"/>
    <n v="462.5"/>
    <m/>
    <n v="1249.699195321718"/>
    <m/>
    <m/>
    <n v="39.291054715779765"/>
    <m/>
    <m/>
    <n v="42.790636030043188"/>
    <n v="42.8"/>
    <n v="-2.187843447852833E-4"/>
    <n v="39.078909824484953"/>
    <n v="39.08"/>
    <m/>
    <n v="-2.7895995779014804E-5"/>
    <n v="173.80144562358851"/>
    <n v="174.07599999999999"/>
    <n v="-1.5772098187658568E-3"/>
    <n v="3097"/>
    <n v="0.84329199549041722"/>
    <n v="13499.12"/>
    <n v="57.864374075604502"/>
    <m/>
    <m/>
    <n v="2903.2365483261046"/>
    <n v="1.6474403400116877"/>
    <m/>
    <m/>
    <n v="857.02736692752205"/>
    <n v="4236.5"/>
    <m/>
    <n v="-0.79770391433317078"/>
    <n v="25.742534679819808"/>
    <m/>
    <m/>
    <m/>
    <n v="26.422199493312249"/>
    <n v="26.42"/>
    <n v="8.3251071621770478E-5"/>
    <m/>
    <m/>
    <m/>
    <n v="209.78392565406966"/>
    <m/>
  </r>
  <r>
    <x v="3091"/>
    <n v="14.76"/>
    <n v="17.760000000000002"/>
    <n v="345.12729999999999"/>
    <n v="307.05380000000002"/>
    <n v="25738.824305999999"/>
    <n v="22903.415346000002"/>
    <n v="6.946663748896853E-6"/>
    <n v="207.49200965767474"/>
    <n v="207.51"/>
    <m/>
    <n v="4529.7215165630823"/>
    <n v="452.5"/>
    <m/>
    <n v="1229.2303819290828"/>
    <m/>
    <m/>
    <n v="39.50335068961634"/>
    <m/>
    <m/>
    <n v="42.68842715735132"/>
    <n v="42.68"/>
    <n v="1.974497973598055E-4"/>
    <n v="39.170375355648886"/>
    <n v="39.17"/>
    <m/>
    <n v="9.582732930502047E-6"/>
    <n v="171.90684376695603"/>
    <n v="172.17"/>
    <n v="-1.5284674045650259E-3"/>
    <n v="3098"/>
    <n v="0.83108108108108103"/>
    <n v="13446.62"/>
    <n v="57.634830679423885"/>
    <m/>
    <m/>
    <n v="2914.5276486931748"/>
    <n v="1.6536906944170406"/>
    <m/>
    <m/>
    <n v="838.32066771442499"/>
    <n v="4143.6499999999996"/>
    <m/>
    <n v="-0.79768545419752512"/>
    <n v="26.021844958238301"/>
    <m/>
    <m/>
    <m/>
    <n v="26.709311057413249"/>
    <n v="26.71"/>
    <n v="-2.5793432675058625E-5"/>
    <m/>
    <m/>
    <m/>
    <n v="207.49423411350801"/>
    <m/>
  </r>
  <r>
    <x v="3092"/>
    <n v="13.2"/>
    <n v="16.489999999999998"/>
    <n v="325.27350000000001"/>
    <n v="289.38810000000001"/>
    <n v="25150.970509999999"/>
    <n v="22380.160879999999"/>
    <n v="6.946663748896853E-6"/>
    <n v="195.55105179023431"/>
    <n v="195.57"/>
    <m/>
    <n v="4008.3519951109133"/>
    <n v="400"/>
    <m/>
    <n v="1123.1107237981726"/>
    <m/>
    <m/>
    <n v="40.637884998902457"/>
    <m/>
    <m/>
    <n v="41.71244110635584"/>
    <n v="41.72"/>
    <n v="-1.8118153509494306E-4"/>
    <n v="40.064063402357199"/>
    <n v="40.07"/>
    <m/>
    <n v="-1.4815566864989638E-4"/>
    <n v="162.01593169874332"/>
    <n v="162.27799999999999"/>
    <n v="-1.6149342563790414E-3"/>
    <n v="3099"/>
    <n v="0.80048514251061254"/>
    <n v="13101.32"/>
    <n v="56.150422976963242"/>
    <m/>
    <m/>
    <n v="2989.3707242834539"/>
    <n v="1.6959955534925364"/>
    <m/>
    <m/>
    <n v="741.83360561904715"/>
    <n v="3666.9"/>
    <m/>
    <n v="-0.79769461790093887"/>
    <n v="27.517675832591408"/>
    <m/>
    <m/>
    <m/>
    <n v="28.245127066023297"/>
    <n v="28.25"/>
    <n v="-1.7249323811341366E-4"/>
    <m/>
    <m/>
    <m/>
    <n v="195.55315595390346"/>
    <m/>
  </r>
  <r>
    <x v="3093"/>
    <n v="13.54"/>
    <n v="16.489999999999998"/>
    <n v="323.68990000000002"/>
    <n v="287.97320000000002"/>
    <n v="25078.503540000002"/>
    <n v="22315.21098"/>
    <n v="6.946663748896853E-6"/>
    <n v="194.58477320473014"/>
    <n v="194.61"/>
    <m/>
    <n v="3968.700521174906"/>
    <n v="397.5"/>
    <m/>
    <n v="1114.7612110211958"/>
    <m/>
    <m/>
    <n v="40.731705648427976"/>
    <m/>
    <m/>
    <n v="41.58921348659193"/>
    <n v="41.6"/>
    <n v="-2.5929118769396631E-4"/>
    <n v="40.176713200419016"/>
    <n v="40.18"/>
    <m/>
    <n v="-8.1801881059773152E-5"/>
    <n v="161.22196809322497"/>
    <n v="161.48400000000001"/>
    <n v="-1.6226493446721557E-3"/>
    <n v="3100"/>
    <n v="0.8211036992116435"/>
    <n v="13036.49"/>
    <n v="55.859483738509617"/>
    <m/>
    <m/>
    <n v="3004.1631958859562"/>
    <n v="1.7039032898887889"/>
    <m/>
    <m/>
    <n v="734.50527790449144"/>
    <n v="3630.8"/>
    <m/>
    <n v="-0.79770153192010262"/>
    <n v="27.648353952477283"/>
    <m/>
    <m/>
    <m/>
    <n v="28.380667666023506"/>
    <n v="28.38"/>
    <n v="2.3525934584434083E-5"/>
    <m/>
    <m/>
    <m/>
    <n v="194.58663675622464"/>
    <m/>
  </r>
  <r>
    <x v="3094"/>
    <n v="13.55"/>
    <n v="16.170000000000002"/>
    <n v="314.45100000000002"/>
    <n v="279.75170000000003"/>
    <n v="24691.549234999999"/>
    <n v="21970.738491"/>
    <n v="6.946663748896853E-6"/>
    <n v="189.02623947436552"/>
    <n v="189.05"/>
    <m/>
    <n v="3741.9482705733076"/>
    <n v="375"/>
    <m/>
    <n v="1066.9863880443525"/>
    <m/>
    <m/>
    <n v="41.311273628722297"/>
    <m/>
    <m/>
    <n v="40.946505092709749"/>
    <n v="40.96"/>
    <n v="-3.2946551001589164E-4"/>
    <n v="40.795682233447266"/>
    <n v="40.799999999999997"/>
    <m/>
    <n v="-1.0582761158650644E-4"/>
    <n v="156.61856640194358"/>
    <n v="156.876"/>
    <n v="-1.6410005230654834E-3"/>
    <n v="3101"/>
    <n v="0.83797155225726649"/>
    <n v="12810.25"/>
    <n v="54.885791956172532"/>
    <m/>
    <m/>
    <n v="3056.2985391752341"/>
    <n v="1.7333091249664523"/>
    <m/>
    <m/>
    <n v="692.54237596890005"/>
    <n v="3423.65"/>
    <m/>
    <n v="-0.79771811488648081"/>
    <n v="28.436377014203131"/>
    <m/>
    <m/>
    <m/>
    <n v="29.19004555227805"/>
    <n v="29.19"/>
    <n v="1.560543955170246E-6"/>
    <m/>
    <m/>
    <m/>
    <n v="189.02804286732146"/>
    <m/>
  </r>
  <r>
    <x v="3095"/>
    <n v="13.04"/>
    <n v="15.97"/>
    <n v="314.03910000000002"/>
    <n v="279.38330000000002"/>
    <n v="24606.961095999999"/>
    <n v="21895.318663999999"/>
    <n v="6.946663748896853E-6"/>
    <n v="188.77403052604981"/>
    <n v="188.79"/>
    <m/>
    <n v="3731.9500758922318"/>
    <n v="372.5"/>
    <m/>
    <n v="1064.8428602116644"/>
    <m/>
    <m/>
    <n v="41.336605941084201"/>
    <m/>
    <m/>
    <n v="40.805235836844908"/>
    <n v="40.799999999999997"/>
    <n v="1.2832933443407413E-4"/>
    <n v="40.934493498528923"/>
    <n v="40.94"/>
    <m/>
    <n v="-1.3450174575169171E-4"/>
    <n v="156.41172899429159"/>
    <n v="156.672"/>
    <n v="-1.6612477386412916E-3"/>
    <n v="3102"/>
    <n v="0.81653099561678133"/>
    <n v="12755.55"/>
    <n v="54.647161325037153"/>
    <m/>
    <m/>
    <n v="3069.3489894078907"/>
    <n v="1.7405453765823127"/>
    <m/>
    <m/>
    <n v="690.69510641935426"/>
    <n v="3414.65"/>
    <m/>
    <n v="-0.79772594367816496"/>
    <n v="28.472498191333038"/>
    <m/>
    <m/>
    <m/>
    <n v="29.227607387010135"/>
    <n v="29.23"/>
    <n v="-8.185470372445991E-5"/>
    <m/>
    <m/>
    <m/>
    <n v="188.77577376339983"/>
    <m/>
  </r>
  <r>
    <x v="3096"/>
    <n v="12.82"/>
    <n v="15.86"/>
    <n v="311.89940000000001"/>
    <n v="277.47770000000003"/>
    <n v="24497.767760999999"/>
    <n v="21798.006137"/>
    <n v="8.0585420541012809E-6"/>
    <n v="187.48325029894428"/>
    <n v="187.51"/>
    <m/>
    <n v="3680.9040368783926"/>
    <n v="367.5"/>
    <m/>
    <n v="1053.912824018304"/>
    <m/>
    <m/>
    <n v="41.475703985187259"/>
    <m/>
    <m/>
    <n v="40.623172132022688"/>
    <n v="40.64"/>
    <n v="-4.1407155455985833E-4"/>
    <n v="41.115235173970923"/>
    <n v="41.12"/>
    <m/>
    <n v="-1.1587611938412845E-4"/>
    <n v="155.34430053020338"/>
    <n v="155.61000000000001"/>
    <n v="-1.70747040547925E-3"/>
    <n v="3103"/>
    <n v="0.80832282471626737"/>
    <n v="12687.46"/>
    <n v="54.351206840324359"/>
    <m/>
    <m/>
    <n v="3085.7333846467309"/>
    <n v="1.7496706521622987"/>
    <m/>
    <m/>
    <n v="681.25004917293927"/>
    <n v="3368.15"/>
    <m/>
    <n v="-0.79773761585055913"/>
    <n v="28.665366450612968"/>
    <m/>
    <m/>
    <m/>
    <n v="29.426077233682943"/>
    <n v="29.43"/>
    <n v="-1.3329141410323153E-4"/>
    <m/>
    <m/>
    <m/>
    <n v="187.48481316328687"/>
    <m/>
  </r>
  <r>
    <x v="3097"/>
    <n v="12.67"/>
    <n v="15.99"/>
    <n v="314.85129999999998"/>
    <n v="280.10160000000002"/>
    <n v="24733.190264000001"/>
    <n v="22007.308386000001"/>
    <n v="8.0585420541012809E-6"/>
    <n v="189.25302754405209"/>
    <n v="189.28"/>
    <m/>
    <n v="3750.3798539550517"/>
    <n v="375"/>
    <m/>
    <n v="1068.8259080910989"/>
    <m/>
    <m/>
    <n v="41.277735496043377"/>
    <m/>
    <m/>
    <n v="41.012559026400957"/>
    <n v="41"/>
    <n v="3.063177170965492E-4"/>
    <n v="40.71927289523294"/>
    <n v="40.72"/>
    <m/>
    <n v="-1.7856207442545902E-5"/>
    <n v="156.81268517656511"/>
    <n v="157.08199999999999"/>
    <n v="-1.7144855771819012E-3"/>
    <n v="3104"/>
    <n v="0.79237023139462159"/>
    <n v="12823.43"/>
    <n v="54.929392918156353"/>
    <m/>
    <m/>
    <n v="3052.6639469255151"/>
    <n v="1.7307555581603007"/>
    <m/>
    <m/>
    <n v="694.11080671870377"/>
    <n v="3432"/>
    <m/>
    <n v="-0.7977532614455991"/>
    <n v="28.39297694999879"/>
    <m/>
    <m/>
    <m/>
    <n v="29.146973550808553"/>
    <n v="29.15"/>
    <n v="-1.038232998780142E-4"/>
    <m/>
    <m/>
    <m/>
    <n v="189.25465047898783"/>
    <m/>
  </r>
  <r>
    <x v="3098"/>
    <n v="12.44"/>
    <n v="15.77"/>
    <n v="302.89330000000001"/>
    <n v="269.45659999999998"/>
    <n v="24353.602535000002"/>
    <n v="21669.023542999999"/>
    <n v="8.0585420541012809E-6"/>
    <n v="182.05191116779625"/>
    <n v="182.07"/>
    <m/>
    <n v="3464.9343149637516"/>
    <n v="347.5"/>
    <m/>
    <n v="1007.7944200627707"/>
    <m/>
    <m/>
    <n v="42.056392356874753"/>
    <m/>
    <m/>
    <n v="40.380172934778003"/>
    <n v="40.4"/>
    <n v="-4.9076894113853076E-4"/>
    <n v="41.341600310207198"/>
    <n v="41.34"/>
    <m/>
    <n v="3.8710938732311462E-5"/>
    <n v="150.85146052667082"/>
    <n v="151.126"/>
    <n v="-1.8166263470824617E-3"/>
    <n v="3105"/>
    <n v="0.78883956880152184"/>
    <n v="12614.14"/>
    <n v="54.020239408522023"/>
    <m/>
    <m/>
    <n v="3102.4861892937461"/>
    <n v="1.7585028733874215"/>
    <m/>
    <m/>
    <n v="641.28790343666799"/>
    <n v="3171.4"/>
    <m/>
    <n v="-0.79779028081078773"/>
    <n v="29.467907733797002"/>
    <m/>
    <m/>
    <m/>
    <n v="30.252051565169687"/>
    <n v="30.25"/>
    <n v="6.782033618790706E-5"/>
    <m/>
    <m/>
    <m/>
    <n v="182.0535339840161"/>
    <m/>
  </r>
  <r>
    <x v="3099"/>
    <n v="11.97"/>
    <n v="15.74"/>
    <n v="301.2792"/>
    <n v="268.01850000000002"/>
    <n v="24438.634636999999"/>
    <n v="21744.507651"/>
    <n v="8.0585420541012809E-6"/>
    <n v="181.077352171348"/>
    <n v="181.1"/>
    <m/>
    <n v="3427.8220078513668"/>
    <n v="342.5"/>
    <m/>
    <n v="999.69277561333013"/>
    <m/>
    <m/>
    <n v="42.166714377375691"/>
    <m/>
    <m/>
    <n v="40.520174743351767"/>
    <n v="40.520000000000003"/>
    <n v="4.3125210207328735E-6"/>
    <n v="41.196394968619089"/>
    <n v="41.2"/>
    <m/>
    <n v="-8.7500761672631988E-5"/>
    <n v="150.045795369915"/>
    <n v="150.316"/>
    <n v="-1.7975773043787946E-3"/>
    <n v="3106"/>
    <n v="0.76048284625158835"/>
    <n v="12673.43"/>
    <n v="54.269911857843184"/>
    <m/>
    <m/>
    <n v="3087.9036330383669"/>
    <n v="1.750071503185231"/>
    <m/>
    <m/>
    <n v="634.42136830647712"/>
    <n v="3137.45"/>
    <m/>
    <n v="-0.79779076373919033"/>
    <n v="29.623799261874243"/>
    <m/>
    <m/>
    <m/>
    <n v="30.412628106566025"/>
    <n v="30.41"/>
    <n v="8.6422445446432405E-5"/>
    <m/>
    <m/>
    <m/>
    <n v="181.07903505083667"/>
    <m/>
  </r>
  <r>
    <x v="3100"/>
    <n v="11.77"/>
    <n v="15.44"/>
    <n v="297.43759999999997"/>
    <n v="264.59879999999998"/>
    <n v="24291.293463000002"/>
    <n v="21613.234210999999"/>
    <n v="8.0585420541012809E-6"/>
    <n v="178.76408250141125"/>
    <n v="178.78"/>
    <m/>
    <n v="3340.2254330543874"/>
    <n v="335"/>
    <m/>
    <n v="980.52682119995757"/>
    <m/>
    <m/>
    <n v="42.433802691885333"/>
    <m/>
    <m/>
    <n v="40.274895469764587"/>
    <n v="40.28"/>
    <n v="-1.2672617267661668E-4"/>
    <n v="41.44390219098667"/>
    <n v="41.45"/>
    <m/>
    <n v="-1.4711240080422794E-4"/>
    <n v="148.13077394967928"/>
    <n v="148.38999999999999"/>
    <n v="-1.7469239862571984E-3"/>
    <n v="3107"/>
    <n v="0.76230569948186533"/>
    <n v="12614.25"/>
    <n v="54.012274703536605"/>
    <m/>
    <m/>
    <n v="3102.3229447008935"/>
    <n v="1.7580769861010628"/>
    <m/>
    <m/>
    <n v="618.21112428004028"/>
    <n v="3057.15"/>
    <m/>
    <n v="-0.79778188041802323"/>
    <n v="30.000377716626168"/>
    <m/>
    <m/>
    <m/>
    <n v="30.799777730087367"/>
    <n v="30.8"/>
    <n v="-7.2165556049830215E-6"/>
    <m/>
    <m/>
    <m/>
    <n v="178.76552493437188"/>
    <m/>
  </r>
  <r>
    <x v="3101"/>
    <n v="12.74"/>
    <n v="16.100000000000001"/>
    <n v="304.32049999999998"/>
    <n v="270.71960000000001"/>
    <n v="24804.663316999999"/>
    <n v="22069.832048"/>
    <n v="8.6145238606949448E-6"/>
    <n v="182.89634015576362"/>
    <n v="182.92"/>
    <m/>
    <n v="3494.6322847207666"/>
    <n v="350"/>
    <m/>
    <n v="1014.5155108674967"/>
    <m/>
    <m/>
    <n v="41.941109212995244"/>
    <m/>
    <m/>
    <n v="41.12505842766614"/>
    <n v="41.12"/>
    <n v="1.2301623701715947E-4"/>
    <n v="40.567213738358646"/>
    <n v="40.57"/>
    <m/>
    <n v="-6.8677881226331117E-5"/>
    <n v="151.5568203730767"/>
    <n v="151.82400000000001"/>
    <n v="-1.759798364707188E-3"/>
    <n v="3108"/>
    <n v="0.79130434782608694"/>
    <n v="12941.67"/>
    <n v="55.409909824601428"/>
    <m/>
    <m/>
    <n v="3021.79793698708"/>
    <n v="1.7122813786310875"/>
    <m/>
    <m/>
    <n v="646.79071692925027"/>
    <n v="3198.55"/>
    <m/>
    <n v="-0.79778627286450099"/>
    <n v="29.305032622407147"/>
    <m/>
    <m/>
    <m/>
    <n v="30.086435208121898"/>
    <n v="30.09"/>
    <n v="-1.1847098298778391E-4"/>
    <m/>
    <m/>
    <m/>
    <n v="182.89784265346043"/>
    <m/>
  </r>
  <r>
    <x v="3102"/>
    <n v="12.02"/>
    <n v="15.8"/>
    <n v="296.15469999999999"/>
    <n v="263.45310000000001"/>
    <n v="24498.854314"/>
    <n v="21797.549811000001"/>
    <n v="8.6145238606949448E-6"/>
    <n v="177.98436187972692"/>
    <n v="178.01"/>
    <m/>
    <n v="3306.9094524247562"/>
    <n v="330"/>
    <m/>
    <n v="973.63613566074832"/>
    <m/>
    <m/>
    <n v="42.50206738092001"/>
    <m/>
    <m/>
    <n v="40.617049921224826"/>
    <n v="40.6"/>
    <n v="4.1994879864093448E-4"/>
    <n v="41.066538640930851"/>
    <n v="41.07"/>
    <m/>
    <n v="-8.4279500101036575E-5"/>
    <n v="147.48826364733677"/>
    <n v="147.756"/>
    <n v="-1.8120167889170702E-3"/>
    <n v="3109"/>
    <n v="0.76075949367088602"/>
    <n v="12780.35"/>
    <n v="54.714943781975144"/>
    <m/>
    <m/>
    <n v="3059.4651347439967"/>
    <n v="1.7334609034984123"/>
    <m/>
    <m/>
    <n v="612.04852123188482"/>
    <n v="3026.75"/>
    <m/>
    <n v="-0.79778689312566786"/>
    <n v="30.090219947469983"/>
    <m/>
    <m/>
    <m/>
    <n v="30.893121502484824"/>
    <n v="30.89"/>
    <n v="1.0105220086842337E-4"/>
    <m/>
    <m/>
    <m/>
    <n v="177.98574414390259"/>
    <m/>
  </r>
  <r>
    <x v="3103"/>
    <n v="12.87"/>
    <n v="16.27"/>
    <n v="295.50200000000001"/>
    <n v="262.8657"/>
    <n v="24628.710798"/>
    <n v="21912.524665000001"/>
    <n v="8.6145238606949448E-6"/>
    <n v="177.57910867905238"/>
    <n v="177.6"/>
    <m/>
    <n v="3291.8017801058772"/>
    <n v="330"/>
    <m/>
    <n v="970.28178131506797"/>
    <m/>
    <m/>
    <n v="42.54367894250246"/>
    <m/>
    <m/>
    <n v="40.829354261941518"/>
    <n v="40.840000000000003"/>
    <n v="-2.6066939418423196E-4"/>
    <n v="40.84644939801526"/>
    <n v="40.85"/>
    <m/>
    <n v="-8.6918041242167732E-5"/>
    <n v="147.15775793657096"/>
    <n v="147.4196"/>
    <n v="-1.7761685924330139E-3"/>
    <n v="3110"/>
    <n v="0.79102642901044862"/>
    <n v="12833.54"/>
    <n v="54.92979047543119"/>
    <m/>
    <m/>
    <n v="3046.7320757497569"/>
    <n v="1.7257556160367216"/>
    <m/>
    <m/>
    <n v="609.25765378533129"/>
    <n v="3012.97"/>
    <m/>
    <n v="-0.79778834379853392"/>
    <n v="30.153096104488203"/>
    <m/>
    <m/>
    <m/>
    <n v="30.959366122498796"/>
    <n v="30.96"/>
    <n v="-2.0474079496235476E-5"/>
    <m/>
    <m/>
    <m/>
    <n v="177.58031055997807"/>
    <m/>
  </r>
  <r>
    <x v="3104"/>
    <n v="13.05"/>
    <n v="16.32"/>
    <n v="292.88200000000001"/>
    <n v="260.53280000000001"/>
    <n v="24549.157257999999"/>
    <n v="21841.555950000002"/>
    <n v="8.6145238606949448E-6"/>
    <n v="176.00035304605248"/>
    <n v="176.02"/>
    <m/>
    <n v="3233.2548149895556"/>
    <n v="322.5"/>
    <m/>
    <n v="957.33282640663685"/>
    <m/>
    <m/>
    <n v="42.73053209875922"/>
    <m/>
    <m/>
    <n v="40.696478449727202"/>
    <n v="40.68"/>
    <n v="4.0507496871189375E-4"/>
    <n v="40.977577312259669"/>
    <n v="40.98"/>
    <m/>
    <n v="-5.9118783316880474E-5"/>
    <n v="145.85120191643455"/>
    <n v="146.11359999999999"/>
    <n v="-1.7958498289375457E-3"/>
    <n v="3111"/>
    <n v="0.79963235294117652"/>
    <n v="12782.91"/>
    <n v="54.708813123580931"/>
    <m/>
    <m/>
    <n v="3058.7518337428919"/>
    <n v="1.7323997109186517"/>
    <m/>
    <m/>
    <n v="598.42331708229972"/>
    <n v="2959.5"/>
    <m/>
    <n v="-0.79779580433103581"/>
    <n v="30.419284182408312"/>
    <m/>
    <m/>
    <m/>
    <n v="31.233240432219979"/>
    <n v="31.23"/>
    <n v="1.0376023759128827E-4"/>
    <m/>
    <m/>
    <m/>
    <n v="176.00155489767204"/>
    <m/>
  </r>
  <r>
    <x v="3105"/>
    <n v="12.83"/>
    <n v="16.100000000000001"/>
    <n v="286.37599999999998"/>
    <n v="254.7432"/>
    <n v="24397.345342000001"/>
    <n v="21706.299677999999"/>
    <n v="8.6145238606949448E-6"/>
    <n v="172.08653354212811"/>
    <n v="172.11"/>
    <m/>
    <n v="3089.4419924689523"/>
    <n v="310"/>
    <m/>
    <n v="925.39064473229007"/>
    <m/>
    <m/>
    <n v="43.203361213910881"/>
    <m/>
    <m/>
    <n v="40.443825358598367"/>
    <n v="40.44"/>
    <n v="9.459343715056967E-5"/>
    <n v="41.230165725200749"/>
    <n v="41.23"/>
    <m/>
    <n v="4.0195294870315479E-6"/>
    <n v="142.60953681867542"/>
    <n v="142.86199999999999"/>
    <n v="-1.7671821850777647E-3"/>
    <n v="3112"/>
    <n v="0.79689440993788818"/>
    <n v="12698.56"/>
    <n v="54.343564999883519"/>
    <m/>
    <m/>
    <n v="3078.9354787170187"/>
    <n v="1.7436659115290252"/>
    <m/>
    <m/>
    <n v="571.80753710021781"/>
    <n v="2827.77"/>
    <m/>
    <n v="-0.79778852696640179"/>
    <n v="31.093817926980932"/>
    <m/>
    <m/>
    <m/>
    <n v="31.92640447604149"/>
    <n v="31.93"/>
    <n v="-1.1260645031352379E-4"/>
    <m/>
    <m/>
    <m/>
    <n v="172.08773536444227"/>
    <m/>
  </r>
  <r>
    <x v="3106"/>
    <n v="12.72"/>
    <n v="16"/>
    <n v="279.27670000000001"/>
    <n v="248.42590000000001"/>
    <n v="24062.427143000001"/>
    <n v="21408.136221000001"/>
    <n v="8.3365294025750103E-6"/>
    <n v="167.81639290297989"/>
    <n v="167.84"/>
    <m/>
    <n v="2936.1054517768343"/>
    <n v="295"/>
    <m/>
    <n v="890.9378939178896"/>
    <m/>
    <m/>
    <n v="43.737077549398613"/>
    <m/>
    <m/>
    <n v="39.887654083764801"/>
    <n v="39.880000000000003"/>
    <n v="1.9192787775312858E-4"/>
    <n v="41.795316694673218"/>
    <n v="41.8"/>
    <m/>
    <n v="-1.1204079729132399E-4"/>
    <n v="139.0724819013262"/>
    <n v="139.32040000000001"/>
    <n v="-1.7794816744267639E-3"/>
    <n v="3113"/>
    <n v="0.79500000000000004"/>
    <n v="12513.08"/>
    <n v="53.545620922257015"/>
    <m/>
    <m/>
    <n v="3123.9075820572743"/>
    <n v="1.7689668551504101"/>
    <m/>
    <m/>
    <n v="543.42905739789808"/>
    <n v="2687.5"/>
    <m/>
    <n v="-0.79779383910775881"/>
    <n v="31.863420047122585"/>
    <m/>
    <m/>
    <m/>
    <n v="32.717209506702403"/>
    <n v="32.72"/>
    <n v="-8.5284024987641871E-5"/>
    <m/>
    <m/>
    <m/>
    <n v="167.81777496494072"/>
    <m/>
  </r>
  <r>
    <x v="3107"/>
    <n v="11.87"/>
    <n v="15.42"/>
    <n v="269.53840000000002"/>
    <n v="239.76130000000001"/>
    <n v="23609.665782"/>
    <n v="21005.13983"/>
    <n v="8.3365294025750103E-6"/>
    <n v="161.96073319443548"/>
    <n v="161.97999999999999"/>
    <m/>
    <n v="2731.1937454179329"/>
    <n v="272.5"/>
    <m/>
    <n v="844.29823561601211"/>
    <m/>
    <m/>
    <n v="44.497796938104379"/>
    <m/>
    <m/>
    <n v="39.136169153501001"/>
    <n v="39.119999999999997"/>
    <n v="4.1332191975973487E-4"/>
    <n v="42.580870579018267"/>
    <n v="42.58"/>
    <m/>
    <n v="2.0445726121920416E-5"/>
    <n v="134.22140542986733"/>
    <n v="134.46600000000001"/>
    <n v="-1.8190068131176407E-3"/>
    <n v="3114"/>
    <n v="0.76977950713359267"/>
    <n v="12260.27"/>
    <n v="52.459706973255471"/>
    <m/>
    <m/>
    <n v="3187.0219452532183"/>
    <n v="1.804535381798525"/>
    <m/>
    <m/>
    <n v="505.50457829756999"/>
    <n v="2500.1"/>
    <m/>
    <n v="-0.79780625643071479"/>
    <n v="32.973216788366912"/>
    <m/>
    <m/>
    <m/>
    <n v="33.85735049896757"/>
    <n v="33.86"/>
    <n v="-7.8248701489314065E-5"/>
    <m/>
    <m/>
    <m/>
    <n v="161.96229548725259"/>
    <m/>
  </r>
  <r>
    <x v="3108"/>
    <n v="12.44"/>
    <n v="15.7"/>
    <n v="265.9187"/>
    <n v="236.53550000000001"/>
    <n v="23503.680493"/>
    <n v="20910.321089000001"/>
    <n v="8.3365294025750103E-6"/>
    <n v="159.77403300189147"/>
    <n v="159.79"/>
    <m/>
    <n v="2657.4076623339784"/>
    <n v="265"/>
    <m/>
    <n v="827.17555136827502"/>
    <m/>
    <m/>
    <n v="44.791063440572358"/>
    <m/>
    <m/>
    <n v="38.957634488246413"/>
    <n v="38.96"/>
    <n v="-6.0716420779982627E-5"/>
    <n v="42.769407538291865"/>
    <n v="42.77"/>
    <m/>
    <n v="-1.3852272811254451E-5"/>
    <n v="132.41406535616704"/>
    <n v="132.65799999999999"/>
    <n v="-1.8388234696207206E-3"/>
    <n v="3115"/>
    <n v="0.79235668789808922"/>
    <n v="12182.78"/>
    <n v="52.115929945686098"/>
    <m/>
    <m/>
    <n v="3207.1652480138973"/>
    <n v="1.8154244203576826"/>
    <m/>
    <m/>
    <n v="491.8525164508149"/>
    <n v="2432.81"/>
    <m/>
    <n v="-0.79782534745795397"/>
    <n v="33.41217653982423"/>
    <m/>
    <m/>
    <m/>
    <n v="34.309925477169308"/>
    <n v="34.31"/>
    <n v="-2.1720440307460009E-6"/>
    <m/>
    <m/>
    <m/>
    <n v="159.77541492905891"/>
    <m/>
  </r>
  <r>
    <x v="3109"/>
    <n v="13.37"/>
    <n v="16.39"/>
    <n v="275.0874"/>
    <n v="244.6891"/>
    <n v="23986.013915"/>
    <n v="21339.260275000001"/>
    <n v="8.3365294025750103E-6"/>
    <n v="165.27890525943113"/>
    <n v="165.3"/>
    <m/>
    <n v="2840.5095889273589"/>
    <n v="285"/>
    <m/>
    <n v="869.91650819234474"/>
    <m/>
    <m/>
    <n v="44.017078604644944"/>
    <m/>
    <m/>
    <n v="39.756138544915572"/>
    <n v="39.76"/>
    <n v="-9.7119091660657908E-5"/>
    <n v="41.890866682512865"/>
    <n v="41.89"/>
    <m/>
    <n v="2.0689484670821656E-5"/>
    <n v="136.97798606762245"/>
    <n v="137.2372"/>
    <n v="-1.8888022517039582E-3"/>
    <n v="3116"/>
    <n v="0.81574130567419145"/>
    <n v="12469"/>
    <n v="53.336167120017471"/>
    <m/>
    <m/>
    <n v="3131.8166956074242"/>
    <n v="1.772605122642483"/>
    <m/>
    <m/>
    <n v="525.74403189014322"/>
    <n v="2600.69"/>
    <m/>
    <n v="-0.79784440594990436"/>
    <n v="32.258925011853151"/>
    <m/>
    <m/>
    <m/>
    <n v="33.126281156215981"/>
    <n v="33.130000000000003"/>
    <n v="-1.1225003875703354E-4"/>
    <m/>
    <m/>
    <m/>
    <n v="165.28046739987678"/>
    <m/>
  </r>
  <r>
    <x v="3110"/>
    <n v="12.86"/>
    <n v="16.079999999999998"/>
    <n v="268.40199999999999"/>
    <n v="238.74039999999999"/>
    <n v="23798.578825000001"/>
    <n v="21172.329946999998"/>
    <n v="8.3365294025750103E-6"/>
    <n v="161.25822936878191"/>
    <n v="161.28"/>
    <m/>
    <n v="2702.2972277392837"/>
    <n v="270"/>
    <m/>
    <n v="838.1651143667824"/>
    <m/>
    <m/>
    <n v="44.550119895654731"/>
    <m/>
    <m/>
    <n v="39.444508372186874"/>
    <n v="39.44"/>
    <n v="1.1430963962677509E-4"/>
    <n v="42.217356217518663"/>
    <n v="42.22"/>
    <m/>
    <n v="-6.2619196620983253E-5"/>
    <n v="133.64737535034394"/>
    <n v="133.90799999999999"/>
    <n v="-1.9462963352155915E-3"/>
    <n v="3117"/>
    <n v="0.79975124378109452"/>
    <n v="12321.76"/>
    <n v="52.702232361178709"/>
    <m/>
    <m/>
    <n v="3168.7987062146294"/>
    <n v="1.7933668862493133"/>
    <m/>
    <m/>
    <n v="500.16417818396667"/>
    <n v="2474.46"/>
    <m/>
    <n v="-0.79786936212993276"/>
    <n v="33.041641084299108"/>
    <m/>
    <m/>
    <m/>
    <n v="33.930650612407312"/>
    <n v="33.93"/>
    <n v="1.9175137262461561E-5"/>
    <m/>
    <m/>
    <m/>
    <n v="161.26003179457629"/>
    <m/>
  </r>
  <r>
    <x v="3111"/>
    <n v="12.42"/>
    <n v="15.71"/>
    <n v="261.32819999999998"/>
    <n v="232.44640000000001"/>
    <n v="23675.921665999998"/>
    <n v="21063.031891999999"/>
    <n v="7.5025886843160805E-6"/>
    <n v="157.00440108713153"/>
    <n v="157.02000000000001"/>
    <m/>
    <n v="2559.7174259618955"/>
    <n v="255"/>
    <m/>
    <n v="804.99270864910534"/>
    <m/>
    <m/>
    <n v="45.135324946713084"/>
    <m/>
    <m/>
    <n v="39.240255722669531"/>
    <n v="39.24"/>
    <n v="6.5168876026699962E-6"/>
    <n v="42.4340439968813"/>
    <n v="42.44"/>
    <m/>
    <n v="-1.4033937602964119E-4"/>
    <n v="130.1234907906011"/>
    <n v="130.3904"/>
    <n v="-2.0470004647497042E-3"/>
    <n v="3118"/>
    <n v="0.79057924888605979"/>
    <n v="12211.19"/>
    <n v="52.225227763528167"/>
    <m/>
    <m/>
    <n v="3197.2340979887067"/>
    <n v="1.8092882370691123"/>
    <m/>
    <m/>
    <n v="473.77619173832494"/>
    <n v="2344.2399999999998"/>
    <m/>
    <n v="-0.7978977443698918"/>
    <n v="33.911150389121396"/>
    <m/>
    <m/>
    <m/>
    <n v="34.824178962407537"/>
    <n v="34.83"/>
    <n v="-1.6712712008215558E-4"/>
    <m/>
    <m/>
    <m/>
    <n v="157.00608331018671"/>
    <m/>
  </r>
  <r>
    <x v="3112"/>
    <n v="11.39"/>
    <n v="15.14"/>
    <n v="251.6806"/>
    <n v="223.86330000000001"/>
    <n v="23384.959285000001"/>
    <n v="20804.022277"/>
    <n v="7.5025886843160805E-6"/>
    <n v="151.20449439724203"/>
    <n v="151.22999999999999"/>
    <m/>
    <n v="2370.5925451300268"/>
    <n v="237.5"/>
    <m/>
    <n v="760.38046370769973"/>
    <m/>
    <m/>
    <n v="45.966559468664812"/>
    <m/>
    <m/>
    <n v="38.757072278804799"/>
    <n v="38.76"/>
    <n v="-7.5534602559268471E-5"/>
    <n v="42.954583925225357"/>
    <n v="42.96"/>
    <m/>
    <n v="-1.260725040652666E-4"/>
    <n v="125.31819946480844"/>
    <n v="125.58159999999999"/>
    <n v="-2.0974452880959671E-3"/>
    <n v="3119"/>
    <n v="0.75231175693527086"/>
    <n v="12026.38"/>
    <n v="51.430810000809586"/>
    <m/>
    <m/>
    <n v="3245.6225706641212"/>
    <n v="1.8364967657677247"/>
    <m/>
    <m/>
    <n v="438.77296543736958"/>
    <n v="2171.2399999999998"/>
    <m/>
    <n v="-0.79791595335505539"/>
    <n v="35.161684306885512"/>
    <m/>
    <m/>
    <m/>
    <n v="36.108999610764549"/>
    <n v="36.11"/>
    <n v="-2.770393894901968E-5"/>
    <m/>
    <m/>
    <m/>
    <n v="151.20593626755908"/>
    <m/>
  </r>
  <r>
    <x v="3113"/>
    <n v="11.5"/>
    <n v="15.16"/>
    <n v="246.98929999999999"/>
    <n v="219.68539999999999"/>
    <n v="23132.113959999999"/>
    <n v="20578.614576"/>
    <n v="7.5025886843160805E-6"/>
    <n v="148.37520419549716"/>
    <n v="148.38999999999999"/>
    <m/>
    <n v="2281.8509781918078"/>
    <n v="0.91"/>
    <m/>
    <n v="739.01958554671705"/>
    <m/>
    <m/>
    <n v="46.389198472808346"/>
    <m/>
    <m/>
    <n v="38.335214587243868"/>
    <n v="38.32"/>
    <n v="3.9704037692755989E-4"/>
    <n v="43.416148395961791"/>
    <n v="43.42"/>
    <m/>
    <n v="-8.8705758595319928E-5"/>
    <n v="122.97803009526352"/>
    <n v="123.24079999999999"/>
    <n v="-2.1321664962939968E-3"/>
    <n v="3120"/>
    <n v="0.75857519788918204"/>
    <n v="11855.64"/>
    <n v="50.688764924502841"/>
    <m/>
    <m/>
    <n v="3291.7010745626508"/>
    <n v="1.8620401028292635"/>
    <m/>
    <m/>
    <n v="422.35286292346535"/>
    <n v="2090.2800000000002"/>
    <m/>
    <n v="-0.79794436012234471"/>
    <n v="35.812892817028654"/>
    <m/>
    <m/>
    <m/>
    <n v="36.779638675938372"/>
    <n v="36.78"/>
    <n v="-9.8239277224188015E-6"/>
    <m/>
    <m/>
    <m/>
    <n v="148.37682618094874"/>
    <m/>
  </r>
  <r>
    <x v="3114"/>
    <n v="11.66"/>
    <n v="15.11"/>
    <n v="243.45779999999999"/>
    <n v="216.5427"/>
    <n v="22818.093924000001"/>
    <n v="20299.104077"/>
    <n v="7.5025886843160805E-6"/>
    <n v="146.25014111190922"/>
    <n v="146.27000000000001"/>
    <m/>
    <n v="2216.4815660787126"/>
    <n v="221.8"/>
    <m/>
    <n v="723.13719685589365"/>
    <m/>
    <m/>
    <n v="46.718895764694373"/>
    <m/>
    <m/>
    <n v="37.813889356111233"/>
    <n v="37.81"/>
    <n v="1.0286580563945158E-4"/>
    <n v="44.004553869696345"/>
    <n v="44.01"/>
    <m/>
    <n v="-1.2374756427291356E-4"/>
    <n v="121.21831655192616"/>
    <n v="121.48"/>
    <n v="-2.1541278241178352E-3"/>
    <n v="3121"/>
    <n v="0.77167438782263409"/>
    <n v="11680.52"/>
    <n v="49.936140289705158"/>
    <m/>
    <m/>
    <n v="3340.3228859686487"/>
    <n v="1.8893652323825829"/>
    <m/>
    <m/>
    <n v="410.25513614892685"/>
    <n v="2030.49"/>
    <m/>
    <n v="-0.79795264386974241"/>
    <n v="36.32352074900394"/>
    <m/>
    <m/>
    <m/>
    <n v="37.304688295114325"/>
    <n v="37.31"/>
    <n v="-1.4236678868073671E-4"/>
    <m/>
    <m/>
    <m/>
    <n v="146.25146269745881"/>
    <m/>
  </r>
  <r>
    <x v="3115"/>
    <n v="12.05"/>
    <n v="15.41"/>
    <n v="249.4393"/>
    <n v="221.8613"/>
    <n v="23038.292116000001"/>
    <n v="20494.841326000002"/>
    <n v="7.5025886843160805E-6"/>
    <n v="149.83969829077131"/>
    <n v="149.86000000000001"/>
    <m/>
    <n v="2325.2738402989612"/>
    <n v="232.7"/>
    <m/>
    <n v="749.75386396245869"/>
    <m/>
    <m/>
    <n v="46.14306813083126"/>
    <m/>
    <m/>
    <n v="38.177868395362204"/>
    <n v="38.18"/>
    <n v="-5.583039910417309E-5"/>
    <n v="43.578948249489542"/>
    <n v="43.58"/>
    <m/>
    <n v="-2.4133788674940426E-5"/>
    <n v="124.19514480199167"/>
    <n v="124.47280000000001"/>
    <n v="-2.2306495717002717E-3"/>
    <n v="3122"/>
    <n v="0.78195976638546405"/>
    <n v="11793.48"/>
    <n v="50.415126000501488"/>
    <m/>
    <m/>
    <n v="3308.0192836291112"/>
    <n v="1.8709161852797322"/>
    <m/>
    <m/>
    <n v="430.39354378827852"/>
    <n v="2130.3200000000002"/>
    <m/>
    <n v="-0.79796765566286831"/>
    <n v="35.429712635168023"/>
    <m/>
    <m/>
    <m/>
    <n v="36.38735865768119"/>
    <n v="36.39"/>
    <n v="-7.2584290156885167E-5"/>
    <m/>
    <m/>
    <m/>
    <n v="149.8413201971243"/>
    <m/>
  </r>
  <r>
    <x v="3116"/>
    <n v="11.68"/>
    <n v="15.3"/>
    <n v="247.23750000000001"/>
    <n v="219.90129999999999"/>
    <n v="23112.908775"/>
    <n v="20561.066466"/>
    <n v="7.9195510458429652E-6"/>
    <n v="148.51344232013591"/>
    <n v="148.53"/>
    <m/>
    <n v="2284.1041141531214"/>
    <n v="228.6"/>
    <m/>
    <n v="739.7935529250816"/>
    <m/>
    <m/>
    <n v="46.344794965349372"/>
    <m/>
    <m/>
    <n v="38.300585343286016"/>
    <n v="38.299999999999997"/>
    <n v="1.5283114517483654E-5"/>
    <n v="43.436868650132773"/>
    <n v="43.44"/>
    <m/>
    <n v="-7.2084481289702573E-5"/>
    <n v="123.09749790959917"/>
    <n v="123.38200000000001"/>
    <n v="-2.3058638245516683E-3"/>
    <n v="3123"/>
    <n v="0.76339869281045747"/>
    <n v="11803.51"/>
    <n v="50.454062677279715"/>
    <m/>
    <m/>
    <n v="3305.2059127313942"/>
    <n v="1.8691478255703455"/>
    <m/>
    <m/>
    <n v="422.77480342677893"/>
    <n v="2092.87"/>
    <m/>
    <n v="-0.797992802502411"/>
    <n v="35.741046327988883"/>
    <m/>
    <m/>
    <m/>
    <n v="36.707734945806628"/>
    <n v="36.71"/>
    <n v="-6.1701285572701714E-5"/>
    <m/>
    <m/>
    <m/>
    <n v="148.51494404865917"/>
    <m/>
  </r>
  <r>
    <x v="3117"/>
    <n v="11.55"/>
    <n v="15.26"/>
    <n v="245.05410000000001"/>
    <n v="217.95760000000001"/>
    <n v="23171.937441999999"/>
    <n v="20613.415080999999"/>
    <n v="7.9195510458429652E-6"/>
    <n v="147.19830339052791"/>
    <n v="147.22"/>
    <m/>
    <n v="2243.6422199090875"/>
    <n v="224.5"/>
    <m/>
    <n v="729.96043891284171"/>
    <m/>
    <m/>
    <n v="46.547510689154642"/>
    <m/>
    <m/>
    <n v="38.397465928028687"/>
    <n v="38.4"/>
    <n v="-6.5991457586234148E-5"/>
    <n v="43.32501873315082"/>
    <n v="43.33"/>
    <m/>
    <n v="-1.1496115506992588E-4"/>
    <n v="122.00898375012247"/>
    <n v="122.29640000000001"/>
    <n v="-2.3501611648220067E-3"/>
    <n v="3124"/>
    <n v="0.75688073394495414"/>
    <n v="11815.19"/>
    <n v="50.500045334750169"/>
    <m/>
    <m/>
    <n v="3301.9352919532776"/>
    <n v="1.8671212265611907"/>
    <m/>
    <m/>
    <n v="415.28702456359036"/>
    <n v="2055.84"/>
    <m/>
    <n v="-0.79799642746342592"/>
    <n v="36.055280837478939"/>
    <m/>
    <m/>
    <m/>
    <n v="37.031116942372492"/>
    <n v="37.03"/>
    <n v="3.0163175060549108E-5"/>
    <m/>
    <m/>
    <m/>
    <n v="147.20004535313862"/>
    <m/>
  </r>
  <r>
    <x v="3118"/>
    <n v="11.81"/>
    <n v="15.38"/>
    <n v="242.64439999999999"/>
    <n v="215.8091"/>
    <n v="23147.749256999999"/>
    <n v="20591.407876000001"/>
    <n v="7.9195510458429652E-6"/>
    <n v="145.74019108154727"/>
    <n v="145.76"/>
    <m/>
    <n v="2199.1631525372823"/>
    <n v="220.10000000000002"/>
    <m/>
    <n v="719.09444459279769"/>
    <m/>
    <m/>
    <n v="46.770586478834673"/>
    <m/>
    <m/>
    <n v="38.354578670705678"/>
    <n v="38.36"/>
    <n v="-1.4132766669239238E-4"/>
    <n v="43.367491326173571"/>
    <n v="43.37"/>
    <m/>
    <n v="-5.7843528393553001E-5"/>
    <n v="120.80492446121056"/>
    <n v="121.0904"/>
    <n v="-2.3575406373208541E-3"/>
    <n v="3125"/>
    <n v="0.76788036410923277"/>
    <n v="11760.24"/>
    <n v="50.253406563053481"/>
    <m/>
    <m/>
    <n v="3317.291908672335"/>
    <n v="1.8752714229369107"/>
    <m/>
    <m/>
    <n v="407.05855109614811"/>
    <n v="2015.31"/>
    <m/>
    <n v="-0.79801690504381551"/>
    <n v="36.405605664658111"/>
    <m/>
    <m/>
    <m/>
    <n v="37.392887423455505"/>
    <n v="37.4"/>
    <n v="-1.9017584343561378E-4"/>
    <m/>
    <m/>
    <m/>
    <n v="145.74175272688828"/>
    <m/>
  </r>
  <r>
    <x v="3119"/>
    <n v="12.64"/>
    <n v="16.02"/>
    <n v="250.98490000000001"/>
    <n v="223.22550000000001"/>
    <n v="23489.596772000001"/>
    <n v="20895.340096"/>
    <n v="7.9195510458429652E-6"/>
    <n v="150.74609332976627"/>
    <n v="150.77000000000001"/>
    <m/>
    <n v="2350.226453720476"/>
    <n v="235.2"/>
    <m/>
    <n v="756.13708500021676"/>
    <m/>
    <m/>
    <n v="45.964859885697543"/>
    <m/>
    <m/>
    <n v="38.920052630720633"/>
    <n v="38.92"/>
    <n v="1.3522795641041085E-6"/>
    <n v="42.726138806083704"/>
    <n v="42.73"/>
    <m/>
    <n v="-9.0362600428162132E-5"/>
    <n v="124.95598229306815"/>
    <n v="125.2576"/>
    <n v="-2.4079792917304221E-3"/>
    <n v="3126"/>
    <n v="0.78901373283395759"/>
    <n v="11978.79"/>
    <n v="51.183309224618682"/>
    <m/>
    <m/>
    <n v="3255.6440046635444"/>
    <n v="1.8402472836963684"/>
    <m/>
    <m/>
    <n v="435.02147892901451"/>
    <n v="2153.9"/>
    <m/>
    <n v="-0.79803079115603581"/>
    <n v="35.152869402593176"/>
    <m/>
    <m/>
    <m/>
    <n v="36.106810468539258"/>
    <n v="36.11"/>
    <n v="-8.8328204396082022E-5"/>
    <m/>
    <m/>
    <m/>
    <n v="150.74795524611775"/>
    <m/>
  </r>
  <r>
    <x v="3120"/>
    <n v="12.19"/>
    <n v="15.52"/>
    <n v="242.79810000000001"/>
    <n v="215.94239999999999"/>
    <n v="23315.100758"/>
    <n v="20739.950428"/>
    <n v="7.9195510458429652E-6"/>
    <n v="145.8253966013132"/>
    <n v="145.84"/>
    <m/>
    <n v="2196.7845151294528"/>
    <n v="219.89999999999998"/>
    <m/>
    <n v="719.10752252755537"/>
    <m/>
    <m/>
    <n v="46.712587796476626"/>
    <m/>
    <m/>
    <n v="38.629987187408133"/>
    <n v="38.630000000000003"/>
    <n v="-3.3167465363082016E-7"/>
    <n v="43.042623600378811"/>
    <n v="43.05"/>
    <m/>
    <n v="-1.7134493893578018E-4"/>
    <n v="120.87863197226461"/>
    <n v="121.1748"/>
    <n v="-2.4441387791470648E-3"/>
    <n v="3127"/>
    <n v="0.78543814432989689"/>
    <n v="11862.65"/>
    <n v="50.683105224632676"/>
    <m/>
    <m/>
    <n v="3287.2090036911281"/>
    <n v="1.8579132094804587"/>
    <m/>
    <m/>
    <n v="406.62118983087879"/>
    <n v="2013.42"/>
    <m/>
    <n v="-0.79804452631300038"/>
    <n v="36.298099053072185"/>
    <m/>
    <m/>
    <m/>
    <n v="37.283770944764001"/>
    <n v="37.29"/>
    <n v="-1.6704358369534766E-4"/>
    <m/>
    <m/>
    <m/>
    <n v="145.82713835155801"/>
    <m/>
  </r>
  <r>
    <x v="3121"/>
    <n v="11.43"/>
    <n v="15.16"/>
    <n v="238.82859999999999"/>
    <n v="212.41030000000001"/>
    <n v="23336.666380999999"/>
    <n v="20758.969879"/>
    <n v="7.7805618148296674E-6"/>
    <n v="143.43780326831993"/>
    <n v="143.44999999999999"/>
    <m/>
    <n v="2124.8408024344062"/>
    <n v="212.60000000000002"/>
    <m/>
    <n v="701.44057036984896"/>
    <m/>
    <m/>
    <n v="47.092490207395556"/>
    <m/>
    <m/>
    <n v="38.664775717240659"/>
    <n v="38.67"/>
    <n v="-1.3509911454212542E-4"/>
    <n v="43.001895673722537"/>
    <n v="43"/>
    <m/>
    <n v="4.4085435407792417E-5"/>
    <n v="118.90101136536303"/>
    <n v="119.1992"/>
    <n v="-2.5015992946006982E-3"/>
    <n v="3128"/>
    <n v="0.75395778364116095"/>
    <n v="11846.78"/>
    <n v="50.611348585513461"/>
    <m/>
    <m/>
    <n v="3291.606672583709"/>
    <n v="1.8602223931610127"/>
    <m/>
    <m/>
    <n v="393.30599291336966"/>
    <n v="1947.69"/>
    <m/>
    <n v="-0.79806540418990202"/>
    <n v="36.890097071372551"/>
    <m/>
    <m/>
    <m/>
    <n v="37.892508084271476"/>
    <n v="37.9"/>
    <n v="-1.9767587674202058E-4"/>
    <m/>
    <m/>
    <m/>
    <n v="143.43924468165073"/>
    <m/>
  </r>
  <r>
    <x v="3122"/>
    <n v="11.34"/>
    <n v="15.13"/>
    <n v="240.45060000000001"/>
    <n v="213.85120000000001"/>
    <n v="23469.243666999999"/>
    <n v="20876.741569000002"/>
    <n v="7.7805618148296674E-6"/>
    <n v="144.40843716657307"/>
    <n v="144.43"/>
    <m/>
    <n v="2153.5882114244437"/>
    <n v="215.5"/>
    <m/>
    <n v="708.5540983902182"/>
    <m/>
    <m/>
    <n v="46.930641002844311"/>
    <m/>
    <m/>
    <n v="38.883484957692126"/>
    <n v="38.880000000000003"/>
    <n v="8.9633685496970372E-5"/>
    <n v="42.756684601984823"/>
    <n v="42.76"/>
    <m/>
    <n v="-7.7535033095821326E-5"/>
    <n v="119.70713366812113"/>
    <n v="120.012"/>
    <n v="-2.5402987357836526E-3"/>
    <n v="3129"/>
    <n v="0.74950429610046265"/>
    <n v="11913.6"/>
    <n v="50.892840232321774"/>
    <m/>
    <m/>
    <n v="3273.0408548794858"/>
    <n v="1.8495547412437696"/>
    <m/>
    <m/>
    <n v="398.62859617783676"/>
    <n v="1974.19"/>
    <m/>
    <n v="-0.7980799233215462"/>
    <n v="36.638144026096199"/>
    <m/>
    <m/>
    <m/>
    <n v="37.634362456471692"/>
    <n v="37.64"/>
    <n v="-1.4977533284565858E-4"/>
    <m/>
    <m/>
    <m/>
    <n v="144.40987854475708"/>
    <m/>
  </r>
  <r>
    <x v="3123"/>
    <n v="12.27"/>
    <n v="15.5"/>
    <n v="241.36240000000001"/>
    <n v="214.65719999999999"/>
    <n v="23520.978491999998"/>
    <n v="20922.274266"/>
    <n v="7.7805618148296674E-6"/>
    <n v="144.94543738657748"/>
    <n v="144.97"/>
    <m/>
    <n v="2169.5782480813609"/>
    <n v="217.10000000000002"/>
    <m/>
    <n v="712.48784882852226"/>
    <m/>
    <m/>
    <n v="46.835848492204512"/>
    <m/>
    <m/>
    <n v="38.966347872651085"/>
    <n v="38.97"/>
    <n v="-9.3716380521247089E-5"/>
    <n v="42.659693258420205"/>
    <n v="42.66"/>
    <m/>
    <n v="-7.1903792731031757E-6"/>
    <n v="120.15694901099307"/>
    <n v="120.46120000000001"/>
    <n v="-2.5257177332363989E-3"/>
    <n v="3130"/>
    <n v="0.79161290322580646"/>
    <n v="11952.79"/>
    <n v="51.048293383769348"/>
    <m/>
    <m/>
    <n v="3262.2741285245024"/>
    <n v="1.8429463948461176"/>
    <m/>
    <m/>
    <n v="401.59283712925179"/>
    <n v="1989.05"/>
    <m/>
    <n v="-0.79809816891015717"/>
    <n v="36.494955977235456"/>
    <m/>
    <m/>
    <m/>
    <n v="37.489234560366896"/>
    <n v="37.49"/>
    <n v="-2.0417168127617735E-5"/>
    <m/>
    <m/>
    <m/>
    <n v="144.94699876538868"/>
    <m/>
  </r>
  <r>
    <x v="3124"/>
    <n v="12.38"/>
    <n v="15.42"/>
    <n v="240.96379999999999"/>
    <n v="214.30099999999999"/>
    <n v="23620.00346"/>
    <n v="21010.19572"/>
    <n v="7.7805618148296674E-6"/>
    <n v="144.70253755491791"/>
    <n v="144.72"/>
    <m/>
    <n v="2162.296968593098"/>
    <n v="216.4"/>
    <m/>
    <n v="710.6904559647221"/>
    <m/>
    <m/>
    <n v="46.872588966659912"/>
    <m/>
    <m/>
    <n v="39.129444789791052"/>
    <n v="39.130000000000003"/>
    <n v="-1.4188862993869122E-5"/>
    <n v="42.479184204049389"/>
    <n v="42.48"/>
    <m/>
    <n v="-1.9204236125447416E-5"/>
    <n v="119.95710988266705"/>
    <n v="120.25920000000001"/>
    <n v="-2.511991742277897E-3"/>
    <n v="3131"/>
    <n v="0.80285343709468227"/>
    <n v="12025.55"/>
    <n v="51.355028500311072"/>
    <m/>
    <m/>
    <n v="3242.4157468754115"/>
    <n v="1.8315542231922703"/>
    <m/>
    <m/>
    <n v="400.24655067979756"/>
    <n v="1982.48"/>
    <m/>
    <n v="-0.79810815207225416"/>
    <n v="36.553812754700004"/>
    <m/>
    <m/>
    <m/>
    <n v="37.550347101675939"/>
    <n v="37.549999999999997"/>
    <n v="9.2437197320993647E-6"/>
    <m/>
    <m/>
    <m/>
    <n v="144.70385868938956"/>
    <m/>
  </r>
  <r>
    <x v="3125"/>
    <n v="13.45"/>
    <n v="16"/>
    <n v="247.4675"/>
    <n v="220.08340000000001"/>
    <n v="23746.998050999999"/>
    <n v="21122.995027000001"/>
    <n v="7.7805618148296674E-6"/>
    <n v="148.60448771616501"/>
    <n v="148.63"/>
    <m/>
    <n v="2278.90050318571"/>
    <n v="228.1"/>
    <m/>
    <n v="739.42996093401018"/>
    <m/>
    <m/>
    <n v="46.238126295031407"/>
    <m/>
    <m/>
    <n v="39.338867725440792"/>
    <n v="39.340000000000003"/>
    <n v="-2.8781763070973021E-5"/>
    <n v="42.249888453241539"/>
    <n v="42.25"/>
    <m/>
    <n v="-2.6401599635406114E-6"/>
    <n v="123.19340153780989"/>
    <n v="123.4996"/>
    <n v="-2.4793478050949558E-3"/>
    <n v="3132"/>
    <n v="0.84062499999999996"/>
    <n v="12104.35"/>
    <n v="51.687507168910223"/>
    <m/>
    <m/>
    <n v="3221.1691210783556"/>
    <n v="1.819380087031643"/>
    <m/>
    <m/>
    <n v="421.83172706951035"/>
    <n v="2089.41"/>
    <m/>
    <n v="-0.79810964479469781"/>
    <n v="35.565838964970396"/>
    <m/>
    <m/>
    <m/>
    <n v="36.536073689798698"/>
    <n v="36.54"/>
    <n v="-1.0745238646148181E-4"/>
    <m/>
    <m/>
    <m/>
    <n v="148.60598896873057"/>
    <m/>
  </r>
  <r>
    <x v="3126"/>
    <n v="13.63"/>
    <n v="16.13"/>
    <n v="244.89580000000001"/>
    <n v="217.7945"/>
    <n v="23563.572005999999"/>
    <n v="20959.672901000002"/>
    <n v="8.1975348396046144E-6"/>
    <n v="147.05659337598487"/>
    <n v="147.08000000000001"/>
    <m/>
    <n v="2231.4161135835921"/>
    <n v="223.29999999999998"/>
    <m/>
    <n v="727.87015999511618"/>
    <m/>
    <m/>
    <n v="46.476466894544252"/>
    <m/>
    <m/>
    <n v="39.034055487874859"/>
    <n v="39.04"/>
    <n v="-1.5226721632022322E-4"/>
    <n v="42.575337120776148"/>
    <n v="42.58"/>
    <m/>
    <n v="-1.0950867129755348E-4"/>
    <n v="121.91171263314003"/>
    <n v="122.22199999999999"/>
    <n v="-2.5387194356168985E-3"/>
    <n v="3133"/>
    <n v="0.84500929944203362"/>
    <n v="11993.53"/>
    <n v="51.210289150716427"/>
    <m/>
    <m/>
    <n v="3250.6601686767731"/>
    <n v="1.8358631682633757"/>
    <m/>
    <m/>
    <n v="413.04358255293295"/>
    <n v="2046.03"/>
    <m/>
    <n v="-0.79812437620517152"/>
    <n v="35.934055246000412"/>
    <m/>
    <m/>
    <m/>
    <n v="36.914976114076687"/>
    <n v="36.92"/>
    <n v="-1.3607491666611793E-4"/>
    <m/>
    <m/>
    <m/>
    <n v="147.05791444602937"/>
    <m/>
  </r>
  <r>
    <x v="3127"/>
    <n v="13.65"/>
    <n v="16.239999999999998"/>
    <n v="247.03129999999999"/>
    <n v="219.6919"/>
    <n v="23720.833009000002"/>
    <n v="21099.383914999999"/>
    <n v="8.1975348396046144E-6"/>
    <n v="148.33531501732423"/>
    <n v="148.36000000000001"/>
    <m/>
    <n v="2270.2117626746822"/>
    <n v="227.2"/>
    <m/>
    <n v="737.35698973402873"/>
    <m/>
    <m/>
    <n v="46.271926306006144"/>
    <m/>
    <m/>
    <n v="39.293606861521496"/>
    <n v="39.29"/>
    <n v="9.1801005892122589E-5"/>
    <n v="42.290324926271772"/>
    <n v="42.29"/>
    <m/>
    <n v="7.6832885262945183E-6"/>
    <n v="122.97332983939482"/>
    <n v="123.28919999999999"/>
    <n v="-2.5620262002281624E-3"/>
    <n v="3134"/>
    <n v="0.8405172413793105"/>
    <n v="12091.87"/>
    <n v="51.626152465621104"/>
    <m/>
    <m/>
    <n v="3224.0066378991223"/>
    <n v="1.8206375506901609"/>
    <m/>
    <m/>
    <n v="420.22619499244985"/>
    <n v="2081.79"/>
    <m/>
    <n v="-0.79814188991567359"/>
    <n v="35.619342933950151"/>
    <m/>
    <m/>
    <m/>
    <n v="36.59232371727569"/>
    <n v="36.6"/>
    <n v="-2.0973450066430477E-4"/>
    <m/>
    <m/>
    <m/>
    <n v="148.33693629102729"/>
    <m/>
  </r>
  <r>
    <x v="3128"/>
    <n v="12.94"/>
    <n v="15.93"/>
    <n v="241.2894"/>
    <n v="214.58009999999999"/>
    <n v="23589.125153000001"/>
    <n v="20981.712533000002"/>
    <n v="8.1975348396046144E-6"/>
    <n v="144.87686796348092"/>
    <n v="144.9"/>
    <m/>
    <n v="2164.3246953401281"/>
    <n v="216.6"/>
    <m/>
    <n v="711.54977181219476"/>
    <m/>
    <m/>
    <n v="46.803906877774814"/>
    <m/>
    <m/>
    <n v="39.072574212236603"/>
    <n v="39.07"/>
    <n v="6.5887182918000775E-5"/>
    <n v="42.522505581788586"/>
    <n v="42.53"/>
    <m/>
    <n v="-1.7621486506969042E-4"/>
    <n v="120.11062401041606"/>
    <n v="120.41800000000001"/>
    <n v="-2.5525751099000349E-3"/>
    <n v="3135"/>
    <n v="0.81230382925298172"/>
    <n v="11999.15"/>
    <n v="51.21828550706158"/>
    <m/>
    <m/>
    <n v="3248.7281983745497"/>
    <n v="1.8340764501995344"/>
    <m/>
    <m/>
    <n v="400.63001006871315"/>
    <n v="1984.9"/>
    <m/>
    <n v="-0.79816111135638412"/>
    <n v="36.443042727637597"/>
    <m/>
    <m/>
    <m/>
    <n v="37.440521597570779"/>
    <n v="37.44"/>
    <n v="1.3931559048607767E-5"/>
    <m/>
    <m/>
    <m/>
    <n v="144.87842907580782"/>
    <m/>
  </r>
  <r>
    <x v="3129"/>
    <n v="13.12"/>
    <n v="16.03"/>
    <n v="239.53800000000001"/>
    <n v="213.02080000000001"/>
    <n v="23552.474414"/>
    <n v="20948.940966999999"/>
    <n v="8.1975348396046144E-6"/>
    <n v="143.8217717103785"/>
    <n v="143.84"/>
    <m/>
    <n v="2132.7905480882073"/>
    <n v="213.4"/>
    <m/>
    <n v="703.77007317898699"/>
    <m/>
    <m/>
    <n v="46.971839548767221"/>
    <m/>
    <m/>
    <n v="39.010915383254506"/>
    <n v="39.01"/>
    <n v="2.3465348744089454E-5"/>
    <n v="42.587695865222621"/>
    <n v="42.59"/>
    <m/>
    <n v="-5.4100370448062485E-5"/>
    <n v="119.23736091720993"/>
    <n v="119.54559999999999"/>
    <n v="-2.5784226503532404E-3"/>
    <n v="3136"/>
    <n v="0.81846537741734238"/>
    <n v="11966.48"/>
    <n v="51.074845499642301"/>
    <m/>
    <m/>
    <n v="3257.5734874359337"/>
    <n v="1.8388957432842303"/>
    <m/>
    <m/>
    <n v="394.794149129235"/>
    <n v="1956.1"/>
    <m/>
    <n v="-0.79817281880822299"/>
    <n v="36.706155536890506"/>
    <m/>
    <m/>
    <m/>
    <n v="37.711506819045375"/>
    <n v="37.72"/>
    <n v="-2.2516386412041456E-4"/>
    <m/>
    <m/>
    <m/>
    <n v="143.8235729499109"/>
    <m/>
  </r>
  <r>
    <x v="3130"/>
    <n v="13.42"/>
    <n v="16.14"/>
    <n v="239.66909999999999"/>
    <n v="213.13560000000001"/>
    <n v="23500.219623000001"/>
    <n v="20902.290786000001"/>
    <n v="8.1975348396046144E-6"/>
    <n v="143.89697707157984"/>
    <n v="143.91999999999999"/>
    <m/>
    <n v="2135.0103163657532"/>
    <n v="213.70000000000002"/>
    <m/>
    <n v="704.31524577612709"/>
    <m/>
    <m/>
    <n v="46.957059833459638"/>
    <m/>
    <m/>
    <n v="38.923414546116682"/>
    <n v="38.92"/>
    <n v="8.7732428486031466E-5"/>
    <n v="42.681303562964267"/>
    <n v="42.68"/>
    <m/>
    <n v="3.0542712377457093E-5"/>
    <n v="119.30117023720364"/>
    <n v="119.6144"/>
    <n v="-2.6186626593149853E-3"/>
    <n v="3137"/>
    <n v="0.83147459727385375"/>
    <n v="11933.87"/>
    <n v="50.931683649749253"/>
    <m/>
    <m/>
    <n v="3266.4507405149748"/>
    <n v="1.8437321481362268"/>
    <m/>
    <m/>
    <n v="395.20635135842787"/>
    <n v="1958.32"/>
    <m/>
    <n v="-0.7981911274161384"/>
    <n v="36.684665376638755"/>
    <m/>
    <m/>
    <m/>
    <n v="37.690098458152598"/>
    <n v="37.69"/>
    <n v="2.6123150065338052E-6"/>
    <m/>
    <m/>
    <m/>
    <n v="143.89871822733792"/>
    <m/>
  </r>
  <r>
    <x v="3131"/>
    <n v="13.48"/>
    <n v="16.309999999999999"/>
    <n v="239.31809999999999"/>
    <n v="212.82169999999999"/>
    <n v="23518.998866000002"/>
    <n v="20918.822651999999"/>
    <n v="8.7535237558444834E-6"/>
    <n v="143.68273360277229"/>
    <n v="143.71"/>
    <m/>
    <n v="2128.6439563573231"/>
    <n v="213"/>
    <m/>
    <n v="702.73562080377917"/>
    <m/>
    <m/>
    <n v="46.989514059530961"/>
    <m/>
    <m/>
    <n v="38.953568757018758"/>
    <n v="38.96"/>
    <n v="-1.6507297179779723E-4"/>
    <n v="42.646342362604308"/>
    <n v="42.65"/>
    <m/>
    <n v="-8.5759376217797723E-5"/>
    <n v="119.12501813432816"/>
    <n v="119.4384"/>
    <n v="-2.6237949074321421E-3"/>
    <n v="3138"/>
    <n v="0.82648681790312706"/>
    <n v="11908.78"/>
    <n v="50.820635392669416"/>
    <m/>
    <m/>
    <n v="3273.3181899743304"/>
    <n v="1.8474333032461494"/>
    <m/>
    <m/>
    <n v="394.02897551083004"/>
    <n v="1952.68"/>
    <m/>
    <n v="-0.79821118897575127"/>
    <n v="36.736982382638324"/>
    <m/>
    <m/>
    <m/>
    <n v="37.744520704917583"/>
    <n v="37.75"/>
    <n v="-1.4514688960043376E-4"/>
    <m/>
    <m/>
    <m/>
    <n v="143.68447471607479"/>
    <m/>
  </r>
  <r>
    <x v="3132"/>
    <n v="11.98"/>
    <n v="15.65"/>
    <n v="232.04490000000001"/>
    <n v="206.3519"/>
    <n v="23402.774053000001"/>
    <n v="20815.264124000001"/>
    <n v="8.7535237558444834E-6"/>
    <n v="139.31262441921109"/>
    <n v="139.33000000000001"/>
    <m/>
    <n v="1999.1491217775933"/>
    <n v="200.10000000000002"/>
    <m/>
    <n v="670.66817449000894"/>
    <m/>
    <m/>
    <n v="47.701600445288321"/>
    <m/>
    <m/>
    <n v="38.760125156332691"/>
    <n v="38.76"/>
    <n v="3.2290075513419225E-6"/>
    <n v="42.856252884171944"/>
    <n v="42.86"/>
    <m/>
    <n v="-8.7426874196383508E-5"/>
    <n v="115.50317109278396"/>
    <n v="115.8168"/>
    <n v="-2.7079742076800972E-3"/>
    <n v="3139"/>
    <n v="0.7654952076677316"/>
    <n v="11851.92"/>
    <n v="50.574036500209786"/>
    <m/>
    <m/>
    <n v="3288.9470681870393"/>
    <n v="1.8560781481689943"/>
    <m/>
    <m/>
    <n v="370.05946763941637"/>
    <n v="1834.14"/>
    <m/>
    <n v="-0.79823815649873164"/>
    <n v="37.85202710144025"/>
    <m/>
    <m/>
    <m/>
    <n v="38.890859710161827"/>
    <n v="38.89"/>
    <n v="2.2106201126970149E-5"/>
    <m/>
    <m/>
    <m/>
    <n v="139.31448556391064"/>
    <m/>
  </r>
  <r>
    <x v="3133"/>
    <n v="12.02"/>
    <n v="15.56"/>
    <n v="224.09739999999999"/>
    <n v="199.27709999999999"/>
    <n v="23046.752690000001"/>
    <n v="20497.877155999999"/>
    <n v="8.7535237558444834E-6"/>
    <n v="134.52806784819299"/>
    <n v="134.55000000000001"/>
    <m/>
    <n v="1861.7954909047892"/>
    <n v="186.29999999999998"/>
    <m/>
    <n v="636.09151566320918"/>
    <m/>
    <m/>
    <n v="48.510555269983051"/>
    <m/>
    <m/>
    <n v="38.166752925043525"/>
    <n v="38.17"/>
    <n v="-8.5068770146135009E-5"/>
    <n v="43.504803030810614"/>
    <n v="43.51"/>
    <m/>
    <n v="-1.1944309789435614E-4"/>
    <n v="111.5414500402603"/>
    <n v="111.8408"/>
    <n v="-2.6765720536664483E-3"/>
    <n v="3140"/>
    <n v="0.77249357326478141"/>
    <n v="11626.25"/>
    <n v="49.595573401077885"/>
    <m/>
    <m/>
    <n v="3351.5712408846075"/>
    <n v="1.8907022721767111"/>
    <m/>
    <m/>
    <n v="344.63794066720214"/>
    <n v="1708.36"/>
    <m/>
    <n v="-0.79826386671005989"/>
    <n v="39.142495306696482"/>
    <m/>
    <m/>
    <m/>
    <n v="40.219695192043901"/>
    <n v="40.22"/>
    <n v="-7.578517058681733E-6"/>
    <m/>
    <m/>
    <m/>
    <n v="134.52962865602208"/>
    <m/>
  </r>
  <r>
    <x v="3134"/>
    <n v="11.94"/>
    <n v="15.49"/>
    <n v="222.27379999999999"/>
    <n v="197.65379999999999"/>
    <n v="23018.345829000002"/>
    <n v="20472.432548000001"/>
    <n v="8.7535237558444834E-6"/>
    <n v="133.43008766917507"/>
    <n v="133.44999999999999"/>
    <m/>
    <n v="1831.396568681964"/>
    <n v="183.29999999999998"/>
    <m/>
    <n v="628.29799383460977"/>
    <m/>
    <m/>
    <n v="48.705935516781636"/>
    <m/>
    <m/>
    <n v="38.118780029035399"/>
    <n v="38.119999999999997"/>
    <n v="-3.2003435587624196E-5"/>
    <n v="43.55757701547661"/>
    <n v="43.56"/>
    <m/>
    <n v="-5.562407078496534E-5"/>
    <n v="110.63242292134674"/>
    <n v="110.92959999999999"/>
    <n v="-2.6789700733911292E-3"/>
    <n v="3141"/>
    <n v="0.77081988379599742"/>
    <n v="11593.88"/>
    <n v="49.453626825736855"/>
    <m/>
    <m/>
    <n v="3360.9027416752701"/>
    <n v="1.8957866698882564"/>
    <m/>
    <m/>
    <n v="339.01171365775338"/>
    <n v="1680.6"/>
    <m/>
    <n v="-0.79827935638596137"/>
    <n v="39.459509936625089"/>
    <m/>
    <m/>
    <m/>
    <n v="40.546177793640823"/>
    <n v="40.549999999999997"/>
    <n v="-9.4259096403814802E-5"/>
    <m/>
    <m/>
    <m/>
    <n v="133.43140832051981"/>
    <m/>
  </r>
  <r>
    <x v="3135"/>
    <n v="12.51"/>
    <n v="15.81"/>
    <n v="224.5257"/>
    <n v="199.65450000000001"/>
    <n v="23200.032307000001"/>
    <n v="20633.844631"/>
    <n v="8.6145238606949448E-6"/>
    <n v="134.77860791710742"/>
    <n v="134.80000000000001"/>
    <m/>
    <n v="1868.403885519017"/>
    <n v="187"/>
    <m/>
    <n v="637.81617801856794"/>
    <m/>
    <m/>
    <n v="48.457238202199434"/>
    <m/>
    <m/>
    <n v="38.41871918056038"/>
    <n v="38.42"/>
    <n v="-3.3337309724656983E-5"/>
    <n v="43.212927218802136"/>
    <n v="43.22"/>
    <m/>
    <n v="-1.6364602493901259E-4"/>
    <n v="111.75185032085049"/>
    <n v="112.0592"/>
    <n v="-2.742743827811589E-3"/>
    <n v="3142"/>
    <n v="0.79127134724857684"/>
    <n v="11690.78"/>
    <n v="49.863059483772304"/>
    <m/>
    <m/>
    <n v="3332.8127945938495"/>
    <n v="1.8797637463497696"/>
    <m/>
    <m/>
    <n v="345.86317674914824"/>
    <n v="1714.77"/>
    <m/>
    <n v="-0.79830345950235415"/>
    <n v="39.058271910032857"/>
    <m/>
    <m/>
    <m/>
    <n v="40.1346263429541"/>
    <n v="40.14"/>
    <n v="-1.3387287109867252E-4"/>
    <m/>
    <m/>
    <m/>
    <n v="134.77998856439282"/>
    <m/>
  </r>
  <r>
    <x v="3136"/>
    <n v="17.5"/>
    <n v="18.829999999999998"/>
    <n v="259.2801"/>
    <n v="230.5574"/>
    <n v="24445.308395"/>
    <n v="21741.201257000001"/>
    <n v="8.6145238606949448E-6"/>
    <n v="155.63723371100329"/>
    <n v="155.66"/>
    <m/>
    <n v="2446.7045083149305"/>
    <n v="244.89999999999998"/>
    <m/>
    <n v="785.87328042584431"/>
    <m/>
    <m/>
    <n v="44.705065844345079"/>
    <m/>
    <m/>
    <n v="40.479880634607817"/>
    <n v="40.479999999999997"/>
    <n v="-2.9487498067748419E-6"/>
    <n v="40.892658642918555"/>
    <n v="40.9"/>
    <m/>
    <n v="-1.7949528316485441E-4"/>
    <n v="129.04852630128067"/>
    <n v="129.39400000000001"/>
    <n v="-2.6699359995002725E-3"/>
    <n v="3143"/>
    <n v="0.92936802973977706"/>
    <n v="12499.36"/>
    <n v="53.307620703554733"/>
    <m/>
    <m/>
    <n v="3102.3024463148895"/>
    <n v="1.7495860778433174"/>
    <m/>
    <m/>
    <n v="452.91462302051769"/>
    <n v="2245.5300000000002"/>
    <m/>
    <n v="-0.79830390909027371"/>
    <n v="33.011221350766391"/>
    <m/>
    <m/>
    <m/>
    <n v="33.921550753426423"/>
    <n v="33.92"/>
    <n v="4.5717966580927083E-5"/>
    <m/>
    <m/>
    <m/>
    <n v="155.63897448469848"/>
    <m/>
  </r>
  <r>
    <x v="3137"/>
    <n v="15.16"/>
    <n v="17.27"/>
    <n v="244.31880000000001"/>
    <n v="217.24760000000001"/>
    <n v="23890.698299"/>
    <n v="21247.379508999999"/>
    <n v="8.6145238606949448E-6"/>
    <n v="146.6457344051741"/>
    <n v="146.66999999999999"/>
    <m/>
    <n v="2163.9763577536214"/>
    <n v="216.6"/>
    <m/>
    <n v="717.74944226467062"/>
    <m/>
    <m/>
    <n v="45.989213092583256"/>
    <m/>
    <m/>
    <n v="39.558587604339444"/>
    <n v="39.56"/>
    <n v="-3.5702620337696445E-5"/>
    <n v="41.817920089185115"/>
    <n v="41.82"/>
    <m/>
    <n v="-4.9734835363079988E-5"/>
    <n v="121.59733664729595"/>
    <n v="121.9308"/>
    <n v="-2.7348574166990991E-3"/>
    <n v="3144"/>
    <n v="0.87782281412854668"/>
    <n v="12109.07"/>
    <n v="51.631004702402322"/>
    <m/>
    <m/>
    <n v="3199.1712157376628"/>
    <n v="1.8037035100570613"/>
    <m/>
    <m/>
    <n v="400.58169573675701"/>
    <n v="1986.51"/>
    <m/>
    <n v="-0.79834901624620214"/>
    <n v="34.912040679590227"/>
    <m/>
    <m/>
    <m/>
    <n v="35.876747038893043"/>
    <n v="35.880000000000003"/>
    <n v="-9.0662238209526791E-5"/>
    <m/>
    <m/>
    <m/>
    <n v="146.64765511839838"/>
    <m/>
  </r>
  <r>
    <x v="3138"/>
    <n v="17.850000000000001"/>
    <n v="19.05"/>
    <n v="268.9006"/>
    <n v="239.10380000000001"/>
    <n v="24373.037181"/>
    <n v="21676.168332000001"/>
    <n v="8.6145238606949448E-6"/>
    <n v="161.3963577462483"/>
    <n v="161.41999999999999"/>
    <m/>
    <n v="2599.2950301608435"/>
    <n v="260.2"/>
    <m/>
    <n v="826.03540480336073"/>
    <m/>
    <m/>
    <n v="43.6738657630926"/>
    <m/>
    <m/>
    <n v="40.356267728792758"/>
    <n v="40.36"/>
    <n v="-9.247450959470882E-5"/>
    <n v="40.972839079636955"/>
    <n v="40.98"/>
    <m/>
    <n v="-1.7474183413956901E-4"/>
    <n v="133.83013545582978"/>
    <n v="134.16839999999999"/>
    <n v="-2.5211938442302184E-3"/>
    <n v="3145"/>
    <n v="0.93700787401574803"/>
    <n v="12446.44"/>
    <n v="53.065348934157292"/>
    <m/>
    <m/>
    <n v="3110.0393176601538"/>
    <n v="1.7532844281051694"/>
    <m/>
    <m/>
    <n v="481.16654272004286"/>
    <n v="2385.77"/>
    <m/>
    <n v="-0.79831813514293382"/>
    <n v="31.398251538617775"/>
    <m/>
    <m/>
    <m/>
    <n v="32.266450561445261"/>
    <n v="32.270000000000003"/>
    <n v="-1.0999189819471678E-4"/>
    <m/>
    <m/>
    <m/>
    <n v="161.39839845428813"/>
    <m/>
  </r>
  <r>
    <x v="3139"/>
    <n v="18.14"/>
    <n v="19.350000000000001"/>
    <n v="277.1782"/>
    <n v="246.46209999999999"/>
    <n v="24823.066841"/>
    <n v="22076.215622"/>
    <n v="8.6145238606949448E-6"/>
    <n v="166.36058496921572"/>
    <n v="166.38"/>
    <m/>
    <n v="2759.1780776395294"/>
    <n v="276.2"/>
    <m/>
    <n v="864.13752397285214"/>
    <m/>
    <m/>
    <n v="42.999901143343095"/>
    <m/>
    <m/>
    <n v="41.100413428775724"/>
    <n v="41.1"/>
    <n v="1.0059094299741389E-5"/>
    <n v="40.215518602751921"/>
    <n v="40.22"/>
    <m/>
    <n v="-1.1142210959913523E-4"/>
    <n v="137.9481713495224"/>
    <n v="138.304"/>
    <n v="-2.5728008624306131E-3"/>
    <n v="3146"/>
    <n v="0.93746770025839787"/>
    <n v="12722.52"/>
    <n v="54.238179582671691"/>
    <m/>
    <m/>
    <n v="3041.0541576610203"/>
    <n v="1.7142315342557222"/>
    <m/>
    <m/>
    <n v="510.76465003909306"/>
    <n v="2532.34"/>
    <m/>
    <n v="-0.79830328864248368"/>
    <n v="30.430568652433479"/>
    <m/>
    <m/>
    <m/>
    <n v="31.272579380378044"/>
    <n v="31.27"/>
    <n v="8.2487380174134373E-5"/>
    <m/>
    <m/>
    <m/>
    <n v="166.36286570494056"/>
    <m/>
  </r>
  <r>
    <x v="3140"/>
    <n v="16.3"/>
    <n v="18.190000000000001"/>
    <n v="265.99509999999998"/>
    <n v="236.5162"/>
    <n v="24429.051624"/>
    <n v="21725.610852000002"/>
    <n v="9.5875604573247841E-6"/>
    <n v="159.6446669886368"/>
    <n v="159.66999999999999"/>
    <m/>
    <n v="2536.3962180811582"/>
    <n v="253.9"/>
    <m/>
    <n v="811.80217222085764"/>
    <m/>
    <m/>
    <n v="43.865541787924982"/>
    <m/>
    <m/>
    <n v="40.447042489900902"/>
    <n v="40.450000000000003"/>
    <n v="-7.3115206405516275E-5"/>
    <n v="40.853084469859759"/>
    <n v="40.86"/>
    <m/>
    <n v="-1.6924939158691199E-4"/>
    <n v="132.380817881094"/>
    <n v="132.71559999999999"/>
    <n v="-2.5225528792847118E-3"/>
    <n v="3147"/>
    <n v="0.89609675645959319"/>
    <n v="12492.85"/>
    <n v="53.254900297318201"/>
    <m/>
    <m/>
    <n v="3095.9520008862619"/>
    <n v="1.7450118221823818"/>
    <m/>
    <m/>
    <n v="469.52533572143085"/>
    <n v="2327.92"/>
    <m/>
    <n v="-0.79830692819279403"/>
    <n v="31.657110104737995"/>
    <m/>
    <m/>
    <m/>
    <n v="32.533651354688509"/>
    <n v="32.54"/>
    <n v="-1.9510280613066477E-4"/>
    <m/>
    <m/>
    <m/>
    <n v="159.6470076866469"/>
    <m/>
  </r>
  <r>
    <x v="3141"/>
    <n v="15.37"/>
    <n v="17.88"/>
    <n v="255.05629999999999"/>
    <n v="226.78739999999999"/>
    <n v="24093.886974000001"/>
    <n v="21427.3289"/>
    <n v="9.5875604573247841E-6"/>
    <n v="153.07569657400447"/>
    <n v="153.1"/>
    <m/>
    <n v="2327.6502954865532"/>
    <n v="233"/>
    <m/>
    <n v="761.6877930659075"/>
    <m/>
    <m/>
    <n v="44.765695319527325"/>
    <m/>
    <m/>
    <n v="39.891139564362021"/>
    <n v="39.89"/>
    <n v="2.856767014347561E-5"/>
    <n v="41.412842536607663"/>
    <n v="41.42"/>
    <m/>
    <n v="-1.728021099067778E-4"/>
    <n v="126.93501924779655"/>
    <n v="127.262"/>
    <n v="-2.5693510411862741E-3"/>
    <n v="3148"/>
    <n v="0.85961968680089484"/>
    <n v="12274.84"/>
    <n v="52.321474955472723"/>
    <m/>
    <m/>
    <n v="3149.9787838631814"/>
    <n v="1.7752953385873298"/>
    <m/>
    <m/>
    <n v="430.88413248977059"/>
    <n v="2136.54"/>
    <m/>
    <n v="-0.79832620382030262"/>
    <n v="32.957750902813643"/>
    <m/>
    <m/>
    <m/>
    <n v="33.870954631015302"/>
    <n v="33.869999999999997"/>
    <n v="2.818514955138518E-5"/>
    <m/>
    <m/>
    <m/>
    <n v="153.0779171820715"/>
    <m/>
  </r>
  <r>
    <x v="3142"/>
    <n v="15.53"/>
    <n v="17.78"/>
    <n v="249.26130000000001"/>
    <n v="221.62819999999999"/>
    <n v="23854.57447"/>
    <n v="21213.885667999999"/>
    <n v="9.5875604573247841E-6"/>
    <n v="149.58680129895836"/>
    <n v="149.61000000000001"/>
    <m/>
    <n v="2221.509192996713"/>
    <n v="222.3"/>
    <m/>
    <n v="735.62189859962882"/>
    <m/>
    <m/>
    <n v="45.268744306184182"/>
    <m/>
    <m/>
    <n v="39.492031857541384"/>
    <n v="39.49"/>
    <n v="5.1452457366041315E-5"/>
    <n v="41.821928908394263"/>
    <n v="41.83"/>
    <m/>
    <n v="-1.9294983518369779E-4"/>
    <n v="124.04596507399698"/>
    <n v="124.3596"/>
    <n v="-2.5220001190340291E-3"/>
    <n v="3149"/>
    <n v="0.87345331833520801"/>
    <n v="12145.72"/>
    <n v="51.75897502049115"/>
    <m/>
    <m/>
    <n v="3183.1136565435927"/>
    <n v="1.7934596816507067"/>
    <m/>
    <m/>
    <n v="411.23813788116053"/>
    <n v="2038.98"/>
    <m/>
    <n v="-0.79831183342594803"/>
    <n v="33.702799133953803"/>
    <m/>
    <m/>
    <m/>
    <n v="34.638639663441438"/>
    <n v="34.64"/>
    <n v="-3.9270685870729238E-5"/>
    <m/>
    <m/>
    <m/>
    <n v="149.58902174459033"/>
    <m/>
  </r>
  <r>
    <x v="3143"/>
    <n v="15.92"/>
    <n v="17.989999999999998"/>
    <n v="253.5849"/>
    <n v="225.47040000000001"/>
    <n v="24016.286444000001"/>
    <n v="21357.492822"/>
    <n v="9.5875604573247841E-6"/>
    <n v="152.17777131144246"/>
    <n v="152.19999999999999"/>
    <m/>
    <n v="2298.4525637438724"/>
    <n v="230"/>
    <m/>
    <n v="754.72584285363439"/>
    <m/>
    <m/>
    <n v="44.874320707285882"/>
    <m/>
    <m/>
    <n v="39.75878185974257"/>
    <n v="39.76"/>
    <n v="-3.0637330418192832E-5"/>
    <n v="41.537677732457091"/>
    <n v="41.54"/>
    <m/>
    <n v="-5.590437031555151E-5"/>
    <n v="126.19598048490236"/>
    <n v="126.5236"/>
    <n v="-2.5893945089898729E-3"/>
    <n v="3150"/>
    <n v="0.88493607559755427"/>
    <n v="12258.01"/>
    <n v="52.23341993762098"/>
    <m/>
    <m/>
    <n v="3153.6850320986618"/>
    <n v="1.7767102923267617"/>
    <m/>
    <m/>
    <n v="425.48244657290627"/>
    <n v="2109.7800000000002"/>
    <m/>
    <n v="-0.79832852402956411"/>
    <n v="33.116976762322942"/>
    <m/>
    <m/>
    <m/>
    <n v="34.037203238691035"/>
    <n v="34.04"/>
    <n v="-8.2161025527716092E-5"/>
    <m/>
    <m/>
    <m/>
    <n v="152.18023174525524"/>
    <m/>
  </r>
  <r>
    <x v="3144"/>
    <n v="13.3"/>
    <n v="16.66"/>
    <n v="233.9409"/>
    <n v="208.00210000000001"/>
    <n v="23497.677111000001"/>
    <n v="20896.092894000001"/>
    <n v="9.5875604573247841E-6"/>
    <n v="140.38586962808827"/>
    <n v="140.41"/>
    <m/>
    <n v="1942.2385502986913"/>
    <n v="194.4"/>
    <m/>
    <n v="666.99488487381529"/>
    <m/>
    <m/>
    <n v="46.610530644420827"/>
    <m/>
    <m/>
    <n v="38.899279477307111"/>
    <n v="38.9"/>
    <n v="-1.8522434264478527E-5"/>
    <n v="42.433880766566588"/>
    <n v="42.44"/>
    <m/>
    <n v="-1.4418551916606237E-4"/>
    <n v="116.41851910091286"/>
    <n v="116.7388"/>
    <n v="-2.7435685400838405E-3"/>
    <n v="3151"/>
    <n v="0.79831932773109249"/>
    <n v="11907.78"/>
    <n v="50.737069669963653"/>
    <m/>
    <m/>
    <n v="3243.7906127591368"/>
    <n v="1.8273003747004148"/>
    <m/>
    <m/>
    <n v="359.54189761383878"/>
    <n v="1783.13"/>
    <m/>
    <n v="-0.79836473077462733"/>
    <n v="35.68104977650453"/>
    <m/>
    <m/>
    <m/>
    <n v="36.673227827323188"/>
    <n v="36.68"/>
    <n v="-1.8462848082911876E-4"/>
    <m/>
    <m/>
    <m/>
    <n v="140.38833000190692"/>
    <m/>
  </r>
  <r>
    <x v="3145"/>
    <n v="12.02"/>
    <n v="15.94"/>
    <n v="223.18430000000001"/>
    <n v="198.43620000000001"/>
    <n v="23039.372235999999"/>
    <n v="20488.329658999999"/>
    <n v="7.7805618148296674E-6"/>
    <n v="133.92766317896357"/>
    <n v="133.94999999999999"/>
    <m/>
    <n v="1763.5276232300923"/>
    <n v="176.5"/>
    <m/>
    <n v="620.96187721721685"/>
    <m/>
    <m/>
    <n v="47.680171232238742"/>
    <m/>
    <m/>
    <n v="38.139647695522079"/>
    <n v="38.14"/>
    <n v="-9.2371389072143373E-6"/>
    <n v="43.260665679877313"/>
    <n v="43.26"/>
    <m/>
    <n v="1.5387884357620507E-5"/>
    <n v="111.06407826293277"/>
    <n v="111.3788"/>
    <n v="-2.8256879861089379E-3"/>
    <n v="3152"/>
    <n v="0.75407779171894607"/>
    <n v="11624.19"/>
    <n v="49.524872543806644"/>
    <m/>
    <m/>
    <n v="3321.0431803974679"/>
    <n v="1.8706411441608508"/>
    <m/>
    <m/>
    <n v="326.46063524948846"/>
    <n v="1619.18"/>
    <m/>
    <n v="-0.79837903429545298"/>
    <n v="37.320262972567122"/>
    <m/>
    <m/>
    <m/>
    <n v="38.358758010377862"/>
    <n v="38.36"/>
    <n v="-3.2377205999356562E-5"/>
    <m/>
    <m/>
    <m/>
    <n v="133.92988346217231"/>
    <m/>
  </r>
  <r>
    <x v="3146"/>
    <n v="12.29"/>
    <n v="16.05"/>
    <n v="226.7183"/>
    <n v="201.57679999999999"/>
    <n v="23133.158903"/>
    <n v="20571.572354"/>
    <n v="7.7805618148296674E-6"/>
    <n v="136.04501633872692"/>
    <n v="136.07"/>
    <m/>
    <n v="1819.2813535676387"/>
    <n v="182.10000000000002"/>
    <m/>
    <n v="635.68216685999471"/>
    <m/>
    <m/>
    <n v="47.300721824160206"/>
    <m/>
    <m/>
    <n v="38.29396948067992"/>
    <n v="38.299999999999997"/>
    <n v="-1.574548125347075E-4"/>
    <n v="43.083642200422595"/>
    <n v="43.09"/>
    <m/>
    <n v="-1.475469848551958E-4"/>
    <n v="112.8214365778814"/>
    <n v="113.1408"/>
    <n v="-2.822707830584581E-3"/>
    <n v="3153"/>
    <n v="0.76573208722741426"/>
    <n v="11670.95"/>
    <n v="49.720211002041957"/>
    <m/>
    <m/>
    <n v="3307.6837997339221"/>
    <n v="1.8629396040626973"/>
    <m/>
    <m/>
    <n v="336.78290703996021"/>
    <n v="1670.24"/>
    <m/>
    <n v="-0.79836256643359027"/>
    <n v="36.727893830795701"/>
    <m/>
    <m/>
    <m/>
    <n v="37.750560996594089"/>
    <n v="37.75"/>
    <n v="1.4860836929475596E-5"/>
    <m/>
    <m/>
    <m/>
    <n v="136.04723656779726"/>
    <m/>
  </r>
  <r>
    <x v="3147"/>
    <n v="14.5"/>
    <n v="17.28"/>
    <n v="235.90710000000001"/>
    <n v="209.74189999999999"/>
    <n v="23264.509900000001"/>
    <n v="20687.898380999999"/>
    <n v="7.7805618148296674E-6"/>
    <n v="141.54851035033991"/>
    <n v="141.57"/>
    <m/>
    <n v="1966.4447199890058"/>
    <n v="196.8"/>
    <m/>
    <n v="674.23755496417243"/>
    <m/>
    <m/>
    <n v="46.336452216120094"/>
    <m/>
    <m/>
    <n v="38.508587096671391"/>
    <n v="38.51"/>
    <n v="-3.6689258078648201E-5"/>
    <n v="42.836263805793315"/>
    <n v="42.84"/>
    <m/>
    <n v="-8.7212749922738197E-5"/>
    <n v="117.39007187803504"/>
    <n v="117.71680000000001"/>
    <n v="-2.7755436944001399E-3"/>
    <n v="3154"/>
    <n v="0.83912037037037035"/>
    <n v="11762.29"/>
    <n v="50.097597749288234"/>
    <m/>
    <m/>
    <n v="3281.7969749023791"/>
    <n v="1.8478341433638381"/>
    <m/>
    <m/>
    <n v="364.02966023163634"/>
    <n v="1805.41"/>
    <m/>
    <n v="-0.79836731809858352"/>
    <n v="35.235264529653556"/>
    <m/>
    <m/>
    <m/>
    <n v="36.218257600143133"/>
    <n v="36.22"/>
    <n v="-4.8106014822413279E-5"/>
    <m/>
    <m/>
    <m/>
    <n v="141.55085042060634"/>
    <m/>
  </r>
  <r>
    <x v="3148"/>
    <n v="13.1"/>
    <n v="16.45"/>
    <n v="225.89769999999999"/>
    <n v="200.84110000000001"/>
    <n v="22843.362011000001"/>
    <n v="20313.232871"/>
    <n v="7.7805618148296674E-6"/>
    <n v="135.53938499692865"/>
    <n v="135.56"/>
    <m/>
    <n v="1799.4776619625657"/>
    <n v="180.10000000000002"/>
    <m/>
    <n v="631.29743373061763"/>
    <m/>
    <m/>
    <n v="47.317501241469628"/>
    <m/>
    <m/>
    <n v="37.810559946552416"/>
    <n v="37.81"/>
    <n v="1.4809483004807333E-5"/>
    <n v="43.610770703433516"/>
    <n v="43.61"/>
    <m/>
    <n v="1.7672630899356889E-5"/>
    <n v="112.40797546191422"/>
    <n v="112.7216"/>
    <n v="-2.7822931726109168E-3"/>
    <n v="3155"/>
    <n v="0.79635258358662619"/>
    <n v="11498.7"/>
    <n v="48.971098946487878"/>
    <m/>
    <m/>
    <n v="3355.3412307075423"/>
    <n v="1.8890645580169887"/>
    <m/>
    <m/>
    <n v="333.12183976757836"/>
    <n v="1652.16"/>
    <m/>
    <n v="-0.79837192537794266"/>
    <n v="36.728829855372481"/>
    <m/>
    <m/>
    <m/>
    <n v="37.754146190614605"/>
    <n v="37.76"/>
    <n v="-1.550267316047238E-4"/>
    <m/>
    <m/>
    <m/>
    <n v="135.54136500810395"/>
    <m/>
  </r>
  <r>
    <x v="3149"/>
    <n v="12.39"/>
    <n v="16.010000000000002"/>
    <n v="222.16120000000001"/>
    <n v="197.51750000000001"/>
    <n v="22702.102460999999"/>
    <n v="20187.461170999999"/>
    <n v="7.7805618148296674E-6"/>
    <n v="133.29422207623074"/>
    <n v="133.31"/>
    <m/>
    <n v="1739.8555728498793"/>
    <n v="174.1"/>
    <m/>
    <n v="615.60623888746522"/>
    <m/>
    <m/>
    <n v="47.706859135685995"/>
    <m/>
    <m/>
    <n v="37.575829479863685"/>
    <n v="37.58"/>
    <n v="-1.1097711911423058E-4"/>
    <n v="43.879510197273589"/>
    <n v="43.88"/>
    <m/>
    <n v="-1.1162322844371353E-5"/>
    <n v="110.54738623511086"/>
    <n v="110.8648"/>
    <n v="-2.8630707392169885E-3"/>
    <n v="3156"/>
    <n v="0.77389131792629606"/>
    <n v="11408.14"/>
    <n v="48.581624933554245"/>
    <m/>
    <m/>
    <n v="3381.7668007157067"/>
    <n v="1.9037617292777922"/>
    <m/>
    <m/>
    <n v="322.08571486380282"/>
    <n v="1597.62"/>
    <m/>
    <n v="-0.79839654306793673"/>
    <n v="37.334894465479074"/>
    <m/>
    <m/>
    <m/>
    <n v="38.377796233217886"/>
    <n v="38.380000000000003"/>
    <n v="-5.7419666027014316E-5"/>
    <m/>
    <m/>
    <m/>
    <n v="133.29590204474815"/>
    <m/>
  </r>
  <r>
    <x v="3150"/>
    <n v="14.02"/>
    <n v="16.87"/>
    <n v="230.38319999999999"/>
    <n v="204.82599999999999"/>
    <n v="22872.785258"/>
    <n v="20339.080895999999"/>
    <n v="5.8348991682777296E-6"/>
    <n v="138.2239591555506"/>
    <n v="138.24"/>
    <m/>
    <n v="1868.5375270110535"/>
    <n v="187"/>
    <m/>
    <n v="649.75213661525663"/>
    <m/>
    <m/>
    <n v="46.822122959400858"/>
    <m/>
    <m/>
    <n v="37.857415332792328"/>
    <n v="37.86"/>
    <n v="-6.826907574408736E-5"/>
    <n v="43.548592586087189"/>
    <n v="43.55"/>
    <m/>
    <n v="-3.2317196620224031E-5"/>
    <n v="114.6374049595584"/>
    <n v="114.97239999999999"/>
    <n v="-2.9136996395795478E-3"/>
    <n v="3157"/>
    <n v="0.8310610551274451"/>
    <n v="11523.63"/>
    <n v="49.069607951758933"/>
    <m/>
    <m/>
    <n v="3347.5315750071641"/>
    <n v="1.8843104091216596"/>
    <m/>
    <m/>
    <n v="345.90955031472572"/>
    <n v="1715.91"/>
    <m/>
    <n v="-0.79841043509582343"/>
    <n v="35.951762196833528"/>
    <m/>
    <m/>
    <m/>
    <n v="36.956669903178238"/>
    <n v="36.96"/>
    <n v="-9.0100022233863264E-5"/>
    <m/>
    <m/>
    <m/>
    <n v="138.22563908310443"/>
    <m/>
  </r>
  <r>
    <x v="3151"/>
    <n v="13.29"/>
    <n v="16.37"/>
    <n v="228.63650000000001"/>
    <n v="203.27189999999999"/>
    <n v="22762.013164"/>
    <n v="20240.460767"/>
    <n v="5.8348991682777296E-6"/>
    <n v="137.17263950991008"/>
    <n v="137.19999999999999"/>
    <m/>
    <n v="1840.1103361590349"/>
    <n v="184.20000000000002"/>
    <m/>
    <n v="642.33558075180986"/>
    <m/>
    <m/>
    <n v="46.997627767550007"/>
    <m/>
    <m/>
    <n v="37.673154574635767"/>
    <n v="37.68"/>
    <n v="-1.8167264767077196E-4"/>
    <n v="43.758387810408223"/>
    <n v="43.76"/>
    <m/>
    <n v="-3.6841626868677757E-5"/>
    <n v="113.76717474134475"/>
    <n v="114.1168"/>
    <n v="-3.0637492346021755E-3"/>
    <n v="3158"/>
    <n v="0.81185094685400117"/>
    <n v="11447.59"/>
    <n v="48.74201031100727"/>
    <m/>
    <m/>
    <n v="3369.6206477180672"/>
    <n v="1.8965644474545578"/>
    <m/>
    <m/>
    <n v="340.64895144676416"/>
    <n v="1690.06"/>
    <m/>
    <n v="-0.79843972909437289"/>
    <n v="36.22285598983138"/>
    <m/>
    <m/>
    <m/>
    <n v="37.235915532031242"/>
    <n v="37.24"/>
    <n v="-1.0967959099783542E-4"/>
    <m/>
    <m/>
    <m/>
    <n v="137.17413940865222"/>
    <m/>
  </r>
  <r>
    <x v="3152"/>
    <n v="13.57"/>
    <n v="16.399999999999999"/>
    <n v="225.12190000000001"/>
    <n v="200.1437"/>
    <n v="22586.375878999999"/>
    <n v="20083.926094999999"/>
    <n v="5.8348991682777296E-6"/>
    <n v="135.05414207735194"/>
    <n v="135.07"/>
    <m/>
    <n v="1783.2638969747143"/>
    <n v="178.5"/>
    <m/>
    <n v="627.44456004849326"/>
    <m/>
    <m/>
    <n v="47.352834244465832"/>
    <m/>
    <m/>
    <n v="37.379724773808327"/>
    <n v="37.380000000000003"/>
    <n v="-7.3629264760732838E-6"/>
    <n v="44.092683357125381"/>
    <n v="44.1"/>
    <m/>
    <n v="-1.659102692658232E-4"/>
    <n v="112.01511848172818"/>
    <n v="112.3592"/>
    <n v="-3.0623350671046268E-3"/>
    <n v="3159"/>
    <n v="0.82743902439024397"/>
    <n v="11344.35"/>
    <n v="48.291117080428606"/>
    <m/>
    <m/>
    <n v="3400.0095449156793"/>
    <n v="1.913124434639621"/>
    <m/>
    <m/>
    <n v="330.13091756125687"/>
    <n v="1638.07"/>
    <m/>
    <n v="-0.79846348595526639"/>
    <n v="36.775159278858204"/>
    <m/>
    <m/>
    <m/>
    <n v="37.805414667651277"/>
    <n v="37.81"/>
    <n v="-1.2127300578479439E-4"/>
    <m/>
    <m/>
    <m/>
    <n v="135.05540190013392"/>
    <m/>
  </r>
  <r>
    <x v="3153"/>
    <n v="13.63"/>
    <n v="16.47"/>
    <n v="223.0206"/>
    <n v="198.27440000000001"/>
    <n v="22305.492911000001"/>
    <n v="19834.046272"/>
    <n v="5.8348991682777296E-6"/>
    <n v="133.79027704197463"/>
    <n v="133.81"/>
    <m/>
    <n v="1749.8843819517992"/>
    <n v="175.10000000000002"/>
    <m/>
    <n v="618.63341220724158"/>
    <m/>
    <m/>
    <n v="47.571816389231444"/>
    <m/>
    <m/>
    <n v="36.913972390436903"/>
    <n v="36.92"/>
    <n v="-1.632613641142644E-4"/>
    <n v="44.639884257181734"/>
    <n v="44.64"/>
    <m/>
    <n v="-2.5928050686463422E-6"/>
    <n v="110.96850283621686"/>
    <n v="111.31440000000001"/>
    <n v="-3.1073891947775989E-3"/>
    <n v="3160"/>
    <n v="0.82756527018822112"/>
    <n v="11212.47"/>
    <n v="47.725997781828859"/>
    <m/>
    <m/>
    <n v="3439.5352346893096"/>
    <n v="1.9351813698992391"/>
    <m/>
    <m/>
    <n v="323.95329394775081"/>
    <n v="1607.51"/>
    <m/>
    <n v="-0.79847509878772094"/>
    <n v="37.116902707277696"/>
    <m/>
    <m/>
    <m/>
    <n v="38.157320586295484"/>
    <n v="38.159999999999997"/>
    <n v="-7.0215243828997131E-5"/>
    <m/>
    <m/>
    <m/>
    <n v="133.79171680433237"/>
    <m/>
  </r>
  <r>
    <x v="3154"/>
    <n v="12.99"/>
    <n v="16.22"/>
    <n v="221.97489999999999"/>
    <n v="197.34350000000001"/>
    <n v="22483.198855999999"/>
    <n v="19991.946684999999"/>
    <n v="5.8348991682777296E-6"/>
    <n v="133.15971359739021"/>
    <n v="133.18"/>
    <m/>
    <n v="1733.3846906914932"/>
    <n v="173.5"/>
    <m/>
    <n v="614.25597820040082"/>
    <m/>
    <m/>
    <n v="47.681335876093158"/>
    <m/>
    <m/>
    <n v="37.207155570845487"/>
    <n v="37.21"/>
    <n v="-7.6442600228765478E-5"/>
    <n v="44.283123079292402"/>
    <n v="44.29"/>
    <m/>
    <n v="-1.5527028014439281E-4"/>
    <n v="110.44708869906961"/>
    <n v="110.7968"/>
    <n v="-3.1563303356270112E-3"/>
    <n v="3161"/>
    <n v="0.80086313193588166"/>
    <n v="11305.91"/>
    <n v="48.119968529401689"/>
    <m/>
    <m/>
    <n v="3410.8715974774045"/>
    <n v="1.9188724680154963"/>
    <m/>
    <m/>
    <n v="320.90055271512466"/>
    <n v="1592.5"/>
    <m/>
    <n v="-0.79849258856193117"/>
    <n v="37.289430033361725"/>
    <m/>
    <m/>
    <m/>
    <n v="38.33527529728714"/>
    <n v="38.340000000000003"/>
    <n v="-1.2323168265160334E-4"/>
    <m/>
    <m/>
    <m/>
    <n v="133.16097335873502"/>
    <m/>
  </r>
  <r>
    <x v="3155"/>
    <n v="12.84"/>
    <n v="16.07"/>
    <n v="219.8922"/>
    <n v="195.49080000000001"/>
    <n v="22413.371803000002"/>
    <n v="19929.740172000002"/>
    <n v="7.7805618148296674E-6"/>
    <n v="131.90711384277253"/>
    <n v="131.93"/>
    <m/>
    <n v="1700.774316998049"/>
    <n v="170.2"/>
    <m/>
    <n v="605.58543430312409"/>
    <m/>
    <m/>
    <n v="47.902991229444204"/>
    <m/>
    <m/>
    <n v="37.090695256864826"/>
    <n v="37.090000000000003"/>
    <n v="1.87451298145902E-5"/>
    <n v="44.419616150719285"/>
    <n v="44.42"/>
    <m/>
    <n v="-8.64136156497608E-6"/>
    <n v="109.40977731734272"/>
    <n v="109.7604"/>
    <n v="-3.1944369978360587E-3"/>
    <n v="3162"/>
    <n v="0.79900435594275043"/>
    <n v="11267.84"/>
    <n v="47.954191161702205"/>
    <m/>
    <m/>
    <n v="3422.3569075246241"/>
    <n v="1.9251513098625348"/>
    <m/>
    <m/>
    <n v="314.86458551666072"/>
    <n v="1562.64"/>
    <m/>
    <n v="-0.79850471924649269"/>
    <n v="37.63775754068817"/>
    <m/>
    <m/>
    <m/>
    <n v="38.693969071966521"/>
    <n v="38.700000000000003"/>
    <n v="-1.5583793368167953E-4"/>
    <m/>
    <m/>
    <m/>
    <n v="131.90819361188167"/>
    <m/>
  </r>
  <r>
    <x v="3156"/>
    <n v="13.48"/>
    <n v="16.440000000000001"/>
    <n v="223.48849999999999"/>
    <n v="198.6865"/>
    <n v="22523.772661999999"/>
    <n v="20027.752418"/>
    <n v="7.7805618148296674E-6"/>
    <n v="134.06116356745335"/>
    <n v="134.08000000000001"/>
    <m/>
    <n v="1756.313907082927"/>
    <n v="175.79999999999998"/>
    <m/>
    <n v="620.41383940375431"/>
    <m/>
    <m/>
    <n v="47.509306895487775"/>
    <m/>
    <m/>
    <n v="37.272482900410147"/>
    <n v="37.270000000000003"/>
    <n v="6.6619275828960767E-5"/>
    <n v="44.199874490178871"/>
    <n v="44.2"/>
    <m/>
    <n v="-2.8395887133880748E-6"/>
    <n v="111.19788670520823"/>
    <n v="111.5592"/>
    <n v="-3.238758388297569E-3"/>
    <n v="3163"/>
    <n v="0.81995133819951338"/>
    <n v="11362.41"/>
    <n v="48.352890718118282"/>
    <m/>
    <m/>
    <n v="3393.6333639932459"/>
    <n v="1.9088127204059009"/>
    <m/>
    <m/>
    <n v="325.14784917784658"/>
    <n v="1613.76"/>
    <m/>
    <n v="-0.79851536214936136"/>
    <n v="37.020766493342741"/>
    <m/>
    <m/>
    <m/>
    <n v="38.060324793256704"/>
    <n v="38.06"/>
    <n v="8.5337166764176686E-6"/>
    <m/>
    <m/>
    <m/>
    <n v="134.06206335310378"/>
    <m/>
  </r>
  <r>
    <x v="3157"/>
    <n v="13.38"/>
    <n v="15.95"/>
    <n v="216.78290000000001"/>
    <n v="192.72040000000001"/>
    <n v="22212.662945"/>
    <n v="19750.651506999999"/>
    <n v="7.7805618148296674E-6"/>
    <n v="130.02924960292188"/>
    <n v="130.05000000000001"/>
    <m/>
    <n v="1650.6524079365304"/>
    <n v="165.2"/>
    <m/>
    <n v="592.40953774695652"/>
    <m/>
    <m/>
    <n v="48.216065186019499"/>
    <m/>
    <m/>
    <n v="36.754967770918157"/>
    <n v="36.76"/>
    <n v="-1.3689415347772904E-4"/>
    <n v="44.807491038064342"/>
    <n v="44.81"/>
    <m/>
    <n v="-5.5991116618137049E-5"/>
    <n v="107.85765019966054"/>
    <n v="108.2032"/>
    <n v="-3.1935266271186924E-3"/>
    <n v="3164"/>
    <n v="0.83887147335423207"/>
    <n v="11176.38"/>
    <n v="47.550097328887382"/>
    <m/>
    <m/>
    <n v="3449.1953103324176"/>
    <n v="1.9395129088034897"/>
    <m/>
    <m/>
    <n v="305.59006452474432"/>
    <n v="1516.68"/>
    <m/>
    <n v="-0.79851381667540666"/>
    <n v="38.127087378502765"/>
    <m/>
    <m/>
    <m/>
    <n v="39.199754299087893"/>
    <n v="39.200000000000003"/>
    <n v="-6.2678804110261055E-6"/>
    <m/>
    <m/>
    <m/>
    <n v="130.02990939746539"/>
    <m/>
  </r>
  <r>
    <x v="3158"/>
    <n v="15.36"/>
    <n v="16.940000000000001"/>
    <n v="227.74010000000001"/>
    <n v="202.4599"/>
    <n v="22590.886044999999"/>
    <n v="20086.799371000001"/>
    <n v="7.7805618148296674E-6"/>
    <n v="136.59819220126801"/>
    <n v="136.62"/>
    <m/>
    <n v="1817.4222440499204"/>
    <n v="181.9"/>
    <m/>
    <n v="637.29591218727774"/>
    <m/>
    <m/>
    <n v="46.995594346313361"/>
    <m/>
    <m/>
    <n v="37.379896513071415"/>
    <n v="37.380000000000003"/>
    <n v="-2.7685106631647471E-6"/>
    <n v="44.043599836044763"/>
    <n v="44.05"/>
    <m/>
    <n v="-1.4529316583955509E-4"/>
    <n v="113.30801934593109"/>
    <n v="113.67359999999999"/>
    <n v="-3.2160559186029669E-3"/>
    <n v="3165"/>
    <n v="0.90672963400236117"/>
    <n v="11421.79"/>
    <n v="48.590403974052535"/>
    <m/>
    <m/>
    <n v="3373.4581735216893"/>
    <n v="1.8967454314463827"/>
    <m/>
    <m/>
    <n v="336.46590146028757"/>
    <n v="1670"/>
    <m/>
    <n v="-0.79852341229922896"/>
    <n v="36.19857487157936"/>
    <m/>
    <m/>
    <m/>
    <n v="37.217631523765363"/>
    <n v="37.22"/>
    <n v="-6.3634503886023097E-5"/>
    <m/>
    <m/>
    <m/>
    <n v="136.59873202000421"/>
    <m/>
  </r>
  <r>
    <x v="3159"/>
    <n v="15.91"/>
    <n v="17.02"/>
    <n v="232.0067"/>
    <n v="206.25129999999999"/>
    <n v="22806.867065999999"/>
    <n v="20278.683690000002"/>
    <n v="7.7805618148296674E-6"/>
    <n v="139.15389973993959"/>
    <n v="139.18"/>
    <m/>
    <n v="1885.4202176907445"/>
    <n v="188.70000000000002"/>
    <m/>
    <n v="655.17547953561666"/>
    <m/>
    <m/>
    <n v="46.553454255872573"/>
    <m/>
    <m/>
    <n v="37.73634825934014"/>
    <n v="37.74"/>
    <n v="-9.6760483833113753E-5"/>
    <n v="43.621587978958516"/>
    <n v="43.63"/>
    <m/>
    <n v="-1.9280359939233271E-4"/>
    <n v="115.42946654191707"/>
    <n v="115.804"/>
    <n v="-3.2342013927233459E-3"/>
    <n v="3166"/>
    <n v="0.93478260869565222"/>
    <n v="11533.47"/>
    <n v="49.061680175842888"/>
    <m/>
    <m/>
    <n v="3340.4731677722493"/>
    <n v="1.8780213873423985"/>
    <m/>
    <m/>
    <n v="349.05591104267194"/>
    <n v="1732.64"/>
    <m/>
    <n v="-0.79854100618554813"/>
    <n v="35.519041669620414"/>
    <m/>
    <m/>
    <m/>
    <n v="36.519602558269803"/>
    <n v="36.520000000000003"/>
    <n v="-1.0882851319782283E-5"/>
    <m/>
    <m/>
    <m/>
    <n v="139.15467945910137"/>
    <m/>
  </r>
  <r>
    <x v="3160"/>
    <n v="16.690000000000001"/>
    <n v="17.59"/>
    <n v="237.1808"/>
    <n v="210.84950000000001"/>
    <n v="23016.749317999998"/>
    <n v="20465.142327000001"/>
    <n v="9.448549896262648E-6"/>
    <n v="142.25377324417337"/>
    <n v="142.28"/>
    <m/>
    <n v="1969.4175243128257"/>
    <n v="197.10000000000002"/>
    <m/>
    <n v="677.06254560594698"/>
    <m/>
    <m/>
    <n v="46.032438106084477"/>
    <m/>
    <m/>
    <n v="38.082691794777887"/>
    <n v="38.090000000000003"/>
    <n v="-1.9186676876126185E-4"/>
    <n v="43.21930558447589"/>
    <n v="43.22"/>
    <m/>
    <n v="-1.6066995004782036E-5"/>
    <n v="118.00242529603096"/>
    <n v="118.39319999999999"/>
    <n v="-3.3006515912149537E-3"/>
    <n v="3167"/>
    <n v="0.94883456509380337"/>
    <n v="11662.61"/>
    <n v="49.607148950110904"/>
    <m/>
    <m/>
    <n v="3303.0699660570576"/>
    <n v="1.8568171920068852"/>
    <m/>
    <m/>
    <n v="364.607442268657"/>
    <n v="1810.02"/>
    <m/>
    <n v="-0.79856164999908452"/>
    <n v="34.725556952415708"/>
    <m/>
    <m/>
    <m/>
    <n v="35.704385800604101"/>
    <n v="35.71"/>
    <n v="-1.5721644905908327E-4"/>
    <m/>
    <m/>
    <m/>
    <n v="142.25449296738822"/>
    <m/>
  </r>
  <r>
    <x v="3161"/>
    <n v="16.12"/>
    <n v="17.420000000000002"/>
    <n v="234.05690000000001"/>
    <n v="208.07040000000001"/>
    <n v="22895.084045"/>
    <n v="20356.771342"/>
    <n v="9.448549896262648E-6"/>
    <n v="140.37673081680271"/>
    <n v="140.4"/>
    <m/>
    <n v="1917.4331792542375"/>
    <n v="191.9"/>
    <m/>
    <n v="663.65415513022322"/>
    <m/>
    <m/>
    <n v="46.333708548834167"/>
    <m/>
    <m/>
    <n v="37.880465093967757"/>
    <n v="37.880000000000003"/>
    <n v="1.2278087849981745E-5"/>
    <n v="43.446972356531653"/>
    <n v="43.45"/>
    <m/>
    <n v="-6.9681092482176687E-5"/>
    <n v="116.44665668567414"/>
    <n v="116.8304"/>
    <n v="-3.2846186808044298E-3"/>
    <n v="3168"/>
    <n v="0.92537313432835822"/>
    <n v="11574.77"/>
    <n v="49.229675461580996"/>
    <m/>
    <m/>
    <n v="3327.9479021124048"/>
    <n v="1.8706249549190439"/>
    <m/>
    <m/>
    <n v="354.98406894844857"/>
    <n v="1762.05"/>
    <m/>
    <n v="-0.79853916236857714"/>
    <n v="35.181618181418472"/>
    <m/>
    <m/>
    <m/>
    <n v="36.173990969154332"/>
    <n v="36.18"/>
    <n v="-1.6608708805054828E-4"/>
    <m/>
    <m/>
    <m/>
    <n v="140.37739054699597"/>
    <m/>
  </r>
  <r>
    <x v="3162"/>
    <n v="16.21"/>
    <n v="17.47"/>
    <n v="231.4863"/>
    <n v="205.77930000000001"/>
    <n v="22708.942157000001"/>
    <n v="20190.689442999999"/>
    <n v="9.448549896262648E-6"/>
    <n v="138.82484570254479"/>
    <n v="138.85"/>
    <m/>
    <n v="1875.0056393437155"/>
    <n v="187.7"/>
    <m/>
    <n v="652.62675276086918"/>
    <m/>
    <m/>
    <n v="46.582484959563686"/>
    <m/>
    <m/>
    <n v="37.56974049423328"/>
    <n v="37.57"/>
    <n v="-6.9072602267850058E-6"/>
    <n v="43.797818519349583"/>
    <n v="43.8"/>
    <m/>
    <n v="-4.9805494301669029E-5"/>
    <n v="115.16314042840055"/>
    <n v="115.53959999999999"/>
    <n v="-3.2582731080896821E-3"/>
    <n v="3169"/>
    <n v="0.92787635947338309"/>
    <n v="11466.05"/>
    <n v="48.755846164087998"/>
    <m/>
    <m/>
    <n v="3359.2067950249775"/>
    <n v="1.8876585210128769"/>
    <m/>
    <m/>
    <n v="347.13138820534425"/>
    <n v="1723.15"/>
    <m/>
    <n v="-0.79854836305292964"/>
    <n v="35.564039520993937"/>
    <m/>
    <m/>
    <m/>
    <n v="36.56928791173182"/>
    <n v="36.57"/>
    <n v="-1.9471924205149982E-5"/>
    <m/>
    <m/>
    <m/>
    <n v="138.82526550013958"/>
    <m/>
  </r>
  <r>
    <x v="3163"/>
    <n v="15.28"/>
    <n v="16.920000000000002"/>
    <n v="224.48089999999999"/>
    <n v="199.54990000000001"/>
    <n v="22570.431414999999"/>
    <n v="20067.347739000001"/>
    <n v="9.448549896262648E-6"/>
    <n v="134.6203487113651"/>
    <n v="134.65"/>
    <m/>
    <n v="1761.4214191378903"/>
    <n v="176.29999999999998"/>
    <m/>
    <n v="622.97104994398785"/>
    <m/>
    <m/>
    <n v="47.285425344486647"/>
    <m/>
    <m/>
    <n v="37.339677419984561"/>
    <n v="37.340000000000003"/>
    <n v="-8.6389934504937926E-6"/>
    <n v="44.064158951314752"/>
    <n v="44.07"/>
    <m/>
    <n v="-1.3254024699904665E-4"/>
    <n v="111.67647370115566"/>
    <n v="112.042"/>
    <n v="-3.2624042666530295E-3"/>
    <n v="3170"/>
    <n v="0.90307328605200932"/>
    <n v="11356.8"/>
    <n v="48.287523497207964"/>
    <m/>
    <m/>
    <n v="3391.2137496742662"/>
    <n v="1.9054637296846648"/>
    <m/>
    <m/>
    <n v="326.10351040606815"/>
    <n v="1618.93"/>
    <m/>
    <n v="-0.7985684925190909"/>
    <n v="36.638936048630406"/>
    <m/>
    <m/>
    <m/>
    <n v="37.675284587452701"/>
    <n v="37.68"/>
    <n v="-1.2514364509819131E-4"/>
    <m/>
    <m/>
    <m/>
    <n v="134.62100837721445"/>
    <m/>
  </r>
  <r>
    <x v="3164"/>
    <n v="14.41"/>
    <n v="16.46"/>
    <n v="217.0566"/>
    <n v="192.94820000000001"/>
    <n v="22297.418525000001"/>
    <n v="19824.422646999999"/>
    <n v="9.448549896262648E-6"/>
    <n v="130.16485005493777"/>
    <n v="130.19"/>
    <m/>
    <n v="1644.8165587441733"/>
    <n v="164.60000000000002"/>
    <m/>
    <n v="592.03651532966103"/>
    <m/>
    <m/>
    <n v="48.0654231822881"/>
    <m/>
    <m/>
    <n v="36.887115646423815"/>
    <n v="36.89"/>
    <n v="-7.8187952729291688E-5"/>
    <n v="44.596349101961152"/>
    <n v="44.6"/>
    <m/>
    <n v="-8.1858700422654529E-5"/>
    <n v="107.98147936862857"/>
    <n v="108.33839999999999"/>
    <n v="-3.2944979007574204E-3"/>
    <n v="3171"/>
    <n v="0.87545565006075332"/>
    <n v="11196.74"/>
    <n v="47.603253531110035"/>
    <m/>
    <m/>
    <n v="3439.0086983193828"/>
    <n v="1.9321357026616954"/>
    <m/>
    <m/>
    <n v="304.51631394041107"/>
    <n v="1511.81"/>
    <m/>
    <n v="-0.79857501012666199"/>
    <n v="37.849297328623365"/>
    <m/>
    <m/>
    <m/>
    <n v="38.920622447790535"/>
    <n v="38.93"/>
    <n v="-2.4088240969599717E-4"/>
    <m/>
    <m/>
    <m/>
    <n v="130.16568960918335"/>
    <m/>
  </r>
  <r>
    <x v="3165"/>
    <n v="13.75"/>
    <n v="16.23"/>
    <n v="213.1183"/>
    <n v="189.44550000000001"/>
    <n v="22299.091424999999"/>
    <n v="19825.722694"/>
    <n v="8.6145238606949448E-6"/>
    <n v="127.8000076984045"/>
    <n v="127.82"/>
    <m/>
    <n v="1585.0399504927504"/>
    <n v="158.6"/>
    <m/>
    <n v="575.89573710272498"/>
    <m/>
    <m/>
    <n v="48.499510319233224"/>
    <m/>
    <m/>
    <n v="36.888983655380436"/>
    <n v="36.89"/>
    <n v="-2.7550680931520688E-5"/>
    <n v="44.59215936558396"/>
    <n v="44.6"/>
    <m/>
    <n v="-1.7579897793817967E-4"/>
    <n v="106.02082987649082"/>
    <n v="106.3704"/>
    <n v="-3.286347738742923E-3"/>
    <n v="3172"/>
    <n v="0.84719654959950708"/>
    <n v="11160.58"/>
    <n v="47.445813316526802"/>
    <m/>
    <m/>
    <n v="3450.1150162772196"/>
    <n v="1.9381918096491864"/>
    <m/>
    <m/>
    <n v="293.45030404617961"/>
    <n v="1456.68"/>
    <m/>
    <n v="-0.79854854597703029"/>
    <n v="38.534602615044918"/>
    <m/>
    <m/>
    <m/>
    <n v="39.626079719946773"/>
    <n v="39.630000000000003"/>
    <n v="-9.8922030109194203E-5"/>
    <m/>
    <m/>
    <m/>
    <n v="127.80102713227326"/>
    <m/>
  </r>
  <r>
    <x v="3166"/>
    <n v="13.34"/>
    <n v="16.04"/>
    <n v="210.50069999999999"/>
    <n v="187.11699999999999"/>
    <n v="22143.482008999999"/>
    <n v="19687.202361"/>
    <n v="8.6145238606949448E-6"/>
    <n v="126.22724146242571"/>
    <n v="126.25"/>
    <m/>
    <n v="1546.0195016764299"/>
    <n v="154.70000000000002"/>
    <m/>
    <n v="565.25907061176122"/>
    <m/>
    <m/>
    <n v="48.795361388587786"/>
    <m/>
    <m/>
    <n v="36.630668604811639"/>
    <n v="36.630000000000003"/>
    <n v="1.8252929610662605E-5"/>
    <n v="44.902446305496518"/>
    <n v="44.91"/>
    <m/>
    <n v="-1.681962703958817E-4"/>
    <n v="104.71731917981072"/>
    <n v="105.06440000000001"/>
    <n v="-3.3035054708282496E-3"/>
    <n v="3173"/>
    <n v="0.83167082294264338"/>
    <n v="11069.35"/>
    <n v="47.054302313336443"/>
    <m/>
    <m/>
    <n v="3478.3173133742316"/>
    <n v="1.9538499514442944"/>
    <m/>
    <m/>
    <n v="286.22698432626333"/>
    <n v="1420.91"/>
    <m/>
    <n v="-0.79856079250180279"/>
    <n v="39.006419752117097"/>
    <m/>
    <m/>
    <m/>
    <n v="40.111991089423718"/>
    <n v="40.119999999999997"/>
    <n v="-1.9962389272876191E-4"/>
    <m/>
    <m/>
    <m/>
    <n v="126.22802101049321"/>
    <m/>
  </r>
  <r>
    <x v="3167"/>
    <n v="13.02"/>
    <n v="15.61"/>
    <n v="202.20259999999999"/>
    <n v="179.73589999999999"/>
    <n v="21721.903118999999"/>
    <n v="19311.878582000001"/>
    <n v="8.6145238606949448E-6"/>
    <n v="121.2423968199342"/>
    <n v="121.27"/>
    <m/>
    <n v="1423.8932463304341"/>
    <n v="142.5"/>
    <m/>
    <n v="531.75911910214552"/>
    <m/>
    <m/>
    <n v="49.751015434098932"/>
    <m/>
    <m/>
    <n v="35.930646797268821"/>
    <n v="35.93"/>
    <n v="1.8001593899752422E-5"/>
    <n v="45.754587762710329"/>
    <n v="45.76"/>
    <m/>
    <n v="-1.1827441629519431E-4"/>
    <n v="100.58545669753599"/>
    <n v="100.9248"/>
    <n v="-3.3623381216907333E-3"/>
    <n v="3174"/>
    <n v="0.8340807174887892"/>
    <n v="10828.68"/>
    <n v="46.020465034976155"/>
    <m/>
    <m/>
    <n v="3553.9429488279643"/>
    <n v="1.995762921243142"/>
    <m/>
    <m/>
    <n v="263.61905911081874"/>
    <n v="1308.95"/>
    <m/>
    <n v="-0.79860265165910183"/>
    <n v="40.539419310205759"/>
    <m/>
    <m/>
    <m/>
    <n v="41.690717722840361"/>
    <n v="41.7"/>
    <n v="-2.2259657457179838E-4"/>
    <m/>
    <m/>
    <m/>
    <n v="121.24323627182821"/>
    <m/>
  </r>
  <r>
    <x v="3168"/>
    <n v="13.46"/>
    <n v="15.81"/>
    <n v="205.80680000000001"/>
    <n v="182.93809999999999"/>
    <n v="21727.919539999999"/>
    <n v="19317.061124"/>
    <n v="8.6145238606949448E-6"/>
    <n v="123.40049674327661"/>
    <n v="123.42"/>
    <m/>
    <n v="1474.5758517344577"/>
    <n v="147.6"/>
    <m/>
    <n v="545.95156321957882"/>
    <m/>
    <m/>
    <n v="49.305600916057266"/>
    <m/>
    <m/>
    <n v="35.939722323207121"/>
    <n v="35.94"/>
    <n v="-7.7261211151036235E-6"/>
    <n v="45.741011256082977"/>
    <n v="45.75"/>
    <m/>
    <n v="-1.9647527687483013E-4"/>
    <n v="102.37711563117961"/>
    <n v="102.73"/>
    <n v="-3.4350663761354427E-3"/>
    <n v="3175"/>
    <n v="0.85135989879822904"/>
    <n v="10868.1"/>
    <n v="46.184388387757444"/>
    <m/>
    <m/>
    <n v="3541.0054134087995"/>
    <n v="1.9883091811486238"/>
    <m/>
    <m/>
    <n v="273.00320721914017"/>
    <n v="1355.7"/>
    <m/>
    <n v="-0.79862564931832991"/>
    <n v="39.815308832635729"/>
    <m/>
    <m/>
    <m/>
    <n v="40.94678828318623"/>
    <n v="40.950000000000003"/>
    <n v="-7.8430203022561429E-5"/>
    <m/>
    <m/>
    <m/>
    <n v="123.40121625592673"/>
    <m/>
  </r>
  <r>
    <x v="3169"/>
    <n v="14.24"/>
    <n v="16.25"/>
    <n v="210.62960000000001"/>
    <n v="187.2234"/>
    <n v="21927.044791"/>
    <n v="19493.925684999998"/>
    <n v="8.6145238606949448E-6"/>
    <n v="126.28913863024309"/>
    <n v="126.31"/>
    <m/>
    <n v="1543.6028435133235"/>
    <n v="154.5"/>
    <m/>
    <n v="565.11578012318091"/>
    <m/>
    <m/>
    <n v="48.725909655640386"/>
    <m/>
    <m/>
    <n v="36.268207096138518"/>
    <n v="36.270000000000003"/>
    <n v="-4.9432143961580799E-5"/>
    <n v="45.320926488212343"/>
    <n v="45.33"/>
    <m/>
    <n v="-2.0016571338310474E-4"/>
    <n v="104.77489087694181"/>
    <n v="105.13679999999999"/>
    <n v="-3.4422687684824149E-3"/>
    <n v="3176"/>
    <n v="0.87630769230769234"/>
    <n v="10996.81"/>
    <n v="46.72769735364033"/>
    <m/>
    <m/>
    <n v="3499.0695822368516"/>
    <n v="1.9645755530359719"/>
    <m/>
    <m/>
    <n v="285.78370203964198"/>
    <n v="1419.21"/>
    <m/>
    <n v="-0.7986318430396897"/>
    <n v="38.880829690384374"/>
    <m/>
    <m/>
    <m/>
    <n v="39.986480841964017"/>
    <n v="39.99"/>
    <n v="-8.8000951137368055E-5"/>
    <m/>
    <m/>
    <m/>
    <n v="126.28997804119993"/>
    <m/>
  </r>
  <r>
    <x v="3170"/>
    <n v="15.36"/>
    <n v="16.93"/>
    <n v="216.40119999999999"/>
    <n v="192.352"/>
    <n v="22252.940448000001"/>
    <n v="19783.490629"/>
    <n v="8.892525428683129E-6"/>
    <n v="129.74650649880553"/>
    <n v="129.77000000000001"/>
    <m/>
    <n v="1628.1113704925319"/>
    <n v="162.89999999999998"/>
    <m/>
    <n v="588.31623087595938"/>
    <m/>
    <m/>
    <n v="48.056364103711942"/>
    <m/>
    <m/>
    <n v="36.806354025991119"/>
    <n v="36.81"/>
    <n v="-9.9048465332374214E-5"/>
    <n v="44.646470073654584"/>
    <n v="44.65"/>
    <m/>
    <n v="-7.9057700905105222E-5"/>
    <n v="107.64457802091142"/>
    <n v="108.01600000000001"/>
    <n v="-3.4385829792676903E-3"/>
    <n v="3177"/>
    <n v="0.90726520968694624"/>
    <n v="11204.01"/>
    <n v="47.60441523176047"/>
    <m/>
    <m/>
    <n v="3433.1407158256397"/>
    <n v="1.9273766367663085"/>
    <m/>
    <m/>
    <n v="301.43045745502508"/>
    <n v="1496.99"/>
    <m/>
    <n v="-0.79864230391984914"/>
    <n v="37.814008040789965"/>
    <m/>
    <m/>
    <m/>
    <n v="38.890030024772372"/>
    <n v="38.9"/>
    <n v="-2.5629756369216494E-4"/>
    <m/>
    <m/>
    <m/>
    <n v="129.74758571514857"/>
    <m/>
  </r>
  <r>
    <x v="3171"/>
    <n v="16.190000000000001"/>
    <n v="17.37"/>
    <n v="222.1754"/>
    <n v="197.4828"/>
    <n v="22304.468177999999"/>
    <n v="19829.124306000002"/>
    <n v="8.892525428683129E-6"/>
    <n v="133.20526451643698"/>
    <n v="133.22999999999999"/>
    <m/>
    <n v="1714.9056269220896"/>
    <n v="171.6"/>
    <m/>
    <n v="611.8347455275732"/>
    <m/>
    <m/>
    <n v="47.413292594367796"/>
    <m/>
    <m/>
    <n v="36.890681321335038"/>
    <n v="36.89"/>
    <n v="1.8468997967868717E-5"/>
    <n v="44.542234699378184"/>
    <n v="44.55"/>
    <m/>
    <n v="-1.7430528892958819E-4"/>
    <n v="110.51547470813658"/>
    <n v="110.9004"/>
    <n v="-3.4709098602297983E-3"/>
    <n v="3178"/>
    <n v="0.93206678180771452"/>
    <n v="11268.97"/>
    <n v="47.876683411522464"/>
    <m/>
    <m/>
    <n v="3413.2356264067589"/>
    <n v="1.9160202078087125"/>
    <m/>
    <m/>
    <n v="317.50047843277332"/>
    <n v="1576.9"/>
    <m/>
    <n v="-0.7986552866809733"/>
    <n v="36.803642427210484"/>
    <m/>
    <m/>
    <m/>
    <n v="37.851613382866901"/>
    <n v="37.86"/>
    <n v="-2.2151656452984447E-4"/>
    <m/>
    <m/>
    <m/>
    <n v="133.20622379646181"/>
    <m/>
  </r>
  <r>
    <x v="3172"/>
    <n v="17.059999999999999"/>
    <n v="17.850000000000001"/>
    <n v="228.6557"/>
    <n v="203.23759999999999"/>
    <n v="22308.933836"/>
    <n v="19832.565369"/>
    <n v="8.892525428683129E-6"/>
    <n v="137.08050046042771"/>
    <n v="137.1"/>
    <m/>
    <n v="1814.6552521497952"/>
    <n v="181.6"/>
    <m/>
    <n v="638.51418944475847"/>
    <m/>
    <m/>
    <n v="46.716126722079224"/>
    <m/>
    <m/>
    <n v="36.89536828457905"/>
    <n v="36.9"/>
    <n v="-1.2552074311511507E-4"/>
    <n v="44.530751705162267"/>
    <n v="44.54"/>
    <m/>
    <n v="-2.0764020740304812E-4"/>
    <n v="113.73469489273013"/>
    <n v="114.1412"/>
    <n v="-3.5614231081315673E-3"/>
    <n v="3179"/>
    <n v="0.95574229691876733"/>
    <n v="11311.23"/>
    <n v="48.044970635358823"/>
    <m/>
    <m/>
    <n v="3400.435580122853"/>
    <n v="1.9082921105579203"/>
    <m/>
    <m/>
    <n v="335.97092495223563"/>
    <n v="1668.98"/>
    <m/>
    <n v="-0.7986968537955903"/>
    <n v="35.726163767216093"/>
    <m/>
    <m/>
    <m/>
    <n v="36.745491253974542"/>
    <n v="36.75"/>
    <n v="-1.2268696667916412E-4"/>
    <m/>
    <m/>
    <m/>
    <n v="137.08127981843455"/>
    <m/>
  </r>
  <r>
    <x v="3173"/>
    <n v="18.559999999999999"/>
    <n v="18.739999999999998"/>
    <n v="235.68969999999999"/>
    <n v="209.4879"/>
    <n v="22639.821165000001"/>
    <n v="20126.546704"/>
    <n v="8.892525428683129E-6"/>
    <n v="141.29398144893202"/>
    <n v="141.32"/>
    <m/>
    <n v="1926.1998839995708"/>
    <n v="192.8"/>
    <m/>
    <n v="667.94665199625808"/>
    <m/>
    <m/>
    <n v="45.995701437183421"/>
    <m/>
    <m/>
    <n v="37.441689424532008"/>
    <n v="37.44"/>
    <n v="4.5123518483070058E-5"/>
    <n v="43.8694326533099"/>
    <n v="43.87"/>
    <m/>
    <n v="-1.2932452475467038E-5"/>
    <n v="117.2320113727953"/>
    <n v="117.6532"/>
    <n v="-3.5799164596007627E-3"/>
    <n v="3180"/>
    <n v="0.99039487726787623"/>
    <n v="11523.9"/>
    <n v="48.944474269727444"/>
    <m/>
    <m/>
    <n v="3336.5017166239468"/>
    <n v="1.8722355398561707"/>
    <m/>
    <m/>
    <n v="356.62357784888627"/>
    <n v="1771.68"/>
    <m/>
    <n v="-0.79870880867375249"/>
    <n v="34.625840696831908"/>
    <m/>
    <m/>
    <m/>
    <n v="35.614432346394985"/>
    <n v="35.619999999999997"/>
    <n v="-1.5630695129176253E-4"/>
    <m/>
    <m/>
    <m/>
    <n v="141.2947607879353"/>
    <m/>
  </r>
  <r>
    <x v="3174"/>
    <n v="19.32"/>
    <n v="19.18"/>
    <n v="242.62379999999999"/>
    <n v="215.64930000000001"/>
    <n v="22775.300977999999"/>
    <n v="20246.80776"/>
    <n v="8.892525428683129E-6"/>
    <n v="145.44736913195416"/>
    <n v="145.47"/>
    <m/>
    <n v="2039.4315367947511"/>
    <n v="204.1"/>
    <m/>
    <n v="697.39134251787016"/>
    <m/>
    <m/>
    <n v="45.317246351305243"/>
    <m/>
    <m/>
    <n v="37.664827234074032"/>
    <n v="37.67"/>
    <n v="-1.3731791680304806E-4"/>
    <n v="43.606076933027083"/>
    <n v="43.61"/>
    <m/>
    <n v="-8.9957967734810573E-5"/>
    <n v="120.67955215306959"/>
    <n v="121.1172"/>
    <n v="-3.6134244098311452E-3"/>
    <n v="3181"/>
    <n v="1.0072992700729928"/>
    <n v="11625.65"/>
    <n v="49.372772901732375"/>
    <m/>
    <m/>
    <n v="3307.042154351931"/>
    <n v="1.8555287702076324"/>
    <m/>
    <m/>
    <n v="377.58868067768503"/>
    <n v="1876.13"/>
    <m/>
    <n v="-0.79874066259924148"/>
    <n v="33.60586979813899"/>
    <m/>
    <m/>
    <m/>
    <n v="34.565979425988481"/>
    <n v="34.57"/>
    <n v="-1.1630240125892755E-4"/>
    <m/>
    <m/>
    <m/>
    <n v="145.44808850426207"/>
    <m/>
  </r>
  <r>
    <x v="3175"/>
    <n v="22.08"/>
    <n v="20.7"/>
    <n v="255.87379999999999"/>
    <n v="227.42429999999999"/>
    <n v="23399.325616999999"/>
    <n v="20801.373705000002"/>
    <n v="9.0315288792108817E-6"/>
    <n v="153.3866981598471"/>
    <n v="153.41999999999999"/>
    <m/>
    <n v="2262.065999005612"/>
    <n v="226.4"/>
    <m/>
    <n v="754.48492684946802"/>
    <m/>
    <m/>
    <n v="44.078035264749786"/>
    <m/>
    <m/>
    <n v="38.695869161382937"/>
    <n v="38.700000000000003"/>
    <n v="-1.067400159447951E-4"/>
    <n v="42.41050821169376"/>
    <n v="42.42"/>
    <m/>
    <n v="-2.2375738581426052E-4"/>
    <n v="127.26848305226945"/>
    <n v="127.73560000000001"/>
    <n v="-3.6569049484290739E-3"/>
    <n v="3182"/>
    <n v="1.0666666666666667"/>
    <n v="12004.97"/>
    <n v="50.979719562366228"/>
    <m/>
    <m/>
    <n v="3199.1404688557413"/>
    <n v="1.7948166952151938"/>
    <m/>
    <m/>
    <n v="418.80917063583865"/>
    <n v="2081.0700000000002"/>
    <m/>
    <n v="-0.79875296331414192"/>
    <n v="31.769424134158857"/>
    <m/>
    <m/>
    <m/>
    <n v="32.677671011322161"/>
    <n v="32.68"/>
    <n v="-7.1266483410048487E-5"/>
    <m/>
    <m/>
    <m/>
    <n v="153.38741751461419"/>
    <m/>
  </r>
  <r>
    <x v="3176"/>
    <n v="22.51"/>
    <n v="21.13"/>
    <n v="253.09559999999999"/>
    <n v="224.9529"/>
    <n v="23279.847303999999"/>
    <n v="20694.972816000001"/>
    <n v="9.0315288792108817E-6"/>
    <n v="151.71757247668961"/>
    <n v="151.75"/>
    <m/>
    <n v="2212.8226023864754"/>
    <n v="221.5"/>
    <m/>
    <n v="742.16153349877675"/>
    <m/>
    <m/>
    <n v="44.315527948749335"/>
    <m/>
    <m/>
    <n v="38.497347085018227"/>
    <n v="38.5"/>
    <n v="-6.8906882643493539E-5"/>
    <n v="42.626250118082929"/>
    <n v="42.63"/>
    <m/>
    <n v="-8.7963451022132766E-5"/>
    <n v="125.88499333921392"/>
    <n v="126.3416"/>
    <n v="-3.614064257426497E-3"/>
    <n v="3183"/>
    <n v="1.0653099858021771"/>
    <n v="11965.81"/>
    <n v="50.809456994451097"/>
    <m/>
    <m/>
    <n v="3209.5760085330908"/>
    <n v="1.8005006617809391"/>
    <m/>
    <m/>
    <n v="409.69303873728671"/>
    <n v="2035.82"/>
    <m/>
    <n v="-0.79875772969256287"/>
    <n v="32.11316393953085"/>
    <m/>
    <m/>
    <m/>
    <n v="33.031852983686655"/>
    <n v="33.04"/>
    <n v="-2.4658039689295919E-4"/>
    <m/>
    <m/>
    <m/>
    <n v="151.71841170345405"/>
    <m/>
  </r>
  <r>
    <x v="3177"/>
    <n v="18.71"/>
    <n v="18.149999999999999"/>
    <n v="217.12110000000001"/>
    <n v="192.97239999999999"/>
    <n v="21598.678679000001"/>
    <n v="19199.911779999999"/>
    <n v="9.0315288792108817E-6"/>
    <n v="130.14322106431126"/>
    <n v="130.16999999999999"/>
    <m/>
    <n v="1583.4775012375533"/>
    <n v="158.5"/>
    <m/>
    <n v="583.83806305459734"/>
    <m/>
    <m/>
    <n v="47.45915663108822"/>
    <m/>
    <m/>
    <n v="35.714624589768242"/>
    <n v="35.72"/>
    <n v="-1.5048740850387432E-4"/>
    <n v="45.701853214471548"/>
    <n v="45.71"/>
    <m/>
    <n v="-1.78227642276374E-4"/>
    <n v="107.98729313153203"/>
    <n v="108.4164"/>
    <n v="-3.9579516426294648E-3"/>
    <n v="3184"/>
    <n v="1.0308539944903583"/>
    <n v="10924.11"/>
    <n v="46.375305080354593"/>
    <m/>
    <m/>
    <n v="3488.9900497128287"/>
    <n v="1.9566891604338545"/>
    <m/>
    <m/>
    <n v="293.17511772370005"/>
    <n v="1457.57"/>
    <m/>
    <n v="-0.79886035132192612"/>
    <n v="36.673417314259666"/>
    <m/>
    <m/>
    <m/>
    <n v="37.724672853661694"/>
    <n v="37.729999999999997"/>
    <n v="-1.4119126261069592E-4"/>
    <m/>
    <m/>
    <m/>
    <n v="130.14376052776717"/>
    <m/>
  </r>
  <r>
    <x v="3178"/>
    <n v="18.739999999999998"/>
    <n v="18.100000000000001"/>
    <n v="216.9246"/>
    <n v="192.79599999999999"/>
    <n v="21755.064532"/>
    <n v="19338.755888"/>
    <n v="9.0315288792108817E-6"/>
    <n v="130.02226772648214"/>
    <n v="130.05000000000001"/>
    <m/>
    <n v="1580.5253472725465"/>
    <n v="158.19999999999999"/>
    <m/>
    <n v="583.0178680973313"/>
    <m/>
    <m/>
    <n v="47.478701927277243"/>
    <m/>
    <m/>
    <n v="35.972340199193134"/>
    <n v="35.979999999999997"/>
    <n v="-2.1289051714457052E-4"/>
    <n v="45.370092045519044"/>
    <n v="45.38"/>
    <m/>
    <n v="-2.1833306480734116E-4"/>
    <n v="107.88817331854257"/>
    <n v="108.3176"/>
    <n v="-3.9645143675397509E-3"/>
    <n v="3185"/>
    <n v="1.0353591160220992"/>
    <n v="10969.99"/>
    <n v="46.5664397106123"/>
    <m/>
    <m/>
    <n v="3474.3366945671169"/>
    <n v="1.9482865876032223"/>
    <m/>
    <m/>
    <n v="292.62926149708096"/>
    <n v="1454.96"/>
    <m/>
    <n v="-0.79887470343027922"/>
    <n v="36.705231593384646"/>
    <m/>
    <m/>
    <m/>
    <n v="37.758102196574654"/>
    <n v="37.76"/>
    <n v="-5.0259624611803666E-5"/>
    <m/>
    <m/>
    <m/>
    <n v="130.02250748217187"/>
    <m/>
  </r>
  <r>
    <x v="3179"/>
    <n v="14.38"/>
    <n v="16.28"/>
    <n v="204.87520000000001"/>
    <n v="182.08510000000001"/>
    <n v="21196.574388000001"/>
    <n v="18842.121909000001"/>
    <n v="9.0315288792108817E-6"/>
    <n v="122.79699290609413"/>
    <n v="122.82"/>
    <m/>
    <n v="1404.8604164322467"/>
    <n v="140.6"/>
    <m/>
    <n v="534.4149856958046"/>
    <m/>
    <m/>
    <n v="48.795350209802677"/>
    <m/>
    <m/>
    <n v="35.048013375910678"/>
    <n v="35.049999999999997"/>
    <n v="-5.6679717241658878E-5"/>
    <n v="46.533929679918515"/>
    <n v="46.54"/>
    <m/>
    <n v="-1.3043231803788746E-4"/>
    <n v="101.89399584551546"/>
    <n v="102.3036"/>
    <n v="-4.0038097826913255E-3"/>
    <n v="3186"/>
    <n v="0.88329238329238324"/>
    <n v="10618.72"/>
    <n v="45.07181637496533"/>
    <m/>
    <m/>
    <n v="3585.5884140947187"/>
    <n v="2.0104820628309641"/>
    <m/>
    <m/>
    <n v="260.10609986458343"/>
    <n v="1293.3499999999999"/>
    <m/>
    <n v="-0.79888962781568529"/>
    <n v="38.74260870741044"/>
    <m/>
    <m/>
    <m/>
    <n v="39.854662557712047"/>
    <n v="39.86"/>
    <n v="-1.3390472373187023E-4"/>
    <m/>
    <m/>
    <m/>
    <n v="122.79747240578138"/>
    <m/>
  </r>
  <r>
    <x v="3180"/>
    <n v="14.74"/>
    <n v="16.75"/>
    <n v="211.85769999999999"/>
    <n v="188.28919999999999"/>
    <n v="21604.725313999999"/>
    <n v="19204.766469999999"/>
    <n v="1.0560684166716072E-5"/>
    <n v="126.97902983735597"/>
    <n v="127.01"/>
    <m/>
    <n v="1500.5427255065367"/>
    <n v="150.19999999999999"/>
    <m/>
    <n v="561.70936202851385"/>
    <m/>
    <m/>
    <n v="47.961891458873893"/>
    <m/>
    <m/>
    <n v="35.722009822391684"/>
    <n v="35.729999999999997"/>
    <n v="-2.2362657733876468E-4"/>
    <n v="45.637109217230233"/>
    <n v="45.64"/>
    <m/>
    <n v="-6.3338798636403126E-5"/>
    <n v="105.36538513181374"/>
    <n v="105.7876"/>
    <n v="-3.9911565078162292E-3"/>
    <n v="3187"/>
    <n v="0.88"/>
    <n v="10834.82"/>
    <n v="45.985475315903471"/>
    <m/>
    <m/>
    <n v="3512.6186346593563"/>
    <n v="1.9693803355973754"/>
    <m/>
    <m/>
    <n v="277.82168302828791"/>
    <n v="1381.44"/>
    <m/>
    <n v="-0.79888979396261295"/>
    <n v="37.420807048739135"/>
    <m/>
    <m/>
    <m/>
    <n v="38.49563721228084"/>
    <n v="38.5"/>
    <n v="-1.1331916153656252E-4"/>
    <m/>
    <m/>
    <m/>
    <n v="126.9798090053484"/>
    <m/>
  </r>
  <r>
    <x v="3181"/>
    <n v="14.17"/>
    <n v="16.489999999999998"/>
    <n v="209.39760000000001"/>
    <n v="186.10079999999999"/>
    <n v="21566.507482000001"/>
    <n v="19170.591247"/>
    <n v="1.0560684166716072E-5"/>
    <n v="125.50148406789981"/>
    <n v="125.53"/>
    <m/>
    <n v="1465.6116924456733"/>
    <n v="146.69999999999999"/>
    <m/>
    <n v="551.89802334636067"/>
    <m/>
    <m/>
    <n v="48.238430378009092"/>
    <m/>
    <m/>
    <n v="35.657949630869041"/>
    <n v="35.659999999999997"/>
    <n v="-5.7497732219746744E-5"/>
    <n v="45.717113128716669"/>
    <n v="45.72"/>
    <m/>
    <n v="-6.3142416520833855E-5"/>
    <n v="104.14037872268297"/>
    <n v="104.5548"/>
    <n v="-3.9636752910151563E-3"/>
    <n v="3188"/>
    <n v="0.85930867192237725"/>
    <n v="10819.83"/>
    <n v="45.918268619170235"/>
    <m/>
    <m/>
    <n v="3517.4783511413593"/>
    <n v="1.9719180333680029"/>
    <m/>
    <m/>
    <n v="271.35454753238884"/>
    <n v="1349.41"/>
    <m/>
    <n v="-0.79890874713216231"/>
    <n v="37.853968978531093"/>
    <m/>
    <m/>
    <m/>
    <n v="38.942025455164007"/>
    <n v="38.950000000000003"/>
    <n v="-2.0473799322195951E-4"/>
    <m/>
    <m/>
    <m/>
    <n v="125.50232315143131"/>
    <m/>
  </r>
  <r>
    <x v="3182"/>
    <n v="14.48"/>
    <n v="16.7"/>
    <n v="207.04920000000001"/>
    <n v="184.0078"/>
    <n v="21642.081135"/>
    <n v="19237.161726999999"/>
    <n v="1.0560684166716072E-5"/>
    <n v="124.08490403995881"/>
    <n v="124.11"/>
    <m/>
    <n v="1432.4965193654295"/>
    <n v="143.4"/>
    <m/>
    <n v="542.53271295067509"/>
    <m/>
    <m/>
    <n v="48.503110966696276"/>
    <m/>
    <m/>
    <n v="35.780285229802466"/>
    <n v="35.78"/>
    <n v="7.9717664187572979E-6"/>
    <n v="45.554747390180914"/>
    <n v="45.56"/>
    <m/>
    <n v="-1.152899433514154E-4"/>
    <n v="102.96799055479052"/>
    <n v="103.37439999999999"/>
    <n v="-3.9314322038094263E-3"/>
    <n v="3189"/>
    <n v="0.86706586826347309"/>
    <n v="10831.8"/>
    <n v="45.958300837412871"/>
    <m/>
    <m/>
    <n v="3513.5869576663085"/>
    <n v="1.9691763888433722"/>
    <m/>
    <m/>
    <n v="265.22410421612341"/>
    <n v="1318.76"/>
    <m/>
    <n v="-0.79888372090742554"/>
    <n v="38.274348749403778"/>
    <m/>
    <m/>
    <m/>
    <n v="39.376868736388033"/>
    <n v="39.380000000000003"/>
    <n v="-7.9514058201390903E-5"/>
    <m/>
    <m/>
    <m/>
    <n v="124.08598278272753"/>
    <m/>
  </r>
  <r>
    <x v="3183"/>
    <n v="13.37"/>
    <n v="15.75"/>
    <n v="197.5616"/>
    <n v="175.57409999999999"/>
    <n v="21655.737084"/>
    <n v="19249.097037"/>
    <n v="1.0560684166716072E-5"/>
    <n v="118.39608377767324"/>
    <n v="118.42"/>
    <m/>
    <n v="1301.1391164389283"/>
    <n v="130.19999999999999"/>
    <m/>
    <n v="505.21652271602846"/>
    <m/>
    <m/>
    <n v="49.6123989474791"/>
    <m/>
    <m/>
    <n v="35.801989250891523"/>
    <n v="35.81"/>
    <n v="-2.2370145513761486E-4"/>
    <n v="45.525280798151243"/>
    <n v="45.53"/>
    <m/>
    <n v="-1.0365038104009905E-4"/>
    <n v="98.248249076839485"/>
    <n v="98.629199999999997"/>
    <n v="-3.8624557753739186E-3"/>
    <n v="3190"/>
    <n v="0.8488888888888888"/>
    <n v="10752.6"/>
    <n v="45.618700457168437"/>
    <m/>
    <m/>
    <n v="3539.2776173024877"/>
    <n v="1.9833865888953401"/>
    <m/>
    <m/>
    <n v="240.90374983784079"/>
    <n v="1197.75"/>
    <m/>
    <n v="-0.79886975592749676"/>
    <n v="40.026727295090232"/>
    <m/>
    <m/>
    <m/>
    <n v="41.180555598076488"/>
    <n v="41.19"/>
    <n v="-2.2928870899519005E-4"/>
    <m/>
    <m/>
    <m/>
    <n v="118.39692277936834"/>
    <m/>
  </r>
  <r>
    <x v="3184"/>
    <n v="13.72"/>
    <n v="16.07"/>
    <n v="201.44380000000001"/>
    <n v="179.0224"/>
    <n v="21675.121675999999"/>
    <n v="19266.124102000002"/>
    <n v="1.0560684166716072E-5"/>
    <n v="120.71969183039067"/>
    <n v="120.74"/>
    <m/>
    <n v="1352.2013783059385"/>
    <n v="135.29999999999998"/>
    <m/>
    <n v="520.08278131554687"/>
    <m/>
    <m/>
    <n v="49.122980975140109"/>
    <m/>
    <m/>
    <n v="35.833162745648146"/>
    <n v="35.840000000000003"/>
    <n v="-1.9077160579961117E-4"/>
    <n v="45.483808788271077"/>
    <n v="45.49"/>
    <m/>
    <n v="-1.3610049964662974E-4"/>
    <n v="100.1774811146305"/>
    <n v="100.562"/>
    <n v="-3.8236996615967911E-3"/>
    <n v="3191"/>
    <n v="0.85376477909147486"/>
    <n v="10797.34"/>
    <n v="45.804936385755205"/>
    <m/>
    <m/>
    <n v="3524.5511994502372"/>
    <n v="1.9749467747561811"/>
    <m/>
    <m/>
    <n v="250.35807983828653"/>
    <n v="1244.72"/>
    <m/>
    <n v="-0.79886393740095241"/>
    <n v="39.238769101240393"/>
    <m/>
    <m/>
    <m/>
    <n v="40.370696849650287"/>
    <n v="40.380000000000003"/>
    <n v="-2.3039005323710615E-4"/>
    <m/>
    <m/>
    <m/>
    <n v="120.72041095716546"/>
    <m/>
  </r>
  <r>
    <x v="3185"/>
    <n v="13.35"/>
    <n v="15.64"/>
    <n v="194.44130000000001"/>
    <n v="172.79740000000001"/>
    <n v="21370.707418999998"/>
    <n v="18995.339327000002"/>
    <n v="1.3341517768550304E-5"/>
    <n v="116.5204462105423"/>
    <n v="116.55"/>
    <m/>
    <n v="1258.1232954490449"/>
    <n v="125.9"/>
    <m/>
    <n v="492.9395473894798"/>
    <m/>
    <m/>
    <n v="49.974778428661722"/>
    <m/>
    <m/>
    <n v="35.329045711324333"/>
    <n v="35.33"/>
    <n v="-2.7010718246955889E-5"/>
    <n v="46.12199173576149"/>
    <n v="46.13"/>
    <m/>
    <n v="-1.7360208624561668E-4"/>
    <n v="96.693726956599406"/>
    <n v="97.057199999999995"/>
    <n v="-3.7449364230638382E-3"/>
    <n v="3192"/>
    <n v="0.8535805626598465"/>
    <n v="10604.95"/>
    <n v="44.985258498113687"/>
    <m/>
    <m/>
    <n v="3587.3526306603526"/>
    <n v="2.0099463744006911"/>
    <m/>
    <m/>
    <n v="232.93923493727323"/>
    <n v="1157.96"/>
    <m/>
    <n v="-0.79883654449439256"/>
    <n v="40.601295729650943"/>
    <m/>
    <m/>
    <m/>
    <n v="41.773370270128083"/>
    <n v="41.78"/>
    <n v="-1.5868190215218014E-4"/>
    <m/>
    <m/>
    <m/>
    <n v="116.52086569093225"/>
    <m/>
  </r>
  <r>
    <x v="3186"/>
    <n v="12.85"/>
    <n v="15.52"/>
    <n v="193.8561"/>
    <n v="172.27510000000001"/>
    <n v="21410.830557000001"/>
    <n v="19030.749325000001"/>
    <n v="1.3341517768550304E-5"/>
    <n v="116.16692797202097"/>
    <n v="116.2"/>
    <m/>
    <n v="1250.4778045054136"/>
    <n v="125.19999999999999"/>
    <m/>
    <n v="490.68806166817274"/>
    <m/>
    <m/>
    <n v="50.048043136137686"/>
    <m/>
    <m/>
    <n v="35.394512325632604"/>
    <n v="35.4"/>
    <n v="-1.5501904992643034E-4"/>
    <n v="46.034925311015854"/>
    <n v="46.04"/>
    <m/>
    <n v="-1.1022347923861364E-4"/>
    <n v="96.401095898300113"/>
    <n v="96.763999999999996"/>
    <n v="-3.7504040934632776E-3"/>
    <n v="3193"/>
    <n v="0.82796391752577314"/>
    <n v="10613.01"/>
    <n v="45.015933086950817"/>
    <m/>
    <m/>
    <n v="3584.6261621524272"/>
    <n v="2.0082283829538605"/>
    <m/>
    <m/>
    <n v="231.52326144196294"/>
    <n v="1150.92"/>
    <m/>
    <n v="-0.798836355748477"/>
    <n v="40.722121076964868"/>
    <m/>
    <m/>
    <m/>
    <n v="41.898644374711317"/>
    <n v="41.9"/>
    <n v="-3.235382550548227E-5"/>
    <m/>
    <m/>
    <m/>
    <n v="116.16746729080008"/>
    <m/>
  </r>
  <r>
    <x v="3187"/>
    <n v="12.42"/>
    <n v="15.32"/>
    <n v="187.6413"/>
    <n v="166.74529999999999"/>
    <n v="21158.559260999999"/>
    <n v="18805.759427000001"/>
    <n v="1.3341517768550304E-5"/>
    <n v="112.43452696558053"/>
    <n v="112.46"/>
    <m/>
    <n v="1170.0886206187713"/>
    <n v="117.10000000000001"/>
    <m/>
    <n v="467.01520068977476"/>
    <m/>
    <m/>
    <n v="50.844384758589094"/>
    <m/>
    <m/>
    <n v="34.974920920424104"/>
    <n v="34.979999999999997"/>
    <n v="-1.4519953047154033E-4"/>
    <n v="46.575866482708214"/>
    <n v="46.58"/>
    <m/>
    <n v="-8.8740173717960502E-5"/>
    <n v="93.305695329738825"/>
    <n v="93.659599999999998"/>
    <n v="-3.7786267532764484E-3"/>
    <n v="3194"/>
    <n v="0.81070496083550914"/>
    <n v="10445.92"/>
    <n v="44.296829449969053"/>
    <m/>
    <m/>
    <n v="3641.0621011964922"/>
    <n v="2.0392656543800731"/>
    <m/>
    <m/>
    <n v="216.63818546068262"/>
    <n v="1077.03"/>
    <m/>
    <n v="-0.79885594137518678"/>
    <n v="42.023374322510534"/>
    <m/>
    <m/>
    <m/>
    <n v="43.240467369137768"/>
    <n v="43.25"/>
    <n v="-2.2040764999375906E-4"/>
    <m/>
    <m/>
    <m/>
    <n v="112.43494640505826"/>
    <m/>
  </r>
  <r>
    <x v="3188"/>
    <n v="12.41"/>
    <n v="15.35"/>
    <n v="187.1146"/>
    <n v="166.27510000000001"/>
    <n v="21187.468583000002"/>
    <n v="18831.203178"/>
    <n v="1.3341517768550304E-5"/>
    <n v="112.11619485972821"/>
    <n v="112.14"/>
    <m/>
    <n v="1163.4525526025957"/>
    <n v="116.5"/>
    <m/>
    <n v="465.02414654435"/>
    <m/>
    <m/>
    <n v="50.913770340229213"/>
    <m/>
    <m/>
    <n v="35.021853808762465"/>
    <n v="35.03"/>
    <n v="-2.3254899336389023E-4"/>
    <n v="46.511750642540413"/>
    <n v="46.52"/>
    <m/>
    <n v="-1.773292661132464E-4"/>
    <n v="93.042234934431477"/>
    <n v="93.397199999999998"/>
    <n v="-3.8005964372435086E-3"/>
    <n v="3195"/>
    <n v="0.8084690553745929"/>
    <n v="10447.16"/>
    <n v="44.298628573366322"/>
    <m/>
    <m/>
    <n v="3640.6298829710527"/>
    <n v="2.038830291756192"/>
    <m/>
    <m/>
    <n v="215.40914336251623"/>
    <n v="1070.99"/>
    <m/>
    <n v="-0.79886913662824466"/>
    <n v="42.13991198539491"/>
    <m/>
    <m/>
    <m/>
    <n v="43.361374553375242"/>
    <n v="43.37"/>
    <n v="-1.9888048477645359E-4"/>
    <m/>
    <m/>
    <m/>
    <n v="112.11643453358552"/>
    <m/>
  </r>
  <r>
    <x v="3189"/>
    <n v="12.43"/>
    <n v="15.43"/>
    <n v="187.38030000000001"/>
    <n v="166.50899999999999"/>
    <n v="21298.168851999999"/>
    <n v="18929.341197000002"/>
    <n v="1.3341517768550304E-5"/>
    <n v="112.27266054536302"/>
    <n v="112.3"/>
    <m/>
    <n v="1166.6886449381889"/>
    <n v="116.8"/>
    <m/>
    <n v="465.98967042868128"/>
    <m/>
    <m/>
    <n v="50.875660052226905"/>
    <m/>
    <m/>
    <n v="35.203977543398331"/>
    <n v="35.21"/>
    <n v="-1.7104392506872568E-4"/>
    <n v="46.268262592100761"/>
    <n v="46.27"/>
    <m/>
    <n v="-3.7549338647968611E-5"/>
    <n v="93.172766908763464"/>
    <n v="93.531199999999998"/>
    <n v="-3.8322302208946279E-3"/>
    <n v="3196"/>
    <n v="0.80557355800388852"/>
    <n v="10532.91"/>
    <n v="44.658743165228891"/>
    <m/>
    <m/>
    <n v="3610.7476937000197"/>
    <n v="2.0219039455906351"/>
    <m/>
    <m/>
    <n v="216.00789814728367"/>
    <n v="1074.04"/>
    <m/>
    <n v="-0.79888281800744509"/>
    <n v="42.078673644272406"/>
    <m/>
    <m/>
    <m/>
    <n v="43.299354066712162"/>
    <n v="43.31"/>
    <n v="-2.4580774158022844E-4"/>
    <m/>
    <m/>
    <m/>
    <n v="112.27307996438614"/>
    <m/>
  </r>
  <r>
    <x v="3190"/>
    <n v="12.34"/>
    <n v="15.51"/>
    <n v="185.81460000000001"/>
    <n v="165.11330000000001"/>
    <n v="21210.649491"/>
    <n v="18851.05083"/>
    <n v="1.2785294130734925E-5"/>
    <n v="111.32911062555988"/>
    <n v="111.35"/>
    <m/>
    <n v="1147.0555952079167"/>
    <n v="114.80000000000001"/>
    <m/>
    <n v="460.09968076226011"/>
    <m/>
    <m/>
    <n v="51.084264347043991"/>
    <m/>
    <m/>
    <n v="35.057606107887054"/>
    <n v="35.06"/>
    <n v="-6.8279866313414317E-5"/>
    <n v="46.457376020862078"/>
    <n v="46.46"/>
    <m/>
    <n v="-5.6478242314250693E-5"/>
    <n v="92.391084610026923"/>
    <n v="92.748400000000004"/>
    <n v="-3.8525234933765029E-3"/>
    <n v="3197"/>
    <n v="0.79561573178594458"/>
    <n v="10462.69"/>
    <n v="44.354088326635065"/>
    <m/>
    <m/>
    <n v="3634.8195506751213"/>
    <n v="2.0349975523032997"/>
    <m/>
    <m/>
    <n v="212.37237175951665"/>
    <n v="1056.08"/>
    <m/>
    <n v="-0.79890503393728063"/>
    <n v="42.427430115414587"/>
    <m/>
    <m/>
    <m/>
    <n v="43.660230112911172"/>
    <n v="43.67"/>
    <n v="-2.2372079434007652E-4"/>
    <m/>
    <m/>
    <m/>
    <n v="111.3293502818853"/>
    <m/>
  </r>
  <r>
    <x v="3191"/>
    <n v="13.15"/>
    <n v="16.02"/>
    <n v="187.0718"/>
    <n v="166.22409999999999"/>
    <n v="21317.296311999999"/>
    <n v="18945.110567"/>
    <n v="1.2785294130734925E-5"/>
    <n v="112.0741517556489"/>
    <n v="112.1"/>
    <m/>
    <n v="1162.3761713684289"/>
    <n v="116.30000000000001"/>
    <m/>
    <n v="464.69568082203239"/>
    <m/>
    <m/>
    <n v="50.905525360169158"/>
    <m/>
    <m/>
    <n v="35.231297895561909"/>
    <n v="35.24"/>
    <n v="-2.4693826441812838E-4"/>
    <n v="46.222214947087188"/>
    <n v="46.23"/>
    <m/>
    <n v="-1.6839828926684675E-4"/>
    <n v="93.011594618848605"/>
    <n v="93.372799999999998"/>
    <n v="-3.8684218653761704E-3"/>
    <n v="3198"/>
    <n v="0.82084893882646692"/>
    <n v="10521.73"/>
    <n v="44.593926772640245"/>
    <m/>
    <m/>
    <n v="3614.3085973474535"/>
    <n v="2.0229388481312283"/>
    <m/>
    <m/>
    <n v="215.20808460767546"/>
    <n v="1070.29"/>
    <m/>
    <n v="-0.79892544580657998"/>
    <n v="42.136111448910981"/>
    <m/>
    <m/>
    <m/>
    <n v="43.363357379139515"/>
    <n v="43.37"/>
    <n v="-1.5316165230538914E-4"/>
    <m/>
    <m/>
    <m/>
    <n v="112.07427157504632"/>
    <m/>
  </r>
  <r>
    <x v="3192"/>
    <n v="12.9"/>
    <n v="15.9"/>
    <n v="185.6232"/>
    <n v="164.9348"/>
    <n v="21311.232911999999"/>
    <n v="18939.479683000001"/>
    <n v="1.2785294130734925E-5"/>
    <n v="111.20358825443493"/>
    <n v="111.23"/>
    <m/>
    <n v="1144.3073709580276"/>
    <n v="114.5"/>
    <m/>
    <n v="459.27365759403853"/>
    <m/>
    <m/>
    <n v="51.100636942108252"/>
    <m/>
    <m/>
    <n v="35.220418036670644"/>
    <n v="35.22"/>
    <n v="1.1869297860345185E-5"/>
    <n v="46.234834201671909"/>
    <n v="46.24"/>
    <m/>
    <n v="-1.1171709187052237E-4"/>
    <n v="92.289812158840206"/>
    <n v="92.647999999999996"/>
    <n v="-3.8661152011892908E-3"/>
    <n v="3199"/>
    <n v="0.81132075471698117"/>
    <n v="10497.17"/>
    <n v="44.486361011240128"/>
    <m/>
    <m/>
    <n v="3622.7451775629547"/>
    <n v="2.0274686150455739"/>
    <m/>
    <m/>
    <n v="211.86246649482607"/>
    <n v="1053.69"/>
    <m/>
    <n v="-0.79893282986948155"/>
    <n v="42.46095810353885"/>
    <m/>
    <m/>
    <m/>
    <n v="43.698643188606319"/>
    <n v="43.7"/>
    <n v="-3.10483156449326E-5"/>
    <m/>
    <m/>
    <m/>
    <n v="111.20346843795912"/>
    <m/>
  </r>
  <r>
    <x v="3193"/>
    <n v="13.33"/>
    <n v="16.100000000000001"/>
    <n v="187.7903"/>
    <n v="166.85820000000001"/>
    <n v="21309.13193"/>
    <n v="18937.370374999999"/>
    <n v="1.2785294130734925E-5"/>
    <n v="112.49911648194517"/>
    <n v="112.52"/>
    <m/>
    <n v="1170.9582658808081"/>
    <n v="117.2"/>
    <m/>
    <n v="467.29169319882925"/>
    <m/>
    <m/>
    <n v="50.800383356269798"/>
    <m/>
    <m/>
    <n v="35.216087093881264"/>
    <n v="35.22"/>
    <n v="-1.1109898122474426E-4"/>
    <n v="46.238864365285444"/>
    <n v="46.25"/>
    <m/>
    <n v="-2.4077048031467818E-4"/>
    <n v="93.365705260839974"/>
    <n v="93.730800000000002"/>
    <n v="-3.8951416093752078E-3"/>
    <n v="3200"/>
    <n v="0.82795031055900614"/>
    <n v="10521.08"/>
    <n v="44.584208616493747"/>
    <m/>
    <m/>
    <n v="3614.4934452202829"/>
    <n v="2.0226587795415552"/>
    <m/>
    <m/>
    <n v="216.79646177123712"/>
    <n v="1078.32"/>
    <m/>
    <n v="-0.79894979062686666"/>
    <n v="41.963841766363295"/>
    <m/>
    <m/>
    <m/>
    <n v="43.1880028434068"/>
    <n v="43.19"/>
    <n v="-4.6241180671424686E-5"/>
    <m/>
    <m/>
    <m/>
    <n v="112.49893676161378"/>
    <m/>
  </r>
  <r>
    <x v="3194"/>
    <n v="14.07"/>
    <n v="16.670000000000002"/>
    <n v="193.43510000000001"/>
    <n v="171.8717"/>
    <n v="21510.165483000001"/>
    <n v="19115.786252999998"/>
    <n v="1.3341517768550304E-5"/>
    <n v="115.87790865202778"/>
    <n v="115.91"/>
    <m/>
    <n v="1241.2850385714098"/>
    <n v="124.2"/>
    <m/>
    <n v="488.33593557135623"/>
    <m/>
    <m/>
    <n v="50.034935288388333"/>
    <m/>
    <m/>
    <n v="35.547454157182798"/>
    <n v="35.549999999999997"/>
    <n v="-7.1613018767902048E-5"/>
    <n v="45.802148140507683"/>
    <n v="45.81"/>
    <m/>
    <n v="-1.7140055647935082E-4"/>
    <n v="96.170652890562891"/>
    <n v="96.549599999999998"/>
    <n v="-3.9248956954467396E-3"/>
    <n v="3201"/>
    <n v="0.84403119376124769"/>
    <n v="10655.73"/>
    <n v="45.15127669450461"/>
    <m/>
    <m/>
    <n v="3568.2347396122168"/>
    <n v="1.9965832751945984"/>
    <m/>
    <m/>
    <n v="229.81665403167429"/>
    <n v="1143.18"/>
    <m/>
    <n v="-0.79896721948278115"/>
    <n v="40.701080673568896"/>
    <m/>
    <m/>
    <m/>
    <n v="41.889341997069181"/>
    <n v="41.9"/>
    <n v="-2.5436761171404587E-4"/>
    <m/>
    <m/>
    <m/>
    <n v="115.87784874671138"/>
    <m/>
  </r>
  <r>
    <x v="3195"/>
    <n v="14.12"/>
    <n v="16.78"/>
    <n v="194.3314"/>
    <n v="172.66579999999999"/>
    <n v="21634.432636000001"/>
    <n v="19225.965717999999"/>
    <n v="1.3341517768550304E-5"/>
    <n v="116.41200139434696"/>
    <n v="116.44"/>
    <m/>
    <n v="1252.7153564619305"/>
    <n v="125.39999999999999"/>
    <m/>
    <n v="491.70375810276369"/>
    <m/>
    <m/>
    <n v="49.917090282207717"/>
    <m/>
    <m/>
    <n v="35.75194485597504"/>
    <n v="35.76"/>
    <n v="-2.2525570539588813E-4"/>
    <n v="45.537077227980063"/>
    <n v="45.54"/>
    <m/>
    <n v="-6.4180325426765883E-5"/>
    <n v="96.614626860311603"/>
    <n v="96.996399999999994"/>
    <n v="-3.9359516403535411E-3"/>
    <n v="3202"/>
    <n v="0.84147794994040515"/>
    <n v="10729.07"/>
    <n v="45.458488793747755"/>
    <m/>
    <m/>
    <n v="3543.6757149557025"/>
    <n v="1.982653465122548"/>
    <m/>
    <m/>
    <n v="231.93248490216266"/>
    <n v="1153.81"/>
    <m/>
    <n v="-0.79898554796529531"/>
    <n v="40.511142281823894"/>
    <m/>
    <m/>
    <m/>
    <n v="41.694814493373805"/>
    <n v="41.7"/>
    <n v="-1.243526768872627E-4"/>
    <m/>
    <m/>
    <m/>
    <n v="116.41176177892422"/>
    <m/>
  </r>
  <r>
    <x v="3196"/>
    <n v="12.14"/>
    <n v="15.77"/>
    <n v="178.1703"/>
    <n v="158.2996"/>
    <n v="21086.15322"/>
    <n v="18737.954333999998"/>
    <n v="1.3341517768550304E-5"/>
    <n v="106.72307212770276"/>
    <n v="106.75"/>
    <m/>
    <n v="1044.1578187195696"/>
    <n v="104.5"/>
    <m/>
    <n v="430.29389334617883"/>
    <m/>
    <m/>
    <n v="51.98664896196226"/>
    <m/>
    <m/>
    <n v="34.843337701276717"/>
    <n v="34.85"/>
    <n v="-1.9117069507268436E-4"/>
    <n v="46.689629715937038"/>
    <n v="46.7"/>
    <m/>
    <n v="-2.2206175723693544E-4"/>
    <n v="88.575062015727852"/>
    <n v="88.927999999999997"/>
    <n v="-3.9688060484003307E-3"/>
    <n v="3203"/>
    <n v="0.76981610653138877"/>
    <n v="10362.89"/>
    <n v="43.896719693902085"/>
    <m/>
    <m/>
    <n v="3664.6203236964857"/>
    <n v="2.0497378218353139"/>
    <m/>
    <m/>
    <n v="193.31828520243903"/>
    <n v="961.86"/>
    <m/>
    <n v="-0.79901619237473331"/>
    <n v="43.875633305638488"/>
    <m/>
    <m/>
    <m/>
    <n v="45.160717365982151"/>
    <n v="45.17"/>
    <n v="-2.0550440597411068E-4"/>
    <m/>
    <m/>
    <m/>
    <n v="106.7228924292814"/>
    <m/>
  </r>
  <r>
    <x v="3197"/>
    <n v="11.79"/>
    <n v="15.48"/>
    <n v="173.97810000000001"/>
    <n v="154.5728"/>
    <n v="20902.387862"/>
    <n v="18574.403483999999"/>
    <n v="1.3341517768550304E-5"/>
    <n v="104.20942532909811"/>
    <n v="104.24"/>
    <m/>
    <n v="994.96152564247234"/>
    <n v="99.600000000000009"/>
    <m/>
    <n v="415.08448500306912"/>
    <m/>
    <m/>
    <n v="52.59622425836114"/>
    <m/>
    <m/>
    <n v="34.538836585022928"/>
    <n v="34.54"/>
    <n v="-3.3683120355232354E-5"/>
    <n v="47.096038113983212"/>
    <n v="47.1"/>
    <m/>
    <n v="-8.4116475940310131E-5"/>
    <n v="86.489440081637369"/>
    <n v="86.834000000000003"/>
    <n v="-3.9680300154620873E-3"/>
    <n v="3204"/>
    <n v="0.7616279069767441"/>
    <n v="10247.14"/>
    <n v="43.403018814065611"/>
    <m/>
    <m/>
    <n v="3705.5529016229011"/>
    <n v="2.0724362304946076"/>
    <m/>
    <m/>
    <n v="184.20960857841348"/>
    <n v="916.62"/>
    <m/>
    <n v="-0.79903383236410563"/>
    <n v="44.90649254713766"/>
    <m/>
    <m/>
    <m/>
    <n v="46.222829634087269"/>
    <n v="46.23"/>
    <n v="-1.5510200979296229E-4"/>
    <m/>
    <m/>
    <m/>
    <n v="104.20936543108486"/>
    <m/>
  </r>
  <r>
    <x v="3198"/>
    <n v="12.22"/>
    <n v="15.48"/>
    <n v="175.6876"/>
    <n v="156.08949999999999"/>
    <n v="20951.483850000001"/>
    <n v="18617.783641000002"/>
    <n v="1.3341517768550304E-5"/>
    <n v="105.23081590035378"/>
    <n v="105.26"/>
    <m/>
    <n v="1014.4547329659608"/>
    <n v="101.5"/>
    <m/>
    <n v="421.17963243273721"/>
    <m/>
    <m/>
    <n v="52.335815818609333"/>
    <m/>
    <m/>
    <n v="34.619118005501996"/>
    <n v="34.619999999999997"/>
    <n v="-2.5476444194150183E-5"/>
    <n v="46.984935260790081"/>
    <n v="46.99"/>
    <m/>
    <n v="-1.0778334134753376E-4"/>
    <n v="87.337763184119623"/>
    <n v="87.688800000000001"/>
    <n v="-4.0032115376237298E-3"/>
    <n v="3205"/>
    <n v="0.789405684754522"/>
    <n v="10258.69"/>
    <n v="43.44854743354081"/>
    <m/>
    <m/>
    <n v="3701.3762107595239"/>
    <n v="2.0699040627458403"/>
    <m/>
    <m/>
    <n v="187.8182840284754"/>
    <n v="934.67"/>
    <m/>
    <n v="-0.79905390776586882"/>
    <n v="44.463789824035167"/>
    <m/>
    <m/>
    <m/>
    <n v="45.768199549581084"/>
    <n v="45.78"/>
    <n v="-2.5776431670854194E-4"/>
    <m/>
    <m/>
    <m/>
    <n v="105.23045652103762"/>
    <m/>
  </r>
  <r>
    <x v="3199"/>
    <n v="12.64"/>
    <n v="15.72"/>
    <n v="176.51339999999999"/>
    <n v="156.8211"/>
    <n v="21033.167303999999"/>
    <n v="18690.120319000001"/>
    <n v="1.3341517768550304E-5"/>
    <n v="105.72286366962824"/>
    <n v="105.75"/>
    <m/>
    <n v="1023.93171473386"/>
    <n v="102.5"/>
    <m/>
    <n v="424.12647733384966"/>
    <m/>
    <m/>
    <n v="52.210805085801312"/>
    <m/>
    <m/>
    <n v="34.753239973670105"/>
    <n v="34.76"/>
    <n v="-1.9447716714304786E-4"/>
    <n v="46.801275527839017"/>
    <n v="46.81"/>
    <m/>
    <n v="-1.8638052042263542E-4"/>
    <n v="87.746789489557727"/>
    <n v="88.103200000000001"/>
    <n v="-4.0453753148838034E-3"/>
    <n v="3206"/>
    <n v="0.80407124681933839"/>
    <n v="10305.11"/>
    <n v="43.641741778083578"/>
    <m/>
    <m/>
    <n v="3684.6276898759161"/>
    <n v="2.0603425346265238"/>
    <m/>
    <m/>
    <n v="189.57252456141336"/>
    <n v="943.49"/>
    <m/>
    <n v="-0.79907309609914956"/>
    <n v="44.253324406225929"/>
    <m/>
    <m/>
    <m/>
    <n v="45.552604395042202"/>
    <n v="45.56"/>
    <n v="-1.623267111018345E-4"/>
    <m/>
    <m/>
    <m/>
    <n v="105.72262408925943"/>
    <m/>
  </r>
  <r>
    <x v="3200"/>
    <n v="11.75"/>
    <n v="15.22"/>
    <n v="172.54689999999999"/>
    <n v="153.29499999999999"/>
    <n v="20857.464447999999"/>
    <n v="18533.741007000001"/>
    <n v="1.3341517768550304E-5"/>
    <n v="103.34460486665473"/>
    <n v="103.37"/>
    <m/>
    <n v="977.8546391566839"/>
    <n v="97.899999999999991"/>
    <m/>
    <n v="409.80803214279638"/>
    <m/>
    <m/>
    <n v="52.795394578541462"/>
    <m/>
    <m/>
    <n v="34.462084666077317"/>
    <n v="34.47"/>
    <n v="-2.2962964672701425E-4"/>
    <n v="47.191743619698819"/>
    <n v="47.2"/>
    <m/>
    <n v="-1.7492331146573559E-4"/>
    <n v="85.773492359660679"/>
    <n v="86.128399999999999"/>
    <n v="-4.12068075500438E-3"/>
    <n v="3207"/>
    <n v="0.77201051248357422"/>
    <n v="10188.83"/>
    <n v="43.145931289144904"/>
    <m/>
    <m/>
    <n v="3726.2040056822266"/>
    <n v="2.0833933547305805"/>
    <m/>
    <m/>
    <n v="181.04140131635052"/>
    <n v="901.12"/>
    <m/>
    <n v="-0.79909290514431985"/>
    <n v="45.246246617406619"/>
    <m/>
    <m/>
    <m/>
    <n v="46.575746888998232"/>
    <n v="46.58"/>
    <n v="-9.130766427145609E-5"/>
    <m/>
    <m/>
    <m/>
    <n v="103.34466476028643"/>
    <m/>
  </r>
  <r>
    <x v="3201"/>
    <n v="12.64"/>
    <n v="15.73"/>
    <n v="176.86750000000001"/>
    <n v="157.12739999999999"/>
    <n v="21084.302873000001"/>
    <n v="18734.565621000002"/>
    <n v="1.3341517768550304E-5"/>
    <n v="105.92462028324977"/>
    <n v="105.95"/>
    <m/>
    <n v="1026.6495444401082"/>
    <n v="102.8"/>
    <m/>
    <n v="425.13295150688589"/>
    <m/>
    <m/>
    <n v="52.128377737129782"/>
    <m/>
    <m/>
    <n v="34.834333861322229"/>
    <n v="34.840000000000003"/>
    <n v="-1.6263314230124948E-4"/>
    <n v="46.677080553718525"/>
    <n v="46.68"/>
    <m/>
    <n v="-6.2541694119011559E-5"/>
    <n v="87.916850068632073"/>
    <n v="88.280799999999999"/>
    <n v="-4.1226397061187026E-3"/>
    <n v="3208"/>
    <n v="0.80356007628734905"/>
    <n v="10313.32"/>
    <n v="43.662870977018592"/>
    <m/>
    <m/>
    <n v="3680.6761936893504"/>
    <n v="2.057352678611394"/>
    <m/>
    <m/>
    <n v="190.07431340505173"/>
    <n v="946.19"/>
    <m/>
    <n v="-0.79911612529719012"/>
    <n v="44.10891933480233"/>
    <m/>
    <m/>
    <m/>
    <n v="45.408124472846353"/>
    <n v="45.42"/>
    <n v="-2.6146030721374558E-4"/>
    <m/>
    <m/>
    <m/>
    <n v="105.92491972950265"/>
    <m/>
  </r>
  <r>
    <x v="3202"/>
    <n v="12.72"/>
    <n v="15.7"/>
    <n v="175.54669999999999"/>
    <n v="155.95189999999999"/>
    <n v="21108.100009999998"/>
    <n v="18755.460741999999"/>
    <n v="1.3341517768550304E-5"/>
    <n v="105.13103952979596"/>
    <n v="105.16"/>
    <m/>
    <n v="1011.2561993061892"/>
    <n v="101.19999999999999"/>
    <m/>
    <n v="420.34803502887746"/>
    <m/>
    <m/>
    <n v="52.321003594287241"/>
    <m/>
    <m/>
    <n v="34.872799847789906"/>
    <n v="34.880000000000003"/>
    <n v="-2.0642638217016618E-4"/>
    <n v="46.623918021262433"/>
    <n v="46.63"/>
    <m/>
    <n v="-1.3043059698836235E-4"/>
    <n v="87.258798656027167"/>
    <n v="87.621600000000001"/>
    <n v="-4.1405468968020998E-3"/>
    <n v="3209"/>
    <n v="0.81019108280254781"/>
    <n v="10338.65"/>
    <n v="43.766691379976464"/>
    <m/>
    <m/>
    <n v="3671.6362794826591"/>
    <n v="2.0521051766987473"/>
    <m/>
    <m/>
    <n v="187.22403973272884"/>
    <n v="932.15"/>
    <m/>
    <n v="-0.7991481631360523"/>
    <n v="44.436836802387006"/>
    <m/>
    <m/>
    <m/>
    <n v="45.746749601187226"/>
    <n v="45.76"/>
    <n v="-2.8956291111825738E-4"/>
    <m/>
    <m/>
    <m/>
    <n v="105.13121919316673"/>
    <m/>
  </r>
  <r>
    <x v="3203"/>
    <n v="13.19"/>
    <n v="15.87"/>
    <n v="174.52619999999999"/>
    <n v="155.04320000000001"/>
    <n v="20901.669761000001"/>
    <n v="18571.788302000001"/>
    <n v="1.3341517768550304E-5"/>
    <n v="104.51733606299486"/>
    <n v="104.54"/>
    <m/>
    <n v="999.43958382798201"/>
    <n v="100"/>
    <m/>
    <n v="416.66006993289301"/>
    <m/>
    <m/>
    <n v="52.471063430287423"/>
    <m/>
    <m/>
    <n v="34.530913371774645"/>
    <n v="34.54"/>
    <n v="-2.6307551318338618E-4"/>
    <n v="47.079393371432879"/>
    <n v="47.09"/>
    <m/>
    <n v="-2.2524163446857592E-4"/>
    <n v="86.750032585781568"/>
    <n v="87.1096"/>
    <n v="-4.1277587569961138E-3"/>
    <n v="3210"/>
    <n v="0.83112791430371769"/>
    <n v="10223.09"/>
    <n v="43.274111088027823"/>
    <m/>
    <m/>
    <n v="3712.6759015278017"/>
    <n v="2.0748458279679949"/>
    <m/>
    <m/>
    <n v="185.03597126917288"/>
    <n v="921.32"/>
    <m/>
    <n v="-0.7991621029944288"/>
    <n v="44.69367949140193"/>
    <m/>
    <m/>
    <m/>
    <n v="46.012218631346485"/>
    <n v="46.02"/>
    <n v="-1.6908667217552242E-4"/>
    <m/>
    <m/>
    <m/>
    <n v="104.51721629033483"/>
    <m/>
  </r>
  <r>
    <x v="3204"/>
    <n v="12.79"/>
    <n v="15.75"/>
    <n v="171.33070000000001"/>
    <n v="152.20230000000001"/>
    <n v="20917.591241999999"/>
    <n v="18585.687259999999"/>
    <n v="1.417590659680279E-5"/>
    <n v="102.60116654507192"/>
    <n v="102.63"/>
    <m/>
    <n v="962.78368501706564"/>
    <n v="96.4"/>
    <m/>
    <n v="405.19454614401366"/>
    <m/>
    <m/>
    <n v="52.94939071885463"/>
    <m/>
    <m/>
    <n v="34.556374062454843"/>
    <n v="34.56"/>
    <n v="-1.0491717433913639E-4"/>
    <n v="47.043086484386919"/>
    <n v="47.05"/>
    <m/>
    <n v="-1.4693975798252268E-4"/>
    <n v="85.160166619453946"/>
    <n v="85.516000000000005"/>
    <n v="-4.161015254993905E-3"/>
    <n v="3211"/>
    <n v="0.81206349206349204"/>
    <n v="10218.280000000001"/>
    <n v="43.2503731180785"/>
    <m/>
    <m/>
    <n v="3714.4227286697273"/>
    <n v="2.0756252737119598"/>
    <m/>
    <m/>
    <n v="178.24903241337717"/>
    <n v="887.58"/>
    <m/>
    <n v="-0.79917412243022923"/>
    <n v="45.510494539244064"/>
    <m/>
    <m/>
    <m/>
    <n v="46.854205523184199"/>
    <n v="46.86"/>
    <n v="-1.2365507502776207E-4"/>
    <m/>
    <m/>
    <m/>
    <n v="102.60074735098358"/>
    <m/>
  </r>
  <r>
    <x v="3205"/>
    <n v="12.2"/>
    <n v="15.57"/>
    <n v="169.8879"/>
    <n v="150.91839999999999"/>
    <n v="20915.54406"/>
    <n v="18583.60483"/>
    <n v="1.417590659680279E-5"/>
    <n v="101.73466693023791"/>
    <n v="101.76"/>
    <m/>
    <n v="946.51122236614378"/>
    <n v="94.7"/>
    <m/>
    <n v="400.05404651523071"/>
    <m/>
    <m/>
    <n v="53.170313878219957"/>
    <m/>
    <m/>
    <n v="34.552149542539681"/>
    <n v="34.56"/>
    <n v="-2.2715444040277699E-4"/>
    <n v="47.047284226979613"/>
    <n v="47.05"/>
    <m/>
    <n v="-5.7720999370514114E-5"/>
    <n v="84.441481330988594"/>
    <n v="84.794799999999995"/>
    <n v="-4.1667492465504719E-3"/>
    <n v="3212"/>
    <n v="0.78355812459858698"/>
    <n v="10202.1"/>
    <n v="43.17851715161482"/>
    <m/>
    <m/>
    <n v="3720.3042820965147"/>
    <n v="2.0787148255782437"/>
    <m/>
    <m/>
    <n v="175.23589343849349"/>
    <n v="872.64"/>
    <m/>
    <n v="-0.79918879098082429"/>
    <n v="45.892260020619538"/>
    <m/>
    <m/>
    <m/>
    <n v="47.248365625306135"/>
    <n v="47.26"/>
    <n v="-2.4617805107618462E-4"/>
    <m/>
    <m/>
    <m/>
    <n v="101.73412797955191"/>
    <m/>
  </r>
  <r>
    <x v="3206"/>
    <n v="11.71"/>
    <n v="15.31"/>
    <n v="164.05510000000001"/>
    <n v="145.7304"/>
    <n v="20651.126706999999"/>
    <n v="18347.877862000001"/>
    <n v="1.417590659680279E-5"/>
    <n v="98.234601139288131"/>
    <n v="98.26"/>
    <m/>
    <n v="881.35426879397698"/>
    <n v="88.2"/>
    <m/>
    <n v="379.38718695598277"/>
    <m/>
    <m/>
    <n v="54.076875979636554"/>
    <m/>
    <m/>
    <n v="34.112840738379298"/>
    <n v="34.119999999999997"/>
    <n v="-2.0982595605800736E-4"/>
    <n v="47.640803422083835"/>
    <n v="47.65"/>
    <m/>
    <n v="-1.930026844945143E-4"/>
    <n v="81.537783201502762"/>
    <n v="81.875600000000006"/>
    <n v="-4.1259764630395823E-3"/>
    <n v="3213"/>
    <n v="0.7648595689092097"/>
    <n v="10040.64"/>
    <n v="42.4852137437301"/>
    <m/>
    <m/>
    <n v="3779.1823885047356"/>
    <n v="2.1110124342936811"/>
    <m/>
    <m/>
    <n v="163.17151067676218"/>
    <n v="812.58"/>
    <m/>
    <n v="-0.79919329705781317"/>
    <n v="47.463228728205799"/>
    <m/>
    <m/>
    <m/>
    <n v="48.869240214129533"/>
    <n v="48.88"/>
    <n v="-2.2012655217817922E-4"/>
    <m/>
    <m/>
    <m/>
    <n v="98.233942469967502"/>
    <m/>
  </r>
  <r>
    <x v="3207"/>
    <n v="11.45"/>
    <n v="15.14"/>
    <n v="161.06209999999999"/>
    <n v="143.06960000000001"/>
    <n v="20566.081000999999"/>
    <n v="18272.057324000001"/>
    <n v="1.417590659680279E-5"/>
    <n v="96.440070187306446"/>
    <n v="96.46"/>
    <m/>
    <n v="849.14372944731554"/>
    <n v="85"/>
    <m/>
    <n v="368.98426311894326"/>
    <m/>
    <m/>
    <n v="54.568086977621967"/>
    <m/>
    <m/>
    <n v="33.971528480761229"/>
    <n v="33.979999999999997"/>
    <n v="-2.4930898289488024E-4"/>
    <n v="47.836582478290552"/>
    <n v="47.84"/>
    <m/>
    <n v="-7.1436490582166279E-5"/>
    <n v="80.048734387986784"/>
    <n v="80.383200000000002"/>
    <n v="-4.1608894895104331E-3"/>
    <n v="3214"/>
    <n v="0.75627476882430644"/>
    <n v="9967.86"/>
    <n v="42.17396459795058"/>
    <m/>
    <m/>
    <n v="3806.5759504923553"/>
    <n v="2.1261126334943672"/>
    <m/>
    <m/>
    <n v="157.20772020502534"/>
    <n v="782.9"/>
    <m/>
    <n v="-0.79919821151484816"/>
    <n v="48.327579083515076"/>
    <m/>
    <m/>
    <m/>
    <n v="49.760377950214647"/>
    <n v="49.77"/>
    <n v="-1.9333031515689214E-4"/>
    <m/>
    <m/>
    <m/>
    <n v="96.439411534046528"/>
    <m/>
  </r>
  <r>
    <x v="3208"/>
    <n v="11.27"/>
    <n v="15.09"/>
    <n v="158.79990000000001"/>
    <n v="141.0581"/>
    <n v="20500.994448000001"/>
    <n v="18213.971764999998"/>
    <n v="1.417590659680279E-5"/>
    <n v="95.083201295971321"/>
    <n v="95.11"/>
    <m/>
    <n v="825.24089542630043"/>
    <n v="82.6"/>
    <m/>
    <n v="361.19043958257595"/>
    <m/>
    <m/>
    <n v="54.949205340888156"/>
    <m/>
    <m/>
    <n v="33.863191281116833"/>
    <n v="33.869999999999997"/>
    <n v="-2.010250629809196E-4"/>
    <n v="47.987556901070647"/>
    <n v="47.99"/>
    <m/>
    <n v="-5.0908500299096104E-5"/>
    <n v="78.92298464255974"/>
    <n v="79.254800000000003"/>
    <n v="-4.186690994618103E-3"/>
    <n v="3215"/>
    <n v="0.7468522200132538"/>
    <n v="9925.02"/>
    <n v="41.989429894665577"/>
    <m/>
    <m/>
    <n v="3822.935902750824"/>
    <n v="2.1350478583493224"/>
    <m/>
    <m/>
    <n v="152.7820191235474"/>
    <n v="760.76"/>
    <m/>
    <n v="-0.7991718556134032"/>
    <n v="49.004762539094905"/>
    <m/>
    <m/>
    <m/>
    <n v="50.458837478888448"/>
    <n v="50.47"/>
    <n v="-2.2117141096789084E-4"/>
    <m/>
    <m/>
    <m/>
    <n v="95.082662410989812"/>
    <m/>
  </r>
  <r>
    <x v="3209"/>
    <n v="11.43"/>
    <n v="15.29"/>
    <n v="161.6464"/>
    <n v="143.58459999999999"/>
    <n v="20778.303295000002"/>
    <n v="18460.086760999999"/>
    <n v="1.3619640261364196E-5"/>
    <n v="96.785214714296728"/>
    <n v="96.81"/>
    <m/>
    <n v="854.77577306492663"/>
    <n v="85.600000000000009"/>
    <m/>
    <n v="370.88189604612398"/>
    <m/>
    <m/>
    <n v="54.454644342424203"/>
    <m/>
    <m/>
    <n v="34.320408407844702"/>
    <n v="34.32"/>
    <n v="1.1899995475017633E-5"/>
    <n v="47.33802229947274"/>
    <n v="47.35"/>
    <m/>
    <n v="-2.52960940385627E-4"/>
    <n v="80.336276266271966"/>
    <n v="80.679599999999994"/>
    <n v="-4.2553970734613422E-3"/>
    <n v="3216"/>
    <n v="0.74754741661216484"/>
    <n v="10095.14"/>
    <n v="42.705815717359791"/>
    <m/>
    <m/>
    <n v="3757.4087949187024"/>
    <n v="2.0982531068980648"/>
    <m/>
    <m/>
    <n v="158.24966176933575"/>
    <n v="788.07"/>
    <m/>
    <n v="-0.79919339428053893"/>
    <n v="48.124793795984253"/>
    <m/>
    <m/>
    <m/>
    <n v="49.553935875769298"/>
    <n v="49.56"/>
    <n v="-1.2235924597869818E-4"/>
    <m/>
    <m/>
    <m/>
    <n v="96.784975215700442"/>
    <m/>
  </r>
  <r>
    <x v="3210"/>
    <n v="11.44"/>
    <n v="15.25"/>
    <n v="161.71430000000001"/>
    <n v="143.6429"/>
    <n v="20778.586287999999"/>
    <n v="18460.086760999999"/>
    <n v="1.3619640261364196E-5"/>
    <n v="96.823508641446736"/>
    <n v="96.85"/>
    <m/>
    <n v="855.4428856503132"/>
    <n v="85.600000000000009"/>
    <m/>
    <n v="371.09527532282169"/>
    <m/>
    <m/>
    <n v="54.441128018856944"/>
    <m/>
    <m/>
    <n v="34.320038974242514"/>
    <n v="34.32"/>
    <n v="1.1356131268680514E-6"/>
    <n v="47.336916167948125"/>
    <n v="47.34"/>
    <m/>
    <n v="-6.514220641906654E-5"/>
    <n v="80.368592637938875"/>
    <n v="80.714399999999998"/>
    <n v="-4.2843329326752722E-3"/>
    <n v="3217"/>
    <n v="0.75016393442622953"/>
    <n v="10107.68"/>
    <n v="42.755525402054332"/>
    <m/>
    <m/>
    <n v="3752.74140979197"/>
    <n v="2.0954480390820285"/>
    <m/>
    <m/>
    <n v="158.37283362244349"/>
    <n v="788.68"/>
    <m/>
    <n v="-0.79919253230404785"/>
    <n v="48.103013051713525"/>
    <m/>
    <m/>
    <m/>
    <n v="49.532657932289624"/>
    <n v="49.54"/>
    <n v="-1.4820483872379775E-4"/>
    <m/>
    <m/>
    <m/>
    <n v="96.823329021879374"/>
    <m/>
  </r>
  <r>
    <x v="3211"/>
    <n v="11.99"/>
    <n v="15.36"/>
    <n v="158.54329999999999"/>
    <n v="140.8184"/>
    <n v="20610.684411999999"/>
    <n v="18309.913876999999"/>
    <n v="1.3619640261364196E-5"/>
    <n v="94.915671722185976"/>
    <n v="94.94"/>
    <m/>
    <n v="821.69732308027221"/>
    <n v="82.2"/>
    <m/>
    <n v="360.10126952600177"/>
    <m/>
    <m/>
    <n v="54.966435119540222"/>
    <m/>
    <m/>
    <n v="34.039394848644839"/>
    <n v="34.04"/>
    <n v="-1.7777654381934127E-5"/>
    <n v="47.717541922425063"/>
    <n v="47.72"/>
    <m/>
    <n v="-5.1510426968492951E-5"/>
    <n v="78.787090003597868"/>
    <n v="79.117199999999997"/>
    <n v="-4.1724175830556431E-3"/>
    <n v="3218"/>
    <n v="0.78059895833333337"/>
    <n v="10010.89"/>
    <n v="42.332878971310961"/>
    <m/>
    <m/>
    <n v="3788.6772369109299"/>
    <n v="2.1147117699877711"/>
    <m/>
    <m/>
    <n v="152.1240468529486"/>
    <n v="757.52"/>
    <m/>
    <n v="-0.79918147791088212"/>
    <n v="49.039741991533454"/>
    <m/>
    <m/>
    <m/>
    <n v="50.501915188330742"/>
    <n v="50.51"/>
    <n v="-1.6006358482001382E-4"/>
    <m/>
    <m/>
    <m/>
    <n v="94.915492120137046"/>
    <m/>
  </r>
  <r>
    <x v="3212"/>
    <n v="12.95"/>
    <n v="15.93"/>
    <n v="165.11699999999999"/>
    <n v="146.65530000000001"/>
    <n v="20815.285528"/>
    <n v="18491.425997999999"/>
    <n v="1.3619640261364196E-5"/>
    <n v="98.848761341019312"/>
    <n v="98.88"/>
    <m/>
    <n v="889.78766090324416"/>
    <n v="89.1"/>
    <m/>
    <n v="382.47758955754512"/>
    <m/>
    <m/>
    <n v="53.824826890989542"/>
    <m/>
    <m/>
    <n v="34.376463784014121"/>
    <n v="34.380000000000003"/>
    <n v="-1.028567767854538E-4"/>
    <n v="47.243398490466042"/>
    <n v="47.25"/>
    <m/>
    <n v="-1.3971448749117155E-4"/>
    <n v="82.052493091894661"/>
    <n v="82.401600000000002"/>
    <n v="-4.236652056578305E-3"/>
    <n v="3219"/>
    <n v="0.81293157564343999"/>
    <n v="10134.93"/>
    <n v="42.854058393350485"/>
    <m/>
    <m/>
    <n v="3741.7336060782632"/>
    <n v="2.0883114403033805"/>
    <m/>
    <m/>
    <n v="164.72952998874058"/>
    <n v="820.39"/>
    <m/>
    <n v="-0.79920582894874315"/>
    <n v="47.004863214679155"/>
    <m/>
    <m/>
    <m/>
    <n v="48.407487789743591"/>
    <n v="48.41"/>
    <n v="-5.1894448593325926E-5"/>
    <m/>
    <m/>
    <m/>
    <n v="98.848761341019241"/>
    <m/>
  </r>
  <r>
    <x v="3213"/>
    <n v="13.37"/>
    <n v="16.16"/>
    <n v="167.14599999999999"/>
    <n v="148.4555"/>
    <n v="20926.866124"/>
    <n v="18590.29767"/>
    <n v="1.5427646627319547E-5"/>
    <n v="100.06100034298026"/>
    <n v="100.09"/>
    <m/>
    <n v="911.60487669476106"/>
    <n v="91.199999999999989"/>
    <m/>
    <n v="389.50685611055133"/>
    <m/>
    <m/>
    <n v="53.492057636142938"/>
    <m/>
    <m/>
    <n v="34.559896530179451"/>
    <n v="34.56"/>
    <n v="-2.9939184187366408E-6"/>
    <n v="46.989780046300432"/>
    <n v="47"/>
    <m/>
    <n v="-2.1744582339511265E-4"/>
    <n v="83.059378013157072"/>
    <n v="83.415599999999998"/>
    <n v="-4.2704480557944624E-3"/>
    <n v="3220"/>
    <n v="0.82735148514851475"/>
    <n v="10191.42"/>
    <n v="43.089553246565011"/>
    <m/>
    <m/>
    <n v="3720.8779581944236"/>
    <n v="2.0764747679139006"/>
    <m/>
    <m/>
    <n v="168.76796642038954"/>
    <n v="840.57"/>
    <m/>
    <n v="-0.79922199647811665"/>
    <n v="46.425714139695522"/>
    <m/>
    <m/>
    <m/>
    <n v="47.81216659632512"/>
    <n v="47.82"/>
    <n v="-1.6381019813638265E-4"/>
    <m/>
    <m/>
    <m/>
    <n v="100.06100034298021"/>
    <m/>
  </r>
  <r>
    <x v="3214"/>
    <n v="14.04"/>
    <n v="16.54"/>
    <n v="170.02680000000001"/>
    <n v="151.0119"/>
    <n v="21028.529731999999"/>
    <n v="18680.323325000001"/>
    <n v="1.5427646627319547E-5"/>
    <n v="101.78309295060086"/>
    <n v="101.81"/>
    <m/>
    <n v="942.97242257359039"/>
    <n v="94.399999999999991"/>
    <m/>
    <n v="399.55433871521217"/>
    <m/>
    <m/>
    <n v="53.029094374288668"/>
    <m/>
    <m/>
    <n v="34.726943194028621"/>
    <n v="34.729999999999997"/>
    <n v="-8.8016296325266197E-5"/>
    <n v="46.761218500262657"/>
    <n v="46.77"/>
    <m/>
    <n v="-1.8775924176495096E-4"/>
    <n v="84.489340143875651"/>
    <n v="84.855599999999995"/>
    <n v="-4.3162720683649347E-3"/>
    <n v="3221"/>
    <n v="0.84885126964933488"/>
    <n v="10275.56"/>
    <n v="43.441906757024626"/>
    <m/>
    <m/>
    <n v="3690.1585224923842"/>
    <n v="2.0591362529572415"/>
    <m/>
    <m/>
    <n v="174.57444363080381"/>
    <n v="869.59"/>
    <m/>
    <n v="-0.79924511133890253"/>
    <n v="45.624139443524285"/>
    <m/>
    <m/>
    <m/>
    <n v="46.987829266166187"/>
    <n v="47"/>
    <n v="-2.5895178369816918E-4"/>
    <m/>
    <m/>
    <m/>
    <n v="101.78321267654158"/>
    <m/>
  </r>
  <r>
    <x v="3215"/>
    <n v="12.85"/>
    <n v="15.56"/>
    <n v="156.99619999999999"/>
    <n v="139.42930000000001"/>
    <n v="20445.943468000001"/>
    <n v="18161.640297000002"/>
    <n v="1.5427646627319547E-5"/>
    <n v="93.973422544357604"/>
    <n v="93.99"/>
    <m/>
    <n v="798.22552714850895"/>
    <n v="79.900000000000006"/>
    <m/>
    <n v="353.53800356774366"/>
    <m/>
    <m/>
    <n v="55.052802030050536"/>
    <m/>
    <m/>
    <n v="33.761555238414097"/>
    <n v="33.770000000000003"/>
    <n v="-2.5006697026663804E-4"/>
    <n v="48.055459168686596"/>
    <n v="48.06"/>
    <m/>
    <n v="-9.448254917621135E-5"/>
    <n v="78.007839405458043"/>
    <n v="78.325599999999994"/>
    <n v="-4.0569187410239849E-3"/>
    <n v="3222"/>
    <n v="0.82583547557840609"/>
    <n v="9900.7800000000007"/>
    <n v="41.844380449878948"/>
    <m/>
    <m/>
    <n v="3824.7494947663708"/>
    <n v="2.133429887739871"/>
    <m/>
    <m/>
    <n v="147.77483249445297"/>
    <n v="735.99"/>
    <m/>
    <n v="-0.79921624954897086"/>
    <n v="49.11435595550622"/>
    <m/>
    <m/>
    <m/>
    <n v="50.587429187092674"/>
    <n v="50.6"/>
    <n v="-2.4843503769422792E-4"/>
    <m/>
    <m/>
    <m/>
    <n v="93.973302830093715"/>
    <m/>
  </r>
  <r>
    <x v="3216"/>
    <n v="11.85"/>
    <n v="14.84"/>
    <n v="150.5565"/>
    <n v="133.708"/>
    <n v="19982.208200000001"/>
    <n v="17749.43521"/>
    <n v="1.5427646627319547E-5"/>
    <n v="90.116605402681742"/>
    <n v="90.14"/>
    <m/>
    <n v="732.69541556232821"/>
    <n v="73.3"/>
    <m/>
    <n v="331.76636480984956"/>
    <m/>
    <m/>
    <n v="56.179772349717453"/>
    <m/>
    <m/>
    <n v="32.995003487760485"/>
    <n v="33"/>
    <n v="-1.5140946180347559E-4"/>
    <n v="49.145088832897777"/>
    <n v="49.15"/>
    <m/>
    <n v="-9.9922016321918328E-5"/>
    <n v="74.806607356586568"/>
    <n v="75.117199999999997"/>
    <n v="-4.134773972052086E-3"/>
    <n v="3223"/>
    <n v="0.79851752021563338"/>
    <n v="9619.34"/>
    <n v="40.651735859005221"/>
    <m/>
    <m/>
    <n v="3933.4719891362138"/>
    <n v="2.1938668716200938"/>
    <m/>
    <m/>
    <n v="135.64276521967062"/>
    <n v="675.63"/>
    <m/>
    <n v="-0.79923513577006555"/>
    <n v="51.127318296459563"/>
    <m/>
    <m/>
    <m/>
    <n v="52.662083207523061"/>
    <n v="52.67"/>
    <n v="-1.5030933125004253E-4"/>
    <m/>
    <m/>
    <m/>
    <n v="90.116306124319721"/>
    <m/>
  </r>
  <r>
    <x v="3217"/>
    <n v="11.67"/>
    <n v="14.7"/>
    <n v="148.96029999999999"/>
    <n v="132.2884"/>
    <n v="19890.300082000002"/>
    <n v="17667.522894000002"/>
    <n v="1.4732176947918063E-5"/>
    <n v="89.159015092631634"/>
    <n v="89.18"/>
    <m/>
    <n v="717.11526466259534"/>
    <n v="71.8"/>
    <m/>
    <n v="326.47173505358717"/>
    <m/>
    <m/>
    <n v="56.475454212133769"/>
    <m/>
    <m/>
    <n v="32.84244221425255"/>
    <n v="32.85"/>
    <n v="-2.3006958135318722E-4"/>
    <n v="49.370791014084674"/>
    <n v="49.38"/>
    <m/>
    <n v="-1.8649222185762593E-4"/>
    <n v="74.012094392289384"/>
    <n v="74.325999999999993"/>
    <n v="-4.2233620497620361E-3"/>
    <n v="3224"/>
    <n v="0.79387755102040825"/>
    <n v="9563.3700000000008"/>
    <n v="40.412048574675964"/>
    <m/>
    <m/>
    <n v="3956.3588428322005"/>
    <n v="2.2064226798027713"/>
    <m/>
    <m/>
    <n v="132.75800785979715"/>
    <n v="661.41"/>
    <m/>
    <n v="-0.7992803134821107"/>
    <n v="51.667738955169845"/>
    <m/>
    <m/>
    <m/>
    <n v="53.220057896836074"/>
    <n v="53.23"/>
    <n v="-1.8677631343078094E-4"/>
    <m/>
    <m/>
    <m/>
    <n v="89.158835529992871"/>
    <m/>
  </r>
  <r>
    <x v="3218"/>
    <n v="11.32"/>
    <n v="14.56"/>
    <n v="147.376"/>
    <n v="130.87950000000001"/>
    <n v="19735.720499999999"/>
    <n v="17529.957579999998"/>
    <n v="1.4732176947918063E-5"/>
    <n v="88.208593905585715"/>
    <n v="88.23"/>
    <m/>
    <n v="701.81901270847527"/>
    <n v="70.199999999999989"/>
    <m/>
    <n v="321.24541754088887"/>
    <m/>
    <m/>
    <n v="56.773625502856852"/>
    <m/>
    <m/>
    <n v="32.586409090395577"/>
    <n v="32.590000000000003"/>
    <n v="-1.1018440025856169E-4"/>
    <n v="49.754101447140599"/>
    <n v="49.76"/>
    <m/>
    <n v="-1.1854004942524199E-4"/>
    <n v="73.223573776316883"/>
    <n v="73.536799999999999"/>
    <n v="-4.2594486526897901E-3"/>
    <n v="3225"/>
    <n v="0.77747252747252749"/>
    <n v="9479.6299999999992"/>
    <n v="40.055059610168335"/>
    <m/>
    <m/>
    <n v="3991.0020166818763"/>
    <n v="2.2255318512289759"/>
    <m/>
    <m/>
    <n v="129.92582653983411"/>
    <n v="647.37"/>
    <m/>
    <n v="-0.7993020582667808"/>
    <n v="52.215579450110177"/>
    <m/>
    <m/>
    <m/>
    <n v="53.785666015631776"/>
    <n v="53.79"/>
    <n v="-8.0572306529580473E-5"/>
    <m/>
    <m/>
    <m/>
    <n v="88.20859390558563"/>
    <m/>
  </r>
  <r>
    <x v="3219"/>
    <n v="11.56"/>
    <n v="14.63"/>
    <n v="146.5489"/>
    <n v="130.13919999999999"/>
    <n v="19626.322242999999"/>
    <n v="17432.011445"/>
    <n v="1.4732176947918063E-5"/>
    <n v="87.707135631967276"/>
    <n v="87.73"/>
    <m/>
    <n v="693.81611507891682"/>
    <n v="69.400000000000006"/>
    <m/>
    <n v="318.48760376319154"/>
    <m/>
    <m/>
    <n v="56.926470331614546"/>
    <m/>
    <m/>
    <n v="32.403406963056213"/>
    <n v="32.409999999999997"/>
    <n v="-2.0342600875600247E-4"/>
    <n v="50.028755197848085"/>
    <n v="50.04"/>
    <m/>
    <n v="-2.2471627002229599E-4"/>
    <n v="72.80857291734111"/>
    <n v="73.120800000000003"/>
    <n v="-4.2700173228259475E-3"/>
    <n v="3226"/>
    <n v="0.79015721120984284"/>
    <n v="9419.0400000000009"/>
    <n v="39.789721642531745"/>
    <m/>
    <m/>
    <n v="4016.5109038632058"/>
    <n v="2.239119670309369"/>
    <m/>
    <m/>
    <n v="128.44302922018747"/>
    <n v="640.08000000000004"/>
    <m/>
    <n v="-0.79933285023717748"/>
    <n v="52.503592137502288"/>
    <m/>
    <m/>
    <m/>
    <n v="54.086285371328167"/>
    <n v="54.1"/>
    <n v="-2.5350515105060367E-4"/>
    <m/>
    <m/>
    <m/>
    <n v="87.707195480342463"/>
    <m/>
  </r>
  <r>
    <x v="3220"/>
    <n v="11.49"/>
    <n v="14.66"/>
    <n v="146.02969999999999"/>
    <n v="129.67619999999999"/>
    <n v="19602.869644999999"/>
    <n v="17410.924141"/>
    <n v="1.4732176947918063E-5"/>
    <n v="87.394271831967728"/>
    <n v="87.42"/>
    <m/>
    <n v="688.85830328784493"/>
    <n v="69"/>
    <m/>
    <n v="316.7772895882303"/>
    <m/>
    <m/>
    <n v="57.025156841418379"/>
    <m/>
    <m/>
    <n v="32.363897140466676"/>
    <n v="32.369999999999997"/>
    <n v="-1.885344310571524E-4"/>
    <n v="50.088159715375681"/>
    <n v="50.1"/>
    <m/>
    <n v="-2.3633302643355503E-4"/>
    <n v="72.54926644625165"/>
    <n v="72.868399999999994"/>
    <n v="-4.3795877739642997E-3"/>
    <n v="3227"/>
    <n v="0.78376534788540242"/>
    <n v="9387.2000000000007"/>
    <n v="39.652120620056479"/>
    <m/>
    <m/>
    <n v="4030.0882649508544"/>
    <n v="2.2464757874627885"/>
    <m/>
    <m/>
    <n v="127.52480069606517"/>
    <n v="635.6"/>
    <m/>
    <n v="-0.79936312036490698"/>
    <n v="52.687931614725052"/>
    <m/>
    <m/>
    <m/>
    <n v="54.277501789694135"/>
    <n v="54.29"/>
    <n v="-2.3021201521211676E-4"/>
    <m/>
    <m/>
    <m/>
    <n v="87.394451372715508"/>
    <m/>
  </r>
  <r>
    <x v="3221"/>
    <n v="11.26"/>
    <n v="14.47"/>
    <n v="143.1987"/>
    <n v="127.16030000000001"/>
    <n v="19474.975264000001"/>
    <n v="17297.074100000002"/>
    <n v="1.4732176947918063E-5"/>
    <n v="85.697915969840892"/>
    <n v="85.72"/>
    <m/>
    <n v="662.10849322835475"/>
    <n v="66.3"/>
    <m/>
    <n v="307.54804029689501"/>
    <m/>
    <m/>
    <n v="57.575737961995934"/>
    <m/>
    <m/>
    <n v="32.151962393837955"/>
    <n v="32.159999999999997"/>
    <n v="-2.4992556474012773E-4"/>
    <n v="50.414564257936085"/>
    <n v="50.42"/>
    <m/>
    <n v="-1.0780924363185118E-4"/>
    <n v="71.141441011666174"/>
    <n v="71.457599999999999"/>
    <n v="-4.4244277492362372E-3"/>
    <n v="3228"/>
    <n v="0.77816171389080857"/>
    <n v="9314.74"/>
    <n v="39.342972817225892"/>
    <m/>
    <m/>
    <n v="4061.1966035053047"/>
    <n v="2.2636017853059398"/>
    <m/>
    <m/>
    <n v="122.5723503592295"/>
    <n v="610.98"/>
    <m/>
    <n v="-0.79938402180230206"/>
    <n v="53.70764975288386"/>
    <m/>
    <m/>
    <m/>
    <n v="55.329330052264424"/>
    <n v="55.34"/>
    <n v="-1.9280715098624057E-4"/>
    <m/>
    <m/>
    <m/>
    <n v="85.698095506210848"/>
    <m/>
  </r>
  <r>
    <x v="3222"/>
    <n v="11.54"/>
    <n v="14.58"/>
    <n v="143.95699999999999"/>
    <n v="127.8318"/>
    <n v="19673.092269000001"/>
    <n v="17472.780707000002"/>
    <n v="1.417594327457472E-5"/>
    <n v="86.149623381944423"/>
    <n v="86.17"/>
    <m/>
    <n v="669.08057190746183"/>
    <n v="67"/>
    <m/>
    <n v="309.97371436190753"/>
    <m/>
    <m/>
    <n v="57.421120953363435"/>
    <m/>
    <m/>
    <n v="32.478249185475576"/>
    <n v="32.479999999999997"/>
    <n v="-5.3904388067183007E-5"/>
    <n v="49.90130628668615"/>
    <n v="49.91"/>
    <m/>
    <n v="-1.7418780432465475E-4"/>
    <n v="71.516850781056164"/>
    <n v="71.836799999999997"/>
    <n v="-4.4538345102208554E-3"/>
    <n v="3229"/>
    <n v="0.79149519890260622"/>
    <n v="9406.4699999999993"/>
    <n v="39.727313588586064"/>
    <m/>
    <m/>
    <n v="4021.2026192996759"/>
    <n v="2.2410977499805655"/>
    <m/>
    <m/>
    <n v="123.86272071100755"/>
    <n v="617.46400000000006"/>
    <m/>
    <n v="-0.7994009031927245"/>
    <n v="53.421545579697728"/>
    <m/>
    <m/>
    <m/>
    <n v="55.035925652286139"/>
    <n v="55.05"/>
    <n v="-2.5566480860783614E-4"/>
    <m/>
    <m/>
    <m/>
    <n v="86.149623381944338"/>
    <m/>
  </r>
  <r>
    <x v="3223"/>
    <n v="11.23"/>
    <n v="14.54"/>
    <n v="142.6985"/>
    <n v="126.71250000000001"/>
    <n v="19826.291685"/>
    <n v="17608.598040000001"/>
    <n v="1.417594327457472E-5"/>
    <n v="85.394404403776548"/>
    <n v="85.41"/>
    <m/>
    <n v="657.34318542516382"/>
    <n v="65.8"/>
    <m/>
    <n v="305.8921937916333"/>
    <m/>
    <m/>
    <n v="57.66990457625424"/>
    <m/>
    <m/>
    <n v="32.730367540741639"/>
    <n v="32.729999999999997"/>
    <n v="1.1229475760599072E-5"/>
    <n v="49.512289991309316"/>
    <n v="49.52"/>
    <m/>
    <n v="-1.5569484431920966E-4"/>
    <n v="70.89037951922694"/>
    <n v="71.209999999999994"/>
    <n v="-4.4884213000007112E-3"/>
    <n v="3230"/>
    <n v="0.77235213204951869"/>
    <n v="9464.33"/>
    <n v="39.968558609629724"/>
    <m/>
    <m/>
    <n v="3996.4678586984423"/>
    <n v="2.2271014293711597"/>
    <m/>
    <m/>
    <n v="121.68952661451149"/>
    <n v="606.67600000000004"/>
    <m/>
    <n v="-0.79941595412623623"/>
    <n v="53.886796708775776"/>
    <m/>
    <m/>
    <m/>
    <n v="55.516555884888007"/>
    <n v="55.53"/>
    <n v="-2.4210544051850302E-4"/>
    <m/>
    <m/>
    <m/>
    <n v="85.394105191085373"/>
    <m/>
  </r>
  <r>
    <x v="3224"/>
    <n v="11.87"/>
    <n v="14.89"/>
    <n v="142.23050000000001"/>
    <n v="126.2897"/>
    <n v="19926.488485000002"/>
    <n v="17696.588711"/>
    <n v="1.417594327457472E-5"/>
    <n v="85.106040065374401"/>
    <n v="85.13"/>
    <m/>
    <n v="652.87544802331615"/>
    <n v="65.3"/>
    <m/>
    <n v="304.32016970887111"/>
    <m/>
    <m/>
    <n v="57.755673125796015"/>
    <m/>
    <m/>
    <n v="32.892569757195901"/>
    <n v="32.9"/>
    <n v="-2.2584324632513031E-4"/>
    <n v="49.260380809744618"/>
    <n v="49.27"/>
    <m/>
    <n v="-1.9523422478961994E-4"/>
    <n v="70.65277584342391"/>
    <n v="70.971199999999996"/>
    <n v="-4.4866672196057777E-3"/>
    <n v="3231"/>
    <n v="0.79717931497649419"/>
    <n v="9497.4"/>
    <n v="40.095690158738158"/>
    <m/>
    <m/>
    <n v="3982.5035112922174"/>
    <n v="2.2184781554997675"/>
    <m/>
    <m/>
    <n v="120.86115400445514"/>
    <n v="602.62400000000002"/>
    <m/>
    <n v="-0.79944185096435727"/>
    <n v="54.05652812547936"/>
    <m/>
    <m/>
    <m/>
    <n v="55.696715138570369"/>
    <n v="55.71"/>
    <n v="-2.3846457421705658E-4"/>
    <m/>
    <m/>
    <m/>
    <n v="85.105740881865628"/>
    <m/>
  </r>
  <r>
    <x v="3225"/>
    <n v="12.48"/>
    <n v="14.94"/>
    <n v="142.23249999999999"/>
    <n v="126.2897"/>
    <n v="19799.561277000001"/>
    <n v="17583.614592000002"/>
    <n v="1.417594327457472E-5"/>
    <n v="85.105161581854318"/>
    <n v="85.13"/>
    <m/>
    <n v="652.85518960098227"/>
    <n v="65.3"/>
    <m/>
    <n v="304.30991453602883"/>
    <m/>
    <m/>
    <n v="57.753062252901287"/>
    <m/>
    <m/>
    <n v="32.682254625809158"/>
    <n v="32.69"/>
    <n v="-2.3693405294711312E-4"/>
    <n v="49.573725746082999"/>
    <n v="49.58"/>
    <m/>
    <n v="-1.2654808223067082E-4"/>
    <n v="70.65250968570669"/>
    <n v="70.973600000000005"/>
    <n v="-4.5240809863571485E-3"/>
    <n v="3232"/>
    <n v="0.83534136546184745"/>
    <n v="9388.08"/>
    <n v="39.631073245944549"/>
    <m/>
    <m/>
    <n v="4028.3441923053851"/>
    <n v="2.2438012694935314"/>
    <m/>
    <m/>
    <n v="120.85708114912842"/>
    <n v="602.46199999999999"/>
    <m/>
    <n v="-0.79939468190669549"/>
    <n v="54.054010424169405"/>
    <m/>
    <m/>
    <m/>
    <n v="55.695444676553329"/>
    <n v="55.7"/>
    <n v="-8.1783185757133836E-5"/>
    <m/>
    <m/>
    <m/>
    <n v="85.104862405640716"/>
    <m/>
  </r>
  <r>
    <x v="3226"/>
    <n v="12.78"/>
    <n v="15.02"/>
    <n v="142.68379999999999"/>
    <n v="126.68859999999999"/>
    <n v="19619.268504"/>
    <n v="17423.250737999999"/>
    <n v="1.4732176947918063E-5"/>
    <n v="85.373116280782583"/>
    <n v="85.39"/>
    <m/>
    <n v="656.95940006678904"/>
    <n v="65.8"/>
    <m/>
    <n v="305.74140595875696"/>
    <m/>
    <m/>
    <n v="57.659245900495208"/>
    <m/>
    <m/>
    <n v="32.383863716107548"/>
    <n v="32.39"/>
    <n v="-1.894499503689584E-4"/>
    <n v="50.02472847745301"/>
    <n v="50.03"/>
    <m/>
    <n v="-1.0536723060150521E-4"/>
    <n v="70.875406462657452"/>
    <n v="71.193600000000004"/>
    <n v="-4.469412100842618E-3"/>
    <n v="3233"/>
    <n v="0.85086551264980026"/>
    <n v="9318.52"/>
    <n v="39.334359387663547"/>
    <m/>
    <m/>
    <n v="4058.1917886207934"/>
    <n v="2.2602122050264684"/>
    <m/>
    <m/>
    <n v="121.61646364653046"/>
    <n v="606.06799999999998"/>
    <m/>
    <n v="-0.79933528309277102"/>
    <n v="53.880765215510543"/>
    <m/>
    <m/>
    <m/>
    <n v="55.518258027817161"/>
    <n v="55.53"/>
    <n v="-2.1145276756417974E-4"/>
    <m/>
    <m/>
    <m/>
    <n v="85.372637610512797"/>
    <m/>
  </r>
  <r>
    <x v="3227"/>
    <n v="11.54"/>
    <n v="14.49"/>
    <n v="138.7611"/>
    <n v="123.2038"/>
    <n v="19407.52591"/>
    <n v="17234.952165999999"/>
    <n v="1.4732176947918063E-5"/>
    <n v="83.023991977212063"/>
    <n v="83.05"/>
    <m/>
    <n v="620.79875912618979"/>
    <n v="62.1"/>
    <m/>
    <n v="293.11656913748089"/>
    <m/>
    <m/>
    <n v="58.449614669871551"/>
    <m/>
    <m/>
    <n v="32.033577050389844"/>
    <n v="32.04"/>
    <n v="-2.0046659207728634E-4"/>
    <n v="50.564236225234424"/>
    <n v="50.57"/>
    <m/>
    <n v="-1.1397616700759006E-4"/>
    <n v="68.925590051303772"/>
    <n v="69.233599999999996"/>
    <n v="-4.4488506837174757E-3"/>
    <n v="3234"/>
    <n v="0.79641131815044852"/>
    <n v="9159.2199999999993"/>
    <n v="38.658920124577861"/>
    <m/>
    <m/>
    <n v="4127.5665339588195"/>
    <n v="2.2986325901301008"/>
    <m/>
    <m/>
    <n v="114.92202744316657"/>
    <n v="572.76599999999996"/>
    <m/>
    <n v="-0.7993560591180926"/>
    <n v="55.360274962331516"/>
    <m/>
    <m/>
    <m/>
    <n v="57.044119036692663"/>
    <n v="57.05"/>
    <n v="-1.0308436997952253E-4"/>
    <m/>
    <m/>
    <m/>
    <n v="83.02333382163971"/>
    <m/>
  </r>
  <r>
    <x v="3228"/>
    <n v="11.77"/>
    <n v="14.54"/>
    <n v="136.2955"/>
    <n v="121.00920000000001"/>
    <n v="19175.876948000001"/>
    <n v="17028.473389999999"/>
    <n v="1.4732176947918063E-5"/>
    <n v="81.54280097555602"/>
    <n v="81.56"/>
    <m/>
    <n v="598.62774787124886"/>
    <n v="59.900000000000006"/>
    <m/>
    <n v="285.25590534941705"/>
    <m/>
    <m/>
    <n v="58.962192249764193"/>
    <m/>
    <m/>
    <n v="31.648907813085845"/>
    <n v="31.65"/>
    <n v="-3.4508275328692939E-5"/>
    <n v="51.16659149927149"/>
    <n v="51.17"/>
    <m/>
    <n v="-6.6611309918140904E-5"/>
    <n v="67.697069826101284"/>
    <n v="67.999200000000002"/>
    <n v="-4.4431430648995685E-3"/>
    <n v="3235"/>
    <n v="0.80949105914718023"/>
    <n v="9025.3700000000008"/>
    <n v="38.085047971981247"/>
    <m/>
    <m/>
    <n v="4187.8855109645447"/>
    <n v="2.3315609104698227"/>
    <m/>
    <m/>
    <n v="110.81666606997314"/>
    <n v="552.35400000000004"/>
    <m/>
    <n v="-0.79937383259653572"/>
    <n v="56.33852168820507"/>
    <m/>
    <m/>
    <m/>
    <n v="58.056356215276907"/>
    <n v="58.07"/>
    <n v="-2.34954102343643E-4"/>
    <m/>
    <m/>
    <m/>
    <n v="81.541903556334717"/>
    <m/>
  </r>
  <r>
    <x v="3229"/>
    <n v="11.07"/>
    <n v="13.87"/>
    <n v="130.7886"/>
    <n v="116.1182"/>
    <n v="18623.373926"/>
    <n v="16537.591349999999"/>
    <n v="1.4732176947918063E-5"/>
    <n v="78.246227734490816"/>
    <n v="78.260000000000005"/>
    <m/>
    <n v="550.21981149492308"/>
    <n v="55.099999999999994"/>
    <m/>
    <n v="267.95248829568254"/>
    <m/>
    <m/>
    <n v="60.151052131823093"/>
    <m/>
    <m/>
    <n v="30.736277368141355"/>
    <n v="30.74"/>
    <n v="-1.211005809578225E-4"/>
    <n v="52.640406063629847"/>
    <n v="52.65"/>
    <m/>
    <n v="-1.8222101367815213E-4"/>
    <n v="64.960616884049244"/>
    <n v="65.249600000000001"/>
    <n v="-4.4288871648371364E-3"/>
    <n v="3236"/>
    <n v="0.79812545061283346"/>
    <n v="8718.92"/>
    <n v="36.789024544509509"/>
    <m/>
    <m/>
    <n v="4330.0821760137433"/>
    <n v="2.4104988741915605"/>
    <m/>
    <m/>
    <n v="101.85516569646542"/>
    <n v="507.69200000000001"/>
    <m/>
    <n v="-0.799376067189427"/>
    <n v="58.612905365001225"/>
    <m/>
    <m/>
    <m/>
    <n v="60.4015578695697"/>
    <n v="60.41"/>
    <n v="-1.3974723440313142E-4"/>
    <m/>
    <m/>
    <m/>
    <n v="78.245270510662522"/>
    <m/>
  </r>
  <r>
    <x v="3230"/>
    <n v="10.81"/>
    <n v="13.61"/>
    <n v="128.09889999999999"/>
    <n v="113.7285"/>
    <n v="18366.680893000001"/>
    <n v="16309.403815"/>
    <n v="1.4732176947918063E-5"/>
    <n v="76.635205967985627"/>
    <n v="76.650000000000006"/>
    <m/>
    <n v="527.55680615758797"/>
    <n v="52.800000000000004"/>
    <m/>
    <n v="259.6720875545015"/>
    <m/>
    <m/>
    <n v="60.767256069025663"/>
    <m/>
    <m/>
    <n v="30.311888458632094"/>
    <n v="30.32"/>
    <n v="-2.6753104775412151E-4"/>
    <n v="53.365556643595106"/>
    <n v="53.37"/>
    <m/>
    <n v="-8.3255694301898053E-5"/>
    <n v="63.623494734393233"/>
    <n v="63.914000000000001"/>
    <n v="-4.5452524580963383E-3"/>
    <n v="3237"/>
    <n v="0.79426891991182957"/>
    <n v="8607.31"/>
    <n v="36.315256221157114"/>
    <m/>
    <m/>
    <n v="4385.5111135042689"/>
    <n v="2.441123995746906"/>
    <m/>
    <m/>
    <n v="97.65953800028484"/>
    <n v="486.86"/>
    <m/>
    <n v="-0.79940940311324638"/>
    <n v="59.81636652201005"/>
    <m/>
    <m/>
    <m/>
    <n v="61.643243552291636"/>
    <n v="61.65"/>
    <n v="-1.0959363679419187E-4"/>
    <m/>
    <m/>
    <m/>
    <n v="76.634069292406437"/>
    <m/>
  </r>
  <r>
    <x v="3231"/>
    <n v="10.63"/>
    <n v="13.63"/>
    <n v="127.61409999999999"/>
    <n v="113.29640000000001"/>
    <n v="18415.554864000002"/>
    <n v="16352.563072000001"/>
    <n v="1.4036861795574396E-5"/>
    <n v="76.34331265296268"/>
    <n v="76.36"/>
    <m/>
    <n v="523.53168981482247"/>
    <n v="52.400000000000006"/>
    <m/>
    <n v="258.1834898526111"/>
    <m/>
    <m/>
    <n v="60.879943377130346"/>
    <m/>
    <m/>
    <n v="30.391807700008151"/>
    <n v="30.4"/>
    <n v="-2.6948355236344756E-4"/>
    <n v="53.223114943908705"/>
    <n v="53.23"/>
    <m/>
    <n v="-1.2934540844056208E-4"/>
    <n v="63.381524896769825"/>
    <n v="63.672400000000003"/>
    <n v="-4.5683075120488414E-3"/>
    <n v="3238"/>
    <n v="0.77989728539985326"/>
    <n v="8643.75"/>
    <n v="36.466153300153259"/>
    <m/>
    <m/>
    <n v="4366.9445665835592"/>
    <n v="2.4305588014981079"/>
    <m/>
    <m/>
    <n v="96.914176825894614"/>
    <n v="483.22"/>
    <m/>
    <n v="-0.79944088236021971"/>
    <n v="60.040836239130869"/>
    <m/>
    <m/>
    <m/>
    <n v="61.876073829260783"/>
    <n v="61.88"/>
    <n v="-6.3448137350041733E-5"/>
    <m/>
    <m/>
    <m/>
    <n v="76.342056357956224"/>
    <m/>
  </r>
  <r>
    <x v="3232"/>
    <n v="10.58"/>
    <n v="13.68"/>
    <n v="126.672"/>
    <n v="112.4584"/>
    <n v="18505.667250999999"/>
    <n v="16432.351133"/>
    <n v="1.4036861795574396E-5"/>
    <n v="75.777867004333771"/>
    <n v="75.790000000000006"/>
    <m/>
    <n v="515.7709797929308"/>
    <n v="51.6"/>
    <m/>
    <n v="255.31039381695541"/>
    <m/>
    <m/>
    <n v="61.102331196366698"/>
    <m/>
    <m/>
    <n v="30.539778507180948"/>
    <n v="30.54"/>
    <n v="-7.2525481025209615E-6"/>
    <n v="52.962211172920341"/>
    <n v="52.97"/>
    <m/>
    <n v="-1.4704223295558538E-4"/>
    <n v="62.912484670355731"/>
    <n v="63.204799999999999"/>
    <n v="-4.6248913000953573E-3"/>
    <n v="3239"/>
    <n v="0.77339181286549707"/>
    <n v="8680.11"/>
    <n v="36.616689116263281"/>
    <m/>
    <m/>
    <n v="4348.5749811095484"/>
    <n v="2.4201052029848169"/>
    <m/>
    <m/>
    <n v="95.477302409460933"/>
    <n v="476.09800000000001"/>
    <m/>
    <n v="-0.79945871982352179"/>
    <n v="60.48211286189288"/>
    <m/>
    <m/>
    <m/>
    <n v="62.332311420210559"/>
    <n v="62.34"/>
    <n v="-1.233330091344742E-4"/>
    <m/>
    <m/>
    <m/>
    <n v="75.776670562073292"/>
    <m/>
  </r>
  <r>
    <x v="3233"/>
    <n v="11.88"/>
    <n v="14.41"/>
    <n v="129.46770000000001"/>
    <n v="114.93559999999999"/>
    <n v="18560.268166999998"/>
    <n v="16480.142749999999"/>
    <n v="1.4036861795574396E-5"/>
    <n v="77.444648412667021"/>
    <n v="77.459999999999994"/>
    <m/>
    <n v="538.44312683210399"/>
    <n v="53.9"/>
    <m/>
    <n v="263.71958254522508"/>
    <m/>
    <m/>
    <n v="60.421164414110969"/>
    <m/>
    <m/>
    <n v="30.627645490021109"/>
    <n v="30.63"/>
    <n v="-7.6869408386914806E-5"/>
    <n v="52.804540958290225"/>
    <n v="52.81"/>
    <m/>
    <n v="-1.0337136356330934E-4"/>
    <n v="64.297575410013906"/>
    <n v="64.596400000000003"/>
    <n v="-4.6260254439272064E-3"/>
    <n v="3240"/>
    <n v="0.82442748091603058"/>
    <n v="8723.11"/>
    <n v="36.789463706196209"/>
    <m/>
    <m/>
    <n v="4327.0327743647367"/>
    <n v="2.4074315906979113"/>
    <m/>
    <m/>
    <n v="99.673516069740586"/>
    <n v="497.08800000000002"/>
    <m/>
    <n v="-0.79948516948761472"/>
    <n v="59.141566583401449"/>
    <m/>
    <m/>
    <m/>
    <n v="60.955077060024379"/>
    <n v="60.96"/>
    <n v="-8.0756889363819973E-5"/>
    <m/>
    <m/>
    <m/>
    <n v="77.443631511136275"/>
    <m/>
  </r>
  <r>
    <x v="3234"/>
    <n v="11.99"/>
    <n v="14.48"/>
    <n v="129.73269999999999"/>
    <n v="115.16930000000001"/>
    <n v="18462.913774000001"/>
    <n v="16393.467934"/>
    <n v="1.4036861795574396E-5"/>
    <n v="77.601273174408703"/>
    <n v="77.62"/>
    <m/>
    <n v="540.61592240987397"/>
    <n v="54.1"/>
    <m/>
    <n v="264.5150049639721"/>
    <m/>
    <m/>
    <n v="60.357008266776042"/>
    <m/>
    <m/>
    <n v="30.466251046936762"/>
    <n v="30.47"/>
    <n v="-1.2303751438258459E-4"/>
    <n v="53.08104023973133"/>
    <n v="53.09"/>
    <m/>
    <n v="-1.6876549762057103E-4"/>
    <n v="64.42806976879595"/>
    <n v="64.728399999999993"/>
    <n v="-4.6398525408327673E-3"/>
    <n v="3241"/>
    <n v="0.82803867403314912"/>
    <n v="8690.26"/>
    <n v="36.648057998752087"/>
    <m/>
    <m/>
    <n v="4343.3277685397361"/>
    <n v="2.4162685672504547"/>
    <m/>
    <m/>
    <n v="100.07547837541874"/>
    <n v="499.16"/>
    <m/>
    <n v="-0.79951222378512155"/>
    <n v="59.018564354891986"/>
    <m/>
    <m/>
    <m/>
    <n v="60.829740295262262"/>
    <n v="60.84"/>
    <n v="-1.6863420016011155E-4"/>
    <m/>
    <m/>
    <m/>
    <n v="77.600256297673639"/>
    <m/>
  </r>
  <r>
    <x v="3235"/>
    <n v="11.81"/>
    <n v="14.29"/>
    <n v="126.878"/>
    <n v="112.6335"/>
    <n v="18239.650977000001"/>
    <n v="16194.999798999999"/>
    <n v="1.4036861795574396E-5"/>
    <n v="75.891847312598145"/>
    <n v="75.91"/>
    <m/>
    <n v="516.7932293313213"/>
    <n v="51.7"/>
    <m/>
    <n v="255.77024039283557"/>
    <m/>
    <m/>
    <n v="61.018720682027364"/>
    <m/>
    <m/>
    <n v="30.097103993554587"/>
    <n v="30.1"/>
    <n v="-9.6212838718079396E-5"/>
    <n v="53.722434918136678"/>
    <n v="53.73"/>
    <m/>
    <n v="-1.4079809907541208E-4"/>
    <n v="63.009253848012193"/>
    <n v="63.305199999999999"/>
    <n v="-4.6749106232633064E-3"/>
    <n v="3242"/>
    <n v="0.82645206438068586"/>
    <n v="8556.4599999999991"/>
    <n v="36.080986934153245"/>
    <m/>
    <m/>
    <n v="4410.2000203976349"/>
    <n v="2.4532381851904965"/>
    <m/>
    <m/>
    <n v="95.665326622031643"/>
    <n v="477.202"/>
    <m/>
    <n v="-0.79952865532409412"/>
    <n v="60.315226977251008"/>
    <m/>
    <m/>
    <m/>
    <n v="62.167664013880064"/>
    <n v="62.18"/>
    <n v="-1.9839154261713787E-4"/>
    <m/>
    <m/>
    <m/>
    <n v="75.890651016198177"/>
    <m/>
  </r>
  <r>
    <x v="3236"/>
    <n v="11.93"/>
    <n v="14.59"/>
    <n v="128.9881"/>
    <n v="114.5051"/>
    <n v="18398.784317000001"/>
    <n v="16336.067084"/>
    <n v="1.4315026533262554E-5"/>
    <n v="77.152118539990795"/>
    <n v="77.17"/>
    <m/>
    <n v="533.95155772456349"/>
    <n v="53.4"/>
    <m/>
    <n v="262.13650243246514"/>
    <m/>
    <m/>
    <n v="60.509019540053657"/>
    <m/>
    <m/>
    <n v="30.35894838347944"/>
    <n v="30.36"/>
    <n v="-3.4638225314909121E-5"/>
    <n v="53.253275849497207"/>
    <n v="53.26"/>
    <m/>
    <n v="-1.2625141762656611E-4"/>
    <n v="64.056020042404057"/>
    <n v="64.36"/>
    <n v="-4.7231192914223286E-3"/>
    <n v="3243"/>
    <n v="0.8176833447566827"/>
    <n v="8655.91"/>
    <n v="36.497498903645109"/>
    <m/>
    <m/>
    <n v="4358.941159603738"/>
    <n v="2.4244948444736769"/>
    <m/>
    <m/>
    <n v="98.841284720790043"/>
    <n v="493.09800000000001"/>
    <m/>
    <n v="-0.79955042461987258"/>
    <n v="59.31022285857712"/>
    <m/>
    <m/>
    <m/>
    <n v="61.133237973524281"/>
    <n v="61.14"/>
    <n v="-1.1059905913834989E-4"/>
    <m/>
    <m/>
    <m/>
    <n v="77.150862459399278"/>
    <m/>
  </r>
  <r>
    <x v="3237"/>
    <n v="10.97"/>
    <n v="14.05"/>
    <n v="125.87730000000001"/>
    <n v="111.7419"/>
    <n v="18202.993614999999"/>
    <n v="16161.992941"/>
    <n v="1.4315026533262554E-5"/>
    <n v="75.289608616991174"/>
    <n v="75.31"/>
    <m/>
    <n v="508.16556754699695"/>
    <n v="50.9"/>
    <m/>
    <n v="252.63929873972617"/>
    <m/>
    <m/>
    <n v="61.23634323095208"/>
    <m/>
    <m/>
    <n v="30.035151188596508"/>
    <n v="30.04"/>
    <n v="-1.6141183100837342E-4"/>
    <n v="53.819512832358946"/>
    <n v="53.83"/>
    <m/>
    <n v="-1.9482013080163174E-4"/>
    <n v="62.510005422309121"/>
    <n v="62.807200000000002"/>
    <n v="-4.7318552282362702E-3"/>
    <n v="3244"/>
    <n v="0.78078291814946621"/>
    <n v="8557.34"/>
    <n v="36.079062804522074"/>
    <m/>
    <m/>
    <n v="4408.5790174490876"/>
    <n v="2.4518715645361593"/>
    <m/>
    <m/>
    <n v="94.067702898956199"/>
    <n v="469.31"/>
    <m/>
    <n v="-0.79956169078230555"/>
    <n v="60.738648898652066"/>
    <m/>
    <m/>
    <m/>
    <n v="62.607066065073546"/>
    <n v="62.62"/>
    <n v="-2.0654638975492468E-4"/>
    <m/>
    <m/>
    <m/>
    <n v="75.288232943221317"/>
    <m/>
  </r>
  <r>
    <x v="3238"/>
    <n v="11.37"/>
    <n v="14.24"/>
    <n v="126.1876"/>
    <n v="112.01260000000001"/>
    <n v="18257.159177000001"/>
    <n v="16209.391131"/>
    <n v="1.4315026533262554E-5"/>
    <n v="75.469684023788147"/>
    <n v="75.489999999999995"/>
    <m/>
    <n v="510.58035834836215"/>
    <n v="51.1"/>
    <m/>
    <n v="253.53171184521284"/>
    <m/>
    <m/>
    <n v="61.153875051821892"/>
    <m/>
    <m/>
    <n v="30.122321420005751"/>
    <n v="30.13"/>
    <n v="-2.5484832373878774E-4"/>
    <n v="53.658026982666399"/>
    <n v="53.67"/>
    <m/>
    <n v="-2.2308584560470912E-4"/>
    <n v="62.660730688402005"/>
    <n v="62.9544"/>
    <n v="-4.664794066784772E-3"/>
    <n v="3245"/>
    <n v="0.79845505617977519"/>
    <n v="8583.92"/>
    <n v="36.18265119049812"/>
    <m/>
    <m/>
    <n v="4394.8855063482315"/>
    <n v="2.4435607527469432"/>
    <m/>
    <m/>
    <n v="94.513914141767117"/>
    <n v="471.56"/>
    <m/>
    <n v="-0.79957181664736809"/>
    <n v="60.583040853279051"/>
    <m/>
    <m/>
    <m/>
    <n v="62.451149773444151"/>
    <n v="62.46"/>
    <n v="-1.416943092514833E-4"/>
    <m/>
    <m/>
    <m/>
    <n v="75.468129028063728"/>
    <m/>
  </r>
  <r>
    <x v="3239"/>
    <n v="11.29"/>
    <n v="14.35"/>
    <n v="126.4693"/>
    <n v="112.2611"/>
    <n v="18310.720915999998"/>
    <n v="16256.713215"/>
    <n v="1.4315026533262554E-5"/>
    <n v="75.636317501983527"/>
    <n v="75.650000000000006"/>
    <m/>
    <n v="512.82996178675899"/>
    <n v="51.3"/>
    <m/>
    <n v="254.36683005594406"/>
    <m/>
    <m/>
    <n v="61.08327867938732"/>
    <m/>
    <m/>
    <n v="30.209955803348475"/>
    <n v="30.21"/>
    <n v="-1.4629808515742582E-6"/>
    <n v="53.50016351143384"/>
    <n v="53.51"/>
    <m/>
    <n v="-1.8382523950954965E-4"/>
    <n v="62.799506971294079"/>
    <n v="63.094799999999999"/>
    <n v="-4.6801484227847467E-3"/>
    <n v="3246"/>
    <n v="0.78675958188153305"/>
    <n v="8610.44"/>
    <n v="36.29160345428518"/>
    <m/>
    <m/>
    <n v="4381.3075182462499"/>
    <n v="2.4357804572031947"/>
    <m/>
    <m/>
    <n v="94.930073336724348"/>
    <n v="473.67200000000003"/>
    <m/>
    <n v="-0.7995869011959239"/>
    <n v="60.445821935793518"/>
    <m/>
    <m/>
    <m/>
    <n v="62.311189165400485"/>
    <n v="62.32"/>
    <n v="-1.4138052951728763E-4"/>
    <m/>
    <m/>
    <m/>
    <n v="75.634941962384048"/>
    <m/>
  </r>
  <r>
    <x v="3240"/>
    <n v="11.45"/>
    <n v="14.56"/>
    <n v="126.47110000000001"/>
    <n v="112.2611"/>
    <n v="18417.414930999999"/>
    <n v="16351.206099000001"/>
    <n v="1.4315026533262554E-5"/>
    <n v="75.635549702175766"/>
    <n v="75.650000000000006"/>
    <m/>
    <n v="512.81412023696907"/>
    <n v="51.3"/>
    <m/>
    <n v="254.35825824221888"/>
    <m/>
    <m/>
    <n v="61.080517380488111"/>
    <m/>
    <m/>
    <n v="30.38524408062489"/>
    <n v="30.39"/>
    <n v="-1.5649619529811698E-4"/>
    <n v="53.187985514079529"/>
    <n v="53.2"/>
    <m/>
    <n v="-2.2583620151261918E-4"/>
    <n v="62.799270397808918"/>
    <n v="63.095199999999998"/>
    <n v="-4.6902078476822595E-3"/>
    <n v="3247"/>
    <n v="0.78640109890109877"/>
    <n v="8663.3700000000008"/>
    <n v="36.511843643776487"/>
    <m/>
    <m/>
    <n v="4354.3747939091918"/>
    <n v="2.4205777756880003"/>
    <m/>
    <m/>
    <n v="94.926874323294086"/>
    <n v="473.67399999999998"/>
    <m/>
    <n v="-0.79959450102117891"/>
    <n v="60.443006650936233"/>
    <m/>
    <m/>
    <m/>
    <n v="62.30977649130552"/>
    <n v="62.32"/>
    <n v="-1.6404859907703795E-4"/>
    <m/>
    <m/>
    <m/>
    <n v="75.63429380533934"/>
    <m/>
  </r>
  <r>
    <x v="3241"/>
    <n v="10.88"/>
    <n v="14.17"/>
    <n v="123.2407"/>
    <n v="109.3921"/>
    <n v="18233.486717"/>
    <n v="16187.678314000001"/>
    <n v="1.4732176947918063E-5"/>
    <n v="73.701824383465194"/>
    <n v="73.72"/>
    <m/>
    <n v="486.58783104777632"/>
    <n v="48.7"/>
    <m/>
    <n v="244.59925779060788"/>
    <m/>
    <m/>
    <n v="61.85822282644699"/>
    <m/>
    <m/>
    <n v="30.081063885108392"/>
    <n v="30.09"/>
    <n v="-2.9697955771379458E-4"/>
    <n v="53.718721027326254"/>
    <n v="53.73"/>
    <m/>
    <n v="-2.099194616367317E-4"/>
    <n v="61.194110765984803"/>
    <n v="61.478400000000001"/>
    <n v="-4.6242132849130257E-3"/>
    <n v="3248"/>
    <n v="0.76781933662667612"/>
    <n v="8584.16"/>
    <n v="36.175187593133025"/>
    <m/>
    <m/>
    <n v="4394.1872488113322"/>
    <n v="2.4424777886133562"/>
    <m/>
    <m/>
    <n v="90.071842952577498"/>
    <n v="449.45"/>
    <m/>
    <n v="-0.79959541005100121"/>
    <n v="61.984830819330945"/>
    <m/>
    <m/>
    <m/>
    <n v="63.900747104732801"/>
    <n v="63.91"/>
    <n v="-1.4478008554519306E-4"/>
    <m/>
    <m/>
    <m/>
    <n v="73.700807729864039"/>
    <m/>
  </r>
  <r>
    <x v="3242"/>
    <n v="10.85"/>
    <n v="13.91"/>
    <n v="120.489"/>
    <n v="106.94799999999999"/>
    <n v="18208.556917999998"/>
    <n v="16165.307174"/>
    <n v="1.4732176947918063E-5"/>
    <n v="72.054464034963431"/>
    <n v="72.069999999999993"/>
    <m/>
    <n v="464.83042614289286"/>
    <n v="46.5"/>
    <m/>
    <n v="236.393829501"/>
    <m/>
    <m/>
    <n v="62.546430909757461"/>
    <m/>
    <m/>
    <n v="30.03920296383636"/>
    <n v="30.04"/>
    <n v="-2.6532495460696026E-5"/>
    <n v="53.791762416572574"/>
    <n v="53.8"/>
    <m/>
    <n v="-1.531149335952664E-4"/>
    <n v="59.826652051945167"/>
    <n v="60.102400000000003"/>
    <n v="-4.5879690004864138E-3"/>
    <n v="3249"/>
    <n v="0.78001437814521923"/>
    <n v="8565.06"/>
    <n v="36.091878419442949"/>
    <m/>
    <m/>
    <n v="4403.9644403422799"/>
    <n v="2.4476803224395378"/>
    <m/>
    <m/>
    <n v="86.044071448324999"/>
    <n v="429.34800000000001"/>
    <m/>
    <n v="-0.79959363628496005"/>
    <n v="63.36677940466172"/>
    <m/>
    <m/>
    <m/>
    <n v="65.326999811752074"/>
    <n v="65.34"/>
    <n v="-1.9896217092030266E-4"/>
    <m/>
    <m/>
    <m/>
    <n v="72.053268001067536"/>
    <m/>
  </r>
  <r>
    <x v="3243"/>
    <n v="11.07"/>
    <n v="13.68"/>
    <n v="117.758"/>
    <n v="104.5192"/>
    <n v="17938.343214"/>
    <n v="15924.700692"/>
    <n v="1.4732176947918063E-5"/>
    <n v="70.416128511021341"/>
    <n v="70.430000000000007"/>
    <m/>
    <n v="443.67716986580325"/>
    <n v="44.400000000000006"/>
    <m/>
    <n v="228.31795393071278"/>
    <m/>
    <m/>
    <n v="63.248070572290821"/>
    <m/>
    <m/>
    <n v="29.591258578201828"/>
    <n v="29.6"/>
    <n v="-2.9531830399232017E-4"/>
    <n v="54.588761192579518"/>
    <n v="54.6"/>
    <m/>
    <n v="-2.0583896374515298E-4"/>
    <n v="58.46732190939538"/>
    <n v="58.735599999999998"/>
    <n v="-4.5675551216743937E-3"/>
    <n v="3250"/>
    <n v="0.80921052631578949"/>
    <n v="8387"/>
    <n v="35.33328228834133"/>
    <m/>
    <m/>
    <n v="4495.5189546419278"/>
    <n v="2.4978549416153935"/>
    <m/>
    <m/>
    <n v="82.127628826583759"/>
    <n v="409.81799999999998"/>
    <m/>
    <n v="-0.79959975202020472"/>
    <n v="64.796790793452089"/>
    <m/>
    <m/>
    <m/>
    <n v="66.806122313941245"/>
    <n v="66.819999999999993"/>
    <n v="-2.0768760937961428E-4"/>
    <m/>
    <m/>
    <m/>
    <n v="70.41493256461402"/>
    <m/>
  </r>
  <r>
    <x v="3244"/>
    <n v="10.74"/>
    <n v="13.19"/>
    <n v="110.9734"/>
    <n v="98.495800000000003"/>
    <n v="17301.870991"/>
    <n v="15359.440123"/>
    <n v="1.4732176947918063E-5"/>
    <n v="66.357501442109495"/>
    <n v="66.37"/>
    <m/>
    <n v="392.5273295941077"/>
    <n v="39.300000000000004"/>
    <m/>
    <n v="208.57411547382841"/>
    <m/>
    <m/>
    <n v="65.067609625057401"/>
    <m/>
    <m/>
    <n v="28.540632112836509"/>
    <n v="28.54"/>
    <n v="2.2148312421421679E-5"/>
    <n v="56.525176977753198"/>
    <n v="56.53"/>
    <m/>
    <n v="-8.531792405452876E-5"/>
    <n v="55.097665799852209"/>
    <n v="55.355600000000003"/>
    <n v="-4.6595863859807407E-3"/>
    <n v="3251"/>
    <n v="0.81425322213798335"/>
    <n v="8038.02"/>
    <n v="33.860433242513366"/>
    <m/>
    <m/>
    <n v="4682.5758527927492"/>
    <n v="2.6015431360005321"/>
    <m/>
    <m/>
    <n v="72.659214941794929"/>
    <n v="362.60599999999999"/>
    <m/>
    <n v="-0.79961938042449676"/>
    <n v="68.527812266402293"/>
    <m/>
    <m/>
    <m/>
    <n v="70.654560229296507"/>
    <n v="70.66"/>
    <n v="-7.6985150063491048E-5"/>
    <m/>
    <m/>
    <m/>
    <n v="66.356664300037338"/>
    <m/>
  </r>
  <r>
    <x v="3245"/>
    <n v="11.97"/>
    <n v="13.41"/>
    <n v="116.1628"/>
    <n v="103.1003"/>
    <n v="17003.059483000001"/>
    <n v="15093.949038000001"/>
    <n v="1.4732176947918063E-5"/>
    <n v="69.458854224215031"/>
    <n v="69.47"/>
    <m/>
    <n v="429.21413102177894"/>
    <n v="43"/>
    <m/>
    <n v="223.19228633140577"/>
    <m/>
    <m/>
    <n v="63.543840599690768"/>
    <m/>
    <m/>
    <n v="28.047037973048006"/>
    <n v="28.05"/>
    <n v="-1.0559810880550469E-4"/>
    <n v="57.500946638521"/>
    <n v="57.51"/>
    <m/>
    <n v="-1.5742238704563594E-4"/>
    <n v="57.673164478050559"/>
    <n v="57.9512"/>
    <n v="-4.7977526254752156E-3"/>
    <n v="3252"/>
    <n v="0.89261744966442957"/>
    <n v="7907.32"/>
    <n v="33.307254130844697"/>
    <m/>
    <m/>
    <n v="4758.7155817259954"/>
    <n v="2.6435941862863928"/>
    <m/>
    <m/>
    <n v="79.449910519391096"/>
    <n v="396.524"/>
    <m/>
    <n v="-0.79963404353988388"/>
    <n v="65.321218837680476"/>
    <m/>
    <m/>
    <m/>
    <n v="67.35008883999916"/>
    <n v="67.36"/>
    <n v="-1.471371734091953E-4"/>
    <m/>
    <m/>
    <m/>
    <n v="69.457777924938384"/>
    <m/>
  </r>
  <r>
    <x v="3246"/>
    <n v="11.76"/>
    <n v="13.63"/>
    <n v="117.0821"/>
    <n v="103.9147"/>
    <n v="17196.156469000001"/>
    <n v="15265.142648999999"/>
    <n v="1.5010359480038815E-5"/>
    <n v="70.006837124865029"/>
    <n v="70.02"/>
    <m/>
    <n v="435.98178028603928"/>
    <n v="43.6"/>
    <m/>
    <n v="225.82920458825237"/>
    <m/>
    <m/>
    <n v="63.290009709963009"/>
    <m/>
    <m/>
    <n v="28.364865378279468"/>
    <n v="28.37"/>
    <n v="-1.8098772367047822E-4"/>
    <n v="56.847529059136725"/>
    <n v="56.86"/>
    <m/>
    <n v="-2.1932713442263108E-4"/>
    <n v="58.128511828577992"/>
    <n v="58.403199999999998"/>
    <n v="-4.7033068636993525E-3"/>
    <n v="3253"/>
    <n v="0.86280264123257511"/>
    <n v="7998.9"/>
    <n v="33.690377055784957"/>
    <m/>
    <m/>
    <n v="4703.6016906763771"/>
    <n v="2.6127292451565189"/>
    <m/>
    <m/>
    <n v="80.70235709295396"/>
    <n v="402.64800000000002"/>
    <m/>
    <n v="-0.79957094759453928"/>
    <n v="64.80222140545537"/>
    <m/>
    <m/>
    <m/>
    <n v="66.816596500759132"/>
    <n v="66.819999999999993"/>
    <n v="-5.093533733702138E-5"/>
    <m/>
    <m/>
    <m/>
    <n v="70.005581472993626"/>
    <m/>
  </r>
  <r>
    <x v="3247"/>
    <n v="11.49"/>
    <n v="13.72"/>
    <n v="118.4457"/>
    <n v="105.1234"/>
    <n v="17301.643491999999"/>
    <n v="15358.555047"/>
    <n v="1.5010359480038815E-5"/>
    <n v="70.820446843131592"/>
    <n v="70.84"/>
    <m/>
    <n v="446.11068932755671"/>
    <n v="44.699999999999996"/>
    <m/>
    <n v="229.76161296690285"/>
    <m/>
    <m/>
    <n v="62.919081496863654"/>
    <m/>
    <m/>
    <n v="28.538169149081501"/>
    <n v="28.54"/>
    <n v="-6.4150347529712271E-5"/>
    <n v="56.49841881227708"/>
    <n v="56.51"/>
    <m/>
    <n v="-2.049405012019001E-4"/>
    <n v="58.804421133151806"/>
    <n v="59.0792"/>
    <n v="-4.6510255191031247E-3"/>
    <n v="3254"/>
    <n v="0.83746355685131191"/>
    <n v="8080.8"/>
    <n v="34.032672168742479"/>
    <m/>
    <m/>
    <n v="4655.4419464032389"/>
    <n v="2.5857326146577364"/>
    <m/>
    <m/>
    <n v="82.576978312371637"/>
    <n v="411.87599999999998"/>
    <m/>
    <n v="-0.7995100993688109"/>
    <n v="64.045481206151464"/>
    <m/>
    <m/>
    <m/>
    <n v="66.037957585086517"/>
    <n v="66.05"/>
    <n v="-1.823227087581758E-4"/>
    <m/>
    <m/>
    <m/>
    <n v="70.819430387830579"/>
    <m/>
  </r>
  <r>
    <x v="3248"/>
    <n v="11.57"/>
    <n v="14.04"/>
    <n v="119.0382"/>
    <n v="105.643"/>
    <n v="17473.422234000001"/>
    <n v="15510.119735"/>
    <n v="1.5010359480038815E-5"/>
    <n v="71.167769693286118"/>
    <n v="71.19"/>
    <m/>
    <n v="450.46631605964706"/>
    <n v="45.099999999999994"/>
    <m/>
    <n v="231.43389994574611"/>
    <m/>
    <m/>
    <n v="62.752236196227422"/>
    <m/>
    <m/>
    <n v="28.818698348513113"/>
    <n v="28.82"/>
    <n v="-4.5164867692126798E-5"/>
    <n v="55.935951375478503"/>
    <n v="55.94"/>
    <m/>
    <n v="-7.2374410466480299E-5"/>
    <n v="59.094186952365199"/>
    <n v="59.368400000000001"/>
    <n v="-4.6188384331530274E-3"/>
    <n v="3255"/>
    <n v="0.82407407407407418"/>
    <n v="8166.07"/>
    <n v="34.381050527290192"/>
    <m/>
    <m/>
    <n v="4606.3169173504475"/>
    <n v="2.5574775473510289"/>
    <m/>
    <m/>
    <n v="83.382054705822597"/>
    <n v="415.95600000000002"/>
    <m/>
    <n v="-0.7995411661189582"/>
    <n v="63.717047647401984"/>
    <m/>
    <m/>
    <m/>
    <n v="65.705771542173068"/>
    <n v="65.72"/>
    <n v="-2.1650118421989717E-4"/>
    <m/>
    <m/>
    <m/>
    <n v="71.167052265404607"/>
    <m/>
  </r>
  <r>
    <x v="3249"/>
    <n v="11.74"/>
    <n v="14.39"/>
    <n v="119.5582"/>
    <n v="106.10290000000001"/>
    <n v="17561.124494"/>
    <n v="15587.735013"/>
    <n v="1.5010359480038815E-5"/>
    <n v="71.476912204367395"/>
    <n v="71.489999999999995"/>
    <m/>
    <n v="454.37466268572427"/>
    <n v="45.5"/>
    <m/>
    <n v="232.93731603016923"/>
    <m/>
    <m/>
    <n v="62.612814685594181"/>
    <m/>
    <m/>
    <n v="28.962638367561546"/>
    <n v="28.97"/>
    <n v="-2.5411226919069829E-4"/>
    <n v="55.65481526415293"/>
    <n v="55.66"/>
    <m/>
    <n v="-9.3150123015917075E-5"/>
    <n v="59.351220513254141"/>
    <n v="59.623600000000003"/>
    <n v="-4.5683166857730662E-3"/>
    <n v="3256"/>
    <n v="0.81584433634468378"/>
    <n v="8228.75"/>
    <n v="34.642242725556741"/>
    <m/>
    <m/>
    <n v="4570.9603817856614"/>
    <n v="2.5376066379819893"/>
    <m/>
    <m/>
    <n v="84.105201409914145"/>
    <n v="419.58600000000001"/>
    <m/>
    <n v="-0.79955193593229001"/>
    <n v="63.43671088929576"/>
    <m/>
    <m/>
    <m/>
    <n v="65.418294254784342"/>
    <n v="65.430000000000007"/>
    <n v="-1.7890486345195633E-4"/>
    <m/>
    <m/>
    <m/>
    <n v="71.476194793979332"/>
    <m/>
  </r>
  <r>
    <x v="3250"/>
    <n v="11.71"/>
    <n v="14.74"/>
    <n v="122.7664"/>
    <n v="108.94840000000001"/>
    <n v="17944.860066000001"/>
    <n v="15928.115238"/>
    <n v="1.4871267324023663E-5"/>
    <n v="73.393119247281035"/>
    <n v="73.41"/>
    <m/>
    <n v="478.7312574548742"/>
    <n v="47.9"/>
    <m/>
    <n v="242.29962678897923"/>
    <m/>
    <m/>
    <n v="61.770437396950179"/>
    <m/>
    <m/>
    <n v="29.594791606033986"/>
    <n v="29.6"/>
    <n v="-1.7595925560864867E-4"/>
    <n v="54.438309781192629"/>
    <n v="54.45"/>
    <m/>
    <n v="-2.1469639682958341E-4"/>
    <n v="60.942690104760004"/>
    <n v="61.22"/>
    <n v="-4.5297271355765334E-3"/>
    <n v="3257"/>
    <n v="0.79443690637720488"/>
    <n v="8466.6299999999992"/>
    <n v="35.640911412105261"/>
    <m/>
    <m/>
    <n v="4438.8212287406459"/>
    <n v="2.4640148919151681"/>
    <m/>
    <m/>
    <n v="88.613333153629441"/>
    <n v="442.06"/>
    <m/>
    <n v="-0.79954455695238336"/>
    <n v="61.732570439231473"/>
    <m/>
    <m/>
    <m/>
    <n v="63.662487372061953"/>
    <n v="63.67"/>
    <n v="-1.1799321404193375E-4"/>
    <m/>
    <m/>
    <m/>
    <n v="73.392282288903502"/>
    <m/>
  </r>
  <r>
    <x v="3251"/>
    <n v="11.47"/>
    <n v="14.76"/>
    <n v="121.50320000000001"/>
    <n v="107.8257"/>
    <n v="18080.312995"/>
    <n v="16048.108329999999"/>
    <n v="1.4871267324023663E-5"/>
    <n v="72.636172488102645"/>
    <n v="72.650000000000006"/>
    <m/>
    <n v="468.85050014614325"/>
    <n v="46.900000000000006"/>
    <m/>
    <n v="238.54628559567513"/>
    <m/>
    <m/>
    <n v="62.085899066347174"/>
    <m/>
    <m/>
    <n v="29.817454472161018"/>
    <n v="29.82"/>
    <n v="-8.53631066056737E-5"/>
    <n v="54.027008601205253"/>
    <n v="54.04"/>
    <m/>
    <n v="-2.4040338258224381E-4"/>
    <n v="60.314455888775306"/>
    <n v="60.590400000000002"/>
    <n v="-4.5542546546102347E-3"/>
    <n v="3258"/>
    <n v="0.77710027100271006"/>
    <n v="8544.19"/>
    <n v="35.964597611665873"/>
    <m/>
    <m/>
    <n v="4398.1586540797562"/>
    <n v="2.4412114302110988"/>
    <m/>
    <m/>
    <n v="86.784109326508414"/>
    <n v="432.94200000000001"/>
    <m/>
    <n v="-0.79954795486113983"/>
    <n v="62.365812218709195"/>
    <m/>
    <m/>
    <m/>
    <n v="64.317099148671218"/>
    <n v="64.33"/>
    <n v="-2.0054175856953904E-4"/>
    <m/>
    <m/>
    <m/>
    <n v="72.6354551127002"/>
    <m/>
  </r>
  <r>
    <x v="3252"/>
    <n v="12.09"/>
    <n v="14.91"/>
    <n v="120.8797"/>
    <n v="107.2676"/>
    <n v="17737.721468"/>
    <n v="15743.307686"/>
    <n v="1.4871267324023663E-5"/>
    <n v="72.258150194343884"/>
    <n v="72.28"/>
    <m/>
    <n v="463.95478673943444"/>
    <n v="46.4"/>
    <m/>
    <n v="236.67030355085569"/>
    <m/>
    <m/>
    <n v="62.238134419342991"/>
    <m/>
    <m/>
    <n v="29.250324066015953"/>
    <n v="29.25"/>
    <n v="1.1079180032513847E-5"/>
    <n v="55.049487522636078"/>
    <n v="55.06"/>
    <m/>
    <n v="-1.9092766734329913E-4"/>
    <n v="60.00159341710949"/>
    <n v="60.2744"/>
    <n v="-4.5260771221365959E-3"/>
    <n v="3259"/>
    <n v="0.81086519114688127"/>
    <n v="8381.7800000000007"/>
    <n v="35.272710166180588"/>
    <m/>
    <m/>
    <n v="4481.7599020633679"/>
    <n v="2.4869071893021224"/>
    <m/>
    <m/>
    <n v="85.87704719871374"/>
    <n v="428.43"/>
    <m/>
    <n v="-0.79955407604809714"/>
    <n v="62.679855471564707"/>
    <n v="31.24"/>
    <n v="62.48"/>
    <n v="3.1987111325977313E-3"/>
    <n v="64.645711864313341"/>
    <n v="64.66"/>
    <n v="-2.2097333261139607E-4"/>
    <m/>
    <m/>
    <m/>
    <n v="72.25773175596963"/>
    <m/>
  </r>
  <r>
    <x v="3253"/>
    <n v="12.92"/>
    <n v="15.28"/>
    <n v="122.9119"/>
    <n v="109.0693"/>
    <n v="17795.999057000001"/>
    <n v="15794.798472"/>
    <n v="1.4871267324023663E-5"/>
    <n v="73.471145039541113"/>
    <n v="73.489999999999995"/>
    <m/>
    <n v="479.52569830099225"/>
    <n v="48"/>
    <m/>
    <n v="242.62490928246874"/>
    <m/>
    <m/>
    <n v="61.712659003248859"/>
    <m/>
    <m/>
    <n v="29.345710938486917"/>
    <n v="29.35"/>
    <n v="-1.4613497489213145E-4"/>
    <n v="54.868226698015327"/>
    <n v="54.88"/>
    <m/>
    <n v="-2.1452809738842227E-4"/>
    <n v="61.009169027591192"/>
    <n v="61.287999999999997"/>
    <n v="-4.5495198474221343E-3"/>
    <n v="3260"/>
    <n v="0.84554973821989532"/>
    <n v="8433.33"/>
    <n v="35.486874863917421"/>
    <m/>
    <m/>
    <n v="4454.1959809211567"/>
    <n v="2.4713778056706257"/>
    <m/>
    <m/>
    <n v="88.758891278207599"/>
    <n v="442.82600000000002"/>
    <m/>
    <n v="-0.79956260183862826"/>
    <n v="61.624194806333676"/>
    <n v="30.7"/>
    <n v="61.4"/>
    <n v="3.6513812106462318E-3"/>
    <n v="63.558496735433145"/>
    <n v="63.57"/>
    <n v="-1.8095429553022235E-4"/>
    <m/>
    <m/>
    <m/>
    <n v="73.470607060463848"/>
    <m/>
  </r>
  <r>
    <x v="3254"/>
    <n v="12.54"/>
    <n v="14.86"/>
    <n v="120.74979999999999"/>
    <n v="107.1491"/>
    <n v="17715.856822999998"/>
    <n v="15723.433526000001"/>
    <n v="1.4871267324023663E-5"/>
    <n v="72.176979995056925"/>
    <n v="72.19"/>
    <m/>
    <n v="462.62725708115363"/>
    <n v="46.3"/>
    <m/>
    <n v="236.20971508057337"/>
    <m/>
    <m/>
    <n v="62.253080270765231"/>
    <m/>
    <m/>
    <n v="29.212843575491679"/>
    <n v="29.22"/>
    <n v="-2.4491528091441506E-4"/>
    <n v="55.114916507835439"/>
    <n v="55.12"/>
    <m/>
    <n v="-9.2225910097276653E-5"/>
    <n v="59.934857261183382"/>
    <n v="60.206400000000002"/>
    <n v="-4.5101972351214714E-3"/>
    <n v="3261"/>
    <n v="0.8438761776581426"/>
    <n v="8373.7999999999993"/>
    <n v="35.233625368855407"/>
    <m/>
    <m/>
    <n v="4485.6376874290527"/>
    <n v="2.4885870779688495"/>
    <m/>
    <m/>
    <n v="85.630748058374252"/>
    <n v="427.21"/>
    <m/>
    <n v="-0.79955818436278592"/>
    <n v="62.706187817734744"/>
    <n v="31.227499999999999"/>
    <n v="62.454999999999998"/>
    <n v="4.021900852369642E-3"/>
    <n v="64.676034106414065"/>
    <n v="64.69"/>
    <n v="-2.1588952830320363E-4"/>
    <m/>
    <m/>
    <m/>
    <n v="72.176501803093004"/>
    <m/>
  </r>
  <r>
    <x v="3255"/>
    <n v="11.81"/>
    <n v="14.77"/>
    <n v="120.5722"/>
    <n v="106.98990000000001"/>
    <n v="17820.314178000001"/>
    <n v="15815.909201"/>
    <n v="1.4315026533262554E-5"/>
    <n v="72.069064035767227"/>
    <n v="72.08"/>
    <m/>
    <n v="461.23828404137129"/>
    <n v="46.2"/>
    <m/>
    <n v="235.67533933739526"/>
    <m/>
    <m/>
    <n v="62.296511193563653"/>
    <m/>
    <m/>
    <n v="29.384373677465593"/>
    <n v="29.39"/>
    <n v="-1.9143662927556537E-4"/>
    <n v="54.789521906373857"/>
    <n v="54.8"/>
    <m/>
    <n v="-1.912060880682187E-4"/>
    <n v="59.845581796721149"/>
    <n v="60.113599999999998"/>
    <n v="-4.4585285738809599E-3"/>
    <n v="3262"/>
    <n v="0.79959377115775221"/>
    <n v="8425.2099999999991"/>
    <n v="35.44717022632608"/>
    <m/>
    <m/>
    <n v="4458.0986211137924"/>
    <n v="2.4730742223650415"/>
    <m/>
    <m/>
    <n v="85.373414072310112"/>
    <n v="425.93"/>
    <m/>
    <n v="-0.79955998856077271"/>
    <n v="62.79643052195555"/>
    <n v="31.3125"/>
    <n v="62.625"/>
    <n v="2.7374135242403952E-3"/>
    <n v="64.770696032700343"/>
    <n v="64.78"/>
    <n v="-1.4362407069556937E-4"/>
    <m/>
    <m/>
    <m/>
    <n v="72.068346765311432"/>
    <m/>
  </r>
  <r>
    <x v="3256"/>
    <n v="10.96"/>
    <n v="14.26"/>
    <n v="116.7196"/>
    <n v="103.5698"/>
    <n v="17506.892429"/>
    <n v="15537.514303"/>
    <n v="1.4315026533262554E-5"/>
    <n v="69.764566087553519"/>
    <n v="69.78"/>
    <n v="-2.2117959940504139E-4"/>
    <n v="431.73653640580835"/>
    <n v="43.2"/>
    <m/>
    <n v="224.36718028942281"/>
    <m/>
    <m/>
    <n v="63.289352894433343"/>
    <m/>
    <m/>
    <n v="28.866860612765361"/>
    <n v="28.87"/>
    <n v="-1.0874219725109935E-4"/>
    <n v="55.752674366113865"/>
    <n v="55.76"/>
    <m/>
    <n v="-1.3137793913442497E-4"/>
    <n v="57.932305649463721"/>
    <n v="58.188800000000001"/>
    <n v="-4.4079676937190948E-3"/>
    <n v="3263"/>
    <n v="0.76858345021037877"/>
    <n v="8237.5300000000007"/>
    <n v="34.654842832250814"/>
    <m/>
    <m/>
    <n v="4557.4072376599233"/>
    <n v="2.527924774076876"/>
    <m/>
    <m/>
    <n v="79.912530808283989"/>
    <n v="398.66199999999998"/>
    <n v="20.13"/>
    <n v="-0.79954816157977437"/>
    <n v="64.800798679100225"/>
    <n v="32.340000000000003"/>
    <n v="64.680000000000007"/>
    <n v="1.8676357312958913E-3"/>
    <n v="66.839677569048845"/>
    <n v="66.849999999999994"/>
    <n v="-1.5441183172992812E-4"/>
    <m/>
    <m/>
    <m/>
    <n v="69.763609750265303"/>
    <m/>
  </r>
  <r>
    <x v="3257"/>
    <n v="11.24"/>
    <n v="14.34"/>
    <n v="115.44670000000001"/>
    <n v="102.4358"/>
    <n v="17395.031903999999"/>
    <n v="15437.569877"/>
    <n v="1.4315026533262554E-5"/>
    <n v="68.998692455970243"/>
    <n v="69.02"/>
    <n v="-3.087155031838984E-4"/>
    <n v="422.2431185849108"/>
    <n v="42.300000000000004"/>
    <m/>
    <n v="220.65993025092561"/>
    <m/>
    <m/>
    <n v="63.62720513863875"/>
    <m/>
    <m/>
    <n v="28.680317330858191"/>
    <n v="28.68"/>
    <n v="1.1064534804372528E-5"/>
    <n v="56.107484908640167"/>
    <n v="56.12"/>
    <m/>
    <n v="-2.2300590448731672E-4"/>
    <n v="57.297349315199014"/>
    <n v="57.550800000000002"/>
    <n v="-4.4039472049213213E-3"/>
    <n v="3264"/>
    <n v="0.78382147838214788"/>
    <n v="8186.29"/>
    <n v="34.431212272498293"/>
    <m/>
    <m/>
    <n v="4585.7557288772787"/>
    <n v="2.54292594936065"/>
    <m/>
    <m/>
    <n v="78.154682553685291"/>
    <n v="389.91399999999999"/>
    <m/>
    <n v="-0.79955917829653389"/>
    <n v="65.501158476540297"/>
    <m/>
    <m/>
    <m/>
    <n v="67.566918708508638"/>
    <n v="67.58"/>
    <n v="-1.9356749765253589E-4"/>
    <m/>
    <m/>
    <m/>
    <n v="68.997676421928716"/>
    <m/>
  </r>
  <r>
    <x v="3258"/>
    <n v="11.45"/>
    <n v="14.41"/>
    <n v="115.4837"/>
    <n v="102.4671"/>
    <n v="17439.264207"/>
    <n v="15476.603732"/>
    <n v="1.4315026533262554E-5"/>
    <n v="69.019123164968079"/>
    <n v="69.03"/>
    <n v="-1.5756678302070171E-4"/>
    <n v="422.48810621396461"/>
    <n v="42.300000000000004"/>
    <m/>
    <n v="220.75362726324161"/>
    <m/>
    <m/>
    <n v="63.614608403266601"/>
    <m/>
    <m/>
    <n v="28.752544891147156"/>
    <n v="28.76"/>
    <n v="-2.5921797123940049E-4"/>
    <n v="55.964348468114324"/>
    <n v="55.97"/>
    <m/>
    <n v="-1.0097430562217014E-4"/>
    <n v="57.314641022800899"/>
    <n v="57.568800000000003"/>
    <n v="-4.4148736329244764E-3"/>
    <n v="3265"/>
    <n v="0.79458709229701585"/>
    <n v="8204.94"/>
    <n v="34.506958846197023"/>
    <m/>
    <m/>
    <n v="4575.3084634684592"/>
    <n v="2.5368921510148987"/>
    <m/>
    <m/>
    <n v="78.199808696140877"/>
    <n v="390.14400000000001"/>
    <m/>
    <n v="-0.79956167800570843"/>
    <n v="65.478094316834742"/>
    <m/>
    <m/>
    <m/>
    <n v="67.544741787404547"/>
    <n v="67.55"/>
    <n v="-7.784178527681096E-5"/>
    <m/>
    <m/>
    <m/>
    <n v="69.018107155701088"/>
    <m/>
  </r>
  <r>
    <x v="3259"/>
    <n v="11.86"/>
    <n v="14.54"/>
    <n v="115.4151"/>
    <n v="102.40479999999999"/>
    <n v="17409.987510999999"/>
    <n v="15450.400363999999"/>
    <n v="1.4315026533262554E-5"/>
    <n v="68.976442270440955"/>
    <n v="69"/>
    <n v="-3.4141637042095496E-4"/>
    <n v="421.96132567129951"/>
    <n v="42.199999999999996"/>
    <m/>
    <n v="220.54486763445476"/>
    <m/>
    <m/>
    <n v="63.63107064211988"/>
    <m/>
    <m/>
    <n v="28.703575768112501"/>
    <n v="28.71"/>
    <n v="-2.2376286616165864E-4"/>
    <n v="56.057830522885652"/>
    <n v="56.07"/>
    <m/>
    <n v="-2.1704079033968426E-4"/>
    <n v="57.279577939224289"/>
    <n v="57.535600000000002"/>
    <n v="-4.4498025705078659E-3"/>
    <n v="3266"/>
    <n v="0.81568088033012376"/>
    <n v="8186.85"/>
    <n v="34.428190523446695"/>
    <m/>
    <m/>
    <n v="4585.3959632069273"/>
    <n v="2.5422443993166901"/>
    <m/>
    <m/>
    <n v="78.102085701887532"/>
    <n v="389.66199999999998"/>
    <m/>
    <n v="-0.79956453105027547"/>
    <n v="65.5148534813612"/>
    <m/>
    <m/>
    <m/>
    <n v="67.584276736069967"/>
    <n v="67.59"/>
    <n v="-8.4676193668253852E-5"/>
    <m/>
    <m/>
    <m/>
    <n v="68.975187230773059"/>
    <m/>
  </r>
  <r>
    <x v="3260"/>
    <n v="12.3"/>
    <n v="14.78"/>
    <n v="115.7311"/>
    <n v="102.6837"/>
    <n v="17381.106807"/>
    <n v="15424.549164"/>
    <n v="2.0714120376519318E-5"/>
    <n v="69.163609362299113"/>
    <n v="69.180000000000007"/>
    <n v="-2.3692740244141142E-4"/>
    <n v="424.24936265894968"/>
    <n v="42.5"/>
    <m/>
    <n v="221.43838783626757"/>
    <m/>
    <m/>
    <n v="63.541548311868517"/>
    <m/>
    <m/>
    <n v="28.655261866001489"/>
    <n v="28.66"/>
    <n v="-1.6532219115528157E-4"/>
    <n v="56.150711288333824"/>
    <n v="56.16"/>
    <m/>
    <n v="-1.6539728750308846E-4"/>
    <n v="57.435362797720472"/>
    <n v="57.688800000000001"/>
    <n v="-4.3931786114380644E-3"/>
    <n v="3267"/>
    <n v="0.83220568335588641"/>
    <n v="8161.36"/>
    <n v="34.318317473664848"/>
    <m/>
    <m/>
    <n v="4599.6727293748854"/>
    <n v="2.549918011393649"/>
    <m/>
    <m/>
    <n v="78.52486229740866"/>
    <n v="391.77600000000001"/>
    <m/>
    <n v="-0.79956694055427424"/>
    <n v="65.333380374324165"/>
    <m/>
    <m/>
    <m/>
    <n v="67.398682561743371"/>
    <n v="67.41"/>
    <n v="-1.6788960475633274E-4"/>
    <m/>
    <m/>
    <m/>
    <n v="69.162354353233553"/>
    <m/>
  </r>
  <r>
    <x v="3261"/>
    <n v="11.66"/>
    <n v="14.38"/>
    <n v="113.7873"/>
    <n v="100.9569"/>
    <n v="17237.797584"/>
    <n v="15297.052476999999"/>
    <n v="2.0714120376519318E-5"/>
    <n v="68.000290936616452"/>
    <n v="68.02"/>
    <n v="-2.8975394565633472E-4"/>
    <n v="409.9703812468623"/>
    <n v="41"/>
    <m/>
    <n v="215.84532265728194"/>
    <m/>
    <m/>
    <n v="64.072931008576873"/>
    <m/>
    <m/>
    <n v="28.418302982614037"/>
    <n v="28.42"/>
    <n v="-5.9712082546292677E-5"/>
    <n v="56.61392222349027"/>
    <n v="56.62"/>
    <m/>
    <n v="-1.073432799315599E-4"/>
    <n v="56.469277351548484"/>
    <n v="56.715200000000003"/>
    <n v="-4.3360977031116077E-3"/>
    <n v="3268"/>
    <n v="0.81084840055632823"/>
    <n v="8085.01"/>
    <n v="33.994613025915164"/>
    <m/>
    <m/>
    <n v="4642.7029367040277"/>
    <n v="2.5735286639418535"/>
    <m/>
    <m/>
    <n v="75.881248508995938"/>
    <n v="378.56599999999997"/>
    <m/>
    <n v="-0.79955609191264942"/>
    <n v="66.428977513451883"/>
    <m/>
    <m/>
    <m/>
    <n v="68.530990178163648"/>
    <n v="68.540000000000006"/>
    <n v="-1.3145348462728634E-4"/>
    <m/>
    <m/>
    <m/>
    <n v="67.998916436394012"/>
    <m/>
  </r>
  <r>
    <x v="3262"/>
    <n v="11.35"/>
    <n v="14.36"/>
    <n v="110.9158"/>
    <n v="98.402900000000002"/>
    <n v="17150.269336000001"/>
    <n v="15218.428123"/>
    <n v="2.0714120376519318E-5"/>
    <n v="66.279408668820139"/>
    <n v="66.3"/>
    <n v="-3.1057814750912183E-4"/>
    <n v="389.19898458156939"/>
    <n v="39"/>
    <m/>
    <n v="207.63367242597661"/>
    <m/>
    <m/>
    <n v="64.874588227280384"/>
    <m/>
    <m/>
    <n v="28.271935345808615"/>
    <n v="28.28"/>
    <n v="-2.8517164750307966E-4"/>
    <n v="56.90213069138062"/>
    <n v="56.91"/>
    <m/>
    <n v="-1.3827637707564122E-4"/>
    <n v="55.040099822319391"/>
    <n v="55.274799999999999"/>
    <n v="-4.2460610925884046E-3"/>
    <n v="3269"/>
    <n v="0.79038997214484685"/>
    <n v="8016.73"/>
    <n v="33.699624474337611"/>
    <m/>
    <m/>
    <n v="4681.9117634733393"/>
    <n v="2.5945247988374156"/>
    <m/>
    <m/>
    <n v="72.034689466630155"/>
    <n v="359.358"/>
    <m/>
    <n v="-0.79954616436358683"/>
    <n v="68.099976523243242"/>
    <m/>
    <m/>
    <m/>
    <n v="70.261251947499744"/>
    <n v="70.28"/>
    <n v="-2.6676227234290195E-4"/>
    <m/>
    <m/>
    <m/>
    <n v="66.278333051679837"/>
    <m/>
  </r>
  <r>
    <x v="3263"/>
    <n v="12.3"/>
    <n v="14.63"/>
    <n v="113.188"/>
    <n v="100.41670000000001"/>
    <n v="17316.130384"/>
    <n v="15365.291009"/>
    <n v="2.0714120376519318E-5"/>
    <n v="67.635546803115801"/>
    <n v="67.650000000000006"/>
    <n v="-2.1364666495493623E-4"/>
    <n v="405.1188554546539"/>
    <n v="40.599999999999994"/>
    <m/>
    <n v="214.00024674824843"/>
    <m/>
    <m/>
    <n v="64.207861384311741"/>
    <m/>
    <m/>
    <n v="28.5446585027879"/>
    <n v="28.55"/>
    <n v="-1.8709272196504312E-4"/>
    <n v="56.352089244551557"/>
    <n v="56.36"/>
    <m/>
    <n v="-1.403611683541417E-4"/>
    <n v="56.166275294162659"/>
    <n v="56.405999999999999"/>
    <n v="-4.2499859205995527E-3"/>
    <n v="3270"/>
    <n v="0.84073820915926178"/>
    <n v="8086.47"/>
    <n v="33.9901336413539"/>
    <m/>
    <m/>
    <n v="4641.18237301306"/>
    <n v="2.5717104224383878"/>
    <m/>
    <m/>
    <n v="74.980520009158482"/>
    <n v="374.05200000000002"/>
    <m/>
    <n v="-0.79954519690000725"/>
    <n v="66.703214255912357"/>
    <m/>
    <m/>
    <m/>
    <n v="68.822246479195414"/>
    <n v="68.83"/>
    <n v="-1.1264740381500271E-4"/>
    <m/>
    <m/>
    <m/>
    <n v="67.634351702101455"/>
    <m/>
  </r>
  <r>
    <x v="3264"/>
    <n v="11.63"/>
    <n v="14.2"/>
    <n v="110.31399999999999"/>
    <n v="97.864900000000006"/>
    <n v="17093.258236999998"/>
    <n v="15167.209413"/>
    <n v="2.0714120376519318E-5"/>
    <n v="65.916579325403703"/>
    <n v="65.94"/>
    <n v="-3.5518159836667174E-4"/>
    <n v="384.51958980633293"/>
    <n v="3.85"/>
    <m/>
    <n v="205.83601413040213"/>
    <m/>
    <m/>
    <n v="65.020750503084571"/>
    <m/>
    <m/>
    <n v="28.176579351056048"/>
    <n v="28.18"/>
    <n v="-1.213856970884164E-4"/>
    <n v="57.077623215985518"/>
    <n v="57.09"/>
    <m/>
    <n v="-2.1679425493925653E-4"/>
    <n v="54.738765646183097"/>
    <n v="54.971200000000003"/>
    <n v="-4.2282932484083435E-3"/>
    <n v="3271"/>
    <n v="0.81901408450704238"/>
    <n v="7967.3"/>
    <n v="33.486607426266218"/>
    <m/>
    <m/>
    <n v="4709.5793006455087"/>
    <n v="2.609362244164894"/>
    <m/>
    <m/>
    <n v="71.167295581166314"/>
    <n v="355.02199999999999"/>
    <m/>
    <n v="-0.79954116764266348"/>
    <n v="68.395097850176867"/>
    <m/>
    <m/>
    <m/>
    <n v="70.570016475349675"/>
    <n v="70.58"/>
    <n v="-1.4144976835250844E-4"/>
    <m/>
    <m/>
    <m/>
    <n v="65.915384253530178"/>
    <m/>
  </r>
  <r>
    <x v="3265"/>
    <n v="11.21"/>
    <n v="13.78"/>
    <n v="106.771"/>
    <n v="94.719700000000003"/>
    <n v="16854.975448000001"/>
    <n v="14955.461880999999"/>
    <n v="2.1688326397484303E-5"/>
    <n v="63.797953842265372"/>
    <n v="63.81"/>
    <n v="-1.8878166015723341E-4"/>
    <n v="359.79560686495137"/>
    <n v="36.01"/>
    <m/>
    <n v="195.90661909462756"/>
    <m/>
    <m/>
    <n v="66.062588344578884"/>
    <m/>
    <m/>
    <n v="27.783115802347847"/>
    <n v="27.79"/>
    <n v="-2.4772211774570785E-4"/>
    <n v="57.873591481754872"/>
    <n v="57.88"/>
    <m/>
    <n v="-1.1072077133955638E-4"/>
    <n v="52.9793616347362"/>
    <n v="53.203200000000002"/>
    <n v="-4.207235002101406E-3"/>
    <n v="3272"/>
    <n v="0.8134978229317853"/>
    <n v="7822.06"/>
    <n v="32.873595833489823"/>
    <m/>
    <m/>
    <n v="4795.432638366663"/>
    <n v="2.6566777850966505"/>
    <m/>
    <m/>
    <n v="66.590676448191346"/>
    <n v="332.18"/>
    <m/>
    <n v="-0.79953435953943242"/>
    <n v="70.589904073336882"/>
    <m/>
    <m/>
    <m/>
    <n v="72.836823298674446"/>
    <n v="72.849999999999994"/>
    <n v="-1.808744176464705E-4"/>
    <m/>
    <m/>
    <m/>
    <n v="63.796758799531965"/>
    <m/>
  </r>
  <r>
    <x v="3266"/>
    <n v="11.28"/>
    <n v="13.92"/>
    <n v="106.6206"/>
    <n v="94.584199999999996"/>
    <n v="16725.860207000002"/>
    <n v="14840.573246"/>
    <n v="2.1688326397484303E-5"/>
    <n v="63.706533198658512"/>
    <n v="63.72"/>
    <n v="-2.1134339832840077E-4"/>
    <n v="358.75776811861073"/>
    <n v="35.909999999999997"/>
    <m/>
    <n v="195.47965408540213"/>
    <m/>
    <m/>
    <n v="66.106852293627"/>
    <m/>
    <m/>
    <n v="27.56961477057979"/>
    <n v="27.57"/>
    <n v="-1.3972775488202416E-5"/>
    <n v="58.317287267591098"/>
    <n v="58.33"/>
    <m/>
    <n v="-2.1794500958172147E-4"/>
    <n v="52.903373423244879"/>
    <n v="53.124400000000001"/>
    <n v="-4.1605472580419356E-3"/>
    <n v="3273"/>
    <n v="0.81034482758620685"/>
    <n v="7748.03"/>
    <n v="32.559929066476364"/>
    <m/>
    <m/>
    <n v="4840.8178537981839"/>
    <n v="2.6815670491771875"/>
    <m/>
    <m/>
    <n v="66.397918050762257"/>
    <n v="331.19799999999998"/>
    <m/>
    <n v="-0.79952198367513616"/>
    <n v="70.687593064297445"/>
    <m/>
    <m/>
    <m/>
    <n v="72.939903192199608"/>
    <n v="72.95"/>
    <n v="-1.3840723509794817E-4"/>
    <m/>
    <m/>
    <m/>
    <n v="63.705577187783298"/>
    <m/>
  </r>
  <r>
    <x v="3267"/>
    <n v="11.34"/>
    <n v="13.9"/>
    <n v="105.783"/>
    <n v="93.834999999999994"/>
    <n v="16672.814891000002"/>
    <n v="14792.54141"/>
    <n v="2.1688326397484303E-5"/>
    <n v="63.201438051550731"/>
    <n v="63.22"/>
    <n v="-2.9360880179163384E-4"/>
    <n v="353.04942921814586"/>
    <n v="35.340000000000003"/>
    <m/>
    <n v="193.1375403372906"/>
    <m/>
    <m/>
    <n v="66.359667700552109"/>
    <m/>
    <m/>
    <n v="27.480168681797803"/>
    <n v="27.48"/>
    <n v="6.1383478093812727E-6"/>
    <n v="58.503347397624957"/>
    <n v="58.51"/>
    <m/>
    <n v="-1.1370026277635059E-4"/>
    <n v="52.483733469822219"/>
    <n v="52.697200000000002"/>
    <n v="-4.0508135190823191E-3"/>
    <n v="3274"/>
    <n v="0.81582733812949637"/>
    <n v="7697.74"/>
    <n v="32.341015960706081"/>
    <m/>
    <m/>
    <n v="4872.2380638215727"/>
    <n v="2.6982047779666343"/>
    <m/>
    <m/>
    <n v="65.339438272357071"/>
    <n v="325.916"/>
    <m/>
    <n v="-0.79952061797408813"/>
    <n v="71.237553738990925"/>
    <m/>
    <m/>
    <m/>
    <n v="73.514285086276587"/>
    <n v="73.52"/>
    <n v="-7.7732776433747652E-5"/>
    <m/>
    <m/>
    <m/>
    <n v="63.200243125370662"/>
    <m/>
  </r>
  <r>
    <x v="3268"/>
    <n v="12.47"/>
    <n v="14.62"/>
    <n v="110.6097"/>
    <n v="98.114500000000007"/>
    <n v="16982.524948999999"/>
    <n v="15067.003151000001"/>
    <n v="2.1688326397484303E-5"/>
    <n v="66.083601755280128"/>
    <n v="66.099999999999994"/>
    <n v="-2.4808237095108598E-4"/>
    <n v="385.24317266383491"/>
    <n v="38.57"/>
    <m/>
    <n v="206.34312091999192"/>
    <m/>
    <m/>
    <n v="64.843515217346038"/>
    <m/>
    <m/>
    <n v="27.989950941523308"/>
    <n v="27.99"/>
    <n v="-1.7527144227091895E-6"/>
    <n v="57.416994243933573"/>
    <n v="57.43"/>
    <m/>
    <n v="-2.2646275581450492E-4"/>
    <n v="54.877134001627333"/>
    <n v="55.095199999999998"/>
    <n v="-3.9579854211013732E-3"/>
    <n v="3275"/>
    <n v="0.85294117647058831"/>
    <n v="7886.96"/>
    <n v="33.133410928046821"/>
    <m/>
    <m/>
    <n v="4752.4724070916336"/>
    <n v="2.6316300690258161"/>
    <m/>
    <m/>
    <n v="71.296861365966905"/>
    <n v="355.60199999999998"/>
    <m/>
    <n v="-0.79950376722862382"/>
    <n v="67.98548096630438"/>
    <m/>
    <m/>
    <m/>
    <n v="70.160471488944353"/>
    <n v="70.17"/>
    <n v="-1.3579180640799215E-4"/>
    <m/>
    <m/>
    <m/>
    <n v="66.082586092793136"/>
    <m/>
  </r>
  <r>
    <x v="3269"/>
    <n v="12.81"/>
    <n v="14.68"/>
    <n v="111.81659999999999"/>
    <n v="99.182900000000004"/>
    <n v="16948.808926000002"/>
    <n v="15036.763305"/>
    <n v="2.1688326397484303E-5"/>
    <n v="66.803033440566907"/>
    <n v="66.819999999999993"/>
    <n v="-2.5391438840294267E-4"/>
    <n v="393.62398643090472"/>
    <n v="39.4"/>
    <m/>
    <n v="209.70645768137476"/>
    <m/>
    <m/>
    <n v="64.48754906326019"/>
    <m/>
    <m/>
    <n v="27.93370033657812"/>
    <n v="27.94"/>
    <n v="-2.2547113177817657E-4"/>
    <n v="57.531351437306064"/>
    <n v="57.54"/>
    <m/>
    <n v="-1.5030522582437644E-4"/>
    <n v="55.474499589716771"/>
    <n v="55.694400000000002"/>
    <n v="-3.9483396945335647E-3"/>
    <n v="3276"/>
    <n v="0.87261580381471393"/>
    <n v="7836.88"/>
    <n v="32.920452292335582"/>
    <m/>
    <m/>
    <n v="4782.6492836254502"/>
    <n v="2.6480891390898202"/>
    <m/>
    <m/>
    <n v="72.847154838752857"/>
    <n v="363.31599999999997"/>
    <m/>
    <n v="-0.79949367812385674"/>
    <n v="67.242033471771947"/>
    <m/>
    <m/>
    <m/>
    <n v="69.395410171883157"/>
    <n v="69.41"/>
    <n v="-2.1019778298281278E-4"/>
    <m/>
    <m/>
    <m/>
    <n v="66.802077546240767"/>
    <m/>
  </r>
  <r>
    <x v="3270"/>
    <n v="13.12"/>
    <n v="14.91"/>
    <n v="114.5594"/>
    <n v="101.61360000000001"/>
    <n v="17134.536625000001"/>
    <n v="15201.212387"/>
    <n v="2.1131626551262883E-5"/>
    <n v="68.440006437292496"/>
    <n v="68.459999999999994"/>
    <n v="-2.9204736645482843E-4"/>
    <n v="412.90732780394194"/>
    <n v="41.33"/>
    <m/>
    <n v="217.40812355636186"/>
    <m/>
    <m/>
    <n v="63.694463391916031"/>
    <m/>
    <m/>
    <n v="28.239113606731525"/>
    <n v="28.24"/>
    <n v="-3.1387863614451561E-5"/>
    <n v="56.901259483105257"/>
    <n v="56.91"/>
    <m/>
    <n v="-1.5358490414230097E-4"/>
    <n v="56.833812848512714"/>
    <n v="57.058"/>
    <n v="-3.9291098791981449E-3"/>
    <n v="3277"/>
    <n v="0.87994634473507705"/>
    <n v="7936.83"/>
    <n v="33.337709871450777"/>
    <m/>
    <m/>
    <n v="4721.6523312798272"/>
    <n v="2.6140681170502731"/>
    <m/>
    <m/>
    <n v="76.415146351939427"/>
    <n v="381.10399999999998"/>
    <m/>
    <n v="-0.79949004378873112"/>
    <n v="65.591061163983511"/>
    <m/>
    <m/>
    <m/>
    <n v="67.693684001998207"/>
    <n v="67.709999999999994"/>
    <n v="-2.4096880817880972E-4"/>
    <m/>
    <m/>
    <m/>
    <n v="68.439170050151702"/>
    <m/>
  </r>
  <r>
    <x v="3271"/>
    <n v="12.96"/>
    <n v="14.55"/>
    <n v="111.7423"/>
    <n v="99.112700000000004"/>
    <n v="16820.630678000001"/>
    <n v="14922.403853"/>
    <n v="2.1131626551262883E-5"/>
    <n v="66.755388510462851"/>
    <n v="66.77"/>
    <n v="-2.1883315167203765E-4"/>
    <n v="392.57303968096284"/>
    <n v="39.29"/>
    <m/>
    <n v="209.37483925209364"/>
    <m/>
    <m/>
    <n v="64.475368322974958"/>
    <m/>
    <m/>
    <n v="27.721095052865717"/>
    <n v="27.73"/>
    <n v="-3.2113044119308487E-4"/>
    <n v="57.943978380774766"/>
    <n v="57.95"/>
    <m/>
    <n v="-1.0391059922754131E-4"/>
    <n v="55.434818003532079"/>
    <n v="55.650799999999997"/>
    <n v="-3.8810223117712317E-3"/>
    <n v="3278"/>
    <n v="0.89072164948453614"/>
    <n v="7775.39"/>
    <n v="32.657050230867952"/>
    <m/>
    <m/>
    <n v="4817.6936415210466"/>
    <n v="2.6669870293748885"/>
    <m/>
    <m/>
    <n v="72.651259798437167"/>
    <n v="362.30799999999999"/>
    <m/>
    <n v="-0.79947652329389041"/>
    <n v="67.202249260436915"/>
    <m/>
    <m/>
    <m/>
    <n v="69.358652000888839"/>
    <n v="69.37"/>
    <n v="-1.6358655198456251E-4"/>
    <m/>
    <m/>
    <m/>
    <n v="66.754611884198042"/>
    <m/>
  </r>
  <r>
    <x v="3272"/>
    <n v="12.5"/>
    <n v="14.23"/>
    <n v="108.9873"/>
    <n v="96.662800000000004"/>
    <n v="16501.673899000001"/>
    <n v="14638.495676"/>
    <n v="2.1131626551262883E-5"/>
    <n v="65.104775542827241"/>
    <n v="65.12"/>
    <n v="-2.3379080425001142E-4"/>
    <n v="373.13859321771662"/>
    <n v="37.35"/>
    <m/>
    <n v="201.59136461367675"/>
    <m/>
    <m/>
    <n v="65.263378312830042"/>
    <m/>
    <m/>
    <n v="27.193451772495351"/>
    <n v="27.2"/>
    <n v="-2.407436582591016E-4"/>
    <n v="59.043590799672977"/>
    <n v="59.05"/>
    <m/>
    <n v="-1.0853853221037824E-4"/>
    <n v="54.063951115469166"/>
    <n v="54.2712"/>
    <n v="-3.8187636265797353E-3"/>
    <n v="3279"/>
    <n v="0.87842586085734364"/>
    <n v="7579.25"/>
    <n v="31.8257955840443"/>
    <m/>
    <m/>
    <n v="4939.2235494546603"/>
    <n v="2.7334862562794378"/>
    <m/>
    <m/>
    <n v="69.052643384443201"/>
    <n v="344.334"/>
    <m/>
    <n v="-0.79946028163224314"/>
    <n v="68.853754787827185"/>
    <m/>
    <m/>
    <m/>
    <n v="71.069701283233428"/>
    <n v="71.08"/>
    <n v="-1.448890935082936E-4"/>
    <m/>
    <m/>
    <m/>
    <n v="65.103998973371802"/>
    <m/>
  </r>
  <r>
    <x v="3273"/>
    <n v="11.53"/>
    <n v="13.68"/>
    <n v="104.0209"/>
    <n v="92.255899999999997"/>
    <n v="16197.269388000001"/>
    <n v="14368.151668"/>
    <n v="2.1131626551262883E-5"/>
    <n v="62.136526132020954"/>
    <n v="62.15"/>
    <n v="-2.1679594495649379E-4"/>
    <n v="339.10732089533292"/>
    <n v="33.950000000000003"/>
    <m/>
    <n v="187.79907600688571"/>
    <m/>
    <m/>
    <n v="66.748054005780872"/>
    <m/>
    <m/>
    <n v="26.691166403428742"/>
    <n v="26.7"/>
    <n v="-3.3084631353019756E-4"/>
    <n v="60.133055517852604"/>
    <n v="60.14"/>
    <m/>
    <n v="-1.1547193460914595E-4"/>
    <n v="51.598957182734409"/>
    <n v="51.796399999999998"/>
    <n v="-3.8119023188019074E-3"/>
    <n v="3280"/>
    <n v="0.84283625730994149"/>
    <n v="7420.46"/>
    <n v="31.156592413449445"/>
    <m/>
    <m/>
    <n v="5042.703353844"/>
    <n v="2.7904899446959859"/>
    <m/>
    <m/>
    <n v="62.75424719601321"/>
    <n v="312.91399999999999"/>
    <m/>
    <n v="-0.799452094837517"/>
    <n v="71.989474970216875"/>
    <m/>
    <m/>
    <m/>
    <n v="74.308622383808768"/>
    <n v="74.319999999999993"/>
    <n v="-1.5308956123827322E-4"/>
    <m/>
    <m/>
    <m/>
    <n v="62.135988520122545"/>
    <m/>
  </r>
  <r>
    <x v="3274"/>
    <n v="11.42"/>
    <n v="13.43"/>
    <n v="103.9708"/>
    <n v="92.209500000000006"/>
    <n v="16049.963508000001"/>
    <n v="14237.177056"/>
    <n v="2.1131626551262883E-5"/>
    <n v="62.105084689591635"/>
    <n v="62.12"/>
    <n v="-2.4010480374059284E-4"/>
    <n v="338.75805820445402"/>
    <n v="33.909999999999997"/>
    <m/>
    <n v="187.65107221211062"/>
    <m/>
    <m/>
    <n v="66.76182129813489"/>
    <m/>
    <m/>
    <n v="26.447778991044235"/>
    <n v="26.45"/>
    <n v="-8.3970092845553346E-5"/>
    <n v="60.680243526017605"/>
    <n v="60.69"/>
    <m/>
    <n v="-1.6075916926006073E-4"/>
    <n v="51.572811264022782"/>
    <n v="51.765999999999998"/>
    <n v="-3.7319618277869004E-3"/>
    <n v="3281"/>
    <n v="0.85033507073715564"/>
    <n v="7346.14"/>
    <n v="30.842133545120145"/>
    <m/>
    <m/>
    <n v="5093.2088094704277"/>
    <n v="2.8181710682149688"/>
    <m/>
    <m/>
    <n v="62.689010236514065"/>
    <n v="312.58800000000002"/>
    <m/>
    <n v="-0.79945164166086324"/>
    <n v="72.02232737398802"/>
    <m/>
    <m/>
    <m/>
    <n v="74.344817089351892"/>
    <n v="74.36"/>
    <n v="-2.0418115449305496E-4"/>
    <m/>
    <m/>
    <m/>
    <n v="62.104606824000946"/>
    <m/>
  </r>
  <r>
    <x v="3275"/>
    <n v="11.54"/>
    <n v="13.37"/>
    <n v="103.05500000000001"/>
    <n v="91.395399999999995"/>
    <n v="15960.640549"/>
    <n v="14157.641954000001"/>
    <n v="2.1688326397484303E-5"/>
    <n v="61.556547050243125"/>
    <n v="61.57"/>
    <n v="-2.1849845309196425E-4"/>
    <n v="332.76857233123093"/>
    <n v="33.31"/>
    <m/>
    <n v="185.1597293535863"/>
    <m/>
    <m/>
    <n v="67.053503636705855"/>
    <m/>
    <m/>
    <n v="26.299947704605"/>
    <n v="26.3"/>
    <n v="-1.9884180608720214E-6"/>
    <n v="61.018296452685846"/>
    <n v="61.03"/>
    <m/>
    <n v="-1.9176711968138527E-4"/>
    <n v="51.117292233419747"/>
    <n v="51.309199999999997"/>
    <n v="-3.7402213751188684E-3"/>
    <n v="3282"/>
    <n v="0.86312640239341809"/>
    <n v="7317.53"/>
    <n v="30.719618091702767"/>
    <m/>
    <m/>
    <n v="5113.0446285589496"/>
    <n v="2.8288784234560995"/>
    <m/>
    <m/>
    <n v="61.579996495823146"/>
    <n v="307.05599999999998"/>
    <m/>
    <n v="-0.79945027455635731"/>
    <n v="72.654814616034415"/>
    <m/>
    <m/>
    <m/>
    <n v="75.000004108858278"/>
    <n v="75.010000000000005"/>
    <n v="-1.3326078045228229E-4"/>
    <m/>
    <m/>
    <m/>
    <n v="61.555949732819847"/>
    <m/>
  </r>
  <r>
    <x v="3276"/>
    <n v="12.37"/>
    <n v="13.6"/>
    <n v="105.8884"/>
    <n v="93.906199999999998"/>
    <n v="15960.986709000001"/>
    <n v="14157.641954000001"/>
    <n v="2.1688326397484303E-5"/>
    <n v="63.247444001648269"/>
    <n v="63.26"/>
    <n v="-1.9848242731157484E-4"/>
    <n v="351.04384795348017"/>
    <n v="35.14"/>
    <m/>
    <n v="192.78325088300679"/>
    <m/>
    <m/>
    <n v="66.129472454044517"/>
    <m/>
    <m/>
    <n v="26.299876806839734"/>
    <n v="26.3"/>
    <n v="-4.6841505805250705E-6"/>
    <n v="61.017362996313857"/>
    <n v="61.03"/>
    <m/>
    <n v="-2.0706216100518926E-4"/>
    <n v="52.521380560391719"/>
    <n v="52.718000000000004"/>
    <n v="-3.7296452750158471E-3"/>
    <n v="3283"/>
    <n v="0.90955882352941175"/>
    <n v="7329.21"/>
    <n v="30.766249248976195"/>
    <m/>
    <m/>
    <n v="5104.8833553886898"/>
    <n v="2.8240953268915869"/>
    <m/>
    <m/>
    <n v="64.961239201195596"/>
    <n v="323.904"/>
    <m/>
    <n v="-0.79944292382559157"/>
    <n v="70.655562058806197"/>
    <m/>
    <m/>
    <m/>
    <n v="72.938500007983663"/>
    <n v="72.95"/>
    <n v="-1.5764211125890437E-4"/>
    <m/>
    <m/>
    <m/>
    <n v="63.246607777646311"/>
    <m/>
  </r>
  <r>
    <x v="3277"/>
    <n v="12.38"/>
    <n v="13.67"/>
    <n v="106.81019999999999"/>
    <n v="94.717600000000004"/>
    <n v="16022.166928000001"/>
    <n v="14210.988567"/>
    <n v="2.1688326397484303E-5"/>
    <n v="63.793371020243931"/>
    <n v="63.81"/>
    <n v="-2.6060146930062533E-4"/>
    <n v="357.08506864227178"/>
    <n v="35.74"/>
    <m/>
    <n v="195.26213558484744"/>
    <m/>
    <m/>
    <n v="65.834846281092567"/>
    <m/>
    <m/>
    <n v="26.398755948406858"/>
    <n v="26.4"/>
    <n v="-4.7123166406870531E-5"/>
    <n v="60.78465717670197"/>
    <n v="60.79"/>
    <m/>
    <n v="-8.7889838756849414E-5"/>
    <n v="52.974594804859429"/>
    <n v="53.171599999999998"/>
    <n v="-3.7050830733055262E-3"/>
    <n v="3284"/>
    <n v="0.90563277249451357"/>
    <n v="7355.43"/>
    <n v="30.869082355173511"/>
    <m/>
    <m/>
    <n v="5086.6208084595819"/>
    <n v="2.8131920444445204"/>
    <m/>
    <m/>
    <n v="66.077158609576898"/>
    <n v="329.464"/>
    <m/>
    <n v="-0.79944042866723863"/>
    <n v="70.035273395143506"/>
    <m/>
    <m/>
    <m/>
    <n v="72.304953736896607"/>
    <n v="72.319999999999993"/>
    <n v="-2.0805120441624858E-4"/>
    <m/>
    <m/>
    <m/>
    <n v="63.792654309244135"/>
    <m/>
  </r>
  <r>
    <x v="3278"/>
    <n v="11.79"/>
    <n v="13.37"/>
    <n v="105.0249"/>
    <n v="93.132400000000004"/>
    <n v="15822.099385"/>
    <n v="14033.228853000001"/>
    <n v="2.1688326397484303E-5"/>
    <n v="62.725554720657584"/>
    <n v="62.74"/>
    <n v="-2.3024034654794967E-4"/>
    <n v="345.12455358903156"/>
    <n v="34.54"/>
    <m/>
    <n v="190.35384073766983"/>
    <m/>
    <m/>
    <n v="66.382753445739866"/>
    <m/>
    <m/>
    <n v="26.068481093459809"/>
    <n v="26.07"/>
    <n v="-5.8262621411286908E-5"/>
    <n v="61.544047234898684"/>
    <n v="61.55"/>
    <m/>
    <n v="-9.6714298965294709E-5"/>
    <n v="52.087812270707218"/>
    <n v="52.274799999999999"/>
    <n v="-3.5770147239737593E-3"/>
    <n v="3285"/>
    <n v="0.88182498130142106"/>
    <n v="7275.98"/>
    <n v="30.533264316793716"/>
    <m/>
    <m/>
    <n v="5141.5641663913566"/>
    <n v="2.8433093060983725"/>
    <m/>
    <m/>
    <n v="63.863263064328095"/>
    <n v="318.39800000000002"/>
    <m/>
    <n v="-0.79942316514447931"/>
    <n v="71.204071840845558"/>
    <m/>
    <m/>
    <m/>
    <n v="73.513929579517281"/>
    <n v="73.53"/>
    <n v="-2.1855597011721795E-4"/>
    <m/>
    <m/>
    <m/>
    <n v="62.725017200514699"/>
    <m/>
  </r>
  <r>
    <x v="3279"/>
    <n v="12.89"/>
    <n v="14.12"/>
    <n v="109.5352"/>
    <n v="97.13"/>
    <n v="16122.99324"/>
    <n v="14299.798835"/>
    <n v="2.1688326397484303E-5"/>
    <n v="65.417711898508244"/>
    <n v="65.44"/>
    <n v="-3.4058834797912052E-4"/>
    <n v="374.74388095702852"/>
    <n v="37.51"/>
    <m/>
    <n v="202.6030890410201"/>
    <m/>
    <m/>
    <n v="64.955115726270421"/>
    <m/>
    <m/>
    <n v="26.563585890947106"/>
    <n v="26.57"/>
    <n v="-2.4140417963469663E-4"/>
    <n v="60.374055849793045"/>
    <n v="60.38"/>
    <m/>
    <n v="-9.8445680804193358E-5"/>
    <n v="54.323416414562551"/>
    <n v="54.517200000000003"/>
    <n v="-3.5545403182380975E-3"/>
    <n v="3286"/>
    <n v="0.91288951841359778"/>
    <n v="7446.78"/>
    <n v="31.247577391573099"/>
    <m/>
    <m/>
    <n v="5020.8685130746017"/>
    <n v="2.7763008358085872"/>
    <m/>
    <m/>
    <n v="69.343438853750129"/>
    <n v="345.702"/>
    <m/>
    <n v="-0.79941267665865356"/>
    <n v="68.144545831162119"/>
    <m/>
    <m/>
    <m/>
    <n v="70.357353273594114"/>
    <n v="70.37"/>
    <n v="-1.7971758428148021E-4"/>
    <m/>
    <m/>
    <m/>
    <n v="65.41699522245996"/>
    <m/>
  </r>
  <r>
    <x v="3280"/>
    <n v="12.39"/>
    <n v="13.66"/>
    <n v="106.94070000000001"/>
    <n v="94.827200000000005"/>
    <n v="15815.341522000001"/>
    <n v="14026.626355"/>
    <n v="2.1966576900345203E-5"/>
    <n v="63.866641225071803"/>
    <n v="63.88"/>
    <n v="-2.0912296381025985E-4"/>
    <n v="356.96640561979422"/>
    <n v="35.729999999999997"/>
    <m/>
    <n v="195.39140205775891"/>
    <m/>
    <m/>
    <n v="65.722136563335582"/>
    <m/>
    <m/>
    <n v="26.056076116236078"/>
    <n v="26.06"/>
    <n v="-1.5057113445593462E-4"/>
    <n v="61.526471765524882"/>
    <n v="61.54"/>
    <m/>
    <n v="-2.1982831451283769E-4"/>
    <n v="53.035293599337479"/>
    <n v="53.223199999999999"/>
    <n v="-3.5305355683709072E-3"/>
    <n v="3287"/>
    <n v="0.90702781844802349"/>
    <n v="7294.98"/>
    <n v="30.608216336330461"/>
    <m/>
    <m/>
    <n v="5123.2171577619329"/>
    <n v="2.8326262122771131"/>
    <m/>
    <m/>
    <n v="66.053164468386868"/>
    <n v="329.28"/>
    <m/>
    <n v="-0.79940122549688142"/>
    <n v="69.756897059360909"/>
    <m/>
    <m/>
    <m/>
    <n v="72.024313956256933"/>
    <n v="72.040000000000006"/>
    <n v="-2.1774075156955064E-4"/>
    <m/>
    <m/>
    <m/>
    <n v="63.866223174237433"/>
    <m/>
  </r>
  <r>
    <x v="3281"/>
    <n v="12.87"/>
    <n v="14.06"/>
    <n v="109.99760000000001"/>
    <n v="97.535799999999995"/>
    <n v="16038.842376000001"/>
    <n v="14224.541144999999"/>
    <n v="2.1966576900345203E-5"/>
    <n v="65.690667407042469"/>
    <n v="65.709999999999994"/>
    <n v="-2.9421081962444084E-4"/>
    <n v="377.35008070827166"/>
    <n v="37.770000000000003"/>
    <m/>
    <n v="203.75613910801573"/>
    <m/>
    <m/>
    <n v="64.780579735774594"/>
    <m/>
    <m/>
    <n v="26.423653707820645"/>
    <n v="26.43"/>
    <n v="-2.4011699505699369E-4"/>
    <n v="60.657426159683183"/>
    <n v="60.67"/>
    <m/>
    <n v="-2.0724971677632542E-4"/>
    <n v="54.549963541273243"/>
    <n v="54.741599999999998"/>
    <n v="-3.500746392629317E-3"/>
    <n v="3288"/>
    <n v="0.91536273115220479"/>
    <n v="7422.07"/>
    <n v="31.139027906597711"/>
    <m/>
    <m/>
    <n v="5033.9626747366246"/>
    <n v="2.7830135788198991"/>
    <m/>
    <m/>
    <n v="69.824235094030385"/>
    <n v="348.05799999999999"/>
    <m/>
    <n v="-0.79938908143461607"/>
    <n v="67.761237372829555"/>
    <m/>
    <m/>
    <m/>
    <n v="69.965994093032819"/>
    <n v="69.98"/>
    <n v="-2.0014156855074905E-4"/>
    <m/>
    <m/>
    <m/>
    <n v="65.690309086493201"/>
    <m/>
  </r>
  <r>
    <x v="3282"/>
    <n v="14.05"/>
    <n v="14.58"/>
    <n v="114.9324"/>
    <n v="101.9051"/>
    <n v="16211.827112999999"/>
    <n v="14377.020570999999"/>
    <n v="2.1966576900345203E-5"/>
    <n v="68.632713709281532"/>
    <n v="68.650000000000006"/>
    <n v="-2.5180321512707771E-4"/>
    <n v="411.12963298840077"/>
    <n v="41.16"/>
    <m/>
    <n v="217.42561723752655"/>
    <m/>
    <m/>
    <n v="63.321007504792171"/>
    <m/>
    <m/>
    <n v="26.706688696793588"/>
    <n v="26.71"/>
    <n v="-1.2397241506600931E-4"/>
    <n v="60.004507359908246"/>
    <n v="60.01"/>
    <m/>
    <n v="-9.1528746738123168E-5"/>
    <n v="56.992987872158501"/>
    <n v="57.187199999999997"/>
    <n v="-3.396076881566068E-3"/>
    <n v="3289"/>
    <n v="0.96364883401920443"/>
    <n v="7519.13"/>
    <n v="31.538850626257961"/>
    <m/>
    <m/>
    <n v="4968.1324660199271"/>
    <n v="2.7458384944284298"/>
    <m/>
    <m/>
    <n v="76.072360409221019"/>
    <n v="379.19"/>
    <m/>
    <n v="-0.79938194464721901"/>
    <n v="64.716701575877167"/>
    <m/>
    <m/>
    <m/>
    <n v="66.828724175671965"/>
    <n v="66.84"/>
    <n v="-1.6869874817526664E-4"/>
    <m/>
    <m/>
    <m/>
    <n v="68.632474846389158"/>
    <m/>
  </r>
  <r>
    <x v="3283"/>
    <n v="15.07"/>
    <n v="15.16"/>
    <n v="118.0826"/>
    <n v="104.696"/>
    <n v="16283.132147"/>
    <n v="14439.939698"/>
    <n v="2.1966576900345203E-5"/>
    <n v="70.512159038139202"/>
    <n v="70.53"/>
    <n v="-2.5295564810434712E-4"/>
    <n v="433.63897191173129"/>
    <n v="43.41"/>
    <m/>
    <n v="226.35002245821372"/>
    <m/>
    <m/>
    <n v="62.451090254096343"/>
    <m/>
    <m/>
    <n v="26.82349957125394"/>
    <n v="26.83"/>
    <n v="-2.4228210011401075E-4"/>
    <n v="59.741008271131143"/>
    <n v="59.75"/>
    <m/>
    <n v="-1.5048918608961959E-4"/>
    <n v="58.553648247957604"/>
    <n v="58.748399999999997"/>
    <n v="-3.3150137202442309E-3"/>
    <n v="3290"/>
    <n v="0.99406332453825863"/>
    <n v="7567.74"/>
    <n v="31.740265822100433"/>
    <m/>
    <m/>
    <n v="4936.0142662849539"/>
    <n v="2.7278284701066329"/>
    <m/>
    <m/>
    <n v="80.236481292015412"/>
    <n v="399.91"/>
    <m/>
    <n v="-0.79936365359201966"/>
    <n v="62.941357724574139"/>
    <m/>
    <m/>
    <m/>
    <n v="64.997493235479837"/>
    <n v="65.010000000000005"/>
    <n v="-1.9238216459260826E-4"/>
    <m/>
    <m/>
    <m/>
    <n v="70.51180075253717"/>
    <m/>
  </r>
  <r>
    <x v="3284"/>
    <n v="15.77"/>
    <n v="15.28"/>
    <n v="121.10250000000001"/>
    <n v="107.3712"/>
    <n v="16303.607042"/>
    <n v="14457.779712"/>
    <n v="2.1966576900345203E-5"/>
    <n v="72.313706878383357"/>
    <n v="72.34"/>
    <n v="-3.6346587802937869E-4"/>
    <n v="455.78913032667452"/>
    <n v="45.62"/>
    <m/>
    <n v="235.01767139955211"/>
    <m/>
    <m/>
    <n v="61.650425733232545"/>
    <m/>
    <m/>
    <n v="26.856573363088096"/>
    <n v="26.86"/>
    <n v="-1.2757397289286931E-4"/>
    <n v="59.666304269413672"/>
    <n v="59.68"/>
    <m/>
    <n v="-2.2948610231787736E-4"/>
    <n v="60.049589219735033"/>
    <n v="60.2532"/>
    <n v="-3.3792525586187061E-3"/>
    <n v="3291"/>
    <n v="1.0320680628272252"/>
    <n v="7587.53"/>
    <n v="31.820783296176231"/>
    <m/>
    <m/>
    <n v="4923.1063542359434"/>
    <n v="2.720437161944993"/>
    <m/>
    <m/>
    <n v="84.334056361741062"/>
    <n v="420.36200000000002"/>
    <m/>
    <n v="-0.79937754515931259"/>
    <n v="61.330218848972308"/>
    <m/>
    <m/>
    <m/>
    <n v="63.335721141586291"/>
    <n v="63.35"/>
    <n v="-2.2539634433638156E-4"/>
    <m/>
    <m/>
    <m/>
    <n v="72.313408314328541"/>
    <m/>
  </r>
  <r>
    <x v="3285"/>
    <n v="15.96"/>
    <n v="15.75"/>
    <n v="123.1893"/>
    <n v="109.21899999999999"/>
    <n v="16505.734924"/>
    <n v="14636.705919"/>
    <n v="2.2940895184175858E-5"/>
    <n v="73.558000167480571"/>
    <n v="73.58"/>
    <n v="-2.989920157573378E-4"/>
    <n v="471.46639954869369"/>
    <n v="47.19"/>
    <m/>
    <n v="241.07633678643646"/>
    <m/>
    <m/>
    <n v="61.1171776158643"/>
    <m/>
    <m/>
    <n v="27.188871200620962"/>
    <n v="27.19"/>
    <n v="-4.1515240126521746E-5"/>
    <n v="58.92705993619434"/>
    <n v="58.94"/>
    <m/>
    <n v="-2.1954638285814898E-4"/>
    <n v="61.082779908400752"/>
    <n v="61.292000000000002"/>
    <n v="-3.4134975461601602E-3"/>
    <n v="3292"/>
    <n v="1.0133333333333334"/>
    <n v="7703.57"/>
    <n v="32.304912271278212"/>
    <m/>
    <m/>
    <n v="4847.8147558705277"/>
    <n v="2.678578178182907"/>
    <m/>
    <m/>
    <n v="87.233803158530861"/>
    <n v="434.81599999999997"/>
    <m/>
    <n v="-0.79937766053105019"/>
    <n v="60.271951795581707"/>
    <m/>
    <m/>
    <m/>
    <n v="62.244812887217336"/>
    <n v="62.26"/>
    <n v="-2.4393049763349328E-4"/>
    <m/>
    <m/>
    <m/>
    <n v="73.557821033415678"/>
    <m/>
  </r>
  <r>
    <x v="3286"/>
    <n v="14.66"/>
    <n v="14.86"/>
    <n v="115.6776"/>
    <n v="102.5491"/>
    <n v="16006.533916"/>
    <n v="14192.688838"/>
    <n v="2.2940895184175858E-5"/>
    <n v="69.06592561499744"/>
    <n v="69.08"/>
    <n v="-2.0374037351711394E-4"/>
    <n v="413.84553578506257"/>
    <n v="41.43"/>
    <m/>
    <n v="218.96336683381057"/>
    <m/>
    <m/>
    <n v="62.971973443701209"/>
    <m/>
    <m/>
    <n v="26.363996859432085"/>
    <n v="26.37"/>
    <n v="-2.2765038179428654E-4"/>
    <n v="60.711252078101545"/>
    <n v="60.72"/>
    <m/>
    <n v="-1.440698599877166E-4"/>
    <n v="57.351648676845208"/>
    <n v="57.5428"/>
    <n v="-3.3218981897785715E-3"/>
    <n v="3293"/>
    <n v="0.98654104979811574"/>
    <n v="7426.91"/>
    <n v="31.135012608745186"/>
    <m/>
    <m/>
    <n v="5021.9153910772102"/>
    <n v="2.7737225600295763"/>
    <m/>
    <m/>
    <n v="76.568911159370998"/>
    <n v="381.68400000000003"/>
    <m/>
    <n v="-0.79939187610858464"/>
    <n v="63.940788674063086"/>
    <m/>
    <m/>
    <m/>
    <n v="66.04233365581419"/>
    <n v="66.05"/>
    <n v="-1.1606879917946955E-4"/>
    <m/>
    <m/>
    <m/>
    <n v="69.065567381809885"/>
    <m/>
  </r>
  <r>
    <x v="3287"/>
    <n v="14.42"/>
    <n v="14.76"/>
    <n v="115.53189999999999"/>
    <n v="102.41759999999999"/>
    <n v="15956.37572"/>
    <n v="14147.888928"/>
    <n v="2.2940895184175858E-5"/>
    <n v="68.977252703863726"/>
    <n v="68.989999999999995"/>
    <n v="-1.8477020055474025E-4"/>
    <n v="412.77498665159101"/>
    <n v="41.32"/>
    <m/>
    <n v="218.53483304454386"/>
    <m/>
    <m/>
    <n v="63.009499816844816"/>
    <m/>
    <m/>
    <n v="26.280741605339824"/>
    <n v="26.28"/>
    <n v="2.8219381271732402E-5"/>
    <n v="60.902034681118472"/>
    <n v="60.91"/>
    <m/>
    <n v="-1.3077194026467343E-4"/>
    <n v="57.277890163134359"/>
    <n v="57.468000000000004"/>
    <n v="-3.3080990614888783E-3"/>
    <n v="3294"/>
    <n v="0.97696476964769652"/>
    <n v="7391.31"/>
    <n v="30.983351232898627"/>
    <m/>
    <m/>
    <n v="5045.9873386196405"/>
    <n v="2.7867538715400015"/>
    <m/>
    <m/>
    <n v="76.369966954829238"/>
    <n v="380.68799999999999"/>
    <m/>
    <n v="-0.79938961313508905"/>
    <n v="64.019798868193803"/>
    <m/>
    <m/>
    <m/>
    <n v="66.126091789567326"/>
    <n v="66.14"/>
    <n v="-2.102844032759732E-4"/>
    <m/>
    <m/>
    <m/>
    <n v="68.976715367184923"/>
    <m/>
  </r>
  <r>
    <x v="3288"/>
    <n v="14.93"/>
    <n v="15.08"/>
    <n v="117.5508"/>
    <n v="104.205"/>
    <n v="15923.688690999999"/>
    <n v="14118.582063"/>
    <n v="2.2940895184175858E-5"/>
    <n v="70.180906980208889"/>
    <n v="70.2"/>
    <n v="-2.719803389047426E-4"/>
    <n v="427.17303858992852"/>
    <n v="42.76"/>
    <m/>
    <n v="224.24810654385709"/>
    <m/>
    <m/>
    <n v="62.456852927156248"/>
    <m/>
    <m/>
    <n v="26.226265352968387"/>
    <n v="26.23"/>
    <n v="-1.4238074844119541E-4"/>
    <n v="61.027333984219894"/>
    <n v="61.04"/>
    <m/>
    <n v="-2.0750353506071573E-4"/>
    <n v="58.277288862823305"/>
    <n v="58.4696"/>
    <n v="-3.289079062909539E-3"/>
    <n v="3295"/>
    <n v="0.99005305039787794"/>
    <n v="7367.19"/>
    <n v="30.879832169131639"/>
    <m/>
    <m/>
    <n v="5062.453866827429"/>
    <n v="2.7955828310444875"/>
    <m/>
    <m/>
    <n v="79.032932887662923"/>
    <n v="393.94799999999998"/>
    <m/>
    <n v="-0.7993823223175065"/>
    <n v="62.899590603229541"/>
    <m/>
    <m/>
    <m/>
    <n v="64.971141482627715"/>
    <n v="64.98"/>
    <n v="-1.363268293673725E-4"/>
    <m/>
    <m/>
    <m/>
    <n v="70.180429359251875"/>
    <m/>
  </r>
  <r>
    <x v="3289"/>
    <n v="14.15"/>
    <n v="14.53"/>
    <n v="115.557"/>
    <n v="102.43519999999999"/>
    <n v="15908.377012000001"/>
    <n v="14104.682220999999"/>
    <n v="2.2801701510921646E-5"/>
    <n v="68.988873914815443"/>
    <n v="69.010000000000005"/>
    <n v="-3.0613078082253331E-4"/>
    <n v="412.65372488661563"/>
    <n v="41.31"/>
    <m/>
    <n v="218.5278546439207"/>
    <m/>
    <m/>
    <n v="62.984383843851504"/>
    <m/>
    <m/>
    <n v="26.200408190811576"/>
    <n v="26.2"/>
    <n v="1.5579801968534923E-5"/>
    <n v="61.086549317403602"/>
    <n v="61.1"/>
    <m/>
    <n v="-2.2014210468734863E-4"/>
    <n v="57.287301489655881"/>
    <n v="57.476399999999998"/>
    <n v="-3.2900200837929772E-3"/>
    <n v="3296"/>
    <n v="0.97384721266345498"/>
    <n v="7320.85"/>
    <n v="30.683200454754282"/>
    <m/>
    <m/>
    <n v="5094.2969592668514"/>
    <n v="2.8129005164778507"/>
    <m/>
    <m/>
    <n v="76.345796266891909"/>
    <n v="380.53399999999999"/>
    <m/>
    <n v="-0.79937194503804676"/>
    <n v="63.964887228704221"/>
    <m/>
    <m/>
    <m/>
    <n v="66.073672256663841"/>
    <n v="66.08"/>
    <n v="-9.5758827726388773E-5"/>
    <m/>
    <m/>
    <m/>
    <n v="68.988276903176796"/>
    <m/>
  </r>
  <r>
    <x v="3290"/>
    <n v="14.63"/>
    <n v="14.75"/>
    <n v="115.479"/>
    <n v="102.36369999999999"/>
    <n v="15687.950261"/>
    <n v="13908.925886000001"/>
    <n v="2.2801701510921646E-5"/>
    <n v="68.940625948016518"/>
    <n v="68.959999999999994"/>
    <n v="-2.8094622945873393E-4"/>
    <n v="412.06842633401635"/>
    <n v="41.24"/>
    <m/>
    <n v="218.2916988637086"/>
    <m/>
    <m/>
    <n v="63.003517231686729"/>
    <m/>
    <m/>
    <n v="25.836744867995304"/>
    <n v="25.84"/>
    <n v="-1.2597260080093875E-4"/>
    <n v="61.933479979356498"/>
    <n v="61.94"/>
    <m/>
    <n v="-1.0526349117689904E-4"/>
    <n v="57.247099166671141"/>
    <n v="57.435600000000001"/>
    <n v="-3.2819511475262741E-3"/>
    <n v="3297"/>
    <n v="0.99186440677966103"/>
    <n v="7234.35"/>
    <n v="30.318293513816045"/>
    <m/>
    <m/>
    <n v="5154.4889707104112"/>
    <n v="2.8458667352779652"/>
    <m/>
    <m/>
    <n v="76.236648034683213"/>
    <n v="379.98"/>
    <m/>
    <n v="-0.79936668236569497"/>
    <n v="64.006553597854037"/>
    <m/>
    <m/>
    <m/>
    <n v="66.118853945723828"/>
    <n v="66.13"/>
    <n v="-1.685476225036231E-4"/>
    <m/>
    <m/>
    <m/>
    <n v="68.940028950935144"/>
    <m/>
  </r>
  <r>
    <x v="3291"/>
    <n v="10.84"/>
    <n v="12.9"/>
    <n v="103.0796"/>
    <n v="91.365499999999997"/>
    <n v="15323.823929"/>
    <n v="13585.140267999999"/>
    <n v="2.2801701510921646E-5"/>
    <n v="61.533718885309206"/>
    <n v="61.55"/>
    <n v="-2.6451851650355351E-4"/>
    <n v="323.49945403962965"/>
    <n v="32.39"/>
    <m/>
    <n v="183.09251679695845"/>
    <m/>
    <m/>
    <n v="66.379138372655987"/>
    <m/>
    <m/>
    <n v="25.235213123599625"/>
    <n v="25.24"/>
    <n v="-1.8965437402429508E-4"/>
    <n v="63.372531449275904"/>
    <n v="63.38"/>
    <m/>
    <n v="-1.1783765736983476E-4"/>
    <n v="51.095756878063661"/>
    <n v="51.269599999999997"/>
    <n v="-3.3907641552954892E-3"/>
    <n v="3298"/>
    <n v="0.84031007751937981"/>
    <n v="6981.33"/>
    <n v="29.251063996994233"/>
    <m/>
    <m/>
    <n v="5334.766231192576"/>
    <n v="2.9445628330008118"/>
    <m/>
    <m/>
    <n v="59.848502708153916"/>
    <n v="298.33"/>
    <m/>
    <n v="-0.79938825224364318"/>
    <n v="70.873666512726757"/>
    <m/>
    <m/>
    <m/>
    <n v="73.219705399797178"/>
    <n v="73.23"/>
    <n v="-1.4057900044828209E-4"/>
    <m/>
    <m/>
    <m/>
    <n v="61.533360713262155"/>
    <m/>
  </r>
  <r>
    <x v="3292"/>
    <n v="10.76"/>
    <n v="12.85"/>
    <n v="101.47199999999999"/>
    <n v="89.938500000000005"/>
    <n v="14992.439073"/>
    <n v="13291.045494"/>
    <n v="2.2801701510921646E-5"/>
    <n v="60.572579569594822"/>
    <n v="60.59"/>
    <n v="-2.8751329270804149E-4"/>
    <n v="313.38722416450577"/>
    <n v="31.37"/>
    <m/>
    <n v="178.79702180694738"/>
    <m/>
    <m/>
    <n v="66.894488408524666"/>
    <m/>
    <m/>
    <n v="24.688887825222292"/>
    <n v="24.69"/>
    <n v="-4.5045556002820675E-5"/>
    <n v="64.743518697715032"/>
    <n v="64.75"/>
    <m/>
    <n v="-1.0009733258642406E-4"/>
    <n v="50.297523882144667"/>
    <n v="50.4664"/>
    <n v="-3.3463079961189024E-3"/>
    <n v="3299"/>
    <n v="0.83735408560311286"/>
    <n v="6854.53"/>
    <n v="28.717542365224329"/>
    <m/>
    <m/>
    <n v="5431.6601408222914"/>
    <n v="2.9977599295589732"/>
    <m/>
    <m/>
    <n v="57.977050816206614"/>
    <n v="289.00799999999998"/>
    <m/>
    <n v="-0.79939292055511746"/>
    <n v="71.977260509279319"/>
    <m/>
    <m/>
    <m/>
    <n v="74.362238916679033"/>
    <n v="74.38"/>
    <n v="-2.387884286227937E-4"/>
    <m/>
    <m/>
    <m/>
    <n v="60.571982630739008"/>
    <m/>
  </r>
  <r>
    <x v="3293"/>
    <n v="10.85"/>
    <n v="12.98"/>
    <n v="100.9725"/>
    <n v="89.493700000000004"/>
    <n v="15070.653081"/>
    <n v="13360.080448999999"/>
    <n v="2.2801701510921646E-5"/>
    <n v="60.272938906395048"/>
    <n v="60.29"/>
    <n v="-2.8298380502489451E-4"/>
    <n v="310.28049576577922"/>
    <n v="31.06"/>
    <m/>
    <n v="177.4646530027166"/>
    <m/>
    <m/>
    <n v="67.056873681716482"/>
    <m/>
    <m/>
    <n v="24.817082062455729"/>
    <n v="24.82"/>
    <n v="-1.1756396229944954E-4"/>
    <n v="64.406321110103008"/>
    <n v="64.42"/>
    <m/>
    <n v="-2.1233917877983011E-4"/>
    <n v="50.048583821790054"/>
    <n v="50.217199999999998"/>
    <n v="-3.3577375522718667E-3"/>
    <n v="3300"/>
    <n v="0.83590138674884429"/>
    <n v="6902.28"/>
    <n v="28.915336447056657"/>
    <m/>
    <m/>
    <n v="5393.8221312542737"/>
    <n v="2.9765947544731666"/>
    <m/>
    <m/>
    <n v="57.401653589830666"/>
    <n v="286.14400000000001"/>
    <m/>
    <n v="-0.79939592097045309"/>
    <n v="72.329862427396606"/>
    <m/>
    <m/>
    <m/>
    <n v="74.728944917907711"/>
    <n v="74.75"/>
    <n v="-2.8167333902728853E-4"/>
    <m/>
    <m/>
    <m/>
    <n v="60.272043519944603"/>
    <m/>
  </r>
  <r>
    <x v="3294"/>
    <n v="10.36"/>
    <n v="12.8"/>
    <n v="100.85469999999999"/>
    <n v="89.387299999999996"/>
    <n v="15128.280911"/>
    <n v="13410.862684"/>
    <n v="2.2801701510921646E-5"/>
    <n v="60.201153269500558"/>
    <n v="60.21"/>
    <n v="-1.4693124895270859E-4"/>
    <n v="309.53576935836918"/>
    <n v="30.99"/>
    <m/>
    <n v="177.14219896695363"/>
    <m/>
    <m/>
    <n v="67.093702852349637"/>
    <m/>
    <m/>
    <n v="24.911371276023267"/>
    <n v="24.92"/>
    <n v="-3.4625698140988703E-4"/>
    <n v="64.160599834153018"/>
    <n v="64.17"/>
    <m/>
    <n v="-1.4648848133058667E-4"/>
    <n v="49.988892219728832"/>
    <n v="50.155999999999999"/>
    <n v="-3.3317605126239602E-3"/>
    <n v="3301"/>
    <n v="0.80937499999999996"/>
    <n v="6917.76"/>
    <n v="28.977923110813887"/>
    <m/>
    <m/>
    <n v="5381.7252058047388"/>
    <n v="2.969637502689122"/>
    <m/>
    <m/>
    <n v="57.263232974456038"/>
    <n v="285.44400000000002"/>
    <m/>
    <n v="-0.79938890649494809"/>
    <n v="72.412483367311552"/>
    <m/>
    <m/>
    <m/>
    <n v="74.816729685070101"/>
    <n v="74.83"/>
    <n v="-1.7733950193632442E-4"/>
    <m/>
    <m/>
    <m/>
    <n v="60.200138522933806"/>
    <m/>
  </r>
  <r>
    <x v="3295"/>
    <n v="10.82"/>
    <n v="12.93"/>
    <n v="100.3383"/>
    <n v="88.927499999999995"/>
    <n v="15036.305521"/>
    <n v="13329.022889"/>
    <n v="2.2801701510921646E-5"/>
    <n v="59.891448674688554"/>
    <n v="59.91"/>
    <n v="-3.0965323504328346E-4"/>
    <n v="306.34445922023269"/>
    <n v="30.67"/>
    <m/>
    <n v="175.76947095674893"/>
    <m/>
    <m/>
    <n v="67.263223948174172"/>
    <m/>
    <m/>
    <n v="24.759313909133688"/>
    <n v="24.76"/>
    <n v="-2.7709647266283E-5"/>
    <n v="64.55122427454009"/>
    <n v="64.56"/>
    <m/>
    <n v="-1.3593131133693426E-4"/>
    <n v="49.731566638082185"/>
    <n v="49.897199999999998"/>
    <n v="-3.3194921141429523E-3"/>
    <n v="3302"/>
    <n v="0.8368136117556072"/>
    <n v="6874.09"/>
    <n v="28.792744725179173"/>
    <m/>
    <m/>
    <n v="5415.6986220171384"/>
    <n v="2.9881007610070474"/>
    <m/>
    <m/>
    <n v="56.672209590807128"/>
    <n v="282.49200000000002"/>
    <m/>
    <n v="-0.79938472738765298"/>
    <n v="72.78157649652924"/>
    <m/>
    <m/>
    <m/>
    <n v="75.200513315295126"/>
    <n v="75.209999999999994"/>
    <n v="-1.2613594874177902E-4"/>
    <m/>
    <m/>
    <m/>
    <n v="59.890672710941068"/>
    <m/>
  </r>
  <r>
    <x v="3296"/>
    <n v="10.11"/>
    <n v="12.63"/>
    <n v="96.606800000000007"/>
    <n v="85.6143"/>
    <n v="14686.628344999999"/>
    <n v="13018.137672999999"/>
    <n v="2.2801701510921646E-5"/>
    <n v="57.659916203952015"/>
    <n v="57.68"/>
    <n v="-3.4819341275982296E-4"/>
    <n v="283.49825920984438"/>
    <n v="28.38"/>
    <m/>
    <n v="165.92964684370858"/>
    <m/>
    <m/>
    <n v="68.506956045537947"/>
    <m/>
    <m/>
    <n v="24.181754072255142"/>
    <n v="24.19"/>
    <n v="-3.408816761000244E-4"/>
    <n v="66.054001675273412"/>
    <n v="66.06"/>
    <m/>
    <n v="-9.0801161468201386E-5"/>
    <n v="47.878160834225795"/>
    <n v="48.042400000000001"/>
    <n v="-3.4186294975731002E-3"/>
    <n v="3303"/>
    <n v="0.80047505938242269"/>
    <n v="6697.41"/>
    <n v="28.046133904705378"/>
    <m/>
    <m/>
    <n v="5554.8945930530126"/>
    <n v="3.0640303314059052"/>
    <m/>
    <m/>
    <n v="52.443998478412333"/>
    <n v="261.43400000000003"/>
    <m/>
    <n v="-0.79939870683073999"/>
    <n v="75.482674839926318"/>
    <m/>
    <m/>
    <m/>
    <n v="77.99896338338786"/>
    <n v="78.010000000000005"/>
    <n v="-1.4147694670096911E-4"/>
    <m/>
    <m/>
    <m/>
    <n v="57.659438722729462"/>
    <m/>
  </r>
  <r>
    <x v="3297"/>
    <n v="10.59"/>
    <n v="12.83"/>
    <n v="97.322599999999994"/>
    <n v="86.246700000000004"/>
    <n v="14777.339970999999"/>
    <n v="13098.247068999999"/>
    <n v="2.2801701510921646E-5"/>
    <n v="58.085726156338787"/>
    <n v="58.1"/>
    <n v="-2.4567717144952095E-4"/>
    <n v="287.67999977828617"/>
    <n v="28.8"/>
    <m/>
    <n v="167.76248128525262"/>
    <m/>
    <m/>
    <n v="68.250853287973811"/>
    <m/>
    <m/>
    <n v="24.330518847218649"/>
    <n v="24.33"/>
    <n v="2.1325409726768996E-5"/>
    <n v="65.646595593773284"/>
    <n v="65.66"/>
    <m/>
    <n v="-2.0414873936513978E-4"/>
    <n v="48.231636751258911"/>
    <n v="48.3964"/>
    <n v="-3.4044525779002299E-3"/>
    <n v="3304"/>
    <n v="0.82540919719407635"/>
    <n v="6751.24"/>
    <n v="28.269345388438278"/>
    <m/>
    <m/>
    <n v="5510.2474867919291"/>
    <n v="3.0391152668686021"/>
    <m/>
    <m/>
    <n v="53.216972486632969"/>
    <n v="265.28199999999998"/>
    <m/>
    <n v="-0.79939471020788078"/>
    <n v="74.921623606575494"/>
    <m/>
    <m/>
    <m/>
    <n v="77.421716742752722"/>
    <n v="77.430000000000007"/>
    <n v="-1.0697736338993735E-4"/>
    <m/>
    <m/>
    <m/>
    <n v="58.085368054153889"/>
    <m/>
  </r>
  <r>
    <x v="3298"/>
    <n v="10.68"/>
    <n v="13.09"/>
    <n v="98.9041"/>
    <n v="87.646199999999993"/>
    <n v="14875.217117"/>
    <n v="13184.704145"/>
    <n v="2.2801701510921646E-5"/>
    <n v="59.028184479394341"/>
    <n v="59.04"/>
    <n v="-2.0012738153218912E-4"/>
    <n v="297.00954408851879"/>
    <n v="29.73"/>
    <m/>
    <n v="171.84003946272594"/>
    <m/>
    <m/>
    <n v="67.694049680805563"/>
    <m/>
    <m/>
    <n v="24.491073913882165"/>
    <n v="24.5"/>
    <n v="-3.6433004562597127E-4"/>
    <n v="65.212359709238243"/>
    <n v="65.22"/>
    <m/>
    <n v="-1.1714643915605727E-4"/>
    <n v="49.014092784927115"/>
    <n v="49.182400000000001"/>
    <n v="-3.4221025218957868E-3"/>
    <n v="3305"/>
    <n v="0.81588999236058057"/>
    <n v="6804.35"/>
    <n v="28.489507235896891"/>
    <m/>
    <m/>
    <n v="5466.9000063255971"/>
    <n v="3.0149216245196051"/>
    <m/>
    <m/>
    <n v="54.942193473140357"/>
    <n v="273.86399999999998"/>
    <m/>
    <n v="-0.79938146863720549"/>
    <n v="73.702459434898756"/>
    <m/>
    <m/>
    <m/>
    <n v="76.16433679148183"/>
    <n v="76.180000000000007"/>
    <n v="-2.0560788288492837E-4"/>
    <m/>
    <m/>
    <m/>
    <n v="59.027527974730383"/>
    <m/>
  </r>
  <r>
    <x v="3299"/>
    <n v="10.46"/>
    <n v="12.83"/>
    <n v="96.368799999999993"/>
    <n v="85.397499999999994"/>
    <n v="14714.883502999999"/>
    <n v="13042.291214999999"/>
    <n v="2.3497577574582706E-5"/>
    <n v="57.513658171598664"/>
    <n v="57.53"/>
    <n v="-2.8405750741067326E-4"/>
    <n v="281.76294102243992"/>
    <n v="28.21"/>
    <m/>
    <n v="165.22123508934772"/>
    <m/>
    <m/>
    <n v="68.559348510334885"/>
    <m/>
    <m/>
    <n v="24.226504342305621"/>
    <n v="24.23"/>
    <n v="-1.4426981817494688E-4"/>
    <n v="65.91585370988534"/>
    <n v="65.930000000000007"/>
    <m/>
    <n v="-2.1456529826580084E-4"/>
    <n v="47.756379861585401"/>
    <n v="47.917999999999999"/>
    <n v="-3.372848165920872E-3"/>
    <n v="3306"/>
    <n v="0.81527669524551838"/>
    <n v="6699.53"/>
    <n v="28.048440358360509"/>
    <m/>
    <m/>
    <n v="5551.1167880406838"/>
    <n v="3.0610758431253227"/>
    <m/>
    <m/>
    <n v="52.121181621076722"/>
    <n v="259.79399999999998"/>
    <m/>
    <n v="-0.79937496007961417"/>
    <n v="75.589890227721"/>
    <m/>
    <m/>
    <m/>
    <n v="78.117343598750452"/>
    <n v="78.13"/>
    <n v="-1.6199156853380359E-4"/>
    <m/>
    <m/>
    <m/>
    <n v="57.51318072530335"/>
    <m/>
  </r>
  <r>
    <x v="3300"/>
    <n v="10.57"/>
    <n v="12.85"/>
    <n v="96.527799999999999"/>
    <n v="85.5364"/>
    <n v="14854.553277000001"/>
    <n v="13165.778724"/>
    <n v="2.3497577574582706E-5"/>
    <n v="57.607145921133444"/>
    <n v="57.62"/>
    <n v="-2.2308363183887181E-4"/>
    <n v="282.67338586639971"/>
    <n v="28.3"/>
    <m/>
    <n v="165.61875508855434"/>
    <m/>
    <m/>
    <n v="68.500495494562415"/>
    <m/>
    <m/>
    <n v="24.455859564737395"/>
    <n v="24.46"/>
    <n v="-1.6927372291930531E-4"/>
    <n v="65.290866058541113"/>
    <n v="65.3"/>
    <m/>
    <n v="-1.3987659201963876E-4"/>
    <n v="47.833875956994135"/>
    <n v="47.995199999999997"/>
    <n v="-3.361253687990895E-3"/>
    <n v="3307"/>
    <n v="0.82256809338521408"/>
    <n v="6753.58"/>
    <n v="28.272519852877291"/>
    <m/>
    <m/>
    <n v="5506.3318759060112"/>
    <n v="3.0360920771551076"/>
    <m/>
    <m/>
    <n v="52.28897087829359"/>
    <n v="260.61200000000002"/>
    <m/>
    <n v="-0.79936084724305256"/>
    <n v="75.463427517298243"/>
    <m/>
    <m/>
    <m/>
    <n v="77.989232866098988"/>
    <n v="78"/>
    <n v="-1.3804017821805736E-4"/>
    <m/>
    <m/>
    <m/>
    <n v="57.606668486479961"/>
    <m/>
  </r>
  <r>
    <x v="3301"/>
    <n v="9.77"/>
    <n v="12.59"/>
    <n v="94.562700000000007"/>
    <n v="83.789000000000001"/>
    <n v="14952.625608"/>
    <n v="13251.773359999999"/>
    <n v="2.3497577574582706E-5"/>
    <n v="56.4302592609464"/>
    <n v="56.44"/>
    <n v="-1.7258573801559596E-4"/>
    <n v="271.10641322678623"/>
    <n v="27.14"/>
    <m/>
    <n v="160.52745414318221"/>
    <m/>
    <m/>
    <n v="69.190800291577688"/>
    <m/>
    <m/>
    <n v="24.615520651140077"/>
    <n v="24.62"/>
    <n v="-1.8193943379052335E-4"/>
    <n v="64.861782322876124"/>
    <n v="64.87"/>
    <m/>
    <n v="-1.2667916022635062E-4"/>
    <n v="46.856161089034849"/>
    <n v="47.010800000000003"/>
    <n v="-3.2894337251260231E-3"/>
    <n v="3308"/>
    <n v="0.77601270849880855"/>
    <n v="6792.26"/>
    <n v="28.427785830590018"/>
    <m/>
    <m/>
    <n v="5474.7952809504395"/>
    <n v="3.0178449792912652"/>
    <m/>
    <m/>
    <n v="50.147506319081906"/>
    <n v="249.93"/>
    <m/>
    <n v="-0.79935379378593241"/>
    <n v="76.994290376068577"/>
    <m/>
    <m/>
    <m/>
    <n v="79.579233474511369"/>
    <n v="79.59"/>
    <n v="-1.3527485222553093E-4"/>
    <m/>
    <m/>
    <m/>
    <n v="56.429841536182927"/>
    <m/>
  </r>
  <r>
    <x v="3302"/>
    <n v="9.9600000000000009"/>
    <n v="12.71"/>
    <n v="94.564899999999994"/>
    <n v="83.789000000000001"/>
    <n v="14952.976957999999"/>
    <n v="13251.773359999999"/>
    <n v="2.3497577574582706E-5"/>
    <n v="56.430196107485536"/>
    <n v="56.44"/>
    <n v="-1.7370468664890115E-4"/>
    <n v="271.10052807536954"/>
    <n v="27.14"/>
    <m/>
    <n v="160.52204458787821"/>
    <m/>
    <m/>
    <n v="69.187672488276831"/>
    <m/>
    <m/>
    <n v="24.615498827286899"/>
    <n v="24.62"/>
    <n v="-1.8282586162066128E-4"/>
    <n v="64.8609074202095"/>
    <n v="64.87"/>
    <m/>
    <n v="-1.4016617528145314E-4"/>
    <n v="46.855984576099239"/>
    <n v="47.010399999999997"/>
    <n v="-3.2847077221371812E-3"/>
    <n v="3309"/>
    <n v="0.78363493312352483"/>
    <n v="6792.26"/>
    <n v="28.425566126764888"/>
    <m/>
    <m/>
    <n v="5474.7952809504395"/>
    <n v="3.0175589041233652"/>
    <m/>
    <m/>
    <n v="50.145816416814164"/>
    <n v="249.916"/>
    <m/>
    <n v="-0.79934931570281953"/>
    <n v="76.990704340626408"/>
    <m/>
    <m/>
    <m/>
    <n v="79.578160052211189"/>
    <n v="79.59"/>
    <n v="-1.4876175133582414E-4"/>
    <m/>
    <m/>
    <m/>
    <n v="56.429659045885472"/>
    <m/>
  </r>
  <r>
    <x v="3303"/>
    <n v="10.210000000000001"/>
    <n v="12.91"/>
    <n v="94.7607"/>
    <n v="83.960499999999996"/>
    <n v="15050.007046999999"/>
    <n v="13337.452928999999"/>
    <n v="2.3497577574582706E-5"/>
    <n v="56.545658024079941"/>
    <n v="56.56"/>
    <n v="-2.5357100282996647E-4"/>
    <n v="272.20440044905911"/>
    <n v="27.25"/>
    <m/>
    <n v="161.00945532740175"/>
    <m/>
    <m/>
    <n v="69.113741084603475"/>
    <m/>
    <m/>
    <n v="24.77462505551371"/>
    <n v="24.78"/>
    <n v="-2.1690655715467244E-4"/>
    <n v="64.440678871424382"/>
    <n v="64.45"/>
    <m/>
    <n v="-1.4462573429974146E-4"/>
    <n v="46.951712909129824"/>
    <n v="47.103999999999999"/>
    <n v="-3.2329970038674771E-3"/>
    <n v="3310"/>
    <n v="0.79085979860573208"/>
    <n v="6833.07"/>
    <n v="28.594122858444784"/>
    <m/>
    <m/>
    <n v="5441.9010166826429"/>
    <n v="2.9991441470349516"/>
    <m/>
    <m/>
    <n v="50.34939737570464"/>
    <n v="250.92599999999999"/>
    <m/>
    <n v="-0.79934563426785332"/>
    <n v="76.82954061809555"/>
    <m/>
    <m/>
    <m/>
    <n v="79.414207622567289"/>
    <n v="79.430000000000007"/>
    <n v="-1.9882131981263651E-4"/>
    <m/>
    <m/>
    <m/>
    <n v="56.545240319687466"/>
    <m/>
  </r>
  <r>
    <x v="3304"/>
    <n v="10.6"/>
    <n v="13.01"/>
    <n v="95.534300000000002"/>
    <n v="84.643900000000002"/>
    <n v="15047.143840999999"/>
    <n v="13334.602132"/>
    <n v="2.5028793918968617E-5"/>
    <n v="57.005891009185881"/>
    <n v="57.02"/>
    <n v="-2.4743933381488059E-4"/>
    <n v="276.63005705451513"/>
    <n v="27.7"/>
    <m/>
    <n v="162.96977807381828"/>
    <m/>
    <m/>
    <n v="68.829352387522022"/>
    <m/>
    <m/>
    <n v="24.76930779964081"/>
    <n v="24.77"/>
    <n v="-2.7945109373872512E-5"/>
    <n v="64.453681948192923"/>
    <n v="64.459999999999994"/>
    <m/>
    <n v="-9.801507612583471E-5"/>
    <n v="47.333700026771972"/>
    <n v="47.485999999999997"/>
    <n v="-3.2072605236916907E-3"/>
    <n v="3311"/>
    <n v="0.81475787855495774"/>
    <n v="6821.44"/>
    <n v="28.543226288982961"/>
    <m/>
    <m/>
    <n v="5451.1632236882824"/>
    <n v="3.0039639544681145"/>
    <m/>
    <m/>
    <n v="51.167315099100172"/>
    <n v="254.99799999999999"/>
    <m/>
    <n v="-0.79934228857049794"/>
    <n v="76.200634124180866"/>
    <m/>
    <m/>
    <m/>
    <n v="78.7667498821815"/>
    <n v="78.78"/>
    <n v="-1.6819139145085593E-4"/>
    <m/>
    <m/>
    <m/>
    <n v="57.005711997382683"/>
    <m/>
  </r>
  <r>
    <x v="3305"/>
    <n v="10.4"/>
    <n v="12.97"/>
    <n v="94.001400000000004"/>
    <n v="83.283600000000007"/>
    <n v="15125.385108"/>
    <n v="13403.604874000001"/>
    <n v="2.5028793918968617E-5"/>
    <n v="56.089832662604664"/>
    <n v="56.1"/>
    <n v="-1.8123596070118708E-4"/>
    <n v="267.73329088126309"/>
    <n v="26.8"/>
    <m/>
    <n v="159.03582264275789"/>
    <m/>
    <m/>
    <n v="69.379289256299629"/>
    <m/>
    <m/>
    <n v="24.897494707275921"/>
    <n v="24.9"/>
    <n v="-1.0061416562556769E-4"/>
    <n v="64.119385910625297"/>
    <n v="64.13"/>
    <m/>
    <n v="-1.6550895641198604E-4"/>
    <n v="46.572831463272273"/>
    <n v="46.720399999999998"/>
    <n v="-3.1585460896680351E-3"/>
    <n v="3312"/>
    <n v="0.80185042405551266"/>
    <n v="6841.16"/>
    <n v="28.623506319042498"/>
    <m/>
    <m/>
    <n v="5435.404536553142"/>
    <n v="2.9949959033875166"/>
    <m/>
    <m/>
    <n v="49.521041059054681"/>
    <n v="246.76599999999999"/>
    <m/>
    <n v="-0.79931983717750954"/>
    <n v="77.421637499720148"/>
    <m/>
    <m/>
    <m/>
    <n v="80.031642053561427"/>
    <n v="80.05"/>
    <n v="-2.2933099860800166E-4"/>
    <m/>
    <m/>
    <m/>
    <n v="56.089593986020354"/>
    <m/>
  </r>
  <r>
    <x v="3306"/>
    <n v="10.42"/>
    <n v="12.78"/>
    <n v="91.983999999999995"/>
    <n v="81.489999999999995"/>
    <n v="15009.543083"/>
    <n v="13299.943135"/>
    <n v="2.5028793918968617E-5"/>
    <n v="54.882052454510863"/>
    <n v="54.9"/>
    <n v="-3.2691339688772914E-4"/>
    <n v="256.18594677299228"/>
    <n v="25.64"/>
    <m/>
    <n v="153.88275888936414"/>
    <m/>
    <m/>
    <n v="70.116857413466235"/>
    <m/>
    <m/>
    <n v="24.70500295057963"/>
    <n v="24.71"/>
    <n v="-2.0222781952128344E-4"/>
    <n v="64.612959027057528"/>
    <n v="64.62"/>
    <m/>
    <n v="-1.0895965556290133E-4"/>
    <n v="45.569321510096771"/>
    <n v="45.711599999999997"/>
    <n v="-3.1125248274667117E-3"/>
    <n v="3313"/>
    <n v="0.81533646322378717"/>
    <n v="6745.18"/>
    <n v="28.215314322939232"/>
    <m/>
    <m/>
    <n v="5511.662090450196"/>
    <n v="3.0361514549709052"/>
    <m/>
    <m/>
    <n v="47.383274980187934"/>
    <n v="236.114"/>
    <m/>
    <n v="-0.79932034957610332"/>
    <n v="79.077943690042034"/>
    <m/>
    <m/>
    <m/>
    <n v="81.75227498534808"/>
    <n v="81.77"/>
    <n v="-2.1676671948045456E-4"/>
    <m/>
    <m/>
    <m/>
    <n v="54.882052454510784"/>
    <m/>
  </r>
  <r>
    <x v="3307"/>
    <n v="10.65"/>
    <n v="12.65"/>
    <n v="91.359499999999997"/>
    <n v="80.934700000000007"/>
    <n v="15024.311795"/>
    <n v="13312.696796"/>
    <n v="2.5028793918968617E-5"/>
    <n v="54.508116760698542"/>
    <n v="54.52"/>
    <n v="-2.1796110237459754E-4"/>
    <n v="252.68937550950935"/>
    <n v="25.3"/>
    <m/>
    <n v="152.30471370229139"/>
    <m/>
    <m/>
    <n v="70.352576757040936"/>
    <m/>
    <m/>
    <n v="24.728708568186121"/>
    <n v="24.73"/>
    <n v="-5.2221262186735729E-5"/>
    <n v="64.550228112961264"/>
    <n v="64.56"/>
    <m/>
    <n v="-1.5136132340054509E-4"/>
    <n v="45.258626481133113"/>
    <n v="45.396000000000001"/>
    <n v="-3.0261150512574941E-3"/>
    <n v="3314"/>
    <n v="0.84189723320158105"/>
    <n v="6732.5"/>
    <n v="28.16007448533372"/>
    <m/>
    <m/>
    <n v="5522.023248389185"/>
    <n v="3.0415706457468832"/>
    <m/>
    <m/>
    <n v="46.73592915717704"/>
    <n v="232.85599999999999"/>
    <m/>
    <n v="-0.7992925706995867"/>
    <n v="79.613098954959511"/>
    <m/>
    <m/>
    <m/>
    <n v="82.308377999636178"/>
    <n v="82.32"/>
    <n v="-1.4118076243696542E-4"/>
    <m/>
    <m/>
    <m/>
    <n v="54.508415077330888"/>
    <m/>
  </r>
  <r>
    <x v="3308"/>
    <n v="15.59"/>
    <n v="15.6"/>
    <n v="107.62869999999999"/>
    <n v="95.345399999999998"/>
    <n v="15575.233515"/>
    <n v="13800.522648"/>
    <n v="2.5028793918968617E-5"/>
    <n v="64.213296886246795"/>
    <n v="64.23"/>
    <n v="-2.6005159198516647E-4"/>
    <n v="342.66687568026975"/>
    <n v="34.299999999999997"/>
    <m/>
    <n v="192.97577282748742"/>
    <m/>
    <m/>
    <n v="64.086421177203533"/>
    <m/>
    <m/>
    <n v="25.634852648715707"/>
    <n v="25.64"/>
    <n v="-2.0075473027669766E-4"/>
    <n v="62.184128327813518"/>
    <n v="62.19"/>
    <m/>
    <n v="-9.4415053649821168E-5"/>
    <n v="53.31687878495709"/>
    <n v="53.481200000000001"/>
    <n v="-3.072504263982645E-3"/>
    <n v="3315"/>
    <n v="0.99935897435897436"/>
    <n v="7065.68"/>
    <n v="29.551361168952241"/>
    <m/>
    <m/>
    <n v="5248.7476886567965"/>
    <n v="2.8907744204563732"/>
    <m/>
    <m/>
    <n v="63.376777269182881"/>
    <n v="315.774"/>
    <m/>
    <n v="-0.79929703753576009"/>
    <n v="65.434666754789603"/>
    <m/>
    <m/>
    <m/>
    <n v="67.652280973730086"/>
    <n v="67.66"/>
    <n v="-1.1408551980363058E-4"/>
    <m/>
    <m/>
    <m/>
    <n v="64.213475871861746"/>
    <m/>
  </r>
  <r>
    <x v="3309"/>
    <n v="14.66"/>
    <n v="14.97"/>
    <n v="107.9778"/>
    <n v="95.652199999999993"/>
    <n v="15629.429542"/>
    <n v="13848.19793"/>
    <n v="2.5168016114518466E-5"/>
    <n v="64.420005652804903"/>
    <n v="64.44"/>
    <n v="-3.102785101659622E-4"/>
    <n v="344.86521480973568"/>
    <n v="34.520000000000003"/>
    <m/>
    <n v="193.90066721147997"/>
    <m/>
    <m/>
    <n v="63.980420953845162"/>
    <m/>
    <m/>
    <n v="25.72342516950102"/>
    <n v="25.73"/>
    <n v="-2.5553169448033763E-4"/>
    <n v="61.968574683094403"/>
    <n v="61.98"/>
    <m/>
    <n v="-1.8433876904799806E-4"/>
    <n v="53.488238982163715"/>
    <n v="53.652000000000001"/>
    <n v="-3.0522817012652581E-3"/>
    <n v="3316"/>
    <n v="0.97929191716766861"/>
    <n v="7100.32"/>
    <n v="29.693920076751205"/>
    <m/>
    <m/>
    <n v="5223.0153288648062"/>
    <n v="2.8763295066152401"/>
    <m/>
    <m/>
    <n v="63.782492173951894"/>
    <n v="317.83800000000002"/>
    <m/>
    <n v="-0.79932389401534154"/>
    <n v="65.221074915113974"/>
    <m/>
    <m/>
    <m/>
    <n v="67.433784837257591"/>
    <n v="67.45"/>
    <n v="-2.4040270930192342E-4"/>
    <m/>
    <m/>
    <m/>
    <n v="64.420124973638636"/>
    <m/>
  </r>
  <r>
    <x v="3310"/>
    <n v="12.04"/>
    <n v="13.49"/>
    <n v="96.559799999999996"/>
    <n v="85.5351"/>
    <n v="15077.602529"/>
    <n v="13358.912187"/>
    <n v="2.5168016114518466E-5"/>
    <n v="57.606574562037295"/>
    <n v="57.62"/>
    <n v="-2.3299961754086329E-4"/>
    <n v="271.90721818462737"/>
    <n v="27.22"/>
    <m/>
    <n v="163.13196027965759"/>
    <m/>
    <m/>
    <n v="67.360969191918286"/>
    <m/>
    <m/>
    <n v="24.814605180733732"/>
    <n v="24.82"/>
    <n v="-2.1735774642495098E-4"/>
    <n v="64.157295556905439"/>
    <n v="64.17"/>
    <m/>
    <n v="-1.9798103622503671E-4"/>
    <n v="47.830626322396462"/>
    <n v="47.978000000000002"/>
    <n v="-3.0716928092779927E-3"/>
    <n v="3317"/>
    <n v="0.89251297257227569"/>
    <n v="6761.66"/>
    <n v="28.275417765500318"/>
    <m/>
    <m/>
    <n v="5472.1345757823192"/>
    <n v="3.0132345244688734"/>
    <m/>
    <m/>
    <n v="50.288293344399804"/>
    <n v="250.614"/>
    <m/>
    <n v="-0.79933964844581784"/>
    <n v="72.116126385610897"/>
    <m/>
    <m/>
    <m/>
    <n v="74.565351613066625"/>
    <n v="74.58"/>
    <n v="-1.9641173147455504E-4"/>
    <m/>
    <m/>
    <m/>
    <n v="57.606693879961583"/>
    <m/>
  </r>
  <r>
    <x v="3311"/>
    <n v="10.93"/>
    <n v="12.96"/>
    <n v="92.989099999999993"/>
    <n v="82.365600000000001"/>
    <n v="14873.860627"/>
    <n v="13177.386071999999"/>
    <n v="2.5168016114518466E-5"/>
    <n v="55.472273966782382"/>
    <n v="55.49"/>
    <n v="-3.1944554365870292E-4"/>
    <n v="251.74106078474227"/>
    <n v="25.2"/>
    <m/>
    <n v="154.04911227125802"/>
    <m/>
    <m/>
    <n v="68.599694228566761"/>
    <m/>
    <m/>
    <n v="24.477497653167003"/>
    <n v="24.48"/>
    <n v="-1.0222005036752968E-4"/>
    <n v="65.0267843704287"/>
    <n v="65.040000000000006"/>
    <m/>
    <n v="-2.0319233658216973E-4"/>
    <n v="46.057743695055379"/>
    <n v="46.198399999999999"/>
    <n v="-3.044614206219709E-3"/>
    <n v="3318"/>
    <n v="0.84336419753086411"/>
    <n v="6648.87"/>
    <n v="27.797248323630178"/>
    <m/>
    <m/>
    <n v="5563.4142406578803"/>
    <n v="3.0626266065093626"/>
    <m/>
    <m/>
    <n v="46.556724594886248"/>
    <n v="232.03800000000001"/>
    <m/>
    <n v="-0.79935732683919769"/>
    <n v="74.777937411965908"/>
    <m/>
    <m/>
    <m/>
    <n v="77.325626354338766"/>
    <n v="77.34"/>
    <n v="-1.858500861292578E-4"/>
    <m/>
    <m/>
    <m/>
    <n v="55.472214312184128"/>
    <m/>
  </r>
  <r>
    <x v="3312"/>
    <n v="10.72"/>
    <n v="12.9"/>
    <n v="93.804900000000004"/>
    <n v="83.086200000000005"/>
    <n v="15046.447466"/>
    <n v="13329.956448999999"/>
    <n v="2.5168016114518466E-5"/>
    <n v="55.957571700657844"/>
    <n v="55.97"/>
    <n v="-2.2205287372079052E-4"/>
    <n v="256.14079166949665"/>
    <n v="25.64"/>
    <m/>
    <n v="156.06546975917496"/>
    <m/>
    <m/>
    <n v="68.296524276598305"/>
    <m/>
    <m/>
    <n v="24.760915227232491"/>
    <n v="24.76"/>
    <n v="3.6963943153889289E-5"/>
    <n v="64.273131818295155"/>
    <n v="64.28"/>
    <m/>
    <n v="-1.0684787966463993E-4"/>
    <n v="46.460518569748267"/>
    <n v="46.6008"/>
    <n v="-3.0102794426647428E-3"/>
    <n v="3319"/>
    <n v="0.83100775193798448"/>
    <n v="6740.03"/>
    <n v="28.176165060423845"/>
    <m/>
    <m/>
    <n v="5487.136490878087"/>
    <n v="3.0203498170301852"/>
    <m/>
    <m/>
    <n v="47.369759007049112"/>
    <n v="236.09200000000001"/>
    <m/>
    <n v="-0.79935889819625783"/>
    <n v="74.120268001899063"/>
    <m/>
    <m/>
    <m/>
    <n v="76.648214204735652"/>
    <n v="76.66"/>
    <n v="-1.5374113311172888E-4"/>
    <m/>
    <m/>
    <m/>
    <n v="55.957631353801382"/>
    <m/>
  </r>
  <r>
    <x v="3313"/>
    <n v="10.02"/>
    <n v="12.59"/>
    <n v="91.187700000000007"/>
    <n v="80.766000000000005"/>
    <n v="15005.80242"/>
    <n v="13293.61268"/>
    <n v="2.5168016114518466E-5"/>
    <n v="54.395003250106981"/>
    <n v="54.41"/>
    <n v="-2.7562488316512646E-4"/>
    <n v="241.83037254084931"/>
    <n v="24.21"/>
    <m/>
    <n v="149.52318816297148"/>
    <m/>
    <m/>
    <n v="69.246991354329751"/>
    <m/>
    <m/>
    <n v="24.693426311093674"/>
    <n v="24.7"/>
    <n v="-2.6614125126822596E-4"/>
    <n v="64.447609120373471"/>
    <n v="64.459999999999994"/>
    <m/>
    <n v="-1.9222587071865416E-4"/>
    <n v="45.162928463895753"/>
    <n v="45.299599999999998"/>
    <n v="-3.0170583427722164E-3"/>
    <n v="3320"/>
    <n v="0.79586973788721205"/>
    <n v="6678.92"/>
    <n v="27.918519404588949"/>
    <m/>
    <m/>
    <n v="5536.8868496980867"/>
    <n v="3.0474455903658155"/>
    <m/>
    <m/>
    <n v="44.722630453665253"/>
    <n v="222.886"/>
    <m/>
    <n v="-0.79934751194034059"/>
    <n v="76.186543843371297"/>
    <m/>
    <m/>
    <m/>
    <n v="78.787700920593622"/>
    <n v="78.8"/>
    <n v="-1.5607968789821403E-4"/>
    <m/>
    <m/>
    <m/>
    <n v="54.395182205174052"/>
    <m/>
  </r>
  <r>
    <x v="3314"/>
    <n v="9.99"/>
    <n v="12.51"/>
    <n v="91.563000000000002"/>
    <n v="81.096299999999999"/>
    <n v="15010.145678999999"/>
    <n v="13297.125791"/>
    <n v="2.5585693400165255E-5"/>
    <n v="54.61754423635719"/>
    <n v="54.63"/>
    <n v="-2.2800226327679418E-4"/>
    <n v="243.80356426205225"/>
    <n v="24.41"/>
    <m/>
    <n v="150.43535181282996"/>
    <m/>
    <m/>
    <n v="69.102271435494984"/>
    <m/>
    <m/>
    <n v="24.699971254791162"/>
    <n v="24.7"/>
    <n v="-1.163773637125054E-6"/>
    <n v="64.429842964282884"/>
    <n v="64.44"/>
    <m/>
    <n v="-1.5762004526864715E-4"/>
    <n v="45.347455591744172"/>
    <n v="45.483600000000003"/>
    <n v="-2.9932636874792085E-3"/>
    <n v="3321"/>
    <n v="0.79856115107913672"/>
    <n v="6678.92"/>
    <n v="27.916339465402562"/>
    <m/>
    <m/>
    <n v="5536.8868496980867"/>
    <n v="3.0471567092221812"/>
    <m/>
    <m/>
    <n v="45.086905672823455"/>
    <n v="224.684"/>
    <m/>
    <n v="-0.7993319254026835"/>
    <n v="75.871438048540938"/>
    <m/>
    <m/>
    <m/>
    <n v="78.464564029429681"/>
    <n v="78.48"/>
    <n v="-1.9668667903061099E-4"/>
    <m/>
    <m/>
    <m/>
    <n v="54.617544236357126"/>
    <m/>
  </r>
  <r>
    <x v="3315"/>
    <n v="9.81"/>
    <n v="12.44"/>
    <n v="90.821899999999999"/>
    <n v="80.437899999999999"/>
    <n v="14930.319815000001"/>
    <n v="13226.069767999999"/>
    <n v="2.5585693400165255E-5"/>
    <n v="54.174155357239613"/>
    <n v="54.19"/>
    <n v="-2.9239052888696548E-4"/>
    <n v="239.84010170472328"/>
    <n v="24.01"/>
    <m/>
    <n v="148.59832519480116"/>
    <m/>
    <m/>
    <n v="69.37964673711636"/>
    <m/>
    <m/>
    <n v="24.568014595534862"/>
    <n v="24.57"/>
    <n v="-8.0806042537129308E-5"/>
    <n v="64.773399084557482"/>
    <n v="64.78"/>
    <m/>
    <n v="-1.018974288748975E-4"/>
    <n v="44.979121821593097"/>
    <n v="45.114400000000003"/>
    <n v="-2.9985587397129976E-3"/>
    <n v="3322"/>
    <n v="0.78858520900321549"/>
    <n v="6620.01"/>
    <n v="27.667948759974305"/>
    <m/>
    <m/>
    <n v="5585.7237880527482"/>
    <n v="3.0737421083908121"/>
    <m/>
    <m/>
    <n v="44.35331299687865"/>
    <n v="221.03399999999999"/>
    <m/>
    <n v="-0.79933714724034011"/>
    <n v="76.483856310581047"/>
    <m/>
    <m/>
    <m/>
    <n v="79.100695835718824"/>
    <n v="79.12"/>
    <n v="-2.4398589839713658E-4"/>
    <m/>
    <m/>
    <m/>
    <n v="54.174215006019587"/>
    <m/>
  </r>
  <r>
    <x v="3316"/>
    <n v="10.38"/>
    <n v="12.74"/>
    <n v="89.843299999999999"/>
    <n v="79.563000000000002"/>
    <n v="14699.756708999999"/>
    <n v="13020.471086"/>
    <n v="2.5585693400165255E-5"/>
    <n v="53.585205684514023"/>
    <n v="53.6"/>
    <n v="-2.7601334861904192E-4"/>
    <n v="234.60434506658893"/>
    <n v="23.48"/>
    <m/>
    <n v="146.15423061110229"/>
    <m/>
    <m/>
    <n v="69.744345278700081"/>
    <m/>
    <m/>
    <n v="24.186261195219046"/>
    <n v="24.19"/>
    <n v="-1.5455993306967564E-4"/>
    <n v="65.777299079054487"/>
    <n v="65.790000000000006"/>
    <m/>
    <n v="-1.9305245395229154E-4"/>
    <n v="44.489226404138279"/>
    <n v="44.624000000000002"/>
    <n v="-3.0202042815911101E-3"/>
    <n v="3323"/>
    <n v="0.81475667189952905"/>
    <n v="6520.36"/>
    <n v="27.242956930375389"/>
    <m/>
    <m/>
    <n v="5669.8048355858273"/>
    <n v="3.1188278076905802"/>
    <m/>
    <m/>
    <n v="43.382628199245147"/>
    <n v="216.22399999999999"/>
    <m/>
    <n v="-0.79936256752606027"/>
    <n v="77.301346286122154"/>
    <m/>
    <m/>
    <m/>
    <n v="79.95740509296887"/>
    <n v="79.98"/>
    <n v="-2.8250696463039127E-4"/>
    <m/>
    <m/>
    <m/>
    <n v="53.5850267556266"/>
    <m/>
  </r>
  <r>
    <x v="3317"/>
    <n v="10.41"/>
    <n v="12.63"/>
    <n v="89.707099999999997"/>
    <n v="79.440299999999993"/>
    <n v="14706.060133999999"/>
    <n v="13025.721276"/>
    <n v="2.5585693400165255E-5"/>
    <n v="53.502667352255877"/>
    <n v="53.52"/>
    <n v="-3.2385365740150718E-4"/>
    <n v="233.87615487474369"/>
    <n v="23.41"/>
    <m/>
    <n v="145.81122389769303"/>
    <m/>
    <m/>
    <n v="69.794968983396444"/>
    <m/>
    <m/>
    <n v="24.196042542534467"/>
    <n v="24.2"/>
    <n v="-1.6353130022861428E-4"/>
    <n v="65.750026375534318"/>
    <n v="65.760000000000005"/>
    <m/>
    <n v="-1.5166703871183351E-4"/>
    <n v="44.420448932346751"/>
    <n v="44.552799999999998"/>
    <n v="-2.9706565615010838E-3"/>
    <n v="3324"/>
    <n v="0.82422802850356292"/>
    <n v="6502.08"/>
    <n v="27.16445936109054"/>
    <m/>
    <m/>
    <n v="5685.7002819100344"/>
    <n v="3.1272750464750252"/>
    <m/>
    <m/>
    <n v="43.247363639752422"/>
    <n v="215.53800000000001"/>
    <m/>
    <n v="-0.79935155916936962"/>
    <n v="77.416952533259874"/>
    <m/>
    <m/>
    <m/>
    <n v="80.079800365479841"/>
    <n v="80.099999999999994"/>
    <n v="-2.5218020624406812E-4"/>
    <m/>
    <m/>
    <m/>
    <n v="53.502607710747661"/>
    <m/>
  </r>
  <r>
    <x v="3318"/>
    <n v="9.89"/>
    <n v="12.42"/>
    <n v="88.082800000000006"/>
    <n v="77.999899999999997"/>
    <n v="14590.013971"/>
    <n v="12922.601468000001"/>
    <n v="2.6699467805313404E-5"/>
    <n v="52.532629371631657"/>
    <n v="52.55"/>
    <n v="-3.3055429816064574E-4"/>
    <n v="225.3907666615608"/>
    <n v="22.56"/>
    <m/>
    <n v="141.84070194771488"/>
    <m/>
    <m/>
    <n v="70.424541392651946"/>
    <m/>
    <m/>
    <n v="24.004525183655652"/>
    <n v="24.01"/>
    <n v="-2.2802233837360131E-4"/>
    <n v="66.269863253273925"/>
    <n v="66.28"/>
    <m/>
    <n v="-1.5293824269879686E-4"/>
    <n v="43.614859490521724"/>
    <n v="43.744399999999999"/>
    <n v="-2.9613049779692036E-3"/>
    <n v="3325"/>
    <n v="0.79629629629629639"/>
    <n v="6432.88"/>
    <n v="26.87325637441236"/>
    <m/>
    <m/>
    <n v="5746.2117581619677"/>
    <n v="3.1602582436769966"/>
    <m/>
    <m/>
    <n v="41.677649260261539"/>
    <n v="207.708"/>
    <m/>
    <n v="-0.79934499749522625"/>
    <n v="78.816994390908988"/>
    <m/>
    <m/>
    <m/>
    <n v="81.530866181333309"/>
    <n v="81.55"/>
    <n v="-2.3462683834074571E-4"/>
    <m/>
    <m/>
    <m/>
    <n v="52.532748651739333"/>
    <m/>
  </r>
  <r>
    <x v="3319"/>
    <n v="9.75"/>
    <n v="12.46"/>
    <n v="88.421800000000005"/>
    <n v="78.298000000000002"/>
    <n v="14641.967621"/>
    <n v="12968.272594"/>
    <n v="2.6699467805313404E-5"/>
    <n v="52.733523291786668"/>
    <n v="52.75"/>
    <n v="-3.123546580726666E-4"/>
    <n v="227.10936045637891"/>
    <n v="22.74"/>
    <m/>
    <n v="142.64902485243749"/>
    <m/>
    <m/>
    <n v="70.286789652883954"/>
    <m/>
    <m/>
    <n v="24.08941561124481"/>
    <n v="24.09"/>
    <n v="-2.4258561859280547E-5"/>
    <n v="66.034972656639582"/>
    <n v="66.05"/>
    <m/>
    <n v="-2.2751466102066686E-4"/>
    <n v="43.781381820073939"/>
    <n v="43.911200000000001"/>
    <n v="-2.9563796918795626E-3"/>
    <n v="3326"/>
    <n v="0.78250401284109139"/>
    <n v="6463.89"/>
    <n v="27.000691730377078"/>
    <m/>
    <m/>
    <n v="5718.5118746540211"/>
    <n v="3.1447259394216567"/>
    <m/>
    <m/>
    <n v="41.994801306136075"/>
    <n v="209.28200000000001"/>
    <m/>
    <n v="-0.79933868509410233"/>
    <n v="78.512114720800326"/>
    <m/>
    <m/>
    <m/>
    <n v="81.218436046459658"/>
    <n v="81.23"/>
    <n v="-1.423606246503395E-4"/>
    <m/>
    <m/>
    <m/>
    <n v="52.733642568985864"/>
    <m/>
  </r>
  <r>
    <x v="3320"/>
    <n v="10.07"/>
    <n v="12.85"/>
    <n v="89.344200000000001"/>
    <n v="79.108500000000006"/>
    <n v="14651.012476"/>
    <n v="12975.244784"/>
    <n v="2.6699467805313404E-5"/>
    <n v="53.279732095846178"/>
    <n v="53.29"/>
    <n v="-1.9267975518522107E-4"/>
    <n v="231.79832594741109"/>
    <n v="23.21"/>
    <m/>
    <n v="144.84932249112745"/>
    <m/>
    <m/>
    <n v="69.913521305422705"/>
    <m/>
    <m/>
    <n v="24.10253328216497"/>
    <n v="24.11"/>
    <n v="-3.0969381314926991E-4"/>
    <n v="65.997433225224498"/>
    <n v="66.010000000000005"/>
    <m/>
    <n v="-1.9037683344202971E-4"/>
    <n v="44.234083907616622"/>
    <n v="44.366399999999999"/>
    <n v="-2.9823490836168309E-3"/>
    <n v="3327"/>
    <n v="0.78365758754863812"/>
    <n v="6477.84"/>
    <n v="27.05262511406286"/>
    <m/>
    <m/>
    <n v="5706.1705073579469"/>
    <n v="3.1370468769131272"/>
    <m/>
    <m/>
    <n v="42.859884553347136"/>
    <n v="213.61"/>
    <m/>
    <n v="-0.79935450328473789"/>
    <n v="77.688542194430653"/>
    <m/>
    <m/>
    <m/>
    <n v="80.375224747174798"/>
    <n v="80.39"/>
    <n v="-1.8379466134099687E-4"/>
    <m/>
    <m/>
    <m/>
    <n v="53.279612827371828"/>
    <m/>
  </r>
  <r>
    <x v="3321"/>
    <n v="10.45"/>
    <n v="13.08"/>
    <n v="90.807000000000002"/>
    <n v="80.401600000000002"/>
    <n v="14761.482814000001"/>
    <n v="13072.733206000001"/>
    <n v="2.6699467805313404E-5"/>
    <n v="54.150741296546144"/>
    <n v="54.17"/>
    <n v="-3.5552341616873484E-4"/>
    <n v="239.37180272768816"/>
    <n v="23.96"/>
    <m/>
    <n v="148.39586141192243"/>
    <m/>
    <m/>
    <n v="69.338986784193466"/>
    <m/>
    <m/>
    <n v="24.283677049292393"/>
    <n v="24.29"/>
    <n v="-2.6031085663258402E-4"/>
    <n v="65.5008931986888"/>
    <n v="65.510000000000005"/>
    <m/>
    <n v="-1.3901391102433269E-4"/>
    <n v="44.956960667514934"/>
    <n v="45.090800000000002"/>
    <n v="-2.968218183866056E-3"/>
    <n v="3328"/>
    <n v="0.79892966360856266"/>
    <n v="6543.68"/>
    <n v="27.325451000053597"/>
    <m/>
    <m/>
    <n v="5648.1736648603783"/>
    <n v="3.1048679509217672"/>
    <m/>
    <m/>
    <n v="44.259560191135762"/>
    <n v="220.58799999999999"/>
    <m/>
    <n v="-0.79935644644706072"/>
    <n v="76.415093464443558"/>
    <m/>
    <m/>
    <m/>
    <n v="79.060605693549249"/>
    <n v="79.08"/>
    <n v="-2.4524919639290488E-4"/>
    <m/>
    <m/>
    <m/>
    <n v="54.150741296546066"/>
    <m/>
  </r>
  <r>
    <x v="3322"/>
    <n v="10.39"/>
    <n v="13.09"/>
    <n v="90.081299999999999"/>
    <n v="79.756900000000002"/>
    <n v="14755.332566999999"/>
    <n v="13066.937527"/>
    <n v="2.6699467805313404E-5"/>
    <n v="53.716676354185914"/>
    <n v="53.73"/>
    <n v="-2.4797405200227551E-4"/>
    <n v="235.52863971806204"/>
    <n v="23.58"/>
    <m/>
    <n v="146.60605313582678"/>
    <m/>
    <m/>
    <n v="69.613836948813002"/>
    <m/>
    <m/>
    <n v="24.272967584744933"/>
    <n v="24.28"/>
    <n v="-2.8963819007699065E-4"/>
    <n v="65.529258336614646"/>
    <n v="65.540000000000006"/>
    <m/>
    <n v="-1.6389477243450301E-4"/>
    <n v="44.596305406370945"/>
    <n v="44.7288"/>
    <n v="-2.9621763523514089E-3"/>
    <n v="3329"/>
    <n v="0.79373567608861728"/>
    <n v="6523.33"/>
    <n v="27.238345379416518"/>
    <m/>
    <m/>
    <n v="5665.7387557694547"/>
    <n v="3.1142284496256312"/>
    <m/>
    <m/>
    <n v="43.548302309543793"/>
    <n v="217.04400000000001"/>
    <m/>
    <n v="-0.79935726253873041"/>
    <n v="77.024240075719035"/>
    <m/>
    <m/>
    <m/>
    <n v="79.693733129930365"/>
    <n v="79.709999999999994"/>
    <n v="-2.0407565010194251E-4"/>
    <m/>
    <m/>
    <m/>
    <n v="53.716497460198894"/>
    <m/>
  </r>
  <r>
    <x v="3323"/>
    <n v="10.16"/>
    <n v="12.76"/>
    <n v="88.495400000000004"/>
    <n v="78.3506"/>
    <n v="14592.976678999999"/>
    <n v="12922.810508"/>
    <n v="2.72563427237138E-5"/>
    <n v="52.769696363342106"/>
    <n v="52.78"/>
    <n v="-1.9521858010407289E-4"/>
    <n v="227.21872375028215"/>
    <n v="22.75"/>
    <m/>
    <n v="142.72373386253884"/>
    <m/>
    <m/>
    <n v="70.224389359410537"/>
    <m/>
    <m/>
    <n v="24.00530189789508"/>
    <n v="24.01"/>
    <n v="-1.9567272407006175E-4"/>
    <n v="66.251394897462603"/>
    <n v="66.260000000000005"/>
    <m/>
    <n v="-1.2986873735887361E-4"/>
    <n v="43.809803584251576"/>
    <n v="43.94"/>
    <n v="-2.9630499715161962E-3"/>
    <n v="3330"/>
    <n v="0.79623824451410663"/>
    <n v="6434.78"/>
    <n v="26.866504438575891"/>
    <m/>
    <m/>
    <n v="5742.647507407557"/>
    <n v="3.1562028743850781"/>
    <m/>
    <m/>
    <n v="42.011170447206183"/>
    <n v="209.38"/>
    <m/>
    <n v="-0.79935442522109956"/>
    <n v="78.378706228374341"/>
    <m/>
    <m/>
    <m/>
    <n v="81.098085099731222"/>
    <n v="81.12"/>
    <n v="-2.701540960156068E-4"/>
    <m/>
    <m/>
    <m/>
    <n v="52.769457843842204"/>
    <m/>
  </r>
  <r>
    <x v="3324"/>
    <n v="10.7"/>
    <n v="12.96"/>
    <n v="88.980400000000003"/>
    <n v="78.777900000000002"/>
    <n v="14567.264255"/>
    <n v="12899.688643"/>
    <n v="2.72563427237138E-5"/>
    <n v="53.057607491897542"/>
    <n v="53.07"/>
    <n v="-2.3351249486447401E-4"/>
    <n v="229.69296252341445"/>
    <n v="22.99"/>
    <m/>
    <n v="143.88644174108794"/>
    <m/>
    <m/>
    <n v="70.029732411550867"/>
    <m/>
    <m/>
    <n v="23.962420912026491"/>
    <n v="23.97"/>
    <n v="-3.1619057044252052E-4"/>
    <n v="66.369288025886007"/>
    <n v="66.38"/>
    <m/>
    <n v="-1.613735178365161E-4"/>
    <n v="44.048562799990577"/>
    <n v="44.178800000000003"/>
    <n v="-2.9479569388355387E-3"/>
    <n v="3331"/>
    <n v="0.82561728395061718"/>
    <n v="6421.9"/>
    <n v="26.810634244035505"/>
    <m/>
    <m/>
    <n v="5754.1421194837139"/>
    <n v="3.1622206112567084"/>
    <m/>
    <m/>
    <n v="42.467971211539805"/>
    <n v="211.64599999999999"/>
    <m/>
    <n v="-0.79934432395821409"/>
    <n v="77.947622339374419"/>
    <m/>
    <m/>
    <m/>
    <n v="80.655016386030027"/>
    <n v="80.67"/>
    <n v="-1.8573960542922485E-4"/>
    <m/>
    <m/>
    <m/>
    <n v="53.057368978213596"/>
    <m/>
  </r>
  <r>
    <x v="3325"/>
    <n v="11.46"/>
    <n v="13.3"/>
    <n v="89.814800000000005"/>
    <n v="79.510199999999998"/>
    <n v="14594.204748"/>
    <n v="12922.490320999999"/>
    <n v="2.72563427237138E-5"/>
    <n v="53.551229536299701"/>
    <n v="53.56"/>
    <n v="-1.6375025579351554E-4"/>
    <n v="233.95070310423813"/>
    <n v="23.42"/>
    <m/>
    <n v="145.87799258850239"/>
    <m/>
    <m/>
    <n v="69.694790205814641"/>
    <m/>
    <m/>
    <n v="24.004980608791357"/>
    <n v="24.01"/>
    <n v="-2.0905419444583462E-4"/>
    <n v="66.25003883523388"/>
    <n v="66.260000000000005"/>
    <m/>
    <n v="-1.5033451201518222E-4"/>
    <n v="44.457524980836034"/>
    <n v="44.589599999999997"/>
    <n v="-2.9620139934865009E-3"/>
    <n v="3332"/>
    <n v="0.86165413533834589"/>
    <n v="6441.62"/>
    <n v="26.886663700234674"/>
    <m/>
    <m/>
    <n v="5736.4726318560306"/>
    <n v="3.1516138095427895"/>
    <m/>
    <m/>
    <n v="43.253141851050955"/>
    <n v="215.572"/>
    <m/>
    <n v="-0.79935640133667196"/>
    <n v="77.212250830365434"/>
    <m/>
    <m/>
    <m/>
    <n v="79.902934771235323"/>
    <n v="79.92"/>
    <n v="-2.1352888844694551E-4"/>
    <m/>
    <m/>
    <m/>
    <n v="53.550752543825887"/>
    <m/>
  </r>
  <r>
    <x v="3326"/>
    <n v="10.42"/>
    <n v="12.73"/>
    <n v="86.847399999999993"/>
    <n v="76.881100000000004"/>
    <n v="14434.441292"/>
    <n v="12780.674983000001"/>
    <n v="2.72563427237138E-5"/>
    <n v="51.780682574885489"/>
    <n v="51.8"/>
    <n v="-3.7292326475879545E-4"/>
    <n v="218.47506114838734"/>
    <n v="21.87"/>
    <m/>
    <n v="138.63787468907458"/>
    <m/>
    <m/>
    <n v="70.843858389599745"/>
    <m/>
    <m/>
    <n v="23.741618020917045"/>
    <n v="23.75"/>
    <n v="-3.5292543507181584E-4"/>
    <n v="66.976435221138047"/>
    <n v="66.989999999999995"/>
    <m/>
    <n v="-2.0248960832880414E-4"/>
    <n v="42.987321727148036"/>
    <n v="43.112000000000002"/>
    <n v="-2.8919621648720861E-3"/>
    <n v="3333"/>
    <n v="0.81853888452474466"/>
    <n v="6356.54"/>
    <n v="26.52947683192318"/>
    <m/>
    <m/>
    <n v="5812.2391457948088"/>
    <n v="3.1929371744662087"/>
    <m/>
    <m/>
    <n v="40.391346784633953"/>
    <n v="201.3"/>
    <m/>
    <n v="-0.79934750727951343"/>
    <n v="79.761651289340662"/>
    <m/>
    <m/>
    <m/>
    <n v="82.544217857221426"/>
    <n v="82.56"/>
    <n v="-1.9115967512806087E-4"/>
    <m/>
    <m/>
    <m/>
    <n v="51.780444084463944"/>
    <m/>
  </r>
  <r>
    <x v="3327"/>
    <n v="10.64"/>
    <n v="12.77"/>
    <n v="86.924499999999995"/>
    <n v="76.947299999999998"/>
    <n v="14369.167474"/>
    <n v="12722.531288"/>
    <n v="2.72563427237138E-5"/>
    <n v="51.825387885270509"/>
    <n v="51.84"/>
    <n v="-2.818694970967428E-4"/>
    <n v="218.84737754829982"/>
    <n v="21.91"/>
    <m/>
    <n v="138.81226209675225"/>
    <m/>
    <m/>
    <n v="70.810156481288445"/>
    <m/>
    <m/>
    <n v="23.633680040632999"/>
    <n v="23.64"/>
    <n v="-2.6734176679366062E-4"/>
    <n v="67.280479463862463"/>
    <n v="67.290000000000006"/>
    <m/>
    <n v="-1.4148515585588051E-4"/>
    <n v="43.0241747373789"/>
    <n v="43.15"/>
    <n v="-2.9159968162479899E-3"/>
    <n v="3334"/>
    <n v="0.83320281910728278"/>
    <n v="6312.75"/>
    <n v="26.344658908346446"/>
    <m/>
    <m/>
    <n v="5852.279474683537"/>
    <n v="3.2146284581074358"/>
    <m/>
    <m/>
    <n v="40.459542852245825"/>
    <n v="201.65"/>
    <m/>
    <n v="-0.7993575856570998"/>
    <n v="79.68925920595747"/>
    <m/>
    <m/>
    <m/>
    <n v="82.472339056718255"/>
    <n v="82.49"/>
    <n v="-2.1409799105032157E-4"/>
    <m/>
    <m/>
    <m/>
    <n v="51.825089779512659"/>
    <m/>
  </r>
  <r>
    <x v="3328"/>
    <n v="10.9"/>
    <n v="12.91"/>
    <n v="87.881399999999999"/>
    <n v="77.792299999999997"/>
    <n v="14437.080967"/>
    <n v="12782.315457999999"/>
    <n v="2.753484596618172E-5"/>
    <n v="52.394625085797621"/>
    <n v="52.41"/>
    <n v="-2.9335840874600283E-4"/>
    <n v="223.64998873943705"/>
    <n v="22.39"/>
    <m/>
    <n v="141.09406627103354"/>
    <m/>
    <m/>
    <n v="70.418170699598036"/>
    <m/>
    <m/>
    <n v="23.74480172271279"/>
    <n v="23.75"/>
    <n v="-2.188748331456436E-4"/>
    <n v="66.963690316168979"/>
    <n v="66.97"/>
    <m/>
    <n v="-9.4216572062433279E-5"/>
    <n v="43.496482658276051"/>
    <n v="43.620399999999997"/>
    <n v="-2.8408116781126758E-3"/>
    <n v="3335"/>
    <n v="0.84430673896204489"/>
    <n v="6367.33"/>
    <n v="26.570359843003995"/>
    <m/>
    <m/>
    <n v="5801.6807001830057"/>
    <n v="3.186532704568616"/>
    <m/>
    <m/>
    <n v="41.3467658071038"/>
    <n v="206.07400000000001"/>
    <m/>
    <n v="-0.79935961932556365"/>
    <n v="78.810477470068392"/>
    <m/>
    <m/>
    <m/>
    <n v="81.5658719684657"/>
    <n v="81.59"/>
    <n v="-2.957229015112528E-4"/>
    <m/>
    <m/>
    <m/>
    <n v="52.394386607006425"/>
    <m/>
  </r>
  <r>
    <x v="3329"/>
    <n v="10.38"/>
    <n v="12.71"/>
    <n v="87.080799999999996"/>
    <n v="77.081500000000005"/>
    <n v="14279.919400999999"/>
    <n v="12642.815653"/>
    <n v="2.753484596618172E-5"/>
    <n v="51.916043856438613"/>
    <n v="51.93"/>
    <n v="-2.6874915388763743E-4"/>
    <n v="219.55906143914407"/>
    <n v="21.98"/>
    <m/>
    <n v="139.1555800550166"/>
    <m/>
    <m/>
    <n v="70.73668360249421"/>
    <m/>
    <m/>
    <n v="23.485743949199563"/>
    <n v="23.49"/>
    <n v="-1.8118564497382472E-4"/>
    <n v="67.69385876639906"/>
    <n v="67.709999999999994"/>
    <m/>
    <n v="-2.3838773594642149E-4"/>
    <n v="43.098886364208411"/>
    <n v="43.217199999999998"/>
    <n v="-2.7376515783434918E-3"/>
    <n v="3336"/>
    <n v="0.81667977970102279"/>
    <n v="6281.62"/>
    <n v="26.21065210948754"/>
    <m/>
    <m/>
    <n v="5879.7765508476778"/>
    <n v="3.2291201745381031"/>
    <m/>
    <m/>
    <n v="40.589814645991893"/>
    <n v="202.256"/>
    <m/>
    <n v="-0.79931465743418295"/>
    <n v="79.526876547432209"/>
    <m/>
    <m/>
    <m/>
    <n v="82.310373705572545"/>
    <n v="82.33"/>
    <n v="-2.3838569692036238E-4"/>
    <m/>
    <m/>
    <m/>
    <n v="51.91556691048622"/>
    <m/>
  </r>
  <r>
    <x v="3330"/>
    <n v="10.37"/>
    <n v="12.4"/>
    <n v="85.517099999999999"/>
    <n v="75.691000000000003"/>
    <n v="14169.081877000001"/>
    <n v="12543.640578"/>
    <n v="2.753484596618172E-5"/>
    <n v="50.980063965908975"/>
    <n v="51"/>
    <n v="-3.9090262923580088E-4"/>
    <n v="211.62643770759468"/>
    <n v="21.18"/>
    <m/>
    <n v="135.37647923247548"/>
    <m/>
    <m/>
    <n v="71.365026281341486"/>
    <m/>
    <m/>
    <n v="23.301748262722079"/>
    <n v="23.31"/>
    <n v="-3.539998832225999E-4"/>
    <n v="68.222940795923634"/>
    <n v="68.23"/>
    <m/>
    <n v="-1.0346188005816437E-4"/>
    <n v="42.320932268160199"/>
    <n v="42.435600000000001"/>
    <n v="-2.7021588439848365E-3"/>
    <n v="3337"/>
    <n v="0.83629032258064506"/>
    <n v="6198.41"/>
    <n v="25.857392582103202"/>
    <m/>
    <m/>
    <n v="5957.6634982905398"/>
    <n v="3.2709645976374593"/>
    <m/>
    <m/>
    <n v="39.12143178314448"/>
    <n v="194.95"/>
    <m/>
    <n v="-0.7993258179884869"/>
    <n v="80.950177645437165"/>
    <m/>
    <m/>
    <m/>
    <n v="83.792823240493263"/>
    <n v="83.81"/>
    <n v="-2.0494880690535844E-4"/>
    <m/>
    <m/>
    <m/>
    <n v="50.979408213195569"/>
    <m/>
  </r>
  <r>
    <x v="3331"/>
    <n v="10.86"/>
    <n v="12.69"/>
    <n v="85.253799999999998"/>
    <n v="75.4559"/>
    <n v="14076.690381"/>
    <n v="12461.502614000001"/>
    <n v="2.753484596618172E-5"/>
    <n v="50.821861363680405"/>
    <n v="50.84"/>
    <n v="-3.5677884184892594E-4"/>
    <n v="210.3080769421255"/>
    <n v="21.06"/>
    <m/>
    <n v="134.74120939725867"/>
    <m/>
    <m/>
    <n v="71.47262683645279"/>
    <m/>
    <m/>
    <n v="23.149241453269621"/>
    <n v="23.15"/>
    <n v="-3.2766597424571664E-5"/>
    <n v="68.669027579220369"/>
    <n v="68.680000000000007"/>
    <m/>
    <n v="-1.5976151397256722E-4"/>
    <n v="42.189322420592333"/>
    <n v="42.300400000000003"/>
    <n v="-2.6259226723073237E-3"/>
    <n v="3338"/>
    <n v="0.85579196217494091"/>
    <n v="6161.44"/>
    <n v="25.701160941610848"/>
    <m/>
    <m/>
    <n v="5993.1975819558356"/>
    <n v="3.2901621273081796"/>
    <m/>
    <m/>
    <n v="38.877095419334808"/>
    <n v="193.72200000000001"/>
    <m/>
    <n v="-0.79931502142588451"/>
    <n v="81.197830919109947"/>
    <m/>
    <m/>
    <m/>
    <n v="84.052293481287521"/>
    <n v="84.07"/>
    <n v="-2.1061637578767556E-4"/>
    <m/>
    <m/>
    <m/>
    <n v="50.821384464244879"/>
    <m/>
  </r>
  <r>
    <x v="3332"/>
    <n v="10.75"/>
    <n v="12.76"/>
    <n v="85.962199999999996"/>
    <n v="76.080799999999996"/>
    <n v="14030.594687999999"/>
    <n v="12420.352908000001"/>
    <n v="2.753484596618172E-5"/>
    <n v="51.242906298749361"/>
    <n v="51.26"/>
    <n v="-3.3347056673116438E-4"/>
    <n v="213.7876984818285"/>
    <n v="21.4"/>
    <m/>
    <n v="136.41043343251903"/>
    <m/>
    <m/>
    <n v="71.173453315061593"/>
    <m/>
    <m/>
    <n v="23.072874067115105"/>
    <n v="23.08"/>
    <n v="-3.0874925844426304E-4"/>
    <n v="68.895131596039619"/>
    <n v="68.91"/>
    <m/>
    <n v="-2.1576554869218167E-4"/>
    <n v="42.538559735077868"/>
    <n v="42.650799999999997"/>
    <n v="-2.6316098390212206E-3"/>
    <n v="3339"/>
    <n v="0.84247648902821315"/>
    <n v="6129.07"/>
    <n v="25.564139982937863"/>
    <m/>
    <m/>
    <n v="6024.683696521246"/>
    <n v="3.3071339333696534"/>
    <m/>
    <m/>
    <n v="39.519697274786488"/>
    <n v="196.928"/>
    <m/>
    <n v="-0.7993190543001174"/>
    <n v="80.521627710706014"/>
    <m/>
    <m/>
    <m/>
    <n v="83.355413248226569"/>
    <n v="83.38"/>
    <n v="-2.9487589078225351E-4"/>
    <m/>
    <m/>
    <m/>
    <n v="51.242190967038859"/>
    <m/>
  </r>
  <r>
    <x v="3333"/>
    <n v="10.48"/>
    <n v="12.62"/>
    <n v="84.593500000000006"/>
    <n v="74.8673"/>
    <n v="14015.522101"/>
    <n v="12406.668156"/>
    <n v="2.8091873859104055E-5"/>
    <n v="50.42578128189767"/>
    <n v="50.44"/>
    <n v="-2.8189369750852844E-4"/>
    <n v="206.96426576583403"/>
    <n v="20.72"/>
    <m/>
    <n v="133.14229671899304"/>
    <m/>
    <m/>
    <n v="71.737823773425305"/>
    <m/>
    <m/>
    <n v="23.047525674819479"/>
    <n v="23.05"/>
    <n v="-1.0734599481654339E-4"/>
    <n v="68.9704268338632"/>
    <n v="68.98"/>
    <m/>
    <n v="-1.3878176481307847E-4"/>
    <n v="41.85990573073601"/>
    <n v="41.970799999999997"/>
    <n v="-2.6421766862673168E-3"/>
    <n v="3340"/>
    <n v="0.83042789223454838"/>
    <n v="6118.87"/>
    <n v="25.519603351898702"/>
    <m/>
    <m/>
    <n v="6034.7099768059406"/>
    <n v="3.3123236466827404"/>
    <m/>
    <m/>
    <n v="38.257717978490057"/>
    <n v="190.63800000000001"/>
    <m/>
    <n v="-0.79931746043029173"/>
    <n v="81.802149428186667"/>
    <m/>
    <m/>
    <m/>
    <n v="84.68414400829478"/>
    <n v="84.7"/>
    <n v="-1.8720179108877577E-4"/>
    <m/>
    <m/>
    <m/>
    <n v="50.42488713906247"/>
    <m/>
  </r>
  <r>
    <x v="3334"/>
    <n v="10.02"/>
    <n v="12.36"/>
    <n v="83.894099999999995"/>
    <n v="74.246200000000002"/>
    <n v="13955.033477000001"/>
    <n v="12352.774547000001"/>
    <n v="2.8091873859104055E-5"/>
    <n v="50.007652888221656"/>
    <n v="50.02"/>
    <n v="-2.4684349816761486E-4"/>
    <n v="203.5268266698522"/>
    <n v="20.38"/>
    <m/>
    <n v="131.48104075302112"/>
    <m/>
    <m/>
    <n v="72.032136293198093"/>
    <m/>
    <m/>
    <n v="22.9474968949472"/>
    <n v="22.95"/>
    <n v="-1.0906775829189197E-4"/>
    <n v="69.269412928067908"/>
    <n v="69.28"/>
    <m/>
    <n v="-1.5281570340786033E-4"/>
    <n v="41.512479077998563"/>
    <n v="41.621600000000001"/>
    <n v="-2.6217377996385904E-3"/>
    <n v="3341"/>
    <n v="0.81067961165048541"/>
    <n v="6081.86"/>
    <n v="25.363267395121913"/>
    <m/>
    <m/>
    <n v="6071.2109347020214"/>
    <n v="3.3320423549720219"/>
    <m/>
    <m/>
    <n v="37.621677181527154"/>
    <n v="187.464"/>
    <m/>
    <n v="-0.79931252303627809"/>
    <n v="82.476939449859046"/>
    <m/>
    <m/>
    <m/>
    <n v="85.385925195794059"/>
    <n v="85.4"/>
    <n v="-1.6481035369964037E-4"/>
    <m/>
    <m/>
    <m/>
    <n v="50.006997199464259"/>
    <m/>
  </r>
  <r>
    <x v="3335"/>
    <n v="9.9"/>
    <n v="12.27"/>
    <n v="82.1524"/>
    <n v="72.698599999999999"/>
    <n v="13711.221034"/>
    <n v="12135.914568"/>
    <n v="2.8091873859104055E-5"/>
    <n v="48.965877090946279"/>
    <n v="48.98"/>
    <n v="-2.8834032367741624E-4"/>
    <n v="195.03211994278595"/>
    <n v="19.52"/>
    <m/>
    <n v="127.35724594463753"/>
    <m/>
    <m/>
    <n v="72.772991033028234"/>
    <m/>
    <m/>
    <n v="22.544925254633107"/>
    <n v="22.55"/>
    <n v="-2.2504414043877929E-4"/>
    <n v="70.483596080451662"/>
    <n v="70.5"/>
    <m/>
    <n v="-2.3267970990548115E-4"/>
    <n v="40.646726771662401"/>
    <n v="40.7532"/>
    <n v="-2.6126347952455387E-3"/>
    <n v="3342"/>
    <n v="0.8068459657701712"/>
    <n v="5968.59"/>
    <n v="24.885065748704466"/>
    <m/>
    <m/>
    <n v="6184.2826039896563"/>
    <n v="3.3931339658714732"/>
    <m/>
    <m/>
    <n v="36.049647615170528"/>
    <n v="179.636"/>
    <m/>
    <n v="-0.79931835703772891"/>
    <n v="84.184338497230229"/>
    <m/>
    <m/>
    <m/>
    <n v="87.163397612375761"/>
    <n v="87.18"/>
    <n v="-1.9043803193674602E-4"/>
    <m/>
    <m/>
    <m/>
    <n v="48.965042639026038"/>
    <m/>
  </r>
  <r>
    <x v="3336"/>
    <n v="11.06"/>
    <n v="12.96"/>
    <n v="84.796800000000005"/>
    <n v="75.036600000000007"/>
    <n v="13760.085730999999"/>
    <n v="12178.824193"/>
    <n v="2.8091873859104055E-5"/>
    <n v="50.540805165859034"/>
    <n v="50.55"/>
    <n v="-1.8189582870353771E-4"/>
    <n v="207.57310339274309"/>
    <n v="20.78"/>
    <m/>
    <n v="133.49649491259308"/>
    <m/>
    <m/>
    <n v="71.599557979883656"/>
    <m/>
    <m/>
    <n v="22.62472023917211"/>
    <n v="22.63"/>
    <n v="-2.333080348161376E-4"/>
    <n v="70.233758633084094"/>
    <n v="70.25"/>
    <m/>
    <n v="-2.3119383510183944E-4"/>
    <n v="41.953774740888576"/>
    <n v="42.062399999999997"/>
    <n v="-2.5824788673832755E-3"/>
    <n v="3343"/>
    <n v="0.85339506172839508"/>
    <n v="6040.82"/>
    <n v="25.184250396942367"/>
    <m/>
    <m/>
    <n v="6109.4423598974718"/>
    <n v="3.3517535672277399"/>
    <m/>
    <m/>
    <n v="38.367080904772592"/>
    <n v="191.178"/>
    <m/>
    <n v="-0.79931225923080795"/>
    <n v="81.473160272395646"/>
    <m/>
    <m/>
    <m/>
    <n v="84.35945679403703"/>
    <n v="84.37"/>
    <n v="-1.2496392038607862E-4"/>
    <m/>
    <m/>
    <m/>
    <n v="50.539732325264772"/>
    <m/>
  </r>
  <r>
    <x v="3337"/>
    <n v="10.029999999999999"/>
    <n v="12.4"/>
    <n v="82.640199999999993"/>
    <n v="73.126099999999994"/>
    <n v="13703.227612000001"/>
    <n v="12128.157886999999"/>
    <n v="2.8091873859104055E-5"/>
    <n v="49.254221906851598"/>
    <n v="49.27"/>
    <n v="-3.2023732795627424E-4"/>
    <n v="196.9997324115869"/>
    <n v="19.72"/>
    <m/>
    <n v="128.39375502807766"/>
    <m/>
    <m/>
    <n v="72.507774976935124"/>
    <m/>
    <m/>
    <n v="22.530683127932555"/>
    <n v="22.53"/>
    <n v="3.0320813695139393E-5"/>
    <n v="70.525317606352459"/>
    <n v="70.540000000000006"/>
    <m/>
    <n v="-2.0814280759207104E-4"/>
    <n v="40.88543950368431"/>
    <n v="40.9908"/>
    <n v="-2.5703449631548914E-3"/>
    <n v="3344"/>
    <n v="0.80887096774193545"/>
    <n v="5997.08"/>
    <n v="24.99994561395442"/>
    <m/>
    <m/>
    <n v="6153.6792364840803"/>
    <n v="3.3757027110074338"/>
    <m/>
    <m/>
    <n v="36.4121323586876"/>
    <n v="181.43199999999999"/>
    <m/>
    <n v="-0.79930700009542088"/>
    <n v="83.543649688635128"/>
    <m/>
    <m/>
    <m/>
    <n v="86.506555763856738"/>
    <n v="86.52"/>
    <n v="-1.5538876725906814E-4"/>
    <m/>
    <m/>
    <m/>
    <n v="49.252910689209344"/>
    <m/>
  </r>
  <r>
    <x v="3338"/>
    <n v="11.44"/>
    <n v="13.15"/>
    <n v="84.629900000000006"/>
    <n v="74.884699999999995"/>
    <n v="13744.641393"/>
    <n v="12164.470803"/>
    <n v="2.7813356344497109E-5"/>
    <n v="50.438869153354354"/>
    <n v="50.45"/>
    <n v="-2.2063125164817343E-4"/>
    <n v="206.47138289235994"/>
    <n v="20.67"/>
    <m/>
    <n v="133.02085915054437"/>
    <m/>
    <m/>
    <n v="71.632671650020413"/>
    <m/>
    <m/>
    <n v="22.59822413325708"/>
    <n v="22.6"/>
    <n v="-7.8578174465548933E-5"/>
    <n v="70.313512773897486"/>
    <n v="70.319999999999993"/>
    <m/>
    <n v="-9.2252930923075738E-5"/>
    <n v="41.868530358152086"/>
    <n v="41.975999999999999"/>
    <n v="-2.5602640043813629E-3"/>
    <n v="3345"/>
    <n v="0.86996197718631174"/>
    <n v="6036.24"/>
    <n v="25.161226574795851"/>
    <m/>
    <m/>
    <n v="6113.4966678172095"/>
    <n v="3.3533419885621476"/>
    <m/>
    <m/>
    <n v="38.162187504733325"/>
    <n v="190.14400000000001"/>
    <m/>
    <n v="-0.79929849217049542"/>
    <n v="81.530721902620073"/>
    <m/>
    <m/>
    <m/>
    <n v="84.42542001346078"/>
    <n v="84.44"/>
    <n v="-1.7266682306038561E-4"/>
    <m/>
    <m/>
    <m/>
    <n v="50.437736765730158"/>
    <m/>
  </r>
  <r>
    <x v="3339"/>
    <n v="11.18"/>
    <n v="13.14"/>
    <n v="86.069000000000003"/>
    <n v="76.156000000000006"/>
    <n v="13785.162221"/>
    <n v="12199.994766"/>
    <n v="2.7813356344497109E-5"/>
    <n v="51.295312586694713"/>
    <n v="51.31"/>
    <n v="-2.8624855399117521E-4"/>
    <n v="213.47810253720829"/>
    <n v="21.37"/>
    <m/>
    <n v="136.40365830063408"/>
    <m/>
    <m/>
    <n v="71.021415409278518"/>
    <m/>
    <m/>
    <n v="22.664293720348905"/>
    <n v="22.67"/>
    <n v="-2.5171061539908113E-4"/>
    <n v="70.107532783563869"/>
    <n v="70.12"/>
    <m/>
    <n v="-1.7779829486785914E-4"/>
    <n v="42.579162183101545"/>
    <n v="42.688800000000001"/>
    <n v="-2.5683040258441814E-3"/>
    <n v="3346"/>
    <n v="0.85083713850837128"/>
    <n v="6057.45"/>
    <n v="25.24766596165864"/>
    <m/>
    <m/>
    <n v="6092.0152051311006"/>
    <n v="3.3412423318277105"/>
    <m/>
    <m/>
    <n v="39.456598851790375"/>
    <n v="196.59399999999999"/>
    <m/>
    <n v="-0.79929906888414515"/>
    <n v="80.142861091450982"/>
    <m/>
    <m/>
    <m/>
    <n v="82.991388163575806"/>
    <n v="83.01"/>
    <n v="-2.242119795711206E-4"/>
    <m/>
    <m/>
    <m/>
    <n v="51.294120628786757"/>
    <m/>
  </r>
  <r>
    <x v="3340"/>
    <n v="11.22"/>
    <n v="13.31"/>
    <n v="87.946700000000007"/>
    <n v="77.811000000000007"/>
    <n v="13926.507367"/>
    <n v="12324.068518"/>
    <n v="2.7813356344497109E-5"/>
    <n v="52.410548214034804"/>
    <n v="52.43"/>
    <n v="-3.7100488203689608E-4"/>
    <n v="222.74496794206635"/>
    <n v="22.3"/>
    <m/>
    <n v="140.83584624656953"/>
    <m/>
    <m/>
    <n v="70.240180472927648"/>
    <m/>
    <m/>
    <n v="22.895005520502426"/>
    <n v="22.9"/>
    <n v="-2.1809954137874676E-4"/>
    <n v="69.392630655013875"/>
    <n v="69.400000000000006"/>
    <m/>
    <n v="-1.0618652717764299E-4"/>
    <n v="43.503988469649201"/>
    <n v="43.616399999999999"/>
    <n v="-2.5772766746177123E-3"/>
    <n v="3347"/>
    <n v="0.84297520661157022"/>
    <n v="6133.18"/>
    <n v="25.557323631030698"/>
    <m/>
    <m/>
    <n v="6015.8530723054755"/>
    <n v="3.2985320263645446"/>
    <m/>
    <m/>
    <n v="41.167355337875243"/>
    <n v="205.13200000000001"/>
    <m/>
    <n v="-0.79931285544003261"/>
    <n v="78.390265607216776"/>
    <m/>
    <m/>
    <m/>
    <n v="81.18560932546842"/>
    <n v="81.209999999999994"/>
    <n v="-3.003407773867206E-4"/>
    <m/>
    <m/>
    <m/>
    <n v="52.409535123924869"/>
    <m/>
  </r>
  <r>
    <x v="3341"/>
    <n v="11.07"/>
    <n v="13.31"/>
    <n v="86.881799999999998"/>
    <n v="76.864500000000007"/>
    <n v="13901.298282"/>
    <n v="12301.074533000001"/>
    <n v="2.7813356344497109E-5"/>
    <n v="51.773411717816032"/>
    <n v="51.79"/>
    <n v="-3.2029894157115102E-4"/>
    <n v="217.31842885294904"/>
    <n v="21.76"/>
    <m/>
    <n v="138.25681780032548"/>
    <m/>
    <m/>
    <n v="70.660995446640854"/>
    <m/>
    <m/>
    <n v="22.852447608285381"/>
    <n v="22.86"/>
    <n v="-3.3037584053452473E-4"/>
    <n v="69.52082651083839"/>
    <n v="69.53"/>
    <m/>
    <n v="-1.3193569914582426E-4"/>
    <n v="42.974478260308274"/>
    <n v="43.085999999999999"/>
    <n v="-2.5883521257885622E-3"/>
    <n v="3348"/>
    <n v="0.83170548459804661"/>
    <n v="6127.62"/>
    <n v="25.530167412479972"/>
    <m/>
    <m/>
    <n v="6021.3067102358837"/>
    <n v="3.3008963893322707"/>
    <m/>
    <m/>
    <n v="40.163121493301546"/>
    <n v="200.13399999999999"/>
    <m/>
    <n v="-0.79931884890472604"/>
    <n v="79.336421087843846"/>
    <m/>
    <m/>
    <m/>
    <n v="82.171650843900693"/>
    <n v="82.19"/>
    <n v="-2.2325290302105394E-4"/>
    <m/>
    <m/>
    <m/>
    <n v="51.772339086481288"/>
    <m/>
  </r>
  <r>
    <x v="3342"/>
    <n v="12.54"/>
    <n v="14.11"/>
    <n v="90.971900000000005"/>
    <n v="80.480900000000005"/>
    <n v="14121.118211999999"/>
    <n v="12495.24814"/>
    <n v="2.9066631178853441E-5"/>
    <n v="54.209406212693196"/>
    <n v="54.22"/>
    <n v="-1.9538523251205753E-4"/>
    <n v="237.76383317278064"/>
    <n v="23.8"/>
    <m/>
    <n v="148.00910323175032"/>
    <m/>
    <m/>
    <n v="68.995610755177069"/>
    <m/>
    <m/>
    <n v="23.213245190277011"/>
    <n v="23.22"/>
    <n v="-2.909048114981827E-4"/>
    <n v="68.422891899440444"/>
    <n v="68.430000000000007"/>
    <m/>
    <n v="-1.0387404003453504E-4"/>
    <n v="44.996216177226685"/>
    <n v="45.113999999999997"/>
    <n v="-2.6108042464271231E-3"/>
    <n v="3349"/>
    <n v="0.88873139617292696"/>
    <n v="6258.48"/>
    <n v="26.073347592011896"/>
    <m/>
    <m/>
    <n v="5892.717111647612"/>
    <n v="3.2300970040842745"/>
    <m/>
    <m/>
    <n v="43.940912336981178"/>
    <n v="218.96600000000001"/>
    <m/>
    <n v="-0.79932540971209609"/>
    <n v="75.600198334644489"/>
    <m/>
    <m/>
    <m/>
    <n v="78.304836263575964"/>
    <n v="78.33"/>
    <n v="-3.2125285872630638E-4"/>
    <m/>
    <m/>
    <m/>
    <n v="54.208274018336347"/>
    <m/>
  </r>
  <r>
    <x v="3343"/>
    <n v="11.19"/>
    <n v="13.52"/>
    <n v="88.283799999999999"/>
    <n v="78.100399999999993"/>
    <n v="14084.892844"/>
    <n v="12462.830475000001"/>
    <n v="2.9066631178853441E-5"/>
    <n v="52.606306794175694"/>
    <n v="52.62"/>
    <n v="-2.6022816085713441E-4"/>
    <n v="223.69485326894244"/>
    <n v="22.39"/>
    <m/>
    <n v="141.43751779434064"/>
    <m/>
    <m/>
    <n v="70.012837141131257"/>
    <m/>
    <m/>
    <n v="23.153130920977549"/>
    <n v="23.16"/>
    <n v="-2.9659235848233934E-4"/>
    <n v="68.599864920480229"/>
    <n v="68.61"/>
    <m/>
    <n v="-1.4772015041208952E-4"/>
    <n v="43.665133508926033"/>
    <n v="43.780799999999999"/>
    <n v="-2.6419455805734016E-3"/>
    <n v="3350"/>
    <n v="0.8276627218934911"/>
    <n v="6213.65"/>
    <n v="25.884560806772843"/>
    <m/>
    <m/>
    <n v="5934.9271224034455"/>
    <n v="3.2529260621872016"/>
    <m/>
    <m/>
    <n v="41.34011132992601"/>
    <n v="206.012"/>
    <m/>
    <n v="-0.79933153733799001"/>
    <n v="77.832709507297579"/>
    <m/>
    <m/>
    <m/>
    <n v="80.620333187124089"/>
    <n v="80.64"/>
    <n v="-2.438840882429405E-4"/>
    <m/>
    <m/>
    <m/>
    <n v="52.605234215149466"/>
    <m/>
  </r>
  <r>
    <x v="3344"/>
    <n v="11.11"/>
    <n v="13.35"/>
    <n v="86.326999999999998"/>
    <n v="76.362499999999997"/>
    <n v="13823.810369999999"/>
    <n v="12230.728324"/>
    <n v="2.9066631178853441E-5"/>
    <n v="51.43653141629165"/>
    <n v="51.45"/>
    <n v="-2.617800526404368E-4"/>
    <n v="213.72913245242327"/>
    <n v="21.39"/>
    <m/>
    <n v="136.7027684150799"/>
    <m/>
    <m/>
    <n v="70.782204305827534"/>
    <m/>
    <m/>
    <n v="22.722294198626756"/>
    <n v="22.73"/>
    <n v="-3.3901457867335782E-4"/>
    <n v="69.87577775399096"/>
    <n v="69.89"/>
    <m/>
    <n v="-2.0349472040404049E-4"/>
    <n v="42.693008930424405"/>
    <n v="42.81"/>
    <n v="-2.7327977009016235E-3"/>
    <n v="3351"/>
    <n v="0.83220973782771535"/>
    <n v="6087.73"/>
    <n v="25.354068556252315"/>
    <m/>
    <m/>
    <n v="6055.1987861201087"/>
    <n v="3.317903073202499"/>
    <m/>
    <m/>
    <n v="39.496307352121654"/>
    <n v="196.85"/>
    <m/>
    <n v="-0.7993583573679367"/>
    <n v="79.553536089445686"/>
    <m/>
    <m/>
    <m/>
    <n v="82.412348992919206"/>
    <n v="82.44"/>
    <n v="-3.3540765503148329E-4"/>
    <m/>
    <m/>
    <m/>
    <n v="51.435339748993606"/>
    <m/>
  </r>
  <r>
    <x v="3345"/>
    <n v="10.89"/>
    <n v="13.16"/>
    <n v="85.412599999999998"/>
    <n v="75.551400000000001"/>
    <n v="13688.5563"/>
    <n v="12110.705682"/>
    <n v="2.9066631178853441E-5"/>
    <n v="50.890460206724313"/>
    <n v="50.9"/>
    <n v="-1.8742226474821599E-4"/>
    <n v="209.18542050581064"/>
    <n v="20.94"/>
    <m/>
    <n v="134.52021025785371"/>
    <m/>
    <m/>
    <n v="71.154901439742616"/>
    <m/>
    <m/>
    <n v="22.499427504236916"/>
    <n v="22.5"/>
    <n v="-2.5444256137041599E-5"/>
    <n v="70.560924248566934"/>
    <n v="70.569999999999993"/>
    <m/>
    <n v="-1.2860636861355967E-4"/>
    <n v="42.239377233424619"/>
    <n v="42.355600000000003"/>
    <n v="-2.7439763945117379E-3"/>
    <n v="3352"/>
    <n v="0.82750759878419455"/>
    <n v="6021.6"/>
    <n v="25.076693324001145"/>
    <m/>
    <m/>
    <n v="6120.9754049461935"/>
    <n v="3.3536269676831134"/>
    <m/>
    <m/>
    <n v="38.655968350749021"/>
    <n v="192.654"/>
    <m/>
    <n v="-0.79935029456565121"/>
    <n v="80.394785746518366"/>
    <m/>
    <m/>
    <m/>
    <n v="83.287049097147374"/>
    <n v="83.31"/>
    <n v="-2.7548797086340837E-4"/>
    <m/>
    <m/>
    <m/>
    <n v="50.889506896131536"/>
    <m/>
  </r>
  <r>
    <x v="3346"/>
    <n v="10.3"/>
    <n v="12.78"/>
    <n v="83.083100000000002"/>
    <n v="73.488699999999994"/>
    <n v="13508.450965"/>
    <n v="11951.008687"/>
    <n v="2.9066631178853441E-5"/>
    <n v="49.501292518403368"/>
    <n v="49.51"/>
    <n v="-1.758731891866594E-4"/>
    <n v="197.75989207389773"/>
    <n v="19.8"/>
    <m/>
    <n v="129.00686813112367"/>
    <m/>
    <m/>
    <n v="72.122974462640457"/>
    <m/>
    <m/>
    <n v="22.202852920787883"/>
    <n v="22.21"/>
    <n v="-3.2179555209899124E-4"/>
    <n v="71.490804878599477"/>
    <n v="71.5"/>
    <m/>
    <n v="-1.2860309651085977E-4"/>
    <n v="41.086005396363646"/>
    <n v="41.197200000000002"/>
    <n v="-2.6990815792421463E-3"/>
    <n v="3353"/>
    <n v="0.80594679186228491"/>
    <n v="5939.4"/>
    <n v="24.732443657321109"/>
    <m/>
    <m/>
    <n v="6204.5319643799949"/>
    <n v="3.3990846044231433"/>
    <m/>
    <m/>
    <n v="36.543970755201904"/>
    <n v="182.124"/>
    <m/>
    <n v="-0.799345661443841"/>
    <n v="82.585872942573474"/>
    <m/>
    <m/>
    <m/>
    <n v="85.560269731705375"/>
    <n v="85.58"/>
    <n v="-2.3054765476304695E-4"/>
    <m/>
    <m/>
    <m/>
    <n v="49.500637133351809"/>
    <m/>
  </r>
  <r>
    <x v="3347"/>
    <n v="9.9"/>
    <n v="12.55"/>
    <n v="82.174199999999999"/>
    <n v="72.682599999999994"/>
    <n v="13460.651341000001"/>
    <n v="11908.372694"/>
    <n v="2.8927359041031053E-5"/>
    <n v="48.958571911041318"/>
    <n v="48.97"/>
    <n v="-2.3336918437166787E-4"/>
    <n v="193.41827383997159"/>
    <n v="19.36"/>
    <m/>
    <n v="126.87997135046714"/>
    <m/>
    <m/>
    <n v="72.515255883064029"/>
    <m/>
    <m/>
    <n v="22.123748705664038"/>
    <n v="22.13"/>
    <n v="-2.8248053935653328E-4"/>
    <n v="71.745274732508108"/>
    <n v="71.760000000000005"/>
    <m/>
    <n v="-2.0520160941883692E-4"/>
    <n v="40.635178555290459"/>
    <n v="40.745199999999997"/>
    <n v="-2.7002308176063972E-3"/>
    <n v="3354"/>
    <n v="0.78884462151394419"/>
    <n v="5907.03"/>
    <n v="24.59573007659267"/>
    <m/>
    <m/>
    <n v="6238.3469456385365"/>
    <n v="3.4172857993571326"/>
    <m/>
    <m/>
    <n v="35.741062223007923"/>
    <n v="178.12200000000001"/>
    <m/>
    <n v="-0.79934504315577004"/>
    <n v="83.487871478507756"/>
    <m/>
    <m/>
    <m/>
    <n v="86.498098140655969"/>
    <n v="86.52"/>
    <n v="-2.5314215607985524E-4"/>
    <m/>
    <m/>
    <m/>
    <n v="48.957856962963952"/>
    <m/>
  </r>
  <r>
    <x v="3348"/>
    <n v="9.51"/>
    <n v="12.23"/>
    <n v="79.653300000000002"/>
    <n v="70.450800000000001"/>
    <n v="13153.979098"/>
    <n v="11636.721333"/>
    <n v="2.8927359041031053E-5"/>
    <n v="47.455487575641619"/>
    <n v="47.47"/>
    <n v="-3.0571780826582629E-4"/>
    <n v="181.53707264910605"/>
    <n v="18.170000000000002"/>
    <m/>
    <n v="121.03190683405995"/>
    <m/>
    <m/>
    <n v="73.625258223969539"/>
    <m/>
    <m/>
    <n v="21.619179093297834"/>
    <n v="21.62"/>
    <n v="-3.7969782708868749E-5"/>
    <n v="73.381321877350146"/>
    <n v="73.39"/>
    <m/>
    <n v="-1.1824666371240689E-4"/>
    <n v="39.387281865462953"/>
    <n v="39.491999999999997"/>
    <n v="-2.6516290523914687E-3"/>
    <n v="3355"/>
    <n v="0.77759607522485685"/>
    <n v="5766.65"/>
    <n v="24.009340067868386"/>
    <m/>
    <m/>
    <n v="6386.600660996125"/>
    <n v="3.4981656294420103"/>
    <m/>
    <m/>
    <n v="33.54499370046549"/>
    <n v="167.13800000000001"/>
    <m/>
    <n v="-0.79929762411620642"/>
    <n v="86.047451470195682"/>
    <m/>
    <m/>
    <m/>
    <n v="89.153399875346253"/>
    <n v="89.18"/>
    <n v="-2.9827455319297869E-4"/>
    <m/>
    <m/>
    <m/>
    <n v="47.454713067443535"/>
    <m/>
  </r>
  <r>
    <x v="3349"/>
    <n v="9.82"/>
    <n v="12.28"/>
    <n v="78.848100000000002"/>
    <n v="69.732500000000002"/>
    <n v="13132.701787"/>
    <n v="11616.888385"/>
    <n v="2.8927359041031053E-5"/>
    <n v="46.972332887409614"/>
    <n v="46.98"/>
    <n v="-1.6319950171095332E-4"/>
    <n v="177.8265686301782"/>
    <n v="17.8"/>
    <m/>
    <n v="119.1688387096479"/>
    <m/>
    <m/>
    <n v="73.990556000523924"/>
    <m/>
    <m/>
    <n v="21.58262997760696"/>
    <n v="21.59"/>
    <n v="-3.4136277874197152E-4"/>
    <n v="73.504611578357441"/>
    <n v="73.52"/>
    <m/>
    <n v="-2.0930932593243856E-4"/>
    <n v="38.985257694104931"/>
    <n v="39.085700000000003"/>
    <n v="-2.569796777211919E-3"/>
    <n v="3356"/>
    <n v="0.79967426710097722"/>
    <n v="5751.09"/>
    <n v="23.938947804778042"/>
    <m/>
    <m/>
    <n v="6403.8334575565368"/>
    <n v="3.5066072271940136"/>
    <m/>
    <m/>
    <n v="32.857637769396376"/>
    <n v="163.691"/>
    <m/>
    <n v="-0.79927034614367087"/>
    <n v="86.912626220160547"/>
    <m/>
    <m/>
    <m/>
    <n v="90.060209836222924"/>
    <n v="90.09"/>
    <n v="-3.3067114859675062E-4"/>
    <m/>
    <m/>
    <m/>
    <n v="46.971677582257271"/>
    <m/>
  </r>
  <r>
    <x v="3350"/>
    <n v="9.89"/>
    <n v="12.25"/>
    <n v="77.851299999999995"/>
    <n v="68.8489"/>
    <n v="13191.953361"/>
    <n v="11668.96493"/>
    <n v="2.8927359041031053E-5"/>
    <n v="46.377376399876951"/>
    <n v="46.39"/>
    <n v="-2.7211899381440752E-4"/>
    <n v="173.31716698770254"/>
    <n v="17.350000000000001"/>
    <m/>
    <n v="116.89986671124095"/>
    <m/>
    <m/>
    <n v="74.455967539576804"/>
    <m/>
    <m/>
    <n v="21.679476948029993"/>
    <n v="21.68"/>
    <n v="-2.4126013376646327E-5"/>
    <n v="73.174513128030057"/>
    <n v="73.19"/>
    <m/>
    <n v="-2.1159819606419994E-4"/>
    <n v="38.491119594877176"/>
    <n v="38.586799999999997"/>
    <n v="-2.4796149233110576E-3"/>
    <n v="3357"/>
    <n v="0.80734693877551023"/>
    <n v="5771.24"/>
    <n v="24.020946550170379"/>
    <m/>
    <m/>
    <n v="6381.3964509769567"/>
    <n v="3.4939899422854039"/>
    <m/>
    <m/>
    <n v="32.023861946842374"/>
    <n v="159.53149999999999"/>
    <m/>
    <n v="-0.7992630800384728"/>
    <n v="88.00982112341535"/>
    <m/>
    <m/>
    <m/>
    <n v="91.200652943087604"/>
    <n v="91.22"/>
    <n v="-2.1209227047136459E-4"/>
    <m/>
    <m/>
    <m/>
    <n v="46.376601967217169"/>
    <m/>
  </r>
  <r>
    <x v="3351"/>
    <n v="9.7899999999999991"/>
    <n v="12"/>
    <n v="76.200699999999998"/>
    <n v="67.387100000000004"/>
    <n v="13162.573089"/>
    <n v="11642.639008"/>
    <n v="2.8927359041031053E-5"/>
    <n v="45.392978339559491"/>
    <n v="45.41"/>
    <n v="-3.7484387669028951E-4"/>
    <n v="165.95472455238556"/>
    <n v="16.63"/>
    <m/>
    <n v="113.17302545649608"/>
    <m/>
    <m/>
    <n v="75.242990625661406"/>
    <m/>
    <m/>
    <n v="21.630666362592393"/>
    <n v="21.63"/>
    <n v="3.0807332056959069E-5"/>
    <n v="73.339008412412056"/>
    <n v="73.41"/>
    <m/>
    <n v="-9.6705609028657769E-4"/>
    <n v="37.673734134735781"/>
    <n v="37.767200000000003"/>
    <n v="-2.4747893744895277E-3"/>
    <n v="3358"/>
    <n v="0.8158333333333333"/>
    <n v="5709.29"/>
    <n v="23.761243950786543"/>
    <m/>
    <m/>
    <n v="6449.8960299475102"/>
    <n v="3.531160577996296"/>
    <m/>
    <m/>
    <n v="30.66296719394219"/>
    <n v="152.75149999999999"/>
    <m/>
    <n v="-0.79926241513869134"/>
    <n v="89.874259724505023"/>
    <m/>
    <m/>
    <m/>
    <n v="93.136274826044357"/>
    <n v="93.12"/>
    <n v="1.747726164555985E-4"/>
    <m/>
    <m/>
    <m/>
    <n v="45.391965644621209"/>
    <m/>
  </r>
  <r>
    <x v="3352"/>
    <n v="9.58"/>
    <n v="12.04"/>
    <n v="75.890500000000003"/>
    <n v="67.110799999999998"/>
    <n v="13118.407939999999"/>
    <n v="11603.236992"/>
    <n v="2.920590510124832E-5"/>
    <n v="45.207088961764008"/>
    <n v="45.22"/>
    <n v="-2.8551610428995122E-4"/>
    <n v="164.59119889119563"/>
    <n v="16.48"/>
    <m/>
    <n v="112.47318855773148"/>
    <m/>
    <m/>
    <n v="75.39383758414013"/>
    <m/>
    <m/>
    <n v="21.557562063492874"/>
    <n v="21.56"/>
    <n v="-1.1307683242689492E-4"/>
    <n v="73.586636027750288"/>
    <n v="73.599999999999994"/>
    <m/>
    <n v="-1.8157570991450545E-4"/>
    <n v="37.519123278746704"/>
    <n v="37.611800000000002"/>
    <n v="-2.4640331293184214E-3"/>
    <n v="3359"/>
    <n v="0.79568106312292364"/>
    <n v="5688.68"/>
    <n v="23.673619462184533"/>
    <m/>
    <m/>
    <n v="6473.1795480692417"/>
    <n v="3.5435717925788679"/>
    <m/>
    <m/>
    <n v="30.410494305814058"/>
    <n v="151.4905"/>
    <m/>
    <n v="-0.79925807687073402"/>
    <n v="90.238558293268284"/>
    <m/>
    <m/>
    <m/>
    <n v="93.517397710819424"/>
    <n v="93.54"/>
    <n v="-2.4163234103680153E-4"/>
    <m/>
    <m/>
    <m/>
    <n v="45.206195429194729"/>
    <m/>
  </r>
  <r>
    <x v="3353"/>
    <n v="9.36"/>
    <n v="12.06"/>
    <n v="75.271199999999993"/>
    <n v="66.561199999999999"/>
    <n v="13065.452168"/>
    <n v="11556.058707"/>
    <n v="2.920590510124832E-5"/>
    <n v="44.837085833856264"/>
    <n v="44.85"/>
    <n v="-2.8794127410780579E-4"/>
    <n v="161.8927885004581"/>
    <n v="16.21"/>
    <m/>
    <n v="111.08780595380971"/>
    <m/>
    <m/>
    <n v="75.699132141558707"/>
    <m/>
    <m/>
    <n v="21.470015982934207"/>
    <n v="21.47"/>
    <n v="7.4443102970889186E-7"/>
    <n v="73.88526140614195"/>
    <n v="73.900000000000006"/>
    <m/>
    <n v="-1.9943970037961112E-4"/>
    <n v="37.211722415423694"/>
    <n v="37.304499999999997"/>
    <n v="-2.4870346627432482E-3"/>
    <n v="3360"/>
    <n v="0.77611940298507454"/>
    <n v="5677.36"/>
    <n v="23.624666118933913"/>
    <m/>
    <m/>
    <n v="6486.0606369130765"/>
    <n v="3.5502866260576531"/>
    <m/>
    <m/>
    <n v="29.911396343928178"/>
    <n v="149.00649999999999"/>
    <m/>
    <n v="-0.799261130595456"/>
    <n v="90.973324415868575"/>
    <m/>
    <m/>
    <m/>
    <n v="94.282519448477373"/>
    <n v="94.31"/>
    <n v="-2.913853411370404E-4"/>
    <m/>
    <m/>
    <m/>
    <n v="44.836371025230839"/>
    <m/>
  </r>
  <r>
    <x v="3354"/>
    <n v="9.43"/>
    <n v="12.04"/>
    <n v="74.854900000000001"/>
    <n v="66.187299999999993"/>
    <n v="12916.529818000001"/>
    <n v="11423.328147"/>
    <n v="2.920590510124832E-5"/>
    <n v="44.585845164072715"/>
    <n v="44.6"/>
    <n v="-3.1737300285394898E-4"/>
    <n v="160.06627648196337"/>
    <n v="16.03"/>
    <m/>
    <n v="110.14063569117233"/>
    <m/>
    <m/>
    <n v="75.901453375337042"/>
    <m/>
    <m/>
    <n v="21.223744311064003"/>
    <n v="21.23"/>
    <n v="-2.9466269128575195E-4"/>
    <n v="74.732148255176298"/>
    <n v="74.739999999999995"/>
    <m/>
    <n v="-1.0505411859373925E-4"/>
    <n v="37.002271601120739"/>
    <n v="37.0946"/>
    <n v="-2.4889983684757144E-3"/>
    <n v="3361"/>
    <n v="0.78322259136212624"/>
    <n v="5610.59"/>
    <n v="23.341353889055963"/>
    <m/>
    <m/>
    <n v="6562.3415612734625"/>
    <n v="3.5910192317455305"/>
    <m/>
    <m/>
    <n v="29.572358738138146"/>
    <n v="147.32499999999999"/>
    <m/>
    <n v="-0.79927127956464861"/>
    <n v="91.471574608634441"/>
    <m/>
    <m/>
    <m/>
    <n v="94.809927808951869"/>
    <n v="94.83"/>
    <n v="-2.1166499048963505E-4"/>
    <m/>
    <m/>
    <m/>
    <n v="44.585309096819223"/>
    <m/>
  </r>
  <r>
    <x v="3355"/>
    <n v="9.43"/>
    <n v="12.05"/>
    <n v="74.145099999999999"/>
    <n v="65.5578"/>
    <n v="12918.382557000001"/>
    <n v="11424.633073999999"/>
    <n v="2.920590510124832E-5"/>
    <n v="44.161989937351173"/>
    <n v="44.17"/>
    <n v="-1.8134622252274912E-4"/>
    <n v="157.01901933494881"/>
    <n v="15.72"/>
    <m/>
    <n v="108.56567417123689"/>
    <m/>
    <m/>
    <n v="76.258951009629541"/>
    <m/>
    <m/>
    <n v="21.22627104703276"/>
    <n v="21.23"/>
    <n v="-1.7564545300230439E-4"/>
    <n v="74.723029959414703"/>
    <n v="74.739999999999995"/>
    <m/>
    <n v="-2.2705432947944804E-4"/>
    <n v="36.650209072303774"/>
    <n v="36.742199999999997"/>
    <n v="-2.5036858896915204E-3"/>
    <n v="3362"/>
    <n v="0.7825726141078837"/>
    <n v="5632.13"/>
    <n v="23.429135736888874"/>
    <m/>
    <m/>
    <n v="6537.1476267265025"/>
    <n v="3.5768936020214901"/>
    <m/>
    <m/>
    <n v="29.008862360170074"/>
    <n v="144.51849999999999"/>
    <m/>
    <n v="-0.79927232596401099"/>
    <n v="92.337249674282262"/>
    <m/>
    <m/>
    <m/>
    <n v="95.710909742867514"/>
    <n v="95.73"/>
    <n v="-1.9941770743225895E-4"/>
    <m/>
    <m/>
    <m/>
    <n v="44.161334760017326"/>
    <m/>
  </r>
  <r>
    <x v="3356"/>
    <n v="9.6"/>
    <n v="12.11"/>
    <n v="74.7102"/>
    <n v="66.055499999999995"/>
    <n v="12867.218854000001"/>
    <n v="11379.051751000001"/>
    <n v="2.920590510124832E-5"/>
    <n v="44.497487368505091"/>
    <n v="44.51"/>
    <n v="-2.8111955728837845E-4"/>
    <n v="159.40057476241782"/>
    <n v="15.96"/>
    <m/>
    <n v="109.79828308469467"/>
    <m/>
    <m/>
    <n v="75.966046412956018"/>
    <m/>
    <m/>
    <n v="21.141688140762362"/>
    <n v="21.15"/>
    <n v="-3.9299570863526867E-4"/>
    <n v="75.02057177530402"/>
    <n v="75.03"/>
    <m/>
    <n v="-1.2565939885356148E-4"/>
    <n v="36.928310061753209"/>
    <n v="37.018500000000003"/>
    <n v="-2.4363477246996945E-3"/>
    <n v="3363"/>
    <n v="0.79273327828241125"/>
    <n v="5637.25"/>
    <n v="23.44860339824897"/>
    <m/>
    <m/>
    <n v="6531.2049024199196"/>
    <n v="3.5733031939450726"/>
    <m/>
    <m/>
    <n v="29.448327411144543"/>
    <n v="146.70750000000001"/>
    <m/>
    <n v="-0.79927183401568058"/>
    <n v="91.631978155592179"/>
    <m/>
    <m/>
    <m/>
    <n v="94.983555133561737"/>
    <n v="95"/>
    <n v="-1.7310385724489397E-4"/>
    <m/>
    <m/>
    <m/>
    <n v="44.49677264702332"/>
    <m/>
  </r>
  <r>
    <x v="3357"/>
    <n v="10.11"/>
    <n v="12.42"/>
    <n v="75.384"/>
    <n v="66.649299999999997"/>
    <n v="12767.643672"/>
    <n v="11290.660669999999"/>
    <n v="3.2827322914652513E-5"/>
    <n v="44.897708687738017"/>
    <n v="44.91"/>
    <n v="-2.7368764778401555E-4"/>
    <n v="162.26440057885947"/>
    <n v="16.239999999999998"/>
    <m/>
    <n v="111.27506588613166"/>
    <m/>
    <m/>
    <n v="75.621182781993681"/>
    <m/>
    <m/>
    <n v="20.977568037423566"/>
    <n v="20.98"/>
    <n v="-1.1591813996347788E-4"/>
    <n v="75.603007960390613"/>
    <n v="75.62"/>
    <m/>
    <n v="-2.2470298346188855E-4"/>
    <n v="37.260133432971145"/>
    <n v="37.350299999999997"/>
    <n v="-2.4140787899655791E-3"/>
    <n v="3364"/>
    <n v="0.81400966183574874"/>
    <n v="5596.34"/>
    <n v="23.276617269088938"/>
    <m/>
    <m/>
    <n v="6578.602408749779"/>
    <n v="3.5988937696705783"/>
    <m/>
    <m/>
    <n v="29.976763403803346"/>
    <n v="149.3415"/>
    <m/>
    <n v="-0.79927372228212956"/>
    <n v="90.804031270512084"/>
    <m/>
    <m/>
    <m/>
    <n v="94.128976606876563"/>
    <n v="94.15"/>
    <n v="-2.2329679366372979E-4"/>
    <m/>
    <m/>
    <m/>
    <n v="44.897113101026072"/>
    <m/>
  </r>
  <r>
    <x v="3358"/>
    <n v="10.29"/>
    <n v="12.58"/>
    <n v="75.179599999999994"/>
    <n v="66.466399999999993"/>
    <n v="12775.398838999999"/>
    <n v="11297.148064000001"/>
    <n v="3.2827322914652513E-5"/>
    <n v="44.774878966188147"/>
    <n v="44.79"/>
    <n v="-3.3759843295044778E-4"/>
    <n v="161.3718263071847"/>
    <n v="16.16"/>
    <m/>
    <n v="110.8132874689403"/>
    <m/>
    <m/>
    <n v="75.721519986693266"/>
    <m/>
    <m/>
    <n v="20.989798158418687"/>
    <n v="20.99"/>
    <n v="-9.6160829591296348E-6"/>
    <n v="75.559253691997981"/>
    <n v="75.569999999999993"/>
    <m/>
    <n v="-1.4220336114878496E-4"/>
    <n v="37.157743642493017"/>
    <n v="37.247599999999998"/>
    <n v="-2.4124066384675347E-3"/>
    <n v="3365"/>
    <n v="0.81796502384737668"/>
    <n v="5602.98"/>
    <n v="23.302415090969738"/>
    <m/>
    <m/>
    <n v="6570.7969644783279"/>
    <n v="3.5942829685000763"/>
    <m/>
    <m/>
    <n v="29.811233412567077"/>
    <n v="148.51400000000001"/>
    <m/>
    <n v="-0.79926987750267942"/>
    <n v="91.048976208430105"/>
    <m/>
    <m/>
    <m/>
    <n v="94.386894189296228"/>
    <n v="94.41"/>
    <n v="-2.4473901815236232E-4"/>
    <m/>
    <m/>
    <m/>
    <n v="44.774521622874481"/>
    <m/>
  </r>
  <r>
    <x v="3359"/>
    <n v="10.26"/>
    <n v="12.47"/>
    <n v="74.427300000000002"/>
    <n v="65.794700000000006"/>
    <n v="12671.208360000001"/>
    <n v="11203.90094"/>
    <n v="3.2827322914652513E-5"/>
    <n v="44.323587549230894"/>
    <n v="44.33"/>
    <n v="-1.4465262280860536E-4"/>
    <n v="158.10435351763235"/>
    <n v="15.83"/>
    <m/>
    <n v="109.1224598720554"/>
    <m/>
    <m/>
    <n v="76.09381494562399"/>
    <m/>
    <m/>
    <n v="20.817091828035839"/>
    <n v="20.82"/>
    <n v="-1.3968165053612758E-4"/>
    <n v="76.181972349109301"/>
    <n v="76.19"/>
    <m/>
    <n v="-1.0536357646273586E-4"/>
    <n v="36.781817073686426"/>
    <n v="36.8703"/>
    <n v="-2.3998428630517266E-3"/>
    <n v="3366"/>
    <n v="0.82277465918203685"/>
    <n v="5535.65"/>
    <n v="23.017001676176999"/>
    <m/>
    <m/>
    <n v="6649.7570463665961"/>
    <n v="3.6364404786109863"/>
    <m/>
    <m/>
    <n v="29.205744449628863"/>
    <n v="145.50749999999999"/>
    <m/>
    <n v="-0.79928358023037394"/>
    <n v="91.956254353731708"/>
    <m/>
    <m/>
    <m/>
    <n v="95.339565183303904"/>
    <n v="95.36"/>
    <n v="-2.1429128246741591E-4"/>
    <m/>
    <m/>
    <m/>
    <n v="44.323408890643663"/>
    <m/>
  </r>
  <r>
    <x v="3360"/>
    <n v="10.09"/>
    <n v="12.4"/>
    <n v="74.114800000000002"/>
    <n v="65.516300000000001"/>
    <n v="12518.862292"/>
    <n v="11068.828530000001"/>
    <n v="3.2827322914652513E-5"/>
    <n v="44.136408625180913"/>
    <n v="44.15"/>
    <n v="-3.0784540926587223E-4"/>
    <n v="156.7644252673789"/>
    <n v="15.7"/>
    <m/>
    <n v="108.42620395819226"/>
    <m/>
    <m/>
    <n v="76.251357359031132"/>
    <m/>
    <m/>
    <n v="20.566306227575453"/>
    <n v="20.57"/>
    <n v="-1.7957085194686417E-4"/>
    <n v="77.100089175364488"/>
    <n v="77.11"/>
    <m/>
    <n v="-1.2852839625876467E-4"/>
    <n v="36.626042582439155"/>
    <n v="36.7121"/>
    <n v="-2.3441159062228545E-3"/>
    <n v="3367"/>
    <n v="0.81370967741935485"/>
    <n v="5480.12"/>
    <n v="22.784331064225281"/>
    <m/>
    <m/>
    <n v="6716.4630355069385"/>
    <n v="3.6725706852214044"/>
    <m/>
    <m/>
    <n v="28.957609489945"/>
    <n v="144.26849999999999"/>
    <m/>
    <n v="-0.79927974928730106"/>
    <n v="92.341051869732098"/>
    <m/>
    <m/>
    <m/>
    <n v="95.742581474262508"/>
    <n v="95.76"/>
    <n v="-1.8189772073406996E-4"/>
    <m/>
    <m/>
    <m/>
    <n v="44.135932213898627"/>
    <m/>
  </r>
  <r>
    <x v="3361"/>
    <n v="10.28"/>
    <n v="12.56"/>
    <n v="74.900700000000001"/>
    <n v="66.2089"/>
    <n v="12657.885364"/>
    <n v="11191.385489"/>
    <n v="3.2827322914652513E-5"/>
    <n v="44.603335543858933"/>
    <n v="44.62"/>
    <n v="-3.7347503677864768E-4"/>
    <n v="160.07688739599814"/>
    <n v="16.03"/>
    <m/>
    <n v="110.14181981156622"/>
    <m/>
    <m/>
    <n v="75.844886226109551"/>
    <m/>
    <m/>
    <n v="20.794189826830888"/>
    <n v="20.8"/>
    <n v="-2.7933524851508906E-4"/>
    <n v="76.246099753844433"/>
    <n v="76.260000000000005"/>
    <m/>
    <n v="-1.8227440539697604E-4"/>
    <n v="37.013092246899348"/>
    <n v="37.101700000000001"/>
    <n v="-2.3882397060148719E-3"/>
    <n v="3368"/>
    <n v="0.81847133757961776"/>
    <n v="5556.44"/>
    <n v="23.099837834043889"/>
    <m/>
    <m/>
    <n v="6622.9248540675007"/>
    <n v="3.6210805953431127"/>
    <m/>
    <m/>
    <n v="29.568858844017001"/>
    <n v="147.31549999999999"/>
    <m/>
    <n v="-0.79928209289574415"/>
    <n v="91.360620933636241"/>
    <m/>
    <m/>
    <m/>
    <n v="94.730052925418534"/>
    <n v="94.75"/>
    <n v="-2.1052321458014944E-4"/>
    <m/>
    <m/>
    <m/>
    <n v="44.602918694151455"/>
    <m/>
  </r>
  <r>
    <x v="3362"/>
    <n v="10.44"/>
    <n v="12.74"/>
    <n v="75.386200000000002"/>
    <n v="66.635900000000007"/>
    <n v="12781.369731000001"/>
    <n v="11300.195991000001"/>
    <n v="2.9762908445141179E-5"/>
    <n v="44.891355953098852"/>
    <n v="44.9"/>
    <n v="-1.9251774835515878E-4"/>
    <n v="162.13914613212808"/>
    <n v="16.23"/>
    <m/>
    <n v="111.20357609288953"/>
    <m/>
    <m/>
    <n v="75.596896071747835"/>
    <m/>
    <m/>
    <n v="20.996536164672747"/>
    <n v="21"/>
    <n v="-1.6494453939297493E-4"/>
    <n v="75.504236274343853"/>
    <n v="75.52"/>
    <m/>
    <n v="-2.0873577404845189E-4"/>
    <n v="37.251659858713786"/>
    <n v="37.341299999999997"/>
    <n v="-2.4005629500368775E-3"/>
    <n v="3369"/>
    <n v="0.81946624803767654"/>
    <n v="5622.01"/>
    <n v="23.370607612216617"/>
    <m/>
    <m/>
    <n v="6544.7695635071395"/>
    <n v="3.5780100244416722"/>
    <m/>
    <m/>
    <n v="29.949245498451852"/>
    <n v="149.21"/>
    <m/>
    <n v="-0.79928124456503014"/>
    <n v="90.767182632506234"/>
    <m/>
    <m/>
    <m/>
    <n v="94.118720470589849"/>
    <n v="94.14"/>
    <n v="-2.2604131517045545E-4"/>
    <m/>
    <m/>
    <m/>
    <n v="44.890641371024842"/>
    <m/>
  </r>
  <r>
    <x v="3363"/>
    <n v="10.029999999999999"/>
    <n v="12.75"/>
    <n v="75.450400000000002"/>
    <n v="66.690700000000007"/>
    <n v="12903.87903"/>
    <n v="11408.171928"/>
    <n v="2.9762908445141179E-5"/>
    <n v="44.928490550723382"/>
    <n v="44.94"/>
    <n v="-2.5610701550105031E-4"/>
    <n v="162.40331799761105"/>
    <n v="16.260000000000002"/>
    <m/>
    <n v="111.3370013786754"/>
    <m/>
    <m/>
    <n v="75.562395413152601"/>
    <m/>
    <m/>
    <n v="21.197270872900781"/>
    <n v="21.2"/>
    <n v="-1.2873241034050409E-4"/>
    <n v="74.782235977507199"/>
    <n v="74.790000000000006"/>
    <m/>
    <n v="-1.0381097062184264E-4"/>
    <n v="37.282154414170101"/>
    <n v="37.372"/>
    <n v="-2.4040882433346011E-3"/>
    <n v="3370"/>
    <n v="0.78666666666666663"/>
    <n v="5664.66"/>
    <n v="23.546064323068773"/>
    <m/>
    <m/>
    <n v="6495.1192743963802"/>
    <n v="3.5505297262696933"/>
    <m/>
    <m/>
    <n v="29.997493882697299"/>
    <n v="149.45150000000001"/>
    <m/>
    <n v="-0.79928275137621707"/>
    <n v="90.688313523685267"/>
    <n v="45.344156761842633"/>
    <n v="90.673900000000003"/>
    <n v="1.589600059692664E-4"/>
    <n v="94.040639864259475"/>
    <n v="94.06"/>
    <n v="-2.0582751159392565E-4"/>
    <m/>
    <m/>
    <m/>
    <n v="44.927656891965107"/>
    <m/>
  </r>
  <r>
    <x v="3364"/>
    <n v="9.93"/>
    <n v="12.66"/>
    <n v="74.333100000000002"/>
    <n v="65.697100000000006"/>
    <n v="12829.926414"/>
    <n v="11341.772614"/>
    <n v="2.9762908445141179E-5"/>
    <n v="44.259933512263203"/>
    <n v="44.27"/>
    <n v="-2.2738847383785288E-4"/>
    <n v="157.55684494307303"/>
    <n v="15.77"/>
    <m/>
    <n v="108.83784455459543"/>
    <m/>
    <m/>
    <n v="76.114960089504606"/>
    <m/>
    <m/>
    <n v="21.074246845584266"/>
    <n v="21.08"/>
    <n v="-2.7292003869694437E-4"/>
    <n v="75.21586323009447"/>
    <n v="75.23"/>
    <m/>
    <n v="-1.8791399581996604E-4"/>
    <n v="36.726286365110631"/>
    <n v="36.814999999999998"/>
    <n v="-2.4097143797192633E-3"/>
    <n v="3371"/>
    <n v="0.78436018957345965"/>
    <n v="5620.54"/>
    <n v="23.357200295372525"/>
    <m/>
    <m/>
    <n v="6545.7074230913358"/>
    <n v="3.5771660455898182"/>
    <m/>
    <m/>
    <n v="29.100708655123192"/>
    <n v="144.99100000000001"/>
    <m/>
    <n v="-0.79929299987500468"/>
    <n v="92.026585358462455"/>
    <n v="46.013292679231228"/>
    <n v="92.019499999999994"/>
    <n v="7.6998445573517316E-5"/>
    <n v="95.439648248560275"/>
    <n v="95.46"/>
    <n v="-2.131966419413045E-4"/>
    <m/>
    <m/>
    <m/>
    <n v="44.259278542581221"/>
    <m/>
  </r>
  <r>
    <x v="3365"/>
    <n v="10.96"/>
    <n v="13.2"/>
    <n v="76.5702"/>
    <n v="67.672300000000007"/>
    <n v="13080.938043"/>
    <n v="11563.331631999999"/>
    <n v="2.9762908445141179E-5"/>
    <n v="45.590851522757745"/>
    <n v="45.61"/>
    <n v="-4.1983067840944965E-4"/>
    <n v="167.0282386899994"/>
    <n v="16.72"/>
    <m/>
    <n v="113.74236762903747"/>
    <m/>
    <m/>
    <n v="74.967363195725085"/>
    <m/>
    <m/>
    <n v="21.486030905864464"/>
    <n v="21.49"/>
    <n v="-1.8469493418027394E-4"/>
    <n v="73.746005287476322"/>
    <n v="73.760000000000005"/>
    <m/>
    <n v="-1.8973308736014438E-4"/>
    <n v="37.830328981907371"/>
    <n v="37.917700000000004"/>
    <n v="-2.304227790520863E-3"/>
    <n v="3372"/>
    <n v="0.83030303030303043"/>
    <n v="5742.11"/>
    <n v="23.86054383292128"/>
    <m/>
    <m/>
    <n v="6404.1264270615575"/>
    <n v="3.4994616340092746"/>
    <m/>
    <m/>
    <n v="30.849509429746448"/>
    <n v="153.696"/>
    <m/>
    <n v="-0.79928228821995073"/>
    <n v="89.255625387947902"/>
    <n v="44.627812693973951"/>
    <n v="89.241"/>
    <n v="1.6388641933540171E-4"/>
    <n v="92.569562309058156"/>
    <n v="92.6"/>
    <n v="-3.2870076611057897E-4"/>
    <m/>
    <m/>
    <m/>
    <n v="45.59013702779977"/>
    <m/>
  </r>
  <r>
    <x v="3366"/>
    <n v="11.11"/>
    <n v="13.49"/>
    <n v="77.561999999999998"/>
    <n v="68.546800000000005"/>
    <n v="13186.177342999999"/>
    <n v="11656.017264"/>
    <n v="2.9762908445141179E-5"/>
    <n v="46.180255538917585"/>
    <n v="46.19"/>
    <n v="-2.1096473441029051E-4"/>
    <n v="171.34246072701427"/>
    <n v="17.149999999999999"/>
    <m/>
    <n v="115.94322584571809"/>
    <m/>
    <m/>
    <n v="74.47961067642828"/>
    <m/>
    <m/>
    <n v="21.658363083267478"/>
    <n v="21.66"/>
    <n v="-7.5573256349104057E-5"/>
    <n v="73.15436736712725"/>
    <n v="73.17"/>
    <m/>
    <n v="-2.1364811907542691E-4"/>
    <n v="38.319049684269771"/>
    <n v="38.4071"/>
    <n v="-2.2925530886276357E-3"/>
    <n v="3373"/>
    <n v="0.82357301704966634"/>
    <n v="5800.29"/>
    <n v="24.100420814598692"/>
    <m/>
    <m/>
    <n v="6339.2387680779366"/>
    <n v="3.4636761463123711"/>
    <m/>
    <m/>
    <n v="31.645752834604746"/>
    <n v="157.65899999999999"/>
    <m/>
    <n v="-0.79927721960303733"/>
    <n v="88.098109974813511"/>
    <n v="44.049054987406755"/>
    <n v="88.0852"/>
    <n v="1.4656236023213864E-4"/>
    <n v="91.372665681065953"/>
    <n v="91.39"/>
    <n v="-1.8967413211568029E-4"/>
    <m/>
    <m/>
    <m/>
    <n v="46.179660140970874"/>
    <m/>
  </r>
  <r>
    <x v="3367"/>
    <n v="16.04"/>
    <n v="16.21"/>
    <n v="92.343800000000002"/>
    <n v="81.608400000000003"/>
    <n v="13976.325524"/>
    <n v="12354.127571999999"/>
    <n v="2.8927359041031053E-5"/>
    <n v="54.979968266735618"/>
    <n v="54.99"/>
    <n v="-1.8242831904680124E-4"/>
    <n v="236.63725673241797"/>
    <n v="23.69"/>
    <m/>
    <n v="149.07769290958677"/>
    <m/>
    <m/>
    <n v="67.380515718831077"/>
    <m/>
    <m/>
    <n v="22.955625719660297"/>
    <n v="22.96"/>
    <n v="-1.9051743639819652E-4"/>
    <n v="68.772400784832854"/>
    <n v="68.78"/>
    <m/>
    <n v="-1.1048582679773489E-4"/>
    <n v="45.620576801109756"/>
    <n v="45.716000000000001"/>
    <n v="-2.0873042018165755E-3"/>
    <n v="3374"/>
    <n v="0.98951264651449711"/>
    <n v="6234.81"/>
    <n v="25.903844798849303"/>
    <m/>
    <m/>
    <n v="5864.3442318555708"/>
    <n v="3.203896317595476"/>
    <m/>
    <m/>
    <n v="43.704483112424292"/>
    <n v="217.70050000000001"/>
    <m/>
    <n v="-0.79924491164501554"/>
    <n v="71.307684453857945"/>
    <n v="35.653842226928973"/>
    <n v="71.275899999999993"/>
    <n v="4.4593549654159403E-4"/>
    <n v="73.961060304323183"/>
    <n v="73.98"/>
    <n v="-2.560110256396575E-4"/>
    <m/>
    <m/>
    <m/>
    <n v="54.979491959992565"/>
    <m/>
  </r>
  <r>
    <x v="3368"/>
    <n v="15.51"/>
    <n v="16.39"/>
    <n v="92.771000000000001"/>
    <n v="81.983500000000006"/>
    <n v="14187.9789"/>
    <n v="12540.857486000001"/>
    <n v="2.8927359041031053E-5"/>
    <n v="55.232969258141985"/>
    <n v="55.25"/>
    <n v="-3.0824872141199666E-4"/>
    <n v="238.80870016066478"/>
    <n v="23.91"/>
    <m/>
    <n v="150.10045233212685"/>
    <m/>
    <m/>
    <n v="67.222624851359825"/>
    <m/>
    <m/>
    <n v="23.302690768719735"/>
    <n v="23.31"/>
    <n v="-3.1356633548962343E-4"/>
    <n v="67.732375256501598"/>
    <n v="67.739999999999995"/>
    <m/>
    <n v="-1.1255895332740185E-4"/>
    <n v="45.830091860957801"/>
    <n v="45.921799999999998"/>
    <n v="-1.997050181878679E-3"/>
    <n v="3375"/>
    <n v="0.94630872483221473"/>
    <n v="6347.44"/>
    <n v="26.369730932286856"/>
    <m/>
    <m/>
    <n v="5758.4065864688009"/>
    <n v="3.1457206521538281"/>
    <m/>
    <m/>
    <n v="44.104758170288875"/>
    <n v="219.68"/>
    <m/>
    <n v="-0.79923180002599747"/>
    <n v="70.976624136101066"/>
    <n v="35.488312068050533"/>
    <n v="70.941400000000002"/>
    <n v="4.9652440043557178E-4"/>
    <n v="73.620516773759945"/>
    <n v="73.64"/>
    <n v="-2.645739576324635E-4"/>
    <m/>
    <m/>
    <m/>
    <n v="55.232373889230757"/>
    <m/>
  </r>
  <r>
    <x v="3369"/>
    <n v="12.33"/>
    <n v="13.92"/>
    <n v="79.506500000000003"/>
    <n v="70.254300000000001"/>
    <n v="13186.790817999999"/>
    <n v="11654.811723000001"/>
    <n v="2.8927359041031053E-5"/>
    <n v="47.332235781604766"/>
    <n v="47.34"/>
    <n v="-1.6400968304264296E-4"/>
    <n v="170.4686985192244"/>
    <n v="17.07"/>
    <m/>
    <n v="117.87671963809635"/>
    <m/>
    <m/>
    <n v="72.02155360313499"/>
    <m/>
    <m/>
    <n v="21.656730184831591"/>
    <n v="21.66"/>
    <n v="-1.5096099577138755E-4"/>
    <n v="72.516098943665241"/>
    <n v="72.53"/>
    <m/>
    <n v="-1.9165940072740639E-4"/>
    <n v="39.272837034942121"/>
    <n v="39.350099999999998"/>
    <n v="-1.9634756978477164E-3"/>
    <n v="3376"/>
    <n v="0.88577586206896552"/>
    <n v="5812.26"/>
    <n v="24.140729596555175"/>
    <m/>
    <m/>
    <n v="6243.9226428547418"/>
    <n v="3.4099799804314821"/>
    <m/>
    <m/>
    <n v="31.481632754106194"/>
    <n v="156.82050000000001"/>
    <m/>
    <n v="-0.79925052685008535"/>
    <n v="81.119758887057131"/>
    <n v="40.559879443528565"/>
    <n v="81.084900000000005"/>
    <n v="4.2990602513071074E-4"/>
    <n v="84.151208516227783"/>
    <n v="84.17"/>
    <n v="-2.2325631189523687E-4"/>
    <m/>
    <m/>
    <m/>
    <n v="47.33193811892442"/>
    <m/>
  </r>
  <r>
    <x v="3370"/>
    <n v="12.04"/>
    <n v="13.9"/>
    <n v="79.471000000000004"/>
    <n v="70.2209"/>
    <n v="13273.454442"/>
    <n v="11731.070033"/>
    <n v="2.8927359041031053E-5"/>
    <n v="47.309948118138387"/>
    <n v="47.32"/>
    <n v="-2.1242353891826049E-4"/>
    <n v="170.30383924289873"/>
    <n v="17.05"/>
    <m/>
    <n v="117.7886895150628"/>
    <m/>
    <m/>
    <n v="72.035417150441063"/>
    <m/>
    <m/>
    <n v="21.798526733985547"/>
    <n v="21.8"/>
    <n v="-6.7581009837280881E-5"/>
    <n v="72.041040072971768"/>
    <n v="72.05"/>
    <m/>
    <n v="-1.243570718699738E-4"/>
    <n v="39.254018234790642"/>
    <n v="39.331400000000002"/>
    <n v="-1.9674297179698153E-3"/>
    <n v="3377"/>
    <n v="0.86618705035971211"/>
    <n v="5853.11"/>
    <n v="24.308498402404105"/>
    <m/>
    <m/>
    <n v="6200.0388110990034"/>
    <n v="3.3856928226688501"/>
    <m/>
    <m/>
    <n v="31.45063914748944"/>
    <n v="156.6645"/>
    <m/>
    <n v="-0.79924846313306819"/>
    <n v="81.154544520473436"/>
    <n v="40.577272260236718"/>
    <n v="81.103399999999993"/>
    <n v="6.3060883358079245E-4"/>
    <n v="84.190536833120348"/>
    <n v="84.22"/>
    <n v="-3.4983575017399904E-4"/>
    <m/>
    <m/>
    <m/>
    <n v="47.309352807293898"/>
    <m/>
  </r>
  <r>
    <x v="3371"/>
    <n v="11.74"/>
    <n v="13.58"/>
    <n v="78.870099999999994"/>
    <n v="69.687899999999999"/>
    <n v="13144.621437"/>
    <n v="11616.868161"/>
    <n v="2.8927359041031053E-5"/>
    <n v="46.951080969224172"/>
    <n v="46.97"/>
    <n v="-4.0278966948747996E-4"/>
    <n v="167.71578346929695"/>
    <n v="16.86"/>
    <m/>
    <n v="116.44368236129579"/>
    <m/>
    <m/>
    <n v="72.305534790823131"/>
    <m/>
    <m/>
    <n v="21.58642246072402"/>
    <n v="21.59"/>
    <n v="-1.6570353293099416E-4"/>
    <n v="72.741772789611346"/>
    <n v="72.680000000000007"/>
    <m/>
    <n v="8.49928310557857E-4"/>
    <n v="38.955920420631649"/>
    <n v="39.032899999999998"/>
    <n v="-1.9721716646302623E-3"/>
    <n v="3378"/>
    <n v="0.86450662739322537"/>
    <n v="5772.52"/>
    <n v="23.971928872636827"/>
    <m/>
    <m/>
    <n v="6285.4055866741191"/>
    <n v="3.4319842117720398"/>
    <m/>
    <m/>
    <n v="30.972153757819793"/>
    <n v="154.27799999999999"/>
    <m/>
    <n v="-0.79924452120315403"/>
    <n v="81.766726030371544"/>
    <n v="40.883363015185772"/>
    <n v="81.712900000000005"/>
    <n v="6.5872133251354548E-4"/>
    <n v="84.828887389055652"/>
    <n v="84.69"/>
    <n v="1.6399502781396791E-3"/>
    <m/>
    <m/>
    <m/>
    <n v="46.950426143262618"/>
    <m/>
  </r>
  <r>
    <x v="3372"/>
    <n v="15.55"/>
    <n v="16.14"/>
    <n v="89.856499999999997"/>
    <n v="79.393199999999993"/>
    <n v="13687.294205"/>
    <n v="12096.13193"/>
    <n v="2.8231025116731701E-5"/>
    <n v="53.489940247101487"/>
    <n v="53.51"/>
    <n v="-3.748785815457234E-4"/>
    <n v="214.42705376906596"/>
    <n v="21.47"/>
    <m/>
    <n v="140.76427066344033"/>
    <m/>
    <m/>
    <n v="67.267567305597424"/>
    <m/>
    <m/>
    <n v="22.477065019272679"/>
    <n v="22.48"/>
    <n v="-1.305596408950338E-4"/>
    <n v="69.740138531409769"/>
    <n v="69.75"/>
    <m/>
    <n v="-1.4138306222555297E-4"/>
    <n v="44.381069454637846"/>
    <n v="44.460999999999999"/>
    <n v="-1.7977676022166156E-3"/>
    <n v="3379"/>
    <n v="0.96344485749690212"/>
    <n v="6121.1"/>
    <n v="25.417515481135311"/>
    <m/>
    <m/>
    <n v="5905.8544236806847"/>
    <n v="3.2244343644216253"/>
    <m/>
    <m/>
    <n v="39.597684071123687"/>
    <n v="197.1995"/>
    <m/>
    <n v="-0.799199875906766"/>
    <n v="70.375953189262205"/>
    <n v="35.187976594631103"/>
    <n v="70.317999999999998"/>
    <n v="8.241586686510427E-4"/>
    <n v="73.014342729961356"/>
    <n v="73.040000000000006"/>
    <n v="-3.5127697205161734E-4"/>
    <m/>
    <m/>
    <m/>
    <n v="53.48904732438163"/>
    <m/>
  </r>
  <r>
    <x v="3373"/>
    <n v="14.26"/>
    <n v="15.65"/>
    <n v="90.185000000000002"/>
    <n v="79.681200000000004"/>
    <n v="13815.309411"/>
    <n v="12208.923747999999"/>
    <n v="2.8231025116731701E-5"/>
    <n v="53.684181279272451"/>
    <n v="53.7"/>
    <n v="-2.9457580498237768E-4"/>
    <n v="215.97906215892405"/>
    <n v="21.62"/>
    <m/>
    <n v="141.52543798071625"/>
    <m/>
    <m/>
    <n v="67.142524913769506"/>
    <m/>
    <m/>
    <n v="22.686736433992479"/>
    <n v="22.69"/>
    <n v="-1.4383279010676819E-4"/>
    <n v="69.089233430853042"/>
    <n v="69.099999999999994"/>
    <m/>
    <n v="-1.5581142036114048E-4"/>
    <n v="44.541894641000852"/>
    <n v="44.621699999999997"/>
    <n v="-1.7884876416439655E-3"/>
    <n v="3380"/>
    <n v="0.91118210862619808"/>
    <n v="6181.36"/>
    <n v="25.665737469649518"/>
    <m/>
    <m/>
    <n v="5847.7134379802392"/>
    <n v="3.192388332934863"/>
    <m/>
    <m/>
    <n v="39.883622364419907"/>
    <n v="198.58099999999999"/>
    <m/>
    <n v="-0.79915690642901427"/>
    <n v="70.117397490701535"/>
    <n v="35.058698745350767"/>
    <n v="70.045699999999997"/>
    <n v="1.0235816145964804E-3"/>
    <n v="72.748845186657888"/>
    <n v="72.77"/>
    <n v="-2.9070789256713248E-4"/>
    <m/>
    <m/>
    <m/>
    <n v="53.682990744676182"/>
    <m/>
  </r>
  <r>
    <x v="3374"/>
    <n v="13.19"/>
    <n v="14.99"/>
    <n v="85.343199999999996"/>
    <n v="75.396600000000007"/>
    <n v="13548.463932000001"/>
    <n v="11972.071889999999"/>
    <n v="2.8231025116731701E-5"/>
    <n v="50.798299963666913"/>
    <n v="50.81"/>
    <n v="-2.3027034703970717E-4"/>
    <n v="192.74208928467053"/>
    <n v="19.3"/>
    <m/>
    <n v="130.09717261568096"/>
    <m/>
    <m/>
    <n v="68.938361450857968"/>
    <m/>
    <m/>
    <n v="22.24691010226385"/>
    <n v="22.25"/>
    <n v="-1.3887180836624768E-4"/>
    <n v="70.427707539340801"/>
    <n v="70.44"/>
    <m/>
    <n v="-1.7450966296417292E-4"/>
    <n v="42.146321342530825"/>
    <n v="42.2179"/>
    <n v="-1.6954575540037986E-3"/>
    <n v="3381"/>
    <n v="0.8799199466310873"/>
    <n v="6033.41"/>
    <n v="25.045563825393398"/>
    <m/>
    <m/>
    <n v="5987.6776534844612"/>
    <n v="3.2678682036544182"/>
    <m/>
    <m/>
    <n v="35.590797260289584"/>
    <n v="177.20949999999999"/>
    <m/>
    <n v="-0.79915976705374381"/>
    <n v="73.8774112421724"/>
    <n v="36.9387056210862"/>
    <n v="73.806899999999999"/>
    <n v="9.5534756469106696E-4"/>
    <n v="76.658666586303966"/>
    <n v="76.680000000000007"/>
    <n v="-2.782135328122104E-4"/>
    <m/>
    <m/>
    <m/>
    <n v="50.796990471405955"/>
    <m/>
  </r>
  <r>
    <x v="3375"/>
    <n v="11.35"/>
    <n v="13.63"/>
    <n v="78.638300000000001"/>
    <n v="69.471000000000004"/>
    <n v="13068.286329"/>
    <n v="11547.425969"/>
    <n v="2.8231025116731701E-5"/>
    <n v="46.806242878347277"/>
    <n v="46.82"/>
    <n v="-2.9383002248450918E-4"/>
    <n v="162.44320379786936"/>
    <n v="16.260000000000002"/>
    <m/>
    <n v="114.75633115274786"/>
    <m/>
    <m/>
    <n v="71.644138352259802"/>
    <m/>
    <m/>
    <n v="21.457923466657775"/>
    <n v="21.46"/>
    <n v="-9.6762970280828142E-5"/>
    <n v="72.925119433997153"/>
    <n v="72.94"/>
    <m/>
    <n v="-2.0401105021727872E-4"/>
    <n v="38.833794362733748"/>
    <n v="38.8917"/>
    <n v="-1.4888944753315148E-3"/>
    <n v="3382"/>
    <n v="0.8327219369038884"/>
    <n v="5769.64"/>
    <n v="23.948746014166971"/>
    <m/>
    <m/>
    <n v="6249.448316287021"/>
    <n v="3.4104102952492035"/>
    <m/>
    <m/>
    <n v="29.995453831370721"/>
    <n v="149.315"/>
    <m/>
    <n v="-0.79911292347472984"/>
    <n v="79.679903254884152"/>
    <n v="39.839951627442076"/>
    <n v="79.591999999999999"/>
    <n v="1.1044232445993618E-3"/>
    <n v="82.682731516041926"/>
    <n v="82.71"/>
    <n v="-3.296878727852004E-4"/>
    <m/>
    <m/>
    <m/>
    <n v="46.804873897092286"/>
    <m/>
  </r>
  <r>
    <x v="3376"/>
    <n v="12.25"/>
    <n v="14.33"/>
    <n v="82.4114"/>
    <n v="72.802300000000002"/>
    <n v="13373.273166999999"/>
    <n v="11816.593068"/>
    <n v="2.8231025116731701E-5"/>
    <n v="49.050830803490307"/>
    <n v="49.07"/>
    <n v="-3.9065002057658837E-4"/>
    <n v="178.01925941814923"/>
    <n v="17.82"/>
    <m/>
    <n v="123.00644518052783"/>
    <m/>
    <m/>
    <n v="69.923223715210611"/>
    <m/>
    <m/>
    <n v="21.95817169290223"/>
    <n v="21.96"/>
    <n v="-8.3256243067930669E-5"/>
    <n v="71.224632777245588"/>
    <n v="71.239999999999995"/>
    <m/>
    <n v="-2.1571059453129315E-4"/>
    <n v="40.695814036971811"/>
    <n v="40.756"/>
    <n v="-1.4767387140099952E-3"/>
    <n v="3383"/>
    <n v="0.85484996510816469"/>
    <n v="5927.55"/>
    <n v="24.602281094170305"/>
    <m/>
    <m/>
    <n v="6078.4063823665538"/>
    <n v="3.3167559085174791"/>
    <m/>
    <m/>
    <n v="32.871053065867265"/>
    <n v="163.6335"/>
    <m/>
    <n v="-0.79911782693722699"/>
    <n v="75.855528854114283"/>
    <n v="37.927764427057141"/>
    <n v="75.772000000000006"/>
    <n v="1.1023709828732464E-3"/>
    <n v="78.71720830923735"/>
    <n v="78.739999999999995"/>
    <n v="-2.8945505159572171E-4"/>
    <m/>
    <m/>
    <m/>
    <n v="49.04940233614316"/>
    <m/>
  </r>
  <r>
    <x v="3377"/>
    <n v="12.23"/>
    <n v="14.39"/>
    <n v="81.366799999999998"/>
    <n v="71.877399999999994"/>
    <n v="13323.843359"/>
    <n v="11772.583409999999"/>
    <n v="2.8119417513794431E-5"/>
    <n v="48.427909516956355"/>
    <n v="48.44"/>
    <n v="-2.4959709008343101E-4"/>
    <n v="173.49308595099248"/>
    <n v="17.37"/>
    <m/>
    <n v="120.65831857864296"/>
    <m/>
    <m/>
    <n v="70.36420444407716"/>
    <m/>
    <m/>
    <n v="21.876477254412727"/>
    <n v="21.88"/>
    <n v="-1.610029975901428E-4"/>
    <n v="71.489267537889319"/>
    <n v="71.5"/>
    <m/>
    <n v="-1.5010436518436698E-4"/>
    <n v="40.178652111453346"/>
    <n v="40.239400000000003"/>
    <n v="-1.5096618872710854E-3"/>
    <n v="3384"/>
    <n v="0.84989576094510078"/>
    <n v="5890.11"/>
    <n v="24.44497760357871"/>
    <m/>
    <m/>
    <n v="6116.7992318500337"/>
    <n v="3.3373890346829733"/>
    <m/>
    <m/>
    <n v="32.03476810348743"/>
    <n v="159.47300000000001"/>
    <m/>
    <n v="-0.79912105432588953"/>
    <n v="76.815640013287521"/>
    <n v="38.40782000664376"/>
    <n v="76.731499999999997"/>
    <n v="1.0965511333353994E-3"/>
    <n v="79.716554948691737"/>
    <n v="79.739999999999995"/>
    <n v="-2.9401870213519032E-4"/>
    <m/>
    <m/>
    <m/>
    <n v="48.426243012354341"/>
    <m/>
  </r>
  <r>
    <x v="3378"/>
    <n v="11.28"/>
    <n v="13.99"/>
    <n v="79.7149"/>
    <n v="70.4161"/>
    <n v="13278.630995"/>
    <n v="11732.303964000001"/>
    <n v="2.8119417513794431E-5"/>
    <n v="47.443574448285432"/>
    <n v="47.46"/>
    <n v="-3.4609253507311699E-4"/>
    <n v="166.43585660417904"/>
    <n v="16.670000000000002"/>
    <m/>
    <n v="116.97481940024474"/>
    <m/>
    <m/>
    <n v="71.076259287958763"/>
    <m/>
    <m/>
    <n v="21.801711257952658"/>
    <n v="21.81"/>
    <n v="-3.8004319336726322E-4"/>
    <n v="71.733229289594092"/>
    <n v="71.739999999999995"/>
    <m/>
    <n v="-9.4378455616106471E-5"/>
    <n v="39.36165368961246"/>
    <n v="39.419600000000003"/>
    <n v="-1.4699872750495446E-3"/>
    <n v="3385"/>
    <n v="0.80629020729092205"/>
    <n v="5856.68"/>
    <n v="24.304339423904381"/>
    <m/>
    <m/>
    <n v="6151.5158327829104"/>
    <n v="3.356012610070878"/>
    <m/>
    <m/>
    <n v="30.731169867005278"/>
    <n v="152.97749999999999"/>
    <m/>
    <n v="-0.79911313842228249"/>
    <n v="78.373686211444223"/>
    <n v="39.186843105722112"/>
    <n v="78.288300000000007"/>
    <n v="1.0906637574734646E-3"/>
    <n v="81.336507301002641"/>
    <n v="81.36"/>
    <n v="-2.887499876764732E-4"/>
    <m/>
    <m/>
    <m/>
    <n v="47.441848467748493"/>
    <m/>
  </r>
  <r>
    <x v="3379"/>
    <n v="11.32"/>
    <n v="13.99"/>
    <n v="79.324799999999996"/>
    <n v="70.065600000000003"/>
    <n v="13215.911617"/>
    <n v="11675.898655999999"/>
    <n v="2.8119417513794431E-5"/>
    <n v="47.207946845728777"/>
    <n v="47.22"/>
    <n v="-2.5525527893310862E-4"/>
    <n v="164.77052326729759"/>
    <n v="16.5"/>
    <m/>
    <n v="116.08970954739063"/>
    <m/>
    <m/>
    <n v="71.243489615576095"/>
    <m/>
    <m/>
    <n v="21.697147306630594"/>
    <n v="21.7"/>
    <n v="-1.314605239357558E-4"/>
    <n v="72.07618327975635"/>
    <n v="72.09"/>
    <m/>
    <n v="-1.9165931812525905E-4"/>
    <n v="39.165286274705743"/>
    <n v="39.220500000000001"/>
    <n v="-1.4077771903534542E-3"/>
    <n v="3386"/>
    <n v="0.80914939242315942"/>
    <n v="5823.52"/>
    <n v="24.161069889142947"/>
    <m/>
    <m/>
    <n v="6186.3451669816513"/>
    <n v="3.3740543467228035"/>
    <m/>
    <m/>
    <n v="30.422161936988793"/>
    <n v="151.4425"/>
    <m/>
    <n v="-0.79911740801301623"/>
    <n v="78.752790693594534"/>
    <n v="39.376395346797267"/>
    <n v="78.674300000000002"/>
    <n v="9.9766624672259496E-4"/>
    <n v="81.739189873047735"/>
    <n v="81.760000000000005"/>
    <n v="-2.5452699305616999E-4"/>
    <m/>
    <m/>
    <m/>
    <n v="47.206280503662079"/>
    <m/>
  </r>
  <r>
    <x v="3380"/>
    <n v="11.7"/>
    <n v="14.12"/>
    <n v="80.106200000000001"/>
    <n v="70.753799999999998"/>
    <n v="13292.419922999999"/>
    <n v="11743.163345000001"/>
    <n v="2.8119417513794431E-5"/>
    <n v="47.67181286982337"/>
    <n v="47.68"/>
    <n v="-1.7170994497961445E-4"/>
    <n v="168.00447857541786"/>
    <n v="16.82"/>
    <m/>
    <n v="117.79612849788234"/>
    <m/>
    <m/>
    <n v="70.890400088502645"/>
    <m/>
    <m/>
    <n v="21.822222263927586"/>
    <n v="21.83"/>
    <n v="-3.5628658142061731E-4"/>
    <n v="71.660317985712425"/>
    <n v="71.67"/>
    <m/>
    <n v="-1.3509159045033137E-4"/>
    <n v="39.549827489879988"/>
    <n v="39.605800000000002"/>
    <n v="-1.4132402355214735E-3"/>
    <n v="3387"/>
    <n v="0.82861189801699719"/>
    <n v="5853.31"/>
    <n v="24.282768743814525"/>
    <m/>
    <m/>
    <n v="6154.6991483323845"/>
    <n v="3.3564762914586055"/>
    <m/>
    <m/>
    <n v="31.018743175288638"/>
    <n v="154.41300000000001"/>
    <m/>
    <n v="-0.79911831791825405"/>
    <n v="77.975631252002955"/>
    <n v="38.987815626001478"/>
    <n v="77.898200000000003"/>
    <n v="9.9400566384022504E-4"/>
    <n v="80.935611608380611"/>
    <n v="80.959999999999994"/>
    <n v="-3.0124001506148801E-4"/>
    <m/>
    <m/>
    <m/>
    <n v="47.669908525325823"/>
    <m/>
  </r>
  <r>
    <x v="3381"/>
    <n v="11.22"/>
    <n v="14.14"/>
    <n v="80.231800000000007"/>
    <n v="70.862799999999993"/>
    <n v="13335.220076"/>
    <n v="11780.644849"/>
    <n v="2.8119417513794431E-5"/>
    <n v="47.745394160199353"/>
    <n v="47.76"/>
    <n v="-3.0581741626145575E-4"/>
    <n v="168.51923890346688"/>
    <n v="16.87"/>
    <m/>
    <n v="118.06435657825278"/>
    <m/>
    <m/>
    <n v="70.832592702574757"/>
    <m/>
    <m/>
    <n v="21.891953640137938"/>
    <n v="21.9"/>
    <n v="-3.6741369233150856E-4"/>
    <n v="71.430961188924144"/>
    <n v="71.44"/>
    <m/>
    <n v="-1.2652311136418515E-4"/>
    <n v="39.610606888488839"/>
    <n v="39.666699999999999"/>
    <n v="-1.4141108665747248E-3"/>
    <n v="3388"/>
    <n v="0.79349363507779347"/>
    <n v="5873.14"/>
    <n v="24.363132081222901"/>
    <m/>
    <m/>
    <n v="6133.8480941234966"/>
    <n v="3.3447880337668177"/>
    <m/>
    <m/>
    <n v="31.113266719740835"/>
    <n v="154.88300000000001"/>
    <m/>
    <n v="-0.79911761316774066"/>
    <n v="77.851879489205714"/>
    <n v="38.925939744602857"/>
    <n v="77.774600000000007"/>
    <n v="9.9363402969232517E-4"/>
    <n v="80.81020944382351"/>
    <n v="80.84"/>
    <n v="-3.6851257021885964E-4"/>
    <m/>
    <m/>
    <m/>
    <n v="47.743727899394358"/>
    <m/>
  </r>
  <r>
    <x v="3382"/>
    <n v="10.59"/>
    <n v="13.8"/>
    <n v="77.527699999999996"/>
    <n v="68.472499999999997"/>
    <n v="13172.633218000001"/>
    <n v="11636.680555999999"/>
    <n v="2.8370288333023908E-5"/>
    <n v="46.135077822898623"/>
    <n v="46.15"/>
    <n v="-3.2334078226170515E-4"/>
    <n v="157.14782044067775"/>
    <n v="15.73"/>
    <m/>
    <n v="112.08686884936198"/>
    <m/>
    <m/>
    <n v="72.023977210056003"/>
    <m/>
    <m/>
    <n v="21.624513317504466"/>
    <n v="21.63"/>
    <n v="-2.536607718692796E-4"/>
    <n v="72.303253746401822"/>
    <n v="72.31"/>
    <m/>
    <n v="-9.3296274349063957E-5"/>
    <n v="38.274342290169628"/>
    <n v="38.326599999999999"/>
    <n v="-1.363484103217405E-3"/>
    <n v="3389"/>
    <n v="0.76739130434782599"/>
    <n v="5783.25"/>
    <n v="23.988374528369224"/>
    <m/>
    <m/>
    <n v="6227.7283021860931"/>
    <n v="3.3956590010646659"/>
    <m/>
    <m/>
    <n v="29.013302163163171"/>
    <n v="144.41249999999999"/>
    <m/>
    <n v="-0.79909424625179137"/>
    <n v="80.474182494700358"/>
    <n v="40.237091247350179"/>
    <n v="80.388300000000001"/>
    <n v="1.068345700809159E-3"/>
    <n v="83.535308582475921"/>
    <n v="83.56"/>
    <n v="-2.9549326859834579E-4"/>
    <m/>
    <m/>
    <m/>
    <n v="46.133471110586427"/>
    <m/>
  </r>
  <r>
    <x v="3383"/>
    <n v="10.130000000000001"/>
    <n v="13.59"/>
    <n v="77.677000000000007"/>
    <n v="68.602400000000003"/>
    <n v="13173.006928999999"/>
    <n v="11636.680555999999"/>
    <n v="2.8370288333023908E-5"/>
    <n v="46.22279595909616"/>
    <n v="46.23"/>
    <n v="-1.558304327025084E-4"/>
    <n v="157.74141881438203"/>
    <n v="15.79"/>
    <m/>
    <n v="112.40204293926065"/>
    <m/>
    <m/>
    <n v="71.952405645037516"/>
    <m/>
    <m/>
    <n v="21.624599512908951"/>
    <n v="21.63"/>
    <n v="-2.496757785968029E-4"/>
    <n v="72.302630780624938"/>
    <n v="72.31"/>
    <m/>
    <n v="-1.0191148354399271E-4"/>
    <n v="38.346808545727008"/>
    <n v="38.3979"/>
    <n v="-1.3305793877527172E-3"/>
    <n v="3390"/>
    <n v="0.7454010301692422"/>
    <n v="5790.66"/>
    <n v="24.017235043389412"/>
    <m/>
    <m/>
    <n v="6219.7487981495742"/>
    <n v="3.3909867116829142"/>
    <m/>
    <m/>
    <n v="29.122403711162725"/>
    <n v="144.94450000000001"/>
    <m/>
    <n v="-0.79907893220396276"/>
    <n v="80.317772957048334"/>
    <n v="40.158886478524167"/>
    <n v="80.231399999999994"/>
    <n v="1.0765480478758249E-3"/>
    <n v="83.376114371994845"/>
    <n v="83.4"/>
    <n v="-2.8639841732802651E-4"/>
    <m/>
    <m/>
    <m/>
    <n v="46.22101076672412"/>
    <m/>
  </r>
  <r>
    <x v="3384"/>
    <n v="12.23"/>
    <n v="14.58"/>
    <n v="79.957899999999995"/>
    <n v="70.608999999999995"/>
    <n v="13250.14142"/>
    <n v="11703.498493999999"/>
    <n v="2.8370288333023908E-5"/>
    <n v="47.575437202202338"/>
    <n v="47.59"/>
    <n v="-3.0600541705538831E-4"/>
    <n v="166.95795537143016"/>
    <n v="16.72"/>
    <m/>
    <n v="117.31781779664122"/>
    <m/>
    <m/>
    <n v="70.887292880699178"/>
    <m/>
    <m/>
    <n v="21.749100860033142"/>
    <n v="21.75"/>
    <n v="-4.1339768591219794E-5"/>
    <n v="71.884990838533128"/>
    <n v="71.900000000000006"/>
    <m/>
    <n v="-2.0875050718882626E-4"/>
    <n v="39.46784667788036"/>
    <n v="39.520000000000003"/>
    <n v="-1.3196690819747836E-3"/>
    <n v="3391"/>
    <n v="0.83882030178326472"/>
    <n v="5851.26"/>
    <n v="24.260999602708697"/>
    <m/>
    <m/>
    <n v="6154.6583288131142"/>
    <n v="3.3542274495892044"/>
    <m/>
    <m/>
    <n v="30.821892205843834"/>
    <n v="153.41300000000001"/>
    <m/>
    <n v="-0.79909204431277769"/>
    <n v="77.953977123741851"/>
    <n v="38.976988561870925"/>
    <n v="77.877300000000005"/>
    <n v="9.8458888202146433E-4"/>
    <n v="80.93459818244358"/>
    <n v="80.959999999999994"/>
    <n v="-3.1375762792018591E-4"/>
    <m/>
    <m/>
    <m/>
    <n v="47.57371168455002"/>
    <m/>
  </r>
  <r>
    <x v="3385"/>
    <n v="11.63"/>
    <n v="14.4"/>
    <n v="80.471900000000005"/>
    <n v="71.060900000000004"/>
    <n v="13509.313729"/>
    <n v="11932.086488999999"/>
    <n v="2.8370288333023908E-5"/>
    <n v="47.880102815003781"/>
    <n v="47.89"/>
    <n v="-2.0666496129084777E-4"/>
    <n v="169.09218180286385"/>
    <n v="16.93"/>
    <m/>
    <n v="118.44008342586861"/>
    <m/>
    <m/>
    <n v="70.657258099125073"/>
    <m/>
    <m/>
    <n v="22.173971828844007"/>
    <n v="22.18"/>
    <n v="-2.7178409179406948E-4"/>
    <n v="70.480355031682137"/>
    <n v="70.489999999999995"/>
    <m/>
    <n v="-1.3682746939791546E-4"/>
    <n v="39.720292606328009"/>
    <n v="39.773299999999999"/>
    <n v="-1.3327381351808665E-3"/>
    <n v="3392"/>
    <n v="0.80763888888888891"/>
    <n v="5975.13"/>
    <n v="24.772665640652615"/>
    <m/>
    <m/>
    <n v="6024.3654470765168"/>
    <n v="3.2829078964070235"/>
    <m/>
    <m/>
    <n v="31.2153625709438"/>
    <n v="155.375"/>
    <m/>
    <n v="-0.79909662062143971"/>
    <n v="77.45146152412876"/>
    <n v="38.72573076206438"/>
    <n v="77.378299999999996"/>
    <n v="9.4550441310770061E-4"/>
    <n v="80.415921132514214"/>
    <n v="80.44"/>
    <n v="-2.993394764517765E-4"/>
    <m/>
    <m/>
    <m/>
    <n v="47.878377339425718"/>
    <m/>
  </r>
  <r>
    <x v="3386"/>
    <n v="11.55"/>
    <n v="14.32"/>
    <n v="79.344399999999993"/>
    <n v="70.063199999999995"/>
    <n v="13509.696991999999"/>
    <n v="11932.086488999999"/>
    <n v="2.8370288333023908E-5"/>
    <n v="47.208098680464481"/>
    <n v="47.22"/>
    <n v="-2.5203980380172908E-4"/>
    <n v="164.34128295029015"/>
    <n v="16.45"/>
    <m/>
    <n v="115.94181564633911"/>
    <m/>
    <m/>
    <n v="71.150058000993411"/>
    <m/>
    <m/>
    <n v="22.174060214863768"/>
    <n v="22.18"/>
    <n v="-2.6779914951446937E-4"/>
    <n v="70.479747772024339"/>
    <n v="70.489999999999995"/>
    <m/>
    <n v="-1.4544230352753207E-4"/>
    <n v="39.162469393045079"/>
    <n v="39.213999999999999"/>
    <n v="-1.3140869830907675E-3"/>
    <n v="3393"/>
    <n v="0.80656424581005592"/>
    <n v="5977.59"/>
    <n v="24.780929608307286"/>
    <m/>
    <m/>
    <n v="6021.885176521766"/>
    <n v="3.2812452282536109"/>
    <m/>
    <m/>
    <n v="30.337808451778624"/>
    <n v="151.006"/>
    <m/>
    <n v="-0.79909534421295425"/>
    <n v="78.535227478856967"/>
    <n v="39.267613739428484"/>
    <n v="78.460999999999999"/>
    <n v="9.460429876877452E-4"/>
    <n v="81.544263690222522"/>
    <n v="81.569999999999993"/>
    <n v="-3.1551195019574596E-4"/>
    <m/>
    <m/>
    <m/>
    <n v="47.206670735494981"/>
    <m/>
  </r>
  <r>
    <x v="3387"/>
    <n v="12.12"/>
    <n v="14.69"/>
    <n v="81.186199999999999"/>
    <n v="71.687600000000003"/>
    <n v="13626.845149000001"/>
    <n v="12035.216017999999"/>
    <n v="2.8370288333023908E-5"/>
    <n v="48.302749627301807"/>
    <n v="48.31"/>
    <n v="-1.5008016348982967E-4"/>
    <n v="171.95882149404781"/>
    <n v="17.22"/>
    <m/>
    <n v="119.96990122420277"/>
    <m/>
    <m/>
    <n v="70.32207963118779"/>
    <m/>
    <m/>
    <n v="22.3657952694202"/>
    <n v="22.37"/>
    <n v="-1.8796292265532699E-4"/>
    <n v="69.869986320417397"/>
    <n v="69.88"/>
    <m/>
    <n v="-1.43298219556387E-4"/>
    <n v="40.070291748021091"/>
    <n v="40.125500000000002"/>
    <n v="-1.3758894463349325E-3"/>
    <n v="3394"/>
    <n v="0.82505105513955068"/>
    <n v="6039.72"/>
    <n v="25.036543092100739"/>
    <m/>
    <m/>
    <n v="5959.2947803893285"/>
    <n v="3.2468327418209273"/>
    <m/>
    <m/>
    <n v="31.743489638456655"/>
    <n v="158.01400000000001"/>
    <m/>
    <n v="-0.7991096381430971"/>
    <n v="76.710832371162894"/>
    <n v="38.355416185581447"/>
    <n v="76.6434"/>
    <n v="8.798196734864927E-4"/>
    <n v="79.652991437296862"/>
    <n v="79.67"/>
    <n v="-2.1348767042972394E-4"/>
    <m/>
    <m/>
    <m/>
    <n v="48.301440709663275"/>
    <m/>
  </r>
  <r>
    <x v="3388"/>
    <n v="10.73"/>
    <n v="13.86"/>
    <n v="76.499799999999993"/>
    <n v="67.543400000000005"/>
    <n v="13386.053118"/>
    <n v="11821.524380000001"/>
    <n v="2.8370288333023908E-5"/>
    <n v="45.511187735427363"/>
    <n v="45.53"/>
    <n v="-4.1318393526545982E-4"/>
    <n v="152.06955052983244"/>
    <n v="15.22"/>
    <m/>
    <n v="109.55578586079847"/>
    <m/>
    <m/>
    <n v="72.34489779338432"/>
    <m/>
    <m/>
    <n v="21.968975225011246"/>
    <n v="21.97"/>
    <n v="-4.6644287153063679E-5"/>
    <n v="71.108726899624386"/>
    <n v="71.12"/>
    <m/>
    <n v="-1.5850816051210526E-4"/>
    <n v="37.75343513794153"/>
    <n v="37.805500000000002"/>
    <n v="-1.3771769202489681E-3"/>
    <n v="3395"/>
    <n v="0.77417027417027429"/>
    <n v="5910.77"/>
    <n v="24.496265635103391"/>
    <m/>
    <m/>
    <n v="6086.5276756114918"/>
    <n v="3.3152107139904539"/>
    <m/>
    <m/>
    <n v="28.070522635229949"/>
    <n v="139.733"/>
    <m/>
    <n v="-0.79911314696435376"/>
    <n v="81.134083620060395"/>
    <n v="40.567041810030197"/>
    <n v="81.070999999999998"/>
    <n v="7.7812806133392698E-4"/>
    <n v="84.255486155570395"/>
    <n v="84.28"/>
    <n v="-2.9086194149985367E-4"/>
    <m/>
    <m/>
    <m/>
    <n v="45.510116881151568"/>
    <m/>
  </r>
  <r>
    <x v="3389"/>
    <n v="10.58"/>
    <n v="13.56"/>
    <n v="74.917199999999994"/>
    <n v="66.144199999999998"/>
    <n v="13201.291753"/>
    <n v="11658.022086000001"/>
    <n v="2.8370288333023908E-5"/>
    <n v="44.56858209216108"/>
    <n v="44.58"/>
    <n v="-2.561217550228756E-4"/>
    <n v="145.76668177924208"/>
    <n v="14.6"/>
    <m/>
    <n v="106.14794294841305"/>
    <m/>
    <m/>
    <n v="73.090926414370827"/>
    <m/>
    <m/>
    <n v="21.66521955432"/>
    <n v="21.67"/>
    <n v="-2.2060201568996352E-4"/>
    <n v="72.091603277252389"/>
    <n v="72.099999999999994"/>
    <m/>
    <n v="-1.1645940010551747E-4"/>
    <n v="36.971211951143886"/>
    <n v="37.022399999999998"/>
    <n v="-1.3826237320139212E-3"/>
    <n v="3396"/>
    <n v="0.78023598820058992"/>
    <n v="5813.03"/>
    <n v="24.089316335064773"/>
    <m/>
    <m/>
    <n v="6187.173989884298"/>
    <n v="3.3697113015517219"/>
    <m/>
    <m/>
    <n v="26.906622160740962"/>
    <n v="133.94399999999999"/>
    <m/>
    <n v="-0.79912036253403684"/>
    <n v="82.810965243041494"/>
    <n v="41.405482621520747"/>
    <n v="82.748699999999999"/>
    <n v="7.5246188812028159E-4"/>
    <n v="86.00014555380713"/>
    <n v="86.02"/>
    <n v="-2.3081197620167249E-4"/>
    <m/>
    <m/>
    <m/>
    <n v="44.567273302182194"/>
    <m/>
  </r>
  <r>
    <x v="3390"/>
    <n v="10.5"/>
    <n v="13.23"/>
    <n v="72.457899999999995"/>
    <n v="63.970999999999997"/>
    <n v="13014.479878"/>
    <n v="11492.718325"/>
    <n v="2.8370288333023908E-5"/>
    <n v="43.104482300748622"/>
    <n v="43.11"/>
    <n v="-1.2799116797446164E-4"/>
    <n v="136.1859179616863"/>
    <n v="13.63"/>
    <m/>
    <n v="100.91322842386906"/>
    <m/>
    <m/>
    <n v="74.288287069700345"/>
    <m/>
    <m/>
    <n v="21.358113583914985"/>
    <n v="21.36"/>
    <n v="-8.8315359785262615E-5"/>
    <n v="73.113189023431318"/>
    <n v="73.12"/>
    <m/>
    <n v="-9.3147929002834751E-5"/>
    <n v="35.756370024255169"/>
    <n v="35.806100000000001"/>
    <n v="-1.3888688169008123E-3"/>
    <n v="3397"/>
    <n v="0.79365079365079361"/>
    <n v="5699.64"/>
    <n v="23.617581577491791"/>
    <m/>
    <m/>
    <n v="6307.8621092838157"/>
    <n v="3.4351158301970859"/>
    <m/>
    <m/>
    <n v="25.13771459768132"/>
    <n v="125.13849999999999"/>
    <m/>
    <n v="-0.79912085730865146"/>
    <n v="85.527776285189532"/>
    <n v="42.763888142594766"/>
    <n v="85.464699999999993"/>
    <n v="7.3803904055758096E-4"/>
    <n v="88.82495702029216"/>
    <n v="88.85"/>
    <n v="-2.8185683407799811E-4"/>
    <m/>
    <m/>
    <m/>
    <n v="43.10335200969169"/>
    <m/>
  </r>
  <r>
    <x v="3391"/>
    <n v="10.44"/>
    <n v="13.16"/>
    <n v="72.888099999999994"/>
    <n v="64.349000000000004"/>
    <n v="13082.173382999999"/>
    <n v="11552.170489"/>
    <n v="2.878808868755911E-5"/>
    <n v="43.359346710547307"/>
    <n v="43.37"/>
    <n v="-2.4563729427462544E-4"/>
    <n v="137.79308114850733"/>
    <n v="13.8"/>
    <m/>
    <n v="101.80423106833997"/>
    <m/>
    <m/>
    <n v="74.065456703300143"/>
    <m/>
    <m/>
    <n v="21.468682162753616"/>
    <n v="21.47"/>
    <n v="-6.1380402719302118E-5"/>
    <n v="72.734376087090183"/>
    <n v="72.75"/>
    <m/>
    <n v="-2.1476168948197927E-4"/>
    <n v="35.967516327196655"/>
    <n v="36.017800000000001"/>
    <n v="-1.3960784057700515E-3"/>
    <n v="3398"/>
    <n v="0.79331306990881456"/>
    <n v="5719.1"/>
    <n v="23.696367513709522"/>
    <m/>
    <m/>
    <n v="6286.3254865064719"/>
    <n v="3.4230629651095796"/>
    <m/>
    <m/>
    <n v="25.433931345432612"/>
    <n v="126.614"/>
    <m/>
    <n v="-0.79912228232713123"/>
    <n v="85.018438910014098"/>
    <n v="42.509219455007049"/>
    <n v="84.955699999999993"/>
    <n v="7.3848970715451046E-4"/>
    <n v="88.299335995814374"/>
    <n v="88.32"/>
    <n v="-2.3396743869585901E-4"/>
    <m/>
    <m/>
    <m/>
    <n v="43.358097471946017"/>
    <m/>
  </r>
  <r>
    <x v="3392"/>
    <n v="10.17"/>
    <n v="12.96"/>
    <n v="72.144599999999997"/>
    <n v="63.690800000000003"/>
    <n v="13032.140342999999"/>
    <n v="11507.656412"/>
    <n v="2.878808868755911E-5"/>
    <n v="42.916010287451492"/>
    <n v="42.93"/>
    <n v="-3.2587264263939097E-4"/>
    <n v="134.97200538117991"/>
    <n v="13.51"/>
    <m/>
    <n v="100.2388813351388"/>
    <m/>
    <m/>
    <n v="74.440884276128472"/>
    <m/>
    <m/>
    <n v="21.386053267322819"/>
    <n v="21.39"/>
    <n v="-1.8451298163546515E-4"/>
    <n v="73.014045488772794"/>
    <n v="73.03"/>
    <m/>
    <n v="-2.1846516811185879E-4"/>
    <n v="35.599484982930711"/>
    <n v="35.649000000000001"/>
    <n v="-1.3889594958985674E-3"/>
    <n v="3399"/>
    <n v="0.78472222222222221"/>
    <n v="5688.15"/>
    <n v="23.566289851927124"/>
    <m/>
    <m/>
    <n v="6320.3451353685969"/>
    <n v="3.4412612793152078"/>
    <m/>
    <m/>
    <n v="24.91278491349313"/>
    <n v="124.01649999999999"/>
    <m/>
    <n v="-0.79911717462198073"/>
    <n v="85.884058008853998"/>
    <n v="42.942029004426999"/>
    <n v="85.823800000000006"/>
    <n v="7.0211303687317539E-4"/>
    <n v="89.201783033880773"/>
    <n v="89.23"/>
    <n v="-3.1622734639957795E-4"/>
    <m/>
    <m/>
    <m/>
    <n v="42.915058509820703"/>
    <m/>
  </r>
  <r>
    <x v="3393"/>
    <n v="10.15"/>
    <n v="12.69"/>
    <n v="69.350700000000003"/>
    <n v="61.218800000000002"/>
    <n v="12760.244570999999"/>
    <n v="11266.572797999999"/>
    <n v="2.878808868755911E-5"/>
    <n v="41.251010399016231"/>
    <n v="41.27"/>
    <n v="-4.6013086948804016E-4"/>
    <n v="124.48866842815301"/>
    <n v="12.46"/>
    <m/>
    <n v="94.393553571244425"/>
    <m/>
    <m/>
    <n v="75.875212312290614"/>
    <m/>
    <m/>
    <n v="20.938334089493345"/>
    <n v="20.94"/>
    <n v="-7.955637567602647E-5"/>
    <n v="74.541845038529885"/>
    <n v="74.55"/>
    <m/>
    <n v="-1.0938915452862741E-4"/>
    <n v="34.217392804577912"/>
    <n v="34.265500000000003"/>
    <n v="-1.4039542811892236E-3"/>
    <n v="3400"/>
    <n v="0.79984239558707648"/>
    <n v="5541.64"/>
    <n v="22.953913881067553"/>
    <m/>
    <m/>
    <n v="6483.1386210858955"/>
    <n v="3.5288942901340206"/>
    <m/>
    <m/>
    <n v="22.976606342143736"/>
    <n v="114.383"/>
    <m/>
    <n v="-0.79912568876368217"/>
    <n v="89.204968705751028"/>
    <n v="44.602484352875514"/>
    <n v="89.153499999999994"/>
    <n v="5.7730437673275681E-4"/>
    <n v="92.66164937623742"/>
    <n v="92.69"/>
    <n v="-3.0586496669082752E-4"/>
    <m/>
    <m/>
    <m/>
    <n v="41.249999209256352"/>
    <m/>
  </r>
  <r>
    <x v="3394"/>
    <n v="10.18"/>
    <n v="12.73"/>
    <n v="69.387799999999999"/>
    <n v="61.2498"/>
    <n v="12885.333070000001"/>
    <n v="11376.694509999999"/>
    <n v="2.878808868755911E-5"/>
    <n v="41.272071743836385"/>
    <n v="41.28"/>
    <n v="-1.9206046907982444E-4"/>
    <n v="124.61269982085157"/>
    <n v="12.48"/>
    <m/>
    <n v="94.462068788776008"/>
    <m/>
    <m/>
    <n v="75.852572345462661"/>
    <m/>
    <m/>
    <n v="21.143076729537018"/>
    <n v="21.15"/>
    <n v="-3.273413930486857E-4"/>
    <n v="73.812653157708752"/>
    <n v="73.819999999999993"/>
    <m/>
    <n v="-9.9523737350892816E-5"/>
    <n v="34.234590854981768"/>
    <n v="34.282699999999998"/>
    <n v="-1.4033067704186664E-3"/>
    <n v="3401"/>
    <n v="0.79968578161822457"/>
    <n v="5598.81"/>
    <n v="23.188905788650075"/>
    <m/>
    <m/>
    <n v="6416.2557064672119"/>
    <n v="3.4921575929457429"/>
    <m/>
    <m/>
    <n v="22.999101083720667"/>
    <n v="114.495"/>
    <m/>
    <n v="-0.79912571654901376"/>
    <n v="89.155644410562417"/>
    <n v="44.577822205281208"/>
    <n v="89.104399999999998"/>
    <n v="5.7510527608539697E-4"/>
    <n v="92.613968058582572"/>
    <n v="92.64"/>
    <n v="-2.8100109474771262E-4"/>
    <m/>
    <m/>
    <m/>
    <n v="41.271001098432706"/>
    <m/>
  </r>
  <r>
    <x v="3395"/>
    <n v="9.7799999999999994"/>
    <n v="12.66"/>
    <n v="68.552099999999996"/>
    <n v="60.510399999999997"/>
    <n v="12761.208042"/>
    <n v="11266.774756000001"/>
    <n v="2.878808868755911E-5"/>
    <n v="40.774000635443919"/>
    <n v="40.79"/>
    <n v="-3.9223742476290901E-4"/>
    <n v="121.60208524045159"/>
    <n v="12.17"/>
    <m/>
    <n v="92.748441594647844"/>
    <m/>
    <m/>
    <n v="76.306964126243685"/>
    <m/>
    <m/>
    <n v="20.938893885770863"/>
    <n v="20.94"/>
    <n v="-5.2823029089710261E-5"/>
    <n v="74.525207912005413"/>
    <n v="74.540000000000006"/>
    <m/>
    <n v="-1.9844496907150955E-4"/>
    <n v="33.821187704965787"/>
    <n v="33.866199999999999"/>
    <n v="-1.3291215144956015E-3"/>
    <n v="3402"/>
    <n v="0.77251184834123221"/>
    <n v="5540.99"/>
    <n v="22.947637505908407"/>
    <m/>
    <m/>
    <n v="6482.5176272946619"/>
    <n v="3.527887327641074"/>
    <m/>
    <m/>
    <n v="22.443060158021115"/>
    <n v="111.72450000000001"/>
    <m/>
    <n v="-0.79912140884030702"/>
    <n v="90.227717725643714"/>
    <n v="45.113858862821857"/>
    <n v="90.177800000000005"/>
    <n v="5.5354783154726306E-4"/>
    <n v="93.731223976220775"/>
    <n v="93.76"/>
    <n v="-3.06911516416708E-4"/>
    <m/>
    <m/>
    <m/>
    <n v="40.772751579596807"/>
    <m/>
  </r>
  <r>
    <x v="3396"/>
    <n v="9.67"/>
    <n v="12.66"/>
    <n v="68.846199999999996"/>
    <n v="60.768300000000004"/>
    <n v="12817.521389"/>
    <n v="11316.169038"/>
    <n v="2.9066631178853441E-5"/>
    <n v="40.947929452176119"/>
    <n v="40.96"/>
    <n v="-2.9469110898150408E-4"/>
    <n v="122.63666095925792"/>
    <n v="12.28"/>
    <m/>
    <n v="93.338247653678565"/>
    <m/>
    <m/>
    <n v="76.140908895951412"/>
    <m/>
    <m/>
    <n v="21.03078134798886"/>
    <n v="21.03"/>
    <n v="3.7153969988601432E-5"/>
    <n v="74.197896868467893"/>
    <n v="74.209999999999994"/>
    <m/>
    <n v="-1.6309300002825822E-4"/>
    <n v="33.965208268473333"/>
    <n v="34.011000000000003"/>
    <n v="-1.3463800395950853E-3"/>
    <n v="3403"/>
    <n v="0.76382306477093209"/>
    <n v="5560.21"/>
    <n v="23.025437826500148"/>
    <m/>
    <m/>
    <n v="6460.0317558535289"/>
    <n v="3.5153169008781808"/>
    <m/>
    <m/>
    <n v="22.633605523628514"/>
    <n v="112.6705"/>
    <m/>
    <n v="-0.79911684492721236"/>
    <n v="89.838975745499738"/>
    <n v="44.919487872749869"/>
    <n v="89.787400000000005"/>
    <n v="5.7442074834246348E-4"/>
    <n v="93.330969104294383"/>
    <n v="93.36"/>
    <n v="-3.1095646642687047E-4"/>
    <m/>
    <m/>
    <m/>
    <n v="40.946620949385874"/>
    <m/>
  </r>
  <r>
    <x v="3397"/>
    <n v="9.59"/>
    <n v="12.85"/>
    <n v="69.430199999999999"/>
    <n v="61.281999999999996"/>
    <n v="12955.835421"/>
    <n v="11437.953035"/>
    <n v="2.9066631178853441E-5"/>
    <n v="41.294270539631448"/>
    <n v="41.3"/>
    <n v="-1.3872785396007448E-4"/>
    <n v="124.70804683851225"/>
    <n v="12.49"/>
    <m/>
    <n v="94.518603599297037"/>
    <m/>
    <m/>
    <n v="75.815655893458867"/>
    <m/>
    <m/>
    <n v="21.25720643085079"/>
    <n v="21.26"/>
    <n v="-1.314002422018179E-4"/>
    <n v="73.398801830566015"/>
    <n v="73.41"/>
    <m/>
    <n v="-1.525428338643442E-4"/>
    <n v="34.252201427514272"/>
    <n v="34.298299999999998"/>
    <n v="-1.3440483197629804E-3"/>
    <n v="3404"/>
    <n v="0.7463035019455253"/>
    <n v="5618.68"/>
    <n v="23.265751709631768"/>
    <m/>
    <m/>
    <n v="6392.0994193473971"/>
    <n v="3.4780208384434084"/>
    <m/>
    <m/>
    <n v="23.015492681997326"/>
    <n v="114.572"/>
    <m/>
    <n v="-0.7991176493209744"/>
    <n v="89.075380186266571"/>
    <n v="44.537690093133286"/>
    <n v="89.023600000000002"/>
    <n v="5.8164561157458827E-4"/>
    <n v="92.541270263842591"/>
    <n v="92.57"/>
    <n v="-3.1035687757807739E-4"/>
    <m/>
    <m/>
    <m/>
    <n v="41.292962068747158"/>
    <m/>
  </r>
  <r>
    <x v="3398"/>
    <n v="10.210000000000001"/>
    <n v="13.06"/>
    <n v="69.160200000000003"/>
    <n v="61.0383"/>
    <n v="12901.866226"/>
    <n v="11389.309356"/>
    <n v="2.9066631178853441E-5"/>
    <n v="41.130676592667363"/>
    <n v="41.14"/>
    <n v="-2.2662633283021538E-4"/>
    <n v="123.7102045714407"/>
    <n v="12.39"/>
    <m/>
    <n v="93.945297578619204"/>
    <m/>
    <m/>
    <n v="75.956102045395454"/>
    <m/>
    <m/>
    <n v="21.167108345651208"/>
    <n v="21.17"/>
    <n v="-1.3659208071770124E-4"/>
    <n v="73.7092032304772"/>
    <n v="73.72"/>
    <m/>
    <n v="-1.4645645039068622E-4"/>
    <n v="34.11560521444521"/>
    <n v="34.1616"/>
    <n v="-1.3463885050697399E-3"/>
    <n v="3405"/>
    <n v="0.78177641653905061"/>
    <n v="5598.13"/>
    <n v="23.175228990594402"/>
    <m/>
    <m/>
    <n v="6415.47815653613"/>
    <n v="3.4897488848766156"/>
    <m/>
    <m/>
    <n v="22.830133171492061"/>
    <n v="113.65649999999999"/>
    <m/>
    <n v="-0.79913042218005947"/>
    <n v="89.41711100095921"/>
    <n v="44.708555500479605"/>
    <n v="89.370500000000007"/>
    <n v="5.2154794881098532E-4"/>
    <n v="92.907071522836787"/>
    <n v="92.93"/>
    <n v="-2.4672847480056159E-4"/>
    <m/>
    <m/>
    <m/>
    <n v="41.129368217496278"/>
    <m/>
  </r>
  <r>
    <x v="3399"/>
    <n v="10.17"/>
    <n v="13.02"/>
    <n v="68.612200000000001"/>
    <n v="60.552900000000001"/>
    <n v="12811.450838999999"/>
    <n v="11309.162813999999"/>
    <n v="2.9066631178853441E-5"/>
    <n v="40.803777266203014"/>
    <n v="40.82"/>
    <n v="-3.9742121011721032E-4"/>
    <n v="121.74065768403221"/>
    <n v="12.19"/>
    <m/>
    <n v="92.821535893300961"/>
    <m/>
    <m/>
    <n v="76.254670805717993"/>
    <m/>
    <m/>
    <n v="21.018258200508981"/>
    <n v="21.02"/>
    <n v="-8.2863914891428969E-5"/>
    <n v="74.227306852355028"/>
    <n v="74.239999999999995"/>
    <m/>
    <n v="-1.7097451030401167E-4"/>
    <n v="33.844177325890392"/>
    <n v="33.890099999999997"/>
    <n v="-1.355046875329502E-3"/>
    <n v="3406"/>
    <n v="0.78110599078341014"/>
    <n v="5542.84"/>
    <n v="22.944546855186026"/>
    <m/>
    <m/>
    <n v="6478.8407056864498"/>
    <n v="3.523881356473181"/>
    <m/>
    <m/>
    <n v="22.466268092247677"/>
    <n v="111.842"/>
    <m/>
    <n v="-0.79912494329279093"/>
    <n v="90.123992452034898"/>
    <n v="45.061996226017449"/>
    <n v="90.078900000000004"/>
    <n v="5.0058839567190816E-4"/>
    <n v="93.645162586758019"/>
    <n v="93.68"/>
    <n v="-3.7187674254901548E-4"/>
    <m/>
    <m/>
    <m/>
    <n v="40.802468922934771"/>
    <m/>
  </r>
  <r>
    <x v="3400"/>
    <n v="9.8699999999999992"/>
    <n v="12.91"/>
    <n v="68.203299999999999"/>
    <n v="60.190300000000001"/>
    <n v="12811.823225"/>
    <n v="11309.162813999999"/>
    <n v="2.9066631178853441E-5"/>
    <n v="40.559614816781732"/>
    <n v="40.57"/>
    <n v="-2.5598183924746554E-4"/>
    <n v="120.28071321125671"/>
    <n v="12.04"/>
    <m/>
    <n v="91.984691761303921"/>
    <m/>
    <m/>
    <n v="76.47952565491174"/>
    <m/>
    <m/>
    <n v="21.018356616042244"/>
    <n v="21.02"/>
    <n v="-7.8181919969333435E-5"/>
    <n v="74.226718996565594"/>
    <n v="74.239999999999995"/>
    <m/>
    <n v="-1.7889282643324123E-4"/>
    <n v="33.641386498828176"/>
    <n v="33.685299999999998"/>
    <n v="-1.3036399014354494E-3"/>
    <n v="3407"/>
    <n v="0.76452362509682414"/>
    <n v="5542.84"/>
    <n v="22.942755294678154"/>
    <m/>
    <m/>
    <n v="6478.8407056864498"/>
    <n v="3.5235473118295264"/>
    <m/>
    <m/>
    <n v="22.196457197596384"/>
    <n v="110.49850000000001"/>
    <m/>
    <n v="-0.79912435736596987"/>
    <n v="90.659445972047834"/>
    <n v="45.329722986023917"/>
    <n v="90.615700000000004"/>
    <n v="4.8276371586641886E-4"/>
    <n v="94.205178022112477"/>
    <n v="94.23"/>
    <n v="-2.6341905855387093E-4"/>
    <m/>
    <m/>
    <m/>
    <n v="40.558247036717091"/>
    <m/>
  </r>
  <r>
    <x v="3401"/>
    <n v="9.5500000000000007"/>
    <n v="12.76"/>
    <n v="67.005399999999995"/>
    <n v="59.131399999999999"/>
    <n v="12761.453012"/>
    <n v="11264.371653"/>
    <n v="2.920590510124832E-5"/>
    <n v="39.846267660313899"/>
    <n v="39.86"/>
    <n v="-3.4451429217507989E-4"/>
    <n v="116.04677100639768"/>
    <n v="11.62"/>
    <m/>
    <n v="89.55430784514796"/>
    <m/>
    <m/>
    <n v="77.148772341726328"/>
    <m/>
    <m/>
    <n v="20.935211590063151"/>
    <n v="20.94"/>
    <n v="-2.2867287186489893E-4"/>
    <n v="74.520122134920172"/>
    <n v="74.53"/>
    <m/>
    <n v="-1.3253542304880739E-4"/>
    <n v="33.049424704986386"/>
    <n v="33.093699999999998"/>
    <n v="-1.3378768470618807E-3"/>
    <n v="3408"/>
    <n v="0.74843260188087779"/>
    <n v="5507.76"/>
    <n v="22.795773139218994"/>
    <m/>
    <m/>
    <n v="6519.8445470305041"/>
    <n v="3.5455113125996074"/>
    <m/>
    <m/>
    <n v="21.414751595297616"/>
    <n v="106.60850000000001"/>
    <m/>
    <n v="-0.79912716532642691"/>
    <n v="92.250078730394847"/>
    <n v="46.125039365197424"/>
    <n v="92.21"/>
    <n v="4.3464624655520367E-4"/>
    <n v="95.861726777902632"/>
    <n v="95.89"/>
    <n v="-2.9485057980360718E-4"/>
    <m/>
    <m/>
    <m/>
    <n v="39.844840446352215"/>
    <m/>
  </r>
  <r>
    <x v="3402"/>
    <n v="9.51"/>
    <n v="12.49"/>
    <n v="65.935400000000001"/>
    <n v="58.185400000000001"/>
    <n v="12686.516718000001"/>
    <n v="11197.897357"/>
    <n v="2.920590510124832E-5"/>
    <n v="39.209012023745245"/>
    <n v="39.22"/>
    <n v="-2.8016257661278576E-4"/>
    <n v="112.33187896803125"/>
    <n v="11.25"/>
    <m/>
    <n v="87.402291646794993"/>
    <m/>
    <m/>
    <n v="77.762380275189017"/>
    <m/>
    <m/>
    <n v="20.811770840871912"/>
    <n v="20.82"/>
    <n v="-3.9525259981210148E-4"/>
    <n v="74.959303584989669"/>
    <n v="74.97"/>
    <m/>
    <n v="-1.4267593717931515E-4"/>
    <n v="32.520568633146681"/>
    <n v="32.564799999999998"/>
    <n v="-1.3582569784956755E-3"/>
    <n v="3409"/>
    <n v="0.7614091273018414"/>
    <n v="5469.94"/>
    <n v="22.637474243365507"/>
    <m/>
    <m/>
    <n v="6564.614203073741"/>
    <n v="3.569518784944627"/>
    <m/>
    <m/>
    <n v="20.728855156095882"/>
    <n v="103.19450000000001"/>
    <m/>
    <n v="-0.79912829505355543"/>
    <n v="93.721554920425461"/>
    <n v="46.860777460212731"/>
    <n v="93.6845"/>
    <n v="3.9552882734561479E-4"/>
    <n v="97.394590624698566"/>
    <n v="97.42"/>
    <n v="-2.6082298605456522E-4"/>
    <m/>
    <m/>
    <m/>
    <n v="39.207584844584126"/>
    <m/>
  </r>
  <r>
    <x v="3403"/>
    <n v="9.4499999999999993"/>
    <n v="12.36"/>
    <n v="64.213800000000006"/>
    <n v="56.661099999999998"/>
    <n v="12462.059859000001"/>
    <n v="10998.796811"/>
    <n v="2.920590510124832E-5"/>
    <n v="38.182455629871797"/>
    <n v="38.19"/>
    <n v="-1.9754831443308252E-4"/>
    <n v="106.44118736269526"/>
    <n v="10.66"/>
    <m/>
    <n v="83.959247912245246"/>
    <m/>
    <m/>
    <n v="78.770278713501725"/>
    <m/>
    <m/>
    <n v="20.44206207556811"/>
    <n v="20.45"/>
    <n v="-3.881625639066133E-4"/>
    <n v="76.290312194604098"/>
    <n v="76.3"/>
    <m/>
    <n v="-1.2696992655170103E-4"/>
    <n v="31.668259855142242"/>
    <n v="31.714200000000002"/>
    <n v="-1.4485670411916729E-3"/>
    <n v="3410"/>
    <n v="0.7645631067961165"/>
    <n v="5366.24"/>
    <n v="22.203107560963257"/>
    <m/>
    <m/>
    <n v="6689.0672122216911"/>
    <n v="3.636156035604647"/>
    <m/>
    <m/>
    <n v="19.640789615128799"/>
    <n v="97.786500000000004"/>
    <m/>
    <n v="-0.79914620509856882"/>
    <n v="96.16336822285372"/>
    <n v="48.08168411142686"/>
    <n v="96.136499999999998"/>
    <n v="2.7947993585919484E-4"/>
    <n v="99.943732456742595"/>
    <n v="99.97"/>
    <n v="-2.6275425885169401E-4"/>
    <m/>
    <m/>
    <m/>
    <n v="38.181385323798381"/>
    <m/>
  </r>
  <r>
    <x v="3404"/>
    <n v="9.51"/>
    <n v="12.31"/>
    <n v="64.457300000000004"/>
    <n v="56.874299999999998"/>
    <n v="12421.475107"/>
    <n v="10962.656186"/>
    <n v="2.920590510124832E-5"/>
    <n v="38.326309702295525"/>
    <n v="38.340000000000003"/>
    <n v="-3.5707610079493968E-4"/>
    <n v="107.24048884991238"/>
    <n v="10.74"/>
    <m/>
    <n v="84.430275667770573"/>
    <m/>
    <m/>
    <n v="78.618529211616291"/>
    <m/>
    <m/>
    <n v="20.374992304044241"/>
    <n v="20.38"/>
    <n v="-2.4571619017454971E-4"/>
    <n v="76.540396782599174"/>
    <n v="76.55"/>
    <m/>
    <n v="-1.2545025997157122E-4"/>
    <n v="31.787298984232073"/>
    <n v="31.832999999999998"/>
    <n v="-1.4356490361551177E-3"/>
    <n v="3411"/>
    <n v="0.77254264825345242"/>
    <n v="5352.61"/>
    <n v="22.144983436623484"/>
    <m/>
    <m/>
    <n v="6706.0571318120537"/>
    <n v="3.6450461396478273"/>
    <m/>
    <m/>
    <n v="19.7879284514608"/>
    <n v="98.52"/>
    <m/>
    <n v="-0.79914810747603737"/>
    <n v="95.797070157345175"/>
    <n v="47.898535078672587"/>
    <n v="95.770300000000006"/>
    <n v="2.7952462658231703E-4"/>
    <n v="99.566897242621167"/>
    <n v="99.59"/>
    <n v="-2.3197868640256747E-4"/>
    <m/>
    <m/>
    <m/>
    <n v="38.324942122326796"/>
    <m/>
  </r>
  <r>
    <x v="3405"/>
    <n v="9.6300000000000008"/>
    <n v="12.38"/>
    <n v="64.325699999999998"/>
    <n v="56.756500000000003"/>
    <n v="12421.837887"/>
    <n v="10962.656186"/>
    <n v="2.920590510124832E-5"/>
    <n v="38.247127720150345"/>
    <n v="38.26"/>
    <n v="-3.3644223339390766E-4"/>
    <n v="106.79453980126166"/>
    <n v="10.69"/>
    <m/>
    <n v="84.165127000434154"/>
    <m/>
    <m/>
    <n v="78.696390239242007"/>
    <m/>
    <m/>
    <n v="20.375090544050998"/>
    <n v="20.38"/>
    <n v="-2.4089577767427706E-4"/>
    <n v="76.539801267981645"/>
    <n v="76.55"/>
    <m/>
    <n v="-1.3322968018747439E-4"/>
    <n v="31.721340542150852"/>
    <n v="31.767800000000001"/>
    <n v="-1.4624701064961387E-3"/>
    <n v="3412"/>
    <n v="0.77786752827140548"/>
    <n v="5352.61"/>
    <n v="22.143254307779802"/>
    <m/>
    <m/>
    <n v="6706.0571318120537"/>
    <n v="3.6447006092466441"/>
    <m/>
    <m/>
    <n v="19.705293516075603"/>
    <n v="98.114500000000007"/>
    <m/>
    <n v="-0.79916023099464806"/>
    <n v="95.991017310552678"/>
    <n v="47.995508655276339"/>
    <n v="95.964600000000004"/>
    <n v="2.7528182843128413E-4"/>
    <n v="99.772347339235495"/>
    <n v="99.79"/>
    <n v="-1.7689809364174192E-4"/>
    <m/>
    <m/>
    <m/>
    <n v="38.245522339332915"/>
    <m/>
  </r>
  <r>
    <x v="3406"/>
    <n v="9.19"/>
    <n v="12.18"/>
    <n v="62.258099999999999"/>
    <n v="54.930599999999998"/>
    <n v="12252.81198"/>
    <n v="10813.165419999999"/>
    <n v="2.920590510124832E-5"/>
    <n v="37.016860140431312"/>
    <n v="37.03"/>
    <n v="-3.548436286440193E-4"/>
    <n v="99.921617075155723"/>
    <n v="10"/>
    <m/>
    <n v="80.100942887299183"/>
    <m/>
    <m/>
    <n v="79.958637029234197"/>
    <m/>
    <m/>
    <n v="20.097353416946756"/>
    <n v="20.100000000000001"/>
    <n v="-1.3167079866893694E-4"/>
    <n v="77.582922198946036"/>
    <n v="77.59"/>
    <m/>
    <n v="-9.1220531691749152E-5"/>
    <n v="30.700725109490712"/>
    <n v="30.745899999999999"/>
    <n v="-1.4692980367881914E-3"/>
    <n v="3413"/>
    <n v="0.75451559934318557"/>
    <n v="5264.27"/>
    <n v="21.776099410281919"/>
    <m/>
    <m/>
    <n v="6816.734555914365"/>
    <n v="3.7045019055113677"/>
    <m/>
    <m/>
    <n v="18.436803482665685"/>
    <n v="91.799000000000007"/>
    <m/>
    <n v="-0.79916117296848899"/>
    <n v="99.074507086414272"/>
    <n v="49.537253543207136"/>
    <n v="99.057299999999998"/>
    <n v="1.7370841335551113E-4"/>
    <n v="102.98129879573574"/>
    <n v="103.01"/>
    <n v="-2.7862541757373016E-4"/>
    <m/>
    <m/>
    <m/>
    <n v="37.015611541352676"/>
    <m/>
  </r>
  <r>
    <x v="3407"/>
    <n v="9.65"/>
    <n v="12.44"/>
    <n v="62.417999999999999"/>
    <n v="55.070099999999996"/>
    <n v="12299.350479999999"/>
    <n v="10853.920061999999"/>
    <n v="2.920590510124832E-5"/>
    <n v="37.111027120618608"/>
    <n v="37.119999999999997"/>
    <n v="-2.4172627643825884E-4"/>
    <n v="100.42752575614514"/>
    <n v="10.050000000000001"/>
    <m/>
    <n v="80.403366012852786"/>
    <m/>
    <m/>
    <n v="79.853496848090032"/>
    <m/>
    <m/>
    <n v="20.173195064367583"/>
    <n v="20.18"/>
    <n v="-3.3721187474811121E-4"/>
    <n v="77.289912094838144"/>
    <n v="77.3"/>
    <m/>
    <n v="-1.3050330092956308E-4"/>
    <n v="30.778575744793468"/>
    <n v="30.824100000000001"/>
    <n v="-1.4769046040771228E-3"/>
    <n v="3414"/>
    <n v="0.77572347266881037"/>
    <n v="5295.96"/>
    <n v="21.905477222230022"/>
    <m/>
    <m/>
    <n v="6775.6989862956098"/>
    <n v="3.6818523886560297"/>
    <m/>
    <m/>
    <n v="18.529822068336447"/>
    <n v="92.261499999999998"/>
    <m/>
    <n v="-0.79915975712148135"/>
    <n v="98.81829791730523"/>
    <n v="49.409148958652615"/>
    <n v="98.802599999999998"/>
    <n v="1.5888162158916863E-4"/>
    <n v="102.71897157290991"/>
    <n v="102.75"/>
    <n v="-3.01979825694354E-4"/>
    <m/>
    <m/>
    <m/>
    <n v="37.109838007634472"/>
    <m/>
  </r>
  <r>
    <x v="3408"/>
    <n v="10.33"/>
    <n v="12.73"/>
    <n v="63.312899999999999"/>
    <n v="55.854799999999997"/>
    <n v="12413.319104"/>
    <n v="10953.543970000001"/>
    <n v="2.920590510124832E-5"/>
    <n v="37.640342174259111"/>
    <n v="37.65"/>
    <n v="-2.5651595593323417E-4"/>
    <n v="103.28457411162069"/>
    <n v="10.34"/>
    <m/>
    <n v="82.113578909374183"/>
    <m/>
    <m/>
    <n v="79.273824348715522"/>
    <m/>
    <m/>
    <n v="20.35863523123745"/>
    <m/>
    <m/>
    <n v="76.578710606308519"/>
    <n v="76.59"/>
    <m/>
    <n v="-1.4740036155480585E-4"/>
    <n v="31.216790309914639"/>
    <n v="31.264099999999999"/>
    <n v="-1.513227314567156E-3"/>
    <n v="3415"/>
    <n v="0.81146897093479964"/>
    <n v="5339.18"/>
    <n v="22.079073703513309"/>
    <m/>
    <m/>
    <n v="6720.4029285104871"/>
    <n v="3.6507666055527279"/>
    <m/>
    <m/>
    <n v="19.055962463669893"/>
    <n v="94.889499999999998"/>
    <m/>
    <n v="-0.79917733296444926"/>
    <n v="97.39661485361033"/>
    <m/>
    <n v="97.392399999999995"/>
    <m/>
    <n v="101.25295408378445"/>
    <n v="101.27"/>
    <m/>
    <m/>
    <m/>
    <m/>
    <n v="37.639212599557375"/>
    <m/>
  </r>
  <r>
    <x v="3409"/>
    <n v="10.08"/>
    <n v="12.47"/>
    <n v="61.910699999999999"/>
    <n v="54.616100000000003"/>
    <n v="12296.568476"/>
    <n v="10850.203014000001"/>
    <n v="2.920590510124832E-5"/>
    <n v="36.805818565576921"/>
    <n v="36.81"/>
    <n v="-1.1359506718500167E-4"/>
    <n v="98.701880940220619"/>
    <n v="9.8800000000000008"/>
    <m/>
    <n v="79.379336722199909"/>
    <m/>
    <m/>
    <n v="80.149234550019585"/>
    <m/>
    <m/>
    <n v="20.166665006167243"/>
    <n v="20.170000000000002"/>
    <n v="-1.653442653821724E-4"/>
    <n v="77.300589237767042"/>
    <n v="77.31"/>
    <m/>
    <n v="-1.2172761910433927E-4"/>
    <n v="30.52437603444346"/>
    <n v="30.571400000000001"/>
    <n v="-1.5381685351845142E-3"/>
    <n v="3416"/>
    <n v="0.80834001603849237"/>
    <n v="5280.79"/>
    <n v="21.835908816223231"/>
    <m/>
    <m/>
    <n v="6793.8981706629766"/>
    <n v="3.6903420292389084"/>
    <m/>
    <m/>
    <n v="18.210135100047484"/>
    <n v="90.680499999999995"/>
    <m/>
    <n v="-0.7991835609635205"/>
    <n v="99.551956823816809"/>
    <m/>
    <n v="99.549300000000002"/>
    <m/>
    <n v="103.49765027181745"/>
    <n v="103.52"/>
    <m/>
    <m/>
    <m/>
    <m/>
    <n v="36.804807918119138"/>
    <m/>
  </r>
  <r>
    <x v="3410"/>
    <n v="9.85"/>
    <n v="12.24"/>
    <n v="61.137"/>
    <n v="53.932000000000002"/>
    <n v="12232.724585"/>
    <n v="10793.551775"/>
    <n v="2.920590510124832E-5"/>
    <n v="36.344968831209762"/>
    <n v="36.36"/>
    <n v="-4.133984815797298E-4"/>
    <n v="96.227738664380396"/>
    <n v="9.6300000000000008"/>
    <m/>
    <n v="77.885300016007136"/>
    <m/>
    <m/>
    <n v="80.647547724275043"/>
    <m/>
    <m/>
    <n v="20.061470323171296"/>
    <n v="20.059999999999999"/>
    <n v="7.3296269755607213E-5"/>
    <n v="77.703587637825052"/>
    <n v="77.72"/>
    <m/>
    <n v="-2.111729564455711E-4"/>
    <n v="30.14192603825834"/>
    <n v="30.189499999999999"/>
    <n v="-1.5758446394162906E-3"/>
    <n v="3417"/>
    <n v="0.80473856209150318"/>
    <n v="5223.04"/>
    <n v="21.595427942251828"/>
    <m/>
    <m/>
    <n v="6868.1953154757393"/>
    <n v="3.730345457075682"/>
    <m/>
    <m/>
    <n v="17.753350694541517"/>
    <n v="88.408000000000001"/>
    <m/>
    <n v="-0.79918841400618135"/>
    <n v="100.79421112391098"/>
    <m/>
    <n v="100.78830000000001"/>
    <m/>
    <n v="104.7932061960563"/>
    <n v="104.83"/>
    <m/>
    <m/>
    <m/>
    <m/>
    <n v="36.343779863192601"/>
    <m/>
  </r>
  <r>
    <x v="3411"/>
    <n v="9.91"/>
    <n v="12.26"/>
    <n v="60.521999999999998"/>
    <n v="53.387900000000002"/>
    <n v="12233.081853"/>
    <n v="10793.551775"/>
    <n v="3.0180762331522004E-5"/>
    <n v="35.978483860975707"/>
    <n v="35.99"/>
    <n v="-3.1998163446222971E-4"/>
    <n v="94.284709915349097"/>
    <n v="9.44"/>
    <m/>
    <n v="76.704081130171616"/>
    <m/>
    <m/>
    <n v="81.050695262911205"/>
    <m/>
    <m/>
    <n v="20.061567052523678"/>
    <n v="20.07"/>
    <n v="-4.2017675517302955E-4"/>
    <n v="77.70305882302597"/>
    <n v="77.709999999999994"/>
    <m/>
    <n v="-8.9321541294817841E-5"/>
    <n v="29.837722892344001"/>
    <n v="29.885300000000001"/>
    <n v="-1.591990298106416E-3"/>
    <n v="3418"/>
    <n v="0.80831973898858078"/>
    <n v="5219.3599999999997"/>
    <n v="21.578527410106794"/>
    <m/>
    <m/>
    <n v="6873.0344434090794"/>
    <n v="3.732619883051175"/>
    <m/>
    <m/>
    <n v="17.394550524924973"/>
    <n v="86.619500000000002"/>
    <m/>
    <n v="-0.79918435773786534"/>
    <n v="101.80634475263835"/>
    <m/>
    <n v="101.7993"/>
    <m/>
    <n v="105.84960253491236"/>
    <n v="105.87"/>
    <m/>
    <m/>
    <m/>
    <m/>
    <n v="35.97729492194982"/>
    <m/>
  </r>
  <r>
    <x v="3412"/>
    <n v="9.61"/>
    <n v="11.98"/>
    <n v="59.425699999999999"/>
    <n v="52.4193"/>
    <n v="12058.384936"/>
    <n v="10639.086590999999"/>
    <n v="3.0180762331522004E-5"/>
    <n v="35.325905541561731"/>
    <n v="35.340000000000003"/>
    <n v="-3.9882451721195977E-4"/>
    <n v="90.86218861059676"/>
    <n v="9.1"/>
    <m/>
    <n v="74.614139360061017"/>
    <m/>
    <m/>
    <n v="81.782236819100319"/>
    <m/>
    <m/>
    <n v="19.774591735409366"/>
    <n v="19.78"/>
    <n v="-2.7342085898052204E-4"/>
    <n v="78.814521304936704"/>
    <n v="78.83"/>
    <m/>
    <n v="-1.963553858086442E-4"/>
    <n v="29.296276039262271"/>
    <n v="29.3431"/>
    <n v="-1.5957400798732868E-3"/>
    <n v="3419"/>
    <n v="0.80217028380634381"/>
    <n v="5145.91"/>
    <n v="21.273200094991179"/>
    <m/>
    <m/>
    <n v="6969.7559533007889"/>
    <n v="3.7847887630147889"/>
    <m/>
    <m/>
    <n v="16.762817824002234"/>
    <n v="83.473500000000001"/>
    <m/>
    <n v="-0.79918395869345082"/>
    <n v="103.64855778580899"/>
    <m/>
    <n v="103.6392"/>
    <m/>
    <n v="107.76926539056264"/>
    <n v="107.8"/>
    <m/>
    <m/>
    <m/>
    <m/>
    <n v="35.324894968031707"/>
    <m/>
  </r>
  <r>
    <x v="3413"/>
    <n v="9.91"/>
    <n v="11.94"/>
    <n v="58.518000000000001"/>
    <n v="51.613900000000001"/>
    <n v="11922.373288999999"/>
    <n v="10518.120497"/>
    <n v="3.0320050530052711E-5"/>
    <n v="34.783774141059276"/>
    <n v="34.79"/>
    <n v="-1.7895541651979929E-4"/>
    <n v="88.066138886803671"/>
    <n v="8.82"/>
    <m/>
    <n v="72.887149030368022"/>
    <m/>
    <m/>
    <n v="82.399335552202658"/>
    <m/>
    <m/>
    <n v="19.550115539408001"/>
    <n v="19.55"/>
    <n v="5.9099441431786914E-6"/>
    <n v="79.709045934874354"/>
    <n v="79.72"/>
    <m/>
    <n v="-1.374067376523902E-4"/>
    <n v="28.845825357868041"/>
    <n v="28.892700000000001"/>
    <n v="-1.6223697380985946E-3"/>
    <n v="3420"/>
    <n v="0.82998324958123959"/>
    <n v="5063.55"/>
    <n v="20.927820688485678"/>
    <m/>
    <m/>
    <n v="7081.3065051592248"/>
    <n v="3.8442706395275281"/>
    <m/>
    <m/>
    <n v="16.246068329537142"/>
    <n v="80.908000000000001"/>
    <m/>
    <n v="-0.79920318967794113"/>
    <n v="105.22636906678628"/>
    <m/>
    <n v="105.2226"/>
    <m/>
    <n v="109.42285972882884"/>
    <n v="109.46"/>
    <m/>
    <m/>
    <m/>
    <m/>
    <n v="34.782585317991419"/>
    <m/>
  </r>
  <r>
    <x v="3414"/>
    <n v="10.31"/>
    <n v="12.05"/>
    <n v="58.784500000000001"/>
    <n v="51.8474"/>
    <n v="11909.319255"/>
    <n v="10506.285096"/>
    <n v="3.0320050530052711E-5"/>
    <n v="34.941332799927586"/>
    <n v="34.950000000000003"/>
    <n v="-2.4798855715069124E-4"/>
    <n v="88.861634167941133"/>
    <n v="8.9"/>
    <m/>
    <n v="73.379285639974185"/>
    <m/>
    <m/>
    <n v="82.209232803999868"/>
    <m/>
    <m/>
    <n v="19.528233565378347"/>
    <n v="19.53"/>
    <n v="-9.0447241252178401E-5"/>
    <n v="79.798205715812614"/>
    <n v="79.81"/>
    <m/>
    <n v="-1.4777952872302436E-4"/>
    <n v="28.97621399703068"/>
    <n v="29.020600000000002"/>
    <n v="-1.5294653787075729E-3"/>
    <n v="3421"/>
    <n v="0.8556016597510373"/>
    <n v="5063.55"/>
    <n v="20.926186598377125"/>
    <m/>
    <m/>
    <n v="7081.3065051592248"/>
    <n v="3.8439062237353974"/>
    <m/>
    <m/>
    <n v="16.392509523995692"/>
    <n v="81.637500000000003"/>
    <m/>
    <n v="-0.79920368061251645"/>
    <n v="104.74544880765019"/>
    <m/>
    <n v="104.73439999999999"/>
    <m/>
    <n v="108.92710729242114"/>
    <n v="108.95"/>
    <m/>
    <m/>
    <m/>
    <m/>
    <n v="34.939846807327449"/>
    <m/>
  </r>
  <r>
    <x v="3415"/>
    <n v="10.07"/>
    <n v="11.92"/>
    <n v="58.034199999999998"/>
    <n v="51.184100000000001"/>
    <n v="11936.457904999999"/>
    <n v="10529.907997"/>
    <n v="3.0320050530052711E-5"/>
    <n v="34.494515581132909"/>
    <n v="34.51"/>
    <n v="-4.4869367913902281E-4"/>
    <n v="86.58667592608154"/>
    <n v="8.67"/>
    <m/>
    <n v="71.968714092696459"/>
    <m/>
    <m/>
    <n v="82.731356934616926"/>
    <m/>
    <m/>
    <n v="19.572256748121625"/>
    <n v="19.579999999999998"/>
    <n v="-3.954674095185684E-4"/>
    <n v="79.618252345103187"/>
    <n v="79.63"/>
    <m/>
    <n v="-1.4752800322503923E-4"/>
    <n v="28.605404470506187"/>
    <n v="28.648499999999999"/>
    <n v="-1.5042857215494809E-3"/>
    <n v="3422"/>
    <n v="0.84479865771812079"/>
    <n v="5045.37"/>
    <n v="20.849425824253455"/>
    <m/>
    <m/>
    <n v="7106.730990404516"/>
    <n v="3.85734156613956"/>
    <m/>
    <m/>
    <n v="15.972542253064264"/>
    <n v="79.544499999999999"/>
    <m/>
    <n v="-0.79919991636047416"/>
    <n v="106.08054911833504"/>
    <m/>
    <n v="106.0712"/>
    <m/>
    <n v="110.31991041056861"/>
    <n v="110.36"/>
    <m/>
    <m/>
    <m/>
    <m/>
    <n v="34.493207939530521"/>
    <m/>
  </r>
  <r>
    <x v="3416"/>
    <n v="10.050000000000001"/>
    <n v="11.96"/>
    <n v="57.536200000000001"/>
    <n v="50.743299999999998"/>
    <n v="11817.214693"/>
    <n v="10424.396715999999"/>
    <n v="3.0320050530052711E-5"/>
    <n v="34.197679191415325"/>
    <n v="34.21"/>
    <n v="-3.6015225327901135E-4"/>
    <n v="85.094031777350168"/>
    <n v="8.52"/>
    <m/>
    <n v="71.036622988746785"/>
    <m/>
    <m/>
    <n v="83.083844188101423"/>
    <m/>
    <m/>
    <n v="19.376260712899235"/>
    <n v="19.38"/>
    <n v="-1.9294567083405489E-4"/>
    <n v="80.415503279658068"/>
    <n v="80.430000000000007"/>
    <m/>
    <n v="-1.8024021312867955E-4"/>
    <n v="28.358946480760597"/>
    <n v="28.398299999999999"/>
    <n v="-1.3857702481979706E-3"/>
    <n v="3423"/>
    <n v="0.84030100334448166"/>
    <n v="4990.96"/>
    <n v="20.622972187238187"/>
    <m/>
    <m/>
    <n v="7183.3710055447145"/>
    <n v="3.8985700975161532"/>
    <m/>
    <m/>
    <n v="15.696900623897035"/>
    <n v="78.170500000000004"/>
    <m/>
    <n v="-0.79919661990268664"/>
    <n v="106.98913676471614"/>
    <m/>
    <n v="106.9815"/>
    <m/>
    <n v="111.26924918012658"/>
    <n v="111.31"/>
    <m/>
    <m/>
    <m/>
    <m/>
    <n v="34.196371581697889"/>
    <m/>
  </r>
  <r>
    <x v="3417"/>
    <n v="9.9700000000000006"/>
    <n v="11.85"/>
    <n v="56.815600000000003"/>
    <n v="50.106299999999997"/>
    <n v="11742.214907"/>
    <n v="10357.920597"/>
    <n v="3.0320050530052711E-5"/>
    <n v="33.768554154468369"/>
    <n v="33.78"/>
    <n v="-3.3883497725373246E-4"/>
    <n v="82.956361241035992"/>
    <n v="8.31"/>
    <m/>
    <n v="69.696649491994023"/>
    <m/>
    <m/>
    <n v="83.601556362262656"/>
    <m/>
    <m/>
    <n v="19.252816805168798"/>
    <n v="19.260000000000002"/>
    <n v="-3.729592331881415E-4"/>
    <n v="80.927771458779148"/>
    <n v="80.94"/>
    <m/>
    <n v="-1.5108155696630376E-4"/>
    <n v="28.002840318038945"/>
    <n v="28.041899999999998"/>
    <n v="-1.3929042597345953E-3"/>
    <n v="3424"/>
    <n v="0.84135021097046425"/>
    <n v="4959.3"/>
    <n v="20.490550930582263"/>
    <m/>
    <m/>
    <n v="7228.9384967759706"/>
    <n v="3.9229286486474666"/>
    <m/>
    <m/>
    <n v="15.302286578770969"/>
    <n v="76.198999999999998"/>
    <m/>
    <n v="-0.79917995539612108"/>
    <n v="108.3271665976816"/>
    <m/>
    <n v="108.3222"/>
    <m/>
    <n v="112.66530344651615"/>
    <n v="112.69"/>
    <m/>
    <m/>
    <m/>
    <m/>
    <n v="33.767008835210902"/>
    <m/>
  </r>
  <r>
    <x v="3418"/>
    <n v="11.07"/>
    <n v="12.55"/>
    <n v="59.017400000000002"/>
    <n v="52.043599999999998"/>
    <n v="11933.323111"/>
    <n v="10525.556794"/>
    <n v="3.073781563345257E-5"/>
    <n v="35.074635965301987"/>
    <n v="35.08"/>
    <n v="-1.5290862879169254E-4"/>
    <n v="89.367298766221097"/>
    <n v="8.9499999999999993"/>
    <m/>
    <n v="73.731301112407763"/>
    <m/>
    <m/>
    <n v="81.974261340532337"/>
    <m/>
    <m/>
    <n v="19.564731150493998"/>
    <n v="19.57"/>
    <n v="-2.6923094052133667E-4"/>
    <n v="79.616515732999559"/>
    <n v="79.63"/>
    <m/>
    <n v="-1.6933651890538304E-4"/>
    <n v="29.08520785163007"/>
    <n v="29.124700000000001"/>
    <n v="-1.3559675591484632E-3"/>
    <n v="3425"/>
    <n v="0.88207171314741029"/>
    <n v="5069.3999999999996"/>
    <n v="20.940549769415245"/>
    <m/>
    <m/>
    <n v="7068.4509020559426"/>
    <n v="3.834746086883106"/>
    <m/>
    <m/>
    <n v="16.48390912987454"/>
    <n v="82.084000000000003"/>
    <m/>
    <n v="-0.79918243348430218"/>
    <n v="104.12427638466104"/>
    <m/>
    <n v="104.1247"/>
    <m/>
    <n v="108.30706856640288"/>
    <n v="108.35"/>
    <m/>
    <m/>
    <m/>
    <m/>
    <n v="35.073209621099771"/>
    <m/>
  </r>
  <r>
    <x v="3419"/>
    <n v="11.16"/>
    <n v="12.67"/>
    <n v="59.613100000000003"/>
    <n v="52.567300000000003"/>
    <n v="11939.006019"/>
    <n v="10530.24576"/>
    <n v="3.073781563345257E-5"/>
    <n v="35.427802605407351"/>
    <n v="35.44"/>
    <n v="-3.4417027631628017E-4"/>
    <n v="91.164535418964391"/>
    <n v="9.17"/>
    <m/>
    <n v="74.841684751633949"/>
    <m/>
    <m/>
    <n v="81.558132417341"/>
    <m/>
    <m/>
    <n v="19.573571015962422"/>
    <n v="19.579999999999998"/>
    <n v="-3.2834443501417176E-4"/>
    <n v="79.580550596706743"/>
    <n v="79.540000000000006"/>
    <m/>
    <n v="5.0981388869431044E-4"/>
    <n v="29.377773386698763"/>
    <n v="29.417899999999999"/>
    <n v="-1.3640203176037424E-3"/>
    <n v="3426"/>
    <n v="0.88082083662194166"/>
    <n v="5053.1899999999996"/>
    <n v="20.8719600542622"/>
    <m/>
    <m/>
    <n v="7091.0531013541486"/>
    <n v="3.8466434611569706"/>
    <m/>
    <m/>
    <n v="16.815088278898852"/>
    <n v="83.732500000000002"/>
    <m/>
    <n v="-0.79918086431315372"/>
    <n v="103.07170247206679"/>
    <m/>
    <n v="103.0509"/>
    <m/>
    <n v="107.21653527956131"/>
    <n v="106.97"/>
    <m/>
    <m/>
    <m/>
    <m/>
    <n v="35.426554584662334"/>
    <m/>
  </r>
  <r>
    <x v="3420"/>
    <n v="11.23"/>
    <n v="12.95"/>
    <n v="60.046900000000001"/>
    <n v="52.9482"/>
    <n v="11962.587732"/>
    <n v="10550.721238"/>
    <n v="3.073781563345257E-5"/>
    <n v="35.684737891357159"/>
    <n v="35.69"/>
    <n v="-1.4743930072402822E-4"/>
    <n v="92.484344602879816"/>
    <n v="9.26"/>
    <m/>
    <n v="75.652583877126247"/>
    <m/>
    <m/>
    <n v="81.25897584680294"/>
    <m/>
    <m/>
    <n v="19.611754170299726"/>
    <n v="19.62"/>
    <n v="-4.2027674313327434E-4"/>
    <n v="79.425314345160643"/>
    <n v="79.44"/>
    <m/>
    <n v="-1.8486473866252684E-4"/>
    <n v="29.590531776836499"/>
    <n v="29.6311"/>
    <n v="-1.369109589704709E-3"/>
    <n v="3427"/>
    <n v="0.86718146718146727"/>
    <n v="5077.8900000000003"/>
    <n v="20.972344530574624"/>
    <m/>
    <m/>
    <n v="7056.3920235788319"/>
    <n v="3.8274782040188335"/>
    <m/>
    <m/>
    <n v="17.058195981967057"/>
    <n v="84.942499999999995"/>
    <m/>
    <n v="-0.79917949222159623"/>
    <n v="102.32008430839544"/>
    <m/>
    <n v="102.29940000000001"/>
    <m/>
    <n v="106.43898459507612"/>
    <n v="106.47"/>
    <m/>
    <m/>
    <m/>
    <m/>
    <n v="35.683608757263698"/>
    <m/>
  </r>
  <r>
    <x v="3421"/>
    <n v="11.3"/>
    <n v="12.93"/>
    <n v="60.368899999999996"/>
    <n v="53.230499999999999"/>
    <n v="12000.694394"/>
    <n v="10584.006111999999"/>
    <n v="3.073781563345257E-5"/>
    <n v="35.875221619126798"/>
    <n v="35.880000000000003"/>
    <n v="-1.3317672444834727E-4"/>
    <n v="93.469176176044542"/>
    <n v="9.36"/>
    <m/>
    <n v="76.255041025340475"/>
    <m/>
    <m/>
    <n v="81.038691053953627"/>
    <m/>
    <m/>
    <n v="19.673747421170319"/>
    <n v="19.68"/>
    <n v="-3.1771233890653949E-4"/>
    <n v="79.1742527165285"/>
    <n v="79.19"/>
    <m/>
    <n v="-1.9885444464573521E-4"/>
    <n v="29.748185360034459"/>
    <n v="29.789400000000001"/>
    <n v="-1.3835337390327718E-3"/>
    <n v="3428"/>
    <n v="0.87393658159319421"/>
    <n v="5095.82"/>
    <n v="21.04475440803559"/>
    <m/>
    <m/>
    <n v="7031.4759444627498"/>
    <n v="3.8136018579520501"/>
    <m/>
    <m/>
    <n v="17.23951085705637"/>
    <n v="85.846500000000006"/>
    <m/>
    <n v="-0.79918213489127254"/>
    <n v="101.76981170152793"/>
    <m/>
    <m/>
    <m/>
    <n v="105.87083020043347"/>
    <n v="105.9"/>
    <m/>
    <m/>
    <m/>
    <m/>
    <n v="35.874092512565646"/>
    <m/>
  </r>
  <r>
    <x v="3422"/>
    <n v="9.8000000000000007"/>
    <n v="12.23"/>
    <n v="57.520600000000002"/>
    <n v="50.717399999999998"/>
    <n v="11703.978751000001"/>
    <n v="10321.992577999999"/>
    <n v="3.073781563345257E-5"/>
    <n v="34.181738537864639"/>
    <n v="34.19"/>
    <n v="-2.4163387351150423E-4"/>
    <n v="84.642282589911687"/>
    <n v="8.48"/>
    <m/>
    <n v="70.852463283749429"/>
    <m/>
    <m/>
    <n v="82.947926544370688"/>
    <m/>
    <m/>
    <n v="19.186848662589284"/>
    <n v="19.190000000000001"/>
    <n v="-1.6421768685337401E-4"/>
    <n v="81.133752720833286"/>
    <m/>
    <m/>
    <e v="#DIV/0!"/>
    <n v="28.343617522462313"/>
    <n v="28.383600000000001"/>
    <n v="-1.4086471602505757E-3"/>
    <n v="3429"/>
    <n v="0.80130825838103026"/>
    <n v="4952.72"/>
    <n v="20.452181913899096"/>
    <m/>
    <m/>
    <n v="7228.9327242651398"/>
    <n v="3.9203231533371752"/>
    <m/>
    <m/>
    <n v="15.611173087232713"/>
    <n v="77.737499999999997"/>
    <m/>
    <n v="-0.79918092185582612"/>
    <n v="106.56956919280093"/>
    <m/>
    <m/>
    <m/>
    <n v="110.86847454307079"/>
    <m/>
    <m/>
    <m/>
    <m/>
    <m/>
    <n v="34.180787734471359"/>
    <m/>
  </r>
  <r>
    <x v="3423"/>
    <n v="10.5"/>
    <n v="12.57"/>
    <n v="58.162599999999998"/>
    <n v="51.278799999999997"/>
    <n v="11712.974165"/>
    <n v="10328.973973"/>
    <n v="3.1434310168387825E-5"/>
    <n v="34.560720135753087"/>
    <n v="34.57"/>
    <n v="-2.6843691775857437E-4"/>
    <n v="86.512549578530809"/>
    <n v="8.66"/>
    <m/>
    <n v="72.021599647244528"/>
    <m/>
    <m/>
    <n v="82.477657466408871"/>
    <m/>
    <m/>
    <n v="19.200190665978415"/>
    <n v="19.2"/>
    <n v="9.9305197092114383E-6"/>
    <n v="81.077526560596539"/>
    <m/>
    <m/>
    <e v="#DIV/0!"/>
    <n v="28.657034243870509"/>
    <n v="28.695699999999999"/>
    <n v="-1.3474407708990999E-3"/>
    <n v="3430"/>
    <n v="0.8353221957040573"/>
    <n v="4967"/>
    <n v="20.506346664995263"/>
    <m/>
    <m/>
    <n v="7208.0898017291383"/>
    <n v="3.9079082705446995"/>
    <m/>
    <m/>
    <n v="15.955165728352778"/>
    <n v="79.453500000000005"/>
    <m/>
    <n v="-0.79918863576365073"/>
    <n v="105.37520648074441"/>
    <m/>
    <m/>
    <m/>
    <n v="109.63919624447625"/>
    <m/>
    <m/>
    <m/>
    <m/>
    <m/>
    <n v="34.559769401910032"/>
    <m/>
  </r>
  <r>
    <x v="3424"/>
    <n v="10.18"/>
    <n v="12.38"/>
    <n v="57.029299999999999"/>
    <n v="50.277999999999999"/>
    <n v="11627.077126"/>
    <n v="10252.901808000001"/>
    <n v="3.1434310168387825E-5"/>
    <n v="33.886477177425974"/>
    <n v="33.9"/>
    <n v="-3.989033207677517E-4"/>
    <n v="83.134501982722369"/>
    <n v="8.32"/>
    <m/>
    <n v="69.910792899006296"/>
    <m/>
    <m/>
    <n v="83.278744154272147"/>
    <m/>
    <m/>
    <n v="19.058921425511862"/>
    <n v="19.059999999999999"/>
    <n v="-5.6588378181343657E-5"/>
    <n v="81.674203369843596"/>
    <m/>
    <m/>
    <e v="#DIV/0!"/>
    <n v="28.09763371944927"/>
    <n v="28.1341"/>
    <n v="-1.2961594844238533E-3"/>
    <n v="3431"/>
    <n v="0.82229402261712436"/>
    <n v="4917.58"/>
    <n v="20.300730078453501"/>
    <m/>
    <m/>
    <n v="7279.8079007831857"/>
    <n v="3.9464165255306316"/>
    <m/>
    <m/>
    <n v="15.33186029886865"/>
    <n v="76.345500000000001"/>
    <m/>
    <n v="-0.79917794370501671"/>
    <n v="107.42679357544613"/>
    <m/>
    <m/>
    <m/>
    <n v="111.77838601062072"/>
    <m/>
    <m/>
    <m/>
    <m/>
    <m/>
    <n v="33.885704725014079"/>
    <m/>
  </r>
  <r>
    <x v="3425"/>
    <n v="10.199999999999999"/>
    <n v="12.57"/>
    <n v="57.517499999999998"/>
    <n v="50.706800000000001"/>
    <n v="11693.169449999999"/>
    <n v="10310.860552"/>
    <n v="3.1434310168387825E-5"/>
    <n v="34.175729421455721"/>
    <n v="34.19"/>
    <n v="-4.1739042247079805E-4"/>
    <n v="84.551376278302058"/>
    <n v="8.4700000000000006"/>
    <m/>
    <n v="70.80276666172206"/>
    <m/>
    <m/>
    <n v="82.919870791038676"/>
    <m/>
    <m/>
    <n v="19.166791554467515"/>
    <n v="19.170000000000002"/>
    <n v="-1.6736805072958827E-4"/>
    <n v="81.212055455464281"/>
    <m/>
    <m/>
    <e v="#DIV/0!"/>
    <n v="28.337159917061502"/>
    <n v="28.373999999999999"/>
    <n v="-1.298374671829694E-3"/>
    <n v="3432"/>
    <n v="0.8114558472553699"/>
    <n v="4953.12"/>
    <n v="20.445849553922177"/>
    <m/>
    <m/>
    <n v="7227.1957678247318"/>
    <n v="3.917523857195548"/>
    <m/>
    <m/>
    <n v="15.592852850992511"/>
    <n v="77.644999999999996"/>
    <m/>
    <n v="-0.7991776308713695"/>
    <n v="106.50563468783159"/>
    <m/>
    <m/>
    <m/>
    <n v="110.82445968167426"/>
    <m/>
    <m/>
    <m/>
    <m/>
    <m/>
    <n v="34.174838151944094"/>
    <m/>
  </r>
  <r>
    <x v="3426"/>
    <n v="9.93"/>
    <n v="12.68"/>
    <n v="56.974200000000003"/>
    <n v="50.226199999999999"/>
    <n v="11765.044841999999"/>
    <n v="10373.915074"/>
    <n v="3.1434310168387825E-5"/>
    <n v="33.852086149805274"/>
    <n v="33.86"/>
    <n v="-2.3372268738119928E-4"/>
    <n v="82.9474749232878"/>
    <n v="8.31"/>
    <m/>
    <n v="69.79380970413898"/>
    <m/>
    <m/>
    <n v="83.309062638776865"/>
    <m/>
    <m/>
    <n v="19.284135463139183"/>
    <n v="19.29"/>
    <n v="-3.0401953658976133E-4"/>
    <n v="80.714967173586658"/>
    <m/>
    <m/>
    <e v="#DIV/0!"/>
    <n v="28.068474046889349"/>
    <n v="28.1052"/>
    <n v="-1.306731605206557E-3"/>
    <n v="3433"/>
    <n v="0.78312302839116721"/>
    <n v="4988.58"/>
    <n v="20.59061603908469"/>
    <m/>
    <m/>
    <n v="7175.4553775400091"/>
    <n v="3.8891091171550363"/>
    <m/>
    <m/>
    <n v="15.296758651142293"/>
    <n v="76.168499999999995"/>
    <m/>
    <n v="-0.79917211641108477"/>
    <n v="107.51008953549567"/>
    <m/>
    <m/>
    <m/>
    <n v="111.87423485776081"/>
    <m/>
    <m/>
    <m/>
    <m/>
    <m/>
    <n v="33.851373151581818"/>
    <m/>
  </r>
  <r>
    <x v="3427"/>
    <n v="9.14"/>
    <n v="12.42"/>
    <n v="56.831299999999999"/>
    <n v="50.098700000000001"/>
    <n v="11809.944504999999"/>
    <n v="10413.179586"/>
    <n v="3.1434310168387825E-5"/>
    <n v="33.766356580588059"/>
    <n v="33.770000000000003"/>
    <n v="-1.0788923340077083E-4"/>
    <n v="82.525211495164484"/>
    <n v="8.26"/>
    <m/>
    <n v="69.525707675800689"/>
    <m/>
    <m/>
    <n v="83.411032516609225"/>
    <m/>
    <m/>
    <n v="19.357258682926421"/>
    <n v="19.36"/>
    <n v="-1.415969562799102E-4"/>
    <n v="80.409020476611303"/>
    <m/>
    <m/>
    <e v="#DIV/0!"/>
    <n v="27.997116314324042"/>
    <n v="28.033899999999999"/>
    <n v="-1.3121144641293769E-3"/>
    <n v="3434"/>
    <n v="0.73590982286634465"/>
    <n v="5015.12"/>
    <n v="20.698544916277669"/>
    <m/>
    <m/>
    <n v="7137.2808698203944"/>
    <n v="3.8680517636456915"/>
    <m/>
    <m/>
    <n v="15.218583662773144"/>
    <n v="75.777500000000003"/>
    <m/>
    <n v="-0.79916751459505597"/>
    <n v="107.77798556117605"/>
    <m/>
    <m/>
    <m/>
    <n v="112.15760666399248"/>
    <m/>
    <m/>
    <m/>
    <m/>
    <m/>
    <n v="33.765584184680215"/>
    <m/>
  </r>
  <r>
    <x v="3428"/>
    <n v="9.4"/>
    <n v="12.57"/>
    <n v="55.949599999999997"/>
    <n v="49.316699999999997"/>
    <n v="11788.832075"/>
    <n v="10393.582103999999"/>
    <n v="3.2966645030718666E-5"/>
    <n v="33.240062257987397"/>
    <n v="33.25"/>
    <n v="-2.9887945902562496E-4"/>
    <n v="79.945973093271121"/>
    <n v="8.01"/>
    <m/>
    <n v="67.890984006701956"/>
    <m/>
    <m/>
    <n v="84.05062206151996"/>
    <m/>
    <m/>
    <n v="19.321240621249164"/>
    <n v="19.32"/>
    <n v="6.4214350370850326E-5"/>
    <n v="80.559377840378957"/>
    <m/>
    <m/>
    <e v="#DIV/0!"/>
    <n v="27.559792611567545"/>
    <n v="27.5975"/>
    <n v="-1.366333487904936E-3"/>
    <n v="3435"/>
    <n v="0.74781225139220364"/>
    <n v="4985.55"/>
    <n v="20.571683178108149"/>
    <m/>
    <m/>
    <n v="7179.3634910379496"/>
    <n v="3.8897520630445852"/>
    <m/>
    <m/>
    <n v="14.741993756680442"/>
    <n v="73.411000000000001"/>
    <m/>
    <n v="-0.79918549322743948"/>
    <n v="109.44501860001908"/>
    <m/>
    <m/>
    <m/>
    <n v="113.90639852888408"/>
    <m/>
    <m/>
    <m/>
    <m/>
    <m/>
    <n v="33.239111686408414"/>
    <m/>
  </r>
  <r>
    <x v="3429"/>
    <n v="9.89"/>
    <n v="12.76"/>
    <n v="56.499499999999998"/>
    <n v="49.799799999999998"/>
    <n v="11891.669878999999"/>
    <n v="10483.906048999999"/>
    <n v="3.2966645030718666E-5"/>
    <n v="33.565943350316402"/>
    <n v="33.57"/>
    <n v="-1.2084151574609514E-4"/>
    <n v="81.511256255447663"/>
    <n v="8.16"/>
    <m/>
    <n v="68.886239473928498"/>
    <m/>
    <m/>
    <n v="83.635166623913605"/>
    <m/>
    <m/>
    <n v="19.489310836522158"/>
    <n v="19.489999999999998"/>
    <n v="-3.5359850068750198E-5"/>
    <n v="79.858967033791913"/>
    <m/>
    <m/>
    <e v="#DIV/0!"/>
    <n v="27.829659929105262"/>
    <n v="27.867899999999999"/>
    <n v="-1.3721906169728015E-3"/>
    <n v="3436"/>
    <n v="0.77507836990595613"/>
    <n v="5031.34"/>
    <n v="20.759003658554313"/>
    <m/>
    <m/>
    <n v="7113.4243159710804"/>
    <n v="3.8536611260866351"/>
    <m/>
    <m/>
    <n v="15.030308558308999"/>
    <n v="74.844999999999999"/>
    <m/>
    <n v="-0.79918085966585606"/>
    <n v="108.3678618804153"/>
    <m/>
    <m/>
    <m/>
    <n v="112.79013283582459"/>
    <m/>
    <m/>
    <m/>
    <m/>
    <m/>
    <n v="33.565052211190782"/>
    <m/>
  </r>
  <r>
    <x v="3430"/>
    <n v="9.7799999999999994"/>
    <n v="12.88"/>
    <n v="56.501399999999997"/>
    <n v="49.799799999999998"/>
    <n v="11944.168362"/>
    <n v="10529.844019"/>
    <n v="3.2966645030718666E-5"/>
    <n v="33.566253641769727"/>
    <n v="33.57"/>
    <n v="-1.115983982804547E-4"/>
    <n v="81.510258652678871"/>
    <n v="8.16"/>
    <m/>
    <n v="68.883918102022932"/>
    <m/>
    <m/>
    <n v="83.631385856107315"/>
    <m/>
    <m/>
    <n v="19.574873517834753"/>
    <n v="19.579999999999998"/>
    <n v="-2.6182237820460141E-4"/>
    <n v="79.508724532485104"/>
    <m/>
    <m/>
    <e v="#DIV/0!"/>
    <n v="27.829555091345256"/>
    <n v="27.868600000000001"/>
    <n v="-1.4010358846423543E-3"/>
    <n v="3437"/>
    <n v="0.75931677018633525"/>
    <n v="5046.71"/>
    <n v="20.820793486129368"/>
    <m/>
    <m/>
    <n v="7091.6938561459692"/>
    <n v="3.8415245709665036"/>
    <m/>
    <m/>
    <n v="15.029802057500047"/>
    <n v="74.844499999999996"/>
    <m/>
    <n v="-0.79918628546519721"/>
    <n v="108.36281461013594"/>
    <m/>
    <m/>
    <m/>
    <n v="112.78967945825215"/>
    <m/>
    <m/>
    <m/>
    <m/>
    <m/>
    <n v="33.565421932199691"/>
    <m/>
  </r>
  <r>
    <x v="3431"/>
    <n v="10.5"/>
    <n v="13.14"/>
    <n v="56.927199999999999"/>
    <n v="50.173499999999997"/>
    <n v="11997.872692000001"/>
    <n v="10576.842016000001"/>
    <n v="3.2966645030718666E-5"/>
    <n v="33.818387533858406"/>
    <n v="33.83"/>
    <n v="-3.4325941890611666E-4"/>
    <n v="82.732559583756782"/>
    <n v="8.2799999999999994"/>
    <m/>
    <n v="69.656932835615976"/>
    <m/>
    <m/>
    <n v="83.313832552440857"/>
    <m/>
    <m/>
    <n v="19.662408186568182"/>
    <n v="19.670000000000002"/>
    <n v="-3.859589950085951E-4"/>
    <n v="79.153533982246145"/>
    <m/>
    <m/>
    <e v="#DIV/0!"/>
    <n v="28.03828373443417"/>
    <n v="28.075700000000001"/>
    <n v="-1.332692170304961E-3"/>
    <n v="3438"/>
    <n v="0.79908675799086759"/>
    <n v="5075.63"/>
    <n v="20.938471285620054"/>
    <m/>
    <m/>
    <n v="7051.0551457148676"/>
    <n v="3.8191487763760219"/>
    <m/>
    <m/>
    <n v="15.254856630467092"/>
    <n v="75.962000000000003"/>
    <m/>
    <n v="-0.79917779112625931"/>
    <n v="107.54464588081662"/>
    <m/>
    <m/>
    <m/>
    <n v="111.94285051900526"/>
    <m/>
    <m/>
    <m/>
    <m/>
    <m/>
    <n v="33.817674657324119"/>
    <m/>
  </r>
  <r>
    <x v="3432"/>
    <n v="11.29"/>
    <n v="13.61"/>
    <n v="58.259099999999997"/>
    <n v="51.345700000000001"/>
    <n v="12170.890146"/>
    <n v="10729.018561999999"/>
    <n v="3.2966645030718666E-5"/>
    <n v="34.608777174670394"/>
    <n v="34.619999999999997"/>
    <n v="-3.2417173106891184E-4"/>
    <n v="86.597249822296419"/>
    <n v="8.67"/>
    <m/>
    <n v="72.095588365854724"/>
    <m/>
    <m/>
    <n v="82.336882660666959"/>
    <m/>
    <m/>
    <n v="19.945467082518537"/>
    <n v="19.95"/>
    <n v="-2.272139088452807E-4"/>
    <n v="78.014382220052269"/>
    <m/>
    <m/>
    <e v="#DIV/0!"/>
    <n v="28.693232120975846"/>
    <n v="28.732700000000001"/>
    <n v="-1.3736223544655868E-3"/>
    <n v="3439"/>
    <n v="0.82953710506980161"/>
    <n v="5173.1000000000004"/>
    <n v="21.33889747559159"/>
    <m/>
    <m/>
    <n v="6915.650014715794"/>
    <n v="3.7454525659965494"/>
    <m/>
    <m/>
    <n v="15.967114856914447"/>
    <n v="79.513999999999996"/>
    <m/>
    <n v="-0.79919115052802714"/>
    <n v="105.02719587394044"/>
    <m/>
    <m/>
    <m/>
    <n v="109.32709800859661"/>
    <m/>
    <m/>
    <m/>
    <m/>
    <m/>
    <n v="34.608123720447892"/>
    <m/>
  </r>
  <r>
    <x v="3433"/>
    <n v="11.5"/>
    <n v="13.75"/>
    <n v="59.116999999999997"/>
    <n v="52.096699999999998"/>
    <n v="12313.329596"/>
    <n v="10853.522236999999"/>
    <n v="3.4499085697747844E-5"/>
    <n v="35.11584319000864"/>
    <n v="35.130000000000003"/>
    <n v="-4.0298348964884489E-4"/>
    <n v="89.127589821216759"/>
    <n v="8.92"/>
    <m/>
    <n v="73.669882727404755"/>
    <m/>
    <m/>
    <n v="81.72365469940533"/>
    <m/>
    <m/>
    <n v="20.177418592629813"/>
    <n v="20.18"/>
    <n v="-1.2791909663956158E-4"/>
    <n v="77.108497839928191"/>
    <m/>
    <m/>
    <e v="#DIV/0!"/>
    <n v="29.112580261953855"/>
    <n v="29.154199999999999"/>
    <n v="-1.427572632627383E-3"/>
    <n v="3440"/>
    <n v="0.83636363636363631"/>
    <n v="5224.55"/>
    <n v="21.546079449351375"/>
    <m/>
    <m/>
    <n v="6846.8691689449543"/>
    <n v="3.7071470397136528"/>
    <m/>
    <m/>
    <n v="16.432534592552656"/>
    <n v="81.840999999999994"/>
    <m/>
    <n v="-0.79921390754569643"/>
    <n v="103.47657199686603"/>
    <m/>
    <m/>
    <m/>
    <n v="107.72674290628819"/>
    <m/>
    <m/>
    <m/>
    <m/>
    <m/>
    <n v="35.115249184169514"/>
    <m/>
  </r>
  <r>
    <x v="3434"/>
    <n v="11.59"/>
    <n v="13.93"/>
    <n v="58.776200000000003"/>
    <n v="51.794600000000003"/>
    <n v="12416.597248"/>
    <n v="10944.172551"/>
    <n v="3.4499085697747844E-5"/>
    <n v="34.912554686856346"/>
    <n v="34.92"/>
    <n v="-2.1321057112411168E-4"/>
    <n v="88.092974850990771"/>
    <n v="8.82"/>
    <m/>
    <n v="73.026622860673299"/>
    <m/>
    <m/>
    <n v="81.956900494278131"/>
    <m/>
    <m/>
    <n v="20.34614352544266"/>
    <n v="20.350000000000001"/>
    <n v="-1.89507349255158E-4"/>
    <n v="76.464285431184919"/>
    <m/>
    <m/>
    <e v="#DIV/0!"/>
    <n v="28.943652271388419"/>
    <n v="28.984000000000002"/>
    <n v="-1.3920690246889134E-3"/>
    <n v="3441"/>
    <n v="0.83201722900215358"/>
    <n v="5259.13"/>
    <n v="21.686994102393218"/>
    <m/>
    <m/>
    <n v="6801.5514409373527"/>
    <n v="3.6822612620878443"/>
    <m/>
    <m/>
    <n v="16.241408252999548"/>
    <n v="80.882499999999993"/>
    <m/>
    <n v="-0.79919749942200657"/>
    <n v="104.07176782785795"/>
    <m/>
    <m/>
    <m/>
    <n v="108.35116267407022"/>
    <m/>
    <m/>
    <m/>
    <m/>
    <m/>
    <n v="34.911841897230168"/>
    <m/>
  </r>
  <r>
    <x v="3435"/>
    <n v="13.13"/>
    <n v="14.66"/>
    <n v="61.096800000000002"/>
    <n v="53.837800000000001"/>
    <n v="12597.818497"/>
    <n v="11103.526077"/>
    <n v="3.4499085697747844E-5"/>
    <n v="36.290086122420767"/>
    <n v="36.299999999999997"/>
    <n v="-2.7310957518544843E-4"/>
    <n v="95.042163141172708"/>
    <n v="9.52"/>
    <m/>
    <n v="77.345161673639595"/>
    <m/>
    <m/>
    <n v="80.336745526724073"/>
    <m/>
    <m/>
    <n v="20.64259379652399"/>
    <n v="20.65"/>
    <n v="-3.5865392135636665E-4"/>
    <n v="75.3507334901132"/>
    <m/>
    <m/>
    <e v="#DIV/0!"/>
    <n v="30.085311829599394"/>
    <n v="30.127300000000002"/>
    <n v="-1.393691781228612E-3"/>
    <n v="3442"/>
    <n v="0.89563437926330158"/>
    <n v="5345.91"/>
    <n v="22.043126153722284"/>
    <m/>
    <m/>
    <n v="6689.3202099077826"/>
    <n v="3.621157603601072"/>
    <m/>
    <m/>
    <n v="17.522204055565652"/>
    <n v="87.256"/>
    <m/>
    <n v="-0.79918625589569026"/>
    <n v="99.961675464392428"/>
    <m/>
    <m/>
    <m/>
    <n v="104.07665330021143"/>
    <m/>
    <m/>
    <m/>
    <m/>
    <m/>
    <n v="36.289610940923531"/>
    <m/>
  </r>
  <r>
    <x v="3436"/>
    <n v="11.76"/>
    <n v="13.96"/>
    <n v="58.817500000000003"/>
    <n v="51.827500000000001"/>
    <n v="12366.612335"/>
    <n v="10899.361412"/>
    <n v="3.4499085697747844E-5"/>
    <n v="34.935382769388866"/>
    <n v="34.950000000000003"/>
    <n v="-4.182326355117727E-4"/>
    <n v="87.943485018055867"/>
    <n v="8.81"/>
    <m/>
    <n v="73.010606166858082"/>
    <m/>
    <m/>
    <n v="81.832930526075998"/>
    <m/>
    <m/>
    <n v="20.263248793522504"/>
    <n v="20.27"/>
    <n v="-3.3306396040921893E-4"/>
    <n v="76.736044601165673"/>
    <m/>
    <m/>
    <e v="#DIV/0!"/>
    <n v="28.961819111753556"/>
    <n v="29.0014"/>
    <n v="-1.364792328868436E-3"/>
    <n v="3443"/>
    <n v="0.84240687679083093"/>
    <n v="5241.9399999999996"/>
    <n v="21.612732427406833"/>
    <m/>
    <m/>
    <n v="6819.4175408063793"/>
    <n v="3.6912337923303093"/>
    <m/>
    <m/>
    <n v="16.213101725960936"/>
    <n v="80.738"/>
    <m/>
    <n v="-0.79918871255219437"/>
    <n v="103.68940842219089"/>
    <m/>
    <m/>
    <m/>
    <n v="107.96260033426103"/>
    <m/>
    <m/>
    <m/>
    <m/>
    <m/>
    <n v="34.935085788194712"/>
    <m/>
  </r>
  <r>
    <x v="3437"/>
    <n v="11.43"/>
    <n v="13.8"/>
    <n v="58.570300000000003"/>
    <n v="51.607900000000001"/>
    <n v="12302.623941"/>
    <n v="10842.588975999999"/>
    <n v="3.4499085697747844E-5"/>
    <n v="34.787706998137942"/>
    <n v="34.799999999999997"/>
    <n v="-3.5324717994411614E-4"/>
    <n v="87.197294990305082"/>
    <n v="8.73"/>
    <m/>
    <n v="72.544127995935909"/>
    <m/>
    <m/>
    <n v="82.002591888885092"/>
    <m/>
    <m/>
    <n v="20.157909407289619"/>
    <n v="20.16"/>
    <n v="-1.0370003523718641E-4"/>
    <n v="77.13555434661302"/>
    <m/>
    <m/>
    <e v="#DIV/0!"/>
    <n v="28.838995397694351"/>
    <n v="28.878399999999999"/>
    <n v="-1.3645008832084971E-3"/>
    <n v="3444"/>
    <n v="0.82826086956521738"/>
    <n v="5212.03"/>
    <n v="21.487734337031853"/>
    <m/>
    <m/>
    <n v="6858.3284742862588"/>
    <n v="3.7119437081916926"/>
    <m/>
    <m/>
    <n v="16.075165866530984"/>
    <n v="80.052000000000007"/>
    <m/>
    <n v="-0.7991909525492058"/>
    <n v="104.12390438285694"/>
    <m/>
    <m/>
    <m/>
    <n v="108.41978254485765"/>
    <m/>
    <m/>
    <m/>
    <m/>
    <m/>
    <n v="34.787528813766308"/>
    <m/>
  </r>
  <r>
    <x v="3438"/>
    <n v="10.65"/>
    <n v="13.28"/>
    <n v="56.113300000000002"/>
    <n v="49.437600000000003"/>
    <n v="12048.162248000001"/>
    <n v="10617.203743"/>
    <n v="3.5359648829835777E-5"/>
    <n v="33.325939060643016"/>
    <n v="33.340000000000003"/>
    <n v="-4.2174383194326648E-4"/>
    <n v="79.861008906338711"/>
    <n v="8"/>
    <m/>
    <n v="67.961140077293237"/>
    <m/>
    <m/>
    <n v="83.715491366819933"/>
    <m/>
    <m/>
    <n v="19.739528650181811"/>
    <n v="19.739999999999998"/>
    <n v="-2.3877903656988053E-5"/>
    <n v="78.738589262620181"/>
    <m/>
    <m/>
    <e v="#DIV/0!"/>
    <n v="27.625898481115755"/>
    <n v="27.6647"/>
    <n v="-1.4025642383342918E-3"/>
    <n v="3445"/>
    <n v="0.8019578313253013"/>
    <n v="5072.24"/>
    <n v="20.906521422815789"/>
    <m/>
    <m/>
    <n v="7042.2732592204356"/>
    <n v="3.8104166028002742"/>
    <m/>
    <m/>
    <n v="14.721639022180876"/>
    <n v="73.3185"/>
    <m/>
    <n v="-0.79920976258132836"/>
    <n v="108.48753353259579"/>
    <m/>
    <m/>
    <m/>
    <n v="112.97838593951998"/>
    <m/>
    <m/>
    <m/>
    <m/>
    <m/>
    <n v="33.325760889305371"/>
    <m/>
  </r>
  <r>
    <x v="3439"/>
    <n v="9.73"/>
    <n v="12.55"/>
    <n v="54.062399999999997"/>
    <n v="47.628900000000002"/>
    <n v="11832.256820000001"/>
    <n v="10426.565951"/>
    <n v="3.5359648829835777E-5"/>
    <n v="32.107117501389524"/>
    <n v="32.11"/>
    <n v="-8.9769498924807678E-5"/>
    <n v="74.016768046185746"/>
    <n v="7.41"/>
    <m/>
    <n v="64.229385713690718"/>
    <m/>
    <m/>
    <n v="85.243024875649866"/>
    <m/>
    <m/>
    <n v="19.385319734672024"/>
    <n v="19.39"/>
    <n v="-2.4137521031342146E-4"/>
    <n v="80.152253998991739"/>
    <m/>
    <m/>
    <e v="#DIV/0!"/>
    <n v="26.615090526637783"/>
    <n v="26.6509"/>
    <n v="-1.3436496839588363E-3"/>
    <n v="3446"/>
    <n v="0.77529880478087654"/>
    <n v="4961.63"/>
    <n v="20.4490174731941"/>
    <m/>
    <m/>
    <n v="7195.8436433509914"/>
    <n v="3.8931410205587871"/>
    <m/>
    <m/>
    <n v="13.643981766218371"/>
    <n v="67.947000000000003"/>
    <m/>
    <n v="-0.79919670086658168"/>
    <n v="112.45136798935576"/>
    <m/>
    <m/>
    <m/>
    <n v="117.11156774403996"/>
    <m/>
    <m/>
    <m/>
    <m/>
    <m/>
    <n v="32.10687994539861"/>
    <m/>
  </r>
  <r>
    <x v="3440"/>
    <n v="9.8800000000000008"/>
    <n v="12.44"/>
    <n v="53.430500000000002"/>
    <n v="47.070500000000003"/>
    <n v="11742.838392"/>
    <n v="10347.401894000001"/>
    <n v="3.5359648829835777E-5"/>
    <n v="31.731064689581778"/>
    <n v="31.74"/>
    <n v="-2.8151576616952667E-4"/>
    <n v="72.280515003347489"/>
    <n v="7.24"/>
    <m/>
    <n v="63.097723833122586"/>
    <m/>
    <m/>
    <n v="85.738842351817695"/>
    <m/>
    <m/>
    <n v="19.238352382195259"/>
    <n v="19.239999999999998"/>
    <n v="-8.5635021036312153E-5"/>
    <n v="80.760681346824242"/>
    <m/>
    <m/>
    <e v="#DIV/0!"/>
    <n v="26.302956802198359"/>
    <n v="26.338000000000001"/>
    <n v="-1.3305185587987323E-3"/>
    <n v="3447"/>
    <n v="0.79421221864951774"/>
    <n v="4934.03"/>
    <n v="20.333678145551616"/>
    <m/>
    <m/>
    <n v="7235.8718769267489"/>
    <n v="3.9144262483240042"/>
    <m/>
    <m/>
    <n v="13.323609380284269"/>
    <n v="66.341999999999999"/>
    <m/>
    <n v="-0.79916780651345642"/>
    <n v="113.76444607392253"/>
    <m/>
    <m/>
    <m/>
    <n v="118.48438802239733"/>
    <m/>
    <m/>
    <m/>
    <m/>
    <m/>
    <n v="31.730767751833724"/>
    <m/>
  </r>
  <r>
    <x v="3441"/>
    <n v="9.67"/>
    <n v="12.42"/>
    <n v="53.208399999999997"/>
    <n v="46.871499999999997"/>
    <n v="11702.016218999999"/>
    <n v="10310.698968000001"/>
    <n v="3.5359648829835777E-5"/>
    <n v="31.597623960332903"/>
    <n v="31.61"/>
    <n v="-3.9152292524824439E-4"/>
    <n v="71.667942910286271"/>
    <n v="7.18"/>
    <m/>
    <n v="62.693360793394454"/>
    <m/>
    <m/>
    <n v="85.912313505292914"/>
    <m/>
    <m/>
    <n v="19.170538280539407"/>
    <n v="19.170000000000002"/>
    <n v="2.8079318696194733E-5"/>
    <n v="81.046881209651772"/>
    <m/>
    <m/>
    <e v="#DIV/0!"/>
    <n v="26.191558430603834"/>
    <n v="26.226900000000001"/>
    <n v="-1.3475313283752843E-3"/>
    <n v="3448"/>
    <n v="0.77858293075684382"/>
    <n v="4913.6400000000003"/>
    <n v="20.246486571406493"/>
    <m/>
    <m/>
    <n v="7265.7742949441763"/>
    <n v="3.9298575469322472"/>
    <m/>
    <m/>
    <n v="13.210062539808785"/>
    <n v="65.78"/>
    <m/>
    <n v="-0.79917813104577706"/>
    <n v="114.23476634635591"/>
    <m/>
    <m/>
    <m/>
    <n v="118.98491749314307"/>
    <m/>
    <m/>
    <m/>
    <m/>
    <m/>
    <n v="31.597386421718952"/>
    <m/>
  </r>
  <r>
    <x v="3442"/>
    <n v="9.8699999999999992"/>
    <n v="12.57"/>
    <n v="52.961100000000002"/>
    <n v="46.648699999999998"/>
    <n v="11770.988712"/>
    <n v="10370.377155"/>
    <n v="3.5753131662596971E-5"/>
    <n v="31.448465123329783"/>
    <n v="31.46"/>
    <n v="-3.6665215099229709E-4"/>
    <n v="70.984594064908777"/>
    <n v="7.11"/>
    <m/>
    <n v="62.240056193386799"/>
    <m/>
    <m/>
    <n v="86.104823942795846"/>
    <m/>
    <m/>
    <n v="19.282120190065285"/>
    <n v="19.29"/>
    <n v="-4.0849196136416577E-4"/>
    <n v="80.577484853005785"/>
    <m/>
    <m/>
    <e v="#DIV/0!"/>
    <n v="26.066764318950945"/>
    <n v="26.102499999999999"/>
    <n v="-1.369052046702568E-3"/>
    <n v="3449"/>
    <n v="0.78520286396181371"/>
    <n v="4930.24"/>
    <n v="20.310127986071301"/>
    <m/>
    <m/>
    <n v="7241.2279599875928"/>
    <n v="3.9154674035392505"/>
    <m/>
    <m/>
    <n v="13.083153804644752"/>
    <n v="65.152500000000003"/>
    <m/>
    <n v="-0.79919183754046652"/>
    <n v="114.76173565567323"/>
    <m/>
    <m/>
    <m/>
    <n v="119.54991956825903"/>
    <m/>
    <m/>
    <m/>
    <m/>
    <m/>
    <n v="31.448405743020182"/>
    <m/>
  </r>
  <r>
    <x v="3443"/>
    <n v="10.029999999999999"/>
    <n v="12.27"/>
    <n v="52.590299999999999"/>
    <n v="46.320399999999999"/>
    <n v="11694.711717"/>
    <n v="10302.805467"/>
    <n v="3.5753131662596971E-5"/>
    <n v="31.227521478740673"/>
    <n v="31.24"/>
    <n v="-3.994405012588409E-4"/>
    <n v="69.984794631449645"/>
    <n v="7.01"/>
    <m/>
    <n v="61.580939776315326"/>
    <m/>
    <m/>
    <n v="86.403908205632504"/>
    <m/>
    <m/>
    <n v="19.156703312499804"/>
    <n v="19.16"/>
    <n v="-1.7206093424826374E-4"/>
    <n v="81.102414603458882"/>
    <m/>
    <m/>
    <e v="#DIV/0!"/>
    <n v="25.88321649796077"/>
    <n v="25.918199999999999"/>
    <n v="-1.3497658803168777E-3"/>
    <n v="3450"/>
    <n v="0.81744091279543596"/>
    <n v="4896.04"/>
    <n v="20.1676661976528"/>
    <m/>
    <m/>
    <n v="7291.4587796295527"/>
    <n v="3.9422544077311557"/>
    <m/>
    <m/>
    <n v="12.898568253798675"/>
    <n v="64.233500000000006"/>
    <m/>
    <n v="-0.79919250463078184"/>
    <n v="115.56401273084825"/>
    <m/>
    <m/>
    <m/>
    <n v="120.39112871222434"/>
    <m/>
    <m/>
    <m/>
    <m/>
    <m/>
    <n v="31.227343342155685"/>
    <m/>
  </r>
  <r>
    <x v="3444"/>
    <n v="10.7"/>
    <n v="12.82"/>
    <n v="53.482100000000003"/>
    <n v="47.104199999999999"/>
    <n v="11856.293147"/>
    <n v="10444.787095"/>
    <n v="3.5753131662596971E-5"/>
    <n v="31.756287816659537"/>
    <n v="31.76"/>
    <n v="-1.1688234699192002E-4"/>
    <n v="72.35257395038613"/>
    <n v="7.24"/>
    <m/>
    <n v="63.141853484009985"/>
    <m/>
    <m/>
    <n v="85.66900338753409"/>
    <m/>
    <m/>
    <n v="19.420910709221655"/>
    <n v="19.420000000000002"/>
    <n v="4.6895428509330372E-5"/>
    <n v="79.984654095225849"/>
    <m/>
    <m/>
    <e v="#DIV/0!"/>
    <n v="26.32109424045596"/>
    <n v="26.3567"/>
    <n v="-1.3509187244244991E-3"/>
    <n v="3451"/>
    <n v="0.83463338533541331"/>
    <n v="4978.16"/>
    <n v="20.504332046476996"/>
    <m/>
    <m/>
    <n v="7169.1610461585888"/>
    <n v="3.8757645682520696"/>
    <m/>
    <m/>
    <n v="13.334639194488945"/>
    <n v="66.406000000000006"/>
    <m/>
    <n v="-0.79919526557104859"/>
    <n v="113.60323150058311"/>
    <m/>
    <m/>
    <m/>
    <n v="118.35381195392983"/>
    <m/>
    <m/>
    <m/>
    <m/>
    <m/>
    <n v="31.756228439245714"/>
    <m/>
  </r>
  <r>
    <x v="3445"/>
    <n v="11.28"/>
    <n v="13.04"/>
    <n v="54.185099999999998"/>
    <n v="47.721600000000002"/>
    <n v="11831.219642"/>
    <n v="10422.325187"/>
    <n v="3.5753131662596971E-5"/>
    <n v="32.172926525885337"/>
    <n v="32.18"/>
    <n v="-2.1980963687573407E-4"/>
    <n v="74.248538624237426"/>
    <n v="7.43"/>
    <m/>
    <n v="64.381094824038726"/>
    <m/>
    <m/>
    <n v="85.103719470805473"/>
    <m/>
    <m/>
    <n v="19.379367118721319"/>
    <n v="19.38"/>
    <n v="-3.2656412728537809E-5"/>
    <n v="80.15656525932134"/>
    <m/>
    <m/>
    <e v="#DIV/0!"/>
    <n v="26.665987302179044"/>
    <n v="26.703199999999999"/>
    <n v="-1.3935669815211549E-3"/>
    <n v="3452"/>
    <n v="0.86503067484662577"/>
    <n v="4966.1000000000004"/>
    <n v="20.453061479494334"/>
    <m/>
    <m/>
    <n v="7186.5289254988811"/>
    <n v="3.8847856337978257"/>
    <m/>
    <m/>
    <n v="13.683735260425017"/>
    <n v="68.146000000000001"/>
    <m/>
    <n v="-0.79919972910478942"/>
    <n v="112.10899952395491"/>
    <m/>
    <m/>
    <m/>
    <n v="116.8023913106662"/>
    <m/>
    <m/>
    <m/>
    <m/>
    <m/>
    <n v="32.172867149919348"/>
    <m/>
  </r>
  <r>
    <x v="3446"/>
    <n v="11.43"/>
    <n v="13.28"/>
    <n v="55.169499999999999"/>
    <n v="48.5869"/>
    <n v="11953.127234"/>
    <n v="10529.343054000001"/>
    <n v="3.5753131662596971E-5"/>
    <n v="32.756624792039489"/>
    <n v="32.770000000000003"/>
    <n v="-4.0815404212735107E-4"/>
    <n v="76.940397536161029"/>
    <n v="7.7"/>
    <m/>
    <n v="66.12992745814266"/>
    <m/>
    <m/>
    <n v="84.32834622005349"/>
    <m/>
    <m/>
    <n v="19.578572589035669"/>
    <n v="19.579999999999998"/>
    <n v="-7.2901479281406445E-5"/>
    <n v="79.333408802415477"/>
    <m/>
    <m/>
    <e v="#DIV/0!"/>
    <n v="27.149399385200621"/>
    <n v="27.1859"/>
    <n v="-1.3426303635112324E-3"/>
    <n v="3453"/>
    <n v="0.86069277108433739"/>
    <n v="5034.09"/>
    <n v="20.731461855692707"/>
    <m/>
    <m/>
    <n v="7088.1394243521736"/>
    <n v="3.8312365035837521"/>
    <m/>
    <m/>
    <n v="14.179491242795104"/>
    <n v="70.611500000000007"/>
    <m/>
    <n v="-0.79919005767056217"/>
    <n v="110.07108423688273"/>
    <m/>
    <m/>
    <m/>
    <n v="114.68435968033526"/>
    <m/>
    <m/>
    <m/>
    <m/>
    <m/>
    <n v="32.75632791944868"/>
    <m/>
  </r>
  <r>
    <x v="3447"/>
    <n v="11.68"/>
    <n v="13.55"/>
    <n v="55.175400000000003"/>
    <n v="48.5869"/>
    <n v="11909.903039999999"/>
    <n v="10490.138053000001"/>
    <n v="3.5892491284439387E-5"/>
    <n v="32.757731521249909"/>
    <n v="32.770000000000003"/>
    <n v="-3.7438140830314826E-4"/>
    <n v="76.938247921144892"/>
    <n v="7.7"/>
    <m/>
    <n v="66.123242219531903"/>
    <m/>
    <m/>
    <n v="84.316910427062737"/>
    <m/>
    <m/>
    <n v="19.506346736892294"/>
    <n v="19.510000000000002"/>
    <n v="-1.8725079998505034E-4"/>
    <n v="79.628537860286229"/>
    <m/>
    <m/>
    <e v="#DIV/0!"/>
    <n v="27.149092560952461"/>
    <n v="27.1859"/>
    <n v="-1.3539165172953282E-3"/>
    <n v="3454"/>
    <n v="0.86199261992619924"/>
    <n v="5017.13"/>
    <n v="20.656777404607347"/>
    <m/>
    <m/>
    <n v="7112.0195783893505"/>
    <n v="3.8430509463739124"/>
    <m/>
    <m/>
    <n v="14.178057802808386"/>
    <n v="70.608500000000006"/>
    <m/>
    <n v="-0.79920182693573172"/>
    <n v="110.05570515785911"/>
    <m/>
    <m/>
    <m/>
    <n v="114.68393540502372"/>
    <m/>
    <m/>
    <m/>
    <m/>
    <m/>
    <n v="32.757494040549972"/>
    <m/>
  </r>
  <r>
    <x v="3448"/>
    <n v="11.33"/>
    <n v="13.54"/>
    <n v="54.9589"/>
    <n v="48.394500000000001"/>
    <n v="11821.419046999999"/>
    <n v="10411.825611"/>
    <n v="3.5892491284439387E-5"/>
    <n v="32.628399476446589"/>
    <n v="32.64"/>
    <n v="-3.5540819710211391E-4"/>
    <n v="76.32819920823259"/>
    <n v="7.64"/>
    <m/>
    <n v="65.728263552358243"/>
    <m/>
    <m/>
    <n v="84.480035198206281"/>
    <m/>
    <m/>
    <n v="19.3609532678108"/>
    <n v="19.36"/>
    <n v="4.9239039814130692E-5"/>
    <n v="80.22290418083081"/>
    <m/>
    <m/>
    <e v="#DIV/0!"/>
    <n v="27.041482589812183"/>
    <n v="27.078399999999998"/>
    <n v="-1.3633527161064363E-3"/>
    <n v="3455"/>
    <n v="0.83677991137370755"/>
    <n v="4978.68"/>
    <n v="20.496868585045259"/>
    <m/>
    <m/>
    <n v="7166.5242758536515"/>
    <n v="3.872136012980719"/>
    <m/>
    <m/>
    <n v="14.065295994663964"/>
    <n v="70.045500000000004"/>
    <m/>
    <n v="-0.79919772155721691"/>
    <n v="110.48637022866667"/>
    <m/>
    <m/>
    <m/>
    <n v="115.13794811580091"/>
    <m/>
    <m/>
    <m/>
    <m/>
    <m/>
    <n v="32.628458845173853"/>
    <m/>
  </r>
  <r>
    <x v="3449"/>
    <n v="11.02"/>
    <n v="13.45"/>
    <n v="54.435200000000002"/>
    <n v="47.931600000000003"/>
    <n v="11783.784763"/>
    <n v="10378.305157000001"/>
    <n v="3.5892491284439387E-5"/>
    <n v="32.316697436098089"/>
    <n v="32.33"/>
    <n v="-4.1146192087559985E-4"/>
    <n v="74.867322669589953"/>
    <n v="7.5"/>
    <m/>
    <n v="64.78303065685661"/>
    <m/>
    <m/>
    <n v="84.880229508810388"/>
    <m/>
    <m/>
    <n v="19.298845782575071"/>
    <n v="19.3"/>
    <n v="-5.9804011654396305E-5"/>
    <n v="80.481090564761402"/>
    <m/>
    <m/>
    <e v="#DIV/0!"/>
    <n v="26.782726222544124"/>
    <n v="26.819600000000001"/>
    <n v="-1.3748817080000419E-3"/>
    <n v="3456"/>
    <n v="0.81933085501858738"/>
    <n v="4961.78"/>
    <n v="20.425697489017175"/>
    <m/>
    <m/>
    <n v="7190.8508564456815"/>
    <n v="3.8849115749024139"/>
    <m/>
    <m/>
    <n v="13.795758127683131"/>
    <n v="68.703000000000003"/>
    <m/>
    <n v="-0.79919715110427303"/>
    <n v="111.53799228290715"/>
    <m/>
    <m/>
    <m/>
    <n v="116.2391311661128"/>
    <m/>
    <m/>
    <m/>
    <m/>
    <m/>
    <n v="32.316578701538646"/>
    <m/>
  </r>
  <r>
    <x v="3450"/>
    <n v="10.16"/>
    <n v="12.93"/>
    <n v="52.461100000000002"/>
    <n v="46.191699999999997"/>
    <n v="11564.053669000001"/>
    <n v="10184.409401999999"/>
    <n v="3.5892491284439387E-5"/>
    <n v="31.143968548260574"/>
    <n v="31.15"/>
    <n v="-1.9362605905060004E-4"/>
    <n v="69.431361780916149"/>
    <n v="6.95"/>
    <m/>
    <n v="61.253565034082847"/>
    <m/>
    <m/>
    <n v="86.416883857965786"/>
    <m/>
    <m/>
    <n v="18.938520273239945"/>
    <n v="18.940000000000001"/>
    <n v="-7.8127072864697666E-5"/>
    <n v="81.984612662108191"/>
    <m/>
    <m/>
    <e v="#DIV/0!"/>
    <n v="25.810425573030891"/>
    <n v="25.845700000000001"/>
    <n v="-1.3648083421656798E-3"/>
    <n v="3457"/>
    <n v="0.78576952822892498"/>
    <n v="4857.3999999999996"/>
    <n v="19.994444735026029"/>
    <m/>
    <m/>
    <n v="7342.1233861418395"/>
    <n v="3.9662616879475361"/>
    <m/>
    <m/>
    <n v="12.793764772728924"/>
    <n v="63.710500000000003"/>
    <m/>
    <n v="-0.79918906973373427"/>
    <n v="115.58139816326347"/>
    <m/>
    <m/>
    <m/>
    <n v="120.45843844786162"/>
    <m/>
    <m/>
    <m/>
    <m/>
    <m/>
    <n v="31.143909182428413"/>
    <m/>
  </r>
  <r>
    <x v="3451"/>
    <n v="9.58"/>
    <n v="12.46"/>
    <n v="51.026699999999998"/>
    <n v="44.927"/>
    <n v="11503.305581000001"/>
    <n v="10130.543293999999"/>
    <n v="3.5892491284439387E-5"/>
    <n v="30.29168641528296"/>
    <n v="30.3"/>
    <n v="-2.7437573323563225E-4"/>
    <n v="65.628775621084003"/>
    <n v="6.57"/>
    <m/>
    <n v="58.735958909015984"/>
    <m/>
    <m/>
    <n v="87.595944112856117"/>
    <m/>
    <m/>
    <n v="18.838573401291701"/>
    <n v="18.84"/>
    <n v="-7.5721799803529777E-5"/>
    <n v="82.418145300305966"/>
    <m/>
    <m/>
    <e v="#DIV/0!"/>
    <n v="25.103657614245417"/>
    <n v="25.138000000000002"/>
    <n v="-1.3661542586754782E-3"/>
    <n v="3458"/>
    <n v="0.76886035313001599"/>
    <n v="4815.3100000000004"/>
    <n v="19.819642600272566"/>
    <m/>
    <m/>
    <n v="7405.7438360374017"/>
    <n v="4.0002506212879183"/>
    <m/>
    <m/>
    <n v="12.09278661331888"/>
    <n v="60.219499999999996"/>
    <m/>
    <n v="-0.79918819297206256"/>
    <n v="118.74041428335393"/>
    <m/>
    <m/>
    <m/>
    <n v="123.75638016279274"/>
    <m/>
    <m/>
    <m/>
    <m/>
    <m/>
    <n v="30.291864508436586"/>
    <m/>
  </r>
  <r>
    <x v="3452"/>
    <n v="9.34"/>
    <n v="12.28"/>
    <n v="49.281599999999997"/>
    <n v="43.3857"/>
    <n v="11415.028482"/>
    <n v="10051.709989999999"/>
    <n v="3.6728686538811672E-5"/>
    <n v="29.253578516693274"/>
    <n v="29.26"/>
    <n v="-2.1946286079044253E-4"/>
    <n v="61.124199309273301"/>
    <n v="6.12"/>
    <m/>
    <n v="55.707765655337781"/>
    <m/>
    <m/>
    <n v="89.086428140820232"/>
    <m/>
    <m/>
    <n v="18.692637544360032"/>
    <n v="18.7"/>
    <n v="-3.937142053458409E-4"/>
    <n v="83.059438093255736"/>
    <m/>
    <m/>
    <e v="#DIV/0!"/>
    <n v="24.242158377579113"/>
    <n v="24.275700000000001"/>
    <n v="-1.3816953752471273E-3"/>
    <n v="3459"/>
    <n v="0.76058631921824105"/>
    <n v="4755.1099999999997"/>
    <n v="19.567277284003929"/>
    <m/>
    <m/>
    <n v="7498.3288988743643"/>
    <n v="4.0491092007084024"/>
    <m/>
    <m/>
    <n v="11.261919242522088"/>
    <n v="56.082000000000001"/>
    <m/>
    <n v="-0.79918834487853341"/>
    <n v="122.79685417482756"/>
    <m/>
    <m/>
    <m/>
    <n v="128.00164109909161"/>
    <m/>
    <m/>
    <m/>
    <m/>
    <m/>
    <n v="29.253815956861697"/>
    <m/>
  </r>
  <r>
    <x v="3453"/>
    <n v="9.92"/>
    <n v="12.48"/>
    <n v="49.3367"/>
    <n v="43.432600000000001"/>
    <n v="11450.153466"/>
    <n v="10082.270745"/>
    <n v="3.6728686538811672E-5"/>
    <n v="29.285571795943039"/>
    <n v="29.3"/>
    <n v="-4.9243017259259503E-4"/>
    <n v="61.255830735059043"/>
    <n v="6.13"/>
    <m/>
    <n v="55.796215590238369"/>
    <m/>
    <m/>
    <n v="89.034251848559364"/>
    <m/>
    <m/>
    <n v="18.749699136013312"/>
    <n v="18.75"/>
    <n v="-1.6046079290066295E-5"/>
    <n v="82.806886679963895"/>
    <m/>
    <m/>
    <e v="#DIV/0!"/>
    <n v="24.268272761441068"/>
    <n v="24.302199999999999"/>
    <n v="-1.3960562648209773E-3"/>
    <n v="3460"/>
    <n v="0.79487179487179482"/>
    <n v="4761.3900000000003"/>
    <n v="19.591589609807471"/>
    <m/>
    <m/>
    <n v="7488.4259722365077"/>
    <n v="4.0433782785676486"/>
    <m/>
    <m/>
    <n v="11.28588721043554"/>
    <n v="56.200499999999998"/>
    <m/>
    <n v="-0.79918528820142987"/>
    <n v="122.65839748749504"/>
    <m/>
    <m/>
    <m/>
    <n v="127.86323821358492"/>
    <m/>
    <m/>
    <m/>
    <m/>
    <m/>
    <n v="29.285749871727116"/>
    <m/>
  </r>
  <r>
    <x v="3454"/>
    <n v="10.18"/>
    <n v="12.5"/>
    <n v="49.4709"/>
    <n v="43.549199999999999"/>
    <n v="11359.737286"/>
    <n v="10002.285748"/>
    <n v="3.6728686538811672E-5"/>
    <n v="29.364515001121912"/>
    <n v="29.37"/>
    <n v="-1.867551541739898E-4"/>
    <n v="61.584205875624498"/>
    <n v="6.17"/>
    <m/>
    <n v="56.019015165714102"/>
    <m/>
    <m/>
    <n v="88.910720875770991"/>
    <m/>
    <m/>
    <n v="18.601188491832001"/>
    <n v="18.600000000000001"/>
    <n v="6.3897410322644177E-5"/>
    <n v="83.463791455294825"/>
    <m/>
    <m/>
    <e v="#DIV/0!"/>
    <n v="24.333332169984637"/>
    <n v="24.3675"/>
    <n v="-1.4021885714727844E-3"/>
    <n v="3461"/>
    <n v="0.81440000000000001"/>
    <n v="4712.99"/>
    <n v="19.390924960696317"/>
    <m/>
    <m/>
    <n v="7564.546562454123"/>
    <n v="4.0840924321587337"/>
    <m/>
    <m/>
    <n v="11.346101472689066"/>
    <n v="56.5"/>
    <m/>
    <n v="-0.799184044731167"/>
    <n v="122.32340885556438"/>
    <m/>
    <m/>
    <m/>
    <n v="127.51994123431969"/>
    <m/>
    <m/>
    <m/>
    <m/>
    <m/>
    <n v="29.364574358269195"/>
    <m/>
  </r>
  <r>
    <x v="3455"/>
    <n v="10.49"/>
    <n v="12.8"/>
    <n v="49.015999999999998"/>
    <n v="43.147100000000002"/>
    <n v="11347.572195000001"/>
    <n v="9991.2069749999991"/>
    <n v="3.6728686538811672E-5"/>
    <n v="29.093789910375317"/>
    <n v="29.1"/>
    <n v="-2.1340514174172931E-4"/>
    <n v="60.446450582348589"/>
    <n v="6.05"/>
    <m/>
    <n v="55.241298445143919"/>
    <m/>
    <m/>
    <n v="89.317149860976585"/>
    <m/>
    <m/>
    <n v="18.580815486159484"/>
    <n v="18.579999999999998"/>
    <n v="4.3890536032487049E-5"/>
    <n v="83.556216438951651"/>
    <m/>
    <m/>
    <e v="#DIV/0!"/>
    <n v="24.108565974137296"/>
    <n v="24.142700000000001"/>
    <n v="-1.4138445933017385E-3"/>
    <n v="3462"/>
    <n v="0.81953124999999993"/>
    <n v="4704.6499999999996"/>
    <n v="19.355099813920447"/>
    <m/>
    <m/>
    <n v="7577.9326121446311"/>
    <n v="4.090931714639467"/>
    <m/>
    <m/>
    <n v="11.136203741550746"/>
    <n v="55.456000000000003"/>
    <m/>
    <n v="-0.79918847840538909"/>
    <n v="123.44709978334554"/>
    <m/>
    <m/>
    <m/>
    <n v="128.69732967141906"/>
    <m/>
    <m/>
    <m/>
    <m/>
    <m/>
    <n v="29.093789910375271"/>
    <m/>
  </r>
  <r>
    <x v="3456"/>
    <n v="9.42"/>
    <n v="12.08"/>
    <n v="47.314"/>
    <n v="41.647300000000001"/>
    <n v="11156.40251"/>
    <n v="9822.5206679999992"/>
    <n v="3.6728686538811672E-5"/>
    <n v="28.082871119315357"/>
    <n v="28.09"/>
    <n v="-2.537871372247924E-4"/>
    <n v="56.243717503499802"/>
    <n v="5.63"/>
    <m/>
    <n v="52.359239583346621"/>
    <m/>
    <m/>
    <n v="90.865381169093169"/>
    <m/>
    <m/>
    <n v="18.2673437431122"/>
    <n v="18.27"/>
    <n v="-1.4538899221672175E-4"/>
    <n v="84.966913957108048"/>
    <m/>
    <m/>
    <e v="#DIV/0!"/>
    <n v="23.270460756096885"/>
    <n v="23.303599999999999"/>
    <n v="-1.4220654277928846E-3"/>
    <n v="3463"/>
    <n v="0.7798013245033113"/>
    <n v="4601.74"/>
    <n v="18.930246131048278"/>
    <m/>
    <m/>
    <n v="7743.6930927576004"/>
    <n v="4.1800208968381476"/>
    <m/>
    <m/>
    <n v="10.361662159645336"/>
    <n v="51.597499999999997"/>
    <m/>
    <n v="-0.79918286429293406"/>
    <n v="127.73219099093376"/>
    <m/>
    <m/>
    <m/>
    <n v="133.17083483868765"/>
    <m/>
    <m/>
    <m/>
    <m/>
    <m/>
    <n v="28.08287111931531"/>
    <m/>
  </r>
  <r>
    <x v="3457"/>
    <n v="9.5299999999999994"/>
    <n v="12.07"/>
    <n v="46.728400000000001"/>
    <n v="41.127299999999998"/>
    <n v="10956.954556000001"/>
    <n v="9645.8367660000004"/>
    <n v="3.7704218704970316E-5"/>
    <n v="27.733263809362025"/>
    <n v="27.74"/>
    <n v="-2.4283311600481472E-4"/>
    <n v="54.837987424230455"/>
    <n v="5.5"/>
    <m/>
    <n v="51.373424833634331"/>
    <m/>
    <m/>
    <n v="91.420245602619616"/>
    <m/>
    <m/>
    <n v="17.939457992325966"/>
    <n v="17.940000000000001"/>
    <n v="-3.0212244929495036E-5"/>
    <n v="86.495453956022814"/>
    <m/>
    <m/>
    <e v="#DIV/0!"/>
    <n v="22.97965065454774"/>
    <n v="23.013300000000001"/>
    <n v="-1.4621695042545957E-3"/>
    <n v="3464"/>
    <n v="0.78956089478044733"/>
    <n v="4519.16"/>
    <n v="18.586181130235655"/>
    <m/>
    <m/>
    <n v="7882.6566534107278"/>
    <n v="4.2538230380691608"/>
    <m/>
    <m/>
    <n v="10.101893477620841"/>
    <n v="50.308"/>
    <m/>
    <n v="-0.79919906421203701"/>
    <n v="129.30896050515992"/>
    <m/>
    <m/>
    <m/>
    <n v="134.83347549592392"/>
    <m/>
    <m/>
    <m/>
    <m/>
    <m/>
    <n v="27.733026409718004"/>
    <m/>
  </r>
  <r>
    <x v="3458"/>
    <n v="10.029999999999999"/>
    <n v="12.51"/>
    <n v="46.764699999999998"/>
    <n v="41.157699999999998"/>
    <n v="10931.801452"/>
    <n v="9623.3298140000006"/>
    <n v="3.7704218704970316E-5"/>
    <n v="27.754131065985629"/>
    <n v="27.77"/>
    <n v="-5.7144162817324151E-4"/>
    <n v="54.918644475482402"/>
    <n v="5.5"/>
    <m/>
    <n v="51.428652117452373"/>
    <m/>
    <m/>
    <n v="91.382326956227004"/>
    <m/>
    <m/>
    <n v="17.897839226364525"/>
    <n v="17.899999999999999"/>
    <n v="-1.2071361092036437E-4"/>
    <n v="86.697338919326953"/>
    <m/>
    <m/>
    <e v="#DIV/0!"/>
    <n v="22.996549854689555"/>
    <n v="23.028700000000001"/>
    <n v="-1.396090326872379E-3"/>
    <n v="3465"/>
    <n v="0.80175859312549957"/>
    <n v="4494.87"/>
    <n v="18.484838951897238"/>
    <m/>
    <m/>
    <n v="7925.0250869495585"/>
    <n v="4.276281473892606"/>
    <m/>
    <m/>
    <n v="10.116486555007178"/>
    <n v="50.38"/>
    <m/>
    <n v="-0.79919637643892072"/>
    <n v="129.20736125200992"/>
    <m/>
    <m/>
    <m/>
    <n v="134.73390758107519"/>
    <m/>
    <m/>
    <m/>
    <m/>
    <m/>
    <n v="27.75371562673876"/>
    <m/>
  </r>
  <r>
    <x v="3459"/>
    <n v="9.7200000000000006"/>
    <n v="12.37"/>
    <n v="47.179400000000001"/>
    <n v="41.521099999999997"/>
    <n v="10957.214888"/>
    <n v="9645.3385730000009"/>
    <n v="3.7704218704970316E-5"/>
    <n v="27.999566399698889"/>
    <n v="28.01"/>
    <n v="-3.7249554805829366E-4"/>
    <n v="55.88802848151348"/>
    <n v="5.6"/>
    <m/>
    <n v="52.108026430979422"/>
    <m/>
    <m/>
    <n v="90.974786206320573"/>
    <m/>
    <m/>
    <n v="17.939009359388699"/>
    <n v="17.940000000000001"/>
    <n v="-5.5219655033633686E-5"/>
    <n v="86.499122369105308"/>
    <m/>
    <m/>
    <e v="#DIV/0!"/>
    <n v="23.199509427490902"/>
    <n v="23.232600000000001"/>
    <n v="-1.4243163704923401E-3"/>
    <n v="3466"/>
    <n v="0.78577202910266786"/>
    <n v="4503.12"/>
    <n v="18.517320514837252"/>
    <m/>
    <m/>
    <n v="7910.4792920840046"/>
    <n v="4.2680280528661285"/>
    <m/>
    <m/>
    <n v="10.294785719208759"/>
    <n v="51.27"/>
    <m/>
    <n v="-0.79920449153093898"/>
    <n v="128.0605661161608"/>
    <m/>
    <m/>
    <m/>
    <n v="133.54437667745935"/>
    <m/>
    <m/>
    <m/>
    <m/>
    <m/>
    <n v="27.999329011632025"/>
    <m/>
  </r>
  <r>
    <x v="3460"/>
    <n v="9.6199999999999992"/>
    <n v="12.35"/>
    <n v="46.383299999999998"/>
    <n v="40.818899999999999"/>
    <n v="10833.660201000001"/>
    <n v="9536.2130689999995"/>
    <n v="3.7704218704970316E-5"/>
    <n v="27.526433590847212"/>
    <n v="27.53"/>
    <n v="-1.295462823388549E-4"/>
    <n v="53.997279793481894"/>
    <n v="5.41"/>
    <m/>
    <n v="50.784447709642691"/>
    <m/>
    <m/>
    <n v="91.739916358249573"/>
    <m/>
    <m/>
    <n v="17.736294752100864"/>
    <n v="17.739999999999998"/>
    <n v="-2.088640303908873E-4"/>
    <n v="87.477819591317527"/>
    <m/>
    <m/>
    <e v="#DIV/0!"/>
    <n v="22.807076112752704"/>
    <n v="22.8401"/>
    <n v="-1.4458731462339003E-3"/>
    <n v="3467"/>
    <n v="0.77894736842105261"/>
    <n v="4445.5600000000004"/>
    <n v="18.27920012633281"/>
    <m/>
    <m/>
    <n v="8011.5930061427807"/>
    <n v="4.3221732919306071"/>
    <m/>
    <m/>
    <n v="9.9462421026693875"/>
    <n v="49.534999999999997"/>
    <m/>
    <n v="-0.79920779039730716"/>
    <n v="130.22024613772621"/>
    <m/>
    <m/>
    <m/>
    <n v="135.802961093867"/>
    <m/>
    <m/>
    <m/>
    <m/>
    <m/>
    <n v="27.526255554138327"/>
    <m/>
  </r>
  <r>
    <x v="3461"/>
    <n v="9.9"/>
    <n v="12.49"/>
    <n v="47.154800000000002"/>
    <n v="41.496299999999998"/>
    <n v="10813.947400999999"/>
    <n v="9518.5015330000006"/>
    <n v="3.7704218704970316E-5"/>
    <n v="27.983602303890429"/>
    <n v="27.99"/>
    <n v="-2.2857077919147262E-4"/>
    <n v="55.789058413313953"/>
    <n v="5.59"/>
    <m/>
    <n v="52.046864930777204"/>
    <m/>
    <m/>
    <n v="90.974580031042393"/>
    <m/>
    <m/>
    <n v="17.703590312779546"/>
    <n v="17.71"/>
    <n v="-3.6192474423801801E-4"/>
    <n v="87.640354398767016"/>
    <m/>
    <m/>
    <e v="#DIV/0!"/>
    <n v="23.185477983414792"/>
    <n v="23.2193"/>
    <n v="-1.4566337738523005E-3"/>
    <n v="3468"/>
    <n v="0.79263410728582873"/>
    <n v="4451.83"/>
    <n v="18.303551743862609"/>
    <m/>
    <m/>
    <n v="8000.2934874885477"/>
    <n v="4.3156681755691393"/>
    <m/>
    <m/>
    <n v="10.27601662481532"/>
    <n v="51.174500000000002"/>
    <m/>
    <n v="-0.79919654076121271"/>
    <n v="128.05324371872356"/>
    <m/>
    <m/>
    <m/>
    <n v="133.54937238281886"/>
    <m/>
    <m/>
    <m/>
    <m/>
    <m/>
    <n v="27.983127550909916"/>
    <m/>
  </r>
  <r>
    <x v="3462"/>
    <n v="10.25"/>
    <n v="12.62"/>
    <n v="46.826700000000002"/>
    <n v="41.201300000000003"/>
    <n v="10745.144704"/>
    <n v="9456.5053530000005"/>
    <n v="4.0213195104277233E-5"/>
    <n v="27.786183968046668"/>
    <n v="27.8"/>
    <n v="-4.9697956666661103E-4"/>
    <n v="54.994743831785065"/>
    <n v="5.51"/>
    <m/>
    <n v="51.484917443052971"/>
    <m/>
    <m/>
    <n v="91.281444697247991"/>
    <m/>
    <m/>
    <n v="17.589237269883689"/>
    <n v="17.59"/>
    <n v="-4.3361575685629816E-5"/>
    <n v="88.21231469244691"/>
    <m/>
    <m/>
    <e v="#DIV/0!"/>
    <n v="23.020303969566406"/>
    <n v="23.055"/>
    <n v="-1.5049243302360793E-3"/>
    <n v="3469"/>
    <n v="0.812202852614897"/>
    <n v="4430.67"/>
    <n v="18.210864216772197"/>
    <m/>
    <m/>
    <n v="8038.3196947325914"/>
    <n v="4.334537033577643"/>
    <m/>
    <m/>
    <n v="10.128545444588116"/>
    <n v="50.444499999999998"/>
    <m/>
    <n v="-0.79921407795521582"/>
    <n v="128.93955846534098"/>
    <m/>
    <m/>
    <m/>
    <n v="134.49917012952233"/>
    <m/>
    <m/>
    <m/>
    <m/>
    <m/>
    <n v="27.785768599703822"/>
    <m/>
  </r>
  <r>
    <x v="3463"/>
    <n v="10.47"/>
    <n v="12.65"/>
    <n v="46.828600000000002"/>
    <n v="41.201300000000003"/>
    <n v="10690.232624"/>
    <n v="9407.7984699999997"/>
    <n v="4.0213195104277233E-5"/>
    <n v="27.786633842785339"/>
    <n v="27.8"/>
    <n v="-4.8079702211012432E-4"/>
    <n v="54.99446928238622"/>
    <n v="5.51"/>
    <m/>
    <n v="51.48318247186242"/>
    <m/>
    <m/>
    <n v="91.277318275775372"/>
    <m/>
    <m/>
    <n v="17.498922383857352"/>
    <n v="17.5"/>
    <n v="-6.157806529416554E-5"/>
    <n v="88.666949084946424"/>
    <m/>
    <m/>
    <e v="#DIV/0!"/>
    <n v="23.020217249243235"/>
    <n v="23.055199999999999"/>
    <n v="-1.5173475292673544E-3"/>
    <n v="3470"/>
    <n v="0.82766798418972332"/>
    <n v="4417.4799999999996"/>
    <n v="18.155233192784923"/>
    <m/>
    <m/>
    <n v="8062.2495827119546"/>
    <n v="4.3470287344351126"/>
    <m/>
    <m/>
    <n v="10.128204126481354"/>
    <n v="50.436999999999998"/>
    <m/>
    <n v="-0.79919098823321466"/>
    <n v="128.93355306124806"/>
    <m/>
    <m/>
    <m/>
    <n v="134.49960414405172"/>
    <m/>
    <m/>
    <m/>
    <m/>
    <m/>
    <n v="27.786277821458459"/>
    <m/>
  </r>
  <r>
    <x v="3464"/>
    <n v="10.18"/>
    <n v="12.76"/>
    <n v="46.486699999999999"/>
    <n v="40.898800000000001"/>
    <n v="10690.662512000001"/>
    <n v="9407.7984699999997"/>
    <n v="4.0213195104277233E-5"/>
    <n v="27.583088433041787"/>
    <n v="27.59"/>
    <n v="-2.5050985712982143E-4"/>
    <n v="54.186659830986343"/>
    <n v="5.43"/>
    <m/>
    <n v="50.914482273334926"/>
    <m/>
    <m/>
    <n v="91.608255990185313"/>
    <m/>
    <m/>
    <n v="17.499199367554759"/>
    <n v="17.5"/>
    <n v="-4.5750425442303566E-5"/>
    <n v="88.667235203768882"/>
    <m/>
    <m/>
    <e v="#DIV/0!"/>
    <n v="22.851116699947742"/>
    <n v="22.885000000000002"/>
    <n v="-1.48058990833555E-3"/>
    <n v="3471"/>
    <n v="0.79780564263322884"/>
    <n v="4417.4799999999996"/>
    <n v="18.153815592384937"/>
    <m/>
    <m/>
    <n v="8062.2495827119546"/>
    <n v="4.3466166599304241"/>
    <m/>
    <m/>
    <n v="9.9791452549932647"/>
    <n v="49.6935"/>
    <m/>
    <n v="-0.79918610572824889"/>
    <n v="129.87413416716959"/>
    <m/>
    <m/>
    <m/>
    <n v="135.48753762100333"/>
    <m/>
    <m/>
    <m/>
    <m/>
    <m/>
    <n v="27.582673084955012"/>
    <m/>
  </r>
  <r>
    <x v="3465"/>
    <n v="11.04"/>
    <n v="13.09"/>
    <n v="47.420099999999998"/>
    <n v="41.718299999999999"/>
    <n v="10751.985156000001"/>
    <n v="9461.3841670000002"/>
    <n v="4.0213195104277233E-5"/>
    <n v="28.136239360512334"/>
    <n v="28.14"/>
    <n v="-1.3364035137408692E-4"/>
    <n v="56.357883151497646"/>
    <n v="5.64"/>
    <m/>
    <n v="52.442995242029426"/>
    <m/>
    <m/>
    <n v="90.686366938457368"/>
    <m/>
    <m/>
    <n v="17.599147277909292"/>
    <n v="17.600000000000001"/>
    <n v="-4.8450118790288599E-5"/>
    <n v="88.162481707016227"/>
    <m/>
    <m/>
    <e v="#DIV/0!"/>
    <n v="23.30890272057129"/>
    <n v="23.343800000000002"/>
    <n v="-1.4949271082134175E-3"/>
    <n v="3472"/>
    <n v="0.84339190221543159"/>
    <n v="4463.3"/>
    <n v="18.340682572794037"/>
    <m/>
    <m/>
    <n v="7978.6244670623391"/>
    <n v="4.3011239232978582"/>
    <m/>
    <m/>
    <n v="10.378705005196274"/>
    <n v="51.680999999999997"/>
    <m/>
    <n v="-0.79917755064344198"/>
    <n v="127.26588429379002"/>
    <m/>
    <m/>
    <m/>
    <n v="132.77316667968734"/>
    <m/>
    <m/>
    <m/>
    <m/>
    <m/>
    <n v="28.135586686576616"/>
    <m/>
  </r>
  <r>
    <x v="3466"/>
    <n v="9.77"/>
    <n v="12.61"/>
    <n v="45.198399999999999"/>
    <n v="39.756999999999998"/>
    <n v="10512.812405000001"/>
    <n v="9249.3982340000002"/>
    <n v="3.9934366838911828E-5"/>
    <n v="26.815400433135466"/>
    <n v="26.82"/>
    <n v="-1.714976459558093E-4"/>
    <n v="51.057706879209704"/>
    <n v="5.1100000000000003"/>
    <m/>
    <n v="48.738175843438519"/>
    <m/>
    <m/>
    <n v="92.801300967353313"/>
    <m/>
    <m/>
    <n v="17.205984415740051"/>
    <n v="17.21"/>
    <n v="-2.3332854502899902E-4"/>
    <n v="90.138858781395001"/>
    <m/>
    <m/>
    <e v="#DIV/0!"/>
    <n v="22.212747923283501"/>
    <n v="22.2441"/>
    <n v="-1.409455842965035E-3"/>
    <n v="3473"/>
    <n v="0.77478191911181604"/>
    <n v="4345.2299999999996"/>
    <n v="17.849930807016133"/>
    <m/>
    <m/>
    <n v="8189.6871764536081"/>
    <n v="4.4132299983221381"/>
    <m/>
    <m/>
    <n v="9.4015707143942304"/>
    <n v="9.3623999999999992"/>
    <m/>
    <m/>
    <n v="133.22420513286684"/>
    <m/>
    <n v="133.28319999999999"/>
    <m/>
    <n v="139.01701816401345"/>
    <m/>
    <m/>
    <m/>
    <m/>
    <m/>
    <n v="26.814569838233684"/>
    <m/>
  </r>
  <r>
    <x v="3467"/>
    <n v="9.15"/>
    <n v="12.32"/>
    <n v="44.500100000000003"/>
    <n v="39.141199999999998"/>
    <n v="10365.952501"/>
    <n v="9119.8183669999999"/>
    <n v="3.9934366838911828E-5"/>
    <n v="26.400467808662363"/>
    <n v="26.41"/>
    <n v="-3.6093113735846671E-4"/>
    <n v="49.475770612165277"/>
    <n v="4.95"/>
    <m/>
    <n v="47.604206147094033"/>
    <m/>
    <m/>
    <n v="93.515777492541972"/>
    <m/>
    <m/>
    <n v="16.965209817402286"/>
    <n v="16.97"/>
    <n v="-2.8227357676557929E-4"/>
    <n v="91.401932698424147"/>
    <m/>
    <m/>
    <e v="#DIV/0!"/>
    <n v="21.868610150444667"/>
    <n v="21.8993"/>
    <n v="-1.4014077872503972E-3"/>
    <n v="3474"/>
    <n v="0.74269480519480524"/>
    <n v="4280.6499999999996"/>
    <n v="17.583267192517898"/>
    <m/>
    <m/>
    <n v="8311.4045534061224"/>
    <n v="4.47839606529263"/>
    <m/>
    <m/>
    <n v="9.1100200412759271"/>
    <n v="9.0717999999999996"/>
    <m/>
    <m/>
    <n v="135.28142659805457"/>
    <m/>
    <n v="135.33789999999999"/>
    <m/>
    <n v="141.17068231929005"/>
    <m/>
    <m/>
    <m/>
    <m/>
    <m/>
    <n v="26.399815214295344"/>
    <m/>
  </r>
  <r>
    <x v="3468"/>
    <n v="9.2200000000000006"/>
    <n v="12.24"/>
    <n v="44.316299999999998"/>
    <n v="38.978000000000002"/>
    <n v="10415.352509"/>
    <n v="9162.9156010000006"/>
    <n v="3.9934366838911828E-5"/>
    <n v="26.29078414403039"/>
    <n v="26.3"/>
    <n v="-3.504127745098673E-4"/>
    <n v="49.062931605414136"/>
    <n v="4.91"/>
    <m/>
    <n v="47.304881978827652"/>
    <m/>
    <m/>
    <n v="93.706499186721487"/>
    <m/>
    <m/>
    <n v="17.045643618196237"/>
    <n v="17.05"/>
    <n v="-2.5550626415038469E-4"/>
    <n v="90.970265693664885"/>
    <m/>
    <m/>
    <e v="#DIV/0!"/>
    <n v="21.777346513856465"/>
    <n v="21.8081"/>
    <n v="-1.4101864052133983E-3"/>
    <n v="3475"/>
    <n v="0.75326797385620914"/>
    <n v="4301.01"/>
    <n v="17.665518787764807"/>
    <m/>
    <m/>
    <n v="8271.8731278732339"/>
    <n v="4.4566730200168703"/>
    <m/>
    <m/>
    <n v="9.0337467921521739"/>
    <n v="8.9957999999999991"/>
    <m/>
    <m/>
    <n v="135.83915810581604"/>
    <m/>
    <n v="135.89830000000001"/>
    <m/>
    <n v="141.75971415980499"/>
    <m/>
    <m/>
    <m/>
    <m/>
    <m/>
    <n v="26.290012914947877"/>
    <m/>
  </r>
  <r>
    <x v="3469"/>
    <n v="9.2200000000000006"/>
    <n v="12.06"/>
    <n v="43.926200000000001"/>
    <n v="38.633400000000002"/>
    <n v="10329.150545"/>
    <n v="9086.7134320000005"/>
    <n v="3.9934366838911828E-5"/>
    <n v="26.058720674061171"/>
    <n v="26.07"/>
    <n v="-4.3265538698999961E-4"/>
    <n v="48.195158128892757"/>
    <n v="4.82"/>
    <m/>
    <n v="46.675983505117742"/>
    <m/>
    <m/>
    <n v="94.11646858715909"/>
    <m/>
    <m/>
    <n v="16.904154302566056"/>
    <n v="16.91"/>
    <n v="-3.4569470336753838E-4"/>
    <n v="91.727078226611027"/>
    <m/>
    <m/>
    <e v="#DIV/0!"/>
    <n v="21.584734193737898"/>
    <n v="21.615500000000001"/>
    <n v="-1.4233215175268876E-3"/>
    <n v="3476"/>
    <n v="0.76451077943615264"/>
    <n v="4268.8999999999996"/>
    <n v="17.532264466446083"/>
    <m/>
    <m/>
    <n v="8333.6283542354158"/>
    <n v="4.4895195294049461"/>
    <m/>
    <m/>
    <n v="8.8737151242125094"/>
    <n v="8.8366000000000007"/>
    <m/>
    <m/>
    <n v="137.03371373758137"/>
    <m/>
    <n v="137.09289999999999"/>
    <m/>
    <n v="143.01341704551683"/>
    <m/>
    <m/>
    <m/>
    <m/>
    <m/>
    <n v="26.058008787651442"/>
    <m/>
  </r>
  <r>
    <x v="3470"/>
    <n v="9.52"/>
    <n v="12.15"/>
    <n v="43.805500000000002"/>
    <n v="38.522599999999997"/>
    <n v="10307.793041999999"/>
    <n v="9066.8362460000008"/>
    <n v="3.9794955388305908E-5"/>
    <n v="25.985215836982235"/>
    <n v="26"/>
    <n v="-5.6862165452942204E-4"/>
    <n v="47.917934385081423"/>
    <n v="4.8"/>
    <m/>
    <n v="46.470486203661004"/>
    <m/>
    <m/>
    <n v="94.238649417432697"/>
    <m/>
    <m/>
    <n v="16.867967752656483"/>
    <n v="16.87"/>
    <n v="-1.2046516559083287E-4"/>
    <n v="91.928505795692104"/>
    <m/>
    <m/>
    <e v="#DIV/0!"/>
    <n v="21.522586269837131"/>
    <n v="21.553699999999999"/>
    <n v="-1.4435447353757791E-3"/>
    <n v="3477"/>
    <n v="0.78353909465020566"/>
    <n v="4250.0600000000004"/>
    <n v="17.450800633613774"/>
    <m/>
    <m/>
    <n v="8370.4072804678854"/>
    <n v="4.5080509341872617"/>
    <m/>
    <m/>
    <n v="8.8219238454871594"/>
    <n v="8.7853999999999992"/>
    <m/>
    <m/>
    <n v="137.40752313565935"/>
    <m/>
    <n v="137.47829999999999"/>
    <m/>
    <n v="143.42484580712159"/>
    <m/>
    <m/>
    <m/>
    <m/>
    <m/>
    <n v="25.984326044062222"/>
    <m/>
  </r>
  <r>
    <x v="3471"/>
    <n v="10.08"/>
    <n v="12.41"/>
    <n v="44.307899999999997"/>
    <n v="38.962899999999998"/>
    <n v="10287.445211"/>
    <n v="9048.5772789999992"/>
    <n v="3.9794955388305908E-5"/>
    <n v="26.282596266708961"/>
    <n v="26.29"/>
    <n v="-2.8161785055302868E-4"/>
    <n v="49.013040045163194"/>
    <n v="4.91"/>
    <m/>
    <n v="47.2656057511753"/>
    <m/>
    <m/>
    <n v="93.695856068488624"/>
    <m/>
    <m/>
    <n v="16.834259490026035"/>
    <n v="16.84"/>
    <n v="-3.4088539037790966E-4"/>
    <n v="92.113891881596004"/>
    <m/>
    <m/>
    <e v="#DIV/0!"/>
    <n v="21.768499985199281"/>
    <n v="21.8002"/>
    <n v="-1.4541157787872905E-3"/>
    <n v="3478"/>
    <n v="0.81224818694601131"/>
    <n v="4246.7700000000004"/>
    <n v="17.435930309633708"/>
    <m/>
    <m/>
    <n v="8376.8868689802221"/>
    <n v="4.5111129773701899"/>
    <m/>
    <m/>
    <n v="9.0232828422609224"/>
    <n v="8.9857999999999993"/>
    <m/>
    <m/>
    <n v="135.830675995711"/>
    <m/>
    <n v="135.9034"/>
    <m/>
    <n v="141.78594763081313"/>
    <m/>
    <m/>
    <m/>
    <m/>
    <m/>
    <n v="26.281469223158961"/>
    <m/>
  </r>
  <r>
    <x v="3472"/>
    <n v="9.82"/>
    <n v="12.36"/>
    <n v="43.630699999999997"/>
    <n v="38.3658"/>
    <n v="10187.855132000001"/>
    <n v="8960.6202699999994"/>
    <n v="3.9794955388305908E-5"/>
    <n v="25.880263149895246"/>
    <n v="25.89"/>
    <n v="-3.7608536518940472E-4"/>
    <n v="47.510549517989986"/>
    <n v="4.76"/>
    <m/>
    <n v="46.177543189604336"/>
    <m/>
    <m/>
    <n v="94.409524798555879"/>
    <m/>
    <m/>
    <n v="16.670884900833947"/>
    <n v="16.670000000000002"/>
    <n v="5.3083433350087361E-5"/>
    <n v="93.009549390555847"/>
    <m/>
    <m/>
    <e v="#DIV/0!"/>
    <n v="21.434820574422965"/>
    <n v="21.465599999999998"/>
    <n v="-1.4338954223052092E-3"/>
    <n v="3479"/>
    <n v="0.79449838187702271"/>
    <n v="4199"/>
    <n v="17.238455273499497"/>
    <m/>
    <m/>
    <n v="8471.114690531942"/>
    <n v="4.5614240132815587"/>
    <m/>
    <m/>
    <n v="8.7464274545815073"/>
    <n v="8.7096"/>
    <m/>
    <m/>
    <n v="137.90583533512046"/>
    <m/>
    <n v="137.98179999999999"/>
    <n v="-5.5054119369024601E-4"/>
    <n v="143.95919816445016"/>
    <m/>
    <m/>
    <m/>
    <m/>
    <m/>
    <n v="25.879254767096963"/>
    <m/>
  </r>
  <r>
    <x v="3473"/>
    <n v="9.8800000000000008"/>
    <n v="12.16"/>
    <n v="43.564900000000002"/>
    <n v="38.306399999999996"/>
    <n v="10105.586018"/>
    <n v="8887.9047530000007"/>
    <n v="3.9794955388305908E-5"/>
    <n v="25.840602702647125"/>
    <n v="25.85"/>
    <n v="-3.635318124903808E-4"/>
    <n v="47.363176468536452"/>
    <n v="4.74"/>
    <m/>
    <n v="46.068748840610446"/>
    <m/>
    <m/>
    <n v="94.478338625009158"/>
    <m/>
    <m/>
    <n v="16.535860718775293"/>
    <n v="16.54"/>
    <n v="-2.5025884067142457E-4"/>
    <n v="93.76458610220925"/>
    <m/>
    <m/>
    <e v="#DIV/0!"/>
    <n v="21.401553406986455"/>
    <n v="21.432500000000001"/>
    <n v="-1.4439096238677562E-3"/>
    <n v="3480"/>
    <n v="0.8125"/>
    <n v="4168.6400000000003"/>
    <n v="17.112479907987026"/>
    <m/>
    <m/>
    <n v="8532.363331161745"/>
    <n v="4.5939689206947483"/>
    <m/>
    <m/>
    <n v="8.7190502435566568"/>
    <n v="8.6822999999999997"/>
    <m/>
    <m/>
    <n v="138.11291562843064"/>
    <m/>
    <n v="138.1848"/>
    <n v="-5.2020462141533219E-4"/>
    <n v="144.18248851400136"/>
    <m/>
    <m/>
    <m/>
    <m/>
    <m/>
    <n v="25.839475714059127"/>
    <m/>
  </r>
  <r>
    <x v="3474"/>
    <n v="10.16"/>
    <n v="12.2"/>
    <n v="43.947299999999998"/>
    <n v="38.641100000000002"/>
    <n v="10093.898021000001"/>
    <n v="8877.2714169999999"/>
    <n v="3.9794955388305908E-5"/>
    <n v="26.066788368128936"/>
    <n v="26.08"/>
    <n v="-5.0658097665112756E-4"/>
    <n v="48.190581873504989"/>
    <n v="4.82"/>
    <m/>
    <n v="46.670960665071803"/>
    <m/>
    <m/>
    <n v="94.061336779115734"/>
    <m/>
    <m/>
    <n v="16.516332807984742"/>
    <n v="16.52"/>
    <n v="-2.2198498881698114E-4"/>
    <n v="93.877028103671606"/>
    <m/>
    <m/>
    <e v="#DIV/0!"/>
    <n v="21.588466940791236"/>
    <n v="21.6204"/>
    <n v="-1.4769874381955761E-3"/>
    <n v="3481"/>
    <n v="0.83278688524590172"/>
    <n v="4169.57"/>
    <n v="17.114961127408762"/>
    <m/>
    <m/>
    <n v="8530.4598091742446"/>
    <n v="4.5925086462913942"/>
    <m/>
    <m/>
    <n v="8.8711157041992461"/>
    <n v="8.8336000000000006"/>
    <m/>
    <m/>
    <n v="136.8997854006424"/>
    <m/>
    <n v="136.9692"/>
    <n v="-5.0678984295449148E-4"/>
    <n v="142.92310360875342"/>
    <m/>
    <m/>
    <m/>
    <m/>
    <m/>
    <n v="26.065424152050838"/>
    <m/>
  </r>
  <r>
    <x v="3475"/>
    <n v="11.66"/>
    <n v="13.23"/>
    <n v="45.646500000000003"/>
    <n v="40.128999999999998"/>
    <n v="10372.273606000001"/>
    <n v="9120.6809749999993"/>
    <n v="3.9794955388305908E-5"/>
    <n v="27.072006872331844"/>
    <n v="27.08"/>
    <n v="-2.9516719601752062E-4"/>
    <n v="51.900676300031691"/>
    <n v="5.2"/>
    <m/>
    <n v="49.359948950791839"/>
    <m/>
    <m/>
    <n v="92.233711379427263"/>
    <m/>
    <m/>
    <n v="16.970174884627621"/>
    <n v="16.97"/>
    <n v="1.030551724356954E-5"/>
    <n v="91.30400099768228"/>
    <m/>
    <m/>
    <e v="#DIV/0!"/>
    <n v="22.419406687431163"/>
    <n v="22.451699999999999"/>
    <n v="-1.4383459857755243E-3"/>
    <n v="3482"/>
    <n v="0.88133030990173844"/>
    <n v="4280.1899999999996"/>
    <n v="17.56353974499488"/>
    <m/>
    <m/>
    <n v="8304.144034624147"/>
    <n v="4.4689730130644021"/>
    <m/>
    <m/>
    <n v="9.5530037473286473"/>
    <n v="9.5124999999999993"/>
    <m/>
    <m/>
    <n v="131.60385172753485"/>
    <m/>
    <n v="131.6491"/>
    <n v="-3.4370362171221025E-4"/>
    <n v="137.42130295536333"/>
    <m/>
    <m/>
    <m/>
    <m/>
    <m/>
    <n v="27.070524173391437"/>
    <m/>
  </r>
  <r>
    <x v="3476"/>
    <n v="11.91"/>
    <n v="13.25"/>
    <n v="45.837299999999999"/>
    <n v="40.295200000000001"/>
    <n v="10300.447668000001"/>
    <n v="9057.1591110000008"/>
    <n v="3.9794955388305908E-5"/>
    <n v="27.184503584277525"/>
    <n v="27.19"/>
    <n v="-2.0214842671850697E-4"/>
    <n v="52.330301330362396"/>
    <n v="5.24"/>
    <m/>
    <n v="49.664922199983351"/>
    <m/>
    <m/>
    <n v="92.038550982705516"/>
    <m/>
    <m/>
    <n v="16.852248860704325"/>
    <n v="16.86"/>
    <n v="-4.5973542678967583E-4"/>
    <n v="91.940154762878379"/>
    <m/>
    <m/>
    <e v="#DIV/0!"/>
    <n v="22.512175064242978"/>
    <n v="22.545200000000001"/>
    <n v="-1.4648322373287392E-3"/>
    <n v="3483"/>
    <n v="0.89886792452830189"/>
    <n v="4240.78"/>
    <n v="17.400464062448133"/>
    <m/>
    <m/>
    <n v="8380.6047329586927"/>
    <n v="4.5096937045179954"/>
    <m/>
    <m/>
    <n v="9.6318094236394511"/>
    <n v="9.5912000000000006"/>
    <m/>
    <m/>
    <n v="131.0526914215595"/>
    <m/>
    <n v="131.09469999999999"/>
    <n v="-3.2044452171209326E-4"/>
    <n v="136.85253732069924"/>
    <m/>
    <m/>
    <m/>
    <m/>
    <m/>
    <n v="27.183139534513558"/>
    <m/>
  </r>
  <r>
    <x v="3477"/>
    <n v="12.22"/>
    <n v="13.58"/>
    <n v="45.697600000000001"/>
    <n v="40.1708"/>
    <n v="10347.735158"/>
    <n v="9098.3784589999996"/>
    <n v="3.9794955388305908E-5"/>
    <n v="27.100991552935461"/>
    <n v="27.11"/>
    <n v="-3.3229240370846735E-4"/>
    <n v="52.006910021159001"/>
    <n v="5.21"/>
    <m/>
    <n v="49.433266771208608"/>
    <m/>
    <m/>
    <n v="92.176455372879516"/>
    <m/>
    <m/>
    <n v="16.92920167925687"/>
    <n v="16.93"/>
    <n v="-4.7154208099753347E-5"/>
    <n v="91.521989969804977"/>
    <m/>
    <m/>
    <e v="#DIV/0!"/>
    <n v="22.442590565135443"/>
    <n v="22.473800000000001"/>
    <n v="-1.388703061545371E-3"/>
    <n v="3484"/>
    <n v="0.89985272459499266"/>
    <n v="4279.33"/>
    <n v="17.557268637984166"/>
    <m/>
    <m/>
    <n v="8304.4224475169667"/>
    <n v="4.4682755876899565"/>
    <m/>
    <m/>
    <n v="9.5720158900079078"/>
    <n v="9.5304000000000002"/>
    <m/>
    <m/>
    <n v="131.45115676455163"/>
    <m/>
    <n v="131.49420000000001"/>
    <n v="-3.2733942218277079E-4"/>
    <n v="137.27541626861614"/>
    <m/>
    <m/>
    <m/>
    <m/>
    <m/>
    <n v="27.099449621235777"/>
    <m/>
  </r>
  <r>
    <x v="3478"/>
    <n v="11.27"/>
    <n v="13.04"/>
    <n v="45.0974"/>
    <n v="39.641599999999997"/>
    <n v="10301.340905999999"/>
    <n v="9057.2236499999999"/>
    <n v="3.9794955388305908E-5"/>
    <n v="26.744390411185581"/>
    <n v="26.75"/>
    <n v="-2.0970425474464705E-4"/>
    <n v="50.636384186599663"/>
    <n v="5.07"/>
    <m/>
    <n v="48.454801749756967"/>
    <m/>
    <m/>
    <n v="92.779415747016074"/>
    <m/>
    <m/>
    <n v="16.852888363258334"/>
    <n v="16.86"/>
    <n v="-4.2180526344404168E-4"/>
    <n v="91.936230747264915"/>
    <m/>
    <m/>
    <e v="#DIV/0!"/>
    <n v="22.146854100172824"/>
    <n v="22.177099999999999"/>
    <n v="-1.3638347587003885E-3"/>
    <n v="3485"/>
    <n v="0.86426380368098166"/>
    <n v="4241.63"/>
    <n v="17.401233950145848"/>
    <m/>
    <m/>
    <n v="8377.5826679887195"/>
    <n v="4.5072128591113021"/>
    <m/>
    <m/>
    <n v="9.3195031727291688"/>
    <n v="9.2786000000000008"/>
    <m/>
    <m/>
    <n v="133.17665815327669"/>
    <m/>
    <n v="133.2236"/>
    <n v="-3.5235383763321249E-4"/>
    <n v="139.08423866067054"/>
    <m/>
    <m/>
    <m/>
    <m/>
    <m/>
    <n v="26.742967124322291"/>
    <m/>
  </r>
  <r>
    <x v="3479"/>
    <n v="11.03"/>
    <n v="12.99"/>
    <n v="44.755600000000001"/>
    <n v="39.336399999999998"/>
    <n v="10206.710913000001"/>
    <n v="8972.9410059999991"/>
    <n v="3.9794955388305908E-5"/>
    <n v="26.539749144902462"/>
    <n v="26.55"/>
    <n v="-3.860962371954324E-4"/>
    <n v="49.855877627975488"/>
    <n v="4.99"/>
    <m/>
    <n v="47.890380868565224"/>
    <m/>
    <m/>
    <n v="93.1239390352155"/>
    <m/>
    <m/>
    <n v="16.696853216741985"/>
    <n v="16.7"/>
    <n v="-1.8843013521041563E-4"/>
    <n v="92.792531795479462"/>
    <m/>
    <m/>
    <e v="#DIV/0!"/>
    <n v="21.976097487585069"/>
    <n v="22.006"/>
    <n v="-1.3588345185372441E-3"/>
    <n v="3486"/>
    <n v="0.84911470361816777"/>
    <n v="4215.76"/>
    <n v="17.291051596931624"/>
    <m/>
    <m/>
    <n v="8428.6781345006184"/>
    <n v="4.5334131950143002"/>
    <m/>
    <m/>
    <n v="9.1750741570408909"/>
    <n v="9.1362000000000005"/>
    <m/>
    <m/>
    <n v="134.18323232869778"/>
    <m/>
    <n v="134.25720000000001"/>
    <n v="-5.5094007101463838E-4"/>
    <n v="140.15622677833875"/>
    <m/>
    <m/>
    <m/>
    <m/>
    <m/>
    <n v="26.538207363588427"/>
    <m/>
  </r>
  <r>
    <x v="3480"/>
    <n v="11.1"/>
    <n v="13.22"/>
    <n v="45.393799999999999"/>
    <n v="39.895800000000001"/>
    <n v="10369.831036"/>
    <n v="9115.9863669999995"/>
    <n v="3.9794955388305908E-5"/>
    <n v="26.917540796687792"/>
    <n v="26.92"/>
    <n v="-9.1352277570955209E-5"/>
    <n v="51.273593617353797"/>
    <n v="5.13"/>
    <m/>
    <n v="48.910300885358126"/>
    <m/>
    <m/>
    <n v="92.457604972641704"/>
    <m/>
    <m/>
    <n v="16.963282913562374"/>
    <n v="16.97"/>
    <n v="-3.9582123969506E-4"/>
    <n v="91.31350279776116"/>
    <m/>
    <m/>
    <e v="#DIV/0!"/>
    <n v="22.288533961034126"/>
    <n v="22.319099999999999"/>
    <n v="-1.3695014120583826E-3"/>
    <n v="3487"/>
    <n v="0.83963691376701965"/>
    <n v="4294"/>
    <n v="17.610579854681962"/>
    <m/>
    <m/>
    <n v="8272.2508764870381"/>
    <n v="4.4488561240426945"/>
    <m/>
    <m/>
    <n v="9.4357122613808695"/>
    <n v="9.3956"/>
    <m/>
    <m/>
    <n v="132.26886187112819"/>
    <m/>
    <n v="132.3348"/>
    <n v="-4.982674917844987E-4"/>
    <n v="138.16346362054603"/>
    <m/>
    <m/>
    <m/>
    <m/>
    <m/>
    <n v="26.915880457297114"/>
    <m/>
  </r>
  <r>
    <x v="3481"/>
    <n v="11.47"/>
    <n v="13.53"/>
    <n v="46.281999999999996"/>
    <n v="40.674900000000001"/>
    <n v="10516.592124999999"/>
    <n v="9244.6394"/>
    <n v="3.9794955388305908E-5"/>
    <n v="27.443554982600368"/>
    <n v="27.45"/>
    <n v="-2.3479116209945694E-4"/>
    <n v="53.275884924452306"/>
    <n v="5.34"/>
    <m/>
    <n v="50.341312176943042"/>
    <m/>
    <m/>
    <n v="91.550692967898797"/>
    <m/>
    <m/>
    <n v="17.202939657889893"/>
    <n v="17.21"/>
    <n v="-4.1024649099985488E-4"/>
    <n v="90.025057022154201"/>
    <m/>
    <m/>
    <e v="#DIV/0!"/>
    <n v="22.72370712702547"/>
    <n v="22.755099999999999"/>
    <n v="-1.3795972320284067E-3"/>
    <n v="3488"/>
    <n v="0.84774575018477472"/>
    <n v="4364.3"/>
    <n v="17.897497072687276"/>
    <m/>
    <m/>
    <n v="8136.8202205445514"/>
    <n v="4.3756060461143855"/>
    <m/>
    <m/>
    <n v="9.8039100589776282"/>
    <n v="9.7624999999999993"/>
    <m/>
    <m/>
    <n v="129.67982624721824"/>
    <m/>
    <n v="129.74639999999999"/>
    <n v="-5.1310674347615493E-4"/>
    <n v="135.46573666333214"/>
    <m/>
    <m/>
    <m/>
    <m/>
    <m/>
    <n v="27.441776090915706"/>
    <m/>
  </r>
  <r>
    <x v="3482"/>
    <n v="11.58"/>
    <n v="13.68"/>
    <n v="46.916600000000003"/>
    <n v="41.231000000000002"/>
    <n v="10605.305143"/>
    <n v="9322.2549340000005"/>
    <n v="3.9794955388305908E-5"/>
    <n v="27.819171523263751"/>
    <n v="27.83"/>
    <n v="-3.8909366641204368E-4"/>
    <n v="54.732345642543486"/>
    <n v="5.48"/>
    <m/>
    <n v="51.371967156289024"/>
    <m/>
    <m/>
    <n v="90.9207502686141"/>
    <m/>
    <m/>
    <n v="17.347632547119996"/>
    <n v="17.350000000000001"/>
    <n v="-1.3645261556227695E-4"/>
    <n v="89.269481309903696"/>
    <m/>
    <m/>
    <e v="#DIV/0!"/>
    <n v="23.034294836787168"/>
    <n v="23.066500000000001"/>
    <n v="-1.3961876839934106E-3"/>
    <n v="3489"/>
    <n v="0.84649122807017552"/>
    <n v="4411.09"/>
    <n v="18.087965073628915"/>
    <m/>
    <m/>
    <n v="8049.5847376219108"/>
    <n v="4.328284496562671"/>
    <m/>
    <m/>
    <n v="10.071645276886125"/>
    <n v="10.029"/>
    <m/>
    <m/>
    <n v="127.9009094162775"/>
    <m/>
    <n v="127.96510000000001"/>
    <n v="-5.0162570671619111E-4"/>
    <n v="133.61404847473284"/>
    <m/>
    <m/>
    <m/>
    <m/>
    <m/>
    <n v="27.817629854729322"/>
    <m/>
  </r>
  <r>
    <x v="3483"/>
    <n v="11.08"/>
    <n v="13.46"/>
    <n v="46.742100000000001"/>
    <n v="41.076000000000001"/>
    <n v="10546.136770999999"/>
    <n v="9269.8738869999997"/>
    <n v="3.9794955388305908E-5"/>
    <n v="27.715026039104362"/>
    <n v="27.72"/>
    <n v="-1.7943581874590997E-4"/>
    <n v="54.32054032342765"/>
    <n v="5.44"/>
    <m/>
    <n v="51.080561235286993"/>
    <m/>
    <m/>
    <n v="91.087531947801338"/>
    <m/>
    <m/>
    <n v="17.250427219513156"/>
    <n v="17.25"/>
    <n v="2.4766348588833864E-5"/>
    <n v="89.771331924852205"/>
    <m/>
    <m/>
    <e v="#DIV/0!"/>
    <n v="22.947615396836149"/>
    <n v="22.979800000000001"/>
    <n v="-1.4005606299380968E-3"/>
    <n v="3490"/>
    <n v="0.82317979197622582"/>
    <n v="4397.8599999999997"/>
    <n v="18.032306475297474"/>
    <m/>
    <m/>
    <n v="8073.7275245699757"/>
    <n v="4.340854613194737"/>
    <m/>
    <m/>
    <n v="9.9955836084862622"/>
    <n v="9.9532000000000007"/>
    <m/>
    <m/>
    <n v="128.37574881797752"/>
    <m/>
    <n v="128.44110000000001"/>
    <n v="-5.0880272765085888E-4"/>
    <n v="134.11672143126992"/>
    <m/>
    <m/>
    <m/>
    <m/>
    <m/>
    <n v="27.713187940672256"/>
    <m/>
  </r>
  <r>
    <x v="3484"/>
    <n v="13.84"/>
    <n v="14.99"/>
    <n v="50.524099999999997"/>
    <n v="44.394599999999997"/>
    <n v="10806.912499"/>
    <n v="9497.9845659999992"/>
    <n v="3.9655545725603147E-5"/>
    <n v="29.95531476756042"/>
    <n v="29.97"/>
    <n v="-4.8999774573166288E-4"/>
    <n v="63.096787704043052"/>
    <n v="6.32"/>
    <m/>
    <n v="57.265099891537673"/>
    <m/>
    <m/>
    <n v="87.39612010314319"/>
    <m/>
    <m/>
    <n v="17.675687778286001"/>
    <n v="17.68"/>
    <n v="-2.4390394309947716E-4"/>
    <n v="87.562963191206279"/>
    <m/>
    <m/>
    <e v="#DIV/0!"/>
    <n v="24.801312037853545"/>
    <n v="24.835699999999999"/>
    <n v="-1.384618196646481E-3"/>
    <n v="3491"/>
    <n v="0.92328218812541696"/>
    <n v="4540.88"/>
    <n v="18.614362581038577"/>
    <m/>
    <m/>
    <n v="7811.1669813594135"/>
    <n v="4.198494239872347"/>
    <m/>
    <m/>
    <n v="11.609530301678356"/>
    <n v="11.561"/>
    <m/>
    <m/>
    <n v="117.98756595373973"/>
    <m/>
    <n v="118.06019999999999"/>
    <n v="-6.1522889390552837E-4"/>
    <n v="123.28224184699468"/>
    <m/>
    <m/>
    <m/>
    <m/>
    <m/>
    <n v="29.953476803583193"/>
    <m/>
  </r>
  <r>
    <x v="3485"/>
    <n v="14.79"/>
    <n v="15.83"/>
    <n v="51.857599999999998"/>
    <n v="45.564599999999999"/>
    <n v="10932.823033000001"/>
    <n v="9608.2682299999997"/>
    <n v="3.9655545725603147E-5"/>
    <n v="30.745186028131556"/>
    <n v="30.75"/>
    <n v="-1.5655193068109252E-4"/>
    <n v="66.422194793317232"/>
    <n v="6.65"/>
    <m/>
    <n v="59.526888326817463"/>
    <m/>
    <m/>
    <n v="86.240578381725157"/>
    <m/>
    <m/>
    <n v="17.881189884623762"/>
    <n v="17.88"/>
    <n v="6.6548357033680006E-5"/>
    <n v="86.546476989772657"/>
    <m/>
    <m/>
    <e v="#DIV/0!"/>
    <n v="25.454843728688239"/>
    <n v="25.489599999999999"/>
    <n v="-1.363547145179278E-3"/>
    <n v="3492"/>
    <n v="0.9343019583070119"/>
    <n v="4602.99"/>
    <n v="18.867495859838947"/>
    <m/>
    <m/>
    <n v="7704.326108838618"/>
    <n v="4.1406748299917098"/>
    <m/>
    <m/>
    <n v="12.221046502962558"/>
    <n v="12.17"/>
    <m/>
    <m/>
    <n v="114.87270547975631"/>
    <m/>
    <n v="114.9439"/>
    <n v="-6.1938493685786966E-4"/>
    <n v="120.03351342003842"/>
    <m/>
    <m/>
    <m/>
    <m/>
    <m/>
    <n v="30.743051670396071"/>
    <m/>
  </r>
  <r>
    <x v="3486"/>
    <n v="13.54"/>
    <n v="14.9"/>
    <n v="50.195799999999998"/>
    <n v="44.102600000000002"/>
    <n v="10749.062279"/>
    <n v="9446.3897980000002"/>
    <n v="3.9655545725603147E-5"/>
    <n v="29.759217128967862"/>
    <n v="29.77"/>
    <n v="-3.6220594666236394E-4"/>
    <n v="62.159363196981872"/>
    <n v="6.22"/>
    <m/>
    <n v="56.659981376501527"/>
    <m/>
    <m/>
    <n v="87.620188369275041"/>
    <m/>
    <m/>
    <n v="17.580211117007163"/>
    <n v="17.579999999999998"/>
    <n v="1.2008931010498713E-5"/>
    <n v="88.004831887085047"/>
    <m/>
    <m/>
    <e v="#DIV/0!"/>
    <n v="24.637998840390399"/>
    <n v="24.674199999999999"/>
    <n v="-1.4671664981884547E-3"/>
    <n v="3493"/>
    <n v="0.90872483221476508"/>
    <n v="4513.8"/>
    <n v="18.500464483375463"/>
    <m/>
    <m/>
    <n v="7853.6092586276282"/>
    <n v="4.220506644768661"/>
    <m/>
    <m/>
    <n v="11.436404461538508"/>
    <n v="11.3903"/>
    <m/>
    <m/>
    <n v="118.55302511434205"/>
    <m/>
    <n v="118.63200000000001"/>
    <n v="-6.6571317737162961E-4"/>
    <n v="123.88527693569046"/>
    <m/>
    <m/>
    <m/>
    <m/>
    <m/>
    <n v="29.75696425073717"/>
    <m/>
  </r>
  <r>
    <x v="3487"/>
    <n v="13.47"/>
    <n v="14.72"/>
    <n v="49.357199999999999"/>
    <n v="43.363999999999997"/>
    <n v="10655.698399999999"/>
    <n v="9363.9660299999996"/>
    <n v="3.9655545725603147E-5"/>
    <n v="29.261328962408353"/>
    <n v="29.27"/>
    <n v="-2.9624317019638635E-4"/>
    <n v="60.077025279493292"/>
    <n v="6.01"/>
    <m/>
    <n v="55.234766403032715"/>
    <m/>
    <m/>
    <n v="88.349895603193431"/>
    <m/>
    <m/>
    <n v="17.427088507848897"/>
    <n v="17.43"/>
    <n v="-1.6703913660942593E-4"/>
    <n v="88.772948424809854"/>
    <m/>
    <m/>
    <e v="#DIV/0!"/>
    <n v="24.225287328002203"/>
    <n v="24.261500000000002"/>
    <n v="-1.4925982316756903E-3"/>
    <n v="3494"/>
    <n v="0.91508152173913049"/>
    <n v="4452.6000000000004"/>
    <n v="18.248202429216942"/>
    <m/>
    <m/>
    <n v="7960.0917980906106"/>
    <n v="4.277324544658927"/>
    <m/>
    <m/>
    <n v="11.052973912702187"/>
    <n v="11.0085"/>
    <m/>
    <m/>
    <n v="120.5328554880295"/>
    <m/>
    <n v="120.6143"/>
    <n v="-6.7524756161174704E-4"/>
    <n v="125.96035853260618"/>
    <m/>
    <m/>
    <m/>
    <m/>
    <m/>
    <n v="29.258838999816387"/>
    <m/>
  </r>
  <r>
    <x v="3488"/>
    <n v="17.309999999999999"/>
    <n v="17.03"/>
    <n v="56.265099999999997"/>
    <n v="49.431399999999996"/>
    <n v="11128.126296"/>
    <n v="9778.7527279999995"/>
    <n v="3.9655545725603147E-5"/>
    <n v="33.355851938759265"/>
    <n v="33.369999999999997"/>
    <n v="-4.239754642113569E-4"/>
    <n v="76.8883014937947"/>
    <n v="7.7"/>
    <m/>
    <n v="66.825013551201025"/>
    <m/>
    <m/>
    <n v="82.165314995961907"/>
    <m/>
    <m/>
    <n v="18.199286980783441"/>
    <n v="18.2"/>
    <n v="-3.9176880030633576E-5"/>
    <n v="84.840884012896893"/>
    <m/>
    <m/>
    <e v="#DIV/0!"/>
    <n v="27.61473473234571"/>
    <n v="27.653199999999998"/>
    <n v="-1.3909879382598689E-3"/>
    <n v="3495"/>
    <n v="1.016441573693482"/>
    <n v="4727.99"/>
    <n v="19.375327197856507"/>
    <m/>
    <m/>
    <n v="7467.7660377986094"/>
    <n v="4.0123948121732012"/>
    <m/>
    <m/>
    <n v="14.145515103399399"/>
    <n v="14.0884"/>
    <m/>
    <m/>
    <n v="103.6633225749565"/>
    <m/>
    <n v="103.72880000000001"/>
    <n v="-6.3123669649611802E-4"/>
    <n v="108.33653832376768"/>
    <m/>
    <m/>
    <m/>
    <m/>
    <m/>
    <n v="33.352828486479069"/>
    <m/>
  </r>
  <r>
    <x v="3489"/>
    <n v="37.32"/>
    <n v="28.13"/>
    <n v="110.34399999999999"/>
    <n v="96.936300000000003"/>
    <n v="14083.182879"/>
    <n v="12374.321873000001"/>
    <n v="4.1746768110195731E-5"/>
    <n v="65.410865583790141"/>
    <n v="65.430000000000007"/>
    <n v="-2.9244102414593964E-4"/>
    <n v="224.66940645935526"/>
    <n v="22.49"/>
    <m/>
    <n v="163.13946278239175"/>
    <m/>
    <m/>
    <n v="42.677991898840382"/>
    <m/>
    <n v="-0.48058384610418847"/>
    <n v="23.03039448448623"/>
    <n v="23.03"/>
    <n v="1.7129157022566233E-5"/>
    <n v="62.322503255978411"/>
    <m/>
    <m/>
    <e v="#DIV/0!"/>
    <n v="54.152622791357814"/>
    <n v="54.203600000000002"/>
    <n v="-9.4047643776773437E-4"/>
    <n v="3496"/>
    <n v="1.326697476004266"/>
    <n v="6524.71"/>
    <n v="26.732032080892626"/>
    <m/>
    <m/>
    <n v="4629.8825830041778"/>
    <n v="2.4869062975481593"/>
    <m/>
    <n v="-0.38019402028854776"/>
    <n v="46.08"/>
    <n v="41.1556"/>
    <m/>
    <m/>
    <n v="9.0399999999999991"/>
    <n v="-0.91279461457099842"/>
    <n v="3.9634999999999998"/>
    <n v="1.2808124132710987"/>
    <n v="4.2222557399122476"/>
    <m/>
    <n v="-0.96102648464459994"/>
    <m/>
    <m/>
    <m/>
    <n v="65.404937679637243"/>
    <m/>
  </r>
  <r>
    <x v="3490"/>
    <n v="29.98"/>
    <n v="23.75"/>
    <n v="81.707700000000003"/>
    <n v="71.775499999999994"/>
    <n v="13298.76958"/>
    <n v="11684.573119000001"/>
    <n v="4.1746768110195731E-5"/>
    <n v="48.43436038366292"/>
    <n v="48.45"/>
    <n v="-3.2279909880461588E-4"/>
    <n v="108.03858573675015"/>
    <n v="10.82"/>
    <m/>
    <n v="99.619351922491262"/>
    <m/>
    <m/>
    <n v="48.21456510212245"/>
    <m/>
    <m/>
    <n v="21.747103912486502"/>
    <n v="21.75"/>
    <n v="-1.3315344889652803E-4"/>
    <n v="65.796693220615509"/>
    <m/>
    <m/>
    <e v="#DIV/0!"/>
    <n v="40.096609164857263"/>
    <n v="40.1494"/>
    <n v="-1.3148598769281428E-3"/>
    <n v="3497"/>
    <n v="1.2623157894736843"/>
    <n v="5978.52"/>
    <n v="24.492354372444918"/>
    <m/>
    <m/>
    <n v="5017.4546847544552"/>
    <n v="2.6948322315283786"/>
    <m/>
    <m/>
    <n v="22.158190390610137"/>
    <n v="22.162199999999999"/>
    <m/>
    <m/>
    <n v="11.385893376405029"/>
    <s v=" "/>
    <n v="11.379200000000001"/>
    <n v="5.88211509159553E-4"/>
    <n v="5.3182103653855064"/>
    <n v="0.25956614023006486"/>
    <m/>
    <m/>
    <m/>
    <m/>
    <n v="48.429796008763624"/>
    <m/>
  </r>
  <r>
    <x v="3491"/>
    <n v="27.73"/>
    <n v="23.03"/>
    <n v="78.046199999999999"/>
    <n v="68.556100000000001"/>
    <n v="12912.068389"/>
    <n v="11344.321687"/>
    <n v="4.1746768110195731E-5"/>
    <n v="46.262783123751959"/>
    <n v="46.27"/>
    <n v="-1.5597311968973404E-4"/>
    <n v="98.346375156729991"/>
    <n v="9.85"/>
    <m/>
    <n v="92.913769184323655"/>
    <m/>
    <m/>
    <n v="49.293638571656793"/>
    <m/>
    <m/>
    <n v="21.114227476850409"/>
    <n v="21.12"/>
    <n v="-2.7332022488590901E-4"/>
    <n v="67.712996478971206"/>
    <m/>
    <m/>
    <e v="#DIV/0!"/>
    <n v="38.297981793863158"/>
    <n v="38.365200000000002"/>
    <n v="-1.752061924265802E-3"/>
    <n v="3498"/>
    <n v="1.2040816326530612"/>
    <n v="5781.77"/>
    <n v="23.684474181971812"/>
    <m/>
    <m/>
    <n v="5182.576522471054"/>
    <n v="2.7832539037685926"/>
    <m/>
    <m/>
    <n v="20.169755015806277"/>
    <n v="20.178100000000001"/>
    <m/>
    <m/>
    <n v="11.89603925068374"/>
    <m/>
    <n v="11.897600000000001"/>
    <n v="-1.3118186157379252E-4"/>
    <n v="5.5567784716121684"/>
    <m/>
    <m/>
    <m/>
    <n v="100.84877507903138"/>
    <n v="47.584157002734962"/>
    <n v="46.258515240901851"/>
    <m/>
  </r>
  <r>
    <x v="3492"/>
    <n v="33.46"/>
    <n v="27.33"/>
    <n v="86.978200000000001"/>
    <n v="76.399199999999993"/>
    <n v="13568.187056999999"/>
    <n v="11920.3027"/>
    <n v="4.1746768110195731E-5"/>
    <n v="51.556071752525384"/>
    <n v="51.57"/>
    <n v="-2.7008430239705561E-4"/>
    <n v="120.84841735020343"/>
    <n v="12.1"/>
    <m/>
    <n v="108.8546772144669"/>
    <m/>
    <m/>
    <n v="46.471840128343182"/>
    <m/>
    <m/>
    <n v="22.186592720316693"/>
    <n v="22.19"/>
    <n v="-1.535502335875405E-4"/>
    <n v="64.275335748307796"/>
    <m/>
    <m/>
    <e v="#DIV/0!"/>
    <n v="42.679267757459804"/>
    <n v="42.767499999999998"/>
    <n v="-2.063067575616806E-3"/>
    <n v="3499"/>
    <n v="1.2242956458104648"/>
    <n v="6123.66"/>
    <n v="25.083035552502874"/>
    <m/>
    <m/>
    <n v="4876.1182774582594"/>
    <n v="2.6184251540998318"/>
    <m/>
    <m/>
    <n v="24.783925778403663"/>
    <n v="24.802099999999999"/>
    <m/>
    <m/>
    <n v="10.534592724124595"/>
    <m/>
    <n v="10.5404"/>
    <n v="-5.5095403166915968E-4"/>
    <n v="4.9210835706731286"/>
    <m/>
    <m/>
    <m/>
    <n v="123.91962889201832"/>
    <n v="42.13837089649838"/>
    <n v="51.551211226688125"/>
    <m/>
  </r>
  <r>
    <x v="3493"/>
    <n v="29.06"/>
    <n v="24.92"/>
    <n v="82.444000000000003"/>
    <n v="72.413300000000007"/>
    <n v="12702.983554"/>
    <n v="11159.682316"/>
    <n v="4.1746768110195731E-5"/>
    <n v="48.867246476818671"/>
    <n v="48.88"/>
    <n v="-2.6091495870150805E-4"/>
    <n v="108.2382327579204"/>
    <n v="10.84"/>
    <m/>
    <n v="100.33254469790253"/>
    <m/>
    <m/>
    <n v="47.68194925226986"/>
    <m/>
    <m/>
    <n v="20.771312268759704"/>
    <n v="20.78"/>
    <n v="-4.1808138788723692E-4"/>
    <n v="68.376994230104231"/>
    <m/>
    <m/>
    <e v="#DIV/0!"/>
    <n v="40.452452086293064"/>
    <n v="40.530299999999997"/>
    <n v="-1.920733715440881E-3"/>
    <n v="3500"/>
    <n v="1.1661316211878008"/>
    <n v="5706.29"/>
    <n v="23.371627254754205"/>
    <m/>
    <m/>
    <n v="5208.4596362963966"/>
    <n v="2.7966239015960435"/>
    <m/>
    <m/>
    <n v="22.197123180814391"/>
    <n v="22.2133"/>
    <m/>
    <m/>
    <n v="11.083687374432349"/>
    <m/>
    <n v="11.0906"/>
    <n v="-6.2328688868507065E-4"/>
    <n v="5.1778510519860728"/>
    <m/>
    <m/>
    <m/>
    <n v="110.98561590407195"/>
    <n v="44.334749497729398"/>
    <n v="48.862504616018363"/>
    <m/>
  </r>
  <r>
    <x v="3494"/>
    <n v="25.61"/>
    <n v="22.86"/>
    <n v="79.816900000000004"/>
    <n v="70.096800000000002"/>
    <n v="12870.552742"/>
    <n v="11305.495615"/>
    <n v="4.3698821028392842E-5"/>
    <n v="47.306617983008309"/>
    <n v="47.32"/>
    <n v="-2.8279833034006163E-4"/>
    <n v="101.3126970793371"/>
    <n v="10.14"/>
    <m/>
    <n v="95.508434428473663"/>
    <m/>
    <m/>
    <n v="48.438051957531158"/>
    <m/>
    <m/>
    <n v="21.043773963694104"/>
    <n v="21.05"/>
    <n v="-2.9577369624211869E-4"/>
    <n v="67.484933934790391"/>
    <m/>
    <m/>
    <e v="#DIV/0!"/>
    <n v="39.157936421910229"/>
    <n v="39.2256"/>
    <n v="-1.7249851650394943E-3"/>
    <n v="3501"/>
    <n v="1.1202974628171478"/>
    <n v="5731.75"/>
    <n v="23.470406730173739"/>
    <m/>
    <m/>
    <n v="5185.2208274836466"/>
    <n v="2.7833543938895957"/>
    <m/>
    <m/>
    <n v="20.774851745381469"/>
    <n v="20.779900000000001"/>
    <m/>
    <m/>
    <n v="11.436656161600856"/>
    <m/>
    <n v="11.442"/>
    <n v="-4.6703709134277016E-4"/>
    <n v="5.343566715130823"/>
    <m/>
    <m/>
    <m/>
    <n v="103.87425872690734"/>
    <n v="45.746624646403426"/>
    <n v="47.301935737994135"/>
    <m/>
  </r>
  <r>
    <x v="3495"/>
    <n v="24.97"/>
    <n v="22.65"/>
    <n v="79.701400000000007"/>
    <n v="69.9923"/>
    <n v="13001.183889"/>
    <n v="11419.747998999999"/>
    <n v="4.3698821028392842E-5"/>
    <n v="47.237010540879488"/>
    <n v="47.25"/>
    <n v="-2.7490918773565021E-4"/>
    <n v="101.01047184770083"/>
    <n v="10.11"/>
    <m/>
    <n v="95.291647793622161"/>
    <m/>
    <m/>
    <n v="48.471966277012015"/>
    <m/>
    <m/>
    <n v="21.256841824065162"/>
    <n v="21.26"/>
    <n v="-1.4855013804515593E-4"/>
    <n v="66.803385307193693"/>
    <m/>
    <m/>
    <e v="#DIV/0!"/>
    <n v="39.099412650291058"/>
    <n v="39.1646"/>
    <n v="-1.6644456909796768E-3"/>
    <n v="3502"/>
    <n v="1.1024282560706402"/>
    <n v="5774.29"/>
    <n v="23.642753573344734"/>
    <m/>
    <m/>
    <n v="5146.7370670263426"/>
    <n v="2.7624349582097771"/>
    <m/>
    <m/>
    <n v="20.712211634156514"/>
    <n v="20.716999999999999"/>
    <m/>
    <m/>
    <n v="11.453172417846057"/>
    <m/>
    <n v="11.458399999999999"/>
    <n v="-4.5622269723022413E-4"/>
    <n v="5.3515688030704078"/>
    <m/>
    <m/>
    <m/>
    <n v="103.56105817078257"/>
    <n v="45.812689671384227"/>
    <n v="47.232624747430336"/>
    <m/>
  </r>
  <r>
    <x v="3496"/>
    <n v="19.260000000000002"/>
    <n v="19.34"/>
    <n v="71.865399999999994"/>
    <n v="63.107799999999997"/>
    <n v="12668.235627"/>
    <n v="11126.799814"/>
    <n v="4.3698821028392842E-5"/>
    <n v="42.591772318748212"/>
    <n v="42.6"/>
    <n v="-1.9313805755372115E-4"/>
    <n v="81.139403981689568"/>
    <n v="8.1199999999999992"/>
    <m/>
    <n v="81.229463499817442"/>
    <m/>
    <m/>
    <n v="50.853538481997894"/>
    <m/>
    <m/>
    <n v="20.71196877482625"/>
    <n v="20.72"/>
    <n v="-3.8760739255550014E-4"/>
    <n v="68.517537202249272"/>
    <m/>
    <m/>
    <e v="#DIV/0!"/>
    <n v="35.253429568088599"/>
    <n v="35.307699999999997"/>
    <n v="-1.5370707214402701E-3"/>
    <n v="3503"/>
    <n v="0.99586349534643237"/>
    <n v="5566.24"/>
    <n v="22.789116053537896"/>
    <m/>
    <m/>
    <n v="5332.1760814843674"/>
    <n v="2.8616953063017485"/>
    <m/>
    <m/>
    <n v="16.637110739557798"/>
    <n v="16.6312"/>
    <m/>
    <m/>
    <n v="12.579129940344597"/>
    <m/>
    <n v="12.5829"/>
    <n v="-2.9961770779418639E-4"/>
    <n v="5.8779929530471353"/>
    <m/>
    <m/>
    <m/>
    <n v="83.18555369778899"/>
    <n v="50.316519761378387"/>
    <n v="42.58797929257922"/>
    <m/>
  </r>
  <r>
    <x v="3497"/>
    <n v="19.13"/>
    <n v="19.079999999999998"/>
    <n v="70.444299999999998"/>
    <n v="61.857100000000003"/>
    <n v="12371.807661999999"/>
    <n v="10865.954153999999"/>
    <n v="4.3698821028392842E-5"/>
    <n v="41.748524708597742"/>
    <n v="41.76"/>
    <n v="-2.747914607820201E-4"/>
    <n v="77.923168996255072"/>
    <n v="7.8"/>
    <m/>
    <n v="78.81204210351504"/>
    <m/>
    <m/>
    <n v="51.355136490333493"/>
    <m/>
    <m/>
    <n v="20.226829794984301"/>
    <n v="20.23"/>
    <n v="-1.5670810754819797E-4"/>
    <n v="70.124265100511423"/>
    <m/>
    <m/>
    <e v="#DIV/0!"/>
    <n v="34.554630382693524"/>
    <n v="34.609200000000001"/>
    <n v="-1.5767373214774505E-3"/>
    <n v="3504"/>
    <n v="1.0026205450733754"/>
    <n v="5417.4"/>
    <n v="22.178008396359701"/>
    <m/>
    <m/>
    <n v="5474.7572651861365"/>
    <n v="2.9379378654252961"/>
    <m/>
    <m/>
    <n v="15.977128175575812"/>
    <n v="15.971"/>
    <m/>
    <m/>
    <n v="12.827831553031922"/>
    <m/>
    <n v="12.832100000000001"/>
    <n v="-3.3263822508222685E-4"/>
    <n v="5.9945260143259542"/>
    <m/>
    <m/>
    <m/>
    <n v="79.885640877879055"/>
    <n v="51.311326212127689"/>
    <n v="41.744791039505017"/>
    <m/>
  </r>
  <r>
    <x v="3498"/>
    <n v="19.46"/>
    <n v="19.170000000000002"/>
    <n v="71.386200000000002"/>
    <n v="62.6815"/>
    <n v="12395.664185"/>
    <n v="10886.432113999999"/>
    <n v="4.3698821028392842E-5"/>
    <n v="42.305706281294199"/>
    <n v="42.32"/>
    <n v="-3.3775327754725915E-4"/>
    <n v="80.000089272501612"/>
    <n v="8.01"/>
    <m/>
    <n v="80.384883432421844"/>
    <m/>
    <m/>
    <n v="51.010612843747907"/>
    <m/>
    <m/>
    <n v="20.265338982565943"/>
    <n v="20.27"/>
    <n v="-2.2994659270136886E-4"/>
    <n v="69.992578844903406"/>
    <m/>
    <m/>
    <e v="#DIV/0!"/>
    <n v="35.015025033255945"/>
    <n v="35.070500000000003"/>
    <n v="-1.5818128268504372E-3"/>
    <n v="3505"/>
    <n v="1.0151278038601981"/>
    <n v="5433.1"/>
    <n v="22.240545072953246"/>
    <m/>
    <m/>
    <n v="5458.8910398633934"/>
    <n v="2.9291458249336979"/>
    <m/>
    <m/>
    <n v="16.402445510103909"/>
    <n v="16.380099999999999"/>
    <m/>
    <m/>
    <n v="12.656279233754251"/>
    <m/>
    <m/>
    <m/>
    <s v="XIV Terminated final valuation IV  $5.99 "/>
    <m/>
    <m/>
    <m/>
    <n v="82.012227550519555"/>
    <n v="50.625116935017004"/>
    <n v="42.302031966385307"/>
    <m/>
  </r>
  <r>
    <x v="3499"/>
    <n v="20.6"/>
    <n v="20.010000000000002"/>
    <n v="73.739599999999996"/>
    <n v="64.736999999999995"/>
    <n v="12536.205388"/>
    <n v="11007.958724"/>
    <n v="4.5372367120988244E-5"/>
    <n v="43.696142974715031"/>
    <n v="43.71"/>
    <n v="-3.1702185506676805E-4"/>
    <n v="85.246995201594075"/>
    <n v="8.5399999999999991"/>
    <m/>
    <n v="84.327580045292251"/>
    <m/>
    <m/>
    <n v="50.165151217580309"/>
    <m/>
    <m/>
    <n v="20.493107125082911"/>
    <n v="20.5"/>
    <n v="-3.3623780083358312E-4"/>
    <n v="69.213564559256412"/>
    <m/>
    <m/>
    <e v="#DIV/0!"/>
    <n v="36.162719765763505"/>
    <n v="36.218600000000002"/>
    <n v="-1.5428601391687113E-3"/>
    <n v="3506"/>
    <n v="1.0294852573713142"/>
    <n v="5524.35"/>
    <n v="22.607017270618908"/>
    <m/>
    <m/>
    <n v="5367.2078741959958"/>
    <n v="2.8788583768370657"/>
    <m/>
    <m/>
    <n v="17.475852901847382"/>
    <n v="17.443999999999999"/>
    <m/>
    <m/>
    <n v="12.238964381011497"/>
    <m/>
    <m/>
    <m/>
    <m/>
    <m/>
    <m/>
    <m/>
    <n v="87.379264509236918"/>
    <n v="48.955857524045989"/>
    <n v="43.692231988709715"/>
    <m/>
  </r>
  <r>
    <x v="3500"/>
    <n v="20.02"/>
    <n v="20.03"/>
    <n v="74.583200000000005"/>
    <n v="65.474699999999999"/>
    <n v="12729.211584000001"/>
    <n v="11176.936726"/>
    <n v="4.5372367120988244E-5"/>
    <n v="44.194960438203807"/>
    <n v="44.21"/>
    <n v="-3.4018461425455726E-4"/>
    <n v="87.18984641037035"/>
    <n v="8.73"/>
    <m/>
    <n v="85.766101671370492"/>
    <m/>
    <m/>
    <n v="49.877071970216598"/>
    <m/>
    <m/>
    <n v="20.808109616313882"/>
    <n v="20.81"/>
    <n v="-9.0840157910498931E-5"/>
    <n v="68.151671171080878"/>
    <m/>
    <m/>
    <e v="#DIV/0!"/>
    <n v="36.574668400864773"/>
    <n v="36.630800000000001"/>
    <n v="-1.5323607219942526E-3"/>
    <n v="3507"/>
    <n v="0.99950074887668494"/>
    <n v="5612.02"/>
    <n v="22.963991545561676"/>
    <m/>
    <m/>
    <n v="5282.0316789276367"/>
    <n v="2.8329030727982376"/>
    <m/>
    <m/>
    <n v="17.873537071246592"/>
    <n v="17.8414"/>
    <m/>
    <m/>
    <n v="12.098933706155904"/>
    <m/>
    <m/>
    <m/>
    <m/>
    <m/>
    <m/>
    <m/>
    <n v="89.367685356232954"/>
    <n v="48.395734824623617"/>
    <n v="44.191286571237498"/>
    <m/>
  </r>
  <r>
    <x v="3501"/>
    <n v="18.72"/>
    <n v="19.059999999999999"/>
    <n v="72.609700000000004"/>
    <n v="63.739199999999997"/>
    <n v="12477.595416"/>
    <n v="10955.496988000001"/>
    <n v="4.5372367120988244E-5"/>
    <n v="43.024495764454564"/>
    <n v="43.04"/>
    <n v="-3.6022852103712033E-4"/>
    <n v="82.567678539725293"/>
    <n v="8.27"/>
    <m/>
    <n v="82.353297714277218"/>
    <m/>
    <m/>
    <n v="50.535818719044734"/>
    <m/>
    <m/>
    <n v="20.396301893530833"/>
    <n v="20.399999999999999"/>
    <n v="-1.812797288807122E-4"/>
    <n v="69.502488754532266"/>
    <m/>
    <m/>
    <e v="#DIV/0!"/>
    <n v="35.605070692458526"/>
    <n v="35.653799999999997"/>
    <n v="-1.3667353140891514E-3"/>
    <n v="3508"/>
    <n v="0.98216159496327393"/>
    <n v="5491.14"/>
    <n v="22.467604621654608"/>
    <m/>
    <m/>
    <n v="5395.8039016475786"/>
    <n v="2.8936480076573066"/>
    <m/>
    <m/>
    <n v="16.925439670980719"/>
    <n v="16.891100000000002"/>
    <m/>
    <m/>
    <n v="12.419054694783563"/>
    <m/>
    <m/>
    <m/>
    <m/>
    <m/>
    <m/>
    <m/>
    <n v="84.627198354903598"/>
    <n v="49.676218779134253"/>
    <n v="43.021118259439923"/>
    <m/>
  </r>
  <r>
    <x v="3502"/>
    <n v="16.489999999999998"/>
    <n v="17.5"/>
    <n v="67.939099999999996"/>
    <n v="59.636299999999999"/>
    <n v="12080.937519999999"/>
    <n v="10606.728931"/>
    <n v="4.5372367120988244E-5"/>
    <n v="40.255974696634546"/>
    <n v="40.270000000000003"/>
    <n v="-3.4828168277767357E-4"/>
    <n v="71.937907671291569"/>
    <n v="7.2"/>
    <m/>
    <n v="74.39915290419286"/>
    <m/>
    <m/>
    <n v="52.159959072862065"/>
    <m/>
    <m/>
    <n v="19.747429879959938"/>
    <n v="19.75"/>
    <n v="-1.301326602562991E-4"/>
    <n v="71.715700688651864"/>
    <m/>
    <m/>
    <e v="#DIV/0!"/>
    <n v="33.313042498145748"/>
    <n v="33.354300000000002"/>
    <n v="-1.2369470159545592E-3"/>
    <n v="3509"/>
    <n v="0.94228571428571417"/>
    <n v="5301.72"/>
    <n v="21.690878007532149"/>
    <m/>
    <m/>
    <n v="5581.9352286671201"/>
    <n v="2.9931822786430007"/>
    <m/>
    <m/>
    <n v="14.745957545199614"/>
    <n v="14.7141"/>
    <m/>
    <m/>
    <n v="13.217855090186756"/>
    <m/>
    <m/>
    <m/>
    <m/>
    <m/>
    <m/>
    <m/>
    <n v="73.729787725998065"/>
    <n v="52.871420360747024"/>
    <n v="40.252952792150147"/>
    <m/>
  </r>
  <r>
    <x v="3503"/>
    <n v="15.8"/>
    <n v="16.920000000000002"/>
    <n v="65.376300000000001"/>
    <n v="57.378599999999999"/>
    <n v="11825.255965"/>
    <n v="10380.803776000001"/>
    <n v="4.5372367120988244E-5"/>
    <n v="38.734604465700478"/>
    <n v="38.75"/>
    <n v="-3.9730411095539875E-4"/>
    <n v="66.491116991311415"/>
    <n v="6.66"/>
    <m/>
    <n v="70.167174786594572"/>
    <m/>
    <m/>
    <n v="53.140082787436384"/>
    <m/>
    <m/>
    <n v="19.328080372861592"/>
    <n v="19.329999999999998"/>
    <n v="-9.9308180983248562E-5"/>
    <n v="73.245100162025793"/>
    <m/>
    <m/>
    <e v="#DIV/0!"/>
    <n v="32.051521276423685"/>
    <n v="32.0852"/>
    <n v="-1.0496653776917997E-3"/>
    <n v="3510"/>
    <n v="0.93380614657210392"/>
    <n v="5149.93"/>
    <n v="21.064925826822893"/>
    <m/>
    <m/>
    <n v="5741.7478834960029"/>
    <n v="3.0780025795718999"/>
    <m/>
    <m/>
    <n v="13.628080250215632"/>
    <n v="13.5884"/>
    <m/>
    <m/>
    <n v="13.716337492188343"/>
    <m/>
    <m/>
    <m/>
    <m/>
    <m/>
    <m/>
    <m/>
    <n v="68.14040125107816"/>
    <n v="54.865349968753371"/>
    <n v="38.73146428487545"/>
    <m/>
  </r>
  <r>
    <x v="3504"/>
    <n v="18.59"/>
    <n v="19.02"/>
    <n v="70.364199999999997"/>
    <n v="61.753700000000002"/>
    <n v="12216.398713"/>
    <n v="10723.697528999999"/>
    <n v="4.5372367120988244E-5"/>
    <n v="41.688853566658722"/>
    <n v="41.7"/>
    <n v="-2.6730055974300004E-4"/>
    <n v="76.630982824544461"/>
    <n v="7.67"/>
    <m/>
    <n v="78.189876945916964"/>
    <s v="New 1.5X leverage"/>
    <m/>
    <n v="51.111814943554265"/>
    <s v="New -0.5X leverage"/>
    <m/>
    <n v="19.96690637863253"/>
    <n v="19.97"/>
    <n v="-1.5491343853124562E-4"/>
    <n v="70.826296940504079"/>
    <m/>
    <m/>
    <e v="#DIV/0!"/>
    <n v="34.495309630779616"/>
    <n v="34.531399999999998"/>
    <n v="-1.0451464238455666E-3"/>
    <n v="3511"/>
    <n v="0.97739221871713988"/>
    <n v="5355.3"/>
    <n v="21.903247016294277"/>
    <m/>
    <m/>
    <n v="5512.7772445099245"/>
    <n v="2.9549771981588506"/>
    <m/>
    <m/>
    <n v="15.705824536593772"/>
    <n v="15.6633"/>
    <m/>
    <m/>
    <n v="12.669880989534459"/>
    <m/>
    <m/>
    <m/>
    <m/>
    <m/>
    <m/>
    <m/>
    <n v="78.529122682968861"/>
    <n v="50.679523958137835"/>
    <n v="41.685180237151428"/>
    <m/>
  </r>
  <r>
    <x v="3505"/>
    <n v="19.850000000000001"/>
    <n v="19.89"/>
    <n v="74.084100000000007"/>
    <n v="65.015600000000006"/>
    <n v="12526.934638999999"/>
    <n v="10995.803034"/>
    <n v="4.5372367120988244E-5"/>
    <n v="43.891721761152134"/>
    <n v="43.9"/>
    <n v="-1.8857036099917401E-4"/>
    <n v="84.726466640667894"/>
    <n v="8.48"/>
    <m/>
    <n v="84.38214935988556"/>
    <n v="84.540999999999997"/>
    <n v="-1.878977538879778E-3"/>
    <n v="49.75967361038294"/>
    <n v="49.389200000000002"/>
    <n v="7.5011057150740079E-3"/>
    <n v="20.473957841997244"/>
    <n v="20.48"/>
    <n v="-2.9502724622831877E-4"/>
    <n v="69.029713487878425"/>
    <m/>
    <m/>
    <e v="#DIV/0!"/>
    <n v="36.317253932610527"/>
    <n v="36.353700000000003"/>
    <n v="-1.0025407974835199E-3"/>
    <n v="3512"/>
    <n v="0.99798893916540976"/>
    <n v="5512.75"/>
    <n v="22.545459038505012"/>
    <m/>
    <m/>
    <n v="5350.697290604804"/>
    <n v="2.8678266820412728"/>
    <m/>
    <m/>
    <n v="17.364438048599638"/>
    <m/>
    <m/>
    <m/>
    <n v="12.000084668866943"/>
    <m/>
    <m/>
    <m/>
    <m/>
    <m/>
    <m/>
    <m/>
    <n v="86.82219024299819"/>
    <n v="48.000338675467773"/>
    <n v="43.888107767019143"/>
    <m/>
  </r>
  <r>
    <x v="3506"/>
    <n v="22.47"/>
    <n v="21.42"/>
    <n v="78.747299999999996"/>
    <n v="69.105000000000004"/>
    <n v="12978.910691999999"/>
    <n v="11392.036432999999"/>
    <n v="4.579071114085842E-5"/>
    <n v="46.653334559061733"/>
    <n v="46.66"/>
    <n v="-1.4285128457491858E-4"/>
    <n v="95.384900227018008"/>
    <n v="9.5500000000000007"/>
    <m/>
    <n v="92.340335145225922"/>
    <n v="92.525000000000006"/>
    <n v="-1.995837392856914E-3"/>
    <n v="48.192584296476632"/>
    <n v="47.834000000000003"/>
    <n v="7.4964313349632494E-3"/>
    <n v="21.212147948787415"/>
    <n v="21.22"/>
    <n v="-3.7003068862317967E-4"/>
    <n v="66.54281590832602"/>
    <m/>
    <m/>
    <e v="#DIV/0!"/>
    <n v="38.601418408032778"/>
    <n v="38.64"/>
    <n v="-9.9848840494887181E-4"/>
    <n v="3513"/>
    <n v="1.0490196078431371"/>
    <n v="5723.03"/>
    <n v="23.40361228527831"/>
    <m/>
    <m/>
    <n v="5146.5986780668918"/>
    <n v="2.7581739508757126"/>
    <m/>
    <m/>
    <n v="19.548182190615027"/>
    <m/>
    <m/>
    <m/>
    <n v="11.244770584421248"/>
    <m/>
    <m/>
    <m/>
    <m/>
    <m/>
    <m/>
    <m/>
    <n v="97.740910953075129"/>
    <n v="44.979082337684993"/>
    <n v="46.649602164329124"/>
    <m/>
  </r>
  <r>
    <x v="3507"/>
    <n v="19.59"/>
    <n v="19.86"/>
    <n v="75.914900000000003"/>
    <n v="66.616299999999995"/>
    <n v="12876.938215"/>
    <n v="11302.010032"/>
    <n v="4.579071114085842E-5"/>
    <n v="44.974200624864729"/>
    <n v="44.99"/>
    <n v="-3.5117526417594025E-4"/>
    <n v="88.51469947972042"/>
    <n v="8.86"/>
    <m/>
    <n v="87.349169400219452"/>
    <n v="87.488"/>
    <n v="-1.5868530516247592E-3"/>
    <n v="49.058153811920405"/>
    <n v="48.692799999999998"/>
    <n v="7.503240970336611E-3"/>
    <n v="21.044975554302727"/>
    <n v="21.05"/>
    <n v="-2.3869100699636103E-4"/>
    <n v="67.069265877351867"/>
    <m/>
    <m/>
    <e v="#DIV/0!"/>
    <n v="37.21111326241256"/>
    <n v="37.247500000000002"/>
    <n v="-9.7689073326912013E-4"/>
    <n v="3514"/>
    <n v="0.98640483383685806"/>
    <n v="5659.58"/>
    <n v="23.142334335270878"/>
    <m/>
    <m/>
    <n v="5203.6579082514863"/>
    <n v="2.7884888724139776"/>
    <m/>
    <m/>
    <n v="18.139581280446222"/>
    <m/>
    <m/>
    <m/>
    <n v="11.649189437667939"/>
    <m/>
    <m/>
    <m/>
    <m/>
    <m/>
    <m/>
    <m/>
    <n v="90.697906402231112"/>
    <n v="46.596757750671756"/>
    <n v="44.97070529280618"/>
    <m/>
  </r>
  <r>
    <x v="3508"/>
    <n v="18.73"/>
    <n v="19.21"/>
    <n v="73.483000000000004"/>
    <n v="64.473100000000002"/>
    <n v="12617.125843"/>
    <n v="11072.421646999999"/>
    <n v="4.6209181619794037E-5"/>
    <n v="43.530287719034177"/>
    <n v="43.54"/>
    <n v="-2.230657089072885E-4"/>
    <n v="82.819504831859874"/>
    <n v="8.2899999999999991"/>
    <m/>
    <n v="83.1254288611416"/>
    <n v="83.260499999999993"/>
    <n v="-1.6222715316193126E-3"/>
    <n v="49.84055097522532"/>
    <n v="49.473199999999999"/>
    <n v="7.4252519591480048E-3"/>
    <n v="20.618851894950449"/>
    <n v="20.62"/>
    <n v="-5.5679197359492782E-5"/>
    <n v="68.433600535935255"/>
    <m/>
    <m/>
    <e v="#DIV/0!"/>
    <n v="36.013538927945433"/>
    <n v="36.048699999999997"/>
    <n v="-9.7537697765981424E-4"/>
    <n v="3515"/>
    <n v="0.97501301405517959"/>
    <n v="5549.69"/>
    <n v="22.687672733123822"/>
    <m/>
    <m/>
    <n v="5304.6954353361389"/>
    <n v="2.8418236223208093"/>
    <m/>
    <m/>
    <n v="16.970681172918791"/>
    <m/>
    <m/>
    <m/>
    <n v="12.02229074355917"/>
    <m/>
    <m/>
    <m/>
    <m/>
    <m/>
    <m/>
    <m/>
    <n v="84.853405864593952"/>
    <n v="48.089162974236679"/>
    <n v="43.526733404072644"/>
    <m/>
  </r>
  <r>
    <x v="3509"/>
    <n v="18.36"/>
    <n v="19.239999999999998"/>
    <n v="73.910899999999998"/>
    <n v="64.845600000000005"/>
    <n v="12778.222014999999"/>
    <n v="11213.283300999999"/>
    <n v="4.6209181619794037E-5"/>
    <n v="43.782702010124773"/>
    <n v="43.8"/>
    <n v="-3.9493127569001363E-4"/>
    <n v="83.776585419378023"/>
    <n v="8.39"/>
    <m/>
    <n v="83.843002008813812"/>
    <n v="83.99"/>
    <n v="-1.7501844408404077E-3"/>
    <n v="49.694324950180608"/>
    <n v="49.3324"/>
    <n v="7.3364553555190781E-3"/>
    <n v="20.881605374648981"/>
    <n v="20.89"/>
    <n v="-4.0184898760264876E-4"/>
    <n v="67.563621866400752"/>
    <m/>
    <m/>
    <e v="#DIV/0!"/>
    <n v="36.221474420639858"/>
    <n v="36.256300000000003"/>
    <n v="-9.6053870251910922E-4"/>
    <n v="3516"/>
    <n v="0.95426195426195426"/>
    <n v="5620.34"/>
    <n v="22.974702752498736"/>
    <m/>
    <m/>
    <n v="5237.164324137766"/>
    <n v="2.8053799950714042"/>
    <m/>
    <m/>
    <n v="17.166202405477424"/>
    <m/>
    <m/>
    <m/>
    <n v="11.952274008829139"/>
    <m/>
    <m/>
    <m/>
    <m/>
    <m/>
    <m/>
    <m/>
    <n v="85.831012027387118"/>
    <n v="47.809096035316557"/>
    <n v="43.779207018968343"/>
    <m/>
  </r>
  <r>
    <x v="3510"/>
    <n v="17.760000000000002"/>
    <n v="18.84"/>
    <n v="72.673699999999997"/>
    <n v="63.757100000000001"/>
    <n v="12798.626754999999"/>
    <n v="11230.670932000001"/>
    <n v="4.6209181619794037E-5"/>
    <n v="43.048770427831322"/>
    <n v="43.06"/>
    <n v="-2.6078894957459742E-4"/>
    <n v="80.964114613961954"/>
    <n v="8.11"/>
    <m/>
    <n v="81.729161397317114"/>
    <n v="81.860500000000002"/>
    <n v="-1.6044197467995902E-3"/>
    <n v="50.10914478294174"/>
    <n v="49.7408"/>
    <n v="7.4052846544836459E-3"/>
    <n v="20.91443991750636"/>
    <n v="20.92"/>
    <n v="-2.6577832187579808E-4"/>
    <n v="67.459477987854612"/>
    <m/>
    <m/>
    <m/>
    <n v="35.613325608513762"/>
    <n v="35.647399999999998"/>
    <n v="-9.5587312079525866E-4"/>
    <m/>
    <m/>
    <n v="5606.6"/>
    <n v="22.916747151862602"/>
    <m/>
    <m/>
    <n v="5249.967577644431"/>
    <n v="2.8119717002049835"/>
    <m/>
    <m/>
    <n v="16.58933867051099"/>
    <m/>
    <m/>
    <m/>
    <n v="12.152339178725965"/>
    <m/>
    <m/>
    <m/>
    <m/>
    <m/>
    <m/>
    <m/>
    <n v="82.946693352554945"/>
    <n v="48.609356714903861"/>
    <n v="43.045393993282886"/>
    <m/>
  </r>
  <r>
    <x v="3511"/>
    <n v="16.54"/>
    <n v="18.18"/>
    <n v="70.407600000000002"/>
    <n v="61.766100000000002"/>
    <n v="12691.498127000001"/>
    <n v="11136.147639000001"/>
    <n v="4.6209181619794037E-5"/>
    <n v="41.705413418605801"/>
    <n v="41.72"/>
    <n v="-3.4963042651481313E-4"/>
    <n v="75.907513124283199"/>
    <n v="7.6"/>
    <m/>
    <n v="77.898191787402837"/>
    <n v="77.992999999999995"/>
    <n v="-1.2155989973094972E-3"/>
    <n v="50.889245752549698"/>
    <n v="50.512799999999999"/>
    <n v="7.4524823915858018E-3"/>
    <n v="20.738873619537749"/>
    <n v="20.74"/>
    <n v="-5.4309569057386931E-5"/>
    <n v="68.027880200509415"/>
    <m/>
    <m/>
    <e v="#DIV/0!"/>
    <n v="34.501066459125724"/>
    <n v="34.534199999999998"/>
    <n v="-9.5944139068737666E-4"/>
    <n v="3518"/>
    <n v="0.90979097909790974"/>
    <n v="5538.91"/>
    <n v="22.638299271860092"/>
    <m/>
    <m/>
    <n v="5313.3518578375524"/>
    <n v="2.8456516182355007"/>
    <m/>
    <m/>
    <n v="15.552714308085225"/>
    <m/>
    <m/>
    <m/>
    <n v="12.531247471643731"/>
    <m/>
    <m/>
    <m/>
    <m/>
    <m/>
    <m/>
    <m/>
    <n v="77.763571540426128"/>
    <n v="50.124989886574923"/>
    <n v="41.70209630063632"/>
    <m/>
  </r>
  <r>
    <x v="3512"/>
    <n v="14.64"/>
    <n v="17.010000000000002"/>
    <n v="65.583299999999994"/>
    <n v="57.531100000000002"/>
    <n v="12226.650437"/>
    <n v="10727.752712"/>
    <n v="4.6209181619794037E-5"/>
    <n v="38.846828275065164"/>
    <n v="38.86"/>
    <n v="-3.3895329219857384E-4"/>
    <n v="65.498363516150675"/>
    <n v="6.56"/>
    <m/>
    <n v="69.884188515629134"/>
    <n v="69.963499999999996"/>
    <n v="-1.1336123031417955E-3"/>
    <n v="52.631480010497796"/>
    <n v="52.247199999999999"/>
    <n v="7.355035494682971E-3"/>
    <n v="19.978789958470344"/>
    <n v="19.98"/>
    <n v="-6.056263912190829E-5"/>
    <n v="70.523310870549309"/>
    <m/>
    <m/>
    <e v="#DIV/0!"/>
    <n v="32.135375671488418"/>
    <n v="32.164499999999997"/>
    <n v="-9.0548053013661534E-4"/>
    <n v="3519"/>
    <n v="0.86067019400352729"/>
    <n v="5303.55"/>
    <n v="21.67465752171254"/>
    <m/>
    <m/>
    <n v="5539.1274153498871"/>
    <n v="2.9662881591691677"/>
    <m/>
    <m/>
    <n v="13.419514657291701"/>
    <m/>
    <m/>
    <m/>
    <n v="13.389830281453538"/>
    <m/>
    <m/>
    <m/>
    <m/>
    <m/>
    <m/>
    <m/>
    <n v="67.097573286458513"/>
    <n v="53.559321125814151"/>
    <n v="38.843688936394173"/>
    <m/>
  </r>
  <r>
    <x v="3513"/>
    <n v="15.78"/>
    <n v="17.8"/>
    <n v="67.078100000000006"/>
    <n v="58.834400000000002"/>
    <n v="12374.354529"/>
    <n v="10855.862134000001"/>
    <n v="4.6488170889480429E-5"/>
    <n v="39.729333876161363"/>
    <n v="39.74"/>
    <n v="-2.683976808918187E-4"/>
    <n v="68.466205111759194"/>
    <n v="6.86"/>
    <m/>
    <n v="72.251600911778169"/>
    <n v="72.341499999999996"/>
    <n v="-1.2427042323124304E-3"/>
    <n v="52.028271073114212"/>
    <n v="51.648000000000003"/>
    <n v="7.3627453747329152E-3"/>
    <n v="20.218664716903525"/>
    <n v="20.22"/>
    <n v="-6.6037739687163644E-5"/>
    <n v="69.68311702334961"/>
    <m/>
    <m/>
    <e v="#DIV/0!"/>
    <n v="32.862993743844342"/>
    <n v="32.895000000000003"/>
    <n v="-9.7298240327292618E-4"/>
    <n v="3520"/>
    <n v="0.88651685393258417"/>
    <n v="5378.69"/>
    <n v="21.976592477862891"/>
    <m/>
    <m/>
    <n v="5460.649785462474"/>
    <n v="2.9234306447646503"/>
    <m/>
    <m/>
    <n v="14.026103500130533"/>
    <m/>
    <m/>
    <m/>
    <n v="13.08467084706942"/>
    <m/>
    <m/>
    <m/>
    <m/>
    <m/>
    <m/>
    <m/>
    <n v="70.130517500652672"/>
    <n v="52.33868338827768"/>
    <n v="39.726313224074133"/>
    <m/>
  </r>
  <r>
    <x v="3514"/>
    <n v="16.350000000000001"/>
    <n v="18.05"/>
    <n v="68.7607"/>
    <n v="60.307499999999997"/>
    <n v="12521.890095000001"/>
    <n v="10984.78852"/>
    <n v="4.6488170889480429E-5"/>
    <n v="40.724919108248962"/>
    <n v="40.74"/>
    <n v="-3.7017407341777275E-4"/>
    <n v="71.894821008840964"/>
    <n v="7.2"/>
    <m/>
    <n v="74.962635971609174"/>
    <n v="75.046999999999997"/>
    <n v="-1.1241492450174695E-3"/>
    <n v="51.374604730822398"/>
    <n v="50.997199999999999"/>
    <n v="7.4004990631328926E-3"/>
    <n v="20.459226663443367"/>
    <n v="20.46"/>
    <n v="-3.7797485661461572E-5"/>
    <n v="68.85620067025323"/>
    <m/>
    <m/>
    <e v="#DIV/0!"/>
    <n v="33.685692880385858"/>
    <n v="33.7181"/>
    <n v="-9.6111938733622893E-4"/>
    <n v="3521"/>
    <n v="0.90581717451523547"/>
    <n v="5443.35"/>
    <n v="22.239047794513869"/>
    <m/>
    <m/>
    <n v="5395.0045047104686"/>
    <n v="2.8880127870426673"/>
    <m/>
    <m/>
    <n v="14.72798037631857"/>
    <m/>
    <m/>
    <m/>
    <n v="12.756461739441482"/>
    <m/>
    <m/>
    <m/>
    <m/>
    <m/>
    <m/>
    <m/>
    <n v="73.639901881592849"/>
    <n v="51.025846957765928"/>
    <n v="40.721543167647404"/>
    <m/>
  </r>
  <r>
    <x v="3515"/>
    <n v="17.23"/>
    <n v="18.78"/>
    <n v="70.400499999999994"/>
    <n v="61.742899999999999"/>
    <n v="12695.841197"/>
    <n v="11136.875912"/>
    <n v="4.6488170889480429E-5"/>
    <n v="41.695107214965169"/>
    <n v="41.71"/>
    <n v="-3.5705550311271317E-4"/>
    <n v="75.317305415982659"/>
    <n v="7.54"/>
    <m/>
    <n v="77.636337706987561"/>
    <n v="77.721000000000004"/>
    <n v="-1.0893103924607406E-3"/>
    <n v="50.760917445168914"/>
    <n v="50.384399999999999"/>
    <n v="7.4728972691728845E-3"/>
    <n v="20.742935547483551"/>
    <n v="20.75"/>
    <n v="-3.4045554296135982E-4"/>
    <n v="67.903513002908866"/>
    <m/>
    <m/>
    <e v="#DIV/0!"/>
    <n v="34.487327975526924"/>
    <n v="34.5182"/>
    <n v="-8.9436947677101752E-4"/>
    <n v="3522"/>
    <n v="0.91746538871139505"/>
    <n v="5523.33"/>
    <n v="22.564047643118901"/>
    <m/>
    <m/>
    <n v="5315.7348526971418"/>
    <n v="2.845309014430943"/>
    <m/>
    <m/>
    <n v="15.428552110641455"/>
    <m/>
    <m/>
    <m/>
    <n v="12.452260715545577"/>
    <m/>
    <m/>
    <m/>
    <m/>
    <m/>
    <m/>
    <m/>
    <n v="77.142760553207268"/>
    <n v="49.809042862182309"/>
    <n v="41.691849807848925"/>
    <m/>
  </r>
  <r>
    <x v="3516"/>
    <n v="16.59"/>
    <n v="18.21"/>
    <n v="68.130600000000001"/>
    <n v="59.749299999999998"/>
    <n v="12512.491034000001"/>
    <n v="10975.522203"/>
    <n v="4.6488170889480429E-5"/>
    <n v="40.349761790432815"/>
    <n v="40.36"/>
    <n v="-2.5367218947436321E-4"/>
    <n v="70.453595087473445"/>
    <n v="7.05"/>
    <m/>
    <n v="73.873679736345451"/>
    <n v="73.944000000000003"/>
    <n v="-9.5099350392935378E-4"/>
    <n v="51.57808857741086"/>
    <n v="51.192799999999998"/>
    <n v="7.5262259030735024E-3"/>
    <n v="20.442872778462551"/>
    <n v="20.45"/>
    <n v="-3.4851939058422321E-4"/>
    <n v="68.887969819895588"/>
    <m/>
    <m/>
    <e v="#DIV/0!"/>
    <n v="33.373650134632761"/>
    <n v="33.403100000000002"/>
    <n v="-8.8165066617296173E-4"/>
    <n v="3523"/>
    <n v="0.91103789126853374"/>
    <n v="5441.09"/>
    <n v="22.226343094559606"/>
    <m/>
    <m/>
    <n v="5394.8838505455069"/>
    <n v="2.8874007019938044"/>
    <m/>
    <m/>
    <n v="14.43172897177112"/>
    <m/>
    <m/>
    <m/>
    <n v="12.853729739716671"/>
    <m/>
    <m/>
    <m/>
    <m/>
    <m/>
    <m/>
    <m/>
    <n v="72.158644858855595"/>
    <n v="51.414918958866686"/>
    <n v="40.346445238603962"/>
    <m/>
  </r>
  <r>
    <x v="3517"/>
    <n v="15.8"/>
    <n v="17.739999999999998"/>
    <n v="66.988500000000002"/>
    <n v="58.744900000000001"/>
    <n v="12360.336692000001"/>
    <n v="10841.547471"/>
    <n v="4.6488170889480429E-5"/>
    <n v="39.672395511889825"/>
    <n v="39.68"/>
    <n v="-1.9164536567983781E-4"/>
    <n v="68.084998906600276"/>
    <n v="6.82"/>
    <m/>
    <n v="72.008501772698978"/>
    <n v="72.072000000000003"/>
    <n v="-8.8103878484047105E-4"/>
    <n v="52.009257360136331"/>
    <n v="51.620800000000003"/>
    <n v="7.5252099955120944E-3"/>
    <n v="20.193791032440988"/>
    <n v="20.2"/>
    <n v="-3.073746316342163E-4"/>
    <n v="69.729526058052002"/>
    <m/>
    <m/>
    <e v="#DIV/0!"/>
    <n v="32.812507497647928"/>
    <n v="32.841700000000003"/>
    <n v="-8.8888523895158666E-4"/>
    <n v="3524"/>
    <n v="0.89064261555806101"/>
    <n v="5353.99"/>
    <n v="21.868840051128497"/>
    <m/>
    <m/>
    <n v="5481.2441907314842"/>
    <n v="2.9333436071023247"/>
    <m/>
    <m/>
    <n v="13.946057372826749"/>
    <m/>
    <m/>
    <m/>
    <n v="13.069195275270729"/>
    <m/>
    <m/>
    <m/>
    <m/>
    <m/>
    <m/>
    <m/>
    <n v="69.730286864133745"/>
    <n v="52.276781101082918"/>
    <n v="39.669138263626024"/>
    <m/>
  </r>
  <r>
    <x v="3518"/>
    <n v="19.02"/>
    <n v="19.38"/>
    <n v="71.3733"/>
    <n v="62.581899999999997"/>
    <n v="12543.873851"/>
    <n v="11001.020229"/>
    <n v="4.9557194363947232E-5"/>
    <n v="42.266100328160519"/>
    <n v="42.28"/>
    <n v="-3.2875288172851125E-4"/>
    <n v="76.980125444178995"/>
    <n v="7.71"/>
    <m/>
    <n v="79.055503301535481"/>
    <n v="79.123500000000007"/>
    <n v="-8.5937424993243194E-4"/>
    <n v="50.303908362078857"/>
    <n v="49.9268"/>
    <n v="7.553225163215993E-3"/>
    <n v="20.492147128935592"/>
    <n v="20.5"/>
    <n v="-3.8306688119060794E-4"/>
    <n v="68.706436965321146"/>
    <m/>
    <m/>
    <e v="#DIV/0!"/>
    <n v="34.955304307967047"/>
    <n v="34.986800000000002"/>
    <n v="-9.0021642542204017E-4"/>
    <n v="3525"/>
    <n v="0.98142414860681115"/>
    <n v="5468.1"/>
    <n v="22.329700845534653"/>
    <m/>
    <m/>
    <n v="5364.4220123926425"/>
    <n v="2.8700086914967859"/>
    <m/>
    <m/>
    <n v="15.766273326081439"/>
    <m/>
    <m/>
    <m/>
    <n v="12.21385693462509"/>
    <m/>
    <m/>
    <m/>
    <m/>
    <m/>
    <m/>
    <m/>
    <n v="78.831366630407189"/>
    <n v="48.85542773850036"/>
    <n v="42.26236957125181"/>
    <m/>
  </r>
  <r>
    <x v="3519"/>
    <n v="18.2"/>
    <n v="18.88"/>
    <n v="71.020099999999999"/>
    <n v="62.269100000000002"/>
    <n v="12650.694855"/>
    <n v="11094.157434999999"/>
    <n v="4.9557194363947232E-5"/>
    <n v="42.055915569807105"/>
    <n v="42.07"/>
    <n v="-3.3478560002131452E-4"/>
    <n v="76.210925221870724"/>
    <n v="7.62"/>
    <m/>
    <n v="78.460150424055229"/>
    <n v="78.529499999999999"/>
    <n v="-8.8310222202825361E-4"/>
    <n v="50.42734442909201"/>
    <n v="50.050400000000003"/>
    <n v="7.5312970344294516E-3"/>
    <n v="20.666150037787094"/>
    <n v="20.67"/>
    <n v="-1.8625845248709805E-4"/>
    <n v="68.125608615971075"/>
    <m/>
    <m/>
    <e v="#DIV/0!"/>
    <n v="34.780457925207685"/>
    <n v="34.811100000000003"/>
    <n v="-8.8023862481556581E-4"/>
    <n v="3526"/>
    <n v="0.96398305084745761"/>
    <n v="5506.24"/>
    <n v="22.483694805881616"/>
    <m/>
    <m/>
    <n v="5327.0051664036055"/>
    <n v="2.8497202160898394"/>
    <m/>
    <m/>
    <n v="15.608139774889461"/>
    <m/>
    <m/>
    <m/>
    <n v="12.274333140727936"/>
    <m/>
    <m/>
    <m/>
    <m/>
    <m/>
    <m/>
    <m/>
    <n v="78.040698874447301"/>
    <n v="49.097332562911745"/>
    <n v="42.052303337706881"/>
    <m/>
  </r>
  <r>
    <x v="3520"/>
    <n v="17.86"/>
    <n v="18.71"/>
    <n v="70.819199999999995"/>
    <n v="62.0899"/>
    <n v="12621.694868"/>
    <n v="11068.175802"/>
    <n v="4.9557194363947232E-5"/>
    <n v="41.935926206005178"/>
    <n v="41.95"/>
    <n v="-3.3548972574082292E-4"/>
    <n v="75.772610503558084"/>
    <n v="7.59"/>
    <m/>
    <n v="78.118825156759826"/>
    <n v="78.185000000000002"/>
    <n v="-8.4638796751523859E-4"/>
    <n v="50.49762226592577"/>
    <n v="50.120800000000003"/>
    <n v="7.5182811512539693E-3"/>
    <n v="20.618272957321565"/>
    <n v="20.62"/>
    <n v="-8.3755707004695701E-5"/>
    <n v="68.286011770113319"/>
    <m/>
    <m/>
    <e v="#DIV/0!"/>
    <n v="34.68023497000155"/>
    <n v="34.710599999999999"/>
    <n v="-8.7480567891218275E-4"/>
    <n v="3527"/>
    <n v="0.9545697487974345"/>
    <n v="5478.87"/>
    <n v="22.370187712030589"/>
    <m/>
    <m/>
    <n v="5353.4842394924053"/>
    <n v="2.863613908471967"/>
    <m/>
    <m/>
    <n v="15.517781625380945"/>
    <m/>
    <m/>
    <m/>
    <n v="12.309083281253367"/>
    <m/>
    <m/>
    <m/>
    <m/>
    <m/>
    <m/>
    <m/>
    <n v="77.588908126904727"/>
    <n v="49.236333125013466"/>
    <n v="41.9322548465083"/>
    <m/>
  </r>
  <r>
    <x v="3521"/>
    <n v="23.34"/>
    <n v="21.66"/>
    <n v="78.998099999999994"/>
    <n v="69.257599999999996"/>
    <n v="12946.505063000001"/>
    <n v="11352.458799"/>
    <n v="4.9557194363947232E-5"/>
    <n v="46.777960111457915"/>
    <n v="46.79"/>
    <n v="-2.5731755806979173E-4"/>
    <n v="93.267499062763292"/>
    <n v="9.34"/>
    <m/>
    <n v="91.642871735780517"/>
    <n v="91.703500000000005"/>
    <n v="-6.6113359053354692E-4"/>
    <n v="47.580731445225517"/>
    <n v="47.220399999999998"/>
    <n v="7.6308427125886258E-3"/>
    <n v="21.148353625102832"/>
    <n v="21.15"/>
    <n v="-7.7842784735993042E-5"/>
    <n v="66.532941042056379"/>
    <m/>
    <m/>
    <e v="#DIV/0!"/>
    <n v="38.68359899627098"/>
    <n v="38.717100000000002"/>
    <n v="-8.6527667952973619E-4"/>
    <n v="3528"/>
    <n v="1.077562326869806"/>
    <n v="5660.94"/>
    <n v="23.111773483843738"/>
    <m/>
    <m/>
    <n v="5175.5809719419094"/>
    <n v="2.7681898471838773"/>
    <m/>
    <m/>
    <n v="19.099904350404906"/>
    <m/>
    <m/>
    <m/>
    <n v="10.887607274372582"/>
    <m/>
    <m/>
    <m/>
    <m/>
    <m/>
    <m/>
    <m/>
    <n v="95.499521752024521"/>
    <n v="43.55042909749033"/>
    <n v="46.773755915195011"/>
    <m/>
  </r>
  <r>
    <x v="3522"/>
    <n v="24.87"/>
    <n v="22.79"/>
    <n v="83.240700000000004"/>
    <n v="72.973699999999994"/>
    <n v="13368.444820000001"/>
    <n v="11721.884372"/>
    <n v="4.9557194363947232E-5"/>
    <n v="49.288972757604078"/>
    <n v="49.3"/>
    <n v="-2.2367631634723217E-4"/>
    <n v="103.27670863538646"/>
    <n v="10.34"/>
    <m/>
    <n v="99.015348043641353"/>
    <n v="99.083500000000001"/>
    <n v="-6.8782346564910668E-4"/>
    <n v="46.302137494339171"/>
    <n v="45.947200000000002"/>
    <n v="7.7248993266003652E-3"/>
    <n v="21.837067483475902"/>
    <n v="21.84"/>
    <n v="-1.3427273461985578E-4"/>
    <n v="64.368671227896002"/>
    <m/>
    <m/>
    <e v="#DIV/0!"/>
    <n v="40.759060578435381"/>
    <n v="40.7928"/>
    <n v="-8.2709256448731949E-4"/>
    <n v="3529"/>
    <n v="1.0912681000438791"/>
    <n v="5884.74"/>
    <n v="24.023599999999963"/>
    <n v="24.023599999999998"/>
    <n v="-1.4432899320127035E-15"/>
    <n v="4970.9691898844067"/>
    <n v="2.6585000000000143"/>
    <n v="2.6585000000000001"/>
    <n v="5.3290705182007514E-15"/>
    <n v="21.148848414929891"/>
    <m/>
    <m/>
    <m/>
    <n v="10.302939698595331"/>
    <m/>
    <m/>
    <m/>
    <m/>
    <m/>
    <m/>
    <m/>
    <n v="105.74424207464945"/>
    <n v="41.211758794381325"/>
    <n v="49.284413388326314"/>
    <m/>
  </r>
  <r>
    <x v="3523"/>
    <n v="21.03"/>
    <n v="20.7"/>
    <n v="78.991299999999995"/>
    <n v="69.237499999999997"/>
    <n v="13089.086593"/>
    <n v="11475.191255"/>
    <n v="4.8999175817465712E-5"/>
    <n v="46.769371663778038"/>
    <n v="46.78"/>
    <n v="-2.2719829461226304E-4"/>
    <n v="92.702379980079371"/>
    <n v="9.2799999999999994"/>
    <m/>
    <n v="91.401837107148921"/>
    <n v="91.477500000000006"/>
    <n v="-8.2712025198639072E-4"/>
    <n v="47.481015471808803"/>
    <n v="47.126800000000003"/>
    <n v="7.5162215938446852E-3"/>
    <n v="21.379177842007913"/>
    <n v="21.38"/>
    <n v="-3.8454536580245779E-5"/>
    <n v="65.725711800726032"/>
    <m/>
    <m/>
    <e v="#DIV/0!"/>
    <n v="38.671789477949915"/>
    <n v="38.702399999999997"/>
    <n v="-7.9092051268347952E-4"/>
    <n v="3530"/>
    <n v="1.0159420289855072"/>
    <n v="5739.29"/>
    <n v="23.424333483057307"/>
    <n v="23.425000000000001"/>
    <n v="-2.8453231278313673E-5"/>
    <n v="5093.8340010177253"/>
    <n v="2.7234340888990936"/>
    <n v="2.7256999999999998"/>
    <n v="-8.3131346109488469E-4"/>
    <n v="18.981318250024692"/>
    <m/>
    <m/>
    <m/>
    <n v="10.828929441881161"/>
    <m/>
    <m/>
    <m/>
    <m/>
    <m/>
    <m/>
    <m/>
    <n v="94.906591250123455"/>
    <n v="43.315717767524646"/>
    <n v="46.765049461039872"/>
    <m/>
  </r>
  <r>
    <x v="3524"/>
    <n v="22.5"/>
    <n v="21.94"/>
    <n v="83.352599999999995"/>
    <n v="73.056799999999996"/>
    <n v="13593.789403999999"/>
    <n v="11917.101511999999"/>
    <n v="4.8999175817465712E-5"/>
    <n v="49.350417994332211"/>
    <n v="49.36"/>
    <n v="-1.9412491223236295E-4"/>
    <n v="102.93012413407995"/>
    <n v="10.3"/>
    <m/>
    <n v="98.961405972001444"/>
    <n v="99.026499999999999"/>
    <n v="-6.573394798216059E-4"/>
    <n v="46.169347173093527"/>
    <n v="45.822000000000003"/>
    <n v="7.5803581924298591E-3"/>
    <n v="22.202997336813063"/>
    <n v="22.21"/>
    <n v="-3.1529325470225356E-4"/>
    <n v="63.195370112383038"/>
    <m/>
    <m/>
    <e v="#DIV/0!"/>
    <n v="40.804860754878227"/>
    <n v="40.8371"/>
    <n v="-7.8945970996402437E-4"/>
    <n v="3531"/>
    <n v="1.0255241567912488"/>
    <n v="5972.15"/>
    <n v="24.372824863239774"/>
    <n v="24.3569"/>
    <n v="6.5381322088509108E-4"/>
    <n v="4887.1620632907607"/>
    <n v="2.6126886067209281"/>
    <n v="2.6139999999999999"/>
    <n v="-5.0168067294253937E-4"/>
    <n v="21.0747145196184"/>
    <m/>
    <m/>
    <m/>
    <n v="10.231104208264817"/>
    <m/>
    <m/>
    <m/>
    <m/>
    <m/>
    <m/>
    <m/>
    <n v="105.373572598092"/>
    <n v="40.924416833059269"/>
    <n v="49.345918276545802"/>
    <m/>
  </r>
  <r>
    <x v="3525"/>
    <n v="22.87"/>
    <n v="22.31"/>
    <n v="85.562299999999993"/>
    <n v="74.989999999999995"/>
    <n v="13853.622143000001"/>
    <n v="12144.301981000001"/>
    <n v="4.8999175817465712E-5"/>
    <n v="50.6574757009069"/>
    <n v="50.67"/>
    <n v="-2.4717385224193311E-4"/>
    <n v="108.37792734140386"/>
    <n v="10.85"/>
    <m/>
    <n v="102.88595481783858"/>
    <n v="102.95099999999999"/>
    <n v="-6.3180719139599439E-4"/>
    <n v="45.556430223914219"/>
    <n v="45.213200000000001"/>
    <n v="7.5913720752838199E-3"/>
    <n v="22.626835403880438"/>
    <n v="22.63"/>
    <n v="-1.398407476607133E-4"/>
    <n v="61.991290141152646"/>
    <m/>
    <m/>
    <e v="#DIV/0!"/>
    <n v="41.884464974853778"/>
    <n v="41.917200000000001"/>
    <n v="-7.8094493778746443E-4"/>
    <n v="3532"/>
    <n v="1.0251008516360378"/>
    <n v="6082.62"/>
    <n v="24.821723539322093"/>
    <n v="24.802399999999999"/>
    <n v="7.7909957593202961E-4"/>
    <n v="4796.761655877729"/>
    <n v="2.564117243936737"/>
    <n v="2.5659000000000001"/>
    <n v="-6.9478781841192383E-4"/>
    <n v="22.189308181090169"/>
    <m/>
    <m/>
    <m/>
    <n v="9.9599088880087319"/>
    <m/>
    <m/>
    <m/>
    <m/>
    <m/>
    <m/>
    <m/>
    <n v="110.94654090545085"/>
    <n v="39.839635552034927"/>
    <n v="50.653153708947556"/>
    <m/>
  </r>
  <r>
    <x v="3526"/>
    <n v="19.97"/>
    <n v="20.55"/>
    <n v="81.174800000000005"/>
    <n v="71.140900000000002"/>
    <n v="13491.158038"/>
    <n v="11825.965212999999"/>
    <n v="4.8999175817465712E-5"/>
    <n v="48.058668252572986"/>
    <n v="48.07"/>
    <n v="-2.3573429222001341E-4"/>
    <n v="97.252613392376304"/>
    <n v="9.74"/>
    <m/>
    <n v="94.961331879708112"/>
    <n v="95.017499999999998"/>
    <n v="-5.9113447830017041E-4"/>
    <n v="46.723482230079931"/>
    <n v="46.371600000000001"/>
    <n v="7.5883133228080712E-3"/>
    <n v="22.034292967044191"/>
    <n v="22.04"/>
    <n v="-2.5893978928348549E-4"/>
    <n v="63.617022754332574"/>
    <m/>
    <m/>
    <e v="#DIV/0!"/>
    <n v="39.734462054111702"/>
    <n v="39.764600000000002"/>
    <n v="-7.579089413272122E-4"/>
    <n v="3533"/>
    <n v="0.97177615571776144"/>
    <n v="5915.8"/>
    <n v="24.139085870461528"/>
    <n v="24.1389"/>
    <n v="7.7000385902969981E-6"/>
    <n v="4928.3161142252038"/>
    <n v="2.6341901768332048"/>
    <n v="2.6351"/>
    <n v="-3.4527083101032474E-4"/>
    <n v="19.910763713357138"/>
    <m/>
    <m/>
    <m/>
    <n v="10.470645158616749"/>
    <m/>
    <m/>
    <m/>
    <m/>
    <m/>
    <m/>
    <m/>
    <n v="99.553818566785694"/>
    <n v="41.882580634466997"/>
    <n v="48.054642385627538"/>
    <m/>
  </r>
  <r>
    <x v="3527"/>
    <n v="23.62"/>
    <n v="22.57"/>
    <n v="86.735200000000006"/>
    <n v="76"/>
    <n v="13813.582258"/>
    <n v="12106.275088"/>
    <n v="4.8441075534588762E-5"/>
    <n v="51.345635072250893"/>
    <n v="51.36"/>
    <n v="-2.7969096084712319E-4"/>
    <n v="110.539233659372"/>
    <n v="11.07"/>
    <m/>
    <n v="104.67636279938255"/>
    <n v="104.7255"/>
    <n v="-4.691999619715892E-4"/>
    <n v="45.11965779660634"/>
    <n v="44.783200000000001"/>
    <n v="7.5130360627722048E-3"/>
    <n v="22.558688578210322"/>
    <n v="22.56"/>
    <n v="-5.8130398478573042E-5"/>
    <n v="62.111959559844458"/>
    <m/>
    <m/>
    <e v="#DIV/0!"/>
    <n v="42.447784779865749"/>
    <n v="42.48"/>
    <n v="-7.5836205589097094E-4"/>
    <n v="3534"/>
    <n v="1.0465219317678334"/>
    <n v="6080.97"/>
    <n v="24.805303750956003"/>
    <n v="24.7286"/>
    <n v="3.1018234334334593E-3"/>
    <n v="4790.7168085376252"/>
    <n v="2.5596724006459781"/>
    <n v="2.5693000000000001"/>
    <n v="-3.7471682380501026E-3"/>
    <n v="22.627622513779293"/>
    <m/>
    <m/>
    <m/>
    <n v="9.7536567810598367"/>
    <m/>
    <m/>
    <m/>
    <m/>
    <m/>
    <m/>
    <m/>
    <n v="113.13811256889647"/>
    <n v="39.014627124239347"/>
    <n v="51.341372805345095"/>
    <m/>
  </r>
  <r>
    <x v="3528"/>
    <n v="21.1"/>
    <n v="21.02"/>
    <n v="83.836399999999998"/>
    <n v="73.456299999999999"/>
    <n v="13674.742286999999"/>
    <n v="11984.008777999999"/>
    <n v="4.8441075534588762E-5"/>
    <n v="49.628388911102569"/>
    <n v="49.64"/>
    <n v="-2.3390590043170789E-4"/>
    <n v="103.14012925547607"/>
    <n v="10.33"/>
    <m/>
    <n v="99.417776968858902"/>
    <n v="99.457499999999996"/>
    <n v="-3.9939704035485413E-4"/>
    <n v="45.872655543901232"/>
    <n v="45.525599999999997"/>
    <n v="7.623305215114895E-3"/>
    <n v="22.331407229017291"/>
    <n v="22.34"/>
    <n v="-3.8463612277117587E-4"/>
    <n v="62.739972750599392"/>
    <m/>
    <m/>
    <e v="#DIV/0!"/>
    <n v="41.026914039727799"/>
    <n v="41.057699999999997"/>
    <n v="-7.4982184272853747E-4"/>
    <n v="3535"/>
    <n v="1.0038058991436727"/>
    <n v="6015.15"/>
    <n v="24.534896965342675"/>
    <n v="24.5839"/>
    <n v="-1.9932978354665343E-3"/>
    <n v="4842.5711969555823"/>
    <n v="2.5871328489541776"/>
    <n v="2.5825999999999998"/>
    <n v="1.7551494440399829E-3"/>
    <n v="21.112229894779517"/>
    <m/>
    <m/>
    <m/>
    <n v="10.079639622236385"/>
    <m/>
    <m/>
    <m/>
    <m/>
    <m/>
    <m/>
    <m/>
    <n v="105.56114947389759"/>
    <n v="40.318558488945541"/>
    <n v="49.624008354710014"/>
    <m/>
  </r>
  <r>
    <x v="3529"/>
    <n v="20.059999999999999"/>
    <n v="20.420000000000002"/>
    <n v="81.853399999999993"/>
    <n v="71.715199999999996"/>
    <n v="13529.365583000001"/>
    <n v="11856.025808"/>
    <n v="4.8441075534588762E-5"/>
    <n v="48.453336697603824"/>
    <n v="48.47"/>
    <n v="-3.4378589635186696E-4"/>
    <n v="98.251083573201171"/>
    <n v="9.84"/>
    <m/>
    <n v="95.879866891628751"/>
    <n v="95.904499999999999"/>
    <n v="-2.5685039149625499E-4"/>
    <n v="46.414206221484001"/>
    <n v="46.064799999999998"/>
    <n v="7.5851023229016601E-3"/>
    <n v="22.093462461190924"/>
    <n v="22.1"/>
    <n v="-2.9581623570484883E-4"/>
    <n v="63.41072931889255"/>
    <m/>
    <m/>
    <e v="#DIV/0!"/>
    <n v="40.054321575015209"/>
    <n v="40.089700000000001"/>
    <n v="-8.8248165949833535E-4"/>
    <n v="3536"/>
    <n v="0.98237022526934359"/>
    <n v="5928.75"/>
    <n v="24.180596069668191"/>
    <n v="24.191800000000001"/>
    <n v="-4.6312925585567655E-4"/>
    <n v="4912.1285897748739"/>
    <n v="2.6240449620865931"/>
    <n v="2.6242999999999999"/>
    <n v="-9.7183215869711681E-5"/>
    <n v="20.110725731912286"/>
    <m/>
    <m/>
    <m/>
    <n v="10.318071971460277"/>
    <m/>
    <m/>
    <m/>
    <m/>
    <m/>
    <m/>
    <m/>
    <n v="100.55362865956143"/>
    <n v="41.272287885841109"/>
    <n v="48.448956248024849"/>
    <m/>
  </r>
  <r>
    <x v="3530"/>
    <n v="18.940000000000001"/>
    <n v="19.61"/>
    <n v="78.865099999999998"/>
    <n v="69.093500000000006"/>
    <n v="13376.854805999999"/>
    <n v="11721.80356"/>
    <n v="4.8441075534588762E-5"/>
    <n v="46.683266274106614"/>
    <n v="46.7"/>
    <n v="-3.5832389493339889E-4"/>
    <n v="91.067828138259614"/>
    <n v="9.1199999999999992"/>
    <m/>
    <n v="90.619177698066821"/>
    <n v="90.641499999999994"/>
    <n v="-2.4627021765055712E-4"/>
    <n v="47.260454167350495"/>
    <n v="46.91"/>
    <n v="7.4707773896929286E-3"/>
    <n v="21.843879622364057"/>
    <n v="21.85"/>
    <n v="-2.8010881629036977E-4"/>
    <n v="64.129337725967801"/>
    <m/>
    <m/>
    <e v="#DIV/0!"/>
    <n v="38.589906215906481"/>
    <n v="38.6282"/>
    <n v="-9.9134270024281435E-4"/>
    <n v="3537"/>
    <n v="0.96583375828658857"/>
    <n v="5843.18"/>
    <n v="23.829735270753684"/>
    <n v="23.8459"/>
    <n v="-6.7788295876092253E-4"/>
    <n v="4983.0256327311517"/>
    <n v="2.6616656232498532"/>
    <n v="2.6614"/>
    <n v="9.9805835219513028E-5"/>
    <n v="18.639717807492421"/>
    <m/>
    <m/>
    <m/>
    <n v="10.694772662134898"/>
    <m/>
    <m/>
    <m/>
    <m/>
    <m/>
    <m/>
    <m/>
    <n v="93.198589037462099"/>
    <n v="42.779090648539594"/>
    <n v="46.679063512802166"/>
    <m/>
  </r>
  <r>
    <x v="3531"/>
    <n v="21.49"/>
    <n v="21.2"/>
    <n v="83.66"/>
    <n v="73.290899999999993"/>
    <n v="13782.701709999999"/>
    <n v="12076.869242999999"/>
    <n v="4.8441075534588762E-5"/>
    <n v="49.520343294485691"/>
    <n v="49.53"/>
    <n v="-1.9496679818920004E-4"/>
    <n v="102.1328203047792"/>
    <n v="10.220000000000001"/>
    <m/>
    <n v="98.873458987991498"/>
    <n v="98.909000000000006"/>
    <n v="-3.5933041491176265E-4"/>
    <n v="45.822856637027265"/>
    <n v="45.490400000000001"/>
    <n v="7.3082812423557186E-3"/>
    <n v="22.506062918982511"/>
    <n v="22.51"/>
    <n v="-1.7490364360239763E-4"/>
    <n v="62.187505385517717"/>
    <m/>
    <m/>
    <e v="#DIV/0!"/>
    <n v="40.93407198891623"/>
    <n v="40.973700000000001"/>
    <n v="-9.6715725169493894E-4"/>
    <n v="3538"/>
    <n v="1.0136792452830188"/>
    <n v="6045.12"/>
    <n v="24.651364712090331"/>
    <n v="24.6083"/>
    <n v="1.750007602732806E-3"/>
    <n v="4810.8125233842338"/>
    <n v="2.5694350048792378"/>
    <n v="2.5764"/>
    <n v="-2.7033826737937749E-3"/>
    <n v="20.903722816579858"/>
    <m/>
    <m/>
    <m/>
    <n v="10.044602033297279"/>
    <m/>
    <m/>
    <m/>
    <m/>
    <m/>
    <m/>
    <m/>
    <n v="104.51861408289929"/>
    <n v="40.178408133189116"/>
    <n v="49.515607904259042"/>
    <m/>
  </r>
  <r>
    <x v="3532"/>
    <n v="21.77"/>
    <n v="21.23"/>
    <n v="84.776799999999994"/>
    <n v="74.258600000000001"/>
    <n v="13849.736578"/>
    <n v="12133.852326"/>
    <n v="4.7743600847693912E-5"/>
    <n v="50.177733055566542"/>
    <n v="50.19"/>
    <n v="-2.4441013017451052E-4"/>
    <n v="104.83064994380995"/>
    <n v="10.5"/>
    <m/>
    <n v="100.82148652530704"/>
    <n v="100.84950000000001"/>
    <n v="-2.7777504789783247E-4"/>
    <n v="45.514171439325096"/>
    <n v="45.186399999999999"/>
    <n v="7.253763064220653E-3"/>
    <n v="22.613871261144425"/>
    <n v="22.62"/>
    <n v="-2.7094336231547889E-4"/>
    <n v="61.896079467539309"/>
    <m/>
    <m/>
    <e v="#DIV/0!"/>
    <n v="41.474078302679331"/>
    <n v="41.512099999999997"/>
    <n v="-9.1591842669158652E-4"/>
    <n v="3539"/>
    <n v="1.0254357041921809"/>
    <n v="6076.79"/>
    <n v="24.774707350457426"/>
    <n v="24.772099999999998"/>
    <n v="1.0525350928780597E-4"/>
    <n v="4785.6089819134968"/>
    <n v="2.5552470899103166"/>
    <n v="2.5586000000000002"/>
    <n v="-1.3104471545702934E-3"/>
    <n v="21.453560466624602"/>
    <m/>
    <m/>
    <m/>
    <n v="9.9105927399581741"/>
    <m/>
    <m/>
    <m/>
    <m/>
    <m/>
    <m/>
    <m/>
    <n v="107.267802333123"/>
    <n v="39.642370959832697"/>
    <n v="50.173116387824436"/>
    <m/>
  </r>
  <r>
    <x v="3533"/>
    <n v="20.47"/>
    <n v="20.399999999999999"/>
    <n v="82.764899999999997"/>
    <n v="72.492699999999999"/>
    <n v="13706.965893000001"/>
    <n v="12008.190602999999"/>
    <n v="4.7743600847693912E-5"/>
    <n v="48.985734242563822"/>
    <n v="49"/>
    <n v="-2.9113790686075003E-4"/>
    <n v="99.84507155981585"/>
    <n v="10"/>
    <m/>
    <n v="97.221845648679846"/>
    <n v="97.25"/>
    <n v="-2.895048978935888E-4"/>
    <n v="46.053262328313274"/>
    <n v="45.722000000000001"/>
    <n v="7.2451408143403562E-3"/>
    <n v="22.38020934379405"/>
    <n v="22.38"/>
    <n v="9.3540569281458374E-6"/>
    <n v="62.537766097066005"/>
    <m/>
    <m/>
    <e v="#DIV/0!"/>
    <n v="40.487655168029413"/>
    <n v="40.525199999999998"/>
    <n v="-9.2645642638622405E-4"/>
    <n v="3540"/>
    <n v="1.0034313725490196"/>
    <n v="5998.85"/>
    <n v="24.455041005731744"/>
    <n v="24.452000000000002"/>
    <n v="1.2436633942991548E-4"/>
    <n v="4846.9884872198072"/>
    <n v="2.5877749769067053"/>
    <n v="2.5914000000000001"/>
    <n v="-1.3988666717970055E-3"/>
    <n v="20.432522941110999"/>
    <m/>
    <m/>
    <m/>
    <n v="10.145798138760291"/>
    <m/>
    <m/>
    <m/>
    <m/>
    <m/>
    <m/>
    <m/>
    <n v="102.162614705555"/>
    <n v="40.583192555041165"/>
    <n v="48.981058500787761"/>
    <m/>
  </r>
  <r>
    <x v="3534"/>
    <n v="20.239999999999998"/>
    <n v="20.37"/>
    <n v="82.813299999999998"/>
    <n v="72.531599999999997"/>
    <n v="13873.098013999999"/>
    <n v="12153.159795"/>
    <n v="4.7743600847693912E-5"/>
    <n v="49.013185414097599"/>
    <n v="49.03"/>
    <n v="-3.4294484810115655E-4"/>
    <n v="99.952480130672441"/>
    <n v="10.01"/>
    <m/>
    <n v="97.296821471384874"/>
    <n v="97.3155"/>
    <n v="-1.919378579479103E-4"/>
    <n v="46.038824804282328"/>
    <n v="45.7072"/>
    <n v="7.255417183339441E-3"/>
    <n v="22.650911189721061"/>
    <n v="22.66"/>
    <n v="-4.0109489315709457E-4"/>
    <n v="61.783441912317144"/>
    <m/>
    <m/>
    <e v="#DIV/0!"/>
    <n v="40.50922847295756"/>
    <n v="40.546799999999998"/>
    <n v="-9.2662126339038142E-4"/>
    <n v="3541"/>
    <n v="0.99361806578301415"/>
    <n v="6067.12"/>
    <n v="24.731420722576718"/>
    <n v="24.747900000000001"/>
    <n v="-6.6588589024862976E-4"/>
    <n v="4791.8272639816041"/>
    <n v="2.5580822508344463"/>
    <n v="2.5592000000000001"/>
    <n v="-4.3675725443648172E-4"/>
    <n v="20.453762072909978"/>
    <m/>
    <m/>
    <m/>
    <n v="10.139881554639071"/>
    <m/>
    <m/>
    <m/>
    <m/>
    <m/>
    <m/>
    <m/>
    <n v="102.26881036454989"/>
    <n v="40.559526218556286"/>
    <n v="49.008273045686465"/>
    <m/>
  </r>
  <r>
    <x v="3535"/>
    <n v="18.489999999999998"/>
    <n v="19.28"/>
    <n v="79.203900000000004"/>
    <n v="69.366799999999998"/>
    <n v="13493.138754"/>
    <n v="11819.726321"/>
    <n v="4.7743600847693912E-5"/>
    <n v="46.875813164905672"/>
    <n v="46.89"/>
    <n v="-3.0255566419978841E-4"/>
    <n v="91.230179459674659"/>
    <n v="9.1300000000000008"/>
    <m/>
    <n v="90.925671237293102"/>
    <n v="90.933499999999995"/>
    <n v="-8.6093273731879805E-5"/>
    <n v="47.041113321062305"/>
    <n v="46.7044"/>
    <n v="7.2094560911242223E-3"/>
    <n v="22.030006195086784"/>
    <n v="22.03"/>
    <n v="2.812113837347141E-7"/>
    <n v="63.479212139735786"/>
    <m/>
    <m/>
    <e v="#DIV/0!"/>
    <n v="38.741527334820674"/>
    <n v="38.778700000000001"/>
    <n v="-9.5858461421671759E-4"/>
    <n v="3542"/>
    <n v="0.95902489626555998"/>
    <n v="5893.6"/>
    <n v="24.022224735401828"/>
    <n v="24.136700000000001"/>
    <n v="-4.7427885584264695E-3"/>
    <n v="4928.8738143788414"/>
    <n v="2.6309941308967391"/>
    <n v="2.6225000000000001"/>
    <n v="3.2389440978985995E-3"/>
    <n v="18.668198772826571"/>
    <m/>
    <m/>
    <m/>
    <n v="10.581826143234542"/>
    <m/>
    <m/>
    <m/>
    <m/>
    <m/>
    <m/>
    <m/>
    <n v="93.340993864132855"/>
    <n v="42.327304572938168"/>
    <n v="46.871137651149304"/>
    <m/>
  </r>
  <r>
    <x v="3536"/>
    <n v="17.41"/>
    <n v="18.55"/>
    <n v="76.471699999999998"/>
    <n v="66.970600000000005"/>
    <n v="13287.367941"/>
    <n v="11638.910786"/>
    <n v="4.7743600847693912E-5"/>
    <n v="45.257692039213765"/>
    <n v="45.27"/>
    <n v="-2.7187896589875304E-4"/>
    <n v="84.927502103518137"/>
    <n v="8.5"/>
    <m/>
    <n v="86.211374603897326"/>
    <n v="86.216999999999999"/>
    <n v="-6.5246947848707215E-5"/>
    <n v="47.851441900084488"/>
    <n v="47.508400000000002"/>
    <n v="7.2206578222899775E-3"/>
    <n v="21.693518892646804"/>
    <n v="21.7"/>
    <n v="-2.9866854162197143E-4"/>
    <n v="64.450996269185467"/>
    <m/>
    <m/>
    <e v="#DIV/0!"/>
    <n v="37.403102875795639"/>
    <n v="37.438600000000001"/>
    <n v="-9.4814240394569538E-4"/>
    <n v="3543"/>
    <n v="0.93854447439353095"/>
    <n v="5781.78"/>
    <n v="23.56460798152056"/>
    <n v="23.582100000000001"/>
    <n v="-7.4174982208707885E-4"/>
    <n v="5022.3899454233378"/>
    <n v="2.6806581713787727"/>
    <n v="2.6821999999999999"/>
    <n v="-5.7483730565477398E-4"/>
    <n v="17.377868253266712"/>
    <m/>
    <m/>
    <m/>
    <n v="10.946853840254931"/>
    <m/>
    <m/>
    <m/>
    <m/>
    <m/>
    <m/>
    <m/>
    <n v="86.88934126633356"/>
    <n v="43.787415361019725"/>
    <n v="45.253135004013735"/>
    <m/>
  </r>
  <r>
    <x v="3537"/>
    <n v="16.559999999999999"/>
    <n v="17.82"/>
    <n v="72.781099999999995"/>
    <n v="63.728900000000003"/>
    <n v="13018.011640000001"/>
    <n v="11401.304231"/>
    <n v="4.8999175817465712E-5"/>
    <n v="43.070360206090626"/>
    <n v="43.08"/>
    <n v="-2.2376494682851966E-4"/>
    <n v="76.706573786370143"/>
    <n v="7.68"/>
    <m/>
    <n v="79.943722660606312"/>
    <n v="79.944500000000005"/>
    <n v="-9.7234880910290755E-6"/>
    <n v="49.002915971999215"/>
    <n v="48.6524"/>
    <n v="7.2044949889258358E-3"/>
    <n v="21.252201714221005"/>
    <n v="21.26"/>
    <n v="-3.6680553993395648E-4"/>
    <n v="65.769123514008257"/>
    <m/>
    <m/>
    <e v="#DIV/0!"/>
    <n v="35.592210079576347"/>
    <n v="35.626300000000001"/>
    <n v="-9.5687512943121167E-4"/>
    <n v="3544"/>
    <n v="0.92929292929292917"/>
    <n v="5621.51"/>
    <n v="22.906034387776462"/>
    <n v="22.994800000000001"/>
    <n v="-3.8602471960417217E-3"/>
    <n v="5161.6097767820193"/>
    <n v="2.7541821866693654"/>
    <n v="2.7486000000000002"/>
    <n v="2.0309199844885661E-3"/>
    <n v="15.693936300376587"/>
    <m/>
    <m/>
    <m/>
    <n v="11.475130832579062"/>
    <m/>
    <m/>
    <m/>
    <m/>
    <m/>
    <m/>
    <m/>
    <n v="78.469681501882931"/>
    <n v="45.900523330316247"/>
    <n v="43.066158571909952"/>
    <m/>
  </r>
  <r>
    <x v="3538"/>
    <n v="15.25"/>
    <n v="16.8"/>
    <n v="68.854500000000002"/>
    <n v="60.287500000000001"/>
    <n v="12726.744955"/>
    <n v="11145.651313"/>
    <n v="4.8999175817465712E-5"/>
    <n v="40.745685421209778"/>
    <n v="40.76"/>
    <n v="-3.5119182507903357E-4"/>
    <n v="68.422428543642098"/>
    <n v="6.85"/>
    <m/>
    <n v="73.465731210091676"/>
    <n v="73.463999999999999"/>
    <n v="2.3565421045423918E-5"/>
    <n v="50.32373483971449"/>
    <n v="49.961599999999997"/>
    <n v="7.2482634606276797E-3"/>
    <n v="20.776195579914674"/>
    <n v="20.78"/>
    <n v="-1.8308085107443528E-4"/>
    <n v="67.244680861175254"/>
    <m/>
    <m/>
    <e v="#DIV/0!"/>
    <n v="33.670081890787102"/>
    <n v="33.703299999999999"/>
    <n v="-9.856040569586888E-4"/>
    <n v="3545"/>
    <n v="0.90773809523809523"/>
    <n v="5455.6"/>
    <n v="22.228263148902673"/>
    <n v="22.259599999999999"/>
    <n v="-1.4077903959336391E-3"/>
    <n v="5313.9465471632693"/>
    <n v="2.8351987425397147"/>
    <n v="2.8365999999999998"/>
    <n v="-4.9399191295396161E-4"/>
    <n v="13.998500028404827"/>
    <m/>
    <m/>
    <m/>
    <n v="12.094231672748501"/>
    <m/>
    <m/>
    <m/>
    <m/>
    <m/>
    <m/>
    <m/>
    <n v="69.992500142024141"/>
    <n v="48.376926690994004"/>
    <n v="40.741838948499336"/>
    <m/>
  </r>
  <r>
    <x v="3539"/>
    <n v="15.6"/>
    <n v="16.8"/>
    <n v="69.068100000000001"/>
    <n v="60.471600000000002"/>
    <n v="12532.842114999999"/>
    <n v="10975.291659"/>
    <n v="4.8999175817465712E-5"/>
    <n v="40.871089825084638"/>
    <n v="40.880000000000003"/>
    <n v="-2.1795926896683859E-4"/>
    <n v="68.840572981999912"/>
    <n v="6.89"/>
    <m/>
    <n v="73.799757742593968"/>
    <n v="73.793999999999997"/>
    <n v="7.8024535788534521E-5"/>
    <n v="50.244626584494931"/>
    <n v="49.880400000000002"/>
    <n v="7.3019980692803355E-3"/>
    <n v="20.459153598644793"/>
    <n v="20.46"/>
    <n v="-4.1368590186108278E-5"/>
    <n v="68.273326145164447"/>
    <m/>
    <m/>
    <e v="#DIV/0!"/>
    <n v="33.77277302738559"/>
    <n v="33.805399999999999"/>
    <n v="-9.6514085366272706E-4"/>
    <n v="3546"/>
    <n v="0.92857142857142849"/>
    <n v="5369.87"/>
    <n v="21.877257005616624"/>
    <n v="21.911100000000001"/>
    <n v="-1.5445593504377353E-3"/>
    <n v="5397.4505865885048"/>
    <n v="2.8794784355364822"/>
    <n v="2.8813"/>
    <n v="-6.3220229185356747E-4"/>
    <n v="14.083519884600916"/>
    <m/>
    <m/>
    <m/>
    <n v="12.056737932348442"/>
    <m/>
    <m/>
    <m/>
    <m/>
    <m/>
    <m/>
    <m/>
    <n v="70.417599423004575"/>
    <n v="48.226951729393768"/>
    <n v="40.867480146406109"/>
    <m/>
  </r>
  <r>
    <x v="3540"/>
    <n v="15.96"/>
    <n v="17.12"/>
    <n v="69.701800000000006"/>
    <n v="61.023400000000002"/>
    <n v="12562.320158"/>
    <n v="11000.568463"/>
    <n v="4.8999175817465712E-5"/>
    <n v="41.245076455836823"/>
    <n v="41.26"/>
    <n v="-3.6169520511819542E-4"/>
    <n v="70.097171738051074"/>
    <n v="7.02"/>
    <m/>
    <n v="74.807364803495702"/>
    <n v="74.795000000000002"/>
    <n v="1.6531591009694147E-4"/>
    <n v="50.013125897883391"/>
    <n v="49.650399999999998"/>
    <n v="7.305598703804872E-3"/>
    <n v="20.506774790762577"/>
    <n v="20.51"/>
    <n v="-1.5725057227811146E-4"/>
    <n v="68.116906545152574"/>
    <m/>
    <m/>
    <e v="#DIV/0!"/>
    <n v="34.080819323187796"/>
    <n v="34.113399999999999"/>
    <n v="-9.5506976180037562E-4"/>
    <n v="3547"/>
    <n v="0.93224299065420557"/>
    <n v="5392.65"/>
    <n v="21.968348979813211"/>
    <n v="22.014299999999999"/>
    <n v="-2.0873259738800609E-3"/>
    <n v="5374.5535845451614"/>
    <n v="2.8669913448038749"/>
    <n v="2.8673999999999999"/>
    <n v="-1.4251768017192745E-4"/>
    <n v="14.340059305460104"/>
    <m/>
    <m/>
    <m/>
    <n v="11.946164444018089"/>
    <m/>
    <m/>
    <m/>
    <m/>
    <m/>
    <m/>
    <m/>
    <n v="71.700296527300523"/>
    <n v="47.784657776072358"/>
    <n v="41.241644386027332"/>
    <m/>
  </r>
  <r>
    <x v="3541"/>
    <n v="16.88"/>
    <n v="17.72"/>
    <n v="71.5107"/>
    <n v="62.604100000000003"/>
    <n v="12666.542466000001"/>
    <n v="11091.294801"/>
    <n v="4.8999175817465712E-5"/>
    <n v="42.314436219238317"/>
    <n v="42.33"/>
    <n v="-3.6767731541886839E-4"/>
    <n v="73.728930493360309"/>
    <n v="7.38"/>
    <m/>
    <n v="77.711368691935746"/>
    <n v="77.698999999999998"/>
    <n v="1.591872731405708E-4"/>
    <n v="49.363144858009647"/>
    <n v="49.003999999999998"/>
    <n v="7.3288886215339133E-3"/>
    <n v="20.67640346946262"/>
    <n v="20.68"/>
    <n v="-1.7391346892547954E-4"/>
    <n v="67.555929155343023"/>
    <m/>
    <m/>
    <e v="#DIV/0!"/>
    <n v="34.96348914449576"/>
    <n v="34.996699999999997"/>
    <n v="-9.4897106024960376E-4"/>
    <n v="3548"/>
    <n v="0.95259593679458243"/>
    <n v="5454.12"/>
    <n v="22.217027970445542"/>
    <n v="22.226400000000002"/>
    <n v="-4.2166205748384034E-4"/>
    <n v="5313.2898628421035"/>
    <n v="2.8340422678597954"/>
    <n v="2.8391999999999999"/>
    <n v="-1.8166145886885365E-3"/>
    <n v="15.082457251211482"/>
    <m/>
    <m/>
    <m/>
    <n v="11.636178834255501"/>
    <m/>
    <m/>
    <m/>
    <m/>
    <m/>
    <m/>
    <m/>
    <n v="75.412286256057413"/>
    <n v="46.544715337022005"/>
    <n v="42.311063405289453"/>
    <m/>
  </r>
  <r>
    <x v="3542"/>
    <n v="16.34"/>
    <n v="17.350000000000001"/>
    <n v="70.775999999999996"/>
    <n v="61.951700000000002"/>
    <n v="12613.099802999999"/>
    <n v="11042.867947999999"/>
    <n v="5.0952531678527535E-5"/>
    <n v="41.876634798975395"/>
    <n v="41.89"/>
    <n v="-3.1905469144433152E-4"/>
    <n v="72.193510511226052"/>
    <n v="7.23"/>
    <m/>
    <n v="76.488885220351264"/>
    <n v="76.47"/>
    <n v="2.4696247353550582E-4"/>
    <n v="49.613623547184943"/>
    <n v="49.253999999999998"/>
    <n v="7.3014079503177509E-3"/>
    <n v="20.587659534277769"/>
    <n v="20.59"/>
    <n v="-1.1367002050655106E-4"/>
    <n v="67.853735010106945"/>
    <m/>
    <m/>
    <e v="#DIV/0!"/>
    <n v="34.598742114658855"/>
    <n v="34.629899999999999"/>
    <n v="-8.997393969126799E-4"/>
    <n v="3549"/>
    <n v="0.94178674351585001"/>
    <n v="5423.01"/>
    <n v="22.085129093032549"/>
    <n v="22.1206"/>
    <n v="-1.6035237275413561E-3"/>
    <n v="5343.5965754984109"/>
    <n v="2.8493970134981494"/>
    <n v="2.8523999999999998"/>
    <n v="-1.0527929118813173E-3"/>
    <n v="14.766614444145386"/>
    <m/>
    <m/>
    <m/>
    <n v="11.755797207020173"/>
    <m/>
    <m/>
    <m/>
    <m/>
    <m/>
    <m/>
    <m/>
    <n v="73.833072220726933"/>
    <n v="47.023188828080691"/>
    <n v="41.873084728205683"/>
    <m/>
  </r>
  <r>
    <x v="3543"/>
    <n v="18.02"/>
    <n v="18.23"/>
    <n v="74.010999999999996"/>
    <n v="64.780199999999994"/>
    <n v="12676.072942000001"/>
    <n v="11097.438764"/>
    <n v="5.0952531678527535E-5"/>
    <n v="43.789646848697345"/>
    <n v="43.8"/>
    <n v="-2.3637331741210854E-4"/>
    <n v="78.786174470458889"/>
    <n v="7.89"/>
    <m/>
    <n v="81.724457398305333"/>
    <n v="81.703000000000003"/>
    <n v="2.6262681058630832E-4"/>
    <n v="48.478838852705856"/>
    <n v="48.125599999999999"/>
    <n v="7.3399365972757202E-3"/>
    <n v="20.689942571054672"/>
    <n v="20.69"/>
    <n v="-2.7756860960792551E-6"/>
    <n v="67.519363493025338"/>
    <m/>
    <m/>
    <e v="#DIV/0!"/>
    <n v="36.17826452917339"/>
    <n v="36.209499999999998"/>
    <n v="-8.6263192881996797E-4"/>
    <n v="3550"/>
    <n v="0.98848052660449803"/>
    <n v="5486.74"/>
    <n v="22.342923867393399"/>
    <n v="22.347200000000001"/>
    <n v="-1.9134981593227351E-4"/>
    <n v="5280.7998242926205"/>
    <n v="2.8156446044278525"/>
    <n v="2.8228"/>
    <n v="-2.5348574366400589E-3"/>
    <n v="16.114456308517369"/>
    <m/>
    <m/>
    <m/>
    <n v="11.218545700728034"/>
    <m/>
    <m/>
    <m/>
    <m/>
    <m/>
    <m/>
    <m/>
    <n v="80.572281542586836"/>
    <n v="44.874182802912138"/>
    <n v="43.786096864491"/>
    <m/>
  </r>
  <r>
    <x v="3544"/>
    <n v="17.84"/>
    <n v="18.23"/>
    <n v="74.382199999999997"/>
    <n v="65.101799999999997"/>
    <n v="12860.387432"/>
    <n v="11258.233924"/>
    <n v="5.0952531678527535E-5"/>
    <n v="44.008199435450365"/>
    <n v="44.02"/>
    <n v="-2.6807279758378488E-4"/>
    <n v="79.568896511558037"/>
    <n v="7.97"/>
    <m/>
    <n v="82.330262025349597"/>
    <n v="82.307000000000002"/>
    <n v="2.826251151129E-4"/>
    <n v="48.356316673180068"/>
    <n v="48.002800000000001"/>
    <n v="7.3645010953542478E-3"/>
    <n v="20.990269670459377"/>
    <n v="20.99"/>
    <n v="1.284756833630496E-5"/>
    <n v="66.541978176436274"/>
    <m/>
    <m/>
    <e v="#DIV/0!"/>
    <n v="36.357733831206772"/>
    <n v="36.389099999999999"/>
    <n v="-8.6196605008714844E-4"/>
    <n v="3551"/>
    <n v="0.97860669226549646"/>
    <n v="5558.6"/>
    <n v="22.633782384818353"/>
    <n v="22.652100000000001"/>
    <n v="-8.0864975793182303E-4"/>
    <n v="5211.637029012787"/>
    <n v="2.778504609761776"/>
    <n v="2.7843"/>
    <n v="-2.0814532335682312E-3"/>
    <n v="16.273907670119851"/>
    <m/>
    <m/>
    <m/>
    <n v="11.162331542601725"/>
    <m/>
    <m/>
    <m/>
    <m/>
    <m/>
    <m/>
    <m/>
    <n v="81.369538350599257"/>
    <n v="44.649326170406901"/>
    <n v="44.00453120788378"/>
    <m/>
  </r>
  <r>
    <x v="3545"/>
    <n v="16.239999999999998"/>
    <n v="17.29"/>
    <n v="71.067999999999998"/>
    <n v="62.197800000000001"/>
    <n v="12561.444785"/>
    <n v="10995.960066"/>
    <n v="5.0952531678527535E-5"/>
    <n v="42.04632904199751"/>
    <n v="42.06"/>
    <n v="-3.2503466482391996E-4"/>
    <n v="72.470643672486048"/>
    <n v="7.26"/>
    <m/>
    <n v="76.818906647071231"/>
    <n v="76.790000000000006"/>
    <n v="3.7643764905870292E-4"/>
    <n v="49.432598545069055"/>
    <n v="49.068399999999997"/>
    <n v="7.4222624962105854E-3"/>
    <n v="20.501846131320882"/>
    <n v="20.51"/>
    <n v="-3.9755576202438192E-4"/>
    <n v="68.093103151161287"/>
    <m/>
    <m/>
    <e v="#DIV/0!"/>
    <n v="34.73579130566376"/>
    <n v="34.764200000000002"/>
    <n v="-8.1718245598183525E-4"/>
    <n v="3552"/>
    <n v="0.93927125506072873"/>
    <n v="5415.71"/>
    <n v="22.050233951040841"/>
    <n v="22.0884"/>
    <n v="-1.7278774813548337E-3"/>
    <n v="5345.6079596564095"/>
    <n v="2.8496590057017563"/>
    <n v="2.8532000000000002"/>
    <n v="-1.2410606681073633E-3"/>
    <n v="14.821545785106306"/>
    <m/>
    <m/>
    <m/>
    <n v="11.659707272676524"/>
    <m/>
    <m/>
    <m/>
    <m/>
    <m/>
    <m/>
    <m/>
    <n v="74.107728925531532"/>
    <n v="46.638829090706096"/>
    <n v="42.04277923091157"/>
    <m/>
  </r>
  <r>
    <x v="3546"/>
    <n v="15.41"/>
    <n v="17.079999999999998"/>
    <n v="69.549700000000001"/>
    <n v="60.8658"/>
    <n v="12530.965977"/>
    <n v="10968.719443"/>
    <n v="5.0952531678527535E-5"/>
    <n v="41.147046010715442"/>
    <n v="41.16"/>
    <n v="-3.1472277173361096E-4"/>
    <n v="69.367045163247838"/>
    <n v="6.94"/>
    <m/>
    <n v="74.348722585627712"/>
    <n v="74.319000000000003"/>
    <n v="3.9993252906667109E-4"/>
    <n v="49.959653097719261"/>
    <n v="49.593600000000002"/>
    <n v="7.3810551708135552E-3"/>
    <n v="20.451602216453843"/>
    <n v="20.46"/>
    <n v="-4.1044885367347295E-4"/>
    <n v="68.262745606041364"/>
    <m/>
    <m/>
    <e v="#DIV/0!"/>
    <n v="33.991777231965891"/>
    <n v="34.019500000000001"/>
    <n v="-8.1490815661933169E-4"/>
    <n v="3553"/>
    <n v="0.90222482435597195"/>
    <n v="5395.14"/>
    <n v="21.964767356636496"/>
    <n v="22.0123"/>
    <n v="-2.1593674156495934E-3"/>
    <n v="5365.9116974359677"/>
    <n v="2.8602114489154173"/>
    <n v="2.8624999999999998"/>
    <n v="-7.9949382867505747E-4"/>
    <n v="14.186244647960935"/>
    <m/>
    <m/>
    <m/>
    <n v="11.908851614126"/>
    <m/>
    <m/>
    <m/>
    <m/>
    <m/>
    <m/>
    <m/>
    <n v="70.93122323980468"/>
    <n v="47.635406456504001"/>
    <n v="41.143673772412981"/>
    <m/>
  </r>
  <r>
    <x v="3547"/>
    <n v="15.93"/>
    <n v="17.34"/>
    <n v="70.231300000000005"/>
    <n v="61.453000000000003"/>
    <n v="12568.090760999999"/>
    <n v="10999.53911"/>
    <n v="5.1092086302606532E-5"/>
    <n v="41.547255358786941"/>
    <n v="41.56"/>
    <n v="-3.0665642957317107E-4"/>
    <n v="70.706724558340156"/>
    <n v="7.08"/>
    <m/>
    <n v="75.417011533066002"/>
    <n v="75.381500000000003"/>
    <n v="4.7109082554741555E-4"/>
    <n v="49.711919009515242"/>
    <n v="49.352800000000002"/>
    <n v="7.2765680876309968E-3"/>
    <n v="20.51069257697316"/>
    <n v="20.51"/>
    <n v="3.3767770510007011E-5"/>
    <n v="68.07382306545442"/>
    <m/>
    <m/>
    <e v="#DIV/0!"/>
    <n v="34.319323477730933"/>
    <n v="34.346899999999998"/>
    <n v="-8.0288242225834416E-4"/>
    <n v="3554"/>
    <n v="0.91868512110726641"/>
    <n v="5410.65"/>
    <n v="22.022752319585823"/>
    <n v="22.055499999999999"/>
    <n v="-1.4847852197490408E-3"/>
    <n v="5350.4857232393342"/>
    <n v="2.851177903849123"/>
    <n v="2.8565999999999998"/>
    <n v="-1.8980942907221854E-3"/>
    <n v="14.458505136693672"/>
    <m/>
    <m/>
    <m/>
    <n v="11.792313670457242"/>
    <m/>
    <m/>
    <m/>
    <m/>
    <m/>
    <m/>
    <m/>
    <n v="72.292525683468355"/>
    <n v="47.169254681828967"/>
    <n v="41.544119998151366"/>
    <m/>
  </r>
  <r>
    <x v="3548"/>
    <n v="15.49"/>
    <n v="16.91"/>
    <n v="68.579700000000003"/>
    <n v="60.0047"/>
    <n v="12324.433185"/>
    <n v="10785.729055"/>
    <n v="5.1092086302606532E-5"/>
    <n v="40.569216749341933"/>
    <n v="40.58"/>
    <n v="-2.6572820744363845E-4"/>
    <n v="67.374344921000841"/>
    <n v="6.75"/>
    <m/>
    <n v="72.748462475127667"/>
    <n v="72.717500000000001"/>
    <n v="4.2579124870445462E-4"/>
    <n v="50.295440700562665"/>
    <n v="49.931600000000003"/>
    <n v="7.2867823294799905E-3"/>
    <n v="20.112561351465772"/>
    <n v="20.12"/>
    <n v="-3.6971414186026674E-4"/>
    <n v="69.398027212108275"/>
    <m/>
    <m/>
    <e v="#DIV/0!"/>
    <n v="33.510372996748735"/>
    <n v="33.537599999999998"/>
    <n v="-8.1183517160621221E-4"/>
    <n v="3555"/>
    <n v="0.91602602010644585"/>
    <n v="5290.12"/>
    <n v="21.530482602109366"/>
    <n v="21.570499999999999"/>
    <n v="-1.8551910197089905E-3"/>
    <n v="5469.6754775612808"/>
    <n v="2.9144156899396623"/>
    <n v="2.9188000000000001"/>
    <n v="-1.502093346696487E-3"/>
    <n v="13.776536208893368"/>
    <m/>
    <m/>
    <m/>
    <n v="12.069668080201676"/>
    <m/>
    <m/>
    <m/>
    <m/>
    <m/>
    <m/>
    <m/>
    <n v="68.882681044466835"/>
    <n v="48.278672320806706"/>
    <n v="40.566436402989801"/>
    <m/>
  </r>
  <r>
    <x v="3549"/>
    <n v="15.97"/>
    <n v="17.260000000000002"/>
    <n v="69.944299999999998"/>
    <n v="61.195599999999999"/>
    <n v="12486.262349000001"/>
    <n v="10926.802799999999"/>
    <n v="5.1092086302606532E-5"/>
    <n v="41.375454786778604"/>
    <n v="41.39"/>
    <n v="-3.5141853639519827E-4"/>
    <n v="70.049084693227812"/>
    <n v="7.01"/>
    <m/>
    <n v="74.911671919211656"/>
    <n v="74.869500000000002"/>
    <n v="5.6327235004438592E-4"/>
    <n v="49.794088393340338"/>
    <n v="49.433199999999999"/>
    <n v="7.3005266367611732E-3"/>
    <n v="20.376157695355118"/>
    <n v="20.38"/>
    <n v="-1.8853310328170725E-4"/>
    <n v="68.491290231584571"/>
    <m/>
    <m/>
    <e v="#DIV/0!"/>
    <n v="34.175317209612672"/>
    <n v="34.203200000000002"/>
    <n v="-8.1520999167716823E-4"/>
    <n v="3556"/>
    <n v="0.92526071842410196"/>
    <n v="5365.64"/>
    <n v="21.836139489867023"/>
    <n v="21.8795"/>
    <n v="-1.9817870670252313E-3"/>
    <n v="5391.5922030674265"/>
    <n v="2.8725381306833153"/>
    <n v="2.8773"/>
    <n v="-1.6549783883100799E-3"/>
    <n v="14.322893260672149"/>
    <m/>
    <m/>
    <m/>
    <n v="11.829573057126565"/>
    <m/>
    <m/>
    <m/>
    <m/>
    <m/>
    <m/>
    <m/>
    <n v="71.614466303360743"/>
    <n v="47.318292228506259"/>
    <n v="41.372911127672907"/>
    <m/>
  </r>
  <r>
    <x v="3550"/>
    <n v="15.9"/>
    <n v="17.03"/>
    <n v="69.183899999999994"/>
    <n v="60.527099999999997"/>
    <n v="12372.957442000001"/>
    <n v="10827.090726"/>
    <n v="5.1092086302606532E-5"/>
    <n v="40.924643296224197"/>
    <n v="40.94"/>
    <n v="-3.7510268138252201E-4"/>
    <n v="68.519057314526933"/>
    <n v="6.86"/>
    <m/>
    <n v="73.681687556038099"/>
    <n v="73.637500000000003"/>
    <n v="6.0006866118622604E-4"/>
    <n v="50.063800144958229"/>
    <n v="49.699199999999998"/>
    <n v="7.3361370999580622E-3"/>
    <n v="20.1907646602771"/>
    <n v="20.190000000000001"/>
    <n v="3.7873218281303522E-5"/>
    <n v="69.117279525916402"/>
    <m/>
    <m/>
    <e v="#DIV/0!"/>
    <n v="33.801859118297813"/>
    <n v="33.830100000000002"/>
    <n v="-8.3478564066286065E-4"/>
    <n v="3557"/>
    <n v="0.93364650616559008"/>
    <n v="5309.72"/>
    <n v="21.606878848964485"/>
    <n v="21.635000000000002"/>
    <n v="-1.2997989847708391E-3"/>
    <n v="5447.7826735416902"/>
    <n v="2.9022002095288468"/>
    <n v="2.9113000000000002"/>
    <n v="-3.1256794116557574E-3"/>
    <n v="14.00949491578988"/>
    <m/>
    <m/>
    <m/>
    <n v="11.958242186070652"/>
    <m/>
    <m/>
    <m/>
    <m/>
    <m/>
    <m/>
    <m/>
    <n v="70.047474578949391"/>
    <n v="47.83296874428261"/>
    <n v="40.922336312824036"/>
    <m/>
  </r>
  <r>
    <x v="3551"/>
    <n v="14.77"/>
    <n v="16.649999999999999"/>
    <n v="67.722099999999998"/>
    <n v="59.245100000000001"/>
    <n v="12250.644533999999"/>
    <n v="10719.506310000001"/>
    <n v="5.1092086302606532E-5"/>
    <n v="40.058961791142181"/>
    <n v="40.07"/>
    <n v="-2.7547314344444906E-4"/>
    <n v="65.616894748630955"/>
    <n v="6.57"/>
    <m/>
    <n v="71.338350480481139"/>
    <n v="71.295500000000004"/>
    <n v="6.0102643899173636E-4"/>
    <n v="50.591703560331347"/>
    <n v="50.223599999999998"/>
    <n v="7.3292946011704885E-3"/>
    <n v="19.990681339614987"/>
    <n v="19.989999999999998"/>
    <n v="3.408402276083855E-5"/>
    <n v="69.805054583994206"/>
    <m/>
    <m/>
    <e v="#DIV/0!"/>
    <n v="33.085790986665479"/>
    <n v="33.112499999999997"/>
    <n v="-8.0661421923799992E-4"/>
    <n v="3558"/>
    <n v="0.88708708708708717"/>
    <n v="5259.45"/>
    <n v="21.400643664556444"/>
    <n v="21.089500000000001"/>
    <n v="1.4753487022283185E-2"/>
    <n v="5499.359787777269"/>
    <n v="2.9293991961671808"/>
    <n v="2.9807000000000001"/>
    <n v="-1.7210991992759883E-2"/>
    <n v="13.415583933944633"/>
    <m/>
    <m/>
    <m/>
    <n v="12.210956116427505"/>
    <m/>
    <m/>
    <m/>
    <m/>
    <m/>
    <m/>
    <m/>
    <n v="67.077919669723173"/>
    <n v="48.843824465710021"/>
    <n v="40.056536560038204"/>
    <m/>
  </r>
  <r>
    <x v="3552"/>
    <n v="14.75"/>
    <n v="16.649999999999999"/>
    <n v="67.377099999999999"/>
    <n v="58.934199999999997"/>
    <n v="12275.925461999999"/>
    <n v="10739.984388999999"/>
    <n v="5.1231642718141401E-5"/>
    <n v="39.85197212531444"/>
    <n v="39.86"/>
    <n v="-2.0140177334571074E-4"/>
    <n v="64.92939413524239"/>
    <n v="6.5"/>
    <m/>
    <n v="70.769653007896849"/>
    <n v="70.736500000000007"/>
    <n v="4.6868318190518288E-4"/>
    <n v="50.717569625360994"/>
    <n v="50.355200000000004"/>
    <n v="7.196270203692734E-3"/>
    <n v="20.030469608138652"/>
    <n v="20.03"/>
    <n v="2.344523907393814E-5"/>
    <n v="69.674679575295428"/>
    <m/>
    <m/>
    <e v="#DIV/0!"/>
    <n v="32.91179501565594"/>
    <n v="32.941899999999997"/>
    <n v="-9.1388123769597929E-4"/>
    <n v="3559"/>
    <n v="0.88588588588588602"/>
    <n v="5267.18"/>
    <n v="21.427076945425902"/>
    <n v="21.447600000000001"/>
    <n v="-9.5689282596178593E-4"/>
    <n v="5491.2771838625022"/>
    <n v="2.9242619846562152"/>
    <n v="2.9329999999999998"/>
    <n v="-2.979207413496332E-3"/>
    <n v="13.273440265163167"/>
    <m/>
    <m/>
    <m/>
    <n v="12.273320383405396"/>
    <m/>
    <m/>
    <m/>
    <m/>
    <m/>
    <m/>
    <m/>
    <n v="66.367201325815842"/>
    <n v="49.093281533621585"/>
    <n v="39.849547071613451"/>
    <m/>
  </r>
  <r>
    <x v="3553"/>
    <n v="14.71"/>
    <n v="16.48"/>
    <n v="67.150999999999996"/>
    <n v="58.733400000000003"/>
    <n v="12242.053373000001"/>
    <n v="10709.800085999999"/>
    <n v="5.1231642718141401E-5"/>
    <n v="39.717270813719125"/>
    <n v="39.729999999999997"/>
    <n v="-3.2039230508107419E-4"/>
    <n v="64.487329216501678"/>
    <n v="6.46"/>
    <m/>
    <n v="70.405591905329871"/>
    <n v="70.370500000000007"/>
    <n v="4.9867352555210687E-4"/>
    <n v="50.801675198211854"/>
    <n v="50.438000000000002"/>
    <n v="7.210341373802498E-3"/>
    <n v="19.974713889843937"/>
    <n v="19.98"/>
    <n v="-2.6457007788105447E-4"/>
    <n v="69.871492846342008"/>
    <m/>
    <m/>
    <e v="#DIV/0!"/>
    <n v="32.799534725876676"/>
    <n v="32.829500000000003"/>
    <n v="-9.1275450808958603E-4"/>
    <n v="3560"/>
    <n v="0.89259708737864085"/>
    <n v="5241.6899999999996"/>
    <n v="21.321717735746184"/>
    <n v="21.369399999999999"/>
    <n v="-2.2313337882119422E-3"/>
    <n v="5517.8516801615961"/>
    <n v="2.9381351176470196"/>
    <n v="2.9430000000000001"/>
    <n v="-1.6530351182399983E-3"/>
    <n v="13.182545758196399"/>
    <m/>
    <m/>
    <m/>
    <n v="12.314564332597566"/>
    <m/>
    <m/>
    <m/>
    <m/>
    <m/>
    <m/>
    <m/>
    <n v="65.912728790982001"/>
    <n v="49.258257330390265"/>
    <n v="39.714904965358592"/>
    <m/>
  </r>
  <r>
    <x v="3554"/>
    <n v="13.42"/>
    <n v="15.78"/>
    <n v="64.289199999999994"/>
    <n v="56.2273"/>
    <n v="12006.020333"/>
    <n v="10502.760990999999"/>
    <n v="5.1231642718141401E-5"/>
    <n v="38.023697428432669"/>
    <n v="38.03"/>
    <n v="-1.6572630994826643E-4"/>
    <n v="58.984454960280779"/>
    <n v="5.91"/>
    <m/>
    <n v="65.897158693950018"/>
    <n v="65.862499999999997"/>
    <n v="5.2622803492163861E-4"/>
    <n v="51.883159998680185"/>
    <n v="51.5152"/>
    <n v="7.1427461929718383E-3"/>
    <n v="19.58911354266672"/>
    <n v="19.59"/>
    <n v="-4.5250501954030575E-5"/>
    <n v="71.223245122885089"/>
    <m/>
    <m/>
    <e v="#DIV/0!"/>
    <n v="31.399890547000876"/>
    <n v="31.428899999999999"/>
    <n v="-9.2301840023423232E-4"/>
    <n v="3561"/>
    <n v="0.85044359949302917"/>
    <n v="5127.87"/>
    <n v="20.857101356512519"/>
    <n v="20.9099"/>
    <n v="-2.5250548059762012E-3"/>
    <n v="5637.6683572706952"/>
    <n v="3.0016503059189232"/>
    <n v="3.0062000000000002"/>
    <n v="-1.5134369240492607E-3"/>
    <n v="12.057165299743618"/>
    <m/>
    <m/>
    <m/>
    <n v="12.839417405114574"/>
    <m/>
    <m/>
    <m/>
    <m/>
    <m/>
    <m/>
    <m/>
    <n v="60.285826498718087"/>
    <n v="51.357669620458296"/>
    <n v="38.021213348226304"/>
    <m/>
  </r>
  <r>
    <x v="3555"/>
    <n v="13.23"/>
    <n v="15.24"/>
    <n v="61.923000000000002"/>
    <n v="54.154899999999998"/>
    <n v="11698.339597"/>
    <n v="10233.066516000001"/>
    <n v="5.1231642718141401E-5"/>
    <n v="36.623320927233188"/>
    <n v="36.630000000000003"/>
    <n v="-1.8233886887286666E-4"/>
    <n v="54.636740305708152"/>
    <n v="5.47"/>
    <m/>
    <n v="62.251850005158587"/>
    <n v="62.212000000000003"/>
    <n v="6.4055174497812395E-4"/>
    <n v="52.83691421413932"/>
    <n v="52.464799999999997"/>
    <n v="7.09264524289277E-3"/>
    <n v="19.086633916232795"/>
    <n v="19.09"/>
    <n v="-1.7632707004733295E-4"/>
    <n v="73.053187310939393"/>
    <m/>
    <m/>
    <e v="#DIV/0!"/>
    <n v="30.242453874703216"/>
    <n v="30.270499999999998"/>
    <n v="-9.2651675052546345E-4"/>
    <n v="3562"/>
    <n v="0.86811023622047245"/>
    <n v="4978.32"/>
    <n v="20.247240529024946"/>
    <n v="20.2561"/>
    <n v="-4.3737298764590093E-4"/>
    <n v="5802.0861960282755"/>
    <n v="3.088898064960186"/>
    <n v="3.1006999999999998"/>
    <n v="-3.8062163510864666E-3"/>
    <n v="11.167994018665684"/>
    <m/>
    <m/>
    <m/>
    <n v="13.312026714016904"/>
    <m/>
    <m/>
    <m/>
    <m/>
    <m/>
    <m/>
    <m/>
    <n v="55.839970093328418"/>
    <n v="53.248106856067615"/>
    <n v="36.620955194246861"/>
    <m/>
  </r>
  <r>
    <x v="3556"/>
    <n v="12.65"/>
    <n v="14.82"/>
    <n v="60.294199999999996"/>
    <n v="52.727600000000002"/>
    <n v="11530.34469"/>
    <n v="10085.589518999999"/>
    <n v="5.1231642718141401E-5"/>
    <n v="35.659124937550132"/>
    <n v="35.67"/>
    <n v="-3.0487979954774147E-4"/>
    <n v="51.757053550545912"/>
    <n v="5.18"/>
    <m/>
    <n v="59.788781783438054"/>
    <n v="59.75"/>
    <n v="6.4906750523929801E-4"/>
    <n v="53.530775883303633"/>
    <n v="53.1524"/>
    <n v="7.1186979948907325E-3"/>
    <n v="18.81208012278119"/>
    <n v="18.82"/>
    <n v="-4.2082238144580675E-4"/>
    <n v="74.107071536575233"/>
    <m/>
    <m/>
    <e v="#DIV/0!"/>
    <n v="29.445276490654777"/>
    <n v="29.4727"/>
    <n v="-9.3047156674563869E-4"/>
    <n v="3563"/>
    <n v="0.85357624831309042"/>
    <n v="4876.5"/>
    <n v="19.831581525974915"/>
    <n v="19.867899999999999"/>
    <n v="-1.827997625571065E-3"/>
    <n v="5920.7544247639935"/>
    <n v="3.1517755180119038"/>
    <n v="3.1602999999999999"/>
    <n v="-2.6973648033719044E-3"/>
    <n v="10.57895290893218"/>
    <m/>
    <m/>
    <m/>
    <n v="13.662240528217282"/>
    <m/>
    <m/>
    <m/>
    <m/>
    <m/>
    <m/>
    <m/>
    <n v="52.894764544660902"/>
    <n v="54.648962112869128"/>
    <n v="35.65664097848375"/>
    <m/>
  </r>
  <r>
    <x v="3557"/>
    <n v="12.93"/>
    <n v="14.53"/>
    <n v="59.3431"/>
    <n v="51.887799999999999"/>
    <n v="11366.615173"/>
    <n v="9940.8251689999997"/>
    <n v="5.2627195002763472E-5"/>
    <n v="35.094059213122925"/>
    <n v="35.1"/>
    <n v="-1.6925318738103545E-4"/>
    <n v="50.109485292271813"/>
    <n v="5.0199999999999996"/>
    <m/>
    <n v="58.354485314210876"/>
    <n v="58.314"/>
    <n v="6.9426405684525072E-4"/>
    <n v="53.949754896536618"/>
    <n v="53.57"/>
    <n v="7.0889471072730359E-3"/>
    <n v="18.543594289849853"/>
    <n v="18.55"/>
    <n v="-3.4532130189479648E-4"/>
    <n v="75.174300835597293"/>
    <m/>
    <m/>
    <e v="#DIV/0!"/>
    <n v="28.975969904792162"/>
    <n v="29.0032"/>
    <n v="-9.3886520135144647E-4"/>
    <n v="3564"/>
    <n v="0.88988300068823123"/>
    <n v="4791.54"/>
    <n v="19.481504948107954"/>
    <n v="19.504899999999999"/>
    <n v="-1.1994448519113687E-3"/>
    <n v="6023.9077716168485"/>
    <n v="3.2057749536158"/>
    <n v="3.2174"/>
    <n v="-3.6131803270342822E-3"/>
    <n v="10.240932541545936"/>
    <m/>
    <m/>
    <m/>
    <n v="13.877901695553476"/>
    <m/>
    <m/>
    <m/>
    <m/>
    <m/>
    <m/>
    <m/>
    <n v="51.204662707729682"/>
    <n v="55.511606782213903"/>
    <n v="35.091634573311786"/>
    <m/>
  </r>
  <r>
    <x v="3558"/>
    <n v="14.63"/>
    <n v="15.79"/>
    <n v="62.978000000000002"/>
    <n v="55.063299999999998"/>
    <n v="11753.745809"/>
    <n v="10278.872281"/>
    <n v="5.2627195002763472E-5"/>
    <n v="37.242742116708051"/>
    <n v="37.25"/>
    <n v="-1.9484250448187357E-4"/>
    <n v="56.243239276919923"/>
    <n v="5.63"/>
    <m/>
    <n v="63.709223803738411"/>
    <n v="63.664000000000001"/>
    <n v="7.1035127762009154E-4"/>
    <n v="52.296545542254897"/>
    <n v="51.9268"/>
    <n v="7.1205146909667505E-3"/>
    <n v="19.174694998504048"/>
    <n v="19.18"/>
    <n v="-2.7659027611848241E-4"/>
    <n v="72.619063822502156"/>
    <m/>
    <m/>
    <e v="#DIV/0!"/>
    <n v="30.749164797238631"/>
    <n v="30.778199999999998"/>
    <n v="-9.433690976524689E-4"/>
    <n v="3565"/>
    <n v="0.9265357821405954"/>
    <n v="4992.6899999999996"/>
    <n v="20.297758187557822"/>
    <n v="20.3492"/>
    <n v="-2.5279525702326389E-3"/>
    <n v="5771.0226765825328"/>
    <n v="3.070904618592706"/>
    <n v="3.0771999999999999"/>
    <n v="-2.045814834035431E-3"/>
    <n v="11.494022170458832"/>
    <m/>
    <m/>
    <m/>
    <n v="13.027976223528567"/>
    <m/>
    <m/>
    <m/>
    <m/>
    <m/>
    <m/>
    <m/>
    <n v="57.470110852294162"/>
    <n v="52.111904894114268"/>
    <n v="37.240376672132641"/>
    <m/>
  </r>
  <r>
    <x v="3559"/>
    <n v="13.42"/>
    <n v="15.14"/>
    <n v="60.310099999999998"/>
    <n v="52.727800000000002"/>
    <n v="11544.995326"/>
    <n v="10095.775100000001"/>
    <n v="5.2627195002763472E-5"/>
    <n v="35.664180080120914"/>
    <n v="35.67"/>
    <n v="-1.6316007510752684E-4"/>
    <n v="51.472527462663791"/>
    <n v="5.15"/>
    <m/>
    <n v="59.653890518929408"/>
    <n v="59.609000000000002"/>
    <n v="7.5308290575937242E-4"/>
    <n v="53.403205618397124"/>
    <n v="53.024799999999999"/>
    <n v="7.1363893573785919E-3"/>
    <n v="18.833686715739983"/>
    <n v="18.84"/>
    <n v="-3.3510001380132604E-4"/>
    <n v="73.913780645212483"/>
    <m/>
    <m/>
    <e v="#DIV/0!"/>
    <n v="29.444833561082358"/>
    <n v="29.4727"/>
    <n v="-9.4550003622473344E-4"/>
    <n v="3566"/>
    <n v="0.88639365918097746"/>
    <n v="4900.66"/>
    <n v="19.92205496746535"/>
    <n v="19.961600000000001"/>
    <n v="-1.9810552528179981E-3"/>
    <n v="5877.3996430927482"/>
    <n v="3.1272139758699442"/>
    <n v="3.1358000000000001"/>
    <n v="-2.7380649690847969E-3"/>
    <n v="10.518633914597547"/>
    <m/>
    <m/>
    <m/>
    <n v="13.579922980902648"/>
    <m/>
    <m/>
    <m/>
    <m/>
    <m/>
    <m/>
    <m/>
    <n v="52.593169572987733"/>
    <n v="54.319691923610591"/>
    <n v="35.661755558551043"/>
    <m/>
  </r>
  <r>
    <x v="3560"/>
    <n v="13.43"/>
    <n v="15.02"/>
    <n v="59.091200000000001"/>
    <n v="51.659300000000002"/>
    <n v="11453.080182"/>
    <n v="10014.866567999999"/>
    <n v="5.2627195002763472E-5"/>
    <n v="34.942535513568167"/>
    <n v="34.950000000000003"/>
    <n v="-2.1357614969486072E-4"/>
    <n v="49.386768815978435"/>
    <n v="4.9400000000000004"/>
    <m/>
    <n v="57.838661220806586"/>
    <n v="57.790500000000002"/>
    <n v="8.3337608787914519E-4"/>
    <n v="53.941860403043528"/>
    <n v="53.5608"/>
    <n v="7.1145390480262805E-3"/>
    <n v="18.683287291352986"/>
    <n v="18.690000000000001"/>
    <n v="-3.5916044125283708E-4"/>
    <n v="74.507298276401698"/>
    <m/>
    <m/>
    <e v="#DIV/0!"/>
    <n v="28.848041454654069"/>
    <n v="28.8736"/>
    <n v="-8.85187345739058E-4"/>
    <n v="3567"/>
    <n v="0.89414114513981358"/>
    <n v="4847.3599999999997"/>
    <n v="19.703842343447516"/>
    <n v="19.722799999999999"/>
    <n v="-9.6120513073616465E-4"/>
    <n v="5941.3227475270178"/>
    <n v="3.1609261573701075"/>
    <n v="3.1726000000000001"/>
    <n v="-3.6795822448126847E-3"/>
    <n v="10.09198510182223"/>
    <m/>
    <m/>
    <m/>
    <n v="13.854467378863303"/>
    <m/>
    <m/>
    <m/>
    <m/>
    <m/>
    <m/>
    <m/>
    <n v="50.459925509111152"/>
    <n v="55.417869515453212"/>
    <n v="34.940051917886244"/>
    <m/>
  </r>
  <r>
    <x v="3561"/>
    <n v="13.42"/>
    <n v="15.19"/>
    <n v="59.7425"/>
    <n v="52.225999999999999"/>
    <n v="11563.101091"/>
    <n v="10110.544614"/>
    <n v="5.2627195002763472E-5"/>
    <n v="35.326808829525689"/>
    <n v="35.340000000000003"/>
    <n v="-3.732645861436179E-4"/>
    <n v="50.470684279884715"/>
    <n v="5.05"/>
    <m/>
    <n v="58.788411001680103"/>
    <n v="58.737499999999997"/>
    <n v="8.6675465724805889E-4"/>
    <n v="53.643565522201449"/>
    <n v="53.2652"/>
    <n v="7.103428170765369E-3"/>
    <n v="18.862303282960749"/>
    <n v="18.87"/>
    <n v="-4.078811361554191E-4"/>
    <n v="73.796639454264508"/>
    <m/>
    <m/>
    <e v="#DIV/0!"/>
    <n v="29.164393195333936"/>
    <n v="29.190200000000001"/>
    <n v="-8.840913959501373E-4"/>
    <n v="3568"/>
    <n v="0.88347597103357478"/>
    <n v="4893.58"/>
    <n v="19.890167008078087"/>
    <n v="19.946000000000002"/>
    <n v="-2.799207456227526E-3"/>
    <n v="5884.6717174011965"/>
    <n v="3.1304896696152316"/>
    <n v="3.1364999999999998"/>
    <n v="-1.9162539087417274E-3"/>
    <n v="10.313054722439693"/>
    <m/>
    <m/>
    <m/>
    <n v="13.701846349911749"/>
    <m/>
    <m/>
    <m/>
    <m/>
    <m/>
    <m/>
    <m/>
    <n v="51.565273612198467"/>
    <n v="54.807385399646996"/>
    <n v="35.324147899036738"/>
    <m/>
  </r>
  <r>
    <x v="3562"/>
    <n v="13.08"/>
    <n v="14.69"/>
    <n v="57.8626"/>
    <n v="50.574399999999997"/>
    <n v="11271.675510999999"/>
    <n v="9854.1315549999999"/>
    <n v="5.2766771128531786E-5"/>
    <n v="34.212687531262461"/>
    <n v="34.22"/>
    <n v="-2.1368991050663144E-4"/>
    <n v="47.279577290841424"/>
    <n v="4.7300000000000004"/>
    <m/>
    <n v="55.994054385194673"/>
    <n v="55.94"/>
    <n v="9.6629219153876456E-4"/>
    <n v="54.484390488690956"/>
    <n v="54.099600000000002"/>
    <n v="7.112630937954334E-3"/>
    <n v="18.385570458307598"/>
    <n v="18.39"/>
    <n v="-2.4086686744984043E-4"/>
    <n v="75.671774943768199"/>
    <m/>
    <m/>
    <e v="#DIV/0!"/>
    <n v="28.241776473027169"/>
    <n v="28.265999999999998"/>
    <n v="-8.5698460952488009E-4"/>
    <n v="3569"/>
    <n v="0.89040163376446568"/>
    <n v="4756.5200000000004"/>
    <n v="19.328552371268188"/>
    <n v="19.374400000000001"/>
    <n v="-2.3664025070099237E-3"/>
    <n v="6049.4903380402802"/>
    <n v="3.2172537078200971"/>
    <n v="3.2275999999999998"/>
    <n v="-3.2055682798062257E-3"/>
    <n v="9.659796040632493"/>
    <m/>
    <m/>
    <m/>
    <n v="14.133179887322918"/>
    <m/>
    <m/>
    <m/>
    <m/>
    <m/>
    <m/>
    <m/>
    <n v="48.298980203162465"/>
    <n v="56.53271954929167"/>
    <n v="34.20996766795443"/>
    <m/>
  </r>
  <r>
    <x v="3563"/>
    <n v="13.22"/>
    <n v="14.88"/>
    <n v="58.511200000000002"/>
    <n v="51.138599999999997"/>
    <n v="11411.570081"/>
    <n v="9975.912789"/>
    <n v="5.2766771128531786E-5"/>
    <n v="34.595344679397364"/>
    <n v="34.61"/>
    <n v="-4.2344179724462805E-4"/>
    <n v="48.334829720739314"/>
    <n v="4.84"/>
    <m/>
    <n v="56.92912709645482"/>
    <n v="56.8735"/>
    <n v="9.7808463440474114E-4"/>
    <n v="54.178031616624324"/>
    <n v="53.795999999999999"/>
    <n v="7.1014874084378565E-3"/>
    <n v="18.613302848151349"/>
    <n v="18.62"/>
    <n v="-3.5967517984170083E-4"/>
    <n v="74.737772761145592"/>
    <m/>
    <m/>
    <e v="#DIV/0!"/>
    <n v="28.556729683296538"/>
    <n v="28.581099999999999"/>
    <n v="-8.5267245499509592E-4"/>
    <n v="3570"/>
    <n v="0.88844086021505375"/>
    <n v="4811.21"/>
    <n v="19.54926360035109"/>
    <n v="19.5959"/>
    <n v="-2.3799059828285563E-3"/>
    <n v="5979.9338920277705"/>
    <n v="3.1799605691184372"/>
    <n v="3.1898"/>
    <n v="-3.0846544866646175E-3"/>
    <n v="9.8749895665837641"/>
    <m/>
    <m/>
    <m/>
    <n v="13.974861455639592"/>
    <m/>
    <m/>
    <m/>
    <m/>
    <m/>
    <m/>
    <m/>
    <n v="49.374947832918821"/>
    <n v="55.89944582255837"/>
    <n v="34.592861386495194"/>
    <m/>
  </r>
  <r>
    <x v="3564"/>
    <n v="12.58"/>
    <n v="14.48"/>
    <n v="57.174999999999997"/>
    <n v="49.9681"/>
    <n v="11272.953688"/>
    <n v="9854.2089350000006"/>
    <n v="5.2766771128531786E-5"/>
    <n v="33.80447848671583"/>
    <n v="33.81"/>
    <n v="-1.6331006460135189E-4"/>
    <n v="46.122528208093286"/>
    <n v="4.62"/>
    <m/>
    <n v="54.972717405571458"/>
    <n v="54.915500000000002"/>
    <n v="1.0419172286777467E-3"/>
    <n v="54.795588879673687"/>
    <n v="54.410400000000003"/>
    <n v="7.079324534899234E-3"/>
    <n v="18.386758629305735"/>
    <n v="18.39"/>
    <n v="-1.7625724275505128E-4"/>
    <n v="75.650750277836693"/>
    <m/>
    <m/>
    <e v="#DIV/0!"/>
    <n v="27.902995957721895"/>
    <n v="27.926600000000001"/>
    <n v="-8.4521718641383803E-4"/>
    <n v="3571"/>
    <n v="0.86878453038674031"/>
    <n v="4744.22"/>
    <n v="19.275559692161476"/>
    <n v="19.334299999999999"/>
    <n v="-3.038139877757251E-3"/>
    <n v="6063.196890613769"/>
    <n v="3.2239318487082493"/>
    <n v="3.2321"/>
    <n v="-2.5271963403825648E-3"/>
    <n v="9.4226191628296281"/>
    <m/>
    <m/>
    <m/>
    <n v="14.294063158067265"/>
    <m/>
    <m/>
    <m/>
    <m/>
    <m/>
    <m/>
    <m/>
    <n v="47.113095814148139"/>
    <n v="57.176252632269062"/>
    <n v="33.802113503524737"/>
    <m/>
  </r>
  <r>
    <x v="3565"/>
    <n v="12.53"/>
    <n v="14.43"/>
    <n v="56.899000000000001"/>
    <n v="49.724200000000003"/>
    <n v="11267.751172"/>
    <n v="9849.1412010000004"/>
    <n v="5.2766771128531786E-5"/>
    <n v="33.640474351953301"/>
    <n v="33.65"/>
    <n v="-2.830801796938065E-4"/>
    <n v="45.672614899227945"/>
    <n v="4.57"/>
    <m/>
    <n v="54.568386300477805"/>
    <n v="54.51"/>
    <n v="1.0711117313852991E-3"/>
    <n v="54.92683753553986"/>
    <n v="54.540799999999997"/>
    <n v="7.0779588040488228E-3"/>
    <n v="18.377824934360927"/>
    <n v="18.38"/>
    <n v="-1.1833871812150232E-4"/>
    <n v="75.690849684045375"/>
    <m/>
    <m/>
    <e v="#DIV/0!"/>
    <n v="27.76669364834985"/>
    <n v="27.790099999999999"/>
    <n v="-8.4225503507173727E-4"/>
    <n v="3572"/>
    <n v="0.86832986832986825"/>
    <n v="4730.8999999999996"/>
    <n v="19.219940258752722"/>
    <n v="19.255400000000002"/>
    <n v="-1.8415478903206495E-3"/>
    <n v="6080.220085698099"/>
    <n v="3.2326769775843092"/>
    <n v="3.2448000000000001"/>
    <n v="-3.7361385649935519E-3"/>
    <n v="9.3303189737985193"/>
    <m/>
    <m/>
    <m/>
    <n v="14.363165111528049"/>
    <m/>
    <m/>
    <m/>
    <m/>
    <m/>
    <m/>
    <m/>
    <n v="46.651594868992596"/>
    <n v="57.452660446112198"/>
    <n v="33.638109426428926"/>
    <m/>
  </r>
  <r>
    <x v="3566"/>
    <n v="13.22"/>
    <n v="14.83"/>
    <n v="58.028300000000002"/>
    <n v="50.708399999999997"/>
    <n v="11346.074341"/>
    <n v="9917.0837749999992"/>
    <n v="5.2766771128531786E-5"/>
    <n v="34.307315395666635"/>
    <n v="34.32"/>
    <n v="-3.6959802836145084E-4"/>
    <n v="47.480986414405173"/>
    <n v="4.75"/>
    <m/>
    <n v="56.186615595806003"/>
    <n v="56.127000000000002"/>
    <n v="1.0621553941241313E-3"/>
    <n v="54.380790746221862"/>
    <n v="54.000399999999999"/>
    <n v="7.0442208987686605E-3"/>
    <n v="18.505119644676874"/>
    <n v="18.510000000000002"/>
    <n v="-2.6366047126569203E-4"/>
    <n v="75.169895823813661"/>
    <m/>
    <m/>
    <e v="#DIV/0!"/>
    <n v="28.316178119930228"/>
    <n v="28.340299999999999"/>
    <n v="-8.5115118999345984E-4"/>
    <n v="3573"/>
    <n v="0.89143627781523938"/>
    <n v="4774.2700000000004"/>
    <n v="19.394622432259034"/>
    <n v="19.434100000000001"/>
    <n v="-2.0313555935683736E-3"/>
    <n v="6024.480343763852"/>
    <n v="3.2027381398342274"/>
    <n v="3.2145000000000001"/>
    <n v="-3.6590014514770175E-3"/>
    <n v="9.6993454585699475"/>
    <m/>
    <m/>
    <m/>
    <n v="14.078216682632197"/>
    <m/>
    <m/>
    <m/>
    <m/>
    <m/>
    <m/>
    <m/>
    <n v="48.496727292849741"/>
    <n v="56.312866730528789"/>
    <n v="34.304773162718142"/>
    <m/>
  </r>
  <r>
    <x v="3567"/>
    <n v="17.02"/>
    <n v="17.13"/>
    <n v="64.641599999999997"/>
    <n v="56.476700000000001"/>
    <n v="11593.570766000001"/>
    <n v="10131.315726000001"/>
    <n v="5.2766771128531786E-5"/>
    <n v="38.213483198149945"/>
    <n v="38.22"/>
    <n v="-1.7050763605586106E-4"/>
    <n v="58.285084691636733"/>
    <n v="5.84"/>
    <m/>
    <n v="65.764956199317652"/>
    <n v="65.695499999999996"/>
    <n v="1.0572443975258583E-3"/>
    <n v="51.278492250944112"/>
    <n v="50.922800000000002"/>
    <n v="6.9849311299479133E-3"/>
    <n v="18.906934981586478"/>
    <n v="18.91"/>
    <n v="-1.6208452742050294E-4"/>
    <n v="73.550694656350416"/>
    <m/>
    <m/>
    <e v="#DIV/0!"/>
    <n v="31.536790736111534"/>
    <n v="31.563300000000002"/>
    <n v="-8.3987618178282819E-4"/>
    <n v="3574"/>
    <n v="0.99357851722124935"/>
    <n v="4961.3999999999996"/>
    <n v="20.148510574829004"/>
    <n v="20.141200000000001"/>
    <n v="3.6296620007747471E-4"/>
    <n v="5788.3476979921379"/>
    <n v="3.0760385069997205"/>
    <n v="3.0975000000000001"/>
    <n v="-6.9286498790248618E-3"/>
    <n v="11.904425734398108"/>
    <m/>
    <m/>
    <m/>
    <n v="12.474434320178538"/>
    <m/>
    <m/>
    <m/>
    <m/>
    <m/>
    <m/>
    <m/>
    <n v="59.522128671990544"/>
    <n v="49.897737280714153"/>
    <n v="38.210763865356263"/>
    <m/>
  </r>
  <r>
    <x v="3568"/>
    <n v="14.94"/>
    <n v="16"/>
    <n v="62.069400000000002"/>
    <n v="54.226500000000001"/>
    <n v="11675.949685"/>
    <n v="10202.769893999999"/>
    <n v="5.2766771128531786E-5"/>
    <n v="36.69200853541097"/>
    <n v="36.700000000000003"/>
    <n v="-2.177510787202408E-4"/>
    <n v="53.640987415348583"/>
    <n v="5.37"/>
    <m/>
    <n v="61.832464757808737"/>
    <n v="61.770499999999998"/>
    <n v="1.0031448314120617E-3"/>
    <n v="52.297671960355828"/>
    <n v="51.934800000000003"/>
    <n v="6.9870676378041008E-3"/>
    <n v="19.040815221669657"/>
    <n v="19.04"/>
    <n v="4.2816264162803819E-5"/>
    <n v="73.033108618169749"/>
    <m/>
    <m/>
    <e v="#DIV/0!"/>
    <n v="30.280156959985664"/>
    <n v="30.3063"/>
    <n v="-8.6262724299357441E-4"/>
    <n v="3575"/>
    <n v="0.93374999999999997"/>
    <n v="4968.03"/>
    <n v="20.173860016973489"/>
    <n v="20.211600000000001"/>
    <n v="-1.8672437128437469E-3"/>
    <n v="5780.6126342525313"/>
    <n v="3.071636744474862"/>
    <n v="3.0848"/>
    <n v="-4.2671341821635123E-3"/>
    <n v="10.955440957752229"/>
    <m/>
    <m/>
    <m/>
    <n v="12.970848801135665"/>
    <m/>
    <m/>
    <m/>
    <m/>
    <m/>
    <m/>
    <m/>
    <n v="54.777204788761146"/>
    <n v="51.883395204542659"/>
    <n v="36.689407497901982"/>
    <m/>
  </r>
  <r>
    <x v="3569"/>
    <n v="15.43"/>
    <n v="16.329999999999998"/>
    <n v="62.997300000000003"/>
    <n v="55.034300000000002"/>
    <n v="11778.313830999999"/>
    <n v="10291.680167"/>
    <n v="5.2766771128531786E-5"/>
    <n v="37.239623820543024"/>
    <n v="37.25"/>
    <n v="-2.7855515320740487E-4"/>
    <n v="55.239560595495853"/>
    <n v="5.53"/>
    <m/>
    <n v="63.211991053407843"/>
    <n v="63.145499999999998"/>
    <n v="1.0529816599416097E-3"/>
    <n v="51.905792087263976"/>
    <n v="51.546799999999998"/>
    <n v="6.9643913349417552E-3"/>
    <n v="19.207279481292332"/>
    <n v="19.21"/>
    <n v="-1.4161992231487286E-4"/>
    <n v="72.397816682532934"/>
    <m/>
    <m/>
    <e v="#DIV/0!"/>
    <n v="30.731117893847571"/>
    <n v="30.758199999999999"/>
    <n v="-8.8048410350494155E-4"/>
    <n v="3576"/>
    <n v="0.94488671157379067"/>
    <n v="5017.88"/>
    <n v="20.374696698896241"/>
    <n v="20.4069"/>
    <n v="-1.5780594359633415E-3"/>
    <n v="5722.6090513801473"/>
    <n v="3.0405272021631937"/>
    <n v="3.0541"/>
    <n v="-4.4441235836437665E-3"/>
    <n v="11.281462265371896"/>
    <m/>
    <m/>
    <m/>
    <n v="12.777029855440333"/>
    <m/>
    <m/>
    <m/>
    <m/>
    <m/>
    <m/>
    <m/>
    <n v="56.407311326859485"/>
    <n v="51.10811942176133"/>
    <n v="37.237081959504017"/>
    <m/>
  </r>
  <r>
    <x v="3570"/>
    <n v="13.46"/>
    <n v="15.27"/>
    <n v="59.5246"/>
    <n v="51.997599999999998"/>
    <n v="11470.907891999999"/>
    <n v="10022.531290999999"/>
    <n v="5.2766771128531786E-5"/>
    <n v="35.185947043257293"/>
    <n v="35.200000000000003"/>
    <n v="-3.9923172564515497E-4"/>
    <n v="49.143880315870042"/>
    <n v="4.92"/>
    <m/>
    <n v="57.978140371176075"/>
    <n v="57.920499999999997"/>
    <n v="9.9516356343731793E-4"/>
    <n v="53.335418025906968"/>
    <n v="52.970799999999997"/>
    <n v="6.8833777459840206E-3"/>
    <n v="18.705526498990874"/>
    <n v="18.71"/>
    <n v="-2.3909679364653158E-4"/>
    <n v="74.292342757514803"/>
    <m/>
    <m/>
    <e v="#DIV/0!"/>
    <n v="29.035317177535791"/>
    <n v="29.0608"/>
    <n v="-8.7687959258553327E-4"/>
    <n v="3577"/>
    <n v="0.88146692861820575"/>
    <n v="4850.2"/>
    <n v="19.69230785532476"/>
    <n v="19.8095"/>
    <n v="-5.9159567215346653E-3"/>
    <n v="5913.8386315485504"/>
    <n v="3.1418331304789255"/>
    <n v="3.1450999999999998"/>
    <n v="-1.0387172176001824E-3"/>
    <n v="10.03613986862551"/>
    <m/>
    <m/>
    <m/>
    <n v="13.481416916362573"/>
    <m/>
    <m/>
    <m/>
    <m/>
    <m/>
    <m/>
    <m/>
    <n v="50.18069934312755"/>
    <n v="53.925667665450291"/>
    <n v="35.183819025440137"/>
    <m/>
  </r>
  <r>
    <x v="3571"/>
    <n v="12.74"/>
    <n v="14.9"/>
    <n v="57.523099999999999"/>
    <n v="50.240900000000003"/>
    <n v="11221.219555"/>
    <n v="9802.7832510000007"/>
    <n v="5.3185510258790814E-5"/>
    <n v="34.000340979029446"/>
    <n v="34.01"/>
    <n v="-2.8400532109829069E-4"/>
    <n v="45.824398906206078"/>
    <n v="4.59"/>
    <m/>
    <n v="55.034454118296864"/>
    <n v="54.978499999999997"/>
    <n v="1.0177454513466966E-3"/>
    <n v="54.229011605912184"/>
    <n v="53.861199999999997"/>
    <n v="6.8288787830979025E-3"/>
    <n v="18.297023029483245"/>
    <n v="18.3"/>
    <n v="-1.626759845221315E-4"/>
    <n v="75.9249219812896"/>
    <m/>
    <m/>
    <e v="#DIV/0!"/>
    <n v="28.054063665541989"/>
    <n v="28.078499999999998"/>
    <n v="-8.7028632077956747E-4"/>
    <n v="3578"/>
    <n v="0.85503355704697981"/>
    <n v="4725.55"/>
    <n v="19.181722157355328"/>
    <n v="19.303799999999999"/>
    <n v="-6.3240316748345293E-3"/>
    <n v="6065.8241136776433"/>
    <n v="3.2216617898630848"/>
    <n v="3.2248000000000001"/>
    <n v="-9.7314876485832258E-4"/>
    <n v="9.3570668954129932"/>
    <m/>
    <m/>
    <m/>
    <n v="13.934929243440742"/>
    <m/>
    <m/>
    <m/>
    <m/>
    <m/>
    <m/>
    <m/>
    <n v="46.785334477064964"/>
    <n v="55.739716973762967"/>
    <n v="33.998508653284865"/>
    <m/>
  </r>
  <r>
    <x v="3572"/>
    <n v="12.4"/>
    <n v="14.72"/>
    <n v="56.648099999999999"/>
    <n v="49.473999999999997"/>
    <n v="11091.071083000001"/>
    <n v="9688.5650399999995"/>
    <n v="5.3185510258790814E-5"/>
    <n v="33.482335822309047"/>
    <n v="33.49"/>
    <n v="-2.2884973696490896E-4"/>
    <n v="44.425784394435553"/>
    <n v="4.45"/>
    <m/>
    <n v="53.772535503628099"/>
    <n v="53.718000000000004"/>
    <n v="1.0152184300997735E-3"/>
    <n v="54.64042962419893"/>
    <n v="54.269199999999998"/>
    <n v="6.8405214043865126E-3"/>
    <n v="18.08436541047212"/>
    <n v="18.09"/>
    <n v="-3.1147537467546282E-4"/>
    <n v="76.810813843988456"/>
    <m/>
    <m/>
    <e v="#DIV/0!"/>
    <n v="27.625729579337076"/>
    <n v="27.649799999999999"/>
    <n v="-8.7054592304192102E-4"/>
    <n v="3579"/>
    <n v="0.84239130434782605"/>
    <n v="4678.24"/>
    <n v="18.988200955913555"/>
    <n v="19.1144"/>
    <n v="-6.6023021432242146E-3"/>
    <n v="6126.5523122615305"/>
    <n v="3.2536071099794723"/>
    <n v="3.2572999999999999"/>
    <n v="-1.133727326475209E-3"/>
    <n v="9.0711001324102334"/>
    <m/>
    <m/>
    <m/>
    <n v="14.146979424572404"/>
    <m/>
    <m/>
    <m/>
    <m/>
    <m/>
    <m/>
    <m/>
    <n v="45.35550066205117"/>
    <n v="56.587917698289615"/>
    <n v="33.480503541243095"/>
    <m/>
  </r>
  <r>
    <x v="3573"/>
    <n v="11.64"/>
    <n v="14.19"/>
    <n v="54.6828"/>
    <n v="47.754899999999999"/>
    <n v="10907.804469000001"/>
    <n v="9527.9578600000004"/>
    <n v="5.3185510258790814E-5"/>
    <n v="32.319940637888436"/>
    <n v="32.33"/>
    <n v="-3.1114636905538173E-4"/>
    <n v="41.338740465639191"/>
    <n v="4.1399999999999997"/>
    <m/>
    <n v="50.968122561452688"/>
    <n v="50.914000000000001"/>
    <n v="1.0630192373941583E-3"/>
    <n v="55.587227034119941"/>
    <n v="55.200400000000002"/>
    <n v="7.0076853450327103E-3"/>
    <n v="17.785109341401004"/>
    <n v="17.79"/>
    <n v="-2.7491054519368507E-4"/>
    <n v="78.085370316184409"/>
    <m/>
    <m/>
    <e v="#DIV/0!"/>
    <n v="26.665702867330769"/>
    <n v="26.688800000000001"/>
    <n v="-8.6542417303259178E-4"/>
    <n v="3580"/>
    <n v="0.82029598308668084"/>
    <n v="4586.8900000000003"/>
    <n v="18.615972753531601"/>
    <n v="18.764299999999999"/>
    <n v="-7.9047577830453353E-3"/>
    <n v="6246.1828899414031"/>
    <n v="3.3168244636999513"/>
    <n v="3.3167"/>
    <n v="3.7526366554407886E-5"/>
    <n v="8.440418787328996"/>
    <m/>
    <m/>
    <m/>
    <n v="14.63787042134088"/>
    <m/>
    <m/>
    <m/>
    <m/>
    <m/>
    <m/>
    <m/>
    <n v="42.202093936644978"/>
    <n v="58.55148168536352"/>
    <n v="32.318285714698902"/>
    <m/>
  </r>
  <r>
    <x v="3574"/>
    <n v="12.13"/>
    <n v="14.43"/>
    <n v="55.084899999999998"/>
    <n v="48.103499999999997"/>
    <n v="10971.877581000001"/>
    <n v="9583.4189189999997"/>
    <n v="5.3185510258790814E-5"/>
    <n v="32.556805558546067"/>
    <n v="32.57"/>
    <n v="-4.0511026877287915E-4"/>
    <n v="41.942602131052936"/>
    <n v="4.2"/>
    <m/>
    <n v="51.524469898932693"/>
    <n v="51.475000000000001"/>
    <n v="9.6104708951316731E-4"/>
    <n v="55.381836248004042"/>
    <n v="55.011200000000002"/>
    <n v="6.7374688791379533E-3"/>
    <n v="17.889143952056951"/>
    <n v="17.89"/>
    <n v="-4.7850639633861825E-5"/>
    <n v="77.632102634762688"/>
    <m/>
    <m/>
    <e v="#DIV/0!"/>
    <n v="26.860255298162681"/>
    <n v="26.886500000000002"/>
    <n v="-9.7612935254942634E-4"/>
    <n v="3581"/>
    <n v="0.84060984060984068"/>
    <n v="4618.3900000000003"/>
    <n v="18.742352492544896"/>
    <n v="18.907299999999999"/>
    <n v="-8.7240117549890472E-3"/>
    <n v="6203.2878649826289"/>
    <n v="3.2937342518824106"/>
    <n v="3.2963"/>
    <n v="-7.7837214986176129E-4"/>
    <n v="8.5633565114375081"/>
    <m/>
    <m/>
    <m/>
    <n v="14.530340481388514"/>
    <m/>
    <m/>
    <m/>
    <m/>
    <m/>
    <m/>
    <m/>
    <n v="42.816782557187537"/>
    <n v="58.121361925554055"/>
    <n v="32.55509157275101"/>
    <m/>
  </r>
  <r>
    <x v="3575"/>
    <n v="12.18"/>
    <n v="14.6"/>
    <n v="55.419499999999999"/>
    <n v="48.393099999999997"/>
    <n v="10982.07546"/>
    <n v="9591.8165869999993"/>
    <n v="5.3185510258790814E-5"/>
    <n v="32.753765384583836"/>
    <n v="32.76"/>
    <n v="-1.9031182589013262E-4"/>
    <n v="42.447959317381617"/>
    <n v="42.5"/>
    <m/>
    <n v="51.98801107933636"/>
    <n v="51.938000000000002"/>
    <n v="9.6289959829709559E-4"/>
    <n v="55.212631148797399"/>
    <n v="54.8444"/>
    <n v="6.714106614301496E-3"/>
    <n v="17.905334520292957"/>
    <n v="17.91"/>
    <n v="-2.6049579603815154E-4"/>
    <n v="77.565332384269979"/>
    <m/>
    <m/>
    <e v="#DIV/0!"/>
    <n v="27.021861693441561"/>
    <n v="27.048300000000001"/>
    <n v="-9.7744799334675836E-4"/>
    <n v="3582"/>
    <n v="0.83424657534246571"/>
    <n v="4627.1499999999996"/>
    <n v="18.776436108936554"/>
    <n v="18.9039"/>
    <n v="-6.7427298633322419E-3"/>
    <n v="6191.5216863582064"/>
    <n v="3.2871751766604942"/>
    <n v="3.2911999999999999"/>
    <n v="-1.2229045149203532E-3"/>
    <n v="8.6661733035618358"/>
    <m/>
    <m/>
    <m/>
    <n v="14.442190036468059"/>
    <m/>
    <m/>
    <m/>
    <m/>
    <m/>
    <m/>
    <m/>
    <n v="43.330866517809177"/>
    <n v="57.768760145872236"/>
    <n v="32.752287846651086"/>
    <m/>
  </r>
  <r>
    <x v="3576"/>
    <n v="12.35"/>
    <n v="14.55"/>
    <n v="54.204500000000003"/>
    <n v="47.324399999999997"/>
    <n v="10951.637812999999"/>
    <n v="9563.7016289999992"/>
    <n v="5.3185510258790814E-5"/>
    <n v="32.033338574353877"/>
    <n v="32.04"/>
    <n v="-2.0790966436090574E-4"/>
    <n v="40.574112375270381"/>
    <n v="40.619999999999997"/>
    <m/>
    <n v="50.260796025648055"/>
    <n v="50.210999999999999"/>
    <n v="9.9173538961694341E-4"/>
    <n v="55.814711403460372"/>
    <n v="55.447600000000001"/>
    <n v="6.6208709386947895E-3"/>
    <n v="17.854402415340857"/>
    <n v="17.86"/>
    <n v="-3.1341459457678855E-4"/>
    <n v="77.796467839745333"/>
    <m/>
    <m/>
    <e v="#DIV/0!"/>
    <n v="26.424819642933659"/>
    <n v="26.450700000000001"/>
    <n v="-9.7843751077819618E-4"/>
    <n v="3583"/>
    <n v="0.84879725085910651"/>
    <n v="4605.12"/>
    <n v="18.682663899629052"/>
    <n v="18.807099999999998"/>
    <n v="-6.616442746140927E-3"/>
    <n v="6220.9997069001101"/>
    <n v="3.3018863360679993"/>
    <n v="3.3081"/>
    <n v="-1.8783180472176086E-3"/>
    <n v="8.28257310553394"/>
    <m/>
    <m/>
    <m/>
    <n v="14.759064998171722"/>
    <m/>
    <m/>
    <m/>
    <m/>
    <m/>
    <m/>
    <m/>
    <n v="41.412865527669702"/>
    <n v="59.036259992686887"/>
    <n v="32.031861144501399"/>
    <m/>
  </r>
  <r>
    <x v="3577"/>
    <n v="12.34"/>
    <n v="14.59"/>
    <n v="53.960099999999997"/>
    <n v="47.108499999999999"/>
    <n v="10960.864036999999"/>
    <n v="9571.2499329999991"/>
    <n v="5.3185510258790814E-5"/>
    <n v="31.888127466899"/>
    <n v="31.9"/>
    <n v="-3.7217972103442687E-4"/>
    <n v="40.204224564488534"/>
    <n v="40.25"/>
    <m/>
    <n v="49.91516957157134"/>
    <n v="49.866"/>
    <n v="9.8603400255359297E-4"/>
    <n v="55.939499463600626"/>
    <n v="55.570399999999999"/>
    <n v="6.6420155982434004E-3"/>
    <n v="17.869008163234952"/>
    <n v="17.87"/>
    <n v="-5.5502896757042564E-5"/>
    <n v="77.7363249836378"/>
    <m/>
    <m/>
    <e v="#DIV/0!"/>
    <n v="26.304167125361033"/>
    <n v="26.33"/>
    <n v="-9.8111943178746941E-4"/>
    <n v="3584"/>
    <n v="0.84578478409869773"/>
    <n v="4613.55"/>
    <n v="18.715402392169931"/>
    <n v="18.936199999999999"/>
    <n v="-1.1660080049327171E-2"/>
    <n v="6209.611724061624"/>
    <n v="3.2955295703054488"/>
    <n v="3.2850999999999999"/>
    <n v="3.1748106010316413E-3"/>
    <n v="8.2067242131087017"/>
    <m/>
    <m/>
    <m/>
    <n v="14.825707206556215"/>
    <m/>
    <m/>
    <m/>
    <m/>
    <m/>
    <m/>
    <m/>
    <n v="41.033621065543507"/>
    <n v="59.302828826224861"/>
    <n v="31.886886456083914"/>
    <m/>
  </r>
  <r>
    <x v="3578"/>
    <n v="12.94"/>
    <n v="14.92"/>
    <n v="55.113"/>
    <n v="48.112499999999997"/>
    <n v="11074.232838"/>
    <n v="9669.7368289999995"/>
    <n v="5.3185510258790814E-5"/>
    <n v="32.568648245347838"/>
    <n v="32.58"/>
    <n v="-3.4842709184046416E-4"/>
    <n v="41.918264302940777"/>
    <n v="41.97"/>
    <m/>
    <n v="51.509159451207104"/>
    <n v="51.459000000000003"/>
    <n v="9.7474593768054341E-4"/>
    <n v="55.340892292113857"/>
    <n v="54.978400000000001"/>
    <n v="6.5933583391633022E-3"/>
    <n v="18.053388050534529"/>
    <n v="18.059999999999999"/>
    <n v="-3.6611015866383489E-4"/>
    <n v="76.937674789564952"/>
    <m/>
    <m/>
    <e v="#DIV/0!"/>
    <n v="26.864673536649324"/>
    <n v="26.890999999999998"/>
    <n v="-9.7900648360693676E-4"/>
    <n v="3585"/>
    <n v="0.86729222520107241"/>
    <n v="4659.97"/>
    <n v="18.902234480294634"/>
    <n v="19.037800000000001"/>
    <n v="-7.1208605881649678E-3"/>
    <n v="6147.1326837930801"/>
    <n v="3.262061796986389"/>
    <n v="3.2662"/>
    <n v="-1.266977837735328E-3"/>
    <n v="8.5562475218192624"/>
    <m/>
    <m/>
    <m/>
    <n v="14.509058496368297"/>
    <m/>
    <m/>
    <m/>
    <m/>
    <m/>
    <m/>
    <m/>
    <n v="42.781237609096308"/>
    <n v="58.036233985473189"/>
    <n v="32.567466359105147"/>
    <m/>
  </r>
  <r>
    <x v="3579"/>
    <n v="12.12"/>
    <n v="14.4"/>
    <n v="53.117199999999997"/>
    <n v="46.367600000000003"/>
    <n v="10908.861822999999"/>
    <n v="9524.824799"/>
    <n v="5.3185510258790814E-5"/>
    <n v="31.388478582250833"/>
    <n v="31.4"/>
    <n v="-3.6692413213901265E-4"/>
    <n v="38.878068261000735"/>
    <n v="38.93"/>
    <m/>
    <n v="48.705387698955896"/>
    <n v="48.655000000000001"/>
    <n v="1.0356119403123198E-3"/>
    <n v="56.341871564945542"/>
    <n v="55.972799999999999"/>
    <n v="6.5937663462529716E-3"/>
    <n v="17.783363996029724"/>
    <n v="17.79"/>
    <n v="-3.7301877292161834E-4"/>
    <n v="78.091938563303543"/>
    <m/>
    <m/>
    <e v="#DIV/0!"/>
    <n v="25.890272676730021"/>
    <n v="25.915800000000001"/>
    <n v="-9.8501004290740823E-4"/>
    <n v="3586"/>
    <n v="0.84166666666666656"/>
    <n v="4564.16"/>
    <n v="18.512154832436181"/>
    <n v="18.465699999999998"/>
    <n v="2.5157363347276807E-3"/>
    <n v="6273.5190730690238"/>
    <n v="3.3288149159809719"/>
    <n v="3.367"/>
    <n v="-1.1340981294632679E-2"/>
    <n v="7.9353598349349559"/>
    <m/>
    <m/>
    <m/>
    <n v="15.034559443438097"/>
    <m/>
    <m/>
    <m/>
    <m/>
    <m/>
    <m/>
    <m/>
    <n v="39.676799174674777"/>
    <n v="60.138237773752387"/>
    <n v="31.387178539084342"/>
    <m/>
  </r>
  <r>
    <x v="3580"/>
    <n v="11.98"/>
    <n v="14.42"/>
    <n v="53.2425"/>
    <n v="46.474499999999999"/>
    <n v="10888.59202"/>
    <n v="9506.6200989999998"/>
    <n v="5.3185510258790814E-5"/>
    <n v="31.461754781523844"/>
    <n v="31.47"/>
    <n v="-2.62002493681468E-4"/>
    <n v="39.057645870988885"/>
    <n v="39.11"/>
    <m/>
    <n v="48.872175334454163"/>
    <n v="48.822000000000003"/>
    <n v="1.0277197667887261E-3"/>
    <n v="56.274379752049448"/>
    <n v="55.904400000000003"/>
    <n v="6.6180792933909771E-3"/>
    <n v="17.749887834982577"/>
    <n v="17.75"/>
    <n v="-6.3191559112052431E-6"/>
    <n v="78.242462330424132"/>
    <m/>
    <m/>
    <e v="#DIV/0!"/>
    <n v="25.949864663488452"/>
    <n v="25.9754"/>
    <n v="-9.8305845190249652E-4"/>
    <n v="3587"/>
    <n v="0.8307905686546464"/>
    <n v="4537.6099999999997"/>
    <n v="18.403031425671017"/>
    <n v="18.9373"/>
    <n v="-2.8212499898559118E-2"/>
    <n v="6310.0125201414276"/>
    <n v="3.3478614484877913"/>
    <n v="3.2829000000000002"/>
    <n v="1.9787824328426407E-2"/>
    <n v="7.9716809635962553"/>
    <m/>
    <m/>
    <m/>
    <n v="14.999198803988719"/>
    <m/>
    <m/>
    <m/>
    <m/>
    <m/>
    <m/>
    <m/>
    <n v="39.858404817981274"/>
    <n v="59.996795215954876"/>
    <n v="31.46027749576611"/>
    <m/>
  </r>
  <r>
    <x v="3581"/>
    <n v="12.31"/>
    <n v="14.48"/>
    <n v="53.104500000000002"/>
    <n v="46.346600000000002"/>
    <n v="10803.167084000001"/>
    <n v="9430.5203079999992"/>
    <n v="5.2906349046200063E-5"/>
    <n v="31.377913179918032"/>
    <n v="31.39"/>
    <n v="-3.8505320426784895E-4"/>
    <n v="38.843566304544474"/>
    <n v="38.89"/>
    <m/>
    <n v="48.665507347876968"/>
    <n v="48.6145"/>
    <n v="1.049220867785694E-3"/>
    <n v="56.344172729082629"/>
    <n v="55.976799999999997"/>
    <n v="6.5629462399179328E-3"/>
    <n v="17.609345357373357"/>
    <n v="17.61"/>
    <n v="-3.7174481921753433E-5"/>
    <n v="78.87255430089084"/>
    <m/>
    <m/>
    <e v="#DIV/0!"/>
    <n v="25.878156960099538"/>
    <n v="25.903600000000001"/>
    <n v="-9.8222022809424381E-4"/>
    <n v="3588"/>
    <n v="0.85013812154696133"/>
    <n v="4493.28"/>
    <n v="18.218975344672348"/>
    <m/>
    <m/>
    <n v="6371.6579359038824"/>
    <n v="3.3796069605358543"/>
    <n v="3.3635999999999999"/>
    <n v="4.7588775525788662E-3"/>
    <n v="7.9270026436775911"/>
    <m/>
    <m/>
    <m/>
    <n v="15.038375853115641"/>
    <m/>
    <m/>
    <m/>
    <m/>
    <m/>
    <m/>
    <m/>
    <n v="39.635013218387954"/>
    <n v="60.153503412462562"/>
    <n v="31.376436002222121"/>
    <m/>
  </r>
  <r>
    <x v="3582"/>
    <n v="13.35"/>
    <n v="15.17"/>
    <n v="55.3065"/>
    <n v="48.265900000000002"/>
    <n v="11023.391073999999"/>
    <n v="9622.2637770000001"/>
    <n v="5.2906349046200063E-5"/>
    <n v="32.678214463745128"/>
    <n v="32.69"/>
    <n v="-3.6052420479870673E-4"/>
    <n v="42.061060694150029"/>
    <n v="42.11"/>
    <m/>
    <n v="51.68676099755757"/>
    <n v="51.633499999999998"/>
    <n v="1.031520186653534E-3"/>
    <n v="55.175019244537637"/>
    <n v="54.815199999999997"/>
    <n v="6.5642238747216641E-3"/>
    <n v="17.967876060268928"/>
    <n v="17.97"/>
    <n v="-1.1819364112808373E-4"/>
    <n v="77.270129836250121"/>
    <m/>
    <m/>
    <e v="#DIV/0!"/>
    <n v="26.949718658130582"/>
    <n v="26.976199999999999"/>
    <n v="-9.8165575097375335E-4"/>
    <n v="3589"/>
    <n v="0.88002636783124588"/>
    <n v="4613.3599999999997"/>
    <n v="18.704405074653273"/>
    <m/>
    <m/>
    <n v="6201.3795012318087"/>
    <n v="3.2889773451708533"/>
    <n v="3.2669000000000001"/>
    <n v="6.757888264364631E-3"/>
    <n v="8.5832576099360995"/>
    <m/>
    <m/>
    <m/>
    <n v="14.414936972301808"/>
    <m/>
    <m/>
    <m/>
    <m/>
    <m/>
    <m/>
    <m/>
    <n v="42.916288049680496"/>
    <n v="57.659747889207232"/>
    <n v="32.676737322068071"/>
    <m/>
  </r>
  <r>
    <x v="3583"/>
    <n v="12.79"/>
    <n v="14.79"/>
    <n v="54.143000000000001"/>
    <n v="47.247999999999998"/>
    <n v="10989.544116999999"/>
    <n v="9592.2098559999995"/>
    <n v="5.2906349046200063E-5"/>
    <n v="31.989972678775118"/>
    <n v="32"/>
    <n v="-3.1335378827757054E-4"/>
    <n v="40.287283905153799"/>
    <n v="40.340000000000003"/>
    <m/>
    <n v="50.050008345138124"/>
    <n v="49.991500000000002"/>
    <n v="1.170365864959555E-3"/>
    <n v="55.754303401051274"/>
    <n v="55.391599999999997"/>
    <n v="6.5479856341263964E-3"/>
    <n v="17.912269516666587"/>
    <n v="17.920000000000002"/>
    <n v="-4.3138857887359272E-4"/>
    <n v="77.512707276862074"/>
    <m/>
    <m/>
    <e v="#DIV/0!"/>
    <n v="26.381265249477828"/>
    <n v="26.4069"/>
    <n v="-9.7075955610737008E-4"/>
    <n v="3590"/>
    <n v="0.86477349560513861"/>
    <n v="4598.53"/>
    <n v="18.642822542032068"/>
    <m/>
    <m/>
    <n v="6221.3143118694506"/>
    <n v="3.2992372361600597"/>
    <n v="3.3938999999999999"/>
    <n v="-2.7892030949627333E-2"/>
    <n v="8.2209486584311673"/>
    <m/>
    <m/>
    <m/>
    <n v="14.718254141475182"/>
    <m/>
    <m/>
    <m/>
    <m/>
    <m/>
    <m/>
    <m/>
    <n v="41.104743292155838"/>
    <n v="58.873016565900727"/>
    <n v="31.988790994247847"/>
    <m/>
  </r>
  <r>
    <x v="3584"/>
    <n v="14.64"/>
    <n v="15.87"/>
    <n v="57.768700000000003"/>
    <n v="50.409399999999998"/>
    <n v="11229.691139"/>
    <n v="9801.3143949999994"/>
    <n v="5.2906349046200063E-5"/>
    <n v="34.131357209609121"/>
    <n v="34.14"/>
    <n v="-2.5315730494668287E-4"/>
    <n v="45.678941940666498"/>
    <n v="45.73"/>
    <m/>
    <n v="55.071479247643367"/>
    <n v="55.002000000000002"/>
    <n v="1.2632131130387858E-3"/>
    <n v="53.886585672264289"/>
    <n v="53.536000000000001"/>
    <n v="6.5485966875427071E-3"/>
    <n v="18.303247832118373"/>
    <n v="18.309999999999999"/>
    <n v="-3.6876940915486767E-4"/>
    <n v="75.824182905867147"/>
    <m/>
    <m/>
    <e v="#DIV/0!"/>
    <n v="28.146349955687356"/>
    <n v="28.173100000000002"/>
    <n v="-9.4948884974122016E-4"/>
    <n v="3591"/>
    <n v="0.92249527410207943"/>
    <n v="4727.1899999999996"/>
    <n v="19.162924467654442"/>
    <m/>
    <m/>
    <n v="6047.2512309794447"/>
    <n v="3.2066255074310024"/>
    <n v="3.2008999999999999"/>
    <n v="1.7887179952520427E-3"/>
    <n v="9.320774539031019"/>
    <m/>
    <m/>
    <m/>
    <n v="13.732804802924917"/>
    <m/>
    <m/>
    <m/>
    <m/>
    <m/>
    <m/>
    <m/>
    <n v="46.603872695155097"/>
    <n v="54.93121921169967"/>
    <n v="34.130352802252553"/>
    <m/>
  </r>
  <r>
    <x v="3585"/>
    <n v="13.77"/>
    <n v="15.5"/>
    <n v="56.131"/>
    <n v="48.977600000000002"/>
    <n v="11145.574966"/>
    <n v="9727.3789479999996"/>
    <n v="5.2906349046200063E-5"/>
    <n v="33.162949778022671"/>
    <n v="33.17"/>
    <n v="-2.125481452315281E-4"/>
    <n v="43.084396219620004"/>
    <n v="43.14"/>
    <m/>
    <n v="52.723373901111579"/>
    <n v="52.655999999999999"/>
    <n v="1.2795104282812275E-3"/>
    <n v="54.649397112984808"/>
    <n v="54.290799999999997"/>
    <n v="6.6051174966073045E-3"/>
    <n v="18.165704119299399"/>
    <n v="18.170000000000002"/>
    <n v="-2.3642711615867729E-4"/>
    <n v="76.397372917658259"/>
    <m/>
    <m/>
    <e v="#DIV/0!"/>
    <n v="27.346793980031777"/>
    <n v="27.372800000000002"/>
    <n v="-9.5006794950558415E-4"/>
    <n v="3592"/>
    <n v="0.88838709677419347"/>
    <n v="4679.87"/>
    <n v="18.969618931722199"/>
    <m/>
    <m/>
    <n v="6107.785275147322"/>
    <n v="3.2384173771650571"/>
    <n v="3.3395999999999999"/>
    <n v="-3.0297826935843486E-2"/>
    <n v="8.7909943000481778"/>
    <m/>
    <m/>
    <m/>
    <n v="14.122205822623638"/>
    <m/>
    <m/>
    <m/>
    <m/>
    <m/>
    <m/>
    <m/>
    <n v="43.954971500240887"/>
    <n v="56.488823290494551"/>
    <n v="33.16176815112204"/>
    <m/>
  </r>
  <r>
    <x v="3586"/>
    <n v="17.329999999999998"/>
    <n v="17.52"/>
    <n v="63.054000000000002"/>
    <n v="55.0105"/>
    <n v="11576.228546"/>
    <n v="10101.690887000001"/>
    <n v="5.2906349046200063E-5"/>
    <n v="37.250426267268928"/>
    <n v="37.26"/>
    <n v="-2.5694398097342308E-4"/>
    <n v="53.699625807274089"/>
    <m/>
    <m/>
    <n v="62.458497378680732"/>
    <n v="62.3765"/>
    <n v="1.3145556207985187E-3"/>
    <n v="51.276675848665882"/>
    <n v="50.942399999999999"/>
    <n v="6.5618394238566857E-3"/>
    <n v="18.866228141479212"/>
    <n v="18.87"/>
    <n v="-1.9988651408531233E-4"/>
    <n v="73.46109158200565"/>
    <m/>
    <m/>
    <e v="#DIV/0!"/>
    <n v="30.714935173725546"/>
    <n v="30.7437"/>
    <n v="-9.3563319556377866E-4"/>
    <n v="3593"/>
    <n v="0.98915525114155245"/>
    <n v="4930.99"/>
    <n v="19.982839646455329"/>
    <m/>
    <m/>
    <n v="5780.0438980802255"/>
    <n v="3.0637737109397194"/>
    <n v="3.0413000000000001"/>
    <n v="7.38950808526595E-3"/>
    <n v="10.955578304684746"/>
    <m/>
    <m/>
    <m/>
    <n v="12.380948763309421"/>
    <m/>
    <m/>
    <m/>
    <m/>
    <m/>
    <m/>
    <m/>
    <n v="54.777891523423733"/>
    <n v="49.523795053237684"/>
    <n v="37.249244726803006"/>
    <m/>
  </r>
  <r>
    <x v="3587"/>
    <n v="15.92"/>
    <n v="16.87"/>
    <n v="61.562199999999997"/>
    <n v="53.706099999999999"/>
    <n v="11578.045196999999"/>
    <n v="10102.741695999999"/>
    <n v="5.2906349046200063E-5"/>
    <n v="36.368228425218334"/>
    <n v="36.380000000000003"/>
    <n v="-3.2357269878147132E-4"/>
    <n v="51.153386199725126"/>
    <m/>
    <m/>
    <n v="60.23495892683038"/>
    <n v="60.162500000000001"/>
    <n v="1.2043868993205642E-3"/>
    <n v="51.882262465571721"/>
    <n v="51.540399999999998"/>
    <n v="6.6329028407177137E-3"/>
    <n v="18.868728709965165"/>
    <n v="18.87"/>
    <n v="-6.7370961040591482E-5"/>
    <n v="73.454619315418782"/>
    <m/>
    <m/>
    <e v="#DIV/0!"/>
    <n v="29.986514679283491"/>
    <n v="30.0151"/>
    <n v="-9.5236466700121536E-4"/>
    <n v="3594"/>
    <n v="0.94368701837581503"/>
    <n v="4928.07"/>
    <n v="19.969446964925886"/>
    <m/>
    <m/>
    <n v="5783.4666850220756"/>
    <n v="3.065297394598768"/>
    <n v="3.1596000000000002"/>
    <n v="-2.9846374668069386E-2"/>
    <n v="10.43567285465071"/>
    <m/>
    <m/>
    <m/>
    <n v="12.673933479913261"/>
    <m/>
    <m/>
    <m/>
    <m/>
    <m/>
    <m/>
    <m/>
    <n v="52.17836427325355"/>
    <n v="50.695733919653044"/>
    <n v="36.366928762397016"/>
    <m/>
  </r>
  <r>
    <x v="3588"/>
    <n v="17.91"/>
    <n v="18.05"/>
    <n v="65.315600000000003"/>
    <n v="56.977699999999999"/>
    <n v="11912.631143000001"/>
    <n v="10394.159363999999"/>
    <n v="5.2906349046200063E-5"/>
    <n v="38.584630495809982"/>
    <n v="38.6"/>
    <n v="-3.9817368367922601E-4"/>
    <n v="57.386022163257522"/>
    <m/>
    <m/>
    <n v="65.736718720754297"/>
    <n v="65.656999999999996"/>
    <n v="1.2141694069833786E-3"/>
    <n v="50.299739648372935"/>
    <n v="49.968400000000003"/>
    <n v="6.6309837491880241E-3"/>
    <n v="19.413529709914489"/>
    <n v="19.420000000000002"/>
    <n v="-3.3317662644249957E-4"/>
    <n v="71.336926798281524"/>
    <m/>
    <m/>
    <e v="#DIV/0!"/>
    <n v="31.813075257293139"/>
    <n v="31.8432"/>
    <n v="-9.4603377508728492E-4"/>
    <n v="3595"/>
    <n v="0.99224376731301933"/>
    <n v="5096.72"/>
    <n v="20.651235196067994"/>
    <m/>
    <m/>
    <n v="5585.5430239480702"/>
    <n v="2.9601151698260768"/>
    <n v="2.9662999999999999"/>
    <n v="-2.0850319165031106E-3"/>
    <n v="11.70669247586622"/>
    <m/>
    <m/>
    <m/>
    <n v="11.90132456035453"/>
    <m/>
    <m/>
    <m/>
    <m/>
    <m/>
    <m/>
    <m/>
    <n v="58.533462379331098"/>
    <n v="47.605298241418119"/>
    <n v="38.583094568109821"/>
    <m/>
  </r>
  <r>
    <x v="3589"/>
    <n v="16.850000000000001"/>
    <n v="17.52"/>
    <n v="63.895899999999997"/>
    <n v="55.7363"/>
    <n v="11755.364673"/>
    <n v="10256.38932"/>
    <n v="5.2906349046200063E-5"/>
    <n v="37.745034516591225"/>
    <n v="37.76"/>
    <n v="-3.9633165807129167E-4"/>
    <n v="54.88585221401685"/>
    <m/>
    <m/>
    <n v="63.586220577327317"/>
    <n v="63.506"/>
    <n v="1.2631968212029054E-3"/>
    <n v="50.845393119542692"/>
    <n v="50.5092"/>
    <n v="6.6560769036669853E-3"/>
    <n v="19.156771828325287"/>
    <n v="19.16"/>
    <n v="-1.6848495170740385E-4"/>
    <n v="72.283617355684584"/>
    <m/>
    <m/>
    <e v="#DIV/0!"/>
    <n v="31.119831562424931"/>
    <n v="31.149100000000001"/>
    <n v="-9.3962385992119035E-4"/>
    <n v="3596"/>
    <n v="0.96175799086757996"/>
    <n v="5031.46"/>
    <n v="20.385218462466213"/>
    <m/>
    <m/>
    <n v="5657.0620671254173"/>
    <n v="2.9977332164259152"/>
    <n v="3.0062000000000002"/>
    <n v="-2.8164405475633592E-3"/>
    <n v="11.19619671542176"/>
    <m/>
    <m/>
    <m/>
    <n v="12.160057941673633"/>
    <m/>
    <m/>
    <m/>
    <m/>
    <m/>
    <m/>
    <m/>
    <n v="55.980983577108802"/>
    <n v="48.640231766694534"/>
    <n v="37.743321408236831"/>
    <m/>
  </r>
  <r>
    <x v="3590"/>
    <n v="16.09"/>
    <n v="17.14"/>
    <n v="62.395000000000003"/>
    <n v="54.424100000000003"/>
    <n v="11731.634061000001"/>
    <n v="10235.142067999999"/>
    <n v="5.2906349046200063E-5"/>
    <n v="36.857513594797894"/>
    <n v="36.869999999999997"/>
    <n v="-3.3866029840257106E-4"/>
    <n v="52.301899174293489"/>
    <m/>
    <m/>
    <n v="61.338637398310723"/>
    <n v="61.2605"/>
    <n v="1.27549396937221E-3"/>
    <n v="51.441594249455711"/>
    <n v="51.101599999999998"/>
    <n v="6.6532994946482127E-3"/>
    <n v="19.117633792232962"/>
    <n v="19.12"/>
    <n v="-1.2375563635147468E-4"/>
    <n v="72.434514056674431"/>
    <m/>
    <m/>
    <e v="#DIV/0!"/>
    <n v="30.387062734291632"/>
    <n v="30.415600000000001"/>
    <n v="-9.3824437816014683E-4"/>
    <n v="3597"/>
    <n v="0.93873978996499408"/>
    <n v="5006.03"/>
    <n v="20.280603834450723"/>
    <m/>
    <m/>
    <n v="5685.6539844549798"/>
    <n v="3.0125987516626913"/>
    <n v="3.0177999999999998"/>
    <n v="-1.7235232080683449E-3"/>
    <n v="10.668652949626235"/>
    <m/>
    <m/>
    <m/>
    <n v="12.445762556215074"/>
    <m/>
    <m/>
    <m/>
    <m/>
    <m/>
    <m/>
    <m/>
    <n v="53.343264748131176"/>
    <n v="49.783050224860297"/>
    <n v="36.855741456953709"/>
    <m/>
  </r>
  <r>
    <x v="3591"/>
    <n v="15.6"/>
    <n v="16.95"/>
    <n v="62.323700000000002"/>
    <n v="54.353299999999997"/>
    <n v="11761.144587000001"/>
    <n v="10259.263621"/>
    <n v="5.4022926477159672E-5"/>
    <n v="36.812702779617524"/>
    <n v="36.82"/>
    <n v="-1.9818632217483145E-4"/>
    <n v="52.167200612342569"/>
    <m/>
    <m/>
    <n v="61.212755999984324"/>
    <n v="61.131500000000003"/>
    <n v="1.3292001665969888E-3"/>
    <n v="51.468073739172667"/>
    <n v="51.130800000000001"/>
    <n v="6.5962930205016868E-3"/>
    <n v="19.164321597432373"/>
    <n v="19.170000000000002"/>
    <n v="-2.9621296649084972E-4"/>
    <n v="72.267498308228298"/>
    <m/>
    <m/>
    <e v="#DIV/0!"/>
    <n v="30.34718941101324"/>
    <n v="30.375900000000001"/>
    <n v="-9.4517657046411241E-4"/>
    <n v="3598"/>
    <n v="0.92035398230088494"/>
    <n v="5004.87"/>
    <n v="20.271155211555197"/>
    <m/>
    <m/>
    <n v="5686.9714672950677"/>
    <n v="3.0124399818316907"/>
    <n v="3.0171000000000001"/>
    <n v="-1.5445355368762792E-3"/>
    <n v="10.639819656040554"/>
    <m/>
    <m/>
    <m/>
    <n v="12.460211999334234"/>
    <m/>
    <m/>
    <m/>
    <m/>
    <m/>
    <m/>
    <m/>
    <n v="53.199098280202776"/>
    <n v="49.840847997336937"/>
    <n v="36.811107972224697"/>
    <m/>
  </r>
  <r>
    <x v="3592"/>
    <n v="16.14"/>
    <n v="17.350000000000001"/>
    <n v="63.767600000000002"/>
    <n v="55.6096"/>
    <n v="11913.191664"/>
    <n v="10391.340273"/>
    <n v="5.4022926477159672E-5"/>
    <n v="37.664651912352177"/>
    <n v="37.68"/>
    <n v="-4.0732716687430504E-4"/>
    <n v="54.579224638889926"/>
    <m/>
    <m/>
    <n v="63.332891697346653"/>
    <n v="63.253"/>
    <n v="1.2630499319661315E-3"/>
    <n v="50.870967960023322"/>
    <n v="50.537599999999998"/>
    <n v="6.596434338459467E-3"/>
    <n v="19.411602981664192"/>
    <n v="19.420000000000002"/>
    <n v="-4.3239023356378414E-4"/>
    <n v="71.338349682899576"/>
    <m/>
    <m/>
    <e v="#DIV/0!"/>
    <n v="31.048505001389341"/>
    <n v="31.0778"/>
    <n v="-9.4263424729734702E-4"/>
    <n v="3599"/>
    <n v="0.93025936599423631"/>
    <n v="5078.9399999999996"/>
    <n v="20.569553659039855"/>
    <m/>
    <m/>
    <n v="5602.8066485120535"/>
    <n v="2.9675757830558904"/>
    <n v="2.9759000000000002"/>
    <n v="-2.7972099009072604E-3"/>
    <n v="11.131293435004665"/>
    <m/>
    <m/>
    <m/>
    <n v="12.171644818029911"/>
    <m/>
    <m/>
    <m/>
    <m/>
    <m/>
    <m/>
    <m/>
    <n v="55.656467175023323"/>
    <n v="48.686579272119644"/>
    <n v="37.663116209346647"/>
    <m/>
  </r>
  <r>
    <x v="3593"/>
    <n v="14.97"/>
    <n v="16.53"/>
    <n v="60.815399999999997"/>
    <n v="53.0291"/>
    <n v="11712.382228"/>
    <n v="10215.060479"/>
    <n v="5.4022926477159672E-5"/>
    <n v="35.919168476544506"/>
    <n v="35.93"/>
    <n v="-3.0146182731682902E-4"/>
    <n v="49.514724598823733"/>
    <m/>
    <m/>
    <n v="58.920584610022686"/>
    <n v="58.841999999999999"/>
    <n v="1.3355190174142439E-3"/>
    <n v="52.04656665600551"/>
    <n v="51.707599999999999"/>
    <n v="6.5554513457501962E-3"/>
    <n v="19.083469218243668"/>
    <n v="19.09"/>
    <n v="-3.4210485889640818E-4"/>
    <n v="72.551012967841444"/>
    <m/>
    <m/>
    <e v="#DIV/0!"/>
    <n v="29.607511502498877"/>
    <n v="29.6356"/>
    <n v="-9.477958098071948E-4"/>
    <n v="3600"/>
    <n v="0.90562613430127037"/>
    <n v="4969.25"/>
    <n v="20.122169736433186"/>
    <m/>
    <m/>
    <n v="5723.8106102196707"/>
    <n v="3.0310918513279166"/>
    <n v="3.0407000000000002"/>
    <n v="-3.1598476245876528E-3"/>
    <n v="10.097542926774137"/>
    <m/>
    <m/>
    <m/>
    <n v="12.73526971778713"/>
    <m/>
    <m/>
    <m/>
    <m/>
    <m/>
    <m/>
    <m/>
    <n v="50.487714633870688"/>
    <n v="50.94107887114852"/>
    <n v="35.917750973669477"/>
    <m/>
  </r>
  <r>
    <x v="3594"/>
    <n v="13.37"/>
    <n v="15.71"/>
    <n v="58.138300000000001"/>
    <n v="50.691899999999997"/>
    <n v="11468.688086"/>
    <n v="10001.968574"/>
    <n v="5.4022926477159672E-5"/>
    <n v="34.337165799297345"/>
    <n v="34.35"/>
    <n v="-3.7363029702053296E-4"/>
    <n v="45.150507266851136"/>
    <m/>
    <m/>
    <n v="55.023439152775886"/>
    <n v="54.944499999999998"/>
    <n v="1.4367070912628677E-3"/>
    <n v="53.191109972555317"/>
    <n v="52.839599999999997"/>
    <n v="6.6523965464408974E-3"/>
    <n v="18.685952623358009"/>
    <n v="18.690000000000001"/>
    <n v="-2.1655305735646113E-4"/>
    <n v="74.065729698662011"/>
    <m/>
    <m/>
    <e v="#DIV/0!"/>
    <n v="28.302485963462544"/>
    <n v="28.328600000000002"/>
    <n v="-9.2182587693911966E-4"/>
    <n v="3601"/>
    <n v="0.85105028644175673"/>
    <n v="4855.78"/>
    <n v="19.661156118775377"/>
    <m/>
    <m/>
    <n v="5854.5105729789657"/>
    <n v="3.1000112194145117"/>
    <n v="3.1120000000000001"/>
    <n v="-3.8524359207867676E-3"/>
    <n v="9.2071561679310552"/>
    <m/>
    <m/>
    <m/>
    <n v="13.295943609830649"/>
    <m/>
    <m/>
    <m/>
    <m/>
    <m/>
    <m/>
    <m/>
    <n v="46.035780839655274"/>
    <n v="53.183774439322598"/>
    <n v="34.335807392165719"/>
    <m/>
  </r>
  <r>
    <x v="3595"/>
    <n v="12.69"/>
    <n v="14.87"/>
    <n v="54.840800000000002"/>
    <n v="47.808500000000002"/>
    <n v="10994.772288"/>
    <n v="9587.0403179999994"/>
    <n v="5.4162520525702362E-5"/>
    <n v="32.387254135493684"/>
    <n v="32.4"/>
    <n v="-3.9339087982448451E-4"/>
    <n v="40.015181116670973"/>
    <m/>
    <m/>
    <n v="50.323678639355663"/>
    <n v="50.267499999999998"/>
    <n v="1.1175936610268167E-3"/>
    <n v="54.696470195589647"/>
    <n v="54.360399999999998"/>
    <n v="6.1822612708819502E-3"/>
    <n v="17.912490448541096"/>
    <n v="17.920000000000002"/>
    <n v="-4.1905979123357806E-4"/>
    <n v="77.142296144008839"/>
    <m/>
    <m/>
    <e v="#DIV/0!"/>
    <n v="26.69231392717619"/>
    <n v="26.7209"/>
    <n v="-1.0698020210325732E-3"/>
    <n v="3602"/>
    <n v="0.85339609952925355"/>
    <n v="4634.4799999999996"/>
    <n v="18.760712410202256"/>
    <m/>
    <m/>
    <n v="6121.3272717998034"/>
    <n v="3.2403711601135119"/>
    <n v="3.2543000000000002"/>
    <n v="-4.2801339417043449E-3"/>
    <n v="8.1589089466386984"/>
    <m/>
    <m/>
    <m/>
    <n v="14.050265243401377"/>
    <m/>
    <m/>
    <m/>
    <m/>
    <m/>
    <m/>
    <m/>
    <n v="40.79454473319349"/>
    <n v="56.201060973605507"/>
    <n v="32.38619111202491"/>
    <m/>
  </r>
  <r>
    <x v="3596"/>
    <n v="12.64"/>
    <n v="14.71"/>
    <n v="53.898800000000001"/>
    <n v="46.984699999999997"/>
    <n v="10881.741454000001"/>
    <n v="9487.962297"/>
    <n v="5.4162520525702362E-5"/>
    <n v="31.830162368540442"/>
    <n v="31.84"/>
    <n v="-3.0897083729763963E-4"/>
    <n v="38.63650436404594"/>
    <m/>
    <m/>
    <n v="49.02131714157187"/>
    <n v="48.966999999999999"/>
    <n v="1.1092601460549467E-3"/>
    <n v="55.165220465295647"/>
    <n v="54.824800000000003"/>
    <n v="6.2092422643702516E-3"/>
    <n v="17.727910313282297"/>
    <n v="17.73"/>
    <n v="-1.1786163100413471E-4"/>
    <n v="77.940867967634219"/>
    <m/>
    <m/>
    <e v="#DIV/0!"/>
    <n v="26.23227329262583"/>
    <n v="26.2605"/>
    <n v="-1.0748731887880725E-3"/>
    <n v="3603"/>
    <n v="0.85927940176750506"/>
    <n v="4573.43"/>
    <n v="18.512131985310894"/>
    <m/>
    <m/>
    <n v="6201.9635092942744"/>
    <n v="3.2827453501086867"/>
    <n v="3.2947000000000002"/>
    <n v="-3.6284486876843047E-3"/>
    <n v="7.8774671518635726"/>
    <m/>
    <m/>
    <m/>
    <n v="14.291703141035383"/>
    <m/>
    <m/>
    <m/>
    <m/>
    <m/>
    <m/>
    <m/>
    <n v="39.387335759317864"/>
    <n v="57.16681256414153"/>
    <n v="31.829099370991965"/>
    <m/>
  </r>
  <r>
    <x v="3597"/>
    <n v="13.63"/>
    <n v="15.38"/>
    <n v="55.9148"/>
    <n v="48.739600000000003"/>
    <n v="11077.348419"/>
    <n v="9658.0012079999997"/>
    <n v="5.4162520525702362E-5"/>
    <n v="33.019914460030719"/>
    <n v="33.03"/>
    <n v="-3.0534483709598881E-4"/>
    <n v="41.523058446241969"/>
    <m/>
    <m/>
    <n v="51.766025508989003"/>
    <n v="51.708500000000001"/>
    <n v="1.1124961851340931E-3"/>
    <n v="54.132550179326344"/>
    <n v="53.797199999999997"/>
    <n v="6.2335991339019792E-3"/>
    <n v="18.046141944304683"/>
    <n v="18.05"/>
    <n v="-2.1374269780150001E-4"/>
    <n v="76.545362197386794"/>
    <m/>
    <m/>
    <e v="#DIV/0!"/>
    <n v="27.211958167571048"/>
    <n v="27.2422"/>
    <n v="-1.1101097719329323E-3"/>
    <n v="3604"/>
    <n v="0.88621586475942782"/>
    <n v="4665.2700000000004"/>
    <n v="18.882403467279847"/>
    <m/>
    <m/>
    <n v="6077.4205888399138"/>
    <n v="3.2165189200033448"/>
    <n v="3.2288000000000001"/>
    <n v="-3.8036050534735466E-3"/>
    <n v="8.4656358524643149"/>
    <m/>
    <m/>
    <m/>
    <n v="13.757260723608706"/>
    <m/>
    <m/>
    <m/>
    <m/>
    <m/>
    <m/>
    <m/>
    <n v="42.328179262321576"/>
    <n v="55.029042894434824"/>
    <n v="33.018851488401907"/>
    <m/>
  </r>
  <r>
    <x v="3598"/>
    <n v="12.58"/>
    <n v="14.76"/>
    <n v="54.039499999999997"/>
    <n v="47.1023"/>
    <n v="10868.710257999999"/>
    <n v="9475.5728760000002"/>
    <n v="5.4162520525702362E-5"/>
    <n v="31.911697044990103"/>
    <n v="31.92"/>
    <n v="-2.601176381546999E-4"/>
    <n v="38.733653164392614"/>
    <m/>
    <m/>
    <n v="49.155919771741267"/>
    <n v="49.098500000000001"/>
    <n v="1.1694811805098571E-3"/>
    <n v="55.039294157757389"/>
    <n v="54.698399999999999"/>
    <n v="6.2322509937655646E-3"/>
    <n v="17.705817141306127"/>
    <n v="17.71"/>
    <n v="-2.3618626165289314E-4"/>
    <n v="77.99255403856688"/>
    <m/>
    <m/>
    <e v="#DIV/0!"/>
    <n v="26.297733028212477"/>
    <n v="26.327200000000001"/>
    <n v="-1.1192596169560254E-3"/>
    <n v="3605"/>
    <n v="0.85230352303523038"/>
    <n v="4574.3100000000004"/>
    <n v="18.512802632164131"/>
    <m/>
    <m/>
    <n v="6195.9136614296849"/>
    <n v="3.2789213847336405"/>
    <n v="3.2915999999999999"/>
    <n v="-3.8518092314859809E-3"/>
    <n v="7.8966007879018267"/>
    <m/>
    <m/>
    <m/>
    <n v="14.218743461011927"/>
    <m/>
    <m/>
    <m/>
    <m/>
    <m/>
    <m/>
    <m/>
    <n v="39.483003939509132"/>
    <n v="56.874973844047709"/>
    <n v="31.910811256898615"/>
    <m/>
  </r>
  <r>
    <x v="3599"/>
    <n v="12.18"/>
    <n v="14.54"/>
    <n v="53.037500000000001"/>
    <n v="46.226399999999998"/>
    <n v="10809.774679"/>
    <n v="9423.6783639999994"/>
    <n v="5.4162520525702362E-5"/>
    <n v="31.319226906985307"/>
    <n v="31.33"/>
    <n v="-3.4385869820274806E-4"/>
    <n v="37.293428806775552"/>
    <m/>
    <m/>
    <n v="47.783176759795403"/>
    <n v="47.726999999999997"/>
    <n v="1.1770435978670779E-3"/>
    <n v="55.548529907209335"/>
    <n v="55.205199999999998"/>
    <n v="6.2191588330327008E-3"/>
    <n v="17.609377961901703"/>
    <n v="17.61"/>
    <n v="-3.5323003878207082E-5"/>
    <n v="78.421039866684026"/>
    <m/>
    <m/>
    <e v="#DIV/0!"/>
    <n v="25.808611183609333"/>
    <n v="25.837399999999999"/>
    <n v="-1.1142303943378895E-3"/>
    <n v="3606"/>
    <n v="0.83768913342503437"/>
    <n v="4537.74"/>
    <n v="18.36336532093781"/>
    <m/>
    <m/>
    <n v="6245.4478125035057"/>
    <n v="3.3048218995405314"/>
    <n v="3.3165"/>
    <n v="-3.5212122597523265E-3"/>
    <n v="7.6026590220382255"/>
    <m/>
    <m/>
    <m/>
    <n v="14.482476318595955"/>
    <m/>
    <m/>
    <m/>
    <m/>
    <m/>
    <m/>
    <m/>
    <n v="38.01329511019113"/>
    <n v="57.92990527438382"/>
    <n v="31.318341140492489"/>
    <m/>
  </r>
  <r>
    <x v="3600"/>
    <n v="12.83"/>
    <n v="14.85"/>
    <n v="53.214500000000001"/>
    <n v="46.373100000000001"/>
    <n v="10850.683000999999"/>
    <n v="9457.8098539999992"/>
    <n v="5.5139618614141739E-5"/>
    <n v="31.421448740539869"/>
    <n v="31.43"/>
    <n v="-2.7207316131494519E-4"/>
    <n v="37.531249537537803"/>
    <m/>
    <m/>
    <n v="48.005783918034254"/>
    <n v="47.9495"/>
    <n v="1.1738165785724064E-3"/>
    <n v="55.452866964902135"/>
    <n v="55.115600000000001"/>
    <n v="6.119265052038525E-3"/>
    <n v="17.674725602156126"/>
    <n v="17.68"/>
    <n v="-2.9832566990228848E-4"/>
    <n v="78.141263204680854"/>
    <m/>
    <m/>
    <e v="#DIV/0!"/>
    <n v="25.89022250411298"/>
    <n v="25.919499999999999"/>
    <n v="-1.1295548095842101E-3"/>
    <n v="3607"/>
    <n v="0.86397306397306395"/>
    <n v="4551.58"/>
    <n v="18.415058813967821"/>
    <m/>
    <m/>
    <n v="6226.3993439431542"/>
    <n v="3.293805388949933"/>
    <n v="3.3075000000000001"/>
    <n v="-4.140471972809423E-3"/>
    <n v="7.6501398199392172"/>
    <m/>
    <m/>
    <m/>
    <n v="14.434498954126854"/>
    <m/>
    <m/>
    <m/>
    <m/>
    <m/>
    <m/>
    <m/>
    <n v="38.250699099696085"/>
    <n v="57.737995816507414"/>
    <n v="31.420563038839894"/>
    <m/>
  </r>
  <r>
    <x v="3601"/>
    <n v="12.06"/>
    <n v="14.4"/>
    <n v="51.985300000000002"/>
    <n v="45.299399999999999"/>
    <n v="10890.105204"/>
    <n v="9491.6500350000006"/>
    <n v="5.5139618614141739E-5"/>
    <n v="30.694897251669374"/>
    <n v="30.7"/>
    <n v="-1.6621330067179141E-4"/>
    <n v="35.79364484606976"/>
    <m/>
    <m/>
    <n v="46.336968829729756"/>
    <n v="46.282499999999999"/>
    <n v="1.1768774316374131E-3"/>
    <n v="56.092295405387311"/>
    <n v="55.750799999999998"/>
    <n v="6.12539022556291E-3"/>
    <n v="17.738508064687153"/>
    <n v="17.739999999999998"/>
    <n v="-8.4100074004833658E-5"/>
    <n v="77.863086077843946"/>
    <m/>
    <m/>
    <e v="#DIV/0!"/>
    <n v="25.290677724308516"/>
    <n v="25.319400000000002"/>
    <n v="-1.1343979593310127E-3"/>
    <n v="3608"/>
    <n v="0.83750000000000002"/>
    <n v="4557.72"/>
    <n v="18.438460571054517"/>
    <m/>
    <m/>
    <n v="6218.000042607835"/>
    <n v="3.2890502908972024"/>
    <n v="3.3151000000000002"/>
    <n v="-7.8578954187800143E-3"/>
    <n v="7.2956387923856356"/>
    <m/>
    <m/>
    <m/>
    <n v="14.768020401597283"/>
    <m/>
    <m/>
    <m/>
    <m/>
    <m/>
    <m/>
    <m/>
    <n v="36.478193961928177"/>
    <n v="59.072081606389133"/>
    <n v="30.694129662246414"/>
    <m/>
  </r>
  <r>
    <x v="3602"/>
    <n v="12.1"/>
    <n v="14.39"/>
    <n v="51.802199999999999"/>
    <n v="45.137300000000003"/>
    <n v="10947.395452000001"/>
    <n v="9541.0599779999993"/>
    <n v="5.5139618614141739E-5"/>
    <n v="30.586039418955284"/>
    <n v="30.59"/>
    <n v="-1.294730645542419E-4"/>
    <n v="35.537828931946166"/>
    <m/>
    <m/>
    <n v="46.086696442860692"/>
    <n v="46.031500000000001"/>
    <n v="1.1991015469992039E-3"/>
    <n v="56.190115912582961"/>
    <n v="55.846800000000002"/>
    <n v="6.1474589874972452E-3"/>
    <n v="17.831391324500942"/>
    <n v="17.829999999999998"/>
    <n v="7.8032781881232083E-5"/>
    <n v="77.459166393017739"/>
    <m/>
    <m/>
    <e v="#DIV/0!"/>
    <n v="25.200082280888676"/>
    <n v="25.228899999999999"/>
    <n v="-1.1422503205182899E-3"/>
    <n v="3609"/>
    <n v="0.84086170952050032"/>
    <n v="4579.5600000000004"/>
    <n v="18.525368655743446"/>
    <m/>
    <m/>
    <n v="6188.2041971125964"/>
    <n v="3.2729793008154542"/>
    <n v="3.2867999999999999"/>
    <n v="-4.2049103031963631E-3"/>
    <n v="7.2431810691965053"/>
    <m/>
    <m/>
    <m/>
    <n v="14.820176203290735"/>
    <m/>
    <m/>
    <m/>
    <m/>
    <m/>
    <m/>
    <m/>
    <n v="36.215905345982527"/>
    <n v="59.280704813162941"/>
    <n v="30.585330892149383"/>
    <m/>
  </r>
  <r>
    <x v="3603"/>
    <n v="12.87"/>
    <n v="14.97"/>
    <n v="52.717700000000001"/>
    <n v="45.932499999999997"/>
    <n v="10981.990876"/>
    <n v="9570.6850790000008"/>
    <n v="5.5139618614141739E-5"/>
    <n v="31.125827350892813"/>
    <n v="31.13"/>
    <n v="-1.3403948304480107E-4"/>
    <n v="36.790359760659499"/>
    <m/>
    <m/>
    <n v="47.302991129509827"/>
    <n v="47.244500000000002"/>
    <n v="1.2380516146817122E-3"/>
    <n v="55.692637475694141"/>
    <n v="55.355200000000004"/>
    <n v="6.0958586671917558E-3"/>
    <n v="17.887305048927701"/>
    <n v="17.89"/>
    <n v="-1.506400822973708E-4"/>
    <n v="77.220056564950156"/>
    <m/>
    <m/>
    <e v="#DIV/0!"/>
    <n v="25.643944562728457"/>
    <n v="25.672899999999998"/>
    <n v="-1.1278600108106662E-3"/>
    <n v="3610"/>
    <n v="0.85971943887775537"/>
    <n v="4608.09"/>
    <n v="18.63932352458815"/>
    <m/>
    <m/>
    <n v="6149.652575178694"/>
    <n v="3.2522807829858174"/>
    <n v="3.2660999999999998"/>
    <n v="-4.231106522819994E-3"/>
    <n v="7.4981398201345986"/>
    <m/>
    <m/>
    <m/>
    <n v="14.558405750396371"/>
    <m/>
    <m/>
    <m/>
    <m/>
    <m/>
    <m/>
    <m/>
    <n v="37.490699100672991"/>
    <n v="58.233623001585485"/>
    <n v="31.124823629059367"/>
    <m/>
  </r>
  <r>
    <x v="3604"/>
    <n v="12.86"/>
    <n v="15.08"/>
    <n v="53.105499999999999"/>
    <n v="46.267899999999997"/>
    <n v="11078.391320000001"/>
    <n v="9654.1692889999995"/>
    <n v="5.5139618614141739E-5"/>
    <n v="31.35402947227643"/>
    <n v="31.36"/>
    <n v="-1.9038672587912142E-4"/>
    <n v="37.328018410359327"/>
    <m/>
    <m/>
    <n v="47.819490652825671"/>
    <n v="47.76"/>
    <n v="1.2456166839547311E-3"/>
    <n v="55.486794699192146"/>
    <n v="55.15"/>
    <n v="6.1068848448257995E-3"/>
    <n v="18.04388068798773"/>
    <n v="18.05"/>
    <n v="-3.3902005608144048E-4"/>
    <n v="76.547862651405964"/>
    <m/>
    <m/>
    <e v="#DIV/0!"/>
    <n v="25.831099830713427"/>
    <n v="25.86"/>
    <n v="-1.1175626174235731E-3"/>
    <n v="3611"/>
    <n v="0.85278514588859411"/>
    <n v="4641.41"/>
    <n v="18.772634105605466"/>
    <m/>
    <m/>
    <n v="6105.1859037801414"/>
    <n v="3.2284582469786933"/>
    <n v="3.2387999999999999"/>
    <n v="-3.1930817035032977E-3"/>
    <n v="7.6073865758614589"/>
    <m/>
    <m/>
    <m/>
    <n v="14.451426879597868"/>
    <m/>
    <m/>
    <m/>
    <m/>
    <m/>
    <m/>
    <m/>
    <n v="38.036932879307294"/>
    <n v="57.805707518391472"/>
    <n v="31.353143856959541"/>
    <m/>
  </r>
  <r>
    <x v="3605"/>
    <n v="12.62"/>
    <n v="14.86"/>
    <n v="52.398000000000003"/>
    <n v="45.643799999999999"/>
    <n v="11005.989336000001"/>
    <n v="9589.4781299999995"/>
    <n v="5.4860407213475071E-5"/>
    <n v="30.934051290437225"/>
    <n v="30.94"/>
    <n v="-1.9226598457589006E-4"/>
    <n v="36.322047599021701"/>
    <m/>
    <m/>
    <n v="46.847210551156699"/>
    <n v="46.787999999999997"/>
    <n v="1.2655072060507866E-3"/>
    <n v="55.853445436845583"/>
    <n v="55.518799999999999"/>
    <n v="6.0276057271695382E-3"/>
    <n v="17.924645013917715"/>
    <n v="17.93"/>
    <n v="-2.9866068501305243E-4"/>
    <n v="77.064930797751089"/>
    <m/>
    <m/>
    <e v="#DIV/0!"/>
    <n v="25.482380437716838"/>
    <n v="25.5106"/>
    <n v="-1.1061896734362309E-3"/>
    <n v="3612"/>
    <n v="0.84925975773889639"/>
    <n v="4608.68"/>
    <n v="18.635888362894331"/>
    <m/>
    <m/>
    <n v="6148.238065651366"/>
    <n v="3.2502999764684728"/>
    <n v="3.2601"/>
    <n v="-3.0060499774630101E-3"/>
    <n v="7.4014087314724462"/>
    <m/>
    <m/>
    <m/>
    <n v="14.644313388419347"/>
    <m/>
    <m/>
    <m/>
    <m/>
    <m/>
    <m/>
    <m/>
    <n v="37.007043657362232"/>
    <n v="58.577253553677387"/>
    <n v="30.933460923413811"/>
    <m/>
  </r>
  <r>
    <x v="3606"/>
    <n v="12.41"/>
    <n v="14.7"/>
    <n v="52.371400000000001"/>
    <n v="45.618099999999998"/>
    <n v="10972.661029999999"/>
    <n v="9559.9132169999993"/>
    <n v="5.4860407213475071E-5"/>
    <n v="30.917593628182768"/>
    <n v="30.93"/>
    <n v="-4.01111277634425E-4"/>
    <n v="36.281495221783075"/>
    <m/>
    <m/>
    <n v="46.806066816982408"/>
    <n v="46.7455"/>
    <n v="1.2956716043770466E-3"/>
    <n v="55.86664414357336"/>
    <n v="55.531999999999996"/>
    <n v="6.0261496717812779E-3"/>
    <n v="17.869929911060446"/>
    <n v="17.87"/>
    <n v="-3.9221566623393045E-6"/>
    <n v="77.30390812843423"/>
    <m/>
    <m/>
    <e v="#DIV/0!"/>
    <n v="25.467936497926118"/>
    <n v="25.495799999999999"/>
    <n v="-1.0928663573561703E-3"/>
    <n v="3613"/>
    <n v="0.84421768707483003"/>
    <n v="4600.83"/>
    <n v="18.60269305880518"/>
    <m/>
    <m/>
    <n v="6158.7104067154814"/>
    <n v="3.2555276019183261"/>
    <n v="3.2673999999999999"/>
    <n v="-3.6335918717248505E-3"/>
    <n v="7.3928247848309052"/>
    <m/>
    <m/>
    <m/>
    <n v="14.651876504029527"/>
    <m/>
    <m/>
    <m/>
    <m/>
    <m/>
    <m/>
    <m/>
    <n v="36.964123924154528"/>
    <n v="58.607506016118109"/>
    <n v="30.91676713450336"/>
    <m/>
  </r>
  <r>
    <x v="3607"/>
    <n v="12.29"/>
    <n v="14.55"/>
    <n v="51.566000000000003"/>
    <n v="44.914099999999998"/>
    <n v="10931.438697"/>
    <n v="9523.4738649999999"/>
    <n v="5.4860407213475071E-5"/>
    <n v="30.441381334099194"/>
    <n v="30.45"/>
    <n v="-2.8304321513317188E-4"/>
    <n v="35.162008467933916"/>
    <m/>
    <m/>
    <n v="45.721026134140736"/>
    <n v="45.66"/>
    <n v="1.3365338182378395E-3"/>
    <n v="56.295179357499073"/>
    <n v="55.957599999999999"/>
    <n v="6.0327704815623662E-3"/>
    <n v="17.802361671872525"/>
    <n v="17.809999999999999"/>
    <n v="-4.2887861468132726E-4"/>
    <n v="77.59995307176132"/>
    <m/>
    <m/>
    <e v="#DIV/0!"/>
    <n v="25.074808849212765"/>
    <n v="25.1022"/>
    <n v="-1.0911852661215082E-3"/>
    <n v="3614"/>
    <n v="0.84467353951890023"/>
    <n v="4586.3"/>
    <n v="18.542495461855072"/>
    <m/>
    <m/>
    <n v="6178.1603890468386"/>
    <n v="3.2654993868887483"/>
    <n v="3.2829000000000002"/>
    <n v="-5.3003786625397398E-3"/>
    <n v="7.1644042396121206"/>
    <m/>
    <m/>
    <m/>
    <n v="14.877298214029645"/>
    <m/>
    <m/>
    <m/>
    <m/>
    <m/>
    <m/>
    <m/>
    <n v="35.822021198060604"/>
    <n v="59.509192856118581"/>
    <n v="30.440790995865932"/>
    <m/>
  </r>
  <r>
    <x v="3608"/>
    <n v="12.14"/>
    <n v="14.4"/>
    <n v="51.682400000000001"/>
    <n v="45.012999999999998"/>
    <n v="10958.926395"/>
    <n v="9546.8986970000005"/>
    <n v="5.4860407213475071E-5"/>
    <n v="30.509352759621976"/>
    <n v="30.52"/>
    <n v="-3.4886108709120123E-4"/>
    <n v="35.317201606900085"/>
    <m/>
    <m/>
    <n v="45.870495563347312"/>
    <n v="45.81"/>
    <n v="1.3205754932832381E-3"/>
    <n v="56.230656847874705"/>
    <n v="55.893999999999998"/>
    <n v="6.0231303516424806E-3"/>
    <n v="17.846691503413894"/>
    <n v="17.850000000000001"/>
    <n v="-1.8534994880159417E-4"/>
    <n v="77.41046454702493"/>
    <m/>
    <m/>
    <e v="#DIV/0!"/>
    <n v="25.12992843686726"/>
    <n v="25.157699999999998"/>
    <n v="-1.1038991295999612E-3"/>
    <n v="3615"/>
    <n v="0.84305555555555556"/>
    <n v="4597.2"/>
    <n v="18.585113083145327"/>
    <m/>
    <m/>
    <n v="6163.4771044294757"/>
    <n v="3.2574296433011924"/>
    <n v="3.27"/>
    <n v="-3.8441457794518019E-3"/>
    <n v="7.1957135114248079"/>
    <m/>
    <m/>
    <m/>
    <n v="14.843847294846238"/>
    <m/>
    <m/>
    <m/>
    <m/>
    <m/>
    <m/>
    <m/>
    <n v="35.978567557124038"/>
    <n v="59.375389179384953"/>
    <n v="30.508526306247791"/>
    <m/>
  </r>
  <r>
    <x v="3609"/>
    <n v="13.03"/>
    <n v="15"/>
    <n v="53.189900000000002"/>
    <n v="46.323500000000003"/>
    <n v="11057.988122000001"/>
    <n v="9632.6728449999991"/>
    <n v="5.4860407213475071E-5"/>
    <n v="31.398500320478579"/>
    <n v="31.41"/>
    <n v="-3.6611523468388363E-4"/>
    <n v="37.373999151889663"/>
    <m/>
    <m/>
    <n v="47.87207973184767"/>
    <n v="47.808"/>
    <n v="1.3403558368405566E-3"/>
    <n v="55.409607542924867"/>
    <n v="55.0764"/>
    <n v="6.0499150802315604E-3"/>
    <n v="18.007575148274295"/>
    <n v="18.010000000000002"/>
    <n v="-1.3463918521416929E-4"/>
    <n v="76.716341142565014"/>
    <m/>
    <m/>
    <e v="#DIV/0!"/>
    <n v="25.861459014362403"/>
    <n v="25.8902"/>
    <n v="-1.1101106070094957E-3"/>
    <n v="3616"/>
    <n v="0.86866666666666659"/>
    <n v="4648.62"/>
    <n v="18.79152146079959"/>
    <m/>
    <m/>
    <n v="6094.5381866730659"/>
    <n v="3.2206897347330834"/>
    <n v="3.2334000000000001"/>
    <n v="-3.9309288262870945E-3"/>
    <n v="7.6144462008739238"/>
    <m/>
    <m/>
    <m/>
    <n v="14.411015092570372"/>
    <m/>
    <m/>
    <m/>
    <m/>
    <m/>
    <m/>
    <m/>
    <n v="38.07223100436962"/>
    <n v="57.644060370281487"/>
    <n v="31.397969041978509"/>
    <m/>
  </r>
  <r>
    <x v="3610"/>
    <n v="14.26"/>
    <n v="15.66"/>
    <n v="55.086199999999998"/>
    <n v="47.967399999999998"/>
    <n v="11216.002721000001"/>
    <n v="9768.7347669999999"/>
    <n v="5.5698062932041381E-5"/>
    <n v="32.515525471071271"/>
    <n v="32.520000000000003"/>
    <n v="-1.3759314048988891E-4"/>
    <n v="40.027870301716618"/>
    <m/>
    <m/>
    <n v="50.41526518598134"/>
    <n v="50.347999999999999"/>
    <n v="1.3360051239641457E-3"/>
    <n v="54.419055646999766"/>
    <n v="54.097200000000001"/>
    <n v="5.9495805143290337E-3"/>
    <n v="18.263560742659323"/>
    <n v="18.27"/>
    <n v="-3.5244977234138997E-4"/>
    <n v="75.636965238071099"/>
    <m/>
    <m/>
    <e v="#DIV/0!"/>
    <n v="26.778911993922961"/>
    <n v="26.808599999999998"/>
    <n v="-1.107406059139171E-3"/>
    <n v="3617"/>
    <n v="0.91060025542784162"/>
    <n v="4726.16"/>
    <n v="19.100493231600332"/>
    <m/>
    <m/>
    <n v="5992.8799545537213"/>
    <n v="3.1660673761371432"/>
    <n v="3.1756000000000002"/>
    <n v="-3.0018339409425554E-3"/>
    <n v="8.1540554113678123"/>
    <m/>
    <m/>
    <m/>
    <n v="13.89766376786327"/>
    <m/>
    <m/>
    <m/>
    <m/>
    <m/>
    <m/>
    <m/>
    <n v="40.770277056839063"/>
    <n v="55.590655071453078"/>
    <n v="32.514817151554446"/>
    <m/>
  </r>
  <r>
    <x v="3611"/>
    <n v="12.83"/>
    <n v="14.87"/>
    <n v="52.441299999999998"/>
    <n v="45.661700000000003"/>
    <n v="10970.912832"/>
    <n v="9554.7261940000008"/>
    <n v="5.5698062932041381E-5"/>
    <n v="30.953575452640898"/>
    <n v="30.96"/>
    <n v="-2.0751121960926877E-4"/>
    <n v="36.180125546472375"/>
    <m/>
    <m/>
    <n v="46.778642550115279"/>
    <n v="46.717500000000001"/>
    <n v="1.3087718759625666E-3"/>
    <n v="55.724445777532218"/>
    <n v="55.393599999999999"/>
    <n v="5.9726354223632594E-3"/>
    <n v="17.864033400300837"/>
    <n v="17.87"/>
    <n v="-3.338891829414159E-4"/>
    <n v="77.295428485184942"/>
    <m/>
    <m/>
    <e v="#DIV/0!"/>
    <n v="25.491605537617986"/>
    <n v="25.519100000000002"/>
    <n v="-1.0774072119320577E-3"/>
    <n v="3618"/>
    <n v="0.86281102891728312"/>
    <n v="4606.68"/>
    <n v="18.61616824631685"/>
    <m/>
    <m/>
    <n v="6144.3833520201797"/>
    <n v="3.2457996383395757"/>
    <n v="3.2589000000000001"/>
    <n v="-4.0198722453663738E-3"/>
    <n v="7.3699077505142379"/>
    <m/>
    <m/>
    <m/>
    <n v="14.565019141567358"/>
    <m/>
    <m/>
    <m/>
    <m/>
    <m/>
    <m/>
    <m/>
    <n v="36.849538752571192"/>
    <n v="58.260076566269433"/>
    <n v="30.952808125208307"/>
    <m/>
  </r>
  <r>
    <x v="3612"/>
    <n v="13.15"/>
    <n v="15.22"/>
    <n v="53.024700000000003"/>
    <n v="46.167099999999998"/>
    <n v="11010.987606000001"/>
    <n v="9589.0957130000006"/>
    <n v="5.5698062932041381E-5"/>
    <n v="31.297165239326876"/>
    <n v="31.31"/>
    <n v="-4.0992528499272929E-4"/>
    <n v="36.98142266980031"/>
    <m/>
    <m/>
    <n v="47.553684080556295"/>
    <n v="47.491500000000002"/>
    <n v="1.3093728468525079E-3"/>
    <n v="55.413551636435059"/>
    <n v="55.087200000000003"/>
    <n v="5.9242734507300998E-3"/>
    <n v="17.92885032572001"/>
    <n v="17.93"/>
    <n v="-6.4120149469548693E-5"/>
    <n v="77.018828503953884"/>
    <m/>
    <m/>
    <e v="#DIV/0!"/>
    <n v="25.773658637067545"/>
    <n v="25.8018"/>
    <n v="-1.090674407694614E-3"/>
    <n v="3619"/>
    <n v="0.86399474375821284"/>
    <n v="4627"/>
    <n v="18.696823896849068"/>
    <m/>
    <m/>
    <n v="6117.2805643915517"/>
    <n v="3.2311761354404442"/>
    <n v="3.2423000000000002"/>
    <n v="-3.430856046496622E-3"/>
    <n v="7.5327994380413683"/>
    <m/>
    <m/>
    <m/>
    <n v="14.403137446679711"/>
    <m/>
    <m/>
    <m/>
    <m/>
    <m/>
    <m/>
    <m/>
    <n v="37.663997190206842"/>
    <n v="57.612549786718844"/>
    <n v="31.29616183561296"/>
    <m/>
  </r>
  <r>
    <x v="3613"/>
    <n v="12.19"/>
    <n v="14.76"/>
    <n v="52.079300000000003"/>
    <n v="45.3414"/>
    <n v="10960.214034000001"/>
    <n v="9544.3446370000001"/>
    <n v="5.5698062932041381E-5"/>
    <n v="30.738405196845108"/>
    <n v="30.75"/>
    <n v="-3.7706676926474447E-4"/>
    <n v="35.658969062355759"/>
    <m/>
    <m/>
    <n v="46.27637592929073"/>
    <n v="46.217500000000001"/>
    <n v="1.2738882304479393E-3"/>
    <n v="55.906560774907248"/>
    <n v="55.580800000000004"/>
    <n v="5.8610306959820946E-3"/>
    <n v="17.845742136524535"/>
    <n v="17.850000000000001"/>
    <n v="-2.3853576893373418E-4"/>
    <n v="77.37971335131806"/>
    <m/>
    <m/>
    <e v="#DIV/0!"/>
    <n v="25.312600605509189"/>
    <n v="25.340299999999999"/>
    <n v="-1.0930965494019285E-3"/>
    <n v="3620"/>
    <n v="0.82588075880758804"/>
    <n v="4593.92"/>
    <n v="18.561704478709224"/>
    <m/>
    <m/>
    <n v="6161.0150880721376"/>
    <n v="3.2539684272803391"/>
    <n v="3.2688000000000001"/>
    <n v="-4.5373142191816873E-3"/>
    <n v="7.2631059749294469"/>
    <m/>
    <m/>
    <m/>
    <n v="14.660055172937728"/>
    <m/>
    <m/>
    <m/>
    <m/>
    <m/>
    <m/>
    <m/>
    <n v="36.315529874647233"/>
    <n v="58.640220691750912"/>
    <n v="30.737637906832411"/>
    <m/>
  </r>
  <r>
    <x v="3614"/>
    <n v="11.64"/>
    <n v="14.49"/>
    <n v="51.028300000000002"/>
    <n v="44.4238"/>
    <n v="10888.070245000001"/>
    <n v="9480.9889719999992"/>
    <n v="5.5698062932041381E-5"/>
    <n v="30.117346346692294"/>
    <n v="30.13"/>
    <n v="-4.1996857974457846E-4"/>
    <n v="34.21602592487865"/>
    <m/>
    <m/>
    <n v="44.87008134929814"/>
    <n v="44.811999999999998"/>
    <n v="1.2961115169629611E-3"/>
    <n v="56.469714537736976"/>
    <n v="56.140799999999999"/>
    <n v="5.8587433334933436E-3"/>
    <n v="17.727843223592398"/>
    <n v="17.73"/>
    <n v="-1.2164559546545828E-4"/>
    <n v="77.894819885750479"/>
    <m/>
    <m/>
    <e v="#DIV/0!"/>
    <n v="24.800241516958927"/>
    <n v="24.827200000000001"/>
    <n v="-1.0858446800716681E-3"/>
    <n v="3621"/>
    <n v="0.80331262939958592"/>
    <n v="4573.8999999999996"/>
    <n v="18.479370773868045"/>
    <m/>
    <m/>
    <n v="6187.864384982664"/>
    <n v="3.267839204192093"/>
    <n v="3.28"/>
    <n v="-3.7075596975325587E-3"/>
    <n v="6.9688958155588798"/>
    <m/>
    <m/>
    <m/>
    <n v="14.956042529218958"/>
    <m/>
    <m/>
    <m/>
    <m/>
    <m/>
    <m/>
    <m/>
    <n v="34.844479077794396"/>
    <n v="59.824170116875834"/>
    <n v="30.116579075388856"/>
    <m/>
  </r>
  <r>
    <x v="3615"/>
    <n v="11.27"/>
    <n v="14.23"/>
    <n v="49.378799999999998"/>
    <n v="42.980400000000003"/>
    <n v="10738.378819"/>
    <n v="9349.0580819999996"/>
    <n v="5.5977185392519502E-5"/>
    <n v="29.141665267694183"/>
    <n v="29.15"/>
    <n v="-2.8592563656315573E-4"/>
    <n v="31.993593447337748"/>
    <m/>
    <m/>
    <n v="42.678915807981333"/>
    <n v="42.622999999999998"/>
    <n v="1.3118693658666913E-3"/>
    <n v="57.379327726371599"/>
    <n v="57.050400000000003"/>
    <n v="5.7655638938831633E-3"/>
    <n v="17.482838249917521"/>
    <n v="17.489999999999998"/>
    <n v="-4.0947684862657763E-4"/>
    <n v="78.983250078657193"/>
    <m/>
    <m/>
    <e v="#DIV/0!"/>
    <n v="23.994171010496984"/>
    <n v="24.020499999999998"/>
    <n v="-1.0961049729611982E-3"/>
    <n v="3622"/>
    <n v="0.79198875614898101"/>
    <n v="4489.07"/>
    <n v="18.132394347969637"/>
    <m/>
    <m/>
    <n v="6302.6278331949288"/>
    <n v="3.3274998352246064"/>
    <n v="3.3485"/>
    <n v="-6.271514043719173E-3"/>
    <n v="6.5153760495573483"/>
    <m/>
    <m/>
    <m/>
    <n v="15.439830618997544"/>
    <m/>
    <m/>
    <m/>
    <m/>
    <m/>
    <m/>
    <m/>
    <n v="32.57688024778674"/>
    <n v="61.759322475990174"/>
    <n v="29.141193135276698"/>
    <m/>
  </r>
  <r>
    <x v="3616"/>
    <n v="10.93"/>
    <n v="13.93"/>
    <n v="48.206299999999999"/>
    <n v="41.9574"/>
    <n v="10565.268538"/>
    <n v="9197.8213020000003"/>
    <n v="5.5977185392519502E-5"/>
    <n v="28.449002488466693"/>
    <n v="28.46"/>
    <n v="-3.8641994143739922E-4"/>
    <n v="30.470927647301291"/>
    <m/>
    <m/>
    <n v="41.153792619946145"/>
    <n v="41.106499999999997"/>
    <n v="1.1504900671706064E-3"/>
    <n v="58.059561373136468"/>
    <n v="57.736800000000002"/>
    <n v="5.5902192905818993E-3"/>
    <n v="17.20058307878228"/>
    <n v="17.2"/>
    <n v="3.3899929202441115E-5"/>
    <n v="80.262461566035512"/>
    <m/>
    <m/>
    <e v="#DIV/0!"/>
    <n v="23.422984389823768"/>
    <n v="23.450900000000001"/>
    <n v="-1.1903854511440271E-3"/>
    <n v="3623"/>
    <n v="0.78463747307968412"/>
    <n v="4402.9799999999996"/>
    <n v="17.783268216329784"/>
    <m/>
    <m/>
    <n v="6423.497686006257"/>
    <n v="3.3909921228939357"/>
    <n v="3.4098999999999999"/>
    <n v="-5.5449946057257726E-3"/>
    <n v="6.2050148867142072"/>
    <m/>
    <m/>
    <m/>
    <n v="15.806586237854038"/>
    <m/>
    <m/>
    <m/>
    <m/>
    <m/>
    <m/>
    <m/>
    <n v="31.025074433571035"/>
    <n v="63.226344951416152"/>
    <n v="28.448825443127209"/>
    <m/>
  </r>
  <r>
    <x v="3617"/>
    <n v="10.85"/>
    <n v="13.96"/>
    <n v="47.887700000000002"/>
    <n v="41.677799999999998"/>
    <n v="10565.859952000001"/>
    <n v="9197.8213020000003"/>
    <n v="5.5977185392519502E-5"/>
    <n v="28.260291234627573"/>
    <n v="28.27"/>
    <n v="-3.4342997426339839E-4"/>
    <n v="30.065140947866663"/>
    <m/>
    <m/>
    <n v="40.741052397212755"/>
    <n v="40.700499999999998"/>
    <n v="9.9636115558188187E-4"/>
    <n v="58.250379630103758"/>
    <n v="57.937199999999997"/>
    <n v="5.4055016484013674E-3"/>
    <n v="17.201126484061898"/>
    <n v="17.2"/>
    <n v="6.5493259412852112E-5"/>
    <n v="80.263985821134483"/>
    <m/>
    <m/>
    <e v="#DIV/0!"/>
    <n v="23.266808269027798"/>
    <n v="23.297000000000001"/>
    <n v="-1.2959493055845206E-3"/>
    <n v="3624"/>
    <n v="0.77722063037249278"/>
    <n v="4402.9799999999996"/>
    <n v="17.781879659770425"/>
    <m/>
    <m/>
    <n v="6423.497686006257"/>
    <n v="3.3906706754214642"/>
    <n v="3.4089"/>
    <n v="-5.3475680068455489E-3"/>
    <n v="6.1221093513607654"/>
    <m/>
    <m/>
    <m/>
    <n v="15.911178675716041"/>
    <m/>
    <m/>
    <m/>
    <m/>
    <m/>
    <m/>
    <m/>
    <n v="30.610546756803828"/>
    <n v="63.644714702864164"/>
    <n v="28.259878138908494"/>
    <m/>
  </r>
  <r>
    <x v="3618"/>
    <n v="11.27"/>
    <n v="14.13"/>
    <n v="48.3596"/>
    <n v="42.086199999999998"/>
    <n v="10624.203073999999"/>
    <n v="9248.095448"/>
    <n v="5.5977185392519502E-5"/>
    <n v="28.538080885906151"/>
    <n v="28.55"/>
    <n v="-4.1748210486336479E-4"/>
    <n v="30.654686680219363"/>
    <m/>
    <m/>
    <n v="41.338490540821283"/>
    <n v="41.296500000000002"/>
    <n v="1.0168062867623728E-3"/>
    <n v="57.962362092922945"/>
    <n v="57.650799999999997"/>
    <n v="5.4042978228046046E-3"/>
    <n v="17.295686829556892"/>
    <n v="17.3"/>
    <n v="-2.4931621058432718E-4"/>
    <n v="79.826788820943804"/>
    <m/>
    <m/>
    <e v="#DIV/0!"/>
    <n v="23.494710789949053"/>
    <n v="23.525300000000001"/>
    <n v="-1.3002686491117021E-3"/>
    <n v="3625"/>
    <n v="0.79759377211606508"/>
    <n v="4422.38"/>
    <n v="17.85883395438994"/>
    <m/>
    <m/>
    <n v="6395.1950693446943"/>
    <n v="3.3754110175896139"/>
    <n v="3.3902999999999999"/>
    <n v="-4.391641568706639E-3"/>
    <n v="6.2418798766176957"/>
    <m/>
    <m/>
    <m/>
    <n v="15.754531519976721"/>
    <m/>
    <m/>
    <m/>
    <m/>
    <m/>
    <m/>
    <m/>
    <n v="31.209399383088478"/>
    <n v="63.018126079906885"/>
    <n v="28.537726812495002"/>
    <m/>
  </r>
  <r>
    <x v="3619"/>
    <n v="13.16"/>
    <n v="15.22"/>
    <n v="51.173000000000002"/>
    <n v="44.532299999999999"/>
    <n v="10826.449257"/>
    <n v="9423.6278650000004"/>
    <n v="5.5977185392519502E-5"/>
    <n v="30.197594767696753"/>
    <n v="30.21"/>
    <n v="-4.1063331026969241E-4"/>
    <n v="34.218428966248929"/>
    <m/>
    <m/>
    <n v="44.940939397085678"/>
    <n v="44.893500000000003"/>
    <n v="1.0567097037583739E-3"/>
    <n v="56.275397309876453"/>
    <n v="55.972799999999999"/>
    <n v="5.4061492345649498E-3"/>
    <n v="17.624504038342838"/>
    <n v="17.63"/>
    <n v="-3.1173917510840532E-4"/>
    <n v="78.313132801063148"/>
    <m/>
    <m/>
    <e v="#DIV/0!"/>
    <n v="24.86015767329781"/>
    <n v="24.892399999999999"/>
    <n v="-1.2952679011339896E-3"/>
    <n v="3626"/>
    <n v="0.86465177398160309"/>
    <n v="4535.3500000000004"/>
    <n v="18.3136090125568"/>
    <m/>
    <m/>
    <n v="6231.8293732751863"/>
    <n v="3.2888741151533263"/>
    <n v="3.3090000000000002"/>
    <n v="-6.0821652604030607E-3"/>
    <n v="6.9672160477172831"/>
    <m/>
    <m/>
    <m/>
    <n v="14.838168285133538"/>
    <m/>
    <m/>
    <m/>
    <m/>
    <m/>
    <m/>
    <m/>
    <n v="34.836080238586419"/>
    <n v="59.352673140534151"/>
    <n v="30.197004659734144"/>
    <m/>
  </r>
  <r>
    <x v="3620"/>
    <n v="14.78"/>
    <n v="16.21"/>
    <n v="54.048299999999998"/>
    <n v="47.027000000000001"/>
    <n v="11083.891958"/>
    <n v="9646.1301899999999"/>
    <n v="5.6535672742441534E-5"/>
    <n v="31.891999157067158"/>
    <n v="31.9"/>
    <n v="-2.5081012328653784E-4"/>
    <n v="38.053556032135795"/>
    <m/>
    <m/>
    <n v="48.71240241762699"/>
    <n v="48.661000000000001"/>
    <n v="1.0563370589793397E-3"/>
    <n v="54.691705316262592"/>
    <n v="54.400799999999997"/>
    <n v="5.3474455570983181E-3"/>
    <n v="18.042278168833107"/>
    <n v="18.05"/>
    <n v="-4.2780228071437332E-4"/>
    <n v="76.468557278965008"/>
    <m/>
    <m/>
    <e v="#DIV/0!"/>
    <n v="26.252527323670002"/>
    <n v="26.287299999999998"/>
    <n v="-1.3227937570612358E-3"/>
    <n v="3627"/>
    <n v="0.91178285009253535"/>
    <n v="4655.07"/>
    <n v="18.792632030523276"/>
    <m/>
    <m/>
    <n v="6067.3272703352814"/>
    <n v="3.2011469135082771"/>
    <n v="3.2147999999999999"/>
    <n v="-4.2469473969525273E-3"/>
    <n v="7.7470398603727322"/>
    <m/>
    <m/>
    <m/>
    <n v="14.004976871128511"/>
    <m/>
    <m/>
    <m/>
    <m/>
    <m/>
    <m/>
    <m/>
    <n v="38.735199301863659"/>
    <n v="56.019907484514043"/>
    <n v="31.891232072831254"/>
    <m/>
  </r>
  <r>
    <x v="3621"/>
    <n v="13.31"/>
    <n v="15.35"/>
    <n v="51.068800000000003"/>
    <n v="44.431899999999999"/>
    <n v="10832.362126"/>
    <n v="9426.6825339999996"/>
    <n v="5.6535672742441534E-5"/>
    <n v="30.13316632315663"/>
    <n v="30.14"/>
    <n v="-2.2673114941507144E-4"/>
    <n v="33.854106175494962"/>
    <m/>
    <m/>
    <n v="44.678737925207244"/>
    <n v="44.633499999999998"/>
    <n v="1.0135419630377118E-3"/>
    <n v="56.19819618998644"/>
    <n v="55.9"/>
    <n v="5.3344577815106486E-3"/>
    <n v="17.632409798663939"/>
    <n v="17.64"/>
    <n v="-4.3028352245244594E-4"/>
    <n v="78.209731562814795"/>
    <m/>
    <m/>
    <e v="#DIV/0!"/>
    <n v="24.803735612156036"/>
    <n v="24.8368"/>
    <n v="-1.331266018326227E-3"/>
    <n v="3628"/>
    <n v="0.86710097719869716"/>
    <n v="4525.26"/>
    <n v="18.267159418040954"/>
    <m/>
    <m/>
    <n v="6236.5190876360348"/>
    <n v="3.2901013015899769"/>
    <n v="3.3062999999999998"/>
    <n v="-4.8993431963291201E-3"/>
    <n v="6.8917948225847141"/>
    <m/>
    <m/>
    <m/>
    <n v="14.777127925792207"/>
    <m/>
    <m/>
    <m/>
    <m/>
    <m/>
    <m/>
    <m/>
    <n v="34.45897411292357"/>
    <n v="59.10851170316883"/>
    <n v="30.132694282829434"/>
    <m/>
  </r>
  <r>
    <x v="3622"/>
    <n v="14.64"/>
    <n v="16.190000000000001"/>
    <n v="53.286700000000003"/>
    <n v="46.359099999999998"/>
    <n v="10960.770182"/>
    <n v="9537.8945600000006"/>
    <n v="5.6535672742441534E-5"/>
    <n v="31.441072461082264"/>
    <n v="31.45"/>
    <n v="-2.8386451248763045E-4"/>
    <n v="36.791315437109667"/>
    <m/>
    <m/>
    <n v="47.583993967750729"/>
    <n v="47.537999999999997"/>
    <n v="9.6752004187661278E-4"/>
    <n v="54.97693372755694"/>
    <n v="54.686399999999999"/>
    <n v="5.3127235941101691E-3"/>
    <n v="17.8409913577553"/>
    <n v="17.84"/>
    <n v="5.5569380902564802E-5"/>
    <n v="77.288557038273922"/>
    <m/>
    <m/>
    <e v="#DIV/0!"/>
    <n v="25.879481360960767"/>
    <n v="25.9145"/>
    <n v="-1.3513144779653263E-3"/>
    <n v="3629"/>
    <n v="0.90426189005558988"/>
    <n v="4593.17"/>
    <n v="18.539844606227586"/>
    <m/>
    <m/>
    <n v="6142.9284406364459"/>
    <n v="3.2404199675570253"/>
    <n v="3.3182999999999998"/>
    <n v="-2.3469858796062559E-2"/>
    <n v="7.4893951898558546"/>
    <m/>
    <m/>
    <m/>
    <n v="14.135522799979505"/>
    <m/>
    <m/>
    <m/>
    <m/>
    <m/>
    <m/>
    <m/>
    <n v="37.44697594927927"/>
    <n v="56.542091199918019"/>
    <n v="31.440659435867232"/>
    <m/>
  </r>
  <r>
    <x v="3623"/>
    <n v="13.45"/>
    <n v="15.51"/>
    <n v="51.3155"/>
    <n v="44.641500000000001"/>
    <n v="10834.556583"/>
    <n v="9427.5261850000006"/>
    <n v="5.6535672742441534E-5"/>
    <n v="30.277255170395463"/>
    <n v="30.29"/>
    <n v="-4.2076030388038532E-4"/>
    <n v="34.065472315795994"/>
    <m/>
    <m/>
    <n v="44.938006269698079"/>
    <n v="44.89"/>
    <n v="1.0694201313896645E-3"/>
    <n v="55.992847366754262"/>
    <n v="55.696399999999997"/>
    <n v="5.3225588503793553E-3"/>
    <n v="17.635121786984158"/>
    <n v="17.64"/>
    <n v="-2.7654268797294712E-4"/>
    <n v="78.184435092402978"/>
    <m/>
    <m/>
    <e v="#DIV/0!"/>
    <n v="24.920555295984247"/>
    <n v="24.9543"/>
    <n v="-1.35226009207845E-3"/>
    <n v="3630"/>
    <n v="0.86718246292714374"/>
    <n v="4525.87"/>
    <n v="18.266768857911966"/>
    <m/>
    <m/>
    <n v="6232.9357959171848"/>
    <n v="3.2875875420944878"/>
    <n v="3.3048000000000002"/>
    <n v="-5.2083205959551071E-3"/>
    <n v="6.9341988294582455"/>
    <m/>
    <m/>
    <m/>
    <n v="14.658559741105922"/>
    <m/>
    <m/>
    <m/>
    <m/>
    <m/>
    <m/>
    <m/>
    <n v="34.670994147291225"/>
    <n v="58.634238964423687"/>
    <n v="30.276960159578305"/>
    <m/>
  </r>
  <r>
    <x v="3624"/>
    <n v="12.64"/>
    <n v="15.17"/>
    <n v="49.658000000000001"/>
    <n v="43.197000000000003"/>
    <n v="10699.454426"/>
    <n v="9309.436087"/>
    <n v="5.6535672742441534E-5"/>
    <n v="29.298579890540438"/>
    <n v="29.31"/>
    <n v="-3.8963184781848348E-4"/>
    <n v="31.861266937945707"/>
    <m/>
    <m/>
    <n v="42.755423993323511"/>
    <n v="42.713000000000001"/>
    <n v="9.9323375374038569E-4"/>
    <n v="56.896177452764732"/>
    <n v="56.596800000000002"/>
    <n v="5.2896533508031141E-3"/>
    <n v="17.414794926790226"/>
    <n v="17.420000000000002"/>
    <n v="-2.9879869172078077E-4"/>
    <n v="79.165328433929844"/>
    <m/>
    <m/>
    <e v="#DIV/0!"/>
    <n v="24.114090517521291"/>
    <n v="24.148700000000002"/>
    <n v="-1.4331820130570883E-3"/>
    <n v="3631"/>
    <n v="0.8332234673698089"/>
    <n v="4458.3100000000004"/>
    <n v="17.992686342666264"/>
    <m/>
    <m/>
    <n v="6325.9780490910853"/>
    <n v="3.3363467626517034"/>
    <n v="3.3536999999999999"/>
    <n v="-5.1743558900010367E-3"/>
    <n v="6.4852296673488583"/>
    <m/>
    <m/>
    <m/>
    <n v="15.132173427232683"/>
    <m/>
    <m/>
    <m/>
    <m/>
    <m/>
    <m/>
    <m/>
    <n v="32.426148336744291"/>
    <n v="60.528693708930732"/>
    <n v="29.29798988329301"/>
    <m/>
  </r>
  <r>
    <x v="3625"/>
    <n v="12.49"/>
    <n v="15"/>
    <n v="49.100900000000003"/>
    <n v="42.705100000000002"/>
    <n v="10610.851936999999"/>
    <n v="9230.7653449999998"/>
    <n v="5.7299773220664818E-5"/>
    <n v="28.967767737630158"/>
    <n v="28.98"/>
    <n v="-4.2209324947695137E-4"/>
    <n v="31.136764898905909"/>
    <m/>
    <m/>
    <n v="42.020868150567452"/>
    <n v="41.979500000000002"/>
    <n v="9.8543695297581557E-4"/>
    <n v="57.212366579824277"/>
    <n v="56.915599999999998"/>
    <n v="5.2141518287478483E-3"/>
    <n v="17.26931918634844"/>
    <n v="17.27"/>
    <n v="-3.9421751682700013E-5"/>
    <n v="79.83919177777392"/>
    <m/>
    <m/>
    <e v="#DIV/0!"/>
    <n v="23.83922515252106"/>
    <n v="23.874400000000001"/>
    <n v="-1.4733290670735366E-3"/>
    <n v="3632"/>
    <n v="0.83266666666666667"/>
    <n v="4415.03"/>
    <n v="17.813844999198885"/>
    <m/>
    <m/>
    <n v="6387.3888370274708"/>
    <n v="3.367777141958963"/>
    <n v="3.3879000000000001"/>
    <n v="-5.9396257389642271E-3"/>
    <n v="6.336889637780315"/>
    <m/>
    <m/>
    <m/>
    <n v="15.302350671369817"/>
    <m/>
    <m/>
    <m/>
    <m/>
    <m/>
    <m/>
    <m/>
    <n v="31.684448188901577"/>
    <n v="61.209402685479269"/>
    <n v="28.967236769950013"/>
    <m/>
  </r>
  <r>
    <x v="3626"/>
    <n v="12.86"/>
    <n v="15.19"/>
    <n v="50.62"/>
    <n v="44.023800000000001"/>
    <n v="10751.703283999999"/>
    <n v="9352.7681250000005"/>
    <n v="5.7299773220664818E-5"/>
    <n v="29.863253994981058"/>
    <n v="29.87"/>
    <n v="-2.258454977884794E-4"/>
    <n v="33.060122500111277"/>
    <m/>
    <m/>
    <n v="43.965743700866717"/>
    <n v="43.923499999999997"/>
    <n v="9.6175625500527495E-4"/>
    <n v="56.326483691092037"/>
    <n v="56.034399999999998"/>
    <n v="5.2125781857579323E-3"/>
    <n v="17.498130169258449"/>
    <n v="17.5"/>
    <n v="-1.0684747094580338E-4"/>
    <n v="78.785559679738455"/>
    <m/>
    <m/>
    <e v="#DIV/0!"/>
    <n v="24.575269152840768"/>
    <n v="24.611499999999999"/>
    <n v="-1.4721104832794429E-3"/>
    <n v="3633"/>
    <n v="0.84660961158657011"/>
    <n v="4483.93"/>
    <n v="18.090431347341198"/>
    <m/>
    <m/>
    <n v="6287.7086330716211"/>
    <n v="3.3149060780566706"/>
    <n v="3.3308"/>
    <n v="-4.7718031533954264E-3"/>
    <n v="6.728019270755885"/>
    <m/>
    <m/>
    <m/>
    <n v="14.829135378032875"/>
    <m/>
    <m/>
    <m/>
    <m/>
    <m/>
    <m/>
    <m/>
    <n v="33.640096353779427"/>
    <n v="59.316541512131501"/>
    <n v="29.862664045277445"/>
    <m/>
  </r>
  <r>
    <x v="3627"/>
    <n v="12.25"/>
    <n v="15.08"/>
    <n v="49.065399999999997"/>
    <n v="42.669199999999996"/>
    <n v="10702.025524000001"/>
    <n v="9309.0181699999994"/>
    <n v="5.7299773220664818E-5"/>
    <n v="28.945412376345786"/>
    <n v="28.95"/>
    <n v="-1.5846713831479953E-4"/>
    <n v="31.025996307101376"/>
    <m/>
    <m/>
    <n v="41.93511006158414"/>
    <n v="41.893999999999998"/>
    <n v="9.8128757302107239E-4"/>
    <n v="57.190473317754098"/>
    <n v="56.895600000000002"/>
    <n v="5.1827086409861334E-3"/>
    <n v="17.416856152834228"/>
    <n v="17.420000000000002"/>
    <n v="-1.8047343087101986E-4"/>
    <n v="79.155707095927482"/>
    <m/>
    <m/>
    <e v="#DIV/0!"/>
    <n v="23.819005272245082"/>
    <n v="23.854099999999999"/>
    <n v="-1.4712241398718851E-3"/>
    <n v="3634"/>
    <n v="0.81233421750663126"/>
    <n v="4465.92"/>
    <n v="18.016363072062877"/>
    <m/>
    <m/>
    <n v="6312.9636286852055"/>
    <n v="3.3279051194454841"/>
    <n v="3.3391999999999999"/>
    <n v="-3.3825109470878578E-3"/>
    <n v="6.3137679598200132"/>
    <m/>
    <m/>
    <m/>
    <n v="15.284711797836136"/>
    <m/>
    <m/>
    <m/>
    <m/>
    <m/>
    <m/>
    <m/>
    <n v="31.568839799100065"/>
    <n v="61.138847191344546"/>
    <n v="28.94458646689985"/>
    <m/>
  </r>
  <r>
    <x v="3628"/>
    <n v="12.41"/>
    <n v="15.06"/>
    <n v="49.2498"/>
    <n v="42.827100000000002"/>
    <n v="10752.88024"/>
    <n v="9352.7200809999995"/>
    <n v="5.7299773220664818E-5"/>
    <n v="29.053488004287122"/>
    <n v="29.06"/>
    <n v="-2.2408794607287064E-4"/>
    <n v="31.256001538469999"/>
    <m/>
    <m/>
    <n v="42.166464244138083"/>
    <n v="42.124499999999998"/>
    <n v="9.9619566138664517E-4"/>
    <n v="57.08207434586361"/>
    <n v="56.787599999999998"/>
    <n v="5.1855395520079561E-3"/>
    <n v="17.499192219450663"/>
    <n v="17.5"/>
    <n v="-4.6158888533542886E-5"/>
    <n v="78.785704841182692"/>
    <m/>
    <m/>
    <e v="#DIV/0!"/>
    <n v="23.907058905640785"/>
    <n v="23.942799999999998"/>
    <n v="-1.4927700335471972E-3"/>
    <n v="3635"/>
    <n v="0.82403718459495345"/>
    <n v="4494.51"/>
    <n v="18.130284758143731"/>
    <m/>
    <m/>
    <n v="6272.5491944490095"/>
    <n v="3.3062870341901704"/>
    <n v="3.3233000000000001"/>
    <n v="-5.1192988324345601E-3"/>
    <n v="6.3602825934186633"/>
    <m/>
    <m/>
    <m/>
    <n v="15.227440525081587"/>
    <m/>
    <m/>
    <m/>
    <m/>
    <m/>
    <m/>
    <m/>
    <n v="31.801412967093317"/>
    <n v="60.909762100326347"/>
    <n v="29.052426146606287"/>
    <m/>
  </r>
  <r>
    <x v="3629"/>
    <n v="11.99"/>
    <n v="14.82"/>
    <n v="48.945"/>
    <n v="42.559600000000003"/>
    <n v="10736.766544"/>
    <n v="9338.1686819999995"/>
    <n v="5.7299773220664818E-5"/>
    <n v="28.872976060513469"/>
    <n v="28.88"/>
    <n v="-2.4321120105708083E-4"/>
    <n v="30.865922042203866"/>
    <m/>
    <m/>
    <n v="41.769996146184212"/>
    <n v="41.725999999999999"/>
    <n v="1.0544060342283501E-3"/>
    <n v="57.257754471254486"/>
    <n v="56.961599999999997"/>
    <n v="5.1991950937910758E-3"/>
    <n v="17.472542804926192"/>
    <n v="17.48"/>
    <n v="-4.2661299049251422E-4"/>
    <n v="78.909886224004865"/>
    <m/>
    <m/>
    <e v="#DIV/0!"/>
    <n v="23.757644838134127"/>
    <n v="23.7926"/>
    <n v="-1.4691610780609432E-3"/>
    <n v="3636"/>
    <n v="0.80904183535762486"/>
    <n v="4480.51"/>
    <n v="18.072399286485826"/>
    <m/>
    <m/>
    <n v="6292.0876288328"/>
    <n v="3.3162714308804624"/>
    <n v="3.3313999999999999"/>
    <n v="-4.5412046345493229E-3"/>
    <n v="6.2806177136546433"/>
    <m/>
    <m/>
    <m/>
    <n v="15.321838152935767"/>
    <m/>
    <m/>
    <m/>
    <m/>
    <m/>
    <m/>
    <m/>
    <n v="31.403088568273215"/>
    <n v="61.287352611743067"/>
    <n v="28.871796247414625"/>
    <m/>
  </r>
  <r>
    <x v="3630"/>
    <n v="12.16"/>
    <n v="14.79"/>
    <n v="48.980499999999999"/>
    <n v="42.583100000000002"/>
    <n v="10747.994758999999"/>
    <n v="9346.3289650000006"/>
    <n v="5.7931906188635196E-5"/>
    <n v="28.891804184680932"/>
    <n v="28.9"/>
    <n v="-2.8359222557317043E-4"/>
    <n v="30.901188074796131"/>
    <m/>
    <m/>
    <n v="41.80036602653329"/>
    <n v="41.756500000000003"/>
    <n v="1.0505197162906654E-3"/>
    <n v="57.234183956479619"/>
    <n v="56.942799999999998"/>
    <n v="5.1171343256675161E-3"/>
    <n v="17.489535675478827"/>
    <n v="17.489999999999998"/>
    <n v="-2.6548000066961563E-5"/>
    <n v="78.845883986228074"/>
    <m/>
    <m/>
    <e v="#DIV/0!"/>
    <n v="23.770494380724685"/>
    <n v="23.806000000000001"/>
    <n v="-1.4914567451616012E-3"/>
    <n v="3637"/>
    <n v="0.82217714672075737"/>
    <n v="4493.74"/>
    <n v="18.121517699261375"/>
    <m/>
    <m/>
    <n v="6273.5084225974706"/>
    <n v="3.3055389623609215"/>
    <n v="3.3222999999999998"/>
    <n v="-5.0450102757362281E-3"/>
    <n v="6.2869179869624805"/>
    <m/>
    <m/>
    <m/>
    <n v="15.311238364112395"/>
    <m/>
    <m/>
    <m/>
    <m/>
    <m/>
    <m/>
    <m/>
    <n v="31.434589934812401"/>
    <n v="61.244953456449579"/>
    <n v="28.890329526184928"/>
    <m/>
  </r>
  <r>
    <x v="3631"/>
    <n v="12.5"/>
    <n v="15.11"/>
    <n v="48.884599999999999"/>
    <n v="42.497199999999999"/>
    <n v="10813.066124000001"/>
    <n v="9402.3728030000002"/>
    <n v="5.7931906188635196E-5"/>
    <n v="28.834533179014183"/>
    <n v="28.84"/>
    <n v="-1.8955689964694766E-4"/>
    <n v="30.776910007416021"/>
    <m/>
    <m/>
    <n v="41.672480107963764"/>
    <n v="41.628999999999998"/>
    <n v="1.0444667891078563E-3"/>
    <n v="57.289321367237342"/>
    <n v="56.9968"/>
    <n v="5.1322419370445349E-3"/>
    <n v="17.594993174802465"/>
    <n v="17.600000000000001"/>
    <n v="-2.8447870440551082E-4"/>
    <n v="78.3747382246695"/>
    <m/>
    <m/>
    <e v="#DIV/0!"/>
    <n v="23.722454408579647"/>
    <n v="23.757999999999999"/>
    <n v="-1.4961525136943932E-3"/>
    <n v="3638"/>
    <n v="0.82726671078755798"/>
    <n v="4522.43"/>
    <n v="18.235789386068358"/>
    <m/>
    <m/>
    <n v="6233.4556031988568"/>
    <n v="3.2841236106120326"/>
    <n v="3.3043999999999998"/>
    <n v="-6.1361788487976909E-3"/>
    <n v="6.2613426345245564"/>
    <m/>
    <m/>
    <m/>
    <n v="15.341410122272633"/>
    <m/>
    <m/>
    <m/>
    <m/>
    <m/>
    <m/>
    <m/>
    <n v="31.306713172622782"/>
    <n v="61.365640489090531"/>
    <n v="28.83299957157406"/>
    <m/>
  </r>
  <r>
    <x v="3632"/>
    <n v="12.25"/>
    <n v="14.95"/>
    <n v="48.467300000000002"/>
    <n v="42.131999999999998"/>
    <n v="10815.155946000001"/>
    <n v="9403.6452850000005"/>
    <n v="5.7931906188635196E-5"/>
    <n v="28.587692098131019"/>
    <n v="28.6"/>
    <n v="-4.3034621919524341E-4"/>
    <n v="30.24833175177994"/>
    <m/>
    <m/>
    <n v="41.133924758998788"/>
    <n v="41.089500000000001"/>
    <n v="1.0811705909974378E-3"/>
    <n v="57.532878550051677"/>
    <n v="57.238"/>
    <n v="5.1517968840923967E-3"/>
    <n v="17.597964616226776"/>
    <n v="17.600000000000001"/>
    <n v="-1.1564680529696503E-4"/>
    <n v="78.365772664597742"/>
    <m/>
    <m/>
    <e v="#DIV/0!"/>
    <n v="23.51850672512083"/>
    <n v="23.553799999999999"/>
    <n v="-1.498411079281059E-3"/>
    <n v="3639"/>
    <n v="0.8193979933110368"/>
    <n v="4522.43"/>
    <n v="18.234365495664239"/>
    <m/>
    <m/>
    <n v="6233.4556031988568"/>
    <n v="3.2838122936889449"/>
    <n v="3.3018000000000001"/>
    <n v="-5.4478485405097254E-3"/>
    <n v="6.1535214745542461"/>
    <m/>
    <m/>
    <m/>
    <n v="15.472525970956163"/>
    <m/>
    <m/>
    <m/>
    <m/>
    <m/>
    <m/>
    <m/>
    <n v="30.767607372771231"/>
    <n v="61.890103883824651"/>
    <n v="28.586335478475554"/>
    <m/>
  </r>
  <r>
    <x v="3633"/>
    <n v="13.53"/>
    <n v="15.54"/>
    <n v="50.338500000000003"/>
    <n v="43.7562"/>
    <n v="11010.523718"/>
    <n v="9572.9703929999996"/>
    <n v="5.7931906188635196E-5"/>
    <n v="29.690666681165045"/>
    <n v="29.7"/>
    <n v="-3.1425315942612553E-4"/>
    <n v="32.580909132195728"/>
    <m/>
    <m/>
    <n v="43.51104434109898"/>
    <n v="43.469000000000001"/>
    <n v="9.6722586438557911E-4"/>
    <n v="56.421373861867508"/>
    <n v="56.1372"/>
    <n v="5.062131026618788E-3"/>
    <n v="17.915421944498878"/>
    <n v="17.920000000000002"/>
    <n v="-2.554718471609041E-4"/>
    <n v="76.956304832261097"/>
    <m/>
    <m/>
    <e v="#DIV/0!"/>
    <n v="24.425059510411945"/>
    <n v="24.4633"/>
    <n v="-1.563177886387157E-3"/>
    <n v="3640"/>
    <n v="0.87065637065637069"/>
    <n v="4613.2299999999996"/>
    <n v="18.59901727932445"/>
    <m/>
    <m/>
    <n v="6108.3021417256105"/>
    <n v="3.2175758529037095"/>
    <n v="3.2302"/>
    <n v="-3.9081626822767834E-3"/>
    <n v="6.6277379570429389"/>
    <m/>
    <m/>
    <m/>
    <n v="14.875363050849375"/>
    <m/>
    <m/>
    <m/>
    <m/>
    <m/>
    <m/>
    <m/>
    <n v="33.138689785214694"/>
    <n v="59.501452203397498"/>
    <n v="29.689192130538689"/>
    <m/>
  </r>
  <r>
    <x v="3634"/>
    <n v="12.86"/>
    <n v="15.15"/>
    <n v="48.657699999999998"/>
    <n v="42.292700000000004"/>
    <n v="10826.518307"/>
    <n v="9412.4344710000005"/>
    <n v="5.7931906188635196E-5"/>
    <n v="28.698597013006118"/>
    <n v="28.71"/>
    <n v="-3.971782303685556E-4"/>
    <n v="30.401848983701903"/>
    <m/>
    <m/>
    <n v="41.326701108460121"/>
    <n v="41.286000000000001"/>
    <n v="9.8583317492906275E-4"/>
    <n v="57.362334716527783"/>
    <n v="57.072800000000001"/>
    <n v="5.0730771317997192E-3"/>
    <n v="17.61559387651754"/>
    <n v="17.62"/>
    <n v="-2.5006376177416634E-4"/>
    <n v="78.24847855112067"/>
    <m/>
    <m/>
    <e v="#DIV/0!"/>
    <n v="23.608033213834499"/>
    <n v="23.6449"/>
    <n v="-1.5591855396089871E-3"/>
    <n v="3641"/>
    <n v="0.84884488448844875"/>
    <n v="4518.38"/>
    <n v="18.215191063096352"/>
    <m/>
    <m/>
    <n v="6233.8914702747334"/>
    <n v="3.283419321567818"/>
    <n v="3.2987000000000002"/>
    <n v="-4.6323334744542422E-3"/>
    <n v="6.1841777752603972"/>
    <m/>
    <m/>
    <m/>
    <n v="15.372178690243551"/>
    <m/>
    <m/>
    <m/>
    <m/>
    <m/>
    <m/>
    <m/>
    <n v="30.920888876301987"/>
    <n v="61.488714760974204"/>
    <n v="28.69700453716084"/>
    <m/>
  </r>
  <r>
    <x v="3635"/>
    <n v="13.16"/>
    <n v="15.45"/>
    <n v="49.127899999999997"/>
    <n v="42.691600000000001"/>
    <n v="10840.119175"/>
    <n v="9422.0775790000007"/>
    <n v="5.8350733859180437E-5"/>
    <n v="28.973097690901447"/>
    <n v="28.98"/>
    <n v="-2.3817491713429284E-4"/>
    <n v="30.976971386241637"/>
    <m/>
    <m/>
    <n v="41.9057351793656"/>
    <n v="41.866"/>
    <n v="9.49103792232453E-4"/>
    <n v="57.081494412940529"/>
    <n v="56.800400000000003"/>
    <n v="4.9488104474708638E-3"/>
    <n v="17.636003335640947"/>
    <n v="17.64"/>
    <n v="-2.2656827432276927E-4"/>
    <n v="78.174992712797973"/>
    <m/>
    <m/>
    <e v="#DIV/0!"/>
    <n v="23.830342442905344"/>
    <n v="23.868099999999998"/>
    <n v="-1.581925544750229E-3"/>
    <n v="3642"/>
    <n v="0.851779935275081"/>
    <n v="4525.5200000000004"/>
    <n v="18.238277482612922"/>
    <m/>
    <m/>
    <n v="6224.0405978165163"/>
    <n v="3.2769879651789733"/>
    <n v="3.2"/>
    <n v="2.405873911842904E-2"/>
    <n v="6.2999854416800725"/>
    <m/>
    <m/>
    <m/>
    <n v="15.22435337784038"/>
    <m/>
    <m/>
    <m/>
    <m/>
    <m/>
    <m/>
    <m/>
    <n v="31.499927208400361"/>
    <n v="60.89741351136152"/>
    <n v="28.971387420702531"/>
    <m/>
  </r>
  <r>
    <x v="3636"/>
    <n v="13.91"/>
    <n v="15.92"/>
    <n v="50.221400000000003"/>
    <n v="43.639400000000002"/>
    <n v="10979.589232"/>
    <n v="9542.7531859999999"/>
    <n v="5.8350733859180437E-5"/>
    <n v="29.617265313524435"/>
    <n v="29.63"/>
    <n v="-4.2979029617162823E-4"/>
    <n v="32.352841648193944"/>
    <m/>
    <m/>
    <n v="43.299805404136094"/>
    <n v="43.269500000000001"/>
    <n v="7.0038720429166368E-4"/>
    <n v="56.445306999020026"/>
    <n v="56.167999999999999"/>
    <n v="4.9370993985904388E-3"/>
    <n v="17.862474356276028"/>
    <n v="17.87"/>
    <n v="-4.2113283290279302E-4"/>
    <n v="77.175395782200468"/>
    <m/>
    <m/>
    <e v="#DIV/0!"/>
    <n v="24.359310225285011"/>
    <n v="24.401399999999999"/>
    <n v="-1.7248917978062162E-3"/>
    <n v="3643"/>
    <n v="0.87374371859296485"/>
    <n v="4593.5"/>
    <n v="18.510797893591054"/>
    <m/>
    <m/>
    <n v="6130.5463076930473"/>
    <n v="3.227456787692053"/>
    <n v="3.2505999999999999"/>
    <n v="-7.1196740010911475E-3"/>
    <n v="6.5794967858668594"/>
    <m/>
    <m/>
    <m/>
    <n v="14.885662820372476"/>
    <m/>
    <m/>
    <m/>
    <m/>
    <m/>
    <m/>
    <m/>
    <n v="32.8974839293343"/>
    <n v="59.542651281489903"/>
    <n v="29.615260218045851"/>
    <m/>
  </r>
  <r>
    <x v="3637"/>
    <n v="14.65"/>
    <n v="16.34"/>
    <n v="52.047899999999998"/>
    <n v="45.2239"/>
    <n v="11178.984506999999"/>
    <n v="9715.4979149999999"/>
    <n v="5.8350733859180437E-5"/>
    <n v="30.693665960130147"/>
    <n v="30.7"/>
    <n v="-2.0632051693325604E-4"/>
    <n v="34.702692062177071"/>
    <m/>
    <m/>
    <n v="45.656521314511728"/>
    <n v="45.6235"/>
    <n v="7.2377863407524501E-4"/>
    <n v="55.418067283296203"/>
    <n v="55.145200000000003"/>
    <n v="4.9481601897571892E-3"/>
    <n v="18.186423084800232"/>
    <n v="18.190000000000001"/>
    <n v="-1.9664184715606492E-4"/>
    <n v="75.779971084483108"/>
    <m/>
    <m/>
    <e v="#DIV/0!"/>
    <n v="25.24367566345029"/>
    <n v="25.2879"/>
    <n v="-1.7488338909008583E-3"/>
    <n v="3644"/>
    <n v="0.89657282741738065"/>
    <n v="4692.93"/>
    <n v="18.9100023442336"/>
    <m/>
    <m/>
    <n v="5997.8457048033288"/>
    <n v="3.1572965683321792"/>
    <n v="3.1768999999999998"/>
    <n v="-6.1706165343009545E-3"/>
    <n v="7.0570479656406846"/>
    <m/>
    <m/>
    <m/>
    <n v="14.344512171996215"/>
    <m/>
    <m/>
    <m/>
    <m/>
    <m/>
    <m/>
    <m/>
    <n v="35.285239828203423"/>
    <n v="57.378048687984858"/>
    <n v="30.691366053750698"/>
    <m/>
  </r>
  <r>
    <x v="3638"/>
    <n v="14.88"/>
    <n v="16.59"/>
    <n v="52.715400000000002"/>
    <n v="45.801200000000001"/>
    <n v="11249.237906"/>
    <n v="9775.9872469999991"/>
    <n v="5.8350733859180437E-5"/>
    <n v="31.086545763570541"/>
    <n v="31.1"/>
    <n v="-4.3261210384115678E-4"/>
    <n v="35.589145574599122"/>
    <m/>
    <m/>
    <n v="46.52918715116293"/>
    <n v="46.502499999999998"/>
    <n v="5.7388637520405794E-4"/>
    <n v="55.06186189359768"/>
    <n v="54.804400000000001"/>
    <n v="4.6978325389508413E-3"/>
    <n v="18.300267912532"/>
    <n v="18.3"/>
    <n v="1.4640029071033567E-5"/>
    <n v="75.309768893217722"/>
    <m/>
    <m/>
    <e v="#DIV/0!"/>
    <n v="25.565824315995364"/>
    <n v="25.613"/>
    <n v="-1.8418648344448174E-3"/>
    <n v="3645"/>
    <n v="0.89692585895117549"/>
    <n v="4724.42"/>
    <n v="19.03540378960567"/>
    <m/>
    <m/>
    <n v="5957.599598161155"/>
    <n v="3.135813526417651"/>
    <n v="3.157"/>
    <n v="-6.7109514039750406E-3"/>
    <n v="7.2369757953479787"/>
    <m/>
    <m/>
    <m/>
    <n v="14.160739536383975"/>
    <m/>
    <m/>
    <m/>
    <m/>
    <m/>
    <m/>
    <m/>
    <n v="36.184878976739896"/>
    <n v="56.6429581455359"/>
    <n v="31.0839510606685"/>
    <m/>
  </r>
  <r>
    <x v="3639"/>
    <n v="14.16"/>
    <n v="16.170000000000002"/>
    <n v="50.841500000000003"/>
    <n v="44.164999999999999"/>
    <n v="11065.548385"/>
    <n v="9614.6431209999992"/>
    <n v="5.8769688153548216E-5"/>
    <n v="29.979304066346923"/>
    <n v="29.99"/>
    <n v="-3.5665000510420874E-4"/>
    <n v="33.047720278689575"/>
    <m/>
    <m/>
    <n v="44.031425584800196"/>
    <n v="44.011499999999998"/>
    <n v="4.5273587131089421E-4"/>
    <n v="56.037775296551182"/>
    <n v="55.7836"/>
    <n v="4.5564520136953668E-3"/>
    <n v="18.000124888567075"/>
    <n v="18"/>
    <n v="6.9382537264406352E-6"/>
    <n v="76.557693653060554"/>
    <m/>
    <m/>
    <e v="#DIV/0!"/>
    <n v="24.652233356810392"/>
    <n v="24.6982"/>
    <n v="-1.8611333291336241E-3"/>
    <n v="3646"/>
    <n v="0.87569573283858992"/>
    <n v="4616.8900000000003"/>
    <n v="18.597791982503004"/>
    <m/>
    <m/>
    <n v="6093.1973402734711"/>
    <n v="3.2062741185002461"/>
    <n v="3.2269999999999999"/>
    <n v="-6.4226468855760332E-3"/>
    <n v="6.7192296702066363"/>
    <m/>
    <m/>
    <m/>
    <n v="14.664567943248771"/>
    <m/>
    <m/>
    <m/>
    <m/>
    <m/>
    <m/>
    <m/>
    <n v="33.596148351033179"/>
    <n v="58.658271772995086"/>
    <n v="29.976650587037685"/>
    <m/>
  </r>
  <r>
    <x v="3640"/>
    <n v="13.22"/>
    <n v="15.54"/>
    <n v="49.0276"/>
    <n v="42.5867"/>
    <n v="10830.68108"/>
    <n v="9410.006367"/>
    <n v="5.8769688153548216E-5"/>
    <n v="28.909011118069714"/>
    <n v="28.92"/>
    <n v="-3.7997517048027341E-4"/>
    <n v="30.686120569573717"/>
    <m/>
    <m/>
    <n v="41.66973153629705"/>
    <n v="41.657499999999999"/>
    <n v="2.9362146785216758E-4"/>
    <n v="57.036492196147506"/>
    <n v="56.782800000000002"/>
    <n v="4.4677648187039232E-3"/>
    <n v="17.617640953889605"/>
    <n v="17.62"/>
    <n v="-1.3388456926199943E-4"/>
    <n v="78.188840352906354"/>
    <m/>
    <m/>
    <e v="#DIV/0!"/>
    <n v="23.771160678245678"/>
    <n v="23.818200000000001"/>
    <n v="-1.9749318485159373E-3"/>
    <n v="3647"/>
    <n v="0.85070785070785082"/>
    <n v="4505.7299999999996"/>
    <n v="18.148599218271617"/>
    <m/>
    <m/>
    <n v="6239.9021169401885"/>
    <n v="3.2831597277848146"/>
    <n v="3.3092999999999999"/>
    <n v="-7.8990336975146569E-3"/>
    <n v="6.2387766902172688"/>
    <m/>
    <m/>
    <m/>
    <n v="15.187920022456053"/>
    <m/>
    <m/>
    <m/>
    <m/>
    <m/>
    <m/>
    <m/>
    <n v="31.193883451086343"/>
    <n v="60.751680089824212"/>
    <n v="28.906298738692687"/>
    <m/>
  </r>
  <r>
    <x v="3641"/>
    <n v="13.14"/>
    <n v="15.32"/>
    <n v="48.6145"/>
    <n v="42.2254"/>
    <n v="10759.281526999999"/>
    <n v="9347.4193639999994"/>
    <n v="5.8769688153548216E-5"/>
    <n v="28.664728691840232"/>
    <n v="28.67"/>
    <n v="-1.8386146354276711E-4"/>
    <n v="30.165855662783621"/>
    <m/>
    <m/>
    <n v="41.138064354167369"/>
    <n v="41.1265"/>
    <n v="2.8118984516956047E-4"/>
    <n v="57.275847971687298"/>
    <n v="57.024799999999999"/>
    <n v="4.4024349351037273E-3"/>
    <n v="17.501072691854123"/>
    <n v="17.5"/>
    <n v="6.1296677378530617E-5"/>
    <n v="78.710597606135551"/>
    <m/>
    <m/>
    <e v="#DIV/0!"/>
    <n v="23.569400466938507"/>
    <n v="23.616199999999999"/>
    <n v="-1.9816707625058827E-3"/>
    <n v="3648"/>
    <n v="0.85770234986945171"/>
    <n v="4463.1099999999997"/>
    <n v="17.97552673205206"/>
    <m/>
    <m/>
    <n v="6298.9257664318329"/>
    <n v="3.313901184742396"/>
    <n v="3.3367"/>
    <n v="-6.8327435063397779E-3"/>
    <n v="6.1327120862315221"/>
    <m/>
    <m/>
    <m/>
    <n v="15.316058968118023"/>
    <m/>
    <m/>
    <m/>
    <m/>
    <m/>
    <m/>
    <m/>
    <n v="30.66356043115761"/>
    <n v="61.264235872472092"/>
    <n v="28.662075341931967"/>
    <m/>
  </r>
  <r>
    <x v="3642"/>
    <n v="12.37"/>
    <n v="14.77"/>
    <n v="47.131999999999998"/>
    <n v="40.935299999999998"/>
    <n v="10570.161936"/>
    <n v="9182.5672140000006"/>
    <n v="5.8769688153548216E-5"/>
    <n v="27.789919671666645"/>
    <n v="27.8"/>
    <n v="-3.626017386099134E-4"/>
    <n v="28.322943128662668"/>
    <m/>
    <m/>
    <n v="39.251423150907939"/>
    <n v="39.237499999999997"/>
    <n v="3.5484296675236671E-4"/>
    <n v="58.148185150954703"/>
    <n v="57.892000000000003"/>
    <n v="4.4252254362382448E-3"/>
    <n v="17.193031081815722"/>
    <n v="17.2"/>
    <n v="-4.051696618766476E-4"/>
    <n v="80.100491470954225"/>
    <m/>
    <m/>
    <e v="#DIV/0!"/>
    <n v="22.849205557237426"/>
    <n v="22.8947"/>
    <n v="-1.9871167895877395E-3"/>
    <n v="3649"/>
    <n v="0.83750846310088012"/>
    <n v="4377.97"/>
    <n v="17.631241888777936"/>
    <m/>
    <m/>
    <n v="6419.0864928656438"/>
    <n v="3.3767983038133846"/>
    <n v="3.4003000000000001"/>
    <n v="-6.9116537324986904E-3"/>
    <n v="5.7577762191855744"/>
    <m/>
    <m/>
    <m/>
    <n v="15.783270785241033"/>
    <m/>
    <m/>
    <m/>
    <m/>
    <m/>
    <m/>
    <m/>
    <n v="28.78888109592787"/>
    <n v="63.133083140964132"/>
    <n v="27.787561195924297"/>
    <m/>
  </r>
  <r>
    <x v="3643"/>
    <n v="12.07"/>
    <n v="14.37"/>
    <n v="46.189100000000003"/>
    <n v="40.113999999999997"/>
    <n v="10475.441585"/>
    <n v="9099.741591"/>
    <n v="5.8769688153548216E-5"/>
    <n v="27.233303916173085"/>
    <n v="27.24"/>
    <n v="-2.4581805531986856E-4"/>
    <n v="27.186804613005144"/>
    <m/>
    <m/>
    <n v="38.068866601090122"/>
    <n v="38.055999999999997"/>
    <n v="3.3809651802929608E-4"/>
    <n v="58.728854391980931"/>
    <n v="58.4696"/>
    <n v="4.4340031739729113E-3"/>
    <n v="17.038547021859923"/>
    <n v="17.04"/>
    <n v="-8.5268670192206741E-5"/>
    <n v="80.824748616796413"/>
    <m/>
    <m/>
    <e v="#DIV/0!"/>
    <n v="22.390689182182847"/>
    <n v="22.435500000000001"/>
    <n v="-1.9973175466182491E-3"/>
    <n v="3650"/>
    <n v="0.83994432846207379"/>
    <n v="4331.3500000000004"/>
    <n v="17.442128805361104"/>
    <m/>
    <m/>
    <n v="6487.4418749942097"/>
    <n v="3.4124335450144252"/>
    <n v="3.4348999999999998"/>
    <n v="-6.5406431004031429E-3"/>
    <n v="5.5265492061271555"/>
    <m/>
    <m/>
    <m/>
    <n v="16.099186499791276"/>
    <m/>
    <m/>
    <m/>
    <m/>
    <m/>
    <m/>
    <m/>
    <n v="27.632746030635779"/>
    <n v="64.396745999165105"/>
    <n v="27.230886537482917"/>
    <m/>
  </r>
  <r>
    <x v="3644"/>
    <n v="13.68"/>
    <n v="15.28"/>
    <n v="48.180700000000002"/>
    <n v="41.836599999999997"/>
    <n v="10639.077078"/>
    <n v="9240.2829939999992"/>
    <n v="5.9188658595887844E-5"/>
    <n v="28.405482373190193"/>
    <n v="28.41"/>
    <n v="-1.5901537521323394E-4"/>
    <n v="29.522987942444324"/>
    <m/>
    <m/>
    <n v="40.516935169555694"/>
    <n v="40.5045"/>
    <n v="3.0700711169617811E-4"/>
    <n v="57.460075907320416"/>
    <n v="57.2104"/>
    <n v="4.3641699292509273E-3"/>
    <n v="17.303438100209174"/>
    <n v="17.309999999999999"/>
    <n v="-3.7908144372178487E-4"/>
    <n v="79.581747314934674"/>
    <m/>
    <m/>
    <e v="#DIV/0!"/>
    <n v="23.351939983983215"/>
    <n v="23.3995"/>
    <n v="-2.0325227469298879E-3"/>
    <n v="3651"/>
    <n v="0.89528795811518325"/>
    <n v="4414.6099999999997"/>
    <n v="17.77324866877494"/>
    <m/>
    <m/>
    <n v="6362.7360879966191"/>
    <n v="3.3458858537262977"/>
    <n v="3.3704000000000001"/>
    <n v="-7.2733640736121208E-3"/>
    <n v="6.0005914637650841"/>
    <m/>
    <m/>
    <m/>
    <n v="15.405692578686329"/>
    <m/>
    <m/>
    <m/>
    <m/>
    <m/>
    <m/>
    <m/>
    <n v="30.00295731882542"/>
    <n v="61.622770314745317"/>
    <n v="28.402711434470834"/>
    <m/>
  </r>
  <r>
    <x v="3645"/>
    <n v="12.79"/>
    <n v="15.04"/>
    <n v="47.12"/>
    <n v="40.9131"/>
    <n v="10639.706791000001"/>
    <n v="9240.2829939999992"/>
    <n v="5.9188658595887844E-5"/>
    <n v="27.779457186144455"/>
    <n v="27.79"/>
    <n v="-3.7937437407498109E-4"/>
    <n v="28.220003234941647"/>
    <m/>
    <m/>
    <n v="39.174060382653359"/>
    <n v="39.162399999999998"/>
    <n v="2.9774433265994382E-4"/>
    <n v="58.091635824981545"/>
    <n v="57.840200000000003"/>
    <n v="4.3470773783897965E-3"/>
    <n v="17.304040323563381"/>
    <n v="17.309999999999999"/>
    <n v="-3.4429095532162446E-4"/>
    <n v="79.58351421731723"/>
    <m/>
    <m/>
    <e v="#DIV/0!"/>
    <n v="22.836383851655039"/>
    <n v="22.8826"/>
    <n v="-2.0197070413746632E-3"/>
    <n v="3652"/>
    <n v="0.85039893617021278"/>
    <n v="4413.87"/>
    <n v="17.768881882360709"/>
    <m/>
    <m/>
    <n v="6363.8026430728578"/>
    <n v="3.3461294837882116"/>
    <n v="3.3675000000000002"/>
    <n v="-6.3461072640796923E-3"/>
    <n v="5.7354843852963295"/>
    <m/>
    <m/>
    <m/>
    <n v="15.745024064472169"/>
    <m/>
    <m/>
    <m/>
    <m/>
    <m/>
    <m/>
    <m/>
    <n v="28.677421926481649"/>
    <n v="62.980096257888675"/>
    <n v="27.776509450874244"/>
    <m/>
  </r>
  <r>
    <x v="3646"/>
    <n v="11.75"/>
    <n v="14.65"/>
    <n v="45.8384"/>
    <n v="39.797899999999998"/>
    <n v="10585.464406999999"/>
    <n v="9192.6281049999998"/>
    <n v="5.9188658595887844E-5"/>
    <n v="27.023234742915342"/>
    <n v="27.03"/>
    <n v="-2.5028698056450693E-4"/>
    <n v="26.681947433390839"/>
    <m/>
    <m/>
    <n v="37.571097766626764"/>
    <n v="37.558999999999997"/>
    <n v="3.2210033884738642E-4"/>
    <n v="58.880698291018476"/>
    <n v="58.624200000000002"/>
    <n v="4.3752970789958656E-3"/>
    <n v="17.215402658328411"/>
    <n v="17.22"/>
    <n v="-2.6697686826870903E-4"/>
    <n v="79.995726135790306"/>
    <m/>
    <m/>
    <e v="#DIV/0!"/>
    <n v="22.213831197758122"/>
    <n v="22.258700000000001"/>
    <n v="-2.0157871862184207E-3"/>
    <n v="3653"/>
    <n v="0.80204778156996581"/>
    <n v="4392.68"/>
    <n v="17.682196692868381"/>
    <m/>
    <m/>
    <n v="6394.3538323935027"/>
    <n v="3.3618747835042004"/>
    <n v="3.3883999999999999"/>
    <n v="-7.8282423845471572E-3"/>
    <n v="5.4226285790490074"/>
    <m/>
    <m/>
    <m/>
    <n v="16.173445040349588"/>
    <m/>
    <m/>
    <m/>
    <m/>
    <m/>
    <m/>
    <m/>
    <n v="27.113142895245037"/>
    <n v="64.693780161398351"/>
    <n v="27.020640799128682"/>
    <m/>
  </r>
  <r>
    <x v="3647"/>
    <n v="11.8"/>
    <n v="14.51"/>
    <n v="45.048699999999997"/>
    <n v="39.109900000000003"/>
    <n v="10509.869461"/>
    <n v="9126.4358489999995"/>
    <n v="5.9188658595887844E-5"/>
    <n v="26.557033215637471"/>
    <n v="26.57"/>
    <n v="-4.8802349877796747E-4"/>
    <n v="25.75978760794839"/>
    <m/>
    <m/>
    <n v="36.595607748585579"/>
    <n v="36.582500000000003"/>
    <n v="3.5830652868384938E-4"/>
    <n v="59.386959005898561"/>
    <n v="59.128900000000002"/>
    <n v="4.3643464684537392E-3"/>
    <n v="17.092043952296763"/>
    <n v="17.100000000000001"/>
    <n v="-4.6526594755780248E-4"/>
    <n v="80.573530660787981"/>
    <m/>
    <m/>
    <e v="#DIV/0!"/>
    <n v="21.829730813865314"/>
    <n v="21.8735"/>
    <n v="-2.0010142928513774E-3"/>
    <n v="3654"/>
    <n v="0.8132322536181944"/>
    <n v="4357.41"/>
    <n v="17.538852037803256"/>
    <m/>
    <m/>
    <n v="6445.6958057829879"/>
    <n v="3.3885469271949895"/>
    <n v="3.4102000000000001"/>
    <n v="-6.3495023180489829E-3"/>
    <n v="5.234966467314023"/>
    <m/>
    <m/>
    <m/>
    <n v="16.452274647377248"/>
    <m/>
    <m/>
    <m/>
    <m/>
    <m/>
    <m/>
    <m/>
    <n v="26.174832336570116"/>
    <n v="65.809098589508991"/>
    <n v="26.554262479609235"/>
    <m/>
  </r>
  <r>
    <x v="3648"/>
    <n v="11.68"/>
    <n v="14.58"/>
    <n v="45.386499999999998"/>
    <n v="39.400799999999997"/>
    <n v="10609.124295"/>
    <n v="9212.0854029999991"/>
    <n v="5.9188658595887844E-5"/>
    <n v="26.755520087903953"/>
    <n v="26.76"/>
    <n v="-1.6741076592108328E-4"/>
    <n v="26.143356513225282"/>
    <m/>
    <m/>
    <n v="37.00265875463527"/>
    <n v="36.988399999999999"/>
    <n v="3.8549260403986096E-4"/>
    <n v="59.163423845451774"/>
    <n v="58.906500000000001"/>
    <n v="4.3615534016072655E-3"/>
    <n v="17.253039907649121"/>
    <n v="17.260000000000002"/>
    <n v="-4.0324984651685103E-4"/>
    <n v="79.819138276410811"/>
    <m/>
    <m/>
    <e v="#DIV/0!"/>
    <n v="21.992017819397031"/>
    <n v="22.035900000000002"/>
    <n v="-1.9913949783294527E-3"/>
    <n v="3655"/>
    <n v="0.80109739368998623"/>
    <n v="4399.68"/>
    <n v="17.707608715974899"/>
    <m/>
    <m/>
    <n v="6383.1679367712468"/>
    <n v="3.3553574937362112"/>
    <n v="3.3738000000000001"/>
    <n v="-5.4663899056817122E-3"/>
    <n v="5.3126629439172692"/>
    <m/>
    <m/>
    <m/>
    <n v="16.329141820581256"/>
    <m/>
    <m/>
    <m/>
    <m/>
    <m/>
    <m/>
    <m/>
    <n v="26.563314719586344"/>
    <n v="65.316567282325025"/>
    <n v="26.752867320221991"/>
    <m/>
  </r>
  <r>
    <x v="3649"/>
    <n v="12.2"/>
    <n v="14.77"/>
    <n v="45.052599999999998"/>
    <n v="39.103900000000003"/>
    <n v="10492.186034"/>
    <n v="9108.9100460000009"/>
    <n v="6.072491121789092E-5"/>
    <n v="26.556741987298395"/>
    <n v="26.56"/>
    <n v="-1.2266614087363958E-4"/>
    <n v="25.750555126761537"/>
    <m/>
    <m/>
    <n v="36.58071670358688"/>
    <n v="36.566200000000002"/>
    <n v="3.9699787199309888E-4"/>
    <n v="59.378279886673297"/>
    <n v="59.1203"/>
    <n v="4.3636430578548602E-3"/>
    <n v="17.061621464869521"/>
    <n v="17.059999999999999"/>
    <n v="9.5044834086843721E-5"/>
    <n v="80.718860817043904"/>
    <m/>
    <m/>
    <e v="#DIV/0!"/>
    <n v="21.826052942175401"/>
    <n v="21.869900000000001"/>
    <n v="-2.0049043582549553E-3"/>
    <n v="3656"/>
    <n v="0.82599864590385919"/>
    <n v="4349.37"/>
    <n v="17.501023386861132"/>
    <m/>
    <m/>
    <n v="6456.1589676868962"/>
    <n v="3.3927607184405639"/>
    <n v="3.4116"/>
    <n v="-5.5221249734540567E-3"/>
    <n v="5.2320680995762139"/>
    <m/>
    <m/>
    <m/>
    <n v="16.449889417326435"/>
    <m/>
    <m/>
    <m/>
    <m/>
    <m/>
    <m/>
    <m/>
    <n v="26.160340497881069"/>
    <n v="65.799557669305742"/>
    <n v="26.554030467582706"/>
    <m/>
  </r>
  <r>
    <x v="3650"/>
    <n v="12.42"/>
    <n v="14.92"/>
    <n v="45.213900000000002"/>
    <n v="39.241500000000002"/>
    <n v="10534.411058"/>
    <n v="9145.0150400000002"/>
    <n v="6.072491121789092E-5"/>
    <n v="26.651172149243653"/>
    <n v="26.66"/>
    <n v="-3.3112718515926343E-4"/>
    <n v="25.932181256059987"/>
    <m/>
    <m/>
    <n v="36.772559495046046"/>
    <n v="36.757399999999997"/>
    <n v="4.1242022139886814E-4"/>
    <n v="59.271129331529352"/>
    <n v="59.0137"/>
    <n v="4.3621960922524128E-3"/>
    <n v="17.129866996847415"/>
    <n v="17.13"/>
    <n v="-7.7643404894356394E-6"/>
    <n v="80.400823962656375"/>
    <m/>
    <m/>
    <e v="#DIV/0!"/>
    <n v="21.902772614446125"/>
    <n v="21.947299999999998"/>
    <n v="-2.0288320455761344E-3"/>
    <n v="3657"/>
    <n v="0.83243967828418231"/>
    <n v="4371.8599999999997"/>
    <n v="17.590145211270382"/>
    <m/>
    <m/>
    <n v="6422.77504882433"/>
    <n v="3.3748972626728202"/>
    <n v="3.3988999999999998"/>
    <n v="-7.061913362317096E-3"/>
    <n v="5.2687120679006822"/>
    <m/>
    <m/>
    <m/>
    <n v="16.391241579787206"/>
    <m/>
    <m/>
    <m/>
    <m/>
    <m/>
    <m/>
    <m/>
    <n v="26.343560339503412"/>
    <n v="65.564966319148823"/>
    <n v="26.648283861714091"/>
    <m/>
  </r>
  <r>
    <x v="3651"/>
    <n v="12.89"/>
    <n v="15.15"/>
    <n v="46.283799999999999"/>
    <n v="40.167700000000004"/>
    <n v="10663.552529000001"/>
    <n v="9256.5685589999994"/>
    <n v="6.072491121789092E-5"/>
    <n v="27.281155661658001"/>
    <n v="27.29"/>
    <n v="-3.2408715067777649E-4"/>
    <n v="27.156734622023446"/>
    <m/>
    <m/>
    <n v="38.073166450268957"/>
    <n v="38.058599999999998"/>
    <n v="3.8273741727112842E-4"/>
    <n v="58.569006271610434"/>
    <n v="58.317599999999999"/>
    <n v="4.3109845331501528E-3"/>
    <n v="17.339439433388652"/>
    <n v="17.34"/>
    <n v="-3.2327947597887707E-5"/>
    <n v="79.421956950905198"/>
    <m/>
    <m/>
    <e v="#DIV/0!"/>
    <n v="22.419649740465957"/>
    <n v="22.466200000000001"/>
    <n v="-2.0720130477803744E-3"/>
    <n v="3658"/>
    <n v="0.85082508250825084"/>
    <n v="4433.29"/>
    <n v="17.835915569441013"/>
    <m/>
    <m/>
    <n v="6332.5271746359349"/>
    <n v="3.3271603865532606"/>
    <n v="3.3546999999999998"/>
    <n v="-8.2092626603688101E-3"/>
    <n v="5.5172363618047431"/>
    <m/>
    <m/>
    <m/>
    <n v="16.003620848872988"/>
    <m/>
    <m/>
    <m/>
    <m/>
    <m/>
    <m/>
    <m/>
    <n v="27.586181809023714"/>
    <n v="64.014483395491951"/>
    <n v="27.278326387761357"/>
    <m/>
  </r>
  <r>
    <x v="3652"/>
    <n v="12.41"/>
    <n v="14.89"/>
    <n v="45.387999999999998"/>
    <n v="39.387900000000002"/>
    <n v="10580.045768"/>
    <n v="9183.5178489999998"/>
    <n v="6.072491121789092E-5"/>
    <n v="26.752490083805615"/>
    <n v="26.76"/>
    <n v="-2.8063961862434539E-4"/>
    <n v="26.102719289827846"/>
    <m/>
    <m/>
    <n v="36.963214479917852"/>
    <n v="36.947899999999997"/>
    <n v="4.1448850727254793E-4"/>
    <n v="59.13485080890905"/>
    <n v="58.879600000000003"/>
    <n v="4.3351315041040284E-3"/>
    <n v="17.203234014475029"/>
    <n v="17.21"/>
    <n v="-3.9314268012613507E-4"/>
    <n v="80.050637013354745"/>
    <m/>
    <m/>
    <e v="#DIV/0!"/>
    <n v="21.984320620936749"/>
    <n v="22.029499999999999"/>
    <n v="-2.0508581249346625E-3"/>
    <n v="3659"/>
    <n v="0.83344526527871055"/>
    <n v="4388.76"/>
    <n v="17.655384766538834"/>
    <m/>
    <m/>
    <n v="6396.1339847220197"/>
    <n v="3.3602613483509067"/>
    <n v="3.3826000000000001"/>
    <n v="-6.6039885440469792E-3"/>
    <n v="5.302838724511088"/>
    <m/>
    <m/>
    <m/>
    <n v="16.313549033237582"/>
    <m/>
    <m/>
    <m/>
    <m/>
    <m/>
    <m/>
    <m/>
    <n v="26.514193622555439"/>
    <n v="65.254196132950327"/>
    <n v="26.749542995358876"/>
    <m/>
  </r>
  <r>
    <x v="3653"/>
    <n v="12.12"/>
    <n v="14.77"/>
    <n v="45.029299999999999"/>
    <n v="39.074199999999998"/>
    <n v="10522.259083999999"/>
    <n v="9132.8011310000002"/>
    <n v="6.072491121789092E-5"/>
    <n v="26.540418792921134"/>
    <n v="26.55"/>
    <n v="-3.6087408959950551E-4"/>
    <n v="25.687334254619788"/>
    <m/>
    <m/>
    <n v="36.520400407526878"/>
    <n v="36.502299999999998"/>
    <n v="4.9587032945530574E-4"/>
    <n v="59.367653003520353"/>
    <n v="59.1066"/>
    <n v="4.4166472698539128E-3"/>
    <n v="17.108855246551741"/>
    <n v="17.11"/>
    <n v="-6.6905520061832924E-5"/>
    <n v="80.494633897940105"/>
    <m/>
    <m/>
    <e v="#DIV/0!"/>
    <n v="21.809147092719758"/>
    <n v="21.852499999999999"/>
    <n v="-1.9838877602215144E-3"/>
    <n v="3660"/>
    <n v="0.82058226134055512"/>
    <n v="4370.0200000000004"/>
    <n v="17.578623609862433"/>
    <m/>
    <m/>
    <n v="6423.4454692583549"/>
    <n v="3.3742897658221889"/>
    <n v="3.3988"/>
    <n v="-7.2114376185157258E-3"/>
    <n v="5.2181952818516777"/>
    <m/>
    <m/>
    <m/>
    <n v="16.442710392270428"/>
    <m/>
    <m/>
    <m/>
    <m/>
    <m/>
    <m/>
    <m/>
    <n v="26.090976409258388"/>
    <n v="65.770841569081711"/>
    <n v="26.537294955339732"/>
    <m/>
  </r>
  <r>
    <x v="3654"/>
    <n v="12"/>
    <n v="14.74"/>
    <n v="44.818199999999997"/>
    <n v="38.883899999999997"/>
    <n v="10517.627646000001"/>
    <n v="9127.1174050000009"/>
    <n v="6.0585232870780104E-5"/>
    <n v="26.414063451586813"/>
    <n v="26.42"/>
    <n v="-2.2469903153632398E-4"/>
    <n v="25.43830191956993"/>
    <m/>
    <m/>
    <n v="36.249941794024828"/>
    <n v="36.234228160000001"/>
    <n v="4.3366824195723019E-4"/>
    <n v="59.504149336315145"/>
    <n v="59.251623109999997"/>
    <n v="4.2619292613526039E-3"/>
    <n v="17.100073734036709"/>
    <n v="17.100000000000001"/>
    <n v="4.3119319712570103E-6"/>
    <n v="80.550431535047593"/>
    <m/>
    <m/>
    <e v="#DIV/0!"/>
    <n v="21.702686448704828"/>
    <n v="21.74787276"/>
    <n v="-2.0777347648585076E-3"/>
    <n v="3661"/>
    <n v="0.81411126187245586"/>
    <n v="4354.63"/>
    <n v="17.512613656077779"/>
    <m/>
    <m/>
    <n v="6446.0670649883259"/>
    <n v="3.3852101990628558"/>
    <n v="3.4100999999999999"/>
    <n v="-7.2988478159420334E-3"/>
    <n v="5.1668453684926092"/>
    <m/>
    <m/>
    <m/>
    <n v="16.520481473893799"/>
    <m/>
    <m/>
    <m/>
    <m/>
    <m/>
    <m/>
    <m/>
    <n v="25.834226842463046"/>
    <n v="66.081925895575196"/>
    <n v="26.410998778530999"/>
    <m/>
  </r>
  <r>
    <x v="3655"/>
    <n v="12.05"/>
    <n v="14.84"/>
    <n v="44.976999999999997"/>
    <n v="39.019399999999997"/>
    <n v="10583.710299"/>
    <n v="9183.9104609999995"/>
    <n v="6.0585232870780104E-5"/>
    <n v="26.507007500816773"/>
    <n v="26.51"/>
    <n v="-1.1288190053670988E-4"/>
    <n v="25.615987248976225"/>
    <m/>
    <m/>
    <n v="36.438195874702338"/>
    <n v="36.42243543"/>
    <n v="4.3271254424004368E-4"/>
    <n v="59.397786080383376"/>
    <n v="59.144753110000003"/>
    <n v="4.2781981000541425E-3"/>
    <n v="17.207094564726862"/>
    <n v="17.21"/>
    <n v="-1.6882250279715016E-4"/>
    <n v="80.051099363686745"/>
    <m/>
    <m/>
    <e v="#DIV/0!"/>
    <n v="21.778232469463912"/>
    <n v="21.823667480000001"/>
    <n v="-2.081914535113194E-3"/>
    <n v="3662"/>
    <n v="0.81199460916442057"/>
    <n v="4382.58"/>
    <n v="17.623641392042714"/>
    <m/>
    <m/>
    <n v="6404.6932687148374"/>
    <n v="3.3631635374673507"/>
    <n v="3.3900999999999999"/>
    <n v="-7.9456247699623006E-3"/>
    <n v="5.2026801899874302"/>
    <m/>
    <m/>
    <m/>
    <n v="16.462145245196623"/>
    <m/>
    <m/>
    <m/>
    <m/>
    <m/>
    <m/>
    <m/>
    <n v="26.01340094993715"/>
    <n v="65.848580980786494"/>
    <n v="26.50406077165507"/>
    <m/>
  </r>
  <r>
    <x v="3656"/>
    <n v="11.61"/>
    <n v="14.68"/>
    <n v="44.357199999999999"/>
    <n v="38.479300000000002"/>
    <n v="10521.677639"/>
    <n v="9129.5258209999993"/>
    <n v="6.0585232870780104E-5"/>
    <n v="26.141093525428929"/>
    <n v="26.15"/>
    <n v="-3.4059176180001316E-4"/>
    <n v="24.907225899185914"/>
    <m/>
    <m/>
    <n v="35.680436345175075"/>
    <n v="35.664489850000002"/>
    <n v="4.4712528462187429E-4"/>
    <n v="59.806169495216047"/>
    <n v="59.551464670000001"/>
    <n v="4.2770539167671373E-3"/>
    <n v="17.105824178504076"/>
    <n v="17.11"/>
    <n v="-2.440573638763377E-4"/>
    <n v="80.527040684205176"/>
    <m/>
    <m/>
    <e v="#DIV/0!"/>
    <n v="21.476700917260629"/>
    <n v="21.521671690000002"/>
    <n v="-2.0895576044062114E-3"/>
    <n v="3663"/>
    <n v="0.79087193460490457"/>
    <n v="4349.43"/>
    <n v="17.488969821791141"/>
    <m/>
    <m/>
    <n v="6453.1386095546841"/>
    <n v="3.3882814120306768"/>
    <n v="3.4138000000000002"/>
    <n v="-7.4751268291415318E-3"/>
    <n v="5.0584804646456529"/>
    <m/>
    <m/>
    <m/>
    <n v="16.689234159670402"/>
    <m/>
    <m/>
    <m/>
    <m/>
    <m/>
    <m/>
    <m/>
    <n v="25.292402323228266"/>
    <n v="66.756936638681609"/>
    <n v="26.138029001826578"/>
    <m/>
  </r>
  <r>
    <x v="3657"/>
    <n v="14.22"/>
    <n v="15.84"/>
    <n v="46.748800000000003"/>
    <n v="40.551600000000001"/>
    <n v="10665.813560000001"/>
    <n v="9254.0376120000001"/>
    <n v="6.0585232870780104E-5"/>
    <n v="27.549866869647641"/>
    <n v="27.56"/>
    <n v="-3.6767526677639051E-4"/>
    <n v="27.590404030569672"/>
    <m/>
    <m/>
    <n v="38.561487923616262"/>
    <n v="38.546044090000002"/>
    <n v="4.0065936676159097E-4"/>
    <n v="58.193110199154468"/>
    <n v="57.949350039999999"/>
    <n v="4.2064347397547941E-3"/>
    <n v="17.339733169659606"/>
    <n v="17.34"/>
    <n v="-1.538813958446017E-5"/>
    <n v="79.430658072632937"/>
    <m/>
    <m/>
    <e v="#DIV/0!"/>
    <n v="22.633241874820271"/>
    <n v="22.68134688"/>
    <n v="-2.1209060217736164E-3"/>
    <n v="3664"/>
    <n v="0.89772727272727282"/>
    <n v="4426.96"/>
    <n v="17.799326460501039"/>
    <m/>
    <m/>
    <n v="6338.1093214873345"/>
    <n v="3.3275687320651013"/>
    <n v="3.355"/>
    <n v="-8.176234853919162E-3"/>
    <n v="5.6031398607145242"/>
    <m/>
    <m/>
    <m/>
    <n v="15.789701180701854"/>
    <m/>
    <m/>
    <m/>
    <m/>
    <m/>
    <m/>
    <m/>
    <n v="28.015699303572621"/>
    <n v="63.158804722807417"/>
    <n v="27.546448830514102"/>
    <m/>
  </r>
  <r>
    <x v="3658"/>
    <n v="14.82"/>
    <n v="16.25"/>
    <n v="47.650300000000001"/>
    <n v="41.331200000000003"/>
    <n v="10764.421096"/>
    <n v="9339.0323449999996"/>
    <n v="6.0585232870780104E-5"/>
    <n v="28.080451509953161"/>
    <n v="28.09"/>
    <n v="-3.399248859679016E-4"/>
    <n v="28.65168957768196"/>
    <m/>
    <m/>
    <n v="39.67216145606421"/>
    <n v="39.661684049999998"/>
    <n v="2.6416947023744086E-4"/>
    <n v="57.631126802882015"/>
    <n v="57.389760299999999"/>
    <n v="4.2057416100065304E-3"/>
    <n v="17.499615686637359"/>
    <n v="17.5"/>
    <n v="-2.1960763579520481E-5"/>
    <n v="78.702975661771973"/>
    <m/>
    <m/>
    <e v="#DIV/0!"/>
    <n v="23.06827653130857"/>
    <n v="23.119321150000001"/>
    <n v="-2.2078770548775717E-3"/>
    <n v="3665"/>
    <n v="0.91200000000000003"/>
    <n v="4468.72"/>
    <n v="17.965826541676467"/>
    <m/>
    <m/>
    <n v="6278.3212399900294"/>
    <n v="3.2958669509213681"/>
    <n v="3.3188"/>
    <n v="-6.9100425089284601E-3"/>
    <n v="5.8183832638845603"/>
    <m/>
    <m/>
    <m/>
    <n v="15.48542465902519"/>
    <m/>
    <m/>
    <m/>
    <m/>
    <m/>
    <m/>
    <m/>
    <n v="29.091916319422801"/>
    <n v="61.94169863610076"/>
    <n v="28.076738902802418"/>
    <m/>
  </r>
  <r>
    <x v="3659"/>
    <n v="15.69"/>
    <n v="16.510000000000002"/>
    <n v="48.649900000000002"/>
    <n v="42.1907"/>
    <n v="10878.960327000001"/>
    <n v="9436.7071479999995"/>
    <n v="6.0585232870780104E-5"/>
    <n v="28.667421367417496"/>
    <n v="28.68"/>
    <n v="-4.3858551542896862E-4"/>
    <n v="29.844714852435004"/>
    <m/>
    <m/>
    <n v="40.905525171584721"/>
    <n v="40.911084850000002"/>
    <n v="-1.3589662644408751E-4"/>
    <n v="57.024160711719006"/>
    <n v="56.811714799999997"/>
    <n v="3.7394736713529664E-3"/>
    <n v="17.684527312790888"/>
    <n v="17.690000000000001"/>
    <n v="-3.0936615088261732E-4"/>
    <n v="77.885353015661593"/>
    <m/>
    <m/>
    <e v="#DIV/0!"/>
    <n v="23.547725094930037"/>
    <n v="23.605442279999998"/>
    <n v="-2.4450795873823816E-3"/>
    <n v="3666"/>
    <n v="0.95033313143549347"/>
    <n v="4526.7700000000004"/>
    <n v="18.194945194987891"/>
    <m/>
    <m/>
    <n v="6196.7639824349753"/>
    <n v="3.2521276333549367"/>
    <n v="3.2751000000000001"/>
    <n v="-7.0142489221897142E-3"/>
    <n v="6.0597621477832213"/>
    <m/>
    <m/>
    <m/>
    <n v="15.161280000365885"/>
    <m/>
    <m/>
    <m/>
    <m/>
    <m/>
    <m/>
    <m/>
    <n v="30.298810738916107"/>
    <n v="60.645120001463539"/>
    <n v="28.663355476070599"/>
    <m/>
  </r>
  <r>
    <x v="3660"/>
    <n v="15.95"/>
    <n v="16.63"/>
    <n v="49.365099999999998"/>
    <n v="42.808399999999999"/>
    <n v="10904.626036"/>
    <n v="9458.3985599999996"/>
    <n v="6.1842292095715123E-5"/>
    <n v="29.088150554405697"/>
    <n v="29.1"/>
    <n v="-4.0719744310324657E-4"/>
    <n v="30.719118991172454"/>
    <m/>
    <m/>
    <n v="41.802442713513507"/>
    <n v="41.81038315"/>
    <n v="-1.8991542024393571E-4"/>
    <n v="56.604165896314825"/>
    <n v="56.393046419999997"/>
    <n v="3.7437146903267493E-3"/>
    <n v="17.725816527504932"/>
    <n v="17.73"/>
    <n v="-2.3595445544655202E-4"/>
    <n v="77.708255585378453"/>
    <m/>
    <m/>
    <e v="#DIV/0!"/>
    <n v="23.892389496766011"/>
    <n v="23.95102683"/>
    <n v="-2.4482179261117176E-3"/>
    <n v="3667"/>
    <n v="0.95911004209260375"/>
    <n v="4544.83"/>
    <n v="18.266109372709749"/>
    <m/>
    <m/>
    <n v="6172.0413750299658"/>
    <n v="3.2388458921421246"/>
    <n v="3.2660999999999998"/>
    <n v="-8.3445417647577402E-3"/>
    <n v="6.2369898851980121"/>
    <m/>
    <m/>
    <m/>
    <n v="14.938612941283676"/>
    <m/>
    <m/>
    <m/>
    <m/>
    <m/>
    <m/>
    <m/>
    <n v="31.184949425990062"/>
    <n v="59.754451765134704"/>
    <n v="29.083966913150267"/>
    <m/>
  </r>
  <r>
    <x v="3661"/>
    <n v="22.96"/>
    <n v="20.7"/>
    <n v="58.621600000000001"/>
    <n v="50.832900000000002"/>
    <n v="11839.813690000001"/>
    <n v="10268.983788"/>
    <n v="6.1842292095715123E-5"/>
    <n v="34.541656916301733"/>
    <n v="34.549999999999997"/>
    <n v="-2.414785440887357E-4"/>
    <n v="42.236513260437462"/>
    <m/>
    <m/>
    <n v="53.554535592217078"/>
    <n v="53.567311089999997"/>
    <n v="-2.3849428920286186E-4"/>
    <n v="51.296578205062147"/>
    <n v="51.103802530000003"/>
    <n v="3.7722373975788148E-3"/>
    <n v="19.245524524083219"/>
    <n v="19.25"/>
    <n v="-2.3249225541721596E-4"/>
    <n v="71.050420193410531"/>
    <m/>
    <m/>
    <e v="#DIV/0!"/>
    <n v="28.370947543137994"/>
    <n v="28.441778790000001"/>
    <n v="-2.4903944083451979E-3"/>
    <n v="3668"/>
    <n v="1.1091787439613527"/>
    <n v="4980.2299999999996"/>
    <n v="20.014461000541807"/>
    <m/>
    <m/>
    <n v="5580.7526327254036"/>
    <n v="2.9282830771322788"/>
    <n v="2.9565000000000001"/>
    <n v="-9.5440293819453181E-3"/>
    <n v="8.5749674815581791"/>
    <m/>
    <m/>
    <m/>
    <n v="12.137781768506967"/>
    <m/>
    <m/>
    <m/>
    <m/>
    <m/>
    <m/>
    <m/>
    <n v="42.874837407790892"/>
    <n v="48.551127074027868"/>
    <n v="34.536589530739356"/>
    <m/>
  </r>
  <r>
    <x v="3662"/>
    <n v="24.98"/>
    <n v="21.56"/>
    <n v="59.278399999999998"/>
    <n v="51.3994"/>
    <n v="11912.228201"/>
    <n v="10331.168661"/>
    <n v="6.1842292095715123E-5"/>
    <n v="34.927812072626189"/>
    <n v="34.94"/>
    <n v="-3.4882448121953402E-4"/>
    <n v="43.178629192687282"/>
    <m/>
    <m/>
    <n v="54.44794702835982"/>
    <n v="54.461967950000002"/>
    <n v="-2.5744427107465828E-4"/>
    <n v="51.008438542105658"/>
    <n v="50.817125840000003"/>
    <n v="3.7647288968685189E-3"/>
    <n v="19.362761600573737"/>
    <n v="19.37"/>
    <n v="-3.7369124554798017E-4"/>
    <n v="70.621922500891372"/>
    <m/>
    <m/>
    <e v="#DIV/0!"/>
    <n v="28.687015451458283"/>
    <n v="28.758306279999999"/>
    <n v="-2.4789647849079444E-3"/>
    <n v="3669"/>
    <n v="1.1586270871985158"/>
    <n v="5028.78"/>
    <n v="20.207994881518932"/>
    <m/>
    <m/>
    <n v="5526.3484103664323"/>
    <n v="2.8994616964478128"/>
    <n v="2.9211999999999998"/>
    <n v="-7.4415663262313858E-3"/>
    <n v="8.7657970790846846"/>
    <m/>
    <m/>
    <m/>
    <n v="12.001954970496289"/>
    <m/>
    <m/>
    <m/>
    <m/>
    <m/>
    <m/>
    <m/>
    <n v="43.828985395423423"/>
    <n v="48.007819881985156"/>
    <n v="34.922862653927076"/>
    <m/>
  </r>
  <r>
    <x v="3663"/>
    <n v="21.31"/>
    <n v="19.84"/>
    <n v="57.629600000000003"/>
    <n v="49.966500000000003"/>
    <n v="11704.969284000001"/>
    <n v="10150.779438"/>
    <n v="6.1842292095715123E-5"/>
    <n v="33.955483912159004"/>
    <n v="33.97"/>
    <n v="-4.2732080780083503E-4"/>
    <n v="40.77186080244099"/>
    <m/>
    <m/>
    <n v="52.169358951793633"/>
    <n v="52.190328260000001"/>
    <n v="-4.0178532891965713E-4"/>
    <n v="51.717100975745794"/>
    <n v="51.524950410000002"/>
    <n v="3.7292722111674781E-3"/>
    <n v="19.025408148727021"/>
    <n v="19.03"/>
    <n v="-2.4129539006734202E-4"/>
    <n v="71.856815270646365"/>
    <m/>
    <m/>
    <e v="#DIV/0!"/>
    <n v="27.887180741396868"/>
    <n v="27.957120759999999"/>
    <n v="-2.5016888972057005E-3"/>
    <n v="3670"/>
    <n v="1.0740927419354838"/>
    <n v="4931.71"/>
    <n v="19.816374700864063"/>
    <m/>
    <m/>
    <n v="5633.0229199282485"/>
    <n v="2.9551495354877173"/>
    <n v="2.9805999999999999"/>
    <n v="-8.5387051306055062E-3"/>
    <n v="8.2767766261382381"/>
    <m/>
    <m/>
    <m/>
    <n v="12.335967979929736"/>
    <m/>
    <m/>
    <m/>
    <m/>
    <m/>
    <m/>
    <m/>
    <n v="41.383883130691189"/>
    <n v="49.343871919718943"/>
    <n v="33.950416773715425"/>
    <m/>
  </r>
  <r>
    <x v="3664"/>
    <n v="21.3"/>
    <n v="20.29"/>
    <n v="58.836599999999997"/>
    <n v="51.003799999999998"/>
    <n v="12032.912485000001"/>
    <n v="10433.294868999999"/>
    <n v="6.1842292095715123E-5"/>
    <n v="34.664115073261158"/>
    <n v="34.67"/>
    <n v="-1.6974118081469758E-4"/>
    <n v="42.466820520911256"/>
    <m/>
    <m/>
    <n v="53.788467519791233"/>
    <n v="53.813660400000003"/>
    <n v="-4.6815028045876783E-4"/>
    <n v="51.173339243646659"/>
    <n v="50.985988579999997"/>
    <n v="3.6745519477905386E-3"/>
    <n v="19.557020581132317"/>
    <n v="19.559999999999999"/>
    <n v="-1.5232202800008476E-4"/>
    <n v="69.86211312527314"/>
    <m/>
    <m/>
    <e v="#DIV/0!"/>
    <n v="28.465794374840101"/>
    <n v="28.538903550000001"/>
    <n v="-2.5617373502738738E-3"/>
    <n v="3671"/>
    <n v="1.0497782158698867"/>
    <n v="5069.6499999999996"/>
    <n v="20.365867607900448"/>
    <m/>
    <m/>
    <n v="5475.4671874186524"/>
    <n v="2.8716771476272074"/>
    <n v="2.8944000000000001"/>
    <n v="-7.850626165282204E-3"/>
    <n v="8.6195554272208899"/>
    <m/>
    <m/>
    <m/>
    <n v="12.078186611273157"/>
    <m/>
    <m/>
    <m/>
    <m/>
    <m/>
    <m/>
    <m/>
    <n v="43.097777136104447"/>
    <n v="48.312746445092628"/>
    <n v="34.659048305473192"/>
    <m/>
  </r>
  <r>
    <x v="3665"/>
    <n v="17.62"/>
    <n v="17.96"/>
    <n v="54.697499999999998"/>
    <n v="47.412599999999998"/>
    <n v="11647.380810000001"/>
    <n v="10098.369345999999"/>
    <n v="6.1842292095715123E-5"/>
    <n v="32.224741096543568"/>
    <n v="32.229999999999997"/>
    <n v="-1.6316796327731087E-4"/>
    <n v="36.487212504627706"/>
    <m/>
    <m/>
    <n v="48.105941862807988"/>
    <n v="48.132644480000003"/>
    <n v="-5.5477145460214317E-4"/>
    <n v="52.972513153907428"/>
    <n v="52.780847999999999"/>
    <n v="3.6313390400137813E-3"/>
    <n v="18.929956668184083"/>
    <n v="18.93"/>
    <n v="-2.2890552517917939E-6"/>
    <n v="72.106591403644998"/>
    <m/>
    <m/>
    <e v="#DIV/0!"/>
    <n v="26.461405584022305"/>
    <n v="26.530502330000001"/>
    <n v="-2.6044265999276561E-3"/>
    <n v="3672"/>
    <n v="0.98106904231625836"/>
    <n v="4894.7"/>
    <n v="19.661520730576672"/>
    <m/>
    <m/>
    <n v="5664.4216486613213"/>
    <n v="2.9704950612612637"/>
    <n v="2.9984999999999999"/>
    <n v="-9.339649404280892E-3"/>
    <n v="7.4054924832778841"/>
    <m/>
    <m/>
    <m/>
    <n v="12.9280148902862"/>
    <m/>
    <m/>
    <m/>
    <m/>
    <m/>
    <m/>
    <m/>
    <n v="37.027462416389419"/>
    <n v="51.712059561144798"/>
    <n v="32.219733366769375"/>
    <m/>
  </r>
  <r>
    <x v="3666"/>
    <n v="17.399999999999999"/>
    <n v="18.100000000000001"/>
    <n v="54.225900000000003"/>
    <n v="47.000900000000001"/>
    <n v="11620.96369"/>
    <n v="10074.840991999999"/>
    <n v="6.1842292095715123E-5"/>
    <n v="31.94612148656427"/>
    <n v="31.96"/>
    <n v="-4.3424635280764345E-4"/>
    <n v="35.854146828173548"/>
    <m/>
    <m/>
    <n v="47.477761082675137"/>
    <n v="47.504477059999999"/>
    <n v="-5.6238862057400585E-4"/>
    <n v="53.200097433478369"/>
    <n v="53.006470479999997"/>
    <n v="3.652892783182482E-3"/>
    <n v="18.886561595348716"/>
    <n v="18.89"/>
    <n v="-1.8202248021614853E-4"/>
    <n v="72.276390173337731"/>
    <m/>
    <m/>
    <e v="#DIV/0!"/>
    <n v="26.231533231791357"/>
    <n v="26.300788919999999"/>
    <n v="-2.6332171411017624E-3"/>
    <n v="3673"/>
    <n v="0.96132596685082861"/>
    <n v="4880.8500000000004"/>
    <n v="19.604355794123574"/>
    <m/>
    <m/>
    <n v="5680.449646257488"/>
    <n v="2.9786179644877064"/>
    <n v="3.0053000000000001"/>
    <n v="-8.8783267934294807E-3"/>
    <n v="7.2766383585028462"/>
    <m/>
    <m/>
    <m/>
    <n v="13.039665958596979"/>
    <m/>
    <m/>
    <m/>
    <m/>
    <m/>
    <m/>
    <m/>
    <n v="36.383191792514232"/>
    <n v="52.158663834387916"/>
    <n v="31.941467357084679"/>
    <m/>
  </r>
  <r>
    <x v="3667"/>
    <n v="20.059999999999999"/>
    <n v="19.86"/>
    <n v="58.294499999999999"/>
    <n v="50.524500000000003"/>
    <n v="11901.229660000001"/>
    <n v="10317.195645"/>
    <n v="6.3239207364951255E-5"/>
    <n v="34.342219675502434"/>
    <n v="34.35"/>
    <n v="-2.2650144097724478E-4"/>
    <n v="41.230773449372883"/>
    <m/>
    <m/>
    <n v="52.815005767740544"/>
    <n v="52.852038929999999"/>
    <n v="-7.0069505376135766E-4"/>
    <n v="51.203609519534368"/>
    <n v="51.026075800000001"/>
    <n v="3.479274405310262E-3"/>
    <n v="19.341582355481325"/>
    <n v="19.350000000000001"/>
    <n v="-4.350203885621351E-4"/>
    <n v="70.539602200899012"/>
    <m/>
    <m/>
    <e v="#DIV/0!"/>
    <n v="28.197972976451947"/>
    <n v="28.276492780000002"/>
    <n v="-2.7768579420002215E-3"/>
    <n v="3674"/>
    <n v="1.0100704934541793"/>
    <n v="5052.49"/>
    <n v="20.292178104589059"/>
    <m/>
    <m/>
    <n v="5480.6909203626892"/>
    <n v="2.873599440206041"/>
    <n v="2.8994"/>
    <n v="-8.898585843263751E-3"/>
    <n v="8.367397738793338"/>
    <m/>
    <m/>
    <m/>
    <n v="12.061536350315546"/>
    <m/>
    <m/>
    <m/>
    <m/>
    <m/>
    <m/>
    <m/>
    <n v="41.836988693966688"/>
    <n v="48.246145401262183"/>
    <n v="34.33721218993783"/>
    <m/>
  </r>
  <r>
    <x v="3668"/>
    <n v="19.89"/>
    <n v="19.84"/>
    <n v="58.323500000000003"/>
    <n v="50.546500000000002"/>
    <n v="11955.371465"/>
    <n v="10363.478814"/>
    <n v="6.3239207364951255E-5"/>
    <n v="34.358466235808685"/>
    <n v="34.369999999999997"/>
    <n v="-3.3557649669224698E-4"/>
    <n v="41.267424063715431"/>
    <m/>
    <m/>
    <n v="52.847720852269703"/>
    <n v="52.88431482"/>
    <n v="-6.9196259523929271E-4"/>
    <n v="51.190147486645287"/>
    <n v="51.011792640000003"/>
    <n v="3.4963454020124907E-3"/>
    <n v="19.429098507812675"/>
    <n v="19.43"/>
    <n v="-4.6396921632774202E-5"/>
    <n v="70.225003539448707"/>
    <m/>
    <m/>
    <e v="#DIV/0!"/>
    <n v="28.21014501360926"/>
    <n v="28.289099499999999"/>
    <n v="-2.7909862026799237E-3"/>
    <n v="3675"/>
    <n v="1.0025201612903225"/>
    <n v="5086.54"/>
    <n v="20.427337057259159"/>
    <m/>
    <m/>
    <n v="5443.755166736586"/>
    <n v="2.8539629656304886"/>
    <n v="2.8837999999999999"/>
    <n v="-1.0346429838931748E-2"/>
    <n v="8.3744023941302839"/>
    <m/>
    <m/>
    <m/>
    <n v="12.055722842046597"/>
    <m/>
    <m/>
    <m/>
    <m/>
    <m/>
    <m/>
    <m/>
    <n v="41.872011970651421"/>
    <n v="48.222891368186389"/>
    <n v="34.353458872344412"/>
    <m/>
  </r>
  <r>
    <x v="3669"/>
    <n v="19.64"/>
    <n v="19.82"/>
    <n v="58.9116"/>
    <n v="51.046599999999998"/>
    <n v="11998.440847"/>
    <n v="10398.847123"/>
    <n v="6.3239207364951255E-5"/>
    <n v="34.702378250834741"/>
    <n v="34.71"/>
    <n v="-2.195836694111053E-4"/>
    <n v="42.086289141148008"/>
    <m/>
    <m/>
    <n v="53.626600993670969"/>
    <n v="53.675188759999998"/>
    <n v="-9.0521835975798659E-4"/>
    <n v="50.93000583704135"/>
    <n v="50.757399990000003"/>
    <n v="3.4006045832795095E-3"/>
    <n v="19.497665752029302"/>
    <n v="19.5"/>
    <n v="-1.1970502413838346E-4"/>
    <n v="69.990852909889341"/>
    <m/>
    <m/>
    <e v="#DIV/0!"/>
    <n v="28.488930275664934"/>
    <n v="28.569727660000002"/>
    <n v="-2.8280768125134026E-3"/>
    <n v="3676"/>
    <n v="0.99091826437941477"/>
    <n v="5107.3"/>
    <n v="20.505904181986828"/>
    <m/>
    <m/>
    <n v="5421.5372431064852"/>
    <n v="2.8415066848245472"/>
    <n v="2.8708"/>
    <n v="-1.0203885737582907E-2"/>
    <n v="8.5392493844922779"/>
    <m/>
    <m/>
    <m/>
    <n v="11.934777452343074"/>
    <m/>
    <m/>
    <m/>
    <m/>
    <m/>
    <m/>
    <m/>
    <n v="42.696246922461391"/>
    <n v="47.739109809372295"/>
    <n v="34.697312347804413"/>
    <m/>
  </r>
  <r>
    <x v="3670"/>
    <n v="20.71"/>
    <n v="20.28"/>
    <n v="59.5501"/>
    <n v="51.596600000000002"/>
    <n v="12031.759838"/>
    <n v="10427.066518"/>
    <n v="6.3239207364951255E-5"/>
    <n v="35.077636759332151"/>
    <n v="35.090000000000003"/>
    <n v="-3.5232945761909384E-4"/>
    <n v="42.993979288981457"/>
    <m/>
    <m/>
    <n v="54.491461854557578"/>
    <n v="54.539877230000002"/>
    <n v="-8.8770598507681431E-4"/>
    <n v="50.653344044907989"/>
    <n v="50.481686240000002"/>
    <n v="3.4003976034375771E-3"/>
    <n v="19.551332923302969"/>
    <n v="19.55"/>
    <n v="6.8180220100577671E-5"/>
    <n v="69.802750916095846"/>
    <m/>
    <m/>
    <e v="#DIV/0!"/>
    <n v="28.795774888955023"/>
    <n v="28.877785620000001"/>
    <n v="-2.8399245054364641E-3"/>
    <n v="3677"/>
    <n v="1.0212031558185404"/>
    <n v="5126.95"/>
    <n v="20.58319199002311"/>
    <m/>
    <m/>
    <n v="5400.6782360328771"/>
    <n v="2.8303058522877111"/>
    <n v="2.8580999999999999"/>
    <n v="-9.7246939268356147E-3"/>
    <n v="8.7229671749980486"/>
    <m/>
    <m/>
    <m/>
    <n v="11.805636687642361"/>
    <m/>
    <m/>
    <m/>
    <m/>
    <m/>
    <m/>
    <m/>
    <n v="43.614835874990241"/>
    <n v="47.222546750569443"/>
    <n v="35.072276457762307"/>
    <m/>
  </r>
  <r>
    <x v="3671"/>
    <n v="25.23"/>
    <n v="22.62"/>
    <n v="64.891000000000005"/>
    <n v="56.2209"/>
    <n v="12542.662992"/>
    <n v="10869.170376"/>
    <n v="6.3239207364951255E-5"/>
    <n v="38.22273051645201"/>
    <n v="38.229999999999997"/>
    <n v="-1.9015128297117379E-4"/>
    <n v="50.701488944159564"/>
    <m/>
    <m/>
    <n v="61.815002883734863"/>
    <n v="61.879449809999997"/>
    <n v="-1.041491585057952E-3"/>
    <n v="48.381276090895774"/>
    <n v="48.226004170000003"/>
    <n v="3.2196721160731023E-3"/>
    <n v="20.381041819749665"/>
    <n v="20.38"/>
    <n v="5.1119712937586215E-5"/>
    <n v="66.844894290601047"/>
    <m/>
    <m/>
    <e v="#DIV/0!"/>
    <n v="31.376452746241359"/>
    <n v="31.46698"/>
    <n v="-2.8768967901794396E-3"/>
    <n v="3678"/>
    <n v="1.1153846153846154"/>
    <n v="5384.4"/>
    <n v="21.615089916437675"/>
    <m/>
    <m/>
    <n v="5129.4829616754787"/>
    <n v="2.6879271054146443"/>
    <n v="2.7128000000000001"/>
    <n v="-9.1687166710984203E-3"/>
    <n v="10.286197090220124"/>
    <m/>
    <m/>
    <m/>
    <n v="10.747066287118907"/>
    <m/>
    <m/>
    <m/>
    <m/>
    <m/>
    <m/>
    <m/>
    <n v="51.430985451100625"/>
    <n v="42.988265148475627"/>
    <n v="38.216840218796399"/>
    <m/>
  </r>
  <r>
    <x v="3672"/>
    <n v="24.22"/>
    <n v="22.44"/>
    <n v="65.773700000000005"/>
    <n v="56.982100000000003"/>
    <n v="12684.592352"/>
    <n v="10991.475591"/>
    <n v="6.4077398485684611E-5"/>
    <n v="38.741722406293746"/>
    <n v="38.75"/>
    <n v="-2.1361532145169893E-4"/>
    <n v="52.075412121199889"/>
    <m/>
    <m/>
    <n v="63.068289101970635"/>
    <n v="63.138709919999997"/>
    <n v="-1.115335079202473E-3"/>
    <n v="48.05157589164029"/>
    <n v="47.898234080000002"/>
    <n v="3.2014084566076573E-3"/>
    <n v="20.611165554886714"/>
    <n v="20.62"/>
    <n v="-4.2844059715263505E-4"/>
    <n v="66.09451340859863"/>
    <m/>
    <m/>
    <e v="#DIV/0!"/>
    <n v="31.80115282406204"/>
    <n v="31.89419247"/>
    <n v="-2.9171343976015507E-3"/>
    <n v="3679"/>
    <n v="1.0793226381461674"/>
    <n v="5439.78"/>
    <n v="21.835701808443229"/>
    <m/>
    <m/>
    <n v="5076.724851873535"/>
    <n v="2.6600288732159876"/>
    <n v="2.6825999999999999"/>
    <n v="-8.413899494524868E-3"/>
    <n v="10.564379951872857"/>
    <m/>
    <m/>
    <m/>
    <n v="10.601063161663594"/>
    <m/>
    <m/>
    <m/>
    <m/>
    <m/>
    <m/>
    <m/>
    <n v="52.821899759364285"/>
    <n v="42.404252646654378"/>
    <n v="38.736008956885442"/>
    <m/>
  </r>
  <r>
    <x v="3673"/>
    <n v="24.16"/>
    <n v="22.48"/>
    <n v="66.345799999999997"/>
    <n v="57.4741"/>
    <n v="12780.097078999999"/>
    <n v="11073.528211999999"/>
    <n v="6.4077398485684611E-5"/>
    <n v="39.077745240453261"/>
    <n v="39.090000000000003"/>
    <n v="-3.1350113959438541E-4"/>
    <n v="52.975680318815371"/>
    <m/>
    <m/>
    <n v="63.882961147506578"/>
    <n v="63.95326326"/>
    <n v="-1.0992732647215897E-3"/>
    <n v="47.841967444158989"/>
    <n v="47.689380409999998"/>
    <n v="3.199601941714425E-3"/>
    <n v="20.765844613172263"/>
    <n v="20.77"/>
    <n v="-2.0006677071437995E-4"/>
    <n v="65.602887521133979"/>
    <m/>
    <m/>
    <e v="#DIV/0!"/>
    <n v="32.075612379915277"/>
    <n v="32.170295979999999"/>
    <n v="-2.943199532375651E-3"/>
    <n v="3680"/>
    <n v="1.0747330960854093"/>
    <n v="5498.22"/>
    <n v="22.068561236864848"/>
    <m/>
    <m/>
    <n v="5022.1851829267225"/>
    <n v="2.6312025189535286"/>
    <n v="2.6568999999999998"/>
    <n v="-9.6719790155712637E-3"/>
    <n v="10.746449648207749"/>
    <m/>
    <m/>
    <m/>
    <n v="10.509041018608992"/>
    <m/>
    <m/>
    <m/>
    <m/>
    <m/>
    <m/>
    <m/>
    <n v="53.732248241038747"/>
    <n v="42.036164074435966"/>
    <n v="39.071973030255144"/>
    <m/>
  </r>
  <r>
    <x v="3674"/>
    <n v="24.7"/>
    <n v="23.06"/>
    <n v="67.848200000000006"/>
    <n v="58.764499999999998"/>
    <n v="13032.816129000001"/>
    <n v="11290.372022"/>
    <n v="6.4077398485684611E-5"/>
    <n v="39.959737179173231"/>
    <n v="39.97"/>
    <n v="-2.5676309298894306E-4"/>
    <n v="55.35761860615284"/>
    <m/>
    <m/>
    <n v="66.027721771398873"/>
    <n v="66.102241539999994"/>
    <n v="-1.1273410230124847E-3"/>
    <n v="47.298482020887853"/>
    <n v="47.152438670000002"/>
    <n v="3.0972597601992558E-3"/>
    <n v="21.17492817957919"/>
    <n v="21.18"/>
    <n v="-2.3946272052921547E-4"/>
    <n v="64.323467540988219"/>
    <m/>
    <m/>
    <e v="#DIV/0!"/>
    <n v="32.795398653392674"/>
    <n v="32.894130279999999"/>
    <n v="-3.0014967949267835E-3"/>
    <n v="3681"/>
    <n v="1.0711188204683435"/>
    <n v="5620.69"/>
    <n v="22.554842777316356"/>
    <m/>
    <m/>
    <n v="4910.3186116812949"/>
    <n v="2.5718623129147633"/>
    <n v="2.5979999999999999"/>
    <n v="-1.0060695567835509E-2"/>
    <n v="11.227869879101611"/>
    <m/>
    <m/>
    <m/>
    <n v="10.271658230924988"/>
    <m/>
    <m/>
    <m/>
    <m/>
    <m/>
    <m/>
    <m/>
    <n v="56.139349395508056"/>
    <n v="41.086632923699952"/>
    <n v="39.953729808023603"/>
    <m/>
  </r>
  <r>
    <x v="3675"/>
    <n v="23.35"/>
    <n v="22.23"/>
    <n v="66.218999999999994"/>
    <n v="57.349699999999999"/>
    <n v="12941.278494"/>
    <n v="11210.349206000001"/>
    <n v="6.4077398485684611E-5"/>
    <n v="38.999255913576185"/>
    <n v="39.01"/>
    <n v="-2.7541877528358683E-4"/>
    <n v="52.693059524284642"/>
    <m/>
    <m/>
    <n v="63.641075705487197"/>
    <n v="63.716288140000003"/>
    <n v="-1.1804271201037997E-3"/>
    <n v="47.86569158287611"/>
    <n v="47.71878624"/>
    <n v="3.0785641138744158E-3"/>
    <n v="21.025690695472182"/>
    <n v="21.03"/>
    <n v="-2.0491224573560007E-4"/>
    <n v="64.781128189492691"/>
    <m/>
    <m/>
    <e v="#DIV/0!"/>
    <n v="32.005703935596479"/>
    <n v="32.102993570000002"/>
    <n v="-3.0305471105486204E-3"/>
    <n v="3682"/>
    <n v="1.0503823661718399"/>
    <n v="5579.11"/>
    <n v="22.386241429550378"/>
    <m/>
    <m/>
    <n v="4946.6435198106719"/>
    <n v="2.590642495115516"/>
    <n v="2.6162999999999998"/>
    <n v="-9.806790079304295E-3"/>
    <n v="10.686870732454567"/>
    <m/>
    <m/>
    <m/>
    <n v="10.518466285565616"/>
    <m/>
    <m/>
    <m/>
    <m/>
    <m/>
    <m/>
    <m/>
    <n v="53.434353662272834"/>
    <n v="42.073865142262463"/>
    <n v="38.993366477626665"/>
    <m/>
  </r>
  <r>
    <x v="3676"/>
    <n v="21.23"/>
    <n v="21.15"/>
    <n v="64.394999999999996"/>
    <n v="55.766300000000001"/>
    <n v="12782.298602999999"/>
    <n v="11071.914954"/>
    <n v="6.4077398485684611E-5"/>
    <n v="37.924098049267698"/>
    <n v="37.94"/>
    <n v="-4.191341785002578E-4"/>
    <n v="49.784334624451155"/>
    <n v="49.76"/>
    <n v="4.8903988044934898E-4"/>
    <n v="61.003366731006537"/>
    <n v="61.074616570000003"/>
    <n v="-1.1666031322816739E-3"/>
    <n v="48.524273269561057"/>
    <n v="48.376077359999996"/>
    <n v="3.063413109298363E-3"/>
    <n v="20.766889738439453"/>
    <n v="20.77"/>
    <n v="-1.4974778818233059E-4"/>
    <n v="65.582873423452455"/>
    <n v="65.62"/>
    <m/>
    <n v="-5.6578141645158286E-4"/>
    <n v="31.121923282467087"/>
    <n v="31.217714579999999"/>
    <n v="-3.0684916824206265E-3"/>
    <n v="3683"/>
    <n v="1.0037825059101655"/>
    <n v="5490.38"/>
    <n v="22.028491142500211"/>
    <m/>
    <m/>
    <n v="5025.3147916645694"/>
    <n v="2.6315945121464717"/>
    <n v="2.6583999999999999"/>
    <n v="-1.008331622537173E-2"/>
    <n v="10.096410882086239"/>
    <m/>
    <m/>
    <m/>
    <n v="10.808373087553322"/>
    <m/>
    <m/>
    <m/>
    <m/>
    <m/>
    <m/>
    <m/>
    <n v="50.482054410431196"/>
    <n v="43.23349235021329"/>
    <n v="37.918208756923605"/>
    <m/>
  </r>
  <r>
    <x v="3677"/>
    <n v="19.34"/>
    <n v="20.07"/>
    <n v="61.541400000000003"/>
    <n v="53.291499999999999"/>
    <n v="12482.106935"/>
    <n v="10811.182105"/>
    <n v="6.4217121713339154E-5"/>
    <n v="36.242645839642485"/>
    <n v="36.25"/>
    <n v="-2.028733891727974E-4"/>
    <n v="45.366533092569682"/>
    <n v="45.41"/>
    <n v="-9.5721002929560761E-4"/>
    <n v="56.940631581852941"/>
    <n v="57.007849069999999"/>
    <n v="-1.179091813559241E-3"/>
    <n v="49.598737498573797"/>
    <n v="49.447804830000003"/>
    <n v="3.0523633777614911E-3"/>
    <n v="20.278685852953146"/>
    <n v="20.28"/>
    <n v="-6.4800150239463505E-5"/>
    <n v="67.129114358453748"/>
    <n v="67.19"/>
    <m/>
    <n v="-9.0617117943514458E-4"/>
    <n v="29.74068078222216"/>
    <n v="29.83324567"/>
    <n v="-3.102742785741297E-3"/>
    <n v="3684"/>
    <n v="0.9636273044344793"/>
    <n v="5333.12"/>
    <n v="21.395862133439014"/>
    <m/>
    <m/>
    <n v="5169.2540097400342"/>
    <n v="2.7067142103324238"/>
    <n v="2.7349000000000001"/>
    <n v="-1.0305967189870313E-2"/>
    <n v="9.199982664096586"/>
    <m/>
    <m/>
    <m/>
    <n v="11.287501932987272"/>
    <m/>
    <m/>
    <m/>
    <m/>
    <m/>
    <m/>
    <m/>
    <n v="45.999913320482932"/>
    <n v="45.150007731949088"/>
    <n v="36.237110039824827"/>
    <m/>
  </r>
  <r>
    <x v="3678"/>
    <n v="19.510000000000002"/>
    <n v="20.3"/>
    <n v="62.123699999999999"/>
    <n v="53.792299999999997"/>
    <n v="12501.834296999999"/>
    <n v="10827.574388999999"/>
    <n v="6.4217121713339154E-5"/>
    <n v="36.58467888436931"/>
    <n v="36.6"/>
    <n v="-4.1860971668550295E-4"/>
    <n v="46.220064085806698"/>
    <m/>
    <m/>
    <n v="57.741324078054255"/>
    <n v="57.809804669999998"/>
    <n v="-1.1845843855839977E-3"/>
    <n v="49.363457028687456"/>
    <n v="49.212241300000002"/>
    <n v="3.0727259050371547E-3"/>
    <n v="20.310240080090121"/>
    <n v="20.309999999999999"/>
    <n v="1.182078237915718E-5"/>
    <n v="67.029156108964216"/>
    <m/>
    <m/>
    <m/>
    <n v="30.020051905534125"/>
    <n v="30.113143839999999"/>
    <n v="-3.0914053663908536E-3"/>
    <m/>
    <m/>
    <m/>
    <m/>
    <m/>
    <m/>
    <m/>
    <m/>
    <n v="2.7336999999999998"/>
    <n v="-1"/>
    <n v="9.3725781121435467"/>
    <m/>
    <m/>
    <m/>
    <n v="11.180908310060406"/>
    <m/>
    <m/>
    <m/>
    <m/>
    <m/>
    <m/>
    <m/>
    <n v="46.86289056071773"/>
    <n v="44.723633240241625"/>
    <n v="36.578966549379864"/>
    <m/>
  </r>
  <r>
    <x v="3679"/>
    <n v="19.96"/>
    <n v="20.2"/>
    <n v="61.485999999999997"/>
    <n v="53.229700000000001"/>
    <n v="12354.984200000001"/>
    <n v="10698.304544000001"/>
    <n v="6.4217121713339154E-5"/>
    <n v="36.206488367768124"/>
    <n v="36.22"/>
    <n v="-3.7304340783750334E-4"/>
    <n v="45.255837334500278"/>
    <m/>
    <m/>
    <n v="56.829725679698932"/>
    <n v="56.91264915"/>
    <n v="-1.4570305817694917E-3"/>
    <n v="49.614867756894157"/>
    <n v="49.46942233"/>
    <n v="2.940107647182888E-3"/>
    <n v="20.070202010034432"/>
    <n v="20.07"/>
    <n v="1.0065273265080776E-5"/>
    <n v="67.834955004786792"/>
    <m/>
    <m/>
    <m/>
    <n v="29.705744090987441"/>
    <n v="29.804481429999999"/>
    <n v="-3.3128353279507916E-3"/>
    <m/>
    <m/>
    <m/>
    <m/>
    <m/>
    <m/>
    <e v="#DIV/0!"/>
    <e v="#DIV/0!"/>
    <n v="2.7698999999999998"/>
    <e v="#DIV/0!"/>
    <n v="9.1755996073845765"/>
    <m/>
    <m/>
    <m/>
    <n v="11.296268059914906"/>
    <m/>
    <m/>
    <m/>
    <m/>
    <m/>
    <m/>
    <m/>
    <n v="45.877998036922882"/>
    <n v="45.185072239659625"/>
    <n v="36.200599793398631"/>
    <m/>
  </r>
  <r>
    <x v="3680"/>
    <n v="19.91"/>
    <n v="19.579999999999998"/>
    <n v="59.273899999999998"/>
    <n v="51.311199999999999"/>
    <n v="12057.180861999999"/>
    <n v="10439.746637"/>
    <n v="6.4217121713339154E-5"/>
    <n v="34.903025750678111"/>
    <n v="34.909999999999997"/>
    <n v="-1.9977798114823031E-4"/>
    <n v="41.994422166342268"/>
    <m/>
    <m/>
    <n v="53.75553643414883"/>
    <n v="53.835161749999997"/>
    <n v="-1.4790577990817511E-3"/>
    <n v="50.50669174720192"/>
    <n v="50.359142009999999"/>
    <n v="2.9299493858061521E-3"/>
    <n v="19.585954225050635"/>
    <n v="19.59"/>
    <n v="-2.0652245785424128E-4"/>
    <n v="69.476290175954716"/>
    <m/>
    <m/>
    <m/>
    <n v="28.634984495711208"/>
    <n v="28.731229339999999"/>
    <n v="-3.3498338393337379E-3"/>
    <m/>
    <m/>
    <m/>
    <m/>
    <m/>
    <m/>
    <e v="#DIV/0!"/>
    <e v="#DIV/0!"/>
    <n v="2.8410000000000002"/>
    <e v="#DIV/0!"/>
    <n v="8.5139004400000626"/>
    <m/>
    <m/>
    <m/>
    <n v="11.702862034432933"/>
    <m/>
    <m/>
    <m/>
    <m/>
    <m/>
    <m/>
    <m/>
    <n v="42.569502200000315"/>
    <n v="46.81144813773173"/>
    <n v="34.897196204200895"/>
    <m/>
  </r>
  <r>
    <x v="3681"/>
    <n v="16.36"/>
    <n v="17.62"/>
    <n v="54.828499999999998"/>
    <n v="47.459699999999998"/>
    <n v="11647.669266999999"/>
    <n v="10084.499368999999"/>
    <n v="6.4217121713339154E-5"/>
    <n v="32.28459549689596"/>
    <n v="32.29"/>
    <n v="-1.673738960681348E-4"/>
    <n v="35.690764915979884"/>
    <m/>
    <m/>
    <n v="47.701465255430008"/>
    <n v="47.800616759999997"/>
    <n v="-2.0742724945959079E-3"/>
    <n v="52.399879046162226"/>
    <n v="52.270023760000001"/>
    <n v="2.4843165704011572E-3"/>
    <n v="18.920273077395596"/>
    <n v="18.920000000000002"/>
    <n v="1.4433266151803181E-5"/>
    <n v="71.842409407055939"/>
    <m/>
    <m/>
    <m/>
    <n v="26.485497398643435"/>
    <n v="26.58280263"/>
    <n v="-3.6604579551273719E-3"/>
    <m/>
    <m/>
    <m/>
    <m/>
    <m/>
    <m/>
    <e v="#DIV/0!"/>
    <e v="#DIV/0!"/>
    <n v="2.9298000000000002"/>
    <e v="#DIV/0!"/>
    <n v="7.2355228815401311"/>
    <m/>
    <m/>
    <m/>
    <n v="12.580711429480891"/>
    <m/>
    <m/>
    <m/>
    <m/>
    <m/>
    <m/>
    <m/>
    <n v="36.177614407700659"/>
    <n v="50.322845717923563"/>
    <n v="32.279001624052015"/>
    <m/>
  </r>
  <r>
    <x v="3682"/>
    <n v="16.72"/>
    <n v="17.68"/>
    <n v="55.109099999999998"/>
    <n v="47.699599999999997"/>
    <n v="11666.265079000001"/>
    <n v="10099.951940999999"/>
    <n v="6.4636191626554762E-5"/>
    <n v="32.449029593635792"/>
    <n v="32.46"/>
    <n v="-3.3796692434406861E-4"/>
    <n v="36.052285846478327"/>
    <m/>
    <m/>
    <n v="48.061528711102774"/>
    <n v="48.161012900000003"/>
    <n v="-2.0656581518290196E-3"/>
    <n v="52.265080425939836"/>
    <n v="52.136402330000003"/>
    <n v="2.4681046291870068E-3"/>
    <n v="18.950017713506067"/>
    <n v="18.95"/>
    <n v="9.3474966056383835E-7"/>
    <n v="71.734308007094299"/>
    <m/>
    <m/>
    <m/>
    <n v="26.619276407774354"/>
    <n v="26.718034790000001"/>
    <n v="-3.696319096889944E-3"/>
    <m/>
    <m/>
    <m/>
    <m/>
    <m/>
    <m/>
    <m/>
    <m/>
    <m/>
    <m/>
    <n v="7.3084250474631407"/>
    <m/>
    <m/>
    <m/>
    <n v="12.516535272482756"/>
    <m/>
    <m/>
    <m/>
    <m/>
    <m/>
    <m/>
    <m/>
    <n v="36.542125237315702"/>
    <n v="50.066141089931023"/>
    <n v="32.443671382935456"/>
    <m/>
  </r>
  <r>
    <x v="3683"/>
    <n v="17.36"/>
    <n v="18.46"/>
    <n v="56.722999999999999"/>
    <n v="49.093400000000003"/>
    <n v="11867.906472000001"/>
    <n v="10273.868130999999"/>
    <n v="6.4636191626554762E-5"/>
    <n v="33.398502699236374"/>
    <n v="33.409999999999997"/>
    <n v="-3.4412752959056547E-4"/>
    <n v="38.159949629806427"/>
    <m/>
    <m/>
    <n v="50.16640165184107"/>
    <n v="50.271435310000001"/>
    <n v="-2.0893308001102007E-3"/>
    <n v="51.49914976142805"/>
    <n v="51.372787019999997"/>
    <n v="2.4597213575128229E-3"/>
    <n v="19.27708247266434"/>
    <n v="19.28"/>
    <n v="-1.5132403193263144E-4"/>
    <n v="70.501027902369202"/>
    <m/>
    <m/>
    <m/>
    <n v="27.396998327129552"/>
    <n v="27.49969085"/>
    <n v="-3.7343155394217176E-3"/>
    <m/>
    <m/>
    <m/>
    <m/>
    <m/>
    <m/>
    <m/>
    <m/>
    <m/>
    <m/>
    <n v="7.735274150540695"/>
    <m/>
    <m/>
    <m/>
    <n v="12.150231542876774"/>
    <m/>
    <m/>
    <m/>
    <m/>
    <m/>
    <m/>
    <m/>
    <n v="38.676370752703477"/>
    <n v="48.600926171507098"/>
    <n v="33.393203499188829"/>
    <m/>
  </r>
  <r>
    <x v="3684"/>
    <n v="20.45"/>
    <n v="20.23"/>
    <n v="61.060899999999997"/>
    <n v="52.838299999999997"/>
    <n v="12263.301702999999"/>
    <n v="10614.163516000001"/>
    <n v="6.4636191626554762E-5"/>
    <n v="35.950028344672312"/>
    <n v="35.96"/>
    <n v="-2.7729853525271242E-4"/>
    <n v="43.984281582111258"/>
    <m/>
    <m/>
    <n v="55.900874589081418"/>
    <n v="56.021193410000002"/>
    <n v="-2.1477375542147126E-3"/>
    <n v="49.528225658069701"/>
    <n v="49.411976340000002"/>
    <n v="2.3526546938701376E-3"/>
    <n v="19.917867268647392"/>
    <n v="19.920000000000002"/>
    <n v="-1.0706482693823016E-4"/>
    <n v="68.171517671166569"/>
    <m/>
    <m/>
    <m/>
    <n v="29.486539061966418"/>
    <n v="29.60037801"/>
    <n v="-3.8458612925524882E-3"/>
    <m/>
    <m/>
    <m/>
    <m/>
    <m/>
    <m/>
    <m/>
    <m/>
    <m/>
    <m/>
    <n v="8.9144837695703405"/>
    <m/>
    <m/>
    <m/>
    <n v="11.221830030040785"/>
    <m/>
    <m/>
    <m/>
    <m/>
    <m/>
    <m/>
    <m/>
    <n v="44.572418847851701"/>
    <n v="44.887320120163139"/>
    <n v="35.944199651013747"/>
    <m/>
  </r>
  <r>
    <x v="3685"/>
    <n v="20.02"/>
    <n v="20.27"/>
    <n v="61.439"/>
    <n v="53.162100000000002"/>
    <n v="12367.299175"/>
    <n v="10703.489608"/>
    <n v="6.4636191626554762E-5"/>
    <n v="36.171755324139724"/>
    <n v="36.18"/>
    <n v="-2.278793770115195E-4"/>
    <n v="44.524229541423992"/>
    <m/>
    <m/>
    <n v="56.412825275396308"/>
    <n v="56.53264583"/>
    <n v="-2.1194931325876354E-3"/>
    <n v="49.374235854997721"/>
    <n v="49.258356620000001"/>
    <n v="2.352478705119232E-3"/>
    <n v="20.086288586609232"/>
    <n v="20.09"/>
    <n v="-1.847393424971866E-4"/>
    <n v="67.599672643917671"/>
    <m/>
    <m/>
    <m/>
    <n v="29.667124662423038"/>
    <n v="29.782048700000001"/>
    <n v="-3.8588358623213859E-3"/>
    <m/>
    <m/>
    <m/>
    <m/>
    <m/>
    <m/>
    <m/>
    <m/>
    <m/>
    <m/>
    <n v="9.02343792232897"/>
    <m/>
    <m/>
    <m/>
    <n v="11.152541733055745"/>
    <m/>
    <m/>
    <m/>
    <m/>
    <m/>
    <m/>
    <m/>
    <n v="45.117189611644847"/>
    <n v="44.610166932222981"/>
    <n v="36.165867898347543"/>
    <m/>
  </r>
  <r>
    <x v="3686"/>
    <n v="21.25"/>
    <n v="21.22"/>
    <n v="63.219099999999997"/>
    <n v="54.698999999999998"/>
    <n v="12618.558954"/>
    <n v="10920.254829"/>
    <n v="6.4636191626554762E-5"/>
    <n v="37.218868438690869"/>
    <n v="37.229999999999997"/>
    <n v="-2.9899439455083332E-4"/>
    <n v="47.099508331196162"/>
    <m/>
    <m/>
    <n v="58.85715800846156"/>
    <n v="58.983291950000002"/>
    <n v="-2.1384690031435172E-3"/>
    <n v="48.658339127135342"/>
    <n v="48.545985250000001"/>
    <n v="2.3143804077050412E-3"/>
    <n v="20.493871204441412"/>
    <n v="20.5"/>
    <n v="-2.9896563700426704E-4"/>
    <n v="66.232487031297978"/>
    <m/>
    <m/>
    <m/>
    <n v="30.524677143400311"/>
    <n v="30.64433652"/>
    <n v="-3.9047794858143581E-3"/>
    <m/>
    <m/>
    <m/>
    <m/>
    <m/>
    <m/>
    <m/>
    <m/>
    <m/>
    <m/>
    <n v="9.5448459068505578"/>
    <m/>
    <m/>
    <m/>
    <n v="10.829620756546046"/>
    <m/>
    <m/>
    <m/>
    <m/>
    <m/>
    <m/>
    <m/>
    <n v="47.724229534252785"/>
    <n v="43.318483026184182"/>
    <n v="37.21292228363275"/>
    <m/>
  </r>
  <r>
    <x v="3687"/>
    <n v="19.98"/>
    <n v="20.309999999999999"/>
    <n v="61.994100000000003"/>
    <n v="53.6355"/>
    <n v="12558.589012"/>
    <n v="10867.650266000001"/>
    <n v="6.5195124045125397E-5"/>
    <n v="36.496786421476187"/>
    <n v="36.51"/>
    <n v="-3.6191669470864163E-4"/>
    <n v="45.268923538885574"/>
    <m/>
    <m/>
    <n v="57.138713291226189"/>
    <n v="57.2628317"/>
    <n v="-2.167521323850452E-3"/>
    <n v="49.129144534409569"/>
    <n v="49.017981390000003"/>
    <n v="2.2678033908642981E-3"/>
    <n v="20.39597635215587"/>
    <n v="20.399999999999999"/>
    <n v="-1.9723763941803529E-4"/>
    <n v="66.553416545212158"/>
    <m/>
    <m/>
    <m/>
    <n v="29.931080154423103"/>
    <n v="30.04765888"/>
    <n v="-3.8797939647302604E-3"/>
    <m/>
    <m/>
    <m/>
    <m/>
    <m/>
    <m/>
    <m/>
    <m/>
    <m/>
    <m/>
    <n v="9.173380305382155"/>
    <m/>
    <m/>
    <m/>
    <n v="11.039664366912701"/>
    <m/>
    <m/>
    <m/>
    <m/>
    <m/>
    <m/>
    <m/>
    <n v="45.866901526910773"/>
    <n v="44.158657467650805"/>
    <n v="36.490840411406509"/>
    <m/>
  </r>
  <r>
    <x v="3688"/>
    <n v="18.14"/>
    <n v="19.350000000000001"/>
    <n v="59.292499999999997"/>
    <n v="51.294600000000003"/>
    <n v="12238.158266"/>
    <n v="10589.655081999999"/>
    <n v="6.5195124045125397E-5"/>
    <n v="34.905465894600411"/>
    <n v="34.92"/>
    <n v="-4.1621149483361819E-4"/>
    <n v="41.318261243451893"/>
    <m/>
    <m/>
    <n v="53.396219331371128"/>
    <n v="53.51384857"/>
    <n v="-2.1981083732933726E-3"/>
    <n v="50.198986119327323"/>
    <n v="50.086146319999997"/>
    <n v="2.252914380882709E-3"/>
    <n v="19.875091062203548"/>
    <n v="19.88"/>
    <n v="-2.4692846058604889E-4"/>
    <n v="68.257782584563984"/>
    <m/>
    <m/>
    <m/>
    <n v="28.624642268911444"/>
    <n v="28.736935809999999"/>
    <n v="-3.9076379552436258E-3"/>
    <m/>
    <m/>
    <m/>
    <m/>
    <m/>
    <m/>
    <m/>
    <m/>
    <m/>
    <m/>
    <n v="8.3723611112261622"/>
    <m/>
    <m/>
    <m/>
    <n v="11.520949496849806"/>
    <m/>
    <m/>
    <m/>
    <m/>
    <m/>
    <m/>
    <m/>
    <n v="41.861805556130811"/>
    <n v="46.083797987399223"/>
    <n v="34.899873249223646"/>
    <m/>
  </r>
  <r>
    <x v="3689"/>
    <n v="20.100000000000001"/>
    <n v="20.64"/>
    <n v="62.857599999999998"/>
    <n v="54.368699999999997"/>
    <n v="12646.448799"/>
    <n v="10940.876786999999"/>
    <n v="6.5195124045125397E-5"/>
    <n v="37.001531710211303"/>
    <n v="37.01"/>
    <n v="-2.2881085621984099E-4"/>
    <n v="46.27346645190454"/>
    <m/>
    <m/>
    <n v="58.19041209176229"/>
    <n v="58.31918237"/>
    <n v="-2.2080261245903676E-3"/>
    <n v="48.688162833164697"/>
    <n v="48.583599200000002"/>
    <n v="2.1522413918788619E-3"/>
    <n v="20.536663287413401"/>
    <n v="20.54"/>
    <n v="-1.6244949301846834E-4"/>
    <n v="65.999496409550574"/>
    <m/>
    <m/>
    <m/>
    <n v="30.339782356120914"/>
    <n v="30.462925169999998"/>
    <n v="-4.0423830998460586E-3"/>
    <m/>
    <m/>
    <m/>
    <m/>
    <m/>
    <m/>
    <m/>
    <m/>
    <m/>
    <m/>
    <n v="9.3749292565544113"/>
    <m/>
    <m/>
    <m/>
    <n v="10.828982477691683"/>
    <m/>
    <m/>
    <m/>
    <m/>
    <m/>
    <m/>
    <m/>
    <n v="46.874646282772055"/>
    <n v="43.315929910766734"/>
    <n v="36.995291951834723"/>
    <m/>
  </r>
  <r>
    <x v="3690"/>
    <n v="22.48"/>
    <n v="22.27"/>
    <n v="66.419899999999998"/>
    <n v="57.446300000000001"/>
    <n v="13123.131659999999"/>
    <n v="11352.558195"/>
    <n v="6.5195124045125397E-5"/>
    <n v="39.097549223491093"/>
    <n v="39.11"/>
    <n v="-3.1835276166980453E-4"/>
    <n v="51.51321698329501"/>
    <m/>
    <m/>
    <n v="63.129182971056338"/>
    <n v="63.26884475"/>
    <n v="-2.207433682336335E-3"/>
    <n v="47.308000679483634"/>
    <n v="47.207430500000001"/>
    <n v="2.1303887633459251E-3"/>
    <n v="21.31023253730697"/>
    <n v="21.31"/>
    <n v="1.0912121397144148E-5"/>
    <n v="63.517870556542469"/>
    <m/>
    <m/>
    <m/>
    <n v="32.057078308184913"/>
    <n v="32.187769240000002"/>
    <n v="-4.0602668311874313E-3"/>
    <m/>
    <m/>
    <m/>
    <m/>
    <m/>
    <m/>
    <m/>
    <m/>
    <m/>
    <m/>
    <n v="10.435933910185085"/>
    <m/>
    <m/>
    <m/>
    <n v="10.215520212904799"/>
    <m/>
    <m/>
    <m/>
    <m/>
    <m/>
    <m/>
    <m/>
    <n v="52.179669550925425"/>
    <n v="40.862080851619197"/>
    <n v="39.091133024632924"/>
    <m/>
  </r>
  <r>
    <x v="3691"/>
    <n v="20.8"/>
    <n v="21.32"/>
    <n v="65.448700000000002"/>
    <n v="56.602499999999999"/>
    <n v="13085.806874"/>
    <n v="11319.529140000001"/>
    <n v="6.5195124045125397E-5"/>
    <n v="38.52492062112951"/>
    <n v="38.54"/>
    <n v="-3.9126566866864998E-4"/>
    <n v="50.000912648207937"/>
    <m/>
    <m/>
    <n v="61.736192932702942"/>
    <n v="61.873677139999998"/>
    <n v="-2.2220144923014162E-3"/>
    <n v="47.65328818559243"/>
    <n v="47.554173659999996"/>
    <n v="2.0842445144999555E-3"/>
    <n v="21.249103873162163"/>
    <n v="21.25"/>
    <n v="-4.2170674721786483E-5"/>
    <n v="63.704465991070592"/>
    <m/>
    <m/>
    <m/>
    <n v="31.586088911787886"/>
    <n v="31.71629055"/>
    <n v="-4.1051975484602821E-3"/>
    <m/>
    <m/>
    <m/>
    <m/>
    <m/>
    <m/>
    <m/>
    <m/>
    <m/>
    <m/>
    <n v="10.129016126077895"/>
    <m/>
    <m/>
    <m/>
    <n v="10.365088105530429"/>
    <m/>
    <m/>
    <m/>
    <m/>
    <m/>
    <m/>
    <m/>
    <n v="50.645080630389472"/>
    <n v="41.460352422121716"/>
    <n v="38.51862230426989"/>
    <m/>
  </r>
  <r>
    <x v="3692"/>
    <n v="21.52"/>
    <n v="21.75"/>
    <n v="66.560500000000005"/>
    <n v="57.556699999999999"/>
    <n v="13153.851142"/>
    <n v="11376.913019"/>
    <n v="6.461474582075688E-5"/>
    <n v="39.177446305543398"/>
    <n v="39.19"/>
    <n v="-3.2032902415413123E-4"/>
    <n v="51.688741105205999"/>
    <m/>
    <m/>
    <n v="63.293041959886629"/>
    <n v="63.431368859999999"/>
    <n v="-2.1807333279953989E-3"/>
    <n v="47.247348733281243"/>
    <n v="47.151838580000003"/>
    <n v="2.0255870429992662E-3"/>
    <n v="21.358554449619962"/>
    <n v="21.36"/>
    <n v="-6.7675579589754342E-5"/>
    <n v="63.385021182111849"/>
    <m/>
    <m/>
    <m/>
    <n v="32.118322450459019"/>
    <n v="32.25303941"/>
    <n v="-4.1768764124354707E-3"/>
    <m/>
    <m/>
    <m/>
    <m/>
    <m/>
    <m/>
    <m/>
    <m/>
    <m/>
    <m/>
    <n v="10.469818591210736"/>
    <m/>
    <m/>
    <m/>
    <n v="10.189405139396762"/>
    <m/>
    <m/>
    <m/>
    <m/>
    <m/>
    <m/>
    <m/>
    <n v="52.349092956053681"/>
    <n v="40.757620557587046"/>
    <n v="39.171266015638537"/>
    <m/>
  </r>
  <r>
    <x v="3693"/>
    <n v="18.899999999999999"/>
    <n v="20.11"/>
    <n v="61.672800000000002"/>
    <n v="53.319000000000003"/>
    <n v="12668.019098000001"/>
    <n v="10954.505956999999"/>
    <n v="6.461474582075688E-5"/>
    <n v="36.2978954394071"/>
    <n v="36.31"/>
    <n v="-3.3336713282572372E-4"/>
    <n v="44.07998256891927"/>
    <m/>
    <m/>
    <n v="56.297279737393836"/>
    <n v="56.448315149999999"/>
    <n v="-2.675640755704034E-3"/>
    <n v="48.980034763545135"/>
    <n v="48.899276810000003"/>
    <n v="1.6515163170800484E-3"/>
    <n v="20.568180437230893"/>
    <n v="20.57"/>
    <n v="-8.8457110797635075E-5"/>
    <n v="65.743857203249192"/>
    <m/>
    <m/>
    <m/>
    <n v="29.75322561965482"/>
    <n v="29.88181367"/>
    <n v="-4.3032210750405531E-3"/>
    <m/>
    <m/>
    <m/>
    <m/>
    <m/>
    <m/>
    <m/>
    <m/>
    <m/>
    <m/>
    <n v="8.9272032377285768"/>
    <m/>
    <m/>
    <m/>
    <n v="10.938087187157528"/>
    <m/>
    <m/>
    <m/>
    <m/>
    <m/>
    <m/>
    <m/>
    <n v="44.636016188642884"/>
    <n v="43.752348748630112"/>
    <n v="36.292127590771891"/>
    <m/>
  </r>
  <r>
    <x v="3694"/>
    <n v="19.02"/>
    <n v="19.940000000000001"/>
    <n v="61.138500000000001"/>
    <n v="52.853700000000003"/>
    <n v="12561.357338"/>
    <n v="10861.563754999999"/>
    <n v="6.461474582075688E-5"/>
    <n v="35.982552573411503"/>
    <n v="35.99"/>
    <n v="-2.0693044146979922E-4"/>
    <n v="43.311475838622805"/>
    <m/>
    <m/>
    <n v="55.558471508525031"/>
    <n v="55.711405900000003"/>
    <n v="-2.7451181495847798E-3"/>
    <n v="49.191528468368389"/>
    <n v="49.11103833"/>
    <n v="1.6389418978994819E-3"/>
    <n v="20.394503862434423"/>
    <n v="20.399999999999999"/>
    <n v="-2.6941850811645907E-4"/>
    <n v="66.30348494647572"/>
    <m/>
    <m/>
    <m/>
    <n v="29.493466435525537"/>
    <n v="29.622062880000001"/>
    <n v="-4.3412386569906536E-3"/>
    <m/>
    <m/>
    <m/>
    <m/>
    <m/>
    <m/>
    <m/>
    <m/>
    <m/>
    <m/>
    <n v="8.7710972422635223"/>
    <m/>
    <m/>
    <m/>
    <n v="11.033026923781335"/>
    <m/>
    <m/>
    <m/>
    <m/>
    <m/>
    <m/>
    <m/>
    <n v="43.855486211317611"/>
    <n v="44.132107695125342"/>
    <n v="35.976961427906616"/>
    <m/>
  </r>
  <r>
    <x v="3695"/>
    <n v="18.489999999999998"/>
    <n v="19.28"/>
    <n v="59.358400000000003"/>
    <n v="51.311399999999999"/>
    <n v="12304.635724"/>
    <n v="10638.879703000001"/>
    <n v="6.461474582075688E-5"/>
    <n v="34.934037777097252"/>
    <n v="34.94"/>
    <n v="-1.7064175451475538E-4"/>
    <n v="40.784562107361978"/>
    <m/>
    <m/>
    <n v="53.124841136185111"/>
    <n v="53.269832170000001"/>
    <n v="-2.7218226134481105E-3"/>
    <n v="49.906990208444107"/>
    <n v="49.827084290000002"/>
    <n v="1.6036643440551224E-3"/>
    <n v="19.977205891566545"/>
    <n v="19.98"/>
    <n v="-1.3984526693977539E-4"/>
    <n v="67.664710073642453"/>
    <m/>
    <m/>
    <m/>
    <n v="28.63272301995562"/>
    <n v="28.758856779999999"/>
    <n v="-4.3859100870830003E-3"/>
    <m/>
    <m/>
    <m/>
    <m/>
    <m/>
    <m/>
    <m/>
    <m/>
    <m/>
    <m/>
    <n v="8.258928046851441"/>
    <m/>
    <m/>
    <m/>
    <n v="11.354447848235308"/>
    <m/>
    <m/>
    <m/>
    <m/>
    <m/>
    <m/>
    <m/>
    <n v="41.294640234257201"/>
    <n v="45.417791392941233"/>
    <n v="34.928505620652537"/>
    <m/>
  </r>
  <r>
    <x v="3696"/>
    <n v="18.79"/>
    <n v="19.59"/>
    <n v="59.933599999999998"/>
    <n v="51.805300000000003"/>
    <n v="12389.939461"/>
    <n v="10711.947908"/>
    <n v="6.6033466003423413E-5"/>
    <n v="35.271698598719297"/>
    <n v="35.28"/>
    <n v="-2.353004898159039E-4"/>
    <n v="41.570574894858581"/>
    <m/>
    <m/>
    <n v="53.89005808268481"/>
    <n v="54.036198829999996"/>
    <n v="-2.7044971792881123E-3"/>
    <n v="49.664554099195698"/>
    <n v="49.585794909999997"/>
    <n v="1.5883417688200563E-3"/>
    <n v="20.115210382292933"/>
    <n v="20.12"/>
    <n v="-2.3805256993381096E-4"/>
    <n v="67.201938402164117"/>
    <m/>
    <m/>
    <m/>
    <n v="28.908219576755915"/>
    <n v="29.036586939999999"/>
    <n v="-4.4208833327875618E-3"/>
    <m/>
    <m/>
    <m/>
    <m/>
    <m/>
    <m/>
    <m/>
    <m/>
    <m/>
    <m/>
    <n v="8.417637680495444"/>
    <m/>
    <m/>
    <m/>
    <n v="11.244631394550829"/>
    <m/>
    <m/>
    <m/>
    <m/>
    <m/>
    <m/>
    <m/>
    <n v="42.088188402477222"/>
    <n v="44.978525578203318"/>
    <n v="35.266048874582076"/>
    <m/>
  </r>
  <r>
    <x v="3697"/>
    <n v="18.07"/>
    <n v="18.89"/>
    <n v="57.722999999999999"/>
    <n v="49.891100000000002"/>
    <n v="12142.953073000001"/>
    <n v="10497.703979"/>
    <n v="6.6033466003423413E-5"/>
    <n v="33.969903586113197"/>
    <n v="33.979999999999997"/>
    <n v="-2.9712813086524292E-4"/>
    <n v="38.499320621218835"/>
    <m/>
    <m/>
    <n v="50.90149534970088"/>
    <n v="51.042204329999997"/>
    <n v="-2.7567183303722764E-3"/>
    <n v="50.57981735097767"/>
    <n v="50.499163260000003"/>
    <n v="1.5971371755687525E-3"/>
    <n v="19.713744414424522"/>
    <n v="19.72"/>
    <n v="-3.1722036386805375E-4"/>
    <n v="68.54799942220923"/>
    <m/>
    <m/>
    <m/>
    <n v="27.839959242468023"/>
    <n v="27.964144999999998"/>
    <n v="-4.440892347396086E-3"/>
    <m/>
    <m/>
    <m/>
    <m/>
    <m/>
    <m/>
    <m/>
    <m/>
    <m/>
    <m/>
    <n v="7.7953134518813796"/>
    <m/>
    <m/>
    <m/>
    <n v="11.659576184012316"/>
    <m/>
    <m/>
    <m/>
    <m/>
    <m/>
    <m/>
    <m/>
    <n v="38.976567259406899"/>
    <n v="46.638304736049264"/>
    <n v="33.964607098884919"/>
    <m/>
  </r>
  <r>
    <x v="3698"/>
    <n v="16.440000000000001"/>
    <n v="17.95"/>
    <n v="54.944600000000001"/>
    <n v="47.479799999999997"/>
    <n v="11764.139546"/>
    <n v="10168.136172"/>
    <n v="6.6033466003423413E-5"/>
    <n v="32.332453872408948"/>
    <n v="32.340000000000003"/>
    <n v="-2.3333727863494858E-4"/>
    <n v="34.780051953319607"/>
    <m/>
    <m/>
    <n v="47.20652211379695"/>
    <n v="47.341314760000003"/>
    <n v="-2.8472518536165614E-3"/>
    <n v="51.795085741377662"/>
    <n v="51.717344339999997"/>
    <n v="1.5031978607906726E-3"/>
    <n v="19.097354204232502"/>
    <n v="19.100000000000001"/>
    <n v="-1.3852333861252841E-4"/>
    <n v="70.706175259820142"/>
    <m/>
    <m/>
    <m/>
    <n v="26.49411935881751"/>
    <n v="26.614961690000001"/>
    <n v="-4.5403909496475325E-3"/>
    <m/>
    <m/>
    <m/>
    <m/>
    <m/>
    <m/>
    <m/>
    <m/>
    <m/>
    <m/>
    <n v="7.0410868508202391"/>
    <m/>
    <m/>
    <m/>
    <n v="12.221390450717855"/>
    <m/>
    <m/>
    <m/>
    <m/>
    <m/>
    <m/>
    <m/>
    <n v="35.205434254101192"/>
    <n v="48.885561802871422"/>
    <n v="32.327393154826055"/>
    <m/>
  </r>
  <r>
    <x v="3699"/>
    <n v="20.74"/>
    <n v="20.75"/>
    <n v="62.480200000000004"/>
    <n v="53.988500000000002"/>
    <n v="12464.721238"/>
    <n v="10773.000738000001"/>
    <n v="6.6033466003423413E-5"/>
    <n v="36.765922880045288"/>
    <n v="36.78"/>
    <n v="-3.8273844357572528E-4"/>
    <n v="44.316521617794081"/>
    <m/>
    <m/>
    <n v="56.911461352718945"/>
    <n v="57.079637689999998"/>
    <n v="-2.9463455636214997E-3"/>
    <n v="48.242777439529803"/>
    <n v="48.174930719999999"/>
    <n v="1.408340780480577E-3"/>
    <n v="20.23415238040808"/>
    <n v="20.239999999999998"/>
    <n v="-2.8891401145836326E-4"/>
    <n v="66.502059765233767"/>
    <m/>
    <m/>
    <m/>
    <n v="30.125914064383974"/>
    <n v="30.264103219999999"/>
    <n v="-4.5661077287333374E-3"/>
    <m/>
    <m/>
    <m/>
    <m/>
    <m/>
    <m/>
    <m/>
    <m/>
    <m/>
    <m/>
    <n v="8.9712190228145143"/>
    <m/>
    <m/>
    <m/>
    <n v="10.545547557328822"/>
    <m/>
    <m/>
    <m/>
    <m/>
    <m/>
    <m/>
    <m/>
    <n v="44.856095114072573"/>
    <n v="42.182190229315289"/>
    <n v="36.75992077996591"/>
    <m/>
  </r>
  <r>
    <x v="3700"/>
    <n v="21.19"/>
    <n v="21.06"/>
    <n v="63.643799999999999"/>
    <n v="54.986899999999999"/>
    <n v="12515.831791000001"/>
    <n v="10815.751727000001"/>
    <n v="6.5893719427334574E-5"/>
    <n v="37.448806704663951"/>
    <n v="37.46"/>
    <n v="-2.9880660267078696E-4"/>
    <n v="45.957498668960739"/>
    <m/>
    <m/>
    <n v="58.486200072518507"/>
    <n v="58.65108704"/>
    <n v="-2.8113198885647561E-3"/>
    <n v="47.792383518450109"/>
    <n v="47.726992260000003"/>
    <n v="1.3701106093984006E-3"/>
    <n v="20.316130044325405"/>
    <n v="20.32"/>
    <n v="-1.9045057453714875E-4"/>
    <n v="66.241986219145005"/>
    <m/>
    <m/>
    <m/>
    <n v="30.682796213641829"/>
    <n v="30.82427641"/>
    <n v="-4.5898951357791207E-3"/>
    <m/>
    <m/>
    <m/>
    <m/>
    <m/>
    <m/>
    <m/>
    <m/>
    <m/>
    <m/>
    <n v="9.3023984408495881"/>
    <m/>
    <m/>
    <m/>
    <n v="10.349566432314312"/>
    <m/>
    <m/>
    <m/>
    <m/>
    <m/>
    <m/>
    <m/>
    <n v="46.511992204247939"/>
    <n v="41.398265729257247"/>
    <n v="37.442451849793358"/>
    <m/>
  </r>
  <r>
    <x v="3701"/>
    <n v="23.23"/>
    <n v="22.44"/>
    <n v="67.940600000000003"/>
    <n v="58.695599999999999"/>
    <n v="12950.588551999999"/>
    <n v="11190.740889000001"/>
    <n v="6.5893719427334574E-5"/>
    <n v="39.976122699141591"/>
    <n v="39.99"/>
    <n v="-3.4701927627933671E-4"/>
    <n v="52.157966114344937"/>
    <m/>
    <m/>
    <n v="64.401105570461723"/>
    <n v="64.63725839"/>
    <n v="-3.6535092208491715E-3"/>
    <n v="46.178570081756391"/>
    <n v="46.133815040000002"/>
    <n v="9.7011360793786139E-4"/>
    <n v="21.021329633455021"/>
    <n v="21.03"/>
    <n v="-4.1228561792583385E-4"/>
    <n v="63.947181875388104"/>
    <m/>
    <m/>
    <m/>
    <n v="32.752134582147448"/>
    <n v="32.90380682"/>
    <n v="-4.609565047663744E-3"/>
    <m/>
    <m/>
    <m/>
    <m/>
    <m/>
    <m/>
    <m/>
    <m/>
    <m/>
    <m/>
    <n v="10.55687992307049"/>
    <m/>
    <m/>
    <m/>
    <n v="9.6510699741724846"/>
    <m/>
    <m/>
    <m/>
    <m/>
    <m/>
    <m/>
    <m/>
    <n v="52.784399615352449"/>
    <n v="38.604279896689938"/>
    <n v="39.969297280712645"/>
    <m/>
  </r>
  <r>
    <x v="3702"/>
    <n v="22.64"/>
    <n v="22.01"/>
    <n v="67.527299999999997"/>
    <n v="58.326999999999998"/>
    <n v="12905.359596"/>
    <n v="11149.445723999999"/>
    <n v="6.5893719427334574E-5"/>
    <n v="39.730031326964721"/>
    <n v="39.74"/>
    <n v="-2.5084733355007494E-4"/>
    <n v="51.506073509622269"/>
    <m/>
    <m/>
    <n v="63.788011787606351"/>
    <n v="64.029991839999994"/>
    <n v="-3.7791673158151795E-3"/>
    <n v="46.317285546815825"/>
    <n v="46.278676959999999"/>
    <n v="8.3426297707678287E-4"/>
    <n v="20.946381904633387"/>
    <n v="20.95"/>
    <n v="-1.7270144948022814E-4"/>
    <n v="64.188720851665479"/>
    <m/>
    <m/>
    <m/>
    <n v="32.546088028164476"/>
    <n v="32.70158181"/>
    <n v="-4.7549315118443625E-3"/>
    <m/>
    <m/>
    <m/>
    <m/>
    <m/>
    <m/>
    <m/>
    <m/>
    <m/>
    <m/>
    <n v="10.42323470412515"/>
    <m/>
    <m/>
    <m/>
    <n v="9.7103204068049234"/>
    <m/>
    <m/>
    <m/>
    <m/>
    <m/>
    <m/>
    <m/>
    <n v="52.11617352062575"/>
    <n v="38.841281627219693"/>
    <n v="39.723382914337563"/>
    <m/>
  </r>
  <r>
    <x v="3703"/>
    <n v="21.76"/>
    <n v="21.72"/>
    <n v="67.369200000000006"/>
    <n v="58.186599999999999"/>
    <n v="12967.851988"/>
    <n v="11202.700671000001"/>
    <n v="6.5893719427334574E-5"/>
    <n v="39.636045894160269"/>
    <n v="39.65"/>
    <n v="-3.5193205144334883E-4"/>
    <n v="51.259171506233649"/>
    <m/>
    <m/>
    <n v="63.555552026740742"/>
    <n v="63.79773264"/>
    <n v="-3.7960692839327237E-3"/>
    <n v="46.370934828866488"/>
    <n v="46.333004029999998"/>
    <n v="8.1865615365517286E-4"/>
    <n v="21.047298597629378"/>
    <n v="21.05"/>
    <n v="-1.28332654186325E-4"/>
    <n v="63.883972284418029"/>
    <m/>
    <m/>
    <m/>
    <n v="32.467623427986403"/>
    <n v="32.624217209999998"/>
    <n v="-4.7999245776721988E-3"/>
    <m/>
    <m/>
    <m/>
    <m/>
    <m/>
    <m/>
    <m/>
    <m/>
    <m/>
    <m/>
    <n v="10.372705224484244"/>
    <m/>
    <m/>
    <m/>
    <n v="9.7332409484268823"/>
    <m/>
    <m/>
    <m/>
    <m/>
    <m/>
    <m/>
    <m/>
    <n v="51.86352612242122"/>
    <n v="38.932963793707529"/>
    <n v="39.629456477720439"/>
    <m/>
  </r>
  <r>
    <x v="3704"/>
    <n v="21.46"/>
    <n v="21.59"/>
    <n v="67.0822"/>
    <n v="57.934899999999999"/>
    <n v="12987.727272"/>
    <n v="11219.132394"/>
    <n v="6.5893719427334574E-5"/>
    <n v="39.466229747179568"/>
    <n v="39.479999999999997"/>
    <n v="-3.4879059828851755E-4"/>
    <n v="50.816755278232165"/>
    <m/>
    <m/>
    <n v="63.14103716703486"/>
    <n v="63.383213320000003"/>
    <n v="-3.82082479382162E-3"/>
    <n v="46.469128337412364"/>
    <n v="46.431732930000003"/>
    <n v="8.0538470249935656E-4"/>
    <n v="21.079042916624445"/>
    <n v="21.08"/>
    <n v="-4.5402437170438681E-5"/>
    <n v="63.792113557439258"/>
    <m/>
    <m/>
    <m/>
    <n v="32.327055207677759"/>
    <n v="32.484402600000003"/>
    <n v="-4.8437828535669025E-3"/>
    <m/>
    <m/>
    <m/>
    <m/>
    <m/>
    <m/>
    <m/>
    <m/>
    <m/>
    <m/>
    <n v="10.282619487573252"/>
    <m/>
    <m/>
    <m/>
    <n v="9.7748891108704239"/>
    <m/>
    <m/>
    <m/>
    <m/>
    <m/>
    <m/>
    <m/>
    <n v="51.413097437866256"/>
    <n v="39.099556443481696"/>
    <n v="39.459640491413182"/>
    <m/>
  </r>
  <r>
    <x v="3705"/>
    <n v="20.65"/>
    <n v="21.35"/>
    <n v="66.331100000000006"/>
    <n v="57.282400000000003"/>
    <n v="13005.882752"/>
    <n v="11234.076293"/>
    <n v="6.6173214376075151E-5"/>
    <n v="39.023386230003837"/>
    <n v="39.04"/>
    <n v="-4.2555763309837236E-4"/>
    <n v="49.673135011593587"/>
    <m/>
    <m/>
    <n v="62.072243063432715"/>
    <n v="62.309665389999999"/>
    <n v="-3.8103611226483203E-3"/>
    <n v="46.728698411716508"/>
    <n v="46.692052480000001"/>
    <n v="7.8484302509940207E-4"/>
    <n v="21.107994506285749"/>
    <n v="21.11"/>
    <n v="-9.5002070784055981E-5"/>
    <n v="63.709001793696402"/>
    <m/>
    <m/>
    <m/>
    <n v="31.96284677072828"/>
    <n v="32.120018510000001"/>
    <n v="-4.8932642807409943E-3"/>
    <m/>
    <m/>
    <m/>
    <m/>
    <m/>
    <m/>
    <m/>
    <m/>
    <m/>
    <m/>
    <n v="10.05066187189176"/>
    <m/>
    <m/>
    <m/>
    <n v="9.8845197847662387"/>
    <m/>
    <m/>
    <m/>
    <m/>
    <m/>
    <m/>
    <m/>
    <n v="50.253309359458804"/>
    <n v="39.538079139064955"/>
    <n v="39.016855966113184"/>
    <m/>
  </r>
  <r>
    <x v="3706"/>
    <n v="21.63"/>
    <n v="21.96"/>
    <n v="68.639499999999998"/>
    <n v="59.272100000000002"/>
    <n v="13165.383377"/>
    <n v="11371.104568000001"/>
    <n v="6.6173214376075151E-5"/>
    <n v="40.380461150948648"/>
    <n v="40.39"/>
    <n v="-2.3616858260344653E-4"/>
    <n v="53.125034367404474"/>
    <m/>
    <m/>
    <n v="65.304154604652652"/>
    <n v="65.555044859999995"/>
    <n v="-3.8271693030360598E-3"/>
    <n v="45.91506373416015"/>
    <n v="45.880151859999998"/>
    <n v="7.6093632529117272E-4"/>
    <n v="21.366336236282585"/>
    <n v="21.37"/>
    <n v="-1.714442544415995E-4"/>
    <n v="62.933744462982425"/>
    <m/>
    <m/>
    <m/>
    <n v="33.072949339503779"/>
    <n v="33.23684042"/>
    <n v="-4.9310066307506339E-3"/>
    <m/>
    <m/>
    <m/>
    <m/>
    <m/>
    <m/>
    <m/>
    <m/>
    <m/>
    <m/>
    <n v="10.748517668389075"/>
    <m/>
    <m/>
    <m/>
    <n v="9.5407373247670844"/>
    <m/>
    <m/>
    <m/>
    <m/>
    <m/>
    <m/>
    <m/>
    <n v="53.742588341945378"/>
    <n v="38.162949299068337"/>
    <n v="40.373695727202261"/>
    <m/>
  </r>
  <r>
    <x v="3707"/>
    <n v="24.52"/>
    <n v="23.41"/>
    <n v="71.599800000000002"/>
    <n v="61.816600000000001"/>
    <n v="13467.544888"/>
    <n v="11629.827668"/>
    <n v="6.6173214376075151E-5"/>
    <n v="42.118917704858603"/>
    <n v="42.13"/>
    <n v="-2.6304996775217138E-4"/>
    <n v="57.689886669592241"/>
    <m/>
    <m/>
    <n v="69.502304066077741"/>
    <n v="69.765139869999999"/>
    <n v="-3.7674374968934554E-3"/>
    <n v="44.923423837048304"/>
    <n v="44.890701739999997"/>
    <n v="7.2892816953107342E-4"/>
    <n v="21.855120763707507"/>
    <n v="21.86"/>
    <n v="-2.232038560151528E-4"/>
    <n v="61.507218436424473"/>
    <m/>
    <m/>
    <m/>
    <n v="34.492352642466145"/>
    <n v="34.66676812"/>
    <n v="-5.0312009740888231E-3"/>
    <m/>
    <m/>
    <m/>
    <m/>
    <m/>
    <m/>
    <m/>
    <m/>
    <m/>
    <m/>
    <n v="11.670186919301782"/>
    <m/>
    <m/>
    <m/>
    <n v="9.1298859198271121"/>
    <m/>
    <m/>
    <m/>
    <m/>
    <m/>
    <m/>
    <m/>
    <n v="58.350934596508914"/>
    <n v="36.519543679308448"/>
    <n v="42.111976299590403"/>
    <m/>
  </r>
  <r>
    <x v="3708"/>
    <n v="25.58"/>
    <n v="23.9"/>
    <n v="72.747"/>
    <n v="62.802999999999997"/>
    <n v="13645.180818999999"/>
    <n v="11782.454659999999"/>
    <n v="6.6173214376075151E-5"/>
    <n v="42.792720013675577"/>
    <n v="42.81"/>
    <n v="-4.0364368896106395E-4"/>
    <n v="59.532235969854256"/>
    <m/>
    <m/>
    <n v="71.163465647480137"/>
    <n v="71.437682600000002"/>
    <n v="-3.8385477039517557E-3"/>
    <n v="44.562990437735223"/>
    <n v="44.532194760000003"/>
    <n v="6.915373899980537E-4"/>
    <n v="22.142848271711472"/>
    <n v="22.15"/>
    <n v="-3.2287712363554544E-4"/>
    <n v="60.701784506874212"/>
    <m/>
    <m/>
    <m/>
    <n v="35.042610926108061"/>
    <n v="35.221121629999999"/>
    <n v="-5.0682856090502604E-3"/>
    <m/>
    <m/>
    <m/>
    <m/>
    <m/>
    <m/>
    <m/>
    <m/>
    <m/>
    <m/>
    <n v="12.042220618031699"/>
    <m/>
    <m/>
    <m/>
    <n v="8.9837829936059368"/>
    <m/>
    <m/>
    <m/>
    <m/>
    <m/>
    <m/>
    <m/>
    <n v="60.211103090158495"/>
    <n v="35.935131974423747"/>
    <n v="42.78566112959556"/>
    <m/>
  </r>
  <r>
    <x v="3709"/>
    <n v="25.58"/>
    <n v="24.02"/>
    <n v="73.910499999999999"/>
    <n v="63.8033"/>
    <n v="13777.868207"/>
    <n v="11896.248991"/>
    <n v="6.6173214376075151E-5"/>
    <n v="43.476077521794736"/>
    <n v="43.49"/>
    <n v="-3.2013056346902324E-4"/>
    <n v="61.429933257771957"/>
    <m/>
    <m/>
    <n v="72.861203258743387"/>
    <n v="73.13938684"/>
    <n v="-3.8034716077831598E-3"/>
    <n v="44.206101623192147"/>
    <n v="44.17670811"/>
    <n v="6.6536223384860982E-4"/>
    <n v="22.357622833630355"/>
    <n v="22.36"/>
    <n v="-1.0631334390176495E-4"/>
    <n v="60.117284432951969"/>
    <m/>
    <m/>
    <m/>
    <n v="35.600620910443794"/>
    <n v="35.783659819999997"/>
    <n v="-5.115153410157891E-3"/>
    <m/>
    <m/>
    <m/>
    <m/>
    <m/>
    <m/>
    <m/>
    <m/>
    <m/>
    <m/>
    <n v="12.425408823321064"/>
    <m/>
    <m/>
    <m/>
    <n v="8.8402812853212271"/>
    <m/>
    <m/>
    <m/>
    <m/>
    <m/>
    <m/>
    <m/>
    <n v="62.127044116605319"/>
    <n v="35.361125141284909"/>
    <n v="43.468724696837157"/>
    <m/>
  </r>
  <r>
    <x v="3710"/>
    <n v="28.38"/>
    <n v="25.24"/>
    <n v="75.194900000000004"/>
    <n v="64.907899999999998"/>
    <n v="13789.153455"/>
    <n v="11905.205819999999"/>
    <n v="6.6173214376075151E-5"/>
    <n v="44.230516468006257"/>
    <n v="44.24"/>
    <n v="-2.143655513956455E-4"/>
    <n v="63.558287680292572"/>
    <m/>
    <m/>
    <n v="74.750807742552055"/>
    <n v="75.039559539999999"/>
    <n v="-3.8479943008463691E-3"/>
    <n v="43.821459636499888"/>
    <n v="43.79453986"/>
    <n v="6.1468339628500956E-4"/>
    <n v="22.375390026698756"/>
    <n v="22.38"/>
    <n v="-2.0598629585533157E-4"/>
    <n v="60.073774723039143"/>
    <m/>
    <m/>
    <m/>
    <n v="36.21682322182987"/>
    <n v="36.403474580000001"/>
    <n v="-5.1272951366208019E-3"/>
    <m/>
    <m/>
    <m/>
    <m/>
    <m/>
    <m/>
    <m/>
    <m/>
    <m/>
    <m/>
    <n v="12.855207477427957"/>
    <m/>
    <m/>
    <m/>
    <n v="8.6868285608406293"/>
    <m/>
    <m/>
    <m/>
    <m/>
    <m/>
    <m/>
    <m/>
    <n v="64.27603738713978"/>
    <n v="34.747314243362517"/>
    <n v="44.222928537675315"/>
    <m/>
  </r>
  <r>
    <x v="3711"/>
    <n v="30.11"/>
    <n v="26.23"/>
    <n v="80.160600000000002"/>
    <n v="69.19"/>
    <n v="13964.009571000001"/>
    <n v="12055.384356"/>
    <n v="6.6173214376075151E-5"/>
    <n v="47.150249357025181"/>
    <n v="47.16"/>
    <n v="-2.0675663644642572E-4"/>
    <n v="71.945923109255858"/>
    <m/>
    <m/>
    <n v="82.145223027121119"/>
    <n v="82.459103139999996"/>
    <n v="-3.8064943823845621E-3"/>
    <n v="42.37405068616534"/>
    <n v="42.347745140000001"/>
    <n v="6.2117938224037772E-4"/>
    <n v="22.6585731212265"/>
    <n v="22.66"/>
    <n v="-6.2969054435146887E-5"/>
    <n v="59.31770374141302"/>
    <m/>
    <m/>
    <m/>
    <n v="38.605971829356065"/>
    <n v="38.804710970000002"/>
    <n v="-5.121520961658077E-3"/>
    <m/>
    <m/>
    <m/>
    <m/>
    <m/>
    <m/>
    <m/>
    <m/>
    <m/>
    <m/>
    <n v="14.550883035452689"/>
    <m/>
    <m/>
    <m/>
    <n v="8.1133637392246403"/>
    <m/>
    <m/>
    <m/>
    <m/>
    <m/>
    <m/>
    <m/>
    <n v="72.754415177263439"/>
    <n v="32.453454956898561"/>
    <n v="47.1422498735974"/>
    <m/>
  </r>
  <r>
    <x v="3712"/>
    <n v="36.07"/>
    <n v="28.84"/>
    <n v="84.838800000000006"/>
    <n v="73.214200000000005"/>
    <n v="13988.759472"/>
    <n v="12074.358007999999"/>
    <n v="6.6173214376075151E-5"/>
    <n v="49.898303743588706"/>
    <n v="49.91"/>
    <n v="-2.3434695274071604E-4"/>
    <n v="80.319952986914458"/>
    <m/>
    <m/>
    <n v="89.302738718078004"/>
    <n v="89.651895359999997"/>
    <n v="-3.8945818213875771E-3"/>
    <n v="41.13620048161809"/>
    <n v="41.118764919999997"/>
    <n v="4.2402931245666409E-4"/>
    <n v="22.697072935569466"/>
    <n v="22.7"/>
    <n v="-1.2894556962705916E-4"/>
    <n v="59.229531048213971"/>
    <m/>
    <m/>
    <m/>
    <n v="40.850894629959221"/>
    <n v="41.065400799999999"/>
    <n v="-5.2235255436926531E-3"/>
    <m/>
    <m/>
    <m/>
    <m/>
    <m/>
    <m/>
    <m/>
    <m/>
    <m/>
    <m/>
    <n v="16.241845754082792"/>
    <m/>
    <m/>
    <m/>
    <n v="7.640409988639246"/>
    <m/>
    <m/>
    <m/>
    <m/>
    <m/>
    <m/>
    <m/>
    <n v="81.209228770413958"/>
    <n v="30.561639954556984"/>
    <n v="49.889599060172486"/>
    <m/>
  </r>
  <r>
    <x v="3713"/>
    <n v="30.41"/>
    <n v="25.69"/>
    <n v="81.137500000000003"/>
    <n v="70.010400000000004"/>
    <n v="13674.905088"/>
    <n v="11801.857437000001"/>
    <n v="6.6173214376075151E-5"/>
    <n v="47.719041083505999"/>
    <n v="47.73"/>
    <n v="-2.2960227307766701E-4"/>
    <n v="73.293541351772632"/>
    <m/>
    <m/>
    <n v="83.435381035301631"/>
    <n v="83.760064360000001"/>
    <n v="-3.8763499906456778E-3"/>
    <n v="42.032445097349544"/>
    <n v="42.016881759999997"/>
    <n v="3.7040676741417755E-4"/>
    <n v="22.18675520297937"/>
    <n v="22.19"/>
    <n v="-1.4622789637819267E-4"/>
    <n v="60.56979032682208"/>
    <m/>
    <m/>
    <m/>
    <n v="39.062994959871951"/>
    <n v="39.27311031"/>
    <n v="-5.3501071972531511E-3"/>
    <m/>
    <m/>
    <m/>
    <m/>
    <m/>
    <m/>
    <m/>
    <m/>
    <m/>
    <m/>
    <n v="14.819384266271809"/>
    <m/>
    <m/>
    <m/>
    <n v="7.9740059219066453"/>
    <m/>
    <m/>
    <m/>
    <m/>
    <m/>
    <m/>
    <m/>
    <n v="74.096921331359042"/>
    <n v="31.896023687626581"/>
    <n v="47.710513262267774"/>
    <m/>
  </r>
  <r>
    <x v="3714"/>
    <n v="29.96"/>
    <n v="25.89"/>
    <n v="82.274199999999993"/>
    <n v="70.986599999999996"/>
    <n v="13833.091107"/>
    <n v="11937.595798"/>
    <n v="6.7291155467552599E-5"/>
    <n v="48.386383594880797"/>
    <n v="48.4"/>
    <n v="-2.813306842810448E-4"/>
    <n v="75.339163130987842"/>
    <m/>
    <m/>
    <n v="85.177600277509384"/>
    <n v="85.518775329999997"/>
    <n v="-3.9894754242455477E-3"/>
    <n v="41.737515550395365"/>
    <n v="41.722687209999997"/>
    <n v="3.5540233352504558E-4"/>
    <n v="22.442855765605614"/>
    <n v="22.45"/>
    <n v="-3.1822870353603872E-4"/>
    <n v="59.874964934889633"/>
    <m/>
    <m/>
    <m/>
    <n v="39.607526195778725"/>
    <n v="39.823948119999997"/>
    <n v="-5.4344668079904235E-3"/>
    <m/>
    <m/>
    <m/>
    <m/>
    <m/>
    <m/>
    <m/>
    <m/>
    <m/>
    <m/>
    <n v="15.232143343873719"/>
    <m/>
    <m/>
    <m/>
    <n v="7.8624530192738717"/>
    <m/>
    <m/>
    <m/>
    <m/>
    <m/>
    <m/>
    <m/>
    <n v="76.160716719368594"/>
    <n v="31.449812077095487"/>
    <n v="48.377444303697807"/>
    <m/>
  </r>
  <r>
    <x v="3715"/>
    <n v="28.34"/>
    <n v="25.32"/>
    <n v="83.012600000000006"/>
    <n v="71.618899999999996"/>
    <n v="13857.849987"/>
    <n v="11958.158769"/>
    <n v="6.7291155467552599E-5"/>
    <n v="48.819454529561447"/>
    <n v="48.83"/>
    <n v="-2.1596294160453056E-4"/>
    <n v="76.682995990264146"/>
    <m/>
    <m/>
    <n v="86.312747120510707"/>
    <n v="86.656296729999994"/>
    <n v="-3.9645083214172594E-3"/>
    <n v="41.549752591885415"/>
    <n v="41.535418370000002"/>
    <n v="3.4510840261003928E-4"/>
    <n v="22.48247644356055"/>
    <n v="22.45"/>
    <n v="1.4466121853251579E-3"/>
    <n v="59.773639365885607"/>
    <m/>
    <m/>
    <m/>
    <n v="39.960172368618295"/>
    <n v="40.178600099999997"/>
    <n v="-5.4364196571822232E-3"/>
    <m/>
    <m/>
    <m/>
    <m/>
    <m/>
    <m/>
    <m/>
    <m/>
    <m/>
    <m/>
    <n v="15.502975892000372"/>
    <m/>
    <m/>
    <m/>
    <n v="7.7920567397165215"/>
    <m/>
    <m/>
    <m/>
    <m/>
    <m/>
    <m/>
    <m/>
    <n v="77.51487946000185"/>
    <n v="31.168226958866086"/>
    <n v="48.810280217581493"/>
    <m/>
  </r>
  <r>
    <x v="3716"/>
    <n v="25.42"/>
    <n v="23.73"/>
    <n v="79.713800000000006"/>
    <n v="68.758399999999995"/>
    <n v="13680.032660000001"/>
    <n v="11802.303177"/>
    <n v="6.7291155467552599E-5"/>
    <n v="46.876011224411684"/>
    <n v="46.89"/>
    <n v="-2.9833174639193327E-4"/>
    <n v="70.562145217010055"/>
    <m/>
    <m/>
    <n v="81.133473266938267"/>
    <n v="81.456155969999998"/>
    <n v="-3.9614280740251084E-3"/>
    <n v="42.373765984288717"/>
    <n v="42.363354630000003"/>
    <n v="2.4576321633751341E-4"/>
    <n v="22.19236855385115"/>
    <n v="22.2"/>
    <n v="-3.437588355337251E-4"/>
    <n v="60.558199032998537"/>
    <m/>
    <m/>
    <m/>
    <n v="38.363706567562737"/>
    <n v="38.578427240000003"/>
    <n v="-5.5658223468123547E-3"/>
    <m/>
    <m/>
    <m/>
    <m/>
    <m/>
    <m/>
    <m/>
    <m/>
    <m/>
    <m/>
    <n v="14.263138327757561"/>
    <m/>
    <m/>
    <m/>
    <n v="8.102143775408905"/>
    <m/>
    <m/>
    <m/>
    <m/>
    <m/>
    <m/>
    <m/>
    <n v="71.315691638787811"/>
    <n v="32.40857510163562"/>
    <n v="46.867308026645084"/>
    <m/>
  </r>
  <r>
    <x v="3717"/>
    <n v="23.22"/>
    <n v="22.75"/>
    <n v="77.123999999999995"/>
    <n v="66.515299999999996"/>
    <n v="13620.72307"/>
    <n v="11749.546022"/>
    <n v="6.7291155467552599E-5"/>
    <n v="45.350857514296891"/>
    <n v="45.37"/>
    <n v="-4.2191945565583922E-4"/>
    <n v="65.961171831391482"/>
    <m/>
    <m/>
    <n v="77.158056165988455"/>
    <n v="77.473797230000002"/>
    <n v="-4.0754561580890192E-3"/>
    <n v="43.061050585320487"/>
    <n v="43.055529139999997"/>
    <n v="1.282400990250121E-4"/>
    <n v="22.095076298082375"/>
    <n v="22.1"/>
    <n v="-2.2279194197405428E-4"/>
    <n v="60.832585472004055"/>
    <m/>
    <m/>
    <m/>
    <n v="37.111890704251856"/>
    <n v="37.322712090000003"/>
    <n v="-5.6486084194463659E-3"/>
    <m/>
    <m/>
    <m/>
    <m/>
    <m/>
    <m/>
    <m/>
    <m/>
    <m/>
    <m/>
    <n v="13.331629235597088"/>
    <m/>
    <m/>
    <m/>
    <n v="8.3656800659748587"/>
    <m/>
    <m/>
    <m/>
    <m/>
    <m/>
    <m/>
    <m/>
    <n v="66.658146177985444"/>
    <n v="33.462720263899435"/>
    <n v="45.342625161135679"/>
    <m/>
  </r>
  <r>
    <x v="3718"/>
    <n v="25.45"/>
    <n v="24.11"/>
    <n v="80.813999999999993"/>
    <n v="69.693299999999994"/>
    <n v="13985.005721"/>
    <n v="12062.993895"/>
    <n v="6.8688771178937458E-5"/>
    <n v="47.519511874283559"/>
    <n v="47.53"/>
    <n v="-2.2066328037961824E-4"/>
    <n v="72.265918028778742"/>
    <m/>
    <m/>
    <n v="82.685011786012581"/>
    <n v="83.044886950000006"/>
    <n v="-4.3335017627768035E-3"/>
    <n v="42.030454698067139"/>
    <n v="42.028183949999999"/>
    <n v="5.402917408559027E-5"/>
    <n v="22.685450128582048"/>
    <n v="22.69"/>
    <n v="-2.0052320043872918E-4"/>
    <n v="59.211604586422659"/>
    <m/>
    <m/>
    <m/>
    <n v="38.884893985926695"/>
    <n v="39.10917809"/>
    <n v="-5.7348201886823214E-3"/>
    <m/>
    <m/>
    <m/>
    <m/>
    <m/>
    <m/>
    <m/>
    <m/>
    <m/>
    <m/>
    <n v="14.605067037621497"/>
    <m/>
    <m/>
    <m/>
    <n v="7.9656095612723314"/>
    <m/>
    <m/>
    <m/>
    <m/>
    <m/>
    <m/>
    <m/>
    <n v="73.025335188107491"/>
    <n v="31.862438245089326"/>
    <n v="47.510691710968793"/>
    <m/>
  </r>
  <r>
    <x v="3719"/>
    <n v="21.38"/>
    <n v="21.86"/>
    <n v="74.109700000000004"/>
    <n v="63.906799999999997"/>
    <n v="13399.662211999999"/>
    <n v="11557.267749000001"/>
    <n v="6.8688771178937458E-5"/>
    <n v="43.576247910197168"/>
    <n v="43.59"/>
    <n v="-3.1548726319874376E-4"/>
    <n v="60.267134260782122"/>
    <m/>
    <m/>
    <n v="72.384807354963812"/>
    <n v="72.69916499"/>
    <n v="-4.3240886615332208E-3"/>
    <n v="43.773329524090784"/>
    <n v="43.769502090000003"/>
    <n v="8.7445228024618515E-5"/>
    <n v="21.735418838107151"/>
    <n v="21.74"/>
    <n v="-2.107250180702902E-4"/>
    <n v="61.695933955339157"/>
    <m/>
    <m/>
    <m/>
    <n v="35.656222070758702"/>
    <n v="35.863475649999998"/>
    <n v="-5.7789596653691211E-3"/>
    <m/>
    <m/>
    <m/>
    <m/>
    <m/>
    <m/>
    <m/>
    <m/>
    <m/>
    <m/>
    <n v="12.179395618157013"/>
    <m/>
    <m/>
    <m/>
    <n v="8.6265769232071356"/>
    <m/>
    <m/>
    <m/>
    <m/>
    <m/>
    <m/>
    <m/>
    <n v="60.896978090785069"/>
    <n v="34.506307692828543"/>
    <n v="43.568192357464198"/>
    <m/>
  </r>
  <r>
    <x v="3720"/>
    <n v="21.4"/>
    <n v="21.62"/>
    <n v="72.822599999999994"/>
    <n v="62.783700000000003"/>
    <n v="13321.005782"/>
    <n v="11487.044504"/>
    <n v="6.8688771178937458E-5"/>
    <n v="42.816305356079162"/>
    <n v="42.83"/>
    <n v="-3.1974419614377858E-4"/>
    <n v="58.152958124472825"/>
    <m/>
    <m/>
    <n v="70.469543564198801"/>
    <n v="70.782751750000003"/>
    <n v="-4.424922428947542E-3"/>
    <n v="44.151978144811046"/>
    <n v="44.152398599999998"/>
    <n v="-9.5228164784799674E-6"/>
    <n v="21.606250670789159"/>
    <n v="21.61"/>
    <n v="-1.734997321073406E-4"/>
    <n v="62.076708896567474"/>
    <m/>
    <m/>
    <m/>
    <n v="35.029202684826544"/>
    <n v="35.23691762"/>
    <n v="-5.8948100232115719E-3"/>
    <m/>
    <m/>
    <m/>
    <m/>
    <m/>
    <m/>
    <m/>
    <m/>
    <m/>
    <m/>
    <n v="11.750125528515776"/>
    <m/>
    <m/>
    <m/>
    <n v="8.7769541589153661"/>
    <m/>
    <m/>
    <m/>
    <m/>
    <m/>
    <m/>
    <m/>
    <n v="58.750627642578877"/>
    <n v="35.107816635661464"/>
    <n v="42.808309187954869"/>
    <m/>
  </r>
  <r>
    <x v="3721"/>
    <n v="20.47"/>
    <n v="21.14"/>
    <n v="71.216399999999993"/>
    <n v="61.394599999999997"/>
    <n v="13174.950649"/>
    <n v="11360.30839"/>
    <n v="6.8688771178937458E-5"/>
    <n v="41.87091339557432"/>
    <n v="41.88"/>
    <n v="-2.1696763194090085E-4"/>
    <n v="55.58097521525179"/>
    <m/>
    <m/>
    <n v="68.128521762356783"/>
    <n v="68.455041179999995"/>
    <n v="-4.7698374292791668E-3"/>
    <n v="44.63839515211405"/>
    <n v="44.654976730000001"/>
    <n v="-3.7132653738036758E-4"/>
    <n v="21.368832796858875"/>
    <n v="21.37"/>
    <n v="-5.4618771227255003E-5"/>
    <n v="62.763588502426209"/>
    <m/>
    <m/>
    <m/>
    <n v="34.254046600691993"/>
    <n v="34.45958873"/>
    <n v="-5.9647296117920634E-3"/>
    <m/>
    <m/>
    <m/>
    <m/>
    <m/>
    <m/>
    <m/>
    <m/>
    <m/>
    <m/>
    <n v="11.229800050578431"/>
    <m/>
    <m/>
    <m/>
    <n v="8.9707279225828476"/>
    <m/>
    <m/>
    <m/>
    <m/>
    <m/>
    <m/>
    <m/>
    <n v="56.149000252892158"/>
    <n v="35.88291169033139"/>
    <n v="41.863035010265513"/>
    <m/>
  </r>
  <r>
    <x v="3722"/>
    <n v="19.98"/>
    <n v="20.69"/>
    <n v="69.868899999999996"/>
    <n v="60.228700000000003"/>
    <n v="13135.120349000001"/>
    <n v="11325.183762000001"/>
    <n v="6.8688771178937458E-5"/>
    <n v="41.077663676517069"/>
    <n v="41.09"/>
    <n v="-3.0022690394093665E-4"/>
    <n v="53.471235469284402"/>
    <m/>
    <m/>
    <n v="66.185622838755435"/>
    <n v="66.50296754"/>
    <n v="-4.7718878267152265E-3"/>
    <n v="45.06020566887581"/>
    <n v="45.077620789999997"/>
    <n v="-3.8633629767903521E-4"/>
    <n v="21.303711410426335"/>
    <n v="21.31"/>
    <n v="-2.9510040233060586E-4"/>
    <n v="62.959641444582722"/>
    <m/>
    <m/>
    <m/>
    <n v="33.603426435465508"/>
    <n v="33.806168380000003"/>
    <n v="-5.9971879171742959E-3"/>
    <m/>
    <m/>
    <m/>
    <m/>
    <m/>
    <m/>
    <m/>
    <m/>
    <m/>
    <m/>
    <n v="10.802922135792786"/>
    <m/>
    <m/>
    <m/>
    <n v="9.1406587143271683"/>
    <m/>
    <m/>
    <m/>
    <m/>
    <m/>
    <m/>
    <m/>
    <n v="54.014610678963926"/>
    <n v="36.562634857308673"/>
    <n v="41.070079445744398"/>
    <m/>
  </r>
  <r>
    <x v="3723"/>
    <n v="19.5"/>
    <n v="20.52"/>
    <n v="69.010800000000003"/>
    <n v="59.4848"/>
    <n v="13096.198767"/>
    <n v="11290.847415"/>
    <n v="6.7151392721953584E-5"/>
    <n v="40.57217603064489"/>
    <n v="40.58"/>
    <n v="-1.9280358193962677E-4"/>
    <n v="52.151506284561293"/>
    <m/>
    <m/>
    <n v="64.957220590891268"/>
    <n v="65.271913280000007"/>
    <n v="-4.8212573110701928E-3"/>
    <n v="45.336431154425057"/>
    <n v="45.354192849999997"/>
    <n v="-3.9162190877661818E-4"/>
    <n v="21.240066991153046"/>
    <n v="21.24"/>
    <n v="3.1540090887904881E-6"/>
    <n v="63.152431067498604"/>
    <m/>
    <m/>
    <m/>
    <n v="33.188256939824846"/>
    <n v="33.389599199999999"/>
    <n v="-6.0300891594755601E-3"/>
    <m/>
    <m/>
    <m/>
    <m/>
    <m/>
    <m/>
    <m/>
    <m/>
    <m/>
    <m/>
    <n v="10.535707804304883"/>
    <m/>
    <m/>
    <m/>
    <n v="9.2531263285154566"/>
    <m/>
    <m/>
    <m/>
    <m/>
    <m/>
    <m/>
    <m/>
    <n v="52.678539021524415"/>
    <n v="37.012505314061826"/>
    <n v="40.564650775855817"/>
    <m/>
  </r>
  <r>
    <x v="3724"/>
    <n v="18.190000000000001"/>
    <n v="19.739999999999998"/>
    <n v="66.945099999999996"/>
    <n v="57.700299999999999"/>
    <n v="12945.416713000001"/>
    <n v="11160.092935999999"/>
    <n v="6.7151392721953584E-5"/>
    <n v="39.356769566400786"/>
    <n v="39.369999999999997"/>
    <n v="-3.3605368552735992E-4"/>
    <n v="49.023568902217349"/>
    <m/>
    <m/>
    <n v="62.032127267940986"/>
    <n v="62.326852580000001"/>
    <n v="-4.7287052026366849E-3"/>
    <n v="46.01438065823222"/>
    <n v="46.03247107"/>
    <n v="-3.9299241051538036E-4"/>
    <n v="20.995009205588619"/>
    <n v="21"/>
    <n v="-2.3765687673238389E-4"/>
    <n v="63.885699444619192"/>
    <m/>
    <m/>
    <m/>
    <n v="32.192512506857554"/>
    <n v="32.388990540000002"/>
    <n v="-6.0661981082676952E-3"/>
    <m/>
    <m/>
    <m/>
    <m/>
    <m/>
    <m/>
    <m/>
    <m/>
    <m/>
    <m/>
    <n v="9.9032471851410495"/>
    <m/>
    <m/>
    <m/>
    <n v="9.5302693777397156"/>
    <m/>
    <m/>
    <m/>
    <m/>
    <m/>
    <m/>
    <m/>
    <n v="49.516235925705246"/>
    <n v="38.121077510958862"/>
    <n v="39.349656022440762"/>
    <m/>
  </r>
  <r>
    <x v="3725"/>
    <n v="19.07"/>
    <n v="19.93"/>
    <n v="67.035200000000003"/>
    <n v="57.766300000000001"/>
    <n v="12886.128987"/>
    <n v="11106.733279"/>
    <n v="6.7151392721953584E-5"/>
    <n v="39.406856234465415"/>
    <n v="39.42"/>
    <n v="-3.3342885678810941E-4"/>
    <n v="49.138954346995668"/>
    <m/>
    <m/>
    <n v="62.132277912573336"/>
    <n v="62.428468680000002"/>
    <n v="-4.7444823441833428E-3"/>
    <n v="45.981827622692528"/>
    <n v="46.00410437"/>
    <n v="-4.8423390939877908E-4"/>
    <n v="20.897327036945658"/>
    <n v="20.9"/>
    <n v="-1.2789296910720171E-4"/>
    <n v="64.196964764964889"/>
    <m/>
    <m/>
    <m/>
    <n v="32.228971405663643"/>
    <n v="32.429353949999999"/>
    <n v="-6.1790482981963768E-3"/>
    <m/>
    <m/>
    <m/>
    <m/>
    <m/>
    <m/>
    <m/>
    <m/>
    <m/>
    <m/>
    <n v="9.9248992420059015"/>
    <m/>
    <m/>
    <m/>
    <n v="9.5180382181785941"/>
    <m/>
    <m/>
    <m/>
    <m/>
    <m/>
    <m/>
    <m/>
    <n v="49.624496210029506"/>
    <n v="38.072152872714376"/>
    <n v="39.399684425534197"/>
    <m/>
  </r>
  <r>
    <x v="3726"/>
    <n v="18.600000000000001"/>
    <n v="19.239999999999998"/>
    <n v="64.848600000000005"/>
    <n v="55.878100000000003"/>
    <n v="12637.834491"/>
    <n v="10891.978977000001"/>
    <n v="6.7151392721953584E-5"/>
    <n v="38.120526909973862"/>
    <n v="38.130000000000003"/>
    <n v="-2.4844190994333104E-4"/>
    <n v="45.92756423668235"/>
    <m/>
    <m/>
    <n v="59.083921517258098"/>
    <n v="59.370843800000003"/>
    <n v="-4.8327135741652594E-3"/>
    <n v="46.731216214773603"/>
    <n v="46.755663220000002"/>
    <n v="-5.2286725377781451E-4"/>
    <n v="20.494170207292591"/>
    <n v="20.5"/>
    <n v="-2.8438013206877333E-4"/>
    <n v="65.440219478585306"/>
    <m/>
    <m/>
    <m/>
    <n v="31.175389507624107"/>
    <n v="31.370106929999999"/>
    <n v="-6.2071010089442824E-3"/>
    <m/>
    <m/>
    <m/>
    <m/>
    <m/>
    <m/>
    <m/>
    <m/>
    <m/>
    <m/>
    <n v="9.2757587099486223"/>
    <m/>
    <m/>
    <m/>
    <n v="9.8286953759396543"/>
    <m/>
    <m/>
    <m/>
    <m/>
    <m/>
    <m/>
    <m/>
    <n v="46.378793549743108"/>
    <n v="39.314781503758617"/>
    <n v="38.113707979231172"/>
    <m/>
  </r>
  <r>
    <x v="3727"/>
    <n v="19.04"/>
    <n v="19.53"/>
    <n v="65.541899999999998"/>
    <n v="56.471800000000002"/>
    <n v="12638.683139000001"/>
    <n v="10891.978977000001"/>
    <n v="6.7151392721953584E-5"/>
    <n v="38.52713613791051"/>
    <n v="38.54"/>
    <n v="-3.3377950413826518E-4"/>
    <n v="46.904546406208709"/>
    <m/>
    <m/>
    <n v="60.023541104261355"/>
    <n v="60.314384349999997"/>
    <n v="-4.8221207738919913E-3"/>
    <n v="46.480857356563334"/>
    <n v="46.505497030000001"/>
    <n v="-5.2982281687630195E-4"/>
    <n v="20.495046664641812"/>
    <n v="20.5"/>
    <n v="-2.4162611503353304E-4"/>
    <n v="65.442193488783985"/>
    <m/>
    <m/>
    <m/>
    <n v="31.506506646820931"/>
    <n v="31.704101049999998"/>
    <n v="-6.2324556330249914E-3"/>
    <m/>
    <m/>
    <m/>
    <m/>
    <m/>
    <m/>
    <m/>
    <m/>
    <m/>
    <m/>
    <n v="9.4725477621451866"/>
    <m/>
    <m/>
    <m/>
    <n v="9.7238134230317073"/>
    <m/>
    <m/>
    <m/>
    <m/>
    <m/>
    <m/>
    <m/>
    <n v="47.362738810725929"/>
    <n v="38.895253692126829"/>
    <n v="38.520141026080587"/>
    <m/>
  </r>
  <r>
    <x v="3728"/>
    <n v="18.059999999999999"/>
    <n v="19.170000000000002"/>
    <n v="63.860300000000002"/>
    <n v="55.019100000000002"/>
    <n v="12540.839755000001"/>
    <n v="10806.926432"/>
    <n v="6.7011742343137115E-5"/>
    <n v="37.537735093167505"/>
    <n v="37.549999999999997"/>
    <n v="-3.2662867729671419E-4"/>
    <n v="44.492339238643758"/>
    <m/>
    <m/>
    <n v="57.705497128473048"/>
    <n v="57.980111260000001"/>
    <n v="-4.7363505443358545E-3"/>
    <n v="47.076573919379634"/>
    <n v="47.101506550000003"/>
    <n v="-5.2933828334988942E-4"/>
    <n v="20.33588673586954"/>
    <n v="20.34"/>
    <n v="-2.0222537514547057E-4"/>
    <n v="65.95519431488087"/>
    <m/>
    <m/>
    <m/>
    <n v="30.695906801198614"/>
    <n v="30.889449890000002"/>
    <n v="-6.2656696538984091E-3"/>
    <m/>
    <m/>
    <m/>
    <m/>
    <m/>
    <m/>
    <m/>
    <m/>
    <m/>
    <m/>
    <n v="8.9848948221012641"/>
    <m/>
    <m/>
    <m/>
    <n v="9.9734876026451449"/>
    <m/>
    <m/>
    <m/>
    <m/>
    <m/>
    <m/>
    <m/>
    <n v="44.924474110506324"/>
    <n v="39.89395041058058"/>
    <n v="37.531092838017472"/>
    <m/>
  </r>
  <r>
    <x v="3729"/>
    <n v="17.8"/>
    <n v="18.84"/>
    <n v="63.194200000000002"/>
    <n v="54.441600000000001"/>
    <n v="12410.511340999999"/>
    <n v="10693.893209"/>
    <n v="6.7011742343137115E-5"/>
    <n v="37.145288968905284"/>
    <n v="37.159999999999997"/>
    <n v="-3.9588350631625246E-4"/>
    <n v="43.559274316761929"/>
    <m/>
    <m/>
    <n v="56.795037082523216"/>
    <n v="57.064777810000002"/>
    <n v="-4.7269215412508725E-3"/>
    <n v="47.321500845256885"/>
    <n v="47.347076899999998"/>
    <n v="-5.4018233896746537E-4"/>
    <n v="20.124058994637867"/>
    <n v="20.13"/>
    <n v="-2.9513191068708533E-4"/>
    <n v="66.647042584523433"/>
    <m/>
    <m/>
    <m/>
    <n v="30.373597247851613"/>
    <n v="30.5659323"/>
    <n v="-6.2924647696215308E-3"/>
    <m/>
    <m/>
    <m/>
    <m/>
    <m/>
    <m/>
    <m/>
    <m/>
    <m/>
    <m/>
    <n v="8.7959811099745657"/>
    <m/>
    <m/>
    <m/>
    <n v="10.077703473782504"/>
    <m/>
    <m/>
    <m/>
    <m/>
    <m/>
    <m/>
    <m/>
    <n v="43.979905549872825"/>
    <n v="40.310813895130018"/>
    <n v="37.138705655302829"/>
    <m/>
  </r>
  <r>
    <x v="3730"/>
    <n v="20.8"/>
    <n v="20.69"/>
    <n v="69.167100000000005"/>
    <n v="59.572699999999998"/>
    <n v="12746.881755"/>
    <n v="10980.870217"/>
    <n v="6.7011742343137115E-5"/>
    <n v="40.652169624856377"/>
    <n v="40.659999999999997"/>
    <n v="-1.9258177923309194E-4"/>
    <n v="51.774680043843041"/>
    <m/>
    <m/>
    <n v="64.81566536869876"/>
    <n v="65.130712880000004"/>
    <n v="-4.837157423437155E-3"/>
    <n v="45.08333118198621"/>
    <n v="45.117573219999997"/>
    <n v="-7.5895123717795165E-4"/>
    <n v="20.667478955163155"/>
    <n v="20.67"/>
    <n v="-1.219663684977057E-4"/>
    <n v="64.866319386333359"/>
    <m/>
    <m/>
    <m/>
    <n v="33.235796365814963"/>
    <n v="33.449248709999999"/>
    <n v="-6.381379325904657E-3"/>
    <m/>
    <m/>
    <m/>
    <m/>
    <m/>
    <m/>
    <m/>
    <m/>
    <m/>
    <m/>
    <n v="10.452607755047627"/>
    <m/>
    <m/>
    <m/>
    <n v="9.1261833532240786"/>
    <m/>
    <m/>
    <m/>
    <m/>
    <m/>
    <m/>
    <m/>
    <n v="52.26303877523813"/>
    <n v="36.504733412896314"/>
    <n v="40.64505798865266"/>
    <m/>
  </r>
  <r>
    <x v="3731"/>
    <n v="19.52"/>
    <n v="20.079999999999998"/>
    <n v="67.839200000000005"/>
    <n v="58.424999999999997"/>
    <n v="12746.575371000001"/>
    <n v="10979.870434"/>
    <n v="6.7011742343137115E-5"/>
    <n v="39.870739417558205"/>
    <n v="39.880000000000003"/>
    <n v="-2.3221119462879525E-4"/>
    <n v="49.780831623386426"/>
    <m/>
    <m/>
    <n v="62.940481481662673"/>
    <n v="63.247141630000002"/>
    <n v="-4.8486009080269676E-3"/>
    <n v="45.515550807952586"/>
    <n v="45.548590619999999"/>
    <n v="-7.2537506863945556E-4"/>
    <n v="20.666478257085576"/>
    <n v="20.67"/>
    <n v="-1.7037943466013949E-4"/>
    <n v="64.874173132827309"/>
    <m/>
    <m/>
    <m/>
    <n v="32.595368141236769"/>
    <n v="32.805618469999999"/>
    <n v="-6.4089731749913392E-3"/>
    <m/>
    <m/>
    <m/>
    <m/>
    <m/>
    <m/>
    <m/>
    <m/>
    <m/>
    <m/>
    <n v="10.049518905377157"/>
    <m/>
    <m/>
    <m/>
    <n v="9.3015709236696935"/>
    <m/>
    <m/>
    <m/>
    <m/>
    <m/>
    <m/>
    <m/>
    <n v="50.247594526885784"/>
    <n v="37.206283694678774"/>
    <n v="39.863569182341692"/>
    <m/>
  </r>
  <r>
    <x v="3732"/>
    <n v="18.89"/>
    <n v="19.670000000000002"/>
    <n v="66.1297"/>
    <n v="56.948900000000002"/>
    <n v="12567.258755000001"/>
    <n v="10824.671737000001"/>
    <n v="6.6592470274073889E-5"/>
    <n v="38.865077208847346"/>
    <n v="38.880000000000003"/>
    <n v="-3.838166448728586E-4"/>
    <n v="47.266430060256241"/>
    <m/>
    <m/>
    <n v="60.553166278658779"/>
    <n v="60.849566580000001"/>
    <n v="-4.8710338955584298E-3"/>
    <n v="46.088439489243065"/>
    <n v="46.12330918"/>
    <n v="-7.5601016875981308E-4"/>
    <n v="20.375248984894924"/>
    <n v="20.38"/>
    <n v="-2.3312144774656485E-4"/>
    <n v="65.793106926884207"/>
    <m/>
    <m/>
    <m/>
    <n v="31.771730730666231"/>
    <n v="31.97778602"/>
    <n v="-6.4437009242883647E-3"/>
    <m/>
    <m/>
    <m/>
    <m/>
    <m/>
    <m/>
    <m/>
    <m/>
    <m/>
    <m/>
    <n v="9.5413977953269438"/>
    <m/>
    <m/>
    <m/>
    <n v="9.5361297299203294"/>
    <m/>
    <m/>
    <m/>
    <m/>
    <m/>
    <m/>
    <m/>
    <n v="47.706988976634719"/>
    <n v="38.144518919681317"/>
    <n v="38.858201003400339"/>
    <m/>
  </r>
  <r>
    <x v="3733"/>
    <n v="17.420000000000002"/>
    <n v="18.82"/>
    <n v="63.250399999999999"/>
    <n v="54.465600000000002"/>
    <n v="12336.609536"/>
    <n v="10625.283697000001"/>
    <n v="6.6592470274073889E-5"/>
    <n v="37.171977780736746"/>
    <n v="37.18"/>
    <n v="-2.1576705925907547E-4"/>
    <n v="43.14517568446923"/>
    <m/>
    <m/>
    <n v="56.590559040822974"/>
    <n v="56.864456599999997"/>
    <n v="-4.8166741679023239E-3"/>
    <n v="47.091171303029988"/>
    <n v="47.125542209999999"/>
    <n v="-7.2934772435817585E-4"/>
    <n v="20.000810577487005"/>
    <n v="20"/>
    <n v="4.0528874350354016E-5"/>
    <n v="67.006985049077201"/>
    <m/>
    <m/>
    <m/>
    <n v="30.386185833334558"/>
    <n v="30.583191830000001"/>
    <n v="-6.4416427742571836E-3"/>
    <m/>
    <m/>
    <m/>
    <m/>
    <m/>
    <m/>
    <m/>
    <m/>
    <m/>
    <m/>
    <n v="8.7089845219364292"/>
    <m/>
    <m/>
    <m/>
    <n v="9.9514963873159221"/>
    <m/>
    <m/>
    <m/>
    <m/>
    <m/>
    <m/>
    <m/>
    <n v="43.544922609682146"/>
    <n v="39.805985549263688"/>
    <n v="37.165278051617165"/>
    <m/>
  </r>
  <r>
    <x v="3734"/>
    <n v="18.87"/>
    <n v="19.579999999999998"/>
    <n v="65.873000000000005"/>
    <n v="56.713099999999997"/>
    <n v="12568.491418"/>
    <n v="10822.876254000001"/>
    <n v="6.6592470274073889E-5"/>
    <n v="38.710436262519373"/>
    <n v="38.72"/>
    <n v="-2.4699735228894681E-4"/>
    <n v="46.708907380681779"/>
    <m/>
    <m/>
    <n v="60.087262363257807"/>
    <n v="60.382474109999997"/>
    <n v="-4.8890303203608099E-3"/>
    <n v="46.11331835770423"/>
    <n v="46.153468480000001"/>
    <n v="-8.6992643495842348E-4"/>
    <n v="20.37526008995426"/>
    <n v="20.38"/>
    <n v="-2.3257654787733895E-4"/>
    <n v="65.766733959247404"/>
    <m/>
    <m/>
    <m/>
    <n v="31.639701394384399"/>
    <n v="31.847685670000001"/>
    <n v="-6.5305930789036903E-3"/>
    <m/>
    <m/>
    <m/>
    <m/>
    <m/>
    <m/>
    <m/>
    <m/>
    <m/>
    <m/>
    <n v="9.4267765916964272"/>
    <m/>
    <m/>
    <m/>
    <n v="9.5395190450651075"/>
    <m/>
    <m/>
    <m/>
    <m/>
    <m/>
    <m/>
    <m/>
    <n v="47.133882958482133"/>
    <n v="38.15807618026043"/>
    <n v="38.703384431949104"/>
    <m/>
  </r>
  <r>
    <x v="3735"/>
    <n v="19.13"/>
    <n v="19.600000000000001"/>
    <n v="65.116"/>
    <n v="56.057600000000001"/>
    <n v="12406.330988"/>
    <n v="10682.517272999999"/>
    <n v="6.6592470274073889E-5"/>
    <n v="38.264650232840943"/>
    <n v="38.28"/>
    <n v="-4.0098660290122101E-4"/>
    <n v="45.630143692406541"/>
    <m/>
    <m/>
    <n v="59.043523865886542"/>
    <n v="59.337996820000001"/>
    <n v="-4.9626372627092907E-3"/>
    <n v="46.377714664394034"/>
    <n v="46.418118040000003"/>
    <n v="-8.7042252706481804E-4"/>
    <n v="20.111885229892092"/>
    <n v="20.12"/>
    <n v="-4.0331859383246904E-4"/>
    <n v="66.621617455255162"/>
    <m/>
    <m/>
    <m/>
    <n v="31.2738863392008"/>
    <n v="31.480259839999999"/>
    <n v="-6.5556479472564932E-3"/>
    <m/>
    <m/>
    <m/>
    <m/>
    <m/>
    <m/>
    <m/>
    <m/>
    <m/>
    <m/>
    <n v="9.2085535767884235"/>
    <m/>
    <m/>
    <m/>
    <n v="9.6493290448680433"/>
    <m/>
    <m/>
    <m/>
    <m/>
    <m/>
    <m/>
    <m/>
    <n v="46.042767883942119"/>
    <n v="38.597316179472173"/>
    <n v="38.257598574219415"/>
    <m/>
  </r>
  <r>
    <x v="3736"/>
    <n v="17.66"/>
    <n v="18.68"/>
    <n v="62.581899999999997"/>
    <n v="53.872300000000003"/>
    <n v="12307.983064"/>
    <n v="10597.123052999999"/>
    <n v="6.6592470274073889E-5"/>
    <n v="36.77461950539022"/>
    <n v="36.79"/>
    <n v="-4.180618268491143E-4"/>
    <n v="42.073433003402485"/>
    <m/>
    <m/>
    <n v="55.589099595490453"/>
    <n v="55.865367880000001"/>
    <n v="-4.9452513246306395E-3"/>
    <n v="47.279551219932237"/>
    <n v="47.321247530000001"/>
    <n v="-8.8113294226510597E-4"/>
    <n v="19.951967040587601"/>
    <n v="19.96"/>
    <n v="-4.0245287637274973E-4"/>
    <n v="67.156167473509853"/>
    <m/>
    <m/>
    <m/>
    <n v="30.054619537696514"/>
    <n v="30.254077760000001"/>
    <n v="-6.5927715227597217E-3"/>
    <m/>
    <m/>
    <m/>
    <m/>
    <m/>
    <m/>
    <m/>
    <m/>
    <m/>
    <m/>
    <n v="8.4903112055978625"/>
    <m/>
    <m/>
    <m/>
    <n v="10.025023030888789"/>
    <m/>
    <m/>
    <m/>
    <m/>
    <m/>
    <m/>
    <m/>
    <n v="42.451556027989312"/>
    <n v="40.100092123555157"/>
    <n v="36.767626781102223"/>
    <m/>
  </r>
  <r>
    <x v="3737"/>
    <n v="16.57"/>
    <n v="17.88"/>
    <n v="60.113799999999998"/>
    <n v="51.744100000000003"/>
    <n v="12061.199151000001"/>
    <n v="10383.937425"/>
    <n v="6.6173214376075151E-5"/>
    <n v="35.323443650752061"/>
    <n v="35.33"/>
    <n v="-1.8557456122092475E-4"/>
    <n v="38.750062925398467"/>
    <m/>
    <m/>
    <n v="52.293305276479479"/>
    <n v="52.55428216"/>
    <n v="-4.965853833299172E-3"/>
    <n v="48.211249981115877"/>
    <n v="48.254386760000003"/>
    <n v="-8.9394523027874762E-4"/>
    <n v="19.55143900554754"/>
    <n v="19.559999999999999"/>
    <n v="-4.3767865298871556E-4"/>
    <n v="68.509168542593358"/>
    <m/>
    <m/>
    <m/>
    <n v="28.867217111235437"/>
    <n v="29.060197370000001"/>
    <n v="-6.6407070918170774E-3"/>
    <m/>
    <m/>
    <m/>
    <m/>
    <m/>
    <m/>
    <m/>
    <m/>
    <m/>
    <m/>
    <n v="7.8192361575157188"/>
    <m/>
    <m/>
    <m/>
    <n v="10.420571509857538"/>
    <m/>
    <m/>
    <m/>
    <m/>
    <m/>
    <m/>
    <m/>
    <n v="39.096180787578596"/>
    <n v="41.682286039430153"/>
    <n v="35.316509857927734"/>
    <m/>
  </r>
  <r>
    <x v="3738"/>
    <n v="16.14"/>
    <n v="17.59"/>
    <n v="59.475999999999999"/>
    <n v="51.191699999999997"/>
    <n v="11986.631090000001"/>
    <n v="10319.051853999999"/>
    <n v="6.6173214376075151E-5"/>
    <n v="34.947814099546889"/>
    <n v="34.96"/>
    <n v="-3.4856694659934906E-4"/>
    <n v="37.923496707497762"/>
    <m/>
    <m/>
    <n v="51.454176628082365"/>
    <n v="51.7125038"/>
    <n v="-4.9954489327518337E-3"/>
    <n v="48.466401264911468"/>
    <n v="48.511214879999997"/>
    <n v="-9.2377845410351878E-4"/>
    <n v="19.430088938337139"/>
    <n v="19.43"/>
    <n v="4.5773719576924776E-6"/>
    <n v="68.9392702951139"/>
    <m/>
    <m/>
    <m/>
    <n v="28.558934280080148"/>
    <n v="28.751413360000001"/>
    <n v="-6.6945954103124761E-3"/>
    <m/>
    <m/>
    <m/>
    <m/>
    <m/>
    <m/>
    <m/>
    <m/>
    <m/>
    <m/>
    <n v="7.6520280035780379"/>
    <m/>
    <m/>
    <m/>
    <n v="10.531326978220573"/>
    <m/>
    <m/>
    <m/>
    <m/>
    <m/>
    <m/>
    <m/>
    <n v="38.260140017890187"/>
    <n v="42.125307912882292"/>
    <n v="34.940762956746447"/>
    <m/>
  </r>
  <r>
    <x v="3739"/>
    <n v="15.73"/>
    <n v="17.190000000000001"/>
    <n v="57.8812"/>
    <n v="49.808900000000001"/>
    <n v="11767.6211"/>
    <n v="10128.461848000001"/>
    <n v="6.6173214376075151E-5"/>
    <n v="34.008229374782054"/>
    <n v="34.020000000000003"/>
    <n v="-3.4599133503665502E-4"/>
    <n v="35.876959883140621"/>
    <m/>
    <m/>
    <n v="49.364350655345881"/>
    <n v="49.613647139999998"/>
    <n v="-5.0247562722137706E-3"/>
    <n v="49.114331806345668"/>
    <n v="49.165317170000002"/>
    <n v="-1.0370189106690963E-3"/>
    <n v="19.073682809695157"/>
    <n v="19.079999999999998"/>
    <n v="-3.3108963861849805E-4"/>
    <n v="70.218707408208971"/>
    <m/>
    <m/>
    <m/>
    <n v="27.787180844710779"/>
    <n v="27.977087529999999"/>
    <n v="-6.7879362026366241E-3"/>
    <m/>
    <m/>
    <m/>
    <m/>
    <m/>
    <m/>
    <m/>
    <m/>
    <m/>
    <m/>
    <n v="7.2379001417870423"/>
    <m/>
    <m/>
    <m/>
    <n v="10.814290020013861"/>
    <m/>
    <m/>
    <m/>
    <m/>
    <m/>
    <m/>
    <m/>
    <n v="36.189500708935213"/>
    <n v="43.257160080055442"/>
    <n v="34.001648789566097"/>
    <m/>
  </r>
  <r>
    <x v="3740"/>
    <n v="15.57"/>
    <n v="17.07"/>
    <n v="57.650700000000001"/>
    <n v="49.607300000000002"/>
    <n v="11650.790215999999"/>
    <n v="10027.234575"/>
    <n v="6.6173214376075151E-5"/>
    <n v="33.871972641357935"/>
    <n v="33.880000000000003"/>
    <n v="-2.3693502485444551E-4"/>
    <n v="35.587284255633811"/>
    <m/>
    <m/>
    <n v="49.062996193688726"/>
    <n v="49.319394559999999"/>
    <n v="-5.1987330460707692E-3"/>
    <n v="49.211501454493082"/>
    <n v="49.26174366"/>
    <n v="-1.0199031088644617E-3"/>
    <n v="18.883855672616111"/>
    <n v="18.89"/>
    <n v="-3.2526878686556238E-4"/>
    <n v="70.922566867314771"/>
    <m/>
    <m/>
    <m/>
    <n v="27.674608825691095"/>
    <n v="27.86536426"/>
    <n v="-6.8456106487266855E-3"/>
    <m/>
    <m/>
    <m/>
    <m/>
    <m/>
    <m/>
    <m/>
    <m/>
    <m/>
    <m/>
    <n v="7.1790678497862013"/>
    <m/>
    <m/>
    <m/>
    <n v="10.857554810369447"/>
    <m/>
    <m/>
    <m/>
    <m/>
    <m/>
    <m/>
    <m/>
    <n v="35.895339248931009"/>
    <n v="43.430219241477786"/>
    <n v="33.865685985562486"/>
    <m/>
  </r>
  <r>
    <x v="3741"/>
    <n v="15.38"/>
    <n v="16.899999999999999"/>
    <n v="57.141500000000001"/>
    <n v="49.165900000000001"/>
    <n v="11555.429209"/>
    <n v="9944.4987380000002"/>
    <n v="6.6173214376075151E-5"/>
    <n v="33.571979705651337"/>
    <n v="33.58"/>
    <n v="-2.3884140406971177E-4"/>
    <n v="34.954714108450496"/>
    <m/>
    <m/>
    <n v="48.406529633156488"/>
    <n v="48.657736419999999"/>
    <n v="-5.1627306431841768E-3"/>
    <n v="49.428206042958763"/>
    <n v="49.4797546"/>
    <n v="-1.0418110893629651E-3"/>
    <n v="18.728835779349737"/>
    <n v="18.73"/>
    <n v="-6.2158069955353668E-5"/>
    <n v="71.509844010952222"/>
    <m/>
    <m/>
    <m/>
    <n v="27.428260041120097"/>
    <n v="27.618246599999999"/>
    <n v="-6.8790231918597344E-3"/>
    <m/>
    <m/>
    <m/>
    <m/>
    <m/>
    <m/>
    <m/>
    <m/>
    <m/>
    <m/>
    <n v="7.0510732046355926"/>
    <m/>
    <m/>
    <m/>
    <n v="10.953653879443985"/>
    <m/>
    <m/>
    <m/>
    <m/>
    <m/>
    <m/>
    <m/>
    <n v="35.255366023177963"/>
    <n v="43.814615517775941"/>
    <n v="33.565810707866653"/>
    <m/>
  </r>
  <r>
    <x v="3742"/>
    <n v="16.37"/>
    <n v="17.52"/>
    <n v="59.203499999999998"/>
    <n v="50.936900000000001"/>
    <n v="11754.172817999999"/>
    <n v="10114.877646000001"/>
    <n v="6.6452716511511412E-5"/>
    <n v="34.782605221349861"/>
    <n v="34.79"/>
    <n v="-2.1255471831382877E-4"/>
    <n v="37.473710873692333"/>
    <m/>
    <m/>
    <n v="51.020280454827592"/>
    <n v="51.3041573"/>
    <n v="-5.5332132932706113E-3"/>
    <n v="48.535787610261565"/>
    <n v="48.60555944"/>
    <n v="-1.4354701507872658E-3"/>
    <n v="19.050491384050794"/>
    <n v="19.05"/>
    <n v="2.5794438361925742E-5"/>
    <n v="70.286738248897663"/>
    <m/>
    <m/>
    <m/>
    <n v="28.416143623952451"/>
    <n v="28.616068139999999"/>
    <n v="-6.9864425493204596E-3"/>
    <m/>
    <m/>
    <m/>
    <m/>
    <m/>
    <m/>
    <m/>
    <m/>
    <m/>
    <m/>
    <n v="7.5587904901366647"/>
    <m/>
    <m/>
    <m/>
    <n v="10.558601607743643"/>
    <m/>
    <m/>
    <m/>
    <m/>
    <m/>
    <m/>
    <m/>
    <n v="37.793952450683321"/>
    <n v="42.234406430974573"/>
    <n v="34.776436373987316"/>
    <m/>
  </r>
  <r>
    <x v="3743"/>
    <n v="15.72"/>
    <n v="17.260000000000002"/>
    <n v="58.0486"/>
    <n v="49.939900000000002"/>
    <n v="11699.980552999999"/>
    <n v="10067.571141"/>
    <n v="6.6452716511511412E-5"/>
    <n v="34.103259183205672"/>
    <n v="34.11"/>
    <n v="-1.9761995878997407E-4"/>
    <n v="36.007512292353638"/>
    <m/>
    <m/>
    <n v="49.520663581997354"/>
    <n v="49.798341270000002"/>
    <n v="-5.5760429147050372E-3"/>
    <n v="49.008573283490861"/>
    <n v="49.081841140000002"/>
    <n v="-1.4927691139408061E-3"/>
    <n v="18.962197281622363"/>
    <n v="18.97"/>
    <n v="-4.1131883909517608E-4"/>
    <n v="70.61754470379482"/>
    <m/>
    <m/>
    <m/>
    <n v="27.859842767100766"/>
    <n v="28.05682264"/>
    <n v="-7.0207476957281356E-3"/>
    <m/>
    <m/>
    <m/>
    <m/>
    <m/>
    <m/>
    <m/>
    <m/>
    <m/>
    <m/>
    <n v="7.2626457499554702"/>
    <m/>
    <m/>
    <m/>
    <n v="10.764766220110824"/>
    <m/>
    <m/>
    <m/>
    <m/>
    <m/>
    <m/>
    <m/>
    <n v="36.313228749777352"/>
    <n v="43.059064880443294"/>
    <n v="34.097031736766894"/>
    <m/>
  </r>
  <r>
    <x v="3744"/>
    <n v="15.97"/>
    <n v="17.22"/>
    <n v="57.611600000000003"/>
    <n v="49.554000000000002"/>
    <n v="11684.670527"/>
    <n v="10052.390020999999"/>
    <n v="6.6452716511511412E-5"/>
    <n v="33.84404805531122"/>
    <n v="33.85"/>
    <n v="-1.7583293024470148E-4"/>
    <n v="35.453291200047623"/>
    <m/>
    <m/>
    <n v="48.941724782203885"/>
    <n v="49.219036160000002"/>
    <n v="-5.6342301562882779E-3"/>
    <n v="49.191253222767052"/>
    <n v="49.270669050000002"/>
    <n v="-1.6118276606383874E-3"/>
    <n v="18.935999022860752"/>
    <n v="18.940000000000001"/>
    <n v="-2.1124483311774078E-4"/>
    <n v="70.730282644238656"/>
    <m/>
    <m/>
    <m/>
    <n v="27.644249312581167"/>
    <n v="27.842627100000001"/>
    <n v="-7.1249665739636647E-3"/>
    <m/>
    <m/>
    <m/>
    <m/>
    <m/>
    <m/>
    <m/>
    <m/>
    <m/>
    <m/>
    <n v="7.1496817841767575"/>
    <m/>
    <m/>
    <m/>
    <n v="10.846433000925559"/>
    <m/>
    <m/>
    <m/>
    <m/>
    <m/>
    <m/>
    <m/>
    <n v="35.74840892088379"/>
    <n v="43.385732003702238"/>
    <n v="33.837233612430865"/>
    <m/>
  </r>
  <r>
    <x v="3745"/>
    <n v="15.43"/>
    <n v="16.82"/>
    <n v="56.702300000000001"/>
    <n v="48.768599999999999"/>
    <n v="11624.438753"/>
    <n v="9999.9042669999999"/>
    <n v="6.6452716511511412E-5"/>
    <n v="33.309065763310315"/>
    <n v="33.32"/>
    <n v="-3.281583640362129E-4"/>
    <n v="34.33019548997283"/>
    <m/>
    <m/>
    <n v="47.776570993567567"/>
    <n v="48.045970459999999"/>
    <n v="-5.6071188458294285E-3"/>
    <n v="49.578837231226672"/>
    <n v="49.657819199999999"/>
    <n v="-1.5905243131041358E-3"/>
    <n v="18.83792898063324"/>
    <n v="18.84"/>
    <n v="-1.0992671798082387E-4"/>
    <n v="71.101676160094314"/>
    <m/>
    <m/>
    <m/>
    <n v="27.206002710132509"/>
    <n v="27.401097799999999"/>
    <n v="-7.1199734876129517E-3"/>
    <m/>
    <m/>
    <m/>
    <m/>
    <m/>
    <m/>
    <m/>
    <m/>
    <m/>
    <m/>
    <n v="6.9228124910011584"/>
    <m/>
    <m/>
    <m/>
    <n v="11.017829017503486"/>
    <m/>
    <m/>
    <m/>
    <m/>
    <m/>
    <m/>
    <m/>
    <n v="34.614062455005794"/>
    <n v="44.071316070013943"/>
    <n v="33.301840280236561"/>
    <m/>
  </r>
  <r>
    <x v="3746"/>
    <n v="15.65"/>
    <n v="16.96"/>
    <n v="56.5366"/>
    <n v="48.622799999999998"/>
    <n v="11493.427322"/>
    <n v="9886.5373789999994"/>
    <n v="6.6452716511511412E-5"/>
    <n v="33.210917524791519"/>
    <n v="33.22"/>
    <n v="-2.7340382927387719E-4"/>
    <n v="34.125651483702676"/>
    <m/>
    <m/>
    <n v="47.560716905941383"/>
    <n v="47.829135950000001"/>
    <n v="-5.6120404169378579E-3"/>
    <n v="49.650703800077189"/>
    <n v="49.729815160000001"/>
    <n v="-1.5908235264555648E-3"/>
    <n v="18.625164869776381"/>
    <n v="18.63"/>
    <n v="-2.5953463358119322E-4"/>
    <n v="71.909860315946105"/>
    <m/>
    <m/>
    <m/>
    <n v="27.124564685123019"/>
    <n v="27.320004359999999"/>
    <n v="-7.153720486338111E-3"/>
    <m/>
    <m/>
    <m/>
    <m/>
    <m/>
    <m/>
    <m/>
    <m/>
    <m/>
    <m/>
    <n v="6.8811873205501346"/>
    <m/>
    <m/>
    <m/>
    <n v="11.050253540625944"/>
    <m/>
    <m/>
    <m/>
    <m/>
    <m/>
    <m/>
    <m/>
    <n v="34.405936602750671"/>
    <n v="44.201014162503775"/>
    <n v="33.201166297605667"/>
    <m/>
  </r>
  <r>
    <x v="3747"/>
    <n v="16.22"/>
    <n v="17.32"/>
    <n v="57.395000000000003"/>
    <n v="49.357799999999997"/>
    <n v="11635.929124"/>
    <n v="10008.459092999999"/>
    <n v="6.6871983189997763E-5"/>
    <n v="33.714339610770921"/>
    <n v="33.72"/>
    <n v="-1.678644492608683E-4"/>
    <n v="35.158124839280887"/>
    <m/>
    <m/>
    <n v="48.637495579909256"/>
    <n v="48.913135519999997"/>
    <n v="-5.6352948376828804E-3"/>
    <n v="49.273207195828967"/>
    <n v="49.353780540000002"/>
    <n v="-1.6325668122978421E-3"/>
    <n v="18.85563007828376"/>
    <n v="18.86"/>
    <n v="-2.3170316629050891E-4"/>
    <n v="71.025183690094721"/>
    <m/>
    <m/>
    <m/>
    <n v="27.534485783570886"/>
    <n v="27.733749020000001"/>
    <n v="-7.184864775599431E-3"/>
    <m/>
    <m/>
    <m/>
    <m/>
    <m/>
    <m/>
    <m/>
    <m/>
    <m/>
    <m/>
    <n v="7.0889855039705161"/>
    <m/>
    <m/>
    <m/>
    <n v="10.882706983559645"/>
    <m/>
    <m/>
    <m/>
    <m/>
    <m/>
    <m/>
    <m/>
    <n v="35.444927519852584"/>
    <n v="43.53082793423858"/>
    <n v="33.70552847575626"/>
    <m/>
  </r>
  <r>
    <x v="3748"/>
    <n v="14.91"/>
    <n v="16.48"/>
    <n v="55.395699999999998"/>
    <n v="47.635199999999998"/>
    <n v="11430.153698"/>
    <n v="9830.7953529999995"/>
    <n v="6.6871983189997763E-5"/>
    <n v="32.53913935567099"/>
    <n v="32.549999999999997"/>
    <n v="-3.336603480493805E-4"/>
    <n v="32.704778101663535"/>
    <m/>
    <m/>
    <n v="46.089750582259768"/>
    <n v="46.348448380000001"/>
    <n v="-5.5815848595238693E-3"/>
    <n v="50.130764752739992"/>
    <n v="50.212910749999999"/>
    <n v="-1.6359537026043869E-3"/>
    <n v="18.521726314973566"/>
    <n v="18.53"/>
    <n v="-4.4650216008823573E-4"/>
    <n v="72.28813746575166"/>
    <m/>
    <m/>
    <m/>
    <n v="26.573424994594646"/>
    <n v="26.76626465"/>
    <n v="-7.2045785217682567E-3"/>
    <m/>
    <m/>
    <m/>
    <m/>
    <m/>
    <m/>
    <m/>
    <m/>
    <m/>
    <m/>
    <n v="6.5939484302355256"/>
    <m/>
    <m/>
    <m/>
    <n v="11.261991719545216"/>
    <m/>
    <m/>
    <m/>
    <m/>
    <m/>
    <m/>
    <m/>
    <n v="32.969742151177627"/>
    <n v="45.047966878180866"/>
    <n v="32.529917259228696"/>
    <m/>
  </r>
  <r>
    <x v="3749"/>
    <n v="14.88"/>
    <n v="16.45"/>
    <n v="55.410499999999999"/>
    <n v="47.635199999999998"/>
    <n v="11411.994596"/>
    <n v="9812.5472709999995"/>
    <n v="6.6871983189997763E-5"/>
    <n v="32.544658384661219"/>
    <n v="32.549999999999997"/>
    <n v="-1.641049259225591E-4"/>
    <n v="32.707612586569873"/>
    <m/>
    <m/>
    <n v="46.083538250457281"/>
    <n v="46.346253099999998"/>
    <n v="-5.6685240331265652E-3"/>
    <n v="50.121700626361623"/>
    <n v="50.212721620000003"/>
    <n v="-1.8127078298445509E-3"/>
    <n v="18.490497254460788"/>
    <n v="18.489999999999998"/>
    <n v="2.6893156343410496E-5"/>
    <n v="72.430977830323243"/>
    <m/>
    <m/>
    <m/>
    <n v="26.573024575384778"/>
    <n v="26.768809210000001"/>
    <n v="-7.3139090005573948E-3"/>
    <m/>
    <m/>
    <m/>
    <m/>
    <m/>
    <m/>
    <m/>
    <m/>
    <m/>
    <m/>
    <n v="6.593059647045779"/>
    <m/>
    <m/>
    <m/>
    <n v="11.259893741637226"/>
    <m/>
    <m/>
    <m/>
    <m/>
    <m/>
    <m/>
    <m/>
    <n v="32.965298235228893"/>
    <n v="45.039574966548905"/>
    <n v="32.53261796818979"/>
    <m/>
  </r>
  <r>
    <x v="3750"/>
    <n v="14.02"/>
    <n v="15.82"/>
    <n v="53.082599999999999"/>
    <n v="45.630800000000001"/>
    <n v="11286.691267"/>
    <n v="9704.1496370000004"/>
    <n v="6.6871983189997763E-5"/>
    <n v="31.176635461216808"/>
    <n v="31.19"/>
    <n v="-4.2848793790295492E-4"/>
    <n v="29.955711448978018"/>
    <m/>
    <m/>
    <n v="43.173419846789379"/>
    <n v="43.419412080000001"/>
    <n v="-5.6654897297407913E-3"/>
    <n v="51.173900825753201"/>
    <n v="51.26746163"/>
    <n v="-1.824954879218188E-3"/>
    <n v="18.28702628309685"/>
    <n v="18.29"/>
    <n v="-1.6258703680427367E-4"/>
    <n v="73.233299773108641"/>
    <m/>
    <m/>
    <m/>
    <n v="25.454785578212473"/>
    <n v="25.642832819999999"/>
    <n v="-7.3333255770735573E-3"/>
    <m/>
    <m/>
    <m/>
    <m/>
    <m/>
    <m/>
    <m/>
    <m/>
    <m/>
    <m/>
    <n v="6.0380089639548027"/>
    <m/>
    <m/>
    <m/>
    <n v="11.733142481039607"/>
    <m/>
    <m/>
    <m/>
    <m/>
    <m/>
    <m/>
    <m/>
    <n v="30.190044819774013"/>
    <n v="46.932569924158429"/>
    <n v="31.163361959891937"/>
    <m/>
  </r>
  <r>
    <x v="3751"/>
    <n v="14.46"/>
    <n v="16.16"/>
    <n v="54.0627"/>
    <n v="46.470300000000002"/>
    <n v="11278.395146000001"/>
    <n v="9696.3678049999999"/>
    <n v="6.6732225833643355E-5"/>
    <n v="31.751496566190557"/>
    <n v="31.76"/>
    <n v="-2.677403592394878E-4"/>
    <n v="31.058610087621179"/>
    <m/>
    <m/>
    <n v="44.363359740603435"/>
    <n v="44.617890070000001"/>
    <n v="-5.7046697859813866E-3"/>
    <n v="50.700868719485698"/>
    <n v="50.794733139999998"/>
    <n v="-1.8479164021906191E-3"/>
    <n v="18.273139090879901"/>
    <n v="18.28"/>
    <n v="-3.7532325602296357E-4"/>
    <n v="73.294206256782118"/>
    <m/>
    <m/>
    <m/>
    <n v="25.922996444441182"/>
    <n v="26.115259120000001"/>
    <n v="-7.3620818646817909E-3"/>
    <m/>
    <m/>
    <m/>
    <m/>
    <m/>
    <m/>
    <m/>
    <m/>
    <m/>
    <m/>
    <n v="6.2599684913137281"/>
    <m/>
    <m/>
    <m/>
    <n v="11.516743679259015"/>
    <m/>
    <m/>
    <m/>
    <m/>
    <m/>
    <m/>
    <m/>
    <n v="31.299842456568641"/>
    <n v="46.066974717036061"/>
    <n v="31.738164657646276"/>
    <m/>
  </r>
  <r>
    <x v="3752"/>
    <n v="13.51"/>
    <n v="15.46"/>
    <n v="51.837699999999998"/>
    <n v="44.554600000000001"/>
    <n v="11080.600410999999"/>
    <n v="9525.6707970000007"/>
    <n v="6.6732225833643355E-5"/>
    <n v="30.443992254297395"/>
    <n v="30.45"/>
    <n v="-1.9729870944507066E-4"/>
    <n v="28.498492104468543"/>
    <m/>
    <m/>
    <n v="41.618692526361258"/>
    <n v="41.85760277"/>
    <n v="-5.7076905467212669E-3"/>
    <n v="51.743580383038939"/>
    <n v="51.839561019999998"/>
    <n v="-1.851494014851518E-3"/>
    <n v="17.952236358154757"/>
    <n v="17.96"/>
    <n v="-4.3227404483547893E-4"/>
    <n v="74.586712293807466"/>
    <m/>
    <m/>
    <m/>
    <n v="24.854248550117589"/>
    <n v="25.039243419999998"/>
    <n v="-7.3881972701557164E-3"/>
    <m/>
    <m/>
    <m/>
    <m/>
    <m/>
    <m/>
    <m/>
    <m/>
    <m/>
    <m/>
    <n v="5.7436507990603092"/>
    <m/>
    <m/>
    <m/>
    <n v="11.990953481991221"/>
    <m/>
    <m/>
    <m/>
    <m/>
    <m/>
    <m/>
    <m/>
    <n v="28.718253995301545"/>
    <n v="47.963813927964885"/>
    <n v="30.433597142961336"/>
    <m/>
  </r>
  <r>
    <x v="3753"/>
    <n v="14.85"/>
    <n v="16"/>
    <n v="52.989400000000003"/>
    <n v="45.535499999999999"/>
    <n v="11042.366553"/>
    <n v="9490.8951230000002"/>
    <n v="6.6732225833643355E-5"/>
    <n v="31.118102822898038"/>
    <n v="31.13"/>
    <n v="-3.8217722781752617E-4"/>
    <n v="29.755241222863244"/>
    <m/>
    <m/>
    <n v="42.988742230915705"/>
    <n v="43.239028589999997"/>
    <n v="-5.7884362171396475E-3"/>
    <n v="51.1670555011396"/>
    <n v="51.268113390000003"/>
    <n v="-1.9711645734191707E-3"/>
    <n v="17.888983112401149"/>
    <n v="17.89"/>
    <n v="-5.6841117878736469E-5"/>
    <n v="74.865688863018178"/>
    <m/>
    <m/>
    <m/>
    <n v="25.40114476551344"/>
    <n v="25.59232982"/>
    <n v="-7.4704044466147312E-3"/>
    <m/>
    <m/>
    <m/>
    <m/>
    <m/>
    <m/>
    <m/>
    <m/>
    <m/>
    <m/>
    <n v="5.9959453962199971"/>
    <m/>
    <m/>
    <m/>
    <n v="11.725325951912545"/>
    <m/>
    <m/>
    <m/>
    <m/>
    <m/>
    <m/>
    <m/>
    <n v="29.979726981099986"/>
    <n v="46.90130380765018"/>
    <n v="31.106710144461054"/>
    <m/>
  </r>
  <r>
    <x v="3754"/>
    <n v="15.17"/>
    <n v="16.3"/>
    <n v="53.613999999999997"/>
    <n v="46.069200000000002"/>
    <n v="11177.734533000001"/>
    <n v="9606.6103210000001"/>
    <n v="6.6732225833643355E-5"/>
    <n v="31.484132374446766"/>
    <n v="31.49"/>
    <n v="-1.8633298041381696E-4"/>
    <n v="30.453390912696257"/>
    <m/>
    <m/>
    <n v="43.743044090582558"/>
    <n v="43.998551069999998"/>
    <n v="-5.8071680363050993E-3"/>
    <n v="50.864903629220876"/>
    <n v="50.965910170000001"/>
    <n v="-1.9818451282869187E-3"/>
    <n v="18.107841977567539"/>
    <n v="18.11"/>
    <n v="-1.1916192338268239E-4"/>
    <n v="73.955108791333629"/>
    <m/>
    <m/>
    <m/>
    <n v="25.698762725883611"/>
    <n v="25.892846559999999"/>
    <n v="-7.4956545880981995E-3"/>
    <m/>
    <m/>
    <m/>
    <m/>
    <m/>
    <m/>
    <m/>
    <m/>
    <m/>
    <m/>
    <n v="6.1362898694365215"/>
    <m/>
    <m/>
    <m/>
    <n v="11.587359256877601"/>
    <m/>
    <m/>
    <m/>
    <m/>
    <m/>
    <m/>
    <m/>
    <n v="30.681449347182607"/>
    <n v="46.349437027510405"/>
    <n v="31.470038682929793"/>
    <m/>
  </r>
  <r>
    <x v="3755"/>
    <n v="14.7"/>
    <n v="15.99"/>
    <n v="53.449800000000003"/>
    <n v="45.924999999999997"/>
    <n v="11097.878644"/>
    <n v="9537.3377760000003"/>
    <n v="6.6732225833643355E-5"/>
    <n v="31.386942690871631"/>
    <n v="31.4"/>
    <n v="-4.1583787033017128E-4"/>
    <n v="30.263399643755971"/>
    <m/>
    <m/>
    <n v="43.536198490700947"/>
    <n v="43.79085473"/>
    <n v="-5.815283599034049E-3"/>
    <n v="50.942206111616585"/>
    <n v="51.043732949999999"/>
    <n v="-1.9890167218542532E-3"/>
    <n v="17.97803768655341"/>
    <n v="17.98"/>
    <n v="-1.0913867889827955E-4"/>
    <n v="74.490609248551465"/>
    <m/>
    <m/>
    <m/>
    <n v="25.618227192315885"/>
    <n v="25.81251662"/>
    <n v="-7.5269463471677733E-3"/>
    <m/>
    <m/>
    <m/>
    <m/>
    <m/>
    <m/>
    <m/>
    <m/>
    <m/>
    <m/>
    <n v="6.0976702979862969"/>
    <m/>
    <m/>
    <m/>
    <n v="11.623087173047931"/>
    <m/>
    <m/>
    <m/>
    <m/>
    <m/>
    <m/>
    <m/>
    <n v="30.488351489931485"/>
    <n v="46.492348692191726"/>
    <n v="31.375315678884984"/>
    <m/>
  </r>
  <r>
    <x v="3756"/>
    <n v="14.78"/>
    <n v="16.100000000000001"/>
    <n v="53.118400000000001"/>
    <n v="45.6372"/>
    <n v="11064.153029999999"/>
    <n v="9507.7180800000006"/>
    <n v="6.7011742343137115E-5"/>
    <n v="31.191576465530474"/>
    <n v="31.2"/>
    <n v="-2.6998507915143577E-4"/>
    <n v="29.884745635467667"/>
    <m/>
    <m/>
    <n v="43.125500165710321"/>
    <n v="43.377706879999998"/>
    <n v="-5.8142011745199174E-3"/>
    <n v="51.099516790261355"/>
    <n v="51.201251329999998"/>
    <n v="-1.9869541680328506E-3"/>
    <n v="17.922966753065619"/>
    <n v="17.93"/>
    <n v="-3.9226140180592672E-4"/>
    <n v="74.724195060264734"/>
    <m/>
    <m/>
    <m/>
    <n v="25.457588540249848"/>
    <n v="25.650632519999998"/>
    <n v="-7.5258954959349644E-3"/>
    <m/>
    <m/>
    <m/>
    <m/>
    <m/>
    <m/>
    <m/>
    <m/>
    <m/>
    <m/>
    <n v="6.0210423707037339"/>
    <m/>
    <m/>
    <m/>
    <n v="11.695381287866923"/>
    <m/>
    <m/>
    <m/>
    <m/>
    <m/>
    <m/>
    <m/>
    <n v="30.105211853518668"/>
    <n v="46.78152515146769"/>
    <n v="31.180771828964421"/>
    <m/>
  </r>
  <r>
    <x v="3757"/>
    <n v="13.57"/>
    <n v="15.38"/>
    <n v="50.853999999999999"/>
    <n v="43.688699999999997"/>
    <n v="10911.374196000001"/>
    <n v="9375.7940749999998"/>
    <n v="6.7011742343137115E-5"/>
    <n v="29.861173378189022"/>
    <n v="29.87"/>
    <n v="-2.9550123237287451E-4"/>
    <n v="27.333457372549386"/>
    <m/>
    <m/>
    <n v="40.362247134191669"/>
    <n v="40.599094970000003"/>
    <n v="-5.8338205810585242E-3"/>
    <n v="52.188015488726194"/>
    <n v="52.294059300000001"/>
    <n v="-2.0278366738649689E-3"/>
    <n v="17.675047322941321"/>
    <n v="17.68"/>
    <n v="-2.8012879291172688E-4"/>
    <n v="75.76330273678488"/>
    <m/>
    <m/>
    <m/>
    <n v="24.370573975401275"/>
    <n v="24.557225460000002"/>
    <n v="-7.6006747953979437E-3"/>
    <m/>
    <m/>
    <m/>
    <m/>
    <m/>
    <m/>
    <m/>
    <m/>
    <m/>
    <m/>
    <n v="5.5067147773820739"/>
    <m/>
    <m/>
    <m/>
    <n v="12.194152678941498"/>
    <m/>
    <m/>
    <m/>
    <m/>
    <m/>
    <m/>
    <m/>
    <n v="27.533573886910368"/>
    <n v="48.77661071576599"/>
    <n v="29.852952659517946"/>
    <m/>
  </r>
  <r>
    <x v="3758"/>
    <n v="14.63"/>
    <n v="16.03"/>
    <n v="52.017400000000002"/>
    <n v="44.679400000000001"/>
    <n v="10981.752124000001"/>
    <n v="9434.3825809999998"/>
    <n v="6.7011742343137115E-5"/>
    <n v="30.542080816658846"/>
    <n v="30.55"/>
    <n v="-2.5922040396575419E-4"/>
    <n v="28.574972407657196"/>
    <m/>
    <m/>
    <n v="41.730930338921624"/>
    <n v="41.979118489999998"/>
    <n v="-5.9121811035049987E-3"/>
    <n v="51.589301796908984"/>
    <n v="51.702169789999999"/>
    <n v="-2.1830417088770648E-3"/>
    <n v="17.787749423103964"/>
    <n v="17.79"/>
    <n v="-1.2650797616831078E-4"/>
    <n v="75.296646612268205"/>
    <m/>
    <m/>
    <m/>
    <n v="24.922927834512578"/>
    <n v="25.117168020000001"/>
    <n v="-7.7333633048422001E-3"/>
    <m/>
    <m/>
    <m/>
    <m/>
    <m/>
    <m/>
    <m/>
    <m/>
    <m/>
    <m/>
    <n v="5.7558771623309353"/>
    <m/>
    <m/>
    <m/>
    <n v="11.915968749164501"/>
    <m/>
    <m/>
    <m/>
    <m/>
    <m/>
    <m/>
    <m/>
    <n v="28.779385811654677"/>
    <n v="47.663874996658002"/>
    <n v="30.531864385114513"/>
    <m/>
  </r>
  <r>
    <x v="3759"/>
    <n v="14.74"/>
    <n v="16.149999999999999"/>
    <n v="52.687199999999997"/>
    <n v="45.2517"/>
    <n v="11035.697185999999"/>
    <n v="9480.0943700000007"/>
    <n v="6.7011742343137115E-5"/>
    <n v="30.934600401859957"/>
    <n v="30.94"/>
    <n v="-1.7451836263882026E-4"/>
    <n v="29.307647129440216"/>
    <m/>
    <m/>
    <n v="42.531296467404403"/>
    <n v="42.79105388"/>
    <n v="-6.0703672623730887E-3"/>
    <n v="51.256580026777499"/>
    <n v="51.373340349999999"/>
    <n v="-2.2727804426776466E-3"/>
    <n v="17.87469135516228"/>
    <n v="17.88"/>
    <n v="-2.9690407369786787E-4"/>
    <n v="74.934066618818733"/>
    <m/>
    <m/>
    <m/>
    <n v="25.242071399998331"/>
    <n v="25.44244638"/>
    <n v="-7.8756176591250338E-3"/>
    <m/>
    <m/>
    <m/>
    <m/>
    <m/>
    <m/>
    <m/>
    <m/>
    <m/>
    <m/>
    <n v="5.9031326926155163"/>
    <m/>
    <m/>
    <m/>
    <n v="11.762788806530445"/>
    <m/>
    <m/>
    <m/>
    <m/>
    <m/>
    <m/>
    <m/>
    <n v="29.51566346307758"/>
    <n v="47.051155226121779"/>
    <n v="30.924501646812885"/>
    <m/>
  </r>
  <r>
    <x v="3760"/>
    <n v="15.74"/>
    <n v="16.739999999999998"/>
    <n v="54.281500000000001"/>
    <n v="46.618000000000002"/>
    <n v="11222.158084000001"/>
    <n v="9639.6362769999996"/>
    <n v="6.7011742343137115E-5"/>
    <n v="31.869895675032591"/>
    <n v="31.88"/>
    <n v="-3.1694871290488535E-4"/>
    <n v="31.078116368045091"/>
    <m/>
    <m/>
    <n v="44.45604120275803"/>
    <n v="44.728646120000001"/>
    <n v="-6.094638243925643E-3"/>
    <n v="50.480494234105521"/>
    <n v="50.59533836"/>
    <n v="-2.2698558724388862E-3"/>
    <n v="18.176261775512"/>
    <n v="18.18"/>
    <n v="-2.056229091309536E-4"/>
    <n v="73.675202218717246"/>
    <m/>
    <m/>
    <m/>
    <n v="26.004115903264083"/>
    <n v="26.211466829999999"/>
    <n v="-7.910695272444479E-3"/>
    <m/>
    <m/>
    <m/>
    <m/>
    <m/>
    <m/>
    <m/>
    <m/>
    <m/>
    <m/>
    <n v="6.2593923469425423"/>
    <m/>
    <m/>
    <m/>
    <n v="11.407099600988483"/>
    <m/>
    <m/>
    <m/>
    <m/>
    <m/>
    <m/>
    <m/>
    <n v="31.29696173471271"/>
    <n v="45.628398403953931"/>
    <n v="31.857272539028283"/>
    <m/>
  </r>
  <r>
    <x v="3761"/>
    <n v="16.59"/>
    <n v="17.3"/>
    <n v="55.903199999999998"/>
    <n v="48.007599999999996"/>
    <n v="11423.318501"/>
    <n v="9811.7835660000001"/>
    <n v="6.7151392721953584E-5"/>
    <n v="32.821232085263489"/>
    <n v="32.83"/>
    <n v="-2.6707020214766786E-4"/>
    <n v="32.931606259505415"/>
    <m/>
    <m/>
    <n v="46.442209868146385"/>
    <n v="46.743018560000003"/>
    <n v="-6.4353715511011877E-3"/>
    <n v="49.7258791947622"/>
    <n v="49.858989459999997"/>
    <n v="-2.6697345188791965E-3"/>
    <n v="18.501625358285697"/>
    <n v="18.510000000000002"/>
    <n v="-4.5243877440870328E-4"/>
    <n v="72.361672824528668"/>
    <m/>
    <m/>
    <m/>
    <n v="26.779151653415649"/>
    <n v="26.997132390000001"/>
    <n v="-8.0742181590032214E-3"/>
    <m/>
    <m/>
    <m/>
    <m/>
    <m/>
    <m/>
    <m/>
    <m/>
    <m/>
    <m/>
    <n v="6.6323316346345145"/>
    <m/>
    <m/>
    <m/>
    <n v="11.06655871586381"/>
    <m/>
    <m/>
    <m/>
    <m/>
    <m/>
    <m/>
    <m/>
    <n v="33.161658173172569"/>
    <n v="44.266234863455239"/>
    <n v="32.807611172965402"/>
    <m/>
  </r>
  <r>
    <x v="3762"/>
    <n v="16.05"/>
    <n v="17.11"/>
    <n v="56.087499999999999"/>
    <n v="48.162599999999998"/>
    <n v="11469.432237999999"/>
    <n v="9850.7329719999998"/>
    <n v="6.7151392721953584E-5"/>
    <n v="32.928633205936165"/>
    <n v="32.94"/>
    <n v="-3.4507571535613568E-4"/>
    <n v="33.144983261373021"/>
    <m/>
    <m/>
    <n v="46.665556091735304"/>
    <n v="46.968419570000002"/>
    <n v="-6.4482365180144052E-3"/>
    <n v="49.643361075616149"/>
    <n v="49.77767266"/>
    <n v="-2.6982294913876492E-3"/>
    <n v="18.575859900329288"/>
    <n v="18.5"/>
    <n v="4.1005351529344036E-3"/>
    <n v="72.076596003688806"/>
    <m/>
    <m/>
    <m/>
    <n v="26.865511101619116"/>
    <n v="27.085071880000001"/>
    <n v="-8.1063391433349175E-3"/>
    <m/>
    <m/>
    <m/>
    <m/>
    <m/>
    <m/>
    <m/>
    <m/>
    <m/>
    <m/>
    <n v="6.6749337184593092"/>
    <m/>
    <m/>
    <m/>
    <n v="11.030314845990278"/>
    <m/>
    <m/>
    <m/>
    <m/>
    <m/>
    <m/>
    <m/>
    <n v="33.374668592296544"/>
    <n v="44.12125938396111"/>
    <n v="32.912488121680894"/>
    <m/>
  </r>
  <r>
    <x v="3763"/>
    <n v="14.33"/>
    <n v="16.010000000000002"/>
    <n v="52.093800000000002"/>
    <n v="44.723500000000001"/>
    <n v="11120.407767999999"/>
    <n v="9548.9822779999995"/>
    <n v="6.7151392721953584E-5"/>
    <n v="30.581718823522426"/>
    <n v="30.59"/>
    <n v="-2.7071515127730095E-4"/>
    <n v="28.413350595070888"/>
    <m/>
    <m/>
    <n v="41.663040786156678"/>
    <n v="41.946138519999998"/>
    <n v="-6.7490773604426124E-3"/>
    <n v="51.40880620000182"/>
    <n v="51.56340333"/>
    <n v="-2.9981948439046224E-3"/>
    <n v="18.009263405111117"/>
    <n v="18.010000000000002"/>
    <n v="-4.0899216484424628E-5"/>
    <n v="74.29119114362058"/>
    <m/>
    <m/>
    <m/>
    <n v="24.946869707741058"/>
    <n v="25.15910993"/>
    <n v="-8.4359193488742212E-3"/>
    <m/>
    <m/>
    <m/>
    <m/>
    <m/>
    <m/>
    <m/>
    <m/>
    <m/>
    <m/>
    <n v="5.7210942824222029"/>
    <m/>
    <m/>
    <m/>
    <n v="11.816294627227059"/>
    <m/>
    <m/>
    <m/>
    <m/>
    <m/>
    <m/>
    <m/>
    <n v="28.605471412111015"/>
    <n v="47.265178508908235"/>
    <n v="30.567747009064586"/>
    <m/>
  </r>
  <r>
    <x v="3764"/>
    <n v="13.77"/>
    <n v="15.65"/>
    <n v="51.0533"/>
    <n v="43.827199999999998"/>
    <n v="11044.254167999999"/>
    <n v="9482.9487210000007"/>
    <n v="6.7151392721953584E-5"/>
    <n v="29.97016143216781"/>
    <n v="29.98"/>
    <n v="-3.281710417675221E-4"/>
    <n v="27.275089895067314"/>
    <m/>
    <m/>
    <n v="40.409230623162898"/>
    <n v="40.68479902"/>
    <n v="-6.7732520124196283E-3"/>
    <n v="51.921598790091764"/>
    <n v="52.07737805"/>
    <n v="-2.9913038202243891E-3"/>
    <n v="17.885498149958472"/>
    <n v="17.89"/>
    <n v="-2.5164058365167996E-4"/>
    <n v="74.80718946862271"/>
    <m/>
    <m/>
    <m/>
    <n v="24.44681944090707"/>
    <n v="24.655581290000001"/>
    <n v="-8.4671233923655498E-3"/>
    <m/>
    <m/>
    <m/>
    <m/>
    <m/>
    <m/>
    <m/>
    <m/>
    <m/>
    <m/>
    <n v="5.4915972531333566"/>
    <m/>
    <m/>
    <m/>
    <n v="12.052542642478777"/>
    <m/>
    <m/>
    <m/>
    <m/>
    <m/>
    <m/>
    <m/>
    <n v="27.457986265666783"/>
    <n v="48.210170569915107"/>
    <n v="29.956483476749199"/>
    <m/>
  </r>
  <r>
    <x v="3765"/>
    <n v="13.41"/>
    <n v="15.33"/>
    <n v="50.281700000000001"/>
    <n v="43.161900000000003"/>
    <n v="10938.47256"/>
    <n v="9391.4844659999999"/>
    <n v="6.7151392721953584E-5"/>
    <n v="29.51648416966918"/>
    <n v="29.53"/>
    <n v="-4.5769828414565783E-4"/>
    <n v="26.447594706295188"/>
    <m/>
    <m/>
    <n v="39.487777420132865"/>
    <n v="39.758597049999999"/>
    <n v="-6.8115992505106693E-3"/>
    <n v="52.313320607897012"/>
    <n v="52.471380590000003"/>
    <n v="-3.012308430342947E-3"/>
    <n v="17.713759332100704"/>
    <n v="17.72"/>
    <n v="-3.5218216135979308E-4"/>
    <n v="75.530992722999713"/>
    <m/>
    <m/>
    <m/>
    <n v="24.075624294195784"/>
    <n v="24.282086459999999"/>
    <n v="-8.5026534331932302E-3"/>
    <m/>
    <m/>
    <m/>
    <m/>
    <m/>
    <m/>
    <m/>
    <m/>
    <m/>
    <m/>
    <n v="5.3246921417808837"/>
    <m/>
    <m/>
    <m/>
    <n v="12.234931220742375"/>
    <m/>
    <m/>
    <m/>
    <m/>
    <m/>
    <m/>
    <m/>
    <n v="26.623460708904418"/>
    <n v="48.9397248829695"/>
    <n v="29.503745783606554"/>
    <m/>
  </r>
  <r>
    <x v="3766"/>
    <n v="13.5"/>
    <n v="15.3"/>
    <n v="49.791899999999998"/>
    <n v="42.738500000000002"/>
    <n v="10959.600092000001"/>
    <n v="9408.9933579999997"/>
    <n v="6.7011742343137115E-5"/>
    <n v="29.228247892380288"/>
    <n v="29.24"/>
    <n v="-4.0191886524321152E-4"/>
    <n v="25.92928065855207"/>
    <m/>
    <m/>
    <n v="38.905428701190417"/>
    <n v="39.173764570000003"/>
    <n v="-6.8498872078044393E-3"/>
    <n v="52.567529944589573"/>
    <n v="52.726880909999998"/>
    <n v="-3.0221959399120424E-3"/>
    <n v="17.747540492573098"/>
    <n v="17.75"/>
    <n v="-1.3856379869869873E-4"/>
    <n v="75.392441121741982"/>
    <m/>
    <m/>
    <m/>
    <n v="23.8393627873916"/>
    <n v="24.0445834"/>
    <n v="-8.5350038798509553E-3"/>
    <m/>
    <m/>
    <m/>
    <m/>
    <m/>
    <m/>
    <m/>
    <m/>
    <m/>
    <m/>
    <n v="5.2200502676168474"/>
    <m/>
    <m/>
    <m/>
    <n v="12.354375289820247"/>
    <m/>
    <m/>
    <m/>
    <m/>
    <m/>
    <m/>
    <m/>
    <n v="26.100251338084238"/>
    <n v="49.417501159280988"/>
    <n v="29.215392415307786"/>
    <m/>
  </r>
  <r>
    <x v="3767"/>
    <n v="12.88"/>
    <n v="14.98"/>
    <n v="48.3215"/>
    <n v="41.473500000000001"/>
    <n v="10838.516412999999"/>
    <n v="9304.410554"/>
    <n v="6.7011742343137115E-5"/>
    <n v="28.364419561024331"/>
    <n v="28.37"/>
    <n v="-1.9670211405253824E-4"/>
    <n v="24.394871511120741"/>
    <m/>
    <m/>
    <n v="37.176856197528352"/>
    <n v="37.435469769999997"/>
    <n v="-6.9082496910161106E-3"/>
    <n v="53.343081225769119"/>
    <n v="53.50318369"/>
    <n v="-2.9923913529804613E-3"/>
    <n v="17.551034431498945"/>
    <n v="17.55"/>
    <n v="5.8941965751735381E-5"/>
    <n v="76.232731723679322"/>
    <m/>
    <m/>
    <m/>
    <n v="23.133663745832514"/>
    <n v="23.333612469999998"/>
    <n v="-8.5691285232647463E-3"/>
    <m/>
    <m/>
    <m/>
    <m/>
    <m/>
    <m/>
    <m/>
    <m/>
    <m/>
    <m/>
    <n v="4.9108723555297953"/>
    <m/>
    <m/>
    <m/>
    <n v="12.71945512931501"/>
    <m/>
    <m/>
    <m/>
    <m/>
    <m/>
    <m/>
    <m/>
    <n v="24.554361777648978"/>
    <n v="50.877820517260041"/>
    <n v="28.351799194923"/>
    <m/>
  </r>
  <r>
    <x v="3768"/>
    <n v="13.1"/>
    <n v="15.24"/>
    <n v="48.721200000000003"/>
    <n v="41.808199999999999"/>
    <n v="10975.937126999999"/>
    <n v="9420.5098180000005"/>
    <n v="6.7011742343137115E-5"/>
    <n v="28.596948983328829"/>
    <n v="28.61"/>
    <n v="-4.5616975432261064E-4"/>
    <n v="24.790236830938518"/>
    <m/>
    <m/>
    <n v="37.623090152074397"/>
    <n v="37.886723959999998"/>
    <n v="-6.9584746415113363E-3"/>
    <n v="53.120631516165119"/>
    <n v="53.277426319999996"/>
    <n v="-2.9429875777617909E-3"/>
    <n v="17.77226252737173"/>
    <n v="17.78"/>
    <n v="-4.351784380355328E-4"/>
    <n v="75.288290575717241"/>
    <m/>
    <m/>
    <m/>
    <n v="23.320093800535098"/>
    <n v="23.524031879999999"/>
    <n v="-8.6693505817889704E-3"/>
    <m/>
    <m/>
    <m/>
    <m/>
    <m/>
    <m/>
    <m/>
    <m/>
    <m/>
    <m/>
    <n v="4.9896314671519182"/>
    <m/>
    <m/>
    <m/>
    <n v="12.61504359656073"/>
    <m/>
    <m/>
    <m/>
    <m/>
    <m/>
    <m/>
    <m/>
    <n v="24.948157335759589"/>
    <n v="50.460174386242919"/>
    <n v="28.584505625643672"/>
    <m/>
  </r>
  <r>
    <x v="3769"/>
    <n v="13.56"/>
    <n v="15.56"/>
    <n v="49.048699999999997"/>
    <n v="42.086500000000001"/>
    <n v="10965.783817"/>
    <n v="9411.1640740000003"/>
    <n v="6.7011742343137115E-5"/>
    <n v="28.788473398897434"/>
    <n v="28.8"/>
    <n v="-4.0022920495019765E-4"/>
    <n v="25.120821440806189"/>
    <m/>
    <m/>
    <n v="37.997471812543232"/>
    <n v="38.264386629999997"/>
    <n v="-6.9755415142993549E-3"/>
    <n v="52.941437061902633"/>
    <n v="53.096195299999998"/>
    <n v="-2.9146766020232695E-3"/>
    <n v="17.755389314385223"/>
    <n v="17.760000000000002"/>
    <n v="-2.5961067650781544E-4"/>
    <n v="75.365244147987539"/>
    <m/>
    <m/>
    <m/>
    <n v="23.475237643599822"/>
    <n v="23.68130669"/>
    <n v="-8.7017599618857133E-3"/>
    <m/>
    <m/>
    <m/>
    <m/>
    <m/>
    <m/>
    <m/>
    <m/>
    <m/>
    <m/>
    <n v="5.0558889357459877"/>
    <m/>
    <m/>
    <m/>
    <n v="12.53048679850054"/>
    <m/>
    <m/>
    <m/>
    <m/>
    <m/>
    <m/>
    <m/>
    <n v="25.279444678729938"/>
    <n v="50.121947194002161"/>
    <n v="28.777497685931287"/>
    <m/>
  </r>
  <r>
    <x v="3770"/>
    <n v="13.91"/>
    <n v="15.79"/>
    <n v="49.698900000000002"/>
    <n v="42.641599999999997"/>
    <n v="11036.488206"/>
    <n v="9471.2140400000008"/>
    <n v="6.7011742343137115E-5"/>
    <n v="29.169388254744629"/>
    <n v="29.18"/>
    <n v="-3.6366501903262183E-4"/>
    <n v="25.784045960243141"/>
    <m/>
    <m/>
    <n v="38.747917645100721"/>
    <n v="39.018289240000001"/>
    <n v="-6.9293554424243453E-3"/>
    <n v="52.589923991551132"/>
    <n v="52.741037630000001"/>
    <n v="-2.8652003305090767E-3"/>
    <n v="17.86943550029244"/>
    <n v="17.87"/>
    <n v="-3.1589239371077049E-5"/>
    <n v="74.88660835821544"/>
    <m/>
    <m/>
    <m/>
    <n v="23.784774750363965"/>
    <n v="23.994094570000001"/>
    <n v="-8.7238057275038638E-3"/>
    <m/>
    <m/>
    <m/>
    <m/>
    <m/>
    <m/>
    <m/>
    <m/>
    <m/>
    <m/>
    <n v="5.1890833850957154"/>
    <m/>
    <m/>
    <m/>
    <n v="12.364639996476555"/>
    <m/>
    <m/>
    <m/>
    <m/>
    <m/>
    <m/>
    <m/>
    <n v="25.945416925478575"/>
    <n v="49.45855998590622"/>
    <n v="29.158295424963324"/>
    <m/>
  </r>
  <r>
    <x v="3771"/>
    <n v="13.63"/>
    <n v="15.51"/>
    <n v="48.910899999999998"/>
    <n v="41.962600000000002"/>
    <n v="10895.784159999999"/>
    <n v="9349.8309719999997"/>
    <n v="6.7151392721953584E-5"/>
    <n v="28.706193576445919"/>
    <n v="28.72"/>
    <n v="-4.8072505411145272E-4"/>
    <n v="24.963453536276877"/>
    <m/>
    <m/>
    <n v="37.821144176070369"/>
    <n v="38.086278100000001"/>
    <n v="-6.9614028242269699E-3"/>
    <n v="53.006233369242807"/>
    <n v="53.155977729999996"/>
    <n v="-2.8170747139258934E-3"/>
    <n v="17.641188131751388"/>
    <n v="17.64"/>
    <n v="6.7354407675024319E-5"/>
    <n v="75.848642955108204"/>
    <m/>
    <m/>
    <m/>
    <n v="23.405951678247487"/>
    <n v="23.612342569999999"/>
    <n v="-8.7408054131290491E-3"/>
    <m/>
    <m/>
    <m/>
    <m/>
    <m/>
    <m/>
    <m/>
    <m/>
    <m/>
    <m/>
    <n v="5.0236582065436455"/>
    <m/>
    <m/>
    <m/>
    <n v="12.560942264037024"/>
    <m/>
    <m/>
    <m/>
    <m/>
    <m/>
    <m/>
    <m/>
    <n v="25.118291032718226"/>
    <n v="50.243769056148096"/>
    <n v="28.693927201348529"/>
    <m/>
  </r>
  <r>
    <x v="3772"/>
    <n v="16.48"/>
    <n v="17.37"/>
    <n v="54.017899999999997"/>
    <n v="46.341299999999997"/>
    <n v="11299.718107000001"/>
    <n v="9695.8247169999995"/>
    <n v="6.7151392721953584E-5"/>
    <n v="31.702759173616382"/>
    <n v="31.71"/>
    <n v="-2.2834520288927962E-4"/>
    <n v="30.17387268897161"/>
    <m/>
    <m/>
    <n v="43.739493198420121"/>
    <n v="44.047516289999997"/>
    <n v="-6.9929729874418367E-3"/>
    <n v="50.238423448440876"/>
    <n v="50.378302359999999"/>
    <n v="-2.7765705672168073E-3"/>
    <n v="18.294744958597068"/>
    <n v="18.3"/>
    <n v="-2.8716073240064866E-4"/>
    <n v="73.044040872242945"/>
    <m/>
    <m/>
    <m/>
    <n v="25.848211084413975"/>
    <n v="26.07641096"/>
    <n v="-8.7511995395406217E-3"/>
    <m/>
    <m/>
    <m/>
    <m/>
    <m/>
    <m/>
    <m/>
    <m/>
    <m/>
    <m/>
    <n v="6.0718677543053552"/>
    <m/>
    <m/>
    <m/>
    <n v="11.249713083585668"/>
    <m/>
    <m/>
    <m/>
    <m/>
    <m/>
    <m/>
    <m/>
    <n v="30.359338771526776"/>
    <n v="44.998852334342672"/>
    <n v="31.686384842497482"/>
    <m/>
  </r>
  <r>
    <x v="3773"/>
    <n v="16.329999999999998"/>
    <n v="17.45"/>
    <n v="54.350299999999997"/>
    <n v="46.617100000000001"/>
    <n v="11420.592864"/>
    <n v="9797.5889929999994"/>
    <n v="6.7151392721953584E-5"/>
    <n v="31.895509310290677"/>
    <n v="31.91"/>
    <n v="-4.5411124128247327E-4"/>
    <n v="30.535042243930192"/>
    <m/>
    <m/>
    <n v="44.125505031557211"/>
    <n v="44.438919110000001"/>
    <n v="-7.052693556002021E-3"/>
    <n v="50.082134018968063"/>
    <n v="50.216874609999998"/>
    <n v="-2.6831735761807529E-3"/>
    <n v="18.48909399727485"/>
    <n v="18.489999999999998"/>
    <n v="-4.8999606552135866E-5"/>
    <n v="72.283934934882737"/>
    <m/>
    <m/>
    <m/>
    <n v="26.001752717300768"/>
    <n v="26.232929550000001"/>
    <n v="-8.8124672564156015E-3"/>
    <m/>
    <m/>
    <m/>
    <m/>
    <m/>
    <m/>
    <m/>
    <m/>
    <m/>
    <m/>
    <n v="6.1435200049847012"/>
    <m/>
    <m/>
    <m/>
    <n v="11.181198026194989"/>
    <m/>
    <m/>
    <m/>
    <m/>
    <m/>
    <m/>
    <m/>
    <n v="30.717600024923506"/>
    <n v="44.724792104779958"/>
    <n v="31.877727735357222"/>
    <m/>
  </r>
  <r>
    <x v="3774"/>
    <n v="14.68"/>
    <n v="16.45"/>
    <n v="51.730699999999999"/>
    <n v="44.367100000000001"/>
    <n v="11287.728037000001"/>
    <n v="9682.9479370000008"/>
    <n v="6.7151392721953584E-5"/>
    <n v="30.357455086014081"/>
    <n v="30.37"/>
    <n v="-4.1306927842998942E-4"/>
    <n v="27.588066421487849"/>
    <m/>
    <m/>
    <n v="40.929513021181492"/>
    <n v="41.221888849999999"/>
    <n v="-7.0927324529551639E-3"/>
    <n v="51.28843628322948"/>
    <n v="51.424105320000002"/>
    <n v="-2.6382381555554169E-3"/>
    <n v="18.273550097701126"/>
    <n v="18.28"/>
    <n v="-3.5283929424922977E-4"/>
    <n v="73.131931291495661"/>
    <m/>
    <m/>
    <m/>
    <n v="24.746670581097629"/>
    <n v="24.967433969999998"/>
    <n v="-8.8420535793799493E-3"/>
    <m/>
    <m/>
    <m/>
    <m/>
    <m/>
    <m/>
    <m/>
    <m/>
    <m/>
    <m/>
    <n v="5.5502922098154048"/>
    <m/>
    <m/>
    <m/>
    <n v="11.720318802279039"/>
    <m/>
    <m/>
    <m/>
    <m/>
    <m/>
    <m/>
    <m/>
    <n v="27.751461049077022"/>
    <n v="46.881275209116154"/>
    <n v="30.339439210119419"/>
    <m/>
  </r>
  <r>
    <x v="3775"/>
    <n v="15.15"/>
    <n v="16.78"/>
    <n v="52.695799999999998"/>
    <n v="45.191800000000001"/>
    <n v="11470.257984"/>
    <n v="9838.8773170000004"/>
    <n v="6.7151392721953584E-5"/>
    <n v="30.923056813166568"/>
    <n v="30.93"/>
    <n v="-2.2448066063474048E-4"/>
    <n v="28.614313736048548"/>
    <m/>
    <m/>
    <n v="42.069297990546879"/>
    <n v="42.369943159999998"/>
    <n v="-7.0957180262858355E-3"/>
    <n v="50.809462074954759"/>
    <n v="50.942589730000002"/>
    <n v="-2.6132879335508674E-3"/>
    <n v="18.568592578215295"/>
    <n v="18.57"/>
    <n v="-7.5790079951842948E-5"/>
    <n v="71.956421531805717"/>
    <m/>
    <m/>
    <m/>
    <n v="25.206569160873126"/>
    <n v="25.43217375"/>
    <n v="-8.8708339029366368E-3"/>
    <m/>
    <m/>
    <m/>
    <m/>
    <m/>
    <m/>
    <m/>
    <m/>
    <m/>
    <m/>
    <n v="5.7564369695927118"/>
    <m/>
    <m/>
    <m/>
    <n v="11.501924637493445"/>
    <m/>
    <m/>
    <m/>
    <m/>
    <m/>
    <m/>
    <m/>
    <n v="28.78218484796356"/>
    <n v="46.007698549973782"/>
    <n v="30.902048584163214"/>
    <m/>
  </r>
  <r>
    <x v="3776"/>
    <n v="14.43"/>
    <n v="16.3"/>
    <n v="51.046799999999998"/>
    <n v="43.7746"/>
    <n v="11355.038891"/>
    <n v="9739.3847989999995"/>
    <n v="6.7151392721953584E-5"/>
    <n v="29.954656851497099"/>
    <n v="29.96"/>
    <n v="-1.7834274041728104E-4"/>
    <n v="26.820231362840005"/>
    <m/>
    <m/>
    <n v="40.089027955348072"/>
    <n v="40.375521620000001"/>
    <n v="-7.0957266471577407E-3"/>
    <n v="51.60381321285724"/>
    <n v="51.736870430000003"/>
    <n v="-2.5718064513158279E-3"/>
    <n v="18.381622276311202"/>
    <n v="18.39"/>
    <n v="-4.5555865626967229E-4"/>
    <n v="72.686250482883111"/>
    <m/>
    <m/>
    <m/>
    <n v="24.416007455280251"/>
    <n v="24.63491685"/>
    <n v="-8.8861430323743384E-3"/>
    <m/>
    <m/>
    <m/>
    <m/>
    <m/>
    <m/>
    <m/>
    <m/>
    <m/>
    <m/>
    <n v="5.3952152079854265"/>
    <m/>
    <m/>
    <m/>
    <n v="11.862068709462681"/>
    <m/>
    <m/>
    <m/>
    <m/>
    <m/>
    <m/>
    <m/>
    <n v="26.976076039927133"/>
    <n v="47.448274837850725"/>
    <n v="29.933062327018806"/>
    <m/>
  </r>
  <r>
    <x v="3777"/>
    <n v="13.71"/>
    <n v="15.8"/>
    <n v="49.896000000000001"/>
    <n v="42.784799999999997"/>
    <n v="11144.568939999999"/>
    <n v="9558.2075960000002"/>
    <n v="6.7151392721953584E-5"/>
    <n v="29.278644580324986"/>
    <n v="29.29"/>
    <n v="-3.8768930266341872E-4"/>
    <n v="25.607913495858984"/>
    <m/>
    <m/>
    <n v="38.728026115284855"/>
    <n v="39.004335259999998"/>
    <n v="-7.0840623964819605E-3"/>
    <n v="52.184868353760031"/>
    <n v="52.310790859999997"/>
    <n v="-2.4071994357144355E-3"/>
    <n v="18.040472036513641"/>
    <n v="18.04"/>
    <n v="2.6166103860525425E-5"/>
    <n v="74.040632051163158"/>
    <m/>
    <m/>
    <m/>
    <n v="23.863840229439486"/>
    <n v="24.079476320000001"/>
    <n v="-8.955181902415843E-3"/>
    <m/>
    <m/>
    <m/>
    <m/>
    <m/>
    <m/>
    <m/>
    <m/>
    <m/>
    <m/>
    <n v="5.1510561104358308"/>
    <m/>
    <m/>
    <m/>
    <n v="12.129720365373442"/>
    <m/>
    <m/>
    <m/>
    <m/>
    <m/>
    <m/>
    <m/>
    <n v="25.755280552179155"/>
    <n v="48.51888146149377"/>
    <n v="29.257520017135651"/>
    <m/>
  </r>
  <r>
    <x v="3778"/>
    <n v="13.4"/>
    <n v="15.46"/>
    <n v="48.793500000000002"/>
    <n v="41.830800000000004"/>
    <n v="11012.495524"/>
    <n v="9443.0083539999996"/>
    <n v="6.7151392721953584E-5"/>
    <n v="28.62961045490362"/>
    <n v="28.64"/>
    <n v="-3.6276344610264299E-4"/>
    <n v="24.467532320866539"/>
    <m/>
    <m/>
    <n v="37.428926665387884"/>
    <n v="37.698995019999998"/>
    <n v="-7.1638078009463868E-3"/>
    <n v="52.759512312274325"/>
    <n v="52.894488369999998"/>
    <n v="-2.5517981529853406E-3"/>
    <n v="17.825371809810409"/>
    <n v="17.829999999999998"/>
    <n v="-2.5957320188385591E-4"/>
    <n v="74.939779883030027"/>
    <m/>
    <m/>
    <m/>
    <n v="23.331469269292235"/>
    <n v="23.543171999999998"/>
    <n v="-8.9921073807626151E-3"/>
    <m/>
    <m/>
    <m/>
    <m/>
    <m/>
    <m/>
    <m/>
    <m/>
    <m/>
    <m/>
    <n v="4.9208458264171844"/>
    <m/>
    <m/>
    <m/>
    <n v="12.398451936318681"/>
    <m/>
    <m/>
    <m/>
    <m/>
    <m/>
    <m/>
    <m/>
    <n v="24.604229132085923"/>
    <n v="49.593807745274724"/>
    <n v="28.609954313199449"/>
    <m/>
  </r>
  <r>
    <x v="3779"/>
    <n v="13.36"/>
    <n v="15.54"/>
    <n v="48.947699999999998"/>
    <n v="41.9602"/>
    <n v="11089.309976"/>
    <n v="9508.2411940000002"/>
    <n v="6.7151392721953584E-5"/>
    <n v="28.719387083771274"/>
    <n v="28.73"/>
    <n v="-3.6940188752965231E-4"/>
    <n v="24.619449040002682"/>
    <m/>
    <m/>
    <n v="37.601334281544794"/>
    <n v="37.873304789999999"/>
    <n v="-7.1810609072333609E-3"/>
    <n v="52.675527464010912"/>
    <n v="52.810987869999998"/>
    <n v="-2.5650042056122313E-3"/>
    <n v="17.949269816351158"/>
    <n v="17.95"/>
    <n v="-4.0678754810064E-5"/>
    <n v="74.424336560912451"/>
    <m/>
    <m/>
    <m/>
    <n v="23.403555008404979"/>
    <n v="23.616588369999999"/>
    <n v="-9.0204968752233272E-3"/>
    <m/>
    <m/>
    <m/>
    <m/>
    <m/>
    <m/>
    <m/>
    <m/>
    <m/>
    <m/>
    <n v="4.9511234056129636"/>
    <m/>
    <m/>
    <m/>
    <n v="12.359522710474272"/>
    <m/>
    <m/>
    <m/>
    <m/>
    <m/>
    <m/>
    <m/>
    <n v="24.755617028064819"/>
    <n v="49.438090841897086"/>
    <n v="28.697267129349285"/>
    <m/>
  </r>
  <r>
    <x v="3780"/>
    <n v="13.74"/>
    <n v="15.63"/>
    <n v="48.868299999999998"/>
    <n v="41.889299999999999"/>
    <n v="10962.525892"/>
    <n v="9398.8949790000006"/>
    <n v="6.7151392721953584E-5"/>
    <n v="28.672101085169253"/>
    <n v="28.68"/>
    <n v="-2.7541544040265986E-4"/>
    <n v="24.536788720286438"/>
    <m/>
    <m/>
    <n v="37.50476811938664"/>
    <n v="37.784084059999998"/>
    <n v="-7.3924232269283463E-3"/>
    <n v="52.717647055027925"/>
    <n v="52.861740930000003"/>
    <n v="-2.7258632129215643E-3"/>
    <n v="17.743623146334485"/>
    <n v="17.75"/>
    <n v="-3.592593614374362E-4"/>
    <n v="75.282498547626545"/>
    <m/>
    <m/>
    <m/>
    <n v="23.363922090030659"/>
    <n v="23.57885521"/>
    <n v="-9.1155027695402069E-3"/>
    <m/>
    <m/>
    <m/>
    <m/>
    <m/>
    <m/>
    <m/>
    <m/>
    <m/>
    <m/>
    <n v="4.9342253323226162"/>
    <m/>
    <m/>
    <m/>
    <n v="12.379829930157797"/>
    <m/>
    <m/>
    <m/>
    <m/>
    <m/>
    <m/>
    <m/>
    <n v="24.67112666161308"/>
    <n v="49.519319720631188"/>
    <n v="28.649629636979633"/>
    <m/>
  </r>
  <r>
    <x v="3781"/>
    <n v="13.58"/>
    <n v="15.48"/>
    <n v="48.557000000000002"/>
    <n v="41.619599999999998"/>
    <n v="10981.880725000001"/>
    <n v="9414.8580020000009"/>
    <n v="6.7043918162035254E-5"/>
    <n v="28.4887598880455"/>
    <n v="28.5"/>
    <n v="-3.9438989314033446E-4"/>
    <n v="24.221362425455027"/>
    <m/>
    <m/>
    <n v="37.141310510160025"/>
    <n v="37.419217000000003"/>
    <n v="-7.4268387240700173E-3"/>
    <n v="52.884964862664141"/>
    <n v="53.029281789999999"/>
    <n v="-2.7214573244148665E-3"/>
    <n v="17.774516895228313"/>
    <n v="17.78"/>
    <n v="-3.0838609514560744E-4"/>
    <n v="75.156898203883529"/>
    <m/>
    <m/>
    <m/>
    <n v="23.213408404497343"/>
    <n v="23.42783197"/>
    <n v="-9.1525142308187535E-3"/>
    <m/>
    <m/>
    <m/>
    <m/>
    <m/>
    <m/>
    <m/>
    <m/>
    <m/>
    <m/>
    <n v="4.8705241803228647"/>
    <m/>
    <m/>
    <m/>
    <n v="12.458955899586829"/>
    <m/>
    <m/>
    <m/>
    <m/>
    <m/>
    <m/>
    <m/>
    <n v="24.352620901614323"/>
    <n v="49.835823598347318"/>
    <n v="28.46705170764184"/>
    <m/>
  </r>
  <r>
    <x v="3782"/>
    <n v="12.82"/>
    <n v="15.06"/>
    <n v="47.537500000000001"/>
    <n v="40.743000000000002"/>
    <n v="10894.205628"/>
    <n v="9339.0622010000006"/>
    <n v="6.7043918162035254E-5"/>
    <n v="27.889931439344419"/>
    <n v="27.9"/>
    <n v="-3.6088031023584488E-4"/>
    <n v="23.20155913557776"/>
    <m/>
    <m/>
    <n v="35.966682329995017"/>
    <n v="36.251312120000001"/>
    <n v="-7.8515720772477371E-3"/>
    <n v="53.439485633893604"/>
    <n v="53.60487741"/>
    <n v="-3.0853867054183581E-3"/>
    <n v="17.632182066936767"/>
    <n v="17.64"/>
    <n v="-4.4319348431021144E-4"/>
    <n v="75.764237904519405"/>
    <m/>
    <m/>
    <m/>
    <n v="22.724397537215296"/>
    <n v="22.938391589999998"/>
    <n v="-9.3290783682493661E-3"/>
    <m/>
    <m/>
    <m/>
    <m/>
    <m/>
    <m/>
    <m/>
    <m/>
    <m/>
    <m/>
    <n v="4.6651991347940269"/>
    <m/>
    <m/>
    <m/>
    <n v="12.720776316909106"/>
    <m/>
    <m/>
    <m/>
    <m/>
    <m/>
    <m/>
    <m/>
    <n v="23.325995673970134"/>
    <n v="50.883105267636424"/>
    <n v="27.867930441627294"/>
    <m/>
  </r>
  <r>
    <x v="3783"/>
    <n v="13.18"/>
    <n v="15.28"/>
    <n v="47.703200000000002"/>
    <n v="40.876800000000003"/>
    <n v="10818.61995"/>
    <n v="9272.3878399999994"/>
    <n v="6.7043918162035254E-5"/>
    <n v="27.985099285572996"/>
    <n v="27.99"/>
    <n v="-1.750880466953042E-4"/>
    <n v="23.355477036945231"/>
    <m/>
    <m/>
    <n v="36.140200319273625"/>
    <n v="36.428675630000001"/>
    <n v="-7.9189074468798415E-3"/>
    <n v="53.344502960737508"/>
    <n v="53.516080799999997"/>
    <n v="-3.206098740745067E-3"/>
    <n v="17.508566443648256"/>
    <n v="17.510000000000002"/>
    <n v="-8.1870722543953001E-5"/>
    <n v="76.312022340292216"/>
    <m/>
    <m/>
    <m/>
    <n v="22.798766792797306"/>
    <n v="23.015253000000001"/>
    <n v="-9.4062058410869787E-3"/>
    <m/>
    <m/>
    <m/>
    <m/>
    <m/>
    <m/>
    <m/>
    <m/>
    <m/>
    <m/>
    <n v="4.6953654458186573"/>
    <m/>
    <m/>
    <m/>
    <n v="12.677229787260192"/>
    <m/>
    <m/>
    <m/>
    <m/>
    <m/>
    <m/>
    <m/>
    <n v="23.476827229093288"/>
    <n v="50.708919149040767"/>
    <n v="27.965622493737573"/>
    <m/>
  </r>
  <r>
    <x v="3784"/>
    <n v="14.28"/>
    <n v="15.99"/>
    <n v="49.4621"/>
    <n v="42.3812"/>
    <n v="11065.011643"/>
    <n v="9482.9427790000009"/>
    <n v="6.7043918162035254E-5"/>
    <n v="29.016251060799387"/>
    <n v="29.03"/>
    <n v="-4.7361140890844755E-4"/>
    <n v="25.075140587764611"/>
    <m/>
    <m/>
    <n v="38.134031659800243"/>
    <n v="38.437801239999999"/>
    <n v="-7.9028864919473696E-3"/>
    <n v="52.36050973845105"/>
    <n v="52.52782861"/>
    <n v="-3.1853376767433383E-3"/>
    <n v="17.906883554316639"/>
    <n v="17.91"/>
    <n v="-1.7400590080185463E-4"/>
    <n v="74.58139072324505"/>
    <m/>
    <m/>
    <m/>
    <n v="23.637746967891424"/>
    <n v="23.862229920000001"/>
    <n v="-9.4074591042485611E-3"/>
    <m/>
    <m/>
    <m/>
    <m/>
    <m/>
    <m/>
    <m/>
    <m/>
    <m/>
    <m/>
    <n v="5.0408051977003367"/>
    <m/>
    <m/>
    <m/>
    <n v="12.210097531785234"/>
    <m/>
    <m/>
    <m/>
    <m/>
    <m/>
    <m/>
    <m/>
    <n v="25.204025988501684"/>
    <n v="48.840390127140935"/>
    <n v="28.997420043534561"/>
    <m/>
  </r>
  <r>
    <x v="3785"/>
    <n v="13.3"/>
    <n v="15.38"/>
    <n v="47.922400000000003"/>
    <n v="41.059100000000001"/>
    <n v="10990.080716"/>
    <n v="9418.0896589999993"/>
    <n v="6.7043918162035254E-5"/>
    <n v="28.112322036495449"/>
    <n v="28.12"/>
    <n v="-2.7304279888162863E-4"/>
    <n v="23.511194151971441"/>
    <m/>
    <m/>
    <n v="36.348395127770715"/>
    <n v="36.637973899999999"/>
    <n v="-7.9037878300711739E-3"/>
    <n v="53.174810294685678"/>
    <n v="53.345896119999999"/>
    <n v="-3.2071037841311378E-3"/>
    <n v="17.785186617490176"/>
    <n v="17.79"/>
    <n v="-2.7056675153591669E-4"/>
    <n v="75.093704217133805"/>
    <m/>
    <m/>
    <m/>
    <n v="22.900270883507879"/>
    <n v="23.118514130000001"/>
    <n v="-9.4401934858311387E-3"/>
    <m/>
    <m/>
    <m/>
    <m/>
    <m/>
    <m/>
    <m/>
    <m/>
    <m/>
    <m/>
    <n v="4.7261456987335135"/>
    <m/>
    <m/>
    <m/>
    <n v="12.590410414386023"/>
    <m/>
    <m/>
    <m/>
    <m/>
    <m/>
    <m/>
    <m/>
    <n v="23.630728493667569"/>
    <n v="50.361641657544091"/>
    <n v="28.093315491873618"/>
    <m/>
  </r>
  <r>
    <x v="3786"/>
    <n v="13.02"/>
    <n v="15.25"/>
    <n v="46.947699999999998"/>
    <n v="40.221200000000003"/>
    <n v="10900.967699000001"/>
    <n v="9341.0916980000002"/>
    <n v="6.6173214376075151E-5"/>
    <n v="27.539870282624623"/>
    <n v="27.55"/>
    <n v="-3.6768484121152412E-4"/>
    <n v="22.552073174672763"/>
    <m/>
    <m/>
    <n v="35.234555958401238"/>
    <n v="35.515593920000001"/>
    <n v="-7.9130863538932061E-3"/>
    <n v="53.71495564943659"/>
    <n v="53.887416880000004"/>
    <n v="-3.2003989159001822E-3"/>
    <n v="17.640545366925583"/>
    <n v="17.64"/>
    <n v="3.0916492379962079E-5"/>
    <n v="75.709845410247468"/>
    <m/>
    <m/>
    <m/>
    <n v="22.432856673708976"/>
    <n v="22.647652770000001"/>
    <n v="-9.4842542170883171E-3"/>
    <m/>
    <m/>
    <m/>
    <m/>
    <m/>
    <m/>
    <m/>
    <m/>
    <m/>
    <m/>
    <n v="4.5330984247096877"/>
    <m/>
    <m/>
    <m/>
    <n v="12.846746680238482"/>
    <m/>
    <m/>
    <m/>
    <m/>
    <m/>
    <m/>
    <m/>
    <n v="22.665492123548439"/>
    <n v="51.386986720953928"/>
    <n v="27.523621256435248"/>
    <m/>
  </r>
  <r>
    <x v="3787"/>
    <n v="12.01"/>
    <n v="14.46"/>
    <n v="44.515099999999997"/>
    <n v="38.134500000000003"/>
    <n v="10917.17448"/>
    <n v="9354.3612369999992"/>
    <n v="6.6173214376075151E-5"/>
    <n v="26.112252289943072"/>
    <n v="26.12"/>
    <n v="-2.9661983372619716E-4"/>
    <n v="20.212466787691106"/>
    <m/>
    <m/>
    <n v="32.491476132660551"/>
    <n v="32.751768990000002"/>
    <n v="-7.9474442256516342E-3"/>
    <n v="55.105846522173344"/>
    <n v="55.283132960000003"/>
    <n v="-3.2068811649103024E-3"/>
    <n v="17.666341292313213"/>
    <n v="17.670000000000002"/>
    <n v="-2.0705759404582302E-4"/>
    <n v="75.604501972084464"/>
    <m/>
    <m/>
    <m/>
    <n v="21.268946480426248"/>
    <n v="21.473211240000001"/>
    <n v="-9.5125390092214435E-3"/>
    <m/>
    <m/>
    <m/>
    <m/>
    <m/>
    <m/>
    <m/>
    <m/>
    <m/>
    <m/>
    <n v="4.0626017811726394"/>
    <m/>
    <m/>
    <m/>
    <n v="13.512614225711177"/>
    <m/>
    <m/>
    <m/>
    <m/>
    <m/>
    <m/>
    <m/>
    <n v="20.313008905863196"/>
    <n v="54.050456902844708"/>
    <n v="26.097528802127041"/>
    <m/>
  </r>
  <r>
    <x v="3788"/>
    <n v="12.32"/>
    <n v="14.53"/>
    <n v="44.189599999999999"/>
    <n v="37.848100000000002"/>
    <n v="10891.746573"/>
    <n v="9330.7162329999992"/>
    <n v="6.6173214376075151E-5"/>
    <n v="25.919420107046051"/>
    <n v="25.93"/>
    <n v="-4.0801746833585284E-4"/>
    <n v="19.910117394298979"/>
    <m/>
    <m/>
    <n v="32.122199353867138"/>
    <n v="32.38208994"/>
    <n v="-8.0257508584037351E-3"/>
    <n v="55.305275149821682"/>
    <n v="55.48733549"/>
    <n v="-3.2811152053089376E-3"/>
    <n v="17.623904194762464"/>
    <n v="17.63"/>
    <n v="-3.4576320122148285E-4"/>
    <n v="75.802244264404706"/>
    <m/>
    <m/>
    <m/>
    <n v="21.10897260588855"/>
    <n v="21.313718189999999"/>
    <n v="-9.6062818456290611E-3"/>
    <m/>
    <m/>
    <m/>
    <m/>
    <m/>
    <m/>
    <m/>
    <m/>
    <m/>
    <m/>
    <n v="4.0011748623914931"/>
    <m/>
    <m/>
    <m/>
    <n v="13.612195313133624"/>
    <m/>
    <m/>
    <m/>
    <m/>
    <m/>
    <m/>
    <m/>
    <n v="20.005874311957466"/>
    <n v="54.448781252534495"/>
    <n v="25.902058220195514"/>
    <m/>
  </r>
  <r>
    <x v="3789"/>
    <n v="12.18"/>
    <n v="14.47"/>
    <n v="44.048099999999998"/>
    <n v="37.724400000000003"/>
    <n v="10952.262511000001"/>
    <n v="9381.9414429999997"/>
    <n v="6.6173214376075151E-5"/>
    <n v="25.835793265278959"/>
    <n v="25.84"/>
    <n v="-1.6279933130969315E-4"/>
    <n v="19.780386552414694"/>
    <m/>
    <m/>
    <n v="31.963643367553477"/>
    <n v="32.222685599999998"/>
    <n v="-8.0391260884388194E-3"/>
    <n v="55.39314884879041"/>
    <n v="55.575604749999997"/>
    <n v="-3.2830214269433666E-3"/>
    <n v="17.721392740952428"/>
    <n v="17.72"/>
    <n v="7.8597119211654132E-5"/>
    <n v="75.388293660016046"/>
    <m/>
    <m/>
    <m/>
    <n v="21.03990230224068"/>
    <n v="21.24463883"/>
    <n v="-9.6370914750598669E-3"/>
    <m/>
    <m/>
    <m/>
    <m/>
    <m/>
    <m/>
    <m/>
    <m/>
    <m/>
    <m/>
    <n v="3.9748866070248234"/>
    <m/>
    <m/>
    <m/>
    <n v="13.65604836567279"/>
    <m/>
    <m/>
    <m/>
    <m/>
    <m/>
    <m/>
    <m/>
    <n v="19.874433035124117"/>
    <n v="54.62419346269116"/>
    <n v="25.819311605666943"/>
    <m/>
  </r>
  <r>
    <x v="3790"/>
    <n v="12.6"/>
    <n v="14.82"/>
    <n v="44.051000000000002"/>
    <n v="37.724400000000003"/>
    <n v="10925.944633999999"/>
    <n v="9358.7761549999996"/>
    <n v="6.6173214376075151E-5"/>
    <n v="25.836864209340771"/>
    <e v="#N/A"/>
    <e v="#N/A"/>
    <n v="19.780801302316618"/>
    <m/>
    <m/>
    <n v="31.962566236557802"/>
    <n v="32.22246312"/>
    <n v="-8.0657050478827319E-3"/>
    <n v="55.390644774938337"/>
    <n v="55.573383499999998"/>
    <n v="-3.2882418444373229E-3"/>
    <n v="17.678377824971975"/>
    <e v="#N/A"/>
    <e v="#N/A"/>
    <n v="75.576643383423345"/>
    <m/>
    <m/>
    <m/>
    <n v="21.039823042334749"/>
    <n v="21.24546664"/>
    <n v="-9.6794107255838702E-3"/>
    <m/>
    <m/>
    <m/>
    <m/>
    <m/>
    <m/>
    <m/>
    <m/>
    <m/>
    <m/>
    <n v="3.9747526587912168"/>
    <m/>
    <m/>
    <m/>
    <n v="13.655412330543429"/>
    <m/>
    <m/>
    <m/>
    <m/>
    <m/>
    <m/>
    <m/>
    <n v="19.873763293956085"/>
    <n v="54.621649322173717"/>
    <n v="25.818682038890806"/>
    <m/>
  </r>
  <r>
    <x v="3791"/>
    <n v="12.09"/>
    <n v="14.57"/>
    <n v="43.472000000000001"/>
    <n v="37.226100000000002"/>
    <n v="10915.404474999999"/>
    <n v="9349.1285289999996"/>
    <n v="6.6312964545511832E-5"/>
    <n v="25.496646472855812"/>
    <e v="#N/A"/>
    <e v="#N/A"/>
    <n v="19.258640263895813"/>
    <m/>
    <m/>
    <n v="31.328222209607009"/>
    <n v="31.58346564"/>
    <n v="-8.0815523319178739E-3"/>
    <n v="55.753950616000758"/>
    <n v="55.938543520000003"/>
    <n v="-3.2999233155444063E-3"/>
    <n v="17.660893009369648"/>
    <e v="#N/A"/>
    <e v="#N/A"/>
    <n v="75.656771324576439"/>
    <m/>
    <m/>
    <m/>
    <n v="20.761830699234139"/>
    <n v="20.96514625"/>
    <n v="-9.6977883360036543E-3"/>
    <m/>
    <m/>
    <m/>
    <m/>
    <m/>
    <m/>
    <m/>
    <m/>
    <m/>
    <m/>
    <n v="3.869617574922394"/>
    <m/>
    <m/>
    <m/>
    <n v="13.835141686521604"/>
    <m/>
    <m/>
    <m/>
    <m/>
    <m/>
    <m/>
    <m/>
    <n v="19.34808787461197"/>
    <n v="55.340566746086417"/>
    <n v="25.477878238425987"/>
    <m/>
  </r>
  <r>
    <x v="3792"/>
    <n v="12.42"/>
    <n v="14.72"/>
    <n v="42.747599999999998"/>
    <n v="36.5959"/>
    <n v="10806.160155"/>
    <n v="9253.0798020000002"/>
    <n v="6.6312964545511832E-5"/>
    <n v="25.069335298162198"/>
    <e v="#N/A"/>
    <e v="#N/A"/>
    <n v="18.608152893517058"/>
    <m/>
    <m/>
    <n v="30.528574384288682"/>
    <n v="30.778551400000001"/>
    <n v="-8.1217927530962131E-3"/>
    <n v="56.215713264579861"/>
    <n v="56.410739620000001"/>
    <n v="-3.457255776717294E-3"/>
    <n v="17.482432775978097"/>
    <e v="#N/A"/>
    <e v="#N/A"/>
    <n v="76.44300146249185"/>
    <m/>
    <m/>
    <m/>
    <n v="20.410046476575449"/>
    <n v="20.6113614"/>
    <n v="-9.7671822601951286E-3"/>
    <m/>
    <m/>
    <m/>
    <m/>
    <m/>
    <m/>
    <m/>
    <m/>
    <m/>
    <m/>
    <n v="3.7380962802114972"/>
    <m/>
    <m/>
    <m/>
    <n v="14.06673560242619"/>
    <m/>
    <m/>
    <m/>
    <m/>
    <m/>
    <m/>
    <m/>
    <n v="18.690481401057486"/>
    <n v="56.266942409704761"/>
    <n v="25.053149274754304"/>
    <m/>
  </r>
  <r>
    <x v="3793"/>
    <n v="12.28"/>
    <n v="14.54"/>
    <n v="42.601199999999999"/>
    <n v="36.468200000000003"/>
    <n v="10808.227514"/>
    <n v="9254.2364369999996"/>
    <n v="6.6312964545511832E-5"/>
    <n v="24.982869813885515"/>
    <n v="24.99"/>
    <n v="-2.8532157320859675E-4"/>
    <n v="18.478678041328159"/>
    <m/>
    <m/>
    <n v="30.367758550606656"/>
    <n v="30.616483429999999"/>
    <n v="-8.1238879037828227E-3"/>
    <n v="56.311248868269011"/>
    <n v="56.507393489999998"/>
    <n v="-3.4711319991374001E-3"/>
    <n v="17.485351027241915"/>
    <n v="17.489999999999998"/>
    <n v="-2.6580747616256062E-4"/>
    <n v="76.435687625033324"/>
    <m/>
    <m/>
    <m/>
    <n v="20.338749777452392"/>
    <n v="20.53967209"/>
    <n v="-9.782157751458409E-3"/>
    <m/>
    <m/>
    <m/>
    <m/>
    <m/>
    <m/>
    <m/>
    <m/>
    <m/>
    <m/>
    <n v="3.7118833012608716"/>
    <m/>
    <m/>
    <m/>
    <n v="14.115163491655654"/>
    <m/>
    <m/>
    <m/>
    <m/>
    <m/>
    <m/>
    <m/>
    <n v="18.559416506304359"/>
    <n v="56.460653966622615"/>
    <n v="24.964573016185092"/>
    <m/>
  </r>
  <r>
    <x v="3794"/>
    <n v="13.14"/>
    <n v="15.04"/>
    <n v="43.867899999999999"/>
    <n v="37.550199999999997"/>
    <n v="10801.743554999999"/>
    <n v="9248.0710560000007"/>
    <n v="6.6312964545511832E-5"/>
    <n v="25.725080787415678"/>
    <e v="#N/A"/>
    <e v="#N/A"/>
    <n v="19.575604331184351"/>
    <m/>
    <m/>
    <n v="31.718192392340878"/>
    <n v="31.978326809999999"/>
    <n v="-8.1347100867632527E-3"/>
    <n v="55.47337255159151"/>
    <n v="55.667254659999998"/>
    <n v="-3.4828753383414623E-3"/>
    <n v="17.474435298660506"/>
    <e v="#N/A"/>
    <e v="#N/A"/>
    <n v="76.48885390084817"/>
    <m/>
    <m/>
    <m/>
    <n v="20.942115181181624"/>
    <n v="21.149452570000001"/>
    <n v="-9.80343997709332E-3"/>
    <m/>
    <m/>
    <m/>
    <m/>
    <m/>
    <m/>
    <m/>
    <m/>
    <m/>
    <m/>
    <n v="3.9320116086743284"/>
    <m/>
    <m/>
    <m/>
    <n v="13.695733126485452"/>
    <m/>
    <m/>
    <m/>
    <m/>
    <m/>
    <m/>
    <m/>
    <n v="19.660058043371642"/>
    <n v="54.782932505941808"/>
    <n v="25.708719626886658"/>
    <m/>
  </r>
  <r>
    <x v="3795"/>
    <n v="13.25"/>
    <n v="15.21"/>
    <n v="44.673900000000003"/>
    <n v="38.2376"/>
    <n v="10940.580357999999"/>
    <n v="9366.3249529999994"/>
    <n v="6.6871983189997763E-5"/>
    <n v="26.197097741906674"/>
    <e v="#N/A"/>
    <e v="#N/A"/>
    <n v="20.292752316698852"/>
    <m/>
    <m/>
    <n v="32.588051678883794"/>
    <n v="32.856260900000002"/>
    <n v="-8.1631084538962284E-3"/>
    <n v="54.963135564810429"/>
    <n v="55.15489522"/>
    <n v="-3.4767477016262038E-3"/>
    <n v="17.698605874285434"/>
    <e v="#N/A"/>
    <e v="#N/A"/>
    <n v="75.513057440116128"/>
    <m/>
    <m/>
    <m/>
    <n v="21.325404573855558"/>
    <n v="21.53762382"/>
    <n v="-9.853419667743224E-3"/>
    <m/>
    <m/>
    <m/>
    <m/>
    <m/>
    <m/>
    <m/>
    <m/>
    <m/>
    <m/>
    <n v="4.0758343277163034"/>
    <m/>
    <m/>
    <m/>
    <n v="13.444390627069184"/>
    <m/>
    <m/>
    <m/>
    <m/>
    <m/>
    <m/>
    <m/>
    <n v="20.379171638581518"/>
    <n v="53.777562508276738"/>
    <n v="26.183082609222179"/>
    <m/>
  </r>
  <r>
    <x v="3796"/>
    <n v="12.73"/>
    <n v="14.89"/>
    <n v="43.235799999999998"/>
    <n v="37.004100000000001"/>
    <n v="10832.014121"/>
    <n v="9272.7541189999993"/>
    <n v="6.6871983189997763E-5"/>
    <n v="25.353167295624441"/>
    <e v="#N/A"/>
    <e v="#N/A"/>
    <n v="18.983922981214938"/>
    <m/>
    <m/>
    <n v="31.010128320376324"/>
    <n v="31.26771158"/>
    <n v="-8.2379952547737556E-3"/>
    <n v="55.847133906383874"/>
    <n v="56.045722859999998"/>
    <n v="-3.5433382510239309E-3"/>
    <n v="17.522550712012837"/>
    <e v="#N/A"/>
    <e v="#N/A"/>
    <n v="76.269722247823339"/>
    <m/>
    <m/>
    <m/>
    <n v="20.637394361863461"/>
    <n v="20.844500440000001"/>
    <n v="-9.9357659701505563E-3"/>
    <m/>
    <m/>
    <m/>
    <m/>
    <m/>
    <m/>
    <m/>
    <m/>
    <m/>
    <m/>
    <n v="3.8127425965515656"/>
    <m/>
    <m/>
    <m/>
    <n v="13.877444478243131"/>
    <m/>
    <m/>
    <m/>
    <m/>
    <m/>
    <m/>
    <m/>
    <n v="19.063712982757828"/>
    <n v="55.509777912972524"/>
    <n v="25.338038358118276"/>
    <m/>
  </r>
  <r>
    <x v="3797"/>
    <n v="13.11"/>
    <n v="15.23"/>
    <n v="43.8337"/>
    <n v="37.508400000000002"/>
    <n v="10897.356293000001"/>
    <n v="9326.8299499999994"/>
    <n v="6.6871983189997763E-5"/>
    <n v="25.701891423781866"/>
    <n v="25.71"/>
    <n v="-3.1538608394143797E-4"/>
    <n v="19.502624728951279"/>
    <m/>
    <m/>
    <n v="31.640848601743446"/>
    <n v="31.905338560000001"/>
    <n v="-8.2898339335645277E-3"/>
    <n v="55.459063563888186"/>
    <n v="55.663334720000002"/>
    <n v="-3.6697613813356789E-3"/>
    <n v="17.62696285229767"/>
    <n v="17.63"/>
    <n v="-1.7227156564547652E-4"/>
    <n v="75.83173928557882"/>
    <m/>
    <m/>
    <m/>
    <n v="20.918408895239576"/>
    <n v="21.130163509999999"/>
    <n v="-1.0021437584248116E-2"/>
    <m/>
    <m/>
    <m/>
    <m/>
    <m/>
    <m/>
    <m/>
    <m/>
    <m/>
    <m/>
    <n v="3.9162684378040464"/>
    <m/>
    <m/>
    <m/>
    <n v="13.686407092301843"/>
    <m/>
    <m/>
    <m/>
    <m/>
    <m/>
    <m/>
    <m/>
    <n v="19.581342189020233"/>
    <n v="54.745628369207374"/>
    <n v="25.687994928009307"/>
    <m/>
  </r>
  <r>
    <x v="3798"/>
    <n v="13.12"/>
    <n v="15.23"/>
    <n v="43.689799999999998"/>
    <n v="37.3827"/>
    <n v="10916.064490000001"/>
    <n v="9342.2182190000003"/>
    <n v="6.6871983189997763E-5"/>
    <n v="25.616891007819259"/>
    <n v="25.62"/>
    <n v="-1.2135020221470949E-4"/>
    <n v="19.372328134749154"/>
    <m/>
    <m/>
    <n v="31.480733149861486"/>
    <n v="31.743755960000001"/>
    <n v="-8.2858125065586874E-3"/>
    <n v="55.549480883981438"/>
    <n v="55.754347510000002"/>
    <n v="-3.6744511444927186E-3"/>
    <n v="17.656793654511414"/>
    <n v="17.66"/>
    <n v="-1.8155976719058664E-4"/>
    <n v="75.708887593754469"/>
    <m/>
    <m/>
    <m/>
    <n v="20.84822755351135"/>
    <n v="21.059831729999999"/>
    <n v="-1.0047761976522129E-2"/>
    <m/>
    <m/>
    <m/>
    <m/>
    <m/>
    <m/>
    <m/>
    <m/>
    <m/>
    <m/>
    <n v="3.8898885655910536"/>
    <m/>
    <m/>
    <m/>
    <n v="13.731634069416945"/>
    <m/>
    <m/>
    <m/>
    <m/>
    <m/>
    <m/>
    <m/>
    <n v="19.449442827955266"/>
    <n v="54.926536277667779"/>
    <n v="25.605281560260401"/>
    <m/>
  </r>
  <r>
    <x v="3799"/>
    <n v="14.8"/>
    <n v="16.190000000000001"/>
    <n v="45.759300000000003"/>
    <n v="39.1509"/>
    <n v="11160.781585999999"/>
    <n v="9551.0279869999995"/>
    <n v="6.6871983189997763E-5"/>
    <n v="26.829658593422469"/>
    <n v="26.84"/>
    <n v="-3.8529830765765549E-4"/>
    <n v="21.205408041094536"/>
    <m/>
    <m/>
    <n v="33.713152881449837"/>
    <n v="33.99509218"/>
    <n v="-8.2935294617625388E-3"/>
    <n v="54.233285179086145"/>
    <n v="54.433166610000001"/>
    <n v="-3.6720522314264148E-3"/>
    <n v="18.052184700331306"/>
    <n v="18.059999999999999"/>
    <n v="-4.3274084544253633E-4"/>
    <n v="74.018915305928374"/>
    <m/>
    <m/>
    <m/>
    <n v="21.834265510450276"/>
    <n v="22.056118349999998"/>
    <n v="-1.0058562256024639E-2"/>
    <m/>
    <m/>
    <m/>
    <m/>
    <m/>
    <m/>
    <m/>
    <m/>
    <m/>
    <m/>
    <n v="4.2577281835824543"/>
    <m/>
    <m/>
    <m/>
    <n v="13.081519101450125"/>
    <m/>
    <m/>
    <m/>
    <m/>
    <m/>
    <m/>
    <m/>
    <n v="21.288640917912272"/>
    <n v="52.326076405800499"/>
    <n v="26.818342589662457"/>
    <m/>
  </r>
  <r>
    <x v="3800"/>
    <n v="14.42"/>
    <n v="16.03"/>
    <n v="45.555700000000002"/>
    <n v="38.9741"/>
    <n v="11146.255187000001"/>
    <n v="9537.9580779999997"/>
    <n v="6.6452716511511412E-5"/>
    <n v="26.709632256731055"/>
    <n v="26.72"/>
    <n v="-3.8801434389756917E-4"/>
    <n v="21.014333202095504"/>
    <m/>
    <m/>
    <n v="33.48365865053492"/>
    <n v="33.76389975"/>
    <n v="-8.3000216663384752E-3"/>
    <n v="54.353282974980743"/>
    <n v="54.553601149999999"/>
    <n v="-3.6719514531856623E-3"/>
    <n v="18.028249140266091"/>
    <n v="18.03"/>
    <n v="-9.7108138319978998E-5"/>
    <n v="74.122389034162467"/>
    <m/>
    <m/>
    <m/>
    <n v="21.735583133944395"/>
    <n v="21.95699986"/>
    <n v="-1.0084106547678662E-2"/>
    <m/>
    <m/>
    <m/>
    <m/>
    <m/>
    <m/>
    <m/>
    <m/>
    <m/>
    <m/>
    <n v="4.2191313874147456"/>
    <m/>
    <m/>
    <m/>
    <n v="13.139981388249723"/>
    <m/>
    <m/>
    <m/>
    <m/>
    <m/>
    <m/>
    <m/>
    <n v="21.095656937073727"/>
    <n v="52.559925552998891"/>
    <n v="26.700427234605762"/>
    <m/>
  </r>
  <r>
    <x v="3801"/>
    <n v="12.87"/>
    <n v="15.07"/>
    <n v="43.273400000000002"/>
    <n v="37.018900000000002"/>
    <n v="10940.864951"/>
    <n v="9361.5711819999997"/>
    <n v="6.6452716511511412E-5"/>
    <n v="25.370884819530783"/>
    <n v="25.38"/>
    <n v="-3.5914816663573657E-4"/>
    <n v="18.906297539091764"/>
    <n v="18.89"/>
    <n v="8.6276014249664357E-4"/>
    <n v="30.962970772823539"/>
    <n v="31.227789649999998"/>
    <n v="-8.480231234568314E-3"/>
    <n v="55.714125315508738"/>
    <n v="55.926693409999999"/>
    <n v="-3.8008342980858645E-3"/>
    <n v="17.695614025584"/>
    <n v="17.7"/>
    <n v="-2.4779516474571217E-4"/>
    <n v="75.495370056352726"/>
    <n v="75.58"/>
    <m/>
    <n v="-1.1197399265318042E-3"/>
    <n v="20.64510398820342"/>
    <n v="20.85885669"/>
    <n v="-1.0247575165471812E-2"/>
    <m/>
    <m/>
    <m/>
    <m/>
    <m/>
    <m/>
    <m/>
    <m/>
    <m/>
    <m/>
    <n v="3.7956841058269752"/>
    <m/>
    <m/>
    <m/>
    <n v="13.798527523097871"/>
    <m/>
    <m/>
    <m/>
    <m/>
    <m/>
    <m/>
    <m/>
    <n v="18.978420529134876"/>
    <n v="55.194110092391483"/>
    <n v="25.363028495401316"/>
    <m/>
  </r>
  <r>
    <x v="3802"/>
    <n v="15.44"/>
    <n v="16.399999999999999"/>
    <n v="46.181399999999996"/>
    <n v="39.499200000000002"/>
    <n v="11093.875838"/>
    <n v="9490.6327249999995"/>
    <n v="6.6452716511511412E-5"/>
    <n v="27.073843847375436"/>
    <n v="27.08"/>
    <n v="-2.2733207623937268E-4"/>
    <n v="21.441142468902697"/>
    <n v="21.59"/>
    <n v="-6.8947443769015182E-3"/>
    <n v="34.071346910693194"/>
    <n v="34.36360723"/>
    <n v="-8.5049371374393834E-3"/>
    <n v="53.840374457857564"/>
    <n v="54.049202059999999"/>
    <n v="-3.8636574488299935E-3"/>
    <n v="17.941779345593268"/>
    <n v="17.95"/>
    <n v="-4.5797517586243508E-4"/>
    <n v="74.461149236592689"/>
    <n v="74.349999999999994"/>
    <m/>
    <n v="1.494946020076604E-3"/>
    <n v="22.028095800063024"/>
    <n v="22.258152039999999"/>
    <n v="-1.0335819412300773E-2"/>
    <m/>
    <m/>
    <m/>
    <m/>
    <m/>
    <m/>
    <m/>
    <m/>
    <m/>
    <m/>
    <n v="4.3038775531179896"/>
    <m/>
    <m/>
    <m/>
    <n v="12.872214866619386"/>
    <m/>
    <m/>
    <m/>
    <m/>
    <m/>
    <m/>
    <m/>
    <n v="21.519387765589947"/>
    <n v="51.488859466477543"/>
    <n v="27.067160597845053"/>
    <m/>
  </r>
  <r>
    <x v="3803"/>
    <n v="19.32"/>
    <n v="18.78"/>
    <n v="51.495899999999999"/>
    <n v="44.042099999999998"/>
    <n v="11546.813630000001"/>
    <n v="9877.4843849999997"/>
    <n v="6.6452716511511412E-5"/>
    <n v="30.188733126639153"/>
    <n v="30.2"/>
    <n v="-3.730752768491552E-4"/>
    <n v="26.373699732626321"/>
    <n v="26.46"/>
    <n v="-3.2615369377807513E-3"/>
    <n v="39.947944602823931"/>
    <n v="40.312880560000004"/>
    <n v="-9.0525894480032454E-3"/>
    <n v="50.741923693379206"/>
    <n v="50.964260250000002"/>
    <n v="-4.3625975444389065E-3"/>
    <n v="18.6738461622903"/>
    <n v="18.68"/>
    <n v="-3.2943456690048833E-4"/>
    <n v="71.428111778797117"/>
    <n v="71.599999999999994"/>
    <m/>
    <n v="-2.4006734804871144E-3"/>
    <n v="24.561508671316702"/>
    <n v="24.82252312"/>
    <n v="-1.0515226329792182E-2"/>
    <m/>
    <m/>
    <m/>
    <m/>
    <m/>
    <m/>
    <m/>
    <m/>
    <m/>
    <m/>
    <n v="5.2936982116994074"/>
    <m/>
    <m/>
    <m/>
    <n v="11.391219246663809"/>
    <m/>
    <m/>
    <m/>
    <m/>
    <m/>
    <m/>
    <m/>
    <n v="26.468491058497037"/>
    <n v="45.564876986655236"/>
    <n v="30.179411979582465"/>
    <m/>
  </r>
  <r>
    <x v="3804"/>
    <n v="19.399999999999999"/>
    <n v="18.75"/>
    <n v="52.198999999999998"/>
    <n v="44.640500000000003"/>
    <n v="11455.122240999999"/>
    <n v="9798.3938660000003"/>
    <n v="6.6452716511511412E-5"/>
    <n v="30.600169262647153"/>
    <n v="30.61"/>
    <n v="-3.2116097199763605E-4"/>
    <n v="27.090954229647313"/>
    <n v="26.99"/>
    <n v="3.7404308872661662E-3"/>
    <n v="40.760730043467468"/>
    <n v="41.137338319999998"/>
    <n v="-9.1549014086171887E-3"/>
    <n v="50.394930212113543"/>
    <n v="50.617853889999999"/>
    <n v="-4.4040523403244825E-3"/>
    <n v="18.525108435647649"/>
    <n v="18.53"/>
    <n v="-2.6398080692668913E-4"/>
    <n v="72.002169111270462"/>
    <n v="72.12"/>
    <m/>
    <n v="-1.6338170927556739E-3"/>
    <n v="24.89513209916614"/>
    <n v="25.161521090000001"/>
    <n v="-1.0587157663521807E-2"/>
    <m/>
    <m/>
    <m/>
    <m/>
    <m/>
    <m/>
    <m/>
    <m/>
    <m/>
    <m/>
    <n v="5.4373659258930163"/>
    <m/>
    <m/>
    <m/>
    <n v="11.235923412688496"/>
    <m/>
    <m/>
    <m/>
    <m/>
    <m/>
    <m/>
    <m/>
    <n v="27.18682962946508"/>
    <n v="44.943693650753985"/>
    <n v="30.589031056628009"/>
    <m/>
  </r>
  <r>
    <x v="3805"/>
    <n v="19.100000000000001"/>
    <n v="18.440000000000001"/>
    <n v="51.8947"/>
    <n v="44.377299999999998"/>
    <n v="11463.287468"/>
    <n v="9804.7284139999992"/>
    <n v="6.6312964545511832E-5"/>
    <n v="30.421040308531797"/>
    <n v="30.43"/>
    <n v="-2.9443613106150401E-4"/>
    <n v="26.772063247300494"/>
    <m/>
    <e v="#DIV/0!"/>
    <n v="40.398881245545113"/>
    <n v="40.774564730000002"/>
    <n v="-9.2136724681816107E-3"/>
    <n v="50.541209404480448"/>
    <n v="50.766882969999997"/>
    <n v="-4.4452909518377659E-3"/>
    <n v="18.537861128498239"/>
    <n v="18.54"/>
    <n v="-1.1536523741961791E-4"/>
    <n v="71.957730762214069"/>
    <m/>
    <m/>
    <e v="#DIV/0!"/>
    <n v="24.748257386601512"/>
    <n v="25.014106640000001"/>
    <n v="-1.0627973136301039E-2"/>
    <m/>
    <m/>
    <m/>
    <m/>
    <m/>
    <m/>
    <m/>
    <m/>
    <m/>
    <m/>
    <n v="5.3730675302970914"/>
    <m/>
    <m/>
    <m/>
    <n v="11.301643917017659"/>
    <m/>
    <m/>
    <m/>
    <m/>
    <m/>
    <m/>
    <m/>
    <n v="26.865337651485458"/>
    <n v="45.206575668070634"/>
    <n v="30.589031056628009"/>
    <m/>
  </r>
  <r>
    <x v="3806"/>
    <m/>
    <m/>
    <n v="48.082700000000003"/>
    <n v="41.114600000000003"/>
    <n v="11174.990438000001"/>
    <n v="9557.4987700000001"/>
    <n v="6.6312964545511832E-5"/>
    <n v="28.185731652354296"/>
    <n v="28.19"/>
    <n v="-1.5141353833647564E-4"/>
    <n v="22.835883449324601"/>
    <m/>
    <e v="#DIV/0!"/>
    <n v="35.94237089585436"/>
    <n v="36.283507559999997"/>
    <n v="-9.4019759137541348E-3"/>
    <n v="52.396781604169327"/>
    <n v="52.638765020000001"/>
    <n v="-4.5970572398257303E-3"/>
    <n v="18.071200789592531"/>
    <n v="18.07"/>
    <n v="6.6452108053782766E-5"/>
    <n v="73.774333512917977"/>
    <m/>
    <m/>
    <e v="#DIV/0!"/>
    <n v="22.928634009816573"/>
    <n v="23.17726519"/>
    <n v="-1.0727373490583392E-2"/>
    <m/>
    <m/>
    <m/>
    <m/>
    <m/>
    <m/>
    <m/>
    <m/>
    <m/>
    <m/>
    <n v="4.5828376488699387"/>
    <m/>
    <m/>
    <m/>
    <n v="12.131996303557376"/>
    <m/>
    <m/>
    <m/>
    <m/>
    <m/>
    <m/>
    <m/>
    <n v="22.914188244349695"/>
    <n v="48.527985214229503"/>
    <n v="30.589031056628009"/>
    <m/>
  </r>
  <r>
    <x v="3807"/>
    <m/>
    <m/>
    <n v="55.366700000000002"/>
    <n v="47.334899999999998"/>
    <n v="11867.862440999999"/>
    <n v="10148.197561000001"/>
    <n v="6.6312964545511832E-5"/>
    <n v="32.453185783850131"/>
    <n v="32.46"/>
    <n v="-2.0992656037799318E-4"/>
    <n v="29.747528835391325"/>
    <m/>
    <e v="#DIV/0!"/>
    <n v="44.094589384112901"/>
    <n v="44.516295079999999"/>
    <n v="-9.4730636305032645E-3"/>
    <n v="48.42661303665701"/>
    <n v="48.653354520000001"/>
    <n v="-4.6603463539144352E-3"/>
    <n v="19.190247930295637"/>
    <n v="19.190000000000001"/>
    <n v="1.2919765275398731E-5"/>
    <n v="69.220819203600698"/>
    <m/>
    <m/>
    <e v="#DIV/0!"/>
    <n v="26.397248967100968"/>
    <n v="26.686505360000002"/>
    <n v="-1.0839051010875234E-2"/>
    <m/>
    <m/>
    <m/>
    <m/>
    <m/>
    <m/>
    <m/>
    <m/>
    <m/>
    <m/>
    <n v="5.9689252781391691"/>
    <m/>
    <m/>
    <m/>
    <n v="10.295086662656228"/>
    <m/>
    <m/>
    <m/>
    <m/>
    <m/>
    <m/>
    <m/>
    <n v="29.844626390695844"/>
    <n v="41.180346650624912"/>
    <n v="30.589031056628009"/>
    <m/>
  </r>
  <r>
    <x v="3808"/>
    <m/>
    <m/>
    <n v="52.401000000000003"/>
    <n v="44.796300000000002"/>
    <n v="11451.139697000001"/>
    <n v="9791.1910650000009"/>
    <n v="6.6312964545511832E-5"/>
    <n v="30.714092082012957"/>
    <n v="30.72"/>
    <n v="-1.9231503864070021E-4"/>
    <n v="26.557332595778028"/>
    <m/>
    <e v="#DIV/0!"/>
    <n v="40.54599279108001"/>
    <n v="40.93584517"/>
    <n v="-9.5234965175629016E-3"/>
    <n v="49.722939808817564"/>
    <n v="49.955345719999997"/>
    <n v="-4.6522731017630825E-3"/>
    <n v="18.515958764228472"/>
    <n v="18.52"/>
    <n v="-2.1820927492044451E-4"/>
    <n v="71.658060663878985"/>
    <m/>
    <m/>
    <e v="#DIV/0!"/>
    <n v="24.98145404944573"/>
    <n v="25.25599437"/>
    <n v="-1.0870303363718636E-2"/>
    <m/>
    <m/>
    <m/>
    <m/>
    <m/>
    <m/>
    <m/>
    <m/>
    <m/>
    <m/>
    <n v="5.3285113904885355"/>
    <m/>
    <m/>
    <m/>
    <n v="10.846713322876527"/>
    <m/>
    <m/>
    <m/>
    <m/>
    <m/>
    <m/>
    <m/>
    <n v="26.642556952442678"/>
    <n v="43.386853291506107"/>
    <n v="30.589031056628009"/>
    <m/>
  </r>
  <r>
    <x v="3809"/>
    <m/>
    <m/>
    <n v="50.074399999999997"/>
    <n v="42.804400000000001"/>
    <n v="11318.097728999999"/>
    <n v="9676.7909500000005"/>
    <n v="6.6312964545511832E-5"/>
    <n v="29.349673305549484"/>
    <n v="29.36"/>
    <n v="-3.5172665022187299E-4"/>
    <n v="24.196061155922457"/>
    <m/>
    <e v="#DIV/0!"/>
    <n v="37.840357073331688"/>
    <n v="38.206403129999998"/>
    <n v="-9.5807515672913235E-3"/>
    <n v="50.826125393411829"/>
    <n v="51.065831510000002"/>
    <n v="-4.6940607741055018E-3"/>
    <n v="18.300389868003421"/>
    <n v="18.3"/>
    <n v="2.1304262481924852E-5"/>
    <n v="72.497438309028837"/>
    <m/>
    <m/>
    <e v="#DIV/0!"/>
    <n v="23.87054563587434"/>
    <n v="24.133860129999999"/>
    <n v="-1.0910583417127806E-2"/>
    <m/>
    <m/>
    <m/>
    <m/>
    <m/>
    <m/>
    <m/>
    <m/>
    <m/>
    <m/>
    <n v="4.8544755412290836"/>
    <m/>
    <m/>
    <m/>
    <n v="11.328492652100836"/>
    <m/>
    <m/>
    <m/>
    <m/>
    <m/>
    <m/>
    <m/>
    <n v="24.27237770614542"/>
    <n v="45.313970608403345"/>
    <n v="30.589031056628009"/>
    <m/>
  </r>
  <r>
    <x v="3810"/>
    <m/>
    <m/>
    <n v="48.051600000000001"/>
    <n v="41.072400000000002"/>
    <n v="11234.432134999999"/>
    <n v="9604.6219280000005"/>
    <n v="6.6312964545511832E-5"/>
    <n v="28.163380364061219"/>
    <n v="28.17"/>
    <n v="-2.3498885121697732E-4"/>
    <n v="22.238433809348241"/>
    <m/>
    <e v="#DIV/0!"/>
    <n v="35.542450372171942"/>
    <n v="35.888485350000003"/>
    <n v="-9.641949902688296E-3"/>
    <n v="51.852073348152132"/>
    <n v="52.097772069999998"/>
    <n v="-4.7161080423504531E-3"/>
    <n v="18.164666873610617"/>
    <n v="18.170000000000002"/>
    <n v="-2.9351273469369055E-4"/>
    <n v="73.040262535443631"/>
    <m/>
    <m/>
    <e v="#DIV/0!"/>
    <n v="22.904582360916557"/>
    <n v="23.158208550000001"/>
    <n v="-1.0951891573817152E-2"/>
    <m/>
    <m/>
    <m/>
    <m/>
    <m/>
    <m/>
    <m/>
    <m/>
    <m/>
    <m/>
    <n v="4.4614706413022516"/>
    <m/>
    <m/>
    <m/>
    <n v="11.786329944595447"/>
    <m/>
    <m/>
    <m/>
    <m/>
    <m/>
    <m/>
    <m/>
    <n v="22.307353206511259"/>
    <n v="47.14531977838179"/>
    <n v="30.589031056628009"/>
    <m/>
  </r>
  <r>
    <x v="3811"/>
    <m/>
    <m/>
    <n v="48.740400000000001"/>
    <n v="41.658499999999997"/>
    <n v="11251.325708"/>
    <n v="9618.4398710000005"/>
    <n v="6.6312964545511832E-5"/>
    <n v="28.566394316055582"/>
    <n v="28.58"/>
    <n v="-4.7605612121814911E-4"/>
    <n v="22.873598095271394"/>
    <m/>
    <e v="#DIV/0!"/>
    <n v="36.302009066951307"/>
    <n v="36.656866890000003"/>
    <n v="-9.680527910733705E-3"/>
    <n v="51.479783518416326"/>
    <n v="51.72451384"/>
    <n v="-4.7314184980201679E-3"/>
    <n v="18.191538075750898"/>
    <n v="18.2"/>
    <n v="-4.6494089280768591E-4"/>
    <n v="72.937320178207671"/>
    <m/>
    <m/>
    <e v="#DIV/0!"/>
    <n v="23.231341480024653"/>
    <n v="23.489768269999999"/>
    <n v="-1.1001674729392508E-2"/>
    <m/>
    <m/>
    <m/>
    <m/>
    <m/>
    <m/>
    <m/>
    <m/>
    <m/>
    <m/>
    <n v="4.5886456932198234"/>
    <m/>
    <m/>
    <m/>
    <n v="11.61759880080545"/>
    <m/>
    <m/>
    <m/>
    <m/>
    <m/>
    <m/>
    <m/>
    <n v="22.943228466099118"/>
    <n v="46.470395203221798"/>
    <n v="30.589031056628009"/>
    <m/>
  </r>
  <r>
    <x v="3812"/>
    <m/>
    <m/>
    <n v="49.205800000000004"/>
    <n v="42.048099999999998"/>
    <n v="11382.816349999999"/>
    <n v="9728.9701829999995"/>
    <n v="6.6312964545511832E-5"/>
    <n v="28.837052321681728"/>
    <n v="28.85"/>
    <n v="-4.4879300929889787E-4"/>
    <n v="23.302912070182959"/>
    <m/>
    <e v="#DIV/0!"/>
    <n v="36.807544997405394"/>
    <n v="37.172399050000003"/>
    <n v="-9.8151871259062329E-3"/>
    <n v="51.232109507883628"/>
    <n v="51.483934910000002"/>
    <n v="-4.8913394548530942E-3"/>
    <n v="18.402790515748091"/>
    <n v="18.41"/>
    <n v="-3.9160696642637216E-4"/>
    <n v="72.105504355311396"/>
    <m/>
    <m/>
    <e v="#DIV/0!"/>
    <n v="23.448341398948266"/>
    <n v="23.712475439999999"/>
    <n v="-1.1139032772857216E-2"/>
    <m/>
    <m/>
    <m/>
    <m/>
    <m/>
    <m/>
    <m/>
    <m/>
    <m/>
    <m/>
    <n v="4.674001306748071"/>
    <m/>
    <m/>
    <m/>
    <n v="11.507340284751923"/>
    <m/>
    <m/>
    <m/>
    <m/>
    <m/>
    <m/>
    <m/>
    <n v="23.370006533740355"/>
    <n v="46.02936113900769"/>
    <n v="30.589031056628009"/>
    <m/>
  </r>
  <r>
    <x v="3813"/>
    <m/>
    <m/>
    <n v="46.6"/>
    <n v="39.818600000000004"/>
    <n v="11171.641535000001"/>
    <n v="9547.8447180000003"/>
    <n v="6.6312964545511832E-5"/>
    <n v="27.309257676907375"/>
    <n v="27.32"/>
    <n v="-3.9320362710926204E-4"/>
    <n v="20.832189347263178"/>
    <m/>
    <e v="#DIV/0!"/>
    <n v="33.87895513927198"/>
    <n v="34.216208950000002"/>
    <n v="-9.8565510638788378E-3"/>
    <n v="52.587962212731028"/>
    <n v="52.848279089999998"/>
    <n v="-4.9257399058473261E-3"/>
    <n v="18.060940242116981"/>
    <n v="18.059999999999999"/>
    <n v="5.2062132723351695E-5"/>
    <n v="73.450055606345032"/>
    <m/>
    <m/>
    <e v="#DIV/0!"/>
    <n v="22.204965492852534"/>
    <n v="22.45595947"/>
    <n v="-1.1177165575257719E-2"/>
    <m/>
    <m/>
    <m/>
    <m/>
    <m/>
    <m/>
    <m/>
    <m/>
    <m/>
    <m/>
    <n v="4.1782050070400887"/>
    <m/>
    <m/>
    <m/>
    <n v="12.11692512252063"/>
    <m/>
    <m/>
    <m/>
    <m/>
    <m/>
    <m/>
    <m/>
    <n v="20.891025035200443"/>
    <n v="48.467700490082521"/>
    <n v="30.589031056628009"/>
    <m/>
  </r>
  <r>
    <x v="3814"/>
    <m/>
    <m/>
    <n v="46.459899999999998"/>
    <n v="39.696300000000001"/>
    <n v="11188.527869"/>
    <n v="9561.655487"/>
    <n v="6.6312964545511832E-5"/>
    <n v="27.226490198214695"/>
    <n v="27.23"/>
    <n v="-1.2889466710630515E-4"/>
    <n v="20.704657183200656"/>
    <m/>
    <e v="#DIV/0!"/>
    <n v="33.721733520341402"/>
    <n v="34.058446529999998"/>
    <n v="-9.886329059723975E-3"/>
    <n v="52.666341392147189"/>
    <n v="52.927047440000003"/>
    <n v="-4.9257621662791573E-3"/>
    <n v="18.087798940724312"/>
    <n v="18.09"/>
    <n v="-1.2167270733487445E-4"/>
    <n v="73.34596247938056"/>
    <m/>
    <m/>
    <e v="#DIV/0!"/>
    <n v="22.136681127522593"/>
    <n v="22.388000080000001"/>
    <n v="-1.1225609772170797E-2"/>
    <m/>
    <m/>
    <m/>
    <m/>
    <m/>
    <m/>
    <m/>
    <m/>
    <m/>
    <m/>
    <n v="4.1523989526981406"/>
    <m/>
    <m/>
    <m/>
    <n v="12.153575313589052"/>
    <m/>
    <m/>
    <m/>
    <m/>
    <m/>
    <m/>
    <m/>
    <n v="20.761994763490705"/>
    <n v="48.614301254356207"/>
    <n v="30.589031056628009"/>
    <m/>
  </r>
  <r>
    <x v="3815"/>
    <m/>
    <m/>
    <n v="49.5535"/>
    <n v="42.3369"/>
    <n v="11478.169379000001"/>
    <n v="9808.5595200000007"/>
    <n v="6.6312964545511832E-5"/>
    <n v="29.038697554644166"/>
    <n v="29.05"/>
    <n v="-3.8906868694787988E-4"/>
    <n v="23.459702155372497"/>
    <m/>
    <e v="#DIV/0!"/>
    <n v="37.085241033549671"/>
    <n v="37.455744989999999"/>
    <n v="-9.8917791262527199E-3"/>
    <n v="50.912355846953261"/>
    <n v="51.166762820000002"/>
    <n v="-4.9721139080406429E-3"/>
    <n v="18.555591939972171"/>
    <n v="18.559999999999999"/>
    <n v="-2.3750323425797415E-4"/>
    <n v="71.45409574082025"/>
    <m/>
    <m/>
    <e v="#DIV/0!"/>
    <n v="23.609125401754959"/>
    <n v="23.87827622"/>
    <n v="-1.1271785943225088E-2"/>
    <m/>
    <m/>
    <m/>
    <m/>
    <m/>
    <m/>
    <m/>
    <m/>
    <m/>
    <m/>
    <n v="4.7046760072441804"/>
    <m/>
    <m/>
    <m/>
    <n v="11.344590430641933"/>
    <m/>
    <m/>
    <m/>
    <m/>
    <m/>
    <m/>
    <m/>
    <n v="23.523380036220903"/>
    <n v="45.378361722567732"/>
    <n v="30.589031056628009"/>
    <m/>
  </r>
  <r>
    <x v="3816"/>
    <m/>
    <m/>
    <n v="47.933799999999998"/>
    <n v="40.950400000000002"/>
    <n v="11425.591154"/>
    <n v="9762.998055"/>
    <n v="6.6312964545511832E-5"/>
    <n v="28.088857104119366"/>
    <n v="28.1"/>
    <n v="-3.9654433738911532E-4"/>
    <n v="21.923591504610151"/>
    <m/>
    <e v="#DIV/0!"/>
    <n v="35.262284220973967"/>
    <n v="35.616616200000003"/>
    <n v="-9.9485020428761173E-3"/>
    <n v="51.743686342325788"/>
    <n v="52.003516400000002"/>
    <n v="-4.9963940068140644E-3"/>
    <n v="18.470143678966078"/>
    <n v="18.47"/>
    <n v="7.7790452668313748E-6"/>
    <n v="71.7881104028653"/>
    <m/>
    <m/>
    <e v="#DIV/0!"/>
    <n v="22.835859186323162"/>
    <n v="23.09759137"/>
    <n v="-1.1331579102087042E-2"/>
    <m/>
    <m/>
    <m/>
    <m/>
    <m/>
    <m/>
    <m/>
    <m/>
    <m/>
    <m/>
    <n v="4.3963790116265109"/>
    <m/>
    <m/>
    <m/>
    <n v="11.71557111513644"/>
    <m/>
    <m/>
    <m/>
    <m/>
    <m/>
    <m/>
    <m/>
    <n v="21.981895058132555"/>
    <n v="46.862284460545759"/>
    <n v="30.589031056628009"/>
    <m/>
  </r>
  <r>
    <x v="3817"/>
    <m/>
    <m/>
    <n v="49.686100000000003"/>
    <n v="42.436799999999998"/>
    <n v="11555.332420999999"/>
    <n v="9871.3465359999991"/>
    <n v="6.6312964545511832E-5"/>
    <n v="29.112852447172905"/>
    <n v="29.12"/>
    <n v="-2.4545167675471546E-4"/>
    <n v="23.517123132450777"/>
    <m/>
    <e v="#DIV/0!"/>
    <n v="37.177175350443278"/>
    <n v="37.557370319999997"/>
    <n v="-1.0123045525215035E-2"/>
    <n v="50.795415347907692"/>
    <n v="51.061845380000001"/>
    <n v="-5.2177908986552612E-3"/>
    <n v="18.678056247282413"/>
    <n v="18.68"/>
    <n v="-1.0405528466739256E-4"/>
    <n v="70.999743434071902"/>
    <m/>
    <m/>
    <e v="#DIV/0!"/>
    <n v="23.664388787739313"/>
    <n v="23.939939429999999"/>
    <n v="-1.1510081011958828E-2"/>
    <m/>
    <m/>
    <m/>
    <m/>
    <m/>
    <m/>
    <m/>
    <m/>
    <m/>
    <m/>
    <n v="4.7148991630900401"/>
    <m/>
    <m/>
    <m/>
    <n v="11.288221099558644"/>
    <m/>
    <m/>
    <m/>
    <m/>
    <m/>
    <m/>
    <m/>
    <n v="23.574495815450199"/>
    <n v="45.152884398234576"/>
    <n v="30.589031056628009"/>
    <m/>
  </r>
  <r>
    <x v="3818"/>
    <m/>
    <m/>
    <n v="50.7684"/>
    <n v="43.358400000000003"/>
    <n v="11672.438269"/>
    <n v="9970.7509829999999"/>
    <n v="6.6312964545511832E-5"/>
    <n v="29.746285157407492"/>
    <n v="29.76"/>
    <n v="-4.6084820539349369E-4"/>
    <n v="24.53908382195911"/>
    <m/>
    <e v="#DIV/0!"/>
    <n v="38.386946813878183"/>
    <n v="38.781845680000004"/>
    <n v="-1.0182570199991137E-2"/>
    <n v="50.241582024255344"/>
    <n v="50.5056765"/>
    <n v="-5.229005807785958E-3"/>
    <n v="18.866886258381118"/>
    <n v="18.87"/>
    <n v="-1.6501015468373126E-4"/>
    <n v="70.28683732639773"/>
    <m/>
    <m/>
    <e v="#DIV/0!"/>
    <n v="24.178217244404284"/>
    <n v="24.46114025"/>
    <n v="-1.1566223107514984E-2"/>
    <m/>
    <m/>
    <m/>
    <m/>
    <m/>
    <m/>
    <m/>
    <m/>
    <m/>
    <m/>
    <n v="4.9195203098573339"/>
    <m/>
    <m/>
    <m/>
    <n v="11.042560463118518"/>
    <m/>
    <m/>
    <m/>
    <m/>
    <m/>
    <m/>
    <m/>
    <n v="24.597601549286669"/>
    <n v="44.170241852474071"/>
    <n v="30.589031056628009"/>
    <m/>
  </r>
  <r>
    <x v="3819"/>
    <m/>
    <m/>
    <n v="49.887999999999998"/>
    <n v="42.603700000000003"/>
    <n v="11566.722797"/>
    <n v="9879.8057439999993"/>
    <n v="6.6312964545511832E-5"/>
    <n v="29.229727333336029"/>
    <n v="29.24"/>
    <n v="-3.5132238932866766E-4"/>
    <n v="23.685324986715095"/>
    <m/>
    <e v="#DIV/0!"/>
    <n v="37.383437306605238"/>
    <n v="37.768984379999999"/>
    <n v="-1.0208033912580405E-2"/>
    <n v="50.676545689167121"/>
    <n v="50.944045729999999"/>
    <n v="-5.2508597815456026E-3"/>
    <n v="18.695555905901568"/>
    <n v="18.7"/>
    <n v="-2.3765209082526884E-4"/>
    <n v="70.930017883937197"/>
    <m/>
    <m/>
    <e v="#DIV/0!"/>
    <n v="23.757279640654801"/>
    <n v="24.036441570000001"/>
    <n v="-1.1614112202599225E-2"/>
    <m/>
    <m/>
    <m/>
    <m/>
    <m/>
    <m/>
    <m/>
    <m/>
    <m/>
    <m/>
    <n v="4.7481011216779052"/>
    <m/>
    <m/>
    <m/>
    <n v="11.234244947033645"/>
    <m/>
    <m/>
    <m/>
    <m/>
    <m/>
    <m/>
    <m/>
    <n v="23.740505608389526"/>
    <n v="44.936979788134579"/>
    <n v="30.589031056628009"/>
    <m/>
  </r>
  <r>
    <x v="3820"/>
    <m/>
    <m/>
    <n v="51.843499999999999"/>
    <n v="44.270899999999997"/>
    <n v="11803.757168"/>
    <n v="10081.637413"/>
    <n v="6.6312964545511832E-5"/>
    <n v="30.374727767291073"/>
    <n v="30.38"/>
    <n v="-1.7354288047810584E-4"/>
    <n v="25.539607920384956"/>
    <m/>
    <e v="#DIV/0!"/>
    <n v="39.576478725357852"/>
    <n v="39.985873910000002"/>
    <n v="-1.0238495363728117E-2"/>
    <n v="49.682743323756981"/>
    <n v="49.946729040000001"/>
    <n v="-5.2853454333637861E-3"/>
    <n v="19.07821471959851"/>
    <n v="19.079999999999998"/>
    <n v="-9.3568155214329707E-5"/>
    <n v="69.483046889369973"/>
    <m/>
    <m/>
    <e v="#DIV/0!"/>
    <n v="24.686874359465822"/>
    <n v="24.978149869999999"/>
    <n v="-1.1661212381626984E-2"/>
    <m/>
    <m/>
    <m/>
    <m/>
    <m/>
    <m/>
    <m/>
    <m/>
    <m/>
    <m/>
    <n v="5.1195411157919866"/>
    <m/>
    <m/>
    <m/>
    <n v="10.794115269539292"/>
    <m/>
    <m/>
    <m/>
    <m/>
    <m/>
    <m/>
    <m/>
    <n v="25.597705578959932"/>
    <n v="43.176461078157168"/>
    <n v="30.589031056628009"/>
    <m/>
  </r>
  <r>
    <x v="3821"/>
    <m/>
    <m/>
    <n v="51.980600000000003"/>
    <n v="44.379399999999997"/>
    <n v="11790.398282"/>
    <n v="10068.289393999999"/>
    <n v="6.6312964545511832E-5"/>
    <n v="30.452825901623687"/>
    <n v="30.46"/>
    <n v="-2.3552522574898926E-4"/>
    <n v="25.666419067981817"/>
    <m/>
    <e v="#DIV/0!"/>
    <n v="39.717955361471247"/>
    <n v="40.134012869999999"/>
    <n v="-1.036670591292288E-2"/>
    <n v="49.615132361338979"/>
    <n v="49.886893010000001"/>
    <n v="-5.4475360613567281E-3"/>
    <n v="19.05522900520014"/>
    <n v="19.059999999999999"/>
    <n v="-2.5031452255297459E-4"/>
    <n v="69.581163359330205"/>
    <m/>
    <m/>
    <e v="#DIV/0!"/>
    <n v="24.747097762691098"/>
    <n v="25.042531990000001"/>
    <n v="-1.1797298588931637E-2"/>
    <m/>
    <m/>
    <m/>
    <m/>
    <m/>
    <m/>
    <m/>
    <m/>
    <m/>
    <m/>
    <n v="5.1441151776997955"/>
    <m/>
    <m/>
    <m/>
    <n v="10.766156385294133"/>
    <m/>
    <m/>
    <m/>
    <m/>
    <m/>
    <m/>
    <m/>
    <n v="25.720575888498978"/>
    <n v="43.064625541176532"/>
    <n v="30.589031056628009"/>
    <m/>
  </r>
  <r>
    <x v="3822"/>
    <m/>
    <m/>
    <n v="49.479300000000002"/>
    <n v="42.241"/>
    <n v="11447.713759"/>
    <n v="9775.0123189999995"/>
    <n v="6.6312964545511832E-5"/>
    <n v="28.986732893834599"/>
    <n v="29"/>
    <n v="-4.5748641949661106E-4"/>
    <n v="23.193460547954189"/>
    <m/>
    <e v="#DIV/0!"/>
    <n v="36.846027853894448"/>
    <n v="37.232193520000003"/>
    <n v="-1.0371821523169733E-2"/>
    <n v="50.808176069761075"/>
    <n v="51.08599246"/>
    <n v="-5.4382106887020942E-3"/>
    <n v="18.500943144192906"/>
    <n v="18.5"/>
    <n v="5.0980767184016784E-5"/>
    <n v="71.610078392028854"/>
    <m/>
    <m/>
    <e v="#DIV/0!"/>
    <n v="23.554582050704902"/>
    <n v="23.83691383"/>
    <n v="-1.1844309263717268E-2"/>
    <m/>
    <m/>
    <m/>
    <m/>
    <m/>
    <m/>
    <m/>
    <m/>
    <m/>
    <m/>
    <n v="4.6482251124206533"/>
    <m/>
    <m/>
    <m/>
    <n v="11.284392842944866"/>
    <m/>
    <m/>
    <m/>
    <m/>
    <m/>
    <m/>
    <m/>
    <n v="23.241125562103267"/>
    <n v="45.137571371779465"/>
    <n v="30.589031056628009"/>
    <m/>
  </r>
  <r>
    <x v="3823"/>
    <m/>
    <m/>
    <n v="48.116"/>
    <n v="41.0745"/>
    <n v="11375.350764000001"/>
    <n v="9712.5964039999999"/>
    <n v="6.6312964545511832E-5"/>
    <n v="28.187375964112839"/>
    <n v="28.2"/>
    <n v="-4.4766084706238107E-4"/>
    <n v="21.912932002877536"/>
    <m/>
    <e v="#DIV/0!"/>
    <n v="35.318563692777523"/>
    <n v="35.694101330000002"/>
    <n v="-1.0520999919581886E-2"/>
    <n v="51.507390331128846"/>
    <n v="51.799155390000003"/>
    <n v="-5.6326219351345852E-3"/>
    <n v="18.383547188973033"/>
    <n v="18.39"/>
    <n v="-3.5088695089546817E-4"/>
    <n v="72.069440268161941"/>
    <m/>
    <m/>
    <e v="#DIV/0!"/>
    <n v="22.904027740287198"/>
    <n v="23.180067359999999"/>
    <n v="-1.1908490835067176E-2"/>
    <m/>
    <m/>
    <m/>
    <m/>
    <m/>
    <m/>
    <m/>
    <m/>
    <m/>
    <m/>
    <n v="4.3913523980137903"/>
    <m/>
    <m/>
    <m/>
    <n v="11.595475212630042"/>
    <m/>
    <m/>
    <m/>
    <m/>
    <m/>
    <m/>
    <m/>
    <n v="21.956761990068951"/>
    <n v="46.381900850520168"/>
    <n v="30.589031056628009"/>
    <m/>
  </r>
  <r>
    <x v="3824"/>
    <m/>
    <m/>
    <n v="47.619900000000001"/>
    <n v="40.648299999999999"/>
    <n v="11270.802401999999"/>
    <n v="9622.7076959999995"/>
    <n v="6.6312964545511832E-5"/>
    <n v="27.896069812655504"/>
    <n v="27.9"/>
    <n v="-1.4086692991022165E-4"/>
    <n v="21.458636042205892"/>
    <m/>
    <e v="#DIV/0!"/>
    <n v="34.767679732489199"/>
    <n v="35.138278620000001"/>
    <n v="-1.0546870878867298E-2"/>
    <n v="51.772277065228053"/>
    <n v="52.065810310000003"/>
    <n v="-5.6377350707547125E-3"/>
    <n v="18.214143889228591"/>
    <n v="18.22"/>
    <n v="-3.2141112905637037E-4"/>
    <n v="72.738565876273867"/>
    <m/>
    <m/>
    <e v="#DIV/0!"/>
    <n v="22.666284034299924"/>
    <n v="22.940277689999999"/>
    <n v="-1.1943781126045883E-2"/>
    <m/>
    <m/>
    <m/>
    <m/>
    <m/>
    <m/>
    <m/>
    <m/>
    <m/>
    <m/>
    <n v="4.3000757920075312"/>
    <m/>
    <m/>
    <m/>
    <n v="11.715247298317559"/>
    <m/>
    <m/>
    <m/>
    <m/>
    <m/>
    <m/>
    <m/>
    <n v="21.500378960037658"/>
    <n v="46.860989193270235"/>
    <n v="30.589031056628009"/>
    <m/>
  </r>
  <r>
    <x v="3825"/>
    <m/>
    <m/>
    <n v="48.0839"/>
    <n v="41.041899999999998"/>
    <n v="11358.889510999999"/>
    <n v="9697.3136319999994"/>
    <n v="6.6312964545511832E-5"/>
    <n v="28.167197418089543"/>
    <n v="28.18"/>
    <n v="-4.5431447517585433E-4"/>
    <n v="21.874668348558437"/>
    <m/>
    <e v="#DIV/0!"/>
    <n v="35.271477477960168"/>
    <n v="35.654388580000003"/>
    <n v="-1.0739522322214867E-2"/>
    <n v="51.51929092713425"/>
    <n v="51.820459360000001"/>
    <n v="-5.8117669465936883E-3"/>
    <n v="18.356049180999964"/>
    <n v="18.36"/>
    <n v="-2.1518622004546017E-4"/>
    <n v="72.176732227460334"/>
    <m/>
    <m/>
    <e v="#DIV/0!"/>
    <n v="22.885676849351345"/>
    <n v="23.162764540000001"/>
    <n v="-1.1962634691992435E-2"/>
    <m/>
    <m/>
    <m/>
    <m/>
    <m/>
    <m/>
    <m/>
    <m/>
    <m/>
    <m/>
    <n v="4.3832038781367322"/>
    <m/>
    <m/>
    <m/>
    <n v="11.601267476830634"/>
    <m/>
    <m/>
    <m/>
    <m/>
    <m/>
    <m/>
    <m/>
    <n v="21.916019390683662"/>
    <n v="46.405069907322535"/>
    <n v="30.589031056628009"/>
    <m/>
  </r>
  <r>
    <x v="3826"/>
    <m/>
    <m/>
    <n v="47.372599999999998"/>
    <n v="40.427100000000003"/>
    <n v="11254.243524"/>
    <n v="9606.1597590000001"/>
    <n v="6.6312964545511832E-5"/>
    <n v="27.748493153109386"/>
    <n v="27.76"/>
    <n v="-4.1451177559848063E-4"/>
    <n v="21.220655139541563"/>
    <m/>
    <e v="#DIV/0!"/>
    <n v="34.475451694732776"/>
    <n v="34.853899460000001"/>
    <n v="-1.0858118349183599E-2"/>
    <n v="51.898126731694155"/>
    <n v="52.209126589999997"/>
    <n v="-5.9568102096043685E-3"/>
    <n v="18.185610139903041"/>
    <n v="18.190000000000001"/>
    <n v="-2.4133370516554731E-4"/>
    <n v="72.861596983327971"/>
    <m/>
    <m/>
    <e v="#DIV/0!"/>
    <n v="22.542598918444945"/>
    <n v="22.818766159999999"/>
    <n v="-1.2102636909403053E-2"/>
    <m/>
    <m/>
    <m/>
    <m/>
    <m/>
    <m/>
    <m/>
    <m/>
    <m/>
    <m/>
    <n v="4.2514548929372076"/>
    <m/>
    <m/>
    <m/>
    <n v="11.773407093173056"/>
    <m/>
    <m/>
    <m/>
    <m/>
    <m/>
    <m/>
    <m/>
    <n v="21.257274464686038"/>
    <n v="47.093628372692223"/>
    <n v="30.589031056628009"/>
    <m/>
  </r>
  <r>
    <x v="3827"/>
    <m/>
    <m/>
    <n v="47.657200000000003"/>
    <n v="40.667499999999997"/>
    <n v="11312.483123"/>
    <n v="9655.2712539999993"/>
    <n v="6.6312964545511832E-5"/>
    <n v="27.91451688733143"/>
    <n v="27.92"/>
    <n v="-1.9638655689724338E-4"/>
    <n v="21.473485895131116"/>
    <m/>
    <e v="#DIV/0!"/>
    <n v="34.781792286334543"/>
    <n v="35.164754199999997"/>
    <n v="-1.0890504494567299E-2"/>
    <n v="51.741481361804333"/>
    <n v="52.052372900000002"/>
    <n v="-5.9726679279912265E-3"/>
    <n v="18.279273152089637"/>
    <n v="18.28"/>
    <n v="-3.9761920698322406E-5"/>
    <n v="72.491217907421799"/>
    <m/>
    <m/>
    <e v="#DIV/0!"/>
    <n v="22.67656319650149"/>
    <n v="22.955297869999999"/>
    <n v="-1.2142498654429734E-2"/>
    <m/>
    <m/>
    <m/>
    <m/>
    <m/>
    <m/>
    <m/>
    <m/>
    <m/>
    <m/>
    <n v="4.3018725264325779"/>
    <m/>
    <m/>
    <m/>
    <n v="11.702851365432874"/>
    <m/>
    <m/>
    <m/>
    <m/>
    <m/>
    <m/>
    <m/>
    <n v="21.50936263216289"/>
    <n v="46.811405461731496"/>
    <n v="30.589031056628009"/>
    <m/>
  </r>
  <r>
    <x v="3828"/>
    <m/>
    <m/>
    <n v="47.342100000000002"/>
    <n v="40.396099999999997"/>
    <n v="11359.062387"/>
    <n v="9694.4244330000001"/>
    <n v="6.6312964545511832E-5"/>
    <n v="27.729275456350905"/>
    <n v="27.74"/>
    <n v="-3.866093600970455E-4"/>
    <n v="21.187320736906379"/>
    <m/>
    <e v="#DIV/0!"/>
    <n v="34.432450507163644"/>
    <n v="34.812450720000001"/>
    <n v="-1.0915640955379335E-2"/>
    <n v="51.911786406331849"/>
    <n v="52.224722900000003"/>
    <n v="-5.9921140082900282E-3"/>
    <n v="18.354090695682924"/>
    <n v="18.36"/>
    <n v="-3.2185753360980396E-4"/>
    <n v="72.199375409618582"/>
    <m/>
    <m/>
    <e v="#DIV/0!"/>
    <n v="22.525143264002391"/>
    <n v="22.802847870000001"/>
    <n v="-1.2178505403395934E-2"/>
    <m/>
    <m/>
    <m/>
    <m/>
    <m/>
    <m/>
    <m/>
    <m/>
    <m/>
    <m/>
    <n v="4.2443112508880905"/>
    <m/>
    <m/>
    <m/>
    <n v="11.780403207254745"/>
    <m/>
    <m/>
    <m/>
    <m/>
    <m/>
    <m/>
    <m/>
    <n v="21.221556254440451"/>
    <n v="47.121612829018979"/>
    <n v="30.589031056628009"/>
    <m/>
  </r>
  <r>
    <x v="3829"/>
    <m/>
    <m/>
    <n v="47.226900000000001"/>
    <n v="40.295299999999997"/>
    <n v="11329.560931"/>
    <n v="9668.6413890000003"/>
    <n v="6.6312964545511832E-5"/>
    <n v="27.661125871567471"/>
    <n v="27.67"/>
    <n v="-3.2071298997216058E-4"/>
    <n v="21.082028680600331"/>
    <m/>
    <e v="#DIV/0!"/>
    <n v="34.302416079652176"/>
    <n v="34.683190250000003"/>
    <n v="-1.0978637420697712E-2"/>
    <n v="51.97420427208705"/>
    <n v="52.288756749999997"/>
    <n v="-6.0156809506271003E-3"/>
    <n v="18.305975561646989"/>
    <n v="18.309999999999999"/>
    <n v="-2.1979455778320389E-4"/>
    <n v="72.393518025327083"/>
    <m/>
    <m/>
    <e v="#DIV/0!"/>
    <n v="22.468851847297302"/>
    <n v="22.746920859999999"/>
    <n v="-1.2224468287999168E-2"/>
    <m/>
    <m/>
    <m/>
    <m/>
    <m/>
    <m/>
    <m/>
    <m/>
    <m/>
    <m/>
    <n v="4.2229873590761553"/>
    <m/>
    <m/>
    <m/>
    <n v="11.80924868871163"/>
    <m/>
    <m/>
    <m/>
    <m/>
    <m/>
    <m/>
    <m/>
    <n v="21.114936795380778"/>
    <n v="47.236994754846521"/>
    <n v="30.589031056628009"/>
    <m/>
  </r>
  <r>
    <x v="3830"/>
    <m/>
    <m/>
    <n v="46.4863"/>
    <n v="39.660899999999998"/>
    <n v="11278.073893999999"/>
    <n v="9624.1179520000005"/>
    <n v="6.6312964545511832E-5"/>
    <n v="27.226687368302276"/>
    <n v="27.24"/>
    <n v="-4.8871628846269832E-4"/>
    <n v="20.418638368526487"/>
    <m/>
    <e v="#DIV/0!"/>
    <n v="33.491213327163493"/>
    <n v="33.865000539999997"/>
    <n v="-1.1037567012438187E-2"/>
    <n v="52.380971258854643"/>
    <n v="52.700042340000003"/>
    <n v="-6.0544748538690074E-3"/>
    <n v="18.222339965971663"/>
    <n v="18.23"/>
    <n v="-4.2018837237178808E-4"/>
    <n v="72.729018096465907"/>
    <m/>
    <m/>
    <e v="#DIV/0!"/>
    <n v="22.115024065225754"/>
    <n v="22.39007698"/>
    <n v="-1.2284589955627978E-2"/>
    <m/>
    <m/>
    <m/>
    <m/>
    <m/>
    <m/>
    <m/>
    <m/>
    <m/>
    <m/>
    <n v="4.0898780341907273"/>
    <m/>
    <m/>
    <m/>
    <n v="11.99461212371847"/>
    <m/>
    <m/>
    <m/>
    <m/>
    <m/>
    <m/>
    <m/>
    <n v="20.449390170953635"/>
    <n v="47.978448494873881"/>
    <n v="30.589031056628009"/>
    <m/>
  </r>
  <r>
    <x v="3831"/>
    <m/>
    <m/>
    <n v="45.973700000000001"/>
    <n v="39.2164"/>
    <n v="11181.456317"/>
    <n v="9539.9242570000006"/>
    <n v="6.6312964545511832E-5"/>
    <n v="26.924491640311448"/>
    <n v="26.93"/>
    <n v="-2.0454362007249483E-4"/>
    <n v="19.962218115809272"/>
    <m/>
    <e v="#DIV/0!"/>
    <n v="32.924854788477198"/>
    <n v="33.29572383"/>
    <n v="-1.1138638805883061E-2"/>
    <n v="52.667358227103669"/>
    <n v="52.994949589999997"/>
    <n v="-6.1815581565934918E-3"/>
    <n v="18.064910372210896"/>
    <n v="18.07"/>
    <n v="-2.8166174815191791E-4"/>
    <n v="73.371720853920664"/>
    <m/>
    <m/>
    <e v="#DIV/0!"/>
    <n v="21.866922546663915"/>
    <n v="22.1412324"/>
    <n v="-1.2389095980767761E-2"/>
    <m/>
    <m/>
    <m/>
    <m/>
    <m/>
    <m/>
    <m/>
    <m/>
    <m/>
    <m/>
    <n v="3.997799134208551"/>
    <m/>
    <m/>
    <m/>
    <n v="12.127347215289435"/>
    <m/>
    <m/>
    <m/>
    <m/>
    <m/>
    <m/>
    <m/>
    <n v="19.988995671042755"/>
    <n v="48.509388861157738"/>
    <n v="30.589031056628009"/>
    <m/>
  </r>
  <r>
    <x v="3832"/>
    <m/>
    <m/>
    <n v="45.947200000000002"/>
    <n v="39.191499999999998"/>
    <n v="11215.219325"/>
    <n v="9568.1539250000005"/>
    <n v="6.6312964545511832E-5"/>
    <n v="26.908315782058757"/>
    <n v="26.92"/>
    <n v="-4.3403484179960206E-4"/>
    <n v="19.937289373541851"/>
    <m/>
    <e v="#DIV/0!"/>
    <n v="32.892388438582678"/>
    <n v="33.264098060000002"/>
    <n v="-1.117449872673093E-2"/>
    <n v="52.681696883320257"/>
    <n v="53.010314139999998"/>
    <n v="-6.1991192093648895E-3"/>
    <n v="18.119016522569908"/>
    <n v="18.12"/>
    <n v="-5.4275796362746043E-5"/>
    <n v="73.156751374323846"/>
    <m/>
    <m/>
    <e v="#DIV/0!"/>
    <n v="21.852956073794587"/>
    <n v="22.127947259999999"/>
    <n v="-1.2427324729867961E-2"/>
    <m/>
    <m/>
    <m/>
    <m/>
    <m/>
    <m/>
    <m/>
    <m/>
    <m/>
    <m/>
    <n v="3.9925878722080697"/>
    <m/>
    <m/>
    <m/>
    <n v="12.134482140276187"/>
    <m/>
    <m/>
    <m/>
    <m/>
    <m/>
    <m/>
    <m/>
    <n v="19.962939361040348"/>
    <n v="48.537928561104749"/>
    <n v="30.589031056628009"/>
    <m/>
  </r>
  <r>
    <x v="3833"/>
    <m/>
    <m/>
    <n v="43.877200000000002"/>
    <n v="37.423499999999997"/>
    <n v="11150.850047"/>
    <n v="9512.6595570000009"/>
    <n v="6.6312964545511832E-5"/>
    <n v="25.695423540472213"/>
    <n v="25.7"/>
    <n v="-1.7807235516675846E-4"/>
    <n v="18.138857303780888"/>
    <m/>
    <e v="#DIV/0!"/>
    <n v="30.66560162103745"/>
    <n v="31.01753738"/>
    <n v="-1.1346347540455493E-2"/>
    <n v="53.86754535012718"/>
    <n v="54.209595520000001"/>
    <n v="-6.3097716666531412E-3"/>
    <n v="18.014583921486853"/>
    <n v="18.02"/>
    <n v="-3.005592959570702E-4"/>
    <n v="73.583211348443527"/>
    <m/>
    <m/>
    <e v="#DIV/0!"/>
    <n v="20.867050784509512"/>
    <n v="21.132604650000001"/>
    <n v="-1.2566073604679318E-2"/>
    <m/>
    <m/>
    <m/>
    <m/>
    <m/>
    <m/>
    <m/>
    <m/>
    <m/>
    <m/>
    <n v="3.632239634039693"/>
    <m/>
    <m/>
    <m/>
    <n v="12.681300083942139"/>
    <m/>
    <m/>
    <m/>
    <m/>
    <m/>
    <m/>
    <m/>
    <n v="18.161198170198464"/>
    <n v="50.725200335768555"/>
    <n v="30.589031056628009"/>
    <m/>
  </r>
  <r>
    <x v="3834"/>
    <m/>
    <m/>
    <n v="44.554699999999997"/>
    <n v="37.999099999999999"/>
    <n v="11064.535057999999"/>
    <n v="9438.4502530000009"/>
    <n v="6.6312964545511832E-5"/>
    <n v="26.091545760716546"/>
    <n v="26.1"/>
    <n v="-3.2391721392555084E-4"/>
    <n v="18.697228954110049"/>
    <m/>
    <e v="#DIV/0!"/>
    <n v="31.372032478312217"/>
    <n v="31.735030930000001"/>
    <n v="-1.1438414932963936E-2"/>
    <n v="53.450868422531251"/>
    <n v="53.793432920000001"/>
    <n v="-6.368147167298277E-3"/>
    <n v="17.874703211855518"/>
    <n v="17.88"/>
    <n v="-2.9624094767788378E-4"/>
    <n v="74.15941686190601"/>
    <m/>
    <m/>
    <e v="#DIV/0!"/>
    <n v="21.18792102298799"/>
    <n v="21.458266559999998"/>
    <n v="-1.2598666171663497E-2"/>
    <m/>
    <m/>
    <m/>
    <m/>
    <m/>
    <m/>
    <m/>
    <m/>
    <m/>
    <m/>
    <n v="3.7438463160861235"/>
    <m/>
    <m/>
    <m/>
    <n v="12.485671133665241"/>
    <m/>
    <m/>
    <m/>
    <m/>
    <m/>
    <m/>
    <m/>
    <n v="18.719231580430616"/>
    <n v="49.942684534660962"/>
    <n v="30.589031056628009"/>
    <m/>
  </r>
  <r>
    <x v="3835"/>
    <m/>
    <m/>
    <n v="45.658200000000001"/>
    <n v="38.938000000000002"/>
    <n v="11289.861360999999"/>
    <n v="9630.1136669999996"/>
    <n v="6.6312964545511832E-5"/>
    <n v="26.737111161904124"/>
    <n v="26.75"/>
    <n v="-4.8182572321031625E-4"/>
    <n v="19.621603321073696"/>
    <m/>
    <e v="#DIV/0!"/>
    <n v="32.5336689539308"/>
    <n v="32.91002932"/>
    <n v="-1.143603861332565E-2"/>
    <n v="52.788137146567934"/>
    <n v="53.126921780000004"/>
    <n v="-6.3768918296261967E-3"/>
    <n v="18.238272046596006"/>
    <n v="18.239999999999998"/>
    <n v="-9.4734287499620429E-5"/>
    <n v="72.655617373911511"/>
    <m/>
    <m/>
    <e v="#DIV/0!"/>
    <n v="21.711360554825635"/>
    <n v="21.98903112"/>
    <n v="-1.2627685306325853E-2"/>
    <m/>
    <m/>
    <m/>
    <m/>
    <m/>
    <m/>
    <m/>
    <m/>
    <m/>
    <m/>
    <n v="3.9287234222085723"/>
    <m/>
    <m/>
    <m/>
    <n v="12.176602023125794"/>
    <m/>
    <m/>
    <m/>
    <m/>
    <m/>
    <m/>
    <m/>
    <n v="19.643617111042861"/>
    <n v="48.706408092503175"/>
    <n v="30.589031056628009"/>
    <m/>
  </r>
  <r>
    <x v="3836"/>
    <m/>
    <m/>
    <n v="45.0227"/>
    <n v="38.389299999999999"/>
    <n v="11217.704854"/>
    <n v="9566.8872449999999"/>
    <n v="6.6312964545511832E-5"/>
    <n v="26.363038397241041"/>
    <n v="26.37"/>
    <n v="-2.6399707087443325E-4"/>
    <n v="19.069809957341949"/>
    <m/>
    <e v="#DIV/0!"/>
    <n v="31.842770786337333"/>
    <n v="32.21563046"/>
    <n v="-1.157387480358707E-2"/>
    <n v="53.152863616559387"/>
    <n v="53.505263550000002"/>
    <n v="-6.5862666597521491E-3"/>
    <n v="18.120380815752601"/>
    <n v="18.12"/>
    <n v="2.1016321887445955E-5"/>
    <n v="73.139071553537221"/>
    <m/>
    <m/>
    <e v="#DIV/0!"/>
    <n v="21.405170123597564"/>
    <n v="21.682046889999999"/>
    <n v="-1.2769862910412488E-2"/>
    <m/>
    <m/>
    <m/>
    <m/>
    <m/>
    <m/>
    <m/>
    <m/>
    <m/>
    <m/>
    <n v="3.817613195102858"/>
    <m/>
    <m/>
    <m/>
    <n v="12.346464945015379"/>
    <m/>
    <m/>
    <m/>
    <m/>
    <m/>
    <m/>
    <m/>
    <n v="19.08806597551429"/>
    <n v="49.385859780061516"/>
    <n v="30.589031056628009"/>
    <m/>
  </r>
  <r>
    <x v="3837"/>
    <m/>
    <m/>
    <n v="46.0931"/>
    <n v="39.299700000000001"/>
    <n v="11414.197894999999"/>
    <n v="9733.908453"/>
    <n v="6.6312964545511832E-5"/>
    <n v="26.989152924222193"/>
    <n v="27"/>
    <n v="-4.0174354732613882E-4"/>
    <n v="19.974710415752487"/>
    <m/>
    <e v="#DIV/0!"/>
    <n v="32.974383722287392"/>
    <n v="33.361718230000001"/>
    <n v="-1.1610148645290863E-2"/>
    <n v="52.52023078398139"/>
    <n v="52.86941332"/>
    <n v="-6.6046228639824456E-3"/>
    <n v="18.437333840835066"/>
    <n v="18.440000000000001"/>
    <n v="-1.445856380116739E-4"/>
    <n v="71.864298080862483"/>
    <m/>
    <m/>
    <e v="#DIV/0!"/>
    <n v="21.912709930607868"/>
    <n v="22.19693758"/>
    <n v="-1.280481365358388E-2"/>
    <m/>
    <m/>
    <m/>
    <m/>
    <m/>
    <m/>
    <m/>
    <m/>
    <m/>
    <m/>
    <n v="3.9985473914342684"/>
    <m/>
    <m/>
    <m/>
    <n v="12.053107848537453"/>
    <m/>
    <m/>
    <m/>
    <m/>
    <m/>
    <m/>
    <m/>
    <n v="19.992736957171342"/>
    <n v="48.21243139414981"/>
    <n v="30.589031056628009"/>
    <m/>
  </r>
  <r>
    <x v="3838"/>
    <m/>
    <m/>
    <n v="45.757399999999997"/>
    <n v="39.011200000000002"/>
    <n v="11368.969069000001"/>
    <n v="9694.7725210000008"/>
    <n v="6.6312964545511832E-5"/>
    <n v="26.791935310292402"/>
    <n v="26.8"/>
    <n v="-3.0092125774616729E-4"/>
    <n v="19.681856225929476"/>
    <m/>
    <e v="#DIV/0!"/>
    <n v="32.610186204681312"/>
    <n v="32.993956849999996"/>
    <n v="-1.1631543529726285E-2"/>
    <n v="52.710623977242136"/>
    <n v="53.062008650000003"/>
    <n v="-6.6221517371424232E-3"/>
    <n v="18.363828011071554"/>
    <n v="18.37"/>
    <n v="-3.3598197759643345E-4"/>
    <n v="72.155350064676597"/>
    <m/>
    <m/>
    <e v="#DIV/0!"/>
    <n v="21.751766282009235"/>
    <n v="22.034637490000001"/>
    <n v="-1.2837570308072532E-2"/>
    <m/>
    <m/>
    <m/>
    <m/>
    <m/>
    <m/>
    <m/>
    <m/>
    <m/>
    <m/>
    <n v="3.9397077677952415"/>
    <m/>
    <m/>
    <m/>
    <n v="12.141024491274583"/>
    <m/>
    <m/>
    <m/>
    <m/>
    <m/>
    <m/>
    <m/>
    <n v="19.698538838976209"/>
    <n v="48.564097965098334"/>
    <n v="30.589031056628009"/>
    <m/>
  </r>
  <r>
    <x v="3839"/>
    <m/>
    <m/>
    <n v="44.660899999999998"/>
    <n v="38.074100000000001"/>
    <n v="11253.918936"/>
    <n v="9596.1017019999999"/>
    <n v="6.6312964545511832E-5"/>
    <n v="26.149273505517332"/>
    <n v="26.16"/>
    <n v="-4.1003419276253172E-4"/>
    <n v="18.736683892135673"/>
    <m/>
    <e v="#DIV/0!"/>
    <n v="31.43411795563734"/>
    <n v="31.804829909999999"/>
    <n v="-1.1655838292853105E-2"/>
    <n v="53.34130158161652"/>
    <n v="53.69880947"/>
    <n v="-6.6576501772019903E-3"/>
    <n v="18.177549020271954"/>
    <n v="18.18"/>
    <n v="-1.348173667792274E-4"/>
    <n v="72.891865659818748"/>
    <m/>
    <m/>
    <e v="#DIV/0!"/>
    <n v="21.229180459604798"/>
    <n v="21.506121199999999"/>
    <n v="-1.2877298412844462E-2"/>
    <m/>
    <m/>
    <m/>
    <m/>
    <m/>
    <m/>
    <m/>
    <m/>
    <m/>
    <m/>
    <n v="3.7503075260997512"/>
    <m/>
    <m/>
    <m/>
    <n v="12.432088708493037"/>
    <m/>
    <m/>
    <m/>
    <m/>
    <m/>
    <m/>
    <m/>
    <n v="18.751537630498756"/>
    <n v="49.728354833972148"/>
    <n v="30.589031056628009"/>
    <m/>
  </r>
  <r>
    <x v="3840"/>
    <m/>
    <m/>
    <n v="43.316800000000001"/>
    <n v="36.926000000000002"/>
    <n v="11059.681258000001"/>
    <n v="9429.9101950000004"/>
    <n v="6.6312964545511832E-5"/>
    <n v="25.361675005519636"/>
    <n v="25.37"/>
    <n v="-3.281432589816724E-4"/>
    <n v="17.607070218897299"/>
    <m/>
    <e v="#DIV/0!"/>
    <n v="30.011293164637994"/>
    <n v="30.366300679999998"/>
    <n v="-1.1690838443018547E-2"/>
    <n v="54.14309022928424"/>
    <n v="54.50777197"/>
    <n v="-6.6904539946427422E-3"/>
    <n v="17.86337695687611"/>
    <n v="17.87"/>
    <n v="-3.7062356597039603E-4"/>
    <n v="74.156428915909714"/>
    <m/>
    <m/>
    <e v="#DIV/0!"/>
    <n v="20.58895061394967"/>
    <n v="20.8596045"/>
    <n v="-1.2975024816521796E-2"/>
    <m/>
    <m/>
    <m/>
    <m/>
    <m/>
    <m/>
    <m/>
    <m/>
    <m/>
    <m/>
    <n v="3.5240125444580048"/>
    <m/>
    <m/>
    <m/>
    <n v="12.806373859376356"/>
    <m/>
    <m/>
    <m/>
    <m/>
    <m/>
    <m/>
    <m/>
    <n v="17.620062722290022"/>
    <n v="51.225495437505423"/>
    <n v="30.589031056628009"/>
    <m/>
  </r>
  <r>
    <x v="3841"/>
    <m/>
    <m/>
    <n v="41.868099999999998"/>
    <n v="35.6845"/>
    <n v="10918.342650000001"/>
    <n v="9307.7277470000008"/>
    <n v="6.6312964545511832E-5"/>
    <n v="24.511678436377974"/>
    <n v="24.52"/>
    <n v="-3.3937861427513205E-4"/>
    <n v="16.424165131616068"/>
    <m/>
    <e v="#DIV/0!"/>
    <n v="28.49488436937899"/>
    <n v="28.8335519"/>
    <n v="-1.1745605667854209E-2"/>
    <n v="55.045804887301273"/>
    <n v="55.420340070000002"/>
    <n v="-6.7580816398034038E-3"/>
    <n v="17.633799664017836"/>
    <n v="17.64"/>
    <n v="-3.5149296951042519E-4"/>
    <n v="75.123875710572861"/>
    <m/>
    <m/>
    <e v="#DIV/0!"/>
    <n v="19.896498538317353"/>
    <n v="20.158639539999999"/>
    <n v="-1.3003903421284435E-2"/>
    <m/>
    <m/>
    <m/>
    <m/>
    <m/>
    <m/>
    <m/>
    <m/>
    <m/>
    <m/>
    <n v="3.2867165062382924"/>
    <m/>
    <m/>
    <m/>
    <n v="13.23509129487473"/>
    <m/>
    <m/>
    <m/>
    <m/>
    <m/>
    <m/>
    <m/>
    <n v="16.433582531191462"/>
    <n v="52.940365179498919"/>
    <n v="30.589031056628009"/>
    <m/>
  </r>
  <r>
    <x v="3842"/>
    <m/>
    <m/>
    <n v="40.170999999999999"/>
    <n v="34.235900000000001"/>
    <n v="10772.304794"/>
    <n v="9182.6826230000006"/>
    <n v="6.6312964545511832E-5"/>
    <n v="23.517537814785669"/>
    <n v="23.53"/>
    <n v="-5.2962963086833348E-4"/>
    <n v="15.0910169929692"/>
    <m/>
    <e v="#DIV/0!"/>
    <n v="26.75887256097316"/>
    <n v="27.07749192"/>
    <n v="-1.1766945031991716E-2"/>
    <n v="56.160548763251185"/>
    <n v="56.54699815"/>
    <n v="-6.8341273523254698E-3"/>
    <n v="17.397515257234815"/>
    <n v="17.399999999999999"/>
    <n v="-1.4280130834387617E-4"/>
    <n v="76.135363826567513"/>
    <m/>
    <m/>
    <e v="#DIV/0!"/>
    <n v="19.088735115793355"/>
    <n v="19.340934560000001"/>
    <n v="-1.3039672070874642E-2"/>
    <m/>
    <m/>
    <m/>
    <m/>
    <m/>
    <m/>
    <m/>
    <m/>
    <m/>
    <m/>
    <n v="3.0197684892413004"/>
    <m/>
    <m/>
    <m/>
    <n v="13.771723819735985"/>
    <m/>
    <m/>
    <m/>
    <m/>
    <m/>
    <m/>
    <m/>
    <n v="15.098842446206502"/>
    <n v="55.086895278943942"/>
    <n v="30.589031056628009"/>
    <m/>
  </r>
  <r>
    <x v="3843"/>
    <m/>
    <m/>
    <n v="39.847799999999999"/>
    <n v="33.958399999999997"/>
    <n v="10729.953447"/>
    <n v="9146.0382860000009"/>
    <n v="6.6312964545511832E-5"/>
    <n v="23.327756166400302"/>
    <n v="23.34"/>
    <n v="-5.245858440315887E-4"/>
    <n v="14.846689081655068"/>
    <m/>
    <e v="#DIV/0!"/>
    <n v="26.432639655016224"/>
    <n v="26.749448000000001"/>
    <n v="-1.1843547013896338E-2"/>
    <n v="56.385605122179754"/>
    <n v="56.777913550000001"/>
    <n v="-6.9095252588803335E-3"/>
    <n v="17.328694330826355"/>
    <n v="17.329999999999998"/>
    <n v="-7.5341556471042459E-5"/>
    <n v="76.441430683389015"/>
    <m/>
    <m/>
    <e v="#DIV/0!"/>
    <n v="18.933939537753211"/>
    <n v="19.1846566"/>
    <n v="-1.3068623925579614E-2"/>
    <m/>
    <m/>
    <m/>
    <m/>
    <m/>
    <m/>
    <m/>
    <m/>
    <m/>
    <m/>
    <n v="2.9707147488885313"/>
    <m/>
    <m/>
    <m/>
    <n v="13.8827042724165"/>
    <m/>
    <m/>
    <m/>
    <m/>
    <m/>
    <m/>
    <m/>
    <n v="14.853573744442656"/>
    <n v="55.530817089666002"/>
    <n v="30.589031056628009"/>
    <m/>
  </r>
  <r>
    <x v="3844"/>
    <m/>
    <m/>
    <n v="40.422800000000002"/>
    <n v="34.444400000000002"/>
    <n v="10735.774144999999"/>
    <n v="9149.9188639999993"/>
    <n v="6.6312964545511832E-5"/>
    <n v="23.663219460859725"/>
    <n v="23.67"/>
    <n v="-2.8646130715148654E-4"/>
    <n v="15.272294373283525"/>
    <m/>
    <e v="#DIV/0!"/>
    <n v="26.99826112659305"/>
    <n v="27.32390784"/>
    <n v="-1.1918013898810975E-2"/>
    <n v="55.977058927145649"/>
    <n v="56.370789700000003"/>
    <n v="-6.9846595186930927E-3"/>
    <n v="17.337249141496372"/>
    <n v="17.34"/>
    <n v="-1.5864235891738243E-4"/>
    <n v="76.413479011072027"/>
    <m/>
    <m/>
    <e v="#DIV/0!"/>
    <n v="19.204770349236487"/>
    <n v="19.460460250000001"/>
    <n v="-1.3138944170835498E-2"/>
    <m/>
    <m/>
    <m/>
    <m/>
    <m/>
    <m/>
    <m/>
    <m/>
    <m/>
    <m/>
    <n v="3.0555403342430925"/>
    <m/>
    <m/>
    <m/>
    <n v="13.682745522275313"/>
    <m/>
    <m/>
    <m/>
    <m/>
    <m/>
    <m/>
    <m/>
    <n v="15.277701671215462"/>
    <n v="54.730982089101254"/>
    <n v="30.589031056628009"/>
    <m/>
  </r>
  <r>
    <x v="3845"/>
    <m/>
    <m/>
    <n v="41.558700000000002"/>
    <n v="35.405900000000003"/>
    <n v="10870.013043999999"/>
    <n v="9262.6384180000005"/>
    <n v="6.6312964545511832E-5"/>
    <n v="24.326387658797024"/>
    <n v="24.33"/>
    <n v="-1.48472716932746E-4"/>
    <n v="16.125953980577084"/>
    <m/>
    <e v="#DIV/0!"/>
    <n v="28.125884075827589"/>
    <n v="28.471026890000001"/>
    <n v="-1.2122598018887709E-2"/>
    <n v="55.188286546307566"/>
    <n v="55.585824340000002"/>
    <n v="-7.1517837220660407E-3"/>
    <n v="17.552748074946745"/>
    <n v="17.559999999999999"/>
    <n v="-4.1297978663179524E-4"/>
    <n v="75.478767368306421"/>
    <m/>
    <m/>
    <e v="#DIV/0!"/>
    <n v="19.740639814684201"/>
    <n v="20.00387937"/>
    <n v="-1.3159425251813017E-2"/>
    <m/>
    <m/>
    <m/>
    <m/>
    <m/>
    <m/>
    <m/>
    <m/>
    <m/>
    <m/>
    <n v="3.2258022769090289"/>
    <m/>
    <m/>
    <m/>
    <n v="13.29893942778693"/>
    <m/>
    <m/>
    <m/>
    <m/>
    <m/>
    <m/>
    <m/>
    <n v="16.129011384545144"/>
    <n v="53.195757711147721"/>
    <n v="30.589031056628009"/>
    <m/>
  </r>
  <r>
    <x v="3846"/>
    <m/>
    <m/>
    <n v="41.610100000000003"/>
    <n v="35.447499999999998"/>
    <n v="10935.515020999999"/>
    <n v="9317.8842270000005"/>
    <n v="6.6312964545511832E-5"/>
    <n v="24.355880754428679"/>
    <n v="24.36"/>
    <n v="-1.6909875087522952E-4"/>
    <n v="16.164189390265609"/>
    <m/>
    <e v="#DIV/0!"/>
    <n v="28.174504169599029"/>
    <n v="28.520885069999999"/>
    <n v="-1.2144815967345735E-2"/>
    <n v="55.153371586766845"/>
    <n v="55.551649650000002"/>
    <n v="-7.1695091998614791E-3"/>
    <n v="17.65808919200617"/>
    <n v="17.66"/>
    <n v="-1.0819977315013052E-4"/>
    <n v="75.03078435926254"/>
    <m/>
    <m/>
    <e v="#DIV/0!"/>
    <n v="19.763759536197426"/>
    <n v="20.027978260000001"/>
    <n v="-1.3192481056875982E-2"/>
    <m/>
    <m/>
    <m/>
    <m/>
    <m/>
    <m/>
    <m/>
    <m/>
    <m/>
    <m/>
    <n v="3.233273599559825"/>
    <m/>
    <m/>
    <m/>
    <n v="13.282695224938701"/>
    <m/>
    <m/>
    <m/>
    <m/>
    <m/>
    <m/>
    <m/>
    <n v="16.166367997799124"/>
    <n v="53.130780899754804"/>
    <n v="30.589031056628009"/>
    <m/>
  </r>
  <r>
    <x v="3847"/>
    <m/>
    <m/>
    <n v="40.082799999999999"/>
    <n v="34.144199999999998"/>
    <n v="10830.445954000001"/>
    <n v="9227.7838150000007"/>
    <n v="6.6312964545511832E-5"/>
    <n v="23.461325317778638"/>
    <n v="23.47"/>
    <n v="-3.696072527209493E-4"/>
    <n v="14.975886372295273"/>
    <m/>
    <e v="#DIV/0!"/>
    <n v="26.619766990205388"/>
    <n v="26.947421940000002"/>
    <n v="-1.2159046254003658E-2"/>
    <n v="56.164745899327393"/>
    <n v="56.571134989999997"/>
    <n v="-7.1836828224224325E-3"/>
    <n v="17.488002809553251"/>
    <n v="17.489999999999998"/>
    <n v="-1.1419042005422764E-4"/>
    <n v="75.758525311130811"/>
    <m/>
    <m/>
    <e v="#DIV/0!"/>
    <n v="19.037032688740805"/>
    <n v="19.29224524"/>
    <n v="-1.3228763582687875E-2"/>
    <m/>
    <m/>
    <m/>
    <m/>
    <m/>
    <m/>
    <m/>
    <m/>
    <m/>
    <m/>
    <n v="2.9954167914074969"/>
    <m/>
    <m/>
    <m/>
    <n v="13.770419350711848"/>
    <m/>
    <m/>
    <m/>
    <m/>
    <m/>
    <m/>
    <m/>
    <n v="14.977083957037484"/>
    <n v="55.08167740284739"/>
    <n v="30.589031056628009"/>
    <m/>
  </r>
  <r>
    <x v="3848"/>
    <m/>
    <m/>
    <n v="39.552599999999998"/>
    <n v="33.6905"/>
    <n v="10757.813081"/>
    <n v="9165.3308830000005"/>
    <n v="6.6312964545511832E-5"/>
    <n v="23.150423345711996"/>
    <n v="23.16"/>
    <n v="-4.1349975336801847E-4"/>
    <n v="14.578202050152317"/>
    <m/>
    <e v="#DIV/0!"/>
    <n v="26.08831213164142"/>
    <n v="26.410699940000001"/>
    <n v="-1.2206712017893695E-2"/>
    <n v="56.535341962003173"/>
    <n v="56.945640439999998"/>
    <n v="-7.205090237401568E-3"/>
    <n v="17.370298401355473"/>
    <n v="17.37"/>
    <n v="1.7179122364652244E-5"/>
    <n v="76.273489972170267"/>
    <m/>
    <m/>
    <e v="#DIV/0!"/>
    <n v="18.78400236909625"/>
    <n v="19.036830729999998"/>
    <n v="-1.3281011135184317E-2"/>
    <m/>
    <m/>
    <m/>
    <m/>
    <m/>
    <m/>
    <m/>
    <m/>
    <m/>
    <m/>
    <n v="2.9157137622821638"/>
    <m/>
    <m/>
    <m/>
    <n v="13.952747520098637"/>
    <m/>
    <m/>
    <m/>
    <m/>
    <m/>
    <m/>
    <m/>
    <n v="14.578568811410818"/>
    <n v="55.810990080394546"/>
    <n v="30.589031056628009"/>
    <m/>
  </r>
  <r>
    <x v="3849"/>
    <m/>
    <m/>
    <n v="38.908700000000003"/>
    <n v="33.140099999999997"/>
    <n v="10735.160892"/>
    <n v="9145.4919809999992"/>
    <n v="6.6312964545511832E-5"/>
    <n v="22.772988710426279"/>
    <n v="22.78"/>
    <n v="-3.0778268541364895E-4"/>
    <n v="14.10217300140374"/>
    <m/>
    <e v="#DIV/0!"/>
    <n v="25.448149374881957"/>
    <n v="25.76364491"/>
    <n v="-1.2245764767375156E-2"/>
    <n v="56.994572894241131"/>
    <n v="57.409063719999999"/>
    <n v="-7.2199544619027112E-3"/>
    <n v="17.333299974816413"/>
    <n v="17.34"/>
    <n v="-3.8639130239837005E-4"/>
    <n v="76.440830151302947"/>
    <m/>
    <m/>
    <e v="#DIV/0!"/>
    <n v="18.477059463760941"/>
    <n v="18.726454449999999"/>
    <n v="-1.3317789916128864E-2"/>
    <m/>
    <m/>
    <m/>
    <m/>
    <m/>
    <m/>
    <m/>
    <m/>
    <m/>
    <m/>
    <n v="2.8203509796362285"/>
    <m/>
    <m/>
    <m/>
    <n v="14.180032382283414"/>
    <m/>
    <m/>
    <m/>
    <m/>
    <m/>
    <m/>
    <m/>
    <n v="14.101754898181142"/>
    <n v="56.720129529133658"/>
    <n v="30.589031056628009"/>
    <m/>
  </r>
  <r>
    <x v="3850"/>
    <m/>
    <m/>
    <n v="38.847299999999997"/>
    <n v="33.082000000000001"/>
    <n v="10785.592499"/>
    <n v="9186.8392860000004"/>
    <n v="6.6312964545511832E-5"/>
    <n v="22.735388531513749"/>
    <n v="22.74"/>
    <n v="-2.0279105040676981E-4"/>
    <n v="14.053616055023225"/>
    <m/>
    <e v="#DIV/0!"/>
    <n v="25.378661389429642"/>
    <n v="25.696347329999998"/>
    <n v="-1.2363077774850351E-2"/>
    <n v="57.036797458183621"/>
    <n v="57.459156069999999"/>
    <n v="-7.3505884998004145E-3"/>
    <n v="17.413454431789756"/>
    <n v="17.420000000000002"/>
    <n v="-3.757501842850397E-4"/>
    <n v="76.101931734659246"/>
    <m/>
    <m/>
    <e v="#DIV/0!"/>
    <n v="18.444457715954563"/>
    <n v="18.695756209999999"/>
    <n v="-1.3441472557874978E-2"/>
    <m/>
    <m/>
    <m/>
    <m/>
    <m/>
    <m/>
    <m/>
    <m/>
    <m/>
    <m/>
    <n v="2.8101777926051605"/>
    <m/>
    <m/>
    <m/>
    <n v="14.20290759089163"/>
    <m/>
    <m/>
    <m/>
    <m/>
    <m/>
    <m/>
    <m/>
    <n v="14.050888963025802"/>
    <n v="56.811630363566522"/>
    <n v="30.589031056628009"/>
    <m/>
  </r>
  <r>
    <x v="3851"/>
    <m/>
    <m/>
    <n v="39.079799999999999"/>
    <n v="33.277999999999999"/>
    <n v="10920.423611"/>
    <n v="9301.1431310000007"/>
    <n v="6.6312964545511832E-5"/>
    <n v="22.870901506024428"/>
    <n v="22.88"/>
    <n v="-3.9766144998121256E-4"/>
    <n v="14.220442338303618"/>
    <m/>
    <e v="#DIV/0!"/>
    <n v="25.603338930732868"/>
    <n v="25.924832649999999"/>
    <n v="-1.2400994969089307E-2"/>
    <n v="56.865264561216044"/>
    <n v="57.28743394"/>
    <n v="-7.3693190591520574E-3"/>
    <n v="17.630710794004312"/>
    <n v="17.63"/>
    <n v="4.0317300301406789E-5"/>
    <n v="75.157265684474183"/>
    <m/>
    <m/>
    <e v="#DIV/0!"/>
    <n v="18.553665184431527"/>
    <n v="18.80709834"/>
    <n v="-1.3475399074691752E-2"/>
    <m/>
    <m/>
    <m/>
    <m/>
    <m/>
    <m/>
    <m/>
    <m/>
    <m/>
    <m/>
    <n v="2.8433807348583549"/>
    <m/>
    <m/>
    <m/>
    <n v="14.118102435501415"/>
    <m/>
    <m/>
    <m/>
    <m/>
    <m/>
    <m/>
    <m/>
    <n v="14.216903674291775"/>
    <n v="56.472409742005659"/>
    <n v="30.589031056628009"/>
    <m/>
  </r>
  <r>
    <x v="3852"/>
    <m/>
    <m/>
    <n v="40.1021"/>
    <n v="34.146599999999999"/>
    <n v="11061.141427"/>
    <n v="9420.4473839999991"/>
    <n v="6.6312964545511832E-5"/>
    <n v="23.468615893242909"/>
    <n v="23.48"/>
    <n v="-4.8484270686077746E-4"/>
    <n v="14.963103030491038"/>
    <m/>
    <e v="#DIV/0!"/>
    <n v="26.604864081900338"/>
    <n v="26.93848539"/>
    <n v="-1.2384560723057825E-2"/>
    <n v="56.120598021102644"/>
    <n v="56.535339450000002"/>
    <n v="-7.3359677846129845E-3"/>
    <n v="17.857460233974493"/>
    <n v="17.86"/>
    <n v="-1.4220414476517895E-4"/>
    <n v="74.195411478551023"/>
    <m/>
    <m/>
    <e v="#DIV/0!"/>
    <n v="19.037868770543753"/>
    <n v="19.297604719999999"/>
    <n v="-1.3459491642869859E-2"/>
    <m/>
    <m/>
    <m/>
    <m/>
    <m/>
    <m/>
    <m/>
    <m/>
    <m/>
    <m/>
    <n v="2.9917119424102356"/>
    <m/>
    <m/>
    <m/>
    <n v="13.748960817817991"/>
    <m/>
    <m/>
    <m/>
    <m/>
    <m/>
    <m/>
    <m/>
    <n v="14.958559712051178"/>
    <n v="54.995843271271966"/>
    <n v="30.589031056628009"/>
    <m/>
  </r>
  <r>
    <x v="3853"/>
    <m/>
    <m/>
    <n v="39.106900000000003"/>
    <n v="33.297199999999997"/>
    <n v="10964.858064"/>
    <n v="9337.8907359999994"/>
    <n v="6.6312964545511832E-5"/>
    <n v="22.885645290716745"/>
    <n v="22.89"/>
    <n v="-1.9024505387743584E-4"/>
    <n v="14.218985861379174"/>
    <m/>
    <e v="#DIV/0!"/>
    <n v="25.611303109984942"/>
    <n v="25.931677560000001"/>
    <n v="-1.2354559371401508E-2"/>
    <n v="56.816032179254996"/>
    <n v="57.236371630000001"/>
    <n v="-7.3439220337420119E-3"/>
    <n v="17.701585657299798"/>
    <n v="17.71"/>
    <n v="-4.7511816488998715E-4"/>
    <n v="74.847822329236166"/>
    <m/>
    <m/>
    <e v="#DIV/0!"/>
    <n v="18.56422999707145"/>
    <n v="18.81799161"/>
    <n v="-1.3485052931668795E-2"/>
    <m/>
    <m/>
    <m/>
    <m/>
    <m/>
    <m/>
    <m/>
    <m/>
    <m/>
    <m/>
    <n v="2.8427778896948088"/>
    <m/>
    <m/>
    <m/>
    <n v="14.090311265316499"/>
    <m/>
    <m/>
    <m/>
    <m/>
    <m/>
    <m/>
    <m/>
    <n v="14.213889448474044"/>
    <n v="56.361245061265997"/>
    <n v="30.589031056628009"/>
    <m/>
  </r>
  <r>
    <x v="3854"/>
    <m/>
    <m/>
    <n v="40.464399999999998"/>
    <n v="34.451099999999997"/>
    <n v="11030.077724999999"/>
    <n v="9392.9025619999993"/>
    <n v="6.6312964545511832E-5"/>
    <n v="23.679486863167192"/>
    <n v="23.69"/>
    <n v="-4.4377952016927402E-4"/>
    <n v="15.204812345103608"/>
    <m/>
    <e v="#DIV/0!"/>
    <n v="26.941718054029533"/>
    <n v="27.279481619999999"/>
    <n v="-1.2381597666534572E-2"/>
    <n v="55.8290408309065"/>
    <n v="56.244210250000002"/>
    <n v="-7.3815494474562815E-3"/>
    <n v="17.806441599974622"/>
    <n v="17.809999999999999"/>
    <n v="-1.9979786779200648E-4"/>
    <n v="74.409057384049262"/>
    <m/>
    <m/>
    <e v="#DIV/0!"/>
    <n v="19.207492965106077"/>
    <n v="19.470666999999999"/>
    <n v="-1.3516436539843357E-2"/>
    <m/>
    <m/>
    <m/>
    <m/>
    <m/>
    <m/>
    <m/>
    <m/>
    <m/>
    <m/>
    <n v="3.0397059177570287"/>
    <m/>
    <m/>
    <m/>
    <n v="13.601384131335726"/>
    <m/>
    <m/>
    <m/>
    <m/>
    <m/>
    <m/>
    <m/>
    <n v="15.198529588785144"/>
    <n v="54.405536525342903"/>
    <n v="30.589031056628009"/>
    <m/>
  </r>
  <r>
    <x v="3855"/>
    <m/>
    <m/>
    <n v="38.8048"/>
    <n v="33.032299999999999"/>
    <n v="10999.027106"/>
    <n v="9364.8596699999998"/>
    <n v="6.6312964545511832E-5"/>
    <n v="22.706639340503781"/>
    <n v="22.71"/>
    <n v="-1.4798148376138354E-4"/>
    <n v="13.953335985888829"/>
    <m/>
    <e v="#DIV/0!"/>
    <n v="25.274851127259488"/>
    <n v="25.594123620000001"/>
    <n v="-1.2474445207845464E-2"/>
    <n v="56.970917916152686"/>
    <n v="57.401864160000002"/>
    <n v="-7.5075304635771056E-3"/>
    <n v="17.755016077977622"/>
    <n v="17.760000000000002"/>
    <n v="-2.8062623999880465E-4"/>
    <n v="74.637774891785057"/>
    <m/>
    <m/>
    <e v="#DIV/0!"/>
    <n v="18.416262457352065"/>
    <n v="18.67024932"/>
    <n v="-1.3603828116845684E-2"/>
    <m/>
    <m/>
    <m/>
    <m/>
    <m/>
    <m/>
    <m/>
    <m/>
    <m/>
    <m/>
    <n v="2.7890554575522999"/>
    <m/>
    <m/>
    <m/>
    <n v="14.15955142950421"/>
    <m/>
    <m/>
    <m/>
    <m/>
    <m/>
    <m/>
    <m/>
    <n v="13.945277287761499"/>
    <n v="56.638205718016842"/>
    <n v="30.589031056628009"/>
    <m/>
  </r>
  <r>
    <x v="3856"/>
    <m/>
    <m/>
    <n v="37.857500000000002"/>
    <n v="32.2241"/>
    <n v="10813.957229"/>
    <n v="9206.7542670000003"/>
    <n v="6.6312964545511832E-5"/>
    <n v="22.151786333618372"/>
    <n v="22.16"/>
    <n v="-3.706528150554389E-4"/>
    <n v="13.270824635422112"/>
    <n v="13.28"/>
    <n v="-6.9091600737103409E-4"/>
    <n v="24.346432458196816"/>
    <n v="24.654756129999999"/>
    <n v="-1.2505646787883462E-2"/>
    <n v="57.665263629397735"/>
    <n v="58.103950699999999"/>
    <n v="-7.5500386000820763E-3"/>
    <n v="17.455844132841378"/>
    <e v="#N/A"/>
    <e v="#N/A"/>
    <n v="75.900098139860845"/>
    <n v="75.89"/>
    <m/>
    <n v="1.3306285229730541E-4"/>
    <n v="17.965604800819964"/>
    <n v="18.23"/>
    <n v="-1.4503302204061264E-2"/>
    <m/>
    <m/>
    <m/>
    <m/>
    <m/>
    <m/>
    <m/>
    <m/>
    <m/>
    <m/>
    <n v="2.6524866464576178"/>
    <m/>
    <m/>
    <m/>
    <n v="14.505317002316209"/>
    <m/>
    <m/>
    <m/>
    <m/>
    <m/>
    <m/>
    <m/>
    <n v="13.262433232288089"/>
    <n v="58.021268009264837"/>
    <n v="30.589031056628009"/>
    <m/>
  </r>
  <r>
    <x v="3857"/>
    <m/>
    <m/>
    <m/>
    <m/>
    <m/>
    <m/>
    <m/>
    <m/>
    <m/>
    <m/>
    <m/>
    <m/>
    <m/>
    <m/>
    <m/>
    <m/>
    <m/>
    <m/>
    <m/>
    <m/>
    <m/>
    <m/>
    <m/>
    <m/>
    <m/>
    <m/>
    <m/>
    <m/>
    <m/>
    <m/>
    <m/>
    <m/>
    <m/>
    <m/>
    <m/>
    <m/>
    <m/>
    <m/>
    <m/>
    <m/>
    <m/>
    <m/>
    <m/>
    <m/>
    <m/>
    <m/>
    <m/>
    <m/>
    <m/>
    <m/>
    <m/>
    <m/>
    <m/>
    <m/>
    <m/>
  </r>
  <r>
    <x v="3858"/>
    <m/>
    <m/>
    <m/>
    <m/>
    <m/>
    <m/>
    <m/>
    <m/>
    <m/>
    <m/>
    <m/>
    <m/>
    <m/>
    <m/>
    <m/>
    <m/>
    <m/>
    <m/>
    <m/>
    <m/>
    <m/>
    <m/>
    <m/>
    <m/>
    <m/>
    <m/>
    <m/>
    <m/>
    <m/>
    <m/>
    <m/>
    <m/>
    <m/>
    <m/>
    <m/>
    <m/>
    <m/>
    <m/>
    <m/>
    <m/>
    <m/>
    <m/>
    <m/>
    <m/>
    <m/>
    <m/>
    <m/>
    <m/>
    <m/>
    <m/>
    <m/>
    <m/>
    <m/>
    <m/>
    <m/>
  </r>
  <r>
    <x v="3859"/>
    <m/>
    <m/>
    <m/>
    <m/>
    <m/>
    <m/>
    <m/>
    <m/>
    <m/>
    <m/>
    <m/>
    <m/>
    <m/>
    <m/>
    <m/>
    <m/>
    <m/>
    <m/>
    <m/>
    <m/>
    <m/>
    <m/>
    <m/>
    <m/>
    <m/>
    <m/>
    <m/>
    <m/>
    <m/>
    <m/>
    <m/>
    <m/>
    <m/>
    <m/>
    <m/>
    <m/>
    <m/>
    <m/>
    <m/>
    <m/>
    <m/>
    <m/>
    <m/>
    <m/>
    <m/>
    <m/>
    <m/>
    <m/>
    <m/>
    <m/>
    <m/>
    <m/>
    <m/>
    <m/>
    <m/>
  </r>
  <r>
    <x v="3860"/>
    <m/>
    <m/>
    <m/>
    <m/>
    <m/>
    <m/>
    <m/>
    <m/>
    <m/>
    <m/>
    <m/>
    <m/>
    <m/>
    <m/>
    <m/>
    <m/>
    <m/>
    <m/>
    <m/>
    <m/>
    <m/>
    <m/>
    <m/>
    <m/>
    <m/>
    <m/>
    <m/>
    <m/>
    <m/>
    <m/>
    <m/>
    <m/>
    <m/>
    <m/>
    <m/>
    <m/>
    <m/>
    <m/>
    <m/>
    <m/>
    <m/>
    <m/>
    <m/>
    <m/>
    <m/>
    <m/>
    <m/>
    <m/>
    <m/>
    <m/>
    <m/>
    <m/>
    <m/>
    <m/>
    <m/>
  </r>
  <r>
    <x v="3861"/>
    <m/>
    <m/>
    <m/>
    <m/>
    <m/>
    <m/>
    <m/>
    <m/>
    <m/>
    <m/>
    <m/>
    <m/>
    <m/>
    <m/>
    <m/>
    <m/>
    <m/>
    <m/>
    <m/>
    <m/>
    <m/>
    <m/>
    <m/>
    <m/>
    <m/>
    <m/>
    <m/>
    <m/>
    <m/>
    <m/>
    <m/>
    <m/>
    <m/>
    <m/>
    <m/>
    <m/>
    <m/>
    <m/>
    <m/>
    <m/>
    <m/>
    <m/>
    <m/>
    <m/>
    <m/>
    <m/>
    <m/>
    <m/>
    <m/>
    <m/>
    <m/>
    <m/>
    <m/>
    <m/>
    <m/>
  </r>
  <r>
    <x v="3862"/>
    <m/>
    <m/>
    <m/>
    <m/>
    <m/>
    <m/>
    <m/>
    <m/>
    <m/>
    <m/>
    <m/>
    <m/>
    <m/>
    <m/>
    <m/>
    <m/>
    <m/>
    <m/>
    <m/>
    <m/>
    <m/>
    <m/>
    <m/>
    <m/>
    <m/>
    <m/>
    <m/>
    <m/>
    <m/>
    <m/>
    <m/>
    <m/>
    <m/>
    <m/>
    <m/>
    <m/>
    <m/>
    <m/>
    <m/>
    <m/>
    <m/>
    <m/>
    <m/>
    <m/>
    <m/>
    <m/>
    <m/>
    <m/>
    <m/>
    <m/>
    <m/>
    <m/>
    <m/>
    <m/>
    <m/>
  </r>
  <r>
    <x v="3863"/>
    <m/>
    <m/>
    <m/>
    <m/>
    <m/>
    <m/>
    <m/>
    <m/>
    <m/>
    <m/>
    <m/>
    <m/>
    <m/>
    <m/>
    <m/>
    <m/>
    <m/>
    <m/>
    <m/>
    <m/>
    <m/>
    <m/>
    <m/>
    <m/>
    <m/>
    <m/>
    <m/>
    <m/>
    <m/>
    <m/>
    <m/>
    <m/>
    <m/>
    <m/>
    <m/>
    <m/>
    <m/>
    <m/>
    <m/>
    <m/>
    <m/>
    <m/>
    <m/>
    <m/>
    <m/>
    <m/>
    <m/>
    <m/>
    <m/>
    <m/>
    <m/>
    <m/>
    <m/>
    <m/>
    <m/>
  </r>
  <r>
    <x v="3864"/>
    <m/>
    <m/>
    <m/>
    <m/>
    <m/>
    <m/>
    <m/>
    <m/>
    <m/>
    <m/>
    <m/>
    <m/>
    <m/>
    <m/>
    <m/>
    <m/>
    <m/>
    <m/>
    <m/>
    <m/>
    <m/>
    <m/>
    <m/>
    <m/>
    <m/>
    <m/>
    <m/>
    <m/>
    <m/>
    <m/>
    <m/>
    <m/>
    <m/>
    <m/>
    <m/>
    <m/>
    <m/>
    <m/>
    <m/>
    <m/>
    <m/>
    <m/>
    <m/>
    <m/>
    <m/>
    <m/>
    <m/>
    <m/>
    <m/>
    <m/>
    <m/>
    <m/>
    <m/>
    <m/>
    <m/>
  </r>
  <r>
    <x v="3865"/>
    <m/>
    <m/>
    <m/>
    <m/>
    <m/>
    <m/>
    <m/>
    <m/>
    <m/>
    <m/>
    <m/>
    <m/>
    <m/>
    <m/>
    <m/>
    <m/>
    <m/>
    <m/>
    <m/>
    <m/>
    <m/>
    <m/>
    <m/>
    <m/>
    <m/>
    <m/>
    <m/>
    <m/>
    <m/>
    <m/>
    <m/>
    <m/>
    <m/>
    <m/>
    <m/>
    <m/>
    <m/>
    <m/>
    <m/>
    <m/>
    <m/>
    <m/>
    <m/>
    <m/>
    <m/>
    <m/>
    <m/>
    <m/>
    <m/>
    <m/>
    <m/>
    <m/>
    <m/>
    <m/>
    <m/>
  </r>
  <r>
    <x v="3866"/>
    <m/>
    <m/>
    <m/>
    <m/>
    <m/>
    <m/>
    <m/>
    <m/>
    <m/>
    <m/>
    <m/>
    <m/>
    <m/>
    <m/>
    <m/>
    <m/>
    <m/>
    <m/>
    <m/>
    <m/>
    <m/>
    <m/>
    <m/>
    <m/>
    <m/>
    <m/>
    <m/>
    <m/>
    <m/>
    <m/>
    <m/>
    <m/>
    <m/>
    <m/>
    <m/>
    <m/>
    <m/>
    <m/>
    <m/>
    <m/>
    <m/>
    <m/>
    <m/>
    <m/>
    <m/>
    <m/>
    <m/>
    <m/>
    <m/>
    <m/>
    <m/>
    <m/>
    <m/>
    <m/>
    <m/>
  </r>
  <r>
    <x v="3867"/>
    <m/>
    <m/>
    <m/>
    <m/>
    <m/>
    <m/>
    <m/>
    <m/>
    <m/>
    <m/>
    <m/>
    <m/>
    <m/>
    <m/>
    <m/>
    <m/>
    <m/>
    <m/>
    <m/>
    <m/>
    <m/>
    <m/>
    <m/>
    <m/>
    <m/>
    <m/>
    <m/>
    <m/>
    <m/>
    <m/>
    <m/>
    <m/>
    <m/>
    <m/>
    <m/>
    <m/>
    <m/>
    <m/>
    <m/>
    <m/>
    <m/>
    <m/>
    <m/>
    <m/>
    <m/>
    <m/>
    <m/>
    <m/>
    <m/>
    <m/>
    <m/>
    <m/>
    <m/>
    <m/>
    <m/>
  </r>
  <r>
    <x v="3868"/>
    <m/>
    <m/>
    <m/>
    <m/>
    <m/>
    <m/>
    <m/>
    <m/>
    <m/>
    <m/>
    <m/>
    <m/>
    <m/>
    <m/>
    <m/>
    <m/>
    <m/>
    <m/>
    <m/>
    <m/>
    <m/>
    <m/>
    <m/>
    <m/>
    <m/>
    <m/>
    <m/>
    <m/>
    <m/>
    <m/>
    <m/>
    <m/>
    <m/>
    <m/>
    <m/>
    <m/>
    <m/>
    <m/>
    <m/>
    <m/>
    <m/>
    <m/>
    <m/>
    <m/>
    <m/>
    <m/>
    <m/>
    <m/>
    <m/>
    <m/>
    <m/>
    <m/>
    <m/>
    <m/>
    <m/>
  </r>
  <r>
    <x v="3869"/>
    <m/>
    <m/>
    <m/>
    <m/>
    <m/>
    <m/>
    <m/>
    <m/>
    <m/>
    <m/>
    <m/>
    <m/>
    <m/>
    <m/>
    <m/>
    <m/>
    <m/>
    <m/>
    <m/>
    <m/>
    <m/>
    <m/>
    <m/>
    <m/>
    <m/>
    <m/>
    <m/>
    <m/>
    <m/>
    <m/>
    <m/>
    <m/>
    <m/>
    <m/>
    <m/>
    <m/>
    <m/>
    <m/>
    <m/>
    <m/>
    <m/>
    <m/>
    <m/>
    <m/>
    <m/>
    <m/>
    <m/>
    <m/>
    <m/>
    <m/>
    <m/>
    <m/>
    <m/>
    <m/>
    <m/>
  </r>
  <r>
    <x v="3870"/>
    <m/>
    <m/>
    <m/>
    <m/>
    <m/>
    <m/>
    <m/>
    <m/>
    <m/>
    <m/>
    <m/>
    <m/>
    <m/>
    <m/>
    <m/>
    <m/>
    <m/>
    <m/>
    <m/>
    <m/>
    <m/>
    <m/>
    <m/>
    <m/>
    <m/>
    <m/>
    <m/>
    <m/>
    <m/>
    <m/>
    <m/>
    <m/>
    <m/>
    <m/>
    <m/>
    <m/>
    <m/>
    <m/>
    <m/>
    <m/>
    <m/>
    <m/>
    <m/>
    <m/>
    <m/>
    <m/>
    <m/>
    <m/>
    <m/>
    <m/>
    <m/>
    <m/>
    <m/>
    <m/>
    <m/>
  </r>
  <r>
    <x v="3871"/>
    <m/>
    <m/>
    <m/>
    <m/>
    <m/>
    <m/>
    <m/>
    <m/>
    <m/>
    <m/>
    <m/>
    <m/>
    <m/>
    <m/>
    <m/>
    <m/>
    <m/>
    <m/>
    <m/>
    <m/>
    <m/>
    <m/>
    <m/>
    <m/>
    <m/>
    <m/>
    <m/>
    <m/>
    <m/>
    <m/>
    <m/>
    <m/>
    <m/>
    <m/>
    <m/>
    <m/>
    <m/>
    <m/>
    <m/>
    <m/>
    <m/>
    <m/>
    <m/>
    <m/>
    <m/>
    <m/>
    <m/>
    <m/>
    <m/>
    <m/>
    <m/>
    <m/>
    <m/>
    <m/>
    <m/>
  </r>
  <r>
    <x v="3872"/>
    <m/>
    <m/>
    <m/>
    <m/>
    <m/>
    <m/>
    <m/>
    <m/>
    <m/>
    <m/>
    <m/>
    <m/>
    <m/>
    <m/>
    <m/>
    <m/>
    <m/>
    <m/>
    <m/>
    <m/>
    <m/>
    <m/>
    <m/>
    <m/>
    <m/>
    <m/>
    <m/>
    <m/>
    <m/>
    <m/>
    <m/>
    <m/>
    <m/>
    <m/>
    <m/>
    <m/>
    <m/>
    <m/>
    <m/>
    <m/>
    <m/>
    <m/>
    <m/>
    <m/>
    <m/>
    <m/>
    <m/>
    <m/>
    <m/>
    <m/>
    <m/>
    <m/>
    <m/>
    <m/>
    <m/>
  </r>
  <r>
    <x v="3873"/>
    <m/>
    <m/>
    <m/>
    <m/>
    <m/>
    <m/>
    <m/>
    <m/>
    <m/>
    <m/>
    <m/>
    <m/>
    <m/>
    <m/>
    <m/>
    <m/>
    <m/>
    <m/>
    <m/>
    <m/>
    <m/>
    <m/>
    <m/>
    <m/>
    <m/>
    <m/>
    <m/>
    <m/>
    <m/>
    <m/>
    <m/>
    <m/>
    <m/>
    <m/>
    <m/>
    <m/>
    <m/>
    <m/>
    <m/>
    <m/>
    <m/>
    <m/>
    <m/>
    <m/>
    <m/>
    <m/>
    <m/>
    <m/>
    <m/>
    <m/>
    <m/>
    <m/>
    <m/>
    <m/>
    <m/>
  </r>
  <r>
    <x v="3874"/>
    <m/>
    <m/>
    <m/>
    <m/>
    <m/>
    <m/>
    <m/>
    <m/>
    <m/>
    <m/>
    <m/>
    <m/>
    <m/>
    <m/>
    <m/>
    <m/>
    <m/>
    <m/>
    <m/>
    <m/>
    <m/>
    <m/>
    <m/>
    <m/>
    <m/>
    <m/>
    <m/>
    <m/>
    <m/>
    <m/>
    <m/>
    <m/>
    <m/>
    <m/>
    <m/>
    <m/>
    <m/>
    <m/>
    <m/>
    <m/>
    <m/>
    <m/>
    <m/>
    <m/>
    <m/>
    <m/>
    <m/>
    <m/>
    <m/>
    <m/>
    <m/>
    <m/>
    <m/>
    <m/>
    <m/>
  </r>
  <r>
    <x v="3875"/>
    <m/>
    <m/>
    <m/>
    <m/>
    <m/>
    <m/>
    <m/>
    <m/>
    <m/>
    <m/>
    <m/>
    <m/>
    <m/>
    <m/>
    <m/>
    <m/>
    <m/>
    <m/>
    <m/>
    <m/>
    <m/>
    <m/>
    <m/>
    <m/>
    <m/>
    <m/>
    <m/>
    <m/>
    <m/>
    <m/>
    <m/>
    <m/>
    <m/>
    <m/>
    <m/>
    <m/>
    <m/>
    <m/>
    <m/>
    <m/>
    <m/>
    <m/>
    <m/>
    <m/>
    <m/>
    <m/>
    <m/>
    <m/>
    <m/>
    <m/>
    <m/>
    <m/>
    <m/>
    <m/>
    <m/>
  </r>
  <r>
    <x v="3876"/>
    <m/>
    <m/>
    <m/>
    <m/>
    <m/>
    <m/>
    <m/>
    <m/>
    <m/>
    <m/>
    <m/>
    <m/>
    <m/>
    <m/>
    <m/>
    <m/>
    <m/>
    <m/>
    <m/>
    <m/>
    <m/>
    <m/>
    <m/>
    <m/>
    <m/>
    <m/>
    <m/>
    <m/>
    <m/>
    <m/>
    <m/>
    <m/>
    <m/>
    <m/>
    <m/>
    <m/>
    <m/>
    <m/>
    <m/>
    <m/>
    <m/>
    <m/>
    <m/>
    <m/>
    <m/>
    <m/>
    <m/>
    <m/>
    <m/>
    <m/>
    <m/>
    <m/>
    <m/>
    <m/>
    <m/>
  </r>
  <r>
    <x v="3877"/>
    <m/>
    <m/>
    <m/>
    <m/>
    <m/>
    <m/>
    <m/>
    <m/>
    <m/>
    <m/>
    <m/>
    <m/>
    <m/>
    <m/>
    <m/>
    <m/>
    <m/>
    <m/>
    <m/>
    <m/>
    <m/>
    <m/>
    <m/>
    <m/>
    <m/>
    <m/>
    <m/>
    <m/>
    <m/>
    <m/>
    <m/>
    <m/>
    <m/>
    <m/>
    <m/>
    <m/>
    <m/>
    <m/>
    <m/>
    <m/>
    <m/>
    <m/>
    <m/>
    <m/>
    <m/>
    <m/>
    <m/>
    <m/>
    <m/>
    <m/>
    <m/>
    <m/>
    <m/>
    <m/>
    <m/>
  </r>
  <r>
    <x v="3878"/>
    <m/>
    <m/>
    <m/>
    <m/>
    <m/>
    <m/>
    <m/>
    <m/>
    <m/>
    <m/>
    <m/>
    <m/>
    <m/>
    <m/>
    <m/>
    <m/>
    <m/>
    <m/>
    <m/>
    <m/>
    <m/>
    <m/>
    <m/>
    <m/>
    <m/>
    <m/>
    <m/>
    <m/>
    <m/>
    <m/>
    <m/>
    <m/>
    <m/>
    <m/>
    <m/>
    <m/>
    <m/>
    <m/>
    <m/>
    <m/>
    <m/>
    <m/>
    <m/>
    <m/>
    <m/>
    <m/>
    <m/>
    <m/>
    <m/>
    <m/>
    <m/>
    <m/>
    <m/>
    <m/>
    <m/>
  </r>
  <r>
    <x v="3879"/>
    <m/>
    <m/>
    <m/>
    <m/>
    <m/>
    <m/>
    <m/>
    <m/>
    <m/>
    <m/>
    <m/>
    <m/>
    <m/>
    <m/>
    <m/>
    <m/>
    <m/>
    <m/>
    <m/>
    <m/>
    <m/>
    <m/>
    <m/>
    <m/>
    <m/>
    <m/>
    <m/>
    <m/>
    <m/>
    <m/>
    <m/>
    <m/>
    <m/>
    <m/>
    <m/>
    <m/>
    <m/>
    <m/>
    <m/>
    <m/>
    <m/>
    <m/>
    <m/>
    <m/>
    <m/>
    <m/>
    <m/>
    <m/>
    <m/>
    <m/>
    <m/>
    <m/>
    <m/>
    <m/>
    <m/>
  </r>
  <r>
    <x v="3880"/>
    <m/>
    <m/>
    <m/>
    <m/>
    <m/>
    <m/>
    <m/>
    <m/>
    <m/>
    <m/>
    <m/>
    <m/>
    <m/>
    <m/>
    <m/>
    <m/>
    <m/>
    <m/>
    <m/>
    <m/>
    <m/>
    <m/>
    <m/>
    <m/>
    <m/>
    <m/>
    <m/>
    <m/>
    <m/>
    <m/>
    <m/>
    <m/>
    <m/>
    <m/>
    <m/>
    <m/>
    <m/>
    <m/>
    <m/>
    <m/>
    <m/>
    <m/>
    <m/>
    <m/>
    <m/>
    <m/>
    <m/>
    <m/>
    <m/>
    <m/>
    <m/>
    <m/>
    <m/>
    <m/>
    <m/>
  </r>
  <r>
    <x v="3881"/>
    <m/>
    <m/>
    <m/>
    <m/>
    <m/>
    <m/>
    <m/>
    <m/>
    <m/>
    <m/>
    <m/>
    <m/>
    <m/>
    <m/>
    <m/>
    <m/>
    <m/>
    <m/>
    <m/>
    <m/>
    <m/>
    <m/>
    <m/>
    <m/>
    <m/>
    <m/>
    <m/>
    <m/>
    <m/>
    <m/>
    <m/>
    <m/>
    <m/>
    <m/>
    <m/>
    <m/>
    <m/>
    <m/>
    <m/>
    <m/>
    <m/>
    <m/>
    <m/>
    <m/>
    <m/>
    <m/>
    <m/>
    <m/>
    <m/>
    <m/>
    <m/>
    <m/>
    <m/>
    <m/>
    <m/>
  </r>
  <r>
    <x v="3882"/>
    <m/>
    <m/>
    <m/>
    <m/>
    <m/>
    <m/>
    <m/>
    <m/>
    <m/>
    <m/>
    <m/>
    <m/>
    <m/>
    <m/>
    <m/>
    <m/>
    <m/>
    <m/>
    <m/>
    <m/>
    <m/>
    <m/>
    <m/>
    <m/>
    <m/>
    <m/>
    <m/>
    <m/>
    <m/>
    <m/>
    <m/>
    <m/>
    <m/>
    <m/>
    <m/>
    <m/>
    <m/>
    <m/>
    <m/>
    <m/>
    <m/>
    <m/>
    <m/>
    <m/>
    <m/>
    <m/>
    <m/>
    <m/>
    <m/>
    <m/>
    <m/>
    <m/>
    <m/>
    <m/>
    <m/>
  </r>
  <r>
    <x v="3883"/>
    <m/>
    <m/>
    <m/>
    <m/>
    <m/>
    <m/>
    <m/>
    <m/>
    <m/>
    <m/>
    <m/>
    <m/>
    <m/>
    <m/>
    <m/>
    <m/>
    <m/>
    <m/>
    <m/>
    <m/>
    <m/>
    <m/>
    <m/>
    <m/>
    <m/>
    <m/>
    <m/>
    <m/>
    <m/>
    <m/>
    <m/>
    <m/>
    <m/>
    <m/>
    <m/>
    <m/>
    <m/>
    <m/>
    <m/>
    <m/>
    <m/>
    <m/>
    <m/>
    <m/>
    <m/>
    <m/>
    <m/>
    <m/>
    <m/>
    <m/>
    <m/>
    <m/>
    <m/>
    <m/>
    <m/>
  </r>
  <r>
    <x v="3884"/>
    <m/>
    <m/>
    <m/>
    <m/>
    <m/>
    <m/>
    <m/>
    <m/>
    <m/>
    <m/>
    <m/>
    <m/>
    <m/>
    <m/>
    <m/>
    <m/>
    <m/>
    <m/>
    <m/>
    <m/>
    <m/>
    <m/>
    <m/>
    <m/>
    <m/>
    <m/>
    <m/>
    <m/>
    <m/>
    <m/>
    <m/>
    <m/>
    <m/>
    <m/>
    <m/>
    <m/>
    <m/>
    <m/>
    <m/>
    <m/>
    <m/>
    <m/>
    <m/>
    <m/>
    <m/>
    <m/>
    <m/>
    <m/>
    <m/>
    <m/>
    <m/>
    <m/>
    <m/>
    <m/>
    <m/>
  </r>
  <r>
    <x v="3885"/>
    <m/>
    <m/>
    <m/>
    <m/>
    <m/>
    <m/>
    <m/>
    <m/>
    <m/>
    <m/>
    <m/>
    <m/>
    <m/>
    <m/>
    <m/>
    <m/>
    <m/>
    <m/>
    <m/>
    <m/>
    <m/>
    <m/>
    <m/>
    <m/>
    <m/>
    <m/>
    <m/>
    <m/>
    <m/>
    <m/>
    <m/>
    <m/>
    <m/>
    <m/>
    <m/>
    <m/>
    <m/>
    <m/>
    <m/>
    <m/>
    <m/>
    <m/>
    <m/>
    <m/>
    <m/>
    <m/>
    <m/>
    <m/>
    <m/>
    <m/>
    <m/>
    <m/>
    <m/>
    <m/>
    <m/>
  </r>
  <r>
    <x v="3886"/>
    <m/>
    <m/>
    <m/>
    <m/>
    <m/>
    <m/>
    <m/>
    <m/>
    <m/>
    <m/>
    <m/>
    <m/>
    <m/>
    <m/>
    <m/>
    <m/>
    <m/>
    <m/>
    <m/>
    <m/>
    <m/>
    <m/>
    <m/>
    <m/>
    <m/>
    <m/>
    <m/>
    <m/>
    <m/>
    <m/>
    <m/>
    <m/>
    <m/>
    <m/>
    <m/>
    <m/>
    <m/>
    <m/>
    <m/>
    <m/>
    <m/>
    <m/>
    <m/>
    <m/>
    <m/>
    <m/>
    <m/>
    <m/>
    <m/>
    <m/>
    <m/>
    <m/>
    <m/>
    <m/>
    <m/>
  </r>
  <r>
    <x v="3887"/>
    <m/>
    <m/>
    <m/>
    <m/>
    <m/>
    <m/>
    <m/>
    <m/>
    <m/>
    <m/>
    <m/>
    <m/>
    <m/>
    <m/>
    <m/>
    <m/>
    <m/>
    <m/>
    <m/>
    <m/>
    <m/>
    <m/>
    <m/>
    <m/>
    <m/>
    <m/>
    <m/>
    <m/>
    <m/>
    <m/>
    <m/>
    <m/>
    <m/>
    <m/>
    <m/>
    <m/>
    <m/>
    <m/>
    <m/>
    <m/>
    <m/>
    <m/>
    <m/>
    <m/>
    <m/>
    <m/>
    <m/>
    <m/>
    <m/>
    <m/>
    <m/>
    <m/>
    <m/>
    <m/>
    <m/>
  </r>
  <r>
    <x v="3888"/>
    <m/>
    <m/>
    <m/>
    <m/>
    <m/>
    <m/>
    <m/>
    <m/>
    <m/>
    <m/>
    <m/>
    <m/>
    <m/>
    <m/>
    <m/>
    <m/>
    <m/>
    <m/>
    <m/>
    <m/>
    <m/>
    <m/>
    <m/>
    <m/>
    <m/>
    <m/>
    <m/>
    <m/>
    <m/>
    <m/>
    <m/>
    <m/>
    <m/>
    <m/>
    <m/>
    <m/>
    <m/>
    <m/>
    <m/>
    <m/>
    <m/>
    <m/>
    <m/>
    <m/>
    <m/>
    <m/>
    <m/>
    <m/>
    <m/>
    <m/>
    <m/>
    <m/>
    <m/>
    <m/>
    <m/>
  </r>
  <r>
    <x v="3889"/>
    <m/>
    <m/>
    <m/>
    <m/>
    <m/>
    <m/>
    <m/>
    <m/>
    <m/>
    <m/>
    <m/>
    <m/>
    <m/>
    <m/>
    <m/>
    <m/>
    <m/>
    <m/>
    <m/>
    <m/>
    <m/>
    <m/>
    <m/>
    <m/>
    <m/>
    <m/>
    <m/>
    <m/>
    <m/>
    <m/>
    <m/>
    <m/>
    <m/>
    <m/>
    <m/>
    <m/>
    <m/>
    <m/>
    <m/>
    <m/>
    <m/>
    <m/>
    <m/>
    <m/>
    <m/>
    <m/>
    <m/>
    <m/>
    <m/>
    <m/>
    <m/>
    <m/>
    <m/>
    <m/>
    <m/>
  </r>
  <r>
    <x v="3890"/>
    <m/>
    <m/>
    <m/>
    <m/>
    <m/>
    <m/>
    <m/>
    <m/>
    <m/>
    <m/>
    <m/>
    <m/>
    <m/>
    <m/>
    <m/>
    <m/>
    <m/>
    <m/>
    <m/>
    <m/>
    <m/>
    <m/>
    <m/>
    <m/>
    <m/>
    <m/>
    <m/>
    <m/>
    <m/>
    <m/>
    <m/>
    <m/>
    <m/>
    <m/>
    <m/>
    <m/>
    <m/>
    <m/>
    <m/>
    <m/>
    <m/>
    <m/>
    <m/>
    <m/>
    <m/>
    <m/>
    <m/>
    <m/>
    <m/>
    <m/>
    <m/>
    <m/>
    <m/>
    <m/>
    <m/>
  </r>
  <r>
    <x v="3891"/>
    <m/>
    <m/>
    <m/>
    <m/>
    <m/>
    <m/>
    <m/>
    <m/>
    <m/>
    <m/>
    <m/>
    <m/>
    <m/>
    <m/>
    <m/>
    <m/>
    <m/>
    <m/>
    <m/>
    <m/>
    <m/>
    <m/>
    <m/>
    <m/>
    <m/>
    <m/>
    <m/>
    <m/>
    <m/>
    <m/>
    <m/>
    <m/>
    <m/>
    <m/>
    <m/>
    <m/>
    <m/>
    <m/>
    <m/>
    <m/>
    <m/>
    <m/>
    <m/>
    <m/>
    <m/>
    <m/>
    <m/>
    <m/>
    <m/>
    <m/>
    <m/>
    <m/>
    <m/>
    <m/>
    <m/>
  </r>
  <r>
    <x v="3892"/>
    <m/>
    <m/>
    <m/>
    <m/>
    <m/>
    <m/>
    <m/>
    <m/>
    <m/>
    <m/>
    <m/>
    <m/>
    <m/>
    <m/>
    <m/>
    <m/>
    <m/>
    <m/>
    <m/>
    <m/>
    <m/>
    <m/>
    <m/>
    <m/>
    <m/>
    <m/>
    <m/>
    <m/>
    <m/>
    <m/>
    <m/>
    <m/>
    <m/>
    <m/>
    <m/>
    <m/>
    <m/>
    <m/>
    <m/>
    <m/>
    <m/>
    <m/>
    <m/>
    <m/>
    <m/>
    <m/>
    <m/>
    <m/>
    <m/>
    <m/>
    <m/>
    <m/>
    <m/>
    <m/>
    <m/>
  </r>
  <r>
    <x v="3893"/>
    <m/>
    <m/>
    <m/>
    <m/>
    <m/>
    <m/>
    <m/>
    <m/>
    <m/>
    <m/>
    <m/>
    <m/>
    <m/>
    <m/>
    <m/>
    <m/>
    <m/>
    <m/>
    <m/>
    <m/>
    <m/>
    <m/>
    <m/>
    <m/>
    <m/>
    <m/>
    <m/>
    <m/>
    <m/>
    <m/>
    <m/>
    <m/>
    <m/>
    <m/>
    <m/>
    <m/>
    <m/>
    <m/>
    <m/>
    <m/>
    <m/>
    <m/>
    <m/>
    <m/>
    <m/>
    <m/>
    <m/>
    <m/>
    <m/>
    <m/>
    <m/>
    <m/>
    <m/>
    <m/>
    <m/>
  </r>
  <r>
    <x v="3894"/>
    <m/>
    <m/>
    <m/>
    <m/>
    <m/>
    <m/>
    <m/>
    <m/>
    <m/>
    <m/>
    <m/>
    <m/>
    <m/>
    <m/>
    <m/>
    <m/>
    <m/>
    <m/>
    <m/>
    <m/>
    <m/>
    <m/>
    <m/>
    <m/>
    <m/>
    <m/>
    <m/>
    <m/>
    <m/>
    <m/>
    <m/>
    <m/>
    <m/>
    <m/>
    <m/>
    <m/>
    <m/>
    <m/>
    <m/>
    <m/>
    <m/>
    <m/>
    <m/>
    <m/>
    <m/>
    <m/>
    <m/>
    <m/>
    <m/>
    <m/>
    <m/>
    <m/>
    <m/>
    <m/>
    <m/>
  </r>
  <r>
    <x v="3895"/>
    <m/>
    <m/>
    <m/>
    <m/>
    <m/>
    <m/>
    <m/>
    <m/>
    <m/>
    <m/>
    <m/>
    <m/>
    <m/>
    <m/>
    <m/>
    <m/>
    <m/>
    <m/>
    <m/>
    <m/>
    <m/>
    <m/>
    <m/>
    <m/>
    <m/>
    <m/>
    <m/>
    <m/>
    <m/>
    <m/>
    <m/>
    <m/>
    <m/>
    <m/>
    <m/>
    <m/>
    <m/>
    <m/>
    <m/>
    <m/>
    <m/>
    <m/>
    <m/>
    <m/>
    <m/>
    <m/>
    <m/>
    <m/>
    <m/>
    <m/>
    <m/>
    <m/>
    <m/>
    <m/>
    <m/>
  </r>
  <r>
    <x v="3896"/>
    <m/>
    <m/>
    <m/>
    <m/>
    <m/>
    <m/>
    <m/>
    <m/>
    <m/>
    <m/>
    <m/>
    <m/>
    <m/>
    <m/>
    <m/>
    <m/>
    <m/>
    <m/>
    <m/>
    <m/>
    <m/>
    <m/>
    <m/>
    <m/>
    <m/>
    <m/>
    <m/>
    <m/>
    <m/>
    <m/>
    <m/>
    <m/>
    <m/>
    <m/>
    <m/>
    <m/>
    <m/>
    <m/>
    <m/>
    <m/>
    <m/>
    <m/>
    <m/>
    <m/>
    <m/>
    <m/>
    <m/>
    <m/>
    <m/>
    <m/>
    <m/>
    <m/>
    <m/>
    <m/>
    <m/>
  </r>
  <r>
    <x v="3897"/>
    <m/>
    <m/>
    <m/>
    <m/>
    <m/>
    <m/>
    <m/>
    <m/>
    <m/>
    <m/>
    <m/>
    <m/>
    <m/>
    <m/>
    <m/>
    <m/>
    <m/>
    <m/>
    <m/>
    <m/>
    <m/>
    <m/>
    <m/>
    <m/>
    <m/>
    <m/>
    <m/>
    <m/>
    <m/>
    <m/>
    <m/>
    <m/>
    <m/>
    <m/>
    <m/>
    <m/>
    <m/>
    <m/>
    <m/>
    <m/>
    <m/>
    <m/>
    <m/>
    <m/>
    <m/>
    <m/>
    <m/>
    <m/>
    <m/>
    <m/>
    <m/>
    <m/>
    <m/>
    <m/>
    <m/>
  </r>
  <r>
    <x v="3898"/>
    <m/>
    <m/>
    <m/>
    <m/>
    <m/>
    <m/>
    <m/>
    <m/>
    <m/>
    <m/>
    <m/>
    <m/>
    <m/>
    <m/>
    <m/>
    <m/>
    <m/>
    <m/>
    <m/>
    <m/>
    <m/>
    <m/>
    <m/>
    <m/>
    <m/>
    <m/>
    <m/>
    <m/>
    <m/>
    <m/>
    <m/>
    <m/>
    <m/>
    <m/>
    <m/>
    <m/>
    <m/>
    <m/>
    <m/>
    <m/>
    <m/>
    <m/>
    <m/>
    <m/>
    <m/>
    <m/>
    <m/>
    <m/>
    <m/>
    <m/>
    <m/>
    <m/>
    <m/>
    <m/>
    <m/>
  </r>
  <r>
    <x v="3899"/>
    <m/>
    <m/>
    <m/>
    <m/>
    <m/>
    <m/>
    <m/>
    <m/>
    <m/>
    <m/>
    <m/>
    <m/>
    <m/>
    <m/>
    <m/>
    <m/>
    <m/>
    <m/>
    <m/>
    <m/>
    <m/>
    <m/>
    <m/>
    <m/>
    <m/>
    <m/>
    <m/>
    <m/>
    <m/>
    <m/>
    <m/>
    <m/>
    <m/>
    <m/>
    <m/>
    <m/>
    <m/>
    <m/>
    <m/>
    <m/>
    <m/>
    <m/>
    <m/>
    <m/>
    <m/>
    <m/>
    <m/>
    <m/>
    <m/>
    <m/>
    <m/>
    <m/>
    <m/>
    <m/>
    <m/>
  </r>
  <r>
    <x v="3900"/>
    <m/>
    <m/>
    <m/>
    <m/>
    <m/>
    <m/>
    <m/>
    <m/>
    <m/>
    <m/>
    <m/>
    <m/>
    <m/>
    <m/>
    <m/>
    <m/>
    <m/>
    <m/>
    <m/>
    <m/>
    <m/>
    <m/>
    <m/>
    <m/>
    <m/>
    <m/>
    <m/>
    <m/>
    <m/>
    <m/>
    <m/>
    <m/>
    <m/>
    <m/>
    <m/>
    <m/>
    <m/>
    <m/>
    <m/>
    <m/>
    <m/>
    <m/>
    <m/>
    <m/>
    <m/>
    <m/>
    <m/>
    <m/>
    <m/>
    <m/>
    <m/>
    <m/>
    <m/>
    <m/>
    <m/>
  </r>
  <r>
    <x v="3901"/>
    <m/>
    <m/>
    <m/>
    <m/>
    <m/>
    <m/>
    <m/>
    <m/>
    <m/>
    <m/>
    <m/>
    <m/>
    <m/>
    <m/>
    <m/>
    <m/>
    <m/>
    <m/>
    <m/>
    <m/>
    <m/>
    <m/>
    <m/>
    <m/>
    <m/>
    <m/>
    <m/>
    <m/>
    <m/>
    <m/>
    <m/>
    <m/>
    <m/>
    <m/>
    <m/>
    <m/>
    <m/>
    <m/>
    <m/>
    <m/>
    <m/>
    <m/>
    <m/>
    <m/>
    <m/>
    <m/>
    <m/>
    <m/>
    <m/>
    <m/>
    <m/>
    <m/>
    <m/>
    <m/>
    <m/>
  </r>
  <r>
    <x v="3902"/>
    <m/>
    <m/>
    <m/>
    <m/>
    <m/>
    <m/>
    <m/>
    <m/>
    <m/>
    <m/>
    <m/>
    <m/>
    <m/>
    <m/>
    <m/>
    <m/>
    <m/>
    <m/>
    <m/>
    <m/>
    <m/>
    <m/>
    <m/>
    <m/>
    <m/>
    <m/>
    <m/>
    <m/>
    <m/>
    <m/>
    <m/>
    <m/>
    <m/>
    <m/>
    <m/>
    <m/>
    <m/>
    <m/>
    <m/>
    <m/>
    <m/>
    <m/>
    <m/>
    <m/>
    <m/>
    <m/>
    <m/>
    <m/>
    <m/>
    <m/>
    <m/>
    <m/>
    <m/>
    <m/>
    <m/>
  </r>
  <r>
    <x v="3903"/>
    <m/>
    <m/>
    <m/>
    <m/>
    <m/>
    <m/>
    <m/>
    <m/>
    <m/>
    <m/>
    <m/>
    <m/>
    <m/>
    <m/>
    <m/>
    <m/>
    <m/>
    <m/>
    <m/>
    <m/>
    <m/>
    <m/>
    <m/>
    <m/>
    <m/>
    <m/>
    <m/>
    <m/>
    <m/>
    <m/>
    <m/>
    <m/>
    <m/>
    <m/>
    <m/>
    <m/>
    <m/>
    <m/>
    <m/>
    <m/>
    <m/>
    <m/>
    <m/>
    <m/>
    <m/>
    <m/>
    <m/>
    <m/>
    <m/>
    <m/>
    <m/>
    <m/>
    <m/>
    <m/>
    <m/>
  </r>
  <r>
    <x v="3904"/>
    <m/>
    <m/>
    <m/>
    <m/>
    <m/>
    <m/>
    <m/>
    <m/>
    <m/>
    <m/>
    <m/>
    <m/>
    <m/>
    <m/>
    <m/>
    <m/>
    <m/>
    <m/>
    <m/>
    <m/>
    <m/>
    <m/>
    <m/>
    <m/>
    <m/>
    <m/>
    <m/>
    <m/>
    <m/>
    <m/>
    <m/>
    <m/>
    <m/>
    <m/>
    <m/>
    <m/>
    <m/>
    <m/>
    <m/>
    <m/>
    <m/>
    <m/>
    <m/>
    <m/>
    <m/>
    <m/>
    <m/>
    <m/>
    <m/>
    <m/>
    <m/>
    <m/>
    <m/>
    <m/>
    <m/>
  </r>
  <r>
    <x v="3905"/>
    <m/>
    <m/>
    <m/>
    <m/>
    <m/>
    <m/>
    <m/>
    <m/>
    <m/>
    <m/>
    <m/>
    <m/>
    <m/>
    <m/>
    <m/>
    <m/>
    <m/>
    <m/>
    <m/>
    <m/>
    <m/>
    <m/>
    <m/>
    <m/>
    <m/>
    <m/>
    <m/>
    <m/>
    <m/>
    <m/>
    <m/>
    <m/>
    <m/>
    <m/>
    <m/>
    <m/>
    <m/>
    <m/>
    <m/>
    <m/>
    <m/>
    <m/>
    <m/>
    <m/>
    <m/>
    <m/>
    <m/>
    <m/>
    <m/>
    <m/>
    <m/>
    <m/>
    <m/>
    <m/>
    <m/>
  </r>
  <r>
    <x v="3906"/>
    <m/>
    <m/>
    <m/>
    <m/>
    <m/>
    <m/>
    <m/>
    <m/>
    <m/>
    <m/>
    <m/>
    <m/>
    <m/>
    <m/>
    <m/>
    <m/>
    <m/>
    <m/>
    <m/>
    <m/>
    <m/>
    <m/>
    <m/>
    <m/>
    <m/>
    <m/>
    <m/>
    <m/>
    <m/>
    <m/>
    <m/>
    <m/>
    <m/>
    <m/>
    <m/>
    <m/>
    <m/>
    <m/>
    <m/>
    <m/>
    <m/>
    <m/>
    <m/>
    <m/>
    <m/>
    <m/>
    <m/>
    <m/>
    <m/>
    <m/>
    <m/>
    <m/>
    <m/>
    <m/>
    <m/>
  </r>
  <r>
    <x v="3907"/>
    <m/>
    <m/>
    <m/>
    <m/>
    <m/>
    <m/>
    <m/>
    <m/>
    <m/>
    <m/>
    <m/>
    <m/>
    <m/>
    <m/>
    <m/>
    <m/>
    <m/>
    <m/>
    <m/>
    <m/>
    <m/>
    <m/>
    <m/>
    <m/>
    <m/>
    <m/>
    <m/>
    <m/>
    <m/>
    <m/>
    <m/>
    <m/>
    <m/>
    <m/>
    <m/>
    <m/>
    <m/>
    <m/>
    <m/>
    <m/>
    <m/>
    <m/>
    <m/>
    <m/>
    <m/>
    <m/>
    <m/>
    <m/>
    <m/>
    <m/>
    <m/>
    <m/>
    <m/>
    <m/>
    <m/>
  </r>
  <r>
    <x v="3908"/>
    <m/>
    <m/>
    <m/>
    <m/>
    <m/>
    <m/>
    <m/>
    <m/>
    <m/>
    <m/>
    <m/>
    <m/>
    <m/>
    <m/>
    <m/>
    <m/>
    <m/>
    <m/>
    <m/>
    <m/>
    <m/>
    <m/>
    <m/>
    <m/>
    <m/>
    <m/>
    <m/>
    <m/>
    <m/>
    <m/>
    <m/>
    <m/>
    <m/>
    <m/>
    <m/>
    <m/>
    <m/>
    <m/>
    <m/>
    <m/>
    <m/>
    <m/>
    <m/>
    <m/>
    <m/>
    <m/>
    <m/>
    <m/>
    <m/>
    <m/>
    <m/>
    <m/>
    <m/>
    <m/>
    <m/>
  </r>
  <r>
    <x v="3909"/>
    <m/>
    <m/>
    <m/>
    <m/>
    <m/>
    <m/>
    <m/>
    <m/>
    <m/>
    <m/>
    <m/>
    <m/>
    <m/>
    <m/>
    <m/>
    <m/>
    <m/>
    <m/>
    <m/>
    <m/>
    <m/>
    <m/>
    <m/>
    <m/>
    <m/>
    <m/>
    <m/>
    <m/>
    <m/>
    <m/>
    <m/>
    <m/>
    <m/>
    <m/>
    <m/>
    <m/>
    <m/>
    <m/>
    <m/>
    <m/>
    <m/>
    <m/>
    <m/>
    <m/>
    <m/>
    <m/>
    <m/>
    <m/>
    <m/>
    <m/>
    <m/>
    <m/>
    <m/>
    <m/>
    <m/>
  </r>
  <r>
    <x v="3910"/>
    <m/>
    <m/>
    <m/>
    <m/>
    <m/>
    <m/>
    <m/>
    <m/>
    <m/>
    <m/>
    <m/>
    <m/>
    <m/>
    <m/>
    <m/>
    <m/>
    <m/>
    <m/>
    <m/>
    <m/>
    <m/>
    <m/>
    <m/>
    <m/>
    <m/>
    <m/>
    <m/>
    <m/>
    <m/>
    <m/>
    <m/>
    <m/>
    <m/>
    <m/>
    <m/>
    <m/>
    <m/>
    <m/>
    <m/>
    <m/>
    <m/>
    <m/>
    <m/>
    <m/>
    <m/>
    <m/>
    <m/>
    <m/>
    <m/>
    <m/>
    <m/>
    <m/>
    <m/>
    <m/>
    <m/>
  </r>
  <r>
    <x v="3911"/>
    <m/>
    <m/>
    <m/>
    <m/>
    <m/>
    <m/>
    <m/>
    <m/>
    <m/>
    <m/>
    <m/>
    <m/>
    <m/>
    <m/>
    <m/>
    <m/>
    <m/>
    <m/>
    <m/>
    <m/>
    <m/>
    <m/>
    <m/>
    <m/>
    <m/>
    <m/>
    <m/>
    <m/>
    <m/>
    <m/>
    <m/>
    <m/>
    <m/>
    <m/>
    <m/>
    <m/>
    <m/>
    <m/>
    <m/>
    <m/>
    <m/>
    <m/>
    <m/>
    <m/>
    <m/>
    <m/>
    <m/>
    <m/>
    <m/>
    <m/>
    <m/>
    <m/>
    <m/>
    <m/>
    <m/>
  </r>
  <r>
    <x v="3912"/>
    <m/>
    <m/>
    <m/>
    <m/>
    <m/>
    <m/>
    <m/>
    <m/>
    <m/>
    <m/>
    <m/>
    <m/>
    <m/>
    <m/>
    <m/>
    <m/>
    <m/>
    <m/>
    <m/>
    <m/>
    <m/>
    <m/>
    <m/>
    <m/>
    <m/>
    <m/>
    <m/>
    <m/>
    <m/>
    <m/>
    <m/>
    <m/>
    <m/>
    <m/>
    <m/>
    <m/>
    <m/>
    <m/>
    <m/>
    <m/>
    <m/>
    <m/>
    <m/>
    <m/>
    <m/>
    <m/>
    <m/>
    <m/>
    <m/>
    <m/>
    <m/>
    <m/>
    <m/>
    <m/>
    <m/>
  </r>
  <r>
    <x v="3913"/>
    <m/>
    <m/>
    <m/>
    <m/>
    <m/>
    <m/>
    <m/>
    <m/>
    <m/>
    <m/>
    <m/>
    <m/>
    <m/>
    <m/>
    <m/>
    <m/>
    <m/>
    <m/>
    <m/>
    <m/>
    <m/>
    <m/>
    <m/>
    <m/>
    <m/>
    <m/>
    <m/>
    <m/>
    <m/>
    <m/>
    <m/>
    <m/>
    <m/>
    <m/>
    <m/>
    <m/>
    <m/>
    <m/>
    <m/>
    <m/>
    <m/>
    <m/>
    <m/>
    <m/>
    <m/>
    <m/>
    <m/>
    <m/>
    <m/>
    <m/>
    <m/>
    <m/>
    <m/>
    <m/>
    <m/>
  </r>
  <r>
    <x v="3914"/>
    <m/>
    <m/>
    <m/>
    <m/>
    <m/>
    <m/>
    <m/>
    <m/>
    <m/>
    <m/>
    <m/>
    <m/>
    <m/>
    <m/>
    <m/>
    <m/>
    <m/>
    <m/>
    <m/>
    <m/>
    <m/>
    <m/>
    <m/>
    <m/>
    <m/>
    <m/>
    <m/>
    <m/>
    <m/>
    <m/>
    <m/>
    <m/>
    <m/>
    <m/>
    <m/>
    <m/>
    <m/>
    <m/>
    <m/>
    <m/>
    <m/>
    <m/>
    <m/>
    <m/>
    <m/>
    <m/>
    <m/>
    <m/>
    <m/>
    <m/>
    <m/>
    <m/>
    <m/>
    <m/>
    <m/>
  </r>
  <r>
    <x v="3915"/>
    <m/>
    <m/>
    <m/>
    <m/>
    <m/>
    <m/>
    <m/>
    <m/>
    <m/>
    <m/>
    <m/>
    <m/>
    <m/>
    <m/>
    <m/>
    <m/>
    <m/>
    <m/>
    <m/>
    <m/>
    <m/>
    <m/>
    <m/>
    <m/>
    <m/>
    <m/>
    <m/>
    <m/>
    <m/>
    <m/>
    <m/>
    <m/>
    <m/>
    <m/>
    <m/>
    <m/>
    <m/>
    <m/>
    <m/>
    <m/>
    <m/>
    <m/>
    <m/>
    <m/>
    <m/>
    <m/>
    <m/>
    <m/>
    <m/>
    <m/>
    <m/>
    <m/>
    <m/>
    <m/>
    <m/>
  </r>
  <r>
    <x v="3916"/>
    <m/>
    <m/>
    <m/>
    <m/>
    <m/>
    <m/>
    <m/>
    <m/>
    <m/>
    <m/>
    <m/>
    <m/>
    <m/>
    <m/>
    <m/>
    <m/>
    <m/>
    <m/>
    <m/>
    <m/>
    <m/>
    <m/>
    <m/>
    <m/>
    <m/>
    <m/>
    <m/>
    <m/>
    <m/>
    <m/>
    <m/>
    <m/>
    <m/>
    <m/>
    <m/>
    <m/>
    <m/>
    <m/>
    <m/>
    <m/>
    <m/>
    <m/>
    <m/>
    <m/>
    <m/>
    <m/>
    <m/>
    <m/>
    <m/>
    <m/>
    <m/>
    <m/>
    <m/>
    <m/>
    <m/>
  </r>
  <r>
    <x v="3917"/>
    <m/>
    <m/>
    <m/>
    <m/>
    <m/>
    <m/>
    <m/>
    <m/>
    <m/>
    <m/>
    <m/>
    <m/>
    <m/>
    <m/>
    <m/>
    <m/>
    <m/>
    <m/>
    <m/>
    <m/>
    <m/>
    <m/>
    <m/>
    <m/>
    <m/>
    <m/>
    <m/>
    <m/>
    <m/>
    <m/>
    <m/>
    <m/>
    <m/>
    <m/>
    <m/>
    <m/>
    <m/>
    <m/>
    <m/>
    <m/>
    <m/>
    <m/>
    <m/>
    <m/>
    <m/>
    <m/>
    <m/>
    <m/>
    <m/>
    <m/>
    <m/>
    <m/>
    <m/>
    <m/>
    <m/>
  </r>
  <r>
    <x v="3918"/>
    <m/>
    <m/>
    <m/>
    <m/>
    <m/>
    <m/>
    <m/>
    <m/>
    <m/>
    <m/>
    <m/>
    <m/>
    <m/>
    <m/>
    <m/>
    <m/>
    <m/>
    <m/>
    <m/>
    <m/>
    <m/>
    <m/>
    <m/>
    <m/>
    <m/>
    <m/>
    <m/>
    <m/>
    <m/>
    <m/>
    <m/>
    <m/>
    <m/>
    <m/>
    <m/>
    <m/>
    <m/>
    <m/>
    <m/>
    <m/>
    <m/>
    <m/>
    <m/>
    <m/>
    <m/>
    <m/>
    <m/>
    <m/>
    <m/>
    <m/>
    <m/>
    <m/>
    <m/>
    <m/>
    <m/>
  </r>
  <r>
    <x v="3919"/>
    <m/>
    <m/>
    <m/>
    <m/>
    <m/>
    <m/>
    <m/>
    <m/>
    <m/>
    <m/>
    <m/>
    <m/>
    <m/>
    <m/>
    <m/>
    <m/>
    <m/>
    <m/>
    <m/>
    <m/>
    <m/>
    <m/>
    <m/>
    <m/>
    <m/>
    <m/>
    <m/>
    <m/>
    <m/>
    <m/>
    <m/>
    <m/>
    <m/>
    <m/>
    <m/>
    <m/>
    <m/>
    <m/>
    <m/>
    <m/>
    <m/>
    <m/>
    <m/>
    <m/>
    <m/>
    <m/>
    <m/>
    <m/>
    <m/>
    <m/>
    <m/>
    <m/>
    <m/>
    <m/>
    <m/>
  </r>
  <r>
    <x v="3920"/>
    <m/>
    <m/>
    <m/>
    <m/>
    <m/>
    <m/>
    <m/>
    <m/>
    <m/>
    <m/>
    <m/>
    <m/>
    <m/>
    <m/>
    <m/>
    <m/>
    <m/>
    <m/>
    <m/>
    <m/>
    <m/>
    <m/>
    <m/>
    <m/>
    <m/>
    <m/>
    <m/>
    <m/>
    <m/>
    <m/>
    <m/>
    <m/>
    <m/>
    <m/>
    <m/>
    <m/>
    <m/>
    <m/>
    <m/>
    <m/>
    <m/>
    <m/>
    <m/>
    <m/>
    <m/>
    <m/>
    <m/>
    <m/>
    <m/>
    <m/>
    <m/>
    <m/>
    <m/>
    <m/>
    <m/>
  </r>
  <r>
    <x v="3921"/>
    <m/>
    <m/>
    <m/>
    <m/>
    <m/>
    <m/>
    <m/>
    <m/>
    <m/>
    <m/>
    <m/>
    <m/>
    <m/>
    <m/>
    <m/>
    <m/>
    <m/>
    <m/>
    <m/>
    <m/>
    <m/>
    <m/>
    <m/>
    <m/>
    <m/>
    <m/>
    <m/>
    <m/>
    <m/>
    <m/>
    <m/>
    <m/>
    <m/>
    <m/>
    <m/>
    <m/>
    <m/>
    <m/>
    <m/>
    <m/>
    <m/>
    <m/>
    <m/>
    <m/>
    <m/>
    <m/>
    <m/>
    <m/>
    <m/>
    <m/>
    <m/>
    <m/>
    <m/>
    <m/>
    <m/>
  </r>
  <r>
    <x v="3922"/>
    <m/>
    <m/>
    <m/>
    <m/>
    <m/>
    <m/>
    <m/>
    <m/>
    <m/>
    <m/>
    <m/>
    <m/>
    <m/>
    <m/>
    <m/>
    <m/>
    <m/>
    <m/>
    <m/>
    <m/>
    <m/>
    <m/>
    <m/>
    <m/>
    <m/>
    <m/>
    <m/>
    <m/>
    <m/>
    <m/>
    <m/>
    <m/>
    <m/>
    <m/>
    <m/>
    <m/>
    <m/>
    <m/>
    <m/>
    <m/>
    <m/>
    <m/>
    <m/>
    <m/>
    <m/>
    <m/>
    <m/>
    <m/>
    <m/>
    <m/>
    <m/>
    <m/>
    <m/>
    <m/>
    <m/>
  </r>
  <r>
    <x v="3923"/>
    <m/>
    <m/>
    <m/>
    <m/>
    <m/>
    <m/>
    <m/>
    <m/>
    <m/>
    <m/>
    <m/>
    <m/>
    <m/>
    <m/>
    <m/>
    <m/>
    <m/>
    <m/>
    <m/>
    <m/>
    <m/>
    <m/>
    <m/>
    <m/>
    <m/>
    <m/>
    <m/>
    <m/>
    <m/>
    <m/>
    <m/>
    <m/>
    <m/>
    <m/>
    <m/>
    <m/>
    <m/>
    <m/>
    <m/>
    <m/>
    <m/>
    <m/>
    <m/>
    <m/>
    <m/>
    <m/>
    <m/>
    <m/>
    <m/>
    <m/>
    <m/>
    <m/>
    <m/>
    <m/>
    <m/>
  </r>
  <r>
    <x v="3924"/>
    <m/>
    <m/>
    <m/>
    <m/>
    <m/>
    <m/>
    <m/>
    <m/>
    <m/>
    <m/>
    <m/>
    <m/>
    <m/>
    <m/>
    <m/>
    <m/>
    <m/>
    <m/>
    <m/>
    <m/>
    <m/>
    <m/>
    <m/>
    <m/>
    <m/>
    <m/>
    <m/>
    <m/>
    <m/>
    <m/>
    <m/>
    <m/>
    <m/>
    <m/>
    <m/>
    <m/>
    <m/>
    <m/>
    <m/>
    <m/>
    <m/>
    <m/>
    <m/>
    <m/>
    <m/>
    <m/>
    <m/>
    <m/>
    <m/>
    <m/>
    <m/>
    <m/>
    <m/>
    <m/>
    <m/>
  </r>
  <r>
    <x v="3925"/>
    <m/>
    <m/>
    <m/>
    <m/>
    <m/>
    <m/>
    <m/>
    <m/>
    <m/>
    <m/>
    <m/>
    <m/>
    <m/>
    <m/>
    <m/>
    <m/>
    <m/>
    <m/>
    <m/>
    <m/>
    <m/>
    <m/>
    <m/>
    <m/>
    <m/>
    <m/>
    <m/>
    <m/>
    <m/>
    <m/>
    <m/>
    <m/>
    <m/>
    <m/>
    <m/>
    <m/>
    <m/>
    <m/>
    <m/>
    <m/>
    <m/>
    <m/>
    <m/>
    <m/>
    <m/>
    <m/>
    <m/>
    <m/>
    <m/>
    <m/>
    <m/>
    <m/>
    <m/>
    <m/>
    <m/>
  </r>
  <r>
    <x v="3926"/>
    <m/>
    <m/>
    <m/>
    <m/>
    <m/>
    <m/>
    <m/>
    <m/>
    <m/>
    <m/>
    <m/>
    <m/>
    <m/>
    <m/>
    <m/>
    <m/>
    <m/>
    <m/>
    <m/>
    <m/>
    <m/>
    <m/>
    <m/>
    <m/>
    <m/>
    <m/>
    <m/>
    <m/>
    <m/>
    <m/>
    <m/>
    <m/>
    <m/>
    <m/>
    <m/>
    <m/>
    <m/>
    <m/>
    <m/>
    <m/>
    <m/>
    <m/>
    <m/>
    <m/>
    <m/>
    <m/>
    <m/>
    <m/>
    <m/>
    <m/>
    <m/>
    <m/>
    <m/>
    <m/>
    <m/>
  </r>
  <r>
    <x v="3927"/>
    <m/>
    <m/>
    <m/>
    <m/>
    <m/>
    <m/>
    <m/>
    <m/>
    <m/>
    <m/>
    <m/>
    <m/>
    <m/>
    <m/>
    <m/>
    <m/>
    <m/>
    <m/>
    <m/>
    <m/>
    <m/>
    <m/>
    <m/>
    <m/>
    <m/>
    <m/>
    <m/>
    <m/>
    <m/>
    <m/>
    <m/>
    <m/>
    <m/>
    <m/>
    <m/>
    <m/>
    <m/>
    <m/>
    <m/>
    <m/>
    <m/>
    <m/>
    <m/>
    <m/>
    <m/>
    <m/>
    <m/>
    <m/>
    <m/>
    <m/>
    <m/>
    <m/>
    <m/>
    <m/>
    <m/>
  </r>
  <r>
    <x v="3928"/>
    <m/>
    <m/>
    <m/>
    <m/>
    <m/>
    <m/>
    <m/>
    <m/>
    <m/>
    <m/>
    <m/>
    <m/>
    <m/>
    <m/>
    <m/>
    <m/>
    <m/>
    <m/>
    <m/>
    <m/>
    <m/>
    <m/>
    <m/>
    <m/>
    <m/>
    <m/>
    <m/>
    <m/>
    <m/>
    <m/>
    <m/>
    <m/>
    <m/>
    <m/>
    <m/>
    <m/>
    <m/>
    <m/>
    <m/>
    <m/>
    <m/>
    <m/>
    <m/>
    <m/>
    <m/>
    <m/>
    <m/>
    <m/>
    <m/>
    <m/>
    <m/>
    <m/>
    <m/>
    <m/>
    <m/>
  </r>
  <r>
    <x v="3929"/>
    <m/>
    <m/>
    <m/>
    <m/>
    <m/>
    <m/>
    <m/>
    <m/>
    <m/>
    <m/>
    <m/>
    <m/>
    <m/>
    <m/>
    <m/>
    <m/>
    <m/>
    <m/>
    <m/>
    <m/>
    <m/>
    <m/>
    <m/>
    <m/>
    <m/>
    <m/>
    <m/>
    <m/>
    <m/>
    <m/>
    <m/>
    <m/>
    <m/>
    <m/>
    <m/>
    <m/>
    <m/>
    <m/>
    <m/>
    <m/>
    <m/>
    <m/>
    <m/>
    <m/>
    <m/>
    <m/>
    <m/>
    <m/>
    <m/>
    <m/>
    <m/>
    <m/>
    <m/>
    <m/>
    <m/>
  </r>
  <r>
    <x v="3930"/>
    <m/>
    <m/>
    <m/>
    <m/>
    <m/>
    <m/>
    <m/>
    <m/>
    <m/>
    <m/>
    <m/>
    <m/>
    <m/>
    <m/>
    <m/>
    <m/>
    <m/>
    <m/>
    <m/>
    <m/>
    <m/>
    <m/>
    <m/>
    <m/>
    <m/>
    <m/>
    <m/>
    <m/>
    <m/>
    <m/>
    <m/>
    <m/>
    <m/>
    <m/>
    <m/>
    <m/>
    <m/>
    <m/>
    <m/>
    <m/>
    <m/>
    <m/>
    <m/>
    <m/>
    <m/>
    <m/>
    <m/>
    <m/>
    <m/>
    <m/>
    <m/>
    <m/>
    <m/>
    <m/>
    <m/>
  </r>
  <r>
    <x v="3931"/>
    <m/>
    <m/>
    <m/>
    <m/>
    <m/>
    <m/>
    <m/>
    <m/>
    <m/>
    <m/>
    <m/>
    <m/>
    <m/>
    <m/>
    <m/>
    <m/>
    <m/>
    <m/>
    <m/>
    <m/>
    <m/>
    <m/>
    <m/>
    <m/>
    <m/>
    <m/>
    <m/>
    <m/>
    <m/>
    <m/>
    <m/>
    <m/>
    <m/>
    <m/>
    <m/>
    <m/>
    <m/>
    <m/>
    <m/>
    <m/>
    <m/>
    <m/>
    <m/>
    <m/>
    <m/>
    <m/>
    <m/>
    <m/>
    <m/>
    <m/>
    <m/>
    <m/>
    <m/>
    <m/>
    <m/>
  </r>
  <r>
    <x v="3932"/>
    <m/>
    <m/>
    <m/>
    <m/>
    <m/>
    <m/>
    <m/>
    <m/>
    <m/>
    <m/>
    <m/>
    <m/>
    <m/>
    <m/>
    <m/>
    <m/>
    <m/>
    <m/>
    <m/>
    <m/>
    <m/>
    <m/>
    <m/>
    <m/>
    <m/>
    <m/>
    <m/>
    <m/>
    <m/>
    <m/>
    <m/>
    <m/>
    <m/>
    <m/>
    <m/>
    <m/>
    <m/>
    <m/>
    <m/>
    <m/>
    <m/>
    <m/>
    <m/>
    <m/>
    <m/>
    <m/>
    <m/>
    <m/>
    <m/>
    <m/>
    <m/>
    <m/>
    <m/>
    <m/>
    <m/>
  </r>
  <r>
    <x v="3933"/>
    <m/>
    <m/>
    <m/>
    <m/>
    <m/>
    <m/>
    <m/>
    <m/>
    <m/>
    <m/>
    <m/>
    <m/>
    <m/>
    <m/>
    <m/>
    <m/>
    <m/>
    <m/>
    <m/>
    <m/>
    <m/>
    <m/>
    <m/>
    <m/>
    <m/>
    <m/>
    <m/>
    <m/>
    <m/>
    <m/>
    <m/>
    <m/>
    <m/>
    <m/>
    <m/>
    <m/>
    <m/>
    <m/>
    <m/>
    <m/>
    <m/>
    <m/>
    <m/>
    <m/>
    <m/>
    <m/>
    <m/>
    <m/>
    <m/>
    <m/>
    <m/>
    <m/>
    <m/>
    <m/>
    <m/>
  </r>
  <r>
    <x v="3934"/>
    <m/>
    <m/>
    <m/>
    <m/>
    <m/>
    <m/>
    <m/>
    <m/>
    <m/>
    <m/>
    <m/>
    <m/>
    <m/>
    <m/>
    <m/>
    <m/>
    <m/>
    <m/>
    <m/>
    <m/>
    <m/>
    <m/>
    <m/>
    <m/>
    <m/>
    <m/>
    <m/>
    <m/>
    <m/>
    <m/>
    <m/>
    <m/>
    <m/>
    <m/>
    <m/>
    <m/>
    <m/>
    <m/>
    <m/>
    <m/>
    <m/>
    <m/>
    <m/>
    <m/>
    <m/>
    <m/>
    <m/>
    <m/>
    <m/>
    <m/>
    <m/>
    <m/>
    <m/>
    <m/>
    <m/>
  </r>
  <r>
    <x v="3935"/>
    <m/>
    <m/>
    <m/>
    <m/>
    <m/>
    <m/>
    <m/>
    <m/>
    <m/>
    <m/>
    <m/>
    <m/>
    <m/>
    <m/>
    <m/>
    <m/>
    <m/>
    <m/>
    <m/>
    <m/>
    <m/>
    <m/>
    <m/>
    <m/>
    <m/>
    <m/>
    <m/>
    <m/>
    <m/>
    <m/>
    <m/>
    <m/>
    <m/>
    <m/>
    <m/>
    <m/>
    <m/>
    <m/>
    <m/>
    <m/>
    <m/>
    <m/>
    <m/>
    <m/>
    <m/>
    <m/>
    <m/>
    <m/>
    <m/>
    <m/>
    <m/>
    <m/>
    <m/>
    <m/>
    <m/>
  </r>
  <r>
    <x v="3936"/>
    <m/>
    <m/>
    <m/>
    <m/>
    <m/>
    <m/>
    <m/>
    <m/>
    <m/>
    <m/>
    <m/>
    <m/>
    <m/>
    <m/>
    <m/>
    <m/>
    <m/>
    <m/>
    <m/>
    <m/>
    <m/>
    <m/>
    <m/>
    <m/>
    <m/>
    <m/>
    <m/>
    <m/>
    <m/>
    <m/>
    <m/>
    <m/>
    <m/>
    <m/>
    <m/>
    <m/>
    <m/>
    <m/>
    <m/>
    <m/>
    <m/>
    <m/>
    <m/>
    <m/>
    <m/>
    <m/>
    <m/>
    <m/>
    <m/>
    <m/>
    <m/>
    <m/>
    <m/>
    <m/>
    <m/>
  </r>
  <r>
    <x v="3937"/>
    <m/>
    <m/>
    <m/>
    <m/>
    <m/>
    <m/>
    <m/>
    <m/>
    <m/>
    <m/>
    <m/>
    <m/>
    <m/>
    <m/>
    <m/>
    <m/>
    <m/>
    <m/>
    <m/>
    <m/>
    <m/>
    <m/>
    <m/>
    <m/>
    <m/>
    <m/>
    <m/>
    <m/>
    <m/>
    <m/>
    <m/>
    <m/>
    <m/>
    <m/>
    <m/>
    <m/>
    <m/>
    <m/>
    <m/>
    <m/>
    <m/>
    <m/>
    <m/>
    <m/>
    <m/>
    <m/>
    <m/>
    <m/>
    <m/>
    <m/>
    <m/>
    <m/>
    <m/>
    <m/>
    <m/>
  </r>
  <r>
    <x v="3938"/>
    <m/>
    <m/>
    <m/>
    <m/>
    <m/>
    <m/>
    <m/>
    <m/>
    <m/>
    <m/>
    <m/>
    <m/>
    <m/>
    <m/>
    <m/>
    <m/>
    <m/>
    <m/>
    <m/>
    <m/>
    <m/>
    <m/>
    <m/>
    <m/>
    <m/>
    <m/>
    <m/>
    <m/>
    <m/>
    <m/>
    <m/>
    <m/>
    <m/>
    <m/>
    <m/>
    <m/>
    <m/>
    <m/>
    <m/>
    <m/>
    <m/>
    <m/>
    <m/>
    <m/>
    <m/>
    <m/>
    <m/>
    <m/>
    <m/>
    <m/>
    <m/>
    <m/>
    <m/>
    <m/>
    <m/>
  </r>
  <r>
    <x v="3939"/>
    <m/>
    <m/>
    <m/>
    <m/>
    <m/>
    <m/>
    <m/>
    <m/>
    <m/>
    <m/>
    <m/>
    <m/>
    <m/>
    <m/>
    <m/>
    <m/>
    <m/>
    <m/>
    <m/>
    <m/>
    <m/>
    <m/>
    <m/>
    <m/>
    <m/>
    <m/>
    <m/>
    <m/>
    <m/>
    <m/>
    <m/>
    <m/>
    <m/>
    <m/>
    <m/>
    <m/>
    <m/>
    <m/>
    <m/>
    <m/>
    <m/>
    <m/>
    <m/>
    <m/>
    <m/>
    <m/>
    <m/>
    <m/>
    <m/>
    <m/>
    <m/>
    <m/>
    <m/>
    <m/>
    <m/>
  </r>
  <r>
    <x v="3940"/>
    <m/>
    <m/>
    <m/>
    <m/>
    <m/>
    <m/>
    <m/>
    <m/>
    <m/>
    <m/>
    <m/>
    <m/>
    <m/>
    <m/>
    <m/>
    <m/>
    <m/>
    <m/>
    <m/>
    <m/>
    <m/>
    <m/>
    <m/>
    <m/>
    <m/>
    <m/>
    <m/>
    <m/>
    <m/>
    <m/>
    <m/>
    <m/>
    <m/>
    <m/>
    <m/>
    <m/>
    <m/>
    <m/>
    <m/>
    <m/>
    <m/>
    <m/>
    <m/>
    <m/>
    <m/>
    <m/>
    <m/>
    <m/>
    <m/>
    <m/>
    <m/>
    <m/>
    <m/>
    <m/>
    <m/>
  </r>
  <r>
    <x v="3941"/>
    <m/>
    <m/>
    <m/>
    <m/>
    <m/>
    <m/>
    <m/>
    <m/>
    <m/>
    <m/>
    <m/>
    <m/>
    <m/>
    <m/>
    <m/>
    <m/>
    <m/>
    <m/>
    <m/>
    <m/>
    <m/>
    <m/>
    <m/>
    <m/>
    <m/>
    <m/>
    <m/>
    <m/>
    <m/>
    <m/>
    <m/>
    <m/>
    <m/>
    <m/>
    <m/>
    <m/>
    <m/>
    <m/>
    <m/>
    <m/>
    <m/>
    <m/>
    <m/>
    <m/>
    <m/>
    <m/>
    <m/>
    <m/>
    <m/>
    <m/>
    <m/>
    <m/>
    <m/>
    <m/>
    <m/>
  </r>
  <r>
    <x v="3942"/>
    <m/>
    <m/>
    <m/>
    <m/>
    <m/>
    <m/>
    <m/>
    <m/>
    <m/>
    <m/>
    <m/>
    <m/>
    <m/>
    <m/>
    <m/>
    <m/>
    <m/>
    <m/>
    <m/>
    <m/>
    <m/>
    <m/>
    <m/>
    <m/>
    <m/>
    <m/>
    <m/>
    <m/>
    <m/>
    <m/>
    <m/>
    <m/>
    <m/>
    <m/>
    <m/>
    <m/>
    <m/>
    <m/>
    <m/>
    <m/>
    <m/>
    <m/>
    <m/>
    <m/>
    <m/>
    <m/>
    <m/>
    <m/>
    <m/>
    <m/>
    <m/>
    <m/>
    <m/>
    <m/>
    <m/>
  </r>
  <r>
    <x v="3943"/>
    <m/>
    <m/>
    <m/>
    <m/>
    <m/>
    <m/>
    <m/>
    <m/>
    <m/>
    <m/>
    <m/>
    <m/>
    <m/>
    <m/>
    <m/>
    <m/>
    <m/>
    <m/>
    <m/>
    <m/>
    <m/>
    <m/>
    <m/>
    <m/>
    <m/>
    <m/>
    <m/>
    <m/>
    <m/>
    <m/>
    <m/>
    <m/>
    <m/>
    <m/>
    <m/>
    <m/>
    <m/>
    <m/>
    <m/>
    <m/>
    <m/>
    <m/>
    <m/>
    <m/>
    <m/>
    <m/>
    <m/>
    <m/>
    <m/>
    <m/>
    <m/>
    <m/>
    <m/>
    <m/>
    <m/>
  </r>
  <r>
    <x v="3944"/>
    <m/>
    <m/>
    <m/>
    <m/>
    <m/>
    <m/>
    <m/>
    <m/>
    <m/>
    <m/>
    <m/>
    <m/>
    <m/>
    <m/>
    <m/>
    <m/>
    <m/>
    <m/>
    <m/>
    <m/>
    <m/>
    <m/>
    <m/>
    <m/>
    <m/>
    <m/>
    <m/>
    <m/>
    <m/>
    <m/>
    <m/>
    <m/>
    <m/>
    <m/>
    <m/>
    <m/>
    <m/>
    <m/>
    <m/>
    <m/>
    <m/>
    <m/>
    <m/>
    <m/>
    <m/>
    <m/>
    <m/>
    <m/>
    <m/>
    <m/>
    <m/>
    <m/>
    <m/>
    <m/>
    <m/>
  </r>
  <r>
    <x v="3945"/>
    <m/>
    <m/>
    <m/>
    <m/>
    <m/>
    <m/>
    <m/>
    <m/>
    <m/>
    <m/>
    <m/>
    <m/>
    <m/>
    <m/>
    <m/>
    <m/>
    <m/>
    <m/>
    <m/>
    <m/>
    <m/>
    <m/>
    <m/>
    <m/>
    <m/>
    <m/>
    <m/>
    <m/>
    <m/>
    <m/>
    <m/>
    <m/>
    <m/>
    <m/>
    <m/>
    <m/>
    <m/>
    <m/>
    <m/>
    <m/>
    <m/>
    <m/>
    <m/>
    <m/>
    <m/>
    <m/>
    <m/>
    <m/>
    <m/>
    <m/>
    <m/>
    <m/>
    <m/>
    <m/>
    <m/>
  </r>
  <r>
    <x v="3946"/>
    <m/>
    <m/>
    <m/>
    <m/>
    <m/>
    <m/>
    <m/>
    <m/>
    <m/>
    <m/>
    <m/>
    <m/>
    <m/>
    <m/>
    <m/>
    <m/>
    <m/>
    <m/>
    <m/>
    <m/>
    <m/>
    <m/>
    <m/>
    <m/>
    <m/>
    <m/>
    <m/>
    <m/>
    <m/>
    <m/>
    <m/>
    <m/>
    <m/>
    <m/>
    <m/>
    <m/>
    <m/>
    <m/>
    <m/>
    <m/>
    <m/>
    <m/>
    <m/>
    <m/>
    <m/>
    <m/>
    <m/>
    <m/>
    <m/>
    <m/>
    <m/>
    <m/>
    <m/>
    <m/>
    <m/>
  </r>
  <r>
    <x v="3947"/>
    <m/>
    <m/>
    <m/>
    <m/>
    <m/>
    <m/>
    <m/>
    <m/>
    <m/>
    <m/>
    <m/>
    <m/>
    <m/>
    <m/>
    <m/>
    <m/>
    <m/>
    <m/>
    <m/>
    <m/>
    <m/>
    <m/>
    <m/>
    <m/>
    <m/>
    <m/>
    <m/>
    <m/>
    <m/>
    <m/>
    <m/>
    <m/>
    <m/>
    <m/>
    <m/>
    <m/>
    <m/>
    <m/>
    <m/>
    <m/>
    <m/>
    <m/>
    <m/>
    <m/>
    <m/>
    <m/>
    <m/>
    <m/>
    <m/>
    <m/>
    <m/>
    <m/>
    <m/>
    <m/>
    <m/>
  </r>
  <r>
    <x v="3948"/>
    <m/>
    <m/>
    <m/>
    <m/>
    <m/>
    <m/>
    <m/>
    <m/>
    <m/>
    <m/>
    <m/>
    <m/>
    <m/>
    <m/>
    <m/>
    <m/>
    <m/>
    <m/>
    <m/>
    <m/>
    <m/>
    <m/>
    <m/>
    <m/>
    <m/>
    <m/>
    <m/>
    <m/>
    <m/>
    <m/>
    <m/>
    <m/>
    <m/>
    <m/>
    <m/>
    <m/>
    <m/>
    <m/>
    <m/>
    <m/>
    <m/>
    <m/>
    <m/>
    <m/>
    <m/>
    <m/>
    <m/>
    <m/>
    <m/>
    <m/>
    <m/>
    <m/>
    <m/>
    <m/>
    <m/>
  </r>
  <r>
    <x v="3949"/>
    <m/>
    <m/>
    <m/>
    <m/>
    <m/>
    <m/>
    <m/>
    <m/>
    <m/>
    <m/>
    <m/>
    <m/>
    <m/>
    <m/>
    <m/>
    <m/>
    <m/>
    <m/>
    <m/>
    <m/>
    <m/>
    <m/>
    <m/>
    <m/>
    <m/>
    <m/>
    <m/>
    <m/>
    <m/>
    <m/>
    <m/>
    <m/>
    <m/>
    <m/>
    <m/>
    <m/>
    <m/>
    <m/>
    <m/>
    <m/>
    <m/>
    <m/>
    <m/>
    <m/>
    <m/>
    <m/>
    <m/>
    <m/>
    <m/>
    <m/>
    <m/>
    <m/>
    <m/>
    <m/>
    <m/>
  </r>
  <r>
    <x v="3950"/>
    <m/>
    <m/>
    <m/>
    <m/>
    <m/>
    <m/>
    <m/>
    <m/>
    <m/>
    <m/>
    <m/>
    <m/>
    <m/>
    <m/>
    <m/>
    <m/>
    <m/>
    <m/>
    <m/>
    <m/>
    <m/>
    <m/>
    <m/>
    <m/>
    <m/>
    <m/>
    <m/>
    <m/>
    <m/>
    <m/>
    <m/>
    <m/>
    <m/>
    <m/>
    <m/>
    <m/>
    <m/>
    <m/>
    <m/>
    <m/>
    <m/>
    <m/>
    <m/>
    <m/>
    <m/>
    <m/>
    <m/>
    <m/>
    <m/>
    <m/>
    <m/>
    <m/>
    <m/>
    <m/>
    <m/>
  </r>
  <r>
    <x v="3951"/>
    <m/>
    <m/>
    <m/>
    <m/>
    <m/>
    <m/>
    <m/>
    <m/>
    <m/>
    <m/>
    <m/>
    <m/>
    <m/>
    <m/>
    <m/>
    <m/>
    <m/>
    <m/>
    <m/>
    <m/>
    <m/>
    <m/>
    <m/>
    <m/>
    <m/>
    <m/>
    <m/>
    <m/>
    <m/>
    <m/>
    <m/>
    <m/>
    <m/>
    <m/>
    <m/>
    <m/>
    <m/>
    <m/>
    <m/>
    <m/>
    <m/>
    <m/>
    <m/>
    <m/>
    <m/>
    <m/>
    <m/>
    <m/>
    <m/>
    <m/>
    <m/>
    <m/>
    <m/>
    <m/>
    <m/>
  </r>
  <r>
    <x v="3952"/>
    <m/>
    <m/>
    <m/>
    <m/>
    <m/>
    <m/>
    <m/>
    <m/>
    <m/>
    <m/>
    <m/>
    <m/>
    <m/>
    <m/>
    <m/>
    <m/>
    <m/>
    <m/>
    <m/>
    <m/>
    <m/>
    <m/>
    <m/>
    <m/>
    <m/>
    <m/>
    <m/>
    <m/>
    <m/>
    <m/>
    <m/>
    <m/>
    <m/>
    <m/>
    <m/>
    <m/>
    <m/>
    <m/>
    <m/>
    <m/>
    <m/>
    <m/>
    <m/>
    <m/>
    <m/>
    <m/>
    <m/>
    <m/>
    <m/>
    <m/>
    <m/>
    <m/>
    <m/>
    <m/>
    <m/>
  </r>
  <r>
    <x v="3953"/>
    <m/>
    <m/>
    <m/>
    <m/>
    <m/>
    <m/>
    <m/>
    <m/>
    <m/>
    <m/>
    <m/>
    <m/>
    <m/>
    <m/>
    <m/>
    <m/>
    <m/>
    <m/>
    <m/>
    <m/>
    <m/>
    <m/>
    <m/>
    <m/>
    <m/>
    <m/>
    <m/>
    <m/>
    <m/>
    <m/>
    <m/>
    <m/>
    <m/>
    <m/>
    <m/>
    <m/>
    <m/>
    <m/>
    <m/>
    <m/>
    <m/>
    <m/>
    <m/>
    <m/>
    <m/>
    <m/>
    <m/>
    <m/>
    <m/>
    <m/>
    <m/>
    <m/>
    <m/>
    <m/>
    <m/>
  </r>
  <r>
    <x v="3954"/>
    <m/>
    <m/>
    <m/>
    <m/>
    <m/>
    <m/>
    <m/>
    <m/>
    <m/>
    <m/>
    <m/>
    <m/>
    <m/>
    <m/>
    <m/>
    <m/>
    <m/>
    <m/>
    <m/>
    <m/>
    <m/>
    <m/>
    <m/>
    <m/>
    <m/>
    <m/>
    <m/>
    <m/>
    <m/>
    <m/>
    <m/>
    <m/>
    <m/>
    <m/>
    <m/>
    <m/>
    <m/>
    <m/>
    <m/>
    <m/>
    <m/>
    <m/>
    <m/>
    <m/>
    <m/>
    <m/>
    <m/>
    <m/>
    <m/>
    <m/>
    <m/>
    <m/>
    <m/>
    <m/>
    <m/>
  </r>
  <r>
    <x v="3955"/>
    <m/>
    <m/>
    <m/>
    <m/>
    <m/>
    <m/>
    <m/>
    <m/>
    <m/>
    <m/>
    <m/>
    <m/>
    <m/>
    <m/>
    <m/>
    <m/>
    <m/>
    <m/>
    <m/>
    <m/>
    <m/>
    <m/>
    <m/>
    <m/>
    <m/>
    <m/>
    <m/>
    <m/>
    <m/>
    <m/>
    <m/>
    <m/>
    <m/>
    <m/>
    <m/>
    <m/>
    <m/>
    <m/>
    <m/>
    <m/>
    <m/>
    <m/>
    <m/>
    <m/>
    <m/>
    <m/>
    <m/>
    <m/>
    <m/>
    <m/>
    <m/>
    <m/>
    <m/>
    <m/>
    <m/>
  </r>
  <r>
    <x v="3956"/>
    <m/>
    <m/>
    <m/>
    <m/>
    <m/>
    <m/>
    <m/>
    <m/>
    <m/>
    <m/>
    <m/>
    <m/>
    <m/>
    <m/>
    <m/>
    <m/>
    <m/>
    <m/>
    <m/>
    <m/>
    <m/>
    <m/>
    <m/>
    <m/>
    <m/>
    <m/>
    <m/>
    <m/>
    <m/>
    <m/>
    <m/>
    <m/>
    <m/>
    <m/>
    <m/>
    <m/>
    <m/>
    <m/>
    <m/>
    <m/>
    <m/>
    <m/>
    <m/>
    <m/>
    <m/>
    <m/>
    <m/>
    <m/>
    <m/>
    <m/>
    <m/>
    <m/>
    <m/>
    <m/>
    <m/>
  </r>
  <r>
    <x v="3957"/>
    <m/>
    <m/>
    <m/>
    <m/>
    <m/>
    <m/>
    <m/>
    <m/>
    <m/>
    <m/>
    <m/>
    <m/>
    <m/>
    <m/>
    <m/>
    <m/>
    <m/>
    <m/>
    <m/>
    <m/>
    <m/>
    <m/>
    <m/>
    <m/>
    <m/>
    <m/>
    <m/>
    <m/>
    <m/>
    <m/>
    <m/>
    <m/>
    <m/>
    <m/>
    <m/>
    <m/>
    <m/>
    <m/>
    <m/>
    <m/>
    <m/>
    <m/>
    <m/>
    <m/>
    <m/>
    <m/>
    <m/>
    <m/>
    <m/>
    <m/>
    <m/>
    <m/>
    <m/>
    <m/>
    <m/>
  </r>
  <r>
    <x v="3958"/>
    <m/>
    <m/>
    <m/>
    <m/>
    <m/>
    <m/>
    <m/>
    <m/>
    <m/>
    <m/>
    <m/>
    <m/>
    <m/>
    <m/>
    <m/>
    <m/>
    <m/>
    <m/>
    <m/>
    <m/>
    <m/>
    <m/>
    <m/>
    <m/>
    <m/>
    <m/>
    <m/>
    <m/>
    <m/>
    <m/>
    <m/>
    <m/>
    <m/>
    <m/>
    <m/>
    <m/>
    <m/>
    <m/>
    <m/>
    <m/>
    <m/>
    <m/>
    <m/>
    <m/>
    <m/>
    <m/>
    <m/>
    <m/>
    <m/>
    <m/>
    <m/>
    <m/>
    <m/>
    <m/>
    <m/>
  </r>
  <r>
    <x v="3959"/>
    <m/>
    <m/>
    <m/>
    <m/>
    <m/>
    <m/>
    <m/>
    <m/>
    <m/>
    <m/>
    <m/>
    <m/>
    <m/>
    <m/>
    <m/>
    <m/>
    <m/>
    <m/>
    <m/>
    <m/>
    <m/>
    <m/>
    <m/>
    <m/>
    <m/>
    <m/>
    <m/>
    <m/>
    <m/>
    <m/>
    <m/>
    <m/>
    <m/>
    <m/>
    <m/>
    <m/>
    <m/>
    <m/>
    <m/>
    <m/>
    <m/>
    <m/>
    <m/>
    <m/>
    <m/>
    <m/>
    <m/>
    <m/>
    <m/>
    <m/>
    <m/>
    <m/>
    <m/>
    <m/>
    <m/>
  </r>
  <r>
    <x v="3960"/>
    <m/>
    <m/>
    <m/>
    <m/>
    <m/>
    <m/>
    <m/>
    <m/>
    <m/>
    <m/>
    <m/>
    <m/>
    <m/>
    <m/>
    <m/>
    <m/>
    <m/>
    <m/>
    <m/>
    <m/>
    <m/>
    <m/>
    <m/>
    <m/>
    <m/>
    <m/>
    <m/>
    <m/>
    <m/>
    <m/>
    <m/>
    <m/>
    <m/>
    <m/>
    <m/>
    <m/>
    <m/>
    <m/>
    <m/>
    <m/>
    <m/>
    <m/>
    <m/>
    <m/>
    <m/>
    <m/>
    <m/>
    <m/>
    <m/>
    <m/>
    <m/>
    <m/>
    <m/>
    <m/>
    <m/>
  </r>
  <r>
    <x v="3961"/>
    <m/>
    <m/>
    <m/>
    <m/>
    <m/>
    <m/>
    <m/>
    <m/>
    <m/>
    <m/>
    <m/>
    <m/>
    <m/>
    <m/>
    <m/>
    <m/>
    <m/>
    <m/>
    <m/>
    <m/>
    <m/>
    <m/>
    <m/>
    <m/>
    <m/>
    <m/>
    <m/>
    <m/>
    <m/>
    <m/>
    <m/>
    <m/>
    <m/>
    <m/>
    <m/>
    <m/>
    <m/>
    <m/>
    <m/>
    <m/>
    <m/>
    <m/>
    <m/>
    <m/>
    <m/>
    <m/>
    <m/>
    <m/>
    <m/>
    <m/>
    <m/>
    <m/>
    <m/>
    <m/>
    <m/>
  </r>
  <r>
    <x v="3962"/>
    <m/>
    <m/>
    <m/>
    <m/>
    <m/>
    <m/>
    <m/>
    <m/>
    <m/>
    <m/>
    <m/>
    <m/>
    <m/>
    <m/>
    <m/>
    <m/>
    <m/>
    <m/>
    <m/>
    <m/>
    <m/>
    <m/>
    <m/>
    <m/>
    <m/>
    <m/>
    <m/>
    <m/>
    <m/>
    <m/>
    <m/>
    <m/>
    <m/>
    <m/>
    <m/>
    <m/>
    <m/>
    <m/>
    <m/>
    <m/>
    <m/>
    <m/>
    <m/>
    <m/>
    <m/>
    <m/>
    <m/>
    <m/>
    <m/>
    <m/>
    <m/>
    <m/>
    <m/>
    <m/>
    <m/>
  </r>
  <r>
    <x v="3963"/>
    <m/>
    <m/>
    <m/>
    <m/>
    <m/>
    <m/>
    <m/>
    <m/>
    <m/>
    <m/>
    <m/>
    <m/>
    <m/>
    <m/>
    <m/>
    <m/>
    <m/>
    <m/>
    <m/>
    <m/>
    <m/>
    <m/>
    <m/>
    <m/>
    <m/>
    <m/>
    <m/>
    <m/>
    <m/>
    <m/>
    <m/>
    <m/>
    <m/>
    <m/>
    <m/>
    <m/>
    <m/>
    <m/>
    <m/>
    <m/>
    <m/>
    <m/>
    <m/>
    <m/>
    <m/>
    <m/>
    <m/>
    <m/>
    <m/>
    <m/>
    <m/>
    <m/>
    <m/>
    <m/>
    <m/>
  </r>
  <r>
    <x v="3964"/>
    <m/>
    <m/>
    <m/>
    <m/>
    <m/>
    <m/>
    <m/>
    <m/>
    <m/>
    <m/>
    <m/>
    <m/>
    <m/>
    <m/>
    <m/>
    <m/>
    <m/>
    <m/>
    <m/>
    <m/>
    <m/>
    <m/>
    <m/>
    <m/>
    <m/>
    <m/>
    <m/>
    <m/>
    <m/>
    <m/>
    <m/>
    <m/>
    <m/>
    <m/>
    <m/>
    <m/>
    <m/>
    <m/>
    <m/>
    <m/>
    <m/>
    <m/>
    <m/>
    <m/>
    <m/>
    <m/>
    <m/>
    <m/>
    <m/>
    <m/>
    <m/>
    <m/>
    <m/>
    <m/>
    <m/>
  </r>
  <r>
    <x v="3965"/>
    <m/>
    <m/>
    <m/>
    <m/>
    <m/>
    <m/>
    <m/>
    <m/>
    <m/>
    <m/>
    <m/>
    <m/>
    <m/>
    <m/>
    <m/>
    <m/>
    <m/>
    <m/>
    <m/>
    <m/>
    <m/>
    <m/>
    <m/>
    <m/>
    <m/>
    <m/>
    <m/>
    <m/>
    <m/>
    <m/>
    <m/>
    <m/>
    <m/>
    <m/>
    <m/>
    <m/>
    <m/>
    <m/>
    <m/>
    <m/>
    <m/>
    <m/>
    <m/>
    <m/>
    <m/>
    <m/>
    <m/>
    <m/>
    <m/>
    <m/>
    <m/>
    <m/>
    <m/>
    <m/>
    <m/>
  </r>
  <r>
    <x v="3966"/>
    <m/>
    <m/>
    <m/>
    <m/>
    <m/>
    <m/>
    <m/>
    <m/>
    <m/>
    <m/>
    <m/>
    <m/>
    <m/>
    <m/>
    <m/>
    <m/>
    <m/>
    <m/>
    <m/>
    <m/>
    <m/>
    <m/>
    <m/>
    <m/>
    <m/>
    <m/>
    <m/>
    <m/>
    <m/>
    <m/>
    <m/>
    <m/>
    <m/>
    <m/>
    <m/>
    <m/>
    <m/>
    <m/>
    <m/>
    <m/>
    <m/>
    <m/>
    <m/>
    <m/>
    <m/>
    <m/>
    <m/>
    <m/>
    <m/>
    <m/>
    <m/>
    <m/>
    <m/>
    <m/>
    <m/>
  </r>
  <r>
    <x v="3967"/>
    <m/>
    <m/>
    <m/>
    <m/>
    <m/>
    <m/>
    <m/>
    <m/>
    <m/>
    <m/>
    <m/>
    <m/>
    <m/>
    <m/>
    <m/>
    <m/>
    <m/>
    <m/>
    <m/>
    <m/>
    <m/>
    <m/>
    <m/>
    <m/>
    <m/>
    <m/>
    <m/>
    <m/>
    <m/>
    <m/>
    <m/>
    <m/>
    <m/>
    <m/>
    <m/>
    <m/>
    <m/>
    <m/>
    <m/>
    <m/>
    <m/>
    <m/>
    <m/>
    <m/>
    <m/>
    <m/>
    <m/>
    <m/>
    <m/>
    <m/>
    <m/>
    <m/>
    <m/>
    <m/>
    <m/>
  </r>
  <r>
    <x v="3968"/>
    <m/>
    <m/>
    <m/>
    <m/>
    <m/>
    <m/>
    <m/>
    <m/>
    <m/>
    <m/>
    <m/>
    <m/>
    <m/>
    <m/>
    <m/>
    <m/>
    <m/>
    <m/>
    <m/>
    <m/>
    <m/>
    <m/>
    <m/>
    <m/>
    <m/>
    <m/>
    <m/>
    <m/>
    <m/>
    <m/>
    <m/>
    <m/>
    <m/>
    <m/>
    <m/>
    <m/>
    <m/>
    <m/>
    <m/>
    <m/>
    <m/>
    <m/>
    <m/>
    <m/>
    <m/>
    <m/>
    <m/>
    <m/>
    <m/>
    <m/>
    <m/>
    <m/>
    <m/>
    <m/>
    <m/>
  </r>
  <r>
    <x v="3968"/>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r>
    <x v="3969"/>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4">
  <location ref="A3:B3868" firstHeaderRow="1" firstDataRow="1" firstDataCol="1"/>
  <pivotFields count="56">
    <pivotField axis="axisRow" numFmtId="164" showAll="0" sortType="ascending">
      <items count="39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m="1" x="3970"/>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t="default"/>
      </items>
    </pivotField>
    <pivotField showAll="0"/>
    <pivotField showAll="0" defaultSubtota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defaultSubtotal="0"/>
  </pivotFields>
  <rowFields count="1">
    <field x="0"/>
  </rowFields>
  <rowItems count="38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t="grand">
      <x/>
    </i>
  </rowItems>
  <colItems count="1">
    <i/>
  </colItems>
  <dataFields count="1">
    <dataField name="Sum of VIXY % err" fld="29" baseField="0" baseItem="274"/>
  </dataFields>
  <chartFormats count="1">
    <chartFormat chart="1" format="6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8">
      <autoFilter ref="A1">
        <filterColumn colId="0">
          <customFilters and="1">
            <customFilter operator="greaterThanOrEqual" val="38016"/>
            <customFilter operator="lessThanOrEqual" val="43678"/>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8" sqref="C8"/>
    </sheetView>
  </sheetViews>
  <sheetFormatPr defaultRowHeight="15" x14ac:dyDescent="0.25"/>
  <cols>
    <col min="3" max="3" width="82.42578125" customWidth="1"/>
  </cols>
  <sheetData>
    <row r="1" spans="1:3" ht="14.1" customHeight="1" x14ac:dyDescent="0.25">
      <c r="A1" s="4" t="s">
        <v>95</v>
      </c>
      <c r="C1" s="5"/>
    </row>
    <row r="2" spans="1:3" ht="14.1" customHeight="1" x14ac:dyDescent="0.25">
      <c r="B2" s="6"/>
      <c r="C2" s="5" t="s">
        <v>24</v>
      </c>
    </row>
    <row r="3" spans="1:3" ht="14.1" customHeight="1" x14ac:dyDescent="0.25">
      <c r="C3" s="5"/>
    </row>
    <row r="4" spans="1:3" ht="14.1" customHeight="1" x14ac:dyDescent="0.25">
      <c r="A4" s="7"/>
      <c r="B4" s="8" t="s">
        <v>25</v>
      </c>
      <c r="C4" s="8"/>
    </row>
    <row r="5" spans="1:3" ht="14.1" customHeight="1" x14ac:dyDescent="0.25">
      <c r="A5" s="7"/>
      <c r="B5" s="8">
        <v>1</v>
      </c>
      <c r="C5" s="8" t="s">
        <v>26</v>
      </c>
    </row>
    <row r="6" spans="1:3" ht="45" x14ac:dyDescent="0.25">
      <c r="A6" s="7"/>
      <c r="B6" s="8">
        <v>2</v>
      </c>
      <c r="C6" s="8" t="s">
        <v>27</v>
      </c>
    </row>
    <row r="7" spans="1:3" ht="120" x14ac:dyDescent="0.25">
      <c r="A7" s="7"/>
      <c r="B7" s="8">
        <v>3</v>
      </c>
      <c r="C7" s="8" t="s">
        <v>40</v>
      </c>
    </row>
    <row r="8" spans="1:3" ht="60" x14ac:dyDescent="0.25">
      <c r="A8" s="7"/>
      <c r="B8" s="8">
        <v>4</v>
      </c>
      <c r="C8" s="8" t="s">
        <v>28</v>
      </c>
    </row>
    <row r="9" spans="1:3" ht="45" x14ac:dyDescent="0.25">
      <c r="A9" s="7"/>
      <c r="B9" s="8">
        <v>5</v>
      </c>
      <c r="C9" s="8" t="s">
        <v>37</v>
      </c>
    </row>
    <row r="10" spans="1:3" ht="75" x14ac:dyDescent="0.25">
      <c r="A10" s="7"/>
      <c r="B10" s="8">
        <v>6</v>
      </c>
      <c r="C10" s="8" t="s">
        <v>38</v>
      </c>
    </row>
    <row r="11" spans="1:3" ht="75" x14ac:dyDescent="0.25">
      <c r="A11" s="7"/>
      <c r="B11" s="8">
        <v>7</v>
      </c>
      <c r="C11" s="8" t="s">
        <v>39</v>
      </c>
    </row>
    <row r="12" spans="1:3" ht="30" x14ac:dyDescent="0.25">
      <c r="A12" s="7"/>
      <c r="B12" s="8">
        <v>8</v>
      </c>
      <c r="C12" s="8" t="s">
        <v>54</v>
      </c>
    </row>
    <row r="13" spans="1:3" ht="210" x14ac:dyDescent="0.25">
      <c r="A13" s="7"/>
      <c r="B13" s="8">
        <v>9</v>
      </c>
      <c r="C13" s="8" t="s">
        <v>87</v>
      </c>
    </row>
    <row r="14" spans="1:3" ht="105" x14ac:dyDescent="0.25">
      <c r="A14" s="7"/>
      <c r="B14" s="8">
        <v>10</v>
      </c>
      <c r="C14" s="8" t="s">
        <v>29</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788"/>
  <sheetViews>
    <sheetView workbookViewId="0">
      <selection activeCell="H1" sqref="H1:J1048576"/>
    </sheetView>
  </sheetViews>
  <sheetFormatPr defaultRowHeight="15" x14ac:dyDescent="0.25"/>
  <sheetData>
    <row r="1" spans="1:7" x14ac:dyDescent="0.25">
      <c r="A1" t="s">
        <v>50</v>
      </c>
      <c r="B1" t="s">
        <v>41</v>
      </c>
      <c r="C1" t="s">
        <v>42</v>
      </c>
      <c r="D1" t="s">
        <v>43</v>
      </c>
      <c r="E1" t="s">
        <v>44</v>
      </c>
      <c r="F1" t="s">
        <v>46</v>
      </c>
      <c r="G1" t="s">
        <v>45</v>
      </c>
    </row>
    <row r="2" spans="1:7" x14ac:dyDescent="0.25">
      <c r="A2" s="27">
        <v>40820</v>
      </c>
      <c r="B2">
        <v>48540000</v>
      </c>
      <c r="C2">
        <v>48960000</v>
      </c>
      <c r="D2">
        <v>41160000</v>
      </c>
      <c r="E2">
        <v>41160000</v>
      </c>
      <c r="F2">
        <v>41160000</v>
      </c>
      <c r="G2">
        <v>0</v>
      </c>
    </row>
    <row r="3" spans="1:7" x14ac:dyDescent="0.25">
      <c r="A3" s="27">
        <v>40821</v>
      </c>
      <c r="B3">
        <v>39492000</v>
      </c>
      <c r="C3">
        <v>39780000</v>
      </c>
      <c r="D3">
        <v>36276000</v>
      </c>
      <c r="E3">
        <v>36276000</v>
      </c>
      <c r="F3">
        <v>36276000</v>
      </c>
      <c r="G3">
        <v>0</v>
      </c>
    </row>
    <row r="4" spans="1:7" x14ac:dyDescent="0.25">
      <c r="A4" s="27">
        <v>40822</v>
      </c>
      <c r="B4">
        <v>36228000</v>
      </c>
      <c r="C4">
        <v>37560000</v>
      </c>
      <c r="D4">
        <v>34800000</v>
      </c>
      <c r="E4">
        <v>34800000</v>
      </c>
      <c r="F4">
        <v>34800000</v>
      </c>
      <c r="G4">
        <v>0</v>
      </c>
    </row>
    <row r="5" spans="1:7" x14ac:dyDescent="0.25">
      <c r="A5" s="27">
        <v>40823</v>
      </c>
      <c r="B5">
        <v>34116000</v>
      </c>
      <c r="C5">
        <v>37152000</v>
      </c>
      <c r="D5">
        <v>33696000</v>
      </c>
      <c r="E5">
        <v>35304000</v>
      </c>
      <c r="F5">
        <v>35304000</v>
      </c>
      <c r="G5">
        <v>0</v>
      </c>
    </row>
    <row r="6" spans="1:7" x14ac:dyDescent="0.25">
      <c r="A6" s="27">
        <v>40826</v>
      </c>
      <c r="B6">
        <v>33096000</v>
      </c>
      <c r="C6">
        <v>33120000</v>
      </c>
      <c r="D6">
        <v>31188000</v>
      </c>
      <c r="E6">
        <v>31188000</v>
      </c>
      <c r="F6">
        <v>31188000</v>
      </c>
      <c r="G6">
        <v>0</v>
      </c>
    </row>
    <row r="7" spans="1:7" x14ac:dyDescent="0.25">
      <c r="A7" s="27">
        <v>40827</v>
      </c>
      <c r="B7">
        <v>31404000</v>
      </c>
      <c r="C7">
        <v>31452000</v>
      </c>
      <c r="D7">
        <v>29820000</v>
      </c>
      <c r="E7">
        <v>30120000</v>
      </c>
      <c r="F7">
        <v>30120000</v>
      </c>
      <c r="G7">
        <v>0</v>
      </c>
    </row>
    <row r="8" spans="1:7" x14ac:dyDescent="0.25">
      <c r="A8" s="27">
        <v>40828</v>
      </c>
      <c r="B8">
        <v>27888000</v>
      </c>
      <c r="C8">
        <v>27888000</v>
      </c>
      <c r="D8">
        <v>24972000</v>
      </c>
      <c r="E8">
        <v>25752000</v>
      </c>
      <c r="F8">
        <v>25752000</v>
      </c>
      <c r="G8">
        <v>0</v>
      </c>
    </row>
    <row r="9" spans="1:7" x14ac:dyDescent="0.25">
      <c r="A9" s="27">
        <v>40829</v>
      </c>
      <c r="B9">
        <v>26640000</v>
      </c>
      <c r="C9">
        <v>28044000</v>
      </c>
      <c r="D9">
        <v>25932000</v>
      </c>
      <c r="E9">
        <v>25932000</v>
      </c>
      <c r="F9">
        <v>25932000</v>
      </c>
      <c r="G9">
        <v>0</v>
      </c>
    </row>
    <row r="10" spans="1:7" x14ac:dyDescent="0.25">
      <c r="A10" s="27">
        <v>40830</v>
      </c>
      <c r="B10">
        <v>23472000</v>
      </c>
      <c r="C10">
        <v>24828000</v>
      </c>
      <c r="D10">
        <v>22968000</v>
      </c>
      <c r="E10">
        <v>23376000</v>
      </c>
      <c r="F10">
        <v>23376000</v>
      </c>
      <c r="G10">
        <v>0</v>
      </c>
    </row>
    <row r="11" spans="1:7" x14ac:dyDescent="0.25">
      <c r="A11" s="27">
        <v>40833</v>
      </c>
      <c r="B11">
        <v>23148000</v>
      </c>
      <c r="C11">
        <v>27900000</v>
      </c>
      <c r="D11">
        <v>23148000</v>
      </c>
      <c r="E11">
        <v>27900000</v>
      </c>
      <c r="F11">
        <v>27900000</v>
      </c>
      <c r="G11">
        <v>0</v>
      </c>
    </row>
    <row r="12" spans="1:7" x14ac:dyDescent="0.25">
      <c r="A12" s="27">
        <v>40834</v>
      </c>
      <c r="B12">
        <v>27696000</v>
      </c>
      <c r="C12">
        <v>29544000</v>
      </c>
      <c r="D12">
        <v>23820000</v>
      </c>
      <c r="E12">
        <v>26040000</v>
      </c>
      <c r="F12">
        <v>26040000</v>
      </c>
      <c r="G12">
        <v>0</v>
      </c>
    </row>
    <row r="13" spans="1:7" x14ac:dyDescent="0.25">
      <c r="A13" s="27">
        <v>40835</v>
      </c>
      <c r="B13">
        <v>25200000</v>
      </c>
      <c r="C13">
        <v>29664000</v>
      </c>
      <c r="D13">
        <v>24720000</v>
      </c>
      <c r="E13">
        <v>28932000</v>
      </c>
      <c r="F13">
        <v>28932000</v>
      </c>
      <c r="G13">
        <v>0</v>
      </c>
    </row>
    <row r="14" spans="1:7" x14ac:dyDescent="0.25">
      <c r="A14" s="27">
        <v>40836</v>
      </c>
      <c r="B14">
        <v>29304000</v>
      </c>
      <c r="C14">
        <v>31356000</v>
      </c>
      <c r="D14">
        <v>28560000</v>
      </c>
      <c r="E14">
        <v>28980000</v>
      </c>
      <c r="F14">
        <v>28980000</v>
      </c>
      <c r="G14">
        <v>0</v>
      </c>
    </row>
    <row r="15" spans="1:7" x14ac:dyDescent="0.25">
      <c r="A15" s="27">
        <v>40837</v>
      </c>
      <c r="B15">
        <v>27048000</v>
      </c>
      <c r="C15">
        <v>28020000</v>
      </c>
      <c r="D15">
        <v>26040000</v>
      </c>
      <c r="E15">
        <v>26040000</v>
      </c>
      <c r="F15">
        <v>26040000</v>
      </c>
      <c r="G15">
        <v>0</v>
      </c>
    </row>
    <row r="16" spans="1:7" x14ac:dyDescent="0.25">
      <c r="A16" s="27">
        <v>40840</v>
      </c>
      <c r="B16">
        <v>25404000</v>
      </c>
      <c r="C16">
        <v>25404000</v>
      </c>
      <c r="D16">
        <v>22764000</v>
      </c>
      <c r="E16">
        <v>22872000</v>
      </c>
      <c r="F16">
        <v>22872000</v>
      </c>
      <c r="G16">
        <v>0</v>
      </c>
    </row>
    <row r="17" spans="1:7" x14ac:dyDescent="0.25">
      <c r="A17" s="27">
        <v>40841</v>
      </c>
      <c r="B17">
        <v>23484000</v>
      </c>
      <c r="C17">
        <v>26220000</v>
      </c>
      <c r="D17">
        <v>23484000</v>
      </c>
      <c r="E17">
        <v>25860000</v>
      </c>
      <c r="F17">
        <v>25860000</v>
      </c>
      <c r="G17">
        <v>0</v>
      </c>
    </row>
    <row r="18" spans="1:7" x14ac:dyDescent="0.25">
      <c r="A18" s="27">
        <v>40842</v>
      </c>
      <c r="B18">
        <v>23796000</v>
      </c>
      <c r="C18">
        <v>27492000</v>
      </c>
      <c r="D18">
        <v>23544000</v>
      </c>
      <c r="E18">
        <v>23808000</v>
      </c>
      <c r="F18">
        <v>23808000</v>
      </c>
      <c r="G18">
        <v>0</v>
      </c>
    </row>
    <row r="19" spans="1:7" x14ac:dyDescent="0.25">
      <c r="A19" s="27">
        <v>40843</v>
      </c>
      <c r="B19">
        <v>18876000</v>
      </c>
      <c r="C19">
        <v>19836000</v>
      </c>
      <c r="D19">
        <v>17124000</v>
      </c>
      <c r="E19">
        <v>17460000</v>
      </c>
      <c r="F19">
        <v>17460000</v>
      </c>
      <c r="G19">
        <v>0</v>
      </c>
    </row>
    <row r="20" spans="1:7" x14ac:dyDescent="0.25">
      <c r="A20" s="27">
        <v>40844</v>
      </c>
      <c r="B20">
        <v>18096000</v>
      </c>
      <c r="C20">
        <v>18372000</v>
      </c>
      <c r="D20">
        <v>16932000</v>
      </c>
      <c r="E20">
        <v>17148000</v>
      </c>
      <c r="F20">
        <v>17148000</v>
      </c>
      <c r="G20">
        <v>0</v>
      </c>
    </row>
    <row r="21" spans="1:7" x14ac:dyDescent="0.25">
      <c r="A21" s="27">
        <v>40847</v>
      </c>
      <c r="B21">
        <v>18768000</v>
      </c>
      <c r="C21">
        <v>20796000</v>
      </c>
      <c r="D21">
        <v>18468000</v>
      </c>
      <c r="E21">
        <v>20796000</v>
      </c>
      <c r="F21">
        <v>20796000</v>
      </c>
      <c r="G21">
        <v>0</v>
      </c>
    </row>
    <row r="22" spans="1:7" x14ac:dyDescent="0.25">
      <c r="A22" s="27">
        <v>40848</v>
      </c>
      <c r="B22">
        <v>27120000</v>
      </c>
      <c r="C22">
        <v>28176000</v>
      </c>
      <c r="D22">
        <v>25236000</v>
      </c>
      <c r="E22">
        <v>26892000</v>
      </c>
      <c r="F22">
        <v>26892000</v>
      </c>
      <c r="G22">
        <v>0</v>
      </c>
    </row>
    <row r="23" spans="1:7" x14ac:dyDescent="0.25">
      <c r="A23" s="27">
        <v>40849</v>
      </c>
      <c r="B23">
        <v>24960000</v>
      </c>
      <c r="C23">
        <v>27036000</v>
      </c>
      <c r="D23">
        <v>24648000</v>
      </c>
      <c r="E23">
        <v>25236000</v>
      </c>
      <c r="F23">
        <v>25236000</v>
      </c>
      <c r="G23">
        <v>0</v>
      </c>
    </row>
    <row r="24" spans="1:7" x14ac:dyDescent="0.25">
      <c r="A24" s="27">
        <v>40850</v>
      </c>
      <c r="B24">
        <v>23772000</v>
      </c>
      <c r="C24">
        <v>26832000</v>
      </c>
      <c r="D24">
        <v>22644000</v>
      </c>
      <c r="E24">
        <v>22860000</v>
      </c>
      <c r="F24">
        <v>22860000</v>
      </c>
      <c r="G24">
        <v>0</v>
      </c>
    </row>
    <row r="25" spans="1:7" x14ac:dyDescent="0.25">
      <c r="A25" s="27">
        <v>40851</v>
      </c>
      <c r="B25">
        <v>24024000</v>
      </c>
      <c r="C25">
        <v>25428000</v>
      </c>
      <c r="D25">
        <v>23052000</v>
      </c>
      <c r="E25">
        <v>23724000</v>
      </c>
      <c r="F25">
        <v>23724000</v>
      </c>
      <c r="G25">
        <v>0</v>
      </c>
    </row>
    <row r="26" spans="1:7" x14ac:dyDescent="0.25">
      <c r="A26" s="27">
        <v>40854</v>
      </c>
      <c r="B26">
        <v>23988000</v>
      </c>
      <c r="C26">
        <v>25200000</v>
      </c>
      <c r="D26">
        <v>23280000</v>
      </c>
      <c r="E26">
        <v>23292000</v>
      </c>
      <c r="F26">
        <v>23292000</v>
      </c>
      <c r="G26">
        <v>0</v>
      </c>
    </row>
    <row r="27" spans="1:7" x14ac:dyDescent="0.25">
      <c r="A27" s="27">
        <v>40855</v>
      </c>
      <c r="B27">
        <v>22656000</v>
      </c>
      <c r="C27">
        <v>23928000</v>
      </c>
      <c r="D27">
        <v>21000000</v>
      </c>
      <c r="E27">
        <v>21096000</v>
      </c>
      <c r="F27">
        <v>21096000</v>
      </c>
      <c r="G27">
        <v>0</v>
      </c>
    </row>
    <row r="28" spans="1:7" x14ac:dyDescent="0.25">
      <c r="A28" s="27">
        <v>40856</v>
      </c>
      <c r="B28">
        <v>24252000</v>
      </c>
      <c r="C28">
        <v>29220000</v>
      </c>
      <c r="D28">
        <v>23940000</v>
      </c>
      <c r="E28">
        <v>28908000</v>
      </c>
      <c r="F28">
        <v>28908000</v>
      </c>
      <c r="G28">
        <v>0</v>
      </c>
    </row>
    <row r="29" spans="1:7" x14ac:dyDescent="0.25">
      <c r="A29" s="27">
        <v>40857</v>
      </c>
      <c r="B29">
        <v>25500000</v>
      </c>
      <c r="C29">
        <v>28500000</v>
      </c>
      <c r="D29">
        <v>25080000</v>
      </c>
      <c r="E29">
        <v>25248000</v>
      </c>
      <c r="F29">
        <v>25248000</v>
      </c>
      <c r="G29">
        <v>0</v>
      </c>
    </row>
    <row r="30" spans="1:7" x14ac:dyDescent="0.25">
      <c r="A30" s="27">
        <v>40858</v>
      </c>
      <c r="B30">
        <v>23376000</v>
      </c>
      <c r="C30">
        <v>23412000</v>
      </c>
      <c r="D30">
        <v>22560000</v>
      </c>
      <c r="E30">
        <v>23148000</v>
      </c>
      <c r="F30">
        <v>23148000</v>
      </c>
      <c r="G30">
        <v>0</v>
      </c>
    </row>
    <row r="31" spans="1:7" x14ac:dyDescent="0.25">
      <c r="A31" s="27">
        <v>40861</v>
      </c>
      <c r="B31">
        <v>23832000</v>
      </c>
      <c r="C31">
        <v>25176000</v>
      </c>
      <c r="D31">
        <v>23736000</v>
      </c>
      <c r="E31">
        <v>24252000</v>
      </c>
      <c r="F31">
        <v>24252000</v>
      </c>
      <c r="G31">
        <v>0</v>
      </c>
    </row>
    <row r="32" spans="1:7" x14ac:dyDescent="0.25">
      <c r="A32" s="27">
        <v>40862</v>
      </c>
      <c r="B32">
        <v>25128000</v>
      </c>
      <c r="C32">
        <v>25584000</v>
      </c>
      <c r="D32">
        <v>23388000</v>
      </c>
      <c r="E32">
        <v>23784000</v>
      </c>
      <c r="F32">
        <v>23784000</v>
      </c>
      <c r="G32">
        <v>0</v>
      </c>
    </row>
    <row r="33" spans="1:7" x14ac:dyDescent="0.25">
      <c r="A33" s="27">
        <v>40863</v>
      </c>
      <c r="B33">
        <v>25272000</v>
      </c>
      <c r="C33">
        <v>26412000</v>
      </c>
      <c r="D33">
        <v>23520000</v>
      </c>
      <c r="E33">
        <v>26088000</v>
      </c>
      <c r="F33">
        <v>26088000</v>
      </c>
      <c r="G33">
        <v>0</v>
      </c>
    </row>
    <row r="34" spans="1:7" x14ac:dyDescent="0.25">
      <c r="A34" s="27">
        <v>40864</v>
      </c>
      <c r="B34">
        <v>26484000</v>
      </c>
      <c r="C34">
        <v>29580000</v>
      </c>
      <c r="D34">
        <v>26016000</v>
      </c>
      <c r="E34">
        <v>28572000</v>
      </c>
      <c r="F34">
        <v>28572000</v>
      </c>
      <c r="G34">
        <v>0</v>
      </c>
    </row>
    <row r="35" spans="1:7" x14ac:dyDescent="0.25">
      <c r="A35" s="27">
        <v>40865</v>
      </c>
      <c r="B35">
        <v>26940000</v>
      </c>
      <c r="C35">
        <v>28536000</v>
      </c>
      <c r="D35">
        <v>26616000</v>
      </c>
      <c r="E35">
        <v>26616000</v>
      </c>
      <c r="F35">
        <v>26616000</v>
      </c>
      <c r="G35">
        <v>0</v>
      </c>
    </row>
    <row r="36" spans="1:7" x14ac:dyDescent="0.25">
      <c r="A36" s="27">
        <v>40868</v>
      </c>
      <c r="B36">
        <v>29448000</v>
      </c>
      <c r="C36">
        <v>29532000</v>
      </c>
      <c r="D36">
        <v>26952000</v>
      </c>
      <c r="E36">
        <v>27276000</v>
      </c>
      <c r="F36">
        <v>27276000</v>
      </c>
      <c r="G36">
        <v>0</v>
      </c>
    </row>
    <row r="37" spans="1:7" x14ac:dyDescent="0.25">
      <c r="A37" s="27">
        <v>40869</v>
      </c>
      <c r="B37">
        <v>27564000</v>
      </c>
      <c r="C37">
        <v>28104000</v>
      </c>
      <c r="D37">
        <v>25992000</v>
      </c>
      <c r="E37">
        <v>26136000</v>
      </c>
      <c r="F37">
        <v>26136000</v>
      </c>
      <c r="G37">
        <v>0</v>
      </c>
    </row>
    <row r="38" spans="1:7" x14ac:dyDescent="0.25">
      <c r="A38" s="27">
        <v>40870</v>
      </c>
      <c r="B38">
        <v>27384000</v>
      </c>
      <c r="C38">
        <v>28608000</v>
      </c>
      <c r="D38">
        <v>27012000</v>
      </c>
      <c r="E38">
        <v>28488000</v>
      </c>
      <c r="F38">
        <v>28488000</v>
      </c>
      <c r="G38">
        <v>0</v>
      </c>
    </row>
    <row r="39" spans="1:7" x14ac:dyDescent="0.25">
      <c r="A39" s="27">
        <v>40872</v>
      </c>
      <c r="B39">
        <v>28680000</v>
      </c>
      <c r="C39">
        <v>29424000</v>
      </c>
      <c r="D39">
        <v>27576000</v>
      </c>
      <c r="E39">
        <v>29220000</v>
      </c>
      <c r="F39">
        <v>29220000</v>
      </c>
      <c r="G39">
        <v>0</v>
      </c>
    </row>
    <row r="40" spans="1:7" x14ac:dyDescent="0.25">
      <c r="A40" s="27">
        <v>40875</v>
      </c>
      <c r="B40">
        <v>25332000</v>
      </c>
      <c r="C40">
        <v>27000000</v>
      </c>
      <c r="D40">
        <v>24888000</v>
      </c>
      <c r="E40">
        <v>26436000</v>
      </c>
      <c r="F40">
        <v>26436000</v>
      </c>
      <c r="G40">
        <v>0</v>
      </c>
    </row>
    <row r="41" spans="1:7" x14ac:dyDescent="0.25">
      <c r="A41" s="27">
        <v>40876</v>
      </c>
      <c r="B41">
        <v>25932000</v>
      </c>
      <c r="C41">
        <v>26448000</v>
      </c>
      <c r="D41">
        <v>24804000</v>
      </c>
      <c r="E41">
        <v>25320000</v>
      </c>
      <c r="F41">
        <v>25320000</v>
      </c>
      <c r="G41">
        <v>0</v>
      </c>
    </row>
    <row r="42" spans="1:7" x14ac:dyDescent="0.25">
      <c r="A42" s="27">
        <v>40877</v>
      </c>
      <c r="B42">
        <v>21912000</v>
      </c>
      <c r="C42">
        <v>22284000</v>
      </c>
      <c r="D42">
        <v>20724000</v>
      </c>
      <c r="E42">
        <v>20832000</v>
      </c>
      <c r="F42">
        <v>20832000</v>
      </c>
      <c r="G42">
        <v>0</v>
      </c>
    </row>
    <row r="43" spans="1:7" x14ac:dyDescent="0.25">
      <c r="A43" s="27">
        <v>40878</v>
      </c>
      <c r="B43">
        <v>21000000</v>
      </c>
      <c r="C43">
        <v>21096000</v>
      </c>
      <c r="D43">
        <v>19608000</v>
      </c>
      <c r="E43">
        <v>19884000</v>
      </c>
      <c r="F43">
        <v>19884000</v>
      </c>
      <c r="G43">
        <v>0</v>
      </c>
    </row>
    <row r="44" spans="1:7" x14ac:dyDescent="0.25">
      <c r="A44" s="27">
        <v>40879</v>
      </c>
      <c r="B44">
        <v>18732000</v>
      </c>
      <c r="C44">
        <v>19860000</v>
      </c>
      <c r="D44">
        <v>18084000</v>
      </c>
      <c r="E44">
        <v>19764000</v>
      </c>
      <c r="F44">
        <v>19764000</v>
      </c>
      <c r="G44">
        <v>0</v>
      </c>
    </row>
    <row r="45" spans="1:7" x14ac:dyDescent="0.25">
      <c r="A45" s="27">
        <v>40882</v>
      </c>
      <c r="B45">
        <v>18144000</v>
      </c>
      <c r="C45">
        <v>20124000</v>
      </c>
      <c r="D45">
        <v>18096000</v>
      </c>
      <c r="E45">
        <v>19704000</v>
      </c>
      <c r="F45">
        <v>19704000</v>
      </c>
      <c r="G45">
        <v>0</v>
      </c>
    </row>
    <row r="46" spans="1:7" x14ac:dyDescent="0.25">
      <c r="A46" s="27">
        <v>40883</v>
      </c>
      <c r="B46">
        <v>19704000</v>
      </c>
      <c r="C46">
        <v>19956000</v>
      </c>
      <c r="D46">
        <v>19020000</v>
      </c>
      <c r="E46">
        <v>19524000</v>
      </c>
      <c r="F46">
        <v>19524000</v>
      </c>
      <c r="G46">
        <v>0</v>
      </c>
    </row>
    <row r="47" spans="1:7" x14ac:dyDescent="0.25">
      <c r="A47" s="27">
        <v>40884</v>
      </c>
      <c r="B47">
        <v>20100000</v>
      </c>
      <c r="C47">
        <v>21660000</v>
      </c>
      <c r="D47">
        <v>20088000</v>
      </c>
      <c r="E47">
        <v>20760000</v>
      </c>
      <c r="F47">
        <v>20760000</v>
      </c>
      <c r="G47">
        <v>0</v>
      </c>
    </row>
    <row r="48" spans="1:7" x14ac:dyDescent="0.25">
      <c r="A48" s="27">
        <v>40885</v>
      </c>
      <c r="B48">
        <v>21912000</v>
      </c>
      <c r="C48">
        <v>22992000</v>
      </c>
      <c r="D48">
        <v>21600000</v>
      </c>
      <c r="E48">
        <v>22680000</v>
      </c>
      <c r="F48">
        <v>22680000</v>
      </c>
      <c r="G48">
        <v>0</v>
      </c>
    </row>
    <row r="49" spans="1:7" x14ac:dyDescent="0.25">
      <c r="A49" s="27">
        <v>40886</v>
      </c>
      <c r="B49">
        <v>22056000</v>
      </c>
      <c r="C49">
        <v>22104000</v>
      </c>
      <c r="D49">
        <v>19452000</v>
      </c>
      <c r="E49">
        <v>19536000</v>
      </c>
      <c r="F49">
        <v>19536000</v>
      </c>
      <c r="G49">
        <v>0</v>
      </c>
    </row>
    <row r="50" spans="1:7" x14ac:dyDescent="0.25">
      <c r="A50" s="27">
        <v>40889</v>
      </c>
      <c r="B50">
        <v>20244000</v>
      </c>
      <c r="C50">
        <v>21000000</v>
      </c>
      <c r="D50">
        <v>19584000</v>
      </c>
      <c r="E50">
        <v>19584000</v>
      </c>
      <c r="F50">
        <v>19584000</v>
      </c>
      <c r="G50">
        <v>0</v>
      </c>
    </row>
    <row r="51" spans="1:7" x14ac:dyDescent="0.25">
      <c r="A51" s="27">
        <v>40890</v>
      </c>
      <c r="B51">
        <v>18804000</v>
      </c>
      <c r="C51">
        <v>20196000</v>
      </c>
      <c r="D51">
        <v>17976000</v>
      </c>
      <c r="E51">
        <v>19428000</v>
      </c>
      <c r="F51">
        <v>19428000</v>
      </c>
      <c r="G51">
        <v>0</v>
      </c>
    </row>
    <row r="52" spans="1:7" x14ac:dyDescent="0.25">
      <c r="A52" s="27">
        <v>40891</v>
      </c>
      <c r="B52">
        <v>19368000</v>
      </c>
      <c r="C52">
        <v>20328000</v>
      </c>
      <c r="D52">
        <v>18876000</v>
      </c>
      <c r="E52">
        <v>19500000</v>
      </c>
      <c r="F52">
        <v>19500000</v>
      </c>
      <c r="G52">
        <v>0</v>
      </c>
    </row>
    <row r="53" spans="1:7" x14ac:dyDescent="0.25">
      <c r="A53" s="27">
        <v>40892</v>
      </c>
      <c r="B53">
        <v>18144000</v>
      </c>
      <c r="C53">
        <v>18540000</v>
      </c>
      <c r="D53">
        <v>17580000</v>
      </c>
      <c r="E53">
        <v>18048000</v>
      </c>
      <c r="F53">
        <v>18048000</v>
      </c>
      <c r="G53">
        <v>0</v>
      </c>
    </row>
    <row r="54" spans="1:7" x14ac:dyDescent="0.25">
      <c r="A54" s="27">
        <v>40893</v>
      </c>
      <c r="B54">
        <v>16860000</v>
      </c>
      <c r="C54">
        <v>18288000</v>
      </c>
      <c r="D54">
        <v>16860000</v>
      </c>
      <c r="E54">
        <v>17844000</v>
      </c>
      <c r="F54">
        <v>17844000</v>
      </c>
      <c r="G54">
        <v>0</v>
      </c>
    </row>
    <row r="55" spans="1:7" x14ac:dyDescent="0.25">
      <c r="A55" s="27">
        <v>40896</v>
      </c>
      <c r="B55">
        <v>17460000</v>
      </c>
      <c r="C55">
        <v>17760000</v>
      </c>
      <c r="D55">
        <v>16740000</v>
      </c>
      <c r="E55">
        <v>17448000</v>
      </c>
      <c r="F55">
        <v>17448000</v>
      </c>
      <c r="G55">
        <v>0</v>
      </c>
    </row>
    <row r="56" spans="1:7" x14ac:dyDescent="0.25">
      <c r="A56" s="27">
        <v>40897</v>
      </c>
      <c r="B56">
        <v>15924000</v>
      </c>
      <c r="C56">
        <v>15924000</v>
      </c>
      <c r="D56">
        <v>15300000</v>
      </c>
      <c r="E56">
        <v>15312000</v>
      </c>
      <c r="F56">
        <v>15312000</v>
      </c>
      <c r="G56">
        <v>0</v>
      </c>
    </row>
    <row r="57" spans="1:7" x14ac:dyDescent="0.25">
      <c r="A57" s="27">
        <v>40898</v>
      </c>
      <c r="B57">
        <v>15012000</v>
      </c>
      <c r="C57">
        <v>15456000</v>
      </c>
      <c r="D57">
        <v>13248000</v>
      </c>
      <c r="E57">
        <v>13296000</v>
      </c>
      <c r="F57">
        <v>13296000</v>
      </c>
      <c r="G57">
        <v>0</v>
      </c>
    </row>
    <row r="58" spans="1:7" x14ac:dyDescent="0.25">
      <c r="A58" s="27">
        <v>40899</v>
      </c>
      <c r="B58">
        <v>12708000</v>
      </c>
      <c r="C58">
        <v>13560000</v>
      </c>
      <c r="D58">
        <v>12204000</v>
      </c>
      <c r="E58">
        <v>13284000</v>
      </c>
      <c r="F58">
        <v>13284000</v>
      </c>
      <c r="G58">
        <v>0</v>
      </c>
    </row>
    <row r="59" spans="1:7" x14ac:dyDescent="0.25">
      <c r="A59" s="27">
        <v>40900</v>
      </c>
      <c r="B59">
        <v>12912000</v>
      </c>
      <c r="C59">
        <v>14184000</v>
      </c>
      <c r="D59">
        <v>12876000</v>
      </c>
      <c r="E59">
        <v>13920000</v>
      </c>
      <c r="F59">
        <v>13920000</v>
      </c>
      <c r="G59">
        <v>0</v>
      </c>
    </row>
    <row r="60" spans="1:7" x14ac:dyDescent="0.25">
      <c r="A60" s="27">
        <v>40904</v>
      </c>
      <c r="B60">
        <v>13800000</v>
      </c>
      <c r="C60">
        <v>13896000</v>
      </c>
      <c r="D60">
        <v>13392000</v>
      </c>
      <c r="E60">
        <v>13764000</v>
      </c>
      <c r="F60">
        <v>13764000</v>
      </c>
      <c r="G60">
        <v>0</v>
      </c>
    </row>
    <row r="61" spans="1:7" x14ac:dyDescent="0.25">
      <c r="A61" s="27">
        <v>40905</v>
      </c>
      <c r="B61">
        <v>13596000</v>
      </c>
      <c r="C61">
        <v>14940000</v>
      </c>
      <c r="D61">
        <v>13596000</v>
      </c>
      <c r="E61">
        <v>14856000</v>
      </c>
      <c r="F61">
        <v>14856000</v>
      </c>
      <c r="G61">
        <v>0</v>
      </c>
    </row>
    <row r="62" spans="1:7" x14ac:dyDescent="0.25">
      <c r="A62" s="27">
        <v>40906</v>
      </c>
      <c r="B62">
        <v>14664000</v>
      </c>
      <c r="C62">
        <v>14688000</v>
      </c>
      <c r="D62">
        <v>14100000</v>
      </c>
      <c r="E62">
        <v>14148000</v>
      </c>
      <c r="F62">
        <v>14148000</v>
      </c>
      <c r="G62">
        <v>0</v>
      </c>
    </row>
    <row r="63" spans="1:7" x14ac:dyDescent="0.25">
      <c r="A63" s="27">
        <v>40907</v>
      </c>
      <c r="B63">
        <v>14148000</v>
      </c>
      <c r="C63">
        <v>14604000</v>
      </c>
      <c r="D63">
        <v>14040000</v>
      </c>
      <c r="E63">
        <v>14592000</v>
      </c>
      <c r="F63">
        <v>14592000</v>
      </c>
      <c r="G63">
        <v>0</v>
      </c>
    </row>
    <row r="64" spans="1:7" x14ac:dyDescent="0.25">
      <c r="A64" s="27">
        <v>40911</v>
      </c>
      <c r="B64">
        <v>13248000</v>
      </c>
      <c r="C64">
        <v>13404000</v>
      </c>
      <c r="D64">
        <v>12900000</v>
      </c>
      <c r="E64">
        <v>13056000</v>
      </c>
      <c r="F64">
        <v>13056000</v>
      </c>
      <c r="G64">
        <v>0</v>
      </c>
    </row>
    <row r="65" spans="1:7" x14ac:dyDescent="0.25">
      <c r="A65" s="27">
        <v>40912</v>
      </c>
      <c r="B65">
        <v>13428000</v>
      </c>
      <c r="C65">
        <v>13644000</v>
      </c>
      <c r="D65">
        <v>12516000</v>
      </c>
      <c r="E65">
        <v>12552000</v>
      </c>
      <c r="F65">
        <v>12552000</v>
      </c>
      <c r="G65">
        <v>0</v>
      </c>
    </row>
    <row r="66" spans="1:7" x14ac:dyDescent="0.25">
      <c r="A66" s="27">
        <v>40913</v>
      </c>
      <c r="B66">
        <v>12888000</v>
      </c>
      <c r="C66">
        <v>13140000</v>
      </c>
      <c r="D66">
        <v>11940000</v>
      </c>
      <c r="E66">
        <v>11976000</v>
      </c>
      <c r="F66">
        <v>11976000</v>
      </c>
      <c r="G66">
        <v>0</v>
      </c>
    </row>
    <row r="67" spans="1:7" x14ac:dyDescent="0.25">
      <c r="A67" s="27">
        <v>40914</v>
      </c>
      <c r="B67">
        <v>11772000</v>
      </c>
      <c r="C67">
        <v>12240000</v>
      </c>
      <c r="D67">
        <v>11352000</v>
      </c>
      <c r="E67">
        <v>11592000</v>
      </c>
      <c r="F67">
        <v>11592000</v>
      </c>
      <c r="G67">
        <v>0</v>
      </c>
    </row>
    <row r="68" spans="1:7" x14ac:dyDescent="0.25">
      <c r="A68" s="27">
        <v>40917</v>
      </c>
      <c r="B68">
        <v>11376000</v>
      </c>
      <c r="C68">
        <v>11568000</v>
      </c>
      <c r="D68">
        <v>11124000</v>
      </c>
      <c r="E68">
        <v>11244000</v>
      </c>
      <c r="F68">
        <v>11244000</v>
      </c>
      <c r="G68">
        <v>0</v>
      </c>
    </row>
    <row r="69" spans="1:7" x14ac:dyDescent="0.25">
      <c r="A69" s="27">
        <v>40918</v>
      </c>
      <c r="B69">
        <v>10560000</v>
      </c>
      <c r="C69">
        <v>10896000</v>
      </c>
      <c r="D69">
        <v>10356000</v>
      </c>
      <c r="E69">
        <v>10776000</v>
      </c>
      <c r="F69">
        <v>10776000</v>
      </c>
      <c r="G69">
        <v>0</v>
      </c>
    </row>
    <row r="70" spans="1:7" x14ac:dyDescent="0.25">
      <c r="A70" s="27">
        <v>40919</v>
      </c>
      <c r="B70">
        <v>10956000</v>
      </c>
      <c r="C70">
        <v>11184000</v>
      </c>
      <c r="D70">
        <v>10896000</v>
      </c>
      <c r="E70">
        <v>11088000</v>
      </c>
      <c r="F70">
        <v>11088000</v>
      </c>
      <c r="G70">
        <v>0</v>
      </c>
    </row>
    <row r="71" spans="1:7" x14ac:dyDescent="0.25">
      <c r="A71" s="27">
        <v>40920</v>
      </c>
      <c r="B71">
        <v>11004000</v>
      </c>
      <c r="C71">
        <v>11808000</v>
      </c>
      <c r="D71">
        <v>10776000</v>
      </c>
      <c r="E71">
        <v>10800000</v>
      </c>
      <c r="F71">
        <v>10800000</v>
      </c>
      <c r="G71">
        <v>0</v>
      </c>
    </row>
    <row r="72" spans="1:7" x14ac:dyDescent="0.25">
      <c r="A72" s="27">
        <v>40921</v>
      </c>
      <c r="B72">
        <v>11328000</v>
      </c>
      <c r="C72">
        <v>12024000</v>
      </c>
      <c r="D72">
        <v>11280000</v>
      </c>
      <c r="E72">
        <v>11376000</v>
      </c>
      <c r="F72">
        <v>11376000</v>
      </c>
      <c r="G72">
        <v>0</v>
      </c>
    </row>
    <row r="73" spans="1:7" x14ac:dyDescent="0.25">
      <c r="A73" s="27">
        <v>40925</v>
      </c>
      <c r="B73">
        <v>10644000</v>
      </c>
      <c r="C73">
        <v>11328000</v>
      </c>
      <c r="D73">
        <v>10296000</v>
      </c>
      <c r="E73">
        <v>11208000</v>
      </c>
      <c r="F73">
        <v>11208000</v>
      </c>
      <c r="G73">
        <v>0</v>
      </c>
    </row>
    <row r="74" spans="1:7" x14ac:dyDescent="0.25">
      <c r="A74" s="27">
        <v>40926</v>
      </c>
      <c r="B74">
        <v>11064000</v>
      </c>
      <c r="C74">
        <v>11316000</v>
      </c>
      <c r="D74">
        <v>10368000</v>
      </c>
      <c r="E74">
        <v>10416000</v>
      </c>
      <c r="F74">
        <v>10416000</v>
      </c>
      <c r="G74">
        <v>0</v>
      </c>
    </row>
    <row r="75" spans="1:7" x14ac:dyDescent="0.25">
      <c r="A75" s="27">
        <v>40927</v>
      </c>
      <c r="B75">
        <v>10116000</v>
      </c>
      <c r="C75">
        <v>10332000</v>
      </c>
      <c r="D75">
        <v>9792000</v>
      </c>
      <c r="E75">
        <v>9828000</v>
      </c>
      <c r="F75">
        <v>9828000</v>
      </c>
      <c r="G75">
        <v>0</v>
      </c>
    </row>
    <row r="76" spans="1:7" x14ac:dyDescent="0.25">
      <c r="A76" s="27">
        <v>40928</v>
      </c>
      <c r="B76">
        <v>9924000</v>
      </c>
      <c r="C76">
        <v>10008000</v>
      </c>
      <c r="D76">
        <v>9192000</v>
      </c>
      <c r="E76">
        <v>9252000</v>
      </c>
      <c r="F76">
        <v>9252000</v>
      </c>
      <c r="G76">
        <v>0</v>
      </c>
    </row>
    <row r="77" spans="1:7" x14ac:dyDescent="0.25">
      <c r="A77" s="27">
        <v>40931</v>
      </c>
      <c r="B77">
        <v>9204000</v>
      </c>
      <c r="C77">
        <v>9312000</v>
      </c>
      <c r="D77">
        <v>8640000</v>
      </c>
      <c r="E77">
        <v>8760000</v>
      </c>
      <c r="F77">
        <v>8760000</v>
      </c>
      <c r="G77">
        <v>0</v>
      </c>
    </row>
    <row r="78" spans="1:7" x14ac:dyDescent="0.25">
      <c r="A78" s="27">
        <v>40932</v>
      </c>
      <c r="B78">
        <v>9192000</v>
      </c>
      <c r="C78">
        <v>9264000</v>
      </c>
      <c r="D78">
        <v>8736000</v>
      </c>
      <c r="E78">
        <v>8820000</v>
      </c>
      <c r="F78">
        <v>8820000</v>
      </c>
      <c r="G78">
        <v>0</v>
      </c>
    </row>
    <row r="79" spans="1:7" x14ac:dyDescent="0.25">
      <c r="A79" s="27">
        <v>40933</v>
      </c>
      <c r="B79">
        <v>8820000</v>
      </c>
      <c r="C79">
        <v>9048000</v>
      </c>
      <c r="D79">
        <v>8028000</v>
      </c>
      <c r="E79">
        <v>8088000</v>
      </c>
      <c r="F79">
        <v>8088000</v>
      </c>
      <c r="G79">
        <v>0</v>
      </c>
    </row>
    <row r="80" spans="1:7" x14ac:dyDescent="0.25">
      <c r="A80" s="27">
        <v>40934</v>
      </c>
      <c r="B80">
        <v>7740000</v>
      </c>
      <c r="C80">
        <v>8328000</v>
      </c>
      <c r="D80">
        <v>7692000</v>
      </c>
      <c r="E80">
        <v>8088000</v>
      </c>
      <c r="F80">
        <v>8088000</v>
      </c>
      <c r="G80">
        <v>0</v>
      </c>
    </row>
    <row r="81" spans="1:7" x14ac:dyDescent="0.25">
      <c r="A81" s="27">
        <v>40935</v>
      </c>
      <c r="B81">
        <v>8316000</v>
      </c>
      <c r="C81">
        <v>8364000</v>
      </c>
      <c r="D81">
        <v>7668000</v>
      </c>
      <c r="E81">
        <v>7752000</v>
      </c>
      <c r="F81">
        <v>7752000</v>
      </c>
      <c r="G81">
        <v>0</v>
      </c>
    </row>
    <row r="82" spans="1:7" x14ac:dyDescent="0.25">
      <c r="A82" s="27">
        <v>40938</v>
      </c>
      <c r="B82">
        <v>8316000</v>
      </c>
      <c r="C82">
        <v>8424000</v>
      </c>
      <c r="D82">
        <v>7992000</v>
      </c>
      <c r="E82">
        <v>8208000</v>
      </c>
      <c r="F82">
        <v>8208000</v>
      </c>
      <c r="G82">
        <v>0</v>
      </c>
    </row>
    <row r="83" spans="1:7" x14ac:dyDescent="0.25">
      <c r="A83" s="27">
        <v>40939</v>
      </c>
      <c r="B83">
        <v>7836000</v>
      </c>
      <c r="C83">
        <v>8364000</v>
      </c>
      <c r="D83">
        <v>7776000</v>
      </c>
      <c r="E83">
        <v>8196000</v>
      </c>
      <c r="F83">
        <v>8196000</v>
      </c>
      <c r="G83">
        <v>0</v>
      </c>
    </row>
    <row r="84" spans="1:7" x14ac:dyDescent="0.25">
      <c r="A84" s="27">
        <v>40940</v>
      </c>
      <c r="B84">
        <v>7860000</v>
      </c>
      <c r="C84">
        <v>7980000</v>
      </c>
      <c r="D84">
        <v>7536000</v>
      </c>
      <c r="E84">
        <v>7764000</v>
      </c>
      <c r="F84">
        <v>7764000</v>
      </c>
      <c r="G84">
        <v>0</v>
      </c>
    </row>
    <row r="85" spans="1:7" x14ac:dyDescent="0.25">
      <c r="A85" s="27">
        <v>40941</v>
      </c>
      <c r="B85">
        <v>7476000</v>
      </c>
      <c r="C85">
        <v>7560000</v>
      </c>
      <c r="D85">
        <v>7284000</v>
      </c>
      <c r="E85">
        <v>7296000</v>
      </c>
      <c r="F85">
        <v>7296000</v>
      </c>
      <c r="G85">
        <v>0</v>
      </c>
    </row>
    <row r="86" spans="1:7" x14ac:dyDescent="0.25">
      <c r="A86" s="27">
        <v>40942</v>
      </c>
      <c r="B86">
        <v>6684000</v>
      </c>
      <c r="C86">
        <v>6816000</v>
      </c>
      <c r="D86">
        <v>6528000</v>
      </c>
      <c r="E86">
        <v>6528000</v>
      </c>
      <c r="F86">
        <v>6528000</v>
      </c>
      <c r="G86">
        <v>0</v>
      </c>
    </row>
    <row r="87" spans="1:7" x14ac:dyDescent="0.25">
      <c r="A87" s="27">
        <v>40945</v>
      </c>
      <c r="B87">
        <v>6624000</v>
      </c>
      <c r="C87">
        <v>6660000</v>
      </c>
      <c r="D87">
        <v>6360000</v>
      </c>
      <c r="E87">
        <v>6372000</v>
      </c>
      <c r="F87">
        <v>6372000</v>
      </c>
      <c r="G87">
        <v>0</v>
      </c>
    </row>
    <row r="88" spans="1:7" x14ac:dyDescent="0.25">
      <c r="A88" s="27">
        <v>40946</v>
      </c>
      <c r="B88">
        <v>6408000</v>
      </c>
      <c r="C88">
        <v>6648000</v>
      </c>
      <c r="D88">
        <v>6348000</v>
      </c>
      <c r="E88">
        <v>6468000</v>
      </c>
      <c r="F88">
        <v>6468000</v>
      </c>
      <c r="G88">
        <v>0</v>
      </c>
    </row>
    <row r="89" spans="1:7" x14ac:dyDescent="0.25">
      <c r="A89" s="27">
        <v>40947</v>
      </c>
      <c r="B89">
        <v>6468000</v>
      </c>
      <c r="C89">
        <v>6852000</v>
      </c>
      <c r="D89">
        <v>6408000</v>
      </c>
      <c r="E89">
        <v>6768000</v>
      </c>
      <c r="F89">
        <v>6768000</v>
      </c>
      <c r="G89">
        <v>0</v>
      </c>
    </row>
    <row r="90" spans="1:7" x14ac:dyDescent="0.25">
      <c r="A90" s="27">
        <v>40948</v>
      </c>
      <c r="B90">
        <v>6840000</v>
      </c>
      <c r="C90">
        <v>7452000</v>
      </c>
      <c r="D90">
        <v>6732000</v>
      </c>
      <c r="E90">
        <v>7440000</v>
      </c>
      <c r="F90">
        <v>7440000</v>
      </c>
      <c r="G90">
        <v>0</v>
      </c>
    </row>
    <row r="91" spans="1:7" x14ac:dyDescent="0.25">
      <c r="A91" s="27">
        <v>40949</v>
      </c>
      <c r="B91">
        <v>8232000</v>
      </c>
      <c r="C91">
        <v>9624000</v>
      </c>
      <c r="D91">
        <v>8076000</v>
      </c>
      <c r="E91">
        <v>8712000</v>
      </c>
      <c r="F91">
        <v>8712000</v>
      </c>
      <c r="G91">
        <v>0</v>
      </c>
    </row>
    <row r="92" spans="1:7" x14ac:dyDescent="0.25">
      <c r="A92" s="27">
        <v>40952</v>
      </c>
      <c r="B92">
        <v>7776000</v>
      </c>
      <c r="C92">
        <v>8004000</v>
      </c>
      <c r="D92">
        <v>7380000</v>
      </c>
      <c r="E92">
        <v>7392000</v>
      </c>
      <c r="F92">
        <v>7392000</v>
      </c>
      <c r="G92">
        <v>0</v>
      </c>
    </row>
    <row r="93" spans="1:7" x14ac:dyDescent="0.25">
      <c r="A93" s="27">
        <v>40953</v>
      </c>
      <c r="B93">
        <v>7620000</v>
      </c>
      <c r="C93">
        <v>8748000</v>
      </c>
      <c r="D93">
        <v>7596000</v>
      </c>
      <c r="E93">
        <v>7836000</v>
      </c>
      <c r="F93">
        <v>7836000</v>
      </c>
      <c r="G93">
        <v>0</v>
      </c>
    </row>
    <row r="94" spans="1:7" x14ac:dyDescent="0.25">
      <c r="A94" s="27">
        <v>40954</v>
      </c>
      <c r="B94">
        <v>7968000</v>
      </c>
      <c r="C94">
        <v>8844000</v>
      </c>
      <c r="D94">
        <v>7956000</v>
      </c>
      <c r="E94">
        <v>8724000</v>
      </c>
      <c r="F94">
        <v>8724000</v>
      </c>
      <c r="G94">
        <v>0</v>
      </c>
    </row>
    <row r="95" spans="1:7" x14ac:dyDescent="0.25">
      <c r="A95" s="27">
        <v>40955</v>
      </c>
      <c r="B95">
        <v>9096000</v>
      </c>
      <c r="C95">
        <v>9420000</v>
      </c>
      <c r="D95">
        <v>7956000</v>
      </c>
      <c r="E95">
        <v>8016000</v>
      </c>
      <c r="F95">
        <v>8016000</v>
      </c>
      <c r="G95">
        <v>0</v>
      </c>
    </row>
    <row r="96" spans="1:7" x14ac:dyDescent="0.25">
      <c r="A96" s="27">
        <v>40956</v>
      </c>
      <c r="B96">
        <v>7752000</v>
      </c>
      <c r="C96">
        <v>8184000</v>
      </c>
      <c r="D96">
        <v>7608000</v>
      </c>
      <c r="E96">
        <v>7920000</v>
      </c>
      <c r="F96">
        <v>7920000</v>
      </c>
      <c r="G96">
        <v>0</v>
      </c>
    </row>
    <row r="97" spans="1:7" x14ac:dyDescent="0.25">
      <c r="A97" s="27">
        <v>40960</v>
      </c>
      <c r="B97">
        <v>7620000</v>
      </c>
      <c r="C97">
        <v>8016000</v>
      </c>
      <c r="D97">
        <v>7560000</v>
      </c>
      <c r="E97">
        <v>7776000</v>
      </c>
      <c r="F97">
        <v>7776000</v>
      </c>
      <c r="G97">
        <v>0</v>
      </c>
    </row>
    <row r="98" spans="1:7" x14ac:dyDescent="0.25">
      <c r="A98" s="27">
        <v>40961</v>
      </c>
      <c r="B98">
        <v>7884000</v>
      </c>
      <c r="C98">
        <v>7944000</v>
      </c>
      <c r="D98">
        <v>7320000</v>
      </c>
      <c r="E98">
        <v>7356000</v>
      </c>
      <c r="F98">
        <v>7356000</v>
      </c>
      <c r="G98">
        <v>0</v>
      </c>
    </row>
    <row r="99" spans="1:7" x14ac:dyDescent="0.25">
      <c r="A99" s="27">
        <v>40962</v>
      </c>
      <c r="B99">
        <v>7368000</v>
      </c>
      <c r="C99">
        <v>7500000</v>
      </c>
      <c r="D99">
        <v>6324000</v>
      </c>
      <c r="E99">
        <v>6432000</v>
      </c>
      <c r="F99">
        <v>6432000</v>
      </c>
      <c r="G99">
        <v>0</v>
      </c>
    </row>
    <row r="100" spans="1:7" x14ac:dyDescent="0.25">
      <c r="A100" s="27">
        <v>40963</v>
      </c>
      <c r="B100">
        <v>6252000</v>
      </c>
      <c r="C100">
        <v>6936000</v>
      </c>
      <c r="D100">
        <v>6156000</v>
      </c>
      <c r="E100">
        <v>6876000</v>
      </c>
      <c r="F100">
        <v>6876000</v>
      </c>
      <c r="G100">
        <v>0</v>
      </c>
    </row>
    <row r="101" spans="1:7" x14ac:dyDescent="0.25">
      <c r="A101" s="27">
        <v>40966</v>
      </c>
      <c r="B101">
        <v>7344000</v>
      </c>
      <c r="C101">
        <v>7404000</v>
      </c>
      <c r="D101">
        <v>6564000</v>
      </c>
      <c r="E101">
        <v>6984000</v>
      </c>
      <c r="F101">
        <v>6984000</v>
      </c>
      <c r="G101">
        <v>0</v>
      </c>
    </row>
    <row r="102" spans="1:7" x14ac:dyDescent="0.25">
      <c r="A102" s="27">
        <v>40967</v>
      </c>
      <c r="B102">
        <v>7140000</v>
      </c>
      <c r="C102">
        <v>7188000</v>
      </c>
      <c r="D102">
        <v>6780000</v>
      </c>
      <c r="E102">
        <v>6828000</v>
      </c>
      <c r="F102">
        <v>6828000</v>
      </c>
      <c r="G102">
        <v>0</v>
      </c>
    </row>
    <row r="103" spans="1:7" x14ac:dyDescent="0.25">
      <c r="A103" s="27">
        <v>40968</v>
      </c>
      <c r="B103">
        <v>6600000</v>
      </c>
      <c r="C103">
        <v>6912000</v>
      </c>
      <c r="D103">
        <v>6348000</v>
      </c>
      <c r="E103">
        <v>6588000</v>
      </c>
      <c r="F103">
        <v>6588000</v>
      </c>
      <c r="G103">
        <v>0</v>
      </c>
    </row>
    <row r="104" spans="1:7" x14ac:dyDescent="0.25">
      <c r="A104" s="27">
        <v>40969</v>
      </c>
      <c r="B104">
        <v>6516000</v>
      </c>
      <c r="C104">
        <v>6576000</v>
      </c>
      <c r="D104">
        <v>6252000</v>
      </c>
      <c r="E104">
        <v>6348000</v>
      </c>
      <c r="F104">
        <v>6348000</v>
      </c>
      <c r="G104">
        <v>0</v>
      </c>
    </row>
    <row r="105" spans="1:7" x14ac:dyDescent="0.25">
      <c r="A105" s="27">
        <v>40970</v>
      </c>
      <c r="B105">
        <v>6324000</v>
      </c>
      <c r="C105">
        <v>6540000</v>
      </c>
      <c r="D105">
        <v>6216000</v>
      </c>
      <c r="E105">
        <v>6444000</v>
      </c>
      <c r="F105">
        <v>6444000</v>
      </c>
      <c r="G105">
        <v>0</v>
      </c>
    </row>
    <row r="106" spans="1:7" x14ac:dyDescent="0.25">
      <c r="A106" s="27">
        <v>40973</v>
      </c>
      <c r="B106">
        <v>6504000</v>
      </c>
      <c r="C106">
        <v>6648000</v>
      </c>
      <c r="D106">
        <v>6324000</v>
      </c>
      <c r="E106">
        <v>6384000</v>
      </c>
      <c r="F106">
        <v>6384000</v>
      </c>
      <c r="G106">
        <v>0</v>
      </c>
    </row>
    <row r="107" spans="1:7" x14ac:dyDescent="0.25">
      <c r="A107" s="27">
        <v>40974</v>
      </c>
      <c r="B107">
        <v>7188000</v>
      </c>
      <c r="C107">
        <v>7476000</v>
      </c>
      <c r="D107">
        <v>6924000</v>
      </c>
      <c r="E107">
        <v>7356000</v>
      </c>
      <c r="F107">
        <v>7356000</v>
      </c>
      <c r="G107">
        <v>0</v>
      </c>
    </row>
    <row r="108" spans="1:7" x14ac:dyDescent="0.25">
      <c r="A108" s="27">
        <v>40975</v>
      </c>
      <c r="B108">
        <v>7164000</v>
      </c>
      <c r="C108">
        <v>7260000</v>
      </c>
      <c r="D108">
        <v>6612000</v>
      </c>
      <c r="E108">
        <v>6648000</v>
      </c>
      <c r="F108">
        <v>6648000</v>
      </c>
      <c r="G108">
        <v>0</v>
      </c>
    </row>
    <row r="109" spans="1:7" x14ac:dyDescent="0.25">
      <c r="A109" s="27">
        <v>40976</v>
      </c>
      <c r="B109">
        <v>6278000</v>
      </c>
      <c r="C109">
        <v>6338000</v>
      </c>
      <c r="D109">
        <v>6020000</v>
      </c>
      <c r="E109">
        <v>6102000</v>
      </c>
      <c r="F109">
        <v>6102000</v>
      </c>
      <c r="G109">
        <v>0</v>
      </c>
    </row>
    <row r="110" spans="1:7" x14ac:dyDescent="0.25">
      <c r="A110" s="27">
        <v>40977</v>
      </c>
      <c r="B110">
        <v>5924000</v>
      </c>
      <c r="C110">
        <v>5948000</v>
      </c>
      <c r="D110">
        <v>5610000</v>
      </c>
      <c r="E110">
        <v>5858000</v>
      </c>
      <c r="F110">
        <v>5858000</v>
      </c>
      <c r="G110">
        <v>0</v>
      </c>
    </row>
    <row r="111" spans="1:7" x14ac:dyDescent="0.25">
      <c r="A111" s="27">
        <v>40980</v>
      </c>
      <c r="B111">
        <v>5696000</v>
      </c>
      <c r="C111">
        <v>5720000</v>
      </c>
      <c r="D111">
        <v>5278000</v>
      </c>
      <c r="E111">
        <v>5318000</v>
      </c>
      <c r="F111">
        <v>5318000</v>
      </c>
      <c r="G111">
        <v>0</v>
      </c>
    </row>
    <row r="112" spans="1:7" x14ac:dyDescent="0.25">
      <c r="A112" s="27">
        <v>40981</v>
      </c>
      <c r="B112">
        <v>5010000</v>
      </c>
      <c r="C112">
        <v>5086000</v>
      </c>
      <c r="D112">
        <v>4748000</v>
      </c>
      <c r="E112">
        <v>4834000</v>
      </c>
      <c r="F112">
        <v>4834000</v>
      </c>
      <c r="G112">
        <v>0</v>
      </c>
    </row>
    <row r="113" spans="1:7" x14ac:dyDescent="0.25">
      <c r="A113" s="27">
        <v>40982</v>
      </c>
      <c r="B113">
        <v>4756000</v>
      </c>
      <c r="C113">
        <v>5392000</v>
      </c>
      <c r="D113">
        <v>4738000</v>
      </c>
      <c r="E113">
        <v>5138000</v>
      </c>
      <c r="F113">
        <v>5138000</v>
      </c>
      <c r="G113">
        <v>0</v>
      </c>
    </row>
    <row r="114" spans="1:7" x14ac:dyDescent="0.25">
      <c r="A114" s="27">
        <v>40983</v>
      </c>
      <c r="B114">
        <v>5260000</v>
      </c>
      <c r="C114">
        <v>5334000</v>
      </c>
      <c r="D114">
        <v>4972000</v>
      </c>
      <c r="E114">
        <v>4972000</v>
      </c>
      <c r="F114">
        <v>4972000</v>
      </c>
      <c r="G114">
        <v>0</v>
      </c>
    </row>
    <row r="115" spans="1:7" x14ac:dyDescent="0.25">
      <c r="A115" s="27">
        <v>40984</v>
      </c>
      <c r="B115">
        <v>4920000</v>
      </c>
      <c r="C115">
        <v>5086000</v>
      </c>
      <c r="D115">
        <v>4878000</v>
      </c>
      <c r="E115">
        <v>4954000</v>
      </c>
      <c r="F115">
        <v>4954000</v>
      </c>
      <c r="G115">
        <v>0</v>
      </c>
    </row>
    <row r="116" spans="1:7" x14ac:dyDescent="0.25">
      <c r="A116" s="27">
        <v>40987</v>
      </c>
      <c r="B116">
        <v>4900000</v>
      </c>
      <c r="C116">
        <v>4930000</v>
      </c>
      <c r="D116">
        <v>4290000</v>
      </c>
      <c r="E116">
        <v>4370000</v>
      </c>
      <c r="F116">
        <v>4370000</v>
      </c>
      <c r="G116">
        <v>0</v>
      </c>
    </row>
    <row r="117" spans="1:7" x14ac:dyDescent="0.25">
      <c r="A117" s="27">
        <v>40988</v>
      </c>
      <c r="B117">
        <v>4546000</v>
      </c>
      <c r="C117">
        <v>4618000</v>
      </c>
      <c r="D117">
        <v>3944000</v>
      </c>
      <c r="E117">
        <v>3948000</v>
      </c>
      <c r="F117">
        <v>3948000</v>
      </c>
      <c r="G117">
        <v>0</v>
      </c>
    </row>
    <row r="118" spans="1:7" x14ac:dyDescent="0.25">
      <c r="A118" s="27">
        <v>40989</v>
      </c>
      <c r="B118">
        <v>3782000</v>
      </c>
      <c r="C118">
        <v>3900000</v>
      </c>
      <c r="D118">
        <v>3468000</v>
      </c>
      <c r="E118">
        <v>3560000</v>
      </c>
      <c r="F118">
        <v>3560000</v>
      </c>
      <c r="G118">
        <v>0</v>
      </c>
    </row>
    <row r="119" spans="1:7" x14ac:dyDescent="0.25">
      <c r="A119" s="27">
        <v>40990</v>
      </c>
      <c r="B119">
        <v>3850000</v>
      </c>
      <c r="C119">
        <v>3988000</v>
      </c>
      <c r="D119">
        <v>3556000</v>
      </c>
      <c r="E119">
        <v>3634000</v>
      </c>
      <c r="F119">
        <v>3634000</v>
      </c>
      <c r="G119">
        <v>0</v>
      </c>
    </row>
    <row r="120" spans="1:7" x14ac:dyDescent="0.25">
      <c r="A120" s="27">
        <v>40991</v>
      </c>
      <c r="B120">
        <v>3592000</v>
      </c>
      <c r="C120">
        <v>3712000</v>
      </c>
      <c r="D120">
        <v>3108000</v>
      </c>
      <c r="E120">
        <v>3132000</v>
      </c>
      <c r="F120">
        <v>3132000</v>
      </c>
      <c r="G120">
        <v>0</v>
      </c>
    </row>
    <row r="121" spans="1:7" x14ac:dyDescent="0.25">
      <c r="A121" s="27">
        <v>40994</v>
      </c>
      <c r="B121">
        <v>2886000</v>
      </c>
      <c r="C121">
        <v>2900000</v>
      </c>
      <c r="D121">
        <v>2520000</v>
      </c>
      <c r="E121">
        <v>2550000</v>
      </c>
      <c r="F121">
        <v>2550000</v>
      </c>
      <c r="G121">
        <v>0</v>
      </c>
    </row>
    <row r="122" spans="1:7" x14ac:dyDescent="0.25">
      <c r="A122" s="27">
        <v>40995</v>
      </c>
      <c r="B122">
        <v>2628000</v>
      </c>
      <c r="C122">
        <v>3068000</v>
      </c>
      <c r="D122">
        <v>2608000</v>
      </c>
      <c r="E122">
        <v>3056000</v>
      </c>
      <c r="F122">
        <v>3056000</v>
      </c>
      <c r="G122">
        <v>0</v>
      </c>
    </row>
    <row r="123" spans="1:7" x14ac:dyDescent="0.25">
      <c r="A123" s="27">
        <v>40996</v>
      </c>
      <c r="B123">
        <v>3044000</v>
      </c>
      <c r="C123">
        <v>3640000</v>
      </c>
      <c r="D123">
        <v>2950000</v>
      </c>
      <c r="E123">
        <v>3092000</v>
      </c>
      <c r="F123">
        <v>3092000</v>
      </c>
      <c r="G123">
        <v>0</v>
      </c>
    </row>
    <row r="124" spans="1:7" x14ac:dyDescent="0.25">
      <c r="A124" s="27">
        <v>40997</v>
      </c>
      <c r="B124">
        <v>3478000</v>
      </c>
      <c r="C124">
        <v>3478000</v>
      </c>
      <c r="D124">
        <v>3004000</v>
      </c>
      <c r="E124">
        <v>3076000</v>
      </c>
      <c r="F124">
        <v>3076000</v>
      </c>
      <c r="G124">
        <v>0</v>
      </c>
    </row>
    <row r="125" spans="1:7" x14ac:dyDescent="0.25">
      <c r="A125" s="27">
        <v>40998</v>
      </c>
      <c r="B125">
        <v>2816000</v>
      </c>
      <c r="C125">
        <v>3056000</v>
      </c>
      <c r="D125">
        <v>2800000</v>
      </c>
      <c r="E125">
        <v>2912000</v>
      </c>
      <c r="F125">
        <v>2912000</v>
      </c>
      <c r="G125">
        <v>0</v>
      </c>
    </row>
    <row r="126" spans="1:7" x14ac:dyDescent="0.25">
      <c r="A126" s="27">
        <v>41001</v>
      </c>
      <c r="B126">
        <v>2938000</v>
      </c>
      <c r="C126">
        <v>2968000</v>
      </c>
      <c r="D126">
        <v>2700000</v>
      </c>
      <c r="E126">
        <v>2904000</v>
      </c>
      <c r="F126">
        <v>2904000</v>
      </c>
      <c r="G126">
        <v>0</v>
      </c>
    </row>
    <row r="127" spans="1:7" x14ac:dyDescent="0.25">
      <c r="A127" s="27">
        <v>41002</v>
      </c>
      <c r="B127">
        <v>2876000</v>
      </c>
      <c r="C127">
        <v>3174000</v>
      </c>
      <c r="D127">
        <v>2828000</v>
      </c>
      <c r="E127">
        <v>3004000</v>
      </c>
      <c r="F127">
        <v>3004000</v>
      </c>
      <c r="G127">
        <v>0</v>
      </c>
    </row>
    <row r="128" spans="1:7" x14ac:dyDescent="0.25">
      <c r="A128" s="27">
        <v>41003</v>
      </c>
      <c r="B128">
        <v>3302000</v>
      </c>
      <c r="C128">
        <v>3448000</v>
      </c>
      <c r="D128">
        <v>3080000</v>
      </c>
      <c r="E128">
        <v>3140000</v>
      </c>
      <c r="F128">
        <v>3140000</v>
      </c>
      <c r="G128">
        <v>0</v>
      </c>
    </row>
    <row r="129" spans="1:7" x14ac:dyDescent="0.25">
      <c r="A129" s="27">
        <v>41004</v>
      </c>
      <c r="B129">
        <v>3292000</v>
      </c>
      <c r="C129">
        <v>3328000</v>
      </c>
      <c r="D129">
        <v>3110000</v>
      </c>
      <c r="E129">
        <v>3272000</v>
      </c>
      <c r="F129">
        <v>3272000</v>
      </c>
      <c r="G129">
        <v>0</v>
      </c>
    </row>
    <row r="130" spans="1:7" x14ac:dyDescent="0.25">
      <c r="A130" s="27">
        <v>41008</v>
      </c>
      <c r="B130">
        <v>3674000</v>
      </c>
      <c r="C130">
        <v>3700000</v>
      </c>
      <c r="D130">
        <v>3418000</v>
      </c>
      <c r="E130">
        <v>3688000</v>
      </c>
      <c r="F130">
        <v>3688000</v>
      </c>
      <c r="G130">
        <v>0</v>
      </c>
    </row>
    <row r="131" spans="1:7" x14ac:dyDescent="0.25">
      <c r="A131" s="27">
        <v>41009</v>
      </c>
      <c r="B131">
        <v>3722000</v>
      </c>
      <c r="C131">
        <v>4300000</v>
      </c>
      <c r="D131">
        <v>3622000</v>
      </c>
      <c r="E131">
        <v>4284000</v>
      </c>
      <c r="F131">
        <v>4284000</v>
      </c>
      <c r="G131">
        <v>0</v>
      </c>
    </row>
    <row r="132" spans="1:7" x14ac:dyDescent="0.25">
      <c r="A132" s="27">
        <v>41010</v>
      </c>
      <c r="B132">
        <v>3858000</v>
      </c>
      <c r="C132">
        <v>4132000</v>
      </c>
      <c r="D132">
        <v>3766000</v>
      </c>
      <c r="E132">
        <v>4080000</v>
      </c>
      <c r="F132">
        <v>4080000</v>
      </c>
      <c r="G132">
        <v>0</v>
      </c>
    </row>
    <row r="133" spans="1:7" x14ac:dyDescent="0.25">
      <c r="A133" s="27">
        <v>41011</v>
      </c>
      <c r="B133">
        <v>3972000</v>
      </c>
      <c r="C133">
        <v>4020000</v>
      </c>
      <c r="D133">
        <v>3354000</v>
      </c>
      <c r="E133">
        <v>3380000</v>
      </c>
      <c r="F133">
        <v>3380000</v>
      </c>
      <c r="G133">
        <v>0</v>
      </c>
    </row>
    <row r="134" spans="1:7" x14ac:dyDescent="0.25">
      <c r="A134" s="27">
        <v>41012</v>
      </c>
      <c r="B134">
        <v>3334000</v>
      </c>
      <c r="C134">
        <v>3728000</v>
      </c>
      <c r="D134">
        <v>3328000</v>
      </c>
      <c r="E134">
        <v>3718000</v>
      </c>
      <c r="F134">
        <v>3718000</v>
      </c>
      <c r="G134">
        <v>0</v>
      </c>
    </row>
    <row r="135" spans="1:7" x14ac:dyDescent="0.25">
      <c r="A135" s="27">
        <v>41015</v>
      </c>
      <c r="B135">
        <v>3448000</v>
      </c>
      <c r="C135">
        <v>3842000</v>
      </c>
      <c r="D135">
        <v>3372000</v>
      </c>
      <c r="E135">
        <v>3580000</v>
      </c>
      <c r="F135">
        <v>3580000</v>
      </c>
      <c r="G135">
        <v>0</v>
      </c>
    </row>
    <row r="136" spans="1:7" x14ac:dyDescent="0.25">
      <c r="A136" s="27">
        <v>41016</v>
      </c>
      <c r="B136">
        <v>3336000</v>
      </c>
      <c r="C136">
        <v>3364000</v>
      </c>
      <c r="D136">
        <v>3104000</v>
      </c>
      <c r="E136">
        <v>3196000</v>
      </c>
      <c r="F136">
        <v>3196000</v>
      </c>
      <c r="G136">
        <v>0</v>
      </c>
    </row>
    <row r="137" spans="1:7" x14ac:dyDescent="0.25">
      <c r="A137" s="27">
        <v>41017</v>
      </c>
      <c r="B137">
        <v>3264000</v>
      </c>
      <c r="C137">
        <v>3362000</v>
      </c>
      <c r="D137">
        <v>3116000</v>
      </c>
      <c r="E137">
        <v>3274000</v>
      </c>
      <c r="F137">
        <v>3274000</v>
      </c>
      <c r="G137">
        <v>0</v>
      </c>
    </row>
    <row r="138" spans="1:7" x14ac:dyDescent="0.25">
      <c r="A138" s="27">
        <v>41018</v>
      </c>
      <c r="B138">
        <v>3264000</v>
      </c>
      <c r="C138">
        <v>3530000</v>
      </c>
      <c r="D138">
        <v>3120000</v>
      </c>
      <c r="E138">
        <v>3336000</v>
      </c>
      <c r="F138">
        <v>3336000</v>
      </c>
      <c r="G138">
        <v>0</v>
      </c>
    </row>
    <row r="139" spans="1:7" x14ac:dyDescent="0.25">
      <c r="A139" s="27">
        <v>41019</v>
      </c>
      <c r="B139">
        <v>3196000</v>
      </c>
      <c r="C139">
        <v>3208000</v>
      </c>
      <c r="D139">
        <v>3056000</v>
      </c>
      <c r="E139">
        <v>3126000</v>
      </c>
      <c r="F139">
        <v>3126000</v>
      </c>
      <c r="G139">
        <v>0</v>
      </c>
    </row>
    <row r="140" spans="1:7" x14ac:dyDescent="0.25">
      <c r="A140" s="27">
        <v>41022</v>
      </c>
      <c r="B140">
        <v>3424000</v>
      </c>
      <c r="C140">
        <v>3560000</v>
      </c>
      <c r="D140">
        <v>3286000</v>
      </c>
      <c r="E140">
        <v>3320000</v>
      </c>
      <c r="F140">
        <v>3320000</v>
      </c>
      <c r="G140">
        <v>0</v>
      </c>
    </row>
    <row r="141" spans="1:7" x14ac:dyDescent="0.25">
      <c r="A141" s="27">
        <v>41023</v>
      </c>
      <c r="B141">
        <v>3294000</v>
      </c>
      <c r="C141">
        <v>3334000</v>
      </c>
      <c r="D141">
        <v>3162000</v>
      </c>
      <c r="E141">
        <v>3162000</v>
      </c>
      <c r="F141">
        <v>3162000</v>
      </c>
      <c r="G141">
        <v>0</v>
      </c>
    </row>
    <row r="142" spans="1:7" x14ac:dyDescent="0.25">
      <c r="A142" s="27">
        <v>41024</v>
      </c>
      <c r="B142">
        <v>2912000</v>
      </c>
      <c r="C142">
        <v>2938000</v>
      </c>
      <c r="D142">
        <v>2772000</v>
      </c>
      <c r="E142">
        <v>2784000</v>
      </c>
      <c r="F142">
        <v>2784000</v>
      </c>
      <c r="G142">
        <v>0</v>
      </c>
    </row>
    <row r="143" spans="1:7" x14ac:dyDescent="0.25">
      <c r="A143" s="27">
        <v>41025</v>
      </c>
      <c r="B143">
        <v>2792000</v>
      </c>
      <c r="C143">
        <v>2816000</v>
      </c>
      <c r="D143">
        <v>2536000</v>
      </c>
      <c r="E143">
        <v>2586000</v>
      </c>
      <c r="F143">
        <v>2586000</v>
      </c>
      <c r="G143">
        <v>0</v>
      </c>
    </row>
    <row r="144" spans="1:7" x14ac:dyDescent="0.25">
      <c r="A144" s="27">
        <v>41026</v>
      </c>
      <c r="B144">
        <v>2560000</v>
      </c>
      <c r="C144">
        <v>2676000</v>
      </c>
      <c r="D144">
        <v>2524000</v>
      </c>
      <c r="E144">
        <v>2568000</v>
      </c>
      <c r="F144">
        <v>2568000</v>
      </c>
      <c r="G144">
        <v>0</v>
      </c>
    </row>
    <row r="145" spans="1:7" x14ac:dyDescent="0.25">
      <c r="A145" s="27">
        <v>41029</v>
      </c>
      <c r="B145">
        <v>2636000</v>
      </c>
      <c r="C145">
        <v>2714000</v>
      </c>
      <c r="D145">
        <v>2600000</v>
      </c>
      <c r="E145">
        <v>2688000</v>
      </c>
      <c r="F145">
        <v>2688000</v>
      </c>
      <c r="G145">
        <v>0</v>
      </c>
    </row>
    <row r="146" spans="1:7" x14ac:dyDescent="0.25">
      <c r="A146" s="27">
        <v>41030</v>
      </c>
      <c r="B146">
        <v>2666000</v>
      </c>
      <c r="C146">
        <v>2684000</v>
      </c>
      <c r="D146">
        <v>2450000</v>
      </c>
      <c r="E146">
        <v>2514000</v>
      </c>
      <c r="F146">
        <v>2514000</v>
      </c>
      <c r="G146">
        <v>0</v>
      </c>
    </row>
    <row r="147" spans="1:7" x14ac:dyDescent="0.25">
      <c r="A147" s="27">
        <v>41031</v>
      </c>
      <c r="B147">
        <v>2630000</v>
      </c>
      <c r="C147">
        <v>2680000</v>
      </c>
      <c r="D147">
        <v>2510000</v>
      </c>
      <c r="E147">
        <v>2556000</v>
      </c>
      <c r="F147">
        <v>2556000</v>
      </c>
      <c r="G147">
        <v>0</v>
      </c>
    </row>
    <row r="148" spans="1:7" x14ac:dyDescent="0.25">
      <c r="A148" s="27">
        <v>41032</v>
      </c>
      <c r="B148">
        <v>2524000</v>
      </c>
      <c r="C148">
        <v>2734000</v>
      </c>
      <c r="D148">
        <v>2484000</v>
      </c>
      <c r="E148">
        <v>2666000</v>
      </c>
      <c r="F148">
        <v>2666000</v>
      </c>
      <c r="G148">
        <v>0</v>
      </c>
    </row>
    <row r="149" spans="1:7" x14ac:dyDescent="0.25">
      <c r="A149" s="27">
        <v>41033</v>
      </c>
      <c r="B149">
        <v>2720000</v>
      </c>
      <c r="C149">
        <v>2988000</v>
      </c>
      <c r="D149">
        <v>2710000</v>
      </c>
      <c r="E149">
        <v>2914000</v>
      </c>
      <c r="F149">
        <v>2914000</v>
      </c>
      <c r="G149">
        <v>0</v>
      </c>
    </row>
    <row r="150" spans="1:7" x14ac:dyDescent="0.25">
      <c r="A150" s="27">
        <v>41036</v>
      </c>
      <c r="B150">
        <v>3046000</v>
      </c>
      <c r="C150">
        <v>3064000</v>
      </c>
      <c r="D150">
        <v>2746000</v>
      </c>
      <c r="E150">
        <v>2814000</v>
      </c>
      <c r="F150">
        <v>2814000</v>
      </c>
      <c r="G150">
        <v>0</v>
      </c>
    </row>
    <row r="151" spans="1:7" x14ac:dyDescent="0.25">
      <c r="A151" s="27">
        <v>41037</v>
      </c>
      <c r="B151">
        <v>2924000</v>
      </c>
      <c r="C151">
        <v>3224000</v>
      </c>
      <c r="D151">
        <v>2834000</v>
      </c>
      <c r="E151">
        <v>2868000</v>
      </c>
      <c r="F151">
        <v>2868000</v>
      </c>
      <c r="G151">
        <v>0</v>
      </c>
    </row>
    <row r="152" spans="1:7" x14ac:dyDescent="0.25">
      <c r="A152" s="27">
        <v>41038</v>
      </c>
      <c r="B152">
        <v>3146000</v>
      </c>
      <c r="C152">
        <v>3266000</v>
      </c>
      <c r="D152">
        <v>2902000</v>
      </c>
      <c r="E152">
        <v>3090000</v>
      </c>
      <c r="F152">
        <v>3090000</v>
      </c>
      <c r="G152">
        <v>0</v>
      </c>
    </row>
    <row r="153" spans="1:7" x14ac:dyDescent="0.25">
      <c r="A153" s="27">
        <v>41039</v>
      </c>
      <c r="B153">
        <v>2902000</v>
      </c>
      <c r="C153">
        <v>2982000</v>
      </c>
      <c r="D153">
        <v>2812000</v>
      </c>
      <c r="E153">
        <v>2884000</v>
      </c>
      <c r="F153">
        <v>2884000</v>
      </c>
      <c r="G153">
        <v>0</v>
      </c>
    </row>
    <row r="154" spans="1:7" x14ac:dyDescent="0.25">
      <c r="A154" s="27">
        <v>41040</v>
      </c>
      <c r="B154">
        <v>3032000</v>
      </c>
      <c r="C154">
        <v>3040000</v>
      </c>
      <c r="D154">
        <v>2782000</v>
      </c>
      <c r="E154">
        <v>2966000</v>
      </c>
      <c r="F154">
        <v>2966000</v>
      </c>
      <c r="G154">
        <v>0</v>
      </c>
    </row>
    <row r="155" spans="1:7" x14ac:dyDescent="0.25">
      <c r="A155" s="27">
        <v>41043</v>
      </c>
      <c r="B155">
        <v>3224000</v>
      </c>
      <c r="C155">
        <v>3324000</v>
      </c>
      <c r="D155">
        <v>3136000</v>
      </c>
      <c r="E155">
        <v>3312000</v>
      </c>
      <c r="F155">
        <v>3312000</v>
      </c>
      <c r="G155">
        <v>0</v>
      </c>
    </row>
    <row r="156" spans="1:7" x14ac:dyDescent="0.25">
      <c r="A156" s="27">
        <v>41044</v>
      </c>
      <c r="B156">
        <v>3326000</v>
      </c>
      <c r="C156">
        <v>3666000</v>
      </c>
      <c r="D156">
        <v>3198000</v>
      </c>
      <c r="E156">
        <v>3638000</v>
      </c>
      <c r="F156">
        <v>3638000</v>
      </c>
      <c r="G156">
        <v>0</v>
      </c>
    </row>
    <row r="157" spans="1:7" x14ac:dyDescent="0.25">
      <c r="A157" s="27">
        <v>41045</v>
      </c>
      <c r="B157">
        <v>3522000</v>
      </c>
      <c r="C157">
        <v>3922000</v>
      </c>
      <c r="D157">
        <v>3408000</v>
      </c>
      <c r="E157">
        <v>3884000</v>
      </c>
      <c r="F157">
        <v>3884000</v>
      </c>
      <c r="G157">
        <v>0</v>
      </c>
    </row>
    <row r="158" spans="1:7" x14ac:dyDescent="0.25">
      <c r="A158" s="27">
        <v>41046</v>
      </c>
      <c r="B158">
        <v>3838000</v>
      </c>
      <c r="C158">
        <v>4264000</v>
      </c>
      <c r="D158">
        <v>3740000</v>
      </c>
      <c r="E158">
        <v>4264000</v>
      </c>
      <c r="F158">
        <v>4264000</v>
      </c>
      <c r="G158">
        <v>0</v>
      </c>
    </row>
    <row r="159" spans="1:7" x14ac:dyDescent="0.25">
      <c r="A159" s="27">
        <v>41047</v>
      </c>
      <c r="B159">
        <v>4186000</v>
      </c>
      <c r="C159">
        <v>4974000</v>
      </c>
      <c r="D159">
        <v>4136000</v>
      </c>
      <c r="E159">
        <v>4816000</v>
      </c>
      <c r="F159">
        <v>4816000</v>
      </c>
      <c r="G159">
        <v>0</v>
      </c>
    </row>
    <row r="160" spans="1:7" x14ac:dyDescent="0.25">
      <c r="A160" s="27">
        <v>41050</v>
      </c>
      <c r="B160">
        <v>4744000</v>
      </c>
      <c r="C160">
        <v>4886000</v>
      </c>
      <c r="D160">
        <v>3702000</v>
      </c>
      <c r="E160">
        <v>3712000</v>
      </c>
      <c r="F160">
        <v>3712000</v>
      </c>
      <c r="G160">
        <v>0</v>
      </c>
    </row>
    <row r="161" spans="1:7" x14ac:dyDescent="0.25">
      <c r="A161" s="27">
        <v>41051</v>
      </c>
      <c r="B161">
        <v>3608000</v>
      </c>
      <c r="C161">
        <v>4220000</v>
      </c>
      <c r="D161">
        <v>3300000</v>
      </c>
      <c r="E161">
        <v>3972000</v>
      </c>
      <c r="F161">
        <v>3972000</v>
      </c>
      <c r="G161">
        <v>0</v>
      </c>
    </row>
    <row r="162" spans="1:7" x14ac:dyDescent="0.25">
      <c r="A162" s="27">
        <v>41052</v>
      </c>
      <c r="B162">
        <v>4192000</v>
      </c>
      <c r="C162">
        <v>4438000</v>
      </c>
      <c r="D162">
        <v>3762000</v>
      </c>
      <c r="E162">
        <v>3842000</v>
      </c>
      <c r="F162">
        <v>3842000</v>
      </c>
      <c r="G162">
        <v>0</v>
      </c>
    </row>
    <row r="163" spans="1:7" x14ac:dyDescent="0.25">
      <c r="A163" s="27">
        <v>41053</v>
      </c>
      <c r="B163">
        <v>3788000</v>
      </c>
      <c r="C163">
        <v>4202000</v>
      </c>
      <c r="D163">
        <v>3742000</v>
      </c>
      <c r="E163">
        <v>3900000</v>
      </c>
      <c r="F163">
        <v>3900000</v>
      </c>
      <c r="G163">
        <v>0</v>
      </c>
    </row>
    <row r="164" spans="1:7" x14ac:dyDescent="0.25">
      <c r="A164" s="27">
        <v>41054</v>
      </c>
      <c r="B164">
        <v>3890000</v>
      </c>
      <c r="C164">
        <v>3946000</v>
      </c>
      <c r="D164">
        <v>3780000</v>
      </c>
      <c r="E164">
        <v>3820000</v>
      </c>
      <c r="F164">
        <v>3820000</v>
      </c>
      <c r="G164">
        <v>0</v>
      </c>
    </row>
    <row r="165" spans="1:7" x14ac:dyDescent="0.25">
      <c r="A165" s="27">
        <v>41058</v>
      </c>
      <c r="B165">
        <v>3596000</v>
      </c>
      <c r="C165">
        <v>3738000</v>
      </c>
      <c r="D165">
        <v>3434000</v>
      </c>
      <c r="E165">
        <v>3450000</v>
      </c>
      <c r="F165">
        <v>3450000</v>
      </c>
      <c r="G165">
        <v>0</v>
      </c>
    </row>
    <row r="166" spans="1:7" x14ac:dyDescent="0.25">
      <c r="A166" s="27">
        <v>41059</v>
      </c>
      <c r="B166">
        <v>3628000</v>
      </c>
      <c r="C166">
        <v>3914000</v>
      </c>
      <c r="D166">
        <v>3628000</v>
      </c>
      <c r="E166">
        <v>3914000</v>
      </c>
      <c r="F166">
        <v>3914000</v>
      </c>
      <c r="G166">
        <v>0</v>
      </c>
    </row>
    <row r="167" spans="1:7" x14ac:dyDescent="0.25">
      <c r="A167" s="27">
        <v>41060</v>
      </c>
      <c r="B167">
        <v>3960000</v>
      </c>
      <c r="C167">
        <v>4378000</v>
      </c>
      <c r="D167">
        <v>3734000</v>
      </c>
      <c r="E167">
        <v>4004000</v>
      </c>
      <c r="F167">
        <v>4004000</v>
      </c>
      <c r="G167">
        <v>0</v>
      </c>
    </row>
    <row r="168" spans="1:7" x14ac:dyDescent="0.25">
      <c r="A168" s="27">
        <v>41061</v>
      </c>
      <c r="B168">
        <v>4610000</v>
      </c>
      <c r="C168">
        <v>4724000</v>
      </c>
      <c r="D168">
        <v>4376000</v>
      </c>
      <c r="E168">
        <v>4694000</v>
      </c>
      <c r="F168">
        <v>4694000</v>
      </c>
      <c r="G168">
        <v>0</v>
      </c>
    </row>
    <row r="169" spans="1:7" x14ac:dyDescent="0.25">
      <c r="A169" s="27">
        <v>41064</v>
      </c>
      <c r="B169">
        <v>4500000</v>
      </c>
      <c r="C169">
        <v>4818000</v>
      </c>
      <c r="D169">
        <v>4292000</v>
      </c>
      <c r="E169">
        <v>4320000</v>
      </c>
      <c r="F169">
        <v>4320000</v>
      </c>
      <c r="G169">
        <v>0</v>
      </c>
    </row>
    <row r="170" spans="1:7" x14ac:dyDescent="0.25">
      <c r="A170" s="27">
        <v>41065</v>
      </c>
      <c r="B170">
        <v>4404000</v>
      </c>
      <c r="C170">
        <v>4416000</v>
      </c>
      <c r="D170">
        <v>4054000</v>
      </c>
      <c r="E170">
        <v>4124000</v>
      </c>
      <c r="F170">
        <v>4124000</v>
      </c>
      <c r="G170">
        <v>0</v>
      </c>
    </row>
    <row r="171" spans="1:7" x14ac:dyDescent="0.25">
      <c r="A171" s="27">
        <v>41066</v>
      </c>
      <c r="B171">
        <v>3864000</v>
      </c>
      <c r="C171">
        <v>3930000</v>
      </c>
      <c r="D171">
        <v>3520000</v>
      </c>
      <c r="E171">
        <v>3530000</v>
      </c>
      <c r="F171">
        <v>3530000</v>
      </c>
      <c r="G171">
        <v>0</v>
      </c>
    </row>
    <row r="172" spans="1:7" x14ac:dyDescent="0.25">
      <c r="A172" s="27">
        <v>41067</v>
      </c>
      <c r="B172">
        <v>3204000</v>
      </c>
      <c r="C172">
        <v>3492000</v>
      </c>
      <c r="D172">
        <v>3168000</v>
      </c>
      <c r="E172">
        <v>3436000</v>
      </c>
      <c r="F172">
        <v>3436000</v>
      </c>
      <c r="G172">
        <v>0</v>
      </c>
    </row>
    <row r="173" spans="1:7" x14ac:dyDescent="0.25">
      <c r="A173" s="27">
        <v>41068</v>
      </c>
      <c r="B173">
        <v>3488000</v>
      </c>
      <c r="C173">
        <v>3520000</v>
      </c>
      <c r="D173">
        <v>3066000</v>
      </c>
      <c r="E173">
        <v>3082000</v>
      </c>
      <c r="F173">
        <v>3082000</v>
      </c>
      <c r="G173">
        <v>0</v>
      </c>
    </row>
    <row r="174" spans="1:7" x14ac:dyDescent="0.25">
      <c r="A174" s="27">
        <v>41071</v>
      </c>
      <c r="B174">
        <v>2846000</v>
      </c>
      <c r="C174">
        <v>3594000</v>
      </c>
      <c r="D174">
        <v>2814000</v>
      </c>
      <c r="E174">
        <v>3570000</v>
      </c>
      <c r="F174">
        <v>3570000</v>
      </c>
      <c r="G174">
        <v>0</v>
      </c>
    </row>
    <row r="175" spans="1:7" x14ac:dyDescent="0.25">
      <c r="A175" s="27">
        <v>41072</v>
      </c>
      <c r="B175">
        <v>3508000</v>
      </c>
      <c r="C175">
        <v>3762000</v>
      </c>
      <c r="D175">
        <v>3392000</v>
      </c>
      <c r="E175">
        <v>3442000</v>
      </c>
      <c r="F175">
        <v>3442000</v>
      </c>
      <c r="G175">
        <v>0</v>
      </c>
    </row>
    <row r="176" spans="1:7" x14ac:dyDescent="0.25">
      <c r="A176" s="27">
        <v>41073</v>
      </c>
      <c r="B176">
        <v>3610000</v>
      </c>
      <c r="C176">
        <v>3900000</v>
      </c>
      <c r="D176">
        <v>3412000</v>
      </c>
      <c r="E176">
        <v>3784000</v>
      </c>
      <c r="F176">
        <v>3784000</v>
      </c>
      <c r="G176">
        <v>0</v>
      </c>
    </row>
    <row r="177" spans="1:7" x14ac:dyDescent="0.25">
      <c r="A177" s="27">
        <v>41074</v>
      </c>
      <c r="B177">
        <v>3734000</v>
      </c>
      <c r="C177">
        <v>3850000</v>
      </c>
      <c r="D177">
        <v>3310000</v>
      </c>
      <c r="E177">
        <v>3326000</v>
      </c>
      <c r="F177">
        <v>3326000</v>
      </c>
      <c r="G177">
        <v>0</v>
      </c>
    </row>
    <row r="178" spans="1:7" x14ac:dyDescent="0.25">
      <c r="A178" s="27">
        <v>41075</v>
      </c>
      <c r="B178">
        <v>3254000</v>
      </c>
      <c r="C178">
        <v>3348000</v>
      </c>
      <c r="D178">
        <v>2960000</v>
      </c>
      <c r="E178">
        <v>3036000</v>
      </c>
      <c r="F178">
        <v>3036000</v>
      </c>
      <c r="G178">
        <v>0</v>
      </c>
    </row>
    <row r="179" spans="1:7" x14ac:dyDescent="0.25">
      <c r="A179" s="27">
        <v>41078</v>
      </c>
      <c r="B179">
        <v>2992000</v>
      </c>
      <c r="C179">
        <v>3050000</v>
      </c>
      <c r="D179">
        <v>2524000</v>
      </c>
      <c r="E179">
        <v>2528000</v>
      </c>
      <c r="F179">
        <v>2528000</v>
      </c>
      <c r="G179">
        <v>0</v>
      </c>
    </row>
    <row r="180" spans="1:7" x14ac:dyDescent="0.25">
      <c r="A180" s="27">
        <v>41079</v>
      </c>
      <c r="B180">
        <v>2344000</v>
      </c>
      <c r="C180">
        <v>2492000</v>
      </c>
      <c r="D180">
        <v>2320000</v>
      </c>
      <c r="E180">
        <v>2418000</v>
      </c>
      <c r="F180">
        <v>2418000</v>
      </c>
      <c r="G180">
        <v>0</v>
      </c>
    </row>
    <row r="181" spans="1:7" x14ac:dyDescent="0.25">
      <c r="A181" s="27">
        <v>41080</v>
      </c>
      <c r="B181">
        <v>2418000</v>
      </c>
      <c r="C181">
        <v>2600000</v>
      </c>
      <c r="D181">
        <v>2210000</v>
      </c>
      <c r="E181">
        <v>2210000</v>
      </c>
      <c r="F181">
        <v>2210000</v>
      </c>
      <c r="G181">
        <v>100</v>
      </c>
    </row>
    <row r="182" spans="1:7" x14ac:dyDescent="0.25">
      <c r="A182" s="27">
        <v>41081</v>
      </c>
      <c r="B182">
        <v>2220000</v>
      </c>
      <c r="C182">
        <v>2694000</v>
      </c>
      <c r="D182">
        <v>2164000</v>
      </c>
      <c r="E182">
        <v>2690000</v>
      </c>
      <c r="F182">
        <v>2690000</v>
      </c>
      <c r="G182">
        <v>100</v>
      </c>
    </row>
    <row r="183" spans="1:7" x14ac:dyDescent="0.25">
      <c r="A183" s="27">
        <v>41082</v>
      </c>
      <c r="B183">
        <v>2494000</v>
      </c>
      <c r="C183">
        <v>2588000</v>
      </c>
      <c r="D183">
        <v>2106000</v>
      </c>
      <c r="E183">
        <v>2138000</v>
      </c>
      <c r="F183">
        <v>2138000</v>
      </c>
      <c r="G183">
        <v>100</v>
      </c>
    </row>
    <row r="184" spans="1:7" x14ac:dyDescent="0.25">
      <c r="A184" s="27">
        <v>41085</v>
      </c>
      <c r="B184">
        <v>2468000</v>
      </c>
      <c r="C184">
        <v>2580000</v>
      </c>
      <c r="D184">
        <v>2436000</v>
      </c>
      <c r="E184">
        <v>2520000</v>
      </c>
      <c r="F184">
        <v>2520000</v>
      </c>
      <c r="G184">
        <v>0</v>
      </c>
    </row>
    <row r="185" spans="1:7" x14ac:dyDescent="0.25">
      <c r="A185" s="27">
        <v>41086</v>
      </c>
      <c r="B185">
        <v>2382000</v>
      </c>
      <c r="C185">
        <v>2578000</v>
      </c>
      <c r="D185">
        <v>2316000</v>
      </c>
      <c r="E185">
        <v>2374000</v>
      </c>
      <c r="F185">
        <v>2374000</v>
      </c>
      <c r="G185">
        <v>0</v>
      </c>
    </row>
    <row r="186" spans="1:7" x14ac:dyDescent="0.25">
      <c r="A186" s="27">
        <v>41087</v>
      </c>
      <c r="B186">
        <v>2308000</v>
      </c>
      <c r="C186">
        <v>2422000</v>
      </c>
      <c r="D186">
        <v>2240000</v>
      </c>
      <c r="E186">
        <v>2416000</v>
      </c>
      <c r="F186">
        <v>2416000</v>
      </c>
      <c r="G186">
        <v>0</v>
      </c>
    </row>
    <row r="187" spans="1:7" x14ac:dyDescent="0.25">
      <c r="A187" s="27">
        <v>41088</v>
      </c>
      <c r="B187">
        <v>2466000</v>
      </c>
      <c r="C187">
        <v>2556000</v>
      </c>
      <c r="D187">
        <v>2260000</v>
      </c>
      <c r="E187">
        <v>2272000</v>
      </c>
      <c r="F187">
        <v>2272000</v>
      </c>
      <c r="G187">
        <v>100</v>
      </c>
    </row>
    <row r="188" spans="1:7" x14ac:dyDescent="0.25">
      <c r="A188" s="27">
        <v>41089</v>
      </c>
      <c r="B188">
        <v>2008000</v>
      </c>
      <c r="C188">
        <v>2070000</v>
      </c>
      <c r="D188">
        <v>1952000</v>
      </c>
      <c r="E188">
        <v>1968000</v>
      </c>
      <c r="F188">
        <v>1968000</v>
      </c>
      <c r="G188">
        <v>0</v>
      </c>
    </row>
    <row r="189" spans="1:7" x14ac:dyDescent="0.25">
      <c r="A189" s="27">
        <v>41092</v>
      </c>
      <c r="B189">
        <v>1890000</v>
      </c>
      <c r="C189">
        <v>1928000</v>
      </c>
      <c r="D189">
        <v>1704000</v>
      </c>
      <c r="E189">
        <v>1710000</v>
      </c>
      <c r="F189">
        <v>1710000</v>
      </c>
      <c r="G189">
        <v>0</v>
      </c>
    </row>
    <row r="190" spans="1:7" x14ac:dyDescent="0.25">
      <c r="A190" s="27">
        <v>41093</v>
      </c>
      <c r="B190">
        <v>1686000</v>
      </c>
      <c r="C190">
        <v>1688000</v>
      </c>
      <c r="D190">
        <v>1580000</v>
      </c>
      <c r="E190">
        <v>1632000</v>
      </c>
      <c r="F190">
        <v>1632000</v>
      </c>
      <c r="G190">
        <v>0</v>
      </c>
    </row>
    <row r="191" spans="1:7" x14ac:dyDescent="0.25">
      <c r="A191" s="27">
        <v>41095</v>
      </c>
      <c r="B191">
        <v>1652000</v>
      </c>
      <c r="C191">
        <v>1786000</v>
      </c>
      <c r="D191">
        <v>1652000</v>
      </c>
      <c r="E191">
        <v>1748000</v>
      </c>
      <c r="F191">
        <v>1748000</v>
      </c>
      <c r="G191">
        <v>0</v>
      </c>
    </row>
    <row r="192" spans="1:7" x14ac:dyDescent="0.25">
      <c r="A192" s="27">
        <v>41096</v>
      </c>
      <c r="B192">
        <v>1844000</v>
      </c>
      <c r="C192">
        <v>1852000</v>
      </c>
      <c r="D192">
        <v>1702000</v>
      </c>
      <c r="E192">
        <v>1716000</v>
      </c>
      <c r="F192">
        <v>1716000</v>
      </c>
      <c r="G192">
        <v>0</v>
      </c>
    </row>
    <row r="193" spans="1:7" x14ac:dyDescent="0.25">
      <c r="A193" s="27">
        <v>41099</v>
      </c>
      <c r="B193">
        <v>1690000</v>
      </c>
      <c r="C193">
        <v>1770000</v>
      </c>
      <c r="D193">
        <v>1644000</v>
      </c>
      <c r="E193">
        <v>1676000</v>
      </c>
      <c r="F193">
        <v>1676000</v>
      </c>
      <c r="G193">
        <v>0</v>
      </c>
    </row>
    <row r="194" spans="1:7" x14ac:dyDescent="0.25">
      <c r="A194" s="27">
        <v>41100</v>
      </c>
      <c r="B194">
        <v>1630000</v>
      </c>
      <c r="C194">
        <v>1836000</v>
      </c>
      <c r="D194">
        <v>1580000</v>
      </c>
      <c r="E194">
        <v>1772000</v>
      </c>
      <c r="F194">
        <v>1772000</v>
      </c>
      <c r="G194">
        <v>100</v>
      </c>
    </row>
    <row r="195" spans="1:7" x14ac:dyDescent="0.25">
      <c r="A195" s="27">
        <v>41101</v>
      </c>
      <c r="B195">
        <v>1764000</v>
      </c>
      <c r="C195">
        <v>1822000</v>
      </c>
      <c r="D195">
        <v>1624000</v>
      </c>
      <c r="E195">
        <v>1652000</v>
      </c>
      <c r="F195">
        <v>1652000</v>
      </c>
      <c r="G195">
        <v>100</v>
      </c>
    </row>
    <row r="196" spans="1:7" x14ac:dyDescent="0.25">
      <c r="A196" s="27">
        <v>41102</v>
      </c>
      <c r="B196">
        <v>1740000</v>
      </c>
      <c r="C196">
        <v>1814000</v>
      </c>
      <c r="D196">
        <v>1608000</v>
      </c>
      <c r="E196">
        <v>1684000</v>
      </c>
      <c r="F196">
        <v>1684000</v>
      </c>
      <c r="G196">
        <v>100</v>
      </c>
    </row>
    <row r="197" spans="1:7" x14ac:dyDescent="0.25">
      <c r="A197" s="27">
        <v>41103</v>
      </c>
      <c r="B197">
        <v>1638000</v>
      </c>
      <c r="C197">
        <v>1642000</v>
      </c>
      <c r="D197">
        <v>1500000</v>
      </c>
      <c r="E197">
        <v>1504000</v>
      </c>
      <c r="F197">
        <v>1504000</v>
      </c>
      <c r="G197">
        <v>0</v>
      </c>
    </row>
    <row r="198" spans="1:7" x14ac:dyDescent="0.25">
      <c r="A198" s="27">
        <v>41106</v>
      </c>
      <c r="B198">
        <v>1490000</v>
      </c>
      <c r="C198">
        <v>1522000</v>
      </c>
      <c r="D198">
        <v>1426000</v>
      </c>
      <c r="E198">
        <v>1460000</v>
      </c>
      <c r="F198">
        <v>1460000</v>
      </c>
      <c r="G198">
        <v>0</v>
      </c>
    </row>
    <row r="199" spans="1:7" x14ac:dyDescent="0.25">
      <c r="A199" s="27">
        <v>41107</v>
      </c>
      <c r="B199">
        <v>1410000</v>
      </c>
      <c r="C199">
        <v>1492000</v>
      </c>
      <c r="D199">
        <v>1332000</v>
      </c>
      <c r="E199">
        <v>1348000</v>
      </c>
      <c r="F199">
        <v>1348000</v>
      </c>
      <c r="G199">
        <v>100</v>
      </c>
    </row>
    <row r="200" spans="1:7" x14ac:dyDescent="0.25">
      <c r="A200" s="27">
        <v>41108</v>
      </c>
      <c r="B200">
        <v>1366000</v>
      </c>
      <c r="C200">
        <v>1398000</v>
      </c>
      <c r="D200">
        <v>1306000</v>
      </c>
      <c r="E200">
        <v>1378000</v>
      </c>
      <c r="F200">
        <v>1378000</v>
      </c>
      <c r="G200">
        <v>0</v>
      </c>
    </row>
    <row r="201" spans="1:7" x14ac:dyDescent="0.25">
      <c r="A201" s="27">
        <v>41109</v>
      </c>
      <c r="B201">
        <v>1360000</v>
      </c>
      <c r="C201">
        <v>1422000</v>
      </c>
      <c r="D201">
        <v>1314000</v>
      </c>
      <c r="E201">
        <v>1314000</v>
      </c>
      <c r="F201">
        <v>1314000</v>
      </c>
      <c r="G201">
        <v>0</v>
      </c>
    </row>
    <row r="202" spans="1:7" x14ac:dyDescent="0.25">
      <c r="A202" s="27">
        <v>41110</v>
      </c>
      <c r="B202">
        <v>1394000</v>
      </c>
      <c r="C202">
        <v>1478000</v>
      </c>
      <c r="D202">
        <v>1358000</v>
      </c>
      <c r="E202">
        <v>1450000</v>
      </c>
      <c r="F202">
        <v>1450000</v>
      </c>
      <c r="G202">
        <v>0</v>
      </c>
    </row>
    <row r="203" spans="1:7" x14ac:dyDescent="0.25">
      <c r="A203" s="27">
        <v>41113</v>
      </c>
      <c r="B203">
        <v>1686000</v>
      </c>
      <c r="C203">
        <v>1784000</v>
      </c>
      <c r="D203">
        <v>1588000</v>
      </c>
      <c r="E203">
        <v>1638000</v>
      </c>
      <c r="F203">
        <v>1638000</v>
      </c>
      <c r="G203">
        <v>100</v>
      </c>
    </row>
    <row r="204" spans="1:7" x14ac:dyDescent="0.25">
      <c r="A204" s="27">
        <v>41114</v>
      </c>
      <c r="B204">
        <v>1644000</v>
      </c>
      <c r="C204">
        <v>1882000</v>
      </c>
      <c r="D204">
        <v>1634000</v>
      </c>
      <c r="E204">
        <v>1772000</v>
      </c>
      <c r="F204">
        <v>1772000</v>
      </c>
      <c r="G204">
        <v>100</v>
      </c>
    </row>
    <row r="205" spans="1:7" x14ac:dyDescent="0.25">
      <c r="A205" s="27">
        <v>41115</v>
      </c>
      <c r="B205">
        <v>1758000</v>
      </c>
      <c r="C205">
        <v>1888000</v>
      </c>
      <c r="D205">
        <v>1670000</v>
      </c>
      <c r="E205">
        <v>1728000</v>
      </c>
      <c r="F205">
        <v>1728000</v>
      </c>
      <c r="G205">
        <v>100</v>
      </c>
    </row>
    <row r="206" spans="1:7" x14ac:dyDescent="0.25">
      <c r="A206" s="27">
        <v>41116</v>
      </c>
      <c r="B206">
        <v>1518000</v>
      </c>
      <c r="C206">
        <v>1588000</v>
      </c>
      <c r="D206">
        <v>1462000</v>
      </c>
      <c r="E206">
        <v>1466000</v>
      </c>
      <c r="F206">
        <v>1466000</v>
      </c>
      <c r="G206">
        <v>0</v>
      </c>
    </row>
    <row r="207" spans="1:7" x14ac:dyDescent="0.25">
      <c r="A207" s="27">
        <v>41117</v>
      </c>
      <c r="B207">
        <v>1340000</v>
      </c>
      <c r="C207">
        <v>1420000</v>
      </c>
      <c r="D207">
        <v>1332000</v>
      </c>
      <c r="E207">
        <v>1380000</v>
      </c>
      <c r="F207">
        <v>1380000</v>
      </c>
      <c r="G207">
        <v>0</v>
      </c>
    </row>
    <row r="208" spans="1:7" x14ac:dyDescent="0.25">
      <c r="A208" s="27">
        <v>41120</v>
      </c>
      <c r="B208">
        <v>1362000</v>
      </c>
      <c r="C208">
        <v>1444000</v>
      </c>
      <c r="D208">
        <v>1326000</v>
      </c>
      <c r="E208">
        <v>1440000</v>
      </c>
      <c r="F208">
        <v>1440000</v>
      </c>
      <c r="G208">
        <v>0</v>
      </c>
    </row>
    <row r="209" spans="1:7" x14ac:dyDescent="0.25">
      <c r="A209" s="27">
        <v>41121</v>
      </c>
      <c r="B209">
        <v>1496000</v>
      </c>
      <c r="C209">
        <v>1526000</v>
      </c>
      <c r="D209">
        <v>1436000</v>
      </c>
      <c r="E209">
        <v>1512000</v>
      </c>
      <c r="F209">
        <v>1512000</v>
      </c>
      <c r="G209">
        <v>0</v>
      </c>
    </row>
    <row r="210" spans="1:7" x14ac:dyDescent="0.25">
      <c r="A210" s="27">
        <v>41122</v>
      </c>
      <c r="B210">
        <v>1460000</v>
      </c>
      <c r="C210">
        <v>1524000</v>
      </c>
      <c r="D210">
        <v>1416000</v>
      </c>
      <c r="E210">
        <v>1454000</v>
      </c>
      <c r="F210">
        <v>1454000</v>
      </c>
      <c r="G210">
        <v>100</v>
      </c>
    </row>
    <row r="211" spans="1:7" x14ac:dyDescent="0.25">
      <c r="A211" s="27">
        <v>41123</v>
      </c>
      <c r="B211">
        <v>1526000</v>
      </c>
      <c r="C211">
        <v>1558000</v>
      </c>
      <c r="D211">
        <v>1388000</v>
      </c>
      <c r="E211">
        <v>1388000</v>
      </c>
      <c r="F211">
        <v>1388000</v>
      </c>
      <c r="G211">
        <v>100</v>
      </c>
    </row>
    <row r="212" spans="1:7" x14ac:dyDescent="0.25">
      <c r="A212" s="27">
        <v>41124</v>
      </c>
      <c r="B212">
        <v>1286000</v>
      </c>
      <c r="C212">
        <v>1300000</v>
      </c>
      <c r="D212">
        <v>1202000</v>
      </c>
      <c r="E212">
        <v>1204000</v>
      </c>
      <c r="F212">
        <v>1204000</v>
      </c>
      <c r="G212">
        <v>0</v>
      </c>
    </row>
    <row r="213" spans="1:7" x14ac:dyDescent="0.25">
      <c r="A213" s="27">
        <v>41127</v>
      </c>
      <c r="B213">
        <v>1164000</v>
      </c>
      <c r="C213">
        <v>1176000</v>
      </c>
      <c r="D213">
        <v>1114000</v>
      </c>
      <c r="E213">
        <v>1144000</v>
      </c>
      <c r="F213">
        <v>1144000</v>
      </c>
      <c r="G213">
        <v>0</v>
      </c>
    </row>
    <row r="214" spans="1:7" x14ac:dyDescent="0.25">
      <c r="A214" s="27">
        <v>41128</v>
      </c>
      <c r="B214">
        <v>1106000</v>
      </c>
      <c r="C214">
        <v>1206000</v>
      </c>
      <c r="D214">
        <v>1092000</v>
      </c>
      <c r="E214">
        <v>1204000</v>
      </c>
      <c r="F214">
        <v>1204000</v>
      </c>
      <c r="G214">
        <v>0</v>
      </c>
    </row>
    <row r="215" spans="1:7" x14ac:dyDescent="0.25">
      <c r="A215" s="27">
        <v>41129</v>
      </c>
      <c r="B215">
        <v>1194000</v>
      </c>
      <c r="C215">
        <v>1214000</v>
      </c>
      <c r="D215">
        <v>1100000</v>
      </c>
      <c r="E215">
        <v>1102000</v>
      </c>
      <c r="F215">
        <v>1102000</v>
      </c>
      <c r="G215">
        <v>0</v>
      </c>
    </row>
    <row r="216" spans="1:7" x14ac:dyDescent="0.25">
      <c r="A216" s="27">
        <v>41130</v>
      </c>
      <c r="B216">
        <v>1120000</v>
      </c>
      <c r="C216">
        <v>1140000</v>
      </c>
      <c r="D216">
        <v>1068000</v>
      </c>
      <c r="E216">
        <v>1092000</v>
      </c>
      <c r="F216">
        <v>1092000</v>
      </c>
      <c r="G216">
        <v>0</v>
      </c>
    </row>
    <row r="217" spans="1:7" x14ac:dyDescent="0.25">
      <c r="A217" s="27">
        <v>41131</v>
      </c>
      <c r="B217">
        <v>1116000</v>
      </c>
      <c r="C217">
        <v>1130000</v>
      </c>
      <c r="D217">
        <v>1052000</v>
      </c>
      <c r="E217">
        <v>1054000</v>
      </c>
      <c r="F217">
        <v>1054000</v>
      </c>
      <c r="G217">
        <v>0</v>
      </c>
    </row>
    <row r="218" spans="1:7" x14ac:dyDescent="0.25">
      <c r="A218" s="27">
        <v>41134</v>
      </c>
      <c r="B218">
        <v>1064000</v>
      </c>
      <c r="C218">
        <v>1068000</v>
      </c>
      <c r="D218">
        <v>996000</v>
      </c>
      <c r="E218">
        <v>998000</v>
      </c>
      <c r="F218">
        <v>998000</v>
      </c>
      <c r="G218">
        <v>0</v>
      </c>
    </row>
    <row r="219" spans="1:7" x14ac:dyDescent="0.25">
      <c r="A219" s="27">
        <v>41135</v>
      </c>
      <c r="B219">
        <v>1012000</v>
      </c>
      <c r="C219">
        <v>1112000</v>
      </c>
      <c r="D219">
        <v>1000000</v>
      </c>
      <c r="E219">
        <v>1108000</v>
      </c>
      <c r="F219">
        <v>1108000</v>
      </c>
      <c r="G219">
        <v>0</v>
      </c>
    </row>
    <row r="220" spans="1:7" x14ac:dyDescent="0.25">
      <c r="A220" s="27">
        <v>41136</v>
      </c>
      <c r="B220">
        <v>1112000</v>
      </c>
      <c r="C220">
        <v>1124000</v>
      </c>
      <c r="D220">
        <v>1056000</v>
      </c>
      <c r="E220">
        <v>1110000</v>
      </c>
      <c r="F220">
        <v>1110000</v>
      </c>
      <c r="G220">
        <v>0</v>
      </c>
    </row>
    <row r="221" spans="1:7" x14ac:dyDescent="0.25">
      <c r="A221" s="27">
        <v>41137</v>
      </c>
      <c r="B221">
        <v>1104000</v>
      </c>
      <c r="C221">
        <v>1140000</v>
      </c>
      <c r="D221">
        <v>1064000</v>
      </c>
      <c r="E221">
        <v>1066000</v>
      </c>
      <c r="F221">
        <v>1066000</v>
      </c>
      <c r="G221">
        <v>0</v>
      </c>
    </row>
    <row r="222" spans="1:7" x14ac:dyDescent="0.25">
      <c r="A222" s="27">
        <v>41138</v>
      </c>
      <c r="B222">
        <v>1044000</v>
      </c>
      <c r="C222">
        <v>1074000</v>
      </c>
      <c r="D222">
        <v>990000</v>
      </c>
      <c r="E222">
        <v>1006000</v>
      </c>
      <c r="F222">
        <v>1006000</v>
      </c>
      <c r="G222">
        <v>0</v>
      </c>
    </row>
    <row r="223" spans="1:7" x14ac:dyDescent="0.25">
      <c r="A223" s="27">
        <v>41141</v>
      </c>
      <c r="B223">
        <v>1024000</v>
      </c>
      <c r="C223">
        <v>1058000</v>
      </c>
      <c r="D223">
        <v>1004000</v>
      </c>
      <c r="E223">
        <v>1010000</v>
      </c>
      <c r="F223">
        <v>1010000</v>
      </c>
      <c r="G223">
        <v>0</v>
      </c>
    </row>
    <row r="224" spans="1:7" x14ac:dyDescent="0.25">
      <c r="A224" s="27">
        <v>41142</v>
      </c>
      <c r="B224">
        <v>982000</v>
      </c>
      <c r="C224">
        <v>1080000</v>
      </c>
      <c r="D224">
        <v>974000</v>
      </c>
      <c r="E224">
        <v>1058000</v>
      </c>
      <c r="F224">
        <v>1058000</v>
      </c>
      <c r="G224">
        <v>100</v>
      </c>
    </row>
    <row r="225" spans="1:7" x14ac:dyDescent="0.25">
      <c r="A225" s="27">
        <v>41143</v>
      </c>
      <c r="B225">
        <v>1096000</v>
      </c>
      <c r="C225">
        <v>1120000</v>
      </c>
      <c r="D225">
        <v>1052000</v>
      </c>
      <c r="E225">
        <v>1076000</v>
      </c>
      <c r="F225">
        <v>1076000</v>
      </c>
      <c r="G225">
        <v>100</v>
      </c>
    </row>
    <row r="226" spans="1:7" x14ac:dyDescent="0.25">
      <c r="A226" s="27">
        <v>41144</v>
      </c>
      <c r="B226">
        <v>1088000</v>
      </c>
      <c r="C226">
        <v>1150000</v>
      </c>
      <c r="D226">
        <v>1082000</v>
      </c>
      <c r="E226">
        <v>1122000</v>
      </c>
      <c r="F226">
        <v>1122000</v>
      </c>
      <c r="G226">
        <v>100</v>
      </c>
    </row>
    <row r="227" spans="1:7" x14ac:dyDescent="0.25">
      <c r="A227" s="27">
        <v>41145</v>
      </c>
      <c r="B227">
        <v>1148000</v>
      </c>
      <c r="C227">
        <v>1154000</v>
      </c>
      <c r="D227">
        <v>1014000</v>
      </c>
      <c r="E227">
        <v>1030000</v>
      </c>
      <c r="F227">
        <v>1030000</v>
      </c>
      <c r="G227">
        <v>0</v>
      </c>
    </row>
    <row r="228" spans="1:7" x14ac:dyDescent="0.25">
      <c r="A228" s="27">
        <v>41148</v>
      </c>
      <c r="B228">
        <v>1014000</v>
      </c>
      <c r="C228">
        <v>1052000</v>
      </c>
      <c r="D228">
        <v>996000</v>
      </c>
      <c r="E228">
        <v>1048000</v>
      </c>
      <c r="F228">
        <v>1048000</v>
      </c>
      <c r="G228">
        <v>0</v>
      </c>
    </row>
    <row r="229" spans="1:7" x14ac:dyDescent="0.25">
      <c r="A229" s="27">
        <v>41149</v>
      </c>
      <c r="B229">
        <v>1076000</v>
      </c>
      <c r="C229">
        <v>1090000</v>
      </c>
      <c r="D229">
        <v>1046000</v>
      </c>
      <c r="E229">
        <v>1084000</v>
      </c>
      <c r="F229">
        <v>1084000</v>
      </c>
      <c r="G229">
        <v>0</v>
      </c>
    </row>
    <row r="230" spans="1:7" x14ac:dyDescent="0.25">
      <c r="A230" s="27">
        <v>41150</v>
      </c>
      <c r="B230">
        <v>1078000</v>
      </c>
      <c r="C230">
        <v>1096000</v>
      </c>
      <c r="D230">
        <v>1036000</v>
      </c>
      <c r="E230">
        <v>1094000</v>
      </c>
      <c r="F230">
        <v>1094000</v>
      </c>
      <c r="G230">
        <v>0</v>
      </c>
    </row>
    <row r="231" spans="1:7" x14ac:dyDescent="0.25">
      <c r="A231" s="27">
        <v>41151</v>
      </c>
      <c r="B231">
        <v>1142000</v>
      </c>
      <c r="C231">
        <v>1162000</v>
      </c>
      <c r="D231">
        <v>1110000</v>
      </c>
      <c r="E231">
        <v>1140000</v>
      </c>
      <c r="F231">
        <v>1140000</v>
      </c>
      <c r="G231">
        <v>0</v>
      </c>
    </row>
    <row r="232" spans="1:7" x14ac:dyDescent="0.25">
      <c r="A232" s="27">
        <v>41152</v>
      </c>
      <c r="B232">
        <v>1100000</v>
      </c>
      <c r="C232">
        <v>1152000</v>
      </c>
      <c r="D232">
        <v>1050000</v>
      </c>
      <c r="E232">
        <v>1060000</v>
      </c>
      <c r="F232">
        <v>1060000</v>
      </c>
      <c r="G232">
        <v>100</v>
      </c>
    </row>
    <row r="233" spans="1:7" x14ac:dyDescent="0.25">
      <c r="A233" s="27">
        <v>41156</v>
      </c>
      <c r="B233">
        <v>1074000</v>
      </c>
      <c r="C233">
        <v>1108000</v>
      </c>
      <c r="D233">
        <v>1042000</v>
      </c>
      <c r="E233">
        <v>1046000</v>
      </c>
      <c r="F233">
        <v>1046000</v>
      </c>
      <c r="G233">
        <v>0</v>
      </c>
    </row>
    <row r="234" spans="1:7" x14ac:dyDescent="0.25">
      <c r="A234" s="27">
        <v>41157</v>
      </c>
      <c r="B234">
        <v>1038000</v>
      </c>
      <c r="C234">
        <v>1048000</v>
      </c>
      <c r="D234">
        <v>980000</v>
      </c>
      <c r="E234">
        <v>990000</v>
      </c>
      <c r="F234">
        <v>990000</v>
      </c>
      <c r="G234">
        <v>0</v>
      </c>
    </row>
    <row r="235" spans="1:7" x14ac:dyDescent="0.25">
      <c r="A235" s="27">
        <v>41158</v>
      </c>
      <c r="B235">
        <v>946000</v>
      </c>
      <c r="C235">
        <v>950000</v>
      </c>
      <c r="D235">
        <v>784000</v>
      </c>
      <c r="E235">
        <v>784000</v>
      </c>
      <c r="F235">
        <v>784000</v>
      </c>
      <c r="G235">
        <v>0</v>
      </c>
    </row>
    <row r="236" spans="1:7" x14ac:dyDescent="0.25">
      <c r="A236" s="27">
        <v>41159</v>
      </c>
      <c r="B236">
        <v>754000</v>
      </c>
      <c r="C236">
        <v>759800</v>
      </c>
      <c r="D236">
        <v>692200</v>
      </c>
      <c r="E236">
        <v>694400</v>
      </c>
      <c r="F236">
        <v>694400</v>
      </c>
      <c r="G236">
        <v>100</v>
      </c>
    </row>
    <row r="237" spans="1:7" x14ac:dyDescent="0.25">
      <c r="A237" s="27">
        <v>41162</v>
      </c>
      <c r="B237">
        <v>718800</v>
      </c>
      <c r="C237">
        <v>777800</v>
      </c>
      <c r="D237">
        <v>673000</v>
      </c>
      <c r="E237">
        <v>772600</v>
      </c>
      <c r="F237">
        <v>772600</v>
      </c>
      <c r="G237">
        <v>200</v>
      </c>
    </row>
    <row r="238" spans="1:7" x14ac:dyDescent="0.25">
      <c r="A238" s="27">
        <v>41163</v>
      </c>
      <c r="B238">
        <v>767000</v>
      </c>
      <c r="C238">
        <v>786800</v>
      </c>
      <c r="D238">
        <v>725400</v>
      </c>
      <c r="E238">
        <v>761200</v>
      </c>
      <c r="F238">
        <v>761200</v>
      </c>
      <c r="G238">
        <v>300</v>
      </c>
    </row>
    <row r="239" spans="1:7" x14ac:dyDescent="0.25">
      <c r="A239" s="27">
        <v>41164</v>
      </c>
      <c r="B239">
        <v>729200</v>
      </c>
      <c r="C239">
        <v>769600</v>
      </c>
      <c r="D239">
        <v>708400</v>
      </c>
      <c r="E239">
        <v>718000</v>
      </c>
      <c r="F239">
        <v>718000</v>
      </c>
      <c r="G239">
        <v>300</v>
      </c>
    </row>
    <row r="240" spans="1:7" x14ac:dyDescent="0.25">
      <c r="A240" s="27">
        <v>41165</v>
      </c>
      <c r="B240">
        <v>719200</v>
      </c>
      <c r="C240">
        <v>743800</v>
      </c>
      <c r="D240">
        <v>604600</v>
      </c>
      <c r="E240">
        <v>614000</v>
      </c>
      <c r="F240">
        <v>614000</v>
      </c>
      <c r="G240">
        <v>400</v>
      </c>
    </row>
    <row r="241" spans="1:7" x14ac:dyDescent="0.25">
      <c r="A241" s="27">
        <v>41166</v>
      </c>
      <c r="B241">
        <v>591200</v>
      </c>
      <c r="C241">
        <v>664000</v>
      </c>
      <c r="D241">
        <v>570200</v>
      </c>
      <c r="E241">
        <v>653600</v>
      </c>
      <c r="F241">
        <v>653600</v>
      </c>
      <c r="G241">
        <v>300</v>
      </c>
    </row>
    <row r="242" spans="1:7" x14ac:dyDescent="0.25">
      <c r="A242" s="27">
        <v>41169</v>
      </c>
      <c r="B242">
        <v>678600</v>
      </c>
      <c r="C242">
        <v>679000</v>
      </c>
      <c r="D242">
        <v>642000</v>
      </c>
      <c r="E242">
        <v>643400</v>
      </c>
      <c r="F242">
        <v>643400</v>
      </c>
      <c r="G242">
        <v>200</v>
      </c>
    </row>
    <row r="243" spans="1:7" x14ac:dyDescent="0.25">
      <c r="A243" s="27">
        <v>41170</v>
      </c>
      <c r="B243">
        <v>651400</v>
      </c>
      <c r="C243">
        <v>664200</v>
      </c>
      <c r="D243">
        <v>605200</v>
      </c>
      <c r="E243">
        <v>610200</v>
      </c>
      <c r="F243">
        <v>610200</v>
      </c>
      <c r="G243">
        <v>200</v>
      </c>
    </row>
    <row r="244" spans="1:7" x14ac:dyDescent="0.25">
      <c r="A244" s="27">
        <v>41171</v>
      </c>
      <c r="B244">
        <v>588600</v>
      </c>
      <c r="C244">
        <v>614600</v>
      </c>
      <c r="D244">
        <v>583800</v>
      </c>
      <c r="E244">
        <v>606800</v>
      </c>
      <c r="F244">
        <v>606800</v>
      </c>
      <c r="G244">
        <v>300</v>
      </c>
    </row>
    <row r="245" spans="1:7" x14ac:dyDescent="0.25">
      <c r="A245" s="27">
        <v>41172</v>
      </c>
      <c r="B245">
        <v>617400</v>
      </c>
      <c r="C245">
        <v>637600</v>
      </c>
      <c r="D245">
        <v>594000</v>
      </c>
      <c r="E245">
        <v>595000</v>
      </c>
      <c r="F245">
        <v>595000</v>
      </c>
      <c r="G245">
        <v>300</v>
      </c>
    </row>
    <row r="246" spans="1:7" x14ac:dyDescent="0.25">
      <c r="A246" s="27">
        <v>41173</v>
      </c>
      <c r="B246">
        <v>595800</v>
      </c>
      <c r="C246">
        <v>606400</v>
      </c>
      <c r="D246">
        <v>570000</v>
      </c>
      <c r="E246">
        <v>585200</v>
      </c>
      <c r="F246">
        <v>585200</v>
      </c>
      <c r="G246">
        <v>300</v>
      </c>
    </row>
    <row r="247" spans="1:7" x14ac:dyDescent="0.25">
      <c r="A247" s="27">
        <v>41176</v>
      </c>
      <c r="B247">
        <v>599800</v>
      </c>
      <c r="C247">
        <v>605600</v>
      </c>
      <c r="D247">
        <v>560400</v>
      </c>
      <c r="E247">
        <v>569000</v>
      </c>
      <c r="F247">
        <v>569000</v>
      </c>
      <c r="G247">
        <v>300</v>
      </c>
    </row>
    <row r="248" spans="1:7" x14ac:dyDescent="0.25">
      <c r="A248" s="27">
        <v>41177</v>
      </c>
      <c r="B248">
        <v>557000</v>
      </c>
      <c r="C248">
        <v>660000</v>
      </c>
      <c r="D248">
        <v>556800</v>
      </c>
      <c r="E248">
        <v>657800</v>
      </c>
      <c r="F248">
        <v>657800</v>
      </c>
      <c r="G248">
        <v>400</v>
      </c>
    </row>
    <row r="249" spans="1:7" x14ac:dyDescent="0.25">
      <c r="A249" s="27">
        <v>41178</v>
      </c>
      <c r="B249">
        <v>682400</v>
      </c>
      <c r="C249">
        <v>737400</v>
      </c>
      <c r="D249">
        <v>664200</v>
      </c>
      <c r="E249">
        <v>707400</v>
      </c>
      <c r="F249">
        <v>707400</v>
      </c>
      <c r="G249">
        <v>500</v>
      </c>
    </row>
    <row r="250" spans="1:7" x14ac:dyDescent="0.25">
      <c r="A250" s="27">
        <v>41179</v>
      </c>
      <c r="B250">
        <v>664200</v>
      </c>
      <c r="C250">
        <v>686000</v>
      </c>
      <c r="D250">
        <v>580600</v>
      </c>
      <c r="E250">
        <v>583000</v>
      </c>
      <c r="F250">
        <v>583000</v>
      </c>
      <c r="G250">
        <v>300</v>
      </c>
    </row>
    <row r="251" spans="1:7" x14ac:dyDescent="0.25">
      <c r="A251" s="27">
        <v>41180</v>
      </c>
      <c r="B251">
        <v>610800</v>
      </c>
      <c r="C251">
        <v>629600</v>
      </c>
      <c r="D251">
        <v>582000</v>
      </c>
      <c r="E251">
        <v>618400</v>
      </c>
      <c r="F251">
        <v>618400</v>
      </c>
      <c r="G251">
        <v>200</v>
      </c>
    </row>
    <row r="252" spans="1:7" x14ac:dyDescent="0.25">
      <c r="A252" s="27">
        <v>41183</v>
      </c>
      <c r="B252">
        <v>588600</v>
      </c>
      <c r="C252">
        <v>639200</v>
      </c>
      <c r="D252">
        <v>557000</v>
      </c>
      <c r="E252">
        <v>631000</v>
      </c>
      <c r="F252">
        <v>631000</v>
      </c>
      <c r="G252">
        <v>300</v>
      </c>
    </row>
    <row r="253" spans="1:7" x14ac:dyDescent="0.25">
      <c r="A253" s="27">
        <v>41184</v>
      </c>
      <c r="B253">
        <v>614000</v>
      </c>
      <c r="C253">
        <v>649600</v>
      </c>
      <c r="D253">
        <v>601600</v>
      </c>
      <c r="E253">
        <v>604400</v>
      </c>
      <c r="F253">
        <v>604400</v>
      </c>
      <c r="G253">
        <v>200</v>
      </c>
    </row>
    <row r="254" spans="1:7" x14ac:dyDescent="0.25">
      <c r="A254" s="27">
        <v>41185</v>
      </c>
      <c r="B254">
        <v>607600</v>
      </c>
      <c r="C254">
        <v>635800</v>
      </c>
      <c r="D254">
        <v>586000</v>
      </c>
      <c r="E254">
        <v>600200</v>
      </c>
      <c r="F254">
        <v>600200</v>
      </c>
      <c r="G254">
        <v>300</v>
      </c>
    </row>
    <row r="255" spans="1:7" x14ac:dyDescent="0.25">
      <c r="A255" s="27">
        <v>41186</v>
      </c>
      <c r="B255">
        <v>591000</v>
      </c>
      <c r="C255">
        <v>599400</v>
      </c>
      <c r="D255">
        <v>572000</v>
      </c>
      <c r="E255">
        <v>572800</v>
      </c>
      <c r="F255">
        <v>572800</v>
      </c>
      <c r="G255">
        <v>200</v>
      </c>
    </row>
    <row r="256" spans="1:7" x14ac:dyDescent="0.25">
      <c r="A256" s="27">
        <v>41187</v>
      </c>
      <c r="B256">
        <v>537200</v>
      </c>
      <c r="C256">
        <v>570600</v>
      </c>
      <c r="D256">
        <v>524000</v>
      </c>
      <c r="E256">
        <v>555600</v>
      </c>
      <c r="F256">
        <v>555600</v>
      </c>
      <c r="G256">
        <v>300</v>
      </c>
    </row>
    <row r="257" spans="1:7" x14ac:dyDescent="0.25">
      <c r="A257" s="27">
        <v>41190</v>
      </c>
      <c r="B257">
        <v>572200</v>
      </c>
      <c r="C257">
        <v>580800</v>
      </c>
      <c r="D257">
        <v>558000</v>
      </c>
      <c r="E257">
        <v>569200</v>
      </c>
      <c r="F257">
        <v>569200</v>
      </c>
      <c r="G257">
        <v>100</v>
      </c>
    </row>
    <row r="258" spans="1:7" x14ac:dyDescent="0.25">
      <c r="A258" s="27">
        <v>41191</v>
      </c>
      <c r="B258">
        <v>571000</v>
      </c>
      <c r="C258">
        <v>623200</v>
      </c>
      <c r="D258">
        <v>565200</v>
      </c>
      <c r="E258">
        <v>616400</v>
      </c>
      <c r="F258">
        <v>616400</v>
      </c>
      <c r="G258">
        <v>300</v>
      </c>
    </row>
    <row r="259" spans="1:7" x14ac:dyDescent="0.25">
      <c r="A259" s="27">
        <v>41192</v>
      </c>
      <c r="B259">
        <v>605000</v>
      </c>
      <c r="C259">
        <v>632000</v>
      </c>
      <c r="D259">
        <v>595600</v>
      </c>
      <c r="E259">
        <v>603000</v>
      </c>
      <c r="F259">
        <v>603000</v>
      </c>
      <c r="G259">
        <v>300</v>
      </c>
    </row>
    <row r="260" spans="1:7" x14ac:dyDescent="0.25">
      <c r="A260" s="27">
        <v>41193</v>
      </c>
      <c r="B260">
        <v>585400</v>
      </c>
      <c r="C260">
        <v>595800</v>
      </c>
      <c r="D260">
        <v>570600</v>
      </c>
      <c r="E260">
        <v>587600</v>
      </c>
      <c r="F260">
        <v>587600</v>
      </c>
      <c r="G260">
        <v>300</v>
      </c>
    </row>
    <row r="261" spans="1:7" x14ac:dyDescent="0.25">
      <c r="A261" s="27">
        <v>41194</v>
      </c>
      <c r="B261">
        <v>568600</v>
      </c>
      <c r="C261">
        <v>605000</v>
      </c>
      <c r="D261">
        <v>557200</v>
      </c>
      <c r="E261">
        <v>595800</v>
      </c>
      <c r="F261">
        <v>595800</v>
      </c>
      <c r="G261">
        <v>300</v>
      </c>
    </row>
    <row r="262" spans="1:7" x14ac:dyDescent="0.25">
      <c r="A262" s="27">
        <v>41197</v>
      </c>
      <c r="B262">
        <v>587200</v>
      </c>
      <c r="C262">
        <v>612200</v>
      </c>
      <c r="D262">
        <v>552000</v>
      </c>
      <c r="E262">
        <v>555800</v>
      </c>
      <c r="F262">
        <v>555800</v>
      </c>
      <c r="G262">
        <v>300</v>
      </c>
    </row>
    <row r="263" spans="1:7" x14ac:dyDescent="0.25">
      <c r="A263" s="27">
        <v>41198</v>
      </c>
      <c r="B263">
        <v>536000</v>
      </c>
      <c r="C263">
        <v>545400</v>
      </c>
      <c r="D263">
        <v>524400</v>
      </c>
      <c r="E263">
        <v>529800</v>
      </c>
      <c r="F263">
        <v>529800</v>
      </c>
      <c r="G263">
        <v>300</v>
      </c>
    </row>
    <row r="264" spans="1:7" x14ac:dyDescent="0.25">
      <c r="A264" s="27">
        <v>41199</v>
      </c>
      <c r="B264">
        <v>529600</v>
      </c>
      <c r="C264">
        <v>540000</v>
      </c>
      <c r="D264">
        <v>510000</v>
      </c>
      <c r="E264">
        <v>516000</v>
      </c>
      <c r="F264">
        <v>516000</v>
      </c>
      <c r="G264">
        <v>200</v>
      </c>
    </row>
    <row r="265" spans="1:7" x14ac:dyDescent="0.25">
      <c r="A265" s="27">
        <v>41200</v>
      </c>
      <c r="B265">
        <v>522200</v>
      </c>
      <c r="C265">
        <v>528800</v>
      </c>
      <c r="D265">
        <v>500800</v>
      </c>
      <c r="E265">
        <v>512600</v>
      </c>
      <c r="F265">
        <v>512600</v>
      </c>
      <c r="G265">
        <v>400</v>
      </c>
    </row>
    <row r="266" spans="1:7" x14ac:dyDescent="0.25">
      <c r="A266" s="27">
        <v>41201</v>
      </c>
      <c r="B266">
        <v>522400</v>
      </c>
      <c r="C266">
        <v>590200</v>
      </c>
      <c r="D266">
        <v>521200</v>
      </c>
      <c r="E266">
        <v>579200</v>
      </c>
      <c r="F266">
        <v>579200</v>
      </c>
      <c r="G266">
        <v>500</v>
      </c>
    </row>
    <row r="267" spans="1:7" x14ac:dyDescent="0.25">
      <c r="A267" s="27">
        <v>41204</v>
      </c>
      <c r="B267">
        <v>575600</v>
      </c>
      <c r="C267">
        <v>610600</v>
      </c>
      <c r="D267">
        <v>563200</v>
      </c>
      <c r="E267">
        <v>564800</v>
      </c>
      <c r="F267">
        <v>564800</v>
      </c>
      <c r="G267">
        <v>400</v>
      </c>
    </row>
    <row r="268" spans="1:7" x14ac:dyDescent="0.25">
      <c r="A268" s="27">
        <v>41205</v>
      </c>
      <c r="B268">
        <v>627200</v>
      </c>
      <c r="C268">
        <v>668400</v>
      </c>
      <c r="D268">
        <v>620000</v>
      </c>
      <c r="E268">
        <v>653000</v>
      </c>
      <c r="F268">
        <v>653000</v>
      </c>
      <c r="G268">
        <v>400</v>
      </c>
    </row>
    <row r="269" spans="1:7" x14ac:dyDescent="0.25">
      <c r="A269" s="27">
        <v>41206</v>
      </c>
      <c r="B269">
        <v>631600</v>
      </c>
      <c r="C269">
        <v>668400</v>
      </c>
      <c r="D269">
        <v>627400</v>
      </c>
      <c r="E269">
        <v>659000</v>
      </c>
      <c r="F269">
        <v>659000</v>
      </c>
      <c r="G269">
        <v>300</v>
      </c>
    </row>
    <row r="270" spans="1:7" x14ac:dyDescent="0.25">
      <c r="A270" s="27">
        <v>41207</v>
      </c>
      <c r="B270">
        <v>613200</v>
      </c>
      <c r="C270">
        <v>655800</v>
      </c>
      <c r="D270">
        <v>606600</v>
      </c>
      <c r="E270">
        <v>622000</v>
      </c>
      <c r="F270">
        <v>622000</v>
      </c>
      <c r="G270">
        <v>400</v>
      </c>
    </row>
    <row r="271" spans="1:7" x14ac:dyDescent="0.25">
      <c r="A271" s="27">
        <v>41208</v>
      </c>
      <c r="B271">
        <v>622800</v>
      </c>
      <c r="C271">
        <v>653400</v>
      </c>
      <c r="D271">
        <v>601000</v>
      </c>
      <c r="E271">
        <v>618600</v>
      </c>
      <c r="F271">
        <v>618600</v>
      </c>
      <c r="G271">
        <v>300</v>
      </c>
    </row>
    <row r="272" spans="1:7" x14ac:dyDescent="0.25">
      <c r="A272" s="27">
        <v>41213</v>
      </c>
      <c r="B272">
        <v>594800</v>
      </c>
      <c r="C272">
        <v>656400</v>
      </c>
      <c r="D272">
        <v>592400</v>
      </c>
      <c r="E272">
        <v>641400</v>
      </c>
      <c r="F272">
        <v>641400</v>
      </c>
      <c r="G272">
        <v>200</v>
      </c>
    </row>
    <row r="273" spans="1:7" x14ac:dyDescent="0.25">
      <c r="A273" s="27">
        <v>41214</v>
      </c>
      <c r="B273">
        <v>630000</v>
      </c>
      <c r="C273">
        <v>633000</v>
      </c>
      <c r="D273">
        <v>538000</v>
      </c>
      <c r="E273">
        <v>538000</v>
      </c>
      <c r="F273">
        <v>538000</v>
      </c>
      <c r="G273">
        <v>300</v>
      </c>
    </row>
    <row r="274" spans="1:7" x14ac:dyDescent="0.25">
      <c r="A274" s="27">
        <v>41215</v>
      </c>
      <c r="B274">
        <v>522400</v>
      </c>
      <c r="C274">
        <v>568800</v>
      </c>
      <c r="D274">
        <v>518800</v>
      </c>
      <c r="E274">
        <v>563600</v>
      </c>
      <c r="F274">
        <v>563600</v>
      </c>
      <c r="G274">
        <v>400</v>
      </c>
    </row>
    <row r="275" spans="1:7" x14ac:dyDescent="0.25">
      <c r="A275" s="27">
        <v>41218</v>
      </c>
      <c r="B275">
        <v>578200</v>
      </c>
      <c r="C275">
        <v>613600</v>
      </c>
      <c r="D275">
        <v>571200</v>
      </c>
      <c r="E275">
        <v>583400</v>
      </c>
      <c r="F275">
        <v>583400</v>
      </c>
      <c r="G275">
        <v>300</v>
      </c>
    </row>
    <row r="276" spans="1:7" x14ac:dyDescent="0.25">
      <c r="A276" s="27">
        <v>41219</v>
      </c>
      <c r="B276">
        <v>574000</v>
      </c>
      <c r="C276">
        <v>586200</v>
      </c>
      <c r="D276">
        <v>528000</v>
      </c>
      <c r="E276">
        <v>540000</v>
      </c>
      <c r="F276">
        <v>540000</v>
      </c>
      <c r="G276">
        <v>300</v>
      </c>
    </row>
    <row r="277" spans="1:7" x14ac:dyDescent="0.25">
      <c r="A277" s="27">
        <v>41220</v>
      </c>
      <c r="B277">
        <v>568000</v>
      </c>
      <c r="C277">
        <v>642000</v>
      </c>
      <c r="D277">
        <v>560200</v>
      </c>
      <c r="E277">
        <v>626800</v>
      </c>
      <c r="F277">
        <v>626800</v>
      </c>
      <c r="G277">
        <v>600</v>
      </c>
    </row>
    <row r="278" spans="1:7" x14ac:dyDescent="0.25">
      <c r="A278" s="27">
        <v>41221</v>
      </c>
      <c r="B278">
        <v>624000</v>
      </c>
      <c r="C278">
        <v>642000</v>
      </c>
      <c r="D278">
        <v>594000</v>
      </c>
      <c r="E278">
        <v>634400</v>
      </c>
      <c r="F278">
        <v>634400</v>
      </c>
      <c r="G278">
        <v>400</v>
      </c>
    </row>
    <row r="279" spans="1:7" x14ac:dyDescent="0.25">
      <c r="A279" s="27">
        <v>41222</v>
      </c>
      <c r="B279">
        <v>647200</v>
      </c>
      <c r="C279">
        <v>649800</v>
      </c>
      <c r="D279">
        <v>594400</v>
      </c>
      <c r="E279">
        <v>634000</v>
      </c>
      <c r="F279">
        <v>634000</v>
      </c>
      <c r="G279">
        <v>300</v>
      </c>
    </row>
    <row r="280" spans="1:7" x14ac:dyDescent="0.25">
      <c r="A280" s="27">
        <v>41225</v>
      </c>
      <c r="B280">
        <v>617400</v>
      </c>
      <c r="C280">
        <v>618600</v>
      </c>
      <c r="D280">
        <v>548200</v>
      </c>
      <c r="E280">
        <v>552000</v>
      </c>
      <c r="F280">
        <v>552000</v>
      </c>
      <c r="G280">
        <v>400</v>
      </c>
    </row>
    <row r="281" spans="1:7" x14ac:dyDescent="0.25">
      <c r="A281" s="27">
        <v>41226</v>
      </c>
      <c r="B281">
        <v>577000</v>
      </c>
      <c r="C281">
        <v>584000</v>
      </c>
      <c r="D281">
        <v>525000</v>
      </c>
      <c r="E281">
        <v>553200</v>
      </c>
      <c r="F281">
        <v>553200</v>
      </c>
      <c r="G281">
        <v>400</v>
      </c>
    </row>
    <row r="282" spans="1:7" x14ac:dyDescent="0.25">
      <c r="A282" s="27">
        <v>41227</v>
      </c>
      <c r="B282">
        <v>522800</v>
      </c>
      <c r="C282">
        <v>607600</v>
      </c>
      <c r="D282">
        <v>518800</v>
      </c>
      <c r="E282">
        <v>588200</v>
      </c>
      <c r="F282">
        <v>588200</v>
      </c>
      <c r="G282">
        <v>500</v>
      </c>
    </row>
    <row r="283" spans="1:7" x14ac:dyDescent="0.25">
      <c r="A283" s="27">
        <v>41228</v>
      </c>
      <c r="B283">
        <v>588400</v>
      </c>
      <c r="C283">
        <v>638600</v>
      </c>
      <c r="D283">
        <v>567400</v>
      </c>
      <c r="E283">
        <v>601000</v>
      </c>
      <c r="F283">
        <v>601000</v>
      </c>
      <c r="G283">
        <v>500</v>
      </c>
    </row>
    <row r="284" spans="1:7" x14ac:dyDescent="0.25">
      <c r="A284" s="27">
        <v>41229</v>
      </c>
      <c r="B284">
        <v>587000</v>
      </c>
      <c r="C284">
        <v>629600</v>
      </c>
      <c r="D284">
        <v>544400</v>
      </c>
      <c r="E284">
        <v>547400</v>
      </c>
      <c r="F284">
        <v>547400</v>
      </c>
      <c r="G284">
        <v>500</v>
      </c>
    </row>
    <row r="285" spans="1:7" x14ac:dyDescent="0.25">
      <c r="A285" s="27">
        <v>41232</v>
      </c>
      <c r="B285">
        <v>506800</v>
      </c>
      <c r="C285">
        <v>509000</v>
      </c>
      <c r="D285">
        <v>451800</v>
      </c>
      <c r="E285">
        <v>452800</v>
      </c>
      <c r="F285">
        <v>452800</v>
      </c>
      <c r="G285">
        <v>500</v>
      </c>
    </row>
    <row r="286" spans="1:7" x14ac:dyDescent="0.25">
      <c r="A286" s="27">
        <v>41233</v>
      </c>
      <c r="B286">
        <v>440600</v>
      </c>
      <c r="C286">
        <v>455600</v>
      </c>
      <c r="D286">
        <v>433200</v>
      </c>
      <c r="E286">
        <v>435000</v>
      </c>
      <c r="F286">
        <v>435000</v>
      </c>
      <c r="G286">
        <v>400</v>
      </c>
    </row>
    <row r="287" spans="1:7" x14ac:dyDescent="0.25">
      <c r="A287" s="27">
        <v>41234</v>
      </c>
      <c r="B287">
        <v>432200</v>
      </c>
      <c r="C287">
        <v>449000</v>
      </c>
      <c r="D287">
        <v>418400</v>
      </c>
      <c r="E287">
        <v>441000</v>
      </c>
      <c r="F287">
        <v>441000</v>
      </c>
      <c r="G287">
        <v>200</v>
      </c>
    </row>
    <row r="288" spans="1:7" x14ac:dyDescent="0.25">
      <c r="A288" s="27">
        <v>41236</v>
      </c>
      <c r="B288">
        <v>420800</v>
      </c>
      <c r="C288">
        <v>428200</v>
      </c>
      <c r="D288">
        <v>403600</v>
      </c>
      <c r="E288">
        <v>404000</v>
      </c>
      <c r="F288">
        <v>404000</v>
      </c>
      <c r="G288">
        <v>100</v>
      </c>
    </row>
    <row r="289" spans="1:7" x14ac:dyDescent="0.25">
      <c r="A289" s="27">
        <v>41239</v>
      </c>
      <c r="B289">
        <v>418200</v>
      </c>
      <c r="C289">
        <v>423400</v>
      </c>
      <c r="D289">
        <v>395400</v>
      </c>
      <c r="E289">
        <v>395600</v>
      </c>
      <c r="F289">
        <v>395600</v>
      </c>
      <c r="G289">
        <v>300</v>
      </c>
    </row>
    <row r="290" spans="1:7" x14ac:dyDescent="0.25">
      <c r="A290" s="27">
        <v>41240</v>
      </c>
      <c r="B290">
        <v>391200</v>
      </c>
      <c r="C290">
        <v>414600</v>
      </c>
      <c r="D290">
        <v>384400</v>
      </c>
      <c r="E290">
        <v>411200</v>
      </c>
      <c r="F290">
        <v>411200</v>
      </c>
      <c r="G290">
        <v>500</v>
      </c>
    </row>
    <row r="291" spans="1:7" x14ac:dyDescent="0.25">
      <c r="A291" s="27">
        <v>41241</v>
      </c>
      <c r="B291">
        <v>427000</v>
      </c>
      <c r="C291">
        <v>444000</v>
      </c>
      <c r="D291">
        <v>386600</v>
      </c>
      <c r="E291">
        <v>389400</v>
      </c>
      <c r="F291">
        <v>389400</v>
      </c>
      <c r="G291">
        <v>600</v>
      </c>
    </row>
    <row r="292" spans="1:7" x14ac:dyDescent="0.25">
      <c r="A292" s="27">
        <v>41242</v>
      </c>
      <c r="B292">
        <v>377400</v>
      </c>
      <c r="C292">
        <v>396000</v>
      </c>
      <c r="D292">
        <v>374000</v>
      </c>
      <c r="E292">
        <v>378200</v>
      </c>
      <c r="F292">
        <v>378200</v>
      </c>
      <c r="G292">
        <v>400</v>
      </c>
    </row>
    <row r="293" spans="1:7" x14ac:dyDescent="0.25">
      <c r="A293" s="27">
        <v>41243</v>
      </c>
      <c r="B293">
        <v>371800</v>
      </c>
      <c r="C293">
        <v>399800</v>
      </c>
      <c r="D293">
        <v>371600</v>
      </c>
      <c r="E293">
        <v>391400</v>
      </c>
      <c r="F293">
        <v>391400</v>
      </c>
      <c r="G293">
        <v>300</v>
      </c>
    </row>
    <row r="294" spans="1:7" x14ac:dyDescent="0.25">
      <c r="A294" s="27">
        <v>41246</v>
      </c>
      <c r="B294">
        <v>372200</v>
      </c>
      <c r="C294">
        <v>410000</v>
      </c>
      <c r="D294">
        <v>371200</v>
      </c>
      <c r="E294">
        <v>407200</v>
      </c>
      <c r="F294">
        <v>407200</v>
      </c>
      <c r="G294">
        <v>400</v>
      </c>
    </row>
    <row r="295" spans="1:7" x14ac:dyDescent="0.25">
      <c r="A295" s="27">
        <v>41247</v>
      </c>
      <c r="B295">
        <v>413200</v>
      </c>
      <c r="C295">
        <v>433600</v>
      </c>
      <c r="D295">
        <v>401400</v>
      </c>
      <c r="E295">
        <v>421400</v>
      </c>
      <c r="F295">
        <v>421400</v>
      </c>
      <c r="G295">
        <v>400</v>
      </c>
    </row>
    <row r="296" spans="1:7" x14ac:dyDescent="0.25">
      <c r="A296" s="27">
        <v>41248</v>
      </c>
      <c r="B296">
        <v>421400</v>
      </c>
      <c r="C296">
        <v>441200</v>
      </c>
      <c r="D296">
        <v>402800</v>
      </c>
      <c r="E296">
        <v>408200</v>
      </c>
      <c r="F296">
        <v>408200</v>
      </c>
      <c r="G296">
        <v>400</v>
      </c>
    </row>
    <row r="297" spans="1:7" x14ac:dyDescent="0.25">
      <c r="A297" s="27">
        <v>41249</v>
      </c>
      <c r="B297">
        <v>406600</v>
      </c>
      <c r="C297">
        <v>423200</v>
      </c>
      <c r="D297">
        <v>403800</v>
      </c>
      <c r="E297">
        <v>416000</v>
      </c>
      <c r="F297">
        <v>416000</v>
      </c>
      <c r="G297">
        <v>300</v>
      </c>
    </row>
    <row r="298" spans="1:7" x14ac:dyDescent="0.25">
      <c r="A298" s="27">
        <v>41250</v>
      </c>
      <c r="B298">
        <v>402600</v>
      </c>
      <c r="C298">
        <v>422000</v>
      </c>
      <c r="D298">
        <v>385600</v>
      </c>
      <c r="E298">
        <v>387600</v>
      </c>
      <c r="F298">
        <v>387600</v>
      </c>
      <c r="G298">
        <v>300</v>
      </c>
    </row>
    <row r="299" spans="1:7" x14ac:dyDescent="0.25">
      <c r="A299" s="27">
        <v>41253</v>
      </c>
      <c r="B299">
        <v>394200</v>
      </c>
      <c r="C299">
        <v>404400</v>
      </c>
      <c r="D299">
        <v>389200</v>
      </c>
      <c r="E299">
        <v>397600</v>
      </c>
      <c r="F299">
        <v>397600</v>
      </c>
      <c r="G299">
        <v>200</v>
      </c>
    </row>
    <row r="300" spans="1:7" x14ac:dyDescent="0.25">
      <c r="A300" s="27">
        <v>41254</v>
      </c>
      <c r="B300">
        <v>387000</v>
      </c>
      <c r="C300">
        <v>392800</v>
      </c>
      <c r="D300">
        <v>370800</v>
      </c>
      <c r="E300">
        <v>370800</v>
      </c>
      <c r="F300">
        <v>370800</v>
      </c>
      <c r="G300">
        <v>400</v>
      </c>
    </row>
    <row r="301" spans="1:7" x14ac:dyDescent="0.25">
      <c r="A301" s="27">
        <v>41255</v>
      </c>
      <c r="B301">
        <v>368000</v>
      </c>
      <c r="C301">
        <v>391000</v>
      </c>
      <c r="D301">
        <v>364000</v>
      </c>
      <c r="E301">
        <v>389200</v>
      </c>
      <c r="F301">
        <v>389200</v>
      </c>
      <c r="G301">
        <v>400</v>
      </c>
    </row>
    <row r="302" spans="1:7" x14ac:dyDescent="0.25">
      <c r="A302" s="27">
        <v>41256</v>
      </c>
      <c r="B302">
        <v>387600</v>
      </c>
      <c r="C302">
        <v>416000</v>
      </c>
      <c r="D302">
        <v>383400</v>
      </c>
      <c r="E302">
        <v>403400</v>
      </c>
      <c r="F302">
        <v>403400</v>
      </c>
      <c r="G302">
        <v>400</v>
      </c>
    </row>
    <row r="303" spans="1:7" x14ac:dyDescent="0.25">
      <c r="A303" s="27">
        <v>41257</v>
      </c>
      <c r="B303">
        <v>407400</v>
      </c>
      <c r="C303">
        <v>419600</v>
      </c>
      <c r="D303">
        <v>402800</v>
      </c>
      <c r="E303">
        <v>409200</v>
      </c>
      <c r="F303">
        <v>409200</v>
      </c>
      <c r="G303">
        <v>300</v>
      </c>
    </row>
    <row r="304" spans="1:7" x14ac:dyDescent="0.25">
      <c r="A304" s="27">
        <v>41260</v>
      </c>
      <c r="B304">
        <v>412000</v>
      </c>
      <c r="C304">
        <v>413000</v>
      </c>
      <c r="D304">
        <v>380000</v>
      </c>
      <c r="E304">
        <v>381000</v>
      </c>
      <c r="F304">
        <v>381000</v>
      </c>
      <c r="G304">
        <v>300</v>
      </c>
    </row>
    <row r="305" spans="1:7" x14ac:dyDescent="0.25">
      <c r="A305" s="27">
        <v>41261</v>
      </c>
      <c r="B305">
        <v>368600</v>
      </c>
      <c r="C305">
        <v>372400</v>
      </c>
      <c r="D305">
        <v>346800</v>
      </c>
      <c r="E305">
        <v>352000</v>
      </c>
      <c r="F305">
        <v>352000</v>
      </c>
      <c r="G305">
        <v>400</v>
      </c>
    </row>
    <row r="306" spans="1:7" x14ac:dyDescent="0.25">
      <c r="A306" s="27">
        <v>41262</v>
      </c>
      <c r="B306">
        <v>351400</v>
      </c>
      <c r="C306">
        <v>393600</v>
      </c>
      <c r="D306">
        <v>351200</v>
      </c>
      <c r="E306">
        <v>392600</v>
      </c>
      <c r="F306">
        <v>392600</v>
      </c>
      <c r="G306">
        <v>500</v>
      </c>
    </row>
    <row r="307" spans="1:7" x14ac:dyDescent="0.25">
      <c r="A307" s="27">
        <v>41263</v>
      </c>
      <c r="B307">
        <v>390200</v>
      </c>
      <c r="C307">
        <v>416400</v>
      </c>
      <c r="D307">
        <v>384800</v>
      </c>
      <c r="E307">
        <v>411400</v>
      </c>
      <c r="F307">
        <v>411400</v>
      </c>
      <c r="G307">
        <v>400</v>
      </c>
    </row>
    <row r="308" spans="1:7" x14ac:dyDescent="0.25">
      <c r="A308" s="27">
        <v>41264</v>
      </c>
      <c r="B308">
        <v>479400</v>
      </c>
      <c r="C308">
        <v>482200</v>
      </c>
      <c r="D308">
        <v>451800</v>
      </c>
      <c r="E308">
        <v>465600</v>
      </c>
      <c r="F308">
        <v>465600</v>
      </c>
      <c r="G308">
        <v>600</v>
      </c>
    </row>
    <row r="309" spans="1:7" x14ac:dyDescent="0.25">
      <c r="A309" s="27">
        <v>41267</v>
      </c>
      <c r="B309">
        <v>452600</v>
      </c>
      <c r="C309">
        <v>463600</v>
      </c>
      <c r="D309">
        <v>448200</v>
      </c>
      <c r="E309">
        <v>451000</v>
      </c>
      <c r="F309">
        <v>451000</v>
      </c>
      <c r="G309">
        <v>100</v>
      </c>
    </row>
    <row r="310" spans="1:7" x14ac:dyDescent="0.25">
      <c r="A310" s="27">
        <v>41269</v>
      </c>
      <c r="B310">
        <v>467000</v>
      </c>
      <c r="C310">
        <v>503000</v>
      </c>
      <c r="D310">
        <v>464200</v>
      </c>
      <c r="E310">
        <v>501400</v>
      </c>
      <c r="F310">
        <v>501400</v>
      </c>
      <c r="G310">
        <v>300</v>
      </c>
    </row>
    <row r="311" spans="1:7" x14ac:dyDescent="0.25">
      <c r="A311" s="27">
        <v>41270</v>
      </c>
      <c r="B311">
        <v>499000</v>
      </c>
      <c r="C311">
        <v>565600</v>
      </c>
      <c r="D311">
        <v>488400</v>
      </c>
      <c r="E311">
        <v>500600</v>
      </c>
      <c r="F311">
        <v>500600</v>
      </c>
      <c r="G311">
        <v>700</v>
      </c>
    </row>
    <row r="312" spans="1:7" x14ac:dyDescent="0.25">
      <c r="A312" s="27">
        <v>41271</v>
      </c>
      <c r="B312">
        <v>533000</v>
      </c>
      <c r="C312">
        <v>558000</v>
      </c>
      <c r="D312">
        <v>506600</v>
      </c>
      <c r="E312">
        <v>550800</v>
      </c>
      <c r="F312">
        <v>550800</v>
      </c>
      <c r="G312">
        <v>500</v>
      </c>
    </row>
    <row r="313" spans="1:7" x14ac:dyDescent="0.25">
      <c r="A313" s="27">
        <v>41274</v>
      </c>
      <c r="B313">
        <v>572400</v>
      </c>
      <c r="C313">
        <v>584000</v>
      </c>
      <c r="D313">
        <v>405000</v>
      </c>
      <c r="E313">
        <v>418000</v>
      </c>
      <c r="F313">
        <v>418000</v>
      </c>
      <c r="G313">
        <v>600</v>
      </c>
    </row>
    <row r="314" spans="1:7" x14ac:dyDescent="0.25">
      <c r="A314" s="27">
        <v>41276</v>
      </c>
      <c r="B314">
        <v>334400</v>
      </c>
      <c r="C314">
        <v>356800</v>
      </c>
      <c r="D314">
        <v>320400</v>
      </c>
      <c r="E314">
        <v>321400</v>
      </c>
      <c r="F314">
        <v>321400</v>
      </c>
      <c r="G314">
        <v>600</v>
      </c>
    </row>
    <row r="315" spans="1:7" x14ac:dyDescent="0.25">
      <c r="A315" s="27">
        <v>41277</v>
      </c>
      <c r="B315">
        <v>322000</v>
      </c>
      <c r="C315">
        <v>329000</v>
      </c>
      <c r="D315">
        <v>308200</v>
      </c>
      <c r="E315">
        <v>318600</v>
      </c>
      <c r="F315">
        <v>318600</v>
      </c>
      <c r="G315">
        <v>600</v>
      </c>
    </row>
    <row r="316" spans="1:7" x14ac:dyDescent="0.25">
      <c r="A316" s="27">
        <v>41278</v>
      </c>
      <c r="B316">
        <v>318400</v>
      </c>
      <c r="C316">
        <v>321400</v>
      </c>
      <c r="D316">
        <v>303400</v>
      </c>
      <c r="E316">
        <v>306000</v>
      </c>
      <c r="F316">
        <v>306000</v>
      </c>
      <c r="G316">
        <v>500</v>
      </c>
    </row>
    <row r="317" spans="1:7" x14ac:dyDescent="0.25">
      <c r="A317" s="27">
        <v>41281</v>
      </c>
      <c r="B317">
        <v>314000</v>
      </c>
      <c r="C317">
        <v>319000</v>
      </c>
      <c r="D317">
        <v>303000</v>
      </c>
      <c r="E317">
        <v>305400</v>
      </c>
      <c r="F317">
        <v>305400</v>
      </c>
      <c r="G317">
        <v>500</v>
      </c>
    </row>
    <row r="318" spans="1:7" x14ac:dyDescent="0.25">
      <c r="A318" s="27">
        <v>41282</v>
      </c>
      <c r="B318">
        <v>302200</v>
      </c>
      <c r="C318">
        <v>312800</v>
      </c>
      <c r="D318">
        <v>296800</v>
      </c>
      <c r="E318">
        <v>299200</v>
      </c>
      <c r="F318">
        <v>299200</v>
      </c>
      <c r="G318">
        <v>500</v>
      </c>
    </row>
    <row r="319" spans="1:7" x14ac:dyDescent="0.25">
      <c r="A319" s="27">
        <v>41283</v>
      </c>
      <c r="B319">
        <v>289400</v>
      </c>
      <c r="C319">
        <v>305200</v>
      </c>
      <c r="D319">
        <v>288000</v>
      </c>
      <c r="E319">
        <v>299600</v>
      </c>
      <c r="F319">
        <v>299600</v>
      </c>
      <c r="G319">
        <v>400</v>
      </c>
    </row>
    <row r="320" spans="1:7" x14ac:dyDescent="0.25">
      <c r="A320" s="27">
        <v>41284</v>
      </c>
      <c r="B320">
        <v>288800</v>
      </c>
      <c r="C320">
        <v>297600</v>
      </c>
      <c r="D320">
        <v>284400</v>
      </c>
      <c r="E320">
        <v>285400</v>
      </c>
      <c r="F320">
        <v>285400</v>
      </c>
      <c r="G320">
        <v>500</v>
      </c>
    </row>
    <row r="321" spans="1:7" x14ac:dyDescent="0.25">
      <c r="A321" s="27">
        <v>41285</v>
      </c>
      <c r="B321">
        <v>286000</v>
      </c>
      <c r="C321">
        <v>293000</v>
      </c>
      <c r="D321">
        <v>282600</v>
      </c>
      <c r="E321">
        <v>283200</v>
      </c>
      <c r="F321">
        <v>283200</v>
      </c>
      <c r="G321">
        <v>400</v>
      </c>
    </row>
    <row r="322" spans="1:7" x14ac:dyDescent="0.25">
      <c r="A322" s="27">
        <v>41288</v>
      </c>
      <c r="B322">
        <v>281800</v>
      </c>
      <c r="C322">
        <v>286400</v>
      </c>
      <c r="D322">
        <v>271400</v>
      </c>
      <c r="E322">
        <v>274600</v>
      </c>
      <c r="F322">
        <v>274600</v>
      </c>
      <c r="G322">
        <v>500</v>
      </c>
    </row>
    <row r="323" spans="1:7" x14ac:dyDescent="0.25">
      <c r="A323" s="27">
        <v>41289</v>
      </c>
      <c r="B323">
        <v>280800</v>
      </c>
      <c r="C323">
        <v>282600</v>
      </c>
      <c r="D323">
        <v>268800</v>
      </c>
      <c r="E323">
        <v>273400</v>
      </c>
      <c r="F323">
        <v>273400</v>
      </c>
      <c r="G323">
        <v>400</v>
      </c>
    </row>
    <row r="324" spans="1:7" x14ac:dyDescent="0.25">
      <c r="A324" s="27">
        <v>41290</v>
      </c>
      <c r="B324">
        <v>269400</v>
      </c>
      <c r="C324">
        <v>272200</v>
      </c>
      <c r="D324">
        <v>256800</v>
      </c>
      <c r="E324">
        <v>262400</v>
      </c>
      <c r="F324">
        <v>262400</v>
      </c>
      <c r="G324">
        <v>500</v>
      </c>
    </row>
    <row r="325" spans="1:7" x14ac:dyDescent="0.25">
      <c r="A325" s="27">
        <v>41291</v>
      </c>
      <c r="B325">
        <v>255000</v>
      </c>
      <c r="C325">
        <v>265200</v>
      </c>
      <c r="D325">
        <v>253200</v>
      </c>
      <c r="E325">
        <v>265000</v>
      </c>
      <c r="F325">
        <v>265000</v>
      </c>
      <c r="G325">
        <v>400</v>
      </c>
    </row>
    <row r="326" spans="1:7" x14ac:dyDescent="0.25">
      <c r="A326" s="27">
        <v>41292</v>
      </c>
      <c r="B326">
        <v>260000</v>
      </c>
      <c r="C326">
        <v>263200</v>
      </c>
      <c r="D326">
        <v>228800</v>
      </c>
      <c r="E326">
        <v>231200</v>
      </c>
      <c r="F326">
        <v>231200</v>
      </c>
      <c r="G326">
        <v>800</v>
      </c>
    </row>
    <row r="327" spans="1:7" x14ac:dyDescent="0.25">
      <c r="A327" s="27">
        <v>41296</v>
      </c>
      <c r="B327">
        <v>231600</v>
      </c>
      <c r="C327">
        <v>240000</v>
      </c>
      <c r="D327">
        <v>215400</v>
      </c>
      <c r="E327">
        <v>217400</v>
      </c>
      <c r="F327">
        <v>217400</v>
      </c>
      <c r="G327">
        <v>500</v>
      </c>
    </row>
    <row r="328" spans="1:7" x14ac:dyDescent="0.25">
      <c r="A328" s="27">
        <v>41297</v>
      </c>
      <c r="B328">
        <v>217200</v>
      </c>
      <c r="C328">
        <v>218800</v>
      </c>
      <c r="D328">
        <v>203600</v>
      </c>
      <c r="E328">
        <v>205800</v>
      </c>
      <c r="F328">
        <v>205800</v>
      </c>
      <c r="G328">
        <v>600</v>
      </c>
    </row>
    <row r="329" spans="1:7" x14ac:dyDescent="0.25">
      <c r="A329" s="27">
        <v>41298</v>
      </c>
      <c r="B329">
        <v>208400</v>
      </c>
      <c r="C329">
        <v>231800</v>
      </c>
      <c r="D329">
        <v>202000</v>
      </c>
      <c r="E329">
        <v>207600</v>
      </c>
      <c r="F329">
        <v>207600</v>
      </c>
      <c r="G329">
        <v>1000</v>
      </c>
    </row>
    <row r="330" spans="1:7" x14ac:dyDescent="0.25">
      <c r="A330" s="27">
        <v>41299</v>
      </c>
      <c r="B330">
        <v>209200</v>
      </c>
      <c r="C330">
        <v>219200</v>
      </c>
      <c r="D330">
        <v>204000</v>
      </c>
      <c r="E330">
        <v>211200</v>
      </c>
      <c r="F330">
        <v>211200</v>
      </c>
      <c r="G330">
        <v>700</v>
      </c>
    </row>
    <row r="331" spans="1:7" x14ac:dyDescent="0.25">
      <c r="A331" s="27">
        <v>41302</v>
      </c>
      <c r="B331">
        <v>210000</v>
      </c>
      <c r="C331">
        <v>227800</v>
      </c>
      <c r="D331">
        <v>209800</v>
      </c>
      <c r="E331">
        <v>223000</v>
      </c>
      <c r="F331">
        <v>223000</v>
      </c>
      <c r="G331">
        <v>700</v>
      </c>
    </row>
    <row r="332" spans="1:7" x14ac:dyDescent="0.25">
      <c r="A332" s="27">
        <v>41303</v>
      </c>
      <c r="B332">
        <v>229000</v>
      </c>
      <c r="C332">
        <v>232400</v>
      </c>
      <c r="D332">
        <v>206000</v>
      </c>
      <c r="E332">
        <v>209000</v>
      </c>
      <c r="F332">
        <v>209000</v>
      </c>
      <c r="G332">
        <v>900</v>
      </c>
    </row>
    <row r="333" spans="1:7" x14ac:dyDescent="0.25">
      <c r="A333" s="27">
        <v>41304</v>
      </c>
      <c r="B333">
        <v>219200</v>
      </c>
      <c r="C333">
        <v>236000</v>
      </c>
      <c r="D333">
        <v>213800</v>
      </c>
      <c r="E333">
        <v>235800</v>
      </c>
      <c r="F333">
        <v>235800</v>
      </c>
      <c r="G333">
        <v>900</v>
      </c>
    </row>
    <row r="334" spans="1:7" x14ac:dyDescent="0.25">
      <c r="A334" s="27">
        <v>41305</v>
      </c>
      <c r="B334">
        <v>238600</v>
      </c>
      <c r="C334">
        <v>241600</v>
      </c>
      <c r="D334">
        <v>226400</v>
      </c>
      <c r="E334">
        <v>237000</v>
      </c>
      <c r="F334">
        <v>237000</v>
      </c>
      <c r="G334">
        <v>600</v>
      </c>
    </row>
    <row r="335" spans="1:7" x14ac:dyDescent="0.25">
      <c r="A335" s="27">
        <v>41306</v>
      </c>
      <c r="B335">
        <v>218400</v>
      </c>
      <c r="C335">
        <v>218600</v>
      </c>
      <c r="D335">
        <v>207000</v>
      </c>
      <c r="E335">
        <v>212800</v>
      </c>
      <c r="F335">
        <v>212800</v>
      </c>
      <c r="G335">
        <v>700</v>
      </c>
    </row>
    <row r="336" spans="1:7" x14ac:dyDescent="0.25">
      <c r="A336" s="27">
        <v>41309</v>
      </c>
      <c r="B336">
        <v>225600</v>
      </c>
      <c r="C336">
        <v>242400</v>
      </c>
      <c r="D336">
        <v>220800</v>
      </c>
      <c r="E336">
        <v>242000</v>
      </c>
      <c r="F336">
        <v>242000</v>
      </c>
      <c r="G336">
        <v>800</v>
      </c>
    </row>
    <row r="337" spans="1:7" x14ac:dyDescent="0.25">
      <c r="A337" s="27">
        <v>41310</v>
      </c>
      <c r="B337">
        <v>232400</v>
      </c>
      <c r="C337">
        <v>233800</v>
      </c>
      <c r="D337">
        <v>214000</v>
      </c>
      <c r="E337">
        <v>222800</v>
      </c>
      <c r="F337">
        <v>222800</v>
      </c>
      <c r="G337">
        <v>700</v>
      </c>
    </row>
    <row r="338" spans="1:7" x14ac:dyDescent="0.25">
      <c r="A338" s="27">
        <v>41311</v>
      </c>
      <c r="B338">
        <v>231800</v>
      </c>
      <c r="C338">
        <v>233200</v>
      </c>
      <c r="D338">
        <v>220200</v>
      </c>
      <c r="E338">
        <v>220400</v>
      </c>
      <c r="F338">
        <v>220400</v>
      </c>
      <c r="G338">
        <v>600</v>
      </c>
    </row>
    <row r="339" spans="1:7" x14ac:dyDescent="0.25">
      <c r="A339" s="27">
        <v>41312</v>
      </c>
      <c r="B339">
        <v>214400</v>
      </c>
      <c r="C339">
        <v>236200</v>
      </c>
      <c r="D339">
        <v>213600</v>
      </c>
      <c r="E339">
        <v>218400</v>
      </c>
      <c r="F339">
        <v>218400</v>
      </c>
      <c r="G339">
        <v>1000</v>
      </c>
    </row>
    <row r="340" spans="1:7" x14ac:dyDescent="0.25">
      <c r="A340" s="27">
        <v>41313</v>
      </c>
      <c r="B340">
        <v>215600</v>
      </c>
      <c r="C340">
        <v>216200</v>
      </c>
      <c r="D340">
        <v>208200</v>
      </c>
      <c r="E340">
        <v>210600</v>
      </c>
      <c r="F340">
        <v>210600</v>
      </c>
      <c r="G340">
        <v>600</v>
      </c>
    </row>
    <row r="341" spans="1:7" x14ac:dyDescent="0.25">
      <c r="A341" s="27">
        <v>41316</v>
      </c>
      <c r="B341">
        <v>208600</v>
      </c>
      <c r="C341">
        <v>212400</v>
      </c>
      <c r="D341">
        <v>201200</v>
      </c>
      <c r="E341">
        <v>202400</v>
      </c>
      <c r="F341">
        <v>202400</v>
      </c>
      <c r="G341">
        <v>500</v>
      </c>
    </row>
    <row r="342" spans="1:7" x14ac:dyDescent="0.25">
      <c r="A342" s="27">
        <v>41317</v>
      </c>
      <c r="B342">
        <v>202400</v>
      </c>
      <c r="C342">
        <v>205200</v>
      </c>
      <c r="D342">
        <v>195400</v>
      </c>
      <c r="E342">
        <v>198400</v>
      </c>
      <c r="F342">
        <v>198400</v>
      </c>
      <c r="G342">
        <v>600</v>
      </c>
    </row>
    <row r="343" spans="1:7" x14ac:dyDescent="0.25">
      <c r="A343" s="27">
        <v>41318</v>
      </c>
      <c r="B343">
        <v>197800</v>
      </c>
      <c r="C343">
        <v>207600</v>
      </c>
      <c r="D343">
        <v>193600</v>
      </c>
      <c r="E343">
        <v>201400</v>
      </c>
      <c r="F343">
        <v>201400</v>
      </c>
      <c r="G343">
        <v>700</v>
      </c>
    </row>
    <row r="344" spans="1:7" x14ac:dyDescent="0.25">
      <c r="A344" s="27">
        <v>41319</v>
      </c>
      <c r="B344">
        <v>203400</v>
      </c>
      <c r="C344">
        <v>205800</v>
      </c>
      <c r="D344">
        <v>192800</v>
      </c>
      <c r="E344">
        <v>194800</v>
      </c>
      <c r="F344">
        <v>194800</v>
      </c>
      <c r="G344">
        <v>600</v>
      </c>
    </row>
    <row r="345" spans="1:7" x14ac:dyDescent="0.25">
      <c r="A345" s="27">
        <v>41320</v>
      </c>
      <c r="B345">
        <v>191000</v>
      </c>
      <c r="C345">
        <v>200600</v>
      </c>
      <c r="D345">
        <v>189400</v>
      </c>
      <c r="E345">
        <v>192000</v>
      </c>
      <c r="F345">
        <v>192000</v>
      </c>
      <c r="G345">
        <v>800</v>
      </c>
    </row>
    <row r="346" spans="1:7" x14ac:dyDescent="0.25">
      <c r="A346" s="27">
        <v>41324</v>
      </c>
      <c r="B346">
        <v>189000</v>
      </c>
      <c r="C346">
        <v>189200</v>
      </c>
      <c r="D346">
        <v>174200</v>
      </c>
      <c r="E346">
        <v>175200</v>
      </c>
      <c r="F346">
        <v>175200</v>
      </c>
      <c r="G346">
        <v>900</v>
      </c>
    </row>
    <row r="347" spans="1:7" x14ac:dyDescent="0.25">
      <c r="A347" s="27">
        <v>41325</v>
      </c>
      <c r="B347">
        <v>176600</v>
      </c>
      <c r="C347">
        <v>207000</v>
      </c>
      <c r="D347">
        <v>176000</v>
      </c>
      <c r="E347">
        <v>206200</v>
      </c>
      <c r="F347">
        <v>206200</v>
      </c>
      <c r="G347">
        <v>1100</v>
      </c>
    </row>
    <row r="348" spans="1:7" x14ac:dyDescent="0.25">
      <c r="A348" s="27">
        <v>41326</v>
      </c>
      <c r="B348">
        <v>204800</v>
      </c>
      <c r="C348">
        <v>227800</v>
      </c>
      <c r="D348">
        <v>204800</v>
      </c>
      <c r="E348">
        <v>212600</v>
      </c>
      <c r="F348">
        <v>212600</v>
      </c>
      <c r="G348">
        <v>1700</v>
      </c>
    </row>
    <row r="349" spans="1:7" x14ac:dyDescent="0.25">
      <c r="A349" s="27">
        <v>41327</v>
      </c>
      <c r="B349">
        <v>203000</v>
      </c>
      <c r="C349">
        <v>211000</v>
      </c>
      <c r="D349">
        <v>198000</v>
      </c>
      <c r="E349">
        <v>198200</v>
      </c>
      <c r="F349">
        <v>198200</v>
      </c>
      <c r="G349">
        <v>800</v>
      </c>
    </row>
    <row r="350" spans="1:7" x14ac:dyDescent="0.25">
      <c r="A350" s="27">
        <v>41330</v>
      </c>
      <c r="B350">
        <v>185000</v>
      </c>
      <c r="C350">
        <v>257200</v>
      </c>
      <c r="D350">
        <v>180000</v>
      </c>
      <c r="E350">
        <v>253000</v>
      </c>
      <c r="F350">
        <v>253000</v>
      </c>
      <c r="G350">
        <v>2100</v>
      </c>
    </row>
    <row r="351" spans="1:7" x14ac:dyDescent="0.25">
      <c r="A351" s="27">
        <v>41331</v>
      </c>
      <c r="B351">
        <v>246200</v>
      </c>
      <c r="C351">
        <v>276800</v>
      </c>
      <c r="D351">
        <v>231000</v>
      </c>
      <c r="E351">
        <v>239800</v>
      </c>
      <c r="F351">
        <v>239800</v>
      </c>
      <c r="G351">
        <v>2600</v>
      </c>
    </row>
    <row r="352" spans="1:7" x14ac:dyDescent="0.25">
      <c r="A352" s="27">
        <v>41332</v>
      </c>
      <c r="B352">
        <v>243000</v>
      </c>
      <c r="C352">
        <v>248000</v>
      </c>
      <c r="D352">
        <v>198200</v>
      </c>
      <c r="E352">
        <v>206200</v>
      </c>
      <c r="F352">
        <v>206200</v>
      </c>
      <c r="G352">
        <v>1600</v>
      </c>
    </row>
    <row r="353" spans="1:7" x14ac:dyDescent="0.25">
      <c r="A353" s="27">
        <v>41333</v>
      </c>
      <c r="B353">
        <v>205400</v>
      </c>
      <c r="C353">
        <v>219000</v>
      </c>
      <c r="D353">
        <v>198600</v>
      </c>
      <c r="E353">
        <v>218600</v>
      </c>
      <c r="F353">
        <v>218600</v>
      </c>
      <c r="G353">
        <v>1300</v>
      </c>
    </row>
    <row r="354" spans="1:7" x14ac:dyDescent="0.25">
      <c r="A354" s="27">
        <v>41334</v>
      </c>
      <c r="B354">
        <v>238600</v>
      </c>
      <c r="C354">
        <v>249800</v>
      </c>
      <c r="D354">
        <v>217800</v>
      </c>
      <c r="E354">
        <v>225200</v>
      </c>
      <c r="F354">
        <v>225200</v>
      </c>
      <c r="G354">
        <v>2200</v>
      </c>
    </row>
    <row r="355" spans="1:7" x14ac:dyDescent="0.25">
      <c r="A355" s="27">
        <v>41337</v>
      </c>
      <c r="B355">
        <v>231800</v>
      </c>
      <c r="C355">
        <v>234000</v>
      </c>
      <c r="D355">
        <v>200800</v>
      </c>
      <c r="E355">
        <v>201200</v>
      </c>
      <c r="F355">
        <v>201200</v>
      </c>
      <c r="G355">
        <v>1300</v>
      </c>
    </row>
    <row r="356" spans="1:7" x14ac:dyDescent="0.25">
      <c r="A356" s="27">
        <v>41338</v>
      </c>
      <c r="B356">
        <v>188400</v>
      </c>
      <c r="C356">
        <v>192400</v>
      </c>
      <c r="D356">
        <v>186000</v>
      </c>
      <c r="E356">
        <v>188000</v>
      </c>
      <c r="F356">
        <v>188000</v>
      </c>
      <c r="G356">
        <v>1000</v>
      </c>
    </row>
    <row r="357" spans="1:7" x14ac:dyDescent="0.25">
      <c r="A357" s="27">
        <v>41339</v>
      </c>
      <c r="B357">
        <v>183400</v>
      </c>
      <c r="C357">
        <v>196800</v>
      </c>
      <c r="D357">
        <v>183000</v>
      </c>
      <c r="E357">
        <v>189400</v>
      </c>
      <c r="F357">
        <v>189400</v>
      </c>
      <c r="G357">
        <v>1200</v>
      </c>
    </row>
    <row r="358" spans="1:7" x14ac:dyDescent="0.25">
      <c r="A358" s="27">
        <v>41340</v>
      </c>
      <c r="B358">
        <v>188200</v>
      </c>
      <c r="C358">
        <v>191600</v>
      </c>
      <c r="D358">
        <v>182000</v>
      </c>
      <c r="E358">
        <v>182000</v>
      </c>
      <c r="F358">
        <v>182000</v>
      </c>
      <c r="G358">
        <v>900</v>
      </c>
    </row>
    <row r="359" spans="1:7" x14ac:dyDescent="0.25">
      <c r="A359" s="27">
        <v>41341</v>
      </c>
      <c r="B359">
        <v>175800</v>
      </c>
      <c r="C359">
        <v>187600</v>
      </c>
      <c r="D359">
        <v>175000</v>
      </c>
      <c r="E359">
        <v>177200</v>
      </c>
      <c r="F359">
        <v>177200</v>
      </c>
      <c r="G359">
        <v>1300</v>
      </c>
    </row>
    <row r="360" spans="1:7" x14ac:dyDescent="0.25">
      <c r="A360" s="27">
        <v>41344</v>
      </c>
      <c r="B360">
        <v>176800</v>
      </c>
      <c r="C360">
        <v>178400</v>
      </c>
      <c r="D360">
        <v>162000</v>
      </c>
      <c r="E360">
        <v>162600</v>
      </c>
      <c r="F360">
        <v>162600</v>
      </c>
      <c r="G360">
        <v>1300</v>
      </c>
    </row>
    <row r="361" spans="1:7" x14ac:dyDescent="0.25">
      <c r="A361" s="27">
        <v>41345</v>
      </c>
      <c r="B361">
        <v>162800</v>
      </c>
      <c r="C361">
        <v>177200</v>
      </c>
      <c r="D361">
        <v>160800</v>
      </c>
      <c r="E361">
        <v>167200</v>
      </c>
      <c r="F361">
        <v>167200</v>
      </c>
      <c r="G361">
        <v>1600</v>
      </c>
    </row>
    <row r="362" spans="1:7" x14ac:dyDescent="0.25">
      <c r="A362" s="27">
        <v>41346</v>
      </c>
      <c r="B362">
        <v>166000</v>
      </c>
      <c r="C362">
        <v>173000</v>
      </c>
      <c r="D362">
        <v>163000</v>
      </c>
      <c r="E362">
        <v>165200</v>
      </c>
      <c r="F362">
        <v>165200</v>
      </c>
      <c r="G362">
        <v>1200</v>
      </c>
    </row>
    <row r="363" spans="1:7" x14ac:dyDescent="0.25">
      <c r="A363" s="27">
        <v>41347</v>
      </c>
      <c r="B363">
        <v>161200</v>
      </c>
      <c r="C363">
        <v>165000</v>
      </c>
      <c r="D363">
        <v>158000</v>
      </c>
      <c r="E363">
        <v>159400</v>
      </c>
      <c r="F363">
        <v>159400</v>
      </c>
      <c r="G363">
        <v>1000</v>
      </c>
    </row>
    <row r="364" spans="1:7" x14ac:dyDescent="0.25">
      <c r="A364" s="27">
        <v>41348</v>
      </c>
      <c r="B364">
        <v>160800</v>
      </c>
      <c r="C364">
        <v>166000</v>
      </c>
      <c r="D364">
        <v>157200</v>
      </c>
      <c r="E364">
        <v>158600</v>
      </c>
      <c r="F364">
        <v>158600</v>
      </c>
      <c r="G364">
        <v>1100</v>
      </c>
    </row>
    <row r="365" spans="1:7" x14ac:dyDescent="0.25">
      <c r="A365" s="27">
        <v>41351</v>
      </c>
      <c r="B365">
        <v>179200</v>
      </c>
      <c r="C365">
        <v>180000</v>
      </c>
      <c r="D365">
        <v>161600</v>
      </c>
      <c r="E365">
        <v>175600</v>
      </c>
      <c r="F365">
        <v>175600</v>
      </c>
      <c r="G365">
        <v>1800</v>
      </c>
    </row>
    <row r="366" spans="1:7" x14ac:dyDescent="0.25">
      <c r="A366" s="27">
        <v>41352</v>
      </c>
      <c r="B366">
        <v>167800</v>
      </c>
      <c r="C366">
        <v>194000</v>
      </c>
      <c r="D366">
        <v>166200</v>
      </c>
      <c r="E366">
        <v>175600</v>
      </c>
      <c r="F366">
        <v>175600</v>
      </c>
      <c r="G366">
        <v>2900</v>
      </c>
    </row>
    <row r="367" spans="1:7" x14ac:dyDescent="0.25">
      <c r="A367" s="27">
        <v>41353</v>
      </c>
      <c r="B367">
        <v>163400</v>
      </c>
      <c r="C367">
        <v>166800</v>
      </c>
      <c r="D367">
        <v>156000</v>
      </c>
      <c r="E367">
        <v>157200</v>
      </c>
      <c r="F367">
        <v>157200</v>
      </c>
      <c r="G367">
        <v>1700</v>
      </c>
    </row>
    <row r="368" spans="1:7" x14ac:dyDescent="0.25">
      <c r="A368" s="27">
        <v>41354</v>
      </c>
      <c r="B368">
        <v>165200</v>
      </c>
      <c r="C368">
        <v>170000</v>
      </c>
      <c r="D368">
        <v>157400</v>
      </c>
      <c r="E368">
        <v>165800</v>
      </c>
      <c r="F368">
        <v>165800</v>
      </c>
      <c r="G368">
        <v>1700</v>
      </c>
    </row>
    <row r="369" spans="1:7" x14ac:dyDescent="0.25">
      <c r="A369" s="27">
        <v>41355</v>
      </c>
      <c r="B369">
        <v>160000</v>
      </c>
      <c r="C369">
        <v>170000</v>
      </c>
      <c r="D369">
        <v>158800</v>
      </c>
      <c r="E369">
        <v>164800</v>
      </c>
      <c r="F369">
        <v>164800</v>
      </c>
      <c r="G369">
        <v>1400</v>
      </c>
    </row>
    <row r="370" spans="1:7" x14ac:dyDescent="0.25">
      <c r="A370" s="27">
        <v>41358</v>
      </c>
      <c r="B370">
        <v>156200</v>
      </c>
      <c r="C370">
        <v>170000</v>
      </c>
      <c r="D370">
        <v>152000</v>
      </c>
      <c r="E370">
        <v>160400</v>
      </c>
      <c r="F370">
        <v>160400</v>
      </c>
      <c r="G370">
        <v>2400</v>
      </c>
    </row>
    <row r="371" spans="1:7" x14ac:dyDescent="0.25">
      <c r="A371" s="27">
        <v>41359</v>
      </c>
      <c r="B371">
        <v>155200</v>
      </c>
      <c r="C371">
        <v>159000</v>
      </c>
      <c r="D371">
        <v>150400</v>
      </c>
      <c r="E371">
        <v>151600</v>
      </c>
      <c r="F371">
        <v>151600</v>
      </c>
      <c r="G371">
        <v>1500</v>
      </c>
    </row>
    <row r="372" spans="1:7" x14ac:dyDescent="0.25">
      <c r="A372" s="27">
        <v>41360</v>
      </c>
      <c r="B372">
        <v>159400</v>
      </c>
      <c r="C372">
        <v>161800</v>
      </c>
      <c r="D372">
        <v>152600</v>
      </c>
      <c r="E372">
        <v>154800</v>
      </c>
      <c r="F372">
        <v>154800</v>
      </c>
      <c r="G372">
        <v>1400</v>
      </c>
    </row>
    <row r="373" spans="1:7" x14ac:dyDescent="0.25">
      <c r="A373" s="27">
        <v>41361</v>
      </c>
      <c r="B373">
        <v>153800</v>
      </c>
      <c r="C373">
        <v>156600</v>
      </c>
      <c r="D373">
        <v>152600</v>
      </c>
      <c r="E373">
        <v>153800</v>
      </c>
      <c r="F373">
        <v>153800</v>
      </c>
      <c r="G373">
        <v>1000</v>
      </c>
    </row>
    <row r="374" spans="1:7" x14ac:dyDescent="0.25">
      <c r="A374" s="27">
        <v>41365</v>
      </c>
      <c r="B374">
        <v>152400</v>
      </c>
      <c r="C374">
        <v>158000</v>
      </c>
      <c r="D374">
        <v>151200</v>
      </c>
      <c r="E374">
        <v>154600</v>
      </c>
      <c r="F374">
        <v>154600</v>
      </c>
      <c r="G374">
        <v>1000</v>
      </c>
    </row>
    <row r="375" spans="1:7" x14ac:dyDescent="0.25">
      <c r="A375" s="27">
        <v>41366</v>
      </c>
      <c r="B375">
        <v>150200</v>
      </c>
      <c r="C375">
        <v>151200</v>
      </c>
      <c r="D375">
        <v>145000</v>
      </c>
      <c r="E375">
        <v>145000</v>
      </c>
      <c r="F375">
        <v>145000</v>
      </c>
      <c r="G375">
        <v>1200</v>
      </c>
    </row>
    <row r="376" spans="1:7" x14ac:dyDescent="0.25">
      <c r="A376" s="27">
        <v>41367</v>
      </c>
      <c r="B376">
        <v>144800</v>
      </c>
      <c r="C376">
        <v>158200</v>
      </c>
      <c r="D376">
        <v>143000</v>
      </c>
      <c r="E376">
        <v>155000</v>
      </c>
      <c r="F376">
        <v>155000</v>
      </c>
      <c r="G376">
        <v>1700</v>
      </c>
    </row>
    <row r="377" spans="1:7" x14ac:dyDescent="0.25">
      <c r="A377" s="27">
        <v>41368</v>
      </c>
      <c r="B377">
        <v>154600</v>
      </c>
      <c r="C377">
        <v>162800</v>
      </c>
      <c r="D377">
        <v>150000</v>
      </c>
      <c r="E377">
        <v>150400</v>
      </c>
      <c r="F377">
        <v>150400</v>
      </c>
      <c r="G377">
        <v>1600</v>
      </c>
    </row>
    <row r="378" spans="1:7" x14ac:dyDescent="0.25">
      <c r="A378" s="27">
        <v>41369</v>
      </c>
      <c r="B378">
        <v>167000</v>
      </c>
      <c r="C378">
        <v>168600</v>
      </c>
      <c r="D378">
        <v>151000</v>
      </c>
      <c r="E378">
        <v>151400</v>
      </c>
      <c r="F378">
        <v>151400</v>
      </c>
      <c r="G378">
        <v>1700</v>
      </c>
    </row>
    <row r="379" spans="1:7" x14ac:dyDescent="0.25">
      <c r="A379" s="27">
        <v>41372</v>
      </c>
      <c r="B379">
        <v>148600</v>
      </c>
      <c r="C379">
        <v>153000</v>
      </c>
      <c r="D379">
        <v>142600</v>
      </c>
      <c r="E379">
        <v>143200</v>
      </c>
      <c r="F379">
        <v>143200</v>
      </c>
      <c r="G379">
        <v>1200</v>
      </c>
    </row>
    <row r="380" spans="1:7" x14ac:dyDescent="0.25">
      <c r="A380" s="27">
        <v>41373</v>
      </c>
      <c r="B380">
        <v>140400</v>
      </c>
      <c r="C380">
        <v>145000</v>
      </c>
      <c r="D380">
        <v>136200</v>
      </c>
      <c r="E380">
        <v>139000</v>
      </c>
      <c r="F380">
        <v>139000</v>
      </c>
      <c r="G380">
        <v>1300</v>
      </c>
    </row>
    <row r="381" spans="1:7" x14ac:dyDescent="0.25">
      <c r="A381" s="27">
        <v>41374</v>
      </c>
      <c r="B381">
        <v>136000</v>
      </c>
      <c r="C381">
        <v>137000</v>
      </c>
      <c r="D381">
        <v>131000</v>
      </c>
      <c r="E381">
        <v>131400</v>
      </c>
      <c r="F381">
        <v>131400</v>
      </c>
      <c r="G381">
        <v>1200</v>
      </c>
    </row>
    <row r="382" spans="1:7" x14ac:dyDescent="0.25">
      <c r="A382" s="27">
        <v>41375</v>
      </c>
      <c r="B382">
        <v>130600</v>
      </c>
      <c r="C382">
        <v>132600</v>
      </c>
      <c r="D382">
        <v>126000</v>
      </c>
      <c r="E382">
        <v>130400</v>
      </c>
      <c r="F382">
        <v>130400</v>
      </c>
      <c r="G382">
        <v>1000</v>
      </c>
    </row>
    <row r="383" spans="1:7" x14ac:dyDescent="0.25">
      <c r="A383" s="27">
        <v>41376</v>
      </c>
      <c r="B383">
        <v>133800</v>
      </c>
      <c r="C383">
        <v>136200</v>
      </c>
      <c r="D383">
        <v>125200</v>
      </c>
      <c r="E383">
        <v>125600</v>
      </c>
      <c r="F383">
        <v>125600</v>
      </c>
      <c r="G383">
        <v>1100</v>
      </c>
    </row>
    <row r="384" spans="1:7" x14ac:dyDescent="0.25">
      <c r="A384" s="27">
        <v>41379</v>
      </c>
      <c r="B384">
        <v>127400</v>
      </c>
      <c r="C384">
        <v>164200</v>
      </c>
      <c r="D384">
        <v>123600</v>
      </c>
      <c r="E384">
        <v>155000</v>
      </c>
      <c r="F384">
        <v>155000</v>
      </c>
      <c r="G384">
        <v>3200</v>
      </c>
    </row>
    <row r="385" spans="1:7" x14ac:dyDescent="0.25">
      <c r="A385" s="27">
        <v>41380</v>
      </c>
      <c r="B385">
        <v>138800</v>
      </c>
      <c r="C385">
        <v>144400</v>
      </c>
      <c r="D385">
        <v>127000</v>
      </c>
      <c r="E385">
        <v>127800</v>
      </c>
      <c r="F385">
        <v>127800</v>
      </c>
      <c r="G385">
        <v>1900</v>
      </c>
    </row>
    <row r="386" spans="1:7" x14ac:dyDescent="0.25">
      <c r="A386" s="27">
        <v>41381</v>
      </c>
      <c r="B386">
        <v>137800</v>
      </c>
      <c r="C386">
        <v>166800</v>
      </c>
      <c r="D386">
        <v>137600</v>
      </c>
      <c r="E386">
        <v>157600</v>
      </c>
      <c r="F386">
        <v>157600</v>
      </c>
      <c r="G386">
        <v>3200</v>
      </c>
    </row>
    <row r="387" spans="1:7" x14ac:dyDescent="0.25">
      <c r="A387" s="27">
        <v>41382</v>
      </c>
      <c r="B387">
        <v>156800</v>
      </c>
      <c r="C387">
        <v>179000</v>
      </c>
      <c r="D387">
        <v>156000</v>
      </c>
      <c r="E387">
        <v>171200</v>
      </c>
      <c r="F387">
        <v>171200</v>
      </c>
      <c r="G387">
        <v>2600</v>
      </c>
    </row>
    <row r="388" spans="1:7" x14ac:dyDescent="0.25">
      <c r="A388" s="27">
        <v>41383</v>
      </c>
      <c r="B388">
        <v>166400</v>
      </c>
      <c r="C388">
        <v>168600</v>
      </c>
      <c r="D388">
        <v>144000</v>
      </c>
      <c r="E388">
        <v>146600</v>
      </c>
      <c r="F388">
        <v>146600</v>
      </c>
      <c r="G388">
        <v>1600</v>
      </c>
    </row>
    <row r="389" spans="1:7" x14ac:dyDescent="0.25">
      <c r="A389" s="27">
        <v>41386</v>
      </c>
      <c r="B389">
        <v>148400</v>
      </c>
      <c r="C389">
        <v>155400</v>
      </c>
      <c r="D389">
        <v>138000</v>
      </c>
      <c r="E389">
        <v>140600</v>
      </c>
      <c r="F389">
        <v>140600</v>
      </c>
      <c r="G389">
        <v>1300</v>
      </c>
    </row>
    <row r="390" spans="1:7" x14ac:dyDescent="0.25">
      <c r="A390" s="27">
        <v>41387</v>
      </c>
      <c r="B390">
        <v>131600</v>
      </c>
      <c r="C390">
        <v>152600</v>
      </c>
      <c r="D390">
        <v>125000</v>
      </c>
      <c r="E390">
        <v>125800</v>
      </c>
      <c r="F390">
        <v>125800</v>
      </c>
      <c r="G390">
        <v>1700</v>
      </c>
    </row>
    <row r="391" spans="1:7" x14ac:dyDescent="0.25">
      <c r="A391" s="27">
        <v>41388</v>
      </c>
      <c r="B391">
        <v>126600</v>
      </c>
      <c r="C391">
        <v>129200</v>
      </c>
      <c r="D391">
        <v>123200</v>
      </c>
      <c r="E391">
        <v>127600</v>
      </c>
      <c r="F391">
        <v>127600</v>
      </c>
      <c r="G391">
        <v>900</v>
      </c>
    </row>
    <row r="392" spans="1:7" x14ac:dyDescent="0.25">
      <c r="A392" s="27">
        <v>41389</v>
      </c>
      <c r="B392">
        <v>124400</v>
      </c>
      <c r="C392">
        <v>131400</v>
      </c>
      <c r="D392">
        <v>123400</v>
      </c>
      <c r="E392">
        <v>129200</v>
      </c>
      <c r="F392">
        <v>129200</v>
      </c>
      <c r="G392">
        <v>1100</v>
      </c>
    </row>
    <row r="393" spans="1:7" x14ac:dyDescent="0.25">
      <c r="A393" s="27">
        <v>41390</v>
      </c>
      <c r="B393">
        <v>132600</v>
      </c>
      <c r="C393">
        <v>135800</v>
      </c>
      <c r="D393">
        <v>128600</v>
      </c>
      <c r="E393">
        <v>129600</v>
      </c>
      <c r="F393">
        <v>129600</v>
      </c>
      <c r="G393">
        <v>1200</v>
      </c>
    </row>
    <row r="394" spans="1:7" x14ac:dyDescent="0.25">
      <c r="A394" s="27">
        <v>41393</v>
      </c>
      <c r="B394">
        <v>125800</v>
      </c>
      <c r="C394">
        <v>130000</v>
      </c>
      <c r="D394">
        <v>124000</v>
      </c>
      <c r="E394">
        <v>128200</v>
      </c>
      <c r="F394">
        <v>128200</v>
      </c>
      <c r="G394">
        <v>900</v>
      </c>
    </row>
    <row r="395" spans="1:7" x14ac:dyDescent="0.25">
      <c r="A395" s="27">
        <v>41394</v>
      </c>
      <c r="B395">
        <v>128200</v>
      </c>
      <c r="C395">
        <v>132400</v>
      </c>
      <c r="D395">
        <v>125000</v>
      </c>
      <c r="E395">
        <v>126000</v>
      </c>
      <c r="F395">
        <v>126000</v>
      </c>
      <c r="G395">
        <v>1100</v>
      </c>
    </row>
    <row r="396" spans="1:7" x14ac:dyDescent="0.25">
      <c r="A396" s="27">
        <v>41395</v>
      </c>
      <c r="B396">
        <v>128000</v>
      </c>
      <c r="C396">
        <v>136600</v>
      </c>
      <c r="D396">
        <v>127200</v>
      </c>
      <c r="E396">
        <v>136400</v>
      </c>
      <c r="F396">
        <v>136400</v>
      </c>
      <c r="G396">
        <v>1600</v>
      </c>
    </row>
    <row r="397" spans="1:7" x14ac:dyDescent="0.25">
      <c r="A397" s="27">
        <v>41396</v>
      </c>
      <c r="B397">
        <v>131600</v>
      </c>
      <c r="C397">
        <v>132800</v>
      </c>
      <c r="D397">
        <v>126000</v>
      </c>
      <c r="E397">
        <v>127200</v>
      </c>
      <c r="F397">
        <v>127200</v>
      </c>
      <c r="G397">
        <v>1300</v>
      </c>
    </row>
    <row r="398" spans="1:7" x14ac:dyDescent="0.25">
      <c r="A398" s="27">
        <v>41397</v>
      </c>
      <c r="B398">
        <v>121400</v>
      </c>
      <c r="C398">
        <v>123800</v>
      </c>
      <c r="D398">
        <v>120400</v>
      </c>
      <c r="E398">
        <v>121600</v>
      </c>
      <c r="F398">
        <v>121600</v>
      </c>
      <c r="G398">
        <v>1100</v>
      </c>
    </row>
    <row r="399" spans="1:7" x14ac:dyDescent="0.25">
      <c r="A399" s="27">
        <v>41400</v>
      </c>
      <c r="B399">
        <v>121400</v>
      </c>
      <c r="C399">
        <v>122000</v>
      </c>
      <c r="D399">
        <v>116200</v>
      </c>
      <c r="E399">
        <v>117400</v>
      </c>
      <c r="F399">
        <v>117400</v>
      </c>
      <c r="G399">
        <v>900</v>
      </c>
    </row>
    <row r="400" spans="1:7" x14ac:dyDescent="0.25">
      <c r="A400" s="27">
        <v>41401</v>
      </c>
      <c r="B400">
        <v>114200</v>
      </c>
      <c r="C400">
        <v>118800</v>
      </c>
      <c r="D400">
        <v>113200</v>
      </c>
      <c r="E400">
        <v>115200</v>
      </c>
      <c r="F400">
        <v>115200</v>
      </c>
      <c r="G400">
        <v>800</v>
      </c>
    </row>
    <row r="401" spans="1:7" x14ac:dyDescent="0.25">
      <c r="A401" s="27">
        <v>41402</v>
      </c>
      <c r="B401">
        <v>117400</v>
      </c>
      <c r="C401">
        <v>121400</v>
      </c>
      <c r="D401">
        <v>115400</v>
      </c>
      <c r="E401">
        <v>116600</v>
      </c>
      <c r="F401">
        <v>116600</v>
      </c>
      <c r="G401">
        <v>800</v>
      </c>
    </row>
    <row r="402" spans="1:7" x14ac:dyDescent="0.25">
      <c r="A402" s="27">
        <v>41403</v>
      </c>
      <c r="B402">
        <v>118800</v>
      </c>
      <c r="C402">
        <v>125800</v>
      </c>
      <c r="D402">
        <v>118000</v>
      </c>
      <c r="E402">
        <v>121000</v>
      </c>
      <c r="F402">
        <v>121000</v>
      </c>
      <c r="G402">
        <v>1600</v>
      </c>
    </row>
    <row r="403" spans="1:7" x14ac:dyDescent="0.25">
      <c r="A403" s="27">
        <v>41404</v>
      </c>
      <c r="B403">
        <v>122800</v>
      </c>
      <c r="C403">
        <v>125400</v>
      </c>
      <c r="D403">
        <v>118600</v>
      </c>
      <c r="E403">
        <v>118800</v>
      </c>
      <c r="F403">
        <v>118800</v>
      </c>
      <c r="G403">
        <v>1100</v>
      </c>
    </row>
    <row r="404" spans="1:7" x14ac:dyDescent="0.25">
      <c r="A404" s="27">
        <v>41407</v>
      </c>
      <c r="B404">
        <v>119200</v>
      </c>
      <c r="C404">
        <v>121400</v>
      </c>
      <c r="D404">
        <v>116800</v>
      </c>
      <c r="E404">
        <v>117200</v>
      </c>
      <c r="F404">
        <v>117200</v>
      </c>
      <c r="G404">
        <v>800</v>
      </c>
    </row>
    <row r="405" spans="1:7" x14ac:dyDescent="0.25">
      <c r="A405" s="27">
        <v>41408</v>
      </c>
      <c r="B405">
        <v>116200</v>
      </c>
      <c r="C405">
        <v>118400</v>
      </c>
      <c r="D405">
        <v>114600</v>
      </c>
      <c r="E405">
        <v>115600</v>
      </c>
      <c r="F405">
        <v>115600</v>
      </c>
      <c r="G405">
        <v>1000</v>
      </c>
    </row>
    <row r="406" spans="1:7" x14ac:dyDescent="0.25">
      <c r="A406" s="27">
        <v>41409</v>
      </c>
      <c r="B406">
        <v>117800</v>
      </c>
      <c r="C406">
        <v>119600</v>
      </c>
      <c r="D406">
        <v>115200</v>
      </c>
      <c r="E406">
        <v>117200</v>
      </c>
      <c r="F406">
        <v>117200</v>
      </c>
      <c r="G406">
        <v>1000</v>
      </c>
    </row>
    <row r="407" spans="1:7" x14ac:dyDescent="0.25">
      <c r="A407" s="27">
        <v>41410</v>
      </c>
      <c r="B407">
        <v>118800</v>
      </c>
      <c r="C407">
        <v>121800</v>
      </c>
      <c r="D407">
        <v>116200</v>
      </c>
      <c r="E407">
        <v>119400</v>
      </c>
      <c r="F407">
        <v>119400</v>
      </c>
      <c r="G407">
        <v>1100</v>
      </c>
    </row>
    <row r="408" spans="1:7" x14ac:dyDescent="0.25">
      <c r="A408" s="27">
        <v>41411</v>
      </c>
      <c r="B408">
        <v>118200</v>
      </c>
      <c r="C408">
        <v>118600</v>
      </c>
      <c r="D408">
        <v>112400</v>
      </c>
      <c r="E408">
        <v>113000</v>
      </c>
      <c r="F408">
        <v>113000</v>
      </c>
      <c r="G408">
        <v>1200</v>
      </c>
    </row>
    <row r="409" spans="1:7" x14ac:dyDescent="0.25">
      <c r="A409" s="27">
        <v>41414</v>
      </c>
      <c r="B409">
        <v>116000</v>
      </c>
      <c r="C409">
        <v>116400</v>
      </c>
      <c r="D409">
        <v>112600</v>
      </c>
      <c r="E409">
        <v>116200</v>
      </c>
      <c r="F409">
        <v>116200</v>
      </c>
      <c r="G409">
        <v>900</v>
      </c>
    </row>
    <row r="410" spans="1:7" x14ac:dyDescent="0.25">
      <c r="A410" s="27">
        <v>41415</v>
      </c>
      <c r="B410">
        <v>115200</v>
      </c>
      <c r="C410">
        <v>119800</v>
      </c>
      <c r="D410">
        <v>114200</v>
      </c>
      <c r="E410">
        <v>118000</v>
      </c>
      <c r="F410">
        <v>118000</v>
      </c>
      <c r="G410">
        <v>1100</v>
      </c>
    </row>
    <row r="411" spans="1:7" x14ac:dyDescent="0.25">
      <c r="A411" s="27">
        <v>41416</v>
      </c>
      <c r="B411">
        <v>116200</v>
      </c>
      <c r="C411">
        <v>124600</v>
      </c>
      <c r="D411">
        <v>114600</v>
      </c>
      <c r="E411">
        <v>120800</v>
      </c>
      <c r="F411">
        <v>120800</v>
      </c>
      <c r="G411">
        <v>2300</v>
      </c>
    </row>
    <row r="412" spans="1:7" x14ac:dyDescent="0.25">
      <c r="A412" s="27">
        <v>41417</v>
      </c>
      <c r="B412">
        <v>132200</v>
      </c>
      <c r="C412">
        <v>132600</v>
      </c>
      <c r="D412">
        <v>121000</v>
      </c>
      <c r="E412">
        <v>122200</v>
      </c>
      <c r="F412">
        <v>122200</v>
      </c>
      <c r="G412">
        <v>2200</v>
      </c>
    </row>
    <row r="413" spans="1:7" x14ac:dyDescent="0.25">
      <c r="A413" s="27">
        <v>41418</v>
      </c>
      <c r="B413">
        <v>125600</v>
      </c>
      <c r="C413">
        <v>127000</v>
      </c>
      <c r="D413">
        <v>121400</v>
      </c>
      <c r="E413">
        <v>122200</v>
      </c>
      <c r="F413">
        <v>122200</v>
      </c>
      <c r="G413">
        <v>1000</v>
      </c>
    </row>
    <row r="414" spans="1:7" x14ac:dyDescent="0.25">
      <c r="A414" s="27">
        <v>41422</v>
      </c>
      <c r="B414">
        <v>115000</v>
      </c>
      <c r="C414">
        <v>119400</v>
      </c>
      <c r="D414">
        <v>113600</v>
      </c>
      <c r="E414">
        <v>115600</v>
      </c>
      <c r="F414">
        <v>115600</v>
      </c>
      <c r="G414">
        <v>1200</v>
      </c>
    </row>
    <row r="415" spans="1:7" x14ac:dyDescent="0.25">
      <c r="A415" s="27">
        <v>41423</v>
      </c>
      <c r="B415">
        <v>119600</v>
      </c>
      <c r="C415">
        <v>124600</v>
      </c>
      <c r="D415">
        <v>117600</v>
      </c>
      <c r="E415">
        <v>119200</v>
      </c>
      <c r="F415">
        <v>119200</v>
      </c>
      <c r="G415">
        <v>1400</v>
      </c>
    </row>
    <row r="416" spans="1:7" x14ac:dyDescent="0.25">
      <c r="A416" s="27">
        <v>41424</v>
      </c>
      <c r="B416">
        <v>120000</v>
      </c>
      <c r="C416">
        <v>122600</v>
      </c>
      <c r="D416">
        <v>116800</v>
      </c>
      <c r="E416">
        <v>119200</v>
      </c>
      <c r="F416">
        <v>119200</v>
      </c>
      <c r="G416">
        <v>1100</v>
      </c>
    </row>
    <row r="417" spans="1:7" x14ac:dyDescent="0.25">
      <c r="A417" s="27">
        <v>41425</v>
      </c>
      <c r="B417">
        <v>121600</v>
      </c>
      <c r="C417">
        <v>127800</v>
      </c>
      <c r="D417">
        <v>118800</v>
      </c>
      <c r="E417">
        <v>126800</v>
      </c>
      <c r="F417">
        <v>126800</v>
      </c>
      <c r="G417">
        <v>1500</v>
      </c>
    </row>
    <row r="418" spans="1:7" x14ac:dyDescent="0.25">
      <c r="A418" s="27">
        <v>41428</v>
      </c>
      <c r="B418">
        <v>126800</v>
      </c>
      <c r="C418">
        <v>140400</v>
      </c>
      <c r="D418">
        <v>126200</v>
      </c>
      <c r="E418">
        <v>126600</v>
      </c>
      <c r="F418">
        <v>126600</v>
      </c>
      <c r="G418">
        <v>2300</v>
      </c>
    </row>
    <row r="419" spans="1:7" x14ac:dyDescent="0.25">
      <c r="A419" s="27">
        <v>41429</v>
      </c>
      <c r="B419">
        <v>128400</v>
      </c>
      <c r="C419">
        <v>137600</v>
      </c>
      <c r="D419">
        <v>126200</v>
      </c>
      <c r="E419">
        <v>129800</v>
      </c>
      <c r="F419">
        <v>129800</v>
      </c>
      <c r="G419">
        <v>1600</v>
      </c>
    </row>
    <row r="420" spans="1:7" x14ac:dyDescent="0.25">
      <c r="A420" s="27">
        <v>41430</v>
      </c>
      <c r="B420">
        <v>134600</v>
      </c>
      <c r="C420">
        <v>141800</v>
      </c>
      <c r="D420">
        <v>132200</v>
      </c>
      <c r="E420">
        <v>140600</v>
      </c>
      <c r="F420">
        <v>140600</v>
      </c>
      <c r="G420">
        <v>1900</v>
      </c>
    </row>
    <row r="421" spans="1:7" x14ac:dyDescent="0.25">
      <c r="A421" s="27">
        <v>41431</v>
      </c>
      <c r="B421">
        <v>143000</v>
      </c>
      <c r="C421">
        <v>156400</v>
      </c>
      <c r="D421">
        <v>137200</v>
      </c>
      <c r="E421">
        <v>137600</v>
      </c>
      <c r="F421">
        <v>137600</v>
      </c>
      <c r="G421">
        <v>2000</v>
      </c>
    </row>
    <row r="422" spans="1:7" x14ac:dyDescent="0.25">
      <c r="A422" s="27">
        <v>41432</v>
      </c>
      <c r="B422">
        <v>129600</v>
      </c>
      <c r="C422">
        <v>133600</v>
      </c>
      <c r="D422">
        <v>124400</v>
      </c>
      <c r="E422">
        <v>125000</v>
      </c>
      <c r="F422">
        <v>125000</v>
      </c>
      <c r="G422">
        <v>200</v>
      </c>
    </row>
    <row r="423" spans="1:7" x14ac:dyDescent="0.25">
      <c r="A423" s="27">
        <v>41435</v>
      </c>
      <c r="B423">
        <v>121660</v>
      </c>
      <c r="C423">
        <v>126100</v>
      </c>
      <c r="D423">
        <v>120700</v>
      </c>
      <c r="E423">
        <v>122120</v>
      </c>
      <c r="F423">
        <v>122120</v>
      </c>
      <c r="G423">
        <v>2200</v>
      </c>
    </row>
    <row r="424" spans="1:7" x14ac:dyDescent="0.25">
      <c r="A424" s="27">
        <v>41436</v>
      </c>
      <c r="B424">
        <v>132120</v>
      </c>
      <c r="C424">
        <v>139840</v>
      </c>
      <c r="D424">
        <v>127540</v>
      </c>
      <c r="E424">
        <v>138420</v>
      </c>
      <c r="F424">
        <v>138420</v>
      </c>
      <c r="G424">
        <v>2200</v>
      </c>
    </row>
    <row r="425" spans="1:7" x14ac:dyDescent="0.25">
      <c r="A425" s="27">
        <v>41437</v>
      </c>
      <c r="B425">
        <v>131960</v>
      </c>
      <c r="C425">
        <v>157540</v>
      </c>
      <c r="D425">
        <v>131280</v>
      </c>
      <c r="E425">
        <v>154500</v>
      </c>
      <c r="F425">
        <v>154500</v>
      </c>
      <c r="G425">
        <v>2800</v>
      </c>
    </row>
    <row r="426" spans="1:7" x14ac:dyDescent="0.25">
      <c r="A426" s="27">
        <v>41438</v>
      </c>
      <c r="B426">
        <v>154320</v>
      </c>
      <c r="C426">
        <v>158400</v>
      </c>
      <c r="D426">
        <v>138040</v>
      </c>
      <c r="E426">
        <v>139540</v>
      </c>
      <c r="F426">
        <v>139540</v>
      </c>
      <c r="G426">
        <v>2600</v>
      </c>
    </row>
    <row r="427" spans="1:7" x14ac:dyDescent="0.25">
      <c r="A427" s="27">
        <v>41439</v>
      </c>
      <c r="B427">
        <v>140580</v>
      </c>
      <c r="C427">
        <v>148200</v>
      </c>
      <c r="D427">
        <v>134280</v>
      </c>
      <c r="E427">
        <v>146980</v>
      </c>
      <c r="F427">
        <v>146980</v>
      </c>
      <c r="G427">
        <v>2200</v>
      </c>
    </row>
    <row r="428" spans="1:7" x14ac:dyDescent="0.25">
      <c r="A428" s="27">
        <v>41442</v>
      </c>
      <c r="B428">
        <v>139960</v>
      </c>
      <c r="C428">
        <v>147000</v>
      </c>
      <c r="D428">
        <v>138100</v>
      </c>
      <c r="E428">
        <v>140980</v>
      </c>
      <c r="F428">
        <v>140980</v>
      </c>
      <c r="G428">
        <v>2100</v>
      </c>
    </row>
    <row r="429" spans="1:7" x14ac:dyDescent="0.25">
      <c r="A429" s="27">
        <v>41443</v>
      </c>
      <c r="B429">
        <v>140080</v>
      </c>
      <c r="C429">
        <v>141380</v>
      </c>
      <c r="D429">
        <v>137100</v>
      </c>
      <c r="E429">
        <v>137160</v>
      </c>
      <c r="F429">
        <v>137160</v>
      </c>
      <c r="G429">
        <v>1700</v>
      </c>
    </row>
    <row r="430" spans="1:7" x14ac:dyDescent="0.25">
      <c r="A430" s="27">
        <v>41444</v>
      </c>
      <c r="B430">
        <v>139480</v>
      </c>
      <c r="C430">
        <v>141560</v>
      </c>
      <c r="D430">
        <v>124680</v>
      </c>
      <c r="E430">
        <v>136960</v>
      </c>
      <c r="F430">
        <v>136960</v>
      </c>
      <c r="G430">
        <v>3200</v>
      </c>
    </row>
    <row r="431" spans="1:7" x14ac:dyDescent="0.25">
      <c r="A431" s="27">
        <v>41445</v>
      </c>
      <c r="B431">
        <v>148360</v>
      </c>
      <c r="C431">
        <v>177500</v>
      </c>
      <c r="D431">
        <v>147200</v>
      </c>
      <c r="E431">
        <v>168800</v>
      </c>
      <c r="F431">
        <v>168800</v>
      </c>
      <c r="G431">
        <v>4200</v>
      </c>
    </row>
    <row r="432" spans="1:7" x14ac:dyDescent="0.25">
      <c r="A432" s="27">
        <v>41446</v>
      </c>
      <c r="B432">
        <v>157960</v>
      </c>
      <c r="C432">
        <v>175740</v>
      </c>
      <c r="D432">
        <v>154000</v>
      </c>
      <c r="E432">
        <v>156260</v>
      </c>
      <c r="F432">
        <v>156260</v>
      </c>
      <c r="G432">
        <v>3300</v>
      </c>
    </row>
    <row r="433" spans="1:7" x14ac:dyDescent="0.25">
      <c r="A433" s="27">
        <v>41449</v>
      </c>
      <c r="B433">
        <v>172560</v>
      </c>
      <c r="C433">
        <v>179680</v>
      </c>
      <c r="D433">
        <v>164880</v>
      </c>
      <c r="E433">
        <v>174940</v>
      </c>
      <c r="F433">
        <v>174940</v>
      </c>
      <c r="G433">
        <v>2900</v>
      </c>
    </row>
    <row r="434" spans="1:7" x14ac:dyDescent="0.25">
      <c r="A434" s="27">
        <v>41450</v>
      </c>
      <c r="B434">
        <v>163980</v>
      </c>
      <c r="C434">
        <v>172120</v>
      </c>
      <c r="D434">
        <v>162260</v>
      </c>
      <c r="E434">
        <v>164440</v>
      </c>
      <c r="F434">
        <v>164440</v>
      </c>
      <c r="G434">
        <v>2000</v>
      </c>
    </row>
    <row r="435" spans="1:7" x14ac:dyDescent="0.25">
      <c r="A435" s="27">
        <v>41451</v>
      </c>
      <c r="B435">
        <v>156400</v>
      </c>
      <c r="C435">
        <v>163780</v>
      </c>
      <c r="D435">
        <v>156020</v>
      </c>
      <c r="E435">
        <v>157360</v>
      </c>
      <c r="F435">
        <v>157360</v>
      </c>
      <c r="G435">
        <v>1900</v>
      </c>
    </row>
    <row r="436" spans="1:7" x14ac:dyDescent="0.25">
      <c r="A436" s="27">
        <v>41452</v>
      </c>
      <c r="B436">
        <v>149640</v>
      </c>
      <c r="C436">
        <v>152240</v>
      </c>
      <c r="D436">
        <v>144400</v>
      </c>
      <c r="E436">
        <v>144800</v>
      </c>
      <c r="F436">
        <v>144800</v>
      </c>
      <c r="G436">
        <v>1900</v>
      </c>
    </row>
    <row r="437" spans="1:7" x14ac:dyDescent="0.25">
      <c r="A437" s="27">
        <v>41453</v>
      </c>
      <c r="B437">
        <v>150360</v>
      </c>
      <c r="C437">
        <v>152760</v>
      </c>
      <c r="D437">
        <v>138540</v>
      </c>
      <c r="E437">
        <v>143380</v>
      </c>
      <c r="F437">
        <v>143380</v>
      </c>
      <c r="G437">
        <v>2200</v>
      </c>
    </row>
    <row r="438" spans="1:7" x14ac:dyDescent="0.25">
      <c r="A438" s="27">
        <v>41456</v>
      </c>
      <c r="B438">
        <v>138900</v>
      </c>
      <c r="C438">
        <v>139480</v>
      </c>
      <c r="D438">
        <v>129100</v>
      </c>
      <c r="E438">
        <v>133940</v>
      </c>
      <c r="F438">
        <v>133940</v>
      </c>
      <c r="G438">
        <v>1600</v>
      </c>
    </row>
    <row r="439" spans="1:7" x14ac:dyDescent="0.25">
      <c r="A439" s="27">
        <v>41457</v>
      </c>
      <c r="B439">
        <v>137320</v>
      </c>
      <c r="C439">
        <v>142180</v>
      </c>
      <c r="D439">
        <v>131000</v>
      </c>
      <c r="E439">
        <v>138200</v>
      </c>
      <c r="F439">
        <v>138200</v>
      </c>
      <c r="G439">
        <v>1900</v>
      </c>
    </row>
    <row r="440" spans="1:7" x14ac:dyDescent="0.25">
      <c r="A440" s="27">
        <v>41458</v>
      </c>
      <c r="B440">
        <v>141040</v>
      </c>
      <c r="C440">
        <v>142340</v>
      </c>
      <c r="D440">
        <v>133360</v>
      </c>
      <c r="E440">
        <v>134960</v>
      </c>
      <c r="F440">
        <v>134960</v>
      </c>
      <c r="G440">
        <v>1200</v>
      </c>
    </row>
    <row r="441" spans="1:7" x14ac:dyDescent="0.25">
      <c r="A441" s="27">
        <v>41460</v>
      </c>
      <c r="B441">
        <v>128000</v>
      </c>
      <c r="C441">
        <v>132300</v>
      </c>
      <c r="D441">
        <v>121140</v>
      </c>
      <c r="E441">
        <v>121140</v>
      </c>
      <c r="F441">
        <v>121140</v>
      </c>
      <c r="G441">
        <v>2100</v>
      </c>
    </row>
    <row r="442" spans="1:7" x14ac:dyDescent="0.25">
      <c r="A442" s="27">
        <v>41463</v>
      </c>
      <c r="B442">
        <v>114400</v>
      </c>
      <c r="C442">
        <v>115500</v>
      </c>
      <c r="D442">
        <v>109000</v>
      </c>
      <c r="E442">
        <v>110520</v>
      </c>
      <c r="F442">
        <v>110520</v>
      </c>
      <c r="G442">
        <v>2200</v>
      </c>
    </row>
    <row r="443" spans="1:7" x14ac:dyDescent="0.25">
      <c r="A443" s="27">
        <v>41464</v>
      </c>
      <c r="B443">
        <v>104280</v>
      </c>
      <c r="C443">
        <v>107280</v>
      </c>
      <c r="D443">
        <v>103240</v>
      </c>
      <c r="E443">
        <v>105420</v>
      </c>
      <c r="F443">
        <v>105420</v>
      </c>
      <c r="G443">
        <v>1500</v>
      </c>
    </row>
    <row r="444" spans="1:7" x14ac:dyDescent="0.25">
      <c r="A444" s="27">
        <v>41465</v>
      </c>
      <c r="B444">
        <v>105420</v>
      </c>
      <c r="C444">
        <v>106440</v>
      </c>
      <c r="D444">
        <v>102220</v>
      </c>
      <c r="E444">
        <v>103120</v>
      </c>
      <c r="F444">
        <v>103120</v>
      </c>
      <c r="G444">
        <v>1800</v>
      </c>
    </row>
    <row r="445" spans="1:7" x14ac:dyDescent="0.25">
      <c r="A445" s="27">
        <v>41466</v>
      </c>
      <c r="B445">
        <v>96660</v>
      </c>
      <c r="C445">
        <v>100100</v>
      </c>
      <c r="D445">
        <v>95860</v>
      </c>
      <c r="E445">
        <v>97720</v>
      </c>
      <c r="F445">
        <v>97720</v>
      </c>
      <c r="G445">
        <v>2000</v>
      </c>
    </row>
    <row r="446" spans="1:7" x14ac:dyDescent="0.25">
      <c r="A446" s="27">
        <v>41467</v>
      </c>
      <c r="B446">
        <v>97820</v>
      </c>
      <c r="C446">
        <v>101020</v>
      </c>
      <c r="D446">
        <v>96800</v>
      </c>
      <c r="E446">
        <v>99640</v>
      </c>
      <c r="F446">
        <v>99640</v>
      </c>
      <c r="G446">
        <v>1400</v>
      </c>
    </row>
    <row r="447" spans="1:7" x14ac:dyDescent="0.25">
      <c r="A447" s="27">
        <v>41470</v>
      </c>
      <c r="B447">
        <v>97760</v>
      </c>
      <c r="C447">
        <v>99400</v>
      </c>
      <c r="D447">
        <v>94020</v>
      </c>
      <c r="E447">
        <v>95280</v>
      </c>
      <c r="F447">
        <v>95280</v>
      </c>
      <c r="G447">
        <v>1000</v>
      </c>
    </row>
    <row r="448" spans="1:7" x14ac:dyDescent="0.25">
      <c r="A448" s="27">
        <v>41471</v>
      </c>
      <c r="B448">
        <v>94920</v>
      </c>
      <c r="C448">
        <v>102420</v>
      </c>
      <c r="D448">
        <v>94580</v>
      </c>
      <c r="E448">
        <v>100160</v>
      </c>
      <c r="F448">
        <v>100160</v>
      </c>
      <c r="G448">
        <v>2000</v>
      </c>
    </row>
    <row r="449" spans="1:7" x14ac:dyDescent="0.25">
      <c r="A449" s="27">
        <v>41472</v>
      </c>
      <c r="B449">
        <v>97660</v>
      </c>
      <c r="C449">
        <v>99560</v>
      </c>
      <c r="D449">
        <v>93220</v>
      </c>
      <c r="E449">
        <v>93520</v>
      </c>
      <c r="F449">
        <v>93520</v>
      </c>
      <c r="G449">
        <v>1800</v>
      </c>
    </row>
    <row r="450" spans="1:7" x14ac:dyDescent="0.25">
      <c r="A450" s="27">
        <v>41473</v>
      </c>
      <c r="B450">
        <v>91840</v>
      </c>
      <c r="C450">
        <v>92700</v>
      </c>
      <c r="D450">
        <v>88100</v>
      </c>
      <c r="E450">
        <v>90200</v>
      </c>
      <c r="F450">
        <v>90200</v>
      </c>
      <c r="G450">
        <v>1800</v>
      </c>
    </row>
    <row r="451" spans="1:7" x14ac:dyDescent="0.25">
      <c r="A451" s="27">
        <v>41474</v>
      </c>
      <c r="B451">
        <v>91600</v>
      </c>
      <c r="C451">
        <v>93880</v>
      </c>
      <c r="D451">
        <v>85460</v>
      </c>
      <c r="E451">
        <v>86480</v>
      </c>
      <c r="F451">
        <v>86480</v>
      </c>
      <c r="G451">
        <v>1900</v>
      </c>
    </row>
    <row r="452" spans="1:7" x14ac:dyDescent="0.25">
      <c r="A452" s="27">
        <v>41477</v>
      </c>
      <c r="B452">
        <v>85220</v>
      </c>
      <c r="C452">
        <v>87000</v>
      </c>
      <c r="D452">
        <v>82080</v>
      </c>
      <c r="E452">
        <v>82620</v>
      </c>
      <c r="F452">
        <v>82620</v>
      </c>
      <c r="G452">
        <v>1700</v>
      </c>
    </row>
    <row r="453" spans="1:7" x14ac:dyDescent="0.25">
      <c r="A453" s="27">
        <v>41478</v>
      </c>
      <c r="B453">
        <v>81040</v>
      </c>
      <c r="C453">
        <v>84700</v>
      </c>
      <c r="D453">
        <v>79780</v>
      </c>
      <c r="E453">
        <v>81920</v>
      </c>
      <c r="F453">
        <v>81920</v>
      </c>
      <c r="G453">
        <v>1900</v>
      </c>
    </row>
    <row r="454" spans="1:7" x14ac:dyDescent="0.25">
      <c r="A454" s="27">
        <v>41479</v>
      </c>
      <c r="B454">
        <v>80700</v>
      </c>
      <c r="C454">
        <v>85640</v>
      </c>
      <c r="D454">
        <v>80500</v>
      </c>
      <c r="E454">
        <v>83980</v>
      </c>
      <c r="F454">
        <v>83980</v>
      </c>
      <c r="G454">
        <v>1900</v>
      </c>
    </row>
    <row r="455" spans="1:7" x14ac:dyDescent="0.25">
      <c r="A455" s="27">
        <v>41480</v>
      </c>
      <c r="B455">
        <v>85680</v>
      </c>
      <c r="C455">
        <v>86000</v>
      </c>
      <c r="D455">
        <v>79400</v>
      </c>
      <c r="E455">
        <v>79980</v>
      </c>
      <c r="F455">
        <v>79980</v>
      </c>
      <c r="G455">
        <v>1700</v>
      </c>
    </row>
    <row r="456" spans="1:7" x14ac:dyDescent="0.25">
      <c r="A456" s="27">
        <v>41481</v>
      </c>
      <c r="B456">
        <v>81620</v>
      </c>
      <c r="C456">
        <v>84380</v>
      </c>
      <c r="D456">
        <v>78780</v>
      </c>
      <c r="E456">
        <v>79220</v>
      </c>
      <c r="F456">
        <v>79220</v>
      </c>
      <c r="G456">
        <v>1600</v>
      </c>
    </row>
    <row r="457" spans="1:7" x14ac:dyDescent="0.25">
      <c r="A457" s="27">
        <v>41484</v>
      </c>
      <c r="B457">
        <v>80860</v>
      </c>
      <c r="C457">
        <v>82800</v>
      </c>
      <c r="D457">
        <v>79380</v>
      </c>
      <c r="E457">
        <v>81060</v>
      </c>
      <c r="F457">
        <v>81060</v>
      </c>
      <c r="G457">
        <v>1100</v>
      </c>
    </row>
    <row r="458" spans="1:7" x14ac:dyDescent="0.25">
      <c r="A458" s="27">
        <v>41485</v>
      </c>
      <c r="B458">
        <v>80600</v>
      </c>
      <c r="C458">
        <v>82240</v>
      </c>
      <c r="D458">
        <v>77880</v>
      </c>
      <c r="E458">
        <v>78180</v>
      </c>
      <c r="F458">
        <v>78180</v>
      </c>
      <c r="G458">
        <v>1500</v>
      </c>
    </row>
    <row r="459" spans="1:7" x14ac:dyDescent="0.25">
      <c r="A459" s="27">
        <v>41486</v>
      </c>
      <c r="B459">
        <v>77840</v>
      </c>
      <c r="C459">
        <v>78080</v>
      </c>
      <c r="D459">
        <v>71380</v>
      </c>
      <c r="E459">
        <v>74800</v>
      </c>
      <c r="F459">
        <v>74800</v>
      </c>
      <c r="G459">
        <v>2500</v>
      </c>
    </row>
    <row r="460" spans="1:7" x14ac:dyDescent="0.25">
      <c r="A460" s="27">
        <v>41487</v>
      </c>
      <c r="B460">
        <v>70800</v>
      </c>
      <c r="C460">
        <v>71600</v>
      </c>
      <c r="D460">
        <v>69600</v>
      </c>
      <c r="E460">
        <v>70180</v>
      </c>
      <c r="F460">
        <v>70180</v>
      </c>
      <c r="G460">
        <v>2100</v>
      </c>
    </row>
    <row r="461" spans="1:7" x14ac:dyDescent="0.25">
      <c r="A461" s="27">
        <v>41488</v>
      </c>
      <c r="B461">
        <v>70260</v>
      </c>
      <c r="C461">
        <v>70420</v>
      </c>
      <c r="D461">
        <v>66380</v>
      </c>
      <c r="E461">
        <v>66660</v>
      </c>
      <c r="F461">
        <v>66660</v>
      </c>
      <c r="G461">
        <v>2100</v>
      </c>
    </row>
    <row r="462" spans="1:7" x14ac:dyDescent="0.25">
      <c r="A462" s="27">
        <v>41491</v>
      </c>
      <c r="B462">
        <v>66120</v>
      </c>
      <c r="C462">
        <v>66880</v>
      </c>
      <c r="D462">
        <v>64480</v>
      </c>
      <c r="E462">
        <v>64900</v>
      </c>
      <c r="F462">
        <v>64900</v>
      </c>
      <c r="G462">
        <v>1600</v>
      </c>
    </row>
    <row r="463" spans="1:7" x14ac:dyDescent="0.25">
      <c r="A463" s="27">
        <v>41492</v>
      </c>
      <c r="B463">
        <v>65560</v>
      </c>
      <c r="C463">
        <v>69760</v>
      </c>
      <c r="D463">
        <v>65160</v>
      </c>
      <c r="E463">
        <v>68800</v>
      </c>
      <c r="F463">
        <v>68800</v>
      </c>
      <c r="G463">
        <v>2400</v>
      </c>
    </row>
    <row r="464" spans="1:7" x14ac:dyDescent="0.25">
      <c r="A464" s="27">
        <v>41493</v>
      </c>
      <c r="B464">
        <v>70960</v>
      </c>
      <c r="C464">
        <v>73960</v>
      </c>
      <c r="D464">
        <v>69400</v>
      </c>
      <c r="E464">
        <v>70200</v>
      </c>
      <c r="F464">
        <v>70200</v>
      </c>
      <c r="G464">
        <v>2700</v>
      </c>
    </row>
    <row r="465" spans="1:7" x14ac:dyDescent="0.25">
      <c r="A465" s="27">
        <v>41494</v>
      </c>
      <c r="B465">
        <v>67620</v>
      </c>
      <c r="C465">
        <v>70940</v>
      </c>
      <c r="D465">
        <v>67000</v>
      </c>
      <c r="E465">
        <v>67860</v>
      </c>
      <c r="F465">
        <v>67860</v>
      </c>
      <c r="G465">
        <v>1900</v>
      </c>
    </row>
    <row r="466" spans="1:7" x14ac:dyDescent="0.25">
      <c r="A466" s="27">
        <v>41495</v>
      </c>
      <c r="B466">
        <v>68200</v>
      </c>
      <c r="C466">
        <v>71320</v>
      </c>
      <c r="D466">
        <v>66940</v>
      </c>
      <c r="E466">
        <v>69900</v>
      </c>
      <c r="F466">
        <v>69900</v>
      </c>
      <c r="G466">
        <v>2500</v>
      </c>
    </row>
    <row r="467" spans="1:7" x14ac:dyDescent="0.25">
      <c r="A467" s="27">
        <v>41498</v>
      </c>
      <c r="B467">
        <v>72880</v>
      </c>
      <c r="C467">
        <v>73120</v>
      </c>
      <c r="D467">
        <v>68520</v>
      </c>
      <c r="E467">
        <v>69140</v>
      </c>
      <c r="F467">
        <v>69140</v>
      </c>
      <c r="G467">
        <v>2100</v>
      </c>
    </row>
    <row r="468" spans="1:7" x14ac:dyDescent="0.25">
      <c r="A468" s="27">
        <v>41499</v>
      </c>
      <c r="B468">
        <v>67920</v>
      </c>
      <c r="C468">
        <v>71040</v>
      </c>
      <c r="D468">
        <v>67020</v>
      </c>
      <c r="E468">
        <v>67900</v>
      </c>
      <c r="F468">
        <v>67900</v>
      </c>
      <c r="G468">
        <v>2200</v>
      </c>
    </row>
    <row r="469" spans="1:7" x14ac:dyDescent="0.25">
      <c r="A469" s="27">
        <v>41500</v>
      </c>
      <c r="B469">
        <v>67040</v>
      </c>
      <c r="C469">
        <v>69300</v>
      </c>
      <c r="D469">
        <v>66420</v>
      </c>
      <c r="E469">
        <v>69200</v>
      </c>
      <c r="F469">
        <v>69200</v>
      </c>
      <c r="G469">
        <v>2100</v>
      </c>
    </row>
    <row r="470" spans="1:7" x14ac:dyDescent="0.25">
      <c r="A470" s="27">
        <v>41501</v>
      </c>
      <c r="B470">
        <v>73760</v>
      </c>
      <c r="C470">
        <v>76700</v>
      </c>
      <c r="D470">
        <v>73040</v>
      </c>
      <c r="E470">
        <v>75980</v>
      </c>
      <c r="F470">
        <v>75980</v>
      </c>
      <c r="G470">
        <v>3900</v>
      </c>
    </row>
    <row r="471" spans="1:7" x14ac:dyDescent="0.25">
      <c r="A471" s="27">
        <v>41502</v>
      </c>
      <c r="B471">
        <v>75900</v>
      </c>
      <c r="C471">
        <v>76380</v>
      </c>
      <c r="D471">
        <v>71000</v>
      </c>
      <c r="E471">
        <v>73460</v>
      </c>
      <c r="F471">
        <v>73460</v>
      </c>
      <c r="G471">
        <v>3400</v>
      </c>
    </row>
    <row r="472" spans="1:7" x14ac:dyDescent="0.25">
      <c r="A472" s="27">
        <v>41505</v>
      </c>
      <c r="B472">
        <v>74100</v>
      </c>
      <c r="C472">
        <v>78000</v>
      </c>
      <c r="D472">
        <v>73120</v>
      </c>
      <c r="E472">
        <v>77400</v>
      </c>
      <c r="F472">
        <v>77400</v>
      </c>
      <c r="G472">
        <v>2100</v>
      </c>
    </row>
    <row r="473" spans="1:7" x14ac:dyDescent="0.25">
      <c r="A473" s="27">
        <v>41506</v>
      </c>
      <c r="B473">
        <v>78060</v>
      </c>
      <c r="C473">
        <v>79040</v>
      </c>
      <c r="D473">
        <v>71740</v>
      </c>
      <c r="E473">
        <v>75400</v>
      </c>
      <c r="F473">
        <v>75400</v>
      </c>
      <c r="G473">
        <v>2600</v>
      </c>
    </row>
    <row r="474" spans="1:7" x14ac:dyDescent="0.25">
      <c r="A474" s="27">
        <v>41507</v>
      </c>
      <c r="B474">
        <v>78280</v>
      </c>
      <c r="C474">
        <v>81360</v>
      </c>
      <c r="D474">
        <v>72500</v>
      </c>
      <c r="E474">
        <v>78220</v>
      </c>
      <c r="F474">
        <v>78220</v>
      </c>
      <c r="G474">
        <v>4600</v>
      </c>
    </row>
    <row r="475" spans="1:7" x14ac:dyDescent="0.25">
      <c r="A475" s="27">
        <v>41508</v>
      </c>
      <c r="B475">
        <v>76380</v>
      </c>
      <c r="C475">
        <v>76760</v>
      </c>
      <c r="D475">
        <v>73580</v>
      </c>
      <c r="E475">
        <v>74480</v>
      </c>
      <c r="F475">
        <v>74480</v>
      </c>
      <c r="G475">
        <v>2600</v>
      </c>
    </row>
    <row r="476" spans="1:7" x14ac:dyDescent="0.25">
      <c r="A476" s="27">
        <v>41509</v>
      </c>
      <c r="B476">
        <v>73000</v>
      </c>
      <c r="C476">
        <v>74440</v>
      </c>
      <c r="D476">
        <v>71320</v>
      </c>
      <c r="E476">
        <v>71520</v>
      </c>
      <c r="F476">
        <v>71520</v>
      </c>
      <c r="G476">
        <v>1800</v>
      </c>
    </row>
    <row r="477" spans="1:7" x14ac:dyDescent="0.25">
      <c r="A477" s="27">
        <v>41512</v>
      </c>
      <c r="B477">
        <v>70080</v>
      </c>
      <c r="C477">
        <v>76620</v>
      </c>
      <c r="D477">
        <v>69020</v>
      </c>
      <c r="E477">
        <v>76020</v>
      </c>
      <c r="F477">
        <v>76020</v>
      </c>
      <c r="G477">
        <v>2700</v>
      </c>
    </row>
    <row r="478" spans="1:7" x14ac:dyDescent="0.25">
      <c r="A478" s="27">
        <v>41513</v>
      </c>
      <c r="B478">
        <v>83120</v>
      </c>
      <c r="C478">
        <v>89400</v>
      </c>
      <c r="D478">
        <v>80780</v>
      </c>
      <c r="E478">
        <v>88400</v>
      </c>
      <c r="F478">
        <v>88400</v>
      </c>
      <c r="G478">
        <v>4600</v>
      </c>
    </row>
    <row r="479" spans="1:7" x14ac:dyDescent="0.25">
      <c r="A479" s="27">
        <v>41514</v>
      </c>
      <c r="B479">
        <v>89640</v>
      </c>
      <c r="C479">
        <v>91940</v>
      </c>
      <c r="D479">
        <v>85100</v>
      </c>
      <c r="E479">
        <v>87700</v>
      </c>
      <c r="F479">
        <v>87700</v>
      </c>
      <c r="G479">
        <v>3600</v>
      </c>
    </row>
    <row r="480" spans="1:7" x14ac:dyDescent="0.25">
      <c r="A480" s="27">
        <v>41515</v>
      </c>
      <c r="B480">
        <v>90480</v>
      </c>
      <c r="C480">
        <v>91820</v>
      </c>
      <c r="D480">
        <v>86400</v>
      </c>
      <c r="E480">
        <v>91700</v>
      </c>
      <c r="F480">
        <v>91700</v>
      </c>
      <c r="G480">
        <v>3000</v>
      </c>
    </row>
    <row r="481" spans="1:7" x14ac:dyDescent="0.25">
      <c r="A481" s="27">
        <v>41516</v>
      </c>
      <c r="B481">
        <v>90340</v>
      </c>
      <c r="C481">
        <v>97180</v>
      </c>
      <c r="D481">
        <v>90300</v>
      </c>
      <c r="E481">
        <v>93900</v>
      </c>
      <c r="F481">
        <v>93900</v>
      </c>
      <c r="G481">
        <v>4300</v>
      </c>
    </row>
    <row r="482" spans="1:7" x14ac:dyDescent="0.25">
      <c r="A482" s="27">
        <v>41520</v>
      </c>
      <c r="B482">
        <v>85540</v>
      </c>
      <c r="C482">
        <v>90680</v>
      </c>
      <c r="D482">
        <v>84720</v>
      </c>
      <c r="E482">
        <v>86760</v>
      </c>
      <c r="F482">
        <v>86760</v>
      </c>
      <c r="G482">
        <v>3500</v>
      </c>
    </row>
    <row r="483" spans="1:7" x14ac:dyDescent="0.25">
      <c r="A483" s="27">
        <v>41521</v>
      </c>
      <c r="B483">
        <v>86920</v>
      </c>
      <c r="C483">
        <v>88100</v>
      </c>
      <c r="D483">
        <v>85100</v>
      </c>
      <c r="E483">
        <v>86240</v>
      </c>
      <c r="F483">
        <v>86240</v>
      </c>
      <c r="G483">
        <v>2100</v>
      </c>
    </row>
    <row r="484" spans="1:7" x14ac:dyDescent="0.25">
      <c r="A484" s="27">
        <v>41522</v>
      </c>
      <c r="B484">
        <v>85940</v>
      </c>
      <c r="C484">
        <v>86540</v>
      </c>
      <c r="D484">
        <v>82020</v>
      </c>
      <c r="E484">
        <v>82600</v>
      </c>
      <c r="F484">
        <v>82600</v>
      </c>
      <c r="G484">
        <v>1600</v>
      </c>
    </row>
    <row r="485" spans="1:7" x14ac:dyDescent="0.25">
      <c r="A485" s="27">
        <v>41523</v>
      </c>
      <c r="B485">
        <v>80160</v>
      </c>
      <c r="C485">
        <v>88560</v>
      </c>
      <c r="D485">
        <v>79660</v>
      </c>
      <c r="E485">
        <v>83640</v>
      </c>
      <c r="F485">
        <v>83640</v>
      </c>
      <c r="G485">
        <v>4300</v>
      </c>
    </row>
    <row r="486" spans="1:7" x14ac:dyDescent="0.25">
      <c r="A486" s="27">
        <v>41526</v>
      </c>
      <c r="B486">
        <v>81920</v>
      </c>
      <c r="C486">
        <v>82900</v>
      </c>
      <c r="D486">
        <v>76760</v>
      </c>
      <c r="E486">
        <v>77400</v>
      </c>
      <c r="F486">
        <v>77400</v>
      </c>
      <c r="G486">
        <v>2500</v>
      </c>
    </row>
    <row r="487" spans="1:7" x14ac:dyDescent="0.25">
      <c r="A487" s="27">
        <v>41527</v>
      </c>
      <c r="B487">
        <v>72960</v>
      </c>
      <c r="C487">
        <v>74040</v>
      </c>
      <c r="D487">
        <v>71720</v>
      </c>
      <c r="E487">
        <v>71800</v>
      </c>
      <c r="F487">
        <v>71800</v>
      </c>
      <c r="G487">
        <v>2500</v>
      </c>
    </row>
    <row r="488" spans="1:7" x14ac:dyDescent="0.25">
      <c r="A488" s="27">
        <v>41528</v>
      </c>
      <c r="B488">
        <v>72520</v>
      </c>
      <c r="C488">
        <v>73060</v>
      </c>
      <c r="D488">
        <v>66740</v>
      </c>
      <c r="E488">
        <v>67300</v>
      </c>
      <c r="F488">
        <v>67300</v>
      </c>
      <c r="G488">
        <v>2600</v>
      </c>
    </row>
    <row r="489" spans="1:7" x14ac:dyDescent="0.25">
      <c r="A489" s="27">
        <v>41529</v>
      </c>
      <c r="B489">
        <v>66860</v>
      </c>
      <c r="C489">
        <v>69760</v>
      </c>
      <c r="D489">
        <v>65020</v>
      </c>
      <c r="E489">
        <v>69400</v>
      </c>
      <c r="F489">
        <v>69400</v>
      </c>
      <c r="G489">
        <v>2600</v>
      </c>
    </row>
    <row r="490" spans="1:7" x14ac:dyDescent="0.25">
      <c r="A490" s="27">
        <v>41530</v>
      </c>
      <c r="B490">
        <v>66800</v>
      </c>
      <c r="C490">
        <v>69900</v>
      </c>
      <c r="D490">
        <v>66200</v>
      </c>
      <c r="E490">
        <v>67320</v>
      </c>
      <c r="F490">
        <v>67320</v>
      </c>
      <c r="G490">
        <v>2000</v>
      </c>
    </row>
    <row r="491" spans="1:7" x14ac:dyDescent="0.25">
      <c r="A491" s="27">
        <v>41533</v>
      </c>
      <c r="B491">
        <v>64260</v>
      </c>
      <c r="C491">
        <v>67080</v>
      </c>
      <c r="D491">
        <v>63940</v>
      </c>
      <c r="E491">
        <v>66240</v>
      </c>
      <c r="F491">
        <v>66240</v>
      </c>
      <c r="G491">
        <v>2300</v>
      </c>
    </row>
    <row r="492" spans="1:7" x14ac:dyDescent="0.25">
      <c r="A492" s="27">
        <v>41534</v>
      </c>
      <c r="B492">
        <v>65680</v>
      </c>
      <c r="C492">
        <v>65800</v>
      </c>
      <c r="D492">
        <v>64060</v>
      </c>
      <c r="E492">
        <v>64680</v>
      </c>
      <c r="F492">
        <v>64680</v>
      </c>
      <c r="G492">
        <v>1900</v>
      </c>
    </row>
    <row r="493" spans="1:7" x14ac:dyDescent="0.25">
      <c r="A493" s="27">
        <v>41535</v>
      </c>
      <c r="B493">
        <v>65220</v>
      </c>
      <c r="C493">
        <v>66960</v>
      </c>
      <c r="D493">
        <v>58320</v>
      </c>
      <c r="E493">
        <v>59880</v>
      </c>
      <c r="F493">
        <v>59880</v>
      </c>
      <c r="G493">
        <v>4700</v>
      </c>
    </row>
    <row r="494" spans="1:7" x14ac:dyDescent="0.25">
      <c r="A494" s="27">
        <v>41536</v>
      </c>
      <c r="B494">
        <v>58200</v>
      </c>
      <c r="C494">
        <v>60560</v>
      </c>
      <c r="D494">
        <v>57760</v>
      </c>
      <c r="E494">
        <v>59300</v>
      </c>
      <c r="F494">
        <v>59300</v>
      </c>
      <c r="G494">
        <v>2400</v>
      </c>
    </row>
    <row r="495" spans="1:7" x14ac:dyDescent="0.25">
      <c r="A495" s="27">
        <v>41537</v>
      </c>
      <c r="B495">
        <v>59360</v>
      </c>
      <c r="C495">
        <v>61340</v>
      </c>
      <c r="D495">
        <v>58000</v>
      </c>
      <c r="E495">
        <v>61280</v>
      </c>
      <c r="F495">
        <v>61280</v>
      </c>
      <c r="G495">
        <v>3600</v>
      </c>
    </row>
    <row r="496" spans="1:7" x14ac:dyDescent="0.25">
      <c r="A496" s="27">
        <v>41540</v>
      </c>
      <c r="B496">
        <v>61060</v>
      </c>
      <c r="C496">
        <v>65120</v>
      </c>
      <c r="D496">
        <v>60480</v>
      </c>
      <c r="E496">
        <v>62920</v>
      </c>
      <c r="F496">
        <v>62920</v>
      </c>
      <c r="G496">
        <v>3500</v>
      </c>
    </row>
    <row r="497" spans="1:7" x14ac:dyDescent="0.25">
      <c r="A497" s="27">
        <v>41541</v>
      </c>
      <c r="B497">
        <v>62060</v>
      </c>
      <c r="C497">
        <v>63520</v>
      </c>
      <c r="D497">
        <v>60000</v>
      </c>
      <c r="E497">
        <v>62160</v>
      </c>
      <c r="F497">
        <v>62160</v>
      </c>
      <c r="G497">
        <v>2800</v>
      </c>
    </row>
    <row r="498" spans="1:7" x14ac:dyDescent="0.25">
      <c r="A498" s="27">
        <v>41542</v>
      </c>
      <c r="B498">
        <v>61820</v>
      </c>
      <c r="C498">
        <v>63440</v>
      </c>
      <c r="D498">
        <v>60400</v>
      </c>
      <c r="E498">
        <v>61700</v>
      </c>
      <c r="F498">
        <v>61700</v>
      </c>
      <c r="G498">
        <v>3600</v>
      </c>
    </row>
    <row r="499" spans="1:7" x14ac:dyDescent="0.25">
      <c r="A499" s="27">
        <v>41543</v>
      </c>
      <c r="B499">
        <v>59900</v>
      </c>
      <c r="C499">
        <v>61380</v>
      </c>
      <c r="D499">
        <v>59160</v>
      </c>
      <c r="E499">
        <v>59460</v>
      </c>
      <c r="F499">
        <v>59460</v>
      </c>
      <c r="G499">
        <v>3400</v>
      </c>
    </row>
    <row r="500" spans="1:7" x14ac:dyDescent="0.25">
      <c r="A500" s="27">
        <v>41544</v>
      </c>
      <c r="B500">
        <v>61320</v>
      </c>
      <c r="C500">
        <v>65380</v>
      </c>
      <c r="D500">
        <v>61000</v>
      </c>
      <c r="E500">
        <v>64280</v>
      </c>
      <c r="F500">
        <v>64280</v>
      </c>
      <c r="G500">
        <v>5000</v>
      </c>
    </row>
    <row r="501" spans="1:7" x14ac:dyDescent="0.25">
      <c r="A501" s="27">
        <v>41547</v>
      </c>
      <c r="B501">
        <v>69960</v>
      </c>
      <c r="C501">
        <v>70560</v>
      </c>
      <c r="D501">
        <v>65600</v>
      </c>
      <c r="E501">
        <v>68680</v>
      </c>
      <c r="F501">
        <v>68680</v>
      </c>
      <c r="G501">
        <v>5900</v>
      </c>
    </row>
    <row r="502" spans="1:7" x14ac:dyDescent="0.25">
      <c r="A502" s="27">
        <v>41548</v>
      </c>
      <c r="B502">
        <v>68940</v>
      </c>
      <c r="C502">
        <v>69400</v>
      </c>
      <c r="D502">
        <v>64020</v>
      </c>
      <c r="E502">
        <v>64020</v>
      </c>
      <c r="F502">
        <v>64020</v>
      </c>
      <c r="G502">
        <v>3700</v>
      </c>
    </row>
    <row r="503" spans="1:7" x14ac:dyDescent="0.25">
      <c r="A503" s="27">
        <v>41549</v>
      </c>
      <c r="B503">
        <v>66680</v>
      </c>
      <c r="C503">
        <v>69100</v>
      </c>
      <c r="D503">
        <v>65040</v>
      </c>
      <c r="E503">
        <v>67900</v>
      </c>
      <c r="F503">
        <v>67900</v>
      </c>
      <c r="G503">
        <v>3500</v>
      </c>
    </row>
    <row r="504" spans="1:7" x14ac:dyDescent="0.25">
      <c r="A504" s="27">
        <v>41550</v>
      </c>
      <c r="B504">
        <v>69000</v>
      </c>
      <c r="C504">
        <v>79420</v>
      </c>
      <c r="D504">
        <v>68360</v>
      </c>
      <c r="E504">
        <v>72940</v>
      </c>
      <c r="F504">
        <v>72940</v>
      </c>
      <c r="G504">
        <v>6600</v>
      </c>
    </row>
    <row r="505" spans="1:7" x14ac:dyDescent="0.25">
      <c r="A505" s="27">
        <v>41551</v>
      </c>
      <c r="B505">
        <v>74600</v>
      </c>
      <c r="C505">
        <v>76640</v>
      </c>
      <c r="D505">
        <v>70980</v>
      </c>
      <c r="E505">
        <v>71900</v>
      </c>
      <c r="F505">
        <v>71900</v>
      </c>
      <c r="G505">
        <v>4000</v>
      </c>
    </row>
    <row r="506" spans="1:7" x14ac:dyDescent="0.25">
      <c r="A506" s="27">
        <v>41554</v>
      </c>
      <c r="B506">
        <v>77660</v>
      </c>
      <c r="C506">
        <v>82940</v>
      </c>
      <c r="D506">
        <v>75800</v>
      </c>
      <c r="E506">
        <v>82620</v>
      </c>
      <c r="F506">
        <v>82620</v>
      </c>
      <c r="G506">
        <v>4700</v>
      </c>
    </row>
    <row r="507" spans="1:7" x14ac:dyDescent="0.25">
      <c r="A507" s="27">
        <v>41555</v>
      </c>
      <c r="B507">
        <v>82600</v>
      </c>
      <c r="C507">
        <v>92480</v>
      </c>
      <c r="D507">
        <v>81780</v>
      </c>
      <c r="E507">
        <v>90280</v>
      </c>
      <c r="F507">
        <v>90280</v>
      </c>
      <c r="G507">
        <v>7300</v>
      </c>
    </row>
    <row r="508" spans="1:7" x14ac:dyDescent="0.25">
      <c r="A508" s="27">
        <v>41556</v>
      </c>
      <c r="B508">
        <v>90020</v>
      </c>
      <c r="C508">
        <v>95000</v>
      </c>
      <c r="D508">
        <v>81500</v>
      </c>
      <c r="E508">
        <v>84200</v>
      </c>
      <c r="F508">
        <v>84200</v>
      </c>
      <c r="G508">
        <v>8700</v>
      </c>
    </row>
    <row r="509" spans="1:7" x14ac:dyDescent="0.25">
      <c r="A509" s="27">
        <v>41557</v>
      </c>
      <c r="B509">
        <v>77740</v>
      </c>
      <c r="C509">
        <v>77780</v>
      </c>
      <c r="D509">
        <v>67260</v>
      </c>
      <c r="E509">
        <v>67560</v>
      </c>
      <c r="F509">
        <v>67560</v>
      </c>
      <c r="G509">
        <v>5900</v>
      </c>
    </row>
    <row r="510" spans="1:7" x14ac:dyDescent="0.25">
      <c r="A510" s="27">
        <v>41558</v>
      </c>
      <c r="B510">
        <v>67760</v>
      </c>
      <c r="C510">
        <v>68160</v>
      </c>
      <c r="D510">
        <v>62720</v>
      </c>
      <c r="E510">
        <v>64920</v>
      </c>
      <c r="F510">
        <v>64920</v>
      </c>
      <c r="G510">
        <v>4000</v>
      </c>
    </row>
    <row r="511" spans="1:7" x14ac:dyDescent="0.25">
      <c r="A511" s="27">
        <v>41561</v>
      </c>
      <c r="B511">
        <v>69940</v>
      </c>
      <c r="C511">
        <v>72240</v>
      </c>
      <c r="D511">
        <v>64540</v>
      </c>
      <c r="E511">
        <v>66240</v>
      </c>
      <c r="F511">
        <v>66240</v>
      </c>
      <c r="G511">
        <v>6100</v>
      </c>
    </row>
    <row r="512" spans="1:7" x14ac:dyDescent="0.25">
      <c r="A512" s="27">
        <v>41562</v>
      </c>
      <c r="B512">
        <v>67640</v>
      </c>
      <c r="C512">
        <v>75380</v>
      </c>
      <c r="D512">
        <v>65020</v>
      </c>
      <c r="E512">
        <v>74360</v>
      </c>
      <c r="F512">
        <v>74360</v>
      </c>
      <c r="G512">
        <v>7100</v>
      </c>
    </row>
    <row r="513" spans="1:7" x14ac:dyDescent="0.25">
      <c r="A513" s="27">
        <v>41563</v>
      </c>
      <c r="B513">
        <v>67580</v>
      </c>
      <c r="C513">
        <v>69500</v>
      </c>
      <c r="D513">
        <v>57560</v>
      </c>
      <c r="E513">
        <v>57740</v>
      </c>
      <c r="F513">
        <v>57740</v>
      </c>
      <c r="G513">
        <v>7100</v>
      </c>
    </row>
    <row r="514" spans="1:7" x14ac:dyDescent="0.25">
      <c r="A514" s="27">
        <v>41564</v>
      </c>
      <c r="B514">
        <v>58920</v>
      </c>
      <c r="C514">
        <v>59060</v>
      </c>
      <c r="D514">
        <v>51220</v>
      </c>
      <c r="E514">
        <v>51420</v>
      </c>
      <c r="F514">
        <v>51420</v>
      </c>
      <c r="G514">
        <v>5400</v>
      </c>
    </row>
    <row r="515" spans="1:7" x14ac:dyDescent="0.25">
      <c r="A515" s="27">
        <v>41565</v>
      </c>
      <c r="B515">
        <v>49440</v>
      </c>
      <c r="C515">
        <v>51900</v>
      </c>
      <c r="D515">
        <v>48080</v>
      </c>
      <c r="E515">
        <v>50120</v>
      </c>
      <c r="F515">
        <v>50120</v>
      </c>
      <c r="G515">
        <v>4500</v>
      </c>
    </row>
    <row r="516" spans="1:7" x14ac:dyDescent="0.25">
      <c r="A516" s="27">
        <v>41568</v>
      </c>
      <c r="B516">
        <v>47860</v>
      </c>
      <c r="C516">
        <v>51520</v>
      </c>
      <c r="D516">
        <v>47740</v>
      </c>
      <c r="E516">
        <v>50640</v>
      </c>
      <c r="F516">
        <v>50640</v>
      </c>
      <c r="G516">
        <v>4300</v>
      </c>
    </row>
    <row r="517" spans="1:7" x14ac:dyDescent="0.25">
      <c r="A517" s="27">
        <v>41569</v>
      </c>
      <c r="B517">
        <v>48640</v>
      </c>
      <c r="C517">
        <v>51620</v>
      </c>
      <c r="D517">
        <v>48300</v>
      </c>
      <c r="E517">
        <v>51080</v>
      </c>
      <c r="F517">
        <v>51080</v>
      </c>
      <c r="G517">
        <v>3900</v>
      </c>
    </row>
    <row r="518" spans="1:7" x14ac:dyDescent="0.25">
      <c r="A518" s="27">
        <v>41570</v>
      </c>
      <c r="B518">
        <v>52240</v>
      </c>
      <c r="C518">
        <v>54800</v>
      </c>
      <c r="D518">
        <v>51580</v>
      </c>
      <c r="E518">
        <v>51600</v>
      </c>
      <c r="F518">
        <v>51600</v>
      </c>
      <c r="G518">
        <v>4700</v>
      </c>
    </row>
    <row r="519" spans="1:7" x14ac:dyDescent="0.25">
      <c r="A519" s="27">
        <v>41571</v>
      </c>
      <c r="B519">
        <v>51040</v>
      </c>
      <c r="C519">
        <v>51900</v>
      </c>
      <c r="D519">
        <v>49640</v>
      </c>
      <c r="E519">
        <v>50100</v>
      </c>
      <c r="F519">
        <v>50100</v>
      </c>
      <c r="G519">
        <v>3200</v>
      </c>
    </row>
    <row r="520" spans="1:7" x14ac:dyDescent="0.25">
      <c r="A520" s="27">
        <v>41572</v>
      </c>
      <c r="B520">
        <v>49960</v>
      </c>
      <c r="C520">
        <v>51340</v>
      </c>
      <c r="D520">
        <v>49680</v>
      </c>
      <c r="E520">
        <v>49880</v>
      </c>
      <c r="F520">
        <v>49880</v>
      </c>
      <c r="G520">
        <v>2400</v>
      </c>
    </row>
    <row r="521" spans="1:7" x14ac:dyDescent="0.25">
      <c r="A521" s="27">
        <v>41575</v>
      </c>
      <c r="B521">
        <v>50340</v>
      </c>
      <c r="C521">
        <v>51360</v>
      </c>
      <c r="D521">
        <v>49880</v>
      </c>
      <c r="E521">
        <v>50320</v>
      </c>
      <c r="F521">
        <v>50320</v>
      </c>
      <c r="G521">
        <v>2500</v>
      </c>
    </row>
    <row r="522" spans="1:7" x14ac:dyDescent="0.25">
      <c r="A522" s="27">
        <v>41576</v>
      </c>
      <c r="B522">
        <v>50140</v>
      </c>
      <c r="C522">
        <v>51180</v>
      </c>
      <c r="D522">
        <v>49480</v>
      </c>
      <c r="E522">
        <v>49700</v>
      </c>
      <c r="F522">
        <v>49700</v>
      </c>
      <c r="G522">
        <v>2900</v>
      </c>
    </row>
    <row r="523" spans="1:7" x14ac:dyDescent="0.25">
      <c r="A523" s="27">
        <v>41577</v>
      </c>
      <c r="B523">
        <v>49820</v>
      </c>
      <c r="C523">
        <v>52500</v>
      </c>
      <c r="D523">
        <v>49520</v>
      </c>
      <c r="E523">
        <v>50800</v>
      </c>
      <c r="F523">
        <v>50800</v>
      </c>
      <c r="G523">
        <v>3900</v>
      </c>
    </row>
    <row r="524" spans="1:7" x14ac:dyDescent="0.25">
      <c r="A524" s="27">
        <v>41578</v>
      </c>
      <c r="B524">
        <v>50740</v>
      </c>
      <c r="C524">
        <v>51500</v>
      </c>
      <c r="D524">
        <v>48820</v>
      </c>
      <c r="E524">
        <v>50380</v>
      </c>
      <c r="F524">
        <v>50380</v>
      </c>
      <c r="G524">
        <v>4000</v>
      </c>
    </row>
    <row r="525" spans="1:7" x14ac:dyDescent="0.25">
      <c r="A525" s="27">
        <v>41579</v>
      </c>
      <c r="B525">
        <v>49640</v>
      </c>
      <c r="C525">
        <v>51020</v>
      </c>
      <c r="D525">
        <v>48960</v>
      </c>
      <c r="E525">
        <v>49780</v>
      </c>
      <c r="F525">
        <v>49780</v>
      </c>
      <c r="G525">
        <v>2800</v>
      </c>
    </row>
    <row r="526" spans="1:7" x14ac:dyDescent="0.25">
      <c r="A526" s="27">
        <v>41582</v>
      </c>
      <c r="B526">
        <v>49040</v>
      </c>
      <c r="C526">
        <v>49700</v>
      </c>
      <c r="D526">
        <v>47100</v>
      </c>
      <c r="E526">
        <v>47260</v>
      </c>
      <c r="F526">
        <v>47260</v>
      </c>
      <c r="G526">
        <v>3300</v>
      </c>
    </row>
    <row r="527" spans="1:7" x14ac:dyDescent="0.25">
      <c r="A527" s="27">
        <v>41583</v>
      </c>
      <c r="B527">
        <v>47800</v>
      </c>
      <c r="C527">
        <v>48400</v>
      </c>
      <c r="D527">
        <v>46500</v>
      </c>
      <c r="E527">
        <v>46840</v>
      </c>
      <c r="F527">
        <v>46840</v>
      </c>
      <c r="G527">
        <v>4700</v>
      </c>
    </row>
    <row r="528" spans="1:7" x14ac:dyDescent="0.25">
      <c r="A528" s="27">
        <v>41584</v>
      </c>
      <c r="B528">
        <v>45860</v>
      </c>
      <c r="C528">
        <v>47240</v>
      </c>
      <c r="D528">
        <v>45320</v>
      </c>
      <c r="E528">
        <v>45440</v>
      </c>
      <c r="F528">
        <v>45440</v>
      </c>
      <c r="G528">
        <v>3900</v>
      </c>
    </row>
    <row r="529" spans="1:7" x14ac:dyDescent="0.25">
      <c r="A529" s="27">
        <v>41585</v>
      </c>
      <c r="B529">
        <v>45020</v>
      </c>
      <c r="C529">
        <v>49140</v>
      </c>
      <c r="D529">
        <v>44940</v>
      </c>
      <c r="E529">
        <v>48700</v>
      </c>
      <c r="F529">
        <v>48700</v>
      </c>
      <c r="G529">
        <v>6600</v>
      </c>
    </row>
    <row r="530" spans="1:7" x14ac:dyDescent="0.25">
      <c r="A530" s="27">
        <v>41586</v>
      </c>
      <c r="B530">
        <v>47580</v>
      </c>
      <c r="C530">
        <v>47760</v>
      </c>
      <c r="D530">
        <v>44520</v>
      </c>
      <c r="E530">
        <v>44560</v>
      </c>
      <c r="F530">
        <v>44560</v>
      </c>
      <c r="G530">
        <v>7100</v>
      </c>
    </row>
    <row r="531" spans="1:7" x14ac:dyDescent="0.25">
      <c r="A531" s="27">
        <v>41589</v>
      </c>
      <c r="B531">
        <v>44620</v>
      </c>
      <c r="C531">
        <v>45200</v>
      </c>
      <c r="D531">
        <v>44100</v>
      </c>
      <c r="E531">
        <v>44140</v>
      </c>
      <c r="F531">
        <v>44140</v>
      </c>
      <c r="G531">
        <v>4300</v>
      </c>
    </row>
    <row r="532" spans="1:7" x14ac:dyDescent="0.25">
      <c r="A532" s="27">
        <v>41590</v>
      </c>
      <c r="B532">
        <v>44400</v>
      </c>
      <c r="C532">
        <v>44900</v>
      </c>
      <c r="D532">
        <v>43600</v>
      </c>
      <c r="E532">
        <v>43960</v>
      </c>
      <c r="F532">
        <v>43960</v>
      </c>
      <c r="G532">
        <v>6800</v>
      </c>
    </row>
    <row r="533" spans="1:7" x14ac:dyDescent="0.25">
      <c r="A533" s="27">
        <v>41591</v>
      </c>
      <c r="B533">
        <v>45300</v>
      </c>
      <c r="C533">
        <v>45380</v>
      </c>
      <c r="D533">
        <v>43400</v>
      </c>
      <c r="E533">
        <v>43560</v>
      </c>
      <c r="F533">
        <v>43560</v>
      </c>
      <c r="G533">
        <v>6200</v>
      </c>
    </row>
    <row r="534" spans="1:7" x14ac:dyDescent="0.25">
      <c r="A534" s="27">
        <v>41592</v>
      </c>
      <c r="B534">
        <v>43500</v>
      </c>
      <c r="C534">
        <v>43840</v>
      </c>
      <c r="D534">
        <v>42540</v>
      </c>
      <c r="E534">
        <v>42600</v>
      </c>
      <c r="F534">
        <v>42600</v>
      </c>
      <c r="G534">
        <v>5000</v>
      </c>
    </row>
    <row r="535" spans="1:7" x14ac:dyDescent="0.25">
      <c r="A535" s="27">
        <v>41593</v>
      </c>
      <c r="B535">
        <v>42160</v>
      </c>
      <c r="C535">
        <v>42300</v>
      </c>
      <c r="D535">
        <v>41520</v>
      </c>
      <c r="E535">
        <v>41660</v>
      </c>
      <c r="F535">
        <v>41660</v>
      </c>
      <c r="G535">
        <v>4400</v>
      </c>
    </row>
    <row r="536" spans="1:7" x14ac:dyDescent="0.25">
      <c r="A536" s="27">
        <v>41596</v>
      </c>
      <c r="B536">
        <v>40340</v>
      </c>
      <c r="C536">
        <v>42000</v>
      </c>
      <c r="D536">
        <v>39540</v>
      </c>
      <c r="E536">
        <v>41620</v>
      </c>
      <c r="F536">
        <v>41620</v>
      </c>
      <c r="G536">
        <v>5900</v>
      </c>
    </row>
    <row r="537" spans="1:7" x14ac:dyDescent="0.25">
      <c r="A537" s="27">
        <v>41597</v>
      </c>
      <c r="B537">
        <v>41260</v>
      </c>
      <c r="C537">
        <v>43600</v>
      </c>
      <c r="D537">
        <v>40760</v>
      </c>
      <c r="E537">
        <v>42540</v>
      </c>
      <c r="F537">
        <v>42540</v>
      </c>
      <c r="G537">
        <v>6800</v>
      </c>
    </row>
    <row r="538" spans="1:7" x14ac:dyDescent="0.25">
      <c r="A538" s="27">
        <v>41598</v>
      </c>
      <c r="B538">
        <v>43520</v>
      </c>
      <c r="C538">
        <v>43660</v>
      </c>
      <c r="D538">
        <v>39560</v>
      </c>
      <c r="E538">
        <v>40800</v>
      </c>
      <c r="F538">
        <v>40800</v>
      </c>
      <c r="G538">
        <v>7500</v>
      </c>
    </row>
    <row r="539" spans="1:7" x14ac:dyDescent="0.25">
      <c r="A539" s="27">
        <v>41599</v>
      </c>
      <c r="B539">
        <v>39900</v>
      </c>
      <c r="C539">
        <v>40080</v>
      </c>
      <c r="D539">
        <v>37500</v>
      </c>
      <c r="E539">
        <v>38200</v>
      </c>
      <c r="F539">
        <v>38200</v>
      </c>
      <c r="G539">
        <v>5200</v>
      </c>
    </row>
    <row r="540" spans="1:7" x14ac:dyDescent="0.25">
      <c r="A540" s="27">
        <v>41600</v>
      </c>
      <c r="B540">
        <v>37720</v>
      </c>
      <c r="C540">
        <v>38120</v>
      </c>
      <c r="D540">
        <v>36960</v>
      </c>
      <c r="E540">
        <v>36980</v>
      </c>
      <c r="F540">
        <v>36980</v>
      </c>
      <c r="G540">
        <v>3400</v>
      </c>
    </row>
    <row r="541" spans="1:7" x14ac:dyDescent="0.25">
      <c r="A541" s="27">
        <v>41603</v>
      </c>
      <c r="B541">
        <v>36260</v>
      </c>
      <c r="C541">
        <v>37660</v>
      </c>
      <c r="D541">
        <v>36220</v>
      </c>
      <c r="E541">
        <v>37260</v>
      </c>
      <c r="F541">
        <v>37260</v>
      </c>
      <c r="G541">
        <v>3100</v>
      </c>
    </row>
    <row r="542" spans="1:7" x14ac:dyDescent="0.25">
      <c r="A542" s="27">
        <v>41604</v>
      </c>
      <c r="B542">
        <v>37220</v>
      </c>
      <c r="C542">
        <v>37900</v>
      </c>
      <c r="D542">
        <v>36720</v>
      </c>
      <c r="E542">
        <v>37660</v>
      </c>
      <c r="F542">
        <v>37660</v>
      </c>
      <c r="G542">
        <v>2500</v>
      </c>
    </row>
    <row r="543" spans="1:7" x14ac:dyDescent="0.25">
      <c r="A543" s="27">
        <v>41605</v>
      </c>
      <c r="B543">
        <v>37300</v>
      </c>
      <c r="C543">
        <v>37980</v>
      </c>
      <c r="D543">
        <v>37240</v>
      </c>
      <c r="E543">
        <v>37680</v>
      </c>
      <c r="F543">
        <v>37680</v>
      </c>
      <c r="G543">
        <v>2300</v>
      </c>
    </row>
    <row r="544" spans="1:7" x14ac:dyDescent="0.25">
      <c r="A544" s="27">
        <v>41607</v>
      </c>
      <c r="B544">
        <v>37420</v>
      </c>
      <c r="C544">
        <v>38740</v>
      </c>
      <c r="D544">
        <v>37340</v>
      </c>
      <c r="E544">
        <v>38640</v>
      </c>
      <c r="F544">
        <v>38640</v>
      </c>
      <c r="G544">
        <v>1700</v>
      </c>
    </row>
    <row r="545" spans="1:7" x14ac:dyDescent="0.25">
      <c r="A545" s="27">
        <v>41610</v>
      </c>
      <c r="B545">
        <v>38340</v>
      </c>
      <c r="C545">
        <v>39820</v>
      </c>
      <c r="D545">
        <v>38280</v>
      </c>
      <c r="E545">
        <v>39220</v>
      </c>
      <c r="F545">
        <v>39220</v>
      </c>
      <c r="G545">
        <v>3800</v>
      </c>
    </row>
    <row r="546" spans="1:7" x14ac:dyDescent="0.25">
      <c r="A546" s="27">
        <v>41611</v>
      </c>
      <c r="B546">
        <v>40820</v>
      </c>
      <c r="C546">
        <v>43220</v>
      </c>
      <c r="D546">
        <v>40080</v>
      </c>
      <c r="E546">
        <v>41160</v>
      </c>
      <c r="F546">
        <v>41160</v>
      </c>
      <c r="G546">
        <v>6700</v>
      </c>
    </row>
    <row r="547" spans="1:7" x14ac:dyDescent="0.25">
      <c r="A547" s="27">
        <v>41612</v>
      </c>
      <c r="B547">
        <v>42860</v>
      </c>
      <c r="C547">
        <v>44020</v>
      </c>
      <c r="D547">
        <v>40200</v>
      </c>
      <c r="E547">
        <v>40380</v>
      </c>
      <c r="F547">
        <v>40380</v>
      </c>
      <c r="G547">
        <v>7000</v>
      </c>
    </row>
    <row r="548" spans="1:7" x14ac:dyDescent="0.25">
      <c r="A548" s="27">
        <v>41613</v>
      </c>
      <c r="B548">
        <v>39800</v>
      </c>
      <c r="C548">
        <v>41700</v>
      </c>
      <c r="D548">
        <v>39660</v>
      </c>
      <c r="E548">
        <v>40840</v>
      </c>
      <c r="F548">
        <v>40840</v>
      </c>
      <c r="G548">
        <v>5500</v>
      </c>
    </row>
    <row r="549" spans="1:7" x14ac:dyDescent="0.25">
      <c r="A549" s="27">
        <v>41614</v>
      </c>
      <c r="B549">
        <v>39020</v>
      </c>
      <c r="C549">
        <v>39300</v>
      </c>
      <c r="D549">
        <v>37540</v>
      </c>
      <c r="E549">
        <v>37920</v>
      </c>
      <c r="F549">
        <v>37920</v>
      </c>
      <c r="G549">
        <v>5700</v>
      </c>
    </row>
    <row r="550" spans="1:7" x14ac:dyDescent="0.25">
      <c r="A550" s="27">
        <v>41617</v>
      </c>
      <c r="B550">
        <v>37440</v>
      </c>
      <c r="C550">
        <v>38120</v>
      </c>
      <c r="D550">
        <v>37040</v>
      </c>
      <c r="E550">
        <v>37500</v>
      </c>
      <c r="F550">
        <v>37500</v>
      </c>
      <c r="G550">
        <v>3500</v>
      </c>
    </row>
    <row r="551" spans="1:7" x14ac:dyDescent="0.25">
      <c r="A551" s="27">
        <v>41618</v>
      </c>
      <c r="B551">
        <v>37880</v>
      </c>
      <c r="C551">
        <v>38240</v>
      </c>
      <c r="D551">
        <v>37340</v>
      </c>
      <c r="E551">
        <v>37800</v>
      </c>
      <c r="F551">
        <v>37800</v>
      </c>
      <c r="G551">
        <v>3900</v>
      </c>
    </row>
    <row r="552" spans="1:7" x14ac:dyDescent="0.25">
      <c r="A552" s="27">
        <v>41619</v>
      </c>
      <c r="B552">
        <v>37560</v>
      </c>
      <c r="C552">
        <v>41660</v>
      </c>
      <c r="D552">
        <v>37500</v>
      </c>
      <c r="E552">
        <v>41260</v>
      </c>
      <c r="F552">
        <v>41260</v>
      </c>
      <c r="G552">
        <v>6500</v>
      </c>
    </row>
    <row r="553" spans="1:7" x14ac:dyDescent="0.25">
      <c r="A553" s="27">
        <v>41620</v>
      </c>
      <c r="B553">
        <v>40920</v>
      </c>
      <c r="C553">
        <v>43400</v>
      </c>
      <c r="D553">
        <v>40360</v>
      </c>
      <c r="E553">
        <v>41740</v>
      </c>
      <c r="F553">
        <v>41740</v>
      </c>
      <c r="G553">
        <v>6600</v>
      </c>
    </row>
    <row r="554" spans="1:7" x14ac:dyDescent="0.25">
      <c r="A554" s="27">
        <v>41621</v>
      </c>
      <c r="B554">
        <v>41560</v>
      </c>
      <c r="C554">
        <v>42560</v>
      </c>
      <c r="D554">
        <v>41120</v>
      </c>
      <c r="E554">
        <v>41900</v>
      </c>
      <c r="F554">
        <v>41900</v>
      </c>
      <c r="G554">
        <v>4000</v>
      </c>
    </row>
    <row r="555" spans="1:7" x14ac:dyDescent="0.25">
      <c r="A555" s="27">
        <v>41624</v>
      </c>
      <c r="B555">
        <v>40880</v>
      </c>
      <c r="C555">
        <v>42460</v>
      </c>
      <c r="D555">
        <v>40500</v>
      </c>
      <c r="E555">
        <v>41940</v>
      </c>
      <c r="F555">
        <v>41940</v>
      </c>
      <c r="G555">
        <v>4600</v>
      </c>
    </row>
    <row r="556" spans="1:7" x14ac:dyDescent="0.25">
      <c r="A556" s="27">
        <v>41625</v>
      </c>
      <c r="B556">
        <v>43020</v>
      </c>
      <c r="C556">
        <v>44120</v>
      </c>
      <c r="D556">
        <v>40940</v>
      </c>
      <c r="E556">
        <v>41560</v>
      </c>
      <c r="F556">
        <v>41560</v>
      </c>
      <c r="G556">
        <v>6200</v>
      </c>
    </row>
    <row r="557" spans="1:7" x14ac:dyDescent="0.25">
      <c r="A557" s="27">
        <v>41626</v>
      </c>
      <c r="B557">
        <v>40800</v>
      </c>
      <c r="C557">
        <v>42160</v>
      </c>
      <c r="D557">
        <v>35540</v>
      </c>
      <c r="E557">
        <v>35580</v>
      </c>
      <c r="F557">
        <v>35580</v>
      </c>
      <c r="G557">
        <v>8100</v>
      </c>
    </row>
    <row r="558" spans="1:7" x14ac:dyDescent="0.25">
      <c r="A558" s="27">
        <v>41627</v>
      </c>
      <c r="B558">
        <v>36300</v>
      </c>
      <c r="C558">
        <v>36780</v>
      </c>
      <c r="D558">
        <v>35540</v>
      </c>
      <c r="E558">
        <v>36400</v>
      </c>
      <c r="F558">
        <v>36400</v>
      </c>
      <c r="G558">
        <v>2700</v>
      </c>
    </row>
    <row r="559" spans="1:7" x14ac:dyDescent="0.25">
      <c r="A559" s="27">
        <v>41628</v>
      </c>
      <c r="B559">
        <v>35920</v>
      </c>
      <c r="C559">
        <v>37100</v>
      </c>
      <c r="D559">
        <v>35600</v>
      </c>
      <c r="E559">
        <v>36960</v>
      </c>
      <c r="F559">
        <v>36960</v>
      </c>
      <c r="G559">
        <v>4200</v>
      </c>
    </row>
    <row r="560" spans="1:7" x14ac:dyDescent="0.25">
      <c r="A560" s="27">
        <v>41631</v>
      </c>
      <c r="B560">
        <v>36040</v>
      </c>
      <c r="C560">
        <v>36280</v>
      </c>
      <c r="D560">
        <v>34100</v>
      </c>
      <c r="E560">
        <v>34260</v>
      </c>
      <c r="F560">
        <v>34260</v>
      </c>
      <c r="G560">
        <v>3600</v>
      </c>
    </row>
    <row r="561" spans="1:7" x14ac:dyDescent="0.25">
      <c r="A561" s="27">
        <v>41632</v>
      </c>
      <c r="B561">
        <v>33260</v>
      </c>
      <c r="C561">
        <v>33700</v>
      </c>
      <c r="D561">
        <v>32700</v>
      </c>
      <c r="E561">
        <v>32900</v>
      </c>
      <c r="F561">
        <v>32900</v>
      </c>
      <c r="G561">
        <v>1800</v>
      </c>
    </row>
    <row r="562" spans="1:7" x14ac:dyDescent="0.25">
      <c r="A562" s="27">
        <v>41634</v>
      </c>
      <c r="B562">
        <v>31560</v>
      </c>
      <c r="C562">
        <v>31840</v>
      </c>
      <c r="D562">
        <v>31320</v>
      </c>
      <c r="E562">
        <v>31760</v>
      </c>
      <c r="F562">
        <v>31760</v>
      </c>
      <c r="G562">
        <v>2500</v>
      </c>
    </row>
    <row r="563" spans="1:7" x14ac:dyDescent="0.25">
      <c r="A563" s="27">
        <v>41635</v>
      </c>
      <c r="B563">
        <v>31480</v>
      </c>
      <c r="C563">
        <v>33040</v>
      </c>
      <c r="D563">
        <v>31400</v>
      </c>
      <c r="E563">
        <v>32520</v>
      </c>
      <c r="F563">
        <v>32520</v>
      </c>
      <c r="G563">
        <v>3300</v>
      </c>
    </row>
    <row r="564" spans="1:7" x14ac:dyDescent="0.25">
      <c r="A564" s="27">
        <v>41638</v>
      </c>
      <c r="B564">
        <v>32940</v>
      </c>
      <c r="C564">
        <v>33940</v>
      </c>
      <c r="D564">
        <v>32480</v>
      </c>
      <c r="E564">
        <v>33620</v>
      </c>
      <c r="F564">
        <v>33620</v>
      </c>
      <c r="G564">
        <v>3200</v>
      </c>
    </row>
    <row r="565" spans="1:7" x14ac:dyDescent="0.25">
      <c r="A565" s="27">
        <v>41639</v>
      </c>
      <c r="B565">
        <v>32780</v>
      </c>
      <c r="C565">
        <v>34580</v>
      </c>
      <c r="D565">
        <v>32700</v>
      </c>
      <c r="E565">
        <v>33560</v>
      </c>
      <c r="F565">
        <v>33560</v>
      </c>
      <c r="G565">
        <v>3300</v>
      </c>
    </row>
    <row r="566" spans="1:7" x14ac:dyDescent="0.25">
      <c r="A566" s="27">
        <v>41641</v>
      </c>
      <c r="B566">
        <v>34560</v>
      </c>
      <c r="C566">
        <v>35360</v>
      </c>
      <c r="D566">
        <v>34300</v>
      </c>
      <c r="E566">
        <v>34880</v>
      </c>
      <c r="F566">
        <v>34880</v>
      </c>
      <c r="G566">
        <v>4100</v>
      </c>
    </row>
    <row r="567" spans="1:7" x14ac:dyDescent="0.25">
      <c r="A567" s="27">
        <v>41642</v>
      </c>
      <c r="B567">
        <v>34300</v>
      </c>
      <c r="C567">
        <v>35200</v>
      </c>
      <c r="D567">
        <v>33520</v>
      </c>
      <c r="E567">
        <v>34480</v>
      </c>
      <c r="F567">
        <v>34480</v>
      </c>
      <c r="G567">
        <v>3000</v>
      </c>
    </row>
    <row r="568" spans="1:7" x14ac:dyDescent="0.25">
      <c r="A568" s="27">
        <v>41645</v>
      </c>
      <c r="B568">
        <v>33300</v>
      </c>
      <c r="C568">
        <v>34300</v>
      </c>
      <c r="D568">
        <v>32780</v>
      </c>
      <c r="E568">
        <v>33600</v>
      </c>
      <c r="F568">
        <v>33600</v>
      </c>
      <c r="G568">
        <v>4800</v>
      </c>
    </row>
    <row r="569" spans="1:7" x14ac:dyDescent="0.25">
      <c r="A569" s="27">
        <v>41646</v>
      </c>
      <c r="B569">
        <v>32880</v>
      </c>
      <c r="C569">
        <v>33000</v>
      </c>
      <c r="D569">
        <v>31900</v>
      </c>
      <c r="E569">
        <v>32100</v>
      </c>
      <c r="F569">
        <v>32100</v>
      </c>
      <c r="G569">
        <v>3600</v>
      </c>
    </row>
    <row r="570" spans="1:7" x14ac:dyDescent="0.25">
      <c r="A570" s="27">
        <v>41647</v>
      </c>
      <c r="B570">
        <v>32420</v>
      </c>
      <c r="C570">
        <v>32740</v>
      </c>
      <c r="D570">
        <v>31820</v>
      </c>
      <c r="E570">
        <v>32160</v>
      </c>
      <c r="F570">
        <v>32160</v>
      </c>
      <c r="G570">
        <v>3600</v>
      </c>
    </row>
    <row r="571" spans="1:7" x14ac:dyDescent="0.25">
      <c r="A571" s="27">
        <v>41648</v>
      </c>
      <c r="B571">
        <v>32000</v>
      </c>
      <c r="C571">
        <v>32700</v>
      </c>
      <c r="D571">
        <v>31800</v>
      </c>
      <c r="E571">
        <v>32300</v>
      </c>
      <c r="F571">
        <v>32300</v>
      </c>
      <c r="G571">
        <v>3400</v>
      </c>
    </row>
    <row r="572" spans="1:7" x14ac:dyDescent="0.25">
      <c r="A572" s="27">
        <v>41649</v>
      </c>
      <c r="B572">
        <v>31800</v>
      </c>
      <c r="C572">
        <v>32600</v>
      </c>
      <c r="D572">
        <v>30660</v>
      </c>
      <c r="E572">
        <v>30820</v>
      </c>
      <c r="F572">
        <v>30820</v>
      </c>
      <c r="G572">
        <v>4000</v>
      </c>
    </row>
    <row r="573" spans="1:7" x14ac:dyDescent="0.25">
      <c r="A573" s="27">
        <v>41652</v>
      </c>
      <c r="B573">
        <v>31060</v>
      </c>
      <c r="C573">
        <v>33980</v>
      </c>
      <c r="D573">
        <v>30040</v>
      </c>
      <c r="E573">
        <v>33040</v>
      </c>
      <c r="F573">
        <v>33040</v>
      </c>
      <c r="G573">
        <v>6400</v>
      </c>
    </row>
    <row r="574" spans="1:7" x14ac:dyDescent="0.25">
      <c r="A574" s="27">
        <v>41653</v>
      </c>
      <c r="B574">
        <v>32220</v>
      </c>
      <c r="C574">
        <v>32260</v>
      </c>
      <c r="D574">
        <v>30300</v>
      </c>
      <c r="E574">
        <v>30340</v>
      </c>
      <c r="F574">
        <v>30340</v>
      </c>
      <c r="G574">
        <v>5400</v>
      </c>
    </row>
    <row r="575" spans="1:7" x14ac:dyDescent="0.25">
      <c r="A575" s="27">
        <v>41654</v>
      </c>
      <c r="B575">
        <v>30260</v>
      </c>
      <c r="C575">
        <v>31340</v>
      </c>
      <c r="D575">
        <v>30120</v>
      </c>
      <c r="E575">
        <v>30640</v>
      </c>
      <c r="F575">
        <v>30640</v>
      </c>
      <c r="G575">
        <v>3400</v>
      </c>
    </row>
    <row r="576" spans="1:7" x14ac:dyDescent="0.25">
      <c r="A576" s="27">
        <v>41655</v>
      </c>
      <c r="B576">
        <v>30740</v>
      </c>
      <c r="C576">
        <v>31620</v>
      </c>
      <c r="D576">
        <v>30540</v>
      </c>
      <c r="E576">
        <v>30880</v>
      </c>
      <c r="F576">
        <v>30880</v>
      </c>
      <c r="G576">
        <v>3100</v>
      </c>
    </row>
    <row r="577" spans="1:7" x14ac:dyDescent="0.25">
      <c r="A577" s="27">
        <v>41656</v>
      </c>
      <c r="B577">
        <v>31140</v>
      </c>
      <c r="C577">
        <v>31440</v>
      </c>
      <c r="D577">
        <v>30260</v>
      </c>
      <c r="E577">
        <v>31080</v>
      </c>
      <c r="F577">
        <v>31080</v>
      </c>
      <c r="G577">
        <v>4100</v>
      </c>
    </row>
    <row r="578" spans="1:7" x14ac:dyDescent="0.25">
      <c r="A578" s="27">
        <v>41660</v>
      </c>
      <c r="B578">
        <v>30440</v>
      </c>
      <c r="C578">
        <v>31420</v>
      </c>
      <c r="D578">
        <v>30200</v>
      </c>
      <c r="E578">
        <v>30280</v>
      </c>
      <c r="F578">
        <v>30280</v>
      </c>
      <c r="G578">
        <v>4300</v>
      </c>
    </row>
    <row r="579" spans="1:7" x14ac:dyDescent="0.25">
      <c r="A579" s="27">
        <v>41661</v>
      </c>
      <c r="B579">
        <v>29640</v>
      </c>
      <c r="C579">
        <v>30000</v>
      </c>
      <c r="D579">
        <v>29200</v>
      </c>
      <c r="E579">
        <v>29400</v>
      </c>
      <c r="F579">
        <v>29400</v>
      </c>
      <c r="G579">
        <v>3700</v>
      </c>
    </row>
    <row r="580" spans="1:7" x14ac:dyDescent="0.25">
      <c r="A580" s="27">
        <v>41662</v>
      </c>
      <c r="B580">
        <v>30120</v>
      </c>
      <c r="C580">
        <v>32320</v>
      </c>
      <c r="D580">
        <v>29960</v>
      </c>
      <c r="E580">
        <v>30960</v>
      </c>
      <c r="F580">
        <v>30960</v>
      </c>
      <c r="G580">
        <v>6500</v>
      </c>
    </row>
    <row r="581" spans="1:7" x14ac:dyDescent="0.25">
      <c r="A581" s="27">
        <v>41663</v>
      </c>
      <c r="B581">
        <v>32645</v>
      </c>
      <c r="C581">
        <v>37580</v>
      </c>
      <c r="D581">
        <v>32530</v>
      </c>
      <c r="E581">
        <v>36405</v>
      </c>
      <c r="F581">
        <v>36405</v>
      </c>
      <c r="G581">
        <v>14000</v>
      </c>
    </row>
    <row r="582" spans="1:7" x14ac:dyDescent="0.25">
      <c r="A582" s="27">
        <v>41666</v>
      </c>
      <c r="B582">
        <v>36055</v>
      </c>
      <c r="C582">
        <v>42350</v>
      </c>
      <c r="D582">
        <v>34670</v>
      </c>
      <c r="E582">
        <v>37280</v>
      </c>
      <c r="F582">
        <v>37280</v>
      </c>
      <c r="G582">
        <v>17300</v>
      </c>
    </row>
    <row r="583" spans="1:7" x14ac:dyDescent="0.25">
      <c r="A583" s="27">
        <v>41667</v>
      </c>
      <c r="B583">
        <v>37440</v>
      </c>
      <c r="C583">
        <v>37800</v>
      </c>
      <c r="D583">
        <v>33500</v>
      </c>
      <c r="E583">
        <v>34220</v>
      </c>
      <c r="F583">
        <v>34220</v>
      </c>
      <c r="G583">
        <v>9100</v>
      </c>
    </row>
    <row r="584" spans="1:7" x14ac:dyDescent="0.25">
      <c r="A584" s="27">
        <v>41668</v>
      </c>
      <c r="B584">
        <v>37640</v>
      </c>
      <c r="C584">
        <v>39930</v>
      </c>
      <c r="D584">
        <v>35585</v>
      </c>
      <c r="E584">
        <v>38595</v>
      </c>
      <c r="F584">
        <v>38595</v>
      </c>
      <c r="G584">
        <v>8500</v>
      </c>
    </row>
    <row r="585" spans="1:7" x14ac:dyDescent="0.25">
      <c r="A585" s="27">
        <v>41669</v>
      </c>
      <c r="B585">
        <v>36340</v>
      </c>
      <c r="C585">
        <v>38380</v>
      </c>
      <c r="D585">
        <v>35310</v>
      </c>
      <c r="E585">
        <v>37500</v>
      </c>
      <c r="F585">
        <v>37500</v>
      </c>
      <c r="G585">
        <v>7500</v>
      </c>
    </row>
    <row r="586" spans="1:7" x14ac:dyDescent="0.25">
      <c r="A586" s="27">
        <v>41670</v>
      </c>
      <c r="B586">
        <v>45100</v>
      </c>
      <c r="C586">
        <v>45100</v>
      </c>
      <c r="D586">
        <v>40505</v>
      </c>
      <c r="E586">
        <v>43765</v>
      </c>
      <c r="F586">
        <v>43765</v>
      </c>
      <c r="G586">
        <v>11800</v>
      </c>
    </row>
    <row r="587" spans="1:7" x14ac:dyDescent="0.25">
      <c r="A587" s="27">
        <v>41673</v>
      </c>
      <c r="B587">
        <v>44870</v>
      </c>
      <c r="C587">
        <v>51050</v>
      </c>
      <c r="D587">
        <v>43500</v>
      </c>
      <c r="E587">
        <v>49970</v>
      </c>
      <c r="F587">
        <v>49970</v>
      </c>
      <c r="G587">
        <v>13300</v>
      </c>
    </row>
    <row r="588" spans="1:7" x14ac:dyDescent="0.25">
      <c r="A588" s="27">
        <v>41674</v>
      </c>
      <c r="B588">
        <v>48210</v>
      </c>
      <c r="C588">
        <v>50060</v>
      </c>
      <c r="D588">
        <v>46435</v>
      </c>
      <c r="E588">
        <v>47785</v>
      </c>
      <c r="F588">
        <v>47785</v>
      </c>
      <c r="G588">
        <v>8300</v>
      </c>
    </row>
    <row r="589" spans="1:7" x14ac:dyDescent="0.25">
      <c r="A589" s="27">
        <v>41675</v>
      </c>
      <c r="B589">
        <v>49875</v>
      </c>
      <c r="C589">
        <v>54205</v>
      </c>
      <c r="D589">
        <v>48955</v>
      </c>
      <c r="E589">
        <v>51415</v>
      </c>
      <c r="F589">
        <v>51415</v>
      </c>
      <c r="G589">
        <v>8900</v>
      </c>
    </row>
    <row r="590" spans="1:7" x14ac:dyDescent="0.25">
      <c r="A590" s="27">
        <v>41676</v>
      </c>
      <c r="B590">
        <v>50350</v>
      </c>
      <c r="C590">
        <v>50400</v>
      </c>
      <c r="D590">
        <v>41165</v>
      </c>
      <c r="E590">
        <v>41165</v>
      </c>
      <c r="F590">
        <v>41165</v>
      </c>
      <c r="G590">
        <v>8100</v>
      </c>
    </row>
    <row r="591" spans="1:7" x14ac:dyDescent="0.25">
      <c r="A591" s="27">
        <v>41677</v>
      </c>
      <c r="B591">
        <v>39000</v>
      </c>
      <c r="C591">
        <v>39460</v>
      </c>
      <c r="D591">
        <v>34480</v>
      </c>
      <c r="E591">
        <v>36100</v>
      </c>
      <c r="F591">
        <v>36100</v>
      </c>
      <c r="G591">
        <v>10300</v>
      </c>
    </row>
    <row r="592" spans="1:7" x14ac:dyDescent="0.25">
      <c r="A592" s="27">
        <v>41680</v>
      </c>
      <c r="B592">
        <v>35845</v>
      </c>
      <c r="C592">
        <v>36875</v>
      </c>
      <c r="D592">
        <v>34755</v>
      </c>
      <c r="E592">
        <v>36060</v>
      </c>
      <c r="F592">
        <v>36060</v>
      </c>
      <c r="G592">
        <v>5500</v>
      </c>
    </row>
    <row r="593" spans="1:7" x14ac:dyDescent="0.25">
      <c r="A593" s="27">
        <v>41681</v>
      </c>
      <c r="B593">
        <v>35025</v>
      </c>
      <c r="C593">
        <v>35595</v>
      </c>
      <c r="D593">
        <v>32685</v>
      </c>
      <c r="E593">
        <v>33350</v>
      </c>
      <c r="F593">
        <v>33350</v>
      </c>
      <c r="G593">
        <v>7800</v>
      </c>
    </row>
    <row r="594" spans="1:7" x14ac:dyDescent="0.25">
      <c r="A594" s="27">
        <v>41682</v>
      </c>
      <c r="B594">
        <v>32600</v>
      </c>
      <c r="C594">
        <v>33845</v>
      </c>
      <c r="D594">
        <v>31945</v>
      </c>
      <c r="E594">
        <v>31975</v>
      </c>
      <c r="F594">
        <v>31975</v>
      </c>
      <c r="G594">
        <v>8500</v>
      </c>
    </row>
    <row r="595" spans="1:7" x14ac:dyDescent="0.25">
      <c r="A595" s="27">
        <v>41683</v>
      </c>
      <c r="B595">
        <v>33970</v>
      </c>
      <c r="C595">
        <v>33970</v>
      </c>
      <c r="D595">
        <v>31450</v>
      </c>
      <c r="E595">
        <v>31500</v>
      </c>
      <c r="F595">
        <v>31500</v>
      </c>
      <c r="G595">
        <v>7600</v>
      </c>
    </row>
    <row r="596" spans="1:7" x14ac:dyDescent="0.25">
      <c r="A596" s="27">
        <v>41684</v>
      </c>
      <c r="B596">
        <v>31350</v>
      </c>
      <c r="C596">
        <v>31775</v>
      </c>
      <c r="D596">
        <v>30050</v>
      </c>
      <c r="E596">
        <v>30505</v>
      </c>
      <c r="F596">
        <v>30505</v>
      </c>
      <c r="G596">
        <v>5800</v>
      </c>
    </row>
    <row r="597" spans="1:7" x14ac:dyDescent="0.25">
      <c r="A597" s="27">
        <v>41688</v>
      </c>
      <c r="B597">
        <v>30050</v>
      </c>
      <c r="C597">
        <v>31425</v>
      </c>
      <c r="D597">
        <v>29660</v>
      </c>
      <c r="E597">
        <v>29740</v>
      </c>
      <c r="F597">
        <v>29740</v>
      </c>
      <c r="G597">
        <v>5200</v>
      </c>
    </row>
    <row r="598" spans="1:7" x14ac:dyDescent="0.25">
      <c r="A598" s="27">
        <v>41689</v>
      </c>
      <c r="B598">
        <v>30560</v>
      </c>
      <c r="C598">
        <v>34175</v>
      </c>
      <c r="D598">
        <v>29925</v>
      </c>
      <c r="E598">
        <v>33620</v>
      </c>
      <c r="F598">
        <v>33620</v>
      </c>
      <c r="G598">
        <v>11800</v>
      </c>
    </row>
    <row r="599" spans="1:7" x14ac:dyDescent="0.25">
      <c r="A599" s="27">
        <v>41690</v>
      </c>
      <c r="B599">
        <v>33000</v>
      </c>
      <c r="C599">
        <v>34380</v>
      </c>
      <c r="D599">
        <v>31080</v>
      </c>
      <c r="E599">
        <v>31365</v>
      </c>
      <c r="F599">
        <v>31365</v>
      </c>
      <c r="G599">
        <v>8200</v>
      </c>
    </row>
    <row r="600" spans="1:7" x14ac:dyDescent="0.25">
      <c r="A600" s="27">
        <v>41691</v>
      </c>
      <c r="B600">
        <v>30570</v>
      </c>
      <c r="C600">
        <v>32320</v>
      </c>
      <c r="D600">
        <v>30165</v>
      </c>
      <c r="E600">
        <v>32040</v>
      </c>
      <c r="F600">
        <v>32040</v>
      </c>
      <c r="G600">
        <v>6600</v>
      </c>
    </row>
    <row r="601" spans="1:7" x14ac:dyDescent="0.25">
      <c r="A601" s="27">
        <v>41694</v>
      </c>
      <c r="B601">
        <v>31740</v>
      </c>
      <c r="C601">
        <v>31900</v>
      </c>
      <c r="D601">
        <v>30500</v>
      </c>
      <c r="E601">
        <v>31510</v>
      </c>
      <c r="F601">
        <v>31510</v>
      </c>
      <c r="G601">
        <v>6500</v>
      </c>
    </row>
    <row r="602" spans="1:7" x14ac:dyDescent="0.25">
      <c r="A602" s="27">
        <v>41695</v>
      </c>
      <c r="B602">
        <v>31370</v>
      </c>
      <c r="C602">
        <v>32840</v>
      </c>
      <c r="D602">
        <v>30800</v>
      </c>
      <c r="E602">
        <v>31450</v>
      </c>
      <c r="F602">
        <v>31450</v>
      </c>
      <c r="G602">
        <v>8900</v>
      </c>
    </row>
    <row r="603" spans="1:7" x14ac:dyDescent="0.25">
      <c r="A603" s="27">
        <v>41696</v>
      </c>
      <c r="B603">
        <v>31370</v>
      </c>
      <c r="C603">
        <v>33250</v>
      </c>
      <c r="D603">
        <v>31005</v>
      </c>
      <c r="E603">
        <v>32265</v>
      </c>
      <c r="F603">
        <v>32265</v>
      </c>
      <c r="G603">
        <v>8500</v>
      </c>
    </row>
    <row r="604" spans="1:7" x14ac:dyDescent="0.25">
      <c r="A604" s="27">
        <v>41697</v>
      </c>
      <c r="B604">
        <v>33290</v>
      </c>
      <c r="C604">
        <v>33665</v>
      </c>
      <c r="D604">
        <v>31840</v>
      </c>
      <c r="E604">
        <v>32135</v>
      </c>
      <c r="F604">
        <v>32135</v>
      </c>
      <c r="G604">
        <v>7200</v>
      </c>
    </row>
    <row r="605" spans="1:7" x14ac:dyDescent="0.25">
      <c r="A605" s="27">
        <v>41698</v>
      </c>
      <c r="B605">
        <v>32220</v>
      </c>
      <c r="C605">
        <v>34450</v>
      </c>
      <c r="D605">
        <v>31010</v>
      </c>
      <c r="E605">
        <v>33050</v>
      </c>
      <c r="F605">
        <v>33050</v>
      </c>
      <c r="G605">
        <v>11200</v>
      </c>
    </row>
    <row r="606" spans="1:7" x14ac:dyDescent="0.25">
      <c r="A606" s="27">
        <v>41701</v>
      </c>
      <c r="B606">
        <v>37150</v>
      </c>
      <c r="C606">
        <v>38470</v>
      </c>
      <c r="D606">
        <v>35260</v>
      </c>
      <c r="E606">
        <v>36760</v>
      </c>
      <c r="F606">
        <v>36760</v>
      </c>
      <c r="G606">
        <v>14900</v>
      </c>
    </row>
    <row r="607" spans="1:7" x14ac:dyDescent="0.25">
      <c r="A607" s="27">
        <v>41702</v>
      </c>
      <c r="B607">
        <v>32680</v>
      </c>
      <c r="C607">
        <v>33040</v>
      </c>
      <c r="D607">
        <v>31750</v>
      </c>
      <c r="E607">
        <v>31960</v>
      </c>
      <c r="F607">
        <v>31960</v>
      </c>
      <c r="G607">
        <v>9100</v>
      </c>
    </row>
    <row r="608" spans="1:7" x14ac:dyDescent="0.25">
      <c r="A608" s="27">
        <v>41703</v>
      </c>
      <c r="B608">
        <v>31925</v>
      </c>
      <c r="C608">
        <v>32855</v>
      </c>
      <c r="D608">
        <v>31425</v>
      </c>
      <c r="E608">
        <v>31875</v>
      </c>
      <c r="F608">
        <v>31875</v>
      </c>
      <c r="G608">
        <v>6000</v>
      </c>
    </row>
    <row r="609" spans="1:7" x14ac:dyDescent="0.25">
      <c r="A609" s="27">
        <v>41704</v>
      </c>
      <c r="B609">
        <v>31605</v>
      </c>
      <c r="C609">
        <v>32415</v>
      </c>
      <c r="D609">
        <v>31230</v>
      </c>
      <c r="E609">
        <v>31485</v>
      </c>
      <c r="F609">
        <v>31485</v>
      </c>
      <c r="G609">
        <v>7200</v>
      </c>
    </row>
    <row r="610" spans="1:7" x14ac:dyDescent="0.25">
      <c r="A610" s="27">
        <v>41705</v>
      </c>
      <c r="B610">
        <v>31005</v>
      </c>
      <c r="C610">
        <v>33490</v>
      </c>
      <c r="D610">
        <v>31000</v>
      </c>
      <c r="E610">
        <v>32805</v>
      </c>
      <c r="F610">
        <v>32805</v>
      </c>
      <c r="G610">
        <v>11800</v>
      </c>
    </row>
    <row r="611" spans="1:7" x14ac:dyDescent="0.25">
      <c r="A611" s="27">
        <v>41708</v>
      </c>
      <c r="B611">
        <v>33330</v>
      </c>
      <c r="C611">
        <v>34700</v>
      </c>
      <c r="D611">
        <v>32370</v>
      </c>
      <c r="E611">
        <v>32520</v>
      </c>
      <c r="F611">
        <v>32520</v>
      </c>
      <c r="G611">
        <v>8500</v>
      </c>
    </row>
    <row r="612" spans="1:7" x14ac:dyDescent="0.25">
      <c r="A612" s="27">
        <v>41709</v>
      </c>
      <c r="B612">
        <v>32475</v>
      </c>
      <c r="C612">
        <v>33875</v>
      </c>
      <c r="D612">
        <v>31625</v>
      </c>
      <c r="E612">
        <v>33440</v>
      </c>
      <c r="F612">
        <v>33440</v>
      </c>
      <c r="G612">
        <v>8800</v>
      </c>
    </row>
    <row r="613" spans="1:7" x14ac:dyDescent="0.25">
      <c r="A613" s="27">
        <v>41710</v>
      </c>
      <c r="B613">
        <v>34860</v>
      </c>
      <c r="C613">
        <v>35350</v>
      </c>
      <c r="D613">
        <v>33105</v>
      </c>
      <c r="E613">
        <v>33395</v>
      </c>
      <c r="F613">
        <v>33395</v>
      </c>
      <c r="G613">
        <v>8000</v>
      </c>
    </row>
    <row r="614" spans="1:7" x14ac:dyDescent="0.25">
      <c r="A614" s="27">
        <v>41711</v>
      </c>
      <c r="B614">
        <v>32525</v>
      </c>
      <c r="C614">
        <v>37130</v>
      </c>
      <c r="D614">
        <v>32400</v>
      </c>
      <c r="E614">
        <v>36100</v>
      </c>
      <c r="F614">
        <v>36100</v>
      </c>
      <c r="G614">
        <v>15100</v>
      </c>
    </row>
    <row r="615" spans="1:7" x14ac:dyDescent="0.25">
      <c r="A615" s="27">
        <v>41712</v>
      </c>
      <c r="B615">
        <v>37605</v>
      </c>
      <c r="C615">
        <v>39405</v>
      </c>
      <c r="D615">
        <v>36180</v>
      </c>
      <c r="E615">
        <v>38100</v>
      </c>
      <c r="F615">
        <v>38100</v>
      </c>
      <c r="G615">
        <v>15300</v>
      </c>
    </row>
    <row r="616" spans="1:7" x14ac:dyDescent="0.25">
      <c r="A616" s="27">
        <v>41715</v>
      </c>
      <c r="B616">
        <v>36000</v>
      </c>
      <c r="C616">
        <v>36080</v>
      </c>
      <c r="D616">
        <v>34170</v>
      </c>
      <c r="E616">
        <v>34550</v>
      </c>
      <c r="F616">
        <v>34550</v>
      </c>
      <c r="G616">
        <v>7900</v>
      </c>
    </row>
    <row r="617" spans="1:7" x14ac:dyDescent="0.25">
      <c r="A617" s="27">
        <v>41716</v>
      </c>
      <c r="B617">
        <v>33000</v>
      </c>
      <c r="C617">
        <v>33400</v>
      </c>
      <c r="D617">
        <v>31815</v>
      </c>
      <c r="E617">
        <v>31875</v>
      </c>
      <c r="F617">
        <v>31875</v>
      </c>
      <c r="G617">
        <v>8300</v>
      </c>
    </row>
    <row r="618" spans="1:7" x14ac:dyDescent="0.25">
      <c r="A618" s="27">
        <v>41717</v>
      </c>
      <c r="B618">
        <v>32050</v>
      </c>
      <c r="C618">
        <v>35305</v>
      </c>
      <c r="D618">
        <v>31300</v>
      </c>
      <c r="E618">
        <v>33045</v>
      </c>
      <c r="F618">
        <v>33045</v>
      </c>
      <c r="G618">
        <v>14100</v>
      </c>
    </row>
    <row r="619" spans="1:7" x14ac:dyDescent="0.25">
      <c r="A619" s="27">
        <v>41718</v>
      </c>
      <c r="B619">
        <v>33500</v>
      </c>
      <c r="C619">
        <v>34000</v>
      </c>
      <c r="D619">
        <v>32335</v>
      </c>
      <c r="E619">
        <v>32720</v>
      </c>
      <c r="F619">
        <v>32720</v>
      </c>
      <c r="G619">
        <v>7000</v>
      </c>
    </row>
    <row r="620" spans="1:7" x14ac:dyDescent="0.25">
      <c r="A620" s="27">
        <v>41719</v>
      </c>
      <c r="B620">
        <v>31850</v>
      </c>
      <c r="C620">
        <v>33435</v>
      </c>
      <c r="D620">
        <v>31625</v>
      </c>
      <c r="E620">
        <v>33105</v>
      </c>
      <c r="F620">
        <v>33105</v>
      </c>
      <c r="G620">
        <v>9700</v>
      </c>
    </row>
    <row r="621" spans="1:7" x14ac:dyDescent="0.25">
      <c r="A621" s="27">
        <v>41722</v>
      </c>
      <c r="B621">
        <v>32850</v>
      </c>
      <c r="C621">
        <v>34925</v>
      </c>
      <c r="D621">
        <v>32520</v>
      </c>
      <c r="E621">
        <v>33290</v>
      </c>
      <c r="F621">
        <v>33290</v>
      </c>
      <c r="G621">
        <v>11500</v>
      </c>
    </row>
    <row r="622" spans="1:7" x14ac:dyDescent="0.25">
      <c r="A622" s="27">
        <v>41723</v>
      </c>
      <c r="B622">
        <v>32495</v>
      </c>
      <c r="C622">
        <v>33590</v>
      </c>
      <c r="D622">
        <v>32215</v>
      </c>
      <c r="E622">
        <v>32400</v>
      </c>
      <c r="F622">
        <v>32400</v>
      </c>
      <c r="G622">
        <v>9900</v>
      </c>
    </row>
    <row r="623" spans="1:7" x14ac:dyDescent="0.25">
      <c r="A623" s="27">
        <v>41724</v>
      </c>
      <c r="B623">
        <v>31780</v>
      </c>
      <c r="C623">
        <v>33550</v>
      </c>
      <c r="D623">
        <v>31705</v>
      </c>
      <c r="E623">
        <v>33510</v>
      </c>
      <c r="F623">
        <v>33510</v>
      </c>
      <c r="G623">
        <v>11300</v>
      </c>
    </row>
    <row r="624" spans="1:7" x14ac:dyDescent="0.25">
      <c r="A624" s="27">
        <v>41725</v>
      </c>
      <c r="B624">
        <v>33385</v>
      </c>
      <c r="C624">
        <v>34235</v>
      </c>
      <c r="D624">
        <v>32655</v>
      </c>
      <c r="E624">
        <v>32700</v>
      </c>
      <c r="F624">
        <v>32700</v>
      </c>
      <c r="G624">
        <v>10300</v>
      </c>
    </row>
    <row r="625" spans="1:7" x14ac:dyDescent="0.25">
      <c r="A625" s="27">
        <v>41726</v>
      </c>
      <c r="B625">
        <v>32300</v>
      </c>
      <c r="C625">
        <v>32890</v>
      </c>
      <c r="D625">
        <v>31665</v>
      </c>
      <c r="E625">
        <v>31920</v>
      </c>
      <c r="F625">
        <v>31920</v>
      </c>
      <c r="G625">
        <v>9400</v>
      </c>
    </row>
    <row r="626" spans="1:7" x14ac:dyDescent="0.25">
      <c r="A626" s="27">
        <v>41729</v>
      </c>
      <c r="B626">
        <v>31380</v>
      </c>
      <c r="C626">
        <v>31420</v>
      </c>
      <c r="D626">
        <v>29910</v>
      </c>
      <c r="E626">
        <v>29955</v>
      </c>
      <c r="F626">
        <v>29955</v>
      </c>
      <c r="G626">
        <v>9100</v>
      </c>
    </row>
    <row r="627" spans="1:7" x14ac:dyDescent="0.25">
      <c r="A627" s="27">
        <v>41730</v>
      </c>
      <c r="B627">
        <v>29855</v>
      </c>
      <c r="C627">
        <v>29855</v>
      </c>
      <c r="D627">
        <v>27915</v>
      </c>
      <c r="E627">
        <v>27990</v>
      </c>
      <c r="F627">
        <v>27990</v>
      </c>
      <c r="G627">
        <v>8100</v>
      </c>
    </row>
    <row r="628" spans="1:7" x14ac:dyDescent="0.25">
      <c r="A628" s="27">
        <v>41731</v>
      </c>
      <c r="B628">
        <v>28060</v>
      </c>
      <c r="C628">
        <v>28910</v>
      </c>
      <c r="D628">
        <v>27915</v>
      </c>
      <c r="E628">
        <v>28360</v>
      </c>
      <c r="F628">
        <v>28360</v>
      </c>
      <c r="G628">
        <v>5900</v>
      </c>
    </row>
    <row r="629" spans="1:7" x14ac:dyDescent="0.25">
      <c r="A629" s="27">
        <v>41732</v>
      </c>
      <c r="B629">
        <v>28405</v>
      </c>
      <c r="C629">
        <v>29085</v>
      </c>
      <c r="D629">
        <v>28185</v>
      </c>
      <c r="E629">
        <v>28245</v>
      </c>
      <c r="F629">
        <v>28245</v>
      </c>
      <c r="G629">
        <v>6800</v>
      </c>
    </row>
    <row r="630" spans="1:7" x14ac:dyDescent="0.25">
      <c r="A630" s="27">
        <v>41733</v>
      </c>
      <c r="B630">
        <v>27300</v>
      </c>
      <c r="C630">
        <v>30145</v>
      </c>
      <c r="D630">
        <v>27270</v>
      </c>
      <c r="E630">
        <v>29460</v>
      </c>
      <c r="F630">
        <v>29460</v>
      </c>
      <c r="G630">
        <v>13800</v>
      </c>
    </row>
    <row r="631" spans="1:7" x14ac:dyDescent="0.25">
      <c r="A631" s="27">
        <v>41736</v>
      </c>
      <c r="B631">
        <v>30055</v>
      </c>
      <c r="C631">
        <v>31605</v>
      </c>
      <c r="D631">
        <v>29610</v>
      </c>
      <c r="E631">
        <v>30810</v>
      </c>
      <c r="F631">
        <v>30810</v>
      </c>
      <c r="G631">
        <v>12800</v>
      </c>
    </row>
    <row r="632" spans="1:7" x14ac:dyDescent="0.25">
      <c r="A632" s="27">
        <v>41737</v>
      </c>
      <c r="B632">
        <v>30500</v>
      </c>
      <c r="C632">
        <v>31575</v>
      </c>
      <c r="D632">
        <v>29585</v>
      </c>
      <c r="E632">
        <v>29620</v>
      </c>
      <c r="F632">
        <v>29620</v>
      </c>
      <c r="G632">
        <v>8200</v>
      </c>
    </row>
    <row r="633" spans="1:7" x14ac:dyDescent="0.25">
      <c r="A633" s="27">
        <v>41738</v>
      </c>
      <c r="B633">
        <v>28945</v>
      </c>
      <c r="C633">
        <v>29715</v>
      </c>
      <c r="D633">
        <v>28070</v>
      </c>
      <c r="E633">
        <v>28110</v>
      </c>
      <c r="F633">
        <v>28110</v>
      </c>
      <c r="G633">
        <v>8300</v>
      </c>
    </row>
    <row r="634" spans="1:7" x14ac:dyDescent="0.25">
      <c r="A634" s="27">
        <v>41739</v>
      </c>
      <c r="B634">
        <v>28250</v>
      </c>
      <c r="C634">
        <v>31750</v>
      </c>
      <c r="D634">
        <v>28135</v>
      </c>
      <c r="E634">
        <v>31525</v>
      </c>
      <c r="F634">
        <v>31525</v>
      </c>
      <c r="G634">
        <v>14700</v>
      </c>
    </row>
    <row r="635" spans="1:7" x14ac:dyDescent="0.25">
      <c r="A635" s="27">
        <v>41740</v>
      </c>
      <c r="B635">
        <v>32355</v>
      </c>
      <c r="C635">
        <v>34370</v>
      </c>
      <c r="D635">
        <v>31405</v>
      </c>
      <c r="E635">
        <v>33500</v>
      </c>
      <c r="F635">
        <v>33500</v>
      </c>
      <c r="G635">
        <v>16700</v>
      </c>
    </row>
    <row r="636" spans="1:7" x14ac:dyDescent="0.25">
      <c r="A636" s="27">
        <v>41743</v>
      </c>
      <c r="B636">
        <v>32275</v>
      </c>
      <c r="C636">
        <v>35150</v>
      </c>
      <c r="D636">
        <v>32040</v>
      </c>
      <c r="E636">
        <v>32995</v>
      </c>
      <c r="F636">
        <v>32995</v>
      </c>
      <c r="G636">
        <v>10100</v>
      </c>
    </row>
    <row r="637" spans="1:7" x14ac:dyDescent="0.25">
      <c r="A637" s="27">
        <v>41744</v>
      </c>
      <c r="B637">
        <v>32560</v>
      </c>
      <c r="C637">
        <v>35860</v>
      </c>
      <c r="D637">
        <v>31770</v>
      </c>
      <c r="E637">
        <v>32235</v>
      </c>
      <c r="F637">
        <v>32235</v>
      </c>
      <c r="G637">
        <v>16400</v>
      </c>
    </row>
    <row r="638" spans="1:7" x14ac:dyDescent="0.25">
      <c r="A638" s="27">
        <v>41745</v>
      </c>
      <c r="B638">
        <v>31040</v>
      </c>
      <c r="C638">
        <v>31950</v>
      </c>
      <c r="D638">
        <v>29835</v>
      </c>
      <c r="E638">
        <v>29925</v>
      </c>
      <c r="F638">
        <v>29925</v>
      </c>
      <c r="G638">
        <v>9100</v>
      </c>
    </row>
    <row r="639" spans="1:7" x14ac:dyDescent="0.25">
      <c r="A639" s="27">
        <v>41746</v>
      </c>
      <c r="B639">
        <v>30080</v>
      </c>
      <c r="C639">
        <v>30450</v>
      </c>
      <c r="D639">
        <v>28905</v>
      </c>
      <c r="E639">
        <v>29080</v>
      </c>
      <c r="F639">
        <v>29080</v>
      </c>
      <c r="G639">
        <v>7700</v>
      </c>
    </row>
    <row r="640" spans="1:7" x14ac:dyDescent="0.25">
      <c r="A640" s="27">
        <v>41750</v>
      </c>
      <c r="B640">
        <v>29005</v>
      </c>
      <c r="C640">
        <v>29075</v>
      </c>
      <c r="D640">
        <v>27860</v>
      </c>
      <c r="E640">
        <v>27955</v>
      </c>
      <c r="F640">
        <v>27955</v>
      </c>
      <c r="G640">
        <v>6100</v>
      </c>
    </row>
    <row r="641" spans="1:7" x14ac:dyDescent="0.25">
      <c r="A641" s="27">
        <v>41751</v>
      </c>
      <c r="B641">
        <v>28150</v>
      </c>
      <c r="C641">
        <v>28360</v>
      </c>
      <c r="D641">
        <v>27460</v>
      </c>
      <c r="E641">
        <v>27800</v>
      </c>
      <c r="F641">
        <v>27800</v>
      </c>
      <c r="G641">
        <v>5900</v>
      </c>
    </row>
    <row r="642" spans="1:7" x14ac:dyDescent="0.25">
      <c r="A642" s="27">
        <v>41752</v>
      </c>
      <c r="B642">
        <v>28100</v>
      </c>
      <c r="C642">
        <v>28465</v>
      </c>
      <c r="D642">
        <v>27825</v>
      </c>
      <c r="E642">
        <v>28070</v>
      </c>
      <c r="F642">
        <v>28070</v>
      </c>
      <c r="G642">
        <v>5100</v>
      </c>
    </row>
    <row r="643" spans="1:7" x14ac:dyDescent="0.25">
      <c r="A643" s="27">
        <v>41753</v>
      </c>
      <c r="B643">
        <v>27775</v>
      </c>
      <c r="C643">
        <v>29095</v>
      </c>
      <c r="D643">
        <v>27680</v>
      </c>
      <c r="E643">
        <v>28705</v>
      </c>
      <c r="F643">
        <v>28705</v>
      </c>
      <c r="G643">
        <v>8600</v>
      </c>
    </row>
    <row r="644" spans="1:7" x14ac:dyDescent="0.25">
      <c r="A644" s="27">
        <v>41754</v>
      </c>
      <c r="B644">
        <v>29120</v>
      </c>
      <c r="C644">
        <v>30260</v>
      </c>
      <c r="D644">
        <v>29000</v>
      </c>
      <c r="E644">
        <v>29180</v>
      </c>
      <c r="F644">
        <v>29180</v>
      </c>
      <c r="G644">
        <v>11000</v>
      </c>
    </row>
    <row r="645" spans="1:7" x14ac:dyDescent="0.25">
      <c r="A645" s="27">
        <v>41757</v>
      </c>
      <c r="B645">
        <v>28770</v>
      </c>
      <c r="C645">
        <v>29825</v>
      </c>
      <c r="D645">
        <v>27845</v>
      </c>
      <c r="E645">
        <v>27880</v>
      </c>
      <c r="F645">
        <v>27880</v>
      </c>
      <c r="G645">
        <v>10600</v>
      </c>
    </row>
    <row r="646" spans="1:7" x14ac:dyDescent="0.25">
      <c r="A646" s="27">
        <v>41758</v>
      </c>
      <c r="B646">
        <v>27645</v>
      </c>
      <c r="C646">
        <v>27905</v>
      </c>
      <c r="D646">
        <v>26880</v>
      </c>
      <c r="E646">
        <v>26920</v>
      </c>
      <c r="F646">
        <v>26920</v>
      </c>
      <c r="G646">
        <v>7200</v>
      </c>
    </row>
    <row r="647" spans="1:7" x14ac:dyDescent="0.25">
      <c r="A647" s="27">
        <v>41759</v>
      </c>
      <c r="B647">
        <v>27150</v>
      </c>
      <c r="C647">
        <v>27485</v>
      </c>
      <c r="D647">
        <v>26600</v>
      </c>
      <c r="E647">
        <v>26950</v>
      </c>
      <c r="F647">
        <v>26950</v>
      </c>
      <c r="G647">
        <v>7000</v>
      </c>
    </row>
    <row r="648" spans="1:7" x14ac:dyDescent="0.25">
      <c r="A648" s="27">
        <v>41760</v>
      </c>
      <c r="B648">
        <v>27140</v>
      </c>
      <c r="C648">
        <v>27330</v>
      </c>
      <c r="D648">
        <v>26505</v>
      </c>
      <c r="E648">
        <v>26960</v>
      </c>
      <c r="F648">
        <v>26960</v>
      </c>
      <c r="G648">
        <v>5400</v>
      </c>
    </row>
    <row r="649" spans="1:7" x14ac:dyDescent="0.25">
      <c r="A649" s="27">
        <v>41761</v>
      </c>
      <c r="B649">
        <v>26560</v>
      </c>
      <c r="C649">
        <v>27290</v>
      </c>
      <c r="D649">
        <v>26300</v>
      </c>
      <c r="E649">
        <v>26730</v>
      </c>
      <c r="F649">
        <v>26730</v>
      </c>
      <c r="G649">
        <v>7200</v>
      </c>
    </row>
    <row r="650" spans="1:7" x14ac:dyDescent="0.25">
      <c r="A650" s="27">
        <v>41764</v>
      </c>
      <c r="B650">
        <v>27460</v>
      </c>
      <c r="C650">
        <v>27800</v>
      </c>
      <c r="D650">
        <v>26060</v>
      </c>
      <c r="E650">
        <v>26075</v>
      </c>
      <c r="F650">
        <v>26075</v>
      </c>
      <c r="G650">
        <v>7000</v>
      </c>
    </row>
    <row r="651" spans="1:7" x14ac:dyDescent="0.25">
      <c r="A651" s="27">
        <v>41765</v>
      </c>
      <c r="B651">
        <v>26300</v>
      </c>
      <c r="C651">
        <v>26645</v>
      </c>
      <c r="D651">
        <v>25725</v>
      </c>
      <c r="E651">
        <v>26400</v>
      </c>
      <c r="F651">
        <v>26400</v>
      </c>
      <c r="G651">
        <v>7500</v>
      </c>
    </row>
    <row r="652" spans="1:7" x14ac:dyDescent="0.25">
      <c r="A652" s="27">
        <v>41766</v>
      </c>
      <c r="B652">
        <v>26250</v>
      </c>
      <c r="C652">
        <v>27120</v>
      </c>
      <c r="D652">
        <v>25350</v>
      </c>
      <c r="E652">
        <v>25395</v>
      </c>
      <c r="F652">
        <v>25395</v>
      </c>
      <c r="G652">
        <v>9500</v>
      </c>
    </row>
    <row r="653" spans="1:7" x14ac:dyDescent="0.25">
      <c r="A653" s="27">
        <v>41767</v>
      </c>
      <c r="B653">
        <v>25385</v>
      </c>
      <c r="C653">
        <v>25830</v>
      </c>
      <c r="D653">
        <v>24370</v>
      </c>
      <c r="E653">
        <v>25520</v>
      </c>
      <c r="F653">
        <v>25520</v>
      </c>
      <c r="G653">
        <v>9000</v>
      </c>
    </row>
    <row r="654" spans="1:7" x14ac:dyDescent="0.25">
      <c r="A654" s="27">
        <v>41768</v>
      </c>
      <c r="B654">
        <v>25340</v>
      </c>
      <c r="C654">
        <v>26000</v>
      </c>
      <c r="D654">
        <v>24390</v>
      </c>
      <c r="E654">
        <v>24390</v>
      </c>
      <c r="F654">
        <v>24390</v>
      </c>
      <c r="G654">
        <v>6300</v>
      </c>
    </row>
    <row r="655" spans="1:7" x14ac:dyDescent="0.25">
      <c r="A655" s="27">
        <v>41771</v>
      </c>
      <c r="B655">
        <v>23800</v>
      </c>
      <c r="C655">
        <v>23950</v>
      </c>
      <c r="D655">
        <v>22810</v>
      </c>
      <c r="E655">
        <v>22925</v>
      </c>
      <c r="F655">
        <v>22925</v>
      </c>
      <c r="G655">
        <v>7900</v>
      </c>
    </row>
    <row r="656" spans="1:7" x14ac:dyDescent="0.25">
      <c r="A656" s="27">
        <v>41772</v>
      </c>
      <c r="B656">
        <v>22820</v>
      </c>
      <c r="C656">
        <v>23150</v>
      </c>
      <c r="D656">
        <v>22590</v>
      </c>
      <c r="E656">
        <v>23045</v>
      </c>
      <c r="F656">
        <v>23045</v>
      </c>
      <c r="G656">
        <v>5800</v>
      </c>
    </row>
    <row r="657" spans="1:7" x14ac:dyDescent="0.25">
      <c r="A657" s="27">
        <v>41773</v>
      </c>
      <c r="B657">
        <v>23245</v>
      </c>
      <c r="C657">
        <v>23425</v>
      </c>
      <c r="D657">
        <v>22385</v>
      </c>
      <c r="E657">
        <v>22835</v>
      </c>
      <c r="F657">
        <v>22835</v>
      </c>
      <c r="G657">
        <v>7700</v>
      </c>
    </row>
    <row r="658" spans="1:7" x14ac:dyDescent="0.25">
      <c r="A658" s="27">
        <v>41774</v>
      </c>
      <c r="B658">
        <v>23110</v>
      </c>
      <c r="C658">
        <v>24370</v>
      </c>
      <c r="D658">
        <v>22925</v>
      </c>
      <c r="E658">
        <v>23255</v>
      </c>
      <c r="F658">
        <v>23255</v>
      </c>
      <c r="G658">
        <v>12900</v>
      </c>
    </row>
    <row r="659" spans="1:7" x14ac:dyDescent="0.25">
      <c r="A659" s="27">
        <v>41775</v>
      </c>
      <c r="B659">
        <v>22915</v>
      </c>
      <c r="C659">
        <v>23470</v>
      </c>
      <c r="D659">
        <v>22185</v>
      </c>
      <c r="E659">
        <v>22250</v>
      </c>
      <c r="F659">
        <v>22250</v>
      </c>
      <c r="G659">
        <v>8800</v>
      </c>
    </row>
    <row r="660" spans="1:7" x14ac:dyDescent="0.25">
      <c r="A660" s="27">
        <v>41778</v>
      </c>
      <c r="B660">
        <v>22460</v>
      </c>
      <c r="C660">
        <v>22500</v>
      </c>
      <c r="D660">
        <v>21610</v>
      </c>
      <c r="E660">
        <v>21665</v>
      </c>
      <c r="F660">
        <v>21665</v>
      </c>
      <c r="G660">
        <v>5200</v>
      </c>
    </row>
    <row r="661" spans="1:7" x14ac:dyDescent="0.25">
      <c r="A661" s="27">
        <v>41779</v>
      </c>
      <c r="B661">
        <v>21550</v>
      </c>
      <c r="C661">
        <v>22165</v>
      </c>
      <c r="D661">
        <v>21040</v>
      </c>
      <c r="E661">
        <v>21240</v>
      </c>
      <c r="F661">
        <v>21240</v>
      </c>
      <c r="G661">
        <v>10100</v>
      </c>
    </row>
    <row r="662" spans="1:7" x14ac:dyDescent="0.25">
      <c r="A662" s="27">
        <v>41780</v>
      </c>
      <c r="B662">
        <v>20900</v>
      </c>
      <c r="C662">
        <v>21025</v>
      </c>
      <c r="D662">
        <v>20430</v>
      </c>
      <c r="E662">
        <v>20595</v>
      </c>
      <c r="F662">
        <v>20595</v>
      </c>
      <c r="G662">
        <v>7800</v>
      </c>
    </row>
    <row r="663" spans="1:7" x14ac:dyDescent="0.25">
      <c r="A663" s="27">
        <v>41781</v>
      </c>
      <c r="B663">
        <v>20650</v>
      </c>
      <c r="C663">
        <v>20860</v>
      </c>
      <c r="D663">
        <v>20260</v>
      </c>
      <c r="E663">
        <v>20550</v>
      </c>
      <c r="F663">
        <v>20550</v>
      </c>
      <c r="G663">
        <v>5300</v>
      </c>
    </row>
    <row r="664" spans="1:7" x14ac:dyDescent="0.25">
      <c r="A664" s="27">
        <v>41782</v>
      </c>
      <c r="B664">
        <v>20565</v>
      </c>
      <c r="C664">
        <v>20620</v>
      </c>
      <c r="D664">
        <v>20160</v>
      </c>
      <c r="E664">
        <v>20295</v>
      </c>
      <c r="F664">
        <v>20295</v>
      </c>
      <c r="G664">
        <v>3900</v>
      </c>
    </row>
    <row r="665" spans="1:7" x14ac:dyDescent="0.25">
      <c r="A665" s="27">
        <v>41786</v>
      </c>
      <c r="B665">
        <v>19540</v>
      </c>
      <c r="C665">
        <v>19705</v>
      </c>
      <c r="D665">
        <v>19000</v>
      </c>
      <c r="E665">
        <v>19025</v>
      </c>
      <c r="F665">
        <v>19025</v>
      </c>
      <c r="G665">
        <v>7600</v>
      </c>
    </row>
    <row r="666" spans="1:7" x14ac:dyDescent="0.25">
      <c r="A666" s="27">
        <v>41787</v>
      </c>
      <c r="B666">
        <v>19070</v>
      </c>
      <c r="C666">
        <v>19490</v>
      </c>
      <c r="D666">
        <v>18780</v>
      </c>
      <c r="E666">
        <v>18900</v>
      </c>
      <c r="F666">
        <v>18900</v>
      </c>
      <c r="G666">
        <v>7500</v>
      </c>
    </row>
    <row r="667" spans="1:7" x14ac:dyDescent="0.25">
      <c r="A667" s="27">
        <v>41788</v>
      </c>
      <c r="B667">
        <v>18750</v>
      </c>
      <c r="C667">
        <v>19050</v>
      </c>
      <c r="D667">
        <v>18555</v>
      </c>
      <c r="E667">
        <v>18785</v>
      </c>
      <c r="F667">
        <v>18785</v>
      </c>
      <c r="G667">
        <v>9500</v>
      </c>
    </row>
    <row r="668" spans="1:7" x14ac:dyDescent="0.25">
      <c r="A668" s="27">
        <v>41789</v>
      </c>
      <c r="B668">
        <v>18760</v>
      </c>
      <c r="C668">
        <v>18970</v>
      </c>
      <c r="D668">
        <v>18675</v>
      </c>
      <c r="E668">
        <v>18675</v>
      </c>
      <c r="F668">
        <v>18675</v>
      </c>
      <c r="G668">
        <v>6100</v>
      </c>
    </row>
    <row r="669" spans="1:7" x14ac:dyDescent="0.25">
      <c r="A669" s="27">
        <v>41792</v>
      </c>
      <c r="B669">
        <v>18725</v>
      </c>
      <c r="C669">
        <v>19095</v>
      </c>
      <c r="D669">
        <v>18435</v>
      </c>
      <c r="E669">
        <v>18490</v>
      </c>
      <c r="F669">
        <v>18490</v>
      </c>
      <c r="G669">
        <v>6200</v>
      </c>
    </row>
    <row r="670" spans="1:7" x14ac:dyDescent="0.25">
      <c r="A670" s="27">
        <v>41793</v>
      </c>
      <c r="B670">
        <v>18705</v>
      </c>
      <c r="C670">
        <v>18905</v>
      </c>
      <c r="D670">
        <v>18460</v>
      </c>
      <c r="E670">
        <v>18615</v>
      </c>
      <c r="F670">
        <v>18615</v>
      </c>
      <c r="G670">
        <v>5500</v>
      </c>
    </row>
    <row r="671" spans="1:7" x14ac:dyDescent="0.25">
      <c r="A671" s="27">
        <v>41794</v>
      </c>
      <c r="B671">
        <v>18800</v>
      </c>
      <c r="C671">
        <v>18920</v>
      </c>
      <c r="D671">
        <v>18015</v>
      </c>
      <c r="E671">
        <v>18275</v>
      </c>
      <c r="F671">
        <v>18275</v>
      </c>
      <c r="G671">
        <v>7900</v>
      </c>
    </row>
    <row r="672" spans="1:7" x14ac:dyDescent="0.25">
      <c r="A672" s="27">
        <v>41795</v>
      </c>
      <c r="B672">
        <v>17760</v>
      </c>
      <c r="C672">
        <v>18110</v>
      </c>
      <c r="D672">
        <v>16800</v>
      </c>
      <c r="E672">
        <v>16900</v>
      </c>
      <c r="F672">
        <v>16900</v>
      </c>
      <c r="G672">
        <v>14200</v>
      </c>
    </row>
    <row r="673" spans="1:7" x14ac:dyDescent="0.25">
      <c r="A673" s="27">
        <v>41796</v>
      </c>
      <c r="B673">
        <v>16115</v>
      </c>
      <c r="C673">
        <v>16145</v>
      </c>
      <c r="D673">
        <v>15195</v>
      </c>
      <c r="E673">
        <v>15215</v>
      </c>
      <c r="F673">
        <v>15215</v>
      </c>
      <c r="G673">
        <v>15100</v>
      </c>
    </row>
    <row r="674" spans="1:7" x14ac:dyDescent="0.25">
      <c r="A674" s="27">
        <v>41799</v>
      </c>
      <c r="B674">
        <v>15095</v>
      </c>
      <c r="C674">
        <v>15675</v>
      </c>
      <c r="D674">
        <v>14775</v>
      </c>
      <c r="E674">
        <v>15580</v>
      </c>
      <c r="F674">
        <v>15580</v>
      </c>
      <c r="G674">
        <v>9100</v>
      </c>
    </row>
    <row r="675" spans="1:7" x14ac:dyDescent="0.25">
      <c r="A675" s="27">
        <v>41800</v>
      </c>
      <c r="B675">
        <v>15760</v>
      </c>
      <c r="C675">
        <v>15940</v>
      </c>
      <c r="D675">
        <v>15020</v>
      </c>
      <c r="E675">
        <v>15060</v>
      </c>
      <c r="F675">
        <v>15060</v>
      </c>
      <c r="G675">
        <v>9500</v>
      </c>
    </row>
    <row r="676" spans="1:7" x14ac:dyDescent="0.25">
      <c r="A676" s="27">
        <v>41801</v>
      </c>
      <c r="B676">
        <v>15600</v>
      </c>
      <c r="C676">
        <v>16180</v>
      </c>
      <c r="D676">
        <v>15365</v>
      </c>
      <c r="E676">
        <v>15710</v>
      </c>
      <c r="F676">
        <v>15710</v>
      </c>
      <c r="G676">
        <v>12100</v>
      </c>
    </row>
    <row r="677" spans="1:7" x14ac:dyDescent="0.25">
      <c r="A677" s="27">
        <v>41802</v>
      </c>
      <c r="B677">
        <v>15905</v>
      </c>
      <c r="C677">
        <v>17800</v>
      </c>
      <c r="D677">
        <v>15800</v>
      </c>
      <c r="E677">
        <v>17295</v>
      </c>
      <c r="F677">
        <v>17295</v>
      </c>
      <c r="G677">
        <v>23400</v>
      </c>
    </row>
    <row r="678" spans="1:7" x14ac:dyDescent="0.25">
      <c r="A678" s="27">
        <v>41803</v>
      </c>
      <c r="B678">
        <v>16970</v>
      </c>
      <c r="C678">
        <v>17550</v>
      </c>
      <c r="D678">
        <v>16300</v>
      </c>
      <c r="E678">
        <v>16650</v>
      </c>
      <c r="F678">
        <v>16650</v>
      </c>
      <c r="G678">
        <v>12700</v>
      </c>
    </row>
    <row r="679" spans="1:7" x14ac:dyDescent="0.25">
      <c r="A679" s="27">
        <v>41806</v>
      </c>
      <c r="B679">
        <v>16765</v>
      </c>
      <c r="C679">
        <v>17165</v>
      </c>
      <c r="D679">
        <v>16215</v>
      </c>
      <c r="E679">
        <v>16585</v>
      </c>
      <c r="F679">
        <v>16585</v>
      </c>
      <c r="G679">
        <v>11900</v>
      </c>
    </row>
    <row r="680" spans="1:7" x14ac:dyDescent="0.25">
      <c r="A680" s="27">
        <v>41807</v>
      </c>
      <c r="B680">
        <v>16480</v>
      </c>
      <c r="C680">
        <v>16650</v>
      </c>
      <c r="D680">
        <v>15380</v>
      </c>
      <c r="E680">
        <v>15475</v>
      </c>
      <c r="F680">
        <v>15475</v>
      </c>
      <c r="G680">
        <v>12500</v>
      </c>
    </row>
    <row r="681" spans="1:7" x14ac:dyDescent="0.25">
      <c r="A681" s="27">
        <v>41808</v>
      </c>
      <c r="B681">
        <v>15320</v>
      </c>
      <c r="C681">
        <v>15395</v>
      </c>
      <c r="D681">
        <v>13760</v>
      </c>
      <c r="E681">
        <v>13810</v>
      </c>
      <c r="F681">
        <v>13810</v>
      </c>
      <c r="G681">
        <v>15400</v>
      </c>
    </row>
    <row r="682" spans="1:7" x14ac:dyDescent="0.25">
      <c r="A682" s="27">
        <v>41809</v>
      </c>
      <c r="B682">
        <v>13595</v>
      </c>
      <c r="C682">
        <v>14150</v>
      </c>
      <c r="D682">
        <v>13390</v>
      </c>
      <c r="E682">
        <v>13925</v>
      </c>
      <c r="F682">
        <v>13925</v>
      </c>
      <c r="G682">
        <v>11700</v>
      </c>
    </row>
    <row r="683" spans="1:7" x14ac:dyDescent="0.25">
      <c r="A683" s="27">
        <v>41810</v>
      </c>
      <c r="B683">
        <v>13830</v>
      </c>
      <c r="C683">
        <v>14315</v>
      </c>
      <c r="D683">
        <v>13610</v>
      </c>
      <c r="E683">
        <v>14315</v>
      </c>
      <c r="F683">
        <v>14315</v>
      </c>
      <c r="G683">
        <v>11100</v>
      </c>
    </row>
    <row r="684" spans="1:7" x14ac:dyDescent="0.25">
      <c r="A684" s="27">
        <v>41813</v>
      </c>
      <c r="B684">
        <v>14145</v>
      </c>
      <c r="C684">
        <v>14445</v>
      </c>
      <c r="D684">
        <v>13510</v>
      </c>
      <c r="E684">
        <v>13590</v>
      </c>
      <c r="F684">
        <v>13590</v>
      </c>
      <c r="G684">
        <v>14400</v>
      </c>
    </row>
    <row r="685" spans="1:7" x14ac:dyDescent="0.25">
      <c r="A685" s="27">
        <v>41814</v>
      </c>
      <c r="B685">
        <v>13840</v>
      </c>
      <c r="C685">
        <v>14825</v>
      </c>
      <c r="D685">
        <v>13475</v>
      </c>
      <c r="E685">
        <v>14580</v>
      </c>
      <c r="F685">
        <v>14580</v>
      </c>
      <c r="G685">
        <v>16400</v>
      </c>
    </row>
    <row r="686" spans="1:7" x14ac:dyDescent="0.25">
      <c r="A686" s="27">
        <v>41815</v>
      </c>
      <c r="B686">
        <v>15055</v>
      </c>
      <c r="C686">
        <v>15115</v>
      </c>
      <c r="D686">
        <v>13495</v>
      </c>
      <c r="E686">
        <v>13510</v>
      </c>
      <c r="F686">
        <v>13510</v>
      </c>
      <c r="G686">
        <v>15500</v>
      </c>
    </row>
    <row r="687" spans="1:7" x14ac:dyDescent="0.25">
      <c r="A687" s="27">
        <v>41816</v>
      </c>
      <c r="B687">
        <v>13480</v>
      </c>
      <c r="C687">
        <v>14550</v>
      </c>
      <c r="D687">
        <v>13460</v>
      </c>
      <c r="E687">
        <v>13820</v>
      </c>
      <c r="F687">
        <v>13820</v>
      </c>
      <c r="G687">
        <v>14800</v>
      </c>
    </row>
    <row r="688" spans="1:7" x14ac:dyDescent="0.25">
      <c r="A688" s="27">
        <v>41817</v>
      </c>
      <c r="B688">
        <v>14060</v>
      </c>
      <c r="C688">
        <v>14210</v>
      </c>
      <c r="D688">
        <v>13550</v>
      </c>
      <c r="E688">
        <v>13595</v>
      </c>
      <c r="F688">
        <v>13595</v>
      </c>
      <c r="G688">
        <v>9600</v>
      </c>
    </row>
    <row r="689" spans="1:7" x14ac:dyDescent="0.25">
      <c r="A689" s="27">
        <v>41820</v>
      </c>
      <c r="B689">
        <v>13550</v>
      </c>
      <c r="C689">
        <v>13685</v>
      </c>
      <c r="D689">
        <v>13030</v>
      </c>
      <c r="E689">
        <v>13310</v>
      </c>
      <c r="F689">
        <v>13310</v>
      </c>
      <c r="G689">
        <v>12000</v>
      </c>
    </row>
    <row r="690" spans="1:7" x14ac:dyDescent="0.25">
      <c r="A690" s="27">
        <v>41821</v>
      </c>
      <c r="B690">
        <v>13075</v>
      </c>
      <c r="C690">
        <v>13195</v>
      </c>
      <c r="D690">
        <v>12360</v>
      </c>
      <c r="E690">
        <v>12655</v>
      </c>
      <c r="F690">
        <v>12655</v>
      </c>
      <c r="G690">
        <v>16200</v>
      </c>
    </row>
    <row r="691" spans="1:7" x14ac:dyDescent="0.25">
      <c r="A691" s="27">
        <v>41822</v>
      </c>
      <c r="B691">
        <v>12565</v>
      </c>
      <c r="C691">
        <v>12595</v>
      </c>
      <c r="D691">
        <v>12135</v>
      </c>
      <c r="E691">
        <v>12375</v>
      </c>
      <c r="F691">
        <v>12375</v>
      </c>
      <c r="G691">
        <v>10300</v>
      </c>
    </row>
    <row r="692" spans="1:7" x14ac:dyDescent="0.25">
      <c r="A692" s="27">
        <v>41823</v>
      </c>
      <c r="B692">
        <v>11960</v>
      </c>
      <c r="C692">
        <v>12120</v>
      </c>
      <c r="D692">
        <v>11840</v>
      </c>
      <c r="E692">
        <v>12050</v>
      </c>
      <c r="F692">
        <v>12050</v>
      </c>
      <c r="G692">
        <v>7500</v>
      </c>
    </row>
    <row r="693" spans="1:7" x14ac:dyDescent="0.25">
      <c r="A693" s="27">
        <v>41827</v>
      </c>
      <c r="B693">
        <v>12235</v>
      </c>
      <c r="C693">
        <v>12600</v>
      </c>
      <c r="D693">
        <v>12160</v>
      </c>
      <c r="E693">
        <v>12525</v>
      </c>
      <c r="F693">
        <v>12525</v>
      </c>
      <c r="G693">
        <v>11800</v>
      </c>
    </row>
    <row r="694" spans="1:7" x14ac:dyDescent="0.25">
      <c r="A694" s="27">
        <v>41828</v>
      </c>
      <c r="B694">
        <v>12685</v>
      </c>
      <c r="C694">
        <v>13500</v>
      </c>
      <c r="D694">
        <v>12685</v>
      </c>
      <c r="E694">
        <v>12955</v>
      </c>
      <c r="F694">
        <v>12955</v>
      </c>
      <c r="G694">
        <v>20900</v>
      </c>
    </row>
    <row r="695" spans="1:7" x14ac:dyDescent="0.25">
      <c r="A695" s="27">
        <v>41829</v>
      </c>
      <c r="B695">
        <v>12570</v>
      </c>
      <c r="C695">
        <v>12775</v>
      </c>
      <c r="D695">
        <v>12285</v>
      </c>
      <c r="E695">
        <v>12445</v>
      </c>
      <c r="F695">
        <v>12445</v>
      </c>
      <c r="G695">
        <v>12000</v>
      </c>
    </row>
    <row r="696" spans="1:7" x14ac:dyDescent="0.25">
      <c r="A696" s="27">
        <v>41830</v>
      </c>
      <c r="B696">
        <v>13765</v>
      </c>
      <c r="C696">
        <v>13845</v>
      </c>
      <c r="D696">
        <v>12925</v>
      </c>
      <c r="E696">
        <v>13325</v>
      </c>
      <c r="F696">
        <v>13325</v>
      </c>
      <c r="G696">
        <v>17600</v>
      </c>
    </row>
    <row r="697" spans="1:7" x14ac:dyDescent="0.25">
      <c r="A697" s="27">
        <v>41831</v>
      </c>
      <c r="B697">
        <v>13250</v>
      </c>
      <c r="C697">
        <v>13460</v>
      </c>
      <c r="D697">
        <v>12905</v>
      </c>
      <c r="E697">
        <v>13005</v>
      </c>
      <c r="F697">
        <v>13005</v>
      </c>
      <c r="G697">
        <v>10500</v>
      </c>
    </row>
    <row r="698" spans="1:7" x14ac:dyDescent="0.25">
      <c r="A698" s="27">
        <v>41834</v>
      </c>
      <c r="B698">
        <v>12410</v>
      </c>
      <c r="C698">
        <v>12420</v>
      </c>
      <c r="D698">
        <v>12025</v>
      </c>
      <c r="E698">
        <v>12260</v>
      </c>
      <c r="F698">
        <v>12260</v>
      </c>
      <c r="G698">
        <v>9600</v>
      </c>
    </row>
    <row r="699" spans="1:7" x14ac:dyDescent="0.25">
      <c r="A699" s="27">
        <v>41835</v>
      </c>
      <c r="B699">
        <v>12065</v>
      </c>
      <c r="C699">
        <v>13110</v>
      </c>
      <c r="D699">
        <v>11980</v>
      </c>
      <c r="E699">
        <v>12690</v>
      </c>
      <c r="F699">
        <v>12690</v>
      </c>
      <c r="G699">
        <v>14200</v>
      </c>
    </row>
    <row r="700" spans="1:7" x14ac:dyDescent="0.25">
      <c r="A700" s="27">
        <v>41836</v>
      </c>
      <c r="B700">
        <v>11945</v>
      </c>
      <c r="C700">
        <v>12530</v>
      </c>
      <c r="D700">
        <v>11845</v>
      </c>
      <c r="E700">
        <v>12075</v>
      </c>
      <c r="F700">
        <v>12075</v>
      </c>
      <c r="G700">
        <v>15100</v>
      </c>
    </row>
    <row r="701" spans="1:7" x14ac:dyDescent="0.25">
      <c r="A701" s="27">
        <v>41837</v>
      </c>
      <c r="B701">
        <v>12385</v>
      </c>
      <c r="C701">
        <v>14960</v>
      </c>
      <c r="D701">
        <v>12050</v>
      </c>
      <c r="E701">
        <v>14395</v>
      </c>
      <c r="F701">
        <v>14395</v>
      </c>
      <c r="G701">
        <v>32000</v>
      </c>
    </row>
    <row r="702" spans="1:7" x14ac:dyDescent="0.25">
      <c r="A702" s="27">
        <v>41838</v>
      </c>
      <c r="B702">
        <v>13335</v>
      </c>
      <c r="C702">
        <v>13525</v>
      </c>
      <c r="D702">
        <v>12300</v>
      </c>
      <c r="E702">
        <v>12500</v>
      </c>
      <c r="F702">
        <v>12500</v>
      </c>
      <c r="G702">
        <v>18900</v>
      </c>
    </row>
    <row r="703" spans="1:7" x14ac:dyDescent="0.25">
      <c r="A703" s="27">
        <v>41841</v>
      </c>
      <c r="B703">
        <v>12745</v>
      </c>
      <c r="C703">
        <v>13605</v>
      </c>
      <c r="D703">
        <v>12670</v>
      </c>
      <c r="E703">
        <v>13085</v>
      </c>
      <c r="F703">
        <v>13085</v>
      </c>
      <c r="G703">
        <v>15800</v>
      </c>
    </row>
    <row r="704" spans="1:7" x14ac:dyDescent="0.25">
      <c r="A704" s="27">
        <v>41842</v>
      </c>
      <c r="B704">
        <v>12450</v>
      </c>
      <c r="C704">
        <v>12745</v>
      </c>
      <c r="D704">
        <v>12225</v>
      </c>
      <c r="E704">
        <v>12530</v>
      </c>
      <c r="F704">
        <v>12530</v>
      </c>
      <c r="G704">
        <v>12100</v>
      </c>
    </row>
    <row r="705" spans="1:7" x14ac:dyDescent="0.25">
      <c r="A705" s="27">
        <v>41843</v>
      </c>
      <c r="B705">
        <v>12390</v>
      </c>
      <c r="C705">
        <v>12880</v>
      </c>
      <c r="D705">
        <v>12340</v>
      </c>
      <c r="E705">
        <v>12740</v>
      </c>
      <c r="F705">
        <v>12740</v>
      </c>
      <c r="G705">
        <v>11200</v>
      </c>
    </row>
    <row r="706" spans="1:7" x14ac:dyDescent="0.25">
      <c r="A706" s="27">
        <v>41844</v>
      </c>
      <c r="B706">
        <v>12545</v>
      </c>
      <c r="C706">
        <v>12980</v>
      </c>
      <c r="D706">
        <v>12505</v>
      </c>
      <c r="E706">
        <v>12590</v>
      </c>
      <c r="F706">
        <v>12590</v>
      </c>
      <c r="G706">
        <v>9500</v>
      </c>
    </row>
    <row r="707" spans="1:7" x14ac:dyDescent="0.25">
      <c r="A707" s="27">
        <v>41845</v>
      </c>
      <c r="B707">
        <v>13000</v>
      </c>
      <c r="C707">
        <v>13485</v>
      </c>
      <c r="D707">
        <v>12965</v>
      </c>
      <c r="E707">
        <v>13330</v>
      </c>
      <c r="F707">
        <v>13330</v>
      </c>
      <c r="G707">
        <v>12900</v>
      </c>
    </row>
    <row r="708" spans="1:7" x14ac:dyDescent="0.25">
      <c r="A708" s="27">
        <v>41848</v>
      </c>
      <c r="B708">
        <v>13200</v>
      </c>
      <c r="C708">
        <v>13935</v>
      </c>
      <c r="D708">
        <v>13055</v>
      </c>
      <c r="E708">
        <v>13175</v>
      </c>
      <c r="F708">
        <v>13175</v>
      </c>
      <c r="G708">
        <v>14400</v>
      </c>
    </row>
    <row r="709" spans="1:7" x14ac:dyDescent="0.25">
      <c r="A709" s="27">
        <v>41849</v>
      </c>
      <c r="B709">
        <v>13070</v>
      </c>
      <c r="C709">
        <v>13385</v>
      </c>
      <c r="D709">
        <v>12710</v>
      </c>
      <c r="E709">
        <v>13110</v>
      </c>
      <c r="F709">
        <v>13110</v>
      </c>
      <c r="G709">
        <v>14100</v>
      </c>
    </row>
    <row r="710" spans="1:7" x14ac:dyDescent="0.25">
      <c r="A710" s="27">
        <v>41850</v>
      </c>
      <c r="B710">
        <v>12865</v>
      </c>
      <c r="C710">
        <v>13680</v>
      </c>
      <c r="D710">
        <v>12800</v>
      </c>
      <c r="E710">
        <v>13580</v>
      </c>
      <c r="F710">
        <v>13580</v>
      </c>
      <c r="G710">
        <v>18400</v>
      </c>
    </row>
    <row r="711" spans="1:7" x14ac:dyDescent="0.25">
      <c r="A711" s="27">
        <v>41851</v>
      </c>
      <c r="B711">
        <v>14465</v>
      </c>
      <c r="C711">
        <v>16215</v>
      </c>
      <c r="D711">
        <v>14305</v>
      </c>
      <c r="E711">
        <v>15850</v>
      </c>
      <c r="F711">
        <v>15850</v>
      </c>
      <c r="G711">
        <v>27900</v>
      </c>
    </row>
    <row r="712" spans="1:7" x14ac:dyDescent="0.25">
      <c r="A712" s="27">
        <v>41852</v>
      </c>
      <c r="B712">
        <v>16055</v>
      </c>
      <c r="C712">
        <v>18065</v>
      </c>
      <c r="D712">
        <v>14875</v>
      </c>
      <c r="E712">
        <v>17365</v>
      </c>
      <c r="F712">
        <v>17365</v>
      </c>
      <c r="G712">
        <v>36100</v>
      </c>
    </row>
    <row r="713" spans="1:7" x14ac:dyDescent="0.25">
      <c r="A713" s="27">
        <v>41855</v>
      </c>
      <c r="B713">
        <v>17010</v>
      </c>
      <c r="C713">
        <v>17470</v>
      </c>
      <c r="D713">
        <v>14975</v>
      </c>
      <c r="E713">
        <v>15770</v>
      </c>
      <c r="F713">
        <v>15770</v>
      </c>
      <c r="G713">
        <v>22500</v>
      </c>
    </row>
    <row r="714" spans="1:7" x14ac:dyDescent="0.25">
      <c r="A714" s="27">
        <v>41856</v>
      </c>
      <c r="B714">
        <v>16400</v>
      </c>
      <c r="C714">
        <v>18500</v>
      </c>
      <c r="D714">
        <v>16020</v>
      </c>
      <c r="E714">
        <v>17940</v>
      </c>
      <c r="F714">
        <v>17940</v>
      </c>
      <c r="G714">
        <v>26800</v>
      </c>
    </row>
    <row r="715" spans="1:7" x14ac:dyDescent="0.25">
      <c r="A715" s="27">
        <v>41857</v>
      </c>
      <c r="B715">
        <v>18650</v>
      </c>
      <c r="C715">
        <v>18720</v>
      </c>
      <c r="D715">
        <v>16695</v>
      </c>
      <c r="E715">
        <v>18100</v>
      </c>
      <c r="F715">
        <v>18100</v>
      </c>
      <c r="G715">
        <v>22800</v>
      </c>
    </row>
    <row r="716" spans="1:7" x14ac:dyDescent="0.25">
      <c r="A716" s="27">
        <v>41858</v>
      </c>
      <c r="B716">
        <v>17215</v>
      </c>
      <c r="C716">
        <v>19555</v>
      </c>
      <c r="D716">
        <v>16940</v>
      </c>
      <c r="E716">
        <v>18885</v>
      </c>
      <c r="F716">
        <v>18885</v>
      </c>
      <c r="G716">
        <v>28700</v>
      </c>
    </row>
    <row r="717" spans="1:7" x14ac:dyDescent="0.25">
      <c r="A717" s="27">
        <v>41859</v>
      </c>
      <c r="B717">
        <v>18930</v>
      </c>
      <c r="C717">
        <v>19425</v>
      </c>
      <c r="D717">
        <v>17240</v>
      </c>
      <c r="E717">
        <v>17370</v>
      </c>
      <c r="F717">
        <v>17370</v>
      </c>
      <c r="G717">
        <v>19900</v>
      </c>
    </row>
    <row r="718" spans="1:7" x14ac:dyDescent="0.25">
      <c r="A718" s="27">
        <v>41862</v>
      </c>
      <c r="B718">
        <v>16665</v>
      </c>
      <c r="C718">
        <v>16820</v>
      </c>
      <c r="D718">
        <v>15055</v>
      </c>
      <c r="E718">
        <v>15960</v>
      </c>
      <c r="F718">
        <v>15960</v>
      </c>
      <c r="G718">
        <v>17100</v>
      </c>
    </row>
    <row r="719" spans="1:7" x14ac:dyDescent="0.25">
      <c r="A719" s="27">
        <v>41863</v>
      </c>
      <c r="B719">
        <v>15805</v>
      </c>
      <c r="C719">
        <v>16100</v>
      </c>
      <c r="D719">
        <v>15225</v>
      </c>
      <c r="E719">
        <v>15695</v>
      </c>
      <c r="F719">
        <v>15695</v>
      </c>
      <c r="G719">
        <v>14300</v>
      </c>
    </row>
    <row r="720" spans="1:7" x14ac:dyDescent="0.25">
      <c r="A720" s="27">
        <v>41864</v>
      </c>
      <c r="B720">
        <v>14930</v>
      </c>
      <c r="C720">
        <v>15130</v>
      </c>
      <c r="D720">
        <v>13875</v>
      </c>
      <c r="E720">
        <v>13940</v>
      </c>
      <c r="F720">
        <v>13940</v>
      </c>
      <c r="G720">
        <v>17100</v>
      </c>
    </row>
    <row r="721" spans="1:7" x14ac:dyDescent="0.25">
      <c r="A721" s="27">
        <v>41865</v>
      </c>
      <c r="B721">
        <v>13590</v>
      </c>
      <c r="C721">
        <v>15660</v>
      </c>
      <c r="D721">
        <v>13020</v>
      </c>
      <c r="E721">
        <v>13045</v>
      </c>
      <c r="F721">
        <v>13045</v>
      </c>
      <c r="G721">
        <v>13200</v>
      </c>
    </row>
    <row r="722" spans="1:7" x14ac:dyDescent="0.25">
      <c r="A722" s="27">
        <v>41866</v>
      </c>
      <c r="B722">
        <v>12500</v>
      </c>
      <c r="C722">
        <v>14435</v>
      </c>
      <c r="D722">
        <v>12315</v>
      </c>
      <c r="E722">
        <v>13000</v>
      </c>
      <c r="F722">
        <v>13000</v>
      </c>
      <c r="G722">
        <v>38800</v>
      </c>
    </row>
    <row r="723" spans="1:7" x14ac:dyDescent="0.25">
      <c r="A723" s="27">
        <v>41869</v>
      </c>
      <c r="B723">
        <v>12195</v>
      </c>
      <c r="C723">
        <v>12370</v>
      </c>
      <c r="D723">
        <v>12025</v>
      </c>
      <c r="E723">
        <v>12050</v>
      </c>
      <c r="F723">
        <v>12050</v>
      </c>
      <c r="G723">
        <v>15600</v>
      </c>
    </row>
    <row r="724" spans="1:7" x14ac:dyDescent="0.25">
      <c r="A724" s="27">
        <v>41870</v>
      </c>
      <c r="B724">
        <v>11745</v>
      </c>
      <c r="C724">
        <v>11960</v>
      </c>
      <c r="D724">
        <v>11660</v>
      </c>
      <c r="E724">
        <v>11810</v>
      </c>
      <c r="F724">
        <v>11810</v>
      </c>
      <c r="G724">
        <v>12400</v>
      </c>
    </row>
    <row r="725" spans="1:7" x14ac:dyDescent="0.25">
      <c r="A725" s="27">
        <v>41871</v>
      </c>
      <c r="B725">
        <v>12120</v>
      </c>
      <c r="C725">
        <v>12450</v>
      </c>
      <c r="D725">
        <v>11870</v>
      </c>
      <c r="E725">
        <v>12000</v>
      </c>
      <c r="F725">
        <v>12000</v>
      </c>
      <c r="G725">
        <v>18000</v>
      </c>
    </row>
    <row r="726" spans="1:7" x14ac:dyDescent="0.25">
      <c r="A726" s="27">
        <v>41872</v>
      </c>
      <c r="B726">
        <v>12010</v>
      </c>
      <c r="C726">
        <v>12320</v>
      </c>
      <c r="D726">
        <v>11925</v>
      </c>
      <c r="E726">
        <v>12055</v>
      </c>
      <c r="F726">
        <v>12055</v>
      </c>
      <c r="G726">
        <v>13800</v>
      </c>
    </row>
    <row r="727" spans="1:7" x14ac:dyDescent="0.25">
      <c r="A727" s="27">
        <v>41873</v>
      </c>
      <c r="B727">
        <v>12020</v>
      </c>
      <c r="C727">
        <v>12445</v>
      </c>
      <c r="D727">
        <v>11800</v>
      </c>
      <c r="E727">
        <v>11950</v>
      </c>
      <c r="F727">
        <v>11950</v>
      </c>
      <c r="G727">
        <v>17800</v>
      </c>
    </row>
    <row r="728" spans="1:7" x14ac:dyDescent="0.25">
      <c r="A728" s="27">
        <v>41876</v>
      </c>
      <c r="B728">
        <v>11680</v>
      </c>
      <c r="C728">
        <v>11890</v>
      </c>
      <c r="D728">
        <v>11560</v>
      </c>
      <c r="E728">
        <v>11710</v>
      </c>
      <c r="F728">
        <v>11710</v>
      </c>
      <c r="G728">
        <v>12300</v>
      </c>
    </row>
    <row r="729" spans="1:7" x14ac:dyDescent="0.25">
      <c r="A729" s="27">
        <v>41877</v>
      </c>
      <c r="B729">
        <v>11710</v>
      </c>
      <c r="C729">
        <v>11995</v>
      </c>
      <c r="D729">
        <v>11660</v>
      </c>
      <c r="E729">
        <v>11915</v>
      </c>
      <c r="F729">
        <v>11915</v>
      </c>
      <c r="G729">
        <v>9700</v>
      </c>
    </row>
    <row r="730" spans="1:7" x14ac:dyDescent="0.25">
      <c r="A730" s="27">
        <v>41878</v>
      </c>
      <c r="B730">
        <v>11970</v>
      </c>
      <c r="C730">
        <v>12280</v>
      </c>
      <c r="D730">
        <v>11845</v>
      </c>
      <c r="E730">
        <v>12055</v>
      </c>
      <c r="F730">
        <v>12055</v>
      </c>
      <c r="G730">
        <v>11200</v>
      </c>
    </row>
    <row r="731" spans="1:7" x14ac:dyDescent="0.25">
      <c r="A731" s="27">
        <v>41879</v>
      </c>
      <c r="B731">
        <v>12765</v>
      </c>
      <c r="C731">
        <v>12840</v>
      </c>
      <c r="D731">
        <v>12240</v>
      </c>
      <c r="E731">
        <v>12495</v>
      </c>
      <c r="F731">
        <v>12495</v>
      </c>
      <c r="G731">
        <v>14300</v>
      </c>
    </row>
    <row r="732" spans="1:7" x14ac:dyDescent="0.25">
      <c r="A732" s="27">
        <v>41880</v>
      </c>
      <c r="B732">
        <v>12225</v>
      </c>
      <c r="C732">
        <v>12585</v>
      </c>
      <c r="D732">
        <v>12135</v>
      </c>
      <c r="E732">
        <v>12305</v>
      </c>
      <c r="F732">
        <v>12305</v>
      </c>
      <c r="G732">
        <v>18100</v>
      </c>
    </row>
    <row r="733" spans="1:7" x14ac:dyDescent="0.25">
      <c r="A733" s="27">
        <v>41884</v>
      </c>
      <c r="B733">
        <v>12275</v>
      </c>
      <c r="C733">
        <v>12660</v>
      </c>
      <c r="D733">
        <v>12190</v>
      </c>
      <c r="E733">
        <v>12475</v>
      </c>
      <c r="F733">
        <v>12475</v>
      </c>
      <c r="G733">
        <v>11600</v>
      </c>
    </row>
    <row r="734" spans="1:7" x14ac:dyDescent="0.25">
      <c r="A734" s="27">
        <v>41885</v>
      </c>
      <c r="B734">
        <v>12070</v>
      </c>
      <c r="C734">
        <v>12460</v>
      </c>
      <c r="D734">
        <v>12050</v>
      </c>
      <c r="E734">
        <v>12180</v>
      </c>
      <c r="F734">
        <v>12180</v>
      </c>
      <c r="G734">
        <v>14000</v>
      </c>
    </row>
    <row r="735" spans="1:7" x14ac:dyDescent="0.25">
      <c r="A735" s="27">
        <v>41886</v>
      </c>
      <c r="B735">
        <v>11995</v>
      </c>
      <c r="C735">
        <v>12485</v>
      </c>
      <c r="D735">
        <v>11680</v>
      </c>
      <c r="E735">
        <v>12215</v>
      </c>
      <c r="F735">
        <v>12215</v>
      </c>
      <c r="G735">
        <v>18500</v>
      </c>
    </row>
    <row r="736" spans="1:7" x14ac:dyDescent="0.25">
      <c r="A736" s="27">
        <v>41887</v>
      </c>
      <c r="B736">
        <v>12085</v>
      </c>
      <c r="C736">
        <v>12475</v>
      </c>
      <c r="D736">
        <v>11680</v>
      </c>
      <c r="E736">
        <v>11710</v>
      </c>
      <c r="F736">
        <v>11710</v>
      </c>
      <c r="G736">
        <v>17600</v>
      </c>
    </row>
    <row r="737" spans="1:7" x14ac:dyDescent="0.25">
      <c r="A737" s="27">
        <v>41890</v>
      </c>
      <c r="B737">
        <v>11780</v>
      </c>
      <c r="C737">
        <v>12050</v>
      </c>
      <c r="D737">
        <v>11675</v>
      </c>
      <c r="E737">
        <v>11775</v>
      </c>
      <c r="F737">
        <v>11775</v>
      </c>
      <c r="G737">
        <v>13600</v>
      </c>
    </row>
    <row r="738" spans="1:7" x14ac:dyDescent="0.25">
      <c r="A738" s="27">
        <v>41891</v>
      </c>
      <c r="B738">
        <v>11900</v>
      </c>
      <c r="C738">
        <v>12525</v>
      </c>
      <c r="D738">
        <v>11885</v>
      </c>
      <c r="E738">
        <v>12380</v>
      </c>
      <c r="F738">
        <v>12380</v>
      </c>
      <c r="G738">
        <v>16300</v>
      </c>
    </row>
    <row r="739" spans="1:7" x14ac:dyDescent="0.25">
      <c r="A739" s="27">
        <v>41892</v>
      </c>
      <c r="B739">
        <v>12440</v>
      </c>
      <c r="C739">
        <v>12890</v>
      </c>
      <c r="D739">
        <v>12100</v>
      </c>
      <c r="E739">
        <v>12235</v>
      </c>
      <c r="F739">
        <v>12235</v>
      </c>
      <c r="G739">
        <v>16000</v>
      </c>
    </row>
    <row r="740" spans="1:7" x14ac:dyDescent="0.25">
      <c r="A740" s="27">
        <v>41893</v>
      </c>
      <c r="B740">
        <v>12675</v>
      </c>
      <c r="C740">
        <v>12760</v>
      </c>
      <c r="D740">
        <v>12135</v>
      </c>
      <c r="E740">
        <v>12160</v>
      </c>
      <c r="F740">
        <v>12160</v>
      </c>
      <c r="G740">
        <v>14100</v>
      </c>
    </row>
    <row r="741" spans="1:7" x14ac:dyDescent="0.25">
      <c r="A741" s="27">
        <v>41894</v>
      </c>
      <c r="B741">
        <v>12225</v>
      </c>
      <c r="C741">
        <v>13095</v>
      </c>
      <c r="D741">
        <v>12185</v>
      </c>
      <c r="E741">
        <v>12710</v>
      </c>
      <c r="F741">
        <v>12710</v>
      </c>
      <c r="G741">
        <v>20800</v>
      </c>
    </row>
    <row r="742" spans="1:7" x14ac:dyDescent="0.25">
      <c r="A742" s="27">
        <v>41897</v>
      </c>
      <c r="B742">
        <v>12810</v>
      </c>
      <c r="C742">
        <v>13495</v>
      </c>
      <c r="D742">
        <v>12790</v>
      </c>
      <c r="E742">
        <v>13330</v>
      </c>
      <c r="F742">
        <v>13330</v>
      </c>
      <c r="G742">
        <v>17800</v>
      </c>
    </row>
    <row r="743" spans="1:7" x14ac:dyDescent="0.25">
      <c r="A743" s="27">
        <v>41898</v>
      </c>
      <c r="B743">
        <v>13620</v>
      </c>
      <c r="C743">
        <v>13660</v>
      </c>
      <c r="D743">
        <v>11955</v>
      </c>
      <c r="E743">
        <v>12040</v>
      </c>
      <c r="F743">
        <v>12040</v>
      </c>
      <c r="G743">
        <v>23300</v>
      </c>
    </row>
    <row r="744" spans="1:7" x14ac:dyDescent="0.25">
      <c r="A744" s="27">
        <v>41899</v>
      </c>
      <c r="B744">
        <v>11910</v>
      </c>
      <c r="C744">
        <v>12110</v>
      </c>
      <c r="D744">
        <v>11295</v>
      </c>
      <c r="E744">
        <v>11810</v>
      </c>
      <c r="F744">
        <v>11810</v>
      </c>
      <c r="G744">
        <v>25400</v>
      </c>
    </row>
    <row r="745" spans="1:7" x14ac:dyDescent="0.25">
      <c r="A745" s="27">
        <v>41900</v>
      </c>
      <c r="B745">
        <v>11635</v>
      </c>
      <c r="C745">
        <v>11750</v>
      </c>
      <c r="D745">
        <v>11435</v>
      </c>
      <c r="E745">
        <v>11445</v>
      </c>
      <c r="F745">
        <v>11445</v>
      </c>
      <c r="G745">
        <v>13900</v>
      </c>
    </row>
    <row r="746" spans="1:7" x14ac:dyDescent="0.25">
      <c r="A746" s="27">
        <v>41901</v>
      </c>
      <c r="B746">
        <v>11210</v>
      </c>
      <c r="C746">
        <v>11770</v>
      </c>
      <c r="D746">
        <v>11110</v>
      </c>
      <c r="E746">
        <v>11480</v>
      </c>
      <c r="F746">
        <v>11480</v>
      </c>
      <c r="G746">
        <v>23000</v>
      </c>
    </row>
    <row r="747" spans="1:7" x14ac:dyDescent="0.25">
      <c r="A747" s="27">
        <v>41904</v>
      </c>
      <c r="B747">
        <v>11720</v>
      </c>
      <c r="C747">
        <v>12440</v>
      </c>
      <c r="D747">
        <v>11685</v>
      </c>
      <c r="E747">
        <v>12280</v>
      </c>
      <c r="F747">
        <v>12280</v>
      </c>
      <c r="G747">
        <v>28200</v>
      </c>
    </row>
    <row r="748" spans="1:7" x14ac:dyDescent="0.25">
      <c r="A748" s="27">
        <v>41905</v>
      </c>
      <c r="B748">
        <v>12855</v>
      </c>
      <c r="C748">
        <v>13175</v>
      </c>
      <c r="D748">
        <v>12385</v>
      </c>
      <c r="E748">
        <v>13175</v>
      </c>
      <c r="F748">
        <v>13175</v>
      </c>
      <c r="G748">
        <v>22400</v>
      </c>
    </row>
    <row r="749" spans="1:7" x14ac:dyDescent="0.25">
      <c r="A749" s="27">
        <v>41906</v>
      </c>
      <c r="B749">
        <v>13000</v>
      </c>
      <c r="C749">
        <v>13245</v>
      </c>
      <c r="D749">
        <v>12240</v>
      </c>
      <c r="E749">
        <v>12280</v>
      </c>
      <c r="F749">
        <v>12280</v>
      </c>
      <c r="G749">
        <v>17900</v>
      </c>
    </row>
    <row r="750" spans="1:7" x14ac:dyDescent="0.25">
      <c r="A750" s="27">
        <v>41907</v>
      </c>
      <c r="B750">
        <v>12510</v>
      </c>
      <c r="C750">
        <v>14480</v>
      </c>
      <c r="D750">
        <v>12500</v>
      </c>
      <c r="E750">
        <v>14115</v>
      </c>
      <c r="F750">
        <v>14115</v>
      </c>
      <c r="G750">
        <v>45300</v>
      </c>
    </row>
    <row r="751" spans="1:7" x14ac:dyDescent="0.25">
      <c r="A751" s="27">
        <v>41908</v>
      </c>
      <c r="B751">
        <v>13880</v>
      </c>
      <c r="C751">
        <v>14030</v>
      </c>
      <c r="D751">
        <v>12875</v>
      </c>
      <c r="E751">
        <v>13160</v>
      </c>
      <c r="F751">
        <v>13160</v>
      </c>
      <c r="G751">
        <v>22500</v>
      </c>
    </row>
    <row r="752" spans="1:7" x14ac:dyDescent="0.25">
      <c r="A752" s="27">
        <v>41911</v>
      </c>
      <c r="B752">
        <v>14605</v>
      </c>
      <c r="C752">
        <v>14920</v>
      </c>
      <c r="D752">
        <v>13775</v>
      </c>
      <c r="E752">
        <v>14470</v>
      </c>
      <c r="F752">
        <v>14470</v>
      </c>
      <c r="G752">
        <v>22900</v>
      </c>
    </row>
    <row r="753" spans="1:7" x14ac:dyDescent="0.25">
      <c r="A753" s="27">
        <v>41912</v>
      </c>
      <c r="B753">
        <v>14570</v>
      </c>
      <c r="C753">
        <v>15055</v>
      </c>
      <c r="D753">
        <v>14000</v>
      </c>
      <c r="E753">
        <v>14815</v>
      </c>
      <c r="F753">
        <v>14815</v>
      </c>
      <c r="G753">
        <v>21100</v>
      </c>
    </row>
    <row r="754" spans="1:7" x14ac:dyDescent="0.25">
      <c r="A754" s="27">
        <v>41913</v>
      </c>
      <c r="B754">
        <v>14825</v>
      </c>
      <c r="C754">
        <v>16240</v>
      </c>
      <c r="D754">
        <v>14760</v>
      </c>
      <c r="E754">
        <v>15490</v>
      </c>
      <c r="F754">
        <v>15490</v>
      </c>
      <c r="G754">
        <v>25100</v>
      </c>
    </row>
    <row r="755" spans="1:7" x14ac:dyDescent="0.25">
      <c r="A755" s="27">
        <v>41914</v>
      </c>
      <c r="B755">
        <v>15620</v>
      </c>
      <c r="C755">
        <v>16520</v>
      </c>
      <c r="D755">
        <v>14585</v>
      </c>
      <c r="E755">
        <v>15165</v>
      </c>
      <c r="F755">
        <v>15165</v>
      </c>
      <c r="G755">
        <v>25600</v>
      </c>
    </row>
    <row r="756" spans="1:7" x14ac:dyDescent="0.25">
      <c r="A756" s="27">
        <v>41915</v>
      </c>
      <c r="B756">
        <v>14150</v>
      </c>
      <c r="C756">
        <v>14325</v>
      </c>
      <c r="D756">
        <v>12985</v>
      </c>
      <c r="E756">
        <v>13320</v>
      </c>
      <c r="F756">
        <v>13320</v>
      </c>
      <c r="G756">
        <v>21900</v>
      </c>
    </row>
    <row r="757" spans="1:7" x14ac:dyDescent="0.25">
      <c r="A757" s="27">
        <v>41918</v>
      </c>
      <c r="B757">
        <v>12695</v>
      </c>
      <c r="C757">
        <v>13845</v>
      </c>
      <c r="D757">
        <v>12425</v>
      </c>
      <c r="E757">
        <v>13740</v>
      </c>
      <c r="F757">
        <v>13740</v>
      </c>
      <c r="G757">
        <v>18800</v>
      </c>
    </row>
    <row r="758" spans="1:7" x14ac:dyDescent="0.25">
      <c r="A758" s="27">
        <v>41919</v>
      </c>
      <c r="B758">
        <v>14365</v>
      </c>
      <c r="C758">
        <v>15690</v>
      </c>
      <c r="D758">
        <v>14270</v>
      </c>
      <c r="E758">
        <v>15645</v>
      </c>
      <c r="F758">
        <v>15645</v>
      </c>
      <c r="G758">
        <v>26300</v>
      </c>
    </row>
    <row r="759" spans="1:7" x14ac:dyDescent="0.25">
      <c r="A759" s="27">
        <v>41920</v>
      </c>
      <c r="B759">
        <v>15790</v>
      </c>
      <c r="C759">
        <v>16095</v>
      </c>
      <c r="D759">
        <v>12900</v>
      </c>
      <c r="E759">
        <v>13030</v>
      </c>
      <c r="F759">
        <v>13030</v>
      </c>
      <c r="G759">
        <v>30000</v>
      </c>
    </row>
    <row r="760" spans="1:7" x14ac:dyDescent="0.25">
      <c r="A760" s="27">
        <v>41921</v>
      </c>
      <c r="B760">
        <v>13325</v>
      </c>
      <c r="C760">
        <v>15405</v>
      </c>
      <c r="D760">
        <v>13150</v>
      </c>
      <c r="E760">
        <v>15305</v>
      </c>
      <c r="F760">
        <v>15305</v>
      </c>
      <c r="G760">
        <v>30500</v>
      </c>
    </row>
    <row r="761" spans="1:7" x14ac:dyDescent="0.25">
      <c r="A761" s="27">
        <v>41922</v>
      </c>
      <c r="B761">
        <v>15490</v>
      </c>
      <c r="C761">
        <v>18825</v>
      </c>
      <c r="D761">
        <v>14860</v>
      </c>
      <c r="E761">
        <v>18795</v>
      </c>
      <c r="F761">
        <v>18795</v>
      </c>
      <c r="G761">
        <v>45900</v>
      </c>
    </row>
    <row r="762" spans="1:7" x14ac:dyDescent="0.25">
      <c r="A762" s="27">
        <v>41925</v>
      </c>
      <c r="B762">
        <v>18090</v>
      </c>
      <c r="C762">
        <v>22750</v>
      </c>
      <c r="D762">
        <v>17475</v>
      </c>
      <c r="E762">
        <v>22635</v>
      </c>
      <c r="F762">
        <v>22635</v>
      </c>
      <c r="G762">
        <v>50300</v>
      </c>
    </row>
    <row r="763" spans="1:7" x14ac:dyDescent="0.25">
      <c r="A763" s="27">
        <v>41926</v>
      </c>
      <c r="B763">
        <v>21310</v>
      </c>
      <c r="C763">
        <v>23570</v>
      </c>
      <c r="D763">
        <v>18960</v>
      </c>
      <c r="E763">
        <v>21815</v>
      </c>
      <c r="F763">
        <v>21815</v>
      </c>
      <c r="G763">
        <v>49100</v>
      </c>
    </row>
    <row r="764" spans="1:7" x14ac:dyDescent="0.25">
      <c r="A764" s="27">
        <v>41927</v>
      </c>
      <c r="B764">
        <v>24675</v>
      </c>
      <c r="C764">
        <v>27550</v>
      </c>
      <c r="D764">
        <v>22000</v>
      </c>
      <c r="E764">
        <v>22280</v>
      </c>
      <c r="F764">
        <v>22280</v>
      </c>
      <c r="G764">
        <v>46900</v>
      </c>
    </row>
    <row r="765" spans="1:7" x14ac:dyDescent="0.25">
      <c r="A765" s="27">
        <v>41928</v>
      </c>
      <c r="B765">
        <v>27765</v>
      </c>
      <c r="C765">
        <v>28140</v>
      </c>
      <c r="D765">
        <v>21830</v>
      </c>
      <c r="E765">
        <v>22970</v>
      </c>
      <c r="F765">
        <v>22970</v>
      </c>
      <c r="G765">
        <v>40500</v>
      </c>
    </row>
    <row r="766" spans="1:7" x14ac:dyDescent="0.25">
      <c r="A766" s="27">
        <v>41929</v>
      </c>
      <c r="B766">
        <v>19755</v>
      </c>
      <c r="C766">
        <v>21915</v>
      </c>
      <c r="D766">
        <v>19035</v>
      </c>
      <c r="E766">
        <v>20935</v>
      </c>
      <c r="F766">
        <v>20935</v>
      </c>
      <c r="G766">
        <v>37600</v>
      </c>
    </row>
    <row r="767" spans="1:7" x14ac:dyDescent="0.25">
      <c r="A767" s="27">
        <v>41932</v>
      </c>
      <c r="B767">
        <v>21220</v>
      </c>
      <c r="C767">
        <v>21435</v>
      </c>
      <c r="D767">
        <v>17665</v>
      </c>
      <c r="E767">
        <v>17785</v>
      </c>
      <c r="F767">
        <v>17785</v>
      </c>
      <c r="G767">
        <v>26500</v>
      </c>
    </row>
    <row r="768" spans="1:7" x14ac:dyDescent="0.25">
      <c r="A768" s="27">
        <v>41933</v>
      </c>
      <c r="B768">
        <v>16410</v>
      </c>
      <c r="C768">
        <v>16650</v>
      </c>
      <c r="D768">
        <v>14910</v>
      </c>
      <c r="E768">
        <v>15105</v>
      </c>
      <c r="F768">
        <v>15105</v>
      </c>
      <c r="G768">
        <v>31700</v>
      </c>
    </row>
    <row r="769" spans="1:7" x14ac:dyDescent="0.25">
      <c r="A769" s="27">
        <v>41934</v>
      </c>
      <c r="B769">
        <v>14805</v>
      </c>
      <c r="C769">
        <v>17515</v>
      </c>
      <c r="D769">
        <v>14455</v>
      </c>
      <c r="E769">
        <v>17400</v>
      </c>
      <c r="F769">
        <v>17400</v>
      </c>
      <c r="G769">
        <v>39400</v>
      </c>
    </row>
    <row r="770" spans="1:7" x14ac:dyDescent="0.25">
      <c r="A770" s="27">
        <v>41935</v>
      </c>
      <c r="B770">
        <v>15310</v>
      </c>
      <c r="C770">
        <v>16000</v>
      </c>
      <c r="D770">
        <v>14555</v>
      </c>
      <c r="E770">
        <v>15475</v>
      </c>
      <c r="F770">
        <v>15475</v>
      </c>
      <c r="G770">
        <v>37900</v>
      </c>
    </row>
    <row r="771" spans="1:7" x14ac:dyDescent="0.25">
      <c r="A771" s="27">
        <v>41936</v>
      </c>
      <c r="B771">
        <v>15435</v>
      </c>
      <c r="C771">
        <v>17160</v>
      </c>
      <c r="D771">
        <v>14900</v>
      </c>
      <c r="E771">
        <v>15110</v>
      </c>
      <c r="F771">
        <v>15110</v>
      </c>
      <c r="G771">
        <v>28600</v>
      </c>
    </row>
    <row r="772" spans="1:7" x14ac:dyDescent="0.25">
      <c r="A772" s="27">
        <v>41939</v>
      </c>
      <c r="B772">
        <v>15585</v>
      </c>
      <c r="C772">
        <v>16125</v>
      </c>
      <c r="D772">
        <v>14535</v>
      </c>
      <c r="E772">
        <v>14695</v>
      </c>
      <c r="F772">
        <v>14695</v>
      </c>
      <c r="G772">
        <v>25000</v>
      </c>
    </row>
    <row r="773" spans="1:7" x14ac:dyDescent="0.25">
      <c r="A773" s="27">
        <v>41940</v>
      </c>
      <c r="B773">
        <v>14250</v>
      </c>
      <c r="C773">
        <v>14295</v>
      </c>
      <c r="D773">
        <v>12750</v>
      </c>
      <c r="E773">
        <v>12770</v>
      </c>
      <c r="F773">
        <v>12770</v>
      </c>
      <c r="G773">
        <v>30700</v>
      </c>
    </row>
    <row r="774" spans="1:7" x14ac:dyDescent="0.25">
      <c r="A774" s="27">
        <v>41941</v>
      </c>
      <c r="B774">
        <v>12805</v>
      </c>
      <c r="C774">
        <v>13900</v>
      </c>
      <c r="D774">
        <v>12655</v>
      </c>
      <c r="E774">
        <v>13130</v>
      </c>
      <c r="F774">
        <v>13130</v>
      </c>
      <c r="G774">
        <v>35000</v>
      </c>
    </row>
    <row r="775" spans="1:7" x14ac:dyDescent="0.25">
      <c r="A775" s="27">
        <v>41942</v>
      </c>
      <c r="B775">
        <v>13710</v>
      </c>
      <c r="C775">
        <v>14120</v>
      </c>
      <c r="D775">
        <v>12700</v>
      </c>
      <c r="E775">
        <v>13205</v>
      </c>
      <c r="F775">
        <v>13205</v>
      </c>
      <c r="G775">
        <v>28600</v>
      </c>
    </row>
    <row r="776" spans="1:7" x14ac:dyDescent="0.25">
      <c r="A776" s="27">
        <v>41943</v>
      </c>
      <c r="B776">
        <v>12420</v>
      </c>
      <c r="C776">
        <v>12990</v>
      </c>
      <c r="D776">
        <v>12370</v>
      </c>
      <c r="E776">
        <v>12550</v>
      </c>
      <c r="F776">
        <v>12550</v>
      </c>
      <c r="G776">
        <v>21000</v>
      </c>
    </row>
    <row r="777" spans="1:7" x14ac:dyDescent="0.25">
      <c r="A777" s="27">
        <v>41946</v>
      </c>
      <c r="B777">
        <v>12540</v>
      </c>
      <c r="C777">
        <v>13250</v>
      </c>
      <c r="D777">
        <v>12400</v>
      </c>
      <c r="E777">
        <v>12955</v>
      </c>
      <c r="F777">
        <v>12955</v>
      </c>
      <c r="G777">
        <v>20600</v>
      </c>
    </row>
    <row r="778" spans="1:7" x14ac:dyDescent="0.25">
      <c r="A778" s="27">
        <v>41947</v>
      </c>
      <c r="B778">
        <v>13175</v>
      </c>
      <c r="C778">
        <v>13875</v>
      </c>
      <c r="D778">
        <v>12715</v>
      </c>
      <c r="E778">
        <v>12800</v>
      </c>
      <c r="F778">
        <v>12800</v>
      </c>
      <c r="G778">
        <v>29300</v>
      </c>
    </row>
    <row r="779" spans="1:7" x14ac:dyDescent="0.25">
      <c r="A779" s="27">
        <v>41948</v>
      </c>
      <c r="B779">
        <v>12335</v>
      </c>
      <c r="C779">
        <v>12945</v>
      </c>
      <c r="D779">
        <v>12305</v>
      </c>
      <c r="E779">
        <v>12455</v>
      </c>
      <c r="F779">
        <v>12455</v>
      </c>
      <c r="G779">
        <v>16300</v>
      </c>
    </row>
    <row r="780" spans="1:7" x14ac:dyDescent="0.25">
      <c r="A780" s="27">
        <v>41949</v>
      </c>
      <c r="B780">
        <v>12300</v>
      </c>
      <c r="C780">
        <v>12765</v>
      </c>
      <c r="D780">
        <v>11720</v>
      </c>
      <c r="E780">
        <v>11830</v>
      </c>
      <c r="F780">
        <v>11830</v>
      </c>
      <c r="G780">
        <v>24400</v>
      </c>
    </row>
    <row r="781" spans="1:7" x14ac:dyDescent="0.25">
      <c r="A781" s="27">
        <v>41950</v>
      </c>
      <c r="B781">
        <v>11785</v>
      </c>
      <c r="C781">
        <v>12060</v>
      </c>
      <c r="D781">
        <v>11430</v>
      </c>
      <c r="E781">
        <v>11490</v>
      </c>
      <c r="F781">
        <v>11490</v>
      </c>
      <c r="G781">
        <v>24200</v>
      </c>
    </row>
    <row r="782" spans="1:7" x14ac:dyDescent="0.25">
      <c r="A782" s="27">
        <v>41953</v>
      </c>
      <c r="B782">
        <v>11375</v>
      </c>
      <c r="C782">
        <v>11425</v>
      </c>
      <c r="D782">
        <v>10440</v>
      </c>
      <c r="E782">
        <v>10630</v>
      </c>
      <c r="F782">
        <v>10630</v>
      </c>
      <c r="G782">
        <v>29600</v>
      </c>
    </row>
    <row r="783" spans="1:7" x14ac:dyDescent="0.25">
      <c r="A783" s="27">
        <v>41954</v>
      </c>
      <c r="B783">
        <v>10480</v>
      </c>
      <c r="C783">
        <v>11015</v>
      </c>
      <c r="D783">
        <v>10380</v>
      </c>
      <c r="E783">
        <v>10595</v>
      </c>
      <c r="F783">
        <v>10595</v>
      </c>
      <c r="G783">
        <v>21000</v>
      </c>
    </row>
    <row r="784" spans="1:7" x14ac:dyDescent="0.25">
      <c r="A784" s="27">
        <v>41955</v>
      </c>
      <c r="B784">
        <v>11085</v>
      </c>
      <c r="C784">
        <v>11125</v>
      </c>
      <c r="D784">
        <v>10620</v>
      </c>
      <c r="E784">
        <v>10830</v>
      </c>
      <c r="F784">
        <v>10830</v>
      </c>
      <c r="G784">
        <v>18800</v>
      </c>
    </row>
    <row r="785" spans="1:7" x14ac:dyDescent="0.25">
      <c r="A785" s="27">
        <v>41956</v>
      </c>
      <c r="B785">
        <v>10925</v>
      </c>
      <c r="C785">
        <v>11720</v>
      </c>
      <c r="D785">
        <v>10640</v>
      </c>
      <c r="E785">
        <v>11090</v>
      </c>
      <c r="F785">
        <v>11090</v>
      </c>
      <c r="G785">
        <v>30600</v>
      </c>
    </row>
    <row r="786" spans="1:7" x14ac:dyDescent="0.25">
      <c r="A786" s="27">
        <v>41957</v>
      </c>
      <c r="B786">
        <v>11215</v>
      </c>
      <c r="C786">
        <v>11625</v>
      </c>
      <c r="D786">
        <v>11080</v>
      </c>
      <c r="E786">
        <v>11145</v>
      </c>
      <c r="F786">
        <v>11145</v>
      </c>
      <c r="G786">
        <v>20200</v>
      </c>
    </row>
    <row r="787" spans="1:7" x14ac:dyDescent="0.25">
      <c r="A787" s="27">
        <v>41960</v>
      </c>
      <c r="B787">
        <v>11355</v>
      </c>
      <c r="C787">
        <v>11520</v>
      </c>
      <c r="D787">
        <v>10875</v>
      </c>
      <c r="E787">
        <v>11115</v>
      </c>
      <c r="F787">
        <v>11115</v>
      </c>
      <c r="G787">
        <v>20400</v>
      </c>
    </row>
    <row r="788" spans="1:7" x14ac:dyDescent="0.25">
      <c r="A788" s="27">
        <v>41961</v>
      </c>
      <c r="B788">
        <v>10960</v>
      </c>
      <c r="C788">
        <v>10980</v>
      </c>
      <c r="D788">
        <v>10450</v>
      </c>
      <c r="E788">
        <v>10690</v>
      </c>
      <c r="F788">
        <v>10690</v>
      </c>
      <c r="G788">
        <v>19000</v>
      </c>
    </row>
    <row r="789" spans="1:7" x14ac:dyDescent="0.25">
      <c r="A789" s="27">
        <v>41962</v>
      </c>
      <c r="B789">
        <v>10975</v>
      </c>
      <c r="C789">
        <v>11440</v>
      </c>
      <c r="D789">
        <v>10890</v>
      </c>
      <c r="E789">
        <v>11225</v>
      </c>
      <c r="F789">
        <v>11225</v>
      </c>
      <c r="G789">
        <v>20700</v>
      </c>
    </row>
    <row r="790" spans="1:7" x14ac:dyDescent="0.25">
      <c r="A790" s="27">
        <v>41963</v>
      </c>
      <c r="B790">
        <v>11650</v>
      </c>
      <c r="C790">
        <v>11700</v>
      </c>
      <c r="D790">
        <v>10910</v>
      </c>
      <c r="E790">
        <v>11040</v>
      </c>
      <c r="F790">
        <v>11040</v>
      </c>
      <c r="G790">
        <v>13800</v>
      </c>
    </row>
    <row r="791" spans="1:7" x14ac:dyDescent="0.25">
      <c r="A791" s="27">
        <v>41964</v>
      </c>
      <c r="B791">
        <v>10350</v>
      </c>
      <c r="C791">
        <v>10755</v>
      </c>
      <c r="D791">
        <v>10340</v>
      </c>
      <c r="E791">
        <v>10570</v>
      </c>
      <c r="F791">
        <v>10570</v>
      </c>
      <c r="G791">
        <v>18100</v>
      </c>
    </row>
    <row r="792" spans="1:7" x14ac:dyDescent="0.25">
      <c r="A792" s="27">
        <v>41967</v>
      </c>
      <c r="B792">
        <v>10385</v>
      </c>
      <c r="C792">
        <v>10470</v>
      </c>
      <c r="D792">
        <v>10085</v>
      </c>
      <c r="E792">
        <v>10085</v>
      </c>
      <c r="F792">
        <v>10085</v>
      </c>
      <c r="G792">
        <v>17400</v>
      </c>
    </row>
    <row r="793" spans="1:7" x14ac:dyDescent="0.25">
      <c r="A793" s="27">
        <v>41968</v>
      </c>
      <c r="B793">
        <v>10030</v>
      </c>
      <c r="C793">
        <v>10265</v>
      </c>
      <c r="D793">
        <v>9905</v>
      </c>
      <c r="E793">
        <v>10010</v>
      </c>
      <c r="F793">
        <v>10010</v>
      </c>
      <c r="G793">
        <v>17200</v>
      </c>
    </row>
    <row r="794" spans="1:7" x14ac:dyDescent="0.25">
      <c r="A794" s="27">
        <v>41969</v>
      </c>
      <c r="B794">
        <v>9990</v>
      </c>
      <c r="C794">
        <v>10025</v>
      </c>
      <c r="D794">
        <v>9590</v>
      </c>
      <c r="E794">
        <v>9625</v>
      </c>
      <c r="F794">
        <v>9625</v>
      </c>
      <c r="G794">
        <v>17900</v>
      </c>
    </row>
    <row r="795" spans="1:7" x14ac:dyDescent="0.25">
      <c r="A795" s="27">
        <v>41971</v>
      </c>
      <c r="B795">
        <v>9720</v>
      </c>
      <c r="C795">
        <v>10205</v>
      </c>
      <c r="D795">
        <v>9590</v>
      </c>
      <c r="E795">
        <v>10145</v>
      </c>
      <c r="F795">
        <v>10145</v>
      </c>
      <c r="G795">
        <v>12700</v>
      </c>
    </row>
    <row r="796" spans="1:7" x14ac:dyDescent="0.25">
      <c r="A796" s="27">
        <v>41974</v>
      </c>
      <c r="B796">
        <v>10560</v>
      </c>
      <c r="C796">
        <v>11200</v>
      </c>
      <c r="D796">
        <v>10485</v>
      </c>
      <c r="E796">
        <v>11010</v>
      </c>
      <c r="F796">
        <v>11010</v>
      </c>
      <c r="G796">
        <v>27700</v>
      </c>
    </row>
    <row r="797" spans="1:7" x14ac:dyDescent="0.25">
      <c r="A797" s="27">
        <v>41975</v>
      </c>
      <c r="B797">
        <v>10960</v>
      </c>
      <c r="C797">
        <v>10960</v>
      </c>
      <c r="D797">
        <v>9735</v>
      </c>
      <c r="E797">
        <v>9780</v>
      </c>
      <c r="F797">
        <v>9780</v>
      </c>
      <c r="G797">
        <v>22600</v>
      </c>
    </row>
    <row r="798" spans="1:7" x14ac:dyDescent="0.25">
      <c r="A798" s="27">
        <v>41976</v>
      </c>
      <c r="B798">
        <v>9520</v>
      </c>
      <c r="C798">
        <v>9655</v>
      </c>
      <c r="D798">
        <v>9350</v>
      </c>
      <c r="E798">
        <v>9420</v>
      </c>
      <c r="F798">
        <v>9420</v>
      </c>
      <c r="G798">
        <v>14200</v>
      </c>
    </row>
    <row r="799" spans="1:7" x14ac:dyDescent="0.25">
      <c r="A799" s="27">
        <v>41977</v>
      </c>
      <c r="B799">
        <v>9650</v>
      </c>
      <c r="C799">
        <v>10000</v>
      </c>
      <c r="D799">
        <v>9250</v>
      </c>
      <c r="E799">
        <v>9455</v>
      </c>
      <c r="F799">
        <v>9455</v>
      </c>
      <c r="G799">
        <v>24800</v>
      </c>
    </row>
    <row r="800" spans="1:7" x14ac:dyDescent="0.25">
      <c r="A800" s="27">
        <v>41978</v>
      </c>
      <c r="B800">
        <v>9150</v>
      </c>
      <c r="C800">
        <v>9275</v>
      </c>
      <c r="D800">
        <v>8810</v>
      </c>
      <c r="E800">
        <v>9135</v>
      </c>
      <c r="F800">
        <v>9135</v>
      </c>
      <c r="G800">
        <v>28000</v>
      </c>
    </row>
    <row r="801" spans="1:7" x14ac:dyDescent="0.25">
      <c r="A801" s="27">
        <v>41981</v>
      </c>
      <c r="B801">
        <v>9230</v>
      </c>
      <c r="C801">
        <v>10020</v>
      </c>
      <c r="D801">
        <v>8935</v>
      </c>
      <c r="E801">
        <v>9795</v>
      </c>
      <c r="F801">
        <v>9795</v>
      </c>
      <c r="G801">
        <v>31400</v>
      </c>
    </row>
    <row r="802" spans="1:7" x14ac:dyDescent="0.25">
      <c r="A802" s="27">
        <v>41982</v>
      </c>
      <c r="B802">
        <v>10835</v>
      </c>
      <c r="C802">
        <v>11190</v>
      </c>
      <c r="D802">
        <v>9870</v>
      </c>
      <c r="E802">
        <v>10010</v>
      </c>
      <c r="F802">
        <v>10010</v>
      </c>
      <c r="G802">
        <v>43600</v>
      </c>
    </row>
    <row r="803" spans="1:7" x14ac:dyDescent="0.25">
      <c r="A803" s="27">
        <v>41983</v>
      </c>
      <c r="B803">
        <v>10440</v>
      </c>
      <c r="C803">
        <v>12210</v>
      </c>
      <c r="D803">
        <v>10350</v>
      </c>
      <c r="E803">
        <v>12180</v>
      </c>
      <c r="F803">
        <v>12180</v>
      </c>
      <c r="G803">
        <v>41600</v>
      </c>
    </row>
    <row r="804" spans="1:7" x14ac:dyDescent="0.25">
      <c r="A804" s="27">
        <v>41984</v>
      </c>
      <c r="B804">
        <v>11825</v>
      </c>
      <c r="C804">
        <v>13655</v>
      </c>
      <c r="D804">
        <v>10785</v>
      </c>
      <c r="E804">
        <v>13590</v>
      </c>
      <c r="F804">
        <v>13590</v>
      </c>
      <c r="G804">
        <v>50500</v>
      </c>
    </row>
    <row r="805" spans="1:7" x14ac:dyDescent="0.25">
      <c r="A805" s="27">
        <v>41985</v>
      </c>
      <c r="B805">
        <v>14785</v>
      </c>
      <c r="C805">
        <v>15235</v>
      </c>
      <c r="D805">
        <v>13320</v>
      </c>
      <c r="E805">
        <v>15040</v>
      </c>
      <c r="F805">
        <v>15040</v>
      </c>
      <c r="G805">
        <v>58200</v>
      </c>
    </row>
    <row r="806" spans="1:7" x14ac:dyDescent="0.25">
      <c r="A806" s="27">
        <v>41988</v>
      </c>
      <c r="B806">
        <v>13690</v>
      </c>
      <c r="C806">
        <v>15500</v>
      </c>
      <c r="D806">
        <v>12940</v>
      </c>
      <c r="E806">
        <v>14395</v>
      </c>
      <c r="F806">
        <v>14395</v>
      </c>
      <c r="G806">
        <v>56800</v>
      </c>
    </row>
    <row r="807" spans="1:7" x14ac:dyDescent="0.25">
      <c r="A807" s="27">
        <v>41989</v>
      </c>
      <c r="B807">
        <v>15040</v>
      </c>
      <c r="C807">
        <v>15750</v>
      </c>
      <c r="D807">
        <v>12710</v>
      </c>
      <c r="E807">
        <v>15675</v>
      </c>
      <c r="F807">
        <v>15675</v>
      </c>
      <c r="G807">
        <v>49600</v>
      </c>
    </row>
    <row r="808" spans="1:7" x14ac:dyDescent="0.25">
      <c r="A808" s="27">
        <v>41990</v>
      </c>
      <c r="B808">
        <v>16100</v>
      </c>
      <c r="C808">
        <v>16140</v>
      </c>
      <c r="D808">
        <v>12315</v>
      </c>
      <c r="E808">
        <v>12430</v>
      </c>
      <c r="F808">
        <v>12430</v>
      </c>
      <c r="G808">
        <v>45400</v>
      </c>
    </row>
    <row r="809" spans="1:7" x14ac:dyDescent="0.25">
      <c r="A809" s="27">
        <v>41991</v>
      </c>
      <c r="B809">
        <v>11245</v>
      </c>
      <c r="C809">
        <v>12375</v>
      </c>
      <c r="D809">
        <v>11150</v>
      </c>
      <c r="E809">
        <v>11695</v>
      </c>
      <c r="F809">
        <v>11695</v>
      </c>
      <c r="G809">
        <v>35200</v>
      </c>
    </row>
    <row r="810" spans="1:7" x14ac:dyDescent="0.25">
      <c r="A810" s="27">
        <v>41992</v>
      </c>
      <c r="B810">
        <v>11580</v>
      </c>
      <c r="C810">
        <v>11935</v>
      </c>
      <c r="D810">
        <v>11130</v>
      </c>
      <c r="E810">
        <v>11475</v>
      </c>
      <c r="F810">
        <v>11475</v>
      </c>
      <c r="G810">
        <v>21900</v>
      </c>
    </row>
    <row r="811" spans="1:7" x14ac:dyDescent="0.25">
      <c r="A811" s="27">
        <v>41995</v>
      </c>
      <c r="B811">
        <v>10825</v>
      </c>
      <c r="C811">
        <v>11000</v>
      </c>
      <c r="D811">
        <v>10350</v>
      </c>
      <c r="E811">
        <v>10350</v>
      </c>
      <c r="F811">
        <v>10350</v>
      </c>
      <c r="G811">
        <v>25900</v>
      </c>
    </row>
    <row r="812" spans="1:7" x14ac:dyDescent="0.25">
      <c r="A812" s="27">
        <v>41996</v>
      </c>
      <c r="B812">
        <v>10235</v>
      </c>
      <c r="C812">
        <v>10850</v>
      </c>
      <c r="D812">
        <v>10225</v>
      </c>
      <c r="E812">
        <v>10410</v>
      </c>
      <c r="F812">
        <v>10410</v>
      </c>
      <c r="G812">
        <v>17900</v>
      </c>
    </row>
    <row r="813" spans="1:7" x14ac:dyDescent="0.25">
      <c r="A813" s="27">
        <v>41997</v>
      </c>
      <c r="B813">
        <v>10180</v>
      </c>
      <c r="C813">
        <v>10400</v>
      </c>
      <c r="D813">
        <v>10110</v>
      </c>
      <c r="E813">
        <v>10205</v>
      </c>
      <c r="F813">
        <v>10205</v>
      </c>
      <c r="G813">
        <v>7300</v>
      </c>
    </row>
    <row r="814" spans="1:7" x14ac:dyDescent="0.25">
      <c r="A814" s="27">
        <v>41999</v>
      </c>
      <c r="B814">
        <v>10225</v>
      </c>
      <c r="C814">
        <v>10525</v>
      </c>
      <c r="D814">
        <v>10075</v>
      </c>
      <c r="E814">
        <v>10435</v>
      </c>
      <c r="F814">
        <v>10435</v>
      </c>
      <c r="G814">
        <v>11600</v>
      </c>
    </row>
    <row r="815" spans="1:7" x14ac:dyDescent="0.25">
      <c r="A815" s="27">
        <v>42002</v>
      </c>
      <c r="B815">
        <v>10510</v>
      </c>
      <c r="C815">
        <v>10630</v>
      </c>
      <c r="D815">
        <v>10195</v>
      </c>
      <c r="E815">
        <v>10310</v>
      </c>
      <c r="F815">
        <v>10310</v>
      </c>
      <c r="G815">
        <v>16600</v>
      </c>
    </row>
    <row r="816" spans="1:7" x14ac:dyDescent="0.25">
      <c r="A816" s="27">
        <v>42003</v>
      </c>
      <c r="B816">
        <v>10665</v>
      </c>
      <c r="C816">
        <v>10970</v>
      </c>
      <c r="D816">
        <v>10390</v>
      </c>
      <c r="E816">
        <v>10850</v>
      </c>
      <c r="F816">
        <v>10850</v>
      </c>
      <c r="G816">
        <v>16400</v>
      </c>
    </row>
    <row r="817" spans="1:7" x14ac:dyDescent="0.25">
      <c r="A817" s="27">
        <v>42004</v>
      </c>
      <c r="B817">
        <v>10750</v>
      </c>
      <c r="C817">
        <v>12975</v>
      </c>
      <c r="D817">
        <v>10675</v>
      </c>
      <c r="E817">
        <v>12575</v>
      </c>
      <c r="F817">
        <v>12575</v>
      </c>
      <c r="G817">
        <v>14260200</v>
      </c>
    </row>
    <row r="818" spans="1:7" x14ac:dyDescent="0.25">
      <c r="A818" s="27">
        <v>42006</v>
      </c>
      <c r="B818">
        <v>11720</v>
      </c>
      <c r="C818">
        <v>13610</v>
      </c>
      <c r="D818">
        <v>11455</v>
      </c>
      <c r="E818">
        <v>12165</v>
      </c>
      <c r="F818">
        <v>12165</v>
      </c>
      <c r="G818">
        <v>20668600</v>
      </c>
    </row>
    <row r="819" spans="1:7" x14ac:dyDescent="0.25">
      <c r="A819" s="27">
        <v>42009</v>
      </c>
      <c r="B819">
        <v>12840</v>
      </c>
      <c r="C819">
        <v>14335</v>
      </c>
      <c r="D819">
        <v>12725</v>
      </c>
      <c r="E819">
        <v>13915</v>
      </c>
      <c r="F819">
        <v>13915</v>
      </c>
      <c r="G819">
        <v>21276900</v>
      </c>
    </row>
    <row r="820" spans="1:7" x14ac:dyDescent="0.25">
      <c r="A820" s="27">
        <v>42010</v>
      </c>
      <c r="B820">
        <v>13795</v>
      </c>
      <c r="C820">
        <v>15600</v>
      </c>
      <c r="D820">
        <v>13425</v>
      </c>
      <c r="E820">
        <v>14535</v>
      </c>
      <c r="F820">
        <v>14535</v>
      </c>
      <c r="G820">
        <v>27152700</v>
      </c>
    </row>
    <row r="821" spans="1:7" x14ac:dyDescent="0.25">
      <c r="A821" s="27">
        <v>42011</v>
      </c>
      <c r="B821">
        <v>13710</v>
      </c>
      <c r="C821">
        <v>14350</v>
      </c>
      <c r="D821">
        <v>13235</v>
      </c>
      <c r="E821">
        <v>13615</v>
      </c>
      <c r="F821">
        <v>13615</v>
      </c>
      <c r="G821">
        <v>17864200</v>
      </c>
    </row>
    <row r="822" spans="1:7" x14ac:dyDescent="0.25">
      <c r="A822" s="27">
        <v>42012</v>
      </c>
      <c r="B822">
        <v>12590</v>
      </c>
      <c r="C822">
        <v>12680</v>
      </c>
      <c r="D822">
        <v>11780</v>
      </c>
      <c r="E822">
        <v>11940</v>
      </c>
      <c r="F822">
        <v>11940</v>
      </c>
      <c r="G822">
        <v>15020400</v>
      </c>
    </row>
    <row r="823" spans="1:7" x14ac:dyDescent="0.25">
      <c r="A823" s="27">
        <v>42013</v>
      </c>
      <c r="B823">
        <v>11630</v>
      </c>
      <c r="C823">
        <v>13010</v>
      </c>
      <c r="D823">
        <v>11620</v>
      </c>
      <c r="E823">
        <v>12785</v>
      </c>
      <c r="F823">
        <v>12785</v>
      </c>
      <c r="G823">
        <v>18960400</v>
      </c>
    </row>
    <row r="824" spans="1:7" x14ac:dyDescent="0.25">
      <c r="A824" s="27">
        <v>42016</v>
      </c>
      <c r="B824">
        <v>13000</v>
      </c>
      <c r="C824">
        <v>14680</v>
      </c>
      <c r="D824">
        <v>12905</v>
      </c>
      <c r="E824">
        <v>13995</v>
      </c>
      <c r="F824">
        <v>13995</v>
      </c>
      <c r="G824">
        <v>20099100</v>
      </c>
    </row>
    <row r="825" spans="1:7" x14ac:dyDescent="0.25">
      <c r="A825" s="27">
        <v>42017</v>
      </c>
      <c r="B825">
        <v>13350</v>
      </c>
      <c r="C825">
        <v>15575</v>
      </c>
      <c r="D825">
        <v>13010</v>
      </c>
      <c r="E825">
        <v>14825</v>
      </c>
      <c r="F825">
        <v>14825</v>
      </c>
      <c r="G825">
        <v>27561300</v>
      </c>
    </row>
    <row r="826" spans="1:7" x14ac:dyDescent="0.25">
      <c r="A826" s="27">
        <v>42018</v>
      </c>
      <c r="B826">
        <v>16250</v>
      </c>
      <c r="C826">
        <v>16500</v>
      </c>
      <c r="D826">
        <v>15235</v>
      </c>
      <c r="E826">
        <v>15385</v>
      </c>
      <c r="F826">
        <v>15385</v>
      </c>
      <c r="G826">
        <v>23707600</v>
      </c>
    </row>
    <row r="827" spans="1:7" x14ac:dyDescent="0.25">
      <c r="A827" s="27">
        <v>42019</v>
      </c>
      <c r="B827">
        <v>15040</v>
      </c>
      <c r="C827">
        <v>16390</v>
      </c>
      <c r="D827">
        <v>14595</v>
      </c>
      <c r="E827">
        <v>16300</v>
      </c>
      <c r="F827">
        <v>16300</v>
      </c>
      <c r="G827">
        <v>25463500</v>
      </c>
    </row>
    <row r="828" spans="1:7" x14ac:dyDescent="0.25">
      <c r="A828" s="27">
        <v>42020</v>
      </c>
      <c r="B828">
        <v>16350</v>
      </c>
      <c r="C828">
        <v>17005</v>
      </c>
      <c r="D828">
        <v>15270</v>
      </c>
      <c r="E828">
        <v>15610</v>
      </c>
      <c r="F828">
        <v>15610</v>
      </c>
      <c r="G828">
        <v>20302900</v>
      </c>
    </row>
    <row r="829" spans="1:7" x14ac:dyDescent="0.25">
      <c r="A829" s="27">
        <v>42024</v>
      </c>
      <c r="B829">
        <v>14715</v>
      </c>
      <c r="C829">
        <v>16395</v>
      </c>
      <c r="D829">
        <v>14650</v>
      </c>
      <c r="E829">
        <v>15345</v>
      </c>
      <c r="F829">
        <v>15345</v>
      </c>
      <c r="G829">
        <v>18376100</v>
      </c>
    </row>
    <row r="830" spans="1:7" x14ac:dyDescent="0.25">
      <c r="A830" s="27">
        <v>42025</v>
      </c>
      <c r="B830">
        <v>15725</v>
      </c>
      <c r="C830">
        <v>16105</v>
      </c>
      <c r="D830">
        <v>13850</v>
      </c>
      <c r="E830">
        <v>13890</v>
      </c>
      <c r="F830">
        <v>13890</v>
      </c>
      <c r="G830">
        <v>20989700</v>
      </c>
    </row>
    <row r="831" spans="1:7" x14ac:dyDescent="0.25">
      <c r="A831" s="27">
        <v>42026</v>
      </c>
      <c r="B831">
        <v>13090</v>
      </c>
      <c r="C831">
        <v>14130</v>
      </c>
      <c r="D831">
        <v>12060</v>
      </c>
      <c r="E831">
        <v>12110</v>
      </c>
      <c r="F831">
        <v>12110</v>
      </c>
      <c r="G831">
        <v>20223500</v>
      </c>
    </row>
    <row r="832" spans="1:7" x14ac:dyDescent="0.25">
      <c r="A832" s="27">
        <v>42027</v>
      </c>
      <c r="B832">
        <v>12435</v>
      </c>
      <c r="C832">
        <v>12810</v>
      </c>
      <c r="D832">
        <v>11740</v>
      </c>
      <c r="E832">
        <v>12685</v>
      </c>
      <c r="F832">
        <v>12685</v>
      </c>
      <c r="G832">
        <v>13594900</v>
      </c>
    </row>
    <row r="833" spans="1:7" x14ac:dyDescent="0.25">
      <c r="A833" s="27">
        <v>42030</v>
      </c>
      <c r="B833">
        <v>12475</v>
      </c>
      <c r="C833">
        <v>12975</v>
      </c>
      <c r="D833">
        <v>11550</v>
      </c>
      <c r="E833">
        <v>11560</v>
      </c>
      <c r="F833">
        <v>11560</v>
      </c>
      <c r="G833">
        <v>17148300</v>
      </c>
    </row>
    <row r="834" spans="1:7" x14ac:dyDescent="0.25">
      <c r="A834" s="27">
        <v>42031</v>
      </c>
      <c r="B834">
        <v>12675</v>
      </c>
      <c r="C834">
        <v>12915</v>
      </c>
      <c r="D834">
        <v>11825</v>
      </c>
      <c r="E834">
        <v>12540</v>
      </c>
      <c r="F834">
        <v>12540</v>
      </c>
      <c r="G834">
        <v>24796400</v>
      </c>
    </row>
    <row r="835" spans="1:7" x14ac:dyDescent="0.25">
      <c r="A835" s="27">
        <v>42032</v>
      </c>
      <c r="B835">
        <v>11945</v>
      </c>
      <c r="C835">
        <v>14855</v>
      </c>
      <c r="D835">
        <v>11925</v>
      </c>
      <c r="E835">
        <v>14600</v>
      </c>
      <c r="F835">
        <v>14600</v>
      </c>
      <c r="G835">
        <v>33833300</v>
      </c>
    </row>
    <row r="836" spans="1:7" x14ac:dyDescent="0.25">
      <c r="A836" s="27">
        <v>42033</v>
      </c>
      <c r="B836">
        <v>14545</v>
      </c>
      <c r="C836">
        <v>15585</v>
      </c>
      <c r="D836">
        <v>13340</v>
      </c>
      <c r="E836">
        <v>13565</v>
      </c>
      <c r="F836">
        <v>13565</v>
      </c>
      <c r="G836">
        <v>24975700</v>
      </c>
    </row>
    <row r="837" spans="1:7" x14ac:dyDescent="0.25">
      <c r="A837" s="27">
        <v>42034</v>
      </c>
      <c r="B837">
        <v>14330</v>
      </c>
      <c r="C837">
        <v>16355</v>
      </c>
      <c r="D837">
        <v>13795</v>
      </c>
      <c r="E837">
        <v>16180</v>
      </c>
      <c r="F837">
        <v>16180</v>
      </c>
      <c r="G837">
        <v>35308000</v>
      </c>
    </row>
    <row r="838" spans="1:7" x14ac:dyDescent="0.25">
      <c r="A838" s="27">
        <v>42037</v>
      </c>
      <c r="B838">
        <v>15195</v>
      </c>
      <c r="C838">
        <v>16660</v>
      </c>
      <c r="D838">
        <v>14515</v>
      </c>
      <c r="E838">
        <v>14515</v>
      </c>
      <c r="F838">
        <v>14515</v>
      </c>
      <c r="G838">
        <v>32391300</v>
      </c>
    </row>
    <row r="839" spans="1:7" x14ac:dyDescent="0.25">
      <c r="A839" s="27">
        <v>42038</v>
      </c>
      <c r="B839">
        <v>14040</v>
      </c>
      <c r="C839">
        <v>14290</v>
      </c>
      <c r="D839">
        <v>13065</v>
      </c>
      <c r="E839">
        <v>13160</v>
      </c>
      <c r="F839">
        <v>13160</v>
      </c>
      <c r="G839">
        <v>20869000</v>
      </c>
    </row>
    <row r="840" spans="1:7" x14ac:dyDescent="0.25">
      <c r="A840" s="27">
        <v>42039</v>
      </c>
      <c r="B840">
        <v>13495</v>
      </c>
      <c r="C840">
        <v>14015</v>
      </c>
      <c r="D840">
        <v>12720</v>
      </c>
      <c r="E840">
        <v>13890</v>
      </c>
      <c r="F840">
        <v>13890</v>
      </c>
      <c r="G840">
        <v>25514700</v>
      </c>
    </row>
    <row r="841" spans="1:7" x14ac:dyDescent="0.25">
      <c r="A841" s="27">
        <v>42040</v>
      </c>
      <c r="B841">
        <v>13540</v>
      </c>
      <c r="C841">
        <v>13550</v>
      </c>
      <c r="D841">
        <v>12645</v>
      </c>
      <c r="E841">
        <v>12805</v>
      </c>
      <c r="F841">
        <v>12805</v>
      </c>
      <c r="G841">
        <v>19250000</v>
      </c>
    </row>
    <row r="842" spans="1:7" x14ac:dyDescent="0.25">
      <c r="A842" s="27">
        <v>42041</v>
      </c>
      <c r="B842">
        <v>12505</v>
      </c>
      <c r="C842">
        <v>14490</v>
      </c>
      <c r="D842">
        <v>12340</v>
      </c>
      <c r="E842">
        <v>13900</v>
      </c>
      <c r="F842">
        <v>13900</v>
      </c>
      <c r="G842">
        <v>31996800</v>
      </c>
    </row>
    <row r="843" spans="1:7" x14ac:dyDescent="0.25">
      <c r="A843" s="27">
        <v>42044</v>
      </c>
      <c r="B843">
        <v>14450</v>
      </c>
      <c r="C843">
        <v>14675</v>
      </c>
      <c r="D843">
        <v>13955</v>
      </c>
      <c r="E843">
        <v>14080</v>
      </c>
      <c r="F843">
        <v>14080</v>
      </c>
      <c r="G843">
        <v>23694500</v>
      </c>
    </row>
    <row r="844" spans="1:7" x14ac:dyDescent="0.25">
      <c r="A844" s="27">
        <v>42045</v>
      </c>
      <c r="B844">
        <v>13405</v>
      </c>
      <c r="C844">
        <v>13950</v>
      </c>
      <c r="D844">
        <v>12840</v>
      </c>
      <c r="E844">
        <v>13015</v>
      </c>
      <c r="F844">
        <v>13015</v>
      </c>
      <c r="G844">
        <v>20425700</v>
      </c>
    </row>
    <row r="845" spans="1:7" x14ac:dyDescent="0.25">
      <c r="A845" s="27">
        <v>42046</v>
      </c>
      <c r="B845">
        <v>13255</v>
      </c>
      <c r="C845">
        <v>13615</v>
      </c>
      <c r="D845">
        <v>13055</v>
      </c>
      <c r="E845">
        <v>13130</v>
      </c>
      <c r="F845">
        <v>13130</v>
      </c>
      <c r="G845">
        <v>17835400</v>
      </c>
    </row>
    <row r="846" spans="1:7" x14ac:dyDescent="0.25">
      <c r="A846" s="27">
        <v>42047</v>
      </c>
      <c r="B846">
        <v>12535</v>
      </c>
      <c r="C846">
        <v>12680</v>
      </c>
      <c r="D846">
        <v>11500</v>
      </c>
      <c r="E846">
        <v>11590</v>
      </c>
      <c r="F846">
        <v>11590</v>
      </c>
      <c r="G846">
        <v>22973400</v>
      </c>
    </row>
    <row r="847" spans="1:7" x14ac:dyDescent="0.25">
      <c r="A847" s="27">
        <v>42048</v>
      </c>
      <c r="B847">
        <v>11475</v>
      </c>
      <c r="C847">
        <v>11910</v>
      </c>
      <c r="D847">
        <v>11175</v>
      </c>
      <c r="E847">
        <v>11285</v>
      </c>
      <c r="F847">
        <v>11285</v>
      </c>
      <c r="G847">
        <v>20880400</v>
      </c>
    </row>
    <row r="848" spans="1:7" x14ac:dyDescent="0.25">
      <c r="A848" s="27">
        <v>42052</v>
      </c>
      <c r="B848">
        <v>11500</v>
      </c>
      <c r="C848">
        <v>11680</v>
      </c>
      <c r="D848">
        <v>11180</v>
      </c>
      <c r="E848">
        <v>11340</v>
      </c>
      <c r="F848">
        <v>11340</v>
      </c>
      <c r="G848">
        <v>15059200</v>
      </c>
    </row>
    <row r="849" spans="1:7" x14ac:dyDescent="0.25">
      <c r="A849" s="27">
        <v>42053</v>
      </c>
      <c r="B849">
        <v>11625</v>
      </c>
      <c r="C849">
        <v>11670</v>
      </c>
      <c r="D849">
        <v>11065</v>
      </c>
      <c r="E849">
        <v>11165</v>
      </c>
      <c r="F849">
        <v>11165</v>
      </c>
      <c r="G849">
        <v>16174800</v>
      </c>
    </row>
    <row r="850" spans="1:7" x14ac:dyDescent="0.25">
      <c r="A850" s="27">
        <v>42054</v>
      </c>
      <c r="B850">
        <v>11390</v>
      </c>
      <c r="C850">
        <v>11435</v>
      </c>
      <c r="D850">
        <v>10655</v>
      </c>
      <c r="E850">
        <v>10685</v>
      </c>
      <c r="F850">
        <v>10685</v>
      </c>
      <c r="G850">
        <v>14219700</v>
      </c>
    </row>
    <row r="851" spans="1:7" x14ac:dyDescent="0.25">
      <c r="A851" s="27">
        <v>42055</v>
      </c>
      <c r="B851">
        <v>11090</v>
      </c>
      <c r="C851">
        <v>11225</v>
      </c>
      <c r="D851">
        <v>9750</v>
      </c>
      <c r="E851">
        <v>9905</v>
      </c>
      <c r="F851">
        <v>9905</v>
      </c>
      <c r="G851">
        <v>24975000</v>
      </c>
    </row>
    <row r="852" spans="1:7" x14ac:dyDescent="0.25">
      <c r="A852" s="27">
        <v>42058</v>
      </c>
      <c r="B852">
        <v>10115</v>
      </c>
      <c r="C852">
        <v>10235</v>
      </c>
      <c r="D852">
        <v>9885</v>
      </c>
      <c r="E852">
        <v>9975</v>
      </c>
      <c r="F852">
        <v>9975</v>
      </c>
      <c r="G852">
        <v>12012600</v>
      </c>
    </row>
    <row r="853" spans="1:7" x14ac:dyDescent="0.25">
      <c r="A853" s="27">
        <v>42059</v>
      </c>
      <c r="B853">
        <v>9900</v>
      </c>
      <c r="C853">
        <v>9925</v>
      </c>
      <c r="D853">
        <v>9040</v>
      </c>
      <c r="E853">
        <v>9140</v>
      </c>
      <c r="F853">
        <v>9140</v>
      </c>
      <c r="G853">
        <v>20698500</v>
      </c>
    </row>
    <row r="854" spans="1:7" x14ac:dyDescent="0.25">
      <c r="A854" s="27">
        <v>42060</v>
      </c>
      <c r="B854">
        <v>9170</v>
      </c>
      <c r="C854">
        <v>9445</v>
      </c>
      <c r="D854">
        <v>8430</v>
      </c>
      <c r="E854">
        <v>9245</v>
      </c>
      <c r="F854">
        <v>9245</v>
      </c>
      <c r="G854">
        <v>25830700</v>
      </c>
    </row>
    <row r="855" spans="1:7" x14ac:dyDescent="0.25">
      <c r="A855" s="27">
        <v>42061</v>
      </c>
      <c r="B855">
        <v>9190</v>
      </c>
      <c r="C855">
        <v>9550</v>
      </c>
      <c r="D855">
        <v>8795</v>
      </c>
      <c r="E855">
        <v>9025</v>
      </c>
      <c r="F855">
        <v>9025</v>
      </c>
      <c r="G855">
        <v>26054400</v>
      </c>
    </row>
    <row r="856" spans="1:7" x14ac:dyDescent="0.25">
      <c r="A856" s="27">
        <v>42062</v>
      </c>
      <c r="B856">
        <v>9020</v>
      </c>
      <c r="C856">
        <v>9185</v>
      </c>
      <c r="D856">
        <v>8660</v>
      </c>
      <c r="E856">
        <v>8920</v>
      </c>
      <c r="F856">
        <v>8920</v>
      </c>
      <c r="G856">
        <v>25220200</v>
      </c>
    </row>
    <row r="857" spans="1:7" x14ac:dyDescent="0.25">
      <c r="A857" s="27">
        <v>42065</v>
      </c>
      <c r="B857">
        <v>8845</v>
      </c>
      <c r="C857">
        <v>8915</v>
      </c>
      <c r="D857">
        <v>8325</v>
      </c>
      <c r="E857">
        <v>8340</v>
      </c>
      <c r="F857">
        <v>8340</v>
      </c>
      <c r="G857">
        <v>22119600</v>
      </c>
    </row>
    <row r="858" spans="1:7" x14ac:dyDescent="0.25">
      <c r="A858" s="27">
        <v>42066</v>
      </c>
      <c r="B858">
        <v>8505</v>
      </c>
      <c r="C858">
        <v>9130</v>
      </c>
      <c r="D858">
        <v>8420</v>
      </c>
      <c r="E858">
        <v>8680</v>
      </c>
      <c r="F858">
        <v>8680</v>
      </c>
      <c r="G858">
        <v>26732200</v>
      </c>
    </row>
    <row r="859" spans="1:7" x14ac:dyDescent="0.25">
      <c r="A859" s="27">
        <v>42067</v>
      </c>
      <c r="B859">
        <v>8950</v>
      </c>
      <c r="C859">
        <v>9325</v>
      </c>
      <c r="D859">
        <v>8625</v>
      </c>
      <c r="E859">
        <v>8660</v>
      </c>
      <c r="F859">
        <v>8660</v>
      </c>
      <c r="G859">
        <v>23424500</v>
      </c>
    </row>
    <row r="860" spans="1:7" x14ac:dyDescent="0.25">
      <c r="A860" s="27">
        <v>42068</v>
      </c>
      <c r="B860">
        <v>8535</v>
      </c>
      <c r="C860">
        <v>8800</v>
      </c>
      <c r="D860">
        <v>8405</v>
      </c>
      <c r="E860">
        <v>8435</v>
      </c>
      <c r="F860">
        <v>8435</v>
      </c>
      <c r="G860">
        <v>24556400</v>
      </c>
    </row>
    <row r="861" spans="1:7" x14ac:dyDescent="0.25">
      <c r="A861" s="27">
        <v>42069</v>
      </c>
      <c r="B861">
        <v>8675</v>
      </c>
      <c r="C861">
        <v>9270</v>
      </c>
      <c r="D861">
        <v>8435</v>
      </c>
      <c r="E861">
        <v>9190</v>
      </c>
      <c r="F861">
        <v>9190</v>
      </c>
      <c r="G861">
        <v>38403200</v>
      </c>
    </row>
    <row r="862" spans="1:7" x14ac:dyDescent="0.25">
      <c r="A862" s="27">
        <v>42072</v>
      </c>
      <c r="B862">
        <v>9050</v>
      </c>
      <c r="C862">
        <v>9180</v>
      </c>
      <c r="D862">
        <v>8745</v>
      </c>
      <c r="E862">
        <v>8920</v>
      </c>
      <c r="F862">
        <v>8920</v>
      </c>
      <c r="G862">
        <v>19867500</v>
      </c>
    </row>
    <row r="863" spans="1:7" x14ac:dyDescent="0.25">
      <c r="A863" s="27">
        <v>42073</v>
      </c>
      <c r="B863">
        <v>9410</v>
      </c>
      <c r="C863">
        <v>9725</v>
      </c>
      <c r="D863">
        <v>9295</v>
      </c>
      <c r="E863">
        <v>9460</v>
      </c>
      <c r="F863">
        <v>9460</v>
      </c>
      <c r="G863">
        <v>32287700</v>
      </c>
    </row>
    <row r="864" spans="1:7" x14ac:dyDescent="0.25">
      <c r="A864" s="27">
        <v>42074</v>
      </c>
      <c r="B864">
        <v>9510</v>
      </c>
      <c r="C864">
        <v>10075</v>
      </c>
      <c r="D864">
        <v>9460</v>
      </c>
      <c r="E864">
        <v>9910</v>
      </c>
      <c r="F864">
        <v>9910</v>
      </c>
      <c r="G864">
        <v>26429400</v>
      </c>
    </row>
    <row r="865" spans="1:7" x14ac:dyDescent="0.25">
      <c r="A865" s="27">
        <v>42075</v>
      </c>
      <c r="B865">
        <v>9565</v>
      </c>
      <c r="C865">
        <v>9595</v>
      </c>
      <c r="D865">
        <v>8710</v>
      </c>
      <c r="E865">
        <v>8750</v>
      </c>
      <c r="F865">
        <v>8750</v>
      </c>
      <c r="G865">
        <v>22703200</v>
      </c>
    </row>
    <row r="866" spans="1:7" x14ac:dyDescent="0.25">
      <c r="A866" s="27">
        <v>42076</v>
      </c>
      <c r="B866">
        <v>8820</v>
      </c>
      <c r="C866">
        <v>9590</v>
      </c>
      <c r="D866">
        <v>8725</v>
      </c>
      <c r="E866">
        <v>9115</v>
      </c>
      <c r="F866">
        <v>9115</v>
      </c>
      <c r="G866">
        <v>28394200</v>
      </c>
    </row>
    <row r="867" spans="1:7" x14ac:dyDescent="0.25">
      <c r="A867" s="27">
        <v>42079</v>
      </c>
      <c r="B867">
        <v>8890</v>
      </c>
      <c r="C867">
        <v>8950</v>
      </c>
      <c r="D867">
        <v>8525</v>
      </c>
      <c r="E867">
        <v>8700</v>
      </c>
      <c r="F867">
        <v>8700</v>
      </c>
      <c r="G867">
        <v>20187700</v>
      </c>
    </row>
    <row r="868" spans="1:7" x14ac:dyDescent="0.25">
      <c r="A868" s="27">
        <v>42080</v>
      </c>
      <c r="B868">
        <v>8940</v>
      </c>
      <c r="C868">
        <v>9075</v>
      </c>
      <c r="D868">
        <v>8555</v>
      </c>
      <c r="E868">
        <v>8615</v>
      </c>
      <c r="F868">
        <v>8615</v>
      </c>
      <c r="G868">
        <v>18068300</v>
      </c>
    </row>
    <row r="869" spans="1:7" x14ac:dyDescent="0.25">
      <c r="A869" s="27">
        <v>42081</v>
      </c>
      <c r="B869">
        <v>8710</v>
      </c>
      <c r="C869">
        <v>8855</v>
      </c>
      <c r="D869">
        <v>7740</v>
      </c>
      <c r="E869">
        <v>7850</v>
      </c>
      <c r="F869">
        <v>7850</v>
      </c>
      <c r="G869">
        <v>29481700</v>
      </c>
    </row>
    <row r="870" spans="1:7" x14ac:dyDescent="0.25">
      <c r="A870" s="27">
        <v>42082</v>
      </c>
      <c r="B870">
        <v>8110</v>
      </c>
      <c r="C870">
        <v>8275</v>
      </c>
      <c r="D870">
        <v>7820</v>
      </c>
      <c r="E870">
        <v>7860</v>
      </c>
      <c r="F870">
        <v>7860</v>
      </c>
      <c r="G870">
        <v>17259500</v>
      </c>
    </row>
    <row r="871" spans="1:7" x14ac:dyDescent="0.25">
      <c r="A871" s="27">
        <v>42083</v>
      </c>
      <c r="B871">
        <v>7680</v>
      </c>
      <c r="C871">
        <v>7790</v>
      </c>
      <c r="D871">
        <v>7160</v>
      </c>
      <c r="E871">
        <v>7630</v>
      </c>
      <c r="F871">
        <v>7630</v>
      </c>
      <c r="G871">
        <v>30232900</v>
      </c>
    </row>
    <row r="872" spans="1:7" x14ac:dyDescent="0.25">
      <c r="A872" s="27">
        <v>42086</v>
      </c>
      <c r="B872">
        <v>7505</v>
      </c>
      <c r="C872">
        <v>7525</v>
      </c>
      <c r="D872">
        <v>7175</v>
      </c>
      <c r="E872">
        <v>7350</v>
      </c>
      <c r="F872">
        <v>7350</v>
      </c>
      <c r="G872">
        <v>19052000</v>
      </c>
    </row>
    <row r="873" spans="1:7" x14ac:dyDescent="0.25">
      <c r="A873" s="27">
        <v>42087</v>
      </c>
      <c r="B873">
        <v>7370</v>
      </c>
      <c r="C873">
        <v>7460</v>
      </c>
      <c r="D873">
        <v>7000</v>
      </c>
      <c r="E873">
        <v>7270</v>
      </c>
      <c r="F873">
        <v>7270</v>
      </c>
      <c r="G873">
        <v>24697600</v>
      </c>
    </row>
    <row r="874" spans="1:7" x14ac:dyDescent="0.25">
      <c r="A874" s="27">
        <v>42088</v>
      </c>
      <c r="B874">
        <v>7215</v>
      </c>
      <c r="C874">
        <v>7960</v>
      </c>
      <c r="D874">
        <v>7125</v>
      </c>
      <c r="E874">
        <v>7910</v>
      </c>
      <c r="F874">
        <v>7910</v>
      </c>
      <c r="G874">
        <v>35168000</v>
      </c>
    </row>
    <row r="875" spans="1:7" x14ac:dyDescent="0.25">
      <c r="A875" s="27">
        <v>42089</v>
      </c>
      <c r="B875">
        <v>8250</v>
      </c>
      <c r="C875">
        <v>8415</v>
      </c>
      <c r="D875">
        <v>7715</v>
      </c>
      <c r="E875">
        <v>7815</v>
      </c>
      <c r="F875">
        <v>7815</v>
      </c>
      <c r="G875">
        <v>38122300</v>
      </c>
    </row>
    <row r="876" spans="1:7" x14ac:dyDescent="0.25">
      <c r="A876" s="27">
        <v>42090</v>
      </c>
      <c r="B876">
        <v>7815</v>
      </c>
      <c r="C876">
        <v>7865</v>
      </c>
      <c r="D876">
        <v>7560</v>
      </c>
      <c r="E876">
        <v>7620</v>
      </c>
      <c r="F876">
        <v>7620</v>
      </c>
      <c r="G876">
        <v>21028400</v>
      </c>
    </row>
    <row r="877" spans="1:7" x14ac:dyDescent="0.25">
      <c r="A877" s="27">
        <v>42093</v>
      </c>
      <c r="B877">
        <v>7265</v>
      </c>
      <c r="C877">
        <v>7310</v>
      </c>
      <c r="D877">
        <v>7090</v>
      </c>
      <c r="E877">
        <v>7155</v>
      </c>
      <c r="F877">
        <v>7155</v>
      </c>
      <c r="G877">
        <v>20788000</v>
      </c>
    </row>
    <row r="878" spans="1:7" x14ac:dyDescent="0.25">
      <c r="A878" s="27">
        <v>42094</v>
      </c>
      <c r="B878">
        <v>7225</v>
      </c>
      <c r="C878">
        <v>9560</v>
      </c>
      <c r="D878">
        <v>7180</v>
      </c>
      <c r="E878">
        <v>7525</v>
      </c>
      <c r="F878">
        <v>7525</v>
      </c>
      <c r="G878">
        <v>12928800</v>
      </c>
    </row>
    <row r="879" spans="1:7" x14ac:dyDescent="0.25">
      <c r="A879" s="27">
        <v>42095</v>
      </c>
      <c r="B879">
        <v>7550</v>
      </c>
      <c r="C879">
        <v>8005</v>
      </c>
      <c r="D879">
        <v>7145</v>
      </c>
      <c r="E879">
        <v>7500</v>
      </c>
      <c r="F879">
        <v>7500</v>
      </c>
      <c r="G879">
        <v>28942600</v>
      </c>
    </row>
    <row r="880" spans="1:7" x14ac:dyDescent="0.25">
      <c r="A880" s="27">
        <v>42096</v>
      </c>
      <c r="B880">
        <v>7400</v>
      </c>
      <c r="C880">
        <v>7490</v>
      </c>
      <c r="D880">
        <v>7170</v>
      </c>
      <c r="E880">
        <v>7205</v>
      </c>
      <c r="F880">
        <v>7205</v>
      </c>
      <c r="G880">
        <v>19402200</v>
      </c>
    </row>
    <row r="881" spans="1:7" x14ac:dyDescent="0.25">
      <c r="A881" s="27">
        <v>42100</v>
      </c>
      <c r="B881">
        <v>7365</v>
      </c>
      <c r="C881">
        <v>7420</v>
      </c>
      <c r="D881">
        <v>6780</v>
      </c>
      <c r="E881">
        <v>6905</v>
      </c>
      <c r="F881">
        <v>6905</v>
      </c>
      <c r="G881">
        <v>34908900</v>
      </c>
    </row>
    <row r="882" spans="1:7" x14ac:dyDescent="0.25">
      <c r="A882" s="27">
        <v>42101</v>
      </c>
      <c r="B882">
        <v>6800</v>
      </c>
      <c r="C882">
        <v>6875</v>
      </c>
      <c r="D882">
        <v>6655</v>
      </c>
      <c r="E882">
        <v>6860</v>
      </c>
      <c r="F882">
        <v>6860</v>
      </c>
      <c r="G882">
        <v>25268200</v>
      </c>
    </row>
    <row r="883" spans="1:7" x14ac:dyDescent="0.25">
      <c r="A883" s="27">
        <v>42102</v>
      </c>
      <c r="B883">
        <v>6780</v>
      </c>
      <c r="C883">
        <v>6875</v>
      </c>
      <c r="D883">
        <v>6570</v>
      </c>
      <c r="E883">
        <v>6595</v>
      </c>
      <c r="F883">
        <v>6595</v>
      </c>
      <c r="G883">
        <v>39826000</v>
      </c>
    </row>
    <row r="884" spans="1:7" x14ac:dyDescent="0.25">
      <c r="A884" s="27">
        <v>42103</v>
      </c>
      <c r="B884">
        <v>6540</v>
      </c>
      <c r="C884">
        <v>6690</v>
      </c>
      <c r="D884">
        <v>6135</v>
      </c>
      <c r="E884">
        <v>6160</v>
      </c>
      <c r="F884">
        <v>6160</v>
      </c>
      <c r="G884">
        <v>40104800</v>
      </c>
    </row>
    <row r="885" spans="1:7" x14ac:dyDescent="0.25">
      <c r="A885" s="27">
        <v>42104</v>
      </c>
      <c r="B885">
        <v>6040</v>
      </c>
      <c r="C885">
        <v>6060</v>
      </c>
      <c r="D885">
        <v>5595</v>
      </c>
      <c r="E885">
        <v>5610</v>
      </c>
      <c r="F885">
        <v>5610</v>
      </c>
      <c r="G885">
        <v>31664700</v>
      </c>
    </row>
    <row r="886" spans="1:7" x14ac:dyDescent="0.25">
      <c r="A886" s="27">
        <v>42107</v>
      </c>
      <c r="B886">
        <v>5450</v>
      </c>
      <c r="C886">
        <v>6000</v>
      </c>
      <c r="D886">
        <v>5340</v>
      </c>
      <c r="E886">
        <v>5895</v>
      </c>
      <c r="F886">
        <v>5895</v>
      </c>
      <c r="G886">
        <v>45902000</v>
      </c>
    </row>
    <row r="887" spans="1:7" x14ac:dyDescent="0.25">
      <c r="A887" s="27">
        <v>42108</v>
      </c>
      <c r="B887">
        <v>6000</v>
      </c>
      <c r="C887">
        <v>6120</v>
      </c>
      <c r="D887">
        <v>5660</v>
      </c>
      <c r="E887">
        <v>5775</v>
      </c>
      <c r="F887">
        <v>5775</v>
      </c>
      <c r="G887">
        <v>31882700</v>
      </c>
    </row>
    <row r="888" spans="1:7" x14ac:dyDescent="0.25">
      <c r="A888" s="27">
        <v>42109</v>
      </c>
      <c r="B888">
        <v>5620</v>
      </c>
      <c r="C888">
        <v>5635</v>
      </c>
      <c r="D888">
        <v>5395</v>
      </c>
      <c r="E888">
        <v>5520</v>
      </c>
      <c r="F888">
        <v>5520</v>
      </c>
      <c r="G888">
        <v>52000</v>
      </c>
    </row>
    <row r="889" spans="1:7" x14ac:dyDescent="0.25">
      <c r="A889" s="27">
        <v>42110</v>
      </c>
      <c r="B889">
        <v>5565</v>
      </c>
      <c r="C889">
        <v>5600</v>
      </c>
      <c r="D889">
        <v>5190</v>
      </c>
      <c r="E889">
        <v>5290</v>
      </c>
      <c r="F889">
        <v>5290</v>
      </c>
      <c r="G889">
        <v>25049100</v>
      </c>
    </row>
    <row r="890" spans="1:7" x14ac:dyDescent="0.25">
      <c r="A890" s="27">
        <v>42111</v>
      </c>
      <c r="B890">
        <v>5635</v>
      </c>
      <c r="C890">
        <v>5945</v>
      </c>
      <c r="D890">
        <v>5580</v>
      </c>
      <c r="E890">
        <v>5645</v>
      </c>
      <c r="F890">
        <v>5645</v>
      </c>
      <c r="G890">
        <v>45769000</v>
      </c>
    </row>
    <row r="891" spans="1:7" x14ac:dyDescent="0.25">
      <c r="A891" s="27">
        <v>42114</v>
      </c>
      <c r="B891">
        <v>5425</v>
      </c>
      <c r="C891">
        <v>5485</v>
      </c>
      <c r="D891">
        <v>5205</v>
      </c>
      <c r="E891">
        <v>5275</v>
      </c>
      <c r="F891">
        <v>5275</v>
      </c>
      <c r="G891">
        <v>19914600</v>
      </c>
    </row>
    <row r="892" spans="1:7" x14ac:dyDescent="0.25">
      <c r="A892" s="27">
        <v>42115</v>
      </c>
      <c r="B892">
        <v>5150</v>
      </c>
      <c r="C892">
        <v>5395</v>
      </c>
      <c r="D892">
        <v>5110</v>
      </c>
      <c r="E892">
        <v>5275</v>
      </c>
      <c r="F892">
        <v>5275</v>
      </c>
      <c r="G892">
        <v>36700</v>
      </c>
    </row>
    <row r="893" spans="1:7" x14ac:dyDescent="0.25">
      <c r="A893" s="27">
        <v>42116</v>
      </c>
      <c r="B893">
        <v>5210</v>
      </c>
      <c r="C893">
        <v>5425</v>
      </c>
      <c r="D893">
        <v>5115</v>
      </c>
      <c r="E893">
        <v>5160</v>
      </c>
      <c r="F893">
        <v>5160</v>
      </c>
      <c r="G893">
        <v>16630200</v>
      </c>
    </row>
    <row r="894" spans="1:7" x14ac:dyDescent="0.25">
      <c r="A894" s="27">
        <v>42117</v>
      </c>
      <c r="B894">
        <v>5245</v>
      </c>
      <c r="C894">
        <v>5270</v>
      </c>
      <c r="D894">
        <v>4965</v>
      </c>
      <c r="E894">
        <v>5060</v>
      </c>
      <c r="F894">
        <v>5060</v>
      </c>
      <c r="G894">
        <v>18263800</v>
      </c>
    </row>
    <row r="895" spans="1:7" x14ac:dyDescent="0.25">
      <c r="A895" s="27">
        <v>42118</v>
      </c>
      <c r="B895">
        <v>4995</v>
      </c>
      <c r="C895">
        <v>5080</v>
      </c>
      <c r="D895">
        <v>4935</v>
      </c>
      <c r="E895">
        <v>4965</v>
      </c>
      <c r="F895">
        <v>4965</v>
      </c>
      <c r="G895">
        <v>12814900</v>
      </c>
    </row>
    <row r="896" spans="1:7" x14ac:dyDescent="0.25">
      <c r="A896" s="27">
        <v>42121</v>
      </c>
      <c r="B896">
        <v>4865</v>
      </c>
      <c r="C896">
        <v>5320</v>
      </c>
      <c r="D896">
        <v>4840</v>
      </c>
      <c r="E896">
        <v>5260</v>
      </c>
      <c r="F896">
        <v>5260</v>
      </c>
      <c r="G896">
        <v>22915800</v>
      </c>
    </row>
    <row r="897" spans="1:7" x14ac:dyDescent="0.25">
      <c r="A897" s="27">
        <v>42122</v>
      </c>
      <c r="B897">
        <v>5320</v>
      </c>
      <c r="C897">
        <v>5610</v>
      </c>
      <c r="D897">
        <v>4875</v>
      </c>
      <c r="E897">
        <v>4875</v>
      </c>
      <c r="F897">
        <v>4875</v>
      </c>
      <c r="G897">
        <v>30307900</v>
      </c>
    </row>
    <row r="898" spans="1:7" x14ac:dyDescent="0.25">
      <c r="A898" s="27">
        <v>42123</v>
      </c>
      <c r="B898">
        <v>5125</v>
      </c>
      <c r="C898">
        <v>5300</v>
      </c>
      <c r="D898">
        <v>4935</v>
      </c>
      <c r="E898">
        <v>5130</v>
      </c>
      <c r="F898">
        <v>5130</v>
      </c>
      <c r="G898">
        <v>29518300</v>
      </c>
    </row>
    <row r="899" spans="1:7" x14ac:dyDescent="0.25">
      <c r="A899" s="27">
        <v>42124</v>
      </c>
      <c r="B899">
        <v>5260</v>
      </c>
      <c r="C899">
        <v>5625</v>
      </c>
      <c r="D899">
        <v>5155</v>
      </c>
      <c r="E899">
        <v>5410</v>
      </c>
      <c r="F899">
        <v>5410</v>
      </c>
      <c r="G899">
        <v>31603400</v>
      </c>
    </row>
    <row r="900" spans="1:7" x14ac:dyDescent="0.25">
      <c r="A900" s="27">
        <v>42125</v>
      </c>
      <c r="B900">
        <v>5270</v>
      </c>
      <c r="C900">
        <v>5275</v>
      </c>
      <c r="D900">
        <v>4885</v>
      </c>
      <c r="E900">
        <v>4885</v>
      </c>
      <c r="F900">
        <v>4885</v>
      </c>
      <c r="G900">
        <v>26431100</v>
      </c>
    </row>
    <row r="901" spans="1:7" x14ac:dyDescent="0.25">
      <c r="A901" s="27">
        <v>42128</v>
      </c>
      <c r="B901">
        <v>4815</v>
      </c>
      <c r="C901">
        <v>5015</v>
      </c>
      <c r="D901">
        <v>4740</v>
      </c>
      <c r="E901">
        <v>4905</v>
      </c>
      <c r="F901">
        <v>4905</v>
      </c>
      <c r="G901">
        <v>18752200</v>
      </c>
    </row>
    <row r="902" spans="1:7" x14ac:dyDescent="0.25">
      <c r="A902" s="27">
        <v>42129</v>
      </c>
      <c r="B902">
        <v>4955</v>
      </c>
      <c r="C902">
        <v>5240</v>
      </c>
      <c r="D902">
        <v>4880</v>
      </c>
      <c r="E902">
        <v>5225</v>
      </c>
      <c r="F902">
        <v>5225</v>
      </c>
      <c r="G902">
        <v>32790200</v>
      </c>
    </row>
    <row r="903" spans="1:7" x14ac:dyDescent="0.25">
      <c r="A903" s="27">
        <v>42130</v>
      </c>
      <c r="B903">
        <v>5105</v>
      </c>
      <c r="C903">
        <v>5750</v>
      </c>
      <c r="D903">
        <v>5055</v>
      </c>
      <c r="E903">
        <v>5395</v>
      </c>
      <c r="F903">
        <v>5395</v>
      </c>
      <c r="G903">
        <v>39698700</v>
      </c>
    </row>
    <row r="904" spans="1:7" x14ac:dyDescent="0.25">
      <c r="A904" s="27">
        <v>42131</v>
      </c>
      <c r="B904">
        <v>5460</v>
      </c>
      <c r="C904">
        <v>5605</v>
      </c>
      <c r="D904">
        <v>5225</v>
      </c>
      <c r="E904">
        <v>5325</v>
      </c>
      <c r="F904">
        <v>5325</v>
      </c>
      <c r="G904">
        <v>28471800</v>
      </c>
    </row>
    <row r="905" spans="1:7" x14ac:dyDescent="0.25">
      <c r="A905" s="27">
        <v>42132</v>
      </c>
      <c r="B905">
        <v>4915</v>
      </c>
      <c r="C905">
        <v>4985</v>
      </c>
      <c r="D905">
        <v>4750</v>
      </c>
      <c r="E905">
        <v>4760</v>
      </c>
      <c r="F905">
        <v>4760</v>
      </c>
      <c r="G905">
        <v>28904500</v>
      </c>
    </row>
    <row r="906" spans="1:7" x14ac:dyDescent="0.25">
      <c r="A906" s="27">
        <v>42135</v>
      </c>
      <c r="B906">
        <v>4800</v>
      </c>
      <c r="C906">
        <v>5030</v>
      </c>
      <c r="D906">
        <v>4765</v>
      </c>
      <c r="E906">
        <v>5025</v>
      </c>
      <c r="F906">
        <v>5025</v>
      </c>
      <c r="G906">
        <v>19884200</v>
      </c>
    </row>
    <row r="907" spans="1:7" x14ac:dyDescent="0.25">
      <c r="A907" s="27">
        <v>42136</v>
      </c>
      <c r="B907">
        <v>5200</v>
      </c>
      <c r="C907">
        <v>5325</v>
      </c>
      <c r="D907">
        <v>4925</v>
      </c>
      <c r="E907">
        <v>4985</v>
      </c>
      <c r="F907">
        <v>4985</v>
      </c>
      <c r="G907">
        <v>27628500</v>
      </c>
    </row>
    <row r="908" spans="1:7" x14ac:dyDescent="0.25">
      <c r="A908" s="27">
        <v>42137</v>
      </c>
      <c r="B908">
        <v>4905</v>
      </c>
      <c r="C908">
        <v>5005</v>
      </c>
      <c r="D908">
        <v>4795</v>
      </c>
      <c r="E908">
        <v>4825</v>
      </c>
      <c r="F908">
        <v>4825</v>
      </c>
      <c r="G908">
        <v>23168400</v>
      </c>
    </row>
    <row r="909" spans="1:7" x14ac:dyDescent="0.25">
      <c r="A909" s="27">
        <v>42138</v>
      </c>
      <c r="B909">
        <v>4705</v>
      </c>
      <c r="C909">
        <v>4750</v>
      </c>
      <c r="D909">
        <v>4615</v>
      </c>
      <c r="E909">
        <v>4620</v>
      </c>
      <c r="F909">
        <v>4620</v>
      </c>
      <c r="G909">
        <v>23306300</v>
      </c>
    </row>
    <row r="910" spans="1:7" x14ac:dyDescent="0.25">
      <c r="A910" s="27">
        <v>42139</v>
      </c>
      <c r="B910">
        <v>4580</v>
      </c>
      <c r="C910">
        <v>4720</v>
      </c>
      <c r="D910">
        <v>4530</v>
      </c>
      <c r="E910">
        <v>4535</v>
      </c>
      <c r="F910">
        <v>4535</v>
      </c>
      <c r="G910">
        <v>22575800</v>
      </c>
    </row>
    <row r="911" spans="1:7" x14ac:dyDescent="0.25">
      <c r="A911" s="27">
        <v>42142</v>
      </c>
      <c r="B911">
        <v>4535</v>
      </c>
      <c r="C911">
        <v>4550</v>
      </c>
      <c r="D911">
        <v>4160</v>
      </c>
      <c r="E911">
        <v>4235</v>
      </c>
      <c r="F911">
        <v>4235</v>
      </c>
      <c r="G911">
        <v>24069900</v>
      </c>
    </row>
    <row r="912" spans="1:7" x14ac:dyDescent="0.25">
      <c r="A912" s="27">
        <v>42143</v>
      </c>
      <c r="B912">
        <v>4185</v>
      </c>
      <c r="C912">
        <v>4300</v>
      </c>
      <c r="D912">
        <v>4045</v>
      </c>
      <c r="E912">
        <v>4115</v>
      </c>
      <c r="F912">
        <v>4115</v>
      </c>
      <c r="G912">
        <v>29606500</v>
      </c>
    </row>
    <row r="913" spans="1:7" x14ac:dyDescent="0.25">
      <c r="A913" s="27">
        <v>42144</v>
      </c>
      <c r="B913">
        <v>4096</v>
      </c>
      <c r="C913">
        <v>4243</v>
      </c>
      <c r="D913">
        <v>4054</v>
      </c>
      <c r="E913">
        <v>4129</v>
      </c>
      <c r="F913">
        <v>4129</v>
      </c>
      <c r="G913">
        <v>12392000</v>
      </c>
    </row>
    <row r="914" spans="1:7" x14ac:dyDescent="0.25">
      <c r="A914" s="27">
        <v>42145</v>
      </c>
      <c r="B914">
        <v>4172</v>
      </c>
      <c r="C914">
        <v>4217</v>
      </c>
      <c r="D914">
        <v>3858</v>
      </c>
      <c r="E914">
        <v>3899</v>
      </c>
      <c r="F914">
        <v>3899</v>
      </c>
      <c r="G914">
        <v>11430200</v>
      </c>
    </row>
    <row r="915" spans="1:7" x14ac:dyDescent="0.25">
      <c r="A915" s="27">
        <v>42146</v>
      </c>
      <c r="B915">
        <v>3880</v>
      </c>
      <c r="C915">
        <v>3946</v>
      </c>
      <c r="D915">
        <v>3821</v>
      </c>
      <c r="E915">
        <v>3912</v>
      </c>
      <c r="F915">
        <v>3912</v>
      </c>
      <c r="G915">
        <v>8699100</v>
      </c>
    </row>
    <row r="916" spans="1:7" x14ac:dyDescent="0.25">
      <c r="A916" s="27">
        <v>42150</v>
      </c>
      <c r="B916">
        <v>4001</v>
      </c>
      <c r="C916">
        <v>4289</v>
      </c>
      <c r="D916">
        <v>3965</v>
      </c>
      <c r="E916">
        <v>4218</v>
      </c>
      <c r="F916">
        <v>4218</v>
      </c>
      <c r="G916">
        <v>14957900</v>
      </c>
    </row>
    <row r="917" spans="1:7" x14ac:dyDescent="0.25">
      <c r="A917" s="27">
        <v>42151</v>
      </c>
      <c r="B917">
        <v>4141</v>
      </c>
      <c r="C917">
        <v>4193</v>
      </c>
      <c r="D917">
        <v>3857</v>
      </c>
      <c r="E917">
        <v>3909</v>
      </c>
      <c r="F917">
        <v>3909</v>
      </c>
      <c r="G917">
        <v>10718500</v>
      </c>
    </row>
    <row r="918" spans="1:7" x14ac:dyDescent="0.25">
      <c r="A918" s="27">
        <v>42152</v>
      </c>
      <c r="B918">
        <v>3998</v>
      </c>
      <c r="C918">
        <v>4108</v>
      </c>
      <c r="D918">
        <v>3950</v>
      </c>
      <c r="E918">
        <v>3997</v>
      </c>
      <c r="F918">
        <v>3997</v>
      </c>
      <c r="G918">
        <v>11933900</v>
      </c>
    </row>
    <row r="919" spans="1:7" x14ac:dyDescent="0.25">
      <c r="A919" s="27">
        <v>42153</v>
      </c>
      <c r="B919">
        <v>4015</v>
      </c>
      <c r="C919">
        <v>4159</v>
      </c>
      <c r="D919">
        <v>3936</v>
      </c>
      <c r="E919">
        <v>4052</v>
      </c>
      <c r="F919">
        <v>4052</v>
      </c>
      <c r="G919">
        <v>12306900</v>
      </c>
    </row>
    <row r="920" spans="1:7" x14ac:dyDescent="0.25">
      <c r="A920" s="27">
        <v>42156</v>
      </c>
      <c r="B920">
        <v>3955</v>
      </c>
      <c r="C920">
        <v>4094</v>
      </c>
      <c r="D920">
        <v>3886</v>
      </c>
      <c r="E920">
        <v>3970</v>
      </c>
      <c r="F920">
        <v>3970</v>
      </c>
      <c r="G920">
        <v>11656400</v>
      </c>
    </row>
    <row r="921" spans="1:7" x14ac:dyDescent="0.25">
      <c r="A921" s="27">
        <v>42157</v>
      </c>
      <c r="B921">
        <v>4065</v>
      </c>
      <c r="C921">
        <v>4148</v>
      </c>
      <c r="D921">
        <v>3960</v>
      </c>
      <c r="E921">
        <v>4099</v>
      </c>
      <c r="F921">
        <v>4099</v>
      </c>
      <c r="G921">
        <v>10360400</v>
      </c>
    </row>
    <row r="922" spans="1:7" x14ac:dyDescent="0.25">
      <c r="A922" s="27">
        <v>42158</v>
      </c>
      <c r="B922">
        <v>4027</v>
      </c>
      <c r="C922">
        <v>4087</v>
      </c>
      <c r="D922">
        <v>3933</v>
      </c>
      <c r="E922">
        <v>3956</v>
      </c>
      <c r="F922">
        <v>3956</v>
      </c>
      <c r="G922">
        <v>9201000</v>
      </c>
    </row>
    <row r="923" spans="1:7" x14ac:dyDescent="0.25">
      <c r="A923" s="27">
        <v>42159</v>
      </c>
      <c r="B923">
        <v>4051</v>
      </c>
      <c r="C923">
        <v>4266</v>
      </c>
      <c r="D923">
        <v>4015</v>
      </c>
      <c r="E923">
        <v>4220</v>
      </c>
      <c r="F923">
        <v>4220</v>
      </c>
      <c r="G923">
        <v>10936500</v>
      </c>
    </row>
    <row r="924" spans="1:7" x14ac:dyDescent="0.25">
      <c r="A924" s="27">
        <v>42160</v>
      </c>
      <c r="B924">
        <v>4238</v>
      </c>
      <c r="C924">
        <v>4313</v>
      </c>
      <c r="D924">
        <v>4055</v>
      </c>
      <c r="E924">
        <v>4073</v>
      </c>
      <c r="F924">
        <v>4073</v>
      </c>
      <c r="G924">
        <v>11131400</v>
      </c>
    </row>
    <row r="925" spans="1:7" x14ac:dyDescent="0.25">
      <c r="A925" s="27">
        <v>42163</v>
      </c>
      <c r="B925">
        <v>4112</v>
      </c>
      <c r="C925">
        <v>4302</v>
      </c>
      <c r="D925">
        <v>4091</v>
      </c>
      <c r="E925">
        <v>4243</v>
      </c>
      <c r="F925">
        <v>4243</v>
      </c>
      <c r="G925">
        <v>6910900</v>
      </c>
    </row>
    <row r="926" spans="1:7" x14ac:dyDescent="0.25">
      <c r="A926" s="27">
        <v>42164</v>
      </c>
      <c r="B926">
        <v>4272</v>
      </c>
      <c r="C926">
        <v>4355</v>
      </c>
      <c r="D926">
        <v>4110</v>
      </c>
      <c r="E926">
        <v>4149</v>
      </c>
      <c r="F926">
        <v>4149</v>
      </c>
      <c r="G926">
        <v>7886900</v>
      </c>
    </row>
    <row r="927" spans="1:7" x14ac:dyDescent="0.25">
      <c r="A927" s="27">
        <v>42165</v>
      </c>
      <c r="B927">
        <v>4026</v>
      </c>
      <c r="C927">
        <v>4041</v>
      </c>
      <c r="D927">
        <v>3762</v>
      </c>
      <c r="E927">
        <v>3790</v>
      </c>
      <c r="F927">
        <v>3790</v>
      </c>
      <c r="G927">
        <v>9350000</v>
      </c>
    </row>
    <row r="928" spans="1:7" x14ac:dyDescent="0.25">
      <c r="A928" s="27">
        <v>42166</v>
      </c>
      <c r="B928">
        <v>3706</v>
      </c>
      <c r="C928">
        <v>3736</v>
      </c>
      <c r="D928">
        <v>3586</v>
      </c>
      <c r="E928">
        <v>3625</v>
      </c>
      <c r="F928">
        <v>3625</v>
      </c>
      <c r="G928">
        <v>8832300</v>
      </c>
    </row>
    <row r="929" spans="1:7" x14ac:dyDescent="0.25">
      <c r="A929" s="27">
        <v>42167</v>
      </c>
      <c r="B929">
        <v>3720</v>
      </c>
      <c r="C929">
        <v>3857</v>
      </c>
      <c r="D929">
        <v>3695</v>
      </c>
      <c r="E929">
        <v>3715</v>
      </c>
      <c r="F929">
        <v>3715</v>
      </c>
      <c r="G929">
        <v>9153300</v>
      </c>
    </row>
    <row r="930" spans="1:7" x14ac:dyDescent="0.25">
      <c r="A930" s="27">
        <v>42170</v>
      </c>
      <c r="B930">
        <v>3900</v>
      </c>
      <c r="C930">
        <v>4048</v>
      </c>
      <c r="D930">
        <v>3870</v>
      </c>
      <c r="E930">
        <v>4031</v>
      </c>
      <c r="F930">
        <v>4031</v>
      </c>
      <c r="G930">
        <v>10028200</v>
      </c>
    </row>
    <row r="931" spans="1:7" x14ac:dyDescent="0.25">
      <c r="A931" s="27">
        <v>42171</v>
      </c>
      <c r="B931">
        <v>4109</v>
      </c>
      <c r="C931">
        <v>4150</v>
      </c>
      <c r="D931">
        <v>3843</v>
      </c>
      <c r="E931">
        <v>3880</v>
      </c>
      <c r="F931">
        <v>3880</v>
      </c>
      <c r="G931">
        <v>7506800</v>
      </c>
    </row>
    <row r="932" spans="1:7" x14ac:dyDescent="0.25">
      <c r="A932" s="27">
        <v>42172</v>
      </c>
      <c r="B932">
        <v>3843</v>
      </c>
      <c r="C932">
        <v>4036</v>
      </c>
      <c r="D932">
        <v>3774</v>
      </c>
      <c r="E932">
        <v>3861</v>
      </c>
      <c r="F932">
        <v>3861</v>
      </c>
      <c r="G932">
        <v>9269900</v>
      </c>
    </row>
    <row r="933" spans="1:7" x14ac:dyDescent="0.25">
      <c r="A933" s="27">
        <v>42173</v>
      </c>
      <c r="B933">
        <v>3755</v>
      </c>
      <c r="C933">
        <v>3775</v>
      </c>
      <c r="D933">
        <v>3547</v>
      </c>
      <c r="E933">
        <v>3636</v>
      </c>
      <c r="F933">
        <v>3636</v>
      </c>
      <c r="G933">
        <v>10506300</v>
      </c>
    </row>
    <row r="934" spans="1:7" x14ac:dyDescent="0.25">
      <c r="A934" s="27">
        <v>42174</v>
      </c>
      <c r="B934">
        <v>3622</v>
      </c>
      <c r="C934">
        <v>3732</v>
      </c>
      <c r="D934">
        <v>3608</v>
      </c>
      <c r="E934">
        <v>3693</v>
      </c>
      <c r="F934">
        <v>3693</v>
      </c>
      <c r="G934">
        <v>7944400</v>
      </c>
    </row>
    <row r="935" spans="1:7" x14ac:dyDescent="0.25">
      <c r="A935" s="27">
        <v>42177</v>
      </c>
      <c r="B935">
        <v>3514</v>
      </c>
      <c r="C935">
        <v>3565</v>
      </c>
      <c r="D935">
        <v>3355</v>
      </c>
      <c r="E935">
        <v>3356</v>
      </c>
      <c r="F935">
        <v>3356</v>
      </c>
      <c r="G935">
        <v>9167600</v>
      </c>
    </row>
    <row r="936" spans="1:7" x14ac:dyDescent="0.25">
      <c r="A936" s="27">
        <v>42178</v>
      </c>
      <c r="B936">
        <v>3325</v>
      </c>
      <c r="C936">
        <v>3333</v>
      </c>
      <c r="D936">
        <v>3181</v>
      </c>
      <c r="E936">
        <v>3181</v>
      </c>
      <c r="F936">
        <v>3181</v>
      </c>
      <c r="G936">
        <v>10173500</v>
      </c>
    </row>
    <row r="937" spans="1:7" x14ac:dyDescent="0.25">
      <c r="A937" s="27">
        <v>42179</v>
      </c>
      <c r="B937">
        <v>3219</v>
      </c>
      <c r="C937">
        <v>3313</v>
      </c>
      <c r="D937">
        <v>3133</v>
      </c>
      <c r="E937">
        <v>3305</v>
      </c>
      <c r="F937">
        <v>3305</v>
      </c>
      <c r="G937">
        <v>10289600</v>
      </c>
    </row>
    <row r="938" spans="1:7" x14ac:dyDescent="0.25">
      <c r="A938" s="27">
        <v>42180</v>
      </c>
      <c r="B938">
        <v>3250</v>
      </c>
      <c r="C938">
        <v>3394</v>
      </c>
      <c r="D938">
        <v>3189</v>
      </c>
      <c r="E938">
        <v>3349</v>
      </c>
      <c r="F938">
        <v>3349</v>
      </c>
      <c r="G938">
        <v>9379000</v>
      </c>
    </row>
    <row r="939" spans="1:7" x14ac:dyDescent="0.25">
      <c r="A939" s="27">
        <v>42181</v>
      </c>
      <c r="B939">
        <v>3314</v>
      </c>
      <c r="C939">
        <v>3460</v>
      </c>
      <c r="D939">
        <v>3274</v>
      </c>
      <c r="E939">
        <v>3319</v>
      </c>
      <c r="F939">
        <v>3319</v>
      </c>
      <c r="G939">
        <v>10611500</v>
      </c>
    </row>
    <row r="940" spans="1:7" x14ac:dyDescent="0.25">
      <c r="A940" s="27">
        <v>42184</v>
      </c>
      <c r="B940">
        <v>3728</v>
      </c>
      <c r="C940">
        <v>4525</v>
      </c>
      <c r="D940">
        <v>3624</v>
      </c>
      <c r="E940">
        <v>4446</v>
      </c>
      <c r="F940">
        <v>4446</v>
      </c>
      <c r="G940">
        <v>26471900</v>
      </c>
    </row>
    <row r="941" spans="1:7" x14ac:dyDescent="0.25">
      <c r="A941" s="27">
        <v>42185</v>
      </c>
      <c r="B941">
        <v>3988</v>
      </c>
      <c r="C941">
        <v>4806</v>
      </c>
      <c r="D941">
        <v>3967</v>
      </c>
      <c r="E941">
        <v>4361</v>
      </c>
      <c r="F941">
        <v>4361</v>
      </c>
      <c r="G941">
        <v>26908900</v>
      </c>
    </row>
    <row r="942" spans="1:7" x14ac:dyDescent="0.25">
      <c r="A942" s="27">
        <v>42186</v>
      </c>
      <c r="B942">
        <v>3930</v>
      </c>
      <c r="C942">
        <v>4206</v>
      </c>
      <c r="D942">
        <v>3761</v>
      </c>
      <c r="E942">
        <v>3783</v>
      </c>
      <c r="F942">
        <v>3783</v>
      </c>
      <c r="G942">
        <v>16761100</v>
      </c>
    </row>
    <row r="943" spans="1:7" x14ac:dyDescent="0.25">
      <c r="A943" s="27">
        <v>42187</v>
      </c>
      <c r="B943">
        <v>3777</v>
      </c>
      <c r="C943">
        <v>4400</v>
      </c>
      <c r="D943">
        <v>3750</v>
      </c>
      <c r="E943">
        <v>4259</v>
      </c>
      <c r="F943">
        <v>4259</v>
      </c>
      <c r="G943">
        <v>18792600</v>
      </c>
    </row>
    <row r="944" spans="1:7" x14ac:dyDescent="0.25">
      <c r="A944" s="27">
        <v>42191</v>
      </c>
      <c r="B944">
        <v>4667</v>
      </c>
      <c r="C944">
        <v>4748</v>
      </c>
      <c r="D944">
        <v>4282</v>
      </c>
      <c r="E944">
        <v>4476</v>
      </c>
      <c r="F944">
        <v>4476</v>
      </c>
      <c r="G944">
        <v>19270300</v>
      </c>
    </row>
    <row r="945" spans="1:7" x14ac:dyDescent="0.25">
      <c r="A945" s="27">
        <v>42192</v>
      </c>
      <c r="B945">
        <v>4462</v>
      </c>
      <c r="C945">
        <v>4960</v>
      </c>
      <c r="D945">
        <v>4013</v>
      </c>
      <c r="E945">
        <v>4023</v>
      </c>
      <c r="F945">
        <v>4023</v>
      </c>
      <c r="G945">
        <v>22164600</v>
      </c>
    </row>
    <row r="946" spans="1:7" x14ac:dyDescent="0.25">
      <c r="A946" s="27">
        <v>42193</v>
      </c>
      <c r="B946">
        <v>4350</v>
      </c>
      <c r="C946">
        <v>4830</v>
      </c>
      <c r="D946">
        <v>4263</v>
      </c>
      <c r="E946">
        <v>4806</v>
      </c>
      <c r="F946">
        <v>4806</v>
      </c>
      <c r="G946">
        <v>20312300</v>
      </c>
    </row>
    <row r="947" spans="1:7" x14ac:dyDescent="0.25">
      <c r="A947" s="27">
        <v>42194</v>
      </c>
      <c r="B947">
        <v>4291</v>
      </c>
      <c r="C947">
        <v>4950</v>
      </c>
      <c r="D947">
        <v>4256</v>
      </c>
      <c r="E947">
        <v>4890</v>
      </c>
      <c r="F947">
        <v>4890</v>
      </c>
      <c r="G947">
        <v>14572300</v>
      </c>
    </row>
    <row r="948" spans="1:7" x14ac:dyDescent="0.25">
      <c r="A948" s="27">
        <v>42195</v>
      </c>
      <c r="B948">
        <v>4375</v>
      </c>
      <c r="C948">
        <v>4668</v>
      </c>
      <c r="D948">
        <v>4096</v>
      </c>
      <c r="E948">
        <v>4124</v>
      </c>
      <c r="F948">
        <v>4124</v>
      </c>
      <c r="G948">
        <v>16400500</v>
      </c>
    </row>
    <row r="949" spans="1:7" x14ac:dyDescent="0.25">
      <c r="A949" s="27">
        <v>42198</v>
      </c>
      <c r="B949">
        <v>3678</v>
      </c>
      <c r="C949">
        <v>3717</v>
      </c>
      <c r="D949">
        <v>3280</v>
      </c>
      <c r="E949">
        <v>3319</v>
      </c>
      <c r="F949">
        <v>3319</v>
      </c>
      <c r="G949">
        <v>15192700</v>
      </c>
    </row>
    <row r="950" spans="1:7" x14ac:dyDescent="0.25">
      <c r="A950" s="27">
        <v>42199</v>
      </c>
      <c r="B950">
        <v>3326</v>
      </c>
      <c r="C950">
        <v>3361</v>
      </c>
      <c r="D950">
        <v>3125</v>
      </c>
      <c r="E950">
        <v>3251</v>
      </c>
      <c r="F950">
        <v>3251</v>
      </c>
      <c r="G950">
        <v>10555800</v>
      </c>
    </row>
    <row r="951" spans="1:7" x14ac:dyDescent="0.25">
      <c r="A951" s="27">
        <v>42200</v>
      </c>
      <c r="B951">
        <v>3226</v>
      </c>
      <c r="C951">
        <v>3391</v>
      </c>
      <c r="D951">
        <v>3141</v>
      </c>
      <c r="E951">
        <v>3236</v>
      </c>
      <c r="F951">
        <v>3236</v>
      </c>
      <c r="G951">
        <v>14167300</v>
      </c>
    </row>
    <row r="952" spans="1:7" x14ac:dyDescent="0.25">
      <c r="A952" s="27">
        <v>42201</v>
      </c>
      <c r="B952">
        <v>3026</v>
      </c>
      <c r="C952">
        <v>3043</v>
      </c>
      <c r="D952">
        <v>2800</v>
      </c>
      <c r="E952">
        <v>2809</v>
      </c>
      <c r="F952">
        <v>2809</v>
      </c>
      <c r="G952">
        <v>13098700</v>
      </c>
    </row>
    <row r="953" spans="1:7" x14ac:dyDescent="0.25">
      <c r="A953" s="27">
        <v>42202</v>
      </c>
      <c r="B953">
        <v>2774</v>
      </c>
      <c r="C953">
        <v>2844</v>
      </c>
      <c r="D953">
        <v>2750</v>
      </c>
      <c r="E953">
        <v>2752</v>
      </c>
      <c r="F953">
        <v>2752</v>
      </c>
      <c r="G953">
        <v>8389700</v>
      </c>
    </row>
    <row r="954" spans="1:7" x14ac:dyDescent="0.25">
      <c r="A954" s="27">
        <v>42205</v>
      </c>
      <c r="B954">
        <v>2756</v>
      </c>
      <c r="C954">
        <v>2790</v>
      </c>
      <c r="D954">
        <v>2628</v>
      </c>
      <c r="E954">
        <v>2741</v>
      </c>
      <c r="F954">
        <v>2741</v>
      </c>
      <c r="G954">
        <v>12225600</v>
      </c>
    </row>
    <row r="955" spans="1:7" x14ac:dyDescent="0.25">
      <c r="A955" s="27">
        <v>42206</v>
      </c>
      <c r="B955">
        <v>2722</v>
      </c>
      <c r="C955">
        <v>2795</v>
      </c>
      <c r="D955">
        <v>2688</v>
      </c>
      <c r="E955">
        <v>2691</v>
      </c>
      <c r="F955">
        <v>2691</v>
      </c>
      <c r="G955">
        <v>11515800</v>
      </c>
    </row>
    <row r="956" spans="1:7" x14ac:dyDescent="0.25">
      <c r="A956" s="27">
        <v>42207</v>
      </c>
      <c r="B956">
        <v>2834</v>
      </c>
      <c r="C956">
        <v>2839</v>
      </c>
      <c r="D956">
        <v>2616</v>
      </c>
      <c r="E956">
        <v>2671</v>
      </c>
      <c r="F956">
        <v>2671</v>
      </c>
      <c r="G956">
        <v>10869200</v>
      </c>
    </row>
    <row r="957" spans="1:7" x14ac:dyDescent="0.25">
      <c r="A957" s="27">
        <v>42208</v>
      </c>
      <c r="B957">
        <v>2618</v>
      </c>
      <c r="C957">
        <v>2814</v>
      </c>
      <c r="D957">
        <v>2588</v>
      </c>
      <c r="E957">
        <v>2735</v>
      </c>
      <c r="F957">
        <v>2735</v>
      </c>
      <c r="G957">
        <v>13282200</v>
      </c>
    </row>
    <row r="958" spans="1:7" x14ac:dyDescent="0.25">
      <c r="A958" s="27">
        <v>42209</v>
      </c>
      <c r="B958">
        <v>2741</v>
      </c>
      <c r="C958">
        <v>2988</v>
      </c>
      <c r="D958">
        <v>2685</v>
      </c>
      <c r="E958">
        <v>2904</v>
      </c>
      <c r="F958">
        <v>2904</v>
      </c>
      <c r="G958">
        <v>16420200</v>
      </c>
    </row>
    <row r="959" spans="1:7" x14ac:dyDescent="0.25">
      <c r="A959" s="27">
        <v>42212</v>
      </c>
      <c r="B959">
        <v>3139</v>
      </c>
      <c r="C959">
        <v>3347</v>
      </c>
      <c r="D959">
        <v>3062</v>
      </c>
      <c r="E959">
        <v>3215</v>
      </c>
      <c r="F959">
        <v>3215</v>
      </c>
      <c r="G959">
        <v>19952400</v>
      </c>
    </row>
    <row r="960" spans="1:7" x14ac:dyDescent="0.25">
      <c r="A960" s="27">
        <v>42213</v>
      </c>
      <c r="B960">
        <v>3026</v>
      </c>
      <c r="C960">
        <v>3189</v>
      </c>
      <c r="D960">
        <v>2688</v>
      </c>
      <c r="E960">
        <v>2743</v>
      </c>
      <c r="F960">
        <v>2743</v>
      </c>
      <c r="G960">
        <v>18646000</v>
      </c>
    </row>
    <row r="961" spans="1:7" x14ac:dyDescent="0.25">
      <c r="A961" s="27">
        <v>42214</v>
      </c>
      <c r="B961">
        <v>2703</v>
      </c>
      <c r="C961">
        <v>2739</v>
      </c>
      <c r="D961">
        <v>2602</v>
      </c>
      <c r="E961">
        <v>2650</v>
      </c>
      <c r="F961">
        <v>2650</v>
      </c>
      <c r="G961">
        <v>11110200</v>
      </c>
    </row>
    <row r="962" spans="1:7" x14ac:dyDescent="0.25">
      <c r="A962" s="27">
        <v>42215</v>
      </c>
      <c r="B962">
        <v>2666</v>
      </c>
      <c r="C962">
        <v>2776</v>
      </c>
      <c r="D962">
        <v>2592</v>
      </c>
      <c r="E962">
        <v>2615</v>
      </c>
      <c r="F962">
        <v>2615</v>
      </c>
      <c r="G962">
        <v>11998900</v>
      </c>
    </row>
    <row r="963" spans="1:7" x14ac:dyDescent="0.25">
      <c r="A963" s="27">
        <v>42216</v>
      </c>
      <c r="B963">
        <v>2577</v>
      </c>
      <c r="C963">
        <v>2672</v>
      </c>
      <c r="D963">
        <v>2531</v>
      </c>
      <c r="E963">
        <v>2604</v>
      </c>
      <c r="F963">
        <v>2604</v>
      </c>
      <c r="G963">
        <v>12963500</v>
      </c>
    </row>
    <row r="964" spans="1:7" x14ac:dyDescent="0.25">
      <c r="A964" s="27">
        <v>42219</v>
      </c>
      <c r="B964">
        <v>2586</v>
      </c>
      <c r="C964">
        <v>2736</v>
      </c>
      <c r="D964">
        <v>2515</v>
      </c>
      <c r="E964">
        <v>2526</v>
      </c>
      <c r="F964">
        <v>2526</v>
      </c>
      <c r="G964">
        <v>18098000</v>
      </c>
    </row>
    <row r="965" spans="1:7" x14ac:dyDescent="0.25">
      <c r="A965" s="27">
        <v>42220</v>
      </c>
      <c r="B965">
        <v>2559</v>
      </c>
      <c r="C965">
        <v>2640</v>
      </c>
      <c r="D965">
        <v>2502</v>
      </c>
      <c r="E965">
        <v>2545</v>
      </c>
      <c r="F965">
        <v>2545</v>
      </c>
      <c r="G965">
        <v>13005500</v>
      </c>
    </row>
    <row r="966" spans="1:7" x14ac:dyDescent="0.25">
      <c r="A966" s="27">
        <v>42221</v>
      </c>
      <c r="B966">
        <v>2522</v>
      </c>
      <c r="C966">
        <v>2582</v>
      </c>
      <c r="D966">
        <v>2434</v>
      </c>
      <c r="E966">
        <v>2510</v>
      </c>
      <c r="F966">
        <v>2510</v>
      </c>
      <c r="G966">
        <v>12911900</v>
      </c>
    </row>
    <row r="967" spans="1:7" x14ac:dyDescent="0.25">
      <c r="A967" s="27">
        <v>42222</v>
      </c>
      <c r="B967">
        <v>2517</v>
      </c>
      <c r="C967">
        <v>2789</v>
      </c>
      <c r="D967">
        <v>2510</v>
      </c>
      <c r="E967">
        <v>2691</v>
      </c>
      <c r="F967">
        <v>2691</v>
      </c>
      <c r="G967">
        <v>16970100</v>
      </c>
    </row>
    <row r="968" spans="1:7" x14ac:dyDescent="0.25">
      <c r="A968" s="27">
        <v>42223</v>
      </c>
      <c r="B968">
        <v>2681</v>
      </c>
      <c r="C968">
        <v>2794</v>
      </c>
      <c r="D968">
        <v>2607</v>
      </c>
      <c r="E968">
        <v>2641</v>
      </c>
      <c r="F968">
        <v>2641</v>
      </c>
      <c r="G968">
        <v>18289800</v>
      </c>
    </row>
    <row r="969" spans="1:7" x14ac:dyDescent="0.25">
      <c r="A969" s="27">
        <v>42226</v>
      </c>
      <c r="B969">
        <v>2509</v>
      </c>
      <c r="C969">
        <v>2509</v>
      </c>
      <c r="D969">
        <v>2435</v>
      </c>
      <c r="E969">
        <v>2448</v>
      </c>
      <c r="F969">
        <v>2448</v>
      </c>
      <c r="G969">
        <v>10354500</v>
      </c>
    </row>
    <row r="970" spans="1:7" x14ac:dyDescent="0.25">
      <c r="A970" s="27">
        <v>42227</v>
      </c>
      <c r="B970">
        <v>2626</v>
      </c>
      <c r="C970">
        <v>2763</v>
      </c>
      <c r="D970">
        <v>2559</v>
      </c>
      <c r="E970">
        <v>2663</v>
      </c>
      <c r="F970">
        <v>2663</v>
      </c>
      <c r="G970">
        <v>15724400</v>
      </c>
    </row>
    <row r="971" spans="1:7" x14ac:dyDescent="0.25">
      <c r="A971" s="27">
        <v>42228</v>
      </c>
      <c r="B971">
        <v>2950</v>
      </c>
      <c r="C971">
        <v>3050</v>
      </c>
      <c r="D971">
        <v>2617</v>
      </c>
      <c r="E971">
        <v>2662</v>
      </c>
      <c r="F971">
        <v>2662</v>
      </c>
      <c r="G971">
        <v>206100</v>
      </c>
    </row>
    <row r="972" spans="1:7" x14ac:dyDescent="0.25">
      <c r="A972" s="27">
        <v>42229</v>
      </c>
      <c r="B972">
        <v>2606</v>
      </c>
      <c r="C972">
        <v>2714</v>
      </c>
      <c r="D972">
        <v>2526</v>
      </c>
      <c r="E972">
        <v>2595</v>
      </c>
      <c r="F972">
        <v>2595</v>
      </c>
      <c r="G972">
        <v>13170300</v>
      </c>
    </row>
    <row r="973" spans="1:7" x14ac:dyDescent="0.25">
      <c r="A973" s="27">
        <v>42230</v>
      </c>
      <c r="B973">
        <v>2585</v>
      </c>
      <c r="C973">
        <v>2660</v>
      </c>
      <c r="D973">
        <v>2538</v>
      </c>
      <c r="E973">
        <v>2586</v>
      </c>
      <c r="F973">
        <v>2586</v>
      </c>
      <c r="G973">
        <v>11270700</v>
      </c>
    </row>
    <row r="974" spans="1:7" x14ac:dyDescent="0.25">
      <c r="A974" s="27">
        <v>42233</v>
      </c>
      <c r="B974">
        <v>2634</v>
      </c>
      <c r="C974">
        <v>2684</v>
      </c>
      <c r="D974">
        <v>2513</v>
      </c>
      <c r="E974">
        <v>2527</v>
      </c>
      <c r="F974">
        <v>2527</v>
      </c>
      <c r="G974">
        <v>9405200</v>
      </c>
    </row>
    <row r="975" spans="1:7" x14ac:dyDescent="0.25">
      <c r="A975" s="27">
        <v>42234</v>
      </c>
      <c r="B975">
        <v>2545</v>
      </c>
      <c r="C975">
        <v>2610</v>
      </c>
      <c r="D975">
        <v>2497</v>
      </c>
      <c r="E975">
        <v>2573</v>
      </c>
      <c r="F975">
        <v>2573</v>
      </c>
      <c r="G975">
        <v>8811400</v>
      </c>
    </row>
    <row r="976" spans="1:7" x14ac:dyDescent="0.25">
      <c r="A976" s="27">
        <v>42235</v>
      </c>
      <c r="B976">
        <v>2655</v>
      </c>
      <c r="C976">
        <v>2809</v>
      </c>
      <c r="D976">
        <v>2526</v>
      </c>
      <c r="E976">
        <v>2681</v>
      </c>
      <c r="F976">
        <v>2681</v>
      </c>
      <c r="G976">
        <v>19896300</v>
      </c>
    </row>
    <row r="977" spans="1:7" x14ac:dyDescent="0.25">
      <c r="A977" s="27">
        <v>42236</v>
      </c>
      <c r="B977">
        <v>2908</v>
      </c>
      <c r="C977">
        <v>3185</v>
      </c>
      <c r="D977">
        <v>2832</v>
      </c>
      <c r="E977">
        <v>3144</v>
      </c>
      <c r="F977">
        <v>3144</v>
      </c>
      <c r="G977">
        <v>22673500</v>
      </c>
    </row>
    <row r="978" spans="1:7" x14ac:dyDescent="0.25">
      <c r="A978" s="27">
        <v>42237</v>
      </c>
      <c r="B978">
        <v>3460</v>
      </c>
      <c r="C978">
        <v>4225</v>
      </c>
      <c r="D978">
        <v>3268</v>
      </c>
      <c r="E978">
        <v>4222</v>
      </c>
      <c r="F978">
        <v>4222</v>
      </c>
      <c r="G978">
        <v>38087600</v>
      </c>
    </row>
    <row r="979" spans="1:7" x14ac:dyDescent="0.25">
      <c r="A979" s="27">
        <v>42240</v>
      </c>
      <c r="B979">
        <v>6837</v>
      </c>
      <c r="C979">
        <v>7369</v>
      </c>
      <c r="D979">
        <v>4572</v>
      </c>
      <c r="E979">
        <v>5721</v>
      </c>
      <c r="F979">
        <v>5721</v>
      </c>
      <c r="G979">
        <v>41916100</v>
      </c>
    </row>
    <row r="980" spans="1:7" x14ac:dyDescent="0.25">
      <c r="A980" s="27">
        <v>42241</v>
      </c>
      <c r="B980">
        <v>4320</v>
      </c>
      <c r="C980">
        <v>6690</v>
      </c>
      <c r="D980">
        <v>4268</v>
      </c>
      <c r="E980">
        <v>6628</v>
      </c>
      <c r="F980">
        <v>6628</v>
      </c>
      <c r="G980">
        <v>28821700</v>
      </c>
    </row>
    <row r="981" spans="1:7" x14ac:dyDescent="0.25">
      <c r="A981" s="27">
        <v>42242</v>
      </c>
      <c r="B981">
        <v>5542</v>
      </c>
      <c r="C981">
        <v>6972</v>
      </c>
      <c r="D981">
        <v>5320</v>
      </c>
      <c r="E981">
        <v>5456</v>
      </c>
      <c r="F981">
        <v>5456</v>
      </c>
      <c r="G981">
        <v>35439300</v>
      </c>
    </row>
    <row r="982" spans="1:7" x14ac:dyDescent="0.25">
      <c r="A982" s="27">
        <v>42243</v>
      </c>
      <c r="B982">
        <v>4998</v>
      </c>
      <c r="C982">
        <v>6444</v>
      </c>
      <c r="D982">
        <v>4979</v>
      </c>
      <c r="E982">
        <v>5730</v>
      </c>
      <c r="F982">
        <v>5730</v>
      </c>
      <c r="G982">
        <v>21651200</v>
      </c>
    </row>
    <row r="983" spans="1:7" x14ac:dyDescent="0.25">
      <c r="A983" s="27">
        <v>42244</v>
      </c>
      <c r="B983">
        <v>6120</v>
      </c>
      <c r="C983">
        <v>6888</v>
      </c>
      <c r="D983">
        <v>5932</v>
      </c>
      <c r="E983">
        <v>6296</v>
      </c>
      <c r="F983">
        <v>6296</v>
      </c>
      <c r="G983">
        <v>25158300</v>
      </c>
    </row>
    <row r="984" spans="1:7" x14ac:dyDescent="0.25">
      <c r="A984" s="27">
        <v>42247</v>
      </c>
      <c r="B984">
        <v>6456</v>
      </c>
      <c r="C984">
        <v>6868</v>
      </c>
      <c r="D984">
        <v>6302</v>
      </c>
      <c r="E984">
        <v>6755</v>
      </c>
      <c r="F984">
        <v>6755</v>
      </c>
      <c r="G984">
        <v>17982300</v>
      </c>
    </row>
    <row r="985" spans="1:7" x14ac:dyDescent="0.25">
      <c r="A985" s="27">
        <v>42248</v>
      </c>
      <c r="B985">
        <v>8013</v>
      </c>
      <c r="C985">
        <v>9125</v>
      </c>
      <c r="D985">
        <v>7610</v>
      </c>
      <c r="E985">
        <v>8754</v>
      </c>
      <c r="F985">
        <v>8754</v>
      </c>
      <c r="G985">
        <v>220700</v>
      </c>
    </row>
    <row r="986" spans="1:7" x14ac:dyDescent="0.25">
      <c r="A986" s="27">
        <v>42249</v>
      </c>
      <c r="B986">
        <v>7779</v>
      </c>
      <c r="C986">
        <v>8439</v>
      </c>
      <c r="D986">
        <v>6906</v>
      </c>
      <c r="E986">
        <v>6940</v>
      </c>
      <c r="F986">
        <v>6940</v>
      </c>
      <c r="G986">
        <v>177800</v>
      </c>
    </row>
    <row r="987" spans="1:7" x14ac:dyDescent="0.25">
      <c r="A987" s="27">
        <v>42250</v>
      </c>
      <c r="B987">
        <v>6462</v>
      </c>
      <c r="C987">
        <v>7237</v>
      </c>
      <c r="D987">
        <v>5900</v>
      </c>
      <c r="E987">
        <v>6844</v>
      </c>
      <c r="F987">
        <v>6844</v>
      </c>
      <c r="G987">
        <v>24683500</v>
      </c>
    </row>
    <row r="988" spans="1:7" x14ac:dyDescent="0.25">
      <c r="A988" s="27">
        <v>42251</v>
      </c>
      <c r="B988">
        <v>7498</v>
      </c>
      <c r="C988">
        <v>8150</v>
      </c>
      <c r="D988">
        <v>7157</v>
      </c>
      <c r="E988">
        <v>7842</v>
      </c>
      <c r="F988">
        <v>7842</v>
      </c>
      <c r="G988">
        <v>22850800</v>
      </c>
    </row>
    <row r="989" spans="1:7" x14ac:dyDescent="0.25">
      <c r="A989" s="27">
        <v>42255</v>
      </c>
      <c r="B989">
        <v>6900</v>
      </c>
      <c r="C989">
        <v>7092</v>
      </c>
      <c r="D989">
        <v>6389</v>
      </c>
      <c r="E989">
        <v>6450</v>
      </c>
      <c r="F989">
        <v>6450</v>
      </c>
      <c r="G989">
        <v>16751300</v>
      </c>
    </row>
    <row r="990" spans="1:7" x14ac:dyDescent="0.25">
      <c r="A990" s="27">
        <v>42256</v>
      </c>
      <c r="B990">
        <v>5750</v>
      </c>
      <c r="C990">
        <v>6814</v>
      </c>
      <c r="D990">
        <v>5725</v>
      </c>
      <c r="E990">
        <v>6728</v>
      </c>
      <c r="F990">
        <v>6728</v>
      </c>
      <c r="G990">
        <v>23197800</v>
      </c>
    </row>
    <row r="991" spans="1:7" x14ac:dyDescent="0.25">
      <c r="A991" s="27">
        <v>42257</v>
      </c>
      <c r="B991">
        <v>7116</v>
      </c>
      <c r="C991">
        <v>7186</v>
      </c>
      <c r="D991">
        <v>6380</v>
      </c>
      <c r="E991">
        <v>6391</v>
      </c>
      <c r="F991">
        <v>6391</v>
      </c>
      <c r="G991">
        <v>217000</v>
      </c>
    </row>
    <row r="992" spans="1:7" x14ac:dyDescent="0.25">
      <c r="A992" s="27">
        <v>42258</v>
      </c>
      <c r="B992">
        <v>6429</v>
      </c>
      <c r="C992">
        <v>6648</v>
      </c>
      <c r="D992">
        <v>6064</v>
      </c>
      <c r="E992">
        <v>6078</v>
      </c>
      <c r="F992">
        <v>6078</v>
      </c>
      <c r="G992">
        <v>138800</v>
      </c>
    </row>
    <row r="993" spans="1:7" x14ac:dyDescent="0.25">
      <c r="A993" s="27">
        <v>42261</v>
      </c>
      <c r="B993">
        <v>6047</v>
      </c>
      <c r="C993">
        <v>6360</v>
      </c>
      <c r="D993">
        <v>6036</v>
      </c>
      <c r="E993">
        <v>6080</v>
      </c>
      <c r="F993">
        <v>6080</v>
      </c>
      <c r="G993">
        <v>10935000</v>
      </c>
    </row>
    <row r="994" spans="1:7" x14ac:dyDescent="0.25">
      <c r="A994" s="27">
        <v>42262</v>
      </c>
      <c r="B994">
        <v>5900</v>
      </c>
      <c r="C994">
        <v>5995</v>
      </c>
      <c r="D994">
        <v>4864</v>
      </c>
      <c r="E994">
        <v>4892</v>
      </c>
      <c r="F994">
        <v>4892</v>
      </c>
      <c r="G994">
        <v>17838800</v>
      </c>
    </row>
    <row r="995" spans="1:7" x14ac:dyDescent="0.25">
      <c r="A995" s="27">
        <v>42263</v>
      </c>
      <c r="B995">
        <v>4516</v>
      </c>
      <c r="C995">
        <v>4826</v>
      </c>
      <c r="D995">
        <v>4261</v>
      </c>
      <c r="E995">
        <v>4298</v>
      </c>
      <c r="F995">
        <v>4298</v>
      </c>
      <c r="G995">
        <v>16881000</v>
      </c>
    </row>
    <row r="996" spans="1:7" x14ac:dyDescent="0.25">
      <c r="A996" s="27">
        <v>42264</v>
      </c>
      <c r="B996">
        <v>4238</v>
      </c>
      <c r="C996">
        <v>4437</v>
      </c>
      <c r="D996">
        <v>3504</v>
      </c>
      <c r="E996">
        <v>4225</v>
      </c>
      <c r="F996">
        <v>4225</v>
      </c>
      <c r="G996">
        <v>25810700</v>
      </c>
    </row>
    <row r="997" spans="1:7" x14ac:dyDescent="0.25">
      <c r="A997" s="27">
        <v>42265</v>
      </c>
      <c r="B997">
        <v>5080</v>
      </c>
      <c r="C997">
        <v>5427</v>
      </c>
      <c r="D997">
        <v>4733</v>
      </c>
      <c r="E997">
        <v>5291</v>
      </c>
      <c r="F997">
        <v>5291</v>
      </c>
      <c r="G997">
        <v>23039100</v>
      </c>
    </row>
    <row r="998" spans="1:7" x14ac:dyDescent="0.25">
      <c r="A998" s="27">
        <v>42268</v>
      </c>
      <c r="B998">
        <v>4991</v>
      </c>
      <c r="C998">
        <v>5114</v>
      </c>
      <c r="D998">
        <v>4588</v>
      </c>
      <c r="E998">
        <v>4614</v>
      </c>
      <c r="F998">
        <v>4614</v>
      </c>
      <c r="G998">
        <v>20598200</v>
      </c>
    </row>
    <row r="999" spans="1:7" x14ac:dyDescent="0.25">
      <c r="A999" s="27">
        <v>42269</v>
      </c>
      <c r="B999">
        <v>5043</v>
      </c>
      <c r="C999">
        <v>5570</v>
      </c>
      <c r="D999">
        <v>4900</v>
      </c>
      <c r="E999">
        <v>5094</v>
      </c>
      <c r="F999">
        <v>5094</v>
      </c>
      <c r="G999">
        <v>25019800</v>
      </c>
    </row>
    <row r="1000" spans="1:7" x14ac:dyDescent="0.25">
      <c r="A1000" s="27">
        <v>42270</v>
      </c>
      <c r="B1000">
        <v>5109</v>
      </c>
      <c r="C1000">
        <v>5244</v>
      </c>
      <c r="D1000">
        <v>4764</v>
      </c>
      <c r="E1000">
        <v>4875</v>
      </c>
      <c r="F1000">
        <v>4875</v>
      </c>
      <c r="G1000">
        <v>16938200</v>
      </c>
    </row>
    <row r="1001" spans="1:7" x14ac:dyDescent="0.25">
      <c r="A1001" s="27">
        <v>42271</v>
      </c>
      <c r="B1001">
        <v>5340</v>
      </c>
      <c r="C1001">
        <v>5838</v>
      </c>
      <c r="D1001">
        <v>5051</v>
      </c>
      <c r="E1001">
        <v>5135</v>
      </c>
      <c r="F1001">
        <v>5135</v>
      </c>
      <c r="G1001">
        <v>24338700</v>
      </c>
    </row>
    <row r="1002" spans="1:7" x14ac:dyDescent="0.25">
      <c r="A1002" s="27">
        <v>42272</v>
      </c>
      <c r="B1002">
        <v>4715</v>
      </c>
      <c r="C1002">
        <v>5644</v>
      </c>
      <c r="D1002">
        <v>4691</v>
      </c>
      <c r="E1002">
        <v>5396</v>
      </c>
      <c r="F1002">
        <v>5396</v>
      </c>
      <c r="G1002">
        <v>21045500</v>
      </c>
    </row>
    <row r="1003" spans="1:7" x14ac:dyDescent="0.25">
      <c r="A1003" s="27">
        <v>42275</v>
      </c>
      <c r="B1003">
        <v>5776</v>
      </c>
      <c r="C1003">
        <v>6450</v>
      </c>
      <c r="D1003">
        <v>5669</v>
      </c>
      <c r="E1003">
        <v>6150</v>
      </c>
      <c r="F1003">
        <v>6150</v>
      </c>
      <c r="G1003">
        <v>23551300</v>
      </c>
    </row>
    <row r="1004" spans="1:7" x14ac:dyDescent="0.25">
      <c r="A1004" s="27">
        <v>42276</v>
      </c>
      <c r="B1004">
        <v>6004</v>
      </c>
      <c r="C1004">
        <v>6464</v>
      </c>
      <c r="D1004">
        <v>5701</v>
      </c>
      <c r="E1004">
        <v>6160</v>
      </c>
      <c r="F1004">
        <v>6160</v>
      </c>
      <c r="G1004">
        <v>21884000</v>
      </c>
    </row>
    <row r="1005" spans="1:7" x14ac:dyDescent="0.25">
      <c r="A1005" s="27">
        <v>42277</v>
      </c>
      <c r="B1005">
        <v>5635</v>
      </c>
      <c r="C1005">
        <v>5951</v>
      </c>
      <c r="D1005">
        <v>5506</v>
      </c>
      <c r="E1005">
        <v>5596</v>
      </c>
      <c r="F1005">
        <v>5596</v>
      </c>
      <c r="G1005">
        <v>15340200</v>
      </c>
    </row>
    <row r="1006" spans="1:7" x14ac:dyDescent="0.25">
      <c r="A1006" s="27">
        <v>42278</v>
      </c>
      <c r="B1006">
        <v>5626</v>
      </c>
      <c r="C1006">
        <v>5986</v>
      </c>
      <c r="D1006">
        <v>5465</v>
      </c>
      <c r="E1006">
        <v>5478</v>
      </c>
      <c r="F1006">
        <v>5478</v>
      </c>
      <c r="G1006">
        <v>137900</v>
      </c>
    </row>
    <row r="1007" spans="1:7" x14ac:dyDescent="0.25">
      <c r="A1007" s="27">
        <v>42279</v>
      </c>
      <c r="B1007">
        <v>5860</v>
      </c>
      <c r="C1007">
        <v>5973</v>
      </c>
      <c r="D1007">
        <v>4900</v>
      </c>
      <c r="E1007">
        <v>4900</v>
      </c>
      <c r="F1007">
        <v>4900</v>
      </c>
      <c r="G1007">
        <v>202600</v>
      </c>
    </row>
    <row r="1008" spans="1:7" x14ac:dyDescent="0.25">
      <c r="A1008" s="27">
        <v>42282</v>
      </c>
      <c r="B1008">
        <v>4699</v>
      </c>
      <c r="C1008">
        <v>4724</v>
      </c>
      <c r="D1008">
        <v>4289</v>
      </c>
      <c r="E1008">
        <v>4353</v>
      </c>
      <c r="F1008">
        <v>4353</v>
      </c>
      <c r="G1008">
        <v>125900</v>
      </c>
    </row>
    <row r="1009" spans="1:7" x14ac:dyDescent="0.25">
      <c r="A1009" s="27">
        <v>42283</v>
      </c>
      <c r="B1009">
        <v>4313</v>
      </c>
      <c r="C1009">
        <v>4578</v>
      </c>
      <c r="D1009">
        <v>4191</v>
      </c>
      <c r="E1009">
        <v>4447</v>
      </c>
      <c r="F1009">
        <v>4447</v>
      </c>
      <c r="G1009">
        <v>150900</v>
      </c>
    </row>
    <row r="1010" spans="1:7" x14ac:dyDescent="0.25">
      <c r="A1010" s="27">
        <v>42284</v>
      </c>
      <c r="B1010">
        <v>4330</v>
      </c>
      <c r="C1010">
        <v>4529</v>
      </c>
      <c r="D1010">
        <v>4191</v>
      </c>
      <c r="E1010">
        <v>4222</v>
      </c>
      <c r="F1010">
        <v>4222</v>
      </c>
      <c r="G1010">
        <v>153200</v>
      </c>
    </row>
    <row r="1011" spans="1:7" x14ac:dyDescent="0.25">
      <c r="A1011" s="27">
        <v>42285</v>
      </c>
      <c r="B1011">
        <v>4195</v>
      </c>
      <c r="C1011">
        <v>4286</v>
      </c>
      <c r="D1011">
        <v>3712</v>
      </c>
      <c r="E1011">
        <v>3820</v>
      </c>
      <c r="F1011">
        <v>3820</v>
      </c>
      <c r="G1011">
        <v>168500</v>
      </c>
    </row>
    <row r="1012" spans="1:7" x14ac:dyDescent="0.25">
      <c r="A1012" s="27">
        <v>42286</v>
      </c>
      <c r="B1012">
        <v>3780</v>
      </c>
      <c r="C1012">
        <v>4039</v>
      </c>
      <c r="D1012">
        <v>3704</v>
      </c>
      <c r="E1012">
        <v>3811</v>
      </c>
      <c r="F1012">
        <v>3811</v>
      </c>
      <c r="G1012">
        <v>145000</v>
      </c>
    </row>
    <row r="1013" spans="1:7" x14ac:dyDescent="0.25">
      <c r="A1013" s="27">
        <v>42289</v>
      </c>
      <c r="B1013">
        <v>3792</v>
      </c>
      <c r="C1013">
        <v>3861</v>
      </c>
      <c r="D1013">
        <v>3275</v>
      </c>
      <c r="E1013">
        <v>3352</v>
      </c>
      <c r="F1013">
        <v>3352</v>
      </c>
      <c r="G1013">
        <v>148600</v>
      </c>
    </row>
    <row r="1014" spans="1:7" x14ac:dyDescent="0.25">
      <c r="A1014" s="27">
        <v>42290</v>
      </c>
      <c r="B1014">
        <v>3484</v>
      </c>
      <c r="C1014">
        <v>3714</v>
      </c>
      <c r="D1014">
        <v>3246</v>
      </c>
      <c r="E1014">
        <v>3669</v>
      </c>
      <c r="F1014">
        <v>3669</v>
      </c>
      <c r="G1014">
        <v>201300</v>
      </c>
    </row>
    <row r="1015" spans="1:7" x14ac:dyDescent="0.25">
      <c r="A1015" s="27">
        <v>42291</v>
      </c>
      <c r="B1015">
        <v>3740</v>
      </c>
      <c r="C1015">
        <v>4016</v>
      </c>
      <c r="D1015">
        <v>3595</v>
      </c>
      <c r="E1015">
        <v>3821</v>
      </c>
      <c r="F1015">
        <v>3821</v>
      </c>
      <c r="G1015">
        <v>217500</v>
      </c>
    </row>
    <row r="1016" spans="1:7" x14ac:dyDescent="0.25">
      <c r="A1016" s="27">
        <v>42292</v>
      </c>
      <c r="B1016">
        <v>3665</v>
      </c>
      <c r="C1016">
        <v>3734</v>
      </c>
      <c r="D1016">
        <v>3237</v>
      </c>
      <c r="E1016">
        <v>3283</v>
      </c>
      <c r="F1016">
        <v>3283</v>
      </c>
      <c r="G1016">
        <v>167500</v>
      </c>
    </row>
    <row r="1017" spans="1:7" x14ac:dyDescent="0.25">
      <c r="A1017" s="27">
        <v>42293</v>
      </c>
      <c r="B1017">
        <v>3157</v>
      </c>
      <c r="C1017">
        <v>3439</v>
      </c>
      <c r="D1017">
        <v>3151</v>
      </c>
      <c r="E1017">
        <v>3192</v>
      </c>
      <c r="F1017">
        <v>3192</v>
      </c>
      <c r="G1017">
        <v>171800</v>
      </c>
    </row>
    <row r="1018" spans="1:7" x14ac:dyDescent="0.25">
      <c r="A1018" s="27">
        <v>42296</v>
      </c>
      <c r="B1018">
        <v>3214</v>
      </c>
      <c r="C1018">
        <v>3235</v>
      </c>
      <c r="D1018">
        <v>2744</v>
      </c>
      <c r="E1018">
        <v>2758</v>
      </c>
      <c r="F1018">
        <v>2758</v>
      </c>
      <c r="G1018">
        <v>215100</v>
      </c>
    </row>
    <row r="1019" spans="1:7" x14ac:dyDescent="0.25">
      <c r="A1019" s="27">
        <v>42297</v>
      </c>
      <c r="B1019">
        <v>2807</v>
      </c>
      <c r="C1019">
        <v>3040</v>
      </c>
      <c r="D1019">
        <v>2723</v>
      </c>
      <c r="E1019">
        <v>2943</v>
      </c>
      <c r="F1019">
        <v>2943</v>
      </c>
      <c r="G1019">
        <v>185900</v>
      </c>
    </row>
    <row r="1020" spans="1:7" x14ac:dyDescent="0.25">
      <c r="A1020" s="27">
        <v>42298</v>
      </c>
      <c r="B1020">
        <v>2872</v>
      </c>
      <c r="C1020">
        <v>3388</v>
      </c>
      <c r="D1020">
        <v>2800</v>
      </c>
      <c r="E1020">
        <v>3350</v>
      </c>
      <c r="F1020">
        <v>3350</v>
      </c>
      <c r="G1020">
        <v>253300</v>
      </c>
    </row>
    <row r="1021" spans="1:7" x14ac:dyDescent="0.25">
      <c r="A1021" s="27">
        <v>42299</v>
      </c>
      <c r="B1021">
        <v>3160</v>
      </c>
      <c r="C1021">
        <v>3167</v>
      </c>
      <c r="D1021">
        <v>2718</v>
      </c>
      <c r="E1021">
        <v>2734</v>
      </c>
      <c r="F1021">
        <v>2734</v>
      </c>
      <c r="G1021">
        <v>23342900</v>
      </c>
    </row>
    <row r="1022" spans="1:7" x14ac:dyDescent="0.25">
      <c r="A1022" s="27">
        <v>42300</v>
      </c>
      <c r="B1022">
        <v>2592</v>
      </c>
      <c r="C1022">
        <v>2878</v>
      </c>
      <c r="D1022">
        <v>2573</v>
      </c>
      <c r="E1022">
        <v>2770</v>
      </c>
      <c r="F1022">
        <v>2770</v>
      </c>
      <c r="G1022">
        <v>22621700</v>
      </c>
    </row>
    <row r="1023" spans="1:7" x14ac:dyDescent="0.25">
      <c r="A1023" s="27">
        <v>42303</v>
      </c>
      <c r="B1023">
        <v>2850</v>
      </c>
      <c r="C1023">
        <v>2965</v>
      </c>
      <c r="D1023">
        <v>2773</v>
      </c>
      <c r="E1023">
        <v>2951</v>
      </c>
      <c r="F1023">
        <v>2951</v>
      </c>
      <c r="G1023">
        <v>15785100</v>
      </c>
    </row>
    <row r="1024" spans="1:7" x14ac:dyDescent="0.25">
      <c r="A1024" s="27">
        <v>42304</v>
      </c>
      <c r="B1024">
        <v>3027</v>
      </c>
      <c r="C1024">
        <v>3040</v>
      </c>
      <c r="D1024">
        <v>2811</v>
      </c>
      <c r="E1024">
        <v>2832</v>
      </c>
      <c r="F1024">
        <v>2832</v>
      </c>
      <c r="G1024">
        <v>18110400</v>
      </c>
    </row>
    <row r="1025" spans="1:7" x14ac:dyDescent="0.25">
      <c r="A1025" s="27">
        <v>42305</v>
      </c>
      <c r="B1025">
        <v>2819</v>
      </c>
      <c r="C1025">
        <v>2998</v>
      </c>
      <c r="D1025">
        <v>2655</v>
      </c>
      <c r="E1025">
        <v>2668</v>
      </c>
      <c r="F1025">
        <v>2668</v>
      </c>
      <c r="G1025">
        <v>23447400</v>
      </c>
    </row>
    <row r="1026" spans="1:7" x14ac:dyDescent="0.25">
      <c r="A1026" s="27">
        <v>42306</v>
      </c>
      <c r="B1026">
        <v>2753</v>
      </c>
      <c r="C1026">
        <v>2843</v>
      </c>
      <c r="D1026">
        <v>2686</v>
      </c>
      <c r="E1026">
        <v>2737</v>
      </c>
      <c r="F1026">
        <v>2737</v>
      </c>
      <c r="G1026">
        <v>16972700</v>
      </c>
    </row>
    <row r="1027" spans="1:7" x14ac:dyDescent="0.25">
      <c r="A1027" s="27">
        <v>42307</v>
      </c>
      <c r="B1027">
        <v>2759</v>
      </c>
      <c r="C1027">
        <v>2835</v>
      </c>
      <c r="D1027">
        <v>2675</v>
      </c>
      <c r="E1027">
        <v>2821</v>
      </c>
      <c r="F1027">
        <v>2821</v>
      </c>
      <c r="G1027">
        <v>157800</v>
      </c>
    </row>
    <row r="1028" spans="1:7" x14ac:dyDescent="0.25">
      <c r="A1028" s="27">
        <v>42310</v>
      </c>
      <c r="B1028">
        <v>2812</v>
      </c>
      <c r="C1028">
        <v>2830</v>
      </c>
      <c r="D1028">
        <v>2490</v>
      </c>
      <c r="E1028">
        <v>2531</v>
      </c>
      <c r="F1028">
        <v>2531</v>
      </c>
      <c r="G1028">
        <v>191900</v>
      </c>
    </row>
    <row r="1029" spans="1:7" x14ac:dyDescent="0.25">
      <c r="A1029" s="27">
        <v>42311</v>
      </c>
      <c r="B1029">
        <v>2600</v>
      </c>
      <c r="C1029">
        <v>2670</v>
      </c>
      <c r="D1029">
        <v>2510</v>
      </c>
      <c r="E1029">
        <v>2650</v>
      </c>
      <c r="F1029">
        <v>2650</v>
      </c>
      <c r="G1029">
        <v>13944700</v>
      </c>
    </row>
    <row r="1030" spans="1:7" x14ac:dyDescent="0.25">
      <c r="A1030" s="27">
        <v>42312</v>
      </c>
      <c r="B1030">
        <v>2602</v>
      </c>
      <c r="C1030">
        <v>2863</v>
      </c>
      <c r="D1030">
        <v>2580</v>
      </c>
      <c r="E1030">
        <v>2806</v>
      </c>
      <c r="F1030">
        <v>2806</v>
      </c>
      <c r="G1030">
        <v>22778500</v>
      </c>
    </row>
    <row r="1031" spans="1:7" x14ac:dyDescent="0.25">
      <c r="A1031" s="27">
        <v>42313</v>
      </c>
      <c r="B1031">
        <v>2803</v>
      </c>
      <c r="C1031">
        <v>2905</v>
      </c>
      <c r="D1031">
        <v>2668</v>
      </c>
      <c r="E1031">
        <v>2691</v>
      </c>
      <c r="F1031">
        <v>2691</v>
      </c>
      <c r="G1031">
        <v>212800</v>
      </c>
    </row>
    <row r="1032" spans="1:7" x14ac:dyDescent="0.25">
      <c r="A1032" s="27">
        <v>42314</v>
      </c>
      <c r="B1032">
        <v>2696</v>
      </c>
      <c r="C1032">
        <v>2819</v>
      </c>
      <c r="D1032">
        <v>2570</v>
      </c>
      <c r="E1032">
        <v>2577</v>
      </c>
      <c r="F1032">
        <v>2577</v>
      </c>
      <c r="G1032">
        <v>222900</v>
      </c>
    </row>
    <row r="1033" spans="1:7" x14ac:dyDescent="0.25">
      <c r="A1033" s="27">
        <v>42317</v>
      </c>
      <c r="B1033">
        <v>2599</v>
      </c>
      <c r="C1033">
        <v>2932</v>
      </c>
      <c r="D1033">
        <v>2577</v>
      </c>
      <c r="E1033">
        <v>2840</v>
      </c>
      <c r="F1033">
        <v>2840</v>
      </c>
      <c r="G1033">
        <v>259800</v>
      </c>
    </row>
    <row r="1034" spans="1:7" x14ac:dyDescent="0.25">
      <c r="A1034" s="27">
        <v>42318</v>
      </c>
      <c r="B1034">
        <v>2910</v>
      </c>
      <c r="C1034">
        <v>2938</v>
      </c>
      <c r="D1034">
        <v>2650</v>
      </c>
      <c r="E1034">
        <v>2680</v>
      </c>
      <c r="F1034">
        <v>2680</v>
      </c>
      <c r="G1034">
        <v>180000</v>
      </c>
    </row>
    <row r="1035" spans="1:7" x14ac:dyDescent="0.25">
      <c r="A1035" s="27">
        <v>42319</v>
      </c>
      <c r="B1035">
        <v>2639</v>
      </c>
      <c r="C1035">
        <v>2800</v>
      </c>
      <c r="D1035">
        <v>2627</v>
      </c>
      <c r="E1035">
        <v>2795</v>
      </c>
      <c r="F1035">
        <v>2795</v>
      </c>
      <c r="G1035">
        <v>168700</v>
      </c>
    </row>
    <row r="1036" spans="1:7" x14ac:dyDescent="0.25">
      <c r="A1036" s="27">
        <v>42320</v>
      </c>
      <c r="B1036">
        <v>2950</v>
      </c>
      <c r="C1036">
        <v>3308</v>
      </c>
      <c r="D1036">
        <v>2879</v>
      </c>
      <c r="E1036">
        <v>3298</v>
      </c>
      <c r="F1036">
        <v>3298</v>
      </c>
      <c r="G1036">
        <v>284500</v>
      </c>
    </row>
    <row r="1037" spans="1:7" x14ac:dyDescent="0.25">
      <c r="A1037" s="27">
        <v>42321</v>
      </c>
      <c r="B1037">
        <v>3328</v>
      </c>
      <c r="C1037">
        <v>3776</v>
      </c>
      <c r="D1037">
        <v>3275</v>
      </c>
      <c r="E1037">
        <v>3741</v>
      </c>
      <c r="F1037">
        <v>3741</v>
      </c>
      <c r="G1037">
        <v>478500</v>
      </c>
    </row>
    <row r="1038" spans="1:7" x14ac:dyDescent="0.25">
      <c r="A1038" s="27">
        <v>42324</v>
      </c>
      <c r="B1038">
        <v>3725</v>
      </c>
      <c r="C1038">
        <v>3780</v>
      </c>
      <c r="D1038">
        <v>2968</v>
      </c>
      <c r="E1038">
        <v>2992</v>
      </c>
      <c r="F1038">
        <v>2992</v>
      </c>
      <c r="G1038">
        <v>329000</v>
      </c>
    </row>
    <row r="1039" spans="1:7" x14ac:dyDescent="0.25">
      <c r="A1039" s="27">
        <v>42325</v>
      </c>
      <c r="B1039">
        <v>2912</v>
      </c>
      <c r="C1039">
        <v>3425</v>
      </c>
      <c r="D1039">
        <v>2886</v>
      </c>
      <c r="E1039">
        <v>3308</v>
      </c>
      <c r="F1039">
        <v>3308</v>
      </c>
      <c r="G1039">
        <v>357500</v>
      </c>
    </row>
    <row r="1040" spans="1:7" x14ac:dyDescent="0.25">
      <c r="A1040" s="27">
        <v>42326</v>
      </c>
      <c r="B1040">
        <v>3189</v>
      </c>
      <c r="C1040">
        <v>3206</v>
      </c>
      <c r="D1040">
        <v>2880</v>
      </c>
      <c r="E1040">
        <v>2892</v>
      </c>
      <c r="F1040">
        <v>2892</v>
      </c>
      <c r="G1040">
        <v>255600</v>
      </c>
    </row>
    <row r="1041" spans="1:7" x14ac:dyDescent="0.25">
      <c r="A1041" s="27">
        <v>42327</v>
      </c>
      <c r="B1041">
        <v>2948</v>
      </c>
      <c r="C1041">
        <v>3166</v>
      </c>
      <c r="D1041">
        <v>2920</v>
      </c>
      <c r="E1041">
        <v>3090</v>
      </c>
      <c r="F1041">
        <v>3090</v>
      </c>
      <c r="G1041">
        <v>203800</v>
      </c>
    </row>
    <row r="1042" spans="1:7" x14ac:dyDescent="0.25">
      <c r="A1042" s="27">
        <v>42328</v>
      </c>
      <c r="B1042">
        <v>2902</v>
      </c>
      <c r="C1042">
        <v>2943</v>
      </c>
      <c r="D1042">
        <v>2815</v>
      </c>
      <c r="E1042">
        <v>2889</v>
      </c>
      <c r="F1042">
        <v>2889</v>
      </c>
      <c r="G1042">
        <v>218900</v>
      </c>
    </row>
    <row r="1043" spans="1:7" x14ac:dyDescent="0.25">
      <c r="A1043" s="27">
        <v>42331</v>
      </c>
      <c r="B1043">
        <v>2850</v>
      </c>
      <c r="C1043">
        <v>2908</v>
      </c>
      <c r="D1043">
        <v>2701</v>
      </c>
      <c r="E1043">
        <v>2734</v>
      </c>
      <c r="F1043">
        <v>2734</v>
      </c>
      <c r="G1043">
        <v>209900</v>
      </c>
    </row>
    <row r="1044" spans="1:7" x14ac:dyDescent="0.25">
      <c r="A1044" s="27">
        <v>42332</v>
      </c>
      <c r="B1044">
        <v>2881</v>
      </c>
      <c r="C1044">
        <v>2944</v>
      </c>
      <c r="D1044">
        <v>2700</v>
      </c>
      <c r="E1044">
        <v>2758</v>
      </c>
      <c r="F1044">
        <v>2758</v>
      </c>
      <c r="G1044">
        <v>250500</v>
      </c>
    </row>
    <row r="1045" spans="1:7" x14ac:dyDescent="0.25">
      <c r="A1045" s="27">
        <v>42333</v>
      </c>
      <c r="B1045">
        <v>2740</v>
      </c>
      <c r="C1045">
        <v>2789</v>
      </c>
      <c r="D1045">
        <v>2645</v>
      </c>
      <c r="E1045">
        <v>2675</v>
      </c>
      <c r="F1045">
        <v>2675</v>
      </c>
      <c r="G1045">
        <v>153100</v>
      </c>
    </row>
    <row r="1046" spans="1:7" x14ac:dyDescent="0.25">
      <c r="A1046" s="27">
        <v>42335</v>
      </c>
      <c r="B1046">
        <v>2655</v>
      </c>
      <c r="C1046">
        <v>2735</v>
      </c>
      <c r="D1046">
        <v>2645</v>
      </c>
      <c r="E1046">
        <v>2718</v>
      </c>
      <c r="F1046">
        <v>2718</v>
      </c>
      <c r="G1046">
        <v>85000</v>
      </c>
    </row>
    <row r="1047" spans="1:7" x14ac:dyDescent="0.25">
      <c r="A1047" s="27">
        <v>42338</v>
      </c>
      <c r="B1047">
        <v>2679</v>
      </c>
      <c r="C1047">
        <v>2750</v>
      </c>
      <c r="D1047">
        <v>2647</v>
      </c>
      <c r="E1047">
        <v>2687</v>
      </c>
      <c r="F1047">
        <v>2687</v>
      </c>
      <c r="G1047">
        <v>188100</v>
      </c>
    </row>
    <row r="1048" spans="1:7" x14ac:dyDescent="0.25">
      <c r="A1048" s="27">
        <v>42339</v>
      </c>
      <c r="B1048">
        <v>2616</v>
      </c>
      <c r="C1048">
        <v>2667</v>
      </c>
      <c r="D1048">
        <v>2450</v>
      </c>
      <c r="E1048">
        <v>2464</v>
      </c>
      <c r="F1048">
        <v>2464</v>
      </c>
      <c r="G1048">
        <v>215100</v>
      </c>
    </row>
    <row r="1049" spans="1:7" x14ac:dyDescent="0.25">
      <c r="A1049" s="27">
        <v>42340</v>
      </c>
      <c r="B1049">
        <v>2467</v>
      </c>
      <c r="C1049">
        <v>2680</v>
      </c>
      <c r="D1049">
        <v>2383</v>
      </c>
      <c r="E1049">
        <v>2646</v>
      </c>
      <c r="F1049">
        <v>2646</v>
      </c>
      <c r="G1049">
        <v>287600</v>
      </c>
    </row>
    <row r="1050" spans="1:7" x14ac:dyDescent="0.25">
      <c r="A1050" s="27">
        <v>42341</v>
      </c>
      <c r="B1050">
        <v>2555</v>
      </c>
      <c r="C1050">
        <v>3150</v>
      </c>
      <c r="D1050">
        <v>2525</v>
      </c>
      <c r="E1050">
        <v>3020</v>
      </c>
      <c r="F1050">
        <v>3020</v>
      </c>
      <c r="G1050">
        <v>448100</v>
      </c>
    </row>
    <row r="1051" spans="1:7" x14ac:dyDescent="0.25">
      <c r="A1051" s="27">
        <v>42342</v>
      </c>
      <c r="B1051">
        <v>2849</v>
      </c>
      <c r="C1051">
        <v>2900</v>
      </c>
      <c r="D1051">
        <v>2475</v>
      </c>
      <c r="E1051">
        <v>2477</v>
      </c>
      <c r="F1051">
        <v>2477</v>
      </c>
      <c r="G1051">
        <v>337500</v>
      </c>
    </row>
    <row r="1052" spans="1:7" x14ac:dyDescent="0.25">
      <c r="A1052" s="27">
        <v>42345</v>
      </c>
      <c r="B1052">
        <v>2492</v>
      </c>
      <c r="C1052">
        <v>2770</v>
      </c>
      <c r="D1052">
        <v>2489</v>
      </c>
      <c r="E1052">
        <v>2598</v>
      </c>
      <c r="F1052">
        <v>2598</v>
      </c>
      <c r="G1052">
        <v>266200</v>
      </c>
    </row>
    <row r="1053" spans="1:7" x14ac:dyDescent="0.25">
      <c r="A1053" s="27">
        <v>42346</v>
      </c>
      <c r="B1053">
        <v>2811</v>
      </c>
      <c r="C1053">
        <v>2881</v>
      </c>
      <c r="D1053">
        <v>2635</v>
      </c>
      <c r="E1053">
        <v>2755</v>
      </c>
      <c r="F1053">
        <v>2755</v>
      </c>
      <c r="G1053">
        <v>340800</v>
      </c>
    </row>
    <row r="1054" spans="1:7" x14ac:dyDescent="0.25">
      <c r="A1054" s="27">
        <v>42347</v>
      </c>
      <c r="B1054">
        <v>2820</v>
      </c>
      <c r="C1054">
        <v>3148</v>
      </c>
      <c r="D1054">
        <v>2620</v>
      </c>
      <c r="E1054">
        <v>2981</v>
      </c>
      <c r="F1054">
        <v>2981</v>
      </c>
      <c r="G1054">
        <v>440200</v>
      </c>
    </row>
    <row r="1055" spans="1:7" x14ac:dyDescent="0.25">
      <c r="A1055" s="27">
        <v>42348</v>
      </c>
      <c r="B1055">
        <v>3012</v>
      </c>
      <c r="C1055">
        <v>3127</v>
      </c>
      <c r="D1055">
        <v>2841</v>
      </c>
      <c r="E1055">
        <v>3057</v>
      </c>
      <c r="F1055">
        <v>3057</v>
      </c>
      <c r="G1055">
        <v>312200</v>
      </c>
    </row>
    <row r="1056" spans="1:7" x14ac:dyDescent="0.25">
      <c r="A1056" s="27">
        <v>42349</v>
      </c>
      <c r="B1056">
        <v>3380</v>
      </c>
      <c r="C1056">
        <v>4111</v>
      </c>
      <c r="D1056">
        <v>3312</v>
      </c>
      <c r="E1056">
        <v>3981</v>
      </c>
      <c r="F1056">
        <v>3981</v>
      </c>
      <c r="G1056">
        <v>52919200</v>
      </c>
    </row>
    <row r="1057" spans="1:7" x14ac:dyDescent="0.25">
      <c r="A1057" s="27">
        <v>42352</v>
      </c>
      <c r="B1057">
        <v>3909</v>
      </c>
      <c r="C1057">
        <v>4309</v>
      </c>
      <c r="D1057">
        <v>3325</v>
      </c>
      <c r="E1057">
        <v>3389</v>
      </c>
      <c r="F1057">
        <v>3389</v>
      </c>
      <c r="G1057">
        <v>47841400</v>
      </c>
    </row>
    <row r="1058" spans="1:7" x14ac:dyDescent="0.25">
      <c r="A1058" s="27">
        <v>42353</v>
      </c>
      <c r="B1058">
        <v>3165</v>
      </c>
      <c r="C1058">
        <v>3386</v>
      </c>
      <c r="D1058">
        <v>3021</v>
      </c>
      <c r="E1058">
        <v>3116</v>
      </c>
      <c r="F1058">
        <v>3116</v>
      </c>
      <c r="G1058">
        <v>298900</v>
      </c>
    </row>
    <row r="1059" spans="1:7" x14ac:dyDescent="0.25">
      <c r="A1059" s="27">
        <v>42354</v>
      </c>
      <c r="B1059">
        <v>2892</v>
      </c>
      <c r="C1059">
        <v>3039</v>
      </c>
      <c r="D1059">
        <v>2590</v>
      </c>
      <c r="E1059">
        <v>2693</v>
      </c>
      <c r="F1059">
        <v>2693</v>
      </c>
      <c r="G1059">
        <v>288600</v>
      </c>
    </row>
    <row r="1060" spans="1:7" x14ac:dyDescent="0.25">
      <c r="A1060" s="27">
        <v>42355</v>
      </c>
      <c r="B1060">
        <v>2659</v>
      </c>
      <c r="C1060">
        <v>2990</v>
      </c>
      <c r="D1060">
        <v>2657</v>
      </c>
      <c r="E1060">
        <v>2921</v>
      </c>
      <c r="F1060">
        <v>2921</v>
      </c>
      <c r="G1060">
        <v>290600</v>
      </c>
    </row>
    <row r="1061" spans="1:7" x14ac:dyDescent="0.25">
      <c r="A1061" s="27">
        <v>42356</v>
      </c>
      <c r="B1061">
        <v>3116</v>
      </c>
      <c r="C1061">
        <v>3452</v>
      </c>
      <c r="D1061">
        <v>3048</v>
      </c>
      <c r="E1061">
        <v>3395</v>
      </c>
      <c r="F1061">
        <v>3395</v>
      </c>
      <c r="G1061">
        <v>46838600</v>
      </c>
    </row>
    <row r="1062" spans="1:7" x14ac:dyDescent="0.25">
      <c r="A1062" s="27">
        <v>42359</v>
      </c>
      <c r="B1062">
        <v>3130</v>
      </c>
      <c r="C1062">
        <v>3394</v>
      </c>
      <c r="D1062">
        <v>3064</v>
      </c>
      <c r="E1062">
        <v>3076</v>
      </c>
      <c r="F1062">
        <v>3076</v>
      </c>
      <c r="G1062">
        <v>32237800</v>
      </c>
    </row>
    <row r="1063" spans="1:7" x14ac:dyDescent="0.25">
      <c r="A1063" s="27">
        <v>42360</v>
      </c>
      <c r="B1063">
        <v>2861</v>
      </c>
      <c r="C1063">
        <v>2945</v>
      </c>
      <c r="D1063">
        <v>2702</v>
      </c>
      <c r="E1063">
        <v>2765</v>
      </c>
      <c r="F1063">
        <v>2765</v>
      </c>
      <c r="G1063">
        <v>22620800</v>
      </c>
    </row>
    <row r="1064" spans="1:7" x14ac:dyDescent="0.25">
      <c r="A1064" s="27">
        <v>42361</v>
      </c>
      <c r="B1064">
        <v>2627</v>
      </c>
      <c r="C1064">
        <v>2749</v>
      </c>
      <c r="D1064">
        <v>2588</v>
      </c>
      <c r="E1064">
        <v>2630</v>
      </c>
      <c r="F1064">
        <v>2630</v>
      </c>
      <c r="G1064">
        <v>20802200</v>
      </c>
    </row>
    <row r="1065" spans="1:7" x14ac:dyDescent="0.25">
      <c r="A1065" s="27">
        <v>42362</v>
      </c>
      <c r="B1065">
        <v>2670</v>
      </c>
      <c r="C1065">
        <v>2740</v>
      </c>
      <c r="D1065">
        <v>2644</v>
      </c>
      <c r="E1065">
        <v>2722</v>
      </c>
      <c r="F1065">
        <v>2722</v>
      </c>
      <c r="G1065">
        <v>8874400</v>
      </c>
    </row>
    <row r="1066" spans="1:7" x14ac:dyDescent="0.25">
      <c r="A1066" s="27">
        <v>42366</v>
      </c>
      <c r="B1066">
        <v>2820</v>
      </c>
      <c r="C1066">
        <v>2926</v>
      </c>
      <c r="D1066">
        <v>2653</v>
      </c>
      <c r="E1066">
        <v>2657</v>
      </c>
      <c r="F1066">
        <v>2657</v>
      </c>
      <c r="G1066">
        <v>22621100</v>
      </c>
    </row>
    <row r="1067" spans="1:7" x14ac:dyDescent="0.25">
      <c r="A1067" s="27">
        <v>42367</v>
      </c>
      <c r="B1067">
        <v>2580</v>
      </c>
      <c r="C1067">
        <v>2625</v>
      </c>
      <c r="D1067">
        <v>2537</v>
      </c>
      <c r="E1067">
        <v>2571</v>
      </c>
      <c r="F1067">
        <v>2571</v>
      </c>
      <c r="G1067">
        <v>187200</v>
      </c>
    </row>
    <row r="1068" spans="1:7" x14ac:dyDescent="0.25">
      <c r="A1068" s="27">
        <v>42368</v>
      </c>
      <c r="B1068">
        <v>2631</v>
      </c>
      <c r="C1068">
        <v>2739</v>
      </c>
      <c r="D1068">
        <v>2615</v>
      </c>
      <c r="E1068">
        <v>2718</v>
      </c>
      <c r="F1068">
        <v>2718</v>
      </c>
      <c r="G1068">
        <v>18651000</v>
      </c>
    </row>
    <row r="1069" spans="1:7" x14ac:dyDescent="0.25">
      <c r="A1069" s="27">
        <v>42369</v>
      </c>
      <c r="B1069">
        <v>2787</v>
      </c>
      <c r="C1069">
        <v>2850</v>
      </c>
      <c r="D1069">
        <v>2689</v>
      </c>
      <c r="E1069">
        <v>2835</v>
      </c>
      <c r="F1069">
        <v>2835</v>
      </c>
      <c r="G1069">
        <v>27407700</v>
      </c>
    </row>
    <row r="1070" spans="1:7" x14ac:dyDescent="0.25">
      <c r="A1070" s="27">
        <v>42373</v>
      </c>
      <c r="B1070">
        <v>3293</v>
      </c>
      <c r="C1070">
        <v>3483</v>
      </c>
      <c r="D1070">
        <v>3175</v>
      </c>
      <c r="E1070">
        <v>3196</v>
      </c>
      <c r="F1070">
        <v>3196</v>
      </c>
      <c r="G1070">
        <v>43193800</v>
      </c>
    </row>
    <row r="1071" spans="1:7" x14ac:dyDescent="0.25">
      <c r="A1071" s="27">
        <v>42374</v>
      </c>
      <c r="B1071">
        <v>3065</v>
      </c>
      <c r="C1071">
        <v>3259</v>
      </c>
      <c r="D1071">
        <v>2953</v>
      </c>
      <c r="E1071">
        <v>3013</v>
      </c>
      <c r="F1071">
        <v>3013</v>
      </c>
      <c r="G1071">
        <v>31845800</v>
      </c>
    </row>
    <row r="1072" spans="1:7" x14ac:dyDescent="0.25">
      <c r="A1072" s="27">
        <v>42375</v>
      </c>
      <c r="B1072">
        <v>3409</v>
      </c>
      <c r="C1072">
        <v>3411</v>
      </c>
      <c r="D1072">
        <v>3173</v>
      </c>
      <c r="E1072">
        <v>3193</v>
      </c>
      <c r="F1072">
        <v>3193</v>
      </c>
      <c r="G1072">
        <v>36212800</v>
      </c>
    </row>
    <row r="1073" spans="1:7" x14ac:dyDescent="0.25">
      <c r="A1073" s="27">
        <v>42376</v>
      </c>
      <c r="B1073">
        <v>3623</v>
      </c>
      <c r="C1073">
        <v>3986</v>
      </c>
      <c r="D1073">
        <v>3454</v>
      </c>
      <c r="E1073">
        <v>3884</v>
      </c>
      <c r="F1073">
        <v>3884</v>
      </c>
      <c r="G1073">
        <v>47121100</v>
      </c>
    </row>
    <row r="1074" spans="1:7" x14ac:dyDescent="0.25">
      <c r="A1074" s="27">
        <v>42377</v>
      </c>
      <c r="B1074">
        <v>3584</v>
      </c>
      <c r="C1074">
        <v>4397</v>
      </c>
      <c r="D1074">
        <v>3503</v>
      </c>
      <c r="E1074">
        <v>4282</v>
      </c>
      <c r="F1074">
        <v>4282</v>
      </c>
      <c r="G1074">
        <v>48305600</v>
      </c>
    </row>
    <row r="1075" spans="1:7" x14ac:dyDescent="0.25">
      <c r="A1075" s="27">
        <v>42380</v>
      </c>
      <c r="B1075">
        <v>4172</v>
      </c>
      <c r="C1075">
        <v>4944</v>
      </c>
      <c r="D1075">
        <v>3912</v>
      </c>
      <c r="E1075">
        <v>3990</v>
      </c>
      <c r="F1075">
        <v>3990</v>
      </c>
      <c r="G1075">
        <v>53527200</v>
      </c>
    </row>
    <row r="1076" spans="1:7" x14ac:dyDescent="0.25">
      <c r="A1076" s="27">
        <v>42381</v>
      </c>
      <c r="B1076">
        <v>3661</v>
      </c>
      <c r="C1076">
        <v>4134</v>
      </c>
      <c r="D1076">
        <v>3592</v>
      </c>
      <c r="E1076">
        <v>3617</v>
      </c>
      <c r="F1076">
        <v>3617</v>
      </c>
      <c r="G1076">
        <v>414400</v>
      </c>
    </row>
    <row r="1077" spans="1:7" x14ac:dyDescent="0.25">
      <c r="A1077" s="27">
        <v>42382</v>
      </c>
      <c r="B1077">
        <v>3472</v>
      </c>
      <c r="C1077">
        <v>4490</v>
      </c>
      <c r="D1077">
        <v>3454</v>
      </c>
      <c r="E1077">
        <v>4346</v>
      </c>
      <c r="F1077">
        <v>4346</v>
      </c>
      <c r="G1077">
        <v>461500</v>
      </c>
    </row>
    <row r="1078" spans="1:7" x14ac:dyDescent="0.25">
      <c r="A1078" s="27">
        <v>42383</v>
      </c>
      <c r="B1078">
        <v>4259</v>
      </c>
      <c r="C1078">
        <v>4671</v>
      </c>
      <c r="D1078">
        <v>3800</v>
      </c>
      <c r="E1078">
        <v>4006</v>
      </c>
      <c r="F1078">
        <v>4006</v>
      </c>
      <c r="G1078">
        <v>402600</v>
      </c>
    </row>
    <row r="1079" spans="1:7" x14ac:dyDescent="0.25">
      <c r="A1079" s="27">
        <v>42384</v>
      </c>
      <c r="B1079">
        <v>4920</v>
      </c>
      <c r="C1079">
        <v>5139</v>
      </c>
      <c r="D1079">
        <v>4580</v>
      </c>
      <c r="E1079">
        <v>4815</v>
      </c>
      <c r="F1079">
        <v>4815</v>
      </c>
      <c r="G1079">
        <v>36174700</v>
      </c>
    </row>
    <row r="1080" spans="1:7" x14ac:dyDescent="0.25">
      <c r="A1080" s="27">
        <v>42388</v>
      </c>
      <c r="B1080">
        <v>4465</v>
      </c>
      <c r="C1080">
        <v>5280</v>
      </c>
      <c r="D1080">
        <v>4454</v>
      </c>
      <c r="E1080">
        <v>4836</v>
      </c>
      <c r="F1080">
        <v>4836</v>
      </c>
      <c r="G1080">
        <v>40384100</v>
      </c>
    </row>
    <row r="1081" spans="1:7" x14ac:dyDescent="0.25">
      <c r="A1081" s="27">
        <v>42389</v>
      </c>
      <c r="B1081">
        <v>5139</v>
      </c>
      <c r="C1081">
        <v>5900</v>
      </c>
      <c r="D1081">
        <v>4855</v>
      </c>
      <c r="E1081">
        <v>5064</v>
      </c>
      <c r="F1081">
        <v>5064</v>
      </c>
      <c r="G1081">
        <v>46259000</v>
      </c>
    </row>
    <row r="1082" spans="1:7" x14ac:dyDescent="0.25">
      <c r="A1082" s="27">
        <v>42390</v>
      </c>
      <c r="B1082">
        <v>4965</v>
      </c>
      <c r="C1082">
        <v>5469</v>
      </c>
      <c r="D1082">
        <v>4688</v>
      </c>
      <c r="E1082">
        <v>5034</v>
      </c>
      <c r="F1082">
        <v>5034</v>
      </c>
      <c r="G1082">
        <v>38627300</v>
      </c>
    </row>
    <row r="1083" spans="1:7" x14ac:dyDescent="0.25">
      <c r="A1083" s="27">
        <v>42391</v>
      </c>
      <c r="B1083">
        <v>4565</v>
      </c>
      <c r="C1083">
        <v>4668</v>
      </c>
      <c r="D1083">
        <v>4175</v>
      </c>
      <c r="E1083">
        <v>4186</v>
      </c>
      <c r="F1083">
        <v>4186</v>
      </c>
      <c r="G1083">
        <v>20662600</v>
      </c>
    </row>
    <row r="1084" spans="1:7" x14ac:dyDescent="0.25">
      <c r="A1084" s="27">
        <v>42394</v>
      </c>
      <c r="B1084">
        <v>4294</v>
      </c>
      <c r="C1084">
        <v>4634</v>
      </c>
      <c r="D1084">
        <v>4157</v>
      </c>
      <c r="E1084">
        <v>4594</v>
      </c>
      <c r="F1084">
        <v>4594</v>
      </c>
      <c r="G1084">
        <v>20206500</v>
      </c>
    </row>
    <row r="1085" spans="1:7" x14ac:dyDescent="0.25">
      <c r="A1085" s="27">
        <v>42395</v>
      </c>
      <c r="B1085">
        <v>4466</v>
      </c>
      <c r="C1085">
        <v>4583</v>
      </c>
      <c r="D1085">
        <v>4144</v>
      </c>
      <c r="E1085">
        <v>4157</v>
      </c>
      <c r="F1085">
        <v>4157</v>
      </c>
      <c r="G1085">
        <v>22492300</v>
      </c>
    </row>
    <row r="1086" spans="1:7" x14ac:dyDescent="0.25">
      <c r="A1086" s="27">
        <v>42396</v>
      </c>
      <c r="B1086">
        <v>4260</v>
      </c>
      <c r="C1086">
        <v>4622</v>
      </c>
      <c r="D1086">
        <v>3980</v>
      </c>
      <c r="E1086">
        <v>4502</v>
      </c>
      <c r="F1086">
        <v>4502</v>
      </c>
      <c r="G1086">
        <v>334900</v>
      </c>
    </row>
    <row r="1087" spans="1:7" x14ac:dyDescent="0.25">
      <c r="A1087" s="27">
        <v>42397</v>
      </c>
      <c r="B1087">
        <v>4202</v>
      </c>
      <c r="C1087">
        <v>4595</v>
      </c>
      <c r="D1087">
        <v>4131</v>
      </c>
      <c r="E1087">
        <v>4201</v>
      </c>
      <c r="F1087">
        <v>4201</v>
      </c>
      <c r="G1087">
        <v>286800</v>
      </c>
    </row>
    <row r="1088" spans="1:7" x14ac:dyDescent="0.25">
      <c r="A1088" s="27">
        <v>42398</v>
      </c>
      <c r="B1088">
        <v>4135</v>
      </c>
      <c r="C1088">
        <v>4182</v>
      </c>
      <c r="D1088">
        <v>3823</v>
      </c>
      <c r="E1088">
        <v>3847</v>
      </c>
      <c r="F1088">
        <v>3847</v>
      </c>
      <c r="G1088">
        <v>26947200</v>
      </c>
    </row>
    <row r="1089" spans="1:7" x14ac:dyDescent="0.25">
      <c r="A1089" s="27">
        <v>42401</v>
      </c>
      <c r="B1089">
        <v>3886</v>
      </c>
      <c r="C1089">
        <v>4013</v>
      </c>
      <c r="D1089">
        <v>3663</v>
      </c>
      <c r="E1089">
        <v>3754</v>
      </c>
      <c r="F1089">
        <v>3754</v>
      </c>
      <c r="G1089">
        <v>25751800</v>
      </c>
    </row>
    <row r="1090" spans="1:7" x14ac:dyDescent="0.25">
      <c r="A1090" s="27">
        <v>42402</v>
      </c>
      <c r="B1090">
        <v>3991</v>
      </c>
      <c r="C1090">
        <v>4315</v>
      </c>
      <c r="D1090">
        <v>3977</v>
      </c>
      <c r="E1090">
        <v>4243</v>
      </c>
      <c r="F1090">
        <v>4243</v>
      </c>
      <c r="G1090">
        <v>28376300</v>
      </c>
    </row>
    <row r="1091" spans="1:7" x14ac:dyDescent="0.25">
      <c r="A1091" s="27">
        <v>42403</v>
      </c>
      <c r="B1091">
        <v>4110</v>
      </c>
      <c r="C1091">
        <v>4733</v>
      </c>
      <c r="D1091">
        <v>4104</v>
      </c>
      <c r="E1091">
        <v>4156</v>
      </c>
      <c r="F1091">
        <v>4156</v>
      </c>
      <c r="G1091">
        <v>38793500</v>
      </c>
    </row>
    <row r="1092" spans="1:7" x14ac:dyDescent="0.25">
      <c r="A1092" s="27">
        <v>42404</v>
      </c>
      <c r="B1092">
        <v>4251</v>
      </c>
      <c r="C1092">
        <v>4353</v>
      </c>
      <c r="D1092">
        <v>4034</v>
      </c>
      <c r="E1092">
        <v>4230</v>
      </c>
      <c r="F1092">
        <v>4230</v>
      </c>
      <c r="G1092">
        <v>27701100</v>
      </c>
    </row>
    <row r="1093" spans="1:7" x14ac:dyDescent="0.25">
      <c r="A1093" s="27">
        <v>42405</v>
      </c>
      <c r="B1093">
        <v>4216</v>
      </c>
      <c r="C1093">
        <v>4710</v>
      </c>
      <c r="D1093">
        <v>4206</v>
      </c>
      <c r="E1093">
        <v>4560</v>
      </c>
      <c r="F1093">
        <v>4560</v>
      </c>
      <c r="G1093">
        <v>31395100</v>
      </c>
    </row>
    <row r="1094" spans="1:7" x14ac:dyDescent="0.25">
      <c r="A1094" s="27">
        <v>42408</v>
      </c>
      <c r="B1094">
        <v>4908</v>
      </c>
      <c r="C1094">
        <v>5387</v>
      </c>
      <c r="D1094">
        <v>4818</v>
      </c>
      <c r="E1094">
        <v>5006</v>
      </c>
      <c r="F1094">
        <v>5006</v>
      </c>
      <c r="G1094">
        <v>30287600</v>
      </c>
    </row>
    <row r="1095" spans="1:7" x14ac:dyDescent="0.25">
      <c r="A1095" s="27">
        <v>42409</v>
      </c>
      <c r="B1095">
        <v>5403</v>
      </c>
      <c r="C1095">
        <v>5446</v>
      </c>
      <c r="D1095">
        <v>4890</v>
      </c>
      <c r="E1095">
        <v>5085</v>
      </c>
      <c r="F1095">
        <v>5085</v>
      </c>
      <c r="G1095">
        <v>33431000</v>
      </c>
    </row>
    <row r="1096" spans="1:7" x14ac:dyDescent="0.25">
      <c r="A1096" s="27">
        <v>42410</v>
      </c>
      <c r="B1096">
        <v>4897</v>
      </c>
      <c r="C1096">
        <v>5189</v>
      </c>
      <c r="D1096">
        <v>4719</v>
      </c>
      <c r="E1096">
        <v>5178</v>
      </c>
      <c r="F1096">
        <v>5178</v>
      </c>
      <c r="G1096">
        <v>281200</v>
      </c>
    </row>
    <row r="1097" spans="1:7" x14ac:dyDescent="0.25">
      <c r="A1097" s="27">
        <v>42411</v>
      </c>
      <c r="B1097">
        <v>5873</v>
      </c>
      <c r="C1097">
        <v>6192</v>
      </c>
      <c r="D1097">
        <v>5557</v>
      </c>
      <c r="E1097">
        <v>5804</v>
      </c>
      <c r="F1097">
        <v>5804</v>
      </c>
      <c r="G1097">
        <v>402800</v>
      </c>
    </row>
    <row r="1098" spans="1:7" x14ac:dyDescent="0.25">
      <c r="A1098" s="27">
        <v>42412</v>
      </c>
      <c r="B1098">
        <v>5466</v>
      </c>
      <c r="C1098">
        <v>5731</v>
      </c>
      <c r="D1098">
        <v>5296</v>
      </c>
      <c r="E1098">
        <v>5326</v>
      </c>
      <c r="F1098">
        <v>5326</v>
      </c>
      <c r="G1098">
        <v>29676000</v>
      </c>
    </row>
    <row r="1099" spans="1:7" x14ac:dyDescent="0.25">
      <c r="A1099" s="27">
        <v>42416</v>
      </c>
      <c r="B1099">
        <v>4972</v>
      </c>
      <c r="C1099">
        <v>5137</v>
      </c>
      <c r="D1099">
        <v>4798</v>
      </c>
      <c r="E1099">
        <v>4836</v>
      </c>
      <c r="F1099">
        <v>4836</v>
      </c>
      <c r="G1099">
        <v>27074400</v>
      </c>
    </row>
    <row r="1100" spans="1:7" x14ac:dyDescent="0.25">
      <c r="A1100" s="27">
        <v>42417</v>
      </c>
      <c r="B1100">
        <v>4598</v>
      </c>
      <c r="C1100">
        <v>4698</v>
      </c>
      <c r="D1100">
        <v>4404</v>
      </c>
      <c r="E1100">
        <v>4460</v>
      </c>
      <c r="F1100">
        <v>4460</v>
      </c>
      <c r="G1100">
        <v>14933500</v>
      </c>
    </row>
    <row r="1101" spans="1:7" x14ac:dyDescent="0.25">
      <c r="A1101" s="27">
        <v>42418</v>
      </c>
      <c r="B1101">
        <v>4394</v>
      </c>
      <c r="C1101">
        <v>4578</v>
      </c>
      <c r="D1101">
        <v>4292</v>
      </c>
      <c r="E1101">
        <v>4427</v>
      </c>
      <c r="F1101">
        <v>4427</v>
      </c>
      <c r="G1101">
        <v>25455400</v>
      </c>
    </row>
    <row r="1102" spans="1:7" x14ac:dyDescent="0.25">
      <c r="A1102" s="27">
        <v>42419</v>
      </c>
      <c r="B1102">
        <v>4583</v>
      </c>
      <c r="C1102">
        <v>4661</v>
      </c>
      <c r="D1102">
        <v>4184</v>
      </c>
      <c r="E1102">
        <v>4195</v>
      </c>
      <c r="F1102">
        <v>4195</v>
      </c>
      <c r="G1102">
        <v>27261200</v>
      </c>
    </row>
    <row r="1103" spans="1:7" x14ac:dyDescent="0.25">
      <c r="A1103" s="27">
        <v>42422</v>
      </c>
      <c r="B1103">
        <v>3956</v>
      </c>
      <c r="C1103">
        <v>3985</v>
      </c>
      <c r="D1103">
        <v>3711</v>
      </c>
      <c r="E1103">
        <v>3723</v>
      </c>
      <c r="F1103">
        <v>3723</v>
      </c>
      <c r="G1103">
        <v>19819800</v>
      </c>
    </row>
    <row r="1104" spans="1:7" x14ac:dyDescent="0.25">
      <c r="A1104" s="27">
        <v>42423</v>
      </c>
      <c r="B1104">
        <v>3822</v>
      </c>
      <c r="C1104">
        <v>4130</v>
      </c>
      <c r="D1104">
        <v>3765</v>
      </c>
      <c r="E1104">
        <v>4095</v>
      </c>
      <c r="F1104">
        <v>4095</v>
      </c>
      <c r="G1104">
        <v>19383400</v>
      </c>
    </row>
    <row r="1105" spans="1:7" x14ac:dyDescent="0.25">
      <c r="A1105" s="27">
        <v>42424</v>
      </c>
      <c r="B1105">
        <v>4437</v>
      </c>
      <c r="C1105">
        <v>4580</v>
      </c>
      <c r="D1105">
        <v>4000</v>
      </c>
      <c r="E1105">
        <v>4040</v>
      </c>
      <c r="F1105">
        <v>4040</v>
      </c>
      <c r="G1105">
        <v>36472600</v>
      </c>
    </row>
    <row r="1106" spans="1:7" x14ac:dyDescent="0.25">
      <c r="A1106" s="27">
        <v>42425</v>
      </c>
      <c r="B1106">
        <v>3974</v>
      </c>
      <c r="C1106">
        <v>4134</v>
      </c>
      <c r="D1106">
        <v>3755</v>
      </c>
      <c r="E1106">
        <v>3762</v>
      </c>
      <c r="F1106">
        <v>3762</v>
      </c>
      <c r="G1106">
        <v>24458900</v>
      </c>
    </row>
    <row r="1107" spans="1:7" x14ac:dyDescent="0.25">
      <c r="A1107" s="27">
        <v>42426</v>
      </c>
      <c r="B1107">
        <v>3639</v>
      </c>
      <c r="C1107">
        <v>3935</v>
      </c>
      <c r="D1107">
        <v>3600</v>
      </c>
      <c r="E1107">
        <v>3861</v>
      </c>
      <c r="F1107">
        <v>3861</v>
      </c>
      <c r="G1107">
        <v>29113700</v>
      </c>
    </row>
    <row r="1108" spans="1:7" x14ac:dyDescent="0.25">
      <c r="A1108" s="27">
        <v>42429</v>
      </c>
      <c r="B1108">
        <v>3826</v>
      </c>
      <c r="C1108">
        <v>3995</v>
      </c>
      <c r="D1108">
        <v>3620</v>
      </c>
      <c r="E1108">
        <v>3974</v>
      </c>
      <c r="F1108">
        <v>3974</v>
      </c>
      <c r="G1108">
        <v>22869500</v>
      </c>
    </row>
    <row r="1109" spans="1:7" x14ac:dyDescent="0.25">
      <c r="A1109" s="27">
        <v>42430</v>
      </c>
      <c r="B1109">
        <v>3794</v>
      </c>
      <c r="C1109">
        <v>3875</v>
      </c>
      <c r="D1109">
        <v>3290</v>
      </c>
      <c r="E1109">
        <v>3295</v>
      </c>
      <c r="F1109">
        <v>3295</v>
      </c>
      <c r="G1109">
        <v>22835300</v>
      </c>
    </row>
    <row r="1110" spans="1:7" x14ac:dyDescent="0.25">
      <c r="A1110" s="27">
        <v>42431</v>
      </c>
      <c r="B1110">
        <v>3307</v>
      </c>
      <c r="C1110">
        <v>3406</v>
      </c>
      <c r="D1110">
        <v>3162</v>
      </c>
      <c r="E1110">
        <v>3169</v>
      </c>
      <c r="F1110">
        <v>3169</v>
      </c>
      <c r="G1110">
        <v>16066800</v>
      </c>
    </row>
    <row r="1111" spans="1:7" x14ac:dyDescent="0.25">
      <c r="A1111" s="27">
        <v>42432</v>
      </c>
      <c r="B1111">
        <v>3203</v>
      </c>
      <c r="C1111">
        <v>3251</v>
      </c>
      <c r="D1111">
        <v>2901</v>
      </c>
      <c r="E1111">
        <v>2958</v>
      </c>
      <c r="F1111">
        <v>2958</v>
      </c>
      <c r="G1111">
        <v>25183300</v>
      </c>
    </row>
    <row r="1112" spans="1:7" x14ac:dyDescent="0.25">
      <c r="A1112" s="27">
        <v>42433</v>
      </c>
      <c r="B1112">
        <v>2862</v>
      </c>
      <c r="C1112">
        <v>3092</v>
      </c>
      <c r="D1112">
        <v>2831</v>
      </c>
      <c r="E1112">
        <v>3025</v>
      </c>
      <c r="F1112">
        <v>3025</v>
      </c>
      <c r="G1112">
        <v>25086500</v>
      </c>
    </row>
    <row r="1113" spans="1:7" x14ac:dyDescent="0.25">
      <c r="A1113" s="27">
        <v>42436</v>
      </c>
      <c r="B1113">
        <v>3147</v>
      </c>
      <c r="C1113">
        <v>3175</v>
      </c>
      <c r="D1113">
        <v>2900</v>
      </c>
      <c r="E1113">
        <v>3038</v>
      </c>
      <c r="F1113">
        <v>3038</v>
      </c>
      <c r="G1113">
        <v>24820000</v>
      </c>
    </row>
    <row r="1114" spans="1:7" x14ac:dyDescent="0.25">
      <c r="A1114" s="27">
        <v>42437</v>
      </c>
      <c r="B1114">
        <v>3160</v>
      </c>
      <c r="C1114">
        <v>3284</v>
      </c>
      <c r="D1114">
        <v>3076</v>
      </c>
      <c r="E1114">
        <v>3267</v>
      </c>
      <c r="F1114">
        <v>3267</v>
      </c>
      <c r="G1114">
        <v>25319600</v>
      </c>
    </row>
    <row r="1115" spans="1:7" x14ac:dyDescent="0.25">
      <c r="A1115" s="27">
        <v>42438</v>
      </c>
      <c r="B1115">
        <v>3194</v>
      </c>
      <c r="C1115">
        <v>3318</v>
      </c>
      <c r="D1115">
        <v>3147</v>
      </c>
      <c r="E1115">
        <v>3184</v>
      </c>
      <c r="F1115">
        <v>3184</v>
      </c>
      <c r="G1115">
        <v>20200000</v>
      </c>
    </row>
    <row r="1116" spans="1:7" x14ac:dyDescent="0.25">
      <c r="A1116" s="27">
        <v>42439</v>
      </c>
      <c r="B1116">
        <v>3078</v>
      </c>
      <c r="C1116">
        <v>3360</v>
      </c>
      <c r="D1116">
        <v>2881</v>
      </c>
      <c r="E1116">
        <v>3066</v>
      </c>
      <c r="F1116">
        <v>3066</v>
      </c>
      <c r="G1116">
        <v>33269400</v>
      </c>
    </row>
    <row r="1117" spans="1:7" x14ac:dyDescent="0.25">
      <c r="A1117" s="27">
        <v>42440</v>
      </c>
      <c r="B1117">
        <v>2915</v>
      </c>
      <c r="C1117">
        <v>2948</v>
      </c>
      <c r="D1117">
        <v>2755</v>
      </c>
      <c r="E1117">
        <v>2762</v>
      </c>
      <c r="F1117">
        <v>2762</v>
      </c>
      <c r="G1117">
        <v>25208600</v>
      </c>
    </row>
    <row r="1118" spans="1:7" x14ac:dyDescent="0.25">
      <c r="A1118" s="27">
        <v>42443</v>
      </c>
      <c r="B1118">
        <v>2793</v>
      </c>
      <c r="C1118">
        <v>2838</v>
      </c>
      <c r="D1118">
        <v>2638</v>
      </c>
      <c r="E1118">
        <v>2670</v>
      </c>
      <c r="F1118">
        <v>2670</v>
      </c>
      <c r="G1118">
        <v>17959000</v>
      </c>
    </row>
    <row r="1119" spans="1:7" x14ac:dyDescent="0.25">
      <c r="A1119" s="27">
        <v>42444</v>
      </c>
      <c r="B1119">
        <v>2830</v>
      </c>
      <c r="C1119">
        <v>2850</v>
      </c>
      <c r="D1119">
        <v>2734</v>
      </c>
      <c r="E1119">
        <v>2739</v>
      </c>
      <c r="F1119">
        <v>2739</v>
      </c>
      <c r="G1119">
        <v>16964500</v>
      </c>
    </row>
    <row r="1120" spans="1:7" x14ac:dyDescent="0.25">
      <c r="A1120" s="27">
        <v>42445</v>
      </c>
      <c r="B1120">
        <v>2814</v>
      </c>
      <c r="C1120">
        <v>2823</v>
      </c>
      <c r="D1120">
        <v>2498</v>
      </c>
      <c r="E1120">
        <v>2543</v>
      </c>
      <c r="F1120">
        <v>2543</v>
      </c>
      <c r="G1120">
        <v>30789600</v>
      </c>
    </row>
    <row r="1121" spans="1:7" x14ac:dyDescent="0.25">
      <c r="A1121" s="27">
        <v>42446</v>
      </c>
      <c r="B1121">
        <v>2541</v>
      </c>
      <c r="C1121">
        <v>2574</v>
      </c>
      <c r="D1121">
        <v>2331</v>
      </c>
      <c r="E1121">
        <v>2389</v>
      </c>
      <c r="F1121">
        <v>2389</v>
      </c>
      <c r="G1121">
        <v>32392000</v>
      </c>
    </row>
    <row r="1122" spans="1:7" x14ac:dyDescent="0.25">
      <c r="A1122" s="27">
        <v>42447</v>
      </c>
      <c r="B1122">
        <v>2325</v>
      </c>
      <c r="C1122">
        <v>2447</v>
      </c>
      <c r="D1122">
        <v>2265</v>
      </c>
      <c r="E1122">
        <v>2350</v>
      </c>
      <c r="F1122">
        <v>2350</v>
      </c>
      <c r="G1122">
        <v>28664700</v>
      </c>
    </row>
    <row r="1123" spans="1:7" x14ac:dyDescent="0.25">
      <c r="A1123" s="27">
        <v>42450</v>
      </c>
      <c r="B1123">
        <v>2352</v>
      </c>
      <c r="C1123">
        <v>2367</v>
      </c>
      <c r="D1123">
        <v>2203</v>
      </c>
      <c r="E1123">
        <v>2215</v>
      </c>
      <c r="F1123">
        <v>2215</v>
      </c>
      <c r="G1123">
        <v>26656900</v>
      </c>
    </row>
    <row r="1124" spans="1:7" x14ac:dyDescent="0.25">
      <c r="A1124" s="27">
        <v>42451</v>
      </c>
      <c r="B1124">
        <v>2274</v>
      </c>
      <c r="C1124">
        <v>2287</v>
      </c>
      <c r="D1124">
        <v>2125</v>
      </c>
      <c r="E1124">
        <v>2156</v>
      </c>
      <c r="F1124">
        <v>2156</v>
      </c>
      <c r="G1124">
        <v>28220900</v>
      </c>
    </row>
    <row r="1125" spans="1:7" x14ac:dyDescent="0.25">
      <c r="A1125" s="27">
        <v>42452</v>
      </c>
      <c r="B1125">
        <v>2200</v>
      </c>
      <c r="C1125">
        <v>2383</v>
      </c>
      <c r="D1125">
        <v>2195</v>
      </c>
      <c r="E1125">
        <v>2358</v>
      </c>
      <c r="F1125">
        <v>2358</v>
      </c>
      <c r="G1125">
        <v>31187600</v>
      </c>
    </row>
    <row r="1126" spans="1:7" x14ac:dyDescent="0.25">
      <c r="A1126" s="27">
        <v>42453</v>
      </c>
      <c r="B1126">
        <v>2520</v>
      </c>
      <c r="C1126">
        <v>2560</v>
      </c>
      <c r="D1126">
        <v>2327</v>
      </c>
      <c r="E1126">
        <v>2333</v>
      </c>
      <c r="F1126">
        <v>2333</v>
      </c>
      <c r="G1126">
        <v>33032400</v>
      </c>
    </row>
    <row r="1127" spans="1:7" x14ac:dyDescent="0.25">
      <c r="A1127" s="27">
        <v>42457</v>
      </c>
      <c r="B1127">
        <v>2283</v>
      </c>
      <c r="C1127">
        <v>2363</v>
      </c>
      <c r="D1127">
        <v>2197</v>
      </c>
      <c r="E1127">
        <v>2273</v>
      </c>
      <c r="F1127">
        <v>2273</v>
      </c>
      <c r="G1127">
        <v>22561900</v>
      </c>
    </row>
    <row r="1128" spans="1:7" x14ac:dyDescent="0.25">
      <c r="A1128" s="27">
        <v>42458</v>
      </c>
      <c r="B1128">
        <v>2279</v>
      </c>
      <c r="C1128">
        <v>2318</v>
      </c>
      <c r="D1128">
        <v>2005</v>
      </c>
      <c r="E1128">
        <v>2011</v>
      </c>
      <c r="F1128">
        <v>2011</v>
      </c>
      <c r="G1128">
        <v>30536900</v>
      </c>
    </row>
    <row r="1129" spans="1:7" x14ac:dyDescent="0.25">
      <c r="A1129" s="27">
        <v>42459</v>
      </c>
      <c r="B1129">
        <v>1935</v>
      </c>
      <c r="C1129">
        <v>2004</v>
      </c>
      <c r="D1129">
        <v>1850</v>
      </c>
      <c r="E1129">
        <v>1911</v>
      </c>
      <c r="F1129">
        <v>1911</v>
      </c>
      <c r="G1129">
        <v>25182600</v>
      </c>
    </row>
    <row r="1130" spans="1:7" x14ac:dyDescent="0.25">
      <c r="A1130" s="27">
        <v>42460</v>
      </c>
      <c r="B1130">
        <v>1942</v>
      </c>
      <c r="C1130">
        <v>1992</v>
      </c>
      <c r="D1130">
        <v>1859</v>
      </c>
      <c r="E1130">
        <v>1933</v>
      </c>
      <c r="F1130">
        <v>1933</v>
      </c>
      <c r="G1130">
        <v>28410400</v>
      </c>
    </row>
    <row r="1131" spans="1:7" x14ac:dyDescent="0.25">
      <c r="A1131" s="27">
        <v>42461</v>
      </c>
      <c r="B1131">
        <v>2058</v>
      </c>
      <c r="C1131">
        <v>2083</v>
      </c>
      <c r="D1131">
        <v>1811</v>
      </c>
      <c r="E1131">
        <v>1822</v>
      </c>
      <c r="F1131">
        <v>1822</v>
      </c>
      <c r="G1131">
        <v>35070400</v>
      </c>
    </row>
    <row r="1132" spans="1:7" x14ac:dyDescent="0.25">
      <c r="A1132" s="27">
        <v>42464</v>
      </c>
      <c r="B1132">
        <v>1815</v>
      </c>
      <c r="C1132">
        <v>1932</v>
      </c>
      <c r="D1132">
        <v>1797</v>
      </c>
      <c r="E1132">
        <v>1917</v>
      </c>
      <c r="F1132">
        <v>1917</v>
      </c>
      <c r="G1132">
        <v>28457600</v>
      </c>
    </row>
    <row r="1133" spans="1:7" x14ac:dyDescent="0.25">
      <c r="A1133" s="27">
        <v>42465</v>
      </c>
      <c r="B1133">
        <v>2065</v>
      </c>
      <c r="C1133">
        <v>2158</v>
      </c>
      <c r="D1133">
        <v>2013</v>
      </c>
      <c r="E1133">
        <v>2137</v>
      </c>
      <c r="F1133">
        <v>2137</v>
      </c>
      <c r="G1133">
        <v>37382800</v>
      </c>
    </row>
    <row r="1134" spans="1:7" x14ac:dyDescent="0.25">
      <c r="A1134" s="27">
        <v>42466</v>
      </c>
      <c r="B1134">
        <v>2122</v>
      </c>
      <c r="C1134">
        <v>2154</v>
      </c>
      <c r="D1134">
        <v>1858</v>
      </c>
      <c r="E1134">
        <v>1868</v>
      </c>
      <c r="F1134">
        <v>1868</v>
      </c>
      <c r="G1134">
        <v>29620900</v>
      </c>
    </row>
    <row r="1135" spans="1:7" x14ac:dyDescent="0.25">
      <c r="A1135" s="27">
        <v>42467</v>
      </c>
      <c r="B1135">
        <v>1968</v>
      </c>
      <c r="C1135">
        <v>2293</v>
      </c>
      <c r="D1135">
        <v>1923</v>
      </c>
      <c r="E1135">
        <v>2207</v>
      </c>
      <c r="F1135">
        <v>2207</v>
      </c>
      <c r="G1135">
        <v>32555500</v>
      </c>
    </row>
    <row r="1136" spans="1:7" x14ac:dyDescent="0.25">
      <c r="A1136" s="27">
        <v>42468</v>
      </c>
      <c r="B1136">
        <v>2047</v>
      </c>
      <c r="C1136">
        <v>2181</v>
      </c>
      <c r="D1136">
        <v>1975</v>
      </c>
      <c r="E1136">
        <v>2092</v>
      </c>
      <c r="F1136">
        <v>2092</v>
      </c>
      <c r="G1136">
        <v>36039300</v>
      </c>
    </row>
    <row r="1137" spans="1:7" x14ac:dyDescent="0.25">
      <c r="A1137" s="27">
        <v>42471</v>
      </c>
      <c r="B1137">
        <v>2023</v>
      </c>
      <c r="C1137">
        <v>2159</v>
      </c>
      <c r="D1137">
        <v>1972</v>
      </c>
      <c r="E1137">
        <v>2157</v>
      </c>
      <c r="F1137">
        <v>2157</v>
      </c>
      <c r="G1137">
        <v>30470800</v>
      </c>
    </row>
    <row r="1138" spans="1:7" x14ac:dyDescent="0.25">
      <c r="A1138" s="27">
        <v>42472</v>
      </c>
      <c r="B1138">
        <v>2152</v>
      </c>
      <c r="C1138">
        <v>2253</v>
      </c>
      <c r="D1138">
        <v>1967</v>
      </c>
      <c r="E1138">
        <v>2008</v>
      </c>
      <c r="F1138">
        <v>2008</v>
      </c>
      <c r="G1138">
        <v>48576900</v>
      </c>
    </row>
    <row r="1139" spans="1:7" x14ac:dyDescent="0.25">
      <c r="A1139" s="27">
        <v>42473</v>
      </c>
      <c r="B1139">
        <v>1912</v>
      </c>
      <c r="C1139">
        <v>1928</v>
      </c>
      <c r="D1139">
        <v>1802</v>
      </c>
      <c r="E1139">
        <v>1806</v>
      </c>
      <c r="F1139">
        <v>1806</v>
      </c>
      <c r="G1139">
        <v>39064300</v>
      </c>
    </row>
    <row r="1140" spans="1:7" x14ac:dyDescent="0.25">
      <c r="A1140" s="27">
        <v>42474</v>
      </c>
      <c r="B1140">
        <v>1796</v>
      </c>
      <c r="C1140">
        <v>1860</v>
      </c>
      <c r="D1140">
        <v>1750</v>
      </c>
      <c r="E1140">
        <v>1793</v>
      </c>
      <c r="F1140">
        <v>1793</v>
      </c>
      <c r="G1140">
        <v>31138200</v>
      </c>
    </row>
    <row r="1141" spans="1:7" x14ac:dyDescent="0.25">
      <c r="A1141" s="27">
        <v>42475</v>
      </c>
      <c r="B1141">
        <v>1780</v>
      </c>
      <c r="C1141">
        <v>1823</v>
      </c>
      <c r="D1141">
        <v>1741</v>
      </c>
      <c r="E1141">
        <v>1744</v>
      </c>
      <c r="F1141">
        <v>1744</v>
      </c>
      <c r="G1141">
        <v>33910700</v>
      </c>
    </row>
    <row r="1142" spans="1:7" x14ac:dyDescent="0.25">
      <c r="A1142" s="27">
        <v>42478</v>
      </c>
      <c r="B1142">
        <v>1786</v>
      </c>
      <c r="C1142">
        <v>1789</v>
      </c>
      <c r="D1142">
        <v>1516</v>
      </c>
      <c r="E1142">
        <v>1523</v>
      </c>
      <c r="F1142">
        <v>1523</v>
      </c>
      <c r="G1142">
        <v>42181700</v>
      </c>
    </row>
    <row r="1143" spans="1:7" x14ac:dyDescent="0.25">
      <c r="A1143" s="27">
        <v>42479</v>
      </c>
      <c r="B1143">
        <v>1516</v>
      </c>
      <c r="C1143">
        <v>1627</v>
      </c>
      <c r="D1143">
        <v>1470</v>
      </c>
      <c r="E1143">
        <v>1559</v>
      </c>
      <c r="F1143">
        <v>1559</v>
      </c>
      <c r="G1143">
        <v>38585200</v>
      </c>
    </row>
    <row r="1144" spans="1:7" x14ac:dyDescent="0.25">
      <c r="A1144" s="27">
        <v>42480</v>
      </c>
      <c r="B1144">
        <v>1516</v>
      </c>
      <c r="C1144">
        <v>1594</v>
      </c>
      <c r="D1144">
        <v>1490</v>
      </c>
      <c r="E1144">
        <v>1576</v>
      </c>
      <c r="F1144">
        <v>1576</v>
      </c>
      <c r="G1144">
        <v>44947300</v>
      </c>
    </row>
    <row r="1145" spans="1:7" x14ac:dyDescent="0.25">
      <c r="A1145" s="27">
        <v>42481</v>
      </c>
      <c r="B1145">
        <v>1609</v>
      </c>
      <c r="C1145">
        <v>1684</v>
      </c>
      <c r="D1145">
        <v>1583</v>
      </c>
      <c r="E1145">
        <v>1635</v>
      </c>
      <c r="F1145">
        <v>1635</v>
      </c>
      <c r="G1145">
        <v>45577700</v>
      </c>
    </row>
    <row r="1146" spans="1:7" x14ac:dyDescent="0.25">
      <c r="A1146" s="27">
        <v>42482</v>
      </c>
      <c r="B1146">
        <v>1652</v>
      </c>
      <c r="C1146">
        <v>1678</v>
      </c>
      <c r="D1146">
        <v>1539</v>
      </c>
      <c r="E1146">
        <v>1551</v>
      </c>
      <c r="F1146">
        <v>1551</v>
      </c>
      <c r="G1146">
        <v>39238600</v>
      </c>
    </row>
    <row r="1147" spans="1:7" x14ac:dyDescent="0.25">
      <c r="A1147" s="27">
        <v>42485</v>
      </c>
      <c r="B1147">
        <v>1599</v>
      </c>
      <c r="C1147">
        <v>1660</v>
      </c>
      <c r="D1147">
        <v>1575</v>
      </c>
      <c r="E1147">
        <v>1589</v>
      </c>
      <c r="F1147">
        <v>1589</v>
      </c>
      <c r="G1147">
        <v>39680400</v>
      </c>
    </row>
    <row r="1148" spans="1:7" x14ac:dyDescent="0.25">
      <c r="A1148" s="27">
        <v>42486</v>
      </c>
      <c r="B1148">
        <v>1551</v>
      </c>
      <c r="C1148">
        <v>1572</v>
      </c>
      <c r="D1148">
        <v>1500</v>
      </c>
      <c r="E1148">
        <v>1524</v>
      </c>
      <c r="F1148">
        <v>1524</v>
      </c>
      <c r="G1148">
        <v>30063000</v>
      </c>
    </row>
    <row r="1149" spans="1:7" x14ac:dyDescent="0.25">
      <c r="A1149" s="27">
        <v>42487</v>
      </c>
      <c r="B1149">
        <v>1565</v>
      </c>
      <c r="C1149">
        <v>1579</v>
      </c>
      <c r="D1149">
        <v>1401</v>
      </c>
      <c r="E1149">
        <v>1428</v>
      </c>
      <c r="F1149">
        <v>1428</v>
      </c>
      <c r="G1149">
        <v>41312200</v>
      </c>
    </row>
    <row r="1150" spans="1:7" x14ac:dyDescent="0.25">
      <c r="A1150" s="27">
        <v>42488</v>
      </c>
      <c r="B1150">
        <v>1486</v>
      </c>
      <c r="C1150">
        <v>1619</v>
      </c>
      <c r="D1150">
        <v>1379</v>
      </c>
      <c r="E1150">
        <v>1597</v>
      </c>
      <c r="F1150">
        <v>1597</v>
      </c>
      <c r="G1150">
        <v>48986000</v>
      </c>
    </row>
    <row r="1151" spans="1:7" x14ac:dyDescent="0.25">
      <c r="A1151" s="27">
        <v>42489</v>
      </c>
      <c r="B1151">
        <v>1640</v>
      </c>
      <c r="C1151">
        <v>1850</v>
      </c>
      <c r="D1151">
        <v>1601</v>
      </c>
      <c r="E1151">
        <v>1702</v>
      </c>
      <c r="F1151">
        <v>1702</v>
      </c>
      <c r="G1151">
        <v>68141800</v>
      </c>
    </row>
    <row r="1152" spans="1:7" x14ac:dyDescent="0.25">
      <c r="A1152" s="27">
        <v>42492</v>
      </c>
      <c r="B1152">
        <v>1638</v>
      </c>
      <c r="C1152">
        <v>1674</v>
      </c>
      <c r="D1152">
        <v>1469</v>
      </c>
      <c r="E1152">
        <v>1505</v>
      </c>
      <c r="F1152">
        <v>1505</v>
      </c>
      <c r="G1152">
        <v>40419500</v>
      </c>
    </row>
    <row r="1153" spans="1:7" x14ac:dyDescent="0.25">
      <c r="A1153" s="27">
        <v>42493</v>
      </c>
      <c r="B1153">
        <v>1590</v>
      </c>
      <c r="C1153">
        <v>1699</v>
      </c>
      <c r="D1153">
        <v>1579</v>
      </c>
      <c r="E1153">
        <v>1636</v>
      </c>
      <c r="F1153">
        <v>1636</v>
      </c>
      <c r="G1153">
        <v>40128400</v>
      </c>
    </row>
    <row r="1154" spans="1:7" x14ac:dyDescent="0.25">
      <c r="A1154" s="27">
        <v>42494</v>
      </c>
      <c r="B1154">
        <v>1717</v>
      </c>
      <c r="C1154">
        <v>1753</v>
      </c>
      <c r="D1154">
        <v>1654</v>
      </c>
      <c r="E1154">
        <v>1679</v>
      </c>
      <c r="F1154">
        <v>1679</v>
      </c>
      <c r="G1154">
        <v>47004700</v>
      </c>
    </row>
    <row r="1155" spans="1:7" x14ac:dyDescent="0.25">
      <c r="A1155" s="27">
        <v>42495</v>
      </c>
      <c r="B1155">
        <v>1612</v>
      </c>
      <c r="C1155">
        <v>1729</v>
      </c>
      <c r="D1155">
        <v>1600</v>
      </c>
      <c r="E1155">
        <v>1676</v>
      </c>
      <c r="F1155">
        <v>1676</v>
      </c>
      <c r="G1155">
        <v>43341000</v>
      </c>
    </row>
    <row r="1156" spans="1:7" x14ac:dyDescent="0.25">
      <c r="A1156" s="27">
        <v>42496</v>
      </c>
      <c r="B1156">
        <v>1688</v>
      </c>
      <c r="C1156">
        <v>1692</v>
      </c>
      <c r="D1156">
        <v>1516</v>
      </c>
      <c r="E1156">
        <v>1527</v>
      </c>
      <c r="F1156">
        <v>1527</v>
      </c>
      <c r="G1156">
        <v>44922700</v>
      </c>
    </row>
    <row r="1157" spans="1:7" x14ac:dyDescent="0.25">
      <c r="A1157" s="27">
        <v>42499</v>
      </c>
      <c r="B1157">
        <v>1493</v>
      </c>
      <c r="C1157">
        <v>1505</v>
      </c>
      <c r="D1157">
        <v>1393</v>
      </c>
      <c r="E1157">
        <v>1454</v>
      </c>
      <c r="F1157">
        <v>1454</v>
      </c>
      <c r="G1157">
        <v>37332800</v>
      </c>
    </row>
    <row r="1158" spans="1:7" x14ac:dyDescent="0.25">
      <c r="A1158" s="27">
        <v>42500</v>
      </c>
      <c r="B1158">
        <v>1382</v>
      </c>
      <c r="C1158">
        <v>1388</v>
      </c>
      <c r="D1158">
        <v>1308</v>
      </c>
      <c r="E1158">
        <v>1313</v>
      </c>
      <c r="F1158">
        <v>1313</v>
      </c>
      <c r="G1158">
        <v>35749900</v>
      </c>
    </row>
    <row r="1159" spans="1:7" x14ac:dyDescent="0.25">
      <c r="A1159" s="27">
        <v>42501</v>
      </c>
      <c r="B1159">
        <v>1320</v>
      </c>
      <c r="C1159">
        <v>1422</v>
      </c>
      <c r="D1159">
        <v>1280</v>
      </c>
      <c r="E1159">
        <v>1398</v>
      </c>
      <c r="F1159">
        <v>1398</v>
      </c>
      <c r="G1159">
        <v>336500</v>
      </c>
    </row>
    <row r="1160" spans="1:7" x14ac:dyDescent="0.25">
      <c r="A1160" s="27">
        <v>42502</v>
      </c>
      <c r="B1160">
        <v>1367</v>
      </c>
      <c r="C1160">
        <v>1482</v>
      </c>
      <c r="D1160">
        <v>1319</v>
      </c>
      <c r="E1160">
        <v>1363</v>
      </c>
      <c r="F1160">
        <v>1363</v>
      </c>
      <c r="G1160">
        <v>504200</v>
      </c>
    </row>
    <row r="1161" spans="1:7" x14ac:dyDescent="0.25">
      <c r="A1161" s="27">
        <v>42503</v>
      </c>
      <c r="B1161">
        <v>1364</v>
      </c>
      <c r="C1161">
        <v>1485</v>
      </c>
      <c r="D1161">
        <v>1311</v>
      </c>
      <c r="E1161">
        <v>1463</v>
      </c>
      <c r="F1161">
        <v>1463</v>
      </c>
      <c r="G1161">
        <v>50869600</v>
      </c>
    </row>
    <row r="1162" spans="1:7" x14ac:dyDescent="0.25">
      <c r="A1162" s="27">
        <v>42506</v>
      </c>
      <c r="B1162">
        <v>1442</v>
      </c>
      <c r="C1162">
        <v>1444</v>
      </c>
      <c r="D1162">
        <v>1295</v>
      </c>
      <c r="E1162">
        <v>1330</v>
      </c>
      <c r="F1162">
        <v>1330</v>
      </c>
      <c r="G1162">
        <v>37908100</v>
      </c>
    </row>
    <row r="1163" spans="1:7" x14ac:dyDescent="0.25">
      <c r="A1163" s="27">
        <v>42507</v>
      </c>
      <c r="B1163">
        <v>1351</v>
      </c>
      <c r="C1163">
        <v>1488</v>
      </c>
      <c r="D1163">
        <v>1335</v>
      </c>
      <c r="E1163">
        <v>1449</v>
      </c>
      <c r="F1163">
        <v>1449</v>
      </c>
      <c r="G1163">
        <v>42488300</v>
      </c>
    </row>
    <row r="1164" spans="1:7" x14ac:dyDescent="0.25">
      <c r="A1164" s="27">
        <v>42508</v>
      </c>
      <c r="B1164">
        <v>1453</v>
      </c>
      <c r="C1164">
        <v>1502</v>
      </c>
      <c r="D1164">
        <v>1346</v>
      </c>
      <c r="E1164">
        <v>1438</v>
      </c>
      <c r="F1164">
        <v>1438</v>
      </c>
      <c r="G1164">
        <v>73491600</v>
      </c>
    </row>
    <row r="1165" spans="1:7" x14ac:dyDescent="0.25">
      <c r="A1165" s="27">
        <v>42509</v>
      </c>
      <c r="B1165">
        <v>1487</v>
      </c>
      <c r="C1165">
        <v>1600</v>
      </c>
      <c r="D1165">
        <v>1443</v>
      </c>
      <c r="E1165">
        <v>1452</v>
      </c>
      <c r="F1165">
        <v>1452</v>
      </c>
      <c r="G1165">
        <v>72918600</v>
      </c>
    </row>
    <row r="1166" spans="1:7" x14ac:dyDescent="0.25">
      <c r="A1166" s="27">
        <v>42510</v>
      </c>
      <c r="B1166">
        <v>1392</v>
      </c>
      <c r="C1166">
        <v>1400</v>
      </c>
      <c r="D1166">
        <v>1342</v>
      </c>
      <c r="E1166">
        <v>1350</v>
      </c>
      <c r="F1166">
        <v>1350</v>
      </c>
      <c r="G1166">
        <v>43420400</v>
      </c>
    </row>
    <row r="1167" spans="1:7" x14ac:dyDescent="0.25">
      <c r="A1167" s="27">
        <v>42513</v>
      </c>
      <c r="B1167">
        <v>1346</v>
      </c>
      <c r="C1167">
        <v>1367</v>
      </c>
      <c r="D1167">
        <v>1301</v>
      </c>
      <c r="E1167">
        <v>1336</v>
      </c>
      <c r="F1167">
        <v>1336</v>
      </c>
      <c r="G1167">
        <v>32814400</v>
      </c>
    </row>
    <row r="1168" spans="1:7" x14ac:dyDescent="0.25">
      <c r="A1168" s="27">
        <v>42514</v>
      </c>
      <c r="B1168">
        <v>1296</v>
      </c>
      <c r="C1168">
        <v>1298</v>
      </c>
      <c r="D1168">
        <v>1192</v>
      </c>
      <c r="E1168">
        <v>1220</v>
      </c>
      <c r="F1168">
        <v>1220</v>
      </c>
      <c r="G1168">
        <v>45155700</v>
      </c>
    </row>
    <row r="1169" spans="1:7" x14ac:dyDescent="0.25">
      <c r="A1169" s="27">
        <v>42515</v>
      </c>
      <c r="B1169">
        <v>1180</v>
      </c>
      <c r="C1169">
        <v>1203</v>
      </c>
      <c r="D1169">
        <v>1128</v>
      </c>
      <c r="E1169">
        <v>1174</v>
      </c>
      <c r="F1169">
        <v>1174</v>
      </c>
      <c r="G1169">
        <v>35081500</v>
      </c>
    </row>
    <row r="1170" spans="1:7" x14ac:dyDescent="0.25">
      <c r="A1170" s="27">
        <v>42516</v>
      </c>
      <c r="B1170">
        <v>1170</v>
      </c>
      <c r="C1170">
        <v>1179</v>
      </c>
      <c r="D1170">
        <v>1139</v>
      </c>
      <c r="E1170">
        <v>1149</v>
      </c>
      <c r="F1170">
        <v>1149</v>
      </c>
      <c r="G1170">
        <v>32077000</v>
      </c>
    </row>
    <row r="1171" spans="1:7" x14ac:dyDescent="0.25">
      <c r="A1171" s="27">
        <v>42517</v>
      </c>
      <c r="B1171">
        <v>1130</v>
      </c>
      <c r="C1171">
        <v>1140</v>
      </c>
      <c r="D1171">
        <v>1084</v>
      </c>
      <c r="E1171">
        <v>1085</v>
      </c>
      <c r="F1171">
        <v>1085</v>
      </c>
      <c r="G1171">
        <v>31552800</v>
      </c>
    </row>
    <row r="1172" spans="1:7" x14ac:dyDescent="0.25">
      <c r="A1172" s="27">
        <v>42521</v>
      </c>
      <c r="B1172">
        <v>1055</v>
      </c>
      <c r="C1172">
        <v>1146</v>
      </c>
      <c r="D1172">
        <v>1045</v>
      </c>
      <c r="E1172">
        <v>1085</v>
      </c>
      <c r="F1172">
        <v>1085</v>
      </c>
      <c r="G1172">
        <v>43212900</v>
      </c>
    </row>
    <row r="1173" spans="1:7" x14ac:dyDescent="0.25">
      <c r="A1173" s="27">
        <v>42522</v>
      </c>
      <c r="B1173">
        <v>1120</v>
      </c>
      <c r="C1173">
        <v>1142</v>
      </c>
      <c r="D1173">
        <v>1052</v>
      </c>
      <c r="E1173">
        <v>1067</v>
      </c>
      <c r="F1173">
        <v>1067</v>
      </c>
      <c r="G1173">
        <v>43569800</v>
      </c>
    </row>
    <row r="1174" spans="1:7" x14ac:dyDescent="0.25">
      <c r="A1174" s="27">
        <v>42523</v>
      </c>
      <c r="B1174">
        <v>1089</v>
      </c>
      <c r="C1174">
        <v>1114</v>
      </c>
      <c r="D1174">
        <v>1007</v>
      </c>
      <c r="E1174">
        <v>1010</v>
      </c>
      <c r="F1174">
        <v>1010</v>
      </c>
      <c r="G1174">
        <v>37705300</v>
      </c>
    </row>
    <row r="1175" spans="1:7" x14ac:dyDescent="0.25">
      <c r="A1175" s="27">
        <v>42524</v>
      </c>
      <c r="B1175">
        <v>1046</v>
      </c>
      <c r="C1175">
        <v>1102</v>
      </c>
      <c r="D1175">
        <v>986</v>
      </c>
      <c r="E1175">
        <v>999</v>
      </c>
      <c r="F1175">
        <v>999</v>
      </c>
      <c r="G1175">
        <v>55652000</v>
      </c>
    </row>
    <row r="1176" spans="1:7" x14ac:dyDescent="0.25">
      <c r="A1176" s="27">
        <v>42527</v>
      </c>
      <c r="B1176">
        <v>988</v>
      </c>
      <c r="C1176">
        <v>1024</v>
      </c>
      <c r="D1176">
        <v>965</v>
      </c>
      <c r="E1176">
        <v>974</v>
      </c>
      <c r="F1176">
        <v>974</v>
      </c>
      <c r="G1176">
        <v>44337900</v>
      </c>
    </row>
    <row r="1177" spans="1:7" x14ac:dyDescent="0.25">
      <c r="A1177" s="27">
        <v>42528</v>
      </c>
      <c r="B1177">
        <v>956</v>
      </c>
      <c r="C1177">
        <v>979</v>
      </c>
      <c r="D1177">
        <v>935</v>
      </c>
      <c r="E1177">
        <v>979</v>
      </c>
      <c r="F1177">
        <v>979</v>
      </c>
      <c r="G1177">
        <v>35867900</v>
      </c>
    </row>
    <row r="1178" spans="1:7" x14ac:dyDescent="0.25">
      <c r="A1178" s="27">
        <v>42529</v>
      </c>
      <c r="B1178">
        <v>974</v>
      </c>
      <c r="C1178">
        <v>1009</v>
      </c>
      <c r="D1178">
        <v>958</v>
      </c>
      <c r="E1178">
        <v>985</v>
      </c>
      <c r="F1178">
        <v>985</v>
      </c>
      <c r="G1178">
        <v>35868000</v>
      </c>
    </row>
    <row r="1179" spans="1:7" x14ac:dyDescent="0.25">
      <c r="A1179" s="27">
        <v>42530</v>
      </c>
      <c r="B1179">
        <v>1026</v>
      </c>
      <c r="C1179">
        <v>1050</v>
      </c>
      <c r="D1179">
        <v>1002</v>
      </c>
      <c r="E1179">
        <v>1023</v>
      </c>
      <c r="F1179">
        <v>1023</v>
      </c>
      <c r="G1179">
        <v>38632500</v>
      </c>
    </row>
    <row r="1180" spans="1:7" x14ac:dyDescent="0.25">
      <c r="A1180" s="27">
        <v>42531</v>
      </c>
      <c r="B1180">
        <v>1120</v>
      </c>
      <c r="C1180">
        <v>1221</v>
      </c>
      <c r="D1180">
        <v>1104</v>
      </c>
      <c r="E1180">
        <v>1209</v>
      </c>
      <c r="F1180">
        <v>1209</v>
      </c>
      <c r="G1180">
        <v>59477900</v>
      </c>
    </row>
    <row r="1181" spans="1:7" x14ac:dyDescent="0.25">
      <c r="A1181" s="27">
        <v>42534</v>
      </c>
      <c r="B1181">
        <v>1320</v>
      </c>
      <c r="C1181">
        <v>1576</v>
      </c>
      <c r="D1181">
        <v>1258</v>
      </c>
      <c r="E1181">
        <v>1570</v>
      </c>
      <c r="F1181">
        <v>1570</v>
      </c>
      <c r="G1181">
        <v>91160900</v>
      </c>
    </row>
    <row r="1182" spans="1:7" x14ac:dyDescent="0.25">
      <c r="A1182" s="27">
        <v>42535</v>
      </c>
      <c r="B1182">
        <v>1632</v>
      </c>
      <c r="C1182">
        <v>1675</v>
      </c>
      <c r="D1182">
        <v>1453</v>
      </c>
      <c r="E1182">
        <v>1501</v>
      </c>
      <c r="F1182">
        <v>1501</v>
      </c>
      <c r="G1182">
        <v>120636900</v>
      </c>
    </row>
    <row r="1183" spans="1:7" x14ac:dyDescent="0.25">
      <c r="A1183" s="27">
        <v>42536</v>
      </c>
      <c r="B1183">
        <v>1471</v>
      </c>
      <c r="C1183">
        <v>1500</v>
      </c>
      <c r="D1183">
        <v>1344</v>
      </c>
      <c r="E1183">
        <v>1473</v>
      </c>
      <c r="F1183">
        <v>1473</v>
      </c>
      <c r="G1183">
        <v>60674200</v>
      </c>
    </row>
    <row r="1184" spans="1:7" x14ac:dyDescent="0.25">
      <c r="A1184" s="27">
        <v>42537</v>
      </c>
      <c r="B1184">
        <v>1605</v>
      </c>
      <c r="C1184">
        <v>1712</v>
      </c>
      <c r="D1184">
        <v>1363</v>
      </c>
      <c r="E1184">
        <v>1394</v>
      </c>
      <c r="F1184">
        <v>1394</v>
      </c>
      <c r="G1184">
        <v>71446900</v>
      </c>
    </row>
    <row r="1185" spans="1:7" x14ac:dyDescent="0.25">
      <c r="A1185" s="27">
        <v>42538</v>
      </c>
      <c r="B1185">
        <v>1392</v>
      </c>
      <c r="C1185">
        <v>1445</v>
      </c>
      <c r="D1185">
        <v>1342</v>
      </c>
      <c r="E1185">
        <v>1392</v>
      </c>
      <c r="F1185">
        <v>1392</v>
      </c>
      <c r="G1185">
        <v>55589700</v>
      </c>
    </row>
    <row r="1186" spans="1:7" x14ac:dyDescent="0.25">
      <c r="A1186" s="27">
        <v>42541</v>
      </c>
      <c r="B1186">
        <v>1209</v>
      </c>
      <c r="C1186">
        <v>1214</v>
      </c>
      <c r="D1186">
        <v>1121</v>
      </c>
      <c r="E1186">
        <v>1195</v>
      </c>
      <c r="F1186">
        <v>1195</v>
      </c>
      <c r="G1186">
        <v>54227800</v>
      </c>
    </row>
    <row r="1187" spans="1:7" x14ac:dyDescent="0.25">
      <c r="A1187" s="27">
        <v>42542</v>
      </c>
      <c r="B1187">
        <v>1151</v>
      </c>
      <c r="C1187">
        <v>1253</v>
      </c>
      <c r="D1187">
        <v>1147</v>
      </c>
      <c r="E1187">
        <v>1207</v>
      </c>
      <c r="F1187">
        <v>1207</v>
      </c>
      <c r="G1187">
        <v>54369800</v>
      </c>
    </row>
    <row r="1188" spans="1:7" x14ac:dyDescent="0.25">
      <c r="A1188" s="27">
        <v>42543</v>
      </c>
      <c r="B1188">
        <v>1208</v>
      </c>
      <c r="C1188">
        <v>1324</v>
      </c>
      <c r="D1188">
        <v>1141</v>
      </c>
      <c r="E1188">
        <v>1292</v>
      </c>
      <c r="F1188">
        <v>1292</v>
      </c>
      <c r="G1188">
        <v>67775800</v>
      </c>
    </row>
    <row r="1189" spans="1:7" x14ac:dyDescent="0.25">
      <c r="A1189" s="27">
        <v>42544</v>
      </c>
      <c r="B1189">
        <v>1149</v>
      </c>
      <c r="C1189">
        <v>1186</v>
      </c>
      <c r="D1189">
        <v>1026</v>
      </c>
      <c r="E1189">
        <v>1040</v>
      </c>
      <c r="F1189">
        <v>1040</v>
      </c>
      <c r="G1189">
        <v>65936500</v>
      </c>
    </row>
    <row r="1190" spans="1:7" x14ac:dyDescent="0.25">
      <c r="A1190" s="27">
        <v>42545</v>
      </c>
      <c r="B1190">
        <v>1419</v>
      </c>
      <c r="C1190">
        <v>1554</v>
      </c>
      <c r="D1190">
        <v>1225</v>
      </c>
      <c r="E1190">
        <v>1495</v>
      </c>
      <c r="F1190">
        <v>1495</v>
      </c>
      <c r="G1190">
        <v>122014400</v>
      </c>
    </row>
    <row r="1191" spans="1:7" x14ac:dyDescent="0.25">
      <c r="A1191" s="27">
        <v>42548</v>
      </c>
      <c r="B1191">
        <v>1493</v>
      </c>
      <c r="C1191">
        <v>1668</v>
      </c>
      <c r="D1191">
        <v>1461</v>
      </c>
      <c r="E1191">
        <v>1472</v>
      </c>
      <c r="F1191">
        <v>1472</v>
      </c>
      <c r="G1191">
        <v>105942400</v>
      </c>
    </row>
    <row r="1192" spans="1:7" x14ac:dyDescent="0.25">
      <c r="A1192" s="27">
        <v>42549</v>
      </c>
      <c r="B1192">
        <v>1345</v>
      </c>
      <c r="C1192">
        <v>1348</v>
      </c>
      <c r="D1192">
        <v>1128</v>
      </c>
      <c r="E1192">
        <v>1143</v>
      </c>
      <c r="F1192">
        <v>1143</v>
      </c>
      <c r="G1192">
        <v>751500</v>
      </c>
    </row>
    <row r="1193" spans="1:7" x14ac:dyDescent="0.25">
      <c r="A1193" s="27">
        <v>42550</v>
      </c>
      <c r="B1193">
        <v>1058</v>
      </c>
      <c r="C1193">
        <v>1061</v>
      </c>
      <c r="D1193">
        <v>983</v>
      </c>
      <c r="E1193">
        <v>1009</v>
      </c>
      <c r="F1193">
        <v>1009</v>
      </c>
      <c r="G1193">
        <v>62215800</v>
      </c>
    </row>
    <row r="1194" spans="1:7" x14ac:dyDescent="0.25">
      <c r="A1194" s="27">
        <v>42551</v>
      </c>
      <c r="B1194">
        <v>978</v>
      </c>
      <c r="C1194">
        <v>1004</v>
      </c>
      <c r="D1194">
        <v>932</v>
      </c>
      <c r="E1194">
        <v>943</v>
      </c>
      <c r="F1194">
        <v>943</v>
      </c>
      <c r="G1194">
        <v>63967200</v>
      </c>
    </row>
    <row r="1195" spans="1:7" x14ac:dyDescent="0.25">
      <c r="A1195" s="27">
        <v>42552</v>
      </c>
      <c r="B1195">
        <v>928</v>
      </c>
      <c r="C1195">
        <v>935</v>
      </c>
      <c r="D1195">
        <v>875</v>
      </c>
      <c r="E1195">
        <v>885</v>
      </c>
      <c r="F1195">
        <v>885</v>
      </c>
      <c r="G1195">
        <v>71177600</v>
      </c>
    </row>
    <row r="1196" spans="1:7" x14ac:dyDescent="0.25">
      <c r="A1196" s="27">
        <v>42556</v>
      </c>
      <c r="B1196">
        <v>917</v>
      </c>
      <c r="C1196">
        <v>983</v>
      </c>
      <c r="D1196">
        <v>909</v>
      </c>
      <c r="E1196">
        <v>916</v>
      </c>
      <c r="F1196">
        <v>916</v>
      </c>
      <c r="G1196">
        <v>60793500</v>
      </c>
    </row>
    <row r="1197" spans="1:7" x14ac:dyDescent="0.25">
      <c r="A1197" s="27">
        <v>42557</v>
      </c>
      <c r="B1197">
        <v>945</v>
      </c>
      <c r="C1197">
        <v>972</v>
      </c>
      <c r="D1197">
        <v>868</v>
      </c>
      <c r="E1197">
        <v>869</v>
      </c>
      <c r="F1197">
        <v>869</v>
      </c>
      <c r="G1197">
        <v>66100900</v>
      </c>
    </row>
    <row r="1198" spans="1:7" x14ac:dyDescent="0.25">
      <c r="A1198" s="27">
        <v>42558</v>
      </c>
      <c r="B1198">
        <v>842</v>
      </c>
      <c r="C1198">
        <v>907</v>
      </c>
      <c r="D1198">
        <v>815</v>
      </c>
      <c r="E1198">
        <v>832</v>
      </c>
      <c r="F1198">
        <v>832</v>
      </c>
      <c r="G1198">
        <v>57269300</v>
      </c>
    </row>
    <row r="1199" spans="1:7" x14ac:dyDescent="0.25">
      <c r="A1199" s="27">
        <v>42559</v>
      </c>
      <c r="B1199">
        <v>780</v>
      </c>
      <c r="C1199">
        <v>791</v>
      </c>
      <c r="D1199">
        <v>721</v>
      </c>
      <c r="E1199">
        <v>732</v>
      </c>
      <c r="F1199">
        <v>732</v>
      </c>
      <c r="G1199">
        <v>54631800</v>
      </c>
    </row>
    <row r="1200" spans="1:7" x14ac:dyDescent="0.25">
      <c r="A1200" s="27">
        <v>42562</v>
      </c>
      <c r="B1200">
        <v>711</v>
      </c>
      <c r="C1200">
        <v>736</v>
      </c>
      <c r="D1200">
        <v>696</v>
      </c>
      <c r="E1200">
        <v>733</v>
      </c>
      <c r="F1200">
        <v>733</v>
      </c>
      <c r="G1200">
        <v>38011200</v>
      </c>
    </row>
    <row r="1201" spans="1:7" x14ac:dyDescent="0.25">
      <c r="A1201" s="27">
        <v>42563</v>
      </c>
      <c r="B1201">
        <v>698</v>
      </c>
      <c r="C1201">
        <v>730</v>
      </c>
      <c r="D1201">
        <v>693</v>
      </c>
      <c r="E1201">
        <v>700</v>
      </c>
      <c r="F1201">
        <v>700</v>
      </c>
      <c r="G1201">
        <v>43294400</v>
      </c>
    </row>
    <row r="1202" spans="1:7" x14ac:dyDescent="0.25">
      <c r="A1202" s="27">
        <v>42564</v>
      </c>
      <c r="B1202">
        <v>684</v>
      </c>
      <c r="C1202">
        <v>710</v>
      </c>
      <c r="D1202">
        <v>672</v>
      </c>
      <c r="E1202">
        <v>678</v>
      </c>
      <c r="F1202">
        <v>678</v>
      </c>
      <c r="G1202">
        <v>51035000</v>
      </c>
    </row>
    <row r="1203" spans="1:7" x14ac:dyDescent="0.25">
      <c r="A1203" s="27">
        <v>42565</v>
      </c>
      <c r="B1203">
        <v>661</v>
      </c>
      <c r="C1203">
        <v>682</v>
      </c>
      <c r="D1203">
        <v>652</v>
      </c>
      <c r="E1203">
        <v>674</v>
      </c>
      <c r="F1203">
        <v>674</v>
      </c>
      <c r="G1203">
        <v>50976300</v>
      </c>
    </row>
    <row r="1204" spans="1:7" x14ac:dyDescent="0.25">
      <c r="A1204" s="27">
        <v>42566</v>
      </c>
      <c r="B1204">
        <v>664</v>
      </c>
      <c r="C1204">
        <v>711</v>
      </c>
      <c r="D1204">
        <v>657</v>
      </c>
      <c r="E1204">
        <v>669</v>
      </c>
      <c r="F1204">
        <v>669</v>
      </c>
      <c r="G1204">
        <v>64992200</v>
      </c>
    </row>
    <row r="1205" spans="1:7" x14ac:dyDescent="0.25">
      <c r="A1205" s="27">
        <v>42569</v>
      </c>
      <c r="B1205">
        <v>674</v>
      </c>
      <c r="C1205">
        <v>681</v>
      </c>
      <c r="D1205">
        <v>633</v>
      </c>
      <c r="E1205">
        <v>644</v>
      </c>
      <c r="F1205">
        <v>644</v>
      </c>
      <c r="G1205">
        <v>47267900</v>
      </c>
    </row>
    <row r="1206" spans="1:7" x14ac:dyDescent="0.25">
      <c r="A1206" s="27">
        <v>42570</v>
      </c>
      <c r="B1206">
        <v>644</v>
      </c>
      <c r="C1206">
        <v>664</v>
      </c>
      <c r="D1206">
        <v>626</v>
      </c>
      <c r="E1206">
        <v>641</v>
      </c>
      <c r="F1206">
        <v>641</v>
      </c>
      <c r="G1206">
        <v>42921800</v>
      </c>
    </row>
    <row r="1207" spans="1:7" x14ac:dyDescent="0.25">
      <c r="A1207" s="27">
        <v>42571</v>
      </c>
      <c r="B1207">
        <v>618</v>
      </c>
      <c r="C1207">
        <v>630</v>
      </c>
      <c r="D1207">
        <v>596</v>
      </c>
      <c r="E1207">
        <v>608</v>
      </c>
      <c r="F1207">
        <v>608</v>
      </c>
      <c r="G1207">
        <v>42131700</v>
      </c>
    </row>
    <row r="1208" spans="1:7" x14ac:dyDescent="0.25">
      <c r="A1208" s="27">
        <v>42572</v>
      </c>
      <c r="B1208">
        <v>612</v>
      </c>
      <c r="C1208">
        <v>657</v>
      </c>
      <c r="D1208">
        <v>602</v>
      </c>
      <c r="E1208">
        <v>641</v>
      </c>
      <c r="F1208">
        <v>641</v>
      </c>
      <c r="G1208">
        <v>57547300</v>
      </c>
    </row>
    <row r="1209" spans="1:7" x14ac:dyDescent="0.25">
      <c r="A1209" s="27">
        <v>42573</v>
      </c>
      <c r="B1209">
        <v>632</v>
      </c>
      <c r="C1209">
        <v>642</v>
      </c>
      <c r="D1209">
        <v>597</v>
      </c>
      <c r="E1209">
        <v>610</v>
      </c>
      <c r="F1209">
        <v>610</v>
      </c>
      <c r="G1209">
        <v>43777300</v>
      </c>
    </row>
    <row r="1210" spans="1:7" x14ac:dyDescent="0.25">
      <c r="A1210" s="27">
        <v>42576</v>
      </c>
      <c r="B1210">
        <v>601</v>
      </c>
      <c r="C1210">
        <v>648.59997599999997</v>
      </c>
      <c r="D1210">
        <v>592.59997599999997</v>
      </c>
      <c r="E1210">
        <v>604</v>
      </c>
      <c r="F1210">
        <v>604</v>
      </c>
      <c r="G1210">
        <v>20725400</v>
      </c>
    </row>
    <row r="1211" spans="1:7" x14ac:dyDescent="0.25">
      <c r="A1211" s="27">
        <v>42577</v>
      </c>
      <c r="B1211">
        <v>604</v>
      </c>
      <c r="C1211">
        <v>626.59997599999997</v>
      </c>
      <c r="D1211">
        <v>591</v>
      </c>
      <c r="E1211">
        <v>592.59997599999997</v>
      </c>
      <c r="F1211">
        <v>592.59997599999997</v>
      </c>
      <c r="G1211">
        <v>21639000</v>
      </c>
    </row>
    <row r="1212" spans="1:7" x14ac:dyDescent="0.25">
      <c r="A1212" s="27">
        <v>42578</v>
      </c>
      <c r="B1212">
        <v>575</v>
      </c>
      <c r="C1212">
        <v>609.20001200000002</v>
      </c>
      <c r="D1212">
        <v>554</v>
      </c>
      <c r="E1212">
        <v>565</v>
      </c>
      <c r="F1212">
        <v>565</v>
      </c>
      <c r="G1212">
        <v>25730500</v>
      </c>
    </row>
    <row r="1213" spans="1:7" x14ac:dyDescent="0.25">
      <c r="A1213" s="27">
        <v>42579</v>
      </c>
      <c r="B1213">
        <v>570</v>
      </c>
      <c r="C1213">
        <v>583.20001200000002</v>
      </c>
      <c r="D1213">
        <v>537.20001200000002</v>
      </c>
      <c r="E1213">
        <v>544.79998799999998</v>
      </c>
      <c r="F1213">
        <v>544.79998799999998</v>
      </c>
      <c r="G1213">
        <v>23428900</v>
      </c>
    </row>
    <row r="1214" spans="1:7" x14ac:dyDescent="0.25">
      <c r="A1214" s="27">
        <v>42580</v>
      </c>
      <c r="B1214">
        <v>543.59997599999997</v>
      </c>
      <c r="C1214">
        <v>545.79998799999998</v>
      </c>
      <c r="D1214">
        <v>498</v>
      </c>
      <c r="E1214">
        <v>507</v>
      </c>
      <c r="F1214">
        <v>507</v>
      </c>
      <c r="G1214">
        <v>23833900</v>
      </c>
    </row>
    <row r="1215" spans="1:7" x14ac:dyDescent="0.25">
      <c r="A1215" s="27">
        <v>42583</v>
      </c>
      <c r="B1215">
        <v>497.79998799999998</v>
      </c>
      <c r="C1215">
        <v>515.20001200000002</v>
      </c>
      <c r="D1215">
        <v>475.39999399999999</v>
      </c>
      <c r="E1215">
        <v>488.60000600000001</v>
      </c>
      <c r="F1215">
        <v>488.60000600000001</v>
      </c>
      <c r="G1215">
        <v>29062500</v>
      </c>
    </row>
    <row r="1216" spans="1:7" x14ac:dyDescent="0.25">
      <c r="A1216" s="27">
        <v>42584</v>
      </c>
      <c r="B1216">
        <v>499.60000600000001</v>
      </c>
      <c r="C1216">
        <v>556</v>
      </c>
      <c r="D1216">
        <v>494</v>
      </c>
      <c r="E1216">
        <v>526.20001200000002</v>
      </c>
      <c r="F1216">
        <v>526.20001200000002</v>
      </c>
      <c r="G1216">
        <v>46270400</v>
      </c>
    </row>
    <row r="1217" spans="1:7" x14ac:dyDescent="0.25">
      <c r="A1217" s="27">
        <v>42585</v>
      </c>
      <c r="B1217">
        <v>528.59997599999997</v>
      </c>
      <c r="C1217">
        <v>539.20001200000002</v>
      </c>
      <c r="D1217">
        <v>500</v>
      </c>
      <c r="E1217">
        <v>500.79998799999998</v>
      </c>
      <c r="F1217">
        <v>500.79998799999998</v>
      </c>
      <c r="G1217">
        <v>22842700</v>
      </c>
    </row>
    <row r="1218" spans="1:7" x14ac:dyDescent="0.25">
      <c r="A1218" s="27">
        <v>42586</v>
      </c>
      <c r="B1218">
        <v>487</v>
      </c>
      <c r="C1218">
        <v>498.39999399999999</v>
      </c>
      <c r="D1218">
        <v>466.39999399999999</v>
      </c>
      <c r="E1218">
        <v>473.39999399999999</v>
      </c>
      <c r="F1218">
        <v>473.39999399999999</v>
      </c>
      <c r="G1218">
        <v>25547500</v>
      </c>
    </row>
    <row r="1219" spans="1:7" x14ac:dyDescent="0.25">
      <c r="A1219" s="27">
        <v>42587</v>
      </c>
      <c r="B1219">
        <v>449.79998799999998</v>
      </c>
      <c r="C1219">
        <v>450.79998799999998</v>
      </c>
      <c r="D1219">
        <v>429.39999399999999</v>
      </c>
      <c r="E1219">
        <v>440.60000600000001</v>
      </c>
      <c r="F1219">
        <v>440.60000600000001</v>
      </c>
      <c r="G1219">
        <v>29638600</v>
      </c>
    </row>
    <row r="1220" spans="1:7" x14ac:dyDescent="0.25">
      <c r="A1220" s="27">
        <v>42590</v>
      </c>
      <c r="B1220">
        <v>428.79998799999998</v>
      </c>
      <c r="C1220">
        <v>433.39999399999999</v>
      </c>
      <c r="D1220">
        <v>420.60000600000001</v>
      </c>
      <c r="E1220">
        <v>420.79998799999998</v>
      </c>
      <c r="F1220">
        <v>420.79998799999998</v>
      </c>
      <c r="G1220">
        <v>17479100</v>
      </c>
    </row>
    <row r="1221" spans="1:7" x14ac:dyDescent="0.25">
      <c r="A1221" s="27">
        <v>42591</v>
      </c>
      <c r="B1221">
        <v>409</v>
      </c>
      <c r="C1221">
        <v>420.39999399999999</v>
      </c>
      <c r="D1221">
        <v>391</v>
      </c>
      <c r="E1221">
        <v>407</v>
      </c>
      <c r="F1221">
        <v>407</v>
      </c>
      <c r="G1221">
        <v>30885800</v>
      </c>
    </row>
    <row r="1222" spans="1:7" x14ac:dyDescent="0.25">
      <c r="A1222" s="27">
        <v>42592</v>
      </c>
      <c r="B1222">
        <v>402</v>
      </c>
      <c r="C1222">
        <v>442.60000600000001</v>
      </c>
      <c r="D1222">
        <v>400.39999399999999</v>
      </c>
      <c r="E1222">
        <v>426.39999399999999</v>
      </c>
      <c r="F1222">
        <v>426.39999399999999</v>
      </c>
      <c r="G1222">
        <v>35536900</v>
      </c>
    </row>
    <row r="1223" spans="1:7" x14ac:dyDescent="0.25">
      <c r="A1223" s="27">
        <v>42593</v>
      </c>
      <c r="B1223">
        <v>416.39999399999999</v>
      </c>
      <c r="C1223">
        <v>427</v>
      </c>
      <c r="D1223">
        <v>405.20001200000002</v>
      </c>
      <c r="E1223">
        <v>422</v>
      </c>
      <c r="F1223">
        <v>422</v>
      </c>
      <c r="G1223">
        <v>22416200</v>
      </c>
    </row>
    <row r="1224" spans="1:7" x14ac:dyDescent="0.25">
      <c r="A1224" s="27">
        <v>42594</v>
      </c>
      <c r="B1224">
        <v>422.60000600000001</v>
      </c>
      <c r="C1224">
        <v>433</v>
      </c>
      <c r="D1224">
        <v>408.20001200000002</v>
      </c>
      <c r="E1224">
        <v>414</v>
      </c>
      <c r="F1224">
        <v>414</v>
      </c>
      <c r="G1224">
        <v>23936800</v>
      </c>
    </row>
    <row r="1225" spans="1:7" x14ac:dyDescent="0.25">
      <c r="A1225" s="27">
        <v>42597</v>
      </c>
      <c r="B1225">
        <v>405.20001200000002</v>
      </c>
      <c r="C1225">
        <v>407.60000600000001</v>
      </c>
      <c r="D1225">
        <v>397</v>
      </c>
      <c r="E1225">
        <v>400.79998799999998</v>
      </c>
      <c r="F1225">
        <v>400.79998799999998</v>
      </c>
      <c r="G1225">
        <v>18244700</v>
      </c>
    </row>
    <row r="1226" spans="1:7" x14ac:dyDescent="0.25">
      <c r="A1226" s="27">
        <v>42598</v>
      </c>
      <c r="B1226">
        <v>416.79998799999998</v>
      </c>
      <c r="C1226">
        <v>433.60000600000001</v>
      </c>
      <c r="D1226">
        <v>416.39999399999999</v>
      </c>
      <c r="E1226">
        <v>429</v>
      </c>
      <c r="F1226">
        <v>429</v>
      </c>
      <c r="G1226">
        <v>24264500</v>
      </c>
    </row>
    <row r="1227" spans="1:7" x14ac:dyDescent="0.25">
      <c r="A1227" s="27">
        <v>42599</v>
      </c>
      <c r="B1227">
        <v>425.39999399999999</v>
      </c>
      <c r="C1227">
        <v>448</v>
      </c>
      <c r="D1227">
        <v>402.79998799999998</v>
      </c>
      <c r="E1227">
        <v>406.20001200000002</v>
      </c>
      <c r="F1227">
        <v>406.20001200000002</v>
      </c>
      <c r="G1227">
        <v>32795700</v>
      </c>
    </row>
    <row r="1228" spans="1:7" x14ac:dyDescent="0.25">
      <c r="A1228" s="27">
        <v>42600</v>
      </c>
      <c r="B1228">
        <v>409.20001200000002</v>
      </c>
      <c r="C1228">
        <v>415.39999399999999</v>
      </c>
      <c r="D1228">
        <v>392</v>
      </c>
      <c r="E1228">
        <v>392.20001200000002</v>
      </c>
      <c r="F1228">
        <v>392.20001200000002</v>
      </c>
      <c r="G1228">
        <v>22287100</v>
      </c>
    </row>
    <row r="1229" spans="1:7" x14ac:dyDescent="0.25">
      <c r="A1229" s="27">
        <v>42601</v>
      </c>
      <c r="B1229">
        <v>400.60000600000001</v>
      </c>
      <c r="C1229">
        <v>408</v>
      </c>
      <c r="D1229">
        <v>392</v>
      </c>
      <c r="E1229">
        <v>395</v>
      </c>
      <c r="F1229">
        <v>395</v>
      </c>
      <c r="G1229">
        <v>22917100</v>
      </c>
    </row>
    <row r="1230" spans="1:7" x14ac:dyDescent="0.25">
      <c r="A1230" s="27">
        <v>42604</v>
      </c>
      <c r="B1230">
        <v>400.39999399999999</v>
      </c>
      <c r="C1230">
        <v>411</v>
      </c>
      <c r="D1230">
        <v>395</v>
      </c>
      <c r="E1230">
        <v>398.20001200000002</v>
      </c>
      <c r="F1230">
        <v>398.20001200000002</v>
      </c>
      <c r="G1230">
        <v>30325100</v>
      </c>
    </row>
    <row r="1231" spans="1:7" x14ac:dyDescent="0.25">
      <c r="A1231" s="27">
        <v>42605</v>
      </c>
      <c r="B1231">
        <v>392.39999399999999</v>
      </c>
      <c r="C1231">
        <v>397.60000600000001</v>
      </c>
      <c r="D1231">
        <v>387.60000600000001</v>
      </c>
      <c r="E1231">
        <v>396.20001200000002</v>
      </c>
      <c r="F1231">
        <v>396.20001200000002</v>
      </c>
      <c r="G1231">
        <v>21308300</v>
      </c>
    </row>
    <row r="1232" spans="1:7" x14ac:dyDescent="0.25">
      <c r="A1232" s="27">
        <v>42606</v>
      </c>
      <c r="B1232">
        <v>399.60000600000001</v>
      </c>
      <c r="C1232">
        <v>422.39999399999999</v>
      </c>
      <c r="D1232">
        <v>398</v>
      </c>
      <c r="E1232">
        <v>413.39999399999999</v>
      </c>
      <c r="F1232">
        <v>413.39999399999999</v>
      </c>
      <c r="G1232">
        <v>30139200</v>
      </c>
    </row>
    <row r="1233" spans="1:7" x14ac:dyDescent="0.25">
      <c r="A1233" s="27">
        <v>42607</v>
      </c>
      <c r="B1233">
        <v>427.79998799999998</v>
      </c>
      <c r="C1233">
        <v>429.39999399999999</v>
      </c>
      <c r="D1233">
        <v>404.20001200000002</v>
      </c>
      <c r="E1233">
        <v>413.39999399999999</v>
      </c>
      <c r="F1233">
        <v>413.39999399999999</v>
      </c>
      <c r="G1233">
        <v>28348400</v>
      </c>
    </row>
    <row r="1234" spans="1:7" x14ac:dyDescent="0.25">
      <c r="A1234" s="27">
        <v>42608</v>
      </c>
      <c r="B1234">
        <v>407</v>
      </c>
      <c r="C1234">
        <v>444.20001200000002</v>
      </c>
      <c r="D1234">
        <v>385</v>
      </c>
      <c r="E1234">
        <v>416.60000600000001</v>
      </c>
      <c r="F1234">
        <v>416.60000600000001</v>
      </c>
      <c r="G1234">
        <v>65105300</v>
      </c>
    </row>
    <row r="1235" spans="1:7" x14ac:dyDescent="0.25">
      <c r="A1235" s="27">
        <v>42611</v>
      </c>
      <c r="B1235">
        <v>413.79998799999998</v>
      </c>
      <c r="C1235">
        <v>414</v>
      </c>
      <c r="D1235">
        <v>394.79998799999998</v>
      </c>
      <c r="E1235">
        <v>399.79998799999998</v>
      </c>
      <c r="F1235">
        <v>399.79998799999998</v>
      </c>
      <c r="G1235">
        <v>22375700</v>
      </c>
    </row>
    <row r="1236" spans="1:7" x14ac:dyDescent="0.25">
      <c r="A1236" s="27">
        <v>42612</v>
      </c>
      <c r="B1236">
        <v>396.20001200000002</v>
      </c>
      <c r="C1236">
        <v>406.79998799999998</v>
      </c>
      <c r="D1236">
        <v>390.39999399999999</v>
      </c>
      <c r="E1236">
        <v>393</v>
      </c>
      <c r="F1236">
        <v>393</v>
      </c>
      <c r="G1236">
        <v>23701800</v>
      </c>
    </row>
    <row r="1237" spans="1:7" x14ac:dyDescent="0.25">
      <c r="A1237" s="27">
        <v>42613</v>
      </c>
      <c r="B1237">
        <v>395.60000600000001</v>
      </c>
      <c r="C1237">
        <v>417.39999399999999</v>
      </c>
      <c r="D1237">
        <v>391.79998799999998</v>
      </c>
      <c r="E1237">
        <v>397</v>
      </c>
      <c r="F1237">
        <v>397</v>
      </c>
      <c r="G1237">
        <v>30944600</v>
      </c>
    </row>
    <row r="1238" spans="1:7" x14ac:dyDescent="0.25">
      <c r="A1238" s="27">
        <v>42614</v>
      </c>
      <c r="B1238">
        <v>393</v>
      </c>
      <c r="C1238">
        <v>414</v>
      </c>
      <c r="D1238">
        <v>390</v>
      </c>
      <c r="E1238">
        <v>392.60000600000001</v>
      </c>
      <c r="F1238">
        <v>392.60000600000001</v>
      </c>
      <c r="G1238">
        <v>31250100</v>
      </c>
    </row>
    <row r="1239" spans="1:7" x14ac:dyDescent="0.25">
      <c r="A1239" s="27">
        <v>42615</v>
      </c>
      <c r="B1239">
        <v>377.39999399999999</v>
      </c>
      <c r="C1239">
        <v>380.60000600000001</v>
      </c>
      <c r="D1239">
        <v>364.79998799999998</v>
      </c>
      <c r="E1239">
        <v>365.39999399999999</v>
      </c>
      <c r="F1239">
        <v>365.39999399999999</v>
      </c>
      <c r="G1239">
        <v>29755800</v>
      </c>
    </row>
    <row r="1240" spans="1:7" x14ac:dyDescent="0.25">
      <c r="A1240" s="27">
        <v>42619</v>
      </c>
      <c r="B1240">
        <v>359</v>
      </c>
      <c r="C1240">
        <v>365.79998799999998</v>
      </c>
      <c r="D1240">
        <v>345.20001200000002</v>
      </c>
      <c r="E1240">
        <v>346</v>
      </c>
      <c r="F1240">
        <v>346</v>
      </c>
      <c r="G1240">
        <v>25448700</v>
      </c>
    </row>
    <row r="1241" spans="1:7" x14ac:dyDescent="0.25">
      <c r="A1241" s="27">
        <v>42620</v>
      </c>
      <c r="B1241">
        <v>346</v>
      </c>
      <c r="C1241">
        <v>348.39999399999999</v>
      </c>
      <c r="D1241">
        <v>335.20001200000002</v>
      </c>
      <c r="E1241">
        <v>336</v>
      </c>
      <c r="F1241">
        <v>336</v>
      </c>
      <c r="G1241">
        <v>21564200</v>
      </c>
    </row>
    <row r="1242" spans="1:7" x14ac:dyDescent="0.25">
      <c r="A1242" s="27">
        <v>42621</v>
      </c>
      <c r="B1242">
        <v>337.20001200000002</v>
      </c>
      <c r="C1242">
        <v>347.20001200000002</v>
      </c>
      <c r="D1242">
        <v>335.39999399999999</v>
      </c>
      <c r="E1242">
        <v>338.60000600000001</v>
      </c>
      <c r="F1242">
        <v>338.60000600000001</v>
      </c>
      <c r="G1242">
        <v>23420500</v>
      </c>
    </row>
    <row r="1243" spans="1:7" x14ac:dyDescent="0.25">
      <c r="A1243" s="27">
        <v>42622</v>
      </c>
      <c r="B1243">
        <v>366</v>
      </c>
      <c r="C1243">
        <v>450</v>
      </c>
      <c r="D1243">
        <v>363.20001200000002</v>
      </c>
      <c r="E1243">
        <v>448.39999399999999</v>
      </c>
      <c r="F1243">
        <v>448.39999399999999</v>
      </c>
      <c r="G1243">
        <v>76382300</v>
      </c>
    </row>
    <row r="1244" spans="1:7" x14ac:dyDescent="0.25">
      <c r="A1244" s="27">
        <v>42625</v>
      </c>
      <c r="B1244">
        <v>458.39999399999999</v>
      </c>
      <c r="C1244">
        <v>468</v>
      </c>
      <c r="D1244">
        <v>379</v>
      </c>
      <c r="E1244">
        <v>388</v>
      </c>
      <c r="F1244">
        <v>388</v>
      </c>
      <c r="G1244">
        <v>71525800</v>
      </c>
    </row>
    <row r="1245" spans="1:7" x14ac:dyDescent="0.25">
      <c r="A1245" s="27">
        <v>42626</v>
      </c>
      <c r="B1245">
        <v>420.79998799999998</v>
      </c>
      <c r="C1245">
        <v>522</v>
      </c>
      <c r="D1245">
        <v>418.20001200000002</v>
      </c>
      <c r="E1245">
        <v>492.60000600000001</v>
      </c>
      <c r="F1245">
        <v>492.60000600000001</v>
      </c>
      <c r="G1245">
        <v>92052500</v>
      </c>
    </row>
    <row r="1246" spans="1:7" x14ac:dyDescent="0.25">
      <c r="A1246" s="27">
        <v>42627</v>
      </c>
      <c r="B1246">
        <v>481.79998799999998</v>
      </c>
      <c r="C1246">
        <v>504.20001200000002</v>
      </c>
      <c r="D1246">
        <v>442.39999399999999</v>
      </c>
      <c r="E1246">
        <v>490</v>
      </c>
      <c r="F1246">
        <v>490</v>
      </c>
      <c r="G1246">
        <v>56017100</v>
      </c>
    </row>
    <row r="1247" spans="1:7" x14ac:dyDescent="0.25">
      <c r="A1247" s="27">
        <v>42628</v>
      </c>
      <c r="B1247">
        <v>489</v>
      </c>
      <c r="C1247">
        <v>507</v>
      </c>
      <c r="D1247">
        <v>441.20001200000002</v>
      </c>
      <c r="E1247">
        <v>452.60000600000001</v>
      </c>
      <c r="F1247">
        <v>452.60000600000001</v>
      </c>
      <c r="G1247">
        <v>38140300</v>
      </c>
    </row>
    <row r="1248" spans="1:7" x14ac:dyDescent="0.25">
      <c r="A1248" s="27">
        <v>42629</v>
      </c>
      <c r="B1248">
        <v>472.79998799999998</v>
      </c>
      <c r="C1248">
        <v>489.20001200000002</v>
      </c>
      <c r="D1248">
        <v>436</v>
      </c>
      <c r="E1248">
        <v>441.60000600000001</v>
      </c>
      <c r="F1248">
        <v>441.60000600000001</v>
      </c>
      <c r="G1248">
        <v>48584400</v>
      </c>
    </row>
    <row r="1249" spans="1:7" x14ac:dyDescent="0.25">
      <c r="A1249" s="27">
        <v>42632</v>
      </c>
      <c r="B1249">
        <v>411.39999399999999</v>
      </c>
      <c r="C1249">
        <v>435.79998799999998</v>
      </c>
      <c r="D1249">
        <v>394</v>
      </c>
      <c r="E1249">
        <v>418.60000600000001</v>
      </c>
      <c r="F1249">
        <v>418.60000600000001</v>
      </c>
      <c r="G1249">
        <v>33239700</v>
      </c>
    </row>
    <row r="1250" spans="1:7" x14ac:dyDescent="0.25">
      <c r="A1250" s="27">
        <v>42633</v>
      </c>
      <c r="B1250">
        <v>399</v>
      </c>
      <c r="C1250">
        <v>425.60000600000001</v>
      </c>
      <c r="D1250">
        <v>398.39999399999999</v>
      </c>
      <c r="E1250">
        <v>411.79998799999998</v>
      </c>
      <c r="F1250">
        <v>411.79998799999998</v>
      </c>
      <c r="G1250">
        <v>26013400</v>
      </c>
    </row>
    <row r="1251" spans="1:7" x14ac:dyDescent="0.25">
      <c r="A1251" s="27">
        <v>42634</v>
      </c>
      <c r="B1251">
        <v>400.39999399999999</v>
      </c>
      <c r="C1251">
        <v>412.39999399999999</v>
      </c>
      <c r="D1251">
        <v>343</v>
      </c>
      <c r="E1251">
        <v>348</v>
      </c>
      <c r="F1251">
        <v>348</v>
      </c>
      <c r="G1251">
        <v>50918400</v>
      </c>
    </row>
    <row r="1252" spans="1:7" x14ac:dyDescent="0.25">
      <c r="A1252" s="27">
        <v>42635</v>
      </c>
      <c r="B1252">
        <v>329.20001200000002</v>
      </c>
      <c r="C1252">
        <v>337.39999399999999</v>
      </c>
      <c r="D1252">
        <v>322.79998799999998</v>
      </c>
      <c r="E1252">
        <v>324</v>
      </c>
      <c r="F1252">
        <v>324</v>
      </c>
      <c r="G1252">
        <v>26641800</v>
      </c>
    </row>
    <row r="1253" spans="1:7" x14ac:dyDescent="0.25">
      <c r="A1253" s="27">
        <v>42636</v>
      </c>
      <c r="B1253">
        <v>327.39999399999999</v>
      </c>
      <c r="C1253">
        <v>333.60000600000001</v>
      </c>
      <c r="D1253">
        <v>321.60000600000001</v>
      </c>
      <c r="E1253">
        <v>329.79998799999998</v>
      </c>
      <c r="F1253">
        <v>329.79998799999998</v>
      </c>
      <c r="G1253">
        <v>26222200</v>
      </c>
    </row>
    <row r="1254" spans="1:7" x14ac:dyDescent="0.25">
      <c r="A1254" s="27">
        <v>42639</v>
      </c>
      <c r="B1254">
        <v>354.79998799999998</v>
      </c>
      <c r="C1254">
        <v>373.20001200000002</v>
      </c>
      <c r="D1254">
        <v>350.20001200000002</v>
      </c>
      <c r="E1254">
        <v>365.60000600000001</v>
      </c>
      <c r="F1254">
        <v>365.60000600000001</v>
      </c>
      <c r="G1254">
        <v>41219800</v>
      </c>
    </row>
    <row r="1255" spans="1:7" x14ac:dyDescent="0.25">
      <c r="A1255" s="27">
        <v>42640</v>
      </c>
      <c r="B1255">
        <v>365.20001200000002</v>
      </c>
      <c r="C1255">
        <v>371</v>
      </c>
      <c r="D1255">
        <v>322.39999399999999</v>
      </c>
      <c r="E1255">
        <v>327.60000600000001</v>
      </c>
      <c r="F1255">
        <v>327.60000600000001</v>
      </c>
      <c r="G1255">
        <v>31526400</v>
      </c>
    </row>
    <row r="1256" spans="1:7" x14ac:dyDescent="0.25">
      <c r="A1256" s="27">
        <v>42641</v>
      </c>
      <c r="B1256">
        <v>323.60000600000001</v>
      </c>
      <c r="C1256">
        <v>346.39999399999999</v>
      </c>
      <c r="D1256">
        <v>318.79998799999998</v>
      </c>
      <c r="E1256">
        <v>320.60000600000001</v>
      </c>
      <c r="F1256">
        <v>320.60000600000001</v>
      </c>
      <c r="G1256">
        <v>30621900</v>
      </c>
    </row>
    <row r="1257" spans="1:7" x14ac:dyDescent="0.25">
      <c r="A1257" s="27">
        <v>42642</v>
      </c>
      <c r="B1257">
        <v>323.60000600000001</v>
      </c>
      <c r="C1257">
        <v>383.39999399999999</v>
      </c>
      <c r="D1257">
        <v>313.39999399999999</v>
      </c>
      <c r="E1257">
        <v>360</v>
      </c>
      <c r="F1257">
        <v>360</v>
      </c>
      <c r="G1257">
        <v>72906900</v>
      </c>
    </row>
    <row r="1258" spans="1:7" x14ac:dyDescent="0.25">
      <c r="A1258" s="27">
        <v>42643</v>
      </c>
      <c r="B1258">
        <v>337</v>
      </c>
      <c r="C1258">
        <v>349.39999399999999</v>
      </c>
      <c r="D1258">
        <v>324.39999399999999</v>
      </c>
      <c r="E1258">
        <v>333</v>
      </c>
      <c r="F1258">
        <v>333</v>
      </c>
      <c r="G1258">
        <v>44979300</v>
      </c>
    </row>
    <row r="1259" spans="1:7" x14ac:dyDescent="0.25">
      <c r="A1259" s="27">
        <v>42646</v>
      </c>
      <c r="B1259">
        <v>340.60000600000001</v>
      </c>
      <c r="C1259">
        <v>345.79998799999998</v>
      </c>
      <c r="D1259">
        <v>327</v>
      </c>
      <c r="E1259">
        <v>329</v>
      </c>
      <c r="F1259">
        <v>329</v>
      </c>
      <c r="G1259">
        <v>31778700</v>
      </c>
    </row>
    <row r="1260" spans="1:7" x14ac:dyDescent="0.25">
      <c r="A1260" s="27">
        <v>42647</v>
      </c>
      <c r="B1260">
        <v>324.39999399999999</v>
      </c>
      <c r="C1260">
        <v>344.20001200000002</v>
      </c>
      <c r="D1260">
        <v>314.79998799999998</v>
      </c>
      <c r="E1260">
        <v>327.79998799999998</v>
      </c>
      <c r="F1260">
        <v>327.79998799999998</v>
      </c>
      <c r="G1260">
        <v>52898300</v>
      </c>
    </row>
    <row r="1261" spans="1:7" x14ac:dyDescent="0.25">
      <c r="A1261" s="27">
        <v>42648</v>
      </c>
      <c r="B1261">
        <v>320.39999399999999</v>
      </c>
      <c r="C1261">
        <v>325</v>
      </c>
      <c r="D1261">
        <v>317</v>
      </c>
      <c r="E1261">
        <v>322.79998799999998</v>
      </c>
      <c r="F1261">
        <v>322.79998799999998</v>
      </c>
      <c r="G1261">
        <v>26383700</v>
      </c>
    </row>
    <row r="1262" spans="1:7" x14ac:dyDescent="0.25">
      <c r="A1262" s="27">
        <v>42649</v>
      </c>
      <c r="B1262">
        <v>323.79998799999998</v>
      </c>
      <c r="C1262">
        <v>328.79998799999998</v>
      </c>
      <c r="D1262">
        <v>314.20001200000002</v>
      </c>
      <c r="E1262">
        <v>316.60000600000001</v>
      </c>
      <c r="F1262">
        <v>316.60000600000001</v>
      </c>
      <c r="G1262">
        <v>26799600</v>
      </c>
    </row>
    <row r="1263" spans="1:7" x14ac:dyDescent="0.25">
      <c r="A1263" s="27">
        <v>42650</v>
      </c>
      <c r="B1263">
        <v>313.20001200000002</v>
      </c>
      <c r="C1263">
        <v>331.39999399999999</v>
      </c>
      <c r="D1263">
        <v>310.60000600000001</v>
      </c>
      <c r="E1263">
        <v>317.79998799999998</v>
      </c>
      <c r="F1263">
        <v>317.79998799999998</v>
      </c>
      <c r="G1263">
        <v>35703000</v>
      </c>
    </row>
    <row r="1264" spans="1:7" x14ac:dyDescent="0.25">
      <c r="A1264" s="27">
        <v>42653</v>
      </c>
      <c r="B1264">
        <v>310</v>
      </c>
      <c r="C1264">
        <v>312.20001200000002</v>
      </c>
      <c r="D1264">
        <v>298.60000600000001</v>
      </c>
      <c r="E1264">
        <v>303.79998799999998</v>
      </c>
      <c r="F1264">
        <v>303.79998799999998</v>
      </c>
      <c r="G1264">
        <v>20066000</v>
      </c>
    </row>
    <row r="1265" spans="1:7" x14ac:dyDescent="0.25">
      <c r="A1265" s="27">
        <v>42654</v>
      </c>
      <c r="B1265">
        <v>308.20001200000002</v>
      </c>
      <c r="C1265">
        <v>346.39999399999999</v>
      </c>
      <c r="D1265">
        <v>307.20001200000002</v>
      </c>
      <c r="E1265">
        <v>336.39999399999999</v>
      </c>
      <c r="F1265">
        <v>336.39999399999999</v>
      </c>
      <c r="G1265">
        <v>51661500</v>
      </c>
    </row>
    <row r="1266" spans="1:7" x14ac:dyDescent="0.25">
      <c r="A1266" s="27">
        <v>42655</v>
      </c>
      <c r="B1266">
        <v>334.39999399999999</v>
      </c>
      <c r="C1266">
        <v>346</v>
      </c>
      <c r="D1266">
        <v>322</v>
      </c>
      <c r="E1266">
        <v>338.20001200000002</v>
      </c>
      <c r="F1266">
        <v>338.20001200000002</v>
      </c>
      <c r="G1266">
        <v>41952100</v>
      </c>
    </row>
    <row r="1267" spans="1:7" x14ac:dyDescent="0.25">
      <c r="A1267" s="27">
        <v>42656</v>
      </c>
      <c r="B1267">
        <v>364.20001200000002</v>
      </c>
      <c r="C1267">
        <v>383.39999399999999</v>
      </c>
      <c r="D1267">
        <v>349</v>
      </c>
      <c r="E1267">
        <v>359.39999399999999</v>
      </c>
      <c r="F1267">
        <v>359.39999399999999</v>
      </c>
      <c r="G1267">
        <v>62109900</v>
      </c>
    </row>
    <row r="1268" spans="1:7" x14ac:dyDescent="0.25">
      <c r="A1268" s="27">
        <v>42657</v>
      </c>
      <c r="B1268">
        <v>338</v>
      </c>
      <c r="C1268">
        <v>356</v>
      </c>
      <c r="D1268">
        <v>333</v>
      </c>
      <c r="E1268">
        <v>351.60000600000001</v>
      </c>
      <c r="F1268">
        <v>351.60000600000001</v>
      </c>
      <c r="G1268">
        <v>42240400</v>
      </c>
    </row>
    <row r="1269" spans="1:7" x14ac:dyDescent="0.25">
      <c r="A1269" s="27">
        <v>42660</v>
      </c>
      <c r="B1269">
        <v>347.20001200000002</v>
      </c>
      <c r="C1269">
        <v>357.60000600000001</v>
      </c>
      <c r="D1269">
        <v>343</v>
      </c>
      <c r="E1269">
        <v>348.20001200000002</v>
      </c>
      <c r="F1269">
        <v>348.20001200000002</v>
      </c>
      <c r="G1269">
        <v>29072600</v>
      </c>
    </row>
    <row r="1270" spans="1:7" x14ac:dyDescent="0.25">
      <c r="A1270" s="27">
        <v>42661</v>
      </c>
      <c r="B1270">
        <v>329.20001200000002</v>
      </c>
      <c r="C1270">
        <v>334</v>
      </c>
      <c r="D1270">
        <v>319</v>
      </c>
      <c r="E1270">
        <v>320.39999399999999</v>
      </c>
      <c r="F1270">
        <v>320.39999399999999</v>
      </c>
      <c r="G1270">
        <v>27408000</v>
      </c>
    </row>
    <row r="1271" spans="1:7" x14ac:dyDescent="0.25">
      <c r="A1271" s="27">
        <v>42662</v>
      </c>
      <c r="B1271">
        <v>306</v>
      </c>
      <c r="C1271">
        <v>315</v>
      </c>
      <c r="D1271">
        <v>300.20001200000002</v>
      </c>
      <c r="E1271">
        <v>305.20001200000002</v>
      </c>
      <c r="F1271">
        <v>305.20001200000002</v>
      </c>
      <c r="G1271">
        <v>26200100</v>
      </c>
    </row>
    <row r="1272" spans="1:7" x14ac:dyDescent="0.25">
      <c r="A1272" s="27">
        <v>42663</v>
      </c>
      <c r="B1272">
        <v>306.20001200000002</v>
      </c>
      <c r="C1272">
        <v>312.39999399999999</v>
      </c>
      <c r="D1272">
        <v>295</v>
      </c>
      <c r="E1272">
        <v>297</v>
      </c>
      <c r="F1272">
        <v>297</v>
      </c>
      <c r="G1272">
        <v>35963500</v>
      </c>
    </row>
    <row r="1273" spans="1:7" x14ac:dyDescent="0.25">
      <c r="A1273" s="27">
        <v>42664</v>
      </c>
      <c r="B1273">
        <v>300.20001200000002</v>
      </c>
      <c r="C1273">
        <v>303</v>
      </c>
      <c r="D1273">
        <v>283.60000600000001</v>
      </c>
      <c r="E1273">
        <v>284.60000600000001</v>
      </c>
      <c r="F1273">
        <v>284.60000600000001</v>
      </c>
      <c r="G1273">
        <v>30306200</v>
      </c>
    </row>
    <row r="1274" spans="1:7" x14ac:dyDescent="0.25">
      <c r="A1274" s="27">
        <v>42667</v>
      </c>
      <c r="B1274">
        <v>271.60000600000001</v>
      </c>
      <c r="C1274">
        <v>272</v>
      </c>
      <c r="D1274">
        <v>262</v>
      </c>
      <c r="E1274">
        <v>264.60000600000001</v>
      </c>
      <c r="F1274">
        <v>264.60000600000001</v>
      </c>
      <c r="G1274">
        <v>24021000</v>
      </c>
    </row>
    <row r="1275" spans="1:7" x14ac:dyDescent="0.25">
      <c r="A1275" s="27">
        <v>42668</v>
      </c>
      <c r="B1275">
        <v>264</v>
      </c>
      <c r="C1275">
        <v>276</v>
      </c>
      <c r="D1275">
        <v>263.39999399999999</v>
      </c>
      <c r="E1275">
        <v>269</v>
      </c>
      <c r="F1275">
        <v>269</v>
      </c>
      <c r="G1275">
        <v>28346000</v>
      </c>
    </row>
    <row r="1276" spans="1:7" x14ac:dyDescent="0.25">
      <c r="A1276" s="27">
        <v>42669</v>
      </c>
      <c r="B1276">
        <v>281.20001200000002</v>
      </c>
      <c r="C1276">
        <v>285.79998799999998</v>
      </c>
      <c r="D1276">
        <v>270.39999399999999</v>
      </c>
      <c r="E1276">
        <v>282.60000600000001</v>
      </c>
      <c r="F1276">
        <v>282.60000600000001</v>
      </c>
      <c r="G1276">
        <v>30244200</v>
      </c>
    </row>
    <row r="1277" spans="1:7" x14ac:dyDescent="0.25">
      <c r="A1277" s="27">
        <v>42670</v>
      </c>
      <c r="B1277">
        <v>273.60000600000001</v>
      </c>
      <c r="C1277">
        <v>295</v>
      </c>
      <c r="D1277">
        <v>273</v>
      </c>
      <c r="E1277">
        <v>292.79998799999998</v>
      </c>
      <c r="F1277">
        <v>292.79998799999998</v>
      </c>
      <c r="G1277">
        <v>28772600</v>
      </c>
    </row>
    <row r="1278" spans="1:7" x14ac:dyDescent="0.25">
      <c r="A1278" s="27">
        <v>42671</v>
      </c>
      <c r="B1278">
        <v>294.20001200000002</v>
      </c>
      <c r="C1278">
        <v>328</v>
      </c>
      <c r="D1278">
        <v>287.39999399999999</v>
      </c>
      <c r="E1278">
        <v>317.60000600000001</v>
      </c>
      <c r="F1278">
        <v>317.60000600000001</v>
      </c>
      <c r="G1278">
        <v>62343000</v>
      </c>
    </row>
    <row r="1279" spans="1:7" x14ac:dyDescent="0.25">
      <c r="A1279" s="27">
        <v>42674</v>
      </c>
      <c r="B1279">
        <v>313.79998799999998</v>
      </c>
      <c r="C1279">
        <v>336</v>
      </c>
      <c r="D1279">
        <v>312.39999399999999</v>
      </c>
      <c r="E1279">
        <v>331.79998799999998</v>
      </c>
      <c r="F1279">
        <v>331.79998799999998</v>
      </c>
      <c r="G1279">
        <v>33068100</v>
      </c>
    </row>
    <row r="1280" spans="1:7" x14ac:dyDescent="0.25">
      <c r="A1280" s="27">
        <v>42675</v>
      </c>
      <c r="B1280">
        <v>332.20001200000002</v>
      </c>
      <c r="C1280">
        <v>382.39999399999999</v>
      </c>
      <c r="D1280">
        <v>332.20001200000002</v>
      </c>
      <c r="E1280">
        <v>351.39999399999999</v>
      </c>
      <c r="F1280">
        <v>351.39999399999999</v>
      </c>
      <c r="G1280">
        <v>74684300</v>
      </c>
    </row>
    <row r="1281" spans="1:7" x14ac:dyDescent="0.25">
      <c r="A1281" s="27">
        <v>42676</v>
      </c>
      <c r="B1281">
        <v>354</v>
      </c>
      <c r="C1281">
        <v>373.60000600000001</v>
      </c>
      <c r="D1281">
        <v>350.20001200000002</v>
      </c>
      <c r="E1281">
        <v>366.39999399999999</v>
      </c>
      <c r="F1281">
        <v>366.39999399999999</v>
      </c>
      <c r="G1281">
        <v>57609800</v>
      </c>
    </row>
    <row r="1282" spans="1:7" x14ac:dyDescent="0.25">
      <c r="A1282" s="27">
        <v>42677</v>
      </c>
      <c r="B1282">
        <v>365.79998799999998</v>
      </c>
      <c r="C1282">
        <v>416.79998799999998</v>
      </c>
      <c r="D1282">
        <v>362.20001200000002</v>
      </c>
      <c r="E1282">
        <v>407.60000600000001</v>
      </c>
      <c r="F1282">
        <v>407.60000600000001</v>
      </c>
      <c r="G1282">
        <v>62780600</v>
      </c>
    </row>
    <row r="1283" spans="1:7" x14ac:dyDescent="0.25">
      <c r="A1283" s="27">
        <v>42678</v>
      </c>
      <c r="B1283">
        <v>397</v>
      </c>
      <c r="C1283">
        <v>412.60000600000001</v>
      </c>
      <c r="D1283">
        <v>376.20001200000002</v>
      </c>
      <c r="E1283">
        <v>407.79998799999998</v>
      </c>
      <c r="F1283">
        <v>407.79998799999998</v>
      </c>
      <c r="G1283">
        <v>62745400</v>
      </c>
    </row>
    <row r="1284" spans="1:7" x14ac:dyDescent="0.25">
      <c r="A1284" s="27">
        <v>42681</v>
      </c>
      <c r="B1284">
        <v>338</v>
      </c>
      <c r="C1284">
        <v>345.39999399999999</v>
      </c>
      <c r="D1284">
        <v>304</v>
      </c>
      <c r="E1284">
        <v>306</v>
      </c>
      <c r="F1284">
        <v>306</v>
      </c>
      <c r="G1284">
        <v>48345800</v>
      </c>
    </row>
    <row r="1285" spans="1:7" x14ac:dyDescent="0.25">
      <c r="A1285" s="27">
        <v>42682</v>
      </c>
      <c r="B1285">
        <v>306.39999399999999</v>
      </c>
      <c r="C1285">
        <v>313.79998799999998</v>
      </c>
      <c r="D1285">
        <v>281.39999399999999</v>
      </c>
      <c r="E1285">
        <v>285.39999399999999</v>
      </c>
      <c r="F1285">
        <v>285.39999399999999</v>
      </c>
      <c r="G1285">
        <v>47084200</v>
      </c>
    </row>
    <row r="1286" spans="1:7" x14ac:dyDescent="0.25">
      <c r="A1286" s="27">
        <v>42683</v>
      </c>
      <c r="B1286">
        <v>317.60000600000001</v>
      </c>
      <c r="C1286">
        <v>319</v>
      </c>
      <c r="D1286">
        <v>262.60000600000001</v>
      </c>
      <c r="E1286">
        <v>271</v>
      </c>
      <c r="F1286">
        <v>271</v>
      </c>
      <c r="G1286">
        <v>102103100</v>
      </c>
    </row>
    <row r="1287" spans="1:7" x14ac:dyDescent="0.25">
      <c r="A1287" s="27">
        <v>42684</v>
      </c>
      <c r="B1287">
        <v>255.199997</v>
      </c>
      <c r="C1287">
        <v>302.20001200000002</v>
      </c>
      <c r="D1287">
        <v>250.39999399999999</v>
      </c>
      <c r="E1287">
        <v>283.60000600000001</v>
      </c>
      <c r="F1287">
        <v>283.60000600000001</v>
      </c>
      <c r="G1287">
        <v>87785600</v>
      </c>
    </row>
    <row r="1288" spans="1:7" x14ac:dyDescent="0.25">
      <c r="A1288" s="27">
        <v>42685</v>
      </c>
      <c r="B1288">
        <v>293.20001200000002</v>
      </c>
      <c r="C1288">
        <v>299.60000600000001</v>
      </c>
      <c r="D1288">
        <v>268.60000600000001</v>
      </c>
      <c r="E1288">
        <v>270.79998799999998</v>
      </c>
      <c r="F1288">
        <v>270.79998799999998</v>
      </c>
      <c r="G1288">
        <v>52909800</v>
      </c>
    </row>
    <row r="1289" spans="1:7" x14ac:dyDescent="0.25">
      <c r="A1289" s="27">
        <v>42688</v>
      </c>
      <c r="B1289">
        <v>274</v>
      </c>
      <c r="C1289">
        <v>288.39999399999999</v>
      </c>
      <c r="D1289">
        <v>265.60000600000001</v>
      </c>
      <c r="E1289">
        <v>268.39999399999999</v>
      </c>
      <c r="F1289">
        <v>268.39999399999999</v>
      </c>
      <c r="G1289">
        <v>44820900</v>
      </c>
    </row>
    <row r="1290" spans="1:7" x14ac:dyDescent="0.25">
      <c r="A1290" s="27">
        <v>42689</v>
      </c>
      <c r="B1290">
        <v>262.79998799999998</v>
      </c>
      <c r="C1290">
        <v>268.79998799999998</v>
      </c>
      <c r="D1290">
        <v>245.60000600000001</v>
      </c>
      <c r="E1290">
        <v>246</v>
      </c>
      <c r="F1290">
        <v>246</v>
      </c>
      <c r="G1290">
        <v>40443800</v>
      </c>
    </row>
    <row r="1291" spans="1:7" x14ac:dyDescent="0.25">
      <c r="A1291" s="27">
        <v>42690</v>
      </c>
      <c r="B1291">
        <v>254.60000600000001</v>
      </c>
      <c r="C1291">
        <v>255</v>
      </c>
      <c r="D1291">
        <v>242.39999399999999</v>
      </c>
      <c r="E1291">
        <v>247.800003</v>
      </c>
      <c r="F1291">
        <v>247.800003</v>
      </c>
      <c r="G1291">
        <v>26752800</v>
      </c>
    </row>
    <row r="1292" spans="1:7" x14ac:dyDescent="0.25">
      <c r="A1292" s="27">
        <v>42691</v>
      </c>
      <c r="B1292">
        <v>246.60000600000001</v>
      </c>
      <c r="C1292">
        <v>248.60000600000001</v>
      </c>
      <c r="D1292">
        <v>232.199997</v>
      </c>
      <c r="E1292">
        <v>232.199997</v>
      </c>
      <c r="F1292">
        <v>232.199997</v>
      </c>
      <c r="G1292">
        <v>26509100</v>
      </c>
    </row>
    <row r="1293" spans="1:7" x14ac:dyDescent="0.25">
      <c r="A1293" s="27">
        <v>42692</v>
      </c>
      <c r="B1293">
        <v>232.60000600000001</v>
      </c>
      <c r="C1293">
        <v>238.39999399999999</v>
      </c>
      <c r="D1293">
        <v>228</v>
      </c>
      <c r="E1293">
        <v>230.39999399999999</v>
      </c>
      <c r="F1293">
        <v>230.39999399999999</v>
      </c>
      <c r="G1293">
        <v>23772300</v>
      </c>
    </row>
    <row r="1294" spans="1:7" x14ac:dyDescent="0.25">
      <c r="A1294" s="27">
        <v>42695</v>
      </c>
      <c r="B1294">
        <v>224.800003</v>
      </c>
      <c r="C1294">
        <v>225.199997</v>
      </c>
      <c r="D1294">
        <v>209.199997</v>
      </c>
      <c r="E1294">
        <v>210</v>
      </c>
      <c r="F1294">
        <v>210</v>
      </c>
      <c r="G1294">
        <v>25410400</v>
      </c>
    </row>
    <row r="1295" spans="1:7" x14ac:dyDescent="0.25">
      <c r="A1295" s="27">
        <v>42696</v>
      </c>
      <c r="B1295">
        <v>210</v>
      </c>
      <c r="C1295">
        <v>222.199997</v>
      </c>
      <c r="D1295">
        <v>208.199997</v>
      </c>
      <c r="E1295">
        <v>213.199997</v>
      </c>
      <c r="F1295">
        <v>213.199997</v>
      </c>
      <c r="G1295">
        <v>24795900</v>
      </c>
    </row>
    <row r="1296" spans="1:7" x14ac:dyDescent="0.25">
      <c r="A1296" s="27">
        <v>42697</v>
      </c>
      <c r="B1296">
        <v>217.39999399999999</v>
      </c>
      <c r="C1296">
        <v>220.800003</v>
      </c>
      <c r="D1296">
        <v>211.800003</v>
      </c>
      <c r="E1296">
        <v>213.800003</v>
      </c>
      <c r="F1296">
        <v>213.800003</v>
      </c>
      <c r="G1296">
        <v>20318400</v>
      </c>
    </row>
    <row r="1297" spans="1:7" x14ac:dyDescent="0.25">
      <c r="A1297" s="27">
        <v>42699</v>
      </c>
      <c r="B1297">
        <v>212.60000600000001</v>
      </c>
      <c r="C1297">
        <v>216.800003</v>
      </c>
      <c r="D1297">
        <v>210.60000600000001</v>
      </c>
      <c r="E1297">
        <v>211.39999399999999</v>
      </c>
      <c r="F1297">
        <v>211.39999399999999</v>
      </c>
      <c r="G1297">
        <v>9374300</v>
      </c>
    </row>
    <row r="1298" spans="1:7" x14ac:dyDescent="0.25">
      <c r="A1298" s="27">
        <v>42702</v>
      </c>
      <c r="B1298">
        <v>215.39999399999999</v>
      </c>
      <c r="C1298">
        <v>222</v>
      </c>
      <c r="D1298">
        <v>211</v>
      </c>
      <c r="E1298">
        <v>215</v>
      </c>
      <c r="F1298">
        <v>215</v>
      </c>
      <c r="G1298">
        <v>27016700</v>
      </c>
    </row>
    <row r="1299" spans="1:7" x14ac:dyDescent="0.25">
      <c r="A1299" s="27">
        <v>42703</v>
      </c>
      <c r="B1299">
        <v>215.60000600000001</v>
      </c>
      <c r="C1299">
        <v>219</v>
      </c>
      <c r="D1299">
        <v>206</v>
      </c>
      <c r="E1299">
        <v>211.800003</v>
      </c>
      <c r="F1299">
        <v>211.800003</v>
      </c>
      <c r="G1299">
        <v>21363800</v>
      </c>
    </row>
    <row r="1300" spans="1:7" x14ac:dyDescent="0.25">
      <c r="A1300" s="27">
        <v>42704</v>
      </c>
      <c r="B1300">
        <v>205.60000600000001</v>
      </c>
      <c r="C1300">
        <v>214.199997</v>
      </c>
      <c r="D1300">
        <v>204.60000600000001</v>
      </c>
      <c r="E1300">
        <v>212</v>
      </c>
      <c r="F1300">
        <v>212</v>
      </c>
      <c r="G1300">
        <v>30444100</v>
      </c>
    </row>
    <row r="1301" spans="1:7" x14ac:dyDescent="0.25">
      <c r="A1301" s="27">
        <v>42705</v>
      </c>
      <c r="B1301">
        <v>211</v>
      </c>
      <c r="C1301">
        <v>236.39999399999999</v>
      </c>
      <c r="D1301">
        <v>209.60000600000001</v>
      </c>
      <c r="E1301">
        <v>228.60000600000001</v>
      </c>
      <c r="F1301">
        <v>228.60000600000001</v>
      </c>
      <c r="G1301">
        <v>40411100</v>
      </c>
    </row>
    <row r="1302" spans="1:7" x14ac:dyDescent="0.25">
      <c r="A1302" s="27">
        <v>42706</v>
      </c>
      <c r="B1302">
        <v>231.199997</v>
      </c>
      <c r="C1302">
        <v>233.60000600000001</v>
      </c>
      <c r="D1302">
        <v>215.800003</v>
      </c>
      <c r="E1302">
        <v>228.800003</v>
      </c>
      <c r="F1302">
        <v>228.800003</v>
      </c>
      <c r="G1302">
        <v>36446900</v>
      </c>
    </row>
    <row r="1303" spans="1:7" x14ac:dyDescent="0.25">
      <c r="A1303" s="27">
        <v>42709</v>
      </c>
      <c r="B1303">
        <v>212.60000600000001</v>
      </c>
      <c r="C1303">
        <v>214.800003</v>
      </c>
      <c r="D1303">
        <v>197</v>
      </c>
      <c r="E1303">
        <v>198.60000600000001</v>
      </c>
      <c r="F1303">
        <v>198.60000600000001</v>
      </c>
      <c r="G1303">
        <v>32876300</v>
      </c>
    </row>
    <row r="1304" spans="1:7" x14ac:dyDescent="0.25">
      <c r="A1304" s="27">
        <v>42710</v>
      </c>
      <c r="B1304">
        <v>190.60000600000001</v>
      </c>
      <c r="C1304">
        <v>193.199997</v>
      </c>
      <c r="D1304">
        <v>182.60000600000001</v>
      </c>
      <c r="E1304">
        <v>184.199997</v>
      </c>
      <c r="F1304">
        <v>184.199997</v>
      </c>
      <c r="G1304">
        <v>27220000</v>
      </c>
    </row>
    <row r="1305" spans="1:7" x14ac:dyDescent="0.25">
      <c r="A1305" s="27">
        <v>42711</v>
      </c>
      <c r="B1305">
        <v>183</v>
      </c>
      <c r="C1305">
        <v>187.800003</v>
      </c>
      <c r="D1305">
        <v>175.60000600000001</v>
      </c>
      <c r="E1305">
        <v>185.39999399999999</v>
      </c>
      <c r="F1305">
        <v>185.39999399999999</v>
      </c>
      <c r="G1305">
        <v>37485400</v>
      </c>
    </row>
    <row r="1306" spans="1:7" x14ac:dyDescent="0.25">
      <c r="A1306" s="27">
        <v>42712</v>
      </c>
      <c r="B1306">
        <v>185.800003</v>
      </c>
      <c r="C1306">
        <v>199.39999399999999</v>
      </c>
      <c r="D1306">
        <v>184</v>
      </c>
      <c r="E1306">
        <v>186.199997</v>
      </c>
      <c r="F1306">
        <v>186.199997</v>
      </c>
      <c r="G1306">
        <v>47745300</v>
      </c>
    </row>
    <row r="1307" spans="1:7" x14ac:dyDescent="0.25">
      <c r="A1307" s="27">
        <v>42713</v>
      </c>
      <c r="B1307">
        <v>189.800003</v>
      </c>
      <c r="C1307">
        <v>190.199997</v>
      </c>
      <c r="D1307">
        <v>180.800003</v>
      </c>
      <c r="E1307">
        <v>182.800003</v>
      </c>
      <c r="F1307">
        <v>182.800003</v>
      </c>
      <c r="G1307">
        <v>28866900</v>
      </c>
    </row>
    <row r="1308" spans="1:7" x14ac:dyDescent="0.25">
      <c r="A1308" s="27">
        <v>42716</v>
      </c>
      <c r="B1308">
        <v>182.60000600000001</v>
      </c>
      <c r="C1308">
        <v>189</v>
      </c>
      <c r="D1308">
        <v>181.800003</v>
      </c>
      <c r="E1308">
        <v>185</v>
      </c>
      <c r="F1308">
        <v>185</v>
      </c>
      <c r="G1308">
        <v>24873200</v>
      </c>
    </row>
    <row r="1309" spans="1:7" x14ac:dyDescent="0.25">
      <c r="A1309" s="27">
        <v>42717</v>
      </c>
      <c r="B1309">
        <v>184.199997</v>
      </c>
      <c r="C1309">
        <v>194.800003</v>
      </c>
      <c r="D1309">
        <v>183</v>
      </c>
      <c r="E1309">
        <v>188.60000600000001</v>
      </c>
      <c r="F1309">
        <v>188.60000600000001</v>
      </c>
      <c r="G1309">
        <v>26579700</v>
      </c>
    </row>
    <row r="1310" spans="1:7" x14ac:dyDescent="0.25">
      <c r="A1310" s="27">
        <v>42718</v>
      </c>
      <c r="B1310">
        <v>190.39999399999999</v>
      </c>
      <c r="C1310">
        <v>192</v>
      </c>
      <c r="D1310">
        <v>176.199997</v>
      </c>
      <c r="E1310">
        <v>187.39999399999999</v>
      </c>
      <c r="F1310">
        <v>187.39999399999999</v>
      </c>
      <c r="G1310">
        <v>53647800</v>
      </c>
    </row>
    <row r="1311" spans="1:7" x14ac:dyDescent="0.25">
      <c r="A1311" s="27">
        <v>42719</v>
      </c>
      <c r="B1311">
        <v>181.60000600000001</v>
      </c>
      <c r="C1311">
        <v>186.800003</v>
      </c>
      <c r="D1311">
        <v>178.60000600000001</v>
      </c>
      <c r="E1311">
        <v>181.60000600000001</v>
      </c>
      <c r="F1311">
        <v>181.60000600000001</v>
      </c>
      <c r="G1311">
        <v>24992300</v>
      </c>
    </row>
    <row r="1312" spans="1:7" x14ac:dyDescent="0.25">
      <c r="A1312" s="27">
        <v>42720</v>
      </c>
      <c r="B1312">
        <v>177.199997</v>
      </c>
      <c r="C1312">
        <v>182.199997</v>
      </c>
      <c r="D1312">
        <v>175</v>
      </c>
      <c r="E1312">
        <v>177</v>
      </c>
      <c r="F1312">
        <v>177</v>
      </c>
      <c r="G1312">
        <v>26358300</v>
      </c>
    </row>
    <row r="1313" spans="1:7" x14ac:dyDescent="0.25">
      <c r="A1313" s="27">
        <v>42723</v>
      </c>
      <c r="B1313">
        <v>173</v>
      </c>
      <c r="C1313">
        <v>173.199997</v>
      </c>
      <c r="D1313">
        <v>164.199997</v>
      </c>
      <c r="E1313">
        <v>164.60000600000001</v>
      </c>
      <c r="F1313">
        <v>164.60000600000001</v>
      </c>
      <c r="G1313">
        <v>25787500</v>
      </c>
    </row>
    <row r="1314" spans="1:7" x14ac:dyDescent="0.25">
      <c r="A1314" s="27">
        <v>42724</v>
      </c>
      <c r="B1314">
        <v>161.39999399999999</v>
      </c>
      <c r="C1314">
        <v>162.199997</v>
      </c>
      <c r="D1314">
        <v>156.39999399999999</v>
      </c>
      <c r="E1314">
        <v>158.199997</v>
      </c>
      <c r="F1314">
        <v>158.199997</v>
      </c>
      <c r="G1314">
        <v>22032400</v>
      </c>
    </row>
    <row r="1315" spans="1:7" x14ac:dyDescent="0.25">
      <c r="A1315" s="27">
        <v>42725</v>
      </c>
      <c r="B1315">
        <v>156.39999399999999</v>
      </c>
      <c r="C1315">
        <v>157.199997</v>
      </c>
      <c r="D1315">
        <v>152.39999399999999</v>
      </c>
      <c r="E1315">
        <v>153.39999399999999</v>
      </c>
      <c r="F1315">
        <v>153.39999399999999</v>
      </c>
      <c r="G1315">
        <v>18873500</v>
      </c>
    </row>
    <row r="1316" spans="1:7" x14ac:dyDescent="0.25">
      <c r="A1316" s="27">
        <v>42726</v>
      </c>
      <c r="B1316">
        <v>153.199997</v>
      </c>
      <c r="C1316">
        <v>159.800003</v>
      </c>
      <c r="D1316">
        <v>151.60000600000001</v>
      </c>
      <c r="E1316">
        <v>157.800003</v>
      </c>
      <c r="F1316">
        <v>157.800003</v>
      </c>
      <c r="G1316">
        <v>21840500</v>
      </c>
    </row>
    <row r="1317" spans="1:7" x14ac:dyDescent="0.25">
      <c r="A1317" s="27">
        <v>42727</v>
      </c>
      <c r="B1317">
        <v>159.800003</v>
      </c>
      <c r="C1317">
        <v>161.199997</v>
      </c>
      <c r="D1317">
        <v>156.199997</v>
      </c>
      <c r="E1317">
        <v>156.60000600000001</v>
      </c>
      <c r="F1317">
        <v>156.60000600000001</v>
      </c>
      <c r="G1317">
        <v>14186300</v>
      </c>
    </row>
    <row r="1318" spans="1:7" x14ac:dyDescent="0.25">
      <c r="A1318" s="27">
        <v>42731</v>
      </c>
      <c r="B1318">
        <v>156.60000600000001</v>
      </c>
      <c r="C1318">
        <v>156.800003</v>
      </c>
      <c r="D1318">
        <v>151.199997</v>
      </c>
      <c r="E1318">
        <v>152.60000600000001</v>
      </c>
      <c r="F1318">
        <v>152.60000600000001</v>
      </c>
      <c r="G1318">
        <v>12212900</v>
      </c>
    </row>
    <row r="1319" spans="1:7" x14ac:dyDescent="0.25">
      <c r="A1319" s="27">
        <v>42732</v>
      </c>
      <c r="B1319">
        <v>151</v>
      </c>
      <c r="C1319">
        <v>163.60000600000001</v>
      </c>
      <c r="D1319">
        <v>150</v>
      </c>
      <c r="E1319">
        <v>163.199997</v>
      </c>
      <c r="F1319">
        <v>163.199997</v>
      </c>
      <c r="G1319">
        <v>26292500</v>
      </c>
    </row>
    <row r="1320" spans="1:7" x14ac:dyDescent="0.25">
      <c r="A1320" s="27">
        <v>42733</v>
      </c>
      <c r="B1320">
        <v>163.800003</v>
      </c>
      <c r="C1320">
        <v>172.199997</v>
      </c>
      <c r="D1320">
        <v>160.800003</v>
      </c>
      <c r="E1320">
        <v>167.60000600000001</v>
      </c>
      <c r="F1320">
        <v>167.60000600000001</v>
      </c>
      <c r="G1320">
        <v>39214800</v>
      </c>
    </row>
    <row r="1321" spans="1:7" x14ac:dyDescent="0.25">
      <c r="A1321" s="27">
        <v>42734</v>
      </c>
      <c r="B1321">
        <v>164</v>
      </c>
      <c r="C1321">
        <v>178.39999399999999</v>
      </c>
      <c r="D1321">
        <v>164</v>
      </c>
      <c r="E1321">
        <v>175</v>
      </c>
      <c r="F1321">
        <v>175</v>
      </c>
      <c r="G1321">
        <v>34704700</v>
      </c>
    </row>
    <row r="1322" spans="1:7" x14ac:dyDescent="0.25">
      <c r="A1322" s="27">
        <v>42738</v>
      </c>
      <c r="B1322">
        <v>160.60000600000001</v>
      </c>
      <c r="C1322">
        <v>162.800003</v>
      </c>
      <c r="D1322">
        <v>149.39999399999999</v>
      </c>
      <c r="E1322">
        <v>150</v>
      </c>
      <c r="F1322">
        <v>150</v>
      </c>
      <c r="G1322">
        <v>33634200</v>
      </c>
    </row>
    <row r="1323" spans="1:7" x14ac:dyDescent="0.25">
      <c r="A1323" s="27">
        <v>42739</v>
      </c>
      <c r="B1323">
        <v>146.199997</v>
      </c>
      <c r="C1323">
        <v>146.199997</v>
      </c>
      <c r="D1323">
        <v>131.39999399999999</v>
      </c>
      <c r="E1323">
        <v>134.60000600000001</v>
      </c>
      <c r="F1323">
        <v>134.60000600000001</v>
      </c>
      <c r="G1323">
        <v>32216100</v>
      </c>
    </row>
    <row r="1324" spans="1:7" x14ac:dyDescent="0.25">
      <c r="A1324" s="27">
        <v>42740</v>
      </c>
      <c r="B1324">
        <v>136.800003</v>
      </c>
      <c r="C1324">
        <v>141.60000600000001</v>
      </c>
      <c r="D1324">
        <v>133.199997</v>
      </c>
      <c r="E1324">
        <v>133.60000600000001</v>
      </c>
      <c r="F1324">
        <v>133.60000600000001</v>
      </c>
      <c r="G1324">
        <v>26982000</v>
      </c>
    </row>
    <row r="1325" spans="1:7" x14ac:dyDescent="0.25">
      <c r="A1325" s="27">
        <v>42741</v>
      </c>
      <c r="B1325">
        <v>131</v>
      </c>
      <c r="C1325">
        <v>133</v>
      </c>
      <c r="D1325">
        <v>124.599998</v>
      </c>
      <c r="E1325">
        <v>130.199997</v>
      </c>
      <c r="F1325">
        <v>130.199997</v>
      </c>
      <c r="G1325">
        <v>34746800</v>
      </c>
    </row>
    <row r="1326" spans="1:7" x14ac:dyDescent="0.25">
      <c r="A1326" s="27">
        <v>42744</v>
      </c>
      <c r="B1326">
        <v>130.199997</v>
      </c>
      <c r="C1326">
        <v>133.60000600000001</v>
      </c>
      <c r="D1326">
        <v>125.599998</v>
      </c>
      <c r="E1326">
        <v>129.60000600000001</v>
      </c>
      <c r="F1326">
        <v>129.60000600000001</v>
      </c>
      <c r="G1326">
        <v>22463900</v>
      </c>
    </row>
    <row r="1327" spans="1:7" x14ac:dyDescent="0.25">
      <c r="A1327" s="27">
        <v>42745</v>
      </c>
      <c r="B1327">
        <v>126.599998</v>
      </c>
      <c r="C1327">
        <v>131.39999399999999</v>
      </c>
      <c r="D1327">
        <v>124.599998</v>
      </c>
      <c r="E1327">
        <v>127.599998</v>
      </c>
      <c r="F1327">
        <v>127.599998</v>
      </c>
      <c r="G1327">
        <v>21527400</v>
      </c>
    </row>
    <row r="1328" spans="1:7" x14ac:dyDescent="0.25">
      <c r="A1328" s="27">
        <v>42746</v>
      </c>
      <c r="B1328">
        <v>128.199997</v>
      </c>
      <c r="C1328">
        <v>132.800003</v>
      </c>
      <c r="D1328">
        <v>121.400002</v>
      </c>
      <c r="E1328">
        <v>122.400002</v>
      </c>
      <c r="F1328">
        <v>122.400002</v>
      </c>
      <c r="G1328">
        <v>37796000</v>
      </c>
    </row>
    <row r="1329" spans="1:7" x14ac:dyDescent="0.25">
      <c r="A1329" s="27">
        <v>42747</v>
      </c>
      <c r="B1329">
        <v>124.239998</v>
      </c>
      <c r="C1329">
        <v>134.520004</v>
      </c>
      <c r="D1329">
        <v>121.800003</v>
      </c>
      <c r="E1329">
        <v>122.08000199999999</v>
      </c>
      <c r="F1329">
        <v>122.08000199999999</v>
      </c>
      <c r="G1329">
        <v>29532700</v>
      </c>
    </row>
    <row r="1330" spans="1:7" x14ac:dyDescent="0.25">
      <c r="A1330" s="27">
        <v>42748</v>
      </c>
      <c r="B1330">
        <v>120.879997</v>
      </c>
      <c r="C1330">
        <v>125.199997</v>
      </c>
      <c r="D1330">
        <v>119.199997</v>
      </c>
      <c r="E1330">
        <v>122.519997</v>
      </c>
      <c r="F1330">
        <v>122.519997</v>
      </c>
      <c r="G1330">
        <v>13606300</v>
      </c>
    </row>
    <row r="1331" spans="1:7" x14ac:dyDescent="0.25">
      <c r="A1331" s="27">
        <v>42752</v>
      </c>
      <c r="B1331">
        <v>125.91999800000001</v>
      </c>
      <c r="C1331">
        <v>126.68</v>
      </c>
      <c r="D1331">
        <v>120.720001</v>
      </c>
      <c r="E1331">
        <v>121.599998</v>
      </c>
      <c r="F1331">
        <v>121.599998</v>
      </c>
      <c r="G1331">
        <v>15550000</v>
      </c>
    </row>
    <row r="1332" spans="1:7" x14ac:dyDescent="0.25">
      <c r="A1332" s="27">
        <v>42753</v>
      </c>
      <c r="B1332">
        <v>120.360001</v>
      </c>
      <c r="C1332">
        <v>121.959999</v>
      </c>
      <c r="D1332">
        <v>117.08000199999999</v>
      </c>
      <c r="E1332">
        <v>120.760002</v>
      </c>
      <c r="F1332">
        <v>120.760002</v>
      </c>
      <c r="G1332">
        <v>13970900</v>
      </c>
    </row>
    <row r="1333" spans="1:7" x14ac:dyDescent="0.25">
      <c r="A1333" s="27">
        <v>42754</v>
      </c>
      <c r="B1333">
        <v>119.120003</v>
      </c>
      <c r="C1333">
        <v>125.400002</v>
      </c>
      <c r="D1333">
        <v>118.360001</v>
      </c>
      <c r="E1333">
        <v>123.239998</v>
      </c>
      <c r="F1333">
        <v>123.239998</v>
      </c>
      <c r="G1333">
        <v>14728100</v>
      </c>
    </row>
    <row r="1334" spans="1:7" x14ac:dyDescent="0.25">
      <c r="A1334" s="27">
        <v>42755</v>
      </c>
      <c r="B1334">
        <v>120.599998</v>
      </c>
      <c r="C1334">
        <v>121.519997</v>
      </c>
      <c r="D1334">
        <v>113.599998</v>
      </c>
      <c r="E1334">
        <v>113.599998</v>
      </c>
      <c r="F1334">
        <v>113.599998</v>
      </c>
      <c r="G1334">
        <v>21876000</v>
      </c>
    </row>
    <row r="1335" spans="1:7" x14ac:dyDescent="0.25">
      <c r="A1335" s="27">
        <v>42758</v>
      </c>
      <c r="B1335">
        <v>114</v>
      </c>
      <c r="C1335">
        <v>118.199997</v>
      </c>
      <c r="D1335">
        <v>111.639999</v>
      </c>
      <c r="E1335">
        <v>111.800003</v>
      </c>
      <c r="F1335">
        <v>111.800003</v>
      </c>
      <c r="G1335">
        <v>18085300</v>
      </c>
    </row>
    <row r="1336" spans="1:7" x14ac:dyDescent="0.25">
      <c r="A1336" s="27">
        <v>42759</v>
      </c>
      <c r="B1336">
        <v>108.91999800000001</v>
      </c>
      <c r="C1336">
        <v>109.239998</v>
      </c>
      <c r="D1336">
        <v>100.360001</v>
      </c>
      <c r="E1336">
        <v>101.360001</v>
      </c>
      <c r="F1336">
        <v>101.360001</v>
      </c>
      <c r="G1336">
        <v>19358800</v>
      </c>
    </row>
    <row r="1337" spans="1:7" x14ac:dyDescent="0.25">
      <c r="A1337" s="27">
        <v>42760</v>
      </c>
      <c r="B1337">
        <v>98.440002000000007</v>
      </c>
      <c r="C1337">
        <v>99.279999000000004</v>
      </c>
      <c r="D1337">
        <v>95.720000999999996</v>
      </c>
      <c r="E1337">
        <v>96.400002000000001</v>
      </c>
      <c r="F1337">
        <v>96.400002000000001</v>
      </c>
      <c r="G1337">
        <v>14193400</v>
      </c>
    </row>
    <row r="1338" spans="1:7" x14ac:dyDescent="0.25">
      <c r="A1338" s="27">
        <v>42761</v>
      </c>
      <c r="B1338">
        <v>97.239998</v>
      </c>
      <c r="C1338">
        <v>99.639999000000003</v>
      </c>
      <c r="D1338">
        <v>95.480002999999996</v>
      </c>
      <c r="E1338">
        <v>97.639999000000003</v>
      </c>
      <c r="F1338">
        <v>97.639999000000003</v>
      </c>
      <c r="G1338">
        <v>16764600</v>
      </c>
    </row>
    <row r="1339" spans="1:7" x14ac:dyDescent="0.25">
      <c r="A1339" s="27">
        <v>42762</v>
      </c>
      <c r="B1339">
        <v>97</v>
      </c>
      <c r="C1339">
        <v>98.599997999999999</v>
      </c>
      <c r="D1339">
        <v>94.720000999999996</v>
      </c>
      <c r="E1339">
        <v>95.32</v>
      </c>
      <c r="F1339">
        <v>95.32</v>
      </c>
      <c r="G1339">
        <v>12181500</v>
      </c>
    </row>
    <row r="1340" spans="1:7" x14ac:dyDescent="0.25">
      <c r="A1340" s="27">
        <v>42765</v>
      </c>
      <c r="B1340">
        <v>99.279999000000004</v>
      </c>
      <c r="C1340">
        <v>108.91999800000001</v>
      </c>
      <c r="D1340">
        <v>99.239998</v>
      </c>
      <c r="E1340">
        <v>100.800003</v>
      </c>
      <c r="F1340">
        <v>100.800003</v>
      </c>
      <c r="G1340">
        <v>31055800</v>
      </c>
    </row>
    <row r="1341" spans="1:7" x14ac:dyDescent="0.25">
      <c r="A1341" s="27">
        <v>42766</v>
      </c>
      <c r="B1341">
        <v>102.44000200000001</v>
      </c>
      <c r="C1341">
        <v>106.120003</v>
      </c>
      <c r="D1341">
        <v>99.599997999999999</v>
      </c>
      <c r="E1341">
        <v>99.68</v>
      </c>
      <c r="F1341">
        <v>99.68</v>
      </c>
      <c r="G1341">
        <v>23151000</v>
      </c>
    </row>
    <row r="1342" spans="1:7" x14ac:dyDescent="0.25">
      <c r="A1342" s="27">
        <v>42767</v>
      </c>
      <c r="B1342">
        <v>95.839995999999999</v>
      </c>
      <c r="C1342">
        <v>99.040001000000004</v>
      </c>
      <c r="D1342">
        <v>94.160004000000001</v>
      </c>
      <c r="E1342">
        <v>96.559997999999993</v>
      </c>
      <c r="F1342">
        <v>96.559997999999993</v>
      </c>
      <c r="G1342">
        <v>20092800</v>
      </c>
    </row>
    <row r="1343" spans="1:7" x14ac:dyDescent="0.25">
      <c r="A1343" s="27">
        <v>42768</v>
      </c>
      <c r="B1343">
        <v>98.040001000000004</v>
      </c>
      <c r="C1343">
        <v>99.800003000000004</v>
      </c>
      <c r="D1343">
        <v>96.120002999999997</v>
      </c>
      <c r="E1343">
        <v>97.879997000000003</v>
      </c>
      <c r="F1343">
        <v>97.879997000000003</v>
      </c>
      <c r="G1343">
        <v>17312100</v>
      </c>
    </row>
    <row r="1344" spans="1:7" x14ac:dyDescent="0.25">
      <c r="A1344" s="27">
        <v>42769</v>
      </c>
      <c r="B1344">
        <v>93.919998000000007</v>
      </c>
      <c r="C1344">
        <v>95.199996999999996</v>
      </c>
      <c r="D1344">
        <v>91.919998000000007</v>
      </c>
      <c r="E1344">
        <v>94.120002999999997</v>
      </c>
      <c r="F1344">
        <v>94.120002999999997</v>
      </c>
      <c r="G1344">
        <v>15554200</v>
      </c>
    </row>
    <row r="1345" spans="1:7" x14ac:dyDescent="0.25">
      <c r="A1345" s="27">
        <v>42772</v>
      </c>
      <c r="B1345">
        <v>96.040001000000004</v>
      </c>
      <c r="C1345">
        <v>96.519997000000004</v>
      </c>
      <c r="D1345">
        <v>92.919998000000007</v>
      </c>
      <c r="E1345">
        <v>93.879997000000003</v>
      </c>
      <c r="F1345">
        <v>93.879997000000003</v>
      </c>
      <c r="G1345">
        <v>17133000</v>
      </c>
    </row>
    <row r="1346" spans="1:7" x14ac:dyDescent="0.25">
      <c r="A1346" s="27">
        <v>42773</v>
      </c>
      <c r="B1346">
        <v>93.480002999999996</v>
      </c>
      <c r="C1346">
        <v>95.639999000000003</v>
      </c>
      <c r="D1346">
        <v>93</v>
      </c>
      <c r="E1346">
        <v>95.279999000000004</v>
      </c>
      <c r="F1346">
        <v>95.279999000000004</v>
      </c>
      <c r="G1346">
        <v>14363400</v>
      </c>
    </row>
    <row r="1347" spans="1:7" x14ac:dyDescent="0.25">
      <c r="A1347" s="27">
        <v>42774</v>
      </c>
      <c r="B1347">
        <v>96</v>
      </c>
      <c r="C1347">
        <v>98.239998</v>
      </c>
      <c r="D1347">
        <v>93.279999000000004</v>
      </c>
      <c r="E1347">
        <v>94.480002999999996</v>
      </c>
      <c r="F1347">
        <v>94.480002999999996</v>
      </c>
      <c r="G1347">
        <v>18083000</v>
      </c>
    </row>
    <row r="1348" spans="1:7" x14ac:dyDescent="0.25">
      <c r="A1348" s="27">
        <v>42775</v>
      </c>
      <c r="B1348">
        <v>93.68</v>
      </c>
      <c r="C1348">
        <v>93.919998000000007</v>
      </c>
      <c r="D1348">
        <v>88.800003000000004</v>
      </c>
      <c r="E1348">
        <v>90.599997999999999</v>
      </c>
      <c r="F1348">
        <v>90.599997999999999</v>
      </c>
      <c r="G1348">
        <v>14869700</v>
      </c>
    </row>
    <row r="1349" spans="1:7" x14ac:dyDescent="0.25">
      <c r="A1349" s="27">
        <v>42776</v>
      </c>
      <c r="B1349">
        <v>88.599997999999999</v>
      </c>
      <c r="C1349">
        <v>89.040001000000004</v>
      </c>
      <c r="D1349">
        <v>86.440002000000007</v>
      </c>
      <c r="E1349">
        <v>87.639999000000003</v>
      </c>
      <c r="F1349">
        <v>87.639999000000003</v>
      </c>
      <c r="G1349">
        <v>14609000</v>
      </c>
    </row>
    <row r="1350" spans="1:7" x14ac:dyDescent="0.25">
      <c r="A1350" s="27">
        <v>42779</v>
      </c>
      <c r="B1350">
        <v>84.68</v>
      </c>
      <c r="C1350">
        <v>85.080001999999993</v>
      </c>
      <c r="D1350">
        <v>81.559997999999993</v>
      </c>
      <c r="E1350">
        <v>82.120002999999997</v>
      </c>
      <c r="F1350">
        <v>82.120002999999997</v>
      </c>
      <c r="G1350">
        <v>17069900</v>
      </c>
    </row>
    <row r="1351" spans="1:7" x14ac:dyDescent="0.25">
      <c r="A1351" s="27">
        <v>42780</v>
      </c>
      <c r="B1351">
        <v>81.919998000000007</v>
      </c>
      <c r="C1351">
        <v>82.199996999999996</v>
      </c>
      <c r="D1351">
        <v>74.919998000000007</v>
      </c>
      <c r="E1351">
        <v>75</v>
      </c>
      <c r="F1351">
        <v>75</v>
      </c>
      <c r="G1351">
        <v>19519800</v>
      </c>
    </row>
    <row r="1352" spans="1:7" x14ac:dyDescent="0.25">
      <c r="A1352" s="27">
        <v>42781</v>
      </c>
      <c r="B1352">
        <v>74.839995999999999</v>
      </c>
      <c r="C1352">
        <v>79.959998999999996</v>
      </c>
      <c r="D1352">
        <v>73.959998999999996</v>
      </c>
      <c r="E1352">
        <v>79.239998</v>
      </c>
      <c r="F1352">
        <v>79.239998</v>
      </c>
      <c r="G1352">
        <v>23891400</v>
      </c>
    </row>
    <row r="1353" spans="1:7" x14ac:dyDescent="0.25">
      <c r="A1353" s="27">
        <v>42782</v>
      </c>
      <c r="B1353">
        <v>79.599997999999999</v>
      </c>
      <c r="C1353">
        <v>88.639999000000003</v>
      </c>
      <c r="D1353">
        <v>79.279999000000004</v>
      </c>
      <c r="E1353">
        <v>80.440002000000007</v>
      </c>
      <c r="F1353">
        <v>80.440002000000007</v>
      </c>
      <c r="G1353">
        <v>32378200</v>
      </c>
    </row>
    <row r="1354" spans="1:7" x14ac:dyDescent="0.25">
      <c r="A1354" s="27">
        <v>42783</v>
      </c>
      <c r="B1354">
        <v>84.400002000000001</v>
      </c>
      <c r="C1354">
        <v>85.559997999999993</v>
      </c>
      <c r="D1354">
        <v>80.199996999999996</v>
      </c>
      <c r="E1354">
        <v>81</v>
      </c>
      <c r="F1354">
        <v>81</v>
      </c>
      <c r="G1354">
        <v>18790700</v>
      </c>
    </row>
    <row r="1355" spans="1:7" x14ac:dyDescent="0.25">
      <c r="A1355" s="27">
        <v>42787</v>
      </c>
      <c r="B1355">
        <v>78.720000999999996</v>
      </c>
      <c r="C1355">
        <v>83.360000999999997</v>
      </c>
      <c r="D1355">
        <v>78.120002999999997</v>
      </c>
      <c r="E1355">
        <v>82.760002</v>
      </c>
      <c r="F1355">
        <v>82.760002</v>
      </c>
      <c r="G1355">
        <v>16058100</v>
      </c>
    </row>
    <row r="1356" spans="1:7" x14ac:dyDescent="0.25">
      <c r="A1356" s="27">
        <v>42788</v>
      </c>
      <c r="B1356">
        <v>84.160004000000001</v>
      </c>
      <c r="C1356">
        <v>86.519997000000004</v>
      </c>
      <c r="D1356">
        <v>81.400002000000001</v>
      </c>
      <c r="E1356">
        <v>83.480002999999996</v>
      </c>
      <c r="F1356">
        <v>83.480002999999996</v>
      </c>
      <c r="G1356">
        <v>17940400</v>
      </c>
    </row>
    <row r="1357" spans="1:7" x14ac:dyDescent="0.25">
      <c r="A1357" s="27">
        <v>42789</v>
      </c>
      <c r="B1357">
        <v>83.839995999999999</v>
      </c>
      <c r="C1357">
        <v>90.519997000000004</v>
      </c>
      <c r="D1357">
        <v>83.400002000000001</v>
      </c>
      <c r="E1357">
        <v>87.879997000000003</v>
      </c>
      <c r="F1357">
        <v>87.879997000000003</v>
      </c>
      <c r="G1357">
        <v>24887900</v>
      </c>
    </row>
    <row r="1358" spans="1:7" x14ac:dyDescent="0.25">
      <c r="A1358" s="27">
        <v>42790</v>
      </c>
      <c r="B1358">
        <v>94.400002000000001</v>
      </c>
      <c r="C1358">
        <v>95.279999000000004</v>
      </c>
      <c r="D1358">
        <v>85.199996999999996</v>
      </c>
      <c r="E1358">
        <v>85.760002</v>
      </c>
      <c r="F1358">
        <v>85.760002</v>
      </c>
      <c r="G1358">
        <v>25904900</v>
      </c>
    </row>
    <row r="1359" spans="1:7" x14ac:dyDescent="0.25">
      <c r="A1359" s="27">
        <v>42793</v>
      </c>
      <c r="B1359">
        <v>86</v>
      </c>
      <c r="C1359">
        <v>87.279999000000004</v>
      </c>
      <c r="D1359">
        <v>81.040001000000004</v>
      </c>
      <c r="E1359">
        <v>84.800003000000004</v>
      </c>
      <c r="F1359">
        <v>84.800003000000004</v>
      </c>
      <c r="G1359">
        <v>18464600</v>
      </c>
    </row>
    <row r="1360" spans="1:7" x14ac:dyDescent="0.25">
      <c r="A1360" s="27">
        <v>42794</v>
      </c>
      <c r="B1360">
        <v>85.720000999999996</v>
      </c>
      <c r="C1360">
        <v>90.120002999999997</v>
      </c>
      <c r="D1360">
        <v>84.599997999999999</v>
      </c>
      <c r="E1360">
        <v>89.199996999999996</v>
      </c>
      <c r="F1360">
        <v>89.199996999999996</v>
      </c>
      <c r="G1360">
        <v>20503100</v>
      </c>
    </row>
    <row r="1361" spans="1:7" x14ac:dyDescent="0.25">
      <c r="A1361" s="27">
        <v>42795</v>
      </c>
      <c r="B1361">
        <v>81.319999999999993</v>
      </c>
      <c r="C1361">
        <v>85.639999000000003</v>
      </c>
      <c r="D1361">
        <v>80.400002000000001</v>
      </c>
      <c r="E1361">
        <v>85.360000999999997</v>
      </c>
      <c r="F1361">
        <v>85.360000999999997</v>
      </c>
      <c r="G1361">
        <v>21366700</v>
      </c>
    </row>
    <row r="1362" spans="1:7" x14ac:dyDescent="0.25">
      <c r="A1362" s="27">
        <v>42796</v>
      </c>
      <c r="B1362">
        <v>85.519997000000004</v>
      </c>
      <c r="C1362">
        <v>87.440002000000007</v>
      </c>
      <c r="D1362">
        <v>82.199996999999996</v>
      </c>
      <c r="E1362">
        <v>85.720000999999996</v>
      </c>
      <c r="F1362">
        <v>85.720000999999996</v>
      </c>
      <c r="G1362">
        <v>22203500</v>
      </c>
    </row>
    <row r="1363" spans="1:7" x14ac:dyDescent="0.25">
      <c r="A1363" s="27">
        <v>42797</v>
      </c>
      <c r="B1363">
        <v>83.400002000000001</v>
      </c>
      <c r="C1363">
        <v>83.639999000000003</v>
      </c>
      <c r="D1363">
        <v>79.879997000000003</v>
      </c>
      <c r="E1363">
        <v>80.519997000000004</v>
      </c>
      <c r="F1363">
        <v>80.519997000000004</v>
      </c>
      <c r="G1363">
        <v>19539200</v>
      </c>
    </row>
    <row r="1364" spans="1:7" x14ac:dyDescent="0.25">
      <c r="A1364" s="27">
        <v>42800</v>
      </c>
      <c r="B1364">
        <v>80.239998</v>
      </c>
      <c r="C1364">
        <v>80.959998999999996</v>
      </c>
      <c r="D1364">
        <v>76.959998999999996</v>
      </c>
      <c r="E1364">
        <v>77.599997999999999</v>
      </c>
      <c r="F1364">
        <v>77.599997999999999</v>
      </c>
      <c r="G1364">
        <v>17258000</v>
      </c>
    </row>
    <row r="1365" spans="1:7" x14ac:dyDescent="0.25">
      <c r="A1365" s="27">
        <v>42801</v>
      </c>
      <c r="B1365">
        <v>77.599997999999999</v>
      </c>
      <c r="C1365">
        <v>79.279999000000004</v>
      </c>
      <c r="D1365">
        <v>75</v>
      </c>
      <c r="E1365">
        <v>77.599997999999999</v>
      </c>
      <c r="F1365">
        <v>77.599997999999999</v>
      </c>
      <c r="G1365">
        <v>18556900</v>
      </c>
    </row>
    <row r="1366" spans="1:7" x14ac:dyDescent="0.25">
      <c r="A1366" s="27">
        <v>42802</v>
      </c>
      <c r="B1366">
        <v>76.040001000000004</v>
      </c>
      <c r="C1366">
        <v>79.239998</v>
      </c>
      <c r="D1366">
        <v>74.559997999999993</v>
      </c>
      <c r="E1366">
        <v>78.639999000000003</v>
      </c>
      <c r="F1366">
        <v>78.639999000000003</v>
      </c>
      <c r="G1366">
        <v>20185400</v>
      </c>
    </row>
    <row r="1367" spans="1:7" x14ac:dyDescent="0.25">
      <c r="A1367" s="27">
        <v>42803</v>
      </c>
      <c r="B1367">
        <v>77.839995999999999</v>
      </c>
      <c r="C1367">
        <v>80.559997999999993</v>
      </c>
      <c r="D1367">
        <v>76.040001000000004</v>
      </c>
      <c r="E1367">
        <v>77.959998999999996</v>
      </c>
      <c r="F1367">
        <v>77.959998999999996</v>
      </c>
      <c r="G1367">
        <v>22702100</v>
      </c>
    </row>
    <row r="1368" spans="1:7" x14ac:dyDescent="0.25">
      <c r="A1368" s="27">
        <v>42804</v>
      </c>
      <c r="B1368">
        <v>76.360000999999997</v>
      </c>
      <c r="C1368">
        <v>78.639999000000003</v>
      </c>
      <c r="D1368">
        <v>75.480002999999996</v>
      </c>
      <c r="E1368">
        <v>75.599997999999999</v>
      </c>
      <c r="F1368">
        <v>75.599997999999999</v>
      </c>
      <c r="G1368">
        <v>21765100</v>
      </c>
    </row>
    <row r="1369" spans="1:7" x14ac:dyDescent="0.25">
      <c r="A1369" s="27">
        <v>42807</v>
      </c>
      <c r="B1369">
        <v>75.120002999999997</v>
      </c>
      <c r="C1369">
        <v>75.919998000000007</v>
      </c>
      <c r="D1369">
        <v>72.400002000000001</v>
      </c>
      <c r="E1369">
        <v>72.599997999999999</v>
      </c>
      <c r="F1369">
        <v>72.599997999999999</v>
      </c>
      <c r="G1369">
        <v>15382200</v>
      </c>
    </row>
    <row r="1370" spans="1:7" x14ac:dyDescent="0.25">
      <c r="A1370" s="27">
        <v>42808</v>
      </c>
      <c r="B1370">
        <v>73.160004000000001</v>
      </c>
      <c r="C1370">
        <v>76.279999000000004</v>
      </c>
      <c r="D1370">
        <v>72.040001000000004</v>
      </c>
      <c r="E1370">
        <v>75.279999000000004</v>
      </c>
      <c r="F1370">
        <v>75.279999000000004</v>
      </c>
      <c r="G1370">
        <v>23690600</v>
      </c>
    </row>
    <row r="1371" spans="1:7" x14ac:dyDescent="0.25">
      <c r="A1371" s="27">
        <v>42809</v>
      </c>
      <c r="B1371">
        <v>73.400002000000001</v>
      </c>
      <c r="C1371">
        <v>73.919998000000007</v>
      </c>
      <c r="D1371">
        <v>68.440002000000007</v>
      </c>
      <c r="E1371">
        <v>69.680000000000007</v>
      </c>
      <c r="F1371">
        <v>69.680000000000007</v>
      </c>
      <c r="G1371">
        <v>28470900</v>
      </c>
    </row>
    <row r="1372" spans="1:7" x14ac:dyDescent="0.25">
      <c r="A1372" s="27">
        <v>42810</v>
      </c>
      <c r="B1372">
        <v>68.800003000000004</v>
      </c>
      <c r="C1372">
        <v>69.279999000000004</v>
      </c>
      <c r="D1372">
        <v>66.599997999999999</v>
      </c>
      <c r="E1372">
        <v>66.800003000000004</v>
      </c>
      <c r="F1372">
        <v>66.800003000000004</v>
      </c>
      <c r="G1372">
        <v>23143900</v>
      </c>
    </row>
    <row r="1373" spans="1:7" x14ac:dyDescent="0.25">
      <c r="A1373" s="27">
        <v>42811</v>
      </c>
      <c r="B1373">
        <v>65.839995999999999</v>
      </c>
      <c r="C1373">
        <v>66.120002999999997</v>
      </c>
      <c r="D1373">
        <v>63.32</v>
      </c>
      <c r="E1373">
        <v>65.279999000000004</v>
      </c>
      <c r="F1373">
        <v>65.279999000000004</v>
      </c>
      <c r="G1373">
        <v>22592600</v>
      </c>
    </row>
    <row r="1374" spans="1:7" x14ac:dyDescent="0.25">
      <c r="A1374" s="27">
        <v>42814</v>
      </c>
      <c r="B1374">
        <v>65.040001000000004</v>
      </c>
      <c r="C1374">
        <v>65.400002000000001</v>
      </c>
      <c r="D1374">
        <v>63.52</v>
      </c>
      <c r="E1374">
        <v>65.400002000000001</v>
      </c>
      <c r="F1374">
        <v>65.400002000000001</v>
      </c>
      <c r="G1374">
        <v>15856300</v>
      </c>
    </row>
    <row r="1375" spans="1:7" x14ac:dyDescent="0.25">
      <c r="A1375" s="27">
        <v>42815</v>
      </c>
      <c r="B1375">
        <v>62.880001</v>
      </c>
      <c r="C1375">
        <v>71.519997000000004</v>
      </c>
      <c r="D1375">
        <v>61.84</v>
      </c>
      <c r="E1375">
        <v>70.239998</v>
      </c>
      <c r="F1375">
        <v>70.239998</v>
      </c>
      <c r="G1375">
        <v>61110200</v>
      </c>
    </row>
    <row r="1376" spans="1:7" x14ac:dyDescent="0.25">
      <c r="A1376" s="27">
        <v>42816</v>
      </c>
      <c r="B1376">
        <v>71.480002999999996</v>
      </c>
      <c r="C1376">
        <v>73.559997999999993</v>
      </c>
      <c r="D1376">
        <v>68.760002</v>
      </c>
      <c r="E1376">
        <v>70.919998000000007</v>
      </c>
      <c r="F1376">
        <v>70.919998000000007</v>
      </c>
      <c r="G1376">
        <v>40317700</v>
      </c>
    </row>
    <row r="1377" spans="1:7" x14ac:dyDescent="0.25">
      <c r="A1377" s="27">
        <v>42817</v>
      </c>
      <c r="B1377">
        <v>72.239998</v>
      </c>
      <c r="C1377">
        <v>76.519997000000004</v>
      </c>
      <c r="D1377">
        <v>69.040001000000004</v>
      </c>
      <c r="E1377">
        <v>75.879997000000003</v>
      </c>
      <c r="F1377">
        <v>75.879997000000003</v>
      </c>
      <c r="G1377">
        <v>32885500</v>
      </c>
    </row>
    <row r="1378" spans="1:7" x14ac:dyDescent="0.25">
      <c r="A1378" s="27">
        <v>42818</v>
      </c>
      <c r="B1378">
        <v>73.480002999999996</v>
      </c>
      <c r="C1378">
        <v>79.599997999999999</v>
      </c>
      <c r="D1378">
        <v>70.279999000000004</v>
      </c>
      <c r="E1378">
        <v>72.879997000000003</v>
      </c>
      <c r="F1378">
        <v>72.879997000000003</v>
      </c>
      <c r="G1378">
        <v>46647500</v>
      </c>
    </row>
    <row r="1379" spans="1:7" x14ac:dyDescent="0.25">
      <c r="A1379" s="27">
        <v>42821</v>
      </c>
      <c r="B1379">
        <v>78.639999000000003</v>
      </c>
      <c r="C1379">
        <v>79.599997999999999</v>
      </c>
      <c r="D1379">
        <v>68.720000999999996</v>
      </c>
      <c r="E1379">
        <v>70.040001000000004</v>
      </c>
      <c r="F1379">
        <v>70.040001000000004</v>
      </c>
      <c r="G1379">
        <v>40166200</v>
      </c>
    </row>
    <row r="1380" spans="1:7" x14ac:dyDescent="0.25">
      <c r="A1380" s="27">
        <v>42822</v>
      </c>
      <c r="B1380">
        <v>68.599997999999999</v>
      </c>
      <c r="C1380">
        <v>68.760002</v>
      </c>
      <c r="D1380">
        <v>62.240001999999997</v>
      </c>
      <c r="E1380">
        <v>62.52</v>
      </c>
      <c r="F1380">
        <v>62.52</v>
      </c>
      <c r="G1380">
        <v>29556600</v>
      </c>
    </row>
    <row r="1381" spans="1:7" x14ac:dyDescent="0.25">
      <c r="A1381" s="27">
        <v>42823</v>
      </c>
      <c r="B1381">
        <v>62.040000999999997</v>
      </c>
      <c r="C1381">
        <v>62.959999000000003</v>
      </c>
      <c r="D1381">
        <v>60.639999000000003</v>
      </c>
      <c r="E1381">
        <v>61.959999000000003</v>
      </c>
      <c r="F1381">
        <v>61.959999000000003</v>
      </c>
      <c r="G1381">
        <v>14978400</v>
      </c>
    </row>
    <row r="1382" spans="1:7" x14ac:dyDescent="0.25">
      <c r="A1382" s="27">
        <v>42824</v>
      </c>
      <c r="B1382">
        <v>62.080002</v>
      </c>
      <c r="C1382">
        <v>63.639999000000003</v>
      </c>
      <c r="D1382">
        <v>61.400002000000001</v>
      </c>
      <c r="E1382">
        <v>62.560001</v>
      </c>
      <c r="F1382">
        <v>62.560001</v>
      </c>
      <c r="G1382">
        <v>20649800</v>
      </c>
    </row>
    <row r="1383" spans="1:7" x14ac:dyDescent="0.25">
      <c r="A1383" s="27">
        <v>42825</v>
      </c>
      <c r="B1383">
        <v>62.639999000000003</v>
      </c>
      <c r="C1383">
        <v>64.919998000000007</v>
      </c>
      <c r="D1383">
        <v>61.720001000000003</v>
      </c>
      <c r="E1383">
        <v>64.680000000000007</v>
      </c>
      <c r="F1383">
        <v>64.680000000000007</v>
      </c>
      <c r="G1383">
        <v>18595300</v>
      </c>
    </row>
    <row r="1384" spans="1:7" x14ac:dyDescent="0.25">
      <c r="A1384" s="27">
        <v>42828</v>
      </c>
      <c r="B1384">
        <v>64.680000000000007</v>
      </c>
      <c r="C1384">
        <v>70</v>
      </c>
      <c r="D1384">
        <v>64</v>
      </c>
      <c r="E1384">
        <v>65.279999000000004</v>
      </c>
      <c r="F1384">
        <v>65.279999000000004</v>
      </c>
      <c r="G1384">
        <v>29836700</v>
      </c>
    </row>
    <row r="1385" spans="1:7" x14ac:dyDescent="0.25">
      <c r="A1385" s="27">
        <v>42829</v>
      </c>
      <c r="B1385">
        <v>67.040001000000004</v>
      </c>
      <c r="C1385">
        <v>67.599997999999999</v>
      </c>
      <c r="D1385">
        <v>63.040000999999997</v>
      </c>
      <c r="E1385">
        <v>63.720001000000003</v>
      </c>
      <c r="F1385">
        <v>63.720001000000003</v>
      </c>
      <c r="G1385">
        <v>20524200</v>
      </c>
    </row>
    <row r="1386" spans="1:7" x14ac:dyDescent="0.25">
      <c r="A1386" s="27">
        <v>42830</v>
      </c>
      <c r="B1386">
        <v>62.200001</v>
      </c>
      <c r="C1386">
        <v>68.199996999999996</v>
      </c>
      <c r="D1386">
        <v>60.759998000000003</v>
      </c>
      <c r="E1386">
        <v>67.760002</v>
      </c>
      <c r="F1386">
        <v>67.760002</v>
      </c>
      <c r="G1386">
        <v>33904500</v>
      </c>
    </row>
    <row r="1387" spans="1:7" x14ac:dyDescent="0.25">
      <c r="A1387" s="27">
        <v>42831</v>
      </c>
      <c r="B1387">
        <v>66.160004000000001</v>
      </c>
      <c r="C1387">
        <v>67.199996999999996</v>
      </c>
      <c r="D1387">
        <v>62.400002000000001</v>
      </c>
      <c r="E1387">
        <v>65.199996999999996</v>
      </c>
      <c r="F1387">
        <v>65.199996999999996</v>
      </c>
      <c r="G1387">
        <v>36195300</v>
      </c>
    </row>
    <row r="1388" spans="1:7" x14ac:dyDescent="0.25">
      <c r="A1388" s="27">
        <v>42832</v>
      </c>
      <c r="B1388">
        <v>67.080001999999993</v>
      </c>
      <c r="C1388">
        <v>70.360000999999997</v>
      </c>
      <c r="D1388">
        <v>65.639999000000003</v>
      </c>
      <c r="E1388">
        <v>70</v>
      </c>
      <c r="F1388">
        <v>70</v>
      </c>
      <c r="G1388">
        <v>36913400</v>
      </c>
    </row>
    <row r="1389" spans="1:7" x14ac:dyDescent="0.25">
      <c r="A1389" s="27">
        <v>42835</v>
      </c>
      <c r="B1389">
        <v>70.480002999999996</v>
      </c>
      <c r="C1389">
        <v>75</v>
      </c>
      <c r="D1389">
        <v>68.720000999999996</v>
      </c>
      <c r="E1389">
        <v>75</v>
      </c>
      <c r="F1389">
        <v>75</v>
      </c>
      <c r="G1389">
        <v>36107100</v>
      </c>
    </row>
    <row r="1390" spans="1:7" x14ac:dyDescent="0.25">
      <c r="A1390" s="27">
        <v>42836</v>
      </c>
      <c r="B1390">
        <v>78.760002</v>
      </c>
      <c r="C1390">
        <v>83.360000999999997</v>
      </c>
      <c r="D1390">
        <v>77.599997999999999</v>
      </c>
      <c r="E1390">
        <v>81.800003000000004</v>
      </c>
      <c r="F1390">
        <v>81.800003000000004</v>
      </c>
      <c r="G1390">
        <v>56960700</v>
      </c>
    </row>
    <row r="1391" spans="1:7" x14ac:dyDescent="0.25">
      <c r="A1391" s="27">
        <v>42837</v>
      </c>
      <c r="B1391">
        <v>82</v>
      </c>
      <c r="C1391">
        <v>84.279999000000004</v>
      </c>
      <c r="D1391">
        <v>79.720000999999996</v>
      </c>
      <c r="E1391">
        <v>82.639999000000003</v>
      </c>
      <c r="F1391">
        <v>82.639999000000003</v>
      </c>
      <c r="G1391">
        <v>45368000</v>
      </c>
    </row>
    <row r="1392" spans="1:7" x14ac:dyDescent="0.25">
      <c r="A1392" s="27">
        <v>42838</v>
      </c>
      <c r="B1392">
        <v>83.120002999999997</v>
      </c>
      <c r="C1392">
        <v>87</v>
      </c>
      <c r="D1392">
        <v>79.800003000000004</v>
      </c>
      <c r="E1392">
        <v>85.839995999999999</v>
      </c>
      <c r="F1392">
        <v>85.839995999999999</v>
      </c>
      <c r="G1392">
        <v>44629600</v>
      </c>
    </row>
    <row r="1393" spans="1:7" x14ac:dyDescent="0.25">
      <c r="A1393" s="27">
        <v>42842</v>
      </c>
      <c r="B1393">
        <v>82.839995999999999</v>
      </c>
      <c r="C1393">
        <v>83</v>
      </c>
      <c r="D1393">
        <v>77.040001000000004</v>
      </c>
      <c r="E1393">
        <v>77.040001000000004</v>
      </c>
      <c r="F1393">
        <v>77.040001000000004</v>
      </c>
      <c r="G1393">
        <v>33803400</v>
      </c>
    </row>
    <row r="1394" spans="1:7" x14ac:dyDescent="0.25">
      <c r="A1394" s="27">
        <v>42843</v>
      </c>
      <c r="B1394">
        <v>79</v>
      </c>
      <c r="C1394">
        <v>81.800003000000004</v>
      </c>
      <c r="D1394">
        <v>75.639999000000003</v>
      </c>
      <c r="E1394">
        <v>75.839995999999999</v>
      </c>
      <c r="F1394">
        <v>75.839995999999999</v>
      </c>
      <c r="G1394">
        <v>33219000</v>
      </c>
    </row>
    <row r="1395" spans="1:7" x14ac:dyDescent="0.25">
      <c r="A1395" s="27">
        <v>42844</v>
      </c>
      <c r="B1395">
        <v>73.400002000000001</v>
      </c>
      <c r="C1395">
        <v>80.559997999999993</v>
      </c>
      <c r="D1395">
        <v>72.440002000000007</v>
      </c>
      <c r="E1395">
        <v>79.400002000000001</v>
      </c>
      <c r="F1395">
        <v>79.400002000000001</v>
      </c>
      <c r="G1395">
        <v>33909000</v>
      </c>
    </row>
    <row r="1396" spans="1:7" x14ac:dyDescent="0.25">
      <c r="A1396" s="27">
        <v>42845</v>
      </c>
      <c r="B1396">
        <v>77.199996999999996</v>
      </c>
      <c r="C1396">
        <v>79.680000000000007</v>
      </c>
      <c r="D1396">
        <v>74.040001000000004</v>
      </c>
      <c r="E1396">
        <v>75.319999999999993</v>
      </c>
      <c r="F1396">
        <v>75.319999999999993</v>
      </c>
      <c r="G1396">
        <v>35684800</v>
      </c>
    </row>
    <row r="1397" spans="1:7" x14ac:dyDescent="0.25">
      <c r="A1397" s="27">
        <v>42846</v>
      </c>
      <c r="B1397">
        <v>76.360000999999997</v>
      </c>
      <c r="C1397">
        <v>79.199996999999996</v>
      </c>
      <c r="D1397">
        <v>75.559997999999993</v>
      </c>
      <c r="E1397">
        <v>75.959998999999996</v>
      </c>
      <c r="F1397">
        <v>75.959998999999996</v>
      </c>
      <c r="G1397">
        <v>33014900</v>
      </c>
    </row>
    <row r="1398" spans="1:7" x14ac:dyDescent="0.25">
      <c r="A1398" s="27">
        <v>42849</v>
      </c>
      <c r="B1398">
        <v>63.52</v>
      </c>
      <c r="C1398">
        <v>65.599997999999999</v>
      </c>
      <c r="D1398">
        <v>59.240001999999997</v>
      </c>
      <c r="E1398">
        <v>59.720001000000003</v>
      </c>
      <c r="F1398">
        <v>59.720001000000003</v>
      </c>
      <c r="G1398">
        <v>36045200</v>
      </c>
    </row>
    <row r="1399" spans="1:7" x14ac:dyDescent="0.25">
      <c r="A1399" s="27">
        <v>42850</v>
      </c>
      <c r="B1399">
        <v>57.799999</v>
      </c>
      <c r="C1399">
        <v>58.48</v>
      </c>
      <c r="D1399">
        <v>56.560001</v>
      </c>
      <c r="E1399">
        <v>56.880001</v>
      </c>
      <c r="F1399">
        <v>56.880001</v>
      </c>
      <c r="G1399">
        <v>18288700</v>
      </c>
    </row>
    <row r="1400" spans="1:7" x14ac:dyDescent="0.25">
      <c r="A1400" s="27">
        <v>42851</v>
      </c>
      <c r="B1400">
        <v>57.200001</v>
      </c>
      <c r="C1400">
        <v>59.759998000000003</v>
      </c>
      <c r="D1400">
        <v>56.639999000000003</v>
      </c>
      <c r="E1400">
        <v>57.959999000000003</v>
      </c>
      <c r="F1400">
        <v>57.959999000000003</v>
      </c>
      <c r="G1400">
        <v>26551500</v>
      </c>
    </row>
    <row r="1401" spans="1:7" x14ac:dyDescent="0.25">
      <c r="A1401" s="27">
        <v>42852</v>
      </c>
      <c r="B1401">
        <v>56.720001000000003</v>
      </c>
      <c r="C1401">
        <v>58.200001</v>
      </c>
      <c r="D1401">
        <v>56.439999</v>
      </c>
      <c r="E1401">
        <v>56.799999</v>
      </c>
      <c r="F1401">
        <v>56.799999</v>
      </c>
      <c r="G1401">
        <v>22569800</v>
      </c>
    </row>
    <row r="1402" spans="1:7" x14ac:dyDescent="0.25">
      <c r="A1402" s="27">
        <v>42853</v>
      </c>
      <c r="B1402">
        <v>56.959999000000003</v>
      </c>
      <c r="C1402">
        <v>58.119999</v>
      </c>
      <c r="D1402">
        <v>56.639999000000003</v>
      </c>
      <c r="E1402">
        <v>56.720001000000003</v>
      </c>
      <c r="F1402">
        <v>56.720001000000003</v>
      </c>
      <c r="G1402">
        <v>18907700</v>
      </c>
    </row>
    <row r="1403" spans="1:7" x14ac:dyDescent="0.25">
      <c r="A1403" s="27">
        <v>42856</v>
      </c>
      <c r="B1403">
        <v>55.599997999999999</v>
      </c>
      <c r="C1403">
        <v>55.759998000000003</v>
      </c>
      <c r="D1403">
        <v>51.439999</v>
      </c>
      <c r="E1403">
        <v>52.400002000000001</v>
      </c>
      <c r="F1403">
        <v>52.400002000000001</v>
      </c>
      <c r="G1403">
        <v>23878500</v>
      </c>
    </row>
    <row r="1404" spans="1:7" x14ac:dyDescent="0.25">
      <c r="A1404" s="27">
        <v>42857</v>
      </c>
      <c r="B1404">
        <v>52.240001999999997</v>
      </c>
      <c r="C1404">
        <v>53.720001000000003</v>
      </c>
      <c r="D1404">
        <v>52.040000999999997</v>
      </c>
      <c r="E1404">
        <v>52.68</v>
      </c>
      <c r="F1404">
        <v>52.68</v>
      </c>
      <c r="G1404">
        <v>20761800</v>
      </c>
    </row>
    <row r="1405" spans="1:7" x14ac:dyDescent="0.25">
      <c r="A1405" s="27">
        <v>42858</v>
      </c>
      <c r="B1405">
        <v>53.959999000000003</v>
      </c>
      <c r="C1405">
        <v>55.32</v>
      </c>
      <c r="D1405">
        <v>52.959999000000003</v>
      </c>
      <c r="E1405">
        <v>54.759998000000003</v>
      </c>
      <c r="F1405">
        <v>54.759998000000003</v>
      </c>
      <c r="G1405">
        <v>21963700</v>
      </c>
    </row>
    <row r="1406" spans="1:7" x14ac:dyDescent="0.25">
      <c r="A1406" s="27">
        <v>42859</v>
      </c>
      <c r="B1406">
        <v>53.080002</v>
      </c>
      <c r="C1406">
        <v>55.799999</v>
      </c>
      <c r="D1406">
        <v>51.799999</v>
      </c>
      <c r="E1406">
        <v>52.080002</v>
      </c>
      <c r="F1406">
        <v>52.080002</v>
      </c>
      <c r="G1406">
        <v>31204500</v>
      </c>
    </row>
    <row r="1407" spans="1:7" x14ac:dyDescent="0.25">
      <c r="A1407" s="27">
        <v>42860</v>
      </c>
      <c r="B1407">
        <v>51.799999</v>
      </c>
      <c r="C1407">
        <v>53.040000999999997</v>
      </c>
      <c r="D1407">
        <v>51.279998999999997</v>
      </c>
      <c r="E1407">
        <v>52.599997999999999</v>
      </c>
      <c r="F1407">
        <v>52.599997999999999</v>
      </c>
      <c r="G1407">
        <v>20608600</v>
      </c>
    </row>
    <row r="1408" spans="1:7" x14ac:dyDescent="0.25">
      <c r="A1408" s="27">
        <v>42863</v>
      </c>
      <c r="B1408">
        <v>50.919998</v>
      </c>
      <c r="C1408">
        <v>51.119999</v>
      </c>
      <c r="D1408">
        <v>49.240001999999997</v>
      </c>
      <c r="E1408">
        <v>49.959999000000003</v>
      </c>
      <c r="F1408">
        <v>49.959999000000003</v>
      </c>
      <c r="G1408">
        <v>22344300</v>
      </c>
    </row>
    <row r="1409" spans="1:7" x14ac:dyDescent="0.25">
      <c r="A1409" s="27">
        <v>42864</v>
      </c>
      <c r="B1409">
        <v>48.439999</v>
      </c>
      <c r="C1409">
        <v>50.400002000000001</v>
      </c>
      <c r="D1409">
        <v>48.200001</v>
      </c>
      <c r="E1409">
        <v>49.720001000000003</v>
      </c>
      <c r="F1409">
        <v>49.720001000000003</v>
      </c>
      <c r="G1409">
        <v>21284700</v>
      </c>
    </row>
    <row r="1410" spans="1:7" x14ac:dyDescent="0.25">
      <c r="A1410" s="27">
        <v>42865</v>
      </c>
      <c r="B1410">
        <v>50.200001</v>
      </c>
      <c r="C1410">
        <v>50.200001</v>
      </c>
      <c r="D1410">
        <v>49.200001</v>
      </c>
      <c r="E1410">
        <v>50.040000999999997</v>
      </c>
      <c r="F1410">
        <v>50.040000999999997</v>
      </c>
      <c r="G1410">
        <v>15139100</v>
      </c>
    </row>
    <row r="1411" spans="1:7" x14ac:dyDescent="0.25">
      <c r="A1411" s="27">
        <v>42866</v>
      </c>
      <c r="B1411">
        <v>51.279998999999997</v>
      </c>
      <c r="C1411">
        <v>53.560001</v>
      </c>
      <c r="D1411">
        <v>49.68</v>
      </c>
      <c r="E1411">
        <v>49.759998000000003</v>
      </c>
      <c r="F1411">
        <v>49.759998000000003</v>
      </c>
      <c r="G1411">
        <v>30375100</v>
      </c>
    </row>
    <row r="1412" spans="1:7" x14ac:dyDescent="0.25">
      <c r="A1412" s="27">
        <v>42867</v>
      </c>
      <c r="B1412">
        <v>50.360000999999997</v>
      </c>
      <c r="C1412">
        <v>50.720001000000003</v>
      </c>
      <c r="D1412">
        <v>49.599997999999999</v>
      </c>
      <c r="E1412">
        <v>49.639999000000003</v>
      </c>
      <c r="F1412">
        <v>49.639999000000003</v>
      </c>
      <c r="G1412">
        <v>15275400</v>
      </c>
    </row>
    <row r="1413" spans="1:7" x14ac:dyDescent="0.25">
      <c r="A1413" s="27">
        <v>42870</v>
      </c>
      <c r="B1413">
        <v>48.599997999999999</v>
      </c>
      <c r="C1413">
        <v>48.919998</v>
      </c>
      <c r="D1413">
        <v>47.16</v>
      </c>
      <c r="E1413">
        <v>47.439999</v>
      </c>
      <c r="F1413">
        <v>47.439999</v>
      </c>
      <c r="G1413">
        <v>17679700</v>
      </c>
    </row>
    <row r="1414" spans="1:7" x14ac:dyDescent="0.25">
      <c r="A1414" s="27">
        <v>42871</v>
      </c>
      <c r="B1414">
        <v>46.439999</v>
      </c>
      <c r="C1414">
        <v>47.560001</v>
      </c>
      <c r="D1414">
        <v>46</v>
      </c>
      <c r="E1414">
        <v>46.52</v>
      </c>
      <c r="F1414">
        <v>46.52</v>
      </c>
      <c r="G1414">
        <v>20971000</v>
      </c>
    </row>
    <row r="1415" spans="1:7" x14ac:dyDescent="0.25">
      <c r="A1415" s="27">
        <v>42872</v>
      </c>
      <c r="B1415">
        <v>52.400002000000001</v>
      </c>
      <c r="C1415">
        <v>63.52</v>
      </c>
      <c r="D1415">
        <v>50.84</v>
      </c>
      <c r="E1415">
        <v>63.400002000000001</v>
      </c>
      <c r="F1415">
        <v>63.400002000000001</v>
      </c>
      <c r="G1415">
        <v>88850000</v>
      </c>
    </row>
    <row r="1416" spans="1:7" x14ac:dyDescent="0.25">
      <c r="A1416" s="27">
        <v>42873</v>
      </c>
      <c r="B1416">
        <v>62.48</v>
      </c>
      <c r="C1416">
        <v>63.360000999999997</v>
      </c>
      <c r="D1416">
        <v>56.759998000000003</v>
      </c>
      <c r="E1416">
        <v>60.52</v>
      </c>
      <c r="F1416">
        <v>60.52</v>
      </c>
      <c r="G1416">
        <v>65709300</v>
      </c>
    </row>
    <row r="1417" spans="1:7" x14ac:dyDescent="0.25">
      <c r="A1417" s="27">
        <v>42874</v>
      </c>
      <c r="B1417">
        <v>56.32</v>
      </c>
      <c r="C1417">
        <v>56.599997999999999</v>
      </c>
      <c r="D1417">
        <v>49.759998000000003</v>
      </c>
      <c r="E1417">
        <v>51.799999</v>
      </c>
      <c r="F1417">
        <v>51.799999</v>
      </c>
      <c r="G1417">
        <v>52482300</v>
      </c>
    </row>
    <row r="1418" spans="1:7" x14ac:dyDescent="0.25">
      <c r="A1418" s="27">
        <v>42877</v>
      </c>
      <c r="B1418">
        <v>48.799999</v>
      </c>
      <c r="C1418">
        <v>48.880001</v>
      </c>
      <c r="D1418">
        <v>46.599997999999999</v>
      </c>
      <c r="E1418">
        <v>46.959999000000003</v>
      </c>
      <c r="F1418">
        <v>46.959999000000003</v>
      </c>
      <c r="G1418">
        <v>28680300</v>
      </c>
    </row>
    <row r="1419" spans="1:7" x14ac:dyDescent="0.25">
      <c r="A1419" s="27">
        <v>42878</v>
      </c>
      <c r="B1419">
        <v>46.52</v>
      </c>
      <c r="C1419">
        <v>47.759998000000003</v>
      </c>
      <c r="D1419">
        <v>46.16</v>
      </c>
      <c r="E1419">
        <v>46.799999</v>
      </c>
      <c r="F1419">
        <v>46.799999</v>
      </c>
      <c r="G1419">
        <v>23911800</v>
      </c>
    </row>
    <row r="1420" spans="1:7" x14ac:dyDescent="0.25">
      <c r="A1420" s="27">
        <v>42879</v>
      </c>
      <c r="B1420">
        <v>46.52</v>
      </c>
      <c r="C1420">
        <v>47.720001000000003</v>
      </c>
      <c r="D1420">
        <v>44</v>
      </c>
      <c r="E1420">
        <v>44.439999</v>
      </c>
      <c r="F1420">
        <v>44.439999</v>
      </c>
      <c r="G1420">
        <v>28208400</v>
      </c>
    </row>
    <row r="1421" spans="1:7" x14ac:dyDescent="0.25">
      <c r="A1421" s="27">
        <v>42880</v>
      </c>
      <c r="B1421">
        <v>44.360000999999997</v>
      </c>
      <c r="C1421">
        <v>46</v>
      </c>
      <c r="D1421">
        <v>43.919998</v>
      </c>
      <c r="E1421">
        <v>45.32</v>
      </c>
      <c r="F1421">
        <v>45.32</v>
      </c>
      <c r="G1421">
        <v>28526600</v>
      </c>
    </row>
    <row r="1422" spans="1:7" x14ac:dyDescent="0.25">
      <c r="A1422" s="27">
        <v>42881</v>
      </c>
      <c r="B1422">
        <v>45.759998000000003</v>
      </c>
      <c r="C1422">
        <v>45.759998000000003</v>
      </c>
      <c r="D1422">
        <v>43.599997999999999</v>
      </c>
      <c r="E1422">
        <v>43.799999</v>
      </c>
      <c r="F1422">
        <v>43.799999</v>
      </c>
      <c r="G1422">
        <v>24223200</v>
      </c>
    </row>
    <row r="1423" spans="1:7" x14ac:dyDescent="0.25">
      <c r="A1423" s="27">
        <v>42885</v>
      </c>
      <c r="B1423">
        <v>44.84</v>
      </c>
      <c r="C1423">
        <v>45.080002</v>
      </c>
      <c r="D1423">
        <v>42.959999000000003</v>
      </c>
      <c r="E1423">
        <v>43.16</v>
      </c>
      <c r="F1423">
        <v>43.16</v>
      </c>
      <c r="G1423">
        <v>22567700</v>
      </c>
    </row>
    <row r="1424" spans="1:7" x14ac:dyDescent="0.25">
      <c r="A1424" s="27">
        <v>42886</v>
      </c>
      <c r="B1424">
        <v>42.720001000000003</v>
      </c>
      <c r="C1424">
        <v>45.919998</v>
      </c>
      <c r="D1424">
        <v>42.48</v>
      </c>
      <c r="E1424">
        <v>43.959999000000003</v>
      </c>
      <c r="F1424">
        <v>43.959999000000003</v>
      </c>
      <c r="G1424">
        <v>40747300</v>
      </c>
    </row>
    <row r="1425" spans="1:7" x14ac:dyDescent="0.25">
      <c r="A1425" s="27">
        <v>42887</v>
      </c>
      <c r="B1425">
        <v>42.759998000000003</v>
      </c>
      <c r="C1425">
        <v>43.080002</v>
      </c>
      <c r="D1425">
        <v>41.759998000000003</v>
      </c>
      <c r="E1425">
        <v>41.880001</v>
      </c>
      <c r="F1425">
        <v>41.880001</v>
      </c>
      <c r="G1425">
        <v>21603400</v>
      </c>
    </row>
    <row r="1426" spans="1:7" x14ac:dyDescent="0.25">
      <c r="A1426" s="27">
        <v>42888</v>
      </c>
      <c r="B1426">
        <v>42.200001</v>
      </c>
      <c r="C1426">
        <v>42.52</v>
      </c>
      <c r="D1426">
        <v>41.200001</v>
      </c>
      <c r="E1426">
        <v>42.040000999999997</v>
      </c>
      <c r="F1426">
        <v>42.040000999999997</v>
      </c>
      <c r="G1426">
        <v>21609300</v>
      </c>
    </row>
    <row r="1427" spans="1:7" x14ac:dyDescent="0.25">
      <c r="A1427" s="27">
        <v>42891</v>
      </c>
      <c r="B1427">
        <v>42.439999</v>
      </c>
      <c r="C1427">
        <v>42.48</v>
      </c>
      <c r="D1427">
        <v>40.639999000000003</v>
      </c>
      <c r="E1427">
        <v>42.32</v>
      </c>
      <c r="F1427">
        <v>42.32</v>
      </c>
      <c r="G1427">
        <v>20256000</v>
      </c>
    </row>
    <row r="1428" spans="1:7" x14ac:dyDescent="0.25">
      <c r="A1428" s="27">
        <v>42892</v>
      </c>
      <c r="B1428">
        <v>43.400002000000001</v>
      </c>
      <c r="C1428">
        <v>44.720001000000003</v>
      </c>
      <c r="D1428">
        <v>42.639999000000003</v>
      </c>
      <c r="E1428">
        <v>44.32</v>
      </c>
      <c r="F1428">
        <v>44.32</v>
      </c>
      <c r="G1428">
        <v>28070000</v>
      </c>
    </row>
    <row r="1429" spans="1:7" x14ac:dyDescent="0.25">
      <c r="A1429" s="27">
        <v>42893</v>
      </c>
      <c r="B1429">
        <v>43.32</v>
      </c>
      <c r="C1429">
        <v>45.68</v>
      </c>
      <c r="D1429">
        <v>42.880001</v>
      </c>
      <c r="E1429">
        <v>43.400002000000001</v>
      </c>
      <c r="F1429">
        <v>43.400002000000001</v>
      </c>
      <c r="G1429">
        <v>33044800</v>
      </c>
    </row>
    <row r="1430" spans="1:7" x14ac:dyDescent="0.25">
      <c r="A1430" s="27">
        <v>42894</v>
      </c>
      <c r="B1430">
        <v>43.200001</v>
      </c>
      <c r="C1430">
        <v>43.32</v>
      </c>
      <c r="D1430">
        <v>40.840000000000003</v>
      </c>
      <c r="E1430">
        <v>41.400002000000001</v>
      </c>
      <c r="F1430">
        <v>41.400002000000001</v>
      </c>
      <c r="G1430">
        <v>27075400</v>
      </c>
    </row>
    <row r="1431" spans="1:7" x14ac:dyDescent="0.25">
      <c r="A1431" s="27">
        <v>42895</v>
      </c>
      <c r="B1431">
        <v>40.599997999999999</v>
      </c>
      <c r="C1431">
        <v>46.32</v>
      </c>
      <c r="D1431">
        <v>39.720001000000003</v>
      </c>
      <c r="E1431">
        <v>42.560001</v>
      </c>
      <c r="F1431">
        <v>42.560001</v>
      </c>
      <c r="G1431">
        <v>60712200</v>
      </c>
    </row>
    <row r="1432" spans="1:7" x14ac:dyDescent="0.25">
      <c r="A1432" s="27">
        <v>42898</v>
      </c>
      <c r="B1432">
        <v>43.68</v>
      </c>
      <c r="C1432">
        <v>45.84</v>
      </c>
      <c r="D1432">
        <v>43.200001</v>
      </c>
      <c r="E1432">
        <v>43.599997999999999</v>
      </c>
      <c r="F1432">
        <v>43.599997999999999</v>
      </c>
      <c r="G1432">
        <v>50531600</v>
      </c>
    </row>
    <row r="1433" spans="1:7" x14ac:dyDescent="0.25">
      <c r="A1433" s="27">
        <v>42899</v>
      </c>
      <c r="B1433">
        <v>41.68</v>
      </c>
      <c r="C1433">
        <v>42.080002</v>
      </c>
      <c r="D1433">
        <v>40.360000999999997</v>
      </c>
      <c r="E1433">
        <v>40.560001</v>
      </c>
      <c r="F1433">
        <v>40.560001</v>
      </c>
      <c r="G1433">
        <v>29443000</v>
      </c>
    </row>
    <row r="1434" spans="1:7" x14ac:dyDescent="0.25">
      <c r="A1434" s="27">
        <v>42900</v>
      </c>
      <c r="B1434">
        <v>40.520000000000003</v>
      </c>
      <c r="C1434">
        <v>41.84</v>
      </c>
      <c r="D1434">
        <v>39.919998</v>
      </c>
      <c r="E1434">
        <v>40.200001</v>
      </c>
      <c r="F1434">
        <v>40.200001</v>
      </c>
      <c r="G1434">
        <v>44048600</v>
      </c>
    </row>
    <row r="1435" spans="1:7" x14ac:dyDescent="0.25">
      <c r="A1435" s="27">
        <v>42901</v>
      </c>
      <c r="B1435">
        <v>43.400002000000001</v>
      </c>
      <c r="C1435">
        <v>43.599997999999999</v>
      </c>
      <c r="D1435">
        <v>40.479999999999997</v>
      </c>
      <c r="E1435">
        <v>41.240001999999997</v>
      </c>
      <c r="F1435">
        <v>41.240001999999997</v>
      </c>
      <c r="G1435">
        <v>42721400</v>
      </c>
    </row>
    <row r="1436" spans="1:7" x14ac:dyDescent="0.25">
      <c r="A1436" s="27">
        <v>42902</v>
      </c>
      <c r="B1436">
        <v>40.479999999999997</v>
      </c>
      <c r="C1436">
        <v>42</v>
      </c>
      <c r="D1436">
        <v>40.279998999999997</v>
      </c>
      <c r="E1436">
        <v>40.439999</v>
      </c>
      <c r="F1436">
        <v>40.439999</v>
      </c>
      <c r="G1436">
        <v>27297800</v>
      </c>
    </row>
    <row r="1437" spans="1:7" x14ac:dyDescent="0.25">
      <c r="A1437" s="27">
        <v>42905</v>
      </c>
      <c r="B1437">
        <v>38.959999000000003</v>
      </c>
      <c r="C1437">
        <v>39.080002</v>
      </c>
      <c r="D1437">
        <v>37.479999999999997</v>
      </c>
      <c r="E1437">
        <v>37.880001</v>
      </c>
      <c r="F1437">
        <v>37.880001</v>
      </c>
      <c r="G1437">
        <v>29632600</v>
      </c>
    </row>
    <row r="1438" spans="1:7" x14ac:dyDescent="0.25">
      <c r="A1438" s="27">
        <v>42906</v>
      </c>
      <c r="B1438">
        <v>38.759998000000003</v>
      </c>
      <c r="C1438">
        <v>40.32</v>
      </c>
      <c r="D1438">
        <v>38.520000000000003</v>
      </c>
      <c r="E1438">
        <v>40.040000999999997</v>
      </c>
      <c r="F1438">
        <v>40.040000999999997</v>
      </c>
      <c r="G1438">
        <v>33560600</v>
      </c>
    </row>
    <row r="1439" spans="1:7" x14ac:dyDescent="0.25">
      <c r="A1439" s="27">
        <v>42907</v>
      </c>
      <c r="B1439">
        <v>38.599997999999999</v>
      </c>
      <c r="C1439">
        <v>40.040000999999997</v>
      </c>
      <c r="D1439">
        <v>38.200001</v>
      </c>
      <c r="E1439">
        <v>39.200001</v>
      </c>
      <c r="F1439">
        <v>39.200001</v>
      </c>
      <c r="G1439">
        <v>30917200</v>
      </c>
    </row>
    <row r="1440" spans="1:7" x14ac:dyDescent="0.25">
      <c r="A1440" s="27">
        <v>42908</v>
      </c>
      <c r="B1440">
        <v>39.119999</v>
      </c>
      <c r="C1440">
        <v>39.599997999999999</v>
      </c>
      <c r="D1440">
        <v>38.080002</v>
      </c>
      <c r="E1440">
        <v>38.520000000000003</v>
      </c>
      <c r="F1440">
        <v>38.520000000000003</v>
      </c>
      <c r="G1440">
        <v>18573300</v>
      </c>
    </row>
    <row r="1441" spans="1:7" x14ac:dyDescent="0.25">
      <c r="A1441" s="27">
        <v>42909</v>
      </c>
      <c r="B1441">
        <v>38.400002000000001</v>
      </c>
      <c r="C1441">
        <v>38.959999000000003</v>
      </c>
      <c r="D1441">
        <v>37.599997999999999</v>
      </c>
      <c r="E1441">
        <v>37.68</v>
      </c>
      <c r="F1441">
        <v>37.68</v>
      </c>
      <c r="G1441">
        <v>19885700</v>
      </c>
    </row>
    <row r="1442" spans="1:7" x14ac:dyDescent="0.25">
      <c r="A1442" s="27">
        <v>42912</v>
      </c>
      <c r="B1442">
        <v>36.68</v>
      </c>
      <c r="C1442">
        <v>37.479999999999997</v>
      </c>
      <c r="D1442">
        <v>36</v>
      </c>
      <c r="E1442">
        <v>36.119999</v>
      </c>
      <c r="F1442">
        <v>36.119999</v>
      </c>
      <c r="G1442">
        <v>27346300</v>
      </c>
    </row>
    <row r="1443" spans="1:7" x14ac:dyDescent="0.25">
      <c r="A1443" s="27">
        <v>42913</v>
      </c>
      <c r="B1443">
        <v>36.439999</v>
      </c>
      <c r="C1443">
        <v>38.599997999999999</v>
      </c>
      <c r="D1443">
        <v>35.639999000000003</v>
      </c>
      <c r="E1443">
        <v>38.520000000000003</v>
      </c>
      <c r="F1443">
        <v>38.520000000000003</v>
      </c>
      <c r="G1443">
        <v>44591200</v>
      </c>
    </row>
    <row r="1444" spans="1:7" x14ac:dyDescent="0.25">
      <c r="A1444" s="27">
        <v>42914</v>
      </c>
      <c r="B1444">
        <v>37.200001</v>
      </c>
      <c r="C1444">
        <v>38</v>
      </c>
      <c r="D1444">
        <v>35.959999000000003</v>
      </c>
      <c r="E1444">
        <v>36.240001999999997</v>
      </c>
      <c r="F1444">
        <v>36.240001999999997</v>
      </c>
      <c r="G1444">
        <v>27002100</v>
      </c>
    </row>
    <row r="1445" spans="1:7" x14ac:dyDescent="0.25">
      <c r="A1445" s="27">
        <v>42915</v>
      </c>
      <c r="B1445">
        <v>36.439999</v>
      </c>
      <c r="C1445">
        <v>47.16</v>
      </c>
      <c r="D1445">
        <v>36.279998999999997</v>
      </c>
      <c r="E1445">
        <v>39.959999000000003</v>
      </c>
      <c r="F1445">
        <v>39.959999000000003</v>
      </c>
      <c r="G1445">
        <v>114998300</v>
      </c>
    </row>
    <row r="1446" spans="1:7" x14ac:dyDescent="0.25">
      <c r="A1446" s="27">
        <v>42916</v>
      </c>
      <c r="B1446">
        <v>38.080002</v>
      </c>
      <c r="C1446">
        <v>41.439999</v>
      </c>
      <c r="D1446">
        <v>37.479999999999997</v>
      </c>
      <c r="E1446">
        <v>38.959999000000003</v>
      </c>
      <c r="F1446">
        <v>38.959999000000003</v>
      </c>
      <c r="G1446">
        <v>49558100</v>
      </c>
    </row>
    <row r="1447" spans="1:7" x14ac:dyDescent="0.25">
      <c r="A1447" s="27">
        <v>42919</v>
      </c>
      <c r="B1447">
        <v>37.599997999999999</v>
      </c>
      <c r="C1447">
        <v>40</v>
      </c>
      <c r="D1447">
        <v>37.200001</v>
      </c>
      <c r="E1447">
        <v>40</v>
      </c>
      <c r="F1447">
        <v>40</v>
      </c>
      <c r="G1447">
        <v>22366400</v>
      </c>
    </row>
    <row r="1448" spans="1:7" x14ac:dyDescent="0.25">
      <c r="A1448" s="27">
        <v>42921</v>
      </c>
      <c r="B1448">
        <v>39.360000999999997</v>
      </c>
      <c r="C1448">
        <v>42.16</v>
      </c>
      <c r="D1448">
        <v>38.799999</v>
      </c>
      <c r="E1448">
        <v>39.840000000000003</v>
      </c>
      <c r="F1448">
        <v>39.840000000000003</v>
      </c>
      <c r="G1448">
        <v>46758100</v>
      </c>
    </row>
    <row r="1449" spans="1:7" x14ac:dyDescent="0.25">
      <c r="A1449" s="27">
        <v>42922</v>
      </c>
      <c r="B1449">
        <v>41.279998999999997</v>
      </c>
      <c r="C1449">
        <v>44.52</v>
      </c>
      <c r="D1449">
        <v>40.919998</v>
      </c>
      <c r="E1449">
        <v>43.799999</v>
      </c>
      <c r="F1449">
        <v>43.799999</v>
      </c>
      <c r="G1449">
        <v>59240600</v>
      </c>
    </row>
    <row r="1450" spans="1:7" x14ac:dyDescent="0.25">
      <c r="A1450" s="27">
        <v>42923</v>
      </c>
      <c r="B1450">
        <v>42.119999</v>
      </c>
      <c r="C1450">
        <v>42.919998</v>
      </c>
      <c r="D1450">
        <v>40.68</v>
      </c>
      <c r="E1450">
        <v>40.840000000000003</v>
      </c>
      <c r="F1450">
        <v>40.840000000000003</v>
      </c>
      <c r="G1450">
        <v>29667900</v>
      </c>
    </row>
    <row r="1451" spans="1:7" x14ac:dyDescent="0.25">
      <c r="A1451" s="27">
        <v>42926</v>
      </c>
      <c r="B1451">
        <v>40.639999000000003</v>
      </c>
      <c r="C1451">
        <v>40.840000000000003</v>
      </c>
      <c r="D1451">
        <v>38.159999999999997</v>
      </c>
      <c r="E1451">
        <v>38.880001</v>
      </c>
      <c r="F1451">
        <v>38.880001</v>
      </c>
      <c r="G1451">
        <v>30336200</v>
      </c>
    </row>
    <row r="1452" spans="1:7" x14ac:dyDescent="0.25">
      <c r="A1452" s="27">
        <v>42927</v>
      </c>
      <c r="B1452">
        <v>39.080002</v>
      </c>
      <c r="C1452">
        <v>42.279998999999997</v>
      </c>
      <c r="D1452">
        <v>38.159999999999997</v>
      </c>
      <c r="E1452">
        <v>38.560001</v>
      </c>
      <c r="F1452">
        <v>38.560001</v>
      </c>
      <c r="G1452">
        <v>42652300</v>
      </c>
    </row>
    <row r="1453" spans="1:7" x14ac:dyDescent="0.25">
      <c r="A1453" s="27">
        <v>42928</v>
      </c>
      <c r="B1453">
        <v>37.200001</v>
      </c>
      <c r="C1453">
        <v>37.32</v>
      </c>
      <c r="D1453">
        <v>36.080002</v>
      </c>
      <c r="E1453">
        <v>36.360000999999997</v>
      </c>
      <c r="F1453">
        <v>36.360000999999997</v>
      </c>
      <c r="G1453">
        <v>29288400</v>
      </c>
    </row>
    <row r="1454" spans="1:7" x14ac:dyDescent="0.25">
      <c r="A1454" s="27">
        <v>42929</v>
      </c>
      <c r="B1454">
        <v>36.360000999999997</v>
      </c>
      <c r="C1454">
        <v>36.400002000000001</v>
      </c>
      <c r="D1454">
        <v>35.360000999999997</v>
      </c>
      <c r="E1454">
        <v>35.599997999999999</v>
      </c>
      <c r="F1454">
        <v>35.599997999999999</v>
      </c>
      <c r="G1454">
        <v>24529600</v>
      </c>
    </row>
    <row r="1455" spans="1:7" x14ac:dyDescent="0.25">
      <c r="A1455" s="27">
        <v>42930</v>
      </c>
      <c r="B1455">
        <v>35.599997999999999</v>
      </c>
      <c r="C1455">
        <v>35.639999000000003</v>
      </c>
      <c r="D1455">
        <v>33.799999</v>
      </c>
      <c r="E1455">
        <v>34.240001999999997</v>
      </c>
      <c r="F1455">
        <v>34.240001999999997</v>
      </c>
      <c r="G1455">
        <v>30277700</v>
      </c>
    </row>
    <row r="1456" spans="1:7" x14ac:dyDescent="0.25">
      <c r="A1456" s="27">
        <v>42933</v>
      </c>
      <c r="B1456">
        <v>32.979999999999997</v>
      </c>
      <c r="C1456">
        <v>33.139999000000003</v>
      </c>
      <c r="D1456">
        <v>32.259998000000003</v>
      </c>
      <c r="E1456">
        <v>32.459999000000003</v>
      </c>
      <c r="F1456">
        <v>32.459999000000003</v>
      </c>
      <c r="G1456">
        <v>14529700</v>
      </c>
    </row>
    <row r="1457" spans="1:7" x14ac:dyDescent="0.25">
      <c r="A1457" s="27">
        <v>42934</v>
      </c>
      <c r="B1457">
        <v>33.18</v>
      </c>
      <c r="C1457">
        <v>33.779998999999997</v>
      </c>
      <c r="D1457">
        <v>31.610001</v>
      </c>
      <c r="E1457">
        <v>31.66</v>
      </c>
      <c r="F1457">
        <v>31.66</v>
      </c>
      <c r="G1457">
        <v>19135300</v>
      </c>
    </row>
    <row r="1458" spans="1:7" x14ac:dyDescent="0.25">
      <c r="A1458" s="27">
        <v>42935</v>
      </c>
      <c r="B1458">
        <v>31.049999</v>
      </c>
      <c r="C1458">
        <v>31.190000999999999</v>
      </c>
      <c r="D1458">
        <v>30.290001</v>
      </c>
      <c r="E1458">
        <v>30.9</v>
      </c>
      <c r="F1458">
        <v>30.9</v>
      </c>
      <c r="G1458">
        <v>14817100</v>
      </c>
    </row>
    <row r="1459" spans="1:7" x14ac:dyDescent="0.25">
      <c r="A1459" s="27">
        <v>42936</v>
      </c>
      <c r="B1459">
        <v>30.5</v>
      </c>
      <c r="C1459">
        <v>31.57</v>
      </c>
      <c r="D1459">
        <v>30.309999000000001</v>
      </c>
      <c r="E1459">
        <v>30.42</v>
      </c>
      <c r="F1459">
        <v>30.42</v>
      </c>
      <c r="G1459">
        <v>18044600</v>
      </c>
    </row>
    <row r="1460" spans="1:7" x14ac:dyDescent="0.25">
      <c r="A1460" s="27">
        <v>42937</v>
      </c>
      <c r="B1460">
        <v>30.709999</v>
      </c>
      <c r="C1460">
        <v>30.99</v>
      </c>
      <c r="D1460">
        <v>29.77</v>
      </c>
      <c r="E1460">
        <v>29.790001</v>
      </c>
      <c r="F1460">
        <v>29.790001</v>
      </c>
      <c r="G1460">
        <v>16558900</v>
      </c>
    </row>
    <row r="1461" spans="1:7" x14ac:dyDescent="0.25">
      <c r="A1461" s="27">
        <v>42940</v>
      </c>
      <c r="B1461">
        <v>29.639999</v>
      </c>
      <c r="C1461">
        <v>29.690000999999999</v>
      </c>
      <c r="D1461">
        <v>28.52</v>
      </c>
      <c r="E1461">
        <v>28.700001</v>
      </c>
      <c r="F1461">
        <v>28.700001</v>
      </c>
      <c r="G1461">
        <v>12995600</v>
      </c>
    </row>
    <row r="1462" spans="1:7" x14ac:dyDescent="0.25">
      <c r="A1462" s="27">
        <v>42941</v>
      </c>
      <c r="B1462">
        <v>28.620000999999998</v>
      </c>
      <c r="C1462">
        <v>29.25</v>
      </c>
      <c r="D1462">
        <v>28.440000999999999</v>
      </c>
      <c r="E1462">
        <v>29.040001</v>
      </c>
      <c r="F1462">
        <v>29.040001</v>
      </c>
      <c r="G1462">
        <v>11763100</v>
      </c>
    </row>
    <row r="1463" spans="1:7" x14ac:dyDescent="0.25">
      <c r="A1463" s="27">
        <v>42942</v>
      </c>
      <c r="B1463">
        <v>28.66</v>
      </c>
      <c r="C1463">
        <v>29.24</v>
      </c>
      <c r="D1463">
        <v>28.200001</v>
      </c>
      <c r="E1463">
        <v>29.110001</v>
      </c>
      <c r="F1463">
        <v>29.110001</v>
      </c>
      <c r="G1463">
        <v>11243000</v>
      </c>
    </row>
    <row r="1464" spans="1:7" x14ac:dyDescent="0.25">
      <c r="A1464" s="27">
        <v>42943</v>
      </c>
      <c r="B1464">
        <v>28.6</v>
      </c>
      <c r="C1464">
        <v>32.840000000000003</v>
      </c>
      <c r="D1464">
        <v>28.57</v>
      </c>
      <c r="E1464">
        <v>29.559999000000001</v>
      </c>
      <c r="F1464">
        <v>29.559999000000001</v>
      </c>
      <c r="G1464">
        <v>38905700</v>
      </c>
    </row>
    <row r="1465" spans="1:7" x14ac:dyDescent="0.25">
      <c r="A1465" s="27">
        <v>42944</v>
      </c>
      <c r="B1465">
        <v>30.82</v>
      </c>
      <c r="C1465">
        <v>31.719999000000001</v>
      </c>
      <c r="D1465">
        <v>30</v>
      </c>
      <c r="E1465">
        <v>30.190000999999999</v>
      </c>
      <c r="F1465">
        <v>30.190000999999999</v>
      </c>
      <c r="G1465">
        <v>26235800</v>
      </c>
    </row>
    <row r="1466" spans="1:7" x14ac:dyDescent="0.25">
      <c r="A1466" s="27">
        <v>42947</v>
      </c>
      <c r="B1466">
        <v>29.309999000000001</v>
      </c>
      <c r="C1466">
        <v>30.450001</v>
      </c>
      <c r="D1466">
        <v>29.219999000000001</v>
      </c>
      <c r="E1466">
        <v>29.780000999999999</v>
      </c>
      <c r="F1466">
        <v>29.780000999999999</v>
      </c>
      <c r="G1466">
        <v>18865300</v>
      </c>
    </row>
    <row r="1467" spans="1:7" x14ac:dyDescent="0.25">
      <c r="A1467" s="27">
        <v>42948</v>
      </c>
      <c r="B1467">
        <v>29</v>
      </c>
      <c r="C1467">
        <v>29.48</v>
      </c>
      <c r="D1467">
        <v>28.690000999999999</v>
      </c>
      <c r="E1467">
        <v>28.959999</v>
      </c>
      <c r="F1467">
        <v>28.959999</v>
      </c>
      <c r="G1467">
        <v>15709900</v>
      </c>
    </row>
    <row r="1468" spans="1:7" x14ac:dyDescent="0.25">
      <c r="A1468" s="27">
        <v>42949</v>
      </c>
      <c r="B1468">
        <v>28.690000999999999</v>
      </c>
      <c r="C1468">
        <v>30.4</v>
      </c>
      <c r="D1468">
        <v>28.620000999999998</v>
      </c>
      <c r="E1468">
        <v>29.280000999999999</v>
      </c>
      <c r="F1468">
        <v>29.280000999999999</v>
      </c>
      <c r="G1468">
        <v>29941800</v>
      </c>
    </row>
    <row r="1469" spans="1:7" x14ac:dyDescent="0.25">
      <c r="A1469" s="27">
        <v>42950</v>
      </c>
      <c r="B1469">
        <v>29.389999</v>
      </c>
      <c r="C1469">
        <v>30.25</v>
      </c>
      <c r="D1469">
        <v>29.299999</v>
      </c>
      <c r="E1469">
        <v>30.02</v>
      </c>
      <c r="F1469">
        <v>30.02</v>
      </c>
      <c r="G1469">
        <v>19743300</v>
      </c>
    </row>
    <row r="1470" spans="1:7" x14ac:dyDescent="0.25">
      <c r="A1470" s="27">
        <v>42951</v>
      </c>
      <c r="B1470">
        <v>29.629999000000002</v>
      </c>
      <c r="C1470">
        <v>29.98</v>
      </c>
      <c r="D1470">
        <v>29.02</v>
      </c>
      <c r="E1470">
        <v>29.790001</v>
      </c>
      <c r="F1470">
        <v>29.790001</v>
      </c>
      <c r="G1470">
        <v>19759900</v>
      </c>
    </row>
    <row r="1471" spans="1:7" x14ac:dyDescent="0.25">
      <c r="A1471" s="27">
        <v>42954</v>
      </c>
      <c r="B1471">
        <v>29.65</v>
      </c>
      <c r="C1471">
        <v>29.809999000000001</v>
      </c>
      <c r="D1471">
        <v>29.02</v>
      </c>
      <c r="E1471">
        <v>29.040001</v>
      </c>
      <c r="F1471">
        <v>29.040001</v>
      </c>
      <c r="G1471">
        <v>10086400</v>
      </c>
    </row>
    <row r="1472" spans="1:7" x14ac:dyDescent="0.25">
      <c r="A1472" s="27">
        <v>42955</v>
      </c>
      <c r="B1472">
        <v>29.07</v>
      </c>
      <c r="C1472">
        <v>31.48</v>
      </c>
      <c r="D1472">
        <v>28.25</v>
      </c>
      <c r="E1472">
        <v>30.709999</v>
      </c>
      <c r="F1472">
        <v>30.709999</v>
      </c>
      <c r="G1472">
        <v>33851800</v>
      </c>
    </row>
    <row r="1473" spans="1:7" x14ac:dyDescent="0.25">
      <c r="A1473" s="27">
        <v>42956</v>
      </c>
      <c r="B1473">
        <v>32.340000000000003</v>
      </c>
      <c r="C1473">
        <v>34.099997999999999</v>
      </c>
      <c r="D1473">
        <v>31.01</v>
      </c>
      <c r="E1473">
        <v>32.299999</v>
      </c>
      <c r="F1473">
        <v>32.299999</v>
      </c>
      <c r="G1473">
        <v>43458800</v>
      </c>
    </row>
    <row r="1474" spans="1:7" x14ac:dyDescent="0.25">
      <c r="A1474" s="27">
        <v>42957</v>
      </c>
      <c r="B1474">
        <v>33.990001999999997</v>
      </c>
      <c r="C1474">
        <v>41.310001</v>
      </c>
      <c r="D1474">
        <v>33.970001000000003</v>
      </c>
      <c r="E1474">
        <v>40.93</v>
      </c>
      <c r="F1474">
        <v>40.93</v>
      </c>
      <c r="G1474">
        <v>69845800</v>
      </c>
    </row>
    <row r="1475" spans="1:7" x14ac:dyDescent="0.25">
      <c r="A1475" s="27">
        <v>42958</v>
      </c>
      <c r="B1475">
        <v>41.299999</v>
      </c>
      <c r="C1475">
        <v>45.619999</v>
      </c>
      <c r="D1475">
        <v>38.610000999999997</v>
      </c>
      <c r="E1475">
        <v>43.09</v>
      </c>
      <c r="F1475">
        <v>43.09</v>
      </c>
      <c r="G1475">
        <v>50962300</v>
      </c>
    </row>
    <row r="1476" spans="1:7" x14ac:dyDescent="0.25">
      <c r="A1476" s="27">
        <v>42961</v>
      </c>
      <c r="B1476">
        <v>36.340000000000003</v>
      </c>
      <c r="C1476">
        <v>36.389999000000003</v>
      </c>
      <c r="D1476">
        <v>31.57</v>
      </c>
      <c r="E1476">
        <v>31.690000999999999</v>
      </c>
      <c r="F1476">
        <v>31.690000999999999</v>
      </c>
      <c r="G1476">
        <v>25886300</v>
      </c>
    </row>
    <row r="1477" spans="1:7" x14ac:dyDescent="0.25">
      <c r="A1477" s="27">
        <v>42962</v>
      </c>
      <c r="B1477">
        <v>30.040001</v>
      </c>
      <c r="C1477">
        <v>32.470001000000003</v>
      </c>
      <c r="D1477">
        <v>30</v>
      </c>
      <c r="E1477">
        <v>31.23</v>
      </c>
      <c r="F1477">
        <v>31.23</v>
      </c>
      <c r="G1477">
        <v>24549800</v>
      </c>
    </row>
    <row r="1478" spans="1:7" x14ac:dyDescent="0.25">
      <c r="A1478" s="27">
        <v>42963</v>
      </c>
      <c r="B1478">
        <v>31.26</v>
      </c>
      <c r="C1478">
        <v>31.73</v>
      </c>
      <c r="D1478">
        <v>30.290001</v>
      </c>
      <c r="E1478">
        <v>30.870000999999998</v>
      </c>
      <c r="F1478">
        <v>30.870000999999998</v>
      </c>
      <c r="G1478">
        <v>33850800</v>
      </c>
    </row>
    <row r="1479" spans="1:7" x14ac:dyDescent="0.25">
      <c r="A1479" s="27">
        <v>42964</v>
      </c>
      <c r="B1479">
        <v>32.389999000000003</v>
      </c>
      <c r="C1479">
        <v>41.189999</v>
      </c>
      <c r="D1479">
        <v>31.57</v>
      </c>
      <c r="E1479">
        <v>41.150002000000001</v>
      </c>
      <c r="F1479">
        <v>41.150002000000001</v>
      </c>
      <c r="G1479">
        <v>80404900</v>
      </c>
    </row>
    <row r="1480" spans="1:7" x14ac:dyDescent="0.25">
      <c r="A1480" s="27">
        <v>42965</v>
      </c>
      <c r="B1480">
        <v>38.869999</v>
      </c>
      <c r="C1480">
        <v>41.560001</v>
      </c>
      <c r="D1480">
        <v>35.150002000000001</v>
      </c>
      <c r="E1480">
        <v>38.970001000000003</v>
      </c>
      <c r="F1480">
        <v>38.970001000000003</v>
      </c>
      <c r="G1480">
        <v>60319900</v>
      </c>
    </row>
    <row r="1481" spans="1:7" x14ac:dyDescent="0.25">
      <c r="A1481" s="27">
        <v>42968</v>
      </c>
      <c r="B1481">
        <v>38.340000000000003</v>
      </c>
      <c r="C1481">
        <v>40.18</v>
      </c>
      <c r="D1481">
        <v>35.650002000000001</v>
      </c>
      <c r="E1481">
        <v>35.869999</v>
      </c>
      <c r="F1481">
        <v>35.869999</v>
      </c>
      <c r="G1481">
        <v>30539400</v>
      </c>
    </row>
    <row r="1482" spans="1:7" x14ac:dyDescent="0.25">
      <c r="A1482" s="27">
        <v>42969</v>
      </c>
      <c r="B1482">
        <v>33.720001000000003</v>
      </c>
      <c r="C1482">
        <v>33.849997999999999</v>
      </c>
      <c r="D1482">
        <v>30.379999000000002</v>
      </c>
      <c r="E1482">
        <v>30.620000999999998</v>
      </c>
      <c r="F1482">
        <v>30.620000999999998</v>
      </c>
      <c r="G1482">
        <v>23229600</v>
      </c>
    </row>
    <row r="1483" spans="1:7" x14ac:dyDescent="0.25">
      <c r="A1483" s="27">
        <v>42970</v>
      </c>
      <c r="B1483">
        <v>33.040000999999997</v>
      </c>
      <c r="C1483">
        <v>33.490001999999997</v>
      </c>
      <c r="D1483">
        <v>30.6</v>
      </c>
      <c r="E1483">
        <v>31.09</v>
      </c>
      <c r="F1483">
        <v>31.09</v>
      </c>
      <c r="G1483">
        <v>29646500</v>
      </c>
    </row>
    <row r="1484" spans="1:7" x14ac:dyDescent="0.25">
      <c r="A1484" s="27">
        <v>42971</v>
      </c>
      <c r="B1484">
        <v>30.73</v>
      </c>
      <c r="C1484">
        <v>34.099997999999999</v>
      </c>
      <c r="D1484">
        <v>30.309999000000001</v>
      </c>
      <c r="E1484">
        <v>32.740001999999997</v>
      </c>
      <c r="F1484">
        <v>32.740001999999997</v>
      </c>
      <c r="G1484">
        <v>40600600</v>
      </c>
    </row>
    <row r="1485" spans="1:7" x14ac:dyDescent="0.25">
      <c r="A1485" s="27">
        <v>42972</v>
      </c>
      <c r="B1485">
        <v>31.620000999999998</v>
      </c>
      <c r="C1485">
        <v>32.270000000000003</v>
      </c>
      <c r="D1485">
        <v>30.629999000000002</v>
      </c>
      <c r="E1485">
        <v>30.879999000000002</v>
      </c>
      <c r="F1485">
        <v>30.879999000000002</v>
      </c>
      <c r="G1485">
        <v>29581900</v>
      </c>
    </row>
    <row r="1486" spans="1:7" x14ac:dyDescent="0.25">
      <c r="A1486" s="27">
        <v>42975</v>
      </c>
      <c r="B1486">
        <v>30.110001</v>
      </c>
      <c r="C1486">
        <v>31.66</v>
      </c>
      <c r="D1486">
        <v>30.059999000000001</v>
      </c>
      <c r="E1486">
        <v>30.4</v>
      </c>
      <c r="F1486">
        <v>30.4</v>
      </c>
      <c r="G1486">
        <v>26835500</v>
      </c>
    </row>
    <row r="1487" spans="1:7" x14ac:dyDescent="0.25">
      <c r="A1487" s="27">
        <v>42976</v>
      </c>
      <c r="B1487">
        <v>34.900002000000001</v>
      </c>
      <c r="C1487">
        <v>35.189999</v>
      </c>
      <c r="D1487">
        <v>30.91</v>
      </c>
      <c r="E1487">
        <v>31.190000999999999</v>
      </c>
      <c r="F1487">
        <v>31.190000999999999</v>
      </c>
      <c r="G1487">
        <v>37186200</v>
      </c>
    </row>
    <row r="1488" spans="1:7" x14ac:dyDescent="0.25">
      <c r="A1488" s="27">
        <v>42977</v>
      </c>
      <c r="B1488">
        <v>31.030000999999999</v>
      </c>
      <c r="C1488">
        <v>31.559999000000001</v>
      </c>
      <c r="D1488">
        <v>30.389999</v>
      </c>
      <c r="E1488">
        <v>30.809999000000001</v>
      </c>
      <c r="F1488">
        <v>30.809999000000001</v>
      </c>
      <c r="G1488">
        <v>18113400</v>
      </c>
    </row>
    <row r="1489" spans="1:7" x14ac:dyDescent="0.25">
      <c r="A1489" s="27">
        <v>42978</v>
      </c>
      <c r="B1489">
        <v>30.360001</v>
      </c>
      <c r="C1489">
        <v>30.530000999999999</v>
      </c>
      <c r="D1489">
        <v>28.959999</v>
      </c>
      <c r="E1489">
        <v>29.139999</v>
      </c>
      <c r="F1489">
        <v>29.139999</v>
      </c>
      <c r="G1489">
        <v>24119900</v>
      </c>
    </row>
    <row r="1490" spans="1:7" x14ac:dyDescent="0.25">
      <c r="A1490" s="27">
        <v>42979</v>
      </c>
      <c r="B1490">
        <v>28.530000999999999</v>
      </c>
      <c r="C1490">
        <v>29.110001</v>
      </c>
      <c r="D1490">
        <v>28.360001</v>
      </c>
      <c r="E1490">
        <v>28.940000999999999</v>
      </c>
      <c r="F1490">
        <v>28.940000999999999</v>
      </c>
      <c r="G1490">
        <v>15666100</v>
      </c>
    </row>
    <row r="1491" spans="1:7" x14ac:dyDescent="0.25">
      <c r="A1491" s="27">
        <v>42983</v>
      </c>
      <c r="B1491">
        <v>30.959999</v>
      </c>
      <c r="C1491">
        <v>34.659999999999997</v>
      </c>
      <c r="D1491">
        <v>29.860001</v>
      </c>
      <c r="E1491">
        <v>32.099997999999999</v>
      </c>
      <c r="F1491">
        <v>32.099997999999999</v>
      </c>
      <c r="G1491">
        <v>55389400</v>
      </c>
    </row>
    <row r="1492" spans="1:7" x14ac:dyDescent="0.25">
      <c r="A1492" s="27">
        <v>42984</v>
      </c>
      <c r="B1492">
        <v>30.799999</v>
      </c>
      <c r="C1492">
        <v>32.299999</v>
      </c>
      <c r="D1492">
        <v>30.5</v>
      </c>
      <c r="E1492">
        <v>30.65</v>
      </c>
      <c r="F1492">
        <v>30.65</v>
      </c>
      <c r="G1492">
        <v>28371200</v>
      </c>
    </row>
    <row r="1493" spans="1:7" x14ac:dyDescent="0.25">
      <c r="A1493" s="27">
        <v>42985</v>
      </c>
      <c r="B1493">
        <v>30.68</v>
      </c>
      <c r="C1493">
        <v>31.629999000000002</v>
      </c>
      <c r="D1493">
        <v>29.9</v>
      </c>
      <c r="E1493">
        <v>30.41</v>
      </c>
      <c r="F1493">
        <v>30.41</v>
      </c>
      <c r="G1493">
        <v>28184700</v>
      </c>
    </row>
    <row r="1494" spans="1:7" x14ac:dyDescent="0.25">
      <c r="A1494" s="27">
        <v>42986</v>
      </c>
      <c r="B1494">
        <v>31.15</v>
      </c>
      <c r="C1494">
        <v>32.259998000000003</v>
      </c>
      <c r="D1494">
        <v>30.9</v>
      </c>
      <c r="E1494">
        <v>31.83</v>
      </c>
      <c r="F1494">
        <v>31.83</v>
      </c>
      <c r="G1494">
        <v>23691500</v>
      </c>
    </row>
    <row r="1495" spans="1:7" x14ac:dyDescent="0.25">
      <c r="A1495" s="27">
        <v>42989</v>
      </c>
      <c r="B1495">
        <v>29.530000999999999</v>
      </c>
      <c r="C1495">
        <v>29.540001</v>
      </c>
      <c r="D1495">
        <v>27.860001</v>
      </c>
      <c r="E1495">
        <v>28.209999</v>
      </c>
      <c r="F1495">
        <v>28.209999</v>
      </c>
      <c r="G1495">
        <v>25087600</v>
      </c>
    </row>
    <row r="1496" spans="1:7" x14ac:dyDescent="0.25">
      <c r="A1496" s="27">
        <v>42990</v>
      </c>
      <c r="B1496">
        <v>27.549999</v>
      </c>
      <c r="C1496">
        <v>27.870000999999998</v>
      </c>
      <c r="D1496">
        <v>26.799999</v>
      </c>
      <c r="E1496">
        <v>26.799999</v>
      </c>
      <c r="F1496">
        <v>26.799999</v>
      </c>
      <c r="G1496">
        <v>17965200</v>
      </c>
    </row>
    <row r="1497" spans="1:7" x14ac:dyDescent="0.25">
      <c r="A1497" s="27">
        <v>42991</v>
      </c>
      <c r="B1497">
        <v>26.82</v>
      </c>
      <c r="C1497">
        <v>26.82</v>
      </c>
      <c r="D1497">
        <v>24.83</v>
      </c>
      <c r="E1497">
        <v>24.889999</v>
      </c>
      <c r="F1497">
        <v>24.889999</v>
      </c>
      <c r="G1497">
        <v>21245700</v>
      </c>
    </row>
    <row r="1498" spans="1:7" x14ac:dyDescent="0.25">
      <c r="A1498" s="27">
        <v>42992</v>
      </c>
      <c r="B1498">
        <v>25.540001</v>
      </c>
      <c r="C1498">
        <v>25.74</v>
      </c>
      <c r="D1498">
        <v>24.860001</v>
      </c>
      <c r="E1498">
        <v>25.6</v>
      </c>
      <c r="F1498">
        <v>25.6</v>
      </c>
      <c r="G1498">
        <v>18314900</v>
      </c>
    </row>
    <row r="1499" spans="1:7" x14ac:dyDescent="0.25">
      <c r="A1499" s="27">
        <v>42993</v>
      </c>
      <c r="B1499">
        <v>25.34</v>
      </c>
      <c r="C1499">
        <v>25.370000999999998</v>
      </c>
      <c r="D1499">
        <v>24.559999000000001</v>
      </c>
      <c r="E1499">
        <v>24.690000999999999</v>
      </c>
      <c r="F1499">
        <v>24.690000999999999</v>
      </c>
      <c r="G1499">
        <v>16047000</v>
      </c>
    </row>
    <row r="1500" spans="1:7" x14ac:dyDescent="0.25">
      <c r="A1500" s="27">
        <v>42996</v>
      </c>
      <c r="B1500">
        <v>23.93</v>
      </c>
      <c r="C1500">
        <v>24.01</v>
      </c>
      <c r="D1500">
        <v>22.120000999999998</v>
      </c>
      <c r="E1500">
        <v>22.51</v>
      </c>
      <c r="F1500">
        <v>22.51</v>
      </c>
      <c r="G1500">
        <v>23807100</v>
      </c>
    </row>
    <row r="1501" spans="1:7" x14ac:dyDescent="0.25">
      <c r="A1501" s="27">
        <v>42997</v>
      </c>
      <c r="B1501">
        <v>22.52</v>
      </c>
      <c r="C1501">
        <v>23.15</v>
      </c>
      <c r="D1501">
        <v>22.469999000000001</v>
      </c>
      <c r="E1501">
        <v>22.58</v>
      </c>
      <c r="F1501">
        <v>22.58</v>
      </c>
      <c r="G1501">
        <v>14890100</v>
      </c>
    </row>
    <row r="1502" spans="1:7" x14ac:dyDescent="0.25">
      <c r="A1502" s="27">
        <v>42998</v>
      </c>
      <c r="B1502">
        <v>22.74</v>
      </c>
      <c r="C1502">
        <v>24.33</v>
      </c>
      <c r="D1502">
        <v>22.33</v>
      </c>
      <c r="E1502">
        <v>22.610001</v>
      </c>
      <c r="F1502">
        <v>22.610001</v>
      </c>
      <c r="G1502">
        <v>27671900</v>
      </c>
    </row>
    <row r="1503" spans="1:7" x14ac:dyDescent="0.25">
      <c r="A1503" s="27">
        <v>42999</v>
      </c>
      <c r="B1503">
        <v>22.5</v>
      </c>
      <c r="C1503">
        <v>23.110001</v>
      </c>
      <c r="D1503">
        <v>22.309999000000001</v>
      </c>
      <c r="E1503">
        <v>22.58</v>
      </c>
      <c r="F1503">
        <v>22.58</v>
      </c>
      <c r="G1503">
        <v>20214600</v>
      </c>
    </row>
    <row r="1504" spans="1:7" x14ac:dyDescent="0.25">
      <c r="A1504" s="27">
        <v>43000</v>
      </c>
      <c r="B1504">
        <v>22.58</v>
      </c>
      <c r="C1504">
        <v>23.690000999999999</v>
      </c>
      <c r="D1504">
        <v>22.549999</v>
      </c>
      <c r="E1504">
        <v>22.870000999999998</v>
      </c>
      <c r="F1504">
        <v>22.870000999999998</v>
      </c>
      <c r="G1504">
        <v>19112400</v>
      </c>
    </row>
    <row r="1505" spans="1:7" x14ac:dyDescent="0.25">
      <c r="A1505" s="27">
        <v>43003</v>
      </c>
      <c r="B1505">
        <v>23</v>
      </c>
      <c r="C1505">
        <v>24.299999</v>
      </c>
      <c r="D1505">
        <v>22.370000999999998</v>
      </c>
      <c r="E1505">
        <v>22.85</v>
      </c>
      <c r="F1505">
        <v>22.85</v>
      </c>
      <c r="G1505">
        <v>35050900</v>
      </c>
    </row>
    <row r="1506" spans="1:7" x14ac:dyDescent="0.25">
      <c r="A1506" s="27">
        <v>43004</v>
      </c>
      <c r="B1506">
        <v>22.6</v>
      </c>
      <c r="C1506">
        <v>23.139999</v>
      </c>
      <c r="D1506">
        <v>22.129999000000002</v>
      </c>
      <c r="E1506">
        <v>22.360001</v>
      </c>
      <c r="F1506">
        <v>22.360001</v>
      </c>
      <c r="G1506">
        <v>21196000</v>
      </c>
    </row>
    <row r="1507" spans="1:7" x14ac:dyDescent="0.25">
      <c r="A1507" s="27">
        <v>43005</v>
      </c>
      <c r="B1507">
        <v>21.9</v>
      </c>
      <c r="C1507">
        <v>22.49</v>
      </c>
      <c r="D1507">
        <v>21.66</v>
      </c>
      <c r="E1507">
        <v>22.040001</v>
      </c>
      <c r="F1507">
        <v>22.040001</v>
      </c>
      <c r="G1507">
        <v>19149700</v>
      </c>
    </row>
    <row r="1508" spans="1:7" x14ac:dyDescent="0.25">
      <c r="A1508" s="27">
        <v>43006</v>
      </c>
      <c r="B1508">
        <v>22.209999</v>
      </c>
      <c r="C1508">
        <v>22.290001</v>
      </c>
      <c r="D1508">
        <v>21.379999000000002</v>
      </c>
      <c r="E1508">
        <v>21.450001</v>
      </c>
      <c r="F1508">
        <v>21.450001</v>
      </c>
      <c r="G1508">
        <v>15994900</v>
      </c>
    </row>
    <row r="1509" spans="1:7" x14ac:dyDescent="0.25">
      <c r="A1509" s="27">
        <v>43007</v>
      </c>
      <c r="B1509">
        <v>21.389999</v>
      </c>
      <c r="C1509">
        <v>21.68</v>
      </c>
      <c r="D1509">
        <v>20.5</v>
      </c>
      <c r="E1509">
        <v>20.6</v>
      </c>
      <c r="F1509">
        <v>20.6</v>
      </c>
      <c r="G1509">
        <v>18556200</v>
      </c>
    </row>
    <row r="1510" spans="1:7" x14ac:dyDescent="0.25">
      <c r="A1510" s="27">
        <v>43010</v>
      </c>
      <c r="B1510">
        <v>20.360001</v>
      </c>
      <c r="C1510">
        <v>20.379999000000002</v>
      </c>
      <c r="D1510">
        <v>19.41</v>
      </c>
      <c r="E1510">
        <v>19.780000999999999</v>
      </c>
      <c r="F1510">
        <v>19.780000999999999</v>
      </c>
      <c r="G1510">
        <v>19341800</v>
      </c>
    </row>
    <row r="1511" spans="1:7" x14ac:dyDescent="0.25">
      <c r="A1511" s="27">
        <v>43011</v>
      </c>
      <c r="B1511">
        <v>19.399999999999999</v>
      </c>
      <c r="C1511">
        <v>19.809999000000001</v>
      </c>
      <c r="D1511">
        <v>19.32</v>
      </c>
      <c r="E1511">
        <v>19.610001</v>
      </c>
      <c r="F1511">
        <v>19.610001</v>
      </c>
      <c r="G1511">
        <v>12172100</v>
      </c>
    </row>
    <row r="1512" spans="1:7" x14ac:dyDescent="0.25">
      <c r="A1512" s="27">
        <v>43012</v>
      </c>
      <c r="B1512">
        <v>19.719999000000001</v>
      </c>
      <c r="C1512">
        <v>20</v>
      </c>
      <c r="D1512">
        <v>19.52</v>
      </c>
      <c r="E1512">
        <v>19.75</v>
      </c>
      <c r="F1512">
        <v>19.75</v>
      </c>
      <c r="G1512">
        <v>13125900</v>
      </c>
    </row>
    <row r="1513" spans="1:7" x14ac:dyDescent="0.25">
      <c r="A1513" s="27">
        <v>43013</v>
      </c>
      <c r="B1513">
        <v>19.489999999999998</v>
      </c>
      <c r="C1513">
        <v>19.489999999999998</v>
      </c>
      <c r="D1513">
        <v>18.329999999999998</v>
      </c>
      <c r="E1513">
        <v>18.41</v>
      </c>
      <c r="F1513">
        <v>18.41</v>
      </c>
      <c r="G1513">
        <v>21477500</v>
      </c>
    </row>
    <row r="1514" spans="1:7" x14ac:dyDescent="0.25">
      <c r="A1514" s="27">
        <v>43014</v>
      </c>
      <c r="B1514">
        <v>18.57</v>
      </c>
      <c r="C1514">
        <v>19.360001</v>
      </c>
      <c r="D1514">
        <v>18.420000000000002</v>
      </c>
      <c r="E1514">
        <v>18.420000000000002</v>
      </c>
      <c r="F1514">
        <v>18.420000000000002</v>
      </c>
      <c r="G1514">
        <v>21087100</v>
      </c>
    </row>
    <row r="1515" spans="1:7" x14ac:dyDescent="0.25">
      <c r="A1515" s="27">
        <v>43017</v>
      </c>
      <c r="B1515">
        <v>18.299999</v>
      </c>
      <c r="C1515">
        <v>19.530000999999999</v>
      </c>
      <c r="D1515">
        <v>18.209999</v>
      </c>
      <c r="E1515">
        <v>19.18</v>
      </c>
      <c r="F1515">
        <v>19.18</v>
      </c>
      <c r="G1515">
        <v>16399800</v>
      </c>
    </row>
    <row r="1516" spans="1:7" x14ac:dyDescent="0.25">
      <c r="A1516" s="27">
        <v>43018</v>
      </c>
      <c r="B1516">
        <v>18.52</v>
      </c>
      <c r="C1516">
        <v>19.200001</v>
      </c>
      <c r="D1516">
        <v>18.190000999999999</v>
      </c>
      <c r="E1516">
        <v>18.34</v>
      </c>
      <c r="F1516">
        <v>18.34</v>
      </c>
      <c r="G1516">
        <v>22647400</v>
      </c>
    </row>
    <row r="1517" spans="1:7" x14ac:dyDescent="0.25">
      <c r="A1517" s="27">
        <v>43019</v>
      </c>
      <c r="B1517">
        <v>18.239999999999998</v>
      </c>
      <c r="C1517">
        <v>18.489999999999998</v>
      </c>
      <c r="D1517">
        <v>17.459999</v>
      </c>
      <c r="E1517">
        <v>17.549999</v>
      </c>
      <c r="F1517">
        <v>17.549999</v>
      </c>
      <c r="G1517">
        <v>20069100</v>
      </c>
    </row>
    <row r="1518" spans="1:7" x14ac:dyDescent="0.25">
      <c r="A1518" s="27">
        <v>43020</v>
      </c>
      <c r="B1518">
        <v>17.629999000000002</v>
      </c>
      <c r="C1518">
        <v>17.93</v>
      </c>
      <c r="D1518">
        <v>16.98</v>
      </c>
      <c r="E1518">
        <v>17.360001</v>
      </c>
      <c r="F1518">
        <v>17.360001</v>
      </c>
      <c r="G1518">
        <v>22482400</v>
      </c>
    </row>
    <row r="1519" spans="1:7" x14ac:dyDescent="0.25">
      <c r="A1519" s="27">
        <v>43021</v>
      </c>
      <c r="B1519">
        <v>16.940000999999999</v>
      </c>
      <c r="C1519">
        <v>17.079999999999998</v>
      </c>
      <c r="D1519">
        <v>16.399999999999999</v>
      </c>
      <c r="E1519">
        <v>16.719999000000001</v>
      </c>
      <c r="F1519">
        <v>16.719999000000001</v>
      </c>
      <c r="G1519">
        <v>22515500</v>
      </c>
    </row>
    <row r="1520" spans="1:7" x14ac:dyDescent="0.25">
      <c r="A1520" s="27">
        <v>43024</v>
      </c>
      <c r="B1520">
        <v>16.389999</v>
      </c>
      <c r="C1520">
        <v>16.620000999999998</v>
      </c>
      <c r="D1520">
        <v>16.079999999999998</v>
      </c>
      <c r="E1520">
        <v>16.139999</v>
      </c>
      <c r="F1520">
        <v>16.139999</v>
      </c>
      <c r="G1520">
        <v>16559800</v>
      </c>
    </row>
    <row r="1521" spans="1:7" x14ac:dyDescent="0.25">
      <c r="A1521" s="27">
        <v>43025</v>
      </c>
      <c r="B1521">
        <v>16.219999000000001</v>
      </c>
      <c r="C1521">
        <v>16.540001</v>
      </c>
      <c r="D1521">
        <v>16.059999000000001</v>
      </c>
      <c r="E1521">
        <v>16.219999000000001</v>
      </c>
      <c r="F1521">
        <v>16.219999000000001</v>
      </c>
      <c r="G1521">
        <v>18178900</v>
      </c>
    </row>
    <row r="1522" spans="1:7" x14ac:dyDescent="0.25">
      <c r="A1522" s="27">
        <v>43026</v>
      </c>
      <c r="B1522">
        <v>16.02</v>
      </c>
      <c r="C1522">
        <v>16.129999000000002</v>
      </c>
      <c r="D1522">
        <v>15.83</v>
      </c>
      <c r="E1522">
        <v>16.07</v>
      </c>
      <c r="F1522">
        <v>16.07</v>
      </c>
      <c r="G1522">
        <v>14654500</v>
      </c>
    </row>
    <row r="1523" spans="1:7" x14ac:dyDescent="0.25">
      <c r="A1523" s="27">
        <v>43027</v>
      </c>
      <c r="B1523">
        <v>17.110001</v>
      </c>
      <c r="C1523">
        <v>17.459999</v>
      </c>
      <c r="D1523">
        <v>15.78</v>
      </c>
      <c r="E1523">
        <v>15.83</v>
      </c>
      <c r="F1523">
        <v>15.83</v>
      </c>
      <c r="G1523">
        <v>36196400</v>
      </c>
    </row>
    <row r="1524" spans="1:7" x14ac:dyDescent="0.25">
      <c r="A1524" s="27">
        <v>43028</v>
      </c>
      <c r="B1524">
        <v>15.3</v>
      </c>
      <c r="C1524">
        <v>15.5</v>
      </c>
      <c r="D1524">
        <v>15.18</v>
      </c>
      <c r="E1524">
        <v>15.26</v>
      </c>
      <c r="F1524">
        <v>15.26</v>
      </c>
      <c r="G1524">
        <v>15055900</v>
      </c>
    </row>
    <row r="1525" spans="1:7" x14ac:dyDescent="0.25">
      <c r="A1525" s="27">
        <v>43031</v>
      </c>
      <c r="B1525">
        <v>15.05</v>
      </c>
      <c r="C1525">
        <v>16.549999</v>
      </c>
      <c r="D1525">
        <v>15.02</v>
      </c>
      <c r="E1525">
        <v>16.239999999999998</v>
      </c>
      <c r="F1525">
        <v>16.239999999999998</v>
      </c>
      <c r="G1525">
        <v>27540400</v>
      </c>
    </row>
    <row r="1526" spans="1:7" x14ac:dyDescent="0.25">
      <c r="A1526" s="27">
        <v>43032</v>
      </c>
      <c r="B1526">
        <v>15.66</v>
      </c>
      <c r="C1526">
        <v>16.73</v>
      </c>
      <c r="D1526">
        <v>15.45</v>
      </c>
      <c r="E1526">
        <v>16.559999000000001</v>
      </c>
      <c r="F1526">
        <v>16.559999000000001</v>
      </c>
      <c r="G1526">
        <v>31970800</v>
      </c>
    </row>
    <row r="1527" spans="1:7" x14ac:dyDescent="0.25">
      <c r="A1527" s="27">
        <v>43033</v>
      </c>
      <c r="B1527">
        <v>16.920000000000002</v>
      </c>
      <c r="C1527">
        <v>19.98</v>
      </c>
      <c r="D1527">
        <v>16.790001</v>
      </c>
      <c r="E1527">
        <v>17.649999999999999</v>
      </c>
      <c r="F1527">
        <v>17.649999999999999</v>
      </c>
      <c r="G1527">
        <v>85335800</v>
      </c>
    </row>
    <row r="1528" spans="1:7" x14ac:dyDescent="0.25">
      <c r="A1528" s="27">
        <v>43034</v>
      </c>
      <c r="B1528">
        <v>17.059999000000001</v>
      </c>
      <c r="C1528">
        <v>17.579999999999998</v>
      </c>
      <c r="D1528">
        <v>16.690000999999999</v>
      </c>
      <c r="E1528">
        <v>17.549999</v>
      </c>
      <c r="F1528">
        <v>17.549999</v>
      </c>
      <c r="G1528">
        <v>39028600</v>
      </c>
    </row>
    <row r="1529" spans="1:7" x14ac:dyDescent="0.25">
      <c r="A1529" s="27">
        <v>43035</v>
      </c>
      <c r="B1529">
        <v>16.68</v>
      </c>
      <c r="C1529">
        <v>17.23</v>
      </c>
      <c r="D1529">
        <v>15.46</v>
      </c>
      <c r="E1529">
        <v>15.62</v>
      </c>
      <c r="F1529">
        <v>15.62</v>
      </c>
      <c r="G1529">
        <v>30656500</v>
      </c>
    </row>
    <row r="1530" spans="1:7" x14ac:dyDescent="0.25">
      <c r="A1530" s="27">
        <v>43038</v>
      </c>
      <c r="B1530">
        <v>16.68</v>
      </c>
      <c r="C1530">
        <v>16.68</v>
      </c>
      <c r="D1530">
        <v>15.31</v>
      </c>
      <c r="E1530">
        <v>15.85</v>
      </c>
      <c r="F1530">
        <v>15.85</v>
      </c>
      <c r="G1530">
        <v>32482900</v>
      </c>
    </row>
    <row r="1531" spans="1:7" x14ac:dyDescent="0.25">
      <c r="A1531" s="27">
        <v>43039</v>
      </c>
      <c r="B1531">
        <v>15.57</v>
      </c>
      <c r="C1531">
        <v>15.8</v>
      </c>
      <c r="D1531">
        <v>15.19</v>
      </c>
      <c r="E1531">
        <v>15.32</v>
      </c>
      <c r="F1531">
        <v>15.32</v>
      </c>
      <c r="G1531">
        <v>20301300</v>
      </c>
    </row>
    <row r="1532" spans="1:7" x14ac:dyDescent="0.25">
      <c r="A1532" s="27">
        <v>43040</v>
      </c>
      <c r="B1532">
        <v>14.99</v>
      </c>
      <c r="C1532">
        <v>15.79</v>
      </c>
      <c r="D1532">
        <v>14.92</v>
      </c>
      <c r="E1532">
        <v>15.45</v>
      </c>
      <c r="F1532">
        <v>15.45</v>
      </c>
      <c r="G1532">
        <v>27928700</v>
      </c>
    </row>
    <row r="1533" spans="1:7" x14ac:dyDescent="0.25">
      <c r="A1533" s="27">
        <v>43041</v>
      </c>
      <c r="B1533">
        <v>15.45</v>
      </c>
      <c r="C1533">
        <v>16.389999</v>
      </c>
      <c r="D1533">
        <v>15.07</v>
      </c>
      <c r="E1533">
        <v>15.13</v>
      </c>
      <c r="F1533">
        <v>15.13</v>
      </c>
      <c r="G1533">
        <v>38096300</v>
      </c>
    </row>
    <row r="1534" spans="1:7" x14ac:dyDescent="0.25">
      <c r="A1534" s="27">
        <v>43042</v>
      </c>
      <c r="B1534">
        <v>14.97</v>
      </c>
      <c r="C1534">
        <v>15.37</v>
      </c>
      <c r="D1534">
        <v>14.85</v>
      </c>
      <c r="E1534">
        <v>15.04</v>
      </c>
      <c r="F1534">
        <v>15.04</v>
      </c>
      <c r="G1534">
        <v>25578900</v>
      </c>
    </row>
    <row r="1535" spans="1:7" x14ac:dyDescent="0.25">
      <c r="A1535" s="27">
        <v>43045</v>
      </c>
      <c r="B1535">
        <v>15</v>
      </c>
      <c r="C1535">
        <v>15.04</v>
      </c>
      <c r="D1535">
        <v>14.73</v>
      </c>
      <c r="E1535">
        <v>14.76</v>
      </c>
      <c r="F1535">
        <v>14.76</v>
      </c>
      <c r="G1535">
        <v>13547100</v>
      </c>
    </row>
    <row r="1536" spans="1:7" x14ac:dyDescent="0.25">
      <c r="A1536" s="27">
        <v>43046</v>
      </c>
      <c r="B1536">
        <v>14.75</v>
      </c>
      <c r="C1536">
        <v>15.49</v>
      </c>
      <c r="D1536">
        <v>14.56</v>
      </c>
      <c r="E1536">
        <v>14.92</v>
      </c>
      <c r="F1536">
        <v>14.92</v>
      </c>
      <c r="G1536">
        <v>28128800</v>
      </c>
    </row>
    <row r="1537" spans="1:7" x14ac:dyDescent="0.25">
      <c r="A1537" s="27">
        <v>43047</v>
      </c>
      <c r="B1537">
        <v>15.18</v>
      </c>
      <c r="C1537">
        <v>15.41</v>
      </c>
      <c r="D1537">
        <v>14.62</v>
      </c>
      <c r="E1537">
        <v>14.97</v>
      </c>
      <c r="F1537">
        <v>14.97</v>
      </c>
      <c r="G1537">
        <v>22188600</v>
      </c>
    </row>
    <row r="1538" spans="1:7" x14ac:dyDescent="0.25">
      <c r="A1538" s="27">
        <v>43048</v>
      </c>
      <c r="B1538">
        <v>16.110001</v>
      </c>
      <c r="C1538">
        <v>17.049999</v>
      </c>
      <c r="D1538">
        <v>15.32</v>
      </c>
      <c r="E1538">
        <v>15.36</v>
      </c>
      <c r="F1538">
        <v>15.36</v>
      </c>
      <c r="G1538">
        <v>69564200</v>
      </c>
    </row>
    <row r="1539" spans="1:7" x14ac:dyDescent="0.25">
      <c r="A1539" s="27">
        <v>43049</v>
      </c>
      <c r="B1539">
        <v>15.7</v>
      </c>
      <c r="C1539">
        <v>16.280000999999999</v>
      </c>
      <c r="D1539">
        <v>15.53</v>
      </c>
      <c r="E1539">
        <v>16.059999000000001</v>
      </c>
      <c r="F1539">
        <v>16.059999000000001</v>
      </c>
      <c r="G1539">
        <v>31007200</v>
      </c>
    </row>
    <row r="1540" spans="1:7" x14ac:dyDescent="0.25">
      <c r="A1540" s="27">
        <v>43052</v>
      </c>
      <c r="B1540">
        <v>16.719999000000001</v>
      </c>
      <c r="C1540">
        <v>16.719999000000001</v>
      </c>
      <c r="D1540">
        <v>15.67</v>
      </c>
      <c r="E1540">
        <v>16.219999000000001</v>
      </c>
      <c r="F1540">
        <v>16.219999000000001</v>
      </c>
      <c r="G1540">
        <v>22337100</v>
      </c>
    </row>
    <row r="1541" spans="1:7" x14ac:dyDescent="0.25">
      <c r="A1541" s="27">
        <v>43053</v>
      </c>
      <c r="B1541">
        <v>16.690000999999999</v>
      </c>
      <c r="C1541">
        <v>17.27</v>
      </c>
      <c r="D1541">
        <v>16.290001</v>
      </c>
      <c r="E1541">
        <v>16.41</v>
      </c>
      <c r="F1541">
        <v>16.41</v>
      </c>
      <c r="G1541">
        <v>41172000</v>
      </c>
    </row>
    <row r="1542" spans="1:7" x14ac:dyDescent="0.25">
      <c r="A1542" s="27">
        <v>43054</v>
      </c>
      <c r="B1542">
        <v>17.379999000000002</v>
      </c>
      <c r="C1542">
        <v>18.200001</v>
      </c>
      <c r="D1542">
        <v>16.899999999999999</v>
      </c>
      <c r="E1542">
        <v>17.66</v>
      </c>
      <c r="F1542">
        <v>17.66</v>
      </c>
      <c r="G1542">
        <v>48018400</v>
      </c>
    </row>
    <row r="1543" spans="1:7" x14ac:dyDescent="0.25">
      <c r="A1543" s="27">
        <v>43055</v>
      </c>
      <c r="B1543">
        <v>16.489999999999998</v>
      </c>
      <c r="C1543">
        <v>16.52</v>
      </c>
      <c r="D1543">
        <v>15.82</v>
      </c>
      <c r="E1543">
        <v>16.219999000000001</v>
      </c>
      <c r="F1543">
        <v>16.219999000000001</v>
      </c>
      <c r="G1543">
        <v>26469200</v>
      </c>
    </row>
    <row r="1544" spans="1:7" x14ac:dyDescent="0.25">
      <c r="A1544" s="27">
        <v>43056</v>
      </c>
      <c r="B1544">
        <v>16.219999000000001</v>
      </c>
      <c r="C1544">
        <v>16.260000000000002</v>
      </c>
      <c r="D1544">
        <v>15.52</v>
      </c>
      <c r="E1544">
        <v>15.72</v>
      </c>
      <c r="F1544">
        <v>15.72</v>
      </c>
      <c r="G1544">
        <v>23247700</v>
      </c>
    </row>
    <row r="1545" spans="1:7" x14ac:dyDescent="0.25">
      <c r="A1545" s="27">
        <v>43059</v>
      </c>
      <c r="B1545">
        <v>15.25</v>
      </c>
      <c r="C1545">
        <v>15.37</v>
      </c>
      <c r="D1545">
        <v>14.65</v>
      </c>
      <c r="E1545">
        <v>14.71</v>
      </c>
      <c r="F1545">
        <v>14.71</v>
      </c>
      <c r="G1545">
        <v>21674400</v>
      </c>
    </row>
    <row r="1546" spans="1:7" x14ac:dyDescent="0.25">
      <c r="A1546" s="27">
        <v>43060</v>
      </c>
      <c r="B1546">
        <v>14.1</v>
      </c>
      <c r="C1546">
        <v>14.19</v>
      </c>
      <c r="D1546">
        <v>13.41</v>
      </c>
      <c r="E1546">
        <v>13.59</v>
      </c>
      <c r="F1546">
        <v>13.59</v>
      </c>
      <c r="G1546">
        <v>23082000</v>
      </c>
    </row>
    <row r="1547" spans="1:7" x14ac:dyDescent="0.25">
      <c r="A1547" s="27">
        <v>43061</v>
      </c>
      <c r="B1547">
        <v>13.35</v>
      </c>
      <c r="C1547">
        <v>13.58</v>
      </c>
      <c r="D1547">
        <v>13.16</v>
      </c>
      <c r="E1547">
        <v>13.31</v>
      </c>
      <c r="F1547">
        <v>13.31</v>
      </c>
      <c r="G1547">
        <v>17531000</v>
      </c>
    </row>
    <row r="1548" spans="1:7" x14ac:dyDescent="0.25">
      <c r="A1548" s="27">
        <v>43063</v>
      </c>
      <c r="B1548">
        <v>13.13</v>
      </c>
      <c r="C1548">
        <v>13.28</v>
      </c>
      <c r="D1548">
        <v>13.06</v>
      </c>
      <c r="E1548">
        <v>13.22</v>
      </c>
      <c r="F1548">
        <v>13.22</v>
      </c>
      <c r="G1548">
        <v>6574100</v>
      </c>
    </row>
    <row r="1549" spans="1:7" x14ac:dyDescent="0.25">
      <c r="A1549" s="27">
        <v>43066</v>
      </c>
      <c r="B1549">
        <v>13.27</v>
      </c>
      <c r="C1549">
        <v>13.46</v>
      </c>
      <c r="D1549">
        <v>12.99</v>
      </c>
      <c r="E1549">
        <v>13.17</v>
      </c>
      <c r="F1549">
        <v>13.17</v>
      </c>
      <c r="G1549">
        <v>16381700</v>
      </c>
    </row>
    <row r="1550" spans="1:7" x14ac:dyDescent="0.25">
      <c r="A1550" s="27">
        <v>43067</v>
      </c>
      <c r="B1550">
        <v>12.91</v>
      </c>
      <c r="C1550">
        <v>13.2</v>
      </c>
      <c r="D1550">
        <v>12.68</v>
      </c>
      <c r="E1550">
        <v>12.8</v>
      </c>
      <c r="F1550">
        <v>12.8</v>
      </c>
      <c r="G1550">
        <v>30551000</v>
      </c>
    </row>
    <row r="1551" spans="1:7" x14ac:dyDescent="0.25">
      <c r="A1551" s="27">
        <v>43068</v>
      </c>
      <c r="B1551">
        <v>12.87</v>
      </c>
      <c r="C1551">
        <v>13.68</v>
      </c>
      <c r="D1551">
        <v>12.82</v>
      </c>
      <c r="E1551">
        <v>13.37</v>
      </c>
      <c r="F1551">
        <v>13.37</v>
      </c>
      <c r="G1551">
        <v>39722900</v>
      </c>
    </row>
    <row r="1552" spans="1:7" x14ac:dyDescent="0.25">
      <c r="A1552" s="27">
        <v>43069</v>
      </c>
      <c r="B1552">
        <v>12.94</v>
      </c>
      <c r="C1552">
        <v>13.76</v>
      </c>
      <c r="D1552">
        <v>12.87</v>
      </c>
      <c r="E1552">
        <v>13.45</v>
      </c>
      <c r="F1552">
        <v>13.45</v>
      </c>
      <c r="G1552">
        <v>33410100</v>
      </c>
    </row>
    <row r="1553" spans="1:7" x14ac:dyDescent="0.25">
      <c r="A1553" s="27">
        <v>43070</v>
      </c>
      <c r="B1553">
        <v>13.73</v>
      </c>
      <c r="C1553">
        <v>17</v>
      </c>
      <c r="D1553">
        <v>13.45</v>
      </c>
      <c r="E1553">
        <v>14.19</v>
      </c>
      <c r="F1553">
        <v>14.19</v>
      </c>
      <c r="G1553">
        <v>95498200</v>
      </c>
    </row>
    <row r="1554" spans="1:7" x14ac:dyDescent="0.25">
      <c r="A1554" s="27">
        <v>43073</v>
      </c>
      <c r="B1554">
        <v>12.92</v>
      </c>
      <c r="C1554">
        <v>13.98</v>
      </c>
      <c r="D1554">
        <v>12.72</v>
      </c>
      <c r="E1554">
        <v>13.97</v>
      </c>
      <c r="F1554">
        <v>13.97</v>
      </c>
      <c r="G1554">
        <v>48810300</v>
      </c>
    </row>
    <row r="1555" spans="1:7" x14ac:dyDescent="0.25">
      <c r="A1555" s="27">
        <v>43074</v>
      </c>
      <c r="B1555">
        <v>13.7</v>
      </c>
      <c r="C1555">
        <v>14.15</v>
      </c>
      <c r="D1555">
        <v>13.13</v>
      </c>
      <c r="E1555">
        <v>13.85</v>
      </c>
      <c r="F1555">
        <v>13.85</v>
      </c>
      <c r="G1555">
        <v>36473400</v>
      </c>
    </row>
    <row r="1556" spans="1:7" x14ac:dyDescent="0.25">
      <c r="A1556" s="27">
        <v>43075</v>
      </c>
      <c r="B1556">
        <v>14.2</v>
      </c>
      <c r="C1556">
        <v>14.33</v>
      </c>
      <c r="D1556">
        <v>13.68</v>
      </c>
      <c r="E1556">
        <v>13.8</v>
      </c>
      <c r="F1556">
        <v>13.8</v>
      </c>
      <c r="G1556">
        <v>28110100</v>
      </c>
    </row>
    <row r="1557" spans="1:7" x14ac:dyDescent="0.25">
      <c r="A1557" s="27">
        <v>43076</v>
      </c>
      <c r="B1557">
        <v>13.82</v>
      </c>
      <c r="C1557">
        <v>13.88</v>
      </c>
      <c r="D1557">
        <v>12.85</v>
      </c>
      <c r="E1557">
        <v>12.93</v>
      </c>
      <c r="F1557">
        <v>12.93</v>
      </c>
      <c r="G1557">
        <v>28893800</v>
      </c>
    </row>
    <row r="1558" spans="1:7" x14ac:dyDescent="0.25">
      <c r="A1558" s="27">
        <v>43077</v>
      </c>
      <c r="B1558">
        <v>12.5</v>
      </c>
      <c r="C1558">
        <v>12.58</v>
      </c>
      <c r="D1558">
        <v>12.04</v>
      </c>
      <c r="E1558">
        <v>12.06</v>
      </c>
      <c r="F1558">
        <v>12.06</v>
      </c>
      <c r="G1558">
        <v>26026500</v>
      </c>
    </row>
    <row r="1559" spans="1:7" x14ac:dyDescent="0.25">
      <c r="A1559" s="27">
        <v>43080</v>
      </c>
      <c r="B1559">
        <v>12</v>
      </c>
      <c r="C1559">
        <v>12.01</v>
      </c>
      <c r="D1559">
        <v>11.25</v>
      </c>
      <c r="E1559">
        <v>11.26</v>
      </c>
      <c r="F1559">
        <v>11.26</v>
      </c>
      <c r="G1559">
        <v>23018800</v>
      </c>
    </row>
    <row r="1560" spans="1:7" x14ac:dyDescent="0.25">
      <c r="A1560" s="27">
        <v>43081</v>
      </c>
      <c r="B1560">
        <v>11.15</v>
      </c>
      <c r="C1560">
        <v>11.37</v>
      </c>
      <c r="D1560">
        <v>11.07</v>
      </c>
      <c r="E1560">
        <v>11.3</v>
      </c>
      <c r="F1560">
        <v>11.3</v>
      </c>
      <c r="G1560">
        <v>20223100</v>
      </c>
    </row>
    <row r="1561" spans="1:7" x14ac:dyDescent="0.25">
      <c r="A1561" s="27">
        <v>43082</v>
      </c>
      <c r="B1561">
        <v>11.12</v>
      </c>
      <c r="C1561">
        <v>11.33</v>
      </c>
      <c r="D1561">
        <v>11.04</v>
      </c>
      <c r="E1561">
        <v>11.25</v>
      </c>
      <c r="F1561">
        <v>11.25</v>
      </c>
      <c r="G1561">
        <v>21864300</v>
      </c>
    </row>
    <row r="1562" spans="1:7" x14ac:dyDescent="0.25">
      <c r="A1562" s="27">
        <v>43083</v>
      </c>
      <c r="B1562">
        <v>11.1</v>
      </c>
      <c r="C1562">
        <v>11.52</v>
      </c>
      <c r="D1562">
        <v>11</v>
      </c>
      <c r="E1562">
        <v>11.12</v>
      </c>
      <c r="F1562">
        <v>11.12</v>
      </c>
      <c r="G1562">
        <v>27335000</v>
      </c>
    </row>
    <row r="1563" spans="1:7" x14ac:dyDescent="0.25">
      <c r="A1563" s="27">
        <v>43084</v>
      </c>
      <c r="B1563">
        <v>10.96</v>
      </c>
      <c r="C1563">
        <v>10.96</v>
      </c>
      <c r="D1563">
        <v>10.19</v>
      </c>
      <c r="E1563">
        <v>10.37</v>
      </c>
      <c r="F1563">
        <v>10.37</v>
      </c>
      <c r="G1563">
        <v>26301000</v>
      </c>
    </row>
    <row r="1564" spans="1:7" x14ac:dyDescent="0.25">
      <c r="A1564" s="27">
        <v>43087</v>
      </c>
      <c r="B1564">
        <v>10.09</v>
      </c>
      <c r="C1564">
        <v>10.23</v>
      </c>
      <c r="D1564">
        <v>9.89</v>
      </c>
      <c r="E1564">
        <v>10.08</v>
      </c>
      <c r="F1564">
        <v>10.08</v>
      </c>
      <c r="G1564">
        <v>22133100</v>
      </c>
    </row>
    <row r="1565" spans="1:7" x14ac:dyDescent="0.25">
      <c r="A1565" s="27">
        <v>43088</v>
      </c>
      <c r="B1565">
        <v>10.039999999999999</v>
      </c>
      <c r="C1565">
        <v>10.41</v>
      </c>
      <c r="D1565">
        <v>10.02</v>
      </c>
      <c r="E1565">
        <v>10.18</v>
      </c>
      <c r="F1565">
        <v>10.18</v>
      </c>
      <c r="G1565">
        <v>21916300</v>
      </c>
    </row>
    <row r="1566" spans="1:7" x14ac:dyDescent="0.25">
      <c r="A1566" s="27">
        <v>43089</v>
      </c>
      <c r="B1566">
        <v>9.82</v>
      </c>
      <c r="C1566">
        <v>10.210000000000001</v>
      </c>
      <c r="D1566">
        <v>9.81</v>
      </c>
      <c r="E1566">
        <v>10.11</v>
      </c>
      <c r="F1566">
        <v>10.11</v>
      </c>
      <c r="G1566">
        <v>21321100</v>
      </c>
    </row>
    <row r="1567" spans="1:7" x14ac:dyDescent="0.25">
      <c r="A1567" s="27">
        <v>43090</v>
      </c>
      <c r="B1567">
        <v>10.01</v>
      </c>
      <c r="C1567">
        <v>10.24</v>
      </c>
      <c r="D1567">
        <v>9.91</v>
      </c>
      <c r="E1567">
        <v>9.9700000000000006</v>
      </c>
      <c r="F1567">
        <v>9.9700000000000006</v>
      </c>
      <c r="G1567">
        <v>17315100</v>
      </c>
    </row>
    <row r="1568" spans="1:7" x14ac:dyDescent="0.25">
      <c r="A1568" s="27">
        <v>43091</v>
      </c>
      <c r="B1568">
        <v>9.93</v>
      </c>
      <c r="C1568">
        <v>10.23</v>
      </c>
      <c r="D1568">
        <v>9.82</v>
      </c>
      <c r="E1568">
        <v>10.06</v>
      </c>
      <c r="F1568">
        <v>10.06</v>
      </c>
      <c r="G1568">
        <v>14541800</v>
      </c>
    </row>
    <row r="1569" spans="1:7" x14ac:dyDescent="0.25">
      <c r="A1569" s="27">
        <v>43095</v>
      </c>
      <c r="B1569">
        <v>10.25</v>
      </c>
      <c r="C1569">
        <v>10.27</v>
      </c>
      <c r="D1569">
        <v>9.85</v>
      </c>
      <c r="E1569">
        <v>10.050000000000001</v>
      </c>
      <c r="F1569">
        <v>10.050000000000001</v>
      </c>
      <c r="G1569">
        <v>11693700</v>
      </c>
    </row>
    <row r="1570" spans="1:7" x14ac:dyDescent="0.25">
      <c r="A1570" s="27">
        <v>43096</v>
      </c>
      <c r="B1570">
        <v>10</v>
      </c>
      <c r="C1570">
        <v>10.26</v>
      </c>
      <c r="D1570">
        <v>9.77</v>
      </c>
      <c r="E1570">
        <v>10.16</v>
      </c>
      <c r="F1570">
        <v>10.16</v>
      </c>
      <c r="G1570">
        <v>18389000</v>
      </c>
    </row>
    <row r="1571" spans="1:7" x14ac:dyDescent="0.25">
      <c r="A1571" s="27">
        <v>43097</v>
      </c>
      <c r="B1571">
        <v>10.09</v>
      </c>
      <c r="C1571">
        <v>10.1</v>
      </c>
      <c r="D1571">
        <v>9.83</v>
      </c>
      <c r="E1571">
        <v>9.85</v>
      </c>
      <c r="F1571">
        <v>9.85</v>
      </c>
      <c r="G1571">
        <v>12398900</v>
      </c>
    </row>
    <row r="1572" spans="1:7" x14ac:dyDescent="0.25">
      <c r="A1572" s="27">
        <v>43098</v>
      </c>
      <c r="B1572">
        <v>9.7799999999999994</v>
      </c>
      <c r="C1572">
        <v>10.25</v>
      </c>
      <c r="D1572">
        <v>9.75</v>
      </c>
      <c r="E1572">
        <v>10.210000000000001</v>
      </c>
      <c r="F1572">
        <v>10.210000000000001</v>
      </c>
      <c r="G1572">
        <v>20269000</v>
      </c>
    </row>
    <row r="1573" spans="1:7" x14ac:dyDescent="0.25">
      <c r="A1573" s="27">
        <v>43102</v>
      </c>
      <c r="B1573">
        <v>10.06</v>
      </c>
      <c r="C1573">
        <v>10.18</v>
      </c>
      <c r="D1573">
        <v>9.42</v>
      </c>
      <c r="E1573">
        <v>9.4499999999999993</v>
      </c>
      <c r="F1573">
        <v>9.4499999999999993</v>
      </c>
      <c r="G1573">
        <v>21377600</v>
      </c>
    </row>
    <row r="1574" spans="1:7" x14ac:dyDescent="0.25">
      <c r="A1574" s="27">
        <v>43103</v>
      </c>
      <c r="B1574">
        <v>9.2200000000000006</v>
      </c>
      <c r="C1574">
        <v>9.24</v>
      </c>
      <c r="D1574">
        <v>8.9700000000000006</v>
      </c>
      <c r="E1574">
        <v>9.0500000000000007</v>
      </c>
      <c r="F1574">
        <v>9.0500000000000007</v>
      </c>
      <c r="G1574">
        <v>16371100</v>
      </c>
    </row>
    <row r="1575" spans="1:7" x14ac:dyDescent="0.25">
      <c r="A1575" s="27">
        <v>43104</v>
      </c>
      <c r="B1575">
        <v>8.8800000000000008</v>
      </c>
      <c r="C1575">
        <v>9.07</v>
      </c>
      <c r="D1575">
        <v>8.8000000000000007</v>
      </c>
      <c r="E1575">
        <v>9</v>
      </c>
      <c r="F1575">
        <v>9</v>
      </c>
      <c r="G1575">
        <v>14556700</v>
      </c>
    </row>
    <row r="1576" spans="1:7" x14ac:dyDescent="0.25">
      <c r="A1576" s="27">
        <v>43105</v>
      </c>
      <c r="B1576">
        <v>8.9700000000000006</v>
      </c>
      <c r="C1576">
        <v>9.11</v>
      </c>
      <c r="D1576">
        <v>8.94</v>
      </c>
      <c r="E1576">
        <v>8.99</v>
      </c>
      <c r="F1576">
        <v>8.99</v>
      </c>
      <c r="G1576">
        <v>14911700</v>
      </c>
    </row>
    <row r="1577" spans="1:7" x14ac:dyDescent="0.25">
      <c r="A1577" s="27">
        <v>43108</v>
      </c>
      <c r="B1577">
        <v>8.9700000000000006</v>
      </c>
      <c r="C1577">
        <v>9.0399999999999991</v>
      </c>
      <c r="D1577">
        <v>8.6300000000000008</v>
      </c>
      <c r="E1577">
        <v>8.77</v>
      </c>
      <c r="F1577">
        <v>8.77</v>
      </c>
      <c r="G1577">
        <v>18230300</v>
      </c>
    </row>
    <row r="1578" spans="1:7" x14ac:dyDescent="0.25">
      <c r="A1578" s="27">
        <v>43109</v>
      </c>
      <c r="B1578">
        <v>8.67</v>
      </c>
      <c r="C1578">
        <v>8.98</v>
      </c>
      <c r="D1578">
        <v>8.6</v>
      </c>
      <c r="E1578">
        <v>8.9600000000000009</v>
      </c>
      <c r="F1578">
        <v>8.9600000000000009</v>
      </c>
      <c r="G1578">
        <v>18164000</v>
      </c>
    </row>
    <row r="1579" spans="1:7" x14ac:dyDescent="0.25">
      <c r="A1579" s="27">
        <v>43110</v>
      </c>
      <c r="B1579">
        <v>9.17</v>
      </c>
      <c r="C1579">
        <v>9.4</v>
      </c>
      <c r="D1579">
        <v>8.68</v>
      </c>
      <c r="E1579">
        <v>8.7799999999999994</v>
      </c>
      <c r="F1579">
        <v>8.7799999999999994</v>
      </c>
      <c r="G1579">
        <v>32164800</v>
      </c>
    </row>
    <row r="1580" spans="1:7" x14ac:dyDescent="0.25">
      <c r="A1580" s="27">
        <v>43111</v>
      </c>
      <c r="B1580">
        <v>8.6199999999999992</v>
      </c>
      <c r="C1580">
        <v>8.74</v>
      </c>
      <c r="D1580">
        <v>8.52</v>
      </c>
      <c r="E1580">
        <v>8.67</v>
      </c>
      <c r="F1580">
        <v>8.67</v>
      </c>
      <c r="G1580">
        <v>14035600</v>
      </c>
    </row>
    <row r="1581" spans="1:7" x14ac:dyDescent="0.25">
      <c r="A1581" s="27">
        <v>43112</v>
      </c>
      <c r="B1581">
        <v>8.6199999999999992</v>
      </c>
      <c r="C1581">
        <v>8.75</v>
      </c>
      <c r="D1581">
        <v>8.5399999999999991</v>
      </c>
      <c r="E1581">
        <v>8.67</v>
      </c>
      <c r="F1581">
        <v>8.67</v>
      </c>
      <c r="G1581">
        <v>28740200</v>
      </c>
    </row>
    <row r="1582" spans="1:7" x14ac:dyDescent="0.25">
      <c r="A1582" s="27">
        <v>43116</v>
      </c>
      <c r="B1582">
        <v>8.81</v>
      </c>
      <c r="C1582">
        <v>9.9499999999999993</v>
      </c>
      <c r="D1582">
        <v>8.75</v>
      </c>
      <c r="E1582">
        <v>9.75</v>
      </c>
      <c r="F1582">
        <v>9.75</v>
      </c>
      <c r="G1582">
        <v>59434300</v>
      </c>
    </row>
    <row r="1583" spans="1:7" x14ac:dyDescent="0.25">
      <c r="A1583" s="27">
        <v>43117</v>
      </c>
      <c r="B1583">
        <v>9.5399999999999991</v>
      </c>
      <c r="C1583">
        <v>10.1</v>
      </c>
      <c r="D1583">
        <v>8.93</v>
      </c>
      <c r="E1583">
        <v>9.34</v>
      </c>
      <c r="F1583">
        <v>9.34</v>
      </c>
      <c r="G1583">
        <v>50467600</v>
      </c>
    </row>
    <row r="1584" spans="1:7" x14ac:dyDescent="0.25">
      <c r="A1584" s="27">
        <v>43118</v>
      </c>
      <c r="B1584">
        <v>9.67</v>
      </c>
      <c r="C1584">
        <v>10.050000000000001</v>
      </c>
      <c r="D1584">
        <v>9.1199999999999992</v>
      </c>
      <c r="E1584">
        <v>9.43</v>
      </c>
      <c r="F1584">
        <v>9.43</v>
      </c>
      <c r="G1584">
        <v>53048600</v>
      </c>
    </row>
    <row r="1585" spans="1:7" x14ac:dyDescent="0.25">
      <c r="A1585" s="27">
        <v>43119</v>
      </c>
      <c r="B1585">
        <v>9.3800000000000008</v>
      </c>
      <c r="C1585">
        <v>9.74</v>
      </c>
      <c r="D1585">
        <v>9.27</v>
      </c>
      <c r="E1585">
        <v>9.34</v>
      </c>
      <c r="F1585">
        <v>9.34</v>
      </c>
      <c r="G1585">
        <v>32312100</v>
      </c>
    </row>
    <row r="1586" spans="1:7" x14ac:dyDescent="0.25">
      <c r="A1586" s="27">
        <v>43122</v>
      </c>
      <c r="B1586">
        <v>9.4700000000000006</v>
      </c>
      <c r="C1586">
        <v>9.49</v>
      </c>
      <c r="D1586">
        <v>8.7799999999999994</v>
      </c>
      <c r="E1586">
        <v>8.92</v>
      </c>
      <c r="F1586">
        <v>8.92</v>
      </c>
      <c r="G1586">
        <v>24719200</v>
      </c>
    </row>
    <row r="1587" spans="1:7" x14ac:dyDescent="0.25">
      <c r="A1587" s="27">
        <v>43123</v>
      </c>
      <c r="B1587">
        <v>9.15</v>
      </c>
      <c r="C1587">
        <v>9.4499999999999993</v>
      </c>
      <c r="D1587">
        <v>9</v>
      </c>
      <c r="E1587">
        <v>9.25</v>
      </c>
      <c r="F1587">
        <v>9.25</v>
      </c>
      <c r="G1587">
        <v>28714500</v>
      </c>
    </row>
    <row r="1588" spans="1:7" x14ac:dyDescent="0.25">
      <c r="A1588" s="27">
        <v>43124</v>
      </c>
      <c r="B1588">
        <v>9.35</v>
      </c>
      <c r="C1588">
        <v>10.23</v>
      </c>
      <c r="D1588">
        <v>9.33</v>
      </c>
      <c r="E1588">
        <v>9.6999999999999993</v>
      </c>
      <c r="F1588">
        <v>9.6999999999999993</v>
      </c>
      <c r="G1588">
        <v>64894400</v>
      </c>
    </row>
    <row r="1589" spans="1:7" x14ac:dyDescent="0.25">
      <c r="A1589" s="27">
        <v>43125</v>
      </c>
      <c r="B1589">
        <v>9.64</v>
      </c>
      <c r="C1589">
        <v>10.38</v>
      </c>
      <c r="D1589">
        <v>9.61</v>
      </c>
      <c r="E1589">
        <v>10.06</v>
      </c>
      <c r="F1589">
        <v>10.06</v>
      </c>
      <c r="G1589">
        <v>46401600</v>
      </c>
    </row>
    <row r="1590" spans="1:7" x14ac:dyDescent="0.25">
      <c r="A1590" s="27">
        <v>43126</v>
      </c>
      <c r="B1590">
        <v>9.85</v>
      </c>
      <c r="C1590">
        <v>10.18</v>
      </c>
      <c r="D1590">
        <v>9.81</v>
      </c>
      <c r="E1590">
        <v>9.92</v>
      </c>
      <c r="F1590">
        <v>9.92</v>
      </c>
      <c r="G1590">
        <v>28452900</v>
      </c>
    </row>
    <row r="1591" spans="1:7" x14ac:dyDescent="0.25">
      <c r="A1591" s="27">
        <v>43129</v>
      </c>
      <c r="B1591">
        <v>10.38</v>
      </c>
      <c r="C1591">
        <v>11.4</v>
      </c>
      <c r="D1591">
        <v>10.28</v>
      </c>
      <c r="E1591">
        <v>11.33</v>
      </c>
      <c r="F1591">
        <v>11.33</v>
      </c>
      <c r="G1591">
        <v>52929400</v>
      </c>
    </row>
    <row r="1592" spans="1:7" x14ac:dyDescent="0.25">
      <c r="A1592" s="27">
        <v>43130</v>
      </c>
      <c r="B1592">
        <v>12.14</v>
      </c>
      <c r="C1592">
        <v>13.14</v>
      </c>
      <c r="D1592">
        <v>11.82</v>
      </c>
      <c r="E1592">
        <v>12.03</v>
      </c>
      <c r="F1592">
        <v>12.03</v>
      </c>
      <c r="G1592">
        <v>88404600</v>
      </c>
    </row>
    <row r="1593" spans="1:7" x14ac:dyDescent="0.25">
      <c r="A1593" s="27">
        <v>43131</v>
      </c>
      <c r="B1593">
        <v>11.53</v>
      </c>
      <c r="C1593">
        <v>12.28</v>
      </c>
      <c r="D1593">
        <v>11.2</v>
      </c>
      <c r="E1593">
        <v>11.55</v>
      </c>
      <c r="F1593">
        <v>11.55</v>
      </c>
      <c r="G1593">
        <v>57203100</v>
      </c>
    </row>
    <row r="1594" spans="1:7" x14ac:dyDescent="0.25">
      <c r="A1594" s="27">
        <v>43132</v>
      </c>
      <c r="B1594">
        <v>11.68</v>
      </c>
      <c r="C1594">
        <v>11.92</v>
      </c>
      <c r="D1594">
        <v>10.07</v>
      </c>
      <c r="E1594">
        <v>10.8</v>
      </c>
      <c r="F1594">
        <v>10.8</v>
      </c>
      <c r="G1594">
        <v>55686700</v>
      </c>
    </row>
    <row r="1595" spans="1:7" x14ac:dyDescent="0.25">
      <c r="A1595" s="27">
        <v>43133</v>
      </c>
      <c r="B1595">
        <v>11.48</v>
      </c>
      <c r="C1595">
        <v>14.22</v>
      </c>
      <c r="D1595">
        <v>11.47</v>
      </c>
      <c r="E1595">
        <v>13.76</v>
      </c>
      <c r="F1595">
        <v>13.76</v>
      </c>
      <c r="G1595">
        <v>88451100</v>
      </c>
    </row>
    <row r="1596" spans="1:7" x14ac:dyDescent="0.25">
      <c r="A1596" s="27">
        <v>43136</v>
      </c>
      <c r="B1596">
        <v>15.19</v>
      </c>
      <c r="C1596">
        <v>23.59</v>
      </c>
      <c r="D1596">
        <v>13.16</v>
      </c>
      <c r="E1596">
        <v>22.870000999999998</v>
      </c>
      <c r="F1596">
        <v>22.870000999999998</v>
      </c>
      <c r="G1596">
        <v>156875500</v>
      </c>
    </row>
    <row r="1597" spans="1:7" x14ac:dyDescent="0.25">
      <c r="A1597" s="27">
        <v>43137</v>
      </c>
      <c r="B1597">
        <v>29.35</v>
      </c>
      <c r="C1597">
        <v>30.18</v>
      </c>
      <c r="D1597">
        <v>14.42</v>
      </c>
      <c r="E1597">
        <v>15.22</v>
      </c>
      <c r="F1597">
        <v>15.22</v>
      </c>
      <c r="G1597">
        <v>99732200</v>
      </c>
    </row>
    <row r="1598" spans="1:7" x14ac:dyDescent="0.25">
      <c r="A1598" s="27">
        <v>43138</v>
      </c>
      <c r="B1598">
        <v>18.75</v>
      </c>
      <c r="C1598">
        <v>19.370000999999998</v>
      </c>
      <c r="D1598">
        <v>15.02</v>
      </c>
      <c r="E1598">
        <v>18.649999999999999</v>
      </c>
      <c r="F1598">
        <v>18.649999999999999</v>
      </c>
      <c r="G1598">
        <v>79687400</v>
      </c>
    </row>
    <row r="1599" spans="1:7" x14ac:dyDescent="0.25">
      <c r="A1599" s="27">
        <v>43139</v>
      </c>
      <c r="B1599">
        <v>18.959999</v>
      </c>
      <c r="C1599">
        <v>28.049999</v>
      </c>
      <c r="D1599">
        <v>18.829999999999998</v>
      </c>
      <c r="E1599">
        <v>27.91</v>
      </c>
      <c r="F1599">
        <v>27.91</v>
      </c>
      <c r="G1599">
        <v>110939300</v>
      </c>
    </row>
    <row r="1600" spans="1:7" x14ac:dyDescent="0.25">
      <c r="A1600" s="27">
        <v>43140</v>
      </c>
      <c r="B1600">
        <v>23.9</v>
      </c>
      <c r="C1600">
        <v>29.5</v>
      </c>
      <c r="D1600">
        <v>21.950001</v>
      </c>
      <c r="E1600">
        <v>23.34</v>
      </c>
      <c r="F1600">
        <v>23.34</v>
      </c>
      <c r="G1600">
        <v>99630600</v>
      </c>
    </row>
    <row r="1601" spans="1:7" x14ac:dyDescent="0.25">
      <c r="A1601" s="27">
        <v>43143</v>
      </c>
      <c r="B1601">
        <v>21.73</v>
      </c>
      <c r="C1601">
        <v>23.879999000000002</v>
      </c>
      <c r="D1601">
        <v>20.66</v>
      </c>
      <c r="E1601">
        <v>21.309999000000001</v>
      </c>
      <c r="F1601">
        <v>21.309999000000001</v>
      </c>
      <c r="G1601">
        <v>48139300</v>
      </c>
    </row>
    <row r="1602" spans="1:7" x14ac:dyDescent="0.25">
      <c r="A1602" s="27">
        <v>43144</v>
      </c>
      <c r="B1602">
        <v>22.459999</v>
      </c>
      <c r="C1602">
        <v>22.9</v>
      </c>
      <c r="D1602">
        <v>20.9</v>
      </c>
      <c r="E1602">
        <v>21.360001</v>
      </c>
      <c r="F1602">
        <v>21.360001</v>
      </c>
      <c r="G1602">
        <v>28974200</v>
      </c>
    </row>
    <row r="1603" spans="1:7" x14ac:dyDescent="0.25">
      <c r="A1603" s="27">
        <v>43145</v>
      </c>
      <c r="B1603">
        <v>21.02</v>
      </c>
      <c r="C1603">
        <v>21.290001</v>
      </c>
      <c r="D1603">
        <v>16.299999</v>
      </c>
      <c r="E1603">
        <v>16.5</v>
      </c>
      <c r="F1603">
        <v>16.5</v>
      </c>
      <c r="G1603">
        <v>35211800</v>
      </c>
    </row>
    <row r="1604" spans="1:7" x14ac:dyDescent="0.25">
      <c r="A1604" s="27">
        <v>43146</v>
      </c>
      <c r="B1604">
        <v>15.41</v>
      </c>
      <c r="C1604">
        <v>17.100000000000001</v>
      </c>
      <c r="D1604">
        <v>15.27</v>
      </c>
      <c r="E1604">
        <v>15.75</v>
      </c>
      <c r="F1604">
        <v>15.75</v>
      </c>
      <c r="G1604">
        <v>29418900</v>
      </c>
    </row>
    <row r="1605" spans="1:7" x14ac:dyDescent="0.25">
      <c r="A1605" s="27">
        <v>43147</v>
      </c>
      <c r="B1605">
        <v>16.629999000000002</v>
      </c>
      <c r="C1605">
        <v>16.84</v>
      </c>
      <c r="D1605">
        <v>14.94</v>
      </c>
      <c r="E1605">
        <v>16.190000999999999</v>
      </c>
      <c r="F1605">
        <v>16.190000999999999</v>
      </c>
      <c r="G1605">
        <v>40375900</v>
      </c>
    </row>
    <row r="1606" spans="1:7" x14ac:dyDescent="0.25">
      <c r="A1606" s="27">
        <v>43151</v>
      </c>
      <c r="B1606">
        <v>17.290001</v>
      </c>
      <c r="C1606">
        <v>18.459999</v>
      </c>
      <c r="D1606">
        <v>16.690000999999999</v>
      </c>
      <c r="E1606">
        <v>17.52</v>
      </c>
      <c r="F1606">
        <v>17.52</v>
      </c>
      <c r="G1606">
        <v>33927000</v>
      </c>
    </row>
    <row r="1607" spans="1:7" x14ac:dyDescent="0.25">
      <c r="A1607" s="27">
        <v>43152</v>
      </c>
      <c r="B1607">
        <v>17.110001</v>
      </c>
      <c r="C1607">
        <v>18.239999999999998</v>
      </c>
      <c r="D1607">
        <v>15.27</v>
      </c>
      <c r="E1607">
        <v>18.059999000000001</v>
      </c>
      <c r="F1607">
        <v>18.059999000000001</v>
      </c>
      <c r="G1607">
        <v>40252600</v>
      </c>
    </row>
    <row r="1608" spans="1:7" x14ac:dyDescent="0.25">
      <c r="A1608" s="27">
        <v>43153</v>
      </c>
      <c r="B1608">
        <v>16.969999000000001</v>
      </c>
      <c r="C1608">
        <v>18.25</v>
      </c>
      <c r="D1608">
        <v>16.559999000000001</v>
      </c>
      <c r="E1608">
        <v>17.48</v>
      </c>
      <c r="F1608">
        <v>17.48</v>
      </c>
      <c r="G1608">
        <v>34101500</v>
      </c>
    </row>
    <row r="1609" spans="1:7" x14ac:dyDescent="0.25">
      <c r="A1609" s="27">
        <v>43154</v>
      </c>
      <c r="B1609">
        <v>16.620000999999998</v>
      </c>
      <c r="C1609">
        <v>16.899999999999999</v>
      </c>
      <c r="D1609">
        <v>14.81</v>
      </c>
      <c r="E1609">
        <v>14.82</v>
      </c>
      <c r="F1609">
        <v>14.82</v>
      </c>
      <c r="G1609">
        <v>34098100</v>
      </c>
    </row>
    <row r="1610" spans="1:7" x14ac:dyDescent="0.25">
      <c r="A1610" s="27">
        <v>43157</v>
      </c>
      <c r="B1610">
        <v>14.03</v>
      </c>
      <c r="C1610">
        <v>14.47</v>
      </c>
      <c r="D1610">
        <v>13.52</v>
      </c>
      <c r="E1610">
        <v>13.59</v>
      </c>
      <c r="F1610">
        <v>13.59</v>
      </c>
      <c r="G1610">
        <v>17823100</v>
      </c>
    </row>
    <row r="1611" spans="1:7" s="3" customFormat="1" x14ac:dyDescent="0.25">
      <c r="A1611" s="29">
        <v>43158</v>
      </c>
      <c r="B1611" s="3">
        <v>14.03</v>
      </c>
      <c r="C1611" s="3">
        <v>16.459999</v>
      </c>
      <c r="D1611" s="3">
        <v>13.7</v>
      </c>
      <c r="E1611" s="3">
        <v>16.16</v>
      </c>
      <c r="F1611" s="3">
        <v>16.16</v>
      </c>
      <c r="G1611" s="3">
        <v>49866200</v>
      </c>
    </row>
    <row r="1612" spans="1:7" x14ac:dyDescent="0.25">
      <c r="A1612" s="27">
        <v>43159</v>
      </c>
      <c r="B1612">
        <v>15.33</v>
      </c>
      <c r="C1612">
        <v>17.200001</v>
      </c>
      <c r="D1612">
        <v>15.28</v>
      </c>
      <c r="E1612">
        <v>17.120000999999998</v>
      </c>
      <c r="F1612">
        <v>17.120000999999998</v>
      </c>
      <c r="G1612">
        <v>47683500</v>
      </c>
    </row>
    <row r="1613" spans="1:7" x14ac:dyDescent="0.25">
      <c r="A1613" s="27">
        <v>43160</v>
      </c>
      <c r="B1613">
        <v>17.129999000000002</v>
      </c>
      <c r="C1613">
        <v>20.059999000000001</v>
      </c>
      <c r="D1613">
        <v>16.829999999999998</v>
      </c>
      <c r="E1613">
        <v>18.84</v>
      </c>
      <c r="F1613">
        <v>18.84</v>
      </c>
      <c r="G1613">
        <v>78307200</v>
      </c>
    </row>
    <row r="1614" spans="1:7" x14ac:dyDescent="0.25">
      <c r="A1614" s="27">
        <v>43161</v>
      </c>
      <c r="B1614">
        <v>20.260000000000002</v>
      </c>
      <c r="C1614">
        <v>20.889999</v>
      </c>
      <c r="D1614">
        <v>17.5</v>
      </c>
      <c r="E1614">
        <v>17.75</v>
      </c>
      <c r="F1614">
        <v>17.75</v>
      </c>
      <c r="G1614">
        <v>61311000</v>
      </c>
    </row>
    <row r="1615" spans="1:7" x14ac:dyDescent="0.25">
      <c r="A1615" s="27">
        <v>43164</v>
      </c>
      <c r="B1615">
        <v>18.219999000000001</v>
      </c>
      <c r="C1615">
        <v>18.260000000000002</v>
      </c>
      <c r="D1615">
        <v>16.34</v>
      </c>
      <c r="E1615">
        <v>16.540001</v>
      </c>
      <c r="F1615">
        <v>16.540001</v>
      </c>
      <c r="G1615">
        <v>32479600</v>
      </c>
    </row>
    <row r="1616" spans="1:7" x14ac:dyDescent="0.25">
      <c r="A1616" s="27">
        <v>43165</v>
      </c>
      <c r="B1616">
        <v>16.34</v>
      </c>
      <c r="C1616">
        <v>17.629999000000002</v>
      </c>
      <c r="D1616">
        <v>16.34</v>
      </c>
      <c r="E1616">
        <v>16.719999000000001</v>
      </c>
      <c r="F1616">
        <v>16.719999000000001</v>
      </c>
      <c r="G1616">
        <v>29487700</v>
      </c>
    </row>
    <row r="1617" spans="1:7" x14ac:dyDescent="0.25">
      <c r="A1617" s="27">
        <v>43166</v>
      </c>
      <c r="B1617">
        <v>17.73</v>
      </c>
      <c r="C1617">
        <v>17.920000000000002</v>
      </c>
      <c r="D1617">
        <v>16.309999000000001</v>
      </c>
      <c r="E1617">
        <v>16.459999</v>
      </c>
      <c r="F1617">
        <v>16.459999</v>
      </c>
      <c r="G1617">
        <v>33793300</v>
      </c>
    </row>
    <row r="1618" spans="1:7" x14ac:dyDescent="0.25">
      <c r="A1618" s="27">
        <v>43167</v>
      </c>
      <c r="B1618">
        <v>16.09</v>
      </c>
      <c r="C1618">
        <v>16.360001</v>
      </c>
      <c r="D1618">
        <v>15.5</v>
      </c>
      <c r="E1618">
        <v>15.54</v>
      </c>
      <c r="F1618">
        <v>15.54</v>
      </c>
      <c r="G1618">
        <v>26490000</v>
      </c>
    </row>
    <row r="1619" spans="1:7" x14ac:dyDescent="0.25">
      <c r="A1619" s="27">
        <v>43168</v>
      </c>
      <c r="B1619">
        <v>15.14</v>
      </c>
      <c r="C1619">
        <v>15.15</v>
      </c>
      <c r="D1619">
        <v>13.67</v>
      </c>
      <c r="E1619">
        <v>13.67</v>
      </c>
      <c r="F1619">
        <v>13.67</v>
      </c>
      <c r="G1619">
        <v>25192800</v>
      </c>
    </row>
    <row r="1620" spans="1:7" x14ac:dyDescent="0.25">
      <c r="A1620" s="27">
        <v>43171</v>
      </c>
      <c r="B1620">
        <v>14.02</v>
      </c>
      <c r="C1620">
        <v>14.76</v>
      </c>
      <c r="D1620">
        <v>13.87</v>
      </c>
      <c r="E1620">
        <v>14.53</v>
      </c>
      <c r="F1620">
        <v>14.53</v>
      </c>
      <c r="G1620">
        <v>17241900</v>
      </c>
    </row>
    <row r="1621" spans="1:7" x14ac:dyDescent="0.25">
      <c r="A1621" s="27">
        <v>43172</v>
      </c>
      <c r="B1621">
        <v>14.16</v>
      </c>
      <c r="C1621">
        <v>15.3</v>
      </c>
      <c r="D1621">
        <v>13.96</v>
      </c>
      <c r="E1621">
        <v>14.97</v>
      </c>
      <c r="F1621">
        <v>14.97</v>
      </c>
      <c r="G1621">
        <v>33757300</v>
      </c>
    </row>
    <row r="1622" spans="1:7" x14ac:dyDescent="0.25">
      <c r="A1622" s="27">
        <v>43173</v>
      </c>
      <c r="B1622">
        <v>14.61</v>
      </c>
      <c r="C1622">
        <v>15.8</v>
      </c>
      <c r="D1622">
        <v>14.57</v>
      </c>
      <c r="E1622">
        <v>15.45</v>
      </c>
      <c r="F1622">
        <v>15.45</v>
      </c>
      <c r="G1622">
        <v>35544700</v>
      </c>
    </row>
    <row r="1623" spans="1:7" x14ac:dyDescent="0.25">
      <c r="A1623" s="27">
        <v>43174</v>
      </c>
      <c r="B1623">
        <v>15.14</v>
      </c>
      <c r="C1623">
        <v>15.68</v>
      </c>
      <c r="D1623">
        <v>14.51</v>
      </c>
      <c r="E1623">
        <v>14.74</v>
      </c>
      <c r="F1623">
        <v>14.74</v>
      </c>
      <c r="G1623">
        <v>26460900</v>
      </c>
    </row>
    <row r="1624" spans="1:7" x14ac:dyDescent="0.25">
      <c r="A1624" s="27">
        <v>43175</v>
      </c>
      <c r="B1624">
        <v>14.56</v>
      </c>
      <c r="C1624">
        <v>14.64</v>
      </c>
      <c r="D1624">
        <v>13.85</v>
      </c>
      <c r="E1624">
        <v>14.36</v>
      </c>
      <c r="F1624">
        <v>14.36</v>
      </c>
      <c r="G1624">
        <v>23813200</v>
      </c>
    </row>
    <row r="1625" spans="1:7" x14ac:dyDescent="0.25">
      <c r="A1625" s="27">
        <v>43178</v>
      </c>
      <c r="B1625">
        <v>14.8</v>
      </c>
      <c r="C1625">
        <v>17.440000999999999</v>
      </c>
      <c r="D1625">
        <v>14.77</v>
      </c>
      <c r="E1625">
        <v>16.399999999999999</v>
      </c>
      <c r="F1625">
        <v>16.399999999999999</v>
      </c>
      <c r="G1625">
        <v>58737800</v>
      </c>
    </row>
    <row r="1626" spans="1:7" x14ac:dyDescent="0.25">
      <c r="A1626" s="27">
        <v>43179</v>
      </c>
      <c r="B1626">
        <v>16.139999</v>
      </c>
      <c r="C1626">
        <v>16.530000999999999</v>
      </c>
      <c r="D1626">
        <v>15.71</v>
      </c>
      <c r="E1626">
        <v>15.87</v>
      </c>
      <c r="F1626">
        <v>15.87</v>
      </c>
      <c r="G1626">
        <v>28538200</v>
      </c>
    </row>
    <row r="1627" spans="1:7" x14ac:dyDescent="0.25">
      <c r="A1627" s="27">
        <v>43180</v>
      </c>
      <c r="B1627">
        <v>15.7</v>
      </c>
      <c r="C1627">
        <v>15.82</v>
      </c>
      <c r="D1627">
        <v>14.3</v>
      </c>
      <c r="E1627">
        <v>15.59</v>
      </c>
      <c r="F1627">
        <v>15.59</v>
      </c>
      <c r="G1627">
        <v>43006100</v>
      </c>
    </row>
    <row r="1628" spans="1:7" x14ac:dyDescent="0.25">
      <c r="A1628" s="27">
        <v>43181</v>
      </c>
      <c r="B1628">
        <v>17.040001</v>
      </c>
      <c r="C1628">
        <v>18.920000000000002</v>
      </c>
      <c r="D1628">
        <v>16.389999</v>
      </c>
      <c r="E1628">
        <v>18.68</v>
      </c>
      <c r="F1628">
        <v>18.68</v>
      </c>
      <c r="G1628">
        <v>77026700</v>
      </c>
    </row>
    <row r="1629" spans="1:7" x14ac:dyDescent="0.25">
      <c r="A1629" s="27">
        <v>43182</v>
      </c>
      <c r="B1629">
        <v>18.200001</v>
      </c>
      <c r="C1629">
        <v>20.32</v>
      </c>
      <c r="D1629">
        <v>17.510000000000002</v>
      </c>
      <c r="E1629">
        <v>20.239999999999998</v>
      </c>
      <c r="F1629">
        <v>20.239999999999998</v>
      </c>
      <c r="G1629">
        <v>74687300</v>
      </c>
    </row>
    <row r="1630" spans="1:7" x14ac:dyDescent="0.25">
      <c r="A1630" s="27">
        <v>43185</v>
      </c>
      <c r="B1630">
        <v>18.110001</v>
      </c>
      <c r="C1630">
        <v>19.91</v>
      </c>
      <c r="D1630">
        <v>17.920000000000002</v>
      </c>
      <c r="E1630">
        <v>17.969999000000001</v>
      </c>
      <c r="F1630">
        <v>17.969999000000001</v>
      </c>
      <c r="G1630">
        <v>34375200</v>
      </c>
    </row>
    <row r="1631" spans="1:7" x14ac:dyDescent="0.25">
      <c r="A1631" s="27">
        <v>43186</v>
      </c>
      <c r="B1631">
        <v>17.959999</v>
      </c>
      <c r="C1631">
        <v>20.559999000000001</v>
      </c>
      <c r="D1631">
        <v>17.959999</v>
      </c>
      <c r="E1631">
        <v>20.100000000000001</v>
      </c>
      <c r="F1631">
        <v>20.100000000000001</v>
      </c>
      <c r="G1631">
        <v>40200600</v>
      </c>
    </row>
    <row r="1632" spans="1:7" x14ac:dyDescent="0.25">
      <c r="A1632" s="27">
        <v>43187</v>
      </c>
      <c r="B1632">
        <v>19.739999999999998</v>
      </c>
      <c r="C1632">
        <v>21.58</v>
      </c>
      <c r="D1632">
        <v>19.469999000000001</v>
      </c>
      <c r="E1632">
        <v>20.67</v>
      </c>
      <c r="F1632">
        <v>20.67</v>
      </c>
      <c r="G1632">
        <v>68416900</v>
      </c>
    </row>
    <row r="1633" spans="1:7" x14ac:dyDescent="0.25">
      <c r="A1633" s="27">
        <v>43188</v>
      </c>
      <c r="B1633">
        <v>19.959999</v>
      </c>
      <c r="C1633">
        <v>20.329999999999998</v>
      </c>
      <c r="D1633">
        <v>18.379999000000002</v>
      </c>
      <c r="E1633">
        <v>18.530000999999999</v>
      </c>
      <c r="F1633">
        <v>18.530000999999999</v>
      </c>
      <c r="G1633">
        <v>31462100</v>
      </c>
    </row>
    <row r="1634" spans="1:7" x14ac:dyDescent="0.25">
      <c r="A1634" s="27">
        <v>43192</v>
      </c>
      <c r="B1634">
        <v>19.360001</v>
      </c>
      <c r="C1634">
        <v>22.4</v>
      </c>
      <c r="D1634">
        <v>19.07</v>
      </c>
      <c r="E1634">
        <v>21.18</v>
      </c>
      <c r="F1634">
        <v>21.18</v>
      </c>
      <c r="G1634">
        <v>45892000</v>
      </c>
    </row>
    <row r="1635" spans="1:7" x14ac:dyDescent="0.25">
      <c r="A1635" s="27">
        <v>43193</v>
      </c>
      <c r="B1635">
        <v>20.43</v>
      </c>
      <c r="C1635">
        <v>21.299999</v>
      </c>
      <c r="D1635">
        <v>19.77</v>
      </c>
      <c r="E1635">
        <v>19.850000000000001</v>
      </c>
      <c r="F1635">
        <v>19.850000000000001</v>
      </c>
      <c r="G1635">
        <v>42697100</v>
      </c>
    </row>
    <row r="1636" spans="1:7" x14ac:dyDescent="0.25">
      <c r="A1636" s="27">
        <v>43194</v>
      </c>
      <c r="B1636">
        <v>22.120000999999998</v>
      </c>
      <c r="C1636">
        <v>22.17</v>
      </c>
      <c r="D1636">
        <v>19.149999999999999</v>
      </c>
      <c r="E1636">
        <v>19.329999999999998</v>
      </c>
      <c r="F1636">
        <v>19.329999999999998</v>
      </c>
      <c r="G1636">
        <v>42194000</v>
      </c>
    </row>
    <row r="1637" spans="1:7" x14ac:dyDescent="0.25">
      <c r="A1637" s="27">
        <v>43195</v>
      </c>
      <c r="B1637">
        <v>18.920000000000002</v>
      </c>
      <c r="C1637">
        <v>19.309999000000001</v>
      </c>
      <c r="D1637">
        <v>18.139999</v>
      </c>
      <c r="E1637">
        <v>18.299999</v>
      </c>
      <c r="F1637">
        <v>18.299999</v>
      </c>
      <c r="G1637">
        <v>24443700</v>
      </c>
    </row>
    <row r="1638" spans="1:7" x14ac:dyDescent="0.25">
      <c r="A1638" s="27">
        <v>43196</v>
      </c>
      <c r="B1638">
        <v>19.139999</v>
      </c>
      <c r="C1638">
        <v>21.143801</v>
      </c>
      <c r="D1638">
        <v>18.43</v>
      </c>
      <c r="E1638">
        <v>19.920000000000002</v>
      </c>
      <c r="F1638">
        <v>19.920000000000002</v>
      </c>
      <c r="G1638">
        <v>49257178</v>
      </c>
    </row>
    <row r="1639" spans="1:7" x14ac:dyDescent="0.25">
      <c r="A1639" s="27">
        <v>41036</v>
      </c>
      <c r="B1639" t="s">
        <v>64</v>
      </c>
      <c r="C1639" t="s">
        <v>65</v>
      </c>
      <c r="D1639">
        <v>14089000</v>
      </c>
      <c r="E1639">
        <v>14971000</v>
      </c>
      <c r="F1639">
        <v>-5.8913900000000003</v>
      </c>
      <c r="G1639">
        <v>-882000</v>
      </c>
    </row>
    <row r="1640" spans="1:7" x14ac:dyDescent="0.25">
      <c r="A1640" s="27">
        <v>41033</v>
      </c>
      <c r="B1640" t="s">
        <v>64</v>
      </c>
      <c r="C1640" t="s">
        <v>65</v>
      </c>
      <c r="D1640">
        <v>14971000</v>
      </c>
      <c r="E1640">
        <v>13577000</v>
      </c>
      <c r="F1640">
        <v>10.26736</v>
      </c>
      <c r="G1640">
        <v>1394000</v>
      </c>
    </row>
    <row r="1641" spans="1:7" x14ac:dyDescent="0.25">
      <c r="A1641" s="27">
        <v>41032</v>
      </c>
      <c r="B1641" t="s">
        <v>64</v>
      </c>
      <c r="C1641" t="s">
        <v>65</v>
      </c>
      <c r="D1641">
        <v>13577000</v>
      </c>
      <c r="E1641">
        <v>12688000</v>
      </c>
      <c r="F1641">
        <v>7.0066199999999998</v>
      </c>
      <c r="G1641">
        <v>889000</v>
      </c>
    </row>
    <row r="1642" spans="1:7" x14ac:dyDescent="0.25">
      <c r="A1642" s="27">
        <v>41031</v>
      </c>
      <c r="B1642" t="s">
        <v>64</v>
      </c>
      <c r="C1642" t="s">
        <v>65</v>
      </c>
      <c r="D1642">
        <v>12688000</v>
      </c>
      <c r="E1642">
        <v>12722000</v>
      </c>
      <c r="F1642">
        <v>-0.26724999999999999</v>
      </c>
      <c r="G1642">
        <v>-34000</v>
      </c>
    </row>
    <row r="1643" spans="1:7" x14ac:dyDescent="0.25">
      <c r="A1643" s="27">
        <v>41030</v>
      </c>
      <c r="B1643" t="s">
        <v>64</v>
      </c>
      <c r="C1643" t="s">
        <v>65</v>
      </c>
      <c r="D1643">
        <v>12722000</v>
      </c>
      <c r="E1643">
        <v>13343000</v>
      </c>
      <c r="F1643">
        <v>-4.6541300000000003</v>
      </c>
      <c r="G1643">
        <v>-621000</v>
      </c>
    </row>
    <row r="1644" spans="1:7" x14ac:dyDescent="0.25">
      <c r="A1644" s="27">
        <v>41029</v>
      </c>
      <c r="B1644" t="s">
        <v>64</v>
      </c>
      <c r="C1644" t="s">
        <v>65</v>
      </c>
      <c r="D1644">
        <v>13343000</v>
      </c>
      <c r="E1644">
        <v>12829000</v>
      </c>
      <c r="F1644">
        <v>4.0065499999999998</v>
      </c>
      <c r="G1644">
        <v>514000</v>
      </c>
    </row>
    <row r="1645" spans="1:7" x14ac:dyDescent="0.25">
      <c r="A1645" s="27">
        <v>41026</v>
      </c>
      <c r="B1645" t="s">
        <v>64</v>
      </c>
      <c r="C1645" t="s">
        <v>65</v>
      </c>
      <c r="D1645">
        <v>12828000</v>
      </c>
      <c r="E1645">
        <v>12856000</v>
      </c>
      <c r="F1645">
        <v>-0.21779999999999999</v>
      </c>
      <c r="G1645">
        <v>-28000</v>
      </c>
    </row>
    <row r="1646" spans="1:7" x14ac:dyDescent="0.25">
      <c r="A1646" s="27">
        <v>41025</v>
      </c>
      <c r="B1646" t="s">
        <v>64</v>
      </c>
      <c r="C1646" t="s">
        <v>65</v>
      </c>
      <c r="D1646">
        <v>12856000</v>
      </c>
      <c r="E1646">
        <v>13615000</v>
      </c>
      <c r="F1646">
        <v>-5.5747299999999997</v>
      </c>
      <c r="G1646">
        <v>-759000</v>
      </c>
    </row>
    <row r="1647" spans="1:7" x14ac:dyDescent="0.25">
      <c r="A1647" s="27">
        <v>41024</v>
      </c>
      <c r="B1647" t="s">
        <v>64</v>
      </c>
      <c r="C1647" t="s">
        <v>65</v>
      </c>
      <c r="D1647">
        <v>13615000</v>
      </c>
      <c r="E1647">
        <v>15364000</v>
      </c>
      <c r="F1647">
        <v>-11.383749999999999</v>
      </c>
      <c r="G1647">
        <v>-1749000</v>
      </c>
    </row>
    <row r="1648" spans="1:7" x14ac:dyDescent="0.25">
      <c r="A1648" s="27">
        <v>41023</v>
      </c>
      <c r="B1648" t="s">
        <v>64</v>
      </c>
      <c r="C1648" t="s">
        <v>65</v>
      </c>
      <c r="D1648">
        <v>15364000</v>
      </c>
      <c r="E1648">
        <v>16684000</v>
      </c>
      <c r="F1648">
        <v>-7.9117699999999997</v>
      </c>
      <c r="G1648">
        <v>-1320000</v>
      </c>
    </row>
    <row r="1649" spans="1:7" x14ac:dyDescent="0.25">
      <c r="A1649" s="27">
        <v>41022</v>
      </c>
      <c r="B1649" t="s">
        <v>64</v>
      </c>
      <c r="C1649" t="s">
        <v>65</v>
      </c>
      <c r="D1649">
        <v>16684000</v>
      </c>
      <c r="E1649">
        <v>15364000</v>
      </c>
      <c r="F1649">
        <v>8.5915099999999995</v>
      </c>
      <c r="G1649">
        <v>1320000</v>
      </c>
    </row>
    <row r="1650" spans="1:7" x14ac:dyDescent="0.25">
      <c r="A1650" s="27">
        <v>41019</v>
      </c>
      <c r="B1650" t="s">
        <v>64</v>
      </c>
      <c r="C1650" t="s">
        <v>65</v>
      </c>
      <c r="D1650">
        <v>15364000</v>
      </c>
      <c r="E1650">
        <v>16460000</v>
      </c>
      <c r="F1650">
        <v>-6.6585700000000001</v>
      </c>
      <c r="G1650">
        <v>-1096000</v>
      </c>
    </row>
    <row r="1651" spans="1:7" x14ac:dyDescent="0.25">
      <c r="A1651" s="27">
        <v>41018</v>
      </c>
      <c r="B1651" t="s">
        <v>64</v>
      </c>
      <c r="C1651" t="s">
        <v>65</v>
      </c>
      <c r="D1651">
        <v>16460000</v>
      </c>
      <c r="E1651">
        <v>16692000</v>
      </c>
      <c r="F1651">
        <v>-1.3898900000000001</v>
      </c>
      <c r="G1651">
        <v>-232000</v>
      </c>
    </row>
    <row r="1652" spans="1:7" x14ac:dyDescent="0.25">
      <c r="A1652" s="27">
        <v>41017</v>
      </c>
      <c r="B1652" t="s">
        <v>64</v>
      </c>
      <c r="C1652" t="s">
        <v>65</v>
      </c>
      <c r="D1652">
        <v>16692000</v>
      </c>
      <c r="E1652">
        <v>15746000</v>
      </c>
      <c r="F1652">
        <v>6.0078800000000001</v>
      </c>
      <c r="G1652">
        <v>946000</v>
      </c>
    </row>
    <row r="1653" spans="1:7" x14ac:dyDescent="0.25">
      <c r="A1653" s="27">
        <v>41016</v>
      </c>
      <c r="B1653" t="s">
        <v>64</v>
      </c>
      <c r="C1653" t="s">
        <v>65</v>
      </c>
      <c r="D1653">
        <v>15746000</v>
      </c>
      <c r="E1653">
        <v>18161000</v>
      </c>
      <c r="F1653">
        <v>-13.29773</v>
      </c>
      <c r="G1653">
        <v>-2415000</v>
      </c>
    </row>
    <row r="1654" spans="1:7" x14ac:dyDescent="0.25">
      <c r="A1654" s="27">
        <v>41015</v>
      </c>
      <c r="B1654" t="s">
        <v>64</v>
      </c>
      <c r="C1654" t="s">
        <v>65</v>
      </c>
      <c r="D1654">
        <v>18160000</v>
      </c>
      <c r="E1654">
        <v>18724000</v>
      </c>
      <c r="F1654">
        <v>-3.0121799999999999</v>
      </c>
      <c r="G1654">
        <v>-564000</v>
      </c>
    </row>
    <row r="1655" spans="1:7" x14ac:dyDescent="0.25">
      <c r="A1655" s="27">
        <v>41012</v>
      </c>
      <c r="B1655" t="s">
        <v>64</v>
      </c>
      <c r="C1655" t="s">
        <v>65</v>
      </c>
      <c r="D1655">
        <v>18724000</v>
      </c>
      <c r="E1655">
        <v>15953000</v>
      </c>
      <c r="F1655">
        <v>17.369769999999999</v>
      </c>
      <c r="G1655">
        <v>2771000</v>
      </c>
    </row>
    <row r="1656" spans="1:7" x14ac:dyDescent="0.25">
      <c r="A1656" s="27">
        <v>41011</v>
      </c>
      <c r="B1656" t="s">
        <v>64</v>
      </c>
      <c r="C1656" t="s">
        <v>65</v>
      </c>
      <c r="D1656">
        <v>15953000</v>
      </c>
      <c r="E1656">
        <v>20373000</v>
      </c>
      <c r="F1656">
        <v>-21.69538</v>
      </c>
      <c r="G1656">
        <v>-4420000</v>
      </c>
    </row>
    <row r="1657" spans="1:7" x14ac:dyDescent="0.25">
      <c r="A1657" s="27">
        <v>41010</v>
      </c>
      <c r="B1657" t="s">
        <v>64</v>
      </c>
      <c r="C1657" t="s">
        <v>65</v>
      </c>
      <c r="D1657">
        <v>20373000</v>
      </c>
      <c r="E1657">
        <v>21085000</v>
      </c>
      <c r="F1657">
        <v>-3.3768099999999999</v>
      </c>
      <c r="G1657">
        <v>-712000</v>
      </c>
    </row>
    <row r="1658" spans="1:7" x14ac:dyDescent="0.25">
      <c r="A1658" s="27">
        <v>41009</v>
      </c>
      <c r="B1658" t="s">
        <v>64</v>
      </c>
      <c r="C1658" t="s">
        <v>65</v>
      </c>
      <c r="D1658">
        <v>21084000</v>
      </c>
      <c r="E1658">
        <v>18679000</v>
      </c>
      <c r="F1658">
        <v>12.87542</v>
      </c>
      <c r="G1658">
        <v>2405000</v>
      </c>
    </row>
    <row r="1659" spans="1:7" x14ac:dyDescent="0.25">
      <c r="A1659" s="27">
        <v>41008</v>
      </c>
      <c r="B1659" t="s">
        <v>64</v>
      </c>
      <c r="C1659" t="s">
        <v>65</v>
      </c>
      <c r="D1659">
        <v>18679000</v>
      </c>
      <c r="E1659">
        <v>16876000</v>
      </c>
      <c r="F1659">
        <v>10.683809999999999</v>
      </c>
      <c r="G1659">
        <v>1803000</v>
      </c>
    </row>
    <row r="1660" spans="1:7" x14ac:dyDescent="0.25">
      <c r="A1660" s="27">
        <v>41004</v>
      </c>
      <c r="B1660" t="s">
        <v>64</v>
      </c>
      <c r="C1660" t="s">
        <v>65</v>
      </c>
      <c r="D1660">
        <v>16876000</v>
      </c>
      <c r="E1660">
        <v>15991000</v>
      </c>
      <c r="F1660">
        <v>5.5343600000000004</v>
      </c>
      <c r="G1660">
        <v>885000</v>
      </c>
    </row>
    <row r="1661" spans="1:7" x14ac:dyDescent="0.25">
      <c r="A1661" s="27">
        <v>41003</v>
      </c>
      <c r="B1661" t="s">
        <v>64</v>
      </c>
      <c r="C1661" t="s">
        <v>65</v>
      </c>
      <c r="D1661">
        <v>15991000</v>
      </c>
      <c r="E1661">
        <v>14936000</v>
      </c>
      <c r="F1661">
        <v>7.0634699999999997</v>
      </c>
      <c r="G1661">
        <v>1055000</v>
      </c>
    </row>
    <row r="1662" spans="1:7" x14ac:dyDescent="0.25">
      <c r="A1662" s="27">
        <v>41002</v>
      </c>
      <c r="B1662" t="s">
        <v>64</v>
      </c>
      <c r="C1662" t="s">
        <v>65</v>
      </c>
      <c r="D1662">
        <v>14936000</v>
      </c>
      <c r="E1662">
        <v>14381000</v>
      </c>
      <c r="F1662">
        <v>3.8592599999999999</v>
      </c>
      <c r="G1662">
        <v>555000</v>
      </c>
    </row>
    <row r="1663" spans="1:7" x14ac:dyDescent="0.25">
      <c r="A1663" s="27">
        <v>41001</v>
      </c>
      <c r="B1663" t="s">
        <v>64</v>
      </c>
      <c r="C1663" t="s">
        <v>65</v>
      </c>
      <c r="D1663">
        <v>14381000</v>
      </c>
      <c r="E1663">
        <v>14297000</v>
      </c>
      <c r="F1663">
        <v>0.58753999999999995</v>
      </c>
      <c r="G1663">
        <v>84000</v>
      </c>
    </row>
    <row r="1664" spans="1:7" x14ac:dyDescent="0.25">
      <c r="A1664" s="27">
        <v>40998</v>
      </c>
      <c r="B1664" t="s">
        <v>64</v>
      </c>
      <c r="C1664" t="s">
        <v>65</v>
      </c>
      <c r="D1664">
        <v>14297000</v>
      </c>
      <c r="E1664">
        <v>14948000</v>
      </c>
      <c r="F1664">
        <v>-4.3551000000000002</v>
      </c>
      <c r="G1664">
        <v>-651000</v>
      </c>
    </row>
    <row r="1665" spans="1:7" x14ac:dyDescent="0.25">
      <c r="A1665" s="27">
        <v>40997</v>
      </c>
      <c r="B1665" t="s">
        <v>64</v>
      </c>
      <c r="C1665" t="s">
        <v>65</v>
      </c>
      <c r="D1665">
        <v>14948000</v>
      </c>
      <c r="E1665">
        <v>15673000</v>
      </c>
      <c r="F1665">
        <v>-4.6257900000000003</v>
      </c>
      <c r="G1665">
        <v>-725000</v>
      </c>
    </row>
    <row r="1666" spans="1:7" x14ac:dyDescent="0.25">
      <c r="A1666" s="27">
        <v>40996</v>
      </c>
      <c r="B1666" t="s">
        <v>64</v>
      </c>
      <c r="C1666" t="s">
        <v>65</v>
      </c>
      <c r="D1666">
        <v>15673000</v>
      </c>
      <c r="E1666">
        <v>15544000</v>
      </c>
      <c r="F1666">
        <v>0.82989999999999997</v>
      </c>
      <c r="G1666">
        <v>129000</v>
      </c>
    </row>
    <row r="1667" spans="1:7" x14ac:dyDescent="0.25">
      <c r="A1667" s="27">
        <v>40995</v>
      </c>
      <c r="B1667" t="s">
        <v>64</v>
      </c>
      <c r="C1667" t="s">
        <v>65</v>
      </c>
      <c r="D1667">
        <v>15544000</v>
      </c>
      <c r="E1667">
        <v>12659000</v>
      </c>
      <c r="F1667">
        <v>22.790109999999999</v>
      </c>
      <c r="G1667">
        <v>2885000</v>
      </c>
    </row>
    <row r="1668" spans="1:7" x14ac:dyDescent="0.25">
      <c r="A1668" s="27">
        <v>40994</v>
      </c>
      <c r="B1668" t="s">
        <v>64</v>
      </c>
      <c r="C1668" t="s">
        <v>65</v>
      </c>
      <c r="D1668">
        <v>12659000</v>
      </c>
      <c r="E1668">
        <v>15239000</v>
      </c>
      <c r="F1668">
        <v>-16.930240000000001</v>
      </c>
      <c r="G1668">
        <v>-2580000</v>
      </c>
    </row>
    <row r="1669" spans="1:7" x14ac:dyDescent="0.25">
      <c r="A1669" s="27">
        <v>40991</v>
      </c>
      <c r="B1669" t="s">
        <v>64</v>
      </c>
      <c r="C1669" t="s">
        <v>65</v>
      </c>
      <c r="D1669">
        <v>15238000</v>
      </c>
      <c r="E1669">
        <v>17829000</v>
      </c>
      <c r="F1669">
        <v>-14.532500000000001</v>
      </c>
      <c r="G1669">
        <v>-2591000</v>
      </c>
    </row>
    <row r="1670" spans="1:7" x14ac:dyDescent="0.25">
      <c r="A1670" s="27">
        <v>40990</v>
      </c>
      <c r="B1670" t="s">
        <v>64</v>
      </c>
      <c r="C1670" t="s">
        <v>65</v>
      </c>
      <c r="D1670">
        <v>17830000</v>
      </c>
      <c r="E1670">
        <v>17339000</v>
      </c>
      <c r="F1670">
        <v>2.8317700000000001</v>
      </c>
      <c r="G1670">
        <v>491000</v>
      </c>
    </row>
    <row r="1671" spans="1:7" x14ac:dyDescent="0.25">
      <c r="A1671" s="27">
        <v>40989</v>
      </c>
      <c r="B1671" t="s">
        <v>64</v>
      </c>
      <c r="C1671" t="s">
        <v>65</v>
      </c>
      <c r="D1671">
        <v>17338000</v>
      </c>
      <c r="E1671">
        <v>19383000</v>
      </c>
      <c r="F1671">
        <v>-10.55048</v>
      </c>
      <c r="G1671">
        <v>-2045000</v>
      </c>
    </row>
    <row r="1672" spans="1:7" x14ac:dyDescent="0.25">
      <c r="A1672" s="27">
        <v>40988</v>
      </c>
      <c r="B1672" t="s">
        <v>64</v>
      </c>
      <c r="C1672" t="s">
        <v>65</v>
      </c>
      <c r="D1672">
        <v>19384000</v>
      </c>
      <c r="E1672">
        <v>21238000</v>
      </c>
      <c r="F1672">
        <v>-8.7296399999999998</v>
      </c>
      <c r="G1672">
        <v>-1854000</v>
      </c>
    </row>
    <row r="1673" spans="1:7" x14ac:dyDescent="0.25">
      <c r="A1673" s="27">
        <v>40987</v>
      </c>
      <c r="B1673" t="s">
        <v>64</v>
      </c>
      <c r="C1673" t="s">
        <v>65</v>
      </c>
      <c r="D1673">
        <v>21237000</v>
      </c>
      <c r="E1673">
        <v>24799000</v>
      </c>
      <c r="F1673">
        <v>-14.363479999999999</v>
      </c>
      <c r="G1673">
        <v>-3562000</v>
      </c>
    </row>
    <row r="1674" spans="1:7" x14ac:dyDescent="0.25">
      <c r="A1674" s="27">
        <v>40984</v>
      </c>
      <c r="B1674" t="s">
        <v>64</v>
      </c>
      <c r="C1674" t="s">
        <v>65</v>
      </c>
      <c r="D1674">
        <v>24800000</v>
      </c>
      <c r="E1674">
        <v>25392000</v>
      </c>
      <c r="F1674">
        <v>-2.3314400000000002</v>
      </c>
      <c r="G1674">
        <v>-592000</v>
      </c>
    </row>
    <row r="1675" spans="1:7" x14ac:dyDescent="0.25">
      <c r="A1675" s="27">
        <v>40983</v>
      </c>
      <c r="B1675" t="s">
        <v>64</v>
      </c>
      <c r="C1675" t="s">
        <v>65</v>
      </c>
      <c r="D1675">
        <v>25391000</v>
      </c>
      <c r="E1675">
        <v>26416000</v>
      </c>
      <c r="F1675">
        <v>-3.88022</v>
      </c>
      <c r="G1675">
        <v>-1025000</v>
      </c>
    </row>
    <row r="1676" spans="1:7" x14ac:dyDescent="0.25">
      <c r="A1676" s="27">
        <v>40982</v>
      </c>
      <c r="B1676" t="s">
        <v>64</v>
      </c>
      <c r="C1676" t="s">
        <v>65</v>
      </c>
      <c r="D1676">
        <v>26417000</v>
      </c>
      <c r="E1676">
        <v>23954000</v>
      </c>
      <c r="F1676">
        <v>10.282209999999999</v>
      </c>
      <c r="G1676">
        <v>2463000</v>
      </c>
    </row>
    <row r="1677" spans="1:7" x14ac:dyDescent="0.25">
      <c r="A1677" s="27">
        <v>40981</v>
      </c>
      <c r="B1677" t="s">
        <v>64</v>
      </c>
      <c r="C1677" t="s">
        <v>65</v>
      </c>
      <c r="D1677">
        <v>23953000</v>
      </c>
      <c r="E1677">
        <v>25822000</v>
      </c>
      <c r="F1677">
        <v>-7.2380100000000001</v>
      </c>
      <c r="G1677">
        <v>-1869000</v>
      </c>
    </row>
    <row r="1678" spans="1:7" x14ac:dyDescent="0.25">
      <c r="A1678" s="27">
        <v>40980</v>
      </c>
      <c r="B1678" t="s">
        <v>64</v>
      </c>
      <c r="C1678" t="s">
        <v>65</v>
      </c>
      <c r="D1678">
        <v>25822000</v>
      </c>
      <c r="E1678">
        <v>28710000</v>
      </c>
      <c r="F1678">
        <v>-10.05921</v>
      </c>
      <c r="G1678">
        <v>-2888000</v>
      </c>
    </row>
    <row r="1679" spans="1:7" x14ac:dyDescent="0.25">
      <c r="A1679" s="27">
        <v>40977</v>
      </c>
      <c r="B1679" t="s">
        <v>64</v>
      </c>
      <c r="C1679" t="s">
        <v>65</v>
      </c>
      <c r="D1679">
        <v>28710000</v>
      </c>
      <c r="E1679">
        <v>30216000</v>
      </c>
      <c r="F1679">
        <v>-4.9841100000000003</v>
      </c>
      <c r="G1679">
        <v>-1506000</v>
      </c>
    </row>
    <row r="1680" spans="1:7" x14ac:dyDescent="0.25">
      <c r="A1680" s="27">
        <v>40976</v>
      </c>
      <c r="B1680" t="s">
        <v>64</v>
      </c>
      <c r="C1680" t="s">
        <v>65</v>
      </c>
      <c r="D1680">
        <v>30215000</v>
      </c>
      <c r="E1680">
        <v>32487000</v>
      </c>
      <c r="F1680">
        <v>-6.9935700000000001</v>
      </c>
      <c r="G1680">
        <v>-2272000</v>
      </c>
    </row>
    <row r="1681" spans="1:7" x14ac:dyDescent="0.25">
      <c r="A1681" s="27">
        <v>40975</v>
      </c>
      <c r="B1681" t="s">
        <v>64</v>
      </c>
      <c r="C1681" t="s">
        <v>65</v>
      </c>
      <c r="D1681">
        <v>32488000</v>
      </c>
      <c r="E1681">
        <v>37307000</v>
      </c>
      <c r="F1681">
        <v>-12.917149999999999</v>
      </c>
      <c r="G1681">
        <v>-4819000</v>
      </c>
    </row>
    <row r="1682" spans="1:7" x14ac:dyDescent="0.25">
      <c r="A1682" s="27">
        <v>40974</v>
      </c>
      <c r="B1682" t="s">
        <v>64</v>
      </c>
      <c r="C1682" t="s">
        <v>65</v>
      </c>
      <c r="D1682">
        <v>37307000</v>
      </c>
      <c r="E1682">
        <v>31651000</v>
      </c>
      <c r="F1682">
        <v>17.869890000000002</v>
      </c>
      <c r="G1682">
        <v>5656000</v>
      </c>
    </row>
    <row r="1683" spans="1:7" x14ac:dyDescent="0.25">
      <c r="A1683" s="27">
        <v>40973</v>
      </c>
      <c r="B1683" t="s">
        <v>64</v>
      </c>
      <c r="C1683" t="s">
        <v>65</v>
      </c>
      <c r="D1683">
        <v>31651000</v>
      </c>
      <c r="E1683">
        <v>32091000</v>
      </c>
      <c r="F1683">
        <v>-1.3711</v>
      </c>
      <c r="G1683">
        <v>-440000</v>
      </c>
    </row>
    <row r="1684" spans="1:7" x14ac:dyDescent="0.25">
      <c r="A1684" s="27">
        <v>40970</v>
      </c>
      <c r="B1684" t="s">
        <v>64</v>
      </c>
      <c r="C1684" t="s">
        <v>65</v>
      </c>
      <c r="D1684">
        <v>32090000</v>
      </c>
      <c r="E1684">
        <v>31015000</v>
      </c>
      <c r="F1684">
        <v>3.4660600000000001</v>
      </c>
      <c r="G1684">
        <v>1075000</v>
      </c>
    </row>
    <row r="1685" spans="1:7" x14ac:dyDescent="0.25">
      <c r="A1685" s="27">
        <v>40969</v>
      </c>
      <c r="B1685" t="s">
        <v>64</v>
      </c>
      <c r="C1685" t="s">
        <v>65</v>
      </c>
      <c r="D1685">
        <v>31016000</v>
      </c>
      <c r="E1685">
        <v>33569000</v>
      </c>
      <c r="F1685">
        <v>-7.6052299999999997</v>
      </c>
      <c r="G1685">
        <v>-2553000</v>
      </c>
    </row>
    <row r="1686" spans="1:7" x14ac:dyDescent="0.25">
      <c r="A1686" s="27">
        <v>40968</v>
      </c>
      <c r="B1686" t="s">
        <v>64</v>
      </c>
      <c r="C1686" t="s">
        <v>65</v>
      </c>
      <c r="D1686">
        <v>33569000</v>
      </c>
      <c r="E1686">
        <v>33345000</v>
      </c>
      <c r="F1686">
        <v>0.67176000000000002</v>
      </c>
      <c r="G1686">
        <v>224000</v>
      </c>
    </row>
    <row r="1687" spans="1:7" x14ac:dyDescent="0.25">
      <c r="A1687" s="27">
        <v>40967</v>
      </c>
      <c r="B1687" t="s">
        <v>64</v>
      </c>
      <c r="C1687" t="s">
        <v>65</v>
      </c>
      <c r="D1687">
        <v>33345000</v>
      </c>
      <c r="E1687">
        <v>35330000</v>
      </c>
      <c r="F1687">
        <v>-5.6184500000000002</v>
      </c>
      <c r="G1687">
        <v>-1985000</v>
      </c>
    </row>
    <row r="1688" spans="1:7" x14ac:dyDescent="0.25">
      <c r="A1688" s="27">
        <v>40966</v>
      </c>
      <c r="B1688" t="s">
        <v>64</v>
      </c>
      <c r="C1688" t="s">
        <v>65</v>
      </c>
      <c r="D1688">
        <v>35330000</v>
      </c>
      <c r="E1688">
        <v>34335000</v>
      </c>
      <c r="F1688">
        <v>2.8979200000000001</v>
      </c>
      <c r="G1688">
        <v>995000</v>
      </c>
    </row>
    <row r="1689" spans="1:7" x14ac:dyDescent="0.25">
      <c r="A1689" s="27">
        <v>40963</v>
      </c>
      <c r="B1689" t="s">
        <v>64</v>
      </c>
      <c r="C1689" t="s">
        <v>65</v>
      </c>
      <c r="D1689">
        <v>34335000</v>
      </c>
      <c r="E1689">
        <v>31490000</v>
      </c>
      <c r="F1689">
        <v>9.0346100000000007</v>
      </c>
      <c r="G1689">
        <v>2845000</v>
      </c>
    </row>
    <row r="1690" spans="1:7" x14ac:dyDescent="0.25">
      <c r="A1690" s="27">
        <v>40962</v>
      </c>
      <c r="B1690" t="s">
        <v>64</v>
      </c>
      <c r="C1690" t="s">
        <v>65</v>
      </c>
      <c r="D1690">
        <v>31490000</v>
      </c>
      <c r="E1690">
        <v>36286000</v>
      </c>
      <c r="F1690">
        <v>-13.217219999999999</v>
      </c>
      <c r="G1690">
        <v>-4796000</v>
      </c>
    </row>
    <row r="1691" spans="1:7" x14ac:dyDescent="0.25">
      <c r="A1691" s="27">
        <v>40961</v>
      </c>
      <c r="B1691" t="s">
        <v>64</v>
      </c>
      <c r="C1691" t="s">
        <v>65</v>
      </c>
      <c r="D1691">
        <v>36287000</v>
      </c>
      <c r="E1691">
        <v>38734000</v>
      </c>
      <c r="F1691">
        <v>-6.31745</v>
      </c>
      <c r="G1691">
        <v>-2447000</v>
      </c>
    </row>
    <row r="1692" spans="1:7" x14ac:dyDescent="0.25">
      <c r="A1692" s="27">
        <v>40960</v>
      </c>
      <c r="B1692" t="s">
        <v>64</v>
      </c>
      <c r="C1692" t="s">
        <v>65</v>
      </c>
      <c r="D1692">
        <v>38734000</v>
      </c>
      <c r="E1692">
        <v>38739000</v>
      </c>
      <c r="F1692">
        <v>-1.291E-2</v>
      </c>
      <c r="G1692">
        <v>-5000</v>
      </c>
    </row>
    <row r="1693" spans="1:7" x14ac:dyDescent="0.25">
      <c r="A1693" s="27">
        <v>40956</v>
      </c>
      <c r="B1693" t="s">
        <v>64</v>
      </c>
      <c r="C1693" t="s">
        <v>65</v>
      </c>
      <c r="D1693">
        <v>38740000</v>
      </c>
      <c r="E1693">
        <v>39332000</v>
      </c>
      <c r="F1693">
        <v>-1.5051399999999999</v>
      </c>
      <c r="G1693">
        <v>-592000</v>
      </c>
    </row>
    <row r="1694" spans="1:7" x14ac:dyDescent="0.25">
      <c r="A1694" s="27">
        <v>40955</v>
      </c>
      <c r="B1694" t="s">
        <v>64</v>
      </c>
      <c r="C1694" t="s">
        <v>65</v>
      </c>
      <c r="D1694">
        <v>39332000</v>
      </c>
      <c r="E1694">
        <v>44560000</v>
      </c>
      <c r="F1694">
        <v>-11.7325</v>
      </c>
      <c r="G1694">
        <v>-5228000</v>
      </c>
    </row>
    <row r="1695" spans="1:7" x14ac:dyDescent="0.25">
      <c r="A1695" s="27">
        <v>40954</v>
      </c>
      <c r="B1695" t="s">
        <v>64</v>
      </c>
      <c r="C1695" t="s">
        <v>65</v>
      </c>
      <c r="D1695">
        <v>44560000</v>
      </c>
      <c r="E1695">
        <v>38405000</v>
      </c>
      <c r="F1695">
        <v>16.02656</v>
      </c>
      <c r="G1695">
        <v>6155000</v>
      </c>
    </row>
    <row r="1696" spans="1:7" x14ac:dyDescent="0.25">
      <c r="A1696" s="27">
        <v>40953</v>
      </c>
      <c r="B1696" t="s">
        <v>64</v>
      </c>
      <c r="C1696" t="s">
        <v>65</v>
      </c>
      <c r="D1696">
        <v>38405000</v>
      </c>
      <c r="E1696">
        <v>36561000</v>
      </c>
      <c r="F1696">
        <v>5.0436300000000003</v>
      </c>
      <c r="G1696">
        <v>1844000</v>
      </c>
    </row>
    <row r="1697" spans="1:7" x14ac:dyDescent="0.25">
      <c r="A1697" s="27">
        <v>40952</v>
      </c>
      <c r="B1697" t="s">
        <v>64</v>
      </c>
      <c r="C1697" t="s">
        <v>65</v>
      </c>
      <c r="D1697">
        <v>36560000</v>
      </c>
      <c r="E1697">
        <v>42956000</v>
      </c>
      <c r="F1697">
        <v>-14.88965</v>
      </c>
      <c r="G1697">
        <v>-6396000</v>
      </c>
    </row>
    <row r="1698" spans="1:7" x14ac:dyDescent="0.25">
      <c r="A1698" s="27">
        <v>40949</v>
      </c>
      <c r="B1698" t="s">
        <v>64</v>
      </c>
      <c r="C1698" t="s">
        <v>65</v>
      </c>
      <c r="D1698">
        <v>42956000</v>
      </c>
      <c r="E1698">
        <v>37370000</v>
      </c>
      <c r="F1698">
        <v>14.94782</v>
      </c>
      <c r="G1698">
        <v>5586000</v>
      </c>
    </row>
    <row r="1699" spans="1:7" x14ac:dyDescent="0.25">
      <c r="A1699" s="27">
        <v>40948</v>
      </c>
      <c r="B1699" t="s">
        <v>64</v>
      </c>
      <c r="C1699" t="s">
        <v>65</v>
      </c>
      <c r="D1699">
        <v>37370000</v>
      </c>
      <c r="E1699">
        <v>34338000</v>
      </c>
      <c r="F1699">
        <v>8.8298699999999997</v>
      </c>
      <c r="G1699">
        <v>3032000</v>
      </c>
    </row>
    <row r="1700" spans="1:7" x14ac:dyDescent="0.25">
      <c r="A1700" s="27">
        <v>40947</v>
      </c>
      <c r="B1700" t="s">
        <v>64</v>
      </c>
      <c r="C1700" t="s">
        <v>65</v>
      </c>
      <c r="D1700">
        <v>34339000</v>
      </c>
      <c r="E1700">
        <v>32241000</v>
      </c>
      <c r="F1700">
        <v>6.5072400000000004</v>
      </c>
      <c r="G1700">
        <v>2098000</v>
      </c>
    </row>
    <row r="1701" spans="1:7" x14ac:dyDescent="0.25">
      <c r="A1701" s="27">
        <v>40946</v>
      </c>
      <c r="B1701" t="s">
        <v>64</v>
      </c>
      <c r="C1701" t="s">
        <v>65</v>
      </c>
      <c r="D1701">
        <v>32240000</v>
      </c>
      <c r="E1701">
        <v>31506000</v>
      </c>
      <c r="F1701">
        <v>2.3297099999999999</v>
      </c>
      <c r="G1701">
        <v>734000</v>
      </c>
    </row>
    <row r="1702" spans="1:7" x14ac:dyDescent="0.25">
      <c r="A1702" s="27">
        <v>40945</v>
      </c>
      <c r="B1702" t="s">
        <v>64</v>
      </c>
      <c r="C1702" t="s">
        <v>65</v>
      </c>
      <c r="D1702">
        <v>31506000</v>
      </c>
      <c r="E1702">
        <v>32077000</v>
      </c>
      <c r="F1702">
        <v>-1.78009</v>
      </c>
      <c r="G1702">
        <v>-571000</v>
      </c>
    </row>
    <row r="1703" spans="1:7" x14ac:dyDescent="0.25">
      <c r="A1703" s="27">
        <v>40942</v>
      </c>
      <c r="B1703" t="s">
        <v>64</v>
      </c>
      <c r="C1703" t="s">
        <v>65</v>
      </c>
      <c r="D1703">
        <v>32077000</v>
      </c>
      <c r="E1703">
        <v>35420000</v>
      </c>
      <c r="F1703">
        <v>-9.4381699999999995</v>
      </c>
      <c r="G1703">
        <v>-3343000</v>
      </c>
    </row>
    <row r="1704" spans="1:7" x14ac:dyDescent="0.25">
      <c r="A1704" s="27">
        <v>40941</v>
      </c>
      <c r="B1704" t="s">
        <v>64</v>
      </c>
      <c r="C1704" t="s">
        <v>65</v>
      </c>
      <c r="D1704">
        <v>35419000</v>
      </c>
      <c r="E1704">
        <v>37950000</v>
      </c>
      <c r="F1704">
        <v>-6.6692999999999998</v>
      </c>
      <c r="G1704">
        <v>-2531000</v>
      </c>
    </row>
    <row r="1705" spans="1:7" x14ac:dyDescent="0.25">
      <c r="A1705" s="27">
        <v>40940</v>
      </c>
      <c r="B1705" t="s">
        <v>64</v>
      </c>
      <c r="C1705" t="s">
        <v>65</v>
      </c>
      <c r="D1705">
        <v>37951000</v>
      </c>
      <c r="E1705">
        <v>41264000</v>
      </c>
      <c r="F1705">
        <v>-8.0287900000000008</v>
      </c>
      <c r="G1705">
        <v>-3313000</v>
      </c>
    </row>
    <row r="1706" spans="1:7" x14ac:dyDescent="0.25">
      <c r="A1706" s="27">
        <v>40939</v>
      </c>
      <c r="B1706" t="s">
        <v>64</v>
      </c>
      <c r="C1706" t="s">
        <v>65</v>
      </c>
      <c r="D1706">
        <v>41263000</v>
      </c>
      <c r="E1706">
        <v>40514000</v>
      </c>
      <c r="F1706">
        <v>1.84874</v>
      </c>
      <c r="G1706">
        <v>749000</v>
      </c>
    </row>
    <row r="1707" spans="1:7" x14ac:dyDescent="0.25">
      <c r="A1707" s="27">
        <v>40938</v>
      </c>
      <c r="B1707" t="s">
        <v>64</v>
      </c>
      <c r="C1707" t="s">
        <v>65</v>
      </c>
      <c r="D1707">
        <v>40514000</v>
      </c>
      <c r="E1707">
        <v>38770000</v>
      </c>
      <c r="F1707">
        <v>4.4983199999999997</v>
      </c>
      <c r="G1707">
        <v>1744000</v>
      </c>
    </row>
    <row r="1708" spans="1:7" x14ac:dyDescent="0.25">
      <c r="A1708" s="27">
        <v>40935</v>
      </c>
      <c r="B1708" t="s">
        <v>64</v>
      </c>
      <c r="C1708" t="s">
        <v>65</v>
      </c>
      <c r="D1708">
        <v>38770000</v>
      </c>
      <c r="E1708">
        <v>40226000</v>
      </c>
      <c r="F1708">
        <v>-3.6195499999999998</v>
      </c>
      <c r="G1708">
        <v>-1456000</v>
      </c>
    </row>
    <row r="1709" spans="1:7" x14ac:dyDescent="0.25">
      <c r="A1709" s="27">
        <v>40934</v>
      </c>
      <c r="B1709" t="s">
        <v>64</v>
      </c>
      <c r="C1709" t="s">
        <v>65</v>
      </c>
      <c r="D1709">
        <v>40226000</v>
      </c>
      <c r="E1709">
        <v>40323000</v>
      </c>
      <c r="F1709">
        <v>-0.24056</v>
      </c>
      <c r="G1709">
        <v>-97000</v>
      </c>
    </row>
    <row r="1710" spans="1:7" x14ac:dyDescent="0.25">
      <c r="A1710" s="27">
        <v>40933</v>
      </c>
      <c r="B1710" t="s">
        <v>64</v>
      </c>
      <c r="C1710" t="s">
        <v>65</v>
      </c>
      <c r="D1710">
        <v>40323000</v>
      </c>
      <c r="E1710">
        <v>42850000</v>
      </c>
      <c r="F1710">
        <v>-5.8973199999999997</v>
      </c>
      <c r="G1710">
        <v>-2527000</v>
      </c>
    </row>
    <row r="1711" spans="1:7" x14ac:dyDescent="0.25">
      <c r="A1711" s="27">
        <v>40932</v>
      </c>
      <c r="B1711" t="s">
        <v>64</v>
      </c>
      <c r="C1711" t="s">
        <v>65</v>
      </c>
      <c r="D1711">
        <v>42850000</v>
      </c>
      <c r="E1711">
        <v>43377000</v>
      </c>
      <c r="F1711">
        <v>-1.2149300000000001</v>
      </c>
      <c r="G1711">
        <v>-527000</v>
      </c>
    </row>
    <row r="1712" spans="1:7" x14ac:dyDescent="0.25">
      <c r="A1712" s="27">
        <v>40931</v>
      </c>
      <c r="B1712" t="s">
        <v>64</v>
      </c>
      <c r="C1712" t="s">
        <v>65</v>
      </c>
      <c r="D1712">
        <v>43377000</v>
      </c>
      <c r="E1712">
        <v>45554000</v>
      </c>
      <c r="F1712">
        <v>-4.7789400000000004</v>
      </c>
      <c r="G1712">
        <v>-2177000</v>
      </c>
    </row>
    <row r="1713" spans="1:7" x14ac:dyDescent="0.25">
      <c r="A1713" s="27">
        <v>40928</v>
      </c>
      <c r="B1713" t="s">
        <v>64</v>
      </c>
      <c r="C1713" t="s">
        <v>65</v>
      </c>
      <c r="D1713">
        <v>45554000</v>
      </c>
      <c r="E1713">
        <v>48466000</v>
      </c>
      <c r="F1713">
        <v>-6.0083399999999996</v>
      </c>
      <c r="G1713">
        <v>-2912000</v>
      </c>
    </row>
    <row r="1714" spans="1:7" x14ac:dyDescent="0.25">
      <c r="A1714" s="27">
        <v>40927</v>
      </c>
      <c r="B1714" t="s">
        <v>64</v>
      </c>
      <c r="C1714" t="s">
        <v>65</v>
      </c>
      <c r="D1714">
        <v>48467000</v>
      </c>
      <c r="E1714">
        <v>51311000</v>
      </c>
      <c r="F1714">
        <v>-5.5426700000000002</v>
      </c>
      <c r="G1714">
        <v>-2844000</v>
      </c>
    </row>
    <row r="1715" spans="1:7" x14ac:dyDescent="0.25">
      <c r="A1715" s="27">
        <v>40926</v>
      </c>
      <c r="B1715" t="s">
        <v>64</v>
      </c>
      <c r="C1715" t="s">
        <v>65</v>
      </c>
      <c r="D1715">
        <v>51311000</v>
      </c>
      <c r="E1715">
        <v>54754000</v>
      </c>
      <c r="F1715">
        <v>-6.2881299999999998</v>
      </c>
      <c r="G1715">
        <v>-3443000</v>
      </c>
    </row>
    <row r="1716" spans="1:7" x14ac:dyDescent="0.25">
      <c r="A1716" s="27">
        <v>40925</v>
      </c>
      <c r="B1716" t="s">
        <v>64</v>
      </c>
      <c r="C1716" t="s">
        <v>65</v>
      </c>
      <c r="D1716">
        <v>54754000</v>
      </c>
      <c r="E1716">
        <v>55441000</v>
      </c>
      <c r="F1716">
        <v>-1.23916</v>
      </c>
      <c r="G1716">
        <v>-687000</v>
      </c>
    </row>
    <row r="1717" spans="1:7" x14ac:dyDescent="0.25">
      <c r="A1717" s="27">
        <v>40921</v>
      </c>
      <c r="B1717" t="s">
        <v>64</v>
      </c>
      <c r="C1717" t="s">
        <v>65</v>
      </c>
      <c r="D1717">
        <v>55441000</v>
      </c>
      <c r="E1717">
        <v>53842000</v>
      </c>
      <c r="F1717">
        <v>2.9698000000000002</v>
      </c>
      <c r="G1717">
        <v>1599000</v>
      </c>
    </row>
    <row r="1718" spans="1:7" x14ac:dyDescent="0.25">
      <c r="A1718" s="27">
        <v>40920</v>
      </c>
      <c r="B1718" t="s">
        <v>64</v>
      </c>
      <c r="C1718" t="s">
        <v>65</v>
      </c>
      <c r="D1718">
        <v>53842000</v>
      </c>
      <c r="E1718">
        <v>56002000</v>
      </c>
      <c r="F1718">
        <v>-3.8570099999999998</v>
      </c>
      <c r="G1718">
        <v>-2160000</v>
      </c>
    </row>
    <row r="1719" spans="1:7" x14ac:dyDescent="0.25">
      <c r="A1719" s="27">
        <v>40919</v>
      </c>
      <c r="B1719" t="s">
        <v>64</v>
      </c>
      <c r="C1719" t="s">
        <v>65</v>
      </c>
      <c r="D1719">
        <v>56002000</v>
      </c>
      <c r="E1719">
        <v>53594000</v>
      </c>
      <c r="F1719">
        <v>4.4930399999999997</v>
      </c>
      <c r="G1719">
        <v>2408000</v>
      </c>
    </row>
    <row r="1720" spans="1:7" x14ac:dyDescent="0.25">
      <c r="A1720" s="27">
        <v>40918</v>
      </c>
      <c r="B1720" t="s">
        <v>64</v>
      </c>
      <c r="C1720" t="s">
        <v>65</v>
      </c>
      <c r="D1720">
        <v>53594000</v>
      </c>
      <c r="E1720">
        <v>55950000</v>
      </c>
      <c r="F1720">
        <v>-4.2108999999999996</v>
      </c>
      <c r="G1720">
        <v>-2356000</v>
      </c>
    </row>
    <row r="1721" spans="1:7" x14ac:dyDescent="0.25">
      <c r="A1721" s="27">
        <v>40917</v>
      </c>
      <c r="B1721" t="s">
        <v>64</v>
      </c>
      <c r="C1721" t="s">
        <v>65</v>
      </c>
      <c r="D1721">
        <v>55950000</v>
      </c>
      <c r="E1721">
        <v>57062000</v>
      </c>
      <c r="F1721">
        <v>-1.94876</v>
      </c>
      <c r="G1721">
        <v>-1112000</v>
      </c>
    </row>
    <row r="1722" spans="1:7" x14ac:dyDescent="0.25">
      <c r="A1722" s="27">
        <v>40914</v>
      </c>
      <c r="B1722" t="s">
        <v>64</v>
      </c>
      <c r="C1722" t="s">
        <v>65</v>
      </c>
      <c r="D1722">
        <v>57062000</v>
      </c>
      <c r="E1722">
        <v>59919000</v>
      </c>
      <c r="F1722">
        <v>-4.7680999999999996</v>
      </c>
      <c r="G1722">
        <v>-2857000</v>
      </c>
    </row>
    <row r="1723" spans="1:7" x14ac:dyDescent="0.25">
      <c r="A1723" s="27">
        <v>40913</v>
      </c>
      <c r="B1723" t="s">
        <v>64</v>
      </c>
      <c r="C1723" t="s">
        <v>65</v>
      </c>
      <c r="D1723">
        <v>59919000</v>
      </c>
      <c r="E1723">
        <v>62047000</v>
      </c>
      <c r="F1723">
        <v>-3.4296600000000002</v>
      </c>
      <c r="G1723">
        <v>-2128000</v>
      </c>
    </row>
    <row r="1724" spans="1:7" x14ac:dyDescent="0.25">
      <c r="A1724" s="27">
        <v>40912</v>
      </c>
      <c r="B1724" t="s">
        <v>64</v>
      </c>
      <c r="C1724" t="s">
        <v>65</v>
      </c>
      <c r="D1724">
        <v>62047000</v>
      </c>
      <c r="E1724">
        <v>64902000</v>
      </c>
      <c r="F1724">
        <v>-4.3989399999999996</v>
      </c>
      <c r="G1724">
        <v>-2855000</v>
      </c>
    </row>
    <row r="1725" spans="1:7" x14ac:dyDescent="0.25">
      <c r="A1725" s="27">
        <v>40911</v>
      </c>
      <c r="B1725" t="s">
        <v>64</v>
      </c>
      <c r="C1725" t="s">
        <v>65</v>
      </c>
      <c r="D1725">
        <v>64902000</v>
      </c>
      <c r="E1725">
        <v>74071000</v>
      </c>
      <c r="F1725">
        <v>-12.37866</v>
      </c>
      <c r="G1725">
        <v>-9169000</v>
      </c>
    </row>
    <row r="1726" spans="1:7" x14ac:dyDescent="0.25">
      <c r="A1726" s="27">
        <v>40907</v>
      </c>
      <c r="B1726" t="s">
        <v>64</v>
      </c>
      <c r="C1726" t="s">
        <v>65</v>
      </c>
      <c r="D1726">
        <v>74071000</v>
      </c>
      <c r="E1726">
        <v>70350000</v>
      </c>
      <c r="F1726">
        <v>5.2892700000000001</v>
      </c>
      <c r="G1726">
        <v>3721000</v>
      </c>
    </row>
    <row r="1727" spans="1:7" x14ac:dyDescent="0.25">
      <c r="A1727" s="27">
        <v>40906</v>
      </c>
      <c r="B1727" t="s">
        <v>64</v>
      </c>
      <c r="C1727" t="s">
        <v>65</v>
      </c>
      <c r="D1727">
        <v>70349000</v>
      </c>
      <c r="E1727">
        <v>74192000</v>
      </c>
      <c r="F1727">
        <v>-5.1798000000000002</v>
      </c>
      <c r="G1727">
        <v>-3843000</v>
      </c>
    </row>
    <row r="1728" spans="1:7" x14ac:dyDescent="0.25">
      <c r="A1728" s="27">
        <v>40905</v>
      </c>
      <c r="B1728" t="s">
        <v>64</v>
      </c>
      <c r="C1728" t="s">
        <v>65</v>
      </c>
      <c r="D1728">
        <v>74192000</v>
      </c>
      <c r="E1728">
        <v>67989000</v>
      </c>
      <c r="F1728">
        <v>9.1235300000000006</v>
      </c>
      <c r="G1728">
        <v>6203000</v>
      </c>
    </row>
    <row r="1729" spans="1:7" x14ac:dyDescent="0.25">
      <c r="A1729" s="27">
        <v>40904</v>
      </c>
      <c r="B1729" t="s">
        <v>64</v>
      </c>
      <c r="C1729" t="s">
        <v>65</v>
      </c>
      <c r="D1729">
        <v>67989000</v>
      </c>
      <c r="E1729">
        <v>69296000</v>
      </c>
      <c r="F1729">
        <v>-1.88611</v>
      </c>
      <c r="G1729">
        <v>-1307000</v>
      </c>
    </row>
    <row r="1730" spans="1:7" x14ac:dyDescent="0.25">
      <c r="A1730" s="27">
        <v>40900</v>
      </c>
      <c r="B1730" t="s">
        <v>64</v>
      </c>
      <c r="C1730" t="s">
        <v>65</v>
      </c>
      <c r="D1730">
        <v>69296000</v>
      </c>
      <c r="E1730">
        <v>66276000</v>
      </c>
      <c r="F1730">
        <v>4.5567000000000002</v>
      </c>
      <c r="G1730">
        <v>3020000</v>
      </c>
    </row>
    <row r="1731" spans="1:7" x14ac:dyDescent="0.25">
      <c r="A1731" s="27">
        <v>40899</v>
      </c>
      <c r="B1731" t="s">
        <v>64</v>
      </c>
      <c r="C1731" t="s">
        <v>65</v>
      </c>
      <c r="D1731">
        <v>66277000</v>
      </c>
      <c r="E1731">
        <v>63220000</v>
      </c>
      <c r="F1731">
        <v>4.8354999999999997</v>
      </c>
      <c r="G1731">
        <v>3057000</v>
      </c>
    </row>
    <row r="1732" spans="1:7" x14ac:dyDescent="0.25">
      <c r="A1732" s="27">
        <v>40898</v>
      </c>
      <c r="B1732" t="s">
        <v>64</v>
      </c>
      <c r="C1732" t="s">
        <v>65</v>
      </c>
      <c r="D1732">
        <v>63220000</v>
      </c>
      <c r="E1732">
        <v>74822000</v>
      </c>
      <c r="F1732">
        <v>-15.506130000000001</v>
      </c>
      <c r="G1732">
        <v>-11602000</v>
      </c>
    </row>
    <row r="1733" spans="1:7" x14ac:dyDescent="0.25">
      <c r="A1733" s="27">
        <v>40897</v>
      </c>
      <c r="B1733" t="s">
        <v>64</v>
      </c>
      <c r="C1733" t="s">
        <v>65</v>
      </c>
      <c r="D1733">
        <v>74821000</v>
      </c>
      <c r="E1733">
        <v>85755000</v>
      </c>
      <c r="F1733">
        <v>-12.75028</v>
      </c>
      <c r="G1733">
        <v>-10934000</v>
      </c>
    </row>
    <row r="1734" spans="1:7" x14ac:dyDescent="0.25">
      <c r="A1734" s="27">
        <v>40896</v>
      </c>
      <c r="B1734" t="s">
        <v>64</v>
      </c>
      <c r="C1734" t="s">
        <v>65</v>
      </c>
      <c r="D1734">
        <v>85755000</v>
      </c>
      <c r="E1734">
        <v>88883000</v>
      </c>
      <c r="F1734">
        <v>-3.5192299999999999</v>
      </c>
      <c r="G1734">
        <v>-3128000</v>
      </c>
    </row>
    <row r="1735" spans="1:7" x14ac:dyDescent="0.25">
      <c r="A1735" s="27">
        <v>40893</v>
      </c>
      <c r="B1735" t="s">
        <v>64</v>
      </c>
      <c r="C1735" t="s">
        <v>65</v>
      </c>
      <c r="D1735">
        <v>88883000</v>
      </c>
      <c r="E1735">
        <v>89373000</v>
      </c>
      <c r="F1735">
        <v>-0.54825999999999997</v>
      </c>
      <c r="G1735">
        <v>-490000</v>
      </c>
    </row>
    <row r="1736" spans="1:7" x14ac:dyDescent="0.25">
      <c r="A1736" s="27">
        <v>40892</v>
      </c>
      <c r="B1736" t="s">
        <v>64</v>
      </c>
      <c r="C1736" t="s">
        <v>65</v>
      </c>
      <c r="D1736">
        <v>89374000</v>
      </c>
      <c r="E1736">
        <v>96758000</v>
      </c>
      <c r="F1736">
        <v>-7.6314099999999998</v>
      </c>
      <c r="G1736">
        <v>-7384000</v>
      </c>
    </row>
    <row r="1737" spans="1:7" x14ac:dyDescent="0.25">
      <c r="A1737" s="27">
        <v>40891</v>
      </c>
      <c r="B1737" t="s">
        <v>64</v>
      </c>
      <c r="C1737" t="s">
        <v>65</v>
      </c>
      <c r="D1737">
        <v>96757000</v>
      </c>
      <c r="E1737">
        <v>95733000</v>
      </c>
      <c r="F1737">
        <v>1.0696399999999999</v>
      </c>
      <c r="G1737">
        <v>1024000</v>
      </c>
    </row>
    <row r="1738" spans="1:7" x14ac:dyDescent="0.25">
      <c r="A1738" s="27">
        <v>40890</v>
      </c>
      <c r="B1738" t="s">
        <v>64</v>
      </c>
      <c r="C1738" t="s">
        <v>65</v>
      </c>
      <c r="D1738">
        <v>95733000</v>
      </c>
      <c r="E1738">
        <v>97592000</v>
      </c>
      <c r="F1738">
        <v>-1.9048700000000001</v>
      </c>
      <c r="G1738">
        <v>-1859000</v>
      </c>
    </row>
    <row r="1739" spans="1:7" x14ac:dyDescent="0.25">
      <c r="A1739" s="27">
        <v>40889</v>
      </c>
      <c r="B1739" t="s">
        <v>64</v>
      </c>
      <c r="C1739" t="s">
        <v>65</v>
      </c>
      <c r="D1739">
        <v>97592000</v>
      </c>
      <c r="E1739">
        <v>94300000</v>
      </c>
      <c r="F1739">
        <v>3.49099</v>
      </c>
      <c r="G1739">
        <v>3292000</v>
      </c>
    </row>
    <row r="1740" spans="1:7" x14ac:dyDescent="0.25">
      <c r="A1740" s="27">
        <v>40886</v>
      </c>
      <c r="B1740" t="s">
        <v>64</v>
      </c>
      <c r="C1740" t="s">
        <v>65</v>
      </c>
      <c r="D1740">
        <v>94300000</v>
      </c>
      <c r="E1740">
        <v>113657000</v>
      </c>
      <c r="F1740">
        <v>-17.03107</v>
      </c>
      <c r="G1740">
        <v>-19357000</v>
      </c>
    </row>
    <row r="1741" spans="1:7" x14ac:dyDescent="0.25">
      <c r="A1741" s="27">
        <v>40885</v>
      </c>
      <c r="B1741" t="s">
        <v>64</v>
      </c>
      <c r="C1741" t="s">
        <v>65</v>
      </c>
      <c r="D1741">
        <v>113656000</v>
      </c>
      <c r="E1741">
        <v>103188000</v>
      </c>
      <c r="F1741">
        <v>10.144590000000001</v>
      </c>
      <c r="G1741">
        <v>10468000</v>
      </c>
    </row>
    <row r="1742" spans="1:7" x14ac:dyDescent="0.25">
      <c r="A1742" s="27">
        <v>40884</v>
      </c>
      <c r="B1742" t="s">
        <v>64</v>
      </c>
      <c r="C1742" t="s">
        <v>65</v>
      </c>
      <c r="D1742">
        <v>103188000</v>
      </c>
      <c r="E1742">
        <v>99200000</v>
      </c>
      <c r="F1742">
        <v>4.0201599999999997</v>
      </c>
      <c r="G1742">
        <v>3988000</v>
      </c>
    </row>
    <row r="1743" spans="1:7" x14ac:dyDescent="0.25">
      <c r="A1743" s="27">
        <v>40883</v>
      </c>
      <c r="B1743" t="s">
        <v>64</v>
      </c>
      <c r="C1743" t="s">
        <v>65</v>
      </c>
      <c r="D1743">
        <v>99200000</v>
      </c>
      <c r="E1743">
        <v>97384000</v>
      </c>
      <c r="F1743">
        <v>1.8647800000000001</v>
      </c>
      <c r="G1743">
        <v>1816000</v>
      </c>
    </row>
    <row r="1744" spans="1:7" x14ac:dyDescent="0.25">
      <c r="A1744" s="27">
        <v>40882</v>
      </c>
      <c r="B1744" t="s">
        <v>64</v>
      </c>
      <c r="C1744" t="s">
        <v>65</v>
      </c>
      <c r="D1744">
        <v>97384000</v>
      </c>
      <c r="E1744">
        <v>98079000</v>
      </c>
      <c r="F1744">
        <v>-0.70860999999999996</v>
      </c>
      <c r="G1744">
        <v>-695000</v>
      </c>
    </row>
    <row r="1745" spans="1:7" x14ac:dyDescent="0.25">
      <c r="A1745" s="27">
        <v>40879</v>
      </c>
      <c r="B1745" t="s">
        <v>64</v>
      </c>
      <c r="C1745" t="s">
        <v>65</v>
      </c>
      <c r="D1745">
        <v>98079000</v>
      </c>
      <c r="E1745">
        <v>99308000</v>
      </c>
      <c r="F1745">
        <v>-1.23756</v>
      </c>
      <c r="G1745">
        <v>-1229000</v>
      </c>
    </row>
    <row r="1746" spans="1:7" x14ac:dyDescent="0.25">
      <c r="A1746" s="27">
        <v>40878</v>
      </c>
      <c r="B1746" t="s">
        <v>64</v>
      </c>
      <c r="C1746" t="s">
        <v>65</v>
      </c>
      <c r="D1746">
        <v>99308000</v>
      </c>
      <c r="E1746">
        <v>103309000</v>
      </c>
      <c r="F1746">
        <v>-3.8728500000000001</v>
      </c>
      <c r="G1746">
        <v>-4001000</v>
      </c>
    </row>
    <row r="1747" spans="1:7" x14ac:dyDescent="0.25">
      <c r="A1747" s="27">
        <v>40877</v>
      </c>
      <c r="B1747" t="s">
        <v>64</v>
      </c>
      <c r="C1747" t="s">
        <v>65</v>
      </c>
      <c r="D1747">
        <v>103309000</v>
      </c>
      <c r="E1747">
        <v>124604000</v>
      </c>
      <c r="F1747">
        <v>-17.090140000000002</v>
      </c>
      <c r="G1747">
        <v>-21295000</v>
      </c>
    </row>
    <row r="1748" spans="1:7" x14ac:dyDescent="0.25">
      <c r="A1748" s="27">
        <v>40876</v>
      </c>
      <c r="B1748" t="s">
        <v>64</v>
      </c>
      <c r="C1748" t="s">
        <v>65</v>
      </c>
      <c r="D1748">
        <v>124604000</v>
      </c>
      <c r="E1748">
        <v>129415000</v>
      </c>
      <c r="F1748">
        <v>-3.7174999999999998</v>
      </c>
      <c r="G1748">
        <v>-4811000</v>
      </c>
    </row>
    <row r="1749" spans="1:7" x14ac:dyDescent="0.25">
      <c r="A1749" s="27">
        <v>40875</v>
      </c>
      <c r="B1749" t="s">
        <v>64</v>
      </c>
      <c r="C1749" t="s">
        <v>65</v>
      </c>
      <c r="D1749">
        <v>129416000</v>
      </c>
      <c r="E1749">
        <v>149418000</v>
      </c>
      <c r="F1749">
        <v>-13.386609999999999</v>
      </c>
      <c r="G1749">
        <v>-20002000</v>
      </c>
    </row>
    <row r="1750" spans="1:7" x14ac:dyDescent="0.25">
      <c r="A1750" s="27">
        <v>40872</v>
      </c>
      <c r="B1750" t="s">
        <v>64</v>
      </c>
      <c r="C1750" t="s">
        <v>65</v>
      </c>
      <c r="D1750">
        <v>149418000</v>
      </c>
      <c r="E1750">
        <v>142636000</v>
      </c>
      <c r="F1750">
        <v>4.7547600000000001</v>
      </c>
      <c r="G1750">
        <v>6782000</v>
      </c>
    </row>
    <row r="1751" spans="1:7" x14ac:dyDescent="0.25">
      <c r="A1751" s="27">
        <v>40870</v>
      </c>
      <c r="B1751" t="s">
        <v>64</v>
      </c>
      <c r="C1751" t="s">
        <v>65</v>
      </c>
      <c r="D1751">
        <v>142636000</v>
      </c>
      <c r="E1751">
        <v>132279000</v>
      </c>
      <c r="F1751">
        <v>7.8296599999999996</v>
      </c>
      <c r="G1751">
        <v>10357000</v>
      </c>
    </row>
    <row r="1752" spans="1:7" x14ac:dyDescent="0.25">
      <c r="A1752" s="27">
        <v>40869</v>
      </c>
      <c r="B1752" t="s">
        <v>64</v>
      </c>
      <c r="C1752" t="s">
        <v>65</v>
      </c>
      <c r="D1752">
        <v>132280000</v>
      </c>
      <c r="E1752">
        <v>137481000</v>
      </c>
      <c r="F1752">
        <v>-3.7830699999999999</v>
      </c>
      <c r="G1752">
        <v>-5201000</v>
      </c>
    </row>
    <row r="1753" spans="1:7" x14ac:dyDescent="0.25">
      <c r="A1753" s="27">
        <v>40868</v>
      </c>
      <c r="B1753" t="s">
        <v>64</v>
      </c>
      <c r="C1753" t="s">
        <v>65</v>
      </c>
      <c r="D1753">
        <v>137481000</v>
      </c>
      <c r="E1753">
        <v>132631000</v>
      </c>
      <c r="F1753">
        <v>3.6567599999999998</v>
      </c>
      <c r="G1753">
        <v>4850000</v>
      </c>
    </row>
    <row r="1754" spans="1:7" x14ac:dyDescent="0.25">
      <c r="A1754" s="27">
        <v>40865</v>
      </c>
      <c r="B1754" t="s">
        <v>64</v>
      </c>
      <c r="C1754" t="s">
        <v>65</v>
      </c>
      <c r="D1754">
        <v>132631000</v>
      </c>
      <c r="E1754">
        <v>144230000</v>
      </c>
      <c r="F1754">
        <v>-8.0420200000000008</v>
      </c>
      <c r="G1754">
        <v>-11599000</v>
      </c>
    </row>
    <row r="1755" spans="1:7" x14ac:dyDescent="0.25">
      <c r="A1755" s="27">
        <v>40864</v>
      </c>
      <c r="B1755" t="s">
        <v>64</v>
      </c>
      <c r="C1755" t="s">
        <v>65</v>
      </c>
      <c r="D1755">
        <v>144229000</v>
      </c>
      <c r="E1755">
        <v>135177000</v>
      </c>
      <c r="F1755">
        <v>6.6964100000000002</v>
      </c>
      <c r="G1755">
        <v>9052000</v>
      </c>
    </row>
    <row r="1756" spans="1:7" x14ac:dyDescent="0.25">
      <c r="A1756" s="27">
        <v>40863</v>
      </c>
      <c r="B1756" t="s">
        <v>64</v>
      </c>
      <c r="C1756" t="s">
        <v>65</v>
      </c>
      <c r="D1756">
        <v>135177000</v>
      </c>
      <c r="E1756">
        <v>119863000</v>
      </c>
      <c r="F1756">
        <v>12.776249999999999</v>
      </c>
      <c r="G1756">
        <v>15314000</v>
      </c>
    </row>
    <row r="1757" spans="1:7" x14ac:dyDescent="0.25">
      <c r="A1757" s="27">
        <v>40862</v>
      </c>
      <c r="B1757" t="s">
        <v>64</v>
      </c>
      <c r="C1757" t="s">
        <v>65</v>
      </c>
      <c r="D1757">
        <v>119863000</v>
      </c>
      <c r="E1757">
        <v>120251000</v>
      </c>
      <c r="F1757">
        <v>-0.32266</v>
      </c>
      <c r="G1757">
        <v>-388000</v>
      </c>
    </row>
    <row r="1758" spans="1:7" x14ac:dyDescent="0.25">
      <c r="A1758" s="27">
        <v>40861</v>
      </c>
      <c r="B1758" t="s">
        <v>64</v>
      </c>
      <c r="C1758" t="s">
        <v>65</v>
      </c>
      <c r="D1758">
        <v>120250000</v>
      </c>
      <c r="E1758">
        <v>115986000</v>
      </c>
      <c r="F1758">
        <v>3.67631</v>
      </c>
      <c r="G1758">
        <v>4264000</v>
      </c>
    </row>
    <row r="1759" spans="1:7" x14ac:dyDescent="0.25">
      <c r="A1759" s="27">
        <v>40858</v>
      </c>
      <c r="B1759" t="s">
        <v>64</v>
      </c>
      <c r="C1759" t="s">
        <v>65</v>
      </c>
      <c r="D1759">
        <v>115987000</v>
      </c>
      <c r="E1759">
        <v>127340000</v>
      </c>
      <c r="F1759">
        <v>-8.9154999999999998</v>
      </c>
      <c r="G1759">
        <v>-11353000</v>
      </c>
    </row>
    <row r="1760" spans="1:7" x14ac:dyDescent="0.25">
      <c r="A1760" s="27">
        <v>40857</v>
      </c>
      <c r="B1760" t="s">
        <v>64</v>
      </c>
      <c r="C1760" t="s">
        <v>65</v>
      </c>
      <c r="D1760">
        <v>127339000</v>
      </c>
      <c r="E1760">
        <v>145940000</v>
      </c>
      <c r="F1760">
        <v>-12.745649999999999</v>
      </c>
      <c r="G1760">
        <v>-18601000</v>
      </c>
    </row>
    <row r="1761" spans="1:7" x14ac:dyDescent="0.25">
      <c r="A1761" s="27">
        <v>40856</v>
      </c>
      <c r="B1761" t="s">
        <v>64</v>
      </c>
      <c r="C1761" t="s">
        <v>65</v>
      </c>
      <c r="D1761">
        <v>145940000</v>
      </c>
      <c r="E1761">
        <v>104138000</v>
      </c>
      <c r="F1761">
        <v>40.140970000000003</v>
      </c>
      <c r="G1761">
        <v>41802000</v>
      </c>
    </row>
    <row r="1762" spans="1:7" x14ac:dyDescent="0.25">
      <c r="A1762" s="27">
        <v>40855</v>
      </c>
      <c r="B1762" t="s">
        <v>64</v>
      </c>
      <c r="C1762" t="s">
        <v>65</v>
      </c>
      <c r="D1762">
        <v>104138000</v>
      </c>
      <c r="E1762">
        <v>116871000</v>
      </c>
      <c r="F1762">
        <v>-10.894920000000001</v>
      </c>
      <c r="G1762">
        <v>-12733000</v>
      </c>
    </row>
    <row r="1763" spans="1:7" x14ac:dyDescent="0.25">
      <c r="A1763" s="27">
        <v>40854</v>
      </c>
      <c r="B1763" t="s">
        <v>64</v>
      </c>
      <c r="C1763" t="s">
        <v>65</v>
      </c>
      <c r="D1763">
        <v>116872000</v>
      </c>
      <c r="E1763">
        <v>118174000</v>
      </c>
      <c r="F1763">
        <v>-1.1017699999999999</v>
      </c>
      <c r="G1763">
        <v>-1302000</v>
      </c>
    </row>
    <row r="1764" spans="1:7" x14ac:dyDescent="0.25">
      <c r="A1764" s="27">
        <v>40851</v>
      </c>
      <c r="B1764" t="s">
        <v>64</v>
      </c>
      <c r="C1764" t="s">
        <v>65</v>
      </c>
      <c r="D1764">
        <v>118174000</v>
      </c>
      <c r="E1764">
        <v>114125000</v>
      </c>
      <c r="F1764">
        <v>3.54786</v>
      </c>
      <c r="G1764">
        <v>4049000</v>
      </c>
    </row>
    <row r="1765" spans="1:7" x14ac:dyDescent="0.25">
      <c r="A1765" s="27">
        <v>40850</v>
      </c>
      <c r="B1765" t="s">
        <v>64</v>
      </c>
      <c r="C1765" t="s">
        <v>65</v>
      </c>
      <c r="D1765">
        <v>114124000</v>
      </c>
      <c r="E1765">
        <v>125532000</v>
      </c>
      <c r="F1765">
        <v>-9.0877199999999991</v>
      </c>
      <c r="G1765">
        <v>-11408000</v>
      </c>
    </row>
    <row r="1766" spans="1:7" x14ac:dyDescent="0.25">
      <c r="A1766" s="27">
        <v>40849</v>
      </c>
      <c r="B1766" t="s">
        <v>64</v>
      </c>
      <c r="C1766" t="s">
        <v>65</v>
      </c>
      <c r="D1766">
        <v>125533000</v>
      </c>
      <c r="E1766">
        <v>134091000</v>
      </c>
      <c r="F1766">
        <v>-6.3822299999999998</v>
      </c>
      <c r="G1766">
        <v>-8558000</v>
      </c>
    </row>
    <row r="1767" spans="1:7" x14ac:dyDescent="0.25">
      <c r="A1767" s="27">
        <v>40848</v>
      </c>
      <c r="B1767" t="s">
        <v>64</v>
      </c>
      <c r="C1767" t="s">
        <v>65</v>
      </c>
      <c r="D1767">
        <v>134090000</v>
      </c>
      <c r="E1767">
        <v>107765000</v>
      </c>
      <c r="F1767">
        <v>24.428149999999999</v>
      </c>
      <c r="G1767">
        <v>26325000</v>
      </c>
    </row>
    <row r="1768" spans="1:7" x14ac:dyDescent="0.25">
      <c r="A1768" s="27">
        <v>40847</v>
      </c>
      <c r="B1768" t="s">
        <v>64</v>
      </c>
      <c r="C1768" t="s">
        <v>65</v>
      </c>
      <c r="D1768">
        <v>107765000</v>
      </c>
      <c r="E1768">
        <v>86027000</v>
      </c>
      <c r="F1768">
        <v>25.268809999999998</v>
      </c>
      <c r="G1768">
        <v>21738000</v>
      </c>
    </row>
    <row r="1769" spans="1:7" x14ac:dyDescent="0.25">
      <c r="A1769" s="27">
        <v>40844</v>
      </c>
      <c r="B1769" t="s">
        <v>64</v>
      </c>
      <c r="C1769" t="s">
        <v>65</v>
      </c>
      <c r="D1769">
        <v>86027000</v>
      </c>
      <c r="E1769">
        <v>86520000</v>
      </c>
      <c r="F1769">
        <v>-0.56981000000000004</v>
      </c>
      <c r="G1769">
        <v>-493000</v>
      </c>
    </row>
    <row r="1770" spans="1:7" x14ac:dyDescent="0.25">
      <c r="A1770" s="27">
        <v>40843</v>
      </c>
      <c r="B1770" t="s">
        <v>64</v>
      </c>
      <c r="C1770" t="s">
        <v>65</v>
      </c>
      <c r="D1770">
        <v>86521000</v>
      </c>
      <c r="E1770">
        <v>118251000</v>
      </c>
      <c r="F1770">
        <v>-26.832750000000001</v>
      </c>
      <c r="G1770">
        <v>-31730000</v>
      </c>
    </row>
    <row r="1771" spans="1:7" x14ac:dyDescent="0.25">
      <c r="A1771" s="27">
        <v>40842</v>
      </c>
      <c r="B1771" t="s">
        <v>64</v>
      </c>
      <c r="C1771" t="s">
        <v>65</v>
      </c>
      <c r="D1771">
        <v>118250000</v>
      </c>
      <c r="E1771">
        <v>132296000</v>
      </c>
      <c r="F1771">
        <v>-10.617100000000001</v>
      </c>
      <c r="G1771">
        <v>-14046000</v>
      </c>
    </row>
    <row r="1772" spans="1:7" x14ac:dyDescent="0.25">
      <c r="A1772" s="27">
        <v>40841</v>
      </c>
      <c r="B1772" t="s">
        <v>64</v>
      </c>
      <c r="C1772" t="s">
        <v>65</v>
      </c>
      <c r="D1772">
        <v>132296000</v>
      </c>
      <c r="E1772">
        <v>113866000</v>
      </c>
      <c r="F1772">
        <v>16.185690000000001</v>
      </c>
      <c r="G1772">
        <v>18430000</v>
      </c>
    </row>
    <row r="1773" spans="1:7" x14ac:dyDescent="0.25">
      <c r="A1773" s="27">
        <v>40840</v>
      </c>
      <c r="B1773" t="s">
        <v>64</v>
      </c>
      <c r="C1773" t="s">
        <v>65</v>
      </c>
      <c r="D1773">
        <v>113867000</v>
      </c>
      <c r="E1773">
        <v>128232000</v>
      </c>
      <c r="F1773">
        <v>-11.202349999999999</v>
      </c>
      <c r="G1773">
        <v>-14365000</v>
      </c>
    </row>
    <row r="1774" spans="1:7" x14ac:dyDescent="0.25">
      <c r="A1774" s="27">
        <v>40837</v>
      </c>
      <c r="B1774" t="s">
        <v>64</v>
      </c>
      <c r="C1774" t="s">
        <v>65</v>
      </c>
      <c r="D1774">
        <v>128231000</v>
      </c>
      <c r="E1774">
        <v>149483000</v>
      </c>
      <c r="F1774">
        <v>-14.217000000000001</v>
      </c>
      <c r="G1774">
        <v>-21252000</v>
      </c>
    </row>
    <row r="1775" spans="1:7" x14ac:dyDescent="0.25">
      <c r="A1775" s="27">
        <v>40836</v>
      </c>
      <c r="B1775" t="s">
        <v>64</v>
      </c>
      <c r="C1775" t="s">
        <v>65</v>
      </c>
      <c r="D1775">
        <v>149483000</v>
      </c>
      <c r="E1775">
        <v>147430000</v>
      </c>
      <c r="F1775">
        <v>1.39253</v>
      </c>
      <c r="G1775">
        <v>2053000</v>
      </c>
    </row>
    <row r="1776" spans="1:7" x14ac:dyDescent="0.25">
      <c r="A1776" s="27">
        <v>40835</v>
      </c>
      <c r="B1776" t="s">
        <v>64</v>
      </c>
      <c r="C1776" t="s">
        <v>65</v>
      </c>
      <c r="D1776">
        <v>147431000</v>
      </c>
      <c r="E1776">
        <v>124553000</v>
      </c>
      <c r="F1776">
        <v>18.368079999999999</v>
      </c>
      <c r="G1776">
        <v>22878000</v>
      </c>
    </row>
    <row r="1777" spans="1:7" x14ac:dyDescent="0.25">
      <c r="A1777" s="27">
        <v>40834</v>
      </c>
      <c r="B1777" t="s">
        <v>64</v>
      </c>
      <c r="C1777" t="s">
        <v>65</v>
      </c>
      <c r="D1777">
        <v>124553000</v>
      </c>
      <c r="E1777">
        <v>141332000</v>
      </c>
      <c r="F1777">
        <v>-11.87205</v>
      </c>
      <c r="G1777">
        <v>-16779000</v>
      </c>
    </row>
    <row r="1778" spans="1:7" x14ac:dyDescent="0.25">
      <c r="A1778" s="27">
        <v>40833</v>
      </c>
      <c r="B1778" t="s">
        <v>64</v>
      </c>
      <c r="C1778" t="s">
        <v>65</v>
      </c>
      <c r="D1778">
        <v>141332000</v>
      </c>
      <c r="E1778">
        <v>113058000</v>
      </c>
      <c r="F1778">
        <v>25.008400000000002</v>
      </c>
      <c r="G1778">
        <v>28274000</v>
      </c>
    </row>
    <row r="1779" spans="1:7" x14ac:dyDescent="0.25">
      <c r="A1779" s="27">
        <v>40830</v>
      </c>
      <c r="B1779" t="s">
        <v>64</v>
      </c>
      <c r="C1779" t="s">
        <v>65</v>
      </c>
      <c r="D1779">
        <v>113057000</v>
      </c>
      <c r="E1779">
        <v>128869000</v>
      </c>
      <c r="F1779">
        <v>-12.269819999999999</v>
      </c>
      <c r="G1779">
        <v>-15812000</v>
      </c>
    </row>
    <row r="1780" spans="1:7" x14ac:dyDescent="0.25">
      <c r="A1780" s="27">
        <v>40829</v>
      </c>
      <c r="B1780" t="s">
        <v>64</v>
      </c>
      <c r="C1780" t="s">
        <v>65</v>
      </c>
      <c r="D1780">
        <v>128870000</v>
      </c>
      <c r="E1780">
        <v>130753000</v>
      </c>
      <c r="F1780">
        <v>-1.4401200000000001</v>
      </c>
      <c r="G1780">
        <v>-1883000</v>
      </c>
    </row>
    <row r="1781" spans="1:7" x14ac:dyDescent="0.25">
      <c r="A1781" s="27">
        <v>40828</v>
      </c>
      <c r="B1781" t="s">
        <v>64</v>
      </c>
      <c r="C1781" t="s">
        <v>65</v>
      </c>
      <c r="D1781">
        <v>130753000</v>
      </c>
      <c r="E1781">
        <v>149445000</v>
      </c>
      <c r="F1781">
        <v>-12.50761</v>
      </c>
      <c r="G1781">
        <v>-18692000</v>
      </c>
    </row>
    <row r="1782" spans="1:7" x14ac:dyDescent="0.25">
      <c r="A1782" s="27">
        <v>40827</v>
      </c>
      <c r="B1782" t="s">
        <v>64</v>
      </c>
      <c r="C1782" t="s">
        <v>65</v>
      </c>
      <c r="D1782">
        <v>149445000</v>
      </c>
      <c r="E1782">
        <v>150951000</v>
      </c>
      <c r="F1782">
        <v>-0.99766999999999995</v>
      </c>
      <c r="G1782">
        <v>-1506000</v>
      </c>
    </row>
    <row r="1783" spans="1:7" x14ac:dyDescent="0.25">
      <c r="A1783" s="27">
        <v>40826</v>
      </c>
      <c r="B1783" t="s">
        <v>64</v>
      </c>
      <c r="C1783" t="s">
        <v>65</v>
      </c>
      <c r="D1783">
        <v>150951000</v>
      </c>
      <c r="E1783">
        <v>176284000</v>
      </c>
      <c r="F1783">
        <v>-14.370559999999999</v>
      </c>
      <c r="G1783">
        <v>-25333000</v>
      </c>
    </row>
    <row r="1784" spans="1:7" x14ac:dyDescent="0.25">
      <c r="A1784" s="27">
        <v>40823</v>
      </c>
      <c r="B1784" t="s">
        <v>64</v>
      </c>
      <c r="C1784" t="s">
        <v>65</v>
      </c>
      <c r="D1784">
        <v>176284000</v>
      </c>
      <c r="E1784">
        <v>175667000</v>
      </c>
      <c r="F1784">
        <v>0.35122999999999999</v>
      </c>
      <c r="G1784">
        <v>617000</v>
      </c>
    </row>
    <row r="1785" spans="1:7" x14ac:dyDescent="0.25">
      <c r="A1785" s="27">
        <v>40822</v>
      </c>
      <c r="B1785" t="s">
        <v>64</v>
      </c>
      <c r="C1785" t="s">
        <v>65</v>
      </c>
      <c r="D1785">
        <v>175666000</v>
      </c>
      <c r="E1785">
        <v>180478000</v>
      </c>
      <c r="F1785">
        <v>-2.6662499999999998</v>
      </c>
      <c r="G1785">
        <v>-4812000</v>
      </c>
    </row>
    <row r="1786" spans="1:7" x14ac:dyDescent="0.25">
      <c r="A1786" s="27">
        <v>40821</v>
      </c>
      <c r="B1786" t="s">
        <v>64</v>
      </c>
      <c r="C1786" t="s">
        <v>65</v>
      </c>
      <c r="D1786">
        <v>180478000</v>
      </c>
      <c r="E1786">
        <v>201665000</v>
      </c>
      <c r="F1786">
        <v>-10.50604</v>
      </c>
      <c r="G1786">
        <v>-21187000</v>
      </c>
    </row>
    <row r="1787" spans="1:7" x14ac:dyDescent="0.25">
      <c r="A1787" s="27">
        <v>40820</v>
      </c>
      <c r="B1787" t="s">
        <v>64</v>
      </c>
      <c r="C1787" t="s">
        <v>65</v>
      </c>
      <c r="D1787">
        <v>201665000</v>
      </c>
      <c r="E1787">
        <v>240000000</v>
      </c>
      <c r="F1787">
        <v>-15.97292</v>
      </c>
      <c r="G1787">
        <v>-38335000</v>
      </c>
    </row>
    <row r="1788" spans="1:7" x14ac:dyDescent="0.25">
      <c r="A1788" s="27">
        <v>40819</v>
      </c>
      <c r="B1788" t="s">
        <v>64</v>
      </c>
      <c r="C1788" t="s">
        <v>65</v>
      </c>
      <c r="D1788">
        <v>240000000</v>
      </c>
      <c r="E1788">
        <v>240000000</v>
      </c>
      <c r="F1788">
        <v>0</v>
      </c>
      <c r="G1788">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788"/>
  <sheetViews>
    <sheetView workbookViewId="0">
      <selection activeCell="E10" sqref="E10"/>
    </sheetView>
  </sheetViews>
  <sheetFormatPr defaultRowHeight="15" x14ac:dyDescent="0.25"/>
  <sheetData>
    <row r="1" spans="1:7" x14ac:dyDescent="0.25">
      <c r="A1" t="s">
        <v>50</v>
      </c>
      <c r="B1" t="s">
        <v>41</v>
      </c>
      <c r="C1" t="s">
        <v>42</v>
      </c>
      <c r="D1" t="s">
        <v>43</v>
      </c>
      <c r="E1" t="s">
        <v>44</v>
      </c>
      <c r="F1" t="s">
        <v>46</v>
      </c>
      <c r="G1" t="s">
        <v>45</v>
      </c>
    </row>
    <row r="2" spans="1:7" x14ac:dyDescent="0.25">
      <c r="A2" s="27">
        <v>40820</v>
      </c>
      <c r="B2">
        <v>4.9362500000000002</v>
      </c>
      <c r="C2">
        <v>5.2625000000000002</v>
      </c>
      <c r="D2">
        <v>4.9124999999999996</v>
      </c>
      <c r="E2">
        <v>5.2625000000000002</v>
      </c>
      <c r="F2">
        <v>5.2625000000000002</v>
      </c>
      <c r="G2">
        <v>162400</v>
      </c>
    </row>
    <row r="3" spans="1:7" x14ac:dyDescent="0.25">
      <c r="A3" s="27">
        <v>40821</v>
      </c>
      <c r="B3">
        <v>5.4412500000000001</v>
      </c>
      <c r="C3">
        <v>5.7050000000000001</v>
      </c>
      <c r="D3">
        <v>5.4312500000000004</v>
      </c>
      <c r="E3">
        <v>5.6737500000000001</v>
      </c>
      <c r="F3">
        <v>5.6737500000000001</v>
      </c>
      <c r="G3">
        <v>71200</v>
      </c>
    </row>
    <row r="4" spans="1:7" x14ac:dyDescent="0.25">
      <c r="A4" s="27">
        <v>40822</v>
      </c>
      <c r="B4">
        <v>5.67875</v>
      </c>
      <c r="C4">
        <v>5.7912499999999998</v>
      </c>
      <c r="D4">
        <v>5.6</v>
      </c>
      <c r="E4">
        <v>5.7912499999999998</v>
      </c>
      <c r="F4">
        <v>5.7912499999999998</v>
      </c>
      <c r="G4">
        <v>44800</v>
      </c>
    </row>
    <row r="5" spans="1:7" x14ac:dyDescent="0.25">
      <c r="A5" s="27">
        <v>40823</v>
      </c>
      <c r="B5">
        <v>5.8987499999999997</v>
      </c>
      <c r="C5">
        <v>5.8987499999999997</v>
      </c>
      <c r="D5">
        <v>5.5975000000000001</v>
      </c>
      <c r="E5">
        <v>5.8362499999999997</v>
      </c>
      <c r="F5">
        <v>5.8362499999999997</v>
      </c>
      <c r="G5">
        <v>145600</v>
      </c>
    </row>
    <row r="6" spans="1:7" x14ac:dyDescent="0.25">
      <c r="A6" s="27">
        <v>40826</v>
      </c>
      <c r="B6">
        <v>5.9375</v>
      </c>
      <c r="C6">
        <v>6.0750000000000002</v>
      </c>
      <c r="D6">
        <v>5.9249999999999998</v>
      </c>
      <c r="E6">
        <v>6.0750000000000002</v>
      </c>
      <c r="F6">
        <v>6.0750000000000002</v>
      </c>
      <c r="G6">
        <v>120000</v>
      </c>
    </row>
    <row r="7" spans="1:7" x14ac:dyDescent="0.25">
      <c r="A7" s="27">
        <v>40827</v>
      </c>
      <c r="B7">
        <v>6.03125</v>
      </c>
      <c r="C7">
        <v>6.2062499999999998</v>
      </c>
      <c r="D7">
        <v>6.03</v>
      </c>
      <c r="E7">
        <v>6.1574999999999998</v>
      </c>
      <c r="F7">
        <v>6.1574999999999998</v>
      </c>
      <c r="G7">
        <v>131200</v>
      </c>
    </row>
    <row r="8" spans="1:7" x14ac:dyDescent="0.25">
      <c r="A8" s="27">
        <v>40828</v>
      </c>
      <c r="B8">
        <v>6.3949999999999996</v>
      </c>
      <c r="C8">
        <v>6.6875</v>
      </c>
      <c r="D8">
        <v>6.375</v>
      </c>
      <c r="E8">
        <v>6.5862499999999997</v>
      </c>
      <c r="F8">
        <v>6.5862499999999997</v>
      </c>
      <c r="G8">
        <v>110400</v>
      </c>
    </row>
    <row r="9" spans="1:7" x14ac:dyDescent="0.25">
      <c r="A9" s="27">
        <v>40829</v>
      </c>
      <c r="B9">
        <v>6.5</v>
      </c>
      <c r="C9">
        <v>6.5337500000000004</v>
      </c>
      <c r="D9">
        <v>6.3674999999999997</v>
      </c>
      <c r="E9">
        <v>6.5337500000000004</v>
      </c>
      <c r="F9">
        <v>6.5337500000000004</v>
      </c>
      <c r="G9">
        <v>116800</v>
      </c>
    </row>
    <row r="10" spans="1:7" x14ac:dyDescent="0.25">
      <c r="A10" s="27">
        <v>40830</v>
      </c>
      <c r="B10">
        <v>6.9237500000000001</v>
      </c>
      <c r="C10">
        <v>6.9725000000000001</v>
      </c>
      <c r="D10">
        <v>6.7512499999999998</v>
      </c>
      <c r="E10">
        <v>6.96875</v>
      </c>
      <c r="F10">
        <v>6.96875</v>
      </c>
      <c r="G10">
        <v>105600</v>
      </c>
    </row>
    <row r="11" spans="1:7" x14ac:dyDescent="0.25">
      <c r="A11" s="27">
        <v>40833</v>
      </c>
      <c r="B11">
        <v>6.8624999999999998</v>
      </c>
      <c r="C11">
        <v>6.8637499999999996</v>
      </c>
      <c r="D11">
        <v>6.2024999999999997</v>
      </c>
      <c r="E11">
        <v>6.2024999999999997</v>
      </c>
      <c r="F11">
        <v>6.2024999999999997</v>
      </c>
      <c r="G11">
        <v>84800</v>
      </c>
    </row>
    <row r="12" spans="1:7" x14ac:dyDescent="0.25">
      <c r="A12" s="27">
        <v>40834</v>
      </c>
      <c r="B12">
        <v>6.1875</v>
      </c>
      <c r="C12">
        <v>6.5337500000000004</v>
      </c>
      <c r="D12">
        <v>6.0362499999999999</v>
      </c>
      <c r="E12">
        <v>6.4175000000000004</v>
      </c>
      <c r="F12">
        <v>6.4175000000000004</v>
      </c>
      <c r="G12">
        <v>83200</v>
      </c>
    </row>
    <row r="13" spans="1:7" x14ac:dyDescent="0.25">
      <c r="A13" s="27">
        <v>40835</v>
      </c>
      <c r="B13">
        <v>6.4725000000000001</v>
      </c>
      <c r="C13">
        <v>6.4762500000000003</v>
      </c>
      <c r="D13">
        <v>5.9012500000000001</v>
      </c>
      <c r="E13">
        <v>5.99</v>
      </c>
      <c r="F13">
        <v>5.99</v>
      </c>
      <c r="G13">
        <v>158400</v>
      </c>
    </row>
    <row r="14" spans="1:7" x14ac:dyDescent="0.25">
      <c r="A14" s="27">
        <v>40836</v>
      </c>
      <c r="B14">
        <v>5.9562499999999998</v>
      </c>
      <c r="C14">
        <v>5.9562499999999998</v>
      </c>
      <c r="D14">
        <v>5.7312500000000002</v>
      </c>
      <c r="E14">
        <v>5.9387499999999998</v>
      </c>
      <c r="F14">
        <v>5.9387499999999998</v>
      </c>
      <c r="G14">
        <v>82400</v>
      </c>
    </row>
    <row r="15" spans="1:7" x14ac:dyDescent="0.25">
      <c r="A15" s="27">
        <v>40837</v>
      </c>
      <c r="B15">
        <v>6.16</v>
      </c>
      <c r="C15">
        <v>6.2312500000000002</v>
      </c>
      <c r="D15">
        <v>6.0824999999999996</v>
      </c>
      <c r="E15">
        <v>6.2312500000000002</v>
      </c>
      <c r="F15">
        <v>6.2312500000000002</v>
      </c>
      <c r="G15">
        <v>60000</v>
      </c>
    </row>
    <row r="16" spans="1:7" x14ac:dyDescent="0.25">
      <c r="A16" s="27">
        <v>40840</v>
      </c>
      <c r="B16">
        <v>6.3674999999999997</v>
      </c>
      <c r="C16">
        <v>6.6325000000000003</v>
      </c>
      <c r="D16">
        <v>6.3674999999999997</v>
      </c>
      <c r="E16">
        <v>6.6325000000000003</v>
      </c>
      <c r="F16">
        <v>6.6325000000000003</v>
      </c>
      <c r="G16">
        <v>82400</v>
      </c>
    </row>
    <row r="17" spans="1:7" x14ac:dyDescent="0.25">
      <c r="A17" s="27">
        <v>40841</v>
      </c>
      <c r="B17">
        <v>6.5287499999999996</v>
      </c>
      <c r="C17">
        <v>6.5287499999999996</v>
      </c>
      <c r="D17">
        <v>6.1812500000000004</v>
      </c>
      <c r="E17">
        <v>6.1825000000000001</v>
      </c>
      <c r="F17">
        <v>6.1825000000000001</v>
      </c>
      <c r="G17">
        <v>147200</v>
      </c>
    </row>
    <row r="18" spans="1:7" x14ac:dyDescent="0.25">
      <c r="A18" s="27">
        <v>40842</v>
      </c>
      <c r="B18">
        <v>6.4124999999999996</v>
      </c>
      <c r="C18">
        <v>6.4387499999999998</v>
      </c>
      <c r="D18">
        <v>6.1050000000000004</v>
      </c>
      <c r="E18">
        <v>6.39</v>
      </c>
      <c r="F18">
        <v>6.39</v>
      </c>
      <c r="G18">
        <v>179200</v>
      </c>
    </row>
    <row r="19" spans="1:7" x14ac:dyDescent="0.25">
      <c r="A19" s="27">
        <v>40843</v>
      </c>
      <c r="B19">
        <v>7.0875000000000004</v>
      </c>
      <c r="C19">
        <v>7.3187499999999996</v>
      </c>
      <c r="D19">
        <v>6.9562499999999998</v>
      </c>
      <c r="E19">
        <v>7.2287499999999998</v>
      </c>
      <c r="F19">
        <v>7.2287499999999998</v>
      </c>
      <c r="G19">
        <v>255200</v>
      </c>
    </row>
    <row r="20" spans="1:7" x14ac:dyDescent="0.25">
      <c r="A20" s="27">
        <v>40844</v>
      </c>
      <c r="B20">
        <v>7.1037499999999998</v>
      </c>
      <c r="C20">
        <v>7.3475000000000001</v>
      </c>
      <c r="D20">
        <v>7.0724999999999998</v>
      </c>
      <c r="E20">
        <v>7.3475000000000001</v>
      </c>
      <c r="F20">
        <v>7.3475000000000001</v>
      </c>
      <c r="G20">
        <v>184800</v>
      </c>
    </row>
    <row r="21" spans="1:7" x14ac:dyDescent="0.25">
      <c r="A21" s="27">
        <v>40847</v>
      </c>
      <c r="B21">
        <v>6.97</v>
      </c>
      <c r="C21">
        <v>7.02</v>
      </c>
      <c r="D21">
        <v>6.5549999999999997</v>
      </c>
      <c r="E21">
        <v>6.5549999999999997</v>
      </c>
      <c r="F21">
        <v>6.5549999999999997</v>
      </c>
      <c r="G21">
        <v>381600</v>
      </c>
    </row>
    <row r="22" spans="1:7" x14ac:dyDescent="0.25">
      <c r="A22" s="27">
        <v>40848</v>
      </c>
      <c r="B22">
        <v>5.55</v>
      </c>
      <c r="C22">
        <v>5.8162500000000001</v>
      </c>
      <c r="D22">
        <v>5.38375</v>
      </c>
      <c r="E22">
        <v>5.5787500000000003</v>
      </c>
      <c r="F22">
        <v>5.5787500000000003</v>
      </c>
      <c r="G22">
        <v>1083200</v>
      </c>
    </row>
    <row r="23" spans="1:7" x14ac:dyDescent="0.25">
      <c r="A23" s="27">
        <v>40849</v>
      </c>
      <c r="B23">
        <v>5.8087499999999999</v>
      </c>
      <c r="C23">
        <v>5.81</v>
      </c>
      <c r="D23">
        <v>5.585</v>
      </c>
      <c r="E23">
        <v>5.7637499999999999</v>
      </c>
      <c r="F23">
        <v>5.7637499999999999</v>
      </c>
      <c r="G23">
        <v>177600</v>
      </c>
    </row>
    <row r="24" spans="1:7" x14ac:dyDescent="0.25">
      <c r="A24" s="27">
        <v>40850</v>
      </c>
      <c r="B24">
        <v>5.93</v>
      </c>
      <c r="C24">
        <v>6.0549999999999997</v>
      </c>
      <c r="D24">
        <v>5.5787500000000003</v>
      </c>
      <c r="E24">
        <v>6.0449999999999999</v>
      </c>
      <c r="F24">
        <v>6.0449999999999999</v>
      </c>
      <c r="G24">
        <v>497600</v>
      </c>
    </row>
    <row r="25" spans="1:7" x14ac:dyDescent="0.25">
      <c r="A25" s="27">
        <v>40851</v>
      </c>
      <c r="B25">
        <v>5.8812499999999996</v>
      </c>
      <c r="C25">
        <v>6.0250000000000004</v>
      </c>
      <c r="D25">
        <v>5.6912500000000001</v>
      </c>
      <c r="E25">
        <v>5.9262499999999996</v>
      </c>
      <c r="F25">
        <v>5.9262499999999996</v>
      </c>
      <c r="G25">
        <v>428800</v>
      </c>
    </row>
    <row r="26" spans="1:7" x14ac:dyDescent="0.25">
      <c r="A26" s="27">
        <v>40854</v>
      </c>
      <c r="B26">
        <v>5.8787500000000001</v>
      </c>
      <c r="C26">
        <v>5.97</v>
      </c>
      <c r="D26">
        <v>5.7525000000000004</v>
      </c>
      <c r="E26">
        <v>5.9649999999999999</v>
      </c>
      <c r="F26">
        <v>5.9649999999999999</v>
      </c>
      <c r="G26">
        <v>164800</v>
      </c>
    </row>
    <row r="27" spans="1:7" x14ac:dyDescent="0.25">
      <c r="A27" s="27">
        <v>40855</v>
      </c>
      <c r="B27">
        <v>6.0562500000000004</v>
      </c>
      <c r="C27">
        <v>6.2512499999999998</v>
      </c>
      <c r="D27">
        <v>5.88375</v>
      </c>
      <c r="E27">
        <v>6.2512499999999998</v>
      </c>
      <c r="F27">
        <v>6.2512499999999998</v>
      </c>
      <c r="G27">
        <v>293600</v>
      </c>
    </row>
    <row r="28" spans="1:7" x14ac:dyDescent="0.25">
      <c r="A28" s="27">
        <v>40856</v>
      </c>
      <c r="B28">
        <v>5.7762500000000001</v>
      </c>
      <c r="C28">
        <v>5.8287500000000003</v>
      </c>
      <c r="D28">
        <v>5.0274999999999999</v>
      </c>
      <c r="E28">
        <v>5.0525000000000002</v>
      </c>
      <c r="F28">
        <v>5.0525000000000002</v>
      </c>
      <c r="G28">
        <v>554400</v>
      </c>
    </row>
    <row r="29" spans="1:7" x14ac:dyDescent="0.25">
      <c r="A29" s="27">
        <v>40857</v>
      </c>
      <c r="B29">
        <v>5.3425000000000002</v>
      </c>
      <c r="C29">
        <v>5.375</v>
      </c>
      <c r="D29">
        <v>5.09</v>
      </c>
      <c r="E29">
        <v>5.3624999999999998</v>
      </c>
      <c r="F29">
        <v>5.3624999999999998</v>
      </c>
      <c r="G29">
        <v>391200</v>
      </c>
    </row>
    <row r="30" spans="1:7" x14ac:dyDescent="0.25">
      <c r="A30" s="27">
        <v>40858</v>
      </c>
      <c r="B30">
        <v>5.5750000000000002</v>
      </c>
      <c r="C30">
        <v>5.6537499999999996</v>
      </c>
      <c r="D30">
        <v>5.55375</v>
      </c>
      <c r="E30">
        <v>5.59375</v>
      </c>
      <c r="F30">
        <v>5.59375</v>
      </c>
      <c r="G30">
        <v>589600</v>
      </c>
    </row>
    <row r="31" spans="1:7" x14ac:dyDescent="0.25">
      <c r="A31" s="27">
        <v>40861</v>
      </c>
      <c r="B31">
        <v>5.5175000000000001</v>
      </c>
      <c r="C31">
        <v>5.5187499999999998</v>
      </c>
      <c r="D31">
        <v>5.3574999999999999</v>
      </c>
      <c r="E31">
        <v>5.4550000000000001</v>
      </c>
      <c r="F31">
        <v>5.4550000000000001</v>
      </c>
      <c r="G31">
        <v>204000</v>
      </c>
    </row>
    <row r="32" spans="1:7" x14ac:dyDescent="0.25">
      <c r="A32" s="27">
        <v>40862</v>
      </c>
      <c r="B32">
        <v>5.3562500000000002</v>
      </c>
      <c r="C32">
        <v>5.5549999999999997</v>
      </c>
      <c r="D32">
        <v>5.3137499999999998</v>
      </c>
      <c r="E32">
        <v>5.5112500000000004</v>
      </c>
      <c r="F32">
        <v>5.5112500000000004</v>
      </c>
      <c r="G32">
        <v>966400</v>
      </c>
    </row>
    <row r="33" spans="1:7" x14ac:dyDescent="0.25">
      <c r="A33" s="27">
        <v>40863</v>
      </c>
      <c r="B33">
        <v>5.3337500000000002</v>
      </c>
      <c r="C33">
        <v>5.5350000000000001</v>
      </c>
      <c r="D33">
        <v>5.21875</v>
      </c>
      <c r="E33">
        <v>5.2487500000000002</v>
      </c>
      <c r="F33">
        <v>5.2487500000000002</v>
      </c>
      <c r="G33">
        <v>699200</v>
      </c>
    </row>
    <row r="34" spans="1:7" x14ac:dyDescent="0.25">
      <c r="A34" s="27">
        <v>40864</v>
      </c>
      <c r="B34">
        <v>5.19625</v>
      </c>
      <c r="C34">
        <v>5.2337499999999997</v>
      </c>
      <c r="D34">
        <v>4.8962500000000002</v>
      </c>
      <c r="E34">
        <v>4.9962499999999999</v>
      </c>
      <c r="F34">
        <v>4.9962499999999999</v>
      </c>
      <c r="G34">
        <v>1687200</v>
      </c>
    </row>
    <row r="35" spans="1:7" x14ac:dyDescent="0.25">
      <c r="A35" s="27">
        <v>40865</v>
      </c>
      <c r="B35">
        <v>5.125</v>
      </c>
      <c r="C35">
        <v>5.1624999999999996</v>
      </c>
      <c r="D35">
        <v>4.9937500000000004</v>
      </c>
      <c r="E35">
        <v>5.15625</v>
      </c>
      <c r="F35">
        <v>5.15625</v>
      </c>
      <c r="G35">
        <v>1727200</v>
      </c>
    </row>
    <row r="36" spans="1:7" x14ac:dyDescent="0.25">
      <c r="A36" s="27">
        <v>40868</v>
      </c>
      <c r="B36">
        <v>4.88375</v>
      </c>
      <c r="C36">
        <v>5.1287500000000001</v>
      </c>
      <c r="D36">
        <v>4.875</v>
      </c>
      <c r="E36">
        <v>5.1050000000000004</v>
      </c>
      <c r="F36">
        <v>5.1050000000000004</v>
      </c>
      <c r="G36">
        <v>949600</v>
      </c>
    </row>
    <row r="37" spans="1:7" x14ac:dyDescent="0.25">
      <c r="A37" s="27">
        <v>40869</v>
      </c>
      <c r="B37">
        <v>5.05375</v>
      </c>
      <c r="C37">
        <v>5.2137500000000001</v>
      </c>
      <c r="D37">
        <v>5.03</v>
      </c>
      <c r="E37">
        <v>5.2087500000000002</v>
      </c>
      <c r="F37">
        <v>5.2087500000000002</v>
      </c>
      <c r="G37">
        <v>831200</v>
      </c>
    </row>
    <row r="38" spans="1:7" x14ac:dyDescent="0.25">
      <c r="A38" s="27">
        <v>40870</v>
      </c>
      <c r="B38">
        <v>5.0949999999999998</v>
      </c>
      <c r="C38">
        <v>5.1174999999999997</v>
      </c>
      <c r="D38">
        <v>4.9625000000000004</v>
      </c>
      <c r="E38">
        <v>4.9725000000000001</v>
      </c>
      <c r="F38">
        <v>4.9725000000000001</v>
      </c>
      <c r="G38">
        <v>1167200</v>
      </c>
    </row>
    <row r="39" spans="1:7" x14ac:dyDescent="0.25">
      <c r="A39" s="27">
        <v>40872</v>
      </c>
      <c r="B39">
        <v>4.9675000000000002</v>
      </c>
      <c r="C39">
        <v>5.05</v>
      </c>
      <c r="D39">
        <v>4.8899999999999997</v>
      </c>
      <c r="E39">
        <v>4.90625</v>
      </c>
      <c r="F39">
        <v>4.90625</v>
      </c>
      <c r="G39">
        <v>276800</v>
      </c>
    </row>
    <row r="40" spans="1:7" x14ac:dyDescent="0.25">
      <c r="A40" s="27">
        <v>40875</v>
      </c>
      <c r="B40">
        <v>5.2287499999999998</v>
      </c>
      <c r="C40">
        <v>5.2450000000000001</v>
      </c>
      <c r="D40">
        <v>5.0824999999999996</v>
      </c>
      <c r="E40">
        <v>5.1262499999999998</v>
      </c>
      <c r="F40">
        <v>5.1262499999999998</v>
      </c>
      <c r="G40">
        <v>588000</v>
      </c>
    </row>
    <row r="41" spans="1:7" x14ac:dyDescent="0.25">
      <c r="A41" s="27">
        <v>40876</v>
      </c>
      <c r="B41">
        <v>5.1775000000000002</v>
      </c>
      <c r="C41">
        <v>5.25875</v>
      </c>
      <c r="D41">
        <v>5.1112500000000001</v>
      </c>
      <c r="E41">
        <v>5.2225000000000001</v>
      </c>
      <c r="F41">
        <v>5.2225000000000001</v>
      </c>
      <c r="G41">
        <v>543200</v>
      </c>
    </row>
    <row r="42" spans="1:7" x14ac:dyDescent="0.25">
      <c r="A42" s="27">
        <v>40877</v>
      </c>
      <c r="B42">
        <v>5.5774999999999997</v>
      </c>
      <c r="C42">
        <v>5.7024999999999997</v>
      </c>
      <c r="D42">
        <v>5.5374999999999996</v>
      </c>
      <c r="E42">
        <v>5.7024999999999997</v>
      </c>
      <c r="F42">
        <v>5.7024999999999997</v>
      </c>
      <c r="G42">
        <v>707200</v>
      </c>
    </row>
    <row r="43" spans="1:7" x14ac:dyDescent="0.25">
      <c r="A43" s="27">
        <v>40878</v>
      </c>
      <c r="B43">
        <v>5.6924999999999999</v>
      </c>
      <c r="C43">
        <v>5.8687500000000004</v>
      </c>
      <c r="D43">
        <v>5.67875</v>
      </c>
      <c r="E43">
        <v>5.8187499999999996</v>
      </c>
      <c r="F43">
        <v>5.8187499999999996</v>
      </c>
      <c r="G43">
        <v>900800</v>
      </c>
    </row>
    <row r="44" spans="1:7" x14ac:dyDescent="0.25">
      <c r="A44" s="27">
        <v>40879</v>
      </c>
      <c r="B44">
        <v>5.99</v>
      </c>
      <c r="C44">
        <v>6.0862499999999997</v>
      </c>
      <c r="D44">
        <v>5.84</v>
      </c>
      <c r="E44">
        <v>5.8449999999999998</v>
      </c>
      <c r="F44">
        <v>5.8449999999999998</v>
      </c>
      <c r="G44">
        <v>747200</v>
      </c>
    </row>
    <row r="45" spans="1:7" x14ac:dyDescent="0.25">
      <c r="A45" s="27">
        <v>40882</v>
      </c>
      <c r="B45">
        <v>6.0612500000000002</v>
      </c>
      <c r="C45">
        <v>6.0762499999999999</v>
      </c>
      <c r="D45">
        <v>5.8025000000000002</v>
      </c>
      <c r="E45">
        <v>5.8525</v>
      </c>
      <c r="F45">
        <v>5.8525</v>
      </c>
      <c r="G45">
        <v>455200</v>
      </c>
    </row>
    <row r="46" spans="1:7" x14ac:dyDescent="0.25">
      <c r="A46" s="27">
        <v>40883</v>
      </c>
      <c r="B46">
        <v>5.8487499999999999</v>
      </c>
      <c r="C46">
        <v>5.9537500000000003</v>
      </c>
      <c r="D46">
        <v>5.8262499999999999</v>
      </c>
      <c r="E46">
        <v>5.8762499999999998</v>
      </c>
      <c r="F46">
        <v>5.8762499999999998</v>
      </c>
      <c r="G46">
        <v>381600</v>
      </c>
    </row>
    <row r="47" spans="1:7" x14ac:dyDescent="0.25">
      <c r="A47" s="27">
        <v>40884</v>
      </c>
      <c r="B47">
        <v>5.8075000000000001</v>
      </c>
      <c r="C47">
        <v>5.8075000000000001</v>
      </c>
      <c r="D47">
        <v>5.5562500000000004</v>
      </c>
      <c r="E47">
        <v>5.6950000000000003</v>
      </c>
      <c r="F47">
        <v>5.6950000000000003</v>
      </c>
      <c r="G47">
        <v>647200</v>
      </c>
    </row>
    <row r="48" spans="1:7" x14ac:dyDescent="0.25">
      <c r="A48" s="27">
        <v>40885</v>
      </c>
      <c r="B48">
        <v>5.5374999999999996</v>
      </c>
      <c r="C48">
        <v>5.585</v>
      </c>
      <c r="D48">
        <v>5.3812499999999996</v>
      </c>
      <c r="E48">
        <v>5.4349999999999996</v>
      </c>
      <c r="F48">
        <v>5.4349999999999996</v>
      </c>
      <c r="G48">
        <v>742400</v>
      </c>
    </row>
    <row r="49" spans="1:7" x14ac:dyDescent="0.25">
      <c r="A49" s="27">
        <v>40886</v>
      </c>
      <c r="B49">
        <v>5.4987500000000002</v>
      </c>
      <c r="C49">
        <v>5.8150000000000004</v>
      </c>
      <c r="D49">
        <v>5.4987500000000002</v>
      </c>
      <c r="E49">
        <v>5.8075000000000001</v>
      </c>
      <c r="F49">
        <v>5.8075000000000001</v>
      </c>
      <c r="G49">
        <v>926400</v>
      </c>
    </row>
    <row r="50" spans="1:7" x14ac:dyDescent="0.25">
      <c r="A50" s="27">
        <v>40889</v>
      </c>
      <c r="B50">
        <v>5.67</v>
      </c>
      <c r="C50">
        <v>5.7649999999999997</v>
      </c>
      <c r="D50">
        <v>5.55375</v>
      </c>
      <c r="E50">
        <v>5.7649999999999997</v>
      </c>
      <c r="F50">
        <v>5.7649999999999997</v>
      </c>
      <c r="G50">
        <v>948000</v>
      </c>
    </row>
    <row r="51" spans="1:7" x14ac:dyDescent="0.25">
      <c r="A51" s="27">
        <v>40890</v>
      </c>
      <c r="B51">
        <v>5.9337499999999999</v>
      </c>
      <c r="C51">
        <v>6.0137499999999999</v>
      </c>
      <c r="D51">
        <v>5.6862500000000002</v>
      </c>
      <c r="E51">
        <v>5.7774999999999999</v>
      </c>
      <c r="F51">
        <v>5.7774999999999999</v>
      </c>
      <c r="G51">
        <v>1096800</v>
      </c>
    </row>
    <row r="52" spans="1:7" x14ac:dyDescent="0.25">
      <c r="A52" s="27">
        <v>40891</v>
      </c>
      <c r="B52">
        <v>5.7874999999999996</v>
      </c>
      <c r="C52">
        <v>5.8775000000000004</v>
      </c>
      <c r="D52">
        <v>5.6662499999999998</v>
      </c>
      <c r="E52">
        <v>5.78</v>
      </c>
      <c r="F52">
        <v>5.78</v>
      </c>
      <c r="G52">
        <v>1020000</v>
      </c>
    </row>
    <row r="53" spans="1:7" x14ac:dyDescent="0.25">
      <c r="A53" s="27">
        <v>40892</v>
      </c>
      <c r="B53">
        <v>6.0075000000000003</v>
      </c>
      <c r="C53">
        <v>6.07</v>
      </c>
      <c r="D53">
        <v>5.93</v>
      </c>
      <c r="E53">
        <v>5.9950000000000001</v>
      </c>
      <c r="F53">
        <v>5.9950000000000001</v>
      </c>
      <c r="G53">
        <v>818400</v>
      </c>
    </row>
    <row r="54" spans="1:7" x14ac:dyDescent="0.25">
      <c r="A54" s="27">
        <v>40893</v>
      </c>
      <c r="B54">
        <v>6.19625</v>
      </c>
      <c r="C54">
        <v>6.2024999999999997</v>
      </c>
      <c r="D54">
        <v>5.9625000000000004</v>
      </c>
      <c r="E54">
        <v>6.0437500000000002</v>
      </c>
      <c r="F54">
        <v>6.0437500000000002</v>
      </c>
      <c r="G54">
        <v>624800</v>
      </c>
    </row>
    <row r="55" spans="1:7" x14ac:dyDescent="0.25">
      <c r="A55" s="27">
        <v>40896</v>
      </c>
      <c r="B55">
        <v>6.0975000000000001</v>
      </c>
      <c r="C55">
        <v>6.2225000000000001</v>
      </c>
      <c r="D55">
        <v>6.0462499999999997</v>
      </c>
      <c r="E55">
        <v>6.0875000000000004</v>
      </c>
      <c r="F55">
        <v>6.0875000000000004</v>
      </c>
      <c r="G55">
        <v>628000</v>
      </c>
    </row>
    <row r="56" spans="1:7" x14ac:dyDescent="0.25">
      <c r="A56" s="27">
        <v>40897</v>
      </c>
      <c r="B56">
        <v>6.37</v>
      </c>
      <c r="C56">
        <v>6.4862500000000001</v>
      </c>
      <c r="D56">
        <v>6.32</v>
      </c>
      <c r="E56">
        <v>6.4649999999999999</v>
      </c>
      <c r="F56">
        <v>6.4649999999999999</v>
      </c>
      <c r="G56">
        <v>1179200</v>
      </c>
    </row>
    <row r="57" spans="1:7" x14ac:dyDescent="0.25">
      <c r="A57" s="27">
        <v>40898</v>
      </c>
      <c r="B57">
        <v>6.5549999999999997</v>
      </c>
      <c r="C57">
        <v>6.915</v>
      </c>
      <c r="D57">
        <v>6.4312500000000004</v>
      </c>
      <c r="E57">
        <v>6.9050000000000002</v>
      </c>
      <c r="F57">
        <v>6.9050000000000002</v>
      </c>
      <c r="G57">
        <v>1045600</v>
      </c>
    </row>
    <row r="58" spans="1:7" x14ac:dyDescent="0.25">
      <c r="A58" s="27">
        <v>40899</v>
      </c>
      <c r="B58">
        <v>7.0562500000000004</v>
      </c>
      <c r="C58">
        <v>7.1875</v>
      </c>
      <c r="D58">
        <v>6.8025000000000002</v>
      </c>
      <c r="E58">
        <v>6.8724999999999996</v>
      </c>
      <c r="F58">
        <v>6.8724999999999996</v>
      </c>
      <c r="G58">
        <v>962400</v>
      </c>
    </row>
    <row r="59" spans="1:7" x14ac:dyDescent="0.25">
      <c r="A59" s="27">
        <v>40900</v>
      </c>
      <c r="B59">
        <v>6.9637500000000001</v>
      </c>
      <c r="C59">
        <v>6.9812500000000002</v>
      </c>
      <c r="D59">
        <v>6.6624999999999996</v>
      </c>
      <c r="E59">
        <v>6.7125000000000004</v>
      </c>
      <c r="F59">
        <v>6.7125000000000004</v>
      </c>
      <c r="G59">
        <v>392800</v>
      </c>
    </row>
    <row r="60" spans="1:7" x14ac:dyDescent="0.25">
      <c r="A60" s="27">
        <v>40904</v>
      </c>
      <c r="B60">
        <v>6.7037500000000003</v>
      </c>
      <c r="C60">
        <v>6.82125</v>
      </c>
      <c r="D60">
        <v>6.7037500000000003</v>
      </c>
      <c r="E60">
        <v>6.7537500000000001</v>
      </c>
      <c r="F60">
        <v>6.7537500000000001</v>
      </c>
      <c r="G60">
        <v>302400</v>
      </c>
    </row>
    <row r="61" spans="1:7" x14ac:dyDescent="0.25">
      <c r="A61" s="27">
        <v>40905</v>
      </c>
      <c r="B61">
        <v>6.7975000000000003</v>
      </c>
      <c r="C61">
        <v>6.7975000000000003</v>
      </c>
      <c r="D61">
        <v>6.4649999999999999</v>
      </c>
      <c r="E61">
        <v>6.4649999999999999</v>
      </c>
      <c r="F61">
        <v>6.4649999999999999</v>
      </c>
      <c r="G61">
        <v>104000</v>
      </c>
    </row>
    <row r="62" spans="1:7" x14ac:dyDescent="0.25">
      <c r="A62" s="27">
        <v>40906</v>
      </c>
      <c r="B62">
        <v>6.5762499999999999</v>
      </c>
      <c r="C62">
        <v>6.6437499999999998</v>
      </c>
      <c r="D62">
        <v>6.57</v>
      </c>
      <c r="E62">
        <v>6.6287500000000001</v>
      </c>
      <c r="F62">
        <v>6.6287500000000001</v>
      </c>
      <c r="G62">
        <v>68000</v>
      </c>
    </row>
    <row r="63" spans="1:7" x14ac:dyDescent="0.25">
      <c r="A63" s="27">
        <v>40907</v>
      </c>
      <c r="B63">
        <v>6.6375000000000002</v>
      </c>
      <c r="C63">
        <v>6.66</v>
      </c>
      <c r="D63">
        <v>6.5350000000000001</v>
      </c>
      <c r="E63">
        <v>6.5350000000000001</v>
      </c>
      <c r="F63">
        <v>6.5350000000000001</v>
      </c>
      <c r="G63">
        <v>105600</v>
      </c>
    </row>
    <row r="64" spans="1:7" x14ac:dyDescent="0.25">
      <c r="A64" s="27">
        <v>40911</v>
      </c>
      <c r="B64">
        <v>6.8274999999999997</v>
      </c>
      <c r="C64">
        <v>6.9</v>
      </c>
      <c r="D64">
        <v>6.7962499999999997</v>
      </c>
      <c r="E64">
        <v>6.8612500000000001</v>
      </c>
      <c r="F64">
        <v>6.8612500000000001</v>
      </c>
      <c r="G64">
        <v>210400</v>
      </c>
    </row>
    <row r="65" spans="1:7" x14ac:dyDescent="0.25">
      <c r="A65" s="27">
        <v>40912</v>
      </c>
      <c r="B65">
        <v>6.7862499999999999</v>
      </c>
      <c r="C65">
        <v>6.9937500000000004</v>
      </c>
      <c r="D65">
        <v>6.7024999999999997</v>
      </c>
      <c r="E65">
        <v>6.9887499999999996</v>
      </c>
      <c r="F65">
        <v>6.9887499999999996</v>
      </c>
      <c r="G65">
        <v>169600</v>
      </c>
    </row>
    <row r="66" spans="1:7" x14ac:dyDescent="0.25">
      <c r="A66" s="27">
        <v>40913</v>
      </c>
      <c r="B66">
        <v>6.8487499999999999</v>
      </c>
      <c r="C66">
        <v>7.1537499999999996</v>
      </c>
      <c r="D66">
        <v>6.8237500000000004</v>
      </c>
      <c r="E66">
        <v>7.1537499999999996</v>
      </c>
      <c r="F66">
        <v>7.1537499999999996</v>
      </c>
      <c r="G66">
        <v>137600</v>
      </c>
    </row>
    <row r="67" spans="1:7" x14ac:dyDescent="0.25">
      <c r="A67" s="27">
        <v>40914</v>
      </c>
      <c r="B67">
        <v>7.2087500000000002</v>
      </c>
      <c r="C67">
        <v>7.3324999999999996</v>
      </c>
      <c r="D67">
        <v>7.0737500000000004</v>
      </c>
      <c r="E67">
        <v>7.27</v>
      </c>
      <c r="F67">
        <v>7.27</v>
      </c>
      <c r="G67">
        <v>153600</v>
      </c>
    </row>
    <row r="68" spans="1:7" x14ac:dyDescent="0.25">
      <c r="A68" s="27">
        <v>40917</v>
      </c>
      <c r="B68">
        <v>7.3287500000000003</v>
      </c>
      <c r="C68">
        <v>7.3925000000000001</v>
      </c>
      <c r="D68">
        <v>7.2774999999999999</v>
      </c>
      <c r="E68">
        <v>7.37</v>
      </c>
      <c r="F68">
        <v>7.37</v>
      </c>
      <c r="G68">
        <v>56800</v>
      </c>
    </row>
    <row r="69" spans="1:7" x14ac:dyDescent="0.25">
      <c r="A69" s="27">
        <v>40918</v>
      </c>
      <c r="B69">
        <v>7.58</v>
      </c>
      <c r="C69">
        <v>7.6487499999999997</v>
      </c>
      <c r="D69">
        <v>7.5012499999999998</v>
      </c>
      <c r="E69">
        <v>7.5125000000000002</v>
      </c>
      <c r="F69">
        <v>7.5125000000000002</v>
      </c>
      <c r="G69">
        <v>118400</v>
      </c>
    </row>
    <row r="70" spans="1:7" x14ac:dyDescent="0.25">
      <c r="A70" s="27">
        <v>40919</v>
      </c>
      <c r="B70">
        <v>7.4387499999999998</v>
      </c>
      <c r="C70">
        <v>7.4587500000000002</v>
      </c>
      <c r="D70">
        <v>7.3737500000000002</v>
      </c>
      <c r="E70">
        <v>7.3849999999999998</v>
      </c>
      <c r="F70">
        <v>7.3849999999999998</v>
      </c>
      <c r="G70">
        <v>139200</v>
      </c>
    </row>
    <row r="71" spans="1:7" x14ac:dyDescent="0.25">
      <c r="A71" s="27">
        <v>40920</v>
      </c>
      <c r="B71">
        <v>7.4212499999999997</v>
      </c>
      <c r="C71">
        <v>7.5037500000000001</v>
      </c>
      <c r="D71">
        <v>7.16</v>
      </c>
      <c r="E71">
        <v>7.4874999999999998</v>
      </c>
      <c r="F71">
        <v>7.4874999999999998</v>
      </c>
      <c r="G71">
        <v>106400</v>
      </c>
    </row>
    <row r="72" spans="1:7" x14ac:dyDescent="0.25">
      <c r="A72" s="27">
        <v>40921</v>
      </c>
      <c r="B72">
        <v>7.2937500000000002</v>
      </c>
      <c r="C72">
        <v>7.31</v>
      </c>
      <c r="D72">
        <v>7.07125</v>
      </c>
      <c r="E72">
        <v>7.2975000000000003</v>
      </c>
      <c r="F72">
        <v>7.2975000000000003</v>
      </c>
      <c r="G72">
        <v>224800</v>
      </c>
    </row>
    <row r="73" spans="1:7" x14ac:dyDescent="0.25">
      <c r="A73" s="27">
        <v>40925</v>
      </c>
      <c r="B73">
        <v>7.5487500000000001</v>
      </c>
      <c r="C73">
        <v>7.66</v>
      </c>
      <c r="D73">
        <v>7.3250000000000002</v>
      </c>
      <c r="E73">
        <v>7.3587499999999997</v>
      </c>
      <c r="F73">
        <v>7.3587499999999997</v>
      </c>
      <c r="G73">
        <v>491200</v>
      </c>
    </row>
    <row r="74" spans="1:7" x14ac:dyDescent="0.25">
      <c r="A74" s="27">
        <v>40926</v>
      </c>
      <c r="B74">
        <v>7.3949999999999996</v>
      </c>
      <c r="C74">
        <v>7.63</v>
      </c>
      <c r="D74">
        <v>7.3387500000000001</v>
      </c>
      <c r="E74">
        <v>7.6224999999999996</v>
      </c>
      <c r="F74">
        <v>7.6224999999999996</v>
      </c>
      <c r="G74">
        <v>236000</v>
      </c>
    </row>
    <row r="75" spans="1:7" x14ac:dyDescent="0.25">
      <c r="A75" s="27">
        <v>40927</v>
      </c>
      <c r="B75">
        <v>7.7424999999999997</v>
      </c>
      <c r="C75">
        <v>7.8312499999999998</v>
      </c>
      <c r="D75">
        <v>7.6725000000000003</v>
      </c>
      <c r="E75">
        <v>7.8312499999999998</v>
      </c>
      <c r="F75">
        <v>7.8312499999999998</v>
      </c>
      <c r="G75">
        <v>210400</v>
      </c>
    </row>
    <row r="76" spans="1:7" x14ac:dyDescent="0.25">
      <c r="A76" s="27">
        <v>40928</v>
      </c>
      <c r="B76">
        <v>7.7837500000000004</v>
      </c>
      <c r="C76">
        <v>8.0675000000000008</v>
      </c>
      <c r="D76">
        <v>7.77</v>
      </c>
      <c r="E76">
        <v>8.0662500000000001</v>
      </c>
      <c r="F76">
        <v>8.0662500000000001</v>
      </c>
      <c r="G76">
        <v>248000</v>
      </c>
    </row>
    <row r="77" spans="1:7" x14ac:dyDescent="0.25">
      <c r="A77" s="27">
        <v>40931</v>
      </c>
      <c r="B77">
        <v>8.0762499999999999</v>
      </c>
      <c r="C77">
        <v>8.3112499999999994</v>
      </c>
      <c r="D77">
        <v>8.0712499999999991</v>
      </c>
      <c r="E77">
        <v>8.2675000000000001</v>
      </c>
      <c r="F77">
        <v>8.2675000000000001</v>
      </c>
      <c r="G77">
        <v>1169600</v>
      </c>
    </row>
    <row r="78" spans="1:7" x14ac:dyDescent="0.25">
      <c r="A78" s="27">
        <v>40932</v>
      </c>
      <c r="B78">
        <v>8.0549999999999997</v>
      </c>
      <c r="C78">
        <v>8.2737499999999997</v>
      </c>
      <c r="D78">
        <v>8.0337499999999995</v>
      </c>
      <c r="E78">
        <v>8.2262500000000003</v>
      </c>
      <c r="F78">
        <v>8.2262500000000003</v>
      </c>
      <c r="G78">
        <v>757600</v>
      </c>
    </row>
    <row r="79" spans="1:7" x14ac:dyDescent="0.25">
      <c r="A79" s="27">
        <v>40933</v>
      </c>
      <c r="B79">
        <v>8.2225000000000001</v>
      </c>
      <c r="C79">
        <v>8.6137499999999996</v>
      </c>
      <c r="D79">
        <v>8.1575000000000006</v>
      </c>
      <c r="E79">
        <v>8.5975000000000001</v>
      </c>
      <c r="F79">
        <v>8.5975000000000001</v>
      </c>
      <c r="G79">
        <v>358400</v>
      </c>
    </row>
    <row r="80" spans="1:7" x14ac:dyDescent="0.25">
      <c r="A80" s="27">
        <v>40934</v>
      </c>
      <c r="B80">
        <v>8.7912499999999998</v>
      </c>
      <c r="C80">
        <v>8.7912499999999998</v>
      </c>
      <c r="D80">
        <v>8.4574999999999996</v>
      </c>
      <c r="E80">
        <v>8.5625</v>
      </c>
      <c r="F80">
        <v>8.5625</v>
      </c>
      <c r="G80">
        <v>153600</v>
      </c>
    </row>
    <row r="81" spans="1:7" x14ac:dyDescent="0.25">
      <c r="A81" s="27">
        <v>40935</v>
      </c>
      <c r="B81">
        <v>8.4550000000000001</v>
      </c>
      <c r="C81">
        <v>8.7787500000000005</v>
      </c>
      <c r="D81">
        <v>8.4550000000000001</v>
      </c>
      <c r="E81">
        <v>8.7774999999999999</v>
      </c>
      <c r="F81">
        <v>8.7774999999999999</v>
      </c>
      <c r="G81">
        <v>34400</v>
      </c>
    </row>
    <row r="82" spans="1:7" x14ac:dyDescent="0.25">
      <c r="A82" s="27">
        <v>40938</v>
      </c>
      <c r="B82">
        <v>8.4037500000000005</v>
      </c>
      <c r="C82">
        <v>8.59</v>
      </c>
      <c r="D82">
        <v>8.3887499999999999</v>
      </c>
      <c r="E82">
        <v>8.5</v>
      </c>
      <c r="F82">
        <v>8.5</v>
      </c>
      <c r="G82">
        <v>531200</v>
      </c>
    </row>
    <row r="83" spans="1:7" x14ac:dyDescent="0.25">
      <c r="A83" s="27">
        <v>40939</v>
      </c>
      <c r="B83">
        <v>8.7087500000000002</v>
      </c>
      <c r="C83">
        <v>8.7375000000000007</v>
      </c>
      <c r="D83">
        <v>8.4149999999999991</v>
      </c>
      <c r="E83">
        <v>8.5150000000000006</v>
      </c>
      <c r="F83">
        <v>8.5150000000000006</v>
      </c>
      <c r="G83">
        <v>137600</v>
      </c>
    </row>
    <row r="84" spans="1:7" x14ac:dyDescent="0.25">
      <c r="A84" s="27">
        <v>40940</v>
      </c>
      <c r="B84">
        <v>8.6812500000000004</v>
      </c>
      <c r="C84">
        <v>8.8087499999999999</v>
      </c>
      <c r="D84">
        <v>8.6362500000000004</v>
      </c>
      <c r="E84">
        <v>8.7312499999999993</v>
      </c>
      <c r="F84">
        <v>8.7312499999999993</v>
      </c>
      <c r="G84">
        <v>98400</v>
      </c>
    </row>
    <row r="85" spans="1:7" x14ac:dyDescent="0.25">
      <c r="A85" s="27">
        <v>40941</v>
      </c>
      <c r="B85">
        <v>8.8825000000000003</v>
      </c>
      <c r="C85">
        <v>8.9949999999999992</v>
      </c>
      <c r="D85">
        <v>8.8550000000000004</v>
      </c>
      <c r="E85">
        <v>8.9949999999999992</v>
      </c>
      <c r="F85">
        <v>8.9949999999999992</v>
      </c>
      <c r="G85">
        <v>68800</v>
      </c>
    </row>
    <row r="86" spans="1:7" x14ac:dyDescent="0.25">
      <c r="A86" s="27">
        <v>40942</v>
      </c>
      <c r="B86">
        <v>9.3687500000000004</v>
      </c>
      <c r="C86">
        <v>9.4774999999999991</v>
      </c>
      <c r="D86">
        <v>9.2774999999999999</v>
      </c>
      <c r="E86">
        <v>9.4774999999999991</v>
      </c>
      <c r="F86">
        <v>9.4774999999999991</v>
      </c>
      <c r="G86">
        <v>720800</v>
      </c>
    </row>
    <row r="87" spans="1:7" x14ac:dyDescent="0.25">
      <c r="A87" s="27">
        <v>40945</v>
      </c>
      <c r="B87">
        <v>9.4112500000000008</v>
      </c>
      <c r="C87">
        <v>9.5812500000000007</v>
      </c>
      <c r="D87">
        <v>9.3625000000000007</v>
      </c>
      <c r="E87">
        <v>9.5712499999999991</v>
      </c>
      <c r="F87">
        <v>9.5712499999999991</v>
      </c>
      <c r="G87">
        <v>221600</v>
      </c>
    </row>
    <row r="88" spans="1:7" x14ac:dyDescent="0.25">
      <c r="A88" s="27">
        <v>40946</v>
      </c>
      <c r="B88">
        <v>9.5662500000000001</v>
      </c>
      <c r="C88">
        <v>9.5712499999999991</v>
      </c>
      <c r="D88">
        <v>9.3687500000000004</v>
      </c>
      <c r="E88">
        <v>9.5012500000000006</v>
      </c>
      <c r="F88">
        <v>9.5012500000000006</v>
      </c>
      <c r="G88">
        <v>345600</v>
      </c>
    </row>
    <row r="89" spans="1:7" x14ac:dyDescent="0.25">
      <c r="A89" s="27">
        <v>40947</v>
      </c>
      <c r="B89">
        <v>9.5187500000000007</v>
      </c>
      <c r="C89">
        <v>9.5399999999999991</v>
      </c>
      <c r="D89">
        <v>9.2349999999999994</v>
      </c>
      <c r="E89">
        <v>9.2962500000000006</v>
      </c>
      <c r="F89">
        <v>9.2962500000000006</v>
      </c>
      <c r="G89">
        <v>400000</v>
      </c>
    </row>
    <row r="90" spans="1:7" x14ac:dyDescent="0.25">
      <c r="A90" s="27">
        <v>40948</v>
      </c>
      <c r="B90">
        <v>9.2375000000000007</v>
      </c>
      <c r="C90">
        <v>9.24</v>
      </c>
      <c r="D90">
        <v>8.8237500000000004</v>
      </c>
      <c r="E90">
        <v>8.8237500000000004</v>
      </c>
      <c r="F90">
        <v>8.8237500000000004</v>
      </c>
      <c r="G90">
        <v>176800</v>
      </c>
    </row>
    <row r="91" spans="1:7" x14ac:dyDescent="0.25">
      <c r="A91" s="27">
        <v>40949</v>
      </c>
      <c r="B91">
        <v>8.34</v>
      </c>
      <c r="C91">
        <v>8.4375</v>
      </c>
      <c r="D91">
        <v>7.59</v>
      </c>
      <c r="E91">
        <v>8.0274999999999999</v>
      </c>
      <c r="F91">
        <v>8.0274999999999999</v>
      </c>
      <c r="G91">
        <v>791200</v>
      </c>
    </row>
    <row r="92" spans="1:7" x14ac:dyDescent="0.25">
      <c r="A92" s="27">
        <v>40952</v>
      </c>
      <c r="B92">
        <v>8.5350000000000001</v>
      </c>
      <c r="C92">
        <v>8.7100000000000009</v>
      </c>
      <c r="D92">
        <v>8.4212500000000006</v>
      </c>
      <c r="E92">
        <v>8.7100000000000009</v>
      </c>
      <c r="F92">
        <v>8.7100000000000009</v>
      </c>
      <c r="G92">
        <v>220800</v>
      </c>
    </row>
    <row r="93" spans="1:7" x14ac:dyDescent="0.25">
      <c r="A93" s="27">
        <v>40953</v>
      </c>
      <c r="B93">
        <v>8.5625</v>
      </c>
      <c r="C93">
        <v>8.5625</v>
      </c>
      <c r="D93">
        <v>7.8787500000000001</v>
      </c>
      <c r="E93">
        <v>8.4162499999999998</v>
      </c>
      <c r="F93">
        <v>8.4162499999999998</v>
      </c>
      <c r="G93">
        <v>1400800</v>
      </c>
    </row>
    <row r="94" spans="1:7" x14ac:dyDescent="0.25">
      <c r="A94" s="27">
        <v>40954</v>
      </c>
      <c r="B94">
        <v>8.2587499999999991</v>
      </c>
      <c r="C94">
        <v>8.3162500000000001</v>
      </c>
      <c r="D94">
        <v>7.8849999999999998</v>
      </c>
      <c r="E94">
        <v>7.9237500000000001</v>
      </c>
      <c r="F94">
        <v>7.9237500000000001</v>
      </c>
      <c r="G94">
        <v>1961600</v>
      </c>
    </row>
    <row r="95" spans="1:7" x14ac:dyDescent="0.25">
      <c r="A95" s="27">
        <v>40955</v>
      </c>
      <c r="B95">
        <v>7.75</v>
      </c>
      <c r="C95">
        <v>8.2274999999999991</v>
      </c>
      <c r="D95">
        <v>7.6187500000000004</v>
      </c>
      <c r="E95">
        <v>8.2125000000000004</v>
      </c>
      <c r="F95">
        <v>8.2125000000000004</v>
      </c>
      <c r="G95">
        <v>1170400</v>
      </c>
    </row>
    <row r="96" spans="1:7" x14ac:dyDescent="0.25">
      <c r="A96" s="27">
        <v>40956</v>
      </c>
      <c r="B96">
        <v>8.3424999999999994</v>
      </c>
      <c r="C96">
        <v>8.4287500000000009</v>
      </c>
      <c r="D96">
        <v>8.125</v>
      </c>
      <c r="E96">
        <v>8.3350000000000009</v>
      </c>
      <c r="F96">
        <v>8.3350000000000009</v>
      </c>
      <c r="G96">
        <v>478400</v>
      </c>
    </row>
    <row r="97" spans="1:7" x14ac:dyDescent="0.25">
      <c r="A97" s="27">
        <v>40960</v>
      </c>
      <c r="B97">
        <v>8.4337499999999999</v>
      </c>
      <c r="C97">
        <v>8.4337499999999999</v>
      </c>
      <c r="D97">
        <v>8.2225000000000001</v>
      </c>
      <c r="E97">
        <v>8.3412500000000005</v>
      </c>
      <c r="F97">
        <v>8.3412500000000005</v>
      </c>
      <c r="G97">
        <v>210400</v>
      </c>
    </row>
    <row r="98" spans="1:7" x14ac:dyDescent="0.25">
      <c r="A98" s="27">
        <v>40961</v>
      </c>
      <c r="B98">
        <v>8.2937499999999993</v>
      </c>
      <c r="C98">
        <v>8.59</v>
      </c>
      <c r="D98">
        <v>8.2937499999999993</v>
      </c>
      <c r="E98">
        <v>8.5587499999999999</v>
      </c>
      <c r="F98">
        <v>8.5587499999999999</v>
      </c>
      <c r="G98">
        <v>774400</v>
      </c>
    </row>
    <row r="99" spans="1:7" x14ac:dyDescent="0.25">
      <c r="A99" s="27">
        <v>40962</v>
      </c>
      <c r="B99">
        <v>8.57</v>
      </c>
      <c r="C99">
        <v>9.1512499999999992</v>
      </c>
      <c r="D99">
        <v>8.5299999999999994</v>
      </c>
      <c r="E99">
        <v>9.125</v>
      </c>
      <c r="F99">
        <v>9.125</v>
      </c>
      <c r="G99">
        <v>392000</v>
      </c>
    </row>
    <row r="100" spans="1:7" x14ac:dyDescent="0.25">
      <c r="A100" s="27">
        <v>40963</v>
      </c>
      <c r="B100">
        <v>9.2787500000000005</v>
      </c>
      <c r="C100">
        <v>9.3112499999999994</v>
      </c>
      <c r="D100">
        <v>8.7324999999999999</v>
      </c>
      <c r="E100">
        <v>8.7762499999999992</v>
      </c>
      <c r="F100">
        <v>8.7762499999999992</v>
      </c>
      <c r="G100">
        <v>384000</v>
      </c>
    </row>
    <row r="101" spans="1:7" x14ac:dyDescent="0.25">
      <c r="A101" s="27">
        <v>40966</v>
      </c>
      <c r="B101">
        <v>8.4749999999999996</v>
      </c>
      <c r="C101">
        <v>8.9725000000000001</v>
      </c>
      <c r="D101">
        <v>8.4512499999999999</v>
      </c>
      <c r="E101">
        <v>8.7062500000000007</v>
      </c>
      <c r="F101">
        <v>8.7062500000000007</v>
      </c>
      <c r="G101">
        <v>299200</v>
      </c>
    </row>
    <row r="102" spans="1:7" x14ac:dyDescent="0.25">
      <c r="A102" s="27">
        <v>40967</v>
      </c>
      <c r="B102">
        <v>8.6074999999999999</v>
      </c>
      <c r="C102">
        <v>8.83</v>
      </c>
      <c r="D102">
        <v>8.58</v>
      </c>
      <c r="E102">
        <v>8.7949999999999999</v>
      </c>
      <c r="F102">
        <v>8.7949999999999999</v>
      </c>
      <c r="G102">
        <v>224800</v>
      </c>
    </row>
    <row r="103" spans="1:7" x14ac:dyDescent="0.25">
      <c r="A103" s="27">
        <v>40968</v>
      </c>
      <c r="B103">
        <v>8.9487500000000004</v>
      </c>
      <c r="C103">
        <v>9.1150000000000002</v>
      </c>
      <c r="D103">
        <v>8.74</v>
      </c>
      <c r="E103">
        <v>8.9324999999999992</v>
      </c>
      <c r="F103">
        <v>8.9324999999999992</v>
      </c>
      <c r="G103">
        <v>1027200</v>
      </c>
    </row>
    <row r="104" spans="1:7" x14ac:dyDescent="0.25">
      <c r="A104" s="27">
        <v>40969</v>
      </c>
      <c r="B104">
        <v>9.0124999999999993</v>
      </c>
      <c r="C104">
        <v>9.15625</v>
      </c>
      <c r="D104">
        <v>8.9725000000000001</v>
      </c>
      <c r="E104">
        <v>9.1062499999999993</v>
      </c>
      <c r="F104">
        <v>9.1062499999999993</v>
      </c>
      <c r="G104">
        <v>832000</v>
      </c>
    </row>
    <row r="105" spans="1:7" x14ac:dyDescent="0.25">
      <c r="A105" s="27">
        <v>40970</v>
      </c>
      <c r="B105">
        <v>9.1174999999999997</v>
      </c>
      <c r="C105">
        <v>9.1687499999999993</v>
      </c>
      <c r="D105">
        <v>8.9574999999999996</v>
      </c>
      <c r="E105">
        <v>9.0449999999999999</v>
      </c>
      <c r="F105">
        <v>9.0449999999999999</v>
      </c>
      <c r="G105">
        <v>1094400</v>
      </c>
    </row>
    <row r="106" spans="1:7" x14ac:dyDescent="0.25">
      <c r="A106" s="27">
        <v>40973</v>
      </c>
      <c r="B106">
        <v>8.9700000000000006</v>
      </c>
      <c r="C106">
        <v>9.1125000000000007</v>
      </c>
      <c r="D106">
        <v>8.8812499999999996</v>
      </c>
      <c r="E106">
        <v>9.0625</v>
      </c>
      <c r="F106">
        <v>9.0625</v>
      </c>
      <c r="G106">
        <v>1298400</v>
      </c>
    </row>
    <row r="107" spans="1:7" x14ac:dyDescent="0.25">
      <c r="A107" s="27">
        <v>40974</v>
      </c>
      <c r="B107">
        <v>8.4762500000000003</v>
      </c>
      <c r="C107">
        <v>8.6675000000000004</v>
      </c>
      <c r="D107">
        <v>8.2762499999999992</v>
      </c>
      <c r="E107">
        <v>8.3512500000000003</v>
      </c>
      <c r="F107">
        <v>8.3512500000000003</v>
      </c>
      <c r="G107">
        <v>1982400</v>
      </c>
    </row>
    <row r="108" spans="1:7" x14ac:dyDescent="0.25">
      <c r="A108" s="27">
        <v>40975</v>
      </c>
      <c r="B108">
        <v>8.4550000000000001</v>
      </c>
      <c r="C108">
        <v>8.7687500000000007</v>
      </c>
      <c r="D108">
        <v>8.4049999999999994</v>
      </c>
      <c r="E108">
        <v>8.7562499999999996</v>
      </c>
      <c r="F108">
        <v>8.7562499999999996</v>
      </c>
      <c r="G108">
        <v>1876000</v>
      </c>
    </row>
    <row r="109" spans="1:7" x14ac:dyDescent="0.25">
      <c r="A109" s="27">
        <v>40976</v>
      </c>
      <c r="B109">
        <v>8.9637499999999992</v>
      </c>
      <c r="C109">
        <v>9.1425000000000001</v>
      </c>
      <c r="D109">
        <v>8.9312500000000004</v>
      </c>
      <c r="E109">
        <v>9.09</v>
      </c>
      <c r="F109">
        <v>9.09</v>
      </c>
      <c r="G109">
        <v>1002400</v>
      </c>
    </row>
    <row r="110" spans="1:7" x14ac:dyDescent="0.25">
      <c r="A110" s="27">
        <v>40977</v>
      </c>
      <c r="B110">
        <v>9.2137499999999992</v>
      </c>
      <c r="C110">
        <v>9.4499999999999993</v>
      </c>
      <c r="D110">
        <v>9.2050000000000001</v>
      </c>
      <c r="E110">
        <v>9.2725000000000009</v>
      </c>
      <c r="F110">
        <v>9.2725000000000009</v>
      </c>
      <c r="G110">
        <v>1170400</v>
      </c>
    </row>
    <row r="111" spans="1:7" x14ac:dyDescent="0.25">
      <c r="A111" s="27">
        <v>40980</v>
      </c>
      <c r="B111">
        <v>9.3937500000000007</v>
      </c>
      <c r="C111">
        <v>9.7249999999999996</v>
      </c>
      <c r="D111">
        <v>9.3737499999999994</v>
      </c>
      <c r="E111">
        <v>9.6925000000000008</v>
      </c>
      <c r="F111">
        <v>9.6925000000000008</v>
      </c>
      <c r="G111">
        <v>1580800</v>
      </c>
    </row>
    <row r="112" spans="1:7" x14ac:dyDescent="0.25">
      <c r="A112" s="27">
        <v>40981</v>
      </c>
      <c r="B112">
        <v>9.98</v>
      </c>
      <c r="C112">
        <v>10.2125</v>
      </c>
      <c r="D112">
        <v>9.8975000000000009</v>
      </c>
      <c r="E112">
        <v>10.15</v>
      </c>
      <c r="F112">
        <v>10.15</v>
      </c>
      <c r="G112">
        <v>1924800</v>
      </c>
    </row>
    <row r="113" spans="1:7" x14ac:dyDescent="0.25">
      <c r="A113" s="27">
        <v>40982</v>
      </c>
      <c r="B113">
        <v>10.2125</v>
      </c>
      <c r="C113">
        <v>10.233750000000001</v>
      </c>
      <c r="D113">
        <v>9.5449999999999999</v>
      </c>
      <c r="E113">
        <v>9.7987500000000001</v>
      </c>
      <c r="F113">
        <v>9.7987500000000001</v>
      </c>
      <c r="G113">
        <v>1841600</v>
      </c>
    </row>
    <row r="114" spans="1:7" x14ac:dyDescent="0.25">
      <c r="A114" s="27">
        <v>40983</v>
      </c>
      <c r="B114">
        <v>9.6962499999999991</v>
      </c>
      <c r="C114">
        <v>9.9425000000000008</v>
      </c>
      <c r="D114">
        <v>9.6137499999999996</v>
      </c>
      <c r="E114">
        <v>9.9275000000000002</v>
      </c>
      <c r="F114">
        <v>9.9275000000000002</v>
      </c>
      <c r="G114">
        <v>1764000</v>
      </c>
    </row>
    <row r="115" spans="1:7" x14ac:dyDescent="0.25">
      <c r="A115" s="27">
        <v>40984</v>
      </c>
      <c r="B115">
        <v>9.99</v>
      </c>
      <c r="C115">
        <v>10.081250000000001</v>
      </c>
      <c r="D115">
        <v>9.85</v>
      </c>
      <c r="E115">
        <v>9.9550000000000001</v>
      </c>
      <c r="F115">
        <v>9.9550000000000001</v>
      </c>
      <c r="G115">
        <v>1118400</v>
      </c>
    </row>
    <row r="116" spans="1:7" x14ac:dyDescent="0.25">
      <c r="A116" s="27">
        <v>40987</v>
      </c>
      <c r="B116">
        <v>10.0275</v>
      </c>
      <c r="C116">
        <v>10.625</v>
      </c>
      <c r="D116">
        <v>9.98</v>
      </c>
      <c r="E116">
        <v>10.56625</v>
      </c>
      <c r="F116">
        <v>10.56625</v>
      </c>
      <c r="G116">
        <v>1947200</v>
      </c>
    </row>
    <row r="117" spans="1:7" x14ac:dyDescent="0.25">
      <c r="A117" s="27">
        <v>40988</v>
      </c>
      <c r="B117">
        <v>10.2875</v>
      </c>
      <c r="C117">
        <v>11.0425</v>
      </c>
      <c r="D117">
        <v>10.205</v>
      </c>
      <c r="E117">
        <v>11.0425</v>
      </c>
      <c r="F117">
        <v>11.0425</v>
      </c>
      <c r="G117">
        <v>2720800</v>
      </c>
    </row>
    <row r="118" spans="1:7" x14ac:dyDescent="0.25">
      <c r="A118" s="27">
        <v>40989</v>
      </c>
      <c r="B118">
        <v>11.2575</v>
      </c>
      <c r="C118">
        <v>11.7075</v>
      </c>
      <c r="D118">
        <v>11.1075</v>
      </c>
      <c r="E118">
        <v>11.574999999999999</v>
      </c>
      <c r="F118">
        <v>11.574999999999999</v>
      </c>
      <c r="G118">
        <v>1013600</v>
      </c>
    </row>
    <row r="119" spans="1:7" x14ac:dyDescent="0.25">
      <c r="A119" s="27">
        <v>40990</v>
      </c>
      <c r="B119">
        <v>11.055</v>
      </c>
      <c r="C119">
        <v>11.561249999999999</v>
      </c>
      <c r="D119">
        <v>10.83625</v>
      </c>
      <c r="E119">
        <v>11.4175</v>
      </c>
      <c r="F119">
        <v>11.4175</v>
      </c>
      <c r="G119">
        <v>2808800</v>
      </c>
    </row>
    <row r="120" spans="1:7" x14ac:dyDescent="0.25">
      <c r="A120" s="27">
        <v>40991</v>
      </c>
      <c r="B120">
        <v>11.5075</v>
      </c>
      <c r="C120">
        <v>12.276249999999999</v>
      </c>
      <c r="D120">
        <v>11.30875</v>
      </c>
      <c r="E120">
        <v>12.215</v>
      </c>
      <c r="F120">
        <v>12.215</v>
      </c>
      <c r="G120">
        <v>2283200</v>
      </c>
    </row>
    <row r="121" spans="1:7" x14ac:dyDescent="0.25">
      <c r="A121" s="27">
        <v>40994</v>
      </c>
      <c r="B121">
        <v>12.6875</v>
      </c>
      <c r="C121">
        <v>13.438750000000001</v>
      </c>
      <c r="D121">
        <v>12.68375</v>
      </c>
      <c r="E121">
        <v>13.376250000000001</v>
      </c>
      <c r="F121">
        <v>13.376250000000001</v>
      </c>
      <c r="G121">
        <v>2321600</v>
      </c>
    </row>
    <row r="122" spans="1:7" x14ac:dyDescent="0.25">
      <c r="A122" s="27">
        <v>40995</v>
      </c>
      <c r="B122">
        <v>13.123749999999999</v>
      </c>
      <c r="C122">
        <v>13.202500000000001</v>
      </c>
      <c r="D122">
        <v>11.998749999999999</v>
      </c>
      <c r="E122">
        <v>12.061249999999999</v>
      </c>
      <c r="F122">
        <v>12.061249999999999</v>
      </c>
      <c r="G122">
        <v>2680000</v>
      </c>
    </row>
    <row r="123" spans="1:7" x14ac:dyDescent="0.25">
      <c r="A123" s="27">
        <v>40996</v>
      </c>
      <c r="B123">
        <v>12.026249999999999</v>
      </c>
      <c r="C123">
        <v>12.203749999999999</v>
      </c>
      <c r="D123">
        <v>10.8775</v>
      </c>
      <c r="E123">
        <v>11.90875</v>
      </c>
      <c r="F123">
        <v>11.90875</v>
      </c>
      <c r="G123">
        <v>3420800</v>
      </c>
    </row>
    <row r="124" spans="1:7" x14ac:dyDescent="0.25">
      <c r="A124" s="27">
        <v>40997</v>
      </c>
      <c r="B124">
        <v>11.19</v>
      </c>
      <c r="C124">
        <v>12.088749999999999</v>
      </c>
      <c r="D124">
        <v>11.1875</v>
      </c>
      <c r="E124">
        <v>11.981249999999999</v>
      </c>
      <c r="F124">
        <v>11.981249999999999</v>
      </c>
      <c r="G124">
        <v>4535200</v>
      </c>
    </row>
    <row r="125" spans="1:7" x14ac:dyDescent="0.25">
      <c r="A125" s="27">
        <v>40998</v>
      </c>
      <c r="B125">
        <v>12.484999999999999</v>
      </c>
      <c r="C125">
        <v>12.484999999999999</v>
      </c>
      <c r="D125">
        <v>11.99375</v>
      </c>
      <c r="E125">
        <v>12.266249999999999</v>
      </c>
      <c r="F125">
        <v>12.266249999999999</v>
      </c>
      <c r="G125">
        <v>2100800</v>
      </c>
    </row>
    <row r="126" spans="1:7" x14ac:dyDescent="0.25">
      <c r="A126" s="27">
        <v>41001</v>
      </c>
      <c r="B126">
        <v>12.16375</v>
      </c>
      <c r="C126">
        <v>12.715</v>
      </c>
      <c r="D126">
        <v>12.1525</v>
      </c>
      <c r="E126">
        <v>12.276249999999999</v>
      </c>
      <c r="F126">
        <v>12.276249999999999</v>
      </c>
      <c r="G126">
        <v>1370400</v>
      </c>
    </row>
    <row r="127" spans="1:7" x14ac:dyDescent="0.25">
      <c r="A127" s="27">
        <v>41002</v>
      </c>
      <c r="B127">
        <v>12.34625</v>
      </c>
      <c r="C127">
        <v>12.435</v>
      </c>
      <c r="D127">
        <v>11.706250000000001</v>
      </c>
      <c r="E127">
        <v>12.05875</v>
      </c>
      <c r="F127">
        <v>12.05875</v>
      </c>
      <c r="G127">
        <v>1470400</v>
      </c>
    </row>
    <row r="128" spans="1:7" x14ac:dyDescent="0.25">
      <c r="A128" s="27">
        <v>41003</v>
      </c>
      <c r="B128">
        <v>11.44375</v>
      </c>
      <c r="C128">
        <v>11.891249999999999</v>
      </c>
      <c r="D128">
        <v>11.1625</v>
      </c>
      <c r="E128">
        <v>11.775</v>
      </c>
      <c r="F128">
        <v>11.775</v>
      </c>
      <c r="G128">
        <v>1706400</v>
      </c>
    </row>
    <row r="129" spans="1:7" x14ac:dyDescent="0.25">
      <c r="A129" s="27">
        <v>41004</v>
      </c>
      <c r="B129">
        <v>11.494999999999999</v>
      </c>
      <c r="C129">
        <v>11.82375</v>
      </c>
      <c r="D129">
        <v>11.435</v>
      </c>
      <c r="E129">
        <v>11.50625</v>
      </c>
      <c r="F129">
        <v>11.50625</v>
      </c>
      <c r="G129">
        <v>1119200</v>
      </c>
    </row>
    <row r="130" spans="1:7" x14ac:dyDescent="0.25">
      <c r="A130" s="27">
        <v>41008</v>
      </c>
      <c r="B130">
        <v>10.84125</v>
      </c>
      <c r="C130">
        <v>11.25625</v>
      </c>
      <c r="D130">
        <v>10.80625</v>
      </c>
      <c r="E130">
        <v>10.80625</v>
      </c>
      <c r="F130">
        <v>10.80625</v>
      </c>
      <c r="G130">
        <v>1599200</v>
      </c>
    </row>
    <row r="131" spans="1:7" x14ac:dyDescent="0.25">
      <c r="A131" s="27">
        <v>41009</v>
      </c>
      <c r="B131">
        <v>10.744999999999999</v>
      </c>
      <c r="C131">
        <v>10.89</v>
      </c>
      <c r="D131">
        <v>9.9212500000000006</v>
      </c>
      <c r="E131">
        <v>9.9287500000000009</v>
      </c>
      <c r="F131">
        <v>9.9287500000000009</v>
      </c>
      <c r="G131">
        <v>3101600</v>
      </c>
    </row>
    <row r="132" spans="1:7" x14ac:dyDescent="0.25">
      <c r="A132" s="27">
        <v>41010</v>
      </c>
      <c r="B132">
        <v>10.456250000000001</v>
      </c>
      <c r="C132">
        <v>10.55875</v>
      </c>
      <c r="D132">
        <v>10.137499999999999</v>
      </c>
      <c r="E132">
        <v>10.17625</v>
      </c>
      <c r="F132">
        <v>10.17625</v>
      </c>
      <c r="G132">
        <v>2422400</v>
      </c>
    </row>
    <row r="133" spans="1:7" x14ac:dyDescent="0.25">
      <c r="A133" s="27">
        <v>41011</v>
      </c>
      <c r="B133">
        <v>10.328749999999999</v>
      </c>
      <c r="C133">
        <v>11.112500000000001</v>
      </c>
      <c r="D133">
        <v>10.275</v>
      </c>
      <c r="E133">
        <v>11.0725</v>
      </c>
      <c r="F133">
        <v>11.0725</v>
      </c>
      <c r="G133">
        <v>2169600</v>
      </c>
    </row>
    <row r="134" spans="1:7" x14ac:dyDescent="0.25">
      <c r="A134" s="27">
        <v>41012</v>
      </c>
      <c r="B134">
        <v>11.074999999999999</v>
      </c>
      <c r="C134">
        <v>11.085000000000001</v>
      </c>
      <c r="D134">
        <v>10.237500000000001</v>
      </c>
      <c r="E134">
        <v>10.387499999999999</v>
      </c>
      <c r="F134">
        <v>10.387499999999999</v>
      </c>
      <c r="G134">
        <v>3493600</v>
      </c>
    </row>
    <row r="135" spans="1:7" x14ac:dyDescent="0.25">
      <c r="A135" s="27">
        <v>41015</v>
      </c>
      <c r="B135">
        <v>10.75375</v>
      </c>
      <c r="C135">
        <v>10.85125</v>
      </c>
      <c r="D135">
        <v>10.2675</v>
      </c>
      <c r="E135">
        <v>10.55</v>
      </c>
      <c r="F135">
        <v>10.55</v>
      </c>
      <c r="G135">
        <v>2366400</v>
      </c>
    </row>
    <row r="136" spans="1:7" x14ac:dyDescent="0.25">
      <c r="A136" s="27">
        <v>41016</v>
      </c>
      <c r="B136">
        <v>10.91375</v>
      </c>
      <c r="C136">
        <v>11.2525</v>
      </c>
      <c r="D136">
        <v>10.887499999999999</v>
      </c>
      <c r="E136">
        <v>11.125</v>
      </c>
      <c r="F136">
        <v>11.125</v>
      </c>
      <c r="G136">
        <v>2501600</v>
      </c>
    </row>
    <row r="137" spans="1:7" x14ac:dyDescent="0.25">
      <c r="A137" s="27">
        <v>41017</v>
      </c>
      <c r="B137">
        <v>11.005000000000001</v>
      </c>
      <c r="C137">
        <v>11.237500000000001</v>
      </c>
      <c r="D137">
        <v>10.8025</v>
      </c>
      <c r="E137">
        <v>10.92625</v>
      </c>
      <c r="F137">
        <v>10.92625</v>
      </c>
      <c r="G137">
        <v>2022400</v>
      </c>
    </row>
    <row r="138" spans="1:7" x14ac:dyDescent="0.25">
      <c r="A138" s="27">
        <v>41018</v>
      </c>
      <c r="B138">
        <v>10.97125</v>
      </c>
      <c r="C138">
        <v>11.188750000000001</v>
      </c>
      <c r="D138">
        <v>10.535</v>
      </c>
      <c r="E138">
        <v>10.845000000000001</v>
      </c>
      <c r="F138">
        <v>10.845000000000001</v>
      </c>
      <c r="G138">
        <v>2418400</v>
      </c>
    </row>
    <row r="139" spans="1:7" x14ac:dyDescent="0.25">
      <c r="A139" s="27">
        <v>41019</v>
      </c>
      <c r="B139">
        <v>11.0825</v>
      </c>
      <c r="C139">
        <v>11.3125</v>
      </c>
      <c r="D139">
        <v>11.08</v>
      </c>
      <c r="E139">
        <v>11.19875</v>
      </c>
      <c r="F139">
        <v>11.19875</v>
      </c>
      <c r="G139">
        <v>1588000</v>
      </c>
    </row>
    <row r="140" spans="1:7" x14ac:dyDescent="0.25">
      <c r="A140" s="27">
        <v>41022</v>
      </c>
      <c r="B140">
        <v>10.63125</v>
      </c>
      <c r="C140">
        <v>10.8825</v>
      </c>
      <c r="D140">
        <v>10.38625</v>
      </c>
      <c r="E140">
        <v>10.835000000000001</v>
      </c>
      <c r="F140">
        <v>10.835000000000001</v>
      </c>
      <c r="G140">
        <v>1666400</v>
      </c>
    </row>
    <row r="141" spans="1:7" x14ac:dyDescent="0.25">
      <c r="A141" s="27">
        <v>41023</v>
      </c>
      <c r="B141">
        <v>10.86875</v>
      </c>
      <c r="C141">
        <v>11.077500000000001</v>
      </c>
      <c r="D141">
        <v>10.8</v>
      </c>
      <c r="E141">
        <v>11.077500000000001</v>
      </c>
      <c r="F141">
        <v>11.077500000000001</v>
      </c>
      <c r="G141">
        <v>962400</v>
      </c>
    </row>
    <row r="142" spans="1:7" x14ac:dyDescent="0.25">
      <c r="A142" s="27">
        <v>41024</v>
      </c>
      <c r="B142">
        <v>11.535</v>
      </c>
      <c r="C142">
        <v>11.7925</v>
      </c>
      <c r="D142">
        <v>11.285</v>
      </c>
      <c r="E142">
        <v>11.77</v>
      </c>
      <c r="F142">
        <v>11.77</v>
      </c>
      <c r="G142">
        <v>1524000</v>
      </c>
    </row>
    <row r="143" spans="1:7" x14ac:dyDescent="0.25">
      <c r="A143" s="27">
        <v>41025</v>
      </c>
      <c r="B143">
        <v>11.74375</v>
      </c>
      <c r="C143">
        <v>12.27125</v>
      </c>
      <c r="D143">
        <v>11.68375</v>
      </c>
      <c r="E143">
        <v>12.1675</v>
      </c>
      <c r="F143">
        <v>12.1675</v>
      </c>
      <c r="G143">
        <v>880000</v>
      </c>
    </row>
    <row r="144" spans="1:7" x14ac:dyDescent="0.25">
      <c r="A144" s="27">
        <v>41026</v>
      </c>
      <c r="B144">
        <v>12.237500000000001</v>
      </c>
      <c r="C144">
        <v>12.31</v>
      </c>
      <c r="D144">
        <v>11.977499999999999</v>
      </c>
      <c r="E144">
        <v>12.195</v>
      </c>
      <c r="F144">
        <v>12.195</v>
      </c>
      <c r="G144">
        <v>539200</v>
      </c>
    </row>
    <row r="145" spans="1:7" x14ac:dyDescent="0.25">
      <c r="A145" s="27">
        <v>41029</v>
      </c>
      <c r="B145">
        <v>12.047499999999999</v>
      </c>
      <c r="C145">
        <v>12.11875</v>
      </c>
      <c r="D145">
        <v>11.855</v>
      </c>
      <c r="E145">
        <v>11.921250000000001</v>
      </c>
      <c r="F145">
        <v>11.921250000000001</v>
      </c>
      <c r="G145">
        <v>792000</v>
      </c>
    </row>
    <row r="146" spans="1:7" x14ac:dyDescent="0.25">
      <c r="A146" s="27">
        <v>41030</v>
      </c>
      <c r="B146">
        <v>11.953749999999999</v>
      </c>
      <c r="C146">
        <v>12.421250000000001</v>
      </c>
      <c r="D146">
        <v>11.914999999999999</v>
      </c>
      <c r="E146">
        <v>12.275</v>
      </c>
      <c r="F146">
        <v>12.275</v>
      </c>
      <c r="G146">
        <v>841600</v>
      </c>
    </row>
    <row r="147" spans="1:7" x14ac:dyDescent="0.25">
      <c r="A147" s="27">
        <v>41031</v>
      </c>
      <c r="B147">
        <v>12.025</v>
      </c>
      <c r="C147">
        <v>12.295</v>
      </c>
      <c r="D147">
        <v>11.914999999999999</v>
      </c>
      <c r="E147">
        <v>12.185</v>
      </c>
      <c r="F147">
        <v>12.185</v>
      </c>
      <c r="G147">
        <v>672000</v>
      </c>
    </row>
    <row r="148" spans="1:7" x14ac:dyDescent="0.25">
      <c r="A148" s="27">
        <v>41032</v>
      </c>
      <c r="B148">
        <v>12.293749999999999</v>
      </c>
      <c r="C148">
        <v>12.36875</v>
      </c>
      <c r="D148">
        <v>11.79</v>
      </c>
      <c r="E148">
        <v>11.92625</v>
      </c>
      <c r="F148">
        <v>11.92625</v>
      </c>
      <c r="G148">
        <v>360000</v>
      </c>
    </row>
    <row r="149" spans="1:7" x14ac:dyDescent="0.25">
      <c r="A149" s="27">
        <v>41033</v>
      </c>
      <c r="B149">
        <v>11.81</v>
      </c>
      <c r="C149">
        <v>11.82</v>
      </c>
      <c r="D149">
        <v>11.20875</v>
      </c>
      <c r="E149">
        <v>11.3925</v>
      </c>
      <c r="F149">
        <v>11.3925</v>
      </c>
      <c r="G149">
        <v>1464800</v>
      </c>
    </row>
    <row r="150" spans="1:7" x14ac:dyDescent="0.25">
      <c r="A150" s="27">
        <v>41036</v>
      </c>
      <c r="B150">
        <v>11.12875</v>
      </c>
      <c r="C150">
        <v>11.664999999999999</v>
      </c>
      <c r="D150">
        <v>11.07</v>
      </c>
      <c r="E150">
        <v>11.5525</v>
      </c>
      <c r="F150">
        <v>11.5525</v>
      </c>
      <c r="G150">
        <v>952000</v>
      </c>
    </row>
    <row r="151" spans="1:7" x14ac:dyDescent="0.25">
      <c r="A151" s="27">
        <v>41037</v>
      </c>
      <c r="B151">
        <v>11.307499999999999</v>
      </c>
      <c r="C151">
        <v>11.5025</v>
      </c>
      <c r="D151">
        <v>10.705</v>
      </c>
      <c r="E151">
        <v>11.455</v>
      </c>
      <c r="F151">
        <v>11.455</v>
      </c>
      <c r="G151">
        <v>2132800</v>
      </c>
    </row>
    <row r="152" spans="1:7" x14ac:dyDescent="0.25">
      <c r="A152" s="27">
        <v>41038</v>
      </c>
      <c r="B152">
        <v>10.885</v>
      </c>
      <c r="C152">
        <v>11.342499999999999</v>
      </c>
      <c r="D152">
        <v>10.67</v>
      </c>
      <c r="E152">
        <v>11</v>
      </c>
      <c r="F152">
        <v>11</v>
      </c>
      <c r="G152">
        <v>2953600</v>
      </c>
    </row>
    <row r="153" spans="1:7" x14ac:dyDescent="0.25">
      <c r="A153" s="27">
        <v>41039</v>
      </c>
      <c r="B153">
        <v>11.315</v>
      </c>
      <c r="C153">
        <v>11.48</v>
      </c>
      <c r="D153">
        <v>11.186249999999999</v>
      </c>
      <c r="E153">
        <v>11.352499999999999</v>
      </c>
      <c r="F153">
        <v>11.352499999999999</v>
      </c>
      <c r="G153">
        <v>1551200</v>
      </c>
    </row>
    <row r="154" spans="1:7" x14ac:dyDescent="0.25">
      <c r="A154" s="27">
        <v>41040</v>
      </c>
      <c r="B154">
        <v>11.045</v>
      </c>
      <c r="C154">
        <v>11.53</v>
      </c>
      <c r="D154">
        <v>11.012499999999999</v>
      </c>
      <c r="E154">
        <v>11.17</v>
      </c>
      <c r="F154">
        <v>11.17</v>
      </c>
      <c r="G154">
        <v>1088000</v>
      </c>
    </row>
    <row r="155" spans="1:7" x14ac:dyDescent="0.25">
      <c r="A155" s="27">
        <v>41043</v>
      </c>
      <c r="B155">
        <v>10.695</v>
      </c>
      <c r="C155">
        <v>10.827500000000001</v>
      </c>
      <c r="D155">
        <v>10.48625</v>
      </c>
      <c r="E155">
        <v>10.51</v>
      </c>
      <c r="F155">
        <v>10.51</v>
      </c>
      <c r="G155">
        <v>2299200</v>
      </c>
    </row>
    <row r="156" spans="1:7" x14ac:dyDescent="0.25">
      <c r="A156" s="27">
        <v>41044</v>
      </c>
      <c r="B156">
        <v>10.45</v>
      </c>
      <c r="C156">
        <v>10.63875</v>
      </c>
      <c r="D156">
        <v>9.9550000000000001</v>
      </c>
      <c r="E156">
        <v>10</v>
      </c>
      <c r="F156">
        <v>10</v>
      </c>
      <c r="G156">
        <v>2112000</v>
      </c>
    </row>
    <row r="157" spans="1:7" x14ac:dyDescent="0.25">
      <c r="A157" s="27">
        <v>41045</v>
      </c>
      <c r="B157">
        <v>10.126250000000001</v>
      </c>
      <c r="C157">
        <v>10.29</v>
      </c>
      <c r="D157">
        <v>9.6037499999999998</v>
      </c>
      <c r="E157">
        <v>9.6274999999999995</v>
      </c>
      <c r="F157">
        <v>9.6274999999999995</v>
      </c>
      <c r="G157">
        <v>2184800</v>
      </c>
    </row>
    <row r="158" spans="1:7" x14ac:dyDescent="0.25">
      <c r="A158" s="27">
        <v>41046</v>
      </c>
      <c r="B158">
        <v>9.7162500000000005</v>
      </c>
      <c r="C158">
        <v>9.82</v>
      </c>
      <c r="D158">
        <v>9.1649999999999991</v>
      </c>
      <c r="E158">
        <v>9.1649999999999991</v>
      </c>
      <c r="F158">
        <v>9.1649999999999991</v>
      </c>
      <c r="G158">
        <v>1665600</v>
      </c>
    </row>
    <row r="159" spans="1:7" x14ac:dyDescent="0.25">
      <c r="A159" s="27">
        <v>41047</v>
      </c>
      <c r="B159">
        <v>9.2149999999999999</v>
      </c>
      <c r="C159">
        <v>9.2612500000000004</v>
      </c>
      <c r="D159">
        <v>8.4049999999999994</v>
      </c>
      <c r="E159">
        <v>8.5500000000000007</v>
      </c>
      <c r="F159">
        <v>8.5500000000000007</v>
      </c>
      <c r="G159">
        <v>3050400</v>
      </c>
    </row>
    <row r="160" spans="1:7" x14ac:dyDescent="0.25">
      <c r="A160" s="27">
        <v>41050</v>
      </c>
      <c r="B160">
        <v>8.59</v>
      </c>
      <c r="C160">
        <v>9.4762500000000003</v>
      </c>
      <c r="D160">
        <v>8.4749999999999996</v>
      </c>
      <c r="E160">
        <v>9.4762500000000003</v>
      </c>
      <c r="F160">
        <v>9.4762500000000003</v>
      </c>
      <c r="G160">
        <v>3096800</v>
      </c>
    </row>
    <row r="161" spans="1:7" x14ac:dyDescent="0.25">
      <c r="A161" s="27">
        <v>41051</v>
      </c>
      <c r="B161">
        <v>9.59</v>
      </c>
      <c r="C161">
        <v>9.9862500000000001</v>
      </c>
      <c r="D161">
        <v>8.8049999999999997</v>
      </c>
      <c r="E161">
        <v>9.0950000000000006</v>
      </c>
      <c r="F161">
        <v>9.0950000000000006</v>
      </c>
      <c r="G161">
        <v>4504800</v>
      </c>
    </row>
    <row r="162" spans="1:7" x14ac:dyDescent="0.25">
      <c r="A162" s="27">
        <v>41052</v>
      </c>
      <c r="B162">
        <v>8.8849999999999998</v>
      </c>
      <c r="C162">
        <v>9.3725000000000005</v>
      </c>
      <c r="D162">
        <v>8.59375</v>
      </c>
      <c r="E162">
        <v>9.27</v>
      </c>
      <c r="F162">
        <v>9.27</v>
      </c>
      <c r="G162">
        <v>5280000</v>
      </c>
    </row>
    <row r="163" spans="1:7" x14ac:dyDescent="0.25">
      <c r="A163" s="27">
        <v>41053</v>
      </c>
      <c r="B163">
        <v>9.36</v>
      </c>
      <c r="C163">
        <v>9.39</v>
      </c>
      <c r="D163">
        <v>8.8550000000000004</v>
      </c>
      <c r="E163">
        <v>9.1875</v>
      </c>
      <c r="F163">
        <v>9.1875</v>
      </c>
      <c r="G163">
        <v>2651200</v>
      </c>
    </row>
    <row r="164" spans="1:7" x14ac:dyDescent="0.25">
      <c r="A164" s="27">
        <v>41054</v>
      </c>
      <c r="B164">
        <v>9.2149999999999999</v>
      </c>
      <c r="C164">
        <v>9.3512500000000003</v>
      </c>
      <c r="D164">
        <v>9.1549999999999994</v>
      </c>
      <c r="E164">
        <v>9.3037500000000009</v>
      </c>
      <c r="F164">
        <v>9.3037500000000009</v>
      </c>
      <c r="G164">
        <v>1385600</v>
      </c>
    </row>
    <row r="165" spans="1:7" x14ac:dyDescent="0.25">
      <c r="A165" s="27">
        <v>41058</v>
      </c>
      <c r="B165">
        <v>9.5649999999999995</v>
      </c>
      <c r="C165">
        <v>9.7874999999999996</v>
      </c>
      <c r="D165">
        <v>9.40625</v>
      </c>
      <c r="E165">
        <v>9.7274999999999991</v>
      </c>
      <c r="F165">
        <v>9.7274999999999991</v>
      </c>
      <c r="G165">
        <v>1484800</v>
      </c>
    </row>
    <row r="166" spans="1:7" x14ac:dyDescent="0.25">
      <c r="A166" s="27">
        <v>41059</v>
      </c>
      <c r="B166">
        <v>9.4674999999999994</v>
      </c>
      <c r="C166">
        <v>9.4674999999999994</v>
      </c>
      <c r="D166">
        <v>9.0724999999999998</v>
      </c>
      <c r="E166">
        <v>9.0724999999999998</v>
      </c>
      <c r="F166">
        <v>9.0724999999999998</v>
      </c>
      <c r="G166">
        <v>1566400</v>
      </c>
    </row>
    <row r="167" spans="1:7" x14ac:dyDescent="0.25">
      <c r="A167" s="27">
        <v>41060</v>
      </c>
      <c r="B167">
        <v>8.9574999999999996</v>
      </c>
      <c r="C167">
        <v>9.2012499999999999</v>
      </c>
      <c r="D167">
        <v>8.5</v>
      </c>
      <c r="E167">
        <v>8.9</v>
      </c>
      <c r="F167">
        <v>8.9</v>
      </c>
      <c r="G167">
        <v>5666400</v>
      </c>
    </row>
    <row r="168" spans="1:7" x14ac:dyDescent="0.25">
      <c r="A168" s="27">
        <v>41061</v>
      </c>
      <c r="B168">
        <v>8.2475000000000005</v>
      </c>
      <c r="C168">
        <v>8.4937500000000004</v>
      </c>
      <c r="D168">
        <v>8.1425000000000001</v>
      </c>
      <c r="E168">
        <v>8.1637500000000003</v>
      </c>
      <c r="F168">
        <v>8.1637500000000003</v>
      </c>
      <c r="G168">
        <v>4696000</v>
      </c>
    </row>
    <row r="169" spans="1:7" x14ac:dyDescent="0.25">
      <c r="A169" s="27">
        <v>41064</v>
      </c>
      <c r="B169">
        <v>8.3412500000000005</v>
      </c>
      <c r="C169">
        <v>8.5150000000000006</v>
      </c>
      <c r="D169">
        <v>8.0587499999999999</v>
      </c>
      <c r="E169">
        <v>8.5137499999999999</v>
      </c>
      <c r="F169">
        <v>8.5137499999999999</v>
      </c>
      <c r="G169">
        <v>3748800</v>
      </c>
    </row>
    <row r="170" spans="1:7" x14ac:dyDescent="0.25">
      <c r="A170" s="27">
        <v>41065</v>
      </c>
      <c r="B170">
        <v>8.41</v>
      </c>
      <c r="C170">
        <v>8.7387499999999996</v>
      </c>
      <c r="D170">
        <v>8.4087499999999995</v>
      </c>
      <c r="E170">
        <v>8.6750000000000007</v>
      </c>
      <c r="F170">
        <v>8.6750000000000007</v>
      </c>
      <c r="G170">
        <v>2571200</v>
      </c>
    </row>
    <row r="171" spans="1:7" x14ac:dyDescent="0.25">
      <c r="A171" s="27">
        <v>41066</v>
      </c>
      <c r="B171">
        <v>8.9574999999999996</v>
      </c>
      <c r="C171">
        <v>9.3262499999999999</v>
      </c>
      <c r="D171">
        <v>8.8887499999999999</v>
      </c>
      <c r="E171">
        <v>9.3175000000000008</v>
      </c>
      <c r="F171">
        <v>9.3175000000000008</v>
      </c>
      <c r="G171">
        <v>4217600</v>
      </c>
    </row>
    <row r="172" spans="1:7" x14ac:dyDescent="0.25">
      <c r="A172" s="27">
        <v>41067</v>
      </c>
      <c r="B172">
        <v>9.7449999999999992</v>
      </c>
      <c r="C172">
        <v>9.7899999999999991</v>
      </c>
      <c r="D172">
        <v>9.3562499999999993</v>
      </c>
      <c r="E172">
        <v>9.4137500000000003</v>
      </c>
      <c r="F172">
        <v>9.4137500000000003</v>
      </c>
      <c r="G172">
        <v>3388800</v>
      </c>
    </row>
    <row r="173" spans="1:7" x14ac:dyDescent="0.25">
      <c r="A173" s="27">
        <v>41068</v>
      </c>
      <c r="B173">
        <v>9.34375</v>
      </c>
      <c r="C173">
        <v>9.9312500000000004</v>
      </c>
      <c r="D173">
        <v>9.3037500000000009</v>
      </c>
      <c r="E173">
        <v>9.9162499999999998</v>
      </c>
      <c r="F173">
        <v>9.9162499999999998</v>
      </c>
      <c r="G173">
        <v>2825600</v>
      </c>
    </row>
    <row r="174" spans="1:7" x14ac:dyDescent="0.25">
      <c r="A174" s="27">
        <v>41071</v>
      </c>
      <c r="B174">
        <v>10.28125</v>
      </c>
      <c r="C174">
        <v>10.33375</v>
      </c>
      <c r="D174">
        <v>9.0175000000000001</v>
      </c>
      <c r="E174">
        <v>9.0549999999999997</v>
      </c>
      <c r="F174">
        <v>9.0549999999999997</v>
      </c>
      <c r="G174">
        <v>4374400</v>
      </c>
    </row>
    <row r="175" spans="1:7" x14ac:dyDescent="0.25">
      <c r="A175" s="27">
        <v>41072</v>
      </c>
      <c r="B175">
        <v>9.0787499999999994</v>
      </c>
      <c r="C175">
        <v>9.2274999999999991</v>
      </c>
      <c r="D175">
        <v>8.7837499999999995</v>
      </c>
      <c r="E175">
        <v>9.17</v>
      </c>
      <c r="F175">
        <v>9.17</v>
      </c>
      <c r="G175">
        <v>4312000</v>
      </c>
    </row>
    <row r="176" spans="1:7" x14ac:dyDescent="0.25">
      <c r="A176" s="27">
        <v>41073</v>
      </c>
      <c r="B176">
        <v>8.9324999999999992</v>
      </c>
      <c r="C176">
        <v>9.1887500000000006</v>
      </c>
      <c r="D176">
        <v>8.5374999999999996</v>
      </c>
      <c r="E176">
        <v>8.6912500000000001</v>
      </c>
      <c r="F176">
        <v>8.6912500000000001</v>
      </c>
      <c r="G176">
        <v>3388000</v>
      </c>
    </row>
    <row r="177" spans="1:7" x14ac:dyDescent="0.25">
      <c r="A177" s="27">
        <v>41074</v>
      </c>
      <c r="B177">
        <v>8.7612500000000004</v>
      </c>
      <c r="C177">
        <v>9.2487499999999994</v>
      </c>
      <c r="D177">
        <v>8.625</v>
      </c>
      <c r="E177">
        <v>9.2487499999999994</v>
      </c>
      <c r="F177">
        <v>9.2487499999999994</v>
      </c>
      <c r="G177">
        <v>4307200</v>
      </c>
    </row>
    <row r="178" spans="1:7" x14ac:dyDescent="0.25">
      <c r="A178" s="27">
        <v>41075</v>
      </c>
      <c r="B178">
        <v>9.3062500000000004</v>
      </c>
      <c r="C178">
        <v>9.7437500000000004</v>
      </c>
      <c r="D178">
        <v>9.1875</v>
      </c>
      <c r="E178">
        <v>9.6150000000000002</v>
      </c>
      <c r="F178">
        <v>9.6150000000000002</v>
      </c>
      <c r="G178">
        <v>2681600</v>
      </c>
    </row>
    <row r="179" spans="1:7" x14ac:dyDescent="0.25">
      <c r="A179" s="27">
        <v>41078</v>
      </c>
      <c r="B179">
        <v>9.6787500000000009</v>
      </c>
      <c r="C179">
        <v>10.467499999999999</v>
      </c>
      <c r="D179">
        <v>9.5812500000000007</v>
      </c>
      <c r="E179">
        <v>10.43375</v>
      </c>
      <c r="F179">
        <v>10.43375</v>
      </c>
      <c r="G179">
        <v>4520000</v>
      </c>
    </row>
    <row r="180" spans="1:7" x14ac:dyDescent="0.25">
      <c r="A180" s="27">
        <v>41079</v>
      </c>
      <c r="B180">
        <v>10.7925</v>
      </c>
      <c r="C180">
        <v>10.84</v>
      </c>
      <c r="D180">
        <v>10.463749999999999</v>
      </c>
      <c r="E180">
        <v>10.62</v>
      </c>
      <c r="F180">
        <v>10.62</v>
      </c>
      <c r="G180">
        <v>2741600</v>
      </c>
    </row>
    <row r="181" spans="1:7" x14ac:dyDescent="0.25">
      <c r="A181" s="27">
        <v>41080</v>
      </c>
      <c r="B181">
        <v>10.626250000000001</v>
      </c>
      <c r="C181">
        <v>11.061249999999999</v>
      </c>
      <c r="D181">
        <v>10.22875</v>
      </c>
      <c r="E181">
        <v>11.061249999999999</v>
      </c>
      <c r="F181">
        <v>11.061249999999999</v>
      </c>
      <c r="G181">
        <v>3924800</v>
      </c>
    </row>
    <row r="182" spans="1:7" x14ac:dyDescent="0.25">
      <c r="A182" s="27">
        <v>41081</v>
      </c>
      <c r="B182">
        <v>11.026249999999999</v>
      </c>
      <c r="C182">
        <v>11.1425</v>
      </c>
      <c r="D182">
        <v>9.73</v>
      </c>
      <c r="E182">
        <v>9.73</v>
      </c>
      <c r="F182">
        <v>9.73</v>
      </c>
      <c r="G182">
        <v>3211200</v>
      </c>
    </row>
    <row r="183" spans="1:7" x14ac:dyDescent="0.25">
      <c r="A183" s="27">
        <v>41082</v>
      </c>
      <c r="B183">
        <v>10.11375</v>
      </c>
      <c r="C183">
        <v>10.827500000000001</v>
      </c>
      <c r="D183">
        <v>9.9350000000000005</v>
      </c>
      <c r="E183">
        <v>10.76</v>
      </c>
      <c r="F183">
        <v>10.76</v>
      </c>
      <c r="G183">
        <v>2529600</v>
      </c>
    </row>
    <row r="184" spans="1:7" x14ac:dyDescent="0.25">
      <c r="A184" s="27">
        <v>41085</v>
      </c>
      <c r="B184">
        <v>10.11</v>
      </c>
      <c r="C184">
        <v>10.178750000000001</v>
      </c>
      <c r="D184">
        <v>9.8712499999999999</v>
      </c>
      <c r="E184">
        <v>9.9662500000000005</v>
      </c>
      <c r="F184">
        <v>9.9662500000000005</v>
      </c>
      <c r="G184">
        <v>4256800</v>
      </c>
    </row>
    <row r="185" spans="1:7" x14ac:dyDescent="0.25">
      <c r="A185" s="27">
        <v>41086</v>
      </c>
      <c r="B185">
        <v>10.282500000000001</v>
      </c>
      <c r="C185">
        <v>10.41625</v>
      </c>
      <c r="D185">
        <v>9.8874999999999993</v>
      </c>
      <c r="E185">
        <v>10.29</v>
      </c>
      <c r="F185">
        <v>10.29</v>
      </c>
      <c r="G185">
        <v>3820800</v>
      </c>
    </row>
    <row r="186" spans="1:7" x14ac:dyDescent="0.25">
      <c r="A186" s="27">
        <v>41087</v>
      </c>
      <c r="B186">
        <v>10.435</v>
      </c>
      <c r="C186">
        <v>10.5825</v>
      </c>
      <c r="D186">
        <v>10.19</v>
      </c>
      <c r="E186">
        <v>10.195</v>
      </c>
      <c r="F186">
        <v>10.195</v>
      </c>
      <c r="G186">
        <v>2592000</v>
      </c>
    </row>
    <row r="187" spans="1:7" x14ac:dyDescent="0.25">
      <c r="A187" s="27">
        <v>41088</v>
      </c>
      <c r="B187">
        <v>10.081250000000001</v>
      </c>
      <c r="C187">
        <v>10.546250000000001</v>
      </c>
      <c r="D187">
        <v>9.9</v>
      </c>
      <c r="E187">
        <v>10.5175</v>
      </c>
      <c r="F187">
        <v>10.5175</v>
      </c>
      <c r="G187">
        <v>2498400</v>
      </c>
    </row>
    <row r="188" spans="1:7" x14ac:dyDescent="0.25">
      <c r="A188" s="27">
        <v>41089</v>
      </c>
      <c r="B188">
        <v>11.13875</v>
      </c>
      <c r="C188">
        <v>11.2875</v>
      </c>
      <c r="D188">
        <v>10.987500000000001</v>
      </c>
      <c r="E188">
        <v>11.22875</v>
      </c>
      <c r="F188">
        <v>11.22875</v>
      </c>
      <c r="G188">
        <v>4128000</v>
      </c>
    </row>
    <row r="189" spans="1:7" x14ac:dyDescent="0.25">
      <c r="A189" s="27">
        <v>41092</v>
      </c>
      <c r="B189">
        <v>11.455</v>
      </c>
      <c r="C189">
        <v>11.981249999999999</v>
      </c>
      <c r="D189">
        <v>11.3225</v>
      </c>
      <c r="E189">
        <v>11.938750000000001</v>
      </c>
      <c r="F189">
        <v>11.938750000000001</v>
      </c>
      <c r="G189">
        <v>2507200</v>
      </c>
    </row>
    <row r="190" spans="1:7" x14ac:dyDescent="0.25">
      <c r="A190" s="27">
        <v>41093</v>
      </c>
      <c r="B190">
        <v>12.01125</v>
      </c>
      <c r="C190">
        <v>12.356249999999999</v>
      </c>
      <c r="D190">
        <v>11.994999999999999</v>
      </c>
      <c r="E190">
        <v>12.178750000000001</v>
      </c>
      <c r="F190">
        <v>12.178750000000001</v>
      </c>
      <c r="G190">
        <v>1488000</v>
      </c>
    </row>
    <row r="191" spans="1:7" x14ac:dyDescent="0.25">
      <c r="A191" s="27">
        <v>41095</v>
      </c>
      <c r="B191">
        <v>12.106249999999999</v>
      </c>
      <c r="C191">
        <v>12.106249999999999</v>
      </c>
      <c r="D191">
        <v>11.57625</v>
      </c>
      <c r="E191">
        <v>11.73</v>
      </c>
      <c r="F191">
        <v>11.73</v>
      </c>
      <c r="G191">
        <v>2100000</v>
      </c>
    </row>
    <row r="192" spans="1:7" x14ac:dyDescent="0.25">
      <c r="A192" s="27">
        <v>41096</v>
      </c>
      <c r="B192">
        <v>11.37875</v>
      </c>
      <c r="C192">
        <v>11.862500000000001</v>
      </c>
      <c r="D192">
        <v>11.3675</v>
      </c>
      <c r="E192">
        <v>11.811249999999999</v>
      </c>
      <c r="F192">
        <v>11.811249999999999</v>
      </c>
      <c r="G192">
        <v>1902400</v>
      </c>
    </row>
    <row r="193" spans="1:7" x14ac:dyDescent="0.25">
      <c r="A193" s="27">
        <v>41099</v>
      </c>
      <c r="B193">
        <v>11.914999999999999</v>
      </c>
      <c r="C193">
        <v>12.055</v>
      </c>
      <c r="D193">
        <v>11.647500000000001</v>
      </c>
      <c r="E193">
        <v>11.93</v>
      </c>
      <c r="F193">
        <v>11.93</v>
      </c>
      <c r="G193">
        <v>1779200</v>
      </c>
    </row>
    <row r="194" spans="1:7" x14ac:dyDescent="0.25">
      <c r="A194" s="27">
        <v>41100</v>
      </c>
      <c r="B194">
        <v>12.12125</v>
      </c>
      <c r="C194">
        <v>12.262499999999999</v>
      </c>
      <c r="D194">
        <v>11.373749999999999</v>
      </c>
      <c r="E194">
        <v>11.598750000000001</v>
      </c>
      <c r="F194">
        <v>11.598750000000001</v>
      </c>
      <c r="G194">
        <v>2337600</v>
      </c>
    </row>
    <row r="195" spans="1:7" x14ac:dyDescent="0.25">
      <c r="A195" s="27">
        <v>41101</v>
      </c>
      <c r="B195">
        <v>11.616250000000001</v>
      </c>
      <c r="C195">
        <v>12.06</v>
      </c>
      <c r="D195">
        <v>11.418749999999999</v>
      </c>
      <c r="E195">
        <v>11.94375</v>
      </c>
      <c r="F195">
        <v>11.94375</v>
      </c>
      <c r="G195">
        <v>1875200</v>
      </c>
    </row>
    <row r="196" spans="1:7" x14ac:dyDescent="0.25">
      <c r="A196" s="27">
        <v>41102</v>
      </c>
      <c r="B196">
        <v>11.66375</v>
      </c>
      <c r="C196">
        <v>12.1075</v>
      </c>
      <c r="D196">
        <v>11.385</v>
      </c>
      <c r="E196">
        <v>11.828749999999999</v>
      </c>
      <c r="F196">
        <v>11.828749999999999</v>
      </c>
      <c r="G196">
        <v>2760000</v>
      </c>
    </row>
    <row r="197" spans="1:7" x14ac:dyDescent="0.25">
      <c r="A197" s="27">
        <v>41103</v>
      </c>
      <c r="B197">
        <v>12.0275</v>
      </c>
      <c r="C197">
        <v>12.535</v>
      </c>
      <c r="D197">
        <v>12.015000000000001</v>
      </c>
      <c r="E197">
        <v>12.52125</v>
      </c>
      <c r="F197">
        <v>12.52125</v>
      </c>
      <c r="G197">
        <v>3014400</v>
      </c>
    </row>
    <row r="198" spans="1:7" x14ac:dyDescent="0.25">
      <c r="A198" s="27">
        <v>41106</v>
      </c>
      <c r="B198">
        <v>12.5525</v>
      </c>
      <c r="C198">
        <v>12.793749999999999</v>
      </c>
      <c r="D198">
        <v>12.395</v>
      </c>
      <c r="E198">
        <v>12.661250000000001</v>
      </c>
      <c r="F198">
        <v>12.661250000000001</v>
      </c>
      <c r="G198">
        <v>2317600</v>
      </c>
    </row>
    <row r="199" spans="1:7" x14ac:dyDescent="0.25">
      <c r="A199" s="27">
        <v>41107</v>
      </c>
      <c r="B199">
        <v>12.89875</v>
      </c>
      <c r="C199">
        <v>13.217499999999999</v>
      </c>
      <c r="D199">
        <v>12.516249999999999</v>
      </c>
      <c r="E199">
        <v>13.115</v>
      </c>
      <c r="F199">
        <v>13.115</v>
      </c>
      <c r="G199">
        <v>3762400</v>
      </c>
    </row>
    <row r="200" spans="1:7" x14ac:dyDescent="0.25">
      <c r="A200" s="27">
        <v>41108</v>
      </c>
      <c r="B200">
        <v>13.057499999999999</v>
      </c>
      <c r="C200">
        <v>13.315</v>
      </c>
      <c r="D200">
        <v>12.893750000000001</v>
      </c>
      <c r="E200">
        <v>12.973750000000001</v>
      </c>
      <c r="F200">
        <v>12.973750000000001</v>
      </c>
      <c r="G200">
        <v>2680000</v>
      </c>
    </row>
    <row r="201" spans="1:7" x14ac:dyDescent="0.25">
      <c r="A201" s="27">
        <v>41109</v>
      </c>
      <c r="B201">
        <v>13.081250000000001</v>
      </c>
      <c r="C201">
        <v>13.272500000000001</v>
      </c>
      <c r="D201">
        <v>12.78125</v>
      </c>
      <c r="E201">
        <v>13.268750000000001</v>
      </c>
      <c r="F201">
        <v>13.268750000000001</v>
      </c>
      <c r="G201">
        <v>1272000</v>
      </c>
    </row>
    <row r="202" spans="1:7" x14ac:dyDescent="0.25">
      <c r="A202" s="27">
        <v>41110</v>
      </c>
      <c r="B202">
        <v>12.875</v>
      </c>
      <c r="C202">
        <v>13.046250000000001</v>
      </c>
      <c r="D202">
        <v>12.4375</v>
      </c>
      <c r="E202">
        <v>12.5625</v>
      </c>
      <c r="F202">
        <v>12.5625</v>
      </c>
      <c r="G202">
        <v>1810400</v>
      </c>
    </row>
    <row r="203" spans="1:7" x14ac:dyDescent="0.25">
      <c r="A203" s="27">
        <v>41113</v>
      </c>
      <c r="B203">
        <v>11.565</v>
      </c>
      <c r="C203">
        <v>11.981249999999999</v>
      </c>
      <c r="D203">
        <v>11.12875</v>
      </c>
      <c r="E203">
        <v>11.686249999999999</v>
      </c>
      <c r="F203">
        <v>11.686249999999999</v>
      </c>
      <c r="G203">
        <v>1891200</v>
      </c>
    </row>
    <row r="204" spans="1:7" x14ac:dyDescent="0.25">
      <c r="A204" s="27">
        <v>41114</v>
      </c>
      <c r="B204">
        <v>11.73875</v>
      </c>
      <c r="C204">
        <v>11.744999999999999</v>
      </c>
      <c r="D204">
        <v>10.887499999999999</v>
      </c>
      <c r="E204">
        <v>11.2425</v>
      </c>
      <c r="F204">
        <v>11.2425</v>
      </c>
      <c r="G204">
        <v>2348800</v>
      </c>
    </row>
    <row r="205" spans="1:7" x14ac:dyDescent="0.25">
      <c r="A205" s="27">
        <v>41115</v>
      </c>
      <c r="B205">
        <v>11.297499999999999</v>
      </c>
      <c r="C205">
        <v>11.53875</v>
      </c>
      <c r="D205">
        <v>10.893750000000001</v>
      </c>
      <c r="E205">
        <v>11.35375</v>
      </c>
      <c r="F205">
        <v>11.35375</v>
      </c>
      <c r="G205">
        <v>2803200</v>
      </c>
    </row>
    <row r="206" spans="1:7" x14ac:dyDescent="0.25">
      <c r="A206" s="27">
        <v>41116</v>
      </c>
      <c r="B206">
        <v>12.057499999999999</v>
      </c>
      <c r="C206">
        <v>12.26375</v>
      </c>
      <c r="D206">
        <v>11.835000000000001</v>
      </c>
      <c r="E206">
        <v>12.234999999999999</v>
      </c>
      <c r="F206">
        <v>12.234999999999999</v>
      </c>
      <c r="G206">
        <v>2455200</v>
      </c>
    </row>
    <row r="207" spans="1:7" x14ac:dyDescent="0.25">
      <c r="A207" s="27">
        <v>41117</v>
      </c>
      <c r="B207">
        <v>12.7325</v>
      </c>
      <c r="C207">
        <v>12.78125</v>
      </c>
      <c r="D207">
        <v>12.40625</v>
      </c>
      <c r="E207">
        <v>12.532500000000001</v>
      </c>
      <c r="F207">
        <v>12.532500000000001</v>
      </c>
      <c r="G207">
        <v>1960000</v>
      </c>
    </row>
    <row r="208" spans="1:7" x14ac:dyDescent="0.25">
      <c r="A208" s="27">
        <v>41120</v>
      </c>
      <c r="B208">
        <v>12.64</v>
      </c>
      <c r="C208">
        <v>12.7925</v>
      </c>
      <c r="D208">
        <v>12.248749999999999</v>
      </c>
      <c r="E208">
        <v>12.27125</v>
      </c>
      <c r="F208">
        <v>12.27125</v>
      </c>
      <c r="G208">
        <v>2301600</v>
      </c>
    </row>
    <row r="209" spans="1:7" x14ac:dyDescent="0.25">
      <c r="A209" s="27">
        <v>41121</v>
      </c>
      <c r="B209">
        <v>12.00625</v>
      </c>
      <c r="C209">
        <v>12.262499999999999</v>
      </c>
      <c r="D209">
        <v>11.9</v>
      </c>
      <c r="E209">
        <v>11.907500000000001</v>
      </c>
      <c r="F209">
        <v>11.907500000000001</v>
      </c>
      <c r="G209">
        <v>1586400</v>
      </c>
    </row>
    <row r="210" spans="1:7" x14ac:dyDescent="0.25">
      <c r="A210" s="27">
        <v>41122</v>
      </c>
      <c r="B210">
        <v>12.13125</v>
      </c>
      <c r="C210">
        <v>12.32</v>
      </c>
      <c r="D210">
        <v>11.887499999999999</v>
      </c>
      <c r="E210">
        <v>12.164999999999999</v>
      </c>
      <c r="F210">
        <v>12.164999999999999</v>
      </c>
      <c r="G210">
        <v>3452800</v>
      </c>
    </row>
    <row r="211" spans="1:7" x14ac:dyDescent="0.25">
      <c r="A211" s="27">
        <v>41123</v>
      </c>
      <c r="B211">
        <v>11.848750000000001</v>
      </c>
      <c r="C211">
        <v>12.4375</v>
      </c>
      <c r="D211">
        <v>11.76375</v>
      </c>
      <c r="E211">
        <v>12.4375</v>
      </c>
      <c r="F211">
        <v>12.4375</v>
      </c>
      <c r="G211">
        <v>3147200</v>
      </c>
    </row>
    <row r="212" spans="1:7" x14ac:dyDescent="0.25">
      <c r="A212" s="27">
        <v>41124</v>
      </c>
      <c r="B212">
        <v>12.91625</v>
      </c>
      <c r="C212">
        <v>13.307499999999999</v>
      </c>
      <c r="D212">
        <v>12.838749999999999</v>
      </c>
      <c r="E212">
        <v>13.307499999999999</v>
      </c>
      <c r="F212">
        <v>13.307499999999999</v>
      </c>
      <c r="G212">
        <v>2534400</v>
      </c>
    </row>
    <row r="213" spans="1:7" x14ac:dyDescent="0.25">
      <c r="A213" s="27">
        <v>41127</v>
      </c>
      <c r="B213">
        <v>13.4975</v>
      </c>
      <c r="C213">
        <v>13.74375</v>
      </c>
      <c r="D213">
        <v>13.41</v>
      </c>
      <c r="E213">
        <v>13.61125</v>
      </c>
      <c r="F213">
        <v>13.61125</v>
      </c>
      <c r="G213">
        <v>1572800</v>
      </c>
    </row>
    <row r="214" spans="1:7" x14ac:dyDescent="0.25">
      <c r="A214" s="27">
        <v>41128</v>
      </c>
      <c r="B214">
        <v>13.8125</v>
      </c>
      <c r="C214">
        <v>13.887499999999999</v>
      </c>
      <c r="D214">
        <v>13.192500000000001</v>
      </c>
      <c r="E214">
        <v>13.2125</v>
      </c>
      <c r="F214">
        <v>13.2125</v>
      </c>
      <c r="G214">
        <v>1808000</v>
      </c>
    </row>
    <row r="215" spans="1:7" x14ac:dyDescent="0.25">
      <c r="A215" s="27">
        <v>41129</v>
      </c>
      <c r="B215">
        <v>13.24375</v>
      </c>
      <c r="C215">
        <v>13.7675</v>
      </c>
      <c r="D215">
        <v>13.14875</v>
      </c>
      <c r="E215">
        <v>13.751250000000001</v>
      </c>
      <c r="F215">
        <v>13.751250000000001</v>
      </c>
      <c r="G215">
        <v>1176800</v>
      </c>
    </row>
    <row r="216" spans="1:7" x14ac:dyDescent="0.25">
      <c r="A216" s="27">
        <v>41130</v>
      </c>
      <c r="B216">
        <v>13.635</v>
      </c>
      <c r="C216">
        <v>13.9475</v>
      </c>
      <c r="D216">
        <v>13.515000000000001</v>
      </c>
      <c r="E216">
        <v>13.80625</v>
      </c>
      <c r="F216">
        <v>13.80625</v>
      </c>
      <c r="G216">
        <v>1238400</v>
      </c>
    </row>
    <row r="217" spans="1:7" x14ac:dyDescent="0.25">
      <c r="A217" s="27">
        <v>41131</v>
      </c>
      <c r="B217">
        <v>13.657500000000001</v>
      </c>
      <c r="C217">
        <v>14.061249999999999</v>
      </c>
      <c r="D217">
        <v>13.55875</v>
      </c>
      <c r="E217">
        <v>14.0525</v>
      </c>
      <c r="F217">
        <v>14.0525</v>
      </c>
      <c r="G217">
        <v>1799200</v>
      </c>
    </row>
    <row r="218" spans="1:7" x14ac:dyDescent="0.25">
      <c r="A218" s="27">
        <v>41134</v>
      </c>
      <c r="B218">
        <v>14.0075</v>
      </c>
      <c r="C218">
        <v>14.436249999999999</v>
      </c>
      <c r="D218">
        <v>13.956250000000001</v>
      </c>
      <c r="E218">
        <v>14.436249999999999</v>
      </c>
      <c r="F218">
        <v>14.436249999999999</v>
      </c>
      <c r="G218">
        <v>4881600</v>
      </c>
    </row>
    <row r="219" spans="1:7" x14ac:dyDescent="0.25">
      <c r="A219" s="27">
        <v>41135</v>
      </c>
      <c r="B219">
        <v>14.38875</v>
      </c>
      <c r="C219">
        <v>14.465</v>
      </c>
      <c r="D219">
        <v>13.67375</v>
      </c>
      <c r="E219">
        <v>13.69</v>
      </c>
      <c r="F219">
        <v>13.69</v>
      </c>
      <c r="G219">
        <v>1869600</v>
      </c>
    </row>
    <row r="220" spans="1:7" x14ac:dyDescent="0.25">
      <c r="A220" s="27">
        <v>41136</v>
      </c>
      <c r="B220">
        <v>13.6975</v>
      </c>
      <c r="C220">
        <v>14.03375</v>
      </c>
      <c r="D220">
        <v>13.61125</v>
      </c>
      <c r="E220">
        <v>13.692500000000001</v>
      </c>
      <c r="F220">
        <v>13.692500000000001</v>
      </c>
      <c r="G220">
        <v>693600</v>
      </c>
    </row>
    <row r="221" spans="1:7" x14ac:dyDescent="0.25">
      <c r="A221" s="27">
        <v>41137</v>
      </c>
      <c r="B221">
        <v>13.75375</v>
      </c>
      <c r="C221">
        <v>13.9725</v>
      </c>
      <c r="D221">
        <v>13.512499999999999</v>
      </c>
      <c r="E221">
        <v>13.96625</v>
      </c>
      <c r="F221">
        <v>13.96625</v>
      </c>
      <c r="G221">
        <v>538400</v>
      </c>
    </row>
    <row r="222" spans="1:7" x14ac:dyDescent="0.25">
      <c r="A222" s="27">
        <v>41138</v>
      </c>
      <c r="B222">
        <v>14.10125</v>
      </c>
      <c r="C222">
        <v>14.47</v>
      </c>
      <c r="D222">
        <v>13.94125</v>
      </c>
      <c r="E222">
        <v>14.3375</v>
      </c>
      <c r="F222">
        <v>14.3375</v>
      </c>
      <c r="G222">
        <v>1092000</v>
      </c>
    </row>
    <row r="223" spans="1:7" x14ac:dyDescent="0.25">
      <c r="A223" s="27">
        <v>41141</v>
      </c>
      <c r="B223">
        <v>14.2125</v>
      </c>
      <c r="C223">
        <v>14.37875</v>
      </c>
      <c r="D223">
        <v>13.98</v>
      </c>
      <c r="E223">
        <v>14.348750000000001</v>
      </c>
      <c r="F223">
        <v>14.348750000000001</v>
      </c>
      <c r="G223">
        <v>1150400</v>
      </c>
    </row>
    <row r="224" spans="1:7" x14ac:dyDescent="0.25">
      <c r="A224" s="27">
        <v>41142</v>
      </c>
      <c r="B224">
        <v>14.5275</v>
      </c>
      <c r="C224">
        <v>14.57375</v>
      </c>
      <c r="D224">
        <v>13.82625</v>
      </c>
      <c r="E224">
        <v>13.96</v>
      </c>
      <c r="F224">
        <v>13.96</v>
      </c>
      <c r="G224">
        <v>1624800</v>
      </c>
    </row>
    <row r="225" spans="1:7" x14ac:dyDescent="0.25">
      <c r="A225" s="27">
        <v>41143</v>
      </c>
      <c r="B225">
        <v>13.71125</v>
      </c>
      <c r="C225">
        <v>13.96875</v>
      </c>
      <c r="D225">
        <v>13.581250000000001</v>
      </c>
      <c r="E225">
        <v>13.8575</v>
      </c>
      <c r="F225">
        <v>13.8575</v>
      </c>
      <c r="G225">
        <v>1369600</v>
      </c>
    </row>
    <row r="226" spans="1:7" x14ac:dyDescent="0.25">
      <c r="A226" s="27">
        <v>41144</v>
      </c>
      <c r="B226">
        <v>13.75375</v>
      </c>
      <c r="C226">
        <v>13.8025</v>
      </c>
      <c r="D226">
        <v>13.385</v>
      </c>
      <c r="E226">
        <v>13.56875</v>
      </c>
      <c r="F226">
        <v>13.56875</v>
      </c>
      <c r="G226">
        <v>1468000</v>
      </c>
    </row>
    <row r="227" spans="1:7" x14ac:dyDescent="0.25">
      <c r="A227" s="27">
        <v>41145</v>
      </c>
      <c r="B227">
        <v>13.4175</v>
      </c>
      <c r="C227">
        <v>14.22</v>
      </c>
      <c r="D227">
        <v>13.38625</v>
      </c>
      <c r="E227">
        <v>14.108750000000001</v>
      </c>
      <c r="F227">
        <v>14.108750000000001</v>
      </c>
      <c r="G227">
        <v>1446400</v>
      </c>
    </row>
    <row r="228" spans="1:7" x14ac:dyDescent="0.25">
      <c r="A228" s="27">
        <v>41148</v>
      </c>
      <c r="B228">
        <v>14.248749999999999</v>
      </c>
      <c r="C228">
        <v>14.36125</v>
      </c>
      <c r="D228">
        <v>13.987500000000001</v>
      </c>
      <c r="E228">
        <v>14.02875</v>
      </c>
      <c r="F228">
        <v>14.02875</v>
      </c>
      <c r="G228">
        <v>1049600</v>
      </c>
    </row>
    <row r="229" spans="1:7" x14ac:dyDescent="0.25">
      <c r="A229" s="27">
        <v>41149</v>
      </c>
      <c r="B229">
        <v>13.78875</v>
      </c>
      <c r="C229">
        <v>14.0175</v>
      </c>
      <c r="D229">
        <v>13.731249999999999</v>
      </c>
      <c r="E229">
        <v>13.765000000000001</v>
      </c>
      <c r="F229">
        <v>13.765000000000001</v>
      </c>
      <c r="G229">
        <v>915200</v>
      </c>
    </row>
    <row r="230" spans="1:7" x14ac:dyDescent="0.25">
      <c r="A230" s="27">
        <v>41150</v>
      </c>
      <c r="B230">
        <v>13.78125</v>
      </c>
      <c r="C230">
        <v>14.063750000000001</v>
      </c>
      <c r="D230">
        <v>13.67375</v>
      </c>
      <c r="E230">
        <v>13.6975</v>
      </c>
      <c r="F230">
        <v>13.6975</v>
      </c>
      <c r="G230">
        <v>1656000</v>
      </c>
    </row>
    <row r="231" spans="1:7" x14ac:dyDescent="0.25">
      <c r="A231" s="27">
        <v>41151</v>
      </c>
      <c r="B231">
        <v>13.385</v>
      </c>
      <c r="C231">
        <v>13.57625</v>
      </c>
      <c r="D231">
        <v>13.27</v>
      </c>
      <c r="E231">
        <v>13.414999999999999</v>
      </c>
      <c r="F231">
        <v>13.414999999999999</v>
      </c>
      <c r="G231">
        <v>1492800</v>
      </c>
    </row>
    <row r="232" spans="1:7" x14ac:dyDescent="0.25">
      <c r="A232" s="27">
        <v>41152</v>
      </c>
      <c r="B232">
        <v>13.625</v>
      </c>
      <c r="C232">
        <v>13.9175</v>
      </c>
      <c r="D232">
        <v>13.342499999999999</v>
      </c>
      <c r="E232">
        <v>13.81625</v>
      </c>
      <c r="F232">
        <v>13.81625</v>
      </c>
      <c r="G232">
        <v>1385600</v>
      </c>
    </row>
    <row r="233" spans="1:7" x14ac:dyDescent="0.25">
      <c r="A233" s="27">
        <v>41156</v>
      </c>
      <c r="B233">
        <v>13.77375</v>
      </c>
      <c r="C233">
        <v>13.97125</v>
      </c>
      <c r="D233">
        <v>13.54</v>
      </c>
      <c r="E233">
        <v>13.95875</v>
      </c>
      <c r="F233">
        <v>13.95875</v>
      </c>
      <c r="G233">
        <v>1432800</v>
      </c>
    </row>
    <row r="234" spans="1:7" x14ac:dyDescent="0.25">
      <c r="A234" s="27">
        <v>41157</v>
      </c>
      <c r="B234">
        <v>13.99375</v>
      </c>
      <c r="C234">
        <v>14.385</v>
      </c>
      <c r="D234">
        <v>13.99375</v>
      </c>
      <c r="E234">
        <v>14.30875</v>
      </c>
      <c r="F234">
        <v>14.30875</v>
      </c>
      <c r="G234">
        <v>396800</v>
      </c>
    </row>
    <row r="235" spans="1:7" x14ac:dyDescent="0.25">
      <c r="A235" s="27">
        <v>41158</v>
      </c>
      <c r="B235">
        <v>14.635</v>
      </c>
      <c r="C235">
        <v>15.8225</v>
      </c>
      <c r="D235">
        <v>14.635</v>
      </c>
      <c r="E235">
        <v>15.8225</v>
      </c>
      <c r="F235">
        <v>15.8225</v>
      </c>
      <c r="G235">
        <v>2371200</v>
      </c>
    </row>
    <row r="236" spans="1:7" x14ac:dyDescent="0.25">
      <c r="A236" s="27">
        <v>41159</v>
      </c>
      <c r="B236">
        <v>16.133751</v>
      </c>
      <c r="C236">
        <v>16.754999000000002</v>
      </c>
      <c r="D236">
        <v>16.072500000000002</v>
      </c>
      <c r="E236">
        <v>16.715</v>
      </c>
      <c r="F236">
        <v>16.715</v>
      </c>
      <c r="G236">
        <v>2332800</v>
      </c>
    </row>
    <row r="237" spans="1:7" x14ac:dyDescent="0.25">
      <c r="A237" s="27">
        <v>41162</v>
      </c>
      <c r="B237">
        <v>16.443750000000001</v>
      </c>
      <c r="C237">
        <v>16.946251</v>
      </c>
      <c r="D237">
        <v>15.69</v>
      </c>
      <c r="E237">
        <v>15.76375</v>
      </c>
      <c r="F237">
        <v>15.76375</v>
      </c>
      <c r="G237">
        <v>2732800</v>
      </c>
    </row>
    <row r="238" spans="1:7" x14ac:dyDescent="0.25">
      <c r="A238" s="27">
        <v>41163</v>
      </c>
      <c r="B238">
        <v>15.776249999999999</v>
      </c>
      <c r="C238">
        <v>16.196251</v>
      </c>
      <c r="D238">
        <v>15.58375</v>
      </c>
      <c r="E238">
        <v>15.835000000000001</v>
      </c>
      <c r="F238">
        <v>15.835000000000001</v>
      </c>
      <c r="G238">
        <v>2266400</v>
      </c>
    </row>
    <row r="239" spans="1:7" x14ac:dyDescent="0.25">
      <c r="A239" s="27">
        <v>41164</v>
      </c>
      <c r="B239">
        <v>16.131250000000001</v>
      </c>
      <c r="C239">
        <v>16.311250999999999</v>
      </c>
      <c r="D239">
        <v>15.74625</v>
      </c>
      <c r="E239">
        <v>16.25</v>
      </c>
      <c r="F239">
        <v>16.25</v>
      </c>
      <c r="G239">
        <v>1771200</v>
      </c>
    </row>
    <row r="240" spans="1:7" x14ac:dyDescent="0.25">
      <c r="A240" s="27">
        <v>41165</v>
      </c>
      <c r="B240">
        <v>16.233749</v>
      </c>
      <c r="C240">
        <v>17.540001</v>
      </c>
      <c r="D240">
        <v>15.942500000000001</v>
      </c>
      <c r="E240">
        <v>17.43</v>
      </c>
      <c r="F240">
        <v>17.43</v>
      </c>
      <c r="G240">
        <v>2788800</v>
      </c>
    </row>
    <row r="241" spans="1:7" x14ac:dyDescent="0.25">
      <c r="A241" s="27">
        <v>41166</v>
      </c>
      <c r="B241">
        <v>17.772499</v>
      </c>
      <c r="C241">
        <v>18.052499999999998</v>
      </c>
      <c r="D241">
        <v>16.736249999999998</v>
      </c>
      <c r="E241">
        <v>16.8325</v>
      </c>
      <c r="F241">
        <v>16.8325</v>
      </c>
      <c r="G241">
        <v>3025600</v>
      </c>
    </row>
    <row r="242" spans="1:7" x14ac:dyDescent="0.25">
      <c r="A242" s="27">
        <v>41169</v>
      </c>
      <c r="B242">
        <v>16.524999999999999</v>
      </c>
      <c r="C242">
        <v>16.921249</v>
      </c>
      <c r="D242">
        <v>16.513750000000002</v>
      </c>
      <c r="E242">
        <v>16.918751</v>
      </c>
      <c r="F242">
        <v>16.918751</v>
      </c>
      <c r="G242">
        <v>1929600</v>
      </c>
    </row>
    <row r="243" spans="1:7" x14ac:dyDescent="0.25">
      <c r="A243" s="27">
        <v>41170</v>
      </c>
      <c r="B243">
        <v>16.827499</v>
      </c>
      <c r="C243">
        <v>17.4175</v>
      </c>
      <c r="D243">
        <v>16.649999999999999</v>
      </c>
      <c r="E243">
        <v>17.362499</v>
      </c>
      <c r="F243">
        <v>17.362499</v>
      </c>
      <c r="G243">
        <v>2216800</v>
      </c>
    </row>
    <row r="244" spans="1:7" x14ac:dyDescent="0.25">
      <c r="A244" s="27">
        <v>41171</v>
      </c>
      <c r="B244">
        <v>17.6875</v>
      </c>
      <c r="C244">
        <v>17.731251</v>
      </c>
      <c r="D244">
        <v>17.295000000000002</v>
      </c>
      <c r="E244">
        <v>17.392499999999998</v>
      </c>
      <c r="F244">
        <v>17.392499999999998</v>
      </c>
      <c r="G244">
        <v>2570400</v>
      </c>
    </row>
    <row r="245" spans="1:7" x14ac:dyDescent="0.25">
      <c r="A245" s="27">
        <v>41172</v>
      </c>
      <c r="B245">
        <v>17.231251</v>
      </c>
      <c r="C245">
        <v>17.5825</v>
      </c>
      <c r="D245">
        <v>16.96125</v>
      </c>
      <c r="E245">
        <v>17.565000999999999</v>
      </c>
      <c r="F245">
        <v>17.565000999999999</v>
      </c>
      <c r="G245">
        <v>3084800</v>
      </c>
    </row>
    <row r="246" spans="1:7" x14ac:dyDescent="0.25">
      <c r="A246" s="27">
        <v>41173</v>
      </c>
      <c r="B246">
        <v>17.545000000000002</v>
      </c>
      <c r="C246">
        <v>17.915001</v>
      </c>
      <c r="D246">
        <v>17.385000000000002</v>
      </c>
      <c r="E246">
        <v>17.671249</v>
      </c>
      <c r="F246">
        <v>17.671249</v>
      </c>
      <c r="G246">
        <v>2898400</v>
      </c>
    </row>
    <row r="247" spans="1:7" x14ac:dyDescent="0.25">
      <c r="A247" s="27">
        <v>41176</v>
      </c>
      <c r="B247">
        <v>17.471250999999999</v>
      </c>
      <c r="C247">
        <v>18.076250000000002</v>
      </c>
      <c r="D247">
        <v>17.393749</v>
      </c>
      <c r="E247">
        <v>17.908750999999999</v>
      </c>
      <c r="F247">
        <v>17.908750999999999</v>
      </c>
      <c r="G247">
        <v>2852800</v>
      </c>
    </row>
    <row r="248" spans="1:7" x14ac:dyDescent="0.25">
      <c r="A248" s="27">
        <v>41177</v>
      </c>
      <c r="B248">
        <v>18.114999999999998</v>
      </c>
      <c r="C248">
        <v>18.1325</v>
      </c>
      <c r="D248">
        <v>16.526250999999998</v>
      </c>
      <c r="E248">
        <v>16.57</v>
      </c>
      <c r="F248">
        <v>16.57</v>
      </c>
      <c r="G248">
        <v>3509600</v>
      </c>
    </row>
    <row r="249" spans="1:7" x14ac:dyDescent="0.25">
      <c r="A249" s="27">
        <v>41178</v>
      </c>
      <c r="B249">
        <v>16.256250000000001</v>
      </c>
      <c r="C249">
        <v>16.48</v>
      </c>
      <c r="D249">
        <v>15.567500000000001</v>
      </c>
      <c r="E249">
        <v>15.907500000000001</v>
      </c>
      <c r="F249">
        <v>15.907500000000001</v>
      </c>
      <c r="G249">
        <v>2968000</v>
      </c>
    </row>
    <row r="250" spans="1:7" x14ac:dyDescent="0.25">
      <c r="A250" s="27">
        <v>41179</v>
      </c>
      <c r="B250">
        <v>16.477501</v>
      </c>
      <c r="C250">
        <v>17.4175</v>
      </c>
      <c r="D250">
        <v>16.2075</v>
      </c>
      <c r="E250">
        <v>17.368749999999999</v>
      </c>
      <c r="F250">
        <v>17.368749999999999</v>
      </c>
      <c r="G250">
        <v>3378400</v>
      </c>
    </row>
    <row r="251" spans="1:7" x14ac:dyDescent="0.25">
      <c r="A251" s="27">
        <v>41180</v>
      </c>
      <c r="B251">
        <v>16.96875</v>
      </c>
      <c r="C251">
        <v>17.401250999999998</v>
      </c>
      <c r="D251">
        <v>16.688749000000001</v>
      </c>
      <c r="E251">
        <v>16.842500999999999</v>
      </c>
      <c r="F251">
        <v>16.842500999999999</v>
      </c>
      <c r="G251">
        <v>3326400</v>
      </c>
    </row>
    <row r="252" spans="1:7" x14ac:dyDescent="0.25">
      <c r="A252" s="27">
        <v>41183</v>
      </c>
      <c r="B252">
        <v>17.254999000000002</v>
      </c>
      <c r="C252">
        <v>17.715</v>
      </c>
      <c r="D252">
        <v>16.598749000000002</v>
      </c>
      <c r="E252">
        <v>16.682500999999998</v>
      </c>
      <c r="F252">
        <v>16.682500999999998</v>
      </c>
      <c r="G252">
        <v>3069600</v>
      </c>
    </row>
    <row r="253" spans="1:7" x14ac:dyDescent="0.25">
      <c r="A253" s="27">
        <v>41184</v>
      </c>
      <c r="B253">
        <v>16.896249999999998</v>
      </c>
      <c r="C253">
        <v>17.040001</v>
      </c>
      <c r="D253">
        <v>16.445</v>
      </c>
      <c r="E253">
        <v>17.016251</v>
      </c>
      <c r="F253">
        <v>17.016251</v>
      </c>
      <c r="G253">
        <v>1716000</v>
      </c>
    </row>
    <row r="254" spans="1:7" x14ac:dyDescent="0.25">
      <c r="A254" s="27">
        <v>41185</v>
      </c>
      <c r="B254">
        <v>17</v>
      </c>
      <c r="C254">
        <v>17.280000999999999</v>
      </c>
      <c r="D254">
        <v>16.5825</v>
      </c>
      <c r="E254">
        <v>17.078751</v>
      </c>
      <c r="F254">
        <v>17.078751</v>
      </c>
      <c r="G254">
        <v>1817600</v>
      </c>
    </row>
    <row r="255" spans="1:7" x14ac:dyDescent="0.25">
      <c r="A255" s="27">
        <v>41186</v>
      </c>
      <c r="B255">
        <v>17.219999000000001</v>
      </c>
      <c r="C255">
        <v>17.49625</v>
      </c>
      <c r="D255">
        <v>17.102501</v>
      </c>
      <c r="E255">
        <v>17.487499</v>
      </c>
      <c r="F255">
        <v>17.487499</v>
      </c>
      <c r="G255">
        <v>6960000</v>
      </c>
    </row>
    <row r="256" spans="1:7" x14ac:dyDescent="0.25">
      <c r="A256" s="27">
        <v>41187</v>
      </c>
      <c r="B256">
        <v>18.040001</v>
      </c>
      <c r="C256">
        <v>18.217500999999999</v>
      </c>
      <c r="D256">
        <v>17.5</v>
      </c>
      <c r="E256">
        <v>17.717500999999999</v>
      </c>
      <c r="F256">
        <v>17.717500999999999</v>
      </c>
      <c r="G256">
        <v>2464000</v>
      </c>
    </row>
    <row r="257" spans="1:7" x14ac:dyDescent="0.25">
      <c r="A257" s="27">
        <v>41190</v>
      </c>
      <c r="B257">
        <v>17.475000000000001</v>
      </c>
      <c r="C257">
        <v>17.692499000000002</v>
      </c>
      <c r="D257">
        <v>17.337499999999999</v>
      </c>
      <c r="E257">
        <v>17.52</v>
      </c>
      <c r="F257">
        <v>17.52</v>
      </c>
      <c r="G257">
        <v>780800</v>
      </c>
    </row>
    <row r="258" spans="1:7" x14ac:dyDescent="0.25">
      <c r="A258" s="27">
        <v>41191</v>
      </c>
      <c r="B258">
        <v>17.485001</v>
      </c>
      <c r="C258">
        <v>17.5625</v>
      </c>
      <c r="D258">
        <v>16.665001</v>
      </c>
      <c r="E258">
        <v>16.7575</v>
      </c>
      <c r="F258">
        <v>16.7575</v>
      </c>
      <c r="G258">
        <v>1497200</v>
      </c>
    </row>
    <row r="259" spans="1:7" x14ac:dyDescent="0.25">
      <c r="A259" s="27">
        <v>41192</v>
      </c>
      <c r="B259">
        <v>16.945</v>
      </c>
      <c r="C259">
        <v>17.045000000000002</v>
      </c>
      <c r="D259">
        <v>16.57</v>
      </c>
      <c r="E259">
        <v>16.947500000000002</v>
      </c>
      <c r="F259">
        <v>16.947500000000002</v>
      </c>
      <c r="G259">
        <v>1281600</v>
      </c>
    </row>
    <row r="260" spans="1:7" x14ac:dyDescent="0.25">
      <c r="A260" s="27">
        <v>41193</v>
      </c>
      <c r="B260">
        <v>17.197500000000002</v>
      </c>
      <c r="C260">
        <v>17.389999</v>
      </c>
      <c r="D260">
        <v>17.052499999999998</v>
      </c>
      <c r="E260">
        <v>17.110001</v>
      </c>
      <c r="F260">
        <v>17.110001</v>
      </c>
      <c r="G260">
        <v>1004800</v>
      </c>
    </row>
    <row r="261" spans="1:7" x14ac:dyDescent="0.25">
      <c r="A261" s="27">
        <v>41194</v>
      </c>
      <c r="B261">
        <v>17.459999</v>
      </c>
      <c r="C261">
        <v>17.612499</v>
      </c>
      <c r="D261">
        <v>16.912500000000001</v>
      </c>
      <c r="E261">
        <v>17</v>
      </c>
      <c r="F261">
        <v>17</v>
      </c>
      <c r="G261">
        <v>1397600</v>
      </c>
    </row>
    <row r="262" spans="1:7" x14ac:dyDescent="0.25">
      <c r="A262" s="27">
        <v>41197</v>
      </c>
      <c r="B262">
        <v>17.145</v>
      </c>
      <c r="C262">
        <v>17.6175</v>
      </c>
      <c r="D262">
        <v>16.805</v>
      </c>
      <c r="E262">
        <v>17.579999999999998</v>
      </c>
      <c r="F262">
        <v>17.579999999999998</v>
      </c>
      <c r="G262">
        <v>1719200</v>
      </c>
    </row>
    <row r="263" spans="1:7" x14ac:dyDescent="0.25">
      <c r="A263" s="27">
        <v>41198</v>
      </c>
      <c r="B263">
        <v>17.877500999999999</v>
      </c>
      <c r="C263">
        <v>18.0625</v>
      </c>
      <c r="D263">
        <v>17.737499</v>
      </c>
      <c r="E263">
        <v>17.9725</v>
      </c>
      <c r="F263">
        <v>17.9725</v>
      </c>
      <c r="G263">
        <v>1372800</v>
      </c>
    </row>
    <row r="264" spans="1:7" x14ac:dyDescent="0.25">
      <c r="A264" s="27">
        <v>41199</v>
      </c>
      <c r="B264">
        <v>17.982500000000002</v>
      </c>
      <c r="C264">
        <v>18.305</v>
      </c>
      <c r="D264">
        <v>17.7925</v>
      </c>
      <c r="E264">
        <v>18.212499999999999</v>
      </c>
      <c r="F264">
        <v>18.212499999999999</v>
      </c>
      <c r="G264">
        <v>1608400</v>
      </c>
    </row>
    <row r="265" spans="1:7" x14ac:dyDescent="0.25">
      <c r="A265" s="27">
        <v>41200</v>
      </c>
      <c r="B265">
        <v>18.0825</v>
      </c>
      <c r="C265">
        <v>18.469999000000001</v>
      </c>
      <c r="D265">
        <v>17.954999999999998</v>
      </c>
      <c r="E265">
        <v>18.237499</v>
      </c>
      <c r="F265">
        <v>18.237499</v>
      </c>
      <c r="G265">
        <v>1837600</v>
      </c>
    </row>
    <row r="266" spans="1:7" x14ac:dyDescent="0.25">
      <c r="A266" s="27">
        <v>41201</v>
      </c>
      <c r="B266">
        <v>18.084999</v>
      </c>
      <c r="C266">
        <v>18.084999</v>
      </c>
      <c r="D266">
        <v>16.879999000000002</v>
      </c>
      <c r="E266">
        <v>17.09</v>
      </c>
      <c r="F266">
        <v>17.09</v>
      </c>
      <c r="G266">
        <v>3644400</v>
      </c>
    </row>
    <row r="267" spans="1:7" x14ac:dyDescent="0.25">
      <c r="A267" s="27">
        <v>41204</v>
      </c>
      <c r="B267">
        <v>17.137501</v>
      </c>
      <c r="C267">
        <v>17.309999000000001</v>
      </c>
      <c r="D267">
        <v>16.625</v>
      </c>
      <c r="E267">
        <v>17.309999000000001</v>
      </c>
      <c r="F267">
        <v>17.309999000000001</v>
      </c>
      <c r="G267">
        <v>2071600</v>
      </c>
    </row>
    <row r="268" spans="1:7" x14ac:dyDescent="0.25">
      <c r="A268" s="27">
        <v>41205</v>
      </c>
      <c r="B268">
        <v>16.329999999999998</v>
      </c>
      <c r="C268">
        <v>16.440000999999999</v>
      </c>
      <c r="D268">
        <v>15.7</v>
      </c>
      <c r="E268">
        <v>15.92</v>
      </c>
      <c r="F268">
        <v>15.92</v>
      </c>
      <c r="G268">
        <v>2218800</v>
      </c>
    </row>
    <row r="269" spans="1:7" x14ac:dyDescent="0.25">
      <c r="A269" s="27">
        <v>41206</v>
      </c>
      <c r="B269">
        <v>16.094999000000001</v>
      </c>
      <c r="C269">
        <v>16.129999000000002</v>
      </c>
      <c r="D269">
        <v>15.672499999999999</v>
      </c>
      <c r="E269">
        <v>15.785</v>
      </c>
      <c r="F269">
        <v>15.785</v>
      </c>
      <c r="G269">
        <v>1938000</v>
      </c>
    </row>
    <row r="270" spans="1:7" x14ac:dyDescent="0.25">
      <c r="A270" s="27">
        <v>41207</v>
      </c>
      <c r="B270">
        <v>16.327499</v>
      </c>
      <c r="C270">
        <v>16.407499000000001</v>
      </c>
      <c r="D270">
        <v>15.805</v>
      </c>
      <c r="E270">
        <v>16.192499000000002</v>
      </c>
      <c r="F270">
        <v>16.192499000000002</v>
      </c>
      <c r="G270">
        <v>1384000</v>
      </c>
    </row>
    <row r="271" spans="1:7" x14ac:dyDescent="0.25">
      <c r="A271" s="27">
        <v>41208</v>
      </c>
      <c r="B271">
        <v>16.204999999999998</v>
      </c>
      <c r="C271">
        <v>16.485001</v>
      </c>
      <c r="D271">
        <v>15.807499999999999</v>
      </c>
      <c r="E271">
        <v>16.235001</v>
      </c>
      <c r="F271">
        <v>16.235001</v>
      </c>
      <c r="G271">
        <v>1385200</v>
      </c>
    </row>
    <row r="272" spans="1:7" x14ac:dyDescent="0.25">
      <c r="A272" s="27">
        <v>41213</v>
      </c>
      <c r="B272">
        <v>16.575001</v>
      </c>
      <c r="C272">
        <v>16.605</v>
      </c>
      <c r="D272">
        <v>15.762499999999999</v>
      </c>
      <c r="E272">
        <v>15.887499999999999</v>
      </c>
      <c r="F272">
        <v>15.887499999999999</v>
      </c>
      <c r="G272">
        <v>1339200</v>
      </c>
    </row>
    <row r="273" spans="1:7" x14ac:dyDescent="0.25">
      <c r="A273" s="27">
        <v>41214</v>
      </c>
      <c r="B273">
        <v>16.079999999999998</v>
      </c>
      <c r="C273">
        <v>17.184999000000001</v>
      </c>
      <c r="D273">
        <v>16.035</v>
      </c>
      <c r="E273">
        <v>17.170000000000002</v>
      </c>
      <c r="F273">
        <v>17.170000000000002</v>
      </c>
      <c r="G273">
        <v>1663600</v>
      </c>
    </row>
    <row r="274" spans="1:7" x14ac:dyDescent="0.25">
      <c r="A274" s="27">
        <v>41215</v>
      </c>
      <c r="B274">
        <v>17.387501</v>
      </c>
      <c r="C274">
        <v>17.447500000000002</v>
      </c>
      <c r="D274">
        <v>16.635000000000002</v>
      </c>
      <c r="E274">
        <v>16.719999000000001</v>
      </c>
      <c r="F274">
        <v>16.719999000000001</v>
      </c>
      <c r="G274">
        <v>1607200</v>
      </c>
    </row>
    <row r="275" spans="1:7" x14ac:dyDescent="0.25">
      <c r="A275" s="27">
        <v>41218</v>
      </c>
      <c r="B275">
        <v>16.467500999999999</v>
      </c>
      <c r="C275">
        <v>16.57</v>
      </c>
      <c r="D275">
        <v>15.977499999999999</v>
      </c>
      <c r="E275">
        <v>16.397499</v>
      </c>
      <c r="F275">
        <v>16.397499</v>
      </c>
      <c r="G275">
        <v>1805200</v>
      </c>
    </row>
    <row r="276" spans="1:7" x14ac:dyDescent="0.25">
      <c r="A276" s="27">
        <v>41219</v>
      </c>
      <c r="B276">
        <v>16.522499</v>
      </c>
      <c r="C276">
        <v>17.145</v>
      </c>
      <c r="D276">
        <v>16.3675</v>
      </c>
      <c r="E276">
        <v>16.965</v>
      </c>
      <c r="F276">
        <v>16.965</v>
      </c>
      <c r="G276">
        <v>1677600</v>
      </c>
    </row>
    <row r="277" spans="1:7" x14ac:dyDescent="0.25">
      <c r="A277" s="27">
        <v>41220</v>
      </c>
      <c r="B277">
        <v>16.5425</v>
      </c>
      <c r="C277">
        <v>16.662500000000001</v>
      </c>
      <c r="D277">
        <v>15.41</v>
      </c>
      <c r="E277">
        <v>15.615</v>
      </c>
      <c r="F277">
        <v>15.615</v>
      </c>
      <c r="G277">
        <v>3394800</v>
      </c>
    </row>
    <row r="278" spans="1:7" x14ac:dyDescent="0.25">
      <c r="A278" s="27">
        <v>41221</v>
      </c>
      <c r="B278">
        <v>15.637499999999999</v>
      </c>
      <c r="C278">
        <v>15.977499999999999</v>
      </c>
      <c r="D278">
        <v>15.414999999999999</v>
      </c>
      <c r="E278">
        <v>15.4825</v>
      </c>
      <c r="F278">
        <v>15.4825</v>
      </c>
      <c r="G278">
        <v>3148800</v>
      </c>
    </row>
    <row r="279" spans="1:7" x14ac:dyDescent="0.25">
      <c r="A279" s="27">
        <v>41222</v>
      </c>
      <c r="B279">
        <v>15.324999999999999</v>
      </c>
      <c r="C279">
        <v>15.987500000000001</v>
      </c>
      <c r="D279">
        <v>15.3</v>
      </c>
      <c r="E279">
        <v>15.4925</v>
      </c>
      <c r="F279">
        <v>15.4925</v>
      </c>
      <c r="G279">
        <v>2507200</v>
      </c>
    </row>
    <row r="280" spans="1:7" x14ac:dyDescent="0.25">
      <c r="A280" s="27">
        <v>41225</v>
      </c>
      <c r="B280">
        <v>15.66</v>
      </c>
      <c r="C280">
        <v>16.535</v>
      </c>
      <c r="D280">
        <v>15.66</v>
      </c>
      <c r="E280">
        <v>16.4925</v>
      </c>
      <c r="F280">
        <v>16.4925</v>
      </c>
      <c r="G280">
        <v>1809600</v>
      </c>
    </row>
    <row r="281" spans="1:7" x14ac:dyDescent="0.25">
      <c r="A281" s="27">
        <v>41226</v>
      </c>
      <c r="B281">
        <v>16.105</v>
      </c>
      <c r="C281">
        <v>16.885000000000002</v>
      </c>
      <c r="D281">
        <v>16</v>
      </c>
      <c r="E281">
        <v>16.4575</v>
      </c>
      <c r="F281">
        <v>16.4575</v>
      </c>
      <c r="G281">
        <v>2097200</v>
      </c>
    </row>
    <row r="282" spans="1:7" x14ac:dyDescent="0.25">
      <c r="A282" s="27">
        <v>41227</v>
      </c>
      <c r="B282">
        <v>16.93</v>
      </c>
      <c r="C282">
        <v>16.9725</v>
      </c>
      <c r="D282">
        <v>15.625</v>
      </c>
      <c r="E282">
        <v>15.9</v>
      </c>
      <c r="F282">
        <v>15.9</v>
      </c>
      <c r="G282">
        <v>2247200</v>
      </c>
    </row>
    <row r="283" spans="1:7" x14ac:dyDescent="0.25">
      <c r="A283" s="27">
        <v>41228</v>
      </c>
      <c r="B283">
        <v>15.904999999999999</v>
      </c>
      <c r="C283">
        <v>16.1875</v>
      </c>
      <c r="D283">
        <v>15.2425</v>
      </c>
      <c r="E283">
        <v>15.727499999999999</v>
      </c>
      <c r="F283">
        <v>15.727499999999999</v>
      </c>
      <c r="G283">
        <v>2356000</v>
      </c>
    </row>
    <row r="284" spans="1:7" x14ac:dyDescent="0.25">
      <c r="A284" s="27">
        <v>41229</v>
      </c>
      <c r="B284">
        <v>15.92</v>
      </c>
      <c r="C284">
        <v>16.482500000000002</v>
      </c>
      <c r="D284">
        <v>15.362500000000001</v>
      </c>
      <c r="E284">
        <v>16.454999999999998</v>
      </c>
      <c r="F284">
        <v>16.454999999999998</v>
      </c>
      <c r="G284">
        <v>2913200</v>
      </c>
    </row>
    <row r="285" spans="1:7" x14ac:dyDescent="0.25">
      <c r="A285" s="27">
        <v>41232</v>
      </c>
      <c r="B285">
        <v>17.037500000000001</v>
      </c>
      <c r="C285">
        <v>17.879999000000002</v>
      </c>
      <c r="D285">
        <v>17.022499</v>
      </c>
      <c r="E285">
        <v>17.864999999999998</v>
      </c>
      <c r="F285">
        <v>17.864999999999998</v>
      </c>
      <c r="G285">
        <v>2532000</v>
      </c>
    </row>
    <row r="286" spans="1:7" x14ac:dyDescent="0.25">
      <c r="A286" s="27">
        <v>41233</v>
      </c>
      <c r="B286">
        <v>18.0625</v>
      </c>
      <c r="C286">
        <v>18.202499</v>
      </c>
      <c r="D286">
        <v>17.752500999999999</v>
      </c>
      <c r="E286">
        <v>18.155000999999999</v>
      </c>
      <c r="F286">
        <v>18.155000999999999</v>
      </c>
      <c r="G286">
        <v>2145600</v>
      </c>
    </row>
    <row r="287" spans="1:7" x14ac:dyDescent="0.25">
      <c r="A287" s="27">
        <v>41234</v>
      </c>
      <c r="B287">
        <v>18.204999999999998</v>
      </c>
      <c r="C287">
        <v>18.517499999999998</v>
      </c>
      <c r="D287">
        <v>17.860001</v>
      </c>
      <c r="E287">
        <v>18.035</v>
      </c>
      <c r="F287">
        <v>18.035</v>
      </c>
      <c r="G287">
        <v>1630000</v>
      </c>
    </row>
    <row r="288" spans="1:7" x14ac:dyDescent="0.25">
      <c r="A288" s="27">
        <v>41236</v>
      </c>
      <c r="B288">
        <v>18.467500999999999</v>
      </c>
      <c r="C288">
        <v>18.822500000000002</v>
      </c>
      <c r="D288">
        <v>18.309999000000001</v>
      </c>
      <c r="E288">
        <v>18.822500000000002</v>
      </c>
      <c r="F288">
        <v>18.822500000000002</v>
      </c>
      <c r="G288">
        <v>1062000</v>
      </c>
    </row>
    <row r="289" spans="1:7" x14ac:dyDescent="0.25">
      <c r="A289" s="27">
        <v>41239</v>
      </c>
      <c r="B289">
        <v>18.495000999999998</v>
      </c>
      <c r="C289">
        <v>18.997499000000001</v>
      </c>
      <c r="D289">
        <v>18.389999</v>
      </c>
      <c r="E289">
        <v>18.977501</v>
      </c>
      <c r="F289">
        <v>18.977501</v>
      </c>
      <c r="G289">
        <v>1922000</v>
      </c>
    </row>
    <row r="290" spans="1:7" x14ac:dyDescent="0.25">
      <c r="A290" s="27">
        <v>41240</v>
      </c>
      <c r="B290">
        <v>19.100000000000001</v>
      </c>
      <c r="C290">
        <v>19.25</v>
      </c>
      <c r="D290">
        <v>18.502500999999999</v>
      </c>
      <c r="E290">
        <v>18.557500999999998</v>
      </c>
      <c r="F290">
        <v>18.557500999999998</v>
      </c>
      <c r="G290">
        <v>1638000</v>
      </c>
    </row>
    <row r="291" spans="1:7" x14ac:dyDescent="0.25">
      <c r="A291" s="27">
        <v>41241</v>
      </c>
      <c r="B291">
        <v>18.2425</v>
      </c>
      <c r="C291">
        <v>19.114999999999998</v>
      </c>
      <c r="D291">
        <v>17.862499</v>
      </c>
      <c r="E291">
        <v>19.0625</v>
      </c>
      <c r="F291">
        <v>19.0625</v>
      </c>
      <c r="G291">
        <v>2033200</v>
      </c>
    </row>
    <row r="292" spans="1:7" x14ac:dyDescent="0.25">
      <c r="A292" s="27">
        <v>41242</v>
      </c>
      <c r="B292">
        <v>19.364999999999998</v>
      </c>
      <c r="C292">
        <v>19.4375</v>
      </c>
      <c r="D292">
        <v>18.897499</v>
      </c>
      <c r="E292">
        <v>19.32</v>
      </c>
      <c r="F292">
        <v>19.32</v>
      </c>
      <c r="G292">
        <v>1111600</v>
      </c>
    </row>
    <row r="293" spans="1:7" x14ac:dyDescent="0.25">
      <c r="A293" s="27">
        <v>41243</v>
      </c>
      <c r="B293">
        <v>19.502500999999999</v>
      </c>
      <c r="C293">
        <v>19.502500999999999</v>
      </c>
      <c r="D293">
        <v>18.774999999999999</v>
      </c>
      <c r="E293">
        <v>18.942499000000002</v>
      </c>
      <c r="F293">
        <v>18.942499000000002</v>
      </c>
      <c r="G293">
        <v>1437600</v>
      </c>
    </row>
    <row r="294" spans="1:7" x14ac:dyDescent="0.25">
      <c r="A294" s="27">
        <v>41246</v>
      </c>
      <c r="B294">
        <v>19.4725</v>
      </c>
      <c r="C294">
        <v>19.497499000000001</v>
      </c>
      <c r="D294">
        <v>18.5275</v>
      </c>
      <c r="E294">
        <v>18.59</v>
      </c>
      <c r="F294">
        <v>18.59</v>
      </c>
      <c r="G294">
        <v>1367600</v>
      </c>
    </row>
    <row r="295" spans="1:7" x14ac:dyDescent="0.25">
      <c r="A295" s="27">
        <v>41247</v>
      </c>
      <c r="B295">
        <v>18.450001</v>
      </c>
      <c r="C295">
        <v>18.684999000000001</v>
      </c>
      <c r="D295">
        <v>17.985001</v>
      </c>
      <c r="E295">
        <v>18.239999999999998</v>
      </c>
      <c r="F295">
        <v>18.239999999999998</v>
      </c>
      <c r="G295">
        <v>1467600</v>
      </c>
    </row>
    <row r="296" spans="1:7" x14ac:dyDescent="0.25">
      <c r="A296" s="27">
        <v>41248</v>
      </c>
      <c r="B296">
        <v>18.25</v>
      </c>
      <c r="C296">
        <v>18.627500999999999</v>
      </c>
      <c r="D296">
        <v>17.844999000000001</v>
      </c>
      <c r="E296">
        <v>18.5425</v>
      </c>
      <c r="F296">
        <v>18.5425</v>
      </c>
      <c r="G296">
        <v>1504400</v>
      </c>
    </row>
    <row r="297" spans="1:7" x14ac:dyDescent="0.25">
      <c r="A297" s="27">
        <v>41249</v>
      </c>
      <c r="B297">
        <v>18.545000000000002</v>
      </c>
      <c r="C297">
        <v>18.602501</v>
      </c>
      <c r="D297">
        <v>18.1675</v>
      </c>
      <c r="E297">
        <v>18.327499</v>
      </c>
      <c r="F297">
        <v>18.327499</v>
      </c>
      <c r="G297">
        <v>1081200</v>
      </c>
    </row>
    <row r="298" spans="1:7" x14ac:dyDescent="0.25">
      <c r="A298" s="27">
        <v>41250</v>
      </c>
      <c r="B298">
        <v>18.607500000000002</v>
      </c>
      <c r="C298">
        <v>18.9925</v>
      </c>
      <c r="D298">
        <v>18.202499</v>
      </c>
      <c r="E298">
        <v>18.9575</v>
      </c>
      <c r="F298">
        <v>18.9575</v>
      </c>
      <c r="G298">
        <v>1092400</v>
      </c>
    </row>
    <row r="299" spans="1:7" x14ac:dyDescent="0.25">
      <c r="A299" s="27">
        <v>41253</v>
      </c>
      <c r="B299">
        <v>18.790001</v>
      </c>
      <c r="C299">
        <v>18.920000000000002</v>
      </c>
      <c r="D299">
        <v>18.577499</v>
      </c>
      <c r="E299">
        <v>18.727501</v>
      </c>
      <c r="F299">
        <v>18.727501</v>
      </c>
      <c r="G299">
        <v>645600</v>
      </c>
    </row>
    <row r="300" spans="1:7" x14ac:dyDescent="0.25">
      <c r="A300" s="27">
        <v>41254</v>
      </c>
      <c r="B300">
        <v>18.947500000000002</v>
      </c>
      <c r="C300">
        <v>19.360001</v>
      </c>
      <c r="D300">
        <v>18.877500999999999</v>
      </c>
      <c r="E300">
        <v>19.342500999999999</v>
      </c>
      <c r="F300">
        <v>19.342500999999999</v>
      </c>
      <c r="G300">
        <v>1149200</v>
      </c>
    </row>
    <row r="301" spans="1:7" x14ac:dyDescent="0.25">
      <c r="A301" s="27">
        <v>41255</v>
      </c>
      <c r="B301">
        <v>19.424999</v>
      </c>
      <c r="C301">
        <v>19.530000999999999</v>
      </c>
      <c r="D301">
        <v>18.805</v>
      </c>
      <c r="E301">
        <v>18.862499</v>
      </c>
      <c r="F301">
        <v>18.862499</v>
      </c>
      <c r="G301">
        <v>1234400</v>
      </c>
    </row>
    <row r="302" spans="1:7" x14ac:dyDescent="0.25">
      <c r="A302" s="27">
        <v>41256</v>
      </c>
      <c r="B302">
        <v>18.892499999999998</v>
      </c>
      <c r="C302">
        <v>18.9925</v>
      </c>
      <c r="D302">
        <v>18.204999999999998</v>
      </c>
      <c r="E302">
        <v>18.502500999999999</v>
      </c>
      <c r="F302">
        <v>18.502500999999999</v>
      </c>
      <c r="G302">
        <v>1420400</v>
      </c>
    </row>
    <row r="303" spans="1:7" x14ac:dyDescent="0.25">
      <c r="A303" s="27">
        <v>41257</v>
      </c>
      <c r="B303">
        <v>18.399999999999999</v>
      </c>
      <c r="C303">
        <v>18.5</v>
      </c>
      <c r="D303">
        <v>18.139999</v>
      </c>
      <c r="E303">
        <v>18.379999000000002</v>
      </c>
      <c r="F303">
        <v>18.379999000000002</v>
      </c>
      <c r="G303">
        <v>1152400</v>
      </c>
    </row>
    <row r="304" spans="1:7" x14ac:dyDescent="0.25">
      <c r="A304" s="27">
        <v>41260</v>
      </c>
      <c r="B304">
        <v>18.307500999999998</v>
      </c>
      <c r="C304">
        <v>19.012501</v>
      </c>
      <c r="D304">
        <v>18.280000999999999</v>
      </c>
      <c r="E304">
        <v>19</v>
      </c>
      <c r="F304">
        <v>19</v>
      </c>
      <c r="G304">
        <v>1246800</v>
      </c>
    </row>
    <row r="305" spans="1:7" x14ac:dyDescent="0.25">
      <c r="A305" s="27">
        <v>41261</v>
      </c>
      <c r="B305">
        <v>19.302499999999998</v>
      </c>
      <c r="C305">
        <v>19.8475</v>
      </c>
      <c r="D305">
        <v>19.192499000000002</v>
      </c>
      <c r="E305">
        <v>19.709999</v>
      </c>
      <c r="F305">
        <v>19.709999</v>
      </c>
      <c r="G305">
        <v>2393600</v>
      </c>
    </row>
    <row r="306" spans="1:7" x14ac:dyDescent="0.25">
      <c r="A306" s="27">
        <v>41262</v>
      </c>
      <c r="B306">
        <v>19.732500000000002</v>
      </c>
      <c r="C306">
        <v>19.732500000000002</v>
      </c>
      <c r="D306">
        <v>18.537500000000001</v>
      </c>
      <c r="E306">
        <v>18.540001</v>
      </c>
      <c r="F306">
        <v>18.540001</v>
      </c>
      <c r="G306">
        <v>3339600</v>
      </c>
    </row>
    <row r="307" spans="1:7" x14ac:dyDescent="0.25">
      <c r="A307" s="27">
        <v>41263</v>
      </c>
      <c r="B307">
        <v>18.600000000000001</v>
      </c>
      <c r="C307">
        <v>18.7225</v>
      </c>
      <c r="D307">
        <v>18</v>
      </c>
      <c r="E307">
        <v>18.112499</v>
      </c>
      <c r="F307">
        <v>18.112499</v>
      </c>
      <c r="G307">
        <v>2228400</v>
      </c>
    </row>
    <row r="308" spans="1:7" x14ac:dyDescent="0.25">
      <c r="A308" s="27">
        <v>41264</v>
      </c>
      <c r="B308">
        <v>16.639999</v>
      </c>
      <c r="C308">
        <v>17.217500999999999</v>
      </c>
      <c r="D308">
        <v>16.552499999999998</v>
      </c>
      <c r="E308">
        <v>16.924999</v>
      </c>
      <c r="F308">
        <v>16.924999</v>
      </c>
      <c r="G308">
        <v>4007200</v>
      </c>
    </row>
    <row r="309" spans="1:7" x14ac:dyDescent="0.25">
      <c r="A309" s="27">
        <v>41267</v>
      </c>
      <c r="B309">
        <v>17.235001</v>
      </c>
      <c r="C309">
        <v>17.309999000000001</v>
      </c>
      <c r="D309">
        <v>17.012501</v>
      </c>
      <c r="E309">
        <v>17.237499</v>
      </c>
      <c r="F309">
        <v>17.237499</v>
      </c>
      <c r="G309">
        <v>984800</v>
      </c>
    </row>
    <row r="310" spans="1:7" x14ac:dyDescent="0.25">
      <c r="A310" s="27">
        <v>41269</v>
      </c>
      <c r="B310">
        <v>16.967500999999999</v>
      </c>
      <c r="C310">
        <v>17</v>
      </c>
      <c r="D310">
        <v>16.2925</v>
      </c>
      <c r="E310">
        <v>16.3125</v>
      </c>
      <c r="F310">
        <v>16.3125</v>
      </c>
      <c r="G310">
        <v>2283200</v>
      </c>
    </row>
    <row r="311" spans="1:7" x14ac:dyDescent="0.25">
      <c r="A311" s="27">
        <v>41270</v>
      </c>
      <c r="B311">
        <v>16.327499</v>
      </c>
      <c r="C311">
        <v>16.5</v>
      </c>
      <c r="D311">
        <v>15.29</v>
      </c>
      <c r="E311">
        <v>16.302499999999998</v>
      </c>
      <c r="F311">
        <v>16.302499999999998</v>
      </c>
      <c r="G311">
        <v>4664800</v>
      </c>
    </row>
    <row r="312" spans="1:7" x14ac:dyDescent="0.25">
      <c r="A312" s="27">
        <v>41271</v>
      </c>
      <c r="B312">
        <v>15.782500000000001</v>
      </c>
      <c r="C312">
        <v>16.190000999999999</v>
      </c>
      <c r="D312">
        <v>15.35</v>
      </c>
      <c r="E312">
        <v>15.4625</v>
      </c>
      <c r="F312">
        <v>15.4625</v>
      </c>
      <c r="G312">
        <v>2932400</v>
      </c>
    </row>
    <row r="313" spans="1:7" x14ac:dyDescent="0.25">
      <c r="A313" s="27">
        <v>41274</v>
      </c>
      <c r="B313">
        <v>14.682499999999999</v>
      </c>
      <c r="C313">
        <v>16.52</v>
      </c>
      <c r="D313">
        <v>14.567500000000001</v>
      </c>
      <c r="E313">
        <v>16.362499</v>
      </c>
      <c r="F313">
        <v>16.362499</v>
      </c>
      <c r="G313">
        <v>6731200</v>
      </c>
    </row>
    <row r="314" spans="1:7" x14ac:dyDescent="0.25">
      <c r="A314" s="27">
        <v>41276</v>
      </c>
      <c r="B314">
        <v>17.9375</v>
      </c>
      <c r="C314">
        <v>18.372499000000001</v>
      </c>
      <c r="D314">
        <v>17.482500000000002</v>
      </c>
      <c r="E314">
        <v>18.364999999999998</v>
      </c>
      <c r="F314">
        <v>18.364999999999998</v>
      </c>
      <c r="G314">
        <v>4693600</v>
      </c>
    </row>
    <row r="315" spans="1:7" x14ac:dyDescent="0.25">
      <c r="A315" s="27">
        <v>41277</v>
      </c>
      <c r="B315">
        <v>18.165001</v>
      </c>
      <c r="C315">
        <v>18.565000999999999</v>
      </c>
      <c r="D315">
        <v>17.942499000000002</v>
      </c>
      <c r="E315">
        <v>18.212499999999999</v>
      </c>
      <c r="F315">
        <v>18.212499999999999</v>
      </c>
      <c r="G315">
        <v>2348800</v>
      </c>
    </row>
    <row r="316" spans="1:7" x14ac:dyDescent="0.25">
      <c r="A316" s="27">
        <v>41278</v>
      </c>
      <c r="B316">
        <v>18.237499</v>
      </c>
      <c r="C316">
        <v>18.655000999999999</v>
      </c>
      <c r="D316">
        <v>18.155000999999999</v>
      </c>
      <c r="E316">
        <v>18.5825</v>
      </c>
      <c r="F316">
        <v>18.5825</v>
      </c>
      <c r="G316">
        <v>1370800</v>
      </c>
    </row>
    <row r="317" spans="1:7" x14ac:dyDescent="0.25">
      <c r="A317" s="27">
        <v>41281</v>
      </c>
      <c r="B317">
        <v>18.385000000000002</v>
      </c>
      <c r="C317">
        <v>18.684999000000001</v>
      </c>
      <c r="D317">
        <v>18.215</v>
      </c>
      <c r="E317">
        <v>18.575001</v>
      </c>
      <c r="F317">
        <v>18.575001</v>
      </c>
      <c r="G317">
        <v>1037600</v>
      </c>
    </row>
    <row r="318" spans="1:7" x14ac:dyDescent="0.25">
      <c r="A318" s="27">
        <v>41282</v>
      </c>
      <c r="B318">
        <v>18.7075</v>
      </c>
      <c r="C318">
        <v>18.870000999999998</v>
      </c>
      <c r="D318">
        <v>18.375</v>
      </c>
      <c r="E318">
        <v>18.787500000000001</v>
      </c>
      <c r="F318">
        <v>18.787500000000001</v>
      </c>
      <c r="G318">
        <v>1447200</v>
      </c>
    </row>
    <row r="319" spans="1:7" x14ac:dyDescent="0.25">
      <c r="A319" s="27">
        <v>41283</v>
      </c>
      <c r="B319">
        <v>19.112499</v>
      </c>
      <c r="C319">
        <v>19.149999999999999</v>
      </c>
      <c r="D319">
        <v>18.612499</v>
      </c>
      <c r="E319">
        <v>18.760000000000002</v>
      </c>
      <c r="F319">
        <v>18.760000000000002</v>
      </c>
      <c r="G319">
        <v>1698800</v>
      </c>
    </row>
    <row r="320" spans="1:7" x14ac:dyDescent="0.25">
      <c r="A320" s="27">
        <v>41284</v>
      </c>
      <c r="B320">
        <v>19.120000999999998</v>
      </c>
      <c r="C320">
        <v>19.27</v>
      </c>
      <c r="D320">
        <v>18.837499999999999</v>
      </c>
      <c r="E320">
        <v>19.227501</v>
      </c>
      <c r="F320">
        <v>19.227501</v>
      </c>
      <c r="G320">
        <v>1598000</v>
      </c>
    </row>
    <row r="321" spans="1:7" x14ac:dyDescent="0.25">
      <c r="A321" s="27">
        <v>41285</v>
      </c>
      <c r="B321">
        <v>19.200001</v>
      </c>
      <c r="C321">
        <v>19.317499000000002</v>
      </c>
      <c r="D321">
        <v>18.967500999999999</v>
      </c>
      <c r="E321">
        <v>19.285</v>
      </c>
      <c r="F321">
        <v>19.285</v>
      </c>
      <c r="G321">
        <v>1448800</v>
      </c>
    </row>
    <row r="322" spans="1:7" x14ac:dyDescent="0.25">
      <c r="A322" s="27">
        <v>41288</v>
      </c>
      <c r="B322">
        <v>19.329999999999998</v>
      </c>
      <c r="C322">
        <v>19.702499</v>
      </c>
      <c r="D322">
        <v>19.190000999999999</v>
      </c>
      <c r="E322">
        <v>19.620000999999998</v>
      </c>
      <c r="F322">
        <v>19.620000999999998</v>
      </c>
      <c r="G322">
        <v>1730000</v>
      </c>
    </row>
    <row r="323" spans="1:7" x14ac:dyDescent="0.25">
      <c r="A323" s="27">
        <v>41289</v>
      </c>
      <c r="B323">
        <v>19.385000000000002</v>
      </c>
      <c r="C323">
        <v>19.797501</v>
      </c>
      <c r="D323">
        <v>19.299999</v>
      </c>
      <c r="E323">
        <v>19.612499</v>
      </c>
      <c r="F323">
        <v>19.612499</v>
      </c>
      <c r="G323">
        <v>1545600</v>
      </c>
    </row>
    <row r="324" spans="1:7" x14ac:dyDescent="0.25">
      <c r="A324" s="27">
        <v>41290</v>
      </c>
      <c r="B324">
        <v>19.772499</v>
      </c>
      <c r="C324">
        <v>20.23</v>
      </c>
      <c r="D324">
        <v>19.677499999999998</v>
      </c>
      <c r="E324">
        <v>20.052499999999998</v>
      </c>
      <c r="F324">
        <v>20.052499999999998</v>
      </c>
      <c r="G324">
        <v>3206400</v>
      </c>
    </row>
    <row r="325" spans="1:7" x14ac:dyDescent="0.25">
      <c r="A325" s="27">
        <v>41291</v>
      </c>
      <c r="B325">
        <v>20.295000000000002</v>
      </c>
      <c r="C325">
        <v>20.375</v>
      </c>
      <c r="D325">
        <v>19.91</v>
      </c>
      <c r="E325">
        <v>19.91</v>
      </c>
      <c r="F325">
        <v>19.91</v>
      </c>
      <c r="G325">
        <v>2230000</v>
      </c>
    </row>
    <row r="326" spans="1:7" x14ac:dyDescent="0.25">
      <c r="A326" s="27">
        <v>41292</v>
      </c>
      <c r="B326">
        <v>20.129999000000002</v>
      </c>
      <c r="C326">
        <v>21.2575</v>
      </c>
      <c r="D326">
        <v>20</v>
      </c>
      <c r="E326">
        <v>21.16</v>
      </c>
      <c r="F326">
        <v>21.16</v>
      </c>
      <c r="G326">
        <v>3272800</v>
      </c>
    </row>
    <row r="327" spans="1:7" x14ac:dyDescent="0.25">
      <c r="A327" s="27">
        <v>41296</v>
      </c>
      <c r="B327">
        <v>21.202499</v>
      </c>
      <c r="C327">
        <v>21.907499000000001</v>
      </c>
      <c r="D327">
        <v>20.799999</v>
      </c>
      <c r="E327">
        <v>21.805</v>
      </c>
      <c r="F327">
        <v>21.805</v>
      </c>
      <c r="G327">
        <v>2697600</v>
      </c>
    </row>
    <row r="328" spans="1:7" x14ac:dyDescent="0.25">
      <c r="A328" s="27">
        <v>41297</v>
      </c>
      <c r="B328">
        <v>21.7775</v>
      </c>
      <c r="C328">
        <v>22.485001</v>
      </c>
      <c r="D328">
        <v>21.709999</v>
      </c>
      <c r="E328">
        <v>22.372499000000001</v>
      </c>
      <c r="F328">
        <v>22.372499000000001</v>
      </c>
      <c r="G328">
        <v>4052800</v>
      </c>
    </row>
    <row r="329" spans="1:7" x14ac:dyDescent="0.25">
      <c r="A329" s="27">
        <v>41298</v>
      </c>
      <c r="B329">
        <v>22.212499999999999</v>
      </c>
      <c r="C329">
        <v>22.5825</v>
      </c>
      <c r="D329">
        <v>20.9175</v>
      </c>
      <c r="E329">
        <v>22.24</v>
      </c>
      <c r="F329">
        <v>22.24</v>
      </c>
      <c r="G329">
        <v>3461200</v>
      </c>
    </row>
    <row r="330" spans="1:7" x14ac:dyDescent="0.25">
      <c r="A330" s="27">
        <v>41299</v>
      </c>
      <c r="B330">
        <v>22.184999000000001</v>
      </c>
      <c r="C330">
        <v>22.450001</v>
      </c>
      <c r="D330">
        <v>21.647499</v>
      </c>
      <c r="E330">
        <v>22.07</v>
      </c>
      <c r="F330">
        <v>22.07</v>
      </c>
      <c r="G330">
        <v>2300400</v>
      </c>
    </row>
    <row r="331" spans="1:7" x14ac:dyDescent="0.25">
      <c r="A331" s="27">
        <v>41302</v>
      </c>
      <c r="B331">
        <v>22.147499</v>
      </c>
      <c r="C331">
        <v>22.147499</v>
      </c>
      <c r="D331">
        <v>21.225000000000001</v>
      </c>
      <c r="E331">
        <v>21.450001</v>
      </c>
      <c r="F331">
        <v>21.450001</v>
      </c>
      <c r="G331">
        <v>1787200</v>
      </c>
    </row>
    <row r="332" spans="1:7" x14ac:dyDescent="0.25">
      <c r="A332" s="27">
        <v>41303</v>
      </c>
      <c r="B332">
        <v>21.142499999999998</v>
      </c>
      <c r="C332">
        <v>22.280000999999999</v>
      </c>
      <c r="D332">
        <v>21.014999</v>
      </c>
      <c r="E332">
        <v>22.127500999999999</v>
      </c>
      <c r="F332">
        <v>22.127500999999999</v>
      </c>
      <c r="G332">
        <v>2163200</v>
      </c>
    </row>
    <row r="333" spans="1:7" x14ac:dyDescent="0.25">
      <c r="A333" s="27">
        <v>41304</v>
      </c>
      <c r="B333">
        <v>21.5975</v>
      </c>
      <c r="C333">
        <v>21.862499</v>
      </c>
      <c r="D333">
        <v>20.684999000000001</v>
      </c>
      <c r="E333">
        <v>20.735001</v>
      </c>
      <c r="F333">
        <v>20.735001</v>
      </c>
      <c r="G333">
        <v>2890400</v>
      </c>
    </row>
    <row r="334" spans="1:7" x14ac:dyDescent="0.25">
      <c r="A334" s="27">
        <v>41305</v>
      </c>
      <c r="B334">
        <v>20.5625</v>
      </c>
      <c r="C334">
        <v>21.09</v>
      </c>
      <c r="D334">
        <v>20.43</v>
      </c>
      <c r="E334">
        <v>20.639999</v>
      </c>
      <c r="F334">
        <v>20.639999</v>
      </c>
      <c r="G334">
        <v>2278400</v>
      </c>
    </row>
    <row r="335" spans="1:7" x14ac:dyDescent="0.25">
      <c r="A335" s="27">
        <v>41306</v>
      </c>
      <c r="B335">
        <v>21.450001</v>
      </c>
      <c r="C335">
        <v>21.975000000000001</v>
      </c>
      <c r="D335">
        <v>21.442499000000002</v>
      </c>
      <c r="E335">
        <v>21.682500999999998</v>
      </c>
      <c r="F335">
        <v>21.682500999999998</v>
      </c>
      <c r="G335">
        <v>3041200</v>
      </c>
    </row>
    <row r="336" spans="1:7" x14ac:dyDescent="0.25">
      <c r="A336" s="27">
        <v>41309</v>
      </c>
      <c r="B336">
        <v>21.0975</v>
      </c>
      <c r="C336">
        <v>21.327499</v>
      </c>
      <c r="D336">
        <v>20.262501</v>
      </c>
      <c r="E336">
        <v>20.27</v>
      </c>
      <c r="F336">
        <v>20.27</v>
      </c>
      <c r="G336">
        <v>3050000</v>
      </c>
    </row>
    <row r="337" spans="1:7" x14ac:dyDescent="0.25">
      <c r="A337" s="27">
        <v>41310</v>
      </c>
      <c r="B337">
        <v>20.73</v>
      </c>
      <c r="C337">
        <v>21.524999999999999</v>
      </c>
      <c r="D337">
        <v>20.662500000000001</v>
      </c>
      <c r="E337">
        <v>21.15</v>
      </c>
      <c r="F337">
        <v>21.15</v>
      </c>
      <c r="G337">
        <v>2419600</v>
      </c>
    </row>
    <row r="338" spans="1:7" x14ac:dyDescent="0.25">
      <c r="A338" s="27">
        <v>41311</v>
      </c>
      <c r="B338">
        <v>20.7075</v>
      </c>
      <c r="C338">
        <v>21.287500000000001</v>
      </c>
      <c r="D338">
        <v>20.647499</v>
      </c>
      <c r="E338">
        <v>21.247499000000001</v>
      </c>
      <c r="F338">
        <v>21.247499000000001</v>
      </c>
      <c r="G338">
        <v>2310400</v>
      </c>
    </row>
    <row r="339" spans="1:7" x14ac:dyDescent="0.25">
      <c r="A339" s="27">
        <v>41312</v>
      </c>
      <c r="B339">
        <v>21.537500000000001</v>
      </c>
      <c r="C339">
        <v>21.592500999999999</v>
      </c>
      <c r="D339">
        <v>20.462499999999999</v>
      </c>
      <c r="E339">
        <v>21.322500000000002</v>
      </c>
      <c r="F339">
        <v>21.322500000000002</v>
      </c>
      <c r="G339">
        <v>3313600</v>
      </c>
    </row>
    <row r="340" spans="1:7" x14ac:dyDescent="0.25">
      <c r="A340" s="27">
        <v>41313</v>
      </c>
      <c r="B340">
        <v>21.462499999999999</v>
      </c>
      <c r="C340">
        <v>21.84</v>
      </c>
      <c r="D340">
        <v>21.4575</v>
      </c>
      <c r="E340">
        <v>21.732500000000002</v>
      </c>
      <c r="F340">
        <v>21.732500000000002</v>
      </c>
      <c r="G340">
        <v>2006400</v>
      </c>
    </row>
    <row r="341" spans="1:7" x14ac:dyDescent="0.25">
      <c r="A341" s="27">
        <v>41316</v>
      </c>
      <c r="B341">
        <v>21.82</v>
      </c>
      <c r="C341">
        <v>22.215</v>
      </c>
      <c r="D341">
        <v>21.629999000000002</v>
      </c>
      <c r="E341">
        <v>22.037500000000001</v>
      </c>
      <c r="F341">
        <v>22.037500000000001</v>
      </c>
      <c r="G341">
        <v>1801200</v>
      </c>
    </row>
    <row r="342" spans="1:7" x14ac:dyDescent="0.25">
      <c r="A342" s="27">
        <v>41317</v>
      </c>
      <c r="B342">
        <v>22.18</v>
      </c>
      <c r="C342">
        <v>22.532499000000001</v>
      </c>
      <c r="D342">
        <v>21.985001</v>
      </c>
      <c r="E342">
        <v>22.325001</v>
      </c>
      <c r="F342">
        <v>22.325001</v>
      </c>
      <c r="G342">
        <v>2024400</v>
      </c>
    </row>
    <row r="343" spans="1:7" x14ac:dyDescent="0.25">
      <c r="A343" s="27">
        <v>41318</v>
      </c>
      <c r="B343">
        <v>22.4</v>
      </c>
      <c r="C343">
        <v>22.625</v>
      </c>
      <c r="D343">
        <v>21.857500000000002</v>
      </c>
      <c r="E343">
        <v>22.245000999999998</v>
      </c>
      <c r="F343">
        <v>22.245000999999998</v>
      </c>
      <c r="G343">
        <v>2552800</v>
      </c>
    </row>
    <row r="344" spans="1:7" x14ac:dyDescent="0.25">
      <c r="A344" s="27">
        <v>41319</v>
      </c>
      <c r="B344">
        <v>22.120000999999998</v>
      </c>
      <c r="C344">
        <v>22.682500999999998</v>
      </c>
      <c r="D344">
        <v>21.934999000000001</v>
      </c>
      <c r="E344">
        <v>22.557500999999998</v>
      </c>
      <c r="F344">
        <v>22.557500999999998</v>
      </c>
      <c r="G344">
        <v>2059600</v>
      </c>
    </row>
    <row r="345" spans="1:7" x14ac:dyDescent="0.25">
      <c r="A345" s="27">
        <v>41320</v>
      </c>
      <c r="B345">
        <v>22.809999000000001</v>
      </c>
      <c r="C345">
        <v>22.864999999999998</v>
      </c>
      <c r="D345">
        <v>22.212499999999999</v>
      </c>
      <c r="E345">
        <v>22.732500000000002</v>
      </c>
      <c r="F345">
        <v>22.732500000000002</v>
      </c>
      <c r="G345">
        <v>2559600</v>
      </c>
    </row>
    <row r="346" spans="1:7" x14ac:dyDescent="0.25">
      <c r="A346" s="27">
        <v>41324</v>
      </c>
      <c r="B346">
        <v>22.889999</v>
      </c>
      <c r="C346">
        <v>23.76</v>
      </c>
      <c r="D346">
        <v>22.889999</v>
      </c>
      <c r="E346">
        <v>23.684999000000001</v>
      </c>
      <c r="F346">
        <v>23.684999000000001</v>
      </c>
      <c r="G346">
        <v>2130400</v>
      </c>
    </row>
    <row r="347" spans="1:7" x14ac:dyDescent="0.25">
      <c r="A347" s="27">
        <v>41325</v>
      </c>
      <c r="B347">
        <v>23.614999999999998</v>
      </c>
      <c r="C347">
        <v>23.647499</v>
      </c>
      <c r="D347">
        <v>21.377500999999999</v>
      </c>
      <c r="E347">
        <v>21.377500999999999</v>
      </c>
      <c r="F347">
        <v>21.377500999999999</v>
      </c>
      <c r="G347">
        <v>2763600</v>
      </c>
    </row>
    <row r="348" spans="1:7" x14ac:dyDescent="0.25">
      <c r="A348" s="27">
        <v>41326</v>
      </c>
      <c r="B348">
        <v>21.552499999999998</v>
      </c>
      <c r="C348">
        <v>21.575001</v>
      </c>
      <c r="D348">
        <v>20.424999</v>
      </c>
      <c r="E348">
        <v>21.18</v>
      </c>
      <c r="F348">
        <v>21.18</v>
      </c>
      <c r="G348">
        <v>3004400</v>
      </c>
    </row>
    <row r="349" spans="1:7" x14ac:dyDescent="0.25">
      <c r="A349" s="27">
        <v>41327</v>
      </c>
      <c r="B349">
        <v>21.702499</v>
      </c>
      <c r="C349">
        <v>21.93</v>
      </c>
      <c r="D349">
        <v>21.2775</v>
      </c>
      <c r="E349">
        <v>21.895</v>
      </c>
      <c r="F349">
        <v>21.895</v>
      </c>
      <c r="G349">
        <v>1849200</v>
      </c>
    </row>
    <row r="350" spans="1:7" x14ac:dyDescent="0.25">
      <c r="A350" s="27">
        <v>41330</v>
      </c>
      <c r="B350">
        <v>22.6525</v>
      </c>
      <c r="C350">
        <v>22.922501</v>
      </c>
      <c r="D350">
        <v>18.655000999999999</v>
      </c>
      <c r="E350">
        <v>18.834999</v>
      </c>
      <c r="F350">
        <v>18.834999</v>
      </c>
      <c r="G350">
        <v>6746000</v>
      </c>
    </row>
    <row r="351" spans="1:7" x14ac:dyDescent="0.25">
      <c r="A351" s="27">
        <v>41331</v>
      </c>
      <c r="B351">
        <v>18.93</v>
      </c>
      <c r="C351">
        <v>19.432500999999998</v>
      </c>
      <c r="D351">
        <v>17.8675</v>
      </c>
      <c r="E351">
        <v>19.155000999999999</v>
      </c>
      <c r="F351">
        <v>19.155000999999999</v>
      </c>
      <c r="G351">
        <v>5688000</v>
      </c>
    </row>
    <row r="352" spans="1:7" x14ac:dyDescent="0.25">
      <c r="A352" s="27">
        <v>41332</v>
      </c>
      <c r="B352">
        <v>19.0275</v>
      </c>
      <c r="C352">
        <v>20.712499999999999</v>
      </c>
      <c r="D352">
        <v>18.852501</v>
      </c>
      <c r="E352">
        <v>20.377500999999999</v>
      </c>
      <c r="F352">
        <v>20.377500999999999</v>
      </c>
      <c r="G352">
        <v>5334400</v>
      </c>
    </row>
    <row r="353" spans="1:7" x14ac:dyDescent="0.25">
      <c r="A353" s="27">
        <v>41333</v>
      </c>
      <c r="B353">
        <v>20.454999999999998</v>
      </c>
      <c r="C353">
        <v>20.782499000000001</v>
      </c>
      <c r="D353">
        <v>19.780000999999999</v>
      </c>
      <c r="E353">
        <v>19.780000999999999</v>
      </c>
      <c r="F353">
        <v>19.780000999999999</v>
      </c>
      <c r="G353">
        <v>4812800</v>
      </c>
    </row>
    <row r="354" spans="1:7" x14ac:dyDescent="0.25">
      <c r="A354" s="27">
        <v>41334</v>
      </c>
      <c r="B354">
        <v>18.9025</v>
      </c>
      <c r="C354">
        <v>19.809999000000001</v>
      </c>
      <c r="D354">
        <v>18.43</v>
      </c>
      <c r="E354">
        <v>19.475000000000001</v>
      </c>
      <c r="F354">
        <v>19.475000000000001</v>
      </c>
      <c r="G354">
        <v>6108000</v>
      </c>
    </row>
    <row r="355" spans="1:7" x14ac:dyDescent="0.25">
      <c r="A355" s="27">
        <v>41337</v>
      </c>
      <c r="B355">
        <v>19.192499000000002</v>
      </c>
      <c r="C355">
        <v>20.5</v>
      </c>
      <c r="D355">
        <v>19.105</v>
      </c>
      <c r="E355">
        <v>20.482500000000002</v>
      </c>
      <c r="F355">
        <v>20.482500000000002</v>
      </c>
      <c r="G355">
        <v>4596000</v>
      </c>
    </row>
    <row r="356" spans="1:7" x14ac:dyDescent="0.25">
      <c r="A356" s="27">
        <v>41338</v>
      </c>
      <c r="B356">
        <v>21.137501</v>
      </c>
      <c r="C356">
        <v>21.267499999999998</v>
      </c>
      <c r="D356">
        <v>20.9025</v>
      </c>
      <c r="E356">
        <v>21.142499999999998</v>
      </c>
      <c r="F356">
        <v>21.142499999999998</v>
      </c>
      <c r="G356">
        <v>4040800</v>
      </c>
    </row>
    <row r="357" spans="1:7" x14ac:dyDescent="0.25">
      <c r="A357" s="27">
        <v>41339</v>
      </c>
      <c r="B357">
        <v>21.370000999999998</v>
      </c>
      <c r="C357">
        <v>21.41</v>
      </c>
      <c r="D357">
        <v>20.6325</v>
      </c>
      <c r="E357">
        <v>21.01</v>
      </c>
      <c r="F357">
        <v>21.01</v>
      </c>
      <c r="G357">
        <v>3378400</v>
      </c>
    </row>
    <row r="358" spans="1:7" x14ac:dyDescent="0.25">
      <c r="A358" s="27">
        <v>41340</v>
      </c>
      <c r="B358">
        <v>21.092500999999999</v>
      </c>
      <c r="C358">
        <v>21.462499999999999</v>
      </c>
      <c r="D358">
        <v>20.934999000000001</v>
      </c>
      <c r="E358">
        <v>21.454999999999998</v>
      </c>
      <c r="F358">
        <v>21.454999999999998</v>
      </c>
      <c r="G358">
        <v>2496800</v>
      </c>
    </row>
    <row r="359" spans="1:7" x14ac:dyDescent="0.25">
      <c r="A359" s="27">
        <v>41341</v>
      </c>
      <c r="B359">
        <v>21.822500000000002</v>
      </c>
      <c r="C359">
        <v>21.875</v>
      </c>
      <c r="D359">
        <v>21.127500999999999</v>
      </c>
      <c r="E359">
        <v>21.737499</v>
      </c>
      <c r="F359">
        <v>21.737499</v>
      </c>
      <c r="G359">
        <v>3599600</v>
      </c>
    </row>
    <row r="360" spans="1:7" x14ac:dyDescent="0.25">
      <c r="A360" s="27">
        <v>41344</v>
      </c>
      <c r="B360">
        <v>21.7425</v>
      </c>
      <c r="C360">
        <v>22.672501</v>
      </c>
      <c r="D360">
        <v>21.67</v>
      </c>
      <c r="E360">
        <v>22.647499</v>
      </c>
      <c r="F360">
        <v>22.647499</v>
      </c>
      <c r="G360">
        <v>4042000</v>
      </c>
    </row>
    <row r="361" spans="1:7" x14ac:dyDescent="0.25">
      <c r="A361" s="27">
        <v>41345</v>
      </c>
      <c r="B361">
        <v>22.565000999999999</v>
      </c>
      <c r="C361">
        <v>22.725000000000001</v>
      </c>
      <c r="D361">
        <v>21.524999999999999</v>
      </c>
      <c r="E361">
        <v>22.247499000000001</v>
      </c>
      <c r="F361">
        <v>22.247499000000001</v>
      </c>
      <c r="G361">
        <v>5069600</v>
      </c>
    </row>
    <row r="362" spans="1:7" x14ac:dyDescent="0.25">
      <c r="A362" s="27">
        <v>41346</v>
      </c>
      <c r="B362">
        <v>22.364999999999998</v>
      </c>
      <c r="C362">
        <v>22.549999</v>
      </c>
      <c r="D362">
        <v>21.875</v>
      </c>
      <c r="E362">
        <v>22.372499000000001</v>
      </c>
      <c r="F362">
        <v>22.372499000000001</v>
      </c>
      <c r="G362">
        <v>2525600</v>
      </c>
    </row>
    <row r="363" spans="1:7" x14ac:dyDescent="0.25">
      <c r="A363" s="27">
        <v>41347</v>
      </c>
      <c r="B363">
        <v>22.674999</v>
      </c>
      <c r="C363">
        <v>22.889999</v>
      </c>
      <c r="D363">
        <v>22.4175</v>
      </c>
      <c r="E363">
        <v>22.7925</v>
      </c>
      <c r="F363">
        <v>22.7925</v>
      </c>
      <c r="G363">
        <v>1949200</v>
      </c>
    </row>
    <row r="364" spans="1:7" x14ac:dyDescent="0.25">
      <c r="A364" s="27">
        <v>41348</v>
      </c>
      <c r="B364">
        <v>22.712499999999999</v>
      </c>
      <c r="C364">
        <v>22.945</v>
      </c>
      <c r="D364">
        <v>22.305</v>
      </c>
      <c r="E364">
        <v>22.8125</v>
      </c>
      <c r="F364">
        <v>22.8125</v>
      </c>
      <c r="G364">
        <v>1958000</v>
      </c>
    </row>
    <row r="365" spans="1:7" x14ac:dyDescent="0.25">
      <c r="A365" s="27">
        <v>41351</v>
      </c>
      <c r="B365">
        <v>21.355</v>
      </c>
      <c r="C365">
        <v>22.614999999999998</v>
      </c>
      <c r="D365">
        <v>21.305</v>
      </c>
      <c r="E365">
        <v>21.6325</v>
      </c>
      <c r="F365">
        <v>21.6325</v>
      </c>
      <c r="G365">
        <v>4140000</v>
      </c>
    </row>
    <row r="366" spans="1:7" x14ac:dyDescent="0.25">
      <c r="A366" s="27">
        <v>41352</v>
      </c>
      <c r="B366">
        <v>22.105</v>
      </c>
      <c r="C366">
        <v>22.190000999999999</v>
      </c>
      <c r="D366">
        <v>20.477501</v>
      </c>
      <c r="E366">
        <v>21.537500000000001</v>
      </c>
      <c r="F366">
        <v>21.537500000000001</v>
      </c>
      <c r="G366">
        <v>5928000</v>
      </c>
    </row>
    <row r="367" spans="1:7" x14ac:dyDescent="0.25">
      <c r="A367" s="27">
        <v>41353</v>
      </c>
      <c r="B367">
        <v>22.352501</v>
      </c>
      <c r="C367">
        <v>22.895</v>
      </c>
      <c r="D367">
        <v>22.127500999999999</v>
      </c>
      <c r="E367">
        <v>22.752500999999999</v>
      </c>
      <c r="F367">
        <v>22.752500999999999</v>
      </c>
      <c r="G367">
        <v>3924800</v>
      </c>
    </row>
    <row r="368" spans="1:7" x14ac:dyDescent="0.25">
      <c r="A368" s="27">
        <v>41354</v>
      </c>
      <c r="B368">
        <v>22.177499999999998</v>
      </c>
      <c r="C368">
        <v>22.690000999999999</v>
      </c>
      <c r="D368">
        <v>21.790001</v>
      </c>
      <c r="E368">
        <v>22.07</v>
      </c>
      <c r="F368">
        <v>22.07</v>
      </c>
      <c r="G368">
        <v>3203200</v>
      </c>
    </row>
    <row r="369" spans="1:7" x14ac:dyDescent="0.25">
      <c r="A369" s="27">
        <v>41355</v>
      </c>
      <c r="B369">
        <v>22.475000000000001</v>
      </c>
      <c r="C369">
        <v>22.559999000000001</v>
      </c>
      <c r="D369">
        <v>21.817499000000002</v>
      </c>
      <c r="E369">
        <v>22.142499999999998</v>
      </c>
      <c r="F369">
        <v>22.142499999999998</v>
      </c>
      <c r="G369">
        <v>2375600</v>
      </c>
    </row>
    <row r="370" spans="1:7" x14ac:dyDescent="0.25">
      <c r="A370" s="27">
        <v>41358</v>
      </c>
      <c r="B370">
        <v>22.709999</v>
      </c>
      <c r="C370">
        <v>23.035</v>
      </c>
      <c r="D370">
        <v>21.782499000000001</v>
      </c>
      <c r="E370">
        <v>22.3475</v>
      </c>
      <c r="F370">
        <v>22.3475</v>
      </c>
      <c r="G370">
        <v>3941200</v>
      </c>
    </row>
    <row r="371" spans="1:7" x14ac:dyDescent="0.25">
      <c r="A371" s="27">
        <v>41359</v>
      </c>
      <c r="B371">
        <v>22.807500999999998</v>
      </c>
      <c r="C371">
        <v>23.147499</v>
      </c>
      <c r="D371">
        <v>22.552499999999998</v>
      </c>
      <c r="E371">
        <v>22.995000999999998</v>
      </c>
      <c r="F371">
        <v>22.995000999999998</v>
      </c>
      <c r="G371">
        <v>2284000</v>
      </c>
    </row>
    <row r="372" spans="1:7" x14ac:dyDescent="0.25">
      <c r="A372" s="27">
        <v>41360</v>
      </c>
      <c r="B372">
        <v>22.469999000000001</v>
      </c>
      <c r="C372">
        <v>22.975000000000001</v>
      </c>
      <c r="D372">
        <v>22.285</v>
      </c>
      <c r="E372">
        <v>22.815000999999999</v>
      </c>
      <c r="F372">
        <v>22.815000999999999</v>
      </c>
      <c r="G372">
        <v>2940800</v>
      </c>
    </row>
    <row r="373" spans="1:7" x14ac:dyDescent="0.25">
      <c r="A373" s="27">
        <v>41361</v>
      </c>
      <c r="B373">
        <v>22.877500999999999</v>
      </c>
      <c r="C373">
        <v>22.969999000000001</v>
      </c>
      <c r="D373">
        <v>22.695</v>
      </c>
      <c r="E373">
        <v>22.77</v>
      </c>
      <c r="F373">
        <v>22.77</v>
      </c>
      <c r="G373">
        <v>1754800</v>
      </c>
    </row>
    <row r="374" spans="1:7" x14ac:dyDescent="0.25">
      <c r="A374" s="27">
        <v>41365</v>
      </c>
      <c r="B374">
        <v>22.982500000000002</v>
      </c>
      <c r="C374">
        <v>23.087499999999999</v>
      </c>
      <c r="D374">
        <v>22.545000000000002</v>
      </c>
      <c r="E374">
        <v>22.795000000000002</v>
      </c>
      <c r="F374">
        <v>22.795000000000002</v>
      </c>
      <c r="G374">
        <v>2062400</v>
      </c>
    </row>
    <row r="375" spans="1:7" x14ac:dyDescent="0.25">
      <c r="A375" s="27">
        <v>41366</v>
      </c>
      <c r="B375">
        <v>23.135000000000002</v>
      </c>
      <c r="C375">
        <v>23.524999999999999</v>
      </c>
      <c r="D375">
        <v>23.0625</v>
      </c>
      <c r="E375">
        <v>23.514999</v>
      </c>
      <c r="F375">
        <v>23.514999</v>
      </c>
      <c r="G375">
        <v>2340400</v>
      </c>
    </row>
    <row r="376" spans="1:7" x14ac:dyDescent="0.25">
      <c r="A376" s="27">
        <v>41367</v>
      </c>
      <c r="B376">
        <v>23.545000000000002</v>
      </c>
      <c r="C376">
        <v>23.662500000000001</v>
      </c>
      <c r="D376">
        <v>22.424999</v>
      </c>
      <c r="E376">
        <v>22.6525</v>
      </c>
      <c r="F376">
        <v>22.6525</v>
      </c>
      <c r="G376">
        <v>3010800</v>
      </c>
    </row>
    <row r="377" spans="1:7" x14ac:dyDescent="0.25">
      <c r="A377" s="27">
        <v>41368</v>
      </c>
      <c r="B377">
        <v>22.700001</v>
      </c>
      <c r="C377">
        <v>23.037500000000001</v>
      </c>
      <c r="D377">
        <v>22.112499</v>
      </c>
      <c r="E377">
        <v>23.037500000000001</v>
      </c>
      <c r="F377">
        <v>23.037500000000001</v>
      </c>
      <c r="G377">
        <v>2434000</v>
      </c>
    </row>
    <row r="378" spans="1:7" x14ac:dyDescent="0.25">
      <c r="A378" s="27">
        <v>41369</v>
      </c>
      <c r="B378">
        <v>21.735001</v>
      </c>
      <c r="C378">
        <v>22.954999999999998</v>
      </c>
      <c r="D378">
        <v>21.6175</v>
      </c>
      <c r="E378">
        <v>22.947500000000002</v>
      </c>
      <c r="F378">
        <v>22.947500000000002</v>
      </c>
      <c r="G378">
        <v>3816800</v>
      </c>
    </row>
    <row r="379" spans="1:7" x14ac:dyDescent="0.25">
      <c r="A379" s="27">
        <v>41372</v>
      </c>
      <c r="B379">
        <v>23.0975</v>
      </c>
      <c r="C379">
        <v>23.587499999999999</v>
      </c>
      <c r="D379">
        <v>22.797501</v>
      </c>
      <c r="E379">
        <v>23.5275</v>
      </c>
      <c r="F379">
        <v>23.5275</v>
      </c>
      <c r="G379">
        <v>1994400</v>
      </c>
    </row>
    <row r="380" spans="1:7" x14ac:dyDescent="0.25">
      <c r="A380" s="27">
        <v>41373</v>
      </c>
      <c r="B380">
        <v>23.719999000000001</v>
      </c>
      <c r="C380">
        <v>24.122499000000001</v>
      </c>
      <c r="D380">
        <v>23.362499</v>
      </c>
      <c r="E380">
        <v>23.855</v>
      </c>
      <c r="F380">
        <v>23.855</v>
      </c>
      <c r="G380">
        <v>2427200</v>
      </c>
    </row>
    <row r="381" spans="1:7" x14ac:dyDescent="0.25">
      <c r="A381" s="27">
        <v>41374</v>
      </c>
      <c r="B381">
        <v>24.125</v>
      </c>
      <c r="C381">
        <v>24.567499000000002</v>
      </c>
      <c r="D381">
        <v>24.07</v>
      </c>
      <c r="E381">
        <v>24.452499</v>
      </c>
      <c r="F381">
        <v>24.452499</v>
      </c>
      <c r="G381">
        <v>2579600</v>
      </c>
    </row>
    <row r="382" spans="1:7" x14ac:dyDescent="0.25">
      <c r="A382" s="27">
        <v>41375</v>
      </c>
      <c r="B382">
        <v>24.592500999999999</v>
      </c>
      <c r="C382">
        <v>25.017499999999998</v>
      </c>
      <c r="D382">
        <v>24.415001</v>
      </c>
      <c r="E382">
        <v>24.587499999999999</v>
      </c>
      <c r="F382">
        <v>24.587499999999999</v>
      </c>
      <c r="G382">
        <v>2152400</v>
      </c>
    </row>
    <row r="383" spans="1:7" x14ac:dyDescent="0.25">
      <c r="A383" s="27">
        <v>41376</v>
      </c>
      <c r="B383">
        <v>24.325001</v>
      </c>
      <c r="C383">
        <v>25.08</v>
      </c>
      <c r="D383">
        <v>24.0425</v>
      </c>
      <c r="E383">
        <v>25.024999999999999</v>
      </c>
      <c r="F383">
        <v>25.024999999999999</v>
      </c>
      <c r="G383">
        <v>1986800</v>
      </c>
    </row>
    <row r="384" spans="1:7" x14ac:dyDescent="0.25">
      <c r="A384" s="27">
        <v>41379</v>
      </c>
      <c r="B384">
        <v>24.875</v>
      </c>
      <c r="C384">
        <v>25.212499999999999</v>
      </c>
      <c r="D384">
        <v>21.08</v>
      </c>
      <c r="E384">
        <v>22.125</v>
      </c>
      <c r="F384">
        <v>22.125</v>
      </c>
      <c r="G384">
        <v>8090800</v>
      </c>
    </row>
    <row r="385" spans="1:7" x14ac:dyDescent="0.25">
      <c r="A385" s="27">
        <v>41380</v>
      </c>
      <c r="B385">
        <v>22.412500000000001</v>
      </c>
      <c r="C385">
        <v>23.1525</v>
      </c>
      <c r="D385">
        <v>22.084999</v>
      </c>
      <c r="E385">
        <v>23.112499</v>
      </c>
      <c r="F385">
        <v>23.112499</v>
      </c>
      <c r="G385">
        <v>4282800</v>
      </c>
    </row>
    <row r="386" spans="1:7" x14ac:dyDescent="0.25">
      <c r="A386" s="27">
        <v>41381</v>
      </c>
      <c r="B386">
        <v>22.290001</v>
      </c>
      <c r="C386">
        <v>22.2925</v>
      </c>
      <c r="D386">
        <v>19.715</v>
      </c>
      <c r="E386">
        <v>20.610001</v>
      </c>
      <c r="F386">
        <v>20.610001</v>
      </c>
      <c r="G386">
        <v>9236400</v>
      </c>
    </row>
    <row r="387" spans="1:7" x14ac:dyDescent="0.25">
      <c r="A387" s="27">
        <v>41382</v>
      </c>
      <c r="B387">
        <v>20.532499000000001</v>
      </c>
      <c r="C387">
        <v>20.662500000000001</v>
      </c>
      <c r="D387">
        <v>19.0975</v>
      </c>
      <c r="E387">
        <v>19.552499999999998</v>
      </c>
      <c r="F387">
        <v>19.552499999999998</v>
      </c>
      <c r="G387">
        <v>5911200</v>
      </c>
    </row>
    <row r="388" spans="1:7" x14ac:dyDescent="0.25">
      <c r="A388" s="27">
        <v>41383</v>
      </c>
      <c r="B388">
        <v>19.807500999999998</v>
      </c>
      <c r="C388">
        <v>21.065000999999999</v>
      </c>
      <c r="D388">
        <v>19.700001</v>
      </c>
      <c r="E388">
        <v>20.842500999999999</v>
      </c>
      <c r="F388">
        <v>20.842500999999999</v>
      </c>
      <c r="G388">
        <v>4516800</v>
      </c>
    </row>
    <row r="389" spans="1:7" x14ac:dyDescent="0.25">
      <c r="A389" s="27">
        <v>41386</v>
      </c>
      <c r="B389">
        <v>20.84</v>
      </c>
      <c r="C389">
        <v>21.645</v>
      </c>
      <c r="D389">
        <v>20.385000000000002</v>
      </c>
      <c r="E389">
        <v>21.41</v>
      </c>
      <c r="F389">
        <v>21.41</v>
      </c>
      <c r="G389">
        <v>3712400</v>
      </c>
    </row>
    <row r="390" spans="1:7" x14ac:dyDescent="0.25">
      <c r="A390" s="27">
        <v>41387</v>
      </c>
      <c r="B390">
        <v>22.102501</v>
      </c>
      <c r="C390">
        <v>22.59</v>
      </c>
      <c r="D390">
        <v>20.6325</v>
      </c>
      <c r="E390">
        <v>22.447500000000002</v>
      </c>
      <c r="F390">
        <v>22.447500000000002</v>
      </c>
      <c r="G390">
        <v>4256800</v>
      </c>
    </row>
    <row r="391" spans="1:7" x14ac:dyDescent="0.25">
      <c r="A391" s="27">
        <v>41388</v>
      </c>
      <c r="B391">
        <v>22.467500999999999</v>
      </c>
      <c r="C391">
        <v>22.735001</v>
      </c>
      <c r="D391">
        <v>22.2075</v>
      </c>
      <c r="E391">
        <v>22.432500999999998</v>
      </c>
      <c r="F391">
        <v>22.432500999999998</v>
      </c>
      <c r="G391">
        <v>2116800</v>
      </c>
    </row>
    <row r="392" spans="1:7" x14ac:dyDescent="0.25">
      <c r="A392" s="27">
        <v>41389</v>
      </c>
      <c r="B392">
        <v>22.655000999999999</v>
      </c>
      <c r="C392">
        <v>22.732500000000002</v>
      </c>
      <c r="D392">
        <v>22.017499999999998</v>
      </c>
      <c r="E392">
        <v>22.165001</v>
      </c>
      <c r="F392">
        <v>22.165001</v>
      </c>
      <c r="G392">
        <v>1306400</v>
      </c>
    </row>
    <row r="393" spans="1:7" x14ac:dyDescent="0.25">
      <c r="A393" s="27">
        <v>41390</v>
      </c>
      <c r="B393">
        <v>21.91</v>
      </c>
      <c r="C393">
        <v>22.254999000000002</v>
      </c>
      <c r="D393">
        <v>21.65</v>
      </c>
      <c r="E393">
        <v>22.147499</v>
      </c>
      <c r="F393">
        <v>22.147499</v>
      </c>
      <c r="G393">
        <v>1831600</v>
      </c>
    </row>
    <row r="394" spans="1:7" x14ac:dyDescent="0.25">
      <c r="A394" s="27">
        <v>41393</v>
      </c>
      <c r="B394">
        <v>22.5</v>
      </c>
      <c r="C394">
        <v>22.665001</v>
      </c>
      <c r="D394">
        <v>22.129999000000002</v>
      </c>
      <c r="E394">
        <v>22.267499999999998</v>
      </c>
      <c r="F394">
        <v>22.267499999999998</v>
      </c>
      <c r="G394">
        <v>1292400</v>
      </c>
    </row>
    <row r="395" spans="1:7" x14ac:dyDescent="0.25">
      <c r="A395" s="27">
        <v>41394</v>
      </c>
      <c r="B395">
        <v>22.267499999999998</v>
      </c>
      <c r="C395">
        <v>22.57</v>
      </c>
      <c r="D395">
        <v>21.91</v>
      </c>
      <c r="E395">
        <v>22.495000999999998</v>
      </c>
      <c r="F395">
        <v>22.495000999999998</v>
      </c>
      <c r="G395">
        <v>2015200</v>
      </c>
    </row>
    <row r="396" spans="1:7" x14ac:dyDescent="0.25">
      <c r="A396" s="27">
        <v>41395</v>
      </c>
      <c r="B396">
        <v>22.25</v>
      </c>
      <c r="C396">
        <v>22.352501</v>
      </c>
      <c r="D396">
        <v>21.5075</v>
      </c>
      <c r="E396">
        <v>21.51</v>
      </c>
      <c r="F396">
        <v>21.51</v>
      </c>
      <c r="G396">
        <v>2356800</v>
      </c>
    </row>
    <row r="397" spans="1:7" x14ac:dyDescent="0.25">
      <c r="A397" s="27">
        <v>41396</v>
      </c>
      <c r="B397">
        <v>21.9</v>
      </c>
      <c r="C397">
        <v>22.3675</v>
      </c>
      <c r="D397">
        <v>21.834999</v>
      </c>
      <c r="E397">
        <v>22.285</v>
      </c>
      <c r="F397">
        <v>22.285</v>
      </c>
      <c r="G397">
        <v>1936000</v>
      </c>
    </row>
    <row r="398" spans="1:7" x14ac:dyDescent="0.25">
      <c r="A398" s="27">
        <v>41397</v>
      </c>
      <c r="B398">
        <v>22.785</v>
      </c>
      <c r="C398">
        <v>22.877500999999999</v>
      </c>
      <c r="D398">
        <v>22.575001</v>
      </c>
      <c r="E398">
        <v>22.762501</v>
      </c>
      <c r="F398">
        <v>22.762501</v>
      </c>
      <c r="G398">
        <v>1941200</v>
      </c>
    </row>
    <row r="399" spans="1:7" x14ac:dyDescent="0.25">
      <c r="A399" s="27">
        <v>41400</v>
      </c>
      <c r="B399">
        <v>22.762501</v>
      </c>
      <c r="C399">
        <v>23.2775</v>
      </c>
      <c r="D399">
        <v>22.73</v>
      </c>
      <c r="E399">
        <v>23.142499999999998</v>
      </c>
      <c r="F399">
        <v>23.142499999999998</v>
      </c>
      <c r="G399">
        <v>2048400</v>
      </c>
    </row>
    <row r="400" spans="1:7" x14ac:dyDescent="0.25">
      <c r="A400" s="27">
        <v>41401</v>
      </c>
      <c r="B400">
        <v>23.454999999999998</v>
      </c>
      <c r="C400">
        <v>23.5625</v>
      </c>
      <c r="D400">
        <v>23.024999999999999</v>
      </c>
      <c r="E400">
        <v>23.325001</v>
      </c>
      <c r="F400">
        <v>23.325001</v>
      </c>
      <c r="G400">
        <v>2014000</v>
      </c>
    </row>
    <row r="401" spans="1:7" x14ac:dyDescent="0.25">
      <c r="A401" s="27">
        <v>41402</v>
      </c>
      <c r="B401">
        <v>23.145</v>
      </c>
      <c r="C401">
        <v>23.33</v>
      </c>
      <c r="D401">
        <v>22.735001</v>
      </c>
      <c r="E401">
        <v>23.197500000000002</v>
      </c>
      <c r="F401">
        <v>23.197500000000002</v>
      </c>
      <c r="G401">
        <v>1920000</v>
      </c>
    </row>
    <row r="402" spans="1:7" x14ac:dyDescent="0.25">
      <c r="A402" s="27">
        <v>41403</v>
      </c>
      <c r="B402">
        <v>23.01</v>
      </c>
      <c r="C402">
        <v>23.08</v>
      </c>
      <c r="D402">
        <v>22.295000000000002</v>
      </c>
      <c r="E402">
        <v>22.754999000000002</v>
      </c>
      <c r="F402">
        <v>22.754999000000002</v>
      </c>
      <c r="G402">
        <v>3090000</v>
      </c>
    </row>
    <row r="403" spans="1:7" x14ac:dyDescent="0.25">
      <c r="A403" s="27">
        <v>41404</v>
      </c>
      <c r="B403">
        <v>22.622499000000001</v>
      </c>
      <c r="C403">
        <v>23.004999000000002</v>
      </c>
      <c r="D403">
        <v>22.357500000000002</v>
      </c>
      <c r="E403">
        <v>22.967500999999999</v>
      </c>
      <c r="F403">
        <v>22.967500999999999</v>
      </c>
      <c r="G403">
        <v>2464000</v>
      </c>
    </row>
    <row r="404" spans="1:7" x14ac:dyDescent="0.25">
      <c r="A404" s="27">
        <v>41407</v>
      </c>
      <c r="B404">
        <v>22.969999000000001</v>
      </c>
      <c r="C404">
        <v>23.18</v>
      </c>
      <c r="D404">
        <v>22.747499000000001</v>
      </c>
      <c r="E404">
        <v>23.142499999999998</v>
      </c>
      <c r="F404">
        <v>23.142499999999998</v>
      </c>
      <c r="G404">
        <v>1774000</v>
      </c>
    </row>
    <row r="405" spans="1:7" x14ac:dyDescent="0.25">
      <c r="A405" s="27">
        <v>41408</v>
      </c>
      <c r="B405">
        <v>23.232500000000002</v>
      </c>
      <c r="C405">
        <v>23.41</v>
      </c>
      <c r="D405">
        <v>23.002500999999999</v>
      </c>
      <c r="E405">
        <v>23.317499000000002</v>
      </c>
      <c r="F405">
        <v>23.317499000000002</v>
      </c>
      <c r="G405">
        <v>1968000</v>
      </c>
    </row>
    <row r="406" spans="1:7" x14ac:dyDescent="0.25">
      <c r="A406" s="27">
        <v>41409</v>
      </c>
      <c r="B406">
        <v>23.024999999999999</v>
      </c>
      <c r="C406">
        <v>23.33</v>
      </c>
      <c r="D406">
        <v>22.877500999999999</v>
      </c>
      <c r="E406">
        <v>23.157499000000001</v>
      </c>
      <c r="F406">
        <v>23.157499000000001</v>
      </c>
      <c r="G406">
        <v>2540000</v>
      </c>
    </row>
    <row r="407" spans="1:7" x14ac:dyDescent="0.25">
      <c r="A407" s="27">
        <v>41410</v>
      </c>
      <c r="B407">
        <v>22.950001</v>
      </c>
      <c r="C407">
        <v>23.2225</v>
      </c>
      <c r="D407">
        <v>22.655000999999999</v>
      </c>
      <c r="E407">
        <v>22.907499000000001</v>
      </c>
      <c r="F407">
        <v>22.907499000000001</v>
      </c>
      <c r="G407">
        <v>2524000</v>
      </c>
    </row>
    <row r="408" spans="1:7" x14ac:dyDescent="0.25">
      <c r="A408" s="27">
        <v>41411</v>
      </c>
      <c r="B408">
        <v>23.037500000000001</v>
      </c>
      <c r="C408">
        <v>23.5825</v>
      </c>
      <c r="D408">
        <v>22.9725</v>
      </c>
      <c r="E408">
        <v>23.514999</v>
      </c>
      <c r="F408">
        <v>23.514999</v>
      </c>
      <c r="G408">
        <v>2477200</v>
      </c>
    </row>
    <row r="409" spans="1:7" x14ac:dyDescent="0.25">
      <c r="A409" s="27">
        <v>41414</v>
      </c>
      <c r="B409">
        <v>23.24</v>
      </c>
      <c r="C409">
        <v>23.5625</v>
      </c>
      <c r="D409">
        <v>23.182500999999998</v>
      </c>
      <c r="E409">
        <v>23.195</v>
      </c>
      <c r="F409">
        <v>23.195</v>
      </c>
      <c r="G409">
        <v>2126000</v>
      </c>
    </row>
    <row r="410" spans="1:7" x14ac:dyDescent="0.25">
      <c r="A410" s="27">
        <v>41415</v>
      </c>
      <c r="B410">
        <v>23.33</v>
      </c>
      <c r="C410">
        <v>23.4025</v>
      </c>
      <c r="D410">
        <v>22.815000999999999</v>
      </c>
      <c r="E410">
        <v>23.0275</v>
      </c>
      <c r="F410">
        <v>23.0275</v>
      </c>
      <c r="G410">
        <v>2765200</v>
      </c>
    </row>
    <row r="411" spans="1:7" x14ac:dyDescent="0.25">
      <c r="A411" s="27">
        <v>41416</v>
      </c>
      <c r="B411">
        <v>23.195</v>
      </c>
      <c r="C411">
        <v>23.33</v>
      </c>
      <c r="D411">
        <v>22.364999999999998</v>
      </c>
      <c r="E411">
        <v>22.762501</v>
      </c>
      <c r="F411">
        <v>22.762501</v>
      </c>
      <c r="G411">
        <v>4468400</v>
      </c>
    </row>
    <row r="412" spans="1:7" x14ac:dyDescent="0.25">
      <c r="A412" s="27">
        <v>41417</v>
      </c>
      <c r="B412">
        <v>21.607500000000002</v>
      </c>
      <c r="C412">
        <v>22.719999000000001</v>
      </c>
      <c r="D412">
        <v>21.592500999999999</v>
      </c>
      <c r="E412">
        <v>22.547501</v>
      </c>
      <c r="F412">
        <v>22.547501</v>
      </c>
      <c r="G412">
        <v>3710000</v>
      </c>
    </row>
    <row r="413" spans="1:7" x14ac:dyDescent="0.25">
      <c r="A413" s="27">
        <v>41418</v>
      </c>
      <c r="B413">
        <v>22.290001</v>
      </c>
      <c r="C413">
        <v>22.665001</v>
      </c>
      <c r="D413">
        <v>22.127500999999999</v>
      </c>
      <c r="E413">
        <v>22.57</v>
      </c>
      <c r="F413">
        <v>22.57</v>
      </c>
      <c r="G413">
        <v>2230000</v>
      </c>
    </row>
    <row r="414" spans="1:7" x14ac:dyDescent="0.25">
      <c r="A414" s="27">
        <v>41422</v>
      </c>
      <c r="B414">
        <v>23.252500999999999</v>
      </c>
      <c r="C414">
        <v>23.4</v>
      </c>
      <c r="D414">
        <v>22.864999999999998</v>
      </c>
      <c r="E414">
        <v>23.197500000000002</v>
      </c>
      <c r="F414">
        <v>23.197500000000002</v>
      </c>
      <c r="G414">
        <v>3060800</v>
      </c>
    </row>
    <row r="415" spans="1:7" x14ac:dyDescent="0.25">
      <c r="A415" s="27">
        <v>41423</v>
      </c>
      <c r="B415">
        <v>22.802499999999998</v>
      </c>
      <c r="C415">
        <v>23.022499</v>
      </c>
      <c r="D415">
        <v>22.334999</v>
      </c>
      <c r="E415">
        <v>22.852501</v>
      </c>
      <c r="F415">
        <v>22.852501</v>
      </c>
      <c r="G415">
        <v>3438000</v>
      </c>
    </row>
    <row r="416" spans="1:7" x14ac:dyDescent="0.25">
      <c r="A416" s="27">
        <v>41424</v>
      </c>
      <c r="B416">
        <v>22.790001</v>
      </c>
      <c r="C416">
        <v>23.077499</v>
      </c>
      <c r="D416">
        <v>22.52</v>
      </c>
      <c r="E416">
        <v>22.875</v>
      </c>
      <c r="F416">
        <v>22.875</v>
      </c>
      <c r="G416">
        <v>2386400</v>
      </c>
    </row>
    <row r="417" spans="1:7" x14ac:dyDescent="0.25">
      <c r="A417" s="27">
        <v>41425</v>
      </c>
      <c r="B417">
        <v>22.594999000000001</v>
      </c>
      <c r="C417">
        <v>22.887501</v>
      </c>
      <c r="D417">
        <v>22.024999999999999</v>
      </c>
      <c r="E417">
        <v>22.024999999999999</v>
      </c>
      <c r="F417">
        <v>22.024999999999999</v>
      </c>
      <c r="G417">
        <v>3748000</v>
      </c>
    </row>
    <row r="418" spans="1:7" x14ac:dyDescent="0.25">
      <c r="A418" s="27">
        <v>41428</v>
      </c>
      <c r="B418">
        <v>22.0975</v>
      </c>
      <c r="C418">
        <v>22.129999000000002</v>
      </c>
      <c r="D418">
        <v>20.9375</v>
      </c>
      <c r="E418">
        <v>22.112499</v>
      </c>
      <c r="F418">
        <v>22.112499</v>
      </c>
      <c r="G418">
        <v>6715600</v>
      </c>
    </row>
    <row r="419" spans="1:7" x14ac:dyDescent="0.25">
      <c r="A419" s="27">
        <v>41429</v>
      </c>
      <c r="B419">
        <v>21.965</v>
      </c>
      <c r="C419">
        <v>22.145</v>
      </c>
      <c r="D419">
        <v>21.165001</v>
      </c>
      <c r="E419">
        <v>21.872499000000001</v>
      </c>
      <c r="F419">
        <v>21.872499000000001</v>
      </c>
      <c r="G419">
        <v>5577200</v>
      </c>
    </row>
    <row r="420" spans="1:7" x14ac:dyDescent="0.25">
      <c r="A420" s="27">
        <v>41430</v>
      </c>
      <c r="B420">
        <v>21.424999</v>
      </c>
      <c r="C420">
        <v>21.6175</v>
      </c>
      <c r="D420">
        <v>20.802499999999998</v>
      </c>
      <c r="E420">
        <v>20.887501</v>
      </c>
      <c r="F420">
        <v>20.887501</v>
      </c>
      <c r="G420">
        <v>8941600</v>
      </c>
    </row>
    <row r="421" spans="1:7" x14ac:dyDescent="0.25">
      <c r="A421" s="27">
        <v>41431</v>
      </c>
      <c r="B421">
        <v>20.6875</v>
      </c>
      <c r="C421">
        <v>21.139999</v>
      </c>
      <c r="D421">
        <v>19.735001</v>
      </c>
      <c r="E421">
        <v>21.127500999999999</v>
      </c>
      <c r="F421">
        <v>21.127500999999999</v>
      </c>
      <c r="G421">
        <v>7074000</v>
      </c>
    </row>
    <row r="422" spans="1:7" x14ac:dyDescent="0.25">
      <c r="A422" s="27">
        <v>41432</v>
      </c>
      <c r="B422">
        <v>21.7075</v>
      </c>
      <c r="C422">
        <v>22.137501</v>
      </c>
      <c r="D422">
        <v>21.4025</v>
      </c>
      <c r="E422">
        <v>22.137501</v>
      </c>
      <c r="F422">
        <v>22.137501</v>
      </c>
      <c r="G422">
        <v>5194000</v>
      </c>
    </row>
    <row r="423" spans="1:7" x14ac:dyDescent="0.25">
      <c r="A423" s="27">
        <v>41435</v>
      </c>
      <c r="B423">
        <v>22.387501</v>
      </c>
      <c r="C423">
        <v>22.4575</v>
      </c>
      <c r="D423">
        <v>21.987499</v>
      </c>
      <c r="E423">
        <v>22.372499000000001</v>
      </c>
      <c r="F423">
        <v>22.372499000000001</v>
      </c>
      <c r="G423">
        <v>3604400</v>
      </c>
    </row>
    <row r="424" spans="1:7" x14ac:dyDescent="0.25">
      <c r="A424" s="27">
        <v>41436</v>
      </c>
      <c r="B424">
        <v>21.422501</v>
      </c>
      <c r="C424">
        <v>21.844999000000001</v>
      </c>
      <c r="D424">
        <v>20.732500000000002</v>
      </c>
      <c r="E424">
        <v>20.922501</v>
      </c>
      <c r="F424">
        <v>20.922501</v>
      </c>
      <c r="G424">
        <v>5765200</v>
      </c>
    </row>
    <row r="425" spans="1:7" x14ac:dyDescent="0.25">
      <c r="A425" s="27">
        <v>41437</v>
      </c>
      <c r="B425">
        <v>21.3475</v>
      </c>
      <c r="C425">
        <v>21.389999</v>
      </c>
      <c r="D425">
        <v>19.4175</v>
      </c>
      <c r="E425">
        <v>19.670000000000002</v>
      </c>
      <c r="F425">
        <v>19.670000000000002</v>
      </c>
      <c r="G425">
        <v>9598000</v>
      </c>
    </row>
    <row r="426" spans="1:7" x14ac:dyDescent="0.25">
      <c r="A426" s="27">
        <v>41438</v>
      </c>
      <c r="B426">
        <v>19.635000000000002</v>
      </c>
      <c r="C426">
        <v>20.697500000000002</v>
      </c>
      <c r="D426">
        <v>19.395</v>
      </c>
      <c r="E426">
        <v>20.605</v>
      </c>
      <c r="F426">
        <v>20.605</v>
      </c>
      <c r="G426">
        <v>7110400</v>
      </c>
    </row>
    <row r="427" spans="1:7" x14ac:dyDescent="0.25">
      <c r="A427" s="27">
        <v>41439</v>
      </c>
      <c r="B427">
        <v>20.482500000000002</v>
      </c>
      <c r="C427">
        <v>20.9575</v>
      </c>
      <c r="D427">
        <v>19.924999</v>
      </c>
      <c r="E427">
        <v>20.075001</v>
      </c>
      <c r="F427">
        <v>20.075001</v>
      </c>
      <c r="G427">
        <v>7138800</v>
      </c>
    </row>
    <row r="428" spans="1:7" x14ac:dyDescent="0.25">
      <c r="A428" s="27">
        <v>41442</v>
      </c>
      <c r="B428">
        <v>20.477501</v>
      </c>
      <c r="C428">
        <v>20.587499999999999</v>
      </c>
      <c r="D428">
        <v>20</v>
      </c>
      <c r="E428">
        <v>20.372499000000001</v>
      </c>
      <c r="F428">
        <v>20.372499000000001</v>
      </c>
      <c r="G428">
        <v>4479600</v>
      </c>
    </row>
    <row r="429" spans="1:7" x14ac:dyDescent="0.25">
      <c r="A429" s="27">
        <v>41443</v>
      </c>
      <c r="B429">
        <v>20.454999999999998</v>
      </c>
      <c r="C429">
        <v>20.690000999999999</v>
      </c>
      <c r="D429">
        <v>20.370000999999998</v>
      </c>
      <c r="E429">
        <v>20.690000999999999</v>
      </c>
      <c r="F429">
        <v>20.690000999999999</v>
      </c>
      <c r="G429">
        <v>3309200</v>
      </c>
    </row>
    <row r="430" spans="1:7" x14ac:dyDescent="0.25">
      <c r="A430" s="27">
        <v>41444</v>
      </c>
      <c r="B430">
        <v>20.477501</v>
      </c>
      <c r="C430">
        <v>21.594999000000001</v>
      </c>
      <c r="D430">
        <v>20.342500999999999</v>
      </c>
      <c r="E430">
        <v>20.6325</v>
      </c>
      <c r="F430">
        <v>20.6325</v>
      </c>
      <c r="G430">
        <v>7791200</v>
      </c>
    </row>
    <row r="431" spans="1:7" x14ac:dyDescent="0.25">
      <c r="A431" s="27">
        <v>41445</v>
      </c>
      <c r="B431">
        <v>19.799999</v>
      </c>
      <c r="C431">
        <v>19.897499</v>
      </c>
      <c r="D431">
        <v>17.677499999999998</v>
      </c>
      <c r="E431">
        <v>18.3475</v>
      </c>
      <c r="F431">
        <v>18.3475</v>
      </c>
      <c r="G431">
        <v>14406400</v>
      </c>
    </row>
    <row r="432" spans="1:7" x14ac:dyDescent="0.25">
      <c r="A432" s="27">
        <v>41446</v>
      </c>
      <c r="B432">
        <v>18.920000000000002</v>
      </c>
      <c r="C432">
        <v>19.087499999999999</v>
      </c>
      <c r="D432">
        <v>17.920000000000002</v>
      </c>
      <c r="E432">
        <v>18.9575</v>
      </c>
      <c r="F432">
        <v>18.9575</v>
      </c>
      <c r="G432">
        <v>7650800</v>
      </c>
    </row>
    <row r="433" spans="1:7" x14ac:dyDescent="0.25">
      <c r="A433" s="27">
        <v>41449</v>
      </c>
      <c r="B433">
        <v>17.9375</v>
      </c>
      <c r="C433">
        <v>18.4575</v>
      </c>
      <c r="D433">
        <v>17.575001</v>
      </c>
      <c r="E433">
        <v>17.8675</v>
      </c>
      <c r="F433">
        <v>17.8675</v>
      </c>
      <c r="G433">
        <v>9377600</v>
      </c>
    </row>
    <row r="434" spans="1:7" x14ac:dyDescent="0.25">
      <c r="A434" s="27">
        <v>41450</v>
      </c>
      <c r="B434">
        <v>18.392499999999998</v>
      </c>
      <c r="C434">
        <v>18.477501</v>
      </c>
      <c r="D434">
        <v>17.995000999999998</v>
      </c>
      <c r="E434">
        <v>18.329999999999998</v>
      </c>
      <c r="F434">
        <v>18.329999999999998</v>
      </c>
      <c r="G434">
        <v>8196800</v>
      </c>
    </row>
    <row r="435" spans="1:7" x14ac:dyDescent="0.25">
      <c r="A435" s="27">
        <v>41451</v>
      </c>
      <c r="B435">
        <v>18.809999000000001</v>
      </c>
      <c r="C435">
        <v>18.817499000000002</v>
      </c>
      <c r="D435">
        <v>18.4025</v>
      </c>
      <c r="E435">
        <v>18.762501</v>
      </c>
      <c r="F435">
        <v>18.762501</v>
      </c>
      <c r="G435">
        <v>2926000</v>
      </c>
    </row>
    <row r="436" spans="1:7" x14ac:dyDescent="0.25">
      <c r="A436" s="27">
        <v>41452</v>
      </c>
      <c r="B436">
        <v>19.23</v>
      </c>
      <c r="C436">
        <v>19.5275</v>
      </c>
      <c r="D436">
        <v>19.0625</v>
      </c>
      <c r="E436">
        <v>19.5075</v>
      </c>
      <c r="F436">
        <v>19.5075</v>
      </c>
      <c r="G436">
        <v>3736000</v>
      </c>
    </row>
    <row r="437" spans="1:7" x14ac:dyDescent="0.25">
      <c r="A437" s="27">
        <v>41453</v>
      </c>
      <c r="B437">
        <v>19.110001</v>
      </c>
      <c r="C437">
        <v>19.924999</v>
      </c>
      <c r="D437">
        <v>18.989999999999998</v>
      </c>
      <c r="E437">
        <v>19.612499</v>
      </c>
      <c r="F437">
        <v>19.612499</v>
      </c>
      <c r="G437">
        <v>4132800</v>
      </c>
    </row>
    <row r="438" spans="1:7" x14ac:dyDescent="0.25">
      <c r="A438" s="27">
        <v>41456</v>
      </c>
      <c r="B438">
        <v>19.8675</v>
      </c>
      <c r="C438">
        <v>20.567499000000002</v>
      </c>
      <c r="D438">
        <v>19.8675</v>
      </c>
      <c r="E438">
        <v>20.262501</v>
      </c>
      <c r="F438">
        <v>20.262501</v>
      </c>
      <c r="G438">
        <v>3192000</v>
      </c>
    </row>
    <row r="439" spans="1:7" x14ac:dyDescent="0.25">
      <c r="A439" s="27">
        <v>41457</v>
      </c>
      <c r="B439">
        <v>20.017499999999998</v>
      </c>
      <c r="C439">
        <v>20.49</v>
      </c>
      <c r="D439">
        <v>19.6675</v>
      </c>
      <c r="E439">
        <v>19.9175</v>
      </c>
      <c r="F439">
        <v>19.9175</v>
      </c>
      <c r="G439">
        <v>4122800</v>
      </c>
    </row>
    <row r="440" spans="1:7" x14ac:dyDescent="0.25">
      <c r="A440" s="27">
        <v>41458</v>
      </c>
      <c r="B440">
        <v>19.732500000000002</v>
      </c>
      <c r="C440">
        <v>20.307500999999998</v>
      </c>
      <c r="D440">
        <v>19.6675</v>
      </c>
      <c r="E440">
        <v>20.215</v>
      </c>
      <c r="F440">
        <v>20.215</v>
      </c>
      <c r="G440">
        <v>1710800</v>
      </c>
    </row>
    <row r="441" spans="1:7" x14ac:dyDescent="0.25">
      <c r="A441" s="27">
        <v>41460</v>
      </c>
      <c r="B441">
        <v>20.73</v>
      </c>
      <c r="C441">
        <v>21.252500999999999</v>
      </c>
      <c r="D441">
        <v>20.4025</v>
      </c>
      <c r="E441">
        <v>21.252500999999999</v>
      </c>
      <c r="F441">
        <v>21.252500999999999</v>
      </c>
      <c r="G441">
        <v>3217600</v>
      </c>
    </row>
    <row r="442" spans="1:7" x14ac:dyDescent="0.25">
      <c r="A442" s="27">
        <v>41463</v>
      </c>
      <c r="B442">
        <v>21.805</v>
      </c>
      <c r="C442">
        <v>22.290001</v>
      </c>
      <c r="D442">
        <v>21.684999000000001</v>
      </c>
      <c r="E442">
        <v>22.15</v>
      </c>
      <c r="F442">
        <v>22.15</v>
      </c>
      <c r="G442">
        <v>4739200</v>
      </c>
    </row>
    <row r="443" spans="1:7" x14ac:dyDescent="0.25">
      <c r="A443" s="27">
        <v>41464</v>
      </c>
      <c r="B443">
        <v>22.725000000000001</v>
      </c>
      <c r="C443">
        <v>22.857500000000002</v>
      </c>
      <c r="D443">
        <v>22.447500000000002</v>
      </c>
      <c r="E443">
        <v>22.627500999999999</v>
      </c>
      <c r="F443">
        <v>22.627500999999999</v>
      </c>
      <c r="G443">
        <v>3622400</v>
      </c>
    </row>
    <row r="444" spans="1:7" x14ac:dyDescent="0.25">
      <c r="A444" s="27">
        <v>41465</v>
      </c>
      <c r="B444">
        <v>22.592500999999999</v>
      </c>
      <c r="C444">
        <v>22.962499999999999</v>
      </c>
      <c r="D444">
        <v>22.535</v>
      </c>
      <c r="E444">
        <v>22.834999</v>
      </c>
      <c r="F444">
        <v>22.834999</v>
      </c>
      <c r="G444">
        <v>3197600</v>
      </c>
    </row>
    <row r="445" spans="1:7" x14ac:dyDescent="0.25">
      <c r="A445" s="27">
        <v>41466</v>
      </c>
      <c r="B445">
        <v>23.5975</v>
      </c>
      <c r="C445">
        <v>23.672501</v>
      </c>
      <c r="D445">
        <v>23.197500000000002</v>
      </c>
      <c r="E445">
        <v>23.487499</v>
      </c>
      <c r="F445">
        <v>23.487499</v>
      </c>
      <c r="G445">
        <v>2247600</v>
      </c>
    </row>
    <row r="446" spans="1:7" x14ac:dyDescent="0.25">
      <c r="A446" s="27">
        <v>41467</v>
      </c>
      <c r="B446">
        <v>23.469999000000001</v>
      </c>
      <c r="C446">
        <v>23.584999</v>
      </c>
      <c r="D446">
        <v>23.08</v>
      </c>
      <c r="E446">
        <v>23.252500999999999</v>
      </c>
      <c r="F446">
        <v>23.252500999999999</v>
      </c>
      <c r="G446">
        <v>2770800</v>
      </c>
    </row>
    <row r="447" spans="1:7" x14ac:dyDescent="0.25">
      <c r="A447" s="27">
        <v>41470</v>
      </c>
      <c r="B447">
        <v>23.4575</v>
      </c>
      <c r="C447">
        <v>23.887501</v>
      </c>
      <c r="D447">
        <v>23.272499</v>
      </c>
      <c r="E447">
        <v>23.7425</v>
      </c>
      <c r="F447">
        <v>23.7425</v>
      </c>
      <c r="G447">
        <v>2675200</v>
      </c>
    </row>
    <row r="448" spans="1:7" x14ac:dyDescent="0.25">
      <c r="A448" s="27">
        <v>41471</v>
      </c>
      <c r="B448">
        <v>23.787500000000001</v>
      </c>
      <c r="C448">
        <v>23.825001</v>
      </c>
      <c r="D448">
        <v>22.842500999999999</v>
      </c>
      <c r="E448">
        <v>23.094999000000001</v>
      </c>
      <c r="F448">
        <v>23.094999000000001</v>
      </c>
      <c r="G448">
        <v>3804400</v>
      </c>
    </row>
    <row r="449" spans="1:7" x14ac:dyDescent="0.25">
      <c r="A449" s="27">
        <v>41472</v>
      </c>
      <c r="B449">
        <v>23.424999</v>
      </c>
      <c r="C449">
        <v>23.92</v>
      </c>
      <c r="D449">
        <v>23.1875</v>
      </c>
      <c r="E449">
        <v>23.860001</v>
      </c>
      <c r="F449">
        <v>23.860001</v>
      </c>
      <c r="G449">
        <v>2834800</v>
      </c>
    </row>
    <row r="450" spans="1:7" x14ac:dyDescent="0.25">
      <c r="A450" s="27">
        <v>41473</v>
      </c>
      <c r="B450">
        <v>24.067499000000002</v>
      </c>
      <c r="C450">
        <v>24.572500000000002</v>
      </c>
      <c r="D450">
        <v>23.99</v>
      </c>
      <c r="E450">
        <v>24.254999000000002</v>
      </c>
      <c r="F450">
        <v>24.254999000000002</v>
      </c>
      <c r="G450">
        <v>2179200</v>
      </c>
    </row>
    <row r="451" spans="1:7" x14ac:dyDescent="0.25">
      <c r="A451" s="27">
        <v>41474</v>
      </c>
      <c r="B451">
        <v>24.045000000000002</v>
      </c>
      <c r="C451">
        <v>24.93</v>
      </c>
      <c r="D451">
        <v>23.8325</v>
      </c>
      <c r="E451">
        <v>24.772499</v>
      </c>
      <c r="F451">
        <v>24.772499</v>
      </c>
      <c r="G451">
        <v>2146400</v>
      </c>
    </row>
    <row r="452" spans="1:7" x14ac:dyDescent="0.25">
      <c r="A452" s="27">
        <v>41477</v>
      </c>
      <c r="B452">
        <v>24.91</v>
      </c>
      <c r="C452">
        <v>25.415001</v>
      </c>
      <c r="D452">
        <v>24.682500999999998</v>
      </c>
      <c r="E452">
        <v>25.355</v>
      </c>
      <c r="F452">
        <v>25.355</v>
      </c>
      <c r="G452">
        <v>1834800</v>
      </c>
    </row>
    <row r="453" spans="1:7" x14ac:dyDescent="0.25">
      <c r="A453" s="27">
        <v>41478</v>
      </c>
      <c r="B453">
        <v>25.5425</v>
      </c>
      <c r="C453">
        <v>25.774999999999999</v>
      </c>
      <c r="D453">
        <v>25.022499</v>
      </c>
      <c r="E453">
        <v>25.467500999999999</v>
      </c>
      <c r="F453">
        <v>25.467500999999999</v>
      </c>
      <c r="G453">
        <v>2051200</v>
      </c>
    </row>
    <row r="454" spans="1:7" x14ac:dyDescent="0.25">
      <c r="A454" s="27">
        <v>41479</v>
      </c>
      <c r="B454">
        <v>25.605</v>
      </c>
      <c r="C454">
        <v>25.662500000000001</v>
      </c>
      <c r="D454">
        <v>24.842500999999999</v>
      </c>
      <c r="E454">
        <v>25.172501</v>
      </c>
      <c r="F454">
        <v>25.172501</v>
      </c>
      <c r="G454">
        <v>2578800</v>
      </c>
    </row>
    <row r="455" spans="1:7" x14ac:dyDescent="0.25">
      <c r="A455" s="27">
        <v>41480</v>
      </c>
      <c r="B455">
        <v>24.857500000000002</v>
      </c>
      <c r="C455">
        <v>25.8125</v>
      </c>
      <c r="D455">
        <v>24.807500999999998</v>
      </c>
      <c r="E455">
        <v>25.754999000000002</v>
      </c>
      <c r="F455">
        <v>25.754999000000002</v>
      </c>
      <c r="G455">
        <v>2279600</v>
      </c>
    </row>
    <row r="456" spans="1:7" x14ac:dyDescent="0.25">
      <c r="A456" s="27">
        <v>41481</v>
      </c>
      <c r="B456">
        <v>25.447500000000002</v>
      </c>
      <c r="C456">
        <v>25.9175</v>
      </c>
      <c r="D456">
        <v>25.012501</v>
      </c>
      <c r="E456">
        <v>25.8125</v>
      </c>
      <c r="F456">
        <v>25.8125</v>
      </c>
      <c r="G456">
        <v>2199600</v>
      </c>
    </row>
    <row r="457" spans="1:7" x14ac:dyDescent="0.25">
      <c r="A457" s="27">
        <v>41484</v>
      </c>
      <c r="B457">
        <v>25.577499</v>
      </c>
      <c r="C457">
        <v>25.799999</v>
      </c>
      <c r="D457">
        <v>25.25</v>
      </c>
      <c r="E457">
        <v>25.517499999999998</v>
      </c>
      <c r="F457">
        <v>25.517499999999998</v>
      </c>
      <c r="G457">
        <v>1965600</v>
      </c>
    </row>
    <row r="458" spans="1:7" x14ac:dyDescent="0.25">
      <c r="A458" s="27">
        <v>41485</v>
      </c>
      <c r="B458">
        <v>25.605</v>
      </c>
      <c r="C458">
        <v>26.035</v>
      </c>
      <c r="D458">
        <v>25.352501</v>
      </c>
      <c r="E458">
        <v>25.9575</v>
      </c>
      <c r="F458">
        <v>25.9575</v>
      </c>
      <c r="G458">
        <v>1604400</v>
      </c>
    </row>
    <row r="459" spans="1:7" x14ac:dyDescent="0.25">
      <c r="A459" s="27">
        <v>41486</v>
      </c>
      <c r="B459">
        <v>26.014999</v>
      </c>
      <c r="C459">
        <v>27.127500999999999</v>
      </c>
      <c r="D459">
        <v>26.004999000000002</v>
      </c>
      <c r="E459">
        <v>26.549999</v>
      </c>
      <c r="F459">
        <v>26.549999</v>
      </c>
      <c r="G459">
        <v>2146000</v>
      </c>
    </row>
    <row r="460" spans="1:7" x14ac:dyDescent="0.25">
      <c r="A460" s="27">
        <v>41487</v>
      </c>
      <c r="B460">
        <v>27.264999</v>
      </c>
      <c r="C460">
        <v>27.48</v>
      </c>
      <c r="D460">
        <v>27.107500000000002</v>
      </c>
      <c r="E460">
        <v>27.405000999999999</v>
      </c>
      <c r="F460">
        <v>27.405000999999999</v>
      </c>
      <c r="G460">
        <v>1980400</v>
      </c>
    </row>
    <row r="461" spans="1:7" x14ac:dyDescent="0.25">
      <c r="A461" s="27">
        <v>41488</v>
      </c>
      <c r="B461">
        <v>27.315000999999999</v>
      </c>
      <c r="C461">
        <v>28.120000999999998</v>
      </c>
      <c r="D461">
        <v>27.315000999999999</v>
      </c>
      <c r="E461">
        <v>28.120000999999998</v>
      </c>
      <c r="F461">
        <v>28.120000999999998</v>
      </c>
      <c r="G461">
        <v>1894000</v>
      </c>
    </row>
    <row r="462" spans="1:7" x14ac:dyDescent="0.25">
      <c r="A462" s="27">
        <v>41491</v>
      </c>
      <c r="B462">
        <v>28.1525</v>
      </c>
      <c r="C462">
        <v>28.5075</v>
      </c>
      <c r="D462">
        <v>28.01</v>
      </c>
      <c r="E462">
        <v>28.440000999999999</v>
      </c>
      <c r="F462">
        <v>28.440000999999999</v>
      </c>
      <c r="G462">
        <v>1230000</v>
      </c>
    </row>
    <row r="463" spans="1:7" x14ac:dyDescent="0.25">
      <c r="A463" s="27">
        <v>41492</v>
      </c>
      <c r="B463">
        <v>28.267499999999998</v>
      </c>
      <c r="C463">
        <v>28.337499999999999</v>
      </c>
      <c r="D463">
        <v>27.344999000000001</v>
      </c>
      <c r="E463">
        <v>27.6</v>
      </c>
      <c r="F463">
        <v>27.6</v>
      </c>
      <c r="G463">
        <v>2161200</v>
      </c>
    </row>
    <row r="464" spans="1:7" x14ac:dyDescent="0.25">
      <c r="A464" s="27">
        <v>41493</v>
      </c>
      <c r="B464">
        <v>27.1</v>
      </c>
      <c r="C464">
        <v>27.450001</v>
      </c>
      <c r="D464">
        <v>26.5275</v>
      </c>
      <c r="E464">
        <v>27.25</v>
      </c>
      <c r="F464">
        <v>27.25</v>
      </c>
      <c r="G464">
        <v>1851600</v>
      </c>
    </row>
    <row r="465" spans="1:7" x14ac:dyDescent="0.25">
      <c r="A465" s="27">
        <v>41494</v>
      </c>
      <c r="B465">
        <v>27.780000999999999</v>
      </c>
      <c r="C465">
        <v>27.897499</v>
      </c>
      <c r="D465">
        <v>27.137501</v>
      </c>
      <c r="E465">
        <v>27.6675</v>
      </c>
      <c r="F465">
        <v>27.6675</v>
      </c>
      <c r="G465">
        <v>1373600</v>
      </c>
    </row>
    <row r="466" spans="1:7" x14ac:dyDescent="0.25">
      <c r="A466" s="27">
        <v>41495</v>
      </c>
      <c r="B466">
        <v>27.610001</v>
      </c>
      <c r="C466">
        <v>27.907499000000001</v>
      </c>
      <c r="D466">
        <v>27.035</v>
      </c>
      <c r="E466">
        <v>27.309999000000001</v>
      </c>
      <c r="F466">
        <v>27.309999000000001</v>
      </c>
      <c r="G466">
        <v>1922800</v>
      </c>
    </row>
    <row r="467" spans="1:7" x14ac:dyDescent="0.25">
      <c r="A467" s="27">
        <v>41498</v>
      </c>
      <c r="B467">
        <v>26.737499</v>
      </c>
      <c r="C467">
        <v>27.565000999999999</v>
      </c>
      <c r="D467">
        <v>26.700001</v>
      </c>
      <c r="E467">
        <v>27.422501</v>
      </c>
      <c r="F467">
        <v>27.422501</v>
      </c>
      <c r="G467">
        <v>1520000</v>
      </c>
    </row>
    <row r="468" spans="1:7" x14ac:dyDescent="0.25">
      <c r="A468" s="27">
        <v>41499</v>
      </c>
      <c r="B468">
        <v>27.677499999999998</v>
      </c>
      <c r="C468">
        <v>27.862499</v>
      </c>
      <c r="D468">
        <v>27.057500999999998</v>
      </c>
      <c r="E468">
        <v>27.737499</v>
      </c>
      <c r="F468">
        <v>27.737499</v>
      </c>
      <c r="G468">
        <v>2052000</v>
      </c>
    </row>
    <row r="469" spans="1:7" x14ac:dyDescent="0.25">
      <c r="A469" s="27">
        <v>41500</v>
      </c>
      <c r="B469">
        <v>27.864999999999998</v>
      </c>
      <c r="C469">
        <v>27.982500000000002</v>
      </c>
      <c r="D469">
        <v>27.4</v>
      </c>
      <c r="E469">
        <v>27.42</v>
      </c>
      <c r="F469">
        <v>27.42</v>
      </c>
      <c r="G469">
        <v>1558800</v>
      </c>
    </row>
    <row r="470" spans="1:7" x14ac:dyDescent="0.25">
      <c r="A470" s="27">
        <v>41501</v>
      </c>
      <c r="B470">
        <v>26.532499000000001</v>
      </c>
      <c r="C470">
        <v>26.647499</v>
      </c>
      <c r="D470">
        <v>25.942499000000002</v>
      </c>
      <c r="E470">
        <v>26.0275</v>
      </c>
      <c r="F470">
        <v>26.0275</v>
      </c>
      <c r="G470">
        <v>3309600</v>
      </c>
    </row>
    <row r="471" spans="1:7" x14ac:dyDescent="0.25">
      <c r="A471" s="27">
        <v>41502</v>
      </c>
      <c r="B471">
        <v>26.055</v>
      </c>
      <c r="C471">
        <v>26.932500999999998</v>
      </c>
      <c r="D471">
        <v>26.01</v>
      </c>
      <c r="E471">
        <v>26.502500999999999</v>
      </c>
      <c r="F471">
        <v>26.502500999999999</v>
      </c>
      <c r="G471">
        <v>2516400</v>
      </c>
    </row>
    <row r="472" spans="1:7" x14ac:dyDescent="0.25">
      <c r="A472" s="27">
        <v>41505</v>
      </c>
      <c r="B472">
        <v>26.379999000000002</v>
      </c>
      <c r="C472">
        <v>26.575001</v>
      </c>
      <c r="D472">
        <v>25.709999</v>
      </c>
      <c r="E472">
        <v>25.852501</v>
      </c>
      <c r="F472">
        <v>25.852501</v>
      </c>
      <c r="G472">
        <v>1997600</v>
      </c>
    </row>
    <row r="473" spans="1:7" x14ac:dyDescent="0.25">
      <c r="A473" s="27">
        <v>41506</v>
      </c>
      <c r="B473">
        <v>25.690000999999999</v>
      </c>
      <c r="C473">
        <v>26.727501</v>
      </c>
      <c r="D473">
        <v>25.545000000000002</v>
      </c>
      <c r="E473">
        <v>26.02</v>
      </c>
      <c r="F473">
        <v>26.02</v>
      </c>
      <c r="G473">
        <v>2348000</v>
      </c>
    </row>
    <row r="474" spans="1:7" x14ac:dyDescent="0.25">
      <c r="A474" s="27">
        <v>41507</v>
      </c>
      <c r="B474">
        <v>25.627500999999999</v>
      </c>
      <c r="C474">
        <v>26.639999</v>
      </c>
      <c r="D474">
        <v>25.102501</v>
      </c>
      <c r="E474">
        <v>25.540001</v>
      </c>
      <c r="F474">
        <v>25.540001</v>
      </c>
      <c r="G474">
        <v>3622800</v>
      </c>
    </row>
    <row r="475" spans="1:7" x14ac:dyDescent="0.25">
      <c r="A475" s="27">
        <v>41508</v>
      </c>
      <c r="B475">
        <v>25.8825</v>
      </c>
      <c r="C475">
        <v>26.337499999999999</v>
      </c>
      <c r="D475">
        <v>25.8475</v>
      </c>
      <c r="E475">
        <v>26.182500999999998</v>
      </c>
      <c r="F475">
        <v>26.182500999999998</v>
      </c>
      <c r="G475">
        <v>2064000</v>
      </c>
    </row>
    <row r="476" spans="1:7" x14ac:dyDescent="0.25">
      <c r="A476" s="27">
        <v>41509</v>
      </c>
      <c r="B476">
        <v>26.42</v>
      </c>
      <c r="C476">
        <v>26.790001</v>
      </c>
      <c r="D476">
        <v>26.209999</v>
      </c>
      <c r="E476">
        <v>26.790001</v>
      </c>
      <c r="F476">
        <v>26.790001</v>
      </c>
      <c r="G476">
        <v>1172400</v>
      </c>
    </row>
    <row r="477" spans="1:7" x14ac:dyDescent="0.25">
      <c r="A477" s="27">
        <v>41512</v>
      </c>
      <c r="B477">
        <v>26.965</v>
      </c>
      <c r="C477">
        <v>27.182500999999998</v>
      </c>
      <c r="D477">
        <v>25.754999000000002</v>
      </c>
      <c r="E477">
        <v>25.855</v>
      </c>
      <c r="F477">
        <v>25.855</v>
      </c>
      <c r="G477">
        <v>2212000</v>
      </c>
    </row>
    <row r="478" spans="1:7" x14ac:dyDescent="0.25">
      <c r="A478" s="27">
        <v>41513</v>
      </c>
      <c r="B478">
        <v>24.637501</v>
      </c>
      <c r="C478">
        <v>25.035</v>
      </c>
      <c r="D478">
        <v>23.602501</v>
      </c>
      <c r="E478">
        <v>23.74</v>
      </c>
      <c r="F478">
        <v>23.74</v>
      </c>
      <c r="G478">
        <v>5643600</v>
      </c>
    </row>
    <row r="479" spans="1:7" x14ac:dyDescent="0.25">
      <c r="A479" s="27">
        <v>41514</v>
      </c>
      <c r="B479">
        <v>23.547501</v>
      </c>
      <c r="C479">
        <v>24.162500000000001</v>
      </c>
      <c r="D479">
        <v>23.26</v>
      </c>
      <c r="E479">
        <v>23.76</v>
      </c>
      <c r="F479">
        <v>23.76</v>
      </c>
      <c r="G479">
        <v>4199200</v>
      </c>
    </row>
    <row r="480" spans="1:7" x14ac:dyDescent="0.25">
      <c r="A480" s="27">
        <v>41515</v>
      </c>
      <c r="B480">
        <v>23.440000999999999</v>
      </c>
      <c r="C480">
        <v>23.9725</v>
      </c>
      <c r="D480">
        <v>23.2775</v>
      </c>
      <c r="E480">
        <v>23.307500999999998</v>
      </c>
      <c r="F480">
        <v>23.307500999999998</v>
      </c>
      <c r="G480">
        <v>2838400</v>
      </c>
    </row>
    <row r="481" spans="1:7" x14ac:dyDescent="0.25">
      <c r="A481" s="27">
        <v>41516</v>
      </c>
      <c r="B481">
        <v>23.4375</v>
      </c>
      <c r="C481">
        <v>23.462499999999999</v>
      </c>
      <c r="D481">
        <v>22.5975</v>
      </c>
      <c r="E481">
        <v>23.037500000000001</v>
      </c>
      <c r="F481">
        <v>23.037500000000001</v>
      </c>
      <c r="G481">
        <v>3676000</v>
      </c>
    </row>
    <row r="482" spans="1:7" x14ac:dyDescent="0.25">
      <c r="A482" s="27">
        <v>41520</v>
      </c>
      <c r="B482">
        <v>24.052499999999998</v>
      </c>
      <c r="C482">
        <v>24.15</v>
      </c>
      <c r="D482">
        <v>23.424999</v>
      </c>
      <c r="E482">
        <v>23.852501</v>
      </c>
      <c r="F482">
        <v>23.852501</v>
      </c>
      <c r="G482">
        <v>2922400</v>
      </c>
    </row>
    <row r="483" spans="1:7" x14ac:dyDescent="0.25">
      <c r="A483" s="27">
        <v>41521</v>
      </c>
      <c r="B483">
        <v>23.8675</v>
      </c>
      <c r="C483">
        <v>24.125</v>
      </c>
      <c r="D483">
        <v>23.704999999999998</v>
      </c>
      <c r="E483">
        <v>23.9175</v>
      </c>
      <c r="F483">
        <v>23.9175</v>
      </c>
      <c r="G483">
        <v>2060800</v>
      </c>
    </row>
    <row r="484" spans="1:7" x14ac:dyDescent="0.25">
      <c r="A484" s="27">
        <v>41522</v>
      </c>
      <c r="B484">
        <v>24.0075</v>
      </c>
      <c r="C484">
        <v>24.549999</v>
      </c>
      <c r="D484">
        <v>23.932500999999998</v>
      </c>
      <c r="E484">
        <v>24.4925</v>
      </c>
      <c r="F484">
        <v>24.4925</v>
      </c>
      <c r="G484">
        <v>1245600</v>
      </c>
    </row>
    <row r="485" spans="1:7" x14ac:dyDescent="0.25">
      <c r="A485" s="27">
        <v>41523</v>
      </c>
      <c r="B485">
        <v>24.8125</v>
      </c>
      <c r="C485">
        <v>24.905000999999999</v>
      </c>
      <c r="D485">
        <v>23.605</v>
      </c>
      <c r="E485">
        <v>24.305</v>
      </c>
      <c r="F485">
        <v>24.305</v>
      </c>
      <c r="G485">
        <v>2859600</v>
      </c>
    </row>
    <row r="486" spans="1:7" x14ac:dyDescent="0.25">
      <c r="A486" s="27">
        <v>41526</v>
      </c>
      <c r="B486">
        <v>24.565000999999999</v>
      </c>
      <c r="C486">
        <v>25.309999000000001</v>
      </c>
      <c r="D486">
        <v>24.4375</v>
      </c>
      <c r="E486">
        <v>25.202499</v>
      </c>
      <c r="F486">
        <v>25.202499</v>
      </c>
      <c r="G486">
        <v>1655600</v>
      </c>
    </row>
    <row r="487" spans="1:7" x14ac:dyDescent="0.25">
      <c r="A487" s="27">
        <v>41527</v>
      </c>
      <c r="B487">
        <v>25.905000999999999</v>
      </c>
      <c r="C487">
        <v>26.125</v>
      </c>
      <c r="D487">
        <v>25.752500999999999</v>
      </c>
      <c r="E487">
        <v>26.120000999999998</v>
      </c>
      <c r="F487">
        <v>26.120000999999998</v>
      </c>
      <c r="G487">
        <v>1248000</v>
      </c>
    </row>
    <row r="488" spans="1:7" x14ac:dyDescent="0.25">
      <c r="A488" s="27">
        <v>41528</v>
      </c>
      <c r="B488">
        <v>25.945</v>
      </c>
      <c r="C488">
        <v>27.024999999999999</v>
      </c>
      <c r="D488">
        <v>25.895</v>
      </c>
      <c r="E488">
        <v>26.9575</v>
      </c>
      <c r="F488">
        <v>26.9575</v>
      </c>
      <c r="G488">
        <v>1699600</v>
      </c>
    </row>
    <row r="489" spans="1:7" x14ac:dyDescent="0.25">
      <c r="A489" s="27">
        <v>41529</v>
      </c>
      <c r="B489">
        <v>27.01</v>
      </c>
      <c r="C489">
        <v>27.389999</v>
      </c>
      <c r="D489">
        <v>26.427499999999998</v>
      </c>
      <c r="E489">
        <v>26.5</v>
      </c>
      <c r="F489">
        <v>26.5</v>
      </c>
      <c r="G489">
        <v>1788400</v>
      </c>
    </row>
    <row r="490" spans="1:7" x14ac:dyDescent="0.25">
      <c r="A490" s="27">
        <v>41530</v>
      </c>
      <c r="B490">
        <v>27.002500999999999</v>
      </c>
      <c r="C490">
        <v>27.1175</v>
      </c>
      <c r="D490">
        <v>26.41</v>
      </c>
      <c r="E490">
        <v>26.982500000000002</v>
      </c>
      <c r="F490">
        <v>26.982500000000002</v>
      </c>
      <c r="G490">
        <v>1286800</v>
      </c>
    </row>
    <row r="491" spans="1:7" x14ac:dyDescent="0.25">
      <c r="A491" s="27">
        <v>41533</v>
      </c>
      <c r="B491">
        <v>27.5</v>
      </c>
      <c r="C491">
        <v>27.5825</v>
      </c>
      <c r="D491">
        <v>26.969999000000001</v>
      </c>
      <c r="E491">
        <v>27.145</v>
      </c>
      <c r="F491">
        <v>27.145</v>
      </c>
      <c r="G491">
        <v>1535600</v>
      </c>
    </row>
    <row r="492" spans="1:7" x14ac:dyDescent="0.25">
      <c r="A492" s="27">
        <v>41534</v>
      </c>
      <c r="B492">
        <v>27.17</v>
      </c>
      <c r="C492">
        <v>27.572500000000002</v>
      </c>
      <c r="D492">
        <v>27.17</v>
      </c>
      <c r="E492">
        <v>27.454999999999998</v>
      </c>
      <c r="F492">
        <v>27.454999999999998</v>
      </c>
      <c r="G492">
        <v>1167600</v>
      </c>
    </row>
    <row r="493" spans="1:7" x14ac:dyDescent="0.25">
      <c r="A493" s="27">
        <v>41535</v>
      </c>
      <c r="B493">
        <v>27.327499</v>
      </c>
      <c r="C493">
        <v>28.780000999999999</v>
      </c>
      <c r="D493">
        <v>26.962499999999999</v>
      </c>
      <c r="E493">
        <v>28.514999</v>
      </c>
      <c r="F493">
        <v>28.514999</v>
      </c>
      <c r="G493">
        <v>2786800</v>
      </c>
    </row>
    <row r="494" spans="1:7" x14ac:dyDescent="0.25">
      <c r="A494" s="27">
        <v>41536</v>
      </c>
      <c r="B494">
        <v>28.7925</v>
      </c>
      <c r="C494">
        <v>28.907499000000001</v>
      </c>
      <c r="D494">
        <v>28.237499</v>
      </c>
      <c r="E494">
        <v>28.625</v>
      </c>
      <c r="F494">
        <v>28.625</v>
      </c>
      <c r="G494">
        <v>1771200</v>
      </c>
    </row>
    <row r="495" spans="1:7" x14ac:dyDescent="0.25">
      <c r="A495" s="27">
        <v>41537</v>
      </c>
      <c r="B495">
        <v>28.517499999999998</v>
      </c>
      <c r="C495">
        <v>28.870000999999998</v>
      </c>
      <c r="D495">
        <v>28.037500000000001</v>
      </c>
      <c r="E495">
        <v>28.045000000000002</v>
      </c>
      <c r="F495">
        <v>28.045000000000002</v>
      </c>
      <c r="G495">
        <v>2229600</v>
      </c>
    </row>
    <row r="496" spans="1:7" x14ac:dyDescent="0.25">
      <c r="A496" s="27">
        <v>41540</v>
      </c>
      <c r="B496">
        <v>28.192499000000002</v>
      </c>
      <c r="C496">
        <v>28.215</v>
      </c>
      <c r="D496">
        <v>27.195</v>
      </c>
      <c r="E496">
        <v>27.764999</v>
      </c>
      <c r="F496">
        <v>27.764999</v>
      </c>
      <c r="G496">
        <v>2320400</v>
      </c>
    </row>
    <row r="497" spans="1:7" x14ac:dyDescent="0.25">
      <c r="A497" s="27">
        <v>41541</v>
      </c>
      <c r="B497">
        <v>27.855</v>
      </c>
      <c r="C497">
        <v>28.307500999999998</v>
      </c>
      <c r="D497">
        <v>27.535</v>
      </c>
      <c r="E497">
        <v>27.787500000000001</v>
      </c>
      <c r="F497">
        <v>27.787500000000001</v>
      </c>
      <c r="G497">
        <v>1620800</v>
      </c>
    </row>
    <row r="498" spans="1:7" x14ac:dyDescent="0.25">
      <c r="A498" s="27">
        <v>41542</v>
      </c>
      <c r="B498">
        <v>27.885000000000002</v>
      </c>
      <c r="C498">
        <v>28.2225</v>
      </c>
      <c r="D498">
        <v>27.530000999999999</v>
      </c>
      <c r="E498">
        <v>27.9575</v>
      </c>
      <c r="F498">
        <v>27.9575</v>
      </c>
      <c r="G498">
        <v>1872400</v>
      </c>
    </row>
    <row r="499" spans="1:7" x14ac:dyDescent="0.25">
      <c r="A499" s="27">
        <v>41543</v>
      </c>
      <c r="B499">
        <v>28.32</v>
      </c>
      <c r="C499">
        <v>28.5</v>
      </c>
      <c r="D499">
        <v>28.012501</v>
      </c>
      <c r="E499">
        <v>28.445</v>
      </c>
      <c r="F499">
        <v>28.445</v>
      </c>
      <c r="G499">
        <v>1792000</v>
      </c>
    </row>
    <row r="500" spans="1:7" x14ac:dyDescent="0.25">
      <c r="A500" s="27">
        <v>41544</v>
      </c>
      <c r="B500">
        <v>27.977501</v>
      </c>
      <c r="C500">
        <v>28.057500999999998</v>
      </c>
      <c r="D500">
        <v>27.02</v>
      </c>
      <c r="E500">
        <v>27.299999</v>
      </c>
      <c r="F500">
        <v>27.299999</v>
      </c>
      <c r="G500">
        <v>2730800</v>
      </c>
    </row>
    <row r="501" spans="1:7" x14ac:dyDescent="0.25">
      <c r="A501" s="27">
        <v>41547</v>
      </c>
      <c r="B501">
        <v>26.059999000000001</v>
      </c>
      <c r="C501">
        <v>26.985001</v>
      </c>
      <c r="D501">
        <v>25.9375</v>
      </c>
      <c r="E501">
        <v>26.285</v>
      </c>
      <c r="F501">
        <v>26.285</v>
      </c>
      <c r="G501">
        <v>2607600</v>
      </c>
    </row>
    <row r="502" spans="1:7" x14ac:dyDescent="0.25">
      <c r="A502" s="27">
        <v>41548</v>
      </c>
      <c r="B502">
        <v>26.2425</v>
      </c>
      <c r="C502">
        <v>27.200001</v>
      </c>
      <c r="D502">
        <v>26.182500999999998</v>
      </c>
      <c r="E502">
        <v>27.200001</v>
      </c>
      <c r="F502">
        <v>27.200001</v>
      </c>
      <c r="G502">
        <v>1760400</v>
      </c>
    </row>
    <row r="503" spans="1:7" x14ac:dyDescent="0.25">
      <c r="A503" s="27">
        <v>41549</v>
      </c>
      <c r="B503">
        <v>26.58</v>
      </c>
      <c r="C503">
        <v>26.950001</v>
      </c>
      <c r="D503">
        <v>26.09</v>
      </c>
      <c r="E503">
        <v>26.3825</v>
      </c>
      <c r="F503">
        <v>26.3825</v>
      </c>
      <c r="G503">
        <v>2350400</v>
      </c>
    </row>
    <row r="504" spans="1:7" x14ac:dyDescent="0.25">
      <c r="A504" s="27">
        <v>41550</v>
      </c>
      <c r="B504">
        <v>26.09</v>
      </c>
      <c r="C504">
        <v>26.212499999999999</v>
      </c>
      <c r="D504">
        <v>24.139999</v>
      </c>
      <c r="E504">
        <v>25.3675</v>
      </c>
      <c r="F504">
        <v>25.3675</v>
      </c>
      <c r="G504">
        <v>4518000</v>
      </c>
    </row>
    <row r="505" spans="1:7" x14ac:dyDescent="0.25">
      <c r="A505" s="27">
        <v>41551</v>
      </c>
      <c r="B505">
        <v>24.975000000000001</v>
      </c>
      <c r="C505">
        <v>25.627500999999999</v>
      </c>
      <c r="D505">
        <v>24.692499000000002</v>
      </c>
      <c r="E505">
        <v>25.462499999999999</v>
      </c>
      <c r="F505">
        <v>25.462499999999999</v>
      </c>
      <c r="G505">
        <v>2422400</v>
      </c>
    </row>
    <row r="506" spans="1:7" x14ac:dyDescent="0.25">
      <c r="A506" s="27">
        <v>41554</v>
      </c>
      <c r="B506">
        <v>24.422501</v>
      </c>
      <c r="C506">
        <v>24.745000999999998</v>
      </c>
      <c r="D506">
        <v>23.4725</v>
      </c>
      <c r="E506">
        <v>23.577499</v>
      </c>
      <c r="F506">
        <v>23.577499</v>
      </c>
      <c r="G506">
        <v>3297600</v>
      </c>
    </row>
    <row r="507" spans="1:7" x14ac:dyDescent="0.25">
      <c r="A507" s="27">
        <v>41555</v>
      </c>
      <c r="B507">
        <v>23.4925</v>
      </c>
      <c r="C507">
        <v>23.594999000000001</v>
      </c>
      <c r="D507">
        <v>22.09</v>
      </c>
      <c r="E507">
        <v>22.405000999999999</v>
      </c>
      <c r="F507">
        <v>22.405000999999999</v>
      </c>
      <c r="G507">
        <v>5804000</v>
      </c>
    </row>
    <row r="508" spans="1:7" x14ac:dyDescent="0.25">
      <c r="A508" s="27">
        <v>41556</v>
      </c>
      <c r="B508">
        <v>22.447500000000002</v>
      </c>
      <c r="C508">
        <v>23.475000000000001</v>
      </c>
      <c r="D508">
        <v>21.815000999999999</v>
      </c>
      <c r="E508">
        <v>23.1875</v>
      </c>
      <c r="F508">
        <v>23.1875</v>
      </c>
      <c r="G508">
        <v>5705600</v>
      </c>
    </row>
    <row r="509" spans="1:7" x14ac:dyDescent="0.25">
      <c r="A509" s="27">
        <v>41557</v>
      </c>
      <c r="B509">
        <v>24.012501</v>
      </c>
      <c r="C509">
        <v>25.4</v>
      </c>
      <c r="D509">
        <v>24</v>
      </c>
      <c r="E509">
        <v>25.389999</v>
      </c>
      <c r="F509">
        <v>25.389999</v>
      </c>
      <c r="G509">
        <v>4954000</v>
      </c>
    </row>
    <row r="510" spans="1:7" x14ac:dyDescent="0.25">
      <c r="A510" s="27">
        <v>41558</v>
      </c>
      <c r="B510">
        <v>25.342500999999999</v>
      </c>
      <c r="C510">
        <v>26.2775</v>
      </c>
      <c r="D510">
        <v>25.282499000000001</v>
      </c>
      <c r="E510">
        <v>25.91</v>
      </c>
      <c r="F510">
        <v>25.91</v>
      </c>
      <c r="G510">
        <v>3208400</v>
      </c>
    </row>
    <row r="511" spans="1:7" x14ac:dyDescent="0.25">
      <c r="A511" s="27">
        <v>41561</v>
      </c>
      <c r="B511">
        <v>24.815000999999999</v>
      </c>
      <c r="C511">
        <v>25.9175</v>
      </c>
      <c r="D511">
        <v>24.379999000000002</v>
      </c>
      <c r="E511">
        <v>25.5825</v>
      </c>
      <c r="F511">
        <v>25.5825</v>
      </c>
      <c r="G511">
        <v>4142800</v>
      </c>
    </row>
    <row r="512" spans="1:7" x14ac:dyDescent="0.25">
      <c r="A512" s="27">
        <v>41562</v>
      </c>
      <c r="B512">
        <v>25.2775</v>
      </c>
      <c r="C512">
        <v>25.8125</v>
      </c>
      <c r="D512">
        <v>23.83</v>
      </c>
      <c r="E512">
        <v>24.01</v>
      </c>
      <c r="F512">
        <v>24.01</v>
      </c>
      <c r="G512">
        <v>5860800</v>
      </c>
    </row>
    <row r="513" spans="1:7" x14ac:dyDescent="0.25">
      <c r="A513" s="27">
        <v>41563</v>
      </c>
      <c r="B513">
        <v>25.252500999999999</v>
      </c>
      <c r="C513">
        <v>26.889999</v>
      </c>
      <c r="D513">
        <v>24.9</v>
      </c>
      <c r="E513">
        <v>26.860001</v>
      </c>
      <c r="F513">
        <v>26.860001</v>
      </c>
      <c r="G513">
        <v>5520000</v>
      </c>
    </row>
    <row r="514" spans="1:7" x14ac:dyDescent="0.25">
      <c r="A514" s="27">
        <v>41564</v>
      </c>
      <c r="B514">
        <v>26.57</v>
      </c>
      <c r="C514">
        <v>28.452499</v>
      </c>
      <c r="D514">
        <v>26.547501</v>
      </c>
      <c r="E514">
        <v>28.452499</v>
      </c>
      <c r="F514">
        <v>28.452499</v>
      </c>
      <c r="G514">
        <v>3846000</v>
      </c>
    </row>
    <row r="515" spans="1:7" x14ac:dyDescent="0.25">
      <c r="A515" s="27">
        <v>41565</v>
      </c>
      <c r="B515">
        <v>28.799999</v>
      </c>
      <c r="C515">
        <v>29.202499</v>
      </c>
      <c r="D515">
        <v>28.1</v>
      </c>
      <c r="E515">
        <v>28.5825</v>
      </c>
      <c r="F515">
        <v>28.5825</v>
      </c>
      <c r="G515">
        <v>3357200</v>
      </c>
    </row>
    <row r="516" spans="1:7" x14ac:dyDescent="0.25">
      <c r="A516" s="27">
        <v>41568</v>
      </c>
      <c r="B516">
        <v>29.25</v>
      </c>
      <c r="C516">
        <v>29.2775</v>
      </c>
      <c r="D516">
        <v>28.165001</v>
      </c>
      <c r="E516">
        <v>28.43</v>
      </c>
      <c r="F516">
        <v>28.43</v>
      </c>
      <c r="G516">
        <v>2239600</v>
      </c>
    </row>
    <row r="517" spans="1:7" x14ac:dyDescent="0.25">
      <c r="A517" s="27">
        <v>41569</v>
      </c>
      <c r="B517">
        <v>29.035</v>
      </c>
      <c r="C517">
        <v>29.0975</v>
      </c>
      <c r="D517">
        <v>28.182500999999998</v>
      </c>
      <c r="E517">
        <v>28.3825</v>
      </c>
      <c r="F517">
        <v>28.3825</v>
      </c>
      <c r="G517">
        <v>2586400</v>
      </c>
    </row>
    <row r="518" spans="1:7" x14ac:dyDescent="0.25">
      <c r="A518" s="27">
        <v>41570</v>
      </c>
      <c r="B518">
        <v>27.952499</v>
      </c>
      <c r="C518">
        <v>28.182500999999998</v>
      </c>
      <c r="D518">
        <v>27.27</v>
      </c>
      <c r="E518">
        <v>28.182500999999998</v>
      </c>
      <c r="F518">
        <v>28.182500999999998</v>
      </c>
      <c r="G518">
        <v>2502400</v>
      </c>
    </row>
    <row r="519" spans="1:7" x14ac:dyDescent="0.25">
      <c r="A519" s="27">
        <v>41571</v>
      </c>
      <c r="B519">
        <v>28.299999</v>
      </c>
      <c r="C519">
        <v>28.7075</v>
      </c>
      <c r="D519">
        <v>28.112499</v>
      </c>
      <c r="E519">
        <v>28.572500000000002</v>
      </c>
      <c r="F519">
        <v>28.572500000000002</v>
      </c>
      <c r="G519">
        <v>1452000</v>
      </c>
    </row>
    <row r="520" spans="1:7" x14ac:dyDescent="0.25">
      <c r="A520" s="27">
        <v>41572</v>
      </c>
      <c r="B520">
        <v>28.629999000000002</v>
      </c>
      <c r="C520">
        <v>28.6875</v>
      </c>
      <c r="D520">
        <v>28.2075</v>
      </c>
      <c r="E520">
        <v>28.6875</v>
      </c>
      <c r="F520">
        <v>28.6875</v>
      </c>
      <c r="G520">
        <v>1386000</v>
      </c>
    </row>
    <row r="521" spans="1:7" x14ac:dyDescent="0.25">
      <c r="A521" s="27">
        <v>41575</v>
      </c>
      <c r="B521">
        <v>28.5075</v>
      </c>
      <c r="C521">
        <v>28.647499</v>
      </c>
      <c r="D521">
        <v>28.227501</v>
      </c>
      <c r="E521">
        <v>28.4725</v>
      </c>
      <c r="F521">
        <v>28.4725</v>
      </c>
      <c r="G521">
        <v>1209600</v>
      </c>
    </row>
    <row r="522" spans="1:7" x14ac:dyDescent="0.25">
      <c r="A522" s="27">
        <v>41576</v>
      </c>
      <c r="B522">
        <v>28.540001</v>
      </c>
      <c r="C522">
        <v>28.75</v>
      </c>
      <c r="D522">
        <v>28.295000000000002</v>
      </c>
      <c r="E522">
        <v>28.7225</v>
      </c>
      <c r="F522">
        <v>28.7225</v>
      </c>
      <c r="G522">
        <v>1079200</v>
      </c>
    </row>
    <row r="523" spans="1:7" x14ac:dyDescent="0.25">
      <c r="A523" s="27">
        <v>41577</v>
      </c>
      <c r="B523">
        <v>28.74</v>
      </c>
      <c r="C523">
        <v>28.74</v>
      </c>
      <c r="D523">
        <v>27.877500999999999</v>
      </c>
      <c r="E523">
        <v>28.3475</v>
      </c>
      <c r="F523">
        <v>28.3475</v>
      </c>
      <c r="G523">
        <v>1885200</v>
      </c>
    </row>
    <row r="524" spans="1:7" x14ac:dyDescent="0.25">
      <c r="A524" s="27">
        <v>41578</v>
      </c>
      <c r="B524">
        <v>28.375</v>
      </c>
      <c r="C524">
        <v>28.9375</v>
      </c>
      <c r="D524">
        <v>28.17</v>
      </c>
      <c r="E524">
        <v>28.497499000000001</v>
      </c>
      <c r="F524">
        <v>28.497499000000001</v>
      </c>
      <c r="G524">
        <v>2342400</v>
      </c>
    </row>
    <row r="525" spans="1:7" x14ac:dyDescent="0.25">
      <c r="A525" s="27">
        <v>41579</v>
      </c>
      <c r="B525">
        <v>28.73</v>
      </c>
      <c r="C525">
        <v>28.905000999999999</v>
      </c>
      <c r="D525">
        <v>28.3125</v>
      </c>
      <c r="E525">
        <v>28.672501</v>
      </c>
      <c r="F525">
        <v>28.672501</v>
      </c>
      <c r="G525">
        <v>1399200</v>
      </c>
    </row>
    <row r="526" spans="1:7" x14ac:dyDescent="0.25">
      <c r="A526" s="27">
        <v>41582</v>
      </c>
      <c r="B526">
        <v>28.8475</v>
      </c>
      <c r="C526">
        <v>29.427499999999998</v>
      </c>
      <c r="D526">
        <v>28.700001</v>
      </c>
      <c r="E526">
        <v>29.385000000000002</v>
      </c>
      <c r="F526">
        <v>29.385000000000002</v>
      </c>
      <c r="G526">
        <v>1524800</v>
      </c>
    </row>
    <row r="527" spans="1:7" x14ac:dyDescent="0.25">
      <c r="A527" s="27">
        <v>41583</v>
      </c>
      <c r="B527">
        <v>29.1875</v>
      </c>
      <c r="C527">
        <v>29.6</v>
      </c>
      <c r="D527">
        <v>28.997499000000001</v>
      </c>
      <c r="E527">
        <v>29.49</v>
      </c>
      <c r="F527">
        <v>29.49</v>
      </c>
      <c r="G527">
        <v>1156000</v>
      </c>
    </row>
    <row r="528" spans="1:7" x14ac:dyDescent="0.25">
      <c r="A528" s="27">
        <v>41584</v>
      </c>
      <c r="B528">
        <v>29.7775</v>
      </c>
      <c r="C528">
        <v>30</v>
      </c>
      <c r="D528">
        <v>29.364999999999998</v>
      </c>
      <c r="E528">
        <v>29.945</v>
      </c>
      <c r="F528">
        <v>29.945</v>
      </c>
      <c r="G528">
        <v>1130000</v>
      </c>
    </row>
    <row r="529" spans="1:7" x14ac:dyDescent="0.25">
      <c r="A529" s="27">
        <v>41585</v>
      </c>
      <c r="B529">
        <v>30.037500000000001</v>
      </c>
      <c r="C529">
        <v>30.092500999999999</v>
      </c>
      <c r="D529">
        <v>28.684999000000001</v>
      </c>
      <c r="E529">
        <v>28.897499</v>
      </c>
      <c r="F529">
        <v>28.897499</v>
      </c>
      <c r="G529">
        <v>2348400</v>
      </c>
    </row>
    <row r="530" spans="1:7" x14ac:dyDescent="0.25">
      <c r="A530" s="27">
        <v>41586</v>
      </c>
      <c r="B530">
        <v>29.195</v>
      </c>
      <c r="C530">
        <v>30.1</v>
      </c>
      <c r="D530">
        <v>29.122499000000001</v>
      </c>
      <c r="E530">
        <v>30.0625</v>
      </c>
      <c r="F530">
        <v>30.0625</v>
      </c>
      <c r="G530">
        <v>2118400</v>
      </c>
    </row>
    <row r="531" spans="1:7" x14ac:dyDescent="0.25">
      <c r="A531" s="27">
        <v>41589</v>
      </c>
      <c r="B531">
        <v>30.067499000000002</v>
      </c>
      <c r="C531">
        <v>30.235001</v>
      </c>
      <c r="D531">
        <v>29.887501</v>
      </c>
      <c r="E531">
        <v>30.204999999999998</v>
      </c>
      <c r="F531">
        <v>30.204999999999998</v>
      </c>
      <c r="G531">
        <v>1372800</v>
      </c>
    </row>
    <row r="532" spans="1:7" x14ac:dyDescent="0.25">
      <c r="A532" s="27">
        <v>41590</v>
      </c>
      <c r="B532">
        <v>30.147499</v>
      </c>
      <c r="C532">
        <v>30.412500000000001</v>
      </c>
      <c r="D532">
        <v>29.947500000000002</v>
      </c>
      <c r="E532">
        <v>30.267499999999998</v>
      </c>
      <c r="F532">
        <v>30.267499999999998</v>
      </c>
      <c r="G532">
        <v>2033200</v>
      </c>
    </row>
    <row r="533" spans="1:7" x14ac:dyDescent="0.25">
      <c r="A533" s="27">
        <v>41591</v>
      </c>
      <c r="B533">
        <v>29.844999000000001</v>
      </c>
      <c r="C533">
        <v>30.4725</v>
      </c>
      <c r="D533">
        <v>29.787500000000001</v>
      </c>
      <c r="E533">
        <v>30.372499000000001</v>
      </c>
      <c r="F533">
        <v>30.372499000000001</v>
      </c>
      <c r="G533">
        <v>1953200</v>
      </c>
    </row>
    <row r="534" spans="1:7" x14ac:dyDescent="0.25">
      <c r="A534" s="27">
        <v>41592</v>
      </c>
      <c r="B534">
        <v>30.447500000000002</v>
      </c>
      <c r="C534">
        <v>30.782499000000001</v>
      </c>
      <c r="D534">
        <v>30.325001</v>
      </c>
      <c r="E534">
        <v>30.727501</v>
      </c>
      <c r="F534">
        <v>30.727501</v>
      </c>
      <c r="G534">
        <v>2264000</v>
      </c>
    </row>
    <row r="535" spans="1:7" x14ac:dyDescent="0.25">
      <c r="A535" s="27">
        <v>41593</v>
      </c>
      <c r="B535">
        <v>30.92</v>
      </c>
      <c r="C535">
        <v>31.137501</v>
      </c>
      <c r="D535">
        <v>30.870000999999998</v>
      </c>
      <c r="E535">
        <v>31.135000000000002</v>
      </c>
      <c r="F535">
        <v>31.135000000000002</v>
      </c>
      <c r="G535">
        <v>2144400</v>
      </c>
    </row>
    <row r="536" spans="1:7" x14ac:dyDescent="0.25">
      <c r="A536" s="27">
        <v>41596</v>
      </c>
      <c r="B536">
        <v>31.58</v>
      </c>
      <c r="C536">
        <v>31.885000000000002</v>
      </c>
      <c r="D536">
        <v>30.965</v>
      </c>
      <c r="E536">
        <v>31.09</v>
      </c>
      <c r="F536">
        <v>31.09</v>
      </c>
      <c r="G536">
        <v>2183200</v>
      </c>
    </row>
    <row r="537" spans="1:7" x14ac:dyDescent="0.25">
      <c r="A537" s="27">
        <v>41597</v>
      </c>
      <c r="B537">
        <v>31.2425</v>
      </c>
      <c r="C537">
        <v>31.405000999999999</v>
      </c>
      <c r="D537">
        <v>30.364999999999998</v>
      </c>
      <c r="E537">
        <v>30.715</v>
      </c>
      <c r="F537">
        <v>30.715</v>
      </c>
      <c r="G537">
        <v>1999600</v>
      </c>
    </row>
    <row r="538" spans="1:7" x14ac:dyDescent="0.25">
      <c r="A538" s="27">
        <v>41598</v>
      </c>
      <c r="B538">
        <v>30.427499999999998</v>
      </c>
      <c r="C538">
        <v>31.8475</v>
      </c>
      <c r="D538">
        <v>30.3675</v>
      </c>
      <c r="E538">
        <v>31.33</v>
      </c>
      <c r="F538">
        <v>31.33</v>
      </c>
      <c r="G538">
        <v>3429600</v>
      </c>
    </row>
    <row r="539" spans="1:7" x14ac:dyDescent="0.25">
      <c r="A539" s="27">
        <v>41599</v>
      </c>
      <c r="B539">
        <v>31.692499000000002</v>
      </c>
      <c r="C539">
        <v>32.68</v>
      </c>
      <c r="D539">
        <v>31.642499999999998</v>
      </c>
      <c r="E539">
        <v>32.407501000000003</v>
      </c>
      <c r="F539">
        <v>32.407501000000003</v>
      </c>
      <c r="G539">
        <v>3707600</v>
      </c>
    </row>
    <row r="540" spans="1:7" x14ac:dyDescent="0.25">
      <c r="A540" s="27">
        <v>41600</v>
      </c>
      <c r="B540">
        <v>32.572498000000003</v>
      </c>
      <c r="C540">
        <v>32.862499</v>
      </c>
      <c r="D540">
        <v>32.387501</v>
      </c>
      <c r="E540">
        <v>32.849997999999999</v>
      </c>
      <c r="F540">
        <v>32.849997999999999</v>
      </c>
      <c r="G540">
        <v>1639200</v>
      </c>
    </row>
    <row r="541" spans="1:7" x14ac:dyDescent="0.25">
      <c r="A541" s="27">
        <v>41603</v>
      </c>
      <c r="B541">
        <v>33.182499</v>
      </c>
      <c r="C541">
        <v>33.189999</v>
      </c>
      <c r="D541">
        <v>32.5625</v>
      </c>
      <c r="E541">
        <v>32.715000000000003</v>
      </c>
      <c r="F541">
        <v>32.715000000000003</v>
      </c>
      <c r="G541">
        <v>1654800</v>
      </c>
    </row>
    <row r="542" spans="1:7" x14ac:dyDescent="0.25">
      <c r="A542" s="27">
        <v>41604</v>
      </c>
      <c r="B542">
        <v>32.752499</v>
      </c>
      <c r="C542">
        <v>32.972499999999997</v>
      </c>
      <c r="D542">
        <v>32.465000000000003</v>
      </c>
      <c r="E542">
        <v>32.529998999999997</v>
      </c>
      <c r="F542">
        <v>32.529998999999997</v>
      </c>
      <c r="G542">
        <v>1367600</v>
      </c>
    </row>
    <row r="543" spans="1:7" x14ac:dyDescent="0.25">
      <c r="A543" s="27">
        <v>41605</v>
      </c>
      <c r="B543">
        <v>32.775002000000001</v>
      </c>
      <c r="C543">
        <v>32.775002000000001</v>
      </c>
      <c r="D543">
        <v>32.422500999999997</v>
      </c>
      <c r="E543">
        <v>32.512501</v>
      </c>
      <c r="F543">
        <v>32.512501</v>
      </c>
      <c r="G543">
        <v>912000</v>
      </c>
    </row>
    <row r="544" spans="1:7" x14ac:dyDescent="0.25">
      <c r="A544" s="27">
        <v>41607</v>
      </c>
      <c r="B544">
        <v>32.647499000000003</v>
      </c>
      <c r="C544">
        <v>32.677501999999997</v>
      </c>
      <c r="D544">
        <v>32.084999000000003</v>
      </c>
      <c r="E544">
        <v>32.122501</v>
      </c>
      <c r="F544">
        <v>32.122501</v>
      </c>
      <c r="G544">
        <v>505600</v>
      </c>
    </row>
    <row r="545" spans="1:7" x14ac:dyDescent="0.25">
      <c r="A545" s="27">
        <v>41610</v>
      </c>
      <c r="B545">
        <v>32.25</v>
      </c>
      <c r="C545">
        <v>32.262501</v>
      </c>
      <c r="D545">
        <v>31.622499000000001</v>
      </c>
      <c r="E545">
        <v>31.879999000000002</v>
      </c>
      <c r="F545">
        <v>31.879999000000002</v>
      </c>
      <c r="G545">
        <v>1288800</v>
      </c>
    </row>
    <row r="546" spans="1:7" x14ac:dyDescent="0.25">
      <c r="A546" s="27">
        <v>41611</v>
      </c>
      <c r="B546">
        <v>31.245000999999998</v>
      </c>
      <c r="C546">
        <v>31.512501</v>
      </c>
      <c r="D546">
        <v>30.280000999999999</v>
      </c>
      <c r="E546">
        <v>31.052499999999998</v>
      </c>
      <c r="F546">
        <v>31.052499999999998</v>
      </c>
      <c r="G546">
        <v>2977600</v>
      </c>
    </row>
    <row r="547" spans="1:7" x14ac:dyDescent="0.25">
      <c r="A547" s="27">
        <v>41612</v>
      </c>
      <c r="B547">
        <v>30.4375</v>
      </c>
      <c r="C547">
        <v>31.440000999999999</v>
      </c>
      <c r="D547">
        <v>30.004999000000002</v>
      </c>
      <c r="E547">
        <v>31.389999</v>
      </c>
      <c r="F547">
        <v>31.389999</v>
      </c>
      <c r="G547">
        <v>3743600</v>
      </c>
    </row>
    <row r="548" spans="1:7" x14ac:dyDescent="0.25">
      <c r="A548" s="27">
        <v>41613</v>
      </c>
      <c r="B548">
        <v>31.592500999999999</v>
      </c>
      <c r="C548">
        <v>31.6175</v>
      </c>
      <c r="D548">
        <v>30.85</v>
      </c>
      <c r="E548">
        <v>31.147499</v>
      </c>
      <c r="F548">
        <v>31.147499</v>
      </c>
      <c r="G548">
        <v>1958800</v>
      </c>
    </row>
    <row r="549" spans="1:7" x14ac:dyDescent="0.25">
      <c r="A549" s="27">
        <v>41614</v>
      </c>
      <c r="B549">
        <v>31.825001</v>
      </c>
      <c r="C549">
        <v>32.419998</v>
      </c>
      <c r="D549">
        <v>31.76</v>
      </c>
      <c r="E549">
        <v>32.237499</v>
      </c>
      <c r="F549">
        <v>32.237499</v>
      </c>
      <c r="G549">
        <v>2068000</v>
      </c>
    </row>
    <row r="550" spans="1:7" x14ac:dyDescent="0.25">
      <c r="A550" s="27">
        <v>41617</v>
      </c>
      <c r="B550">
        <v>32.505001</v>
      </c>
      <c r="C550">
        <v>32.662497999999999</v>
      </c>
      <c r="D550">
        <v>32.209999000000003</v>
      </c>
      <c r="E550">
        <v>32.472499999999997</v>
      </c>
      <c r="F550">
        <v>32.472499999999997</v>
      </c>
      <c r="G550">
        <v>1608800</v>
      </c>
    </row>
    <row r="551" spans="1:7" x14ac:dyDescent="0.25">
      <c r="A551" s="27">
        <v>41618</v>
      </c>
      <c r="B551">
        <v>32.267502</v>
      </c>
      <c r="C551">
        <v>32.520000000000003</v>
      </c>
      <c r="D551">
        <v>32.145000000000003</v>
      </c>
      <c r="E551">
        <v>32.3125</v>
      </c>
      <c r="F551">
        <v>32.3125</v>
      </c>
      <c r="G551">
        <v>1411200</v>
      </c>
    </row>
    <row r="552" spans="1:7" x14ac:dyDescent="0.25">
      <c r="A552" s="27">
        <v>41619</v>
      </c>
      <c r="B552">
        <v>32.397499000000003</v>
      </c>
      <c r="C552">
        <v>32.447498000000003</v>
      </c>
      <c r="D552">
        <v>30.6525</v>
      </c>
      <c r="E552">
        <v>30.795000000000002</v>
      </c>
      <c r="F552">
        <v>30.795000000000002</v>
      </c>
      <c r="G552">
        <v>2667200</v>
      </c>
    </row>
    <row r="553" spans="1:7" x14ac:dyDescent="0.25">
      <c r="A553" s="27">
        <v>41620</v>
      </c>
      <c r="B553">
        <v>30.9575</v>
      </c>
      <c r="C553">
        <v>31.165001</v>
      </c>
      <c r="D553">
        <v>30.045000000000002</v>
      </c>
      <c r="E553">
        <v>30.662500000000001</v>
      </c>
      <c r="F553">
        <v>30.662500000000001</v>
      </c>
      <c r="G553">
        <v>2718800</v>
      </c>
    </row>
    <row r="554" spans="1:7" x14ac:dyDescent="0.25">
      <c r="A554" s="27">
        <v>41621</v>
      </c>
      <c r="B554">
        <v>30.725000000000001</v>
      </c>
      <c r="C554">
        <v>30.870000999999998</v>
      </c>
      <c r="D554">
        <v>30.357500000000002</v>
      </c>
      <c r="E554">
        <v>30.592500999999999</v>
      </c>
      <c r="F554">
        <v>30.592500999999999</v>
      </c>
      <c r="G554">
        <v>2273200</v>
      </c>
    </row>
    <row r="555" spans="1:7" x14ac:dyDescent="0.25">
      <c r="A555" s="27">
        <v>41624</v>
      </c>
      <c r="B555">
        <v>30.9575</v>
      </c>
      <c r="C555">
        <v>31.09</v>
      </c>
      <c r="D555">
        <v>30.389999</v>
      </c>
      <c r="E555">
        <v>30.584999</v>
      </c>
      <c r="F555">
        <v>30.584999</v>
      </c>
      <c r="G555">
        <v>3007200</v>
      </c>
    </row>
    <row r="556" spans="1:7" x14ac:dyDescent="0.25">
      <c r="A556" s="27">
        <v>41625</v>
      </c>
      <c r="B556">
        <v>30.182500999999998</v>
      </c>
      <c r="C556">
        <v>30.892499999999998</v>
      </c>
      <c r="D556">
        <v>29.795000000000002</v>
      </c>
      <c r="E556">
        <v>30.6675</v>
      </c>
      <c r="F556">
        <v>30.6675</v>
      </c>
      <c r="G556">
        <v>3757200</v>
      </c>
    </row>
    <row r="557" spans="1:7" x14ac:dyDescent="0.25">
      <c r="A557" s="27">
        <v>41626</v>
      </c>
      <c r="B557">
        <v>30.9725</v>
      </c>
      <c r="C557">
        <v>32.840000000000003</v>
      </c>
      <c r="D557">
        <v>30.440000999999999</v>
      </c>
      <c r="E557">
        <v>32.832500000000003</v>
      </c>
      <c r="F557">
        <v>32.832500000000003</v>
      </c>
      <c r="G557">
        <v>4488000</v>
      </c>
    </row>
    <row r="558" spans="1:7" x14ac:dyDescent="0.25">
      <c r="A558" s="27">
        <v>41627</v>
      </c>
      <c r="B558">
        <v>32.619999</v>
      </c>
      <c r="C558">
        <v>32.955002</v>
      </c>
      <c r="D558">
        <v>32.389999000000003</v>
      </c>
      <c r="E558">
        <v>32.505001</v>
      </c>
      <c r="F558">
        <v>32.505001</v>
      </c>
      <c r="G558">
        <v>2456400</v>
      </c>
    </row>
    <row r="559" spans="1:7" x14ac:dyDescent="0.25">
      <c r="A559" s="27">
        <v>41628</v>
      </c>
      <c r="B559">
        <v>32.779998999999997</v>
      </c>
      <c r="C559">
        <v>32.947498000000003</v>
      </c>
      <c r="D559">
        <v>32.267502</v>
      </c>
      <c r="E559">
        <v>32.334999000000003</v>
      </c>
      <c r="F559">
        <v>32.334999000000003</v>
      </c>
      <c r="G559">
        <v>3528800</v>
      </c>
    </row>
    <row r="560" spans="1:7" x14ac:dyDescent="0.25">
      <c r="A560" s="27">
        <v>41631</v>
      </c>
      <c r="B560">
        <v>32.75</v>
      </c>
      <c r="C560">
        <v>33.597499999999997</v>
      </c>
      <c r="D560">
        <v>32.625</v>
      </c>
      <c r="E560">
        <v>33.5075</v>
      </c>
      <c r="F560">
        <v>33.5075</v>
      </c>
      <c r="G560">
        <v>2714800</v>
      </c>
    </row>
    <row r="561" spans="1:7" x14ac:dyDescent="0.25">
      <c r="A561" s="27">
        <v>41632</v>
      </c>
      <c r="B561">
        <v>34</v>
      </c>
      <c r="C561">
        <v>34.272499000000003</v>
      </c>
      <c r="D561">
        <v>33.772499000000003</v>
      </c>
      <c r="E561">
        <v>34.152500000000003</v>
      </c>
      <c r="F561">
        <v>34.152500000000003</v>
      </c>
      <c r="G561">
        <v>1559200</v>
      </c>
    </row>
    <row r="562" spans="1:7" x14ac:dyDescent="0.25">
      <c r="A562" s="27">
        <v>41634</v>
      </c>
      <c r="B562">
        <v>34.8675</v>
      </c>
      <c r="C562">
        <v>34.974997999999999</v>
      </c>
      <c r="D562">
        <v>34.68</v>
      </c>
      <c r="E562">
        <v>34.752499</v>
      </c>
      <c r="F562">
        <v>34.752499</v>
      </c>
      <c r="G562">
        <v>2085600</v>
      </c>
    </row>
    <row r="563" spans="1:7" x14ac:dyDescent="0.25">
      <c r="A563" s="27">
        <v>41635</v>
      </c>
      <c r="B563">
        <v>34.842498999999997</v>
      </c>
      <c r="C563">
        <v>34.904998999999997</v>
      </c>
      <c r="D563">
        <v>34.014999000000003</v>
      </c>
      <c r="E563">
        <v>34.244999</v>
      </c>
      <c r="F563">
        <v>34.244999</v>
      </c>
      <c r="G563">
        <v>2250800</v>
      </c>
    </row>
    <row r="564" spans="1:7" x14ac:dyDescent="0.25">
      <c r="A564" s="27">
        <v>41638</v>
      </c>
      <c r="B564">
        <v>34.104999999999997</v>
      </c>
      <c r="C564">
        <v>34.270000000000003</v>
      </c>
      <c r="D564">
        <v>33.542499999999997</v>
      </c>
      <c r="E564">
        <v>33.715000000000003</v>
      </c>
      <c r="F564">
        <v>33.715000000000003</v>
      </c>
      <c r="G564">
        <v>1923600</v>
      </c>
    </row>
    <row r="565" spans="1:7" x14ac:dyDescent="0.25">
      <c r="A565" s="27">
        <v>41639</v>
      </c>
      <c r="B565">
        <v>34.102500999999997</v>
      </c>
      <c r="C565">
        <v>34.159999999999997</v>
      </c>
      <c r="D565">
        <v>33.224997999999999</v>
      </c>
      <c r="E565">
        <v>33.735000999999997</v>
      </c>
      <c r="F565">
        <v>33.735000999999997</v>
      </c>
      <c r="G565">
        <v>2004800</v>
      </c>
    </row>
    <row r="566" spans="1:7" x14ac:dyDescent="0.25">
      <c r="A566" s="27">
        <v>41641</v>
      </c>
      <c r="B566">
        <v>33.224997999999999</v>
      </c>
      <c r="C566">
        <v>33.360000999999997</v>
      </c>
      <c r="D566">
        <v>32.830002</v>
      </c>
      <c r="E566">
        <v>33.057499</v>
      </c>
      <c r="F566">
        <v>33.057499</v>
      </c>
      <c r="G566">
        <v>2816800</v>
      </c>
    </row>
    <row r="567" spans="1:7" x14ac:dyDescent="0.25">
      <c r="A567" s="27">
        <v>41642</v>
      </c>
      <c r="B567">
        <v>33.342498999999997</v>
      </c>
      <c r="C567">
        <v>33.705002</v>
      </c>
      <c r="D567">
        <v>32.907501000000003</v>
      </c>
      <c r="E567">
        <v>33.2575</v>
      </c>
      <c r="F567">
        <v>33.2575</v>
      </c>
      <c r="G567">
        <v>1828400</v>
      </c>
    </row>
    <row r="568" spans="1:7" x14ac:dyDescent="0.25">
      <c r="A568" s="27">
        <v>41645</v>
      </c>
      <c r="B568">
        <v>33.832500000000003</v>
      </c>
      <c r="C568">
        <v>34.084999000000003</v>
      </c>
      <c r="D568">
        <v>33.337502000000001</v>
      </c>
      <c r="E568">
        <v>33.654998999999997</v>
      </c>
      <c r="F568">
        <v>33.654998999999997</v>
      </c>
      <c r="G568">
        <v>2524400</v>
      </c>
    </row>
    <row r="569" spans="1:7" x14ac:dyDescent="0.25">
      <c r="A569" s="27">
        <v>41646</v>
      </c>
      <c r="B569">
        <v>34.037497999999999</v>
      </c>
      <c r="C569">
        <v>34.527500000000003</v>
      </c>
      <c r="D569">
        <v>33.985000999999997</v>
      </c>
      <c r="E569">
        <v>34.442501</v>
      </c>
      <c r="F569">
        <v>34.442501</v>
      </c>
      <c r="G569">
        <v>1912400</v>
      </c>
    </row>
    <row r="570" spans="1:7" x14ac:dyDescent="0.25">
      <c r="A570" s="27">
        <v>41647</v>
      </c>
      <c r="B570">
        <v>34.220001000000003</v>
      </c>
      <c r="C570">
        <v>34.57</v>
      </c>
      <c r="D570">
        <v>34.080002</v>
      </c>
      <c r="E570">
        <v>34.384998000000003</v>
      </c>
      <c r="F570">
        <v>34.384998000000003</v>
      </c>
      <c r="G570">
        <v>2071600</v>
      </c>
    </row>
    <row r="571" spans="1:7" x14ac:dyDescent="0.25">
      <c r="A571" s="27">
        <v>41648</v>
      </c>
      <c r="B571">
        <v>34.467498999999997</v>
      </c>
      <c r="C571">
        <v>34.592498999999997</v>
      </c>
      <c r="D571">
        <v>34.095001000000003</v>
      </c>
      <c r="E571">
        <v>34.294998</v>
      </c>
      <c r="F571">
        <v>34.294998</v>
      </c>
      <c r="G571">
        <v>2360000</v>
      </c>
    </row>
    <row r="572" spans="1:7" x14ac:dyDescent="0.25">
      <c r="A572" s="27">
        <v>41649</v>
      </c>
      <c r="B572">
        <v>34.599997999999999</v>
      </c>
      <c r="C572">
        <v>35.172500999999997</v>
      </c>
      <c r="D572">
        <v>34.165000999999997</v>
      </c>
      <c r="E572">
        <v>35.099997999999999</v>
      </c>
      <c r="F572">
        <v>35.099997999999999</v>
      </c>
      <c r="G572">
        <v>2316400</v>
      </c>
    </row>
    <row r="573" spans="1:7" x14ac:dyDescent="0.25">
      <c r="A573" s="27">
        <v>41652</v>
      </c>
      <c r="B573">
        <v>34.987499</v>
      </c>
      <c r="C573">
        <v>35.549999</v>
      </c>
      <c r="D573">
        <v>32.849997999999999</v>
      </c>
      <c r="E573">
        <v>33.8825</v>
      </c>
      <c r="F573">
        <v>33.8825</v>
      </c>
      <c r="G573">
        <v>4853600</v>
      </c>
    </row>
    <row r="574" spans="1:7" x14ac:dyDescent="0.25">
      <c r="A574" s="27">
        <v>41653</v>
      </c>
      <c r="B574">
        <v>34.297500999999997</v>
      </c>
      <c r="C574">
        <v>35.305</v>
      </c>
      <c r="D574">
        <v>34.292499999999997</v>
      </c>
      <c r="E574">
        <v>35.232498</v>
      </c>
      <c r="F574">
        <v>35.232498</v>
      </c>
      <c r="G574">
        <v>3376400</v>
      </c>
    </row>
    <row r="575" spans="1:7" x14ac:dyDescent="0.25">
      <c r="A575" s="27">
        <v>41654</v>
      </c>
      <c r="B575">
        <v>35.32</v>
      </c>
      <c r="C575">
        <v>35.400002000000001</v>
      </c>
      <c r="D575">
        <v>34.68</v>
      </c>
      <c r="E575">
        <v>35.119999</v>
      </c>
      <c r="F575">
        <v>35.119999</v>
      </c>
      <c r="G575">
        <v>2144400</v>
      </c>
    </row>
    <row r="576" spans="1:7" x14ac:dyDescent="0.25">
      <c r="A576" s="27">
        <v>41655</v>
      </c>
      <c r="B576">
        <v>35.002499</v>
      </c>
      <c r="C576">
        <v>35.154998999999997</v>
      </c>
      <c r="D576">
        <v>34.527500000000003</v>
      </c>
      <c r="E576">
        <v>34.9375</v>
      </c>
      <c r="F576">
        <v>34.9375</v>
      </c>
      <c r="G576">
        <v>1967600</v>
      </c>
    </row>
    <row r="577" spans="1:7" x14ac:dyDescent="0.25">
      <c r="A577" s="27">
        <v>41656</v>
      </c>
      <c r="B577">
        <v>34.792499999999997</v>
      </c>
      <c r="C577">
        <v>35.299999</v>
      </c>
      <c r="D577">
        <v>34.639999000000003</v>
      </c>
      <c r="E577">
        <v>34.877499</v>
      </c>
      <c r="F577">
        <v>34.877499</v>
      </c>
      <c r="G577">
        <v>2348000</v>
      </c>
    </row>
    <row r="578" spans="1:7" x14ac:dyDescent="0.25">
      <c r="A578" s="27">
        <v>41660</v>
      </c>
      <c r="B578">
        <v>35.205002</v>
      </c>
      <c r="C578">
        <v>35.334999000000003</v>
      </c>
      <c r="D578">
        <v>34.634998000000003</v>
      </c>
      <c r="E578">
        <v>35.272499000000003</v>
      </c>
      <c r="F578">
        <v>35.272499000000003</v>
      </c>
      <c r="G578">
        <v>2919600</v>
      </c>
    </row>
    <row r="579" spans="1:7" x14ac:dyDescent="0.25">
      <c r="A579" s="27">
        <v>41661</v>
      </c>
      <c r="B579">
        <v>35.652500000000003</v>
      </c>
      <c r="C579">
        <v>35.900002000000001</v>
      </c>
      <c r="D579">
        <v>35.439999</v>
      </c>
      <c r="E579">
        <v>35.814999</v>
      </c>
      <c r="F579">
        <v>35.814999</v>
      </c>
      <c r="G579">
        <v>2136800</v>
      </c>
    </row>
    <row r="580" spans="1:7" x14ac:dyDescent="0.25">
      <c r="A580" s="27">
        <v>41662</v>
      </c>
      <c r="B580">
        <v>35.352500999999997</v>
      </c>
      <c r="C580">
        <v>35.409999999999997</v>
      </c>
      <c r="D580">
        <v>33.942501</v>
      </c>
      <c r="E580">
        <v>34.845001000000003</v>
      </c>
      <c r="F580">
        <v>34.845001000000003</v>
      </c>
      <c r="G580">
        <v>4102400</v>
      </c>
    </row>
    <row r="581" spans="1:7" x14ac:dyDescent="0.25">
      <c r="A581" s="27">
        <v>41663</v>
      </c>
      <c r="B581">
        <v>33.840000000000003</v>
      </c>
      <c r="C581">
        <v>33.909999999999997</v>
      </c>
      <c r="D581">
        <v>31.055</v>
      </c>
      <c r="E581">
        <v>31.695</v>
      </c>
      <c r="F581">
        <v>31.695</v>
      </c>
      <c r="G581">
        <v>4978600</v>
      </c>
    </row>
    <row r="582" spans="1:7" x14ac:dyDescent="0.25">
      <c r="A582" s="27">
        <v>41666</v>
      </c>
      <c r="B582">
        <v>31.4</v>
      </c>
      <c r="C582">
        <v>31.92</v>
      </c>
      <c r="D582">
        <v>29.030000999999999</v>
      </c>
      <c r="E582">
        <v>30.905000999999999</v>
      </c>
      <c r="F582">
        <v>30.905000999999999</v>
      </c>
      <c r="G582">
        <v>5415200</v>
      </c>
    </row>
    <row r="583" spans="1:7" x14ac:dyDescent="0.25">
      <c r="A583" s="27">
        <v>41667</v>
      </c>
      <c r="B583">
        <v>30.870000999999998</v>
      </c>
      <c r="C583">
        <v>32.435001</v>
      </c>
      <c r="D583">
        <v>30.75</v>
      </c>
      <c r="E583">
        <v>32.159999999999997</v>
      </c>
      <c r="F583">
        <v>32.159999999999997</v>
      </c>
      <c r="G583">
        <v>3921600</v>
      </c>
    </row>
    <row r="584" spans="1:7" x14ac:dyDescent="0.25">
      <c r="A584" s="27">
        <v>41668</v>
      </c>
      <c r="B584">
        <v>30.584999</v>
      </c>
      <c r="C584">
        <v>31.514999</v>
      </c>
      <c r="D584">
        <v>29.5</v>
      </c>
      <c r="E584">
        <v>30.014999</v>
      </c>
      <c r="F584">
        <v>30.014999</v>
      </c>
      <c r="G584">
        <v>6270600</v>
      </c>
    </row>
    <row r="585" spans="1:7" x14ac:dyDescent="0.25">
      <c r="A585" s="27">
        <v>41669</v>
      </c>
      <c r="B585">
        <v>30.889999</v>
      </c>
      <c r="C585">
        <v>31.264999</v>
      </c>
      <c r="D585">
        <v>30.114999999999998</v>
      </c>
      <c r="E585">
        <v>30.43</v>
      </c>
      <c r="F585">
        <v>30.43</v>
      </c>
      <c r="G585">
        <v>3588800</v>
      </c>
    </row>
    <row r="586" spans="1:7" x14ac:dyDescent="0.25">
      <c r="A586" s="27">
        <v>41670</v>
      </c>
      <c r="B586">
        <v>27.709999</v>
      </c>
      <c r="C586">
        <v>29.33</v>
      </c>
      <c r="D586">
        <v>27.639999</v>
      </c>
      <c r="E586">
        <v>28.129999000000002</v>
      </c>
      <c r="F586">
        <v>28.129999000000002</v>
      </c>
      <c r="G586">
        <v>7115000</v>
      </c>
    </row>
    <row r="587" spans="1:7" x14ac:dyDescent="0.25">
      <c r="A587" s="27">
        <v>41673</v>
      </c>
      <c r="B587">
        <v>27.75</v>
      </c>
      <c r="C587">
        <v>28.165001</v>
      </c>
      <c r="D587">
        <v>25.805</v>
      </c>
      <c r="E587">
        <v>26.110001</v>
      </c>
      <c r="F587">
        <v>26.110001</v>
      </c>
      <c r="G587">
        <v>9182000</v>
      </c>
    </row>
    <row r="588" spans="1:7" x14ac:dyDescent="0.25">
      <c r="A588" s="27">
        <v>41674</v>
      </c>
      <c r="B588">
        <v>26.440000999999999</v>
      </c>
      <c r="C588">
        <v>26.870000999999998</v>
      </c>
      <c r="D588">
        <v>26</v>
      </c>
      <c r="E588">
        <v>26.535</v>
      </c>
      <c r="F588">
        <v>26.535</v>
      </c>
      <c r="G588">
        <v>6639200</v>
      </c>
    </row>
    <row r="589" spans="1:7" x14ac:dyDescent="0.25">
      <c r="A589" s="27">
        <v>41675</v>
      </c>
      <c r="B589">
        <v>26.01</v>
      </c>
      <c r="C589">
        <v>26.254999000000002</v>
      </c>
      <c r="D589">
        <v>24.9</v>
      </c>
      <c r="E589">
        <v>25.59</v>
      </c>
      <c r="F589">
        <v>25.59</v>
      </c>
      <c r="G589">
        <v>6974800</v>
      </c>
    </row>
    <row r="590" spans="1:7" x14ac:dyDescent="0.25">
      <c r="A590" s="27">
        <v>41676</v>
      </c>
      <c r="B590">
        <v>25.91</v>
      </c>
      <c r="C590">
        <v>28.09</v>
      </c>
      <c r="D590">
        <v>25.91</v>
      </c>
      <c r="E590">
        <v>28.08</v>
      </c>
      <c r="F590">
        <v>28.08</v>
      </c>
      <c r="G590">
        <v>5331600</v>
      </c>
    </row>
    <row r="591" spans="1:7" x14ac:dyDescent="0.25">
      <c r="A591" s="27">
        <v>41677</v>
      </c>
      <c r="B591">
        <v>28.815000999999999</v>
      </c>
      <c r="C591">
        <v>30.364999999999998</v>
      </c>
      <c r="D591">
        <v>28.684999000000001</v>
      </c>
      <c r="E591">
        <v>29.76</v>
      </c>
      <c r="F591">
        <v>29.76</v>
      </c>
      <c r="G591">
        <v>5610600</v>
      </c>
    </row>
    <row r="592" spans="1:7" x14ac:dyDescent="0.25">
      <c r="A592" s="27">
        <v>41680</v>
      </c>
      <c r="B592">
        <v>29.895</v>
      </c>
      <c r="C592">
        <v>30.34</v>
      </c>
      <c r="D592">
        <v>29.450001</v>
      </c>
      <c r="E592">
        <v>29.73</v>
      </c>
      <c r="F592">
        <v>29.73</v>
      </c>
      <c r="G592">
        <v>2947600</v>
      </c>
    </row>
    <row r="593" spans="1:7" x14ac:dyDescent="0.25">
      <c r="A593" s="27">
        <v>41681</v>
      </c>
      <c r="B593">
        <v>30.225000000000001</v>
      </c>
      <c r="C593">
        <v>31.200001</v>
      </c>
      <c r="D593">
        <v>29.985001</v>
      </c>
      <c r="E593">
        <v>30.855</v>
      </c>
      <c r="F593">
        <v>30.855</v>
      </c>
      <c r="G593">
        <v>3435400</v>
      </c>
    </row>
    <row r="594" spans="1:7" x14ac:dyDescent="0.25">
      <c r="A594" s="27">
        <v>41682</v>
      </c>
      <c r="B594">
        <v>31.254999000000002</v>
      </c>
      <c r="C594">
        <v>31.549999</v>
      </c>
      <c r="D594">
        <v>30.645</v>
      </c>
      <c r="E594">
        <v>31.48</v>
      </c>
      <c r="F594">
        <v>31.48</v>
      </c>
      <c r="G594">
        <v>3786200</v>
      </c>
    </row>
    <row r="595" spans="1:7" x14ac:dyDescent="0.25">
      <c r="A595" s="27">
        <v>41683</v>
      </c>
      <c r="B595">
        <v>30.575001</v>
      </c>
      <c r="C595">
        <v>31.774999999999999</v>
      </c>
      <c r="D595">
        <v>30.51</v>
      </c>
      <c r="E595">
        <v>31.73</v>
      </c>
      <c r="F595">
        <v>31.73</v>
      </c>
      <c r="G595">
        <v>3012600</v>
      </c>
    </row>
    <row r="596" spans="1:7" x14ac:dyDescent="0.25">
      <c r="A596" s="27">
        <v>41684</v>
      </c>
      <c r="B596">
        <v>31.834999</v>
      </c>
      <c r="C596">
        <v>32.485000999999997</v>
      </c>
      <c r="D596">
        <v>31.639999</v>
      </c>
      <c r="E596">
        <v>32.200001</v>
      </c>
      <c r="F596">
        <v>32.200001</v>
      </c>
      <c r="G596">
        <v>2509800</v>
      </c>
    </row>
    <row r="597" spans="1:7" x14ac:dyDescent="0.25">
      <c r="A597" s="27">
        <v>41688</v>
      </c>
      <c r="B597">
        <v>32.5</v>
      </c>
      <c r="C597">
        <v>32.674999</v>
      </c>
      <c r="D597">
        <v>31.74</v>
      </c>
      <c r="E597">
        <v>32.615001999999997</v>
      </c>
      <c r="F597">
        <v>32.615001999999997</v>
      </c>
      <c r="G597">
        <v>2025400</v>
      </c>
    </row>
    <row r="598" spans="1:7" x14ac:dyDescent="0.25">
      <c r="A598" s="27">
        <v>41689</v>
      </c>
      <c r="B598">
        <v>32.200001</v>
      </c>
      <c r="C598">
        <v>32.5</v>
      </c>
      <c r="D598">
        <v>30.15</v>
      </c>
      <c r="E598">
        <v>30.389999</v>
      </c>
      <c r="F598">
        <v>30.389999</v>
      </c>
      <c r="G598">
        <v>3634400</v>
      </c>
    </row>
    <row r="599" spans="1:7" x14ac:dyDescent="0.25">
      <c r="A599" s="27">
        <v>41690</v>
      </c>
      <c r="B599">
        <v>30.73</v>
      </c>
      <c r="C599">
        <v>31.690000999999999</v>
      </c>
      <c r="D599">
        <v>30.165001</v>
      </c>
      <c r="E599">
        <v>31.549999</v>
      </c>
      <c r="F599">
        <v>31.549999</v>
      </c>
      <c r="G599">
        <v>2634000</v>
      </c>
    </row>
    <row r="600" spans="1:7" x14ac:dyDescent="0.25">
      <c r="A600" s="27">
        <v>41691</v>
      </c>
      <c r="B600">
        <v>31.99</v>
      </c>
      <c r="C600">
        <v>32.145000000000003</v>
      </c>
      <c r="D600">
        <v>31.075001</v>
      </c>
      <c r="E600">
        <v>31.24</v>
      </c>
      <c r="F600">
        <v>31.24</v>
      </c>
      <c r="G600">
        <v>2927000</v>
      </c>
    </row>
    <row r="601" spans="1:7" x14ac:dyDescent="0.25">
      <c r="A601" s="27">
        <v>41694</v>
      </c>
      <c r="B601">
        <v>31.370000999999998</v>
      </c>
      <c r="C601">
        <v>31.969999000000001</v>
      </c>
      <c r="D601">
        <v>31.295000000000002</v>
      </c>
      <c r="E601">
        <v>31.459999</v>
      </c>
      <c r="F601">
        <v>31.459999</v>
      </c>
      <c r="G601">
        <v>1938000</v>
      </c>
    </row>
    <row r="602" spans="1:7" x14ac:dyDescent="0.25">
      <c r="A602" s="27">
        <v>41695</v>
      </c>
      <c r="B602">
        <v>31.545000000000002</v>
      </c>
      <c r="C602">
        <v>31.82</v>
      </c>
      <c r="D602">
        <v>30.815000999999999</v>
      </c>
      <c r="E602">
        <v>31.440000999999999</v>
      </c>
      <c r="F602">
        <v>31.440000999999999</v>
      </c>
      <c r="G602">
        <v>1783000</v>
      </c>
    </row>
    <row r="603" spans="1:7" x14ac:dyDescent="0.25">
      <c r="A603" s="27">
        <v>41696</v>
      </c>
      <c r="B603">
        <v>31.495000999999998</v>
      </c>
      <c r="C603">
        <v>31.715</v>
      </c>
      <c r="D603">
        <v>30.575001</v>
      </c>
      <c r="E603">
        <v>31.024999999999999</v>
      </c>
      <c r="F603">
        <v>31.024999999999999</v>
      </c>
      <c r="G603">
        <v>2318000</v>
      </c>
    </row>
    <row r="604" spans="1:7" x14ac:dyDescent="0.25">
      <c r="A604" s="27">
        <v>41697</v>
      </c>
      <c r="B604">
        <v>30.58</v>
      </c>
      <c r="C604">
        <v>31.27</v>
      </c>
      <c r="D604">
        <v>30.4</v>
      </c>
      <c r="E604">
        <v>31.114999999999998</v>
      </c>
      <c r="F604">
        <v>31.114999999999998</v>
      </c>
      <c r="G604">
        <v>1827400</v>
      </c>
    </row>
    <row r="605" spans="1:7" x14ac:dyDescent="0.25">
      <c r="A605" s="27">
        <v>41698</v>
      </c>
      <c r="B605">
        <v>31.055</v>
      </c>
      <c r="C605">
        <v>31.66</v>
      </c>
      <c r="D605">
        <v>29.969999000000001</v>
      </c>
      <c r="E605">
        <v>30.6</v>
      </c>
      <c r="F605">
        <v>30.6</v>
      </c>
      <c r="G605">
        <v>2298400</v>
      </c>
    </row>
    <row r="606" spans="1:7" x14ac:dyDescent="0.25">
      <c r="A606" s="27">
        <v>41701</v>
      </c>
      <c r="B606">
        <v>28.745000999999998</v>
      </c>
      <c r="C606">
        <v>29.605</v>
      </c>
      <c r="D606">
        <v>28.1</v>
      </c>
      <c r="E606">
        <v>28.864999999999998</v>
      </c>
      <c r="F606">
        <v>28.864999999999998</v>
      </c>
      <c r="G606">
        <v>3932200</v>
      </c>
    </row>
    <row r="607" spans="1:7" x14ac:dyDescent="0.25">
      <c r="A607" s="27">
        <v>41702</v>
      </c>
      <c r="B607">
        <v>30.370000999999998</v>
      </c>
      <c r="C607">
        <v>30.75</v>
      </c>
      <c r="D607">
        <v>30.25</v>
      </c>
      <c r="E607">
        <v>30.66</v>
      </c>
      <c r="F607">
        <v>30.66</v>
      </c>
      <c r="G607">
        <v>2155000</v>
      </c>
    </row>
    <row r="608" spans="1:7" x14ac:dyDescent="0.25">
      <c r="A608" s="27">
        <v>41703</v>
      </c>
      <c r="B608">
        <v>30.639999</v>
      </c>
      <c r="C608">
        <v>30.864999999999998</v>
      </c>
      <c r="D608">
        <v>30.190000999999999</v>
      </c>
      <c r="E608">
        <v>30.625</v>
      </c>
      <c r="F608">
        <v>30.625</v>
      </c>
      <c r="G608">
        <v>1457800</v>
      </c>
    </row>
    <row r="609" spans="1:7" x14ac:dyDescent="0.25">
      <c r="A609" s="27">
        <v>41704</v>
      </c>
      <c r="B609">
        <v>30.774999999999999</v>
      </c>
      <c r="C609">
        <v>30.975000000000001</v>
      </c>
      <c r="D609">
        <v>30.415001</v>
      </c>
      <c r="E609">
        <v>30.85</v>
      </c>
      <c r="F609">
        <v>30.85</v>
      </c>
      <c r="G609">
        <v>2086400</v>
      </c>
    </row>
    <row r="610" spans="1:7" x14ac:dyDescent="0.25">
      <c r="A610" s="27">
        <v>41705</v>
      </c>
      <c r="B610">
        <v>31.059999000000001</v>
      </c>
      <c r="C610">
        <v>31.08</v>
      </c>
      <c r="D610">
        <v>29.85</v>
      </c>
      <c r="E610">
        <v>30.135000000000002</v>
      </c>
      <c r="F610">
        <v>30.135000000000002</v>
      </c>
      <c r="G610">
        <v>2381400</v>
      </c>
    </row>
    <row r="611" spans="1:7" x14ac:dyDescent="0.25">
      <c r="A611" s="27">
        <v>41708</v>
      </c>
      <c r="B611">
        <v>29.91</v>
      </c>
      <c r="C611">
        <v>30.370000999999998</v>
      </c>
      <c r="D611">
        <v>29.309999000000001</v>
      </c>
      <c r="E611">
        <v>30.295000000000002</v>
      </c>
      <c r="F611">
        <v>30.295000000000002</v>
      </c>
      <c r="G611">
        <v>1372000</v>
      </c>
    </row>
    <row r="612" spans="1:7" x14ac:dyDescent="0.25">
      <c r="A612" s="27">
        <v>41709</v>
      </c>
      <c r="B612">
        <v>30.35</v>
      </c>
      <c r="C612">
        <v>30.719999000000001</v>
      </c>
      <c r="D612">
        <v>29.684999000000001</v>
      </c>
      <c r="E612">
        <v>29.864999999999998</v>
      </c>
      <c r="F612">
        <v>29.864999999999998</v>
      </c>
      <c r="G612">
        <v>1737600</v>
      </c>
    </row>
    <row r="613" spans="1:7" x14ac:dyDescent="0.25">
      <c r="A613" s="27">
        <v>41710</v>
      </c>
      <c r="B613">
        <v>29.27</v>
      </c>
      <c r="C613">
        <v>30.02</v>
      </c>
      <c r="D613">
        <v>29.030000999999999</v>
      </c>
      <c r="E613">
        <v>29.915001</v>
      </c>
      <c r="F613">
        <v>29.915001</v>
      </c>
      <c r="G613">
        <v>1880400</v>
      </c>
    </row>
    <row r="614" spans="1:7" x14ac:dyDescent="0.25">
      <c r="A614" s="27">
        <v>41711</v>
      </c>
      <c r="B614">
        <v>30.285</v>
      </c>
      <c r="C614">
        <v>30.34</v>
      </c>
      <c r="D614">
        <v>28.200001</v>
      </c>
      <c r="E614">
        <v>28.674999</v>
      </c>
      <c r="F614">
        <v>28.674999</v>
      </c>
      <c r="G614">
        <v>3983000</v>
      </c>
    </row>
    <row r="615" spans="1:7" x14ac:dyDescent="0.25">
      <c r="A615" s="27">
        <v>41712</v>
      </c>
      <c r="B615">
        <v>28.105</v>
      </c>
      <c r="C615">
        <v>28.620000999999998</v>
      </c>
      <c r="D615">
        <v>27.364999999999998</v>
      </c>
      <c r="E615">
        <v>27.885000000000002</v>
      </c>
      <c r="F615">
        <v>27.885000000000002</v>
      </c>
      <c r="G615">
        <v>4212800</v>
      </c>
    </row>
    <row r="616" spans="1:7" x14ac:dyDescent="0.25">
      <c r="A616" s="27">
        <v>41715</v>
      </c>
      <c r="B616">
        <v>28.6</v>
      </c>
      <c r="C616">
        <v>29.285</v>
      </c>
      <c r="D616">
        <v>28.6</v>
      </c>
      <c r="E616">
        <v>29.139999</v>
      </c>
      <c r="F616">
        <v>29.139999</v>
      </c>
      <c r="G616">
        <v>2780600</v>
      </c>
    </row>
    <row r="617" spans="1:7" x14ac:dyDescent="0.25">
      <c r="A617" s="27">
        <v>41716</v>
      </c>
      <c r="B617">
        <v>29.77</v>
      </c>
      <c r="C617">
        <v>30.309999000000001</v>
      </c>
      <c r="D617">
        <v>29.6</v>
      </c>
      <c r="E617">
        <v>30.225000000000001</v>
      </c>
      <c r="F617">
        <v>30.225000000000001</v>
      </c>
      <c r="G617">
        <v>1957400</v>
      </c>
    </row>
    <row r="618" spans="1:7" x14ac:dyDescent="0.25">
      <c r="A618" s="27">
        <v>41717</v>
      </c>
      <c r="B618">
        <v>30.190000999999999</v>
      </c>
      <c r="C618">
        <v>30.52</v>
      </c>
      <c r="D618">
        <v>28.555</v>
      </c>
      <c r="E618">
        <v>29.639999</v>
      </c>
      <c r="F618">
        <v>29.639999</v>
      </c>
      <c r="G618">
        <v>2488800</v>
      </c>
    </row>
    <row r="619" spans="1:7" x14ac:dyDescent="0.25">
      <c r="A619" s="27">
        <v>41718</v>
      </c>
      <c r="B619">
        <v>29.424999</v>
      </c>
      <c r="C619">
        <v>29.959999</v>
      </c>
      <c r="D619">
        <v>29.25</v>
      </c>
      <c r="E619">
        <v>29.84</v>
      </c>
      <c r="F619">
        <v>29.84</v>
      </c>
      <c r="G619">
        <v>1296200</v>
      </c>
    </row>
    <row r="620" spans="1:7" x14ac:dyDescent="0.25">
      <c r="A620" s="27">
        <v>41719</v>
      </c>
      <c r="B620">
        <v>30.215</v>
      </c>
      <c r="C620">
        <v>30.305</v>
      </c>
      <c r="D620">
        <v>29.469999000000001</v>
      </c>
      <c r="E620">
        <v>29.620000999999998</v>
      </c>
      <c r="F620">
        <v>29.620000999999998</v>
      </c>
      <c r="G620">
        <v>1960400</v>
      </c>
    </row>
    <row r="621" spans="1:7" x14ac:dyDescent="0.25">
      <c r="A621" s="27">
        <v>41722</v>
      </c>
      <c r="B621">
        <v>29.700001</v>
      </c>
      <c r="C621">
        <v>29.864999999999998</v>
      </c>
      <c r="D621">
        <v>28.815000999999999</v>
      </c>
      <c r="E621">
        <v>29.540001</v>
      </c>
      <c r="F621">
        <v>29.540001</v>
      </c>
      <c r="G621">
        <v>2270600</v>
      </c>
    </row>
    <row r="622" spans="1:7" x14ac:dyDescent="0.25">
      <c r="A622" s="27">
        <v>41723</v>
      </c>
      <c r="B622">
        <v>29.895</v>
      </c>
      <c r="C622">
        <v>30.01</v>
      </c>
      <c r="D622">
        <v>29.4</v>
      </c>
      <c r="E622">
        <v>29.924999</v>
      </c>
      <c r="F622">
        <v>29.924999</v>
      </c>
      <c r="G622">
        <v>1522000</v>
      </c>
    </row>
    <row r="623" spans="1:7" x14ac:dyDescent="0.25">
      <c r="A623" s="27">
        <v>41724</v>
      </c>
      <c r="B623">
        <v>30.209999</v>
      </c>
      <c r="C623">
        <v>30.25</v>
      </c>
      <c r="D623">
        <v>29.379999000000002</v>
      </c>
      <c r="E623">
        <v>29.379999000000002</v>
      </c>
      <c r="F623">
        <v>29.379999000000002</v>
      </c>
      <c r="G623">
        <v>1687400</v>
      </c>
    </row>
    <row r="624" spans="1:7" x14ac:dyDescent="0.25">
      <c r="A624" s="27">
        <v>41725</v>
      </c>
      <c r="B624">
        <v>29.434999000000001</v>
      </c>
      <c r="C624">
        <v>29.774999999999999</v>
      </c>
      <c r="D624">
        <v>29.084999</v>
      </c>
      <c r="E624">
        <v>29.754999000000002</v>
      </c>
      <c r="F624">
        <v>29.754999000000002</v>
      </c>
      <c r="G624">
        <v>2039000</v>
      </c>
    </row>
    <row r="625" spans="1:7" x14ac:dyDescent="0.25">
      <c r="A625" s="27">
        <v>41726</v>
      </c>
      <c r="B625">
        <v>30.02</v>
      </c>
      <c r="C625">
        <v>30.215</v>
      </c>
      <c r="D625">
        <v>29.66</v>
      </c>
      <c r="E625">
        <v>30.055</v>
      </c>
      <c r="F625">
        <v>30.055</v>
      </c>
      <c r="G625">
        <v>1957200</v>
      </c>
    </row>
    <row r="626" spans="1:7" x14ac:dyDescent="0.25">
      <c r="A626" s="27">
        <v>41729</v>
      </c>
      <c r="B626">
        <v>30.334999</v>
      </c>
      <c r="C626">
        <v>31.040001</v>
      </c>
      <c r="D626">
        <v>30.325001</v>
      </c>
      <c r="E626">
        <v>30.985001</v>
      </c>
      <c r="F626">
        <v>30.985001</v>
      </c>
      <c r="G626">
        <v>1422800</v>
      </c>
    </row>
    <row r="627" spans="1:7" x14ac:dyDescent="0.25">
      <c r="A627" s="27">
        <v>41730</v>
      </c>
      <c r="B627">
        <v>31.1</v>
      </c>
      <c r="C627">
        <v>32.044998</v>
      </c>
      <c r="D627">
        <v>31.1</v>
      </c>
      <c r="E627">
        <v>32.034999999999997</v>
      </c>
      <c r="F627">
        <v>32.034999999999997</v>
      </c>
      <c r="G627">
        <v>1594400</v>
      </c>
    </row>
    <row r="628" spans="1:7" x14ac:dyDescent="0.25">
      <c r="A628" s="27">
        <v>41731</v>
      </c>
      <c r="B628">
        <v>32</v>
      </c>
      <c r="C628">
        <v>32.07</v>
      </c>
      <c r="D628">
        <v>31.504999000000002</v>
      </c>
      <c r="E628">
        <v>31.809999000000001</v>
      </c>
      <c r="F628">
        <v>31.809999000000001</v>
      </c>
      <c r="G628">
        <v>1219400</v>
      </c>
    </row>
    <row r="629" spans="1:7" x14ac:dyDescent="0.25">
      <c r="A629" s="27">
        <v>41732</v>
      </c>
      <c r="B629">
        <v>31.805</v>
      </c>
      <c r="C629">
        <v>31.9</v>
      </c>
      <c r="D629">
        <v>31.42</v>
      </c>
      <c r="E629">
        <v>31.855</v>
      </c>
      <c r="F629">
        <v>31.855</v>
      </c>
      <c r="G629">
        <v>1834000</v>
      </c>
    </row>
    <row r="630" spans="1:7" x14ac:dyDescent="0.25">
      <c r="A630" s="27">
        <v>41733</v>
      </c>
      <c r="B630">
        <v>32.380001</v>
      </c>
      <c r="C630">
        <v>32.419998</v>
      </c>
      <c r="D630">
        <v>30.77</v>
      </c>
      <c r="E630">
        <v>31.18</v>
      </c>
      <c r="F630">
        <v>31.18</v>
      </c>
      <c r="G630">
        <v>2608600</v>
      </c>
    </row>
    <row r="631" spans="1:7" x14ac:dyDescent="0.25">
      <c r="A631" s="27">
        <v>41736</v>
      </c>
      <c r="B631">
        <v>30.860001</v>
      </c>
      <c r="C631">
        <v>31.084999</v>
      </c>
      <c r="D631">
        <v>30.030000999999999</v>
      </c>
      <c r="E631">
        <v>30.49</v>
      </c>
      <c r="F631">
        <v>30.49</v>
      </c>
      <c r="G631">
        <v>2758800</v>
      </c>
    </row>
    <row r="632" spans="1:7" x14ac:dyDescent="0.25">
      <c r="A632" s="27">
        <v>41737</v>
      </c>
      <c r="B632">
        <v>30.614999999999998</v>
      </c>
      <c r="C632">
        <v>31.045000000000002</v>
      </c>
      <c r="D632">
        <v>30.059999000000001</v>
      </c>
      <c r="E632">
        <v>31.045000000000002</v>
      </c>
      <c r="F632">
        <v>31.045000000000002</v>
      </c>
      <c r="G632">
        <v>1584600</v>
      </c>
    </row>
    <row r="633" spans="1:7" x14ac:dyDescent="0.25">
      <c r="A633" s="27">
        <v>41738</v>
      </c>
      <c r="B633">
        <v>31.415001</v>
      </c>
      <c r="C633">
        <v>31.844999000000001</v>
      </c>
      <c r="D633">
        <v>30.98</v>
      </c>
      <c r="E633">
        <v>31.785</v>
      </c>
      <c r="F633">
        <v>31.785</v>
      </c>
      <c r="G633">
        <v>1377200</v>
      </c>
    </row>
    <row r="634" spans="1:7" x14ac:dyDescent="0.25">
      <c r="A634" s="27">
        <v>41739</v>
      </c>
      <c r="B634">
        <v>31.75</v>
      </c>
      <c r="C634">
        <v>31.799999</v>
      </c>
      <c r="D634">
        <v>29.774999999999999</v>
      </c>
      <c r="E634">
        <v>29.879999000000002</v>
      </c>
      <c r="F634">
        <v>29.879999000000002</v>
      </c>
      <c r="G634">
        <v>3278600</v>
      </c>
    </row>
    <row r="635" spans="1:7" x14ac:dyDescent="0.25">
      <c r="A635" s="27">
        <v>41740</v>
      </c>
      <c r="B635">
        <v>29.535</v>
      </c>
      <c r="C635">
        <v>29.950001</v>
      </c>
      <c r="D635">
        <v>28.545000000000002</v>
      </c>
      <c r="E635">
        <v>28.945</v>
      </c>
      <c r="F635">
        <v>28.945</v>
      </c>
      <c r="G635">
        <v>2959200</v>
      </c>
    </row>
    <row r="636" spans="1:7" x14ac:dyDescent="0.25">
      <c r="A636" s="27">
        <v>41743</v>
      </c>
      <c r="B636">
        <v>29.5</v>
      </c>
      <c r="C636">
        <v>29.594999000000001</v>
      </c>
      <c r="D636">
        <v>28.25</v>
      </c>
      <c r="E636">
        <v>29.184999000000001</v>
      </c>
      <c r="F636">
        <v>29.184999000000001</v>
      </c>
      <c r="G636">
        <v>2533800</v>
      </c>
    </row>
    <row r="637" spans="1:7" x14ac:dyDescent="0.25">
      <c r="A637" s="27">
        <v>41744</v>
      </c>
      <c r="B637">
        <v>29.364999999999998</v>
      </c>
      <c r="C637">
        <v>29.715</v>
      </c>
      <c r="D637">
        <v>27.93</v>
      </c>
      <c r="E637">
        <v>29.51</v>
      </c>
      <c r="F637">
        <v>29.51</v>
      </c>
      <c r="G637">
        <v>3446600</v>
      </c>
    </row>
    <row r="638" spans="1:7" x14ac:dyDescent="0.25">
      <c r="A638" s="27">
        <v>41745</v>
      </c>
      <c r="B638">
        <v>30.055</v>
      </c>
      <c r="C638">
        <v>30.6</v>
      </c>
      <c r="D638">
        <v>29.639999</v>
      </c>
      <c r="E638">
        <v>30.555</v>
      </c>
      <c r="F638">
        <v>30.555</v>
      </c>
      <c r="G638">
        <v>1952800</v>
      </c>
    </row>
    <row r="639" spans="1:7" x14ac:dyDescent="0.25">
      <c r="A639" s="27">
        <v>41746</v>
      </c>
      <c r="B639">
        <v>30.48</v>
      </c>
      <c r="C639">
        <v>31.084999</v>
      </c>
      <c r="D639">
        <v>30.299999</v>
      </c>
      <c r="E639">
        <v>30.995000999999998</v>
      </c>
      <c r="F639">
        <v>30.995000999999998</v>
      </c>
      <c r="G639">
        <v>1537200</v>
      </c>
    </row>
    <row r="640" spans="1:7" x14ac:dyDescent="0.25">
      <c r="A640" s="27">
        <v>41750</v>
      </c>
      <c r="B640">
        <v>31.02</v>
      </c>
      <c r="C640">
        <v>31.635000000000002</v>
      </c>
      <c r="D640">
        <v>30.99</v>
      </c>
      <c r="E640">
        <v>31.59</v>
      </c>
      <c r="F640">
        <v>31.59</v>
      </c>
      <c r="G640">
        <v>1213600</v>
      </c>
    </row>
    <row r="641" spans="1:7" x14ac:dyDescent="0.25">
      <c r="A641" s="27">
        <v>41751</v>
      </c>
      <c r="B641">
        <v>31.475000000000001</v>
      </c>
      <c r="C641">
        <v>31.855</v>
      </c>
      <c r="D641">
        <v>31.360001</v>
      </c>
      <c r="E641">
        <v>31.674999</v>
      </c>
      <c r="F641">
        <v>31.674999</v>
      </c>
      <c r="G641">
        <v>1210400</v>
      </c>
    </row>
    <row r="642" spans="1:7" x14ac:dyDescent="0.25">
      <c r="A642" s="27">
        <v>41752</v>
      </c>
      <c r="B642">
        <v>31.514999</v>
      </c>
      <c r="C642">
        <v>31.655000999999999</v>
      </c>
      <c r="D642">
        <v>31.305</v>
      </c>
      <c r="E642">
        <v>31.51</v>
      </c>
      <c r="F642">
        <v>31.51</v>
      </c>
      <c r="G642">
        <v>1020200</v>
      </c>
    </row>
    <row r="643" spans="1:7" x14ac:dyDescent="0.25">
      <c r="A643" s="27">
        <v>41753</v>
      </c>
      <c r="B643">
        <v>31.690000999999999</v>
      </c>
      <c r="C643">
        <v>31.735001</v>
      </c>
      <c r="D643">
        <v>30.940000999999999</v>
      </c>
      <c r="E643">
        <v>31.139999</v>
      </c>
      <c r="F643">
        <v>31.139999</v>
      </c>
      <c r="G643">
        <v>1392200</v>
      </c>
    </row>
    <row r="644" spans="1:7" x14ac:dyDescent="0.25">
      <c r="A644" s="27">
        <v>41754</v>
      </c>
      <c r="B644">
        <v>30.93</v>
      </c>
      <c r="C644">
        <v>31.004999000000002</v>
      </c>
      <c r="D644">
        <v>30.33</v>
      </c>
      <c r="E644">
        <v>30.915001</v>
      </c>
      <c r="F644">
        <v>30.915001</v>
      </c>
      <c r="G644">
        <v>1850400</v>
      </c>
    </row>
    <row r="645" spans="1:7" x14ac:dyDescent="0.25">
      <c r="A645" s="27">
        <v>41757</v>
      </c>
      <c r="B645">
        <v>31.155000999999999</v>
      </c>
      <c r="C645">
        <v>31.620000999999998</v>
      </c>
      <c r="D645">
        <v>30.559999000000001</v>
      </c>
      <c r="E645">
        <v>31.584999</v>
      </c>
      <c r="F645">
        <v>31.584999</v>
      </c>
      <c r="G645">
        <v>1810000</v>
      </c>
    </row>
    <row r="646" spans="1:7" x14ac:dyDescent="0.25">
      <c r="A646" s="27">
        <v>41758</v>
      </c>
      <c r="B646">
        <v>31.745000999999998</v>
      </c>
      <c r="C646">
        <v>32.169998</v>
      </c>
      <c r="D646">
        <v>31.59</v>
      </c>
      <c r="E646">
        <v>32.154998999999997</v>
      </c>
      <c r="F646">
        <v>32.154998999999997</v>
      </c>
      <c r="G646">
        <v>807000</v>
      </c>
    </row>
    <row r="647" spans="1:7" x14ac:dyDescent="0.25">
      <c r="A647" s="27">
        <v>41759</v>
      </c>
      <c r="B647">
        <v>31.965</v>
      </c>
      <c r="C647">
        <v>32.330002</v>
      </c>
      <c r="D647">
        <v>31.805</v>
      </c>
      <c r="E647">
        <v>32.110000999999997</v>
      </c>
      <c r="F647">
        <v>32.110000999999997</v>
      </c>
      <c r="G647">
        <v>945800</v>
      </c>
    </row>
    <row r="648" spans="1:7" x14ac:dyDescent="0.25">
      <c r="A648" s="27">
        <v>41760</v>
      </c>
      <c r="B648">
        <v>32.040000999999997</v>
      </c>
      <c r="C648">
        <v>32.389999000000003</v>
      </c>
      <c r="D648">
        <v>31.924999</v>
      </c>
      <c r="E648">
        <v>32.145000000000003</v>
      </c>
      <c r="F648">
        <v>32.145000000000003</v>
      </c>
      <c r="G648">
        <v>598600</v>
      </c>
    </row>
    <row r="649" spans="1:7" x14ac:dyDescent="0.25">
      <c r="A649" s="27">
        <v>41761</v>
      </c>
      <c r="B649">
        <v>32.5</v>
      </c>
      <c r="C649">
        <v>32.645000000000003</v>
      </c>
      <c r="D649">
        <v>31.975000000000001</v>
      </c>
      <c r="E649">
        <v>32.325001</v>
      </c>
      <c r="F649">
        <v>32.325001</v>
      </c>
      <c r="G649">
        <v>1493800</v>
      </c>
    </row>
    <row r="650" spans="1:7" x14ac:dyDescent="0.25">
      <c r="A650" s="27">
        <v>41764</v>
      </c>
      <c r="B650">
        <v>31.825001</v>
      </c>
      <c r="C650">
        <v>32.650002000000001</v>
      </c>
      <c r="D650">
        <v>31.625</v>
      </c>
      <c r="E650">
        <v>32.650002000000001</v>
      </c>
      <c r="F650">
        <v>32.650002000000001</v>
      </c>
      <c r="G650">
        <v>734800</v>
      </c>
    </row>
    <row r="651" spans="1:7" x14ac:dyDescent="0.25">
      <c r="A651" s="27">
        <v>41765</v>
      </c>
      <c r="B651">
        <v>32.5</v>
      </c>
      <c r="C651">
        <v>32.845001000000003</v>
      </c>
      <c r="D651">
        <v>32.275002000000001</v>
      </c>
      <c r="E651">
        <v>32.360000999999997</v>
      </c>
      <c r="F651">
        <v>32.360000999999997</v>
      </c>
      <c r="G651">
        <v>701600</v>
      </c>
    </row>
    <row r="652" spans="1:7" x14ac:dyDescent="0.25">
      <c r="A652" s="27">
        <v>41766</v>
      </c>
      <c r="B652">
        <v>32.479999999999997</v>
      </c>
      <c r="C652">
        <v>33.040000999999997</v>
      </c>
      <c r="D652">
        <v>31.99</v>
      </c>
      <c r="E652">
        <v>33.040000999999997</v>
      </c>
      <c r="F652">
        <v>33.040000999999997</v>
      </c>
      <c r="G652">
        <v>924800</v>
      </c>
    </row>
    <row r="653" spans="1:7" x14ac:dyDescent="0.25">
      <c r="A653" s="27">
        <v>41767</v>
      </c>
      <c r="B653">
        <v>33.095001000000003</v>
      </c>
      <c r="C653">
        <v>33.695</v>
      </c>
      <c r="D653">
        <v>32.75</v>
      </c>
      <c r="E653">
        <v>32.945</v>
      </c>
      <c r="F653">
        <v>32.945</v>
      </c>
      <c r="G653">
        <v>1054800</v>
      </c>
    </row>
    <row r="654" spans="1:7" x14ac:dyDescent="0.25">
      <c r="A654" s="27">
        <v>41768</v>
      </c>
      <c r="B654">
        <v>33.064999</v>
      </c>
      <c r="C654">
        <v>33.685001</v>
      </c>
      <c r="D654">
        <v>32.634998000000003</v>
      </c>
      <c r="E654">
        <v>33.674999</v>
      </c>
      <c r="F654">
        <v>33.674999</v>
      </c>
      <c r="G654">
        <v>959800</v>
      </c>
    </row>
    <row r="655" spans="1:7" x14ac:dyDescent="0.25">
      <c r="A655" s="27">
        <v>41771</v>
      </c>
      <c r="B655">
        <v>34.060001</v>
      </c>
      <c r="C655">
        <v>34.755001</v>
      </c>
      <c r="D655">
        <v>33.970001000000003</v>
      </c>
      <c r="E655">
        <v>34.645000000000003</v>
      </c>
      <c r="F655">
        <v>34.645000000000003</v>
      </c>
      <c r="G655">
        <v>1143000</v>
      </c>
    </row>
    <row r="656" spans="1:7" x14ac:dyDescent="0.25">
      <c r="A656" s="27">
        <v>41772</v>
      </c>
      <c r="B656">
        <v>34.735000999999997</v>
      </c>
      <c r="C656">
        <v>34.935001</v>
      </c>
      <c r="D656">
        <v>34.509998000000003</v>
      </c>
      <c r="E656">
        <v>34.564999</v>
      </c>
      <c r="F656">
        <v>34.564999</v>
      </c>
      <c r="G656">
        <v>559800</v>
      </c>
    </row>
    <row r="657" spans="1:7" x14ac:dyDescent="0.25">
      <c r="A657" s="27">
        <v>41773</v>
      </c>
      <c r="B657">
        <v>34.415000999999997</v>
      </c>
      <c r="C657">
        <v>35.07</v>
      </c>
      <c r="D657">
        <v>34.325001</v>
      </c>
      <c r="E657">
        <v>34.759998000000003</v>
      </c>
      <c r="F657">
        <v>34.759998000000003</v>
      </c>
      <c r="G657">
        <v>855600</v>
      </c>
    </row>
    <row r="658" spans="1:7" x14ac:dyDescent="0.25">
      <c r="A658" s="27">
        <v>41774</v>
      </c>
      <c r="B658">
        <v>34.604999999999997</v>
      </c>
      <c r="C658">
        <v>34.68</v>
      </c>
      <c r="D658">
        <v>33.544998</v>
      </c>
      <c r="E658">
        <v>34.345001000000003</v>
      </c>
      <c r="F658">
        <v>34.345001000000003</v>
      </c>
      <c r="G658">
        <v>2366600</v>
      </c>
    </row>
    <row r="659" spans="1:7" x14ac:dyDescent="0.25">
      <c r="A659" s="27">
        <v>41775</v>
      </c>
      <c r="B659">
        <v>34.630001</v>
      </c>
      <c r="C659">
        <v>35.18</v>
      </c>
      <c r="D659">
        <v>34.244999</v>
      </c>
      <c r="E659">
        <v>35.18</v>
      </c>
      <c r="F659">
        <v>35.18</v>
      </c>
      <c r="G659">
        <v>848400</v>
      </c>
    </row>
    <row r="660" spans="1:7" x14ac:dyDescent="0.25">
      <c r="A660" s="27">
        <v>41778</v>
      </c>
      <c r="B660">
        <v>35.055</v>
      </c>
      <c r="C660">
        <v>35.639999000000003</v>
      </c>
      <c r="D660">
        <v>34.935001</v>
      </c>
      <c r="E660">
        <v>35.604999999999997</v>
      </c>
      <c r="F660">
        <v>35.604999999999997</v>
      </c>
      <c r="G660">
        <v>754000</v>
      </c>
    </row>
    <row r="661" spans="1:7" x14ac:dyDescent="0.25">
      <c r="A661" s="27">
        <v>41779</v>
      </c>
      <c r="B661">
        <v>35.650002000000001</v>
      </c>
      <c r="C661">
        <v>36.110000999999997</v>
      </c>
      <c r="D661">
        <v>35.169998</v>
      </c>
      <c r="E661">
        <v>35.915000999999997</v>
      </c>
      <c r="F661">
        <v>35.915000999999997</v>
      </c>
      <c r="G661">
        <v>966600</v>
      </c>
    </row>
    <row r="662" spans="1:7" x14ac:dyDescent="0.25">
      <c r="A662" s="27">
        <v>41780</v>
      </c>
      <c r="B662">
        <v>36.215000000000003</v>
      </c>
      <c r="C662">
        <v>36.610000999999997</v>
      </c>
      <c r="D662">
        <v>36.110000999999997</v>
      </c>
      <c r="E662">
        <v>36.439999</v>
      </c>
      <c r="F662">
        <v>36.439999</v>
      </c>
      <c r="G662">
        <v>921200</v>
      </c>
    </row>
    <row r="663" spans="1:7" x14ac:dyDescent="0.25">
      <c r="A663" s="27">
        <v>41781</v>
      </c>
      <c r="B663">
        <v>36.455002</v>
      </c>
      <c r="C663">
        <v>36.790000999999997</v>
      </c>
      <c r="D663">
        <v>36.25</v>
      </c>
      <c r="E663">
        <v>36.474997999999999</v>
      </c>
      <c r="F663">
        <v>36.474997999999999</v>
      </c>
      <c r="G663">
        <v>667800</v>
      </c>
    </row>
    <row r="664" spans="1:7" x14ac:dyDescent="0.25">
      <c r="A664" s="27">
        <v>41782</v>
      </c>
      <c r="B664">
        <v>36.580002</v>
      </c>
      <c r="C664">
        <v>36.869999</v>
      </c>
      <c r="D664">
        <v>36.465000000000003</v>
      </c>
      <c r="E664">
        <v>36.755001</v>
      </c>
      <c r="F664">
        <v>36.755001</v>
      </c>
      <c r="G664">
        <v>502400</v>
      </c>
    </row>
    <row r="665" spans="1:7" x14ac:dyDescent="0.25">
      <c r="A665" s="27">
        <v>41786</v>
      </c>
      <c r="B665">
        <v>37.375</v>
      </c>
      <c r="C665">
        <v>37.924999</v>
      </c>
      <c r="D665">
        <v>37.264999000000003</v>
      </c>
      <c r="E665">
        <v>37.889999000000003</v>
      </c>
      <c r="F665">
        <v>37.889999000000003</v>
      </c>
      <c r="G665">
        <v>987200</v>
      </c>
    </row>
    <row r="666" spans="1:7" x14ac:dyDescent="0.25">
      <c r="A666" s="27">
        <v>41787</v>
      </c>
      <c r="B666">
        <v>37.854999999999997</v>
      </c>
      <c r="C666">
        <v>38.125</v>
      </c>
      <c r="D666">
        <v>37.404998999999997</v>
      </c>
      <c r="E666">
        <v>37.994999</v>
      </c>
      <c r="F666">
        <v>37.994999</v>
      </c>
      <c r="G666">
        <v>765400</v>
      </c>
    </row>
    <row r="667" spans="1:7" x14ac:dyDescent="0.25">
      <c r="A667" s="27">
        <v>41788</v>
      </c>
      <c r="B667">
        <v>38.154998999999997</v>
      </c>
      <c r="C667">
        <v>38.380001</v>
      </c>
      <c r="D667">
        <v>37.875</v>
      </c>
      <c r="E667">
        <v>38.130001</v>
      </c>
      <c r="F667">
        <v>38.130001</v>
      </c>
      <c r="G667">
        <v>845600</v>
      </c>
    </row>
    <row r="668" spans="1:7" x14ac:dyDescent="0.25">
      <c r="A668" s="27">
        <v>41789</v>
      </c>
      <c r="B668">
        <v>38.110000999999997</v>
      </c>
      <c r="C668">
        <v>38.25</v>
      </c>
      <c r="D668">
        <v>37.939999</v>
      </c>
      <c r="E668">
        <v>38.195</v>
      </c>
      <c r="F668">
        <v>38.195</v>
      </c>
      <c r="G668">
        <v>572200</v>
      </c>
    </row>
    <row r="669" spans="1:7" x14ac:dyDescent="0.25">
      <c r="A669" s="27">
        <v>41792</v>
      </c>
      <c r="B669">
        <v>38.195</v>
      </c>
      <c r="C669">
        <v>38.479999999999997</v>
      </c>
      <c r="D669">
        <v>37.82</v>
      </c>
      <c r="E669">
        <v>38.459999000000003</v>
      </c>
      <c r="F669">
        <v>38.459999000000003</v>
      </c>
      <c r="G669">
        <v>471800</v>
      </c>
    </row>
    <row r="670" spans="1:7" x14ac:dyDescent="0.25">
      <c r="A670" s="27">
        <v>41793</v>
      </c>
      <c r="B670">
        <v>38.150002000000001</v>
      </c>
      <c r="C670">
        <v>38.450001</v>
      </c>
      <c r="D670">
        <v>37.979999999999997</v>
      </c>
      <c r="E670">
        <v>38.290000999999997</v>
      </c>
      <c r="F670">
        <v>38.290000999999997</v>
      </c>
      <c r="G670">
        <v>518000</v>
      </c>
    </row>
    <row r="671" spans="1:7" x14ac:dyDescent="0.25">
      <c r="A671" s="27">
        <v>41794</v>
      </c>
      <c r="B671">
        <v>38.029998999999997</v>
      </c>
      <c r="C671">
        <v>38.904998999999997</v>
      </c>
      <c r="D671">
        <v>38</v>
      </c>
      <c r="E671">
        <v>38.695</v>
      </c>
      <c r="F671">
        <v>38.695</v>
      </c>
      <c r="G671">
        <v>538000</v>
      </c>
    </row>
    <row r="672" spans="1:7" x14ac:dyDescent="0.25">
      <c r="A672" s="27">
        <v>41795</v>
      </c>
      <c r="B672">
        <v>39.215000000000003</v>
      </c>
      <c r="C672">
        <v>40.200001</v>
      </c>
      <c r="D672">
        <v>38.82</v>
      </c>
      <c r="E672">
        <v>40.049999</v>
      </c>
      <c r="F672">
        <v>40.049999</v>
      </c>
      <c r="G672">
        <v>782400</v>
      </c>
    </row>
    <row r="673" spans="1:7" x14ac:dyDescent="0.25">
      <c r="A673" s="27">
        <v>41796</v>
      </c>
      <c r="B673">
        <v>41.119999</v>
      </c>
      <c r="C673">
        <v>42.104999999999997</v>
      </c>
      <c r="D673">
        <v>41</v>
      </c>
      <c r="E673">
        <v>42.055</v>
      </c>
      <c r="F673">
        <v>42.055</v>
      </c>
      <c r="G673">
        <v>1125200</v>
      </c>
    </row>
    <row r="674" spans="1:7" x14ac:dyDescent="0.25">
      <c r="A674" s="27">
        <v>41799</v>
      </c>
      <c r="B674">
        <v>42.310001</v>
      </c>
      <c r="C674">
        <v>42.695</v>
      </c>
      <c r="D674">
        <v>41.395000000000003</v>
      </c>
      <c r="E674">
        <v>41.5</v>
      </c>
      <c r="F674">
        <v>41.5</v>
      </c>
      <c r="G674">
        <v>857400</v>
      </c>
    </row>
    <row r="675" spans="1:7" x14ac:dyDescent="0.25">
      <c r="A675" s="27">
        <v>41800</v>
      </c>
      <c r="B675">
        <v>41.32</v>
      </c>
      <c r="C675">
        <v>42.259998000000003</v>
      </c>
      <c r="D675">
        <v>41.040000999999997</v>
      </c>
      <c r="E675">
        <v>42.235000999999997</v>
      </c>
      <c r="F675">
        <v>42.235000999999997</v>
      </c>
      <c r="G675">
        <v>457800</v>
      </c>
    </row>
    <row r="676" spans="1:7" x14ac:dyDescent="0.25">
      <c r="A676" s="27">
        <v>41801</v>
      </c>
      <c r="B676">
        <v>41.505001</v>
      </c>
      <c r="C676">
        <v>41.764999000000003</v>
      </c>
      <c r="D676">
        <v>40.674999</v>
      </c>
      <c r="E676">
        <v>41.299999</v>
      </c>
      <c r="F676">
        <v>41.299999</v>
      </c>
      <c r="G676">
        <v>701800</v>
      </c>
    </row>
    <row r="677" spans="1:7" x14ac:dyDescent="0.25">
      <c r="A677" s="27">
        <v>41802</v>
      </c>
      <c r="B677">
        <v>41.009998000000003</v>
      </c>
      <c r="C677">
        <v>41.18</v>
      </c>
      <c r="D677">
        <v>38.564999</v>
      </c>
      <c r="E677">
        <v>39.270000000000003</v>
      </c>
      <c r="F677">
        <v>39.270000000000003</v>
      </c>
      <c r="G677">
        <v>1688200</v>
      </c>
    </row>
    <row r="678" spans="1:7" x14ac:dyDescent="0.25">
      <c r="A678" s="27">
        <v>41803</v>
      </c>
      <c r="B678">
        <v>39.57</v>
      </c>
      <c r="C678">
        <v>40.340000000000003</v>
      </c>
      <c r="D678">
        <v>38.904998999999997</v>
      </c>
      <c r="E678">
        <v>39.955002</v>
      </c>
      <c r="F678">
        <v>39.955002</v>
      </c>
      <c r="G678">
        <v>878400</v>
      </c>
    </row>
    <row r="679" spans="1:7" x14ac:dyDescent="0.25">
      <c r="A679" s="27">
        <v>41806</v>
      </c>
      <c r="B679">
        <v>39.779998999999997</v>
      </c>
      <c r="C679">
        <v>40.439999</v>
      </c>
      <c r="D679">
        <v>39.284999999999997</v>
      </c>
      <c r="E679">
        <v>40.020000000000003</v>
      </c>
      <c r="F679">
        <v>40.020000000000003</v>
      </c>
      <c r="G679">
        <v>744600</v>
      </c>
    </row>
    <row r="680" spans="1:7" x14ac:dyDescent="0.25">
      <c r="A680" s="27">
        <v>41807</v>
      </c>
      <c r="B680">
        <v>40.119999</v>
      </c>
      <c r="C680">
        <v>41.455002</v>
      </c>
      <c r="D680">
        <v>39.959999000000003</v>
      </c>
      <c r="E680">
        <v>41.330002</v>
      </c>
      <c r="F680">
        <v>41.330002</v>
      </c>
      <c r="G680">
        <v>990200</v>
      </c>
    </row>
    <row r="681" spans="1:7" x14ac:dyDescent="0.25">
      <c r="A681" s="27">
        <v>41808</v>
      </c>
      <c r="B681">
        <v>41.459999000000003</v>
      </c>
      <c r="C681">
        <v>43.615001999999997</v>
      </c>
      <c r="D681">
        <v>41.435001</v>
      </c>
      <c r="E681">
        <v>43.59</v>
      </c>
      <c r="F681">
        <v>43.59</v>
      </c>
      <c r="G681">
        <v>1288000</v>
      </c>
    </row>
    <row r="682" spans="1:7" x14ac:dyDescent="0.25">
      <c r="A682" s="27">
        <v>41809</v>
      </c>
      <c r="B682">
        <v>43.889999000000003</v>
      </c>
      <c r="C682">
        <v>44.200001</v>
      </c>
      <c r="D682">
        <v>43.025002000000001</v>
      </c>
      <c r="E682">
        <v>43.415000999999997</v>
      </c>
      <c r="F682">
        <v>43.415000999999997</v>
      </c>
      <c r="G682">
        <v>919600</v>
      </c>
    </row>
    <row r="683" spans="1:7" x14ac:dyDescent="0.25">
      <c r="A683" s="27">
        <v>41810</v>
      </c>
      <c r="B683">
        <v>43.540000999999997</v>
      </c>
      <c r="C683">
        <v>43.834999000000003</v>
      </c>
      <c r="D683">
        <v>42.764999000000003</v>
      </c>
      <c r="E683">
        <v>42.810001</v>
      </c>
      <c r="F683">
        <v>42.810001</v>
      </c>
      <c r="G683">
        <v>1009600</v>
      </c>
    </row>
    <row r="684" spans="1:7" x14ac:dyDescent="0.25">
      <c r="A684" s="27">
        <v>41813</v>
      </c>
      <c r="B684">
        <v>42.884998000000003</v>
      </c>
      <c r="C684">
        <v>43.950001</v>
      </c>
      <c r="D684">
        <v>42.560001</v>
      </c>
      <c r="E684">
        <v>43.860000999999997</v>
      </c>
      <c r="F684">
        <v>43.860000999999997</v>
      </c>
      <c r="G684">
        <v>799600</v>
      </c>
    </row>
    <row r="685" spans="1:7" x14ac:dyDescent="0.25">
      <c r="A685" s="27">
        <v>41814</v>
      </c>
      <c r="B685">
        <v>43.419998</v>
      </c>
      <c r="C685">
        <v>44.044998</v>
      </c>
      <c r="D685">
        <v>41.895000000000003</v>
      </c>
      <c r="E685">
        <v>42.25</v>
      </c>
      <c r="F685">
        <v>42.25</v>
      </c>
      <c r="G685">
        <v>1088400</v>
      </c>
    </row>
    <row r="686" spans="1:7" x14ac:dyDescent="0.25">
      <c r="A686" s="27">
        <v>41815</v>
      </c>
      <c r="B686">
        <v>41.540000999999997</v>
      </c>
      <c r="C686">
        <v>43.845001000000003</v>
      </c>
      <c r="D686">
        <v>41.514999000000003</v>
      </c>
      <c r="E686">
        <v>43.845001000000003</v>
      </c>
      <c r="F686">
        <v>43.845001000000003</v>
      </c>
      <c r="G686">
        <v>874800</v>
      </c>
    </row>
    <row r="687" spans="1:7" x14ac:dyDescent="0.25">
      <c r="A687" s="27">
        <v>41816</v>
      </c>
      <c r="B687">
        <v>43.895000000000003</v>
      </c>
      <c r="C687">
        <v>43.959999000000003</v>
      </c>
      <c r="D687">
        <v>42.205002</v>
      </c>
      <c r="E687">
        <v>43.330002</v>
      </c>
      <c r="F687">
        <v>43.330002</v>
      </c>
      <c r="G687">
        <v>1304200</v>
      </c>
    </row>
    <row r="688" spans="1:7" x14ac:dyDescent="0.25">
      <c r="A688" s="27">
        <v>41817</v>
      </c>
      <c r="B688">
        <v>42.924999</v>
      </c>
      <c r="C688">
        <v>43.779998999999997</v>
      </c>
      <c r="D688">
        <v>42.715000000000003</v>
      </c>
      <c r="E688">
        <v>43.695</v>
      </c>
      <c r="F688">
        <v>43.695</v>
      </c>
      <c r="G688">
        <v>720200</v>
      </c>
    </row>
    <row r="689" spans="1:7" x14ac:dyDescent="0.25">
      <c r="A689" s="27">
        <v>41820</v>
      </c>
      <c r="B689">
        <v>43.740001999999997</v>
      </c>
      <c r="C689">
        <v>44.599997999999999</v>
      </c>
      <c r="D689">
        <v>43.619999</v>
      </c>
      <c r="E689">
        <v>44.134998000000003</v>
      </c>
      <c r="F689">
        <v>44.134998000000003</v>
      </c>
      <c r="G689">
        <v>759600</v>
      </c>
    </row>
    <row r="690" spans="1:7" x14ac:dyDescent="0.25">
      <c r="A690" s="27">
        <v>41821</v>
      </c>
      <c r="B690">
        <v>44.525002000000001</v>
      </c>
      <c r="C690">
        <v>45.715000000000003</v>
      </c>
      <c r="D690">
        <v>44.345001000000003</v>
      </c>
      <c r="E690">
        <v>45.255001</v>
      </c>
      <c r="F690">
        <v>45.255001</v>
      </c>
      <c r="G690">
        <v>636600</v>
      </c>
    </row>
    <row r="691" spans="1:7" x14ac:dyDescent="0.25">
      <c r="A691" s="27">
        <v>41822</v>
      </c>
      <c r="B691">
        <v>45.424999</v>
      </c>
      <c r="C691">
        <v>46.130001</v>
      </c>
      <c r="D691">
        <v>45.32</v>
      </c>
      <c r="E691">
        <v>45.705002</v>
      </c>
      <c r="F691">
        <v>45.705002</v>
      </c>
      <c r="G691">
        <v>579400</v>
      </c>
    </row>
    <row r="692" spans="1:7" x14ac:dyDescent="0.25">
      <c r="A692" s="27">
        <v>41823</v>
      </c>
      <c r="B692">
        <v>46.544998</v>
      </c>
      <c r="C692">
        <v>46.665000999999997</v>
      </c>
      <c r="D692">
        <v>46.200001</v>
      </c>
      <c r="E692">
        <v>46.349997999999999</v>
      </c>
      <c r="F692">
        <v>46.349997999999999</v>
      </c>
      <c r="G692">
        <v>339800</v>
      </c>
    </row>
    <row r="693" spans="1:7" x14ac:dyDescent="0.25">
      <c r="A693" s="27">
        <v>41827</v>
      </c>
      <c r="B693">
        <v>46.125</v>
      </c>
      <c r="C693">
        <v>46.125</v>
      </c>
      <c r="D693">
        <v>45.209999000000003</v>
      </c>
      <c r="E693">
        <v>45.349997999999999</v>
      </c>
      <c r="F693">
        <v>45.349997999999999</v>
      </c>
      <c r="G693">
        <v>872200</v>
      </c>
    </row>
    <row r="694" spans="1:7" x14ac:dyDescent="0.25">
      <c r="A694" s="27">
        <v>41828</v>
      </c>
      <c r="B694">
        <v>45.044998</v>
      </c>
      <c r="C694">
        <v>45.044998</v>
      </c>
      <c r="D694">
        <v>43.610000999999997</v>
      </c>
      <c r="E694">
        <v>44.634998000000003</v>
      </c>
      <c r="F694">
        <v>44.634998000000003</v>
      </c>
      <c r="G694">
        <v>1482000</v>
      </c>
    </row>
    <row r="695" spans="1:7" x14ac:dyDescent="0.25">
      <c r="A695" s="27">
        <v>41829</v>
      </c>
      <c r="B695">
        <v>45.354999999999997</v>
      </c>
      <c r="C695">
        <v>45.794998</v>
      </c>
      <c r="D695">
        <v>44.904998999999997</v>
      </c>
      <c r="E695">
        <v>45.52</v>
      </c>
      <c r="F695">
        <v>45.52</v>
      </c>
      <c r="G695">
        <v>600600</v>
      </c>
    </row>
    <row r="696" spans="1:7" x14ac:dyDescent="0.25">
      <c r="A696" s="27">
        <v>41830</v>
      </c>
      <c r="B696">
        <v>43.095001000000003</v>
      </c>
      <c r="C696">
        <v>44.580002</v>
      </c>
      <c r="D696">
        <v>42.915000999999997</v>
      </c>
      <c r="E696">
        <v>43.889999000000003</v>
      </c>
      <c r="F696">
        <v>43.889999000000003</v>
      </c>
      <c r="G696">
        <v>1420800</v>
      </c>
    </row>
    <row r="697" spans="1:7" x14ac:dyDescent="0.25">
      <c r="A697" s="27">
        <v>41831</v>
      </c>
      <c r="B697">
        <v>43.904998999999997</v>
      </c>
      <c r="C697">
        <v>44.549999</v>
      </c>
      <c r="D697">
        <v>43.665000999999997</v>
      </c>
      <c r="E697">
        <v>44.43</v>
      </c>
      <c r="F697">
        <v>44.43</v>
      </c>
      <c r="G697">
        <v>1965200</v>
      </c>
    </row>
    <row r="698" spans="1:7" x14ac:dyDescent="0.25">
      <c r="A698" s="27">
        <v>41834</v>
      </c>
      <c r="B698">
        <v>45.369999</v>
      </c>
      <c r="C698">
        <v>46.014999000000003</v>
      </c>
      <c r="D698">
        <v>45.345001000000003</v>
      </c>
      <c r="E698">
        <v>45.604999999999997</v>
      </c>
      <c r="F698">
        <v>45.604999999999997</v>
      </c>
      <c r="G698">
        <v>1332000</v>
      </c>
    </row>
    <row r="699" spans="1:7" x14ac:dyDescent="0.25">
      <c r="A699" s="27">
        <v>41835</v>
      </c>
      <c r="B699">
        <v>45.869999</v>
      </c>
      <c r="C699">
        <v>46.099997999999999</v>
      </c>
      <c r="D699">
        <v>43.994999</v>
      </c>
      <c r="E699">
        <v>44.759998000000003</v>
      </c>
      <c r="F699">
        <v>44.759998000000003</v>
      </c>
      <c r="G699">
        <v>1754800</v>
      </c>
    </row>
    <row r="700" spans="1:7" x14ac:dyDescent="0.25">
      <c r="A700" s="27">
        <v>41836</v>
      </c>
      <c r="B700">
        <v>46.080002</v>
      </c>
      <c r="C700">
        <v>46.275002000000001</v>
      </c>
      <c r="D700">
        <v>45.034999999999997</v>
      </c>
      <c r="E700">
        <v>45.884998000000003</v>
      </c>
      <c r="F700">
        <v>45.884998000000003</v>
      </c>
      <c r="G700">
        <v>1083000</v>
      </c>
    </row>
    <row r="701" spans="1:7" x14ac:dyDescent="0.25">
      <c r="A701" s="27">
        <v>41837</v>
      </c>
      <c r="B701">
        <v>45.310001</v>
      </c>
      <c r="C701">
        <v>45.869999</v>
      </c>
      <c r="D701">
        <v>40.505001</v>
      </c>
      <c r="E701">
        <v>41.549999</v>
      </c>
      <c r="F701">
        <v>41.549999</v>
      </c>
      <c r="G701">
        <v>3382800</v>
      </c>
    </row>
    <row r="702" spans="1:7" x14ac:dyDescent="0.25">
      <c r="A702" s="27">
        <v>41838</v>
      </c>
      <c r="B702">
        <v>43.299999</v>
      </c>
      <c r="C702">
        <v>44.830002</v>
      </c>
      <c r="D702">
        <v>43</v>
      </c>
      <c r="E702">
        <v>44.549999</v>
      </c>
      <c r="F702">
        <v>44.549999</v>
      </c>
      <c r="G702">
        <v>1502000</v>
      </c>
    </row>
    <row r="703" spans="1:7" x14ac:dyDescent="0.25">
      <c r="A703" s="27">
        <v>41841</v>
      </c>
      <c r="B703">
        <v>44.075001</v>
      </c>
      <c r="C703">
        <v>44.200001</v>
      </c>
      <c r="D703">
        <v>42.575001</v>
      </c>
      <c r="E703">
        <v>43.52</v>
      </c>
      <c r="F703">
        <v>43.52</v>
      </c>
      <c r="G703">
        <v>2184200</v>
      </c>
    </row>
    <row r="704" spans="1:7" x14ac:dyDescent="0.25">
      <c r="A704" s="27">
        <v>41842</v>
      </c>
      <c r="B704">
        <v>44.48</v>
      </c>
      <c r="C704">
        <v>44.895000000000003</v>
      </c>
      <c r="D704">
        <v>44.064999</v>
      </c>
      <c r="E704">
        <v>44.380001</v>
      </c>
      <c r="F704">
        <v>44.380001</v>
      </c>
      <c r="G704">
        <v>873600</v>
      </c>
    </row>
    <row r="705" spans="1:7" x14ac:dyDescent="0.25">
      <c r="A705" s="27">
        <v>41843</v>
      </c>
      <c r="B705">
        <v>44.625</v>
      </c>
      <c r="C705">
        <v>44.665000999999997</v>
      </c>
      <c r="D705">
        <v>43.740001999999997</v>
      </c>
      <c r="E705">
        <v>43.98</v>
      </c>
      <c r="F705">
        <v>43.98</v>
      </c>
      <c r="G705">
        <v>1366600</v>
      </c>
    </row>
    <row r="706" spans="1:7" x14ac:dyDescent="0.25">
      <c r="A706" s="27">
        <v>41844</v>
      </c>
      <c r="B706">
        <v>44.354999999999997</v>
      </c>
      <c r="C706">
        <v>44.384998000000003</v>
      </c>
      <c r="D706">
        <v>43.560001</v>
      </c>
      <c r="E706">
        <v>44.294998</v>
      </c>
      <c r="F706">
        <v>44.294998</v>
      </c>
      <c r="G706">
        <v>1055800</v>
      </c>
    </row>
    <row r="707" spans="1:7" x14ac:dyDescent="0.25">
      <c r="A707" s="27">
        <v>41845</v>
      </c>
      <c r="B707">
        <v>43.525002000000001</v>
      </c>
      <c r="C707">
        <v>43.615001999999997</v>
      </c>
      <c r="D707">
        <v>42.735000999999997</v>
      </c>
      <c r="E707">
        <v>42.959999000000003</v>
      </c>
      <c r="F707">
        <v>42.959999000000003</v>
      </c>
      <c r="G707">
        <v>1165200</v>
      </c>
    </row>
    <row r="708" spans="1:7" x14ac:dyDescent="0.25">
      <c r="A708" s="27">
        <v>41848</v>
      </c>
      <c r="B708">
        <v>43.150002000000001</v>
      </c>
      <c r="C708">
        <v>43.380001</v>
      </c>
      <c r="D708">
        <v>42.029998999999997</v>
      </c>
      <c r="E708">
        <v>43.154998999999997</v>
      </c>
      <c r="F708">
        <v>43.154998999999997</v>
      </c>
      <c r="G708">
        <v>1685800</v>
      </c>
    </row>
    <row r="709" spans="1:7" x14ac:dyDescent="0.25">
      <c r="A709" s="27">
        <v>41849</v>
      </c>
      <c r="B709">
        <v>43.41</v>
      </c>
      <c r="C709">
        <v>43.959999000000003</v>
      </c>
      <c r="D709">
        <v>42.849997999999999</v>
      </c>
      <c r="E709">
        <v>43.264999000000003</v>
      </c>
      <c r="F709">
        <v>43.264999000000003</v>
      </c>
      <c r="G709">
        <v>1497400</v>
      </c>
    </row>
    <row r="710" spans="1:7" x14ac:dyDescent="0.25">
      <c r="A710" s="27">
        <v>41850</v>
      </c>
      <c r="B710">
        <v>43.709999000000003</v>
      </c>
      <c r="C710">
        <v>43.755001</v>
      </c>
      <c r="D710">
        <v>42.404998999999997</v>
      </c>
      <c r="E710">
        <v>42.544998</v>
      </c>
      <c r="F710">
        <v>42.544998</v>
      </c>
      <c r="G710">
        <v>1741600</v>
      </c>
    </row>
    <row r="711" spans="1:7" x14ac:dyDescent="0.25">
      <c r="A711" s="27">
        <v>41851</v>
      </c>
      <c r="B711">
        <v>41.145000000000003</v>
      </c>
      <c r="C711">
        <v>41.400002000000001</v>
      </c>
      <c r="D711">
        <v>38.409999999999997</v>
      </c>
      <c r="E711">
        <v>38.909999999999997</v>
      </c>
      <c r="F711">
        <v>38.909999999999997</v>
      </c>
      <c r="G711">
        <v>5178600</v>
      </c>
    </row>
    <row r="712" spans="1:7" x14ac:dyDescent="0.25">
      <c r="A712" s="27">
        <v>41852</v>
      </c>
      <c r="B712">
        <v>38.520000000000003</v>
      </c>
      <c r="C712">
        <v>39.875</v>
      </c>
      <c r="D712">
        <v>36.18</v>
      </c>
      <c r="E712">
        <v>37.005001</v>
      </c>
      <c r="F712">
        <v>37.005001</v>
      </c>
      <c r="G712">
        <v>6166800</v>
      </c>
    </row>
    <row r="713" spans="1:7" x14ac:dyDescent="0.25">
      <c r="A713" s="27">
        <v>41855</v>
      </c>
      <c r="B713">
        <v>37.25</v>
      </c>
      <c r="C713">
        <v>39.345001000000003</v>
      </c>
      <c r="D713">
        <v>36.799999</v>
      </c>
      <c r="E713">
        <v>38.564999</v>
      </c>
      <c r="F713">
        <v>38.564999</v>
      </c>
      <c r="G713">
        <v>3184400</v>
      </c>
    </row>
    <row r="714" spans="1:7" x14ac:dyDescent="0.25">
      <c r="A714" s="27">
        <v>41856</v>
      </c>
      <c r="B714">
        <v>37.755001</v>
      </c>
      <c r="C714">
        <v>38.215000000000003</v>
      </c>
      <c r="D714">
        <v>35.255001</v>
      </c>
      <c r="E714">
        <v>35.869999</v>
      </c>
      <c r="F714">
        <v>35.869999</v>
      </c>
      <c r="G714">
        <v>6110000</v>
      </c>
    </row>
    <row r="715" spans="1:7" x14ac:dyDescent="0.25">
      <c r="A715" s="27">
        <v>41857</v>
      </c>
      <c r="B715">
        <v>35.205002</v>
      </c>
      <c r="C715">
        <v>37.134998000000003</v>
      </c>
      <c r="D715">
        <v>35.139999000000003</v>
      </c>
      <c r="E715">
        <v>35.729999999999997</v>
      </c>
      <c r="F715">
        <v>35.729999999999997</v>
      </c>
      <c r="G715">
        <v>3115400</v>
      </c>
    </row>
    <row r="716" spans="1:7" x14ac:dyDescent="0.25">
      <c r="A716" s="27">
        <v>41858</v>
      </c>
      <c r="B716">
        <v>36.615001999999997</v>
      </c>
      <c r="C716">
        <v>36.884998000000003</v>
      </c>
      <c r="D716">
        <v>34.325001</v>
      </c>
      <c r="E716">
        <v>34.994999</v>
      </c>
      <c r="F716">
        <v>34.994999</v>
      </c>
      <c r="G716">
        <v>4006200</v>
      </c>
    </row>
    <row r="717" spans="1:7" x14ac:dyDescent="0.25">
      <c r="A717" s="27">
        <v>41859</v>
      </c>
      <c r="B717">
        <v>34.955002</v>
      </c>
      <c r="C717">
        <v>36.445</v>
      </c>
      <c r="D717">
        <v>34.455002</v>
      </c>
      <c r="E717">
        <v>36.314999</v>
      </c>
      <c r="F717">
        <v>36.314999</v>
      </c>
      <c r="G717">
        <v>3865400</v>
      </c>
    </row>
    <row r="718" spans="1:7" x14ac:dyDescent="0.25">
      <c r="A718" s="27">
        <v>41862</v>
      </c>
      <c r="B718">
        <v>37.060001</v>
      </c>
      <c r="C718">
        <v>38.715000000000003</v>
      </c>
      <c r="D718">
        <v>36.915000999999997</v>
      </c>
      <c r="E718">
        <v>37.810001</v>
      </c>
      <c r="F718">
        <v>37.810001</v>
      </c>
      <c r="G718">
        <v>2671400</v>
      </c>
    </row>
    <row r="719" spans="1:7" x14ac:dyDescent="0.25">
      <c r="A719" s="27">
        <v>41863</v>
      </c>
      <c r="B719">
        <v>37.924999</v>
      </c>
      <c r="C719">
        <v>38.615001999999997</v>
      </c>
      <c r="D719">
        <v>37.555</v>
      </c>
      <c r="E719">
        <v>38.049999</v>
      </c>
      <c r="F719">
        <v>38.049999</v>
      </c>
      <c r="G719">
        <v>1805800</v>
      </c>
    </row>
    <row r="720" spans="1:7" x14ac:dyDescent="0.25">
      <c r="A720" s="27">
        <v>41864</v>
      </c>
      <c r="B720">
        <v>39</v>
      </c>
      <c r="C720">
        <v>40.380001</v>
      </c>
      <c r="D720">
        <v>38.724997999999999</v>
      </c>
      <c r="E720">
        <v>40.200001</v>
      </c>
      <c r="F720">
        <v>40.200001</v>
      </c>
      <c r="G720">
        <v>3043200</v>
      </c>
    </row>
    <row r="721" spans="1:7" x14ac:dyDescent="0.25">
      <c r="A721" s="27">
        <v>41865</v>
      </c>
      <c r="B721">
        <v>40.705002</v>
      </c>
      <c r="C721">
        <v>41.544998</v>
      </c>
      <c r="D721">
        <v>40.525002000000001</v>
      </c>
      <c r="E721">
        <v>41.465000000000003</v>
      </c>
      <c r="F721">
        <v>41.465000000000003</v>
      </c>
      <c r="G721">
        <v>1567600</v>
      </c>
    </row>
    <row r="722" spans="1:7" x14ac:dyDescent="0.25">
      <c r="A722" s="27">
        <v>41866</v>
      </c>
      <c r="B722">
        <v>42.330002</v>
      </c>
      <c r="C722">
        <v>42.599997999999999</v>
      </c>
      <c r="D722">
        <v>39.090000000000003</v>
      </c>
      <c r="E722">
        <v>41.474997999999999</v>
      </c>
      <c r="F722">
        <v>41.474997999999999</v>
      </c>
      <c r="G722">
        <v>4551200</v>
      </c>
    </row>
    <row r="723" spans="1:7" x14ac:dyDescent="0.25">
      <c r="A723" s="27">
        <v>41869</v>
      </c>
      <c r="B723">
        <v>42.794998</v>
      </c>
      <c r="C723">
        <v>43.09</v>
      </c>
      <c r="D723">
        <v>42.52</v>
      </c>
      <c r="E723">
        <v>43.09</v>
      </c>
      <c r="F723">
        <v>43.09</v>
      </c>
      <c r="G723">
        <v>1923000</v>
      </c>
    </row>
    <row r="724" spans="1:7" x14ac:dyDescent="0.25">
      <c r="A724" s="27">
        <v>41870</v>
      </c>
      <c r="B724">
        <v>43.57</v>
      </c>
      <c r="C724">
        <v>43.705002</v>
      </c>
      <c r="D724">
        <v>43.174999</v>
      </c>
      <c r="E724">
        <v>43.470001000000003</v>
      </c>
      <c r="F724">
        <v>43.470001000000003</v>
      </c>
      <c r="G724">
        <v>1639000</v>
      </c>
    </row>
    <row r="725" spans="1:7" x14ac:dyDescent="0.25">
      <c r="A725" s="27">
        <v>41871</v>
      </c>
      <c r="B725">
        <v>42.849997999999999</v>
      </c>
      <c r="C725">
        <v>43.325001</v>
      </c>
      <c r="D725">
        <v>42.27</v>
      </c>
      <c r="E725">
        <v>43.139999000000003</v>
      </c>
      <c r="F725">
        <v>43.139999000000003</v>
      </c>
      <c r="G725">
        <v>1938800</v>
      </c>
    </row>
    <row r="726" spans="1:7" x14ac:dyDescent="0.25">
      <c r="A726" s="27">
        <v>41872</v>
      </c>
      <c r="B726">
        <v>43.034999999999997</v>
      </c>
      <c r="C726">
        <v>43.209999000000003</v>
      </c>
      <c r="D726">
        <v>42.514999000000003</v>
      </c>
      <c r="E726">
        <v>43.034999999999997</v>
      </c>
      <c r="F726">
        <v>43.034999999999997</v>
      </c>
      <c r="G726">
        <v>1891400</v>
      </c>
    </row>
    <row r="727" spans="1:7" x14ac:dyDescent="0.25">
      <c r="A727" s="27">
        <v>41873</v>
      </c>
      <c r="B727">
        <v>43.154998999999997</v>
      </c>
      <c r="C727">
        <v>43.470001000000003</v>
      </c>
      <c r="D727">
        <v>42.275002000000001</v>
      </c>
      <c r="E727">
        <v>43.209999000000003</v>
      </c>
      <c r="F727">
        <v>43.209999000000003</v>
      </c>
      <c r="G727">
        <v>2342800</v>
      </c>
    </row>
    <row r="728" spans="1:7" x14ac:dyDescent="0.25">
      <c r="A728" s="27">
        <v>41876</v>
      </c>
      <c r="B728">
        <v>43.700001</v>
      </c>
      <c r="C728">
        <v>43.880001</v>
      </c>
      <c r="D728">
        <v>43.290000999999997</v>
      </c>
      <c r="E728">
        <v>43.625</v>
      </c>
      <c r="F728">
        <v>43.625</v>
      </c>
      <c r="G728">
        <v>1367000</v>
      </c>
    </row>
    <row r="729" spans="1:7" x14ac:dyDescent="0.25">
      <c r="A729" s="27">
        <v>41877</v>
      </c>
      <c r="B729">
        <v>43.625</v>
      </c>
      <c r="C729">
        <v>43.709999000000003</v>
      </c>
      <c r="D729">
        <v>43.07</v>
      </c>
      <c r="E729">
        <v>43.215000000000003</v>
      </c>
      <c r="F729">
        <v>43.215000000000003</v>
      </c>
      <c r="G729">
        <v>875000</v>
      </c>
    </row>
    <row r="730" spans="1:7" x14ac:dyDescent="0.25">
      <c r="A730" s="27">
        <v>41878</v>
      </c>
      <c r="B730">
        <v>43.165000999999997</v>
      </c>
      <c r="C730">
        <v>43.32</v>
      </c>
      <c r="D730">
        <v>42.555</v>
      </c>
      <c r="E730">
        <v>42.955002</v>
      </c>
      <c r="F730">
        <v>42.955002</v>
      </c>
      <c r="G730">
        <v>932600</v>
      </c>
    </row>
    <row r="731" spans="1:7" x14ac:dyDescent="0.25">
      <c r="A731" s="27">
        <v>41879</v>
      </c>
      <c r="B731">
        <v>41.715000000000003</v>
      </c>
      <c r="C731">
        <v>42.619999</v>
      </c>
      <c r="D731">
        <v>41.580002</v>
      </c>
      <c r="E731">
        <v>42.235000999999997</v>
      </c>
      <c r="F731">
        <v>42.235000999999997</v>
      </c>
      <c r="G731">
        <v>1140600</v>
      </c>
    </row>
    <row r="732" spans="1:7" x14ac:dyDescent="0.25">
      <c r="A732" s="27">
        <v>41880</v>
      </c>
      <c r="B732">
        <v>42.735000999999997</v>
      </c>
      <c r="C732">
        <v>42.830002</v>
      </c>
      <c r="D732">
        <v>42.034999999999997</v>
      </c>
      <c r="E732">
        <v>42.514999000000003</v>
      </c>
      <c r="F732">
        <v>42.514999000000003</v>
      </c>
      <c r="G732">
        <v>914200</v>
      </c>
    </row>
    <row r="733" spans="1:7" x14ac:dyDescent="0.25">
      <c r="A733" s="27">
        <v>41884</v>
      </c>
      <c r="B733">
        <v>42.514999000000003</v>
      </c>
      <c r="C733">
        <v>42.73</v>
      </c>
      <c r="D733">
        <v>41.884998000000003</v>
      </c>
      <c r="E733">
        <v>42.23</v>
      </c>
      <c r="F733">
        <v>42.23</v>
      </c>
      <c r="G733">
        <v>841200</v>
      </c>
    </row>
    <row r="734" spans="1:7" x14ac:dyDescent="0.25">
      <c r="A734" s="27">
        <v>41885</v>
      </c>
      <c r="B734">
        <v>42.945</v>
      </c>
      <c r="C734">
        <v>42.945</v>
      </c>
      <c r="D734">
        <v>42.25</v>
      </c>
      <c r="E734">
        <v>42.724997999999999</v>
      </c>
      <c r="F734">
        <v>42.724997999999999</v>
      </c>
      <c r="G734">
        <v>746400</v>
      </c>
    </row>
    <row r="735" spans="1:7" x14ac:dyDescent="0.25">
      <c r="A735" s="27">
        <v>41886</v>
      </c>
      <c r="B735">
        <v>43.02</v>
      </c>
      <c r="C735">
        <v>43.595001000000003</v>
      </c>
      <c r="D735">
        <v>42.18</v>
      </c>
      <c r="E735">
        <v>42.645000000000003</v>
      </c>
      <c r="F735">
        <v>42.645000000000003</v>
      </c>
      <c r="G735">
        <v>905200</v>
      </c>
    </row>
    <row r="736" spans="1:7" x14ac:dyDescent="0.25">
      <c r="A736" s="27">
        <v>41887</v>
      </c>
      <c r="B736">
        <v>42.869999</v>
      </c>
      <c r="C736">
        <v>43.580002</v>
      </c>
      <c r="D736">
        <v>42.165000999999997</v>
      </c>
      <c r="E736">
        <v>43.505001</v>
      </c>
      <c r="F736">
        <v>43.505001</v>
      </c>
      <c r="G736">
        <v>962400</v>
      </c>
    </row>
    <row r="737" spans="1:7" x14ac:dyDescent="0.25">
      <c r="A737" s="27">
        <v>41890</v>
      </c>
      <c r="B737">
        <v>43.349997999999999</v>
      </c>
      <c r="C737">
        <v>43.584999000000003</v>
      </c>
      <c r="D737">
        <v>42.895000000000003</v>
      </c>
      <c r="E737">
        <v>43.419998</v>
      </c>
      <c r="F737">
        <v>43.419998</v>
      </c>
      <c r="G737">
        <v>967600</v>
      </c>
    </row>
    <row r="738" spans="1:7" x14ac:dyDescent="0.25">
      <c r="A738" s="27">
        <v>41891</v>
      </c>
      <c r="B738">
        <v>43.130001</v>
      </c>
      <c r="C738">
        <v>43.195</v>
      </c>
      <c r="D738">
        <v>41.985000999999997</v>
      </c>
      <c r="E738">
        <v>42.23</v>
      </c>
      <c r="F738">
        <v>42.23</v>
      </c>
      <c r="G738">
        <v>1366800</v>
      </c>
    </row>
    <row r="739" spans="1:7" x14ac:dyDescent="0.25">
      <c r="A739" s="27">
        <v>41892</v>
      </c>
      <c r="B739">
        <v>42.200001</v>
      </c>
      <c r="C739">
        <v>42.720001000000003</v>
      </c>
      <c r="D739">
        <v>41.369999</v>
      </c>
      <c r="E739">
        <v>42.525002000000001</v>
      </c>
      <c r="F739">
        <v>42.525002000000001</v>
      </c>
      <c r="G739">
        <v>1271600</v>
      </c>
    </row>
    <row r="740" spans="1:7" x14ac:dyDescent="0.25">
      <c r="A740" s="27">
        <v>41893</v>
      </c>
      <c r="B740">
        <v>41.77</v>
      </c>
      <c r="C740">
        <v>42.674999</v>
      </c>
      <c r="D740">
        <v>41.604999999999997</v>
      </c>
      <c r="E740">
        <v>42.645000000000003</v>
      </c>
      <c r="F740">
        <v>42.645000000000003</v>
      </c>
      <c r="G740">
        <v>1573200</v>
      </c>
    </row>
    <row r="741" spans="1:7" x14ac:dyDescent="0.25">
      <c r="A741" s="27">
        <v>41894</v>
      </c>
      <c r="B741">
        <v>42.505001</v>
      </c>
      <c r="C741">
        <v>42.595001000000003</v>
      </c>
      <c r="D741">
        <v>41</v>
      </c>
      <c r="E741">
        <v>41.715000000000003</v>
      </c>
      <c r="F741">
        <v>41.715000000000003</v>
      </c>
      <c r="G741">
        <v>2369200</v>
      </c>
    </row>
    <row r="742" spans="1:7" x14ac:dyDescent="0.25">
      <c r="A742" s="27">
        <v>41897</v>
      </c>
      <c r="B742">
        <v>41.525002000000001</v>
      </c>
      <c r="C742">
        <v>41.525002000000001</v>
      </c>
      <c r="D742">
        <v>40.384998000000003</v>
      </c>
      <c r="E742">
        <v>40.645000000000003</v>
      </c>
      <c r="F742">
        <v>40.645000000000003</v>
      </c>
      <c r="G742">
        <v>1375800</v>
      </c>
    </row>
    <row r="743" spans="1:7" x14ac:dyDescent="0.25">
      <c r="A743" s="27">
        <v>41898</v>
      </c>
      <c r="B743">
        <v>40.209999000000003</v>
      </c>
      <c r="C743">
        <v>42.724997999999999</v>
      </c>
      <c r="D743">
        <v>40.145000000000003</v>
      </c>
      <c r="E743">
        <v>42.599997999999999</v>
      </c>
      <c r="F743">
        <v>42.599997999999999</v>
      </c>
      <c r="G743">
        <v>2333200</v>
      </c>
    </row>
    <row r="744" spans="1:7" x14ac:dyDescent="0.25">
      <c r="A744" s="27">
        <v>41899</v>
      </c>
      <c r="B744">
        <v>42.790000999999997</v>
      </c>
      <c r="C744">
        <v>43.860000999999997</v>
      </c>
      <c r="D744">
        <v>42.380001</v>
      </c>
      <c r="E744">
        <v>42.974997999999999</v>
      </c>
      <c r="F744">
        <v>42.974997999999999</v>
      </c>
      <c r="G744">
        <v>2853400</v>
      </c>
    </row>
    <row r="745" spans="1:7" x14ac:dyDescent="0.25">
      <c r="A745" s="27">
        <v>41900</v>
      </c>
      <c r="B745">
        <v>43.314999</v>
      </c>
      <c r="C745">
        <v>43.650002000000001</v>
      </c>
      <c r="D745">
        <v>43.064999</v>
      </c>
      <c r="E745">
        <v>43.595001000000003</v>
      </c>
      <c r="F745">
        <v>43.595001000000003</v>
      </c>
      <c r="G745">
        <v>1001600</v>
      </c>
    </row>
    <row r="746" spans="1:7" x14ac:dyDescent="0.25">
      <c r="A746" s="27">
        <v>41901</v>
      </c>
      <c r="B746">
        <v>44.014999000000003</v>
      </c>
      <c r="C746">
        <v>44.264999000000003</v>
      </c>
      <c r="D746">
        <v>43</v>
      </c>
      <c r="E746">
        <v>43.57</v>
      </c>
      <c r="F746">
        <v>43.57</v>
      </c>
      <c r="G746">
        <v>1913400</v>
      </c>
    </row>
    <row r="747" spans="1:7" x14ac:dyDescent="0.25">
      <c r="A747" s="27">
        <v>41904</v>
      </c>
      <c r="B747">
        <v>43.044998</v>
      </c>
      <c r="C747">
        <v>43.125</v>
      </c>
      <c r="D747">
        <v>41.705002</v>
      </c>
      <c r="E747">
        <v>42.060001</v>
      </c>
      <c r="F747">
        <v>42.060001</v>
      </c>
      <c r="G747">
        <v>2023600</v>
      </c>
    </row>
    <row r="748" spans="1:7" x14ac:dyDescent="0.25">
      <c r="A748" s="27">
        <v>41905</v>
      </c>
      <c r="B748">
        <v>40.955002</v>
      </c>
      <c r="C748">
        <v>41.77</v>
      </c>
      <c r="D748">
        <v>40.450001</v>
      </c>
      <c r="E748">
        <v>40.5</v>
      </c>
      <c r="F748">
        <v>40.5</v>
      </c>
      <c r="G748">
        <v>2619200</v>
      </c>
    </row>
    <row r="749" spans="1:7" x14ac:dyDescent="0.25">
      <c r="A749" s="27">
        <v>41906</v>
      </c>
      <c r="B749">
        <v>40.689999</v>
      </c>
      <c r="C749">
        <v>41.794998</v>
      </c>
      <c r="D749">
        <v>40.299999</v>
      </c>
      <c r="E749">
        <v>41.759998000000003</v>
      </c>
      <c r="F749">
        <v>41.759998000000003</v>
      </c>
      <c r="G749">
        <v>1665000</v>
      </c>
    </row>
    <row r="750" spans="1:7" x14ac:dyDescent="0.25">
      <c r="A750" s="27">
        <v>41907</v>
      </c>
      <c r="B750">
        <v>41.360000999999997</v>
      </c>
      <c r="C750">
        <v>41.360000999999997</v>
      </c>
      <c r="D750">
        <v>38.005001</v>
      </c>
      <c r="E750">
        <v>38.625</v>
      </c>
      <c r="F750">
        <v>38.625</v>
      </c>
      <c r="G750">
        <v>4358800</v>
      </c>
    </row>
    <row r="751" spans="1:7" x14ac:dyDescent="0.25">
      <c r="A751" s="27">
        <v>41908</v>
      </c>
      <c r="B751">
        <v>38.939999</v>
      </c>
      <c r="C751">
        <v>40.375</v>
      </c>
      <c r="D751">
        <v>38.75</v>
      </c>
      <c r="E751">
        <v>39.950001</v>
      </c>
      <c r="F751">
        <v>39.950001</v>
      </c>
      <c r="G751">
        <v>2027000</v>
      </c>
    </row>
    <row r="752" spans="1:7" x14ac:dyDescent="0.25">
      <c r="A752" s="27">
        <v>41911</v>
      </c>
      <c r="B752">
        <v>37.814999</v>
      </c>
      <c r="C752">
        <v>39.029998999999997</v>
      </c>
      <c r="D752">
        <v>37.349997999999999</v>
      </c>
      <c r="E752">
        <v>38.040000999999997</v>
      </c>
      <c r="F752">
        <v>38.040000999999997</v>
      </c>
      <c r="G752">
        <v>3272000</v>
      </c>
    </row>
    <row r="753" spans="1:7" x14ac:dyDescent="0.25">
      <c r="A753" s="27">
        <v>41912</v>
      </c>
      <c r="B753">
        <v>37.82</v>
      </c>
      <c r="C753">
        <v>38.534999999999997</v>
      </c>
      <c r="D753">
        <v>37.209999000000003</v>
      </c>
      <c r="E753">
        <v>37.470001000000003</v>
      </c>
      <c r="F753">
        <v>37.470001000000003</v>
      </c>
      <c r="G753">
        <v>2869800</v>
      </c>
    </row>
    <row r="754" spans="1:7" x14ac:dyDescent="0.25">
      <c r="A754" s="27">
        <v>41913</v>
      </c>
      <c r="B754">
        <v>37.490001999999997</v>
      </c>
      <c r="C754">
        <v>37.560001</v>
      </c>
      <c r="D754">
        <v>35.709999000000003</v>
      </c>
      <c r="E754">
        <v>36.689999</v>
      </c>
      <c r="F754">
        <v>36.689999</v>
      </c>
      <c r="G754">
        <v>4873600</v>
      </c>
    </row>
    <row r="755" spans="1:7" x14ac:dyDescent="0.25">
      <c r="A755" s="27">
        <v>41914</v>
      </c>
      <c r="B755">
        <v>36.419998</v>
      </c>
      <c r="C755">
        <v>37.630001</v>
      </c>
      <c r="D755">
        <v>35.439999</v>
      </c>
      <c r="E755">
        <v>36.970001000000003</v>
      </c>
      <c r="F755">
        <v>36.970001000000003</v>
      </c>
      <c r="G755">
        <v>3938200</v>
      </c>
    </row>
    <row r="756" spans="1:7" x14ac:dyDescent="0.25">
      <c r="A756" s="27">
        <v>41915</v>
      </c>
      <c r="B756">
        <v>38.220001000000003</v>
      </c>
      <c r="C756">
        <v>39.590000000000003</v>
      </c>
      <c r="D756">
        <v>37.990001999999997</v>
      </c>
      <c r="E756">
        <v>39.209999000000003</v>
      </c>
      <c r="F756">
        <v>39.209999000000003</v>
      </c>
      <c r="G756">
        <v>3462800</v>
      </c>
    </row>
    <row r="757" spans="1:7" x14ac:dyDescent="0.25">
      <c r="A757" s="27">
        <v>41918</v>
      </c>
      <c r="B757">
        <v>40.080002</v>
      </c>
      <c r="C757">
        <v>40.470001000000003</v>
      </c>
      <c r="D757">
        <v>38.310001</v>
      </c>
      <c r="E757">
        <v>38.525002000000001</v>
      </c>
      <c r="F757">
        <v>38.525002000000001</v>
      </c>
      <c r="G757">
        <v>2887600</v>
      </c>
    </row>
    <row r="758" spans="1:7" x14ac:dyDescent="0.25">
      <c r="A758" s="27">
        <v>41919</v>
      </c>
      <c r="B758">
        <v>37.590000000000003</v>
      </c>
      <c r="C758">
        <v>37.700001</v>
      </c>
      <c r="D758">
        <v>35.770000000000003</v>
      </c>
      <c r="E758">
        <v>35.810001</v>
      </c>
      <c r="F758">
        <v>35.810001</v>
      </c>
      <c r="G758">
        <v>4192000</v>
      </c>
    </row>
    <row r="759" spans="1:7" x14ac:dyDescent="0.25">
      <c r="A759" s="27">
        <v>41920</v>
      </c>
      <c r="B759">
        <v>35.625</v>
      </c>
      <c r="C759">
        <v>38.834999000000003</v>
      </c>
      <c r="D759">
        <v>35.270000000000003</v>
      </c>
      <c r="E759">
        <v>38.720001000000003</v>
      </c>
      <c r="F759">
        <v>38.720001000000003</v>
      </c>
      <c r="G759">
        <v>5217000</v>
      </c>
    </row>
    <row r="760" spans="1:7" x14ac:dyDescent="0.25">
      <c r="A760" s="27">
        <v>41921</v>
      </c>
      <c r="B760">
        <v>38.18</v>
      </c>
      <c r="C760">
        <v>38.409999999999997</v>
      </c>
      <c r="D760">
        <v>35.005001</v>
      </c>
      <c r="E760">
        <v>35.119999</v>
      </c>
      <c r="F760">
        <v>35.119999</v>
      </c>
      <c r="G760">
        <v>7630800</v>
      </c>
    </row>
    <row r="761" spans="1:7" x14ac:dyDescent="0.25">
      <c r="A761" s="27">
        <v>41922</v>
      </c>
      <c r="B761">
        <v>34.950001</v>
      </c>
      <c r="C761">
        <v>35.659999999999997</v>
      </c>
      <c r="D761">
        <v>31.200001</v>
      </c>
      <c r="E761">
        <v>31.23</v>
      </c>
      <c r="F761">
        <v>31.23</v>
      </c>
      <c r="G761">
        <v>8360600</v>
      </c>
    </row>
    <row r="762" spans="1:7" x14ac:dyDescent="0.25">
      <c r="A762" s="27">
        <v>41925</v>
      </c>
      <c r="B762">
        <v>31.700001</v>
      </c>
      <c r="C762">
        <v>32.229999999999997</v>
      </c>
      <c r="D762">
        <v>27.924999</v>
      </c>
      <c r="E762">
        <v>28.174999</v>
      </c>
      <c r="F762">
        <v>28.174999</v>
      </c>
      <c r="G762">
        <v>10217600</v>
      </c>
    </row>
    <row r="763" spans="1:7" x14ac:dyDescent="0.25">
      <c r="A763" s="27">
        <v>41926</v>
      </c>
      <c r="B763">
        <v>28.549999</v>
      </c>
      <c r="C763">
        <v>29.825001</v>
      </c>
      <c r="D763">
        <v>27.190000999999999</v>
      </c>
      <c r="E763">
        <v>28.355</v>
      </c>
      <c r="F763">
        <v>28.355</v>
      </c>
      <c r="G763">
        <v>10375000</v>
      </c>
    </row>
    <row r="764" spans="1:7" x14ac:dyDescent="0.25">
      <c r="A764" s="27">
        <v>41927</v>
      </c>
      <c r="B764">
        <v>26.139999</v>
      </c>
      <c r="C764">
        <v>27.950001</v>
      </c>
      <c r="D764">
        <v>24.145</v>
      </c>
      <c r="E764">
        <v>27.795000000000002</v>
      </c>
      <c r="F764">
        <v>27.795000000000002</v>
      </c>
      <c r="G764">
        <v>23190800</v>
      </c>
    </row>
    <row r="765" spans="1:7" x14ac:dyDescent="0.25">
      <c r="A765" s="27">
        <v>41928</v>
      </c>
      <c r="B765">
        <v>24.360001</v>
      </c>
      <c r="C765">
        <v>27.200001</v>
      </c>
      <c r="D765">
        <v>24.245000999999998</v>
      </c>
      <c r="E765">
        <v>26.629999000000002</v>
      </c>
      <c r="F765">
        <v>26.629999000000002</v>
      </c>
      <c r="G765">
        <v>18245200</v>
      </c>
    </row>
    <row r="766" spans="1:7" x14ac:dyDescent="0.25">
      <c r="A766" s="27">
        <v>41929</v>
      </c>
      <c r="B766">
        <v>28.450001</v>
      </c>
      <c r="C766">
        <v>28.889999</v>
      </c>
      <c r="D766">
        <v>27.25</v>
      </c>
      <c r="E766">
        <v>27.754999000000002</v>
      </c>
      <c r="F766">
        <v>27.754999000000002</v>
      </c>
      <c r="G766">
        <v>10153800</v>
      </c>
    </row>
    <row r="767" spans="1:7" x14ac:dyDescent="0.25">
      <c r="A767" s="27">
        <v>41932</v>
      </c>
      <c r="B767">
        <v>27.635000000000002</v>
      </c>
      <c r="C767">
        <v>29.959999</v>
      </c>
      <c r="D767">
        <v>27.48</v>
      </c>
      <c r="E767">
        <v>29.9</v>
      </c>
      <c r="F767">
        <v>29.9</v>
      </c>
      <c r="G767">
        <v>7484200</v>
      </c>
    </row>
    <row r="768" spans="1:7" x14ac:dyDescent="0.25">
      <c r="A768" s="27">
        <v>41933</v>
      </c>
      <c r="B768">
        <v>30.954999999999998</v>
      </c>
      <c r="C768">
        <v>32.264999000000003</v>
      </c>
      <c r="D768">
        <v>30.75</v>
      </c>
      <c r="E768">
        <v>32.115001999999997</v>
      </c>
      <c r="F768">
        <v>32.115001999999997</v>
      </c>
      <c r="G768">
        <v>5205600</v>
      </c>
    </row>
    <row r="769" spans="1:7" x14ac:dyDescent="0.25">
      <c r="A769" s="27">
        <v>41934</v>
      </c>
      <c r="B769">
        <v>32.299999</v>
      </c>
      <c r="C769">
        <v>32.709999000000003</v>
      </c>
      <c r="D769">
        <v>29.334999</v>
      </c>
      <c r="E769">
        <v>29.52</v>
      </c>
      <c r="F769">
        <v>29.52</v>
      </c>
      <c r="G769">
        <v>7284800</v>
      </c>
    </row>
    <row r="770" spans="1:7" x14ac:dyDescent="0.25">
      <c r="A770" s="27">
        <v>41935</v>
      </c>
      <c r="B770">
        <v>31.5</v>
      </c>
      <c r="C770">
        <v>32.200001</v>
      </c>
      <c r="D770">
        <v>30.879999000000002</v>
      </c>
      <c r="E770">
        <v>31.379999000000002</v>
      </c>
      <c r="F770">
        <v>31.379999000000002</v>
      </c>
      <c r="G770">
        <v>5687600</v>
      </c>
    </row>
    <row r="771" spans="1:7" x14ac:dyDescent="0.25">
      <c r="A771" s="27">
        <v>41936</v>
      </c>
      <c r="B771">
        <v>31.370000999999998</v>
      </c>
      <c r="C771">
        <v>31.91</v>
      </c>
      <c r="D771">
        <v>29.6</v>
      </c>
      <c r="E771">
        <v>31.715</v>
      </c>
      <c r="F771">
        <v>31.715</v>
      </c>
      <c r="G771">
        <v>4823200</v>
      </c>
    </row>
    <row r="772" spans="1:7" x14ac:dyDescent="0.25">
      <c r="A772" s="27">
        <v>41939</v>
      </c>
      <c r="B772">
        <v>31.145</v>
      </c>
      <c r="C772">
        <v>32.294998</v>
      </c>
      <c r="D772">
        <v>30.549999</v>
      </c>
      <c r="E772">
        <v>32.150002000000001</v>
      </c>
      <c r="F772">
        <v>32.150002000000001</v>
      </c>
      <c r="G772">
        <v>3958600</v>
      </c>
    </row>
    <row r="773" spans="1:7" x14ac:dyDescent="0.25">
      <c r="A773" s="27">
        <v>41940</v>
      </c>
      <c r="B773">
        <v>32.659999999999997</v>
      </c>
      <c r="C773">
        <v>34.310001</v>
      </c>
      <c r="D773">
        <v>32.584999000000003</v>
      </c>
      <c r="E773">
        <v>34.290000999999997</v>
      </c>
      <c r="F773">
        <v>34.290000999999997</v>
      </c>
      <c r="G773">
        <v>4070800</v>
      </c>
    </row>
    <row r="774" spans="1:7" x14ac:dyDescent="0.25">
      <c r="A774" s="27">
        <v>41941</v>
      </c>
      <c r="B774">
        <v>34.159999999999997</v>
      </c>
      <c r="C774">
        <v>34.354999999999997</v>
      </c>
      <c r="D774">
        <v>32.630001</v>
      </c>
      <c r="E774">
        <v>33.689999</v>
      </c>
      <c r="F774">
        <v>33.689999</v>
      </c>
      <c r="G774">
        <v>5938600</v>
      </c>
    </row>
    <row r="775" spans="1:7" x14ac:dyDescent="0.25">
      <c r="A775" s="27">
        <v>41942</v>
      </c>
      <c r="B775">
        <v>32.965000000000003</v>
      </c>
      <c r="C775">
        <v>34.205002</v>
      </c>
      <c r="D775">
        <v>32.439999</v>
      </c>
      <c r="E775">
        <v>33.529998999999997</v>
      </c>
      <c r="F775">
        <v>33.529998999999997</v>
      </c>
      <c r="G775">
        <v>3657000</v>
      </c>
    </row>
    <row r="776" spans="1:7" x14ac:dyDescent="0.25">
      <c r="A776" s="27">
        <v>41943</v>
      </c>
      <c r="B776">
        <v>34.625</v>
      </c>
      <c r="C776">
        <v>34.630001</v>
      </c>
      <c r="D776">
        <v>33.845001000000003</v>
      </c>
      <c r="E776">
        <v>34.409999999999997</v>
      </c>
      <c r="F776">
        <v>34.409999999999997</v>
      </c>
      <c r="G776">
        <v>3175200</v>
      </c>
    </row>
    <row r="777" spans="1:7" x14ac:dyDescent="0.25">
      <c r="A777" s="27">
        <v>41946</v>
      </c>
      <c r="B777">
        <v>34.419998</v>
      </c>
      <c r="C777">
        <v>34.619999</v>
      </c>
      <c r="D777">
        <v>33.5</v>
      </c>
      <c r="E777">
        <v>33.840000000000003</v>
      </c>
      <c r="F777">
        <v>33.840000000000003</v>
      </c>
      <c r="G777">
        <v>2840000</v>
      </c>
    </row>
    <row r="778" spans="1:7" x14ac:dyDescent="0.25">
      <c r="A778" s="27">
        <v>41947</v>
      </c>
      <c r="B778">
        <v>33.590000000000003</v>
      </c>
      <c r="C778">
        <v>34.18</v>
      </c>
      <c r="D778">
        <v>32.665000999999997</v>
      </c>
      <c r="E778">
        <v>34.080002</v>
      </c>
      <c r="F778">
        <v>34.080002</v>
      </c>
      <c r="G778">
        <v>2881000</v>
      </c>
    </row>
    <row r="779" spans="1:7" x14ac:dyDescent="0.25">
      <c r="A779" s="27">
        <v>41948</v>
      </c>
      <c r="B779">
        <v>34.709999000000003</v>
      </c>
      <c r="C779">
        <v>34.720001000000003</v>
      </c>
      <c r="D779">
        <v>33.880001</v>
      </c>
      <c r="E779">
        <v>34.529998999999997</v>
      </c>
      <c r="F779">
        <v>34.529998999999997</v>
      </c>
      <c r="G779">
        <v>2672800</v>
      </c>
    </row>
    <row r="780" spans="1:7" x14ac:dyDescent="0.25">
      <c r="A780" s="27">
        <v>41949</v>
      </c>
      <c r="B780">
        <v>34.715000000000003</v>
      </c>
      <c r="C780">
        <v>35.540000999999997</v>
      </c>
      <c r="D780">
        <v>34.044998</v>
      </c>
      <c r="E780">
        <v>35.389999000000003</v>
      </c>
      <c r="F780">
        <v>35.389999000000003</v>
      </c>
      <c r="G780">
        <v>2849800</v>
      </c>
    </row>
    <row r="781" spans="1:7" x14ac:dyDescent="0.25">
      <c r="A781" s="27">
        <v>41950</v>
      </c>
      <c r="B781">
        <v>35.43</v>
      </c>
      <c r="C781">
        <v>35.950001</v>
      </c>
      <c r="D781">
        <v>34.974997999999999</v>
      </c>
      <c r="E781">
        <v>35.900002000000001</v>
      </c>
      <c r="F781">
        <v>35.900002000000001</v>
      </c>
      <c r="G781">
        <v>3076600</v>
      </c>
    </row>
    <row r="782" spans="1:7" x14ac:dyDescent="0.25">
      <c r="A782" s="27">
        <v>41953</v>
      </c>
      <c r="B782">
        <v>36.049999</v>
      </c>
      <c r="C782">
        <v>37.514999000000003</v>
      </c>
      <c r="D782">
        <v>35.970001000000003</v>
      </c>
      <c r="E782">
        <v>37.240001999999997</v>
      </c>
      <c r="F782">
        <v>37.240001999999997</v>
      </c>
      <c r="G782">
        <v>2344000</v>
      </c>
    </row>
    <row r="783" spans="1:7" x14ac:dyDescent="0.25">
      <c r="A783" s="27">
        <v>41954</v>
      </c>
      <c r="B783">
        <v>37.43</v>
      </c>
      <c r="C783">
        <v>37.615001999999997</v>
      </c>
      <c r="D783">
        <v>36.514999000000003</v>
      </c>
      <c r="E783">
        <v>37.290000999999997</v>
      </c>
      <c r="F783">
        <v>37.290000999999997</v>
      </c>
      <c r="G783">
        <v>2305400</v>
      </c>
    </row>
    <row r="784" spans="1:7" x14ac:dyDescent="0.25">
      <c r="A784" s="27">
        <v>41955</v>
      </c>
      <c r="B784">
        <v>36.369999</v>
      </c>
      <c r="C784">
        <v>37.185001</v>
      </c>
      <c r="D784">
        <v>36.299999</v>
      </c>
      <c r="E784">
        <v>36.810001</v>
      </c>
      <c r="F784">
        <v>36.810001</v>
      </c>
      <c r="G784">
        <v>1289200</v>
      </c>
    </row>
    <row r="785" spans="1:7" x14ac:dyDescent="0.25">
      <c r="A785" s="27">
        <v>41956</v>
      </c>
      <c r="B785">
        <v>36.610000999999997</v>
      </c>
      <c r="C785">
        <v>37.119999</v>
      </c>
      <c r="D785">
        <v>35.310001</v>
      </c>
      <c r="E785">
        <v>36.360000999999997</v>
      </c>
      <c r="F785">
        <v>36.360000999999997</v>
      </c>
      <c r="G785">
        <v>3139400</v>
      </c>
    </row>
    <row r="786" spans="1:7" x14ac:dyDescent="0.25">
      <c r="A786" s="27">
        <v>41957</v>
      </c>
      <c r="B786">
        <v>36.169998</v>
      </c>
      <c r="C786">
        <v>36.369999</v>
      </c>
      <c r="D786">
        <v>35.485000999999997</v>
      </c>
      <c r="E786">
        <v>36.25</v>
      </c>
      <c r="F786">
        <v>36.25</v>
      </c>
      <c r="G786">
        <v>1674400</v>
      </c>
    </row>
    <row r="787" spans="1:7" x14ac:dyDescent="0.25">
      <c r="A787" s="27">
        <v>41960</v>
      </c>
      <c r="B787">
        <v>35.895000000000003</v>
      </c>
      <c r="C787">
        <v>36.685001</v>
      </c>
      <c r="D787">
        <v>35.639999000000003</v>
      </c>
      <c r="E787">
        <v>36.299999</v>
      </c>
      <c r="F787">
        <v>36.299999</v>
      </c>
      <c r="G787">
        <v>1663600</v>
      </c>
    </row>
    <row r="788" spans="1:7" x14ac:dyDescent="0.25">
      <c r="A788" s="27">
        <v>41961</v>
      </c>
      <c r="B788">
        <v>36.549999</v>
      </c>
      <c r="C788">
        <v>37.384998000000003</v>
      </c>
      <c r="D788">
        <v>36.509998000000003</v>
      </c>
      <c r="E788">
        <v>36.979999999999997</v>
      </c>
      <c r="F788">
        <v>36.979999999999997</v>
      </c>
      <c r="G788">
        <v>1346400</v>
      </c>
    </row>
    <row r="789" spans="1:7" x14ac:dyDescent="0.25">
      <c r="A789" s="27">
        <v>41962</v>
      </c>
      <c r="B789">
        <v>36.470001000000003</v>
      </c>
      <c r="C789">
        <v>36.650002000000001</v>
      </c>
      <c r="D789">
        <v>35.740001999999997</v>
      </c>
      <c r="E789">
        <v>36.055</v>
      </c>
      <c r="F789">
        <v>36.055</v>
      </c>
      <c r="G789">
        <v>1751600</v>
      </c>
    </row>
    <row r="790" spans="1:7" x14ac:dyDescent="0.25">
      <c r="A790" s="27">
        <v>41963</v>
      </c>
      <c r="B790">
        <v>35.380001</v>
      </c>
      <c r="C790">
        <v>36.595001000000003</v>
      </c>
      <c r="D790">
        <v>35.334999000000003</v>
      </c>
      <c r="E790">
        <v>36.435001</v>
      </c>
      <c r="F790">
        <v>36.435001</v>
      </c>
      <c r="G790">
        <v>1452200</v>
      </c>
    </row>
    <row r="791" spans="1:7" x14ac:dyDescent="0.25">
      <c r="A791" s="27">
        <v>41964</v>
      </c>
      <c r="B791">
        <v>37.520000000000003</v>
      </c>
      <c r="C791">
        <v>37.540000999999997</v>
      </c>
      <c r="D791">
        <v>36.830002</v>
      </c>
      <c r="E791">
        <v>37.169998</v>
      </c>
      <c r="F791">
        <v>37.169998</v>
      </c>
      <c r="G791">
        <v>2363200</v>
      </c>
    </row>
    <row r="792" spans="1:7" x14ac:dyDescent="0.25">
      <c r="A792" s="27">
        <v>41967</v>
      </c>
      <c r="B792">
        <v>37.494999</v>
      </c>
      <c r="C792">
        <v>37.979999999999997</v>
      </c>
      <c r="D792">
        <v>37.330002</v>
      </c>
      <c r="E792">
        <v>37.945</v>
      </c>
      <c r="F792">
        <v>37.945</v>
      </c>
      <c r="G792">
        <v>1715400</v>
      </c>
    </row>
    <row r="793" spans="1:7" x14ac:dyDescent="0.25">
      <c r="A793" s="27">
        <v>41968</v>
      </c>
      <c r="B793">
        <v>38.099997999999999</v>
      </c>
      <c r="C793">
        <v>38.32</v>
      </c>
      <c r="D793">
        <v>37.650002000000001</v>
      </c>
      <c r="E793">
        <v>38.25</v>
      </c>
      <c r="F793">
        <v>38.25</v>
      </c>
      <c r="G793">
        <v>1462200</v>
      </c>
    </row>
    <row r="794" spans="1:7" x14ac:dyDescent="0.25">
      <c r="A794" s="27">
        <v>41969</v>
      </c>
      <c r="B794">
        <v>38.139999000000003</v>
      </c>
      <c r="C794">
        <v>38.939999</v>
      </c>
      <c r="D794">
        <v>38.099997999999999</v>
      </c>
      <c r="E794">
        <v>38.849997999999999</v>
      </c>
      <c r="F794">
        <v>38.849997999999999</v>
      </c>
      <c r="G794">
        <v>884200</v>
      </c>
    </row>
    <row r="795" spans="1:7" x14ac:dyDescent="0.25">
      <c r="A795" s="27">
        <v>41971</v>
      </c>
      <c r="B795">
        <v>38.654998999999997</v>
      </c>
      <c r="C795">
        <v>38.93</v>
      </c>
      <c r="D795">
        <v>37.659999999999997</v>
      </c>
      <c r="E795">
        <v>37.799999</v>
      </c>
      <c r="F795">
        <v>37.799999</v>
      </c>
      <c r="G795">
        <v>1000400</v>
      </c>
    </row>
    <row r="796" spans="1:7" x14ac:dyDescent="0.25">
      <c r="A796" s="27">
        <v>41974</v>
      </c>
      <c r="B796">
        <v>37</v>
      </c>
      <c r="C796">
        <v>37.090000000000003</v>
      </c>
      <c r="D796">
        <v>35.834999000000003</v>
      </c>
      <c r="E796">
        <v>36.189999</v>
      </c>
      <c r="F796">
        <v>36.189999</v>
      </c>
      <c r="G796">
        <v>2430800</v>
      </c>
    </row>
    <row r="797" spans="1:7" x14ac:dyDescent="0.25">
      <c r="A797" s="27">
        <v>41975</v>
      </c>
      <c r="B797">
        <v>36.205002</v>
      </c>
      <c r="C797">
        <v>38.139999000000003</v>
      </c>
      <c r="D797">
        <v>36.205002</v>
      </c>
      <c r="E797">
        <v>38.099997999999999</v>
      </c>
      <c r="F797">
        <v>38.099997999999999</v>
      </c>
      <c r="G797">
        <v>1903400</v>
      </c>
    </row>
    <row r="798" spans="1:7" x14ac:dyDescent="0.25">
      <c r="A798" s="27">
        <v>41976</v>
      </c>
      <c r="B798">
        <v>38.474997999999999</v>
      </c>
      <c r="C798">
        <v>38.834999000000003</v>
      </c>
      <c r="D798">
        <v>38.220001000000003</v>
      </c>
      <c r="E798">
        <v>38.689999</v>
      </c>
      <c r="F798">
        <v>38.689999</v>
      </c>
      <c r="G798">
        <v>2038200</v>
      </c>
    </row>
    <row r="799" spans="1:7" x14ac:dyDescent="0.25">
      <c r="A799" s="27">
        <v>41977</v>
      </c>
      <c r="B799">
        <v>38.189999</v>
      </c>
      <c r="C799">
        <v>39</v>
      </c>
      <c r="D799">
        <v>37.490001999999997</v>
      </c>
      <c r="E799">
        <v>38.639999000000003</v>
      </c>
      <c r="F799">
        <v>38.639999000000003</v>
      </c>
      <c r="G799">
        <v>1974600</v>
      </c>
    </row>
    <row r="800" spans="1:7" x14ac:dyDescent="0.25">
      <c r="A800" s="27">
        <v>41978</v>
      </c>
      <c r="B800">
        <v>39.25</v>
      </c>
      <c r="C800">
        <v>39.93</v>
      </c>
      <c r="D800">
        <v>38.945</v>
      </c>
      <c r="E800">
        <v>39.270000000000003</v>
      </c>
      <c r="F800">
        <v>39.270000000000003</v>
      </c>
      <c r="G800">
        <v>2258000</v>
      </c>
    </row>
    <row r="801" spans="1:7" x14ac:dyDescent="0.25">
      <c r="A801" s="27">
        <v>41981</v>
      </c>
      <c r="B801">
        <v>39.060001</v>
      </c>
      <c r="C801">
        <v>39.659999999999997</v>
      </c>
      <c r="D801">
        <v>37.255001</v>
      </c>
      <c r="E801">
        <v>37.709999000000003</v>
      </c>
      <c r="F801">
        <v>37.709999000000003</v>
      </c>
      <c r="G801">
        <v>2760200</v>
      </c>
    </row>
    <row r="802" spans="1:7" x14ac:dyDescent="0.25">
      <c r="A802" s="27">
        <v>41982</v>
      </c>
      <c r="B802">
        <v>35.729999999999997</v>
      </c>
      <c r="C802">
        <v>37.485000999999997</v>
      </c>
      <c r="D802">
        <v>35.095001000000003</v>
      </c>
      <c r="E802">
        <v>37.240001999999997</v>
      </c>
      <c r="F802">
        <v>37.240001999999997</v>
      </c>
      <c r="G802">
        <v>3887200</v>
      </c>
    </row>
    <row r="803" spans="1:7" x14ac:dyDescent="0.25">
      <c r="A803" s="27">
        <v>41983</v>
      </c>
      <c r="B803">
        <v>36.459999000000003</v>
      </c>
      <c r="C803">
        <v>36.630001</v>
      </c>
      <c r="D803">
        <v>33.299999</v>
      </c>
      <c r="E803">
        <v>33.419998</v>
      </c>
      <c r="F803">
        <v>33.419998</v>
      </c>
      <c r="G803">
        <v>5219600</v>
      </c>
    </row>
    <row r="804" spans="1:7" x14ac:dyDescent="0.25">
      <c r="A804" s="27">
        <v>41984</v>
      </c>
      <c r="B804">
        <v>33.599997999999999</v>
      </c>
      <c r="C804">
        <v>34.93</v>
      </c>
      <c r="D804">
        <v>31.174999</v>
      </c>
      <c r="E804">
        <v>31.280000999999999</v>
      </c>
      <c r="F804">
        <v>31.280000999999999</v>
      </c>
      <c r="G804">
        <v>4856200</v>
      </c>
    </row>
    <row r="805" spans="1:7" x14ac:dyDescent="0.25">
      <c r="A805" s="27">
        <v>41985</v>
      </c>
      <c r="B805">
        <v>29.790001</v>
      </c>
      <c r="C805">
        <v>31.295000000000002</v>
      </c>
      <c r="D805">
        <v>29.33</v>
      </c>
      <c r="E805">
        <v>29.5</v>
      </c>
      <c r="F805">
        <v>29.5</v>
      </c>
      <c r="G805">
        <v>11911200</v>
      </c>
    </row>
    <row r="806" spans="1:7" x14ac:dyDescent="0.25">
      <c r="A806" s="27">
        <v>41988</v>
      </c>
      <c r="B806">
        <v>30.905000999999999</v>
      </c>
      <c r="C806">
        <v>31.66</v>
      </c>
      <c r="D806">
        <v>29.049999</v>
      </c>
      <c r="E806">
        <v>30.18</v>
      </c>
      <c r="F806">
        <v>30.18</v>
      </c>
      <c r="G806">
        <v>10308000</v>
      </c>
    </row>
    <row r="807" spans="1:7" x14ac:dyDescent="0.25">
      <c r="A807" s="27">
        <v>41989</v>
      </c>
      <c r="B807">
        <v>29.495000999999998</v>
      </c>
      <c r="C807">
        <v>31.985001</v>
      </c>
      <c r="D807">
        <v>28.725000000000001</v>
      </c>
      <c r="E807">
        <v>28.785</v>
      </c>
      <c r="F807">
        <v>28.785</v>
      </c>
      <c r="G807">
        <v>9461800</v>
      </c>
    </row>
    <row r="808" spans="1:7" x14ac:dyDescent="0.25">
      <c r="A808" s="27">
        <v>41990</v>
      </c>
      <c r="B808">
        <v>28.295000000000002</v>
      </c>
      <c r="C808">
        <v>31.530000999999999</v>
      </c>
      <c r="D808">
        <v>28.290001</v>
      </c>
      <c r="E808">
        <v>31.415001</v>
      </c>
      <c r="F808">
        <v>31.415001</v>
      </c>
      <c r="G808">
        <v>8935800</v>
      </c>
    </row>
    <row r="809" spans="1:7" x14ac:dyDescent="0.25">
      <c r="A809" s="27">
        <v>41991</v>
      </c>
      <c r="B809">
        <v>32.985000999999997</v>
      </c>
      <c r="C809">
        <v>33.075001</v>
      </c>
      <c r="D809">
        <v>31.5</v>
      </c>
      <c r="E809">
        <v>32.424999</v>
      </c>
      <c r="F809">
        <v>32.424999</v>
      </c>
      <c r="G809">
        <v>5262200</v>
      </c>
    </row>
    <row r="810" spans="1:7" x14ac:dyDescent="0.25">
      <c r="A810" s="27">
        <v>41992</v>
      </c>
      <c r="B810">
        <v>32.540000999999997</v>
      </c>
      <c r="C810">
        <v>33.119999</v>
      </c>
      <c r="D810">
        <v>32.034999999999997</v>
      </c>
      <c r="E810">
        <v>32.659999999999997</v>
      </c>
      <c r="F810">
        <v>32.659999999999997</v>
      </c>
      <c r="G810">
        <v>4623000</v>
      </c>
    </row>
    <row r="811" spans="1:7" x14ac:dyDescent="0.25">
      <c r="A811" s="27">
        <v>41995</v>
      </c>
      <c r="B811">
        <v>33.494999</v>
      </c>
      <c r="C811">
        <v>34.255001</v>
      </c>
      <c r="D811">
        <v>33.299999</v>
      </c>
      <c r="E811">
        <v>34.25</v>
      </c>
      <c r="F811">
        <v>34.25</v>
      </c>
      <c r="G811">
        <v>2615200</v>
      </c>
    </row>
    <row r="812" spans="1:7" x14ac:dyDescent="0.25">
      <c r="A812" s="27">
        <v>41996</v>
      </c>
      <c r="B812">
        <v>34.450001</v>
      </c>
      <c r="C812">
        <v>34.450001</v>
      </c>
      <c r="D812">
        <v>33.5</v>
      </c>
      <c r="E812">
        <v>34.185001</v>
      </c>
      <c r="F812">
        <v>34.185001</v>
      </c>
      <c r="G812">
        <v>2173000</v>
      </c>
    </row>
    <row r="813" spans="1:7" x14ac:dyDescent="0.25">
      <c r="A813" s="27">
        <v>41997</v>
      </c>
      <c r="B813">
        <v>34.580002</v>
      </c>
      <c r="C813">
        <v>34.634998000000003</v>
      </c>
      <c r="D813">
        <v>34.150002000000001</v>
      </c>
      <c r="E813">
        <v>34.439999</v>
      </c>
      <c r="F813">
        <v>34.439999</v>
      </c>
      <c r="G813">
        <v>1069400</v>
      </c>
    </row>
    <row r="814" spans="1:7" x14ac:dyDescent="0.25">
      <c r="A814" s="27">
        <v>41999</v>
      </c>
      <c r="B814">
        <v>34.435001</v>
      </c>
      <c r="C814">
        <v>34.685001</v>
      </c>
      <c r="D814">
        <v>33.935001</v>
      </c>
      <c r="E814">
        <v>34.110000999999997</v>
      </c>
      <c r="F814">
        <v>34.110000999999997</v>
      </c>
      <c r="G814">
        <v>1750000</v>
      </c>
    </row>
    <row r="815" spans="1:7" x14ac:dyDescent="0.25">
      <c r="A815" s="27">
        <v>42002</v>
      </c>
      <c r="B815">
        <v>33.865001999999997</v>
      </c>
      <c r="C815">
        <v>34.450001</v>
      </c>
      <c r="D815">
        <v>33.685001</v>
      </c>
      <c r="E815">
        <v>34.165000999999997</v>
      </c>
      <c r="F815">
        <v>34.165000999999997</v>
      </c>
      <c r="G815">
        <v>2361200</v>
      </c>
    </row>
    <row r="816" spans="1:7" x14ac:dyDescent="0.25">
      <c r="A816" s="27">
        <v>42003</v>
      </c>
      <c r="B816">
        <v>33.630001</v>
      </c>
      <c r="C816">
        <v>34.099997999999999</v>
      </c>
      <c r="D816">
        <v>33.125</v>
      </c>
      <c r="E816">
        <v>33.314999</v>
      </c>
      <c r="F816">
        <v>33.314999</v>
      </c>
      <c r="G816">
        <v>2294600</v>
      </c>
    </row>
    <row r="817" spans="1:7" x14ac:dyDescent="0.25">
      <c r="A817" s="27">
        <v>42004</v>
      </c>
      <c r="B817">
        <v>33.459999000000003</v>
      </c>
      <c r="C817">
        <v>33.604999999999997</v>
      </c>
      <c r="D817">
        <v>30.004999000000002</v>
      </c>
      <c r="E817">
        <v>30.58</v>
      </c>
      <c r="F817">
        <v>30.58</v>
      </c>
      <c r="G817">
        <v>3167600</v>
      </c>
    </row>
    <row r="818" spans="1:7" x14ac:dyDescent="0.25">
      <c r="A818" s="27">
        <v>42006</v>
      </c>
      <c r="B818">
        <v>31.690000999999999</v>
      </c>
      <c r="C818">
        <v>32.020000000000003</v>
      </c>
      <c r="D818">
        <v>29.364999999999998</v>
      </c>
      <c r="E818">
        <v>31.135000000000002</v>
      </c>
      <c r="F818">
        <v>31.135000000000002</v>
      </c>
      <c r="G818">
        <v>4057000</v>
      </c>
    </row>
    <row r="819" spans="1:7" x14ac:dyDescent="0.25">
      <c r="A819" s="27">
        <v>42009</v>
      </c>
      <c r="B819">
        <v>30.309999000000001</v>
      </c>
      <c r="C819">
        <v>30.43</v>
      </c>
      <c r="D819">
        <v>28.450001</v>
      </c>
      <c r="E819">
        <v>28.98</v>
      </c>
      <c r="F819">
        <v>28.98</v>
      </c>
      <c r="G819">
        <v>4156800</v>
      </c>
    </row>
    <row r="820" spans="1:7" x14ac:dyDescent="0.25">
      <c r="A820" s="27">
        <v>42010</v>
      </c>
      <c r="B820">
        <v>29.110001</v>
      </c>
      <c r="C820">
        <v>29.475000000000001</v>
      </c>
      <c r="D820">
        <v>27.225000000000001</v>
      </c>
      <c r="E820">
        <v>28.24</v>
      </c>
      <c r="F820">
        <v>28.24</v>
      </c>
      <c r="G820">
        <v>5629300</v>
      </c>
    </row>
    <row r="821" spans="1:7" x14ac:dyDescent="0.25">
      <c r="A821" s="27">
        <v>42011</v>
      </c>
      <c r="B821">
        <v>29.094999000000001</v>
      </c>
      <c r="C821">
        <v>29.540001</v>
      </c>
      <c r="D821">
        <v>28.469999000000001</v>
      </c>
      <c r="E821">
        <v>29.16</v>
      </c>
      <c r="F821">
        <v>29.16</v>
      </c>
      <c r="G821">
        <v>2599500</v>
      </c>
    </row>
    <row r="822" spans="1:7" x14ac:dyDescent="0.25">
      <c r="A822" s="27">
        <v>42012</v>
      </c>
      <c r="B822">
        <v>30.25</v>
      </c>
      <c r="C822">
        <v>31.16</v>
      </c>
      <c r="D822">
        <v>30.165001</v>
      </c>
      <c r="E822">
        <v>30.969999000000001</v>
      </c>
      <c r="F822">
        <v>30.969999000000001</v>
      </c>
      <c r="G822">
        <v>2238500</v>
      </c>
    </row>
    <row r="823" spans="1:7" x14ac:dyDescent="0.25">
      <c r="A823" s="27">
        <v>42013</v>
      </c>
      <c r="B823">
        <v>31.355</v>
      </c>
      <c r="C823">
        <v>31.4</v>
      </c>
      <c r="D823">
        <v>29.535</v>
      </c>
      <c r="E823">
        <v>29.83</v>
      </c>
      <c r="F823">
        <v>29.83</v>
      </c>
      <c r="G823">
        <v>2654100</v>
      </c>
    </row>
    <row r="824" spans="1:7" x14ac:dyDescent="0.25">
      <c r="A824" s="27">
        <v>42016</v>
      </c>
      <c r="B824">
        <v>29.540001</v>
      </c>
      <c r="C824">
        <v>29.639999</v>
      </c>
      <c r="D824">
        <v>27.629999000000002</v>
      </c>
      <c r="E824">
        <v>28.379999000000002</v>
      </c>
      <c r="F824">
        <v>28.379999000000002</v>
      </c>
      <c r="G824">
        <v>3021500</v>
      </c>
    </row>
    <row r="825" spans="1:7" x14ac:dyDescent="0.25">
      <c r="A825" s="27">
        <v>42017</v>
      </c>
      <c r="B825">
        <v>29.024999999999999</v>
      </c>
      <c r="C825">
        <v>29.375</v>
      </c>
      <c r="D825">
        <v>26.82</v>
      </c>
      <c r="E825">
        <v>27.559999000000001</v>
      </c>
      <c r="F825">
        <v>27.559999000000001</v>
      </c>
      <c r="G825">
        <v>3671100</v>
      </c>
    </row>
    <row r="826" spans="1:7" x14ac:dyDescent="0.25">
      <c r="A826" s="27">
        <v>42018</v>
      </c>
      <c r="B826">
        <v>26.264999</v>
      </c>
      <c r="C826">
        <v>27.174999</v>
      </c>
      <c r="D826">
        <v>26</v>
      </c>
      <c r="E826">
        <v>27.049999</v>
      </c>
      <c r="F826">
        <v>27.049999</v>
      </c>
      <c r="G826">
        <v>4784700</v>
      </c>
    </row>
    <row r="827" spans="1:7" x14ac:dyDescent="0.25">
      <c r="A827" s="27">
        <v>42019</v>
      </c>
      <c r="B827">
        <v>27.379999000000002</v>
      </c>
      <c r="C827">
        <v>27.75</v>
      </c>
      <c r="D827">
        <v>26.129999000000002</v>
      </c>
      <c r="E827">
        <v>26.24</v>
      </c>
      <c r="F827">
        <v>26.24</v>
      </c>
      <c r="G827">
        <v>3985600</v>
      </c>
    </row>
    <row r="828" spans="1:7" x14ac:dyDescent="0.25">
      <c r="A828" s="27">
        <v>42020</v>
      </c>
      <c r="B828">
        <v>26.15</v>
      </c>
      <c r="C828">
        <v>27.024999999999999</v>
      </c>
      <c r="D828">
        <v>25.639999</v>
      </c>
      <c r="E828">
        <v>26.709999</v>
      </c>
      <c r="F828">
        <v>26.709999</v>
      </c>
      <c r="G828">
        <v>3580200</v>
      </c>
    </row>
    <row r="829" spans="1:7" x14ac:dyDescent="0.25">
      <c r="A829" s="27">
        <v>42024</v>
      </c>
      <c r="B829">
        <v>27.549999</v>
      </c>
      <c r="C829">
        <v>27.57</v>
      </c>
      <c r="D829">
        <v>26.059999000000001</v>
      </c>
      <c r="E829">
        <v>26.959999</v>
      </c>
      <c r="F829">
        <v>26.959999</v>
      </c>
      <c r="G829">
        <v>3743900</v>
      </c>
    </row>
    <row r="830" spans="1:7" x14ac:dyDescent="0.25">
      <c r="A830" s="27">
        <v>42025</v>
      </c>
      <c r="B830">
        <v>26.66</v>
      </c>
      <c r="C830">
        <v>28.280000999999999</v>
      </c>
      <c r="D830">
        <v>26.290001</v>
      </c>
      <c r="E830">
        <v>28.245000999999998</v>
      </c>
      <c r="F830">
        <v>28.245000999999998</v>
      </c>
      <c r="G830">
        <v>3136200</v>
      </c>
    </row>
    <row r="831" spans="1:7" x14ac:dyDescent="0.25">
      <c r="A831" s="27">
        <v>42026</v>
      </c>
      <c r="B831">
        <v>29.030000999999999</v>
      </c>
      <c r="C831">
        <v>30.110001</v>
      </c>
      <c r="D831">
        <v>27.93</v>
      </c>
      <c r="E831">
        <v>30.084999</v>
      </c>
      <c r="F831">
        <v>30.084999</v>
      </c>
      <c r="G831">
        <v>2449100</v>
      </c>
    </row>
    <row r="832" spans="1:7" x14ac:dyDescent="0.25">
      <c r="A832" s="27">
        <v>42027</v>
      </c>
      <c r="B832">
        <v>29.655000999999999</v>
      </c>
      <c r="C832">
        <v>30.51</v>
      </c>
      <c r="D832">
        <v>29.155000999999999</v>
      </c>
      <c r="E832">
        <v>29.299999</v>
      </c>
      <c r="F832">
        <v>29.299999</v>
      </c>
      <c r="G832">
        <v>1939800</v>
      </c>
    </row>
    <row r="833" spans="1:7" x14ac:dyDescent="0.25">
      <c r="A833" s="27">
        <v>42030</v>
      </c>
      <c r="B833">
        <v>29.530000999999999</v>
      </c>
      <c r="C833">
        <v>30.639999</v>
      </c>
      <c r="D833">
        <v>28.959999</v>
      </c>
      <c r="E833">
        <v>30.614999999999998</v>
      </c>
      <c r="F833">
        <v>30.614999999999998</v>
      </c>
      <c r="G833">
        <v>1696800</v>
      </c>
    </row>
    <row r="834" spans="1:7" x14ac:dyDescent="0.25">
      <c r="A834" s="27">
        <v>42031</v>
      </c>
      <c r="B834">
        <v>28.959999</v>
      </c>
      <c r="C834">
        <v>30.139999</v>
      </c>
      <c r="D834">
        <v>28.635000000000002</v>
      </c>
      <c r="E834">
        <v>29.15</v>
      </c>
      <c r="F834">
        <v>29.15</v>
      </c>
      <c r="G834">
        <v>3296400</v>
      </c>
    </row>
    <row r="835" spans="1:7" x14ac:dyDescent="0.25">
      <c r="A835" s="27">
        <v>42032</v>
      </c>
      <c r="B835">
        <v>29.995000999999998</v>
      </c>
      <c r="C835">
        <v>30.024999999999999</v>
      </c>
      <c r="D835">
        <v>26.305</v>
      </c>
      <c r="E835">
        <v>26.629999000000002</v>
      </c>
      <c r="F835">
        <v>26.629999000000002</v>
      </c>
      <c r="G835">
        <v>4013900</v>
      </c>
    </row>
    <row r="836" spans="1:7" x14ac:dyDescent="0.25">
      <c r="A836" s="27">
        <v>42033</v>
      </c>
      <c r="B836">
        <v>26.459999</v>
      </c>
      <c r="C836">
        <v>27.459999</v>
      </c>
      <c r="D836">
        <v>25.540001</v>
      </c>
      <c r="E836">
        <v>27.26</v>
      </c>
      <c r="F836">
        <v>27.26</v>
      </c>
      <c r="G836">
        <v>4366700</v>
      </c>
    </row>
    <row r="837" spans="1:7" x14ac:dyDescent="0.25">
      <c r="A837" s="27">
        <v>42034</v>
      </c>
      <c r="B837">
        <v>26.355</v>
      </c>
      <c r="C837">
        <v>26.940000999999999</v>
      </c>
      <c r="D837">
        <v>24.315000999999999</v>
      </c>
      <c r="E837">
        <v>24.424999</v>
      </c>
      <c r="F837">
        <v>24.424999</v>
      </c>
      <c r="G837">
        <v>5408700</v>
      </c>
    </row>
    <row r="838" spans="1:7" x14ac:dyDescent="0.25">
      <c r="A838" s="27">
        <v>42037</v>
      </c>
      <c r="B838">
        <v>25.389999</v>
      </c>
      <c r="C838">
        <v>25.934999000000001</v>
      </c>
      <c r="D838">
        <v>24.254999000000002</v>
      </c>
      <c r="E838">
        <v>25.934999000000001</v>
      </c>
      <c r="F838">
        <v>25.934999000000001</v>
      </c>
      <c r="G838">
        <v>5080000</v>
      </c>
    </row>
    <row r="839" spans="1:7" x14ac:dyDescent="0.25">
      <c r="A839" s="27">
        <v>42038</v>
      </c>
      <c r="B839">
        <v>26.355</v>
      </c>
      <c r="C839">
        <v>27.24</v>
      </c>
      <c r="D839">
        <v>26.1</v>
      </c>
      <c r="E839">
        <v>27.190000999999999</v>
      </c>
      <c r="F839">
        <v>27.190000999999999</v>
      </c>
      <c r="G839">
        <v>2844200</v>
      </c>
    </row>
    <row r="840" spans="1:7" x14ac:dyDescent="0.25">
      <c r="A840" s="27">
        <v>42039</v>
      </c>
      <c r="B840">
        <v>26.76</v>
      </c>
      <c r="C840">
        <v>27.6</v>
      </c>
      <c r="D840">
        <v>26.24</v>
      </c>
      <c r="E840">
        <v>26.405000999999999</v>
      </c>
      <c r="F840">
        <v>26.405000999999999</v>
      </c>
      <c r="G840">
        <v>2430600</v>
      </c>
    </row>
    <row r="841" spans="1:7" x14ac:dyDescent="0.25">
      <c r="A841" s="27">
        <v>42040</v>
      </c>
      <c r="B841">
        <v>26.67</v>
      </c>
      <c r="C841">
        <v>27.485001</v>
      </c>
      <c r="D841">
        <v>26.655000999999999</v>
      </c>
      <c r="E841">
        <v>27.309999000000001</v>
      </c>
      <c r="F841">
        <v>27.309999000000001</v>
      </c>
      <c r="G841">
        <v>1821300</v>
      </c>
    </row>
    <row r="842" spans="1:7" x14ac:dyDescent="0.25">
      <c r="A842" s="27">
        <v>42041</v>
      </c>
      <c r="B842">
        <v>27.67</v>
      </c>
      <c r="C842">
        <v>27.83</v>
      </c>
      <c r="D842">
        <v>25.549999</v>
      </c>
      <c r="E842">
        <v>26.16</v>
      </c>
      <c r="F842">
        <v>26.16</v>
      </c>
      <c r="G842">
        <v>2903300</v>
      </c>
    </row>
    <row r="843" spans="1:7" x14ac:dyDescent="0.25">
      <c r="A843" s="27">
        <v>42044</v>
      </c>
      <c r="B843">
        <v>25.674999</v>
      </c>
      <c r="C843">
        <v>26.15</v>
      </c>
      <c r="D843">
        <v>25.445</v>
      </c>
      <c r="E843">
        <v>26.030000999999999</v>
      </c>
      <c r="F843">
        <v>26.030000999999999</v>
      </c>
      <c r="G843">
        <v>2759400</v>
      </c>
    </row>
    <row r="844" spans="1:7" x14ac:dyDescent="0.25">
      <c r="A844" s="27">
        <v>42045</v>
      </c>
      <c r="B844">
        <v>26.629999000000002</v>
      </c>
      <c r="C844">
        <v>27.165001</v>
      </c>
      <c r="D844">
        <v>26.15</v>
      </c>
      <c r="E844">
        <v>27.004999000000002</v>
      </c>
      <c r="F844">
        <v>27.004999000000002</v>
      </c>
      <c r="G844">
        <v>1850700</v>
      </c>
    </row>
    <row r="845" spans="1:7" x14ac:dyDescent="0.25">
      <c r="A845" s="27">
        <v>42046</v>
      </c>
      <c r="B845">
        <v>26.719999000000001</v>
      </c>
      <c r="C845">
        <v>26.954999999999998</v>
      </c>
      <c r="D845">
        <v>26.355</v>
      </c>
      <c r="E845">
        <v>26.815000999999999</v>
      </c>
      <c r="F845">
        <v>26.815000999999999</v>
      </c>
      <c r="G845">
        <v>1890700</v>
      </c>
    </row>
    <row r="846" spans="1:7" x14ac:dyDescent="0.25">
      <c r="A846" s="27">
        <v>42047</v>
      </c>
      <c r="B846">
        <v>27.5</v>
      </c>
      <c r="C846">
        <v>28.645</v>
      </c>
      <c r="D846">
        <v>27.379999000000002</v>
      </c>
      <c r="E846">
        <v>28.504999000000002</v>
      </c>
      <c r="F846">
        <v>28.504999000000002</v>
      </c>
      <c r="G846">
        <v>1849800</v>
      </c>
    </row>
    <row r="847" spans="1:7" x14ac:dyDescent="0.25">
      <c r="A847" s="27">
        <v>42048</v>
      </c>
      <c r="B847">
        <v>28.629999000000002</v>
      </c>
      <c r="C847">
        <v>29</v>
      </c>
      <c r="D847">
        <v>28.094999000000001</v>
      </c>
      <c r="E847">
        <v>28.870000999999998</v>
      </c>
      <c r="F847">
        <v>28.870000999999998</v>
      </c>
      <c r="G847">
        <v>2358600</v>
      </c>
    </row>
    <row r="848" spans="1:7" x14ac:dyDescent="0.25">
      <c r="A848" s="27">
        <v>42052</v>
      </c>
      <c r="B848">
        <v>28.584999</v>
      </c>
      <c r="C848">
        <v>29</v>
      </c>
      <c r="D848">
        <v>28.360001</v>
      </c>
      <c r="E848">
        <v>28.780000999999999</v>
      </c>
      <c r="F848">
        <v>28.780000999999999</v>
      </c>
      <c r="G848">
        <v>983400</v>
      </c>
    </row>
    <row r="849" spans="1:7" x14ac:dyDescent="0.25">
      <c r="A849" s="27">
        <v>42053</v>
      </c>
      <c r="B849">
        <v>28.42</v>
      </c>
      <c r="C849">
        <v>29.114999999999998</v>
      </c>
      <c r="D849">
        <v>28.370000999999998</v>
      </c>
      <c r="E849">
        <v>28.975000000000001</v>
      </c>
      <c r="F849">
        <v>28.975000000000001</v>
      </c>
      <c r="G849">
        <v>997700</v>
      </c>
    </row>
    <row r="850" spans="1:7" x14ac:dyDescent="0.25">
      <c r="A850" s="27">
        <v>42054</v>
      </c>
      <c r="B850">
        <v>28.690000999999999</v>
      </c>
      <c r="C850">
        <v>29.695</v>
      </c>
      <c r="D850">
        <v>28.620000999999998</v>
      </c>
      <c r="E850">
        <v>29.695</v>
      </c>
      <c r="F850">
        <v>29.695</v>
      </c>
      <c r="G850">
        <v>1346000</v>
      </c>
    </row>
    <row r="851" spans="1:7" x14ac:dyDescent="0.25">
      <c r="A851" s="27">
        <v>42055</v>
      </c>
      <c r="B851">
        <v>29.059999000000001</v>
      </c>
      <c r="C851">
        <v>30.92</v>
      </c>
      <c r="D851">
        <v>28.855</v>
      </c>
      <c r="E851">
        <v>30.709999</v>
      </c>
      <c r="F851">
        <v>30.709999</v>
      </c>
      <c r="G851">
        <v>2136800</v>
      </c>
    </row>
    <row r="852" spans="1:7" x14ac:dyDescent="0.25">
      <c r="A852" s="27">
        <v>42058</v>
      </c>
      <c r="B852">
        <v>30.375</v>
      </c>
      <c r="C852">
        <v>30.709999</v>
      </c>
      <c r="D852">
        <v>30.155000999999999</v>
      </c>
      <c r="E852">
        <v>30.559999000000001</v>
      </c>
      <c r="F852">
        <v>30.559999000000001</v>
      </c>
      <c r="G852">
        <v>1152800</v>
      </c>
    </row>
    <row r="853" spans="1:7" x14ac:dyDescent="0.25">
      <c r="A853" s="27">
        <v>42059</v>
      </c>
      <c r="B853">
        <v>30.684999000000001</v>
      </c>
      <c r="C853">
        <v>32.020000000000003</v>
      </c>
      <c r="D853">
        <v>30.65</v>
      </c>
      <c r="E853">
        <v>31.860001</v>
      </c>
      <c r="F853">
        <v>31.860001</v>
      </c>
      <c r="G853">
        <v>1360500</v>
      </c>
    </row>
    <row r="854" spans="1:7" x14ac:dyDescent="0.25">
      <c r="A854" s="27">
        <v>42060</v>
      </c>
      <c r="B854">
        <v>31.780000999999999</v>
      </c>
      <c r="C854">
        <v>33.075001</v>
      </c>
      <c r="D854">
        <v>31.264999</v>
      </c>
      <c r="E854">
        <v>31.610001</v>
      </c>
      <c r="F854">
        <v>31.610001</v>
      </c>
      <c r="G854">
        <v>1962700</v>
      </c>
    </row>
    <row r="855" spans="1:7" x14ac:dyDescent="0.25">
      <c r="A855" s="27">
        <v>42061</v>
      </c>
      <c r="B855">
        <v>31.715</v>
      </c>
      <c r="C855">
        <v>32.389999000000003</v>
      </c>
      <c r="D855">
        <v>31.094999000000001</v>
      </c>
      <c r="E855">
        <v>31.965</v>
      </c>
      <c r="F855">
        <v>31.965</v>
      </c>
      <c r="G855">
        <v>1638000</v>
      </c>
    </row>
    <row r="856" spans="1:7" x14ac:dyDescent="0.25">
      <c r="A856" s="27">
        <v>42062</v>
      </c>
      <c r="B856">
        <v>32.025002000000001</v>
      </c>
      <c r="C856">
        <v>32.650002000000001</v>
      </c>
      <c r="D856">
        <v>31.700001</v>
      </c>
      <c r="E856">
        <v>32.165000999999997</v>
      </c>
      <c r="F856">
        <v>32.165000999999997</v>
      </c>
      <c r="G856">
        <v>1461200</v>
      </c>
    </row>
    <row r="857" spans="1:7" x14ac:dyDescent="0.25">
      <c r="A857" s="27">
        <v>42065</v>
      </c>
      <c r="B857">
        <v>32.310001</v>
      </c>
      <c r="C857">
        <v>33.244999</v>
      </c>
      <c r="D857">
        <v>32.200001</v>
      </c>
      <c r="E857">
        <v>33.229999999999997</v>
      </c>
      <c r="F857">
        <v>33.229999999999997</v>
      </c>
      <c r="G857">
        <v>1351200</v>
      </c>
    </row>
    <row r="858" spans="1:7" x14ac:dyDescent="0.25">
      <c r="A858" s="27">
        <v>42066</v>
      </c>
      <c r="B858">
        <v>32.889999000000003</v>
      </c>
      <c r="C858">
        <v>33.044998</v>
      </c>
      <c r="D858">
        <v>31.610001</v>
      </c>
      <c r="E858">
        <v>32.490001999999997</v>
      </c>
      <c r="F858">
        <v>32.490001999999997</v>
      </c>
      <c r="G858">
        <v>1415300</v>
      </c>
    </row>
    <row r="859" spans="1:7" x14ac:dyDescent="0.25">
      <c r="A859" s="27">
        <v>42067</v>
      </c>
      <c r="B859">
        <v>32.034999999999997</v>
      </c>
      <c r="C859">
        <v>32.625</v>
      </c>
      <c r="D859">
        <v>31.309999000000001</v>
      </c>
      <c r="E859">
        <v>32.57</v>
      </c>
      <c r="F859">
        <v>32.57</v>
      </c>
      <c r="G859">
        <v>1292400</v>
      </c>
    </row>
    <row r="860" spans="1:7" x14ac:dyDescent="0.25">
      <c r="A860" s="27">
        <v>42068</v>
      </c>
      <c r="B860">
        <v>32.794998</v>
      </c>
      <c r="C860">
        <v>33.029998999999997</v>
      </c>
      <c r="D860">
        <v>32.290000999999997</v>
      </c>
      <c r="E860">
        <v>32.965000000000003</v>
      </c>
      <c r="F860">
        <v>32.965000000000003</v>
      </c>
      <c r="G860">
        <v>1424400</v>
      </c>
    </row>
    <row r="861" spans="1:7" x14ac:dyDescent="0.25">
      <c r="A861" s="27">
        <v>42069</v>
      </c>
      <c r="B861">
        <v>32.479999999999997</v>
      </c>
      <c r="C861">
        <v>32.959999000000003</v>
      </c>
      <c r="D861">
        <v>31.309999000000001</v>
      </c>
      <c r="E861">
        <v>31.49</v>
      </c>
      <c r="F861">
        <v>31.49</v>
      </c>
      <c r="G861">
        <v>2210800</v>
      </c>
    </row>
    <row r="862" spans="1:7" x14ac:dyDescent="0.25">
      <c r="A862" s="27">
        <v>42072</v>
      </c>
      <c r="B862">
        <v>31.704999999999998</v>
      </c>
      <c r="C862">
        <v>32.25</v>
      </c>
      <c r="D862">
        <v>31.5</v>
      </c>
      <c r="E862">
        <v>31.940000999999999</v>
      </c>
      <c r="F862">
        <v>31.940000999999999</v>
      </c>
      <c r="G862">
        <v>1182000</v>
      </c>
    </row>
    <row r="863" spans="1:7" x14ac:dyDescent="0.25">
      <c r="A863" s="27">
        <v>42073</v>
      </c>
      <c r="B863">
        <v>31.02</v>
      </c>
      <c r="C863">
        <v>31.24</v>
      </c>
      <c r="D863">
        <v>30.469999000000001</v>
      </c>
      <c r="E863">
        <v>30.9</v>
      </c>
      <c r="F863">
        <v>30.9</v>
      </c>
      <c r="G863">
        <v>1592900</v>
      </c>
    </row>
    <row r="864" spans="1:7" x14ac:dyDescent="0.25">
      <c r="A864" s="27">
        <v>42074</v>
      </c>
      <c r="B864">
        <v>30.77</v>
      </c>
      <c r="C864">
        <v>30.870000999999998</v>
      </c>
      <c r="D864">
        <v>29.9</v>
      </c>
      <c r="E864">
        <v>30.129999000000002</v>
      </c>
      <c r="F864">
        <v>30.129999000000002</v>
      </c>
      <c r="G864">
        <v>1387900</v>
      </c>
    </row>
    <row r="865" spans="1:7" x14ac:dyDescent="0.25">
      <c r="A865" s="27">
        <v>42075</v>
      </c>
      <c r="B865">
        <v>30.684999000000001</v>
      </c>
      <c r="C865">
        <v>31.995000999999998</v>
      </c>
      <c r="D865">
        <v>30.629999000000002</v>
      </c>
      <c r="E865">
        <v>31.92</v>
      </c>
      <c r="F865">
        <v>31.92</v>
      </c>
      <c r="G865">
        <v>1299300</v>
      </c>
    </row>
    <row r="866" spans="1:7" x14ac:dyDescent="0.25">
      <c r="A866" s="27">
        <v>42076</v>
      </c>
      <c r="B866">
        <v>31.83</v>
      </c>
      <c r="C866">
        <v>31.950001</v>
      </c>
      <c r="D866">
        <v>30.355</v>
      </c>
      <c r="E866">
        <v>31.190000999999999</v>
      </c>
      <c r="F866">
        <v>31.190000999999999</v>
      </c>
      <c r="G866">
        <v>1797600</v>
      </c>
    </row>
    <row r="867" spans="1:7" x14ac:dyDescent="0.25">
      <c r="A867" s="27">
        <v>42079</v>
      </c>
      <c r="B867">
        <v>31.605</v>
      </c>
      <c r="C867">
        <v>32.229999999999997</v>
      </c>
      <c r="D867">
        <v>31.5</v>
      </c>
      <c r="E867">
        <v>31.93</v>
      </c>
      <c r="F867">
        <v>31.93</v>
      </c>
      <c r="G867">
        <v>1339500</v>
      </c>
    </row>
    <row r="868" spans="1:7" x14ac:dyDescent="0.25">
      <c r="A868" s="27">
        <v>42080</v>
      </c>
      <c r="B868">
        <v>31.485001</v>
      </c>
      <c r="C868">
        <v>32.18</v>
      </c>
      <c r="D868">
        <v>31.24</v>
      </c>
      <c r="E868">
        <v>32.084999000000003</v>
      </c>
      <c r="F868">
        <v>32.084999000000003</v>
      </c>
      <c r="G868">
        <v>1068200</v>
      </c>
    </row>
    <row r="869" spans="1:7" x14ac:dyDescent="0.25">
      <c r="A869" s="27">
        <v>42081</v>
      </c>
      <c r="B869">
        <v>31.905000999999999</v>
      </c>
      <c r="C869">
        <v>33.735000999999997</v>
      </c>
      <c r="D869">
        <v>31.645</v>
      </c>
      <c r="E869">
        <v>33.494999</v>
      </c>
      <c r="F869">
        <v>33.494999</v>
      </c>
      <c r="G869">
        <v>1948400</v>
      </c>
    </row>
    <row r="870" spans="1:7" x14ac:dyDescent="0.25">
      <c r="A870" s="27">
        <v>42082</v>
      </c>
      <c r="B870">
        <v>32.955002</v>
      </c>
      <c r="C870">
        <v>33.534999999999997</v>
      </c>
      <c r="D870">
        <v>32.57</v>
      </c>
      <c r="E870">
        <v>33.43</v>
      </c>
      <c r="F870">
        <v>33.43</v>
      </c>
      <c r="G870">
        <v>1373300</v>
      </c>
    </row>
    <row r="871" spans="1:7" x14ac:dyDescent="0.25">
      <c r="A871" s="27">
        <v>42083</v>
      </c>
      <c r="B871">
        <v>33.810001</v>
      </c>
      <c r="C871">
        <v>34.959999000000003</v>
      </c>
      <c r="D871">
        <v>33.615001999999997</v>
      </c>
      <c r="E871">
        <v>33.990001999999997</v>
      </c>
      <c r="F871">
        <v>33.990001999999997</v>
      </c>
      <c r="G871">
        <v>2582800</v>
      </c>
    </row>
    <row r="872" spans="1:7" x14ac:dyDescent="0.25">
      <c r="A872" s="27">
        <v>42086</v>
      </c>
      <c r="B872">
        <v>34.209999000000003</v>
      </c>
      <c r="C872">
        <v>34.965000000000003</v>
      </c>
      <c r="D872">
        <v>34.165000999999997</v>
      </c>
      <c r="E872">
        <v>34.599997999999999</v>
      </c>
      <c r="F872">
        <v>34.599997999999999</v>
      </c>
      <c r="G872">
        <v>1011600</v>
      </c>
    </row>
    <row r="873" spans="1:7" x14ac:dyDescent="0.25">
      <c r="A873" s="27">
        <v>42087</v>
      </c>
      <c r="B873">
        <v>34.555</v>
      </c>
      <c r="C873">
        <v>35.384998000000003</v>
      </c>
      <c r="D873">
        <v>34.325001</v>
      </c>
      <c r="E873">
        <v>34.740001999999997</v>
      </c>
      <c r="F873">
        <v>34.740001999999997</v>
      </c>
      <c r="G873">
        <v>1117400</v>
      </c>
    </row>
    <row r="874" spans="1:7" x14ac:dyDescent="0.25">
      <c r="A874" s="27">
        <v>42088</v>
      </c>
      <c r="B874">
        <v>34.880001</v>
      </c>
      <c r="C874">
        <v>35.075001</v>
      </c>
      <c r="D874">
        <v>33.084999000000003</v>
      </c>
      <c r="E874">
        <v>33.18</v>
      </c>
      <c r="F874">
        <v>33.18</v>
      </c>
      <c r="G874">
        <v>1706600</v>
      </c>
    </row>
    <row r="875" spans="1:7" x14ac:dyDescent="0.25">
      <c r="A875" s="27">
        <v>42089</v>
      </c>
      <c r="B875">
        <v>32.5</v>
      </c>
      <c r="C875">
        <v>33.650002000000001</v>
      </c>
      <c r="D875">
        <v>32.18</v>
      </c>
      <c r="E875">
        <v>33.450001</v>
      </c>
      <c r="F875">
        <v>33.450001</v>
      </c>
      <c r="G875">
        <v>1714400</v>
      </c>
    </row>
    <row r="876" spans="1:7" x14ac:dyDescent="0.25">
      <c r="A876" s="27">
        <v>42090</v>
      </c>
      <c r="B876">
        <v>33.445</v>
      </c>
      <c r="C876">
        <v>33.974997999999999</v>
      </c>
      <c r="D876">
        <v>33.325001</v>
      </c>
      <c r="E876">
        <v>33.865001999999997</v>
      </c>
      <c r="F876">
        <v>33.865001999999997</v>
      </c>
      <c r="G876">
        <v>1166400</v>
      </c>
    </row>
    <row r="877" spans="1:7" x14ac:dyDescent="0.25">
      <c r="A877" s="27">
        <v>42093</v>
      </c>
      <c r="B877">
        <v>34.625</v>
      </c>
      <c r="C877">
        <v>35.049999</v>
      </c>
      <c r="D877">
        <v>34.555</v>
      </c>
      <c r="E877">
        <v>34.869999</v>
      </c>
      <c r="F877">
        <v>34.869999</v>
      </c>
      <c r="G877">
        <v>1326200</v>
      </c>
    </row>
    <row r="878" spans="1:7" x14ac:dyDescent="0.25">
      <c r="A878" s="27">
        <v>42094</v>
      </c>
      <c r="B878">
        <v>34.735000999999997</v>
      </c>
      <c r="C878">
        <v>34.830002</v>
      </c>
      <c r="D878">
        <v>33.784999999999997</v>
      </c>
      <c r="E878">
        <v>34.020000000000003</v>
      </c>
      <c r="F878">
        <v>34.020000000000003</v>
      </c>
      <c r="G878">
        <v>1140000</v>
      </c>
    </row>
    <row r="879" spans="1:7" x14ac:dyDescent="0.25">
      <c r="A879" s="27">
        <v>42095</v>
      </c>
      <c r="B879">
        <v>33.909999999999997</v>
      </c>
      <c r="C879">
        <v>34.049999</v>
      </c>
      <c r="D879">
        <v>32.919998</v>
      </c>
      <c r="E879">
        <v>34.009998000000003</v>
      </c>
      <c r="F879">
        <v>34.009998000000003</v>
      </c>
      <c r="G879">
        <v>1159400</v>
      </c>
    </row>
    <row r="880" spans="1:7" x14ac:dyDescent="0.25">
      <c r="A880" s="27">
        <v>42096</v>
      </c>
      <c r="B880">
        <v>34.25</v>
      </c>
      <c r="C880">
        <v>34.799999</v>
      </c>
      <c r="D880">
        <v>34.07</v>
      </c>
      <c r="E880">
        <v>34.720001000000003</v>
      </c>
      <c r="F880">
        <v>34.720001000000003</v>
      </c>
      <c r="G880">
        <v>1240900</v>
      </c>
    </row>
    <row r="881" spans="1:7" x14ac:dyDescent="0.25">
      <c r="A881" s="27">
        <v>42100</v>
      </c>
      <c r="B881">
        <v>34.365001999999997</v>
      </c>
      <c r="C881">
        <v>35.744999</v>
      </c>
      <c r="D881">
        <v>34.209999000000003</v>
      </c>
      <c r="E881">
        <v>35.494999</v>
      </c>
      <c r="F881">
        <v>35.494999</v>
      </c>
      <c r="G881">
        <v>875400</v>
      </c>
    </row>
    <row r="882" spans="1:7" x14ac:dyDescent="0.25">
      <c r="A882" s="27">
        <v>42101</v>
      </c>
      <c r="B882">
        <v>35.720001000000003</v>
      </c>
      <c r="C882">
        <v>36.090000000000003</v>
      </c>
      <c r="D882">
        <v>35.520000000000003</v>
      </c>
      <c r="E882">
        <v>35.560001</v>
      </c>
      <c r="F882">
        <v>35.560001</v>
      </c>
      <c r="G882">
        <v>622800</v>
      </c>
    </row>
    <row r="883" spans="1:7" x14ac:dyDescent="0.25">
      <c r="A883" s="27">
        <v>42102</v>
      </c>
      <c r="B883">
        <v>35.720001000000003</v>
      </c>
      <c r="C883">
        <v>36.279998999999997</v>
      </c>
      <c r="D883">
        <v>35.529998999999997</v>
      </c>
      <c r="E883">
        <v>36.220001000000003</v>
      </c>
      <c r="F883">
        <v>36.220001000000003</v>
      </c>
      <c r="G883">
        <v>1017000</v>
      </c>
    </row>
    <row r="884" spans="1:7" x14ac:dyDescent="0.25">
      <c r="A884" s="27">
        <v>42103</v>
      </c>
      <c r="B884">
        <v>36.400002000000001</v>
      </c>
      <c r="C884">
        <v>37.5</v>
      </c>
      <c r="D884">
        <v>35.955002</v>
      </c>
      <c r="E884">
        <v>37.43</v>
      </c>
      <c r="F884">
        <v>37.43</v>
      </c>
      <c r="G884">
        <v>1244600</v>
      </c>
    </row>
    <row r="885" spans="1:7" x14ac:dyDescent="0.25">
      <c r="A885" s="27">
        <v>42104</v>
      </c>
      <c r="B885">
        <v>37.729999999999997</v>
      </c>
      <c r="C885">
        <v>39.169998</v>
      </c>
      <c r="D885">
        <v>37.715000000000003</v>
      </c>
      <c r="E885">
        <v>39.169998</v>
      </c>
      <c r="F885">
        <v>39.169998</v>
      </c>
      <c r="G885">
        <v>1327700</v>
      </c>
    </row>
    <row r="886" spans="1:7" x14ac:dyDescent="0.25">
      <c r="A886" s="27">
        <v>42107</v>
      </c>
      <c r="B886">
        <v>39.575001</v>
      </c>
      <c r="C886">
        <v>39.979999999999997</v>
      </c>
      <c r="D886">
        <v>37.639999000000003</v>
      </c>
      <c r="E886">
        <v>37.955002</v>
      </c>
      <c r="F886">
        <v>37.955002</v>
      </c>
      <c r="G886">
        <v>1296100</v>
      </c>
    </row>
    <row r="887" spans="1:7" x14ac:dyDescent="0.25">
      <c r="A887" s="27">
        <v>42108</v>
      </c>
      <c r="B887">
        <v>37.599997999999999</v>
      </c>
      <c r="C887">
        <v>38.700001</v>
      </c>
      <c r="D887">
        <v>37.290000999999997</v>
      </c>
      <c r="E887">
        <v>38.375</v>
      </c>
      <c r="F887">
        <v>38.375</v>
      </c>
      <c r="G887">
        <v>1035000</v>
      </c>
    </row>
    <row r="888" spans="1:7" x14ac:dyDescent="0.25">
      <c r="A888" s="27">
        <v>42109</v>
      </c>
      <c r="B888">
        <v>38.880001</v>
      </c>
      <c r="C888">
        <v>39.615001999999997</v>
      </c>
      <c r="D888">
        <v>38.799999</v>
      </c>
      <c r="E888">
        <v>39.224997999999999</v>
      </c>
      <c r="F888">
        <v>39.224997999999999</v>
      </c>
      <c r="G888">
        <v>1719000</v>
      </c>
    </row>
    <row r="889" spans="1:7" x14ac:dyDescent="0.25">
      <c r="A889" s="27">
        <v>42110</v>
      </c>
      <c r="B889">
        <v>39.020000000000003</v>
      </c>
      <c r="C889">
        <v>40.360000999999997</v>
      </c>
      <c r="D889">
        <v>38.869999</v>
      </c>
      <c r="E889">
        <v>40.005001</v>
      </c>
      <c r="F889">
        <v>40.005001</v>
      </c>
      <c r="G889">
        <v>869800</v>
      </c>
    </row>
    <row r="890" spans="1:7" x14ac:dyDescent="0.25">
      <c r="A890" s="27">
        <v>42111</v>
      </c>
      <c r="B890">
        <v>38.700001</v>
      </c>
      <c r="C890">
        <v>38.895000000000003</v>
      </c>
      <c r="D890">
        <v>37.5</v>
      </c>
      <c r="E890">
        <v>38.595001000000003</v>
      </c>
      <c r="F890">
        <v>38.595001000000003</v>
      </c>
      <c r="G890">
        <v>1747100</v>
      </c>
    </row>
    <row r="891" spans="1:7" x14ac:dyDescent="0.25">
      <c r="A891" s="27">
        <v>42114</v>
      </c>
      <c r="B891">
        <v>39.375</v>
      </c>
      <c r="C891">
        <v>40.150002000000001</v>
      </c>
      <c r="D891">
        <v>39.18</v>
      </c>
      <c r="E891">
        <v>39.939999</v>
      </c>
      <c r="F891">
        <v>39.939999</v>
      </c>
      <c r="G891">
        <v>883500</v>
      </c>
    </row>
    <row r="892" spans="1:7" x14ac:dyDescent="0.25">
      <c r="A892" s="27">
        <v>42115</v>
      </c>
      <c r="B892">
        <v>40.400002000000001</v>
      </c>
      <c r="C892">
        <v>40.534999999999997</v>
      </c>
      <c r="D892">
        <v>39.479999999999997</v>
      </c>
      <c r="E892">
        <v>39.904998999999997</v>
      </c>
      <c r="F892">
        <v>39.904998999999997</v>
      </c>
      <c r="G892">
        <v>2073400</v>
      </c>
    </row>
    <row r="893" spans="1:7" x14ac:dyDescent="0.25">
      <c r="A893" s="27">
        <v>42116</v>
      </c>
      <c r="B893">
        <v>40.145000000000003</v>
      </c>
      <c r="C893">
        <v>40.534999999999997</v>
      </c>
      <c r="D893">
        <v>39.375</v>
      </c>
      <c r="E893">
        <v>40.369999</v>
      </c>
      <c r="F893">
        <v>40.369999</v>
      </c>
      <c r="G893">
        <v>1019200</v>
      </c>
    </row>
    <row r="894" spans="1:7" x14ac:dyDescent="0.25">
      <c r="A894" s="27">
        <v>42117</v>
      </c>
      <c r="B894">
        <v>40.099997999999999</v>
      </c>
      <c r="C894">
        <v>41.110000999999997</v>
      </c>
      <c r="D894">
        <v>39.915000999999997</v>
      </c>
      <c r="E894">
        <v>40.755001</v>
      </c>
      <c r="F894">
        <v>40.755001</v>
      </c>
      <c r="G894">
        <v>1021000</v>
      </c>
    </row>
    <row r="895" spans="1:7" x14ac:dyDescent="0.25">
      <c r="A895" s="27">
        <v>42118</v>
      </c>
      <c r="B895">
        <v>41.009998000000003</v>
      </c>
      <c r="C895">
        <v>41.259998000000003</v>
      </c>
      <c r="D895">
        <v>40.645000000000003</v>
      </c>
      <c r="E895">
        <v>41.154998999999997</v>
      </c>
      <c r="F895">
        <v>41.154998999999997</v>
      </c>
      <c r="G895">
        <v>689900</v>
      </c>
    </row>
    <row r="896" spans="1:7" x14ac:dyDescent="0.25">
      <c r="A896" s="27">
        <v>42121</v>
      </c>
      <c r="B896">
        <v>41.534999999999997</v>
      </c>
      <c r="C896">
        <v>41.625</v>
      </c>
      <c r="D896">
        <v>39.639999000000003</v>
      </c>
      <c r="E896">
        <v>39.959999000000003</v>
      </c>
      <c r="F896">
        <v>39.959999000000003</v>
      </c>
      <c r="G896">
        <v>848500</v>
      </c>
    </row>
    <row r="897" spans="1:7" x14ac:dyDescent="0.25">
      <c r="A897" s="27">
        <v>42122</v>
      </c>
      <c r="B897">
        <v>39.654998999999997</v>
      </c>
      <c r="C897">
        <v>41.349997999999999</v>
      </c>
      <c r="D897">
        <v>38.560001</v>
      </c>
      <c r="E897">
        <v>41.334999000000003</v>
      </c>
      <c r="F897">
        <v>41.334999000000003</v>
      </c>
      <c r="G897">
        <v>1282400</v>
      </c>
    </row>
    <row r="898" spans="1:7" x14ac:dyDescent="0.25">
      <c r="A898" s="27">
        <v>42123</v>
      </c>
      <c r="B898">
        <v>40.299999</v>
      </c>
      <c r="C898">
        <v>41.080002</v>
      </c>
      <c r="D898">
        <v>39.529998999999997</v>
      </c>
      <c r="E898">
        <v>40.200001</v>
      </c>
      <c r="F898">
        <v>40.200001</v>
      </c>
      <c r="G898">
        <v>1177300</v>
      </c>
    </row>
    <row r="899" spans="1:7" x14ac:dyDescent="0.25">
      <c r="A899" s="27">
        <v>42124</v>
      </c>
      <c r="B899">
        <v>39.700001</v>
      </c>
      <c r="C899">
        <v>40.095001000000003</v>
      </c>
      <c r="D899">
        <v>38.299999</v>
      </c>
      <c r="E899">
        <v>39.090000000000003</v>
      </c>
      <c r="F899">
        <v>39.090000000000003</v>
      </c>
      <c r="G899">
        <v>1208600</v>
      </c>
    </row>
    <row r="900" spans="1:7" x14ac:dyDescent="0.25">
      <c r="A900" s="27">
        <v>42125</v>
      </c>
      <c r="B900">
        <v>39.700001</v>
      </c>
      <c r="C900">
        <v>41.044998</v>
      </c>
      <c r="D900">
        <v>39.619999</v>
      </c>
      <c r="E900">
        <v>40.98</v>
      </c>
      <c r="F900">
        <v>40.98</v>
      </c>
      <c r="G900">
        <v>1081300</v>
      </c>
    </row>
    <row r="901" spans="1:7" x14ac:dyDescent="0.25">
      <c r="A901" s="27">
        <v>42128</v>
      </c>
      <c r="B901">
        <v>41.284999999999997</v>
      </c>
      <c r="C901">
        <v>41.615001999999997</v>
      </c>
      <c r="D901">
        <v>40.470001000000003</v>
      </c>
      <c r="E901">
        <v>40.935001</v>
      </c>
      <c r="F901">
        <v>40.935001</v>
      </c>
      <c r="G901">
        <v>847600</v>
      </c>
    </row>
    <row r="902" spans="1:7" x14ac:dyDescent="0.25">
      <c r="A902" s="27">
        <v>42129</v>
      </c>
      <c r="B902">
        <v>40.685001</v>
      </c>
      <c r="C902">
        <v>41.025002000000001</v>
      </c>
      <c r="D902">
        <v>39.479999999999997</v>
      </c>
      <c r="E902">
        <v>39.525002000000001</v>
      </c>
      <c r="F902">
        <v>39.525002000000001</v>
      </c>
      <c r="G902">
        <v>1202800</v>
      </c>
    </row>
    <row r="903" spans="1:7" x14ac:dyDescent="0.25">
      <c r="A903" s="27">
        <v>42130</v>
      </c>
      <c r="B903">
        <v>39.985000999999997</v>
      </c>
      <c r="C903">
        <v>40.150002000000001</v>
      </c>
      <c r="D903">
        <v>37.555</v>
      </c>
      <c r="E903">
        <v>38.865001999999997</v>
      </c>
      <c r="F903">
        <v>38.865001999999997</v>
      </c>
      <c r="G903">
        <v>1549100</v>
      </c>
    </row>
    <row r="904" spans="1:7" x14ac:dyDescent="0.25">
      <c r="A904" s="27">
        <v>42131</v>
      </c>
      <c r="B904">
        <v>38.674999</v>
      </c>
      <c r="C904">
        <v>39.5</v>
      </c>
      <c r="D904">
        <v>38.169998</v>
      </c>
      <c r="E904">
        <v>39.169998</v>
      </c>
      <c r="F904">
        <v>39.169998</v>
      </c>
      <c r="G904">
        <v>1540400</v>
      </c>
    </row>
    <row r="905" spans="1:7" x14ac:dyDescent="0.25">
      <c r="A905" s="27">
        <v>42132</v>
      </c>
      <c r="B905">
        <v>40.709999000000003</v>
      </c>
      <c r="C905">
        <v>41.349997999999999</v>
      </c>
      <c r="D905">
        <v>40.419998</v>
      </c>
      <c r="E905">
        <v>41.224997999999999</v>
      </c>
      <c r="F905">
        <v>41.224997999999999</v>
      </c>
      <c r="G905">
        <v>1479900</v>
      </c>
    </row>
    <row r="906" spans="1:7" x14ac:dyDescent="0.25">
      <c r="A906" s="27">
        <v>42135</v>
      </c>
      <c r="B906">
        <v>41.119999</v>
      </c>
      <c r="C906">
        <v>41.25</v>
      </c>
      <c r="D906">
        <v>40.095001000000003</v>
      </c>
      <c r="E906">
        <v>40.099997999999999</v>
      </c>
      <c r="F906">
        <v>40.099997999999999</v>
      </c>
      <c r="G906">
        <v>882600</v>
      </c>
    </row>
    <row r="907" spans="1:7" x14ac:dyDescent="0.25">
      <c r="A907" s="27">
        <v>42136</v>
      </c>
      <c r="B907">
        <v>39.485000999999997</v>
      </c>
      <c r="C907">
        <v>40.470001000000003</v>
      </c>
      <c r="D907">
        <v>38.935001</v>
      </c>
      <c r="E907">
        <v>40.275002000000001</v>
      </c>
      <c r="F907">
        <v>40.275002000000001</v>
      </c>
      <c r="G907">
        <v>731000</v>
      </c>
    </row>
    <row r="908" spans="1:7" x14ac:dyDescent="0.25">
      <c r="A908" s="27">
        <v>42137</v>
      </c>
      <c r="B908">
        <v>40.634998000000003</v>
      </c>
      <c r="C908">
        <v>41.055</v>
      </c>
      <c r="D908">
        <v>40.169998</v>
      </c>
      <c r="E908">
        <v>40.985000999999997</v>
      </c>
      <c r="F908">
        <v>40.985000999999997</v>
      </c>
      <c r="G908">
        <v>1004500</v>
      </c>
    </row>
    <row r="909" spans="1:7" x14ac:dyDescent="0.25">
      <c r="A909" s="27">
        <v>42138</v>
      </c>
      <c r="B909">
        <v>41.415000999999997</v>
      </c>
      <c r="C909">
        <v>41.82</v>
      </c>
      <c r="D909">
        <v>41.25</v>
      </c>
      <c r="E909">
        <v>41.82</v>
      </c>
      <c r="F909">
        <v>41.82</v>
      </c>
      <c r="G909">
        <v>924100</v>
      </c>
    </row>
    <row r="910" spans="1:7" x14ac:dyDescent="0.25">
      <c r="A910" s="27">
        <v>42139</v>
      </c>
      <c r="B910">
        <v>42</v>
      </c>
      <c r="C910">
        <v>42.18</v>
      </c>
      <c r="D910">
        <v>41.325001</v>
      </c>
      <c r="E910">
        <v>42.150002000000001</v>
      </c>
      <c r="F910">
        <v>42.150002000000001</v>
      </c>
      <c r="G910">
        <v>1012800</v>
      </c>
    </row>
    <row r="911" spans="1:7" x14ac:dyDescent="0.25">
      <c r="A911" s="27">
        <v>42142</v>
      </c>
      <c r="B911">
        <v>42.165000999999997</v>
      </c>
      <c r="C911">
        <v>43.889999000000003</v>
      </c>
      <c r="D911">
        <v>42.110000999999997</v>
      </c>
      <c r="E911">
        <v>43.575001</v>
      </c>
      <c r="F911">
        <v>43.575001</v>
      </c>
      <c r="G911">
        <v>903500</v>
      </c>
    </row>
    <row r="912" spans="1:7" x14ac:dyDescent="0.25">
      <c r="A912" s="27">
        <v>42143</v>
      </c>
      <c r="B912">
        <v>43.794998</v>
      </c>
      <c r="C912">
        <v>44.509998000000003</v>
      </c>
      <c r="D912">
        <v>43.185001</v>
      </c>
      <c r="E912">
        <v>44.145000000000003</v>
      </c>
      <c r="F912">
        <v>44.145000000000003</v>
      </c>
      <c r="G912">
        <v>1380000</v>
      </c>
    </row>
    <row r="913" spans="1:7" x14ac:dyDescent="0.25">
      <c r="A913" s="27">
        <v>42144</v>
      </c>
      <c r="B913">
        <v>44.275002000000001</v>
      </c>
      <c r="C913">
        <v>44.474997999999999</v>
      </c>
      <c r="D913">
        <v>43.450001</v>
      </c>
      <c r="E913">
        <v>44.025002000000001</v>
      </c>
      <c r="F913">
        <v>44.025002000000001</v>
      </c>
      <c r="G913">
        <v>984600</v>
      </c>
    </row>
    <row r="914" spans="1:7" x14ac:dyDescent="0.25">
      <c r="A914" s="27">
        <v>42145</v>
      </c>
      <c r="B914">
        <v>43.84</v>
      </c>
      <c r="C914">
        <v>45.509998000000003</v>
      </c>
      <c r="D914">
        <v>43.619999</v>
      </c>
      <c r="E914">
        <v>45.25</v>
      </c>
      <c r="F914">
        <v>45.25</v>
      </c>
      <c r="G914">
        <v>934300</v>
      </c>
    </row>
    <row r="915" spans="1:7" x14ac:dyDescent="0.25">
      <c r="A915" s="27">
        <v>42146</v>
      </c>
      <c r="B915">
        <v>45.380001</v>
      </c>
      <c r="C915">
        <v>45.709999000000003</v>
      </c>
      <c r="D915">
        <v>44.970001000000003</v>
      </c>
      <c r="E915">
        <v>45.16</v>
      </c>
      <c r="F915">
        <v>45.16</v>
      </c>
      <c r="G915">
        <v>860900</v>
      </c>
    </row>
    <row r="916" spans="1:7" x14ac:dyDescent="0.25">
      <c r="A916" s="27">
        <v>42150</v>
      </c>
      <c r="B916">
        <v>44.639999000000003</v>
      </c>
      <c r="C916">
        <v>44.845001000000003</v>
      </c>
      <c r="D916">
        <v>43</v>
      </c>
      <c r="E916">
        <v>43.404998999999997</v>
      </c>
      <c r="F916">
        <v>43.404998999999997</v>
      </c>
      <c r="G916">
        <v>1689100</v>
      </c>
    </row>
    <row r="917" spans="1:7" x14ac:dyDescent="0.25">
      <c r="A917" s="27">
        <v>42151</v>
      </c>
      <c r="B917">
        <v>43.865001999999997</v>
      </c>
      <c r="C917">
        <v>45.334999000000003</v>
      </c>
      <c r="D917">
        <v>43.544998</v>
      </c>
      <c r="E917">
        <v>45.025002000000001</v>
      </c>
      <c r="F917">
        <v>45.025002000000001</v>
      </c>
      <c r="G917">
        <v>986900</v>
      </c>
    </row>
    <row r="918" spans="1:7" x14ac:dyDescent="0.25">
      <c r="A918" s="27">
        <v>42152</v>
      </c>
      <c r="B918">
        <v>44.575001</v>
      </c>
      <c r="C918">
        <v>44.834999000000003</v>
      </c>
      <c r="D918">
        <v>43.935001</v>
      </c>
      <c r="E918">
        <v>44.595001000000003</v>
      </c>
      <c r="F918">
        <v>44.595001000000003</v>
      </c>
      <c r="G918">
        <v>1065600</v>
      </c>
    </row>
    <row r="919" spans="1:7" x14ac:dyDescent="0.25">
      <c r="A919" s="27">
        <v>42153</v>
      </c>
      <c r="B919">
        <v>44.465000000000003</v>
      </c>
      <c r="C919">
        <v>44.919998</v>
      </c>
      <c r="D919">
        <v>43.639999000000003</v>
      </c>
      <c r="E919">
        <v>44.25</v>
      </c>
      <c r="F919">
        <v>44.25</v>
      </c>
      <c r="G919">
        <v>1274600</v>
      </c>
    </row>
    <row r="920" spans="1:7" x14ac:dyDescent="0.25">
      <c r="A920" s="27">
        <v>42156</v>
      </c>
      <c r="B920">
        <v>44.759998000000003</v>
      </c>
      <c r="C920">
        <v>45.174999</v>
      </c>
      <c r="D920">
        <v>44.02</v>
      </c>
      <c r="E920">
        <v>44.700001</v>
      </c>
      <c r="F920">
        <v>44.700001</v>
      </c>
      <c r="G920">
        <v>844100</v>
      </c>
    </row>
    <row r="921" spans="1:7" x14ac:dyDescent="0.25">
      <c r="A921" s="27">
        <v>42157</v>
      </c>
      <c r="B921">
        <v>44.209999000000003</v>
      </c>
      <c r="C921">
        <v>44.779998999999997</v>
      </c>
      <c r="D921">
        <v>43.715000000000003</v>
      </c>
      <c r="E921">
        <v>44.02</v>
      </c>
      <c r="F921">
        <v>44.02</v>
      </c>
      <c r="G921">
        <v>1140300</v>
      </c>
    </row>
    <row r="922" spans="1:7" x14ac:dyDescent="0.25">
      <c r="A922" s="27">
        <v>42158</v>
      </c>
      <c r="B922">
        <v>44.384998000000003</v>
      </c>
      <c r="C922">
        <v>44.860000999999997</v>
      </c>
      <c r="D922">
        <v>44.040000999999997</v>
      </c>
      <c r="E922">
        <v>44.75</v>
      </c>
      <c r="F922">
        <v>44.75</v>
      </c>
      <c r="G922">
        <v>760000</v>
      </c>
    </row>
    <row r="923" spans="1:7" x14ac:dyDescent="0.25">
      <c r="A923" s="27">
        <v>42159</v>
      </c>
      <c r="B923">
        <v>44.150002000000001</v>
      </c>
      <c r="C923">
        <v>44.354999999999997</v>
      </c>
      <c r="D923">
        <v>42.904998999999997</v>
      </c>
      <c r="E923">
        <v>43.215000000000003</v>
      </c>
      <c r="F923">
        <v>43.215000000000003</v>
      </c>
      <c r="G923">
        <v>1421500</v>
      </c>
    </row>
    <row r="924" spans="1:7" x14ac:dyDescent="0.25">
      <c r="A924" s="27">
        <v>42160</v>
      </c>
      <c r="B924">
        <v>43.169998</v>
      </c>
      <c r="C924">
        <v>44.080002</v>
      </c>
      <c r="D924">
        <v>42.740001999999997</v>
      </c>
      <c r="E924">
        <v>43.91</v>
      </c>
      <c r="F924">
        <v>43.91</v>
      </c>
      <c r="G924">
        <v>1150700</v>
      </c>
    </row>
    <row r="925" spans="1:7" x14ac:dyDescent="0.25">
      <c r="A925" s="27">
        <v>42163</v>
      </c>
      <c r="B925">
        <v>43.77</v>
      </c>
      <c r="C925">
        <v>43.869999</v>
      </c>
      <c r="D925">
        <v>42.735000999999997</v>
      </c>
      <c r="E925">
        <v>42.994999</v>
      </c>
      <c r="F925">
        <v>42.994999</v>
      </c>
      <c r="G925">
        <v>1061000</v>
      </c>
    </row>
    <row r="926" spans="1:7" x14ac:dyDescent="0.25">
      <c r="A926" s="27">
        <v>42164</v>
      </c>
      <c r="B926">
        <v>42.915000999999997</v>
      </c>
      <c r="C926">
        <v>43.715000000000003</v>
      </c>
      <c r="D926">
        <v>42.48</v>
      </c>
      <c r="E926">
        <v>43.514999000000003</v>
      </c>
      <c r="F926">
        <v>43.514999000000003</v>
      </c>
      <c r="G926">
        <v>1173600</v>
      </c>
    </row>
    <row r="927" spans="1:7" x14ac:dyDescent="0.25">
      <c r="A927" s="27">
        <v>42165</v>
      </c>
      <c r="B927">
        <v>44.185001</v>
      </c>
      <c r="C927">
        <v>45.560001</v>
      </c>
      <c r="D927">
        <v>44.115001999999997</v>
      </c>
      <c r="E927">
        <v>45.384998000000003</v>
      </c>
      <c r="F927">
        <v>45.384998000000003</v>
      </c>
      <c r="G927">
        <v>1395200</v>
      </c>
    </row>
    <row r="928" spans="1:7" x14ac:dyDescent="0.25">
      <c r="A928" s="27">
        <v>42166</v>
      </c>
      <c r="B928">
        <v>45.91</v>
      </c>
      <c r="C928">
        <v>46.625</v>
      </c>
      <c r="D928">
        <v>45.715000000000003</v>
      </c>
      <c r="E928">
        <v>46.439999</v>
      </c>
      <c r="F928">
        <v>46.439999</v>
      </c>
      <c r="G928">
        <v>766300</v>
      </c>
    </row>
    <row r="929" spans="1:7" x14ac:dyDescent="0.25">
      <c r="A929" s="27">
        <v>42167</v>
      </c>
      <c r="B929">
        <v>45.77</v>
      </c>
      <c r="C929">
        <v>45.91</v>
      </c>
      <c r="D929">
        <v>44.845001000000003</v>
      </c>
      <c r="E929">
        <v>45.775002000000001</v>
      </c>
      <c r="F929">
        <v>45.775002000000001</v>
      </c>
      <c r="G929">
        <v>1250100</v>
      </c>
    </row>
    <row r="930" spans="1:7" x14ac:dyDescent="0.25">
      <c r="A930" s="27">
        <v>42170</v>
      </c>
      <c r="B930">
        <v>44.625</v>
      </c>
      <c r="C930">
        <v>44.82</v>
      </c>
      <c r="D930">
        <v>43.724997999999999</v>
      </c>
      <c r="E930">
        <v>43.759998000000003</v>
      </c>
      <c r="F930">
        <v>43.759998000000003</v>
      </c>
      <c r="G930">
        <v>1469000</v>
      </c>
    </row>
    <row r="931" spans="1:7" x14ac:dyDescent="0.25">
      <c r="A931" s="27">
        <v>42171</v>
      </c>
      <c r="B931">
        <v>43.400002000000001</v>
      </c>
      <c r="C931">
        <v>44.779998999999997</v>
      </c>
      <c r="D931">
        <v>43.145000000000003</v>
      </c>
      <c r="E931">
        <v>44.555</v>
      </c>
      <c r="F931">
        <v>44.555</v>
      </c>
      <c r="G931">
        <v>1261400</v>
      </c>
    </row>
    <row r="932" spans="1:7" x14ac:dyDescent="0.25">
      <c r="A932" s="27">
        <v>42172</v>
      </c>
      <c r="B932">
        <v>44.810001</v>
      </c>
      <c r="C932">
        <v>45.189999</v>
      </c>
      <c r="D932">
        <v>43.695</v>
      </c>
      <c r="E932">
        <v>44.665000999999997</v>
      </c>
      <c r="F932">
        <v>44.665000999999997</v>
      </c>
      <c r="G932">
        <v>1319800</v>
      </c>
    </row>
    <row r="933" spans="1:7" x14ac:dyDescent="0.25">
      <c r="A933" s="27">
        <v>42173</v>
      </c>
      <c r="B933">
        <v>45.345001000000003</v>
      </c>
      <c r="C933">
        <v>46.455002</v>
      </c>
      <c r="D933">
        <v>45.165000999999997</v>
      </c>
      <c r="E933">
        <v>45.965000000000003</v>
      </c>
      <c r="F933">
        <v>45.965000000000003</v>
      </c>
      <c r="G933">
        <v>1174200</v>
      </c>
    </row>
    <row r="934" spans="1:7" x14ac:dyDescent="0.25">
      <c r="A934" s="27">
        <v>42174</v>
      </c>
      <c r="B934">
        <v>45.970001000000003</v>
      </c>
      <c r="C934">
        <v>46.095001000000003</v>
      </c>
      <c r="D934">
        <v>45.299999</v>
      </c>
      <c r="E934">
        <v>45.555</v>
      </c>
      <c r="F934">
        <v>45.555</v>
      </c>
      <c r="G934">
        <v>1084500</v>
      </c>
    </row>
    <row r="935" spans="1:7" x14ac:dyDescent="0.25">
      <c r="A935" s="27">
        <v>42177</v>
      </c>
      <c r="B935">
        <v>46.534999999999997</v>
      </c>
      <c r="C935">
        <v>47.494999</v>
      </c>
      <c r="D935">
        <v>46.23</v>
      </c>
      <c r="E935">
        <v>47.445</v>
      </c>
      <c r="F935">
        <v>47.445</v>
      </c>
      <c r="G935">
        <v>1037300</v>
      </c>
    </row>
    <row r="936" spans="1:7" x14ac:dyDescent="0.25">
      <c r="A936" s="27">
        <v>42178</v>
      </c>
      <c r="B936">
        <v>47.695</v>
      </c>
      <c r="C936">
        <v>48.709999000000003</v>
      </c>
      <c r="D936">
        <v>47.639999000000003</v>
      </c>
      <c r="E936">
        <v>48.700001</v>
      </c>
      <c r="F936">
        <v>48.700001</v>
      </c>
      <c r="G936">
        <v>978700</v>
      </c>
    </row>
    <row r="937" spans="1:7" x14ac:dyDescent="0.25">
      <c r="A937" s="27">
        <v>42179</v>
      </c>
      <c r="B937">
        <v>48.384998000000003</v>
      </c>
      <c r="C937">
        <v>49.064999</v>
      </c>
      <c r="D937">
        <v>47.634998000000003</v>
      </c>
      <c r="E937">
        <v>47.724997999999999</v>
      </c>
      <c r="F937">
        <v>47.724997999999999</v>
      </c>
      <c r="G937">
        <v>966000</v>
      </c>
    </row>
    <row r="938" spans="1:7" x14ac:dyDescent="0.25">
      <c r="A938" s="27">
        <v>42180</v>
      </c>
      <c r="B938">
        <v>48.099997999999999</v>
      </c>
      <c r="C938">
        <v>48.48</v>
      </c>
      <c r="D938">
        <v>47.049999</v>
      </c>
      <c r="E938">
        <v>47.299999</v>
      </c>
      <c r="F938">
        <v>47.299999</v>
      </c>
      <c r="G938">
        <v>919100</v>
      </c>
    </row>
    <row r="939" spans="1:7" x14ac:dyDescent="0.25">
      <c r="A939" s="27">
        <v>42181</v>
      </c>
      <c r="B939">
        <v>47.534999999999997</v>
      </c>
      <c r="C939">
        <v>47.849997999999999</v>
      </c>
      <c r="D939">
        <v>46.604999999999997</v>
      </c>
      <c r="E939">
        <v>47.564999</v>
      </c>
      <c r="F939">
        <v>47.564999</v>
      </c>
      <c r="G939">
        <v>1038700</v>
      </c>
    </row>
    <row r="940" spans="1:7" x14ac:dyDescent="0.25">
      <c r="A940" s="27">
        <v>42184</v>
      </c>
      <c r="B940">
        <v>44.615001999999997</v>
      </c>
      <c r="C940">
        <v>45.365001999999997</v>
      </c>
      <c r="D940">
        <v>39</v>
      </c>
      <c r="E940">
        <v>39.720001000000003</v>
      </c>
      <c r="F940">
        <v>39.720001000000003</v>
      </c>
      <c r="G940">
        <v>4092100</v>
      </c>
    </row>
    <row r="941" spans="1:7" x14ac:dyDescent="0.25">
      <c r="A941" s="27">
        <v>42185</v>
      </c>
      <c r="B941">
        <v>41.5</v>
      </c>
      <c r="C941">
        <v>41.549999</v>
      </c>
      <c r="D941">
        <v>37.904998999999997</v>
      </c>
      <c r="E941">
        <v>39.529998999999997</v>
      </c>
      <c r="F941">
        <v>39.529998999999997</v>
      </c>
      <c r="G941">
        <v>3354000</v>
      </c>
    </row>
    <row r="942" spans="1:7" x14ac:dyDescent="0.25">
      <c r="A942" s="27">
        <v>42186</v>
      </c>
      <c r="B942">
        <v>41.759998000000003</v>
      </c>
      <c r="C942">
        <v>42.474997999999999</v>
      </c>
      <c r="D942">
        <v>40.520000000000003</v>
      </c>
      <c r="E942">
        <v>42.369999</v>
      </c>
      <c r="F942">
        <v>42.369999</v>
      </c>
      <c r="G942">
        <v>2438100</v>
      </c>
    </row>
    <row r="943" spans="1:7" x14ac:dyDescent="0.25">
      <c r="A943" s="27">
        <v>42187</v>
      </c>
      <c r="B943">
        <v>42.384998000000003</v>
      </c>
      <c r="C943">
        <v>42.575001</v>
      </c>
      <c r="D943">
        <v>38.904998999999997</v>
      </c>
      <c r="E943">
        <v>39.735000999999997</v>
      </c>
      <c r="F943">
        <v>39.735000999999997</v>
      </c>
      <c r="G943">
        <v>2545300</v>
      </c>
    </row>
    <row r="944" spans="1:7" x14ac:dyDescent="0.25">
      <c r="A944" s="27">
        <v>42191</v>
      </c>
      <c r="B944">
        <v>37.790000999999997</v>
      </c>
      <c r="C944">
        <v>39.604999999999997</v>
      </c>
      <c r="D944">
        <v>37.43</v>
      </c>
      <c r="E944">
        <v>38.729999999999997</v>
      </c>
      <c r="F944">
        <v>38.729999999999997</v>
      </c>
      <c r="G944">
        <v>2665800</v>
      </c>
    </row>
    <row r="945" spans="1:7" x14ac:dyDescent="0.25">
      <c r="A945" s="27">
        <v>42192</v>
      </c>
      <c r="B945">
        <v>38.849997999999999</v>
      </c>
      <c r="C945">
        <v>40.794998</v>
      </c>
      <c r="D945">
        <v>36.580002</v>
      </c>
      <c r="E945">
        <v>40.755001</v>
      </c>
      <c r="F945">
        <v>40.755001</v>
      </c>
      <c r="G945">
        <v>3942700</v>
      </c>
    </row>
    <row r="946" spans="1:7" x14ac:dyDescent="0.25">
      <c r="A946" s="27">
        <v>42193</v>
      </c>
      <c r="B946">
        <v>39.005001</v>
      </c>
      <c r="C946">
        <v>39.459999000000003</v>
      </c>
      <c r="D946">
        <v>36.555</v>
      </c>
      <c r="E946">
        <v>36.669998</v>
      </c>
      <c r="F946">
        <v>36.669998</v>
      </c>
      <c r="G946">
        <v>3374900</v>
      </c>
    </row>
    <row r="947" spans="1:7" x14ac:dyDescent="0.25">
      <c r="A947" s="27">
        <v>42194</v>
      </c>
      <c r="B947">
        <v>38.650002000000001</v>
      </c>
      <c r="C947">
        <v>38.759998000000003</v>
      </c>
      <c r="D947">
        <v>36.130001</v>
      </c>
      <c r="E947">
        <v>36.340000000000003</v>
      </c>
      <c r="F947">
        <v>36.340000000000003</v>
      </c>
      <c r="G947">
        <v>3094300</v>
      </c>
    </row>
    <row r="948" spans="1:7" x14ac:dyDescent="0.25">
      <c r="A948" s="27">
        <v>42195</v>
      </c>
      <c r="B948">
        <v>38.119999</v>
      </c>
      <c r="C948">
        <v>39.119999</v>
      </c>
      <c r="D948">
        <v>37.090000000000003</v>
      </c>
      <c r="E948">
        <v>39.014999000000003</v>
      </c>
      <c r="F948">
        <v>39.014999000000003</v>
      </c>
      <c r="G948">
        <v>2786300</v>
      </c>
    </row>
    <row r="949" spans="1:7" x14ac:dyDescent="0.25">
      <c r="A949" s="27">
        <v>42198</v>
      </c>
      <c r="B949">
        <v>41.150002000000001</v>
      </c>
      <c r="C949">
        <v>43.009998000000003</v>
      </c>
      <c r="D949">
        <v>40.970001000000003</v>
      </c>
      <c r="E949">
        <v>42.84</v>
      </c>
      <c r="F949">
        <v>42.84</v>
      </c>
      <c r="G949">
        <v>1984100</v>
      </c>
    </row>
    <row r="950" spans="1:7" x14ac:dyDescent="0.25">
      <c r="A950" s="27">
        <v>42199</v>
      </c>
      <c r="B950">
        <v>42.695</v>
      </c>
      <c r="C950">
        <v>44.025002000000001</v>
      </c>
      <c r="D950">
        <v>42.465000000000003</v>
      </c>
      <c r="E950">
        <v>43.154998999999997</v>
      </c>
      <c r="F950">
        <v>43.154998999999997</v>
      </c>
      <c r="G950">
        <v>1390600</v>
      </c>
    </row>
    <row r="951" spans="1:7" x14ac:dyDescent="0.25">
      <c r="A951" s="27">
        <v>42200</v>
      </c>
      <c r="B951">
        <v>43.325001</v>
      </c>
      <c r="C951">
        <v>43.904998999999997</v>
      </c>
      <c r="D951">
        <v>42.255001</v>
      </c>
      <c r="E951">
        <v>43.235000999999997</v>
      </c>
      <c r="F951">
        <v>43.235000999999997</v>
      </c>
      <c r="G951">
        <v>1098000</v>
      </c>
    </row>
    <row r="952" spans="1:7" x14ac:dyDescent="0.25">
      <c r="A952" s="27">
        <v>42201</v>
      </c>
      <c r="B952">
        <v>44.715000000000003</v>
      </c>
      <c r="C952">
        <v>46.290000999999997</v>
      </c>
      <c r="D952">
        <v>44.610000999999997</v>
      </c>
      <c r="E952">
        <v>46.240001999999997</v>
      </c>
      <c r="F952">
        <v>46.240001999999997</v>
      </c>
      <c r="G952">
        <v>1531700</v>
      </c>
    </row>
    <row r="953" spans="1:7" x14ac:dyDescent="0.25">
      <c r="A953" s="27">
        <v>42202</v>
      </c>
      <c r="B953">
        <v>46.450001</v>
      </c>
      <c r="C953">
        <v>46.650002000000001</v>
      </c>
      <c r="D953">
        <v>45.884998000000003</v>
      </c>
      <c r="E953">
        <v>46.560001</v>
      </c>
      <c r="F953">
        <v>46.560001</v>
      </c>
      <c r="G953">
        <v>1208000</v>
      </c>
    </row>
    <row r="954" spans="1:7" x14ac:dyDescent="0.25">
      <c r="A954" s="27">
        <v>42205</v>
      </c>
      <c r="B954">
        <v>46.665000999999997</v>
      </c>
      <c r="C954">
        <v>47.685001</v>
      </c>
      <c r="D954">
        <v>46.330002</v>
      </c>
      <c r="E954">
        <v>46.73</v>
      </c>
      <c r="F954">
        <v>46.73</v>
      </c>
      <c r="G954">
        <v>1241600</v>
      </c>
    </row>
    <row r="955" spans="1:7" x14ac:dyDescent="0.25">
      <c r="A955" s="27">
        <v>42206</v>
      </c>
      <c r="B955">
        <v>46.889999000000003</v>
      </c>
      <c r="C955">
        <v>47.189999</v>
      </c>
      <c r="D955">
        <v>46.23</v>
      </c>
      <c r="E955">
        <v>47.084999000000003</v>
      </c>
      <c r="F955">
        <v>47.084999000000003</v>
      </c>
      <c r="G955">
        <v>1026500</v>
      </c>
    </row>
    <row r="956" spans="1:7" x14ac:dyDescent="0.25">
      <c r="A956" s="27">
        <v>42207</v>
      </c>
      <c r="B956">
        <v>45.849997999999999</v>
      </c>
      <c r="C956">
        <v>47.794998</v>
      </c>
      <c r="D956">
        <v>45.805</v>
      </c>
      <c r="E956">
        <v>47.294998</v>
      </c>
      <c r="F956">
        <v>47.294998</v>
      </c>
      <c r="G956">
        <v>1202000</v>
      </c>
    </row>
    <row r="957" spans="1:7" x14ac:dyDescent="0.25">
      <c r="A957" s="27">
        <v>42208</v>
      </c>
      <c r="B957">
        <v>47.805</v>
      </c>
      <c r="C957">
        <v>48.034999999999997</v>
      </c>
      <c r="D957">
        <v>46.025002000000001</v>
      </c>
      <c r="E957">
        <v>46.759998000000003</v>
      </c>
      <c r="F957">
        <v>46.759998000000003</v>
      </c>
      <c r="G957">
        <v>1498900</v>
      </c>
    </row>
    <row r="958" spans="1:7" x14ac:dyDescent="0.25">
      <c r="A958" s="27">
        <v>42209</v>
      </c>
      <c r="B958">
        <v>46.685001</v>
      </c>
      <c r="C958">
        <v>47.174999</v>
      </c>
      <c r="D958">
        <v>44.514999000000003</v>
      </c>
      <c r="E958">
        <v>45.134998000000003</v>
      </c>
      <c r="F958">
        <v>45.134998000000003</v>
      </c>
      <c r="G958">
        <v>1816400</v>
      </c>
    </row>
    <row r="959" spans="1:7" x14ac:dyDescent="0.25">
      <c r="A959" s="27">
        <v>42212</v>
      </c>
      <c r="B959">
        <v>43.349997999999999</v>
      </c>
      <c r="C959">
        <v>44</v>
      </c>
      <c r="D959">
        <v>41.790000999999997</v>
      </c>
      <c r="E959">
        <v>42.77</v>
      </c>
      <c r="F959">
        <v>42.77</v>
      </c>
      <c r="G959">
        <v>2406600</v>
      </c>
    </row>
    <row r="960" spans="1:7" x14ac:dyDescent="0.25">
      <c r="A960" s="27">
        <v>42213</v>
      </c>
      <c r="B960">
        <v>44.049999</v>
      </c>
      <c r="C960">
        <v>46.294998</v>
      </c>
      <c r="D960">
        <v>43</v>
      </c>
      <c r="E960">
        <v>45.93</v>
      </c>
      <c r="F960">
        <v>45.93</v>
      </c>
      <c r="G960">
        <v>2204100</v>
      </c>
    </row>
    <row r="961" spans="1:7" x14ac:dyDescent="0.25">
      <c r="A961" s="27">
        <v>42214</v>
      </c>
      <c r="B961">
        <v>46.134998000000003</v>
      </c>
      <c r="C961">
        <v>47.07</v>
      </c>
      <c r="D961">
        <v>45.900002000000001</v>
      </c>
      <c r="E961">
        <v>46.610000999999997</v>
      </c>
      <c r="F961">
        <v>46.610000999999997</v>
      </c>
      <c r="G961">
        <v>1391100</v>
      </c>
    </row>
    <row r="962" spans="1:7" x14ac:dyDescent="0.25">
      <c r="A962" s="27">
        <v>42215</v>
      </c>
      <c r="B962">
        <v>46.490001999999997</v>
      </c>
      <c r="C962">
        <v>47.150002000000001</v>
      </c>
      <c r="D962">
        <v>45.474997999999999</v>
      </c>
      <c r="E962">
        <v>46.970001000000003</v>
      </c>
      <c r="F962">
        <v>46.970001000000003</v>
      </c>
      <c r="G962">
        <v>1267700</v>
      </c>
    </row>
    <row r="963" spans="1:7" x14ac:dyDescent="0.25">
      <c r="A963" s="27">
        <v>42216</v>
      </c>
      <c r="B963">
        <v>47.294998</v>
      </c>
      <c r="C963">
        <v>47.715000000000003</v>
      </c>
      <c r="D963">
        <v>46.380001</v>
      </c>
      <c r="E963">
        <v>47.009998000000003</v>
      </c>
      <c r="F963">
        <v>47.009998000000003</v>
      </c>
      <c r="G963">
        <v>1328200</v>
      </c>
    </row>
    <row r="964" spans="1:7" x14ac:dyDescent="0.25">
      <c r="A964" s="27">
        <v>42219</v>
      </c>
      <c r="B964">
        <v>47.16</v>
      </c>
      <c r="C964">
        <v>47.849997999999999</v>
      </c>
      <c r="D964">
        <v>45.814999</v>
      </c>
      <c r="E964">
        <v>47.764999000000003</v>
      </c>
      <c r="F964">
        <v>47.764999000000003</v>
      </c>
      <c r="G964">
        <v>1407900</v>
      </c>
    </row>
    <row r="965" spans="1:7" x14ac:dyDescent="0.25">
      <c r="A965" s="27">
        <v>42220</v>
      </c>
      <c r="B965">
        <v>47.459999000000003</v>
      </c>
      <c r="C965">
        <v>47.955002</v>
      </c>
      <c r="D965">
        <v>46.66</v>
      </c>
      <c r="E965">
        <v>47.485000999999997</v>
      </c>
      <c r="F965">
        <v>47.485000999999997</v>
      </c>
      <c r="G965">
        <v>1206700</v>
      </c>
    </row>
    <row r="966" spans="1:7" x14ac:dyDescent="0.25">
      <c r="A966" s="27">
        <v>42221</v>
      </c>
      <c r="B966">
        <v>47.75</v>
      </c>
      <c r="C966">
        <v>48.564999</v>
      </c>
      <c r="D966">
        <v>47.215000000000003</v>
      </c>
      <c r="E966">
        <v>47.919998</v>
      </c>
      <c r="F966">
        <v>47.919998</v>
      </c>
      <c r="G966">
        <v>1421400</v>
      </c>
    </row>
    <row r="967" spans="1:7" x14ac:dyDescent="0.25">
      <c r="A967" s="27">
        <v>42222</v>
      </c>
      <c r="B967">
        <v>47.84</v>
      </c>
      <c r="C967">
        <v>47.860000999999997</v>
      </c>
      <c r="D967">
        <v>45.264999000000003</v>
      </c>
      <c r="E967">
        <v>46.165000999999997</v>
      </c>
      <c r="F967">
        <v>46.165000999999997</v>
      </c>
      <c r="G967">
        <v>1522400</v>
      </c>
    </row>
    <row r="968" spans="1:7" x14ac:dyDescent="0.25">
      <c r="A968" s="27">
        <v>42223</v>
      </c>
      <c r="B968">
        <v>46.32</v>
      </c>
      <c r="C968">
        <v>46.900002000000001</v>
      </c>
      <c r="D968">
        <v>45.279998999999997</v>
      </c>
      <c r="E968">
        <v>46.639999000000003</v>
      </c>
      <c r="F968">
        <v>46.639999000000003</v>
      </c>
      <c r="G968">
        <v>1501600</v>
      </c>
    </row>
    <row r="969" spans="1:7" x14ac:dyDescent="0.25">
      <c r="A969" s="27">
        <v>42226</v>
      </c>
      <c r="B969">
        <v>47.790000999999997</v>
      </c>
      <c r="C969">
        <v>48.459999000000003</v>
      </c>
      <c r="D969">
        <v>47.790000999999997</v>
      </c>
      <c r="E969">
        <v>48.380001</v>
      </c>
      <c r="F969">
        <v>48.380001</v>
      </c>
      <c r="G969">
        <v>1161300</v>
      </c>
    </row>
    <row r="970" spans="1:7" x14ac:dyDescent="0.25">
      <c r="A970" s="27">
        <v>42227</v>
      </c>
      <c r="B970">
        <v>46.525002000000001</v>
      </c>
      <c r="C970">
        <v>47.189999</v>
      </c>
      <c r="D970">
        <v>45.224997999999999</v>
      </c>
      <c r="E970">
        <v>46.154998999999997</v>
      </c>
      <c r="F970">
        <v>46.154998999999997</v>
      </c>
      <c r="G970">
        <v>2227900</v>
      </c>
    </row>
    <row r="971" spans="1:7" x14ac:dyDescent="0.25">
      <c r="A971" s="27">
        <v>42228</v>
      </c>
      <c r="B971">
        <v>43.709999000000003</v>
      </c>
      <c r="C971">
        <v>46.564999</v>
      </c>
      <c r="D971">
        <v>42.84</v>
      </c>
      <c r="E971">
        <v>46.220001000000003</v>
      </c>
      <c r="F971">
        <v>46.220001000000003</v>
      </c>
      <c r="G971">
        <v>5801800</v>
      </c>
    </row>
    <row r="972" spans="1:7" x14ac:dyDescent="0.25">
      <c r="A972" s="27">
        <v>42229</v>
      </c>
      <c r="B972">
        <v>46.665000999999997</v>
      </c>
      <c r="C972">
        <v>47.395000000000003</v>
      </c>
      <c r="D972">
        <v>45.709999000000003</v>
      </c>
      <c r="E972">
        <v>46.720001000000003</v>
      </c>
      <c r="F972">
        <v>46.720001000000003</v>
      </c>
      <c r="G972">
        <v>1797400</v>
      </c>
    </row>
    <row r="973" spans="1:7" x14ac:dyDescent="0.25">
      <c r="A973" s="27">
        <v>42230</v>
      </c>
      <c r="B973">
        <v>46.91</v>
      </c>
      <c r="C973">
        <v>47.255001</v>
      </c>
      <c r="D973">
        <v>46.130001</v>
      </c>
      <c r="E973">
        <v>46.830002</v>
      </c>
      <c r="F973">
        <v>46.830002</v>
      </c>
      <c r="G973">
        <v>1208800</v>
      </c>
    </row>
    <row r="974" spans="1:7" x14ac:dyDescent="0.25">
      <c r="A974" s="27">
        <v>42233</v>
      </c>
      <c r="B974">
        <v>46.375</v>
      </c>
      <c r="C974">
        <v>47.490001999999997</v>
      </c>
      <c r="D974">
        <v>45.904998999999997</v>
      </c>
      <c r="E974">
        <v>47.395000000000003</v>
      </c>
      <c r="F974">
        <v>47.395000000000003</v>
      </c>
      <c r="G974">
        <v>1897600</v>
      </c>
    </row>
    <row r="975" spans="1:7" x14ac:dyDescent="0.25">
      <c r="A975" s="27">
        <v>42234</v>
      </c>
      <c r="B975">
        <v>47.215000000000003</v>
      </c>
      <c r="C975">
        <v>47.639999000000003</v>
      </c>
      <c r="D975">
        <v>46.575001</v>
      </c>
      <c r="E975">
        <v>46.834999000000003</v>
      </c>
      <c r="F975">
        <v>46.834999000000003</v>
      </c>
      <c r="G975">
        <v>1142000</v>
      </c>
    </row>
    <row r="976" spans="1:7" x14ac:dyDescent="0.25">
      <c r="A976" s="27">
        <v>42235</v>
      </c>
      <c r="B976">
        <v>46.174999</v>
      </c>
      <c r="C976">
        <v>47.354999999999997</v>
      </c>
      <c r="D976">
        <v>44.790000999999997</v>
      </c>
      <c r="E976">
        <v>45.924999</v>
      </c>
      <c r="F976">
        <v>45.924999</v>
      </c>
      <c r="G976">
        <v>2557000</v>
      </c>
    </row>
    <row r="977" spans="1:7" x14ac:dyDescent="0.25">
      <c r="A977" s="27">
        <v>42236</v>
      </c>
      <c r="B977">
        <v>44.009998000000003</v>
      </c>
      <c r="C977">
        <v>44.610000999999997</v>
      </c>
      <c r="D977">
        <v>41.73</v>
      </c>
      <c r="E977">
        <v>42.084999000000003</v>
      </c>
      <c r="F977">
        <v>42.084999000000003</v>
      </c>
      <c r="G977">
        <v>3289700</v>
      </c>
    </row>
    <row r="978" spans="1:7" x14ac:dyDescent="0.25">
      <c r="A978" s="27">
        <v>42237</v>
      </c>
      <c r="B978">
        <v>39.805</v>
      </c>
      <c r="C978">
        <v>40.950001</v>
      </c>
      <c r="D978">
        <v>35.165000999999997</v>
      </c>
      <c r="E978">
        <v>35.195</v>
      </c>
      <c r="F978">
        <v>35.195</v>
      </c>
      <c r="G978">
        <v>7865500</v>
      </c>
    </row>
    <row r="979" spans="1:7" x14ac:dyDescent="0.25">
      <c r="A979" s="27">
        <v>42240</v>
      </c>
      <c r="B979">
        <v>24.209999</v>
      </c>
      <c r="C979">
        <v>33.599997999999999</v>
      </c>
      <c r="D979">
        <v>22.85</v>
      </c>
      <c r="E979">
        <v>28.870000999999998</v>
      </c>
      <c r="F979">
        <v>28.870000999999998</v>
      </c>
      <c r="G979">
        <v>11526900</v>
      </c>
    </row>
    <row r="980" spans="1:7" x14ac:dyDescent="0.25">
      <c r="A980" s="27">
        <v>42241</v>
      </c>
      <c r="B980">
        <v>30.370000999999998</v>
      </c>
      <c r="C980">
        <v>30.42</v>
      </c>
      <c r="D980">
        <v>25.51</v>
      </c>
      <c r="E980">
        <v>25.58</v>
      </c>
      <c r="F980">
        <v>25.58</v>
      </c>
      <c r="G980">
        <v>7393200</v>
      </c>
    </row>
    <row r="981" spans="1:7" x14ac:dyDescent="0.25">
      <c r="A981" s="27">
        <v>42242</v>
      </c>
      <c r="B981">
        <v>27.76</v>
      </c>
      <c r="C981">
        <v>28.285</v>
      </c>
      <c r="D981">
        <v>24.924999</v>
      </c>
      <c r="E981">
        <v>28.01</v>
      </c>
      <c r="F981">
        <v>28.01</v>
      </c>
      <c r="G981">
        <v>9725800</v>
      </c>
    </row>
    <row r="982" spans="1:7" x14ac:dyDescent="0.25">
      <c r="A982" s="27">
        <v>42243</v>
      </c>
      <c r="B982">
        <v>29.120000999999998</v>
      </c>
      <c r="C982">
        <v>29.18</v>
      </c>
      <c r="D982">
        <v>25.690000999999999</v>
      </c>
      <c r="E982">
        <v>27.4</v>
      </c>
      <c r="F982">
        <v>27.4</v>
      </c>
      <c r="G982">
        <v>8551500</v>
      </c>
    </row>
    <row r="983" spans="1:7" x14ac:dyDescent="0.25">
      <c r="A983" s="27">
        <v>42244</v>
      </c>
      <c r="B983">
        <v>26.52</v>
      </c>
      <c r="C983">
        <v>26.889999</v>
      </c>
      <c r="D983">
        <v>24.704999999999998</v>
      </c>
      <c r="E983">
        <v>26.059999000000001</v>
      </c>
      <c r="F983">
        <v>26.059999000000001</v>
      </c>
      <c r="G983">
        <v>5482200</v>
      </c>
    </row>
    <row r="984" spans="1:7" x14ac:dyDescent="0.25">
      <c r="A984" s="27">
        <v>42247</v>
      </c>
      <c r="B984">
        <v>25.74</v>
      </c>
      <c r="C984">
        <v>26.08</v>
      </c>
      <c r="D984">
        <v>24.83</v>
      </c>
      <c r="E984">
        <v>25.030000999999999</v>
      </c>
      <c r="F984">
        <v>25.030000999999999</v>
      </c>
      <c r="G984">
        <v>4517500</v>
      </c>
    </row>
    <row r="985" spans="1:7" x14ac:dyDescent="0.25">
      <c r="A985" s="27">
        <v>42248</v>
      </c>
      <c r="B985">
        <v>22.75</v>
      </c>
      <c r="C985">
        <v>23.49</v>
      </c>
      <c r="D985">
        <v>20.815000999999999</v>
      </c>
      <c r="E985">
        <v>21.440000999999999</v>
      </c>
      <c r="F985">
        <v>21.440000999999999</v>
      </c>
      <c r="G985">
        <v>20560200</v>
      </c>
    </row>
    <row r="986" spans="1:7" x14ac:dyDescent="0.25">
      <c r="A986" s="27">
        <v>42249</v>
      </c>
      <c r="B986">
        <v>22.780000999999999</v>
      </c>
      <c r="C986">
        <v>23.945</v>
      </c>
      <c r="D986">
        <v>21.959999</v>
      </c>
      <c r="E986">
        <v>23.945</v>
      </c>
      <c r="F986">
        <v>23.945</v>
      </c>
      <c r="G986">
        <v>14576200</v>
      </c>
    </row>
    <row r="987" spans="1:7" x14ac:dyDescent="0.25">
      <c r="A987" s="27">
        <v>42250</v>
      </c>
      <c r="B987">
        <v>24.635000000000002</v>
      </c>
      <c r="C987">
        <v>25.629999000000002</v>
      </c>
      <c r="D987">
        <v>23.280000999999999</v>
      </c>
      <c r="E987">
        <v>23.959999</v>
      </c>
      <c r="F987">
        <v>23.959999</v>
      </c>
      <c r="G987">
        <v>12413400</v>
      </c>
    </row>
    <row r="988" spans="1:7" x14ac:dyDescent="0.25">
      <c r="A988" s="27">
        <v>42251</v>
      </c>
      <c r="B988">
        <v>22.84</v>
      </c>
      <c r="C988">
        <v>23.4</v>
      </c>
      <c r="D988">
        <v>21.639999</v>
      </c>
      <c r="E988">
        <v>22.200001</v>
      </c>
      <c r="F988">
        <v>22.200001</v>
      </c>
      <c r="G988">
        <v>12506100</v>
      </c>
    </row>
    <row r="989" spans="1:7" x14ac:dyDescent="0.25">
      <c r="A989" s="27">
        <v>42255</v>
      </c>
      <c r="B989">
        <v>23.5</v>
      </c>
      <c r="C989">
        <v>24.190000999999999</v>
      </c>
      <c r="D989">
        <v>23.215</v>
      </c>
      <c r="E989">
        <v>24.114999999999998</v>
      </c>
      <c r="F989">
        <v>24.114999999999998</v>
      </c>
      <c r="G989">
        <v>7181700</v>
      </c>
    </row>
    <row r="990" spans="1:7" x14ac:dyDescent="0.25">
      <c r="A990" s="27">
        <v>42256</v>
      </c>
      <c r="B990">
        <v>25.434999000000001</v>
      </c>
      <c r="C990">
        <v>25.454999999999998</v>
      </c>
      <c r="D990">
        <v>23.360001</v>
      </c>
      <c r="E990">
        <v>23.540001</v>
      </c>
      <c r="F990">
        <v>23.540001</v>
      </c>
      <c r="G990">
        <v>11662400</v>
      </c>
    </row>
    <row r="991" spans="1:7" x14ac:dyDescent="0.25">
      <c r="A991" s="27">
        <v>42257</v>
      </c>
      <c r="B991">
        <v>22.844999000000001</v>
      </c>
      <c r="C991">
        <v>24.139999</v>
      </c>
      <c r="D991">
        <v>22.73</v>
      </c>
      <c r="E991">
        <v>24.139999</v>
      </c>
      <c r="F991">
        <v>24.139999</v>
      </c>
      <c r="G991">
        <v>21823000</v>
      </c>
    </row>
    <row r="992" spans="1:7" x14ac:dyDescent="0.25">
      <c r="A992" s="27">
        <v>42258</v>
      </c>
      <c r="B992">
        <v>24</v>
      </c>
      <c r="C992">
        <v>24.715</v>
      </c>
      <c r="D992">
        <v>23.584999</v>
      </c>
      <c r="E992">
        <v>24.690000999999999</v>
      </c>
      <c r="F992">
        <v>24.690000999999999</v>
      </c>
      <c r="G992">
        <v>9534600</v>
      </c>
    </row>
    <row r="993" spans="1:7" x14ac:dyDescent="0.25">
      <c r="A993" s="27">
        <v>42261</v>
      </c>
      <c r="B993">
        <v>24.77</v>
      </c>
      <c r="C993">
        <v>24.77</v>
      </c>
      <c r="D993">
        <v>24.105</v>
      </c>
      <c r="E993">
        <v>24.635000000000002</v>
      </c>
      <c r="F993">
        <v>24.635000000000002</v>
      </c>
      <c r="G993">
        <v>3858500</v>
      </c>
    </row>
    <row r="994" spans="1:7" x14ac:dyDescent="0.25">
      <c r="A994" s="27">
        <v>42262</v>
      </c>
      <c r="B994">
        <v>25.030000999999999</v>
      </c>
      <c r="C994">
        <v>27.190000999999999</v>
      </c>
      <c r="D994">
        <v>24.834999</v>
      </c>
      <c r="E994">
        <v>27.135000000000002</v>
      </c>
      <c r="F994">
        <v>27.135000000000002</v>
      </c>
      <c r="G994">
        <v>6859300</v>
      </c>
    </row>
    <row r="995" spans="1:7" x14ac:dyDescent="0.25">
      <c r="A995" s="27">
        <v>42263</v>
      </c>
      <c r="B995">
        <v>28.114999999999998</v>
      </c>
      <c r="C995">
        <v>28.855</v>
      </c>
      <c r="D995">
        <v>27.204999999999998</v>
      </c>
      <c r="E995">
        <v>28.76</v>
      </c>
      <c r="F995">
        <v>28.76</v>
      </c>
      <c r="G995">
        <v>6306400</v>
      </c>
    </row>
    <row r="996" spans="1:7" x14ac:dyDescent="0.25">
      <c r="A996" s="27">
        <v>42264</v>
      </c>
      <c r="B996">
        <v>28.764999</v>
      </c>
      <c r="C996">
        <v>31.415001</v>
      </c>
      <c r="D996">
        <v>28.040001</v>
      </c>
      <c r="E996">
        <v>28.75</v>
      </c>
      <c r="F996">
        <v>28.75</v>
      </c>
      <c r="G996">
        <v>9126100</v>
      </c>
    </row>
    <row r="997" spans="1:7" x14ac:dyDescent="0.25">
      <c r="A997" s="27">
        <v>42265</v>
      </c>
      <c r="B997">
        <v>26</v>
      </c>
      <c r="C997">
        <v>27.01</v>
      </c>
      <c r="D997">
        <v>24.995000999999998</v>
      </c>
      <c r="E997">
        <v>25.389999</v>
      </c>
      <c r="F997">
        <v>25.389999</v>
      </c>
      <c r="G997">
        <v>9205000</v>
      </c>
    </row>
    <row r="998" spans="1:7" x14ac:dyDescent="0.25">
      <c r="A998" s="27">
        <v>42268</v>
      </c>
      <c r="B998">
        <v>26.184999000000001</v>
      </c>
      <c r="C998">
        <v>27.18</v>
      </c>
      <c r="D998">
        <v>25.875</v>
      </c>
      <c r="E998">
        <v>27.145</v>
      </c>
      <c r="F998">
        <v>27.145</v>
      </c>
      <c r="G998">
        <v>4894800</v>
      </c>
    </row>
    <row r="999" spans="1:7" x14ac:dyDescent="0.25">
      <c r="A999" s="27">
        <v>42269</v>
      </c>
      <c r="B999">
        <v>25.575001</v>
      </c>
      <c r="C999">
        <v>26</v>
      </c>
      <c r="D999">
        <v>23.834999</v>
      </c>
      <c r="E999">
        <v>25.35</v>
      </c>
      <c r="F999">
        <v>25.35</v>
      </c>
      <c r="G999">
        <v>7766700</v>
      </c>
    </row>
    <row r="1000" spans="1:7" x14ac:dyDescent="0.25">
      <c r="A1000" s="27">
        <v>42270</v>
      </c>
      <c r="B1000">
        <v>25.264999</v>
      </c>
      <c r="C1000">
        <v>26.09</v>
      </c>
      <c r="D1000">
        <v>24.93</v>
      </c>
      <c r="E1000">
        <v>25.82</v>
      </c>
      <c r="F1000">
        <v>25.82</v>
      </c>
      <c r="G1000">
        <v>4284900</v>
      </c>
    </row>
    <row r="1001" spans="1:7" x14ac:dyDescent="0.25">
      <c r="A1001" s="27">
        <v>42271</v>
      </c>
      <c r="B1001">
        <v>24.620000999999998</v>
      </c>
      <c r="C1001">
        <v>25.364999999999998</v>
      </c>
      <c r="D1001">
        <v>23.290001</v>
      </c>
      <c r="E1001">
        <v>25.195</v>
      </c>
      <c r="F1001">
        <v>25.195</v>
      </c>
      <c r="G1001">
        <v>9938400</v>
      </c>
    </row>
    <row r="1002" spans="1:7" x14ac:dyDescent="0.25">
      <c r="A1002" s="27">
        <v>42272</v>
      </c>
      <c r="B1002">
        <v>26.15</v>
      </c>
      <c r="C1002">
        <v>26.18</v>
      </c>
      <c r="D1002">
        <v>23.91</v>
      </c>
      <c r="E1002">
        <v>24.545000000000002</v>
      </c>
      <c r="F1002">
        <v>24.545000000000002</v>
      </c>
      <c r="G1002">
        <v>6994400</v>
      </c>
    </row>
    <row r="1003" spans="1:7" x14ac:dyDescent="0.25">
      <c r="A1003" s="27">
        <v>42275</v>
      </c>
      <c r="B1003">
        <v>23.665001</v>
      </c>
      <c r="C1003">
        <v>23.875</v>
      </c>
      <c r="D1003">
        <v>22.129999000000002</v>
      </c>
      <c r="E1003">
        <v>22.780000999999999</v>
      </c>
      <c r="F1003">
        <v>22.780000999999999</v>
      </c>
      <c r="G1003">
        <v>7957800</v>
      </c>
    </row>
    <row r="1004" spans="1:7" x14ac:dyDescent="0.25">
      <c r="A1004" s="27">
        <v>42276</v>
      </c>
      <c r="B1004">
        <v>23.049999</v>
      </c>
      <c r="C1004">
        <v>23.614999999999998</v>
      </c>
      <c r="D1004">
        <v>22.204999999999998</v>
      </c>
      <c r="E1004">
        <v>22.745000999999998</v>
      </c>
      <c r="F1004">
        <v>22.745000999999998</v>
      </c>
      <c r="G1004">
        <v>7727500</v>
      </c>
    </row>
    <row r="1005" spans="1:7" x14ac:dyDescent="0.25">
      <c r="A1005" s="27">
        <v>42277</v>
      </c>
      <c r="B1005">
        <v>23.75</v>
      </c>
      <c r="C1005">
        <v>23.99</v>
      </c>
      <c r="D1005">
        <v>23.15</v>
      </c>
      <c r="E1005">
        <v>23.82</v>
      </c>
      <c r="F1005">
        <v>23.82</v>
      </c>
      <c r="G1005">
        <v>4165400</v>
      </c>
    </row>
    <row r="1006" spans="1:7" x14ac:dyDescent="0.25">
      <c r="A1006" s="27">
        <v>42278</v>
      </c>
      <c r="B1006">
        <v>23.82</v>
      </c>
      <c r="C1006">
        <v>24.120000999999998</v>
      </c>
      <c r="D1006">
        <v>23.045000000000002</v>
      </c>
      <c r="E1006">
        <v>24.114999999999998</v>
      </c>
      <c r="F1006">
        <v>24.114999999999998</v>
      </c>
      <c r="G1006">
        <v>9938400</v>
      </c>
    </row>
    <row r="1007" spans="1:7" x14ac:dyDescent="0.25">
      <c r="A1007" s="27">
        <v>42279</v>
      </c>
      <c r="B1007">
        <v>23.17</v>
      </c>
      <c r="C1007">
        <v>25.375</v>
      </c>
      <c r="D1007">
        <v>22.924999</v>
      </c>
      <c r="E1007">
        <v>25.375</v>
      </c>
      <c r="F1007">
        <v>25.375</v>
      </c>
      <c r="G1007">
        <v>10829000</v>
      </c>
    </row>
    <row r="1008" spans="1:7" x14ac:dyDescent="0.25">
      <c r="A1008" s="27">
        <v>42282</v>
      </c>
      <c r="B1008">
        <v>25.860001</v>
      </c>
      <c r="C1008">
        <v>26.975000000000001</v>
      </c>
      <c r="D1008">
        <v>25.815000999999999</v>
      </c>
      <c r="E1008">
        <v>26.825001</v>
      </c>
      <c r="F1008">
        <v>26.825001</v>
      </c>
      <c r="G1008">
        <v>8837800</v>
      </c>
    </row>
    <row r="1009" spans="1:7" x14ac:dyDescent="0.25">
      <c r="A1009" s="27">
        <v>42283</v>
      </c>
      <c r="B1009">
        <v>26.870000999999998</v>
      </c>
      <c r="C1009">
        <v>27.274999999999999</v>
      </c>
      <c r="D1009">
        <v>26.075001</v>
      </c>
      <c r="E1009">
        <v>26.5</v>
      </c>
      <c r="F1009">
        <v>26.5</v>
      </c>
      <c r="G1009">
        <v>7353800</v>
      </c>
    </row>
    <row r="1010" spans="1:7" x14ac:dyDescent="0.25">
      <c r="A1010" s="27">
        <v>42284</v>
      </c>
      <c r="B1010">
        <v>26.825001</v>
      </c>
      <c r="C1010">
        <v>27.200001</v>
      </c>
      <c r="D1010">
        <v>26.225000000000001</v>
      </c>
      <c r="E1010">
        <v>27.1</v>
      </c>
      <c r="F1010">
        <v>27.1</v>
      </c>
      <c r="G1010">
        <v>5681000</v>
      </c>
    </row>
    <row r="1011" spans="1:7" x14ac:dyDescent="0.25">
      <c r="A1011" s="27">
        <v>42285</v>
      </c>
      <c r="B1011">
        <v>27.190000999999999</v>
      </c>
      <c r="C1011">
        <v>28.774999999999999</v>
      </c>
      <c r="D1011">
        <v>26.879999000000002</v>
      </c>
      <c r="E1011">
        <v>28.440000999999999</v>
      </c>
      <c r="F1011">
        <v>28.440000999999999</v>
      </c>
      <c r="G1011">
        <v>11313800</v>
      </c>
    </row>
    <row r="1012" spans="1:7" x14ac:dyDescent="0.25">
      <c r="A1012" s="27">
        <v>42286</v>
      </c>
      <c r="B1012">
        <v>28.540001</v>
      </c>
      <c r="C1012">
        <v>28.84</v>
      </c>
      <c r="D1012">
        <v>27.59</v>
      </c>
      <c r="E1012">
        <v>28.440000999999999</v>
      </c>
      <c r="F1012">
        <v>28.440000999999999</v>
      </c>
      <c r="G1012">
        <v>10413400</v>
      </c>
    </row>
    <row r="1013" spans="1:7" x14ac:dyDescent="0.25">
      <c r="A1013" s="27">
        <v>42289</v>
      </c>
      <c r="B1013">
        <v>28.51</v>
      </c>
      <c r="C1013">
        <v>30.48</v>
      </c>
      <c r="D1013">
        <v>28.25</v>
      </c>
      <c r="E1013">
        <v>30.204999999999998</v>
      </c>
      <c r="F1013">
        <v>30.204999999999998</v>
      </c>
      <c r="G1013">
        <v>8532400</v>
      </c>
    </row>
    <row r="1014" spans="1:7" x14ac:dyDescent="0.25">
      <c r="A1014" s="27">
        <v>42290</v>
      </c>
      <c r="B1014">
        <v>29.459999</v>
      </c>
      <c r="C1014">
        <v>30.549999</v>
      </c>
      <c r="D1014">
        <v>28.315000999999999</v>
      </c>
      <c r="E1014">
        <v>28.504999000000002</v>
      </c>
      <c r="F1014">
        <v>28.504999000000002</v>
      </c>
      <c r="G1014">
        <v>11223200</v>
      </c>
    </row>
    <row r="1015" spans="1:7" x14ac:dyDescent="0.25">
      <c r="A1015" s="27">
        <v>42291</v>
      </c>
      <c r="B1015">
        <v>28.139999</v>
      </c>
      <c r="C1015">
        <v>28.690000999999999</v>
      </c>
      <c r="D1015">
        <v>27.120000999999998</v>
      </c>
      <c r="E1015">
        <v>27.84</v>
      </c>
      <c r="F1015">
        <v>27.84</v>
      </c>
      <c r="G1015">
        <v>8997600</v>
      </c>
    </row>
    <row r="1016" spans="1:7" x14ac:dyDescent="0.25">
      <c r="A1016" s="27">
        <v>42292</v>
      </c>
      <c r="B1016">
        <v>28.454999999999998</v>
      </c>
      <c r="C1016">
        <v>29.98</v>
      </c>
      <c r="D1016">
        <v>28.174999</v>
      </c>
      <c r="E1016">
        <v>29.85</v>
      </c>
      <c r="F1016">
        <v>29.85</v>
      </c>
      <c r="G1016">
        <v>8320000</v>
      </c>
    </row>
    <row r="1017" spans="1:7" x14ac:dyDescent="0.25">
      <c r="A1017" s="27">
        <v>42293</v>
      </c>
      <c r="B1017">
        <v>30.280000999999999</v>
      </c>
      <c r="C1017">
        <v>30.325001</v>
      </c>
      <c r="D1017">
        <v>28.924999</v>
      </c>
      <c r="E1017">
        <v>30.08</v>
      </c>
      <c r="F1017">
        <v>30.08</v>
      </c>
      <c r="G1017">
        <v>8842000</v>
      </c>
    </row>
    <row r="1018" spans="1:7" x14ac:dyDescent="0.25">
      <c r="A1018" s="27">
        <v>42296</v>
      </c>
      <c r="B1018">
        <v>30.004999000000002</v>
      </c>
      <c r="C1018">
        <v>32.299999</v>
      </c>
      <c r="D1018">
        <v>29.889999</v>
      </c>
      <c r="E1018">
        <v>32.25</v>
      </c>
      <c r="F1018">
        <v>32.25</v>
      </c>
      <c r="G1018">
        <v>9595800</v>
      </c>
    </row>
    <row r="1019" spans="1:7" x14ac:dyDescent="0.25">
      <c r="A1019" s="27">
        <v>42297</v>
      </c>
      <c r="B1019">
        <v>31.85</v>
      </c>
      <c r="C1019">
        <v>32.369999</v>
      </c>
      <c r="D1019">
        <v>30.465</v>
      </c>
      <c r="E1019">
        <v>30.985001</v>
      </c>
      <c r="F1019">
        <v>30.985001</v>
      </c>
      <c r="G1019">
        <v>9491000</v>
      </c>
    </row>
    <row r="1020" spans="1:7" x14ac:dyDescent="0.25">
      <c r="A1020" s="27">
        <v>42298</v>
      </c>
      <c r="B1020">
        <v>31.299999</v>
      </c>
      <c r="C1020">
        <v>31.639999</v>
      </c>
      <c r="D1020">
        <v>28.719999000000001</v>
      </c>
      <c r="E1020">
        <v>28.879999000000002</v>
      </c>
      <c r="F1020">
        <v>28.879999000000002</v>
      </c>
      <c r="G1020">
        <v>9094200</v>
      </c>
    </row>
    <row r="1021" spans="1:7" x14ac:dyDescent="0.25">
      <c r="A1021" s="27">
        <v>42299</v>
      </c>
      <c r="B1021">
        <v>29.5</v>
      </c>
      <c r="C1021">
        <v>31.33</v>
      </c>
      <c r="D1021">
        <v>29.5</v>
      </c>
      <c r="E1021">
        <v>31.274999999999999</v>
      </c>
      <c r="F1021">
        <v>31.274999999999999</v>
      </c>
      <c r="G1021">
        <v>4778400</v>
      </c>
    </row>
    <row r="1022" spans="1:7" x14ac:dyDescent="0.25">
      <c r="A1022" s="27">
        <v>42300</v>
      </c>
      <c r="B1022">
        <v>32</v>
      </c>
      <c r="C1022">
        <v>32.07</v>
      </c>
      <c r="D1022">
        <v>30.245000999999998</v>
      </c>
      <c r="E1022">
        <v>30.860001</v>
      </c>
      <c r="F1022">
        <v>30.860001</v>
      </c>
      <c r="G1022">
        <v>5431800</v>
      </c>
    </row>
    <row r="1023" spans="1:7" x14ac:dyDescent="0.25">
      <c r="A1023" s="27">
        <v>42303</v>
      </c>
      <c r="B1023">
        <v>30.434999000000001</v>
      </c>
      <c r="C1023">
        <v>30.84</v>
      </c>
      <c r="D1023">
        <v>29.799999</v>
      </c>
      <c r="E1023">
        <v>29.875</v>
      </c>
      <c r="F1023">
        <v>29.875</v>
      </c>
      <c r="G1023">
        <v>3044300</v>
      </c>
    </row>
    <row r="1024" spans="1:7" x14ac:dyDescent="0.25">
      <c r="A1024" s="27">
        <v>42304</v>
      </c>
      <c r="B1024">
        <v>29.48</v>
      </c>
      <c r="C1024">
        <v>30.58</v>
      </c>
      <c r="D1024">
        <v>29.424999</v>
      </c>
      <c r="E1024">
        <v>30.459999</v>
      </c>
      <c r="F1024">
        <v>30.459999</v>
      </c>
      <c r="G1024">
        <v>3514000</v>
      </c>
    </row>
    <row r="1025" spans="1:7" x14ac:dyDescent="0.25">
      <c r="A1025" s="27">
        <v>42305</v>
      </c>
      <c r="B1025">
        <v>30.57</v>
      </c>
      <c r="C1025">
        <v>31.434999000000001</v>
      </c>
      <c r="D1025">
        <v>29.57</v>
      </c>
      <c r="E1025">
        <v>31.360001</v>
      </c>
      <c r="F1025">
        <v>31.360001</v>
      </c>
      <c r="G1025">
        <v>4082000</v>
      </c>
    </row>
    <row r="1026" spans="1:7" x14ac:dyDescent="0.25">
      <c r="A1026" s="27">
        <v>42306</v>
      </c>
      <c r="B1026">
        <v>30.844999000000001</v>
      </c>
      <c r="C1026">
        <v>31.24</v>
      </c>
      <c r="D1026">
        <v>30.299999</v>
      </c>
      <c r="E1026">
        <v>30.93</v>
      </c>
      <c r="F1026">
        <v>30.93</v>
      </c>
      <c r="G1026">
        <v>3211800</v>
      </c>
    </row>
    <row r="1027" spans="1:7" x14ac:dyDescent="0.25">
      <c r="A1027" s="27">
        <v>42307</v>
      </c>
      <c r="B1027">
        <v>30.870000999999998</v>
      </c>
      <c r="C1027">
        <v>31.285</v>
      </c>
      <c r="D1027">
        <v>30.389999</v>
      </c>
      <c r="E1027">
        <v>30.424999</v>
      </c>
      <c r="F1027">
        <v>30.424999</v>
      </c>
      <c r="G1027">
        <v>5061800</v>
      </c>
    </row>
    <row r="1028" spans="1:7" x14ac:dyDescent="0.25">
      <c r="A1028" s="27">
        <v>42310</v>
      </c>
      <c r="B1028">
        <v>30.48</v>
      </c>
      <c r="C1028">
        <v>32.224997999999999</v>
      </c>
      <c r="D1028">
        <v>30.389999</v>
      </c>
      <c r="E1028">
        <v>31.99</v>
      </c>
      <c r="F1028">
        <v>31.99</v>
      </c>
      <c r="G1028">
        <v>5565600</v>
      </c>
    </row>
    <row r="1029" spans="1:7" x14ac:dyDescent="0.25">
      <c r="A1029" s="27">
        <v>42311</v>
      </c>
      <c r="B1029">
        <v>31.635000000000002</v>
      </c>
      <c r="C1029">
        <v>32.185001</v>
      </c>
      <c r="D1029">
        <v>31.190000999999999</v>
      </c>
      <c r="E1029">
        <v>31.370000999999998</v>
      </c>
      <c r="F1029">
        <v>31.370000999999998</v>
      </c>
      <c r="G1029">
        <v>2705000</v>
      </c>
    </row>
    <row r="1030" spans="1:7" x14ac:dyDescent="0.25">
      <c r="A1030" s="27">
        <v>42312</v>
      </c>
      <c r="B1030">
        <v>31.57</v>
      </c>
      <c r="C1030">
        <v>31.690000999999999</v>
      </c>
      <c r="D1030">
        <v>30.049999</v>
      </c>
      <c r="E1030">
        <v>30.344999000000001</v>
      </c>
      <c r="F1030">
        <v>30.344999000000001</v>
      </c>
      <c r="G1030">
        <v>3082800</v>
      </c>
    </row>
    <row r="1031" spans="1:7" x14ac:dyDescent="0.25">
      <c r="A1031" s="27">
        <v>42313</v>
      </c>
      <c r="B1031">
        <v>30.389999</v>
      </c>
      <c r="C1031">
        <v>31.075001</v>
      </c>
      <c r="D1031">
        <v>29.82</v>
      </c>
      <c r="E1031">
        <v>30.950001</v>
      </c>
      <c r="F1031">
        <v>30.950001</v>
      </c>
      <c r="G1031">
        <v>6054600</v>
      </c>
    </row>
    <row r="1032" spans="1:7" x14ac:dyDescent="0.25">
      <c r="A1032" s="27">
        <v>42314</v>
      </c>
      <c r="B1032">
        <v>30.934999000000001</v>
      </c>
      <c r="C1032">
        <v>31.635000000000002</v>
      </c>
      <c r="D1032">
        <v>30.174999</v>
      </c>
      <c r="E1032">
        <v>31.594999000000001</v>
      </c>
      <c r="F1032">
        <v>31.594999000000001</v>
      </c>
      <c r="G1032">
        <v>7062600</v>
      </c>
    </row>
    <row r="1033" spans="1:7" x14ac:dyDescent="0.25">
      <c r="A1033" s="27">
        <v>42317</v>
      </c>
      <c r="B1033">
        <v>31.424999</v>
      </c>
      <c r="C1033">
        <v>31.575001</v>
      </c>
      <c r="D1033">
        <v>29.34</v>
      </c>
      <c r="E1033">
        <v>29.870000999999998</v>
      </c>
      <c r="F1033">
        <v>29.870000999999998</v>
      </c>
      <c r="G1033">
        <v>9235200</v>
      </c>
    </row>
    <row r="1034" spans="1:7" x14ac:dyDescent="0.25">
      <c r="A1034" s="27">
        <v>42318</v>
      </c>
      <c r="B1034">
        <v>29.5</v>
      </c>
      <c r="C1034">
        <v>30.85</v>
      </c>
      <c r="D1034">
        <v>29.364999999999998</v>
      </c>
      <c r="E1034">
        <v>30.700001</v>
      </c>
      <c r="F1034">
        <v>30.700001</v>
      </c>
      <c r="G1034">
        <v>4697600</v>
      </c>
    </row>
    <row r="1035" spans="1:7" x14ac:dyDescent="0.25">
      <c r="A1035" s="27">
        <v>42319</v>
      </c>
      <c r="B1035">
        <v>30.91</v>
      </c>
      <c r="C1035">
        <v>30.985001</v>
      </c>
      <c r="D1035">
        <v>29.99</v>
      </c>
      <c r="E1035">
        <v>29.99</v>
      </c>
      <c r="F1035">
        <v>29.99</v>
      </c>
      <c r="G1035">
        <v>5647800</v>
      </c>
    </row>
    <row r="1036" spans="1:7" x14ac:dyDescent="0.25">
      <c r="A1036" s="27">
        <v>42320</v>
      </c>
      <c r="B1036">
        <v>29.200001</v>
      </c>
      <c r="C1036">
        <v>29.555</v>
      </c>
      <c r="D1036">
        <v>27.290001</v>
      </c>
      <c r="E1036">
        <v>27.370000999999998</v>
      </c>
      <c r="F1036">
        <v>27.370000999999998</v>
      </c>
      <c r="G1036">
        <v>10510000</v>
      </c>
    </row>
    <row r="1037" spans="1:7" x14ac:dyDescent="0.25">
      <c r="A1037" s="27">
        <v>42321</v>
      </c>
      <c r="B1037">
        <v>27.23</v>
      </c>
      <c r="C1037">
        <v>27.424999</v>
      </c>
      <c r="D1037">
        <v>25.360001</v>
      </c>
      <c r="E1037">
        <v>25.48</v>
      </c>
      <c r="F1037">
        <v>25.48</v>
      </c>
      <c r="G1037">
        <v>13475200</v>
      </c>
    </row>
    <row r="1038" spans="1:7" x14ac:dyDescent="0.25">
      <c r="A1038" s="27">
        <v>42324</v>
      </c>
      <c r="B1038">
        <v>25.59</v>
      </c>
      <c r="C1038">
        <v>28.139999</v>
      </c>
      <c r="D1038">
        <v>25.389999</v>
      </c>
      <c r="E1038">
        <v>28.08</v>
      </c>
      <c r="F1038">
        <v>28.08</v>
      </c>
      <c r="G1038">
        <v>12410600</v>
      </c>
    </row>
    <row r="1039" spans="1:7" x14ac:dyDescent="0.25">
      <c r="A1039" s="27">
        <v>42325</v>
      </c>
      <c r="B1039">
        <v>28.415001</v>
      </c>
      <c r="C1039">
        <v>28.549999</v>
      </c>
      <c r="D1039">
        <v>25.99</v>
      </c>
      <c r="E1039">
        <v>26.5</v>
      </c>
      <c r="F1039">
        <v>26.5</v>
      </c>
      <c r="G1039">
        <v>16134600</v>
      </c>
    </row>
    <row r="1040" spans="1:7" x14ac:dyDescent="0.25">
      <c r="A1040" s="27">
        <v>42326</v>
      </c>
      <c r="B1040">
        <v>27.07</v>
      </c>
      <c r="C1040">
        <v>28.424999</v>
      </c>
      <c r="D1040">
        <v>27.024999999999999</v>
      </c>
      <c r="E1040">
        <v>28.360001</v>
      </c>
      <c r="F1040">
        <v>28.360001</v>
      </c>
      <c r="G1040">
        <v>8380000</v>
      </c>
    </row>
    <row r="1041" spans="1:7" x14ac:dyDescent="0.25">
      <c r="A1041" s="27">
        <v>42327</v>
      </c>
      <c r="B1041">
        <v>28.129999000000002</v>
      </c>
      <c r="C1041">
        <v>28.254999000000002</v>
      </c>
      <c r="D1041">
        <v>27.055</v>
      </c>
      <c r="E1041">
        <v>27.415001</v>
      </c>
      <c r="F1041">
        <v>27.415001</v>
      </c>
      <c r="G1041">
        <v>6867800</v>
      </c>
    </row>
    <row r="1042" spans="1:7" x14ac:dyDescent="0.25">
      <c r="A1042" s="27">
        <v>42328</v>
      </c>
      <c r="B1042">
        <v>28.280000999999999</v>
      </c>
      <c r="C1042">
        <v>28.67</v>
      </c>
      <c r="D1042">
        <v>28.084999</v>
      </c>
      <c r="E1042">
        <v>28.325001</v>
      </c>
      <c r="F1042">
        <v>28.325001</v>
      </c>
      <c r="G1042">
        <v>6372200</v>
      </c>
    </row>
    <row r="1043" spans="1:7" x14ac:dyDescent="0.25">
      <c r="A1043" s="27">
        <v>42331</v>
      </c>
      <c r="B1043">
        <v>28.48</v>
      </c>
      <c r="C1043">
        <v>29.245000999999998</v>
      </c>
      <c r="D1043">
        <v>28.200001</v>
      </c>
      <c r="E1043">
        <v>29.08</v>
      </c>
      <c r="F1043">
        <v>29.08</v>
      </c>
      <c r="G1043">
        <v>6512600</v>
      </c>
    </row>
    <row r="1044" spans="1:7" x14ac:dyDescent="0.25">
      <c r="A1044" s="27">
        <v>42332</v>
      </c>
      <c r="B1044">
        <v>28.290001</v>
      </c>
      <c r="C1044">
        <v>29.245000999999998</v>
      </c>
      <c r="D1044">
        <v>27.915001</v>
      </c>
      <c r="E1044">
        <v>28.93</v>
      </c>
      <c r="F1044">
        <v>28.93</v>
      </c>
      <c r="G1044">
        <v>7224800</v>
      </c>
    </row>
    <row r="1045" spans="1:7" x14ac:dyDescent="0.25">
      <c r="A1045" s="27">
        <v>42333</v>
      </c>
      <c r="B1045">
        <v>28.98</v>
      </c>
      <c r="C1045">
        <v>29.469999000000001</v>
      </c>
      <c r="D1045">
        <v>28.75</v>
      </c>
      <c r="E1045">
        <v>29.32</v>
      </c>
      <c r="F1045">
        <v>29.32</v>
      </c>
      <c r="G1045">
        <v>4208600</v>
      </c>
    </row>
    <row r="1046" spans="1:7" x14ac:dyDescent="0.25">
      <c r="A1046" s="27">
        <v>42335</v>
      </c>
      <c r="B1046">
        <v>29.41</v>
      </c>
      <c r="C1046">
        <v>29.450001</v>
      </c>
      <c r="D1046">
        <v>28.954999999999998</v>
      </c>
      <c r="E1046">
        <v>29.040001</v>
      </c>
      <c r="F1046">
        <v>29.040001</v>
      </c>
      <c r="G1046">
        <v>1723200</v>
      </c>
    </row>
    <row r="1047" spans="1:7" x14ac:dyDescent="0.25">
      <c r="A1047" s="27">
        <v>42338</v>
      </c>
      <c r="B1047">
        <v>29.209999</v>
      </c>
      <c r="C1047">
        <v>29.415001</v>
      </c>
      <c r="D1047">
        <v>28.860001</v>
      </c>
      <c r="E1047">
        <v>29.209999</v>
      </c>
      <c r="F1047">
        <v>29.209999</v>
      </c>
      <c r="G1047">
        <v>6455600</v>
      </c>
    </row>
    <row r="1048" spans="1:7" x14ac:dyDescent="0.25">
      <c r="A1048" s="27">
        <v>42339</v>
      </c>
      <c r="B1048">
        <v>29.57</v>
      </c>
      <c r="C1048">
        <v>30.5</v>
      </c>
      <c r="D1048">
        <v>29.295000000000002</v>
      </c>
      <c r="E1048">
        <v>30.450001</v>
      </c>
      <c r="F1048">
        <v>30.450001</v>
      </c>
      <c r="G1048">
        <v>5365000</v>
      </c>
    </row>
    <row r="1049" spans="1:7" x14ac:dyDescent="0.25">
      <c r="A1049" s="27">
        <v>42340</v>
      </c>
      <c r="B1049">
        <v>30.33</v>
      </c>
      <c r="C1049">
        <v>30.895</v>
      </c>
      <c r="D1049">
        <v>29.014999</v>
      </c>
      <c r="E1049">
        <v>29.25</v>
      </c>
      <c r="F1049">
        <v>29.25</v>
      </c>
      <c r="G1049">
        <v>8987000</v>
      </c>
    </row>
    <row r="1050" spans="1:7" x14ac:dyDescent="0.25">
      <c r="A1050" s="27">
        <v>42341</v>
      </c>
      <c r="B1050">
        <v>29.774999999999999</v>
      </c>
      <c r="C1050">
        <v>29.950001</v>
      </c>
      <c r="D1050">
        <v>26.4</v>
      </c>
      <c r="E1050">
        <v>27.1</v>
      </c>
      <c r="F1050">
        <v>27.1</v>
      </c>
      <c r="G1050">
        <v>13464200</v>
      </c>
    </row>
    <row r="1051" spans="1:7" x14ac:dyDescent="0.25">
      <c r="A1051" s="27">
        <v>42342</v>
      </c>
      <c r="B1051">
        <v>27.98</v>
      </c>
      <c r="C1051">
        <v>29.715</v>
      </c>
      <c r="D1051">
        <v>27.754999000000002</v>
      </c>
      <c r="E1051">
        <v>29.704999999999998</v>
      </c>
      <c r="F1051">
        <v>29.704999999999998</v>
      </c>
      <c r="G1051">
        <v>10103400</v>
      </c>
    </row>
    <row r="1052" spans="1:7" x14ac:dyDescent="0.25">
      <c r="A1052" s="27">
        <v>42345</v>
      </c>
      <c r="B1052">
        <v>29.584999</v>
      </c>
      <c r="C1052">
        <v>29.605</v>
      </c>
      <c r="D1052">
        <v>27.889999</v>
      </c>
      <c r="E1052">
        <v>28.870000999999998</v>
      </c>
      <c r="F1052">
        <v>28.870000999999998</v>
      </c>
      <c r="G1052">
        <v>9557400</v>
      </c>
    </row>
    <row r="1053" spans="1:7" x14ac:dyDescent="0.25">
      <c r="A1053" s="27">
        <v>42346</v>
      </c>
      <c r="B1053">
        <v>27.695</v>
      </c>
      <c r="C1053">
        <v>28.725000000000001</v>
      </c>
      <c r="D1053">
        <v>27.299999</v>
      </c>
      <c r="E1053">
        <v>28.02</v>
      </c>
      <c r="F1053">
        <v>28.02</v>
      </c>
      <c r="G1053">
        <v>12349000</v>
      </c>
    </row>
    <row r="1054" spans="1:7" x14ac:dyDescent="0.25">
      <c r="A1054" s="27">
        <v>42347</v>
      </c>
      <c r="B1054">
        <v>27.639999</v>
      </c>
      <c r="C1054">
        <v>28.665001</v>
      </c>
      <c r="D1054">
        <v>26.040001</v>
      </c>
      <c r="E1054">
        <v>26.834999</v>
      </c>
      <c r="F1054">
        <v>26.834999</v>
      </c>
      <c r="G1054">
        <v>14266600</v>
      </c>
    </row>
    <row r="1055" spans="1:7" x14ac:dyDescent="0.25">
      <c r="A1055" s="27">
        <v>42348</v>
      </c>
      <c r="B1055">
        <v>26.684999000000001</v>
      </c>
      <c r="C1055">
        <v>27.43</v>
      </c>
      <c r="D1055">
        <v>26.190000999999999</v>
      </c>
      <c r="E1055">
        <v>26.495000999999998</v>
      </c>
      <c r="F1055">
        <v>26.495000999999998</v>
      </c>
      <c r="G1055">
        <v>9866800</v>
      </c>
    </row>
    <row r="1056" spans="1:7" x14ac:dyDescent="0.25">
      <c r="A1056" s="27">
        <v>42349</v>
      </c>
      <c r="B1056">
        <v>25.084999</v>
      </c>
      <c r="C1056">
        <v>25.4</v>
      </c>
      <c r="D1056">
        <v>22.024999999999999</v>
      </c>
      <c r="E1056">
        <v>22.57</v>
      </c>
      <c r="F1056">
        <v>22.57</v>
      </c>
      <c r="G1056">
        <v>9286000</v>
      </c>
    </row>
    <row r="1057" spans="1:7" x14ac:dyDescent="0.25">
      <c r="A1057" s="27">
        <v>42352</v>
      </c>
      <c r="B1057">
        <v>22.610001</v>
      </c>
      <c r="C1057">
        <v>24.184999000000001</v>
      </c>
      <c r="D1057">
        <v>21.540001</v>
      </c>
      <c r="E1057">
        <v>24.01</v>
      </c>
      <c r="F1057">
        <v>24.01</v>
      </c>
      <c r="G1057">
        <v>8199300</v>
      </c>
    </row>
    <row r="1058" spans="1:7" x14ac:dyDescent="0.25">
      <c r="A1058" s="27">
        <v>42353</v>
      </c>
      <c r="B1058">
        <v>24.860001</v>
      </c>
      <c r="C1058">
        <v>25.334999</v>
      </c>
      <c r="D1058">
        <v>24.110001</v>
      </c>
      <c r="E1058">
        <v>25.030000999999999</v>
      </c>
      <c r="F1058">
        <v>25.030000999999999</v>
      </c>
      <c r="G1058">
        <v>12034600</v>
      </c>
    </row>
    <row r="1059" spans="1:7" x14ac:dyDescent="0.25">
      <c r="A1059" s="27">
        <v>42354</v>
      </c>
      <c r="B1059">
        <v>25.84</v>
      </c>
      <c r="C1059">
        <v>27.15</v>
      </c>
      <c r="D1059">
        <v>25.23</v>
      </c>
      <c r="E1059">
        <v>26.690000999999999</v>
      </c>
      <c r="F1059">
        <v>26.690000999999999</v>
      </c>
      <c r="G1059">
        <v>15129000</v>
      </c>
    </row>
    <row r="1060" spans="1:7" x14ac:dyDescent="0.25">
      <c r="A1060" s="27">
        <v>42355</v>
      </c>
      <c r="B1060">
        <v>26.895</v>
      </c>
      <c r="C1060">
        <v>26.91</v>
      </c>
      <c r="D1060">
        <v>25.309999000000001</v>
      </c>
      <c r="E1060">
        <v>25.6</v>
      </c>
      <c r="F1060">
        <v>25.6</v>
      </c>
      <c r="G1060">
        <v>12952800</v>
      </c>
    </row>
    <row r="1061" spans="1:7" x14ac:dyDescent="0.25">
      <c r="A1061" s="27">
        <v>42356</v>
      </c>
      <c r="B1061">
        <v>24.709999</v>
      </c>
      <c r="C1061">
        <v>24.99</v>
      </c>
      <c r="D1061">
        <v>23.375</v>
      </c>
      <c r="E1061">
        <v>23.59</v>
      </c>
      <c r="F1061">
        <v>23.59</v>
      </c>
      <c r="G1061">
        <v>7668100</v>
      </c>
    </row>
    <row r="1062" spans="1:7" x14ac:dyDescent="0.25">
      <c r="A1062" s="27">
        <v>42359</v>
      </c>
      <c r="B1062">
        <v>24.424999</v>
      </c>
      <c r="C1062">
        <v>24.639999</v>
      </c>
      <c r="D1062">
        <v>23.545000000000002</v>
      </c>
      <c r="E1062">
        <v>24.614999999999998</v>
      </c>
      <c r="F1062">
        <v>24.614999999999998</v>
      </c>
      <c r="G1062">
        <v>6430000</v>
      </c>
    </row>
    <row r="1063" spans="1:7" x14ac:dyDescent="0.25">
      <c r="A1063" s="27">
        <v>42360</v>
      </c>
      <c r="B1063">
        <v>25.379999000000002</v>
      </c>
      <c r="C1063">
        <v>26.094999000000001</v>
      </c>
      <c r="D1063">
        <v>25.045000000000002</v>
      </c>
      <c r="E1063">
        <v>25.825001</v>
      </c>
      <c r="F1063">
        <v>25.825001</v>
      </c>
      <c r="G1063">
        <v>5069200</v>
      </c>
    </row>
    <row r="1064" spans="1:7" x14ac:dyDescent="0.25">
      <c r="A1064" s="27">
        <v>42361</v>
      </c>
      <c r="B1064">
        <v>26.42</v>
      </c>
      <c r="C1064">
        <v>26.620000999999998</v>
      </c>
      <c r="D1064">
        <v>25.809999000000001</v>
      </c>
      <c r="E1064">
        <v>26.405000999999999</v>
      </c>
      <c r="F1064">
        <v>26.405000999999999</v>
      </c>
      <c r="G1064">
        <v>3845200</v>
      </c>
    </row>
    <row r="1065" spans="1:7" x14ac:dyDescent="0.25">
      <c r="A1065" s="27">
        <v>42362</v>
      </c>
      <c r="B1065">
        <v>26.195</v>
      </c>
      <c r="C1065">
        <v>26.334999</v>
      </c>
      <c r="D1065">
        <v>25.855</v>
      </c>
      <c r="E1065">
        <v>25.92</v>
      </c>
      <c r="F1065">
        <v>25.92</v>
      </c>
      <c r="G1065">
        <v>1712000</v>
      </c>
    </row>
    <row r="1066" spans="1:7" x14ac:dyDescent="0.25">
      <c r="A1066" s="27">
        <v>42366</v>
      </c>
      <c r="B1066">
        <v>25.49</v>
      </c>
      <c r="C1066">
        <v>26.25</v>
      </c>
      <c r="D1066">
        <v>24.965</v>
      </c>
      <c r="E1066">
        <v>26.200001</v>
      </c>
      <c r="F1066">
        <v>26.200001</v>
      </c>
      <c r="G1066">
        <v>3451900</v>
      </c>
    </row>
    <row r="1067" spans="1:7" x14ac:dyDescent="0.25">
      <c r="A1067" s="27">
        <v>42367</v>
      </c>
      <c r="B1067">
        <v>26.635000000000002</v>
      </c>
      <c r="C1067">
        <v>26.825001</v>
      </c>
      <c r="D1067">
        <v>26.385000000000002</v>
      </c>
      <c r="E1067">
        <v>26.700001</v>
      </c>
      <c r="F1067">
        <v>26.700001</v>
      </c>
      <c r="G1067">
        <v>4270200</v>
      </c>
    </row>
    <row r="1068" spans="1:7" x14ac:dyDescent="0.25">
      <c r="A1068" s="27">
        <v>42368</v>
      </c>
      <c r="B1068">
        <v>26.34</v>
      </c>
      <c r="C1068">
        <v>26.379999000000002</v>
      </c>
      <c r="D1068">
        <v>25.754999000000002</v>
      </c>
      <c r="E1068">
        <v>25.855</v>
      </c>
      <c r="F1068">
        <v>25.855</v>
      </c>
      <c r="G1068">
        <v>2479100</v>
      </c>
    </row>
    <row r="1069" spans="1:7" x14ac:dyDescent="0.25">
      <c r="A1069" s="27">
        <v>42369</v>
      </c>
      <c r="B1069">
        <v>25.51</v>
      </c>
      <c r="C1069">
        <v>25.950001</v>
      </c>
      <c r="D1069">
        <v>25.209999</v>
      </c>
      <c r="E1069">
        <v>25.225000000000001</v>
      </c>
      <c r="F1069">
        <v>25.225000000000001</v>
      </c>
      <c r="G1069">
        <v>2961600</v>
      </c>
    </row>
    <row r="1070" spans="1:7" x14ac:dyDescent="0.25">
      <c r="A1070" s="27">
        <v>42373</v>
      </c>
      <c r="B1070">
        <v>23.24</v>
      </c>
      <c r="C1070">
        <v>23.75</v>
      </c>
      <c r="D1070">
        <v>22.364999999999998</v>
      </c>
      <c r="E1070">
        <v>23.629999000000002</v>
      </c>
      <c r="F1070">
        <v>23.629999000000002</v>
      </c>
      <c r="G1070">
        <v>8187400</v>
      </c>
    </row>
    <row r="1071" spans="1:7" x14ac:dyDescent="0.25">
      <c r="A1071" s="27">
        <v>42374</v>
      </c>
      <c r="B1071">
        <v>24.209999</v>
      </c>
      <c r="C1071">
        <v>24.639999</v>
      </c>
      <c r="D1071">
        <v>23.469999000000001</v>
      </c>
      <c r="E1071">
        <v>24.43</v>
      </c>
      <c r="F1071">
        <v>24.43</v>
      </c>
      <c r="G1071">
        <v>4732100</v>
      </c>
    </row>
    <row r="1072" spans="1:7" x14ac:dyDescent="0.25">
      <c r="A1072" s="27">
        <v>42375</v>
      </c>
      <c r="B1072">
        <v>22.809999000000001</v>
      </c>
      <c r="C1072">
        <v>23.77</v>
      </c>
      <c r="D1072">
        <v>22.790001</v>
      </c>
      <c r="E1072">
        <v>23.695</v>
      </c>
      <c r="F1072">
        <v>23.695</v>
      </c>
      <c r="G1072">
        <v>6404900</v>
      </c>
    </row>
    <row r="1073" spans="1:7" x14ac:dyDescent="0.25">
      <c r="A1073" s="27">
        <v>42376</v>
      </c>
      <c r="B1073">
        <v>22.105</v>
      </c>
      <c r="C1073">
        <v>22.73</v>
      </c>
      <c r="D1073">
        <v>20.780000999999999</v>
      </c>
      <c r="E1073">
        <v>21.17</v>
      </c>
      <c r="F1073">
        <v>21.17</v>
      </c>
      <c r="G1073">
        <v>13007900</v>
      </c>
    </row>
    <row r="1074" spans="1:7" x14ac:dyDescent="0.25">
      <c r="A1074" s="27">
        <v>42377</v>
      </c>
      <c r="B1074">
        <v>21.799999</v>
      </c>
      <c r="C1074">
        <v>22.014999</v>
      </c>
      <c r="D1074">
        <v>19.700001</v>
      </c>
      <c r="E1074">
        <v>19.934999000000001</v>
      </c>
      <c r="F1074">
        <v>19.934999000000001</v>
      </c>
      <c r="G1074">
        <v>8732400</v>
      </c>
    </row>
    <row r="1075" spans="1:7" x14ac:dyDescent="0.25">
      <c r="A1075" s="27">
        <v>42380</v>
      </c>
      <c r="B1075">
        <v>20.110001</v>
      </c>
      <c r="C1075">
        <v>20.690000999999999</v>
      </c>
      <c r="D1075">
        <v>18.465</v>
      </c>
      <c r="E1075">
        <v>20.52</v>
      </c>
      <c r="F1075">
        <v>20.52</v>
      </c>
      <c r="G1075">
        <v>12557500</v>
      </c>
    </row>
    <row r="1076" spans="1:7" x14ac:dyDescent="0.25">
      <c r="A1076" s="27">
        <v>42381</v>
      </c>
      <c r="B1076">
        <v>21.385000000000002</v>
      </c>
      <c r="C1076">
        <v>21.545000000000002</v>
      </c>
      <c r="D1076">
        <v>20.174999</v>
      </c>
      <c r="E1076">
        <v>21.504999000000002</v>
      </c>
      <c r="F1076">
        <v>21.504999000000002</v>
      </c>
      <c r="G1076">
        <v>24919200</v>
      </c>
    </row>
    <row r="1077" spans="1:7" x14ac:dyDescent="0.25">
      <c r="A1077" s="27">
        <v>42382</v>
      </c>
      <c r="B1077">
        <v>21.91</v>
      </c>
      <c r="C1077">
        <v>21.969999000000001</v>
      </c>
      <c r="D1077">
        <v>18.940000999999999</v>
      </c>
      <c r="E1077">
        <v>19.299999</v>
      </c>
      <c r="F1077">
        <v>19.299999</v>
      </c>
      <c r="G1077">
        <v>27506600</v>
      </c>
    </row>
    <row r="1078" spans="1:7" x14ac:dyDescent="0.25">
      <c r="A1078" s="27">
        <v>42383</v>
      </c>
      <c r="B1078">
        <v>19.5</v>
      </c>
      <c r="C1078">
        <v>20.51</v>
      </c>
      <c r="D1078">
        <v>18.614999999999998</v>
      </c>
      <c r="E1078">
        <v>20.014999</v>
      </c>
      <c r="F1078">
        <v>20.014999</v>
      </c>
      <c r="G1078">
        <v>23808200</v>
      </c>
    </row>
    <row r="1079" spans="1:7" x14ac:dyDescent="0.25">
      <c r="A1079" s="27">
        <v>42384</v>
      </c>
      <c r="B1079">
        <v>17.809999000000001</v>
      </c>
      <c r="C1079">
        <v>18.655000999999999</v>
      </c>
      <c r="D1079">
        <v>17.295000000000002</v>
      </c>
      <c r="E1079">
        <v>18.014999</v>
      </c>
      <c r="F1079">
        <v>18.014999</v>
      </c>
      <c r="G1079">
        <v>17398200</v>
      </c>
    </row>
    <row r="1080" spans="1:7" x14ac:dyDescent="0.25">
      <c r="A1080" s="27">
        <v>42388</v>
      </c>
      <c r="B1080">
        <v>18.745000999999998</v>
      </c>
      <c r="C1080">
        <v>18.745000999999998</v>
      </c>
      <c r="D1080">
        <v>17.209999</v>
      </c>
      <c r="E1080">
        <v>18.004999000000002</v>
      </c>
      <c r="F1080">
        <v>18.004999000000002</v>
      </c>
      <c r="G1080">
        <v>12096500</v>
      </c>
    </row>
    <row r="1081" spans="1:7" x14ac:dyDescent="0.25">
      <c r="A1081" s="27">
        <v>42389</v>
      </c>
      <c r="B1081">
        <v>17.415001</v>
      </c>
      <c r="C1081">
        <v>17.965</v>
      </c>
      <c r="D1081">
        <v>15.95</v>
      </c>
      <c r="E1081">
        <v>17.555</v>
      </c>
      <c r="F1081">
        <v>17.555</v>
      </c>
      <c r="G1081">
        <v>19858700</v>
      </c>
    </row>
    <row r="1082" spans="1:7" x14ac:dyDescent="0.25">
      <c r="A1082" s="27">
        <v>42390</v>
      </c>
      <c r="B1082">
        <v>17.725000000000001</v>
      </c>
      <c r="C1082">
        <v>18.25</v>
      </c>
      <c r="D1082">
        <v>16.870000999999998</v>
      </c>
      <c r="E1082">
        <v>17.625</v>
      </c>
      <c r="F1082">
        <v>17.625</v>
      </c>
      <c r="G1082">
        <v>12874500</v>
      </c>
    </row>
    <row r="1083" spans="1:7" x14ac:dyDescent="0.25">
      <c r="A1083" s="27">
        <v>42391</v>
      </c>
      <c r="B1083">
        <v>18.450001</v>
      </c>
      <c r="C1083">
        <v>19.100000000000001</v>
      </c>
      <c r="D1083">
        <v>18.25</v>
      </c>
      <c r="E1083">
        <v>19.094999000000001</v>
      </c>
      <c r="F1083">
        <v>19.094999000000001</v>
      </c>
      <c r="G1083">
        <v>10201900</v>
      </c>
    </row>
    <row r="1084" spans="1:7" x14ac:dyDescent="0.25">
      <c r="A1084" s="27">
        <v>42394</v>
      </c>
      <c r="B1084">
        <v>18.84</v>
      </c>
      <c r="C1084">
        <v>19.135000000000002</v>
      </c>
      <c r="D1084">
        <v>18.024999999999999</v>
      </c>
      <c r="E1084">
        <v>18.105</v>
      </c>
      <c r="F1084">
        <v>18.105</v>
      </c>
      <c r="G1084">
        <v>9370500</v>
      </c>
    </row>
    <row r="1085" spans="1:7" x14ac:dyDescent="0.25">
      <c r="A1085" s="27">
        <v>42395</v>
      </c>
      <c r="B1085">
        <v>18.375</v>
      </c>
      <c r="C1085">
        <v>18.98</v>
      </c>
      <c r="D1085">
        <v>18.125</v>
      </c>
      <c r="E1085">
        <v>18.965</v>
      </c>
      <c r="F1085">
        <v>18.965</v>
      </c>
      <c r="G1085">
        <v>8618400</v>
      </c>
    </row>
    <row r="1086" spans="1:7" x14ac:dyDescent="0.25">
      <c r="A1086" s="27">
        <v>42396</v>
      </c>
      <c r="B1086">
        <v>18.754999000000002</v>
      </c>
      <c r="C1086">
        <v>19.364999999999998</v>
      </c>
      <c r="D1086">
        <v>17.93</v>
      </c>
      <c r="E1086">
        <v>18.190000999999999</v>
      </c>
      <c r="F1086">
        <v>18.190000999999999</v>
      </c>
      <c r="G1086">
        <v>25531000</v>
      </c>
    </row>
    <row r="1087" spans="1:7" x14ac:dyDescent="0.25">
      <c r="A1087" s="27">
        <v>42397</v>
      </c>
      <c r="B1087">
        <v>18.799999</v>
      </c>
      <c r="C1087">
        <v>18.934999000000001</v>
      </c>
      <c r="D1087">
        <v>18</v>
      </c>
      <c r="E1087">
        <v>18.809999000000001</v>
      </c>
      <c r="F1087">
        <v>18.809999000000001</v>
      </c>
      <c r="G1087">
        <v>18219800</v>
      </c>
    </row>
    <row r="1088" spans="1:7" x14ac:dyDescent="0.25">
      <c r="A1088" s="27">
        <v>42398</v>
      </c>
      <c r="B1088">
        <v>18.950001</v>
      </c>
      <c r="C1088">
        <v>19.625</v>
      </c>
      <c r="D1088">
        <v>18.855</v>
      </c>
      <c r="E1088">
        <v>19.559999000000001</v>
      </c>
      <c r="F1088">
        <v>19.559999000000001</v>
      </c>
      <c r="G1088">
        <v>7568400</v>
      </c>
    </row>
    <row r="1089" spans="1:7" x14ac:dyDescent="0.25">
      <c r="A1089" s="27">
        <v>42401</v>
      </c>
      <c r="B1089">
        <v>19.440000999999999</v>
      </c>
      <c r="C1089">
        <v>20.010000000000002</v>
      </c>
      <c r="D1089">
        <v>19.105</v>
      </c>
      <c r="E1089">
        <v>19.780000999999999</v>
      </c>
      <c r="F1089">
        <v>19.780000999999999</v>
      </c>
      <c r="G1089">
        <v>7473200</v>
      </c>
    </row>
    <row r="1090" spans="1:7" x14ac:dyDescent="0.25">
      <c r="A1090" s="27">
        <v>42402</v>
      </c>
      <c r="B1090">
        <v>19.135000000000002</v>
      </c>
      <c r="C1090">
        <v>19.174999</v>
      </c>
      <c r="D1090">
        <v>18.27</v>
      </c>
      <c r="E1090">
        <v>18.43</v>
      </c>
      <c r="F1090">
        <v>18.43</v>
      </c>
      <c r="G1090">
        <v>11439100</v>
      </c>
    </row>
    <row r="1091" spans="1:7" x14ac:dyDescent="0.25">
      <c r="A1091" s="27">
        <v>42403</v>
      </c>
      <c r="B1091">
        <v>18.75</v>
      </c>
      <c r="C1091">
        <v>18.764999</v>
      </c>
      <c r="D1091">
        <v>17.399999999999999</v>
      </c>
      <c r="E1091">
        <v>18.670000000000002</v>
      </c>
      <c r="F1091">
        <v>18.670000000000002</v>
      </c>
      <c r="G1091">
        <v>11075500</v>
      </c>
    </row>
    <row r="1092" spans="1:7" x14ac:dyDescent="0.25">
      <c r="A1092" s="27">
        <v>42404</v>
      </c>
      <c r="B1092">
        <v>18.440000999999999</v>
      </c>
      <c r="C1092">
        <v>18.924999</v>
      </c>
      <c r="D1092">
        <v>18.200001</v>
      </c>
      <c r="E1092">
        <v>18.465</v>
      </c>
      <c r="F1092">
        <v>18.465</v>
      </c>
      <c r="G1092">
        <v>7273400</v>
      </c>
    </row>
    <row r="1093" spans="1:7" x14ac:dyDescent="0.25">
      <c r="A1093" s="27">
        <v>42405</v>
      </c>
      <c r="B1093">
        <v>18.514999</v>
      </c>
      <c r="C1093">
        <v>18.535</v>
      </c>
      <c r="D1093">
        <v>17.424999</v>
      </c>
      <c r="E1093">
        <v>17.735001</v>
      </c>
      <c r="F1093">
        <v>17.735001</v>
      </c>
      <c r="G1093">
        <v>9633400</v>
      </c>
    </row>
    <row r="1094" spans="1:7" x14ac:dyDescent="0.25">
      <c r="A1094" s="27">
        <v>42408</v>
      </c>
      <c r="B1094">
        <v>17.075001</v>
      </c>
      <c r="C1094">
        <v>17.245000999999998</v>
      </c>
      <c r="D1094">
        <v>16.125</v>
      </c>
      <c r="E1094">
        <v>16.879999000000002</v>
      </c>
      <c r="F1094">
        <v>16.879999000000002</v>
      </c>
      <c r="G1094">
        <v>11516300</v>
      </c>
    </row>
    <row r="1095" spans="1:7" x14ac:dyDescent="0.25">
      <c r="A1095" s="27">
        <v>42409</v>
      </c>
      <c r="B1095">
        <v>16.200001</v>
      </c>
      <c r="C1095">
        <v>17.105</v>
      </c>
      <c r="D1095">
        <v>16.135000000000002</v>
      </c>
      <c r="E1095">
        <v>16.754999000000002</v>
      </c>
      <c r="F1095">
        <v>16.754999000000002</v>
      </c>
      <c r="G1095">
        <v>9343700</v>
      </c>
    </row>
    <row r="1096" spans="1:7" x14ac:dyDescent="0.25">
      <c r="A1096" s="27">
        <v>42410</v>
      </c>
      <c r="B1096">
        <v>17.059999000000001</v>
      </c>
      <c r="C1096">
        <v>17.355</v>
      </c>
      <c r="D1096">
        <v>16.584999</v>
      </c>
      <c r="E1096">
        <v>16.625</v>
      </c>
      <c r="F1096">
        <v>16.625</v>
      </c>
      <c r="G1096">
        <v>13791000</v>
      </c>
    </row>
    <row r="1097" spans="1:7" x14ac:dyDescent="0.25">
      <c r="A1097" s="27">
        <v>42411</v>
      </c>
      <c r="B1097">
        <v>15.494999999999999</v>
      </c>
      <c r="C1097">
        <v>16</v>
      </c>
      <c r="D1097">
        <v>14.99</v>
      </c>
      <c r="E1097">
        <v>15.615</v>
      </c>
      <c r="F1097">
        <v>15.615</v>
      </c>
      <c r="G1097">
        <v>26283800</v>
      </c>
    </row>
    <row r="1098" spans="1:7" x14ac:dyDescent="0.25">
      <c r="A1098" s="27">
        <v>42412</v>
      </c>
      <c r="B1098">
        <v>16.100000000000001</v>
      </c>
      <c r="C1098">
        <v>16.325001</v>
      </c>
      <c r="D1098">
        <v>15.73</v>
      </c>
      <c r="E1098">
        <v>16.290001</v>
      </c>
      <c r="F1098">
        <v>16.290001</v>
      </c>
      <c r="G1098">
        <v>6398000</v>
      </c>
    </row>
    <row r="1099" spans="1:7" x14ac:dyDescent="0.25">
      <c r="A1099" s="27">
        <v>42416</v>
      </c>
      <c r="B1099">
        <v>16.850000000000001</v>
      </c>
      <c r="C1099">
        <v>17.084999</v>
      </c>
      <c r="D1099">
        <v>16.575001</v>
      </c>
      <c r="E1099">
        <v>17.035</v>
      </c>
      <c r="F1099">
        <v>17.035</v>
      </c>
      <c r="G1099">
        <v>6704700</v>
      </c>
    </row>
    <row r="1100" spans="1:7" x14ac:dyDescent="0.25">
      <c r="A1100" s="27">
        <v>42417</v>
      </c>
      <c r="B1100">
        <v>17.43</v>
      </c>
      <c r="C1100">
        <v>17.790001</v>
      </c>
      <c r="D1100">
        <v>17.27</v>
      </c>
      <c r="E1100">
        <v>17.700001</v>
      </c>
      <c r="F1100">
        <v>17.700001</v>
      </c>
      <c r="G1100">
        <v>5058500</v>
      </c>
    </row>
    <row r="1101" spans="1:7" x14ac:dyDescent="0.25">
      <c r="A1101" s="27">
        <v>42418</v>
      </c>
      <c r="B1101">
        <v>17.805</v>
      </c>
      <c r="C1101">
        <v>18.024999999999999</v>
      </c>
      <c r="D1101">
        <v>17.454999999999998</v>
      </c>
      <c r="E1101">
        <v>17.739999999999998</v>
      </c>
      <c r="F1101">
        <v>17.739999999999998</v>
      </c>
      <c r="G1101">
        <v>8096600</v>
      </c>
    </row>
    <row r="1102" spans="1:7" x14ac:dyDescent="0.25">
      <c r="A1102" s="27">
        <v>42419</v>
      </c>
      <c r="B1102">
        <v>17.440000999999999</v>
      </c>
      <c r="C1102">
        <v>18.245000999999998</v>
      </c>
      <c r="D1102">
        <v>17.280000999999999</v>
      </c>
      <c r="E1102">
        <v>18.215</v>
      </c>
      <c r="F1102">
        <v>18.215</v>
      </c>
      <c r="G1102">
        <v>10575700</v>
      </c>
    </row>
    <row r="1103" spans="1:7" x14ac:dyDescent="0.25">
      <c r="A1103" s="27">
        <v>42422</v>
      </c>
      <c r="B1103">
        <v>18.725000000000001</v>
      </c>
      <c r="C1103">
        <v>19.260000000000002</v>
      </c>
      <c r="D1103">
        <v>18.674999</v>
      </c>
      <c r="E1103">
        <v>19.25</v>
      </c>
      <c r="F1103">
        <v>19.25</v>
      </c>
      <c r="G1103">
        <v>8469500</v>
      </c>
    </row>
    <row r="1104" spans="1:7" x14ac:dyDescent="0.25">
      <c r="A1104" s="27">
        <v>42423</v>
      </c>
      <c r="B1104">
        <v>19.010000000000002</v>
      </c>
      <c r="C1104">
        <v>19.135000000000002</v>
      </c>
      <c r="D1104">
        <v>18.200001</v>
      </c>
      <c r="E1104">
        <v>18.285</v>
      </c>
      <c r="F1104">
        <v>18.285</v>
      </c>
      <c r="G1104">
        <v>6219300</v>
      </c>
    </row>
    <row r="1105" spans="1:7" x14ac:dyDescent="0.25">
      <c r="A1105" s="27">
        <v>42424</v>
      </c>
      <c r="B1105">
        <v>17.524999999999999</v>
      </c>
      <c r="C1105">
        <v>18.485001</v>
      </c>
      <c r="D1105">
        <v>17.209999</v>
      </c>
      <c r="E1105">
        <v>18.389999</v>
      </c>
      <c r="F1105">
        <v>18.389999</v>
      </c>
      <c r="G1105">
        <v>10021500</v>
      </c>
    </row>
    <row r="1106" spans="1:7" x14ac:dyDescent="0.25">
      <c r="A1106" s="27">
        <v>42425</v>
      </c>
      <c r="B1106">
        <v>18.540001</v>
      </c>
      <c r="C1106">
        <v>19.045000000000002</v>
      </c>
      <c r="D1106">
        <v>18.165001</v>
      </c>
      <c r="E1106">
        <v>19.030000999999999</v>
      </c>
      <c r="F1106">
        <v>19.030000999999999</v>
      </c>
      <c r="G1106">
        <v>5936800</v>
      </c>
    </row>
    <row r="1107" spans="1:7" x14ac:dyDescent="0.25">
      <c r="A1107" s="27">
        <v>42426</v>
      </c>
      <c r="B1107">
        <v>19.34</v>
      </c>
      <c r="C1107">
        <v>19.424999</v>
      </c>
      <c r="D1107">
        <v>18.549999</v>
      </c>
      <c r="E1107">
        <v>18.75</v>
      </c>
      <c r="F1107">
        <v>18.75</v>
      </c>
      <c r="G1107">
        <v>7333200</v>
      </c>
    </row>
    <row r="1108" spans="1:7" x14ac:dyDescent="0.25">
      <c r="A1108" s="27">
        <v>42429</v>
      </c>
      <c r="B1108">
        <v>18.809999000000001</v>
      </c>
      <c r="C1108">
        <v>19.32</v>
      </c>
      <c r="D1108">
        <v>18.41</v>
      </c>
      <c r="E1108">
        <v>18.440000999999999</v>
      </c>
      <c r="F1108">
        <v>18.440000999999999</v>
      </c>
      <c r="G1108">
        <v>6012700</v>
      </c>
    </row>
    <row r="1109" spans="1:7" x14ac:dyDescent="0.25">
      <c r="A1109" s="27">
        <v>42430</v>
      </c>
      <c r="B1109">
        <v>18.879999000000002</v>
      </c>
      <c r="C1109">
        <v>20.045000000000002</v>
      </c>
      <c r="D1109">
        <v>18.690000999999999</v>
      </c>
      <c r="E1109">
        <v>20.045000000000002</v>
      </c>
      <c r="F1109">
        <v>20.045000000000002</v>
      </c>
      <c r="G1109">
        <v>5830500</v>
      </c>
    </row>
    <row r="1110" spans="1:7" x14ac:dyDescent="0.25">
      <c r="A1110" s="27">
        <v>42431</v>
      </c>
      <c r="B1110">
        <v>19.945</v>
      </c>
      <c r="C1110">
        <v>20.379999000000002</v>
      </c>
      <c r="D1110">
        <v>19.620000999999998</v>
      </c>
      <c r="E1110">
        <v>20.379999000000002</v>
      </c>
      <c r="F1110">
        <v>20.379999000000002</v>
      </c>
      <c r="G1110">
        <v>5870700</v>
      </c>
    </row>
    <row r="1111" spans="1:7" x14ac:dyDescent="0.25">
      <c r="A1111" s="27">
        <v>42432</v>
      </c>
      <c r="B1111">
        <v>20.260000000000002</v>
      </c>
      <c r="C1111">
        <v>21.23</v>
      </c>
      <c r="D1111">
        <v>20.100000000000001</v>
      </c>
      <c r="E1111">
        <v>21.030000999999999</v>
      </c>
      <c r="F1111">
        <v>21.030000999999999</v>
      </c>
      <c r="G1111">
        <v>7460900</v>
      </c>
    </row>
    <row r="1112" spans="1:7" x14ac:dyDescent="0.25">
      <c r="A1112" s="27">
        <v>42433</v>
      </c>
      <c r="B1112">
        <v>21.364999999999998</v>
      </c>
      <c r="C1112">
        <v>21.48</v>
      </c>
      <c r="D1112">
        <v>20.535</v>
      </c>
      <c r="E1112">
        <v>20.774999999999999</v>
      </c>
      <c r="F1112">
        <v>20.774999999999999</v>
      </c>
      <c r="G1112">
        <v>7150900</v>
      </c>
    </row>
    <row r="1113" spans="1:7" x14ac:dyDescent="0.25">
      <c r="A1113" s="27">
        <v>42436</v>
      </c>
      <c r="B1113">
        <v>20.344999000000001</v>
      </c>
      <c r="C1113">
        <v>21.174999</v>
      </c>
      <c r="D1113">
        <v>20.254999000000002</v>
      </c>
      <c r="E1113">
        <v>20.704999999999998</v>
      </c>
      <c r="F1113">
        <v>20.704999999999998</v>
      </c>
      <c r="G1113">
        <v>5589400</v>
      </c>
    </row>
    <row r="1114" spans="1:7" x14ac:dyDescent="0.25">
      <c r="A1114" s="27">
        <v>42437</v>
      </c>
      <c r="B1114">
        <v>20.264999</v>
      </c>
      <c r="C1114">
        <v>20.565000999999999</v>
      </c>
      <c r="D1114">
        <v>19.84</v>
      </c>
      <c r="E1114">
        <v>19.895</v>
      </c>
      <c r="F1114">
        <v>19.895</v>
      </c>
      <c r="G1114">
        <v>6284700</v>
      </c>
    </row>
    <row r="1115" spans="1:7" x14ac:dyDescent="0.25">
      <c r="A1115" s="27">
        <v>42438</v>
      </c>
      <c r="B1115">
        <v>20.105</v>
      </c>
      <c r="C1115">
        <v>20.264999</v>
      </c>
      <c r="D1115">
        <v>19.735001</v>
      </c>
      <c r="E1115">
        <v>20.170000000000002</v>
      </c>
      <c r="F1115">
        <v>20.170000000000002</v>
      </c>
      <c r="G1115">
        <v>5470400</v>
      </c>
    </row>
    <row r="1116" spans="1:7" x14ac:dyDescent="0.25">
      <c r="A1116" s="27">
        <v>42439</v>
      </c>
      <c r="B1116">
        <v>20.469999000000001</v>
      </c>
      <c r="C1116">
        <v>21.129999000000002</v>
      </c>
      <c r="D1116">
        <v>19.555</v>
      </c>
      <c r="E1116">
        <v>20.52</v>
      </c>
      <c r="F1116">
        <v>20.52</v>
      </c>
      <c r="G1116">
        <v>11868200</v>
      </c>
    </row>
    <row r="1117" spans="1:7" x14ac:dyDescent="0.25">
      <c r="A1117" s="27">
        <v>42440</v>
      </c>
      <c r="B1117">
        <v>21.030000999999999</v>
      </c>
      <c r="C1117">
        <v>21.575001</v>
      </c>
      <c r="D1117">
        <v>20.91</v>
      </c>
      <c r="E1117">
        <v>21.575001</v>
      </c>
      <c r="F1117">
        <v>21.575001</v>
      </c>
      <c r="G1117">
        <v>7340400</v>
      </c>
    </row>
    <row r="1118" spans="1:7" x14ac:dyDescent="0.25">
      <c r="A1118" s="27">
        <v>42443</v>
      </c>
      <c r="B1118">
        <v>21.415001</v>
      </c>
      <c r="C1118">
        <v>22.030000999999999</v>
      </c>
      <c r="D1118">
        <v>21.25</v>
      </c>
      <c r="E1118">
        <v>21.915001</v>
      </c>
      <c r="F1118">
        <v>21.915001</v>
      </c>
      <c r="G1118">
        <v>6340100</v>
      </c>
    </row>
    <row r="1119" spans="1:7" x14ac:dyDescent="0.25">
      <c r="A1119" s="27">
        <v>42444</v>
      </c>
      <c r="B1119">
        <v>21.25</v>
      </c>
      <c r="C1119">
        <v>21.639999</v>
      </c>
      <c r="D1119">
        <v>21.16</v>
      </c>
      <c r="E1119">
        <v>21.605</v>
      </c>
      <c r="F1119">
        <v>21.605</v>
      </c>
      <c r="G1119">
        <v>7154100</v>
      </c>
    </row>
    <row r="1120" spans="1:7" x14ac:dyDescent="0.25">
      <c r="A1120" s="27">
        <v>42445</v>
      </c>
      <c r="B1120">
        <v>21.315000999999999</v>
      </c>
      <c r="C1120">
        <v>22.575001</v>
      </c>
      <c r="D1120">
        <v>21.299999</v>
      </c>
      <c r="E1120">
        <v>22.389999</v>
      </c>
      <c r="F1120">
        <v>22.389999</v>
      </c>
      <c r="G1120">
        <v>9594100</v>
      </c>
    </row>
    <row r="1121" spans="1:7" x14ac:dyDescent="0.25">
      <c r="A1121" s="27">
        <v>42446</v>
      </c>
      <c r="B1121">
        <v>22.389999</v>
      </c>
      <c r="C1121">
        <v>23.334999</v>
      </c>
      <c r="D1121">
        <v>22.235001</v>
      </c>
      <c r="E1121">
        <v>23.045000000000002</v>
      </c>
      <c r="F1121">
        <v>23.045000000000002</v>
      </c>
      <c r="G1121">
        <v>6559700</v>
      </c>
    </row>
    <row r="1122" spans="1:7" x14ac:dyDescent="0.25">
      <c r="A1122" s="27">
        <v>42447</v>
      </c>
      <c r="B1122">
        <v>23.355</v>
      </c>
      <c r="C1122">
        <v>23.645</v>
      </c>
      <c r="D1122">
        <v>22.77</v>
      </c>
      <c r="E1122">
        <v>23.225000000000001</v>
      </c>
      <c r="F1122">
        <v>23.225000000000001</v>
      </c>
      <c r="G1122">
        <v>7154000</v>
      </c>
    </row>
    <row r="1123" spans="1:7" x14ac:dyDescent="0.25">
      <c r="A1123" s="27">
        <v>42450</v>
      </c>
      <c r="B1123">
        <v>23.219999000000001</v>
      </c>
      <c r="C1123">
        <v>23.945</v>
      </c>
      <c r="D1123">
        <v>23.155000999999999</v>
      </c>
      <c r="E1123">
        <v>23.875</v>
      </c>
      <c r="F1123">
        <v>23.875</v>
      </c>
      <c r="G1123">
        <v>6018000</v>
      </c>
    </row>
    <row r="1124" spans="1:7" x14ac:dyDescent="0.25">
      <c r="A1124" s="27">
        <v>42451</v>
      </c>
      <c r="B1124">
        <v>23.540001</v>
      </c>
      <c r="C1124">
        <v>24.360001</v>
      </c>
      <c r="D1124">
        <v>23.465</v>
      </c>
      <c r="E1124">
        <v>24.184999000000001</v>
      </c>
      <c r="F1124">
        <v>24.184999000000001</v>
      </c>
      <c r="G1124">
        <v>6418800</v>
      </c>
    </row>
    <row r="1125" spans="1:7" x14ac:dyDescent="0.25">
      <c r="A1125" s="27">
        <v>42452</v>
      </c>
      <c r="B1125">
        <v>23.940000999999999</v>
      </c>
      <c r="C1125">
        <v>23.959999</v>
      </c>
      <c r="D1125">
        <v>22.895</v>
      </c>
      <c r="E1125">
        <v>23.024999999999999</v>
      </c>
      <c r="F1125">
        <v>23.024999999999999</v>
      </c>
      <c r="G1125">
        <v>5620800</v>
      </c>
    </row>
    <row r="1126" spans="1:7" x14ac:dyDescent="0.25">
      <c r="A1126" s="27">
        <v>42453</v>
      </c>
      <c r="B1126">
        <v>22.24</v>
      </c>
      <c r="C1126">
        <v>23.17</v>
      </c>
      <c r="D1126">
        <v>22.040001</v>
      </c>
      <c r="E1126">
        <v>23.145</v>
      </c>
      <c r="F1126">
        <v>23.145</v>
      </c>
      <c r="G1126">
        <v>4947600</v>
      </c>
    </row>
    <row r="1127" spans="1:7" x14ac:dyDescent="0.25">
      <c r="A1127" s="27">
        <v>42457</v>
      </c>
      <c r="B1127">
        <v>23.370000999999998</v>
      </c>
      <c r="C1127">
        <v>23.84</v>
      </c>
      <c r="D1127">
        <v>22.995000999999998</v>
      </c>
      <c r="E1127">
        <v>23.469999000000001</v>
      </c>
      <c r="F1127">
        <v>23.469999000000001</v>
      </c>
      <c r="G1127">
        <v>3752200</v>
      </c>
    </row>
    <row r="1128" spans="1:7" x14ac:dyDescent="0.25">
      <c r="A1128" s="27">
        <v>42458</v>
      </c>
      <c r="B1128">
        <v>23.389999</v>
      </c>
      <c r="C1128">
        <v>24.885000000000002</v>
      </c>
      <c r="D1128">
        <v>23.190000999999999</v>
      </c>
      <c r="E1128">
        <v>24.83</v>
      </c>
      <c r="F1128">
        <v>24.83</v>
      </c>
      <c r="G1128">
        <v>4614400</v>
      </c>
    </row>
    <row r="1129" spans="1:7" x14ac:dyDescent="0.25">
      <c r="A1129" s="27">
        <v>42459</v>
      </c>
      <c r="B1129">
        <v>25.280000999999999</v>
      </c>
      <c r="C1129">
        <v>25.84</v>
      </c>
      <c r="D1129">
        <v>24.82</v>
      </c>
      <c r="E1129">
        <v>25.440000999999999</v>
      </c>
      <c r="F1129">
        <v>25.440000999999999</v>
      </c>
      <c r="G1129">
        <v>5960800</v>
      </c>
    </row>
    <row r="1130" spans="1:7" x14ac:dyDescent="0.25">
      <c r="A1130" s="27">
        <v>42460</v>
      </c>
      <c r="B1130">
        <v>25.190000999999999</v>
      </c>
      <c r="C1130">
        <v>25.75</v>
      </c>
      <c r="D1130">
        <v>24.870000999999998</v>
      </c>
      <c r="E1130">
        <v>25.264999</v>
      </c>
      <c r="F1130">
        <v>25.264999</v>
      </c>
      <c r="G1130">
        <v>4834600</v>
      </c>
    </row>
    <row r="1131" spans="1:7" x14ac:dyDescent="0.25">
      <c r="A1131" s="27">
        <v>42461</v>
      </c>
      <c r="B1131">
        <v>24.440000999999999</v>
      </c>
      <c r="C1131">
        <v>26.059999000000001</v>
      </c>
      <c r="D1131">
        <v>24.27</v>
      </c>
      <c r="E1131">
        <v>26</v>
      </c>
      <c r="F1131">
        <v>26</v>
      </c>
      <c r="G1131">
        <v>5771100</v>
      </c>
    </row>
    <row r="1132" spans="1:7" x14ac:dyDescent="0.25">
      <c r="A1132" s="27">
        <v>42464</v>
      </c>
      <c r="B1132">
        <v>26.035</v>
      </c>
      <c r="C1132">
        <v>26.155000999999999</v>
      </c>
      <c r="D1132">
        <v>25.18</v>
      </c>
      <c r="E1132">
        <v>25.280000999999999</v>
      </c>
      <c r="F1132">
        <v>25.280000999999999</v>
      </c>
      <c r="G1132">
        <v>5019600</v>
      </c>
    </row>
    <row r="1133" spans="1:7" x14ac:dyDescent="0.25">
      <c r="A1133" s="27">
        <v>42465</v>
      </c>
      <c r="B1133">
        <v>24.32</v>
      </c>
      <c r="C1133">
        <v>24.65</v>
      </c>
      <c r="D1133">
        <v>23.690000999999999</v>
      </c>
      <c r="E1133">
        <v>23.82</v>
      </c>
      <c r="F1133">
        <v>23.82</v>
      </c>
      <c r="G1133">
        <v>6779300</v>
      </c>
    </row>
    <row r="1134" spans="1:7" x14ac:dyDescent="0.25">
      <c r="A1134" s="27">
        <v>42466</v>
      </c>
      <c r="B1134">
        <v>23.945</v>
      </c>
      <c r="C1134">
        <v>25.459999</v>
      </c>
      <c r="D1134">
        <v>23.764999</v>
      </c>
      <c r="E1134">
        <v>25.4</v>
      </c>
      <c r="F1134">
        <v>25.4</v>
      </c>
      <c r="G1134">
        <v>6747400</v>
      </c>
    </row>
    <row r="1135" spans="1:7" x14ac:dyDescent="0.25">
      <c r="A1135" s="27">
        <v>42467</v>
      </c>
      <c r="B1135">
        <v>24.68</v>
      </c>
      <c r="C1135">
        <v>24.99</v>
      </c>
      <c r="D1135">
        <v>22.469999000000001</v>
      </c>
      <c r="E1135">
        <v>23.040001</v>
      </c>
      <c r="F1135">
        <v>23.040001</v>
      </c>
      <c r="G1135">
        <v>7828300</v>
      </c>
    </row>
    <row r="1136" spans="1:7" x14ac:dyDescent="0.25">
      <c r="A1136" s="27">
        <v>42468</v>
      </c>
      <c r="B1136">
        <v>23.9</v>
      </c>
      <c r="C1136">
        <v>24.285</v>
      </c>
      <c r="D1136">
        <v>23.204999999999998</v>
      </c>
      <c r="E1136">
        <v>23.66</v>
      </c>
      <c r="F1136">
        <v>23.66</v>
      </c>
      <c r="G1136">
        <v>4765200</v>
      </c>
    </row>
    <row r="1137" spans="1:7" x14ac:dyDescent="0.25">
      <c r="A1137" s="27">
        <v>42471</v>
      </c>
      <c r="B1137">
        <v>24.049999</v>
      </c>
      <c r="C1137">
        <v>24.344999000000001</v>
      </c>
      <c r="D1137">
        <v>23.285</v>
      </c>
      <c r="E1137">
        <v>23.305</v>
      </c>
      <c r="F1137">
        <v>23.305</v>
      </c>
      <c r="G1137">
        <v>7945300</v>
      </c>
    </row>
    <row r="1138" spans="1:7" x14ac:dyDescent="0.25">
      <c r="A1138" s="27">
        <v>42472</v>
      </c>
      <c r="B1138">
        <v>23.309999000000001</v>
      </c>
      <c r="C1138">
        <v>24.290001</v>
      </c>
      <c r="D1138">
        <v>22.77</v>
      </c>
      <c r="E1138">
        <v>24.07</v>
      </c>
      <c r="F1138">
        <v>24.07</v>
      </c>
      <c r="G1138">
        <v>6709800</v>
      </c>
    </row>
    <row r="1139" spans="1:7" x14ac:dyDescent="0.25">
      <c r="A1139" s="27">
        <v>42473</v>
      </c>
      <c r="B1139">
        <v>24.645</v>
      </c>
      <c r="C1139">
        <v>25.315000999999999</v>
      </c>
      <c r="D1139">
        <v>24.540001</v>
      </c>
      <c r="E1139">
        <v>25.285</v>
      </c>
      <c r="F1139">
        <v>25.285</v>
      </c>
      <c r="G1139">
        <v>7916800</v>
      </c>
    </row>
    <row r="1140" spans="1:7" x14ac:dyDescent="0.25">
      <c r="A1140" s="27">
        <v>42474</v>
      </c>
      <c r="B1140">
        <v>25.334999</v>
      </c>
      <c r="C1140">
        <v>25.695</v>
      </c>
      <c r="D1140">
        <v>24.9</v>
      </c>
      <c r="E1140">
        <v>25.370000999999998</v>
      </c>
      <c r="F1140">
        <v>25.370000999999998</v>
      </c>
      <c r="G1140">
        <v>7257000</v>
      </c>
    </row>
    <row r="1141" spans="1:7" x14ac:dyDescent="0.25">
      <c r="A1141" s="27">
        <v>42475</v>
      </c>
      <c r="B1141">
        <v>25.445</v>
      </c>
      <c r="C1141">
        <v>25.735001</v>
      </c>
      <c r="D1141">
        <v>25.139999</v>
      </c>
      <c r="E1141">
        <v>25.704999999999998</v>
      </c>
      <c r="F1141">
        <v>25.704999999999998</v>
      </c>
      <c r="G1141">
        <v>6777900</v>
      </c>
    </row>
    <row r="1142" spans="1:7" x14ac:dyDescent="0.25">
      <c r="A1142" s="27">
        <v>42478</v>
      </c>
      <c r="B1142">
        <v>25.385000000000002</v>
      </c>
      <c r="C1142">
        <v>27.395</v>
      </c>
      <c r="D1142">
        <v>25.364999999999998</v>
      </c>
      <c r="E1142">
        <v>27.315000999999999</v>
      </c>
      <c r="F1142">
        <v>27.315000999999999</v>
      </c>
      <c r="G1142">
        <v>6939900</v>
      </c>
    </row>
    <row r="1143" spans="1:7" x14ac:dyDescent="0.25">
      <c r="A1143" s="27">
        <v>42479</v>
      </c>
      <c r="B1143">
        <v>27.450001</v>
      </c>
      <c r="C1143">
        <v>27.855</v>
      </c>
      <c r="D1143">
        <v>26.49</v>
      </c>
      <c r="E1143">
        <v>27.075001</v>
      </c>
      <c r="F1143">
        <v>27.075001</v>
      </c>
      <c r="G1143">
        <v>6980100</v>
      </c>
    </row>
    <row r="1144" spans="1:7" x14ac:dyDescent="0.25">
      <c r="A1144" s="27">
        <v>42480</v>
      </c>
      <c r="B1144">
        <v>27.459999</v>
      </c>
      <c r="C1144">
        <v>27.68</v>
      </c>
      <c r="D1144">
        <v>26.76</v>
      </c>
      <c r="E1144">
        <v>26.93</v>
      </c>
      <c r="F1144">
        <v>26.93</v>
      </c>
      <c r="G1144">
        <v>4929800</v>
      </c>
    </row>
    <row r="1145" spans="1:7" x14ac:dyDescent="0.25">
      <c r="A1145" s="27">
        <v>42481</v>
      </c>
      <c r="B1145">
        <v>26.635000000000002</v>
      </c>
      <c r="C1145">
        <v>26.85</v>
      </c>
      <c r="D1145">
        <v>25.985001</v>
      </c>
      <c r="E1145">
        <v>26.43</v>
      </c>
      <c r="F1145">
        <v>26.43</v>
      </c>
      <c r="G1145">
        <v>4519500</v>
      </c>
    </row>
    <row r="1146" spans="1:7" x14ac:dyDescent="0.25">
      <c r="A1146" s="27">
        <v>42482</v>
      </c>
      <c r="B1146">
        <v>26.264999</v>
      </c>
      <c r="C1146">
        <v>27.16</v>
      </c>
      <c r="D1146">
        <v>26.059999000000001</v>
      </c>
      <c r="E1146">
        <v>27.09</v>
      </c>
      <c r="F1146">
        <v>27.09</v>
      </c>
      <c r="G1146">
        <v>4134300</v>
      </c>
    </row>
    <row r="1147" spans="1:7" x14ac:dyDescent="0.25">
      <c r="A1147" s="27">
        <v>42485</v>
      </c>
      <c r="B1147">
        <v>26.645</v>
      </c>
      <c r="C1147">
        <v>26.84</v>
      </c>
      <c r="D1147">
        <v>26.1</v>
      </c>
      <c r="E1147">
        <v>26.719999000000001</v>
      </c>
      <c r="F1147">
        <v>26.719999000000001</v>
      </c>
      <c r="G1147">
        <v>4276400</v>
      </c>
    </row>
    <row r="1148" spans="1:7" x14ac:dyDescent="0.25">
      <c r="A1148" s="27">
        <v>42486</v>
      </c>
      <c r="B1148">
        <v>27.08</v>
      </c>
      <c r="C1148">
        <v>27.5</v>
      </c>
      <c r="D1148">
        <v>26.885000000000002</v>
      </c>
      <c r="E1148">
        <v>27.32</v>
      </c>
      <c r="F1148">
        <v>27.32</v>
      </c>
      <c r="G1148">
        <v>3517300</v>
      </c>
    </row>
    <row r="1149" spans="1:7" x14ac:dyDescent="0.25">
      <c r="A1149" s="27">
        <v>42487</v>
      </c>
      <c r="B1149">
        <v>26.924999</v>
      </c>
      <c r="C1149">
        <v>28.395</v>
      </c>
      <c r="D1149">
        <v>26.754999000000002</v>
      </c>
      <c r="E1149">
        <v>28.110001</v>
      </c>
      <c r="F1149">
        <v>28.110001</v>
      </c>
      <c r="G1149">
        <v>4944200</v>
      </c>
    </row>
    <row r="1150" spans="1:7" x14ac:dyDescent="0.25">
      <c r="A1150" s="27">
        <v>42488</v>
      </c>
      <c r="B1150">
        <v>27.545000000000002</v>
      </c>
      <c r="C1150">
        <v>28.625</v>
      </c>
      <c r="D1150">
        <v>26.235001</v>
      </c>
      <c r="E1150">
        <v>26.445</v>
      </c>
      <c r="F1150">
        <v>26.445</v>
      </c>
      <c r="G1150">
        <v>6294100</v>
      </c>
    </row>
    <row r="1151" spans="1:7" x14ac:dyDescent="0.25">
      <c r="A1151" s="27">
        <v>42489</v>
      </c>
      <c r="B1151">
        <v>26.129999000000002</v>
      </c>
      <c r="C1151">
        <v>26.434999000000001</v>
      </c>
      <c r="D1151">
        <v>24.35</v>
      </c>
      <c r="E1151">
        <v>25.565000999999999</v>
      </c>
      <c r="F1151">
        <v>25.565000999999999</v>
      </c>
      <c r="G1151">
        <v>8566000</v>
      </c>
    </row>
    <row r="1152" spans="1:7" x14ac:dyDescent="0.25">
      <c r="A1152" s="27">
        <v>42492</v>
      </c>
      <c r="B1152">
        <v>26.105</v>
      </c>
      <c r="C1152">
        <v>27.440000999999999</v>
      </c>
      <c r="D1152">
        <v>25.85</v>
      </c>
      <c r="E1152">
        <v>27.15</v>
      </c>
      <c r="F1152">
        <v>27.15</v>
      </c>
      <c r="G1152">
        <v>4454700</v>
      </c>
    </row>
    <row r="1153" spans="1:7" x14ac:dyDescent="0.25">
      <c r="A1153" s="27">
        <v>42493</v>
      </c>
      <c r="B1153">
        <v>26.34</v>
      </c>
      <c r="C1153">
        <v>26.445</v>
      </c>
      <c r="D1153">
        <v>25.33</v>
      </c>
      <c r="E1153">
        <v>25.905000999999999</v>
      </c>
      <c r="F1153">
        <v>25.905000999999999</v>
      </c>
      <c r="G1153">
        <v>6410900</v>
      </c>
    </row>
    <row r="1154" spans="1:7" x14ac:dyDescent="0.25">
      <c r="A1154" s="27">
        <v>42494</v>
      </c>
      <c r="B1154">
        <v>25.25</v>
      </c>
      <c r="C1154">
        <v>25.764999</v>
      </c>
      <c r="D1154">
        <v>24.99</v>
      </c>
      <c r="E1154">
        <v>25.575001</v>
      </c>
      <c r="F1154">
        <v>25.575001</v>
      </c>
      <c r="G1154">
        <v>5569600</v>
      </c>
    </row>
    <row r="1155" spans="1:7" x14ac:dyDescent="0.25">
      <c r="A1155" s="27">
        <v>42495</v>
      </c>
      <c r="B1155">
        <v>26.07</v>
      </c>
      <c r="C1155">
        <v>26.200001</v>
      </c>
      <c r="D1155">
        <v>25.195</v>
      </c>
      <c r="E1155">
        <v>25.620000999999998</v>
      </c>
      <c r="F1155">
        <v>25.620000999999998</v>
      </c>
      <c r="G1155">
        <v>5186600</v>
      </c>
    </row>
    <row r="1156" spans="1:7" x14ac:dyDescent="0.25">
      <c r="A1156" s="27">
        <v>42496</v>
      </c>
      <c r="B1156">
        <v>25.52</v>
      </c>
      <c r="C1156">
        <v>26.870000999999998</v>
      </c>
      <c r="D1156">
        <v>25.48</v>
      </c>
      <c r="E1156">
        <v>26.780000999999999</v>
      </c>
      <c r="F1156">
        <v>26.780000999999999</v>
      </c>
      <c r="G1156">
        <v>5739400</v>
      </c>
    </row>
    <row r="1157" spans="1:7" x14ac:dyDescent="0.25">
      <c r="A1157" s="27">
        <v>42499</v>
      </c>
      <c r="B1157">
        <v>27.02</v>
      </c>
      <c r="C1157">
        <v>27.945</v>
      </c>
      <c r="D1157">
        <v>26.950001</v>
      </c>
      <c r="E1157">
        <v>27.379999000000002</v>
      </c>
      <c r="F1157">
        <v>27.379999000000002</v>
      </c>
      <c r="G1157">
        <v>6123200</v>
      </c>
    </row>
    <row r="1158" spans="1:7" x14ac:dyDescent="0.25">
      <c r="A1158" s="27">
        <v>42500</v>
      </c>
      <c r="B1158">
        <v>28.084999</v>
      </c>
      <c r="C1158">
        <v>28.780000999999999</v>
      </c>
      <c r="D1158">
        <v>28.024999999999999</v>
      </c>
      <c r="E1158">
        <v>28.73</v>
      </c>
      <c r="F1158">
        <v>28.73</v>
      </c>
      <c r="G1158">
        <v>5414200</v>
      </c>
    </row>
    <row r="1159" spans="1:7" x14ac:dyDescent="0.25">
      <c r="A1159" s="27">
        <v>42501</v>
      </c>
      <c r="B1159">
        <v>28.610001</v>
      </c>
      <c r="C1159">
        <v>29.059999000000001</v>
      </c>
      <c r="D1159">
        <v>27.450001</v>
      </c>
      <c r="E1159">
        <v>27.68</v>
      </c>
      <c r="F1159">
        <v>27.68</v>
      </c>
      <c r="G1159">
        <v>14334800</v>
      </c>
    </row>
    <row r="1160" spans="1:7" x14ac:dyDescent="0.25">
      <c r="A1160" s="27">
        <v>42502</v>
      </c>
      <c r="B1160">
        <v>27.975000000000001</v>
      </c>
      <c r="C1160">
        <v>28.445</v>
      </c>
      <c r="D1160">
        <v>26.875</v>
      </c>
      <c r="E1160">
        <v>28</v>
      </c>
      <c r="F1160">
        <v>28</v>
      </c>
      <c r="G1160">
        <v>12867600</v>
      </c>
    </row>
    <row r="1161" spans="1:7" x14ac:dyDescent="0.25">
      <c r="A1161" s="27">
        <v>42503</v>
      </c>
      <c r="B1161">
        <v>28</v>
      </c>
      <c r="C1161">
        <v>28.530000999999999</v>
      </c>
      <c r="D1161">
        <v>26.73</v>
      </c>
      <c r="E1161">
        <v>26.965</v>
      </c>
      <c r="F1161">
        <v>26.965</v>
      </c>
      <c r="G1161">
        <v>7469100</v>
      </c>
    </row>
    <row r="1162" spans="1:7" x14ac:dyDescent="0.25">
      <c r="A1162" s="27">
        <v>42506</v>
      </c>
      <c r="B1162">
        <v>27.190000999999999</v>
      </c>
      <c r="C1162">
        <v>28.58</v>
      </c>
      <c r="D1162">
        <v>27.155000999999999</v>
      </c>
      <c r="E1162">
        <v>28.225000000000001</v>
      </c>
      <c r="F1162">
        <v>28.225000000000001</v>
      </c>
      <c r="G1162">
        <v>5446300</v>
      </c>
    </row>
    <row r="1163" spans="1:7" x14ac:dyDescent="0.25">
      <c r="A1163" s="27">
        <v>42507</v>
      </c>
      <c r="B1163">
        <v>28.014999</v>
      </c>
      <c r="C1163">
        <v>28.174999</v>
      </c>
      <c r="D1163">
        <v>26.59</v>
      </c>
      <c r="E1163">
        <v>26.99</v>
      </c>
      <c r="F1163">
        <v>26.99</v>
      </c>
      <c r="G1163">
        <v>8224700</v>
      </c>
    </row>
    <row r="1164" spans="1:7" x14ac:dyDescent="0.25">
      <c r="A1164" s="27">
        <v>42508</v>
      </c>
      <c r="B1164">
        <v>26.98</v>
      </c>
      <c r="C1164">
        <v>27.98</v>
      </c>
      <c r="D1164">
        <v>26.5</v>
      </c>
      <c r="E1164">
        <v>27.105</v>
      </c>
      <c r="F1164">
        <v>27.105</v>
      </c>
      <c r="G1164">
        <v>10283900</v>
      </c>
    </row>
    <row r="1165" spans="1:7" x14ac:dyDescent="0.25">
      <c r="A1165" s="27">
        <v>42509</v>
      </c>
      <c r="B1165">
        <v>26.639999</v>
      </c>
      <c r="C1165">
        <v>27.049999</v>
      </c>
      <c r="D1165">
        <v>25.58</v>
      </c>
      <c r="E1165">
        <v>26.99</v>
      </c>
      <c r="F1165">
        <v>26.99</v>
      </c>
      <c r="G1165">
        <v>9624900</v>
      </c>
    </row>
    <row r="1166" spans="1:7" x14ac:dyDescent="0.25">
      <c r="A1166" s="27">
        <v>42510</v>
      </c>
      <c r="B1166">
        <v>27.559999000000001</v>
      </c>
      <c r="C1166">
        <v>28.035</v>
      </c>
      <c r="D1166">
        <v>27.48</v>
      </c>
      <c r="E1166">
        <v>27.93</v>
      </c>
      <c r="F1166">
        <v>27.93</v>
      </c>
      <c r="G1166">
        <v>7930300</v>
      </c>
    </row>
    <row r="1167" spans="1:7" x14ac:dyDescent="0.25">
      <c r="A1167" s="27">
        <v>42513</v>
      </c>
      <c r="B1167">
        <v>28</v>
      </c>
      <c r="C1167">
        <v>28.459999</v>
      </c>
      <c r="D1167">
        <v>27.745000999999998</v>
      </c>
      <c r="E1167">
        <v>28.114999999999998</v>
      </c>
      <c r="F1167">
        <v>28.114999999999998</v>
      </c>
      <c r="G1167">
        <v>6338900</v>
      </c>
    </row>
    <row r="1168" spans="1:7" x14ac:dyDescent="0.25">
      <c r="A1168" s="27">
        <v>42514</v>
      </c>
      <c r="B1168">
        <v>28.48</v>
      </c>
      <c r="C1168">
        <v>29.545000000000002</v>
      </c>
      <c r="D1168">
        <v>28.450001</v>
      </c>
      <c r="E1168">
        <v>29.225000000000001</v>
      </c>
      <c r="F1168">
        <v>29.225000000000001</v>
      </c>
      <c r="G1168">
        <v>7349400</v>
      </c>
    </row>
    <row r="1169" spans="1:7" x14ac:dyDescent="0.25">
      <c r="A1169" s="27">
        <v>42515</v>
      </c>
      <c r="B1169">
        <v>29.68</v>
      </c>
      <c r="C1169">
        <v>30.344999000000001</v>
      </c>
      <c r="D1169">
        <v>29.43</v>
      </c>
      <c r="E1169">
        <v>29.780000999999999</v>
      </c>
      <c r="F1169">
        <v>29.780000999999999</v>
      </c>
      <c r="G1169">
        <v>8078000</v>
      </c>
    </row>
    <row r="1170" spans="1:7" x14ac:dyDescent="0.25">
      <c r="A1170" s="27">
        <v>42516</v>
      </c>
      <c r="B1170">
        <v>29.809999000000001</v>
      </c>
      <c r="C1170">
        <v>30.219999000000001</v>
      </c>
      <c r="D1170">
        <v>29.725000000000001</v>
      </c>
      <c r="E1170">
        <v>30.084999</v>
      </c>
      <c r="F1170">
        <v>30.084999</v>
      </c>
      <c r="G1170">
        <v>5864500</v>
      </c>
    </row>
    <row r="1171" spans="1:7" x14ac:dyDescent="0.25">
      <c r="A1171" s="27">
        <v>42517</v>
      </c>
      <c r="B1171">
        <v>30.309999000000001</v>
      </c>
      <c r="C1171">
        <v>30.940000999999999</v>
      </c>
      <c r="D1171">
        <v>30.219999000000001</v>
      </c>
      <c r="E1171">
        <v>30.934999000000001</v>
      </c>
      <c r="F1171">
        <v>30.934999000000001</v>
      </c>
      <c r="G1171">
        <v>6192400</v>
      </c>
    </row>
    <row r="1172" spans="1:7" x14ac:dyDescent="0.25">
      <c r="A1172" s="27">
        <v>42521</v>
      </c>
      <c r="B1172">
        <v>31.344999000000001</v>
      </c>
      <c r="C1172">
        <v>31.495000999999998</v>
      </c>
      <c r="D1172">
        <v>30.030000999999999</v>
      </c>
      <c r="E1172">
        <v>30.959999</v>
      </c>
      <c r="F1172">
        <v>30.959999</v>
      </c>
      <c r="G1172">
        <v>7262000</v>
      </c>
    </row>
    <row r="1173" spans="1:7" x14ac:dyDescent="0.25">
      <c r="A1173" s="27">
        <v>42522</v>
      </c>
      <c r="B1173">
        <v>30.41</v>
      </c>
      <c r="C1173">
        <v>31.41</v>
      </c>
      <c r="D1173">
        <v>30.059999000000001</v>
      </c>
      <c r="E1173">
        <v>31.17</v>
      </c>
      <c r="F1173">
        <v>31.17</v>
      </c>
      <c r="G1173">
        <v>5988200</v>
      </c>
    </row>
    <row r="1174" spans="1:7" x14ac:dyDescent="0.25">
      <c r="A1174" s="27">
        <v>42523</v>
      </c>
      <c r="B1174">
        <v>30.860001</v>
      </c>
      <c r="C1174">
        <v>32.060001</v>
      </c>
      <c r="D1174">
        <v>30.485001</v>
      </c>
      <c r="E1174">
        <v>32.034999999999997</v>
      </c>
      <c r="F1174">
        <v>32.034999999999997</v>
      </c>
      <c r="G1174">
        <v>5908800</v>
      </c>
    </row>
    <row r="1175" spans="1:7" x14ac:dyDescent="0.25">
      <c r="A1175" s="27">
        <v>42524</v>
      </c>
      <c r="B1175">
        <v>31.465</v>
      </c>
      <c r="C1175">
        <v>32.384998000000003</v>
      </c>
      <c r="D1175">
        <v>30.565000999999999</v>
      </c>
      <c r="E1175">
        <v>32.189999</v>
      </c>
      <c r="F1175">
        <v>32.189999</v>
      </c>
      <c r="G1175">
        <v>6367900</v>
      </c>
    </row>
    <row r="1176" spans="1:7" x14ac:dyDescent="0.25">
      <c r="A1176" s="27">
        <v>42527</v>
      </c>
      <c r="B1176">
        <v>32.354999999999997</v>
      </c>
      <c r="C1176">
        <v>32.744999</v>
      </c>
      <c r="D1176">
        <v>31.799999</v>
      </c>
      <c r="E1176">
        <v>32.595001000000003</v>
      </c>
      <c r="F1176">
        <v>32.595001000000003</v>
      </c>
      <c r="G1176">
        <v>6102900</v>
      </c>
    </row>
    <row r="1177" spans="1:7" x14ac:dyDescent="0.25">
      <c r="A1177" s="27">
        <v>42528</v>
      </c>
      <c r="B1177">
        <v>32.884998000000003</v>
      </c>
      <c r="C1177">
        <v>33.25</v>
      </c>
      <c r="D1177">
        <v>32.505001</v>
      </c>
      <c r="E1177">
        <v>32.575001</v>
      </c>
      <c r="F1177">
        <v>32.575001</v>
      </c>
      <c r="G1177">
        <v>6625400</v>
      </c>
    </row>
    <row r="1178" spans="1:7" x14ac:dyDescent="0.25">
      <c r="A1178" s="27">
        <v>42529</v>
      </c>
      <c r="B1178">
        <v>32.595001000000003</v>
      </c>
      <c r="C1178">
        <v>32.834999000000003</v>
      </c>
      <c r="D1178">
        <v>32.009998000000003</v>
      </c>
      <c r="E1178">
        <v>32.360000999999997</v>
      </c>
      <c r="F1178">
        <v>32.360000999999997</v>
      </c>
      <c r="G1178">
        <v>6429400</v>
      </c>
    </row>
    <row r="1179" spans="1:7" x14ac:dyDescent="0.25">
      <c r="A1179" s="27">
        <v>42530</v>
      </c>
      <c r="B1179">
        <v>31.725000000000001</v>
      </c>
      <c r="C1179">
        <v>32.119999</v>
      </c>
      <c r="D1179">
        <v>31.334999</v>
      </c>
      <c r="E1179">
        <v>31.745000999999998</v>
      </c>
      <c r="F1179">
        <v>31.745000999999998</v>
      </c>
      <c r="G1179">
        <v>6110400</v>
      </c>
    </row>
    <row r="1180" spans="1:7" x14ac:dyDescent="0.25">
      <c r="A1180" s="27">
        <v>42531</v>
      </c>
      <c r="B1180">
        <v>30.290001</v>
      </c>
      <c r="C1180">
        <v>30.524999999999999</v>
      </c>
      <c r="D1180">
        <v>28.73</v>
      </c>
      <c r="E1180">
        <v>28.875</v>
      </c>
      <c r="F1180">
        <v>28.875</v>
      </c>
      <c r="G1180">
        <v>8496400</v>
      </c>
    </row>
    <row r="1181" spans="1:7" x14ac:dyDescent="0.25">
      <c r="A1181" s="27">
        <v>42534</v>
      </c>
      <c r="B1181">
        <v>27.620000999999998</v>
      </c>
      <c r="C1181">
        <v>28.35</v>
      </c>
      <c r="D1181">
        <v>24.504999000000002</v>
      </c>
      <c r="E1181">
        <v>24.535</v>
      </c>
      <c r="F1181">
        <v>24.535</v>
      </c>
      <c r="G1181">
        <v>11212100</v>
      </c>
    </row>
    <row r="1182" spans="1:7" x14ac:dyDescent="0.25">
      <c r="A1182" s="27">
        <v>42535</v>
      </c>
      <c r="B1182">
        <v>24.065000999999999</v>
      </c>
      <c r="C1182">
        <v>25.424999</v>
      </c>
      <c r="D1182">
        <v>23.704999999999998</v>
      </c>
      <c r="E1182">
        <v>25.059999000000001</v>
      </c>
      <c r="F1182">
        <v>25.059999000000001</v>
      </c>
      <c r="G1182">
        <v>15156100</v>
      </c>
    </row>
    <row r="1183" spans="1:7" x14ac:dyDescent="0.25">
      <c r="A1183" s="27">
        <v>42536</v>
      </c>
      <c r="B1183">
        <v>25.305</v>
      </c>
      <c r="C1183">
        <v>26.364999999999998</v>
      </c>
      <c r="D1183">
        <v>25.075001</v>
      </c>
      <c r="E1183">
        <v>25.305</v>
      </c>
      <c r="F1183">
        <v>25.305</v>
      </c>
      <c r="G1183">
        <v>10235400</v>
      </c>
    </row>
    <row r="1184" spans="1:7" x14ac:dyDescent="0.25">
      <c r="A1184" s="27">
        <v>42537</v>
      </c>
      <c r="B1184">
        <v>24.18</v>
      </c>
      <c r="C1184">
        <v>26.23</v>
      </c>
      <c r="D1184">
        <v>23.27</v>
      </c>
      <c r="E1184">
        <v>25.985001</v>
      </c>
      <c r="F1184">
        <v>25.985001</v>
      </c>
      <c r="G1184">
        <v>17536900</v>
      </c>
    </row>
    <row r="1185" spans="1:7" x14ac:dyDescent="0.25">
      <c r="A1185" s="27">
        <v>42538</v>
      </c>
      <c r="B1185">
        <v>26</v>
      </c>
      <c r="C1185">
        <v>26.450001</v>
      </c>
      <c r="D1185">
        <v>25.51</v>
      </c>
      <c r="E1185">
        <v>26.024999999999999</v>
      </c>
      <c r="F1185">
        <v>26.024999999999999</v>
      </c>
      <c r="G1185">
        <v>9162000</v>
      </c>
    </row>
    <row r="1186" spans="1:7" x14ac:dyDescent="0.25">
      <c r="A1186" s="27">
        <v>42541</v>
      </c>
      <c r="B1186">
        <v>27.655000999999999</v>
      </c>
      <c r="C1186">
        <v>28.49</v>
      </c>
      <c r="D1186">
        <v>27.629999000000002</v>
      </c>
      <c r="E1186">
        <v>27.77</v>
      </c>
      <c r="F1186">
        <v>27.77</v>
      </c>
      <c r="G1186">
        <v>9540400</v>
      </c>
    </row>
    <row r="1187" spans="1:7" x14ac:dyDescent="0.25">
      <c r="A1187" s="27">
        <v>42542</v>
      </c>
      <c r="B1187">
        <v>28.285</v>
      </c>
      <c r="C1187">
        <v>28.34</v>
      </c>
      <c r="D1187">
        <v>27.105</v>
      </c>
      <c r="E1187">
        <v>27.59</v>
      </c>
      <c r="F1187">
        <v>27.59</v>
      </c>
      <c r="G1187">
        <v>7292500</v>
      </c>
    </row>
    <row r="1188" spans="1:7" x14ac:dyDescent="0.25">
      <c r="A1188" s="27">
        <v>42543</v>
      </c>
      <c r="B1188">
        <v>27.59</v>
      </c>
      <c r="C1188">
        <v>28.379999000000002</v>
      </c>
      <c r="D1188">
        <v>26.299999</v>
      </c>
      <c r="E1188">
        <v>26.68</v>
      </c>
      <c r="F1188">
        <v>26.68</v>
      </c>
      <c r="G1188">
        <v>9228700</v>
      </c>
    </row>
    <row r="1189" spans="1:7" x14ac:dyDescent="0.25">
      <c r="A1189" s="27">
        <v>42544</v>
      </c>
      <c r="B1189">
        <v>28.105</v>
      </c>
      <c r="C1189">
        <v>29.389999</v>
      </c>
      <c r="D1189">
        <v>27.754999000000002</v>
      </c>
      <c r="E1189">
        <v>29.23</v>
      </c>
      <c r="F1189">
        <v>29.23</v>
      </c>
      <c r="G1189">
        <v>9355000</v>
      </c>
    </row>
    <row r="1190" spans="1:7" x14ac:dyDescent="0.25">
      <c r="A1190" s="27">
        <v>42545</v>
      </c>
      <c r="B1190">
        <v>22.855</v>
      </c>
      <c r="C1190">
        <v>25.870000999999998</v>
      </c>
      <c r="D1190">
        <v>20.75</v>
      </c>
      <c r="E1190">
        <v>21.5</v>
      </c>
      <c r="F1190">
        <v>21.5</v>
      </c>
      <c r="G1190">
        <v>22810600</v>
      </c>
    </row>
    <row r="1191" spans="1:7" x14ac:dyDescent="0.25">
      <c r="A1191" s="27">
        <v>42548</v>
      </c>
      <c r="B1191">
        <v>20.844999000000001</v>
      </c>
      <c r="C1191">
        <v>21.045000000000002</v>
      </c>
      <c r="D1191">
        <v>19.715</v>
      </c>
      <c r="E1191">
        <v>20.945</v>
      </c>
      <c r="F1191">
        <v>20.945</v>
      </c>
      <c r="G1191">
        <v>18497900</v>
      </c>
    </row>
    <row r="1192" spans="1:7" x14ac:dyDescent="0.25">
      <c r="A1192" s="27">
        <v>42549</v>
      </c>
      <c r="B1192">
        <v>21.540001</v>
      </c>
      <c r="C1192">
        <v>22.77</v>
      </c>
      <c r="D1192">
        <v>21.51</v>
      </c>
      <c r="E1192">
        <v>22.715</v>
      </c>
      <c r="F1192">
        <v>22.715</v>
      </c>
      <c r="G1192">
        <v>34419200</v>
      </c>
    </row>
    <row r="1193" spans="1:7" x14ac:dyDescent="0.25">
      <c r="A1193" s="27">
        <v>42550</v>
      </c>
      <c r="B1193">
        <v>23.285</v>
      </c>
      <c r="C1193">
        <v>24.094999000000001</v>
      </c>
      <c r="D1193">
        <v>23.264999</v>
      </c>
      <c r="E1193">
        <v>23.844999000000001</v>
      </c>
      <c r="F1193">
        <v>23.844999000000001</v>
      </c>
      <c r="G1193">
        <v>11813800</v>
      </c>
    </row>
    <row r="1194" spans="1:7" x14ac:dyDescent="0.25">
      <c r="A1194" s="27">
        <v>42551</v>
      </c>
      <c r="B1194">
        <v>24.120000999999998</v>
      </c>
      <c r="C1194">
        <v>24.695</v>
      </c>
      <c r="D1194">
        <v>23.754999000000002</v>
      </c>
      <c r="E1194">
        <v>24.530000999999999</v>
      </c>
      <c r="F1194">
        <v>24.530000999999999</v>
      </c>
      <c r="G1194">
        <v>9231500</v>
      </c>
    </row>
    <row r="1195" spans="1:7" x14ac:dyDescent="0.25">
      <c r="A1195" s="27">
        <v>42552</v>
      </c>
      <c r="B1195">
        <v>24.709999</v>
      </c>
      <c r="C1195">
        <v>25.440000999999999</v>
      </c>
      <c r="D1195">
        <v>24.610001</v>
      </c>
      <c r="E1195">
        <v>25.305</v>
      </c>
      <c r="F1195">
        <v>25.305</v>
      </c>
      <c r="G1195">
        <v>8972300</v>
      </c>
    </row>
    <row r="1196" spans="1:7" x14ac:dyDescent="0.25">
      <c r="A1196" s="27">
        <v>42556</v>
      </c>
      <c r="B1196">
        <v>24.85</v>
      </c>
      <c r="C1196">
        <v>24.954999999999998</v>
      </c>
      <c r="D1196">
        <v>23.905000999999999</v>
      </c>
      <c r="E1196">
        <v>24.815000999999999</v>
      </c>
      <c r="F1196">
        <v>24.815000999999999</v>
      </c>
      <c r="G1196">
        <v>10058200</v>
      </c>
    </row>
    <row r="1197" spans="1:7" x14ac:dyDescent="0.25">
      <c r="A1197" s="27">
        <v>42557</v>
      </c>
      <c r="B1197">
        <v>24.450001</v>
      </c>
      <c r="C1197">
        <v>25.530000999999999</v>
      </c>
      <c r="D1197">
        <v>24.07</v>
      </c>
      <c r="E1197">
        <v>25.495000999999998</v>
      </c>
      <c r="F1197">
        <v>25.495000999999998</v>
      </c>
      <c r="G1197">
        <v>11390800</v>
      </c>
    </row>
    <row r="1198" spans="1:7" x14ac:dyDescent="0.25">
      <c r="A1198" s="27">
        <v>42558</v>
      </c>
      <c r="B1198">
        <v>25.889999</v>
      </c>
      <c r="C1198">
        <v>26.305</v>
      </c>
      <c r="D1198">
        <v>24.875</v>
      </c>
      <c r="E1198">
        <v>25.905000999999999</v>
      </c>
      <c r="F1198">
        <v>25.905000999999999</v>
      </c>
      <c r="G1198">
        <v>9775100</v>
      </c>
    </row>
    <row r="1199" spans="1:7" x14ac:dyDescent="0.25">
      <c r="A1199" s="27">
        <v>42559</v>
      </c>
      <c r="B1199">
        <v>26.85</v>
      </c>
      <c r="C1199">
        <v>27.809999000000001</v>
      </c>
      <c r="D1199">
        <v>26.690000999999999</v>
      </c>
      <c r="E1199">
        <v>27.605</v>
      </c>
      <c r="F1199">
        <v>27.605</v>
      </c>
      <c r="G1199">
        <v>9319700</v>
      </c>
    </row>
    <row r="1200" spans="1:7" x14ac:dyDescent="0.25">
      <c r="A1200" s="27">
        <v>42562</v>
      </c>
      <c r="B1200">
        <v>28.08</v>
      </c>
      <c r="C1200">
        <v>28.309999000000001</v>
      </c>
      <c r="D1200">
        <v>27.549999</v>
      </c>
      <c r="E1200">
        <v>27.6</v>
      </c>
      <c r="F1200">
        <v>27.6</v>
      </c>
      <c r="G1200">
        <v>7643800</v>
      </c>
    </row>
    <row r="1201" spans="1:7" x14ac:dyDescent="0.25">
      <c r="A1201" s="27">
        <v>42563</v>
      </c>
      <c r="B1201">
        <v>28.290001</v>
      </c>
      <c r="C1201">
        <v>28.360001</v>
      </c>
      <c r="D1201">
        <v>27.635000000000002</v>
      </c>
      <c r="E1201">
        <v>28.24</v>
      </c>
      <c r="F1201">
        <v>28.24</v>
      </c>
      <c r="G1201">
        <v>7720900</v>
      </c>
    </row>
    <row r="1202" spans="1:7" x14ac:dyDescent="0.25">
      <c r="A1202" s="27">
        <v>42564</v>
      </c>
      <c r="B1202">
        <v>28.545000000000002</v>
      </c>
      <c r="C1202">
        <v>28.780000999999999</v>
      </c>
      <c r="D1202">
        <v>28.01</v>
      </c>
      <c r="E1202">
        <v>28.704999999999998</v>
      </c>
      <c r="F1202">
        <v>28.704999999999998</v>
      </c>
      <c r="G1202">
        <v>5821800</v>
      </c>
    </row>
    <row r="1203" spans="1:7" x14ac:dyDescent="0.25">
      <c r="A1203" s="27">
        <v>42565</v>
      </c>
      <c r="B1203">
        <v>29.014999</v>
      </c>
      <c r="C1203">
        <v>29.215</v>
      </c>
      <c r="D1203">
        <v>28.59</v>
      </c>
      <c r="E1203">
        <v>28.725000000000001</v>
      </c>
      <c r="F1203">
        <v>28.725000000000001</v>
      </c>
      <c r="G1203">
        <v>6930300</v>
      </c>
    </row>
    <row r="1204" spans="1:7" x14ac:dyDescent="0.25">
      <c r="A1204" s="27">
        <v>42566</v>
      </c>
      <c r="B1204">
        <v>28.954999999999998</v>
      </c>
      <c r="C1204">
        <v>29.125</v>
      </c>
      <c r="D1204">
        <v>27.93</v>
      </c>
      <c r="E1204">
        <v>28.864999999999998</v>
      </c>
      <c r="F1204">
        <v>28.864999999999998</v>
      </c>
      <c r="G1204">
        <v>6608300</v>
      </c>
    </row>
    <row r="1205" spans="1:7" x14ac:dyDescent="0.25">
      <c r="A1205" s="27">
        <v>42569</v>
      </c>
      <c r="B1205">
        <v>28.745000999999998</v>
      </c>
      <c r="C1205">
        <v>29.614999999999998</v>
      </c>
      <c r="D1205">
        <v>28.6</v>
      </c>
      <c r="E1205">
        <v>29.360001</v>
      </c>
      <c r="F1205">
        <v>29.360001</v>
      </c>
      <c r="G1205">
        <v>6215200</v>
      </c>
    </row>
    <row r="1206" spans="1:7" x14ac:dyDescent="0.25">
      <c r="A1206" s="27">
        <v>42570</v>
      </c>
      <c r="B1206">
        <v>29.35</v>
      </c>
      <c r="C1206">
        <v>29.76</v>
      </c>
      <c r="D1206">
        <v>28.855</v>
      </c>
      <c r="E1206">
        <v>29.385000000000002</v>
      </c>
      <c r="F1206">
        <v>29.385000000000002</v>
      </c>
      <c r="G1206">
        <v>7667400</v>
      </c>
    </row>
    <row r="1207" spans="1:7" x14ac:dyDescent="0.25">
      <c r="A1207" s="27">
        <v>42571</v>
      </c>
      <c r="B1207">
        <v>29.959999</v>
      </c>
      <c r="C1207">
        <v>30.459999</v>
      </c>
      <c r="D1207">
        <v>29.674999</v>
      </c>
      <c r="E1207">
        <v>30.235001</v>
      </c>
      <c r="F1207">
        <v>30.235001</v>
      </c>
      <c r="G1207">
        <v>5946000</v>
      </c>
    </row>
    <row r="1208" spans="1:7" x14ac:dyDescent="0.25">
      <c r="A1208" s="27">
        <v>42572</v>
      </c>
      <c r="B1208">
        <v>30.094999000000001</v>
      </c>
      <c r="C1208">
        <v>30.33</v>
      </c>
      <c r="D1208">
        <v>28.975000000000001</v>
      </c>
      <c r="E1208">
        <v>29.364999999999998</v>
      </c>
      <c r="F1208">
        <v>29.364999999999998</v>
      </c>
      <c r="G1208">
        <v>6393100</v>
      </c>
    </row>
    <row r="1209" spans="1:7" x14ac:dyDescent="0.25">
      <c r="A1209" s="27">
        <v>42573</v>
      </c>
      <c r="B1209">
        <v>29.565000999999999</v>
      </c>
      <c r="C1209">
        <v>30.4</v>
      </c>
      <c r="D1209">
        <v>29.34</v>
      </c>
      <c r="E1209">
        <v>30.035</v>
      </c>
      <c r="F1209">
        <v>30.035</v>
      </c>
      <c r="G1209">
        <v>5117900</v>
      </c>
    </row>
    <row r="1210" spans="1:7" x14ac:dyDescent="0.25">
      <c r="A1210" s="27">
        <v>42576</v>
      </c>
      <c r="B1210">
        <v>30.26</v>
      </c>
      <c r="C1210">
        <v>30.49</v>
      </c>
      <c r="D1210">
        <v>29.1</v>
      </c>
      <c r="E1210">
        <v>30.219999000000001</v>
      </c>
      <c r="F1210">
        <v>30.219999000000001</v>
      </c>
      <c r="G1210">
        <v>7954600</v>
      </c>
    </row>
    <row r="1211" spans="1:7" x14ac:dyDescent="0.25">
      <c r="A1211" s="27">
        <v>42577</v>
      </c>
      <c r="B1211">
        <v>30.24</v>
      </c>
      <c r="C1211">
        <v>30.530000999999999</v>
      </c>
      <c r="D1211">
        <v>29.65</v>
      </c>
      <c r="E1211">
        <v>30.514999</v>
      </c>
      <c r="F1211">
        <v>30.514999</v>
      </c>
      <c r="G1211">
        <v>7058500</v>
      </c>
    </row>
    <row r="1212" spans="1:7" x14ac:dyDescent="0.25">
      <c r="A1212" s="27">
        <v>42578</v>
      </c>
      <c r="B1212">
        <v>30.889999</v>
      </c>
      <c r="C1212">
        <v>31.48</v>
      </c>
      <c r="D1212">
        <v>30.059999000000001</v>
      </c>
      <c r="E1212">
        <v>31.190000999999999</v>
      </c>
      <c r="F1212">
        <v>31.190000999999999</v>
      </c>
      <c r="G1212">
        <v>6572700</v>
      </c>
    </row>
    <row r="1213" spans="1:7" x14ac:dyDescent="0.25">
      <c r="A1213" s="27">
        <v>42579</v>
      </c>
      <c r="B1213">
        <v>31.02</v>
      </c>
      <c r="C1213">
        <v>31.969999000000001</v>
      </c>
      <c r="D1213">
        <v>30.700001</v>
      </c>
      <c r="E1213">
        <v>31.76</v>
      </c>
      <c r="F1213">
        <v>31.76</v>
      </c>
      <c r="G1213">
        <v>4761200</v>
      </c>
    </row>
    <row r="1214" spans="1:7" x14ac:dyDescent="0.25">
      <c r="A1214" s="27">
        <v>42580</v>
      </c>
      <c r="B1214">
        <v>31.809999000000001</v>
      </c>
      <c r="C1214">
        <v>33.130001</v>
      </c>
      <c r="D1214">
        <v>31.709999</v>
      </c>
      <c r="E1214">
        <v>32.860000999999997</v>
      </c>
      <c r="F1214">
        <v>32.860000999999997</v>
      </c>
      <c r="G1214">
        <v>5579200</v>
      </c>
    </row>
    <row r="1215" spans="1:7" x14ac:dyDescent="0.25">
      <c r="A1215" s="27">
        <v>42583</v>
      </c>
      <c r="B1215">
        <v>33.150002000000001</v>
      </c>
      <c r="C1215">
        <v>33.875</v>
      </c>
      <c r="D1215">
        <v>32.575001</v>
      </c>
      <c r="E1215">
        <v>33.395000000000003</v>
      </c>
      <c r="F1215">
        <v>33.395000000000003</v>
      </c>
      <c r="G1215">
        <v>4899200</v>
      </c>
    </row>
    <row r="1216" spans="1:7" x14ac:dyDescent="0.25">
      <c r="A1216" s="27">
        <v>42584</v>
      </c>
      <c r="B1216">
        <v>33.029998999999997</v>
      </c>
      <c r="C1216">
        <v>33.240001999999997</v>
      </c>
      <c r="D1216">
        <v>31.1</v>
      </c>
      <c r="E1216">
        <v>32.139999000000003</v>
      </c>
      <c r="F1216">
        <v>32.139999000000003</v>
      </c>
      <c r="G1216">
        <v>9836000</v>
      </c>
    </row>
    <row r="1217" spans="1:7" x14ac:dyDescent="0.25">
      <c r="A1217" s="27">
        <v>42585</v>
      </c>
      <c r="B1217">
        <v>32.075001</v>
      </c>
      <c r="C1217">
        <v>32.970001000000003</v>
      </c>
      <c r="D1217">
        <v>31.75</v>
      </c>
      <c r="E1217">
        <v>32.965000000000003</v>
      </c>
      <c r="F1217">
        <v>32.965000000000003</v>
      </c>
      <c r="G1217">
        <v>6127600</v>
      </c>
    </row>
    <row r="1218" spans="1:7" x14ac:dyDescent="0.25">
      <c r="A1218" s="27">
        <v>42586</v>
      </c>
      <c r="B1218">
        <v>33.369999</v>
      </c>
      <c r="C1218">
        <v>34.099997999999999</v>
      </c>
      <c r="D1218">
        <v>33.020000000000003</v>
      </c>
      <c r="E1218">
        <v>33.865001999999997</v>
      </c>
      <c r="F1218">
        <v>33.865001999999997</v>
      </c>
      <c r="G1218">
        <v>4723800</v>
      </c>
    </row>
    <row r="1219" spans="1:7" x14ac:dyDescent="0.25">
      <c r="A1219" s="27">
        <v>42587</v>
      </c>
      <c r="B1219">
        <v>34.685001</v>
      </c>
      <c r="C1219">
        <v>35.450001</v>
      </c>
      <c r="D1219">
        <v>34.669998</v>
      </c>
      <c r="E1219">
        <v>35.025002000000001</v>
      </c>
      <c r="F1219">
        <v>35.025002000000001</v>
      </c>
      <c r="G1219">
        <v>4567900</v>
      </c>
    </row>
    <row r="1220" spans="1:7" x14ac:dyDescent="0.25">
      <c r="A1220" s="27">
        <v>42590</v>
      </c>
      <c r="B1220">
        <v>35.5</v>
      </c>
      <c r="C1220">
        <v>35.825001</v>
      </c>
      <c r="D1220">
        <v>35.305</v>
      </c>
      <c r="E1220">
        <v>35.799999</v>
      </c>
      <c r="F1220">
        <v>35.799999</v>
      </c>
      <c r="G1220">
        <v>4182000</v>
      </c>
    </row>
    <row r="1221" spans="1:7" x14ac:dyDescent="0.25">
      <c r="A1221" s="27">
        <v>42591</v>
      </c>
      <c r="B1221">
        <v>36.290000999999997</v>
      </c>
      <c r="C1221">
        <v>37.080002</v>
      </c>
      <c r="D1221">
        <v>35.82</v>
      </c>
      <c r="E1221">
        <v>36.380001</v>
      </c>
      <c r="F1221">
        <v>36.380001</v>
      </c>
      <c r="G1221">
        <v>5182600</v>
      </c>
    </row>
    <row r="1222" spans="1:7" x14ac:dyDescent="0.25">
      <c r="A1222" s="27">
        <v>42592</v>
      </c>
      <c r="B1222">
        <v>36.599997999999999</v>
      </c>
      <c r="C1222">
        <v>36.68</v>
      </c>
      <c r="D1222">
        <v>34.790000999999997</v>
      </c>
      <c r="E1222">
        <v>35.509998000000003</v>
      </c>
      <c r="F1222">
        <v>35.509998000000003</v>
      </c>
      <c r="G1222">
        <v>5222600</v>
      </c>
    </row>
    <row r="1223" spans="1:7" x14ac:dyDescent="0.25">
      <c r="A1223" s="27">
        <v>42593</v>
      </c>
      <c r="B1223">
        <v>35.939999</v>
      </c>
      <c r="C1223">
        <v>36.404998999999997</v>
      </c>
      <c r="D1223">
        <v>35.509998000000003</v>
      </c>
      <c r="E1223">
        <v>35.700001</v>
      </c>
      <c r="F1223">
        <v>35.700001</v>
      </c>
      <c r="G1223">
        <v>4144600</v>
      </c>
    </row>
    <row r="1224" spans="1:7" x14ac:dyDescent="0.25">
      <c r="A1224" s="27">
        <v>42594</v>
      </c>
      <c r="B1224">
        <v>35.700001</v>
      </c>
      <c r="C1224">
        <v>36.299999</v>
      </c>
      <c r="D1224">
        <v>35.229999999999997</v>
      </c>
      <c r="E1224">
        <v>36.055</v>
      </c>
      <c r="F1224">
        <v>36.055</v>
      </c>
      <c r="G1224">
        <v>4061300</v>
      </c>
    </row>
    <row r="1225" spans="1:7" x14ac:dyDescent="0.25">
      <c r="A1225" s="27">
        <v>42597</v>
      </c>
      <c r="B1225">
        <v>36.509998000000003</v>
      </c>
      <c r="C1225">
        <v>36.799999</v>
      </c>
      <c r="D1225">
        <v>36.325001</v>
      </c>
      <c r="E1225">
        <v>36.619999</v>
      </c>
      <c r="F1225">
        <v>36.619999</v>
      </c>
      <c r="G1225">
        <v>2610900</v>
      </c>
    </row>
    <row r="1226" spans="1:7" x14ac:dyDescent="0.25">
      <c r="A1226" s="27">
        <v>42598</v>
      </c>
      <c r="B1226">
        <v>35.909999999999997</v>
      </c>
      <c r="C1226">
        <v>35.919998</v>
      </c>
      <c r="D1226">
        <v>35.134998000000003</v>
      </c>
      <c r="E1226">
        <v>35.369999</v>
      </c>
      <c r="F1226">
        <v>35.369999</v>
      </c>
      <c r="G1226">
        <v>3169800</v>
      </c>
    </row>
    <row r="1227" spans="1:7" x14ac:dyDescent="0.25">
      <c r="A1227" s="27">
        <v>42599</v>
      </c>
      <c r="B1227">
        <v>35.485000999999997</v>
      </c>
      <c r="C1227">
        <v>36.400002000000001</v>
      </c>
      <c r="D1227">
        <v>34.560001</v>
      </c>
      <c r="E1227">
        <v>36.270000000000003</v>
      </c>
      <c r="F1227">
        <v>36.270000000000003</v>
      </c>
      <c r="G1227">
        <v>4619200</v>
      </c>
    </row>
    <row r="1228" spans="1:7" x14ac:dyDescent="0.25">
      <c r="A1228" s="27">
        <v>42600</v>
      </c>
      <c r="B1228">
        <v>36.119999</v>
      </c>
      <c r="C1228">
        <v>36.909999999999997</v>
      </c>
      <c r="D1228">
        <v>35.860000999999997</v>
      </c>
      <c r="E1228">
        <v>36.909999999999997</v>
      </c>
      <c r="F1228">
        <v>36.909999999999997</v>
      </c>
      <c r="G1228">
        <v>2755400</v>
      </c>
    </row>
    <row r="1229" spans="1:7" x14ac:dyDescent="0.25">
      <c r="A1229" s="27">
        <v>42601</v>
      </c>
      <c r="B1229">
        <v>36.509998000000003</v>
      </c>
      <c r="C1229">
        <v>36.889999000000003</v>
      </c>
      <c r="D1229">
        <v>36.115001999999997</v>
      </c>
      <c r="E1229">
        <v>36.720001000000003</v>
      </c>
      <c r="F1229">
        <v>36.720001000000003</v>
      </c>
      <c r="G1229">
        <v>3698200</v>
      </c>
    </row>
    <row r="1230" spans="1:7" x14ac:dyDescent="0.25">
      <c r="A1230" s="27">
        <v>42604</v>
      </c>
      <c r="B1230">
        <v>36.494999</v>
      </c>
      <c r="C1230">
        <v>36.744999</v>
      </c>
      <c r="D1230">
        <v>36</v>
      </c>
      <c r="E1230">
        <v>36.604999999999997</v>
      </c>
      <c r="F1230">
        <v>36.604999999999997</v>
      </c>
      <c r="G1230">
        <v>3644800</v>
      </c>
    </row>
    <row r="1231" spans="1:7" x14ac:dyDescent="0.25">
      <c r="A1231" s="27">
        <v>42605</v>
      </c>
      <c r="B1231">
        <v>36.840000000000003</v>
      </c>
      <c r="C1231">
        <v>37.07</v>
      </c>
      <c r="D1231">
        <v>36.615001999999997</v>
      </c>
      <c r="E1231">
        <v>36.705002</v>
      </c>
      <c r="F1231">
        <v>36.705002</v>
      </c>
      <c r="G1231">
        <v>2645000</v>
      </c>
    </row>
    <row r="1232" spans="1:7" x14ac:dyDescent="0.25">
      <c r="A1232" s="27">
        <v>42606</v>
      </c>
      <c r="B1232">
        <v>36.5</v>
      </c>
      <c r="C1232">
        <v>36.590000000000003</v>
      </c>
      <c r="D1232">
        <v>35.459999000000003</v>
      </c>
      <c r="E1232">
        <v>35.869999</v>
      </c>
      <c r="F1232">
        <v>35.869999</v>
      </c>
      <c r="G1232">
        <v>3231600</v>
      </c>
    </row>
    <row r="1233" spans="1:7" x14ac:dyDescent="0.25">
      <c r="A1233" s="27">
        <v>42607</v>
      </c>
      <c r="B1233">
        <v>35.244999</v>
      </c>
      <c r="C1233">
        <v>36.259998000000003</v>
      </c>
      <c r="D1233">
        <v>35.174999</v>
      </c>
      <c r="E1233">
        <v>35.834999000000003</v>
      </c>
      <c r="F1233">
        <v>35.834999000000003</v>
      </c>
      <c r="G1233">
        <v>3023000</v>
      </c>
    </row>
    <row r="1234" spans="1:7" x14ac:dyDescent="0.25">
      <c r="A1234" s="27">
        <v>42608</v>
      </c>
      <c r="B1234">
        <v>36.125</v>
      </c>
      <c r="C1234">
        <v>37.119999</v>
      </c>
      <c r="D1234">
        <v>34.490001999999997</v>
      </c>
      <c r="E1234">
        <v>35.724997999999999</v>
      </c>
      <c r="F1234">
        <v>35.724997999999999</v>
      </c>
      <c r="G1234">
        <v>6299700</v>
      </c>
    </row>
    <row r="1235" spans="1:7" x14ac:dyDescent="0.25">
      <c r="A1235" s="27">
        <v>42611</v>
      </c>
      <c r="B1235">
        <v>35.830002</v>
      </c>
      <c r="C1235">
        <v>36.650002000000001</v>
      </c>
      <c r="D1235">
        <v>35.82</v>
      </c>
      <c r="E1235">
        <v>36.459999000000003</v>
      </c>
      <c r="F1235">
        <v>36.459999000000003</v>
      </c>
      <c r="G1235">
        <v>2612600</v>
      </c>
    </row>
    <row r="1236" spans="1:7" x14ac:dyDescent="0.25">
      <c r="A1236" s="27">
        <v>42612</v>
      </c>
      <c r="B1236">
        <v>36.564999</v>
      </c>
      <c r="C1236">
        <v>36.875</v>
      </c>
      <c r="D1236">
        <v>36.099997999999999</v>
      </c>
      <c r="E1236">
        <v>36.740001999999997</v>
      </c>
      <c r="F1236">
        <v>36.740001999999997</v>
      </c>
      <c r="G1236">
        <v>3018400</v>
      </c>
    </row>
    <row r="1237" spans="1:7" x14ac:dyDescent="0.25">
      <c r="A1237" s="27">
        <v>42613</v>
      </c>
      <c r="B1237">
        <v>36.590000000000003</v>
      </c>
      <c r="C1237">
        <v>36.790000999999997</v>
      </c>
      <c r="D1237">
        <v>35.584999000000003</v>
      </c>
      <c r="E1237">
        <v>36.505001</v>
      </c>
      <c r="F1237">
        <v>36.505001</v>
      </c>
      <c r="G1237">
        <v>3438900</v>
      </c>
    </row>
    <row r="1238" spans="1:7" x14ac:dyDescent="0.25">
      <c r="A1238" s="27">
        <v>42614</v>
      </c>
      <c r="B1238">
        <v>36.669998</v>
      </c>
      <c r="C1238">
        <v>36.869999</v>
      </c>
      <c r="D1238">
        <v>35.75</v>
      </c>
      <c r="E1238">
        <v>36.709999000000003</v>
      </c>
      <c r="F1238">
        <v>36.709999000000003</v>
      </c>
      <c r="G1238">
        <v>5235500</v>
      </c>
    </row>
    <row r="1239" spans="1:7" x14ac:dyDescent="0.25">
      <c r="A1239" s="27">
        <v>42615</v>
      </c>
      <c r="B1239">
        <v>37.485000999999997</v>
      </c>
      <c r="C1239">
        <v>38.07</v>
      </c>
      <c r="D1239">
        <v>37.325001</v>
      </c>
      <c r="E1239">
        <v>38.049999</v>
      </c>
      <c r="F1239">
        <v>38.049999</v>
      </c>
      <c r="G1239">
        <v>3295000</v>
      </c>
    </row>
    <row r="1240" spans="1:7" x14ac:dyDescent="0.25">
      <c r="A1240" s="27">
        <v>42619</v>
      </c>
      <c r="B1240">
        <v>38.360000999999997</v>
      </c>
      <c r="C1240">
        <v>39.080002</v>
      </c>
      <c r="D1240">
        <v>38.025002000000001</v>
      </c>
      <c r="E1240">
        <v>39.044998</v>
      </c>
      <c r="F1240">
        <v>39.044998</v>
      </c>
      <c r="G1240">
        <v>2747700</v>
      </c>
    </row>
    <row r="1241" spans="1:7" x14ac:dyDescent="0.25">
      <c r="A1241" s="27">
        <v>42620</v>
      </c>
      <c r="B1241">
        <v>39</v>
      </c>
      <c r="C1241">
        <v>39.634998000000003</v>
      </c>
      <c r="D1241">
        <v>38.875</v>
      </c>
      <c r="E1241">
        <v>39.540000999999997</v>
      </c>
      <c r="F1241">
        <v>39.540000999999997</v>
      </c>
      <c r="G1241">
        <v>2642500</v>
      </c>
    </row>
    <row r="1242" spans="1:7" x14ac:dyDescent="0.25">
      <c r="A1242" s="27">
        <v>42621</v>
      </c>
      <c r="B1242">
        <v>39.529998999999997</v>
      </c>
      <c r="C1242">
        <v>39.634998000000003</v>
      </c>
      <c r="D1242">
        <v>38.919998</v>
      </c>
      <c r="E1242">
        <v>39.400002000000001</v>
      </c>
      <c r="F1242">
        <v>39.400002000000001</v>
      </c>
      <c r="G1242">
        <v>3828900</v>
      </c>
    </row>
    <row r="1243" spans="1:7" x14ac:dyDescent="0.25">
      <c r="A1243" s="27">
        <v>42622</v>
      </c>
      <c r="B1243">
        <v>37.869999</v>
      </c>
      <c r="C1243">
        <v>38.025002000000001</v>
      </c>
      <c r="D1243">
        <v>33.055</v>
      </c>
      <c r="E1243">
        <v>33.084999000000003</v>
      </c>
      <c r="F1243">
        <v>33.084999000000003</v>
      </c>
      <c r="G1243">
        <v>12314200</v>
      </c>
    </row>
    <row r="1244" spans="1:7" x14ac:dyDescent="0.25">
      <c r="A1244" s="27">
        <v>42625</v>
      </c>
      <c r="B1244">
        <v>32.764999000000003</v>
      </c>
      <c r="C1244">
        <v>35.68</v>
      </c>
      <c r="D1244">
        <v>32.404998999999997</v>
      </c>
      <c r="E1244">
        <v>35.349997999999999</v>
      </c>
      <c r="F1244">
        <v>35.349997999999999</v>
      </c>
      <c r="G1244">
        <v>7322200</v>
      </c>
    </row>
    <row r="1245" spans="1:7" x14ac:dyDescent="0.25">
      <c r="A1245" s="27">
        <v>42626</v>
      </c>
      <c r="B1245">
        <v>33.979999999999997</v>
      </c>
      <c r="C1245">
        <v>34.080002</v>
      </c>
      <c r="D1245">
        <v>29.5</v>
      </c>
      <c r="E1245">
        <v>30.715</v>
      </c>
      <c r="F1245">
        <v>30.715</v>
      </c>
      <c r="G1245">
        <v>13519800</v>
      </c>
    </row>
    <row r="1246" spans="1:7" x14ac:dyDescent="0.25">
      <c r="A1246" s="27">
        <v>42627</v>
      </c>
      <c r="B1246">
        <v>31.344999000000001</v>
      </c>
      <c r="C1246">
        <v>32.625</v>
      </c>
      <c r="D1246">
        <v>30.59</v>
      </c>
      <c r="E1246">
        <v>31.02</v>
      </c>
      <c r="F1246">
        <v>31.02</v>
      </c>
      <c r="G1246">
        <v>7450000</v>
      </c>
    </row>
    <row r="1247" spans="1:7" x14ac:dyDescent="0.25">
      <c r="A1247" s="27">
        <v>42628</v>
      </c>
      <c r="B1247">
        <v>31.02</v>
      </c>
      <c r="C1247">
        <v>32.485000999999997</v>
      </c>
      <c r="D1247">
        <v>30.485001</v>
      </c>
      <c r="E1247">
        <v>32.139999000000003</v>
      </c>
      <c r="F1247">
        <v>32.139999000000003</v>
      </c>
      <c r="G1247">
        <v>7070400</v>
      </c>
    </row>
    <row r="1248" spans="1:7" x14ac:dyDescent="0.25">
      <c r="A1248" s="27">
        <v>42629</v>
      </c>
      <c r="B1248">
        <v>31.485001</v>
      </c>
      <c r="C1248">
        <v>32.75</v>
      </c>
      <c r="D1248">
        <v>30.93</v>
      </c>
      <c r="E1248">
        <v>32.544998</v>
      </c>
      <c r="F1248">
        <v>32.544998</v>
      </c>
      <c r="G1248">
        <v>6622000</v>
      </c>
    </row>
    <row r="1249" spans="1:7" x14ac:dyDescent="0.25">
      <c r="A1249" s="27">
        <v>42632</v>
      </c>
      <c r="B1249">
        <v>33.665000999999997</v>
      </c>
      <c r="C1249">
        <v>34.345001000000003</v>
      </c>
      <c r="D1249">
        <v>32.720001000000003</v>
      </c>
      <c r="E1249">
        <v>33.369999</v>
      </c>
      <c r="F1249">
        <v>33.369999</v>
      </c>
      <c r="G1249">
        <v>6527700</v>
      </c>
    </row>
    <row r="1250" spans="1:7" x14ac:dyDescent="0.25">
      <c r="A1250" s="27">
        <v>42633</v>
      </c>
      <c r="B1250">
        <v>34.185001</v>
      </c>
      <c r="C1250">
        <v>34.189999</v>
      </c>
      <c r="D1250">
        <v>33.07</v>
      </c>
      <c r="E1250">
        <v>33.615001999999997</v>
      </c>
      <c r="F1250">
        <v>33.615001999999997</v>
      </c>
      <c r="G1250">
        <v>4613900</v>
      </c>
    </row>
    <row r="1251" spans="1:7" x14ac:dyDescent="0.25">
      <c r="A1251" s="27">
        <v>42634</v>
      </c>
      <c r="B1251">
        <v>34.029998999999997</v>
      </c>
      <c r="C1251">
        <v>36.314999</v>
      </c>
      <c r="D1251">
        <v>33.590000000000003</v>
      </c>
      <c r="E1251">
        <v>36.115001999999997</v>
      </c>
      <c r="F1251">
        <v>36.115001999999997</v>
      </c>
      <c r="G1251">
        <v>8387400</v>
      </c>
    </row>
    <row r="1252" spans="1:7" x14ac:dyDescent="0.25">
      <c r="A1252" s="27">
        <v>42635</v>
      </c>
      <c r="B1252">
        <v>37.169998</v>
      </c>
      <c r="C1252">
        <v>37.525002000000001</v>
      </c>
      <c r="D1252">
        <v>36.755001</v>
      </c>
      <c r="E1252">
        <v>37.389999000000003</v>
      </c>
      <c r="F1252">
        <v>37.389999000000003</v>
      </c>
      <c r="G1252">
        <v>4533600</v>
      </c>
    </row>
    <row r="1253" spans="1:7" x14ac:dyDescent="0.25">
      <c r="A1253" s="27">
        <v>42636</v>
      </c>
      <c r="B1253">
        <v>37.189999</v>
      </c>
      <c r="C1253">
        <v>37.555</v>
      </c>
      <c r="D1253">
        <v>36.875</v>
      </c>
      <c r="E1253">
        <v>37.064999</v>
      </c>
      <c r="F1253">
        <v>37.064999</v>
      </c>
      <c r="G1253">
        <v>3934900</v>
      </c>
    </row>
    <row r="1254" spans="1:7" x14ac:dyDescent="0.25">
      <c r="A1254" s="27">
        <v>42639</v>
      </c>
      <c r="B1254">
        <v>35.729999999999997</v>
      </c>
      <c r="C1254">
        <v>35.939999</v>
      </c>
      <c r="D1254">
        <v>34.659999999999997</v>
      </c>
      <c r="E1254">
        <v>35.090000000000003</v>
      </c>
      <c r="F1254">
        <v>35.090000000000003</v>
      </c>
      <c r="G1254">
        <v>5348300</v>
      </c>
    </row>
    <row r="1255" spans="1:7" x14ac:dyDescent="0.25">
      <c r="A1255" s="27">
        <v>42640</v>
      </c>
      <c r="B1255">
        <v>35.134998000000003</v>
      </c>
      <c r="C1255">
        <v>37.229999999999997</v>
      </c>
      <c r="D1255">
        <v>34.825001</v>
      </c>
      <c r="E1255">
        <v>36.959999000000003</v>
      </c>
      <c r="F1255">
        <v>36.959999000000003</v>
      </c>
      <c r="G1255">
        <v>4729700</v>
      </c>
    </row>
    <row r="1256" spans="1:7" x14ac:dyDescent="0.25">
      <c r="A1256" s="27">
        <v>42641</v>
      </c>
      <c r="B1256">
        <v>37.240001999999997</v>
      </c>
      <c r="C1256">
        <v>37.465000000000003</v>
      </c>
      <c r="D1256">
        <v>35.924999</v>
      </c>
      <c r="E1256">
        <v>37.360000999999997</v>
      </c>
      <c r="F1256">
        <v>37.360000999999997</v>
      </c>
      <c r="G1256">
        <v>4409800</v>
      </c>
    </row>
    <row r="1257" spans="1:7" x14ac:dyDescent="0.25">
      <c r="A1257" s="27">
        <v>42642</v>
      </c>
      <c r="B1257">
        <v>37.209999000000003</v>
      </c>
      <c r="C1257">
        <v>37.794998</v>
      </c>
      <c r="D1257">
        <v>33.689999</v>
      </c>
      <c r="E1257">
        <v>35.009998000000003</v>
      </c>
      <c r="F1257">
        <v>35.009998000000003</v>
      </c>
      <c r="G1257">
        <v>11443100</v>
      </c>
    </row>
    <row r="1258" spans="1:7" x14ac:dyDescent="0.25">
      <c r="A1258" s="27">
        <v>42643</v>
      </c>
      <c r="B1258">
        <v>36.365001999999997</v>
      </c>
      <c r="C1258">
        <v>37.034999999999997</v>
      </c>
      <c r="D1258">
        <v>35.695</v>
      </c>
      <c r="E1258">
        <v>36.604999999999997</v>
      </c>
      <c r="F1258">
        <v>36.604999999999997</v>
      </c>
      <c r="G1258">
        <v>4991900</v>
      </c>
    </row>
    <row r="1259" spans="1:7" x14ac:dyDescent="0.25">
      <c r="A1259" s="27">
        <v>42646</v>
      </c>
      <c r="B1259">
        <v>36.205002</v>
      </c>
      <c r="C1259">
        <v>36.880001</v>
      </c>
      <c r="D1259">
        <v>35.889999000000003</v>
      </c>
      <c r="E1259">
        <v>36.759998000000003</v>
      </c>
      <c r="F1259">
        <v>36.759998000000003</v>
      </c>
      <c r="G1259">
        <v>3672900</v>
      </c>
    </row>
    <row r="1260" spans="1:7" x14ac:dyDescent="0.25">
      <c r="A1260" s="27">
        <v>42647</v>
      </c>
      <c r="B1260">
        <v>37.080002</v>
      </c>
      <c r="C1260">
        <v>37.599997999999999</v>
      </c>
      <c r="D1260">
        <v>35.93</v>
      </c>
      <c r="E1260">
        <v>36.860000999999997</v>
      </c>
      <c r="F1260">
        <v>36.860000999999997</v>
      </c>
      <c r="G1260">
        <v>6401200</v>
      </c>
    </row>
    <row r="1261" spans="1:7" x14ac:dyDescent="0.25">
      <c r="A1261" s="27">
        <v>42648</v>
      </c>
      <c r="B1261">
        <v>37.270000000000003</v>
      </c>
      <c r="C1261">
        <v>37.490001999999997</v>
      </c>
      <c r="D1261">
        <v>37.025002000000001</v>
      </c>
      <c r="E1261">
        <v>37.189999</v>
      </c>
      <c r="F1261">
        <v>37.189999</v>
      </c>
      <c r="G1261">
        <v>2802400</v>
      </c>
    </row>
    <row r="1262" spans="1:7" x14ac:dyDescent="0.25">
      <c r="A1262" s="27">
        <v>42649</v>
      </c>
      <c r="B1262">
        <v>37.055</v>
      </c>
      <c r="C1262">
        <v>37.645000000000003</v>
      </c>
      <c r="D1262">
        <v>36.784999999999997</v>
      </c>
      <c r="E1262">
        <v>37.479999999999997</v>
      </c>
      <c r="F1262">
        <v>37.479999999999997</v>
      </c>
      <c r="G1262">
        <v>2593400</v>
      </c>
    </row>
    <row r="1263" spans="1:7" x14ac:dyDescent="0.25">
      <c r="A1263" s="27">
        <v>42650</v>
      </c>
      <c r="B1263">
        <v>37.709999000000003</v>
      </c>
      <c r="C1263">
        <v>37.849997999999999</v>
      </c>
      <c r="D1263">
        <v>36.604999999999997</v>
      </c>
      <c r="E1263">
        <v>37.43</v>
      </c>
      <c r="F1263">
        <v>37.43</v>
      </c>
      <c r="G1263">
        <v>5093600</v>
      </c>
    </row>
    <row r="1264" spans="1:7" x14ac:dyDescent="0.25">
      <c r="A1264" s="27">
        <v>42653</v>
      </c>
      <c r="B1264">
        <v>37.869999</v>
      </c>
      <c r="C1264">
        <v>38.5</v>
      </c>
      <c r="D1264">
        <v>37.720001000000003</v>
      </c>
      <c r="E1264">
        <v>38.220001000000003</v>
      </c>
      <c r="F1264">
        <v>38.220001000000003</v>
      </c>
      <c r="G1264">
        <v>2216300</v>
      </c>
    </row>
    <row r="1265" spans="1:7" x14ac:dyDescent="0.25">
      <c r="A1265" s="27">
        <v>42654</v>
      </c>
      <c r="B1265">
        <v>37.915000999999997</v>
      </c>
      <c r="C1265">
        <v>38</v>
      </c>
      <c r="D1265">
        <v>35.514999000000003</v>
      </c>
      <c r="E1265">
        <v>36.090000000000003</v>
      </c>
      <c r="F1265">
        <v>36.090000000000003</v>
      </c>
      <c r="G1265">
        <v>8115000</v>
      </c>
    </row>
    <row r="1266" spans="1:7" x14ac:dyDescent="0.25">
      <c r="A1266" s="27">
        <v>42655</v>
      </c>
      <c r="B1266">
        <v>36.25</v>
      </c>
      <c r="C1266">
        <v>36.939999</v>
      </c>
      <c r="D1266">
        <v>35.645000000000003</v>
      </c>
      <c r="E1266">
        <v>36.055</v>
      </c>
      <c r="F1266">
        <v>36.055</v>
      </c>
      <c r="G1266">
        <v>5369300</v>
      </c>
    </row>
    <row r="1267" spans="1:7" x14ac:dyDescent="0.25">
      <c r="A1267" s="27">
        <v>42656</v>
      </c>
      <c r="B1267">
        <v>34.68</v>
      </c>
      <c r="C1267">
        <v>35.479999999999997</v>
      </c>
      <c r="D1267">
        <v>33.724997999999999</v>
      </c>
      <c r="E1267">
        <v>34.959999000000003</v>
      </c>
      <c r="F1267">
        <v>34.959999000000003</v>
      </c>
      <c r="G1267">
        <v>7738200</v>
      </c>
    </row>
    <row r="1268" spans="1:7" x14ac:dyDescent="0.25">
      <c r="A1268" s="27">
        <v>42657</v>
      </c>
      <c r="B1268">
        <v>36</v>
      </c>
      <c r="C1268">
        <v>36.205002</v>
      </c>
      <c r="D1268">
        <v>35.080002</v>
      </c>
      <c r="E1268">
        <v>35.354999999999997</v>
      </c>
      <c r="F1268">
        <v>35.354999999999997</v>
      </c>
      <c r="G1268">
        <v>5888500</v>
      </c>
    </row>
    <row r="1269" spans="1:7" x14ac:dyDescent="0.25">
      <c r="A1269" s="27">
        <v>42660</v>
      </c>
      <c r="B1269">
        <v>35.549999</v>
      </c>
      <c r="C1269">
        <v>35.75</v>
      </c>
      <c r="D1269">
        <v>35.025002000000001</v>
      </c>
      <c r="E1269">
        <v>35.505001</v>
      </c>
      <c r="F1269">
        <v>35.505001</v>
      </c>
      <c r="G1269">
        <v>4506900</v>
      </c>
    </row>
    <row r="1270" spans="1:7" x14ac:dyDescent="0.25">
      <c r="A1270" s="27">
        <v>42661</v>
      </c>
      <c r="B1270">
        <v>36.465000000000003</v>
      </c>
      <c r="C1270">
        <v>36.990001999999997</v>
      </c>
      <c r="D1270">
        <v>36.209999000000003</v>
      </c>
      <c r="E1270">
        <v>36.955002</v>
      </c>
      <c r="F1270">
        <v>36.955002</v>
      </c>
      <c r="G1270">
        <v>3623600</v>
      </c>
    </row>
    <row r="1271" spans="1:7" x14ac:dyDescent="0.25">
      <c r="A1271" s="27">
        <v>42662</v>
      </c>
      <c r="B1271">
        <v>37.724997999999999</v>
      </c>
      <c r="C1271">
        <v>38.080002</v>
      </c>
      <c r="D1271">
        <v>37.229999999999997</v>
      </c>
      <c r="E1271">
        <v>37.805</v>
      </c>
      <c r="F1271">
        <v>37.805</v>
      </c>
      <c r="G1271">
        <v>3738600</v>
      </c>
    </row>
    <row r="1272" spans="1:7" x14ac:dyDescent="0.25">
      <c r="A1272" s="27">
        <v>42663</v>
      </c>
      <c r="B1272">
        <v>37.720001000000003</v>
      </c>
      <c r="C1272">
        <v>38.409999999999997</v>
      </c>
      <c r="D1272">
        <v>37.299999</v>
      </c>
      <c r="E1272">
        <v>38.275002000000001</v>
      </c>
      <c r="F1272">
        <v>38.275002000000001</v>
      </c>
      <c r="G1272">
        <v>3838700</v>
      </c>
    </row>
    <row r="1273" spans="1:7" x14ac:dyDescent="0.25">
      <c r="A1273" s="27">
        <v>42664</v>
      </c>
      <c r="B1273">
        <v>38.055</v>
      </c>
      <c r="C1273">
        <v>39.150002000000001</v>
      </c>
      <c r="D1273">
        <v>37.834999000000003</v>
      </c>
      <c r="E1273">
        <v>39.090000000000003</v>
      </c>
      <c r="F1273">
        <v>39.090000000000003</v>
      </c>
      <c r="G1273">
        <v>3471000</v>
      </c>
    </row>
    <row r="1274" spans="1:7" x14ac:dyDescent="0.25">
      <c r="A1274" s="27">
        <v>42667</v>
      </c>
      <c r="B1274">
        <v>39.990001999999997</v>
      </c>
      <c r="C1274">
        <v>40.619999</v>
      </c>
      <c r="D1274">
        <v>39.939999</v>
      </c>
      <c r="E1274">
        <v>40.470001000000003</v>
      </c>
      <c r="F1274">
        <v>40.470001000000003</v>
      </c>
      <c r="G1274">
        <v>2169500</v>
      </c>
    </row>
    <row r="1275" spans="1:7" x14ac:dyDescent="0.25">
      <c r="A1275" s="27">
        <v>42668</v>
      </c>
      <c r="B1275">
        <v>40.465000000000003</v>
      </c>
      <c r="C1275">
        <v>40.525002000000001</v>
      </c>
      <c r="D1275">
        <v>39.529998999999997</v>
      </c>
      <c r="E1275">
        <v>40.034999999999997</v>
      </c>
      <c r="F1275">
        <v>40.034999999999997</v>
      </c>
      <c r="G1275">
        <v>3318700</v>
      </c>
    </row>
    <row r="1276" spans="1:7" x14ac:dyDescent="0.25">
      <c r="A1276" s="27">
        <v>42669</v>
      </c>
      <c r="B1276">
        <v>39.130001</v>
      </c>
      <c r="C1276">
        <v>39.950001</v>
      </c>
      <c r="D1276">
        <v>38.825001</v>
      </c>
      <c r="E1276">
        <v>39.049999</v>
      </c>
      <c r="F1276">
        <v>39.049999</v>
      </c>
      <c r="G1276">
        <v>4409100</v>
      </c>
    </row>
    <row r="1277" spans="1:7" x14ac:dyDescent="0.25">
      <c r="A1277" s="27">
        <v>42670</v>
      </c>
      <c r="B1277">
        <v>39.674999</v>
      </c>
      <c r="C1277">
        <v>39.700001</v>
      </c>
      <c r="D1277">
        <v>38.205002</v>
      </c>
      <c r="E1277">
        <v>38.375</v>
      </c>
      <c r="F1277">
        <v>38.375</v>
      </c>
      <c r="G1277">
        <v>5306100</v>
      </c>
    </row>
    <row r="1278" spans="1:7" x14ac:dyDescent="0.25">
      <c r="A1278" s="27">
        <v>42671</v>
      </c>
      <c r="B1278">
        <v>38.229999999999997</v>
      </c>
      <c r="C1278">
        <v>38.659999999999997</v>
      </c>
      <c r="D1278">
        <v>36.07</v>
      </c>
      <c r="E1278">
        <v>36.729999999999997</v>
      </c>
      <c r="F1278">
        <v>36.729999999999997</v>
      </c>
      <c r="G1278">
        <v>9409800</v>
      </c>
    </row>
    <row r="1279" spans="1:7" x14ac:dyDescent="0.25">
      <c r="A1279" s="27">
        <v>42674</v>
      </c>
      <c r="B1279">
        <v>36.950001</v>
      </c>
      <c r="C1279">
        <v>37.049999</v>
      </c>
      <c r="D1279">
        <v>35.689999</v>
      </c>
      <c r="E1279">
        <v>35.909999999999997</v>
      </c>
      <c r="F1279">
        <v>35.909999999999997</v>
      </c>
      <c r="G1279">
        <v>3734100</v>
      </c>
    </row>
    <row r="1280" spans="1:7" x14ac:dyDescent="0.25">
      <c r="A1280" s="27">
        <v>42675</v>
      </c>
      <c r="B1280">
        <v>35.884998000000003</v>
      </c>
      <c r="C1280">
        <v>35.889999000000003</v>
      </c>
      <c r="D1280">
        <v>33.205002</v>
      </c>
      <c r="E1280">
        <v>34.915000999999997</v>
      </c>
      <c r="F1280">
        <v>34.915000999999997</v>
      </c>
      <c r="G1280">
        <v>10611500</v>
      </c>
    </row>
    <row r="1281" spans="1:7" x14ac:dyDescent="0.25">
      <c r="A1281" s="27">
        <v>42676</v>
      </c>
      <c r="B1281">
        <v>34.729999999999997</v>
      </c>
      <c r="C1281">
        <v>34.900002000000001</v>
      </c>
      <c r="D1281">
        <v>33.759998000000003</v>
      </c>
      <c r="E1281">
        <v>34.075001</v>
      </c>
      <c r="F1281">
        <v>34.075001</v>
      </c>
      <c r="G1281">
        <v>5277100</v>
      </c>
    </row>
    <row r="1282" spans="1:7" x14ac:dyDescent="0.25">
      <c r="A1282" s="27">
        <v>42677</v>
      </c>
      <c r="B1282">
        <v>34.119999</v>
      </c>
      <c r="C1282">
        <v>34.284999999999997</v>
      </c>
      <c r="D1282">
        <v>31.809999000000001</v>
      </c>
      <c r="E1282">
        <v>32.235000999999997</v>
      </c>
      <c r="F1282">
        <v>32.235000999999997</v>
      </c>
      <c r="G1282">
        <v>6479900</v>
      </c>
    </row>
    <row r="1283" spans="1:7" x14ac:dyDescent="0.25">
      <c r="A1283" s="27">
        <v>42678</v>
      </c>
      <c r="B1283">
        <v>32.580002</v>
      </c>
      <c r="C1283">
        <v>33.389999000000003</v>
      </c>
      <c r="D1283">
        <v>31.98</v>
      </c>
      <c r="E1283">
        <v>32.159999999999997</v>
      </c>
      <c r="F1283">
        <v>32.159999999999997</v>
      </c>
      <c r="G1283">
        <v>6489600</v>
      </c>
    </row>
    <row r="1284" spans="1:7" x14ac:dyDescent="0.25">
      <c r="A1284" s="27">
        <v>42681</v>
      </c>
      <c r="B1284">
        <v>34.950001</v>
      </c>
      <c r="C1284">
        <v>36.284999999999997</v>
      </c>
      <c r="D1284">
        <v>34.645000000000003</v>
      </c>
      <c r="E1284">
        <v>36.240001999999997</v>
      </c>
      <c r="F1284">
        <v>36.240001999999997</v>
      </c>
      <c r="G1284">
        <v>6118100</v>
      </c>
    </row>
    <row r="1285" spans="1:7" x14ac:dyDescent="0.25">
      <c r="A1285" s="27">
        <v>42682</v>
      </c>
      <c r="B1285">
        <v>35.854999999999997</v>
      </c>
      <c r="C1285">
        <v>37.424999</v>
      </c>
      <c r="D1285">
        <v>35.369999</v>
      </c>
      <c r="E1285">
        <v>37.185001</v>
      </c>
      <c r="F1285">
        <v>37.185001</v>
      </c>
      <c r="G1285">
        <v>5725300</v>
      </c>
    </row>
    <row r="1286" spans="1:7" x14ac:dyDescent="0.25">
      <c r="A1286" s="27">
        <v>42683</v>
      </c>
      <c r="B1286">
        <v>35.115001999999997</v>
      </c>
      <c r="C1286">
        <v>38.590000000000003</v>
      </c>
      <c r="D1286">
        <v>35.07</v>
      </c>
      <c r="E1286">
        <v>38.080002</v>
      </c>
      <c r="F1286">
        <v>38.080002</v>
      </c>
      <c r="G1286">
        <v>10824200</v>
      </c>
    </row>
    <row r="1287" spans="1:7" x14ac:dyDescent="0.25">
      <c r="A1287" s="27">
        <v>42684</v>
      </c>
      <c r="B1287">
        <v>39.110000999999997</v>
      </c>
      <c r="C1287">
        <v>39.450001</v>
      </c>
      <c r="D1287">
        <v>35.564999</v>
      </c>
      <c r="E1287">
        <v>37</v>
      </c>
      <c r="F1287">
        <v>37</v>
      </c>
      <c r="G1287">
        <v>7989400</v>
      </c>
    </row>
    <row r="1288" spans="1:7" x14ac:dyDescent="0.25">
      <c r="A1288" s="27">
        <v>42685</v>
      </c>
      <c r="B1288">
        <v>36.264999000000003</v>
      </c>
      <c r="C1288">
        <v>38.034999999999997</v>
      </c>
      <c r="D1288">
        <v>35.919998</v>
      </c>
      <c r="E1288">
        <v>37.895000000000003</v>
      </c>
      <c r="F1288">
        <v>37.895000000000003</v>
      </c>
      <c r="G1288">
        <v>4621600</v>
      </c>
    </row>
    <row r="1289" spans="1:7" x14ac:dyDescent="0.25">
      <c r="A1289" s="27">
        <v>42688</v>
      </c>
      <c r="B1289">
        <v>37.669998</v>
      </c>
      <c r="C1289">
        <v>38.224997999999999</v>
      </c>
      <c r="D1289">
        <v>36.634998000000003</v>
      </c>
      <c r="E1289">
        <v>38.040000999999997</v>
      </c>
      <c r="F1289">
        <v>38.040000999999997</v>
      </c>
      <c r="G1289">
        <v>4949700</v>
      </c>
    </row>
    <row r="1290" spans="1:7" x14ac:dyDescent="0.25">
      <c r="A1290" s="27">
        <v>42689</v>
      </c>
      <c r="B1290">
        <v>38.409999999999997</v>
      </c>
      <c r="C1290">
        <v>39.689999</v>
      </c>
      <c r="D1290">
        <v>38</v>
      </c>
      <c r="E1290">
        <v>39.665000999999997</v>
      </c>
      <c r="F1290">
        <v>39.665000999999997</v>
      </c>
      <c r="G1290">
        <v>4115400</v>
      </c>
    </row>
    <row r="1291" spans="1:7" x14ac:dyDescent="0.25">
      <c r="A1291" s="27">
        <v>42690</v>
      </c>
      <c r="B1291">
        <v>38.82</v>
      </c>
      <c r="C1291">
        <v>39.860000999999997</v>
      </c>
      <c r="D1291">
        <v>38.82</v>
      </c>
      <c r="E1291">
        <v>39.415000999999997</v>
      </c>
      <c r="F1291">
        <v>39.415000999999997</v>
      </c>
      <c r="G1291">
        <v>4235900</v>
      </c>
    </row>
    <row r="1292" spans="1:7" x14ac:dyDescent="0.25">
      <c r="A1292" s="27">
        <v>42691</v>
      </c>
      <c r="B1292">
        <v>39.5</v>
      </c>
      <c r="C1292">
        <v>40.564999</v>
      </c>
      <c r="D1292">
        <v>39.340000000000003</v>
      </c>
      <c r="E1292">
        <v>40.549999</v>
      </c>
      <c r="F1292">
        <v>40.549999</v>
      </c>
      <c r="G1292">
        <v>4304000</v>
      </c>
    </row>
    <row r="1293" spans="1:7" x14ac:dyDescent="0.25">
      <c r="A1293" s="27">
        <v>42692</v>
      </c>
      <c r="B1293">
        <v>40.619999</v>
      </c>
      <c r="C1293">
        <v>40.994999</v>
      </c>
      <c r="D1293">
        <v>40.060001</v>
      </c>
      <c r="E1293">
        <v>40.729999999999997</v>
      </c>
      <c r="F1293">
        <v>40.729999999999997</v>
      </c>
      <c r="G1293">
        <v>4291800</v>
      </c>
    </row>
    <row r="1294" spans="1:7" x14ac:dyDescent="0.25">
      <c r="A1294" s="27">
        <v>42695</v>
      </c>
      <c r="B1294">
        <v>41.209999000000003</v>
      </c>
      <c r="C1294">
        <v>42.66</v>
      </c>
      <c r="D1294">
        <v>41.200001</v>
      </c>
      <c r="E1294">
        <v>42.584999000000003</v>
      </c>
      <c r="F1294">
        <v>42.584999000000003</v>
      </c>
      <c r="G1294">
        <v>2886500</v>
      </c>
    </row>
    <row r="1295" spans="1:7" x14ac:dyDescent="0.25">
      <c r="A1295" s="27">
        <v>42696</v>
      </c>
      <c r="B1295">
        <v>42.599997999999999</v>
      </c>
      <c r="C1295">
        <v>42.794998</v>
      </c>
      <c r="D1295">
        <v>41.435001</v>
      </c>
      <c r="E1295">
        <v>42.354999999999997</v>
      </c>
      <c r="F1295">
        <v>42.354999999999997</v>
      </c>
      <c r="G1295">
        <v>3286700</v>
      </c>
    </row>
    <row r="1296" spans="1:7" x14ac:dyDescent="0.25">
      <c r="A1296" s="27">
        <v>42697</v>
      </c>
      <c r="B1296">
        <v>41.93</v>
      </c>
      <c r="C1296">
        <v>42.439999</v>
      </c>
      <c r="D1296">
        <v>41.57</v>
      </c>
      <c r="E1296">
        <v>42.255001</v>
      </c>
      <c r="F1296">
        <v>42.255001</v>
      </c>
      <c r="G1296">
        <v>2746500</v>
      </c>
    </row>
    <row r="1297" spans="1:7" x14ac:dyDescent="0.25">
      <c r="A1297" s="27">
        <v>42699</v>
      </c>
      <c r="B1297">
        <v>42.389999000000003</v>
      </c>
      <c r="C1297">
        <v>42.575001</v>
      </c>
      <c r="D1297">
        <v>41.959999000000003</v>
      </c>
      <c r="E1297">
        <v>42.544998</v>
      </c>
      <c r="F1297">
        <v>42.544998</v>
      </c>
      <c r="G1297">
        <v>1346000</v>
      </c>
    </row>
    <row r="1298" spans="1:7" x14ac:dyDescent="0.25">
      <c r="A1298" s="27">
        <v>42702</v>
      </c>
      <c r="B1298">
        <v>42.060001</v>
      </c>
      <c r="C1298">
        <v>42.509998000000003</v>
      </c>
      <c r="D1298">
        <v>41.419998</v>
      </c>
      <c r="E1298">
        <v>42.16</v>
      </c>
      <c r="F1298">
        <v>42.16</v>
      </c>
      <c r="G1298">
        <v>3463600</v>
      </c>
    </row>
    <row r="1299" spans="1:7" x14ac:dyDescent="0.25">
      <c r="A1299" s="27">
        <v>42703</v>
      </c>
      <c r="B1299">
        <v>42.07</v>
      </c>
      <c r="C1299">
        <v>43.009998000000003</v>
      </c>
      <c r="D1299">
        <v>41.689999</v>
      </c>
      <c r="E1299">
        <v>42.450001</v>
      </c>
      <c r="F1299">
        <v>42.450001</v>
      </c>
      <c r="G1299">
        <v>3046900</v>
      </c>
    </row>
    <row r="1300" spans="1:7" x14ac:dyDescent="0.25">
      <c r="A1300" s="27">
        <v>42704</v>
      </c>
      <c r="B1300">
        <v>43.025002000000001</v>
      </c>
      <c r="C1300">
        <v>43.145000000000003</v>
      </c>
      <c r="D1300">
        <v>42.169998</v>
      </c>
      <c r="E1300">
        <v>42.334999000000003</v>
      </c>
      <c r="F1300">
        <v>42.334999000000003</v>
      </c>
      <c r="G1300">
        <v>3935400</v>
      </c>
    </row>
    <row r="1301" spans="1:7" x14ac:dyDescent="0.25">
      <c r="A1301" s="27">
        <v>42705</v>
      </c>
      <c r="B1301">
        <v>42.450001</v>
      </c>
      <c r="C1301">
        <v>42.610000999999997</v>
      </c>
      <c r="D1301">
        <v>39.994999</v>
      </c>
      <c r="E1301">
        <v>40.75</v>
      </c>
      <c r="F1301">
        <v>40.75</v>
      </c>
      <c r="G1301">
        <v>5602600</v>
      </c>
    </row>
    <row r="1302" spans="1:7" x14ac:dyDescent="0.25">
      <c r="A1302" s="27">
        <v>42706</v>
      </c>
      <c r="B1302">
        <v>40.555</v>
      </c>
      <c r="C1302">
        <v>41.91</v>
      </c>
      <c r="D1302">
        <v>40.32</v>
      </c>
      <c r="E1302">
        <v>40.790000999999997</v>
      </c>
      <c r="F1302">
        <v>40.790000999999997</v>
      </c>
      <c r="G1302">
        <v>4437700</v>
      </c>
    </row>
    <row r="1303" spans="1:7" x14ac:dyDescent="0.25">
      <c r="A1303" s="27">
        <v>42709</v>
      </c>
      <c r="B1303">
        <v>42.139999000000003</v>
      </c>
      <c r="C1303">
        <v>43.57</v>
      </c>
      <c r="D1303">
        <v>41.990001999999997</v>
      </c>
      <c r="E1303">
        <v>43.41</v>
      </c>
      <c r="F1303">
        <v>43.41</v>
      </c>
      <c r="G1303">
        <v>3898900</v>
      </c>
    </row>
    <row r="1304" spans="1:7" x14ac:dyDescent="0.25">
      <c r="A1304" s="27">
        <v>42710</v>
      </c>
      <c r="B1304">
        <v>44.115001999999997</v>
      </c>
      <c r="C1304">
        <v>45.049999</v>
      </c>
      <c r="D1304">
        <v>43.845001000000003</v>
      </c>
      <c r="E1304">
        <v>44.805</v>
      </c>
      <c r="F1304">
        <v>44.805</v>
      </c>
      <c r="G1304">
        <v>3239800</v>
      </c>
    </row>
    <row r="1305" spans="1:7" x14ac:dyDescent="0.25">
      <c r="A1305" s="27">
        <v>42711</v>
      </c>
      <c r="B1305">
        <v>45</v>
      </c>
      <c r="C1305">
        <v>45.919998</v>
      </c>
      <c r="D1305">
        <v>44.424999</v>
      </c>
      <c r="E1305">
        <v>44.695</v>
      </c>
      <c r="F1305">
        <v>44.695</v>
      </c>
      <c r="G1305">
        <v>4069500</v>
      </c>
    </row>
    <row r="1306" spans="1:7" x14ac:dyDescent="0.25">
      <c r="A1306" s="27">
        <v>42712</v>
      </c>
      <c r="B1306">
        <v>44.615001999999997</v>
      </c>
      <c r="C1306">
        <v>44.880001</v>
      </c>
      <c r="D1306">
        <v>43.064999</v>
      </c>
      <c r="E1306">
        <v>44.564999</v>
      </c>
      <c r="F1306">
        <v>44.564999</v>
      </c>
      <c r="G1306">
        <v>4646500</v>
      </c>
    </row>
    <row r="1307" spans="1:7" x14ac:dyDescent="0.25">
      <c r="A1307" s="27">
        <v>42713</v>
      </c>
      <c r="B1307">
        <v>44.205002</v>
      </c>
      <c r="C1307">
        <v>45.240001999999997</v>
      </c>
      <c r="D1307">
        <v>44.145000000000003</v>
      </c>
      <c r="E1307">
        <v>45.055</v>
      </c>
      <c r="F1307">
        <v>45.055</v>
      </c>
      <c r="G1307">
        <v>3450200</v>
      </c>
    </row>
    <row r="1308" spans="1:7" x14ac:dyDescent="0.25">
      <c r="A1308" s="27">
        <v>42716</v>
      </c>
      <c r="B1308">
        <v>45</v>
      </c>
      <c r="C1308">
        <v>45.130001</v>
      </c>
      <c r="D1308">
        <v>44.220001000000003</v>
      </c>
      <c r="E1308">
        <v>44.700001</v>
      </c>
      <c r="F1308">
        <v>44.700001</v>
      </c>
      <c r="G1308">
        <v>3255400</v>
      </c>
    </row>
    <row r="1309" spans="1:7" x14ac:dyDescent="0.25">
      <c r="A1309" s="27">
        <v>42717</v>
      </c>
      <c r="B1309">
        <v>44.779998999999997</v>
      </c>
      <c r="C1309">
        <v>44.924999</v>
      </c>
      <c r="D1309">
        <v>43.525002000000001</v>
      </c>
      <c r="E1309">
        <v>44.314999</v>
      </c>
      <c r="F1309">
        <v>44.314999</v>
      </c>
      <c r="G1309">
        <v>3457600</v>
      </c>
    </row>
    <row r="1310" spans="1:7" x14ac:dyDescent="0.25">
      <c r="A1310" s="27">
        <v>42718</v>
      </c>
      <c r="B1310">
        <v>44.025002000000001</v>
      </c>
      <c r="C1310">
        <v>45.75</v>
      </c>
      <c r="D1310">
        <v>43.875</v>
      </c>
      <c r="E1310">
        <v>44.395000000000003</v>
      </c>
      <c r="F1310">
        <v>44.395000000000003</v>
      </c>
      <c r="G1310">
        <v>5498700</v>
      </c>
    </row>
    <row r="1311" spans="1:7" x14ac:dyDescent="0.25">
      <c r="A1311" s="27">
        <v>42719</v>
      </c>
      <c r="B1311">
        <v>45.084999000000003</v>
      </c>
      <c r="C1311">
        <v>45.435001</v>
      </c>
      <c r="D1311">
        <v>44.435001</v>
      </c>
      <c r="E1311">
        <v>45.040000999999997</v>
      </c>
      <c r="F1311">
        <v>45.040000999999997</v>
      </c>
      <c r="G1311">
        <v>3298900</v>
      </c>
    </row>
    <row r="1312" spans="1:7" x14ac:dyDescent="0.25">
      <c r="A1312" s="27">
        <v>42720</v>
      </c>
      <c r="B1312">
        <v>45.599997999999999</v>
      </c>
      <c r="C1312">
        <v>45.919998</v>
      </c>
      <c r="D1312">
        <v>44.985000999999997</v>
      </c>
      <c r="E1312">
        <v>45.580002</v>
      </c>
      <c r="F1312">
        <v>45.580002</v>
      </c>
      <c r="G1312">
        <v>2850000</v>
      </c>
    </row>
    <row r="1313" spans="1:7" x14ac:dyDescent="0.25">
      <c r="A1313" s="27">
        <v>42723</v>
      </c>
      <c r="B1313">
        <v>46.119999</v>
      </c>
      <c r="C1313">
        <v>47.310001</v>
      </c>
      <c r="D1313">
        <v>46.119999</v>
      </c>
      <c r="E1313">
        <v>47.220001000000003</v>
      </c>
      <c r="F1313">
        <v>47.220001000000003</v>
      </c>
      <c r="G1313">
        <v>2468100</v>
      </c>
    </row>
    <row r="1314" spans="1:7" x14ac:dyDescent="0.25">
      <c r="A1314" s="27">
        <v>42724</v>
      </c>
      <c r="B1314">
        <v>47.610000999999997</v>
      </c>
      <c r="C1314">
        <v>48.41</v>
      </c>
      <c r="D1314">
        <v>47.57</v>
      </c>
      <c r="E1314">
        <v>48.134998000000003</v>
      </c>
      <c r="F1314">
        <v>48.134998000000003</v>
      </c>
      <c r="G1314">
        <v>2502600</v>
      </c>
    </row>
    <row r="1315" spans="1:7" x14ac:dyDescent="0.25">
      <c r="A1315" s="27">
        <v>42725</v>
      </c>
      <c r="B1315">
        <v>48.459999000000003</v>
      </c>
      <c r="C1315">
        <v>49.034999999999997</v>
      </c>
      <c r="D1315">
        <v>48.279998999999997</v>
      </c>
      <c r="E1315">
        <v>48.900002000000001</v>
      </c>
      <c r="F1315">
        <v>48.900002000000001</v>
      </c>
      <c r="G1315">
        <v>1744200</v>
      </c>
    </row>
    <row r="1316" spans="1:7" x14ac:dyDescent="0.25">
      <c r="A1316" s="27">
        <v>42726</v>
      </c>
      <c r="B1316">
        <v>48.845001000000003</v>
      </c>
      <c r="C1316">
        <v>49.095001000000003</v>
      </c>
      <c r="D1316">
        <v>47.759998000000003</v>
      </c>
      <c r="E1316">
        <v>48.029998999999997</v>
      </c>
      <c r="F1316">
        <v>48.029998999999997</v>
      </c>
      <c r="G1316">
        <v>2065200</v>
      </c>
    </row>
    <row r="1317" spans="1:7" x14ac:dyDescent="0.25">
      <c r="A1317" s="27">
        <v>42727</v>
      </c>
      <c r="B1317">
        <v>47.875</v>
      </c>
      <c r="C1317">
        <v>48.305</v>
      </c>
      <c r="D1317">
        <v>47.59</v>
      </c>
      <c r="E1317">
        <v>48.290000999999997</v>
      </c>
      <c r="F1317">
        <v>48.290000999999997</v>
      </c>
      <c r="G1317">
        <v>1103700</v>
      </c>
    </row>
    <row r="1318" spans="1:7" x14ac:dyDescent="0.25">
      <c r="A1318" s="27">
        <v>42731</v>
      </c>
      <c r="B1318">
        <v>48.284999999999997</v>
      </c>
      <c r="C1318">
        <v>49.064999</v>
      </c>
      <c r="D1318">
        <v>48.23</v>
      </c>
      <c r="E1318">
        <v>48.91</v>
      </c>
      <c r="F1318">
        <v>48.91</v>
      </c>
      <c r="G1318">
        <v>1451200</v>
      </c>
    </row>
    <row r="1319" spans="1:7" x14ac:dyDescent="0.25">
      <c r="A1319" s="27">
        <v>42732</v>
      </c>
      <c r="B1319">
        <v>49.07</v>
      </c>
      <c r="C1319">
        <v>49.25</v>
      </c>
      <c r="D1319">
        <v>47.055</v>
      </c>
      <c r="E1319">
        <v>47.220001000000003</v>
      </c>
      <c r="F1319">
        <v>47.220001000000003</v>
      </c>
      <c r="G1319">
        <v>2759200</v>
      </c>
    </row>
    <row r="1320" spans="1:7" x14ac:dyDescent="0.25">
      <c r="A1320" s="27">
        <v>42733</v>
      </c>
      <c r="B1320">
        <v>47.034999999999997</v>
      </c>
      <c r="C1320">
        <v>47.445</v>
      </c>
      <c r="D1320">
        <v>45.82</v>
      </c>
      <c r="E1320">
        <v>46.455002</v>
      </c>
      <c r="F1320">
        <v>46.455002</v>
      </c>
      <c r="G1320">
        <v>2338000</v>
      </c>
    </row>
    <row r="1321" spans="1:7" x14ac:dyDescent="0.25">
      <c r="A1321" s="27">
        <v>42734</v>
      </c>
      <c r="B1321">
        <v>46.98</v>
      </c>
      <c r="C1321">
        <v>46.994999</v>
      </c>
      <c r="D1321">
        <v>44.985000999999997</v>
      </c>
      <c r="E1321">
        <v>45.490001999999997</v>
      </c>
      <c r="F1321">
        <v>45.490001999999997</v>
      </c>
      <c r="G1321">
        <v>3281300</v>
      </c>
    </row>
    <row r="1322" spans="1:7" x14ac:dyDescent="0.25">
      <c r="A1322" s="27">
        <v>42738</v>
      </c>
      <c r="B1322">
        <v>47.354999999999997</v>
      </c>
      <c r="C1322">
        <v>48.825001</v>
      </c>
      <c r="D1322">
        <v>47.049999</v>
      </c>
      <c r="E1322">
        <v>48.724997999999999</v>
      </c>
      <c r="F1322">
        <v>48.724997999999999</v>
      </c>
      <c r="G1322">
        <v>3641300</v>
      </c>
    </row>
    <row r="1323" spans="1:7" x14ac:dyDescent="0.25">
      <c r="A1323" s="27">
        <v>42739</v>
      </c>
      <c r="B1323">
        <v>49.275002000000001</v>
      </c>
      <c r="C1323">
        <v>51.764999000000003</v>
      </c>
      <c r="D1323">
        <v>49.264999000000003</v>
      </c>
      <c r="E1323">
        <v>51.264999000000003</v>
      </c>
      <c r="F1323">
        <v>51.264999000000003</v>
      </c>
      <c r="G1323">
        <v>2813300</v>
      </c>
    </row>
    <row r="1324" spans="1:7" x14ac:dyDescent="0.25">
      <c r="A1324" s="27">
        <v>42740</v>
      </c>
      <c r="B1324">
        <v>50.805</v>
      </c>
      <c r="C1324">
        <v>51.494999</v>
      </c>
      <c r="D1324">
        <v>49.889999000000003</v>
      </c>
      <c r="E1324">
        <v>51.43</v>
      </c>
      <c r="F1324">
        <v>51.43</v>
      </c>
      <c r="G1324">
        <v>2068000</v>
      </c>
    </row>
    <row r="1325" spans="1:7" x14ac:dyDescent="0.25">
      <c r="A1325" s="27">
        <v>42741</v>
      </c>
      <c r="B1325">
        <v>51.959999000000003</v>
      </c>
      <c r="C1325">
        <v>53.185001</v>
      </c>
      <c r="D1325">
        <v>51.525002000000001</v>
      </c>
      <c r="E1325">
        <v>52.125</v>
      </c>
      <c r="F1325">
        <v>52.125</v>
      </c>
      <c r="G1325">
        <v>4075000</v>
      </c>
    </row>
    <row r="1326" spans="1:7" x14ac:dyDescent="0.25">
      <c r="A1326" s="27">
        <v>42744</v>
      </c>
      <c r="B1326">
        <v>51.845001000000003</v>
      </c>
      <c r="C1326">
        <v>53.009998000000003</v>
      </c>
      <c r="D1326">
        <v>51.380001</v>
      </c>
      <c r="E1326">
        <v>52.23</v>
      </c>
      <c r="F1326">
        <v>52.23</v>
      </c>
      <c r="G1326">
        <v>2530100</v>
      </c>
    </row>
    <row r="1327" spans="1:7" x14ac:dyDescent="0.25">
      <c r="A1327" s="27">
        <v>42745</v>
      </c>
      <c r="B1327">
        <v>52.77</v>
      </c>
      <c r="C1327">
        <v>53.205002</v>
      </c>
      <c r="D1327">
        <v>51.84</v>
      </c>
      <c r="E1327">
        <v>52.575001</v>
      </c>
      <c r="F1327">
        <v>52.575001</v>
      </c>
      <c r="G1327">
        <v>2378200</v>
      </c>
    </row>
    <row r="1328" spans="1:7" x14ac:dyDescent="0.25">
      <c r="A1328" s="27">
        <v>42746</v>
      </c>
      <c r="B1328">
        <v>52.505001</v>
      </c>
      <c r="C1328">
        <v>53.869999</v>
      </c>
      <c r="D1328">
        <v>51.505001</v>
      </c>
      <c r="E1328">
        <v>53.720001000000003</v>
      </c>
      <c r="F1328">
        <v>53.720001000000003</v>
      </c>
      <c r="G1328">
        <v>3831400</v>
      </c>
    </row>
    <row r="1329" spans="1:7" x14ac:dyDescent="0.25">
      <c r="A1329" s="27">
        <v>42747</v>
      </c>
      <c r="B1329">
        <v>53.244999</v>
      </c>
      <c r="C1329">
        <v>53.799999</v>
      </c>
      <c r="D1329">
        <v>50.985000999999997</v>
      </c>
      <c r="E1329">
        <v>53.744999</v>
      </c>
      <c r="F1329">
        <v>53.744999</v>
      </c>
      <c r="G1329">
        <v>4760200</v>
      </c>
    </row>
    <row r="1330" spans="1:7" x14ac:dyDescent="0.25">
      <c r="A1330" s="27">
        <v>42748</v>
      </c>
      <c r="B1330">
        <v>53.959999000000003</v>
      </c>
      <c r="C1330">
        <v>54.360000999999997</v>
      </c>
      <c r="D1330">
        <v>53.040000999999997</v>
      </c>
      <c r="E1330">
        <v>53.599997999999999</v>
      </c>
      <c r="F1330">
        <v>53.599997999999999</v>
      </c>
      <c r="G1330">
        <v>3320700</v>
      </c>
    </row>
    <row r="1331" spans="1:7" x14ac:dyDescent="0.25">
      <c r="A1331" s="27">
        <v>42752</v>
      </c>
      <c r="B1331">
        <v>52.865001999999997</v>
      </c>
      <c r="C1331">
        <v>54.005001</v>
      </c>
      <c r="D1331">
        <v>52.700001</v>
      </c>
      <c r="E1331">
        <v>53.75</v>
      </c>
      <c r="F1331">
        <v>53.75</v>
      </c>
      <c r="G1331">
        <v>3407200</v>
      </c>
    </row>
    <row r="1332" spans="1:7" x14ac:dyDescent="0.25">
      <c r="A1332" s="27">
        <v>42753</v>
      </c>
      <c r="B1332">
        <v>54.119999</v>
      </c>
      <c r="C1332">
        <v>54.794998</v>
      </c>
      <c r="D1332">
        <v>53.685001</v>
      </c>
      <c r="E1332">
        <v>54</v>
      </c>
      <c r="F1332">
        <v>54</v>
      </c>
      <c r="G1332">
        <v>3767900</v>
      </c>
    </row>
    <row r="1333" spans="1:7" x14ac:dyDescent="0.25">
      <c r="A1333" s="27">
        <v>42754</v>
      </c>
      <c r="B1333">
        <v>54.25</v>
      </c>
      <c r="C1333">
        <v>54.465000000000003</v>
      </c>
      <c r="D1333">
        <v>52.889999000000003</v>
      </c>
      <c r="E1333">
        <v>53.384998000000003</v>
      </c>
      <c r="F1333">
        <v>53.384998000000003</v>
      </c>
      <c r="G1333">
        <v>3527700</v>
      </c>
    </row>
    <row r="1334" spans="1:7" x14ac:dyDescent="0.25">
      <c r="A1334" s="27">
        <v>42755</v>
      </c>
      <c r="B1334">
        <v>53.93</v>
      </c>
      <c r="C1334">
        <v>55.5</v>
      </c>
      <c r="D1334">
        <v>53.73</v>
      </c>
      <c r="E1334">
        <v>55.474997999999999</v>
      </c>
      <c r="F1334">
        <v>55.474997999999999</v>
      </c>
      <c r="G1334">
        <v>3635000</v>
      </c>
    </row>
    <row r="1335" spans="1:7" x14ac:dyDescent="0.25">
      <c r="A1335" s="27">
        <v>42758</v>
      </c>
      <c r="B1335">
        <v>55.435001</v>
      </c>
      <c r="C1335">
        <v>55.970001000000003</v>
      </c>
      <c r="D1335">
        <v>54.395000000000003</v>
      </c>
      <c r="E1335">
        <v>55.924999</v>
      </c>
      <c r="F1335">
        <v>55.924999</v>
      </c>
      <c r="G1335">
        <v>3458200</v>
      </c>
    </row>
    <row r="1336" spans="1:7" x14ac:dyDescent="0.25">
      <c r="A1336" s="27">
        <v>42759</v>
      </c>
      <c r="B1336">
        <v>56.650002000000001</v>
      </c>
      <c r="C1336">
        <v>58.854999999999997</v>
      </c>
      <c r="D1336">
        <v>56.580002</v>
      </c>
      <c r="E1336">
        <v>58.52</v>
      </c>
      <c r="F1336">
        <v>58.52</v>
      </c>
      <c r="G1336">
        <v>2548100</v>
      </c>
    </row>
    <row r="1337" spans="1:7" x14ac:dyDescent="0.25">
      <c r="A1337" s="27">
        <v>42760</v>
      </c>
      <c r="B1337">
        <v>59.485000999999997</v>
      </c>
      <c r="C1337">
        <v>60.240001999999997</v>
      </c>
      <c r="D1337">
        <v>59.189999</v>
      </c>
      <c r="E1337">
        <v>59.970001000000003</v>
      </c>
      <c r="F1337">
        <v>59.970001000000003</v>
      </c>
      <c r="G1337">
        <v>2346200</v>
      </c>
    </row>
    <row r="1338" spans="1:7" x14ac:dyDescent="0.25">
      <c r="A1338" s="27">
        <v>42761</v>
      </c>
      <c r="B1338">
        <v>59.779998999999997</v>
      </c>
      <c r="C1338">
        <v>60.314999</v>
      </c>
      <c r="D1338">
        <v>59.025002000000001</v>
      </c>
      <c r="E1338">
        <v>59.66</v>
      </c>
      <c r="F1338">
        <v>59.66</v>
      </c>
      <c r="G1338">
        <v>2496800</v>
      </c>
    </row>
    <row r="1339" spans="1:7" x14ac:dyDescent="0.25">
      <c r="A1339" s="27">
        <v>42762</v>
      </c>
      <c r="B1339">
        <v>59.895000000000003</v>
      </c>
      <c r="C1339">
        <v>60.580002</v>
      </c>
      <c r="D1339">
        <v>59.360000999999997</v>
      </c>
      <c r="E1339">
        <v>60.369999</v>
      </c>
      <c r="F1339">
        <v>60.369999</v>
      </c>
      <c r="G1339">
        <v>2192300</v>
      </c>
    </row>
    <row r="1340" spans="1:7" x14ac:dyDescent="0.25">
      <c r="A1340" s="27">
        <v>42765</v>
      </c>
      <c r="B1340">
        <v>59.095001000000003</v>
      </c>
      <c r="C1340">
        <v>59.134998000000003</v>
      </c>
      <c r="D1340">
        <v>56.055</v>
      </c>
      <c r="E1340">
        <v>58.654998999999997</v>
      </c>
      <c r="F1340">
        <v>58.654998999999997</v>
      </c>
      <c r="G1340">
        <v>5783700</v>
      </c>
    </row>
    <row r="1341" spans="1:7" x14ac:dyDescent="0.25">
      <c r="A1341" s="27">
        <v>42766</v>
      </c>
      <c r="B1341">
        <v>58.145000000000003</v>
      </c>
      <c r="C1341">
        <v>59</v>
      </c>
      <c r="D1341">
        <v>57.09</v>
      </c>
      <c r="E1341">
        <v>58.924999</v>
      </c>
      <c r="F1341">
        <v>58.924999</v>
      </c>
      <c r="G1341">
        <v>4171800</v>
      </c>
    </row>
    <row r="1342" spans="1:7" x14ac:dyDescent="0.25">
      <c r="A1342" s="27">
        <v>42767</v>
      </c>
      <c r="B1342">
        <v>60.044998</v>
      </c>
      <c r="C1342">
        <v>60.615001999999997</v>
      </c>
      <c r="D1342">
        <v>59.185001</v>
      </c>
      <c r="E1342">
        <v>59.955002</v>
      </c>
      <c r="F1342">
        <v>59.955002</v>
      </c>
      <c r="G1342">
        <v>3689100</v>
      </c>
    </row>
    <row r="1343" spans="1:7" x14ac:dyDescent="0.25">
      <c r="A1343" s="27">
        <v>42768</v>
      </c>
      <c r="B1343">
        <v>59.424999</v>
      </c>
      <c r="C1343">
        <v>60.044998</v>
      </c>
      <c r="D1343">
        <v>58.854999999999997</v>
      </c>
      <c r="E1343">
        <v>59.465000000000003</v>
      </c>
      <c r="F1343">
        <v>59.465000000000003</v>
      </c>
      <c r="G1343">
        <v>3178300</v>
      </c>
    </row>
    <row r="1344" spans="1:7" x14ac:dyDescent="0.25">
      <c r="A1344" s="27">
        <v>42769</v>
      </c>
      <c r="B1344">
        <v>60.650002000000001</v>
      </c>
      <c r="C1344">
        <v>61.27</v>
      </c>
      <c r="D1344">
        <v>60.259998000000003</v>
      </c>
      <c r="E1344">
        <v>60.68</v>
      </c>
      <c r="F1344">
        <v>60.68</v>
      </c>
      <c r="G1344">
        <v>2416000</v>
      </c>
    </row>
    <row r="1345" spans="1:7" x14ac:dyDescent="0.25">
      <c r="A1345" s="27">
        <v>42772</v>
      </c>
      <c r="B1345">
        <v>60.014999000000003</v>
      </c>
      <c r="C1345">
        <v>60.990001999999997</v>
      </c>
      <c r="D1345">
        <v>59.805</v>
      </c>
      <c r="E1345">
        <v>60.744999</v>
      </c>
      <c r="F1345">
        <v>60.744999</v>
      </c>
      <c r="G1345">
        <v>2604400</v>
      </c>
    </row>
    <row r="1346" spans="1:7" x14ac:dyDescent="0.25">
      <c r="A1346" s="27">
        <v>42773</v>
      </c>
      <c r="B1346">
        <v>60.810001</v>
      </c>
      <c r="C1346">
        <v>60.945</v>
      </c>
      <c r="D1346">
        <v>60.034999999999997</v>
      </c>
      <c r="E1346">
        <v>60.264999000000003</v>
      </c>
      <c r="F1346">
        <v>60.264999000000003</v>
      </c>
      <c r="G1346">
        <v>2564700</v>
      </c>
    </row>
    <row r="1347" spans="1:7" x14ac:dyDescent="0.25">
      <c r="A1347" s="27">
        <v>42774</v>
      </c>
      <c r="B1347">
        <v>60.049999</v>
      </c>
      <c r="C1347">
        <v>60.849997999999999</v>
      </c>
      <c r="D1347">
        <v>59.275002000000001</v>
      </c>
      <c r="E1347">
        <v>60.439999</v>
      </c>
      <c r="F1347">
        <v>60.439999</v>
      </c>
      <c r="G1347">
        <v>2382900</v>
      </c>
    </row>
    <row r="1348" spans="1:7" x14ac:dyDescent="0.25">
      <c r="A1348" s="27">
        <v>42775</v>
      </c>
      <c r="B1348">
        <v>60.775002000000001</v>
      </c>
      <c r="C1348">
        <v>62.284999999999997</v>
      </c>
      <c r="D1348">
        <v>60.66</v>
      </c>
      <c r="E1348">
        <v>61.709999000000003</v>
      </c>
      <c r="F1348">
        <v>61.709999000000003</v>
      </c>
      <c r="G1348">
        <v>1906500</v>
      </c>
    </row>
    <row r="1349" spans="1:7" x14ac:dyDescent="0.25">
      <c r="A1349" s="27">
        <v>42776</v>
      </c>
      <c r="B1349">
        <v>62.349997999999999</v>
      </c>
      <c r="C1349">
        <v>63.125</v>
      </c>
      <c r="D1349">
        <v>62.224997999999999</v>
      </c>
      <c r="E1349">
        <v>62.700001</v>
      </c>
      <c r="F1349">
        <v>62.700001</v>
      </c>
      <c r="G1349">
        <v>2230300</v>
      </c>
    </row>
    <row r="1350" spans="1:7" x14ac:dyDescent="0.25">
      <c r="A1350" s="27">
        <v>42779</v>
      </c>
      <c r="B1350">
        <v>63.810001</v>
      </c>
      <c r="C1350">
        <v>64.910004000000001</v>
      </c>
      <c r="D1350">
        <v>63.615001999999997</v>
      </c>
      <c r="E1350">
        <v>64.684997999999993</v>
      </c>
      <c r="F1350">
        <v>64.684997999999993</v>
      </c>
      <c r="G1350">
        <v>2510300</v>
      </c>
    </row>
    <row r="1351" spans="1:7" x14ac:dyDescent="0.25">
      <c r="A1351" s="27">
        <v>42780</v>
      </c>
      <c r="B1351">
        <v>64.724997999999999</v>
      </c>
      <c r="C1351">
        <v>67.529999000000004</v>
      </c>
      <c r="D1351">
        <v>64.660004000000001</v>
      </c>
      <c r="E1351">
        <v>67.470000999999996</v>
      </c>
      <c r="F1351">
        <v>67.470000999999996</v>
      </c>
      <c r="G1351">
        <v>3428500</v>
      </c>
    </row>
    <row r="1352" spans="1:7" x14ac:dyDescent="0.25">
      <c r="A1352" s="27">
        <v>42781</v>
      </c>
      <c r="B1352">
        <v>67.319999999999993</v>
      </c>
      <c r="C1352">
        <v>67.769997000000004</v>
      </c>
      <c r="D1352">
        <v>64.925003000000004</v>
      </c>
      <c r="E1352">
        <v>64.989998</v>
      </c>
      <c r="F1352">
        <v>64.989998</v>
      </c>
      <c r="G1352">
        <v>4219700</v>
      </c>
    </row>
    <row r="1353" spans="1:7" x14ac:dyDescent="0.25">
      <c r="A1353" s="27">
        <v>42782</v>
      </c>
      <c r="B1353">
        <v>65.129997000000003</v>
      </c>
      <c r="C1353">
        <v>65.209998999999996</v>
      </c>
      <c r="D1353">
        <v>61.349997999999999</v>
      </c>
      <c r="E1353">
        <v>64.650002000000001</v>
      </c>
      <c r="F1353">
        <v>64.650002000000001</v>
      </c>
      <c r="G1353">
        <v>5323400</v>
      </c>
    </row>
    <row r="1354" spans="1:7" x14ac:dyDescent="0.25">
      <c r="A1354" s="27">
        <v>42783</v>
      </c>
      <c r="B1354">
        <v>63.169998</v>
      </c>
      <c r="C1354">
        <v>64.805000000000007</v>
      </c>
      <c r="D1354">
        <v>62.689999</v>
      </c>
      <c r="E1354">
        <v>64.525002000000001</v>
      </c>
      <c r="F1354">
        <v>64.525002000000001</v>
      </c>
      <c r="G1354">
        <v>3294500</v>
      </c>
    </row>
    <row r="1355" spans="1:7" x14ac:dyDescent="0.25">
      <c r="A1355" s="27">
        <v>42787</v>
      </c>
      <c r="B1355">
        <v>65.394997000000004</v>
      </c>
      <c r="C1355">
        <v>65.574996999999996</v>
      </c>
      <c r="D1355">
        <v>63.529998999999997</v>
      </c>
      <c r="E1355">
        <v>63.740001999999997</v>
      </c>
      <c r="F1355">
        <v>63.740001999999997</v>
      </c>
      <c r="G1355">
        <v>2821000</v>
      </c>
    </row>
    <row r="1356" spans="1:7" x14ac:dyDescent="0.25">
      <c r="A1356" s="27">
        <v>42788</v>
      </c>
      <c r="B1356">
        <v>63.224997999999999</v>
      </c>
      <c r="C1356">
        <v>64.224997999999999</v>
      </c>
      <c r="D1356">
        <v>62.330002</v>
      </c>
      <c r="E1356">
        <v>63.470001000000003</v>
      </c>
      <c r="F1356">
        <v>63.470001000000003</v>
      </c>
      <c r="G1356">
        <v>2324600</v>
      </c>
    </row>
    <row r="1357" spans="1:7" x14ac:dyDescent="0.25">
      <c r="A1357" s="27">
        <v>42789</v>
      </c>
      <c r="B1357">
        <v>63.330002</v>
      </c>
      <c r="C1357">
        <v>63.534999999999997</v>
      </c>
      <c r="D1357">
        <v>60.834999000000003</v>
      </c>
      <c r="E1357">
        <v>61.799999</v>
      </c>
      <c r="F1357">
        <v>61.799999</v>
      </c>
      <c r="G1357">
        <v>3232700</v>
      </c>
    </row>
    <row r="1358" spans="1:7" x14ac:dyDescent="0.25">
      <c r="A1358" s="27">
        <v>42790</v>
      </c>
      <c r="B1358">
        <v>59.52</v>
      </c>
      <c r="C1358">
        <v>62.724997999999999</v>
      </c>
      <c r="D1358">
        <v>59.220001000000003</v>
      </c>
      <c r="E1358">
        <v>62.625</v>
      </c>
      <c r="F1358">
        <v>62.625</v>
      </c>
      <c r="G1358">
        <v>4009700</v>
      </c>
    </row>
    <row r="1359" spans="1:7" x14ac:dyDescent="0.25">
      <c r="A1359" s="27">
        <v>42793</v>
      </c>
      <c r="B1359">
        <v>62.599997999999999</v>
      </c>
      <c r="C1359">
        <v>64.230002999999996</v>
      </c>
      <c r="D1359">
        <v>62.029998999999997</v>
      </c>
      <c r="E1359">
        <v>62.794998</v>
      </c>
      <c r="F1359">
        <v>62.794998</v>
      </c>
      <c r="G1359">
        <v>2234200</v>
      </c>
    </row>
    <row r="1360" spans="1:7" x14ac:dyDescent="0.25">
      <c r="A1360" s="27">
        <v>42794</v>
      </c>
      <c r="B1360">
        <v>62.540000999999997</v>
      </c>
      <c r="C1360">
        <v>62.950001</v>
      </c>
      <c r="D1360">
        <v>60.939999</v>
      </c>
      <c r="E1360">
        <v>61.25</v>
      </c>
      <c r="F1360">
        <v>61.25</v>
      </c>
      <c r="G1360">
        <v>2697300</v>
      </c>
    </row>
    <row r="1361" spans="1:7" x14ac:dyDescent="0.25">
      <c r="A1361" s="27">
        <v>42795</v>
      </c>
      <c r="B1361">
        <v>63.959999000000003</v>
      </c>
      <c r="C1361">
        <v>64.375</v>
      </c>
      <c r="D1361">
        <v>62.52</v>
      </c>
      <c r="E1361">
        <v>62.650002000000001</v>
      </c>
      <c r="F1361">
        <v>62.650002000000001</v>
      </c>
      <c r="G1361">
        <v>3202300</v>
      </c>
    </row>
    <row r="1362" spans="1:7" x14ac:dyDescent="0.25">
      <c r="A1362" s="27">
        <v>42796</v>
      </c>
      <c r="B1362">
        <v>62.595001000000003</v>
      </c>
      <c r="C1362">
        <v>63.790000999999997</v>
      </c>
      <c r="D1362">
        <v>61.849997999999999</v>
      </c>
      <c r="E1362">
        <v>62.490001999999997</v>
      </c>
      <c r="F1362">
        <v>62.490001999999997</v>
      </c>
      <c r="G1362">
        <v>3198500</v>
      </c>
    </row>
    <row r="1363" spans="1:7" x14ac:dyDescent="0.25">
      <c r="A1363" s="27">
        <v>42797</v>
      </c>
      <c r="B1363">
        <v>63.384998000000003</v>
      </c>
      <c r="C1363">
        <v>64.635002</v>
      </c>
      <c r="D1363">
        <v>63.32</v>
      </c>
      <c r="E1363">
        <v>64.394997000000004</v>
      </c>
      <c r="F1363">
        <v>64.394997000000004</v>
      </c>
      <c r="G1363">
        <v>2350400</v>
      </c>
    </row>
    <row r="1364" spans="1:7" x14ac:dyDescent="0.25">
      <c r="A1364" s="27">
        <v>42800</v>
      </c>
      <c r="B1364">
        <v>64.514999000000003</v>
      </c>
      <c r="C1364">
        <v>65.815002000000007</v>
      </c>
      <c r="D1364">
        <v>64.194999999999993</v>
      </c>
      <c r="E1364">
        <v>65.589995999999999</v>
      </c>
      <c r="F1364">
        <v>65.589995999999999</v>
      </c>
      <c r="G1364">
        <v>2217800</v>
      </c>
    </row>
    <row r="1365" spans="1:7" x14ac:dyDescent="0.25">
      <c r="A1365" s="27">
        <v>42801</v>
      </c>
      <c r="B1365">
        <v>65.5</v>
      </c>
      <c r="C1365">
        <v>66.650002000000001</v>
      </c>
      <c r="D1365">
        <v>64.830001999999993</v>
      </c>
      <c r="E1365">
        <v>65.535004000000001</v>
      </c>
      <c r="F1365">
        <v>65.535004000000001</v>
      </c>
      <c r="G1365">
        <v>2244200</v>
      </c>
    </row>
    <row r="1366" spans="1:7" x14ac:dyDescent="0.25">
      <c r="A1366" s="27">
        <v>42802</v>
      </c>
      <c r="B1366">
        <v>66.169998000000007</v>
      </c>
      <c r="C1366">
        <v>66.824996999999996</v>
      </c>
      <c r="D1366">
        <v>64.834998999999996</v>
      </c>
      <c r="E1366">
        <v>65.055000000000007</v>
      </c>
      <c r="F1366">
        <v>65.055000000000007</v>
      </c>
      <c r="G1366">
        <v>1979500</v>
      </c>
    </row>
    <row r="1367" spans="1:7" x14ac:dyDescent="0.25">
      <c r="A1367" s="27">
        <v>42803</v>
      </c>
      <c r="B1367">
        <v>65.470000999999996</v>
      </c>
      <c r="C1367">
        <v>66.205001999999993</v>
      </c>
      <c r="D1367">
        <v>64.275002000000001</v>
      </c>
      <c r="E1367">
        <v>65.389999000000003</v>
      </c>
      <c r="F1367">
        <v>65.389999000000003</v>
      </c>
      <c r="G1367">
        <v>2539000</v>
      </c>
    </row>
    <row r="1368" spans="1:7" x14ac:dyDescent="0.25">
      <c r="A1368" s="27">
        <v>42804</v>
      </c>
      <c r="B1368">
        <v>65.985000999999997</v>
      </c>
      <c r="C1368">
        <v>66.400002000000001</v>
      </c>
      <c r="D1368">
        <v>65.114998</v>
      </c>
      <c r="E1368">
        <v>66.290001000000004</v>
      </c>
      <c r="F1368">
        <v>66.290001000000004</v>
      </c>
      <c r="G1368">
        <v>2350500</v>
      </c>
    </row>
    <row r="1369" spans="1:7" x14ac:dyDescent="0.25">
      <c r="A1369" s="27">
        <v>42807</v>
      </c>
      <c r="B1369">
        <v>66.510002</v>
      </c>
      <c r="C1369">
        <v>67.775002000000001</v>
      </c>
      <c r="D1369">
        <v>66.209998999999996</v>
      </c>
      <c r="E1369">
        <v>67.669998000000007</v>
      </c>
      <c r="F1369">
        <v>67.669998000000007</v>
      </c>
      <c r="G1369">
        <v>1723700</v>
      </c>
    </row>
    <row r="1370" spans="1:7" x14ac:dyDescent="0.25">
      <c r="A1370" s="27">
        <v>42808</v>
      </c>
      <c r="B1370">
        <v>67.455001999999993</v>
      </c>
      <c r="C1370">
        <v>67.944999999999993</v>
      </c>
      <c r="D1370">
        <v>65.915001000000004</v>
      </c>
      <c r="E1370">
        <v>66.379997000000003</v>
      </c>
      <c r="F1370">
        <v>66.379997000000003</v>
      </c>
      <c r="G1370">
        <v>2703300</v>
      </c>
    </row>
    <row r="1371" spans="1:7" x14ac:dyDescent="0.25">
      <c r="A1371" s="27">
        <v>42809</v>
      </c>
      <c r="B1371">
        <v>67.150002000000001</v>
      </c>
      <c r="C1371">
        <v>69.419998000000007</v>
      </c>
      <c r="D1371">
        <v>67</v>
      </c>
      <c r="E1371">
        <v>68.75</v>
      </c>
      <c r="F1371">
        <v>68.75</v>
      </c>
      <c r="G1371">
        <v>2267600</v>
      </c>
    </row>
    <row r="1372" spans="1:7" x14ac:dyDescent="0.25">
      <c r="A1372" s="27">
        <v>42810</v>
      </c>
      <c r="B1372">
        <v>69.269997000000004</v>
      </c>
      <c r="C1372">
        <v>70.425003000000004</v>
      </c>
      <c r="D1372">
        <v>69.150002000000001</v>
      </c>
      <c r="E1372">
        <v>70.220000999999996</v>
      </c>
      <c r="F1372">
        <v>70.220000999999996</v>
      </c>
      <c r="G1372">
        <v>2480500</v>
      </c>
    </row>
    <row r="1373" spans="1:7" x14ac:dyDescent="0.25">
      <c r="A1373" s="27">
        <v>42811</v>
      </c>
      <c r="B1373">
        <v>70.75</v>
      </c>
      <c r="C1373">
        <v>72.139999000000003</v>
      </c>
      <c r="D1373">
        <v>70.650002000000001</v>
      </c>
      <c r="E1373">
        <v>71.074996999999996</v>
      </c>
      <c r="F1373">
        <v>71.074996999999996</v>
      </c>
      <c r="G1373">
        <v>2247300</v>
      </c>
    </row>
    <row r="1374" spans="1:7" x14ac:dyDescent="0.25">
      <c r="A1374" s="27">
        <v>42814</v>
      </c>
      <c r="B1374">
        <v>71.190002000000007</v>
      </c>
      <c r="C1374">
        <v>72.014999000000003</v>
      </c>
      <c r="D1374">
        <v>70.985000999999997</v>
      </c>
      <c r="E1374">
        <v>71.025002000000001</v>
      </c>
      <c r="F1374">
        <v>71.025002000000001</v>
      </c>
      <c r="G1374">
        <v>2247000</v>
      </c>
    </row>
    <row r="1375" spans="1:7" x14ac:dyDescent="0.25">
      <c r="A1375" s="27">
        <v>42815</v>
      </c>
      <c r="B1375">
        <v>72.434997999999993</v>
      </c>
      <c r="C1375">
        <v>72.944999999999993</v>
      </c>
      <c r="D1375">
        <v>67.709998999999996</v>
      </c>
      <c r="E1375">
        <v>68.315002000000007</v>
      </c>
      <c r="F1375">
        <v>68.315002000000007</v>
      </c>
      <c r="G1375">
        <v>5992200</v>
      </c>
    </row>
    <row r="1376" spans="1:7" x14ac:dyDescent="0.25">
      <c r="A1376" s="27">
        <v>42816</v>
      </c>
      <c r="B1376">
        <v>67.635002</v>
      </c>
      <c r="C1376">
        <v>68.989998</v>
      </c>
      <c r="D1376">
        <v>66.720000999999996</v>
      </c>
      <c r="E1376">
        <v>67.959998999999996</v>
      </c>
      <c r="F1376">
        <v>67.959998999999996</v>
      </c>
      <c r="G1376">
        <v>4914900</v>
      </c>
    </row>
    <row r="1377" spans="1:7" x14ac:dyDescent="0.25">
      <c r="A1377" s="27">
        <v>42817</v>
      </c>
      <c r="B1377">
        <v>67.370002999999997</v>
      </c>
      <c r="C1377">
        <v>68.809997999999993</v>
      </c>
      <c r="D1377">
        <v>65.334998999999996</v>
      </c>
      <c r="E1377">
        <v>65.654999000000004</v>
      </c>
      <c r="F1377">
        <v>65.654999000000004</v>
      </c>
      <c r="G1377">
        <v>3606300</v>
      </c>
    </row>
    <row r="1378" spans="1:7" x14ac:dyDescent="0.25">
      <c r="A1378" s="27">
        <v>42818</v>
      </c>
      <c r="B1378">
        <v>66.650002000000001</v>
      </c>
      <c r="C1378">
        <v>68.050003000000004</v>
      </c>
      <c r="D1378">
        <v>64</v>
      </c>
      <c r="E1378">
        <v>66.910004000000001</v>
      </c>
      <c r="F1378">
        <v>66.910004000000001</v>
      </c>
      <c r="G1378">
        <v>5347300</v>
      </c>
    </row>
    <row r="1379" spans="1:7" x14ac:dyDescent="0.25">
      <c r="A1379" s="27">
        <v>42821</v>
      </c>
      <c r="B1379">
        <v>64.25</v>
      </c>
      <c r="C1379">
        <v>68.819999999999993</v>
      </c>
      <c r="D1379">
        <v>63.779998999999997</v>
      </c>
      <c r="E1379">
        <v>68.264999000000003</v>
      </c>
      <c r="F1379">
        <v>68.264999000000003</v>
      </c>
      <c r="G1379">
        <v>4568300</v>
      </c>
    </row>
    <row r="1380" spans="1:7" x14ac:dyDescent="0.25">
      <c r="A1380" s="27">
        <v>42822</v>
      </c>
      <c r="B1380">
        <v>68.930000000000007</v>
      </c>
      <c r="C1380">
        <v>72.069999999999993</v>
      </c>
      <c r="D1380">
        <v>68.809997999999993</v>
      </c>
      <c r="E1380">
        <v>71.949996999999996</v>
      </c>
      <c r="F1380">
        <v>71.949996999999996</v>
      </c>
      <c r="G1380">
        <v>2791900</v>
      </c>
    </row>
    <row r="1381" spans="1:7" x14ac:dyDescent="0.25">
      <c r="A1381" s="27">
        <v>42823</v>
      </c>
      <c r="B1381">
        <v>72.194999999999993</v>
      </c>
      <c r="C1381">
        <v>73</v>
      </c>
      <c r="D1381">
        <v>71.660004000000001</v>
      </c>
      <c r="E1381">
        <v>72.224997999999999</v>
      </c>
      <c r="F1381">
        <v>72.224997999999999</v>
      </c>
      <c r="G1381">
        <v>2487700</v>
      </c>
    </row>
    <row r="1382" spans="1:7" x14ac:dyDescent="0.25">
      <c r="A1382" s="27">
        <v>42824</v>
      </c>
      <c r="B1382">
        <v>72.199996999999996</v>
      </c>
      <c r="C1382">
        <v>72.555000000000007</v>
      </c>
      <c r="D1382">
        <v>71.254997000000003</v>
      </c>
      <c r="E1382">
        <v>71.885002</v>
      </c>
      <c r="F1382">
        <v>71.885002</v>
      </c>
      <c r="G1382">
        <v>1954900</v>
      </c>
    </row>
    <row r="1383" spans="1:7" x14ac:dyDescent="0.25">
      <c r="A1383" s="27">
        <v>42825</v>
      </c>
      <c r="B1383">
        <v>71.824996999999996</v>
      </c>
      <c r="C1383">
        <v>72.355002999999996</v>
      </c>
      <c r="D1383">
        <v>70.5</v>
      </c>
      <c r="E1383">
        <v>70.574996999999996</v>
      </c>
      <c r="F1383">
        <v>70.574996999999996</v>
      </c>
      <c r="G1383">
        <v>2040600</v>
      </c>
    </row>
    <row r="1384" spans="1:7" x14ac:dyDescent="0.25">
      <c r="A1384" s="27">
        <v>42828</v>
      </c>
      <c r="B1384">
        <v>70.635002</v>
      </c>
      <c r="C1384">
        <v>70.964995999999999</v>
      </c>
      <c r="D1384">
        <v>67.720000999999996</v>
      </c>
      <c r="E1384">
        <v>70.230002999999996</v>
      </c>
      <c r="F1384">
        <v>70.230002999999996</v>
      </c>
      <c r="G1384">
        <v>2802800</v>
      </c>
    </row>
    <row r="1385" spans="1:7" x14ac:dyDescent="0.25">
      <c r="A1385" s="27">
        <v>42829</v>
      </c>
      <c r="B1385">
        <v>69.275002000000001</v>
      </c>
      <c r="C1385">
        <v>71.480002999999996</v>
      </c>
      <c r="D1385">
        <v>68.989998</v>
      </c>
      <c r="E1385">
        <v>71.194999999999993</v>
      </c>
      <c r="F1385">
        <v>71.194999999999993</v>
      </c>
      <c r="G1385">
        <v>2034900</v>
      </c>
    </row>
    <row r="1386" spans="1:7" x14ac:dyDescent="0.25">
      <c r="A1386" s="27">
        <v>42830</v>
      </c>
      <c r="B1386">
        <v>71.855002999999996</v>
      </c>
      <c r="C1386">
        <v>72.75</v>
      </c>
      <c r="D1386">
        <v>68.599997999999999</v>
      </c>
      <c r="E1386">
        <v>68.805000000000007</v>
      </c>
      <c r="F1386">
        <v>68.805000000000007</v>
      </c>
      <c r="G1386">
        <v>2646600</v>
      </c>
    </row>
    <row r="1387" spans="1:7" x14ac:dyDescent="0.25">
      <c r="A1387" s="27">
        <v>42831</v>
      </c>
      <c r="B1387">
        <v>69.449996999999996</v>
      </c>
      <c r="C1387">
        <v>71.394997000000004</v>
      </c>
      <c r="D1387">
        <v>68.985000999999997</v>
      </c>
      <c r="E1387">
        <v>70.014999000000003</v>
      </c>
      <c r="F1387">
        <v>70.014999000000003</v>
      </c>
      <c r="G1387">
        <v>3967600</v>
      </c>
    </row>
    <row r="1388" spans="1:7" x14ac:dyDescent="0.25">
      <c r="A1388" s="27">
        <v>42832</v>
      </c>
      <c r="B1388">
        <v>69</v>
      </c>
      <c r="C1388">
        <v>69.75</v>
      </c>
      <c r="D1388">
        <v>67.190002000000007</v>
      </c>
      <c r="E1388">
        <v>67.449996999999996</v>
      </c>
      <c r="F1388">
        <v>67.449996999999996</v>
      </c>
      <c r="G1388">
        <v>3919300</v>
      </c>
    </row>
    <row r="1389" spans="1:7" x14ac:dyDescent="0.25">
      <c r="A1389" s="27">
        <v>42835</v>
      </c>
      <c r="B1389">
        <v>67.239998</v>
      </c>
      <c r="C1389">
        <v>68.055000000000007</v>
      </c>
      <c r="D1389">
        <v>65.010002</v>
      </c>
      <c r="E1389">
        <v>65.089995999999999</v>
      </c>
      <c r="F1389">
        <v>65.089995999999999</v>
      </c>
      <c r="G1389">
        <v>3528400</v>
      </c>
    </row>
    <row r="1390" spans="1:7" x14ac:dyDescent="0.25">
      <c r="A1390" s="27">
        <v>42836</v>
      </c>
      <c r="B1390">
        <v>63.389999000000003</v>
      </c>
      <c r="C1390">
        <v>63.865001999999997</v>
      </c>
      <c r="D1390">
        <v>61.380001</v>
      </c>
      <c r="E1390">
        <v>62.040000999999997</v>
      </c>
      <c r="F1390">
        <v>62.040000999999997</v>
      </c>
      <c r="G1390">
        <v>5371700</v>
      </c>
    </row>
    <row r="1391" spans="1:7" x14ac:dyDescent="0.25">
      <c r="A1391" s="27">
        <v>42837</v>
      </c>
      <c r="B1391">
        <v>62.040000999999997</v>
      </c>
      <c r="C1391">
        <v>62.955002</v>
      </c>
      <c r="D1391">
        <v>61.150002000000001</v>
      </c>
      <c r="E1391">
        <v>61.810001</v>
      </c>
      <c r="F1391">
        <v>61.810001</v>
      </c>
      <c r="G1391">
        <v>5567400</v>
      </c>
    </row>
    <row r="1392" spans="1:7" x14ac:dyDescent="0.25">
      <c r="A1392" s="27">
        <v>42838</v>
      </c>
      <c r="B1392">
        <v>61.604999999999997</v>
      </c>
      <c r="C1392">
        <v>62.810001</v>
      </c>
      <c r="D1392">
        <v>60.165000999999997</v>
      </c>
      <c r="E1392">
        <v>60.66</v>
      </c>
      <c r="F1392">
        <v>60.66</v>
      </c>
      <c r="G1392">
        <v>4426900</v>
      </c>
    </row>
    <row r="1393" spans="1:7" x14ac:dyDescent="0.25">
      <c r="A1393" s="27">
        <v>42842</v>
      </c>
      <c r="B1393">
        <v>61.66</v>
      </c>
      <c r="C1393">
        <v>63.619999</v>
      </c>
      <c r="D1393">
        <v>61.555</v>
      </c>
      <c r="E1393">
        <v>63.619999</v>
      </c>
      <c r="F1393">
        <v>63.619999</v>
      </c>
      <c r="G1393">
        <v>3015000</v>
      </c>
    </row>
    <row r="1394" spans="1:7" x14ac:dyDescent="0.25">
      <c r="A1394" s="27">
        <v>42843</v>
      </c>
      <c r="B1394">
        <v>62.755001</v>
      </c>
      <c r="C1394">
        <v>64.150002000000001</v>
      </c>
      <c r="D1394">
        <v>61.575001</v>
      </c>
      <c r="E1394">
        <v>64.110000999999997</v>
      </c>
      <c r="F1394">
        <v>64.110000999999997</v>
      </c>
      <c r="G1394">
        <v>4082300</v>
      </c>
    </row>
    <row r="1395" spans="1:7" x14ac:dyDescent="0.25">
      <c r="A1395" s="27">
        <v>42844</v>
      </c>
      <c r="B1395">
        <v>65.044998000000007</v>
      </c>
      <c r="C1395">
        <v>65.5</v>
      </c>
      <c r="D1395">
        <v>62.07</v>
      </c>
      <c r="E1395">
        <v>62.555</v>
      </c>
      <c r="F1395">
        <v>62.555</v>
      </c>
      <c r="G1395">
        <v>3790000</v>
      </c>
    </row>
    <row r="1396" spans="1:7" x14ac:dyDescent="0.25">
      <c r="A1396" s="27">
        <v>42845</v>
      </c>
      <c r="B1396">
        <v>63.494999</v>
      </c>
      <c r="C1396">
        <v>64.709998999999996</v>
      </c>
      <c r="D1396">
        <v>62.450001</v>
      </c>
      <c r="E1396">
        <v>64.180000000000007</v>
      </c>
      <c r="F1396">
        <v>64.180000000000007</v>
      </c>
      <c r="G1396">
        <v>3764500</v>
      </c>
    </row>
    <row r="1397" spans="1:7" x14ac:dyDescent="0.25">
      <c r="A1397" s="27">
        <v>42846</v>
      </c>
      <c r="B1397">
        <v>63.779998999999997</v>
      </c>
      <c r="C1397">
        <v>64.110000999999997</v>
      </c>
      <c r="D1397">
        <v>62.560001</v>
      </c>
      <c r="E1397">
        <v>63.939999</v>
      </c>
      <c r="F1397">
        <v>63.939999</v>
      </c>
      <c r="G1397">
        <v>3470700</v>
      </c>
    </row>
    <row r="1398" spans="1:7" x14ac:dyDescent="0.25">
      <c r="A1398" s="27">
        <v>42849</v>
      </c>
      <c r="B1398">
        <v>69.169998000000007</v>
      </c>
      <c r="C1398">
        <v>71.050003000000004</v>
      </c>
      <c r="D1398">
        <v>68.324996999999996</v>
      </c>
      <c r="E1398">
        <v>70.834998999999996</v>
      </c>
      <c r="F1398">
        <v>70.834998999999996</v>
      </c>
      <c r="G1398">
        <v>4459900</v>
      </c>
    </row>
    <row r="1399" spans="1:7" x14ac:dyDescent="0.25">
      <c r="A1399" s="27">
        <v>42850</v>
      </c>
      <c r="B1399">
        <v>71.760002</v>
      </c>
      <c r="C1399">
        <v>72.639999000000003</v>
      </c>
      <c r="D1399">
        <v>71.510002</v>
      </c>
      <c r="E1399">
        <v>72.569999999999993</v>
      </c>
      <c r="F1399">
        <v>72.569999999999993</v>
      </c>
      <c r="G1399">
        <v>2745200</v>
      </c>
    </row>
    <row r="1400" spans="1:7" x14ac:dyDescent="0.25">
      <c r="A1400" s="27">
        <v>42851</v>
      </c>
      <c r="B1400">
        <v>72.220000999999996</v>
      </c>
      <c r="C1400">
        <v>72.610000999999997</v>
      </c>
      <c r="D1400">
        <v>70.654999000000004</v>
      </c>
      <c r="E1400">
        <v>71.775002000000001</v>
      </c>
      <c r="F1400">
        <v>71.775002000000001</v>
      </c>
      <c r="G1400">
        <v>3013700</v>
      </c>
    </row>
    <row r="1401" spans="1:7" x14ac:dyDescent="0.25">
      <c r="A1401" s="27">
        <v>42852</v>
      </c>
      <c r="B1401">
        <v>72.559997999999993</v>
      </c>
      <c r="C1401">
        <v>72.745002999999997</v>
      </c>
      <c r="D1401">
        <v>71.665001000000004</v>
      </c>
      <c r="E1401">
        <v>72.550003000000004</v>
      </c>
      <c r="F1401">
        <v>72.550003000000004</v>
      </c>
      <c r="G1401">
        <v>2409100</v>
      </c>
    </row>
    <row r="1402" spans="1:7" x14ac:dyDescent="0.25">
      <c r="A1402" s="27">
        <v>42853</v>
      </c>
      <c r="B1402">
        <v>72.489998</v>
      </c>
      <c r="C1402">
        <v>72.614998</v>
      </c>
      <c r="D1402">
        <v>71.650002000000001</v>
      </c>
      <c r="E1402">
        <v>72.525002000000001</v>
      </c>
      <c r="F1402">
        <v>72.525002000000001</v>
      </c>
      <c r="G1402">
        <v>1952400</v>
      </c>
    </row>
    <row r="1403" spans="1:7" x14ac:dyDescent="0.25">
      <c r="A1403" s="27">
        <v>42856</v>
      </c>
      <c r="B1403">
        <v>73.214995999999999</v>
      </c>
      <c r="C1403">
        <v>75.964995999999999</v>
      </c>
      <c r="D1403">
        <v>73.175003000000004</v>
      </c>
      <c r="E1403">
        <v>75.394997000000004</v>
      </c>
      <c r="F1403">
        <v>75.394997000000004</v>
      </c>
      <c r="G1403">
        <v>2460700</v>
      </c>
    </row>
    <row r="1404" spans="1:7" x14ac:dyDescent="0.25">
      <c r="A1404" s="27">
        <v>42857</v>
      </c>
      <c r="B1404">
        <v>75.394997000000004</v>
      </c>
      <c r="C1404">
        <v>75.589995999999999</v>
      </c>
      <c r="D1404">
        <v>74.400002000000001</v>
      </c>
      <c r="E1404">
        <v>75.089995999999999</v>
      </c>
      <c r="F1404">
        <v>75.089995999999999</v>
      </c>
      <c r="G1404">
        <v>2148700</v>
      </c>
    </row>
    <row r="1405" spans="1:7" x14ac:dyDescent="0.25">
      <c r="A1405" s="27">
        <v>42858</v>
      </c>
      <c r="B1405">
        <v>74.279999000000004</v>
      </c>
      <c r="C1405">
        <v>74.885002</v>
      </c>
      <c r="D1405">
        <v>73.224997999999999</v>
      </c>
      <c r="E1405">
        <v>73.569999999999993</v>
      </c>
      <c r="F1405">
        <v>73.569999999999993</v>
      </c>
      <c r="G1405">
        <v>2376000</v>
      </c>
    </row>
    <row r="1406" spans="1:7" x14ac:dyDescent="0.25">
      <c r="A1406" s="27">
        <v>42859</v>
      </c>
      <c r="B1406">
        <v>74.809997999999993</v>
      </c>
      <c r="C1406">
        <v>75.660004000000001</v>
      </c>
      <c r="D1406">
        <v>72.915001000000004</v>
      </c>
      <c r="E1406">
        <v>75.474997999999999</v>
      </c>
      <c r="F1406">
        <v>75.474997999999999</v>
      </c>
      <c r="G1406">
        <v>2861600</v>
      </c>
    </row>
    <row r="1407" spans="1:7" x14ac:dyDescent="0.25">
      <c r="A1407" s="27">
        <v>42860</v>
      </c>
      <c r="B1407">
        <v>75.519997000000004</v>
      </c>
      <c r="C1407">
        <v>76.025002000000001</v>
      </c>
      <c r="D1407">
        <v>74.705001999999993</v>
      </c>
      <c r="E1407">
        <v>75.035004000000001</v>
      </c>
      <c r="F1407">
        <v>75.035004000000001</v>
      </c>
      <c r="G1407">
        <v>2275000</v>
      </c>
    </row>
    <row r="1408" spans="1:7" x14ac:dyDescent="0.25">
      <c r="A1408" s="27">
        <v>42863</v>
      </c>
      <c r="B1408">
        <v>76.160004000000001</v>
      </c>
      <c r="C1408">
        <v>77.480002999999996</v>
      </c>
      <c r="D1408">
        <v>76.114998</v>
      </c>
      <c r="E1408">
        <v>77.035004000000001</v>
      </c>
      <c r="F1408">
        <v>77.035004000000001</v>
      </c>
      <c r="G1408">
        <v>1897000</v>
      </c>
    </row>
    <row r="1409" spans="1:7" x14ac:dyDescent="0.25">
      <c r="A1409" s="27">
        <v>42864</v>
      </c>
      <c r="B1409">
        <v>78.205001999999993</v>
      </c>
      <c r="C1409">
        <v>78.300003000000004</v>
      </c>
      <c r="D1409">
        <v>76.625</v>
      </c>
      <c r="E1409">
        <v>77.169998000000007</v>
      </c>
      <c r="F1409">
        <v>77.169998000000007</v>
      </c>
      <c r="G1409">
        <v>2472400</v>
      </c>
    </row>
    <row r="1410" spans="1:7" x14ac:dyDescent="0.25">
      <c r="A1410" s="27">
        <v>42865</v>
      </c>
      <c r="B1410">
        <v>76.730002999999996</v>
      </c>
      <c r="C1410">
        <v>77.574996999999996</v>
      </c>
      <c r="D1410">
        <v>76.730002999999996</v>
      </c>
      <c r="E1410">
        <v>76.879997000000003</v>
      </c>
      <c r="F1410">
        <v>76.879997000000003</v>
      </c>
      <c r="G1410">
        <v>1299700</v>
      </c>
    </row>
    <row r="1411" spans="1:7" x14ac:dyDescent="0.25">
      <c r="A1411" s="27">
        <v>42866</v>
      </c>
      <c r="B1411">
        <v>76.019997000000004</v>
      </c>
      <c r="C1411">
        <v>77.169998000000007</v>
      </c>
      <c r="D1411">
        <v>74.184997999999993</v>
      </c>
      <c r="E1411">
        <v>77.074996999999996</v>
      </c>
      <c r="F1411">
        <v>77.074996999999996</v>
      </c>
      <c r="G1411">
        <v>2662000</v>
      </c>
    </row>
    <row r="1412" spans="1:7" x14ac:dyDescent="0.25">
      <c r="A1412" s="27">
        <v>42867</v>
      </c>
      <c r="B1412">
        <v>76.669998000000007</v>
      </c>
      <c r="C1412">
        <v>77.224997999999999</v>
      </c>
      <c r="D1412">
        <v>76.379997000000003</v>
      </c>
      <c r="E1412">
        <v>77.224997999999999</v>
      </c>
      <c r="F1412">
        <v>77.224997999999999</v>
      </c>
      <c r="G1412">
        <v>1521300</v>
      </c>
    </row>
    <row r="1413" spans="1:7" x14ac:dyDescent="0.25">
      <c r="A1413" s="27">
        <v>42870</v>
      </c>
      <c r="B1413">
        <v>77.800003000000004</v>
      </c>
      <c r="C1413">
        <v>79.069999999999993</v>
      </c>
      <c r="D1413">
        <v>77.705001999999993</v>
      </c>
      <c r="E1413">
        <v>78.779999000000004</v>
      </c>
      <c r="F1413">
        <v>78.779999000000004</v>
      </c>
      <c r="G1413">
        <v>1340300</v>
      </c>
    </row>
    <row r="1414" spans="1:7" x14ac:dyDescent="0.25">
      <c r="A1414" s="27">
        <v>42871</v>
      </c>
      <c r="B1414">
        <v>79.690002000000007</v>
      </c>
      <c r="C1414">
        <v>80.025002000000001</v>
      </c>
      <c r="D1414">
        <v>78.720000999999996</v>
      </c>
      <c r="E1414">
        <v>79.555000000000007</v>
      </c>
      <c r="F1414">
        <v>79.555000000000007</v>
      </c>
      <c r="G1414">
        <v>2114600</v>
      </c>
    </row>
    <row r="1415" spans="1:7" x14ac:dyDescent="0.25">
      <c r="A1415" s="27">
        <v>42872</v>
      </c>
      <c r="B1415">
        <v>74.694999999999993</v>
      </c>
      <c r="C1415">
        <v>75.870002999999997</v>
      </c>
      <c r="D1415">
        <v>65.025002000000001</v>
      </c>
      <c r="E1415">
        <v>65.025002000000001</v>
      </c>
      <c r="F1415">
        <v>65.025002000000001</v>
      </c>
      <c r="G1415">
        <v>7911900</v>
      </c>
    </row>
    <row r="1416" spans="1:7" x14ac:dyDescent="0.25">
      <c r="A1416" s="27">
        <v>42873</v>
      </c>
      <c r="B1416">
        <v>65.684997999999993</v>
      </c>
      <c r="C1416">
        <v>68.699996999999996</v>
      </c>
      <c r="D1416">
        <v>65.285004000000001</v>
      </c>
      <c r="E1416">
        <v>66.75</v>
      </c>
      <c r="F1416">
        <v>66.75</v>
      </c>
      <c r="G1416">
        <v>5811700</v>
      </c>
    </row>
    <row r="1417" spans="1:7" x14ac:dyDescent="0.25">
      <c r="A1417" s="27">
        <v>42874</v>
      </c>
      <c r="B1417">
        <v>68.885002</v>
      </c>
      <c r="C1417">
        <v>72.305000000000007</v>
      </c>
      <c r="D1417">
        <v>68.834998999999996</v>
      </c>
      <c r="E1417">
        <v>71.199996999999996</v>
      </c>
      <c r="F1417">
        <v>71.199996999999996</v>
      </c>
      <c r="G1417">
        <v>5862900</v>
      </c>
    </row>
    <row r="1418" spans="1:7" x14ac:dyDescent="0.25">
      <c r="A1418" s="27">
        <v>42877</v>
      </c>
      <c r="B1418">
        <v>73.074996999999996</v>
      </c>
      <c r="C1418">
        <v>74.654999000000004</v>
      </c>
      <c r="D1418">
        <v>72.974997999999999</v>
      </c>
      <c r="E1418">
        <v>74.279999000000004</v>
      </c>
      <c r="F1418">
        <v>74.279999000000004</v>
      </c>
      <c r="G1418">
        <v>3792400</v>
      </c>
    </row>
    <row r="1419" spans="1:7" x14ac:dyDescent="0.25">
      <c r="A1419" s="27">
        <v>42878</v>
      </c>
      <c r="B1419">
        <v>74.745002999999997</v>
      </c>
      <c r="C1419">
        <v>75</v>
      </c>
      <c r="D1419">
        <v>73.699996999999996</v>
      </c>
      <c r="E1419">
        <v>74.339995999999999</v>
      </c>
      <c r="F1419">
        <v>74.339995999999999</v>
      </c>
      <c r="G1419">
        <v>2828000</v>
      </c>
    </row>
    <row r="1420" spans="1:7" x14ac:dyDescent="0.25">
      <c r="A1420" s="27">
        <v>42879</v>
      </c>
      <c r="B1420">
        <v>74.550003000000004</v>
      </c>
      <c r="C1420">
        <v>76.614998</v>
      </c>
      <c r="D1420">
        <v>73.720000999999996</v>
      </c>
      <c r="E1420">
        <v>76.349997999999999</v>
      </c>
      <c r="F1420">
        <v>76.349997999999999</v>
      </c>
      <c r="G1420">
        <v>2717000</v>
      </c>
    </row>
    <row r="1421" spans="1:7" x14ac:dyDescent="0.25">
      <c r="A1421" s="27">
        <v>42880</v>
      </c>
      <c r="B1421">
        <v>76.364998</v>
      </c>
      <c r="C1421">
        <v>76.690002000000007</v>
      </c>
      <c r="D1421">
        <v>74.934997999999993</v>
      </c>
      <c r="E1421">
        <v>75.444999999999993</v>
      </c>
      <c r="F1421">
        <v>75.444999999999993</v>
      </c>
      <c r="G1421">
        <v>3068800</v>
      </c>
    </row>
    <row r="1422" spans="1:7" x14ac:dyDescent="0.25">
      <c r="A1422" s="27">
        <v>42881</v>
      </c>
      <c r="B1422">
        <v>75.129997000000003</v>
      </c>
      <c r="C1422">
        <v>76.974997999999999</v>
      </c>
      <c r="D1422">
        <v>75.105002999999996</v>
      </c>
      <c r="E1422">
        <v>76.745002999999997</v>
      </c>
      <c r="F1422">
        <v>76.745002999999997</v>
      </c>
      <c r="G1422">
        <v>2177800</v>
      </c>
    </row>
    <row r="1423" spans="1:7" x14ac:dyDescent="0.25">
      <c r="A1423" s="27">
        <v>42885</v>
      </c>
      <c r="B1423">
        <v>75.805000000000007</v>
      </c>
      <c r="C1423">
        <v>77.550003000000004</v>
      </c>
      <c r="D1423">
        <v>75.650002000000001</v>
      </c>
      <c r="E1423">
        <v>77.319999999999993</v>
      </c>
      <c r="F1423">
        <v>77.319999999999993</v>
      </c>
      <c r="G1423">
        <v>1801600</v>
      </c>
    </row>
    <row r="1424" spans="1:7" x14ac:dyDescent="0.25">
      <c r="A1424" s="27">
        <v>42886</v>
      </c>
      <c r="B1424">
        <v>77.669998000000007</v>
      </c>
      <c r="C1424">
        <v>77.934997999999993</v>
      </c>
      <c r="D1424">
        <v>74.875</v>
      </c>
      <c r="E1424">
        <v>76.675003000000004</v>
      </c>
      <c r="F1424">
        <v>76.675003000000004</v>
      </c>
      <c r="G1424">
        <v>3643000</v>
      </c>
    </row>
    <row r="1425" spans="1:7" x14ac:dyDescent="0.25">
      <c r="A1425" s="27">
        <v>42887</v>
      </c>
      <c r="B1425">
        <v>77.660004000000001</v>
      </c>
      <c r="C1425">
        <v>78.584998999999996</v>
      </c>
      <c r="D1425">
        <v>77.410004000000001</v>
      </c>
      <c r="E1425">
        <v>78.495002999999997</v>
      </c>
      <c r="F1425">
        <v>78.495002999999997</v>
      </c>
      <c r="G1425">
        <v>1896000</v>
      </c>
    </row>
    <row r="1426" spans="1:7" x14ac:dyDescent="0.25">
      <c r="A1426" s="27">
        <v>42888</v>
      </c>
      <c r="B1426">
        <v>78.239998</v>
      </c>
      <c r="C1426">
        <v>79.095000999999996</v>
      </c>
      <c r="D1426">
        <v>77.839995999999999</v>
      </c>
      <c r="E1426">
        <v>78.324996999999996</v>
      </c>
      <c r="F1426">
        <v>78.324996999999996</v>
      </c>
      <c r="G1426">
        <v>2044600</v>
      </c>
    </row>
    <row r="1427" spans="1:7" x14ac:dyDescent="0.25">
      <c r="A1427" s="27">
        <v>42891</v>
      </c>
      <c r="B1427">
        <v>77.934997999999993</v>
      </c>
      <c r="C1427">
        <v>79.559997999999993</v>
      </c>
      <c r="D1427">
        <v>77.889999000000003</v>
      </c>
      <c r="E1427">
        <v>77.925003000000004</v>
      </c>
      <c r="F1427">
        <v>77.925003000000004</v>
      </c>
      <c r="G1427">
        <v>1527700</v>
      </c>
    </row>
    <row r="1428" spans="1:7" x14ac:dyDescent="0.25">
      <c r="A1428" s="27">
        <v>42892</v>
      </c>
      <c r="B1428">
        <v>77.184997999999993</v>
      </c>
      <c r="C1428">
        <v>77.699996999999996</v>
      </c>
      <c r="D1428">
        <v>75.839995999999999</v>
      </c>
      <c r="E1428">
        <v>76.235000999999997</v>
      </c>
      <c r="F1428">
        <v>76.235000999999997</v>
      </c>
      <c r="G1428">
        <v>3009200</v>
      </c>
    </row>
    <row r="1429" spans="1:7" x14ac:dyDescent="0.25">
      <c r="A1429" s="27">
        <v>42893</v>
      </c>
      <c r="B1429">
        <v>77.110000999999997</v>
      </c>
      <c r="C1429">
        <v>77.464995999999999</v>
      </c>
      <c r="D1429">
        <v>75.010002</v>
      </c>
      <c r="E1429">
        <v>77.025002000000001</v>
      </c>
      <c r="F1429">
        <v>77.025002000000001</v>
      </c>
      <c r="G1429">
        <v>2891000</v>
      </c>
    </row>
    <row r="1430" spans="1:7" x14ac:dyDescent="0.25">
      <c r="A1430" s="27">
        <v>42894</v>
      </c>
      <c r="B1430">
        <v>77.125</v>
      </c>
      <c r="C1430">
        <v>79.285004000000001</v>
      </c>
      <c r="D1430">
        <v>77.095000999999996</v>
      </c>
      <c r="E1430">
        <v>78.855002999999996</v>
      </c>
      <c r="F1430">
        <v>78.855002999999996</v>
      </c>
      <c r="G1430">
        <v>2377100</v>
      </c>
    </row>
    <row r="1431" spans="1:7" x14ac:dyDescent="0.25">
      <c r="A1431" s="27">
        <v>42895</v>
      </c>
      <c r="B1431">
        <v>79.550003000000004</v>
      </c>
      <c r="C1431">
        <v>80.394997000000004</v>
      </c>
      <c r="D1431">
        <v>74.160004000000001</v>
      </c>
      <c r="E1431">
        <v>77.654999000000004</v>
      </c>
      <c r="F1431">
        <v>77.654999000000004</v>
      </c>
      <c r="G1431">
        <v>5372000</v>
      </c>
    </row>
    <row r="1432" spans="1:7" x14ac:dyDescent="0.25">
      <c r="A1432" s="27">
        <v>42898</v>
      </c>
      <c r="B1432">
        <v>76.714995999999999</v>
      </c>
      <c r="C1432">
        <v>77.084998999999996</v>
      </c>
      <c r="D1432">
        <v>74.699996999999996</v>
      </c>
      <c r="E1432">
        <v>76.815002000000007</v>
      </c>
      <c r="F1432">
        <v>76.815002000000007</v>
      </c>
      <c r="G1432">
        <v>4238500</v>
      </c>
    </row>
    <row r="1433" spans="1:7" x14ac:dyDescent="0.25">
      <c r="A1433" s="27">
        <v>42899</v>
      </c>
      <c r="B1433">
        <v>78.394997000000004</v>
      </c>
      <c r="C1433">
        <v>79.650002000000001</v>
      </c>
      <c r="D1433">
        <v>78.125</v>
      </c>
      <c r="E1433">
        <v>79.470000999999996</v>
      </c>
      <c r="F1433">
        <v>79.470000999999996</v>
      </c>
      <c r="G1433">
        <v>2656800</v>
      </c>
    </row>
    <row r="1434" spans="1:7" x14ac:dyDescent="0.25">
      <c r="A1434" s="27">
        <v>42900</v>
      </c>
      <c r="B1434">
        <v>79.519997000000004</v>
      </c>
      <c r="C1434">
        <v>80.105002999999996</v>
      </c>
      <c r="D1434">
        <v>78.180000000000007</v>
      </c>
      <c r="E1434">
        <v>79.714995999999999</v>
      </c>
      <c r="F1434">
        <v>79.714995999999999</v>
      </c>
      <c r="G1434">
        <v>4349500</v>
      </c>
    </row>
    <row r="1435" spans="1:7" x14ac:dyDescent="0.25">
      <c r="A1435" s="27">
        <v>42901</v>
      </c>
      <c r="B1435">
        <v>76.639999000000003</v>
      </c>
      <c r="C1435">
        <v>79.535004000000001</v>
      </c>
      <c r="D1435">
        <v>76.415001000000004</v>
      </c>
      <c r="E1435">
        <v>78.809997999999993</v>
      </c>
      <c r="F1435">
        <v>78.809997999999993</v>
      </c>
      <c r="G1435">
        <v>3338400</v>
      </c>
    </row>
    <row r="1436" spans="1:7" x14ac:dyDescent="0.25">
      <c r="A1436" s="27">
        <v>42902</v>
      </c>
      <c r="B1436">
        <v>79.455001999999993</v>
      </c>
      <c r="C1436">
        <v>79.675003000000004</v>
      </c>
      <c r="D1436">
        <v>78</v>
      </c>
      <c r="E1436">
        <v>79.675003000000004</v>
      </c>
      <c r="F1436">
        <v>79.675003000000004</v>
      </c>
      <c r="G1436">
        <v>3065700</v>
      </c>
    </row>
    <row r="1437" spans="1:7" x14ac:dyDescent="0.25">
      <c r="A1437" s="27">
        <v>42905</v>
      </c>
      <c r="B1437">
        <v>80.934997999999993</v>
      </c>
      <c r="C1437">
        <v>82.434997999999993</v>
      </c>
      <c r="D1437">
        <v>80.839995999999999</v>
      </c>
      <c r="E1437">
        <v>81.989998</v>
      </c>
      <c r="F1437">
        <v>81.989998</v>
      </c>
      <c r="G1437">
        <v>3351200</v>
      </c>
    </row>
    <row r="1438" spans="1:7" x14ac:dyDescent="0.25">
      <c r="A1438" s="27">
        <v>42906</v>
      </c>
      <c r="B1438">
        <v>81.25</v>
      </c>
      <c r="C1438">
        <v>81.394997000000004</v>
      </c>
      <c r="D1438">
        <v>79.529999000000004</v>
      </c>
      <c r="E1438">
        <v>79.889999000000003</v>
      </c>
      <c r="F1438">
        <v>79.889999000000003</v>
      </c>
      <c r="G1438">
        <v>3987000</v>
      </c>
    </row>
    <row r="1439" spans="1:7" x14ac:dyDescent="0.25">
      <c r="A1439" s="27">
        <v>42907</v>
      </c>
      <c r="B1439">
        <v>81.349997999999999</v>
      </c>
      <c r="C1439">
        <v>81.730002999999996</v>
      </c>
      <c r="D1439">
        <v>79.830001999999993</v>
      </c>
      <c r="E1439">
        <v>80.550003000000004</v>
      </c>
      <c r="F1439">
        <v>80.550003000000004</v>
      </c>
      <c r="G1439">
        <v>2979600</v>
      </c>
    </row>
    <row r="1440" spans="1:7" x14ac:dyDescent="0.25">
      <c r="A1440" s="27">
        <v>42908</v>
      </c>
      <c r="B1440">
        <v>80.754997000000003</v>
      </c>
      <c r="C1440">
        <v>81.839995999999999</v>
      </c>
      <c r="D1440">
        <v>80.235000999999997</v>
      </c>
      <c r="E1440">
        <v>81.434997999999993</v>
      </c>
      <c r="F1440">
        <v>81.434997999999993</v>
      </c>
      <c r="G1440">
        <v>2108700</v>
      </c>
    </row>
    <row r="1441" spans="1:7" x14ac:dyDescent="0.25">
      <c r="A1441" s="27">
        <v>42909</v>
      </c>
      <c r="B1441">
        <v>81.449996999999996</v>
      </c>
      <c r="C1441">
        <v>82.370002999999997</v>
      </c>
      <c r="D1441">
        <v>80.864998</v>
      </c>
      <c r="E1441">
        <v>82.214995999999999</v>
      </c>
      <c r="F1441">
        <v>82.214995999999999</v>
      </c>
      <c r="G1441">
        <v>1831000</v>
      </c>
    </row>
    <row r="1442" spans="1:7" x14ac:dyDescent="0.25">
      <c r="A1442" s="27">
        <v>42912</v>
      </c>
      <c r="B1442">
        <v>83.279999000000004</v>
      </c>
      <c r="C1442">
        <v>84.120002999999997</v>
      </c>
      <c r="D1442">
        <v>82.504997000000003</v>
      </c>
      <c r="E1442">
        <v>84.029999000000004</v>
      </c>
      <c r="F1442">
        <v>84.029999000000004</v>
      </c>
      <c r="G1442">
        <v>2600700</v>
      </c>
    </row>
    <row r="1443" spans="1:7" x14ac:dyDescent="0.25">
      <c r="A1443" s="27">
        <v>42913</v>
      </c>
      <c r="B1443">
        <v>83.584998999999996</v>
      </c>
      <c r="C1443">
        <v>84.5</v>
      </c>
      <c r="D1443">
        <v>81</v>
      </c>
      <c r="E1443">
        <v>81.050003000000004</v>
      </c>
      <c r="F1443">
        <v>81.050003000000004</v>
      </c>
      <c r="G1443">
        <v>4553900</v>
      </c>
    </row>
    <row r="1444" spans="1:7" x14ac:dyDescent="0.25">
      <c r="A1444" s="27">
        <v>42914</v>
      </c>
      <c r="B1444">
        <v>82.605002999999996</v>
      </c>
      <c r="C1444">
        <v>83.900002000000001</v>
      </c>
      <c r="D1444">
        <v>81.675003000000004</v>
      </c>
      <c r="E1444">
        <v>83.550003000000004</v>
      </c>
      <c r="F1444">
        <v>83.550003000000004</v>
      </c>
      <c r="G1444">
        <v>2455700</v>
      </c>
    </row>
    <row r="1445" spans="1:7" x14ac:dyDescent="0.25">
      <c r="A1445" s="27">
        <v>42915</v>
      </c>
      <c r="B1445">
        <v>83.43</v>
      </c>
      <c r="C1445">
        <v>83.449996999999996</v>
      </c>
      <c r="D1445">
        <v>71.004997000000003</v>
      </c>
      <c r="E1445">
        <v>79.180000000000007</v>
      </c>
      <c r="F1445">
        <v>79.180000000000007</v>
      </c>
      <c r="G1445">
        <v>9619100</v>
      </c>
    </row>
    <row r="1446" spans="1:7" x14ac:dyDescent="0.25">
      <c r="A1446" s="27">
        <v>42916</v>
      </c>
      <c r="B1446">
        <v>81.379997000000003</v>
      </c>
      <c r="C1446">
        <v>82.084998999999996</v>
      </c>
      <c r="D1446">
        <v>77.864998</v>
      </c>
      <c r="E1446">
        <v>80.635002</v>
      </c>
      <c r="F1446">
        <v>80.635002</v>
      </c>
      <c r="G1446">
        <v>3984900</v>
      </c>
    </row>
    <row r="1447" spans="1:7" x14ac:dyDescent="0.25">
      <c r="A1447" s="27">
        <v>42919</v>
      </c>
      <c r="B1447">
        <v>81.849997999999999</v>
      </c>
      <c r="C1447">
        <v>82.264999000000003</v>
      </c>
      <c r="D1447">
        <v>79.400002000000001</v>
      </c>
      <c r="E1447">
        <v>79.555000000000007</v>
      </c>
      <c r="F1447">
        <v>79.555000000000007</v>
      </c>
      <c r="G1447">
        <v>2039100</v>
      </c>
    </row>
    <row r="1448" spans="1:7" x14ac:dyDescent="0.25">
      <c r="A1448" s="27">
        <v>42921</v>
      </c>
      <c r="B1448">
        <v>79.980002999999996</v>
      </c>
      <c r="C1448">
        <v>80.510002</v>
      </c>
      <c r="D1448">
        <v>77.285004000000001</v>
      </c>
      <c r="E1448">
        <v>79.5</v>
      </c>
      <c r="F1448">
        <v>79.5</v>
      </c>
      <c r="G1448">
        <v>3417800</v>
      </c>
    </row>
    <row r="1449" spans="1:7" x14ac:dyDescent="0.25">
      <c r="A1449" s="27">
        <v>42922</v>
      </c>
      <c r="B1449">
        <v>77.955001999999993</v>
      </c>
      <c r="C1449">
        <v>78.425003000000004</v>
      </c>
      <c r="D1449">
        <v>74.834998999999996</v>
      </c>
      <c r="E1449">
        <v>75.5</v>
      </c>
      <c r="F1449">
        <v>75.5</v>
      </c>
      <c r="G1449">
        <v>5224200</v>
      </c>
    </row>
    <row r="1450" spans="1:7" x14ac:dyDescent="0.25">
      <c r="A1450" s="27">
        <v>42923</v>
      </c>
      <c r="B1450">
        <v>76.985000999999997</v>
      </c>
      <c r="C1450">
        <v>78.279999000000004</v>
      </c>
      <c r="D1450">
        <v>76.319999999999993</v>
      </c>
      <c r="E1450">
        <v>78.180000000000007</v>
      </c>
      <c r="F1450">
        <v>78.180000000000007</v>
      </c>
      <c r="G1450">
        <v>3955800</v>
      </c>
    </row>
    <row r="1451" spans="1:7" x14ac:dyDescent="0.25">
      <c r="A1451" s="27">
        <v>42926</v>
      </c>
      <c r="B1451">
        <v>78.305000000000007</v>
      </c>
      <c r="C1451">
        <v>80.709998999999996</v>
      </c>
      <c r="D1451">
        <v>78.129997000000003</v>
      </c>
      <c r="E1451">
        <v>80.084998999999996</v>
      </c>
      <c r="F1451">
        <v>80.084998999999996</v>
      </c>
      <c r="G1451">
        <v>2262600</v>
      </c>
    </row>
    <row r="1452" spans="1:7" x14ac:dyDescent="0.25">
      <c r="A1452" s="27">
        <v>42927</v>
      </c>
      <c r="B1452">
        <v>79.849997999999999</v>
      </c>
      <c r="C1452">
        <v>80.790001000000004</v>
      </c>
      <c r="D1452">
        <v>76.620002999999997</v>
      </c>
      <c r="E1452">
        <v>80.430000000000007</v>
      </c>
      <c r="F1452">
        <v>80.430000000000007</v>
      </c>
      <c r="G1452">
        <v>4339500</v>
      </c>
    </row>
    <row r="1453" spans="1:7" x14ac:dyDescent="0.25">
      <c r="A1453" s="27">
        <v>42928</v>
      </c>
      <c r="B1453">
        <v>81.819999999999993</v>
      </c>
      <c r="C1453">
        <v>82.934997999999993</v>
      </c>
      <c r="D1453">
        <v>81.675003000000004</v>
      </c>
      <c r="E1453">
        <v>82.635002</v>
      </c>
      <c r="F1453">
        <v>82.635002</v>
      </c>
      <c r="G1453">
        <v>2750900</v>
      </c>
    </row>
    <row r="1454" spans="1:7" x14ac:dyDescent="0.25">
      <c r="A1454" s="27">
        <v>42929</v>
      </c>
      <c r="B1454">
        <v>82.660004000000001</v>
      </c>
      <c r="C1454">
        <v>83.775002000000001</v>
      </c>
      <c r="D1454">
        <v>82.620002999999997</v>
      </c>
      <c r="E1454">
        <v>83.544998000000007</v>
      </c>
      <c r="F1454">
        <v>83.544998000000007</v>
      </c>
      <c r="G1454">
        <v>2837700</v>
      </c>
    </row>
    <row r="1455" spans="1:7" x14ac:dyDescent="0.25">
      <c r="A1455" s="27">
        <v>42930</v>
      </c>
      <c r="B1455">
        <v>83.57</v>
      </c>
      <c r="C1455">
        <v>85.620002999999997</v>
      </c>
      <c r="D1455">
        <v>83.485000999999997</v>
      </c>
      <c r="E1455">
        <v>85</v>
      </c>
      <c r="F1455">
        <v>85</v>
      </c>
      <c r="G1455">
        <v>2445600</v>
      </c>
    </row>
    <row r="1456" spans="1:7" x14ac:dyDescent="0.25">
      <c r="A1456" s="27">
        <v>42933</v>
      </c>
      <c r="B1456">
        <v>86.610000999999997</v>
      </c>
      <c r="C1456">
        <v>87.540001000000004</v>
      </c>
      <c r="D1456">
        <v>86.400002000000001</v>
      </c>
      <c r="E1456">
        <v>87.220000999999996</v>
      </c>
      <c r="F1456">
        <v>87.220000999999996</v>
      </c>
      <c r="G1456">
        <v>3359200</v>
      </c>
    </row>
    <row r="1457" spans="1:7" x14ac:dyDescent="0.25">
      <c r="A1457" s="27">
        <v>42934</v>
      </c>
      <c r="B1457">
        <v>86.360000999999997</v>
      </c>
      <c r="C1457">
        <v>88.419998000000007</v>
      </c>
      <c r="D1457">
        <v>85.5</v>
      </c>
      <c r="E1457">
        <v>88.410004000000001</v>
      </c>
      <c r="F1457">
        <v>88.410004000000001</v>
      </c>
      <c r="G1457">
        <v>4710000</v>
      </c>
    </row>
    <row r="1458" spans="1:7" x14ac:dyDescent="0.25">
      <c r="A1458" s="27">
        <v>42935</v>
      </c>
      <c r="B1458">
        <v>89.220000999999996</v>
      </c>
      <c r="C1458">
        <v>90.220000999999996</v>
      </c>
      <c r="D1458">
        <v>89.010002</v>
      </c>
      <c r="E1458">
        <v>89.379997000000003</v>
      </c>
      <c r="F1458">
        <v>89.379997000000003</v>
      </c>
      <c r="G1458">
        <v>4509700</v>
      </c>
    </row>
    <row r="1459" spans="1:7" x14ac:dyDescent="0.25">
      <c r="A1459" s="27">
        <v>42936</v>
      </c>
      <c r="B1459">
        <v>90.040001000000004</v>
      </c>
      <c r="C1459">
        <v>90.230002999999996</v>
      </c>
      <c r="D1459">
        <v>88.379997000000003</v>
      </c>
      <c r="E1459">
        <v>90.230002999999996</v>
      </c>
      <c r="F1459">
        <v>90.230002999999996</v>
      </c>
      <c r="G1459">
        <v>4434400</v>
      </c>
    </row>
    <row r="1460" spans="1:7" x14ac:dyDescent="0.25">
      <c r="A1460" s="27">
        <v>42937</v>
      </c>
      <c r="B1460">
        <v>89.669998000000007</v>
      </c>
      <c r="C1460">
        <v>90.980002999999996</v>
      </c>
      <c r="D1460">
        <v>89.199996999999996</v>
      </c>
      <c r="E1460">
        <v>90.959998999999996</v>
      </c>
      <c r="F1460">
        <v>90.959998999999996</v>
      </c>
      <c r="G1460">
        <v>3744600</v>
      </c>
    </row>
    <row r="1461" spans="1:7" x14ac:dyDescent="0.25">
      <c r="A1461" s="27">
        <v>42940</v>
      </c>
      <c r="B1461">
        <v>91.169998000000007</v>
      </c>
      <c r="C1461">
        <v>92.900002000000001</v>
      </c>
      <c r="D1461">
        <v>91.110000999999997</v>
      </c>
      <c r="E1461">
        <v>92.519997000000004</v>
      </c>
      <c r="F1461">
        <v>92.519997000000004</v>
      </c>
      <c r="G1461">
        <v>2942700</v>
      </c>
    </row>
    <row r="1462" spans="1:7" x14ac:dyDescent="0.25">
      <c r="A1462" s="27">
        <v>42941</v>
      </c>
      <c r="B1462">
        <v>92.739998</v>
      </c>
      <c r="C1462">
        <v>93.019997000000004</v>
      </c>
      <c r="D1462">
        <v>91.75</v>
      </c>
      <c r="E1462">
        <v>92.089995999999999</v>
      </c>
      <c r="F1462">
        <v>92.089995999999999</v>
      </c>
      <c r="G1462">
        <v>2867100</v>
      </c>
    </row>
    <row r="1463" spans="1:7" x14ac:dyDescent="0.25">
      <c r="A1463" s="27">
        <v>42942</v>
      </c>
      <c r="B1463">
        <v>92.699996999999996</v>
      </c>
      <c r="C1463">
        <v>93.43</v>
      </c>
      <c r="D1463">
        <v>91.769997000000004</v>
      </c>
      <c r="E1463">
        <v>92.010002</v>
      </c>
      <c r="F1463">
        <v>92.010002</v>
      </c>
      <c r="G1463">
        <v>2248400</v>
      </c>
    </row>
    <row r="1464" spans="1:7" x14ac:dyDescent="0.25">
      <c r="A1464" s="27">
        <v>42943</v>
      </c>
      <c r="B1464">
        <v>92.870002999999997</v>
      </c>
      <c r="C1464">
        <v>92.870002999999997</v>
      </c>
      <c r="D1464">
        <v>86.129997000000003</v>
      </c>
      <c r="E1464">
        <v>91.160004000000001</v>
      </c>
      <c r="F1464">
        <v>91.160004000000001</v>
      </c>
      <c r="G1464">
        <v>6363300</v>
      </c>
    </row>
    <row r="1465" spans="1:7" x14ac:dyDescent="0.25">
      <c r="A1465" s="27">
        <v>42944</v>
      </c>
      <c r="B1465">
        <v>89.279999000000004</v>
      </c>
      <c r="C1465">
        <v>90.559997999999993</v>
      </c>
      <c r="D1465">
        <v>87.959998999999996</v>
      </c>
      <c r="E1465">
        <v>90.220000999999996</v>
      </c>
      <c r="F1465">
        <v>90.220000999999996</v>
      </c>
      <c r="G1465">
        <v>4149200</v>
      </c>
    </row>
    <row r="1466" spans="1:7" x14ac:dyDescent="0.25">
      <c r="A1466" s="27">
        <v>42947</v>
      </c>
      <c r="B1466">
        <v>91.650002000000001</v>
      </c>
      <c r="C1466">
        <v>91.75</v>
      </c>
      <c r="D1466">
        <v>89.879997000000003</v>
      </c>
      <c r="E1466">
        <v>90.949996999999996</v>
      </c>
      <c r="F1466">
        <v>90.949996999999996</v>
      </c>
      <c r="G1466">
        <v>3219600</v>
      </c>
    </row>
    <row r="1467" spans="1:7" x14ac:dyDescent="0.25">
      <c r="A1467" s="27">
        <v>42948</v>
      </c>
      <c r="B1467">
        <v>92.029999000000004</v>
      </c>
      <c r="C1467">
        <v>92.580001999999993</v>
      </c>
      <c r="D1467">
        <v>91.370002999999997</v>
      </c>
      <c r="E1467">
        <v>92</v>
      </c>
      <c r="F1467">
        <v>92</v>
      </c>
      <c r="G1467">
        <v>2416600</v>
      </c>
    </row>
    <row r="1468" spans="1:7" x14ac:dyDescent="0.25">
      <c r="A1468" s="27">
        <v>42949</v>
      </c>
      <c r="B1468">
        <v>92.68</v>
      </c>
      <c r="C1468">
        <v>92.709998999999996</v>
      </c>
      <c r="D1468">
        <v>89.809997999999993</v>
      </c>
      <c r="E1468">
        <v>91.709998999999996</v>
      </c>
      <c r="F1468">
        <v>91.709998999999996</v>
      </c>
      <c r="G1468">
        <v>3986300</v>
      </c>
    </row>
    <row r="1469" spans="1:7" x14ac:dyDescent="0.25">
      <c r="A1469" s="27">
        <v>42950</v>
      </c>
      <c r="B1469">
        <v>91.510002</v>
      </c>
      <c r="C1469">
        <v>91.650002000000001</v>
      </c>
      <c r="D1469">
        <v>90.139999000000003</v>
      </c>
      <c r="E1469">
        <v>90.519997000000004</v>
      </c>
      <c r="F1469">
        <v>90.519997000000004</v>
      </c>
      <c r="G1469">
        <v>3193800</v>
      </c>
    </row>
    <row r="1470" spans="1:7" x14ac:dyDescent="0.25">
      <c r="A1470" s="27">
        <v>42951</v>
      </c>
      <c r="B1470">
        <v>90.959998999999996</v>
      </c>
      <c r="C1470">
        <v>92.019997000000004</v>
      </c>
      <c r="D1470">
        <v>90.550003000000004</v>
      </c>
      <c r="E1470">
        <v>90.769997000000004</v>
      </c>
      <c r="F1470">
        <v>90.769997000000004</v>
      </c>
      <c r="G1470">
        <v>3288600</v>
      </c>
    </row>
    <row r="1471" spans="1:7" x14ac:dyDescent="0.25">
      <c r="A1471" s="27">
        <v>42954</v>
      </c>
      <c r="B1471">
        <v>91.099997999999999</v>
      </c>
      <c r="C1471">
        <v>91.980002999999996</v>
      </c>
      <c r="D1471">
        <v>90.809997999999993</v>
      </c>
      <c r="E1471">
        <v>91.970000999999996</v>
      </c>
      <c r="F1471">
        <v>91.970000999999996</v>
      </c>
      <c r="G1471">
        <v>1995100</v>
      </c>
    </row>
    <row r="1472" spans="1:7" x14ac:dyDescent="0.25">
      <c r="A1472" s="27">
        <v>42955</v>
      </c>
      <c r="B1472">
        <v>91.889999000000003</v>
      </c>
      <c r="C1472">
        <v>93.209998999999996</v>
      </c>
      <c r="D1472">
        <v>88.059997999999993</v>
      </c>
      <c r="E1472">
        <v>89.379997000000003</v>
      </c>
      <c r="F1472">
        <v>89.379997000000003</v>
      </c>
      <c r="G1472">
        <v>5508800</v>
      </c>
    </row>
    <row r="1473" spans="1:7" x14ac:dyDescent="0.25">
      <c r="A1473" s="27">
        <v>42956</v>
      </c>
      <c r="B1473">
        <v>86.949996999999996</v>
      </c>
      <c r="C1473">
        <v>88.839995999999999</v>
      </c>
      <c r="D1473">
        <v>84.370002999999997</v>
      </c>
      <c r="E1473">
        <v>86.919998000000007</v>
      </c>
      <c r="F1473">
        <v>86.919998000000007</v>
      </c>
      <c r="G1473">
        <v>7718500</v>
      </c>
    </row>
    <row r="1474" spans="1:7" x14ac:dyDescent="0.25">
      <c r="A1474" s="27">
        <v>42957</v>
      </c>
      <c r="B1474">
        <v>84.620002999999997</v>
      </c>
      <c r="C1474">
        <v>84.730002999999996</v>
      </c>
      <c r="D1474">
        <v>74.449996999999996</v>
      </c>
      <c r="E1474">
        <v>74.930000000000007</v>
      </c>
      <c r="F1474">
        <v>74.930000000000007</v>
      </c>
      <c r="G1474">
        <v>16495400</v>
      </c>
    </row>
    <row r="1475" spans="1:7" x14ac:dyDescent="0.25">
      <c r="A1475" s="27">
        <v>42958</v>
      </c>
      <c r="B1475">
        <v>73.199996999999996</v>
      </c>
      <c r="C1475">
        <v>75.319999999999993</v>
      </c>
      <c r="D1475">
        <v>69.629997000000003</v>
      </c>
      <c r="E1475">
        <v>71.680000000000007</v>
      </c>
      <c r="F1475">
        <v>71.680000000000007</v>
      </c>
      <c r="G1475">
        <v>10974900</v>
      </c>
    </row>
    <row r="1476" spans="1:7" x14ac:dyDescent="0.25">
      <c r="A1476" s="27">
        <v>42961</v>
      </c>
      <c r="B1476">
        <v>77.050003000000004</v>
      </c>
      <c r="C1476">
        <v>80.949996999999996</v>
      </c>
      <c r="D1476">
        <v>77.029999000000004</v>
      </c>
      <c r="E1476">
        <v>80.819999999999993</v>
      </c>
      <c r="F1476">
        <v>80.819999999999993</v>
      </c>
      <c r="G1476">
        <v>7909600</v>
      </c>
    </row>
    <row r="1477" spans="1:7" x14ac:dyDescent="0.25">
      <c r="A1477" s="27">
        <v>42962</v>
      </c>
      <c r="B1477">
        <v>82.949996999999996</v>
      </c>
      <c r="C1477">
        <v>82.949996999999996</v>
      </c>
      <c r="D1477">
        <v>79.650002000000001</v>
      </c>
      <c r="E1477">
        <v>81.220000999999996</v>
      </c>
      <c r="F1477">
        <v>81.220000999999996</v>
      </c>
      <c r="G1477">
        <v>6174800</v>
      </c>
    </row>
    <row r="1478" spans="1:7" x14ac:dyDescent="0.25">
      <c r="A1478" s="27">
        <v>42963</v>
      </c>
      <c r="B1478">
        <v>81.269997000000004</v>
      </c>
      <c r="C1478">
        <v>82.480002999999996</v>
      </c>
      <c r="D1478">
        <v>80.599997999999999</v>
      </c>
      <c r="E1478">
        <v>81.830001999999993</v>
      </c>
      <c r="F1478">
        <v>81.830001999999993</v>
      </c>
      <c r="G1478">
        <v>6571100</v>
      </c>
    </row>
    <row r="1479" spans="1:7" x14ac:dyDescent="0.25">
      <c r="A1479" s="27">
        <v>42964</v>
      </c>
      <c r="B1479">
        <v>79.629997000000003</v>
      </c>
      <c r="C1479">
        <v>80.760002</v>
      </c>
      <c r="D1479">
        <v>68</v>
      </c>
      <c r="E1479">
        <v>68.239998</v>
      </c>
      <c r="F1479">
        <v>68.239998</v>
      </c>
      <c r="G1479">
        <v>22679200</v>
      </c>
    </row>
    <row r="1480" spans="1:7" x14ac:dyDescent="0.25">
      <c r="A1480" s="27">
        <v>42965</v>
      </c>
      <c r="B1480">
        <v>70.839995999999999</v>
      </c>
      <c r="C1480">
        <v>74.160004000000001</v>
      </c>
      <c r="D1480">
        <v>68.430000000000007</v>
      </c>
      <c r="E1480">
        <v>70.660004000000001</v>
      </c>
      <c r="F1480">
        <v>70.660004000000001</v>
      </c>
      <c r="G1480">
        <v>17854200</v>
      </c>
    </row>
    <row r="1481" spans="1:7" x14ac:dyDescent="0.25">
      <c r="A1481" s="27">
        <v>42968</v>
      </c>
      <c r="B1481">
        <v>71.25</v>
      </c>
      <c r="C1481">
        <v>73.660004000000001</v>
      </c>
      <c r="D1481">
        <v>69.660004000000001</v>
      </c>
      <c r="E1481">
        <v>73.470000999999996</v>
      </c>
      <c r="F1481">
        <v>73.470000999999996</v>
      </c>
      <c r="G1481">
        <v>9793400</v>
      </c>
    </row>
    <row r="1482" spans="1:7" x14ac:dyDescent="0.25">
      <c r="A1482" s="27">
        <v>42969</v>
      </c>
      <c r="B1482">
        <v>75.779999000000004</v>
      </c>
      <c r="C1482">
        <v>79.180000000000007</v>
      </c>
      <c r="D1482">
        <v>75.519997000000004</v>
      </c>
      <c r="E1482">
        <v>78.870002999999997</v>
      </c>
      <c r="F1482">
        <v>78.870002999999997</v>
      </c>
      <c r="G1482">
        <v>8751300</v>
      </c>
    </row>
    <row r="1483" spans="1:7" x14ac:dyDescent="0.25">
      <c r="A1483" s="27">
        <v>42970</v>
      </c>
      <c r="B1483">
        <v>75.470000999999996</v>
      </c>
      <c r="C1483">
        <v>78.620002999999997</v>
      </c>
      <c r="D1483">
        <v>74.790001000000004</v>
      </c>
      <c r="E1483">
        <v>77.919998000000007</v>
      </c>
      <c r="F1483">
        <v>77.919998000000007</v>
      </c>
      <c r="G1483">
        <v>11465200</v>
      </c>
    </row>
    <row r="1484" spans="1:7" x14ac:dyDescent="0.25">
      <c r="A1484" s="27">
        <v>42971</v>
      </c>
      <c r="B1484">
        <v>78.139999000000003</v>
      </c>
      <c r="C1484">
        <v>78.580001999999993</v>
      </c>
      <c r="D1484">
        <v>74.180000000000007</v>
      </c>
      <c r="E1484">
        <v>75.669998000000007</v>
      </c>
      <c r="F1484">
        <v>75.669998000000007</v>
      </c>
      <c r="G1484">
        <v>11973700</v>
      </c>
    </row>
    <row r="1485" spans="1:7" x14ac:dyDescent="0.25">
      <c r="A1485" s="27">
        <v>42972</v>
      </c>
      <c r="B1485">
        <v>77.160004000000001</v>
      </c>
      <c r="C1485">
        <v>78.239998</v>
      </c>
      <c r="D1485">
        <v>76.279999000000004</v>
      </c>
      <c r="E1485">
        <v>77.959998999999996</v>
      </c>
      <c r="F1485">
        <v>77.959998999999996</v>
      </c>
      <c r="G1485">
        <v>8712800</v>
      </c>
    </row>
    <row r="1486" spans="1:7" x14ac:dyDescent="0.25">
      <c r="A1486" s="27">
        <v>42975</v>
      </c>
      <c r="B1486">
        <v>78.900002000000001</v>
      </c>
      <c r="C1486">
        <v>78.959998999999996</v>
      </c>
      <c r="D1486">
        <v>76.930000000000007</v>
      </c>
      <c r="E1486">
        <v>78.470000999999996</v>
      </c>
      <c r="F1486">
        <v>78.470000999999996</v>
      </c>
      <c r="G1486">
        <v>6890600</v>
      </c>
    </row>
    <row r="1487" spans="1:7" x14ac:dyDescent="0.25">
      <c r="A1487" s="27">
        <v>42976</v>
      </c>
      <c r="B1487">
        <v>72.620002999999997</v>
      </c>
      <c r="C1487">
        <v>77.900002000000001</v>
      </c>
      <c r="D1487">
        <v>72.309997999999993</v>
      </c>
      <c r="E1487">
        <v>77.610000999999997</v>
      </c>
      <c r="F1487">
        <v>77.610000999999997</v>
      </c>
      <c r="G1487">
        <v>10991000</v>
      </c>
    </row>
    <row r="1488" spans="1:7" x14ac:dyDescent="0.25">
      <c r="A1488" s="27">
        <v>42977</v>
      </c>
      <c r="B1488">
        <v>77.739998</v>
      </c>
      <c r="C1488">
        <v>78.529999000000004</v>
      </c>
      <c r="D1488">
        <v>77.069999999999993</v>
      </c>
      <c r="E1488">
        <v>78</v>
      </c>
      <c r="F1488">
        <v>78</v>
      </c>
      <c r="G1488">
        <v>5178400</v>
      </c>
    </row>
    <row r="1489" spans="1:7" x14ac:dyDescent="0.25">
      <c r="A1489" s="27">
        <v>42978</v>
      </c>
      <c r="B1489">
        <v>78.550003000000004</v>
      </c>
      <c r="C1489">
        <v>80.330001999999993</v>
      </c>
      <c r="D1489">
        <v>78.349997999999999</v>
      </c>
      <c r="E1489">
        <v>80.199996999999996</v>
      </c>
      <c r="F1489">
        <v>80.199996999999996</v>
      </c>
      <c r="G1489">
        <v>6423000</v>
      </c>
    </row>
    <row r="1490" spans="1:7" x14ac:dyDescent="0.25">
      <c r="A1490" s="27">
        <v>42979</v>
      </c>
      <c r="B1490">
        <v>80.889999000000003</v>
      </c>
      <c r="C1490">
        <v>81.139999000000003</v>
      </c>
      <c r="D1490">
        <v>80.089995999999999</v>
      </c>
      <c r="E1490">
        <v>80.309997999999993</v>
      </c>
      <c r="F1490">
        <v>80.309997999999993</v>
      </c>
      <c r="G1490">
        <v>4428400</v>
      </c>
    </row>
    <row r="1491" spans="1:7" x14ac:dyDescent="0.25">
      <c r="A1491" s="27">
        <v>42983</v>
      </c>
      <c r="B1491">
        <v>77.480002999999996</v>
      </c>
      <c r="C1491">
        <v>79</v>
      </c>
      <c r="D1491">
        <v>72.360000999999997</v>
      </c>
      <c r="E1491">
        <v>75.720000999999996</v>
      </c>
      <c r="F1491">
        <v>75.720000999999996</v>
      </c>
      <c r="G1491">
        <v>18916800</v>
      </c>
    </row>
    <row r="1492" spans="1:7" x14ac:dyDescent="0.25">
      <c r="A1492" s="27">
        <v>42984</v>
      </c>
      <c r="B1492">
        <v>77.699996999999996</v>
      </c>
      <c r="C1492">
        <v>78.110000999999997</v>
      </c>
      <c r="D1492">
        <v>75.830001999999993</v>
      </c>
      <c r="E1492">
        <v>77.779999000000004</v>
      </c>
      <c r="F1492">
        <v>77.779999000000004</v>
      </c>
      <c r="G1492">
        <v>8320800</v>
      </c>
    </row>
    <row r="1493" spans="1:7" x14ac:dyDescent="0.25">
      <c r="A1493" s="27">
        <v>42985</v>
      </c>
      <c r="B1493">
        <v>77.989998</v>
      </c>
      <c r="C1493">
        <v>78.839995999999999</v>
      </c>
      <c r="D1493">
        <v>76.699996999999996</v>
      </c>
      <c r="E1493">
        <v>78.190002000000007</v>
      </c>
      <c r="F1493">
        <v>78.190002000000007</v>
      </c>
      <c r="G1493">
        <v>6339500</v>
      </c>
    </row>
    <row r="1494" spans="1:7" x14ac:dyDescent="0.25">
      <c r="A1494" s="27">
        <v>42986</v>
      </c>
      <c r="B1494">
        <v>77.199996999999996</v>
      </c>
      <c r="C1494">
        <v>77.519997000000004</v>
      </c>
      <c r="D1494">
        <v>75.779999000000004</v>
      </c>
      <c r="E1494">
        <v>76.330001999999993</v>
      </c>
      <c r="F1494">
        <v>76.330001999999993</v>
      </c>
      <c r="G1494">
        <v>5720600</v>
      </c>
    </row>
    <row r="1495" spans="1:7" x14ac:dyDescent="0.25">
      <c r="A1495" s="27">
        <v>42989</v>
      </c>
      <c r="B1495">
        <v>79.160004000000001</v>
      </c>
      <c r="C1495">
        <v>81.169998000000007</v>
      </c>
      <c r="D1495">
        <v>79.160004000000001</v>
      </c>
      <c r="E1495">
        <v>80.690002000000007</v>
      </c>
      <c r="F1495">
        <v>80.690002000000007</v>
      </c>
      <c r="G1495">
        <v>6570300</v>
      </c>
    </row>
    <row r="1496" spans="1:7" x14ac:dyDescent="0.25">
      <c r="A1496" s="27">
        <v>42990</v>
      </c>
      <c r="B1496">
        <v>81.739998</v>
      </c>
      <c r="C1496">
        <v>82.800003000000004</v>
      </c>
      <c r="D1496">
        <v>81.180000000000007</v>
      </c>
      <c r="E1496">
        <v>82.730002999999996</v>
      </c>
      <c r="F1496">
        <v>82.730002999999996</v>
      </c>
      <c r="G1496">
        <v>4806000</v>
      </c>
    </row>
    <row r="1497" spans="1:7" x14ac:dyDescent="0.25">
      <c r="A1497" s="27">
        <v>42991</v>
      </c>
      <c r="B1497">
        <v>82.800003000000004</v>
      </c>
      <c r="C1497">
        <v>85.75</v>
      </c>
      <c r="D1497">
        <v>82.730002999999996</v>
      </c>
      <c r="E1497">
        <v>85.620002999999997</v>
      </c>
      <c r="F1497">
        <v>85.620002999999997</v>
      </c>
      <c r="G1497">
        <v>4732200</v>
      </c>
    </row>
    <row r="1498" spans="1:7" x14ac:dyDescent="0.25">
      <c r="A1498" s="27">
        <v>42992</v>
      </c>
      <c r="B1498">
        <v>84.599997999999999</v>
      </c>
      <c r="C1498">
        <v>85.75</v>
      </c>
      <c r="D1498">
        <v>84.25</v>
      </c>
      <c r="E1498">
        <v>84.459998999999996</v>
      </c>
      <c r="F1498">
        <v>84.459998999999996</v>
      </c>
      <c r="G1498">
        <v>4955800</v>
      </c>
    </row>
    <row r="1499" spans="1:7" x14ac:dyDescent="0.25">
      <c r="A1499" s="27">
        <v>42993</v>
      </c>
      <c r="B1499">
        <v>84.93</v>
      </c>
      <c r="C1499">
        <v>86.199996999999996</v>
      </c>
      <c r="D1499">
        <v>84.879997000000003</v>
      </c>
      <c r="E1499">
        <v>86.040001000000004</v>
      </c>
      <c r="F1499">
        <v>86.040001000000004</v>
      </c>
      <c r="G1499">
        <v>4216400</v>
      </c>
    </row>
    <row r="1500" spans="1:7" x14ac:dyDescent="0.25">
      <c r="A1500" s="27">
        <v>42996</v>
      </c>
      <c r="B1500">
        <v>87.18</v>
      </c>
      <c r="C1500">
        <v>90.459998999999996</v>
      </c>
      <c r="D1500">
        <v>87.169998000000007</v>
      </c>
      <c r="E1500">
        <v>89.760002</v>
      </c>
      <c r="F1500">
        <v>89.760002</v>
      </c>
      <c r="G1500">
        <v>5866600</v>
      </c>
    </row>
    <row r="1501" spans="1:7" x14ac:dyDescent="0.25">
      <c r="A1501" s="27">
        <v>42997</v>
      </c>
      <c r="B1501">
        <v>89.790001000000004</v>
      </c>
      <c r="C1501">
        <v>89.93</v>
      </c>
      <c r="D1501">
        <v>88.599997999999999</v>
      </c>
      <c r="E1501">
        <v>89.730002999999996</v>
      </c>
      <c r="F1501">
        <v>89.730002999999996</v>
      </c>
      <c r="G1501">
        <v>4045700</v>
      </c>
    </row>
    <row r="1502" spans="1:7" x14ac:dyDescent="0.25">
      <c r="A1502" s="27">
        <v>42998</v>
      </c>
      <c r="B1502">
        <v>89.389999000000003</v>
      </c>
      <c r="C1502">
        <v>90.209998999999996</v>
      </c>
      <c r="D1502">
        <v>86.300003000000004</v>
      </c>
      <c r="E1502">
        <v>89.639999000000003</v>
      </c>
      <c r="F1502">
        <v>89.639999000000003</v>
      </c>
      <c r="G1502">
        <v>6201700</v>
      </c>
    </row>
    <row r="1503" spans="1:7" x14ac:dyDescent="0.25">
      <c r="A1503" s="27">
        <v>42999</v>
      </c>
      <c r="B1503">
        <v>90</v>
      </c>
      <c r="C1503">
        <v>90.230002999999996</v>
      </c>
      <c r="D1503">
        <v>88.650002000000001</v>
      </c>
      <c r="E1503">
        <v>89.720000999999996</v>
      </c>
      <c r="F1503">
        <v>89.720000999999996</v>
      </c>
      <c r="G1503">
        <v>5239400</v>
      </c>
    </row>
    <row r="1504" spans="1:7" x14ac:dyDescent="0.25">
      <c r="A1504" s="27">
        <v>43000</v>
      </c>
      <c r="B1504">
        <v>88.099997999999999</v>
      </c>
      <c r="C1504">
        <v>89.720000999999996</v>
      </c>
      <c r="D1504">
        <v>87.480002999999996</v>
      </c>
      <c r="E1504">
        <v>89.110000999999997</v>
      </c>
      <c r="F1504">
        <v>89.110000999999997</v>
      </c>
      <c r="G1504">
        <v>3320900</v>
      </c>
    </row>
    <row r="1505" spans="1:7" x14ac:dyDescent="0.25">
      <c r="A1505" s="27">
        <v>43003</v>
      </c>
      <c r="B1505">
        <v>88.919998000000007</v>
      </c>
      <c r="C1505">
        <v>90.07</v>
      </c>
      <c r="D1505">
        <v>86.32</v>
      </c>
      <c r="E1505">
        <v>89.07</v>
      </c>
      <c r="F1505">
        <v>89.07</v>
      </c>
      <c r="G1505">
        <v>7425000</v>
      </c>
    </row>
    <row r="1506" spans="1:7" x14ac:dyDescent="0.25">
      <c r="A1506" s="27">
        <v>43004</v>
      </c>
      <c r="B1506">
        <v>89.559997999999993</v>
      </c>
      <c r="C1506">
        <v>90.550003000000004</v>
      </c>
      <c r="D1506">
        <v>88.540001000000004</v>
      </c>
      <c r="E1506">
        <v>90</v>
      </c>
      <c r="F1506">
        <v>90</v>
      </c>
      <c r="G1506">
        <v>4613400</v>
      </c>
    </row>
    <row r="1507" spans="1:7" x14ac:dyDescent="0.25">
      <c r="A1507" s="27">
        <v>43005</v>
      </c>
      <c r="B1507">
        <v>90.989998</v>
      </c>
      <c r="C1507">
        <v>91.470000999999996</v>
      </c>
      <c r="D1507">
        <v>89.82</v>
      </c>
      <c r="E1507">
        <v>90.769997000000004</v>
      </c>
      <c r="F1507">
        <v>90.769997000000004</v>
      </c>
      <c r="G1507">
        <v>4994400</v>
      </c>
    </row>
    <row r="1508" spans="1:7" x14ac:dyDescent="0.25">
      <c r="A1508" s="27">
        <v>43006</v>
      </c>
      <c r="B1508">
        <v>90.370002999999997</v>
      </c>
      <c r="C1508">
        <v>92.080001999999993</v>
      </c>
      <c r="D1508">
        <v>90.209998999999996</v>
      </c>
      <c r="E1508">
        <v>92.050003000000004</v>
      </c>
      <c r="F1508">
        <v>92.050003000000004</v>
      </c>
      <c r="G1508">
        <v>3199700</v>
      </c>
    </row>
    <row r="1509" spans="1:7" x14ac:dyDescent="0.25">
      <c r="A1509" s="27">
        <v>43007</v>
      </c>
      <c r="B1509">
        <v>92.139999000000003</v>
      </c>
      <c r="C1509">
        <v>93.980002999999996</v>
      </c>
      <c r="D1509">
        <v>91.440002000000007</v>
      </c>
      <c r="E1509">
        <v>93.75</v>
      </c>
      <c r="F1509">
        <v>93.75</v>
      </c>
      <c r="G1509">
        <v>3724600</v>
      </c>
    </row>
    <row r="1510" spans="1:7" x14ac:dyDescent="0.25">
      <c r="A1510" s="27">
        <v>43010</v>
      </c>
      <c r="B1510">
        <v>94.349997999999999</v>
      </c>
      <c r="C1510">
        <v>96.5</v>
      </c>
      <c r="D1510">
        <v>94.279999000000004</v>
      </c>
      <c r="E1510">
        <v>95.519997000000004</v>
      </c>
      <c r="F1510">
        <v>95.519997000000004</v>
      </c>
      <c r="G1510">
        <v>3989300</v>
      </c>
    </row>
    <row r="1511" spans="1:7" x14ac:dyDescent="0.25">
      <c r="A1511" s="27">
        <v>43011</v>
      </c>
      <c r="B1511">
        <v>96.5</v>
      </c>
      <c r="C1511">
        <v>96.709998999999996</v>
      </c>
      <c r="D1511">
        <v>95.510002</v>
      </c>
      <c r="E1511">
        <v>95.940002000000007</v>
      </c>
      <c r="F1511">
        <v>95.940002000000007</v>
      </c>
      <c r="G1511">
        <v>2930700</v>
      </c>
    </row>
    <row r="1512" spans="1:7" x14ac:dyDescent="0.25">
      <c r="A1512" s="27">
        <v>43012</v>
      </c>
      <c r="B1512">
        <v>95.720000999999996</v>
      </c>
      <c r="C1512">
        <v>96.230002999999996</v>
      </c>
      <c r="D1512">
        <v>95.059997999999993</v>
      </c>
      <c r="E1512">
        <v>95.870002999999997</v>
      </c>
      <c r="F1512">
        <v>95.870002999999997</v>
      </c>
      <c r="G1512">
        <v>3170800</v>
      </c>
    </row>
    <row r="1513" spans="1:7" x14ac:dyDescent="0.25">
      <c r="A1513" s="27">
        <v>43013</v>
      </c>
      <c r="B1513">
        <v>96.349997999999999</v>
      </c>
      <c r="C1513">
        <v>99.120002999999997</v>
      </c>
      <c r="D1513">
        <v>96.32</v>
      </c>
      <c r="E1513">
        <v>98.860000999999997</v>
      </c>
      <c r="F1513">
        <v>98.860000999999997</v>
      </c>
      <c r="G1513">
        <v>3455500</v>
      </c>
    </row>
    <row r="1514" spans="1:7" x14ac:dyDescent="0.25">
      <c r="A1514" s="27">
        <v>43014</v>
      </c>
      <c r="B1514">
        <v>98.5</v>
      </c>
      <c r="C1514">
        <v>98.860000999999997</v>
      </c>
      <c r="D1514">
        <v>96.360000999999997</v>
      </c>
      <c r="E1514">
        <v>98.800003000000004</v>
      </c>
      <c r="F1514">
        <v>98.800003000000004</v>
      </c>
      <c r="G1514">
        <v>5711900</v>
      </c>
    </row>
    <row r="1515" spans="1:7" x14ac:dyDescent="0.25">
      <c r="A1515" s="27">
        <v>43017</v>
      </c>
      <c r="B1515">
        <v>99.300003000000004</v>
      </c>
      <c r="C1515">
        <v>99.419998000000007</v>
      </c>
      <c r="D1515">
        <v>95.870002999999997</v>
      </c>
      <c r="E1515">
        <v>96.940002000000007</v>
      </c>
      <c r="F1515">
        <v>96.940002000000007</v>
      </c>
      <c r="G1515">
        <v>4317100</v>
      </c>
    </row>
    <row r="1516" spans="1:7" x14ac:dyDescent="0.25">
      <c r="A1516" s="27">
        <v>43018</v>
      </c>
      <c r="B1516">
        <v>98.519997000000004</v>
      </c>
      <c r="C1516">
        <v>99.410004000000001</v>
      </c>
      <c r="D1516">
        <v>96.830001999999993</v>
      </c>
      <c r="E1516">
        <v>99.010002</v>
      </c>
      <c r="F1516">
        <v>99.010002</v>
      </c>
      <c r="G1516">
        <v>4533500</v>
      </c>
    </row>
    <row r="1517" spans="1:7" x14ac:dyDescent="0.25">
      <c r="A1517" s="27">
        <v>43019</v>
      </c>
      <c r="B1517">
        <v>99.260002</v>
      </c>
      <c r="C1517">
        <v>101.410004</v>
      </c>
      <c r="D1517">
        <v>98.580001999999993</v>
      </c>
      <c r="E1517">
        <v>101.07</v>
      </c>
      <c r="F1517">
        <v>101.07</v>
      </c>
      <c r="G1517">
        <v>2975400</v>
      </c>
    </row>
    <row r="1518" spans="1:7" x14ac:dyDescent="0.25">
      <c r="A1518" s="27">
        <v>43020</v>
      </c>
      <c r="B1518">
        <v>100.970001</v>
      </c>
      <c r="C1518">
        <v>102.800003</v>
      </c>
      <c r="D1518">
        <v>100.050003</v>
      </c>
      <c r="E1518">
        <v>101.800003</v>
      </c>
      <c r="F1518">
        <v>101.800003</v>
      </c>
      <c r="G1518">
        <v>4028900</v>
      </c>
    </row>
    <row r="1519" spans="1:7" x14ac:dyDescent="0.25">
      <c r="A1519" s="27">
        <v>43021</v>
      </c>
      <c r="B1519">
        <v>102.870003</v>
      </c>
      <c r="C1519">
        <v>104.5</v>
      </c>
      <c r="D1519">
        <v>102.5</v>
      </c>
      <c r="E1519">
        <v>103.660004</v>
      </c>
      <c r="F1519">
        <v>103.660004</v>
      </c>
      <c r="G1519">
        <v>3813100</v>
      </c>
    </row>
    <row r="1520" spans="1:7" x14ac:dyDescent="0.25">
      <c r="A1520" s="27">
        <v>43024</v>
      </c>
      <c r="B1520">
        <v>104.55999799999999</v>
      </c>
      <c r="C1520">
        <v>105.519997</v>
      </c>
      <c r="D1520">
        <v>103.849998</v>
      </c>
      <c r="E1520">
        <v>105.400002</v>
      </c>
      <c r="F1520">
        <v>105.400002</v>
      </c>
      <c r="G1520">
        <v>3564400</v>
      </c>
    </row>
    <row r="1521" spans="1:7" x14ac:dyDescent="0.25">
      <c r="A1521" s="27">
        <v>43025</v>
      </c>
      <c r="B1521">
        <v>105.150002</v>
      </c>
      <c r="C1521">
        <v>105.629997</v>
      </c>
      <c r="D1521">
        <v>104.089996</v>
      </c>
      <c r="E1521">
        <v>105.230003</v>
      </c>
      <c r="F1521">
        <v>105.230003</v>
      </c>
      <c r="G1521">
        <v>4419800</v>
      </c>
    </row>
    <row r="1522" spans="1:7" x14ac:dyDescent="0.25">
      <c r="A1522" s="27">
        <v>43026</v>
      </c>
      <c r="B1522">
        <v>105.760002</v>
      </c>
      <c r="C1522">
        <v>106.360001</v>
      </c>
      <c r="D1522">
        <v>105.41999800000001</v>
      </c>
      <c r="E1522">
        <v>105.650002</v>
      </c>
      <c r="F1522">
        <v>105.650002</v>
      </c>
      <c r="G1522">
        <v>3664200</v>
      </c>
    </row>
    <row r="1523" spans="1:7" x14ac:dyDescent="0.25">
      <c r="A1523" s="27">
        <v>43027</v>
      </c>
      <c r="B1523">
        <v>102.040001</v>
      </c>
      <c r="C1523">
        <v>106.5</v>
      </c>
      <c r="D1523">
        <v>100.870003</v>
      </c>
      <c r="E1523">
        <v>106.349998</v>
      </c>
      <c r="F1523">
        <v>106.349998</v>
      </c>
      <c r="G1523">
        <v>7926400</v>
      </c>
    </row>
    <row r="1524" spans="1:7" x14ac:dyDescent="0.25">
      <c r="A1524" s="27">
        <v>43028</v>
      </c>
      <c r="B1524">
        <v>108.139999</v>
      </c>
      <c r="C1524">
        <v>108.5</v>
      </c>
      <c r="D1524">
        <v>107.379997</v>
      </c>
      <c r="E1524">
        <v>108.19000200000001</v>
      </c>
      <c r="F1524">
        <v>108.19000200000001</v>
      </c>
      <c r="G1524">
        <v>3441300</v>
      </c>
    </row>
    <row r="1525" spans="1:7" x14ac:dyDescent="0.25">
      <c r="A1525" s="27">
        <v>43031</v>
      </c>
      <c r="B1525">
        <v>108.959999</v>
      </c>
      <c r="C1525">
        <v>109.050003</v>
      </c>
      <c r="D1525">
        <v>103.589996</v>
      </c>
      <c r="E1525">
        <v>104.879997</v>
      </c>
      <c r="F1525">
        <v>104.879997</v>
      </c>
      <c r="G1525">
        <v>6059600</v>
      </c>
    </row>
    <row r="1526" spans="1:7" x14ac:dyDescent="0.25">
      <c r="A1526" s="27">
        <v>43032</v>
      </c>
      <c r="B1526">
        <v>106.489998</v>
      </c>
      <c r="C1526">
        <v>107.150002</v>
      </c>
      <c r="D1526">
        <v>103.089996</v>
      </c>
      <c r="E1526">
        <v>103.69000200000001</v>
      </c>
      <c r="F1526">
        <v>103.69000200000001</v>
      </c>
      <c r="G1526">
        <v>7523500</v>
      </c>
    </row>
    <row r="1527" spans="1:7" x14ac:dyDescent="0.25">
      <c r="A1527" s="27">
        <v>43033</v>
      </c>
      <c r="B1527">
        <v>102.480003</v>
      </c>
      <c r="C1527">
        <v>102.889999</v>
      </c>
      <c r="D1527">
        <v>93.059997999999993</v>
      </c>
      <c r="E1527">
        <v>100.220001</v>
      </c>
      <c r="F1527">
        <v>100.220001</v>
      </c>
      <c r="G1527">
        <v>19040800</v>
      </c>
    </row>
    <row r="1528" spans="1:7" x14ac:dyDescent="0.25">
      <c r="A1528" s="27">
        <v>43034</v>
      </c>
      <c r="B1528">
        <v>101.849998</v>
      </c>
      <c r="C1528">
        <v>103.199997</v>
      </c>
      <c r="D1528">
        <v>100.44000200000001</v>
      </c>
      <c r="E1528">
        <v>100.650002</v>
      </c>
      <c r="F1528">
        <v>100.650002</v>
      </c>
      <c r="G1528">
        <v>6634600</v>
      </c>
    </row>
    <row r="1529" spans="1:7" x14ac:dyDescent="0.25">
      <c r="A1529" s="27">
        <v>43035</v>
      </c>
      <c r="B1529">
        <v>103.160004</v>
      </c>
      <c r="C1529">
        <v>106.800003</v>
      </c>
      <c r="D1529">
        <v>101.589996</v>
      </c>
      <c r="E1529">
        <v>106.33000199999999</v>
      </c>
      <c r="F1529">
        <v>106.33000199999999</v>
      </c>
      <c r="G1529">
        <v>6524000</v>
      </c>
    </row>
    <row r="1530" spans="1:7" x14ac:dyDescent="0.25">
      <c r="A1530" s="27">
        <v>43038</v>
      </c>
      <c r="B1530">
        <v>103.160004</v>
      </c>
      <c r="C1530">
        <v>107.379997</v>
      </c>
      <c r="D1530">
        <v>102.790001</v>
      </c>
      <c r="E1530">
        <v>105.459999</v>
      </c>
      <c r="F1530">
        <v>105.459999</v>
      </c>
      <c r="G1530">
        <v>7022700</v>
      </c>
    </row>
    <row r="1531" spans="1:7" x14ac:dyDescent="0.25">
      <c r="A1531" s="27">
        <v>43039</v>
      </c>
      <c r="B1531">
        <v>106.370003</v>
      </c>
      <c r="C1531">
        <v>107.650002</v>
      </c>
      <c r="D1531">
        <v>105.660004</v>
      </c>
      <c r="E1531">
        <v>107.349998</v>
      </c>
      <c r="F1531">
        <v>107.349998</v>
      </c>
      <c r="G1531">
        <v>3570700</v>
      </c>
    </row>
    <row r="1532" spans="1:7" x14ac:dyDescent="0.25">
      <c r="A1532" s="27">
        <v>43040</v>
      </c>
      <c r="B1532">
        <v>108.389999</v>
      </c>
      <c r="C1532">
        <v>108.650002</v>
      </c>
      <c r="D1532">
        <v>105.620003</v>
      </c>
      <c r="E1532">
        <v>106.709999</v>
      </c>
      <c r="F1532">
        <v>106.709999</v>
      </c>
      <c r="G1532">
        <v>6477300</v>
      </c>
    </row>
    <row r="1533" spans="1:7" x14ac:dyDescent="0.25">
      <c r="A1533" s="27">
        <v>43041</v>
      </c>
      <c r="B1533">
        <v>106.760002</v>
      </c>
      <c r="C1533">
        <v>108.050003</v>
      </c>
      <c r="D1533">
        <v>103.55999799999999</v>
      </c>
      <c r="E1533">
        <v>107.879997</v>
      </c>
      <c r="F1533">
        <v>107.879997</v>
      </c>
      <c r="G1533">
        <v>5977000</v>
      </c>
    </row>
    <row r="1534" spans="1:7" x14ac:dyDescent="0.25">
      <c r="A1534" s="27">
        <v>43042</v>
      </c>
      <c r="B1534">
        <v>108.449997</v>
      </c>
      <c r="C1534">
        <v>108.83000199999999</v>
      </c>
      <c r="D1534">
        <v>107.029999</v>
      </c>
      <c r="E1534">
        <v>108.120003</v>
      </c>
      <c r="F1534">
        <v>108.120003</v>
      </c>
      <c r="G1534">
        <v>4458600</v>
      </c>
    </row>
    <row r="1535" spans="1:7" x14ac:dyDescent="0.25">
      <c r="A1535" s="27">
        <v>43045</v>
      </c>
      <c r="B1535">
        <v>108.360001</v>
      </c>
      <c r="C1535">
        <v>109.30999799999999</v>
      </c>
      <c r="D1535">
        <v>108.160004</v>
      </c>
      <c r="E1535">
        <v>109.029999</v>
      </c>
      <c r="F1535">
        <v>109.029999</v>
      </c>
      <c r="G1535">
        <v>2560700</v>
      </c>
    </row>
    <row r="1536" spans="1:7" x14ac:dyDescent="0.25">
      <c r="A1536" s="27">
        <v>43046</v>
      </c>
      <c r="B1536">
        <v>109.290001</v>
      </c>
      <c r="C1536">
        <v>109.900002</v>
      </c>
      <c r="D1536">
        <v>106.449997</v>
      </c>
      <c r="E1536">
        <v>108.5</v>
      </c>
      <c r="F1536">
        <v>108.5</v>
      </c>
      <c r="G1536">
        <v>7098700</v>
      </c>
    </row>
    <row r="1537" spans="1:7" x14ac:dyDescent="0.25">
      <c r="A1537" s="27">
        <v>43047</v>
      </c>
      <c r="B1537">
        <v>107.800003</v>
      </c>
      <c r="C1537">
        <v>109.69000200000001</v>
      </c>
      <c r="D1537">
        <v>106.800003</v>
      </c>
      <c r="E1537">
        <v>108.370003</v>
      </c>
      <c r="F1537">
        <v>108.370003</v>
      </c>
      <c r="G1537">
        <v>3700100</v>
      </c>
    </row>
    <row r="1538" spans="1:7" x14ac:dyDescent="0.25">
      <c r="A1538" s="27">
        <v>43048</v>
      </c>
      <c r="B1538">
        <v>104.220001</v>
      </c>
      <c r="C1538">
        <v>107.08000199999999</v>
      </c>
      <c r="D1538">
        <v>100.839996</v>
      </c>
      <c r="E1538">
        <v>107.029999</v>
      </c>
      <c r="F1538">
        <v>107.029999</v>
      </c>
      <c r="G1538">
        <v>15945000</v>
      </c>
    </row>
    <row r="1539" spans="1:7" x14ac:dyDescent="0.25">
      <c r="A1539" s="27">
        <v>43049</v>
      </c>
      <c r="B1539">
        <v>105.709999</v>
      </c>
      <c r="C1539">
        <v>106.33000199999999</v>
      </c>
      <c r="D1539">
        <v>103.650002</v>
      </c>
      <c r="E1539">
        <v>104.349998</v>
      </c>
      <c r="F1539">
        <v>104.349998</v>
      </c>
      <c r="G1539">
        <v>7543100</v>
      </c>
    </row>
    <row r="1540" spans="1:7" x14ac:dyDescent="0.25">
      <c r="A1540" s="27">
        <v>43052</v>
      </c>
      <c r="B1540">
        <v>102.510002</v>
      </c>
      <c r="C1540">
        <v>105.790001</v>
      </c>
      <c r="D1540">
        <v>102.449997</v>
      </c>
      <c r="E1540">
        <v>104.07</v>
      </c>
      <c r="F1540">
        <v>104.07</v>
      </c>
      <c r="G1540">
        <v>4515800</v>
      </c>
    </row>
    <row r="1541" spans="1:7" x14ac:dyDescent="0.25">
      <c r="A1541" s="27">
        <v>43053</v>
      </c>
      <c r="B1541">
        <v>102.43</v>
      </c>
      <c r="C1541">
        <v>103.709999</v>
      </c>
      <c r="D1541">
        <v>100.620003</v>
      </c>
      <c r="E1541">
        <v>103.19000200000001</v>
      </c>
      <c r="F1541">
        <v>103.19000200000001</v>
      </c>
      <c r="G1541">
        <v>7957200</v>
      </c>
    </row>
    <row r="1542" spans="1:7" x14ac:dyDescent="0.25">
      <c r="A1542" s="27">
        <v>43054</v>
      </c>
      <c r="B1542">
        <v>100.230003</v>
      </c>
      <c r="C1542">
        <v>101.699997</v>
      </c>
      <c r="D1542">
        <v>97.510002</v>
      </c>
      <c r="E1542">
        <v>99.230002999999996</v>
      </c>
      <c r="F1542">
        <v>99.230002999999996</v>
      </c>
      <c r="G1542">
        <v>11216800</v>
      </c>
    </row>
    <row r="1543" spans="1:7" x14ac:dyDescent="0.25">
      <c r="A1543" s="27">
        <v>43055</v>
      </c>
      <c r="B1543">
        <v>102.75</v>
      </c>
      <c r="C1543">
        <v>104.639999</v>
      </c>
      <c r="D1543">
        <v>102.629997</v>
      </c>
      <c r="E1543">
        <v>103.589996</v>
      </c>
      <c r="F1543">
        <v>103.589996</v>
      </c>
      <c r="G1543">
        <v>5439700</v>
      </c>
    </row>
    <row r="1544" spans="1:7" x14ac:dyDescent="0.25">
      <c r="A1544" s="27">
        <v>43056</v>
      </c>
      <c r="B1544">
        <v>103.589996</v>
      </c>
      <c r="C1544">
        <v>105.769997</v>
      </c>
      <c r="D1544">
        <v>103.349998</v>
      </c>
      <c r="E1544">
        <v>105.010002</v>
      </c>
      <c r="F1544">
        <v>105.010002</v>
      </c>
      <c r="G1544">
        <v>5903500</v>
      </c>
    </row>
    <row r="1545" spans="1:7" x14ac:dyDescent="0.25">
      <c r="A1545" s="27">
        <v>43059</v>
      </c>
      <c r="B1545">
        <v>106.589996</v>
      </c>
      <c r="C1545">
        <v>108.57</v>
      </c>
      <c r="D1545">
        <v>106.279999</v>
      </c>
      <c r="E1545">
        <v>108.449997</v>
      </c>
      <c r="F1545">
        <v>108.449997</v>
      </c>
      <c r="G1545">
        <v>5013500</v>
      </c>
    </row>
    <row r="1546" spans="1:7" x14ac:dyDescent="0.25">
      <c r="A1546" s="27">
        <v>43060</v>
      </c>
      <c r="B1546">
        <v>110.540001</v>
      </c>
      <c r="C1546">
        <v>113.139999</v>
      </c>
      <c r="D1546">
        <v>110.25</v>
      </c>
      <c r="E1546">
        <v>112.480003</v>
      </c>
      <c r="F1546">
        <v>112.480003</v>
      </c>
      <c r="G1546">
        <v>5093600</v>
      </c>
    </row>
    <row r="1547" spans="1:7" x14ac:dyDescent="0.25">
      <c r="A1547" s="27">
        <v>43061</v>
      </c>
      <c r="B1547">
        <v>113.449997</v>
      </c>
      <c r="C1547">
        <v>114.230003</v>
      </c>
      <c r="D1547">
        <v>112.470001</v>
      </c>
      <c r="E1547">
        <v>113.5</v>
      </c>
      <c r="F1547">
        <v>113.5</v>
      </c>
      <c r="G1547">
        <v>4593400</v>
      </c>
    </row>
    <row r="1548" spans="1:7" x14ac:dyDescent="0.25">
      <c r="A1548" s="27">
        <v>43063</v>
      </c>
      <c r="B1548">
        <v>114.050003</v>
      </c>
      <c r="C1548">
        <v>114.650002</v>
      </c>
      <c r="D1548">
        <v>113.760002</v>
      </c>
      <c r="E1548">
        <v>114.010002</v>
      </c>
      <c r="F1548">
        <v>114.010002</v>
      </c>
      <c r="G1548">
        <v>1821800</v>
      </c>
    </row>
    <row r="1549" spans="1:7" x14ac:dyDescent="0.25">
      <c r="A1549" s="27">
        <v>43066</v>
      </c>
      <c r="B1549">
        <v>113.779999</v>
      </c>
      <c r="C1549">
        <v>114.949997</v>
      </c>
      <c r="D1549">
        <v>112.910004</v>
      </c>
      <c r="E1549">
        <v>114.16999800000001</v>
      </c>
      <c r="F1549">
        <v>114.16999800000001</v>
      </c>
      <c r="G1549">
        <v>2890200</v>
      </c>
    </row>
    <row r="1550" spans="1:7" x14ac:dyDescent="0.25">
      <c r="A1550" s="27">
        <v>43067</v>
      </c>
      <c r="B1550">
        <v>115.269997</v>
      </c>
      <c r="C1550">
        <v>116.279999</v>
      </c>
      <c r="D1550">
        <v>114.050003</v>
      </c>
      <c r="E1550">
        <v>115.720001</v>
      </c>
      <c r="F1550">
        <v>115.720001</v>
      </c>
      <c r="G1550">
        <v>4637800</v>
      </c>
    </row>
    <row r="1551" spans="1:7" x14ac:dyDescent="0.25">
      <c r="A1551" s="27">
        <v>43068</v>
      </c>
      <c r="B1551">
        <v>115.470001</v>
      </c>
      <c r="C1551">
        <v>115.66999800000001</v>
      </c>
      <c r="D1551">
        <v>111.82</v>
      </c>
      <c r="E1551">
        <v>113.220001</v>
      </c>
      <c r="F1551">
        <v>113.220001</v>
      </c>
      <c r="G1551">
        <v>7746400</v>
      </c>
    </row>
    <row r="1552" spans="1:7" x14ac:dyDescent="0.25">
      <c r="A1552" s="27">
        <v>43069</v>
      </c>
      <c r="B1552">
        <v>115.08000199999999</v>
      </c>
      <c r="C1552">
        <v>115.370003</v>
      </c>
      <c r="D1552">
        <v>111.58000199999999</v>
      </c>
      <c r="E1552">
        <v>112.83000199999999</v>
      </c>
      <c r="F1552">
        <v>112.83000199999999</v>
      </c>
      <c r="G1552">
        <v>6644700</v>
      </c>
    </row>
    <row r="1553" spans="1:7" x14ac:dyDescent="0.25">
      <c r="A1553" s="27">
        <v>43070</v>
      </c>
      <c r="B1553">
        <v>111.68</v>
      </c>
      <c r="C1553">
        <v>112.83000199999999</v>
      </c>
      <c r="D1553">
        <v>98.279999000000004</v>
      </c>
      <c r="E1553">
        <v>109.760002</v>
      </c>
      <c r="F1553">
        <v>109.760002</v>
      </c>
      <c r="G1553">
        <v>15562800</v>
      </c>
    </row>
    <row r="1554" spans="1:7" x14ac:dyDescent="0.25">
      <c r="A1554" s="27">
        <v>43073</v>
      </c>
      <c r="B1554">
        <v>114.75</v>
      </c>
      <c r="C1554">
        <v>115.519997</v>
      </c>
      <c r="D1554">
        <v>110.639999</v>
      </c>
      <c r="E1554">
        <v>110.68</v>
      </c>
      <c r="F1554">
        <v>110.68</v>
      </c>
      <c r="G1554">
        <v>8595100</v>
      </c>
    </row>
    <row r="1555" spans="1:7" x14ac:dyDescent="0.25">
      <c r="A1555" s="27">
        <v>43074</v>
      </c>
      <c r="B1555">
        <v>111.699997</v>
      </c>
      <c r="C1555">
        <v>114</v>
      </c>
      <c r="D1555">
        <v>109.91999800000001</v>
      </c>
      <c r="E1555">
        <v>111.099998</v>
      </c>
      <c r="F1555">
        <v>111.099998</v>
      </c>
      <c r="G1555">
        <v>6517600</v>
      </c>
    </row>
    <row r="1556" spans="1:7" x14ac:dyDescent="0.25">
      <c r="A1556" s="27">
        <v>43075</v>
      </c>
      <c r="B1556">
        <v>109.739998</v>
      </c>
      <c r="C1556">
        <v>111.769997</v>
      </c>
      <c r="D1556">
        <v>109.25</v>
      </c>
      <c r="E1556">
        <v>111.239998</v>
      </c>
      <c r="F1556">
        <v>111.239998</v>
      </c>
      <c r="G1556">
        <v>4671200</v>
      </c>
    </row>
    <row r="1557" spans="1:7" x14ac:dyDescent="0.25">
      <c r="A1557" s="27">
        <v>43076</v>
      </c>
      <c r="B1557">
        <v>111.260002</v>
      </c>
      <c r="C1557">
        <v>115.199997</v>
      </c>
      <c r="D1557">
        <v>110.910004</v>
      </c>
      <c r="E1557">
        <v>114.889999</v>
      </c>
      <c r="F1557">
        <v>114.889999</v>
      </c>
      <c r="G1557">
        <v>4150300</v>
      </c>
    </row>
    <row r="1558" spans="1:7" x14ac:dyDescent="0.25">
      <c r="A1558" s="27">
        <v>43077</v>
      </c>
      <c r="B1558">
        <v>116.800003</v>
      </c>
      <c r="C1558">
        <v>118.790001</v>
      </c>
      <c r="D1558">
        <v>116.370003</v>
      </c>
      <c r="E1558">
        <v>118.410004</v>
      </c>
      <c r="F1558">
        <v>118.410004</v>
      </c>
      <c r="G1558">
        <v>4523100</v>
      </c>
    </row>
    <row r="1559" spans="1:7" x14ac:dyDescent="0.25">
      <c r="A1559" s="27">
        <v>43080</v>
      </c>
      <c r="B1559">
        <v>118.980003</v>
      </c>
      <c r="C1559">
        <v>122.730003</v>
      </c>
      <c r="D1559">
        <v>118.860001</v>
      </c>
      <c r="E1559">
        <v>122.589996</v>
      </c>
      <c r="F1559">
        <v>122.589996</v>
      </c>
      <c r="G1559">
        <v>3170200</v>
      </c>
    </row>
    <row r="1560" spans="1:7" x14ac:dyDescent="0.25">
      <c r="A1560" s="27">
        <v>43081</v>
      </c>
      <c r="B1560">
        <v>123.139999</v>
      </c>
      <c r="C1560">
        <v>123.610001</v>
      </c>
      <c r="D1560">
        <v>121.959999</v>
      </c>
      <c r="E1560">
        <v>122.279999</v>
      </c>
      <c r="F1560">
        <v>122.279999</v>
      </c>
      <c r="G1560">
        <v>3482200</v>
      </c>
    </row>
    <row r="1561" spans="1:7" x14ac:dyDescent="0.25">
      <c r="A1561" s="27">
        <v>43082</v>
      </c>
      <c r="B1561">
        <v>123.279999</v>
      </c>
      <c r="C1561">
        <v>123.790001</v>
      </c>
      <c r="D1561">
        <v>122.150002</v>
      </c>
      <c r="E1561">
        <v>122.68</v>
      </c>
      <c r="F1561">
        <v>122.68</v>
      </c>
      <c r="G1561">
        <v>3702300</v>
      </c>
    </row>
    <row r="1562" spans="1:7" x14ac:dyDescent="0.25">
      <c r="A1562" s="27">
        <v>43083</v>
      </c>
      <c r="B1562">
        <v>123.33000199999999</v>
      </c>
      <c r="C1562">
        <v>123.949997</v>
      </c>
      <c r="D1562">
        <v>121.209999</v>
      </c>
      <c r="E1562">
        <v>123.33000199999999</v>
      </c>
      <c r="F1562">
        <v>123.33000199999999</v>
      </c>
      <c r="G1562">
        <v>4635200</v>
      </c>
    </row>
    <row r="1563" spans="1:7" x14ac:dyDescent="0.25">
      <c r="A1563" s="27">
        <v>43084</v>
      </c>
      <c r="B1563">
        <v>124.290001</v>
      </c>
      <c r="C1563">
        <v>128.41999799999999</v>
      </c>
      <c r="D1563">
        <v>124.25</v>
      </c>
      <c r="E1563">
        <v>127.360001</v>
      </c>
      <c r="F1563">
        <v>127.360001</v>
      </c>
      <c r="G1563">
        <v>4506200</v>
      </c>
    </row>
    <row r="1564" spans="1:7" x14ac:dyDescent="0.25">
      <c r="A1564" s="27">
        <v>43087</v>
      </c>
      <c r="B1564">
        <v>129.179993</v>
      </c>
      <c r="C1564">
        <v>130.41000399999999</v>
      </c>
      <c r="D1564">
        <v>128.259995</v>
      </c>
      <c r="E1564">
        <v>129.240005</v>
      </c>
      <c r="F1564">
        <v>129.240005</v>
      </c>
      <c r="G1564">
        <v>4046400</v>
      </c>
    </row>
    <row r="1565" spans="1:7" x14ac:dyDescent="0.25">
      <c r="A1565" s="27">
        <v>43088</v>
      </c>
      <c r="B1565">
        <v>129.46000699999999</v>
      </c>
      <c r="C1565">
        <v>129.60000600000001</v>
      </c>
      <c r="D1565">
        <v>127.120003</v>
      </c>
      <c r="E1565">
        <v>128.470001</v>
      </c>
      <c r="F1565">
        <v>128.470001</v>
      </c>
      <c r="G1565">
        <v>4573700</v>
      </c>
    </row>
    <row r="1566" spans="1:7" x14ac:dyDescent="0.25">
      <c r="A1566" s="27">
        <v>43089</v>
      </c>
      <c r="B1566">
        <v>130.88000500000001</v>
      </c>
      <c r="C1566">
        <v>130.970001</v>
      </c>
      <c r="D1566">
        <v>128.470001</v>
      </c>
      <c r="E1566">
        <v>129.03999300000001</v>
      </c>
      <c r="F1566">
        <v>129.03999300000001</v>
      </c>
      <c r="G1566">
        <v>3983900</v>
      </c>
    </row>
    <row r="1567" spans="1:7" x14ac:dyDescent="0.25">
      <c r="A1567" s="27">
        <v>43090</v>
      </c>
      <c r="B1567">
        <v>129.61000100000001</v>
      </c>
      <c r="C1567">
        <v>130.25</v>
      </c>
      <c r="D1567">
        <v>128.229996</v>
      </c>
      <c r="E1567">
        <v>129.929993</v>
      </c>
      <c r="F1567">
        <v>129.929993</v>
      </c>
      <c r="G1567">
        <v>3350900</v>
      </c>
    </row>
    <row r="1568" spans="1:7" x14ac:dyDescent="0.25">
      <c r="A1568" s="27">
        <v>43091</v>
      </c>
      <c r="B1568">
        <v>130.14999399999999</v>
      </c>
      <c r="C1568">
        <v>130.820007</v>
      </c>
      <c r="D1568">
        <v>128.13000500000001</v>
      </c>
      <c r="E1568">
        <v>129.19000199999999</v>
      </c>
      <c r="F1568">
        <v>129.19000199999999</v>
      </c>
      <c r="G1568">
        <v>3273300</v>
      </c>
    </row>
    <row r="1569" spans="1:7" x14ac:dyDescent="0.25">
      <c r="A1569" s="27">
        <v>43095</v>
      </c>
      <c r="B1569">
        <v>128.009995</v>
      </c>
      <c r="C1569">
        <v>130.550003</v>
      </c>
      <c r="D1569">
        <v>127.889999</v>
      </c>
      <c r="E1569">
        <v>129.08999600000001</v>
      </c>
      <c r="F1569">
        <v>129.08999600000001</v>
      </c>
      <c r="G1569">
        <v>2475500</v>
      </c>
    </row>
    <row r="1570" spans="1:7" x14ac:dyDescent="0.25">
      <c r="A1570" s="27">
        <v>43096</v>
      </c>
      <c r="B1570">
        <v>129.5</v>
      </c>
      <c r="C1570">
        <v>131</v>
      </c>
      <c r="D1570">
        <v>127.860001</v>
      </c>
      <c r="E1570">
        <v>128.38999899999999</v>
      </c>
      <c r="F1570">
        <v>128.38999899999999</v>
      </c>
      <c r="G1570">
        <v>3683100</v>
      </c>
    </row>
    <row r="1571" spans="1:7" x14ac:dyDescent="0.25">
      <c r="A1571" s="27">
        <v>43097</v>
      </c>
      <c r="B1571">
        <v>129.050003</v>
      </c>
      <c r="C1571">
        <v>130.58999600000001</v>
      </c>
      <c r="D1571">
        <v>128.88000500000001</v>
      </c>
      <c r="E1571">
        <v>130.479996</v>
      </c>
      <c r="F1571">
        <v>130.479996</v>
      </c>
      <c r="G1571">
        <v>2421600</v>
      </c>
    </row>
    <row r="1572" spans="1:7" x14ac:dyDescent="0.25">
      <c r="A1572" s="27">
        <v>43098</v>
      </c>
      <c r="B1572">
        <v>131.199997</v>
      </c>
      <c r="C1572">
        <v>131.199997</v>
      </c>
      <c r="D1572">
        <v>128</v>
      </c>
      <c r="E1572">
        <v>128.21000699999999</v>
      </c>
      <c r="F1572">
        <v>128.21000699999999</v>
      </c>
      <c r="G1572">
        <v>3289100</v>
      </c>
    </row>
    <row r="1573" spans="1:7" x14ac:dyDescent="0.25">
      <c r="A1573" s="27">
        <v>43102</v>
      </c>
      <c r="B1573">
        <v>129.19000199999999</v>
      </c>
      <c r="C1573">
        <v>132.970001</v>
      </c>
      <c r="D1573">
        <v>128.41000399999999</v>
      </c>
      <c r="E1573">
        <v>132.58000200000001</v>
      </c>
      <c r="F1573">
        <v>132.58000200000001</v>
      </c>
      <c r="G1573">
        <v>3357200</v>
      </c>
    </row>
    <row r="1574" spans="1:7" x14ac:dyDescent="0.25">
      <c r="A1574" s="27">
        <v>43103</v>
      </c>
      <c r="B1574">
        <v>134.19000199999999</v>
      </c>
      <c r="C1574">
        <v>136.050003</v>
      </c>
      <c r="D1574">
        <v>134.19000199999999</v>
      </c>
      <c r="E1574">
        <v>135.509995</v>
      </c>
      <c r="F1574">
        <v>135.509995</v>
      </c>
      <c r="G1574">
        <v>2640800</v>
      </c>
    </row>
    <row r="1575" spans="1:7" x14ac:dyDescent="0.25">
      <c r="A1575" s="27">
        <v>43104</v>
      </c>
      <c r="B1575">
        <v>136.96000699999999</v>
      </c>
      <c r="C1575">
        <v>137.35000600000001</v>
      </c>
      <c r="D1575">
        <v>135.36999499999999</v>
      </c>
      <c r="E1575">
        <v>135.88999899999999</v>
      </c>
      <c r="F1575">
        <v>135.88999899999999</v>
      </c>
      <c r="G1575">
        <v>2836500</v>
      </c>
    </row>
    <row r="1576" spans="1:7" x14ac:dyDescent="0.25">
      <c r="A1576" s="27">
        <v>43105</v>
      </c>
      <c r="B1576">
        <v>136.050003</v>
      </c>
      <c r="C1576">
        <v>136.279999</v>
      </c>
      <c r="D1576">
        <v>135.05999800000001</v>
      </c>
      <c r="E1576">
        <v>135.929993</v>
      </c>
      <c r="F1576">
        <v>135.929993</v>
      </c>
      <c r="G1576">
        <v>2692400</v>
      </c>
    </row>
    <row r="1577" spans="1:7" x14ac:dyDescent="0.25">
      <c r="A1577" s="27">
        <v>43108</v>
      </c>
      <c r="B1577">
        <v>136.300003</v>
      </c>
      <c r="C1577">
        <v>138.720001</v>
      </c>
      <c r="D1577">
        <v>135.58999600000001</v>
      </c>
      <c r="E1577">
        <v>137.550003</v>
      </c>
      <c r="F1577">
        <v>137.550003</v>
      </c>
      <c r="G1577">
        <v>2224500</v>
      </c>
    </row>
    <row r="1578" spans="1:7" x14ac:dyDescent="0.25">
      <c r="A1578" s="27">
        <v>43109</v>
      </c>
      <c r="B1578">
        <v>138.33000200000001</v>
      </c>
      <c r="C1578">
        <v>138.85000600000001</v>
      </c>
      <c r="D1578">
        <v>135.949997</v>
      </c>
      <c r="E1578">
        <v>136.070007</v>
      </c>
      <c r="F1578">
        <v>136.070007</v>
      </c>
      <c r="G1578">
        <v>3494700</v>
      </c>
    </row>
    <row r="1579" spans="1:7" x14ac:dyDescent="0.25">
      <c r="A1579" s="27">
        <v>43110</v>
      </c>
      <c r="B1579">
        <v>134.61000100000001</v>
      </c>
      <c r="C1579">
        <v>138.19000199999999</v>
      </c>
      <c r="D1579">
        <v>132.779999</v>
      </c>
      <c r="E1579">
        <v>137.429993</v>
      </c>
      <c r="F1579">
        <v>137.429993</v>
      </c>
      <c r="G1579">
        <v>4999800</v>
      </c>
    </row>
    <row r="1580" spans="1:7" x14ac:dyDescent="0.25">
      <c r="A1580" s="27">
        <v>43111</v>
      </c>
      <c r="B1580">
        <v>138.729996</v>
      </c>
      <c r="C1580">
        <v>139.470001</v>
      </c>
      <c r="D1580">
        <v>137.759995</v>
      </c>
      <c r="E1580">
        <v>138.21000699999999</v>
      </c>
      <c r="F1580">
        <v>138.21000699999999</v>
      </c>
      <c r="G1580">
        <v>2332700</v>
      </c>
    </row>
    <row r="1581" spans="1:7" x14ac:dyDescent="0.25">
      <c r="A1581" s="27">
        <v>43112</v>
      </c>
      <c r="B1581">
        <v>138.78999300000001</v>
      </c>
      <c r="C1581">
        <v>139.25</v>
      </c>
      <c r="D1581">
        <v>137.60000600000001</v>
      </c>
      <c r="E1581">
        <v>138.19000199999999</v>
      </c>
      <c r="F1581">
        <v>138.19000199999999</v>
      </c>
      <c r="G1581">
        <v>3333300</v>
      </c>
    </row>
    <row r="1582" spans="1:7" x14ac:dyDescent="0.25">
      <c r="A1582" s="27">
        <v>43116</v>
      </c>
      <c r="B1582">
        <v>137.39999399999999</v>
      </c>
      <c r="C1582">
        <v>137.550003</v>
      </c>
      <c r="D1582">
        <v>128.279999</v>
      </c>
      <c r="E1582">
        <v>129.740005</v>
      </c>
      <c r="F1582">
        <v>129.740005</v>
      </c>
      <c r="G1582">
        <v>11117500</v>
      </c>
    </row>
    <row r="1583" spans="1:7" x14ac:dyDescent="0.25">
      <c r="A1583" s="27">
        <v>43117</v>
      </c>
      <c r="B1583">
        <v>131.36000100000001</v>
      </c>
      <c r="C1583">
        <v>135.63000500000001</v>
      </c>
      <c r="D1583">
        <v>127.620003</v>
      </c>
      <c r="E1583">
        <v>132.83999600000001</v>
      </c>
      <c r="F1583">
        <v>132.83999600000001</v>
      </c>
      <c r="G1583">
        <v>7195400</v>
      </c>
    </row>
    <row r="1584" spans="1:7" x14ac:dyDescent="0.25">
      <c r="A1584" s="27">
        <v>43118</v>
      </c>
      <c r="B1584">
        <v>130.55999800000001</v>
      </c>
      <c r="C1584">
        <v>134.30999800000001</v>
      </c>
      <c r="D1584">
        <v>127.949997</v>
      </c>
      <c r="E1584">
        <v>132.300003</v>
      </c>
      <c r="F1584">
        <v>132.300003</v>
      </c>
      <c r="G1584">
        <v>7957300</v>
      </c>
    </row>
    <row r="1585" spans="1:7" x14ac:dyDescent="0.25">
      <c r="A1585" s="27">
        <v>43119</v>
      </c>
      <c r="B1585">
        <v>132.88000500000001</v>
      </c>
      <c r="C1585">
        <v>133.300003</v>
      </c>
      <c r="D1585">
        <v>130.11999499999999</v>
      </c>
      <c r="E1585">
        <v>132.770004</v>
      </c>
      <c r="F1585">
        <v>132.770004</v>
      </c>
      <c r="G1585">
        <v>6221200</v>
      </c>
    </row>
    <row r="1586" spans="1:7" x14ac:dyDescent="0.25">
      <c r="A1586" s="27">
        <v>43122</v>
      </c>
      <c r="B1586">
        <v>131.91000399999999</v>
      </c>
      <c r="C1586">
        <v>136.740005</v>
      </c>
      <c r="D1586">
        <v>131.779999</v>
      </c>
      <c r="E1586">
        <v>135.91999799999999</v>
      </c>
      <c r="F1586">
        <v>135.91999799999999</v>
      </c>
      <c r="G1586">
        <v>4412300</v>
      </c>
    </row>
    <row r="1587" spans="1:7" x14ac:dyDescent="0.25">
      <c r="A1587" s="27">
        <v>43123</v>
      </c>
      <c r="B1587">
        <v>134.30999800000001</v>
      </c>
      <c r="C1587">
        <v>135.33000200000001</v>
      </c>
      <c r="D1587">
        <v>132</v>
      </c>
      <c r="E1587">
        <v>133.479996</v>
      </c>
      <c r="F1587">
        <v>133.479996</v>
      </c>
      <c r="G1587">
        <v>5345900</v>
      </c>
    </row>
    <row r="1588" spans="1:7" x14ac:dyDescent="0.25">
      <c r="A1588" s="27">
        <v>43124</v>
      </c>
      <c r="B1588">
        <v>132.770004</v>
      </c>
      <c r="C1588">
        <v>132.83999600000001</v>
      </c>
      <c r="D1588">
        <v>126.449997</v>
      </c>
      <c r="E1588">
        <v>130</v>
      </c>
      <c r="F1588">
        <v>130</v>
      </c>
      <c r="G1588">
        <v>8714000</v>
      </c>
    </row>
    <row r="1589" spans="1:7" x14ac:dyDescent="0.25">
      <c r="A1589" s="27">
        <v>43125</v>
      </c>
      <c r="B1589">
        <v>130.55999800000001</v>
      </c>
      <c r="C1589">
        <v>130.770004</v>
      </c>
      <c r="D1589">
        <v>125.639999</v>
      </c>
      <c r="E1589">
        <v>127.83000199999999</v>
      </c>
      <c r="F1589">
        <v>127.83000199999999</v>
      </c>
      <c r="G1589">
        <v>8654600</v>
      </c>
    </row>
    <row r="1590" spans="1:7" x14ac:dyDescent="0.25">
      <c r="A1590" s="27">
        <v>43126</v>
      </c>
      <c r="B1590">
        <v>129.11999499999999</v>
      </c>
      <c r="C1590">
        <v>129.429993</v>
      </c>
      <c r="D1590">
        <v>127.08000199999999</v>
      </c>
      <c r="E1590">
        <v>128.86999499999999</v>
      </c>
      <c r="F1590">
        <v>128.86999499999999</v>
      </c>
      <c r="G1590">
        <v>5574200</v>
      </c>
    </row>
    <row r="1591" spans="1:7" x14ac:dyDescent="0.25">
      <c r="A1591" s="27">
        <v>43129</v>
      </c>
      <c r="B1591">
        <v>125.80999799999999</v>
      </c>
      <c r="C1591">
        <v>126.349998</v>
      </c>
      <c r="D1591">
        <v>119.120003</v>
      </c>
      <c r="E1591">
        <v>119.370003</v>
      </c>
      <c r="F1591">
        <v>119.370003</v>
      </c>
      <c r="G1591">
        <v>13451600</v>
      </c>
    </row>
    <row r="1592" spans="1:7" x14ac:dyDescent="0.25">
      <c r="A1592" s="27">
        <v>43130</v>
      </c>
      <c r="B1592">
        <v>115.110001</v>
      </c>
      <c r="C1592">
        <v>116.660004</v>
      </c>
      <c r="D1592">
        <v>110</v>
      </c>
      <c r="E1592">
        <v>115.599998</v>
      </c>
      <c r="F1592">
        <v>115.599998</v>
      </c>
      <c r="G1592">
        <v>20673800</v>
      </c>
    </row>
    <row r="1593" spans="1:7" x14ac:dyDescent="0.25">
      <c r="A1593" s="27">
        <v>43131</v>
      </c>
      <c r="B1593">
        <v>117.949997</v>
      </c>
      <c r="C1593">
        <v>119.599998</v>
      </c>
      <c r="D1593">
        <v>114.5</v>
      </c>
      <c r="E1593">
        <v>118.110001</v>
      </c>
      <c r="F1593">
        <v>118.110001</v>
      </c>
      <c r="G1593">
        <v>10901700</v>
      </c>
    </row>
    <row r="1594" spans="1:7" x14ac:dyDescent="0.25">
      <c r="A1594" s="27">
        <v>43132</v>
      </c>
      <c r="B1594">
        <v>117.129997</v>
      </c>
      <c r="C1594">
        <v>125.57</v>
      </c>
      <c r="D1594">
        <v>115.889999</v>
      </c>
      <c r="E1594">
        <v>121.66999800000001</v>
      </c>
      <c r="F1594">
        <v>121.66999800000001</v>
      </c>
      <c r="G1594">
        <v>12494800</v>
      </c>
    </row>
    <row r="1595" spans="1:7" x14ac:dyDescent="0.25">
      <c r="A1595" s="27">
        <v>43133</v>
      </c>
      <c r="B1595">
        <v>118</v>
      </c>
      <c r="C1595">
        <v>118.089996</v>
      </c>
      <c r="D1595">
        <v>103.110001</v>
      </c>
      <c r="E1595">
        <v>105.599998</v>
      </c>
      <c r="F1595">
        <v>105.599998</v>
      </c>
      <c r="G1595">
        <v>27249300</v>
      </c>
    </row>
    <row r="1596" spans="1:7" x14ac:dyDescent="0.25">
      <c r="A1596" s="27">
        <v>43136</v>
      </c>
      <c r="B1596">
        <v>100</v>
      </c>
      <c r="C1596">
        <v>107.19000200000001</v>
      </c>
      <c r="D1596">
        <v>70.150002000000001</v>
      </c>
      <c r="E1596">
        <v>71.819999999999993</v>
      </c>
      <c r="F1596">
        <v>71.819999999999993</v>
      </c>
      <c r="G1596">
        <v>67343400</v>
      </c>
    </row>
    <row r="1597" spans="1:7" x14ac:dyDescent="0.25">
      <c r="A1597" s="27">
        <v>43137</v>
      </c>
      <c r="B1597">
        <v>11.7</v>
      </c>
      <c r="C1597">
        <v>12.29</v>
      </c>
      <c r="D1597">
        <v>11.11</v>
      </c>
      <c r="E1597">
        <v>12.24</v>
      </c>
      <c r="F1597">
        <v>12.24</v>
      </c>
      <c r="G1597">
        <v>44085200</v>
      </c>
    </row>
    <row r="1598" spans="1:7" x14ac:dyDescent="0.25">
      <c r="A1598" s="27">
        <v>43138</v>
      </c>
      <c r="B1598">
        <v>12.28</v>
      </c>
      <c r="C1598">
        <v>13.3</v>
      </c>
      <c r="D1598">
        <v>12.13</v>
      </c>
      <c r="E1598">
        <v>12.33</v>
      </c>
      <c r="F1598">
        <v>12.33</v>
      </c>
      <c r="G1598">
        <v>36833100</v>
      </c>
    </row>
    <row r="1599" spans="1:7" x14ac:dyDescent="0.25">
      <c r="A1599" s="27">
        <v>43139</v>
      </c>
      <c r="B1599">
        <v>12.27</v>
      </c>
      <c r="C1599">
        <v>12.31</v>
      </c>
      <c r="D1599">
        <v>9.57</v>
      </c>
      <c r="E1599">
        <v>9.58</v>
      </c>
      <c r="F1599">
        <v>9.58</v>
      </c>
      <c r="G1599">
        <v>43728200</v>
      </c>
    </row>
    <row r="1600" spans="1:7" x14ac:dyDescent="0.25">
      <c r="A1600" s="27">
        <v>43140</v>
      </c>
      <c r="B1600">
        <v>10.76</v>
      </c>
      <c r="C1600">
        <v>11.15</v>
      </c>
      <c r="D1600">
        <v>9.5299999999999994</v>
      </c>
      <c r="E1600">
        <v>10.86</v>
      </c>
      <c r="F1600">
        <v>10.86</v>
      </c>
      <c r="G1600">
        <v>46413200</v>
      </c>
    </row>
    <row r="1601" spans="1:7" x14ac:dyDescent="0.25">
      <c r="A1601" s="27">
        <v>43143</v>
      </c>
      <c r="B1601">
        <v>11.24</v>
      </c>
      <c r="C1601">
        <v>11.48</v>
      </c>
      <c r="D1601">
        <v>10.67</v>
      </c>
      <c r="E1601">
        <v>11.34</v>
      </c>
      <c r="F1601">
        <v>11.34</v>
      </c>
      <c r="G1601">
        <v>31453300</v>
      </c>
    </row>
    <row r="1602" spans="1:7" x14ac:dyDescent="0.25">
      <c r="A1602" s="27">
        <v>43144</v>
      </c>
      <c r="B1602">
        <v>11</v>
      </c>
      <c r="C1602">
        <v>11.4</v>
      </c>
      <c r="D1602">
        <v>10.86</v>
      </c>
      <c r="E1602">
        <v>11.29</v>
      </c>
      <c r="F1602">
        <v>11.29</v>
      </c>
      <c r="G1602">
        <v>15110300</v>
      </c>
    </row>
    <row r="1603" spans="1:7" x14ac:dyDescent="0.25">
      <c r="A1603" s="27">
        <v>43145</v>
      </c>
      <c r="B1603">
        <v>11.35</v>
      </c>
      <c r="C1603">
        <v>12.68</v>
      </c>
      <c r="D1603">
        <v>11.29</v>
      </c>
      <c r="E1603">
        <v>12.65</v>
      </c>
      <c r="F1603">
        <v>12.65</v>
      </c>
      <c r="G1603">
        <v>22820800</v>
      </c>
    </row>
    <row r="1604" spans="1:7" x14ac:dyDescent="0.25">
      <c r="A1604" s="27">
        <v>43146</v>
      </c>
      <c r="B1604">
        <v>13.1</v>
      </c>
      <c r="C1604">
        <v>13.13</v>
      </c>
      <c r="D1604">
        <v>12.41</v>
      </c>
      <c r="E1604">
        <v>12.91</v>
      </c>
      <c r="F1604">
        <v>12.91</v>
      </c>
      <c r="G1604">
        <v>22412300</v>
      </c>
    </row>
    <row r="1605" spans="1:7" x14ac:dyDescent="0.25">
      <c r="A1605" s="27">
        <v>43147</v>
      </c>
      <c r="B1605">
        <v>12.59</v>
      </c>
      <c r="C1605">
        <v>13.26</v>
      </c>
      <c r="D1605">
        <v>12.47</v>
      </c>
      <c r="E1605">
        <v>12.69</v>
      </c>
      <c r="F1605">
        <v>12.69</v>
      </c>
      <c r="G1605">
        <v>20361500</v>
      </c>
    </row>
    <row r="1606" spans="1:7" x14ac:dyDescent="0.25">
      <c r="A1606" s="27">
        <v>43151</v>
      </c>
      <c r="B1606">
        <v>12.25</v>
      </c>
      <c r="C1606">
        <v>12.53</v>
      </c>
      <c r="D1606">
        <v>11.85</v>
      </c>
      <c r="E1606">
        <v>12.12</v>
      </c>
      <c r="F1606">
        <v>12.12</v>
      </c>
      <c r="G1606">
        <v>14771200</v>
      </c>
    </row>
    <row r="1607" spans="1:7" x14ac:dyDescent="0.25">
      <c r="A1607" s="27">
        <v>43152</v>
      </c>
      <c r="B1607">
        <v>12.36</v>
      </c>
      <c r="C1607">
        <v>13.01</v>
      </c>
      <c r="D1607">
        <v>11.96</v>
      </c>
      <c r="E1607">
        <v>12.05</v>
      </c>
      <c r="F1607">
        <v>12.05</v>
      </c>
      <c r="G1607">
        <v>21005400</v>
      </c>
    </row>
    <row r="1608" spans="1:7" x14ac:dyDescent="0.25">
      <c r="A1608" s="27">
        <v>43153</v>
      </c>
      <c r="B1608">
        <v>12.33</v>
      </c>
      <c r="C1608">
        <v>12.53</v>
      </c>
      <c r="D1608">
        <v>11.95</v>
      </c>
      <c r="E1608">
        <v>12.22</v>
      </c>
      <c r="F1608">
        <v>12.22</v>
      </c>
      <c r="G1608">
        <v>17413700</v>
      </c>
    </row>
    <row r="1609" spans="1:7" x14ac:dyDescent="0.25">
      <c r="A1609" s="27">
        <v>43154</v>
      </c>
      <c r="B1609">
        <v>12.5</v>
      </c>
      <c r="C1609">
        <v>13.18</v>
      </c>
      <c r="D1609">
        <v>12.41</v>
      </c>
      <c r="E1609">
        <v>13.18</v>
      </c>
      <c r="F1609">
        <v>13.18</v>
      </c>
      <c r="G1609">
        <v>15931200</v>
      </c>
    </row>
    <row r="1610" spans="1:7" x14ac:dyDescent="0.25">
      <c r="A1610" s="27">
        <v>43157</v>
      </c>
      <c r="B1610">
        <v>13.56</v>
      </c>
      <c r="C1610">
        <v>13.73</v>
      </c>
      <c r="D1610">
        <v>13.31</v>
      </c>
      <c r="E1610">
        <v>13.65</v>
      </c>
      <c r="F1610">
        <v>13.65</v>
      </c>
      <c r="G1610">
        <v>14078100</v>
      </c>
    </row>
    <row r="1611" spans="1:7" s="3" customFormat="1" x14ac:dyDescent="0.25">
      <c r="A1611" s="29">
        <v>43158</v>
      </c>
      <c r="B1611" s="3">
        <v>13.47</v>
      </c>
      <c r="C1611" s="3">
        <v>13.63</v>
      </c>
      <c r="D1611" s="3">
        <v>12.27</v>
      </c>
      <c r="E1611" s="3">
        <v>12.39</v>
      </c>
      <c r="F1611" s="3">
        <v>12.39</v>
      </c>
      <c r="G1611" s="3">
        <v>30657400</v>
      </c>
    </row>
    <row r="1612" spans="1:7" x14ac:dyDescent="0.25">
      <c r="A1612" s="27">
        <v>43159</v>
      </c>
      <c r="B1612">
        <v>12.75</v>
      </c>
      <c r="C1612">
        <v>12.77</v>
      </c>
      <c r="D1612">
        <v>12.23</v>
      </c>
      <c r="E1612">
        <v>12.23</v>
      </c>
      <c r="F1612">
        <v>12.23</v>
      </c>
      <c r="G1612">
        <v>18938300</v>
      </c>
    </row>
    <row r="1613" spans="1:7" x14ac:dyDescent="0.25">
      <c r="A1613" s="27">
        <v>43160</v>
      </c>
      <c r="B1613">
        <v>12.29</v>
      </c>
      <c r="C1613">
        <v>12.36</v>
      </c>
      <c r="D1613">
        <v>11.57</v>
      </c>
      <c r="E1613">
        <v>11.87</v>
      </c>
      <c r="F1613">
        <v>11.87</v>
      </c>
      <c r="G1613">
        <v>35719200</v>
      </c>
    </row>
    <row r="1614" spans="1:7" x14ac:dyDescent="0.25">
      <c r="A1614" s="27">
        <v>43161</v>
      </c>
      <c r="B1614">
        <v>11.58</v>
      </c>
      <c r="C1614">
        <v>12.17</v>
      </c>
      <c r="D1614">
        <v>11.44</v>
      </c>
      <c r="E1614">
        <v>12.11</v>
      </c>
      <c r="F1614">
        <v>12.11</v>
      </c>
      <c r="G1614">
        <v>18777200</v>
      </c>
    </row>
    <row r="1615" spans="1:7" x14ac:dyDescent="0.25">
      <c r="A1615" s="27">
        <v>43164</v>
      </c>
      <c r="B1615">
        <v>12.01</v>
      </c>
      <c r="C1615">
        <v>12.44</v>
      </c>
      <c r="D1615">
        <v>12</v>
      </c>
      <c r="E1615">
        <v>12.41</v>
      </c>
      <c r="F1615">
        <v>12.41</v>
      </c>
      <c r="G1615">
        <v>13826600</v>
      </c>
    </row>
    <row r="1616" spans="1:7" x14ac:dyDescent="0.25">
      <c r="A1616" s="27">
        <v>43165</v>
      </c>
      <c r="B1616">
        <v>12.45</v>
      </c>
      <c r="C1616">
        <v>12.45</v>
      </c>
      <c r="D1616">
        <v>12.12</v>
      </c>
      <c r="E1616">
        <v>12.37</v>
      </c>
      <c r="F1616">
        <v>12.37</v>
      </c>
      <c r="G1616">
        <v>13964600</v>
      </c>
    </row>
    <row r="1617" spans="1:7" x14ac:dyDescent="0.25">
      <c r="A1617" s="27">
        <v>43166</v>
      </c>
      <c r="B1617">
        <v>12.09</v>
      </c>
      <c r="C1617">
        <v>12.45</v>
      </c>
      <c r="D1617">
        <v>12.05</v>
      </c>
      <c r="E1617">
        <v>12.41</v>
      </c>
      <c r="F1617">
        <v>12.41</v>
      </c>
      <c r="G1617">
        <v>14172400</v>
      </c>
    </row>
    <row r="1618" spans="1:7" x14ac:dyDescent="0.25">
      <c r="A1618" s="27">
        <v>43167</v>
      </c>
      <c r="B1618">
        <v>12.48</v>
      </c>
      <c r="C1618">
        <v>12.66</v>
      </c>
      <c r="D1618">
        <v>12.44</v>
      </c>
      <c r="E1618">
        <v>12.64</v>
      </c>
      <c r="F1618">
        <v>12.64</v>
      </c>
      <c r="G1618">
        <v>15943500</v>
      </c>
    </row>
    <row r="1619" spans="1:7" x14ac:dyDescent="0.25">
      <c r="A1619" s="27">
        <v>43168</v>
      </c>
      <c r="B1619">
        <v>12.76</v>
      </c>
      <c r="C1619">
        <v>13.23</v>
      </c>
      <c r="D1619">
        <v>12.75</v>
      </c>
      <c r="E1619">
        <v>13.23</v>
      </c>
      <c r="F1619">
        <v>13.23</v>
      </c>
      <c r="G1619">
        <v>19204500</v>
      </c>
    </row>
    <row r="1620" spans="1:7" x14ac:dyDescent="0.25">
      <c r="A1620" s="27">
        <v>43171</v>
      </c>
      <c r="B1620">
        <v>13.07</v>
      </c>
      <c r="C1620">
        <v>13.11</v>
      </c>
      <c r="D1620">
        <v>12.81</v>
      </c>
      <c r="E1620">
        <v>12.85</v>
      </c>
      <c r="F1620">
        <v>12.85</v>
      </c>
      <c r="G1620">
        <v>17358000</v>
      </c>
    </row>
    <row r="1621" spans="1:7" x14ac:dyDescent="0.25">
      <c r="A1621" s="27">
        <v>43172</v>
      </c>
      <c r="B1621">
        <v>13.03</v>
      </c>
      <c r="C1621">
        <v>13.07</v>
      </c>
      <c r="D1621">
        <v>12.65</v>
      </c>
      <c r="E1621">
        <v>12.74</v>
      </c>
      <c r="F1621">
        <v>12.74</v>
      </c>
      <c r="G1621">
        <v>14328300</v>
      </c>
    </row>
    <row r="1622" spans="1:7" x14ac:dyDescent="0.25">
      <c r="A1622" s="27">
        <v>43173</v>
      </c>
      <c r="B1622">
        <v>12.87</v>
      </c>
      <c r="C1622">
        <v>12.87</v>
      </c>
      <c r="D1622">
        <v>12.52</v>
      </c>
      <c r="E1622">
        <v>12.62</v>
      </c>
      <c r="F1622">
        <v>12.62</v>
      </c>
      <c r="G1622">
        <v>14590700</v>
      </c>
    </row>
    <row r="1623" spans="1:7" x14ac:dyDescent="0.25">
      <c r="A1623" s="27">
        <v>43174</v>
      </c>
      <c r="B1623">
        <v>12.68</v>
      </c>
      <c r="C1623">
        <v>12.87</v>
      </c>
      <c r="D1623">
        <v>12.55</v>
      </c>
      <c r="E1623">
        <v>12.78</v>
      </c>
      <c r="F1623">
        <v>12.78</v>
      </c>
      <c r="G1623">
        <v>10428900</v>
      </c>
    </row>
    <row r="1624" spans="1:7" x14ac:dyDescent="0.25">
      <c r="A1624" s="27">
        <v>43175</v>
      </c>
      <c r="B1624">
        <v>12.85</v>
      </c>
      <c r="C1624">
        <v>13.07</v>
      </c>
      <c r="D1624">
        <v>12.84</v>
      </c>
      <c r="E1624">
        <v>12.91</v>
      </c>
      <c r="F1624">
        <v>12.91</v>
      </c>
      <c r="G1624">
        <v>8225700</v>
      </c>
    </row>
    <row r="1625" spans="1:7" x14ac:dyDescent="0.25">
      <c r="A1625" s="27">
        <v>43178</v>
      </c>
      <c r="B1625">
        <v>12.78</v>
      </c>
      <c r="C1625">
        <v>12.8</v>
      </c>
      <c r="D1625">
        <v>12</v>
      </c>
      <c r="E1625">
        <v>12.3</v>
      </c>
      <c r="F1625">
        <v>12.3</v>
      </c>
      <c r="G1625">
        <v>28365900</v>
      </c>
    </row>
    <row r="1626" spans="1:7" x14ac:dyDescent="0.25">
      <c r="A1626" s="27">
        <v>43179</v>
      </c>
      <c r="B1626">
        <v>12.37</v>
      </c>
      <c r="C1626">
        <v>12.51</v>
      </c>
      <c r="D1626">
        <v>12.3</v>
      </c>
      <c r="E1626">
        <v>12.47</v>
      </c>
      <c r="F1626">
        <v>12.47</v>
      </c>
      <c r="G1626">
        <v>10843300</v>
      </c>
    </row>
    <row r="1627" spans="1:7" x14ac:dyDescent="0.25">
      <c r="A1627" s="27">
        <v>43180</v>
      </c>
      <c r="B1627">
        <v>12.53</v>
      </c>
      <c r="C1627">
        <v>12.88</v>
      </c>
      <c r="D1627">
        <v>12.48</v>
      </c>
      <c r="E1627">
        <v>12.53</v>
      </c>
      <c r="F1627">
        <v>12.53</v>
      </c>
      <c r="G1627">
        <v>16636300</v>
      </c>
    </row>
    <row r="1628" spans="1:7" x14ac:dyDescent="0.25">
      <c r="A1628" s="27">
        <v>43181</v>
      </c>
      <c r="B1628">
        <v>12.15</v>
      </c>
      <c r="C1628">
        <v>12.33</v>
      </c>
      <c r="D1628">
        <v>11.65</v>
      </c>
      <c r="E1628">
        <v>11.69</v>
      </c>
      <c r="F1628">
        <v>11.69</v>
      </c>
      <c r="G1628">
        <v>34647700</v>
      </c>
    </row>
    <row r="1629" spans="1:7" x14ac:dyDescent="0.25">
      <c r="A1629" s="27">
        <v>43182</v>
      </c>
      <c r="B1629">
        <v>11.82</v>
      </c>
      <c r="C1629">
        <v>11.98</v>
      </c>
      <c r="D1629">
        <v>11.38</v>
      </c>
      <c r="E1629">
        <v>11.41</v>
      </c>
      <c r="F1629">
        <v>11.41</v>
      </c>
      <c r="G1629">
        <v>27035000</v>
      </c>
    </row>
    <row r="1630" spans="1:7" x14ac:dyDescent="0.25">
      <c r="A1630" s="27">
        <v>43185</v>
      </c>
      <c r="B1630">
        <v>11.81</v>
      </c>
      <c r="C1630">
        <v>11.85</v>
      </c>
      <c r="D1630">
        <v>11.46</v>
      </c>
      <c r="E1630">
        <v>11.83</v>
      </c>
      <c r="F1630">
        <v>11.83</v>
      </c>
      <c r="G1630">
        <v>15097200</v>
      </c>
    </row>
    <row r="1631" spans="1:7" x14ac:dyDescent="0.25">
      <c r="A1631" s="27">
        <v>43186</v>
      </c>
      <c r="B1631">
        <v>11.86</v>
      </c>
      <c r="C1631">
        <v>11.86</v>
      </c>
      <c r="D1631">
        <v>11.3</v>
      </c>
      <c r="E1631">
        <v>11.41</v>
      </c>
      <c r="F1631">
        <v>11.41</v>
      </c>
      <c r="G1631">
        <v>16871900</v>
      </c>
    </row>
    <row r="1632" spans="1:7" x14ac:dyDescent="0.25">
      <c r="A1632" s="27">
        <v>43187</v>
      </c>
      <c r="B1632">
        <v>11.46</v>
      </c>
      <c r="C1632">
        <v>11.52</v>
      </c>
      <c r="D1632">
        <v>11.11</v>
      </c>
      <c r="E1632">
        <v>11.29</v>
      </c>
      <c r="F1632">
        <v>11.29</v>
      </c>
      <c r="G1632">
        <v>17928400</v>
      </c>
    </row>
    <row r="1633" spans="1:7" x14ac:dyDescent="0.25">
      <c r="A1633" s="27">
        <v>43188</v>
      </c>
      <c r="B1633">
        <v>11.43</v>
      </c>
      <c r="C1633">
        <v>11.74</v>
      </c>
      <c r="D1633">
        <v>11.34</v>
      </c>
      <c r="E1633">
        <v>11.74</v>
      </c>
      <c r="F1633">
        <v>11.74</v>
      </c>
      <c r="G1633">
        <v>15861000</v>
      </c>
    </row>
    <row r="1634" spans="1:7" x14ac:dyDescent="0.25">
      <c r="A1634" s="27">
        <v>43192</v>
      </c>
      <c r="B1634">
        <v>11.51</v>
      </c>
      <c r="C1634">
        <v>11.58</v>
      </c>
      <c r="D1634">
        <v>10.9</v>
      </c>
      <c r="E1634">
        <v>11.15</v>
      </c>
      <c r="F1634">
        <v>11.15</v>
      </c>
      <c r="G1634">
        <v>23546500</v>
      </c>
    </row>
    <row r="1635" spans="1:7" x14ac:dyDescent="0.25">
      <c r="A1635" s="27">
        <v>43193</v>
      </c>
      <c r="B1635">
        <v>11.29</v>
      </c>
      <c r="C1635">
        <v>11.4</v>
      </c>
      <c r="D1635">
        <v>11.14</v>
      </c>
      <c r="E1635">
        <v>11.39</v>
      </c>
      <c r="F1635">
        <v>11.39</v>
      </c>
      <c r="G1635">
        <v>15078900</v>
      </c>
    </row>
    <row r="1636" spans="1:7" x14ac:dyDescent="0.25">
      <c r="A1636" s="27">
        <v>43194</v>
      </c>
      <c r="B1636">
        <v>10.95</v>
      </c>
      <c r="C1636">
        <v>11.53</v>
      </c>
      <c r="D1636">
        <v>10.95</v>
      </c>
      <c r="E1636">
        <v>11.49</v>
      </c>
      <c r="F1636">
        <v>11.49</v>
      </c>
      <c r="G1636">
        <v>16353700</v>
      </c>
    </row>
    <row r="1637" spans="1:7" x14ac:dyDescent="0.25">
      <c r="A1637" s="27">
        <v>43195</v>
      </c>
      <c r="B1637">
        <v>11.59</v>
      </c>
      <c r="C1637">
        <v>11.72</v>
      </c>
      <c r="D1637">
        <v>11.49</v>
      </c>
      <c r="E1637">
        <v>11.69</v>
      </c>
      <c r="F1637">
        <v>11.69</v>
      </c>
      <c r="G1637">
        <v>9308000</v>
      </c>
    </row>
    <row r="1638" spans="1:7" x14ac:dyDescent="0.25">
      <c r="A1638" s="27">
        <v>43196</v>
      </c>
      <c r="B1638">
        <v>11.51</v>
      </c>
      <c r="C1638">
        <v>11.67</v>
      </c>
      <c r="D1638">
        <v>11.07</v>
      </c>
      <c r="E1638">
        <v>11.38</v>
      </c>
      <c r="F1638">
        <v>11.38</v>
      </c>
      <c r="G1638">
        <v>15737700</v>
      </c>
    </row>
    <row r="1639" spans="1:7" x14ac:dyDescent="0.25">
      <c r="A1639" s="27">
        <v>43199</v>
      </c>
      <c r="B1639">
        <v>11.42</v>
      </c>
      <c r="C1639">
        <v>11.52</v>
      </c>
      <c r="D1639">
        <v>11.29</v>
      </c>
      <c r="E1639">
        <v>11.31</v>
      </c>
      <c r="F1639">
        <v>11.31</v>
      </c>
      <c r="G1639">
        <v>9293071</v>
      </c>
    </row>
    <row r="1640" spans="1:7" x14ac:dyDescent="0.25">
      <c r="A1640" s="27">
        <v>41033</v>
      </c>
      <c r="B1640" t="s">
        <v>90</v>
      </c>
      <c r="C1640" t="s">
        <v>91</v>
      </c>
      <c r="D1640">
        <v>44.823999999999998</v>
      </c>
      <c r="E1640">
        <v>47.258800000000001</v>
      </c>
      <c r="F1640">
        <v>-5.1520599999999996</v>
      </c>
      <c r="G1640">
        <v>-2.4348000000000001</v>
      </c>
    </row>
    <row r="1641" spans="1:7" x14ac:dyDescent="0.25">
      <c r="A1641" s="27">
        <v>41032</v>
      </c>
      <c r="B1641" t="s">
        <v>90</v>
      </c>
      <c r="C1641" t="s">
        <v>91</v>
      </c>
      <c r="D1641">
        <v>47.258499999999998</v>
      </c>
      <c r="E1641">
        <v>48.9621</v>
      </c>
      <c r="F1641">
        <v>-3.4794299999999998</v>
      </c>
      <c r="G1641">
        <v>-1.7036</v>
      </c>
    </row>
    <row r="1642" spans="1:7" x14ac:dyDescent="0.25">
      <c r="A1642" s="27">
        <v>41031</v>
      </c>
      <c r="B1642" t="s">
        <v>90</v>
      </c>
      <c r="C1642" t="s">
        <v>91</v>
      </c>
      <c r="D1642">
        <v>48.962000000000003</v>
      </c>
      <c r="E1642">
        <v>48.898800000000001</v>
      </c>
      <c r="F1642">
        <v>0.12925</v>
      </c>
      <c r="G1642">
        <v>6.3200000000000006E-2</v>
      </c>
    </row>
    <row r="1643" spans="1:7" x14ac:dyDescent="0.25">
      <c r="A1643" s="27">
        <v>41030</v>
      </c>
      <c r="B1643" t="s">
        <v>90</v>
      </c>
      <c r="C1643" t="s">
        <v>91</v>
      </c>
      <c r="D1643">
        <v>48.899500000000003</v>
      </c>
      <c r="E1643">
        <v>47.801499999999997</v>
      </c>
      <c r="F1643">
        <v>2.2970000000000002</v>
      </c>
      <c r="G1643">
        <v>1.0980000000000001</v>
      </c>
    </row>
    <row r="1644" spans="1:7" x14ac:dyDescent="0.25">
      <c r="A1644" s="27">
        <v>41029</v>
      </c>
      <c r="B1644" t="s">
        <v>90</v>
      </c>
      <c r="C1644" t="s">
        <v>91</v>
      </c>
      <c r="D1644">
        <v>47.801499999999997</v>
      </c>
      <c r="E1644">
        <v>48.791499999999999</v>
      </c>
      <c r="F1644">
        <v>-2.0290400000000002</v>
      </c>
      <c r="G1644">
        <v>-0.99</v>
      </c>
    </row>
    <row r="1645" spans="1:7" x14ac:dyDescent="0.25">
      <c r="A1645" s="27">
        <v>41026</v>
      </c>
      <c r="B1645" t="s">
        <v>90</v>
      </c>
      <c r="C1645" t="s">
        <v>91</v>
      </c>
      <c r="D1645">
        <v>48.791499999999999</v>
      </c>
      <c r="E1645">
        <v>48.746699999999997</v>
      </c>
      <c r="F1645">
        <v>9.1899999999999996E-2</v>
      </c>
      <c r="G1645">
        <v>4.48E-2</v>
      </c>
    </row>
    <row r="1646" spans="1:7" x14ac:dyDescent="0.25">
      <c r="A1646" s="27">
        <v>41025</v>
      </c>
      <c r="B1646" t="s">
        <v>90</v>
      </c>
      <c r="C1646" t="s">
        <v>91</v>
      </c>
      <c r="D1646">
        <v>48.746499999999997</v>
      </c>
      <c r="E1646">
        <v>47.434899999999999</v>
      </c>
      <c r="F1646">
        <v>2.76505</v>
      </c>
      <c r="G1646">
        <v>1.3116000000000001</v>
      </c>
    </row>
    <row r="1647" spans="1:7" x14ac:dyDescent="0.25">
      <c r="A1647" s="27">
        <v>41024</v>
      </c>
      <c r="B1647" t="s">
        <v>90</v>
      </c>
      <c r="C1647" t="s">
        <v>91</v>
      </c>
      <c r="D1647">
        <v>47.435000000000002</v>
      </c>
      <c r="E1647">
        <v>44.895400000000002</v>
      </c>
      <c r="F1647">
        <v>5.6566999999999998</v>
      </c>
      <c r="G1647">
        <v>2.5396000000000001</v>
      </c>
    </row>
    <row r="1648" spans="1:7" x14ac:dyDescent="0.25">
      <c r="A1648" s="27">
        <v>41023</v>
      </c>
      <c r="B1648" t="s">
        <v>90</v>
      </c>
      <c r="C1648" t="s">
        <v>91</v>
      </c>
      <c r="D1648">
        <v>44.896000000000001</v>
      </c>
      <c r="E1648">
        <v>43.190800000000003</v>
      </c>
      <c r="F1648">
        <v>3.9480599999999999</v>
      </c>
      <c r="G1648">
        <v>1.7052</v>
      </c>
    </row>
    <row r="1649" spans="1:7" x14ac:dyDescent="0.25">
      <c r="A1649" s="27">
        <v>41022</v>
      </c>
      <c r="B1649" t="s">
        <v>90</v>
      </c>
      <c r="C1649" t="s">
        <v>91</v>
      </c>
      <c r="D1649">
        <v>43.191000000000003</v>
      </c>
      <c r="E1649">
        <v>45.1462</v>
      </c>
      <c r="F1649">
        <v>-4.3308200000000001</v>
      </c>
      <c r="G1649">
        <v>-1.9552</v>
      </c>
    </row>
    <row r="1650" spans="1:7" x14ac:dyDescent="0.25">
      <c r="A1650" s="27">
        <v>41019</v>
      </c>
      <c r="B1650" t="s">
        <v>90</v>
      </c>
      <c r="C1650" t="s">
        <v>91</v>
      </c>
      <c r="D1650">
        <v>45.146000000000001</v>
      </c>
      <c r="E1650">
        <v>43.692799999999998</v>
      </c>
      <c r="F1650">
        <v>3.3259500000000002</v>
      </c>
      <c r="G1650">
        <v>1.4532</v>
      </c>
    </row>
    <row r="1651" spans="1:7" x14ac:dyDescent="0.25">
      <c r="A1651" s="27">
        <v>41018</v>
      </c>
      <c r="B1651" t="s">
        <v>90</v>
      </c>
      <c r="C1651" t="s">
        <v>91</v>
      </c>
      <c r="D1651">
        <v>43.692999999999998</v>
      </c>
      <c r="E1651">
        <v>43.397799999999997</v>
      </c>
      <c r="F1651">
        <v>0.68022000000000005</v>
      </c>
      <c r="G1651">
        <v>0.29520000000000002</v>
      </c>
    </row>
    <row r="1652" spans="1:7" x14ac:dyDescent="0.25">
      <c r="A1652" s="27">
        <v>41017</v>
      </c>
      <c r="B1652" t="s">
        <v>90</v>
      </c>
      <c r="C1652" t="s">
        <v>91</v>
      </c>
      <c r="D1652">
        <v>43.398000000000003</v>
      </c>
      <c r="E1652">
        <v>44.747599999999998</v>
      </c>
      <c r="F1652">
        <v>-3.0160300000000002</v>
      </c>
      <c r="G1652">
        <v>-1.3495999999999999</v>
      </c>
    </row>
    <row r="1653" spans="1:7" x14ac:dyDescent="0.25">
      <c r="A1653" s="27">
        <v>41016</v>
      </c>
      <c r="B1653" t="s">
        <v>90</v>
      </c>
      <c r="C1653" t="s">
        <v>91</v>
      </c>
      <c r="D1653">
        <v>44.747500000000002</v>
      </c>
      <c r="E1653">
        <v>41.968299999999999</v>
      </c>
      <c r="F1653">
        <v>6.6221399999999999</v>
      </c>
      <c r="G1653">
        <v>2.7791999999999999</v>
      </c>
    </row>
    <row r="1654" spans="1:7" x14ac:dyDescent="0.25">
      <c r="A1654" s="27">
        <v>41015</v>
      </c>
      <c r="B1654" t="s">
        <v>90</v>
      </c>
      <c r="C1654" t="s">
        <v>91</v>
      </c>
      <c r="D1654">
        <v>41.968499999999999</v>
      </c>
      <c r="E1654">
        <v>41.346899999999998</v>
      </c>
      <c r="F1654">
        <v>1.5033799999999999</v>
      </c>
      <c r="G1654">
        <v>0.62160000000000004</v>
      </c>
    </row>
    <row r="1655" spans="1:7" x14ac:dyDescent="0.25">
      <c r="A1655" s="27">
        <v>41012</v>
      </c>
      <c r="B1655" t="s">
        <v>90</v>
      </c>
      <c r="C1655" t="s">
        <v>91</v>
      </c>
      <c r="D1655">
        <v>41.347000000000001</v>
      </c>
      <c r="E1655">
        <v>45.244599999999998</v>
      </c>
      <c r="F1655">
        <v>-8.6145099999999992</v>
      </c>
      <c r="G1655">
        <v>-3.8976000000000002</v>
      </c>
    </row>
    <row r="1656" spans="1:7" x14ac:dyDescent="0.25">
      <c r="A1656" s="27">
        <v>41011</v>
      </c>
      <c r="B1656" t="s">
        <v>90</v>
      </c>
      <c r="C1656" t="s">
        <v>91</v>
      </c>
      <c r="D1656">
        <v>45.244500000000002</v>
      </c>
      <c r="E1656">
        <v>40.838500000000003</v>
      </c>
      <c r="F1656">
        <v>10.78884</v>
      </c>
      <c r="G1656">
        <v>4.4059999999999997</v>
      </c>
    </row>
    <row r="1657" spans="1:7" x14ac:dyDescent="0.25">
      <c r="A1657" s="27">
        <v>41010</v>
      </c>
      <c r="B1657" t="s">
        <v>90</v>
      </c>
      <c r="C1657" t="s">
        <v>91</v>
      </c>
      <c r="D1657">
        <v>40.838500000000003</v>
      </c>
      <c r="E1657">
        <v>40.161299999999997</v>
      </c>
      <c r="F1657">
        <v>1.6861999999999999</v>
      </c>
      <c r="G1657">
        <v>0.67720000000000002</v>
      </c>
    </row>
    <row r="1658" spans="1:7" x14ac:dyDescent="0.25">
      <c r="A1658" s="27">
        <v>41009</v>
      </c>
      <c r="B1658" t="s">
        <v>90</v>
      </c>
      <c r="C1658" t="s">
        <v>91</v>
      </c>
      <c r="D1658">
        <v>40.161999999999999</v>
      </c>
      <c r="E1658">
        <v>42.935200000000002</v>
      </c>
      <c r="F1658">
        <v>-6.4590399999999999</v>
      </c>
      <c r="G1658">
        <v>-2.7732000000000001</v>
      </c>
    </row>
    <row r="1659" spans="1:7" x14ac:dyDescent="0.25">
      <c r="A1659" s="27">
        <v>41008</v>
      </c>
      <c r="B1659" t="s">
        <v>90</v>
      </c>
      <c r="C1659" t="s">
        <v>91</v>
      </c>
      <c r="D1659">
        <v>42.935000000000002</v>
      </c>
      <c r="E1659">
        <v>45.372599999999998</v>
      </c>
      <c r="F1659">
        <v>-5.3724100000000004</v>
      </c>
      <c r="G1659">
        <v>-2.4376000000000002</v>
      </c>
    </row>
    <row r="1660" spans="1:7" x14ac:dyDescent="0.25">
      <c r="A1660" s="27">
        <v>41004</v>
      </c>
      <c r="B1660" t="s">
        <v>90</v>
      </c>
      <c r="C1660" t="s">
        <v>91</v>
      </c>
      <c r="D1660">
        <v>45.372500000000002</v>
      </c>
      <c r="E1660">
        <v>46.667700000000004</v>
      </c>
      <c r="F1660">
        <v>-2.7753700000000001</v>
      </c>
      <c r="G1660">
        <v>-1.2951999999999999</v>
      </c>
    </row>
    <row r="1661" spans="1:7" x14ac:dyDescent="0.25">
      <c r="A1661" s="27">
        <v>41003</v>
      </c>
      <c r="B1661" t="s">
        <v>90</v>
      </c>
      <c r="C1661" t="s">
        <v>91</v>
      </c>
      <c r="D1661">
        <v>46.667000000000002</v>
      </c>
      <c r="E1661">
        <v>48.378999999999998</v>
      </c>
      <c r="F1661">
        <v>-3.5387300000000002</v>
      </c>
      <c r="G1661">
        <v>-1.712</v>
      </c>
    </row>
    <row r="1662" spans="1:7" x14ac:dyDescent="0.25">
      <c r="A1662" s="27">
        <v>41002</v>
      </c>
      <c r="B1662" t="s">
        <v>90</v>
      </c>
      <c r="C1662" t="s">
        <v>91</v>
      </c>
      <c r="D1662">
        <v>48.3795</v>
      </c>
      <c r="E1662">
        <v>49.337499999999999</v>
      </c>
      <c r="F1662">
        <v>-1.94173</v>
      </c>
      <c r="G1662">
        <v>-0.95799999999999996</v>
      </c>
    </row>
    <row r="1663" spans="1:7" x14ac:dyDescent="0.25">
      <c r="A1663" s="27">
        <v>41001</v>
      </c>
      <c r="B1663" t="s">
        <v>90</v>
      </c>
      <c r="C1663" t="s">
        <v>91</v>
      </c>
      <c r="D1663">
        <v>49.337000000000003</v>
      </c>
      <c r="E1663">
        <v>49.488199999999999</v>
      </c>
      <c r="F1663">
        <v>-0.30553000000000002</v>
      </c>
      <c r="G1663">
        <v>-0.1512</v>
      </c>
    </row>
    <row r="1664" spans="1:7" x14ac:dyDescent="0.25">
      <c r="A1664" s="27">
        <v>40998</v>
      </c>
      <c r="B1664" t="s">
        <v>90</v>
      </c>
      <c r="C1664" t="s">
        <v>91</v>
      </c>
      <c r="D1664">
        <v>49.488500000000002</v>
      </c>
      <c r="E1664">
        <v>48.464500000000001</v>
      </c>
      <c r="F1664">
        <v>2.1128900000000002</v>
      </c>
      <c r="G1664">
        <v>1.024</v>
      </c>
    </row>
    <row r="1665" spans="1:7" x14ac:dyDescent="0.25">
      <c r="A1665" s="27">
        <v>40997</v>
      </c>
      <c r="B1665" t="s">
        <v>90</v>
      </c>
      <c r="C1665" t="s">
        <v>91</v>
      </c>
      <c r="D1665">
        <v>48.464500000000001</v>
      </c>
      <c r="E1665">
        <v>47.370899999999999</v>
      </c>
      <c r="F1665">
        <v>2.3085900000000001</v>
      </c>
      <c r="G1665">
        <v>1.0935999999999999</v>
      </c>
    </row>
    <row r="1666" spans="1:7" x14ac:dyDescent="0.25">
      <c r="A1666" s="27">
        <v>40996</v>
      </c>
      <c r="B1666" t="s">
        <v>90</v>
      </c>
      <c r="C1666" t="s">
        <v>91</v>
      </c>
      <c r="D1666">
        <v>47.371000000000002</v>
      </c>
      <c r="E1666">
        <v>47.561799999999998</v>
      </c>
      <c r="F1666">
        <v>-0.40116000000000002</v>
      </c>
      <c r="G1666">
        <v>-0.1908</v>
      </c>
    </row>
    <row r="1667" spans="1:7" x14ac:dyDescent="0.25">
      <c r="A1667" s="27">
        <v>40995</v>
      </c>
      <c r="B1667" t="s">
        <v>90</v>
      </c>
      <c r="C1667" t="s">
        <v>91</v>
      </c>
      <c r="D1667">
        <v>47.561999999999998</v>
      </c>
      <c r="E1667">
        <v>53.680799999999998</v>
      </c>
      <c r="F1667">
        <v>-11.398490000000001</v>
      </c>
      <c r="G1667">
        <v>-6.1188000000000002</v>
      </c>
    </row>
    <row r="1668" spans="1:7" x14ac:dyDescent="0.25">
      <c r="A1668" s="27">
        <v>40994</v>
      </c>
      <c r="B1668" t="s">
        <v>90</v>
      </c>
      <c r="C1668" t="s">
        <v>91</v>
      </c>
      <c r="D1668">
        <v>53.68</v>
      </c>
      <c r="E1668">
        <v>49.524000000000001</v>
      </c>
      <c r="F1668">
        <v>8.3918900000000001</v>
      </c>
      <c r="G1668">
        <v>4.1559999999999997</v>
      </c>
    </row>
    <row r="1669" spans="1:7" x14ac:dyDescent="0.25">
      <c r="A1669" s="27">
        <v>40991</v>
      </c>
      <c r="B1669" t="s">
        <v>90</v>
      </c>
      <c r="C1669" t="s">
        <v>91</v>
      </c>
      <c r="D1669">
        <v>49.524000000000001</v>
      </c>
      <c r="E1669">
        <v>46.184800000000003</v>
      </c>
      <c r="F1669">
        <v>7.2300800000000001</v>
      </c>
      <c r="G1669">
        <v>3.3391999999999999</v>
      </c>
    </row>
    <row r="1670" spans="1:7" x14ac:dyDescent="0.25">
      <c r="A1670" s="27">
        <v>40990</v>
      </c>
      <c r="B1670" t="s">
        <v>90</v>
      </c>
      <c r="C1670" t="s">
        <v>91</v>
      </c>
      <c r="D1670">
        <v>46.185000000000002</v>
      </c>
      <c r="E1670">
        <v>46.833799999999997</v>
      </c>
      <c r="F1670">
        <v>-1.3853200000000001</v>
      </c>
      <c r="G1670">
        <v>-0.64880000000000004</v>
      </c>
    </row>
    <row r="1671" spans="1:7" x14ac:dyDescent="0.25">
      <c r="A1671" s="27">
        <v>40989</v>
      </c>
      <c r="B1671" t="s">
        <v>90</v>
      </c>
      <c r="C1671" t="s">
        <v>91</v>
      </c>
      <c r="D1671">
        <v>46.833500000000001</v>
      </c>
      <c r="E1671">
        <v>44.503900000000002</v>
      </c>
      <c r="F1671">
        <v>5.2346000000000004</v>
      </c>
      <c r="G1671">
        <v>2.3296000000000001</v>
      </c>
    </row>
    <row r="1672" spans="1:7" x14ac:dyDescent="0.25">
      <c r="A1672" s="27">
        <v>40988</v>
      </c>
      <c r="B1672" t="s">
        <v>90</v>
      </c>
      <c r="C1672" t="s">
        <v>91</v>
      </c>
      <c r="D1672">
        <v>44.5045</v>
      </c>
      <c r="E1672">
        <v>42.673299999999998</v>
      </c>
      <c r="F1672">
        <v>4.2912100000000004</v>
      </c>
      <c r="G1672">
        <v>1.8311999999999999</v>
      </c>
    </row>
    <row r="1673" spans="1:7" x14ac:dyDescent="0.25">
      <c r="A1673" s="27">
        <v>40987</v>
      </c>
      <c r="B1673" t="s">
        <v>90</v>
      </c>
      <c r="C1673" t="s">
        <v>91</v>
      </c>
      <c r="D1673">
        <v>42.673000000000002</v>
      </c>
      <c r="E1673">
        <v>39.821800000000003</v>
      </c>
      <c r="F1673">
        <v>7.1599000000000004</v>
      </c>
      <c r="G1673">
        <v>2.8512</v>
      </c>
    </row>
    <row r="1674" spans="1:7" x14ac:dyDescent="0.25">
      <c r="A1674" s="27">
        <v>40984</v>
      </c>
      <c r="B1674" t="s">
        <v>90</v>
      </c>
      <c r="C1674" t="s">
        <v>91</v>
      </c>
      <c r="D1674">
        <v>39.822499999999998</v>
      </c>
      <c r="E1674">
        <v>39.383299999999998</v>
      </c>
      <c r="F1674">
        <v>1.1151899999999999</v>
      </c>
      <c r="G1674">
        <v>0.43919999999999998</v>
      </c>
    </row>
    <row r="1675" spans="1:7" x14ac:dyDescent="0.25">
      <c r="A1675" s="27">
        <v>40983</v>
      </c>
      <c r="B1675" t="s">
        <v>90</v>
      </c>
      <c r="C1675" t="s">
        <v>91</v>
      </c>
      <c r="D1675">
        <v>39.383000000000003</v>
      </c>
      <c r="E1675">
        <v>38.607399999999998</v>
      </c>
      <c r="F1675">
        <v>2.0089399999999999</v>
      </c>
      <c r="G1675">
        <v>0.77559999999999996</v>
      </c>
    </row>
    <row r="1676" spans="1:7" x14ac:dyDescent="0.25">
      <c r="A1676" s="27">
        <v>40982</v>
      </c>
      <c r="B1676" t="s">
        <v>90</v>
      </c>
      <c r="C1676" t="s">
        <v>91</v>
      </c>
      <c r="D1676">
        <v>38.607999999999997</v>
      </c>
      <c r="E1676">
        <v>40.708799999999997</v>
      </c>
      <c r="F1676">
        <v>-5.1605499999999997</v>
      </c>
      <c r="G1676">
        <v>-2.1008</v>
      </c>
    </row>
    <row r="1677" spans="1:7" x14ac:dyDescent="0.25">
      <c r="A1677" s="27">
        <v>40981</v>
      </c>
      <c r="B1677" t="s">
        <v>90</v>
      </c>
      <c r="C1677" t="s">
        <v>91</v>
      </c>
      <c r="D1677">
        <v>40.708500000000001</v>
      </c>
      <c r="E1677">
        <v>39.285699999999999</v>
      </c>
      <c r="F1677">
        <v>3.6216699999999999</v>
      </c>
      <c r="G1677">
        <v>1.4228000000000001</v>
      </c>
    </row>
    <row r="1678" spans="1:7" x14ac:dyDescent="0.25">
      <c r="A1678" s="27">
        <v>40980</v>
      </c>
      <c r="B1678" t="s">
        <v>90</v>
      </c>
      <c r="C1678" t="s">
        <v>91</v>
      </c>
      <c r="D1678">
        <v>39.286000000000001</v>
      </c>
      <c r="E1678">
        <v>37.418399999999998</v>
      </c>
      <c r="F1678">
        <v>4.9911300000000001</v>
      </c>
      <c r="G1678">
        <v>1.8675999999999999</v>
      </c>
    </row>
    <row r="1679" spans="1:7" x14ac:dyDescent="0.25">
      <c r="A1679" s="27">
        <v>40977</v>
      </c>
      <c r="B1679" t="s">
        <v>90</v>
      </c>
      <c r="C1679" t="s">
        <v>91</v>
      </c>
      <c r="D1679">
        <v>37.418999999999997</v>
      </c>
      <c r="E1679">
        <v>36.507800000000003</v>
      </c>
      <c r="F1679">
        <v>2.4958999999999998</v>
      </c>
      <c r="G1679">
        <v>0.91120000000000001</v>
      </c>
    </row>
    <row r="1680" spans="1:7" x14ac:dyDescent="0.25">
      <c r="A1680" s="27">
        <v>40976</v>
      </c>
      <c r="B1680" t="s">
        <v>90</v>
      </c>
      <c r="C1680" t="s">
        <v>91</v>
      </c>
      <c r="D1680">
        <v>36.5075</v>
      </c>
      <c r="E1680">
        <v>35.283900000000003</v>
      </c>
      <c r="F1680">
        <v>3.46787</v>
      </c>
      <c r="G1680">
        <v>1.2236</v>
      </c>
    </row>
    <row r="1681" spans="1:7" x14ac:dyDescent="0.25">
      <c r="A1681" s="27">
        <v>40975</v>
      </c>
      <c r="B1681" t="s">
        <v>90</v>
      </c>
      <c r="C1681" t="s">
        <v>91</v>
      </c>
      <c r="D1681">
        <v>35.283999999999999</v>
      </c>
      <c r="E1681">
        <v>33.1432</v>
      </c>
      <c r="F1681">
        <v>6.4592400000000003</v>
      </c>
      <c r="G1681">
        <v>2.1408</v>
      </c>
    </row>
    <row r="1682" spans="1:7" x14ac:dyDescent="0.25">
      <c r="A1682" s="27">
        <v>40974</v>
      </c>
      <c r="B1682" t="s">
        <v>90</v>
      </c>
      <c r="C1682" t="s">
        <v>91</v>
      </c>
      <c r="D1682">
        <v>33.143500000000003</v>
      </c>
      <c r="E1682">
        <v>36.396700000000003</v>
      </c>
      <c r="F1682">
        <v>-8.9381699999999995</v>
      </c>
      <c r="G1682">
        <v>-3.2532000000000001</v>
      </c>
    </row>
    <row r="1683" spans="1:7" x14ac:dyDescent="0.25">
      <c r="A1683" s="27">
        <v>40973</v>
      </c>
      <c r="B1683" t="s">
        <v>90</v>
      </c>
      <c r="C1683" t="s">
        <v>91</v>
      </c>
      <c r="D1683">
        <v>36.396999999999998</v>
      </c>
      <c r="E1683">
        <v>36.161000000000001</v>
      </c>
      <c r="F1683">
        <v>0.65264</v>
      </c>
      <c r="G1683">
        <v>0.23599999999999999</v>
      </c>
    </row>
    <row r="1684" spans="1:7" x14ac:dyDescent="0.25">
      <c r="A1684" s="27">
        <v>40970</v>
      </c>
      <c r="B1684" t="s">
        <v>90</v>
      </c>
      <c r="C1684" t="s">
        <v>91</v>
      </c>
      <c r="D1684">
        <v>36.160499999999999</v>
      </c>
      <c r="E1684">
        <v>36.797699999999999</v>
      </c>
      <c r="F1684">
        <v>-1.73163</v>
      </c>
      <c r="G1684">
        <v>-0.63719999999999999</v>
      </c>
    </row>
    <row r="1685" spans="1:7" x14ac:dyDescent="0.25">
      <c r="A1685" s="27">
        <v>40969</v>
      </c>
      <c r="B1685" t="s">
        <v>90</v>
      </c>
      <c r="C1685" t="s">
        <v>91</v>
      </c>
      <c r="D1685">
        <v>36.797499999999999</v>
      </c>
      <c r="E1685">
        <v>35.450299999999999</v>
      </c>
      <c r="F1685">
        <v>3.8002500000000001</v>
      </c>
      <c r="G1685">
        <v>1.3472</v>
      </c>
    </row>
    <row r="1686" spans="1:7" x14ac:dyDescent="0.25">
      <c r="A1686" s="27">
        <v>40968</v>
      </c>
      <c r="B1686" t="s">
        <v>90</v>
      </c>
      <c r="C1686" t="s">
        <v>91</v>
      </c>
      <c r="D1686">
        <v>35.450499999999998</v>
      </c>
      <c r="E1686">
        <v>35.572099999999999</v>
      </c>
      <c r="F1686">
        <v>-0.34183999999999998</v>
      </c>
      <c r="G1686">
        <v>-0.1216</v>
      </c>
    </row>
    <row r="1687" spans="1:7" x14ac:dyDescent="0.25">
      <c r="A1687" s="27">
        <v>40967</v>
      </c>
      <c r="B1687" t="s">
        <v>90</v>
      </c>
      <c r="C1687" t="s">
        <v>91</v>
      </c>
      <c r="D1687">
        <v>35.572000000000003</v>
      </c>
      <c r="E1687">
        <v>34.596400000000003</v>
      </c>
      <c r="F1687">
        <v>2.81995</v>
      </c>
      <c r="G1687">
        <v>0.97560000000000002</v>
      </c>
    </row>
    <row r="1688" spans="1:7" x14ac:dyDescent="0.25">
      <c r="A1688" s="27">
        <v>40966</v>
      </c>
      <c r="B1688" t="s">
        <v>90</v>
      </c>
      <c r="C1688" t="s">
        <v>91</v>
      </c>
      <c r="D1688">
        <v>34.596499999999999</v>
      </c>
      <c r="E1688">
        <v>35.103299999999997</v>
      </c>
      <c r="F1688">
        <v>-1.44374</v>
      </c>
      <c r="G1688">
        <v>-0.50680000000000003</v>
      </c>
    </row>
    <row r="1689" spans="1:7" x14ac:dyDescent="0.25">
      <c r="A1689" s="27">
        <v>40963</v>
      </c>
      <c r="B1689" t="s">
        <v>90</v>
      </c>
      <c r="C1689" t="s">
        <v>91</v>
      </c>
      <c r="D1689">
        <v>35.103000000000002</v>
      </c>
      <c r="E1689">
        <v>36.762999999999998</v>
      </c>
      <c r="F1689">
        <v>-4.5154100000000001</v>
      </c>
      <c r="G1689">
        <v>-1.66</v>
      </c>
    </row>
    <row r="1690" spans="1:7" x14ac:dyDescent="0.25">
      <c r="A1690" s="27">
        <v>40962</v>
      </c>
      <c r="B1690" t="s">
        <v>90</v>
      </c>
      <c r="C1690" t="s">
        <v>91</v>
      </c>
      <c r="D1690">
        <v>36.762999999999998</v>
      </c>
      <c r="E1690">
        <v>34.488999999999997</v>
      </c>
      <c r="F1690">
        <v>6.5934100000000004</v>
      </c>
      <c r="G1690">
        <v>2.274</v>
      </c>
    </row>
    <row r="1691" spans="1:7" x14ac:dyDescent="0.25">
      <c r="A1691" s="27">
        <v>40961</v>
      </c>
      <c r="B1691" t="s">
        <v>90</v>
      </c>
      <c r="C1691" t="s">
        <v>91</v>
      </c>
      <c r="D1691">
        <v>34.4895</v>
      </c>
      <c r="E1691">
        <v>33.416699999999999</v>
      </c>
      <c r="F1691">
        <v>3.2103700000000002</v>
      </c>
      <c r="G1691">
        <v>1.0728</v>
      </c>
    </row>
    <row r="1692" spans="1:7" x14ac:dyDescent="0.25">
      <c r="A1692" s="27">
        <v>40960</v>
      </c>
      <c r="B1692" t="s">
        <v>90</v>
      </c>
      <c r="C1692" t="s">
        <v>91</v>
      </c>
      <c r="D1692">
        <v>33.416499999999999</v>
      </c>
      <c r="E1692">
        <v>33.4193</v>
      </c>
      <c r="F1692">
        <v>-8.3800000000000003E-3</v>
      </c>
      <c r="G1692">
        <v>-2.8E-3</v>
      </c>
    </row>
    <row r="1693" spans="1:7" x14ac:dyDescent="0.25">
      <c r="A1693" s="27">
        <v>40956</v>
      </c>
      <c r="B1693" t="s">
        <v>90</v>
      </c>
      <c r="C1693" t="s">
        <v>91</v>
      </c>
      <c r="D1693">
        <v>33.418999999999997</v>
      </c>
      <c r="E1693">
        <v>33.174199999999999</v>
      </c>
      <c r="F1693">
        <v>0.73792000000000002</v>
      </c>
      <c r="G1693">
        <v>0.24479999999999999</v>
      </c>
    </row>
    <row r="1694" spans="1:7" x14ac:dyDescent="0.25">
      <c r="A1694" s="27">
        <v>40955</v>
      </c>
      <c r="B1694" t="s">
        <v>90</v>
      </c>
      <c r="C1694" t="s">
        <v>91</v>
      </c>
      <c r="D1694">
        <v>33.174500000000002</v>
      </c>
      <c r="E1694">
        <v>31.327300000000001</v>
      </c>
      <c r="F1694">
        <v>5.8964499999999997</v>
      </c>
      <c r="G1694">
        <v>1.8472</v>
      </c>
    </row>
    <row r="1695" spans="1:7" x14ac:dyDescent="0.25">
      <c r="A1695" s="27">
        <v>40954</v>
      </c>
      <c r="B1695" t="s">
        <v>90</v>
      </c>
      <c r="C1695" t="s">
        <v>91</v>
      </c>
      <c r="D1695">
        <v>31.327500000000001</v>
      </c>
      <c r="E1695">
        <v>34.069099999999999</v>
      </c>
      <c r="F1695">
        <v>-8.0471699999999995</v>
      </c>
      <c r="G1695">
        <v>-2.7416</v>
      </c>
    </row>
    <row r="1696" spans="1:7" x14ac:dyDescent="0.25">
      <c r="A1696" s="27">
        <v>40953</v>
      </c>
      <c r="B1696" t="s">
        <v>90</v>
      </c>
      <c r="C1696" t="s">
        <v>91</v>
      </c>
      <c r="D1696">
        <v>34.069000000000003</v>
      </c>
      <c r="E1696">
        <v>34.953000000000003</v>
      </c>
      <c r="F1696">
        <v>-2.5291100000000002</v>
      </c>
      <c r="G1696">
        <v>-0.88400000000000001</v>
      </c>
    </row>
    <row r="1697" spans="1:7" x14ac:dyDescent="0.25">
      <c r="A1697" s="27">
        <v>40952</v>
      </c>
      <c r="B1697" t="s">
        <v>90</v>
      </c>
      <c r="C1697" t="s">
        <v>91</v>
      </c>
      <c r="D1697">
        <v>34.953000000000003</v>
      </c>
      <c r="E1697">
        <v>32.530200000000001</v>
      </c>
      <c r="F1697">
        <v>7.4478499999999999</v>
      </c>
      <c r="G1697">
        <v>2.4228000000000001</v>
      </c>
    </row>
    <row r="1698" spans="1:7" x14ac:dyDescent="0.25">
      <c r="A1698" s="27">
        <v>40949</v>
      </c>
      <c r="B1698" t="s">
        <v>90</v>
      </c>
      <c r="C1698" t="s">
        <v>91</v>
      </c>
      <c r="D1698">
        <v>32.530500000000004</v>
      </c>
      <c r="E1698">
        <v>35.166499999999999</v>
      </c>
      <c r="F1698">
        <v>-7.4957700000000003</v>
      </c>
      <c r="G1698">
        <v>-2.6360000000000001</v>
      </c>
    </row>
    <row r="1699" spans="1:7" x14ac:dyDescent="0.25">
      <c r="A1699" s="27">
        <v>40948</v>
      </c>
      <c r="B1699" t="s">
        <v>90</v>
      </c>
      <c r="C1699" t="s">
        <v>91</v>
      </c>
      <c r="D1699">
        <v>35.166499999999999</v>
      </c>
      <c r="E1699">
        <v>36.808100000000003</v>
      </c>
      <c r="F1699">
        <v>-4.4598899999999997</v>
      </c>
      <c r="G1699">
        <v>-1.6415999999999999</v>
      </c>
    </row>
    <row r="1700" spans="1:7" x14ac:dyDescent="0.25">
      <c r="A1700" s="27">
        <v>40947</v>
      </c>
      <c r="B1700" t="s">
        <v>90</v>
      </c>
      <c r="C1700" t="s">
        <v>91</v>
      </c>
      <c r="D1700">
        <v>36.808</v>
      </c>
      <c r="E1700">
        <v>38.055199999999999</v>
      </c>
      <c r="F1700">
        <v>-3.2773400000000001</v>
      </c>
      <c r="G1700">
        <v>-1.2472000000000001</v>
      </c>
    </row>
    <row r="1701" spans="1:7" x14ac:dyDescent="0.25">
      <c r="A1701" s="27">
        <v>40946</v>
      </c>
      <c r="B1701" t="s">
        <v>90</v>
      </c>
      <c r="C1701" t="s">
        <v>91</v>
      </c>
      <c r="D1701">
        <v>38.055</v>
      </c>
      <c r="E1701">
        <v>38.500999999999998</v>
      </c>
      <c r="F1701">
        <v>-1.1584099999999999</v>
      </c>
      <c r="G1701">
        <v>-0.44600000000000001</v>
      </c>
    </row>
    <row r="1702" spans="1:7" x14ac:dyDescent="0.25">
      <c r="A1702" s="27">
        <v>40945</v>
      </c>
      <c r="B1702" t="s">
        <v>90</v>
      </c>
      <c r="C1702" t="s">
        <v>91</v>
      </c>
      <c r="D1702">
        <v>38.500999999999998</v>
      </c>
      <c r="E1702">
        <v>38.147399999999998</v>
      </c>
      <c r="F1702">
        <v>0.92693000000000003</v>
      </c>
      <c r="G1702">
        <v>0.35360000000000003</v>
      </c>
    </row>
    <row r="1703" spans="1:7" x14ac:dyDescent="0.25">
      <c r="A1703" s="27">
        <v>40942</v>
      </c>
      <c r="B1703" t="s">
        <v>90</v>
      </c>
      <c r="C1703" t="s">
        <v>91</v>
      </c>
      <c r="D1703">
        <v>38.147500000000001</v>
      </c>
      <c r="E1703">
        <v>36.447899999999997</v>
      </c>
      <c r="F1703">
        <v>4.6630900000000004</v>
      </c>
      <c r="G1703">
        <v>1.6996</v>
      </c>
    </row>
    <row r="1704" spans="1:7" x14ac:dyDescent="0.25">
      <c r="A1704" s="27">
        <v>40941</v>
      </c>
      <c r="B1704" t="s">
        <v>90</v>
      </c>
      <c r="C1704" t="s">
        <v>91</v>
      </c>
      <c r="D1704">
        <v>36.448</v>
      </c>
      <c r="E1704">
        <v>35.283200000000001</v>
      </c>
      <c r="F1704">
        <v>3.3012899999999998</v>
      </c>
      <c r="G1704">
        <v>1.1648000000000001</v>
      </c>
    </row>
    <row r="1705" spans="1:7" x14ac:dyDescent="0.25">
      <c r="A1705" s="27">
        <v>40940</v>
      </c>
      <c r="B1705" t="s">
        <v>90</v>
      </c>
      <c r="C1705" t="s">
        <v>91</v>
      </c>
      <c r="D1705">
        <v>35.283499999999997</v>
      </c>
      <c r="E1705">
        <v>33.924300000000002</v>
      </c>
      <c r="F1705">
        <v>4.00657</v>
      </c>
      <c r="G1705">
        <v>1.3592</v>
      </c>
    </row>
    <row r="1706" spans="1:7" x14ac:dyDescent="0.25">
      <c r="A1706" s="27">
        <v>40939</v>
      </c>
      <c r="B1706" t="s">
        <v>90</v>
      </c>
      <c r="C1706" t="s">
        <v>91</v>
      </c>
      <c r="D1706">
        <v>33.924500000000002</v>
      </c>
      <c r="E1706">
        <v>34.2425</v>
      </c>
      <c r="F1706">
        <v>-0.92867</v>
      </c>
      <c r="G1706">
        <v>-0.318</v>
      </c>
    </row>
    <row r="1707" spans="1:7" x14ac:dyDescent="0.25">
      <c r="A1707" s="27">
        <v>40938</v>
      </c>
      <c r="B1707" t="s">
        <v>90</v>
      </c>
      <c r="C1707" t="s">
        <v>91</v>
      </c>
      <c r="D1707">
        <v>34.2425</v>
      </c>
      <c r="E1707">
        <v>35.035299999999999</v>
      </c>
      <c r="F1707">
        <v>-2.2628599999999999</v>
      </c>
      <c r="G1707">
        <v>-0.79279999999999995</v>
      </c>
    </row>
    <row r="1708" spans="1:7" x14ac:dyDescent="0.25">
      <c r="A1708" s="27">
        <v>40935</v>
      </c>
      <c r="B1708" t="s">
        <v>90</v>
      </c>
      <c r="C1708" t="s">
        <v>91</v>
      </c>
      <c r="D1708">
        <v>35.034999999999997</v>
      </c>
      <c r="E1708">
        <v>34.422199999999997</v>
      </c>
      <c r="F1708">
        <v>1.7802500000000001</v>
      </c>
      <c r="G1708">
        <v>0.61280000000000001</v>
      </c>
    </row>
    <row r="1709" spans="1:7" x14ac:dyDescent="0.25">
      <c r="A1709" s="27">
        <v>40934</v>
      </c>
      <c r="B1709" t="s">
        <v>90</v>
      </c>
      <c r="C1709" t="s">
        <v>91</v>
      </c>
      <c r="D1709">
        <v>34.422499999999999</v>
      </c>
      <c r="E1709">
        <v>34.3977</v>
      </c>
      <c r="F1709">
        <v>7.2099999999999997E-2</v>
      </c>
      <c r="G1709">
        <v>2.4799999999999999E-2</v>
      </c>
    </row>
    <row r="1710" spans="1:7" x14ac:dyDescent="0.25">
      <c r="A1710" s="27">
        <v>40933</v>
      </c>
      <c r="B1710" t="s">
        <v>90</v>
      </c>
      <c r="C1710" t="s">
        <v>91</v>
      </c>
      <c r="D1710">
        <v>34.398000000000003</v>
      </c>
      <c r="E1710">
        <v>33.426000000000002</v>
      </c>
      <c r="F1710">
        <v>2.9079199999999998</v>
      </c>
      <c r="G1710">
        <v>0.97199999999999998</v>
      </c>
    </row>
    <row r="1711" spans="1:7" x14ac:dyDescent="0.25">
      <c r="A1711" s="27">
        <v>40932</v>
      </c>
      <c r="B1711" t="s">
        <v>90</v>
      </c>
      <c r="C1711" t="s">
        <v>91</v>
      </c>
      <c r="D1711">
        <v>33.426000000000002</v>
      </c>
      <c r="E1711">
        <v>33.229199999999999</v>
      </c>
      <c r="F1711">
        <v>0.59225000000000005</v>
      </c>
      <c r="G1711">
        <v>0.1968</v>
      </c>
    </row>
    <row r="1712" spans="1:7" x14ac:dyDescent="0.25">
      <c r="A1712" s="27">
        <v>40931</v>
      </c>
      <c r="B1712" t="s">
        <v>90</v>
      </c>
      <c r="C1712" t="s">
        <v>91</v>
      </c>
      <c r="D1712">
        <v>33.229500000000002</v>
      </c>
      <c r="E1712">
        <v>32.460299999999997</v>
      </c>
      <c r="F1712">
        <v>2.3696600000000001</v>
      </c>
      <c r="G1712">
        <v>0.76919999999999999</v>
      </c>
    </row>
    <row r="1713" spans="1:7" x14ac:dyDescent="0.25">
      <c r="A1713" s="27">
        <v>40928</v>
      </c>
      <c r="B1713" t="s">
        <v>90</v>
      </c>
      <c r="C1713" t="s">
        <v>91</v>
      </c>
      <c r="D1713">
        <v>32.460500000000003</v>
      </c>
      <c r="E1713">
        <v>31.5229</v>
      </c>
      <c r="F1713">
        <v>2.9743499999999998</v>
      </c>
      <c r="G1713">
        <v>0.93759999999999999</v>
      </c>
    </row>
    <row r="1714" spans="1:7" x14ac:dyDescent="0.25">
      <c r="A1714" s="27">
        <v>40927</v>
      </c>
      <c r="B1714" t="s">
        <v>90</v>
      </c>
      <c r="C1714" t="s">
        <v>91</v>
      </c>
      <c r="D1714">
        <v>31.523</v>
      </c>
      <c r="E1714">
        <v>30.680199999999999</v>
      </c>
      <c r="F1714">
        <v>2.7470500000000002</v>
      </c>
      <c r="G1714">
        <v>0.84279999999999999</v>
      </c>
    </row>
    <row r="1715" spans="1:7" x14ac:dyDescent="0.25">
      <c r="A1715" s="27">
        <v>40926</v>
      </c>
      <c r="B1715" t="s">
        <v>90</v>
      </c>
      <c r="C1715" t="s">
        <v>91</v>
      </c>
      <c r="D1715">
        <v>30.680499999999999</v>
      </c>
      <c r="E1715">
        <v>29.756499999999999</v>
      </c>
      <c r="F1715">
        <v>3.1052</v>
      </c>
      <c r="G1715">
        <v>0.92400000000000004</v>
      </c>
    </row>
    <row r="1716" spans="1:7" x14ac:dyDescent="0.25">
      <c r="A1716" s="27">
        <v>40925</v>
      </c>
      <c r="B1716" t="s">
        <v>90</v>
      </c>
      <c r="C1716" t="s">
        <v>91</v>
      </c>
      <c r="D1716">
        <v>29.756499999999999</v>
      </c>
      <c r="E1716">
        <v>29.578900000000001</v>
      </c>
      <c r="F1716">
        <v>0.60043000000000002</v>
      </c>
      <c r="G1716">
        <v>0.17760000000000001</v>
      </c>
    </row>
    <row r="1717" spans="1:7" x14ac:dyDescent="0.25">
      <c r="A1717" s="27">
        <v>40921</v>
      </c>
      <c r="B1717" t="s">
        <v>90</v>
      </c>
      <c r="C1717" t="s">
        <v>91</v>
      </c>
      <c r="D1717">
        <v>29.579000000000001</v>
      </c>
      <c r="E1717">
        <v>30.0242</v>
      </c>
      <c r="F1717">
        <v>-1.4827999999999999</v>
      </c>
      <c r="G1717">
        <v>-0.44519999999999998</v>
      </c>
    </row>
    <row r="1718" spans="1:7" x14ac:dyDescent="0.25">
      <c r="A1718" s="27">
        <v>40920</v>
      </c>
      <c r="B1718" t="s">
        <v>90</v>
      </c>
      <c r="C1718" t="s">
        <v>91</v>
      </c>
      <c r="D1718">
        <v>30.024000000000001</v>
      </c>
      <c r="E1718">
        <v>29.452400000000001</v>
      </c>
      <c r="F1718">
        <v>1.94076</v>
      </c>
      <c r="G1718">
        <v>0.5716</v>
      </c>
    </row>
    <row r="1719" spans="1:7" x14ac:dyDescent="0.25">
      <c r="A1719" s="27">
        <v>40919</v>
      </c>
      <c r="B1719" t="s">
        <v>90</v>
      </c>
      <c r="C1719" t="s">
        <v>91</v>
      </c>
      <c r="D1719">
        <v>29.452000000000002</v>
      </c>
      <c r="E1719">
        <v>30.121200000000002</v>
      </c>
      <c r="F1719">
        <v>-2.2216900000000002</v>
      </c>
      <c r="G1719">
        <v>-0.66920000000000002</v>
      </c>
    </row>
    <row r="1720" spans="1:7" x14ac:dyDescent="0.25">
      <c r="A1720" s="27">
        <v>40918</v>
      </c>
      <c r="B1720" t="s">
        <v>90</v>
      </c>
      <c r="C1720" t="s">
        <v>91</v>
      </c>
      <c r="D1720">
        <v>30.121500000000001</v>
      </c>
      <c r="E1720">
        <v>29.502300000000002</v>
      </c>
      <c r="F1720">
        <v>2.0988199999999999</v>
      </c>
      <c r="G1720">
        <v>0.61919999999999997</v>
      </c>
    </row>
    <row r="1721" spans="1:7" x14ac:dyDescent="0.25">
      <c r="A1721" s="27">
        <v>40917</v>
      </c>
      <c r="B1721" t="s">
        <v>90</v>
      </c>
      <c r="C1721" t="s">
        <v>91</v>
      </c>
      <c r="D1721">
        <v>29.502500000000001</v>
      </c>
      <c r="E1721">
        <v>29.226500000000001</v>
      </c>
      <c r="F1721">
        <v>0.94435000000000002</v>
      </c>
      <c r="G1721">
        <v>0.27600000000000002</v>
      </c>
    </row>
    <row r="1722" spans="1:7" x14ac:dyDescent="0.25">
      <c r="A1722" s="27">
        <v>40914</v>
      </c>
      <c r="B1722" t="s">
        <v>90</v>
      </c>
      <c r="C1722" t="s">
        <v>91</v>
      </c>
      <c r="D1722">
        <v>29.226500000000001</v>
      </c>
      <c r="E1722">
        <v>28.5505</v>
      </c>
      <c r="F1722">
        <v>2.3677299999999999</v>
      </c>
      <c r="G1722">
        <v>0.67600000000000005</v>
      </c>
    </row>
    <row r="1723" spans="1:7" x14ac:dyDescent="0.25">
      <c r="A1723" s="27">
        <v>40913</v>
      </c>
      <c r="B1723" t="s">
        <v>90</v>
      </c>
      <c r="C1723" t="s">
        <v>91</v>
      </c>
      <c r="D1723">
        <v>28.5505</v>
      </c>
      <c r="E1723">
        <v>28.078499999999998</v>
      </c>
      <c r="F1723">
        <v>1.681</v>
      </c>
      <c r="G1723">
        <v>0.47199999999999998</v>
      </c>
    </row>
    <row r="1724" spans="1:7" x14ac:dyDescent="0.25">
      <c r="A1724" s="27">
        <v>40912</v>
      </c>
      <c r="B1724" t="s">
        <v>90</v>
      </c>
      <c r="C1724" t="s">
        <v>91</v>
      </c>
      <c r="D1724">
        <v>28.078499999999998</v>
      </c>
      <c r="E1724">
        <v>27.482900000000001</v>
      </c>
      <c r="F1724">
        <v>2.16717</v>
      </c>
      <c r="G1724">
        <v>0.59560000000000002</v>
      </c>
    </row>
    <row r="1725" spans="1:7" x14ac:dyDescent="0.25">
      <c r="A1725" s="27">
        <v>40911</v>
      </c>
      <c r="B1725" t="s">
        <v>90</v>
      </c>
      <c r="C1725" t="s">
        <v>91</v>
      </c>
      <c r="D1725">
        <v>27.483000000000001</v>
      </c>
      <c r="E1725">
        <v>25.859000000000002</v>
      </c>
      <c r="F1725">
        <v>6.2802100000000003</v>
      </c>
      <c r="G1725">
        <v>1.6240000000000001</v>
      </c>
    </row>
    <row r="1726" spans="1:7" x14ac:dyDescent="0.25">
      <c r="A1726" s="27">
        <v>40907</v>
      </c>
      <c r="B1726" t="s">
        <v>90</v>
      </c>
      <c r="C1726" t="s">
        <v>91</v>
      </c>
      <c r="D1726">
        <v>25.858499999999999</v>
      </c>
      <c r="E1726">
        <v>26.5701</v>
      </c>
      <c r="F1726">
        <v>-2.6781999999999999</v>
      </c>
      <c r="G1726">
        <v>-0.71160000000000001</v>
      </c>
    </row>
    <row r="1727" spans="1:7" x14ac:dyDescent="0.25">
      <c r="A1727" s="27">
        <v>40906</v>
      </c>
      <c r="B1727" t="s">
        <v>90</v>
      </c>
      <c r="C1727" t="s">
        <v>91</v>
      </c>
      <c r="D1727">
        <v>26.57</v>
      </c>
      <c r="E1727">
        <v>25.9008</v>
      </c>
      <c r="F1727">
        <v>2.5836999999999999</v>
      </c>
      <c r="G1727">
        <v>0.66920000000000002</v>
      </c>
    </row>
    <row r="1728" spans="1:7" x14ac:dyDescent="0.25">
      <c r="A1728" s="27">
        <v>40905</v>
      </c>
      <c r="B1728" t="s">
        <v>90</v>
      </c>
      <c r="C1728" t="s">
        <v>91</v>
      </c>
      <c r="D1728">
        <v>25.901</v>
      </c>
      <c r="E1728">
        <v>27.135000000000002</v>
      </c>
      <c r="F1728">
        <v>-4.5476299999999998</v>
      </c>
      <c r="G1728">
        <v>-1.234</v>
      </c>
    </row>
    <row r="1729" spans="1:7" x14ac:dyDescent="0.25">
      <c r="A1729" s="27">
        <v>40904</v>
      </c>
      <c r="B1729" t="s">
        <v>90</v>
      </c>
      <c r="C1729" t="s">
        <v>91</v>
      </c>
      <c r="D1729">
        <v>27.135000000000002</v>
      </c>
      <c r="E1729">
        <v>26.881</v>
      </c>
      <c r="F1729">
        <v>0.94491000000000003</v>
      </c>
      <c r="G1729">
        <v>0.254</v>
      </c>
    </row>
    <row r="1730" spans="1:7" x14ac:dyDescent="0.25">
      <c r="A1730" s="27">
        <v>40900</v>
      </c>
      <c r="B1730" t="s">
        <v>90</v>
      </c>
      <c r="C1730" t="s">
        <v>91</v>
      </c>
      <c r="D1730">
        <v>26.881</v>
      </c>
      <c r="E1730">
        <v>27.514600000000002</v>
      </c>
      <c r="F1730">
        <v>-2.3027799999999998</v>
      </c>
      <c r="G1730">
        <v>-0.63360000000000005</v>
      </c>
    </row>
    <row r="1731" spans="1:7" x14ac:dyDescent="0.25">
      <c r="A1731" s="27">
        <v>40899</v>
      </c>
      <c r="B1731" t="s">
        <v>90</v>
      </c>
      <c r="C1731" t="s">
        <v>91</v>
      </c>
      <c r="D1731">
        <v>27.514500000000002</v>
      </c>
      <c r="E1731">
        <v>28.156099999999999</v>
      </c>
      <c r="F1731">
        <v>-2.2787199999999999</v>
      </c>
      <c r="G1731">
        <v>-0.64159999999999995</v>
      </c>
    </row>
    <row r="1732" spans="1:7" x14ac:dyDescent="0.25">
      <c r="A1732" s="27">
        <v>40898</v>
      </c>
      <c r="B1732" t="s">
        <v>90</v>
      </c>
      <c r="C1732" t="s">
        <v>91</v>
      </c>
      <c r="D1732">
        <v>28.156500000000001</v>
      </c>
      <c r="E1732">
        <v>26.1477</v>
      </c>
      <c r="F1732">
        <v>7.6825099999999997</v>
      </c>
      <c r="G1732">
        <v>2.0087999999999999</v>
      </c>
    </row>
    <row r="1733" spans="1:7" x14ac:dyDescent="0.25">
      <c r="A1733" s="27">
        <v>40897</v>
      </c>
      <c r="B1733" t="s">
        <v>90</v>
      </c>
      <c r="C1733" t="s">
        <v>91</v>
      </c>
      <c r="D1733">
        <v>26.148</v>
      </c>
      <c r="E1733">
        <v>24.582799999999999</v>
      </c>
      <c r="F1733">
        <v>6.3670499999999999</v>
      </c>
      <c r="G1733">
        <v>1.5651999999999999</v>
      </c>
    </row>
    <row r="1734" spans="1:7" x14ac:dyDescent="0.25">
      <c r="A1734" s="27">
        <v>40896</v>
      </c>
      <c r="B1734" t="s">
        <v>90</v>
      </c>
      <c r="C1734" t="s">
        <v>91</v>
      </c>
      <c r="D1734">
        <v>24.582999999999998</v>
      </c>
      <c r="E1734">
        <v>24.165400000000002</v>
      </c>
      <c r="F1734">
        <v>1.7280899999999999</v>
      </c>
      <c r="G1734">
        <v>0.41760000000000003</v>
      </c>
    </row>
    <row r="1735" spans="1:7" x14ac:dyDescent="0.25">
      <c r="A1735" s="27">
        <v>40893</v>
      </c>
      <c r="B1735" t="s">
        <v>90</v>
      </c>
      <c r="C1735" t="s">
        <v>91</v>
      </c>
      <c r="D1735">
        <v>24.165500000000002</v>
      </c>
      <c r="E1735">
        <v>24.100300000000001</v>
      </c>
      <c r="F1735">
        <v>0.27054</v>
      </c>
      <c r="G1735">
        <v>6.5199999999999994E-2</v>
      </c>
    </row>
    <row r="1736" spans="1:7" x14ac:dyDescent="0.25">
      <c r="A1736" s="27">
        <v>40892</v>
      </c>
      <c r="B1736" t="s">
        <v>90</v>
      </c>
      <c r="C1736" t="s">
        <v>91</v>
      </c>
      <c r="D1736">
        <v>24.1005</v>
      </c>
      <c r="E1736">
        <v>23.2165</v>
      </c>
      <c r="F1736">
        <v>3.8076400000000001</v>
      </c>
      <c r="G1736">
        <v>0.88400000000000001</v>
      </c>
    </row>
    <row r="1737" spans="1:7" x14ac:dyDescent="0.25">
      <c r="A1737" s="27">
        <v>40891</v>
      </c>
      <c r="B1737" t="s">
        <v>90</v>
      </c>
      <c r="C1737" t="s">
        <v>91</v>
      </c>
      <c r="D1737">
        <v>23.2165</v>
      </c>
      <c r="E1737">
        <v>23.3445</v>
      </c>
      <c r="F1737">
        <v>-0.54830999999999996</v>
      </c>
      <c r="G1737">
        <v>-0.128</v>
      </c>
    </row>
    <row r="1738" spans="1:7" x14ac:dyDescent="0.25">
      <c r="A1738" s="27">
        <v>40890</v>
      </c>
      <c r="B1738" t="s">
        <v>90</v>
      </c>
      <c r="C1738" t="s">
        <v>91</v>
      </c>
      <c r="D1738">
        <v>23.3445</v>
      </c>
      <c r="E1738">
        <v>23.1249</v>
      </c>
      <c r="F1738">
        <v>0.94962999999999997</v>
      </c>
      <c r="G1738">
        <v>0.21959999999999999</v>
      </c>
    </row>
    <row r="1739" spans="1:7" x14ac:dyDescent="0.25">
      <c r="A1739" s="27">
        <v>40889</v>
      </c>
      <c r="B1739" t="s">
        <v>90</v>
      </c>
      <c r="C1739" t="s">
        <v>91</v>
      </c>
      <c r="D1739">
        <v>23.125</v>
      </c>
      <c r="E1739">
        <v>23.536999999999999</v>
      </c>
      <c r="F1739">
        <v>-1.75044</v>
      </c>
      <c r="G1739">
        <v>-0.41199999999999998</v>
      </c>
    </row>
    <row r="1740" spans="1:7" x14ac:dyDescent="0.25">
      <c r="A1740" s="27">
        <v>40886</v>
      </c>
      <c r="B1740" t="s">
        <v>90</v>
      </c>
      <c r="C1740" t="s">
        <v>91</v>
      </c>
      <c r="D1740">
        <v>23.536999999999999</v>
      </c>
      <c r="E1740">
        <v>21.684200000000001</v>
      </c>
      <c r="F1740">
        <v>8.5444700000000005</v>
      </c>
      <c r="G1740">
        <v>1.8528</v>
      </c>
    </row>
    <row r="1741" spans="1:7" x14ac:dyDescent="0.25">
      <c r="A1741" s="27">
        <v>40885</v>
      </c>
      <c r="B1741" t="s">
        <v>90</v>
      </c>
      <c r="C1741" t="s">
        <v>91</v>
      </c>
      <c r="D1741">
        <v>21.684999999999999</v>
      </c>
      <c r="E1741">
        <v>22.842199999999998</v>
      </c>
      <c r="F1741">
        <v>-5.0660600000000002</v>
      </c>
      <c r="G1741">
        <v>-1.1572</v>
      </c>
    </row>
    <row r="1742" spans="1:7" x14ac:dyDescent="0.25">
      <c r="A1742" s="27">
        <v>40884</v>
      </c>
      <c r="B1742" t="s">
        <v>90</v>
      </c>
      <c r="C1742" t="s">
        <v>91</v>
      </c>
      <c r="D1742">
        <v>22.841999999999999</v>
      </c>
      <c r="E1742">
        <v>23.312799999999999</v>
      </c>
      <c r="F1742">
        <v>-2.0194899999999998</v>
      </c>
      <c r="G1742">
        <v>-0.4708</v>
      </c>
    </row>
    <row r="1743" spans="1:7" x14ac:dyDescent="0.25">
      <c r="A1743" s="27">
        <v>40883</v>
      </c>
      <c r="B1743" t="s">
        <v>90</v>
      </c>
      <c r="C1743" t="s">
        <v>91</v>
      </c>
      <c r="D1743">
        <v>23.3125</v>
      </c>
      <c r="E1743">
        <v>23.531700000000001</v>
      </c>
      <c r="F1743">
        <v>-0.93150999999999995</v>
      </c>
      <c r="G1743">
        <v>-0.21920000000000001</v>
      </c>
    </row>
    <row r="1744" spans="1:7" x14ac:dyDescent="0.25">
      <c r="A1744" s="27">
        <v>40882</v>
      </c>
      <c r="B1744" t="s">
        <v>90</v>
      </c>
      <c r="C1744" t="s">
        <v>91</v>
      </c>
      <c r="D1744">
        <v>23.531500000000001</v>
      </c>
      <c r="E1744">
        <v>23.447900000000001</v>
      </c>
      <c r="F1744">
        <v>0.35654000000000002</v>
      </c>
      <c r="G1744">
        <v>8.3599999999999994E-2</v>
      </c>
    </row>
    <row r="1745" spans="1:7" x14ac:dyDescent="0.25">
      <c r="A1745" s="27">
        <v>40879</v>
      </c>
      <c r="B1745" t="s">
        <v>90</v>
      </c>
      <c r="C1745" t="s">
        <v>91</v>
      </c>
      <c r="D1745">
        <v>23.448499999999999</v>
      </c>
      <c r="E1745">
        <v>23.2957</v>
      </c>
      <c r="F1745">
        <v>0.65591999999999995</v>
      </c>
      <c r="G1745">
        <v>0.15279999999999999</v>
      </c>
    </row>
    <row r="1746" spans="1:7" x14ac:dyDescent="0.25">
      <c r="A1746" s="27">
        <v>40878</v>
      </c>
      <c r="B1746" t="s">
        <v>90</v>
      </c>
      <c r="C1746" t="s">
        <v>91</v>
      </c>
      <c r="D1746">
        <v>23.295999999999999</v>
      </c>
      <c r="E1746">
        <v>22.85</v>
      </c>
      <c r="F1746">
        <v>1.9518599999999999</v>
      </c>
      <c r="G1746">
        <v>0.44600000000000001</v>
      </c>
    </row>
    <row r="1747" spans="1:7" x14ac:dyDescent="0.25">
      <c r="A1747" s="27">
        <v>40877</v>
      </c>
      <c r="B1747" t="s">
        <v>90</v>
      </c>
      <c r="C1747" t="s">
        <v>91</v>
      </c>
      <c r="D1747">
        <v>22.85</v>
      </c>
      <c r="E1747">
        <v>21.058</v>
      </c>
      <c r="F1747">
        <v>8.5098299999999991</v>
      </c>
      <c r="G1747">
        <v>1.792</v>
      </c>
    </row>
    <row r="1748" spans="1:7" x14ac:dyDescent="0.25">
      <c r="A1748" s="27">
        <v>40876</v>
      </c>
      <c r="B1748" t="s">
        <v>90</v>
      </c>
      <c r="C1748" t="s">
        <v>91</v>
      </c>
      <c r="D1748">
        <v>21.058</v>
      </c>
      <c r="E1748">
        <v>20.6784</v>
      </c>
      <c r="F1748">
        <v>1.8357300000000001</v>
      </c>
      <c r="G1748">
        <v>0.37959999999999999</v>
      </c>
    </row>
    <row r="1749" spans="1:7" x14ac:dyDescent="0.25">
      <c r="A1749" s="27">
        <v>40875</v>
      </c>
      <c r="B1749" t="s">
        <v>90</v>
      </c>
      <c r="C1749" t="s">
        <v>91</v>
      </c>
      <c r="D1749">
        <v>20.678999999999998</v>
      </c>
      <c r="E1749">
        <v>19.389800000000001</v>
      </c>
      <c r="F1749">
        <v>6.64886</v>
      </c>
      <c r="G1749">
        <v>1.2891999999999999</v>
      </c>
    </row>
    <row r="1750" spans="1:7" x14ac:dyDescent="0.25">
      <c r="A1750" s="27">
        <v>40872</v>
      </c>
      <c r="B1750" t="s">
        <v>90</v>
      </c>
      <c r="C1750" t="s">
        <v>91</v>
      </c>
      <c r="D1750">
        <v>19.39</v>
      </c>
      <c r="E1750">
        <v>19.8672</v>
      </c>
      <c r="F1750">
        <v>-2.4019499999999998</v>
      </c>
      <c r="G1750">
        <v>-0.47720000000000001</v>
      </c>
    </row>
    <row r="1751" spans="1:7" x14ac:dyDescent="0.25">
      <c r="A1751" s="27">
        <v>40870</v>
      </c>
      <c r="B1751" t="s">
        <v>90</v>
      </c>
      <c r="C1751" t="s">
        <v>91</v>
      </c>
      <c r="D1751">
        <v>19.866499999999998</v>
      </c>
      <c r="E1751">
        <v>20.680499999999999</v>
      </c>
      <c r="F1751">
        <v>-3.93608</v>
      </c>
      <c r="G1751">
        <v>-0.81399999999999995</v>
      </c>
    </row>
    <row r="1752" spans="1:7" x14ac:dyDescent="0.25">
      <c r="A1752" s="27">
        <v>40869</v>
      </c>
      <c r="B1752" t="s">
        <v>90</v>
      </c>
      <c r="C1752" t="s">
        <v>91</v>
      </c>
      <c r="D1752">
        <v>20.680499999999999</v>
      </c>
      <c r="E1752">
        <v>20.298500000000001</v>
      </c>
      <c r="F1752">
        <v>1.88191</v>
      </c>
      <c r="G1752">
        <v>0.38200000000000001</v>
      </c>
    </row>
    <row r="1753" spans="1:7" x14ac:dyDescent="0.25">
      <c r="A1753" s="27">
        <v>40868</v>
      </c>
      <c r="B1753" t="s">
        <v>90</v>
      </c>
      <c r="C1753" t="s">
        <v>91</v>
      </c>
      <c r="D1753">
        <v>20.298500000000001</v>
      </c>
      <c r="E1753">
        <v>20.680099999999999</v>
      </c>
      <c r="F1753">
        <v>-1.8452500000000001</v>
      </c>
      <c r="G1753">
        <v>-0.38159999999999999</v>
      </c>
    </row>
    <row r="1754" spans="1:7" x14ac:dyDescent="0.25">
      <c r="A1754" s="27">
        <v>40865</v>
      </c>
      <c r="B1754" t="s">
        <v>90</v>
      </c>
      <c r="C1754" t="s">
        <v>91</v>
      </c>
      <c r="D1754">
        <v>20.68</v>
      </c>
      <c r="E1754">
        <v>19.866399999999999</v>
      </c>
      <c r="F1754">
        <v>4.0953600000000003</v>
      </c>
      <c r="G1754">
        <v>0.81359999999999999</v>
      </c>
    </row>
    <row r="1755" spans="1:7" x14ac:dyDescent="0.25">
      <c r="A1755" s="27">
        <v>40864</v>
      </c>
      <c r="B1755" t="s">
        <v>90</v>
      </c>
      <c r="C1755" t="s">
        <v>91</v>
      </c>
      <c r="D1755">
        <v>19.866499999999998</v>
      </c>
      <c r="E1755">
        <v>20.561299999999999</v>
      </c>
      <c r="F1755">
        <v>-3.3791600000000002</v>
      </c>
      <c r="G1755">
        <v>-0.69479999999999997</v>
      </c>
    </row>
    <row r="1756" spans="1:7" x14ac:dyDescent="0.25">
      <c r="A1756" s="27">
        <v>40863</v>
      </c>
      <c r="B1756" t="s">
        <v>90</v>
      </c>
      <c r="C1756" t="s">
        <v>91</v>
      </c>
      <c r="D1756">
        <v>20.561</v>
      </c>
      <c r="E1756">
        <v>21.9542</v>
      </c>
      <c r="F1756">
        <v>-6.3459399999999997</v>
      </c>
      <c r="G1756">
        <v>-1.3932</v>
      </c>
    </row>
    <row r="1757" spans="1:7" x14ac:dyDescent="0.25">
      <c r="A1757" s="27">
        <v>40862</v>
      </c>
      <c r="B1757" t="s">
        <v>90</v>
      </c>
      <c r="C1757" t="s">
        <v>91</v>
      </c>
      <c r="D1757">
        <v>21.954499999999999</v>
      </c>
      <c r="E1757">
        <v>21.9193</v>
      </c>
      <c r="F1757">
        <v>0.16059000000000001</v>
      </c>
      <c r="G1757">
        <v>3.5200000000000002E-2</v>
      </c>
    </row>
    <row r="1758" spans="1:7" x14ac:dyDescent="0.25">
      <c r="A1758" s="27">
        <v>40861</v>
      </c>
      <c r="B1758" t="s">
        <v>90</v>
      </c>
      <c r="C1758" t="s">
        <v>91</v>
      </c>
      <c r="D1758">
        <v>21.919499999999999</v>
      </c>
      <c r="E1758">
        <v>22.3307</v>
      </c>
      <c r="F1758">
        <v>-1.84141</v>
      </c>
      <c r="G1758">
        <v>-0.41120000000000001</v>
      </c>
    </row>
    <row r="1759" spans="1:7" x14ac:dyDescent="0.25">
      <c r="A1759" s="27">
        <v>40858</v>
      </c>
      <c r="B1759" t="s">
        <v>90</v>
      </c>
      <c r="C1759" t="s">
        <v>91</v>
      </c>
      <c r="D1759">
        <v>22.330500000000001</v>
      </c>
      <c r="E1759">
        <v>21.377700000000001</v>
      </c>
      <c r="F1759">
        <v>4.4569799999999997</v>
      </c>
      <c r="G1759">
        <v>0.95279999999999998</v>
      </c>
    </row>
    <row r="1760" spans="1:7" x14ac:dyDescent="0.25">
      <c r="A1760" s="27">
        <v>40857</v>
      </c>
      <c r="B1760" t="s">
        <v>90</v>
      </c>
      <c r="C1760" t="s">
        <v>91</v>
      </c>
      <c r="D1760">
        <v>21.378</v>
      </c>
      <c r="E1760">
        <v>20.1084</v>
      </c>
      <c r="F1760">
        <v>6.3137800000000004</v>
      </c>
      <c r="G1760">
        <v>1.2696000000000001</v>
      </c>
    </row>
    <row r="1761" spans="1:7" x14ac:dyDescent="0.25">
      <c r="A1761" s="27">
        <v>40856</v>
      </c>
      <c r="B1761" t="s">
        <v>90</v>
      </c>
      <c r="C1761" t="s">
        <v>91</v>
      </c>
      <c r="D1761">
        <v>20.108499999999999</v>
      </c>
      <c r="E1761">
        <v>25.130500000000001</v>
      </c>
      <c r="F1761">
        <v>-19.983689999999999</v>
      </c>
      <c r="G1761">
        <v>-5.0220000000000002</v>
      </c>
    </row>
    <row r="1762" spans="1:7" x14ac:dyDescent="0.25">
      <c r="A1762" s="27">
        <v>40855</v>
      </c>
      <c r="B1762" t="s">
        <v>90</v>
      </c>
      <c r="C1762" t="s">
        <v>91</v>
      </c>
      <c r="D1762">
        <v>25.13</v>
      </c>
      <c r="E1762">
        <v>23.8352</v>
      </c>
      <c r="F1762">
        <v>5.4322999999999997</v>
      </c>
      <c r="G1762">
        <v>1.2948</v>
      </c>
    </row>
    <row r="1763" spans="1:7" x14ac:dyDescent="0.25">
      <c r="A1763" s="27">
        <v>40854</v>
      </c>
      <c r="B1763" t="s">
        <v>90</v>
      </c>
      <c r="C1763" t="s">
        <v>91</v>
      </c>
      <c r="D1763">
        <v>23.835999999999999</v>
      </c>
      <c r="E1763">
        <v>23.7028</v>
      </c>
      <c r="F1763">
        <v>0.56196000000000002</v>
      </c>
      <c r="G1763">
        <v>0.13320000000000001</v>
      </c>
    </row>
    <row r="1764" spans="1:7" x14ac:dyDescent="0.25">
      <c r="A1764" s="27">
        <v>40851</v>
      </c>
      <c r="B1764" t="s">
        <v>90</v>
      </c>
      <c r="C1764" t="s">
        <v>91</v>
      </c>
      <c r="D1764">
        <v>23.702999999999999</v>
      </c>
      <c r="E1764">
        <v>24.1418</v>
      </c>
      <c r="F1764">
        <v>-1.81759</v>
      </c>
      <c r="G1764">
        <v>-0.43880000000000002</v>
      </c>
    </row>
    <row r="1765" spans="1:7" x14ac:dyDescent="0.25">
      <c r="A1765" s="27">
        <v>40850</v>
      </c>
      <c r="B1765" t="s">
        <v>90</v>
      </c>
      <c r="C1765" t="s">
        <v>91</v>
      </c>
      <c r="D1765">
        <v>24.141500000000001</v>
      </c>
      <c r="E1765">
        <v>23.0959</v>
      </c>
      <c r="F1765">
        <v>4.5272100000000002</v>
      </c>
      <c r="G1765">
        <v>1.0456000000000001</v>
      </c>
    </row>
    <row r="1766" spans="1:7" x14ac:dyDescent="0.25">
      <c r="A1766" s="27">
        <v>40849</v>
      </c>
      <c r="B1766" t="s">
        <v>90</v>
      </c>
      <c r="C1766" t="s">
        <v>91</v>
      </c>
      <c r="D1766">
        <v>23.096</v>
      </c>
      <c r="E1766">
        <v>22.373200000000001</v>
      </c>
      <c r="F1766">
        <v>3.2306499999999998</v>
      </c>
      <c r="G1766">
        <v>0.7228</v>
      </c>
    </row>
    <row r="1767" spans="1:7" x14ac:dyDescent="0.25">
      <c r="A1767" s="27">
        <v>40848</v>
      </c>
      <c r="B1767" t="s">
        <v>90</v>
      </c>
      <c r="C1767" t="s">
        <v>91</v>
      </c>
      <c r="D1767">
        <v>22.3735</v>
      </c>
      <c r="E1767">
        <v>25.501100000000001</v>
      </c>
      <c r="F1767">
        <v>-12.264570000000001</v>
      </c>
      <c r="G1767">
        <v>-3.1276000000000002</v>
      </c>
    </row>
    <row r="1768" spans="1:7" x14ac:dyDescent="0.25">
      <c r="A1768" s="27">
        <v>40847</v>
      </c>
      <c r="B1768" t="s">
        <v>90</v>
      </c>
      <c r="C1768" t="s">
        <v>91</v>
      </c>
      <c r="D1768">
        <v>25.501000000000001</v>
      </c>
      <c r="E1768">
        <v>29.195</v>
      </c>
      <c r="F1768">
        <v>-12.652850000000001</v>
      </c>
      <c r="G1768">
        <v>-3.694</v>
      </c>
    </row>
    <row r="1769" spans="1:7" x14ac:dyDescent="0.25">
      <c r="A1769" s="27">
        <v>40844</v>
      </c>
      <c r="B1769" t="s">
        <v>90</v>
      </c>
      <c r="C1769" t="s">
        <v>91</v>
      </c>
      <c r="D1769">
        <v>29.195</v>
      </c>
      <c r="E1769">
        <v>29.153400000000001</v>
      </c>
      <c r="F1769">
        <v>0.14269000000000001</v>
      </c>
      <c r="G1769">
        <v>4.1599999999999998E-2</v>
      </c>
    </row>
    <row r="1770" spans="1:7" x14ac:dyDescent="0.25">
      <c r="A1770" s="27">
        <v>40843</v>
      </c>
      <c r="B1770" t="s">
        <v>90</v>
      </c>
      <c r="C1770" t="s">
        <v>91</v>
      </c>
      <c r="D1770">
        <v>29.153500000000001</v>
      </c>
      <c r="E1770">
        <v>25.719899999999999</v>
      </c>
      <c r="F1770">
        <v>13.349970000000001</v>
      </c>
      <c r="G1770">
        <v>3.4336000000000002</v>
      </c>
    </row>
    <row r="1771" spans="1:7" x14ac:dyDescent="0.25">
      <c r="A1771" s="27">
        <v>40842</v>
      </c>
      <c r="B1771" t="s">
        <v>90</v>
      </c>
      <c r="C1771" t="s">
        <v>91</v>
      </c>
      <c r="D1771">
        <v>25.720500000000001</v>
      </c>
      <c r="E1771">
        <v>24.422499999999999</v>
      </c>
      <c r="F1771">
        <v>5.3147700000000002</v>
      </c>
      <c r="G1771">
        <v>1.298</v>
      </c>
    </row>
    <row r="1772" spans="1:7" x14ac:dyDescent="0.25">
      <c r="A1772" s="27">
        <v>40841</v>
      </c>
      <c r="B1772" t="s">
        <v>90</v>
      </c>
      <c r="C1772" t="s">
        <v>91</v>
      </c>
      <c r="D1772">
        <v>24.422000000000001</v>
      </c>
      <c r="E1772">
        <v>26.587599999999998</v>
      </c>
      <c r="F1772">
        <v>-8.1451499999999992</v>
      </c>
      <c r="G1772">
        <v>-2.1656</v>
      </c>
    </row>
    <row r="1773" spans="1:7" x14ac:dyDescent="0.25">
      <c r="A1773" s="27">
        <v>40840</v>
      </c>
      <c r="B1773" t="s">
        <v>90</v>
      </c>
      <c r="C1773" t="s">
        <v>91</v>
      </c>
      <c r="D1773">
        <v>26.587499999999999</v>
      </c>
      <c r="E1773">
        <v>25.195499999999999</v>
      </c>
      <c r="F1773">
        <v>5.5247999999999999</v>
      </c>
      <c r="G1773">
        <v>1.3919999999999999</v>
      </c>
    </row>
    <row r="1774" spans="1:7" x14ac:dyDescent="0.25">
      <c r="A1774" s="27">
        <v>40837</v>
      </c>
      <c r="B1774" t="s">
        <v>90</v>
      </c>
      <c r="C1774" t="s">
        <v>91</v>
      </c>
      <c r="D1774">
        <v>25.195499999999999</v>
      </c>
      <c r="E1774">
        <v>23.515899999999998</v>
      </c>
      <c r="F1774">
        <v>7.1424000000000003</v>
      </c>
      <c r="G1774">
        <v>1.6796</v>
      </c>
    </row>
    <row r="1775" spans="1:7" x14ac:dyDescent="0.25">
      <c r="A1775" s="27">
        <v>40836</v>
      </c>
      <c r="B1775" t="s">
        <v>90</v>
      </c>
      <c r="C1775" t="s">
        <v>91</v>
      </c>
      <c r="D1775">
        <v>23.515999999999998</v>
      </c>
      <c r="E1775">
        <v>23.675999999999998</v>
      </c>
      <c r="F1775">
        <v>-0.67579</v>
      </c>
      <c r="G1775">
        <v>-0.16</v>
      </c>
    </row>
    <row r="1776" spans="1:7" x14ac:dyDescent="0.25">
      <c r="A1776" s="27">
        <v>40835</v>
      </c>
      <c r="B1776" t="s">
        <v>90</v>
      </c>
      <c r="C1776" t="s">
        <v>91</v>
      </c>
      <c r="D1776">
        <v>23.675999999999998</v>
      </c>
      <c r="E1776">
        <v>26.050799999999999</v>
      </c>
      <c r="F1776">
        <v>-9.1160300000000003</v>
      </c>
      <c r="G1776">
        <v>-2.3748</v>
      </c>
    </row>
    <row r="1777" spans="1:7" x14ac:dyDescent="0.25">
      <c r="A1777" s="27">
        <v>40834</v>
      </c>
      <c r="B1777" t="s">
        <v>90</v>
      </c>
      <c r="C1777" t="s">
        <v>91</v>
      </c>
      <c r="D1777">
        <v>26.0505</v>
      </c>
      <c r="E1777">
        <v>24.581700000000001</v>
      </c>
      <c r="F1777">
        <v>5.9751799999999999</v>
      </c>
      <c r="G1777">
        <v>1.4688000000000001</v>
      </c>
    </row>
    <row r="1778" spans="1:7" x14ac:dyDescent="0.25">
      <c r="A1778" s="27">
        <v>40833</v>
      </c>
      <c r="B1778" t="s">
        <v>90</v>
      </c>
      <c r="C1778" t="s">
        <v>91</v>
      </c>
      <c r="D1778">
        <v>24.582000000000001</v>
      </c>
      <c r="E1778">
        <v>28.103200000000001</v>
      </c>
      <c r="F1778">
        <v>-12.529529999999999</v>
      </c>
      <c r="G1778">
        <v>-3.5211999999999999</v>
      </c>
    </row>
    <row r="1779" spans="1:7" x14ac:dyDescent="0.25">
      <c r="A1779" s="27">
        <v>40830</v>
      </c>
      <c r="B1779" t="s">
        <v>90</v>
      </c>
      <c r="C1779" t="s">
        <v>91</v>
      </c>
      <c r="D1779">
        <v>28.1035</v>
      </c>
      <c r="E1779">
        <v>26.485900000000001</v>
      </c>
      <c r="F1779">
        <v>6.1074000000000002</v>
      </c>
      <c r="G1779">
        <v>1.6175999999999999</v>
      </c>
    </row>
    <row r="1780" spans="1:7" x14ac:dyDescent="0.25">
      <c r="A1780" s="27">
        <v>40829</v>
      </c>
      <c r="B1780" t="s">
        <v>90</v>
      </c>
      <c r="C1780" t="s">
        <v>91</v>
      </c>
      <c r="D1780">
        <v>26.486000000000001</v>
      </c>
      <c r="E1780">
        <v>26.29</v>
      </c>
      <c r="F1780">
        <v>0.74553000000000003</v>
      </c>
      <c r="G1780">
        <v>0.19600000000000001</v>
      </c>
    </row>
    <row r="1781" spans="1:7" x14ac:dyDescent="0.25">
      <c r="A1781" s="27">
        <v>40828</v>
      </c>
      <c r="B1781" t="s">
        <v>90</v>
      </c>
      <c r="C1781" t="s">
        <v>91</v>
      </c>
      <c r="D1781">
        <v>26.290500000000002</v>
      </c>
      <c r="E1781">
        <v>24.746500000000001</v>
      </c>
      <c r="F1781">
        <v>6.2392700000000003</v>
      </c>
      <c r="G1781">
        <v>1.544</v>
      </c>
    </row>
    <row r="1782" spans="1:7" x14ac:dyDescent="0.25">
      <c r="A1782" s="27">
        <v>40827</v>
      </c>
      <c r="B1782" t="s">
        <v>90</v>
      </c>
      <c r="C1782" t="s">
        <v>91</v>
      </c>
      <c r="D1782">
        <v>24.746500000000001</v>
      </c>
      <c r="E1782">
        <v>24.622499999999999</v>
      </c>
      <c r="F1782">
        <v>0.50360000000000005</v>
      </c>
      <c r="G1782">
        <v>0.124</v>
      </c>
    </row>
    <row r="1783" spans="1:7" x14ac:dyDescent="0.25">
      <c r="A1783" s="27">
        <v>40826</v>
      </c>
      <c r="B1783" t="s">
        <v>90</v>
      </c>
      <c r="C1783" t="s">
        <v>91</v>
      </c>
      <c r="D1783">
        <v>24.622499999999999</v>
      </c>
      <c r="E1783">
        <v>22.976500000000001</v>
      </c>
      <c r="F1783">
        <v>7.1638400000000004</v>
      </c>
      <c r="G1783">
        <v>1.6459999999999999</v>
      </c>
    </row>
    <row r="1784" spans="1:7" x14ac:dyDescent="0.25">
      <c r="A1784" s="27">
        <v>40823</v>
      </c>
      <c r="B1784" t="s">
        <v>90</v>
      </c>
      <c r="C1784" t="s">
        <v>91</v>
      </c>
      <c r="D1784">
        <v>22.975999999999999</v>
      </c>
      <c r="E1784">
        <v>23.021599999999999</v>
      </c>
      <c r="F1784">
        <v>-0.19807</v>
      </c>
      <c r="G1784">
        <v>-4.5600000000000002E-2</v>
      </c>
    </row>
    <row r="1785" spans="1:7" x14ac:dyDescent="0.25">
      <c r="A1785" s="27">
        <v>40822</v>
      </c>
      <c r="B1785" t="s">
        <v>90</v>
      </c>
      <c r="C1785" t="s">
        <v>91</v>
      </c>
      <c r="D1785">
        <v>23.021999999999998</v>
      </c>
      <c r="E1785">
        <v>22.726800000000001</v>
      </c>
      <c r="F1785">
        <v>1.29891</v>
      </c>
      <c r="G1785">
        <v>0.29520000000000002</v>
      </c>
    </row>
    <row r="1786" spans="1:7" x14ac:dyDescent="0.25">
      <c r="A1786" s="27">
        <v>40821</v>
      </c>
      <c r="B1786" t="s">
        <v>90</v>
      </c>
      <c r="C1786" t="s">
        <v>91</v>
      </c>
      <c r="D1786">
        <v>22.727</v>
      </c>
      <c r="E1786">
        <v>21.598199999999999</v>
      </c>
      <c r="F1786">
        <v>5.2263599999999997</v>
      </c>
      <c r="G1786">
        <v>1.1288</v>
      </c>
    </row>
    <row r="1787" spans="1:7" x14ac:dyDescent="0.25">
      <c r="A1787" s="27">
        <v>40820</v>
      </c>
      <c r="B1787" t="s">
        <v>90</v>
      </c>
      <c r="C1787" t="s">
        <v>91</v>
      </c>
      <c r="D1787">
        <v>21.598500000000001</v>
      </c>
      <c r="E1787">
        <v>19.999700000000001</v>
      </c>
      <c r="F1787">
        <v>7.9941199999999997</v>
      </c>
      <c r="G1787">
        <v>1.5988</v>
      </c>
    </row>
    <row r="1788" spans="1:7" x14ac:dyDescent="0.25">
      <c r="A1788" s="27">
        <v>40819</v>
      </c>
      <c r="B1788" t="s">
        <v>90</v>
      </c>
      <c r="C1788" t="s">
        <v>91</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1668"/>
  <sheetViews>
    <sheetView workbookViewId="0">
      <selection activeCell="I23" sqref="I23"/>
    </sheetView>
  </sheetViews>
  <sheetFormatPr defaultRowHeight="15" x14ac:dyDescent="0.25"/>
  <sheetData>
    <row r="1" spans="1:7" x14ac:dyDescent="0.25">
      <c r="A1" t="s">
        <v>50</v>
      </c>
      <c r="B1" t="s">
        <v>41</v>
      </c>
      <c r="C1" t="s">
        <v>42</v>
      </c>
      <c r="D1" t="s">
        <v>43</v>
      </c>
      <c r="E1" t="s">
        <v>44</v>
      </c>
      <c r="F1" t="s">
        <v>46</v>
      </c>
      <c r="G1" t="s">
        <v>45</v>
      </c>
    </row>
    <row r="2" spans="1:7" x14ac:dyDescent="0.25">
      <c r="A2" s="27">
        <v>40512</v>
      </c>
      <c r="B2">
        <v>9.5649999999999995</v>
      </c>
      <c r="C2">
        <v>9.7720000000000002</v>
      </c>
      <c r="D2">
        <v>9.5419999999999998</v>
      </c>
      <c r="E2">
        <v>9.5570000000000004</v>
      </c>
      <c r="F2">
        <v>9.5570000000000004</v>
      </c>
      <c r="G2">
        <v>252000</v>
      </c>
    </row>
    <row r="3" spans="1:7" x14ac:dyDescent="0.25">
      <c r="A3" s="27">
        <v>40513</v>
      </c>
      <c r="B3">
        <v>9.9570000000000007</v>
      </c>
      <c r="C3">
        <v>9.9930000000000003</v>
      </c>
      <c r="D3">
        <v>9.7829999999999995</v>
      </c>
      <c r="E3">
        <v>9.7870000000000008</v>
      </c>
      <c r="F3">
        <v>9.7870000000000008</v>
      </c>
      <c r="G3">
        <v>484000</v>
      </c>
    </row>
    <row r="4" spans="1:7" x14ac:dyDescent="0.25">
      <c r="A4" s="27">
        <v>40514</v>
      </c>
      <c r="B4">
        <v>9.9239999999999995</v>
      </c>
      <c r="C4">
        <v>10.429</v>
      </c>
      <c r="D4">
        <v>9.9239999999999995</v>
      </c>
      <c r="E4">
        <v>10.429</v>
      </c>
      <c r="F4">
        <v>10.429</v>
      </c>
      <c r="G4">
        <v>62000</v>
      </c>
    </row>
    <row r="5" spans="1:7" x14ac:dyDescent="0.25">
      <c r="A5" s="27">
        <v>40515</v>
      </c>
      <c r="B5">
        <v>10.423</v>
      </c>
      <c r="C5">
        <v>11.041</v>
      </c>
      <c r="D5">
        <v>10.423</v>
      </c>
      <c r="E5">
        <v>11.041</v>
      </c>
      <c r="F5">
        <v>11.041</v>
      </c>
      <c r="G5">
        <v>168000</v>
      </c>
    </row>
    <row r="6" spans="1:7" x14ac:dyDescent="0.25">
      <c r="A6" s="27">
        <v>40518</v>
      </c>
      <c r="B6">
        <v>10.946</v>
      </c>
      <c r="C6">
        <v>11.278</v>
      </c>
      <c r="D6">
        <v>10.946</v>
      </c>
      <c r="E6">
        <v>11.252000000000001</v>
      </c>
      <c r="F6">
        <v>11.252000000000001</v>
      </c>
      <c r="G6">
        <v>232000</v>
      </c>
    </row>
    <row r="7" spans="1:7" x14ac:dyDescent="0.25">
      <c r="A7" s="27">
        <v>40519</v>
      </c>
      <c r="B7">
        <v>11.6</v>
      </c>
      <c r="C7">
        <v>11.6</v>
      </c>
      <c r="D7">
        <v>11.314</v>
      </c>
      <c r="E7">
        <v>11.358000000000001</v>
      </c>
      <c r="F7">
        <v>11.358000000000001</v>
      </c>
      <c r="G7">
        <v>434000</v>
      </c>
    </row>
    <row r="8" spans="1:7" x14ac:dyDescent="0.25">
      <c r="A8" s="27">
        <v>40520</v>
      </c>
      <c r="B8">
        <v>11.483000000000001</v>
      </c>
      <c r="C8">
        <v>11.622</v>
      </c>
      <c r="D8">
        <v>11.228999999999999</v>
      </c>
      <c r="E8">
        <v>11.555</v>
      </c>
      <c r="F8">
        <v>11.555</v>
      </c>
      <c r="G8">
        <v>750000</v>
      </c>
    </row>
    <row r="9" spans="1:7" x14ac:dyDescent="0.25">
      <c r="A9" s="27">
        <v>40521</v>
      </c>
      <c r="B9">
        <v>11.757999999999999</v>
      </c>
      <c r="C9">
        <v>11.865</v>
      </c>
      <c r="D9">
        <v>11.647</v>
      </c>
      <c r="E9">
        <v>11.816000000000001</v>
      </c>
      <c r="F9">
        <v>11.816000000000001</v>
      </c>
      <c r="G9">
        <v>146000</v>
      </c>
    </row>
    <row r="10" spans="1:7" x14ac:dyDescent="0.25">
      <c r="A10" s="27">
        <v>40522</v>
      </c>
      <c r="B10">
        <v>11.853</v>
      </c>
      <c r="C10">
        <v>11.99</v>
      </c>
      <c r="D10">
        <v>11.853</v>
      </c>
      <c r="E10">
        <v>11.917</v>
      </c>
      <c r="F10">
        <v>11.917</v>
      </c>
      <c r="G10">
        <v>536000</v>
      </c>
    </row>
    <row r="11" spans="1:7" x14ac:dyDescent="0.25">
      <c r="A11" s="27">
        <v>40525</v>
      </c>
      <c r="B11">
        <v>12.002000000000001</v>
      </c>
      <c r="C11">
        <v>12.002000000000001</v>
      </c>
      <c r="D11">
        <v>11.695</v>
      </c>
      <c r="E11">
        <v>11.747999999999999</v>
      </c>
      <c r="F11">
        <v>11.747999999999999</v>
      </c>
      <c r="G11">
        <v>552000</v>
      </c>
    </row>
    <row r="12" spans="1:7" x14ac:dyDescent="0.25">
      <c r="A12" s="27">
        <v>40526</v>
      </c>
      <c r="B12">
        <v>11.772</v>
      </c>
      <c r="C12">
        <v>11.772</v>
      </c>
      <c r="D12">
        <v>11.57</v>
      </c>
      <c r="E12">
        <v>11.669</v>
      </c>
      <c r="F12">
        <v>11.669</v>
      </c>
      <c r="G12">
        <v>66000</v>
      </c>
    </row>
    <row r="13" spans="1:7" x14ac:dyDescent="0.25">
      <c r="A13" s="27">
        <v>40527</v>
      </c>
      <c r="B13">
        <v>11.571</v>
      </c>
      <c r="C13">
        <v>11.823</v>
      </c>
      <c r="D13">
        <v>11.368</v>
      </c>
      <c r="E13">
        <v>11.414999999999999</v>
      </c>
      <c r="F13">
        <v>11.414999999999999</v>
      </c>
      <c r="G13">
        <v>244000</v>
      </c>
    </row>
    <row r="14" spans="1:7" x14ac:dyDescent="0.25">
      <c r="A14" s="27">
        <v>40528</v>
      </c>
      <c r="B14">
        <v>11.374000000000001</v>
      </c>
      <c r="C14">
        <v>11.625999999999999</v>
      </c>
      <c r="D14">
        <v>11.368</v>
      </c>
      <c r="E14">
        <v>11.568</v>
      </c>
      <c r="F14">
        <v>11.568</v>
      </c>
      <c r="G14">
        <v>77000</v>
      </c>
    </row>
    <row r="15" spans="1:7" x14ac:dyDescent="0.25">
      <c r="A15" s="27">
        <v>40529</v>
      </c>
      <c r="B15">
        <v>11.677</v>
      </c>
      <c r="C15">
        <v>11.882999999999999</v>
      </c>
      <c r="D15">
        <v>11.627000000000001</v>
      </c>
      <c r="E15">
        <v>11.821999999999999</v>
      </c>
      <c r="F15">
        <v>11.821999999999999</v>
      </c>
      <c r="G15">
        <v>165000</v>
      </c>
    </row>
    <row r="16" spans="1:7" x14ac:dyDescent="0.25">
      <c r="A16" s="27">
        <v>40532</v>
      </c>
      <c r="B16">
        <v>11.975</v>
      </c>
      <c r="C16">
        <v>12.14</v>
      </c>
      <c r="D16">
        <v>11.871</v>
      </c>
      <c r="E16">
        <v>12.135</v>
      </c>
      <c r="F16">
        <v>12.135</v>
      </c>
      <c r="G16">
        <v>33000</v>
      </c>
    </row>
    <row r="17" spans="1:7" x14ac:dyDescent="0.25">
      <c r="A17" s="27">
        <v>40533</v>
      </c>
      <c r="B17">
        <v>12.291</v>
      </c>
      <c r="C17">
        <v>12.375</v>
      </c>
      <c r="D17">
        <v>12.25</v>
      </c>
      <c r="E17">
        <v>12.334</v>
      </c>
      <c r="F17">
        <v>12.334</v>
      </c>
      <c r="G17">
        <v>106000</v>
      </c>
    </row>
    <row r="18" spans="1:7" x14ac:dyDescent="0.25">
      <c r="A18" s="27">
        <v>40534</v>
      </c>
      <c r="B18">
        <v>12.445</v>
      </c>
      <c r="C18">
        <v>12.484</v>
      </c>
      <c r="D18">
        <v>12.342000000000001</v>
      </c>
      <c r="E18">
        <v>12.366</v>
      </c>
      <c r="F18">
        <v>12.366</v>
      </c>
      <c r="G18">
        <v>101000</v>
      </c>
    </row>
    <row r="19" spans="1:7" x14ac:dyDescent="0.25">
      <c r="A19" s="27">
        <v>40535</v>
      </c>
      <c r="B19">
        <v>12.346</v>
      </c>
      <c r="C19">
        <v>12.346</v>
      </c>
      <c r="D19">
        <v>11.9</v>
      </c>
      <c r="E19">
        <v>11.968999999999999</v>
      </c>
      <c r="F19">
        <v>11.968999999999999</v>
      </c>
      <c r="G19">
        <v>122000</v>
      </c>
    </row>
    <row r="20" spans="1:7" x14ac:dyDescent="0.25">
      <c r="A20" s="27">
        <v>40539</v>
      </c>
      <c r="B20">
        <v>11.750999999999999</v>
      </c>
      <c r="C20">
        <v>11.750999999999999</v>
      </c>
      <c r="D20">
        <v>11.65</v>
      </c>
      <c r="E20">
        <v>11.65</v>
      </c>
      <c r="F20">
        <v>11.65</v>
      </c>
      <c r="G20">
        <v>11000</v>
      </c>
    </row>
    <row r="21" spans="1:7" x14ac:dyDescent="0.25">
      <c r="A21" s="27">
        <v>40540</v>
      </c>
      <c r="B21">
        <v>11.622</v>
      </c>
      <c r="C21">
        <v>11.622</v>
      </c>
      <c r="D21">
        <v>11.537000000000001</v>
      </c>
      <c r="E21">
        <v>11.537000000000001</v>
      </c>
      <c r="F21">
        <v>11.537000000000001</v>
      </c>
      <c r="G21">
        <v>26000</v>
      </c>
    </row>
    <row r="22" spans="1:7" x14ac:dyDescent="0.25">
      <c r="A22" s="27">
        <v>40541</v>
      </c>
      <c r="B22">
        <v>11.670999999999999</v>
      </c>
      <c r="C22">
        <v>11.782</v>
      </c>
      <c r="D22">
        <v>11.670999999999999</v>
      </c>
      <c r="E22">
        <v>11.78</v>
      </c>
      <c r="F22">
        <v>11.78</v>
      </c>
      <c r="G22">
        <v>88000</v>
      </c>
    </row>
    <row r="23" spans="1:7" x14ac:dyDescent="0.25">
      <c r="A23" s="27">
        <v>40542</v>
      </c>
      <c r="B23">
        <v>11.734</v>
      </c>
      <c r="C23">
        <v>11.847</v>
      </c>
      <c r="D23">
        <v>11.734</v>
      </c>
      <c r="E23">
        <v>11.847</v>
      </c>
      <c r="F23">
        <v>11.847</v>
      </c>
      <c r="G23">
        <v>29000</v>
      </c>
    </row>
    <row r="24" spans="1:7" x14ac:dyDescent="0.25">
      <c r="A24" s="27">
        <v>40543</v>
      </c>
      <c r="B24">
        <v>11.792999999999999</v>
      </c>
      <c r="C24">
        <v>12.002000000000001</v>
      </c>
      <c r="D24">
        <v>11.75</v>
      </c>
      <c r="E24">
        <v>11.954000000000001</v>
      </c>
      <c r="F24">
        <v>11.954000000000001</v>
      </c>
      <c r="G24">
        <v>85000</v>
      </c>
    </row>
    <row r="25" spans="1:7" x14ac:dyDescent="0.25">
      <c r="A25" s="27">
        <v>40546</v>
      </c>
      <c r="B25">
        <v>12.272</v>
      </c>
      <c r="C25">
        <v>12.48</v>
      </c>
      <c r="D25">
        <v>12.272</v>
      </c>
      <c r="E25">
        <v>12.38</v>
      </c>
      <c r="F25">
        <v>12.38</v>
      </c>
      <c r="G25">
        <v>103000</v>
      </c>
    </row>
    <row r="26" spans="1:7" x14ac:dyDescent="0.25">
      <c r="A26" s="27">
        <v>40547</v>
      </c>
      <c r="B26">
        <v>12.34</v>
      </c>
      <c r="C26">
        <v>12.34</v>
      </c>
      <c r="D26">
        <v>12.082000000000001</v>
      </c>
      <c r="E26">
        <v>12.135</v>
      </c>
      <c r="F26">
        <v>12.135</v>
      </c>
      <c r="G26">
        <v>28000</v>
      </c>
    </row>
    <row r="27" spans="1:7" x14ac:dyDescent="0.25">
      <c r="A27" s="27">
        <v>40548</v>
      </c>
      <c r="B27">
        <v>12.21</v>
      </c>
      <c r="C27">
        <v>12.654999999999999</v>
      </c>
      <c r="D27">
        <v>12.2</v>
      </c>
      <c r="E27">
        <v>12.599</v>
      </c>
      <c r="F27">
        <v>12.599</v>
      </c>
      <c r="G27">
        <v>65000</v>
      </c>
    </row>
    <row r="28" spans="1:7" x14ac:dyDescent="0.25">
      <c r="A28" s="27">
        <v>40549</v>
      </c>
      <c r="B28">
        <v>12.6</v>
      </c>
      <c r="C28">
        <v>12.6</v>
      </c>
      <c r="D28">
        <v>12.46</v>
      </c>
      <c r="E28">
        <v>12.526</v>
      </c>
      <c r="F28">
        <v>12.526</v>
      </c>
      <c r="G28">
        <v>88000</v>
      </c>
    </row>
    <row r="29" spans="1:7" x14ac:dyDescent="0.25">
      <c r="A29" s="27">
        <v>40550</v>
      </c>
      <c r="B29">
        <v>12.724</v>
      </c>
      <c r="C29">
        <v>12.8</v>
      </c>
      <c r="D29">
        <v>12.239000000000001</v>
      </c>
      <c r="E29">
        <v>12.507999999999999</v>
      </c>
      <c r="F29">
        <v>12.507999999999999</v>
      </c>
      <c r="G29">
        <v>102000</v>
      </c>
    </row>
    <row r="30" spans="1:7" x14ac:dyDescent="0.25">
      <c r="A30" s="27">
        <v>40553</v>
      </c>
      <c r="B30">
        <v>12.327999999999999</v>
      </c>
      <c r="C30">
        <v>12.545999999999999</v>
      </c>
      <c r="D30">
        <v>12.194000000000001</v>
      </c>
      <c r="E30">
        <v>12.545999999999999</v>
      </c>
      <c r="F30">
        <v>12.545999999999999</v>
      </c>
      <c r="G30">
        <v>142000</v>
      </c>
    </row>
    <row r="31" spans="1:7" x14ac:dyDescent="0.25">
      <c r="A31" s="27">
        <v>40554</v>
      </c>
      <c r="B31">
        <v>12.73</v>
      </c>
      <c r="C31">
        <v>12.916</v>
      </c>
      <c r="D31">
        <v>12.638</v>
      </c>
      <c r="E31">
        <v>12.916</v>
      </c>
      <c r="F31">
        <v>12.916</v>
      </c>
      <c r="G31">
        <v>265000</v>
      </c>
    </row>
    <row r="32" spans="1:7" x14ac:dyDescent="0.25">
      <c r="A32" s="27">
        <v>40555</v>
      </c>
      <c r="B32">
        <v>13.185</v>
      </c>
      <c r="C32">
        <v>13.497</v>
      </c>
      <c r="D32">
        <v>13.137</v>
      </c>
      <c r="E32">
        <v>13.492000000000001</v>
      </c>
      <c r="F32">
        <v>13.492000000000001</v>
      </c>
      <c r="G32">
        <v>57000</v>
      </c>
    </row>
    <row r="33" spans="1:7" x14ac:dyDescent="0.25">
      <c r="A33" s="27">
        <v>40556</v>
      </c>
      <c r="B33">
        <v>13.46</v>
      </c>
      <c r="C33">
        <v>13.614000000000001</v>
      </c>
      <c r="D33">
        <v>13.333</v>
      </c>
      <c r="E33">
        <v>13.61</v>
      </c>
      <c r="F33">
        <v>13.61</v>
      </c>
      <c r="G33">
        <v>765000</v>
      </c>
    </row>
    <row r="34" spans="1:7" x14ac:dyDescent="0.25">
      <c r="A34" s="27">
        <v>40557</v>
      </c>
      <c r="B34">
        <v>13.585000000000001</v>
      </c>
      <c r="C34">
        <v>14.285</v>
      </c>
      <c r="D34">
        <v>13.585000000000001</v>
      </c>
      <c r="E34">
        <v>14.209</v>
      </c>
      <c r="F34">
        <v>14.209</v>
      </c>
      <c r="G34">
        <v>761000</v>
      </c>
    </row>
    <row r="35" spans="1:7" x14ac:dyDescent="0.25">
      <c r="A35" s="27">
        <v>40561</v>
      </c>
      <c r="B35">
        <v>14.233000000000001</v>
      </c>
      <c r="C35">
        <v>14.664</v>
      </c>
      <c r="D35">
        <v>14.185</v>
      </c>
      <c r="E35">
        <v>14.657</v>
      </c>
      <c r="F35">
        <v>14.657</v>
      </c>
      <c r="G35">
        <v>542000</v>
      </c>
    </row>
    <row r="36" spans="1:7" x14ac:dyDescent="0.25">
      <c r="A36" s="27">
        <v>40562</v>
      </c>
      <c r="B36">
        <v>14.542</v>
      </c>
      <c r="C36">
        <v>14.542</v>
      </c>
      <c r="D36">
        <v>13.558999999999999</v>
      </c>
      <c r="E36">
        <v>13.802</v>
      </c>
      <c r="F36">
        <v>13.802</v>
      </c>
      <c r="G36">
        <v>483000</v>
      </c>
    </row>
    <row r="37" spans="1:7" x14ac:dyDescent="0.25">
      <c r="A37" s="27">
        <v>40563</v>
      </c>
      <c r="B37">
        <v>13.819000000000001</v>
      </c>
      <c r="C37">
        <v>14.026999999999999</v>
      </c>
      <c r="D37">
        <v>13.419</v>
      </c>
      <c r="E37">
        <v>13.962999999999999</v>
      </c>
      <c r="F37">
        <v>13.962999999999999</v>
      </c>
      <c r="G37">
        <v>470000</v>
      </c>
    </row>
    <row r="38" spans="1:7" x14ac:dyDescent="0.25">
      <c r="A38" s="27">
        <v>40564</v>
      </c>
      <c r="B38">
        <v>14.378</v>
      </c>
      <c r="C38">
        <v>14.381</v>
      </c>
      <c r="D38">
        <v>13.73</v>
      </c>
      <c r="E38">
        <v>13.835000000000001</v>
      </c>
      <c r="F38">
        <v>13.835000000000001</v>
      </c>
      <c r="G38">
        <v>352000</v>
      </c>
    </row>
    <row r="39" spans="1:7" x14ac:dyDescent="0.25">
      <c r="A39" s="27">
        <v>40567</v>
      </c>
      <c r="B39">
        <v>13.836</v>
      </c>
      <c r="C39">
        <v>14.162000000000001</v>
      </c>
      <c r="D39">
        <v>13.798</v>
      </c>
      <c r="E39">
        <v>14.131</v>
      </c>
      <c r="F39">
        <v>14.131</v>
      </c>
      <c r="G39">
        <v>642000</v>
      </c>
    </row>
    <row r="40" spans="1:7" x14ac:dyDescent="0.25">
      <c r="A40" s="27">
        <v>40568</v>
      </c>
      <c r="B40">
        <v>14</v>
      </c>
      <c r="C40">
        <v>14.207000000000001</v>
      </c>
      <c r="D40">
        <v>13.779</v>
      </c>
      <c r="E40">
        <v>14.2</v>
      </c>
      <c r="F40">
        <v>14.2</v>
      </c>
      <c r="G40">
        <v>421000</v>
      </c>
    </row>
    <row r="41" spans="1:7" x14ac:dyDescent="0.25">
      <c r="A41" s="27">
        <v>40569</v>
      </c>
      <c r="B41">
        <v>14.467000000000001</v>
      </c>
      <c r="C41">
        <v>14.85</v>
      </c>
      <c r="D41">
        <v>14.391999999999999</v>
      </c>
      <c r="E41">
        <v>14.736000000000001</v>
      </c>
      <c r="F41">
        <v>14.736000000000001</v>
      </c>
      <c r="G41">
        <v>281000</v>
      </c>
    </row>
    <row r="42" spans="1:7" x14ac:dyDescent="0.25">
      <c r="A42" s="27">
        <v>40570</v>
      </c>
      <c r="B42">
        <v>14.795999999999999</v>
      </c>
      <c r="C42">
        <v>15.076000000000001</v>
      </c>
      <c r="D42">
        <v>14.707000000000001</v>
      </c>
      <c r="E42">
        <v>15.054</v>
      </c>
      <c r="F42">
        <v>15.054</v>
      </c>
      <c r="G42">
        <v>401000</v>
      </c>
    </row>
    <row r="43" spans="1:7" x14ac:dyDescent="0.25">
      <c r="A43" s="27">
        <v>40571</v>
      </c>
      <c r="B43">
        <v>15.087</v>
      </c>
      <c r="C43">
        <v>15.302</v>
      </c>
      <c r="D43">
        <v>13.569000000000001</v>
      </c>
      <c r="E43">
        <v>13.75</v>
      </c>
      <c r="F43">
        <v>13.75</v>
      </c>
      <c r="G43">
        <v>715000</v>
      </c>
    </row>
    <row r="44" spans="1:7" x14ac:dyDescent="0.25">
      <c r="A44" s="27">
        <v>40574</v>
      </c>
      <c r="B44">
        <v>13.933999999999999</v>
      </c>
      <c r="C44">
        <v>13.946</v>
      </c>
      <c r="D44">
        <v>13.643000000000001</v>
      </c>
      <c r="E44">
        <v>13.765000000000001</v>
      </c>
      <c r="F44">
        <v>13.765000000000001</v>
      </c>
      <c r="G44">
        <v>484000</v>
      </c>
    </row>
    <row r="45" spans="1:7" x14ac:dyDescent="0.25">
      <c r="A45" s="27">
        <v>40575</v>
      </c>
      <c r="B45">
        <v>14.159000000000001</v>
      </c>
      <c r="C45">
        <v>14.566000000000001</v>
      </c>
      <c r="D45">
        <v>14.159000000000001</v>
      </c>
      <c r="E45">
        <v>14.457000000000001</v>
      </c>
      <c r="F45">
        <v>14.457000000000001</v>
      </c>
      <c r="G45">
        <v>314000</v>
      </c>
    </row>
    <row r="46" spans="1:7" x14ac:dyDescent="0.25">
      <c r="A46" s="27">
        <v>40576</v>
      </c>
      <c r="B46">
        <v>14.317</v>
      </c>
      <c r="C46">
        <v>14.653</v>
      </c>
      <c r="D46">
        <v>14.308999999999999</v>
      </c>
      <c r="E46">
        <v>14.472</v>
      </c>
      <c r="F46">
        <v>14.472</v>
      </c>
      <c r="G46">
        <v>234000</v>
      </c>
    </row>
    <row r="47" spans="1:7" x14ac:dyDescent="0.25">
      <c r="A47" s="27">
        <v>40577</v>
      </c>
      <c r="B47">
        <v>14.395</v>
      </c>
      <c r="C47">
        <v>14.695</v>
      </c>
      <c r="D47">
        <v>14.085000000000001</v>
      </c>
      <c r="E47">
        <v>14.677</v>
      </c>
      <c r="F47">
        <v>14.677</v>
      </c>
      <c r="G47">
        <v>180000</v>
      </c>
    </row>
    <row r="48" spans="1:7" x14ac:dyDescent="0.25">
      <c r="A48" s="27">
        <v>40578</v>
      </c>
      <c r="B48">
        <v>14.795</v>
      </c>
      <c r="C48">
        <v>15.045</v>
      </c>
      <c r="D48">
        <v>14.592000000000001</v>
      </c>
      <c r="E48">
        <v>15.006</v>
      </c>
      <c r="F48">
        <v>15.006</v>
      </c>
      <c r="G48">
        <v>771000</v>
      </c>
    </row>
    <row r="49" spans="1:7" x14ac:dyDescent="0.25">
      <c r="A49" s="27">
        <v>40581</v>
      </c>
      <c r="B49">
        <v>15.215</v>
      </c>
      <c r="C49">
        <v>15.4</v>
      </c>
      <c r="D49">
        <v>15.211</v>
      </c>
      <c r="E49">
        <v>15.234999999999999</v>
      </c>
      <c r="F49">
        <v>15.234999999999999</v>
      </c>
      <c r="G49">
        <v>297000</v>
      </c>
    </row>
    <row r="50" spans="1:7" x14ac:dyDescent="0.25">
      <c r="A50" s="27">
        <v>40582</v>
      </c>
      <c r="B50">
        <v>15.222</v>
      </c>
      <c r="C50">
        <v>15.503</v>
      </c>
      <c r="D50">
        <v>15.023999999999999</v>
      </c>
      <c r="E50">
        <v>15.502000000000001</v>
      </c>
      <c r="F50">
        <v>15.502000000000001</v>
      </c>
      <c r="G50">
        <v>222000</v>
      </c>
    </row>
    <row r="51" spans="1:7" x14ac:dyDescent="0.25">
      <c r="A51" s="27">
        <v>40583</v>
      </c>
      <c r="B51">
        <v>15.295</v>
      </c>
      <c r="C51">
        <v>15.471</v>
      </c>
      <c r="D51">
        <v>15.08</v>
      </c>
      <c r="E51">
        <v>15.371</v>
      </c>
      <c r="F51">
        <v>15.371</v>
      </c>
      <c r="G51">
        <v>617000</v>
      </c>
    </row>
    <row r="52" spans="1:7" x14ac:dyDescent="0.25">
      <c r="A52" s="27">
        <v>40584</v>
      </c>
      <c r="B52">
        <v>15.025</v>
      </c>
      <c r="C52">
        <v>15.49</v>
      </c>
      <c r="D52">
        <v>15</v>
      </c>
      <c r="E52">
        <v>15.38</v>
      </c>
      <c r="F52">
        <v>15.38</v>
      </c>
      <c r="G52">
        <v>412000</v>
      </c>
    </row>
    <row r="53" spans="1:7" x14ac:dyDescent="0.25">
      <c r="A53" s="27">
        <v>40585</v>
      </c>
      <c r="B53">
        <v>15.315</v>
      </c>
      <c r="C53">
        <v>15.682</v>
      </c>
      <c r="D53">
        <v>15.263</v>
      </c>
      <c r="E53">
        <v>15.666</v>
      </c>
      <c r="F53">
        <v>15.666</v>
      </c>
      <c r="G53">
        <v>438000</v>
      </c>
    </row>
    <row r="54" spans="1:7" x14ac:dyDescent="0.25">
      <c r="A54" s="27">
        <v>40588</v>
      </c>
      <c r="B54">
        <v>15.685</v>
      </c>
      <c r="C54">
        <v>15.811999999999999</v>
      </c>
      <c r="D54">
        <v>15.56</v>
      </c>
      <c r="E54">
        <v>15.8</v>
      </c>
      <c r="F54">
        <v>15.8</v>
      </c>
      <c r="G54">
        <v>513000</v>
      </c>
    </row>
    <row r="55" spans="1:7" x14ac:dyDescent="0.25">
      <c r="A55" s="27">
        <v>40589</v>
      </c>
      <c r="B55">
        <v>15.683</v>
      </c>
      <c r="C55">
        <v>15.759</v>
      </c>
      <c r="D55">
        <v>15.568</v>
      </c>
      <c r="E55">
        <v>15.603</v>
      </c>
      <c r="F55">
        <v>15.603</v>
      </c>
      <c r="G55">
        <v>532000</v>
      </c>
    </row>
    <row r="56" spans="1:7" x14ac:dyDescent="0.25">
      <c r="A56" s="27">
        <v>40590</v>
      </c>
      <c r="B56">
        <v>15.824999999999999</v>
      </c>
      <c r="C56">
        <v>15.949</v>
      </c>
      <c r="D56">
        <v>15.388</v>
      </c>
      <c r="E56">
        <v>15.391999999999999</v>
      </c>
      <c r="F56">
        <v>15.391999999999999</v>
      </c>
      <c r="G56">
        <v>739000</v>
      </c>
    </row>
    <row r="57" spans="1:7" x14ac:dyDescent="0.25">
      <c r="A57" s="27">
        <v>40591</v>
      </c>
      <c r="B57">
        <v>15.289</v>
      </c>
      <c r="C57">
        <v>15.353999999999999</v>
      </c>
      <c r="D57">
        <v>15.134</v>
      </c>
      <c r="E57">
        <v>15.218</v>
      </c>
      <c r="F57">
        <v>15.218</v>
      </c>
      <c r="G57">
        <v>448000</v>
      </c>
    </row>
    <row r="58" spans="1:7" x14ac:dyDescent="0.25">
      <c r="A58" s="27">
        <v>40592</v>
      </c>
      <c r="B58">
        <v>15.294</v>
      </c>
      <c r="C58">
        <v>15.31</v>
      </c>
      <c r="D58">
        <v>14.964</v>
      </c>
      <c r="E58">
        <v>15.085000000000001</v>
      </c>
      <c r="F58">
        <v>15.085000000000001</v>
      </c>
      <c r="G58">
        <v>400000</v>
      </c>
    </row>
    <row r="59" spans="1:7" x14ac:dyDescent="0.25">
      <c r="A59" s="27">
        <v>40596</v>
      </c>
      <c r="B59">
        <v>14.175000000000001</v>
      </c>
      <c r="C59">
        <v>14.516</v>
      </c>
      <c r="D59">
        <v>13.1</v>
      </c>
      <c r="E59">
        <v>13.249000000000001</v>
      </c>
      <c r="F59">
        <v>13.249000000000001</v>
      </c>
      <c r="G59">
        <v>2169000</v>
      </c>
    </row>
    <row r="60" spans="1:7" x14ac:dyDescent="0.25">
      <c r="A60" s="27">
        <v>40597</v>
      </c>
      <c r="B60">
        <v>13.199</v>
      </c>
      <c r="C60">
        <v>13.311</v>
      </c>
      <c r="D60">
        <v>12.183999999999999</v>
      </c>
      <c r="E60">
        <v>12.622999999999999</v>
      </c>
      <c r="F60">
        <v>12.622999999999999</v>
      </c>
      <c r="G60">
        <v>1379000</v>
      </c>
    </row>
    <row r="61" spans="1:7" x14ac:dyDescent="0.25">
      <c r="A61" s="27">
        <v>40598</v>
      </c>
      <c r="B61">
        <v>12.573</v>
      </c>
      <c r="C61">
        <v>12.863</v>
      </c>
      <c r="D61">
        <v>12.254</v>
      </c>
      <c r="E61">
        <v>12.731</v>
      </c>
      <c r="F61">
        <v>12.731</v>
      </c>
      <c r="G61">
        <v>2331000</v>
      </c>
    </row>
    <row r="62" spans="1:7" x14ac:dyDescent="0.25">
      <c r="A62" s="27">
        <v>40599</v>
      </c>
      <c r="B62">
        <v>13.127000000000001</v>
      </c>
      <c r="C62">
        <v>13.555999999999999</v>
      </c>
      <c r="D62">
        <v>13.092000000000001</v>
      </c>
      <c r="E62">
        <v>13.554</v>
      </c>
      <c r="F62">
        <v>13.554</v>
      </c>
      <c r="G62">
        <v>858000</v>
      </c>
    </row>
    <row r="63" spans="1:7" x14ac:dyDescent="0.25">
      <c r="A63" s="27">
        <v>40602</v>
      </c>
      <c r="B63">
        <v>13.9</v>
      </c>
      <c r="C63">
        <v>14.22</v>
      </c>
      <c r="D63">
        <v>13.86</v>
      </c>
      <c r="E63">
        <v>14.098000000000001</v>
      </c>
      <c r="F63">
        <v>14.098000000000001</v>
      </c>
      <c r="G63">
        <v>737000</v>
      </c>
    </row>
    <row r="64" spans="1:7" x14ac:dyDescent="0.25">
      <c r="A64" s="27">
        <v>40603</v>
      </c>
      <c r="B64">
        <v>14.302</v>
      </c>
      <c r="C64">
        <v>14.302</v>
      </c>
      <c r="D64">
        <v>13.034000000000001</v>
      </c>
      <c r="E64">
        <v>13.058999999999999</v>
      </c>
      <c r="F64">
        <v>13.058999999999999</v>
      </c>
      <c r="G64">
        <v>1510000</v>
      </c>
    </row>
    <row r="65" spans="1:7" x14ac:dyDescent="0.25">
      <c r="A65" s="27">
        <v>40604</v>
      </c>
      <c r="B65">
        <v>13.048999999999999</v>
      </c>
      <c r="C65">
        <v>13.411</v>
      </c>
      <c r="D65">
        <v>12.86</v>
      </c>
      <c r="E65">
        <v>13.02</v>
      </c>
      <c r="F65">
        <v>13.02</v>
      </c>
      <c r="G65">
        <v>1157000</v>
      </c>
    </row>
    <row r="66" spans="1:7" x14ac:dyDescent="0.25">
      <c r="A66" s="27">
        <v>40605</v>
      </c>
      <c r="B66">
        <v>13.577999999999999</v>
      </c>
      <c r="C66">
        <v>13.680999999999999</v>
      </c>
      <c r="D66">
        <v>12.961</v>
      </c>
      <c r="E66">
        <v>13.644</v>
      </c>
      <c r="F66">
        <v>13.644</v>
      </c>
      <c r="G66">
        <v>1190000</v>
      </c>
    </row>
    <row r="67" spans="1:7" x14ac:dyDescent="0.25">
      <c r="A67" s="27">
        <v>40606</v>
      </c>
      <c r="B67">
        <v>13.693</v>
      </c>
      <c r="C67">
        <v>13.792999999999999</v>
      </c>
      <c r="D67">
        <v>13.02</v>
      </c>
      <c r="E67">
        <v>13.317</v>
      </c>
      <c r="F67">
        <v>13.317</v>
      </c>
      <c r="G67">
        <v>1519000</v>
      </c>
    </row>
    <row r="68" spans="1:7" x14ac:dyDescent="0.25">
      <c r="A68" s="27">
        <v>40609</v>
      </c>
      <c r="B68">
        <v>12.907999999999999</v>
      </c>
      <c r="C68">
        <v>13.602</v>
      </c>
      <c r="D68">
        <v>12.536</v>
      </c>
      <c r="E68">
        <v>12.948</v>
      </c>
      <c r="F68">
        <v>12.948</v>
      </c>
      <c r="G68">
        <v>1102000</v>
      </c>
    </row>
    <row r="69" spans="1:7" x14ac:dyDescent="0.25">
      <c r="A69" s="27">
        <v>40610</v>
      </c>
      <c r="B69">
        <v>12.988</v>
      </c>
      <c r="C69">
        <v>13.311</v>
      </c>
      <c r="D69">
        <v>12.65</v>
      </c>
      <c r="E69">
        <v>13.218999999999999</v>
      </c>
      <c r="F69">
        <v>13.218999999999999</v>
      </c>
      <c r="G69">
        <v>1607000</v>
      </c>
    </row>
    <row r="70" spans="1:7" x14ac:dyDescent="0.25">
      <c r="A70" s="27">
        <v>40611</v>
      </c>
      <c r="B70">
        <v>13.113</v>
      </c>
      <c r="C70">
        <v>13.145</v>
      </c>
      <c r="D70">
        <v>12.696999999999999</v>
      </c>
      <c r="E70">
        <v>13.042999999999999</v>
      </c>
      <c r="F70">
        <v>13.042999999999999</v>
      </c>
      <c r="G70">
        <v>1336000</v>
      </c>
    </row>
    <row r="71" spans="1:7" x14ac:dyDescent="0.25">
      <c r="A71" s="27">
        <v>40612</v>
      </c>
      <c r="B71">
        <v>12.592000000000001</v>
      </c>
      <c r="C71">
        <v>12.7</v>
      </c>
      <c r="D71">
        <v>12.276999999999999</v>
      </c>
      <c r="E71">
        <v>12.382</v>
      </c>
      <c r="F71">
        <v>12.382</v>
      </c>
      <c r="G71">
        <v>1901000</v>
      </c>
    </row>
    <row r="72" spans="1:7" x14ac:dyDescent="0.25">
      <c r="A72" s="27">
        <v>40613</v>
      </c>
      <c r="B72">
        <v>12.17</v>
      </c>
      <c r="C72">
        <v>12.782999999999999</v>
      </c>
      <c r="D72">
        <v>12.157</v>
      </c>
      <c r="E72">
        <v>12.706</v>
      </c>
      <c r="F72">
        <v>12.706</v>
      </c>
      <c r="G72">
        <v>1604000</v>
      </c>
    </row>
    <row r="73" spans="1:7" x14ac:dyDescent="0.25">
      <c r="A73" s="27">
        <v>40616</v>
      </c>
      <c r="B73">
        <v>12.316000000000001</v>
      </c>
      <c r="C73">
        <v>12.615</v>
      </c>
      <c r="D73">
        <v>12.189</v>
      </c>
      <c r="E73">
        <v>12.582000000000001</v>
      </c>
      <c r="F73">
        <v>12.582000000000001</v>
      </c>
      <c r="G73">
        <v>1460000</v>
      </c>
    </row>
    <row r="74" spans="1:7" x14ac:dyDescent="0.25">
      <c r="A74" s="27">
        <v>40617</v>
      </c>
      <c r="B74">
        <v>11.208</v>
      </c>
      <c r="C74">
        <v>12.257999999999999</v>
      </c>
      <c r="D74">
        <v>11.201000000000001</v>
      </c>
      <c r="E74">
        <v>12.031000000000001</v>
      </c>
      <c r="F74">
        <v>12.031000000000001</v>
      </c>
      <c r="G74">
        <v>1800000</v>
      </c>
    </row>
    <row r="75" spans="1:7" x14ac:dyDescent="0.25">
      <c r="A75" s="27">
        <v>40618</v>
      </c>
      <c r="B75">
        <v>11.909000000000001</v>
      </c>
      <c r="C75">
        <v>11.981999999999999</v>
      </c>
      <c r="D75">
        <v>10.548</v>
      </c>
      <c r="E75">
        <v>11.044</v>
      </c>
      <c r="F75">
        <v>11.044</v>
      </c>
      <c r="G75">
        <v>5494000</v>
      </c>
    </row>
    <row r="76" spans="1:7" x14ac:dyDescent="0.25">
      <c r="A76" s="27">
        <v>40619</v>
      </c>
      <c r="B76">
        <v>11.593</v>
      </c>
      <c r="C76">
        <v>11.705</v>
      </c>
      <c r="D76">
        <v>11.311</v>
      </c>
      <c r="E76">
        <v>11.451000000000001</v>
      </c>
      <c r="F76">
        <v>11.451000000000001</v>
      </c>
      <c r="G76">
        <v>2998000</v>
      </c>
    </row>
    <row r="77" spans="1:7" x14ac:dyDescent="0.25">
      <c r="A77" s="27">
        <v>40620</v>
      </c>
      <c r="B77">
        <v>11.916</v>
      </c>
      <c r="C77">
        <v>11.936999999999999</v>
      </c>
      <c r="D77">
        <v>11.586</v>
      </c>
      <c r="E77">
        <v>11.74</v>
      </c>
      <c r="F77">
        <v>11.74</v>
      </c>
      <c r="G77">
        <v>1482000</v>
      </c>
    </row>
    <row r="78" spans="1:7" x14ac:dyDescent="0.25">
      <c r="A78" s="27">
        <v>40623</v>
      </c>
      <c r="B78">
        <v>12.231</v>
      </c>
      <c r="C78">
        <v>12.670999999999999</v>
      </c>
      <c r="D78">
        <v>12.141</v>
      </c>
      <c r="E78">
        <v>12.66</v>
      </c>
      <c r="F78">
        <v>12.66</v>
      </c>
      <c r="G78">
        <v>1045000</v>
      </c>
    </row>
    <row r="79" spans="1:7" x14ac:dyDescent="0.25">
      <c r="A79" s="27">
        <v>40624</v>
      </c>
      <c r="B79">
        <v>12.816000000000001</v>
      </c>
      <c r="C79">
        <v>12.84</v>
      </c>
      <c r="D79">
        <v>12.586</v>
      </c>
      <c r="E79">
        <v>12.722</v>
      </c>
      <c r="F79">
        <v>12.722</v>
      </c>
      <c r="G79">
        <v>491000</v>
      </c>
    </row>
    <row r="80" spans="1:7" x14ac:dyDescent="0.25">
      <c r="A80" s="27">
        <v>40625</v>
      </c>
      <c r="B80">
        <v>12.637</v>
      </c>
      <c r="C80">
        <v>13.24</v>
      </c>
      <c r="D80">
        <v>12.395</v>
      </c>
      <c r="E80">
        <v>13.195</v>
      </c>
      <c r="F80">
        <v>13.195</v>
      </c>
      <c r="G80">
        <v>1070000</v>
      </c>
    </row>
    <row r="81" spans="1:7" x14ac:dyDescent="0.25">
      <c r="A81" s="27">
        <v>40626</v>
      </c>
      <c r="B81">
        <v>13.584</v>
      </c>
      <c r="C81">
        <v>13.682</v>
      </c>
      <c r="D81">
        <v>13.33</v>
      </c>
      <c r="E81">
        <v>13.541</v>
      </c>
      <c r="F81">
        <v>13.541</v>
      </c>
      <c r="G81">
        <v>1521000</v>
      </c>
    </row>
    <row r="82" spans="1:7" x14ac:dyDescent="0.25">
      <c r="A82" s="27">
        <v>40627</v>
      </c>
      <c r="B82">
        <v>13.72</v>
      </c>
      <c r="C82">
        <v>13.922000000000001</v>
      </c>
      <c r="D82">
        <v>13.532999999999999</v>
      </c>
      <c r="E82">
        <v>13.56</v>
      </c>
      <c r="F82">
        <v>13.56</v>
      </c>
      <c r="G82">
        <v>1862000</v>
      </c>
    </row>
    <row r="83" spans="1:7" x14ac:dyDescent="0.25">
      <c r="A83" s="27">
        <v>40630</v>
      </c>
      <c r="B83">
        <v>13.693</v>
      </c>
      <c r="C83">
        <v>13.795</v>
      </c>
      <c r="D83">
        <v>13.38</v>
      </c>
      <c r="E83">
        <v>13.388999999999999</v>
      </c>
      <c r="F83">
        <v>13.388999999999999</v>
      </c>
      <c r="G83">
        <v>1079000</v>
      </c>
    </row>
    <row r="84" spans="1:7" x14ac:dyDescent="0.25">
      <c r="A84" s="27">
        <v>40631</v>
      </c>
      <c r="B84">
        <v>13.417999999999999</v>
      </c>
      <c r="C84">
        <v>13.704000000000001</v>
      </c>
      <c r="D84">
        <v>13.2</v>
      </c>
      <c r="E84">
        <v>13.7</v>
      </c>
      <c r="F84">
        <v>13.7</v>
      </c>
      <c r="G84">
        <v>715000</v>
      </c>
    </row>
    <row r="85" spans="1:7" x14ac:dyDescent="0.25">
      <c r="A85" s="27">
        <v>40632</v>
      </c>
      <c r="B85">
        <v>13.875</v>
      </c>
      <c r="C85">
        <v>14.055</v>
      </c>
      <c r="D85">
        <v>13.802</v>
      </c>
      <c r="E85">
        <v>13.958</v>
      </c>
      <c r="F85">
        <v>13.958</v>
      </c>
      <c r="G85">
        <v>571000</v>
      </c>
    </row>
    <row r="86" spans="1:7" x14ac:dyDescent="0.25">
      <c r="A86" s="27">
        <v>40633</v>
      </c>
      <c r="B86">
        <v>13.827999999999999</v>
      </c>
      <c r="C86">
        <v>14.035</v>
      </c>
      <c r="D86">
        <v>13.78</v>
      </c>
      <c r="E86">
        <v>13.987</v>
      </c>
      <c r="F86">
        <v>13.987</v>
      </c>
      <c r="G86">
        <v>959000</v>
      </c>
    </row>
    <row r="87" spans="1:7" x14ac:dyDescent="0.25">
      <c r="A87" s="27">
        <v>40634</v>
      </c>
      <c r="B87">
        <v>14.278</v>
      </c>
      <c r="C87">
        <v>14.413</v>
      </c>
      <c r="D87">
        <v>13.968999999999999</v>
      </c>
      <c r="E87">
        <v>14.116</v>
      </c>
      <c r="F87">
        <v>14.116</v>
      </c>
      <c r="G87">
        <v>953000</v>
      </c>
    </row>
    <row r="88" spans="1:7" x14ac:dyDescent="0.25">
      <c r="A88" s="27">
        <v>40637</v>
      </c>
      <c r="B88">
        <v>14.247</v>
      </c>
      <c r="C88">
        <v>14.315</v>
      </c>
      <c r="D88">
        <v>14.05</v>
      </c>
      <c r="E88">
        <v>14.254</v>
      </c>
      <c r="F88">
        <v>14.254</v>
      </c>
      <c r="G88">
        <v>348000</v>
      </c>
    </row>
    <row r="89" spans="1:7" x14ac:dyDescent="0.25">
      <c r="A89" s="27">
        <v>40638</v>
      </c>
      <c r="B89">
        <v>14.162000000000001</v>
      </c>
      <c r="C89">
        <v>14.56</v>
      </c>
      <c r="D89">
        <v>14.148</v>
      </c>
      <c r="E89">
        <v>14.49</v>
      </c>
      <c r="F89">
        <v>14.49</v>
      </c>
      <c r="G89">
        <v>470000</v>
      </c>
    </row>
    <row r="90" spans="1:7" x14ac:dyDescent="0.25">
      <c r="A90" s="27">
        <v>40639</v>
      </c>
      <c r="B90">
        <v>14.664</v>
      </c>
      <c r="C90">
        <v>14.718999999999999</v>
      </c>
      <c r="D90">
        <v>14.332000000000001</v>
      </c>
      <c r="E90">
        <v>14.557</v>
      </c>
      <c r="F90">
        <v>14.557</v>
      </c>
      <c r="G90">
        <v>685000</v>
      </c>
    </row>
    <row r="91" spans="1:7" x14ac:dyDescent="0.25">
      <c r="A91" s="27">
        <v>40640</v>
      </c>
      <c r="B91">
        <v>14.539</v>
      </c>
      <c r="C91">
        <v>14.6</v>
      </c>
      <c r="D91">
        <v>14.17</v>
      </c>
      <c r="E91">
        <v>14.44</v>
      </c>
      <c r="F91">
        <v>14.44</v>
      </c>
      <c r="G91">
        <v>812000</v>
      </c>
    </row>
    <row r="92" spans="1:7" x14ac:dyDescent="0.25">
      <c r="A92" s="27">
        <v>40641</v>
      </c>
      <c r="B92">
        <v>14.605</v>
      </c>
      <c r="C92">
        <v>14.7</v>
      </c>
      <c r="D92">
        <v>14</v>
      </c>
      <c r="E92">
        <v>14.173</v>
      </c>
      <c r="F92">
        <v>14.173</v>
      </c>
      <c r="G92">
        <v>780000</v>
      </c>
    </row>
    <row r="93" spans="1:7" x14ac:dyDescent="0.25">
      <c r="A93" s="27">
        <v>40644</v>
      </c>
      <c r="B93">
        <v>14.308</v>
      </c>
      <c r="C93">
        <v>14.472</v>
      </c>
      <c r="D93">
        <v>14.129</v>
      </c>
      <c r="E93">
        <v>14.32</v>
      </c>
      <c r="F93">
        <v>14.32</v>
      </c>
      <c r="G93">
        <v>802000</v>
      </c>
    </row>
    <row r="94" spans="1:7" x14ac:dyDescent="0.25">
      <c r="A94" s="27">
        <v>40645</v>
      </c>
      <c r="B94">
        <v>14.032999999999999</v>
      </c>
      <c r="C94">
        <v>14.298999999999999</v>
      </c>
      <c r="D94">
        <v>13.885</v>
      </c>
      <c r="E94">
        <v>14.198</v>
      </c>
      <c r="F94">
        <v>14.198</v>
      </c>
      <c r="G94">
        <v>933000</v>
      </c>
    </row>
    <row r="95" spans="1:7" x14ac:dyDescent="0.25">
      <c r="A95" s="27">
        <v>40646</v>
      </c>
      <c r="B95">
        <v>14.375</v>
      </c>
      <c r="C95">
        <v>14.445</v>
      </c>
      <c r="D95">
        <v>14.154999999999999</v>
      </c>
      <c r="E95">
        <v>14.417</v>
      </c>
      <c r="F95">
        <v>14.417</v>
      </c>
      <c r="G95">
        <v>669000</v>
      </c>
    </row>
    <row r="96" spans="1:7" x14ac:dyDescent="0.25">
      <c r="A96" s="27">
        <v>40647</v>
      </c>
      <c r="B96">
        <v>14.145</v>
      </c>
      <c r="C96">
        <v>14.627000000000001</v>
      </c>
      <c r="D96">
        <v>14.073</v>
      </c>
      <c r="E96">
        <v>14.541</v>
      </c>
      <c r="F96">
        <v>14.541</v>
      </c>
      <c r="G96">
        <v>562000</v>
      </c>
    </row>
    <row r="97" spans="1:7" x14ac:dyDescent="0.25">
      <c r="A97" s="27">
        <v>40648</v>
      </c>
      <c r="B97">
        <v>14.647</v>
      </c>
      <c r="C97">
        <v>14.93</v>
      </c>
      <c r="D97">
        <v>14.487</v>
      </c>
      <c r="E97">
        <v>14.871</v>
      </c>
      <c r="F97">
        <v>14.871</v>
      </c>
      <c r="G97">
        <v>948000</v>
      </c>
    </row>
    <row r="98" spans="1:7" x14ac:dyDescent="0.25">
      <c r="A98" s="27">
        <v>40651</v>
      </c>
      <c r="B98">
        <v>14.205</v>
      </c>
      <c r="C98">
        <v>14.585000000000001</v>
      </c>
      <c r="D98">
        <v>13.9</v>
      </c>
      <c r="E98">
        <v>14.512</v>
      </c>
      <c r="F98">
        <v>14.512</v>
      </c>
      <c r="G98">
        <v>6626000</v>
      </c>
    </row>
    <row r="99" spans="1:7" x14ac:dyDescent="0.25">
      <c r="A99" s="27">
        <v>40652</v>
      </c>
      <c r="B99">
        <v>14.7</v>
      </c>
      <c r="C99">
        <v>15.279</v>
      </c>
      <c r="D99">
        <v>14.669</v>
      </c>
      <c r="E99">
        <v>15.253</v>
      </c>
      <c r="F99">
        <v>15.253</v>
      </c>
      <c r="G99">
        <v>4950000</v>
      </c>
    </row>
    <row r="100" spans="1:7" x14ac:dyDescent="0.25">
      <c r="A100" s="27">
        <v>40653</v>
      </c>
      <c r="B100">
        <v>15.821999999999999</v>
      </c>
      <c r="C100">
        <v>15.991</v>
      </c>
      <c r="D100">
        <v>15.757999999999999</v>
      </c>
      <c r="E100">
        <v>15.874000000000001</v>
      </c>
      <c r="F100">
        <v>15.874000000000001</v>
      </c>
      <c r="G100">
        <v>3637000</v>
      </c>
    </row>
    <row r="101" spans="1:7" x14ac:dyDescent="0.25">
      <c r="A101" s="27">
        <v>40654</v>
      </c>
      <c r="B101">
        <v>16.191998999999999</v>
      </c>
      <c r="C101">
        <v>16.341999000000001</v>
      </c>
      <c r="D101">
        <v>15.909000000000001</v>
      </c>
      <c r="E101">
        <v>16.337</v>
      </c>
      <c r="F101">
        <v>16.337</v>
      </c>
      <c r="G101">
        <v>873000</v>
      </c>
    </row>
    <row r="102" spans="1:7" x14ac:dyDescent="0.25">
      <c r="A102" s="27">
        <v>40658</v>
      </c>
      <c r="B102">
        <v>16.419001000000002</v>
      </c>
      <c r="C102">
        <v>16.742000999999998</v>
      </c>
      <c r="D102">
        <v>16.299999</v>
      </c>
      <c r="E102">
        <v>16.719000000000001</v>
      </c>
      <c r="F102">
        <v>16.719000000000001</v>
      </c>
      <c r="G102">
        <v>728000</v>
      </c>
    </row>
    <row r="103" spans="1:7" x14ac:dyDescent="0.25">
      <c r="A103" s="27">
        <v>40659</v>
      </c>
      <c r="B103">
        <v>16.934000000000001</v>
      </c>
      <c r="C103">
        <v>17.285</v>
      </c>
      <c r="D103">
        <v>16.812000000000001</v>
      </c>
      <c r="E103">
        <v>17.09</v>
      </c>
      <c r="F103">
        <v>17.09</v>
      </c>
      <c r="G103">
        <v>1456000</v>
      </c>
    </row>
    <row r="104" spans="1:7" x14ac:dyDescent="0.25">
      <c r="A104" s="27">
        <v>40660</v>
      </c>
      <c r="B104">
        <v>17.087999</v>
      </c>
      <c r="C104">
        <v>17.302999</v>
      </c>
      <c r="D104">
        <v>16.396999000000001</v>
      </c>
      <c r="E104">
        <v>17.302999</v>
      </c>
      <c r="F104">
        <v>17.302999</v>
      </c>
      <c r="G104">
        <v>1690000</v>
      </c>
    </row>
    <row r="105" spans="1:7" x14ac:dyDescent="0.25">
      <c r="A105" s="27">
        <v>40661</v>
      </c>
      <c r="B105">
        <v>17.087999</v>
      </c>
      <c r="C105">
        <v>17.611999999999998</v>
      </c>
      <c r="D105">
        <v>17.087999</v>
      </c>
      <c r="E105">
        <v>17.544001000000002</v>
      </c>
      <c r="F105">
        <v>17.544001000000002</v>
      </c>
      <c r="G105">
        <v>901000</v>
      </c>
    </row>
    <row r="106" spans="1:7" x14ac:dyDescent="0.25">
      <c r="A106" s="27">
        <v>40662</v>
      </c>
      <c r="B106">
        <v>17.545000000000002</v>
      </c>
      <c r="C106">
        <v>17.556999000000001</v>
      </c>
      <c r="D106">
        <v>17.363001000000001</v>
      </c>
      <c r="E106">
        <v>17.492000999999998</v>
      </c>
      <c r="F106">
        <v>17.492000999999998</v>
      </c>
      <c r="G106">
        <v>560000</v>
      </c>
    </row>
    <row r="107" spans="1:7" x14ac:dyDescent="0.25">
      <c r="A107" s="27">
        <v>40665</v>
      </c>
      <c r="B107">
        <v>17.687000000000001</v>
      </c>
      <c r="C107">
        <v>17.687000000000001</v>
      </c>
      <c r="D107">
        <v>16.818999999999999</v>
      </c>
      <c r="E107">
        <v>16.985001</v>
      </c>
      <c r="F107">
        <v>16.985001</v>
      </c>
      <c r="G107">
        <v>1910000</v>
      </c>
    </row>
    <row r="108" spans="1:7" x14ac:dyDescent="0.25">
      <c r="A108" s="27">
        <v>40666</v>
      </c>
      <c r="B108">
        <v>16.877001</v>
      </c>
      <c r="C108">
        <v>16.923999999999999</v>
      </c>
      <c r="D108">
        <v>16.209</v>
      </c>
      <c r="E108">
        <v>16.625</v>
      </c>
      <c r="F108">
        <v>16.625</v>
      </c>
      <c r="G108">
        <v>1390000</v>
      </c>
    </row>
    <row r="109" spans="1:7" x14ac:dyDescent="0.25">
      <c r="A109" s="27">
        <v>40667</v>
      </c>
      <c r="B109">
        <v>16.608000000000001</v>
      </c>
      <c r="C109">
        <v>16.614999999999998</v>
      </c>
      <c r="D109">
        <v>15.885999999999999</v>
      </c>
      <c r="E109">
        <v>16.419001000000002</v>
      </c>
      <c r="F109">
        <v>16.419001000000002</v>
      </c>
      <c r="G109">
        <v>2050000</v>
      </c>
    </row>
    <row r="110" spans="1:7" x14ac:dyDescent="0.25">
      <c r="A110" s="27">
        <v>40668</v>
      </c>
      <c r="B110">
        <v>15.885999999999999</v>
      </c>
      <c r="C110">
        <v>16.603000999999999</v>
      </c>
      <c r="D110">
        <v>15.782999999999999</v>
      </c>
      <c r="E110">
        <v>15.954000000000001</v>
      </c>
      <c r="F110">
        <v>15.954000000000001</v>
      </c>
      <c r="G110">
        <v>2619000</v>
      </c>
    </row>
    <row r="111" spans="1:7" x14ac:dyDescent="0.25">
      <c r="A111" s="27">
        <v>40669</v>
      </c>
      <c r="B111">
        <v>16.731999999999999</v>
      </c>
      <c r="C111">
        <v>16.983000000000001</v>
      </c>
      <c r="D111">
        <v>15.819000000000001</v>
      </c>
      <c r="E111">
        <v>16.325001</v>
      </c>
      <c r="F111">
        <v>16.325001</v>
      </c>
      <c r="G111">
        <v>2351000</v>
      </c>
    </row>
    <row r="112" spans="1:7" x14ac:dyDescent="0.25">
      <c r="A112" s="27">
        <v>40672</v>
      </c>
      <c r="B112">
        <v>16.254999000000002</v>
      </c>
      <c r="C112">
        <v>16.895</v>
      </c>
      <c r="D112">
        <v>16.253</v>
      </c>
      <c r="E112">
        <v>16.820999</v>
      </c>
      <c r="F112">
        <v>16.820999</v>
      </c>
      <c r="G112">
        <v>800000</v>
      </c>
    </row>
    <row r="113" spans="1:7" x14ac:dyDescent="0.25">
      <c r="A113" s="27">
        <v>40673</v>
      </c>
      <c r="B113">
        <v>17.042000000000002</v>
      </c>
      <c r="C113">
        <v>17.5</v>
      </c>
      <c r="D113">
        <v>16.913</v>
      </c>
      <c r="E113">
        <v>17.422001000000002</v>
      </c>
      <c r="F113">
        <v>17.422001000000002</v>
      </c>
      <c r="G113">
        <v>2612000</v>
      </c>
    </row>
    <row r="114" spans="1:7" x14ac:dyDescent="0.25">
      <c r="A114" s="27">
        <v>40674</v>
      </c>
      <c r="B114">
        <v>17.403998999999999</v>
      </c>
      <c r="C114">
        <v>17.441998999999999</v>
      </c>
      <c r="D114">
        <v>16.589001</v>
      </c>
      <c r="E114">
        <v>17.100000000000001</v>
      </c>
      <c r="F114">
        <v>17.100000000000001</v>
      </c>
      <c r="G114">
        <v>1815000</v>
      </c>
    </row>
    <row r="115" spans="1:7" x14ac:dyDescent="0.25">
      <c r="A115" s="27">
        <v>40675</v>
      </c>
      <c r="B115">
        <v>16.830998999999998</v>
      </c>
      <c r="C115">
        <v>17.443000999999999</v>
      </c>
      <c r="D115">
        <v>16.573</v>
      </c>
      <c r="E115">
        <v>17.263999999999999</v>
      </c>
      <c r="F115">
        <v>17.263999999999999</v>
      </c>
      <c r="G115">
        <v>1800000</v>
      </c>
    </row>
    <row r="116" spans="1:7" x14ac:dyDescent="0.25">
      <c r="A116" s="27">
        <v>40676</v>
      </c>
      <c r="B116">
        <v>17.391999999999999</v>
      </c>
      <c r="C116">
        <v>17.433001000000001</v>
      </c>
      <c r="D116">
        <v>16.782</v>
      </c>
      <c r="E116">
        <v>17.033999999999999</v>
      </c>
      <c r="F116">
        <v>17.033999999999999</v>
      </c>
      <c r="G116">
        <v>2718000</v>
      </c>
    </row>
    <row r="117" spans="1:7" x14ac:dyDescent="0.25">
      <c r="A117" s="27">
        <v>40679</v>
      </c>
      <c r="B117">
        <v>16.855</v>
      </c>
      <c r="C117">
        <v>17.388999999999999</v>
      </c>
      <c r="D117">
        <v>16.687999999999999</v>
      </c>
      <c r="E117">
        <v>16.697001</v>
      </c>
      <c r="F117">
        <v>16.697001</v>
      </c>
      <c r="G117">
        <v>3126000</v>
      </c>
    </row>
    <row r="118" spans="1:7" x14ac:dyDescent="0.25">
      <c r="A118" s="27">
        <v>40680</v>
      </c>
      <c r="B118">
        <v>16.478999999999999</v>
      </c>
      <c r="C118">
        <v>17.041</v>
      </c>
      <c r="D118">
        <v>16.236000000000001</v>
      </c>
      <c r="E118">
        <v>17</v>
      </c>
      <c r="F118">
        <v>17</v>
      </c>
      <c r="G118">
        <v>2837000</v>
      </c>
    </row>
    <row r="119" spans="1:7" x14ac:dyDescent="0.25">
      <c r="A119" s="27">
        <v>40681</v>
      </c>
      <c r="B119">
        <v>17.065000999999999</v>
      </c>
      <c r="C119">
        <v>17.558001000000001</v>
      </c>
      <c r="D119">
        <v>16.856999999999999</v>
      </c>
      <c r="E119">
        <v>17.440999999999999</v>
      </c>
      <c r="F119">
        <v>17.440999999999999</v>
      </c>
      <c r="G119">
        <v>1857000</v>
      </c>
    </row>
    <row r="120" spans="1:7" x14ac:dyDescent="0.25">
      <c r="A120" s="27">
        <v>40682</v>
      </c>
      <c r="B120">
        <v>17.684000000000001</v>
      </c>
      <c r="C120">
        <v>17.864999999999998</v>
      </c>
      <c r="D120">
        <v>17.420999999999999</v>
      </c>
      <c r="E120">
        <v>17.809999000000001</v>
      </c>
      <c r="F120">
        <v>17.809999000000001</v>
      </c>
      <c r="G120">
        <v>2695000</v>
      </c>
    </row>
    <row r="121" spans="1:7" x14ac:dyDescent="0.25">
      <c r="A121" s="27">
        <v>40683</v>
      </c>
      <c r="B121">
        <v>17.815999999999999</v>
      </c>
      <c r="C121">
        <v>18.075001</v>
      </c>
      <c r="D121">
        <v>17.254000000000001</v>
      </c>
      <c r="E121">
        <v>17.617999999999999</v>
      </c>
      <c r="F121">
        <v>17.617999999999999</v>
      </c>
      <c r="G121">
        <v>2682000</v>
      </c>
    </row>
    <row r="122" spans="1:7" x14ac:dyDescent="0.25">
      <c r="A122" s="27">
        <v>40686</v>
      </c>
      <c r="B122">
        <v>16.773001000000001</v>
      </c>
      <c r="C122">
        <v>17.285</v>
      </c>
      <c r="D122">
        <v>16.666</v>
      </c>
      <c r="E122">
        <v>17.016000999999999</v>
      </c>
      <c r="F122">
        <v>17.016000999999999</v>
      </c>
      <c r="G122">
        <v>1710000</v>
      </c>
    </row>
    <row r="123" spans="1:7" x14ac:dyDescent="0.25">
      <c r="A123" s="27">
        <v>40687</v>
      </c>
      <c r="B123">
        <v>17.236999999999998</v>
      </c>
      <c r="C123">
        <v>17.454000000000001</v>
      </c>
      <c r="D123">
        <v>17.07</v>
      </c>
      <c r="E123">
        <v>17.073999000000001</v>
      </c>
      <c r="F123">
        <v>17.073999000000001</v>
      </c>
      <c r="G123">
        <v>1416000</v>
      </c>
    </row>
    <row r="124" spans="1:7" x14ac:dyDescent="0.25">
      <c r="A124" s="27">
        <v>40688</v>
      </c>
      <c r="B124">
        <v>17.082999999999998</v>
      </c>
      <c r="C124">
        <v>17.745000999999998</v>
      </c>
      <c r="D124">
        <v>17.068000999999999</v>
      </c>
      <c r="E124">
        <v>17.57</v>
      </c>
      <c r="F124">
        <v>17.57</v>
      </c>
      <c r="G124">
        <v>3523000</v>
      </c>
    </row>
    <row r="125" spans="1:7" x14ac:dyDescent="0.25">
      <c r="A125" s="27">
        <v>40689</v>
      </c>
      <c r="B125">
        <v>17.516999999999999</v>
      </c>
      <c r="C125">
        <v>17.999001</v>
      </c>
      <c r="D125">
        <v>17.399999999999999</v>
      </c>
      <c r="E125">
        <v>17.934000000000001</v>
      </c>
      <c r="F125">
        <v>17.934000000000001</v>
      </c>
      <c r="G125">
        <v>1623000</v>
      </c>
    </row>
    <row r="126" spans="1:7" x14ac:dyDescent="0.25">
      <c r="A126" s="27">
        <v>40690</v>
      </c>
      <c r="B126">
        <v>18.236999999999998</v>
      </c>
      <c r="C126">
        <v>18.500999</v>
      </c>
      <c r="D126">
        <v>18.170999999999999</v>
      </c>
      <c r="E126">
        <v>18.278998999999999</v>
      </c>
      <c r="F126">
        <v>18.278998999999999</v>
      </c>
      <c r="G126">
        <v>1274000</v>
      </c>
    </row>
    <row r="127" spans="1:7" x14ac:dyDescent="0.25">
      <c r="A127" s="27">
        <v>40694</v>
      </c>
      <c r="B127">
        <v>18.959999</v>
      </c>
      <c r="C127">
        <v>18.959999</v>
      </c>
      <c r="D127">
        <v>18.561001000000001</v>
      </c>
      <c r="E127">
        <v>18.815000999999999</v>
      </c>
      <c r="F127">
        <v>18.815000999999999</v>
      </c>
      <c r="G127">
        <v>991000</v>
      </c>
    </row>
    <row r="128" spans="1:7" x14ac:dyDescent="0.25">
      <c r="A128" s="27">
        <v>40695</v>
      </c>
      <c r="B128">
        <v>18.665001</v>
      </c>
      <c r="C128">
        <v>18.735001</v>
      </c>
      <c r="D128">
        <v>17.545999999999999</v>
      </c>
      <c r="E128">
        <v>17.545999999999999</v>
      </c>
      <c r="F128">
        <v>17.545999999999999</v>
      </c>
      <c r="G128">
        <v>2227000</v>
      </c>
    </row>
    <row r="129" spans="1:7" x14ac:dyDescent="0.25">
      <c r="A129" s="27">
        <v>40696</v>
      </c>
      <c r="B129">
        <v>17.850000000000001</v>
      </c>
      <c r="C129">
        <v>17.981999999999999</v>
      </c>
      <c r="D129">
        <v>17.240998999999999</v>
      </c>
      <c r="E129">
        <v>17.777000000000001</v>
      </c>
      <c r="F129">
        <v>17.777000000000001</v>
      </c>
      <c r="G129">
        <v>2940000</v>
      </c>
    </row>
    <row r="130" spans="1:7" x14ac:dyDescent="0.25">
      <c r="A130" s="27">
        <v>40697</v>
      </c>
      <c r="B130">
        <v>17.059999000000001</v>
      </c>
      <c r="C130">
        <v>18</v>
      </c>
      <c r="D130">
        <v>17.024999999999999</v>
      </c>
      <c r="E130">
        <v>17.766000999999999</v>
      </c>
      <c r="F130">
        <v>17.766000999999999</v>
      </c>
      <c r="G130">
        <v>3127000</v>
      </c>
    </row>
    <row r="131" spans="1:7" x14ac:dyDescent="0.25">
      <c r="A131" s="27">
        <v>40700</v>
      </c>
      <c r="B131">
        <v>17.805</v>
      </c>
      <c r="C131">
        <v>17.992999999999999</v>
      </c>
      <c r="D131">
        <v>17.27</v>
      </c>
      <c r="E131">
        <v>17.488001000000001</v>
      </c>
      <c r="F131">
        <v>17.488001000000001</v>
      </c>
      <c r="G131">
        <v>1571000</v>
      </c>
    </row>
    <row r="132" spans="1:7" x14ac:dyDescent="0.25">
      <c r="A132" s="27">
        <v>40701</v>
      </c>
      <c r="B132">
        <v>17.799999</v>
      </c>
      <c r="C132">
        <v>18.100000000000001</v>
      </c>
      <c r="D132">
        <v>17.677999</v>
      </c>
      <c r="E132">
        <v>17.677999</v>
      </c>
      <c r="F132">
        <v>17.677999</v>
      </c>
      <c r="G132">
        <v>2214000</v>
      </c>
    </row>
    <row r="133" spans="1:7" x14ac:dyDescent="0.25">
      <c r="A133" s="27">
        <v>40702</v>
      </c>
      <c r="B133">
        <v>17.683001000000001</v>
      </c>
      <c r="C133">
        <v>17.861000000000001</v>
      </c>
      <c r="D133">
        <v>17.334</v>
      </c>
      <c r="E133">
        <v>17.393000000000001</v>
      </c>
      <c r="F133">
        <v>17.393000000000001</v>
      </c>
      <c r="G133">
        <v>3138000</v>
      </c>
    </row>
    <row r="134" spans="1:7" x14ac:dyDescent="0.25">
      <c r="A134" s="27">
        <v>40703</v>
      </c>
      <c r="B134">
        <v>17.68</v>
      </c>
      <c r="C134">
        <v>18.099001000000001</v>
      </c>
      <c r="D134">
        <v>17.622999</v>
      </c>
      <c r="E134">
        <v>17.927999</v>
      </c>
      <c r="F134">
        <v>17.927999</v>
      </c>
      <c r="G134">
        <v>1578000</v>
      </c>
    </row>
    <row r="135" spans="1:7" x14ac:dyDescent="0.25">
      <c r="A135" s="27">
        <v>40704</v>
      </c>
      <c r="B135">
        <v>17.895</v>
      </c>
      <c r="C135">
        <v>17.948999000000001</v>
      </c>
      <c r="D135">
        <v>17.179001</v>
      </c>
      <c r="E135">
        <v>17.355</v>
      </c>
      <c r="F135">
        <v>17.355</v>
      </c>
      <c r="G135">
        <v>5212000</v>
      </c>
    </row>
    <row r="136" spans="1:7" x14ac:dyDescent="0.25">
      <c r="A136" s="27">
        <v>40707</v>
      </c>
      <c r="B136">
        <v>17.423999999999999</v>
      </c>
      <c r="C136">
        <v>17.597999999999999</v>
      </c>
      <c r="D136">
        <v>16.697001</v>
      </c>
      <c r="E136">
        <v>17.038</v>
      </c>
      <c r="F136">
        <v>17.038</v>
      </c>
      <c r="G136">
        <v>6210000</v>
      </c>
    </row>
    <row r="137" spans="1:7" x14ac:dyDescent="0.25">
      <c r="A137" s="27">
        <v>40708</v>
      </c>
      <c r="B137">
        <v>17.525998999999999</v>
      </c>
      <c r="C137">
        <v>17.77</v>
      </c>
      <c r="D137">
        <v>17.490998999999999</v>
      </c>
      <c r="E137">
        <v>17.545000000000002</v>
      </c>
      <c r="F137">
        <v>17.545000000000002</v>
      </c>
      <c r="G137">
        <v>2285000</v>
      </c>
    </row>
    <row r="138" spans="1:7" x14ac:dyDescent="0.25">
      <c r="A138" s="27">
        <v>40709</v>
      </c>
      <c r="B138">
        <v>16.951000000000001</v>
      </c>
      <c r="C138">
        <v>17.076000000000001</v>
      </c>
      <c r="D138">
        <v>16</v>
      </c>
      <c r="E138">
        <v>16.080998999999998</v>
      </c>
      <c r="F138">
        <v>16.080998999999998</v>
      </c>
      <c r="G138">
        <v>7963000</v>
      </c>
    </row>
    <row r="139" spans="1:7" x14ac:dyDescent="0.25">
      <c r="A139" s="27">
        <v>40710</v>
      </c>
      <c r="B139">
        <v>15.766</v>
      </c>
      <c r="C139">
        <v>16.007999000000002</v>
      </c>
      <c r="D139">
        <v>14.462</v>
      </c>
      <c r="E139">
        <v>15.231999999999999</v>
      </c>
      <c r="F139">
        <v>15.231999999999999</v>
      </c>
      <c r="G139">
        <v>17082000</v>
      </c>
    </row>
    <row r="140" spans="1:7" x14ac:dyDescent="0.25">
      <c r="A140" s="27">
        <v>40711</v>
      </c>
      <c r="B140">
        <v>15.708</v>
      </c>
      <c r="C140">
        <v>15.872999999999999</v>
      </c>
      <c r="D140">
        <v>15.157999999999999</v>
      </c>
      <c r="E140">
        <v>15.496</v>
      </c>
      <c r="F140">
        <v>15.496</v>
      </c>
      <c r="G140">
        <v>4754000</v>
      </c>
    </row>
    <row r="141" spans="1:7" x14ac:dyDescent="0.25">
      <c r="A141" s="27">
        <v>40714</v>
      </c>
      <c r="B141">
        <v>15.382999999999999</v>
      </c>
      <c r="C141">
        <v>16.207999999999998</v>
      </c>
      <c r="D141">
        <v>15.285</v>
      </c>
      <c r="E141">
        <v>16.173999999999999</v>
      </c>
      <c r="F141">
        <v>16.173999999999999</v>
      </c>
      <c r="G141">
        <v>3921000</v>
      </c>
    </row>
    <row r="142" spans="1:7" x14ac:dyDescent="0.25">
      <c r="A142" s="27">
        <v>40715</v>
      </c>
      <c r="B142">
        <v>16.670999999999999</v>
      </c>
      <c r="C142">
        <v>17.122</v>
      </c>
      <c r="D142">
        <v>16.585999999999999</v>
      </c>
      <c r="E142">
        <v>16.700001</v>
      </c>
      <c r="F142">
        <v>16.700001</v>
      </c>
      <c r="G142">
        <v>1829000</v>
      </c>
    </row>
    <row r="143" spans="1:7" x14ac:dyDescent="0.25">
      <c r="A143" s="27">
        <v>40716</v>
      </c>
      <c r="B143">
        <v>16.885999999999999</v>
      </c>
      <c r="C143">
        <v>17.231000999999999</v>
      </c>
      <c r="D143">
        <v>16.513999999999999</v>
      </c>
      <c r="E143">
        <v>16.558001000000001</v>
      </c>
      <c r="F143">
        <v>16.558001000000001</v>
      </c>
      <c r="G143">
        <v>4497000</v>
      </c>
    </row>
    <row r="144" spans="1:7" x14ac:dyDescent="0.25">
      <c r="A144" s="27">
        <v>40717</v>
      </c>
      <c r="B144">
        <v>15.654999999999999</v>
      </c>
      <c r="C144">
        <v>16.563998999999999</v>
      </c>
      <c r="D144">
        <v>15.414</v>
      </c>
      <c r="E144">
        <v>16.542000000000002</v>
      </c>
      <c r="F144">
        <v>16.542000000000002</v>
      </c>
      <c r="G144">
        <v>4923000</v>
      </c>
    </row>
    <row r="145" spans="1:7" x14ac:dyDescent="0.25">
      <c r="A145" s="27">
        <v>40718</v>
      </c>
      <c r="B145">
        <v>16.698</v>
      </c>
      <c r="C145">
        <v>16.777999999999999</v>
      </c>
      <c r="D145">
        <v>15.778</v>
      </c>
      <c r="E145">
        <v>15.853999999999999</v>
      </c>
      <c r="F145">
        <v>15.853999999999999</v>
      </c>
      <c r="G145">
        <v>48099000</v>
      </c>
    </row>
    <row r="146" spans="1:7" x14ac:dyDescent="0.25">
      <c r="A146" s="27">
        <v>40721</v>
      </c>
      <c r="B146">
        <v>15.83</v>
      </c>
      <c r="C146">
        <v>16.190000999999999</v>
      </c>
      <c r="D146">
        <v>15.62</v>
      </c>
      <c r="E146">
        <v>16.110001</v>
      </c>
      <c r="F146">
        <v>16.110001</v>
      </c>
      <c r="G146">
        <v>1968200</v>
      </c>
    </row>
    <row r="147" spans="1:7" x14ac:dyDescent="0.25">
      <c r="A147" s="27">
        <v>40722</v>
      </c>
      <c r="B147">
        <v>16.34</v>
      </c>
      <c r="C147">
        <v>16.760000000000002</v>
      </c>
      <c r="D147">
        <v>16.190000999999999</v>
      </c>
      <c r="E147">
        <v>16.739999999999998</v>
      </c>
      <c r="F147">
        <v>16.739999999999998</v>
      </c>
      <c r="G147">
        <v>2767500</v>
      </c>
    </row>
    <row r="148" spans="1:7" x14ac:dyDescent="0.25">
      <c r="A148" s="27">
        <v>40723</v>
      </c>
      <c r="B148">
        <v>17.16</v>
      </c>
      <c r="C148">
        <v>17.600000000000001</v>
      </c>
      <c r="D148">
        <v>17</v>
      </c>
      <c r="E148">
        <v>17.549999</v>
      </c>
      <c r="F148">
        <v>17.549999</v>
      </c>
      <c r="G148">
        <v>2163400</v>
      </c>
    </row>
    <row r="149" spans="1:7" x14ac:dyDescent="0.25">
      <c r="A149" s="27">
        <v>40724</v>
      </c>
      <c r="B149">
        <v>17.899999999999999</v>
      </c>
      <c r="C149">
        <v>18.48</v>
      </c>
      <c r="D149">
        <v>17.860001</v>
      </c>
      <c r="E149">
        <v>18.290001</v>
      </c>
      <c r="F149">
        <v>18.290001</v>
      </c>
      <c r="G149">
        <v>2696300</v>
      </c>
    </row>
    <row r="150" spans="1:7" x14ac:dyDescent="0.25">
      <c r="A150" s="27">
        <v>40725</v>
      </c>
      <c r="B150">
        <v>18.389999</v>
      </c>
      <c r="C150">
        <v>19.149999999999999</v>
      </c>
      <c r="D150">
        <v>18.329999999999998</v>
      </c>
      <c r="E150">
        <v>19</v>
      </c>
      <c r="F150">
        <v>19</v>
      </c>
      <c r="G150">
        <v>3158100</v>
      </c>
    </row>
    <row r="151" spans="1:7" x14ac:dyDescent="0.25">
      <c r="A151" s="27">
        <v>40729</v>
      </c>
      <c r="B151">
        <v>19.040001</v>
      </c>
      <c r="C151">
        <v>19.200001</v>
      </c>
      <c r="D151">
        <v>18.799999</v>
      </c>
      <c r="E151">
        <v>18.91</v>
      </c>
      <c r="F151">
        <v>18.91</v>
      </c>
      <c r="G151">
        <v>3239100</v>
      </c>
    </row>
    <row r="152" spans="1:7" x14ac:dyDescent="0.25">
      <c r="A152" s="27">
        <v>40730</v>
      </c>
      <c r="B152">
        <v>18.700001</v>
      </c>
      <c r="C152">
        <v>18.879999000000002</v>
      </c>
      <c r="D152">
        <v>18.32</v>
      </c>
      <c r="E152">
        <v>18.639999</v>
      </c>
      <c r="F152">
        <v>18.639999</v>
      </c>
      <c r="G152">
        <v>3107100</v>
      </c>
    </row>
    <row r="153" spans="1:7" x14ac:dyDescent="0.25">
      <c r="A153" s="27">
        <v>40731</v>
      </c>
      <c r="B153">
        <v>19.290001</v>
      </c>
      <c r="C153">
        <v>19.360001</v>
      </c>
      <c r="D153">
        <v>19.110001</v>
      </c>
      <c r="E153">
        <v>19.170000000000002</v>
      </c>
      <c r="F153">
        <v>19.170000000000002</v>
      </c>
      <c r="G153">
        <v>3282700</v>
      </c>
    </row>
    <row r="154" spans="1:7" x14ac:dyDescent="0.25">
      <c r="A154" s="27">
        <v>40732</v>
      </c>
      <c r="B154">
        <v>18.420000000000002</v>
      </c>
      <c r="C154">
        <v>18.920000000000002</v>
      </c>
      <c r="D154">
        <v>18.420000000000002</v>
      </c>
      <c r="E154">
        <v>18.889999</v>
      </c>
      <c r="F154">
        <v>18.889999</v>
      </c>
      <c r="G154">
        <v>3531000</v>
      </c>
    </row>
    <row r="155" spans="1:7" x14ac:dyDescent="0.25">
      <c r="A155" s="27">
        <v>40735</v>
      </c>
      <c r="B155">
        <v>17.969999000000001</v>
      </c>
      <c r="C155">
        <v>18.190000999999999</v>
      </c>
      <c r="D155">
        <v>17.260000000000002</v>
      </c>
      <c r="E155">
        <v>17.34</v>
      </c>
      <c r="F155">
        <v>17.34</v>
      </c>
      <c r="G155">
        <v>3479500</v>
      </c>
    </row>
    <row r="156" spans="1:7" x14ac:dyDescent="0.25">
      <c r="A156" s="27">
        <v>40736</v>
      </c>
      <c r="B156">
        <v>16.989999999999998</v>
      </c>
      <c r="C156">
        <v>17.68</v>
      </c>
      <c r="D156">
        <v>16.870000999999998</v>
      </c>
      <c r="E156">
        <v>16.889999</v>
      </c>
      <c r="F156">
        <v>16.889999</v>
      </c>
      <c r="G156">
        <v>4761400</v>
      </c>
    </row>
    <row r="157" spans="1:7" x14ac:dyDescent="0.25">
      <c r="A157" s="27">
        <v>40737</v>
      </c>
      <c r="B157">
        <v>17.27</v>
      </c>
      <c r="C157">
        <v>17.73</v>
      </c>
      <c r="D157">
        <v>16.719999000000001</v>
      </c>
      <c r="E157">
        <v>16.899999999999999</v>
      </c>
      <c r="F157">
        <v>16.899999999999999</v>
      </c>
      <c r="G157">
        <v>2135000</v>
      </c>
    </row>
    <row r="158" spans="1:7" x14ac:dyDescent="0.25">
      <c r="A158" s="27">
        <v>40738</v>
      </c>
      <c r="B158">
        <v>17.079999999999998</v>
      </c>
      <c r="C158">
        <v>17.100000000000001</v>
      </c>
      <c r="D158">
        <v>15.86</v>
      </c>
      <c r="E158">
        <v>16.280000999999999</v>
      </c>
      <c r="F158">
        <v>16.280000999999999</v>
      </c>
      <c r="G158">
        <v>4673000</v>
      </c>
    </row>
    <row r="159" spans="1:7" x14ac:dyDescent="0.25">
      <c r="A159" s="27">
        <v>40739</v>
      </c>
      <c r="B159">
        <v>16.489999999999998</v>
      </c>
      <c r="C159">
        <v>16.690000999999999</v>
      </c>
      <c r="D159">
        <v>15.88</v>
      </c>
      <c r="E159">
        <v>16.469999000000001</v>
      </c>
      <c r="F159">
        <v>16.469999000000001</v>
      </c>
      <c r="G159">
        <v>5381800</v>
      </c>
    </row>
    <row r="160" spans="1:7" x14ac:dyDescent="0.25">
      <c r="A160" s="27">
        <v>40742</v>
      </c>
      <c r="B160">
        <v>16.120000999999998</v>
      </c>
      <c r="C160">
        <v>16.16</v>
      </c>
      <c r="D160">
        <v>15.76</v>
      </c>
      <c r="E160">
        <v>16.07</v>
      </c>
      <c r="F160">
        <v>16.07</v>
      </c>
      <c r="G160">
        <v>3768600</v>
      </c>
    </row>
    <row r="161" spans="1:7" x14ac:dyDescent="0.25">
      <c r="A161" s="27">
        <v>40743</v>
      </c>
      <c r="B161">
        <v>16.399999999999999</v>
      </c>
      <c r="C161">
        <v>16.91</v>
      </c>
      <c r="D161">
        <v>16.379999000000002</v>
      </c>
      <c r="E161">
        <v>16.829999999999998</v>
      </c>
      <c r="F161">
        <v>16.829999999999998</v>
      </c>
      <c r="G161">
        <v>5150700</v>
      </c>
    </row>
    <row r="162" spans="1:7" x14ac:dyDescent="0.25">
      <c r="A162" s="27">
        <v>40744</v>
      </c>
      <c r="B162">
        <v>17.149999999999999</v>
      </c>
      <c r="C162">
        <v>17.260000000000002</v>
      </c>
      <c r="D162">
        <v>16.850000000000001</v>
      </c>
      <c r="E162">
        <v>17.170000000000002</v>
      </c>
      <c r="F162">
        <v>17.170000000000002</v>
      </c>
      <c r="G162">
        <v>1936500</v>
      </c>
    </row>
    <row r="163" spans="1:7" x14ac:dyDescent="0.25">
      <c r="A163" s="27">
        <v>40745</v>
      </c>
      <c r="B163">
        <v>17.66</v>
      </c>
      <c r="C163">
        <v>18.170000000000002</v>
      </c>
      <c r="D163">
        <v>17.540001</v>
      </c>
      <c r="E163">
        <v>18.110001</v>
      </c>
      <c r="F163">
        <v>18.110001</v>
      </c>
      <c r="G163">
        <v>7206400</v>
      </c>
    </row>
    <row r="164" spans="1:7" x14ac:dyDescent="0.25">
      <c r="A164" s="27">
        <v>40746</v>
      </c>
      <c r="B164">
        <v>18.25</v>
      </c>
      <c r="C164">
        <v>18.379999000000002</v>
      </c>
      <c r="D164">
        <v>17.920000000000002</v>
      </c>
      <c r="E164">
        <v>18.209999</v>
      </c>
      <c r="F164">
        <v>18.209999</v>
      </c>
      <c r="G164">
        <v>2856900</v>
      </c>
    </row>
    <row r="165" spans="1:7" x14ac:dyDescent="0.25">
      <c r="A165" s="27">
        <v>40749</v>
      </c>
      <c r="B165">
        <v>17.639999</v>
      </c>
      <c r="C165">
        <v>17.93</v>
      </c>
      <c r="D165">
        <v>17.459999</v>
      </c>
      <c r="E165">
        <v>17.48</v>
      </c>
      <c r="F165">
        <v>17.48</v>
      </c>
      <c r="G165">
        <v>2063100</v>
      </c>
    </row>
    <row r="166" spans="1:7" x14ac:dyDescent="0.25">
      <c r="A166" s="27">
        <v>40750</v>
      </c>
      <c r="B166">
        <v>17.41</v>
      </c>
      <c r="C166">
        <v>17.469999000000001</v>
      </c>
      <c r="D166">
        <v>16.969999000000001</v>
      </c>
      <c r="E166">
        <v>17.110001</v>
      </c>
      <c r="F166">
        <v>17.110001</v>
      </c>
      <c r="G166">
        <v>2018300</v>
      </c>
    </row>
    <row r="167" spans="1:7" x14ac:dyDescent="0.25">
      <c r="A167" s="27">
        <v>40751</v>
      </c>
      <c r="B167">
        <v>16.790001</v>
      </c>
      <c r="C167">
        <v>16.799999</v>
      </c>
      <c r="D167">
        <v>16.02</v>
      </c>
      <c r="E167">
        <v>16.129999000000002</v>
      </c>
      <c r="F167">
        <v>16.129999000000002</v>
      </c>
      <c r="G167">
        <v>6291300</v>
      </c>
    </row>
    <row r="168" spans="1:7" x14ac:dyDescent="0.25">
      <c r="A168" s="27">
        <v>40752</v>
      </c>
      <c r="B168">
        <v>16</v>
      </c>
      <c r="C168">
        <v>16.510000000000002</v>
      </c>
      <c r="D168">
        <v>15.59</v>
      </c>
      <c r="E168">
        <v>15.69</v>
      </c>
      <c r="F168">
        <v>15.69</v>
      </c>
      <c r="G168">
        <v>9797300</v>
      </c>
    </row>
    <row r="169" spans="1:7" x14ac:dyDescent="0.25">
      <c r="A169" s="27">
        <v>40753</v>
      </c>
      <c r="B169">
        <v>15.23</v>
      </c>
      <c r="C169">
        <v>16.07</v>
      </c>
      <c r="D169">
        <v>14.95</v>
      </c>
      <c r="E169">
        <v>15.98</v>
      </c>
      <c r="F169">
        <v>15.98</v>
      </c>
      <c r="G169">
        <v>6132200</v>
      </c>
    </row>
    <row r="170" spans="1:7" x14ac:dyDescent="0.25">
      <c r="A170" s="27">
        <v>40756</v>
      </c>
      <c r="B170">
        <v>16.850000000000001</v>
      </c>
      <c r="C170">
        <v>16.879999000000002</v>
      </c>
      <c r="D170">
        <v>15.64</v>
      </c>
      <c r="E170">
        <v>16.670000000000002</v>
      </c>
      <c r="F170">
        <v>16.670000000000002</v>
      </c>
      <c r="G170">
        <v>9847900</v>
      </c>
    </row>
    <row r="171" spans="1:7" x14ac:dyDescent="0.25">
      <c r="A171" s="27">
        <v>40757</v>
      </c>
      <c r="B171">
        <v>16.149999999999999</v>
      </c>
      <c r="C171">
        <v>16.540001</v>
      </c>
      <c r="D171">
        <v>15.58</v>
      </c>
      <c r="E171">
        <v>15.58</v>
      </c>
      <c r="F171">
        <v>15.58</v>
      </c>
      <c r="G171">
        <v>6692800</v>
      </c>
    </row>
    <row r="172" spans="1:7" x14ac:dyDescent="0.25">
      <c r="A172" s="27">
        <v>40758</v>
      </c>
      <c r="B172">
        <v>15.46</v>
      </c>
      <c r="C172">
        <v>15.69</v>
      </c>
      <c r="D172">
        <v>14.75</v>
      </c>
      <c r="E172">
        <v>15.45</v>
      </c>
      <c r="F172">
        <v>15.45</v>
      </c>
      <c r="G172">
        <v>6419300</v>
      </c>
    </row>
    <row r="173" spans="1:7" x14ac:dyDescent="0.25">
      <c r="A173" s="27">
        <v>40759</v>
      </c>
      <c r="B173">
        <v>14.83</v>
      </c>
      <c r="C173">
        <v>14.94</v>
      </c>
      <c r="D173">
        <v>12.45</v>
      </c>
      <c r="E173">
        <v>12.45</v>
      </c>
      <c r="F173">
        <v>12.45</v>
      </c>
      <c r="G173">
        <v>16988400</v>
      </c>
    </row>
    <row r="174" spans="1:7" x14ac:dyDescent="0.25">
      <c r="A174" s="27">
        <v>40760</v>
      </c>
      <c r="B174">
        <v>12.8</v>
      </c>
      <c r="C174">
        <v>12.98</v>
      </c>
      <c r="D174">
        <v>10.57</v>
      </c>
      <c r="E174">
        <v>11.71</v>
      </c>
      <c r="F174">
        <v>11.71</v>
      </c>
      <c r="G174">
        <v>18350700</v>
      </c>
    </row>
    <row r="175" spans="1:7" x14ac:dyDescent="0.25">
      <c r="A175" s="27">
        <v>40763</v>
      </c>
      <c r="B175">
        <v>10.65</v>
      </c>
      <c r="C175">
        <v>11.11</v>
      </c>
      <c r="D175">
        <v>9.6999999999999993</v>
      </c>
      <c r="E175">
        <v>10</v>
      </c>
      <c r="F175">
        <v>10</v>
      </c>
      <c r="G175">
        <v>25158600</v>
      </c>
    </row>
    <row r="176" spans="1:7" x14ac:dyDescent="0.25">
      <c r="A176" s="27">
        <v>40764</v>
      </c>
      <c r="B176">
        <v>10.18</v>
      </c>
      <c r="C176">
        <v>10.73</v>
      </c>
      <c r="D176">
        <v>9.51</v>
      </c>
      <c r="E176">
        <v>10.72</v>
      </c>
      <c r="F176">
        <v>10.72</v>
      </c>
      <c r="G176">
        <v>31376900</v>
      </c>
    </row>
    <row r="177" spans="1:7" x14ac:dyDescent="0.25">
      <c r="A177" s="27">
        <v>40765</v>
      </c>
      <c r="B177">
        <v>10.15</v>
      </c>
      <c r="C177">
        <v>10.29</v>
      </c>
      <c r="D177">
        <v>9.15</v>
      </c>
      <c r="E177">
        <v>9.25</v>
      </c>
      <c r="F177">
        <v>9.25</v>
      </c>
      <c r="G177">
        <v>25381700</v>
      </c>
    </row>
    <row r="178" spans="1:7" x14ac:dyDescent="0.25">
      <c r="A178" s="27">
        <v>40766</v>
      </c>
      <c r="B178">
        <v>9.41</v>
      </c>
      <c r="C178">
        <v>9.8800000000000008</v>
      </c>
      <c r="D178">
        <v>9.17</v>
      </c>
      <c r="E178">
        <v>9.61</v>
      </c>
      <c r="F178">
        <v>9.61</v>
      </c>
      <c r="G178">
        <v>16395500</v>
      </c>
    </row>
    <row r="179" spans="1:7" x14ac:dyDescent="0.25">
      <c r="A179" s="27">
        <v>40767</v>
      </c>
      <c r="B179">
        <v>9.94</v>
      </c>
      <c r="C179">
        <v>10.08</v>
      </c>
      <c r="D179">
        <v>9.52</v>
      </c>
      <c r="E179">
        <v>9.5399999999999991</v>
      </c>
      <c r="F179">
        <v>9.5399999999999991</v>
      </c>
      <c r="G179">
        <v>13803400</v>
      </c>
    </row>
    <row r="180" spans="1:7" x14ac:dyDescent="0.25">
      <c r="A180" s="27">
        <v>40770</v>
      </c>
      <c r="B180">
        <v>9.85</v>
      </c>
      <c r="C180">
        <v>10.119999999999999</v>
      </c>
      <c r="D180">
        <v>9.7100000000000009</v>
      </c>
      <c r="E180">
        <v>10.1</v>
      </c>
      <c r="F180">
        <v>10.1</v>
      </c>
      <c r="G180">
        <v>9697700</v>
      </c>
    </row>
    <row r="181" spans="1:7" x14ac:dyDescent="0.25">
      <c r="A181" s="27">
        <v>40771</v>
      </c>
      <c r="B181">
        <v>9.8699999999999992</v>
      </c>
      <c r="C181">
        <v>10.050000000000001</v>
      </c>
      <c r="D181">
        <v>9.52</v>
      </c>
      <c r="E181">
        <v>9.8699999999999992</v>
      </c>
      <c r="F181">
        <v>9.8699999999999992</v>
      </c>
      <c r="G181">
        <v>8399800</v>
      </c>
    </row>
    <row r="182" spans="1:7" x14ac:dyDescent="0.25">
      <c r="A182" s="27">
        <v>40772</v>
      </c>
      <c r="B182">
        <v>10.029999999999999</v>
      </c>
      <c r="C182">
        <v>10.11</v>
      </c>
      <c r="D182">
        <v>9.56</v>
      </c>
      <c r="E182">
        <v>9.66</v>
      </c>
      <c r="F182">
        <v>9.66</v>
      </c>
      <c r="G182">
        <v>8352200</v>
      </c>
    </row>
    <row r="183" spans="1:7" x14ac:dyDescent="0.25">
      <c r="A183" s="27">
        <v>40773</v>
      </c>
      <c r="B183">
        <v>8.8000000000000007</v>
      </c>
      <c r="C183">
        <v>8.82</v>
      </c>
      <c r="D183">
        <v>7.43</v>
      </c>
      <c r="E183">
        <v>7.73</v>
      </c>
      <c r="F183">
        <v>7.73</v>
      </c>
      <c r="G183">
        <v>28293100</v>
      </c>
    </row>
    <row r="184" spans="1:7" x14ac:dyDescent="0.25">
      <c r="A184" s="27">
        <v>40774</v>
      </c>
      <c r="B184">
        <v>7.23</v>
      </c>
      <c r="C184">
        <v>7.81</v>
      </c>
      <c r="D184">
        <v>7.2</v>
      </c>
      <c r="E184">
        <v>7.28</v>
      </c>
      <c r="F184">
        <v>7.28</v>
      </c>
      <c r="G184">
        <v>18628500</v>
      </c>
    </row>
    <row r="185" spans="1:7" x14ac:dyDescent="0.25">
      <c r="A185" s="27">
        <v>40777</v>
      </c>
      <c r="B185">
        <v>7.74</v>
      </c>
      <c r="C185">
        <v>7.74</v>
      </c>
      <c r="D185">
        <v>6.97</v>
      </c>
      <c r="E185">
        <v>7.07</v>
      </c>
      <c r="F185">
        <v>7.07</v>
      </c>
      <c r="G185">
        <v>20413700</v>
      </c>
    </row>
    <row r="186" spans="1:7" x14ac:dyDescent="0.25">
      <c r="A186" s="27">
        <v>40778</v>
      </c>
      <c r="B186">
        <v>7.1</v>
      </c>
      <c r="C186">
        <v>7.46</v>
      </c>
      <c r="D186">
        <v>6.93</v>
      </c>
      <c r="E186">
        <v>7.41</v>
      </c>
      <c r="F186">
        <v>7.41</v>
      </c>
      <c r="G186">
        <v>16478800</v>
      </c>
    </row>
    <row r="187" spans="1:7" x14ac:dyDescent="0.25">
      <c r="A187" s="27">
        <v>40779</v>
      </c>
      <c r="B187">
        <v>7.42</v>
      </c>
      <c r="C187">
        <v>7.79</v>
      </c>
      <c r="D187">
        <v>7.34</v>
      </c>
      <c r="E187">
        <v>7.56</v>
      </c>
      <c r="F187">
        <v>7.56</v>
      </c>
      <c r="G187">
        <v>19890000</v>
      </c>
    </row>
    <row r="188" spans="1:7" x14ac:dyDescent="0.25">
      <c r="A188" s="27">
        <v>40780</v>
      </c>
      <c r="B188">
        <v>7.78</v>
      </c>
      <c r="C188">
        <v>7.88</v>
      </c>
      <c r="D188">
        <v>7.23</v>
      </c>
      <c r="E188">
        <v>7.41</v>
      </c>
      <c r="F188">
        <v>7.41</v>
      </c>
      <c r="G188">
        <v>16905500</v>
      </c>
    </row>
    <row r="189" spans="1:7" x14ac:dyDescent="0.25">
      <c r="A189" s="27">
        <v>40781</v>
      </c>
      <c r="B189">
        <v>7.16</v>
      </c>
      <c r="C189">
        <v>7.65</v>
      </c>
      <c r="D189">
        <v>7</v>
      </c>
      <c r="E189">
        <v>7.52</v>
      </c>
      <c r="F189">
        <v>7.52</v>
      </c>
      <c r="G189">
        <v>14674300</v>
      </c>
    </row>
    <row r="190" spans="1:7" x14ac:dyDescent="0.25">
      <c r="A190" s="27">
        <v>40784</v>
      </c>
      <c r="B190">
        <v>7.8</v>
      </c>
      <c r="C190">
        <v>7.99</v>
      </c>
      <c r="D190">
        <v>7.77</v>
      </c>
      <c r="E190">
        <v>7.98</v>
      </c>
      <c r="F190">
        <v>7.98</v>
      </c>
      <c r="G190">
        <v>8809800</v>
      </c>
    </row>
    <row r="191" spans="1:7" x14ac:dyDescent="0.25">
      <c r="A191" s="27">
        <v>40785</v>
      </c>
      <c r="B191">
        <v>7.86</v>
      </c>
      <c r="C191">
        <v>8.02</v>
      </c>
      <c r="D191">
        <v>7.7</v>
      </c>
      <c r="E191">
        <v>7.9</v>
      </c>
      <c r="F191">
        <v>7.9</v>
      </c>
      <c r="G191">
        <v>10161800</v>
      </c>
    </row>
    <row r="192" spans="1:7" x14ac:dyDescent="0.25">
      <c r="A192" s="27">
        <v>40786</v>
      </c>
      <c r="B192">
        <v>7.99</v>
      </c>
      <c r="C192">
        <v>8.1199999999999992</v>
      </c>
      <c r="D192">
        <v>7.79</v>
      </c>
      <c r="E192">
        <v>7.87</v>
      </c>
      <c r="F192">
        <v>7.87</v>
      </c>
      <c r="G192">
        <v>12015200</v>
      </c>
    </row>
    <row r="193" spans="1:7" x14ac:dyDescent="0.25">
      <c r="A193" s="27">
        <v>40787</v>
      </c>
      <c r="B193">
        <v>7.89</v>
      </c>
      <c r="C193">
        <v>8.1199999999999992</v>
      </c>
      <c r="D193">
        <v>7.77</v>
      </c>
      <c r="E193">
        <v>7.77</v>
      </c>
      <c r="F193">
        <v>7.77</v>
      </c>
      <c r="G193">
        <v>7382000</v>
      </c>
    </row>
    <row r="194" spans="1:7" x14ac:dyDescent="0.25">
      <c r="A194" s="27">
        <v>40788</v>
      </c>
      <c r="B194">
        <v>7.41</v>
      </c>
      <c r="C194">
        <v>7.52</v>
      </c>
      <c r="D194">
        <v>7.3</v>
      </c>
      <c r="E194">
        <v>7.38</v>
      </c>
      <c r="F194">
        <v>7.38</v>
      </c>
      <c r="G194">
        <v>8224500</v>
      </c>
    </row>
    <row r="195" spans="1:7" x14ac:dyDescent="0.25">
      <c r="A195" s="27">
        <v>40792</v>
      </c>
      <c r="B195">
        <v>6.71</v>
      </c>
      <c r="C195">
        <v>7.18</v>
      </c>
      <c r="D195">
        <v>6.71</v>
      </c>
      <c r="E195">
        <v>7.16</v>
      </c>
      <c r="F195">
        <v>7.16</v>
      </c>
      <c r="G195">
        <v>8831100</v>
      </c>
    </row>
    <row r="196" spans="1:7" x14ac:dyDescent="0.25">
      <c r="A196" s="27">
        <v>40793</v>
      </c>
      <c r="B196">
        <v>7.37</v>
      </c>
      <c r="C196">
        <v>7.43</v>
      </c>
      <c r="D196">
        <v>7.29</v>
      </c>
      <c r="E196">
        <v>7.4</v>
      </c>
      <c r="F196">
        <v>7.4</v>
      </c>
      <c r="G196">
        <v>5090100</v>
      </c>
    </row>
    <row r="197" spans="1:7" x14ac:dyDescent="0.25">
      <c r="A197" s="27">
        <v>40794</v>
      </c>
      <c r="B197">
        <v>7.29</v>
      </c>
      <c r="C197">
        <v>7.53</v>
      </c>
      <c r="D197">
        <v>7.22</v>
      </c>
      <c r="E197">
        <v>7.27</v>
      </c>
      <c r="F197">
        <v>7.27</v>
      </c>
      <c r="G197">
        <v>6075000</v>
      </c>
    </row>
    <row r="198" spans="1:7" x14ac:dyDescent="0.25">
      <c r="A198" s="27">
        <v>40795</v>
      </c>
      <c r="B198">
        <v>7.07</v>
      </c>
      <c r="C198">
        <v>7.1</v>
      </c>
      <c r="D198">
        <v>6.5</v>
      </c>
      <c r="E198">
        <v>6.59</v>
      </c>
      <c r="F198">
        <v>6.59</v>
      </c>
      <c r="G198">
        <v>15575600</v>
      </c>
    </row>
    <row r="199" spans="1:7" x14ac:dyDescent="0.25">
      <c r="A199" s="27">
        <v>40798</v>
      </c>
      <c r="B199">
        <v>6.3</v>
      </c>
      <c r="C199">
        <v>6.57</v>
      </c>
      <c r="D199">
        <v>6.11</v>
      </c>
      <c r="E199">
        <v>6.53</v>
      </c>
      <c r="F199">
        <v>6.53</v>
      </c>
      <c r="G199">
        <v>11611000</v>
      </c>
    </row>
    <row r="200" spans="1:7" x14ac:dyDescent="0.25">
      <c r="A200" s="27">
        <v>40799</v>
      </c>
      <c r="B200">
        <v>6.58</v>
      </c>
      <c r="C200">
        <v>6.62</v>
      </c>
      <c r="D200">
        <v>6.39</v>
      </c>
      <c r="E200">
        <v>6.6</v>
      </c>
      <c r="F200">
        <v>6.6</v>
      </c>
      <c r="G200">
        <v>9435700</v>
      </c>
    </row>
    <row r="201" spans="1:7" x14ac:dyDescent="0.25">
      <c r="A201" s="27">
        <v>40800</v>
      </c>
      <c r="B201">
        <v>6.67</v>
      </c>
      <c r="C201">
        <v>6.92</v>
      </c>
      <c r="D201">
        <v>6.43</v>
      </c>
      <c r="E201">
        <v>6.77</v>
      </c>
      <c r="F201">
        <v>6.77</v>
      </c>
      <c r="G201">
        <v>7641000</v>
      </c>
    </row>
    <row r="202" spans="1:7" x14ac:dyDescent="0.25">
      <c r="A202" s="27">
        <v>40801</v>
      </c>
      <c r="B202">
        <v>6.92</v>
      </c>
      <c r="C202">
        <v>7.11</v>
      </c>
      <c r="D202">
        <v>6.85</v>
      </c>
      <c r="E202">
        <v>7.1</v>
      </c>
      <c r="F202">
        <v>7.1</v>
      </c>
      <c r="G202">
        <v>7927200</v>
      </c>
    </row>
    <row r="203" spans="1:7" x14ac:dyDescent="0.25">
      <c r="A203" s="27">
        <v>40802</v>
      </c>
      <c r="B203">
        <v>7.16</v>
      </c>
      <c r="C203">
        <v>7.28</v>
      </c>
      <c r="D203">
        <v>6.99</v>
      </c>
      <c r="E203">
        <v>7.24</v>
      </c>
      <c r="F203">
        <v>7.24</v>
      </c>
      <c r="G203">
        <v>8559900</v>
      </c>
    </row>
    <row r="204" spans="1:7" x14ac:dyDescent="0.25">
      <c r="A204" s="27">
        <v>40805</v>
      </c>
      <c r="B204">
        <v>6.9</v>
      </c>
      <c r="C204">
        <v>7.08</v>
      </c>
      <c r="D204">
        <v>6.75</v>
      </c>
      <c r="E204">
        <v>6.99</v>
      </c>
      <c r="F204">
        <v>6.99</v>
      </c>
      <c r="G204">
        <v>7169100</v>
      </c>
    </row>
    <row r="205" spans="1:7" x14ac:dyDescent="0.25">
      <c r="A205" s="27">
        <v>40806</v>
      </c>
      <c r="B205">
        <v>7.06</v>
      </c>
      <c r="C205">
        <v>7.24</v>
      </c>
      <c r="D205">
        <v>6.96</v>
      </c>
      <c r="E205">
        <v>7</v>
      </c>
      <c r="F205">
        <v>7</v>
      </c>
      <c r="G205">
        <v>6962100</v>
      </c>
    </row>
    <row r="206" spans="1:7" x14ac:dyDescent="0.25">
      <c r="A206" s="27">
        <v>40807</v>
      </c>
      <c r="B206">
        <v>7.04</v>
      </c>
      <c r="C206">
        <v>7.12</v>
      </c>
      <c r="D206">
        <v>6.61</v>
      </c>
      <c r="E206">
        <v>6.61</v>
      </c>
      <c r="F206">
        <v>6.61</v>
      </c>
      <c r="G206">
        <v>8532000</v>
      </c>
    </row>
    <row r="207" spans="1:7" x14ac:dyDescent="0.25">
      <c r="A207" s="27">
        <v>40808</v>
      </c>
      <c r="B207">
        <v>6.05</v>
      </c>
      <c r="C207">
        <v>6.23</v>
      </c>
      <c r="D207">
        <v>5.74</v>
      </c>
      <c r="E207">
        <v>5.95</v>
      </c>
      <c r="F207">
        <v>5.95</v>
      </c>
      <c r="G207">
        <v>18278700</v>
      </c>
    </row>
    <row r="208" spans="1:7" x14ac:dyDescent="0.25">
      <c r="A208" s="27">
        <v>40809</v>
      </c>
      <c r="B208">
        <v>5.91</v>
      </c>
      <c r="C208">
        <v>6.03</v>
      </c>
      <c r="D208">
        <v>5.8</v>
      </c>
      <c r="E208">
        <v>5.88</v>
      </c>
      <c r="F208">
        <v>5.88</v>
      </c>
      <c r="G208">
        <v>5924700</v>
      </c>
    </row>
    <row r="209" spans="1:7" x14ac:dyDescent="0.25">
      <c r="A209" s="27">
        <v>40812</v>
      </c>
      <c r="B209">
        <v>6</v>
      </c>
      <c r="C209">
        <v>6.11</v>
      </c>
      <c r="D209">
        <v>5.78</v>
      </c>
      <c r="E209">
        <v>6.1</v>
      </c>
      <c r="F209">
        <v>6.1</v>
      </c>
      <c r="G209">
        <v>8268200</v>
      </c>
    </row>
    <row r="210" spans="1:7" x14ac:dyDescent="0.25">
      <c r="A210" s="27">
        <v>40813</v>
      </c>
      <c r="B210">
        <v>6.36</v>
      </c>
      <c r="C210">
        <v>6.47</v>
      </c>
      <c r="D210">
        <v>6.14</v>
      </c>
      <c r="E210">
        <v>6.19</v>
      </c>
      <c r="F210">
        <v>6.19</v>
      </c>
      <c r="G210">
        <v>8433300</v>
      </c>
    </row>
    <row r="211" spans="1:7" x14ac:dyDescent="0.25">
      <c r="A211" s="27">
        <v>40814</v>
      </c>
      <c r="B211">
        <v>6.27</v>
      </c>
      <c r="C211">
        <v>6.34</v>
      </c>
      <c r="D211">
        <v>5.79</v>
      </c>
      <c r="E211">
        <v>5.8</v>
      </c>
      <c r="F211">
        <v>5.8</v>
      </c>
      <c r="G211">
        <v>7189000</v>
      </c>
    </row>
    <row r="212" spans="1:7" x14ac:dyDescent="0.25">
      <c r="A212" s="27">
        <v>40815</v>
      </c>
      <c r="B212">
        <v>5.99</v>
      </c>
      <c r="C212">
        <v>6.06</v>
      </c>
      <c r="D212">
        <v>5.63</v>
      </c>
      <c r="E212">
        <v>5.89</v>
      </c>
      <c r="F212">
        <v>5.89</v>
      </c>
      <c r="G212">
        <v>10237700</v>
      </c>
    </row>
    <row r="213" spans="1:7" x14ac:dyDescent="0.25">
      <c r="A213" s="27">
        <v>40816</v>
      </c>
      <c r="B213">
        <v>5.67</v>
      </c>
      <c r="C213">
        <v>5.79</v>
      </c>
      <c r="D213">
        <v>5.45</v>
      </c>
      <c r="E213">
        <v>5.48</v>
      </c>
      <c r="F213">
        <v>5.48</v>
      </c>
      <c r="G213">
        <v>7794600</v>
      </c>
    </row>
    <row r="214" spans="1:7" x14ac:dyDescent="0.25">
      <c r="A214" s="27">
        <v>40819</v>
      </c>
      <c r="B214">
        <v>5.36</v>
      </c>
      <c r="C214">
        <v>5.49</v>
      </c>
      <c r="D214">
        <v>5.1100000000000003</v>
      </c>
      <c r="E214">
        <v>5.12</v>
      </c>
      <c r="F214">
        <v>5.12</v>
      </c>
      <c r="G214">
        <v>9658400</v>
      </c>
    </row>
    <row r="215" spans="1:7" x14ac:dyDescent="0.25">
      <c r="A215" s="27">
        <v>40820</v>
      </c>
      <c r="B215">
        <v>4.99</v>
      </c>
      <c r="C215">
        <v>5.49</v>
      </c>
      <c r="D215">
        <v>4.91</v>
      </c>
      <c r="E215">
        <v>5.46</v>
      </c>
      <c r="F215">
        <v>5.46</v>
      </c>
      <c r="G215">
        <v>13900000</v>
      </c>
    </row>
    <row r="216" spans="1:7" x14ac:dyDescent="0.25">
      <c r="A216" s="27">
        <v>40821</v>
      </c>
      <c r="B216">
        <v>5.53</v>
      </c>
      <c r="C216">
        <v>5.74</v>
      </c>
      <c r="D216">
        <v>5.43</v>
      </c>
      <c r="E216">
        <v>5.72</v>
      </c>
      <c r="F216">
        <v>5.72</v>
      </c>
      <c r="G216">
        <v>10999200</v>
      </c>
    </row>
    <row r="217" spans="1:7" x14ac:dyDescent="0.25">
      <c r="A217" s="27">
        <v>40822</v>
      </c>
      <c r="B217">
        <v>5.7</v>
      </c>
      <c r="C217">
        <v>5.83</v>
      </c>
      <c r="D217">
        <v>5.6</v>
      </c>
      <c r="E217">
        <v>5.83</v>
      </c>
      <c r="F217">
        <v>5.83</v>
      </c>
      <c r="G217">
        <v>6687500</v>
      </c>
    </row>
    <row r="218" spans="1:7" x14ac:dyDescent="0.25">
      <c r="A218" s="27">
        <v>40823</v>
      </c>
      <c r="B218">
        <v>5.93</v>
      </c>
      <c r="C218">
        <v>5.94</v>
      </c>
      <c r="D218">
        <v>5.62</v>
      </c>
      <c r="E218">
        <v>5.72</v>
      </c>
      <c r="F218">
        <v>5.72</v>
      </c>
      <c r="G218">
        <v>9184500</v>
      </c>
    </row>
    <row r="219" spans="1:7" x14ac:dyDescent="0.25">
      <c r="A219" s="27">
        <v>40826</v>
      </c>
      <c r="B219">
        <v>5.95</v>
      </c>
      <c r="C219">
        <v>6.15</v>
      </c>
      <c r="D219">
        <v>5.95</v>
      </c>
      <c r="E219">
        <v>6.14</v>
      </c>
      <c r="F219">
        <v>6.14</v>
      </c>
      <c r="G219">
        <v>5904800</v>
      </c>
    </row>
    <row r="220" spans="1:7" x14ac:dyDescent="0.25">
      <c r="A220" s="27">
        <v>40827</v>
      </c>
      <c r="B220">
        <v>6.06</v>
      </c>
      <c r="C220">
        <v>6.25</v>
      </c>
      <c r="D220">
        <v>6.05</v>
      </c>
      <c r="E220">
        <v>6.21</v>
      </c>
      <c r="F220">
        <v>6.21</v>
      </c>
      <c r="G220">
        <v>5487000</v>
      </c>
    </row>
    <row r="221" spans="1:7" x14ac:dyDescent="0.25">
      <c r="A221" s="27">
        <v>40828</v>
      </c>
      <c r="B221">
        <v>6.42</v>
      </c>
      <c r="C221">
        <v>6.74</v>
      </c>
      <c r="D221">
        <v>6.4</v>
      </c>
      <c r="E221">
        <v>6.62</v>
      </c>
      <c r="F221">
        <v>6.62</v>
      </c>
      <c r="G221">
        <v>10643300</v>
      </c>
    </row>
    <row r="222" spans="1:7" x14ac:dyDescent="0.25">
      <c r="A222" s="27">
        <v>40829</v>
      </c>
      <c r="B222">
        <v>6.56</v>
      </c>
      <c r="C222">
        <v>6.66</v>
      </c>
      <c r="D222">
        <v>6.35</v>
      </c>
      <c r="E222">
        <v>6.64</v>
      </c>
      <c r="F222">
        <v>6.64</v>
      </c>
      <c r="G222">
        <v>9041000</v>
      </c>
    </row>
    <row r="223" spans="1:7" x14ac:dyDescent="0.25">
      <c r="A223" s="27">
        <v>40830</v>
      </c>
      <c r="B223">
        <v>6.92</v>
      </c>
      <c r="C223">
        <v>7.05</v>
      </c>
      <c r="D223">
        <v>6.77</v>
      </c>
      <c r="E223">
        <v>7.02</v>
      </c>
      <c r="F223">
        <v>7.02</v>
      </c>
      <c r="G223">
        <v>6808100</v>
      </c>
    </row>
    <row r="224" spans="1:7" x14ac:dyDescent="0.25">
      <c r="A224" s="27">
        <v>40833</v>
      </c>
      <c r="B224">
        <v>7</v>
      </c>
      <c r="C224">
        <v>7</v>
      </c>
      <c r="D224">
        <v>6.23</v>
      </c>
      <c r="E224">
        <v>6.27</v>
      </c>
      <c r="F224">
        <v>6.27</v>
      </c>
      <c r="G224">
        <v>8941600</v>
      </c>
    </row>
    <row r="225" spans="1:7" x14ac:dyDescent="0.25">
      <c r="A225" s="27">
        <v>40834</v>
      </c>
      <c r="B225">
        <v>6.25</v>
      </c>
      <c r="C225">
        <v>6.69</v>
      </c>
      <c r="D225">
        <v>6.03</v>
      </c>
      <c r="E225">
        <v>6.48</v>
      </c>
      <c r="F225">
        <v>6.48</v>
      </c>
      <c r="G225">
        <v>7997600</v>
      </c>
    </row>
    <row r="226" spans="1:7" x14ac:dyDescent="0.25">
      <c r="A226" s="27">
        <v>40835</v>
      </c>
      <c r="B226">
        <v>6.51</v>
      </c>
      <c r="C226">
        <v>6.58</v>
      </c>
      <c r="D226">
        <v>5.9</v>
      </c>
      <c r="E226">
        <v>6.02</v>
      </c>
      <c r="F226">
        <v>6.02</v>
      </c>
      <c r="G226">
        <v>10979000</v>
      </c>
    </row>
    <row r="227" spans="1:7" x14ac:dyDescent="0.25">
      <c r="A227" s="27">
        <v>40836</v>
      </c>
      <c r="B227">
        <v>5.97</v>
      </c>
      <c r="C227">
        <v>6.04</v>
      </c>
      <c r="D227">
        <v>5.71</v>
      </c>
      <c r="E227">
        <v>5.95</v>
      </c>
      <c r="F227">
        <v>5.95</v>
      </c>
      <c r="G227">
        <v>8585400</v>
      </c>
    </row>
    <row r="228" spans="1:7" x14ac:dyDescent="0.25">
      <c r="A228" s="27">
        <v>40837</v>
      </c>
      <c r="B228">
        <v>6.18</v>
      </c>
      <c r="C228">
        <v>6.29</v>
      </c>
      <c r="D228">
        <v>6.09</v>
      </c>
      <c r="E228">
        <v>6.27</v>
      </c>
      <c r="F228">
        <v>6.27</v>
      </c>
      <c r="G228">
        <v>6809400</v>
      </c>
    </row>
    <row r="229" spans="1:7" x14ac:dyDescent="0.25">
      <c r="A229" s="27">
        <v>40840</v>
      </c>
      <c r="B229">
        <v>6.34</v>
      </c>
      <c r="C229">
        <v>6.68</v>
      </c>
      <c r="D229">
        <v>6.34</v>
      </c>
      <c r="E229">
        <v>6.66</v>
      </c>
      <c r="F229">
        <v>6.66</v>
      </c>
      <c r="G229">
        <v>6767200</v>
      </c>
    </row>
    <row r="230" spans="1:7" x14ac:dyDescent="0.25">
      <c r="A230" s="27">
        <v>40841</v>
      </c>
      <c r="B230">
        <v>6.58</v>
      </c>
      <c r="C230">
        <v>6.59</v>
      </c>
      <c r="D230">
        <v>6.16</v>
      </c>
      <c r="E230">
        <v>6.21</v>
      </c>
      <c r="F230">
        <v>6.21</v>
      </c>
      <c r="G230">
        <v>11171000</v>
      </c>
    </row>
    <row r="231" spans="1:7" x14ac:dyDescent="0.25">
      <c r="A231" s="27">
        <v>40842</v>
      </c>
      <c r="B231">
        <v>6.43</v>
      </c>
      <c r="C231">
        <v>6.48</v>
      </c>
      <c r="D231">
        <v>6</v>
      </c>
      <c r="E231">
        <v>6.45</v>
      </c>
      <c r="F231">
        <v>6.45</v>
      </c>
      <c r="G231">
        <v>7387900</v>
      </c>
    </row>
    <row r="232" spans="1:7" x14ac:dyDescent="0.25">
      <c r="A232" s="27">
        <v>40843</v>
      </c>
      <c r="B232">
        <v>7.11</v>
      </c>
      <c r="C232">
        <v>7.37</v>
      </c>
      <c r="D232">
        <v>6.97</v>
      </c>
      <c r="E232">
        <v>7.3</v>
      </c>
      <c r="F232">
        <v>7.3</v>
      </c>
      <c r="G232">
        <v>13550000</v>
      </c>
    </row>
    <row r="233" spans="1:7" x14ac:dyDescent="0.25">
      <c r="A233" s="27">
        <v>40844</v>
      </c>
      <c r="B233">
        <v>7.16</v>
      </c>
      <c r="C233">
        <v>7.4</v>
      </c>
      <c r="D233">
        <v>7.09</v>
      </c>
      <c r="E233">
        <v>7.33</v>
      </c>
      <c r="F233">
        <v>7.33</v>
      </c>
      <c r="G233">
        <v>6295200</v>
      </c>
    </row>
    <row r="234" spans="1:7" x14ac:dyDescent="0.25">
      <c r="A234" s="27">
        <v>40847</v>
      </c>
      <c r="B234">
        <v>7.01</v>
      </c>
      <c r="C234">
        <v>7.08</v>
      </c>
      <c r="D234">
        <v>6.56</v>
      </c>
      <c r="E234">
        <v>6.56</v>
      </c>
      <c r="F234">
        <v>6.56</v>
      </c>
      <c r="G234">
        <v>7589100</v>
      </c>
    </row>
    <row r="235" spans="1:7" x14ac:dyDescent="0.25">
      <c r="A235" s="27">
        <v>40848</v>
      </c>
      <c r="B235">
        <v>5.59</v>
      </c>
      <c r="C235">
        <v>5.88</v>
      </c>
      <c r="D235">
        <v>5.41</v>
      </c>
      <c r="E235">
        <v>5.62</v>
      </c>
      <c r="F235">
        <v>5.62</v>
      </c>
      <c r="G235">
        <v>24003500</v>
      </c>
    </row>
    <row r="236" spans="1:7" x14ac:dyDescent="0.25">
      <c r="A236" s="27">
        <v>40849</v>
      </c>
      <c r="B236">
        <v>5.82</v>
      </c>
      <c r="C236">
        <v>5.85</v>
      </c>
      <c r="D236">
        <v>5.6</v>
      </c>
      <c r="E236">
        <v>5.78</v>
      </c>
      <c r="F236">
        <v>5.78</v>
      </c>
      <c r="G236">
        <v>11898900</v>
      </c>
    </row>
    <row r="237" spans="1:7" x14ac:dyDescent="0.25">
      <c r="A237" s="27">
        <v>40850</v>
      </c>
      <c r="B237">
        <v>5.95</v>
      </c>
      <c r="C237">
        <v>6.09</v>
      </c>
      <c r="D237">
        <v>5.6</v>
      </c>
      <c r="E237">
        <v>6.07</v>
      </c>
      <c r="F237">
        <v>6.07</v>
      </c>
      <c r="G237">
        <v>8986500</v>
      </c>
    </row>
    <row r="238" spans="1:7" x14ac:dyDescent="0.25">
      <c r="A238" s="27">
        <v>40851</v>
      </c>
      <c r="B238">
        <v>5.92</v>
      </c>
      <c r="C238">
        <v>6.05</v>
      </c>
      <c r="D238">
        <v>5.72</v>
      </c>
      <c r="E238">
        <v>5.93</v>
      </c>
      <c r="F238">
        <v>5.93</v>
      </c>
      <c r="G238">
        <v>12073400</v>
      </c>
    </row>
    <row r="239" spans="1:7" x14ac:dyDescent="0.25">
      <c r="A239" s="27">
        <v>40854</v>
      </c>
      <c r="B239">
        <v>5.93</v>
      </c>
      <c r="C239">
        <v>6.01</v>
      </c>
      <c r="D239">
        <v>5.76</v>
      </c>
      <c r="E239">
        <v>5.99</v>
      </c>
      <c r="F239">
        <v>5.99</v>
      </c>
      <c r="G239">
        <v>6634500</v>
      </c>
    </row>
    <row r="240" spans="1:7" x14ac:dyDescent="0.25">
      <c r="A240" s="27">
        <v>40855</v>
      </c>
      <c r="B240">
        <v>6.09</v>
      </c>
      <c r="C240">
        <v>6.29</v>
      </c>
      <c r="D240">
        <v>5.9</v>
      </c>
      <c r="E240">
        <v>6.27</v>
      </c>
      <c r="F240">
        <v>6.27</v>
      </c>
      <c r="G240">
        <v>7667100</v>
      </c>
    </row>
    <row r="241" spans="1:7" x14ac:dyDescent="0.25">
      <c r="A241" s="27">
        <v>40856</v>
      </c>
      <c r="B241">
        <v>5.81</v>
      </c>
      <c r="C241">
        <v>5.86</v>
      </c>
      <c r="D241">
        <v>5.05</v>
      </c>
      <c r="E241">
        <v>5.09</v>
      </c>
      <c r="F241">
        <v>5.09</v>
      </c>
      <c r="G241">
        <v>16147900</v>
      </c>
    </row>
    <row r="242" spans="1:7" x14ac:dyDescent="0.25">
      <c r="A242" s="27">
        <v>40857</v>
      </c>
      <c r="B242">
        <v>5.38</v>
      </c>
      <c r="C242">
        <v>5.41</v>
      </c>
      <c r="D242">
        <v>5.05</v>
      </c>
      <c r="E242">
        <v>5.39</v>
      </c>
      <c r="F242">
        <v>5.39</v>
      </c>
      <c r="G242">
        <v>11017300</v>
      </c>
    </row>
    <row r="243" spans="1:7" x14ac:dyDescent="0.25">
      <c r="A243" s="27">
        <v>40858</v>
      </c>
      <c r="B243">
        <v>5.6</v>
      </c>
      <c r="C243">
        <v>5.68</v>
      </c>
      <c r="D243">
        <v>5.58</v>
      </c>
      <c r="E243">
        <v>5.61</v>
      </c>
      <c r="F243">
        <v>5.61</v>
      </c>
      <c r="G243">
        <v>8123100</v>
      </c>
    </row>
    <row r="244" spans="1:7" x14ac:dyDescent="0.25">
      <c r="A244" s="27">
        <v>40861</v>
      </c>
      <c r="B244">
        <v>5.53</v>
      </c>
      <c r="C244">
        <v>5.54</v>
      </c>
      <c r="D244">
        <v>5.37</v>
      </c>
      <c r="E244">
        <v>5.47</v>
      </c>
      <c r="F244">
        <v>5.47</v>
      </c>
      <c r="G244">
        <v>4641700</v>
      </c>
    </row>
    <row r="245" spans="1:7" x14ac:dyDescent="0.25">
      <c r="A245" s="27">
        <v>40862</v>
      </c>
      <c r="B245">
        <v>5.38</v>
      </c>
      <c r="C245">
        <v>5.59</v>
      </c>
      <c r="D245">
        <v>5.33</v>
      </c>
      <c r="E245">
        <v>5.53</v>
      </c>
      <c r="F245">
        <v>5.53</v>
      </c>
      <c r="G245">
        <v>6084900</v>
      </c>
    </row>
    <row r="246" spans="1:7" x14ac:dyDescent="0.25">
      <c r="A246" s="27">
        <v>40863</v>
      </c>
      <c r="B246">
        <v>5.37</v>
      </c>
      <c r="C246">
        <v>5.57</v>
      </c>
      <c r="D246">
        <v>5.23</v>
      </c>
      <c r="E246">
        <v>5.27</v>
      </c>
      <c r="F246">
        <v>5.27</v>
      </c>
      <c r="G246">
        <v>6242900</v>
      </c>
    </row>
    <row r="247" spans="1:7" x14ac:dyDescent="0.25">
      <c r="A247" s="27">
        <v>40864</v>
      </c>
      <c r="B247">
        <v>5.21</v>
      </c>
      <c r="C247">
        <v>5.26</v>
      </c>
      <c r="D247">
        <v>4.91</v>
      </c>
      <c r="E247">
        <v>5.03</v>
      </c>
      <c r="F247">
        <v>5.03</v>
      </c>
      <c r="G247">
        <v>12298600</v>
      </c>
    </row>
    <row r="248" spans="1:7" x14ac:dyDescent="0.25">
      <c r="A248" s="27">
        <v>40865</v>
      </c>
      <c r="B248">
        <v>5.14</v>
      </c>
      <c r="C248">
        <v>5.18</v>
      </c>
      <c r="D248">
        <v>5.01</v>
      </c>
      <c r="E248">
        <v>5.17</v>
      </c>
      <c r="F248">
        <v>5.17</v>
      </c>
      <c r="G248">
        <v>6906500</v>
      </c>
    </row>
    <row r="249" spans="1:7" x14ac:dyDescent="0.25">
      <c r="A249" s="27">
        <v>40868</v>
      </c>
      <c r="B249">
        <v>4.91</v>
      </c>
      <c r="C249">
        <v>5.15</v>
      </c>
      <c r="D249">
        <v>4.88</v>
      </c>
      <c r="E249">
        <v>5.1100000000000003</v>
      </c>
      <c r="F249">
        <v>5.1100000000000003</v>
      </c>
      <c r="G249">
        <v>8819400</v>
      </c>
    </row>
    <row r="250" spans="1:7" x14ac:dyDescent="0.25">
      <c r="A250" s="27">
        <v>40869</v>
      </c>
      <c r="B250">
        <v>5.08</v>
      </c>
      <c r="C250">
        <v>5.23</v>
      </c>
      <c r="D250">
        <v>5.03</v>
      </c>
      <c r="E250">
        <v>5.21</v>
      </c>
      <c r="F250">
        <v>5.21</v>
      </c>
      <c r="G250">
        <v>6290100</v>
      </c>
    </row>
    <row r="251" spans="1:7" x14ac:dyDescent="0.25">
      <c r="A251" s="27">
        <v>40870</v>
      </c>
      <c r="B251">
        <v>5.09</v>
      </c>
      <c r="C251">
        <v>5.13</v>
      </c>
      <c r="D251">
        <v>4.97</v>
      </c>
      <c r="E251">
        <v>4.99</v>
      </c>
      <c r="F251">
        <v>4.99</v>
      </c>
      <c r="G251">
        <v>8518400</v>
      </c>
    </row>
    <row r="252" spans="1:7" x14ac:dyDescent="0.25">
      <c r="A252" s="27">
        <v>40872</v>
      </c>
      <c r="B252">
        <v>4.97</v>
      </c>
      <c r="C252">
        <v>5.07</v>
      </c>
      <c r="D252">
        <v>4.9000000000000004</v>
      </c>
      <c r="E252">
        <v>4.91</v>
      </c>
      <c r="F252">
        <v>4.91</v>
      </c>
      <c r="G252">
        <v>3464500</v>
      </c>
    </row>
    <row r="253" spans="1:7" x14ac:dyDescent="0.25">
      <c r="A253" s="27">
        <v>40875</v>
      </c>
      <c r="B253">
        <v>5.24</v>
      </c>
      <c r="C253">
        <v>5.28</v>
      </c>
      <c r="D253">
        <v>5.09</v>
      </c>
      <c r="E253">
        <v>5.13</v>
      </c>
      <c r="F253">
        <v>5.13</v>
      </c>
      <c r="G253">
        <v>12369700</v>
      </c>
    </row>
    <row r="254" spans="1:7" x14ac:dyDescent="0.25">
      <c r="A254" s="27">
        <v>40876</v>
      </c>
      <c r="B254">
        <v>5.17</v>
      </c>
      <c r="C254">
        <v>5.29</v>
      </c>
      <c r="D254">
        <v>5.12</v>
      </c>
      <c r="E254">
        <v>5.23</v>
      </c>
      <c r="F254">
        <v>5.23</v>
      </c>
      <c r="G254">
        <v>5548300</v>
      </c>
    </row>
    <row r="255" spans="1:7" x14ac:dyDescent="0.25">
      <c r="A255" s="27">
        <v>40877</v>
      </c>
      <c r="B255">
        <v>5.58</v>
      </c>
      <c r="C255">
        <v>5.73</v>
      </c>
      <c r="D255">
        <v>5.54</v>
      </c>
      <c r="E255">
        <v>5.71</v>
      </c>
      <c r="F255">
        <v>5.71</v>
      </c>
      <c r="G255">
        <v>8046400</v>
      </c>
    </row>
    <row r="256" spans="1:7" x14ac:dyDescent="0.25">
      <c r="A256" s="27">
        <v>40878</v>
      </c>
      <c r="B256">
        <v>5.68</v>
      </c>
      <c r="C256">
        <v>5.88</v>
      </c>
      <c r="D256">
        <v>5.66</v>
      </c>
      <c r="E256">
        <v>5.84</v>
      </c>
      <c r="F256">
        <v>5.84</v>
      </c>
      <c r="G256">
        <v>10120200</v>
      </c>
    </row>
    <row r="257" spans="1:7" x14ac:dyDescent="0.25">
      <c r="A257" s="27">
        <v>40879</v>
      </c>
      <c r="B257">
        <v>6.01</v>
      </c>
      <c r="C257">
        <v>6.11</v>
      </c>
      <c r="D257">
        <v>5.83</v>
      </c>
      <c r="E257">
        <v>5.85</v>
      </c>
      <c r="F257">
        <v>5.85</v>
      </c>
      <c r="G257">
        <v>8213800</v>
      </c>
    </row>
    <row r="258" spans="1:7" x14ac:dyDescent="0.25">
      <c r="A258" s="27">
        <v>40882</v>
      </c>
      <c r="B258">
        <v>6.1</v>
      </c>
      <c r="C258">
        <v>6.11</v>
      </c>
      <c r="D258">
        <v>5.79</v>
      </c>
      <c r="E258">
        <v>5.85</v>
      </c>
      <c r="F258">
        <v>5.85</v>
      </c>
      <c r="G258">
        <v>5382000</v>
      </c>
    </row>
    <row r="259" spans="1:7" x14ac:dyDescent="0.25">
      <c r="A259" s="27">
        <v>40883</v>
      </c>
      <c r="B259">
        <v>5.86</v>
      </c>
      <c r="C259">
        <v>5.96</v>
      </c>
      <c r="D259">
        <v>5.82</v>
      </c>
      <c r="E259">
        <v>5.88</v>
      </c>
      <c r="F259">
        <v>5.88</v>
      </c>
      <c r="G259">
        <v>5445900</v>
      </c>
    </row>
    <row r="260" spans="1:7" x14ac:dyDescent="0.25">
      <c r="A260" s="27">
        <v>40884</v>
      </c>
      <c r="B260">
        <v>5.81</v>
      </c>
      <c r="C260">
        <v>5.81</v>
      </c>
      <c r="D260">
        <v>5.57</v>
      </c>
      <c r="E260">
        <v>5.7</v>
      </c>
      <c r="F260">
        <v>5.7</v>
      </c>
      <c r="G260">
        <v>5610200</v>
      </c>
    </row>
    <row r="261" spans="1:7" x14ac:dyDescent="0.25">
      <c r="A261" s="27">
        <v>40885</v>
      </c>
      <c r="B261">
        <v>5.54</v>
      </c>
      <c r="C261">
        <v>5.6</v>
      </c>
      <c r="D261">
        <v>5.39</v>
      </c>
      <c r="E261">
        <v>5.45</v>
      </c>
      <c r="F261">
        <v>5.45</v>
      </c>
      <c r="G261">
        <v>6157100</v>
      </c>
    </row>
    <row r="262" spans="1:7" x14ac:dyDescent="0.25">
      <c r="A262" s="27">
        <v>40886</v>
      </c>
      <c r="B262">
        <v>5.51</v>
      </c>
      <c r="C262">
        <v>5.83</v>
      </c>
      <c r="D262">
        <v>5.51</v>
      </c>
      <c r="E262">
        <v>5.82</v>
      </c>
      <c r="F262">
        <v>5.82</v>
      </c>
      <c r="G262">
        <v>4737800</v>
      </c>
    </row>
    <row r="263" spans="1:7" x14ac:dyDescent="0.25">
      <c r="A263" s="27">
        <v>40889</v>
      </c>
      <c r="B263">
        <v>5.68</v>
      </c>
      <c r="C263">
        <v>5.78</v>
      </c>
      <c r="D263">
        <v>5.56</v>
      </c>
      <c r="E263">
        <v>5.78</v>
      </c>
      <c r="F263">
        <v>5.78</v>
      </c>
      <c r="G263">
        <v>4177900</v>
      </c>
    </row>
    <row r="264" spans="1:7" x14ac:dyDescent="0.25">
      <c r="A264" s="27">
        <v>40890</v>
      </c>
      <c r="B264">
        <v>5.89</v>
      </c>
      <c r="C264">
        <v>6.02</v>
      </c>
      <c r="D264">
        <v>5.69</v>
      </c>
      <c r="E264">
        <v>5.81</v>
      </c>
      <c r="F264">
        <v>5.81</v>
      </c>
      <c r="G264">
        <v>8252500</v>
      </c>
    </row>
    <row r="265" spans="1:7" x14ac:dyDescent="0.25">
      <c r="A265" s="27">
        <v>40891</v>
      </c>
      <c r="B265">
        <v>5.8</v>
      </c>
      <c r="C265">
        <v>5.88</v>
      </c>
      <c r="D265">
        <v>5.65</v>
      </c>
      <c r="E265">
        <v>5.78</v>
      </c>
      <c r="F265">
        <v>5.78</v>
      </c>
      <c r="G265">
        <v>4023800</v>
      </c>
    </row>
    <row r="266" spans="1:7" x14ac:dyDescent="0.25">
      <c r="A266" s="27">
        <v>40892</v>
      </c>
      <c r="B266">
        <v>5.99</v>
      </c>
      <c r="C266">
        <v>6.08</v>
      </c>
      <c r="D266">
        <v>5.92</v>
      </c>
      <c r="E266">
        <v>6.01</v>
      </c>
      <c r="F266">
        <v>6.01</v>
      </c>
      <c r="G266">
        <v>5357500</v>
      </c>
    </row>
    <row r="267" spans="1:7" x14ac:dyDescent="0.25">
      <c r="A267" s="27">
        <v>40893</v>
      </c>
      <c r="B267">
        <v>6.2</v>
      </c>
      <c r="C267">
        <v>6.21</v>
      </c>
      <c r="D267">
        <v>5.96</v>
      </c>
      <c r="E267">
        <v>6.04</v>
      </c>
      <c r="F267">
        <v>6.04</v>
      </c>
      <c r="G267">
        <v>8867900</v>
      </c>
    </row>
    <row r="268" spans="1:7" x14ac:dyDescent="0.25">
      <c r="A268" s="27">
        <v>40896</v>
      </c>
      <c r="B268">
        <v>6.11</v>
      </c>
      <c r="C268">
        <v>6.23</v>
      </c>
      <c r="D268">
        <v>6.04</v>
      </c>
      <c r="E268">
        <v>6.11</v>
      </c>
      <c r="F268">
        <v>6.11</v>
      </c>
      <c r="G268">
        <v>4530400</v>
      </c>
    </row>
    <row r="269" spans="1:7" x14ac:dyDescent="0.25">
      <c r="A269" s="27">
        <v>40897</v>
      </c>
      <c r="B269">
        <v>6.37</v>
      </c>
      <c r="C269">
        <v>6.49</v>
      </c>
      <c r="D269">
        <v>6.37</v>
      </c>
      <c r="E269">
        <v>6.47</v>
      </c>
      <c r="F269">
        <v>6.47</v>
      </c>
      <c r="G269">
        <v>5303300</v>
      </c>
    </row>
    <row r="270" spans="1:7" x14ac:dyDescent="0.25">
      <c r="A270" s="27">
        <v>40898</v>
      </c>
      <c r="B270">
        <v>6.53</v>
      </c>
      <c r="C270">
        <v>6.92</v>
      </c>
      <c r="D270">
        <v>6.44</v>
      </c>
      <c r="E270">
        <v>6.92</v>
      </c>
      <c r="F270">
        <v>6.92</v>
      </c>
      <c r="G270">
        <v>8614200</v>
      </c>
    </row>
    <row r="271" spans="1:7" x14ac:dyDescent="0.25">
      <c r="A271" s="27">
        <v>40899</v>
      </c>
      <c r="B271">
        <v>7.04</v>
      </c>
      <c r="C271">
        <v>7.19</v>
      </c>
      <c r="D271">
        <v>6.8</v>
      </c>
      <c r="E271">
        <v>6.88</v>
      </c>
      <c r="F271">
        <v>6.88</v>
      </c>
      <c r="G271">
        <v>7039500</v>
      </c>
    </row>
    <row r="272" spans="1:7" x14ac:dyDescent="0.25">
      <c r="A272" s="27">
        <v>40900</v>
      </c>
      <c r="B272">
        <v>6.93</v>
      </c>
      <c r="C272">
        <v>6.98</v>
      </c>
      <c r="D272">
        <v>6.65</v>
      </c>
      <c r="E272">
        <v>6.71</v>
      </c>
      <c r="F272">
        <v>6.71</v>
      </c>
      <c r="G272">
        <v>5573300</v>
      </c>
    </row>
    <row r="273" spans="1:7" x14ac:dyDescent="0.25">
      <c r="A273" s="27">
        <v>40904</v>
      </c>
      <c r="B273">
        <v>6.73</v>
      </c>
      <c r="C273">
        <v>6.84</v>
      </c>
      <c r="D273">
        <v>6.71</v>
      </c>
      <c r="E273">
        <v>6.75</v>
      </c>
      <c r="F273">
        <v>6.75</v>
      </c>
      <c r="G273">
        <v>3319000</v>
      </c>
    </row>
    <row r="274" spans="1:7" x14ac:dyDescent="0.25">
      <c r="A274" s="27">
        <v>40905</v>
      </c>
      <c r="B274">
        <v>6.79</v>
      </c>
      <c r="C274">
        <v>6.81</v>
      </c>
      <c r="D274">
        <v>6.45</v>
      </c>
      <c r="E274">
        <v>6.47</v>
      </c>
      <c r="F274">
        <v>6.47</v>
      </c>
      <c r="G274">
        <v>4120200</v>
      </c>
    </row>
    <row r="275" spans="1:7" x14ac:dyDescent="0.25">
      <c r="A275" s="27">
        <v>40906</v>
      </c>
      <c r="B275">
        <v>6.52</v>
      </c>
      <c r="C275">
        <v>6.65</v>
      </c>
      <c r="D275">
        <v>6.52</v>
      </c>
      <c r="E275">
        <v>6.63</v>
      </c>
      <c r="F275">
        <v>6.63</v>
      </c>
      <c r="G275">
        <v>3525300</v>
      </c>
    </row>
    <row r="276" spans="1:7" x14ac:dyDescent="0.25">
      <c r="A276" s="27">
        <v>40907</v>
      </c>
      <c r="B276">
        <v>6.65</v>
      </c>
      <c r="C276">
        <v>6.67</v>
      </c>
      <c r="D276">
        <v>6.51</v>
      </c>
      <c r="E276">
        <v>6.51</v>
      </c>
      <c r="F276">
        <v>6.51</v>
      </c>
      <c r="G276">
        <v>3758700</v>
      </c>
    </row>
    <row r="277" spans="1:7" x14ac:dyDescent="0.25">
      <c r="A277" s="27">
        <v>40911</v>
      </c>
      <c r="B277">
        <v>6.82</v>
      </c>
      <c r="C277">
        <v>6.91</v>
      </c>
      <c r="D277">
        <v>6.77</v>
      </c>
      <c r="E277">
        <v>6.86</v>
      </c>
      <c r="F277">
        <v>6.86</v>
      </c>
      <c r="G277">
        <v>5366800</v>
      </c>
    </row>
    <row r="278" spans="1:7" x14ac:dyDescent="0.25">
      <c r="A278" s="27">
        <v>40912</v>
      </c>
      <c r="B278">
        <v>6.77</v>
      </c>
      <c r="C278">
        <v>7</v>
      </c>
      <c r="D278">
        <v>6.68</v>
      </c>
      <c r="E278">
        <v>6.99</v>
      </c>
      <c r="F278">
        <v>6.99</v>
      </c>
      <c r="G278">
        <v>6686900</v>
      </c>
    </row>
    <row r="279" spans="1:7" x14ac:dyDescent="0.25">
      <c r="A279" s="27">
        <v>40913</v>
      </c>
      <c r="B279">
        <v>6.9</v>
      </c>
      <c r="C279">
        <v>7.16</v>
      </c>
      <c r="D279">
        <v>6.82</v>
      </c>
      <c r="E279">
        <v>7.15</v>
      </c>
      <c r="F279">
        <v>7.15</v>
      </c>
      <c r="G279">
        <v>4373600</v>
      </c>
    </row>
    <row r="280" spans="1:7" x14ac:dyDescent="0.25">
      <c r="A280" s="27">
        <v>40914</v>
      </c>
      <c r="B280">
        <v>7.2</v>
      </c>
      <c r="C280">
        <v>7.33</v>
      </c>
      <c r="D280">
        <v>7.06</v>
      </c>
      <c r="E280">
        <v>7.25</v>
      </c>
      <c r="F280">
        <v>7.25</v>
      </c>
      <c r="G280">
        <v>5765800</v>
      </c>
    </row>
    <row r="281" spans="1:7" x14ac:dyDescent="0.25">
      <c r="A281" s="27">
        <v>40917</v>
      </c>
      <c r="B281">
        <v>7.33</v>
      </c>
      <c r="C281">
        <v>7.42</v>
      </c>
      <c r="D281">
        <v>7.26</v>
      </c>
      <c r="E281">
        <v>7.37</v>
      </c>
      <c r="F281">
        <v>7.37</v>
      </c>
      <c r="G281">
        <v>3306600</v>
      </c>
    </row>
    <row r="282" spans="1:7" x14ac:dyDescent="0.25">
      <c r="A282" s="27">
        <v>40918</v>
      </c>
      <c r="B282">
        <v>7.59</v>
      </c>
      <c r="C282">
        <v>7.67</v>
      </c>
      <c r="D282">
        <v>7.48</v>
      </c>
      <c r="E282">
        <v>7.52</v>
      </c>
      <c r="F282">
        <v>7.52</v>
      </c>
      <c r="G282">
        <v>5088800</v>
      </c>
    </row>
    <row r="283" spans="1:7" x14ac:dyDescent="0.25">
      <c r="A283" s="27">
        <v>40919</v>
      </c>
      <c r="B283">
        <v>7.45</v>
      </c>
      <c r="C283">
        <v>7.48</v>
      </c>
      <c r="D283">
        <v>7.37</v>
      </c>
      <c r="E283">
        <v>7.39</v>
      </c>
      <c r="F283">
        <v>7.39</v>
      </c>
      <c r="G283">
        <v>5564500</v>
      </c>
    </row>
    <row r="284" spans="1:7" x14ac:dyDescent="0.25">
      <c r="A284" s="27">
        <v>40920</v>
      </c>
      <c r="B284">
        <v>7.43</v>
      </c>
      <c r="C284">
        <v>7.52</v>
      </c>
      <c r="D284">
        <v>7.15</v>
      </c>
      <c r="E284">
        <v>7.5</v>
      </c>
      <c r="F284">
        <v>7.5</v>
      </c>
      <c r="G284">
        <v>5666500</v>
      </c>
    </row>
    <row r="285" spans="1:7" x14ac:dyDescent="0.25">
      <c r="A285" s="27">
        <v>40921</v>
      </c>
      <c r="B285">
        <v>7.34</v>
      </c>
      <c r="C285">
        <v>7.35</v>
      </c>
      <c r="D285">
        <v>7.06</v>
      </c>
      <c r="E285">
        <v>7.29</v>
      </c>
      <c r="F285">
        <v>7.29</v>
      </c>
      <c r="G285">
        <v>7117100</v>
      </c>
    </row>
    <row r="286" spans="1:7" x14ac:dyDescent="0.25">
      <c r="A286" s="27">
        <v>40925</v>
      </c>
      <c r="B286">
        <v>7.54</v>
      </c>
      <c r="C286">
        <v>7.66</v>
      </c>
      <c r="D286">
        <v>7.31</v>
      </c>
      <c r="E286">
        <v>7.36</v>
      </c>
      <c r="F286">
        <v>7.36</v>
      </c>
      <c r="G286">
        <v>7633900</v>
      </c>
    </row>
    <row r="287" spans="1:7" x14ac:dyDescent="0.25">
      <c r="A287" s="27">
        <v>40926</v>
      </c>
      <c r="B287">
        <v>7.4</v>
      </c>
      <c r="C287">
        <v>7.64</v>
      </c>
      <c r="D287">
        <v>7.32</v>
      </c>
      <c r="E287">
        <v>7.63</v>
      </c>
      <c r="F287">
        <v>7.63</v>
      </c>
      <c r="G287">
        <v>6081400</v>
      </c>
    </row>
    <row r="288" spans="1:7" x14ac:dyDescent="0.25">
      <c r="A288" s="27">
        <v>40927</v>
      </c>
      <c r="B288">
        <v>7.74</v>
      </c>
      <c r="C288">
        <v>7.86</v>
      </c>
      <c r="D288">
        <v>7.64</v>
      </c>
      <c r="E288">
        <v>7.83</v>
      </c>
      <c r="F288">
        <v>7.83</v>
      </c>
      <c r="G288">
        <v>6362700</v>
      </c>
    </row>
    <row r="289" spans="1:7" x14ac:dyDescent="0.25">
      <c r="A289" s="27">
        <v>40928</v>
      </c>
      <c r="B289">
        <v>7.8</v>
      </c>
      <c r="C289">
        <v>8.09</v>
      </c>
      <c r="D289">
        <v>7.75</v>
      </c>
      <c r="E289">
        <v>8.06</v>
      </c>
      <c r="F289">
        <v>8.06</v>
      </c>
      <c r="G289">
        <v>6536500</v>
      </c>
    </row>
    <row r="290" spans="1:7" x14ac:dyDescent="0.25">
      <c r="A290" s="27">
        <v>40931</v>
      </c>
      <c r="B290">
        <v>8.09</v>
      </c>
      <c r="C290">
        <v>8.34</v>
      </c>
      <c r="D290">
        <v>8.0299999999999994</v>
      </c>
      <c r="E290">
        <v>8.27</v>
      </c>
      <c r="F290">
        <v>8.27</v>
      </c>
      <c r="G290">
        <v>8672400</v>
      </c>
    </row>
    <row r="291" spans="1:7" x14ac:dyDescent="0.25">
      <c r="A291" s="27">
        <v>40932</v>
      </c>
      <c r="B291">
        <v>8.06</v>
      </c>
      <c r="C291">
        <v>8.2799999999999994</v>
      </c>
      <c r="D291">
        <v>8.0299999999999994</v>
      </c>
      <c r="E291">
        <v>8.23</v>
      </c>
      <c r="F291">
        <v>8.23</v>
      </c>
      <c r="G291">
        <v>4134300</v>
      </c>
    </row>
    <row r="292" spans="1:7" x14ac:dyDescent="0.25">
      <c r="A292" s="27">
        <v>40933</v>
      </c>
      <c r="B292">
        <v>8.23</v>
      </c>
      <c r="C292">
        <v>8.6300000000000008</v>
      </c>
      <c r="D292">
        <v>8.1300000000000008</v>
      </c>
      <c r="E292">
        <v>8.6</v>
      </c>
      <c r="F292">
        <v>8.6</v>
      </c>
      <c r="G292">
        <v>8281300</v>
      </c>
    </row>
    <row r="293" spans="1:7" x14ac:dyDescent="0.25">
      <c r="A293" s="27">
        <v>40934</v>
      </c>
      <c r="B293">
        <v>8.7799999999999994</v>
      </c>
      <c r="C293">
        <v>8.82</v>
      </c>
      <c r="D293">
        <v>8.4600000000000009</v>
      </c>
      <c r="E293">
        <v>8.61</v>
      </c>
      <c r="F293">
        <v>8.61</v>
      </c>
      <c r="G293">
        <v>6171600</v>
      </c>
    </row>
    <row r="294" spans="1:7" x14ac:dyDescent="0.25">
      <c r="A294" s="27">
        <v>40935</v>
      </c>
      <c r="B294">
        <v>8.4700000000000006</v>
      </c>
      <c r="C294">
        <v>8.81</v>
      </c>
      <c r="D294">
        <v>8.4600000000000009</v>
      </c>
      <c r="E294">
        <v>8.7899999999999991</v>
      </c>
      <c r="F294">
        <v>8.7899999999999991</v>
      </c>
      <c r="G294">
        <v>3833700</v>
      </c>
    </row>
    <row r="295" spans="1:7" x14ac:dyDescent="0.25">
      <c r="A295" s="27">
        <v>40938</v>
      </c>
      <c r="B295">
        <v>8.4700000000000006</v>
      </c>
      <c r="C295">
        <v>8.6300000000000008</v>
      </c>
      <c r="D295">
        <v>8.39</v>
      </c>
      <c r="E295">
        <v>8.52</v>
      </c>
      <c r="F295">
        <v>8.52</v>
      </c>
      <c r="G295">
        <v>7489800</v>
      </c>
    </row>
    <row r="296" spans="1:7" x14ac:dyDescent="0.25">
      <c r="A296" s="27">
        <v>40939</v>
      </c>
      <c r="B296">
        <v>8.6999999999999993</v>
      </c>
      <c r="C296">
        <v>8.75</v>
      </c>
      <c r="D296">
        <v>8.43</v>
      </c>
      <c r="E296">
        <v>8.52</v>
      </c>
      <c r="F296">
        <v>8.52</v>
      </c>
      <c r="G296">
        <v>4398800</v>
      </c>
    </row>
    <row r="297" spans="1:7" x14ac:dyDescent="0.25">
      <c r="A297" s="27">
        <v>40940</v>
      </c>
      <c r="B297">
        <v>8.7100000000000009</v>
      </c>
      <c r="C297">
        <v>8.8699999999999992</v>
      </c>
      <c r="D297">
        <v>8.6300000000000008</v>
      </c>
      <c r="E297">
        <v>8.74</v>
      </c>
      <c r="F297">
        <v>8.74</v>
      </c>
      <c r="G297">
        <v>5569900</v>
      </c>
    </row>
    <row r="298" spans="1:7" x14ac:dyDescent="0.25">
      <c r="A298" s="27">
        <v>40941</v>
      </c>
      <c r="B298">
        <v>8.91</v>
      </c>
      <c r="C298">
        <v>9.01</v>
      </c>
      <c r="D298">
        <v>8.84</v>
      </c>
      <c r="E298">
        <v>9.01</v>
      </c>
      <c r="F298">
        <v>9.01</v>
      </c>
      <c r="G298">
        <v>4886500</v>
      </c>
    </row>
    <row r="299" spans="1:7" x14ac:dyDescent="0.25">
      <c r="A299" s="27">
        <v>40942</v>
      </c>
      <c r="B299">
        <v>9.3800000000000008</v>
      </c>
      <c r="C299">
        <v>9.5</v>
      </c>
      <c r="D299">
        <v>9.3000000000000007</v>
      </c>
      <c r="E299">
        <v>9.5</v>
      </c>
      <c r="F299">
        <v>9.5</v>
      </c>
      <c r="G299">
        <v>6300000</v>
      </c>
    </row>
    <row r="300" spans="1:7" x14ac:dyDescent="0.25">
      <c r="A300" s="27">
        <v>40945</v>
      </c>
      <c r="B300">
        <v>9.41</v>
      </c>
      <c r="C300">
        <v>9.61</v>
      </c>
      <c r="D300">
        <v>9.3699999999999992</v>
      </c>
      <c r="E300">
        <v>9.61</v>
      </c>
      <c r="F300">
        <v>9.61</v>
      </c>
      <c r="G300">
        <v>4035700</v>
      </c>
    </row>
    <row r="301" spans="1:7" x14ac:dyDescent="0.25">
      <c r="A301" s="27">
        <v>40946</v>
      </c>
      <c r="B301">
        <v>9.57</v>
      </c>
      <c r="C301">
        <v>9.6</v>
      </c>
      <c r="D301">
        <v>9.3800000000000008</v>
      </c>
      <c r="E301">
        <v>9.5</v>
      </c>
      <c r="F301">
        <v>9.5</v>
      </c>
      <c r="G301">
        <v>5540200</v>
      </c>
    </row>
    <row r="302" spans="1:7" x14ac:dyDescent="0.25">
      <c r="A302" s="27">
        <v>40947</v>
      </c>
      <c r="B302">
        <v>9.52</v>
      </c>
      <c r="C302">
        <v>9.56</v>
      </c>
      <c r="D302">
        <v>9.2200000000000006</v>
      </c>
      <c r="E302">
        <v>9.2799999999999994</v>
      </c>
      <c r="F302">
        <v>9.2799999999999994</v>
      </c>
      <c r="G302">
        <v>5697600</v>
      </c>
    </row>
    <row r="303" spans="1:7" x14ac:dyDescent="0.25">
      <c r="A303" s="27">
        <v>40948</v>
      </c>
      <c r="B303">
        <v>9.24</v>
      </c>
      <c r="C303">
        <v>9.31</v>
      </c>
      <c r="D303">
        <v>8.82</v>
      </c>
      <c r="E303">
        <v>8.82</v>
      </c>
      <c r="F303">
        <v>8.82</v>
      </c>
      <c r="G303">
        <v>16402100</v>
      </c>
    </row>
    <row r="304" spans="1:7" x14ac:dyDescent="0.25">
      <c r="A304" s="27">
        <v>40949</v>
      </c>
      <c r="B304">
        <v>8.3699999999999992</v>
      </c>
      <c r="C304">
        <v>8.4499999999999993</v>
      </c>
      <c r="D304">
        <v>7.54</v>
      </c>
      <c r="E304">
        <v>8.08</v>
      </c>
      <c r="F304">
        <v>8.08</v>
      </c>
      <c r="G304">
        <v>16643300</v>
      </c>
    </row>
    <row r="305" spans="1:7" x14ac:dyDescent="0.25">
      <c r="A305" s="27">
        <v>40952</v>
      </c>
      <c r="B305">
        <v>8.5399999999999991</v>
      </c>
      <c r="C305">
        <v>8.7200000000000006</v>
      </c>
      <c r="D305">
        <v>8.41</v>
      </c>
      <c r="E305">
        <v>8.7200000000000006</v>
      </c>
      <c r="F305">
        <v>8.7200000000000006</v>
      </c>
      <c r="G305">
        <v>9972300</v>
      </c>
    </row>
    <row r="306" spans="1:7" x14ac:dyDescent="0.25">
      <c r="A306" s="27">
        <v>40953</v>
      </c>
      <c r="B306">
        <v>8.58</v>
      </c>
      <c r="C306">
        <v>8.59</v>
      </c>
      <c r="D306">
        <v>7.88</v>
      </c>
      <c r="E306">
        <v>8.44</v>
      </c>
      <c r="F306">
        <v>8.44</v>
      </c>
      <c r="G306">
        <v>15475300</v>
      </c>
    </row>
    <row r="307" spans="1:7" x14ac:dyDescent="0.25">
      <c r="A307" s="27">
        <v>40954</v>
      </c>
      <c r="B307">
        <v>8.3699999999999992</v>
      </c>
      <c r="C307">
        <v>8.3699999999999992</v>
      </c>
      <c r="D307">
        <v>7.88</v>
      </c>
      <c r="E307">
        <v>7.96</v>
      </c>
      <c r="F307">
        <v>7.96</v>
      </c>
      <c r="G307">
        <v>14343900</v>
      </c>
    </row>
    <row r="308" spans="1:7" x14ac:dyDescent="0.25">
      <c r="A308" s="27">
        <v>40955</v>
      </c>
      <c r="B308">
        <v>7.75</v>
      </c>
      <c r="C308">
        <v>8.27</v>
      </c>
      <c r="D308">
        <v>7.61</v>
      </c>
      <c r="E308">
        <v>8.23</v>
      </c>
      <c r="F308">
        <v>8.23</v>
      </c>
      <c r="G308">
        <v>12895100</v>
      </c>
    </row>
    <row r="309" spans="1:7" x14ac:dyDescent="0.25">
      <c r="A309" s="27">
        <v>40956</v>
      </c>
      <c r="B309">
        <v>8.3800000000000008</v>
      </c>
      <c r="C309">
        <v>8.4499999999999993</v>
      </c>
      <c r="D309">
        <v>8.1300000000000008</v>
      </c>
      <c r="E309">
        <v>8.35</v>
      </c>
      <c r="F309">
        <v>8.35</v>
      </c>
      <c r="G309">
        <v>7164500</v>
      </c>
    </row>
    <row r="310" spans="1:7" x14ac:dyDescent="0.25">
      <c r="A310" s="27">
        <v>40960</v>
      </c>
      <c r="B310">
        <v>8.44</v>
      </c>
      <c r="C310">
        <v>8.4600000000000009</v>
      </c>
      <c r="D310">
        <v>8.23</v>
      </c>
      <c r="E310">
        <v>8.35</v>
      </c>
      <c r="F310">
        <v>8.35</v>
      </c>
      <c r="G310">
        <v>6202600</v>
      </c>
    </row>
    <row r="311" spans="1:7" x14ac:dyDescent="0.25">
      <c r="A311" s="27">
        <v>40961</v>
      </c>
      <c r="B311">
        <v>8.31</v>
      </c>
      <c r="C311">
        <v>8.6</v>
      </c>
      <c r="D311">
        <v>8.2799999999999994</v>
      </c>
      <c r="E311">
        <v>8.58</v>
      </c>
      <c r="F311">
        <v>8.58</v>
      </c>
      <c r="G311">
        <v>6992400</v>
      </c>
    </row>
    <row r="312" spans="1:7" x14ac:dyDescent="0.25">
      <c r="A312" s="27">
        <v>40962</v>
      </c>
      <c r="B312">
        <v>8.58</v>
      </c>
      <c r="C312">
        <v>9.1999999999999993</v>
      </c>
      <c r="D312">
        <v>8.49</v>
      </c>
      <c r="E312">
        <v>9.14</v>
      </c>
      <c r="F312">
        <v>9.14</v>
      </c>
      <c r="G312">
        <v>8900200</v>
      </c>
    </row>
    <row r="313" spans="1:7" x14ac:dyDescent="0.25">
      <c r="A313" s="27">
        <v>40963</v>
      </c>
      <c r="B313">
        <v>9.27</v>
      </c>
      <c r="C313">
        <v>9.34</v>
      </c>
      <c r="D313">
        <v>8.73</v>
      </c>
      <c r="E313">
        <v>8.7799999999999994</v>
      </c>
      <c r="F313">
        <v>8.7799999999999994</v>
      </c>
      <c r="G313">
        <v>11646000</v>
      </c>
    </row>
    <row r="314" spans="1:7" x14ac:dyDescent="0.25">
      <c r="A314" s="27">
        <v>40966</v>
      </c>
      <c r="B314">
        <v>8.48</v>
      </c>
      <c r="C314">
        <v>8.99</v>
      </c>
      <c r="D314">
        <v>8.44</v>
      </c>
      <c r="E314">
        <v>8.69</v>
      </c>
      <c r="F314">
        <v>8.69</v>
      </c>
      <c r="G314">
        <v>6882000</v>
      </c>
    </row>
    <row r="315" spans="1:7" x14ac:dyDescent="0.25">
      <c r="A315" s="27">
        <v>40967</v>
      </c>
      <c r="B315">
        <v>8.61</v>
      </c>
      <c r="C315">
        <v>8.84</v>
      </c>
      <c r="D315">
        <v>8.59</v>
      </c>
      <c r="E315">
        <v>8.81</v>
      </c>
      <c r="F315">
        <v>8.81</v>
      </c>
      <c r="G315">
        <v>5395800</v>
      </c>
    </row>
    <row r="316" spans="1:7" x14ac:dyDescent="0.25">
      <c r="A316" s="27">
        <v>40968</v>
      </c>
      <c r="B316">
        <v>8.9600000000000009</v>
      </c>
      <c r="C316">
        <v>9.1300000000000008</v>
      </c>
      <c r="D316">
        <v>8.73</v>
      </c>
      <c r="E316">
        <v>8.9499999999999993</v>
      </c>
      <c r="F316">
        <v>8.9499999999999993</v>
      </c>
      <c r="G316">
        <v>6112300</v>
      </c>
    </row>
    <row r="317" spans="1:7" x14ac:dyDescent="0.25">
      <c r="A317" s="27">
        <v>40969</v>
      </c>
      <c r="B317">
        <v>9.0299999999999994</v>
      </c>
      <c r="C317">
        <v>9.18</v>
      </c>
      <c r="D317">
        <v>8.9600000000000009</v>
      </c>
      <c r="E317">
        <v>9.1199999999999992</v>
      </c>
      <c r="F317">
        <v>9.1199999999999992</v>
      </c>
      <c r="G317">
        <v>7858900</v>
      </c>
    </row>
    <row r="318" spans="1:7" x14ac:dyDescent="0.25">
      <c r="A318" s="27">
        <v>40970</v>
      </c>
      <c r="B318">
        <v>9.1300000000000008</v>
      </c>
      <c r="C318">
        <v>9.19</v>
      </c>
      <c r="D318">
        <v>8.9700000000000006</v>
      </c>
      <c r="E318">
        <v>9.0299999999999994</v>
      </c>
      <c r="F318">
        <v>9.0299999999999994</v>
      </c>
      <c r="G318">
        <v>5623200</v>
      </c>
    </row>
    <row r="319" spans="1:7" x14ac:dyDescent="0.25">
      <c r="A319" s="27">
        <v>40973</v>
      </c>
      <c r="B319">
        <v>8.98</v>
      </c>
      <c r="C319">
        <v>9.1199999999999992</v>
      </c>
      <c r="D319">
        <v>8.8699999999999992</v>
      </c>
      <c r="E319">
        <v>9.0500000000000007</v>
      </c>
      <c r="F319">
        <v>9.0500000000000007</v>
      </c>
      <c r="G319">
        <v>5979300</v>
      </c>
    </row>
    <row r="320" spans="1:7" x14ac:dyDescent="0.25">
      <c r="A320" s="27">
        <v>40974</v>
      </c>
      <c r="B320">
        <v>8.48</v>
      </c>
      <c r="C320">
        <v>8.66</v>
      </c>
      <c r="D320">
        <v>8.27</v>
      </c>
      <c r="E320">
        <v>8.35</v>
      </c>
      <c r="F320">
        <v>8.35</v>
      </c>
      <c r="G320">
        <v>10632300</v>
      </c>
    </row>
    <row r="321" spans="1:7" x14ac:dyDescent="0.25">
      <c r="A321" s="27">
        <v>40975</v>
      </c>
      <c r="B321">
        <v>8.4499999999999993</v>
      </c>
      <c r="C321">
        <v>8.77</v>
      </c>
      <c r="D321">
        <v>8.4</v>
      </c>
      <c r="E321">
        <v>8.76</v>
      </c>
      <c r="F321">
        <v>8.76</v>
      </c>
      <c r="G321">
        <v>4643200</v>
      </c>
    </row>
    <row r="322" spans="1:7" x14ac:dyDescent="0.25">
      <c r="A322" s="27">
        <v>40976</v>
      </c>
      <c r="B322">
        <v>8.9700000000000006</v>
      </c>
      <c r="C322">
        <v>9.15</v>
      </c>
      <c r="D322">
        <v>8.92</v>
      </c>
      <c r="E322">
        <v>9.09</v>
      </c>
      <c r="F322">
        <v>9.09</v>
      </c>
      <c r="G322">
        <v>5442900</v>
      </c>
    </row>
    <row r="323" spans="1:7" x14ac:dyDescent="0.25">
      <c r="A323" s="27">
        <v>40977</v>
      </c>
      <c r="B323">
        <v>9.2200000000000006</v>
      </c>
      <c r="C323">
        <v>9.4600000000000009</v>
      </c>
      <c r="D323">
        <v>9.1999999999999993</v>
      </c>
      <c r="E323">
        <v>9.26</v>
      </c>
      <c r="F323">
        <v>9.26</v>
      </c>
      <c r="G323">
        <v>8487000</v>
      </c>
    </row>
    <row r="324" spans="1:7" x14ac:dyDescent="0.25">
      <c r="A324" s="27">
        <v>40980</v>
      </c>
      <c r="B324">
        <v>9.4</v>
      </c>
      <c r="C324">
        <v>9.74</v>
      </c>
      <c r="D324">
        <v>9.3800000000000008</v>
      </c>
      <c r="E324">
        <v>9.6999999999999993</v>
      </c>
      <c r="F324">
        <v>9.6999999999999993</v>
      </c>
      <c r="G324">
        <v>4756900</v>
      </c>
    </row>
    <row r="325" spans="1:7" x14ac:dyDescent="0.25">
      <c r="A325" s="27">
        <v>40981</v>
      </c>
      <c r="B325">
        <v>9.98</v>
      </c>
      <c r="C325">
        <v>10.220000000000001</v>
      </c>
      <c r="D325">
        <v>9.91</v>
      </c>
      <c r="E325">
        <v>10.130000000000001</v>
      </c>
      <c r="F325">
        <v>10.130000000000001</v>
      </c>
      <c r="G325">
        <v>6558800</v>
      </c>
    </row>
    <row r="326" spans="1:7" x14ac:dyDescent="0.25">
      <c r="A326" s="27">
        <v>40982</v>
      </c>
      <c r="B326">
        <v>10.210000000000001</v>
      </c>
      <c r="C326">
        <v>10.25</v>
      </c>
      <c r="D326">
        <v>9.5399999999999991</v>
      </c>
      <c r="E326">
        <v>9.7899999999999991</v>
      </c>
      <c r="F326">
        <v>9.7899999999999991</v>
      </c>
      <c r="G326">
        <v>7667300</v>
      </c>
    </row>
    <row r="327" spans="1:7" x14ac:dyDescent="0.25">
      <c r="A327" s="27">
        <v>40983</v>
      </c>
      <c r="B327">
        <v>9.6999999999999993</v>
      </c>
      <c r="C327">
        <v>9.9499999999999993</v>
      </c>
      <c r="D327">
        <v>9.6199999999999992</v>
      </c>
      <c r="E327">
        <v>9.9499999999999993</v>
      </c>
      <c r="F327">
        <v>9.9499999999999993</v>
      </c>
      <c r="G327">
        <v>6360600</v>
      </c>
    </row>
    <row r="328" spans="1:7" x14ac:dyDescent="0.25">
      <c r="A328" s="27">
        <v>40984</v>
      </c>
      <c r="B328">
        <v>10</v>
      </c>
      <c r="C328">
        <v>10.039999999999999</v>
      </c>
      <c r="D328">
        <v>9.84</v>
      </c>
      <c r="E328">
        <v>9.9600000000000009</v>
      </c>
      <c r="F328">
        <v>9.9600000000000009</v>
      </c>
      <c r="G328">
        <v>3790900</v>
      </c>
    </row>
    <row r="329" spans="1:7" x14ac:dyDescent="0.25">
      <c r="A329" s="27">
        <v>40987</v>
      </c>
      <c r="B329">
        <v>10.029999999999999</v>
      </c>
      <c r="C329">
        <v>10.64</v>
      </c>
      <c r="D329">
        <v>9.99</v>
      </c>
      <c r="E329">
        <v>10.58</v>
      </c>
      <c r="F329">
        <v>10.58</v>
      </c>
      <c r="G329">
        <v>6791700</v>
      </c>
    </row>
    <row r="330" spans="1:7" x14ac:dyDescent="0.25">
      <c r="A330" s="27">
        <v>40988</v>
      </c>
      <c r="B330">
        <v>10.3</v>
      </c>
      <c r="C330">
        <v>11.05</v>
      </c>
      <c r="D330">
        <v>10.220000000000001</v>
      </c>
      <c r="E330">
        <v>11.05</v>
      </c>
      <c r="F330">
        <v>11.05</v>
      </c>
      <c r="G330">
        <v>7952600</v>
      </c>
    </row>
    <row r="331" spans="1:7" x14ac:dyDescent="0.25">
      <c r="A331" s="27">
        <v>40989</v>
      </c>
      <c r="B331">
        <v>11.26</v>
      </c>
      <c r="C331">
        <v>11.71</v>
      </c>
      <c r="D331">
        <v>11.11</v>
      </c>
      <c r="E331">
        <v>11.58</v>
      </c>
      <c r="F331">
        <v>11.58</v>
      </c>
      <c r="G331">
        <v>12920600</v>
      </c>
    </row>
    <row r="332" spans="1:7" x14ac:dyDescent="0.25">
      <c r="A332" s="27">
        <v>40990</v>
      </c>
      <c r="B332">
        <v>11.06</v>
      </c>
      <c r="C332">
        <v>11.56</v>
      </c>
      <c r="D332">
        <v>10.83</v>
      </c>
      <c r="E332">
        <v>11.41</v>
      </c>
      <c r="F332">
        <v>11.41</v>
      </c>
      <c r="G332">
        <v>12565900</v>
      </c>
    </row>
    <row r="333" spans="1:7" x14ac:dyDescent="0.25">
      <c r="A333" s="27">
        <v>40991</v>
      </c>
      <c r="B333">
        <v>11.5</v>
      </c>
      <c r="C333">
        <v>12.29</v>
      </c>
      <c r="D333">
        <v>11.31</v>
      </c>
      <c r="E333">
        <v>12.24</v>
      </c>
      <c r="F333">
        <v>12.24</v>
      </c>
      <c r="G333">
        <v>12121700</v>
      </c>
    </row>
    <row r="334" spans="1:7" x14ac:dyDescent="0.25">
      <c r="A334" s="27">
        <v>40994</v>
      </c>
      <c r="B334">
        <v>12.69</v>
      </c>
      <c r="C334">
        <v>13.44</v>
      </c>
      <c r="D334">
        <v>12.68</v>
      </c>
      <c r="E334">
        <v>13.36</v>
      </c>
      <c r="F334">
        <v>13.36</v>
      </c>
      <c r="G334">
        <v>9024200</v>
      </c>
    </row>
    <row r="335" spans="1:7" x14ac:dyDescent="0.25">
      <c r="A335" s="27">
        <v>40995</v>
      </c>
      <c r="B335">
        <v>13.14</v>
      </c>
      <c r="C335">
        <v>13.23</v>
      </c>
      <c r="D335">
        <v>12.01</v>
      </c>
      <c r="E335">
        <v>12.05</v>
      </c>
      <c r="F335">
        <v>12.05</v>
      </c>
      <c r="G335">
        <v>12347400</v>
      </c>
    </row>
    <row r="336" spans="1:7" x14ac:dyDescent="0.25">
      <c r="A336" s="27">
        <v>40996</v>
      </c>
      <c r="B336">
        <v>12.02</v>
      </c>
      <c r="C336">
        <v>12.21</v>
      </c>
      <c r="D336">
        <v>10.9</v>
      </c>
      <c r="E336">
        <v>11.9</v>
      </c>
      <c r="F336">
        <v>11.9</v>
      </c>
      <c r="G336">
        <v>10026300</v>
      </c>
    </row>
    <row r="337" spans="1:7" x14ac:dyDescent="0.25">
      <c r="A337" s="27">
        <v>40997</v>
      </c>
      <c r="B337">
        <v>11.21</v>
      </c>
      <c r="C337">
        <v>12.11</v>
      </c>
      <c r="D337">
        <v>11.2</v>
      </c>
      <c r="E337">
        <v>11.98</v>
      </c>
      <c r="F337">
        <v>11.98</v>
      </c>
      <c r="G337">
        <v>12989300</v>
      </c>
    </row>
    <row r="338" spans="1:7" x14ac:dyDescent="0.25">
      <c r="A338" s="27">
        <v>40998</v>
      </c>
      <c r="B338">
        <v>12.5</v>
      </c>
      <c r="C338">
        <v>12.51</v>
      </c>
      <c r="D338">
        <v>11.99</v>
      </c>
      <c r="E338">
        <v>12.27</v>
      </c>
      <c r="F338">
        <v>12.27</v>
      </c>
      <c r="G338">
        <v>9530500</v>
      </c>
    </row>
    <row r="339" spans="1:7" x14ac:dyDescent="0.25">
      <c r="A339" s="27">
        <v>41001</v>
      </c>
      <c r="B339">
        <v>12.22</v>
      </c>
      <c r="C339">
        <v>12.75</v>
      </c>
      <c r="D339">
        <v>12.15</v>
      </c>
      <c r="E339">
        <v>12.29</v>
      </c>
      <c r="F339">
        <v>12.29</v>
      </c>
      <c r="G339">
        <v>7216200</v>
      </c>
    </row>
    <row r="340" spans="1:7" x14ac:dyDescent="0.25">
      <c r="A340" s="27">
        <v>41002</v>
      </c>
      <c r="B340">
        <v>12.35</v>
      </c>
      <c r="C340">
        <v>12.46</v>
      </c>
      <c r="D340">
        <v>11.72</v>
      </c>
      <c r="E340">
        <v>12.05</v>
      </c>
      <c r="F340">
        <v>12.05</v>
      </c>
      <c r="G340">
        <v>8422200</v>
      </c>
    </row>
    <row r="341" spans="1:7" x14ac:dyDescent="0.25">
      <c r="A341" s="27">
        <v>41003</v>
      </c>
      <c r="B341">
        <v>11.48</v>
      </c>
      <c r="C341">
        <v>11.92</v>
      </c>
      <c r="D341">
        <v>11.18</v>
      </c>
      <c r="E341">
        <v>11.81</v>
      </c>
      <c r="F341">
        <v>11.81</v>
      </c>
      <c r="G341">
        <v>9835600</v>
      </c>
    </row>
    <row r="342" spans="1:7" x14ac:dyDescent="0.25">
      <c r="A342" s="27">
        <v>41004</v>
      </c>
      <c r="B342">
        <v>11.51</v>
      </c>
      <c r="C342">
        <v>11.84</v>
      </c>
      <c r="D342">
        <v>11.44</v>
      </c>
      <c r="E342">
        <v>11.55</v>
      </c>
      <c r="F342">
        <v>11.55</v>
      </c>
      <c r="G342">
        <v>7787200</v>
      </c>
    </row>
    <row r="343" spans="1:7" x14ac:dyDescent="0.25">
      <c r="A343" s="27">
        <v>41008</v>
      </c>
      <c r="B343">
        <v>10.86</v>
      </c>
      <c r="C343">
        <v>11.27</v>
      </c>
      <c r="D343">
        <v>10.8</v>
      </c>
      <c r="E343">
        <v>10.81</v>
      </c>
      <c r="F343">
        <v>10.81</v>
      </c>
      <c r="G343">
        <v>11122600</v>
      </c>
    </row>
    <row r="344" spans="1:7" x14ac:dyDescent="0.25">
      <c r="A344" s="27">
        <v>41009</v>
      </c>
      <c r="B344">
        <v>10.76</v>
      </c>
      <c r="C344">
        <v>10.91</v>
      </c>
      <c r="D344">
        <v>9.93</v>
      </c>
      <c r="E344">
        <v>9.94</v>
      </c>
      <c r="F344">
        <v>9.94</v>
      </c>
      <c r="G344">
        <v>15961300</v>
      </c>
    </row>
    <row r="345" spans="1:7" x14ac:dyDescent="0.25">
      <c r="A345" s="27">
        <v>41010</v>
      </c>
      <c r="B345">
        <v>10.5</v>
      </c>
      <c r="C345">
        <v>10.58</v>
      </c>
      <c r="D345">
        <v>10.15</v>
      </c>
      <c r="E345">
        <v>10.220000000000001</v>
      </c>
      <c r="F345">
        <v>10.220000000000001</v>
      </c>
      <c r="G345">
        <v>10073000</v>
      </c>
    </row>
    <row r="346" spans="1:7" x14ac:dyDescent="0.25">
      <c r="A346" s="27">
        <v>41011</v>
      </c>
      <c r="B346">
        <v>10.35</v>
      </c>
      <c r="C346">
        <v>11.13</v>
      </c>
      <c r="D346">
        <v>10.29</v>
      </c>
      <c r="E346">
        <v>11.08</v>
      </c>
      <c r="F346">
        <v>11.08</v>
      </c>
      <c r="G346">
        <v>9942500</v>
      </c>
    </row>
    <row r="347" spans="1:7" x14ac:dyDescent="0.25">
      <c r="A347" s="27">
        <v>41012</v>
      </c>
      <c r="B347">
        <v>11.09</v>
      </c>
      <c r="C347">
        <v>11.1</v>
      </c>
      <c r="D347">
        <v>10.36</v>
      </c>
      <c r="E347">
        <v>10.37</v>
      </c>
      <c r="F347">
        <v>10.37</v>
      </c>
      <c r="G347">
        <v>11154600</v>
      </c>
    </row>
    <row r="348" spans="1:7" x14ac:dyDescent="0.25">
      <c r="A348" s="27">
        <v>41015</v>
      </c>
      <c r="B348">
        <v>10.76</v>
      </c>
      <c r="C348">
        <v>10.86</v>
      </c>
      <c r="D348">
        <v>10.199999999999999</v>
      </c>
      <c r="E348">
        <v>10.57</v>
      </c>
      <c r="F348">
        <v>10.57</v>
      </c>
      <c r="G348">
        <v>10216700</v>
      </c>
    </row>
    <row r="349" spans="1:7" x14ac:dyDescent="0.25">
      <c r="A349" s="27">
        <v>41016</v>
      </c>
      <c r="B349">
        <v>10.93</v>
      </c>
      <c r="C349">
        <v>11.26</v>
      </c>
      <c r="D349">
        <v>10.88</v>
      </c>
      <c r="E349">
        <v>11.11</v>
      </c>
      <c r="F349">
        <v>11.11</v>
      </c>
      <c r="G349">
        <v>7482700</v>
      </c>
    </row>
    <row r="350" spans="1:7" x14ac:dyDescent="0.25">
      <c r="A350" s="27">
        <v>41017</v>
      </c>
      <c r="B350">
        <v>11</v>
      </c>
      <c r="C350">
        <v>11.26</v>
      </c>
      <c r="D350">
        <v>10.82</v>
      </c>
      <c r="E350">
        <v>10.92</v>
      </c>
      <c r="F350">
        <v>10.92</v>
      </c>
      <c r="G350">
        <v>8405400</v>
      </c>
    </row>
    <row r="351" spans="1:7" x14ac:dyDescent="0.25">
      <c r="A351" s="27">
        <v>41018</v>
      </c>
      <c r="B351">
        <v>10.98</v>
      </c>
      <c r="C351">
        <v>11.22</v>
      </c>
      <c r="D351">
        <v>10.55</v>
      </c>
      <c r="E351">
        <v>10.84</v>
      </c>
      <c r="F351">
        <v>10.84</v>
      </c>
      <c r="G351">
        <v>9130100</v>
      </c>
    </row>
    <row r="352" spans="1:7" x14ac:dyDescent="0.25">
      <c r="A352" s="27">
        <v>41019</v>
      </c>
      <c r="B352">
        <v>11.1</v>
      </c>
      <c r="C352">
        <v>11.34</v>
      </c>
      <c r="D352">
        <v>11.08</v>
      </c>
      <c r="E352">
        <v>11.22</v>
      </c>
      <c r="F352">
        <v>11.22</v>
      </c>
      <c r="G352">
        <v>7676300</v>
      </c>
    </row>
    <row r="353" spans="1:7" x14ac:dyDescent="0.25">
      <c r="A353" s="27">
        <v>41022</v>
      </c>
      <c r="B353">
        <v>10.65</v>
      </c>
      <c r="C353">
        <v>10.9</v>
      </c>
      <c r="D353">
        <v>10.4</v>
      </c>
      <c r="E353">
        <v>10.83</v>
      </c>
      <c r="F353">
        <v>10.83</v>
      </c>
      <c r="G353">
        <v>8689500</v>
      </c>
    </row>
    <row r="354" spans="1:7" x14ac:dyDescent="0.25">
      <c r="A354" s="27">
        <v>41023</v>
      </c>
      <c r="B354">
        <v>10.88</v>
      </c>
      <c r="C354">
        <v>11.1</v>
      </c>
      <c r="D354">
        <v>10.81</v>
      </c>
      <c r="E354">
        <v>11.1</v>
      </c>
      <c r="F354">
        <v>11.1</v>
      </c>
      <c r="G354">
        <v>6325100</v>
      </c>
    </row>
    <row r="355" spans="1:7" x14ac:dyDescent="0.25">
      <c r="A355" s="27">
        <v>41024</v>
      </c>
      <c r="B355">
        <v>11.55</v>
      </c>
      <c r="C355">
        <v>11.82</v>
      </c>
      <c r="D355">
        <v>11.49</v>
      </c>
      <c r="E355">
        <v>11.79</v>
      </c>
      <c r="F355">
        <v>11.79</v>
      </c>
      <c r="G355">
        <v>8013000</v>
      </c>
    </row>
    <row r="356" spans="1:7" x14ac:dyDescent="0.25">
      <c r="A356" s="27">
        <v>41025</v>
      </c>
      <c r="B356">
        <v>11.77</v>
      </c>
      <c r="C356">
        <v>12.3</v>
      </c>
      <c r="D356">
        <v>11.69</v>
      </c>
      <c r="E356">
        <v>12.2</v>
      </c>
      <c r="F356">
        <v>12.2</v>
      </c>
      <c r="G356">
        <v>6321700</v>
      </c>
    </row>
    <row r="357" spans="1:7" x14ac:dyDescent="0.25">
      <c r="A357" s="27">
        <v>41026</v>
      </c>
      <c r="B357">
        <v>12.25</v>
      </c>
      <c r="C357">
        <v>12.33</v>
      </c>
      <c r="D357">
        <v>11.97</v>
      </c>
      <c r="E357">
        <v>12.2</v>
      </c>
      <c r="F357">
        <v>12.2</v>
      </c>
      <c r="G357">
        <v>7216600</v>
      </c>
    </row>
    <row r="358" spans="1:7" x14ac:dyDescent="0.25">
      <c r="A358" s="27">
        <v>41029</v>
      </c>
      <c r="B358">
        <v>12.06</v>
      </c>
      <c r="C358">
        <v>12.15</v>
      </c>
      <c r="D358">
        <v>11.86</v>
      </c>
      <c r="E358">
        <v>11.93</v>
      </c>
      <c r="F358">
        <v>11.93</v>
      </c>
      <c r="G358">
        <v>4536000</v>
      </c>
    </row>
    <row r="359" spans="1:7" x14ac:dyDescent="0.25">
      <c r="A359" s="27">
        <v>41030</v>
      </c>
      <c r="B359">
        <v>11.96</v>
      </c>
      <c r="C359">
        <v>12.46</v>
      </c>
      <c r="D359">
        <v>11.94</v>
      </c>
      <c r="E359">
        <v>12.33</v>
      </c>
      <c r="F359">
        <v>12.33</v>
      </c>
      <c r="G359">
        <v>5379100</v>
      </c>
    </row>
    <row r="360" spans="1:7" x14ac:dyDescent="0.25">
      <c r="A360" s="27">
        <v>41031</v>
      </c>
      <c r="B360">
        <v>12.05</v>
      </c>
      <c r="C360">
        <v>12.33</v>
      </c>
      <c r="D360">
        <v>11.92</v>
      </c>
      <c r="E360">
        <v>12.2</v>
      </c>
      <c r="F360">
        <v>12.2</v>
      </c>
      <c r="G360">
        <v>5076500</v>
      </c>
    </row>
    <row r="361" spans="1:7" x14ac:dyDescent="0.25">
      <c r="A361" s="27">
        <v>41032</v>
      </c>
      <c r="B361">
        <v>12.32</v>
      </c>
      <c r="C361">
        <v>12.39</v>
      </c>
      <c r="D361">
        <v>11.78</v>
      </c>
      <c r="E361">
        <v>11.93</v>
      </c>
      <c r="F361">
        <v>11.93</v>
      </c>
      <c r="G361">
        <v>5900000</v>
      </c>
    </row>
    <row r="362" spans="1:7" x14ac:dyDescent="0.25">
      <c r="A362" s="27">
        <v>41033</v>
      </c>
      <c r="B362">
        <v>11.82</v>
      </c>
      <c r="C362">
        <v>11.86</v>
      </c>
      <c r="D362">
        <v>11.25</v>
      </c>
      <c r="E362">
        <v>11.42</v>
      </c>
      <c r="F362">
        <v>11.42</v>
      </c>
      <c r="G362">
        <v>7816100</v>
      </c>
    </row>
    <row r="363" spans="1:7" x14ac:dyDescent="0.25">
      <c r="A363" s="27">
        <v>41036</v>
      </c>
      <c r="B363">
        <v>11.15</v>
      </c>
      <c r="C363">
        <v>11.69</v>
      </c>
      <c r="D363">
        <v>11.1</v>
      </c>
      <c r="E363">
        <v>11.59</v>
      </c>
      <c r="F363">
        <v>11.59</v>
      </c>
      <c r="G363">
        <v>6169700</v>
      </c>
    </row>
    <row r="364" spans="1:7" x14ac:dyDescent="0.25">
      <c r="A364" s="27">
        <v>41037</v>
      </c>
      <c r="B364">
        <v>11.33</v>
      </c>
      <c r="C364">
        <v>11.53</v>
      </c>
      <c r="D364">
        <v>10.73</v>
      </c>
      <c r="E364">
        <v>11.45</v>
      </c>
      <c r="F364">
        <v>11.45</v>
      </c>
      <c r="G364">
        <v>11143500</v>
      </c>
    </row>
    <row r="365" spans="1:7" x14ac:dyDescent="0.25">
      <c r="A365" s="27">
        <v>41038</v>
      </c>
      <c r="B365">
        <v>10.89</v>
      </c>
      <c r="C365">
        <v>11.39</v>
      </c>
      <c r="D365">
        <v>10.67</v>
      </c>
      <c r="E365">
        <v>11.01</v>
      </c>
      <c r="F365">
        <v>11.01</v>
      </c>
      <c r="G365">
        <v>13741200</v>
      </c>
    </row>
    <row r="366" spans="1:7" x14ac:dyDescent="0.25">
      <c r="A366" s="27">
        <v>41039</v>
      </c>
      <c r="B366">
        <v>11.34</v>
      </c>
      <c r="C366">
        <v>11.5</v>
      </c>
      <c r="D366">
        <v>11.2</v>
      </c>
      <c r="E366">
        <v>11.38</v>
      </c>
      <c r="F366">
        <v>11.38</v>
      </c>
      <c r="G366">
        <v>7763300</v>
      </c>
    </row>
    <row r="367" spans="1:7" x14ac:dyDescent="0.25">
      <c r="A367" s="27">
        <v>41040</v>
      </c>
      <c r="B367">
        <v>11.07</v>
      </c>
      <c r="C367">
        <v>11.56</v>
      </c>
      <c r="D367">
        <v>11.03</v>
      </c>
      <c r="E367">
        <v>11.18</v>
      </c>
      <c r="F367">
        <v>11.18</v>
      </c>
      <c r="G367">
        <v>8098400</v>
      </c>
    </row>
    <row r="368" spans="1:7" x14ac:dyDescent="0.25">
      <c r="A368" s="27">
        <v>41043</v>
      </c>
      <c r="B368">
        <v>10.7</v>
      </c>
      <c r="C368">
        <v>10.86</v>
      </c>
      <c r="D368">
        <v>10.51</v>
      </c>
      <c r="E368">
        <v>10.54</v>
      </c>
      <c r="F368">
        <v>10.54</v>
      </c>
      <c r="G368">
        <v>11631200</v>
      </c>
    </row>
    <row r="369" spans="1:7" x14ac:dyDescent="0.25">
      <c r="A369" s="27">
        <v>41044</v>
      </c>
      <c r="B369">
        <v>10.47</v>
      </c>
      <c r="C369">
        <v>10.67</v>
      </c>
      <c r="D369">
        <v>9.9700000000000006</v>
      </c>
      <c r="E369">
        <v>9.99</v>
      </c>
      <c r="F369">
        <v>9.99</v>
      </c>
      <c r="G369">
        <v>12257400</v>
      </c>
    </row>
    <row r="370" spans="1:7" x14ac:dyDescent="0.25">
      <c r="A370" s="27">
        <v>41045</v>
      </c>
      <c r="B370">
        <v>10.15</v>
      </c>
      <c r="C370">
        <v>10.32</v>
      </c>
      <c r="D370">
        <v>9.61</v>
      </c>
      <c r="E370">
        <v>9.65</v>
      </c>
      <c r="F370">
        <v>9.65</v>
      </c>
      <c r="G370">
        <v>14047900</v>
      </c>
    </row>
    <row r="371" spans="1:7" x14ac:dyDescent="0.25">
      <c r="A371" s="27">
        <v>41046</v>
      </c>
      <c r="B371">
        <v>9.73</v>
      </c>
      <c r="C371">
        <v>9.85</v>
      </c>
      <c r="D371">
        <v>9.19</v>
      </c>
      <c r="E371">
        <v>9.19</v>
      </c>
      <c r="F371">
        <v>9.19</v>
      </c>
      <c r="G371">
        <v>17442500</v>
      </c>
    </row>
    <row r="372" spans="1:7" x14ac:dyDescent="0.25">
      <c r="A372" s="27">
        <v>41047</v>
      </c>
      <c r="B372">
        <v>9.23</v>
      </c>
      <c r="C372">
        <v>9.2799999999999994</v>
      </c>
      <c r="D372">
        <v>8.41</v>
      </c>
      <c r="E372">
        <v>8.57</v>
      </c>
      <c r="F372">
        <v>8.57</v>
      </c>
      <c r="G372">
        <v>19163400</v>
      </c>
    </row>
    <row r="373" spans="1:7" x14ac:dyDescent="0.25">
      <c r="A373" s="27">
        <v>41050</v>
      </c>
      <c r="B373">
        <v>8.59</v>
      </c>
      <c r="C373">
        <v>9.49</v>
      </c>
      <c r="D373">
        <v>8.48</v>
      </c>
      <c r="E373">
        <v>9.48</v>
      </c>
      <c r="F373">
        <v>9.48</v>
      </c>
      <c r="G373">
        <v>14680800</v>
      </c>
    </row>
    <row r="374" spans="1:7" x14ac:dyDescent="0.25">
      <c r="A374" s="27">
        <v>41051</v>
      </c>
      <c r="B374">
        <v>9.59</v>
      </c>
      <c r="C374">
        <v>10</v>
      </c>
      <c r="D374">
        <v>8.8000000000000007</v>
      </c>
      <c r="E374">
        <v>9.15</v>
      </c>
      <c r="F374">
        <v>9.15</v>
      </c>
      <c r="G374">
        <v>22903500</v>
      </c>
    </row>
    <row r="375" spans="1:7" x14ac:dyDescent="0.25">
      <c r="A375" s="27">
        <v>41052</v>
      </c>
      <c r="B375">
        <v>8.8800000000000008</v>
      </c>
      <c r="C375">
        <v>9.3800000000000008</v>
      </c>
      <c r="D375">
        <v>8.59</v>
      </c>
      <c r="E375">
        <v>9.3000000000000007</v>
      </c>
      <c r="F375">
        <v>9.3000000000000007</v>
      </c>
      <c r="G375">
        <v>28587200</v>
      </c>
    </row>
    <row r="376" spans="1:7" x14ac:dyDescent="0.25">
      <c r="A376" s="27">
        <v>41053</v>
      </c>
      <c r="B376">
        <v>9.35</v>
      </c>
      <c r="C376">
        <v>9.41</v>
      </c>
      <c r="D376">
        <v>8.86</v>
      </c>
      <c r="E376">
        <v>9.2200000000000006</v>
      </c>
      <c r="F376">
        <v>9.2200000000000006</v>
      </c>
      <c r="G376">
        <v>20583300</v>
      </c>
    </row>
    <row r="377" spans="1:7" x14ac:dyDescent="0.25">
      <c r="A377" s="27">
        <v>41054</v>
      </c>
      <c r="B377">
        <v>9.2200000000000006</v>
      </c>
      <c r="C377">
        <v>9.36</v>
      </c>
      <c r="D377">
        <v>9.15</v>
      </c>
      <c r="E377">
        <v>9.3000000000000007</v>
      </c>
      <c r="F377">
        <v>9.3000000000000007</v>
      </c>
      <c r="G377">
        <v>11722000</v>
      </c>
    </row>
    <row r="378" spans="1:7" x14ac:dyDescent="0.25">
      <c r="A378" s="27">
        <v>41058</v>
      </c>
      <c r="B378">
        <v>9.6</v>
      </c>
      <c r="C378">
        <v>9.8000000000000007</v>
      </c>
      <c r="D378">
        <v>9.41</v>
      </c>
      <c r="E378">
        <v>9.77</v>
      </c>
      <c r="F378">
        <v>9.77</v>
      </c>
      <c r="G378">
        <v>9117100</v>
      </c>
    </row>
    <row r="379" spans="1:7" x14ac:dyDescent="0.25">
      <c r="A379" s="27">
        <v>41059</v>
      </c>
      <c r="B379">
        <v>9.48</v>
      </c>
      <c r="C379">
        <v>9.48</v>
      </c>
      <c r="D379">
        <v>9.0500000000000007</v>
      </c>
      <c r="E379">
        <v>9.0500000000000007</v>
      </c>
      <c r="F379">
        <v>9.0500000000000007</v>
      </c>
      <c r="G379">
        <v>15063500</v>
      </c>
    </row>
    <row r="380" spans="1:7" x14ac:dyDescent="0.25">
      <c r="A380" s="27">
        <v>41060</v>
      </c>
      <c r="B380">
        <v>8.94</v>
      </c>
      <c r="C380">
        <v>9.1999999999999993</v>
      </c>
      <c r="D380">
        <v>8.5</v>
      </c>
      <c r="E380">
        <v>8.89</v>
      </c>
      <c r="F380">
        <v>8.89</v>
      </c>
      <c r="G380">
        <v>21307700</v>
      </c>
    </row>
    <row r="381" spans="1:7" x14ac:dyDescent="0.25">
      <c r="A381" s="27">
        <v>41061</v>
      </c>
      <c r="B381">
        <v>8.25</v>
      </c>
      <c r="C381">
        <v>8.5</v>
      </c>
      <c r="D381">
        <v>8.14</v>
      </c>
      <c r="E381">
        <v>8.15</v>
      </c>
      <c r="F381">
        <v>8.15</v>
      </c>
      <c r="G381">
        <v>22032000</v>
      </c>
    </row>
    <row r="382" spans="1:7" x14ac:dyDescent="0.25">
      <c r="A382" s="27">
        <v>41064</v>
      </c>
      <c r="B382">
        <v>8.34</v>
      </c>
      <c r="C382">
        <v>8.52</v>
      </c>
      <c r="D382">
        <v>8.06</v>
      </c>
      <c r="E382">
        <v>8.4700000000000006</v>
      </c>
      <c r="F382">
        <v>8.4700000000000006</v>
      </c>
      <c r="G382">
        <v>18781700</v>
      </c>
    </row>
    <row r="383" spans="1:7" x14ac:dyDescent="0.25">
      <c r="A383" s="27">
        <v>41065</v>
      </c>
      <c r="B383">
        <v>8.42</v>
      </c>
      <c r="C383">
        <v>8.75</v>
      </c>
      <c r="D383">
        <v>8.41</v>
      </c>
      <c r="E383">
        <v>8.68</v>
      </c>
      <c r="F383">
        <v>8.68</v>
      </c>
      <c r="G383">
        <v>12844200</v>
      </c>
    </row>
    <row r="384" spans="1:7" x14ac:dyDescent="0.25">
      <c r="A384" s="27">
        <v>41066</v>
      </c>
      <c r="B384">
        <v>8.9499999999999993</v>
      </c>
      <c r="C384">
        <v>9.34</v>
      </c>
      <c r="D384">
        <v>8.8800000000000008</v>
      </c>
      <c r="E384">
        <v>9.34</v>
      </c>
      <c r="F384">
        <v>9.34</v>
      </c>
      <c r="G384">
        <v>13133000</v>
      </c>
    </row>
    <row r="385" spans="1:7" x14ac:dyDescent="0.25">
      <c r="A385" s="27">
        <v>41067</v>
      </c>
      <c r="B385">
        <v>9.74</v>
      </c>
      <c r="C385">
        <v>9.8000000000000007</v>
      </c>
      <c r="D385">
        <v>9.35</v>
      </c>
      <c r="E385">
        <v>9.4</v>
      </c>
      <c r="F385">
        <v>9.4</v>
      </c>
      <c r="G385">
        <v>14532800</v>
      </c>
    </row>
    <row r="386" spans="1:7" x14ac:dyDescent="0.25">
      <c r="A386" s="27">
        <v>41068</v>
      </c>
      <c r="B386">
        <v>9.35</v>
      </c>
      <c r="C386">
        <v>9.94</v>
      </c>
      <c r="D386">
        <v>9.3000000000000007</v>
      </c>
      <c r="E386">
        <v>9.91</v>
      </c>
      <c r="F386">
        <v>9.91</v>
      </c>
      <c r="G386">
        <v>10918000</v>
      </c>
    </row>
    <row r="387" spans="1:7" x14ac:dyDescent="0.25">
      <c r="A387" s="27">
        <v>41071</v>
      </c>
      <c r="B387">
        <v>10.28</v>
      </c>
      <c r="C387">
        <v>10.34</v>
      </c>
      <c r="D387">
        <v>9.02</v>
      </c>
      <c r="E387">
        <v>9.0500000000000007</v>
      </c>
      <c r="F387">
        <v>9.0500000000000007</v>
      </c>
      <c r="G387">
        <v>15304400</v>
      </c>
    </row>
    <row r="388" spans="1:7" x14ac:dyDescent="0.25">
      <c r="A388" s="27">
        <v>41072</v>
      </c>
      <c r="B388">
        <v>9.09</v>
      </c>
      <c r="C388">
        <v>9.23</v>
      </c>
      <c r="D388">
        <v>8.7899999999999991</v>
      </c>
      <c r="E388">
        <v>9.19</v>
      </c>
      <c r="F388">
        <v>9.19</v>
      </c>
      <c r="G388">
        <v>15302700</v>
      </c>
    </row>
    <row r="389" spans="1:7" x14ac:dyDescent="0.25">
      <c r="A389" s="27">
        <v>41073</v>
      </c>
      <c r="B389">
        <v>8.94</v>
      </c>
      <c r="C389">
        <v>9.2200000000000006</v>
      </c>
      <c r="D389">
        <v>8.5500000000000007</v>
      </c>
      <c r="E389">
        <v>8.6999999999999993</v>
      </c>
      <c r="F389">
        <v>8.6999999999999993</v>
      </c>
      <c r="G389">
        <v>14690100</v>
      </c>
    </row>
    <row r="390" spans="1:7" x14ac:dyDescent="0.25">
      <c r="A390" s="27">
        <v>41074</v>
      </c>
      <c r="B390">
        <v>8.7799999999999994</v>
      </c>
      <c r="C390">
        <v>9.26</v>
      </c>
      <c r="D390">
        <v>8.64</v>
      </c>
      <c r="E390">
        <v>9.26</v>
      </c>
      <c r="F390">
        <v>9.26</v>
      </c>
      <c r="G390">
        <v>13850400</v>
      </c>
    </row>
    <row r="391" spans="1:7" x14ac:dyDescent="0.25">
      <c r="A391" s="27">
        <v>41075</v>
      </c>
      <c r="B391">
        <v>9.33</v>
      </c>
      <c r="C391">
        <v>9.77</v>
      </c>
      <c r="D391">
        <v>9.1999999999999993</v>
      </c>
      <c r="E391">
        <v>9.6300000000000008</v>
      </c>
      <c r="F391">
        <v>9.6300000000000008</v>
      </c>
      <c r="G391">
        <v>11112000</v>
      </c>
    </row>
    <row r="392" spans="1:7" x14ac:dyDescent="0.25">
      <c r="A392" s="27">
        <v>41078</v>
      </c>
      <c r="B392">
        <v>9.68</v>
      </c>
      <c r="C392">
        <v>10.48</v>
      </c>
      <c r="D392">
        <v>9.58</v>
      </c>
      <c r="E392">
        <v>10.45</v>
      </c>
      <c r="F392">
        <v>10.45</v>
      </c>
      <c r="G392">
        <v>15720100</v>
      </c>
    </row>
    <row r="393" spans="1:7" x14ac:dyDescent="0.25">
      <c r="A393" s="27">
        <v>41079</v>
      </c>
      <c r="B393">
        <v>10.81</v>
      </c>
      <c r="C393">
        <v>10.87</v>
      </c>
      <c r="D393">
        <v>10.48</v>
      </c>
      <c r="E393">
        <v>10.65</v>
      </c>
      <c r="F393">
        <v>10.65</v>
      </c>
      <c r="G393">
        <v>13087400</v>
      </c>
    </row>
    <row r="394" spans="1:7" x14ac:dyDescent="0.25">
      <c r="A394" s="27">
        <v>41080</v>
      </c>
      <c r="B394">
        <v>10.66</v>
      </c>
      <c r="C394">
        <v>11.09</v>
      </c>
      <c r="D394">
        <v>10.23</v>
      </c>
      <c r="E394">
        <v>11.08</v>
      </c>
      <c r="F394">
        <v>11.08</v>
      </c>
      <c r="G394">
        <v>13380800</v>
      </c>
    </row>
    <row r="395" spans="1:7" x14ac:dyDescent="0.25">
      <c r="A395" s="27">
        <v>41081</v>
      </c>
      <c r="B395">
        <v>11.05</v>
      </c>
      <c r="C395">
        <v>11.18</v>
      </c>
      <c r="D395">
        <v>9.74</v>
      </c>
      <c r="E395">
        <v>9.77</v>
      </c>
      <c r="F395">
        <v>9.77</v>
      </c>
      <c r="G395">
        <v>18055000</v>
      </c>
    </row>
    <row r="396" spans="1:7" x14ac:dyDescent="0.25">
      <c r="A396" s="27">
        <v>41082</v>
      </c>
      <c r="B396">
        <v>10.119999999999999</v>
      </c>
      <c r="C396">
        <v>10.83</v>
      </c>
      <c r="D396">
        <v>9.9499999999999993</v>
      </c>
      <c r="E396">
        <v>10.78</v>
      </c>
      <c r="F396">
        <v>10.78</v>
      </c>
      <c r="G396">
        <v>10108200</v>
      </c>
    </row>
    <row r="397" spans="1:7" x14ac:dyDescent="0.25">
      <c r="A397" s="27">
        <v>41085</v>
      </c>
      <c r="B397">
        <v>10.14</v>
      </c>
      <c r="C397">
        <v>10.19</v>
      </c>
      <c r="D397">
        <v>9.8800000000000008</v>
      </c>
      <c r="E397">
        <v>10</v>
      </c>
      <c r="F397">
        <v>10</v>
      </c>
      <c r="G397">
        <v>18872200</v>
      </c>
    </row>
    <row r="398" spans="1:7" x14ac:dyDescent="0.25">
      <c r="A398" s="27">
        <v>41086</v>
      </c>
      <c r="B398">
        <v>10.31</v>
      </c>
      <c r="C398">
        <v>10.43</v>
      </c>
      <c r="D398">
        <v>9.9</v>
      </c>
      <c r="E398">
        <v>10.29</v>
      </c>
      <c r="F398">
        <v>10.29</v>
      </c>
      <c r="G398">
        <v>15748300</v>
      </c>
    </row>
    <row r="399" spans="1:7" x14ac:dyDescent="0.25">
      <c r="A399" s="27">
        <v>41087</v>
      </c>
      <c r="B399">
        <v>10.47</v>
      </c>
      <c r="C399">
        <v>10.61</v>
      </c>
      <c r="D399">
        <v>10.199999999999999</v>
      </c>
      <c r="E399">
        <v>10.23</v>
      </c>
      <c r="F399">
        <v>10.23</v>
      </c>
      <c r="G399">
        <v>15553700</v>
      </c>
    </row>
    <row r="400" spans="1:7" x14ac:dyDescent="0.25">
      <c r="A400" s="27">
        <v>41088</v>
      </c>
      <c r="B400">
        <v>10.09</v>
      </c>
      <c r="C400">
        <v>10.56</v>
      </c>
      <c r="D400">
        <v>9.9</v>
      </c>
      <c r="E400">
        <v>10.53</v>
      </c>
      <c r="F400">
        <v>10.53</v>
      </c>
      <c r="G400">
        <v>12942800</v>
      </c>
    </row>
    <row r="401" spans="1:7" x14ac:dyDescent="0.25">
      <c r="A401" s="27">
        <v>41089</v>
      </c>
      <c r="B401">
        <v>11.16</v>
      </c>
      <c r="C401">
        <v>11.31</v>
      </c>
      <c r="D401">
        <v>11</v>
      </c>
      <c r="E401">
        <v>11.25</v>
      </c>
      <c r="F401">
        <v>11.25</v>
      </c>
      <c r="G401">
        <v>13065500</v>
      </c>
    </row>
    <row r="402" spans="1:7" x14ac:dyDescent="0.25">
      <c r="A402" s="27">
        <v>41092</v>
      </c>
      <c r="B402">
        <v>11.49</v>
      </c>
      <c r="C402">
        <v>12.01</v>
      </c>
      <c r="D402">
        <v>11.33</v>
      </c>
      <c r="E402">
        <v>11.97</v>
      </c>
      <c r="F402">
        <v>11.97</v>
      </c>
      <c r="G402">
        <v>13467800</v>
      </c>
    </row>
    <row r="403" spans="1:7" x14ac:dyDescent="0.25">
      <c r="A403" s="27">
        <v>41093</v>
      </c>
      <c r="B403">
        <v>12.05</v>
      </c>
      <c r="C403">
        <v>12.4</v>
      </c>
      <c r="D403">
        <v>12.02</v>
      </c>
      <c r="E403">
        <v>12.21</v>
      </c>
      <c r="F403">
        <v>12.21</v>
      </c>
      <c r="G403">
        <v>8168000</v>
      </c>
    </row>
    <row r="404" spans="1:7" x14ac:dyDescent="0.25">
      <c r="A404" s="27">
        <v>41095</v>
      </c>
      <c r="B404">
        <v>12.13</v>
      </c>
      <c r="C404">
        <v>12.14</v>
      </c>
      <c r="D404">
        <v>11.61</v>
      </c>
      <c r="E404">
        <v>11.75</v>
      </c>
      <c r="F404">
        <v>11.75</v>
      </c>
      <c r="G404">
        <v>11374900</v>
      </c>
    </row>
    <row r="405" spans="1:7" x14ac:dyDescent="0.25">
      <c r="A405" s="27">
        <v>41096</v>
      </c>
      <c r="B405">
        <v>11.43</v>
      </c>
      <c r="C405">
        <v>11.92</v>
      </c>
      <c r="D405">
        <v>11.41</v>
      </c>
      <c r="E405">
        <v>11.89</v>
      </c>
      <c r="F405">
        <v>11.89</v>
      </c>
      <c r="G405">
        <v>10960300</v>
      </c>
    </row>
    <row r="406" spans="1:7" x14ac:dyDescent="0.25">
      <c r="A406" s="27">
        <v>41099</v>
      </c>
      <c r="B406">
        <v>11.95</v>
      </c>
      <c r="C406">
        <v>12.11</v>
      </c>
      <c r="D406">
        <v>11.66</v>
      </c>
      <c r="E406">
        <v>11.97</v>
      </c>
      <c r="F406">
        <v>11.97</v>
      </c>
      <c r="G406">
        <v>8663400</v>
      </c>
    </row>
    <row r="407" spans="1:7" x14ac:dyDescent="0.25">
      <c r="A407" s="27">
        <v>41100</v>
      </c>
      <c r="B407">
        <v>12.17</v>
      </c>
      <c r="C407">
        <v>12.35</v>
      </c>
      <c r="D407">
        <v>11.42</v>
      </c>
      <c r="E407">
        <v>11.64</v>
      </c>
      <c r="F407">
        <v>11.64</v>
      </c>
      <c r="G407">
        <v>11511300</v>
      </c>
    </row>
    <row r="408" spans="1:7" x14ac:dyDescent="0.25">
      <c r="A408" s="27">
        <v>41101</v>
      </c>
      <c r="B408">
        <v>11.67</v>
      </c>
      <c r="C408">
        <v>12.12</v>
      </c>
      <c r="D408">
        <v>11.48</v>
      </c>
      <c r="E408">
        <v>12</v>
      </c>
      <c r="F408">
        <v>12</v>
      </c>
      <c r="G408">
        <v>11965900</v>
      </c>
    </row>
    <row r="409" spans="1:7" x14ac:dyDescent="0.25">
      <c r="A409" s="27">
        <v>41102</v>
      </c>
      <c r="B409">
        <v>11.73</v>
      </c>
      <c r="C409">
        <v>12.19</v>
      </c>
      <c r="D409">
        <v>11.44</v>
      </c>
      <c r="E409">
        <v>11.92</v>
      </c>
      <c r="F409">
        <v>11.92</v>
      </c>
      <c r="G409">
        <v>14898700</v>
      </c>
    </row>
    <row r="410" spans="1:7" x14ac:dyDescent="0.25">
      <c r="A410" s="27">
        <v>41103</v>
      </c>
      <c r="B410">
        <v>12.09</v>
      </c>
      <c r="C410">
        <v>12.61</v>
      </c>
      <c r="D410">
        <v>12.06</v>
      </c>
      <c r="E410">
        <v>12.6</v>
      </c>
      <c r="F410">
        <v>12.6</v>
      </c>
      <c r="G410">
        <v>11837100</v>
      </c>
    </row>
    <row r="411" spans="1:7" x14ac:dyDescent="0.25">
      <c r="A411" s="27">
        <v>41106</v>
      </c>
      <c r="B411">
        <v>12.62</v>
      </c>
      <c r="C411">
        <v>12.87</v>
      </c>
      <c r="D411">
        <v>12.45</v>
      </c>
      <c r="E411">
        <v>12.73</v>
      </c>
      <c r="F411">
        <v>12.73</v>
      </c>
      <c r="G411">
        <v>8800200</v>
      </c>
    </row>
    <row r="412" spans="1:7" x14ac:dyDescent="0.25">
      <c r="A412" s="27">
        <v>41107</v>
      </c>
      <c r="B412">
        <v>12.94</v>
      </c>
      <c r="C412">
        <v>13.28</v>
      </c>
      <c r="D412">
        <v>12.58</v>
      </c>
      <c r="E412">
        <v>13.21</v>
      </c>
      <c r="F412">
        <v>13.21</v>
      </c>
      <c r="G412">
        <v>12461400</v>
      </c>
    </row>
    <row r="413" spans="1:7" x14ac:dyDescent="0.25">
      <c r="A413" s="27">
        <v>41108</v>
      </c>
      <c r="B413">
        <v>13.13</v>
      </c>
      <c r="C413">
        <v>13.42</v>
      </c>
      <c r="D413">
        <v>12.96</v>
      </c>
      <c r="E413">
        <v>13.07</v>
      </c>
      <c r="F413">
        <v>13.07</v>
      </c>
      <c r="G413">
        <v>8771800</v>
      </c>
    </row>
    <row r="414" spans="1:7" x14ac:dyDescent="0.25">
      <c r="A414" s="27">
        <v>41109</v>
      </c>
      <c r="B414">
        <v>13.15</v>
      </c>
      <c r="C414">
        <v>13.39</v>
      </c>
      <c r="D414">
        <v>12.86</v>
      </c>
      <c r="E414">
        <v>13.39</v>
      </c>
      <c r="F414">
        <v>13.39</v>
      </c>
      <c r="G414">
        <v>9041500</v>
      </c>
    </row>
    <row r="415" spans="1:7" x14ac:dyDescent="0.25">
      <c r="A415" s="27">
        <v>41110</v>
      </c>
      <c r="B415">
        <v>12.97</v>
      </c>
      <c r="C415">
        <v>13.14</v>
      </c>
      <c r="D415">
        <v>12.52</v>
      </c>
      <c r="E415">
        <v>12.63</v>
      </c>
      <c r="F415">
        <v>12.63</v>
      </c>
      <c r="G415">
        <v>11351400</v>
      </c>
    </row>
    <row r="416" spans="1:7" x14ac:dyDescent="0.25">
      <c r="A416" s="27">
        <v>41113</v>
      </c>
      <c r="B416">
        <v>11.62</v>
      </c>
      <c r="C416">
        <v>12.06</v>
      </c>
      <c r="D416">
        <v>11.21</v>
      </c>
      <c r="E416">
        <v>11.82</v>
      </c>
      <c r="F416">
        <v>11.82</v>
      </c>
      <c r="G416">
        <v>13916700</v>
      </c>
    </row>
    <row r="417" spans="1:7" x14ac:dyDescent="0.25">
      <c r="A417" s="27">
        <v>41114</v>
      </c>
      <c r="B417">
        <v>11.78</v>
      </c>
      <c r="C417">
        <v>11.82</v>
      </c>
      <c r="D417">
        <v>10.91</v>
      </c>
      <c r="E417">
        <v>11.3</v>
      </c>
      <c r="F417">
        <v>11.3</v>
      </c>
      <c r="G417">
        <v>16279600</v>
      </c>
    </row>
    <row r="418" spans="1:7" x14ac:dyDescent="0.25">
      <c r="A418" s="27">
        <v>41115</v>
      </c>
      <c r="B418">
        <v>11.33</v>
      </c>
      <c r="C418">
        <v>11.61</v>
      </c>
      <c r="D418">
        <v>10.96</v>
      </c>
      <c r="E418">
        <v>11.45</v>
      </c>
      <c r="F418">
        <v>11.45</v>
      </c>
      <c r="G418">
        <v>15367900</v>
      </c>
    </row>
    <row r="419" spans="1:7" x14ac:dyDescent="0.25">
      <c r="A419" s="27">
        <v>41116</v>
      </c>
      <c r="B419">
        <v>12.14</v>
      </c>
      <c r="C419">
        <v>12.34</v>
      </c>
      <c r="D419">
        <v>11.9</v>
      </c>
      <c r="E419">
        <v>12.3</v>
      </c>
      <c r="F419">
        <v>12.3</v>
      </c>
      <c r="G419">
        <v>12852600</v>
      </c>
    </row>
    <row r="420" spans="1:7" x14ac:dyDescent="0.25">
      <c r="A420" s="27">
        <v>41117</v>
      </c>
      <c r="B420">
        <v>12.81</v>
      </c>
      <c r="C420">
        <v>12.88</v>
      </c>
      <c r="D420">
        <v>12.48</v>
      </c>
      <c r="E420">
        <v>12.62</v>
      </c>
      <c r="F420">
        <v>12.62</v>
      </c>
      <c r="G420">
        <v>11992400</v>
      </c>
    </row>
    <row r="421" spans="1:7" x14ac:dyDescent="0.25">
      <c r="A421" s="27">
        <v>41120</v>
      </c>
      <c r="B421">
        <v>12.75</v>
      </c>
      <c r="C421">
        <v>12.87</v>
      </c>
      <c r="D421">
        <v>12.32</v>
      </c>
      <c r="E421">
        <v>12.35</v>
      </c>
      <c r="F421">
        <v>12.35</v>
      </c>
      <c r="G421">
        <v>9005300</v>
      </c>
    </row>
    <row r="422" spans="1:7" x14ac:dyDescent="0.25">
      <c r="A422" s="27">
        <v>41121</v>
      </c>
      <c r="B422">
        <v>12.11</v>
      </c>
      <c r="C422">
        <v>12.35</v>
      </c>
      <c r="D422">
        <v>11.97</v>
      </c>
      <c r="E422">
        <v>11.97</v>
      </c>
      <c r="F422">
        <v>11.97</v>
      </c>
      <c r="G422">
        <v>9460900</v>
      </c>
    </row>
    <row r="423" spans="1:7" x14ac:dyDescent="0.25">
      <c r="A423" s="27">
        <v>41122</v>
      </c>
      <c r="B423">
        <v>12.22</v>
      </c>
      <c r="C423">
        <v>12.41</v>
      </c>
      <c r="D423">
        <v>11.97</v>
      </c>
      <c r="E423">
        <v>12.27</v>
      </c>
      <c r="F423">
        <v>12.27</v>
      </c>
      <c r="G423">
        <v>11115100</v>
      </c>
    </row>
    <row r="424" spans="1:7" x14ac:dyDescent="0.25">
      <c r="A424" s="27">
        <v>41123</v>
      </c>
      <c r="B424">
        <v>11.97</v>
      </c>
      <c r="C424">
        <v>12.53</v>
      </c>
      <c r="D424">
        <v>11.83</v>
      </c>
      <c r="E424">
        <v>12.52</v>
      </c>
      <c r="F424">
        <v>12.52</v>
      </c>
      <c r="G424">
        <v>12771200</v>
      </c>
    </row>
    <row r="425" spans="1:7" x14ac:dyDescent="0.25">
      <c r="A425" s="27">
        <v>41124</v>
      </c>
      <c r="B425">
        <v>13.02</v>
      </c>
      <c r="C425">
        <v>13.41</v>
      </c>
      <c r="D425">
        <v>12.93</v>
      </c>
      <c r="E425">
        <v>13.41</v>
      </c>
      <c r="F425">
        <v>13.41</v>
      </c>
      <c r="G425">
        <v>9505800</v>
      </c>
    </row>
    <row r="426" spans="1:7" x14ac:dyDescent="0.25">
      <c r="A426" s="27">
        <v>41127</v>
      </c>
      <c r="B426">
        <v>13.58</v>
      </c>
      <c r="C426">
        <v>13.87</v>
      </c>
      <c r="D426">
        <v>13.5</v>
      </c>
      <c r="E426">
        <v>13.68</v>
      </c>
      <c r="F426">
        <v>13.68</v>
      </c>
      <c r="G426">
        <v>8861500</v>
      </c>
    </row>
    <row r="427" spans="1:7" x14ac:dyDescent="0.25">
      <c r="A427" s="27">
        <v>41128</v>
      </c>
      <c r="B427">
        <v>13.92</v>
      </c>
      <c r="C427">
        <v>13.99</v>
      </c>
      <c r="D427">
        <v>13.28</v>
      </c>
      <c r="E427">
        <v>13.31</v>
      </c>
      <c r="F427">
        <v>13.31</v>
      </c>
      <c r="G427">
        <v>6528700</v>
      </c>
    </row>
    <row r="428" spans="1:7" x14ac:dyDescent="0.25">
      <c r="A428" s="27">
        <v>41129</v>
      </c>
      <c r="B428">
        <v>13.34</v>
      </c>
      <c r="C428">
        <v>13.87</v>
      </c>
      <c r="D428">
        <v>13.24</v>
      </c>
      <c r="E428">
        <v>13.84</v>
      </c>
      <c r="F428">
        <v>13.84</v>
      </c>
      <c r="G428">
        <v>7588800</v>
      </c>
    </row>
    <row r="429" spans="1:7" x14ac:dyDescent="0.25">
      <c r="A429" s="27">
        <v>41130</v>
      </c>
      <c r="B429">
        <v>13.74</v>
      </c>
      <c r="C429">
        <v>14.07</v>
      </c>
      <c r="D429">
        <v>13.61</v>
      </c>
      <c r="E429">
        <v>13.91</v>
      </c>
      <c r="F429">
        <v>13.91</v>
      </c>
      <c r="G429">
        <v>5842800</v>
      </c>
    </row>
    <row r="430" spans="1:7" x14ac:dyDescent="0.25">
      <c r="A430" s="27">
        <v>41131</v>
      </c>
      <c r="B430">
        <v>13.76</v>
      </c>
      <c r="C430">
        <v>14.17</v>
      </c>
      <c r="D430">
        <v>13.67</v>
      </c>
      <c r="E430">
        <v>14.16</v>
      </c>
      <c r="F430">
        <v>14.16</v>
      </c>
      <c r="G430">
        <v>6401700</v>
      </c>
    </row>
    <row r="431" spans="1:7" x14ac:dyDescent="0.25">
      <c r="A431" s="27">
        <v>41134</v>
      </c>
      <c r="B431">
        <v>14.12</v>
      </c>
      <c r="C431">
        <v>14.54</v>
      </c>
      <c r="D431">
        <v>14.07</v>
      </c>
      <c r="E431">
        <v>14.54</v>
      </c>
      <c r="F431">
        <v>14.54</v>
      </c>
      <c r="G431">
        <v>8835700</v>
      </c>
    </row>
    <row r="432" spans="1:7" x14ac:dyDescent="0.25">
      <c r="A432" s="27">
        <v>41135</v>
      </c>
      <c r="B432">
        <v>14.45</v>
      </c>
      <c r="C432">
        <v>14.52</v>
      </c>
      <c r="D432">
        <v>13.72</v>
      </c>
      <c r="E432">
        <v>13.75</v>
      </c>
      <c r="F432">
        <v>13.75</v>
      </c>
      <c r="G432">
        <v>11609400</v>
      </c>
    </row>
    <row r="433" spans="1:7" x14ac:dyDescent="0.25">
      <c r="A433" s="27">
        <v>41136</v>
      </c>
      <c r="B433">
        <v>13.74</v>
      </c>
      <c r="C433">
        <v>14.07</v>
      </c>
      <c r="D433">
        <v>13.66</v>
      </c>
      <c r="E433">
        <v>13.73</v>
      </c>
      <c r="F433">
        <v>13.73</v>
      </c>
      <c r="G433">
        <v>6972200</v>
      </c>
    </row>
    <row r="434" spans="1:7" x14ac:dyDescent="0.25">
      <c r="A434" s="27">
        <v>41137</v>
      </c>
      <c r="B434">
        <v>13.79</v>
      </c>
      <c r="C434">
        <v>14.03</v>
      </c>
      <c r="D434">
        <v>13.56</v>
      </c>
      <c r="E434">
        <v>14.01</v>
      </c>
      <c r="F434">
        <v>14.01</v>
      </c>
      <c r="G434">
        <v>7947300</v>
      </c>
    </row>
    <row r="435" spans="1:7" x14ac:dyDescent="0.25">
      <c r="A435" s="27">
        <v>41138</v>
      </c>
      <c r="B435">
        <v>14.16</v>
      </c>
      <c r="C435">
        <v>14.52</v>
      </c>
      <c r="D435">
        <v>13.98</v>
      </c>
      <c r="E435">
        <v>14.42</v>
      </c>
      <c r="F435">
        <v>14.42</v>
      </c>
      <c r="G435">
        <v>7190600</v>
      </c>
    </row>
    <row r="436" spans="1:7" x14ac:dyDescent="0.25">
      <c r="A436" s="27">
        <v>41141</v>
      </c>
      <c r="B436">
        <v>14.3</v>
      </c>
      <c r="C436">
        <v>14.44</v>
      </c>
      <c r="D436">
        <v>14.03</v>
      </c>
      <c r="E436">
        <v>14.39</v>
      </c>
      <c r="F436">
        <v>14.39</v>
      </c>
      <c r="G436">
        <v>7451500</v>
      </c>
    </row>
    <row r="437" spans="1:7" x14ac:dyDescent="0.25">
      <c r="A437" s="27">
        <v>41142</v>
      </c>
      <c r="B437">
        <v>14.6</v>
      </c>
      <c r="C437">
        <v>14.65</v>
      </c>
      <c r="D437">
        <v>13.88</v>
      </c>
      <c r="E437">
        <v>14</v>
      </c>
      <c r="F437">
        <v>14</v>
      </c>
      <c r="G437">
        <v>14412900</v>
      </c>
    </row>
    <row r="438" spans="1:7" x14ac:dyDescent="0.25">
      <c r="A438" s="27">
        <v>41143</v>
      </c>
      <c r="B438">
        <v>13.78</v>
      </c>
      <c r="C438">
        <v>14.07</v>
      </c>
      <c r="D438">
        <v>13.61</v>
      </c>
      <c r="E438">
        <v>13.9</v>
      </c>
      <c r="F438">
        <v>13.9</v>
      </c>
      <c r="G438">
        <v>10763100</v>
      </c>
    </row>
    <row r="439" spans="1:7" x14ac:dyDescent="0.25">
      <c r="A439" s="27">
        <v>41144</v>
      </c>
      <c r="B439">
        <v>13.83</v>
      </c>
      <c r="C439">
        <v>13.87</v>
      </c>
      <c r="D439">
        <v>13.44</v>
      </c>
      <c r="E439">
        <v>13.6</v>
      </c>
      <c r="F439">
        <v>13.6</v>
      </c>
      <c r="G439">
        <v>9081900</v>
      </c>
    </row>
    <row r="440" spans="1:7" x14ac:dyDescent="0.25">
      <c r="A440" s="27">
        <v>41145</v>
      </c>
      <c r="B440">
        <v>13.46</v>
      </c>
      <c r="C440">
        <v>14.29</v>
      </c>
      <c r="D440">
        <v>13.43</v>
      </c>
      <c r="E440">
        <v>14.19</v>
      </c>
      <c r="F440">
        <v>14.19</v>
      </c>
      <c r="G440">
        <v>8821900</v>
      </c>
    </row>
    <row r="441" spans="1:7" x14ac:dyDescent="0.25">
      <c r="A441" s="27">
        <v>41148</v>
      </c>
      <c r="B441">
        <v>14.31</v>
      </c>
      <c r="C441">
        <v>14.43</v>
      </c>
      <c r="D441">
        <v>14.04</v>
      </c>
      <c r="E441">
        <v>14.08</v>
      </c>
      <c r="F441">
        <v>14.08</v>
      </c>
      <c r="G441">
        <v>6594500</v>
      </c>
    </row>
    <row r="442" spans="1:7" x14ac:dyDescent="0.25">
      <c r="A442" s="27">
        <v>41149</v>
      </c>
      <c r="B442">
        <v>13.88</v>
      </c>
      <c r="C442">
        <v>14.09</v>
      </c>
      <c r="D442">
        <v>13.77</v>
      </c>
      <c r="E442">
        <v>13.81</v>
      </c>
      <c r="F442">
        <v>13.81</v>
      </c>
      <c r="G442">
        <v>8339000</v>
      </c>
    </row>
    <row r="443" spans="1:7" x14ac:dyDescent="0.25">
      <c r="A443" s="27">
        <v>41150</v>
      </c>
      <c r="B443">
        <v>13.86</v>
      </c>
      <c r="C443">
        <v>14.13</v>
      </c>
      <c r="D443">
        <v>13.74</v>
      </c>
      <c r="E443">
        <v>13.77</v>
      </c>
      <c r="F443">
        <v>13.77</v>
      </c>
      <c r="G443">
        <v>7923300</v>
      </c>
    </row>
    <row r="444" spans="1:7" x14ac:dyDescent="0.25">
      <c r="A444" s="27">
        <v>41151</v>
      </c>
      <c r="B444">
        <v>13.46</v>
      </c>
      <c r="C444">
        <v>13.65</v>
      </c>
      <c r="D444">
        <v>13.33</v>
      </c>
      <c r="E444">
        <v>13.48</v>
      </c>
      <c r="F444">
        <v>13.48</v>
      </c>
      <c r="G444">
        <v>8499400</v>
      </c>
    </row>
    <row r="445" spans="1:7" x14ac:dyDescent="0.25">
      <c r="A445" s="27">
        <v>41152</v>
      </c>
      <c r="B445">
        <v>13.71</v>
      </c>
      <c r="C445">
        <v>14</v>
      </c>
      <c r="D445">
        <v>13.4</v>
      </c>
      <c r="E445">
        <v>13.89</v>
      </c>
      <c r="F445">
        <v>13.89</v>
      </c>
      <c r="G445">
        <v>9757200</v>
      </c>
    </row>
    <row r="446" spans="1:7" x14ac:dyDescent="0.25">
      <c r="A446" s="27">
        <v>41156</v>
      </c>
      <c r="B446">
        <v>13.86</v>
      </c>
      <c r="C446">
        <v>14.06</v>
      </c>
      <c r="D446">
        <v>13.62</v>
      </c>
      <c r="E446">
        <v>14.01</v>
      </c>
      <c r="F446">
        <v>14.01</v>
      </c>
      <c r="G446">
        <v>7816900</v>
      </c>
    </row>
    <row r="447" spans="1:7" x14ac:dyDescent="0.25">
      <c r="A447" s="27">
        <v>41157</v>
      </c>
      <c r="B447">
        <v>14.09</v>
      </c>
      <c r="C447">
        <v>14.48</v>
      </c>
      <c r="D447">
        <v>14.02</v>
      </c>
      <c r="E447">
        <v>14.39</v>
      </c>
      <c r="F447">
        <v>14.39</v>
      </c>
      <c r="G447">
        <v>7352700</v>
      </c>
    </row>
    <row r="448" spans="1:7" x14ac:dyDescent="0.25">
      <c r="A448" s="27">
        <v>41158</v>
      </c>
      <c r="B448">
        <v>14.73</v>
      </c>
      <c r="C448">
        <v>15.91</v>
      </c>
      <c r="D448">
        <v>14.71</v>
      </c>
      <c r="E448">
        <v>15.9</v>
      </c>
      <c r="F448">
        <v>15.9</v>
      </c>
      <c r="G448">
        <v>13334100</v>
      </c>
    </row>
    <row r="449" spans="1:7" x14ac:dyDescent="0.25">
      <c r="A449" s="27">
        <v>41159</v>
      </c>
      <c r="B449">
        <v>16.219999000000001</v>
      </c>
      <c r="C449">
        <v>16.860001</v>
      </c>
      <c r="D449">
        <v>16.170000000000002</v>
      </c>
      <c r="E449">
        <v>16.790001</v>
      </c>
      <c r="F449">
        <v>16.790001</v>
      </c>
      <c r="G449">
        <v>10857900</v>
      </c>
    </row>
    <row r="450" spans="1:7" x14ac:dyDescent="0.25">
      <c r="A450" s="27">
        <v>41162</v>
      </c>
      <c r="B450">
        <v>16.559999000000001</v>
      </c>
      <c r="C450">
        <v>17.09</v>
      </c>
      <c r="D450">
        <v>15.81</v>
      </c>
      <c r="E450">
        <v>15.85</v>
      </c>
      <c r="F450">
        <v>15.85</v>
      </c>
      <c r="G450">
        <v>11927600</v>
      </c>
    </row>
    <row r="451" spans="1:7" x14ac:dyDescent="0.25">
      <c r="A451" s="27">
        <v>41163</v>
      </c>
      <c r="B451">
        <v>15.87</v>
      </c>
      <c r="C451">
        <v>16.309999000000001</v>
      </c>
      <c r="D451">
        <v>15.69</v>
      </c>
      <c r="E451">
        <v>15.96</v>
      </c>
      <c r="F451">
        <v>15.96</v>
      </c>
      <c r="G451">
        <v>11771400</v>
      </c>
    </row>
    <row r="452" spans="1:7" x14ac:dyDescent="0.25">
      <c r="A452" s="27">
        <v>41164</v>
      </c>
      <c r="B452">
        <v>16.27</v>
      </c>
      <c r="C452">
        <v>16.489999999999998</v>
      </c>
      <c r="D452">
        <v>15.87</v>
      </c>
      <c r="E452">
        <v>16.389999</v>
      </c>
      <c r="F452">
        <v>16.389999</v>
      </c>
      <c r="G452">
        <v>13556400</v>
      </c>
    </row>
    <row r="453" spans="1:7" x14ac:dyDescent="0.25">
      <c r="A453" s="27">
        <v>41165</v>
      </c>
      <c r="B453">
        <v>16.379999000000002</v>
      </c>
      <c r="C453">
        <v>17.709999</v>
      </c>
      <c r="D453">
        <v>16.079999999999998</v>
      </c>
      <c r="E453">
        <v>17.610001</v>
      </c>
      <c r="F453">
        <v>17.610001</v>
      </c>
      <c r="G453">
        <v>17059500</v>
      </c>
    </row>
    <row r="454" spans="1:7" x14ac:dyDescent="0.25">
      <c r="A454" s="27">
        <v>41166</v>
      </c>
      <c r="B454">
        <v>17.93</v>
      </c>
      <c r="C454">
        <v>18.239999999999998</v>
      </c>
      <c r="D454">
        <v>16.899999999999999</v>
      </c>
      <c r="E454">
        <v>17.02</v>
      </c>
      <c r="F454">
        <v>17.02</v>
      </c>
      <c r="G454">
        <v>18111200</v>
      </c>
    </row>
    <row r="455" spans="1:7" x14ac:dyDescent="0.25">
      <c r="A455" s="27">
        <v>41169</v>
      </c>
      <c r="B455">
        <v>16.690000999999999</v>
      </c>
      <c r="C455">
        <v>17.120000999999998</v>
      </c>
      <c r="D455">
        <v>16.68</v>
      </c>
      <c r="E455">
        <v>17.09</v>
      </c>
      <c r="F455">
        <v>17.09</v>
      </c>
      <c r="G455">
        <v>9530500</v>
      </c>
    </row>
    <row r="456" spans="1:7" x14ac:dyDescent="0.25">
      <c r="A456" s="27">
        <v>41170</v>
      </c>
      <c r="B456">
        <v>17</v>
      </c>
      <c r="C456">
        <v>17.610001</v>
      </c>
      <c r="D456">
        <v>16.84</v>
      </c>
      <c r="E456">
        <v>17.540001</v>
      </c>
      <c r="F456">
        <v>17.540001</v>
      </c>
      <c r="G456">
        <v>11709700</v>
      </c>
    </row>
    <row r="457" spans="1:7" x14ac:dyDescent="0.25">
      <c r="A457" s="27">
        <v>41171</v>
      </c>
      <c r="B457">
        <v>17.860001</v>
      </c>
      <c r="C457">
        <v>17.920000000000002</v>
      </c>
      <c r="D457">
        <v>17.469999000000001</v>
      </c>
      <c r="E457">
        <v>17.559999000000001</v>
      </c>
      <c r="F457">
        <v>17.559999000000001</v>
      </c>
      <c r="G457">
        <v>10816400</v>
      </c>
    </row>
    <row r="458" spans="1:7" x14ac:dyDescent="0.25">
      <c r="A458" s="27">
        <v>41172</v>
      </c>
      <c r="B458">
        <v>17.41</v>
      </c>
      <c r="C458">
        <v>17.760000000000002</v>
      </c>
      <c r="D458">
        <v>17.100000000000001</v>
      </c>
      <c r="E458">
        <v>17.739999999999998</v>
      </c>
      <c r="F458">
        <v>17.739999999999998</v>
      </c>
      <c r="G458">
        <v>11508100</v>
      </c>
    </row>
    <row r="459" spans="1:7" x14ac:dyDescent="0.25">
      <c r="A459" s="27">
        <v>41173</v>
      </c>
      <c r="B459">
        <v>17.719999000000001</v>
      </c>
      <c r="C459">
        <v>18.09</v>
      </c>
      <c r="D459">
        <v>17.559999000000001</v>
      </c>
      <c r="E459">
        <v>17.870000999999998</v>
      </c>
      <c r="F459">
        <v>17.870000999999998</v>
      </c>
      <c r="G459">
        <v>7273200</v>
      </c>
    </row>
    <row r="460" spans="1:7" x14ac:dyDescent="0.25">
      <c r="A460" s="27">
        <v>41176</v>
      </c>
      <c r="B460">
        <v>17.66</v>
      </c>
      <c r="C460">
        <v>18.25</v>
      </c>
      <c r="D460">
        <v>17.559999000000001</v>
      </c>
      <c r="E460">
        <v>18.09</v>
      </c>
      <c r="F460">
        <v>18.09</v>
      </c>
      <c r="G460">
        <v>9052000</v>
      </c>
    </row>
    <row r="461" spans="1:7" x14ac:dyDescent="0.25">
      <c r="A461" s="27">
        <v>41177</v>
      </c>
      <c r="B461">
        <v>18.32</v>
      </c>
      <c r="C461">
        <v>18.32</v>
      </c>
      <c r="D461">
        <v>16.68</v>
      </c>
      <c r="E461">
        <v>16.75</v>
      </c>
      <c r="F461">
        <v>16.75</v>
      </c>
      <c r="G461">
        <v>12352700</v>
      </c>
    </row>
    <row r="462" spans="1:7" x14ac:dyDescent="0.25">
      <c r="A462" s="27">
        <v>41178</v>
      </c>
      <c r="B462">
        <v>16.420000000000002</v>
      </c>
      <c r="C462">
        <v>16.649999999999999</v>
      </c>
      <c r="D462">
        <v>15.72</v>
      </c>
      <c r="E462">
        <v>16.09</v>
      </c>
      <c r="F462">
        <v>16.09</v>
      </c>
      <c r="G462">
        <v>13107300</v>
      </c>
    </row>
    <row r="463" spans="1:7" x14ac:dyDescent="0.25">
      <c r="A463" s="27">
        <v>41179</v>
      </c>
      <c r="B463">
        <v>16.579999999999998</v>
      </c>
      <c r="C463">
        <v>17.59</v>
      </c>
      <c r="D463">
        <v>16.350000000000001</v>
      </c>
      <c r="E463">
        <v>17.530000999999999</v>
      </c>
      <c r="F463">
        <v>17.530000999999999</v>
      </c>
      <c r="G463">
        <v>11007800</v>
      </c>
    </row>
    <row r="464" spans="1:7" x14ac:dyDescent="0.25">
      <c r="A464" s="27">
        <v>41180</v>
      </c>
      <c r="B464">
        <v>17.190000999999999</v>
      </c>
      <c r="C464">
        <v>17.579999999999998</v>
      </c>
      <c r="D464">
        <v>16.860001</v>
      </c>
      <c r="E464">
        <v>17.02</v>
      </c>
      <c r="F464">
        <v>17.02</v>
      </c>
      <c r="G464">
        <v>14588400</v>
      </c>
    </row>
    <row r="465" spans="1:7" x14ac:dyDescent="0.25">
      <c r="A465" s="27">
        <v>41183</v>
      </c>
      <c r="B465">
        <v>17.43</v>
      </c>
      <c r="C465">
        <v>17.91</v>
      </c>
      <c r="D465">
        <v>16.73</v>
      </c>
      <c r="E465">
        <v>16.84</v>
      </c>
      <c r="F465">
        <v>16.84</v>
      </c>
      <c r="G465">
        <v>12522600</v>
      </c>
    </row>
    <row r="466" spans="1:7" x14ac:dyDescent="0.25">
      <c r="A466" s="27">
        <v>41184</v>
      </c>
      <c r="B466">
        <v>17.07</v>
      </c>
      <c r="C466">
        <v>17.23</v>
      </c>
      <c r="D466">
        <v>16.600000000000001</v>
      </c>
      <c r="E466">
        <v>17.170000000000002</v>
      </c>
      <c r="F466">
        <v>17.170000000000002</v>
      </c>
      <c r="G466">
        <v>7781200</v>
      </c>
    </row>
    <row r="467" spans="1:7" x14ac:dyDescent="0.25">
      <c r="A467" s="27">
        <v>41185</v>
      </c>
      <c r="B467">
        <v>17.16</v>
      </c>
      <c r="C467">
        <v>17.469999000000001</v>
      </c>
      <c r="D467">
        <v>16.760000000000002</v>
      </c>
      <c r="E467">
        <v>17.239999999999998</v>
      </c>
      <c r="F467">
        <v>17.239999999999998</v>
      </c>
      <c r="G467">
        <v>9475900</v>
      </c>
    </row>
    <row r="468" spans="1:7" x14ac:dyDescent="0.25">
      <c r="A468" s="27">
        <v>41186</v>
      </c>
      <c r="B468">
        <v>17.399999999999999</v>
      </c>
      <c r="C468">
        <v>17.68</v>
      </c>
      <c r="D468">
        <v>17.27</v>
      </c>
      <c r="E468">
        <v>17.670000000000002</v>
      </c>
      <c r="F468">
        <v>17.670000000000002</v>
      </c>
      <c r="G468">
        <v>7677200</v>
      </c>
    </row>
    <row r="469" spans="1:7" x14ac:dyDescent="0.25">
      <c r="A469" s="27">
        <v>41187</v>
      </c>
      <c r="B469">
        <v>18.219999000000001</v>
      </c>
      <c r="C469">
        <v>18.41</v>
      </c>
      <c r="D469">
        <v>17.690000999999999</v>
      </c>
      <c r="E469">
        <v>17.899999999999999</v>
      </c>
      <c r="F469">
        <v>17.899999999999999</v>
      </c>
      <c r="G469">
        <v>13118100</v>
      </c>
    </row>
    <row r="470" spans="1:7" x14ac:dyDescent="0.25">
      <c r="A470" s="27">
        <v>41190</v>
      </c>
      <c r="B470">
        <v>17.639999</v>
      </c>
      <c r="C470">
        <v>17.870000999999998</v>
      </c>
      <c r="D470">
        <v>17.52</v>
      </c>
      <c r="E470">
        <v>17.709999</v>
      </c>
      <c r="F470">
        <v>17.709999</v>
      </c>
      <c r="G470">
        <v>7163800</v>
      </c>
    </row>
    <row r="471" spans="1:7" x14ac:dyDescent="0.25">
      <c r="A471" s="27">
        <v>41191</v>
      </c>
      <c r="B471">
        <v>17.68</v>
      </c>
      <c r="C471">
        <v>17.760000000000002</v>
      </c>
      <c r="D471">
        <v>16.84</v>
      </c>
      <c r="E471">
        <v>16.940000999999999</v>
      </c>
      <c r="F471">
        <v>16.940000999999999</v>
      </c>
      <c r="G471">
        <v>12746300</v>
      </c>
    </row>
    <row r="472" spans="1:7" x14ac:dyDescent="0.25">
      <c r="A472" s="27">
        <v>41192</v>
      </c>
      <c r="B472">
        <v>17.110001</v>
      </c>
      <c r="C472">
        <v>17.239999999999998</v>
      </c>
      <c r="D472">
        <v>16.739999999999998</v>
      </c>
      <c r="E472">
        <v>17.149999999999999</v>
      </c>
      <c r="F472">
        <v>17.149999999999999</v>
      </c>
      <c r="G472">
        <v>11635500</v>
      </c>
    </row>
    <row r="473" spans="1:7" x14ac:dyDescent="0.25">
      <c r="A473" s="27">
        <v>41193</v>
      </c>
      <c r="B473">
        <v>17.379999000000002</v>
      </c>
      <c r="C473">
        <v>17.59</v>
      </c>
      <c r="D473">
        <v>17.23</v>
      </c>
      <c r="E473">
        <v>17.360001</v>
      </c>
      <c r="F473">
        <v>17.360001</v>
      </c>
      <c r="G473">
        <v>8217500</v>
      </c>
    </row>
    <row r="474" spans="1:7" x14ac:dyDescent="0.25">
      <c r="A474" s="27">
        <v>41194</v>
      </c>
      <c r="B474">
        <v>17.649999999999999</v>
      </c>
      <c r="C474">
        <v>17.799999</v>
      </c>
      <c r="D474">
        <v>17.07</v>
      </c>
      <c r="E474">
        <v>17.170000000000002</v>
      </c>
      <c r="F474">
        <v>17.170000000000002</v>
      </c>
      <c r="G474">
        <v>14610600</v>
      </c>
    </row>
    <row r="475" spans="1:7" x14ac:dyDescent="0.25">
      <c r="A475" s="27">
        <v>41197</v>
      </c>
      <c r="B475">
        <v>17.32</v>
      </c>
      <c r="C475">
        <v>17.82</v>
      </c>
      <c r="D475">
        <v>16.969999000000001</v>
      </c>
      <c r="E475">
        <v>17.780000999999999</v>
      </c>
      <c r="F475">
        <v>17.780000999999999</v>
      </c>
      <c r="G475">
        <v>12006300</v>
      </c>
    </row>
    <row r="476" spans="1:7" x14ac:dyDescent="0.25">
      <c r="A476" s="27">
        <v>41198</v>
      </c>
      <c r="B476">
        <v>18.079999999999998</v>
      </c>
      <c r="C476">
        <v>18.27</v>
      </c>
      <c r="D476">
        <v>17.920000000000002</v>
      </c>
      <c r="E476">
        <v>18.170000000000002</v>
      </c>
      <c r="F476">
        <v>18.170000000000002</v>
      </c>
      <c r="G476">
        <v>9243800</v>
      </c>
    </row>
    <row r="477" spans="1:7" x14ac:dyDescent="0.25">
      <c r="A477" s="27">
        <v>41199</v>
      </c>
      <c r="B477">
        <v>18.200001</v>
      </c>
      <c r="C477">
        <v>18.5</v>
      </c>
      <c r="D477">
        <v>17.989999999999998</v>
      </c>
      <c r="E477">
        <v>18.379999000000002</v>
      </c>
      <c r="F477">
        <v>18.379999000000002</v>
      </c>
      <c r="G477">
        <v>9317800</v>
      </c>
    </row>
    <row r="478" spans="1:7" x14ac:dyDescent="0.25">
      <c r="A478" s="27">
        <v>41200</v>
      </c>
      <c r="B478">
        <v>18.260000000000002</v>
      </c>
      <c r="C478">
        <v>18.68</v>
      </c>
      <c r="D478">
        <v>18.149999999999999</v>
      </c>
      <c r="E478">
        <v>18.420000000000002</v>
      </c>
      <c r="F478">
        <v>18.420000000000002</v>
      </c>
      <c r="G478">
        <v>9460400</v>
      </c>
    </row>
    <row r="479" spans="1:7" x14ac:dyDescent="0.25">
      <c r="A479" s="27">
        <v>41201</v>
      </c>
      <c r="B479">
        <v>18.280000999999999</v>
      </c>
      <c r="C479">
        <v>18.290001</v>
      </c>
      <c r="D479">
        <v>17.07</v>
      </c>
      <c r="E479">
        <v>17.27</v>
      </c>
      <c r="F479">
        <v>17.27</v>
      </c>
      <c r="G479">
        <v>16210700</v>
      </c>
    </row>
    <row r="480" spans="1:7" x14ac:dyDescent="0.25">
      <c r="A480" s="27">
        <v>41204</v>
      </c>
      <c r="B480">
        <v>17.329999999999998</v>
      </c>
      <c r="C480">
        <v>17.510000000000002</v>
      </c>
      <c r="D480">
        <v>16.799999</v>
      </c>
      <c r="E480">
        <v>17.489999999999998</v>
      </c>
      <c r="F480">
        <v>17.489999999999998</v>
      </c>
      <c r="G480">
        <v>10753700</v>
      </c>
    </row>
    <row r="481" spans="1:7" x14ac:dyDescent="0.25">
      <c r="A481" s="27">
        <v>41205</v>
      </c>
      <c r="B481">
        <v>16.52</v>
      </c>
      <c r="C481">
        <v>16.620000999999998</v>
      </c>
      <c r="D481">
        <v>15.86</v>
      </c>
      <c r="E481">
        <v>16.079999999999998</v>
      </c>
      <c r="F481">
        <v>16.079999999999998</v>
      </c>
      <c r="G481">
        <v>19946600</v>
      </c>
    </row>
    <row r="482" spans="1:7" x14ac:dyDescent="0.25">
      <c r="A482" s="27">
        <v>41206</v>
      </c>
      <c r="B482">
        <v>16.27</v>
      </c>
      <c r="C482">
        <v>16.309999000000001</v>
      </c>
      <c r="D482">
        <v>15.83</v>
      </c>
      <c r="E482">
        <v>15.93</v>
      </c>
      <c r="F482">
        <v>15.93</v>
      </c>
      <c r="G482">
        <v>12459300</v>
      </c>
    </row>
    <row r="483" spans="1:7" x14ac:dyDescent="0.25">
      <c r="A483" s="27">
        <v>41207</v>
      </c>
      <c r="B483">
        <v>16.510000000000002</v>
      </c>
      <c r="C483">
        <v>16.59</v>
      </c>
      <c r="D483">
        <v>15.98</v>
      </c>
      <c r="E483">
        <v>16.370000999999998</v>
      </c>
      <c r="F483">
        <v>16.370000999999998</v>
      </c>
      <c r="G483">
        <v>13225400</v>
      </c>
    </row>
    <row r="484" spans="1:7" x14ac:dyDescent="0.25">
      <c r="A484" s="27">
        <v>41208</v>
      </c>
      <c r="B484">
        <v>16.41</v>
      </c>
      <c r="C484">
        <v>16.670000000000002</v>
      </c>
      <c r="D484">
        <v>15.98</v>
      </c>
      <c r="E484">
        <v>16.420000000000002</v>
      </c>
      <c r="F484">
        <v>16.420000000000002</v>
      </c>
      <c r="G484">
        <v>11553900</v>
      </c>
    </row>
    <row r="485" spans="1:7" x14ac:dyDescent="0.25">
      <c r="A485" s="27">
        <v>41213</v>
      </c>
      <c r="B485">
        <v>16.760000000000002</v>
      </c>
      <c r="C485">
        <v>16.790001</v>
      </c>
      <c r="D485">
        <v>15.94</v>
      </c>
      <c r="E485">
        <v>16.079999999999998</v>
      </c>
      <c r="F485">
        <v>16.079999999999998</v>
      </c>
      <c r="G485">
        <v>11487200</v>
      </c>
    </row>
    <row r="486" spans="1:7" x14ac:dyDescent="0.25">
      <c r="A486" s="27">
        <v>41214</v>
      </c>
      <c r="B486">
        <v>16.239999999999998</v>
      </c>
      <c r="C486">
        <v>17.370000999999998</v>
      </c>
      <c r="D486">
        <v>16.209999</v>
      </c>
      <c r="E486">
        <v>17.329999999999998</v>
      </c>
      <c r="F486">
        <v>17.329999999999998</v>
      </c>
      <c r="G486">
        <v>12460700</v>
      </c>
    </row>
    <row r="487" spans="1:7" x14ac:dyDescent="0.25">
      <c r="A487" s="27">
        <v>41215</v>
      </c>
      <c r="B487">
        <v>17.59</v>
      </c>
      <c r="C487">
        <v>17.66</v>
      </c>
      <c r="D487">
        <v>16.829999999999998</v>
      </c>
      <c r="E487">
        <v>16.889999</v>
      </c>
      <c r="F487">
        <v>16.889999</v>
      </c>
      <c r="G487">
        <v>14293800</v>
      </c>
    </row>
    <row r="488" spans="1:7" x14ac:dyDescent="0.25">
      <c r="A488" s="27">
        <v>41218</v>
      </c>
      <c r="B488">
        <v>16.649999999999999</v>
      </c>
      <c r="C488">
        <v>16.77</v>
      </c>
      <c r="D488">
        <v>16.16</v>
      </c>
      <c r="E488">
        <v>16.57</v>
      </c>
      <c r="F488">
        <v>16.57</v>
      </c>
      <c r="G488">
        <v>12441800</v>
      </c>
    </row>
    <row r="489" spans="1:7" x14ac:dyDescent="0.25">
      <c r="A489" s="27">
        <v>41219</v>
      </c>
      <c r="B489">
        <v>16.700001</v>
      </c>
      <c r="C489">
        <v>17.34</v>
      </c>
      <c r="D489">
        <v>16.540001</v>
      </c>
      <c r="E489">
        <v>17.139999</v>
      </c>
      <c r="F489">
        <v>17.139999</v>
      </c>
      <c r="G489">
        <v>10392500</v>
      </c>
    </row>
    <row r="490" spans="1:7" x14ac:dyDescent="0.25">
      <c r="A490" s="27">
        <v>41220</v>
      </c>
      <c r="B490">
        <v>16.75</v>
      </c>
      <c r="C490">
        <v>16.850000000000001</v>
      </c>
      <c r="D490">
        <v>15.57</v>
      </c>
      <c r="E490">
        <v>15.8</v>
      </c>
      <c r="F490">
        <v>15.8</v>
      </c>
      <c r="G490">
        <v>20791300</v>
      </c>
    </row>
    <row r="491" spans="1:7" x14ac:dyDescent="0.25">
      <c r="A491" s="27">
        <v>41221</v>
      </c>
      <c r="B491">
        <v>15.8</v>
      </c>
      <c r="C491">
        <v>16.16</v>
      </c>
      <c r="D491">
        <v>15.57</v>
      </c>
      <c r="E491">
        <v>15.66</v>
      </c>
      <c r="F491">
        <v>15.66</v>
      </c>
      <c r="G491">
        <v>16096700</v>
      </c>
    </row>
    <row r="492" spans="1:7" x14ac:dyDescent="0.25">
      <c r="A492" s="27">
        <v>41222</v>
      </c>
      <c r="B492">
        <v>15.49</v>
      </c>
      <c r="C492">
        <v>16.170000000000002</v>
      </c>
      <c r="D492">
        <v>15.47</v>
      </c>
      <c r="E492">
        <v>15.66</v>
      </c>
      <c r="F492">
        <v>15.66</v>
      </c>
      <c r="G492">
        <v>13800100</v>
      </c>
    </row>
    <row r="493" spans="1:7" x14ac:dyDescent="0.25">
      <c r="A493" s="27">
        <v>41225</v>
      </c>
      <c r="B493">
        <v>15.87</v>
      </c>
      <c r="C493">
        <v>16.719999000000001</v>
      </c>
      <c r="D493">
        <v>15.84</v>
      </c>
      <c r="E493">
        <v>16.649999999999999</v>
      </c>
      <c r="F493">
        <v>16.649999999999999</v>
      </c>
      <c r="G493">
        <v>10317800</v>
      </c>
    </row>
    <row r="494" spans="1:7" x14ac:dyDescent="0.25">
      <c r="A494" s="27">
        <v>41226</v>
      </c>
      <c r="B494">
        <v>16.299999</v>
      </c>
      <c r="C494">
        <v>17.079999999999998</v>
      </c>
      <c r="D494">
        <v>16.190000999999999</v>
      </c>
      <c r="E494">
        <v>16.649999999999999</v>
      </c>
      <c r="F494">
        <v>16.649999999999999</v>
      </c>
      <c r="G494">
        <v>13820300</v>
      </c>
    </row>
    <row r="495" spans="1:7" x14ac:dyDescent="0.25">
      <c r="A495" s="27">
        <v>41227</v>
      </c>
      <c r="B495">
        <v>17.129999000000002</v>
      </c>
      <c r="C495">
        <v>17.18</v>
      </c>
      <c r="D495">
        <v>15.8</v>
      </c>
      <c r="E495">
        <v>16.07</v>
      </c>
      <c r="F495">
        <v>16.07</v>
      </c>
      <c r="G495">
        <v>15526600</v>
      </c>
    </row>
    <row r="496" spans="1:7" x14ac:dyDescent="0.25">
      <c r="A496" s="27">
        <v>41228</v>
      </c>
      <c r="B496">
        <v>16.09</v>
      </c>
      <c r="C496">
        <v>16.379999000000002</v>
      </c>
      <c r="D496">
        <v>15.4</v>
      </c>
      <c r="E496">
        <v>15.93</v>
      </c>
      <c r="F496">
        <v>15.93</v>
      </c>
      <c r="G496">
        <v>14155700</v>
      </c>
    </row>
    <row r="497" spans="1:7" x14ac:dyDescent="0.25">
      <c r="A497" s="27">
        <v>41229</v>
      </c>
      <c r="B497">
        <v>16.100000000000001</v>
      </c>
      <c r="C497">
        <v>16.670000000000002</v>
      </c>
      <c r="D497">
        <v>15.53</v>
      </c>
      <c r="E497">
        <v>16.629999000000002</v>
      </c>
      <c r="F497">
        <v>16.629999000000002</v>
      </c>
      <c r="G497">
        <v>18424700</v>
      </c>
    </row>
    <row r="498" spans="1:7" x14ac:dyDescent="0.25">
      <c r="A498" s="27">
        <v>41232</v>
      </c>
      <c r="B498">
        <v>17.239999999999998</v>
      </c>
      <c r="C498">
        <v>18.100000000000001</v>
      </c>
      <c r="D498">
        <v>17.23</v>
      </c>
      <c r="E498">
        <v>18.079999999999998</v>
      </c>
      <c r="F498">
        <v>18.079999999999998</v>
      </c>
      <c r="G498">
        <v>17792000</v>
      </c>
    </row>
    <row r="499" spans="1:7" x14ac:dyDescent="0.25">
      <c r="A499" s="27">
        <v>41233</v>
      </c>
      <c r="B499">
        <v>18.280000999999999</v>
      </c>
      <c r="C499">
        <v>18.420000000000002</v>
      </c>
      <c r="D499">
        <v>17.969999000000001</v>
      </c>
      <c r="E499">
        <v>18.370000999999998</v>
      </c>
      <c r="F499">
        <v>18.370000999999998</v>
      </c>
      <c r="G499">
        <v>17482800</v>
      </c>
    </row>
    <row r="500" spans="1:7" x14ac:dyDescent="0.25">
      <c r="A500" s="27">
        <v>41234</v>
      </c>
      <c r="B500">
        <v>18.440000999999999</v>
      </c>
      <c r="C500">
        <v>18.739999999999998</v>
      </c>
      <c r="D500">
        <v>18.079999999999998</v>
      </c>
      <c r="E500">
        <v>18.23</v>
      </c>
      <c r="F500">
        <v>18.23</v>
      </c>
      <c r="G500">
        <v>10483700</v>
      </c>
    </row>
    <row r="501" spans="1:7" x14ac:dyDescent="0.25">
      <c r="A501" s="27">
        <v>41236</v>
      </c>
      <c r="B501">
        <v>18.700001</v>
      </c>
      <c r="C501">
        <v>19.059999000000001</v>
      </c>
      <c r="D501">
        <v>18.530000999999999</v>
      </c>
      <c r="E501">
        <v>19.059999000000001</v>
      </c>
      <c r="F501">
        <v>19.059999000000001</v>
      </c>
      <c r="G501">
        <v>6382800</v>
      </c>
    </row>
    <row r="502" spans="1:7" x14ac:dyDescent="0.25">
      <c r="A502" s="27">
        <v>41239</v>
      </c>
      <c r="B502">
        <v>18.719999000000001</v>
      </c>
      <c r="C502">
        <v>19.239999999999998</v>
      </c>
      <c r="D502">
        <v>18.620000999999998</v>
      </c>
      <c r="E502">
        <v>19.200001</v>
      </c>
      <c r="F502">
        <v>19.200001</v>
      </c>
      <c r="G502">
        <v>11046700</v>
      </c>
    </row>
    <row r="503" spans="1:7" x14ac:dyDescent="0.25">
      <c r="A503" s="27">
        <v>41240</v>
      </c>
      <c r="B503">
        <v>19.34</v>
      </c>
      <c r="C503">
        <v>19.5</v>
      </c>
      <c r="D503">
        <v>18.73</v>
      </c>
      <c r="E503">
        <v>18.780000999999999</v>
      </c>
      <c r="F503">
        <v>18.780000999999999</v>
      </c>
      <c r="G503">
        <v>12850500</v>
      </c>
    </row>
    <row r="504" spans="1:7" x14ac:dyDescent="0.25">
      <c r="A504" s="27">
        <v>41241</v>
      </c>
      <c r="B504">
        <v>18.48</v>
      </c>
      <c r="C504">
        <v>19.370000999999998</v>
      </c>
      <c r="D504">
        <v>18.09</v>
      </c>
      <c r="E504">
        <v>19.309999000000001</v>
      </c>
      <c r="F504">
        <v>19.309999000000001</v>
      </c>
      <c r="G504">
        <v>14972800</v>
      </c>
    </row>
    <row r="505" spans="1:7" x14ac:dyDescent="0.25">
      <c r="A505" s="27">
        <v>41242</v>
      </c>
      <c r="B505">
        <v>19.600000000000001</v>
      </c>
      <c r="C505">
        <v>19.690000999999999</v>
      </c>
      <c r="D505">
        <v>19.149999999999999</v>
      </c>
      <c r="E505">
        <v>19.579999999999998</v>
      </c>
      <c r="F505">
        <v>19.579999999999998</v>
      </c>
      <c r="G505">
        <v>10929800</v>
      </c>
    </row>
    <row r="506" spans="1:7" x14ac:dyDescent="0.25">
      <c r="A506" s="27">
        <v>41243</v>
      </c>
      <c r="B506">
        <v>19.75</v>
      </c>
      <c r="C506">
        <v>19.75</v>
      </c>
      <c r="D506">
        <v>19.010000000000002</v>
      </c>
      <c r="E506">
        <v>19.219999000000001</v>
      </c>
      <c r="F506">
        <v>19.219999000000001</v>
      </c>
      <c r="G506">
        <v>9867300</v>
      </c>
    </row>
    <row r="507" spans="1:7" x14ac:dyDescent="0.25">
      <c r="A507" s="27">
        <v>41246</v>
      </c>
      <c r="B507">
        <v>19.690000999999999</v>
      </c>
      <c r="C507">
        <v>19.75</v>
      </c>
      <c r="D507">
        <v>18.760000000000002</v>
      </c>
      <c r="E507">
        <v>18.809999000000001</v>
      </c>
      <c r="F507">
        <v>18.809999000000001</v>
      </c>
      <c r="G507">
        <v>10911700</v>
      </c>
    </row>
    <row r="508" spans="1:7" x14ac:dyDescent="0.25">
      <c r="A508" s="27">
        <v>41247</v>
      </c>
      <c r="B508">
        <v>18.649999999999999</v>
      </c>
      <c r="C508">
        <v>18.940000999999999</v>
      </c>
      <c r="D508">
        <v>18.219999000000001</v>
      </c>
      <c r="E508">
        <v>18.48</v>
      </c>
      <c r="F508">
        <v>18.48</v>
      </c>
      <c r="G508">
        <v>11602300</v>
      </c>
    </row>
    <row r="509" spans="1:7" x14ac:dyDescent="0.25">
      <c r="A509" s="27">
        <v>41248</v>
      </c>
      <c r="B509">
        <v>18.48</v>
      </c>
      <c r="C509">
        <v>18.889999</v>
      </c>
      <c r="D509">
        <v>18.049999</v>
      </c>
      <c r="E509">
        <v>18.799999</v>
      </c>
      <c r="F509">
        <v>18.799999</v>
      </c>
      <c r="G509">
        <v>12179300</v>
      </c>
    </row>
    <row r="510" spans="1:7" x14ac:dyDescent="0.25">
      <c r="A510" s="27">
        <v>41249</v>
      </c>
      <c r="B510">
        <v>18.790001</v>
      </c>
      <c r="C510">
        <v>18.860001</v>
      </c>
      <c r="D510">
        <v>18.41</v>
      </c>
      <c r="E510">
        <v>18.559999000000001</v>
      </c>
      <c r="F510">
        <v>18.559999000000001</v>
      </c>
      <c r="G510">
        <v>8293400</v>
      </c>
    </row>
    <row r="511" spans="1:7" x14ac:dyDescent="0.25">
      <c r="A511" s="27">
        <v>41250</v>
      </c>
      <c r="B511">
        <v>18.879999000000002</v>
      </c>
      <c r="C511">
        <v>19.25</v>
      </c>
      <c r="D511">
        <v>18.450001</v>
      </c>
      <c r="E511">
        <v>19.25</v>
      </c>
      <c r="F511">
        <v>19.25</v>
      </c>
      <c r="G511">
        <v>7256000</v>
      </c>
    </row>
    <row r="512" spans="1:7" x14ac:dyDescent="0.25">
      <c r="A512" s="27">
        <v>41253</v>
      </c>
      <c r="B512">
        <v>19.059999000000001</v>
      </c>
      <c r="C512">
        <v>19.190000999999999</v>
      </c>
      <c r="D512">
        <v>18.829999999999998</v>
      </c>
      <c r="E512">
        <v>18.98</v>
      </c>
      <c r="F512">
        <v>18.98</v>
      </c>
      <c r="G512">
        <v>6710000</v>
      </c>
    </row>
    <row r="513" spans="1:7" x14ac:dyDescent="0.25">
      <c r="A513" s="27">
        <v>41254</v>
      </c>
      <c r="B513">
        <v>19.219999000000001</v>
      </c>
      <c r="C513">
        <v>19.639999</v>
      </c>
      <c r="D513">
        <v>19.110001</v>
      </c>
      <c r="E513">
        <v>19.610001</v>
      </c>
      <c r="F513">
        <v>19.610001</v>
      </c>
      <c r="G513">
        <v>9165600</v>
      </c>
    </row>
    <row r="514" spans="1:7" x14ac:dyDescent="0.25">
      <c r="A514" s="27">
        <v>41255</v>
      </c>
      <c r="B514">
        <v>19.700001</v>
      </c>
      <c r="C514">
        <v>19.809999000000001</v>
      </c>
      <c r="D514">
        <v>19.07</v>
      </c>
      <c r="E514">
        <v>19.129999000000002</v>
      </c>
      <c r="F514">
        <v>19.129999000000002</v>
      </c>
      <c r="G514">
        <v>10657300</v>
      </c>
    </row>
    <row r="515" spans="1:7" x14ac:dyDescent="0.25">
      <c r="A515" s="27">
        <v>41256</v>
      </c>
      <c r="B515">
        <v>19.170000000000002</v>
      </c>
      <c r="C515">
        <v>19.260000000000002</v>
      </c>
      <c r="D515">
        <v>18.459999</v>
      </c>
      <c r="E515">
        <v>18.760000000000002</v>
      </c>
      <c r="F515">
        <v>18.760000000000002</v>
      </c>
      <c r="G515">
        <v>10709600</v>
      </c>
    </row>
    <row r="516" spans="1:7" x14ac:dyDescent="0.25">
      <c r="A516" s="27">
        <v>41257</v>
      </c>
      <c r="B516">
        <v>18.68</v>
      </c>
      <c r="C516">
        <v>18.790001</v>
      </c>
      <c r="D516">
        <v>18.399999999999999</v>
      </c>
      <c r="E516">
        <v>18.639999</v>
      </c>
      <c r="F516">
        <v>18.639999</v>
      </c>
      <c r="G516">
        <v>10559600</v>
      </c>
    </row>
    <row r="517" spans="1:7" x14ac:dyDescent="0.25">
      <c r="A517" s="27">
        <v>41260</v>
      </c>
      <c r="B517">
        <v>18.57</v>
      </c>
      <c r="C517">
        <v>19.309999000000001</v>
      </c>
      <c r="D517">
        <v>18.540001</v>
      </c>
      <c r="E517">
        <v>19.290001</v>
      </c>
      <c r="F517">
        <v>19.290001</v>
      </c>
      <c r="G517">
        <v>7940600</v>
      </c>
    </row>
    <row r="518" spans="1:7" x14ac:dyDescent="0.25">
      <c r="A518" s="27">
        <v>41261</v>
      </c>
      <c r="B518">
        <v>19.579999999999998</v>
      </c>
      <c r="C518">
        <v>20.149999999999999</v>
      </c>
      <c r="D518">
        <v>19.48</v>
      </c>
      <c r="E518">
        <v>20.010000000000002</v>
      </c>
      <c r="F518">
        <v>20.010000000000002</v>
      </c>
      <c r="G518">
        <v>12499500</v>
      </c>
    </row>
    <row r="519" spans="1:7" x14ac:dyDescent="0.25">
      <c r="A519" s="27">
        <v>41262</v>
      </c>
      <c r="B519">
        <v>20.049999</v>
      </c>
      <c r="C519">
        <v>20.049999</v>
      </c>
      <c r="D519">
        <v>18.829999999999998</v>
      </c>
      <c r="E519">
        <v>18.870000999999998</v>
      </c>
      <c r="F519">
        <v>18.870000999999998</v>
      </c>
      <c r="G519">
        <v>12282500</v>
      </c>
    </row>
    <row r="520" spans="1:7" x14ac:dyDescent="0.25">
      <c r="A520" s="27">
        <v>41263</v>
      </c>
      <c r="B520">
        <v>18.91</v>
      </c>
      <c r="C520">
        <v>19.02</v>
      </c>
      <c r="D520">
        <v>18.27</v>
      </c>
      <c r="E520">
        <v>18.420000000000002</v>
      </c>
      <c r="F520">
        <v>18.420000000000002</v>
      </c>
      <c r="G520">
        <v>14451800</v>
      </c>
    </row>
    <row r="521" spans="1:7" x14ac:dyDescent="0.25">
      <c r="A521" s="27">
        <v>41264</v>
      </c>
      <c r="B521">
        <v>16.91</v>
      </c>
      <c r="C521">
        <v>17.5</v>
      </c>
      <c r="D521">
        <v>16.829999999999998</v>
      </c>
      <c r="E521">
        <v>17.209999</v>
      </c>
      <c r="F521">
        <v>17.209999</v>
      </c>
      <c r="G521">
        <v>17141500</v>
      </c>
    </row>
    <row r="522" spans="1:7" x14ac:dyDescent="0.25">
      <c r="A522" s="27">
        <v>41267</v>
      </c>
      <c r="B522">
        <v>17.510000000000002</v>
      </c>
      <c r="C522">
        <v>17.59</v>
      </c>
      <c r="D522">
        <v>17.280000999999999</v>
      </c>
      <c r="E522">
        <v>17.510000000000002</v>
      </c>
      <c r="F522">
        <v>17.510000000000002</v>
      </c>
      <c r="G522">
        <v>4538900</v>
      </c>
    </row>
    <row r="523" spans="1:7" x14ac:dyDescent="0.25">
      <c r="A523" s="27">
        <v>41269</v>
      </c>
      <c r="B523">
        <v>17.23</v>
      </c>
      <c r="C523">
        <v>17.27</v>
      </c>
      <c r="D523">
        <v>16.549999</v>
      </c>
      <c r="E523">
        <v>16.579999999999998</v>
      </c>
      <c r="F523">
        <v>16.579999999999998</v>
      </c>
      <c r="G523">
        <v>8681100</v>
      </c>
    </row>
    <row r="524" spans="1:7" x14ac:dyDescent="0.25">
      <c r="A524" s="27">
        <v>41270</v>
      </c>
      <c r="B524">
        <v>16.610001</v>
      </c>
      <c r="C524">
        <v>16.77</v>
      </c>
      <c r="D524">
        <v>15.54</v>
      </c>
      <c r="E524">
        <v>16.579999999999998</v>
      </c>
      <c r="F524">
        <v>16.579999999999998</v>
      </c>
      <c r="G524">
        <v>18781600</v>
      </c>
    </row>
    <row r="525" spans="1:7" x14ac:dyDescent="0.25">
      <c r="A525" s="27">
        <v>41271</v>
      </c>
      <c r="B525">
        <v>16.040001</v>
      </c>
      <c r="C525">
        <v>16.469999000000001</v>
      </c>
      <c r="D525">
        <v>15.6</v>
      </c>
      <c r="E525">
        <v>15.7</v>
      </c>
      <c r="F525">
        <v>15.7</v>
      </c>
      <c r="G525">
        <v>17217900</v>
      </c>
    </row>
    <row r="526" spans="1:7" x14ac:dyDescent="0.25">
      <c r="A526" s="27">
        <v>41274</v>
      </c>
      <c r="B526">
        <v>14.92</v>
      </c>
      <c r="C526">
        <v>16.75</v>
      </c>
      <c r="D526">
        <v>14.78</v>
      </c>
      <c r="E526">
        <v>16.59</v>
      </c>
      <c r="F526">
        <v>16.59</v>
      </c>
      <c r="G526">
        <v>25489300</v>
      </c>
    </row>
    <row r="527" spans="1:7" x14ac:dyDescent="0.25">
      <c r="A527" s="27">
        <v>41276</v>
      </c>
      <c r="B527">
        <v>18.209999</v>
      </c>
      <c r="C527">
        <v>18.709999</v>
      </c>
      <c r="D527">
        <v>17.73</v>
      </c>
      <c r="E527">
        <v>18.600000000000001</v>
      </c>
      <c r="F527">
        <v>18.600000000000001</v>
      </c>
      <c r="G527">
        <v>37839900</v>
      </c>
    </row>
    <row r="528" spans="1:7" x14ac:dyDescent="0.25">
      <c r="A528" s="27">
        <v>41277</v>
      </c>
      <c r="B528">
        <v>18.440000999999999</v>
      </c>
      <c r="C528">
        <v>18.84</v>
      </c>
      <c r="D528">
        <v>18.200001</v>
      </c>
      <c r="E528">
        <v>18.48</v>
      </c>
      <c r="F528">
        <v>18.48</v>
      </c>
      <c r="G528">
        <v>23776500</v>
      </c>
    </row>
    <row r="529" spans="1:7" x14ac:dyDescent="0.25">
      <c r="A529" s="27">
        <v>41278</v>
      </c>
      <c r="B529">
        <v>18.530000999999999</v>
      </c>
      <c r="C529">
        <v>18.940000999999999</v>
      </c>
      <c r="D529">
        <v>18.43</v>
      </c>
      <c r="E529">
        <v>18.84</v>
      </c>
      <c r="F529">
        <v>18.84</v>
      </c>
      <c r="G529">
        <v>15097800</v>
      </c>
    </row>
    <row r="530" spans="1:7" x14ac:dyDescent="0.25">
      <c r="A530" s="27">
        <v>41281</v>
      </c>
      <c r="B530">
        <v>18.620000999999998</v>
      </c>
      <c r="C530">
        <v>18.969999000000001</v>
      </c>
      <c r="D530">
        <v>18.5</v>
      </c>
      <c r="E530">
        <v>18.879999000000002</v>
      </c>
      <c r="F530">
        <v>18.879999000000002</v>
      </c>
      <c r="G530">
        <v>11486400</v>
      </c>
    </row>
    <row r="531" spans="1:7" x14ac:dyDescent="0.25">
      <c r="A531" s="27">
        <v>41282</v>
      </c>
      <c r="B531">
        <v>18.959999</v>
      </c>
      <c r="C531">
        <v>19.149999999999999</v>
      </c>
      <c r="D531">
        <v>18.629999000000002</v>
      </c>
      <c r="E531">
        <v>19.079999999999998</v>
      </c>
      <c r="F531">
        <v>19.079999999999998</v>
      </c>
      <c r="G531">
        <v>11308000</v>
      </c>
    </row>
    <row r="532" spans="1:7" x14ac:dyDescent="0.25">
      <c r="A532" s="27">
        <v>41283</v>
      </c>
      <c r="B532">
        <v>19.399999999999999</v>
      </c>
      <c r="C532">
        <v>19.440000999999999</v>
      </c>
      <c r="D532">
        <v>18.879999000000002</v>
      </c>
      <c r="E532">
        <v>19.040001</v>
      </c>
      <c r="F532">
        <v>19.040001</v>
      </c>
      <c r="G532">
        <v>10722300</v>
      </c>
    </row>
    <row r="533" spans="1:7" x14ac:dyDescent="0.25">
      <c r="A533" s="27">
        <v>41284</v>
      </c>
      <c r="B533">
        <v>19.41</v>
      </c>
      <c r="C533">
        <v>19.57</v>
      </c>
      <c r="D533">
        <v>19.120000999999998</v>
      </c>
      <c r="E533">
        <v>19.530000999999999</v>
      </c>
      <c r="F533">
        <v>19.530000999999999</v>
      </c>
      <c r="G533">
        <v>11044900</v>
      </c>
    </row>
    <row r="534" spans="1:7" x14ac:dyDescent="0.25">
      <c r="A534" s="27">
        <v>41285</v>
      </c>
      <c r="B534">
        <v>19.489999999999998</v>
      </c>
      <c r="C534">
        <v>19.600000000000001</v>
      </c>
      <c r="D534">
        <v>19.239999999999998</v>
      </c>
      <c r="E534">
        <v>19.579999999999998</v>
      </c>
      <c r="F534">
        <v>19.579999999999998</v>
      </c>
      <c r="G534">
        <v>9066800</v>
      </c>
    </row>
    <row r="535" spans="1:7" x14ac:dyDescent="0.25">
      <c r="A535" s="27">
        <v>41288</v>
      </c>
      <c r="B535">
        <v>19.639999</v>
      </c>
      <c r="C535">
        <v>20</v>
      </c>
      <c r="D535">
        <v>19.48</v>
      </c>
      <c r="E535">
        <v>19.91</v>
      </c>
      <c r="F535">
        <v>19.91</v>
      </c>
      <c r="G535">
        <v>10148500</v>
      </c>
    </row>
    <row r="536" spans="1:7" x14ac:dyDescent="0.25">
      <c r="A536" s="27">
        <v>41289</v>
      </c>
      <c r="B536">
        <v>19.670000000000002</v>
      </c>
      <c r="C536">
        <v>20.079999999999998</v>
      </c>
      <c r="D536">
        <v>19.600000000000001</v>
      </c>
      <c r="E536">
        <v>19.899999999999999</v>
      </c>
      <c r="F536">
        <v>19.899999999999999</v>
      </c>
      <c r="G536">
        <v>9832500</v>
      </c>
    </row>
    <row r="537" spans="1:7" x14ac:dyDescent="0.25">
      <c r="A537" s="27">
        <v>41290</v>
      </c>
      <c r="B537">
        <v>20.07</v>
      </c>
      <c r="C537">
        <v>20.52</v>
      </c>
      <c r="D537">
        <v>19.959999</v>
      </c>
      <c r="E537">
        <v>20.309999000000001</v>
      </c>
      <c r="F537">
        <v>20.309999000000001</v>
      </c>
      <c r="G537">
        <v>10449300</v>
      </c>
    </row>
    <row r="538" spans="1:7" x14ac:dyDescent="0.25">
      <c r="A538" s="27">
        <v>41291</v>
      </c>
      <c r="B538">
        <v>20.6</v>
      </c>
      <c r="C538">
        <v>20.67</v>
      </c>
      <c r="D538">
        <v>20.200001</v>
      </c>
      <c r="E538">
        <v>20.209999</v>
      </c>
      <c r="F538">
        <v>20.209999</v>
      </c>
      <c r="G538">
        <v>8385500</v>
      </c>
    </row>
    <row r="539" spans="1:7" x14ac:dyDescent="0.25">
      <c r="A539" s="27">
        <v>41292</v>
      </c>
      <c r="B539">
        <v>20.41</v>
      </c>
      <c r="C539">
        <v>21.57</v>
      </c>
      <c r="D539">
        <v>20.290001</v>
      </c>
      <c r="E539">
        <v>21.49</v>
      </c>
      <c r="F539">
        <v>21.49</v>
      </c>
      <c r="G539">
        <v>11232300</v>
      </c>
    </row>
    <row r="540" spans="1:7" x14ac:dyDescent="0.25">
      <c r="A540" s="27">
        <v>41296</v>
      </c>
      <c r="B540">
        <v>21.49</v>
      </c>
      <c r="C540">
        <v>22.23</v>
      </c>
      <c r="D540">
        <v>21.1</v>
      </c>
      <c r="E540">
        <v>22.110001</v>
      </c>
      <c r="F540">
        <v>22.110001</v>
      </c>
      <c r="G540">
        <v>12603400</v>
      </c>
    </row>
    <row r="541" spans="1:7" x14ac:dyDescent="0.25">
      <c r="A541" s="27">
        <v>41297</v>
      </c>
      <c r="B541">
        <v>22.120000999999998</v>
      </c>
      <c r="C541">
        <v>22.83</v>
      </c>
      <c r="D541">
        <v>22.030000999999999</v>
      </c>
      <c r="E541">
        <v>22.700001</v>
      </c>
      <c r="F541">
        <v>22.700001</v>
      </c>
      <c r="G541">
        <v>10998500</v>
      </c>
    </row>
    <row r="542" spans="1:7" x14ac:dyDescent="0.25">
      <c r="A542" s="27">
        <v>41298</v>
      </c>
      <c r="B542">
        <v>22.559999000000001</v>
      </c>
      <c r="C542">
        <v>22.91</v>
      </c>
      <c r="D542">
        <v>21.24</v>
      </c>
      <c r="E542">
        <v>22.57</v>
      </c>
      <c r="F542">
        <v>22.57</v>
      </c>
      <c r="G542">
        <v>18368400</v>
      </c>
    </row>
    <row r="543" spans="1:7" x14ac:dyDescent="0.25">
      <c r="A543" s="27">
        <v>41299</v>
      </c>
      <c r="B543">
        <v>22.49</v>
      </c>
      <c r="C543">
        <v>22.780000999999999</v>
      </c>
      <c r="D543">
        <v>21.98</v>
      </c>
      <c r="E543">
        <v>22.389999</v>
      </c>
      <c r="F543">
        <v>22.389999</v>
      </c>
      <c r="G543">
        <v>11149800</v>
      </c>
    </row>
    <row r="544" spans="1:7" x14ac:dyDescent="0.25">
      <c r="A544" s="27">
        <v>41302</v>
      </c>
      <c r="B544">
        <v>22.440000999999999</v>
      </c>
      <c r="C544">
        <v>22.469999000000001</v>
      </c>
      <c r="D544">
        <v>21.530000999999999</v>
      </c>
      <c r="E544">
        <v>21.83</v>
      </c>
      <c r="F544">
        <v>21.83</v>
      </c>
      <c r="G544">
        <v>7824500</v>
      </c>
    </row>
    <row r="545" spans="1:7" x14ac:dyDescent="0.25">
      <c r="A545" s="27">
        <v>41303</v>
      </c>
      <c r="B545">
        <v>21.459999</v>
      </c>
      <c r="C545">
        <v>22.620000999999998</v>
      </c>
      <c r="D545">
        <v>21.34</v>
      </c>
      <c r="E545">
        <v>22.459999</v>
      </c>
      <c r="F545">
        <v>22.459999</v>
      </c>
      <c r="G545">
        <v>10990600</v>
      </c>
    </row>
    <row r="546" spans="1:7" x14ac:dyDescent="0.25">
      <c r="A546" s="27">
        <v>41304</v>
      </c>
      <c r="B546">
        <v>21.91</v>
      </c>
      <c r="C546">
        <v>22.200001</v>
      </c>
      <c r="D546">
        <v>21</v>
      </c>
      <c r="E546">
        <v>21.07</v>
      </c>
      <c r="F546">
        <v>21.07</v>
      </c>
      <c r="G546">
        <v>14798300</v>
      </c>
    </row>
    <row r="547" spans="1:7" x14ac:dyDescent="0.25">
      <c r="A547" s="27">
        <v>41305</v>
      </c>
      <c r="B547">
        <v>20.9</v>
      </c>
      <c r="C547">
        <v>21.42</v>
      </c>
      <c r="D547">
        <v>20.75</v>
      </c>
      <c r="E547">
        <v>20.940000999999999</v>
      </c>
      <c r="F547">
        <v>20.940000999999999</v>
      </c>
      <c r="G547">
        <v>10652100</v>
      </c>
    </row>
    <row r="548" spans="1:7" x14ac:dyDescent="0.25">
      <c r="A548" s="27">
        <v>41306</v>
      </c>
      <c r="B548">
        <v>21.799999</v>
      </c>
      <c r="C548">
        <v>22.33</v>
      </c>
      <c r="D548">
        <v>21.799999</v>
      </c>
      <c r="E548">
        <v>22.040001</v>
      </c>
      <c r="F548">
        <v>22.040001</v>
      </c>
      <c r="G548">
        <v>16062700</v>
      </c>
    </row>
    <row r="549" spans="1:7" x14ac:dyDescent="0.25">
      <c r="A549" s="27">
        <v>41309</v>
      </c>
      <c r="B549">
        <v>21.43</v>
      </c>
      <c r="C549">
        <v>21.68</v>
      </c>
      <c r="D549">
        <v>20.58</v>
      </c>
      <c r="E549">
        <v>20.610001</v>
      </c>
      <c r="F549">
        <v>20.610001</v>
      </c>
      <c r="G549">
        <v>12360300</v>
      </c>
    </row>
    <row r="550" spans="1:7" x14ac:dyDescent="0.25">
      <c r="A550" s="27">
        <v>41310</v>
      </c>
      <c r="B550">
        <v>21.059999000000001</v>
      </c>
      <c r="C550">
        <v>21.860001</v>
      </c>
      <c r="D550">
        <v>20.99</v>
      </c>
      <c r="E550">
        <v>21.49</v>
      </c>
      <c r="F550">
        <v>21.49</v>
      </c>
      <c r="G550">
        <v>10688600</v>
      </c>
    </row>
    <row r="551" spans="1:7" x14ac:dyDescent="0.25">
      <c r="A551" s="27">
        <v>41311</v>
      </c>
      <c r="B551">
        <v>21.07</v>
      </c>
      <c r="C551">
        <v>21.629999000000002</v>
      </c>
      <c r="D551">
        <v>20.98</v>
      </c>
      <c r="E551">
        <v>21.58</v>
      </c>
      <c r="F551">
        <v>21.58</v>
      </c>
      <c r="G551">
        <v>12044300</v>
      </c>
    </row>
    <row r="552" spans="1:7" x14ac:dyDescent="0.25">
      <c r="A552" s="27">
        <v>41312</v>
      </c>
      <c r="B552">
        <v>21.889999</v>
      </c>
      <c r="C552">
        <v>21.940000999999999</v>
      </c>
      <c r="D552">
        <v>20.790001</v>
      </c>
      <c r="E552">
        <v>21.65</v>
      </c>
      <c r="F552">
        <v>21.65</v>
      </c>
      <c r="G552">
        <v>14487800</v>
      </c>
    </row>
    <row r="553" spans="1:7" x14ac:dyDescent="0.25">
      <c r="A553" s="27">
        <v>41313</v>
      </c>
      <c r="B553">
        <v>21.83</v>
      </c>
      <c r="C553">
        <v>22.190000999999999</v>
      </c>
      <c r="D553">
        <v>21.799999</v>
      </c>
      <c r="E553">
        <v>22.110001</v>
      </c>
      <c r="F553">
        <v>22.110001</v>
      </c>
      <c r="G553">
        <v>10859800</v>
      </c>
    </row>
    <row r="554" spans="1:7" x14ac:dyDescent="0.25">
      <c r="A554" s="27">
        <v>41316</v>
      </c>
      <c r="B554">
        <v>22.190000999999999</v>
      </c>
      <c r="C554">
        <v>22.58</v>
      </c>
      <c r="D554">
        <v>21.99</v>
      </c>
      <c r="E554">
        <v>22.48</v>
      </c>
      <c r="F554">
        <v>22.48</v>
      </c>
      <c r="G554">
        <v>9403400</v>
      </c>
    </row>
    <row r="555" spans="1:7" x14ac:dyDescent="0.25">
      <c r="A555" s="27">
        <v>41317</v>
      </c>
      <c r="B555">
        <v>22.52</v>
      </c>
      <c r="C555">
        <v>22.9</v>
      </c>
      <c r="D555">
        <v>22.35</v>
      </c>
      <c r="E555">
        <v>22.719999000000001</v>
      </c>
      <c r="F555">
        <v>22.719999000000001</v>
      </c>
      <c r="G555">
        <v>12810800</v>
      </c>
    </row>
    <row r="556" spans="1:7" x14ac:dyDescent="0.25">
      <c r="A556" s="27">
        <v>41318</v>
      </c>
      <c r="B556">
        <v>22.76</v>
      </c>
      <c r="C556">
        <v>22.99</v>
      </c>
      <c r="D556">
        <v>22.200001</v>
      </c>
      <c r="E556">
        <v>22.559999000000001</v>
      </c>
      <c r="F556">
        <v>22.559999000000001</v>
      </c>
      <c r="G556">
        <v>12077700</v>
      </c>
    </row>
    <row r="557" spans="1:7" x14ac:dyDescent="0.25">
      <c r="A557" s="27">
        <v>41319</v>
      </c>
      <c r="B557">
        <v>22.440000999999999</v>
      </c>
      <c r="C557">
        <v>23.049999</v>
      </c>
      <c r="D557">
        <v>22.290001</v>
      </c>
      <c r="E557">
        <v>22.940000999999999</v>
      </c>
      <c r="F557">
        <v>22.940000999999999</v>
      </c>
      <c r="G557">
        <v>7210600</v>
      </c>
    </row>
    <row r="558" spans="1:7" x14ac:dyDescent="0.25">
      <c r="A558" s="27">
        <v>41320</v>
      </c>
      <c r="B558">
        <v>23.15</v>
      </c>
      <c r="C558">
        <v>23.25</v>
      </c>
      <c r="D558">
        <v>22.59</v>
      </c>
      <c r="E558">
        <v>23.120000999999998</v>
      </c>
      <c r="F558">
        <v>23.120000999999998</v>
      </c>
      <c r="G558">
        <v>10365200</v>
      </c>
    </row>
    <row r="559" spans="1:7" x14ac:dyDescent="0.25">
      <c r="A559" s="27">
        <v>41324</v>
      </c>
      <c r="B559">
        <v>23.280000999999999</v>
      </c>
      <c r="C559">
        <v>24.17</v>
      </c>
      <c r="D559">
        <v>23.280000999999999</v>
      </c>
      <c r="E559">
        <v>24.120000999999998</v>
      </c>
      <c r="F559">
        <v>24.120000999999998</v>
      </c>
      <c r="G559">
        <v>11780300</v>
      </c>
    </row>
    <row r="560" spans="1:7" x14ac:dyDescent="0.25">
      <c r="A560" s="27">
        <v>41325</v>
      </c>
      <c r="B560">
        <v>24.02</v>
      </c>
      <c r="C560">
        <v>24.049999</v>
      </c>
      <c r="D560">
        <v>21.889999</v>
      </c>
      <c r="E560">
        <v>21.98</v>
      </c>
      <c r="F560">
        <v>21.98</v>
      </c>
      <c r="G560">
        <v>18434700</v>
      </c>
    </row>
    <row r="561" spans="1:7" x14ac:dyDescent="0.25">
      <c r="A561" s="27">
        <v>41326</v>
      </c>
      <c r="B561">
        <v>21.959999</v>
      </c>
      <c r="C561">
        <v>21.959999</v>
      </c>
      <c r="D561">
        <v>20.780000999999999</v>
      </c>
      <c r="E561">
        <v>21.57</v>
      </c>
      <c r="F561">
        <v>21.57</v>
      </c>
      <c r="G561">
        <v>21689500</v>
      </c>
    </row>
    <row r="562" spans="1:7" x14ac:dyDescent="0.25">
      <c r="A562" s="27">
        <v>41327</v>
      </c>
      <c r="B562">
        <v>22.049999</v>
      </c>
      <c r="C562">
        <v>22.309999000000001</v>
      </c>
      <c r="D562">
        <v>21.639999</v>
      </c>
      <c r="E562">
        <v>22.299999</v>
      </c>
      <c r="F562">
        <v>22.299999</v>
      </c>
      <c r="G562">
        <v>12319600</v>
      </c>
    </row>
    <row r="563" spans="1:7" x14ac:dyDescent="0.25">
      <c r="A563" s="27">
        <v>41330</v>
      </c>
      <c r="B563">
        <v>23.040001</v>
      </c>
      <c r="C563">
        <v>23.32</v>
      </c>
      <c r="D563">
        <v>19</v>
      </c>
      <c r="E563">
        <v>19.18</v>
      </c>
      <c r="F563">
        <v>19.18</v>
      </c>
      <c r="G563">
        <v>26248800</v>
      </c>
    </row>
    <row r="564" spans="1:7" x14ac:dyDescent="0.25">
      <c r="A564" s="27">
        <v>41331</v>
      </c>
      <c r="B564">
        <v>19.260000000000002</v>
      </c>
      <c r="C564">
        <v>19.760000000000002</v>
      </c>
      <c r="D564">
        <v>18.129999000000002</v>
      </c>
      <c r="E564">
        <v>19.440000999999999</v>
      </c>
      <c r="F564">
        <v>19.440000999999999</v>
      </c>
      <c r="G564">
        <v>31344200</v>
      </c>
    </row>
    <row r="565" spans="1:7" x14ac:dyDescent="0.25">
      <c r="A565" s="27">
        <v>41332</v>
      </c>
      <c r="B565">
        <v>19.379999000000002</v>
      </c>
      <c r="C565">
        <v>21.059999000000001</v>
      </c>
      <c r="D565">
        <v>19.16</v>
      </c>
      <c r="E565">
        <v>20.73</v>
      </c>
      <c r="F565">
        <v>20.73</v>
      </c>
      <c r="G565">
        <v>21093500</v>
      </c>
    </row>
    <row r="566" spans="1:7" x14ac:dyDescent="0.25">
      <c r="A566" s="27">
        <v>41333</v>
      </c>
      <c r="B566">
        <v>20.82</v>
      </c>
      <c r="C566">
        <v>21.15</v>
      </c>
      <c r="D566">
        <v>20.120000999999998</v>
      </c>
      <c r="E566">
        <v>20.129999000000002</v>
      </c>
      <c r="F566">
        <v>20.129999000000002</v>
      </c>
      <c r="G566">
        <v>17811400</v>
      </c>
    </row>
    <row r="567" spans="1:7" x14ac:dyDescent="0.25">
      <c r="A567" s="27">
        <v>41334</v>
      </c>
      <c r="B567">
        <v>19.23</v>
      </c>
      <c r="C567">
        <v>20.139999</v>
      </c>
      <c r="D567">
        <v>18.73</v>
      </c>
      <c r="E567">
        <v>19.809999000000001</v>
      </c>
      <c r="F567">
        <v>19.809999000000001</v>
      </c>
      <c r="G567">
        <v>22246600</v>
      </c>
    </row>
    <row r="568" spans="1:7" x14ac:dyDescent="0.25">
      <c r="A568" s="27">
        <v>41337</v>
      </c>
      <c r="B568">
        <v>19.530000999999999</v>
      </c>
      <c r="C568">
        <v>20.85</v>
      </c>
      <c r="D568">
        <v>19.420000000000002</v>
      </c>
      <c r="E568">
        <v>20.790001</v>
      </c>
      <c r="F568">
        <v>20.790001</v>
      </c>
      <c r="G568">
        <v>13792900</v>
      </c>
    </row>
    <row r="569" spans="1:7" x14ac:dyDescent="0.25">
      <c r="A569" s="27">
        <v>41338</v>
      </c>
      <c r="B569">
        <v>21.469999000000001</v>
      </c>
      <c r="C569">
        <v>21.620000999999998</v>
      </c>
      <c r="D569">
        <v>21.25</v>
      </c>
      <c r="E569">
        <v>21.49</v>
      </c>
      <c r="F569">
        <v>21.49</v>
      </c>
      <c r="G569">
        <v>19665300</v>
      </c>
    </row>
    <row r="570" spans="1:7" x14ac:dyDescent="0.25">
      <c r="A570" s="27">
        <v>41339</v>
      </c>
      <c r="B570">
        <v>21.76</v>
      </c>
      <c r="C570">
        <v>21.780000999999999</v>
      </c>
      <c r="D570">
        <v>20.98</v>
      </c>
      <c r="E570">
        <v>21.389999</v>
      </c>
      <c r="F570">
        <v>21.389999</v>
      </c>
      <c r="G570">
        <v>13517500</v>
      </c>
    </row>
    <row r="571" spans="1:7" x14ac:dyDescent="0.25">
      <c r="A571" s="27">
        <v>41340</v>
      </c>
      <c r="B571">
        <v>21.469999000000001</v>
      </c>
      <c r="C571">
        <v>21.84</v>
      </c>
      <c r="D571">
        <v>21.280000999999999</v>
      </c>
      <c r="E571">
        <v>21.84</v>
      </c>
      <c r="F571">
        <v>21.84</v>
      </c>
      <c r="G571">
        <v>11839900</v>
      </c>
    </row>
    <row r="572" spans="1:7" x14ac:dyDescent="0.25">
      <c r="A572" s="27">
        <v>41341</v>
      </c>
      <c r="B572">
        <v>22.200001</v>
      </c>
      <c r="C572">
        <v>22.25</v>
      </c>
      <c r="D572">
        <v>21.48</v>
      </c>
      <c r="E572">
        <v>22.120000999999998</v>
      </c>
      <c r="F572">
        <v>22.120000999999998</v>
      </c>
      <c r="G572">
        <v>18805300</v>
      </c>
    </row>
    <row r="573" spans="1:7" x14ac:dyDescent="0.25">
      <c r="A573" s="27">
        <v>41344</v>
      </c>
      <c r="B573">
        <v>22.129999000000002</v>
      </c>
      <c r="C573">
        <v>23.07</v>
      </c>
      <c r="D573">
        <v>22.040001</v>
      </c>
      <c r="E573">
        <v>23.01</v>
      </c>
      <c r="F573">
        <v>23.01</v>
      </c>
      <c r="G573">
        <v>13393200</v>
      </c>
    </row>
    <row r="574" spans="1:7" x14ac:dyDescent="0.25">
      <c r="A574" s="27">
        <v>41345</v>
      </c>
      <c r="B574">
        <v>22.98</v>
      </c>
      <c r="C574">
        <v>23.129999000000002</v>
      </c>
      <c r="D574">
        <v>21.9</v>
      </c>
      <c r="E574">
        <v>22.65</v>
      </c>
      <c r="F574">
        <v>22.65</v>
      </c>
      <c r="G574">
        <v>23319800</v>
      </c>
    </row>
    <row r="575" spans="1:7" x14ac:dyDescent="0.25">
      <c r="A575" s="27">
        <v>41346</v>
      </c>
      <c r="B575">
        <v>22.75</v>
      </c>
      <c r="C575">
        <v>22.950001</v>
      </c>
      <c r="D575">
        <v>22.25</v>
      </c>
      <c r="E575">
        <v>22.799999</v>
      </c>
      <c r="F575">
        <v>22.799999</v>
      </c>
      <c r="G575">
        <v>15227400</v>
      </c>
    </row>
    <row r="576" spans="1:7" x14ac:dyDescent="0.25">
      <c r="A576" s="27">
        <v>41347</v>
      </c>
      <c r="B576">
        <v>23.08</v>
      </c>
      <c r="C576">
        <v>23.32</v>
      </c>
      <c r="D576">
        <v>22.809999000000001</v>
      </c>
      <c r="E576">
        <v>23.219999000000001</v>
      </c>
      <c r="F576">
        <v>23.219999000000001</v>
      </c>
      <c r="G576">
        <v>11954900</v>
      </c>
    </row>
    <row r="577" spans="1:7" x14ac:dyDescent="0.25">
      <c r="A577" s="27">
        <v>41348</v>
      </c>
      <c r="B577">
        <v>23.110001</v>
      </c>
      <c r="C577">
        <v>23.34</v>
      </c>
      <c r="D577">
        <v>22.700001</v>
      </c>
      <c r="E577">
        <v>23.219999000000001</v>
      </c>
      <c r="F577">
        <v>23.219999000000001</v>
      </c>
      <c r="G577">
        <v>15581300</v>
      </c>
    </row>
    <row r="578" spans="1:7" x14ac:dyDescent="0.25">
      <c r="A578" s="27">
        <v>41351</v>
      </c>
      <c r="B578">
        <v>21.75</v>
      </c>
      <c r="C578">
        <v>23.030000999999999</v>
      </c>
      <c r="D578">
        <v>21.68</v>
      </c>
      <c r="E578">
        <v>22.02</v>
      </c>
      <c r="F578">
        <v>22.02</v>
      </c>
      <c r="G578">
        <v>20861200</v>
      </c>
    </row>
    <row r="579" spans="1:7" x14ac:dyDescent="0.25">
      <c r="A579" s="27">
        <v>41352</v>
      </c>
      <c r="B579">
        <v>22.49</v>
      </c>
      <c r="C579">
        <v>22.58</v>
      </c>
      <c r="D579">
        <v>20.83</v>
      </c>
      <c r="E579">
        <v>21.969999000000001</v>
      </c>
      <c r="F579">
        <v>21.969999000000001</v>
      </c>
      <c r="G579">
        <v>28045100</v>
      </c>
    </row>
    <row r="580" spans="1:7" x14ac:dyDescent="0.25">
      <c r="A580" s="27">
        <v>41353</v>
      </c>
      <c r="B580">
        <v>22.75</v>
      </c>
      <c r="C580">
        <v>23.299999</v>
      </c>
      <c r="D580">
        <v>22.530000999999999</v>
      </c>
      <c r="E580">
        <v>23.16</v>
      </c>
      <c r="F580">
        <v>23.16</v>
      </c>
      <c r="G580">
        <v>15483200</v>
      </c>
    </row>
    <row r="581" spans="1:7" x14ac:dyDescent="0.25">
      <c r="A581" s="27">
        <v>41354</v>
      </c>
      <c r="B581">
        <v>22.58</v>
      </c>
      <c r="C581">
        <v>23.120000999999998</v>
      </c>
      <c r="D581">
        <v>22.17</v>
      </c>
      <c r="E581">
        <v>22.5</v>
      </c>
      <c r="F581">
        <v>22.5</v>
      </c>
      <c r="G581">
        <v>19980500</v>
      </c>
    </row>
    <row r="582" spans="1:7" x14ac:dyDescent="0.25">
      <c r="A582" s="27">
        <v>41355</v>
      </c>
      <c r="B582">
        <v>22.889999</v>
      </c>
      <c r="C582">
        <v>22.98</v>
      </c>
      <c r="D582">
        <v>22.209999</v>
      </c>
      <c r="E582">
        <v>22.549999</v>
      </c>
      <c r="F582">
        <v>22.549999</v>
      </c>
      <c r="G582">
        <v>10850700</v>
      </c>
    </row>
    <row r="583" spans="1:7" x14ac:dyDescent="0.25">
      <c r="A583" s="27">
        <v>41358</v>
      </c>
      <c r="B583">
        <v>23.15</v>
      </c>
      <c r="C583">
        <v>23.450001</v>
      </c>
      <c r="D583">
        <v>22.17</v>
      </c>
      <c r="E583">
        <v>22.83</v>
      </c>
      <c r="F583">
        <v>22.83</v>
      </c>
      <c r="G583">
        <v>20693400</v>
      </c>
    </row>
    <row r="584" spans="1:7" x14ac:dyDescent="0.25">
      <c r="A584" s="27">
        <v>41359</v>
      </c>
      <c r="B584">
        <v>23.26</v>
      </c>
      <c r="C584">
        <v>23.58</v>
      </c>
      <c r="D584">
        <v>22.950001</v>
      </c>
      <c r="E584">
        <v>23.48</v>
      </c>
      <c r="F584">
        <v>23.48</v>
      </c>
      <c r="G584">
        <v>12234600</v>
      </c>
    </row>
    <row r="585" spans="1:7" x14ac:dyDescent="0.25">
      <c r="A585" s="27">
        <v>41360</v>
      </c>
      <c r="B585">
        <v>22.870000999999998</v>
      </c>
      <c r="C585">
        <v>23.42</v>
      </c>
      <c r="D585">
        <v>22.68</v>
      </c>
      <c r="E585">
        <v>23.23</v>
      </c>
      <c r="F585">
        <v>23.23</v>
      </c>
      <c r="G585">
        <v>13965000</v>
      </c>
    </row>
    <row r="586" spans="1:7" x14ac:dyDescent="0.25">
      <c r="A586" s="27">
        <v>41361</v>
      </c>
      <c r="B586">
        <v>23.309999000000001</v>
      </c>
      <c r="C586">
        <v>23.42</v>
      </c>
      <c r="D586">
        <v>23.120000999999998</v>
      </c>
      <c r="E586">
        <v>23.309999000000001</v>
      </c>
      <c r="F586">
        <v>23.309999000000001</v>
      </c>
      <c r="G586">
        <v>11077600</v>
      </c>
    </row>
    <row r="587" spans="1:7" x14ac:dyDescent="0.25">
      <c r="A587" s="27">
        <v>41365</v>
      </c>
      <c r="B587">
        <v>23.42</v>
      </c>
      <c r="C587">
        <v>23.540001</v>
      </c>
      <c r="D587">
        <v>22.98</v>
      </c>
      <c r="E587">
        <v>23.219999000000001</v>
      </c>
      <c r="F587">
        <v>23.219999000000001</v>
      </c>
      <c r="G587">
        <v>11106000</v>
      </c>
    </row>
    <row r="588" spans="1:7" x14ac:dyDescent="0.25">
      <c r="A588" s="27">
        <v>41366</v>
      </c>
      <c r="B588">
        <v>23.6</v>
      </c>
      <c r="C588">
        <v>23.99</v>
      </c>
      <c r="D588">
        <v>23.51</v>
      </c>
      <c r="E588">
        <v>23.98</v>
      </c>
      <c r="F588">
        <v>23.98</v>
      </c>
      <c r="G588">
        <v>13644900</v>
      </c>
    </row>
    <row r="589" spans="1:7" x14ac:dyDescent="0.25">
      <c r="A589" s="27">
        <v>41367</v>
      </c>
      <c r="B589">
        <v>24</v>
      </c>
      <c r="C589">
        <v>24.120000999999998</v>
      </c>
      <c r="D589">
        <v>22.84</v>
      </c>
      <c r="E589">
        <v>23.07</v>
      </c>
      <c r="F589">
        <v>23.07</v>
      </c>
      <c r="G589">
        <v>15871700</v>
      </c>
    </row>
    <row r="590" spans="1:7" x14ac:dyDescent="0.25">
      <c r="A590" s="27">
        <v>41368</v>
      </c>
      <c r="B590">
        <v>23.129999000000002</v>
      </c>
      <c r="C590">
        <v>23.459999</v>
      </c>
      <c r="D590">
        <v>22.52</v>
      </c>
      <c r="E590">
        <v>23.43</v>
      </c>
      <c r="F590">
        <v>23.43</v>
      </c>
      <c r="G590">
        <v>16238800</v>
      </c>
    </row>
    <row r="591" spans="1:7" x14ac:dyDescent="0.25">
      <c r="A591" s="27">
        <v>41369</v>
      </c>
      <c r="B591">
        <v>22.15</v>
      </c>
      <c r="C591">
        <v>23.389999</v>
      </c>
      <c r="D591">
        <v>22.02</v>
      </c>
      <c r="E591">
        <v>23.370000999999998</v>
      </c>
      <c r="F591">
        <v>23.370000999999998</v>
      </c>
      <c r="G591">
        <v>19137700</v>
      </c>
    </row>
    <row r="592" spans="1:7" x14ac:dyDescent="0.25">
      <c r="A592" s="27">
        <v>41372</v>
      </c>
      <c r="B592">
        <v>23.58</v>
      </c>
      <c r="C592">
        <v>24.040001</v>
      </c>
      <c r="D592">
        <v>23.23</v>
      </c>
      <c r="E592">
        <v>24</v>
      </c>
      <c r="F592">
        <v>24</v>
      </c>
      <c r="G592">
        <v>15631700</v>
      </c>
    </row>
    <row r="593" spans="1:7" x14ac:dyDescent="0.25">
      <c r="A593" s="27">
        <v>41373</v>
      </c>
      <c r="B593">
        <v>24.23</v>
      </c>
      <c r="C593">
        <v>24.59</v>
      </c>
      <c r="D593">
        <v>23.809999000000001</v>
      </c>
      <c r="E593">
        <v>24.35</v>
      </c>
      <c r="F593">
        <v>24.35</v>
      </c>
      <c r="G593">
        <v>14442900</v>
      </c>
    </row>
    <row r="594" spans="1:7" x14ac:dyDescent="0.25">
      <c r="A594" s="27">
        <v>41374</v>
      </c>
      <c r="B594">
        <v>24.629999000000002</v>
      </c>
      <c r="C594">
        <v>25.049999</v>
      </c>
      <c r="D594">
        <v>24.530000999999999</v>
      </c>
      <c r="E594">
        <v>24.969999000000001</v>
      </c>
      <c r="F594">
        <v>24.969999000000001</v>
      </c>
      <c r="G594">
        <v>13719500</v>
      </c>
    </row>
    <row r="595" spans="1:7" x14ac:dyDescent="0.25">
      <c r="A595" s="27">
        <v>41375</v>
      </c>
      <c r="B595">
        <v>25.09</v>
      </c>
      <c r="C595">
        <v>25.51</v>
      </c>
      <c r="D595">
        <v>24.870000999999998</v>
      </c>
      <c r="E595">
        <v>25.040001</v>
      </c>
      <c r="F595">
        <v>25.040001</v>
      </c>
      <c r="G595">
        <v>14174800</v>
      </c>
    </row>
    <row r="596" spans="1:7" x14ac:dyDescent="0.25">
      <c r="A596" s="27">
        <v>41376</v>
      </c>
      <c r="B596">
        <v>24.75</v>
      </c>
      <c r="C596">
        <v>25.57</v>
      </c>
      <c r="D596">
        <v>24.49</v>
      </c>
      <c r="E596">
        <v>25.51</v>
      </c>
      <c r="F596">
        <v>25.51</v>
      </c>
      <c r="G596">
        <v>14134400</v>
      </c>
    </row>
    <row r="597" spans="1:7" x14ac:dyDescent="0.25">
      <c r="A597" s="27">
        <v>41379</v>
      </c>
      <c r="B597">
        <v>25.34</v>
      </c>
      <c r="C597">
        <v>25.690000999999999</v>
      </c>
      <c r="D597">
        <v>21.450001</v>
      </c>
      <c r="E597">
        <v>22.450001</v>
      </c>
      <c r="F597">
        <v>22.450001</v>
      </c>
      <c r="G597">
        <v>29924500</v>
      </c>
    </row>
    <row r="598" spans="1:7" x14ac:dyDescent="0.25">
      <c r="A598" s="27">
        <v>41380</v>
      </c>
      <c r="B598">
        <v>22.780000999999999</v>
      </c>
      <c r="C598">
        <v>23.52</v>
      </c>
      <c r="D598">
        <v>22.440000999999999</v>
      </c>
      <c r="E598">
        <v>23.459999</v>
      </c>
      <c r="F598">
        <v>23.459999</v>
      </c>
      <c r="G598">
        <v>19834700</v>
      </c>
    </row>
    <row r="599" spans="1:7" x14ac:dyDescent="0.25">
      <c r="A599" s="27">
        <v>41381</v>
      </c>
      <c r="B599">
        <v>22.66</v>
      </c>
      <c r="C599">
        <v>22.68</v>
      </c>
      <c r="D599">
        <v>20.049999</v>
      </c>
      <c r="E599">
        <v>20.860001</v>
      </c>
      <c r="F599">
        <v>20.860001</v>
      </c>
      <c r="G599">
        <v>36455300</v>
      </c>
    </row>
    <row r="600" spans="1:7" x14ac:dyDescent="0.25">
      <c r="A600" s="27">
        <v>41382</v>
      </c>
      <c r="B600">
        <v>20.860001</v>
      </c>
      <c r="C600">
        <v>20.9</v>
      </c>
      <c r="D600">
        <v>19.43</v>
      </c>
      <c r="E600">
        <v>19.93</v>
      </c>
      <c r="F600">
        <v>19.93</v>
      </c>
      <c r="G600">
        <v>23583400</v>
      </c>
    </row>
    <row r="601" spans="1:7" x14ac:dyDescent="0.25">
      <c r="A601" s="27">
        <v>41383</v>
      </c>
      <c r="B601">
        <v>20.16</v>
      </c>
      <c r="C601">
        <v>21.43</v>
      </c>
      <c r="D601">
        <v>20.040001</v>
      </c>
      <c r="E601">
        <v>21.27</v>
      </c>
      <c r="F601">
        <v>21.27</v>
      </c>
      <c r="G601">
        <v>18798400</v>
      </c>
    </row>
    <row r="602" spans="1:7" x14ac:dyDescent="0.25">
      <c r="A602" s="27">
        <v>41386</v>
      </c>
      <c r="B602">
        <v>21.209999</v>
      </c>
      <c r="C602">
        <v>22.02</v>
      </c>
      <c r="D602">
        <v>20.73</v>
      </c>
      <c r="E602">
        <v>21.780000999999999</v>
      </c>
      <c r="F602">
        <v>21.780000999999999</v>
      </c>
      <c r="G602">
        <v>16561500</v>
      </c>
    </row>
    <row r="603" spans="1:7" x14ac:dyDescent="0.25">
      <c r="A603" s="27">
        <v>41387</v>
      </c>
      <c r="B603">
        <v>22.48</v>
      </c>
      <c r="C603">
        <v>22.99</v>
      </c>
      <c r="D603">
        <v>21.110001</v>
      </c>
      <c r="E603">
        <v>22.879999000000002</v>
      </c>
      <c r="F603">
        <v>22.879999000000002</v>
      </c>
      <c r="G603">
        <v>18677000</v>
      </c>
    </row>
    <row r="604" spans="1:7" x14ac:dyDescent="0.25">
      <c r="A604" s="27">
        <v>41388</v>
      </c>
      <c r="B604">
        <v>22.85</v>
      </c>
      <c r="C604">
        <v>23.129999000000002</v>
      </c>
      <c r="D604">
        <v>22.6</v>
      </c>
      <c r="E604">
        <v>22.74</v>
      </c>
      <c r="F604">
        <v>22.74</v>
      </c>
      <c r="G604">
        <v>12881800</v>
      </c>
    </row>
    <row r="605" spans="1:7" x14ac:dyDescent="0.25">
      <c r="A605" s="27">
        <v>41389</v>
      </c>
      <c r="B605">
        <v>23.030000999999999</v>
      </c>
      <c r="C605">
        <v>23.139999</v>
      </c>
      <c r="D605">
        <v>22.389999</v>
      </c>
      <c r="E605">
        <v>22.540001</v>
      </c>
      <c r="F605">
        <v>22.540001</v>
      </c>
      <c r="G605">
        <v>11112200</v>
      </c>
    </row>
    <row r="606" spans="1:7" x14ac:dyDescent="0.25">
      <c r="A606" s="27">
        <v>41390</v>
      </c>
      <c r="B606">
        <v>22.299999</v>
      </c>
      <c r="C606">
        <v>22.65</v>
      </c>
      <c r="D606">
        <v>22.02</v>
      </c>
      <c r="E606">
        <v>22.530000999999999</v>
      </c>
      <c r="F606">
        <v>22.530000999999999</v>
      </c>
      <c r="G606">
        <v>11908500</v>
      </c>
    </row>
    <row r="607" spans="1:7" x14ac:dyDescent="0.25">
      <c r="A607" s="27">
        <v>41393</v>
      </c>
      <c r="B607">
        <v>22.9</v>
      </c>
      <c r="C607">
        <v>23.08</v>
      </c>
      <c r="D607">
        <v>22.530000999999999</v>
      </c>
      <c r="E607">
        <v>22.639999</v>
      </c>
      <c r="F607">
        <v>22.639999</v>
      </c>
      <c r="G607">
        <v>9847100</v>
      </c>
    </row>
    <row r="608" spans="1:7" x14ac:dyDescent="0.25">
      <c r="A608" s="27">
        <v>41394</v>
      </c>
      <c r="B608">
        <v>22.690000999999999</v>
      </c>
      <c r="C608">
        <v>22.969999000000001</v>
      </c>
      <c r="D608">
        <v>22.309999000000001</v>
      </c>
      <c r="E608">
        <v>22.9</v>
      </c>
      <c r="F608">
        <v>22.9</v>
      </c>
      <c r="G608">
        <v>9752800</v>
      </c>
    </row>
    <row r="609" spans="1:7" x14ac:dyDescent="0.25">
      <c r="A609" s="27">
        <v>41395</v>
      </c>
      <c r="B609">
        <v>22.68</v>
      </c>
      <c r="C609">
        <v>22.76</v>
      </c>
      <c r="D609">
        <v>21.82</v>
      </c>
      <c r="E609">
        <v>21.860001</v>
      </c>
      <c r="F609">
        <v>21.860001</v>
      </c>
      <c r="G609">
        <v>20152700</v>
      </c>
    </row>
    <row r="610" spans="1:7" x14ac:dyDescent="0.25">
      <c r="A610" s="27">
        <v>41396</v>
      </c>
      <c r="B610">
        <v>22.27</v>
      </c>
      <c r="C610">
        <v>22.77</v>
      </c>
      <c r="D610">
        <v>22.209999</v>
      </c>
      <c r="E610">
        <v>22.66</v>
      </c>
      <c r="F610">
        <v>22.66</v>
      </c>
      <c r="G610">
        <v>14733200</v>
      </c>
    </row>
    <row r="611" spans="1:7" x14ac:dyDescent="0.25">
      <c r="A611" s="27">
        <v>41397</v>
      </c>
      <c r="B611">
        <v>23.190000999999999</v>
      </c>
      <c r="C611">
        <v>23.280000999999999</v>
      </c>
      <c r="D611">
        <v>22.98</v>
      </c>
      <c r="E611">
        <v>23.16</v>
      </c>
      <c r="F611">
        <v>23.16</v>
      </c>
      <c r="G611">
        <v>14550000</v>
      </c>
    </row>
    <row r="612" spans="1:7" x14ac:dyDescent="0.25">
      <c r="A612" s="27">
        <v>41400</v>
      </c>
      <c r="B612">
        <v>23.18</v>
      </c>
      <c r="C612">
        <v>23.700001</v>
      </c>
      <c r="D612">
        <v>23.139999</v>
      </c>
      <c r="E612">
        <v>23.530000999999999</v>
      </c>
      <c r="F612">
        <v>23.530000999999999</v>
      </c>
      <c r="G612">
        <v>8328000</v>
      </c>
    </row>
    <row r="613" spans="1:7" x14ac:dyDescent="0.25">
      <c r="A613" s="27">
        <v>41401</v>
      </c>
      <c r="B613">
        <v>23.879999000000002</v>
      </c>
      <c r="C613">
        <v>23.99</v>
      </c>
      <c r="D613">
        <v>23.43</v>
      </c>
      <c r="E613">
        <v>23.76</v>
      </c>
      <c r="F613">
        <v>23.76</v>
      </c>
      <c r="G613">
        <v>11221900</v>
      </c>
    </row>
    <row r="614" spans="1:7" x14ac:dyDescent="0.25">
      <c r="A614" s="27">
        <v>41402</v>
      </c>
      <c r="B614">
        <v>23.540001</v>
      </c>
      <c r="C614">
        <v>23.74</v>
      </c>
      <c r="D614">
        <v>23.139999</v>
      </c>
      <c r="E614">
        <v>23.620000999999998</v>
      </c>
      <c r="F614">
        <v>23.620000999999998</v>
      </c>
      <c r="G614">
        <v>9637800</v>
      </c>
    </row>
    <row r="615" spans="1:7" x14ac:dyDescent="0.25">
      <c r="A615" s="27">
        <v>41403</v>
      </c>
      <c r="B615">
        <v>23.4</v>
      </c>
      <c r="C615">
        <v>23.49</v>
      </c>
      <c r="D615">
        <v>22.68</v>
      </c>
      <c r="E615">
        <v>23.139999</v>
      </c>
      <c r="F615">
        <v>23.139999</v>
      </c>
      <c r="G615">
        <v>14551900</v>
      </c>
    </row>
    <row r="616" spans="1:7" x14ac:dyDescent="0.25">
      <c r="A616" s="27">
        <v>41404</v>
      </c>
      <c r="B616">
        <v>23.01</v>
      </c>
      <c r="C616">
        <v>23.42</v>
      </c>
      <c r="D616">
        <v>22.76</v>
      </c>
      <c r="E616">
        <v>23.379999000000002</v>
      </c>
      <c r="F616">
        <v>23.379999000000002</v>
      </c>
      <c r="G616">
        <v>12466300</v>
      </c>
    </row>
    <row r="617" spans="1:7" x14ac:dyDescent="0.25">
      <c r="A617" s="27">
        <v>41407</v>
      </c>
      <c r="B617">
        <v>23.360001</v>
      </c>
      <c r="C617">
        <v>23.59</v>
      </c>
      <c r="D617">
        <v>23.15</v>
      </c>
      <c r="E617">
        <v>23.52</v>
      </c>
      <c r="F617">
        <v>23.52</v>
      </c>
      <c r="G617">
        <v>8141100</v>
      </c>
    </row>
    <row r="618" spans="1:7" x14ac:dyDescent="0.25">
      <c r="A618" s="27">
        <v>41408</v>
      </c>
      <c r="B618">
        <v>23.65</v>
      </c>
      <c r="C618">
        <v>23.83</v>
      </c>
      <c r="D618">
        <v>23.41</v>
      </c>
      <c r="E618">
        <v>23.74</v>
      </c>
      <c r="F618">
        <v>23.74</v>
      </c>
      <c r="G618">
        <v>11656100</v>
      </c>
    </row>
    <row r="619" spans="1:7" x14ac:dyDescent="0.25">
      <c r="A619" s="27">
        <v>41409</v>
      </c>
      <c r="B619">
        <v>23.459999</v>
      </c>
      <c r="C619">
        <v>23.73</v>
      </c>
      <c r="D619">
        <v>23.27</v>
      </c>
      <c r="E619">
        <v>23.559999000000001</v>
      </c>
      <c r="F619">
        <v>23.559999000000001</v>
      </c>
      <c r="G619">
        <v>14200500</v>
      </c>
    </row>
    <row r="620" spans="1:7" x14ac:dyDescent="0.25">
      <c r="A620" s="27">
        <v>41410</v>
      </c>
      <c r="B620">
        <v>23.370000999999998</v>
      </c>
      <c r="C620">
        <v>23.629999000000002</v>
      </c>
      <c r="D620">
        <v>23.059999000000001</v>
      </c>
      <c r="E620">
        <v>23.32</v>
      </c>
      <c r="F620">
        <v>23.32</v>
      </c>
      <c r="G620">
        <v>12079400</v>
      </c>
    </row>
    <row r="621" spans="1:7" x14ac:dyDescent="0.25">
      <c r="A621" s="27">
        <v>41411</v>
      </c>
      <c r="B621">
        <v>23.42</v>
      </c>
      <c r="C621">
        <v>23.99</v>
      </c>
      <c r="D621">
        <v>23.370000999999998</v>
      </c>
      <c r="E621">
        <v>23.879999000000002</v>
      </c>
      <c r="F621">
        <v>23.879999000000002</v>
      </c>
      <c r="G621">
        <v>14071300</v>
      </c>
    </row>
    <row r="622" spans="1:7" x14ac:dyDescent="0.25">
      <c r="A622" s="27">
        <v>41414</v>
      </c>
      <c r="B622">
        <v>23.610001</v>
      </c>
      <c r="C622">
        <v>23.959999</v>
      </c>
      <c r="D622">
        <v>23.57</v>
      </c>
      <c r="E622">
        <v>23.58</v>
      </c>
      <c r="F622">
        <v>23.58</v>
      </c>
      <c r="G622">
        <v>9557100</v>
      </c>
    </row>
    <row r="623" spans="1:7" x14ac:dyDescent="0.25">
      <c r="A623" s="27">
        <v>41415</v>
      </c>
      <c r="B623">
        <v>23.719999000000001</v>
      </c>
      <c r="C623">
        <v>23.809999000000001</v>
      </c>
      <c r="D623">
        <v>23.23</v>
      </c>
      <c r="E623">
        <v>23.370000999999998</v>
      </c>
      <c r="F623">
        <v>23.370000999999998</v>
      </c>
      <c r="G623">
        <v>13776000</v>
      </c>
    </row>
    <row r="624" spans="1:7" x14ac:dyDescent="0.25">
      <c r="A624" s="27">
        <v>41416</v>
      </c>
      <c r="B624">
        <v>23.58</v>
      </c>
      <c r="C624">
        <v>23.74</v>
      </c>
      <c r="D624">
        <v>22.74</v>
      </c>
      <c r="E624">
        <v>23.120000999999998</v>
      </c>
      <c r="F624">
        <v>23.120000999999998</v>
      </c>
      <c r="G624">
        <v>23503100</v>
      </c>
    </row>
    <row r="625" spans="1:7" x14ac:dyDescent="0.25">
      <c r="A625" s="27">
        <v>41417</v>
      </c>
      <c r="B625">
        <v>21.969999000000001</v>
      </c>
      <c r="C625">
        <v>23.110001</v>
      </c>
      <c r="D625">
        <v>21.950001</v>
      </c>
      <c r="E625">
        <v>22.950001</v>
      </c>
      <c r="F625">
        <v>22.950001</v>
      </c>
      <c r="G625">
        <v>18864400</v>
      </c>
    </row>
    <row r="626" spans="1:7" x14ac:dyDescent="0.25">
      <c r="A626" s="27">
        <v>41418</v>
      </c>
      <c r="B626">
        <v>22.66</v>
      </c>
      <c r="C626">
        <v>23.049999</v>
      </c>
      <c r="D626">
        <v>22.5</v>
      </c>
      <c r="E626">
        <v>22.969999000000001</v>
      </c>
      <c r="F626">
        <v>22.969999000000001</v>
      </c>
      <c r="G626">
        <v>12438700</v>
      </c>
    </row>
    <row r="627" spans="1:7" x14ac:dyDescent="0.25">
      <c r="A627" s="27">
        <v>41422</v>
      </c>
      <c r="B627">
        <v>23.65</v>
      </c>
      <c r="C627">
        <v>23.809999000000001</v>
      </c>
      <c r="D627">
        <v>23.25</v>
      </c>
      <c r="E627">
        <v>23.58</v>
      </c>
      <c r="F627">
        <v>23.58</v>
      </c>
      <c r="G627">
        <v>10218700</v>
      </c>
    </row>
    <row r="628" spans="1:7" x14ac:dyDescent="0.25">
      <c r="A628" s="27">
        <v>41423</v>
      </c>
      <c r="B628">
        <v>23.190000999999999</v>
      </c>
      <c r="C628">
        <v>23.42</v>
      </c>
      <c r="D628">
        <v>22.690000999999999</v>
      </c>
      <c r="E628">
        <v>23.209999</v>
      </c>
      <c r="F628">
        <v>23.209999</v>
      </c>
      <c r="G628">
        <v>18938600</v>
      </c>
    </row>
    <row r="629" spans="1:7" x14ac:dyDescent="0.25">
      <c r="A629" s="27">
        <v>41424</v>
      </c>
      <c r="B629">
        <v>23.17</v>
      </c>
      <c r="C629">
        <v>23.48</v>
      </c>
      <c r="D629">
        <v>22.9</v>
      </c>
      <c r="E629">
        <v>23.24</v>
      </c>
      <c r="F629">
        <v>23.24</v>
      </c>
      <c r="G629">
        <v>13448100</v>
      </c>
    </row>
    <row r="630" spans="1:7" x14ac:dyDescent="0.25">
      <c r="A630" s="27">
        <v>41425</v>
      </c>
      <c r="B630">
        <v>23</v>
      </c>
      <c r="C630">
        <v>23.290001</v>
      </c>
      <c r="D630">
        <v>22.4</v>
      </c>
      <c r="E630">
        <v>22.43</v>
      </c>
      <c r="F630">
        <v>22.43</v>
      </c>
      <c r="G630">
        <v>17751700</v>
      </c>
    </row>
    <row r="631" spans="1:7" x14ac:dyDescent="0.25">
      <c r="A631" s="27">
        <v>41428</v>
      </c>
      <c r="B631">
        <v>22.48</v>
      </c>
      <c r="C631">
        <v>22.6</v>
      </c>
      <c r="D631">
        <v>21.280000999999999</v>
      </c>
      <c r="E631">
        <v>22.51</v>
      </c>
      <c r="F631">
        <v>22.51</v>
      </c>
      <c r="G631">
        <v>26167900</v>
      </c>
    </row>
    <row r="632" spans="1:7" x14ac:dyDescent="0.25">
      <c r="A632" s="27">
        <v>41429</v>
      </c>
      <c r="B632">
        <v>22.35</v>
      </c>
      <c r="C632">
        <v>22.530000999999999</v>
      </c>
      <c r="D632">
        <v>21.51</v>
      </c>
      <c r="E632">
        <v>22.23</v>
      </c>
      <c r="F632">
        <v>22.23</v>
      </c>
      <c r="G632">
        <v>19378100</v>
      </c>
    </row>
    <row r="633" spans="1:7" x14ac:dyDescent="0.25">
      <c r="A633" s="27">
        <v>41430</v>
      </c>
      <c r="B633">
        <v>21.799999</v>
      </c>
      <c r="C633">
        <v>22</v>
      </c>
      <c r="D633">
        <v>21.15</v>
      </c>
      <c r="E633">
        <v>21.27</v>
      </c>
      <c r="F633">
        <v>21.27</v>
      </c>
      <c r="G633">
        <v>24801400</v>
      </c>
    </row>
    <row r="634" spans="1:7" x14ac:dyDescent="0.25">
      <c r="A634" s="27">
        <v>41431</v>
      </c>
      <c r="B634">
        <v>21.07</v>
      </c>
      <c r="C634">
        <v>21.51</v>
      </c>
      <c r="D634">
        <v>20.079999999999998</v>
      </c>
      <c r="E634">
        <v>21.49</v>
      </c>
      <c r="F634">
        <v>21.49</v>
      </c>
      <c r="G634">
        <v>25348200</v>
      </c>
    </row>
    <row r="635" spans="1:7" x14ac:dyDescent="0.25">
      <c r="A635" s="27">
        <v>41432</v>
      </c>
      <c r="B635">
        <v>22.110001</v>
      </c>
      <c r="C635">
        <v>22.540001</v>
      </c>
      <c r="D635">
        <v>21.790001</v>
      </c>
      <c r="E635">
        <v>22.48</v>
      </c>
      <c r="F635">
        <v>22.48</v>
      </c>
      <c r="G635">
        <v>21618500</v>
      </c>
    </row>
    <row r="636" spans="1:7" x14ac:dyDescent="0.25">
      <c r="A636" s="27">
        <v>41435</v>
      </c>
      <c r="B636">
        <v>22.790001</v>
      </c>
      <c r="C636">
        <v>22.870000999999998</v>
      </c>
      <c r="D636">
        <v>22.379999000000002</v>
      </c>
      <c r="E636">
        <v>22.719999000000001</v>
      </c>
      <c r="F636">
        <v>22.719999000000001</v>
      </c>
      <c r="G636">
        <v>13650200</v>
      </c>
    </row>
    <row r="637" spans="1:7" x14ac:dyDescent="0.25">
      <c r="A637" s="27">
        <v>41436</v>
      </c>
      <c r="B637">
        <v>21.809999000000001</v>
      </c>
      <c r="C637">
        <v>22.25</v>
      </c>
      <c r="D637">
        <v>21.09</v>
      </c>
      <c r="E637">
        <v>21.23</v>
      </c>
      <c r="F637">
        <v>21.23</v>
      </c>
      <c r="G637">
        <v>26320800</v>
      </c>
    </row>
    <row r="638" spans="1:7" x14ac:dyDescent="0.25">
      <c r="A638" s="27">
        <v>41437</v>
      </c>
      <c r="B638">
        <v>21.73</v>
      </c>
      <c r="C638">
        <v>21.780000999999999</v>
      </c>
      <c r="D638">
        <v>19.760000000000002</v>
      </c>
      <c r="E638">
        <v>20.010000000000002</v>
      </c>
      <c r="F638">
        <v>20.010000000000002</v>
      </c>
      <c r="G638">
        <v>36256800</v>
      </c>
    </row>
    <row r="639" spans="1:7" x14ac:dyDescent="0.25">
      <c r="A639" s="27">
        <v>41438</v>
      </c>
      <c r="B639">
        <v>20.010000000000002</v>
      </c>
      <c r="C639">
        <v>21.07</v>
      </c>
      <c r="D639">
        <v>19.739999999999998</v>
      </c>
      <c r="E639">
        <v>20.940000999999999</v>
      </c>
      <c r="F639">
        <v>20.940000999999999</v>
      </c>
      <c r="G639">
        <v>25027500</v>
      </c>
    </row>
    <row r="640" spans="1:7" x14ac:dyDescent="0.25">
      <c r="A640" s="27">
        <v>41439</v>
      </c>
      <c r="B640">
        <v>20.870000999999998</v>
      </c>
      <c r="C640">
        <v>21.35</v>
      </c>
      <c r="D640">
        <v>20.280000999999999</v>
      </c>
      <c r="E640">
        <v>20.34</v>
      </c>
      <c r="F640">
        <v>20.34</v>
      </c>
      <c r="G640">
        <v>23016900</v>
      </c>
    </row>
    <row r="641" spans="1:7" x14ac:dyDescent="0.25">
      <c r="A641" s="27">
        <v>41442</v>
      </c>
      <c r="B641">
        <v>20.84</v>
      </c>
      <c r="C641">
        <v>20.959999</v>
      </c>
      <c r="D641">
        <v>20.350000000000001</v>
      </c>
      <c r="E641">
        <v>20.77</v>
      </c>
      <c r="F641">
        <v>20.77</v>
      </c>
      <c r="G641">
        <v>16358400</v>
      </c>
    </row>
    <row r="642" spans="1:7" x14ac:dyDescent="0.25">
      <c r="A642" s="27">
        <v>41443</v>
      </c>
      <c r="B642">
        <v>20.84</v>
      </c>
      <c r="C642">
        <v>21.059999000000001</v>
      </c>
      <c r="D642">
        <v>20.74</v>
      </c>
      <c r="E642">
        <v>21.030000999999999</v>
      </c>
      <c r="F642">
        <v>21.030000999999999</v>
      </c>
      <c r="G642">
        <v>13542200</v>
      </c>
    </row>
    <row r="643" spans="1:7" x14ac:dyDescent="0.25">
      <c r="A643" s="27">
        <v>41444</v>
      </c>
      <c r="B643">
        <v>20.889999</v>
      </c>
      <c r="C643">
        <v>22</v>
      </c>
      <c r="D643">
        <v>20.719999000000001</v>
      </c>
      <c r="E643">
        <v>21.049999</v>
      </c>
      <c r="F643">
        <v>21.049999</v>
      </c>
      <c r="G643">
        <v>27890400</v>
      </c>
    </row>
    <row r="644" spans="1:7" x14ac:dyDescent="0.25">
      <c r="A644" s="27">
        <v>41445</v>
      </c>
      <c r="B644">
        <v>20.149999999999999</v>
      </c>
      <c r="C644">
        <v>20.27</v>
      </c>
      <c r="D644">
        <v>17.940000999999999</v>
      </c>
      <c r="E644">
        <v>18.48</v>
      </c>
      <c r="F644">
        <v>18.48</v>
      </c>
      <c r="G644">
        <v>53799400</v>
      </c>
    </row>
    <row r="645" spans="1:7" x14ac:dyDescent="0.25">
      <c r="A645" s="27">
        <v>41446</v>
      </c>
      <c r="B645">
        <v>19.209999</v>
      </c>
      <c r="C645">
        <v>19.43</v>
      </c>
      <c r="D645">
        <v>18.23</v>
      </c>
      <c r="E645">
        <v>19.299999</v>
      </c>
      <c r="F645">
        <v>19.299999</v>
      </c>
      <c r="G645">
        <v>34531900</v>
      </c>
    </row>
    <row r="646" spans="1:7" x14ac:dyDescent="0.25">
      <c r="A646" s="27">
        <v>41449</v>
      </c>
      <c r="B646">
        <v>18.32</v>
      </c>
      <c r="C646">
        <v>18.790001</v>
      </c>
      <c r="D646">
        <v>17.899999999999999</v>
      </c>
      <c r="E646">
        <v>18.170000000000002</v>
      </c>
      <c r="F646">
        <v>18.170000000000002</v>
      </c>
      <c r="G646">
        <v>45347400</v>
      </c>
    </row>
    <row r="647" spans="1:7" x14ac:dyDescent="0.25">
      <c r="A647" s="27">
        <v>41450</v>
      </c>
      <c r="B647">
        <v>18.719999000000001</v>
      </c>
      <c r="C647">
        <v>18.799999</v>
      </c>
      <c r="D647">
        <v>18.309999000000001</v>
      </c>
      <c r="E647">
        <v>18.690000999999999</v>
      </c>
      <c r="F647">
        <v>18.690000999999999</v>
      </c>
      <c r="G647">
        <v>24286100</v>
      </c>
    </row>
    <row r="648" spans="1:7" x14ac:dyDescent="0.25">
      <c r="A648" s="27">
        <v>41451</v>
      </c>
      <c r="B648">
        <v>19.149999999999999</v>
      </c>
      <c r="C648">
        <v>19.18</v>
      </c>
      <c r="D648">
        <v>18.73</v>
      </c>
      <c r="E648">
        <v>19.110001</v>
      </c>
      <c r="F648">
        <v>19.110001</v>
      </c>
      <c r="G648">
        <v>15674100</v>
      </c>
    </row>
    <row r="649" spans="1:7" x14ac:dyDescent="0.25">
      <c r="A649" s="27">
        <v>41452</v>
      </c>
      <c r="B649">
        <v>19.559999000000001</v>
      </c>
      <c r="C649">
        <v>19.879999000000002</v>
      </c>
      <c r="D649">
        <v>19.41</v>
      </c>
      <c r="E649">
        <v>19.860001</v>
      </c>
      <c r="F649">
        <v>19.860001</v>
      </c>
      <c r="G649">
        <v>14734000</v>
      </c>
    </row>
    <row r="650" spans="1:7" x14ac:dyDescent="0.25">
      <c r="A650" s="27">
        <v>41453</v>
      </c>
      <c r="B650">
        <v>19.489999999999998</v>
      </c>
      <c r="C650">
        <v>20.299999</v>
      </c>
      <c r="D650">
        <v>19.329999999999998</v>
      </c>
      <c r="E650">
        <v>19.98</v>
      </c>
      <c r="F650">
        <v>19.98</v>
      </c>
      <c r="G650">
        <v>24246500</v>
      </c>
    </row>
    <row r="651" spans="1:7" x14ac:dyDescent="0.25">
      <c r="A651" s="27">
        <v>41456</v>
      </c>
      <c r="B651">
        <v>20.280000999999999</v>
      </c>
      <c r="C651">
        <v>20.959999</v>
      </c>
      <c r="D651">
        <v>20.23</v>
      </c>
      <c r="E651">
        <v>20.58</v>
      </c>
      <c r="F651">
        <v>20.58</v>
      </c>
      <c r="G651">
        <v>15583400</v>
      </c>
    </row>
    <row r="652" spans="1:7" x14ac:dyDescent="0.25">
      <c r="A652" s="27">
        <v>41457</v>
      </c>
      <c r="B652">
        <v>20.389999</v>
      </c>
      <c r="C652">
        <v>20.870000999999998</v>
      </c>
      <c r="D652">
        <v>20.02</v>
      </c>
      <c r="E652">
        <v>20.309999000000001</v>
      </c>
      <c r="F652">
        <v>20.309999000000001</v>
      </c>
      <c r="G652">
        <v>21247500</v>
      </c>
    </row>
    <row r="653" spans="1:7" x14ac:dyDescent="0.25">
      <c r="A653" s="27">
        <v>41458</v>
      </c>
      <c r="B653">
        <v>20.120000999999998</v>
      </c>
      <c r="C653">
        <v>20.67</v>
      </c>
      <c r="D653">
        <v>20.02</v>
      </c>
      <c r="E653">
        <v>20.549999</v>
      </c>
      <c r="F653">
        <v>20.549999</v>
      </c>
      <c r="G653">
        <v>11219100</v>
      </c>
    </row>
    <row r="654" spans="1:7" x14ac:dyDescent="0.25">
      <c r="A654" s="27">
        <v>41460</v>
      </c>
      <c r="B654">
        <v>21.1</v>
      </c>
      <c r="C654">
        <v>21.65</v>
      </c>
      <c r="D654">
        <v>20.77</v>
      </c>
      <c r="E654">
        <v>21.65</v>
      </c>
      <c r="F654">
        <v>21.65</v>
      </c>
      <c r="G654">
        <v>20278200</v>
      </c>
    </row>
    <row r="655" spans="1:7" x14ac:dyDescent="0.25">
      <c r="A655" s="27">
        <v>41463</v>
      </c>
      <c r="B655">
        <v>22.209999</v>
      </c>
      <c r="C655">
        <v>22.719999000000001</v>
      </c>
      <c r="D655">
        <v>22.09</v>
      </c>
      <c r="E655">
        <v>22.559999000000001</v>
      </c>
      <c r="F655">
        <v>22.559999000000001</v>
      </c>
      <c r="G655">
        <v>17139500</v>
      </c>
    </row>
    <row r="656" spans="1:7" x14ac:dyDescent="0.25">
      <c r="A656" s="27">
        <v>41464</v>
      </c>
      <c r="B656">
        <v>23.190000999999999</v>
      </c>
      <c r="C656">
        <v>23.290001</v>
      </c>
      <c r="D656">
        <v>22.870000999999998</v>
      </c>
      <c r="E656">
        <v>23.049999</v>
      </c>
      <c r="F656">
        <v>23.049999</v>
      </c>
      <c r="G656">
        <v>11467500</v>
      </c>
    </row>
    <row r="657" spans="1:7" x14ac:dyDescent="0.25">
      <c r="A657" s="27">
        <v>41465</v>
      </c>
      <c r="B657">
        <v>23.049999</v>
      </c>
      <c r="C657">
        <v>23.379999000000002</v>
      </c>
      <c r="D657">
        <v>22.940000999999999</v>
      </c>
      <c r="E657">
        <v>23.280000999999999</v>
      </c>
      <c r="F657">
        <v>23.280000999999999</v>
      </c>
      <c r="G657">
        <v>13444700</v>
      </c>
    </row>
    <row r="658" spans="1:7" x14ac:dyDescent="0.25">
      <c r="A658" s="27">
        <v>41466</v>
      </c>
      <c r="B658">
        <v>24.01</v>
      </c>
      <c r="C658">
        <v>24.110001</v>
      </c>
      <c r="D658">
        <v>23.620000999999998</v>
      </c>
      <c r="E658">
        <v>23.870000999999998</v>
      </c>
      <c r="F658">
        <v>23.870000999999998</v>
      </c>
      <c r="G658">
        <v>9548400</v>
      </c>
    </row>
    <row r="659" spans="1:7" x14ac:dyDescent="0.25">
      <c r="A659" s="27">
        <v>41467</v>
      </c>
      <c r="B659">
        <v>23.889999</v>
      </c>
      <c r="C659">
        <v>24.02</v>
      </c>
      <c r="D659">
        <v>23.49</v>
      </c>
      <c r="E659">
        <v>23.65</v>
      </c>
      <c r="F659">
        <v>23.65</v>
      </c>
      <c r="G659">
        <v>8903800</v>
      </c>
    </row>
    <row r="660" spans="1:7" x14ac:dyDescent="0.25">
      <c r="A660" s="27">
        <v>41470</v>
      </c>
      <c r="B660">
        <v>23.889999</v>
      </c>
      <c r="C660">
        <v>24.32</v>
      </c>
      <c r="D660">
        <v>23.700001</v>
      </c>
      <c r="E660">
        <v>24.17</v>
      </c>
      <c r="F660">
        <v>24.17</v>
      </c>
      <c r="G660">
        <v>7024100</v>
      </c>
    </row>
    <row r="661" spans="1:7" x14ac:dyDescent="0.25">
      <c r="A661" s="27">
        <v>41471</v>
      </c>
      <c r="B661">
        <v>24.209999</v>
      </c>
      <c r="C661">
        <v>24.26</v>
      </c>
      <c r="D661">
        <v>23.25</v>
      </c>
      <c r="E661">
        <v>23.49</v>
      </c>
      <c r="F661">
        <v>23.49</v>
      </c>
      <c r="G661">
        <v>12035800</v>
      </c>
    </row>
    <row r="662" spans="1:7" x14ac:dyDescent="0.25">
      <c r="A662" s="27">
        <v>41472</v>
      </c>
      <c r="B662">
        <v>23.84</v>
      </c>
      <c r="C662">
        <v>24.360001</v>
      </c>
      <c r="D662">
        <v>23.6</v>
      </c>
      <c r="E662">
        <v>24.32</v>
      </c>
      <c r="F662">
        <v>24.32</v>
      </c>
      <c r="G662">
        <v>10429800</v>
      </c>
    </row>
    <row r="663" spans="1:7" x14ac:dyDescent="0.25">
      <c r="A663" s="27">
        <v>41473</v>
      </c>
      <c r="B663">
        <v>24.52</v>
      </c>
      <c r="C663">
        <v>25.030000999999999</v>
      </c>
      <c r="D663">
        <v>24.43</v>
      </c>
      <c r="E663">
        <v>24.719999000000001</v>
      </c>
      <c r="F663">
        <v>24.719999000000001</v>
      </c>
      <c r="G663">
        <v>11328000</v>
      </c>
    </row>
    <row r="664" spans="1:7" x14ac:dyDescent="0.25">
      <c r="A664" s="27">
        <v>41474</v>
      </c>
      <c r="B664">
        <v>24.559999000000001</v>
      </c>
      <c r="C664">
        <v>25.389999</v>
      </c>
      <c r="D664">
        <v>24.25</v>
      </c>
      <c r="E664">
        <v>25.24</v>
      </c>
      <c r="F664">
        <v>25.24</v>
      </c>
      <c r="G664">
        <v>10817700</v>
      </c>
    </row>
    <row r="665" spans="1:7" x14ac:dyDescent="0.25">
      <c r="A665" s="27">
        <v>41477</v>
      </c>
      <c r="B665">
        <v>25.41</v>
      </c>
      <c r="C665">
        <v>25.879999000000002</v>
      </c>
      <c r="D665">
        <v>25.139999</v>
      </c>
      <c r="E665">
        <v>25.780000999999999</v>
      </c>
      <c r="F665">
        <v>25.780000999999999</v>
      </c>
      <c r="G665">
        <v>9222800</v>
      </c>
    </row>
    <row r="666" spans="1:7" x14ac:dyDescent="0.25">
      <c r="A666" s="27">
        <v>41478</v>
      </c>
      <c r="B666">
        <v>26.040001</v>
      </c>
      <c r="C666">
        <v>26.26</v>
      </c>
      <c r="D666">
        <v>25.48</v>
      </c>
      <c r="E666">
        <v>25.9</v>
      </c>
      <c r="F666">
        <v>25.9</v>
      </c>
      <c r="G666">
        <v>10851100</v>
      </c>
    </row>
    <row r="667" spans="1:7" x14ac:dyDescent="0.25">
      <c r="A667" s="27">
        <v>41479</v>
      </c>
      <c r="B667">
        <v>26.1</v>
      </c>
      <c r="C667">
        <v>26.129999000000002</v>
      </c>
      <c r="D667">
        <v>25.299999</v>
      </c>
      <c r="E667">
        <v>25.57</v>
      </c>
      <c r="F667">
        <v>25.57</v>
      </c>
      <c r="G667">
        <v>11298900</v>
      </c>
    </row>
    <row r="668" spans="1:7" x14ac:dyDescent="0.25">
      <c r="A668" s="27">
        <v>41480</v>
      </c>
      <c r="B668">
        <v>25.309999000000001</v>
      </c>
      <c r="C668">
        <v>26.290001</v>
      </c>
      <c r="D668">
        <v>25.25</v>
      </c>
      <c r="E668">
        <v>26.209999</v>
      </c>
      <c r="F668">
        <v>26.209999</v>
      </c>
      <c r="G668">
        <v>8044400</v>
      </c>
    </row>
    <row r="669" spans="1:7" x14ac:dyDescent="0.25">
      <c r="A669" s="27">
        <v>41481</v>
      </c>
      <c r="B669">
        <v>25.92</v>
      </c>
      <c r="C669">
        <v>26.4</v>
      </c>
      <c r="D669">
        <v>25.469999000000001</v>
      </c>
      <c r="E669">
        <v>26.32</v>
      </c>
      <c r="F669">
        <v>26.32</v>
      </c>
      <c r="G669">
        <v>8575800</v>
      </c>
    </row>
    <row r="670" spans="1:7" x14ac:dyDescent="0.25">
      <c r="A670" s="27">
        <v>41484</v>
      </c>
      <c r="B670">
        <v>26.030000999999999</v>
      </c>
      <c r="C670">
        <v>26.27</v>
      </c>
      <c r="D670">
        <v>25.709999</v>
      </c>
      <c r="E670">
        <v>25.959999</v>
      </c>
      <c r="F670">
        <v>25.959999</v>
      </c>
      <c r="G670">
        <v>8138300</v>
      </c>
    </row>
    <row r="671" spans="1:7" x14ac:dyDescent="0.25">
      <c r="A671" s="27">
        <v>41485</v>
      </c>
      <c r="B671">
        <v>26.049999</v>
      </c>
      <c r="C671">
        <v>26.52</v>
      </c>
      <c r="D671">
        <v>25.809999000000001</v>
      </c>
      <c r="E671">
        <v>26.43</v>
      </c>
      <c r="F671">
        <v>26.43</v>
      </c>
      <c r="G671">
        <v>7900300</v>
      </c>
    </row>
    <row r="672" spans="1:7" x14ac:dyDescent="0.25">
      <c r="A672" s="27">
        <v>41486</v>
      </c>
      <c r="B672">
        <v>26.52</v>
      </c>
      <c r="C672">
        <v>27.620000999999998</v>
      </c>
      <c r="D672">
        <v>26.48</v>
      </c>
      <c r="E672">
        <v>26.99</v>
      </c>
      <c r="F672">
        <v>26.99</v>
      </c>
      <c r="G672">
        <v>12928800</v>
      </c>
    </row>
    <row r="673" spans="1:7" x14ac:dyDescent="0.25">
      <c r="A673" s="27">
        <v>41487</v>
      </c>
      <c r="B673">
        <v>27.74</v>
      </c>
      <c r="C673">
        <v>27.969999000000001</v>
      </c>
      <c r="D673">
        <v>27.59</v>
      </c>
      <c r="E673">
        <v>27.879999000000002</v>
      </c>
      <c r="F673">
        <v>27.879999000000002</v>
      </c>
      <c r="G673">
        <v>9768500</v>
      </c>
    </row>
    <row r="674" spans="1:7" x14ac:dyDescent="0.25">
      <c r="A674" s="27">
        <v>41488</v>
      </c>
      <c r="B674">
        <v>27.860001</v>
      </c>
      <c r="C674">
        <v>28.610001</v>
      </c>
      <c r="D674">
        <v>27.83</v>
      </c>
      <c r="E674">
        <v>28.549999</v>
      </c>
      <c r="F674">
        <v>28.549999</v>
      </c>
      <c r="G674">
        <v>6679600</v>
      </c>
    </row>
    <row r="675" spans="1:7" x14ac:dyDescent="0.25">
      <c r="A675" s="27">
        <v>41491</v>
      </c>
      <c r="B675">
        <v>28.65</v>
      </c>
      <c r="C675">
        <v>29</v>
      </c>
      <c r="D675">
        <v>28.5</v>
      </c>
      <c r="E675">
        <v>28.9</v>
      </c>
      <c r="F675">
        <v>28.9</v>
      </c>
      <c r="G675">
        <v>6555500</v>
      </c>
    </row>
    <row r="676" spans="1:7" x14ac:dyDescent="0.25">
      <c r="A676" s="27">
        <v>41492</v>
      </c>
      <c r="B676">
        <v>28.77</v>
      </c>
      <c r="C676">
        <v>28.85</v>
      </c>
      <c r="D676">
        <v>27.809999000000001</v>
      </c>
      <c r="E676">
        <v>28.030000999999999</v>
      </c>
      <c r="F676">
        <v>28.030000999999999</v>
      </c>
      <c r="G676">
        <v>10811300</v>
      </c>
    </row>
    <row r="677" spans="1:7" x14ac:dyDescent="0.25">
      <c r="A677" s="27">
        <v>41493</v>
      </c>
      <c r="B677">
        <v>27.629999000000002</v>
      </c>
      <c r="C677">
        <v>27.93</v>
      </c>
      <c r="D677">
        <v>26.99</v>
      </c>
      <c r="E677">
        <v>27.73</v>
      </c>
      <c r="F677">
        <v>27.73</v>
      </c>
      <c r="G677">
        <v>10742400</v>
      </c>
    </row>
    <row r="678" spans="1:7" x14ac:dyDescent="0.25">
      <c r="A678" s="27">
        <v>41494</v>
      </c>
      <c r="B678">
        <v>28.280000999999999</v>
      </c>
      <c r="C678">
        <v>28.4</v>
      </c>
      <c r="D678">
        <v>27.620000999999998</v>
      </c>
      <c r="E678">
        <v>28.190000999999999</v>
      </c>
      <c r="F678">
        <v>28.190000999999999</v>
      </c>
      <c r="G678">
        <v>9152600</v>
      </c>
    </row>
    <row r="679" spans="1:7" x14ac:dyDescent="0.25">
      <c r="A679" s="27">
        <v>41495</v>
      </c>
      <c r="B679">
        <v>28.16</v>
      </c>
      <c r="C679">
        <v>28.43</v>
      </c>
      <c r="D679">
        <v>27.5</v>
      </c>
      <c r="E679">
        <v>27.799999</v>
      </c>
      <c r="F679">
        <v>27.799999</v>
      </c>
      <c r="G679">
        <v>9960500</v>
      </c>
    </row>
    <row r="680" spans="1:7" x14ac:dyDescent="0.25">
      <c r="A680" s="27">
        <v>41498</v>
      </c>
      <c r="B680">
        <v>27.17</v>
      </c>
      <c r="C680">
        <v>28.049999</v>
      </c>
      <c r="D680">
        <v>27.15</v>
      </c>
      <c r="E680">
        <v>27.92</v>
      </c>
      <c r="F680">
        <v>27.92</v>
      </c>
      <c r="G680">
        <v>6891000</v>
      </c>
    </row>
    <row r="681" spans="1:7" x14ac:dyDescent="0.25">
      <c r="A681" s="27">
        <v>41499</v>
      </c>
      <c r="B681">
        <v>28.200001</v>
      </c>
      <c r="C681">
        <v>28.370000999999998</v>
      </c>
      <c r="D681">
        <v>27.530000999999999</v>
      </c>
      <c r="E681">
        <v>28.18</v>
      </c>
      <c r="F681">
        <v>28.18</v>
      </c>
      <c r="G681">
        <v>9385800</v>
      </c>
    </row>
    <row r="682" spans="1:7" x14ac:dyDescent="0.25">
      <c r="A682" s="27">
        <v>41500</v>
      </c>
      <c r="B682">
        <v>28.379999000000002</v>
      </c>
      <c r="C682">
        <v>28.5</v>
      </c>
      <c r="D682">
        <v>27.879999000000002</v>
      </c>
      <c r="E682">
        <v>27.940000999999999</v>
      </c>
      <c r="F682">
        <v>27.940000999999999</v>
      </c>
      <c r="G682">
        <v>7733200</v>
      </c>
    </row>
    <row r="683" spans="1:7" x14ac:dyDescent="0.25">
      <c r="A683" s="27">
        <v>41501</v>
      </c>
      <c r="B683">
        <v>26.99</v>
      </c>
      <c r="C683">
        <v>27.129999000000002</v>
      </c>
      <c r="D683">
        <v>26.4</v>
      </c>
      <c r="E683">
        <v>26.49</v>
      </c>
      <c r="F683">
        <v>26.49</v>
      </c>
      <c r="G683">
        <v>18234800</v>
      </c>
    </row>
    <row r="684" spans="1:7" x14ac:dyDescent="0.25">
      <c r="A684" s="27">
        <v>41502</v>
      </c>
      <c r="B684">
        <v>26.530000999999999</v>
      </c>
      <c r="C684">
        <v>27.41</v>
      </c>
      <c r="D684">
        <v>26.469999000000001</v>
      </c>
      <c r="E684">
        <v>26.99</v>
      </c>
      <c r="F684">
        <v>26.99</v>
      </c>
      <c r="G684">
        <v>11339600</v>
      </c>
    </row>
    <row r="685" spans="1:7" x14ac:dyDescent="0.25">
      <c r="A685" s="27">
        <v>41505</v>
      </c>
      <c r="B685">
        <v>26.870000999999998</v>
      </c>
      <c r="C685">
        <v>27.040001</v>
      </c>
      <c r="D685">
        <v>26.17</v>
      </c>
      <c r="E685">
        <v>26.25</v>
      </c>
      <c r="F685">
        <v>26.25</v>
      </c>
      <c r="G685">
        <v>8879400</v>
      </c>
    </row>
    <row r="686" spans="1:7" x14ac:dyDescent="0.25">
      <c r="A686" s="27">
        <v>41506</v>
      </c>
      <c r="B686">
        <v>26.139999</v>
      </c>
      <c r="C686">
        <v>27.219999000000001</v>
      </c>
      <c r="D686">
        <v>26.01</v>
      </c>
      <c r="E686">
        <v>26.559999000000001</v>
      </c>
      <c r="F686">
        <v>26.559999000000001</v>
      </c>
      <c r="G686">
        <v>9341100</v>
      </c>
    </row>
    <row r="687" spans="1:7" x14ac:dyDescent="0.25">
      <c r="A687" s="27">
        <v>41507</v>
      </c>
      <c r="B687">
        <v>26.09</v>
      </c>
      <c r="C687">
        <v>27.120000999999998</v>
      </c>
      <c r="D687">
        <v>25.559999000000001</v>
      </c>
      <c r="E687">
        <v>26.059999000000001</v>
      </c>
      <c r="F687">
        <v>26.059999000000001</v>
      </c>
      <c r="G687">
        <v>25188500</v>
      </c>
    </row>
    <row r="688" spans="1:7" x14ac:dyDescent="0.25">
      <c r="A688" s="27">
        <v>41508</v>
      </c>
      <c r="B688">
        <v>26.370000999999998</v>
      </c>
      <c r="C688">
        <v>26.83</v>
      </c>
      <c r="D688">
        <v>26.32</v>
      </c>
      <c r="E688">
        <v>26.66</v>
      </c>
      <c r="F688">
        <v>26.66</v>
      </c>
      <c r="G688">
        <v>8734900</v>
      </c>
    </row>
    <row r="689" spans="1:7" x14ac:dyDescent="0.25">
      <c r="A689" s="27">
        <v>41509</v>
      </c>
      <c r="B689">
        <v>26.9</v>
      </c>
      <c r="C689">
        <v>27.23</v>
      </c>
      <c r="D689">
        <v>26.67</v>
      </c>
      <c r="E689">
        <v>27.18</v>
      </c>
      <c r="F689">
        <v>27.18</v>
      </c>
      <c r="G689">
        <v>7105500</v>
      </c>
    </row>
    <row r="690" spans="1:7" x14ac:dyDescent="0.25">
      <c r="A690" s="27">
        <v>41512</v>
      </c>
      <c r="B690">
        <v>27.469999000000001</v>
      </c>
      <c r="C690">
        <v>27.67</v>
      </c>
      <c r="D690">
        <v>26.209999</v>
      </c>
      <c r="E690">
        <v>26.280000999999999</v>
      </c>
      <c r="F690">
        <v>26.280000999999999</v>
      </c>
      <c r="G690">
        <v>8365600</v>
      </c>
    </row>
    <row r="691" spans="1:7" x14ac:dyDescent="0.25">
      <c r="A691" s="27">
        <v>41513</v>
      </c>
      <c r="B691">
        <v>25.09</v>
      </c>
      <c r="C691">
        <v>25.49</v>
      </c>
      <c r="D691">
        <v>24.030000999999999</v>
      </c>
      <c r="E691">
        <v>24.200001</v>
      </c>
      <c r="F691">
        <v>24.200001</v>
      </c>
      <c r="G691">
        <v>20374800</v>
      </c>
    </row>
    <row r="692" spans="1:7" x14ac:dyDescent="0.25">
      <c r="A692" s="27">
        <v>41514</v>
      </c>
      <c r="B692">
        <v>24</v>
      </c>
      <c r="C692">
        <v>24.6</v>
      </c>
      <c r="D692">
        <v>23.690000999999999</v>
      </c>
      <c r="E692">
        <v>24.209999</v>
      </c>
      <c r="F692">
        <v>24.209999</v>
      </c>
      <c r="G692">
        <v>12065600</v>
      </c>
    </row>
    <row r="693" spans="1:7" x14ac:dyDescent="0.25">
      <c r="A693" s="27">
        <v>41515</v>
      </c>
      <c r="B693">
        <v>23.870000999999998</v>
      </c>
      <c r="C693">
        <v>24.42</v>
      </c>
      <c r="D693">
        <v>23.700001</v>
      </c>
      <c r="E693">
        <v>23.719999000000001</v>
      </c>
      <c r="F693">
        <v>23.719999000000001</v>
      </c>
      <c r="G693">
        <v>12099700</v>
      </c>
    </row>
    <row r="694" spans="1:7" x14ac:dyDescent="0.25">
      <c r="A694" s="27">
        <v>41516</v>
      </c>
      <c r="B694">
        <v>23.889999</v>
      </c>
      <c r="C694">
        <v>23.9</v>
      </c>
      <c r="D694">
        <v>23</v>
      </c>
      <c r="E694">
        <v>23.41</v>
      </c>
      <c r="F694">
        <v>23.41</v>
      </c>
      <c r="G694">
        <v>10637800</v>
      </c>
    </row>
    <row r="695" spans="1:7" x14ac:dyDescent="0.25">
      <c r="A695" s="27">
        <v>41520</v>
      </c>
      <c r="B695">
        <v>24.49</v>
      </c>
      <c r="C695">
        <v>24.58</v>
      </c>
      <c r="D695">
        <v>23.809999000000001</v>
      </c>
      <c r="E695">
        <v>24.34</v>
      </c>
      <c r="F695">
        <v>24.34</v>
      </c>
      <c r="G695">
        <v>13787200</v>
      </c>
    </row>
    <row r="696" spans="1:7" x14ac:dyDescent="0.25">
      <c r="A696" s="27">
        <v>41521</v>
      </c>
      <c r="B696">
        <v>24.290001</v>
      </c>
      <c r="C696">
        <v>24.540001</v>
      </c>
      <c r="D696">
        <v>24.129999000000002</v>
      </c>
      <c r="E696">
        <v>24.4</v>
      </c>
      <c r="F696">
        <v>24.4</v>
      </c>
      <c r="G696">
        <v>6754100</v>
      </c>
    </row>
    <row r="697" spans="1:7" x14ac:dyDescent="0.25">
      <c r="A697" s="27">
        <v>41522</v>
      </c>
      <c r="B697">
        <v>24.41</v>
      </c>
      <c r="C697">
        <v>24.99</v>
      </c>
      <c r="D697">
        <v>24.33</v>
      </c>
      <c r="E697">
        <v>24.92</v>
      </c>
      <c r="F697">
        <v>24.92</v>
      </c>
      <c r="G697">
        <v>7011100</v>
      </c>
    </row>
    <row r="698" spans="1:7" x14ac:dyDescent="0.25">
      <c r="A698" s="27">
        <v>41523</v>
      </c>
      <c r="B698">
        <v>25.26</v>
      </c>
      <c r="C698">
        <v>25.34</v>
      </c>
      <c r="D698">
        <v>24.01</v>
      </c>
      <c r="E698">
        <v>24.709999</v>
      </c>
      <c r="F698">
        <v>24.709999</v>
      </c>
      <c r="G698">
        <v>11830300</v>
      </c>
    </row>
    <row r="699" spans="1:7" x14ac:dyDescent="0.25">
      <c r="A699" s="27">
        <v>41526</v>
      </c>
      <c r="B699">
        <v>24.98</v>
      </c>
      <c r="C699">
        <v>25.76</v>
      </c>
      <c r="D699">
        <v>24.84</v>
      </c>
      <c r="E699">
        <v>25.639999</v>
      </c>
      <c r="F699">
        <v>25.639999</v>
      </c>
      <c r="G699">
        <v>6683700</v>
      </c>
    </row>
    <row r="700" spans="1:7" x14ac:dyDescent="0.25">
      <c r="A700" s="27">
        <v>41527</v>
      </c>
      <c r="B700">
        <v>26.379999000000002</v>
      </c>
      <c r="C700">
        <v>26.59</v>
      </c>
      <c r="D700">
        <v>26.200001</v>
      </c>
      <c r="E700">
        <v>26.559999000000001</v>
      </c>
      <c r="F700">
        <v>26.559999000000001</v>
      </c>
      <c r="G700">
        <v>6850000</v>
      </c>
    </row>
    <row r="701" spans="1:7" x14ac:dyDescent="0.25">
      <c r="A701" s="27">
        <v>41528</v>
      </c>
      <c r="B701">
        <v>26.459999</v>
      </c>
      <c r="C701">
        <v>27.530000999999999</v>
      </c>
      <c r="D701">
        <v>26.360001</v>
      </c>
      <c r="E701">
        <v>27.41</v>
      </c>
      <c r="F701">
        <v>27.41</v>
      </c>
      <c r="G701">
        <v>8325700</v>
      </c>
    </row>
    <row r="702" spans="1:7" x14ac:dyDescent="0.25">
      <c r="A702" s="27">
        <v>41529</v>
      </c>
      <c r="B702">
        <v>27.51</v>
      </c>
      <c r="C702">
        <v>27.9</v>
      </c>
      <c r="D702">
        <v>26.9</v>
      </c>
      <c r="E702">
        <v>26.940000999999999</v>
      </c>
      <c r="F702">
        <v>26.940000999999999</v>
      </c>
      <c r="G702">
        <v>9249900</v>
      </c>
    </row>
    <row r="703" spans="1:7" x14ac:dyDescent="0.25">
      <c r="A703" s="27">
        <v>41530</v>
      </c>
      <c r="B703">
        <v>27.52</v>
      </c>
      <c r="C703">
        <v>27.620000999999998</v>
      </c>
      <c r="D703">
        <v>26.879999000000002</v>
      </c>
      <c r="E703">
        <v>27.379999000000002</v>
      </c>
      <c r="F703">
        <v>27.379999000000002</v>
      </c>
      <c r="G703">
        <v>6086500</v>
      </c>
    </row>
    <row r="704" spans="1:7" x14ac:dyDescent="0.25">
      <c r="A704" s="27">
        <v>41533</v>
      </c>
      <c r="B704">
        <v>28.01</v>
      </c>
      <c r="C704">
        <v>28.09</v>
      </c>
      <c r="D704">
        <v>27.459999</v>
      </c>
      <c r="E704">
        <v>27.66</v>
      </c>
      <c r="F704">
        <v>27.66</v>
      </c>
      <c r="G704">
        <v>8015400</v>
      </c>
    </row>
    <row r="705" spans="1:7" x14ac:dyDescent="0.25">
      <c r="A705" s="27">
        <v>41534</v>
      </c>
      <c r="B705">
        <v>27.73</v>
      </c>
      <c r="C705">
        <v>28.08</v>
      </c>
      <c r="D705">
        <v>27.709999</v>
      </c>
      <c r="E705">
        <v>27.950001</v>
      </c>
      <c r="F705">
        <v>27.950001</v>
      </c>
      <c r="G705">
        <v>6384500</v>
      </c>
    </row>
    <row r="706" spans="1:7" x14ac:dyDescent="0.25">
      <c r="A706" s="27">
        <v>41535</v>
      </c>
      <c r="B706">
        <v>27.83</v>
      </c>
      <c r="C706">
        <v>29.299999</v>
      </c>
      <c r="D706">
        <v>27.450001</v>
      </c>
      <c r="E706">
        <v>28.950001</v>
      </c>
      <c r="F706">
        <v>28.950001</v>
      </c>
      <c r="G706">
        <v>16605100</v>
      </c>
    </row>
    <row r="707" spans="1:7" x14ac:dyDescent="0.25">
      <c r="A707" s="27">
        <v>41536</v>
      </c>
      <c r="B707">
        <v>29.34</v>
      </c>
      <c r="C707">
        <v>29.450001</v>
      </c>
      <c r="D707">
        <v>28.74</v>
      </c>
      <c r="E707">
        <v>29.1</v>
      </c>
      <c r="F707">
        <v>29.1</v>
      </c>
      <c r="G707">
        <v>9760100</v>
      </c>
    </row>
    <row r="708" spans="1:7" x14ac:dyDescent="0.25">
      <c r="A708" s="27">
        <v>41537</v>
      </c>
      <c r="B708">
        <v>29.049999</v>
      </c>
      <c r="C708">
        <v>29.389999</v>
      </c>
      <c r="D708">
        <v>28.540001</v>
      </c>
      <c r="E708">
        <v>28.549999</v>
      </c>
      <c r="F708">
        <v>28.549999</v>
      </c>
      <c r="G708">
        <v>11047900</v>
      </c>
    </row>
    <row r="709" spans="1:7" x14ac:dyDescent="0.25">
      <c r="A709" s="27">
        <v>41540</v>
      </c>
      <c r="B709">
        <v>28.629999000000002</v>
      </c>
      <c r="C709">
        <v>28.75</v>
      </c>
      <c r="D709">
        <v>27.66</v>
      </c>
      <c r="E709">
        <v>28.209999</v>
      </c>
      <c r="F709">
        <v>28.209999</v>
      </c>
      <c r="G709">
        <v>10036600</v>
      </c>
    </row>
    <row r="710" spans="1:7" x14ac:dyDescent="0.25">
      <c r="A710" s="27">
        <v>41541</v>
      </c>
      <c r="B710">
        <v>28.379999000000002</v>
      </c>
      <c r="C710">
        <v>28.82</v>
      </c>
      <c r="D710">
        <v>28.040001</v>
      </c>
      <c r="E710">
        <v>28.33</v>
      </c>
      <c r="F710">
        <v>28.33</v>
      </c>
      <c r="G710">
        <v>10926300</v>
      </c>
    </row>
    <row r="711" spans="1:7" x14ac:dyDescent="0.25">
      <c r="A711" s="27">
        <v>41542</v>
      </c>
      <c r="B711">
        <v>28.389999</v>
      </c>
      <c r="C711">
        <v>28.74</v>
      </c>
      <c r="D711">
        <v>28.040001</v>
      </c>
      <c r="E711">
        <v>28.41</v>
      </c>
      <c r="F711">
        <v>28.41</v>
      </c>
      <c r="G711">
        <v>11763100</v>
      </c>
    </row>
    <row r="712" spans="1:7" x14ac:dyDescent="0.25">
      <c r="A712" s="27">
        <v>41543</v>
      </c>
      <c r="B712">
        <v>28.85</v>
      </c>
      <c r="C712">
        <v>29.030000999999999</v>
      </c>
      <c r="D712">
        <v>28.5</v>
      </c>
      <c r="E712">
        <v>28.950001</v>
      </c>
      <c r="F712">
        <v>28.950001</v>
      </c>
      <c r="G712">
        <v>8023700</v>
      </c>
    </row>
    <row r="713" spans="1:7" x14ac:dyDescent="0.25">
      <c r="A713" s="27">
        <v>41544</v>
      </c>
      <c r="B713">
        <v>28.48</v>
      </c>
      <c r="C713">
        <v>28.559999000000001</v>
      </c>
      <c r="D713">
        <v>27.5</v>
      </c>
      <c r="E713">
        <v>27.799999</v>
      </c>
      <c r="F713">
        <v>27.799999</v>
      </c>
      <c r="G713">
        <v>11549200</v>
      </c>
    </row>
    <row r="714" spans="1:7" x14ac:dyDescent="0.25">
      <c r="A714" s="27">
        <v>41547</v>
      </c>
      <c r="B714">
        <v>26.549999</v>
      </c>
      <c r="C714">
        <v>27.49</v>
      </c>
      <c r="D714">
        <v>26.41</v>
      </c>
      <c r="E714">
        <v>26.790001</v>
      </c>
      <c r="F714">
        <v>26.790001</v>
      </c>
      <c r="G714">
        <v>12869100</v>
      </c>
    </row>
    <row r="715" spans="1:7" x14ac:dyDescent="0.25">
      <c r="A715" s="27">
        <v>41548</v>
      </c>
      <c r="B715">
        <v>26.76</v>
      </c>
      <c r="C715">
        <v>27.700001</v>
      </c>
      <c r="D715">
        <v>26.67</v>
      </c>
      <c r="E715">
        <v>27.67</v>
      </c>
      <c r="F715">
        <v>27.67</v>
      </c>
      <c r="G715">
        <v>10126400</v>
      </c>
    </row>
    <row r="716" spans="1:7" x14ac:dyDescent="0.25">
      <c r="A716" s="27">
        <v>41549</v>
      </c>
      <c r="B716">
        <v>27.120000999999998</v>
      </c>
      <c r="C716">
        <v>27.450001</v>
      </c>
      <c r="D716">
        <v>26.549999</v>
      </c>
      <c r="E716">
        <v>26.809999000000001</v>
      </c>
      <c r="F716">
        <v>26.809999000000001</v>
      </c>
      <c r="G716">
        <v>11198200</v>
      </c>
    </row>
    <row r="717" spans="1:7" x14ac:dyDescent="0.25">
      <c r="A717" s="27">
        <v>41550</v>
      </c>
      <c r="B717">
        <v>26.58</v>
      </c>
      <c r="C717">
        <v>26.700001</v>
      </c>
      <c r="D717">
        <v>24.57</v>
      </c>
      <c r="E717">
        <v>25.780000999999999</v>
      </c>
      <c r="F717">
        <v>25.780000999999999</v>
      </c>
      <c r="G717">
        <v>23321600</v>
      </c>
    </row>
    <row r="718" spans="1:7" x14ac:dyDescent="0.25">
      <c r="A718" s="27">
        <v>41551</v>
      </c>
      <c r="B718">
        <v>25.49</v>
      </c>
      <c r="C718">
        <v>26.110001</v>
      </c>
      <c r="D718">
        <v>25.15</v>
      </c>
      <c r="E718">
        <v>25.940000999999999</v>
      </c>
      <c r="F718">
        <v>25.940000999999999</v>
      </c>
      <c r="G718">
        <v>12746300</v>
      </c>
    </row>
    <row r="719" spans="1:7" x14ac:dyDescent="0.25">
      <c r="A719" s="27">
        <v>41554</v>
      </c>
      <c r="B719">
        <v>24.860001</v>
      </c>
      <c r="C719">
        <v>25.200001</v>
      </c>
      <c r="D719">
        <v>23.91</v>
      </c>
      <c r="E719">
        <v>23.959999</v>
      </c>
      <c r="F719">
        <v>23.959999</v>
      </c>
      <c r="G719">
        <v>15604700</v>
      </c>
    </row>
    <row r="720" spans="1:7" x14ac:dyDescent="0.25">
      <c r="A720" s="27">
        <v>41555</v>
      </c>
      <c r="B720">
        <v>23.950001</v>
      </c>
      <c r="C720">
        <v>24.040001</v>
      </c>
      <c r="D720">
        <v>22.52</v>
      </c>
      <c r="E720">
        <v>22.85</v>
      </c>
      <c r="F720">
        <v>22.85</v>
      </c>
      <c r="G720">
        <v>28563000</v>
      </c>
    </row>
    <row r="721" spans="1:7" x14ac:dyDescent="0.25">
      <c r="A721" s="27">
        <v>41556</v>
      </c>
      <c r="B721">
        <v>22.85</v>
      </c>
      <c r="C721">
        <v>23.950001</v>
      </c>
      <c r="D721">
        <v>22.219999000000001</v>
      </c>
      <c r="E721">
        <v>23.549999</v>
      </c>
      <c r="F721">
        <v>23.549999</v>
      </c>
      <c r="G721">
        <v>28650100</v>
      </c>
    </row>
    <row r="722" spans="1:7" x14ac:dyDescent="0.25">
      <c r="A722" s="27">
        <v>41557</v>
      </c>
      <c r="B722">
        <v>24.49</v>
      </c>
      <c r="C722">
        <v>25.879999000000002</v>
      </c>
      <c r="D722">
        <v>24.469999000000001</v>
      </c>
      <c r="E722">
        <v>25.85</v>
      </c>
      <c r="F722">
        <v>25.85</v>
      </c>
      <c r="G722">
        <v>30329300</v>
      </c>
    </row>
    <row r="723" spans="1:7" x14ac:dyDescent="0.25">
      <c r="A723" s="27">
        <v>41558</v>
      </c>
      <c r="B723">
        <v>25.83</v>
      </c>
      <c r="C723">
        <v>26.790001</v>
      </c>
      <c r="D723">
        <v>25.76</v>
      </c>
      <c r="E723">
        <v>26.33</v>
      </c>
      <c r="F723">
        <v>26.33</v>
      </c>
      <c r="G723">
        <v>18875600</v>
      </c>
    </row>
    <row r="724" spans="1:7" x14ac:dyDescent="0.25">
      <c r="A724" s="27">
        <v>41561</v>
      </c>
      <c r="B724">
        <v>25.35</v>
      </c>
      <c r="C724">
        <v>26.43</v>
      </c>
      <c r="D724">
        <v>24.84</v>
      </c>
      <c r="E724">
        <v>26.040001</v>
      </c>
      <c r="F724">
        <v>26.040001</v>
      </c>
      <c r="G724">
        <v>23803700</v>
      </c>
    </row>
    <row r="725" spans="1:7" x14ac:dyDescent="0.25">
      <c r="A725" s="27">
        <v>41562</v>
      </c>
      <c r="B725">
        <v>25.83</v>
      </c>
      <c r="C725">
        <v>26.309999000000001</v>
      </c>
      <c r="D725">
        <v>24.290001</v>
      </c>
      <c r="E725">
        <v>24.450001</v>
      </c>
      <c r="F725">
        <v>24.450001</v>
      </c>
      <c r="G725">
        <v>23757800</v>
      </c>
    </row>
    <row r="726" spans="1:7" x14ac:dyDescent="0.25">
      <c r="A726" s="27">
        <v>41563</v>
      </c>
      <c r="B726">
        <v>25.719999000000001</v>
      </c>
      <c r="C726">
        <v>27.43</v>
      </c>
      <c r="D726">
        <v>25.360001</v>
      </c>
      <c r="E726">
        <v>27.389999</v>
      </c>
      <c r="F726">
        <v>27.389999</v>
      </c>
      <c r="G726">
        <v>26013100</v>
      </c>
    </row>
    <row r="727" spans="1:7" x14ac:dyDescent="0.25">
      <c r="A727" s="27">
        <v>41564</v>
      </c>
      <c r="B727">
        <v>27.1</v>
      </c>
      <c r="C727">
        <v>28.940000999999999</v>
      </c>
      <c r="D727">
        <v>27.07</v>
      </c>
      <c r="E727">
        <v>28.91</v>
      </c>
      <c r="F727">
        <v>28.91</v>
      </c>
      <c r="G727">
        <v>23959700</v>
      </c>
    </row>
    <row r="728" spans="1:7" x14ac:dyDescent="0.25">
      <c r="A728" s="27">
        <v>41565</v>
      </c>
      <c r="B728">
        <v>29.379999000000002</v>
      </c>
      <c r="C728">
        <v>29.77</v>
      </c>
      <c r="D728">
        <v>28.67</v>
      </c>
      <c r="E728">
        <v>29.18</v>
      </c>
      <c r="F728">
        <v>29.18</v>
      </c>
      <c r="G728">
        <v>19115800</v>
      </c>
    </row>
    <row r="729" spans="1:7" x14ac:dyDescent="0.25">
      <c r="A729" s="27">
        <v>41568</v>
      </c>
      <c r="B729">
        <v>29.85</v>
      </c>
      <c r="C729">
        <v>29.870000999999998</v>
      </c>
      <c r="D729">
        <v>28.719999000000001</v>
      </c>
      <c r="E729">
        <v>29.02</v>
      </c>
      <c r="F729">
        <v>29.02</v>
      </c>
      <c r="G729">
        <v>13072000</v>
      </c>
    </row>
    <row r="730" spans="1:7" x14ac:dyDescent="0.25">
      <c r="A730" s="27">
        <v>41569</v>
      </c>
      <c r="B730">
        <v>29.58</v>
      </c>
      <c r="C730">
        <v>29.700001</v>
      </c>
      <c r="D730">
        <v>28.709999</v>
      </c>
      <c r="E730">
        <v>28.870000999999998</v>
      </c>
      <c r="F730">
        <v>28.870000999999998</v>
      </c>
      <c r="G730">
        <v>13148700</v>
      </c>
    </row>
    <row r="731" spans="1:7" x14ac:dyDescent="0.25">
      <c r="A731" s="27">
        <v>41570</v>
      </c>
      <c r="B731">
        <v>28.530000999999999</v>
      </c>
      <c r="C731">
        <v>28.73</v>
      </c>
      <c r="D731">
        <v>27.790001</v>
      </c>
      <c r="E731">
        <v>28.67</v>
      </c>
      <c r="F731">
        <v>28.67</v>
      </c>
      <c r="G731">
        <v>15648600</v>
      </c>
    </row>
    <row r="732" spans="1:7" x14ac:dyDescent="0.25">
      <c r="A732" s="27">
        <v>41571</v>
      </c>
      <c r="B732">
        <v>28.860001</v>
      </c>
      <c r="C732">
        <v>29.280000999999999</v>
      </c>
      <c r="D732">
        <v>28.639999</v>
      </c>
      <c r="E732">
        <v>29.129999000000002</v>
      </c>
      <c r="F732">
        <v>29.129999000000002</v>
      </c>
      <c r="G732">
        <v>9683000</v>
      </c>
    </row>
    <row r="733" spans="1:7" x14ac:dyDescent="0.25">
      <c r="A733" s="27">
        <v>41572</v>
      </c>
      <c r="B733">
        <v>29.17</v>
      </c>
      <c r="C733">
        <v>29.25</v>
      </c>
      <c r="D733">
        <v>28.77</v>
      </c>
      <c r="E733">
        <v>29.219999000000001</v>
      </c>
      <c r="F733">
        <v>29.219999000000001</v>
      </c>
      <c r="G733">
        <v>8003900</v>
      </c>
    </row>
    <row r="734" spans="1:7" x14ac:dyDescent="0.25">
      <c r="A734" s="27">
        <v>41575</v>
      </c>
      <c r="B734">
        <v>29.07</v>
      </c>
      <c r="C734">
        <v>29.209999</v>
      </c>
      <c r="D734">
        <v>28.780000999999999</v>
      </c>
      <c r="E734">
        <v>29.049999</v>
      </c>
      <c r="F734">
        <v>29.049999</v>
      </c>
      <c r="G734">
        <v>7141900</v>
      </c>
    </row>
    <row r="735" spans="1:7" x14ac:dyDescent="0.25">
      <c r="A735" s="27">
        <v>41576</v>
      </c>
      <c r="B735">
        <v>29.120000999999998</v>
      </c>
      <c r="C735">
        <v>29.32</v>
      </c>
      <c r="D735">
        <v>28.84</v>
      </c>
      <c r="E735">
        <v>29.309999000000001</v>
      </c>
      <c r="F735">
        <v>29.309999000000001</v>
      </c>
      <c r="G735">
        <v>7942100</v>
      </c>
    </row>
    <row r="736" spans="1:7" x14ac:dyDescent="0.25">
      <c r="A736" s="27">
        <v>41577</v>
      </c>
      <c r="B736">
        <v>29.23</v>
      </c>
      <c r="C736">
        <v>29.309999000000001</v>
      </c>
      <c r="D736">
        <v>28.42</v>
      </c>
      <c r="E736">
        <v>28.85</v>
      </c>
      <c r="F736">
        <v>28.85</v>
      </c>
      <c r="G736">
        <v>11407000</v>
      </c>
    </row>
    <row r="737" spans="1:7" x14ac:dyDescent="0.25">
      <c r="A737" s="27">
        <v>41578</v>
      </c>
      <c r="B737">
        <v>28.940000999999999</v>
      </c>
      <c r="C737">
        <v>29.49</v>
      </c>
      <c r="D737">
        <v>28.719999000000001</v>
      </c>
      <c r="E737">
        <v>29</v>
      </c>
      <c r="F737">
        <v>29</v>
      </c>
      <c r="G737">
        <v>10539400</v>
      </c>
    </row>
    <row r="738" spans="1:7" x14ac:dyDescent="0.25">
      <c r="A738" s="27">
        <v>41579</v>
      </c>
      <c r="B738">
        <v>29.25</v>
      </c>
      <c r="C738">
        <v>29.459999</v>
      </c>
      <c r="D738">
        <v>28.84</v>
      </c>
      <c r="E738">
        <v>29.059999000000001</v>
      </c>
      <c r="F738">
        <v>29.059999000000001</v>
      </c>
      <c r="G738">
        <v>8689600</v>
      </c>
    </row>
    <row r="739" spans="1:7" x14ac:dyDescent="0.25">
      <c r="A739" s="27">
        <v>41582</v>
      </c>
      <c r="B739">
        <v>29.4</v>
      </c>
      <c r="C739">
        <v>29.99</v>
      </c>
      <c r="D739">
        <v>29.24</v>
      </c>
      <c r="E739">
        <v>29.950001</v>
      </c>
      <c r="F739">
        <v>29.950001</v>
      </c>
      <c r="G739">
        <v>6967500</v>
      </c>
    </row>
    <row r="740" spans="1:7" x14ac:dyDescent="0.25">
      <c r="A740" s="27">
        <v>41583</v>
      </c>
      <c r="B740">
        <v>29.76</v>
      </c>
      <c r="C740">
        <v>30.17</v>
      </c>
      <c r="D740">
        <v>29.549999</v>
      </c>
      <c r="E740">
        <v>30.02</v>
      </c>
      <c r="F740">
        <v>30.02</v>
      </c>
      <c r="G740">
        <v>7832700</v>
      </c>
    </row>
    <row r="741" spans="1:7" x14ac:dyDescent="0.25">
      <c r="A741" s="27">
        <v>41584</v>
      </c>
      <c r="B741">
        <v>30.370000999999998</v>
      </c>
      <c r="C741">
        <v>30.530000999999999</v>
      </c>
      <c r="D741">
        <v>29.940000999999999</v>
      </c>
      <c r="E741">
        <v>30.51</v>
      </c>
      <c r="F741">
        <v>30.51</v>
      </c>
      <c r="G741">
        <v>6740800</v>
      </c>
    </row>
    <row r="742" spans="1:7" x14ac:dyDescent="0.25">
      <c r="A742" s="27">
        <v>41585</v>
      </c>
      <c r="B742">
        <v>30.65</v>
      </c>
      <c r="C742">
        <v>30.67</v>
      </c>
      <c r="D742">
        <v>29.25</v>
      </c>
      <c r="E742">
        <v>29.440000999999999</v>
      </c>
      <c r="F742">
        <v>29.440000999999999</v>
      </c>
      <c r="G742">
        <v>13366400</v>
      </c>
    </row>
    <row r="743" spans="1:7" x14ac:dyDescent="0.25">
      <c r="A743" s="27">
        <v>41586</v>
      </c>
      <c r="B743">
        <v>29.790001</v>
      </c>
      <c r="C743">
        <v>30.68</v>
      </c>
      <c r="D743">
        <v>29.700001</v>
      </c>
      <c r="E743">
        <v>30.66</v>
      </c>
      <c r="F743">
        <v>30.66</v>
      </c>
      <c r="G743">
        <v>10437900</v>
      </c>
    </row>
    <row r="744" spans="1:7" x14ac:dyDescent="0.25">
      <c r="A744" s="27">
        <v>41589</v>
      </c>
      <c r="B744">
        <v>30.65</v>
      </c>
      <c r="C744">
        <v>30.83</v>
      </c>
      <c r="D744">
        <v>30.469999000000001</v>
      </c>
      <c r="E744">
        <v>30.790001</v>
      </c>
      <c r="F744">
        <v>30.790001</v>
      </c>
      <c r="G744">
        <v>5563100</v>
      </c>
    </row>
    <row r="745" spans="1:7" x14ac:dyDescent="0.25">
      <c r="A745" s="27">
        <v>41590</v>
      </c>
      <c r="B745">
        <v>30.719999000000001</v>
      </c>
      <c r="C745">
        <v>31</v>
      </c>
      <c r="D745">
        <v>30.530000999999999</v>
      </c>
      <c r="E745">
        <v>30.82</v>
      </c>
      <c r="F745">
        <v>30.82</v>
      </c>
      <c r="G745">
        <v>7274900</v>
      </c>
    </row>
    <row r="746" spans="1:7" x14ac:dyDescent="0.25">
      <c r="A746" s="27">
        <v>41591</v>
      </c>
      <c r="B746">
        <v>30.4</v>
      </c>
      <c r="C746">
        <v>31.07</v>
      </c>
      <c r="D746">
        <v>30.370000999999998</v>
      </c>
      <c r="E746">
        <v>30.950001</v>
      </c>
      <c r="F746">
        <v>30.950001</v>
      </c>
      <c r="G746">
        <v>6954600</v>
      </c>
    </row>
    <row r="747" spans="1:7" x14ac:dyDescent="0.25">
      <c r="A747" s="27">
        <v>41592</v>
      </c>
      <c r="B747">
        <v>31.030000999999999</v>
      </c>
      <c r="C747">
        <v>31.370000999999998</v>
      </c>
      <c r="D747">
        <v>30.91</v>
      </c>
      <c r="E747">
        <v>31.309999000000001</v>
      </c>
      <c r="F747">
        <v>31.309999000000001</v>
      </c>
      <c r="G747">
        <v>6279700</v>
      </c>
    </row>
    <row r="748" spans="1:7" x14ac:dyDescent="0.25">
      <c r="A748" s="27">
        <v>41593</v>
      </c>
      <c r="B748">
        <v>31.52</v>
      </c>
      <c r="C748">
        <v>31.74</v>
      </c>
      <c r="D748">
        <v>31.469999000000001</v>
      </c>
      <c r="E748">
        <v>31.73</v>
      </c>
      <c r="F748">
        <v>31.73</v>
      </c>
      <c r="G748">
        <v>5227400</v>
      </c>
    </row>
    <row r="749" spans="1:7" x14ac:dyDescent="0.25">
      <c r="A749" s="27">
        <v>41596</v>
      </c>
      <c r="B749">
        <v>32.189999</v>
      </c>
      <c r="C749">
        <v>32.5</v>
      </c>
      <c r="D749">
        <v>31.57</v>
      </c>
      <c r="E749">
        <v>31.65</v>
      </c>
      <c r="F749">
        <v>31.65</v>
      </c>
      <c r="G749">
        <v>8122900</v>
      </c>
    </row>
    <row r="750" spans="1:7" x14ac:dyDescent="0.25">
      <c r="A750" s="27">
        <v>41597</v>
      </c>
      <c r="B750">
        <v>31.860001</v>
      </c>
      <c r="C750">
        <v>32.009998000000003</v>
      </c>
      <c r="D750">
        <v>30.92</v>
      </c>
      <c r="E750">
        <v>31.280000999999999</v>
      </c>
      <c r="F750">
        <v>31.280000999999999</v>
      </c>
      <c r="G750">
        <v>11817800</v>
      </c>
    </row>
    <row r="751" spans="1:7" x14ac:dyDescent="0.25">
      <c r="A751" s="27">
        <v>41598</v>
      </c>
      <c r="B751">
        <v>30.969999000000001</v>
      </c>
      <c r="C751">
        <v>32.450001</v>
      </c>
      <c r="D751">
        <v>30.92</v>
      </c>
      <c r="E751">
        <v>31.950001</v>
      </c>
      <c r="F751">
        <v>31.950001</v>
      </c>
      <c r="G751">
        <v>14369200</v>
      </c>
    </row>
    <row r="752" spans="1:7" x14ac:dyDescent="0.25">
      <c r="A752" s="27">
        <v>41599</v>
      </c>
      <c r="B752">
        <v>32.290000999999997</v>
      </c>
      <c r="C752">
        <v>33.270000000000003</v>
      </c>
      <c r="D752">
        <v>32.25</v>
      </c>
      <c r="E752">
        <v>32.979999999999997</v>
      </c>
      <c r="F752">
        <v>32.979999999999997</v>
      </c>
      <c r="G752">
        <v>10581500</v>
      </c>
    </row>
    <row r="753" spans="1:7" x14ac:dyDescent="0.25">
      <c r="A753" s="27">
        <v>41600</v>
      </c>
      <c r="B753">
        <v>33.189999</v>
      </c>
      <c r="C753">
        <v>33.490001999999997</v>
      </c>
      <c r="D753">
        <v>33.009998000000003</v>
      </c>
      <c r="E753">
        <v>33.490001999999997</v>
      </c>
      <c r="F753">
        <v>33.490001999999997</v>
      </c>
      <c r="G753">
        <v>6305900</v>
      </c>
    </row>
    <row r="754" spans="1:7" x14ac:dyDescent="0.25">
      <c r="A754" s="27">
        <v>41603</v>
      </c>
      <c r="B754">
        <v>33.82</v>
      </c>
      <c r="C754">
        <v>33.830002</v>
      </c>
      <c r="D754">
        <v>33.200001</v>
      </c>
      <c r="E754">
        <v>33.380001</v>
      </c>
      <c r="F754">
        <v>33.380001</v>
      </c>
      <c r="G754">
        <v>6214600</v>
      </c>
    </row>
    <row r="755" spans="1:7" x14ac:dyDescent="0.25">
      <c r="A755" s="27">
        <v>41604</v>
      </c>
      <c r="B755">
        <v>33.380001</v>
      </c>
      <c r="C755">
        <v>33.630001</v>
      </c>
      <c r="D755">
        <v>33.080002</v>
      </c>
      <c r="E755">
        <v>33.18</v>
      </c>
      <c r="F755">
        <v>33.18</v>
      </c>
      <c r="G755">
        <v>6501100</v>
      </c>
    </row>
    <row r="756" spans="1:7" x14ac:dyDescent="0.25">
      <c r="A756" s="27">
        <v>41605</v>
      </c>
      <c r="B756">
        <v>33.380001</v>
      </c>
      <c r="C756">
        <v>33.380001</v>
      </c>
      <c r="D756">
        <v>33.049999</v>
      </c>
      <c r="E756">
        <v>33.139999000000003</v>
      </c>
      <c r="F756">
        <v>33.139999000000003</v>
      </c>
      <c r="G756">
        <v>4272000</v>
      </c>
    </row>
    <row r="757" spans="1:7" x14ac:dyDescent="0.25">
      <c r="A757" s="27">
        <v>41607</v>
      </c>
      <c r="B757">
        <v>33.299999</v>
      </c>
      <c r="C757">
        <v>33.32</v>
      </c>
      <c r="D757">
        <v>32.709999000000003</v>
      </c>
      <c r="E757">
        <v>32.75</v>
      </c>
      <c r="F757">
        <v>32.75</v>
      </c>
      <c r="G757">
        <v>2409000</v>
      </c>
    </row>
    <row r="758" spans="1:7" x14ac:dyDescent="0.25">
      <c r="A758" s="27">
        <v>41610</v>
      </c>
      <c r="B758">
        <v>32.869999</v>
      </c>
      <c r="C758">
        <v>32.900002000000001</v>
      </c>
      <c r="D758">
        <v>32.25</v>
      </c>
      <c r="E758">
        <v>32.479999999999997</v>
      </c>
      <c r="F758">
        <v>32.479999999999997</v>
      </c>
      <c r="G758">
        <v>7037700</v>
      </c>
    </row>
    <row r="759" spans="1:7" x14ac:dyDescent="0.25">
      <c r="A759" s="27">
        <v>41611</v>
      </c>
      <c r="B759">
        <v>31.879999000000002</v>
      </c>
      <c r="C759">
        <v>32.159999999999997</v>
      </c>
      <c r="D759">
        <v>30.879999000000002</v>
      </c>
      <c r="E759">
        <v>31.67</v>
      </c>
      <c r="F759">
        <v>31.67</v>
      </c>
      <c r="G759">
        <v>11013100</v>
      </c>
    </row>
    <row r="760" spans="1:7" x14ac:dyDescent="0.25">
      <c r="A760" s="27">
        <v>41612</v>
      </c>
      <c r="B760">
        <v>31.059999000000001</v>
      </c>
      <c r="C760">
        <v>32.080002</v>
      </c>
      <c r="D760">
        <v>30.610001</v>
      </c>
      <c r="E760">
        <v>31.99</v>
      </c>
      <c r="F760">
        <v>31.99</v>
      </c>
      <c r="G760">
        <v>11198900</v>
      </c>
    </row>
    <row r="761" spans="1:7" x14ac:dyDescent="0.25">
      <c r="A761" s="27">
        <v>41613</v>
      </c>
      <c r="B761">
        <v>32.240001999999997</v>
      </c>
      <c r="C761">
        <v>32.290000999999997</v>
      </c>
      <c r="D761">
        <v>31.459999</v>
      </c>
      <c r="E761">
        <v>31.77</v>
      </c>
      <c r="F761">
        <v>31.77</v>
      </c>
      <c r="G761">
        <v>9177200</v>
      </c>
    </row>
    <row r="762" spans="1:7" x14ac:dyDescent="0.25">
      <c r="A762" s="27">
        <v>41614</v>
      </c>
      <c r="B762">
        <v>32.5</v>
      </c>
      <c r="C762">
        <v>33.080002</v>
      </c>
      <c r="D762">
        <v>32.400002000000001</v>
      </c>
      <c r="E762">
        <v>32.880001</v>
      </c>
      <c r="F762">
        <v>32.880001</v>
      </c>
      <c r="G762">
        <v>6482300</v>
      </c>
    </row>
    <row r="763" spans="1:7" x14ac:dyDescent="0.25">
      <c r="A763" s="27">
        <v>41617</v>
      </c>
      <c r="B763">
        <v>33.119999</v>
      </c>
      <c r="C763">
        <v>33.310001</v>
      </c>
      <c r="D763">
        <v>32.82</v>
      </c>
      <c r="E763">
        <v>33.139999000000003</v>
      </c>
      <c r="F763">
        <v>33.139999000000003</v>
      </c>
      <c r="G763">
        <v>6763300</v>
      </c>
    </row>
    <row r="764" spans="1:7" x14ac:dyDescent="0.25">
      <c r="A764" s="27">
        <v>41618</v>
      </c>
      <c r="B764">
        <v>32.919998</v>
      </c>
      <c r="C764">
        <v>33.159999999999997</v>
      </c>
      <c r="D764">
        <v>32.770000000000003</v>
      </c>
      <c r="E764">
        <v>32.950001</v>
      </c>
      <c r="F764">
        <v>32.950001</v>
      </c>
      <c r="G764">
        <v>5337400</v>
      </c>
    </row>
    <row r="765" spans="1:7" x14ac:dyDescent="0.25">
      <c r="A765" s="27">
        <v>41619</v>
      </c>
      <c r="B765">
        <v>33.040000999999997</v>
      </c>
      <c r="C765">
        <v>33.099997999999999</v>
      </c>
      <c r="D765">
        <v>31.26</v>
      </c>
      <c r="E765">
        <v>31.389999</v>
      </c>
      <c r="F765">
        <v>31.389999</v>
      </c>
      <c r="G765">
        <v>11136000</v>
      </c>
    </row>
    <row r="766" spans="1:7" x14ac:dyDescent="0.25">
      <c r="A766" s="27">
        <v>41620</v>
      </c>
      <c r="B766">
        <v>31.58</v>
      </c>
      <c r="C766">
        <v>31.799999</v>
      </c>
      <c r="D766">
        <v>30.639999</v>
      </c>
      <c r="E766">
        <v>31.25</v>
      </c>
      <c r="F766">
        <v>31.25</v>
      </c>
      <c r="G766">
        <v>10886600</v>
      </c>
    </row>
    <row r="767" spans="1:7" x14ac:dyDescent="0.25">
      <c r="A767" s="27">
        <v>41621</v>
      </c>
      <c r="B767">
        <v>31.33</v>
      </c>
      <c r="C767">
        <v>31.51</v>
      </c>
      <c r="D767">
        <v>30.959999</v>
      </c>
      <c r="E767">
        <v>31.24</v>
      </c>
      <c r="F767">
        <v>31.24</v>
      </c>
      <c r="G767">
        <v>7689100</v>
      </c>
    </row>
    <row r="768" spans="1:7" x14ac:dyDescent="0.25">
      <c r="A768" s="27">
        <v>41624</v>
      </c>
      <c r="B768">
        <v>31.6</v>
      </c>
      <c r="C768">
        <v>31.719999000000001</v>
      </c>
      <c r="D768">
        <v>31</v>
      </c>
      <c r="E768">
        <v>31.190000999999999</v>
      </c>
      <c r="F768">
        <v>31.190000999999999</v>
      </c>
      <c r="G768">
        <v>6770500</v>
      </c>
    </row>
    <row r="769" spans="1:7" x14ac:dyDescent="0.25">
      <c r="A769" s="27">
        <v>41625</v>
      </c>
      <c r="B769">
        <v>30.76</v>
      </c>
      <c r="C769">
        <v>31.5</v>
      </c>
      <c r="D769">
        <v>30.389999</v>
      </c>
      <c r="E769">
        <v>31.27</v>
      </c>
      <c r="F769">
        <v>31.27</v>
      </c>
      <c r="G769">
        <v>9839700</v>
      </c>
    </row>
    <row r="770" spans="1:7" x14ac:dyDescent="0.25">
      <c r="A770" s="27">
        <v>41626</v>
      </c>
      <c r="B770">
        <v>31.59</v>
      </c>
      <c r="C770">
        <v>33.490001999999997</v>
      </c>
      <c r="D770">
        <v>31.08</v>
      </c>
      <c r="E770">
        <v>33.43</v>
      </c>
      <c r="F770">
        <v>33.43</v>
      </c>
      <c r="G770">
        <v>16837200</v>
      </c>
    </row>
    <row r="771" spans="1:7" x14ac:dyDescent="0.25">
      <c r="A771" s="27">
        <v>41627</v>
      </c>
      <c r="B771">
        <v>33.270000000000003</v>
      </c>
      <c r="C771">
        <v>33.599997999999999</v>
      </c>
      <c r="D771">
        <v>33.029998999999997</v>
      </c>
      <c r="E771">
        <v>33.200001</v>
      </c>
      <c r="F771">
        <v>33.200001</v>
      </c>
      <c r="G771">
        <v>7013700</v>
      </c>
    </row>
    <row r="772" spans="1:7" x14ac:dyDescent="0.25">
      <c r="A772" s="27">
        <v>41628</v>
      </c>
      <c r="B772">
        <v>33.43</v>
      </c>
      <c r="C772">
        <v>33.590000000000003</v>
      </c>
      <c r="D772">
        <v>32.880001</v>
      </c>
      <c r="E772">
        <v>32.950001</v>
      </c>
      <c r="F772">
        <v>32.950001</v>
      </c>
      <c r="G772">
        <v>9019200</v>
      </c>
    </row>
    <row r="773" spans="1:7" x14ac:dyDescent="0.25">
      <c r="A773" s="27">
        <v>41631</v>
      </c>
      <c r="B773">
        <v>33.369999</v>
      </c>
      <c r="C773">
        <v>34.25</v>
      </c>
      <c r="D773">
        <v>33.25</v>
      </c>
      <c r="E773">
        <v>34.139999000000003</v>
      </c>
      <c r="F773">
        <v>34.139999000000003</v>
      </c>
      <c r="G773">
        <v>6473600</v>
      </c>
    </row>
    <row r="774" spans="1:7" x14ac:dyDescent="0.25">
      <c r="A774" s="27">
        <v>41632</v>
      </c>
      <c r="B774">
        <v>34.650002000000001</v>
      </c>
      <c r="C774">
        <v>34.939999</v>
      </c>
      <c r="D774">
        <v>34.439999</v>
      </c>
      <c r="E774">
        <v>34.830002</v>
      </c>
      <c r="F774">
        <v>34.830002</v>
      </c>
      <c r="G774">
        <v>3504300</v>
      </c>
    </row>
    <row r="775" spans="1:7" x14ac:dyDescent="0.25">
      <c r="A775" s="27">
        <v>41634</v>
      </c>
      <c r="B775">
        <v>35.560001</v>
      </c>
      <c r="C775">
        <v>35.659999999999997</v>
      </c>
      <c r="D775">
        <v>35.349997999999999</v>
      </c>
      <c r="E775">
        <v>35.380001</v>
      </c>
      <c r="F775">
        <v>35.380001</v>
      </c>
      <c r="G775">
        <v>6252100</v>
      </c>
    </row>
    <row r="776" spans="1:7" x14ac:dyDescent="0.25">
      <c r="A776" s="27">
        <v>41635</v>
      </c>
      <c r="B776">
        <v>35.520000000000003</v>
      </c>
      <c r="C776">
        <v>35.590000000000003</v>
      </c>
      <c r="D776">
        <v>34.68</v>
      </c>
      <c r="E776">
        <v>34.950001</v>
      </c>
      <c r="F776">
        <v>34.950001</v>
      </c>
      <c r="G776">
        <v>6419200</v>
      </c>
    </row>
    <row r="777" spans="1:7" x14ac:dyDescent="0.25">
      <c r="A777" s="27">
        <v>41638</v>
      </c>
      <c r="B777">
        <v>34.770000000000003</v>
      </c>
      <c r="C777">
        <v>34.959999000000003</v>
      </c>
      <c r="D777">
        <v>34.189999</v>
      </c>
      <c r="E777">
        <v>34.32</v>
      </c>
      <c r="F777">
        <v>34.32</v>
      </c>
      <c r="G777">
        <v>5098200</v>
      </c>
    </row>
    <row r="778" spans="1:7" x14ac:dyDescent="0.25">
      <c r="A778" s="27">
        <v>41639</v>
      </c>
      <c r="B778">
        <v>34.790000999999997</v>
      </c>
      <c r="C778">
        <v>34.82</v>
      </c>
      <c r="D778">
        <v>33.869999</v>
      </c>
      <c r="E778">
        <v>34.380001</v>
      </c>
      <c r="F778">
        <v>34.380001</v>
      </c>
      <c r="G778">
        <v>5707500</v>
      </c>
    </row>
    <row r="779" spans="1:7" x14ac:dyDescent="0.25">
      <c r="A779" s="27">
        <v>41641</v>
      </c>
      <c r="B779">
        <v>33.880001</v>
      </c>
      <c r="C779">
        <v>34.020000000000003</v>
      </c>
      <c r="D779">
        <v>33.479999999999997</v>
      </c>
      <c r="E779">
        <v>33.720001000000003</v>
      </c>
      <c r="F779">
        <v>33.720001000000003</v>
      </c>
      <c r="G779">
        <v>8118600</v>
      </c>
    </row>
    <row r="780" spans="1:7" x14ac:dyDescent="0.25">
      <c r="A780" s="27">
        <v>41642</v>
      </c>
      <c r="B780">
        <v>34.009998000000003</v>
      </c>
      <c r="C780">
        <v>34.380001</v>
      </c>
      <c r="D780">
        <v>33.560001</v>
      </c>
      <c r="E780">
        <v>33.919998</v>
      </c>
      <c r="F780">
        <v>33.919998</v>
      </c>
      <c r="G780">
        <v>6211700</v>
      </c>
    </row>
    <row r="781" spans="1:7" x14ac:dyDescent="0.25">
      <c r="A781" s="27">
        <v>41645</v>
      </c>
      <c r="B781">
        <v>34.490001999999997</v>
      </c>
      <c r="C781">
        <v>34.770000000000003</v>
      </c>
      <c r="D781">
        <v>34</v>
      </c>
      <c r="E781">
        <v>34.349997999999999</v>
      </c>
      <c r="F781">
        <v>34.349997999999999</v>
      </c>
      <c r="G781">
        <v>8063900</v>
      </c>
    </row>
    <row r="782" spans="1:7" x14ac:dyDescent="0.25">
      <c r="A782" s="27">
        <v>41646</v>
      </c>
      <c r="B782">
        <v>34.740001999999997</v>
      </c>
      <c r="C782">
        <v>35.220001000000003</v>
      </c>
      <c r="D782">
        <v>34.659999999999997</v>
      </c>
      <c r="E782">
        <v>35.130001</v>
      </c>
      <c r="F782">
        <v>35.130001</v>
      </c>
      <c r="G782">
        <v>6810200</v>
      </c>
    </row>
    <row r="783" spans="1:7" x14ac:dyDescent="0.25">
      <c r="A783" s="27">
        <v>41647</v>
      </c>
      <c r="B783">
        <v>34.93</v>
      </c>
      <c r="C783">
        <v>35.270000000000003</v>
      </c>
      <c r="D783">
        <v>34.759998000000003</v>
      </c>
      <c r="E783">
        <v>35.07</v>
      </c>
      <c r="F783">
        <v>35.07</v>
      </c>
      <c r="G783">
        <v>6689000</v>
      </c>
    </row>
    <row r="784" spans="1:7" x14ac:dyDescent="0.25">
      <c r="A784" s="27">
        <v>41648</v>
      </c>
      <c r="B784">
        <v>35.139999000000003</v>
      </c>
      <c r="C784">
        <v>35.279998999999997</v>
      </c>
      <c r="D784">
        <v>34.779998999999997</v>
      </c>
      <c r="E784">
        <v>34.959999000000003</v>
      </c>
      <c r="F784">
        <v>34.959999000000003</v>
      </c>
      <c r="G784">
        <v>5382000</v>
      </c>
    </row>
    <row r="785" spans="1:7" x14ac:dyDescent="0.25">
      <c r="A785" s="27">
        <v>41649</v>
      </c>
      <c r="B785">
        <v>35.270000000000003</v>
      </c>
      <c r="C785">
        <v>35.860000999999997</v>
      </c>
      <c r="D785">
        <v>34.849997999999999</v>
      </c>
      <c r="E785">
        <v>35.770000000000003</v>
      </c>
      <c r="F785">
        <v>35.770000000000003</v>
      </c>
      <c r="G785">
        <v>6413000</v>
      </c>
    </row>
    <row r="786" spans="1:7" x14ac:dyDescent="0.25">
      <c r="A786" s="27">
        <v>41652</v>
      </c>
      <c r="B786">
        <v>35.68</v>
      </c>
      <c r="C786">
        <v>36.259998000000003</v>
      </c>
      <c r="D786">
        <v>33.950001</v>
      </c>
      <c r="E786">
        <v>34.5</v>
      </c>
      <c r="F786">
        <v>34.5</v>
      </c>
      <c r="G786">
        <v>10196500</v>
      </c>
    </row>
    <row r="787" spans="1:7" x14ac:dyDescent="0.25">
      <c r="A787" s="27">
        <v>41653</v>
      </c>
      <c r="B787">
        <v>34.950001</v>
      </c>
      <c r="C787">
        <v>35.990001999999997</v>
      </c>
      <c r="D787">
        <v>34.950001</v>
      </c>
      <c r="E787">
        <v>35.919998</v>
      </c>
      <c r="F787">
        <v>35.919998</v>
      </c>
      <c r="G787">
        <v>9066000</v>
      </c>
    </row>
    <row r="788" spans="1:7" x14ac:dyDescent="0.25">
      <c r="A788" s="27">
        <v>41654</v>
      </c>
      <c r="B788">
        <v>36.009998000000003</v>
      </c>
      <c r="C788">
        <v>36.090000000000003</v>
      </c>
      <c r="D788">
        <v>35.349997999999999</v>
      </c>
      <c r="E788">
        <v>35.790000999999997</v>
      </c>
      <c r="F788">
        <v>35.790000999999997</v>
      </c>
      <c r="G788">
        <v>6049800</v>
      </c>
    </row>
    <row r="789" spans="1:7" x14ac:dyDescent="0.25">
      <c r="A789" s="27">
        <v>41655</v>
      </c>
      <c r="B789">
        <v>35.709999000000003</v>
      </c>
      <c r="C789">
        <v>35.830002</v>
      </c>
      <c r="D789">
        <v>35.189999</v>
      </c>
      <c r="E789">
        <v>35.57</v>
      </c>
      <c r="F789">
        <v>35.57</v>
      </c>
      <c r="G789">
        <v>4682000</v>
      </c>
    </row>
    <row r="790" spans="1:7" x14ac:dyDescent="0.25">
      <c r="A790" s="27">
        <v>41656</v>
      </c>
      <c r="B790">
        <v>35.479999999999997</v>
      </c>
      <c r="C790">
        <v>36</v>
      </c>
      <c r="D790">
        <v>35.32</v>
      </c>
      <c r="E790">
        <v>35.529998999999997</v>
      </c>
      <c r="F790">
        <v>35.529998999999997</v>
      </c>
      <c r="G790">
        <v>5603600</v>
      </c>
    </row>
    <row r="791" spans="1:7" x14ac:dyDescent="0.25">
      <c r="A791" s="27">
        <v>41660</v>
      </c>
      <c r="B791">
        <v>35.869999</v>
      </c>
      <c r="C791">
        <v>36.020000000000003</v>
      </c>
      <c r="D791">
        <v>35.32</v>
      </c>
      <c r="E791">
        <v>35.959999000000003</v>
      </c>
      <c r="F791">
        <v>35.959999000000003</v>
      </c>
      <c r="G791">
        <v>6181900</v>
      </c>
    </row>
    <row r="792" spans="1:7" x14ac:dyDescent="0.25">
      <c r="A792" s="27">
        <v>41661</v>
      </c>
      <c r="B792">
        <v>36.349997999999999</v>
      </c>
      <c r="C792">
        <v>36.619999</v>
      </c>
      <c r="D792">
        <v>36.139999000000003</v>
      </c>
      <c r="E792">
        <v>36.5</v>
      </c>
      <c r="F792">
        <v>36.5</v>
      </c>
      <c r="G792">
        <v>4551000</v>
      </c>
    </row>
    <row r="793" spans="1:7" x14ac:dyDescent="0.25">
      <c r="A793" s="27">
        <v>41662</v>
      </c>
      <c r="B793">
        <v>36.060001</v>
      </c>
      <c r="C793">
        <v>36.119999</v>
      </c>
      <c r="D793">
        <v>34.639999000000003</v>
      </c>
      <c r="E793">
        <v>35.540000999999997</v>
      </c>
      <c r="F793">
        <v>35.540000999999997</v>
      </c>
      <c r="G793">
        <v>13686300</v>
      </c>
    </row>
    <row r="794" spans="1:7" x14ac:dyDescent="0.25">
      <c r="A794" s="27">
        <v>41663</v>
      </c>
      <c r="B794">
        <v>34.520000000000003</v>
      </c>
      <c r="C794">
        <v>34.599997999999999</v>
      </c>
      <c r="D794">
        <v>31.67</v>
      </c>
      <c r="E794">
        <v>32.330002</v>
      </c>
      <c r="F794">
        <v>32.330002</v>
      </c>
      <c r="G794">
        <v>22175500</v>
      </c>
    </row>
    <row r="795" spans="1:7" x14ac:dyDescent="0.25">
      <c r="A795" s="27">
        <v>41666</v>
      </c>
      <c r="B795">
        <v>32.049999</v>
      </c>
      <c r="C795">
        <v>32.580002</v>
      </c>
      <c r="D795">
        <v>29.58</v>
      </c>
      <c r="E795">
        <v>31.49</v>
      </c>
      <c r="F795">
        <v>31.49</v>
      </c>
      <c r="G795">
        <v>19308100</v>
      </c>
    </row>
    <row r="796" spans="1:7" x14ac:dyDescent="0.25">
      <c r="A796" s="27">
        <v>41667</v>
      </c>
      <c r="B796">
        <v>31.49</v>
      </c>
      <c r="C796">
        <v>33.080002</v>
      </c>
      <c r="D796">
        <v>31.34</v>
      </c>
      <c r="E796">
        <v>32.799999</v>
      </c>
      <c r="F796">
        <v>32.799999</v>
      </c>
      <c r="G796">
        <v>17011900</v>
      </c>
    </row>
    <row r="797" spans="1:7" x14ac:dyDescent="0.25">
      <c r="A797" s="27">
        <v>41668</v>
      </c>
      <c r="B797">
        <v>31.15</v>
      </c>
      <c r="C797">
        <v>32.139999000000003</v>
      </c>
      <c r="D797">
        <v>30.07</v>
      </c>
      <c r="E797">
        <v>30.540001</v>
      </c>
      <c r="F797">
        <v>30.540001</v>
      </c>
      <c r="G797">
        <v>29672700</v>
      </c>
    </row>
    <row r="798" spans="1:7" x14ac:dyDescent="0.25">
      <c r="A798" s="27">
        <v>41669</v>
      </c>
      <c r="B798">
        <v>31.49</v>
      </c>
      <c r="C798">
        <v>31.879999000000002</v>
      </c>
      <c r="D798">
        <v>30.709999</v>
      </c>
      <c r="E798">
        <v>31.030000999999999</v>
      </c>
      <c r="F798">
        <v>31.030000999999999</v>
      </c>
      <c r="G798">
        <v>18569000</v>
      </c>
    </row>
    <row r="799" spans="1:7" x14ac:dyDescent="0.25">
      <c r="A799" s="27">
        <v>41670</v>
      </c>
      <c r="B799">
        <v>28.23</v>
      </c>
      <c r="C799">
        <v>29.9</v>
      </c>
      <c r="D799">
        <v>28.17</v>
      </c>
      <c r="E799">
        <v>28.610001</v>
      </c>
      <c r="F799">
        <v>28.610001</v>
      </c>
      <c r="G799">
        <v>33468300</v>
      </c>
    </row>
    <row r="800" spans="1:7" x14ac:dyDescent="0.25">
      <c r="A800" s="27">
        <v>41673</v>
      </c>
      <c r="B800">
        <v>28.280000999999999</v>
      </c>
      <c r="C800">
        <v>28.700001</v>
      </c>
      <c r="D800">
        <v>26.32</v>
      </c>
      <c r="E800">
        <v>26.639999</v>
      </c>
      <c r="F800">
        <v>26.639999</v>
      </c>
      <c r="G800">
        <v>45493800</v>
      </c>
    </row>
    <row r="801" spans="1:7" x14ac:dyDescent="0.25">
      <c r="A801" s="27">
        <v>41674</v>
      </c>
      <c r="B801">
        <v>26.940000999999999</v>
      </c>
      <c r="C801">
        <v>27.4</v>
      </c>
      <c r="D801">
        <v>26.5</v>
      </c>
      <c r="E801">
        <v>27.02</v>
      </c>
      <c r="F801">
        <v>27.02</v>
      </c>
      <c r="G801">
        <v>28447300</v>
      </c>
    </row>
    <row r="802" spans="1:7" x14ac:dyDescent="0.25">
      <c r="A802" s="27">
        <v>41675</v>
      </c>
      <c r="B802">
        <v>26.5</v>
      </c>
      <c r="C802">
        <v>26.76</v>
      </c>
      <c r="D802">
        <v>25.379999000000002</v>
      </c>
      <c r="E802">
        <v>26.1</v>
      </c>
      <c r="F802">
        <v>26.1</v>
      </c>
      <c r="G802">
        <v>32577400</v>
      </c>
    </row>
    <row r="803" spans="1:7" x14ac:dyDescent="0.25">
      <c r="A803" s="27">
        <v>41676</v>
      </c>
      <c r="B803">
        <v>26.41</v>
      </c>
      <c r="C803">
        <v>28.65</v>
      </c>
      <c r="D803">
        <v>26.379999000000002</v>
      </c>
      <c r="E803">
        <v>28.65</v>
      </c>
      <c r="F803">
        <v>28.65</v>
      </c>
      <c r="G803">
        <v>23267600</v>
      </c>
    </row>
    <row r="804" spans="1:7" x14ac:dyDescent="0.25">
      <c r="A804" s="27">
        <v>41677</v>
      </c>
      <c r="B804">
        <v>29.450001</v>
      </c>
      <c r="C804">
        <v>30.98</v>
      </c>
      <c r="D804">
        <v>29.27</v>
      </c>
      <c r="E804">
        <v>30.33</v>
      </c>
      <c r="F804">
        <v>30.33</v>
      </c>
      <c r="G804">
        <v>27311100</v>
      </c>
    </row>
    <row r="805" spans="1:7" x14ac:dyDescent="0.25">
      <c r="A805" s="27">
        <v>41680</v>
      </c>
      <c r="B805">
        <v>30.49</v>
      </c>
      <c r="C805">
        <v>30.940000999999999</v>
      </c>
      <c r="D805">
        <v>30.030000999999999</v>
      </c>
      <c r="E805">
        <v>30.35</v>
      </c>
      <c r="F805">
        <v>30.35</v>
      </c>
      <c r="G805">
        <v>13750600</v>
      </c>
    </row>
    <row r="806" spans="1:7" x14ac:dyDescent="0.25">
      <c r="A806" s="27">
        <v>41681</v>
      </c>
      <c r="B806">
        <v>30.860001</v>
      </c>
      <c r="C806">
        <v>31.82</v>
      </c>
      <c r="D806">
        <v>30.58</v>
      </c>
      <c r="E806">
        <v>31.469999000000001</v>
      </c>
      <c r="F806">
        <v>31.469999000000001</v>
      </c>
      <c r="G806">
        <v>16242600</v>
      </c>
    </row>
    <row r="807" spans="1:7" x14ac:dyDescent="0.25">
      <c r="A807" s="27">
        <v>41682</v>
      </c>
      <c r="B807">
        <v>31.9</v>
      </c>
      <c r="C807">
        <v>32.200001</v>
      </c>
      <c r="D807">
        <v>31.27</v>
      </c>
      <c r="E807">
        <v>32.119999</v>
      </c>
      <c r="F807">
        <v>32.119999</v>
      </c>
      <c r="G807">
        <v>17333600</v>
      </c>
    </row>
    <row r="808" spans="1:7" x14ac:dyDescent="0.25">
      <c r="A808" s="27">
        <v>41683</v>
      </c>
      <c r="B808">
        <v>31.139999</v>
      </c>
      <c r="C808">
        <v>32.419998</v>
      </c>
      <c r="D808">
        <v>31.129999000000002</v>
      </c>
      <c r="E808">
        <v>32.340000000000003</v>
      </c>
      <c r="F808">
        <v>32.340000000000003</v>
      </c>
      <c r="G808">
        <v>18241200</v>
      </c>
    </row>
    <row r="809" spans="1:7" x14ac:dyDescent="0.25">
      <c r="A809" s="27">
        <v>41684</v>
      </c>
      <c r="B809">
        <v>32.459999000000003</v>
      </c>
      <c r="C809">
        <v>33.139999000000003</v>
      </c>
      <c r="D809">
        <v>32.259998000000003</v>
      </c>
      <c r="E809">
        <v>32.849997999999999</v>
      </c>
      <c r="F809">
        <v>32.849997999999999</v>
      </c>
      <c r="G809">
        <v>11639900</v>
      </c>
    </row>
    <row r="810" spans="1:7" x14ac:dyDescent="0.25">
      <c r="A810" s="27">
        <v>41688</v>
      </c>
      <c r="B810">
        <v>33.150002000000001</v>
      </c>
      <c r="C810">
        <v>33.340000000000003</v>
      </c>
      <c r="D810">
        <v>32.369999</v>
      </c>
      <c r="E810">
        <v>33.299999</v>
      </c>
      <c r="F810">
        <v>33.299999</v>
      </c>
      <c r="G810">
        <v>10924600</v>
      </c>
    </row>
    <row r="811" spans="1:7" x14ac:dyDescent="0.25">
      <c r="A811" s="27">
        <v>41689</v>
      </c>
      <c r="B811">
        <v>32.849997999999999</v>
      </c>
      <c r="C811">
        <v>33.189999</v>
      </c>
      <c r="D811">
        <v>30.77</v>
      </c>
      <c r="E811">
        <v>30.99</v>
      </c>
      <c r="F811">
        <v>30.99</v>
      </c>
      <c r="G811">
        <v>20450800</v>
      </c>
    </row>
    <row r="812" spans="1:7" x14ac:dyDescent="0.25">
      <c r="A812" s="27">
        <v>41690</v>
      </c>
      <c r="B812">
        <v>31.34</v>
      </c>
      <c r="C812">
        <v>32.330002</v>
      </c>
      <c r="D812">
        <v>30.77</v>
      </c>
      <c r="E812">
        <v>32.229999999999997</v>
      </c>
      <c r="F812">
        <v>32.229999999999997</v>
      </c>
      <c r="G812">
        <v>12093600</v>
      </c>
    </row>
    <row r="813" spans="1:7" x14ac:dyDescent="0.25">
      <c r="A813" s="27">
        <v>41691</v>
      </c>
      <c r="B813">
        <v>32.610000999999997</v>
      </c>
      <c r="C813">
        <v>32.830002</v>
      </c>
      <c r="D813">
        <v>31.700001</v>
      </c>
      <c r="E813">
        <v>31.870000999999998</v>
      </c>
      <c r="F813">
        <v>31.870000999999998</v>
      </c>
      <c r="G813">
        <v>13006500</v>
      </c>
    </row>
    <row r="814" spans="1:7" x14ac:dyDescent="0.25">
      <c r="A814" s="27">
        <v>41694</v>
      </c>
      <c r="B814">
        <v>32.020000000000003</v>
      </c>
      <c r="C814">
        <v>32.610000999999997</v>
      </c>
      <c r="D814">
        <v>31.91</v>
      </c>
      <c r="E814">
        <v>32.090000000000003</v>
      </c>
      <c r="F814">
        <v>32.090000000000003</v>
      </c>
      <c r="G814">
        <v>8575300</v>
      </c>
    </row>
    <row r="815" spans="1:7" x14ac:dyDescent="0.25">
      <c r="A815" s="27">
        <v>41695</v>
      </c>
      <c r="B815">
        <v>32.159999999999997</v>
      </c>
      <c r="C815">
        <v>32.450001</v>
      </c>
      <c r="D815">
        <v>31.43</v>
      </c>
      <c r="E815">
        <v>32.060001</v>
      </c>
      <c r="F815">
        <v>32.060001</v>
      </c>
      <c r="G815">
        <v>10905900</v>
      </c>
    </row>
    <row r="816" spans="1:7" x14ac:dyDescent="0.25">
      <c r="A816" s="27">
        <v>41696</v>
      </c>
      <c r="B816">
        <v>32.169998</v>
      </c>
      <c r="C816">
        <v>32.349997999999999</v>
      </c>
      <c r="D816">
        <v>31.18</v>
      </c>
      <c r="E816">
        <v>31.6</v>
      </c>
      <c r="F816">
        <v>31.6</v>
      </c>
      <c r="G816">
        <v>13002500</v>
      </c>
    </row>
    <row r="817" spans="1:7" x14ac:dyDescent="0.25">
      <c r="A817" s="27">
        <v>41697</v>
      </c>
      <c r="B817">
        <v>31.110001</v>
      </c>
      <c r="C817">
        <v>31.879999000000002</v>
      </c>
      <c r="D817">
        <v>30.98</v>
      </c>
      <c r="E817">
        <v>31.690000999999999</v>
      </c>
      <c r="F817">
        <v>31.690000999999999</v>
      </c>
      <c r="G817">
        <v>9986700</v>
      </c>
    </row>
    <row r="818" spans="1:7" x14ac:dyDescent="0.25">
      <c r="A818" s="27">
        <v>41698</v>
      </c>
      <c r="B818">
        <v>31.709999</v>
      </c>
      <c r="C818">
        <v>32.290000999999997</v>
      </c>
      <c r="D818">
        <v>30.57</v>
      </c>
      <c r="E818">
        <v>31.200001</v>
      </c>
      <c r="F818">
        <v>31.200001</v>
      </c>
      <c r="G818">
        <v>15262700</v>
      </c>
    </row>
    <row r="819" spans="1:7" x14ac:dyDescent="0.25">
      <c r="A819" s="27">
        <v>41701</v>
      </c>
      <c r="B819">
        <v>29.27</v>
      </c>
      <c r="C819">
        <v>30.18</v>
      </c>
      <c r="D819">
        <v>28.65</v>
      </c>
      <c r="E819">
        <v>29.43</v>
      </c>
      <c r="F819">
        <v>29.43</v>
      </c>
      <c r="G819">
        <v>21906200</v>
      </c>
    </row>
    <row r="820" spans="1:7" x14ac:dyDescent="0.25">
      <c r="A820" s="27">
        <v>41702</v>
      </c>
      <c r="B820">
        <v>30.950001</v>
      </c>
      <c r="C820">
        <v>31.360001</v>
      </c>
      <c r="D820">
        <v>30.85</v>
      </c>
      <c r="E820">
        <v>31.24</v>
      </c>
      <c r="F820">
        <v>31.24</v>
      </c>
      <c r="G820">
        <v>11867500</v>
      </c>
    </row>
    <row r="821" spans="1:7" x14ac:dyDescent="0.25">
      <c r="A821" s="27">
        <v>41703</v>
      </c>
      <c r="B821">
        <v>31.27</v>
      </c>
      <c r="C821">
        <v>31.49</v>
      </c>
      <c r="D821">
        <v>30.77</v>
      </c>
      <c r="E821">
        <v>31.209999</v>
      </c>
      <c r="F821">
        <v>31.209999</v>
      </c>
      <c r="G821">
        <v>10051900</v>
      </c>
    </row>
    <row r="822" spans="1:7" x14ac:dyDescent="0.25">
      <c r="A822" s="27">
        <v>41704</v>
      </c>
      <c r="B822">
        <v>31.4</v>
      </c>
      <c r="C822">
        <v>31.6</v>
      </c>
      <c r="D822">
        <v>31.02</v>
      </c>
      <c r="E822">
        <v>31.450001</v>
      </c>
      <c r="F822">
        <v>31.450001</v>
      </c>
      <c r="G822">
        <v>8056900</v>
      </c>
    </row>
    <row r="823" spans="1:7" x14ac:dyDescent="0.25">
      <c r="A823" s="27">
        <v>41705</v>
      </c>
      <c r="B823">
        <v>31.700001</v>
      </c>
      <c r="C823">
        <v>31.700001</v>
      </c>
      <c r="D823">
        <v>30.43</v>
      </c>
      <c r="E823">
        <v>30.709999</v>
      </c>
      <c r="F823">
        <v>30.709999</v>
      </c>
      <c r="G823">
        <v>13609300</v>
      </c>
    </row>
    <row r="824" spans="1:7" x14ac:dyDescent="0.25">
      <c r="A824" s="27">
        <v>41708</v>
      </c>
      <c r="B824">
        <v>30.52</v>
      </c>
      <c r="C824">
        <v>30.98</v>
      </c>
      <c r="D824">
        <v>29.889999</v>
      </c>
      <c r="E824">
        <v>30.9</v>
      </c>
      <c r="F824">
        <v>30.9</v>
      </c>
      <c r="G824">
        <v>9718400</v>
      </c>
    </row>
    <row r="825" spans="1:7" x14ac:dyDescent="0.25">
      <c r="A825" s="27">
        <v>41709</v>
      </c>
      <c r="B825">
        <v>30.93</v>
      </c>
      <c r="C825">
        <v>31.34</v>
      </c>
      <c r="D825">
        <v>30.26</v>
      </c>
      <c r="E825">
        <v>30.43</v>
      </c>
      <c r="F825">
        <v>30.43</v>
      </c>
      <c r="G825">
        <v>11327500</v>
      </c>
    </row>
    <row r="826" spans="1:7" x14ac:dyDescent="0.25">
      <c r="A826" s="27">
        <v>41710</v>
      </c>
      <c r="B826">
        <v>29.82</v>
      </c>
      <c r="C826">
        <v>30.629999000000002</v>
      </c>
      <c r="D826">
        <v>29.610001</v>
      </c>
      <c r="E826">
        <v>30.450001</v>
      </c>
      <c r="F826">
        <v>30.450001</v>
      </c>
      <c r="G826">
        <v>13540000</v>
      </c>
    </row>
    <row r="827" spans="1:7" x14ac:dyDescent="0.25">
      <c r="A827" s="27">
        <v>41711</v>
      </c>
      <c r="B827">
        <v>30.870000999999998</v>
      </c>
      <c r="C827">
        <v>30.940000999999999</v>
      </c>
      <c r="D827">
        <v>28.77</v>
      </c>
      <c r="E827">
        <v>29.25</v>
      </c>
      <c r="F827">
        <v>29.25</v>
      </c>
      <c r="G827">
        <v>25010500</v>
      </c>
    </row>
    <row r="828" spans="1:7" x14ac:dyDescent="0.25">
      <c r="A828" s="27">
        <v>41712</v>
      </c>
      <c r="B828">
        <v>28.67</v>
      </c>
      <c r="C828">
        <v>29.200001</v>
      </c>
      <c r="D828">
        <v>27.91</v>
      </c>
      <c r="E828">
        <v>28.440000999999999</v>
      </c>
      <c r="F828">
        <v>28.440000999999999</v>
      </c>
      <c r="G828">
        <v>22233400</v>
      </c>
    </row>
    <row r="829" spans="1:7" x14ac:dyDescent="0.25">
      <c r="A829" s="27">
        <v>41715</v>
      </c>
      <c r="B829">
        <v>29.18</v>
      </c>
      <c r="C829">
        <v>29.860001</v>
      </c>
      <c r="D829">
        <v>29.16</v>
      </c>
      <c r="E829">
        <v>29.629999000000002</v>
      </c>
      <c r="F829">
        <v>29.629999000000002</v>
      </c>
      <c r="G829">
        <v>12245100</v>
      </c>
    </row>
    <row r="830" spans="1:7" x14ac:dyDescent="0.25">
      <c r="A830" s="27">
        <v>41716</v>
      </c>
      <c r="B830">
        <v>30.34</v>
      </c>
      <c r="C830">
        <v>30.91</v>
      </c>
      <c r="D830">
        <v>30.190000999999999</v>
      </c>
      <c r="E830">
        <v>30.84</v>
      </c>
      <c r="F830">
        <v>30.84</v>
      </c>
      <c r="G830">
        <v>13161900</v>
      </c>
    </row>
    <row r="831" spans="1:7" x14ac:dyDescent="0.25">
      <c r="A831" s="27">
        <v>41717</v>
      </c>
      <c r="B831">
        <v>30.780000999999999</v>
      </c>
      <c r="C831">
        <v>31.139999</v>
      </c>
      <c r="D831">
        <v>29.17</v>
      </c>
      <c r="E831">
        <v>30.26</v>
      </c>
      <c r="F831">
        <v>30.26</v>
      </c>
      <c r="G831">
        <v>16806000</v>
      </c>
    </row>
    <row r="832" spans="1:7" x14ac:dyDescent="0.25">
      <c r="A832" s="27">
        <v>41718</v>
      </c>
      <c r="B832">
        <v>30.02</v>
      </c>
      <c r="C832">
        <v>30.57</v>
      </c>
      <c r="D832">
        <v>29.83</v>
      </c>
      <c r="E832">
        <v>30.4</v>
      </c>
      <c r="F832">
        <v>30.4</v>
      </c>
      <c r="G832">
        <v>9457700</v>
      </c>
    </row>
    <row r="833" spans="1:7" x14ac:dyDescent="0.25">
      <c r="A833" s="27">
        <v>41719</v>
      </c>
      <c r="B833">
        <v>30.809999000000001</v>
      </c>
      <c r="C833">
        <v>30.91</v>
      </c>
      <c r="D833">
        <v>30.040001</v>
      </c>
      <c r="E833">
        <v>30.200001</v>
      </c>
      <c r="F833">
        <v>30.200001</v>
      </c>
      <c r="G833">
        <v>9754700</v>
      </c>
    </row>
    <row r="834" spans="1:7" x14ac:dyDescent="0.25">
      <c r="A834" s="27">
        <v>41722</v>
      </c>
      <c r="B834">
        <v>30.32</v>
      </c>
      <c r="C834">
        <v>30.469999000000001</v>
      </c>
      <c r="D834">
        <v>29.4</v>
      </c>
      <c r="E834">
        <v>30.110001</v>
      </c>
      <c r="F834">
        <v>30.110001</v>
      </c>
      <c r="G834">
        <v>11395300</v>
      </c>
    </row>
    <row r="835" spans="1:7" x14ac:dyDescent="0.25">
      <c r="A835" s="27">
        <v>41723</v>
      </c>
      <c r="B835">
        <v>30.51</v>
      </c>
      <c r="C835">
        <v>30.620000999999998</v>
      </c>
      <c r="D835">
        <v>29.969999000000001</v>
      </c>
      <c r="E835">
        <v>30.48</v>
      </c>
      <c r="F835">
        <v>30.48</v>
      </c>
      <c r="G835">
        <v>9458800</v>
      </c>
    </row>
    <row r="836" spans="1:7" x14ac:dyDescent="0.25">
      <c r="A836" s="27">
        <v>41724</v>
      </c>
      <c r="B836">
        <v>30.809999000000001</v>
      </c>
      <c r="C836">
        <v>30.85</v>
      </c>
      <c r="D836">
        <v>29.92</v>
      </c>
      <c r="E836">
        <v>29.93</v>
      </c>
      <c r="F836">
        <v>29.93</v>
      </c>
      <c r="G836">
        <v>12996400</v>
      </c>
    </row>
    <row r="837" spans="1:7" x14ac:dyDescent="0.25">
      <c r="A837" s="27">
        <v>41725</v>
      </c>
      <c r="B837">
        <v>29.99</v>
      </c>
      <c r="C837">
        <v>30.35</v>
      </c>
      <c r="D837">
        <v>29.65</v>
      </c>
      <c r="E837">
        <v>30.290001</v>
      </c>
      <c r="F837">
        <v>30.290001</v>
      </c>
      <c r="G837">
        <v>11793100</v>
      </c>
    </row>
    <row r="838" spans="1:7" x14ac:dyDescent="0.25">
      <c r="A838" s="27">
        <v>41726</v>
      </c>
      <c r="B838">
        <v>30.58</v>
      </c>
      <c r="C838">
        <v>30.82</v>
      </c>
      <c r="D838">
        <v>30.24</v>
      </c>
      <c r="E838">
        <v>30.66</v>
      </c>
      <c r="F838">
        <v>30.66</v>
      </c>
      <c r="G838">
        <v>8689400</v>
      </c>
    </row>
    <row r="839" spans="1:7" x14ac:dyDescent="0.25">
      <c r="A839" s="27">
        <v>41729</v>
      </c>
      <c r="B839">
        <v>30.969999000000001</v>
      </c>
      <c r="C839">
        <v>31.66</v>
      </c>
      <c r="D839">
        <v>30.93</v>
      </c>
      <c r="E839">
        <v>31.610001</v>
      </c>
      <c r="F839">
        <v>31.610001</v>
      </c>
      <c r="G839">
        <v>8308000</v>
      </c>
    </row>
    <row r="840" spans="1:7" x14ac:dyDescent="0.25">
      <c r="A840" s="27">
        <v>41730</v>
      </c>
      <c r="B840">
        <v>31.700001</v>
      </c>
      <c r="C840">
        <v>32.689999</v>
      </c>
      <c r="D840">
        <v>31.700001</v>
      </c>
      <c r="E840">
        <v>32.659999999999997</v>
      </c>
      <c r="F840">
        <v>32.659999999999997</v>
      </c>
      <c r="G840">
        <v>8257100</v>
      </c>
    </row>
    <row r="841" spans="1:7" x14ac:dyDescent="0.25">
      <c r="A841" s="27">
        <v>41731</v>
      </c>
      <c r="B841">
        <v>32.630001</v>
      </c>
      <c r="C841">
        <v>32.709999000000003</v>
      </c>
      <c r="D841">
        <v>32.139999000000003</v>
      </c>
      <c r="E841">
        <v>32.439999</v>
      </c>
      <c r="F841">
        <v>32.439999</v>
      </c>
      <c r="G841">
        <v>8299800</v>
      </c>
    </row>
    <row r="842" spans="1:7" x14ac:dyDescent="0.25">
      <c r="A842" s="27">
        <v>41732</v>
      </c>
      <c r="B842">
        <v>32.450001</v>
      </c>
      <c r="C842">
        <v>32.529998999999997</v>
      </c>
      <c r="D842">
        <v>32.040000999999997</v>
      </c>
      <c r="E842">
        <v>32.459999000000003</v>
      </c>
      <c r="F842">
        <v>32.459999000000003</v>
      </c>
      <c r="G842">
        <v>7815700</v>
      </c>
    </row>
    <row r="843" spans="1:7" x14ac:dyDescent="0.25">
      <c r="A843" s="27">
        <v>41733</v>
      </c>
      <c r="B843">
        <v>33.049999</v>
      </c>
      <c r="C843">
        <v>33.07</v>
      </c>
      <c r="D843">
        <v>31.379999000000002</v>
      </c>
      <c r="E843">
        <v>31.76</v>
      </c>
      <c r="F843">
        <v>31.76</v>
      </c>
      <c r="G843">
        <v>15363600</v>
      </c>
    </row>
    <row r="844" spans="1:7" x14ac:dyDescent="0.25">
      <c r="A844" s="27">
        <v>41736</v>
      </c>
      <c r="B844">
        <v>31.450001</v>
      </c>
      <c r="C844">
        <v>31.68</v>
      </c>
      <c r="D844">
        <v>30.610001</v>
      </c>
      <c r="E844">
        <v>31.040001</v>
      </c>
      <c r="F844">
        <v>31.040001</v>
      </c>
      <c r="G844">
        <v>13323700</v>
      </c>
    </row>
    <row r="845" spans="1:7" x14ac:dyDescent="0.25">
      <c r="A845" s="27">
        <v>41737</v>
      </c>
      <c r="B845">
        <v>31.190000999999999</v>
      </c>
      <c r="C845">
        <v>31.639999</v>
      </c>
      <c r="D845">
        <v>30.629999000000002</v>
      </c>
      <c r="E845">
        <v>31.610001</v>
      </c>
      <c r="F845">
        <v>31.610001</v>
      </c>
      <c r="G845">
        <v>9232400</v>
      </c>
    </row>
    <row r="846" spans="1:7" x14ac:dyDescent="0.25">
      <c r="A846" s="27">
        <v>41738</v>
      </c>
      <c r="B846">
        <v>32</v>
      </c>
      <c r="C846">
        <v>32.479999999999997</v>
      </c>
      <c r="D846">
        <v>31.6</v>
      </c>
      <c r="E846">
        <v>32.450001</v>
      </c>
      <c r="F846">
        <v>32.450001</v>
      </c>
      <c r="G846">
        <v>9374600</v>
      </c>
    </row>
    <row r="847" spans="1:7" x14ac:dyDescent="0.25">
      <c r="A847" s="27">
        <v>41739</v>
      </c>
      <c r="B847">
        <v>32.360000999999997</v>
      </c>
      <c r="C847">
        <v>32.450001</v>
      </c>
      <c r="D847">
        <v>30.35</v>
      </c>
      <c r="E847">
        <v>30.469999000000001</v>
      </c>
      <c r="F847">
        <v>30.469999000000001</v>
      </c>
      <c r="G847">
        <v>17531600</v>
      </c>
    </row>
    <row r="848" spans="1:7" x14ac:dyDescent="0.25">
      <c r="A848" s="27">
        <v>41740</v>
      </c>
      <c r="B848">
        <v>30.1</v>
      </c>
      <c r="C848">
        <v>30.540001</v>
      </c>
      <c r="D848">
        <v>29.120000999999998</v>
      </c>
      <c r="E848">
        <v>29.51</v>
      </c>
      <c r="F848">
        <v>29.51</v>
      </c>
      <c r="G848">
        <v>17418600</v>
      </c>
    </row>
    <row r="849" spans="1:7" x14ac:dyDescent="0.25">
      <c r="A849" s="27">
        <v>41743</v>
      </c>
      <c r="B849">
        <v>30.049999</v>
      </c>
      <c r="C849">
        <v>30.190000999999999</v>
      </c>
      <c r="D849">
        <v>28.82</v>
      </c>
      <c r="E849">
        <v>29.76</v>
      </c>
      <c r="F849">
        <v>29.76</v>
      </c>
      <c r="G849">
        <v>14306100</v>
      </c>
    </row>
    <row r="850" spans="1:7" x14ac:dyDescent="0.25">
      <c r="A850" s="27">
        <v>41744</v>
      </c>
      <c r="B850">
        <v>29.959999</v>
      </c>
      <c r="C850">
        <v>30.299999</v>
      </c>
      <c r="D850">
        <v>28.48</v>
      </c>
      <c r="E850">
        <v>30.129999000000002</v>
      </c>
      <c r="F850">
        <v>30.129999000000002</v>
      </c>
      <c r="G850">
        <v>20982100</v>
      </c>
    </row>
    <row r="851" spans="1:7" x14ac:dyDescent="0.25">
      <c r="A851" s="27">
        <v>41745</v>
      </c>
      <c r="B851">
        <v>30.690000999999999</v>
      </c>
      <c r="C851">
        <v>31.219999000000001</v>
      </c>
      <c r="D851">
        <v>30.25</v>
      </c>
      <c r="E851">
        <v>31.16</v>
      </c>
      <c r="F851">
        <v>31.16</v>
      </c>
      <c r="G851">
        <v>8528700</v>
      </c>
    </row>
    <row r="852" spans="1:7" x14ac:dyDescent="0.25">
      <c r="A852" s="27">
        <v>41746</v>
      </c>
      <c r="B852">
        <v>31.1</v>
      </c>
      <c r="C852">
        <v>31.709999</v>
      </c>
      <c r="D852">
        <v>30.91</v>
      </c>
      <c r="E852">
        <v>31.610001</v>
      </c>
      <c r="F852">
        <v>31.610001</v>
      </c>
      <c r="G852">
        <v>7941600</v>
      </c>
    </row>
    <row r="853" spans="1:7" x14ac:dyDescent="0.25">
      <c r="A853" s="27">
        <v>41750</v>
      </c>
      <c r="B853">
        <v>31.67</v>
      </c>
      <c r="C853">
        <v>32.279998999999997</v>
      </c>
      <c r="D853">
        <v>31.610001</v>
      </c>
      <c r="E853">
        <v>32.229999999999997</v>
      </c>
      <c r="F853">
        <v>32.229999999999997</v>
      </c>
      <c r="G853">
        <v>4962900</v>
      </c>
    </row>
    <row r="854" spans="1:7" x14ac:dyDescent="0.25">
      <c r="A854" s="27">
        <v>41751</v>
      </c>
      <c r="B854">
        <v>32.130001</v>
      </c>
      <c r="C854">
        <v>32.5</v>
      </c>
      <c r="D854">
        <v>32</v>
      </c>
      <c r="E854">
        <v>32.290000999999997</v>
      </c>
      <c r="F854">
        <v>32.290000999999997</v>
      </c>
      <c r="G854">
        <v>6268500</v>
      </c>
    </row>
    <row r="855" spans="1:7" x14ac:dyDescent="0.25">
      <c r="A855" s="27">
        <v>41752</v>
      </c>
      <c r="B855">
        <v>32.18</v>
      </c>
      <c r="C855">
        <v>32.299999</v>
      </c>
      <c r="D855">
        <v>31.940000999999999</v>
      </c>
      <c r="E855">
        <v>32.150002000000001</v>
      </c>
      <c r="F855">
        <v>32.150002000000001</v>
      </c>
      <c r="G855">
        <v>5414900</v>
      </c>
    </row>
    <row r="856" spans="1:7" x14ac:dyDescent="0.25">
      <c r="A856" s="27">
        <v>41753</v>
      </c>
      <c r="B856">
        <v>32.310001</v>
      </c>
      <c r="C856">
        <v>32.369999</v>
      </c>
      <c r="D856">
        <v>31.559999000000001</v>
      </c>
      <c r="E856">
        <v>31.76</v>
      </c>
      <c r="F856">
        <v>31.76</v>
      </c>
      <c r="G856">
        <v>9030700</v>
      </c>
    </row>
    <row r="857" spans="1:7" x14ac:dyDescent="0.25">
      <c r="A857" s="27">
        <v>41754</v>
      </c>
      <c r="B857">
        <v>31.49</v>
      </c>
      <c r="C857">
        <v>31.6</v>
      </c>
      <c r="D857">
        <v>30.9</v>
      </c>
      <c r="E857">
        <v>31.51</v>
      </c>
      <c r="F857">
        <v>31.51</v>
      </c>
      <c r="G857">
        <v>8184200</v>
      </c>
    </row>
    <row r="858" spans="1:7" x14ac:dyDescent="0.25">
      <c r="A858" s="27">
        <v>41757</v>
      </c>
      <c r="B858">
        <v>31.76</v>
      </c>
      <c r="C858">
        <v>32.240001999999997</v>
      </c>
      <c r="D858">
        <v>31.16</v>
      </c>
      <c r="E858">
        <v>32.209999000000003</v>
      </c>
      <c r="F858">
        <v>32.209999000000003</v>
      </c>
      <c r="G858">
        <v>10160900</v>
      </c>
    </row>
    <row r="859" spans="1:7" x14ac:dyDescent="0.25">
      <c r="A859" s="27">
        <v>41758</v>
      </c>
      <c r="B859">
        <v>32.360000999999997</v>
      </c>
      <c r="C859">
        <v>32.799999</v>
      </c>
      <c r="D859">
        <v>32.220001000000003</v>
      </c>
      <c r="E859">
        <v>32.790000999999997</v>
      </c>
      <c r="F859">
        <v>32.790000999999997</v>
      </c>
      <c r="G859">
        <v>6749600</v>
      </c>
    </row>
    <row r="860" spans="1:7" x14ac:dyDescent="0.25">
      <c r="A860" s="27">
        <v>41759</v>
      </c>
      <c r="B860">
        <v>32.610000999999997</v>
      </c>
      <c r="C860">
        <v>32.970001000000003</v>
      </c>
      <c r="D860">
        <v>32.439999</v>
      </c>
      <c r="E860">
        <v>32.759998000000003</v>
      </c>
      <c r="F860">
        <v>32.759998000000003</v>
      </c>
      <c r="G860">
        <v>8441000</v>
      </c>
    </row>
    <row r="861" spans="1:7" x14ac:dyDescent="0.25">
      <c r="A861" s="27">
        <v>41760</v>
      </c>
      <c r="B861">
        <v>32.650002000000001</v>
      </c>
      <c r="C861">
        <v>33.040000999999997</v>
      </c>
      <c r="D861">
        <v>32.520000000000003</v>
      </c>
      <c r="E861">
        <v>32.759998000000003</v>
      </c>
      <c r="F861">
        <v>32.759998000000003</v>
      </c>
      <c r="G861">
        <v>6509200</v>
      </c>
    </row>
    <row r="862" spans="1:7" x14ac:dyDescent="0.25">
      <c r="A862" s="27">
        <v>41761</v>
      </c>
      <c r="B862">
        <v>32.950001</v>
      </c>
      <c r="C862">
        <v>33.150002000000001</v>
      </c>
      <c r="D862">
        <v>32.529998999999997</v>
      </c>
      <c r="E862">
        <v>32.909999999999997</v>
      </c>
      <c r="F862">
        <v>32.909999999999997</v>
      </c>
      <c r="G862">
        <v>8159300</v>
      </c>
    </row>
    <row r="863" spans="1:7" x14ac:dyDescent="0.25">
      <c r="A863" s="27">
        <v>41764</v>
      </c>
      <c r="B863">
        <v>32.419998</v>
      </c>
      <c r="C863">
        <v>33.290000999999997</v>
      </c>
      <c r="D863">
        <v>32.200001</v>
      </c>
      <c r="E863">
        <v>33.270000000000003</v>
      </c>
      <c r="F863">
        <v>33.270000000000003</v>
      </c>
      <c r="G863">
        <v>5291000</v>
      </c>
    </row>
    <row r="864" spans="1:7" x14ac:dyDescent="0.25">
      <c r="A864" s="27">
        <v>41765</v>
      </c>
      <c r="B864">
        <v>33.119999</v>
      </c>
      <c r="C864">
        <v>33.5</v>
      </c>
      <c r="D864">
        <v>32.919998</v>
      </c>
      <c r="E864">
        <v>33.049999</v>
      </c>
      <c r="F864">
        <v>33.049999</v>
      </c>
      <c r="G864">
        <v>7635000</v>
      </c>
    </row>
    <row r="865" spans="1:7" x14ac:dyDescent="0.25">
      <c r="A865" s="27">
        <v>41766</v>
      </c>
      <c r="B865">
        <v>33.169998</v>
      </c>
      <c r="C865">
        <v>33.689999</v>
      </c>
      <c r="D865">
        <v>32.610000999999997</v>
      </c>
      <c r="E865">
        <v>33.619999</v>
      </c>
      <c r="F865">
        <v>33.619999</v>
      </c>
      <c r="G865">
        <v>9020200</v>
      </c>
    </row>
    <row r="866" spans="1:7" x14ac:dyDescent="0.25">
      <c r="A866" s="27">
        <v>41767</v>
      </c>
      <c r="B866">
        <v>33.669998</v>
      </c>
      <c r="C866">
        <v>34.349997999999999</v>
      </c>
      <c r="D866">
        <v>33.380001</v>
      </c>
      <c r="E866">
        <v>33.610000999999997</v>
      </c>
      <c r="F866">
        <v>33.610000999999997</v>
      </c>
      <c r="G866">
        <v>10228000</v>
      </c>
    </row>
    <row r="867" spans="1:7" x14ac:dyDescent="0.25">
      <c r="A867" s="27">
        <v>41768</v>
      </c>
      <c r="B867">
        <v>33.709999000000003</v>
      </c>
      <c r="C867">
        <v>34.330002</v>
      </c>
      <c r="D867">
        <v>33.259998000000003</v>
      </c>
      <c r="E867">
        <v>34.32</v>
      </c>
      <c r="F867">
        <v>34.32</v>
      </c>
      <c r="G867">
        <v>6725500</v>
      </c>
    </row>
    <row r="868" spans="1:7" x14ac:dyDescent="0.25">
      <c r="A868" s="27">
        <v>41771</v>
      </c>
      <c r="B868">
        <v>34.729999999999997</v>
      </c>
      <c r="C868">
        <v>35.450001</v>
      </c>
      <c r="D868">
        <v>34.639999000000003</v>
      </c>
      <c r="E868">
        <v>35.349997999999999</v>
      </c>
      <c r="F868">
        <v>35.349997999999999</v>
      </c>
      <c r="G868">
        <v>6525700</v>
      </c>
    </row>
    <row r="869" spans="1:7" x14ac:dyDescent="0.25">
      <c r="A869" s="27">
        <v>41772</v>
      </c>
      <c r="B869">
        <v>35.409999999999997</v>
      </c>
      <c r="C869">
        <v>35.639999000000003</v>
      </c>
      <c r="D869">
        <v>35.200001</v>
      </c>
      <c r="E869">
        <v>35.259998000000003</v>
      </c>
      <c r="F869">
        <v>35.259998000000003</v>
      </c>
      <c r="G869">
        <v>4750100</v>
      </c>
    </row>
    <row r="870" spans="1:7" x14ac:dyDescent="0.25">
      <c r="A870" s="27">
        <v>41773</v>
      </c>
      <c r="B870">
        <v>35.130001</v>
      </c>
      <c r="C870">
        <v>35.779998999999997</v>
      </c>
      <c r="D870">
        <v>34.990001999999997</v>
      </c>
      <c r="E870">
        <v>35.43</v>
      </c>
      <c r="F870">
        <v>35.43</v>
      </c>
      <c r="G870">
        <v>7593900</v>
      </c>
    </row>
    <row r="871" spans="1:7" x14ac:dyDescent="0.25">
      <c r="A871" s="27">
        <v>41774</v>
      </c>
      <c r="B871">
        <v>35.209999000000003</v>
      </c>
      <c r="C871">
        <v>35.360000999999997</v>
      </c>
      <c r="D871">
        <v>34.220001000000003</v>
      </c>
      <c r="E871">
        <v>35.049999</v>
      </c>
      <c r="F871">
        <v>35.049999</v>
      </c>
      <c r="G871">
        <v>14546600</v>
      </c>
    </row>
    <row r="872" spans="1:7" x14ac:dyDescent="0.25">
      <c r="A872" s="27">
        <v>41775</v>
      </c>
      <c r="B872">
        <v>35.330002</v>
      </c>
      <c r="C872">
        <v>35.860000999999997</v>
      </c>
      <c r="D872">
        <v>34.909999999999997</v>
      </c>
      <c r="E872">
        <v>35.860000999999997</v>
      </c>
      <c r="F872">
        <v>35.860000999999997</v>
      </c>
      <c r="G872">
        <v>7359400</v>
      </c>
    </row>
    <row r="873" spans="1:7" x14ac:dyDescent="0.25">
      <c r="A873" s="27">
        <v>41778</v>
      </c>
      <c r="B873">
        <v>35.669998</v>
      </c>
      <c r="C873">
        <v>36.340000000000003</v>
      </c>
      <c r="D873">
        <v>35.639999000000003</v>
      </c>
      <c r="E873">
        <v>36.299999</v>
      </c>
      <c r="F873">
        <v>36.299999</v>
      </c>
      <c r="G873">
        <v>6937800</v>
      </c>
    </row>
    <row r="874" spans="1:7" x14ac:dyDescent="0.25">
      <c r="A874" s="27">
        <v>41779</v>
      </c>
      <c r="B874">
        <v>36.400002000000001</v>
      </c>
      <c r="C874">
        <v>36.830002</v>
      </c>
      <c r="D874">
        <v>35.849997999999999</v>
      </c>
      <c r="E874">
        <v>36.580002</v>
      </c>
      <c r="F874">
        <v>36.580002</v>
      </c>
      <c r="G874">
        <v>13104500</v>
      </c>
    </row>
    <row r="875" spans="1:7" x14ac:dyDescent="0.25">
      <c r="A875" s="27">
        <v>41780</v>
      </c>
      <c r="B875">
        <v>36.909999999999997</v>
      </c>
      <c r="C875">
        <v>37.330002</v>
      </c>
      <c r="D875">
        <v>36.82</v>
      </c>
      <c r="E875">
        <v>37.159999999999997</v>
      </c>
      <c r="F875">
        <v>37.159999999999997</v>
      </c>
      <c r="G875">
        <v>8804700</v>
      </c>
    </row>
    <row r="876" spans="1:7" x14ac:dyDescent="0.25">
      <c r="A876" s="27">
        <v>41781</v>
      </c>
      <c r="B876">
        <v>37.130001</v>
      </c>
      <c r="C876">
        <v>37.5</v>
      </c>
      <c r="D876">
        <v>36.959999000000003</v>
      </c>
      <c r="E876">
        <v>37.189999</v>
      </c>
      <c r="F876">
        <v>37.189999</v>
      </c>
      <c r="G876">
        <v>5217700</v>
      </c>
    </row>
    <row r="877" spans="1:7" x14ac:dyDescent="0.25">
      <c r="A877" s="27">
        <v>41782</v>
      </c>
      <c r="B877">
        <v>37.169998</v>
      </c>
      <c r="C877">
        <v>37.599997999999999</v>
      </c>
      <c r="D877">
        <v>37.159999999999997</v>
      </c>
      <c r="E877">
        <v>37.459999000000003</v>
      </c>
      <c r="F877">
        <v>37.459999000000003</v>
      </c>
      <c r="G877">
        <v>3579600</v>
      </c>
    </row>
    <row r="878" spans="1:7" x14ac:dyDescent="0.25">
      <c r="A878" s="27">
        <v>41786</v>
      </c>
      <c r="B878">
        <v>38.150002000000001</v>
      </c>
      <c r="C878">
        <v>38.669998</v>
      </c>
      <c r="D878">
        <v>38.009998000000003</v>
      </c>
      <c r="E878">
        <v>38.619999</v>
      </c>
      <c r="F878">
        <v>38.619999</v>
      </c>
      <c r="G878">
        <v>6431400</v>
      </c>
    </row>
    <row r="879" spans="1:7" x14ac:dyDescent="0.25">
      <c r="A879" s="27">
        <v>41787</v>
      </c>
      <c r="B879">
        <v>38.630001</v>
      </c>
      <c r="C879">
        <v>38.860000999999997</v>
      </c>
      <c r="D879">
        <v>38.130001</v>
      </c>
      <c r="E879">
        <v>38.740001999999997</v>
      </c>
      <c r="F879">
        <v>38.740001999999997</v>
      </c>
      <c r="G879">
        <v>8013300</v>
      </c>
    </row>
    <row r="880" spans="1:7" x14ac:dyDescent="0.25">
      <c r="A880" s="27">
        <v>41788</v>
      </c>
      <c r="B880">
        <v>38.909999999999997</v>
      </c>
      <c r="C880">
        <v>39.119999</v>
      </c>
      <c r="D880">
        <v>38.599997999999999</v>
      </c>
      <c r="E880">
        <v>38.880001</v>
      </c>
      <c r="F880">
        <v>38.880001</v>
      </c>
      <c r="G880">
        <v>5982900</v>
      </c>
    </row>
    <row r="881" spans="1:7" x14ac:dyDescent="0.25">
      <c r="A881" s="27">
        <v>41789</v>
      </c>
      <c r="B881">
        <v>38.880001</v>
      </c>
      <c r="C881">
        <v>38.990001999999997</v>
      </c>
      <c r="D881">
        <v>38.659999999999997</v>
      </c>
      <c r="E881">
        <v>38.950001</v>
      </c>
      <c r="F881">
        <v>38.950001</v>
      </c>
      <c r="G881">
        <v>4928000</v>
      </c>
    </row>
    <row r="882" spans="1:7" x14ac:dyDescent="0.25">
      <c r="A882" s="27">
        <v>41792</v>
      </c>
      <c r="B882">
        <v>38.950001</v>
      </c>
      <c r="C882">
        <v>39.229999999999997</v>
      </c>
      <c r="D882">
        <v>38.540000999999997</v>
      </c>
      <c r="E882">
        <v>39.189999</v>
      </c>
      <c r="F882">
        <v>39.189999</v>
      </c>
      <c r="G882">
        <v>4574400</v>
      </c>
    </row>
    <row r="883" spans="1:7" x14ac:dyDescent="0.25">
      <c r="A883" s="27">
        <v>41793</v>
      </c>
      <c r="B883">
        <v>38.939999</v>
      </c>
      <c r="C883">
        <v>39.18</v>
      </c>
      <c r="D883">
        <v>38.700001</v>
      </c>
      <c r="E883">
        <v>39</v>
      </c>
      <c r="F883">
        <v>39</v>
      </c>
      <c r="G883">
        <v>5297400</v>
      </c>
    </row>
    <row r="884" spans="1:7" x14ac:dyDescent="0.25">
      <c r="A884" s="27">
        <v>41794</v>
      </c>
      <c r="B884">
        <v>38.82</v>
      </c>
      <c r="C884">
        <v>39.659999999999997</v>
      </c>
      <c r="D884">
        <v>38.720001000000003</v>
      </c>
      <c r="E884">
        <v>39.419998</v>
      </c>
      <c r="F884">
        <v>39.419998</v>
      </c>
      <c r="G884">
        <v>5294800</v>
      </c>
    </row>
    <row r="885" spans="1:7" x14ac:dyDescent="0.25">
      <c r="A885" s="27">
        <v>41795</v>
      </c>
      <c r="B885">
        <v>39.919998</v>
      </c>
      <c r="C885">
        <v>41</v>
      </c>
      <c r="D885">
        <v>39.560001</v>
      </c>
      <c r="E885">
        <v>40.82</v>
      </c>
      <c r="F885">
        <v>40.82</v>
      </c>
      <c r="G885">
        <v>8721400</v>
      </c>
    </row>
    <row r="886" spans="1:7" x14ac:dyDescent="0.25">
      <c r="A886" s="27">
        <v>41796</v>
      </c>
      <c r="B886">
        <v>41.860000999999997</v>
      </c>
      <c r="C886">
        <v>42.93</v>
      </c>
      <c r="D886">
        <v>41.799999</v>
      </c>
      <c r="E886">
        <v>42.900002000000001</v>
      </c>
      <c r="F886">
        <v>42.900002000000001</v>
      </c>
      <c r="G886">
        <v>10427900</v>
      </c>
    </row>
    <row r="887" spans="1:7" x14ac:dyDescent="0.25">
      <c r="A887" s="27">
        <v>41799</v>
      </c>
      <c r="B887">
        <v>43.099997999999999</v>
      </c>
      <c r="C887">
        <v>43.529998999999997</v>
      </c>
      <c r="D887">
        <v>42.200001</v>
      </c>
      <c r="E887">
        <v>42.290000999999997</v>
      </c>
      <c r="F887">
        <v>42.290000999999997</v>
      </c>
      <c r="G887">
        <v>7106400</v>
      </c>
    </row>
    <row r="888" spans="1:7" x14ac:dyDescent="0.25">
      <c r="A888" s="27">
        <v>41800</v>
      </c>
      <c r="B888">
        <v>42.119999</v>
      </c>
      <c r="C888">
        <v>43.09</v>
      </c>
      <c r="D888">
        <v>41.860000999999997</v>
      </c>
      <c r="E888">
        <v>43.040000999999997</v>
      </c>
      <c r="F888">
        <v>43.040000999999997</v>
      </c>
      <c r="G888">
        <v>4911900</v>
      </c>
    </row>
    <row r="889" spans="1:7" x14ac:dyDescent="0.25">
      <c r="A889" s="27">
        <v>41801</v>
      </c>
      <c r="B889">
        <v>42.27</v>
      </c>
      <c r="C889">
        <v>42.619999</v>
      </c>
      <c r="D889">
        <v>41.459999000000003</v>
      </c>
      <c r="E889">
        <v>42.110000999999997</v>
      </c>
      <c r="F889">
        <v>42.110000999999997</v>
      </c>
      <c r="G889">
        <v>6708900</v>
      </c>
    </row>
    <row r="890" spans="1:7" x14ac:dyDescent="0.25">
      <c r="A890" s="27">
        <v>41802</v>
      </c>
      <c r="B890">
        <v>41.799999</v>
      </c>
      <c r="C890">
        <v>42.009998000000003</v>
      </c>
      <c r="D890">
        <v>39.310001</v>
      </c>
      <c r="E890">
        <v>40.080002</v>
      </c>
      <c r="F890">
        <v>40.080002</v>
      </c>
      <c r="G890">
        <v>11823400</v>
      </c>
    </row>
    <row r="891" spans="1:7" x14ac:dyDescent="0.25">
      <c r="A891" s="27">
        <v>41803</v>
      </c>
      <c r="B891">
        <v>40.340000000000003</v>
      </c>
      <c r="C891">
        <v>41.130001</v>
      </c>
      <c r="D891">
        <v>39.689999</v>
      </c>
      <c r="E891">
        <v>40.740001999999997</v>
      </c>
      <c r="F891">
        <v>40.740001999999997</v>
      </c>
      <c r="G891">
        <v>6681000</v>
      </c>
    </row>
    <row r="892" spans="1:7" x14ac:dyDescent="0.25">
      <c r="A892" s="27">
        <v>41806</v>
      </c>
      <c r="B892">
        <v>40.549999</v>
      </c>
      <c r="C892">
        <v>41.240001999999997</v>
      </c>
      <c r="D892">
        <v>40.07</v>
      </c>
      <c r="E892">
        <v>40.779998999999997</v>
      </c>
      <c r="F892">
        <v>40.779998999999997</v>
      </c>
      <c r="G892">
        <v>5695400</v>
      </c>
    </row>
    <row r="893" spans="1:7" x14ac:dyDescent="0.25">
      <c r="A893" s="27">
        <v>41807</v>
      </c>
      <c r="B893">
        <v>40.919998</v>
      </c>
      <c r="C893">
        <v>42.279998999999997</v>
      </c>
      <c r="D893">
        <v>40.700001</v>
      </c>
      <c r="E893">
        <v>42.18</v>
      </c>
      <c r="F893">
        <v>42.18</v>
      </c>
      <c r="G893">
        <v>6827000</v>
      </c>
    </row>
    <row r="894" spans="1:7" x14ac:dyDescent="0.25">
      <c r="A894" s="27">
        <v>41808</v>
      </c>
      <c r="B894">
        <v>42.360000999999997</v>
      </c>
      <c r="C894">
        <v>44.48</v>
      </c>
      <c r="D894">
        <v>42.279998999999997</v>
      </c>
      <c r="E894">
        <v>44.419998</v>
      </c>
      <c r="F894">
        <v>44.419998</v>
      </c>
      <c r="G894">
        <v>10933300</v>
      </c>
    </row>
    <row r="895" spans="1:7" x14ac:dyDescent="0.25">
      <c r="A895" s="27">
        <v>41809</v>
      </c>
      <c r="B895">
        <v>44.799999</v>
      </c>
      <c r="C895">
        <v>45.09</v>
      </c>
      <c r="D895">
        <v>43.889999000000003</v>
      </c>
      <c r="E895">
        <v>44.259998000000003</v>
      </c>
      <c r="F895">
        <v>44.259998000000003</v>
      </c>
      <c r="G895">
        <v>9146900</v>
      </c>
    </row>
    <row r="896" spans="1:7" x14ac:dyDescent="0.25">
      <c r="A896" s="27">
        <v>41810</v>
      </c>
      <c r="B896">
        <v>44.389999000000003</v>
      </c>
      <c r="C896">
        <v>44.720001000000003</v>
      </c>
      <c r="D896">
        <v>43.619999</v>
      </c>
      <c r="E896">
        <v>43.639999000000003</v>
      </c>
      <c r="F896">
        <v>43.639999000000003</v>
      </c>
      <c r="G896">
        <v>5964900</v>
      </c>
    </row>
    <row r="897" spans="1:7" x14ac:dyDescent="0.25">
      <c r="A897" s="27">
        <v>41813</v>
      </c>
      <c r="B897">
        <v>43.880001</v>
      </c>
      <c r="C897">
        <v>44.84</v>
      </c>
      <c r="D897">
        <v>43.389999000000003</v>
      </c>
      <c r="E897">
        <v>44.740001999999997</v>
      </c>
      <c r="F897">
        <v>44.740001999999997</v>
      </c>
      <c r="G897">
        <v>5990900</v>
      </c>
    </row>
    <row r="898" spans="1:7" x14ac:dyDescent="0.25">
      <c r="A898" s="27">
        <v>41814</v>
      </c>
      <c r="B898">
        <v>44.27</v>
      </c>
      <c r="C898">
        <v>44.93</v>
      </c>
      <c r="D898">
        <v>42.709999000000003</v>
      </c>
      <c r="E898">
        <v>43.07</v>
      </c>
      <c r="F898">
        <v>43.07</v>
      </c>
      <c r="G898">
        <v>9254900</v>
      </c>
    </row>
    <row r="899" spans="1:7" x14ac:dyDescent="0.25">
      <c r="A899" s="27">
        <v>41815</v>
      </c>
      <c r="B899">
        <v>42.360000999999997</v>
      </c>
      <c r="C899">
        <v>44.790000999999997</v>
      </c>
      <c r="D899">
        <v>42.299999</v>
      </c>
      <c r="E899">
        <v>44.790000999999997</v>
      </c>
      <c r="F899">
        <v>44.790000999999997</v>
      </c>
      <c r="G899">
        <v>9883200</v>
      </c>
    </row>
    <row r="900" spans="1:7" x14ac:dyDescent="0.25">
      <c r="A900" s="27">
        <v>41816</v>
      </c>
      <c r="B900">
        <v>44.790000999999997</v>
      </c>
      <c r="C900">
        <v>44.82</v>
      </c>
      <c r="D900">
        <v>43.029998999999997</v>
      </c>
      <c r="E900">
        <v>44.189999</v>
      </c>
      <c r="F900">
        <v>44.189999</v>
      </c>
      <c r="G900">
        <v>9478000</v>
      </c>
    </row>
    <row r="901" spans="1:7" x14ac:dyDescent="0.25">
      <c r="A901" s="27">
        <v>41817</v>
      </c>
      <c r="B901">
        <v>43.759998000000003</v>
      </c>
      <c r="C901">
        <v>44.650002000000001</v>
      </c>
      <c r="D901">
        <v>43.619999</v>
      </c>
      <c r="E901">
        <v>44.560001</v>
      </c>
      <c r="F901">
        <v>44.560001</v>
      </c>
      <c r="G901">
        <v>5905200</v>
      </c>
    </row>
    <row r="902" spans="1:7" x14ac:dyDescent="0.25">
      <c r="A902" s="27">
        <v>41820</v>
      </c>
      <c r="B902">
        <v>44.650002000000001</v>
      </c>
      <c r="C902">
        <v>45.490001999999997</v>
      </c>
      <c r="D902">
        <v>44.43</v>
      </c>
      <c r="E902">
        <v>44.98</v>
      </c>
      <c r="F902">
        <v>44.98</v>
      </c>
      <c r="G902">
        <v>6272800</v>
      </c>
    </row>
    <row r="903" spans="1:7" x14ac:dyDescent="0.25">
      <c r="A903" s="27">
        <v>41821</v>
      </c>
      <c r="B903">
        <v>45.400002000000001</v>
      </c>
      <c r="C903">
        <v>46.619999</v>
      </c>
      <c r="D903">
        <v>45.200001</v>
      </c>
      <c r="E903">
        <v>46.139999000000003</v>
      </c>
      <c r="F903">
        <v>46.139999000000003</v>
      </c>
      <c r="G903">
        <v>5994000</v>
      </c>
    </row>
    <row r="904" spans="1:7" x14ac:dyDescent="0.25">
      <c r="A904" s="27">
        <v>41822</v>
      </c>
      <c r="B904">
        <v>46.310001</v>
      </c>
      <c r="C904">
        <v>47.09</v>
      </c>
      <c r="D904">
        <v>46.25</v>
      </c>
      <c r="E904">
        <v>46.630001</v>
      </c>
      <c r="F904">
        <v>46.630001</v>
      </c>
      <c r="G904">
        <v>6132200</v>
      </c>
    </row>
    <row r="905" spans="1:7" x14ac:dyDescent="0.25">
      <c r="A905" s="27">
        <v>41823</v>
      </c>
      <c r="B905">
        <v>47.459999000000003</v>
      </c>
      <c r="C905">
        <v>47.66</v>
      </c>
      <c r="D905">
        <v>47.119999</v>
      </c>
      <c r="E905">
        <v>47.27</v>
      </c>
      <c r="F905">
        <v>47.27</v>
      </c>
      <c r="G905">
        <v>3894900</v>
      </c>
    </row>
    <row r="906" spans="1:7" x14ac:dyDescent="0.25">
      <c r="A906" s="27">
        <v>41827</v>
      </c>
      <c r="B906">
        <v>46.91</v>
      </c>
      <c r="C906">
        <v>47.029998999999997</v>
      </c>
      <c r="D906">
        <v>46.139999000000003</v>
      </c>
      <c r="E906">
        <v>46.290000999999997</v>
      </c>
      <c r="F906">
        <v>46.290000999999997</v>
      </c>
      <c r="G906">
        <v>6115000</v>
      </c>
    </row>
    <row r="907" spans="1:7" x14ac:dyDescent="0.25">
      <c r="A907" s="27">
        <v>41828</v>
      </c>
      <c r="B907">
        <v>45.959999000000003</v>
      </c>
      <c r="C907">
        <v>45.98</v>
      </c>
      <c r="D907">
        <v>44.490001999999997</v>
      </c>
      <c r="E907">
        <v>45.529998999999997</v>
      </c>
      <c r="F907">
        <v>45.529998999999997</v>
      </c>
      <c r="G907">
        <v>9921200</v>
      </c>
    </row>
    <row r="908" spans="1:7" x14ac:dyDescent="0.25">
      <c r="A908" s="27">
        <v>41829</v>
      </c>
      <c r="B908">
        <v>46.23</v>
      </c>
      <c r="C908">
        <v>46.720001000000003</v>
      </c>
      <c r="D908">
        <v>45.84</v>
      </c>
      <c r="E908">
        <v>46.439999</v>
      </c>
      <c r="F908">
        <v>46.439999</v>
      </c>
      <c r="G908">
        <v>7498000</v>
      </c>
    </row>
    <row r="909" spans="1:7" x14ac:dyDescent="0.25">
      <c r="A909" s="27">
        <v>41830</v>
      </c>
      <c r="B909">
        <v>43.889999000000003</v>
      </c>
      <c r="C909">
        <v>45.509998000000003</v>
      </c>
      <c r="D909">
        <v>43.759998000000003</v>
      </c>
      <c r="E909">
        <v>44.799999</v>
      </c>
      <c r="F909">
        <v>44.799999</v>
      </c>
      <c r="G909">
        <v>8874800</v>
      </c>
    </row>
    <row r="910" spans="1:7" x14ac:dyDescent="0.25">
      <c r="A910" s="27">
        <v>41831</v>
      </c>
      <c r="B910">
        <v>44.860000999999997</v>
      </c>
      <c r="C910">
        <v>45.419998</v>
      </c>
      <c r="D910">
        <v>44.5</v>
      </c>
      <c r="E910">
        <v>45.27</v>
      </c>
      <c r="F910">
        <v>45.27</v>
      </c>
      <c r="G910">
        <v>4868800</v>
      </c>
    </row>
    <row r="911" spans="1:7" x14ac:dyDescent="0.25">
      <c r="A911" s="27">
        <v>41834</v>
      </c>
      <c r="B911">
        <v>46.279998999999997</v>
      </c>
      <c r="C911">
        <v>46.990001999999997</v>
      </c>
      <c r="D911">
        <v>46.259998000000003</v>
      </c>
      <c r="E911">
        <v>46.560001</v>
      </c>
      <c r="F911">
        <v>46.560001</v>
      </c>
      <c r="G911">
        <v>4035800</v>
      </c>
    </row>
    <row r="912" spans="1:7" x14ac:dyDescent="0.25">
      <c r="A912" s="27">
        <v>41835</v>
      </c>
      <c r="B912">
        <v>46.970001000000003</v>
      </c>
      <c r="C912">
        <v>47.09</v>
      </c>
      <c r="D912">
        <v>44.889999000000003</v>
      </c>
      <c r="E912">
        <v>45.720001000000003</v>
      </c>
      <c r="F912">
        <v>45.720001000000003</v>
      </c>
      <c r="G912">
        <v>8910200</v>
      </c>
    </row>
    <row r="913" spans="1:7" x14ac:dyDescent="0.25">
      <c r="A913" s="27">
        <v>41836</v>
      </c>
      <c r="B913">
        <v>47.09</v>
      </c>
      <c r="C913">
        <v>47.25</v>
      </c>
      <c r="D913">
        <v>45.98</v>
      </c>
      <c r="E913">
        <v>46.790000999999997</v>
      </c>
      <c r="F913">
        <v>46.790000999999997</v>
      </c>
      <c r="G913">
        <v>6314700</v>
      </c>
    </row>
    <row r="914" spans="1:7" x14ac:dyDescent="0.25">
      <c r="A914" s="27">
        <v>41837</v>
      </c>
      <c r="B914">
        <v>46.220001000000003</v>
      </c>
      <c r="C914">
        <v>46.860000999999997</v>
      </c>
      <c r="D914">
        <v>41.23</v>
      </c>
      <c r="E914">
        <v>42.290000999999997</v>
      </c>
      <c r="F914">
        <v>42.290000999999997</v>
      </c>
      <c r="G914">
        <v>18160600</v>
      </c>
    </row>
    <row r="915" spans="1:7" x14ac:dyDescent="0.25">
      <c r="A915" s="27">
        <v>41838</v>
      </c>
      <c r="B915">
        <v>44.189999</v>
      </c>
      <c r="C915">
        <v>45.75</v>
      </c>
      <c r="D915">
        <v>43.830002</v>
      </c>
      <c r="E915">
        <v>45.43</v>
      </c>
      <c r="F915">
        <v>45.43</v>
      </c>
      <c r="G915">
        <v>7046900</v>
      </c>
    </row>
    <row r="916" spans="1:7" x14ac:dyDescent="0.25">
      <c r="A916" s="27">
        <v>41841</v>
      </c>
      <c r="B916">
        <v>45.02</v>
      </c>
      <c r="C916">
        <v>45.150002000000001</v>
      </c>
      <c r="D916">
        <v>43.41</v>
      </c>
      <c r="E916">
        <v>44.32</v>
      </c>
      <c r="F916">
        <v>44.32</v>
      </c>
      <c r="G916">
        <v>9528600</v>
      </c>
    </row>
    <row r="917" spans="1:7" x14ac:dyDescent="0.25">
      <c r="A917" s="27">
        <v>41842</v>
      </c>
      <c r="B917">
        <v>45.389999000000003</v>
      </c>
      <c r="C917">
        <v>45.790000999999997</v>
      </c>
      <c r="D917">
        <v>44.91</v>
      </c>
      <c r="E917">
        <v>45.220001000000003</v>
      </c>
      <c r="F917">
        <v>45.220001000000003</v>
      </c>
      <c r="G917">
        <v>7040400</v>
      </c>
    </row>
    <row r="918" spans="1:7" x14ac:dyDescent="0.25">
      <c r="A918" s="27">
        <v>41843</v>
      </c>
      <c r="B918">
        <v>45.540000999999997</v>
      </c>
      <c r="C918">
        <v>45.610000999999997</v>
      </c>
      <c r="D918">
        <v>44.599997999999999</v>
      </c>
      <c r="E918">
        <v>44.82</v>
      </c>
      <c r="F918">
        <v>44.82</v>
      </c>
      <c r="G918">
        <v>7860300</v>
      </c>
    </row>
    <row r="919" spans="1:7" x14ac:dyDescent="0.25">
      <c r="A919" s="27">
        <v>41844</v>
      </c>
      <c r="B919">
        <v>45.220001000000003</v>
      </c>
      <c r="C919">
        <v>45.25</v>
      </c>
      <c r="D919">
        <v>44.43</v>
      </c>
      <c r="E919">
        <v>45.16</v>
      </c>
      <c r="F919">
        <v>45.16</v>
      </c>
      <c r="G919">
        <v>6416900</v>
      </c>
    </row>
    <row r="920" spans="1:7" x14ac:dyDescent="0.25">
      <c r="A920" s="27">
        <v>41845</v>
      </c>
      <c r="B920">
        <v>44.360000999999997</v>
      </c>
      <c r="C920">
        <v>44.470001000000003</v>
      </c>
      <c r="D920">
        <v>43.59</v>
      </c>
      <c r="E920">
        <v>43.84</v>
      </c>
      <c r="F920">
        <v>43.84</v>
      </c>
      <c r="G920">
        <v>8587100</v>
      </c>
    </row>
    <row r="921" spans="1:7" x14ac:dyDescent="0.25">
      <c r="A921" s="27">
        <v>41848</v>
      </c>
      <c r="B921">
        <v>43.990001999999997</v>
      </c>
      <c r="C921">
        <v>44.290000999999997</v>
      </c>
      <c r="D921">
        <v>42.880001</v>
      </c>
      <c r="E921">
        <v>44.080002</v>
      </c>
      <c r="F921">
        <v>44.080002</v>
      </c>
      <c r="G921">
        <v>7992100</v>
      </c>
    </row>
    <row r="922" spans="1:7" x14ac:dyDescent="0.25">
      <c r="A922" s="27">
        <v>41849</v>
      </c>
      <c r="B922">
        <v>44.25</v>
      </c>
      <c r="C922">
        <v>44.849997999999999</v>
      </c>
      <c r="D922">
        <v>43.720001000000003</v>
      </c>
      <c r="E922">
        <v>44.119999</v>
      </c>
      <c r="F922">
        <v>44.119999</v>
      </c>
      <c r="G922">
        <v>8568600</v>
      </c>
    </row>
    <row r="923" spans="1:7" x14ac:dyDescent="0.25">
      <c r="A923" s="27">
        <v>41850</v>
      </c>
      <c r="B923">
        <v>44.57</v>
      </c>
      <c r="C923">
        <v>44.650002000000001</v>
      </c>
      <c r="D923">
        <v>43.220001000000003</v>
      </c>
      <c r="E923">
        <v>43.389999000000003</v>
      </c>
      <c r="F923">
        <v>43.389999000000003</v>
      </c>
      <c r="G923">
        <v>12042100</v>
      </c>
    </row>
    <row r="924" spans="1:7" x14ac:dyDescent="0.25">
      <c r="A924" s="27">
        <v>41851</v>
      </c>
      <c r="B924">
        <v>42</v>
      </c>
      <c r="C924">
        <v>42.23</v>
      </c>
      <c r="D924">
        <v>39.200001</v>
      </c>
      <c r="E924">
        <v>39.729999999999997</v>
      </c>
      <c r="F924">
        <v>39.729999999999997</v>
      </c>
      <c r="G924">
        <v>24974500</v>
      </c>
    </row>
    <row r="925" spans="1:7" x14ac:dyDescent="0.25">
      <c r="A925" s="27">
        <v>41852</v>
      </c>
      <c r="B925">
        <v>39.330002</v>
      </c>
      <c r="C925">
        <v>40.68</v>
      </c>
      <c r="D925">
        <v>36.919998</v>
      </c>
      <c r="E925">
        <v>37.75</v>
      </c>
      <c r="F925">
        <v>37.75</v>
      </c>
      <c r="G925">
        <v>29036100</v>
      </c>
    </row>
    <row r="926" spans="1:7" x14ac:dyDescent="0.25">
      <c r="A926" s="27">
        <v>41855</v>
      </c>
      <c r="B926">
        <v>38.020000000000003</v>
      </c>
      <c r="C926">
        <v>40.119999</v>
      </c>
      <c r="D926">
        <v>37.529998999999997</v>
      </c>
      <c r="E926">
        <v>39.290000999999997</v>
      </c>
      <c r="F926">
        <v>39.290000999999997</v>
      </c>
      <c r="G926">
        <v>19623600</v>
      </c>
    </row>
    <row r="927" spans="1:7" x14ac:dyDescent="0.25">
      <c r="A927" s="27">
        <v>41856</v>
      </c>
      <c r="B927">
        <v>38.520000000000003</v>
      </c>
      <c r="C927">
        <v>38.990001999999997</v>
      </c>
      <c r="D927">
        <v>35.950001</v>
      </c>
      <c r="E927">
        <v>36.590000000000003</v>
      </c>
      <c r="F927">
        <v>36.590000000000003</v>
      </c>
      <c r="G927">
        <v>25072300</v>
      </c>
    </row>
    <row r="928" spans="1:7" x14ac:dyDescent="0.25">
      <c r="A928" s="27">
        <v>41857</v>
      </c>
      <c r="B928">
        <v>35.909999999999997</v>
      </c>
      <c r="C928">
        <v>37.869999</v>
      </c>
      <c r="D928">
        <v>35.830002</v>
      </c>
      <c r="E928">
        <v>36.409999999999997</v>
      </c>
      <c r="F928">
        <v>36.409999999999997</v>
      </c>
      <c r="G928">
        <v>16184800</v>
      </c>
    </row>
    <row r="929" spans="1:7" x14ac:dyDescent="0.25">
      <c r="A929" s="27">
        <v>41858</v>
      </c>
      <c r="B929">
        <v>37.340000000000003</v>
      </c>
      <c r="C929">
        <v>37.619999</v>
      </c>
      <c r="D929">
        <v>35.009998000000003</v>
      </c>
      <c r="E929">
        <v>35.650002000000001</v>
      </c>
      <c r="F929">
        <v>35.650002000000001</v>
      </c>
      <c r="G929">
        <v>20907800</v>
      </c>
    </row>
    <row r="930" spans="1:7" x14ac:dyDescent="0.25">
      <c r="A930" s="27">
        <v>41859</v>
      </c>
      <c r="B930">
        <v>35.650002000000001</v>
      </c>
      <c r="C930">
        <v>37.18</v>
      </c>
      <c r="D930">
        <v>35.159999999999997</v>
      </c>
      <c r="E930">
        <v>37.080002</v>
      </c>
      <c r="F930">
        <v>37.080002</v>
      </c>
      <c r="G930">
        <v>15867900</v>
      </c>
    </row>
    <row r="931" spans="1:7" x14ac:dyDescent="0.25">
      <c r="A931" s="27">
        <v>41862</v>
      </c>
      <c r="B931">
        <v>37.849997999999999</v>
      </c>
      <c r="C931">
        <v>39.509998000000003</v>
      </c>
      <c r="D931">
        <v>37.669998</v>
      </c>
      <c r="E931">
        <v>38.560001</v>
      </c>
      <c r="F931">
        <v>38.560001</v>
      </c>
      <c r="G931">
        <v>13602500</v>
      </c>
    </row>
    <row r="932" spans="1:7" x14ac:dyDescent="0.25">
      <c r="A932" s="27">
        <v>41863</v>
      </c>
      <c r="B932">
        <v>38.720001000000003</v>
      </c>
      <c r="C932">
        <v>39.419998</v>
      </c>
      <c r="D932">
        <v>38.32</v>
      </c>
      <c r="E932">
        <v>38.830002</v>
      </c>
      <c r="F932">
        <v>38.830002</v>
      </c>
      <c r="G932">
        <v>14337700</v>
      </c>
    </row>
    <row r="933" spans="1:7" x14ac:dyDescent="0.25">
      <c r="A933" s="27">
        <v>41864</v>
      </c>
      <c r="B933">
        <v>39.810001</v>
      </c>
      <c r="C933">
        <v>41.23</v>
      </c>
      <c r="D933">
        <v>39.540000999999997</v>
      </c>
      <c r="E933">
        <v>41.040000999999997</v>
      </c>
      <c r="F933">
        <v>41.040000999999997</v>
      </c>
      <c r="G933">
        <v>11737400</v>
      </c>
    </row>
    <row r="934" spans="1:7" x14ac:dyDescent="0.25">
      <c r="A934" s="27">
        <v>41865</v>
      </c>
      <c r="B934">
        <v>41.619999</v>
      </c>
      <c r="C934">
        <v>42.439999</v>
      </c>
      <c r="D934">
        <v>41.389999000000003</v>
      </c>
      <c r="E934">
        <v>42.380001</v>
      </c>
      <c r="F934">
        <v>42.380001</v>
      </c>
      <c r="G934">
        <v>10763800</v>
      </c>
    </row>
    <row r="935" spans="1:7" x14ac:dyDescent="0.25">
      <c r="A935" s="27">
        <v>41866</v>
      </c>
      <c r="B935">
        <v>43.23</v>
      </c>
      <c r="C935">
        <v>43.5</v>
      </c>
      <c r="D935">
        <v>39.919998</v>
      </c>
      <c r="E935">
        <v>42.360000999999997</v>
      </c>
      <c r="F935">
        <v>42.360000999999997</v>
      </c>
      <c r="G935">
        <v>21613000</v>
      </c>
    </row>
    <row r="936" spans="1:7" x14ac:dyDescent="0.25">
      <c r="A936" s="27">
        <v>41869</v>
      </c>
      <c r="B936">
        <v>43.66</v>
      </c>
      <c r="C936">
        <v>43.970001000000003</v>
      </c>
      <c r="D936">
        <v>43.400002000000001</v>
      </c>
      <c r="E936">
        <v>43.950001</v>
      </c>
      <c r="F936">
        <v>43.950001</v>
      </c>
      <c r="G936">
        <v>9092500</v>
      </c>
    </row>
    <row r="937" spans="1:7" x14ac:dyDescent="0.25">
      <c r="A937" s="27">
        <v>41870</v>
      </c>
      <c r="B937">
        <v>44.5</v>
      </c>
      <c r="C937">
        <v>44.619999</v>
      </c>
      <c r="D937">
        <v>44.060001</v>
      </c>
      <c r="E937">
        <v>44.369999</v>
      </c>
      <c r="F937">
        <v>44.369999</v>
      </c>
      <c r="G937">
        <v>10418800</v>
      </c>
    </row>
    <row r="938" spans="1:7" x14ac:dyDescent="0.25">
      <c r="A938" s="27">
        <v>41871</v>
      </c>
      <c r="B938">
        <v>43.740001999999997</v>
      </c>
      <c r="C938">
        <v>44.220001000000003</v>
      </c>
      <c r="D938">
        <v>43.139999000000003</v>
      </c>
      <c r="E938">
        <v>44.029998999999997</v>
      </c>
      <c r="F938">
        <v>44.029998999999997</v>
      </c>
      <c r="G938">
        <v>10426600</v>
      </c>
    </row>
    <row r="939" spans="1:7" x14ac:dyDescent="0.25">
      <c r="A939" s="27">
        <v>41872</v>
      </c>
      <c r="B939">
        <v>43.93</v>
      </c>
      <c r="C939">
        <v>44.099997999999999</v>
      </c>
      <c r="D939">
        <v>43.380001</v>
      </c>
      <c r="E939">
        <v>43.900002000000001</v>
      </c>
      <c r="F939">
        <v>43.900002000000001</v>
      </c>
      <c r="G939">
        <v>5553700</v>
      </c>
    </row>
    <row r="940" spans="1:7" x14ac:dyDescent="0.25">
      <c r="A940" s="27">
        <v>41873</v>
      </c>
      <c r="B940">
        <v>44</v>
      </c>
      <c r="C940">
        <v>44.360000999999997</v>
      </c>
      <c r="D940">
        <v>43.130001</v>
      </c>
      <c r="E940">
        <v>44.060001</v>
      </c>
      <c r="F940">
        <v>44.060001</v>
      </c>
      <c r="G940">
        <v>8428200</v>
      </c>
    </row>
    <row r="941" spans="1:7" x14ac:dyDescent="0.25">
      <c r="A941" s="27">
        <v>41876</v>
      </c>
      <c r="B941">
        <v>44.560001</v>
      </c>
      <c r="C941">
        <v>44.790000999999997</v>
      </c>
      <c r="D941">
        <v>44.18</v>
      </c>
      <c r="E941">
        <v>44.52</v>
      </c>
      <c r="F941">
        <v>44.52</v>
      </c>
      <c r="G941">
        <v>6463300</v>
      </c>
    </row>
    <row r="942" spans="1:7" x14ac:dyDescent="0.25">
      <c r="A942" s="27">
        <v>41877</v>
      </c>
      <c r="B942">
        <v>44.439999</v>
      </c>
      <c r="C942">
        <v>44.619999</v>
      </c>
      <c r="D942">
        <v>43.950001</v>
      </c>
      <c r="E942">
        <v>44.139999000000003</v>
      </c>
      <c r="F942">
        <v>44.139999000000003</v>
      </c>
      <c r="G942">
        <v>5161400</v>
      </c>
    </row>
    <row r="943" spans="1:7" x14ac:dyDescent="0.25">
      <c r="A943" s="27">
        <v>41878</v>
      </c>
      <c r="B943">
        <v>44.029998999999997</v>
      </c>
      <c r="C943">
        <v>44.240001999999997</v>
      </c>
      <c r="D943">
        <v>43.43</v>
      </c>
      <c r="E943">
        <v>43.830002</v>
      </c>
      <c r="F943">
        <v>43.830002</v>
      </c>
      <c r="G943">
        <v>5263900</v>
      </c>
    </row>
    <row r="944" spans="1:7" x14ac:dyDescent="0.25">
      <c r="A944" s="27">
        <v>41879</v>
      </c>
      <c r="B944">
        <v>42.560001</v>
      </c>
      <c r="C944">
        <v>43.52</v>
      </c>
      <c r="D944">
        <v>42.419998</v>
      </c>
      <c r="E944">
        <v>43.080002</v>
      </c>
      <c r="F944">
        <v>43.080002</v>
      </c>
      <c r="G944">
        <v>6626500</v>
      </c>
    </row>
    <row r="945" spans="1:7" x14ac:dyDescent="0.25">
      <c r="A945" s="27">
        <v>41880</v>
      </c>
      <c r="B945">
        <v>43.580002</v>
      </c>
      <c r="C945">
        <v>43.689999</v>
      </c>
      <c r="D945">
        <v>42.900002000000001</v>
      </c>
      <c r="E945">
        <v>43.380001</v>
      </c>
      <c r="F945">
        <v>43.380001</v>
      </c>
      <c r="G945">
        <v>6612800</v>
      </c>
    </row>
    <row r="946" spans="1:7" x14ac:dyDescent="0.25">
      <c r="A946" s="27">
        <v>41884</v>
      </c>
      <c r="B946">
        <v>43.419998</v>
      </c>
      <c r="C946">
        <v>43.57</v>
      </c>
      <c r="D946">
        <v>42.759998000000003</v>
      </c>
      <c r="E946">
        <v>43.099997999999999</v>
      </c>
      <c r="F946">
        <v>43.099997999999999</v>
      </c>
      <c r="G946">
        <v>5533100</v>
      </c>
    </row>
    <row r="947" spans="1:7" x14ac:dyDescent="0.25">
      <c r="A947" s="27">
        <v>41885</v>
      </c>
      <c r="B947">
        <v>43.799999</v>
      </c>
      <c r="C947">
        <v>43.799999</v>
      </c>
      <c r="D947">
        <v>43.099997999999999</v>
      </c>
      <c r="E947">
        <v>43.599997999999999</v>
      </c>
      <c r="F947">
        <v>43.599997999999999</v>
      </c>
      <c r="G947">
        <v>6616800</v>
      </c>
    </row>
    <row r="948" spans="1:7" x14ac:dyDescent="0.25">
      <c r="A948" s="27">
        <v>41886</v>
      </c>
      <c r="B948">
        <v>43.91</v>
      </c>
      <c r="C948">
        <v>44.490001999999997</v>
      </c>
      <c r="D948">
        <v>43.029998999999997</v>
      </c>
      <c r="E948">
        <v>43.490001999999997</v>
      </c>
      <c r="F948">
        <v>43.490001999999997</v>
      </c>
      <c r="G948">
        <v>8826900</v>
      </c>
    </row>
    <row r="949" spans="1:7" x14ac:dyDescent="0.25">
      <c r="A949" s="27">
        <v>41887</v>
      </c>
      <c r="B949">
        <v>43.75</v>
      </c>
      <c r="C949">
        <v>44.490001999999997</v>
      </c>
      <c r="D949">
        <v>43.02</v>
      </c>
      <c r="E949">
        <v>44.380001</v>
      </c>
      <c r="F949">
        <v>44.380001</v>
      </c>
      <c r="G949">
        <v>7266300</v>
      </c>
    </row>
    <row r="950" spans="1:7" x14ac:dyDescent="0.25">
      <c r="A950" s="27">
        <v>41890</v>
      </c>
      <c r="B950">
        <v>44.259998000000003</v>
      </c>
      <c r="C950">
        <v>44.48</v>
      </c>
      <c r="D950">
        <v>43.759998000000003</v>
      </c>
      <c r="E950">
        <v>44.279998999999997</v>
      </c>
      <c r="F950">
        <v>44.279998999999997</v>
      </c>
      <c r="G950">
        <v>6641100</v>
      </c>
    </row>
    <row r="951" spans="1:7" x14ac:dyDescent="0.25">
      <c r="A951" s="27">
        <v>41891</v>
      </c>
      <c r="B951">
        <v>44.040000999999997</v>
      </c>
      <c r="C951">
        <v>44.060001</v>
      </c>
      <c r="D951">
        <v>42.810001</v>
      </c>
      <c r="E951">
        <v>43.080002</v>
      </c>
      <c r="F951">
        <v>43.080002</v>
      </c>
      <c r="G951">
        <v>8488200</v>
      </c>
    </row>
    <row r="952" spans="1:7" x14ac:dyDescent="0.25">
      <c r="A952" s="27">
        <v>41892</v>
      </c>
      <c r="B952">
        <v>43.029998999999997</v>
      </c>
      <c r="C952">
        <v>43.580002</v>
      </c>
      <c r="D952">
        <v>42.220001000000003</v>
      </c>
      <c r="E952">
        <v>43.369999</v>
      </c>
      <c r="F952">
        <v>43.369999</v>
      </c>
      <c r="G952">
        <v>8316000</v>
      </c>
    </row>
    <row r="953" spans="1:7" x14ac:dyDescent="0.25">
      <c r="A953" s="27">
        <v>41893</v>
      </c>
      <c r="B953">
        <v>42.599997999999999</v>
      </c>
      <c r="C953">
        <v>43.529998999999997</v>
      </c>
      <c r="D953">
        <v>42.43</v>
      </c>
      <c r="E953">
        <v>43.490001999999997</v>
      </c>
      <c r="F953">
        <v>43.490001999999997</v>
      </c>
      <c r="G953">
        <v>7422700</v>
      </c>
    </row>
    <row r="954" spans="1:7" x14ac:dyDescent="0.25">
      <c r="A954" s="27">
        <v>41894</v>
      </c>
      <c r="B954">
        <v>43.34</v>
      </c>
      <c r="C954">
        <v>43.450001</v>
      </c>
      <c r="D954">
        <v>41.82</v>
      </c>
      <c r="E954">
        <v>42.5</v>
      </c>
      <c r="F954">
        <v>42.5</v>
      </c>
      <c r="G954">
        <v>13833700</v>
      </c>
    </row>
    <row r="955" spans="1:7" x14ac:dyDescent="0.25">
      <c r="A955" s="27">
        <v>41897</v>
      </c>
      <c r="B955">
        <v>42.32</v>
      </c>
      <c r="C955">
        <v>42.349997999999999</v>
      </c>
      <c r="D955">
        <v>41.189999</v>
      </c>
      <c r="E955">
        <v>41.419998</v>
      </c>
      <c r="F955">
        <v>41.419998</v>
      </c>
      <c r="G955">
        <v>9576900</v>
      </c>
    </row>
    <row r="956" spans="1:7" x14ac:dyDescent="0.25">
      <c r="A956" s="27">
        <v>41898</v>
      </c>
      <c r="B956">
        <v>41</v>
      </c>
      <c r="C956">
        <v>43.580002</v>
      </c>
      <c r="D956">
        <v>40.939999</v>
      </c>
      <c r="E956">
        <v>43.450001</v>
      </c>
      <c r="F956">
        <v>43.450001</v>
      </c>
      <c r="G956">
        <v>11121500</v>
      </c>
    </row>
    <row r="957" spans="1:7" x14ac:dyDescent="0.25">
      <c r="A957" s="27">
        <v>41899</v>
      </c>
      <c r="B957">
        <v>43.669998</v>
      </c>
      <c r="C957">
        <v>44.779998999999997</v>
      </c>
      <c r="D957">
        <v>43.279998999999997</v>
      </c>
      <c r="E957">
        <v>43.84</v>
      </c>
      <c r="F957">
        <v>43.84</v>
      </c>
      <c r="G957">
        <v>14109500</v>
      </c>
    </row>
    <row r="958" spans="1:7" x14ac:dyDescent="0.25">
      <c r="A958" s="27">
        <v>41900</v>
      </c>
      <c r="B958">
        <v>44.150002000000001</v>
      </c>
      <c r="C958">
        <v>44.540000999999997</v>
      </c>
      <c r="D958">
        <v>43.970001000000003</v>
      </c>
      <c r="E958">
        <v>44.490001999999997</v>
      </c>
      <c r="F958">
        <v>44.490001999999997</v>
      </c>
      <c r="G958">
        <v>6162800</v>
      </c>
    </row>
    <row r="959" spans="1:7" x14ac:dyDescent="0.25">
      <c r="A959" s="27">
        <v>41901</v>
      </c>
      <c r="B959">
        <v>44.939999</v>
      </c>
      <c r="C959">
        <v>45.169998</v>
      </c>
      <c r="D959">
        <v>43.849997999999999</v>
      </c>
      <c r="E959">
        <v>44.470001000000003</v>
      </c>
      <c r="F959">
        <v>44.470001000000003</v>
      </c>
      <c r="G959">
        <v>8879500</v>
      </c>
    </row>
    <row r="960" spans="1:7" x14ac:dyDescent="0.25">
      <c r="A960" s="27">
        <v>41904</v>
      </c>
      <c r="B960">
        <v>43.959999000000003</v>
      </c>
      <c r="C960">
        <v>44.029998999999997</v>
      </c>
      <c r="D960">
        <v>42.57</v>
      </c>
      <c r="E960">
        <v>42.880001</v>
      </c>
      <c r="F960">
        <v>42.880001</v>
      </c>
      <c r="G960">
        <v>10242100</v>
      </c>
    </row>
    <row r="961" spans="1:7" x14ac:dyDescent="0.25">
      <c r="A961" s="27">
        <v>41905</v>
      </c>
      <c r="B961">
        <v>41.759998000000003</v>
      </c>
      <c r="C961">
        <v>42.560001</v>
      </c>
      <c r="D961">
        <v>41.279998999999997</v>
      </c>
      <c r="E961">
        <v>41.279998999999997</v>
      </c>
      <c r="F961">
        <v>41.279998999999997</v>
      </c>
      <c r="G961">
        <v>12271800</v>
      </c>
    </row>
    <row r="962" spans="1:7" x14ac:dyDescent="0.25">
      <c r="A962" s="27">
        <v>41906</v>
      </c>
      <c r="B962">
        <v>41.459999000000003</v>
      </c>
      <c r="C962">
        <v>42.639999000000003</v>
      </c>
      <c r="D962">
        <v>41.110000999999997</v>
      </c>
      <c r="E962">
        <v>42.549999</v>
      </c>
      <c r="F962">
        <v>42.549999</v>
      </c>
      <c r="G962">
        <v>8404600</v>
      </c>
    </row>
    <row r="963" spans="1:7" x14ac:dyDescent="0.25">
      <c r="A963" s="27">
        <v>41907</v>
      </c>
      <c r="B963">
        <v>42.110000999999997</v>
      </c>
      <c r="C963">
        <v>42.169998</v>
      </c>
      <c r="D963">
        <v>38.779998999999997</v>
      </c>
      <c r="E963">
        <v>39.360000999999997</v>
      </c>
      <c r="F963">
        <v>39.360000999999997</v>
      </c>
      <c r="G963">
        <v>24540300</v>
      </c>
    </row>
    <row r="964" spans="1:7" x14ac:dyDescent="0.25">
      <c r="A964" s="27">
        <v>41908</v>
      </c>
      <c r="B964">
        <v>39.779998999999997</v>
      </c>
      <c r="C964">
        <v>41.18</v>
      </c>
      <c r="D964">
        <v>39.529998999999997</v>
      </c>
      <c r="E964">
        <v>40.729999999999997</v>
      </c>
      <c r="F964">
        <v>40.729999999999997</v>
      </c>
      <c r="G964">
        <v>11957900</v>
      </c>
    </row>
    <row r="965" spans="1:7" x14ac:dyDescent="0.25">
      <c r="A965" s="27">
        <v>41911</v>
      </c>
      <c r="B965">
        <v>38.57</v>
      </c>
      <c r="C965">
        <v>39.82</v>
      </c>
      <c r="D965">
        <v>38.099997999999999</v>
      </c>
      <c r="E965">
        <v>38.790000999999997</v>
      </c>
      <c r="F965">
        <v>38.790000999999997</v>
      </c>
      <c r="G965">
        <v>18155000</v>
      </c>
    </row>
    <row r="966" spans="1:7" x14ac:dyDescent="0.25">
      <c r="A966" s="27">
        <v>41912</v>
      </c>
      <c r="B966">
        <v>38.540000999999997</v>
      </c>
      <c r="C966">
        <v>39.330002</v>
      </c>
      <c r="D966">
        <v>37.959999000000003</v>
      </c>
      <c r="E966">
        <v>38.25</v>
      </c>
      <c r="F966">
        <v>38.25</v>
      </c>
      <c r="G966">
        <v>15556800</v>
      </c>
    </row>
    <row r="967" spans="1:7" x14ac:dyDescent="0.25">
      <c r="A967" s="27">
        <v>41913</v>
      </c>
      <c r="B967">
        <v>38.270000000000003</v>
      </c>
      <c r="C967">
        <v>38.340000000000003</v>
      </c>
      <c r="D967">
        <v>36.450001</v>
      </c>
      <c r="E967">
        <v>37.5</v>
      </c>
      <c r="F967">
        <v>37.5</v>
      </c>
      <c r="G967">
        <v>26014100</v>
      </c>
    </row>
    <row r="968" spans="1:7" x14ac:dyDescent="0.25">
      <c r="A968" s="27">
        <v>41914</v>
      </c>
      <c r="B968">
        <v>37.169998</v>
      </c>
      <c r="C968">
        <v>38.389999000000003</v>
      </c>
      <c r="D968">
        <v>36.150002000000001</v>
      </c>
      <c r="E968">
        <v>37.720001000000003</v>
      </c>
      <c r="F968">
        <v>37.720001000000003</v>
      </c>
      <c r="G968">
        <v>26185700</v>
      </c>
    </row>
    <row r="969" spans="1:7" x14ac:dyDescent="0.25">
      <c r="A969" s="27">
        <v>41915</v>
      </c>
      <c r="B969">
        <v>39.020000000000003</v>
      </c>
      <c r="C969">
        <v>40.409999999999997</v>
      </c>
      <c r="D969">
        <v>38.779998999999997</v>
      </c>
      <c r="E969">
        <v>39.979999999999997</v>
      </c>
      <c r="F969">
        <v>39.979999999999997</v>
      </c>
      <c r="G969">
        <v>17130500</v>
      </c>
    </row>
    <row r="970" spans="1:7" x14ac:dyDescent="0.25">
      <c r="A970" s="27">
        <v>41918</v>
      </c>
      <c r="B970">
        <v>40.880001</v>
      </c>
      <c r="C970">
        <v>41.290000999999997</v>
      </c>
      <c r="D970">
        <v>39.090000000000003</v>
      </c>
      <c r="E970">
        <v>39.270000000000003</v>
      </c>
      <c r="F970">
        <v>39.270000000000003</v>
      </c>
      <c r="G970">
        <v>14948500</v>
      </c>
    </row>
    <row r="971" spans="1:7" x14ac:dyDescent="0.25">
      <c r="A971" s="27">
        <v>41919</v>
      </c>
      <c r="B971">
        <v>38.330002</v>
      </c>
      <c r="C971">
        <v>38.459999000000003</v>
      </c>
      <c r="D971">
        <v>36.520000000000003</v>
      </c>
      <c r="E971">
        <v>36.580002</v>
      </c>
      <c r="F971">
        <v>36.580002</v>
      </c>
      <c r="G971">
        <v>19890700</v>
      </c>
    </row>
    <row r="972" spans="1:7" x14ac:dyDescent="0.25">
      <c r="A972" s="27">
        <v>41920</v>
      </c>
      <c r="B972">
        <v>36.340000000000003</v>
      </c>
      <c r="C972">
        <v>39.650002000000001</v>
      </c>
      <c r="D972">
        <v>36.009998000000003</v>
      </c>
      <c r="E972">
        <v>39.479999999999997</v>
      </c>
      <c r="F972">
        <v>39.479999999999997</v>
      </c>
      <c r="G972">
        <v>26587600</v>
      </c>
    </row>
    <row r="973" spans="1:7" x14ac:dyDescent="0.25">
      <c r="A973" s="27">
        <v>41921</v>
      </c>
      <c r="B973">
        <v>38.93</v>
      </c>
      <c r="C973">
        <v>39.229999999999997</v>
      </c>
      <c r="D973">
        <v>35.740001999999997</v>
      </c>
      <c r="E973">
        <v>35.900002000000001</v>
      </c>
      <c r="F973">
        <v>35.900002000000001</v>
      </c>
      <c r="G973">
        <v>38317200</v>
      </c>
    </row>
    <row r="974" spans="1:7" x14ac:dyDescent="0.25">
      <c r="A974" s="27">
        <v>41922</v>
      </c>
      <c r="B974">
        <v>35.68</v>
      </c>
      <c r="C974">
        <v>36.400002000000001</v>
      </c>
      <c r="D974">
        <v>31.799999</v>
      </c>
      <c r="E974">
        <v>31.860001</v>
      </c>
      <c r="F974">
        <v>31.860001</v>
      </c>
      <c r="G974">
        <v>37130000</v>
      </c>
    </row>
    <row r="975" spans="1:7" x14ac:dyDescent="0.25">
      <c r="A975" s="27">
        <v>41925</v>
      </c>
      <c r="B975">
        <v>32.389999000000003</v>
      </c>
      <c r="C975">
        <v>32.889999000000003</v>
      </c>
      <c r="D975">
        <v>28.27</v>
      </c>
      <c r="E975">
        <v>28.51</v>
      </c>
      <c r="F975">
        <v>28.51</v>
      </c>
      <c r="G975">
        <v>31888400</v>
      </c>
    </row>
    <row r="976" spans="1:7" x14ac:dyDescent="0.25">
      <c r="A976" s="27">
        <v>41926</v>
      </c>
      <c r="B976">
        <v>29.110001</v>
      </c>
      <c r="C976">
        <v>30.42</v>
      </c>
      <c r="D976">
        <v>27.75</v>
      </c>
      <c r="E976">
        <v>28.75</v>
      </c>
      <c r="F976">
        <v>28.75</v>
      </c>
      <c r="G976">
        <v>37348200</v>
      </c>
    </row>
    <row r="977" spans="1:7" x14ac:dyDescent="0.25">
      <c r="A977" s="27">
        <v>41927</v>
      </c>
      <c r="B977">
        <v>26.639999</v>
      </c>
      <c r="C977">
        <v>28.530000999999999</v>
      </c>
      <c r="D977">
        <v>24.67</v>
      </c>
      <c r="E977">
        <v>28.299999</v>
      </c>
      <c r="F977">
        <v>28.299999</v>
      </c>
      <c r="G977">
        <v>66713600</v>
      </c>
    </row>
    <row r="978" spans="1:7" x14ac:dyDescent="0.25">
      <c r="A978" s="27">
        <v>41928</v>
      </c>
      <c r="B978">
        <v>24.85</v>
      </c>
      <c r="C978">
        <v>27.74</v>
      </c>
      <c r="D978">
        <v>24.709999</v>
      </c>
      <c r="E978">
        <v>27.190000999999999</v>
      </c>
      <c r="F978">
        <v>27.190000999999999</v>
      </c>
      <c r="G978">
        <v>53839600</v>
      </c>
    </row>
    <row r="979" spans="1:7" x14ac:dyDescent="0.25">
      <c r="A979" s="27">
        <v>41929</v>
      </c>
      <c r="B979">
        <v>29.049999</v>
      </c>
      <c r="C979">
        <v>29.48</v>
      </c>
      <c r="D979">
        <v>27.77</v>
      </c>
      <c r="E979">
        <v>28.33</v>
      </c>
      <c r="F979">
        <v>28.33</v>
      </c>
      <c r="G979">
        <v>32420400</v>
      </c>
    </row>
    <row r="980" spans="1:7" x14ac:dyDescent="0.25">
      <c r="A980" s="27">
        <v>41932</v>
      </c>
      <c r="B980">
        <v>28.16</v>
      </c>
      <c r="C980">
        <v>30.559999000000001</v>
      </c>
      <c r="D980">
        <v>28.01</v>
      </c>
      <c r="E980">
        <v>30.48</v>
      </c>
      <c r="F980">
        <v>30.48</v>
      </c>
      <c r="G980">
        <v>24882700</v>
      </c>
    </row>
    <row r="981" spans="1:7" x14ac:dyDescent="0.25">
      <c r="A981" s="27">
        <v>41933</v>
      </c>
      <c r="B981">
        <v>31.639999</v>
      </c>
      <c r="C981">
        <v>32.939999</v>
      </c>
      <c r="D981">
        <v>31.370000999999998</v>
      </c>
      <c r="E981">
        <v>32.740001999999997</v>
      </c>
      <c r="F981">
        <v>32.740001999999997</v>
      </c>
      <c r="G981">
        <v>23262400</v>
      </c>
    </row>
    <row r="982" spans="1:7" x14ac:dyDescent="0.25">
      <c r="A982" s="27">
        <v>41934</v>
      </c>
      <c r="B982">
        <v>32.979999999999997</v>
      </c>
      <c r="C982">
        <v>33.389999000000003</v>
      </c>
      <c r="D982">
        <v>29.91</v>
      </c>
      <c r="E982">
        <v>30.1</v>
      </c>
      <c r="F982">
        <v>30.1</v>
      </c>
      <c r="G982">
        <v>33668700</v>
      </c>
    </row>
    <row r="983" spans="1:7" x14ac:dyDescent="0.25">
      <c r="A983" s="27">
        <v>41935</v>
      </c>
      <c r="B983">
        <v>32.119999</v>
      </c>
      <c r="C983">
        <v>32.860000999999997</v>
      </c>
      <c r="D983">
        <v>31.51</v>
      </c>
      <c r="E983">
        <v>32.049999</v>
      </c>
      <c r="F983">
        <v>32.049999</v>
      </c>
      <c r="G983">
        <v>28412700</v>
      </c>
    </row>
    <row r="984" spans="1:7" x14ac:dyDescent="0.25">
      <c r="A984" s="27">
        <v>41936</v>
      </c>
      <c r="B984">
        <v>31.969999000000001</v>
      </c>
      <c r="C984">
        <v>32.560001</v>
      </c>
      <c r="D984">
        <v>30.209999</v>
      </c>
      <c r="E984">
        <v>32.369999</v>
      </c>
      <c r="F984">
        <v>32.369999</v>
      </c>
      <c r="G984">
        <v>22276500</v>
      </c>
    </row>
    <row r="985" spans="1:7" x14ac:dyDescent="0.25">
      <c r="A985" s="27">
        <v>41939</v>
      </c>
      <c r="B985">
        <v>31.76</v>
      </c>
      <c r="C985">
        <v>32.950001</v>
      </c>
      <c r="D985">
        <v>31.15</v>
      </c>
      <c r="E985">
        <v>32.790000999999997</v>
      </c>
      <c r="F985">
        <v>32.790000999999997</v>
      </c>
      <c r="G985">
        <v>22310400</v>
      </c>
    </row>
    <row r="986" spans="1:7" x14ac:dyDescent="0.25">
      <c r="A986" s="27">
        <v>41940</v>
      </c>
      <c r="B986">
        <v>33.270000000000003</v>
      </c>
      <c r="C986">
        <v>35.009998000000003</v>
      </c>
      <c r="D986">
        <v>33.229999999999997</v>
      </c>
      <c r="E986">
        <v>34.950001</v>
      </c>
      <c r="F986">
        <v>34.950001</v>
      </c>
      <c r="G986">
        <v>21888900</v>
      </c>
    </row>
    <row r="987" spans="1:7" x14ac:dyDescent="0.25">
      <c r="A987" s="27">
        <v>41941</v>
      </c>
      <c r="B987">
        <v>34.869999</v>
      </c>
      <c r="C987">
        <v>35.049999</v>
      </c>
      <c r="D987">
        <v>33.270000000000003</v>
      </c>
      <c r="E987">
        <v>34.330002</v>
      </c>
      <c r="F987">
        <v>34.330002</v>
      </c>
      <c r="G987">
        <v>33231600</v>
      </c>
    </row>
    <row r="988" spans="1:7" x14ac:dyDescent="0.25">
      <c r="A988" s="27">
        <v>41942</v>
      </c>
      <c r="B988">
        <v>33.599997999999999</v>
      </c>
      <c r="C988">
        <v>34.900002000000001</v>
      </c>
      <c r="D988">
        <v>33.090000000000003</v>
      </c>
      <c r="E988">
        <v>34.209999000000003</v>
      </c>
      <c r="F988">
        <v>34.209999000000003</v>
      </c>
      <c r="G988">
        <v>22199800</v>
      </c>
    </row>
    <row r="989" spans="1:7" x14ac:dyDescent="0.25">
      <c r="A989" s="27">
        <v>41943</v>
      </c>
      <c r="B989">
        <v>35.279998999999997</v>
      </c>
      <c r="C989">
        <v>35.349997999999999</v>
      </c>
      <c r="D989">
        <v>34.509998000000003</v>
      </c>
      <c r="E989">
        <v>35.060001</v>
      </c>
      <c r="F989">
        <v>35.060001</v>
      </c>
      <c r="G989">
        <v>16796600</v>
      </c>
    </row>
    <row r="990" spans="1:7" x14ac:dyDescent="0.25">
      <c r="A990" s="27">
        <v>41946</v>
      </c>
      <c r="B990">
        <v>35.099997999999999</v>
      </c>
      <c r="C990">
        <v>35.299999</v>
      </c>
      <c r="D990">
        <v>34.139999000000003</v>
      </c>
      <c r="E990">
        <v>34.5</v>
      </c>
      <c r="F990">
        <v>34.5</v>
      </c>
      <c r="G990">
        <v>12256300</v>
      </c>
    </row>
    <row r="991" spans="1:7" x14ac:dyDescent="0.25">
      <c r="A991" s="27">
        <v>41947</v>
      </c>
      <c r="B991">
        <v>34.220001000000003</v>
      </c>
      <c r="C991">
        <v>34.869999</v>
      </c>
      <c r="D991">
        <v>33.290000999999997</v>
      </c>
      <c r="E991">
        <v>34.770000000000003</v>
      </c>
      <c r="F991">
        <v>34.770000000000003</v>
      </c>
      <c r="G991">
        <v>19529000</v>
      </c>
    </row>
    <row r="992" spans="1:7" x14ac:dyDescent="0.25">
      <c r="A992" s="27">
        <v>41948</v>
      </c>
      <c r="B992">
        <v>35.389999000000003</v>
      </c>
      <c r="C992">
        <v>35.439999</v>
      </c>
      <c r="D992">
        <v>34.560001</v>
      </c>
      <c r="E992">
        <v>35.200001</v>
      </c>
      <c r="F992">
        <v>35.200001</v>
      </c>
      <c r="G992">
        <v>11753200</v>
      </c>
    </row>
    <row r="993" spans="1:7" x14ac:dyDescent="0.25">
      <c r="A993" s="27">
        <v>41949</v>
      </c>
      <c r="B993">
        <v>35.400002000000001</v>
      </c>
      <c r="C993">
        <v>36.229999999999997</v>
      </c>
      <c r="D993">
        <v>34.729999999999997</v>
      </c>
      <c r="E993">
        <v>36.07</v>
      </c>
      <c r="F993">
        <v>36.07</v>
      </c>
      <c r="G993">
        <v>12685900</v>
      </c>
    </row>
    <row r="994" spans="1:7" x14ac:dyDescent="0.25">
      <c r="A994" s="27">
        <v>41950</v>
      </c>
      <c r="B994">
        <v>36.130001</v>
      </c>
      <c r="C994">
        <v>36.689999</v>
      </c>
      <c r="D994">
        <v>35.700001</v>
      </c>
      <c r="E994">
        <v>36.610000999999997</v>
      </c>
      <c r="F994">
        <v>36.610000999999997</v>
      </c>
      <c r="G994">
        <v>13911600</v>
      </c>
    </row>
    <row r="995" spans="1:7" x14ac:dyDescent="0.25">
      <c r="A995" s="27">
        <v>41953</v>
      </c>
      <c r="B995">
        <v>36.799999</v>
      </c>
      <c r="C995">
        <v>38.270000000000003</v>
      </c>
      <c r="D995">
        <v>36.709999000000003</v>
      </c>
      <c r="E995">
        <v>37.970001000000003</v>
      </c>
      <c r="F995">
        <v>37.970001000000003</v>
      </c>
      <c r="G995">
        <v>12553100</v>
      </c>
    </row>
    <row r="996" spans="1:7" x14ac:dyDescent="0.25">
      <c r="A996" s="27">
        <v>41954</v>
      </c>
      <c r="B996">
        <v>38.189999</v>
      </c>
      <c r="C996">
        <v>38.360000999999997</v>
      </c>
      <c r="D996">
        <v>37.209999000000003</v>
      </c>
      <c r="E996">
        <v>38.009998000000003</v>
      </c>
      <c r="F996">
        <v>38.009998000000003</v>
      </c>
      <c r="G996">
        <v>11567300</v>
      </c>
    </row>
    <row r="997" spans="1:7" x14ac:dyDescent="0.25">
      <c r="A997" s="27">
        <v>41955</v>
      </c>
      <c r="B997">
        <v>37.07</v>
      </c>
      <c r="C997">
        <v>37.909999999999997</v>
      </c>
      <c r="D997">
        <v>37.009998000000003</v>
      </c>
      <c r="E997">
        <v>37.520000000000003</v>
      </c>
      <c r="F997">
        <v>37.520000000000003</v>
      </c>
      <c r="G997">
        <v>9742800</v>
      </c>
    </row>
    <row r="998" spans="1:7" x14ac:dyDescent="0.25">
      <c r="A998" s="27">
        <v>41956</v>
      </c>
      <c r="B998">
        <v>37.360000999999997</v>
      </c>
      <c r="C998">
        <v>37.849997999999999</v>
      </c>
      <c r="D998">
        <v>35.979999999999997</v>
      </c>
      <c r="E998">
        <v>37.040000999999997</v>
      </c>
      <c r="F998">
        <v>37.040000999999997</v>
      </c>
      <c r="G998">
        <v>14598300</v>
      </c>
    </row>
    <row r="999" spans="1:7" x14ac:dyDescent="0.25">
      <c r="A999" s="27">
        <v>41957</v>
      </c>
      <c r="B999">
        <v>36.860000999999997</v>
      </c>
      <c r="C999">
        <v>37.060001</v>
      </c>
      <c r="D999">
        <v>36.18</v>
      </c>
      <c r="E999">
        <v>36.950001</v>
      </c>
      <c r="F999">
        <v>36.950001</v>
      </c>
      <c r="G999">
        <v>10854900</v>
      </c>
    </row>
    <row r="1000" spans="1:7" x14ac:dyDescent="0.25">
      <c r="A1000" s="27">
        <v>41960</v>
      </c>
      <c r="B1000">
        <v>36.590000000000003</v>
      </c>
      <c r="C1000">
        <v>37.400002000000001</v>
      </c>
      <c r="D1000">
        <v>36.32</v>
      </c>
      <c r="E1000">
        <v>37.040000999999997</v>
      </c>
      <c r="F1000">
        <v>37.040000999999997</v>
      </c>
      <c r="G1000">
        <v>9396800</v>
      </c>
    </row>
    <row r="1001" spans="1:7" x14ac:dyDescent="0.25">
      <c r="A1001" s="27">
        <v>41961</v>
      </c>
      <c r="B1001">
        <v>37.25</v>
      </c>
      <c r="C1001">
        <v>38.119999</v>
      </c>
      <c r="D1001">
        <v>37.220001000000003</v>
      </c>
      <c r="E1001">
        <v>37.659999999999997</v>
      </c>
      <c r="F1001">
        <v>37.659999999999997</v>
      </c>
      <c r="G1001">
        <v>8820000</v>
      </c>
    </row>
    <row r="1002" spans="1:7" x14ac:dyDescent="0.25">
      <c r="A1002" s="27">
        <v>41962</v>
      </c>
      <c r="B1002">
        <v>37.200001</v>
      </c>
      <c r="C1002">
        <v>37.349997999999999</v>
      </c>
      <c r="D1002">
        <v>36.409999999999997</v>
      </c>
      <c r="E1002">
        <v>36.740001999999997</v>
      </c>
      <c r="F1002">
        <v>36.740001999999997</v>
      </c>
      <c r="G1002">
        <v>11556200</v>
      </c>
    </row>
    <row r="1003" spans="1:7" x14ac:dyDescent="0.25">
      <c r="A1003" s="27">
        <v>41963</v>
      </c>
      <c r="B1003">
        <v>36.060001</v>
      </c>
      <c r="C1003">
        <v>37.299999</v>
      </c>
      <c r="D1003">
        <v>36</v>
      </c>
      <c r="E1003">
        <v>37.110000999999997</v>
      </c>
      <c r="F1003">
        <v>37.110000999999997</v>
      </c>
      <c r="G1003">
        <v>6709700</v>
      </c>
    </row>
    <row r="1004" spans="1:7" x14ac:dyDescent="0.25">
      <c r="A1004" s="27">
        <v>41964</v>
      </c>
      <c r="B1004">
        <v>38.259998000000003</v>
      </c>
      <c r="C1004">
        <v>38.290000999999997</v>
      </c>
      <c r="D1004">
        <v>37.57</v>
      </c>
      <c r="E1004">
        <v>37.900002000000001</v>
      </c>
      <c r="F1004">
        <v>37.900002000000001</v>
      </c>
      <c r="G1004">
        <v>9602800</v>
      </c>
    </row>
    <row r="1005" spans="1:7" x14ac:dyDescent="0.25">
      <c r="A1005" s="27">
        <v>41967</v>
      </c>
      <c r="B1005">
        <v>38.240001999999997</v>
      </c>
      <c r="C1005">
        <v>38.729999999999997</v>
      </c>
      <c r="D1005">
        <v>38.060001</v>
      </c>
      <c r="E1005">
        <v>38.700001</v>
      </c>
      <c r="F1005">
        <v>38.700001</v>
      </c>
      <c r="G1005">
        <v>7356200</v>
      </c>
    </row>
    <row r="1006" spans="1:7" x14ac:dyDescent="0.25">
      <c r="A1006" s="27">
        <v>41968</v>
      </c>
      <c r="B1006">
        <v>38.889999000000003</v>
      </c>
      <c r="C1006">
        <v>39.07</v>
      </c>
      <c r="D1006">
        <v>38.400002000000001</v>
      </c>
      <c r="E1006">
        <v>38.939999</v>
      </c>
      <c r="F1006">
        <v>38.939999</v>
      </c>
      <c r="G1006">
        <v>7671100</v>
      </c>
    </row>
    <row r="1007" spans="1:7" x14ac:dyDescent="0.25">
      <c r="A1007" s="27">
        <v>41969</v>
      </c>
      <c r="B1007">
        <v>38.970001000000003</v>
      </c>
      <c r="C1007">
        <v>39.700001</v>
      </c>
      <c r="D1007">
        <v>38.860000999999997</v>
      </c>
      <c r="E1007">
        <v>39.580002</v>
      </c>
      <c r="F1007">
        <v>39.580002</v>
      </c>
      <c r="G1007">
        <v>7402100</v>
      </c>
    </row>
    <row r="1008" spans="1:7" x14ac:dyDescent="0.25">
      <c r="A1008" s="27">
        <v>41971</v>
      </c>
      <c r="B1008">
        <v>39.400002000000001</v>
      </c>
      <c r="C1008">
        <v>39.720001000000003</v>
      </c>
      <c r="D1008">
        <v>38.409999999999997</v>
      </c>
      <c r="E1008">
        <v>38.509998000000003</v>
      </c>
      <c r="F1008">
        <v>38.509998000000003</v>
      </c>
      <c r="G1008">
        <v>5235300</v>
      </c>
    </row>
    <row r="1009" spans="1:7" x14ac:dyDescent="0.25">
      <c r="A1009" s="27">
        <v>41974</v>
      </c>
      <c r="B1009">
        <v>37.720001000000003</v>
      </c>
      <c r="C1009">
        <v>37.849997999999999</v>
      </c>
      <c r="D1009">
        <v>36.509998000000003</v>
      </c>
      <c r="E1009">
        <v>36.900002000000001</v>
      </c>
      <c r="F1009">
        <v>36.900002000000001</v>
      </c>
      <c r="G1009">
        <v>12921000</v>
      </c>
    </row>
    <row r="1010" spans="1:7" x14ac:dyDescent="0.25">
      <c r="A1010" s="27">
        <v>41975</v>
      </c>
      <c r="B1010">
        <v>36.900002000000001</v>
      </c>
      <c r="C1010">
        <v>38.889999000000003</v>
      </c>
      <c r="D1010">
        <v>36.900002000000001</v>
      </c>
      <c r="E1010">
        <v>38.82</v>
      </c>
      <c r="F1010">
        <v>38.82</v>
      </c>
      <c r="G1010">
        <v>8772700</v>
      </c>
    </row>
    <row r="1011" spans="1:7" x14ac:dyDescent="0.25">
      <c r="A1011" s="27">
        <v>41976</v>
      </c>
      <c r="B1011">
        <v>39.240001999999997</v>
      </c>
      <c r="C1011">
        <v>39.599997999999999</v>
      </c>
      <c r="D1011">
        <v>38.979999999999997</v>
      </c>
      <c r="E1011">
        <v>39.43</v>
      </c>
      <c r="F1011">
        <v>39.43</v>
      </c>
      <c r="G1011">
        <v>7271700</v>
      </c>
    </row>
    <row r="1012" spans="1:7" x14ac:dyDescent="0.25">
      <c r="A1012" s="27">
        <v>41977</v>
      </c>
      <c r="B1012">
        <v>38.959999000000003</v>
      </c>
      <c r="C1012">
        <v>39.779998999999997</v>
      </c>
      <c r="D1012">
        <v>38.240001999999997</v>
      </c>
      <c r="E1012">
        <v>39.380001</v>
      </c>
      <c r="F1012">
        <v>39.380001</v>
      </c>
      <c r="G1012">
        <v>10196100</v>
      </c>
    </row>
    <row r="1013" spans="1:7" x14ac:dyDescent="0.25">
      <c r="A1013" s="27">
        <v>41978</v>
      </c>
      <c r="B1013">
        <v>40</v>
      </c>
      <c r="C1013">
        <v>40.740001999999997</v>
      </c>
      <c r="D1013">
        <v>39.700001</v>
      </c>
      <c r="E1013">
        <v>40.07</v>
      </c>
      <c r="F1013">
        <v>40.07</v>
      </c>
      <c r="G1013">
        <v>9836300</v>
      </c>
    </row>
    <row r="1014" spans="1:7" x14ac:dyDescent="0.25">
      <c r="A1014" s="27">
        <v>41981</v>
      </c>
      <c r="B1014">
        <v>39.799999</v>
      </c>
      <c r="C1014">
        <v>40.439999</v>
      </c>
      <c r="D1014">
        <v>38</v>
      </c>
      <c r="E1014">
        <v>38.479999999999997</v>
      </c>
      <c r="F1014">
        <v>38.479999999999997</v>
      </c>
      <c r="G1014">
        <v>11978300</v>
      </c>
    </row>
    <row r="1015" spans="1:7" x14ac:dyDescent="0.25">
      <c r="A1015" s="27">
        <v>41982</v>
      </c>
      <c r="B1015">
        <v>36.419998</v>
      </c>
      <c r="C1015">
        <v>38.240001999999997</v>
      </c>
      <c r="D1015">
        <v>35.790000999999997</v>
      </c>
      <c r="E1015">
        <v>37.880001</v>
      </c>
      <c r="F1015">
        <v>37.880001</v>
      </c>
      <c r="G1015">
        <v>18972800</v>
      </c>
    </row>
    <row r="1016" spans="1:7" x14ac:dyDescent="0.25">
      <c r="A1016" s="27">
        <v>41983</v>
      </c>
      <c r="B1016">
        <v>37.209999000000003</v>
      </c>
      <c r="C1016">
        <v>37.360000999999997</v>
      </c>
      <c r="D1016">
        <v>33.959999000000003</v>
      </c>
      <c r="E1016">
        <v>34.029998999999997</v>
      </c>
      <c r="F1016">
        <v>34.029998999999997</v>
      </c>
      <c r="G1016">
        <v>27451100</v>
      </c>
    </row>
    <row r="1017" spans="1:7" x14ac:dyDescent="0.25">
      <c r="A1017" s="27">
        <v>41984</v>
      </c>
      <c r="B1017">
        <v>34.259998000000003</v>
      </c>
      <c r="C1017">
        <v>35.650002000000001</v>
      </c>
      <c r="D1017">
        <v>31.809999000000001</v>
      </c>
      <c r="E1017">
        <v>31.84</v>
      </c>
      <c r="F1017">
        <v>31.84</v>
      </c>
      <c r="G1017">
        <v>26315200</v>
      </c>
    </row>
    <row r="1018" spans="1:7" x14ac:dyDescent="0.25">
      <c r="A1018" s="27">
        <v>41985</v>
      </c>
      <c r="B1018">
        <v>30.43</v>
      </c>
      <c r="C1018">
        <v>31.92</v>
      </c>
      <c r="D1018">
        <v>29.91</v>
      </c>
      <c r="E1018">
        <v>30.110001</v>
      </c>
      <c r="F1018">
        <v>30.110001</v>
      </c>
      <c r="G1018">
        <v>34931100</v>
      </c>
    </row>
    <row r="1019" spans="1:7" x14ac:dyDescent="0.25">
      <c r="A1019" s="27">
        <v>41988</v>
      </c>
      <c r="B1019">
        <v>31.57</v>
      </c>
      <c r="C1019">
        <v>32.32</v>
      </c>
      <c r="D1019">
        <v>29.639999</v>
      </c>
      <c r="E1019">
        <v>30.870000999999998</v>
      </c>
      <c r="F1019">
        <v>30.870000999999998</v>
      </c>
      <c r="G1019">
        <v>35677800</v>
      </c>
    </row>
    <row r="1020" spans="1:7" x14ac:dyDescent="0.25">
      <c r="A1020" s="27">
        <v>41989</v>
      </c>
      <c r="B1020">
        <v>30.08</v>
      </c>
      <c r="C1020">
        <v>32.610000999999997</v>
      </c>
      <c r="D1020">
        <v>29.299999</v>
      </c>
      <c r="E1020">
        <v>29.32</v>
      </c>
      <c r="F1020">
        <v>29.32</v>
      </c>
      <c r="G1020">
        <v>36775100</v>
      </c>
    </row>
    <row r="1021" spans="1:7" x14ac:dyDescent="0.25">
      <c r="A1021" s="27">
        <v>41990</v>
      </c>
      <c r="B1021">
        <v>28.85</v>
      </c>
      <c r="C1021">
        <v>32.130001</v>
      </c>
      <c r="D1021">
        <v>28.83</v>
      </c>
      <c r="E1021">
        <v>31.99</v>
      </c>
      <c r="F1021">
        <v>31.99</v>
      </c>
      <c r="G1021">
        <v>37777900</v>
      </c>
    </row>
    <row r="1022" spans="1:7" x14ac:dyDescent="0.25">
      <c r="A1022" s="27">
        <v>41991</v>
      </c>
      <c r="B1022">
        <v>33.599997999999999</v>
      </c>
      <c r="C1022">
        <v>33.709999000000003</v>
      </c>
      <c r="D1022">
        <v>32.119999</v>
      </c>
      <c r="E1022">
        <v>33.049999</v>
      </c>
      <c r="F1022">
        <v>33.049999</v>
      </c>
      <c r="G1022">
        <v>26902200</v>
      </c>
    </row>
    <row r="1023" spans="1:7" x14ac:dyDescent="0.25">
      <c r="A1023" s="27">
        <v>41992</v>
      </c>
      <c r="B1023">
        <v>33.189999</v>
      </c>
      <c r="C1023">
        <v>33.75</v>
      </c>
      <c r="D1023">
        <v>32.689999</v>
      </c>
      <c r="E1023">
        <v>33.220001000000003</v>
      </c>
      <c r="F1023">
        <v>33.220001000000003</v>
      </c>
      <c r="G1023">
        <v>23092400</v>
      </c>
    </row>
    <row r="1024" spans="1:7" x14ac:dyDescent="0.25">
      <c r="A1024" s="27">
        <v>41995</v>
      </c>
      <c r="B1024">
        <v>34.150002000000001</v>
      </c>
      <c r="C1024">
        <v>34.939999</v>
      </c>
      <c r="D1024">
        <v>33.869999</v>
      </c>
      <c r="E1024">
        <v>34.909999999999997</v>
      </c>
      <c r="F1024">
        <v>34.909999999999997</v>
      </c>
      <c r="G1024">
        <v>13984200</v>
      </c>
    </row>
    <row r="1025" spans="1:7" x14ac:dyDescent="0.25">
      <c r="A1025" s="27">
        <v>41996</v>
      </c>
      <c r="B1025">
        <v>35.130001</v>
      </c>
      <c r="C1025">
        <v>35.150002000000001</v>
      </c>
      <c r="D1025">
        <v>34.150002000000001</v>
      </c>
      <c r="E1025">
        <v>34.880001</v>
      </c>
      <c r="F1025">
        <v>34.880001</v>
      </c>
      <c r="G1025">
        <v>11221500</v>
      </c>
    </row>
    <row r="1026" spans="1:7" x14ac:dyDescent="0.25">
      <c r="A1026" s="27">
        <v>41997</v>
      </c>
      <c r="B1026">
        <v>35.240001999999997</v>
      </c>
      <c r="C1026">
        <v>35.299999</v>
      </c>
      <c r="D1026">
        <v>34.810001</v>
      </c>
      <c r="E1026">
        <v>35.110000999999997</v>
      </c>
      <c r="F1026">
        <v>35.110000999999997</v>
      </c>
      <c r="G1026">
        <v>4816700</v>
      </c>
    </row>
    <row r="1027" spans="1:7" x14ac:dyDescent="0.25">
      <c r="A1027" s="27">
        <v>41999</v>
      </c>
      <c r="B1027">
        <v>35.110000999999997</v>
      </c>
      <c r="C1027">
        <v>35.360000999999997</v>
      </c>
      <c r="D1027">
        <v>34.590000000000003</v>
      </c>
      <c r="E1027">
        <v>34.740001999999997</v>
      </c>
      <c r="F1027">
        <v>34.740001999999997</v>
      </c>
      <c r="G1027">
        <v>8202100</v>
      </c>
    </row>
    <row r="1028" spans="1:7" x14ac:dyDescent="0.25">
      <c r="A1028" s="27">
        <v>42002</v>
      </c>
      <c r="B1028">
        <v>34.509998000000003</v>
      </c>
      <c r="C1028">
        <v>35.080002</v>
      </c>
      <c r="D1028">
        <v>34.32</v>
      </c>
      <c r="E1028">
        <v>34.799999</v>
      </c>
      <c r="F1028">
        <v>34.799999</v>
      </c>
      <c r="G1028">
        <v>9017600</v>
      </c>
    </row>
    <row r="1029" spans="1:7" x14ac:dyDescent="0.25">
      <c r="A1029" s="27">
        <v>42003</v>
      </c>
      <c r="B1029">
        <v>34.279998999999997</v>
      </c>
      <c r="C1029">
        <v>34.740001999999997</v>
      </c>
      <c r="D1029">
        <v>33.740001999999997</v>
      </c>
      <c r="E1029">
        <v>33.959999000000003</v>
      </c>
      <c r="F1029">
        <v>33.959999000000003</v>
      </c>
      <c r="G1029">
        <v>12083800</v>
      </c>
    </row>
    <row r="1030" spans="1:7" x14ac:dyDescent="0.25">
      <c r="A1030" s="27">
        <v>42004</v>
      </c>
      <c r="B1030">
        <v>34.080002</v>
      </c>
      <c r="C1030">
        <v>34.25</v>
      </c>
      <c r="D1030">
        <v>30.549999</v>
      </c>
      <c r="E1030">
        <v>31.139999</v>
      </c>
      <c r="F1030">
        <v>31.139999</v>
      </c>
      <c r="G1030">
        <v>22868500</v>
      </c>
    </row>
    <row r="1031" spans="1:7" x14ac:dyDescent="0.25">
      <c r="A1031" s="27">
        <v>42006</v>
      </c>
      <c r="B1031">
        <v>32.25</v>
      </c>
      <c r="C1031">
        <v>32.619999</v>
      </c>
      <c r="D1031">
        <v>29.93</v>
      </c>
      <c r="E1031">
        <v>31.690000999999999</v>
      </c>
      <c r="F1031">
        <v>31.690000999999999</v>
      </c>
      <c r="G1031">
        <v>20012200</v>
      </c>
    </row>
    <row r="1032" spans="1:7" x14ac:dyDescent="0.25">
      <c r="A1032" s="27">
        <v>42009</v>
      </c>
      <c r="B1032">
        <v>30.9</v>
      </c>
      <c r="C1032">
        <v>31.030000999999999</v>
      </c>
      <c r="D1032">
        <v>29.01</v>
      </c>
      <c r="E1032">
        <v>29.49</v>
      </c>
      <c r="F1032">
        <v>29.49</v>
      </c>
      <c r="G1032">
        <v>28640600</v>
      </c>
    </row>
    <row r="1033" spans="1:7" x14ac:dyDescent="0.25">
      <c r="A1033" s="27">
        <v>42010</v>
      </c>
      <c r="B1033">
        <v>29.639999</v>
      </c>
      <c r="C1033">
        <v>30.049999</v>
      </c>
      <c r="D1033">
        <v>27.75</v>
      </c>
      <c r="E1033">
        <v>28.77</v>
      </c>
      <c r="F1033">
        <v>28.77</v>
      </c>
      <c r="G1033">
        <v>41123300</v>
      </c>
    </row>
    <row r="1034" spans="1:7" x14ac:dyDescent="0.25">
      <c r="A1034" s="27">
        <v>42011</v>
      </c>
      <c r="B1034">
        <v>29.629999000000002</v>
      </c>
      <c r="C1034">
        <v>30.09</v>
      </c>
      <c r="D1034">
        <v>29</v>
      </c>
      <c r="E1034">
        <v>29.74</v>
      </c>
      <c r="F1034">
        <v>29.74</v>
      </c>
      <c r="G1034">
        <v>20223000</v>
      </c>
    </row>
    <row r="1035" spans="1:7" x14ac:dyDescent="0.25">
      <c r="A1035" s="27">
        <v>42012</v>
      </c>
      <c r="B1035">
        <v>30.83</v>
      </c>
      <c r="C1035">
        <v>31.77</v>
      </c>
      <c r="D1035">
        <v>30.709999</v>
      </c>
      <c r="E1035">
        <v>31.610001</v>
      </c>
      <c r="F1035">
        <v>31.610001</v>
      </c>
      <c r="G1035">
        <v>19774200</v>
      </c>
    </row>
    <row r="1036" spans="1:7" x14ac:dyDescent="0.25">
      <c r="A1036" s="27">
        <v>42013</v>
      </c>
      <c r="B1036">
        <v>31.950001</v>
      </c>
      <c r="C1036">
        <v>32</v>
      </c>
      <c r="D1036">
        <v>30.120000999999998</v>
      </c>
      <c r="E1036">
        <v>30.41</v>
      </c>
      <c r="F1036">
        <v>30.41</v>
      </c>
      <c r="G1036">
        <v>23357500</v>
      </c>
    </row>
    <row r="1037" spans="1:7" x14ac:dyDescent="0.25">
      <c r="A1037" s="27">
        <v>42016</v>
      </c>
      <c r="B1037">
        <v>30.120000999999998</v>
      </c>
      <c r="C1037">
        <v>30.23</v>
      </c>
      <c r="D1037">
        <v>28.18</v>
      </c>
      <c r="E1037">
        <v>28.92</v>
      </c>
      <c r="F1037">
        <v>28.92</v>
      </c>
      <c r="G1037">
        <v>24066300</v>
      </c>
    </row>
    <row r="1038" spans="1:7" x14ac:dyDescent="0.25">
      <c r="A1038" s="27">
        <v>42017</v>
      </c>
      <c r="B1038">
        <v>29.59</v>
      </c>
      <c r="C1038">
        <v>29.959999</v>
      </c>
      <c r="D1038">
        <v>27.35</v>
      </c>
      <c r="E1038">
        <v>28.110001</v>
      </c>
      <c r="F1038">
        <v>28.110001</v>
      </c>
      <c r="G1038">
        <v>33653500</v>
      </c>
    </row>
    <row r="1039" spans="1:7" x14ac:dyDescent="0.25">
      <c r="A1039" s="27">
        <v>42018</v>
      </c>
      <c r="B1039">
        <v>26.77</v>
      </c>
      <c r="C1039">
        <v>27.700001</v>
      </c>
      <c r="D1039">
        <v>26.52</v>
      </c>
      <c r="E1039">
        <v>27.57</v>
      </c>
      <c r="F1039">
        <v>27.57</v>
      </c>
      <c r="G1039">
        <v>33279100</v>
      </c>
    </row>
    <row r="1040" spans="1:7" x14ac:dyDescent="0.25">
      <c r="A1040" s="27">
        <v>42019</v>
      </c>
      <c r="B1040">
        <v>27.92</v>
      </c>
      <c r="C1040">
        <v>28.299999</v>
      </c>
      <c r="D1040">
        <v>26.65</v>
      </c>
      <c r="E1040">
        <v>26.74</v>
      </c>
      <c r="F1040">
        <v>26.74</v>
      </c>
      <c r="G1040">
        <v>27095600</v>
      </c>
    </row>
    <row r="1041" spans="1:7" x14ac:dyDescent="0.25">
      <c r="A1041" s="27">
        <v>42020</v>
      </c>
      <c r="B1041">
        <v>26.700001</v>
      </c>
      <c r="C1041">
        <v>27.549999</v>
      </c>
      <c r="D1041">
        <v>26.17</v>
      </c>
      <c r="E1041">
        <v>27.25</v>
      </c>
      <c r="F1041">
        <v>27.25</v>
      </c>
      <c r="G1041">
        <v>28445400</v>
      </c>
    </row>
    <row r="1042" spans="1:7" x14ac:dyDescent="0.25">
      <c r="A1042" s="27">
        <v>42024</v>
      </c>
      <c r="B1042">
        <v>28.059999000000001</v>
      </c>
      <c r="C1042">
        <v>28.120000999999998</v>
      </c>
      <c r="D1042">
        <v>26.58</v>
      </c>
      <c r="E1042">
        <v>27.49</v>
      </c>
      <c r="F1042">
        <v>27.49</v>
      </c>
      <c r="G1042">
        <v>25774600</v>
      </c>
    </row>
    <row r="1043" spans="1:7" x14ac:dyDescent="0.25">
      <c r="A1043" s="27">
        <v>42025</v>
      </c>
      <c r="B1043">
        <v>27.15</v>
      </c>
      <c r="C1043">
        <v>28.809999000000001</v>
      </c>
      <c r="D1043">
        <v>26.82</v>
      </c>
      <c r="E1043">
        <v>28.76</v>
      </c>
      <c r="F1043">
        <v>28.76</v>
      </c>
      <c r="G1043">
        <v>27144500</v>
      </c>
    </row>
    <row r="1044" spans="1:7" x14ac:dyDescent="0.25">
      <c r="A1044" s="27">
        <v>42026</v>
      </c>
      <c r="B1044">
        <v>29.58</v>
      </c>
      <c r="C1044">
        <v>30.700001</v>
      </c>
      <c r="D1044">
        <v>28.469999000000001</v>
      </c>
      <c r="E1044">
        <v>30.66</v>
      </c>
      <c r="F1044">
        <v>30.66</v>
      </c>
      <c r="G1044">
        <v>27658100</v>
      </c>
    </row>
    <row r="1045" spans="1:7" x14ac:dyDescent="0.25">
      <c r="A1045" s="27">
        <v>42027</v>
      </c>
      <c r="B1045">
        <v>30.200001</v>
      </c>
      <c r="C1045">
        <v>31.09</v>
      </c>
      <c r="D1045">
        <v>29.690000999999999</v>
      </c>
      <c r="E1045">
        <v>29.82</v>
      </c>
      <c r="F1045">
        <v>29.82</v>
      </c>
      <c r="G1045">
        <v>22924000</v>
      </c>
    </row>
    <row r="1046" spans="1:7" x14ac:dyDescent="0.25">
      <c r="A1046" s="27">
        <v>42030</v>
      </c>
      <c r="B1046">
        <v>30.110001</v>
      </c>
      <c r="C1046">
        <v>31.209999</v>
      </c>
      <c r="D1046">
        <v>29.51</v>
      </c>
      <c r="E1046">
        <v>31.200001</v>
      </c>
      <c r="F1046">
        <v>31.200001</v>
      </c>
      <c r="G1046">
        <v>17698900</v>
      </c>
    </row>
    <row r="1047" spans="1:7" x14ac:dyDescent="0.25">
      <c r="A1047" s="27">
        <v>42031</v>
      </c>
      <c r="B1047">
        <v>29.49</v>
      </c>
      <c r="C1047">
        <v>30.690000999999999</v>
      </c>
      <c r="D1047">
        <v>29.190000999999999</v>
      </c>
      <c r="E1047">
        <v>29.709999</v>
      </c>
      <c r="F1047">
        <v>29.709999</v>
      </c>
      <c r="G1047">
        <v>28119000</v>
      </c>
    </row>
    <row r="1048" spans="1:7" x14ac:dyDescent="0.25">
      <c r="A1048" s="27">
        <v>42032</v>
      </c>
      <c r="B1048">
        <v>30.549999</v>
      </c>
      <c r="C1048">
        <v>30.58</v>
      </c>
      <c r="D1048">
        <v>26.809999000000001</v>
      </c>
      <c r="E1048">
        <v>27.129999000000002</v>
      </c>
      <c r="F1048">
        <v>27.129999000000002</v>
      </c>
      <c r="G1048">
        <v>39811800</v>
      </c>
    </row>
    <row r="1049" spans="1:7" x14ac:dyDescent="0.25">
      <c r="A1049" s="27">
        <v>42033</v>
      </c>
      <c r="B1049">
        <v>26.969999000000001</v>
      </c>
      <c r="C1049">
        <v>27.99</v>
      </c>
      <c r="D1049">
        <v>26.059999000000001</v>
      </c>
      <c r="E1049">
        <v>27.82</v>
      </c>
      <c r="F1049">
        <v>27.82</v>
      </c>
      <c r="G1049">
        <v>36316100</v>
      </c>
    </row>
    <row r="1050" spans="1:7" x14ac:dyDescent="0.25">
      <c r="A1050" s="27">
        <v>42034</v>
      </c>
      <c r="B1050">
        <v>26.9</v>
      </c>
      <c r="C1050">
        <v>27.469999000000001</v>
      </c>
      <c r="D1050">
        <v>24.799999</v>
      </c>
      <c r="E1050">
        <v>24.969999000000001</v>
      </c>
      <c r="F1050">
        <v>24.969999000000001</v>
      </c>
      <c r="G1050">
        <v>40081700</v>
      </c>
    </row>
    <row r="1051" spans="1:7" x14ac:dyDescent="0.25">
      <c r="A1051" s="27">
        <v>42037</v>
      </c>
      <c r="B1051">
        <v>25.91</v>
      </c>
      <c r="C1051">
        <v>26.450001</v>
      </c>
      <c r="D1051">
        <v>24.75</v>
      </c>
      <c r="E1051">
        <v>26.450001</v>
      </c>
      <c r="F1051">
        <v>26.450001</v>
      </c>
      <c r="G1051">
        <v>27897300</v>
      </c>
    </row>
    <row r="1052" spans="1:7" x14ac:dyDescent="0.25">
      <c r="A1052" s="27">
        <v>42038</v>
      </c>
      <c r="B1052">
        <v>26.85</v>
      </c>
      <c r="C1052">
        <v>27.75</v>
      </c>
      <c r="D1052">
        <v>26.610001</v>
      </c>
      <c r="E1052">
        <v>27.68</v>
      </c>
      <c r="F1052">
        <v>27.68</v>
      </c>
      <c r="G1052">
        <v>22087300</v>
      </c>
    </row>
    <row r="1053" spans="1:7" x14ac:dyDescent="0.25">
      <c r="A1053" s="27">
        <v>42039</v>
      </c>
      <c r="B1053">
        <v>27.309999000000001</v>
      </c>
      <c r="C1053">
        <v>28.120000999999998</v>
      </c>
      <c r="D1053">
        <v>26.73</v>
      </c>
      <c r="E1053">
        <v>26.91</v>
      </c>
      <c r="F1053">
        <v>26.91</v>
      </c>
      <c r="G1053">
        <v>22114800</v>
      </c>
    </row>
    <row r="1054" spans="1:7" x14ac:dyDescent="0.25">
      <c r="A1054" s="27">
        <v>42040</v>
      </c>
      <c r="B1054">
        <v>27.15</v>
      </c>
      <c r="C1054">
        <v>28</v>
      </c>
      <c r="D1054">
        <v>27.139999</v>
      </c>
      <c r="E1054">
        <v>27.83</v>
      </c>
      <c r="F1054">
        <v>27.83</v>
      </c>
      <c r="G1054">
        <v>14450500</v>
      </c>
    </row>
    <row r="1055" spans="1:7" x14ac:dyDescent="0.25">
      <c r="A1055" s="27">
        <v>42041</v>
      </c>
      <c r="B1055">
        <v>28.15</v>
      </c>
      <c r="C1055">
        <v>28.360001</v>
      </c>
      <c r="D1055">
        <v>26.059999000000001</v>
      </c>
      <c r="E1055">
        <v>26.65</v>
      </c>
      <c r="F1055">
        <v>26.65</v>
      </c>
      <c r="G1055">
        <v>30131800</v>
      </c>
    </row>
    <row r="1056" spans="1:7" x14ac:dyDescent="0.25">
      <c r="A1056" s="27">
        <v>42044</v>
      </c>
      <c r="B1056">
        <v>26.15</v>
      </c>
      <c r="C1056">
        <v>26.66</v>
      </c>
      <c r="D1056">
        <v>25.940000999999999</v>
      </c>
      <c r="E1056">
        <v>26.530000999999999</v>
      </c>
      <c r="F1056">
        <v>26.530000999999999</v>
      </c>
      <c r="G1056">
        <v>16438500</v>
      </c>
    </row>
    <row r="1057" spans="1:7" x14ac:dyDescent="0.25">
      <c r="A1057" s="27">
        <v>42045</v>
      </c>
      <c r="B1057">
        <v>27.16</v>
      </c>
      <c r="C1057">
        <v>27.68</v>
      </c>
      <c r="D1057">
        <v>26.629999000000002</v>
      </c>
      <c r="E1057">
        <v>27.52</v>
      </c>
      <c r="F1057">
        <v>27.52</v>
      </c>
      <c r="G1057">
        <v>18775900</v>
      </c>
    </row>
    <row r="1058" spans="1:7" x14ac:dyDescent="0.25">
      <c r="A1058" s="27">
        <v>42046</v>
      </c>
      <c r="B1058">
        <v>27.24</v>
      </c>
      <c r="C1058">
        <v>27.450001</v>
      </c>
      <c r="D1058">
        <v>26.860001</v>
      </c>
      <c r="E1058">
        <v>27.370000999999998</v>
      </c>
      <c r="F1058">
        <v>27.370000999999998</v>
      </c>
      <c r="G1058">
        <v>15937400</v>
      </c>
    </row>
    <row r="1059" spans="1:7" x14ac:dyDescent="0.25">
      <c r="A1059" s="27">
        <v>42047</v>
      </c>
      <c r="B1059">
        <v>28.030000999999999</v>
      </c>
      <c r="C1059">
        <v>29.18</v>
      </c>
      <c r="D1059">
        <v>27.889999</v>
      </c>
      <c r="E1059">
        <v>29.049999</v>
      </c>
      <c r="F1059">
        <v>29.049999</v>
      </c>
      <c r="G1059">
        <v>17749600</v>
      </c>
    </row>
    <row r="1060" spans="1:7" x14ac:dyDescent="0.25">
      <c r="A1060" s="27">
        <v>42048</v>
      </c>
      <c r="B1060">
        <v>29.18</v>
      </c>
      <c r="C1060">
        <v>29.559999000000001</v>
      </c>
      <c r="D1060">
        <v>28.629999000000002</v>
      </c>
      <c r="E1060">
        <v>29.4</v>
      </c>
      <c r="F1060">
        <v>29.4</v>
      </c>
      <c r="G1060">
        <v>19414900</v>
      </c>
    </row>
    <row r="1061" spans="1:7" x14ac:dyDescent="0.25">
      <c r="A1061" s="27">
        <v>42052</v>
      </c>
      <c r="B1061">
        <v>29.129999000000002</v>
      </c>
      <c r="C1061">
        <v>29.559999000000001</v>
      </c>
      <c r="D1061">
        <v>28.9</v>
      </c>
      <c r="E1061">
        <v>29.309999000000001</v>
      </c>
      <c r="F1061">
        <v>29.309999000000001</v>
      </c>
      <c r="G1061">
        <v>11592400</v>
      </c>
    </row>
    <row r="1062" spans="1:7" x14ac:dyDescent="0.25">
      <c r="A1062" s="27">
        <v>42053</v>
      </c>
      <c r="B1062">
        <v>28.959999</v>
      </c>
      <c r="C1062">
        <v>29.690000999999999</v>
      </c>
      <c r="D1062">
        <v>28.92</v>
      </c>
      <c r="E1062">
        <v>29.549999</v>
      </c>
      <c r="F1062">
        <v>29.549999</v>
      </c>
      <c r="G1062">
        <v>14298100</v>
      </c>
    </row>
    <row r="1063" spans="1:7" x14ac:dyDescent="0.25">
      <c r="A1063" s="27">
        <v>42054</v>
      </c>
      <c r="B1063">
        <v>29.219999000000001</v>
      </c>
      <c r="C1063">
        <v>30.23</v>
      </c>
      <c r="D1063">
        <v>29.18</v>
      </c>
      <c r="E1063">
        <v>30.200001</v>
      </c>
      <c r="F1063">
        <v>30.200001</v>
      </c>
      <c r="G1063">
        <v>13714800</v>
      </c>
    </row>
    <row r="1064" spans="1:7" x14ac:dyDescent="0.25">
      <c r="A1064" s="27">
        <v>42055</v>
      </c>
      <c r="B1064">
        <v>29.610001</v>
      </c>
      <c r="C1064">
        <v>31.5</v>
      </c>
      <c r="D1064">
        <v>29.41</v>
      </c>
      <c r="E1064">
        <v>31.290001</v>
      </c>
      <c r="F1064">
        <v>31.290001</v>
      </c>
      <c r="G1064">
        <v>18978800</v>
      </c>
    </row>
    <row r="1065" spans="1:7" x14ac:dyDescent="0.25">
      <c r="A1065" s="27">
        <v>42058</v>
      </c>
      <c r="B1065">
        <v>30.940000999999999</v>
      </c>
      <c r="C1065">
        <v>31.299999</v>
      </c>
      <c r="D1065">
        <v>30.73</v>
      </c>
      <c r="E1065">
        <v>31.139999</v>
      </c>
      <c r="F1065">
        <v>31.139999</v>
      </c>
      <c r="G1065">
        <v>11529700</v>
      </c>
    </row>
    <row r="1066" spans="1:7" x14ac:dyDescent="0.25">
      <c r="A1066" s="27">
        <v>42059</v>
      </c>
      <c r="B1066">
        <v>31.290001</v>
      </c>
      <c r="C1066">
        <v>32.630001</v>
      </c>
      <c r="D1066">
        <v>31.24</v>
      </c>
      <c r="E1066">
        <v>32.419998</v>
      </c>
      <c r="F1066">
        <v>32.419998</v>
      </c>
      <c r="G1066">
        <v>16753200</v>
      </c>
    </row>
    <row r="1067" spans="1:7" x14ac:dyDescent="0.25">
      <c r="A1067" s="27">
        <v>42060</v>
      </c>
      <c r="B1067">
        <v>32.369999</v>
      </c>
      <c r="C1067">
        <v>33.709999000000003</v>
      </c>
      <c r="D1067">
        <v>31.860001</v>
      </c>
      <c r="E1067">
        <v>32.200001</v>
      </c>
      <c r="F1067">
        <v>32.200001</v>
      </c>
      <c r="G1067">
        <v>20467500</v>
      </c>
    </row>
    <row r="1068" spans="1:7" x14ac:dyDescent="0.25">
      <c r="A1068" s="27">
        <v>42061</v>
      </c>
      <c r="B1068">
        <v>32.32</v>
      </c>
      <c r="C1068">
        <v>32.990001999999997</v>
      </c>
      <c r="D1068">
        <v>31.690000999999999</v>
      </c>
      <c r="E1068">
        <v>32.590000000000003</v>
      </c>
      <c r="F1068">
        <v>32.590000000000003</v>
      </c>
      <c r="G1068">
        <v>19368000</v>
      </c>
    </row>
    <row r="1069" spans="1:7" x14ac:dyDescent="0.25">
      <c r="A1069" s="27">
        <v>42062</v>
      </c>
      <c r="B1069">
        <v>32.610000999999997</v>
      </c>
      <c r="C1069">
        <v>33.270000000000003</v>
      </c>
      <c r="D1069">
        <v>32.32</v>
      </c>
      <c r="E1069">
        <v>32.75</v>
      </c>
      <c r="F1069">
        <v>32.75</v>
      </c>
      <c r="G1069">
        <v>15593700</v>
      </c>
    </row>
    <row r="1070" spans="1:7" x14ac:dyDescent="0.25">
      <c r="A1070" s="27">
        <v>42065</v>
      </c>
      <c r="B1070">
        <v>32.93</v>
      </c>
      <c r="C1070">
        <v>33.880001</v>
      </c>
      <c r="D1070">
        <v>32.790000999999997</v>
      </c>
      <c r="E1070">
        <v>33.849997999999999</v>
      </c>
      <c r="F1070">
        <v>33.849997999999999</v>
      </c>
      <c r="G1070">
        <v>12019500</v>
      </c>
    </row>
    <row r="1071" spans="1:7" x14ac:dyDescent="0.25">
      <c r="A1071" s="27">
        <v>42066</v>
      </c>
      <c r="B1071">
        <v>33.509998000000003</v>
      </c>
      <c r="C1071">
        <v>33.68</v>
      </c>
      <c r="D1071">
        <v>32.200001</v>
      </c>
      <c r="E1071">
        <v>33.090000000000003</v>
      </c>
      <c r="F1071">
        <v>33.090000000000003</v>
      </c>
      <c r="G1071">
        <v>17560700</v>
      </c>
    </row>
    <row r="1072" spans="1:7" x14ac:dyDescent="0.25">
      <c r="A1072" s="27">
        <v>42067</v>
      </c>
      <c r="B1072">
        <v>32.639999000000003</v>
      </c>
      <c r="C1072">
        <v>33.25</v>
      </c>
      <c r="D1072">
        <v>31.91</v>
      </c>
      <c r="E1072">
        <v>33.169998</v>
      </c>
      <c r="F1072">
        <v>33.169998</v>
      </c>
      <c r="G1072">
        <v>16579300</v>
      </c>
    </row>
    <row r="1073" spans="1:7" x14ac:dyDescent="0.25">
      <c r="A1073" s="27">
        <v>42068</v>
      </c>
      <c r="B1073">
        <v>33.43</v>
      </c>
      <c r="C1073">
        <v>33.659999999999997</v>
      </c>
      <c r="D1073">
        <v>32.909999999999997</v>
      </c>
      <c r="E1073">
        <v>33.590000000000003</v>
      </c>
      <c r="F1073">
        <v>33.590000000000003</v>
      </c>
      <c r="G1073">
        <v>14259600</v>
      </c>
    </row>
    <row r="1074" spans="1:7" x14ac:dyDescent="0.25">
      <c r="A1074" s="27">
        <v>42069</v>
      </c>
      <c r="B1074">
        <v>33.110000999999997</v>
      </c>
      <c r="C1074">
        <v>33.599997999999999</v>
      </c>
      <c r="D1074">
        <v>31.9</v>
      </c>
      <c r="E1074">
        <v>32.090000000000003</v>
      </c>
      <c r="F1074">
        <v>32.090000000000003</v>
      </c>
      <c r="G1074">
        <v>22846400</v>
      </c>
    </row>
    <row r="1075" spans="1:7" x14ac:dyDescent="0.25">
      <c r="A1075" s="27">
        <v>42072</v>
      </c>
      <c r="B1075">
        <v>32.299999</v>
      </c>
      <c r="C1075">
        <v>32.869999</v>
      </c>
      <c r="D1075">
        <v>32.099997999999999</v>
      </c>
      <c r="E1075">
        <v>32.509998000000003</v>
      </c>
      <c r="F1075">
        <v>32.509998000000003</v>
      </c>
      <c r="G1075">
        <v>13328800</v>
      </c>
    </row>
    <row r="1076" spans="1:7" x14ac:dyDescent="0.25">
      <c r="A1076" s="27">
        <v>42073</v>
      </c>
      <c r="B1076">
        <v>31.620000999999998</v>
      </c>
      <c r="C1076">
        <v>31.85</v>
      </c>
      <c r="D1076">
        <v>31.07</v>
      </c>
      <c r="E1076">
        <v>31.5</v>
      </c>
      <c r="F1076">
        <v>31.5</v>
      </c>
      <c r="G1076">
        <v>20493500</v>
      </c>
    </row>
    <row r="1077" spans="1:7" x14ac:dyDescent="0.25">
      <c r="A1077" s="27">
        <v>42074</v>
      </c>
      <c r="B1077">
        <v>31.370000999999998</v>
      </c>
      <c r="C1077">
        <v>31.469999000000001</v>
      </c>
      <c r="D1077">
        <v>30.49</v>
      </c>
      <c r="E1077">
        <v>30.73</v>
      </c>
      <c r="F1077">
        <v>30.73</v>
      </c>
      <c r="G1077">
        <v>18728700</v>
      </c>
    </row>
    <row r="1078" spans="1:7" x14ac:dyDescent="0.25">
      <c r="A1078" s="27">
        <v>42075</v>
      </c>
      <c r="B1078">
        <v>31.26</v>
      </c>
      <c r="C1078">
        <v>32.599997999999999</v>
      </c>
      <c r="D1078">
        <v>31.219999000000001</v>
      </c>
      <c r="E1078">
        <v>32.529998999999997</v>
      </c>
      <c r="F1078">
        <v>32.529998999999997</v>
      </c>
      <c r="G1078">
        <v>12337000</v>
      </c>
    </row>
    <row r="1079" spans="1:7" x14ac:dyDescent="0.25">
      <c r="A1079" s="27">
        <v>42076</v>
      </c>
      <c r="B1079">
        <v>32.400002000000001</v>
      </c>
      <c r="C1079">
        <v>32.57</v>
      </c>
      <c r="D1079">
        <v>30.940000999999999</v>
      </c>
      <c r="E1079">
        <v>31.790001</v>
      </c>
      <c r="F1079">
        <v>31.790001</v>
      </c>
      <c r="G1079">
        <v>24648400</v>
      </c>
    </row>
    <row r="1080" spans="1:7" x14ac:dyDescent="0.25">
      <c r="A1080" s="27">
        <v>42079</v>
      </c>
      <c r="B1080">
        <v>32.200001</v>
      </c>
      <c r="C1080">
        <v>32.840000000000003</v>
      </c>
      <c r="D1080">
        <v>32.099997999999999</v>
      </c>
      <c r="E1080">
        <v>32.509998000000003</v>
      </c>
      <c r="F1080">
        <v>32.509998000000003</v>
      </c>
      <c r="G1080">
        <v>13763700</v>
      </c>
    </row>
    <row r="1081" spans="1:7" x14ac:dyDescent="0.25">
      <c r="A1081" s="27">
        <v>42080</v>
      </c>
      <c r="B1081">
        <v>32.07</v>
      </c>
      <c r="C1081">
        <v>32.790000999999997</v>
      </c>
      <c r="D1081">
        <v>31.84</v>
      </c>
      <c r="E1081">
        <v>32.689999</v>
      </c>
      <c r="F1081">
        <v>32.689999</v>
      </c>
      <c r="G1081">
        <v>13576300</v>
      </c>
    </row>
    <row r="1082" spans="1:7" x14ac:dyDescent="0.25">
      <c r="A1082" s="27">
        <v>42081</v>
      </c>
      <c r="B1082">
        <v>32.490001999999997</v>
      </c>
      <c r="C1082">
        <v>34.380001</v>
      </c>
      <c r="D1082">
        <v>32.240001999999997</v>
      </c>
      <c r="E1082">
        <v>34.119999</v>
      </c>
      <c r="F1082">
        <v>34.119999</v>
      </c>
      <c r="G1082">
        <v>26152800</v>
      </c>
    </row>
    <row r="1083" spans="1:7" x14ac:dyDescent="0.25">
      <c r="A1083" s="27">
        <v>42082</v>
      </c>
      <c r="B1083">
        <v>33.57</v>
      </c>
      <c r="C1083">
        <v>34.189999</v>
      </c>
      <c r="D1083">
        <v>33.189999</v>
      </c>
      <c r="E1083">
        <v>34.090000000000003</v>
      </c>
      <c r="F1083">
        <v>34.090000000000003</v>
      </c>
      <c r="G1083">
        <v>16226500</v>
      </c>
    </row>
    <row r="1084" spans="1:7" x14ac:dyDescent="0.25">
      <c r="A1084" s="27">
        <v>42083</v>
      </c>
      <c r="B1084">
        <v>34.450001</v>
      </c>
      <c r="C1084">
        <v>35.630001</v>
      </c>
      <c r="D1084">
        <v>34.259998000000003</v>
      </c>
      <c r="E1084">
        <v>34.630001</v>
      </c>
      <c r="F1084">
        <v>34.630001</v>
      </c>
      <c r="G1084">
        <v>17482400</v>
      </c>
    </row>
    <row r="1085" spans="1:7" x14ac:dyDescent="0.25">
      <c r="A1085" s="27">
        <v>42086</v>
      </c>
      <c r="B1085">
        <v>34.860000999999997</v>
      </c>
      <c r="C1085">
        <v>35.639999000000003</v>
      </c>
      <c r="D1085">
        <v>34.810001</v>
      </c>
      <c r="E1085">
        <v>35.25</v>
      </c>
      <c r="F1085">
        <v>35.25</v>
      </c>
      <c r="G1085">
        <v>11359700</v>
      </c>
    </row>
    <row r="1086" spans="1:7" x14ac:dyDescent="0.25">
      <c r="A1086" s="27">
        <v>42087</v>
      </c>
      <c r="B1086">
        <v>35.200001</v>
      </c>
      <c r="C1086">
        <v>36.060001</v>
      </c>
      <c r="D1086">
        <v>34.979999999999997</v>
      </c>
      <c r="E1086">
        <v>35.380001</v>
      </c>
      <c r="F1086">
        <v>35.380001</v>
      </c>
      <c r="G1086">
        <v>14747800</v>
      </c>
    </row>
    <row r="1087" spans="1:7" x14ac:dyDescent="0.25">
      <c r="A1087" s="27">
        <v>42088</v>
      </c>
      <c r="B1087">
        <v>35.549999</v>
      </c>
      <c r="C1087">
        <v>35.75</v>
      </c>
      <c r="D1087">
        <v>33.720001000000003</v>
      </c>
      <c r="E1087">
        <v>33.779998999999997</v>
      </c>
      <c r="F1087">
        <v>33.779998999999997</v>
      </c>
      <c r="G1087">
        <v>22454500</v>
      </c>
    </row>
    <row r="1088" spans="1:7" x14ac:dyDescent="0.25">
      <c r="A1088" s="27">
        <v>42089</v>
      </c>
      <c r="B1088">
        <v>33.130001</v>
      </c>
      <c r="C1088">
        <v>34.310001</v>
      </c>
      <c r="D1088">
        <v>32.790000999999997</v>
      </c>
      <c r="E1088">
        <v>34.090000000000003</v>
      </c>
      <c r="F1088">
        <v>34.090000000000003</v>
      </c>
      <c r="G1088">
        <v>21644800</v>
      </c>
    </row>
    <row r="1089" spans="1:7" x14ac:dyDescent="0.25">
      <c r="A1089" s="27">
        <v>42090</v>
      </c>
      <c r="B1089">
        <v>34.099997999999999</v>
      </c>
      <c r="C1089">
        <v>34.630001</v>
      </c>
      <c r="D1089">
        <v>33.970001000000003</v>
      </c>
      <c r="E1089">
        <v>34.470001000000003</v>
      </c>
      <c r="F1089">
        <v>34.470001000000003</v>
      </c>
      <c r="G1089">
        <v>12375500</v>
      </c>
    </row>
    <row r="1090" spans="1:7" x14ac:dyDescent="0.25">
      <c r="A1090" s="27">
        <v>42093</v>
      </c>
      <c r="B1090">
        <v>35.290000999999997</v>
      </c>
      <c r="C1090">
        <v>35.729999999999997</v>
      </c>
      <c r="D1090">
        <v>35.220001000000003</v>
      </c>
      <c r="E1090">
        <v>35.529998999999997</v>
      </c>
      <c r="F1090">
        <v>35.529998999999997</v>
      </c>
      <c r="G1090">
        <v>9133600</v>
      </c>
    </row>
    <row r="1091" spans="1:7" x14ac:dyDescent="0.25">
      <c r="A1091" s="27">
        <v>42094</v>
      </c>
      <c r="B1091">
        <v>35.400002000000001</v>
      </c>
      <c r="C1091">
        <v>35.459999000000003</v>
      </c>
      <c r="D1091">
        <v>34.43</v>
      </c>
      <c r="E1091">
        <v>34.639999000000003</v>
      </c>
      <c r="F1091">
        <v>34.639999000000003</v>
      </c>
      <c r="G1091">
        <v>13293300</v>
      </c>
    </row>
    <row r="1092" spans="1:7" x14ac:dyDescent="0.25">
      <c r="A1092" s="27">
        <v>42095</v>
      </c>
      <c r="B1092">
        <v>34.590000000000003</v>
      </c>
      <c r="C1092">
        <v>34.700001</v>
      </c>
      <c r="D1092">
        <v>33.549999</v>
      </c>
      <c r="E1092">
        <v>34.659999999999997</v>
      </c>
      <c r="F1092">
        <v>34.659999999999997</v>
      </c>
      <c r="G1092">
        <v>17437200</v>
      </c>
    </row>
    <row r="1093" spans="1:7" x14ac:dyDescent="0.25">
      <c r="A1093" s="27">
        <v>42096</v>
      </c>
      <c r="B1093">
        <v>34.919998</v>
      </c>
      <c r="C1093">
        <v>35.470001000000003</v>
      </c>
      <c r="D1093">
        <v>34.720001000000003</v>
      </c>
      <c r="E1093">
        <v>35.349997999999999</v>
      </c>
      <c r="F1093">
        <v>35.349997999999999</v>
      </c>
      <c r="G1093">
        <v>13373100</v>
      </c>
    </row>
    <row r="1094" spans="1:7" x14ac:dyDescent="0.25">
      <c r="A1094" s="27">
        <v>42100</v>
      </c>
      <c r="B1094">
        <v>34.990001999999997</v>
      </c>
      <c r="C1094">
        <v>36.43</v>
      </c>
      <c r="D1094">
        <v>34.860000999999997</v>
      </c>
      <c r="E1094">
        <v>36.090000000000003</v>
      </c>
      <c r="F1094">
        <v>36.090000000000003</v>
      </c>
      <c r="G1094">
        <v>10938100</v>
      </c>
    </row>
    <row r="1095" spans="1:7" x14ac:dyDescent="0.25">
      <c r="A1095" s="27">
        <v>42101</v>
      </c>
      <c r="B1095">
        <v>36.380001</v>
      </c>
      <c r="C1095">
        <v>36.779998999999997</v>
      </c>
      <c r="D1095">
        <v>36.18</v>
      </c>
      <c r="E1095">
        <v>36.220001000000003</v>
      </c>
      <c r="F1095">
        <v>36.220001000000003</v>
      </c>
      <c r="G1095">
        <v>9277200</v>
      </c>
    </row>
    <row r="1096" spans="1:7" x14ac:dyDescent="0.25">
      <c r="A1096" s="27">
        <v>42102</v>
      </c>
      <c r="B1096">
        <v>36.43</v>
      </c>
      <c r="C1096">
        <v>36.979999999999997</v>
      </c>
      <c r="D1096">
        <v>36.200001</v>
      </c>
      <c r="E1096">
        <v>36.909999999999997</v>
      </c>
      <c r="F1096">
        <v>36.909999999999997</v>
      </c>
      <c r="G1096">
        <v>12662500</v>
      </c>
    </row>
    <row r="1097" spans="1:7" x14ac:dyDescent="0.25">
      <c r="A1097" s="27">
        <v>42103</v>
      </c>
      <c r="B1097">
        <v>37.060001</v>
      </c>
      <c r="C1097">
        <v>38.240001999999997</v>
      </c>
      <c r="D1097">
        <v>36.650002000000001</v>
      </c>
      <c r="E1097">
        <v>38.189999</v>
      </c>
      <c r="F1097">
        <v>38.189999</v>
      </c>
      <c r="G1097">
        <v>11980700</v>
      </c>
    </row>
    <row r="1098" spans="1:7" x14ac:dyDescent="0.25">
      <c r="A1098" s="27">
        <v>42104</v>
      </c>
      <c r="B1098">
        <v>38.509998000000003</v>
      </c>
      <c r="C1098">
        <v>39.900002000000001</v>
      </c>
      <c r="D1098">
        <v>38.439999</v>
      </c>
      <c r="E1098">
        <v>39.889999000000003</v>
      </c>
      <c r="F1098">
        <v>39.889999000000003</v>
      </c>
      <c r="G1098">
        <v>14676200</v>
      </c>
    </row>
    <row r="1099" spans="1:7" x14ac:dyDescent="0.25">
      <c r="A1099" s="27">
        <v>42107</v>
      </c>
      <c r="B1099">
        <v>40.349997999999999</v>
      </c>
      <c r="C1099">
        <v>40.759998000000003</v>
      </c>
      <c r="D1099">
        <v>38.389999000000003</v>
      </c>
      <c r="E1099">
        <v>38.779998999999997</v>
      </c>
      <c r="F1099">
        <v>38.779998999999997</v>
      </c>
      <c r="G1099">
        <v>17068400</v>
      </c>
    </row>
    <row r="1100" spans="1:7" x14ac:dyDescent="0.25">
      <c r="A1100" s="27">
        <v>42108</v>
      </c>
      <c r="B1100">
        <v>38.32</v>
      </c>
      <c r="C1100">
        <v>39.459999000000003</v>
      </c>
      <c r="D1100">
        <v>38.029998999999997</v>
      </c>
      <c r="E1100">
        <v>39.099997999999999</v>
      </c>
      <c r="F1100">
        <v>39.099997999999999</v>
      </c>
      <c r="G1100">
        <v>14811500</v>
      </c>
    </row>
    <row r="1101" spans="1:7" x14ac:dyDescent="0.25">
      <c r="A1101" s="27">
        <v>42109</v>
      </c>
      <c r="B1101">
        <v>39.659999999999997</v>
      </c>
      <c r="C1101">
        <v>40.400002000000001</v>
      </c>
      <c r="D1101">
        <v>39.549999</v>
      </c>
      <c r="E1101">
        <v>39.939999</v>
      </c>
      <c r="F1101">
        <v>39.939999</v>
      </c>
      <c r="G1101">
        <v>12775100</v>
      </c>
    </row>
    <row r="1102" spans="1:7" x14ac:dyDescent="0.25">
      <c r="A1102" s="27">
        <v>42110</v>
      </c>
      <c r="B1102">
        <v>39.799999</v>
      </c>
      <c r="C1102">
        <v>41.16</v>
      </c>
      <c r="D1102">
        <v>39.639999000000003</v>
      </c>
      <c r="E1102">
        <v>40.770000000000003</v>
      </c>
      <c r="F1102">
        <v>40.770000000000003</v>
      </c>
      <c r="G1102">
        <v>13087700</v>
      </c>
    </row>
    <row r="1103" spans="1:7" x14ac:dyDescent="0.25">
      <c r="A1103" s="27">
        <v>42111</v>
      </c>
      <c r="B1103">
        <v>39.459999000000003</v>
      </c>
      <c r="C1103">
        <v>39.68</v>
      </c>
      <c r="D1103">
        <v>38.259998000000003</v>
      </c>
      <c r="E1103">
        <v>39.369999</v>
      </c>
      <c r="F1103">
        <v>39.369999</v>
      </c>
      <c r="G1103">
        <v>25597200</v>
      </c>
    </row>
    <row r="1104" spans="1:7" x14ac:dyDescent="0.25">
      <c r="A1104" s="27">
        <v>42114</v>
      </c>
      <c r="B1104">
        <v>40.189999</v>
      </c>
      <c r="C1104">
        <v>40.939999</v>
      </c>
      <c r="D1104">
        <v>39.959999000000003</v>
      </c>
      <c r="E1104">
        <v>40.720001000000003</v>
      </c>
      <c r="F1104">
        <v>40.720001000000003</v>
      </c>
      <c r="G1104">
        <v>11428700</v>
      </c>
    </row>
    <row r="1105" spans="1:7" x14ac:dyDescent="0.25">
      <c r="A1105" s="27">
        <v>42115</v>
      </c>
      <c r="B1105">
        <v>41.209999000000003</v>
      </c>
      <c r="C1105">
        <v>41.349997999999999</v>
      </c>
      <c r="D1105">
        <v>40.240001999999997</v>
      </c>
      <c r="E1105">
        <v>40.709999000000003</v>
      </c>
      <c r="F1105">
        <v>40.709999000000003</v>
      </c>
      <c r="G1105">
        <v>13367800</v>
      </c>
    </row>
    <row r="1106" spans="1:7" x14ac:dyDescent="0.25">
      <c r="A1106" s="27">
        <v>42116</v>
      </c>
      <c r="B1106">
        <v>40.939999</v>
      </c>
      <c r="C1106">
        <v>41.330002</v>
      </c>
      <c r="D1106">
        <v>40.130001</v>
      </c>
      <c r="E1106">
        <v>41.16</v>
      </c>
      <c r="F1106">
        <v>41.16</v>
      </c>
      <c r="G1106">
        <v>10673000</v>
      </c>
    </row>
    <row r="1107" spans="1:7" x14ac:dyDescent="0.25">
      <c r="A1107" s="27">
        <v>42117</v>
      </c>
      <c r="B1107">
        <v>40.880001</v>
      </c>
      <c r="C1107">
        <v>41.93</v>
      </c>
      <c r="D1107">
        <v>40.709999000000003</v>
      </c>
      <c r="E1107">
        <v>41.529998999999997</v>
      </c>
      <c r="F1107">
        <v>41.529998999999997</v>
      </c>
      <c r="G1107">
        <v>8476800</v>
      </c>
    </row>
    <row r="1108" spans="1:7" x14ac:dyDescent="0.25">
      <c r="A1108" s="27">
        <v>42118</v>
      </c>
      <c r="B1108">
        <v>41.82</v>
      </c>
      <c r="C1108">
        <v>42.07</v>
      </c>
      <c r="D1108">
        <v>41.459999000000003</v>
      </c>
      <c r="E1108">
        <v>41.919998</v>
      </c>
      <c r="F1108">
        <v>41.919998</v>
      </c>
      <c r="G1108">
        <v>7163700</v>
      </c>
    </row>
    <row r="1109" spans="1:7" x14ac:dyDescent="0.25">
      <c r="A1109" s="27">
        <v>42121</v>
      </c>
      <c r="B1109">
        <v>42.32</v>
      </c>
      <c r="C1109">
        <v>42.459999000000003</v>
      </c>
      <c r="D1109">
        <v>40.419998</v>
      </c>
      <c r="E1109">
        <v>40.75</v>
      </c>
      <c r="F1109">
        <v>40.75</v>
      </c>
      <c r="G1109">
        <v>13994500</v>
      </c>
    </row>
    <row r="1110" spans="1:7" x14ac:dyDescent="0.25">
      <c r="A1110" s="27">
        <v>42122</v>
      </c>
      <c r="B1110">
        <v>40.439999</v>
      </c>
      <c r="C1110">
        <v>42.169998</v>
      </c>
      <c r="D1110">
        <v>39.330002</v>
      </c>
      <c r="E1110">
        <v>42.16</v>
      </c>
      <c r="F1110">
        <v>42.16</v>
      </c>
      <c r="G1110">
        <v>15657700</v>
      </c>
    </row>
    <row r="1111" spans="1:7" x14ac:dyDescent="0.25">
      <c r="A1111" s="27">
        <v>42123</v>
      </c>
      <c r="B1111">
        <v>41.119999</v>
      </c>
      <c r="C1111">
        <v>41.900002000000001</v>
      </c>
      <c r="D1111">
        <v>40.340000000000003</v>
      </c>
      <c r="E1111">
        <v>41.02</v>
      </c>
      <c r="F1111">
        <v>41.02</v>
      </c>
      <c r="G1111">
        <v>21622800</v>
      </c>
    </row>
    <row r="1112" spans="1:7" x14ac:dyDescent="0.25">
      <c r="A1112" s="27">
        <v>42124</v>
      </c>
      <c r="B1112">
        <v>40.490001999999997</v>
      </c>
      <c r="C1112">
        <v>40.93</v>
      </c>
      <c r="D1112">
        <v>39.080002</v>
      </c>
      <c r="E1112">
        <v>39.919998</v>
      </c>
      <c r="F1112">
        <v>39.919998</v>
      </c>
      <c r="G1112">
        <v>19010000</v>
      </c>
    </row>
    <row r="1113" spans="1:7" x14ac:dyDescent="0.25">
      <c r="A1113" s="27">
        <v>42125</v>
      </c>
      <c r="B1113">
        <v>40.439999</v>
      </c>
      <c r="C1113">
        <v>41.849997999999999</v>
      </c>
      <c r="D1113">
        <v>40.419998</v>
      </c>
      <c r="E1113">
        <v>41.82</v>
      </c>
      <c r="F1113">
        <v>41.82</v>
      </c>
      <c r="G1113">
        <v>13636200</v>
      </c>
    </row>
    <row r="1114" spans="1:7" x14ac:dyDescent="0.25">
      <c r="A1114" s="27">
        <v>42128</v>
      </c>
      <c r="B1114">
        <v>42.110000999999997</v>
      </c>
      <c r="C1114">
        <v>42.439999</v>
      </c>
      <c r="D1114">
        <v>41.259998000000003</v>
      </c>
      <c r="E1114">
        <v>41.689999</v>
      </c>
      <c r="F1114">
        <v>41.689999</v>
      </c>
      <c r="G1114">
        <v>11282400</v>
      </c>
    </row>
    <row r="1115" spans="1:7" x14ac:dyDescent="0.25">
      <c r="A1115" s="27">
        <v>42129</v>
      </c>
      <c r="B1115">
        <v>41.509998000000003</v>
      </c>
      <c r="C1115">
        <v>41.830002</v>
      </c>
      <c r="D1115">
        <v>40.279998999999997</v>
      </c>
      <c r="E1115">
        <v>40.340000000000003</v>
      </c>
      <c r="F1115">
        <v>40.340000000000003</v>
      </c>
      <c r="G1115">
        <v>18083200</v>
      </c>
    </row>
    <row r="1116" spans="1:7" x14ac:dyDescent="0.25">
      <c r="A1116" s="27">
        <v>42130</v>
      </c>
      <c r="B1116">
        <v>40.790000999999997</v>
      </c>
      <c r="C1116">
        <v>40.98</v>
      </c>
      <c r="D1116">
        <v>38.340000000000003</v>
      </c>
      <c r="E1116">
        <v>39.68</v>
      </c>
      <c r="F1116">
        <v>39.68</v>
      </c>
      <c r="G1116">
        <v>23925400</v>
      </c>
    </row>
    <row r="1117" spans="1:7" x14ac:dyDescent="0.25">
      <c r="A1117" s="27">
        <v>42131</v>
      </c>
      <c r="B1117">
        <v>39.450001</v>
      </c>
      <c r="C1117">
        <v>40.310001</v>
      </c>
      <c r="D1117">
        <v>38.939999</v>
      </c>
      <c r="E1117">
        <v>39.900002000000001</v>
      </c>
      <c r="F1117">
        <v>39.900002000000001</v>
      </c>
      <c r="G1117">
        <v>15883700</v>
      </c>
    </row>
    <row r="1118" spans="1:7" x14ac:dyDescent="0.25">
      <c r="A1118" s="27">
        <v>42132</v>
      </c>
      <c r="B1118">
        <v>41.490001999999997</v>
      </c>
      <c r="C1118">
        <v>42.16</v>
      </c>
      <c r="D1118">
        <v>41.220001000000003</v>
      </c>
      <c r="E1118">
        <v>41.98</v>
      </c>
      <c r="F1118">
        <v>41.98</v>
      </c>
      <c r="G1118">
        <v>12498400</v>
      </c>
    </row>
    <row r="1119" spans="1:7" x14ac:dyDescent="0.25">
      <c r="A1119" s="27">
        <v>42135</v>
      </c>
      <c r="B1119">
        <v>41.939999</v>
      </c>
      <c r="C1119">
        <v>42.080002</v>
      </c>
      <c r="D1119">
        <v>40.900002000000001</v>
      </c>
      <c r="E1119">
        <v>40.959999000000003</v>
      </c>
      <c r="F1119">
        <v>40.959999000000003</v>
      </c>
      <c r="G1119">
        <v>11199400</v>
      </c>
    </row>
    <row r="1120" spans="1:7" x14ac:dyDescent="0.25">
      <c r="A1120" s="27">
        <v>42136</v>
      </c>
      <c r="B1120">
        <v>40.209999000000003</v>
      </c>
      <c r="C1120">
        <v>41.299999</v>
      </c>
      <c r="D1120">
        <v>39.720001000000003</v>
      </c>
      <c r="E1120">
        <v>41.060001</v>
      </c>
      <c r="F1120">
        <v>41.060001</v>
      </c>
      <c r="G1120">
        <v>14083400</v>
      </c>
    </row>
    <row r="1121" spans="1:7" x14ac:dyDescent="0.25">
      <c r="A1121" s="27">
        <v>42137</v>
      </c>
      <c r="B1121">
        <v>41.43</v>
      </c>
      <c r="C1121">
        <v>41.880001</v>
      </c>
      <c r="D1121">
        <v>40.98</v>
      </c>
      <c r="E1121">
        <v>41.779998999999997</v>
      </c>
      <c r="F1121">
        <v>41.779998999999997</v>
      </c>
      <c r="G1121">
        <v>12636100</v>
      </c>
    </row>
    <row r="1122" spans="1:7" x14ac:dyDescent="0.25">
      <c r="A1122" s="27">
        <v>42138</v>
      </c>
      <c r="B1122">
        <v>42.25</v>
      </c>
      <c r="C1122">
        <v>42.650002000000001</v>
      </c>
      <c r="D1122">
        <v>42.07</v>
      </c>
      <c r="E1122">
        <v>42.650002000000001</v>
      </c>
      <c r="F1122">
        <v>42.650002000000001</v>
      </c>
      <c r="G1122">
        <v>8124600</v>
      </c>
    </row>
    <row r="1123" spans="1:7" x14ac:dyDescent="0.25">
      <c r="A1123" s="27">
        <v>42139</v>
      </c>
      <c r="B1123">
        <v>42.790000999999997</v>
      </c>
      <c r="C1123">
        <v>43.02</v>
      </c>
      <c r="D1123">
        <v>42.139999000000003</v>
      </c>
      <c r="E1123">
        <v>42.990001999999997</v>
      </c>
      <c r="F1123">
        <v>42.990001999999997</v>
      </c>
      <c r="G1123">
        <v>9988500</v>
      </c>
    </row>
    <row r="1124" spans="1:7" x14ac:dyDescent="0.25">
      <c r="A1124" s="27">
        <v>42142</v>
      </c>
      <c r="B1124">
        <v>43</v>
      </c>
      <c r="C1124">
        <v>44.759998000000003</v>
      </c>
      <c r="D1124">
        <v>42.93</v>
      </c>
      <c r="E1124">
        <v>44.400002000000001</v>
      </c>
      <c r="F1124">
        <v>44.400002000000001</v>
      </c>
      <c r="G1124">
        <v>9948700</v>
      </c>
    </row>
    <row r="1125" spans="1:7" x14ac:dyDescent="0.25">
      <c r="A1125" s="27">
        <v>42143</v>
      </c>
      <c r="B1125">
        <v>44.650002000000001</v>
      </c>
      <c r="C1125">
        <v>45.389999000000003</v>
      </c>
      <c r="D1125">
        <v>44.049999</v>
      </c>
      <c r="E1125">
        <v>45.029998999999997</v>
      </c>
      <c r="F1125">
        <v>45.029998999999997</v>
      </c>
      <c r="G1125">
        <v>13022200</v>
      </c>
    </row>
    <row r="1126" spans="1:7" x14ac:dyDescent="0.25">
      <c r="A1126" s="27">
        <v>42144</v>
      </c>
      <c r="B1126">
        <v>45.130001</v>
      </c>
      <c r="C1126">
        <v>45.360000999999997</v>
      </c>
      <c r="D1126">
        <v>44.34</v>
      </c>
      <c r="E1126">
        <v>44.950001</v>
      </c>
      <c r="F1126">
        <v>44.950001</v>
      </c>
      <c r="G1126">
        <v>14389800</v>
      </c>
    </row>
    <row r="1127" spans="1:7" x14ac:dyDescent="0.25">
      <c r="A1127" s="27">
        <v>42145</v>
      </c>
      <c r="B1127">
        <v>44.700001</v>
      </c>
      <c r="C1127">
        <v>46.43</v>
      </c>
      <c r="D1127">
        <v>44.5</v>
      </c>
      <c r="E1127">
        <v>46.18</v>
      </c>
      <c r="F1127">
        <v>46.18</v>
      </c>
      <c r="G1127">
        <v>11050300</v>
      </c>
    </row>
    <row r="1128" spans="1:7" x14ac:dyDescent="0.25">
      <c r="A1128" s="27">
        <v>42146</v>
      </c>
      <c r="B1128">
        <v>46.279998999999997</v>
      </c>
      <c r="C1128">
        <v>46.639999000000003</v>
      </c>
      <c r="D1128">
        <v>45.889999000000003</v>
      </c>
      <c r="E1128">
        <v>46.09</v>
      </c>
      <c r="F1128">
        <v>46.09</v>
      </c>
      <c r="G1128">
        <v>10089600</v>
      </c>
    </row>
    <row r="1129" spans="1:7" x14ac:dyDescent="0.25">
      <c r="A1129" s="27">
        <v>42150</v>
      </c>
      <c r="B1129">
        <v>45.57</v>
      </c>
      <c r="C1129">
        <v>45.779998999999997</v>
      </c>
      <c r="D1129">
        <v>43.880001</v>
      </c>
      <c r="E1129">
        <v>44.310001</v>
      </c>
      <c r="F1129">
        <v>44.310001</v>
      </c>
      <c r="G1129">
        <v>16987200</v>
      </c>
    </row>
    <row r="1130" spans="1:7" x14ac:dyDescent="0.25">
      <c r="A1130" s="27">
        <v>42151</v>
      </c>
      <c r="B1130">
        <v>44.709999000000003</v>
      </c>
      <c r="C1130">
        <v>46.25</v>
      </c>
      <c r="D1130">
        <v>44.43</v>
      </c>
      <c r="E1130">
        <v>45.990001999999997</v>
      </c>
      <c r="F1130">
        <v>45.990001999999997</v>
      </c>
      <c r="G1130">
        <v>10979100</v>
      </c>
    </row>
    <row r="1131" spans="1:7" x14ac:dyDescent="0.25">
      <c r="A1131" s="27">
        <v>42152</v>
      </c>
      <c r="B1131">
        <v>45.459999000000003</v>
      </c>
      <c r="C1131">
        <v>45.740001999999997</v>
      </c>
      <c r="D1131">
        <v>44.830002</v>
      </c>
      <c r="E1131">
        <v>45.470001000000003</v>
      </c>
      <c r="F1131">
        <v>45.470001000000003</v>
      </c>
      <c r="G1131">
        <v>12197800</v>
      </c>
    </row>
    <row r="1132" spans="1:7" x14ac:dyDescent="0.25">
      <c r="A1132" s="27">
        <v>42153</v>
      </c>
      <c r="B1132">
        <v>45.360000999999997</v>
      </c>
      <c r="C1132">
        <v>45.82</v>
      </c>
      <c r="D1132">
        <v>44.540000999999997</v>
      </c>
      <c r="E1132">
        <v>45.189999</v>
      </c>
      <c r="F1132">
        <v>45.189999</v>
      </c>
      <c r="G1132">
        <v>14036600</v>
      </c>
    </row>
    <row r="1133" spans="1:7" x14ac:dyDescent="0.25">
      <c r="A1133" s="27">
        <v>42156</v>
      </c>
      <c r="B1133">
        <v>45.700001</v>
      </c>
      <c r="C1133">
        <v>46.080002</v>
      </c>
      <c r="D1133">
        <v>44.91</v>
      </c>
      <c r="E1133">
        <v>45.610000999999997</v>
      </c>
      <c r="F1133">
        <v>45.610000999999997</v>
      </c>
      <c r="G1133">
        <v>12826400</v>
      </c>
    </row>
    <row r="1134" spans="1:7" x14ac:dyDescent="0.25">
      <c r="A1134" s="27">
        <v>42157</v>
      </c>
      <c r="B1134">
        <v>45.099997999999999</v>
      </c>
      <c r="C1134">
        <v>45.669998</v>
      </c>
      <c r="D1134">
        <v>44.610000999999997</v>
      </c>
      <c r="E1134">
        <v>44.869999</v>
      </c>
      <c r="F1134">
        <v>44.869999</v>
      </c>
      <c r="G1134">
        <v>11986200</v>
      </c>
    </row>
    <row r="1135" spans="1:7" x14ac:dyDescent="0.25">
      <c r="A1135" s="27">
        <v>42158</v>
      </c>
      <c r="B1135">
        <v>45.259998000000003</v>
      </c>
      <c r="C1135">
        <v>45.77</v>
      </c>
      <c r="D1135">
        <v>44.939999</v>
      </c>
      <c r="E1135">
        <v>45.650002000000001</v>
      </c>
      <c r="F1135">
        <v>45.650002000000001</v>
      </c>
      <c r="G1135">
        <v>12700500</v>
      </c>
    </row>
    <row r="1136" spans="1:7" x14ac:dyDescent="0.25">
      <c r="A1136" s="27">
        <v>42159</v>
      </c>
      <c r="B1136">
        <v>45.029998999999997</v>
      </c>
      <c r="C1136">
        <v>45.259998000000003</v>
      </c>
      <c r="D1136">
        <v>43.830002</v>
      </c>
      <c r="E1136">
        <v>44.099997999999999</v>
      </c>
      <c r="F1136">
        <v>44.099997999999999</v>
      </c>
      <c r="G1136">
        <v>18172500</v>
      </c>
    </row>
    <row r="1137" spans="1:7" x14ac:dyDescent="0.25">
      <c r="A1137" s="27">
        <v>42160</v>
      </c>
      <c r="B1137">
        <v>44.029998999999997</v>
      </c>
      <c r="C1137">
        <v>44.990001999999997</v>
      </c>
      <c r="D1137">
        <v>43.650002000000001</v>
      </c>
      <c r="E1137">
        <v>44.849997999999999</v>
      </c>
      <c r="F1137">
        <v>44.849997999999999</v>
      </c>
      <c r="G1137">
        <v>15341200</v>
      </c>
    </row>
    <row r="1138" spans="1:7" x14ac:dyDescent="0.25">
      <c r="A1138" s="27">
        <v>42163</v>
      </c>
      <c r="B1138">
        <v>44.669998</v>
      </c>
      <c r="C1138">
        <v>44.790000999999997</v>
      </c>
      <c r="D1138">
        <v>43.650002000000001</v>
      </c>
      <c r="E1138">
        <v>43.98</v>
      </c>
      <c r="F1138">
        <v>43.98</v>
      </c>
      <c r="G1138">
        <v>12602900</v>
      </c>
    </row>
    <row r="1139" spans="1:7" x14ac:dyDescent="0.25">
      <c r="A1139" s="27">
        <v>42164</v>
      </c>
      <c r="B1139">
        <v>43.84</v>
      </c>
      <c r="C1139">
        <v>44.639999000000003</v>
      </c>
      <c r="D1139">
        <v>43.380001</v>
      </c>
      <c r="E1139">
        <v>44.41</v>
      </c>
      <c r="F1139">
        <v>44.41</v>
      </c>
      <c r="G1139">
        <v>13834900</v>
      </c>
    </row>
    <row r="1140" spans="1:7" x14ac:dyDescent="0.25">
      <c r="A1140" s="27">
        <v>42165</v>
      </c>
      <c r="B1140">
        <v>45.110000999999997</v>
      </c>
      <c r="C1140">
        <v>46.5</v>
      </c>
      <c r="D1140">
        <v>45.02</v>
      </c>
      <c r="E1140">
        <v>46.34</v>
      </c>
      <c r="F1140">
        <v>46.34</v>
      </c>
      <c r="G1140">
        <v>14455400</v>
      </c>
    </row>
    <row r="1141" spans="1:7" x14ac:dyDescent="0.25">
      <c r="A1141" s="27">
        <v>42166</v>
      </c>
      <c r="B1141">
        <v>46.900002000000001</v>
      </c>
      <c r="C1141">
        <v>47.59</v>
      </c>
      <c r="D1141">
        <v>46.669998</v>
      </c>
      <c r="E1141">
        <v>47.34</v>
      </c>
      <c r="F1141">
        <v>47.34</v>
      </c>
      <c r="G1141">
        <v>12003000</v>
      </c>
    </row>
    <row r="1142" spans="1:7" x14ac:dyDescent="0.25">
      <c r="A1142" s="27">
        <v>42167</v>
      </c>
      <c r="B1142">
        <v>46.68</v>
      </c>
      <c r="C1142">
        <v>46.869999</v>
      </c>
      <c r="D1142">
        <v>45.810001</v>
      </c>
      <c r="E1142">
        <v>46.700001</v>
      </c>
      <c r="F1142">
        <v>46.700001</v>
      </c>
      <c r="G1142">
        <v>14033600</v>
      </c>
    </row>
    <row r="1143" spans="1:7" x14ac:dyDescent="0.25">
      <c r="A1143" s="27">
        <v>42170</v>
      </c>
      <c r="B1143">
        <v>45.580002</v>
      </c>
      <c r="C1143">
        <v>45.779998999999997</v>
      </c>
      <c r="D1143">
        <v>44.66</v>
      </c>
      <c r="E1143">
        <v>44.720001000000003</v>
      </c>
      <c r="F1143">
        <v>44.720001000000003</v>
      </c>
      <c r="G1143">
        <v>17024400</v>
      </c>
    </row>
    <row r="1144" spans="1:7" x14ac:dyDescent="0.25">
      <c r="A1144" s="27">
        <v>42171</v>
      </c>
      <c r="B1144">
        <v>44.290000999999997</v>
      </c>
      <c r="C1144">
        <v>45.720001000000003</v>
      </c>
      <c r="D1144">
        <v>44.060001</v>
      </c>
      <c r="E1144">
        <v>45.490001999999997</v>
      </c>
      <c r="F1144">
        <v>45.490001999999997</v>
      </c>
      <c r="G1144">
        <v>13737800</v>
      </c>
    </row>
    <row r="1145" spans="1:7" x14ac:dyDescent="0.25">
      <c r="A1145" s="27">
        <v>42172</v>
      </c>
      <c r="B1145">
        <v>45.740001999999997</v>
      </c>
      <c r="C1145">
        <v>46.150002000000001</v>
      </c>
      <c r="D1145">
        <v>44.610000999999997</v>
      </c>
      <c r="E1145">
        <v>45.66</v>
      </c>
      <c r="F1145">
        <v>45.66</v>
      </c>
      <c r="G1145">
        <v>20804900</v>
      </c>
    </row>
    <row r="1146" spans="1:7" x14ac:dyDescent="0.25">
      <c r="A1146" s="27">
        <v>42173</v>
      </c>
      <c r="B1146">
        <v>46.290000999999997</v>
      </c>
      <c r="C1146">
        <v>47.450001</v>
      </c>
      <c r="D1146">
        <v>46.130001</v>
      </c>
      <c r="E1146">
        <v>46.970001000000003</v>
      </c>
      <c r="F1146">
        <v>46.970001000000003</v>
      </c>
      <c r="G1146">
        <v>16235600</v>
      </c>
    </row>
    <row r="1147" spans="1:7" x14ac:dyDescent="0.25">
      <c r="A1147" s="27">
        <v>42174</v>
      </c>
      <c r="B1147">
        <v>46.98</v>
      </c>
      <c r="C1147">
        <v>47.080002</v>
      </c>
      <c r="D1147">
        <v>46.27</v>
      </c>
      <c r="E1147">
        <v>46.529998999999997</v>
      </c>
      <c r="F1147">
        <v>46.529998999999997</v>
      </c>
      <c r="G1147">
        <v>12295400</v>
      </c>
    </row>
    <row r="1148" spans="1:7" x14ac:dyDescent="0.25">
      <c r="A1148" s="27">
        <v>42177</v>
      </c>
      <c r="B1148">
        <v>47.549999</v>
      </c>
      <c r="C1148">
        <v>48.490001999999997</v>
      </c>
      <c r="D1148">
        <v>47.220001000000003</v>
      </c>
      <c r="E1148">
        <v>48.459999000000003</v>
      </c>
      <c r="F1148">
        <v>48.459999000000003</v>
      </c>
      <c r="G1148">
        <v>12762000</v>
      </c>
    </row>
    <row r="1149" spans="1:7" x14ac:dyDescent="0.25">
      <c r="A1149" s="27">
        <v>42178</v>
      </c>
      <c r="B1149">
        <v>48.720001000000003</v>
      </c>
      <c r="C1149">
        <v>49.740001999999997</v>
      </c>
      <c r="D1149">
        <v>48.66</v>
      </c>
      <c r="E1149">
        <v>49.68</v>
      </c>
      <c r="F1149">
        <v>49.68</v>
      </c>
      <c r="G1149">
        <v>11581100</v>
      </c>
    </row>
    <row r="1150" spans="1:7" x14ac:dyDescent="0.25">
      <c r="A1150" s="27">
        <v>42179</v>
      </c>
      <c r="B1150">
        <v>49.450001</v>
      </c>
      <c r="C1150">
        <v>50.099997999999999</v>
      </c>
      <c r="D1150">
        <v>48.639999000000003</v>
      </c>
      <c r="E1150">
        <v>48.779998999999997</v>
      </c>
      <c r="F1150">
        <v>48.779998999999997</v>
      </c>
      <c r="G1150">
        <v>12329900</v>
      </c>
    </row>
    <row r="1151" spans="1:7" x14ac:dyDescent="0.25">
      <c r="A1151" s="27">
        <v>42180</v>
      </c>
      <c r="B1151">
        <v>49.09</v>
      </c>
      <c r="C1151">
        <v>49.509998000000003</v>
      </c>
      <c r="D1151">
        <v>48.040000999999997</v>
      </c>
      <c r="E1151">
        <v>48.310001</v>
      </c>
      <c r="F1151">
        <v>48.310001</v>
      </c>
      <c r="G1151">
        <v>13764000</v>
      </c>
    </row>
    <row r="1152" spans="1:7" x14ac:dyDescent="0.25">
      <c r="A1152" s="27">
        <v>42181</v>
      </c>
      <c r="B1152">
        <v>48.59</v>
      </c>
      <c r="C1152">
        <v>48.900002000000001</v>
      </c>
      <c r="D1152">
        <v>47.57</v>
      </c>
      <c r="E1152">
        <v>48.599997999999999</v>
      </c>
      <c r="F1152">
        <v>48.599997999999999</v>
      </c>
      <c r="G1152">
        <v>14805100</v>
      </c>
    </row>
    <row r="1153" spans="1:7" x14ac:dyDescent="0.25">
      <c r="A1153" s="27">
        <v>42184</v>
      </c>
      <c r="B1153">
        <v>45.650002000000001</v>
      </c>
      <c r="C1153">
        <v>46.41</v>
      </c>
      <c r="D1153">
        <v>39.82</v>
      </c>
      <c r="E1153">
        <v>40.470001000000003</v>
      </c>
      <c r="F1153">
        <v>40.470001000000003</v>
      </c>
      <c r="G1153">
        <v>38561600</v>
      </c>
    </row>
    <row r="1154" spans="1:7" x14ac:dyDescent="0.25">
      <c r="A1154" s="27">
        <v>42185</v>
      </c>
      <c r="B1154">
        <v>42.389999000000003</v>
      </c>
      <c r="C1154">
        <v>42.48</v>
      </c>
      <c r="D1154">
        <v>38.729999999999997</v>
      </c>
      <c r="E1154">
        <v>40.610000999999997</v>
      </c>
      <c r="F1154">
        <v>40.610000999999997</v>
      </c>
      <c r="G1154">
        <v>30450800</v>
      </c>
    </row>
    <row r="1155" spans="1:7" x14ac:dyDescent="0.25">
      <c r="A1155" s="27">
        <v>42186</v>
      </c>
      <c r="B1155">
        <v>42.700001</v>
      </c>
      <c r="C1155">
        <v>43.400002000000001</v>
      </c>
      <c r="D1155">
        <v>41.41</v>
      </c>
      <c r="E1155">
        <v>43.299999</v>
      </c>
      <c r="F1155">
        <v>43.299999</v>
      </c>
      <c r="G1155">
        <v>22667800</v>
      </c>
    </row>
    <row r="1156" spans="1:7" x14ac:dyDescent="0.25">
      <c r="A1156" s="27">
        <v>42187</v>
      </c>
      <c r="B1156">
        <v>43.310001</v>
      </c>
      <c r="C1156">
        <v>43.509998000000003</v>
      </c>
      <c r="D1156">
        <v>39.759998000000003</v>
      </c>
      <c r="E1156">
        <v>40.590000000000003</v>
      </c>
      <c r="F1156">
        <v>40.590000000000003</v>
      </c>
      <c r="G1156">
        <v>26043100</v>
      </c>
    </row>
    <row r="1157" spans="1:7" x14ac:dyDescent="0.25">
      <c r="A1157" s="27">
        <v>42191</v>
      </c>
      <c r="B1157">
        <v>38.669998</v>
      </c>
      <c r="C1157">
        <v>40.509998000000003</v>
      </c>
      <c r="D1157">
        <v>38.270000000000003</v>
      </c>
      <c r="E1157">
        <v>39.590000000000003</v>
      </c>
      <c r="F1157">
        <v>39.590000000000003</v>
      </c>
      <c r="G1157">
        <v>24588600</v>
      </c>
    </row>
    <row r="1158" spans="1:7" x14ac:dyDescent="0.25">
      <c r="A1158" s="27">
        <v>42192</v>
      </c>
      <c r="B1158">
        <v>39.68</v>
      </c>
      <c r="C1158">
        <v>41.689999</v>
      </c>
      <c r="D1158">
        <v>37.400002000000001</v>
      </c>
      <c r="E1158">
        <v>41.66</v>
      </c>
      <c r="F1158">
        <v>41.66</v>
      </c>
      <c r="G1158">
        <v>33050100</v>
      </c>
    </row>
    <row r="1159" spans="1:7" x14ac:dyDescent="0.25">
      <c r="A1159" s="27">
        <v>42193</v>
      </c>
      <c r="B1159">
        <v>39.880001</v>
      </c>
      <c r="C1159">
        <v>40.369999</v>
      </c>
      <c r="D1159">
        <v>37.409999999999997</v>
      </c>
      <c r="E1159">
        <v>37.479999999999997</v>
      </c>
      <c r="F1159">
        <v>37.479999999999997</v>
      </c>
      <c r="G1159">
        <v>37258200</v>
      </c>
    </row>
    <row r="1160" spans="1:7" x14ac:dyDescent="0.25">
      <c r="A1160" s="27">
        <v>42194</v>
      </c>
      <c r="B1160">
        <v>39.470001000000003</v>
      </c>
      <c r="C1160">
        <v>39.630001</v>
      </c>
      <c r="D1160">
        <v>36.950001</v>
      </c>
      <c r="E1160">
        <v>37.150002000000001</v>
      </c>
      <c r="F1160">
        <v>37.150002000000001</v>
      </c>
      <c r="G1160">
        <v>25188200</v>
      </c>
    </row>
    <row r="1161" spans="1:7" x14ac:dyDescent="0.25">
      <c r="A1161" s="27">
        <v>42195</v>
      </c>
      <c r="B1161">
        <v>38.979999999999997</v>
      </c>
      <c r="C1161">
        <v>39.979999999999997</v>
      </c>
      <c r="D1161">
        <v>37.919998</v>
      </c>
      <c r="E1161">
        <v>39.909999999999997</v>
      </c>
      <c r="F1161">
        <v>39.909999999999997</v>
      </c>
      <c r="G1161">
        <v>27400500</v>
      </c>
    </row>
    <row r="1162" spans="1:7" x14ac:dyDescent="0.25">
      <c r="A1162" s="27">
        <v>42198</v>
      </c>
      <c r="B1162">
        <v>42.049999</v>
      </c>
      <c r="C1162">
        <v>43.93</v>
      </c>
      <c r="D1162">
        <v>41.830002</v>
      </c>
      <c r="E1162">
        <v>43.77</v>
      </c>
      <c r="F1162">
        <v>43.77</v>
      </c>
      <c r="G1162">
        <v>21241800</v>
      </c>
    </row>
    <row r="1163" spans="1:7" x14ac:dyDescent="0.25">
      <c r="A1163" s="27">
        <v>42199</v>
      </c>
      <c r="B1163">
        <v>43.619999</v>
      </c>
      <c r="C1163">
        <v>44.959999000000003</v>
      </c>
      <c r="D1163">
        <v>43.380001</v>
      </c>
      <c r="E1163">
        <v>44.060001</v>
      </c>
      <c r="F1163">
        <v>44.060001</v>
      </c>
      <c r="G1163">
        <v>16827600</v>
      </c>
    </row>
    <row r="1164" spans="1:7" x14ac:dyDescent="0.25">
      <c r="A1164" s="27">
        <v>42200</v>
      </c>
      <c r="B1164">
        <v>44.279998999999997</v>
      </c>
      <c r="C1164">
        <v>44.849997999999999</v>
      </c>
      <c r="D1164">
        <v>43.150002000000001</v>
      </c>
      <c r="E1164">
        <v>44.240001999999997</v>
      </c>
      <c r="F1164">
        <v>44.240001999999997</v>
      </c>
      <c r="G1164">
        <v>15483000</v>
      </c>
    </row>
    <row r="1165" spans="1:7" x14ac:dyDescent="0.25">
      <c r="A1165" s="27">
        <v>42201</v>
      </c>
      <c r="B1165">
        <v>45.68</v>
      </c>
      <c r="C1165">
        <v>47.279998999999997</v>
      </c>
      <c r="D1165">
        <v>45.560001</v>
      </c>
      <c r="E1165">
        <v>47.240001999999997</v>
      </c>
      <c r="F1165">
        <v>47.240001999999997</v>
      </c>
      <c r="G1165">
        <v>15085100</v>
      </c>
    </row>
    <row r="1166" spans="1:7" x14ac:dyDescent="0.25">
      <c r="A1166" s="27">
        <v>42202</v>
      </c>
      <c r="B1166">
        <v>47.490001999999997</v>
      </c>
      <c r="C1166">
        <v>47.650002000000001</v>
      </c>
      <c r="D1166">
        <v>46.860000999999997</v>
      </c>
      <c r="E1166">
        <v>47.560001</v>
      </c>
      <c r="F1166">
        <v>47.560001</v>
      </c>
      <c r="G1166">
        <v>11519100</v>
      </c>
    </row>
    <row r="1167" spans="1:7" x14ac:dyDescent="0.25">
      <c r="A1167" s="27">
        <v>42205</v>
      </c>
      <c r="B1167">
        <v>47.580002</v>
      </c>
      <c r="C1167">
        <v>48.720001000000003</v>
      </c>
      <c r="D1167">
        <v>47.32</v>
      </c>
      <c r="E1167">
        <v>47.689999</v>
      </c>
      <c r="F1167">
        <v>47.689999</v>
      </c>
      <c r="G1167">
        <v>11218700</v>
      </c>
    </row>
    <row r="1168" spans="1:7" x14ac:dyDescent="0.25">
      <c r="A1168" s="27">
        <v>42206</v>
      </c>
      <c r="B1168">
        <v>47.900002000000001</v>
      </c>
      <c r="C1168">
        <v>48.189999</v>
      </c>
      <c r="D1168">
        <v>47.220001000000003</v>
      </c>
      <c r="E1168">
        <v>48.110000999999997</v>
      </c>
      <c r="F1168">
        <v>48.110000999999997</v>
      </c>
      <c r="G1168">
        <v>11785100</v>
      </c>
    </row>
    <row r="1169" spans="1:7" x14ac:dyDescent="0.25">
      <c r="A1169" s="27">
        <v>42207</v>
      </c>
      <c r="B1169">
        <v>46.779998999999997</v>
      </c>
      <c r="C1169">
        <v>48.810001</v>
      </c>
      <c r="D1169">
        <v>46.779998999999997</v>
      </c>
      <c r="E1169">
        <v>48.34</v>
      </c>
      <c r="F1169">
        <v>48.34</v>
      </c>
      <c r="G1169">
        <v>13039800</v>
      </c>
    </row>
    <row r="1170" spans="1:7" x14ac:dyDescent="0.25">
      <c r="A1170" s="27">
        <v>42208</v>
      </c>
      <c r="B1170">
        <v>48.790000999999997</v>
      </c>
      <c r="C1170">
        <v>49.060001</v>
      </c>
      <c r="D1170">
        <v>47</v>
      </c>
      <c r="E1170">
        <v>47.59</v>
      </c>
      <c r="F1170">
        <v>47.59</v>
      </c>
      <c r="G1170">
        <v>18658200</v>
      </c>
    </row>
    <row r="1171" spans="1:7" x14ac:dyDescent="0.25">
      <c r="A1171" s="27">
        <v>42209</v>
      </c>
      <c r="B1171">
        <v>47.68</v>
      </c>
      <c r="C1171">
        <v>48.200001</v>
      </c>
      <c r="D1171">
        <v>45.470001000000003</v>
      </c>
      <c r="E1171">
        <v>46.200001</v>
      </c>
      <c r="F1171">
        <v>46.200001</v>
      </c>
      <c r="G1171">
        <v>19847900</v>
      </c>
    </row>
    <row r="1172" spans="1:7" x14ac:dyDescent="0.25">
      <c r="A1172" s="27">
        <v>42212</v>
      </c>
      <c r="B1172">
        <v>44.349997999999999</v>
      </c>
      <c r="C1172">
        <v>44.950001</v>
      </c>
      <c r="D1172">
        <v>42.700001</v>
      </c>
      <c r="E1172">
        <v>43.75</v>
      </c>
      <c r="F1172">
        <v>43.75</v>
      </c>
      <c r="G1172">
        <v>20796400</v>
      </c>
    </row>
    <row r="1173" spans="1:7" x14ac:dyDescent="0.25">
      <c r="A1173" s="27">
        <v>42213</v>
      </c>
      <c r="B1173">
        <v>45</v>
      </c>
      <c r="C1173">
        <v>47.290000999999997</v>
      </c>
      <c r="D1173">
        <v>43.889999000000003</v>
      </c>
      <c r="E1173">
        <v>46.950001</v>
      </c>
      <c r="F1173">
        <v>46.950001</v>
      </c>
      <c r="G1173">
        <v>18238600</v>
      </c>
    </row>
    <row r="1174" spans="1:7" x14ac:dyDescent="0.25">
      <c r="A1174" s="27">
        <v>42214</v>
      </c>
      <c r="B1174">
        <v>47.119999</v>
      </c>
      <c r="C1174">
        <v>48.09</v>
      </c>
      <c r="D1174">
        <v>46.880001</v>
      </c>
      <c r="E1174">
        <v>47.650002000000001</v>
      </c>
      <c r="F1174">
        <v>47.650002000000001</v>
      </c>
      <c r="G1174">
        <v>14559800</v>
      </c>
    </row>
    <row r="1175" spans="1:7" x14ac:dyDescent="0.25">
      <c r="A1175" s="27">
        <v>42215</v>
      </c>
      <c r="B1175">
        <v>47.450001</v>
      </c>
      <c r="C1175">
        <v>48.18</v>
      </c>
      <c r="D1175">
        <v>46.459999000000003</v>
      </c>
      <c r="E1175">
        <v>47.970001000000003</v>
      </c>
      <c r="F1175">
        <v>47.970001000000003</v>
      </c>
      <c r="G1175">
        <v>13246200</v>
      </c>
    </row>
    <row r="1176" spans="1:7" x14ac:dyDescent="0.25">
      <c r="A1176" s="27">
        <v>42216</v>
      </c>
      <c r="B1176">
        <v>48.290000999999997</v>
      </c>
      <c r="C1176">
        <v>48.740001999999997</v>
      </c>
      <c r="D1176">
        <v>47.380001</v>
      </c>
      <c r="E1176">
        <v>48.040000999999997</v>
      </c>
      <c r="F1176">
        <v>48.040000999999997</v>
      </c>
      <c r="G1176">
        <v>12476600</v>
      </c>
    </row>
    <row r="1177" spans="1:7" x14ac:dyDescent="0.25">
      <c r="A1177" s="27">
        <v>42219</v>
      </c>
      <c r="B1177">
        <v>48.27</v>
      </c>
      <c r="C1177">
        <v>48.889999000000003</v>
      </c>
      <c r="D1177">
        <v>46.799999</v>
      </c>
      <c r="E1177">
        <v>48.759998000000003</v>
      </c>
      <c r="F1177">
        <v>48.759998000000003</v>
      </c>
      <c r="G1177">
        <v>14348900</v>
      </c>
    </row>
    <row r="1178" spans="1:7" x14ac:dyDescent="0.25">
      <c r="A1178" s="27">
        <v>42220</v>
      </c>
      <c r="B1178">
        <v>48.439999</v>
      </c>
      <c r="C1178">
        <v>49</v>
      </c>
      <c r="D1178">
        <v>47.66</v>
      </c>
      <c r="E1178">
        <v>48.540000999999997</v>
      </c>
      <c r="F1178">
        <v>48.540000999999997</v>
      </c>
      <c r="G1178">
        <v>13747500</v>
      </c>
    </row>
    <row r="1179" spans="1:7" x14ac:dyDescent="0.25">
      <c r="A1179" s="27">
        <v>42221</v>
      </c>
      <c r="B1179">
        <v>48.740001999999997</v>
      </c>
      <c r="C1179">
        <v>49.599997999999999</v>
      </c>
      <c r="D1179">
        <v>48.209999000000003</v>
      </c>
      <c r="E1179">
        <v>48.880001</v>
      </c>
      <c r="F1179">
        <v>48.880001</v>
      </c>
      <c r="G1179">
        <v>13055800</v>
      </c>
    </row>
    <row r="1180" spans="1:7" x14ac:dyDescent="0.25">
      <c r="A1180" s="27">
        <v>42222</v>
      </c>
      <c r="B1180">
        <v>48.860000999999997</v>
      </c>
      <c r="C1180">
        <v>48.900002000000001</v>
      </c>
      <c r="D1180">
        <v>46.25</v>
      </c>
      <c r="E1180">
        <v>47.16</v>
      </c>
      <c r="F1180">
        <v>47.16</v>
      </c>
      <c r="G1180">
        <v>17624600</v>
      </c>
    </row>
    <row r="1181" spans="1:7" x14ac:dyDescent="0.25">
      <c r="A1181" s="27">
        <v>42223</v>
      </c>
      <c r="B1181">
        <v>47.32</v>
      </c>
      <c r="C1181">
        <v>47.919998</v>
      </c>
      <c r="D1181">
        <v>46.290000999999997</v>
      </c>
      <c r="E1181">
        <v>47.610000999999997</v>
      </c>
      <c r="F1181">
        <v>47.610000999999997</v>
      </c>
      <c r="G1181">
        <v>16320700</v>
      </c>
    </row>
    <row r="1182" spans="1:7" x14ac:dyDescent="0.25">
      <c r="A1182" s="27">
        <v>42226</v>
      </c>
      <c r="B1182">
        <v>48.82</v>
      </c>
      <c r="C1182">
        <v>49.5</v>
      </c>
      <c r="D1182">
        <v>48.810001</v>
      </c>
      <c r="E1182">
        <v>49.439999</v>
      </c>
      <c r="F1182">
        <v>49.439999</v>
      </c>
      <c r="G1182">
        <v>7005400</v>
      </c>
    </row>
    <row r="1183" spans="1:7" x14ac:dyDescent="0.25">
      <c r="A1183" s="27">
        <v>42227</v>
      </c>
      <c r="B1183">
        <v>47.59</v>
      </c>
      <c r="C1183">
        <v>48.240001999999997</v>
      </c>
      <c r="D1183">
        <v>46.240001999999997</v>
      </c>
      <c r="E1183">
        <v>47.209999000000003</v>
      </c>
      <c r="F1183">
        <v>47.209999000000003</v>
      </c>
      <c r="G1183">
        <v>18398200</v>
      </c>
    </row>
    <row r="1184" spans="1:7" x14ac:dyDescent="0.25">
      <c r="A1184" s="27">
        <v>42228</v>
      </c>
      <c r="B1184">
        <v>44.66</v>
      </c>
      <c r="C1184">
        <v>47.599997999999999</v>
      </c>
      <c r="D1184">
        <v>43.799999</v>
      </c>
      <c r="E1184">
        <v>47.169998</v>
      </c>
      <c r="F1184">
        <v>47.169998</v>
      </c>
      <c r="G1184">
        <v>21662000</v>
      </c>
    </row>
    <row r="1185" spans="1:7" x14ac:dyDescent="0.25">
      <c r="A1185" s="27">
        <v>42229</v>
      </c>
      <c r="B1185">
        <v>47.650002000000001</v>
      </c>
      <c r="C1185">
        <v>48.439999</v>
      </c>
      <c r="D1185">
        <v>46.689999</v>
      </c>
      <c r="E1185">
        <v>47.790000999999997</v>
      </c>
      <c r="F1185">
        <v>47.790000999999997</v>
      </c>
      <c r="G1185">
        <v>15391500</v>
      </c>
    </row>
    <row r="1186" spans="1:7" x14ac:dyDescent="0.25">
      <c r="A1186" s="27">
        <v>42230</v>
      </c>
      <c r="B1186">
        <v>47.849997999999999</v>
      </c>
      <c r="C1186">
        <v>48.290000999999997</v>
      </c>
      <c r="D1186">
        <v>47.130001</v>
      </c>
      <c r="E1186">
        <v>47.84</v>
      </c>
      <c r="F1186">
        <v>47.84</v>
      </c>
      <c r="G1186">
        <v>9659000</v>
      </c>
    </row>
    <row r="1187" spans="1:7" x14ac:dyDescent="0.25">
      <c r="A1187" s="27">
        <v>42233</v>
      </c>
      <c r="B1187">
        <v>47.380001</v>
      </c>
      <c r="C1187">
        <v>48.509998000000003</v>
      </c>
      <c r="D1187">
        <v>46.91</v>
      </c>
      <c r="E1187">
        <v>48.450001</v>
      </c>
      <c r="F1187">
        <v>48.450001</v>
      </c>
      <c r="G1187">
        <v>9967500</v>
      </c>
    </row>
    <row r="1188" spans="1:7" x14ac:dyDescent="0.25">
      <c r="A1188" s="27">
        <v>42234</v>
      </c>
      <c r="B1188">
        <v>48.220001000000003</v>
      </c>
      <c r="C1188">
        <v>48.68</v>
      </c>
      <c r="D1188">
        <v>47.580002</v>
      </c>
      <c r="E1188">
        <v>47.880001</v>
      </c>
      <c r="F1188">
        <v>47.880001</v>
      </c>
      <c r="G1188">
        <v>11283700</v>
      </c>
    </row>
    <row r="1189" spans="1:7" x14ac:dyDescent="0.25">
      <c r="A1189" s="27">
        <v>42235</v>
      </c>
      <c r="B1189">
        <v>47.169998</v>
      </c>
      <c r="C1189">
        <v>48.389999000000003</v>
      </c>
      <c r="D1189">
        <v>45.790000999999997</v>
      </c>
      <c r="E1189">
        <v>46.939999</v>
      </c>
      <c r="F1189">
        <v>46.939999</v>
      </c>
      <c r="G1189">
        <v>28024100</v>
      </c>
    </row>
    <row r="1190" spans="1:7" x14ac:dyDescent="0.25">
      <c r="A1190" s="27">
        <v>42236</v>
      </c>
      <c r="B1190">
        <v>44.950001</v>
      </c>
      <c r="C1190">
        <v>45.599997999999999</v>
      </c>
      <c r="D1190">
        <v>42.689999</v>
      </c>
      <c r="E1190">
        <v>43.09</v>
      </c>
      <c r="F1190">
        <v>43.09</v>
      </c>
      <c r="G1190">
        <v>30007300</v>
      </c>
    </row>
    <row r="1191" spans="1:7" x14ac:dyDescent="0.25">
      <c r="A1191" s="27">
        <v>42237</v>
      </c>
      <c r="B1191">
        <v>40.689999</v>
      </c>
      <c r="C1191">
        <v>41.889999000000003</v>
      </c>
      <c r="D1191">
        <v>35.979999999999997</v>
      </c>
      <c r="E1191">
        <v>36.040000999999997</v>
      </c>
      <c r="F1191">
        <v>36.040000999999997</v>
      </c>
      <c r="G1191">
        <v>55522800</v>
      </c>
    </row>
    <row r="1192" spans="1:7" x14ac:dyDescent="0.25">
      <c r="A1192" s="27">
        <v>42240</v>
      </c>
      <c r="B1192">
        <v>24.879999000000002</v>
      </c>
      <c r="C1192">
        <v>34.369999</v>
      </c>
      <c r="D1192">
        <v>22.879999000000002</v>
      </c>
      <c r="E1192">
        <v>29.58</v>
      </c>
      <c r="F1192">
        <v>29.58</v>
      </c>
      <c r="G1192">
        <v>82783300</v>
      </c>
    </row>
    <row r="1193" spans="1:7" x14ac:dyDescent="0.25">
      <c r="A1193" s="27">
        <v>42241</v>
      </c>
      <c r="B1193">
        <v>31</v>
      </c>
      <c r="C1193">
        <v>31.16</v>
      </c>
      <c r="D1193">
        <v>26.02</v>
      </c>
      <c r="E1193">
        <v>26.1</v>
      </c>
      <c r="F1193">
        <v>26.1</v>
      </c>
      <c r="G1193">
        <v>55721900</v>
      </c>
    </row>
    <row r="1194" spans="1:7" x14ac:dyDescent="0.25">
      <c r="A1194" s="27">
        <v>42242</v>
      </c>
      <c r="B1194">
        <v>28.389999</v>
      </c>
      <c r="C1194">
        <v>28.879999000000002</v>
      </c>
      <c r="D1194">
        <v>25.51</v>
      </c>
      <c r="E1194">
        <v>28.66</v>
      </c>
      <c r="F1194">
        <v>28.66</v>
      </c>
      <c r="G1194">
        <v>53815600</v>
      </c>
    </row>
    <row r="1195" spans="1:7" x14ac:dyDescent="0.25">
      <c r="A1195" s="27">
        <v>42243</v>
      </c>
      <c r="B1195">
        <v>29.809999000000001</v>
      </c>
      <c r="C1195">
        <v>29.860001</v>
      </c>
      <c r="D1195">
        <v>26.299999</v>
      </c>
      <c r="E1195">
        <v>27.99</v>
      </c>
      <c r="F1195">
        <v>27.99</v>
      </c>
      <c r="G1195">
        <v>56902800</v>
      </c>
    </row>
    <row r="1196" spans="1:7" x14ac:dyDescent="0.25">
      <c r="A1196" s="27">
        <v>42244</v>
      </c>
      <c r="B1196">
        <v>27.1</v>
      </c>
      <c r="C1196">
        <v>27.530000999999999</v>
      </c>
      <c r="D1196">
        <v>25.299999</v>
      </c>
      <c r="E1196">
        <v>26.629999000000002</v>
      </c>
      <c r="F1196">
        <v>26.629999000000002</v>
      </c>
      <c r="G1196">
        <v>37128700</v>
      </c>
    </row>
    <row r="1197" spans="1:7" x14ac:dyDescent="0.25">
      <c r="A1197" s="27">
        <v>42247</v>
      </c>
      <c r="B1197">
        <v>26.35</v>
      </c>
      <c r="C1197">
        <v>26.700001</v>
      </c>
      <c r="D1197">
        <v>25.4</v>
      </c>
      <c r="E1197">
        <v>25.639999</v>
      </c>
      <c r="F1197">
        <v>25.639999</v>
      </c>
      <c r="G1197">
        <v>29358200</v>
      </c>
    </row>
    <row r="1198" spans="1:7" x14ac:dyDescent="0.25">
      <c r="A1198" s="27">
        <v>42248</v>
      </c>
      <c r="B1198">
        <v>23.299999</v>
      </c>
      <c r="C1198">
        <v>24.02</v>
      </c>
      <c r="D1198">
        <v>21.309999000000001</v>
      </c>
      <c r="E1198">
        <v>22.01</v>
      </c>
      <c r="F1198">
        <v>22.01</v>
      </c>
      <c r="G1198">
        <v>50719400</v>
      </c>
    </row>
    <row r="1199" spans="1:7" x14ac:dyDescent="0.25">
      <c r="A1199" s="27">
        <v>42249</v>
      </c>
      <c r="B1199">
        <v>23.34</v>
      </c>
      <c r="C1199">
        <v>24.440000999999999</v>
      </c>
      <c r="D1199">
        <v>22.459999</v>
      </c>
      <c r="E1199">
        <v>24.440000999999999</v>
      </c>
      <c r="F1199">
        <v>24.440000999999999</v>
      </c>
      <c r="G1199">
        <v>32108900</v>
      </c>
    </row>
    <row r="1200" spans="1:7" x14ac:dyDescent="0.25">
      <c r="A1200" s="27">
        <v>42250</v>
      </c>
      <c r="B1200">
        <v>25.209999</v>
      </c>
      <c r="C1200">
        <v>26.219999000000001</v>
      </c>
      <c r="D1200">
        <v>23.809999000000001</v>
      </c>
      <c r="E1200">
        <v>24.530000999999999</v>
      </c>
      <c r="F1200">
        <v>24.530000999999999</v>
      </c>
      <c r="G1200">
        <v>51209800</v>
      </c>
    </row>
    <row r="1201" spans="1:7" x14ac:dyDescent="0.25">
      <c r="A1201" s="27">
        <v>42251</v>
      </c>
      <c r="B1201">
        <v>23.379999000000002</v>
      </c>
      <c r="C1201">
        <v>23.93</v>
      </c>
      <c r="D1201">
        <v>22.129999000000002</v>
      </c>
      <c r="E1201">
        <v>22.75</v>
      </c>
      <c r="F1201">
        <v>22.75</v>
      </c>
      <c r="G1201">
        <v>42964800</v>
      </c>
    </row>
    <row r="1202" spans="1:7" x14ac:dyDescent="0.25">
      <c r="A1202" s="27">
        <v>42255</v>
      </c>
      <c r="B1202">
        <v>24.059999000000001</v>
      </c>
      <c r="C1202">
        <v>24.73</v>
      </c>
      <c r="D1202">
        <v>23.75</v>
      </c>
      <c r="E1202">
        <v>24.66</v>
      </c>
      <c r="F1202">
        <v>24.66</v>
      </c>
      <c r="G1202">
        <v>28605900</v>
      </c>
    </row>
    <row r="1203" spans="1:7" x14ac:dyDescent="0.25">
      <c r="A1203" s="27">
        <v>42256</v>
      </c>
      <c r="B1203">
        <v>25.969999000000001</v>
      </c>
      <c r="C1203">
        <v>26.040001</v>
      </c>
      <c r="D1203">
        <v>23.889999</v>
      </c>
      <c r="E1203">
        <v>24.09</v>
      </c>
      <c r="F1203">
        <v>24.09</v>
      </c>
      <c r="G1203">
        <v>39593800</v>
      </c>
    </row>
    <row r="1204" spans="1:7" x14ac:dyDescent="0.25">
      <c r="A1204" s="27">
        <v>42257</v>
      </c>
      <c r="B1204">
        <v>23.389999</v>
      </c>
      <c r="C1204">
        <v>24.68</v>
      </c>
      <c r="D1204">
        <v>23.23</v>
      </c>
      <c r="E1204">
        <v>24.68</v>
      </c>
      <c r="F1204">
        <v>24.68</v>
      </c>
      <c r="G1204">
        <v>35692400</v>
      </c>
    </row>
    <row r="1205" spans="1:7" x14ac:dyDescent="0.25">
      <c r="A1205" s="27">
        <v>42258</v>
      </c>
      <c r="B1205">
        <v>24.540001</v>
      </c>
      <c r="C1205">
        <v>25.27</v>
      </c>
      <c r="D1205">
        <v>24.120000999999998</v>
      </c>
      <c r="E1205">
        <v>25.27</v>
      </c>
      <c r="F1205">
        <v>25.27</v>
      </c>
      <c r="G1205">
        <v>22697600</v>
      </c>
    </row>
    <row r="1206" spans="1:7" x14ac:dyDescent="0.25">
      <c r="A1206" s="27">
        <v>42261</v>
      </c>
      <c r="B1206">
        <v>25.290001</v>
      </c>
      <c r="C1206">
        <v>25.309999000000001</v>
      </c>
      <c r="D1206">
        <v>24.639999</v>
      </c>
      <c r="E1206">
        <v>25.25</v>
      </c>
      <c r="F1206">
        <v>25.25</v>
      </c>
      <c r="G1206">
        <v>19796800</v>
      </c>
    </row>
    <row r="1207" spans="1:7" x14ac:dyDescent="0.25">
      <c r="A1207" s="27">
        <v>42262</v>
      </c>
      <c r="B1207">
        <v>25.59</v>
      </c>
      <c r="C1207">
        <v>27.780000999999999</v>
      </c>
      <c r="D1207">
        <v>25.389999</v>
      </c>
      <c r="E1207">
        <v>27.75</v>
      </c>
      <c r="F1207">
        <v>27.75</v>
      </c>
      <c r="G1207">
        <v>23713100</v>
      </c>
    </row>
    <row r="1208" spans="1:7" x14ac:dyDescent="0.25">
      <c r="A1208" s="27">
        <v>42263</v>
      </c>
      <c r="B1208">
        <v>28.74</v>
      </c>
      <c r="C1208">
        <v>29.5</v>
      </c>
      <c r="D1208">
        <v>27.799999</v>
      </c>
      <c r="E1208">
        <v>29.379999000000002</v>
      </c>
      <c r="F1208">
        <v>29.379999000000002</v>
      </c>
      <c r="G1208">
        <v>34052400</v>
      </c>
    </row>
    <row r="1209" spans="1:7" x14ac:dyDescent="0.25">
      <c r="A1209" s="27">
        <v>42264</v>
      </c>
      <c r="B1209">
        <v>29.389999</v>
      </c>
      <c r="C1209">
        <v>32.119999</v>
      </c>
      <c r="D1209">
        <v>28.67</v>
      </c>
      <c r="E1209">
        <v>29.440000999999999</v>
      </c>
      <c r="F1209">
        <v>29.440000999999999</v>
      </c>
      <c r="G1209">
        <v>57741300</v>
      </c>
    </row>
    <row r="1210" spans="1:7" x14ac:dyDescent="0.25">
      <c r="A1210" s="27">
        <v>42265</v>
      </c>
      <c r="B1210">
        <v>26.6</v>
      </c>
      <c r="C1210">
        <v>27.620000999999998</v>
      </c>
      <c r="D1210">
        <v>25.57</v>
      </c>
      <c r="E1210">
        <v>25.889999</v>
      </c>
      <c r="F1210">
        <v>25.889999</v>
      </c>
      <c r="G1210">
        <v>41636800</v>
      </c>
    </row>
    <row r="1211" spans="1:7" x14ac:dyDescent="0.25">
      <c r="A1211" s="27">
        <v>42268</v>
      </c>
      <c r="B1211">
        <v>26.790001</v>
      </c>
      <c r="C1211">
        <v>27.83</v>
      </c>
      <c r="D1211">
        <v>26.469999000000001</v>
      </c>
      <c r="E1211">
        <v>27.719999000000001</v>
      </c>
      <c r="F1211">
        <v>27.719999000000001</v>
      </c>
      <c r="G1211">
        <v>28149200</v>
      </c>
    </row>
    <row r="1212" spans="1:7" x14ac:dyDescent="0.25">
      <c r="A1212" s="27">
        <v>42269</v>
      </c>
      <c r="B1212">
        <v>26.15</v>
      </c>
      <c r="C1212">
        <v>26.57</v>
      </c>
      <c r="D1212">
        <v>24.389999</v>
      </c>
      <c r="E1212">
        <v>25.940000999999999</v>
      </c>
      <c r="F1212">
        <v>25.940000999999999</v>
      </c>
      <c r="G1212">
        <v>47276900</v>
      </c>
    </row>
    <row r="1213" spans="1:7" x14ac:dyDescent="0.25">
      <c r="A1213" s="27">
        <v>42270</v>
      </c>
      <c r="B1213">
        <v>25.85</v>
      </c>
      <c r="C1213">
        <v>26.68</v>
      </c>
      <c r="D1213">
        <v>25.51</v>
      </c>
      <c r="E1213">
        <v>26.41</v>
      </c>
      <c r="F1213">
        <v>26.41</v>
      </c>
      <c r="G1213">
        <v>29641100</v>
      </c>
    </row>
    <row r="1214" spans="1:7" x14ac:dyDescent="0.25">
      <c r="A1214" s="27">
        <v>42271</v>
      </c>
      <c r="B1214">
        <v>25.16</v>
      </c>
      <c r="C1214">
        <v>25.92</v>
      </c>
      <c r="D1214">
        <v>23.82</v>
      </c>
      <c r="E1214">
        <v>25.719999000000001</v>
      </c>
      <c r="F1214">
        <v>25.719999000000001</v>
      </c>
      <c r="G1214">
        <v>50956400</v>
      </c>
    </row>
    <row r="1215" spans="1:7" x14ac:dyDescent="0.25">
      <c r="A1215" s="27">
        <v>42272</v>
      </c>
      <c r="B1215">
        <v>26.73</v>
      </c>
      <c r="C1215">
        <v>26.75</v>
      </c>
      <c r="D1215">
        <v>24.43</v>
      </c>
      <c r="E1215">
        <v>25.040001</v>
      </c>
      <c r="F1215">
        <v>25.040001</v>
      </c>
      <c r="G1215">
        <v>39909300</v>
      </c>
    </row>
    <row r="1216" spans="1:7" x14ac:dyDescent="0.25">
      <c r="A1216" s="27">
        <v>42275</v>
      </c>
      <c r="B1216">
        <v>24.18</v>
      </c>
      <c r="C1216">
        <v>24.41</v>
      </c>
      <c r="D1216">
        <v>22.620000999999998</v>
      </c>
      <c r="E1216">
        <v>23.309999000000001</v>
      </c>
      <c r="F1216">
        <v>23.309999000000001</v>
      </c>
      <c r="G1216">
        <v>43414900</v>
      </c>
    </row>
    <row r="1217" spans="1:7" x14ac:dyDescent="0.25">
      <c r="A1217" s="27">
        <v>42276</v>
      </c>
      <c r="B1217">
        <v>23.6</v>
      </c>
      <c r="C1217">
        <v>24.139999</v>
      </c>
      <c r="D1217">
        <v>22.700001</v>
      </c>
      <c r="E1217">
        <v>23.24</v>
      </c>
      <c r="F1217">
        <v>23.24</v>
      </c>
      <c r="G1217">
        <v>42177100</v>
      </c>
    </row>
    <row r="1218" spans="1:7" x14ac:dyDescent="0.25">
      <c r="A1218" s="27">
        <v>42277</v>
      </c>
      <c r="B1218">
        <v>24.280000999999999</v>
      </c>
      <c r="C1218">
        <v>24.5</v>
      </c>
      <c r="D1218">
        <v>23.65</v>
      </c>
      <c r="E1218">
        <v>24.35</v>
      </c>
      <c r="F1218">
        <v>24.35</v>
      </c>
      <c r="G1218">
        <v>29942900</v>
      </c>
    </row>
    <row r="1219" spans="1:7" x14ac:dyDescent="0.25">
      <c r="A1219" s="27">
        <v>42278</v>
      </c>
      <c r="B1219">
        <v>24.299999</v>
      </c>
      <c r="C1219">
        <v>24.65</v>
      </c>
      <c r="D1219">
        <v>23.549999</v>
      </c>
      <c r="E1219">
        <v>24.639999</v>
      </c>
      <c r="F1219">
        <v>24.639999</v>
      </c>
      <c r="G1219">
        <v>29119700</v>
      </c>
    </row>
    <row r="1220" spans="1:7" x14ac:dyDescent="0.25">
      <c r="A1220" s="27">
        <v>42279</v>
      </c>
      <c r="B1220">
        <v>23.67</v>
      </c>
      <c r="C1220">
        <v>25.940000999999999</v>
      </c>
      <c r="D1220">
        <v>23.440000999999999</v>
      </c>
      <c r="E1220">
        <v>25.940000999999999</v>
      </c>
      <c r="F1220">
        <v>25.940000999999999</v>
      </c>
      <c r="G1220">
        <v>36256200</v>
      </c>
    </row>
    <row r="1221" spans="1:7" x14ac:dyDescent="0.25">
      <c r="A1221" s="27">
        <v>42282</v>
      </c>
      <c r="B1221">
        <v>26.450001</v>
      </c>
      <c r="C1221">
        <v>27.559999000000001</v>
      </c>
      <c r="D1221">
        <v>26.379999000000002</v>
      </c>
      <c r="E1221">
        <v>27.389999</v>
      </c>
      <c r="F1221">
        <v>27.389999</v>
      </c>
      <c r="G1221">
        <v>26374100</v>
      </c>
    </row>
    <row r="1222" spans="1:7" x14ac:dyDescent="0.25">
      <c r="A1222" s="27">
        <v>42283</v>
      </c>
      <c r="B1222">
        <v>27.469999000000001</v>
      </c>
      <c r="C1222">
        <v>27.870000999999998</v>
      </c>
      <c r="D1222">
        <v>26.639999</v>
      </c>
      <c r="E1222">
        <v>27.059999000000001</v>
      </c>
      <c r="F1222">
        <v>27.059999000000001</v>
      </c>
      <c r="G1222">
        <v>24910600</v>
      </c>
    </row>
    <row r="1223" spans="1:7" x14ac:dyDescent="0.25">
      <c r="A1223" s="27">
        <v>42284</v>
      </c>
      <c r="B1223">
        <v>27.4</v>
      </c>
      <c r="C1223">
        <v>27.790001</v>
      </c>
      <c r="D1223">
        <v>26.780000999999999</v>
      </c>
      <c r="E1223">
        <v>27.67</v>
      </c>
      <c r="F1223">
        <v>27.67</v>
      </c>
      <c r="G1223">
        <v>25515000</v>
      </c>
    </row>
    <row r="1224" spans="1:7" x14ac:dyDescent="0.25">
      <c r="A1224" s="27">
        <v>42285</v>
      </c>
      <c r="B1224">
        <v>27.780000999999999</v>
      </c>
      <c r="C1224">
        <v>29.4</v>
      </c>
      <c r="D1224">
        <v>27.450001</v>
      </c>
      <c r="E1224">
        <v>29.040001</v>
      </c>
      <c r="F1224">
        <v>29.040001</v>
      </c>
      <c r="G1224">
        <v>29649200</v>
      </c>
    </row>
    <row r="1225" spans="1:7" x14ac:dyDescent="0.25">
      <c r="A1225" s="27">
        <v>42286</v>
      </c>
      <c r="B1225">
        <v>29.15</v>
      </c>
      <c r="C1225">
        <v>29.459999</v>
      </c>
      <c r="D1225">
        <v>28.17</v>
      </c>
      <c r="E1225">
        <v>29.01</v>
      </c>
      <c r="F1225">
        <v>29.01</v>
      </c>
      <c r="G1225">
        <v>23661900</v>
      </c>
    </row>
    <row r="1226" spans="1:7" x14ac:dyDescent="0.25">
      <c r="A1226" s="27">
        <v>42289</v>
      </c>
      <c r="B1226">
        <v>29.129999000000002</v>
      </c>
      <c r="C1226">
        <v>31.139999</v>
      </c>
      <c r="D1226">
        <v>28.85</v>
      </c>
      <c r="E1226">
        <v>30.85</v>
      </c>
      <c r="F1226">
        <v>30.85</v>
      </c>
      <c r="G1226">
        <v>21868800</v>
      </c>
    </row>
    <row r="1227" spans="1:7" x14ac:dyDescent="0.25">
      <c r="A1227" s="27">
        <v>42290</v>
      </c>
      <c r="B1227">
        <v>30.059999000000001</v>
      </c>
      <c r="C1227">
        <v>31.209999</v>
      </c>
      <c r="D1227">
        <v>28.93</v>
      </c>
      <c r="E1227">
        <v>29.08</v>
      </c>
      <c r="F1227">
        <v>29.08</v>
      </c>
      <c r="G1227">
        <v>32241600</v>
      </c>
    </row>
    <row r="1228" spans="1:7" x14ac:dyDescent="0.25">
      <c r="A1228" s="27">
        <v>42291</v>
      </c>
      <c r="B1228">
        <v>28.74</v>
      </c>
      <c r="C1228">
        <v>29.309999000000001</v>
      </c>
      <c r="D1228">
        <v>27.709999</v>
      </c>
      <c r="E1228">
        <v>28.450001</v>
      </c>
      <c r="F1228">
        <v>28.450001</v>
      </c>
      <c r="G1228">
        <v>31852400</v>
      </c>
    </row>
    <row r="1229" spans="1:7" x14ac:dyDescent="0.25">
      <c r="A1229" s="27">
        <v>42292</v>
      </c>
      <c r="B1229">
        <v>29.030000999999999</v>
      </c>
      <c r="C1229">
        <v>30.629999000000002</v>
      </c>
      <c r="D1229">
        <v>28.780000999999999</v>
      </c>
      <c r="E1229">
        <v>30.51</v>
      </c>
      <c r="F1229">
        <v>30.51</v>
      </c>
      <c r="G1229">
        <v>28619500</v>
      </c>
    </row>
    <row r="1230" spans="1:7" x14ac:dyDescent="0.25">
      <c r="A1230" s="27">
        <v>42293</v>
      </c>
      <c r="B1230">
        <v>30.959999</v>
      </c>
      <c r="C1230">
        <v>30.98</v>
      </c>
      <c r="D1230">
        <v>29.549999</v>
      </c>
      <c r="E1230">
        <v>30.73</v>
      </c>
      <c r="F1230">
        <v>30.73</v>
      </c>
      <c r="G1230">
        <v>27172400</v>
      </c>
    </row>
    <row r="1231" spans="1:7" x14ac:dyDescent="0.25">
      <c r="A1231" s="27">
        <v>42296</v>
      </c>
      <c r="B1231">
        <v>30.65</v>
      </c>
      <c r="C1231">
        <v>32.990001999999997</v>
      </c>
      <c r="D1231">
        <v>30.540001</v>
      </c>
      <c r="E1231">
        <v>32.909999999999997</v>
      </c>
      <c r="F1231">
        <v>32.909999999999997</v>
      </c>
      <c r="G1231">
        <v>29692900</v>
      </c>
    </row>
    <row r="1232" spans="1:7" x14ac:dyDescent="0.25">
      <c r="A1232" s="27">
        <v>42297</v>
      </c>
      <c r="B1232">
        <v>32.549999</v>
      </c>
      <c r="C1232">
        <v>33.07</v>
      </c>
      <c r="D1232">
        <v>31.129999000000002</v>
      </c>
      <c r="E1232">
        <v>31.709999</v>
      </c>
      <c r="F1232">
        <v>31.709999</v>
      </c>
      <c r="G1232">
        <v>33354700</v>
      </c>
    </row>
    <row r="1233" spans="1:7" x14ac:dyDescent="0.25">
      <c r="A1233" s="27">
        <v>42298</v>
      </c>
      <c r="B1233">
        <v>31.98</v>
      </c>
      <c r="C1233">
        <v>32.32</v>
      </c>
      <c r="D1233">
        <v>29.33</v>
      </c>
      <c r="E1233">
        <v>29.51</v>
      </c>
      <c r="F1233">
        <v>29.51</v>
      </c>
      <c r="G1233">
        <v>37690900</v>
      </c>
    </row>
    <row r="1234" spans="1:7" x14ac:dyDescent="0.25">
      <c r="A1234" s="27">
        <v>42299</v>
      </c>
      <c r="B1234">
        <v>30.139999</v>
      </c>
      <c r="C1234">
        <v>32</v>
      </c>
      <c r="D1234">
        <v>30.139999</v>
      </c>
      <c r="E1234">
        <v>31.93</v>
      </c>
      <c r="F1234">
        <v>31.93</v>
      </c>
      <c r="G1234">
        <v>34774600</v>
      </c>
    </row>
    <row r="1235" spans="1:7" x14ac:dyDescent="0.25">
      <c r="A1235" s="27">
        <v>42300</v>
      </c>
      <c r="B1235">
        <v>32.659999999999997</v>
      </c>
      <c r="C1235">
        <v>32.759998000000003</v>
      </c>
      <c r="D1235">
        <v>30.889999</v>
      </c>
      <c r="E1235">
        <v>31.530000999999999</v>
      </c>
      <c r="F1235">
        <v>31.530000999999999</v>
      </c>
      <c r="G1235">
        <v>30321900</v>
      </c>
    </row>
    <row r="1236" spans="1:7" x14ac:dyDescent="0.25">
      <c r="A1236" s="27">
        <v>42303</v>
      </c>
      <c r="B1236">
        <v>31.059999000000001</v>
      </c>
      <c r="C1236">
        <v>31.49</v>
      </c>
      <c r="D1236">
        <v>30.440000999999999</v>
      </c>
      <c r="E1236">
        <v>30.51</v>
      </c>
      <c r="F1236">
        <v>30.51</v>
      </c>
      <c r="G1236">
        <v>18170200</v>
      </c>
    </row>
    <row r="1237" spans="1:7" x14ac:dyDescent="0.25">
      <c r="A1237" s="27">
        <v>42304</v>
      </c>
      <c r="B1237">
        <v>30.1</v>
      </c>
      <c r="C1237">
        <v>31.219999000000001</v>
      </c>
      <c r="D1237">
        <v>30.059999000000001</v>
      </c>
      <c r="E1237">
        <v>31.1</v>
      </c>
      <c r="F1237">
        <v>31.1</v>
      </c>
      <c r="G1237">
        <v>19030200</v>
      </c>
    </row>
    <row r="1238" spans="1:7" x14ac:dyDescent="0.25">
      <c r="A1238" s="27">
        <v>42305</v>
      </c>
      <c r="B1238">
        <v>31.190000999999999</v>
      </c>
      <c r="C1238">
        <v>32.099997999999999</v>
      </c>
      <c r="D1238">
        <v>30.18</v>
      </c>
      <c r="E1238">
        <v>31.98</v>
      </c>
      <c r="F1238">
        <v>31.98</v>
      </c>
      <c r="G1238">
        <v>26530000</v>
      </c>
    </row>
    <row r="1239" spans="1:7" x14ac:dyDescent="0.25">
      <c r="A1239" s="27">
        <v>42306</v>
      </c>
      <c r="B1239">
        <v>31.5</v>
      </c>
      <c r="C1239">
        <v>31.91</v>
      </c>
      <c r="D1239">
        <v>30.940000999999999</v>
      </c>
      <c r="E1239">
        <v>31.57</v>
      </c>
      <c r="F1239">
        <v>31.57</v>
      </c>
      <c r="G1239">
        <v>18281300</v>
      </c>
    </row>
    <row r="1240" spans="1:7" x14ac:dyDescent="0.25">
      <c r="A1240" s="27">
        <v>42307</v>
      </c>
      <c r="B1240">
        <v>31.48</v>
      </c>
      <c r="C1240">
        <v>31.959999</v>
      </c>
      <c r="D1240">
        <v>31.030000999999999</v>
      </c>
      <c r="E1240">
        <v>31.09</v>
      </c>
      <c r="F1240">
        <v>31.09</v>
      </c>
      <c r="G1240">
        <v>20242400</v>
      </c>
    </row>
    <row r="1241" spans="1:7" x14ac:dyDescent="0.25">
      <c r="A1241" s="27">
        <v>42310</v>
      </c>
      <c r="B1241">
        <v>31.139999</v>
      </c>
      <c r="C1241">
        <v>32.939999</v>
      </c>
      <c r="D1241">
        <v>31.040001</v>
      </c>
      <c r="E1241">
        <v>32.700001</v>
      </c>
      <c r="F1241">
        <v>32.700001</v>
      </c>
      <c r="G1241">
        <v>20407700</v>
      </c>
    </row>
    <row r="1242" spans="1:7" x14ac:dyDescent="0.25">
      <c r="A1242" s="27">
        <v>42311</v>
      </c>
      <c r="B1242">
        <v>32.32</v>
      </c>
      <c r="C1242">
        <v>32.889999000000003</v>
      </c>
      <c r="D1242">
        <v>31.860001</v>
      </c>
      <c r="E1242">
        <v>32.020000000000003</v>
      </c>
      <c r="F1242">
        <v>32.020000000000003</v>
      </c>
      <c r="G1242">
        <v>19350800</v>
      </c>
    </row>
    <row r="1243" spans="1:7" x14ac:dyDescent="0.25">
      <c r="A1243" s="27">
        <v>42312</v>
      </c>
      <c r="B1243">
        <v>32.25</v>
      </c>
      <c r="C1243">
        <v>32.369999</v>
      </c>
      <c r="D1243">
        <v>30.709999</v>
      </c>
      <c r="E1243">
        <v>31.02</v>
      </c>
      <c r="F1243">
        <v>31.02</v>
      </c>
      <c r="G1243">
        <v>28130800</v>
      </c>
    </row>
    <row r="1244" spans="1:7" x14ac:dyDescent="0.25">
      <c r="A1244" s="27">
        <v>42313</v>
      </c>
      <c r="B1244">
        <v>31.030000999999999</v>
      </c>
      <c r="C1244">
        <v>31.74</v>
      </c>
      <c r="D1244">
        <v>30.469999000000001</v>
      </c>
      <c r="E1244">
        <v>31.620000999999998</v>
      </c>
      <c r="F1244">
        <v>31.620000999999998</v>
      </c>
      <c r="G1244">
        <v>26171800</v>
      </c>
    </row>
    <row r="1245" spans="1:7" x14ac:dyDescent="0.25">
      <c r="A1245" s="27">
        <v>42314</v>
      </c>
      <c r="B1245">
        <v>31.6</v>
      </c>
      <c r="C1245">
        <v>32.32</v>
      </c>
      <c r="D1245">
        <v>30.82</v>
      </c>
      <c r="E1245">
        <v>32.279998999999997</v>
      </c>
      <c r="F1245">
        <v>32.279998999999997</v>
      </c>
      <c r="G1245">
        <v>22743700</v>
      </c>
    </row>
    <row r="1246" spans="1:7" x14ac:dyDescent="0.25">
      <c r="A1246" s="27">
        <v>42317</v>
      </c>
      <c r="B1246">
        <v>32.130001</v>
      </c>
      <c r="C1246">
        <v>32.259998000000003</v>
      </c>
      <c r="D1246">
        <v>29.969999000000001</v>
      </c>
      <c r="E1246">
        <v>30.540001</v>
      </c>
      <c r="F1246">
        <v>30.540001</v>
      </c>
      <c r="G1246">
        <v>28398400</v>
      </c>
    </row>
    <row r="1247" spans="1:7" x14ac:dyDescent="0.25">
      <c r="A1247" s="27">
        <v>42318</v>
      </c>
      <c r="B1247">
        <v>30.110001</v>
      </c>
      <c r="C1247">
        <v>31.52</v>
      </c>
      <c r="D1247">
        <v>30</v>
      </c>
      <c r="E1247">
        <v>31.32</v>
      </c>
      <c r="F1247">
        <v>31.32</v>
      </c>
      <c r="G1247">
        <v>18846000</v>
      </c>
    </row>
    <row r="1248" spans="1:7" x14ac:dyDescent="0.25">
      <c r="A1248" s="27">
        <v>42319</v>
      </c>
      <c r="B1248">
        <v>31.59</v>
      </c>
      <c r="C1248">
        <v>31.66</v>
      </c>
      <c r="D1248">
        <v>30.629999000000002</v>
      </c>
      <c r="E1248">
        <v>30.65</v>
      </c>
      <c r="F1248">
        <v>30.65</v>
      </c>
      <c r="G1248">
        <v>19737600</v>
      </c>
    </row>
    <row r="1249" spans="1:7" x14ac:dyDescent="0.25">
      <c r="A1249" s="27">
        <v>42320</v>
      </c>
      <c r="B1249">
        <v>29.82</v>
      </c>
      <c r="C1249">
        <v>30.200001</v>
      </c>
      <c r="D1249">
        <v>27.879999000000002</v>
      </c>
      <c r="E1249">
        <v>27.940000999999999</v>
      </c>
      <c r="F1249">
        <v>27.940000999999999</v>
      </c>
      <c r="G1249">
        <v>33501100</v>
      </c>
    </row>
    <row r="1250" spans="1:7" x14ac:dyDescent="0.25">
      <c r="A1250" s="27">
        <v>42321</v>
      </c>
      <c r="B1250">
        <v>27.799999</v>
      </c>
      <c r="C1250">
        <v>28.030000999999999</v>
      </c>
      <c r="D1250">
        <v>25.92</v>
      </c>
      <c r="E1250">
        <v>26.049999</v>
      </c>
      <c r="F1250">
        <v>26.049999</v>
      </c>
      <c r="G1250">
        <v>45769300</v>
      </c>
    </row>
    <row r="1251" spans="1:7" x14ac:dyDescent="0.25">
      <c r="A1251" s="27">
        <v>42324</v>
      </c>
      <c r="B1251">
        <v>26.15</v>
      </c>
      <c r="C1251">
        <v>28.76</v>
      </c>
      <c r="D1251">
        <v>25.940000999999999</v>
      </c>
      <c r="E1251">
        <v>28.709999</v>
      </c>
      <c r="F1251">
        <v>28.709999</v>
      </c>
      <c r="G1251">
        <v>35787000</v>
      </c>
    </row>
    <row r="1252" spans="1:7" x14ac:dyDescent="0.25">
      <c r="A1252" s="27">
        <v>42325</v>
      </c>
      <c r="B1252">
        <v>29.049999</v>
      </c>
      <c r="C1252">
        <v>29.18</v>
      </c>
      <c r="D1252">
        <v>26.549999</v>
      </c>
      <c r="E1252">
        <v>27.08</v>
      </c>
      <c r="F1252">
        <v>27.08</v>
      </c>
      <c r="G1252">
        <v>38411900</v>
      </c>
    </row>
    <row r="1253" spans="1:7" x14ac:dyDescent="0.25">
      <c r="A1253" s="27">
        <v>42326</v>
      </c>
      <c r="B1253">
        <v>27.690000999999999</v>
      </c>
      <c r="C1253">
        <v>29.059999000000001</v>
      </c>
      <c r="D1253">
        <v>27.620000999999998</v>
      </c>
      <c r="E1253">
        <v>28.99</v>
      </c>
      <c r="F1253">
        <v>28.99</v>
      </c>
      <c r="G1253">
        <v>26665500</v>
      </c>
    </row>
    <row r="1254" spans="1:7" x14ac:dyDescent="0.25">
      <c r="A1254" s="27">
        <v>42327</v>
      </c>
      <c r="B1254">
        <v>28.76</v>
      </c>
      <c r="C1254">
        <v>28.879999000000002</v>
      </c>
      <c r="D1254">
        <v>27.65</v>
      </c>
      <c r="E1254">
        <v>28.030000999999999</v>
      </c>
      <c r="F1254">
        <v>28.030000999999999</v>
      </c>
      <c r="G1254">
        <v>22494900</v>
      </c>
    </row>
    <row r="1255" spans="1:7" x14ac:dyDescent="0.25">
      <c r="A1255" s="27">
        <v>42328</v>
      </c>
      <c r="B1255">
        <v>28.879999000000002</v>
      </c>
      <c r="C1255">
        <v>29.299999</v>
      </c>
      <c r="D1255">
        <v>28.719999000000001</v>
      </c>
      <c r="E1255">
        <v>28.940000999999999</v>
      </c>
      <c r="F1255">
        <v>28.940000999999999</v>
      </c>
      <c r="G1255">
        <v>20327100</v>
      </c>
    </row>
    <row r="1256" spans="1:7" x14ac:dyDescent="0.25">
      <c r="A1256" s="27">
        <v>42331</v>
      </c>
      <c r="B1256">
        <v>29.110001</v>
      </c>
      <c r="C1256">
        <v>29.9</v>
      </c>
      <c r="D1256">
        <v>28.83</v>
      </c>
      <c r="E1256">
        <v>29.73</v>
      </c>
      <c r="F1256">
        <v>29.73</v>
      </c>
      <c r="G1256">
        <v>20231000</v>
      </c>
    </row>
    <row r="1257" spans="1:7" x14ac:dyDescent="0.25">
      <c r="A1257" s="27">
        <v>42332</v>
      </c>
      <c r="B1257">
        <v>28.889999</v>
      </c>
      <c r="C1257">
        <v>29.9</v>
      </c>
      <c r="D1257">
        <v>28.530000999999999</v>
      </c>
      <c r="E1257">
        <v>29.52</v>
      </c>
      <c r="F1257">
        <v>29.52</v>
      </c>
      <c r="G1257">
        <v>24468100</v>
      </c>
    </row>
    <row r="1258" spans="1:7" x14ac:dyDescent="0.25">
      <c r="A1258" s="27">
        <v>42333</v>
      </c>
      <c r="B1258">
        <v>29.639999</v>
      </c>
      <c r="C1258">
        <v>30.129999000000002</v>
      </c>
      <c r="D1258">
        <v>29.379999000000002</v>
      </c>
      <c r="E1258">
        <v>29.959999</v>
      </c>
      <c r="F1258">
        <v>29.959999</v>
      </c>
      <c r="G1258">
        <v>14533300</v>
      </c>
    </row>
    <row r="1259" spans="1:7" x14ac:dyDescent="0.25">
      <c r="A1259" s="27">
        <v>42335</v>
      </c>
      <c r="B1259">
        <v>30.049999</v>
      </c>
      <c r="C1259">
        <v>30.1</v>
      </c>
      <c r="D1259">
        <v>29.59</v>
      </c>
      <c r="E1259">
        <v>29.629999000000002</v>
      </c>
      <c r="F1259">
        <v>29.629999000000002</v>
      </c>
      <c r="G1259">
        <v>5724900</v>
      </c>
    </row>
    <row r="1260" spans="1:7" x14ac:dyDescent="0.25">
      <c r="A1260" s="27">
        <v>42338</v>
      </c>
      <c r="B1260">
        <v>29.879999000000002</v>
      </c>
      <c r="C1260">
        <v>30.07</v>
      </c>
      <c r="D1260">
        <v>29.49</v>
      </c>
      <c r="E1260">
        <v>29.85</v>
      </c>
      <c r="F1260">
        <v>29.85</v>
      </c>
      <c r="G1260">
        <v>16992000</v>
      </c>
    </row>
    <row r="1261" spans="1:7" x14ac:dyDescent="0.25">
      <c r="A1261" s="27">
        <v>42339</v>
      </c>
      <c r="B1261">
        <v>30.23</v>
      </c>
      <c r="C1261">
        <v>31.17</v>
      </c>
      <c r="D1261">
        <v>29.940000999999999</v>
      </c>
      <c r="E1261">
        <v>31.15</v>
      </c>
      <c r="F1261">
        <v>31.15</v>
      </c>
      <c r="G1261">
        <v>16845500</v>
      </c>
    </row>
    <row r="1262" spans="1:7" x14ac:dyDescent="0.25">
      <c r="A1262" s="27">
        <v>42340</v>
      </c>
      <c r="B1262">
        <v>31.040001</v>
      </c>
      <c r="C1262">
        <v>31.57</v>
      </c>
      <c r="D1262">
        <v>29.66</v>
      </c>
      <c r="E1262">
        <v>29.889999</v>
      </c>
      <c r="F1262">
        <v>29.889999</v>
      </c>
      <c r="G1262">
        <v>25340100</v>
      </c>
    </row>
    <row r="1263" spans="1:7" x14ac:dyDescent="0.25">
      <c r="A1263" s="27">
        <v>42341</v>
      </c>
      <c r="B1263">
        <v>29.629999000000002</v>
      </c>
      <c r="C1263">
        <v>30.620000999999998</v>
      </c>
      <c r="D1263">
        <v>26.98</v>
      </c>
      <c r="E1263">
        <v>27.67</v>
      </c>
      <c r="F1263">
        <v>27.67</v>
      </c>
      <c r="G1263">
        <v>43239200</v>
      </c>
    </row>
    <row r="1264" spans="1:7" x14ac:dyDescent="0.25">
      <c r="A1264" s="27">
        <v>42342</v>
      </c>
      <c r="B1264">
        <v>28.6</v>
      </c>
      <c r="C1264">
        <v>30.389999</v>
      </c>
      <c r="D1264">
        <v>28.360001</v>
      </c>
      <c r="E1264">
        <v>30.34</v>
      </c>
      <c r="F1264">
        <v>30.34</v>
      </c>
      <c r="G1264">
        <v>25707200</v>
      </c>
    </row>
    <row r="1265" spans="1:7" x14ac:dyDescent="0.25">
      <c r="A1265" s="27">
        <v>42345</v>
      </c>
      <c r="B1265">
        <v>30.280000999999999</v>
      </c>
      <c r="C1265">
        <v>30.280000999999999</v>
      </c>
      <c r="D1265">
        <v>28.5</v>
      </c>
      <c r="E1265">
        <v>29.57</v>
      </c>
      <c r="F1265">
        <v>29.57</v>
      </c>
      <c r="G1265">
        <v>25800600</v>
      </c>
    </row>
    <row r="1266" spans="1:7" x14ac:dyDescent="0.25">
      <c r="A1266" s="27">
        <v>42346</v>
      </c>
      <c r="B1266">
        <v>28.32</v>
      </c>
      <c r="C1266">
        <v>29.34</v>
      </c>
      <c r="D1266">
        <v>27.9</v>
      </c>
      <c r="E1266">
        <v>28.65</v>
      </c>
      <c r="F1266">
        <v>28.65</v>
      </c>
      <c r="G1266">
        <v>38653200</v>
      </c>
    </row>
    <row r="1267" spans="1:7" x14ac:dyDescent="0.25">
      <c r="A1267" s="27">
        <v>42347</v>
      </c>
      <c r="B1267">
        <v>28.25</v>
      </c>
      <c r="C1267">
        <v>29.299999</v>
      </c>
      <c r="D1267">
        <v>26.629999000000002</v>
      </c>
      <c r="E1267">
        <v>27.469999000000001</v>
      </c>
      <c r="F1267">
        <v>27.469999000000001</v>
      </c>
      <c r="G1267">
        <v>44567800</v>
      </c>
    </row>
    <row r="1268" spans="1:7" x14ac:dyDescent="0.25">
      <c r="A1268" s="27">
        <v>42348</v>
      </c>
      <c r="B1268">
        <v>27.299999</v>
      </c>
      <c r="C1268">
        <v>28.030000999999999</v>
      </c>
      <c r="D1268">
        <v>26.780000999999999</v>
      </c>
      <c r="E1268">
        <v>27.120000999999998</v>
      </c>
      <c r="F1268">
        <v>27.120000999999998</v>
      </c>
      <c r="G1268">
        <v>28626300</v>
      </c>
    </row>
    <row r="1269" spans="1:7" x14ac:dyDescent="0.25">
      <c r="A1269" s="27">
        <v>42349</v>
      </c>
      <c r="B1269">
        <v>25.67</v>
      </c>
      <c r="C1269">
        <v>25.98</v>
      </c>
      <c r="D1269">
        <v>22.549999</v>
      </c>
      <c r="E1269">
        <v>23.110001</v>
      </c>
      <c r="F1269">
        <v>23.110001</v>
      </c>
      <c r="G1269">
        <v>53059200</v>
      </c>
    </row>
    <row r="1270" spans="1:7" x14ac:dyDescent="0.25">
      <c r="A1270" s="27">
        <v>42352</v>
      </c>
      <c r="B1270">
        <v>23.129999000000002</v>
      </c>
      <c r="C1270">
        <v>24.73</v>
      </c>
      <c r="D1270">
        <v>22.049999</v>
      </c>
      <c r="E1270">
        <v>24.52</v>
      </c>
      <c r="F1270">
        <v>24.52</v>
      </c>
      <c r="G1270">
        <v>41133500</v>
      </c>
    </row>
    <row r="1271" spans="1:7" x14ac:dyDescent="0.25">
      <c r="A1271" s="27">
        <v>42353</v>
      </c>
      <c r="B1271">
        <v>25.4</v>
      </c>
      <c r="C1271">
        <v>25.91</v>
      </c>
      <c r="D1271">
        <v>24.66</v>
      </c>
      <c r="E1271">
        <v>25.57</v>
      </c>
      <c r="F1271">
        <v>25.57</v>
      </c>
      <c r="G1271">
        <v>36212200</v>
      </c>
    </row>
    <row r="1272" spans="1:7" x14ac:dyDescent="0.25">
      <c r="A1272" s="27">
        <v>42354</v>
      </c>
      <c r="B1272">
        <v>26.440000999999999</v>
      </c>
      <c r="C1272">
        <v>27.76</v>
      </c>
      <c r="D1272">
        <v>25.799999</v>
      </c>
      <c r="E1272">
        <v>27.280000999999999</v>
      </c>
      <c r="F1272">
        <v>27.280000999999999</v>
      </c>
      <c r="G1272">
        <v>39964800</v>
      </c>
    </row>
    <row r="1273" spans="1:7" x14ac:dyDescent="0.25">
      <c r="A1273" s="27">
        <v>42355</v>
      </c>
      <c r="B1273">
        <v>27.5</v>
      </c>
      <c r="C1273">
        <v>27.52</v>
      </c>
      <c r="D1273">
        <v>25.889999</v>
      </c>
      <c r="E1273">
        <v>26.209999</v>
      </c>
      <c r="F1273">
        <v>26.209999</v>
      </c>
      <c r="G1273">
        <v>37125200</v>
      </c>
    </row>
    <row r="1274" spans="1:7" x14ac:dyDescent="0.25">
      <c r="A1274" s="27">
        <v>42356</v>
      </c>
      <c r="B1274">
        <v>25.280000999999999</v>
      </c>
      <c r="C1274">
        <v>25.559999000000001</v>
      </c>
      <c r="D1274">
        <v>23.91</v>
      </c>
      <c r="E1274">
        <v>24.1</v>
      </c>
      <c r="F1274">
        <v>24.1</v>
      </c>
      <c r="G1274">
        <v>49114100</v>
      </c>
    </row>
    <row r="1275" spans="1:7" x14ac:dyDescent="0.25">
      <c r="A1275" s="27">
        <v>42359</v>
      </c>
      <c r="B1275">
        <v>24.98</v>
      </c>
      <c r="C1275">
        <v>25.209999</v>
      </c>
      <c r="D1275">
        <v>24.09</v>
      </c>
      <c r="E1275">
        <v>25.17</v>
      </c>
      <c r="F1275">
        <v>25.17</v>
      </c>
      <c r="G1275">
        <v>32670400</v>
      </c>
    </row>
    <row r="1276" spans="1:7" x14ac:dyDescent="0.25">
      <c r="A1276" s="27">
        <v>42360</v>
      </c>
      <c r="B1276">
        <v>25.959999</v>
      </c>
      <c r="C1276">
        <v>26.690000999999999</v>
      </c>
      <c r="D1276">
        <v>25.610001</v>
      </c>
      <c r="E1276">
        <v>26.389999</v>
      </c>
      <c r="F1276">
        <v>26.389999</v>
      </c>
      <c r="G1276">
        <v>26595400</v>
      </c>
    </row>
    <row r="1277" spans="1:7" x14ac:dyDescent="0.25">
      <c r="A1277" s="27">
        <v>42361</v>
      </c>
      <c r="B1277">
        <v>27</v>
      </c>
      <c r="C1277">
        <v>27.209999</v>
      </c>
      <c r="D1277">
        <v>26.389999</v>
      </c>
      <c r="E1277">
        <v>26.99</v>
      </c>
      <c r="F1277">
        <v>26.99</v>
      </c>
      <c r="G1277">
        <v>20721600</v>
      </c>
    </row>
    <row r="1278" spans="1:7" x14ac:dyDescent="0.25">
      <c r="A1278" s="27">
        <v>42362</v>
      </c>
      <c r="B1278">
        <v>26.790001</v>
      </c>
      <c r="C1278">
        <v>26.91</v>
      </c>
      <c r="D1278">
        <v>26.440000999999999</v>
      </c>
      <c r="E1278">
        <v>26.530000999999999</v>
      </c>
      <c r="F1278">
        <v>26.530000999999999</v>
      </c>
      <c r="G1278">
        <v>6384500</v>
      </c>
    </row>
    <row r="1279" spans="1:7" x14ac:dyDescent="0.25">
      <c r="A1279" s="27">
        <v>42366</v>
      </c>
      <c r="B1279">
        <v>26.059999000000001</v>
      </c>
      <c r="C1279">
        <v>26.85</v>
      </c>
      <c r="D1279">
        <v>25.530000999999999</v>
      </c>
      <c r="E1279">
        <v>26.799999</v>
      </c>
      <c r="F1279">
        <v>26.799999</v>
      </c>
      <c r="G1279">
        <v>17335500</v>
      </c>
    </row>
    <row r="1280" spans="1:7" x14ac:dyDescent="0.25">
      <c r="A1280" s="27">
        <v>42367</v>
      </c>
      <c r="B1280">
        <v>27.209999</v>
      </c>
      <c r="C1280">
        <v>27.440000999999999</v>
      </c>
      <c r="D1280">
        <v>26.969999000000001</v>
      </c>
      <c r="E1280">
        <v>27.23</v>
      </c>
      <c r="F1280">
        <v>27.23</v>
      </c>
      <c r="G1280">
        <v>14025600</v>
      </c>
    </row>
    <row r="1281" spans="1:7" x14ac:dyDescent="0.25">
      <c r="A1281" s="27">
        <v>42368</v>
      </c>
      <c r="B1281">
        <v>26.9</v>
      </c>
      <c r="C1281">
        <v>27</v>
      </c>
      <c r="D1281">
        <v>26.33</v>
      </c>
      <c r="E1281">
        <v>26.41</v>
      </c>
      <c r="F1281">
        <v>26.41</v>
      </c>
      <c r="G1281">
        <v>11251100</v>
      </c>
    </row>
    <row r="1282" spans="1:7" x14ac:dyDescent="0.25">
      <c r="A1282" s="27">
        <v>42369</v>
      </c>
      <c r="B1282">
        <v>26.07</v>
      </c>
      <c r="C1282">
        <v>26.540001</v>
      </c>
      <c r="D1282">
        <v>25.780000999999999</v>
      </c>
      <c r="E1282">
        <v>25.799999</v>
      </c>
      <c r="F1282">
        <v>25.799999</v>
      </c>
      <c r="G1282">
        <v>18251500</v>
      </c>
    </row>
    <row r="1283" spans="1:7" x14ac:dyDescent="0.25">
      <c r="A1283" s="27">
        <v>42373</v>
      </c>
      <c r="B1283">
        <v>23.74</v>
      </c>
      <c r="C1283">
        <v>24.280000999999999</v>
      </c>
      <c r="D1283">
        <v>22.879999000000002</v>
      </c>
      <c r="E1283">
        <v>24.15</v>
      </c>
      <c r="F1283">
        <v>24.15</v>
      </c>
      <c r="G1283">
        <v>41187000</v>
      </c>
    </row>
    <row r="1284" spans="1:7" x14ac:dyDescent="0.25">
      <c r="A1284" s="27">
        <v>42374</v>
      </c>
      <c r="B1284">
        <v>24.790001</v>
      </c>
      <c r="C1284">
        <v>25.200001</v>
      </c>
      <c r="D1284">
        <v>24</v>
      </c>
      <c r="E1284">
        <v>24.950001</v>
      </c>
      <c r="F1284">
        <v>24.950001</v>
      </c>
      <c r="G1284">
        <v>27114800</v>
      </c>
    </row>
    <row r="1285" spans="1:7" x14ac:dyDescent="0.25">
      <c r="A1285" s="27">
        <v>42375</v>
      </c>
      <c r="B1285">
        <v>23.35</v>
      </c>
      <c r="C1285">
        <v>24.299999</v>
      </c>
      <c r="D1285">
        <v>23.32</v>
      </c>
      <c r="E1285">
        <v>24.209999</v>
      </c>
      <c r="F1285">
        <v>24.209999</v>
      </c>
      <c r="G1285">
        <v>37722900</v>
      </c>
    </row>
    <row r="1286" spans="1:7" x14ac:dyDescent="0.25">
      <c r="A1286" s="27">
        <v>42376</v>
      </c>
      <c r="B1286">
        <v>22.610001</v>
      </c>
      <c r="C1286">
        <v>23.25</v>
      </c>
      <c r="D1286">
        <v>21.290001</v>
      </c>
      <c r="E1286">
        <v>21.639999</v>
      </c>
      <c r="F1286">
        <v>21.639999</v>
      </c>
      <c r="G1286">
        <v>56804300</v>
      </c>
    </row>
    <row r="1287" spans="1:7" x14ac:dyDescent="0.25">
      <c r="A1287" s="27">
        <v>42377</v>
      </c>
      <c r="B1287">
        <v>22.32</v>
      </c>
      <c r="C1287">
        <v>22.530000999999999</v>
      </c>
      <c r="D1287">
        <v>20.16</v>
      </c>
      <c r="E1287">
        <v>20.450001</v>
      </c>
      <c r="F1287">
        <v>20.450001</v>
      </c>
      <c r="G1287">
        <v>39813500</v>
      </c>
    </row>
    <row r="1288" spans="1:7" x14ac:dyDescent="0.25">
      <c r="A1288" s="27">
        <v>42380</v>
      </c>
      <c r="B1288">
        <v>20.59</v>
      </c>
      <c r="C1288">
        <v>21.16</v>
      </c>
      <c r="D1288">
        <v>18.889999</v>
      </c>
      <c r="E1288">
        <v>21</v>
      </c>
      <c r="F1288">
        <v>21</v>
      </c>
      <c r="G1288">
        <v>60702600</v>
      </c>
    </row>
    <row r="1289" spans="1:7" x14ac:dyDescent="0.25">
      <c r="A1289" s="27">
        <v>42381</v>
      </c>
      <c r="B1289">
        <v>21.860001</v>
      </c>
      <c r="C1289">
        <v>22.040001</v>
      </c>
      <c r="D1289">
        <v>20.629999000000002</v>
      </c>
      <c r="E1289">
        <v>21.98</v>
      </c>
      <c r="F1289">
        <v>21.98</v>
      </c>
      <c r="G1289">
        <v>54934900</v>
      </c>
    </row>
    <row r="1290" spans="1:7" x14ac:dyDescent="0.25">
      <c r="A1290" s="27">
        <v>42382</v>
      </c>
      <c r="B1290">
        <v>22.41</v>
      </c>
      <c r="C1290">
        <v>22.459999</v>
      </c>
      <c r="D1290">
        <v>19.379999000000002</v>
      </c>
      <c r="E1290">
        <v>19.790001</v>
      </c>
      <c r="F1290">
        <v>19.790001</v>
      </c>
      <c r="G1290">
        <v>56827800</v>
      </c>
    </row>
    <row r="1291" spans="1:7" x14ac:dyDescent="0.25">
      <c r="A1291" s="27">
        <v>42383</v>
      </c>
      <c r="B1291">
        <v>19.969999000000001</v>
      </c>
      <c r="C1291">
        <v>20.99</v>
      </c>
      <c r="D1291">
        <v>19.059999000000001</v>
      </c>
      <c r="E1291">
        <v>20.5</v>
      </c>
      <c r="F1291">
        <v>20.5</v>
      </c>
      <c r="G1291">
        <v>43017900</v>
      </c>
    </row>
    <row r="1292" spans="1:7" x14ac:dyDescent="0.25">
      <c r="A1292" s="27">
        <v>42384</v>
      </c>
      <c r="B1292">
        <v>18.27</v>
      </c>
      <c r="C1292">
        <v>19.100000000000001</v>
      </c>
      <c r="D1292">
        <v>17.709999</v>
      </c>
      <c r="E1292">
        <v>18.440000999999999</v>
      </c>
      <c r="F1292">
        <v>18.440000999999999</v>
      </c>
      <c r="G1292">
        <v>59220700</v>
      </c>
    </row>
    <row r="1293" spans="1:7" x14ac:dyDescent="0.25">
      <c r="A1293" s="27">
        <v>42388</v>
      </c>
      <c r="B1293">
        <v>19.16</v>
      </c>
      <c r="C1293">
        <v>19.16</v>
      </c>
      <c r="D1293">
        <v>17.620000999999998</v>
      </c>
      <c r="E1293">
        <v>18.420000000000002</v>
      </c>
      <c r="F1293">
        <v>18.420000000000002</v>
      </c>
      <c r="G1293">
        <v>49041800</v>
      </c>
    </row>
    <row r="1294" spans="1:7" x14ac:dyDescent="0.25">
      <c r="A1294" s="27">
        <v>42389</v>
      </c>
      <c r="B1294">
        <v>17.82</v>
      </c>
      <c r="C1294">
        <v>18.379999000000002</v>
      </c>
      <c r="D1294">
        <v>16.309999000000001</v>
      </c>
      <c r="E1294">
        <v>17.959999</v>
      </c>
      <c r="F1294">
        <v>17.959999</v>
      </c>
      <c r="G1294">
        <v>86307400</v>
      </c>
    </row>
    <row r="1295" spans="1:7" x14ac:dyDescent="0.25">
      <c r="A1295" s="27">
        <v>42390</v>
      </c>
      <c r="B1295">
        <v>18.149999999999999</v>
      </c>
      <c r="C1295">
        <v>18.690000999999999</v>
      </c>
      <c r="D1295">
        <v>17.25</v>
      </c>
      <c r="E1295">
        <v>18.02</v>
      </c>
      <c r="F1295">
        <v>18.02</v>
      </c>
      <c r="G1295">
        <v>59508300</v>
      </c>
    </row>
    <row r="1296" spans="1:7" x14ac:dyDescent="0.25">
      <c r="A1296" s="27">
        <v>42391</v>
      </c>
      <c r="B1296">
        <v>18.870000999999998</v>
      </c>
      <c r="C1296">
        <v>19.540001</v>
      </c>
      <c r="D1296">
        <v>18.670000000000002</v>
      </c>
      <c r="E1296">
        <v>19.540001</v>
      </c>
      <c r="F1296">
        <v>19.540001</v>
      </c>
      <c r="G1296">
        <v>39257500</v>
      </c>
    </row>
    <row r="1297" spans="1:7" x14ac:dyDescent="0.25">
      <c r="A1297" s="27">
        <v>42394</v>
      </c>
      <c r="B1297">
        <v>19.27</v>
      </c>
      <c r="C1297">
        <v>19.579999999999998</v>
      </c>
      <c r="D1297">
        <v>18.450001</v>
      </c>
      <c r="E1297">
        <v>18.549999</v>
      </c>
      <c r="F1297">
        <v>18.549999</v>
      </c>
      <c r="G1297">
        <v>43556400</v>
      </c>
    </row>
    <row r="1298" spans="1:7" x14ac:dyDescent="0.25">
      <c r="A1298" s="27">
        <v>42395</v>
      </c>
      <c r="B1298">
        <v>18.790001</v>
      </c>
      <c r="C1298">
        <v>19.43</v>
      </c>
      <c r="D1298">
        <v>18.549999</v>
      </c>
      <c r="E1298">
        <v>19.399999999999999</v>
      </c>
      <c r="F1298">
        <v>19.399999999999999</v>
      </c>
      <c r="G1298">
        <v>35662700</v>
      </c>
    </row>
    <row r="1299" spans="1:7" x14ac:dyDescent="0.25">
      <c r="A1299" s="27">
        <v>42396</v>
      </c>
      <c r="B1299">
        <v>19.170000000000002</v>
      </c>
      <c r="C1299">
        <v>19.829999999999998</v>
      </c>
      <c r="D1299">
        <v>18.34</v>
      </c>
      <c r="E1299">
        <v>18.629999000000002</v>
      </c>
      <c r="F1299">
        <v>18.629999000000002</v>
      </c>
      <c r="G1299">
        <v>50244400</v>
      </c>
    </row>
    <row r="1300" spans="1:7" x14ac:dyDescent="0.25">
      <c r="A1300" s="27">
        <v>42397</v>
      </c>
      <c r="B1300">
        <v>19.239999999999998</v>
      </c>
      <c r="C1300">
        <v>19.379999000000002</v>
      </c>
      <c r="D1300">
        <v>18.440000999999999</v>
      </c>
      <c r="E1300">
        <v>19.25</v>
      </c>
      <c r="F1300">
        <v>19.25</v>
      </c>
      <c r="G1300">
        <v>37838500</v>
      </c>
    </row>
    <row r="1301" spans="1:7" x14ac:dyDescent="0.25">
      <c r="A1301" s="27">
        <v>42398</v>
      </c>
      <c r="B1301">
        <v>19.41</v>
      </c>
      <c r="C1301">
        <v>20.09</v>
      </c>
      <c r="D1301">
        <v>19.309999000000001</v>
      </c>
      <c r="E1301">
        <v>20.02</v>
      </c>
      <c r="F1301">
        <v>20.02</v>
      </c>
      <c r="G1301">
        <v>26271900</v>
      </c>
    </row>
    <row r="1302" spans="1:7" x14ac:dyDescent="0.25">
      <c r="A1302" s="27">
        <v>42401</v>
      </c>
      <c r="B1302">
        <v>19.91</v>
      </c>
      <c r="C1302">
        <v>20.48</v>
      </c>
      <c r="D1302">
        <v>19.549999</v>
      </c>
      <c r="E1302">
        <v>20.23</v>
      </c>
      <c r="F1302">
        <v>20.23</v>
      </c>
      <c r="G1302">
        <v>23394500</v>
      </c>
    </row>
    <row r="1303" spans="1:7" x14ac:dyDescent="0.25">
      <c r="A1303" s="27">
        <v>42402</v>
      </c>
      <c r="B1303">
        <v>19.600000000000001</v>
      </c>
      <c r="C1303">
        <v>19.639999</v>
      </c>
      <c r="D1303">
        <v>18.709999</v>
      </c>
      <c r="E1303">
        <v>18.879999000000002</v>
      </c>
      <c r="F1303">
        <v>18.879999000000002</v>
      </c>
      <c r="G1303">
        <v>30905400</v>
      </c>
    </row>
    <row r="1304" spans="1:7" x14ac:dyDescent="0.25">
      <c r="A1304" s="27">
        <v>42403</v>
      </c>
      <c r="B1304">
        <v>19.200001</v>
      </c>
      <c r="C1304">
        <v>19.219999000000001</v>
      </c>
      <c r="D1304">
        <v>17.809999000000001</v>
      </c>
      <c r="E1304">
        <v>19.09</v>
      </c>
      <c r="F1304">
        <v>19.09</v>
      </c>
      <c r="G1304">
        <v>41768600</v>
      </c>
    </row>
    <row r="1305" spans="1:7" x14ac:dyDescent="0.25">
      <c r="A1305" s="27">
        <v>42404</v>
      </c>
      <c r="B1305">
        <v>18.870000999999998</v>
      </c>
      <c r="C1305">
        <v>19.389999</v>
      </c>
      <c r="D1305">
        <v>18.649999999999999</v>
      </c>
      <c r="E1305">
        <v>18.91</v>
      </c>
      <c r="F1305">
        <v>18.91</v>
      </c>
      <c r="G1305">
        <v>27018800</v>
      </c>
    </row>
    <row r="1306" spans="1:7" x14ac:dyDescent="0.25">
      <c r="A1306" s="27">
        <v>42405</v>
      </c>
      <c r="B1306">
        <v>18.989999999999998</v>
      </c>
      <c r="C1306">
        <v>18.989999999999998</v>
      </c>
      <c r="D1306">
        <v>17.850000000000001</v>
      </c>
      <c r="E1306">
        <v>18.16</v>
      </c>
      <c r="F1306">
        <v>18.16</v>
      </c>
      <c r="G1306">
        <v>28817600</v>
      </c>
    </row>
    <row r="1307" spans="1:7" x14ac:dyDescent="0.25">
      <c r="A1307" s="27">
        <v>42408</v>
      </c>
      <c r="B1307">
        <v>17.489999999999998</v>
      </c>
      <c r="C1307">
        <v>17.66</v>
      </c>
      <c r="D1307">
        <v>16.52</v>
      </c>
      <c r="E1307">
        <v>17.299999</v>
      </c>
      <c r="F1307">
        <v>17.299999</v>
      </c>
      <c r="G1307">
        <v>38548900</v>
      </c>
    </row>
    <row r="1308" spans="1:7" x14ac:dyDescent="0.25">
      <c r="A1308" s="27">
        <v>42409</v>
      </c>
      <c r="B1308">
        <v>16.610001</v>
      </c>
      <c r="C1308">
        <v>17.530000999999999</v>
      </c>
      <c r="D1308">
        <v>16.530000999999999</v>
      </c>
      <c r="E1308">
        <v>17.149999999999999</v>
      </c>
      <c r="F1308">
        <v>17.149999999999999</v>
      </c>
      <c r="G1308">
        <v>42118900</v>
      </c>
    </row>
    <row r="1309" spans="1:7" x14ac:dyDescent="0.25">
      <c r="A1309" s="27">
        <v>42410</v>
      </c>
      <c r="B1309">
        <v>17.48</v>
      </c>
      <c r="C1309">
        <v>17.790001</v>
      </c>
      <c r="D1309">
        <v>16.98</v>
      </c>
      <c r="E1309">
        <v>17.010000000000002</v>
      </c>
      <c r="F1309">
        <v>17.010000000000002</v>
      </c>
      <c r="G1309">
        <v>28283100</v>
      </c>
    </row>
    <row r="1310" spans="1:7" x14ac:dyDescent="0.25">
      <c r="A1310" s="27">
        <v>42411</v>
      </c>
      <c r="B1310">
        <v>15.89</v>
      </c>
      <c r="C1310">
        <v>16.389999</v>
      </c>
      <c r="D1310">
        <v>15.36</v>
      </c>
      <c r="E1310">
        <v>15.98</v>
      </c>
      <c r="F1310">
        <v>15.98</v>
      </c>
      <c r="G1310">
        <v>56681000</v>
      </c>
    </row>
    <row r="1311" spans="1:7" x14ac:dyDescent="0.25">
      <c r="A1311" s="27">
        <v>42412</v>
      </c>
      <c r="B1311">
        <v>16.469999000000001</v>
      </c>
      <c r="C1311">
        <v>16.719999000000001</v>
      </c>
      <c r="D1311">
        <v>16.110001</v>
      </c>
      <c r="E1311">
        <v>16.68</v>
      </c>
      <c r="F1311">
        <v>16.68</v>
      </c>
      <c r="G1311">
        <v>22857000</v>
      </c>
    </row>
    <row r="1312" spans="1:7" x14ac:dyDescent="0.25">
      <c r="A1312" s="27">
        <v>42416</v>
      </c>
      <c r="B1312">
        <v>17.239999999999998</v>
      </c>
      <c r="C1312">
        <v>17.489999999999998</v>
      </c>
      <c r="D1312">
        <v>16.98</v>
      </c>
      <c r="E1312">
        <v>17.459999</v>
      </c>
      <c r="F1312">
        <v>17.459999</v>
      </c>
      <c r="G1312">
        <v>18332300</v>
      </c>
    </row>
    <row r="1313" spans="1:7" x14ac:dyDescent="0.25">
      <c r="A1313" s="27">
        <v>42417</v>
      </c>
      <c r="B1313">
        <v>17.879999000000002</v>
      </c>
      <c r="C1313">
        <v>18.23</v>
      </c>
      <c r="D1313">
        <v>17.690000999999999</v>
      </c>
      <c r="E1313">
        <v>18.110001</v>
      </c>
      <c r="F1313">
        <v>18.110001</v>
      </c>
      <c r="G1313">
        <v>20121600</v>
      </c>
    </row>
    <row r="1314" spans="1:7" x14ac:dyDescent="0.25">
      <c r="A1314" s="27">
        <v>42418</v>
      </c>
      <c r="B1314">
        <v>18.27</v>
      </c>
      <c r="C1314">
        <v>18.469999000000001</v>
      </c>
      <c r="D1314">
        <v>17.879999000000002</v>
      </c>
      <c r="E1314">
        <v>18.190000999999999</v>
      </c>
      <c r="F1314">
        <v>18.190000999999999</v>
      </c>
      <c r="G1314">
        <v>22603000</v>
      </c>
    </row>
    <row r="1315" spans="1:7" x14ac:dyDescent="0.25">
      <c r="A1315" s="27">
        <v>42419</v>
      </c>
      <c r="B1315">
        <v>17.860001</v>
      </c>
      <c r="C1315">
        <v>18.690000999999999</v>
      </c>
      <c r="D1315">
        <v>17.700001</v>
      </c>
      <c r="E1315">
        <v>18.649999999999999</v>
      </c>
      <c r="F1315">
        <v>18.649999999999999</v>
      </c>
      <c r="G1315">
        <v>22354100</v>
      </c>
    </row>
    <row r="1316" spans="1:7" x14ac:dyDescent="0.25">
      <c r="A1316" s="27">
        <v>42422</v>
      </c>
      <c r="B1316">
        <v>19.18</v>
      </c>
      <c r="C1316">
        <v>19.73</v>
      </c>
      <c r="D1316">
        <v>19.120000999999998</v>
      </c>
      <c r="E1316">
        <v>19.690000999999999</v>
      </c>
      <c r="F1316">
        <v>19.690000999999999</v>
      </c>
      <c r="G1316">
        <v>17497700</v>
      </c>
    </row>
    <row r="1317" spans="1:7" x14ac:dyDescent="0.25">
      <c r="A1317" s="27">
        <v>42423</v>
      </c>
      <c r="B1317">
        <v>19.450001</v>
      </c>
      <c r="C1317">
        <v>19.600000000000001</v>
      </c>
      <c r="D1317">
        <v>18.639999</v>
      </c>
      <c r="E1317">
        <v>18.700001</v>
      </c>
      <c r="F1317">
        <v>18.700001</v>
      </c>
      <c r="G1317">
        <v>25018200</v>
      </c>
    </row>
    <row r="1318" spans="1:7" x14ac:dyDescent="0.25">
      <c r="A1318" s="27">
        <v>42424</v>
      </c>
      <c r="B1318">
        <v>17.940000999999999</v>
      </c>
      <c r="C1318">
        <v>18.93</v>
      </c>
      <c r="D1318">
        <v>17.629999000000002</v>
      </c>
      <c r="E1318">
        <v>18.77</v>
      </c>
      <c r="F1318">
        <v>18.77</v>
      </c>
      <c r="G1318">
        <v>28954400</v>
      </c>
    </row>
    <row r="1319" spans="1:7" x14ac:dyDescent="0.25">
      <c r="A1319" s="27">
        <v>42425</v>
      </c>
      <c r="B1319">
        <v>18.989999999999998</v>
      </c>
      <c r="C1319">
        <v>19.5</v>
      </c>
      <c r="D1319">
        <v>18.600000000000001</v>
      </c>
      <c r="E1319">
        <v>19.440000999999999</v>
      </c>
      <c r="F1319">
        <v>19.440000999999999</v>
      </c>
      <c r="G1319">
        <v>19964000</v>
      </c>
    </row>
    <row r="1320" spans="1:7" x14ac:dyDescent="0.25">
      <c r="A1320" s="27">
        <v>42426</v>
      </c>
      <c r="B1320">
        <v>19.799999</v>
      </c>
      <c r="C1320">
        <v>19.889999</v>
      </c>
      <c r="D1320">
        <v>18.989999999999998</v>
      </c>
      <c r="E1320">
        <v>19.209999</v>
      </c>
      <c r="F1320">
        <v>19.209999</v>
      </c>
      <c r="G1320">
        <v>22449200</v>
      </c>
    </row>
    <row r="1321" spans="1:7" x14ac:dyDescent="0.25">
      <c r="A1321" s="27">
        <v>42429</v>
      </c>
      <c r="B1321">
        <v>19.280000999999999</v>
      </c>
      <c r="C1321">
        <v>19.790001</v>
      </c>
      <c r="D1321">
        <v>18.84</v>
      </c>
      <c r="E1321">
        <v>18.84</v>
      </c>
      <c r="F1321">
        <v>18.84</v>
      </c>
      <c r="G1321">
        <v>22301100</v>
      </c>
    </row>
    <row r="1322" spans="1:7" x14ac:dyDescent="0.25">
      <c r="A1322" s="27">
        <v>42430</v>
      </c>
      <c r="B1322">
        <v>19.329999999999998</v>
      </c>
      <c r="C1322">
        <v>20.549999</v>
      </c>
      <c r="D1322">
        <v>19.139999</v>
      </c>
      <c r="E1322">
        <v>20.549999</v>
      </c>
      <c r="F1322">
        <v>20.549999</v>
      </c>
      <c r="G1322">
        <v>21845000</v>
      </c>
    </row>
    <row r="1323" spans="1:7" x14ac:dyDescent="0.25">
      <c r="A1323" s="27">
        <v>42431</v>
      </c>
      <c r="B1323">
        <v>20.420000000000002</v>
      </c>
      <c r="C1323">
        <v>20.879999000000002</v>
      </c>
      <c r="D1323">
        <v>20.09</v>
      </c>
      <c r="E1323">
        <v>20.85</v>
      </c>
      <c r="F1323">
        <v>20.85</v>
      </c>
      <c r="G1323">
        <v>22144700</v>
      </c>
    </row>
    <row r="1324" spans="1:7" x14ac:dyDescent="0.25">
      <c r="A1324" s="27">
        <v>42432</v>
      </c>
      <c r="B1324">
        <v>20.75</v>
      </c>
      <c r="C1324">
        <v>21.74</v>
      </c>
      <c r="D1324">
        <v>20.59</v>
      </c>
      <c r="E1324">
        <v>21.52</v>
      </c>
      <c r="F1324">
        <v>21.52</v>
      </c>
      <c r="G1324">
        <v>22484200</v>
      </c>
    </row>
    <row r="1325" spans="1:7" x14ac:dyDescent="0.25">
      <c r="A1325" s="27">
        <v>42433</v>
      </c>
      <c r="B1325">
        <v>21.889999</v>
      </c>
      <c r="C1325">
        <v>22</v>
      </c>
      <c r="D1325">
        <v>21.02</v>
      </c>
      <c r="E1325">
        <v>21.26</v>
      </c>
      <c r="F1325">
        <v>21.26</v>
      </c>
      <c r="G1325">
        <v>24670000</v>
      </c>
    </row>
    <row r="1326" spans="1:7" x14ac:dyDescent="0.25">
      <c r="A1326" s="27">
        <v>42436</v>
      </c>
      <c r="B1326">
        <v>20.84</v>
      </c>
      <c r="C1326">
        <v>21.68</v>
      </c>
      <c r="D1326">
        <v>20.74</v>
      </c>
      <c r="E1326">
        <v>21.18</v>
      </c>
      <c r="F1326">
        <v>21.18</v>
      </c>
      <c r="G1326">
        <v>19079900</v>
      </c>
    </row>
    <row r="1327" spans="1:7" x14ac:dyDescent="0.25">
      <c r="A1327" s="27">
        <v>42437</v>
      </c>
      <c r="B1327">
        <v>20.76</v>
      </c>
      <c r="C1327">
        <v>21.059999000000001</v>
      </c>
      <c r="D1327">
        <v>20.309999000000001</v>
      </c>
      <c r="E1327">
        <v>20.350000000000001</v>
      </c>
      <c r="F1327">
        <v>20.350000000000001</v>
      </c>
      <c r="G1327">
        <v>19374300</v>
      </c>
    </row>
    <row r="1328" spans="1:7" x14ac:dyDescent="0.25">
      <c r="A1328" s="27">
        <v>42438</v>
      </c>
      <c r="B1328">
        <v>20.59</v>
      </c>
      <c r="C1328">
        <v>20.75</v>
      </c>
      <c r="D1328">
        <v>20.209999</v>
      </c>
      <c r="E1328">
        <v>20.620000999999998</v>
      </c>
      <c r="F1328">
        <v>20.620000999999998</v>
      </c>
      <c r="G1328">
        <v>17467400</v>
      </c>
    </row>
    <row r="1329" spans="1:7" x14ac:dyDescent="0.25">
      <c r="A1329" s="27">
        <v>42439</v>
      </c>
      <c r="B1329">
        <v>20.98</v>
      </c>
      <c r="C1329">
        <v>21.639999</v>
      </c>
      <c r="D1329">
        <v>20.02</v>
      </c>
      <c r="E1329">
        <v>20.98</v>
      </c>
      <c r="F1329">
        <v>20.98</v>
      </c>
      <c r="G1329">
        <v>32767200</v>
      </c>
    </row>
    <row r="1330" spans="1:7" x14ac:dyDescent="0.25">
      <c r="A1330" s="27">
        <v>42440</v>
      </c>
      <c r="B1330">
        <v>21.540001</v>
      </c>
      <c r="C1330">
        <v>22.1</v>
      </c>
      <c r="D1330">
        <v>21.41</v>
      </c>
      <c r="E1330">
        <v>22.09</v>
      </c>
      <c r="F1330">
        <v>22.09</v>
      </c>
      <c r="G1330">
        <v>21078800</v>
      </c>
    </row>
    <row r="1331" spans="1:7" x14ac:dyDescent="0.25">
      <c r="A1331" s="27">
        <v>42443</v>
      </c>
      <c r="B1331">
        <v>21.940000999999999</v>
      </c>
      <c r="C1331">
        <v>22.549999</v>
      </c>
      <c r="D1331">
        <v>21.76</v>
      </c>
      <c r="E1331">
        <v>22.43</v>
      </c>
      <c r="F1331">
        <v>22.43</v>
      </c>
      <c r="G1331">
        <v>16038400</v>
      </c>
    </row>
    <row r="1332" spans="1:7" x14ac:dyDescent="0.25">
      <c r="A1332" s="27">
        <v>42444</v>
      </c>
      <c r="B1332">
        <v>21.76</v>
      </c>
      <c r="C1332">
        <v>22.16</v>
      </c>
      <c r="D1332">
        <v>21.68</v>
      </c>
      <c r="E1332">
        <v>22.09</v>
      </c>
      <c r="F1332">
        <v>22.09</v>
      </c>
      <c r="G1332">
        <v>13950700</v>
      </c>
    </row>
    <row r="1333" spans="1:7" x14ac:dyDescent="0.25">
      <c r="A1333" s="27">
        <v>42445</v>
      </c>
      <c r="B1333">
        <v>21.84</v>
      </c>
      <c r="C1333">
        <v>23.120000999999998</v>
      </c>
      <c r="D1333">
        <v>21.809999000000001</v>
      </c>
      <c r="E1333">
        <v>22.9</v>
      </c>
      <c r="F1333">
        <v>22.9</v>
      </c>
      <c r="G1333">
        <v>22254100</v>
      </c>
    </row>
    <row r="1334" spans="1:7" x14ac:dyDescent="0.25">
      <c r="A1334" s="27">
        <v>42446</v>
      </c>
      <c r="B1334">
        <v>22.93</v>
      </c>
      <c r="C1334">
        <v>23.9</v>
      </c>
      <c r="D1334">
        <v>22.77</v>
      </c>
      <c r="E1334">
        <v>23.639999</v>
      </c>
      <c r="F1334">
        <v>23.639999</v>
      </c>
      <c r="G1334">
        <v>17940300</v>
      </c>
    </row>
    <row r="1335" spans="1:7" x14ac:dyDescent="0.25">
      <c r="A1335" s="27">
        <v>42447</v>
      </c>
      <c r="B1335">
        <v>23.93</v>
      </c>
      <c r="C1335">
        <v>24.23</v>
      </c>
      <c r="D1335">
        <v>23.32</v>
      </c>
      <c r="E1335">
        <v>23.709999</v>
      </c>
      <c r="F1335">
        <v>23.709999</v>
      </c>
      <c r="G1335">
        <v>17928900</v>
      </c>
    </row>
    <row r="1336" spans="1:7" x14ac:dyDescent="0.25">
      <c r="A1336" s="27">
        <v>42450</v>
      </c>
      <c r="B1336">
        <v>23.799999</v>
      </c>
      <c r="C1336">
        <v>24.540001</v>
      </c>
      <c r="D1336">
        <v>23.719999000000001</v>
      </c>
      <c r="E1336">
        <v>24.440000999999999</v>
      </c>
      <c r="F1336">
        <v>24.440000999999999</v>
      </c>
      <c r="G1336">
        <v>15929800</v>
      </c>
    </row>
    <row r="1337" spans="1:7" x14ac:dyDescent="0.25">
      <c r="A1337" s="27">
        <v>42451</v>
      </c>
      <c r="B1337">
        <v>24.129999000000002</v>
      </c>
      <c r="C1337">
        <v>24.959999</v>
      </c>
      <c r="D1337">
        <v>24.040001</v>
      </c>
      <c r="E1337">
        <v>24.75</v>
      </c>
      <c r="F1337">
        <v>24.75</v>
      </c>
      <c r="G1337">
        <v>16629200</v>
      </c>
    </row>
    <row r="1338" spans="1:7" x14ac:dyDescent="0.25">
      <c r="A1338" s="27">
        <v>42452</v>
      </c>
      <c r="B1338">
        <v>24.530000999999999</v>
      </c>
      <c r="C1338">
        <v>24.549999</v>
      </c>
      <c r="D1338">
        <v>23.450001</v>
      </c>
      <c r="E1338">
        <v>23.59</v>
      </c>
      <c r="F1338">
        <v>23.59</v>
      </c>
      <c r="G1338">
        <v>17816100</v>
      </c>
    </row>
    <row r="1339" spans="1:7" x14ac:dyDescent="0.25">
      <c r="A1339" s="27">
        <v>42453</v>
      </c>
      <c r="B1339">
        <v>22.780000999999999</v>
      </c>
      <c r="C1339">
        <v>23.75</v>
      </c>
      <c r="D1339">
        <v>22.59</v>
      </c>
      <c r="E1339">
        <v>23.690000999999999</v>
      </c>
      <c r="F1339">
        <v>23.690000999999999</v>
      </c>
      <c r="G1339">
        <v>18305200</v>
      </c>
    </row>
    <row r="1340" spans="1:7" x14ac:dyDescent="0.25">
      <c r="A1340" s="27">
        <v>42457</v>
      </c>
      <c r="B1340">
        <v>23.959999</v>
      </c>
      <c r="C1340">
        <v>24.440000999999999</v>
      </c>
      <c r="D1340">
        <v>23.559999000000001</v>
      </c>
      <c r="E1340">
        <v>24.059999000000001</v>
      </c>
      <c r="F1340">
        <v>24.059999000000001</v>
      </c>
      <c r="G1340">
        <v>16586000</v>
      </c>
    </row>
    <row r="1341" spans="1:7" x14ac:dyDescent="0.25">
      <c r="A1341" s="27">
        <v>42458</v>
      </c>
      <c r="B1341">
        <v>23.99</v>
      </c>
      <c r="C1341">
        <v>25.5</v>
      </c>
      <c r="D1341">
        <v>23.77</v>
      </c>
      <c r="E1341">
        <v>25.42</v>
      </c>
      <c r="F1341">
        <v>25.42</v>
      </c>
      <c r="G1341">
        <v>22474600</v>
      </c>
    </row>
    <row r="1342" spans="1:7" x14ac:dyDescent="0.25">
      <c r="A1342" s="27">
        <v>42459</v>
      </c>
      <c r="B1342">
        <v>25.889999</v>
      </c>
      <c r="C1342">
        <v>26.49</v>
      </c>
      <c r="D1342">
        <v>25.450001</v>
      </c>
      <c r="E1342">
        <v>26.08</v>
      </c>
      <c r="F1342">
        <v>26.08</v>
      </c>
      <c r="G1342">
        <v>23871800</v>
      </c>
    </row>
    <row r="1343" spans="1:7" x14ac:dyDescent="0.25">
      <c r="A1343" s="27">
        <v>42460</v>
      </c>
      <c r="B1343">
        <v>25.809999000000001</v>
      </c>
      <c r="C1343">
        <v>26.4</v>
      </c>
      <c r="D1343">
        <v>25.48</v>
      </c>
      <c r="E1343">
        <v>25.879999000000002</v>
      </c>
      <c r="F1343">
        <v>25.879999000000002</v>
      </c>
      <c r="G1343">
        <v>19178300</v>
      </c>
    </row>
    <row r="1344" spans="1:7" x14ac:dyDescent="0.25">
      <c r="A1344" s="27">
        <v>42461</v>
      </c>
      <c r="B1344">
        <v>25.02</v>
      </c>
      <c r="C1344">
        <v>26.719999000000001</v>
      </c>
      <c r="D1344">
        <v>24.879999000000002</v>
      </c>
      <c r="E1344">
        <v>26.610001</v>
      </c>
      <c r="F1344">
        <v>26.610001</v>
      </c>
      <c r="G1344">
        <v>18348700</v>
      </c>
    </row>
    <row r="1345" spans="1:7" x14ac:dyDescent="0.25">
      <c r="A1345" s="27">
        <v>42464</v>
      </c>
      <c r="B1345">
        <v>26.67</v>
      </c>
      <c r="C1345">
        <v>26.82</v>
      </c>
      <c r="D1345">
        <v>25.82</v>
      </c>
      <c r="E1345">
        <v>25.91</v>
      </c>
      <c r="F1345">
        <v>25.91</v>
      </c>
      <c r="G1345">
        <v>19947400</v>
      </c>
    </row>
    <row r="1346" spans="1:7" x14ac:dyDescent="0.25">
      <c r="A1346" s="27">
        <v>42465</v>
      </c>
      <c r="B1346">
        <v>24.91</v>
      </c>
      <c r="C1346">
        <v>25.280000999999999</v>
      </c>
      <c r="D1346">
        <v>24.280000999999999</v>
      </c>
      <c r="E1346">
        <v>24.42</v>
      </c>
      <c r="F1346">
        <v>24.42</v>
      </c>
      <c r="G1346">
        <v>20893400</v>
      </c>
    </row>
    <row r="1347" spans="1:7" x14ac:dyDescent="0.25">
      <c r="A1347" s="27">
        <v>42466</v>
      </c>
      <c r="B1347">
        <v>24.540001</v>
      </c>
      <c r="C1347">
        <v>26.110001</v>
      </c>
      <c r="D1347">
        <v>24.370000999999998</v>
      </c>
      <c r="E1347">
        <v>26.059999000000001</v>
      </c>
      <c r="F1347">
        <v>26.059999000000001</v>
      </c>
      <c r="G1347">
        <v>22700800</v>
      </c>
    </row>
    <row r="1348" spans="1:7" x14ac:dyDescent="0.25">
      <c r="A1348" s="27">
        <v>42467</v>
      </c>
      <c r="B1348">
        <v>25.33</v>
      </c>
      <c r="C1348">
        <v>25.639999</v>
      </c>
      <c r="D1348">
        <v>23.01</v>
      </c>
      <c r="E1348">
        <v>23.629999000000002</v>
      </c>
      <c r="F1348">
        <v>23.629999000000002</v>
      </c>
      <c r="G1348">
        <v>34571300</v>
      </c>
    </row>
    <row r="1349" spans="1:7" x14ac:dyDescent="0.25">
      <c r="A1349" s="27">
        <v>42468</v>
      </c>
      <c r="B1349">
        <v>24.540001</v>
      </c>
      <c r="C1349">
        <v>24.92</v>
      </c>
      <c r="D1349">
        <v>23.799999</v>
      </c>
      <c r="E1349">
        <v>24.219999000000001</v>
      </c>
      <c r="F1349">
        <v>24.219999000000001</v>
      </c>
      <c r="G1349">
        <v>19005500</v>
      </c>
    </row>
    <row r="1350" spans="1:7" x14ac:dyDescent="0.25">
      <c r="A1350" s="27">
        <v>42471</v>
      </c>
      <c r="B1350">
        <v>24.67</v>
      </c>
      <c r="C1350">
        <v>24.969999000000001</v>
      </c>
      <c r="D1350">
        <v>23.85</v>
      </c>
      <c r="E1350">
        <v>23.85</v>
      </c>
      <c r="F1350">
        <v>23.85</v>
      </c>
      <c r="G1350">
        <v>23345900</v>
      </c>
    </row>
    <row r="1351" spans="1:7" x14ac:dyDescent="0.25">
      <c r="A1351" s="27">
        <v>42472</v>
      </c>
      <c r="B1351">
        <v>23.91</v>
      </c>
      <c r="C1351">
        <v>24.91</v>
      </c>
      <c r="D1351">
        <v>23.35</v>
      </c>
      <c r="E1351">
        <v>24.66</v>
      </c>
      <c r="F1351">
        <v>24.66</v>
      </c>
      <c r="G1351">
        <v>23575200</v>
      </c>
    </row>
    <row r="1352" spans="1:7" x14ac:dyDescent="0.25">
      <c r="A1352" s="27">
        <v>42473</v>
      </c>
      <c r="B1352">
        <v>25.27</v>
      </c>
      <c r="C1352">
        <v>25.969999000000001</v>
      </c>
      <c r="D1352">
        <v>25.16</v>
      </c>
      <c r="E1352">
        <v>25.9</v>
      </c>
      <c r="F1352">
        <v>25.9</v>
      </c>
      <c r="G1352">
        <v>20531200</v>
      </c>
    </row>
    <row r="1353" spans="1:7" x14ac:dyDescent="0.25">
      <c r="A1353" s="27">
        <v>42474</v>
      </c>
      <c r="B1353">
        <v>26</v>
      </c>
      <c r="C1353">
        <v>26.35</v>
      </c>
      <c r="D1353">
        <v>25.530000999999999</v>
      </c>
      <c r="E1353">
        <v>25.959999</v>
      </c>
      <c r="F1353">
        <v>25.959999</v>
      </c>
      <c r="G1353">
        <v>18213400</v>
      </c>
    </row>
    <row r="1354" spans="1:7" x14ac:dyDescent="0.25">
      <c r="A1354" s="27">
        <v>42475</v>
      </c>
      <c r="B1354">
        <v>26.09</v>
      </c>
      <c r="C1354">
        <v>26.379999000000002</v>
      </c>
      <c r="D1354">
        <v>25.790001</v>
      </c>
      <c r="E1354">
        <v>26.299999</v>
      </c>
      <c r="F1354">
        <v>26.299999</v>
      </c>
      <c r="G1354">
        <v>16289200</v>
      </c>
    </row>
    <row r="1355" spans="1:7" x14ac:dyDescent="0.25">
      <c r="A1355" s="27">
        <v>42478</v>
      </c>
      <c r="B1355">
        <v>26.040001</v>
      </c>
      <c r="C1355">
        <v>28.1</v>
      </c>
      <c r="D1355">
        <v>26</v>
      </c>
      <c r="E1355">
        <v>27.99</v>
      </c>
      <c r="F1355">
        <v>27.99</v>
      </c>
      <c r="G1355">
        <v>21000300</v>
      </c>
    </row>
    <row r="1356" spans="1:7" x14ac:dyDescent="0.25">
      <c r="A1356" s="27">
        <v>42479</v>
      </c>
      <c r="B1356">
        <v>28.15</v>
      </c>
      <c r="C1356">
        <v>28.559999000000001</v>
      </c>
      <c r="D1356">
        <v>27.16</v>
      </c>
      <c r="E1356">
        <v>27.719999000000001</v>
      </c>
      <c r="F1356">
        <v>27.719999000000001</v>
      </c>
      <c r="G1356">
        <v>25455000</v>
      </c>
    </row>
    <row r="1357" spans="1:7" x14ac:dyDescent="0.25">
      <c r="A1357" s="27">
        <v>42480</v>
      </c>
      <c r="B1357">
        <v>28.16</v>
      </c>
      <c r="C1357">
        <v>28.389999</v>
      </c>
      <c r="D1357">
        <v>27.440000999999999</v>
      </c>
      <c r="E1357">
        <v>27.57</v>
      </c>
      <c r="F1357">
        <v>27.57</v>
      </c>
      <c r="G1357">
        <v>20090700</v>
      </c>
    </row>
    <row r="1358" spans="1:7" x14ac:dyDescent="0.25">
      <c r="A1358" s="27">
        <v>42481</v>
      </c>
      <c r="B1358">
        <v>27.309999000000001</v>
      </c>
      <c r="C1358">
        <v>27.540001</v>
      </c>
      <c r="D1358">
        <v>26.65</v>
      </c>
      <c r="E1358">
        <v>27.07</v>
      </c>
      <c r="F1358">
        <v>27.07</v>
      </c>
      <c r="G1358">
        <v>23027100</v>
      </c>
    </row>
    <row r="1359" spans="1:7" x14ac:dyDescent="0.25">
      <c r="A1359" s="27">
        <v>42482</v>
      </c>
      <c r="B1359">
        <v>26.940000999999999</v>
      </c>
      <c r="C1359">
        <v>27.85</v>
      </c>
      <c r="D1359">
        <v>26.73</v>
      </c>
      <c r="E1359">
        <v>27.74</v>
      </c>
      <c r="F1359">
        <v>27.74</v>
      </c>
      <c r="G1359">
        <v>18958400</v>
      </c>
    </row>
    <row r="1360" spans="1:7" x14ac:dyDescent="0.25">
      <c r="A1360" s="27">
        <v>42485</v>
      </c>
      <c r="B1360">
        <v>27.33</v>
      </c>
      <c r="C1360">
        <v>27.530000999999999</v>
      </c>
      <c r="D1360">
        <v>26.75</v>
      </c>
      <c r="E1360">
        <v>27.34</v>
      </c>
      <c r="F1360">
        <v>27.34</v>
      </c>
      <c r="G1360">
        <v>18030900</v>
      </c>
    </row>
    <row r="1361" spans="1:7" x14ac:dyDescent="0.25">
      <c r="A1361" s="27">
        <v>42486</v>
      </c>
      <c r="B1361">
        <v>27.77</v>
      </c>
      <c r="C1361">
        <v>28.200001</v>
      </c>
      <c r="D1361">
        <v>27.57</v>
      </c>
      <c r="E1361">
        <v>28.02</v>
      </c>
      <c r="F1361">
        <v>28.02</v>
      </c>
      <c r="G1361">
        <v>15939700</v>
      </c>
    </row>
    <row r="1362" spans="1:7" x14ac:dyDescent="0.25">
      <c r="A1362" s="27">
        <v>42487</v>
      </c>
      <c r="B1362">
        <v>27.6</v>
      </c>
      <c r="C1362">
        <v>29.120000999999998</v>
      </c>
      <c r="D1362">
        <v>27.459999</v>
      </c>
      <c r="E1362">
        <v>28.809999000000001</v>
      </c>
      <c r="F1362">
        <v>28.809999000000001</v>
      </c>
      <c r="G1362">
        <v>22103900</v>
      </c>
    </row>
    <row r="1363" spans="1:7" x14ac:dyDescent="0.25">
      <c r="A1363" s="27">
        <v>42488</v>
      </c>
      <c r="B1363">
        <v>28.25</v>
      </c>
      <c r="C1363">
        <v>29.370000999999998</v>
      </c>
      <c r="D1363">
        <v>26.9</v>
      </c>
      <c r="E1363">
        <v>27.08</v>
      </c>
      <c r="F1363">
        <v>27.08</v>
      </c>
      <c r="G1363">
        <v>21481000</v>
      </c>
    </row>
    <row r="1364" spans="1:7" x14ac:dyDescent="0.25">
      <c r="A1364" s="27">
        <v>42489</v>
      </c>
      <c r="B1364">
        <v>26.780000999999999</v>
      </c>
      <c r="C1364">
        <v>27.110001</v>
      </c>
      <c r="D1364">
        <v>24.969999000000001</v>
      </c>
      <c r="E1364">
        <v>26.18</v>
      </c>
      <c r="F1364">
        <v>26.18</v>
      </c>
      <c r="G1364">
        <v>39050000</v>
      </c>
    </row>
    <row r="1365" spans="1:7" x14ac:dyDescent="0.25">
      <c r="A1365" s="27">
        <v>42492</v>
      </c>
      <c r="B1365">
        <v>26.76</v>
      </c>
      <c r="C1365">
        <v>28.139999</v>
      </c>
      <c r="D1365">
        <v>26.51</v>
      </c>
      <c r="E1365">
        <v>27.879999000000002</v>
      </c>
      <c r="F1365">
        <v>27.879999000000002</v>
      </c>
      <c r="G1365">
        <v>25575100</v>
      </c>
    </row>
    <row r="1366" spans="1:7" x14ac:dyDescent="0.25">
      <c r="A1366" s="27">
        <v>42493</v>
      </c>
      <c r="B1366">
        <v>27.030000999999999</v>
      </c>
      <c r="C1366">
        <v>27.129999000000002</v>
      </c>
      <c r="D1366">
        <v>25.98</v>
      </c>
      <c r="E1366">
        <v>26.540001</v>
      </c>
      <c r="F1366">
        <v>26.540001</v>
      </c>
      <c r="G1366">
        <v>31916000</v>
      </c>
    </row>
    <row r="1367" spans="1:7" x14ac:dyDescent="0.25">
      <c r="A1367" s="27">
        <v>42494</v>
      </c>
      <c r="B1367">
        <v>25.9</v>
      </c>
      <c r="C1367">
        <v>26.43</v>
      </c>
      <c r="D1367">
        <v>25.629999000000002</v>
      </c>
      <c r="E1367">
        <v>26.200001</v>
      </c>
      <c r="F1367">
        <v>26.200001</v>
      </c>
      <c r="G1367">
        <v>27537700</v>
      </c>
    </row>
    <row r="1368" spans="1:7" x14ac:dyDescent="0.25">
      <c r="A1368" s="27">
        <v>42495</v>
      </c>
      <c r="B1368">
        <v>26.74</v>
      </c>
      <c r="C1368">
        <v>26.879999000000002</v>
      </c>
      <c r="D1368">
        <v>25.85</v>
      </c>
      <c r="E1368">
        <v>26.25</v>
      </c>
      <c r="F1368">
        <v>26.25</v>
      </c>
      <c r="G1368">
        <v>22438300</v>
      </c>
    </row>
    <row r="1369" spans="1:7" x14ac:dyDescent="0.25">
      <c r="A1369" s="27">
        <v>42496</v>
      </c>
      <c r="B1369">
        <v>26.16</v>
      </c>
      <c r="C1369">
        <v>27.549999</v>
      </c>
      <c r="D1369">
        <v>26.139999</v>
      </c>
      <c r="E1369">
        <v>27.43</v>
      </c>
      <c r="F1369">
        <v>27.43</v>
      </c>
      <c r="G1369">
        <v>24043600</v>
      </c>
    </row>
    <row r="1370" spans="1:7" x14ac:dyDescent="0.25">
      <c r="A1370" s="27">
        <v>42499</v>
      </c>
      <c r="B1370">
        <v>27.709999</v>
      </c>
      <c r="C1370">
        <v>28.66</v>
      </c>
      <c r="D1370">
        <v>27.639999</v>
      </c>
      <c r="E1370">
        <v>28.059999000000001</v>
      </c>
      <c r="F1370">
        <v>28.059999000000001</v>
      </c>
      <c r="G1370">
        <v>22894900</v>
      </c>
    </row>
    <row r="1371" spans="1:7" x14ac:dyDescent="0.25">
      <c r="A1371" s="27">
        <v>42500</v>
      </c>
      <c r="B1371">
        <v>28.799999</v>
      </c>
      <c r="C1371">
        <v>29.5</v>
      </c>
      <c r="D1371">
        <v>28.73</v>
      </c>
      <c r="E1371">
        <v>29.459999</v>
      </c>
      <c r="F1371">
        <v>29.459999</v>
      </c>
      <c r="G1371">
        <v>17893400</v>
      </c>
    </row>
    <row r="1372" spans="1:7" x14ac:dyDescent="0.25">
      <c r="A1372" s="27">
        <v>42501</v>
      </c>
      <c r="B1372">
        <v>29.379999000000002</v>
      </c>
      <c r="C1372">
        <v>29.799999</v>
      </c>
      <c r="D1372">
        <v>28.15</v>
      </c>
      <c r="E1372">
        <v>28.4</v>
      </c>
      <c r="F1372">
        <v>28.4</v>
      </c>
      <c r="G1372">
        <v>24013200</v>
      </c>
    </row>
    <row r="1373" spans="1:7" x14ac:dyDescent="0.25">
      <c r="A1373" s="27">
        <v>42502</v>
      </c>
      <c r="B1373">
        <v>28.68</v>
      </c>
      <c r="C1373">
        <v>29.16</v>
      </c>
      <c r="D1373">
        <v>27.549999</v>
      </c>
      <c r="E1373">
        <v>28.68</v>
      </c>
      <c r="F1373">
        <v>28.68</v>
      </c>
      <c r="G1373">
        <v>24718100</v>
      </c>
    </row>
    <row r="1374" spans="1:7" x14ac:dyDescent="0.25">
      <c r="A1374" s="27">
        <v>42503</v>
      </c>
      <c r="B1374">
        <v>28.709999</v>
      </c>
      <c r="C1374">
        <v>29.25</v>
      </c>
      <c r="D1374">
        <v>27.4</v>
      </c>
      <c r="E1374">
        <v>27.66</v>
      </c>
      <c r="F1374">
        <v>27.66</v>
      </c>
      <c r="G1374">
        <v>27813200</v>
      </c>
    </row>
    <row r="1375" spans="1:7" x14ac:dyDescent="0.25">
      <c r="A1375" s="27">
        <v>42506</v>
      </c>
      <c r="B1375">
        <v>27.879999000000002</v>
      </c>
      <c r="C1375">
        <v>29.309999000000001</v>
      </c>
      <c r="D1375">
        <v>27.85</v>
      </c>
      <c r="E1375">
        <v>28.93</v>
      </c>
      <c r="F1375">
        <v>28.93</v>
      </c>
      <c r="G1375">
        <v>20129300</v>
      </c>
    </row>
    <row r="1376" spans="1:7" x14ac:dyDescent="0.25">
      <c r="A1376" s="27">
        <v>42507</v>
      </c>
      <c r="B1376">
        <v>28.75</v>
      </c>
      <c r="C1376">
        <v>28.889999</v>
      </c>
      <c r="D1376">
        <v>27.27</v>
      </c>
      <c r="E1376">
        <v>27.67</v>
      </c>
      <c r="F1376">
        <v>27.67</v>
      </c>
      <c r="G1376">
        <v>30805500</v>
      </c>
    </row>
    <row r="1377" spans="1:7" x14ac:dyDescent="0.25">
      <c r="A1377" s="27">
        <v>42508</v>
      </c>
      <c r="B1377">
        <v>27.620000999999998</v>
      </c>
      <c r="C1377">
        <v>28.700001</v>
      </c>
      <c r="D1377">
        <v>27.18</v>
      </c>
      <c r="E1377">
        <v>27.74</v>
      </c>
      <c r="F1377">
        <v>27.74</v>
      </c>
      <c r="G1377">
        <v>34648500</v>
      </c>
    </row>
    <row r="1378" spans="1:7" x14ac:dyDescent="0.25">
      <c r="A1378" s="27">
        <v>42509</v>
      </c>
      <c r="B1378">
        <v>27.32</v>
      </c>
      <c r="C1378">
        <v>27.73</v>
      </c>
      <c r="D1378">
        <v>26.23</v>
      </c>
      <c r="E1378">
        <v>27.66</v>
      </c>
      <c r="F1378">
        <v>27.66</v>
      </c>
      <c r="G1378">
        <v>37927800</v>
      </c>
    </row>
    <row r="1379" spans="1:7" x14ac:dyDescent="0.25">
      <c r="A1379" s="27">
        <v>42510</v>
      </c>
      <c r="B1379">
        <v>28.27</v>
      </c>
      <c r="C1379">
        <v>28.75</v>
      </c>
      <c r="D1379">
        <v>28.17</v>
      </c>
      <c r="E1379">
        <v>28.629999000000002</v>
      </c>
      <c r="F1379">
        <v>28.629999000000002</v>
      </c>
      <c r="G1379">
        <v>22865600</v>
      </c>
    </row>
    <row r="1380" spans="1:7" x14ac:dyDescent="0.25">
      <c r="A1380" s="27">
        <v>42513</v>
      </c>
      <c r="B1380">
        <v>28.700001</v>
      </c>
      <c r="C1380">
        <v>29.17</v>
      </c>
      <c r="D1380">
        <v>28.440000999999999</v>
      </c>
      <c r="E1380">
        <v>28.780000999999999</v>
      </c>
      <c r="F1380">
        <v>28.780000999999999</v>
      </c>
      <c r="G1380">
        <v>16308600</v>
      </c>
    </row>
    <row r="1381" spans="1:7" x14ac:dyDescent="0.25">
      <c r="A1381" s="27">
        <v>42514</v>
      </c>
      <c r="B1381">
        <v>29.200001</v>
      </c>
      <c r="C1381">
        <v>30.290001</v>
      </c>
      <c r="D1381">
        <v>29.16</v>
      </c>
      <c r="E1381">
        <v>29.98</v>
      </c>
      <c r="F1381">
        <v>29.98</v>
      </c>
      <c r="G1381">
        <v>21886800</v>
      </c>
    </row>
    <row r="1382" spans="1:7" x14ac:dyDescent="0.25">
      <c r="A1382" s="27">
        <v>42515</v>
      </c>
      <c r="B1382">
        <v>30.43</v>
      </c>
      <c r="C1382">
        <v>31.120000999999998</v>
      </c>
      <c r="D1382">
        <v>30.17</v>
      </c>
      <c r="E1382">
        <v>30.5</v>
      </c>
      <c r="F1382">
        <v>30.5</v>
      </c>
      <c r="G1382">
        <v>23830800</v>
      </c>
    </row>
    <row r="1383" spans="1:7" x14ac:dyDescent="0.25">
      <c r="A1383" s="27">
        <v>42516</v>
      </c>
      <c r="B1383">
        <v>30.59</v>
      </c>
      <c r="C1383">
        <v>30.98</v>
      </c>
      <c r="D1383">
        <v>30.469999000000001</v>
      </c>
      <c r="E1383">
        <v>30.84</v>
      </c>
      <c r="F1383">
        <v>30.84</v>
      </c>
      <c r="G1383">
        <v>17968800</v>
      </c>
    </row>
    <row r="1384" spans="1:7" x14ac:dyDescent="0.25">
      <c r="A1384" s="27">
        <v>42517</v>
      </c>
      <c r="B1384">
        <v>31.09</v>
      </c>
      <c r="C1384">
        <v>31.719999000000001</v>
      </c>
      <c r="D1384">
        <v>30.99</v>
      </c>
      <c r="E1384">
        <v>31.690000999999999</v>
      </c>
      <c r="F1384">
        <v>31.690000999999999</v>
      </c>
      <c r="G1384">
        <v>17671300</v>
      </c>
    </row>
    <row r="1385" spans="1:7" x14ac:dyDescent="0.25">
      <c r="A1385" s="27">
        <v>42521</v>
      </c>
      <c r="B1385">
        <v>32.130001</v>
      </c>
      <c r="C1385">
        <v>32.290000999999997</v>
      </c>
      <c r="D1385">
        <v>30.790001</v>
      </c>
      <c r="E1385">
        <v>31.75</v>
      </c>
      <c r="F1385">
        <v>31.75</v>
      </c>
      <c r="G1385">
        <v>22131600</v>
      </c>
    </row>
    <row r="1386" spans="1:7" x14ac:dyDescent="0.25">
      <c r="A1386" s="27">
        <v>42522</v>
      </c>
      <c r="B1386">
        <v>31.209999</v>
      </c>
      <c r="C1386">
        <v>32.200001</v>
      </c>
      <c r="D1386">
        <v>30.82</v>
      </c>
      <c r="E1386">
        <v>31.950001</v>
      </c>
      <c r="F1386">
        <v>31.950001</v>
      </c>
      <c r="G1386">
        <v>22577600</v>
      </c>
    </row>
    <row r="1387" spans="1:7" x14ac:dyDescent="0.25">
      <c r="A1387" s="27">
        <v>42523</v>
      </c>
      <c r="B1387">
        <v>31.639999</v>
      </c>
      <c r="C1387">
        <v>32.869999</v>
      </c>
      <c r="D1387">
        <v>31.25</v>
      </c>
      <c r="E1387">
        <v>32.82</v>
      </c>
      <c r="F1387">
        <v>32.82</v>
      </c>
      <c r="G1387">
        <v>21205000</v>
      </c>
    </row>
    <row r="1388" spans="1:7" x14ac:dyDescent="0.25">
      <c r="A1388" s="27">
        <v>42524</v>
      </c>
      <c r="B1388">
        <v>32.270000000000003</v>
      </c>
      <c r="C1388">
        <v>33.209999000000003</v>
      </c>
      <c r="D1388">
        <v>31.34</v>
      </c>
      <c r="E1388">
        <v>33</v>
      </c>
      <c r="F1388">
        <v>33</v>
      </c>
      <c r="G1388">
        <v>25481000</v>
      </c>
    </row>
    <row r="1389" spans="1:7" x14ac:dyDescent="0.25">
      <c r="A1389" s="27">
        <v>42527</v>
      </c>
      <c r="B1389">
        <v>33.18</v>
      </c>
      <c r="C1389">
        <v>33.580002</v>
      </c>
      <c r="D1389">
        <v>32.619999</v>
      </c>
      <c r="E1389">
        <v>33.419998</v>
      </c>
      <c r="F1389">
        <v>33.419998</v>
      </c>
      <c r="G1389">
        <v>22149500</v>
      </c>
    </row>
    <row r="1390" spans="1:7" x14ac:dyDescent="0.25">
      <c r="A1390" s="27">
        <v>42528</v>
      </c>
      <c r="B1390">
        <v>33.740001999999997</v>
      </c>
      <c r="C1390">
        <v>34.099997999999999</v>
      </c>
      <c r="D1390">
        <v>33.330002</v>
      </c>
      <c r="E1390">
        <v>33.43</v>
      </c>
      <c r="F1390">
        <v>33.43</v>
      </c>
      <c r="G1390">
        <v>19740100</v>
      </c>
    </row>
    <row r="1391" spans="1:7" x14ac:dyDescent="0.25">
      <c r="A1391" s="27">
        <v>42529</v>
      </c>
      <c r="B1391">
        <v>33.43</v>
      </c>
      <c r="C1391">
        <v>33.669998</v>
      </c>
      <c r="D1391">
        <v>32.82</v>
      </c>
      <c r="E1391">
        <v>33.159999999999997</v>
      </c>
      <c r="F1391">
        <v>33.159999999999997</v>
      </c>
      <c r="G1391">
        <v>18362000</v>
      </c>
    </row>
    <row r="1392" spans="1:7" x14ac:dyDescent="0.25">
      <c r="A1392" s="27">
        <v>42530</v>
      </c>
      <c r="B1392">
        <v>32.509998000000003</v>
      </c>
      <c r="C1392">
        <v>32.93</v>
      </c>
      <c r="D1392">
        <v>32.130001</v>
      </c>
      <c r="E1392">
        <v>32.560001</v>
      </c>
      <c r="F1392">
        <v>32.560001</v>
      </c>
      <c r="G1392">
        <v>20635900</v>
      </c>
    </row>
    <row r="1393" spans="1:7" x14ac:dyDescent="0.25">
      <c r="A1393" s="27">
        <v>42531</v>
      </c>
      <c r="B1393">
        <v>31.040001</v>
      </c>
      <c r="C1393">
        <v>31.309999000000001</v>
      </c>
      <c r="D1393">
        <v>29.469999000000001</v>
      </c>
      <c r="E1393">
        <v>29.59</v>
      </c>
      <c r="F1393">
        <v>29.59</v>
      </c>
      <c r="G1393">
        <v>33081800</v>
      </c>
    </row>
    <row r="1394" spans="1:7" x14ac:dyDescent="0.25">
      <c r="A1394" s="27">
        <v>42534</v>
      </c>
      <c r="B1394">
        <v>28.32</v>
      </c>
      <c r="C1394">
        <v>29.08</v>
      </c>
      <c r="D1394">
        <v>25.139999</v>
      </c>
      <c r="E1394">
        <v>25.15</v>
      </c>
      <c r="F1394">
        <v>25.15</v>
      </c>
      <c r="G1394">
        <v>44519700</v>
      </c>
    </row>
    <row r="1395" spans="1:7" x14ac:dyDescent="0.25">
      <c r="A1395" s="27">
        <v>42535</v>
      </c>
      <c r="B1395">
        <v>24.700001</v>
      </c>
      <c r="C1395">
        <v>26.08</v>
      </c>
      <c r="D1395">
        <v>24.34</v>
      </c>
      <c r="E1395">
        <v>25.690000999999999</v>
      </c>
      <c r="F1395">
        <v>25.690000999999999</v>
      </c>
      <c r="G1395">
        <v>51820900</v>
      </c>
    </row>
    <row r="1396" spans="1:7" x14ac:dyDescent="0.25">
      <c r="A1396" s="27">
        <v>42536</v>
      </c>
      <c r="B1396">
        <v>25.98</v>
      </c>
      <c r="C1396">
        <v>27.049999</v>
      </c>
      <c r="D1396">
        <v>25.73</v>
      </c>
      <c r="E1396">
        <v>25.950001</v>
      </c>
      <c r="F1396">
        <v>25.950001</v>
      </c>
      <c r="G1396">
        <v>42375300</v>
      </c>
    </row>
    <row r="1397" spans="1:7" x14ac:dyDescent="0.25">
      <c r="A1397" s="27">
        <v>42537</v>
      </c>
      <c r="B1397">
        <v>24.809999000000001</v>
      </c>
      <c r="C1397">
        <v>26.91</v>
      </c>
      <c r="D1397">
        <v>23.879999000000002</v>
      </c>
      <c r="E1397">
        <v>26.67</v>
      </c>
      <c r="F1397">
        <v>26.67</v>
      </c>
      <c r="G1397">
        <v>61848700</v>
      </c>
    </row>
    <row r="1398" spans="1:7" x14ac:dyDescent="0.25">
      <c r="A1398" s="27">
        <v>42538</v>
      </c>
      <c r="B1398">
        <v>26.67</v>
      </c>
      <c r="C1398">
        <v>27.15</v>
      </c>
      <c r="D1398">
        <v>26.17</v>
      </c>
      <c r="E1398">
        <v>26.629999000000002</v>
      </c>
      <c r="F1398">
        <v>26.629999000000002</v>
      </c>
      <c r="G1398">
        <v>37817000</v>
      </c>
    </row>
    <row r="1399" spans="1:7" x14ac:dyDescent="0.25">
      <c r="A1399" s="27">
        <v>42541</v>
      </c>
      <c r="B1399">
        <v>28.379999000000002</v>
      </c>
      <c r="C1399">
        <v>29.24</v>
      </c>
      <c r="D1399">
        <v>28.360001</v>
      </c>
      <c r="E1399">
        <v>28.49</v>
      </c>
      <c r="F1399">
        <v>28.49</v>
      </c>
      <c r="G1399">
        <v>34427200</v>
      </c>
    </row>
    <row r="1400" spans="1:7" x14ac:dyDescent="0.25">
      <c r="A1400" s="27">
        <v>42542</v>
      </c>
      <c r="B1400">
        <v>29.02</v>
      </c>
      <c r="C1400">
        <v>29.08</v>
      </c>
      <c r="D1400">
        <v>27.809999000000001</v>
      </c>
      <c r="E1400">
        <v>28.35</v>
      </c>
      <c r="F1400">
        <v>28.35</v>
      </c>
      <c r="G1400">
        <v>30830300</v>
      </c>
    </row>
    <row r="1401" spans="1:7" x14ac:dyDescent="0.25">
      <c r="A1401" s="27">
        <v>42543</v>
      </c>
      <c r="B1401">
        <v>28.32</v>
      </c>
      <c r="C1401">
        <v>29.120000999999998</v>
      </c>
      <c r="D1401">
        <v>26.969999000000001</v>
      </c>
      <c r="E1401">
        <v>27.34</v>
      </c>
      <c r="F1401">
        <v>27.34</v>
      </c>
      <c r="G1401">
        <v>32352200</v>
      </c>
    </row>
    <row r="1402" spans="1:7" x14ac:dyDescent="0.25">
      <c r="A1402" s="27">
        <v>42544</v>
      </c>
      <c r="B1402">
        <v>28.83</v>
      </c>
      <c r="C1402">
        <v>30.15</v>
      </c>
      <c r="D1402">
        <v>28.469999000000001</v>
      </c>
      <c r="E1402">
        <v>30.049999</v>
      </c>
      <c r="F1402">
        <v>30.049999</v>
      </c>
      <c r="G1402">
        <v>32433800</v>
      </c>
    </row>
    <row r="1403" spans="1:7" x14ac:dyDescent="0.25">
      <c r="A1403" s="27">
        <v>42545</v>
      </c>
      <c r="B1403">
        <v>23.42</v>
      </c>
      <c r="C1403">
        <v>26.559999000000001</v>
      </c>
      <c r="D1403">
        <v>21.280000999999999</v>
      </c>
      <c r="E1403">
        <v>22</v>
      </c>
      <c r="F1403">
        <v>22</v>
      </c>
      <c r="G1403">
        <v>84505600</v>
      </c>
    </row>
    <row r="1404" spans="1:7" x14ac:dyDescent="0.25">
      <c r="A1404" s="27">
        <v>42548</v>
      </c>
      <c r="B1404">
        <v>21.4</v>
      </c>
      <c r="C1404">
        <v>21.59</v>
      </c>
      <c r="D1404">
        <v>20.209999</v>
      </c>
      <c r="E1404">
        <v>21.459999</v>
      </c>
      <c r="F1404">
        <v>21.459999</v>
      </c>
      <c r="G1404">
        <v>64405000</v>
      </c>
    </row>
    <row r="1405" spans="1:7" x14ac:dyDescent="0.25">
      <c r="A1405" s="27">
        <v>42549</v>
      </c>
      <c r="B1405">
        <v>22.09</v>
      </c>
      <c r="C1405">
        <v>23.33</v>
      </c>
      <c r="D1405">
        <v>22.049999</v>
      </c>
      <c r="E1405">
        <v>23.219999000000001</v>
      </c>
      <c r="F1405">
        <v>23.219999000000001</v>
      </c>
      <c r="G1405">
        <v>49649700</v>
      </c>
    </row>
    <row r="1406" spans="1:7" x14ac:dyDescent="0.25">
      <c r="A1406" s="27">
        <v>42550</v>
      </c>
      <c r="B1406">
        <v>23.870000999999998</v>
      </c>
      <c r="C1406">
        <v>24.68</v>
      </c>
      <c r="D1406">
        <v>23.83</v>
      </c>
      <c r="E1406">
        <v>24.33</v>
      </c>
      <c r="F1406">
        <v>24.33</v>
      </c>
      <c r="G1406">
        <v>40066100</v>
      </c>
    </row>
    <row r="1407" spans="1:7" x14ac:dyDescent="0.25">
      <c r="A1407" s="27">
        <v>42551</v>
      </c>
      <c r="B1407">
        <v>24.700001</v>
      </c>
      <c r="C1407">
        <v>25.280000999999999</v>
      </c>
      <c r="D1407">
        <v>24.32</v>
      </c>
      <c r="E1407">
        <v>24.99</v>
      </c>
      <c r="F1407">
        <v>24.99</v>
      </c>
      <c r="G1407">
        <v>31202600</v>
      </c>
    </row>
    <row r="1408" spans="1:7" x14ac:dyDescent="0.25">
      <c r="A1408" s="27">
        <v>42552</v>
      </c>
      <c r="B1408">
        <v>25.309999000000001</v>
      </c>
      <c r="C1408">
        <v>26.049999</v>
      </c>
      <c r="D1408">
        <v>25.200001</v>
      </c>
      <c r="E1408">
        <v>25.940000999999999</v>
      </c>
      <c r="F1408">
        <v>25.940000999999999</v>
      </c>
      <c r="G1408">
        <v>30957200</v>
      </c>
    </row>
    <row r="1409" spans="1:7" x14ac:dyDescent="0.25">
      <c r="A1409" s="27">
        <v>42556</v>
      </c>
      <c r="B1409">
        <v>25.48</v>
      </c>
      <c r="C1409">
        <v>25.57</v>
      </c>
      <c r="D1409">
        <v>24.48</v>
      </c>
      <c r="E1409">
        <v>25.5</v>
      </c>
      <c r="F1409">
        <v>25.5</v>
      </c>
      <c r="G1409">
        <v>34733800</v>
      </c>
    </row>
    <row r="1410" spans="1:7" x14ac:dyDescent="0.25">
      <c r="A1410" s="27">
        <v>42557</v>
      </c>
      <c r="B1410">
        <v>25.049999</v>
      </c>
      <c r="C1410">
        <v>26.15</v>
      </c>
      <c r="D1410">
        <v>24.65</v>
      </c>
      <c r="E1410">
        <v>26.110001</v>
      </c>
      <c r="F1410">
        <v>26.110001</v>
      </c>
      <c r="G1410">
        <v>31972900</v>
      </c>
    </row>
    <row r="1411" spans="1:7" x14ac:dyDescent="0.25">
      <c r="A1411" s="27">
        <v>42558</v>
      </c>
      <c r="B1411">
        <v>26.540001</v>
      </c>
      <c r="C1411">
        <v>26.940000999999999</v>
      </c>
      <c r="D1411">
        <v>25.48</v>
      </c>
      <c r="E1411">
        <v>26.52</v>
      </c>
      <c r="F1411">
        <v>26.52</v>
      </c>
      <c r="G1411">
        <v>34798900</v>
      </c>
    </row>
    <row r="1412" spans="1:7" x14ac:dyDescent="0.25">
      <c r="A1412" s="27">
        <v>42559</v>
      </c>
      <c r="B1412">
        <v>27.5</v>
      </c>
      <c r="C1412">
        <v>28.48</v>
      </c>
      <c r="D1412">
        <v>27.33</v>
      </c>
      <c r="E1412">
        <v>28.299999</v>
      </c>
      <c r="F1412">
        <v>28.299999</v>
      </c>
      <c r="G1412">
        <v>25714400</v>
      </c>
    </row>
    <row r="1413" spans="1:7" x14ac:dyDescent="0.25">
      <c r="A1413" s="27">
        <v>42562</v>
      </c>
      <c r="B1413">
        <v>28.75</v>
      </c>
      <c r="C1413">
        <v>28.98</v>
      </c>
      <c r="D1413">
        <v>28.200001</v>
      </c>
      <c r="E1413">
        <v>28.209999</v>
      </c>
      <c r="F1413">
        <v>28.209999</v>
      </c>
      <c r="G1413">
        <v>22990100</v>
      </c>
    </row>
    <row r="1414" spans="1:7" x14ac:dyDescent="0.25">
      <c r="A1414" s="27">
        <v>42563</v>
      </c>
      <c r="B1414">
        <v>28.950001</v>
      </c>
      <c r="C1414">
        <v>29.030000999999999</v>
      </c>
      <c r="D1414">
        <v>28.290001</v>
      </c>
      <c r="E1414">
        <v>28.889999</v>
      </c>
      <c r="F1414">
        <v>28.889999</v>
      </c>
      <c r="G1414">
        <v>19450000</v>
      </c>
    </row>
    <row r="1415" spans="1:7" x14ac:dyDescent="0.25">
      <c r="A1415" s="27">
        <v>42564</v>
      </c>
      <c r="B1415">
        <v>29.209999</v>
      </c>
      <c r="C1415">
        <v>29.450001</v>
      </c>
      <c r="D1415">
        <v>28.67</v>
      </c>
      <c r="E1415">
        <v>29.379999000000002</v>
      </c>
      <c r="F1415">
        <v>29.379999000000002</v>
      </c>
      <c r="G1415">
        <v>21441600</v>
      </c>
    </row>
    <row r="1416" spans="1:7" x14ac:dyDescent="0.25">
      <c r="A1416" s="27">
        <v>42565</v>
      </c>
      <c r="B1416">
        <v>29.690000999999999</v>
      </c>
      <c r="C1416">
        <v>29.9</v>
      </c>
      <c r="D1416">
        <v>29.26</v>
      </c>
      <c r="E1416">
        <v>29.389999</v>
      </c>
      <c r="F1416">
        <v>29.389999</v>
      </c>
      <c r="G1416">
        <v>22543900</v>
      </c>
    </row>
    <row r="1417" spans="1:7" x14ac:dyDescent="0.25">
      <c r="A1417" s="27">
        <v>42566</v>
      </c>
      <c r="B1417">
        <v>29.65</v>
      </c>
      <c r="C1417">
        <v>29.799999</v>
      </c>
      <c r="D1417">
        <v>28.59</v>
      </c>
      <c r="E1417">
        <v>29.469999000000001</v>
      </c>
      <c r="F1417">
        <v>29.469999000000001</v>
      </c>
      <c r="G1417">
        <v>22800700</v>
      </c>
    </row>
    <row r="1418" spans="1:7" x14ac:dyDescent="0.25">
      <c r="A1418" s="27">
        <v>42569</v>
      </c>
      <c r="B1418">
        <v>29.42</v>
      </c>
      <c r="C1418">
        <v>30.299999</v>
      </c>
      <c r="D1418">
        <v>29.27</v>
      </c>
      <c r="E1418">
        <v>30.08</v>
      </c>
      <c r="F1418">
        <v>30.08</v>
      </c>
      <c r="G1418">
        <v>19376600</v>
      </c>
    </row>
    <row r="1419" spans="1:7" x14ac:dyDescent="0.25">
      <c r="A1419" s="27">
        <v>42570</v>
      </c>
      <c r="B1419">
        <v>30</v>
      </c>
      <c r="C1419">
        <v>30.450001</v>
      </c>
      <c r="D1419">
        <v>29.52</v>
      </c>
      <c r="E1419">
        <v>30.030000999999999</v>
      </c>
      <c r="F1419">
        <v>30.030000999999999</v>
      </c>
      <c r="G1419">
        <v>24329900</v>
      </c>
    </row>
    <row r="1420" spans="1:7" x14ac:dyDescent="0.25">
      <c r="A1420" s="27">
        <v>42571</v>
      </c>
      <c r="B1420">
        <v>30.639999</v>
      </c>
      <c r="C1420">
        <v>31.17</v>
      </c>
      <c r="D1420">
        <v>30.370000999999998</v>
      </c>
      <c r="E1420">
        <v>30.91</v>
      </c>
      <c r="F1420">
        <v>30.91</v>
      </c>
      <c r="G1420">
        <v>19089100</v>
      </c>
    </row>
    <row r="1421" spans="1:7" x14ac:dyDescent="0.25">
      <c r="A1421" s="27">
        <v>42572</v>
      </c>
      <c r="B1421">
        <v>30.799999</v>
      </c>
      <c r="C1421">
        <v>31.030000999999999</v>
      </c>
      <c r="D1421">
        <v>29.65</v>
      </c>
      <c r="E1421">
        <v>30.01</v>
      </c>
      <c r="F1421">
        <v>30.01</v>
      </c>
      <c r="G1421">
        <v>28275800</v>
      </c>
    </row>
    <row r="1422" spans="1:7" x14ac:dyDescent="0.25">
      <c r="A1422" s="27">
        <v>42573</v>
      </c>
      <c r="B1422">
        <v>30.24</v>
      </c>
      <c r="C1422">
        <v>31.1</v>
      </c>
      <c r="D1422">
        <v>30.02</v>
      </c>
      <c r="E1422">
        <v>30.74</v>
      </c>
      <c r="F1422">
        <v>30.74</v>
      </c>
      <c r="G1422">
        <v>20803700</v>
      </c>
    </row>
    <row r="1423" spans="1:7" x14ac:dyDescent="0.25">
      <c r="A1423" s="27">
        <v>42576</v>
      </c>
      <c r="B1423">
        <v>30.969999000000001</v>
      </c>
      <c r="C1423">
        <v>31.190000999999999</v>
      </c>
      <c r="D1423">
        <v>29.77</v>
      </c>
      <c r="E1423">
        <v>30.9</v>
      </c>
      <c r="F1423">
        <v>30.9</v>
      </c>
      <c r="G1423">
        <v>27669200</v>
      </c>
    </row>
    <row r="1424" spans="1:7" x14ac:dyDescent="0.25">
      <c r="A1424" s="27">
        <v>42577</v>
      </c>
      <c r="B1424">
        <v>30.950001</v>
      </c>
      <c r="C1424">
        <v>31.24</v>
      </c>
      <c r="D1424">
        <v>30.34</v>
      </c>
      <c r="E1424">
        <v>31.190000999999999</v>
      </c>
      <c r="F1424">
        <v>31.190000999999999</v>
      </c>
      <c r="G1424">
        <v>22859200</v>
      </c>
    </row>
    <row r="1425" spans="1:7" x14ac:dyDescent="0.25">
      <c r="A1425" s="27">
        <v>42578</v>
      </c>
      <c r="B1425">
        <v>31.67</v>
      </c>
      <c r="C1425">
        <v>32.220001000000003</v>
      </c>
      <c r="D1425">
        <v>30.76</v>
      </c>
      <c r="E1425">
        <v>31.9</v>
      </c>
      <c r="F1425">
        <v>31.9</v>
      </c>
      <c r="G1425">
        <v>28359000</v>
      </c>
    </row>
    <row r="1426" spans="1:7" x14ac:dyDescent="0.25">
      <c r="A1426" s="27">
        <v>42579</v>
      </c>
      <c r="B1426">
        <v>31.77</v>
      </c>
      <c r="C1426">
        <v>32.709999000000003</v>
      </c>
      <c r="D1426">
        <v>31.41</v>
      </c>
      <c r="E1426">
        <v>32.479999999999997</v>
      </c>
      <c r="F1426">
        <v>32.479999999999997</v>
      </c>
      <c r="G1426">
        <v>24887900</v>
      </c>
    </row>
    <row r="1427" spans="1:7" x14ac:dyDescent="0.25">
      <c r="A1427" s="27">
        <v>42580</v>
      </c>
      <c r="B1427">
        <v>32.529998999999997</v>
      </c>
      <c r="C1427">
        <v>33.900002000000001</v>
      </c>
      <c r="D1427">
        <v>32.459999000000003</v>
      </c>
      <c r="E1427">
        <v>33.689999</v>
      </c>
      <c r="F1427">
        <v>33.689999</v>
      </c>
      <c r="G1427">
        <v>23310900</v>
      </c>
    </row>
    <row r="1428" spans="1:7" x14ac:dyDescent="0.25">
      <c r="A1428" s="27">
        <v>42583</v>
      </c>
      <c r="B1428">
        <v>33.900002000000001</v>
      </c>
      <c r="C1428">
        <v>34.669998</v>
      </c>
      <c r="D1428">
        <v>33.340000000000003</v>
      </c>
      <c r="E1428">
        <v>34.240001999999997</v>
      </c>
      <c r="F1428">
        <v>34.240001999999997</v>
      </c>
      <c r="G1428">
        <v>32135400</v>
      </c>
    </row>
    <row r="1429" spans="1:7" x14ac:dyDescent="0.25">
      <c r="A1429" s="27">
        <v>42584</v>
      </c>
      <c r="B1429">
        <v>33.849997999999999</v>
      </c>
      <c r="C1429">
        <v>34.029998999999997</v>
      </c>
      <c r="D1429">
        <v>31.84</v>
      </c>
      <c r="E1429">
        <v>32.909999999999997</v>
      </c>
      <c r="F1429">
        <v>32.909999999999997</v>
      </c>
      <c r="G1429">
        <v>47423100</v>
      </c>
    </row>
    <row r="1430" spans="1:7" x14ac:dyDescent="0.25">
      <c r="A1430" s="27">
        <v>42585</v>
      </c>
      <c r="B1430">
        <v>32.869999</v>
      </c>
      <c r="C1430">
        <v>33.75</v>
      </c>
      <c r="D1430">
        <v>32.5</v>
      </c>
      <c r="E1430">
        <v>33.650002000000001</v>
      </c>
      <c r="F1430">
        <v>33.650002000000001</v>
      </c>
      <c r="G1430">
        <v>24454300</v>
      </c>
    </row>
    <row r="1431" spans="1:7" x14ac:dyDescent="0.25">
      <c r="A1431" s="27">
        <v>42586</v>
      </c>
      <c r="B1431">
        <v>34.200001</v>
      </c>
      <c r="C1431">
        <v>34.900002000000001</v>
      </c>
      <c r="D1431">
        <v>33.810001</v>
      </c>
      <c r="E1431">
        <v>34.580002</v>
      </c>
      <c r="F1431">
        <v>34.580002</v>
      </c>
      <c r="G1431">
        <v>23457500</v>
      </c>
    </row>
    <row r="1432" spans="1:7" x14ac:dyDescent="0.25">
      <c r="A1432" s="27">
        <v>42587</v>
      </c>
      <c r="B1432">
        <v>35.509998000000003</v>
      </c>
      <c r="C1432">
        <v>36.279998999999997</v>
      </c>
      <c r="D1432">
        <v>35.490001999999997</v>
      </c>
      <c r="E1432">
        <v>35.779998999999997</v>
      </c>
      <c r="F1432">
        <v>35.779998999999997</v>
      </c>
      <c r="G1432">
        <v>24342500</v>
      </c>
    </row>
    <row r="1433" spans="1:7" x14ac:dyDescent="0.25">
      <c r="A1433" s="27">
        <v>42590</v>
      </c>
      <c r="B1433">
        <v>36.32</v>
      </c>
      <c r="C1433">
        <v>36.669998</v>
      </c>
      <c r="D1433">
        <v>36.139999000000003</v>
      </c>
      <c r="E1433">
        <v>36.639999000000003</v>
      </c>
      <c r="F1433">
        <v>36.639999000000003</v>
      </c>
      <c r="G1433">
        <v>17991900</v>
      </c>
    </row>
    <row r="1434" spans="1:7" x14ac:dyDescent="0.25">
      <c r="A1434" s="27">
        <v>42591</v>
      </c>
      <c r="B1434">
        <v>37.18</v>
      </c>
      <c r="C1434">
        <v>37.970001000000003</v>
      </c>
      <c r="D1434">
        <v>36.659999999999997</v>
      </c>
      <c r="E1434">
        <v>37.220001000000003</v>
      </c>
      <c r="F1434">
        <v>37.220001000000003</v>
      </c>
      <c r="G1434">
        <v>27782500</v>
      </c>
    </row>
    <row r="1435" spans="1:7" x14ac:dyDescent="0.25">
      <c r="A1435" s="27">
        <v>42592</v>
      </c>
      <c r="B1435">
        <v>37.459999000000003</v>
      </c>
      <c r="C1435">
        <v>37.549999</v>
      </c>
      <c r="D1435">
        <v>35.610000999999997</v>
      </c>
      <c r="E1435">
        <v>36.340000000000003</v>
      </c>
      <c r="F1435">
        <v>36.340000000000003</v>
      </c>
      <c r="G1435">
        <v>30186900</v>
      </c>
    </row>
    <row r="1436" spans="1:7" x14ac:dyDescent="0.25">
      <c r="A1436" s="27">
        <v>42593</v>
      </c>
      <c r="B1436">
        <v>36.779998999999997</v>
      </c>
      <c r="C1436">
        <v>37.270000000000003</v>
      </c>
      <c r="D1436">
        <v>36.340000000000003</v>
      </c>
      <c r="E1436">
        <v>36.520000000000003</v>
      </c>
      <c r="F1436">
        <v>36.520000000000003</v>
      </c>
      <c r="G1436">
        <v>24831200</v>
      </c>
    </row>
    <row r="1437" spans="1:7" x14ac:dyDescent="0.25">
      <c r="A1437" s="27">
        <v>42594</v>
      </c>
      <c r="B1437">
        <v>36.549999</v>
      </c>
      <c r="C1437">
        <v>37.169998</v>
      </c>
      <c r="D1437">
        <v>36.07</v>
      </c>
      <c r="E1437">
        <v>36.849997999999999</v>
      </c>
      <c r="F1437">
        <v>36.849997999999999</v>
      </c>
      <c r="G1437">
        <v>20527100</v>
      </c>
    </row>
    <row r="1438" spans="1:7" x14ac:dyDescent="0.25">
      <c r="A1438" s="27">
        <v>42597</v>
      </c>
      <c r="B1438">
        <v>37.270000000000003</v>
      </c>
      <c r="C1438">
        <v>37.659999999999997</v>
      </c>
      <c r="D1438">
        <v>37.189999</v>
      </c>
      <c r="E1438">
        <v>37.450001</v>
      </c>
      <c r="F1438">
        <v>37.450001</v>
      </c>
      <c r="G1438">
        <v>15358900</v>
      </c>
    </row>
    <row r="1439" spans="1:7" x14ac:dyDescent="0.25">
      <c r="A1439" s="27">
        <v>42598</v>
      </c>
      <c r="B1439">
        <v>36.740001999999997</v>
      </c>
      <c r="C1439">
        <v>36.759998000000003</v>
      </c>
      <c r="D1439">
        <v>35.959999000000003</v>
      </c>
      <c r="E1439">
        <v>36.169998</v>
      </c>
      <c r="F1439">
        <v>36.169998</v>
      </c>
      <c r="G1439">
        <v>23508700</v>
      </c>
    </row>
    <row r="1440" spans="1:7" x14ac:dyDescent="0.25">
      <c r="A1440" s="27">
        <v>42599</v>
      </c>
      <c r="B1440">
        <v>36.32</v>
      </c>
      <c r="C1440">
        <v>37.270000000000003</v>
      </c>
      <c r="D1440">
        <v>35.380001</v>
      </c>
      <c r="E1440">
        <v>37.169998</v>
      </c>
      <c r="F1440">
        <v>37.169998</v>
      </c>
      <c r="G1440">
        <v>28193200</v>
      </c>
    </row>
    <row r="1441" spans="1:7" x14ac:dyDescent="0.25">
      <c r="A1441" s="27">
        <v>42600</v>
      </c>
      <c r="B1441">
        <v>36.939999</v>
      </c>
      <c r="C1441">
        <v>37.779998999999997</v>
      </c>
      <c r="D1441">
        <v>36.709999000000003</v>
      </c>
      <c r="E1441">
        <v>37.549999</v>
      </c>
      <c r="F1441">
        <v>37.549999</v>
      </c>
      <c r="G1441">
        <v>20341300</v>
      </c>
    </row>
    <row r="1442" spans="1:7" x14ac:dyDescent="0.25">
      <c r="A1442" s="27">
        <v>42601</v>
      </c>
      <c r="B1442">
        <v>37.340000000000003</v>
      </c>
      <c r="C1442">
        <v>37.770000000000003</v>
      </c>
      <c r="D1442">
        <v>36.970001000000003</v>
      </c>
      <c r="E1442">
        <v>37.549999</v>
      </c>
      <c r="F1442">
        <v>37.549999</v>
      </c>
      <c r="G1442">
        <v>18335800</v>
      </c>
    </row>
    <row r="1443" spans="1:7" x14ac:dyDescent="0.25">
      <c r="A1443" s="27">
        <v>42604</v>
      </c>
      <c r="B1443">
        <v>37.349997999999999</v>
      </c>
      <c r="C1443">
        <v>37.630001</v>
      </c>
      <c r="D1443">
        <v>36.860000999999997</v>
      </c>
      <c r="E1443">
        <v>37.439999</v>
      </c>
      <c r="F1443">
        <v>37.439999</v>
      </c>
      <c r="G1443">
        <v>20644800</v>
      </c>
    </row>
    <row r="1444" spans="1:7" x14ac:dyDescent="0.25">
      <c r="A1444" s="27">
        <v>42605</v>
      </c>
      <c r="B1444">
        <v>37.729999999999997</v>
      </c>
      <c r="C1444">
        <v>37.959999000000003</v>
      </c>
      <c r="D1444">
        <v>37.490001999999997</v>
      </c>
      <c r="E1444">
        <v>37.580002</v>
      </c>
      <c r="F1444">
        <v>37.580002</v>
      </c>
      <c r="G1444">
        <v>14914800</v>
      </c>
    </row>
    <row r="1445" spans="1:7" x14ac:dyDescent="0.25">
      <c r="A1445" s="27">
        <v>42606</v>
      </c>
      <c r="B1445">
        <v>37.409999999999997</v>
      </c>
      <c r="C1445">
        <v>37.470001000000003</v>
      </c>
      <c r="D1445">
        <v>36.32</v>
      </c>
      <c r="E1445">
        <v>36.770000000000003</v>
      </c>
      <c r="F1445">
        <v>36.770000000000003</v>
      </c>
      <c r="G1445">
        <v>19633100</v>
      </c>
    </row>
    <row r="1446" spans="1:7" x14ac:dyDescent="0.25">
      <c r="A1446" s="27">
        <v>42607</v>
      </c>
      <c r="B1446">
        <v>36.080002</v>
      </c>
      <c r="C1446">
        <v>37.139999000000003</v>
      </c>
      <c r="D1446">
        <v>36.020000000000003</v>
      </c>
      <c r="E1446">
        <v>36.619999</v>
      </c>
      <c r="F1446">
        <v>36.619999</v>
      </c>
      <c r="G1446">
        <v>19638800</v>
      </c>
    </row>
    <row r="1447" spans="1:7" x14ac:dyDescent="0.25">
      <c r="A1447" s="27">
        <v>42608</v>
      </c>
      <c r="B1447">
        <v>37</v>
      </c>
      <c r="C1447">
        <v>38.009998000000003</v>
      </c>
      <c r="D1447">
        <v>35.32</v>
      </c>
      <c r="E1447">
        <v>36.560001</v>
      </c>
      <c r="F1447">
        <v>36.560001</v>
      </c>
      <c r="G1447">
        <v>35982700</v>
      </c>
    </row>
    <row r="1448" spans="1:7" x14ac:dyDescent="0.25">
      <c r="A1448" s="27">
        <v>42611</v>
      </c>
      <c r="B1448">
        <v>36.689999</v>
      </c>
      <c r="C1448">
        <v>37.529998999999997</v>
      </c>
      <c r="D1448">
        <v>36.68</v>
      </c>
      <c r="E1448">
        <v>37.299999</v>
      </c>
      <c r="F1448">
        <v>37.299999</v>
      </c>
      <c r="G1448">
        <v>15178900</v>
      </c>
    </row>
    <row r="1449" spans="1:7" x14ac:dyDescent="0.25">
      <c r="A1449" s="27">
        <v>42612</v>
      </c>
      <c r="B1449">
        <v>37.479999999999997</v>
      </c>
      <c r="C1449">
        <v>37.759998000000003</v>
      </c>
      <c r="D1449">
        <v>36.950001</v>
      </c>
      <c r="E1449">
        <v>37.580002</v>
      </c>
      <c r="F1449">
        <v>37.580002</v>
      </c>
      <c r="G1449">
        <v>18307400</v>
      </c>
    </row>
    <row r="1450" spans="1:7" x14ac:dyDescent="0.25">
      <c r="A1450" s="27">
        <v>42613</v>
      </c>
      <c r="B1450">
        <v>37.540000999999997</v>
      </c>
      <c r="C1450">
        <v>37.669998</v>
      </c>
      <c r="D1450">
        <v>36.43</v>
      </c>
      <c r="E1450">
        <v>37.439999</v>
      </c>
      <c r="F1450">
        <v>37.439999</v>
      </c>
      <c r="G1450">
        <v>19804000</v>
      </c>
    </row>
    <row r="1451" spans="1:7" x14ac:dyDescent="0.25">
      <c r="A1451" s="27">
        <v>42614</v>
      </c>
      <c r="B1451">
        <v>37.610000999999997</v>
      </c>
      <c r="C1451">
        <v>37.75</v>
      </c>
      <c r="D1451">
        <v>36.599997999999999</v>
      </c>
      <c r="E1451">
        <v>37.590000000000003</v>
      </c>
      <c r="F1451">
        <v>37.590000000000003</v>
      </c>
      <c r="G1451">
        <v>19696400</v>
      </c>
    </row>
    <row r="1452" spans="1:7" x14ac:dyDescent="0.25">
      <c r="A1452" s="27">
        <v>42615</v>
      </c>
      <c r="B1452">
        <v>38.389999000000003</v>
      </c>
      <c r="C1452">
        <v>38.990001999999997</v>
      </c>
      <c r="D1452">
        <v>38.220001000000003</v>
      </c>
      <c r="E1452">
        <v>38.590000000000003</v>
      </c>
      <c r="F1452">
        <v>38.590000000000003</v>
      </c>
      <c r="G1452">
        <v>18563200</v>
      </c>
    </row>
    <row r="1453" spans="1:7" x14ac:dyDescent="0.25">
      <c r="A1453" s="27">
        <v>42619</v>
      </c>
      <c r="B1453">
        <v>39.290000999999997</v>
      </c>
      <c r="C1453">
        <v>40.009998000000003</v>
      </c>
      <c r="D1453">
        <v>38.93</v>
      </c>
      <c r="E1453">
        <v>39.990001999999997</v>
      </c>
      <c r="F1453">
        <v>39.990001999999997</v>
      </c>
      <c r="G1453">
        <v>14298100</v>
      </c>
    </row>
    <row r="1454" spans="1:7" x14ac:dyDescent="0.25">
      <c r="A1454" s="27">
        <v>42620</v>
      </c>
      <c r="B1454">
        <v>39.93</v>
      </c>
      <c r="C1454">
        <v>40.590000000000003</v>
      </c>
      <c r="D1454">
        <v>39.810001</v>
      </c>
      <c r="E1454">
        <v>40.470001000000003</v>
      </c>
      <c r="F1454">
        <v>40.470001000000003</v>
      </c>
      <c r="G1454">
        <v>13626300</v>
      </c>
    </row>
    <row r="1455" spans="1:7" x14ac:dyDescent="0.25">
      <c r="A1455" s="27">
        <v>42621</v>
      </c>
      <c r="B1455">
        <v>40.450001</v>
      </c>
      <c r="C1455">
        <v>40.580002</v>
      </c>
      <c r="D1455">
        <v>39.860000999999997</v>
      </c>
      <c r="E1455">
        <v>40.380001</v>
      </c>
      <c r="F1455">
        <v>40.380001</v>
      </c>
      <c r="G1455">
        <v>16652000</v>
      </c>
    </row>
    <row r="1456" spans="1:7" x14ac:dyDescent="0.25">
      <c r="A1456" s="27">
        <v>42622</v>
      </c>
      <c r="B1456">
        <v>38.779998999999997</v>
      </c>
      <c r="C1456">
        <v>38.950001</v>
      </c>
      <c r="D1456">
        <v>33.869999</v>
      </c>
      <c r="E1456">
        <v>33.93</v>
      </c>
      <c r="F1456">
        <v>33.93</v>
      </c>
      <c r="G1456">
        <v>45907300</v>
      </c>
    </row>
    <row r="1457" spans="1:7" x14ac:dyDescent="0.25">
      <c r="A1457" s="27">
        <v>42625</v>
      </c>
      <c r="B1457">
        <v>33.549999</v>
      </c>
      <c r="C1457">
        <v>36.560001</v>
      </c>
      <c r="D1457">
        <v>33.220001000000003</v>
      </c>
      <c r="E1457">
        <v>36.209999000000003</v>
      </c>
      <c r="F1457">
        <v>36.209999000000003</v>
      </c>
      <c r="G1457">
        <v>32528100</v>
      </c>
    </row>
    <row r="1458" spans="1:7" x14ac:dyDescent="0.25">
      <c r="A1458" s="27">
        <v>42626</v>
      </c>
      <c r="B1458">
        <v>34.82</v>
      </c>
      <c r="C1458">
        <v>34.950001</v>
      </c>
      <c r="D1458">
        <v>30.280000999999999</v>
      </c>
      <c r="E1458">
        <v>31.57</v>
      </c>
      <c r="F1458">
        <v>31.57</v>
      </c>
      <c r="G1458">
        <v>57650600</v>
      </c>
    </row>
    <row r="1459" spans="1:7" x14ac:dyDescent="0.25">
      <c r="A1459" s="27">
        <v>42627</v>
      </c>
      <c r="B1459">
        <v>32.119999</v>
      </c>
      <c r="C1459">
        <v>33.459999000000003</v>
      </c>
      <c r="D1459">
        <v>31.379999000000002</v>
      </c>
      <c r="E1459">
        <v>31.780000999999999</v>
      </c>
      <c r="F1459">
        <v>31.780000999999999</v>
      </c>
      <c r="G1459">
        <v>34722200</v>
      </c>
    </row>
    <row r="1460" spans="1:7" x14ac:dyDescent="0.25">
      <c r="A1460" s="27">
        <v>42628</v>
      </c>
      <c r="B1460">
        <v>31.799999</v>
      </c>
      <c r="C1460">
        <v>33.32</v>
      </c>
      <c r="D1460">
        <v>31.27</v>
      </c>
      <c r="E1460">
        <v>32.82</v>
      </c>
      <c r="F1460">
        <v>32.82</v>
      </c>
      <c r="G1460">
        <v>29616900</v>
      </c>
    </row>
    <row r="1461" spans="1:7" x14ac:dyDescent="0.25">
      <c r="A1461" s="27">
        <v>42629</v>
      </c>
      <c r="B1461">
        <v>32.32</v>
      </c>
      <c r="C1461">
        <v>33.590000000000003</v>
      </c>
      <c r="D1461">
        <v>31.719999000000001</v>
      </c>
      <c r="E1461">
        <v>33.400002000000001</v>
      </c>
      <c r="F1461">
        <v>33.400002000000001</v>
      </c>
      <c r="G1461">
        <v>27073300</v>
      </c>
    </row>
    <row r="1462" spans="1:7" x14ac:dyDescent="0.25">
      <c r="A1462" s="27">
        <v>42632</v>
      </c>
      <c r="B1462">
        <v>34.520000000000003</v>
      </c>
      <c r="C1462">
        <v>35.220001000000003</v>
      </c>
      <c r="D1462">
        <v>33.549999</v>
      </c>
      <c r="E1462">
        <v>34.259998000000003</v>
      </c>
      <c r="F1462">
        <v>34.259998000000003</v>
      </c>
      <c r="G1462">
        <v>28446800</v>
      </c>
    </row>
    <row r="1463" spans="1:7" x14ac:dyDescent="0.25">
      <c r="A1463" s="27">
        <v>42633</v>
      </c>
      <c r="B1463">
        <v>35.020000000000003</v>
      </c>
      <c r="C1463">
        <v>35.060001</v>
      </c>
      <c r="D1463">
        <v>33.909999999999997</v>
      </c>
      <c r="E1463">
        <v>34.439999</v>
      </c>
      <c r="F1463">
        <v>34.439999</v>
      </c>
      <c r="G1463">
        <v>21192900</v>
      </c>
    </row>
    <row r="1464" spans="1:7" x14ac:dyDescent="0.25">
      <c r="A1464" s="27">
        <v>42634</v>
      </c>
      <c r="B1464">
        <v>34.93</v>
      </c>
      <c r="C1464">
        <v>37.270000000000003</v>
      </c>
      <c r="D1464">
        <v>34.470001000000003</v>
      </c>
      <c r="E1464">
        <v>37.009998000000003</v>
      </c>
      <c r="F1464">
        <v>37.009998000000003</v>
      </c>
      <c r="G1464">
        <v>37582400</v>
      </c>
    </row>
    <row r="1465" spans="1:7" x14ac:dyDescent="0.25">
      <c r="A1465" s="27">
        <v>42635</v>
      </c>
      <c r="B1465">
        <v>38.220001000000003</v>
      </c>
      <c r="C1465">
        <v>38.520000000000003</v>
      </c>
      <c r="D1465">
        <v>37.729999999999997</v>
      </c>
      <c r="E1465">
        <v>38.470001000000003</v>
      </c>
      <c r="F1465">
        <v>38.470001000000003</v>
      </c>
      <c r="G1465">
        <v>22289800</v>
      </c>
    </row>
    <row r="1466" spans="1:7" x14ac:dyDescent="0.25">
      <c r="A1466" s="27">
        <v>42636</v>
      </c>
      <c r="B1466">
        <v>38.240001999999997</v>
      </c>
      <c r="C1466">
        <v>38.580002</v>
      </c>
      <c r="D1466">
        <v>37.900002000000001</v>
      </c>
      <c r="E1466">
        <v>38.119999</v>
      </c>
      <c r="F1466">
        <v>38.119999</v>
      </c>
      <c r="G1466">
        <v>18706000</v>
      </c>
    </row>
    <row r="1467" spans="1:7" x14ac:dyDescent="0.25">
      <c r="A1467" s="27">
        <v>42639</v>
      </c>
      <c r="B1467">
        <v>36.689999</v>
      </c>
      <c r="C1467">
        <v>36.939999</v>
      </c>
      <c r="D1467">
        <v>35.630001</v>
      </c>
      <c r="E1467">
        <v>35.970001000000003</v>
      </c>
      <c r="F1467">
        <v>35.970001000000003</v>
      </c>
      <c r="G1467">
        <v>23382100</v>
      </c>
    </row>
    <row r="1468" spans="1:7" x14ac:dyDescent="0.25">
      <c r="A1468" s="27">
        <v>42640</v>
      </c>
      <c r="B1468">
        <v>36.07</v>
      </c>
      <c r="C1468">
        <v>38.240001999999997</v>
      </c>
      <c r="D1468">
        <v>35.779998999999997</v>
      </c>
      <c r="E1468">
        <v>37.860000999999997</v>
      </c>
      <c r="F1468">
        <v>37.860000999999997</v>
      </c>
      <c r="G1468">
        <v>22276100</v>
      </c>
    </row>
    <row r="1469" spans="1:7" x14ac:dyDescent="0.25">
      <c r="A1469" s="27">
        <v>42641</v>
      </c>
      <c r="B1469">
        <v>38.240001999999997</v>
      </c>
      <c r="C1469">
        <v>38.490001999999997</v>
      </c>
      <c r="D1469">
        <v>36.939999</v>
      </c>
      <c r="E1469">
        <v>38.380001</v>
      </c>
      <c r="F1469">
        <v>38.380001</v>
      </c>
      <c r="G1469">
        <v>24310400</v>
      </c>
    </row>
    <row r="1470" spans="1:7" x14ac:dyDescent="0.25">
      <c r="A1470" s="27">
        <v>42642</v>
      </c>
      <c r="B1470">
        <v>38.240001999999997</v>
      </c>
      <c r="C1470">
        <v>38.82</v>
      </c>
      <c r="D1470">
        <v>34.599997999999999</v>
      </c>
      <c r="E1470">
        <v>36.029998999999997</v>
      </c>
      <c r="F1470">
        <v>36.029998999999997</v>
      </c>
      <c r="G1470">
        <v>53853600</v>
      </c>
    </row>
    <row r="1471" spans="1:7" x14ac:dyDescent="0.25">
      <c r="A1471" s="27">
        <v>42643</v>
      </c>
      <c r="B1471">
        <v>37.32</v>
      </c>
      <c r="C1471">
        <v>38</v>
      </c>
      <c r="D1471">
        <v>36.659999999999997</v>
      </c>
      <c r="E1471">
        <v>37.459999000000003</v>
      </c>
      <c r="F1471">
        <v>37.459999000000003</v>
      </c>
      <c r="G1471">
        <v>21189500</v>
      </c>
    </row>
    <row r="1472" spans="1:7" x14ac:dyDescent="0.25">
      <c r="A1472" s="27">
        <v>42646</v>
      </c>
      <c r="B1472">
        <v>37.169998</v>
      </c>
      <c r="C1472">
        <v>37.860000999999997</v>
      </c>
      <c r="D1472">
        <v>36.840000000000003</v>
      </c>
      <c r="E1472">
        <v>37.82</v>
      </c>
      <c r="F1472">
        <v>37.82</v>
      </c>
      <c r="G1472">
        <v>18799800</v>
      </c>
    </row>
    <row r="1473" spans="1:7" x14ac:dyDescent="0.25">
      <c r="A1473" s="27">
        <v>42647</v>
      </c>
      <c r="B1473">
        <v>38.049999</v>
      </c>
      <c r="C1473">
        <v>38.630001</v>
      </c>
      <c r="D1473">
        <v>36.909999999999997</v>
      </c>
      <c r="E1473">
        <v>37.799999</v>
      </c>
      <c r="F1473">
        <v>37.799999</v>
      </c>
      <c r="G1473">
        <v>33539500</v>
      </c>
    </row>
    <row r="1474" spans="1:7" x14ac:dyDescent="0.25">
      <c r="A1474" s="27">
        <v>42648</v>
      </c>
      <c r="B1474">
        <v>38.349997999999999</v>
      </c>
      <c r="C1474">
        <v>38.490001999999997</v>
      </c>
      <c r="D1474">
        <v>38.009998000000003</v>
      </c>
      <c r="E1474">
        <v>38.189999</v>
      </c>
      <c r="F1474">
        <v>38.189999</v>
      </c>
      <c r="G1474">
        <v>14131000</v>
      </c>
    </row>
    <row r="1475" spans="1:7" x14ac:dyDescent="0.25">
      <c r="A1475" s="27">
        <v>42649</v>
      </c>
      <c r="B1475">
        <v>38.020000000000003</v>
      </c>
      <c r="C1475">
        <v>38.639999000000003</v>
      </c>
      <c r="D1475">
        <v>37.759998000000003</v>
      </c>
      <c r="E1475">
        <v>38.5</v>
      </c>
      <c r="F1475">
        <v>38.5</v>
      </c>
      <c r="G1475">
        <v>12950800</v>
      </c>
    </row>
    <row r="1476" spans="1:7" x14ac:dyDescent="0.25">
      <c r="A1476" s="27">
        <v>42650</v>
      </c>
      <c r="B1476">
        <v>38.689999</v>
      </c>
      <c r="C1476">
        <v>38.849997999999999</v>
      </c>
      <c r="D1476">
        <v>37.590000000000003</v>
      </c>
      <c r="E1476">
        <v>38.389999000000003</v>
      </c>
      <c r="F1476">
        <v>38.389999000000003</v>
      </c>
      <c r="G1476">
        <v>20495600</v>
      </c>
    </row>
    <row r="1477" spans="1:7" x14ac:dyDescent="0.25">
      <c r="A1477" s="27">
        <v>42653</v>
      </c>
      <c r="B1477">
        <v>38.860000999999997</v>
      </c>
      <c r="C1477">
        <v>39.509998000000003</v>
      </c>
      <c r="D1477">
        <v>38.720001000000003</v>
      </c>
      <c r="E1477">
        <v>39.189999</v>
      </c>
      <c r="F1477">
        <v>39.189999</v>
      </c>
      <c r="G1477">
        <v>10995200</v>
      </c>
    </row>
    <row r="1478" spans="1:7" x14ac:dyDescent="0.25">
      <c r="A1478" s="27">
        <v>42654</v>
      </c>
      <c r="B1478">
        <v>38.939999</v>
      </c>
      <c r="C1478">
        <v>38.979999999999997</v>
      </c>
      <c r="D1478">
        <v>36.470001000000003</v>
      </c>
      <c r="E1478">
        <v>37.049999</v>
      </c>
      <c r="F1478">
        <v>37.049999</v>
      </c>
      <c r="G1478">
        <v>32103800</v>
      </c>
    </row>
    <row r="1479" spans="1:7" x14ac:dyDescent="0.25">
      <c r="A1479" s="27">
        <v>42655</v>
      </c>
      <c r="B1479">
        <v>37.240001999999997</v>
      </c>
      <c r="C1479">
        <v>37.909999999999997</v>
      </c>
      <c r="D1479">
        <v>36.590000000000003</v>
      </c>
      <c r="E1479">
        <v>36.970001000000003</v>
      </c>
      <c r="F1479">
        <v>36.970001000000003</v>
      </c>
      <c r="G1479">
        <v>22387700</v>
      </c>
    </row>
    <row r="1480" spans="1:7" x14ac:dyDescent="0.25">
      <c r="A1480" s="27">
        <v>42656</v>
      </c>
      <c r="B1480">
        <v>35.599997999999999</v>
      </c>
      <c r="C1480">
        <v>36.450001</v>
      </c>
      <c r="D1480">
        <v>34.630001</v>
      </c>
      <c r="E1480">
        <v>35.900002000000001</v>
      </c>
      <c r="F1480">
        <v>35.900002000000001</v>
      </c>
      <c r="G1480">
        <v>37847000</v>
      </c>
    </row>
    <row r="1481" spans="1:7" x14ac:dyDescent="0.25">
      <c r="A1481" s="27">
        <v>42657</v>
      </c>
      <c r="B1481">
        <v>36.939999</v>
      </c>
      <c r="C1481">
        <v>37.18</v>
      </c>
      <c r="D1481">
        <v>36.029998999999997</v>
      </c>
      <c r="E1481">
        <v>36.240001999999997</v>
      </c>
      <c r="F1481">
        <v>36.240001999999997</v>
      </c>
      <c r="G1481">
        <v>23110400</v>
      </c>
    </row>
    <row r="1482" spans="1:7" x14ac:dyDescent="0.25">
      <c r="A1482" s="27">
        <v>42660</v>
      </c>
      <c r="B1482">
        <v>36.470001000000003</v>
      </c>
      <c r="C1482">
        <v>36.68</v>
      </c>
      <c r="D1482">
        <v>35.93</v>
      </c>
      <c r="E1482">
        <v>36.389999000000003</v>
      </c>
      <c r="F1482">
        <v>36.389999000000003</v>
      </c>
      <c r="G1482">
        <v>15842500</v>
      </c>
    </row>
    <row r="1483" spans="1:7" x14ac:dyDescent="0.25">
      <c r="A1483" s="27">
        <v>42661</v>
      </c>
      <c r="B1483">
        <v>37.450001</v>
      </c>
      <c r="C1483">
        <v>37.979999999999997</v>
      </c>
      <c r="D1483">
        <v>37.18</v>
      </c>
      <c r="E1483">
        <v>37.979999999999997</v>
      </c>
      <c r="F1483">
        <v>37.979999999999997</v>
      </c>
      <c r="G1483">
        <v>15632000</v>
      </c>
    </row>
    <row r="1484" spans="1:7" x14ac:dyDescent="0.25">
      <c r="A1484" s="27">
        <v>42662</v>
      </c>
      <c r="B1484">
        <v>38.720001000000003</v>
      </c>
      <c r="C1484">
        <v>39.080002</v>
      </c>
      <c r="D1484">
        <v>38.209999000000003</v>
      </c>
      <c r="E1484">
        <v>38.810001</v>
      </c>
      <c r="F1484">
        <v>38.810001</v>
      </c>
      <c r="G1484">
        <v>14728900</v>
      </c>
    </row>
    <row r="1485" spans="1:7" x14ac:dyDescent="0.25">
      <c r="A1485" s="27">
        <v>42663</v>
      </c>
      <c r="B1485">
        <v>38.689999</v>
      </c>
      <c r="C1485">
        <v>39.409999999999997</v>
      </c>
      <c r="D1485">
        <v>38.299999</v>
      </c>
      <c r="E1485">
        <v>39.290000999999997</v>
      </c>
      <c r="F1485">
        <v>39.290000999999997</v>
      </c>
      <c r="G1485">
        <v>19879800</v>
      </c>
    </row>
    <row r="1486" spans="1:7" x14ac:dyDescent="0.25">
      <c r="A1486" s="27">
        <v>42664</v>
      </c>
      <c r="B1486">
        <v>39.020000000000003</v>
      </c>
      <c r="C1486">
        <v>40.169998</v>
      </c>
      <c r="D1486">
        <v>38.840000000000003</v>
      </c>
      <c r="E1486">
        <v>40.080002</v>
      </c>
      <c r="F1486">
        <v>40.080002</v>
      </c>
      <c r="G1486">
        <v>15531700</v>
      </c>
    </row>
    <row r="1487" spans="1:7" x14ac:dyDescent="0.25">
      <c r="A1487" s="27">
        <v>42667</v>
      </c>
      <c r="B1487">
        <v>41</v>
      </c>
      <c r="C1487">
        <v>41.700001</v>
      </c>
      <c r="D1487">
        <v>40.98</v>
      </c>
      <c r="E1487">
        <v>41.52</v>
      </c>
      <c r="F1487">
        <v>41.52</v>
      </c>
      <c r="G1487">
        <v>10981900</v>
      </c>
    </row>
    <row r="1488" spans="1:7" x14ac:dyDescent="0.25">
      <c r="A1488" s="27">
        <v>42668</v>
      </c>
      <c r="B1488">
        <v>41.549999</v>
      </c>
      <c r="C1488">
        <v>41.580002</v>
      </c>
      <c r="D1488">
        <v>40.560001</v>
      </c>
      <c r="E1488">
        <v>41.099997999999999</v>
      </c>
      <c r="F1488">
        <v>41.099997999999999</v>
      </c>
      <c r="G1488">
        <v>15962200</v>
      </c>
    </row>
    <row r="1489" spans="1:7" x14ac:dyDescent="0.25">
      <c r="A1489" s="27">
        <v>42669</v>
      </c>
      <c r="B1489">
        <v>40.159999999999997</v>
      </c>
      <c r="C1489">
        <v>41</v>
      </c>
      <c r="D1489">
        <v>39.860000999999997</v>
      </c>
      <c r="E1489">
        <v>40.009998000000003</v>
      </c>
      <c r="F1489">
        <v>40.009998000000003</v>
      </c>
      <c r="G1489">
        <v>19755500</v>
      </c>
    </row>
    <row r="1490" spans="1:7" x14ac:dyDescent="0.25">
      <c r="A1490" s="27">
        <v>42670</v>
      </c>
      <c r="B1490">
        <v>40.659999999999997</v>
      </c>
      <c r="C1490">
        <v>40.720001000000003</v>
      </c>
      <c r="D1490">
        <v>39.200001</v>
      </c>
      <c r="E1490">
        <v>39.349997999999999</v>
      </c>
      <c r="F1490">
        <v>39.349997999999999</v>
      </c>
      <c r="G1490">
        <v>19634300</v>
      </c>
    </row>
    <row r="1491" spans="1:7" x14ac:dyDescent="0.25">
      <c r="A1491" s="27">
        <v>42671</v>
      </c>
      <c r="B1491">
        <v>39.209999000000003</v>
      </c>
      <c r="C1491">
        <v>39.68</v>
      </c>
      <c r="D1491">
        <v>37.020000000000003</v>
      </c>
      <c r="E1491">
        <v>37.650002000000001</v>
      </c>
      <c r="F1491">
        <v>37.650002000000001</v>
      </c>
      <c r="G1491">
        <v>35526800</v>
      </c>
    </row>
    <row r="1492" spans="1:7" x14ac:dyDescent="0.25">
      <c r="A1492" s="27">
        <v>42674</v>
      </c>
      <c r="B1492">
        <v>37.93</v>
      </c>
      <c r="C1492">
        <v>38.009998000000003</v>
      </c>
      <c r="D1492">
        <v>36.619999</v>
      </c>
      <c r="E1492">
        <v>36.93</v>
      </c>
      <c r="F1492">
        <v>36.93</v>
      </c>
      <c r="G1492">
        <v>17482200</v>
      </c>
    </row>
    <row r="1493" spans="1:7" x14ac:dyDescent="0.25">
      <c r="A1493" s="27">
        <v>42675</v>
      </c>
      <c r="B1493">
        <v>36.810001</v>
      </c>
      <c r="C1493">
        <v>36.830002</v>
      </c>
      <c r="D1493">
        <v>34.110000999999997</v>
      </c>
      <c r="E1493">
        <v>35.880001</v>
      </c>
      <c r="F1493">
        <v>35.880001</v>
      </c>
      <c r="G1493">
        <v>33906300</v>
      </c>
    </row>
    <row r="1494" spans="1:7" x14ac:dyDescent="0.25">
      <c r="A1494" s="27">
        <v>42676</v>
      </c>
      <c r="B1494">
        <v>35.619999</v>
      </c>
      <c r="C1494">
        <v>35.810001</v>
      </c>
      <c r="D1494">
        <v>34.639999000000003</v>
      </c>
      <c r="E1494">
        <v>35</v>
      </c>
      <c r="F1494">
        <v>35</v>
      </c>
      <c r="G1494">
        <v>28323300</v>
      </c>
    </row>
    <row r="1495" spans="1:7" x14ac:dyDescent="0.25">
      <c r="A1495" s="27">
        <v>42677</v>
      </c>
      <c r="B1495">
        <v>35.020000000000003</v>
      </c>
      <c r="C1495">
        <v>35.200001</v>
      </c>
      <c r="D1495">
        <v>32.689999</v>
      </c>
      <c r="E1495">
        <v>33.060001</v>
      </c>
      <c r="F1495">
        <v>33.060001</v>
      </c>
      <c r="G1495">
        <v>27307800</v>
      </c>
    </row>
    <row r="1496" spans="1:7" x14ac:dyDescent="0.25">
      <c r="A1496" s="27">
        <v>42678</v>
      </c>
      <c r="B1496">
        <v>33.43</v>
      </c>
      <c r="C1496">
        <v>34.299999</v>
      </c>
      <c r="D1496">
        <v>32.840000000000003</v>
      </c>
      <c r="E1496">
        <v>33</v>
      </c>
      <c r="F1496">
        <v>33</v>
      </c>
      <c r="G1496">
        <v>27777100</v>
      </c>
    </row>
    <row r="1497" spans="1:7" x14ac:dyDescent="0.25">
      <c r="A1497" s="27">
        <v>42681</v>
      </c>
      <c r="B1497">
        <v>35.849997999999999</v>
      </c>
      <c r="C1497">
        <v>37.25</v>
      </c>
      <c r="D1497">
        <v>35.560001</v>
      </c>
      <c r="E1497">
        <v>37.150002000000001</v>
      </c>
      <c r="F1497">
        <v>37.150002000000001</v>
      </c>
      <c r="G1497">
        <v>29296700</v>
      </c>
    </row>
    <row r="1498" spans="1:7" x14ac:dyDescent="0.25">
      <c r="A1498" s="27">
        <v>42682</v>
      </c>
      <c r="B1498">
        <v>36.799999</v>
      </c>
      <c r="C1498">
        <v>38.400002000000001</v>
      </c>
      <c r="D1498">
        <v>36.32</v>
      </c>
      <c r="E1498">
        <v>38.139999000000003</v>
      </c>
      <c r="F1498">
        <v>38.139999000000003</v>
      </c>
      <c r="G1498">
        <v>30010500</v>
      </c>
    </row>
    <row r="1499" spans="1:7" x14ac:dyDescent="0.25">
      <c r="A1499" s="27">
        <v>42683</v>
      </c>
      <c r="B1499">
        <v>36.099997999999999</v>
      </c>
      <c r="C1499">
        <v>39.599997999999999</v>
      </c>
      <c r="D1499">
        <v>36</v>
      </c>
      <c r="E1499">
        <v>39.090000000000003</v>
      </c>
      <c r="F1499">
        <v>39.090000000000003</v>
      </c>
      <c r="G1499">
        <v>53203400</v>
      </c>
    </row>
    <row r="1500" spans="1:7" x14ac:dyDescent="0.25">
      <c r="A1500" s="27">
        <v>42684</v>
      </c>
      <c r="B1500">
        <v>40.159999999999997</v>
      </c>
      <c r="C1500">
        <v>40.529998999999997</v>
      </c>
      <c r="D1500">
        <v>36.549999</v>
      </c>
      <c r="E1500">
        <v>38.119999</v>
      </c>
      <c r="F1500">
        <v>38.119999</v>
      </c>
      <c r="G1500">
        <v>54111000</v>
      </c>
    </row>
    <row r="1501" spans="1:7" x14ac:dyDescent="0.25">
      <c r="A1501" s="27">
        <v>42685</v>
      </c>
      <c r="B1501">
        <v>37.409999999999997</v>
      </c>
      <c r="C1501">
        <v>39.07</v>
      </c>
      <c r="D1501">
        <v>36.939999</v>
      </c>
      <c r="E1501">
        <v>38.849997999999999</v>
      </c>
      <c r="F1501">
        <v>38.849997999999999</v>
      </c>
      <c r="G1501">
        <v>23851600</v>
      </c>
    </row>
    <row r="1502" spans="1:7" x14ac:dyDescent="0.25">
      <c r="A1502" s="27">
        <v>42688</v>
      </c>
      <c r="B1502">
        <v>38.669998</v>
      </c>
      <c r="C1502">
        <v>39.279998999999997</v>
      </c>
      <c r="D1502">
        <v>37.650002000000001</v>
      </c>
      <c r="E1502">
        <v>39.090000000000003</v>
      </c>
      <c r="F1502">
        <v>39.090000000000003</v>
      </c>
      <c r="G1502">
        <v>21443700</v>
      </c>
    </row>
    <row r="1503" spans="1:7" x14ac:dyDescent="0.25">
      <c r="A1503" s="27">
        <v>42689</v>
      </c>
      <c r="B1503">
        <v>39.5</v>
      </c>
      <c r="C1503">
        <v>40.770000000000003</v>
      </c>
      <c r="D1503">
        <v>39.029998999999997</v>
      </c>
      <c r="E1503">
        <v>40.770000000000003</v>
      </c>
      <c r="F1503">
        <v>40.770000000000003</v>
      </c>
      <c r="G1503">
        <v>18213600</v>
      </c>
    </row>
    <row r="1504" spans="1:7" x14ac:dyDescent="0.25">
      <c r="A1504" s="27">
        <v>42690</v>
      </c>
      <c r="B1504">
        <v>39.900002000000001</v>
      </c>
      <c r="C1504">
        <v>40.93</v>
      </c>
      <c r="D1504">
        <v>39.860000999999997</v>
      </c>
      <c r="E1504">
        <v>40.450001</v>
      </c>
      <c r="F1504">
        <v>40.450001</v>
      </c>
      <c r="G1504">
        <v>16934800</v>
      </c>
    </row>
    <row r="1505" spans="1:7" x14ac:dyDescent="0.25">
      <c r="A1505" s="27">
        <v>42691</v>
      </c>
      <c r="B1505">
        <v>40.57</v>
      </c>
      <c r="C1505">
        <v>41.700001</v>
      </c>
      <c r="D1505">
        <v>40.400002000000001</v>
      </c>
      <c r="E1505">
        <v>41.700001</v>
      </c>
      <c r="F1505">
        <v>41.700001</v>
      </c>
      <c r="G1505">
        <v>14868100</v>
      </c>
    </row>
    <row r="1506" spans="1:7" x14ac:dyDescent="0.25">
      <c r="A1506" s="27">
        <v>42692</v>
      </c>
      <c r="B1506">
        <v>41.720001000000003</v>
      </c>
      <c r="C1506">
        <v>42.150002000000001</v>
      </c>
      <c r="D1506">
        <v>41.16</v>
      </c>
      <c r="E1506">
        <v>41.84</v>
      </c>
      <c r="F1506">
        <v>41.84</v>
      </c>
      <c r="G1506">
        <v>16339900</v>
      </c>
    </row>
    <row r="1507" spans="1:7" x14ac:dyDescent="0.25">
      <c r="A1507" s="27">
        <v>42695</v>
      </c>
      <c r="B1507">
        <v>42.349997999999999</v>
      </c>
      <c r="C1507">
        <v>43.82</v>
      </c>
      <c r="D1507">
        <v>42.34</v>
      </c>
      <c r="E1507">
        <v>43.740001999999997</v>
      </c>
      <c r="F1507">
        <v>43.740001999999997</v>
      </c>
      <c r="G1507">
        <v>12964500</v>
      </c>
    </row>
    <row r="1508" spans="1:7" x14ac:dyDescent="0.25">
      <c r="A1508" s="27">
        <v>42696</v>
      </c>
      <c r="B1508">
        <v>43.810001</v>
      </c>
      <c r="C1508">
        <v>43.970001000000003</v>
      </c>
      <c r="D1508">
        <v>42.560001</v>
      </c>
      <c r="E1508">
        <v>43.439999</v>
      </c>
      <c r="F1508">
        <v>43.439999</v>
      </c>
      <c r="G1508">
        <v>14869000</v>
      </c>
    </row>
    <row r="1509" spans="1:7" x14ac:dyDescent="0.25">
      <c r="A1509" s="27">
        <v>42697</v>
      </c>
      <c r="B1509">
        <v>43.09</v>
      </c>
      <c r="C1509">
        <v>43.599997999999999</v>
      </c>
      <c r="D1509">
        <v>42.720001000000003</v>
      </c>
      <c r="E1509">
        <v>43.400002000000001</v>
      </c>
      <c r="F1509">
        <v>43.400002000000001</v>
      </c>
      <c r="G1509">
        <v>13230400</v>
      </c>
    </row>
    <row r="1510" spans="1:7" x14ac:dyDescent="0.25">
      <c r="A1510" s="27">
        <v>42699</v>
      </c>
      <c r="B1510">
        <v>43.540000999999997</v>
      </c>
      <c r="C1510">
        <v>43.73</v>
      </c>
      <c r="D1510">
        <v>43.110000999999997</v>
      </c>
      <c r="E1510">
        <v>43.650002000000001</v>
      </c>
      <c r="F1510">
        <v>43.650002000000001</v>
      </c>
      <c r="G1510">
        <v>5258200</v>
      </c>
    </row>
    <row r="1511" spans="1:7" x14ac:dyDescent="0.25">
      <c r="A1511" s="27">
        <v>42702</v>
      </c>
      <c r="B1511">
        <v>43.189999</v>
      </c>
      <c r="C1511">
        <v>43.689999</v>
      </c>
      <c r="D1511">
        <v>42.580002</v>
      </c>
      <c r="E1511">
        <v>43.310001</v>
      </c>
      <c r="F1511">
        <v>43.310001</v>
      </c>
      <c r="G1511">
        <v>13720900</v>
      </c>
    </row>
    <row r="1512" spans="1:7" x14ac:dyDescent="0.25">
      <c r="A1512" s="27">
        <v>42703</v>
      </c>
      <c r="B1512">
        <v>43.279998999999997</v>
      </c>
      <c r="C1512">
        <v>44.209999000000003</v>
      </c>
      <c r="D1512">
        <v>42.869999</v>
      </c>
      <c r="E1512">
        <v>43.650002000000001</v>
      </c>
      <c r="F1512">
        <v>43.650002000000001</v>
      </c>
      <c r="G1512">
        <v>11053100</v>
      </c>
    </row>
    <row r="1513" spans="1:7" x14ac:dyDescent="0.25">
      <c r="A1513" s="27">
        <v>42704</v>
      </c>
      <c r="B1513">
        <v>44.240001999999997</v>
      </c>
      <c r="C1513">
        <v>44.349997999999999</v>
      </c>
      <c r="D1513">
        <v>43.360000999999997</v>
      </c>
      <c r="E1513">
        <v>43.52</v>
      </c>
      <c r="F1513">
        <v>43.52</v>
      </c>
      <c r="G1513">
        <v>16317800</v>
      </c>
    </row>
    <row r="1514" spans="1:7" x14ac:dyDescent="0.25">
      <c r="A1514" s="27">
        <v>42705</v>
      </c>
      <c r="B1514">
        <v>43.650002000000001</v>
      </c>
      <c r="C1514">
        <v>43.810001</v>
      </c>
      <c r="D1514">
        <v>41.099997999999999</v>
      </c>
      <c r="E1514">
        <v>41.900002000000001</v>
      </c>
      <c r="F1514">
        <v>41.900002000000001</v>
      </c>
      <c r="G1514">
        <v>25038300</v>
      </c>
    </row>
    <row r="1515" spans="1:7" x14ac:dyDescent="0.25">
      <c r="A1515" s="27">
        <v>42706</v>
      </c>
      <c r="B1515">
        <v>41.689999</v>
      </c>
      <c r="C1515">
        <v>43.07</v>
      </c>
      <c r="D1515">
        <v>41.450001</v>
      </c>
      <c r="E1515">
        <v>41.849997999999999</v>
      </c>
      <c r="F1515">
        <v>41.849997999999999</v>
      </c>
      <c r="G1515">
        <v>18624200</v>
      </c>
    </row>
    <row r="1516" spans="1:7" x14ac:dyDescent="0.25">
      <c r="A1516" s="27">
        <v>42709</v>
      </c>
      <c r="B1516">
        <v>43.330002</v>
      </c>
      <c r="C1516">
        <v>44.810001</v>
      </c>
      <c r="D1516">
        <v>43.139999000000003</v>
      </c>
      <c r="E1516">
        <v>44.73</v>
      </c>
      <c r="F1516">
        <v>44.73</v>
      </c>
      <c r="G1516">
        <v>19015500</v>
      </c>
    </row>
    <row r="1517" spans="1:7" x14ac:dyDescent="0.25">
      <c r="A1517" s="27">
        <v>42710</v>
      </c>
      <c r="B1517">
        <v>45.41</v>
      </c>
      <c r="C1517">
        <v>46.330002</v>
      </c>
      <c r="D1517">
        <v>45.080002</v>
      </c>
      <c r="E1517">
        <v>46.060001</v>
      </c>
      <c r="F1517">
        <v>46.060001</v>
      </c>
      <c r="G1517">
        <v>15365000</v>
      </c>
    </row>
    <row r="1518" spans="1:7" x14ac:dyDescent="0.25">
      <c r="A1518" s="27">
        <v>42711</v>
      </c>
      <c r="B1518">
        <v>46.290000999999997</v>
      </c>
      <c r="C1518">
        <v>47.200001</v>
      </c>
      <c r="D1518">
        <v>45.66</v>
      </c>
      <c r="E1518">
        <v>45.950001</v>
      </c>
      <c r="F1518">
        <v>45.950001</v>
      </c>
      <c r="G1518">
        <v>17565900</v>
      </c>
    </row>
    <row r="1519" spans="1:7" x14ac:dyDescent="0.25">
      <c r="A1519" s="27">
        <v>42712</v>
      </c>
      <c r="B1519">
        <v>45.889999000000003</v>
      </c>
      <c r="C1519">
        <v>46.130001</v>
      </c>
      <c r="D1519">
        <v>44.25</v>
      </c>
      <c r="E1519">
        <v>45.700001</v>
      </c>
      <c r="F1519">
        <v>45.700001</v>
      </c>
      <c r="G1519">
        <v>22845100</v>
      </c>
    </row>
    <row r="1520" spans="1:7" x14ac:dyDescent="0.25">
      <c r="A1520" s="27">
        <v>42713</v>
      </c>
      <c r="B1520">
        <v>45.41</v>
      </c>
      <c r="C1520">
        <v>46.5</v>
      </c>
      <c r="D1520">
        <v>45.380001</v>
      </c>
      <c r="E1520">
        <v>46.380001</v>
      </c>
      <c r="F1520">
        <v>46.380001</v>
      </c>
      <c r="G1520">
        <v>11654800</v>
      </c>
    </row>
    <row r="1521" spans="1:7" x14ac:dyDescent="0.25">
      <c r="A1521" s="27">
        <v>42716</v>
      </c>
      <c r="B1521">
        <v>46.32</v>
      </c>
      <c r="C1521">
        <v>46.400002000000001</v>
      </c>
      <c r="D1521">
        <v>45.470001000000003</v>
      </c>
      <c r="E1521">
        <v>45.880001</v>
      </c>
      <c r="F1521">
        <v>45.880001</v>
      </c>
      <c r="G1521">
        <v>12070100</v>
      </c>
    </row>
    <row r="1522" spans="1:7" x14ac:dyDescent="0.25">
      <c r="A1522" s="27">
        <v>42717</v>
      </c>
      <c r="B1522">
        <v>46.099997999999999</v>
      </c>
      <c r="C1522">
        <v>46.200001</v>
      </c>
      <c r="D1522">
        <v>44.740001999999997</v>
      </c>
      <c r="E1522">
        <v>45.439999</v>
      </c>
      <c r="F1522">
        <v>45.439999</v>
      </c>
      <c r="G1522">
        <v>15259600</v>
      </c>
    </row>
    <row r="1523" spans="1:7" x14ac:dyDescent="0.25">
      <c r="A1523" s="27">
        <v>42718</v>
      </c>
      <c r="B1523">
        <v>45.25</v>
      </c>
      <c r="C1523">
        <v>47.049999</v>
      </c>
      <c r="D1523">
        <v>45.119999</v>
      </c>
      <c r="E1523">
        <v>45.66</v>
      </c>
      <c r="F1523">
        <v>45.66</v>
      </c>
      <c r="G1523">
        <v>24599300</v>
      </c>
    </row>
    <row r="1524" spans="1:7" x14ac:dyDescent="0.25">
      <c r="A1524" s="27">
        <v>42719</v>
      </c>
      <c r="B1524">
        <v>46.41</v>
      </c>
      <c r="C1524">
        <v>46.720001000000003</v>
      </c>
      <c r="D1524">
        <v>45.700001</v>
      </c>
      <c r="E1524">
        <v>46.279998999999997</v>
      </c>
      <c r="F1524">
        <v>46.279998999999997</v>
      </c>
      <c r="G1524">
        <v>14554000</v>
      </c>
    </row>
    <row r="1525" spans="1:7" x14ac:dyDescent="0.25">
      <c r="A1525" s="27">
        <v>42720</v>
      </c>
      <c r="B1525">
        <v>46.93</v>
      </c>
      <c r="C1525">
        <v>47.240001999999997</v>
      </c>
      <c r="D1525">
        <v>46.259998000000003</v>
      </c>
      <c r="E1525">
        <v>46.970001000000003</v>
      </c>
      <c r="F1525">
        <v>46.970001000000003</v>
      </c>
      <c r="G1525">
        <v>12384600</v>
      </c>
    </row>
    <row r="1526" spans="1:7" x14ac:dyDescent="0.25">
      <c r="A1526" s="27">
        <v>42723</v>
      </c>
      <c r="B1526">
        <v>47.450001</v>
      </c>
      <c r="C1526">
        <v>48.669998</v>
      </c>
      <c r="D1526">
        <v>47.43</v>
      </c>
      <c r="E1526">
        <v>48.549999</v>
      </c>
      <c r="F1526">
        <v>48.549999</v>
      </c>
      <c r="G1526">
        <v>10347700</v>
      </c>
    </row>
    <row r="1527" spans="1:7" x14ac:dyDescent="0.25">
      <c r="A1527" s="27">
        <v>42724</v>
      </c>
      <c r="B1527">
        <v>48.990001999999997</v>
      </c>
      <c r="C1527">
        <v>49.790000999999997</v>
      </c>
      <c r="D1527">
        <v>48.91</v>
      </c>
      <c r="E1527">
        <v>49.529998999999997</v>
      </c>
      <c r="F1527">
        <v>49.529998999999997</v>
      </c>
      <c r="G1527">
        <v>9569400</v>
      </c>
    </row>
    <row r="1528" spans="1:7" x14ac:dyDescent="0.25">
      <c r="A1528" s="27">
        <v>42725</v>
      </c>
      <c r="B1528">
        <v>49.82</v>
      </c>
      <c r="C1528">
        <v>50.439999</v>
      </c>
      <c r="D1528">
        <v>49.669998</v>
      </c>
      <c r="E1528">
        <v>50.34</v>
      </c>
      <c r="F1528">
        <v>50.34</v>
      </c>
      <c r="G1528">
        <v>9305800</v>
      </c>
    </row>
    <row r="1529" spans="1:7" x14ac:dyDescent="0.25">
      <c r="A1529" s="27">
        <v>42726</v>
      </c>
      <c r="B1529">
        <v>50.32</v>
      </c>
      <c r="C1529">
        <v>50.549999</v>
      </c>
      <c r="D1529">
        <v>49.169998</v>
      </c>
      <c r="E1529">
        <v>49.439999</v>
      </c>
      <c r="F1529">
        <v>49.439999</v>
      </c>
      <c r="G1529">
        <v>10953400</v>
      </c>
    </row>
    <row r="1530" spans="1:7" x14ac:dyDescent="0.25">
      <c r="A1530" s="27">
        <v>42727</v>
      </c>
      <c r="B1530">
        <v>49.25</v>
      </c>
      <c r="C1530">
        <v>49.720001000000003</v>
      </c>
      <c r="D1530">
        <v>48.990001999999997</v>
      </c>
      <c r="E1530">
        <v>49.59</v>
      </c>
      <c r="F1530">
        <v>49.59</v>
      </c>
      <c r="G1530">
        <v>6944000</v>
      </c>
    </row>
    <row r="1531" spans="1:7" x14ac:dyDescent="0.25">
      <c r="A1531" s="27">
        <v>42731</v>
      </c>
      <c r="B1531">
        <v>49.689999</v>
      </c>
      <c r="C1531">
        <v>50.549999</v>
      </c>
      <c r="D1531">
        <v>49.650002000000001</v>
      </c>
      <c r="E1531">
        <v>50.43</v>
      </c>
      <c r="F1531">
        <v>50.43</v>
      </c>
      <c r="G1531">
        <v>5635100</v>
      </c>
    </row>
    <row r="1532" spans="1:7" x14ac:dyDescent="0.25">
      <c r="A1532" s="27">
        <v>42732</v>
      </c>
      <c r="B1532">
        <v>50.580002</v>
      </c>
      <c r="C1532">
        <v>50.73</v>
      </c>
      <c r="D1532">
        <v>48.470001000000003</v>
      </c>
      <c r="E1532">
        <v>48.509998000000003</v>
      </c>
      <c r="F1532">
        <v>48.509998000000003</v>
      </c>
      <c r="G1532">
        <v>14658800</v>
      </c>
    </row>
    <row r="1533" spans="1:7" x14ac:dyDescent="0.25">
      <c r="A1533" s="27">
        <v>42733</v>
      </c>
      <c r="B1533">
        <v>48.439999</v>
      </c>
      <c r="C1533">
        <v>48.860000999999997</v>
      </c>
      <c r="D1533">
        <v>47.18</v>
      </c>
      <c r="E1533">
        <v>47.77</v>
      </c>
      <c r="F1533">
        <v>47.77</v>
      </c>
      <c r="G1533">
        <v>11751900</v>
      </c>
    </row>
    <row r="1534" spans="1:7" x14ac:dyDescent="0.25">
      <c r="A1534" s="27">
        <v>42734</v>
      </c>
      <c r="B1534">
        <v>48.369999</v>
      </c>
      <c r="C1534">
        <v>48.400002000000001</v>
      </c>
      <c r="D1534">
        <v>46.360000999999997</v>
      </c>
      <c r="E1534">
        <v>46.75</v>
      </c>
      <c r="F1534">
        <v>46.75</v>
      </c>
      <c r="G1534">
        <v>13619400</v>
      </c>
    </row>
    <row r="1535" spans="1:7" x14ac:dyDescent="0.25">
      <c r="A1535" s="27">
        <v>42738</v>
      </c>
      <c r="B1535">
        <v>48.799999</v>
      </c>
      <c r="C1535">
        <v>50.299999</v>
      </c>
      <c r="D1535">
        <v>48.470001000000003</v>
      </c>
      <c r="E1535">
        <v>50.290000999999997</v>
      </c>
      <c r="F1535">
        <v>50.290000999999997</v>
      </c>
      <c r="G1535">
        <v>15833900</v>
      </c>
    </row>
    <row r="1536" spans="1:7" x14ac:dyDescent="0.25">
      <c r="A1536" s="27">
        <v>42739</v>
      </c>
      <c r="B1536">
        <v>50.77</v>
      </c>
      <c r="C1536">
        <v>53.34</v>
      </c>
      <c r="D1536">
        <v>50.73</v>
      </c>
      <c r="E1536">
        <v>52.860000999999997</v>
      </c>
      <c r="F1536">
        <v>52.860000999999997</v>
      </c>
      <c r="G1536">
        <v>12597700</v>
      </c>
    </row>
    <row r="1537" spans="1:7" x14ac:dyDescent="0.25">
      <c r="A1537" s="27">
        <v>42740</v>
      </c>
      <c r="B1537">
        <v>52.369999</v>
      </c>
      <c r="C1537">
        <v>53.060001</v>
      </c>
      <c r="D1537">
        <v>51.400002000000001</v>
      </c>
      <c r="E1537">
        <v>52.990001999999997</v>
      </c>
      <c r="F1537">
        <v>52.990001999999997</v>
      </c>
      <c r="G1537">
        <v>13075200</v>
      </c>
    </row>
    <row r="1538" spans="1:7" x14ac:dyDescent="0.25">
      <c r="A1538" s="27">
        <v>42741</v>
      </c>
      <c r="B1538">
        <v>53.540000999999997</v>
      </c>
      <c r="C1538">
        <v>54.82</v>
      </c>
      <c r="D1538">
        <v>53.09</v>
      </c>
      <c r="E1538">
        <v>53.669998</v>
      </c>
      <c r="F1538">
        <v>53.669998</v>
      </c>
      <c r="G1538">
        <v>14158900</v>
      </c>
    </row>
    <row r="1539" spans="1:7" x14ac:dyDescent="0.25">
      <c r="A1539" s="27">
        <v>42744</v>
      </c>
      <c r="B1539">
        <v>53.41</v>
      </c>
      <c r="C1539">
        <v>54.650002000000001</v>
      </c>
      <c r="D1539">
        <v>52.950001</v>
      </c>
      <c r="E1539">
        <v>53.75</v>
      </c>
      <c r="F1539">
        <v>53.75</v>
      </c>
      <c r="G1539">
        <v>12174500</v>
      </c>
    </row>
    <row r="1540" spans="1:7" x14ac:dyDescent="0.25">
      <c r="A1540" s="27">
        <v>42745</v>
      </c>
      <c r="B1540">
        <v>54.389999000000003</v>
      </c>
      <c r="C1540">
        <v>54.84</v>
      </c>
      <c r="D1540">
        <v>53.43</v>
      </c>
      <c r="E1540">
        <v>54.169998</v>
      </c>
      <c r="F1540">
        <v>54.169998</v>
      </c>
      <c r="G1540">
        <v>12014600</v>
      </c>
    </row>
    <row r="1541" spans="1:7" x14ac:dyDescent="0.25">
      <c r="A1541" s="27">
        <v>42746</v>
      </c>
      <c r="B1541">
        <v>54.09</v>
      </c>
      <c r="C1541">
        <v>55.509998000000003</v>
      </c>
      <c r="D1541">
        <v>53.09</v>
      </c>
      <c r="E1541">
        <v>55.34</v>
      </c>
      <c r="F1541">
        <v>55.34</v>
      </c>
      <c r="G1541">
        <v>16530900</v>
      </c>
    </row>
    <row r="1542" spans="1:7" x14ac:dyDescent="0.25">
      <c r="A1542" s="27">
        <v>42747</v>
      </c>
      <c r="B1542">
        <v>54.869999</v>
      </c>
      <c r="C1542">
        <v>55.439999</v>
      </c>
      <c r="D1542">
        <v>52.529998999999997</v>
      </c>
      <c r="E1542">
        <v>55.369999</v>
      </c>
      <c r="F1542">
        <v>55.369999</v>
      </c>
      <c r="G1542">
        <v>22073700</v>
      </c>
    </row>
    <row r="1543" spans="1:7" x14ac:dyDescent="0.25">
      <c r="A1543" s="27">
        <v>42748</v>
      </c>
      <c r="B1543">
        <v>55.610000999999997</v>
      </c>
      <c r="C1543">
        <v>56</v>
      </c>
      <c r="D1543">
        <v>54.630001</v>
      </c>
      <c r="E1543">
        <v>55.279998999999997</v>
      </c>
      <c r="F1543">
        <v>55.279998999999997</v>
      </c>
      <c r="G1543">
        <v>14207600</v>
      </c>
    </row>
    <row r="1544" spans="1:7" x14ac:dyDescent="0.25">
      <c r="A1544" s="27">
        <v>42752</v>
      </c>
      <c r="B1544">
        <v>54.450001</v>
      </c>
      <c r="C1544">
        <v>55.68</v>
      </c>
      <c r="D1544">
        <v>54.279998999999997</v>
      </c>
      <c r="E1544">
        <v>55.41</v>
      </c>
      <c r="F1544">
        <v>55.41</v>
      </c>
      <c r="G1544">
        <v>13498000</v>
      </c>
    </row>
    <row r="1545" spans="1:7" x14ac:dyDescent="0.25">
      <c r="A1545" s="27">
        <v>42753</v>
      </c>
      <c r="B1545">
        <v>55.790000999999997</v>
      </c>
      <c r="C1545">
        <v>56.490001999999997</v>
      </c>
      <c r="D1545">
        <v>55.360000999999997</v>
      </c>
      <c r="E1545">
        <v>55.549999</v>
      </c>
      <c r="F1545">
        <v>55.549999</v>
      </c>
      <c r="G1545">
        <v>12193300</v>
      </c>
    </row>
    <row r="1546" spans="1:7" x14ac:dyDescent="0.25">
      <c r="A1546" s="27">
        <v>42754</v>
      </c>
      <c r="B1546">
        <v>55.990001999999997</v>
      </c>
      <c r="C1546">
        <v>56.18</v>
      </c>
      <c r="D1546">
        <v>54.549999</v>
      </c>
      <c r="E1546">
        <v>55.099997999999999</v>
      </c>
      <c r="F1546">
        <v>55.099997999999999</v>
      </c>
      <c r="G1546">
        <v>13528900</v>
      </c>
    </row>
    <row r="1547" spans="1:7" x14ac:dyDescent="0.25">
      <c r="A1547" s="27">
        <v>42755</v>
      </c>
      <c r="B1547">
        <v>55.639999000000003</v>
      </c>
      <c r="C1547">
        <v>57.27</v>
      </c>
      <c r="D1547">
        <v>55.43</v>
      </c>
      <c r="E1547">
        <v>57.25</v>
      </c>
      <c r="F1547">
        <v>57.25</v>
      </c>
      <c r="G1547">
        <v>14437600</v>
      </c>
    </row>
    <row r="1548" spans="1:7" x14ac:dyDescent="0.25">
      <c r="A1548" s="27">
        <v>42758</v>
      </c>
      <c r="B1548">
        <v>57.169998</v>
      </c>
      <c r="C1548">
        <v>57.779998999999997</v>
      </c>
      <c r="D1548">
        <v>56.130001</v>
      </c>
      <c r="E1548">
        <v>57.720001000000003</v>
      </c>
      <c r="F1548">
        <v>57.720001000000003</v>
      </c>
      <c r="G1548">
        <v>16021500</v>
      </c>
    </row>
    <row r="1549" spans="1:7" x14ac:dyDescent="0.25">
      <c r="A1549" s="27">
        <v>42759</v>
      </c>
      <c r="B1549">
        <v>58.450001</v>
      </c>
      <c r="C1549">
        <v>60.759998000000003</v>
      </c>
      <c r="D1549">
        <v>58.389999000000003</v>
      </c>
      <c r="E1549">
        <v>60.450001</v>
      </c>
      <c r="F1549">
        <v>60.450001</v>
      </c>
      <c r="G1549">
        <v>12678100</v>
      </c>
    </row>
    <row r="1550" spans="1:7" x14ac:dyDescent="0.25">
      <c r="A1550" s="27">
        <v>42760</v>
      </c>
      <c r="B1550">
        <v>61.380001</v>
      </c>
      <c r="C1550">
        <v>62.18</v>
      </c>
      <c r="D1550">
        <v>61.09</v>
      </c>
      <c r="E1550">
        <v>61.919998</v>
      </c>
      <c r="F1550">
        <v>61.919998</v>
      </c>
      <c r="G1550">
        <v>11570800</v>
      </c>
    </row>
    <row r="1551" spans="1:7" x14ac:dyDescent="0.25">
      <c r="A1551" s="27">
        <v>42761</v>
      </c>
      <c r="B1551">
        <v>61.700001</v>
      </c>
      <c r="C1551">
        <v>62.259998000000003</v>
      </c>
      <c r="D1551">
        <v>60.919998</v>
      </c>
      <c r="E1551">
        <v>61.52</v>
      </c>
      <c r="F1551">
        <v>61.52</v>
      </c>
      <c r="G1551">
        <v>13962800</v>
      </c>
    </row>
    <row r="1552" spans="1:7" x14ac:dyDescent="0.25">
      <c r="A1552" s="27">
        <v>42762</v>
      </c>
      <c r="B1552">
        <v>61.779998999999997</v>
      </c>
      <c r="C1552">
        <v>62.5</v>
      </c>
      <c r="D1552">
        <v>61.240001999999997</v>
      </c>
      <c r="E1552">
        <v>62.330002</v>
      </c>
      <c r="F1552">
        <v>62.330002</v>
      </c>
      <c r="G1552">
        <v>9392900</v>
      </c>
    </row>
    <row r="1553" spans="1:7" x14ac:dyDescent="0.25">
      <c r="A1553" s="27">
        <v>42765</v>
      </c>
      <c r="B1553">
        <v>60.970001000000003</v>
      </c>
      <c r="C1553">
        <v>61.02</v>
      </c>
      <c r="D1553">
        <v>57.82</v>
      </c>
      <c r="E1553">
        <v>60.389999000000003</v>
      </c>
      <c r="F1553">
        <v>60.389999000000003</v>
      </c>
      <c r="G1553">
        <v>25374000</v>
      </c>
    </row>
    <row r="1554" spans="1:7" x14ac:dyDescent="0.25">
      <c r="A1554" s="27">
        <v>42766</v>
      </c>
      <c r="B1554">
        <v>60</v>
      </c>
      <c r="C1554">
        <v>60.900002000000001</v>
      </c>
      <c r="D1554">
        <v>58.880001</v>
      </c>
      <c r="E1554">
        <v>60.75</v>
      </c>
      <c r="F1554">
        <v>60.75</v>
      </c>
      <c r="G1554">
        <v>22262600</v>
      </c>
    </row>
    <row r="1555" spans="1:7" x14ac:dyDescent="0.25">
      <c r="A1555" s="27">
        <v>42767</v>
      </c>
      <c r="B1555">
        <v>61.990001999999997</v>
      </c>
      <c r="C1555">
        <v>62.560001</v>
      </c>
      <c r="D1555">
        <v>61.060001</v>
      </c>
      <c r="E1555">
        <v>61.93</v>
      </c>
      <c r="F1555">
        <v>61.93</v>
      </c>
      <c r="G1555">
        <v>17949600</v>
      </c>
    </row>
    <row r="1556" spans="1:7" x14ac:dyDescent="0.25">
      <c r="A1556" s="27">
        <v>42768</v>
      </c>
      <c r="B1556">
        <v>61.34</v>
      </c>
      <c r="C1556">
        <v>61.98</v>
      </c>
      <c r="D1556">
        <v>60.779998999999997</v>
      </c>
      <c r="E1556">
        <v>61.259998000000003</v>
      </c>
      <c r="F1556">
        <v>61.259998000000003</v>
      </c>
      <c r="G1556">
        <v>14957300</v>
      </c>
    </row>
    <row r="1557" spans="1:7" x14ac:dyDescent="0.25">
      <c r="A1557" s="27">
        <v>42769</v>
      </c>
      <c r="B1557">
        <v>62.610000999999997</v>
      </c>
      <c r="C1557">
        <v>63.259998000000003</v>
      </c>
      <c r="D1557">
        <v>62.209999000000003</v>
      </c>
      <c r="E1557">
        <v>62.689999</v>
      </c>
      <c r="F1557">
        <v>62.689999</v>
      </c>
      <c r="G1557">
        <v>9809300</v>
      </c>
    </row>
    <row r="1558" spans="1:7" x14ac:dyDescent="0.25">
      <c r="A1558" s="27">
        <v>42772</v>
      </c>
      <c r="B1558">
        <v>61.91</v>
      </c>
      <c r="C1558">
        <v>62.970001000000003</v>
      </c>
      <c r="D1558">
        <v>61.75</v>
      </c>
      <c r="E1558">
        <v>62.549999</v>
      </c>
      <c r="F1558">
        <v>62.549999</v>
      </c>
      <c r="G1558">
        <v>11792000</v>
      </c>
    </row>
    <row r="1559" spans="1:7" x14ac:dyDescent="0.25">
      <c r="A1559" s="27">
        <v>42773</v>
      </c>
      <c r="B1559">
        <v>62.75</v>
      </c>
      <c r="C1559">
        <v>62.900002000000001</v>
      </c>
      <c r="D1559">
        <v>62.029998999999997</v>
      </c>
      <c r="E1559">
        <v>62.099997999999999</v>
      </c>
      <c r="F1559">
        <v>62.099997999999999</v>
      </c>
      <c r="G1559">
        <v>10305600</v>
      </c>
    </row>
    <row r="1560" spans="1:7" x14ac:dyDescent="0.25">
      <c r="A1560" s="27">
        <v>42774</v>
      </c>
      <c r="B1560">
        <v>61.939999</v>
      </c>
      <c r="C1560">
        <v>62.82</v>
      </c>
      <c r="D1560">
        <v>61.18</v>
      </c>
      <c r="E1560">
        <v>62.349997999999999</v>
      </c>
      <c r="F1560">
        <v>62.349997999999999</v>
      </c>
      <c r="G1560">
        <v>13602400</v>
      </c>
    </row>
    <row r="1561" spans="1:7" x14ac:dyDescent="0.25">
      <c r="A1561" s="27">
        <v>42775</v>
      </c>
      <c r="B1561">
        <v>62.650002000000001</v>
      </c>
      <c r="C1561">
        <v>64.290001000000004</v>
      </c>
      <c r="D1561">
        <v>62.599997999999999</v>
      </c>
      <c r="E1561">
        <v>63.759998000000003</v>
      </c>
      <c r="F1561">
        <v>63.759998000000003</v>
      </c>
      <c r="G1561">
        <v>10061500</v>
      </c>
    </row>
    <row r="1562" spans="1:7" x14ac:dyDescent="0.25">
      <c r="A1562" s="27">
        <v>42776</v>
      </c>
      <c r="B1562">
        <v>64.360000999999997</v>
      </c>
      <c r="C1562">
        <v>65.180000000000007</v>
      </c>
      <c r="D1562">
        <v>64.239998</v>
      </c>
      <c r="E1562">
        <v>64.639999000000003</v>
      </c>
      <c r="F1562">
        <v>64.639999000000003</v>
      </c>
      <c r="G1562">
        <v>9021200</v>
      </c>
    </row>
    <row r="1563" spans="1:7" x14ac:dyDescent="0.25">
      <c r="A1563" s="27">
        <v>42779</v>
      </c>
      <c r="B1563">
        <v>65.809997999999993</v>
      </c>
      <c r="C1563">
        <v>67.019997000000004</v>
      </c>
      <c r="D1563">
        <v>65.629997000000003</v>
      </c>
      <c r="E1563">
        <v>66.699996999999996</v>
      </c>
      <c r="F1563">
        <v>66.699996999999996</v>
      </c>
      <c r="G1563">
        <v>10525000</v>
      </c>
    </row>
    <row r="1564" spans="1:7" x14ac:dyDescent="0.25">
      <c r="A1564" s="27">
        <v>42780</v>
      </c>
      <c r="B1564">
        <v>66.830001999999993</v>
      </c>
      <c r="C1564">
        <v>69.809997999999993</v>
      </c>
      <c r="D1564">
        <v>66.739998</v>
      </c>
      <c r="E1564">
        <v>69.809997999999993</v>
      </c>
      <c r="F1564">
        <v>69.809997999999993</v>
      </c>
      <c r="G1564">
        <v>12208800</v>
      </c>
    </row>
    <row r="1565" spans="1:7" x14ac:dyDescent="0.25">
      <c r="A1565" s="27">
        <v>42781</v>
      </c>
      <c r="B1565">
        <v>69.510002</v>
      </c>
      <c r="C1565">
        <v>69.980002999999996</v>
      </c>
      <c r="D1565">
        <v>66.989998</v>
      </c>
      <c r="E1565">
        <v>67.160004000000001</v>
      </c>
      <c r="F1565">
        <v>67.160004000000001</v>
      </c>
      <c r="G1565">
        <v>18091900</v>
      </c>
    </row>
    <row r="1566" spans="1:7" x14ac:dyDescent="0.25">
      <c r="A1566" s="27">
        <v>42782</v>
      </c>
      <c r="B1566">
        <v>67.209998999999996</v>
      </c>
      <c r="C1566">
        <v>67.360000999999997</v>
      </c>
      <c r="D1566">
        <v>63.400002000000001</v>
      </c>
      <c r="E1566">
        <v>66.650002000000001</v>
      </c>
      <c r="F1566">
        <v>66.650002000000001</v>
      </c>
      <c r="G1566">
        <v>24207600</v>
      </c>
    </row>
    <row r="1567" spans="1:7" x14ac:dyDescent="0.25">
      <c r="A1567" s="27">
        <v>42783</v>
      </c>
      <c r="B1567">
        <v>65.260002</v>
      </c>
      <c r="C1567">
        <v>66.949996999999996</v>
      </c>
      <c r="D1567">
        <v>64.739998</v>
      </c>
      <c r="E1567">
        <v>66.540001000000004</v>
      </c>
      <c r="F1567">
        <v>66.540001000000004</v>
      </c>
      <c r="G1567">
        <v>12471000</v>
      </c>
    </row>
    <row r="1568" spans="1:7" x14ac:dyDescent="0.25">
      <c r="A1568" s="27">
        <v>42787</v>
      </c>
      <c r="B1568">
        <v>67.519997000000004</v>
      </c>
      <c r="C1568">
        <v>67.779999000000004</v>
      </c>
      <c r="D1568">
        <v>65.660004000000001</v>
      </c>
      <c r="E1568">
        <v>65.860000999999997</v>
      </c>
      <c r="F1568">
        <v>65.860000999999997</v>
      </c>
      <c r="G1568">
        <v>11563100</v>
      </c>
    </row>
    <row r="1569" spans="1:7" x14ac:dyDescent="0.25">
      <c r="A1569" s="27">
        <v>42788</v>
      </c>
      <c r="B1569">
        <v>65.330001999999993</v>
      </c>
      <c r="C1569">
        <v>66.370002999999997</v>
      </c>
      <c r="D1569">
        <v>64.419998000000007</v>
      </c>
      <c r="E1569">
        <v>65.720000999999996</v>
      </c>
      <c r="F1569">
        <v>65.720000999999996</v>
      </c>
      <c r="G1569">
        <v>10856300</v>
      </c>
    </row>
    <row r="1570" spans="1:7" x14ac:dyDescent="0.25">
      <c r="A1570" s="27">
        <v>42789</v>
      </c>
      <c r="B1570">
        <v>65.459998999999996</v>
      </c>
      <c r="C1570">
        <v>65.650002000000001</v>
      </c>
      <c r="D1570">
        <v>62.869999</v>
      </c>
      <c r="E1570">
        <v>63.889999000000003</v>
      </c>
      <c r="F1570">
        <v>63.889999000000003</v>
      </c>
      <c r="G1570">
        <v>15912000</v>
      </c>
    </row>
    <row r="1571" spans="1:7" x14ac:dyDescent="0.25">
      <c r="A1571" s="27">
        <v>42790</v>
      </c>
      <c r="B1571">
        <v>61.509998000000003</v>
      </c>
      <c r="C1571">
        <v>64.819999999999993</v>
      </c>
      <c r="D1571">
        <v>61.23</v>
      </c>
      <c r="E1571">
        <v>64.519997000000004</v>
      </c>
      <c r="F1571">
        <v>64.519997000000004</v>
      </c>
      <c r="G1571">
        <v>13973000</v>
      </c>
    </row>
    <row r="1572" spans="1:7" x14ac:dyDescent="0.25">
      <c r="A1572" s="27">
        <v>42793</v>
      </c>
      <c r="B1572">
        <v>64.660004000000001</v>
      </c>
      <c r="C1572">
        <v>66.360000999999997</v>
      </c>
      <c r="D1572">
        <v>64.099997999999999</v>
      </c>
      <c r="E1572">
        <v>65.019997000000004</v>
      </c>
      <c r="F1572">
        <v>65.019997000000004</v>
      </c>
      <c r="G1572">
        <v>12664100</v>
      </c>
    </row>
    <row r="1573" spans="1:7" x14ac:dyDescent="0.25">
      <c r="A1573" s="27">
        <v>42794</v>
      </c>
      <c r="B1573">
        <v>64.610000999999997</v>
      </c>
      <c r="C1573">
        <v>65.069999999999993</v>
      </c>
      <c r="D1573">
        <v>63</v>
      </c>
      <c r="E1573">
        <v>63.299999</v>
      </c>
      <c r="F1573">
        <v>63.299999</v>
      </c>
      <c r="G1573">
        <v>11127500</v>
      </c>
    </row>
    <row r="1574" spans="1:7" x14ac:dyDescent="0.25">
      <c r="A1574" s="27">
        <v>42795</v>
      </c>
      <c r="B1574">
        <v>66.110000999999997</v>
      </c>
      <c r="C1574">
        <v>66.519997000000004</v>
      </c>
      <c r="D1574">
        <v>64.589995999999999</v>
      </c>
      <c r="E1574">
        <v>64.660004000000001</v>
      </c>
      <c r="F1574">
        <v>64.660004000000001</v>
      </c>
      <c r="G1574">
        <v>12415000</v>
      </c>
    </row>
    <row r="1575" spans="1:7" x14ac:dyDescent="0.25">
      <c r="A1575" s="27">
        <v>42796</v>
      </c>
      <c r="B1575">
        <v>64.650002000000001</v>
      </c>
      <c r="C1575">
        <v>65.910004000000001</v>
      </c>
      <c r="D1575">
        <v>63.900002000000001</v>
      </c>
      <c r="E1575">
        <v>64.690002000000007</v>
      </c>
      <c r="F1575">
        <v>64.690002000000007</v>
      </c>
      <c r="G1575">
        <v>13869200</v>
      </c>
    </row>
    <row r="1576" spans="1:7" x14ac:dyDescent="0.25">
      <c r="A1576" s="27">
        <v>42797</v>
      </c>
      <c r="B1576">
        <v>65.430000000000007</v>
      </c>
      <c r="C1576">
        <v>66.800003000000004</v>
      </c>
      <c r="D1576">
        <v>65.430000000000007</v>
      </c>
      <c r="E1576">
        <v>66.419998000000007</v>
      </c>
      <c r="F1576">
        <v>66.419998000000007</v>
      </c>
      <c r="G1576">
        <v>8540400</v>
      </c>
    </row>
    <row r="1577" spans="1:7" x14ac:dyDescent="0.25">
      <c r="A1577" s="27">
        <v>42800</v>
      </c>
      <c r="B1577">
        <v>66.650002000000001</v>
      </c>
      <c r="C1577">
        <v>68.040001000000004</v>
      </c>
      <c r="D1577">
        <v>66.360000999999997</v>
      </c>
      <c r="E1577">
        <v>67.699996999999996</v>
      </c>
      <c r="F1577">
        <v>67.699996999999996</v>
      </c>
      <c r="G1577">
        <v>9669500</v>
      </c>
    </row>
    <row r="1578" spans="1:7" x14ac:dyDescent="0.25">
      <c r="A1578" s="27">
        <v>42801</v>
      </c>
      <c r="B1578">
        <v>67.720000999999996</v>
      </c>
      <c r="C1578">
        <v>68.900002000000001</v>
      </c>
      <c r="D1578">
        <v>67</v>
      </c>
      <c r="E1578">
        <v>67.709998999999996</v>
      </c>
      <c r="F1578">
        <v>67.709998999999996</v>
      </c>
      <c r="G1578">
        <v>8626000</v>
      </c>
    </row>
    <row r="1579" spans="1:7" x14ac:dyDescent="0.25">
      <c r="A1579" s="27">
        <v>42802</v>
      </c>
      <c r="B1579">
        <v>68.410004000000001</v>
      </c>
      <c r="C1579">
        <v>69.080001999999993</v>
      </c>
      <c r="D1579">
        <v>66.980002999999996</v>
      </c>
      <c r="E1579">
        <v>67.209998999999996</v>
      </c>
      <c r="F1579">
        <v>67.209998999999996</v>
      </c>
      <c r="G1579">
        <v>8358400</v>
      </c>
    </row>
    <row r="1580" spans="1:7" x14ac:dyDescent="0.25">
      <c r="A1580" s="27">
        <v>42803</v>
      </c>
      <c r="B1580">
        <v>67.610000999999997</v>
      </c>
      <c r="C1580">
        <v>68.419998000000007</v>
      </c>
      <c r="D1580">
        <v>66.440002000000007</v>
      </c>
      <c r="E1580">
        <v>67.550003000000004</v>
      </c>
      <c r="F1580">
        <v>67.550003000000004</v>
      </c>
      <c r="G1580">
        <v>9725100</v>
      </c>
    </row>
    <row r="1581" spans="1:7" x14ac:dyDescent="0.25">
      <c r="A1581" s="27">
        <v>42804</v>
      </c>
      <c r="B1581">
        <v>68.199996999999996</v>
      </c>
      <c r="C1581">
        <v>68.650002000000001</v>
      </c>
      <c r="D1581">
        <v>67.279999000000004</v>
      </c>
      <c r="E1581">
        <v>68.419998000000007</v>
      </c>
      <c r="F1581">
        <v>68.419998000000007</v>
      </c>
      <c r="G1581">
        <v>9434700</v>
      </c>
    </row>
    <row r="1582" spans="1:7" x14ac:dyDescent="0.25">
      <c r="A1582" s="27">
        <v>42807</v>
      </c>
      <c r="B1582">
        <v>68.790001000000004</v>
      </c>
      <c r="C1582">
        <v>70.019997000000004</v>
      </c>
      <c r="D1582">
        <v>68.470000999999996</v>
      </c>
      <c r="E1582">
        <v>69.989998</v>
      </c>
      <c r="F1582">
        <v>69.989998</v>
      </c>
      <c r="G1582">
        <v>6285400</v>
      </c>
    </row>
    <row r="1583" spans="1:7" x14ac:dyDescent="0.25">
      <c r="A1583" s="27">
        <v>42808</v>
      </c>
      <c r="B1583">
        <v>69.620002999999997</v>
      </c>
      <c r="C1583">
        <v>70.220000999999996</v>
      </c>
      <c r="D1583">
        <v>68.139999000000003</v>
      </c>
      <c r="E1583">
        <v>68.559997999999993</v>
      </c>
      <c r="F1583">
        <v>68.559997999999993</v>
      </c>
      <c r="G1583">
        <v>10498700</v>
      </c>
    </row>
    <row r="1584" spans="1:7" x14ac:dyDescent="0.25">
      <c r="A1584" s="27">
        <v>42809</v>
      </c>
      <c r="B1584">
        <v>69.470000999999996</v>
      </c>
      <c r="C1584">
        <v>71.739998</v>
      </c>
      <c r="D1584">
        <v>69.260002</v>
      </c>
      <c r="E1584">
        <v>71.25</v>
      </c>
      <c r="F1584">
        <v>71.25</v>
      </c>
      <c r="G1584">
        <v>9354400</v>
      </c>
    </row>
    <row r="1585" spans="1:7" x14ac:dyDescent="0.25">
      <c r="A1585" s="27">
        <v>42810</v>
      </c>
      <c r="B1585">
        <v>71.680000000000007</v>
      </c>
      <c r="C1585">
        <v>72.839995999999999</v>
      </c>
      <c r="D1585">
        <v>71.480002999999996</v>
      </c>
      <c r="E1585">
        <v>72.650002000000001</v>
      </c>
      <c r="F1585">
        <v>72.650002000000001</v>
      </c>
      <c r="G1585">
        <v>10028700</v>
      </c>
    </row>
    <row r="1586" spans="1:7" x14ac:dyDescent="0.25">
      <c r="A1586" s="27">
        <v>42811</v>
      </c>
      <c r="B1586">
        <v>73.230002999999996</v>
      </c>
      <c r="C1586">
        <v>74.620002999999997</v>
      </c>
      <c r="D1586">
        <v>73.069999999999993</v>
      </c>
      <c r="E1586">
        <v>73.580001999999993</v>
      </c>
      <c r="F1586">
        <v>73.580001999999993</v>
      </c>
      <c r="G1586">
        <v>8193600</v>
      </c>
    </row>
    <row r="1587" spans="1:7" x14ac:dyDescent="0.25">
      <c r="A1587" s="27">
        <v>42814</v>
      </c>
      <c r="B1587">
        <v>73.610000999999997</v>
      </c>
      <c r="C1587">
        <v>74.459998999999996</v>
      </c>
      <c r="D1587">
        <v>73.370002999999997</v>
      </c>
      <c r="E1587">
        <v>73.400002000000001</v>
      </c>
      <c r="F1587">
        <v>73.400002000000001</v>
      </c>
      <c r="G1587">
        <v>6875200</v>
      </c>
    </row>
    <row r="1588" spans="1:7" x14ac:dyDescent="0.25">
      <c r="A1588" s="27">
        <v>42815</v>
      </c>
      <c r="B1588">
        <v>74.819999999999993</v>
      </c>
      <c r="C1588">
        <v>75.410004000000001</v>
      </c>
      <c r="D1588">
        <v>69.970000999999996</v>
      </c>
      <c r="E1588">
        <v>70.650002000000001</v>
      </c>
      <c r="F1588">
        <v>70.650002000000001</v>
      </c>
      <c r="G1588">
        <v>25325400</v>
      </c>
    </row>
    <row r="1589" spans="1:7" x14ac:dyDescent="0.25">
      <c r="A1589" s="27">
        <v>42816</v>
      </c>
      <c r="B1589">
        <v>69.980002999999996</v>
      </c>
      <c r="C1589">
        <v>71.360000999999997</v>
      </c>
      <c r="D1589">
        <v>69.019997000000004</v>
      </c>
      <c r="E1589">
        <v>70.269997000000004</v>
      </c>
      <c r="F1589">
        <v>70.269997000000004</v>
      </c>
      <c r="G1589">
        <v>11797900</v>
      </c>
    </row>
    <row r="1590" spans="1:7" x14ac:dyDescent="0.25">
      <c r="A1590" s="27">
        <v>42817</v>
      </c>
      <c r="B1590">
        <v>69.620002999999997</v>
      </c>
      <c r="C1590">
        <v>71.160004000000001</v>
      </c>
      <c r="D1590">
        <v>67.529999000000004</v>
      </c>
      <c r="E1590">
        <v>67.760002</v>
      </c>
      <c r="F1590">
        <v>67.760002</v>
      </c>
      <c r="G1590">
        <v>11793200</v>
      </c>
    </row>
    <row r="1591" spans="1:7" x14ac:dyDescent="0.25">
      <c r="A1591" s="27">
        <v>42818</v>
      </c>
      <c r="B1591">
        <v>68.900002000000001</v>
      </c>
      <c r="C1591">
        <v>70.349997999999999</v>
      </c>
      <c r="D1591">
        <v>66.160004000000001</v>
      </c>
      <c r="E1591">
        <v>69.160004000000001</v>
      </c>
      <c r="F1591">
        <v>69.160004000000001</v>
      </c>
      <c r="G1591">
        <v>16824400</v>
      </c>
    </row>
    <row r="1592" spans="1:7" x14ac:dyDescent="0.25">
      <c r="A1592" s="27">
        <v>42821</v>
      </c>
      <c r="B1592">
        <v>66.430000000000007</v>
      </c>
      <c r="C1592">
        <v>71.160004000000001</v>
      </c>
      <c r="D1592">
        <v>65.959998999999996</v>
      </c>
      <c r="E1592">
        <v>70.589995999999999</v>
      </c>
      <c r="F1592">
        <v>70.589995999999999</v>
      </c>
      <c r="G1592">
        <v>15039500</v>
      </c>
    </row>
    <row r="1593" spans="1:7" x14ac:dyDescent="0.25">
      <c r="A1593" s="27">
        <v>42822</v>
      </c>
      <c r="B1593">
        <v>71.220000999999996</v>
      </c>
      <c r="C1593">
        <v>74.5</v>
      </c>
      <c r="D1593">
        <v>71.160004000000001</v>
      </c>
      <c r="E1593">
        <v>74.400002000000001</v>
      </c>
      <c r="F1593">
        <v>74.400002000000001</v>
      </c>
      <c r="G1593">
        <v>10648100</v>
      </c>
    </row>
    <row r="1594" spans="1:7" x14ac:dyDescent="0.25">
      <c r="A1594" s="27">
        <v>42823</v>
      </c>
      <c r="B1594">
        <v>74.720000999999996</v>
      </c>
      <c r="C1594">
        <v>75.480002999999996</v>
      </c>
      <c r="D1594">
        <v>74.120002999999997</v>
      </c>
      <c r="E1594">
        <v>74.760002</v>
      </c>
      <c r="F1594">
        <v>74.760002</v>
      </c>
      <c r="G1594">
        <v>8668700</v>
      </c>
    </row>
    <row r="1595" spans="1:7" x14ac:dyDescent="0.25">
      <c r="A1595" s="27">
        <v>42824</v>
      </c>
      <c r="B1595">
        <v>74.589995999999999</v>
      </c>
      <c r="C1595">
        <v>75.040001000000004</v>
      </c>
      <c r="D1595">
        <v>73.680000000000007</v>
      </c>
      <c r="E1595">
        <v>74.489998</v>
      </c>
      <c r="F1595">
        <v>74.489998</v>
      </c>
      <c r="G1595">
        <v>7812100</v>
      </c>
    </row>
    <row r="1596" spans="1:7" x14ac:dyDescent="0.25">
      <c r="A1596" s="27">
        <v>42825</v>
      </c>
      <c r="B1596">
        <v>74.300003000000004</v>
      </c>
      <c r="C1596">
        <v>74.860000999999997</v>
      </c>
      <c r="D1596">
        <v>72.919998000000007</v>
      </c>
      <c r="E1596">
        <v>73.029999000000004</v>
      </c>
      <c r="F1596">
        <v>73.029999000000004</v>
      </c>
      <c r="G1596">
        <v>8437900</v>
      </c>
    </row>
    <row r="1597" spans="1:7" x14ac:dyDescent="0.25">
      <c r="A1597" s="27">
        <v>42828</v>
      </c>
      <c r="B1597">
        <v>73.029999000000004</v>
      </c>
      <c r="C1597">
        <v>73.419998000000007</v>
      </c>
      <c r="D1597">
        <v>70</v>
      </c>
      <c r="E1597">
        <v>72.620002999999997</v>
      </c>
      <c r="F1597">
        <v>72.620002999999997</v>
      </c>
      <c r="G1597">
        <v>14334100</v>
      </c>
    </row>
    <row r="1598" spans="1:7" x14ac:dyDescent="0.25">
      <c r="A1598" s="27">
        <v>42829</v>
      </c>
      <c r="B1598">
        <v>71.680000000000007</v>
      </c>
      <c r="C1598">
        <v>73.889999000000003</v>
      </c>
      <c r="D1598">
        <v>71.330001999999993</v>
      </c>
      <c r="E1598">
        <v>73.540001000000004</v>
      </c>
      <c r="F1598">
        <v>73.540001000000004</v>
      </c>
      <c r="G1598">
        <v>8188100</v>
      </c>
    </row>
    <row r="1599" spans="1:7" x14ac:dyDescent="0.25">
      <c r="A1599" s="27">
        <v>42830</v>
      </c>
      <c r="B1599">
        <v>74.379997000000003</v>
      </c>
      <c r="C1599">
        <v>75.220000999999996</v>
      </c>
      <c r="D1599">
        <v>70.849997999999999</v>
      </c>
      <c r="E1599">
        <v>71.089995999999999</v>
      </c>
      <c r="F1599">
        <v>71.089995999999999</v>
      </c>
      <c r="G1599">
        <v>15150400</v>
      </c>
    </row>
    <row r="1600" spans="1:7" x14ac:dyDescent="0.25">
      <c r="A1600" s="27">
        <v>42831</v>
      </c>
      <c r="B1600">
        <v>71.839995999999999</v>
      </c>
      <c r="C1600">
        <v>73.849997999999999</v>
      </c>
      <c r="D1600">
        <v>71.349997999999999</v>
      </c>
      <c r="E1600">
        <v>72.300003000000004</v>
      </c>
      <c r="F1600">
        <v>72.300003000000004</v>
      </c>
      <c r="G1600">
        <v>14790600</v>
      </c>
    </row>
    <row r="1601" spans="1:7" x14ac:dyDescent="0.25">
      <c r="A1601" s="27">
        <v>42832</v>
      </c>
      <c r="B1601">
        <v>71.360000999999997</v>
      </c>
      <c r="C1601">
        <v>72.150002000000001</v>
      </c>
      <c r="D1601">
        <v>69.5</v>
      </c>
      <c r="E1601">
        <v>69.669998000000007</v>
      </c>
      <c r="F1601">
        <v>69.669998000000007</v>
      </c>
      <c r="G1601">
        <v>18844500</v>
      </c>
    </row>
    <row r="1602" spans="1:7" x14ac:dyDescent="0.25">
      <c r="A1602" s="27">
        <v>42835</v>
      </c>
      <c r="B1602">
        <v>69.510002</v>
      </c>
      <c r="C1602">
        <v>70.410004000000001</v>
      </c>
      <c r="D1602">
        <v>67.209998999999996</v>
      </c>
      <c r="E1602">
        <v>67.260002</v>
      </c>
      <c r="F1602">
        <v>67.260002</v>
      </c>
      <c r="G1602">
        <v>23886900</v>
      </c>
    </row>
    <row r="1603" spans="1:7" x14ac:dyDescent="0.25">
      <c r="A1603" s="27">
        <v>42836</v>
      </c>
      <c r="B1603">
        <v>65.540001000000004</v>
      </c>
      <c r="C1603">
        <v>66.040001000000004</v>
      </c>
      <c r="D1603">
        <v>63.5</v>
      </c>
      <c r="E1603">
        <v>64.050003000000004</v>
      </c>
      <c r="F1603">
        <v>64.050003000000004</v>
      </c>
      <c r="G1603">
        <v>22497100</v>
      </c>
    </row>
    <row r="1604" spans="1:7" x14ac:dyDescent="0.25">
      <c r="A1604" s="27">
        <v>42837</v>
      </c>
      <c r="B1604">
        <v>64.239998</v>
      </c>
      <c r="C1604">
        <v>65.129997000000003</v>
      </c>
      <c r="D1604">
        <v>63.279998999999997</v>
      </c>
      <c r="E1604">
        <v>64.019997000000004</v>
      </c>
      <c r="F1604">
        <v>64.019997000000004</v>
      </c>
      <c r="G1604">
        <v>18836300</v>
      </c>
    </row>
    <row r="1605" spans="1:7" x14ac:dyDescent="0.25">
      <c r="A1605" s="27">
        <v>42838</v>
      </c>
      <c r="B1605">
        <v>63.77</v>
      </c>
      <c r="C1605">
        <v>64.970000999999996</v>
      </c>
      <c r="D1605">
        <v>62.279998999999997</v>
      </c>
      <c r="E1605">
        <v>62.759998000000003</v>
      </c>
      <c r="F1605">
        <v>62.759998000000003</v>
      </c>
      <c r="G1605">
        <v>17460700</v>
      </c>
    </row>
    <row r="1606" spans="1:7" x14ac:dyDescent="0.25">
      <c r="A1606" s="27">
        <v>42842</v>
      </c>
      <c r="B1606">
        <v>63.77</v>
      </c>
      <c r="C1606">
        <v>65.839995999999999</v>
      </c>
      <c r="D1606">
        <v>63.700001</v>
      </c>
      <c r="E1606">
        <v>65.839995999999999</v>
      </c>
      <c r="F1606">
        <v>65.839995999999999</v>
      </c>
      <c r="G1606">
        <v>11506000</v>
      </c>
    </row>
    <row r="1607" spans="1:7" x14ac:dyDescent="0.25">
      <c r="A1607" s="27">
        <v>42843</v>
      </c>
      <c r="B1607">
        <v>64.989998</v>
      </c>
      <c r="C1607">
        <v>66.400002000000001</v>
      </c>
      <c r="D1607">
        <v>63.720001000000003</v>
      </c>
      <c r="E1607">
        <v>66.290001000000004</v>
      </c>
      <c r="F1607">
        <v>66.290001000000004</v>
      </c>
      <c r="G1607">
        <v>18617600</v>
      </c>
    </row>
    <row r="1608" spans="1:7" x14ac:dyDescent="0.25">
      <c r="A1608" s="27">
        <v>42844</v>
      </c>
      <c r="B1608">
        <v>67.410004000000001</v>
      </c>
      <c r="C1608">
        <v>67.800003000000004</v>
      </c>
      <c r="D1608">
        <v>64.230002999999996</v>
      </c>
      <c r="E1608">
        <v>64.699996999999996</v>
      </c>
      <c r="F1608">
        <v>64.699996999999996</v>
      </c>
      <c r="G1608">
        <v>16595800</v>
      </c>
    </row>
    <row r="1609" spans="1:7" x14ac:dyDescent="0.25">
      <c r="A1609" s="27">
        <v>42845</v>
      </c>
      <c r="B1609">
        <v>65.639999000000003</v>
      </c>
      <c r="C1609">
        <v>66.940002000000007</v>
      </c>
      <c r="D1609">
        <v>64.610000999999997</v>
      </c>
      <c r="E1609">
        <v>66.389999000000003</v>
      </c>
      <c r="F1609">
        <v>66.389999000000003</v>
      </c>
      <c r="G1609">
        <v>16291500</v>
      </c>
    </row>
    <row r="1610" spans="1:7" x14ac:dyDescent="0.25">
      <c r="A1610" s="27">
        <v>42846</v>
      </c>
      <c r="B1610">
        <v>65.980002999999996</v>
      </c>
      <c r="C1610">
        <v>66.309997999999993</v>
      </c>
      <c r="D1610">
        <v>64.75</v>
      </c>
      <c r="E1610">
        <v>66.260002</v>
      </c>
      <c r="F1610">
        <v>66.260002</v>
      </c>
      <c r="G1610">
        <v>12273000</v>
      </c>
    </row>
    <row r="1611" spans="1:7" x14ac:dyDescent="0.25">
      <c r="A1611" s="27">
        <v>42849</v>
      </c>
      <c r="B1611">
        <v>71.540001000000004</v>
      </c>
      <c r="C1611">
        <v>73.5</v>
      </c>
      <c r="D1611">
        <v>70.639999000000003</v>
      </c>
      <c r="E1611">
        <v>73.260002</v>
      </c>
      <c r="F1611">
        <v>73.260002</v>
      </c>
      <c r="G1611">
        <v>15716200</v>
      </c>
    </row>
    <row r="1612" spans="1:7" x14ac:dyDescent="0.25">
      <c r="A1612" s="27">
        <v>42850</v>
      </c>
      <c r="B1612">
        <v>74.419998000000007</v>
      </c>
      <c r="C1612">
        <v>75.169998000000007</v>
      </c>
      <c r="D1612">
        <v>74</v>
      </c>
      <c r="E1612">
        <v>75.029999000000004</v>
      </c>
      <c r="F1612">
        <v>75.029999000000004</v>
      </c>
      <c r="G1612">
        <v>11099600</v>
      </c>
    </row>
    <row r="1613" spans="1:7" x14ac:dyDescent="0.25">
      <c r="A1613" s="27">
        <v>42851</v>
      </c>
      <c r="B1613">
        <v>74.830001999999993</v>
      </c>
      <c r="C1613">
        <v>75.110000999999997</v>
      </c>
      <c r="D1613">
        <v>73.110000999999997</v>
      </c>
      <c r="E1613">
        <v>74.360000999999997</v>
      </c>
      <c r="F1613">
        <v>74.360000999999997</v>
      </c>
      <c r="G1613">
        <v>10981900</v>
      </c>
    </row>
    <row r="1614" spans="1:7" x14ac:dyDescent="0.25">
      <c r="A1614" s="27">
        <v>42852</v>
      </c>
      <c r="B1614">
        <v>75.069999999999993</v>
      </c>
      <c r="C1614">
        <v>75.25</v>
      </c>
      <c r="D1614">
        <v>74.129997000000003</v>
      </c>
      <c r="E1614">
        <v>75.089995999999999</v>
      </c>
      <c r="F1614">
        <v>75.089995999999999</v>
      </c>
      <c r="G1614">
        <v>9485400</v>
      </c>
    </row>
    <row r="1615" spans="1:7" x14ac:dyDescent="0.25">
      <c r="A1615" s="27">
        <v>42853</v>
      </c>
      <c r="B1615">
        <v>74.900002000000001</v>
      </c>
      <c r="C1615">
        <v>75.150002000000001</v>
      </c>
      <c r="D1615">
        <v>74.160004000000001</v>
      </c>
      <c r="E1615">
        <v>75.089995999999999</v>
      </c>
      <c r="F1615">
        <v>75.089995999999999</v>
      </c>
      <c r="G1615">
        <v>9803900</v>
      </c>
    </row>
    <row r="1616" spans="1:7" x14ac:dyDescent="0.25">
      <c r="A1616" s="27">
        <v>42856</v>
      </c>
      <c r="B1616">
        <v>75.839995999999999</v>
      </c>
      <c r="C1616">
        <v>78.620002999999997</v>
      </c>
      <c r="D1616">
        <v>75.699996999999996</v>
      </c>
      <c r="E1616">
        <v>78.040001000000004</v>
      </c>
      <c r="F1616">
        <v>78.040001000000004</v>
      </c>
      <c r="G1616">
        <v>9911000</v>
      </c>
    </row>
    <row r="1617" spans="1:7" x14ac:dyDescent="0.25">
      <c r="A1617" s="27">
        <v>42857</v>
      </c>
      <c r="B1617">
        <v>78.120002999999997</v>
      </c>
      <c r="C1617">
        <v>78.220000999999996</v>
      </c>
      <c r="D1617">
        <v>76.980002999999996</v>
      </c>
      <c r="E1617">
        <v>77.709998999999996</v>
      </c>
      <c r="F1617">
        <v>77.709998999999996</v>
      </c>
      <c r="G1617">
        <v>10990000</v>
      </c>
    </row>
    <row r="1618" spans="1:7" x14ac:dyDescent="0.25">
      <c r="A1618" s="27">
        <v>42858</v>
      </c>
      <c r="B1618">
        <v>76.790001000000004</v>
      </c>
      <c r="C1618">
        <v>77.480002999999996</v>
      </c>
      <c r="D1618">
        <v>75.769997000000004</v>
      </c>
      <c r="E1618">
        <v>76.190002000000007</v>
      </c>
      <c r="F1618">
        <v>76.190002000000007</v>
      </c>
      <c r="G1618">
        <v>12472100</v>
      </c>
    </row>
    <row r="1619" spans="1:7" x14ac:dyDescent="0.25">
      <c r="A1619" s="27">
        <v>42859</v>
      </c>
      <c r="B1619">
        <v>77.379997000000003</v>
      </c>
      <c r="C1619">
        <v>78.300003000000004</v>
      </c>
      <c r="D1619">
        <v>75.459998999999996</v>
      </c>
      <c r="E1619">
        <v>78.110000999999997</v>
      </c>
      <c r="F1619">
        <v>78.110000999999997</v>
      </c>
      <c r="G1619">
        <v>14214700</v>
      </c>
    </row>
    <row r="1620" spans="1:7" x14ac:dyDescent="0.25">
      <c r="A1620" s="27">
        <v>42860</v>
      </c>
      <c r="B1620">
        <v>78.25</v>
      </c>
      <c r="C1620">
        <v>78.690002000000007</v>
      </c>
      <c r="D1620">
        <v>77.319999999999993</v>
      </c>
      <c r="E1620">
        <v>77.629997000000003</v>
      </c>
      <c r="F1620">
        <v>77.629997000000003</v>
      </c>
      <c r="G1620">
        <v>9236400</v>
      </c>
    </row>
    <row r="1621" spans="1:7" x14ac:dyDescent="0.25">
      <c r="A1621" s="27">
        <v>42863</v>
      </c>
      <c r="B1621">
        <v>78.849997999999999</v>
      </c>
      <c r="C1621">
        <v>80.190002000000007</v>
      </c>
      <c r="D1621">
        <v>78.739998</v>
      </c>
      <c r="E1621">
        <v>79.489998</v>
      </c>
      <c r="F1621">
        <v>79.489998</v>
      </c>
      <c r="G1621">
        <v>7409800</v>
      </c>
    </row>
    <row r="1622" spans="1:7" x14ac:dyDescent="0.25">
      <c r="A1622" s="27">
        <v>42864</v>
      </c>
      <c r="B1622">
        <v>80.870002999999997</v>
      </c>
      <c r="C1622">
        <v>81.010002</v>
      </c>
      <c r="D1622">
        <v>79.309997999999993</v>
      </c>
      <c r="E1622">
        <v>79.860000999999997</v>
      </c>
      <c r="F1622">
        <v>79.860000999999997</v>
      </c>
      <c r="G1622">
        <v>10844500</v>
      </c>
    </row>
    <row r="1623" spans="1:7" x14ac:dyDescent="0.25">
      <c r="A1623" s="27">
        <v>42865</v>
      </c>
      <c r="B1623">
        <v>79.430000000000007</v>
      </c>
      <c r="C1623">
        <v>80.239998</v>
      </c>
      <c r="D1623">
        <v>79.410004000000001</v>
      </c>
      <c r="E1623">
        <v>79.599997999999999</v>
      </c>
      <c r="F1623">
        <v>79.599997999999999</v>
      </c>
      <c r="G1623">
        <v>7548400</v>
      </c>
    </row>
    <row r="1624" spans="1:7" x14ac:dyDescent="0.25">
      <c r="A1624" s="27">
        <v>42866</v>
      </c>
      <c r="B1624">
        <v>78.580001999999993</v>
      </c>
      <c r="C1624">
        <v>79.860000999999997</v>
      </c>
      <c r="D1624">
        <v>76.769997000000004</v>
      </c>
      <c r="E1624">
        <v>79.819999999999993</v>
      </c>
      <c r="F1624">
        <v>79.819999999999993</v>
      </c>
      <c r="G1624">
        <v>13816400</v>
      </c>
    </row>
    <row r="1625" spans="1:7" x14ac:dyDescent="0.25">
      <c r="A1625" s="27">
        <v>42867</v>
      </c>
      <c r="B1625">
        <v>79.309997999999993</v>
      </c>
      <c r="C1625">
        <v>79.860000999999997</v>
      </c>
      <c r="D1625">
        <v>79.040001000000004</v>
      </c>
      <c r="E1625">
        <v>79.849997999999999</v>
      </c>
      <c r="F1625">
        <v>79.849997999999999</v>
      </c>
      <c r="G1625">
        <v>6034800</v>
      </c>
    </row>
    <row r="1626" spans="1:7" x14ac:dyDescent="0.25">
      <c r="A1626" s="27">
        <v>42870</v>
      </c>
      <c r="B1626">
        <v>80.639999000000003</v>
      </c>
      <c r="C1626">
        <v>81.849997999999999</v>
      </c>
      <c r="D1626">
        <v>80.419998000000007</v>
      </c>
      <c r="E1626">
        <v>81.510002</v>
      </c>
      <c r="F1626">
        <v>81.510002</v>
      </c>
      <c r="G1626">
        <v>5353000</v>
      </c>
    </row>
    <row r="1627" spans="1:7" x14ac:dyDescent="0.25">
      <c r="A1627" s="27">
        <v>42871</v>
      </c>
      <c r="B1627">
        <v>82.410004000000001</v>
      </c>
      <c r="C1627">
        <v>82.839995999999999</v>
      </c>
      <c r="D1627">
        <v>81.510002</v>
      </c>
      <c r="E1627">
        <v>82.400002000000001</v>
      </c>
      <c r="F1627">
        <v>82.400002000000001</v>
      </c>
      <c r="G1627">
        <v>8628400</v>
      </c>
    </row>
    <row r="1628" spans="1:7" x14ac:dyDescent="0.25">
      <c r="A1628" s="27">
        <v>42872</v>
      </c>
      <c r="B1628">
        <v>77.25</v>
      </c>
      <c r="C1628">
        <v>78.529999000000004</v>
      </c>
      <c r="D1628">
        <v>67.480002999999996</v>
      </c>
      <c r="E1628">
        <v>67.709998999999996</v>
      </c>
      <c r="F1628">
        <v>67.709998999999996</v>
      </c>
      <c r="G1628">
        <v>30844800</v>
      </c>
    </row>
    <row r="1629" spans="1:7" x14ac:dyDescent="0.25">
      <c r="A1629" s="27">
        <v>42873</v>
      </c>
      <c r="B1629">
        <v>68.099997999999999</v>
      </c>
      <c r="C1629">
        <v>71.300003000000004</v>
      </c>
      <c r="D1629">
        <v>67.639999000000003</v>
      </c>
      <c r="E1629">
        <v>69.239998</v>
      </c>
      <c r="F1629">
        <v>69.239998</v>
      </c>
      <c r="G1629">
        <v>29978700</v>
      </c>
    </row>
    <row r="1630" spans="1:7" x14ac:dyDescent="0.25">
      <c r="A1630" s="27">
        <v>42874</v>
      </c>
      <c r="B1630">
        <v>71.470000999999996</v>
      </c>
      <c r="C1630">
        <v>75.199996999999996</v>
      </c>
      <c r="D1630">
        <v>71.419998000000007</v>
      </c>
      <c r="E1630">
        <v>73.669998000000007</v>
      </c>
      <c r="F1630">
        <v>73.669998000000007</v>
      </c>
      <c r="G1630">
        <v>18586400</v>
      </c>
    </row>
    <row r="1631" spans="1:7" x14ac:dyDescent="0.25">
      <c r="A1631" s="27">
        <v>42877</v>
      </c>
      <c r="B1631">
        <v>75.669998000000007</v>
      </c>
      <c r="C1631">
        <v>77.279999000000004</v>
      </c>
      <c r="D1631">
        <v>75.599997999999999</v>
      </c>
      <c r="E1631">
        <v>76.900002000000001</v>
      </c>
      <c r="F1631">
        <v>76.900002000000001</v>
      </c>
      <c r="G1631">
        <v>13911500</v>
      </c>
    </row>
    <row r="1632" spans="1:7" x14ac:dyDescent="0.25">
      <c r="A1632" s="27">
        <v>42878</v>
      </c>
      <c r="B1632">
        <v>77.440002000000007</v>
      </c>
      <c r="C1632">
        <v>77.660004000000001</v>
      </c>
      <c r="D1632">
        <v>76.300003000000004</v>
      </c>
      <c r="E1632">
        <v>77</v>
      </c>
      <c r="F1632">
        <v>77</v>
      </c>
      <c r="G1632">
        <v>13033100</v>
      </c>
    </row>
    <row r="1633" spans="1:7" x14ac:dyDescent="0.25">
      <c r="A1633" s="27">
        <v>42879</v>
      </c>
      <c r="B1633">
        <v>77.239998</v>
      </c>
      <c r="C1633">
        <v>79.339995999999999</v>
      </c>
      <c r="D1633">
        <v>76.309997999999993</v>
      </c>
      <c r="E1633">
        <v>78.949996999999996</v>
      </c>
      <c r="F1633">
        <v>78.949996999999996</v>
      </c>
      <c r="G1633">
        <v>11137200</v>
      </c>
    </row>
    <row r="1634" spans="1:7" x14ac:dyDescent="0.25">
      <c r="A1634" s="27">
        <v>42880</v>
      </c>
      <c r="B1634">
        <v>79.080001999999993</v>
      </c>
      <c r="C1634">
        <v>79.440002000000007</v>
      </c>
      <c r="D1634">
        <v>77.480002999999996</v>
      </c>
      <c r="E1634">
        <v>78.160004000000001</v>
      </c>
      <c r="F1634">
        <v>78.160004000000001</v>
      </c>
      <c r="G1634">
        <v>13273900</v>
      </c>
    </row>
    <row r="1635" spans="1:7" x14ac:dyDescent="0.25">
      <c r="A1635" s="27">
        <v>42881</v>
      </c>
      <c r="B1635">
        <v>77.790001000000004</v>
      </c>
      <c r="C1635">
        <v>79.720000999999996</v>
      </c>
      <c r="D1635">
        <v>77.760002</v>
      </c>
      <c r="E1635">
        <v>79.540001000000004</v>
      </c>
      <c r="F1635">
        <v>79.540001000000004</v>
      </c>
      <c r="G1635">
        <v>8132900</v>
      </c>
    </row>
    <row r="1636" spans="1:7" x14ac:dyDescent="0.25">
      <c r="A1636" s="27">
        <v>42885</v>
      </c>
      <c r="B1636">
        <v>78.529999000000004</v>
      </c>
      <c r="C1636">
        <v>80.25</v>
      </c>
      <c r="D1636">
        <v>78.339995999999999</v>
      </c>
      <c r="E1636">
        <v>80</v>
      </c>
      <c r="F1636">
        <v>80</v>
      </c>
      <c r="G1636">
        <v>9599400</v>
      </c>
    </row>
    <row r="1637" spans="1:7" x14ac:dyDescent="0.25">
      <c r="A1637" s="27">
        <v>42886</v>
      </c>
      <c r="B1637">
        <v>80.480002999999996</v>
      </c>
      <c r="C1637">
        <v>80.690002000000007</v>
      </c>
      <c r="D1637">
        <v>77.5</v>
      </c>
      <c r="E1637">
        <v>79.309997999999993</v>
      </c>
      <c r="F1637">
        <v>79.309997999999993</v>
      </c>
      <c r="G1637">
        <v>17873000</v>
      </c>
    </row>
    <row r="1638" spans="1:7" x14ac:dyDescent="0.25">
      <c r="A1638" s="27">
        <v>42887</v>
      </c>
      <c r="B1638">
        <v>80.400002000000001</v>
      </c>
      <c r="C1638">
        <v>81.330001999999993</v>
      </c>
      <c r="D1638">
        <v>80.129997000000003</v>
      </c>
      <c r="E1638">
        <v>81.330001999999993</v>
      </c>
      <c r="F1638">
        <v>81.330001999999993</v>
      </c>
      <c r="G1638">
        <v>8741100</v>
      </c>
    </row>
    <row r="1639" spans="1:7" x14ac:dyDescent="0.25">
      <c r="A1639" s="27">
        <v>42888</v>
      </c>
      <c r="B1639">
        <v>80.860000999999997</v>
      </c>
      <c r="C1639">
        <v>81.870002999999997</v>
      </c>
      <c r="D1639">
        <v>80.580001999999993</v>
      </c>
      <c r="E1639">
        <v>81.050003000000004</v>
      </c>
      <c r="F1639">
        <v>81.050003000000004</v>
      </c>
      <c r="G1639">
        <v>8758200</v>
      </c>
    </row>
    <row r="1640" spans="1:7" x14ac:dyDescent="0.25">
      <c r="A1640" s="27">
        <v>42891</v>
      </c>
      <c r="B1640">
        <v>80.610000999999997</v>
      </c>
      <c r="C1640">
        <v>82.349997999999999</v>
      </c>
      <c r="D1640">
        <v>80.610000999999997</v>
      </c>
      <c r="E1640">
        <v>80.699996999999996</v>
      </c>
      <c r="F1640">
        <v>80.699996999999996</v>
      </c>
      <c r="G1640">
        <v>7092100</v>
      </c>
    </row>
    <row r="1641" spans="1:7" x14ac:dyDescent="0.25">
      <c r="A1641" s="27">
        <v>42892</v>
      </c>
      <c r="B1641">
        <v>79.839995999999999</v>
      </c>
      <c r="C1641">
        <v>80.419998000000007</v>
      </c>
      <c r="D1641">
        <v>78.419998000000007</v>
      </c>
      <c r="E1641">
        <v>78.940002000000007</v>
      </c>
      <c r="F1641">
        <v>78.940002000000007</v>
      </c>
      <c r="G1641">
        <v>13053000</v>
      </c>
    </row>
    <row r="1642" spans="1:7" x14ac:dyDescent="0.25">
      <c r="A1642" s="27">
        <v>42893</v>
      </c>
      <c r="B1642">
        <v>79.75</v>
      </c>
      <c r="C1642">
        <v>80.169998000000007</v>
      </c>
      <c r="D1642">
        <v>77.699996999999996</v>
      </c>
      <c r="E1642">
        <v>79.739998</v>
      </c>
      <c r="F1642">
        <v>79.739998</v>
      </c>
      <c r="G1642">
        <v>10396300</v>
      </c>
    </row>
    <row r="1643" spans="1:7" x14ac:dyDescent="0.25">
      <c r="A1643" s="27">
        <v>42894</v>
      </c>
      <c r="B1643">
        <v>79.860000999999997</v>
      </c>
      <c r="C1643">
        <v>82.050003000000004</v>
      </c>
      <c r="D1643">
        <v>79.769997000000004</v>
      </c>
      <c r="E1643">
        <v>81.519997000000004</v>
      </c>
      <c r="F1643">
        <v>81.519997000000004</v>
      </c>
      <c r="G1643">
        <v>10954200</v>
      </c>
    </row>
    <row r="1644" spans="1:7" x14ac:dyDescent="0.25">
      <c r="A1644" s="27">
        <v>42895</v>
      </c>
      <c r="B1644">
        <v>82.339995999999999</v>
      </c>
      <c r="C1644">
        <v>83.190002000000007</v>
      </c>
      <c r="D1644">
        <v>76.790001000000004</v>
      </c>
      <c r="E1644">
        <v>80.360000999999997</v>
      </c>
      <c r="F1644">
        <v>80.360000999999997</v>
      </c>
      <c r="G1644">
        <v>19823000</v>
      </c>
    </row>
    <row r="1645" spans="1:7" x14ac:dyDescent="0.25">
      <c r="A1645" s="27">
        <v>42898</v>
      </c>
      <c r="B1645">
        <v>79.430000000000007</v>
      </c>
      <c r="C1645">
        <v>79.830001999999993</v>
      </c>
      <c r="D1645">
        <v>77.349997999999999</v>
      </c>
      <c r="E1645">
        <v>79.440002000000007</v>
      </c>
      <c r="F1645">
        <v>79.440002000000007</v>
      </c>
      <c r="G1645">
        <v>17208900</v>
      </c>
    </row>
    <row r="1646" spans="1:7" x14ac:dyDescent="0.25">
      <c r="A1646" s="27">
        <v>42899</v>
      </c>
      <c r="B1646">
        <v>81.190002000000007</v>
      </c>
      <c r="C1646">
        <v>82.470000999999996</v>
      </c>
      <c r="D1646">
        <v>80.849997999999999</v>
      </c>
      <c r="E1646">
        <v>82.25</v>
      </c>
      <c r="F1646">
        <v>82.25</v>
      </c>
      <c r="G1646">
        <v>11846400</v>
      </c>
    </row>
    <row r="1647" spans="1:7" x14ac:dyDescent="0.25">
      <c r="A1647" s="27">
        <v>42900</v>
      </c>
      <c r="B1647">
        <v>82.339995999999999</v>
      </c>
      <c r="C1647">
        <v>82.970000999999996</v>
      </c>
      <c r="D1647">
        <v>80.959998999999996</v>
      </c>
      <c r="E1647">
        <v>82.610000999999997</v>
      </c>
      <c r="F1647">
        <v>82.610000999999997</v>
      </c>
      <c r="G1647">
        <v>18203700</v>
      </c>
    </row>
    <row r="1648" spans="1:7" x14ac:dyDescent="0.25">
      <c r="A1648" s="27">
        <v>42901</v>
      </c>
      <c r="B1648">
        <v>79.449996999999996</v>
      </c>
      <c r="C1648">
        <v>82.389999000000003</v>
      </c>
      <c r="D1648">
        <v>79.180000000000007</v>
      </c>
      <c r="E1648">
        <v>81.629997000000003</v>
      </c>
      <c r="F1648">
        <v>81.629997000000003</v>
      </c>
      <c r="G1648">
        <v>13822000</v>
      </c>
    </row>
    <row r="1649" spans="1:7" x14ac:dyDescent="0.25">
      <c r="A1649" s="27">
        <v>42902</v>
      </c>
      <c r="B1649">
        <v>82.32</v>
      </c>
      <c r="C1649">
        <v>82.510002</v>
      </c>
      <c r="D1649">
        <v>80.839995999999999</v>
      </c>
      <c r="E1649">
        <v>82.43</v>
      </c>
      <c r="F1649">
        <v>82.43</v>
      </c>
      <c r="G1649">
        <v>9390100</v>
      </c>
    </row>
    <row r="1650" spans="1:7" x14ac:dyDescent="0.25">
      <c r="A1650" s="27">
        <v>42905</v>
      </c>
      <c r="B1650">
        <v>83.849997999999999</v>
      </c>
      <c r="C1650">
        <v>85.339995999999999</v>
      </c>
      <c r="D1650">
        <v>83.699996999999996</v>
      </c>
      <c r="E1650">
        <v>84.889999000000003</v>
      </c>
      <c r="F1650">
        <v>84.889999000000003</v>
      </c>
      <c r="G1650">
        <v>9599700</v>
      </c>
    </row>
    <row r="1651" spans="1:7" x14ac:dyDescent="0.25">
      <c r="A1651" s="27">
        <v>42906</v>
      </c>
      <c r="B1651">
        <v>84.150002000000001</v>
      </c>
      <c r="C1651">
        <v>84.339995999999999</v>
      </c>
      <c r="D1651">
        <v>82.43</v>
      </c>
      <c r="E1651">
        <v>82.709998999999996</v>
      </c>
      <c r="F1651">
        <v>82.709998999999996</v>
      </c>
      <c r="G1651">
        <v>16155800</v>
      </c>
    </row>
    <row r="1652" spans="1:7" x14ac:dyDescent="0.25">
      <c r="A1652" s="27">
        <v>42907</v>
      </c>
      <c r="B1652">
        <v>84.209998999999996</v>
      </c>
      <c r="C1652">
        <v>84.699996999999996</v>
      </c>
      <c r="D1652">
        <v>82.720000999999996</v>
      </c>
      <c r="E1652">
        <v>83.459998999999996</v>
      </c>
      <c r="F1652">
        <v>83.459998999999996</v>
      </c>
      <c r="G1652">
        <v>13649600</v>
      </c>
    </row>
    <row r="1653" spans="1:7" x14ac:dyDescent="0.25">
      <c r="A1653" s="27">
        <v>42908</v>
      </c>
      <c r="B1653">
        <v>83.690002000000007</v>
      </c>
      <c r="C1653">
        <v>84.760002</v>
      </c>
      <c r="D1653">
        <v>83.110000999999997</v>
      </c>
      <c r="E1653">
        <v>84.309997999999993</v>
      </c>
      <c r="F1653">
        <v>84.309997999999993</v>
      </c>
      <c r="G1653">
        <v>8391800</v>
      </c>
    </row>
    <row r="1654" spans="1:7" x14ac:dyDescent="0.25">
      <c r="A1654" s="27">
        <v>42909</v>
      </c>
      <c r="B1654">
        <v>84.379997000000003</v>
      </c>
      <c r="C1654">
        <v>85.309997999999993</v>
      </c>
      <c r="D1654">
        <v>83.779999000000004</v>
      </c>
      <c r="E1654">
        <v>85.199996999999996</v>
      </c>
      <c r="F1654">
        <v>85.199996999999996</v>
      </c>
      <c r="G1654">
        <v>6714900</v>
      </c>
    </row>
    <row r="1655" spans="1:7" x14ac:dyDescent="0.25">
      <c r="A1655" s="27">
        <v>42912</v>
      </c>
      <c r="B1655">
        <v>86.25</v>
      </c>
      <c r="C1655">
        <v>87.129997000000003</v>
      </c>
      <c r="D1655">
        <v>85.510002</v>
      </c>
      <c r="E1655">
        <v>87.029999000000004</v>
      </c>
      <c r="F1655">
        <v>87.029999000000004</v>
      </c>
      <c r="G1655">
        <v>9952100</v>
      </c>
    </row>
    <row r="1656" spans="1:7" x14ac:dyDescent="0.25">
      <c r="A1656" s="27">
        <v>42913</v>
      </c>
      <c r="B1656">
        <v>86.519997000000004</v>
      </c>
      <c r="C1656">
        <v>87.540001000000004</v>
      </c>
      <c r="D1656">
        <v>83.940002000000007</v>
      </c>
      <c r="E1656">
        <v>84.089995999999999</v>
      </c>
      <c r="F1656">
        <v>84.089995999999999</v>
      </c>
      <c r="G1656">
        <v>17520600</v>
      </c>
    </row>
    <row r="1657" spans="1:7" x14ac:dyDescent="0.25">
      <c r="A1657" s="27">
        <v>42914</v>
      </c>
      <c r="B1657">
        <v>85.599997999999999</v>
      </c>
      <c r="C1657">
        <v>86.919998000000007</v>
      </c>
      <c r="D1657">
        <v>84.650002000000001</v>
      </c>
      <c r="E1657">
        <v>86.470000999999996</v>
      </c>
      <c r="F1657">
        <v>86.470000999999996</v>
      </c>
      <c r="G1657">
        <v>9805100</v>
      </c>
    </row>
    <row r="1658" spans="1:7" x14ac:dyDescent="0.25">
      <c r="A1658" s="27">
        <v>42915</v>
      </c>
      <c r="B1658">
        <v>86.269997000000004</v>
      </c>
      <c r="C1658">
        <v>86.550003000000004</v>
      </c>
      <c r="D1658">
        <v>73.690002000000007</v>
      </c>
      <c r="E1658">
        <v>82.169998000000007</v>
      </c>
      <c r="F1658">
        <v>82.169998000000007</v>
      </c>
      <c r="G1658">
        <v>41423800</v>
      </c>
    </row>
    <row r="1659" spans="1:7" x14ac:dyDescent="0.25">
      <c r="A1659" s="27">
        <v>42916</v>
      </c>
      <c r="B1659">
        <v>84.400002000000001</v>
      </c>
      <c r="C1659">
        <v>85.129997000000003</v>
      </c>
      <c r="D1659">
        <v>80.660004000000001</v>
      </c>
      <c r="E1659">
        <v>83.459998999999996</v>
      </c>
      <c r="F1659">
        <v>83.459998999999996</v>
      </c>
      <c r="G1659">
        <v>14870900</v>
      </c>
    </row>
    <row r="1660" spans="1:7" x14ac:dyDescent="0.25">
      <c r="A1660" s="27">
        <v>42919</v>
      </c>
      <c r="B1660">
        <v>84.870002999999997</v>
      </c>
      <c r="C1660">
        <v>85.279999000000004</v>
      </c>
      <c r="D1660">
        <v>82.230002999999996</v>
      </c>
      <c r="E1660">
        <v>82.300003000000004</v>
      </c>
      <c r="F1660">
        <v>82.300003000000004</v>
      </c>
      <c r="G1660">
        <v>7611300</v>
      </c>
    </row>
    <row r="1661" spans="1:7" x14ac:dyDescent="0.25">
      <c r="A1661" s="27">
        <v>42921</v>
      </c>
      <c r="B1661">
        <v>82.879997000000003</v>
      </c>
      <c r="C1661">
        <v>83.449996999999996</v>
      </c>
      <c r="D1661">
        <v>80.069999999999993</v>
      </c>
      <c r="E1661">
        <v>82.400002000000001</v>
      </c>
      <c r="F1661">
        <v>82.400002000000001</v>
      </c>
      <c r="G1661">
        <v>13758900</v>
      </c>
    </row>
    <row r="1662" spans="1:7" x14ac:dyDescent="0.25">
      <c r="A1662" s="27">
        <v>42922</v>
      </c>
      <c r="B1662">
        <v>80.910004000000001</v>
      </c>
      <c r="C1662">
        <v>81.300003000000004</v>
      </c>
      <c r="D1662">
        <v>77.519997000000004</v>
      </c>
      <c r="E1662">
        <v>78.290001000000004</v>
      </c>
      <c r="F1662">
        <v>78.290001000000004</v>
      </c>
      <c r="G1662">
        <v>22317800</v>
      </c>
    </row>
    <row r="1663" spans="1:7" x14ac:dyDescent="0.25">
      <c r="A1663" s="27">
        <v>42923</v>
      </c>
      <c r="B1663">
        <v>79.800003000000004</v>
      </c>
      <c r="C1663">
        <v>81.080001999999993</v>
      </c>
      <c r="D1663">
        <v>79.089995999999999</v>
      </c>
      <c r="E1663">
        <v>80.910004000000001</v>
      </c>
      <c r="F1663">
        <v>80.910004000000001</v>
      </c>
      <c r="G1663">
        <v>11700800</v>
      </c>
    </row>
    <row r="1664" spans="1:7" x14ac:dyDescent="0.25">
      <c r="A1664" s="27">
        <v>42926</v>
      </c>
      <c r="B1664">
        <v>81.069999999999993</v>
      </c>
      <c r="C1664">
        <v>83.599997999999999</v>
      </c>
      <c r="D1664">
        <v>80.949996999999996</v>
      </c>
      <c r="E1664">
        <v>82.900002000000001</v>
      </c>
      <c r="F1664">
        <v>82.900002000000001</v>
      </c>
      <c r="G1664">
        <v>10359500</v>
      </c>
    </row>
    <row r="1665" spans="1:7" x14ac:dyDescent="0.25">
      <c r="A1665" s="27">
        <v>42927</v>
      </c>
      <c r="B1665">
        <v>82.739998</v>
      </c>
      <c r="C1665">
        <v>83.730002999999996</v>
      </c>
      <c r="D1665">
        <v>79.370002999999997</v>
      </c>
      <c r="E1665">
        <v>83.330001999999993</v>
      </c>
      <c r="F1665">
        <v>83.330001999999993</v>
      </c>
      <c r="G1665">
        <v>17800000</v>
      </c>
    </row>
    <row r="1666" spans="1:7" x14ac:dyDescent="0.25">
      <c r="A1666" s="27">
        <v>42928</v>
      </c>
      <c r="B1666">
        <v>84.720000999999996</v>
      </c>
      <c r="C1666">
        <v>85.959998999999996</v>
      </c>
      <c r="D1666">
        <v>84.629997000000003</v>
      </c>
      <c r="E1666">
        <v>85.620002999999997</v>
      </c>
      <c r="F1666">
        <v>85.620002999999997</v>
      </c>
      <c r="G1666">
        <v>9527000</v>
      </c>
    </row>
    <row r="1667" spans="1:7" x14ac:dyDescent="0.25">
      <c r="A1667" s="27">
        <v>42929</v>
      </c>
      <c r="B1667">
        <v>85.790001000000004</v>
      </c>
      <c r="C1667">
        <v>86.849997999999999</v>
      </c>
      <c r="D1667">
        <v>85.660004000000001</v>
      </c>
      <c r="E1667">
        <v>86.559997999999993</v>
      </c>
      <c r="F1667">
        <v>86.559997999999993</v>
      </c>
      <c r="G1667">
        <v>8469600</v>
      </c>
    </row>
    <row r="1668" spans="1:7" x14ac:dyDescent="0.25">
      <c r="A1668" s="27">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T5000"/>
  <sheetViews>
    <sheetView tabSelected="1" workbookViewId="0">
      <pane xSplit="1" ySplit="6" topLeftCell="B49" activePane="bottomRight" state="frozen"/>
      <selection pane="topRight" activeCell="B1" sqref="B1"/>
      <selection pane="bottomLeft" activeCell="A5" sqref="A5"/>
      <selection pane="bottomRight" activeCell="L6" sqref="L6"/>
    </sheetView>
  </sheetViews>
  <sheetFormatPr defaultRowHeight="15" x14ac:dyDescent="0.25"/>
  <cols>
    <col min="1" max="1" width="12" style="1" customWidth="1"/>
    <col min="4" max="4" width="9.85546875" bestFit="1" customWidth="1"/>
    <col min="6" max="6" width="9.5703125" bestFit="1" customWidth="1"/>
    <col min="8" max="9" width="12" bestFit="1" customWidth="1"/>
    <col min="10" max="10" width="10.28515625" customWidth="1"/>
    <col min="11" max="11" width="12" style="10" customWidth="1"/>
    <col min="12" max="21" width="12" customWidth="1"/>
    <col min="23" max="23" width="12.7109375" style="10" bestFit="1" customWidth="1"/>
    <col min="24" max="25" width="12" bestFit="1" customWidth="1"/>
    <col min="27" max="27" width="11.140625" style="10" bestFit="1" customWidth="1"/>
    <col min="28" max="29" width="12" bestFit="1" customWidth="1"/>
    <col min="30" max="30" width="10.7109375" style="10" customWidth="1"/>
    <col min="31" max="35" width="12" customWidth="1"/>
    <col min="36" max="36" width="12" style="10" customWidth="1"/>
    <col min="37" max="38" width="12" bestFit="1" customWidth="1"/>
    <col min="40" max="40" width="12" style="10" bestFit="1" customWidth="1"/>
    <col min="41" max="41" width="12" bestFit="1" customWidth="1"/>
    <col min="42" max="42" width="12.140625" customWidth="1"/>
    <col min="43" max="43" width="11.140625" style="10" bestFit="1" customWidth="1"/>
  </cols>
  <sheetData>
    <row r="1" spans="1:44" x14ac:dyDescent="0.25">
      <c r="A1" s="1" t="str">
        <f>Readme!A1</f>
        <v>© 2019 VH2 LLC </v>
      </c>
      <c r="C1" t="s">
        <v>21</v>
      </c>
      <c r="D1" s="15">
        <v>38072</v>
      </c>
      <c r="I1">
        <f>0.0089/365</f>
        <v>2.4383561643835616E-5</v>
      </c>
      <c r="J1" t="s">
        <v>23</v>
      </c>
      <c r="L1">
        <f>0.0165/365</f>
        <v>4.5205479452054798E-5</v>
      </c>
      <c r="O1">
        <f>0.0095/365</f>
        <v>2.6027397260273973E-5</v>
      </c>
      <c r="R1" s="9">
        <f>0.0095/365</f>
        <v>2.6027397260273973E-5</v>
      </c>
      <c r="S1" s="9">
        <f>0.007/365</f>
        <v>1.9178082191780822E-5</v>
      </c>
      <c r="U1">
        <f>0.0089/365</f>
        <v>2.4383561643835616E-5</v>
      </c>
      <c r="V1">
        <v>40511</v>
      </c>
      <c r="X1">
        <f>0.0135/365</f>
        <v>3.6986301369863013E-5</v>
      </c>
      <c r="Y1">
        <v>0</v>
      </c>
      <c r="AB1">
        <f>0.0085/365</f>
        <v>2.3287671232876714E-5</v>
      </c>
      <c r="AC1" s="9">
        <v>6.09790861576219E-6</v>
      </c>
      <c r="AG1">
        <f>0.0095/365</f>
        <v>2.6027397260273973E-5</v>
      </c>
      <c r="AH1" t="s">
        <v>23</v>
      </c>
      <c r="AK1" s="9">
        <f>0.0095/365</f>
        <v>2.6027397260273973E-5</v>
      </c>
      <c r="AL1" s="9">
        <f>0.0075/365</f>
        <v>2.0547945205479453E-5</v>
      </c>
      <c r="AM1">
        <f>0.0028/365</f>
        <v>7.671232876712329E-6</v>
      </c>
      <c r="AO1">
        <f>0.0135/365</f>
        <v>3.6986301369863013E-5</v>
      </c>
      <c r="AP1">
        <v>0</v>
      </c>
    </row>
    <row r="2" spans="1:44" x14ac:dyDescent="0.25">
      <c r="F2">
        <v>39842</v>
      </c>
      <c r="I2" s="3">
        <f>6198.3508230525*J2</f>
        <v>24793.403292210001</v>
      </c>
      <c r="J2">
        <v>4</v>
      </c>
      <c r="L2" s="3">
        <v>766000000</v>
      </c>
      <c r="O2" s="3">
        <v>144909571.78279915</v>
      </c>
      <c r="R2" s="18">
        <v>1.5792525591546145</v>
      </c>
      <c r="S2">
        <f>0.0028/365</f>
        <v>7.671232876712329E-6</v>
      </c>
      <c r="U2" s="3">
        <v>82.8637312341897</v>
      </c>
      <c r="X2">
        <v>15.9785</v>
      </c>
      <c r="AB2">
        <v>20125.687104683402</v>
      </c>
      <c r="AC2" s="6">
        <v>42430</v>
      </c>
      <c r="AG2" s="3">
        <f>789415042*5</f>
        <v>3947075210</v>
      </c>
      <c r="AK2" s="18">
        <v>3.7812999999999999</v>
      </c>
      <c r="AO2" s="3">
        <v>1.5849</v>
      </c>
    </row>
    <row r="3" spans="1:44" x14ac:dyDescent="0.25">
      <c r="I3" t="s">
        <v>53</v>
      </c>
      <c r="L3" t="s">
        <v>53</v>
      </c>
      <c r="O3" t="s">
        <v>53</v>
      </c>
      <c r="R3" s="6" t="s">
        <v>23</v>
      </c>
      <c r="U3" t="s">
        <v>53</v>
      </c>
      <c r="AB3" t="s">
        <v>53</v>
      </c>
      <c r="AC3" s="22">
        <v>-2.5000000000000001E-5</v>
      </c>
      <c r="AG3" t="s">
        <v>53</v>
      </c>
      <c r="AI3" s="24"/>
      <c r="AK3" s="6" t="s">
        <v>23</v>
      </c>
      <c r="AO3" s="3"/>
    </row>
    <row r="4" spans="1:44" x14ac:dyDescent="0.25">
      <c r="I4" s="9">
        <v>16</v>
      </c>
      <c r="L4" s="9">
        <f>25*10*10</f>
        <v>2500</v>
      </c>
      <c r="O4" s="9">
        <v>5</v>
      </c>
      <c r="R4" s="9">
        <v>4</v>
      </c>
      <c r="S4">
        <f>(1-0.0028)^365</f>
        <v>0.35935896899190495</v>
      </c>
      <c r="U4" s="9">
        <v>4</v>
      </c>
      <c r="AB4" s="9">
        <v>20</v>
      </c>
      <c r="AG4" s="9">
        <f>25*4</f>
        <v>100</v>
      </c>
      <c r="AK4" s="9">
        <v>0.5</v>
      </c>
      <c r="AL4">
        <f>(1-0.0028)^365</f>
        <v>0.35935896899190495</v>
      </c>
    </row>
    <row r="5" spans="1:44" x14ac:dyDescent="0.25">
      <c r="O5">
        <f>0.0028/365</f>
        <v>7.671232876712329E-6</v>
      </c>
      <c r="U5">
        <f>COLUMN()</f>
        <v>21</v>
      </c>
      <c r="AB5">
        <f>0.002/365</f>
        <v>5.4794520547945209E-6</v>
      </c>
      <c r="AG5">
        <f>0.0028/365</f>
        <v>7.671232876712329E-6</v>
      </c>
    </row>
    <row r="6" spans="1:44" x14ac:dyDescent="0.25">
      <c r="A6" s="1" t="s">
        <v>0</v>
      </c>
      <c r="B6" t="s">
        <v>1</v>
      </c>
      <c r="C6" t="s">
        <v>89</v>
      </c>
      <c r="D6" t="s">
        <v>2</v>
      </c>
      <c r="E6" t="s">
        <v>3</v>
      </c>
      <c r="F6" t="s">
        <v>5</v>
      </c>
      <c r="G6" t="s">
        <v>4</v>
      </c>
      <c r="H6" t="s">
        <v>73</v>
      </c>
      <c r="I6" t="s">
        <v>6</v>
      </c>
      <c r="J6" t="s">
        <v>10</v>
      </c>
      <c r="K6" s="10" t="s">
        <v>15</v>
      </c>
      <c r="L6" t="s">
        <v>18</v>
      </c>
      <c r="M6" s="3" t="s">
        <v>48</v>
      </c>
      <c r="N6" t="s">
        <v>31</v>
      </c>
      <c r="O6" t="s">
        <v>85</v>
      </c>
      <c r="P6" t="s">
        <v>19</v>
      </c>
      <c r="Q6" t="s">
        <v>20</v>
      </c>
      <c r="R6" t="s">
        <v>86</v>
      </c>
      <c r="S6" t="s">
        <v>47</v>
      </c>
      <c r="T6" t="s">
        <v>34</v>
      </c>
      <c r="U6" t="s">
        <v>8</v>
      </c>
      <c r="V6" t="s">
        <v>11</v>
      </c>
      <c r="W6" s="10" t="s">
        <v>30</v>
      </c>
      <c r="X6" t="s">
        <v>22</v>
      </c>
      <c r="Y6" s="3" t="s">
        <v>17</v>
      </c>
      <c r="Z6" t="s">
        <v>9</v>
      </c>
      <c r="AA6" s="10" t="s">
        <v>49</v>
      </c>
      <c r="AB6" t="s">
        <v>32</v>
      </c>
      <c r="AC6" t="s">
        <v>66</v>
      </c>
      <c r="AD6" s="10" t="s">
        <v>33</v>
      </c>
      <c r="AE6" t="s">
        <v>55</v>
      </c>
      <c r="AF6" t="s">
        <v>74</v>
      </c>
      <c r="AG6" t="s">
        <v>75</v>
      </c>
      <c r="AH6" t="s">
        <v>76</v>
      </c>
      <c r="AI6" t="s">
        <v>77</v>
      </c>
      <c r="AJ6" s="10" t="s">
        <v>78</v>
      </c>
      <c r="AK6" t="s">
        <v>79</v>
      </c>
      <c r="AL6" t="s">
        <v>80</v>
      </c>
      <c r="AM6" t="s">
        <v>81</v>
      </c>
      <c r="AN6" s="10" t="s">
        <v>82</v>
      </c>
      <c r="AO6" t="s">
        <v>7</v>
      </c>
      <c r="AP6" s="3" t="s">
        <v>16</v>
      </c>
      <c r="AQ6" s="10" t="s">
        <v>35</v>
      </c>
      <c r="AR6" t="s">
        <v>12</v>
      </c>
    </row>
    <row r="7" spans="1:44" x14ac:dyDescent="0.25">
      <c r="A7" s="1">
        <v>38072</v>
      </c>
      <c r="B7" s="12">
        <v>17.329999999999998</v>
      </c>
      <c r="C7" s="12">
        <v>19.11</v>
      </c>
      <c r="D7" s="9">
        <v>591464.02157023642</v>
      </c>
      <c r="E7" s="9">
        <v>617330.13063390099</v>
      </c>
      <c r="F7" s="9">
        <v>179141.94937082689</v>
      </c>
      <c r="G7" s="9">
        <v>186956.319966457</v>
      </c>
      <c r="H7" s="3">
        <v>7.8847315372110316E-5</v>
      </c>
      <c r="I7" s="3">
        <f>I2*I$4</f>
        <v>396694.45267536002</v>
      </c>
      <c r="L7" s="3">
        <f>L2*L4</f>
        <v>1915000000000</v>
      </c>
      <c r="O7" s="3">
        <f>O2*O4</f>
        <v>724547858.91399574</v>
      </c>
      <c r="Q7">
        <f>(O3511/O7)^(1/14)-1</f>
        <v>-0.68204687065895431</v>
      </c>
      <c r="R7" s="3">
        <f>R2*R4</f>
        <v>6.317010236618458</v>
      </c>
      <c r="U7" s="3">
        <f>U2*U4</f>
        <v>331.4549249367588</v>
      </c>
      <c r="X7" s="3">
        <f>X2</f>
        <v>15.9785</v>
      </c>
      <c r="AB7" s="3">
        <f>AB2*AB4</f>
        <v>402513.74209366803</v>
      </c>
      <c r="AE7">
        <f>ROW()</f>
        <v>7</v>
      </c>
      <c r="AF7">
        <f t="shared" ref="AF7:AF70" si="0">B7/C7</f>
        <v>0.90685504971219255</v>
      </c>
      <c r="AG7" s="3">
        <f>AG2*AG4</f>
        <v>394707521000</v>
      </c>
      <c r="AH7">
        <f>(AH3511/AG7)^(1/14)-1</f>
        <v>-0.81926451915308118</v>
      </c>
      <c r="AI7">
        <f>AG7/O7</f>
        <v>544.76390502570246</v>
      </c>
      <c r="AK7" s="3">
        <f>AK2*AK4</f>
        <v>1.8906499999999999</v>
      </c>
      <c r="AO7" s="3">
        <f>AO2</f>
        <v>1.5849</v>
      </c>
    </row>
    <row r="8" spans="1:44" x14ac:dyDescent="0.25">
      <c r="A8" s="1">
        <v>38075</v>
      </c>
      <c r="B8" s="12">
        <v>16.5</v>
      </c>
      <c r="C8" s="12">
        <v>17.93</v>
      </c>
      <c r="D8">
        <v>573185.07999999996</v>
      </c>
      <c r="E8">
        <v>598203.9</v>
      </c>
      <c r="F8">
        <v>176134.39</v>
      </c>
      <c r="G8">
        <v>183803.06</v>
      </c>
      <c r="H8">
        <f>(1/(1-91/360*VLOOKUP($A8,Tbills!$B$4:$C$974,2,1)/100))^((1)/91)-1</f>
        <v>2.6281747721013105E-5</v>
      </c>
      <c r="I8" s="2">
        <f>I7*$D8/$D7*(1-I$1)^($A8-$A7)</f>
        <v>384406.66000218195</v>
      </c>
      <c r="J8" s="2"/>
      <c r="L8">
        <f t="shared" ref="L8:L71" si="1">L7*(1-L$1+H8)^($A8-$A7)*(1+2*(E8/E7-1))</f>
        <v>1796236288345.6843</v>
      </c>
      <c r="O8">
        <f t="shared" ref="O8:O71" si="2">O7*(1-(O$1+O$5))^($A8-$A7)*(1+1.5*(E8/E7-1))</f>
        <v>690805912.85748637</v>
      </c>
      <c r="R8">
        <f t="shared" ref="R8:R71" si="3">R7*(1-IF($A8&lt;=R3,R$1,R$1+IF(AND(WEEKDAY($A8)&lt;&gt;1,WEEKDAY($A8)&lt;&gt;7),S$1,0)))^($A8-$A7)*(1-0.5*(E8/E7-1))</f>
        <v>6.4143667235736084</v>
      </c>
      <c r="U8" s="2">
        <f>U7*$F8/$F7*(1-(U$1))^($A8-$A7)</f>
        <v>325.86639111445851</v>
      </c>
      <c r="X8">
        <f t="shared" ref="X8:X71" si="4">X7*(1-X$1+H8)^($A8-$A7)*(2-G8/G7)</f>
        <v>16.247476276671303</v>
      </c>
      <c r="AB8">
        <f t="shared" ref="AB8:AB71" si="5">AB7*$E8/$E7*(1-(AB$1+AB$5+IF(AND(WEEKDAY(A8)&lt;&gt;1,WEEKDAY(A8)&lt;&gt;7),IF(A8&lt;AC$2,AC$1,AC$3),0)))^($A8-$A7)</f>
        <v>390002.19541265676</v>
      </c>
      <c r="AE8">
        <f>ROW()</f>
        <v>8</v>
      </c>
      <c r="AF8">
        <f t="shared" si="0"/>
        <v>0.92024539877300615</v>
      </c>
      <c r="AG8">
        <f>AG7*(1-(AG$1+AG$5))^($A8-$A7)*(1+2*(E8/E7-1))</f>
        <v>370212295925.32434</v>
      </c>
      <c r="AI8">
        <f>AG7*(1-(AG$1+AG$5))^($A8-$A7)*(1+2*(E8/E7-1))</f>
        <v>370212295925.32434</v>
      </c>
      <c r="AK8">
        <f>AK7*(1-IF($A8&lt;=AK3,AK$1,AK$1+IF(AND(WEEKDAY($A8)&lt;&gt;1,WEEKDAY($A8)&lt;&gt;7),AL$1,0)))^($A8-$A7)*(2-$E8/$E7)</f>
        <v>1.949074254763947</v>
      </c>
      <c r="AN8">
        <f>AK7*(1-IF($A8&lt;=AK3,AK$1,AK$1+IF(AND(WEEKDAY($A8)&lt;&gt;1,WEEKDAY($A8)&lt;&gt;7),AL$1,0)))^($A8-$A7)*(2-$E8/$E7)</f>
        <v>1.949074254763947</v>
      </c>
      <c r="AO8">
        <f>AO7*(1-AO$1+H7)^($A8-$A7)*(2-E8/E7)</f>
        <v>1.634208862164531</v>
      </c>
      <c r="AP8">
        <f>AO7*(1-AO$1+H7)^($A8-$A7)*(2-E8/E7)</f>
        <v>1.634208862164531</v>
      </c>
    </row>
    <row r="9" spans="1:44" x14ac:dyDescent="0.25">
      <c r="A9" s="1">
        <v>38076</v>
      </c>
      <c r="B9" s="12">
        <v>16.28</v>
      </c>
      <c r="C9" s="12">
        <v>17.989999999999998</v>
      </c>
      <c r="D9">
        <v>563121.43999999994</v>
      </c>
      <c r="E9">
        <v>587685.27</v>
      </c>
      <c r="F9">
        <v>177648.58</v>
      </c>
      <c r="G9">
        <v>185378.35</v>
      </c>
      <c r="H9">
        <f>(1/(1-91/360*VLOOKUP($A9,Tbills!$B$4:$C$974,2,1)/100))^((1)/91)-1</f>
        <v>2.6281747721013105E-5</v>
      </c>
      <c r="I9" s="2">
        <f t="shared" ref="I9:I72" si="6">I8*$D9/$D8*(1-I$1)^($A9-$A8)</f>
        <v>377648.26969008357</v>
      </c>
      <c r="J9" s="2"/>
      <c r="L9">
        <f t="shared" si="1"/>
        <v>1733034579738.4026</v>
      </c>
      <c r="O9">
        <f t="shared" si="2"/>
        <v>672562875.46408844</v>
      </c>
      <c r="R9">
        <f t="shared" si="3"/>
        <v>6.4704683173636743</v>
      </c>
      <c r="U9" s="2">
        <f t="shared" ref="U9:U71" si="7">U8*$F9/$F8*(1-U$1)^($A9-$A8)</f>
        <v>328.65978128461688</v>
      </c>
      <c r="X9">
        <f t="shared" si="4"/>
        <v>16.108054330601888</v>
      </c>
      <c r="AB9">
        <f t="shared" si="5"/>
        <v>383131.16062446014</v>
      </c>
      <c r="AE9">
        <f>ROW()</f>
        <v>9</v>
      </c>
      <c r="AF9">
        <f t="shared" si="0"/>
        <v>0.90494719288493619</v>
      </c>
      <c r="AG9">
        <f>AG8*(1-(AG$1+AG$5))^($A9-$A8)*(1+2*(E9/E8-1))</f>
        <v>357180864916.64484</v>
      </c>
      <c r="AI9">
        <f>AG8*(1-(AG$1+AG$5))^($A9-$A8)*(1+2*(E9/E8-1))</f>
        <v>357180864916.64484</v>
      </c>
      <c r="AK9">
        <f t="shared" ref="AK9:AK72" si="8">AK8*(1-IF($A9&lt;=AK4,AK$1,AK$1+IF(AND(WEEKDAY($A9)&lt;&gt;1,WEEKDAY($A9)&lt;&gt;7),AL$1,0)))^($A9-$A8)*(2-$E9/$E8)</f>
        <v>1.9832537909171373</v>
      </c>
      <c r="AN9">
        <f t="shared" ref="AN9:AN19" si="9">AK8*(1-IF($A9&lt;=AK4,AK$1,AK$1+IF(AND(WEEKDAY($A9)&lt;&gt;1,WEEKDAY($A9)&lt;&gt;7),AL$1,0)))^($A9-$A8)*(2-$E9/$E8)</f>
        <v>1.9832537909171373</v>
      </c>
      <c r="AO9">
        <f>AO8*(1-AO$1+H8)^($A9-$A8)*(2-E9/E8)</f>
        <v>1.6629264778313524</v>
      </c>
    </row>
    <row r="10" spans="1:44" x14ac:dyDescent="0.25">
      <c r="A10" s="1">
        <v>38077</v>
      </c>
      <c r="B10" s="12">
        <v>16.739999999999998</v>
      </c>
      <c r="C10" s="12">
        <v>17.98</v>
      </c>
      <c r="D10">
        <v>568495.18000000005</v>
      </c>
      <c r="E10">
        <v>593277.98</v>
      </c>
      <c r="F10">
        <v>179298.14</v>
      </c>
      <c r="G10">
        <v>187094.81</v>
      </c>
      <c r="H10">
        <f>(1/(1-91/360*VLOOKUP($A10,Tbills!$B$4:$C$974,2,1)/100))^((1)/91)-1</f>
        <v>2.6281747721013105E-5</v>
      </c>
      <c r="I10" s="2">
        <f t="shared" si="6"/>
        <v>381242.7850687583</v>
      </c>
      <c r="J10" s="2"/>
      <c r="L10">
        <f t="shared" si="1"/>
        <v>1765986025665.0327</v>
      </c>
      <c r="O10">
        <f t="shared" si="2"/>
        <v>682140559.76325965</v>
      </c>
      <c r="R10">
        <f t="shared" si="3"/>
        <v>6.4393890854418485</v>
      </c>
      <c r="U10" s="2">
        <f t="shared" si="7"/>
        <v>331.70347097896911</v>
      </c>
      <c r="X10">
        <f t="shared" si="4"/>
        <v>15.958735385482354</v>
      </c>
      <c r="AB10">
        <f t="shared" si="5"/>
        <v>386763.74535334139</v>
      </c>
      <c r="AE10">
        <f>ROW()</f>
        <v>10</v>
      </c>
      <c r="AF10">
        <f t="shared" si="0"/>
        <v>0.93103448275862055</v>
      </c>
      <c r="AG10">
        <f>AG9*(1-(AG$1+AG$5))^($A10-$A9)*(1+2*(E10/E9-1))</f>
        <v>363966826524.10022</v>
      </c>
      <c r="AI10">
        <f>AG9*(1-(AG$1+AG$5))^($A10-$A9)*(1+2*(E10/E9-1))</f>
        <v>363966826524.10022</v>
      </c>
      <c r="AK10">
        <f t="shared" si="8"/>
        <v>1.9642886539816848</v>
      </c>
      <c r="AN10">
        <f t="shared" si="9"/>
        <v>1.9642886539816848</v>
      </c>
      <c r="AO10">
        <f>AO9*(1-AO$1+H9)^($A10-$A9)*(2-E10/E9)</f>
        <v>1.6470835976704168</v>
      </c>
    </row>
    <row r="11" spans="1:44" x14ac:dyDescent="0.25">
      <c r="A11" s="1">
        <v>38078</v>
      </c>
      <c r="B11" s="12">
        <v>16.649999999999999</v>
      </c>
      <c r="C11" s="12">
        <v>18.02</v>
      </c>
      <c r="D11">
        <v>567067.88</v>
      </c>
      <c r="E11">
        <v>591772.87</v>
      </c>
      <c r="F11">
        <v>179564.1</v>
      </c>
      <c r="G11">
        <v>187367.42</v>
      </c>
      <c r="H11">
        <f>(1/(1-91/360*VLOOKUP($A11,Tbills!$B$4:$C$974,2,1)/100))^((1)/91)-1</f>
        <v>2.6281747721013105E-5</v>
      </c>
      <c r="I11" s="2">
        <f t="shared" si="6"/>
        <v>380276.34007192258</v>
      </c>
      <c r="J11" s="2"/>
      <c r="L11">
        <f t="shared" si="1"/>
        <v>1756992378809.1733</v>
      </c>
      <c r="O11">
        <f t="shared" si="2"/>
        <v>679521836.63034296</v>
      </c>
      <c r="R11">
        <f t="shared" si="3"/>
        <v>6.4473894407155026</v>
      </c>
      <c r="U11" s="2">
        <f t="shared" si="7"/>
        <v>332.18739970563536</v>
      </c>
      <c r="X11">
        <f t="shared" si="4"/>
        <v>15.935311828716285</v>
      </c>
      <c r="AB11">
        <f t="shared" si="5"/>
        <v>385769.09903261106</v>
      </c>
      <c r="AE11">
        <f>ROW()</f>
        <v>11</v>
      </c>
      <c r="AF11">
        <f t="shared" si="0"/>
        <v>0.92397336293007759</v>
      </c>
      <c r="AG11">
        <f>AG10*(1-(AG$1+AG$5))^($A11-$A10)*(1+2*(E11/E10-1))</f>
        <v>362107900354.42889</v>
      </c>
      <c r="AI11">
        <f>AG10*(1-(AG$1+AG$5))^($A11-$A10)*(1+2*(E11/E10-1))</f>
        <v>362107900354.42889</v>
      </c>
      <c r="AK11">
        <f t="shared" si="8"/>
        <v>1.9692206793022855</v>
      </c>
      <c r="AN11">
        <f t="shared" si="9"/>
        <v>1.9692206793022855</v>
      </c>
      <c r="AO11">
        <f>AO10*(1-AO$1+H10)^($A11-$A10)*(2-E11/E10)</f>
        <v>1.6512444721355812</v>
      </c>
    </row>
    <row r="12" spans="1:44" x14ac:dyDescent="0.25">
      <c r="A12" s="1">
        <v>38079</v>
      </c>
      <c r="B12" s="12">
        <v>15.64</v>
      </c>
      <c r="C12" s="12">
        <v>17.23</v>
      </c>
      <c r="D12">
        <v>540499.24</v>
      </c>
      <c r="E12">
        <v>564031.18000000005</v>
      </c>
      <c r="F12">
        <v>177971.89</v>
      </c>
      <c r="G12">
        <v>185701.09</v>
      </c>
      <c r="H12">
        <f>(1/(1-91/360*VLOOKUP($A12,Tbills!$B$4:$C$974,2,1)/100))^((1)/91)-1</f>
        <v>2.6281747721013105E-5</v>
      </c>
      <c r="I12" s="2">
        <f t="shared" si="6"/>
        <v>362450.54300060845</v>
      </c>
      <c r="J12" s="2"/>
      <c r="L12">
        <f t="shared" si="1"/>
        <v>1592230336202.0396</v>
      </c>
      <c r="O12">
        <f t="shared" si="2"/>
        <v>631717643.93928277</v>
      </c>
      <c r="R12">
        <f t="shared" si="3"/>
        <v>6.5982145711175813</v>
      </c>
      <c r="U12" s="2">
        <f t="shared" si="7"/>
        <v>329.23383796182497</v>
      </c>
      <c r="X12">
        <f t="shared" si="4"/>
        <v>16.076858543223985</v>
      </c>
      <c r="AB12">
        <f t="shared" si="5"/>
        <v>367671.82990162604</v>
      </c>
      <c r="AE12">
        <f>ROW()</f>
        <v>12</v>
      </c>
      <c r="AF12">
        <f t="shared" si="0"/>
        <v>0.9077190946024376</v>
      </c>
      <c r="AG12">
        <f>AG11*(1-(AG$1+AG$5))^($A12-$A11)*(1+2*(E12/E11-1))</f>
        <v>328146366547.66718</v>
      </c>
      <c r="AI12">
        <f>AG11*(1-(AG$1+AG$5))^($A12-$A11)*(1+2*(E12/E11-1))</f>
        <v>328146366547.66718</v>
      </c>
      <c r="AK12">
        <f t="shared" si="8"/>
        <v>2.0614396577270444</v>
      </c>
      <c r="AN12">
        <f t="shared" si="9"/>
        <v>2.0614396577270444</v>
      </c>
      <c r="AO12">
        <f>AO11*(1-AO$1+H11)^($A12-$A11)*(2-E12/E11)</f>
        <v>1.7286345725351349</v>
      </c>
    </row>
    <row r="13" spans="1:44" x14ac:dyDescent="0.25">
      <c r="A13" s="1">
        <v>38082</v>
      </c>
      <c r="B13" s="12">
        <v>14.97</v>
      </c>
      <c r="C13" s="12">
        <v>16.79</v>
      </c>
      <c r="D13">
        <v>533400.61</v>
      </c>
      <c r="E13">
        <v>556579.02</v>
      </c>
      <c r="F13">
        <v>177184.13</v>
      </c>
      <c r="G13">
        <v>184864.47</v>
      </c>
      <c r="H13">
        <f>(1/(1-91/360*VLOOKUP($A13,Tbills!$B$4:$C$974,2,1)/100))^((1)/91)-1</f>
        <v>2.5864080406057255E-5</v>
      </c>
      <c r="I13" s="2">
        <f t="shared" si="6"/>
        <v>357664.14538566215</v>
      </c>
      <c r="J13" s="2"/>
      <c r="L13">
        <f t="shared" si="1"/>
        <v>1550066280425.0642</v>
      </c>
      <c r="O13">
        <f t="shared" si="2"/>
        <v>619135364.92688799</v>
      </c>
      <c r="R13">
        <f t="shared" si="3"/>
        <v>6.6409027327065475</v>
      </c>
      <c r="U13" s="2">
        <f t="shared" si="7"/>
        <v>327.7525681379006</v>
      </c>
      <c r="X13">
        <f t="shared" si="4"/>
        <v>16.14874911680538</v>
      </c>
      <c r="AB13">
        <f t="shared" si="5"/>
        <v>362776.08507151768</v>
      </c>
      <c r="AE13">
        <f>ROW()</f>
        <v>13</v>
      </c>
      <c r="AF13">
        <f t="shared" si="0"/>
        <v>0.89160214413341288</v>
      </c>
      <c r="AG13">
        <f>AG12*(1-(AG$1+AG$5))^($A13-$A12)*(1+2*(E13/E12-1))</f>
        <v>319442920913.27094</v>
      </c>
      <c r="AI13">
        <f>AG12*(1-(AG$1+AG$5))^($A13-$A12)*(1+2*(E13/E12-1))</f>
        <v>319442920913.27094</v>
      </c>
      <c r="AK13">
        <f t="shared" si="8"/>
        <v>2.0883842277215448</v>
      </c>
      <c r="AN13">
        <f t="shared" si="9"/>
        <v>2.0883842277215448</v>
      </c>
      <c r="AO13">
        <f>AO12*(1-AO$1+H12)^($A13-$A12)*(2-E13/E12)</f>
        <v>1.7514175986865004</v>
      </c>
    </row>
    <row r="14" spans="1:44" x14ac:dyDescent="0.25">
      <c r="A14" s="1">
        <v>38083</v>
      </c>
      <c r="B14" s="12">
        <v>15.32</v>
      </c>
      <c r="C14" s="12">
        <v>17.16</v>
      </c>
      <c r="D14">
        <v>542373.88</v>
      </c>
      <c r="E14">
        <v>565927.81999999995</v>
      </c>
      <c r="F14">
        <v>179447.3</v>
      </c>
      <c r="G14">
        <v>187220.96</v>
      </c>
      <c r="H14">
        <f>(1/(1-91/360*VLOOKUP($A14,Tbills!$B$4:$C$974,2,1)/100))^((1)/91)-1</f>
        <v>2.5864080406057255E-5</v>
      </c>
      <c r="I14" s="2">
        <f t="shared" si="6"/>
        <v>363672.17532597471</v>
      </c>
      <c r="J14" s="2"/>
      <c r="L14">
        <f t="shared" si="1"/>
        <v>1602107897503.3699</v>
      </c>
      <c r="O14">
        <f t="shared" si="2"/>
        <v>634713303.88140678</v>
      </c>
      <c r="R14">
        <f t="shared" si="3"/>
        <v>6.5848317719897915</v>
      </c>
      <c r="U14" s="2">
        <f t="shared" si="7"/>
        <v>331.93085248648094</v>
      </c>
      <c r="X14">
        <f t="shared" si="4"/>
        <v>15.942721717075669</v>
      </c>
      <c r="AB14">
        <f t="shared" si="5"/>
        <v>368856.73664905695</v>
      </c>
      <c r="AE14">
        <f>ROW()</f>
        <v>14</v>
      </c>
      <c r="AF14">
        <f t="shared" si="0"/>
        <v>0.89277389277389274</v>
      </c>
      <c r="AG14">
        <f>AG13*(1-(AG$1+AG$5))^($A14-$A13)*(1+2*(E14/E13-1))</f>
        <v>330163093633.27039</v>
      </c>
      <c r="AI14">
        <f>AG13*(1-(AG$1+AG$5))^($A14-$A13)*(1+2*(E14/E13-1))</f>
        <v>330163093633.27039</v>
      </c>
      <c r="AK14">
        <f t="shared" si="8"/>
        <v>2.0532102212971166</v>
      </c>
      <c r="AN14">
        <f t="shared" si="9"/>
        <v>2.0532102212971166</v>
      </c>
      <c r="AO14">
        <f>AO13*(1-AO$1+H13)^($A14-$A13)*(2-E14/E13)</f>
        <v>1.7219800667046297</v>
      </c>
    </row>
    <row r="15" spans="1:44" x14ac:dyDescent="0.25">
      <c r="A15" s="1">
        <v>38084</v>
      </c>
      <c r="B15" s="12">
        <v>15.76</v>
      </c>
      <c r="C15" s="12">
        <v>17.559999999999999</v>
      </c>
      <c r="D15">
        <v>550610.98</v>
      </c>
      <c r="E15">
        <v>574508</v>
      </c>
      <c r="F15">
        <v>182091.68</v>
      </c>
      <c r="G15">
        <v>189975.05</v>
      </c>
      <c r="H15">
        <f>(1/(1-91/360*VLOOKUP($A15,Tbills!$B$4:$C$974,2,1)/100))^((1)/91)-1</f>
        <v>2.5864080406057255E-5</v>
      </c>
      <c r="I15" s="2">
        <f t="shared" si="6"/>
        <v>369186.30787387589</v>
      </c>
      <c r="J15" s="2"/>
      <c r="L15">
        <f t="shared" si="1"/>
        <v>1650655926334.6953</v>
      </c>
      <c r="O15">
        <f t="shared" si="2"/>
        <v>649126010.61000776</v>
      </c>
      <c r="R15">
        <f t="shared" si="3"/>
        <v>6.5346191779033393</v>
      </c>
      <c r="U15" s="2">
        <f t="shared" si="7"/>
        <v>336.81405507691511</v>
      </c>
      <c r="X15">
        <f t="shared" si="4"/>
        <v>15.708023637129825</v>
      </c>
      <c r="AB15">
        <f t="shared" si="5"/>
        <v>374436.01512629021</v>
      </c>
      <c r="AE15">
        <f>ROW()</f>
        <v>15</v>
      </c>
      <c r="AF15">
        <f t="shared" si="0"/>
        <v>0.89749430523918006</v>
      </c>
      <c r="AG15">
        <f>AG14*(1-(AG$1+AG$5))^($A15-$A14)*(1+2*(E15/E14-1))</f>
        <v>340163008606.04443</v>
      </c>
      <c r="AI15">
        <f>AG14*(1-(AG$1+AG$5))^($A15-$A14)*(1+2*(E15/E14-1))</f>
        <v>340163008606.04443</v>
      </c>
      <c r="AK15">
        <f t="shared" si="8"/>
        <v>2.0219867839038557</v>
      </c>
      <c r="AN15">
        <f t="shared" si="9"/>
        <v>2.0219867839038557</v>
      </c>
      <c r="AO15">
        <f>AO14*(1-AO$1+H14)^($A15-$A14)*(2-E15/E14)</f>
        <v>1.6958538137381975</v>
      </c>
    </row>
    <row r="16" spans="1:44" x14ac:dyDescent="0.25">
      <c r="A16" s="1">
        <v>38085</v>
      </c>
      <c r="B16" s="12">
        <v>16.260000000000002</v>
      </c>
      <c r="C16" s="12">
        <v>17.829999999999998</v>
      </c>
      <c r="D16">
        <v>550495.91</v>
      </c>
      <c r="E16">
        <v>574373.07999999996</v>
      </c>
      <c r="F16">
        <v>181548.37</v>
      </c>
      <c r="G16">
        <v>189403.3</v>
      </c>
      <c r="H16">
        <f>(1/(1-91/360*VLOOKUP($A16,Tbills!$B$4:$C$974,2,1)/100))^((1)/91)-1</f>
        <v>2.5864080406057255E-5</v>
      </c>
      <c r="I16" s="2">
        <f t="shared" si="6"/>
        <v>369100.15289914235</v>
      </c>
      <c r="J16" s="2"/>
      <c r="L16">
        <f t="shared" si="1"/>
        <v>1649848720656.5085</v>
      </c>
      <c r="O16">
        <f t="shared" si="2"/>
        <v>648875478.2228601</v>
      </c>
      <c r="R16">
        <f t="shared" si="3"/>
        <v>6.5350910520602676</v>
      </c>
      <c r="U16" s="2">
        <f t="shared" si="7"/>
        <v>335.80090910927828</v>
      </c>
      <c r="X16">
        <f t="shared" si="4"/>
        <v>15.755123361242402</v>
      </c>
      <c r="AB16">
        <f t="shared" si="5"/>
        <v>374335.02925843268</v>
      </c>
      <c r="AE16">
        <f>ROW()</f>
        <v>16</v>
      </c>
      <c r="AF16">
        <f t="shared" si="0"/>
        <v>0.91194615816040403</v>
      </c>
      <c r="AG16">
        <f>AG15*(1-(AG$1+AG$5))^($A16-$A15)*(1+2*(E16/E15-1))</f>
        <v>339991780191.4494</v>
      </c>
      <c r="AI16">
        <f>AG15*(1-(AG$1+AG$5))^($A16-$A15)*(1+2*(E16/E15-1))</f>
        <v>339991780191.4494</v>
      </c>
      <c r="AK16">
        <f t="shared" si="8"/>
        <v>2.0223674393809179</v>
      </c>
      <c r="AN16">
        <f t="shared" si="9"/>
        <v>2.0223674393809179</v>
      </c>
      <c r="AO16">
        <f>AO15*(1-AO$1+H15)^($A16-$A15)*(2-E16/E15)</f>
        <v>1.696233209458865</v>
      </c>
    </row>
    <row r="17" spans="1:41" x14ac:dyDescent="0.25">
      <c r="A17" s="1">
        <v>38089</v>
      </c>
      <c r="B17" s="12">
        <v>15.28</v>
      </c>
      <c r="C17" s="12">
        <v>17.73</v>
      </c>
      <c r="D17">
        <v>536406.31999999995</v>
      </c>
      <c r="E17">
        <v>559612.93999999994</v>
      </c>
      <c r="F17">
        <v>180241.02</v>
      </c>
      <c r="G17">
        <v>188019.79</v>
      </c>
      <c r="H17">
        <f>(1/(1-91/360*VLOOKUP($A17,Tbills!$B$4:$C$974,2,1)/100))^((1)/91)-1</f>
        <v>2.5446429139153182E-5</v>
      </c>
      <c r="I17" s="2">
        <f t="shared" si="6"/>
        <v>359618.19381657284</v>
      </c>
      <c r="J17" s="2"/>
      <c r="L17">
        <f t="shared" si="1"/>
        <v>1564929974675.5747</v>
      </c>
      <c r="O17">
        <f t="shared" si="2"/>
        <v>623779354.4972415</v>
      </c>
      <c r="R17">
        <f t="shared" si="3"/>
        <v>6.6178630815117092</v>
      </c>
      <c r="U17" s="2">
        <f t="shared" si="7"/>
        <v>333.35025437477265</v>
      </c>
      <c r="X17">
        <f t="shared" si="4"/>
        <v>15.869475242718815</v>
      </c>
      <c r="AB17">
        <f t="shared" si="5"/>
        <v>364664.57186393527</v>
      </c>
      <c r="AE17">
        <f>ROW()</f>
        <v>17</v>
      </c>
      <c r="AF17">
        <f t="shared" si="0"/>
        <v>0.86181613085166375</v>
      </c>
      <c r="AG17">
        <f>AG16*(1-(AG$1+AG$5))^($A17-$A16)*(1+2*(E17/E16-1))</f>
        <v>322474208926.50604</v>
      </c>
      <c r="AI17">
        <f>AG16*(1-(AG$1+AG$5))^($A17-$A16)*(1+2*(E17/E16-1))</f>
        <v>322474208926.50604</v>
      </c>
      <c r="AK17">
        <f t="shared" si="8"/>
        <v>2.0739514628239157</v>
      </c>
      <c r="AN17">
        <f t="shared" si="9"/>
        <v>2.0739514628239157</v>
      </c>
      <c r="AO17">
        <f>AO16*(1-AO$1+H16)^($A17-$A16)*(2-E17/E16)</f>
        <v>1.739745315419875</v>
      </c>
    </row>
    <row r="18" spans="1:41" x14ac:dyDescent="0.25">
      <c r="A18" s="1">
        <v>38090</v>
      </c>
      <c r="B18" s="12">
        <v>17.260000000000002</v>
      </c>
      <c r="C18" s="12">
        <v>18.920000000000002</v>
      </c>
      <c r="D18">
        <v>556936.55000000005</v>
      </c>
      <c r="E18">
        <v>581017.14</v>
      </c>
      <c r="F18">
        <v>183660</v>
      </c>
      <c r="G18">
        <v>191581.54</v>
      </c>
      <c r="H18">
        <f>(1/(1-91/360*VLOOKUP($A18,Tbills!$B$4:$C$974,2,1)/100))^((1)/91)-1</f>
        <v>2.5446429139153182E-5</v>
      </c>
      <c r="I18" s="2">
        <f t="shared" si="6"/>
        <v>373372.99182378541</v>
      </c>
      <c r="J18" s="2"/>
      <c r="L18">
        <f t="shared" si="1"/>
        <v>1684608266135.9204</v>
      </c>
      <c r="O18">
        <f t="shared" si="2"/>
        <v>659544804.89808214</v>
      </c>
      <c r="R18">
        <f t="shared" si="3"/>
        <v>6.4910088907062011</v>
      </c>
      <c r="U18" s="2">
        <f t="shared" si="7"/>
        <v>339.66527087479682</v>
      </c>
      <c r="X18">
        <f t="shared" si="4"/>
        <v>15.568672419977272</v>
      </c>
      <c r="AB18">
        <f t="shared" si="5"/>
        <v>378599.14305667591</v>
      </c>
      <c r="AE18">
        <f>ROW()</f>
        <v>18</v>
      </c>
      <c r="AF18">
        <f t="shared" si="0"/>
        <v>0.91226215644820297</v>
      </c>
      <c r="AG18">
        <f>AG17*(1-(AG$1+AG$5))^($A18-$A17)*(1+2*(E18/E17-1))</f>
        <v>347130641012.22223</v>
      </c>
      <c r="AI18">
        <f>AG17*(1-(AG$1+AG$5))^($A18-$A17)*(1+2*(E18/E17-1))</f>
        <v>347130641012.22223</v>
      </c>
      <c r="AK18">
        <f t="shared" si="8"/>
        <v>1.9945336063075501</v>
      </c>
      <c r="AN18">
        <f t="shared" si="9"/>
        <v>1.9945336063075501</v>
      </c>
      <c r="AO18">
        <f>AO17*(1-AO$1+H17)^($A18-$A17)*(2-E18/E17)</f>
        <v>1.6731838417072373</v>
      </c>
    </row>
    <row r="19" spans="1:41" x14ac:dyDescent="0.25">
      <c r="A19" s="1">
        <v>38091</v>
      </c>
      <c r="B19" s="12">
        <v>15.62</v>
      </c>
      <c r="C19" s="12">
        <v>18.170000000000002</v>
      </c>
      <c r="D19">
        <v>561405.56999999995</v>
      </c>
      <c r="E19">
        <v>585664.6</v>
      </c>
      <c r="F19">
        <v>180649.06</v>
      </c>
      <c r="G19">
        <v>188435.86</v>
      </c>
      <c r="H19">
        <f>(1/(1-91/360*VLOOKUP($A19,Tbills!$B$4:$C$974,2,1)/100))^((1)/91)-1</f>
        <v>2.5446429139153182E-5</v>
      </c>
      <c r="I19" s="2">
        <f t="shared" si="6"/>
        <v>376359.86750989099</v>
      </c>
      <c r="J19" s="2"/>
      <c r="L19">
        <f t="shared" si="1"/>
        <v>1711524253131.8704</v>
      </c>
      <c r="O19">
        <f t="shared" si="2"/>
        <v>667435697.17545247</v>
      </c>
      <c r="R19">
        <f t="shared" si="3"/>
        <v>6.4647563818455822</v>
      </c>
      <c r="U19" s="2">
        <f t="shared" si="7"/>
        <v>334.08861873934512</v>
      </c>
      <c r="X19">
        <f t="shared" si="4"/>
        <v>15.824120187388528</v>
      </c>
      <c r="AB19">
        <f t="shared" si="5"/>
        <v>381614.18952518975</v>
      </c>
      <c r="AE19">
        <f>ROW()</f>
        <v>19</v>
      </c>
      <c r="AF19">
        <f t="shared" si="0"/>
        <v>0.8596587782058337</v>
      </c>
      <c r="AG19">
        <f>AG18*(1-(AG$1+AG$5))^($A19-$A18)*(1+2*(E19/E18-1))</f>
        <v>352672037208.13446</v>
      </c>
      <c r="AI19">
        <f>AG18*(1-(AG$1+AG$5))^($A19-$A18)*(1+2*(E19/E18-1))</f>
        <v>352672037208.13446</v>
      </c>
      <c r="AK19">
        <f t="shared" si="8"/>
        <v>1.978487508870217</v>
      </c>
      <c r="AN19">
        <f t="shared" si="9"/>
        <v>1.978487508870217</v>
      </c>
      <c r="AO19">
        <f>AO18*(1-AO$1+H18)^($A19-$A18)*(2-E19/E18)</f>
        <v>1.6597811670259561</v>
      </c>
    </row>
    <row r="20" spans="1:41" x14ac:dyDescent="0.25">
      <c r="A20" s="1">
        <v>38092</v>
      </c>
      <c r="B20" s="12">
        <v>15.74</v>
      </c>
      <c r="C20" s="12">
        <v>17.989999999999998</v>
      </c>
      <c r="D20">
        <v>557535.15</v>
      </c>
      <c r="E20">
        <v>581612.03</v>
      </c>
      <c r="F20">
        <v>181818.86</v>
      </c>
      <c r="G20">
        <v>189651.28</v>
      </c>
      <c r="H20">
        <f>(1/(1-91/360*VLOOKUP($A20,Tbills!$B$4:$C$974,2,1)/100))^((1)/91)-1</f>
        <v>2.5446429139153182E-5</v>
      </c>
      <c r="I20" s="2">
        <f t="shared" si="6"/>
        <v>373756.06852166489</v>
      </c>
      <c r="J20" s="2"/>
      <c r="L20">
        <f t="shared" si="1"/>
        <v>1687804746019.7119</v>
      </c>
      <c r="O20">
        <f t="shared" si="2"/>
        <v>660485847.93492663</v>
      </c>
      <c r="R20">
        <f t="shared" si="3"/>
        <v>6.4868299213485212</v>
      </c>
      <c r="U20" s="2">
        <f t="shared" si="7"/>
        <v>336.2438235358635</v>
      </c>
      <c r="X20">
        <f t="shared" si="4"/>
        <v>15.721872450842344</v>
      </c>
      <c r="AB20">
        <f t="shared" si="5"/>
        <v>378960.35564346588</v>
      </c>
      <c r="AE20">
        <f>ROW()</f>
        <v>20</v>
      </c>
      <c r="AF20">
        <f t="shared" si="0"/>
        <v>0.87493051695386337</v>
      </c>
      <c r="AG20">
        <f>AG19*(1-(AG$1+AG$5))^($A20-$A19)*(1+2*(E20/E19-1))</f>
        <v>347779611955.97467</v>
      </c>
      <c r="AI20">
        <f>AG19*(1-(AG$1+AG$5))^($A20-$A19)*(1+2*(E20/E19-1))</f>
        <v>347779611955.97467</v>
      </c>
      <c r="AK20">
        <f t="shared" si="8"/>
        <v>1.9920850823510237</v>
      </c>
      <c r="AO20">
        <f>AO19*(1-AO$1+H19)^($A20-$A19)*(2-E20/E19)</f>
        <v>1.6712469174236269</v>
      </c>
    </row>
    <row r="21" spans="1:41" x14ac:dyDescent="0.25">
      <c r="A21" s="1">
        <v>38093</v>
      </c>
      <c r="B21" s="12">
        <v>14.94</v>
      </c>
      <c r="C21" s="12">
        <v>17.53</v>
      </c>
      <c r="D21">
        <v>545910.51</v>
      </c>
      <c r="E21">
        <v>569470.59</v>
      </c>
      <c r="F21">
        <v>180660.75</v>
      </c>
      <c r="G21">
        <v>188438.46</v>
      </c>
      <c r="H21">
        <f>(1/(1-91/360*VLOOKUP($A21,Tbills!$B$4:$C$974,2,1)/100))^((1)/91)-1</f>
        <v>2.5446429139153182E-5</v>
      </c>
      <c r="I21" s="2">
        <f t="shared" si="6"/>
        <v>365954.30947190674</v>
      </c>
      <c r="J21" s="2"/>
      <c r="L21">
        <f t="shared" si="1"/>
        <v>1617305264235.7585</v>
      </c>
      <c r="O21">
        <f t="shared" si="2"/>
        <v>639782332.23379242</v>
      </c>
      <c r="R21">
        <f t="shared" si="3"/>
        <v>6.5542415185598966</v>
      </c>
      <c r="U21" s="2">
        <f t="shared" si="7"/>
        <v>334.09394458597626</v>
      </c>
      <c r="X21">
        <f t="shared" si="4"/>
        <v>15.822231241870179</v>
      </c>
      <c r="AB21">
        <f t="shared" si="5"/>
        <v>371036.43335011188</v>
      </c>
      <c r="AE21">
        <f>ROW()</f>
        <v>21</v>
      </c>
      <c r="AF21">
        <f t="shared" si="0"/>
        <v>0.85225328009127199</v>
      </c>
      <c r="AG21">
        <f>AG20*(1-(AG$1+AG$5))^($A21-$A20)*(1+2*(E21/E20-1))</f>
        <v>333248237300.48633</v>
      </c>
      <c r="AI21">
        <f>AG20*(1-(AG$1+AG$5))^($A21-$A20)*(1+2*(E21/E20-1))</f>
        <v>333248237300.48633</v>
      </c>
      <c r="AK21">
        <f t="shared" si="8"/>
        <v>2.0335761289532206</v>
      </c>
      <c r="AO21">
        <f>AO20*(1-AO$1+H20)^($A21-$A20)*(2-E21/E20)</f>
        <v>1.7061153383157726</v>
      </c>
    </row>
    <row r="22" spans="1:41" x14ac:dyDescent="0.25">
      <c r="A22" s="1">
        <v>38096</v>
      </c>
      <c r="B22" s="12">
        <v>15.42</v>
      </c>
      <c r="C22" s="12">
        <v>17.68</v>
      </c>
      <c r="D22">
        <v>540889.14</v>
      </c>
      <c r="E22">
        <v>564189.03</v>
      </c>
      <c r="F22">
        <v>181473.18</v>
      </c>
      <c r="G22">
        <v>189271.48</v>
      </c>
      <c r="H22">
        <f>(1/(1-91/360*VLOOKUP($A22,Tbills!$B$4:$C$974,2,1)/100))^((1)/91)-1</f>
        <v>2.6003301061283679E-5</v>
      </c>
      <c r="I22" s="2">
        <f t="shared" si="6"/>
        <v>362561.68173786131</v>
      </c>
      <c r="L22">
        <f t="shared" si="1"/>
        <v>1587214402981.2942</v>
      </c>
      <c r="O22">
        <f t="shared" si="2"/>
        <v>630818054.51405799</v>
      </c>
      <c r="R22">
        <f t="shared" si="3"/>
        <v>6.5837422594832749</v>
      </c>
      <c r="U22" s="2">
        <f t="shared" si="7"/>
        <v>335.57181397399597</v>
      </c>
      <c r="X22">
        <f t="shared" si="4"/>
        <v>15.751767719072943</v>
      </c>
      <c r="AB22">
        <f t="shared" si="5"/>
        <v>367556.80536263681</v>
      </c>
      <c r="AE22">
        <f>ROW()</f>
        <v>22</v>
      </c>
      <c r="AF22">
        <f t="shared" si="0"/>
        <v>0.87217194570135748</v>
      </c>
      <c r="AG22">
        <f>AG21*(1-(AG$1+AG$5))^($A22-$A21)*(1+2*(E22/E21-1))</f>
        <v>327033745883.50427</v>
      </c>
      <c r="AI22">
        <f>AG21*(1-(AG$1+AG$5))^($A22-$A21)*(1+2*(E22/E21-1))</f>
        <v>327033745883.50427</v>
      </c>
      <c r="AK22">
        <f t="shared" si="8"/>
        <v>2.052149783213935</v>
      </c>
      <c r="AO22">
        <f>AO21*(1-AO$1+H21)^($A22-$A21)*(2-E22/E21)</f>
        <v>1.7218791078693685</v>
      </c>
    </row>
    <row r="23" spans="1:41" x14ac:dyDescent="0.25">
      <c r="A23" s="1">
        <v>38097</v>
      </c>
      <c r="B23" s="12">
        <v>16.670000000000002</v>
      </c>
      <c r="C23" s="12">
        <v>18.73</v>
      </c>
      <c r="D23">
        <v>548950.49</v>
      </c>
      <c r="E23">
        <v>572582.97</v>
      </c>
      <c r="F23">
        <v>182985.57</v>
      </c>
      <c r="G23">
        <v>190843.94</v>
      </c>
      <c r="H23">
        <f>(1/(1-91/360*VLOOKUP($A23,Tbills!$B$4:$C$974,2,1)/100))^((1)/91)-1</f>
        <v>2.6003301061283679E-5</v>
      </c>
      <c r="I23" s="2">
        <f t="shared" si="6"/>
        <v>367956.28735243145</v>
      </c>
      <c r="L23">
        <f t="shared" si="1"/>
        <v>1634411807603.4639</v>
      </c>
      <c r="O23">
        <f t="shared" si="2"/>
        <v>644874180.93918395</v>
      </c>
      <c r="R23">
        <f t="shared" si="3"/>
        <v>6.5344707692632138</v>
      </c>
      <c r="U23" s="2">
        <f t="shared" si="7"/>
        <v>338.36020500796855</v>
      </c>
      <c r="X23">
        <f t="shared" si="4"/>
        <v>15.620731088982671</v>
      </c>
      <c r="AB23">
        <f t="shared" si="5"/>
        <v>373012.2680271641</v>
      </c>
      <c r="AE23">
        <f>ROW()</f>
        <v>23</v>
      </c>
      <c r="AF23">
        <f t="shared" si="0"/>
        <v>0.89001601708489064</v>
      </c>
      <c r="AG23">
        <f>AG22*(1-(AG$1+AG$5))^($A23-$A22)*(1+2*(E23/E22-1))</f>
        <v>336753538864.86871</v>
      </c>
      <c r="AI23">
        <f>AG22*(1-(AG$1+AG$5))^($A23-$A22)*(1+2*(E23/E22-1))</f>
        <v>336753538864.86871</v>
      </c>
      <c r="AK23">
        <f t="shared" si="8"/>
        <v>2.0215239753849668</v>
      </c>
      <c r="AO23">
        <f>AO22*(1-AO$1+H22)^($A23-$A22)*(2-E23/E22)</f>
        <v>1.6962425569756159</v>
      </c>
    </row>
    <row r="24" spans="1:41" x14ac:dyDescent="0.25">
      <c r="A24" s="1">
        <v>38098</v>
      </c>
      <c r="B24" s="12">
        <v>15.6</v>
      </c>
      <c r="C24" s="12">
        <v>17.920000000000002</v>
      </c>
      <c r="D24">
        <v>535491.82999999996</v>
      </c>
      <c r="E24">
        <v>558530.02</v>
      </c>
      <c r="F24">
        <v>180368.42</v>
      </c>
      <c r="G24">
        <v>188109.44</v>
      </c>
      <c r="H24">
        <f>(1/(1-91/360*VLOOKUP($A24,Tbills!$B$4:$C$974,2,1)/100))^((1)/91)-1</f>
        <v>2.6003301061283679E-5</v>
      </c>
      <c r="I24" s="2">
        <f t="shared" si="6"/>
        <v>358926.32356743666</v>
      </c>
      <c r="L24">
        <f t="shared" si="1"/>
        <v>1554154962316.7214</v>
      </c>
      <c r="O24">
        <f t="shared" si="2"/>
        <v>621112451.06669748</v>
      </c>
      <c r="R24">
        <f t="shared" si="3"/>
        <v>6.6143597719229419</v>
      </c>
      <c r="U24" s="2">
        <f t="shared" si="7"/>
        <v>333.51267781222367</v>
      </c>
      <c r="X24">
        <f t="shared" si="4"/>
        <v>15.84437810844161</v>
      </c>
      <c r="AB24">
        <f t="shared" si="5"/>
        <v>363844.71195725852</v>
      </c>
      <c r="AE24">
        <f>ROW()</f>
        <v>24</v>
      </c>
      <c r="AF24">
        <f t="shared" si="0"/>
        <v>0.87053571428571419</v>
      </c>
      <c r="AG24">
        <f>AG23*(1-(AG$1+AG$5))^($A24-$A23)*(1+2*(E24/E23-1))</f>
        <v>320212809254.6908</v>
      </c>
      <c r="AI24">
        <f>AG23*(1-(AG$1+AG$5))^($A24-$A23)*(1+2*(E24/E23-1))</f>
        <v>320212809254.6908</v>
      </c>
      <c r="AK24">
        <f t="shared" si="8"/>
        <v>2.0710419373277187</v>
      </c>
      <c r="AO24">
        <f>AO23*(1-AO$1+H23)^($A24-$A23)*(2-E24/E23)</f>
        <v>1.7378544877532756</v>
      </c>
    </row>
    <row r="25" spans="1:41" x14ac:dyDescent="0.25">
      <c r="A25" s="1">
        <v>38099</v>
      </c>
      <c r="B25" s="12">
        <v>14.61</v>
      </c>
      <c r="C25" s="12">
        <v>17.11</v>
      </c>
      <c r="D25">
        <v>498054.78</v>
      </c>
      <c r="E25">
        <v>519467.81</v>
      </c>
      <c r="F25">
        <v>175773.69</v>
      </c>
      <c r="G25">
        <v>183312.62</v>
      </c>
      <c r="H25">
        <f>(1/(1-91/360*VLOOKUP($A25,Tbills!$B$4:$C$974,2,1)/100))^((1)/91)-1</f>
        <v>2.6003301061283679E-5</v>
      </c>
      <c r="I25" s="2">
        <f t="shared" si="6"/>
        <v>333825.09718942951</v>
      </c>
      <c r="L25">
        <f t="shared" si="1"/>
        <v>1336741775031.4583</v>
      </c>
      <c r="O25">
        <f t="shared" si="2"/>
        <v>555935110.21338165</v>
      </c>
      <c r="R25">
        <f t="shared" si="3"/>
        <v>6.8453463030862158</v>
      </c>
      <c r="U25" s="2">
        <f t="shared" si="7"/>
        <v>325.00880480795252</v>
      </c>
      <c r="X25">
        <f t="shared" si="4"/>
        <v>16.248233760132429</v>
      </c>
      <c r="AB25">
        <f t="shared" si="5"/>
        <v>338386.51325079461</v>
      </c>
      <c r="AE25">
        <f>ROW()</f>
        <v>25</v>
      </c>
      <c r="AF25">
        <f t="shared" si="0"/>
        <v>0.85388661601402693</v>
      </c>
      <c r="AG25">
        <f>AG24*(1-(AG$1+AG$5))^($A25-$A24)*(1+2*(E25/E24-1))</f>
        <v>275413742002.82434</v>
      </c>
      <c r="AI25">
        <f>AG24*(1-(AG$1+AG$5))^($A25-$A24)*(1+2*(E25/E24-1))</f>
        <v>275413742002.82434</v>
      </c>
      <c r="AK25">
        <f t="shared" si="8"/>
        <v>2.2157822892151016</v>
      </c>
      <c r="AO25">
        <f>AO24*(1-AO$1+H24)^($A25-$A24)*(2-E25/E24)</f>
        <v>1.8593753162899331</v>
      </c>
    </row>
    <row r="26" spans="1:41" x14ac:dyDescent="0.25">
      <c r="A26" s="1">
        <v>38100</v>
      </c>
      <c r="B26" s="12">
        <v>14.01</v>
      </c>
      <c r="C26" s="12">
        <v>16.62</v>
      </c>
      <c r="D26">
        <v>498722.62</v>
      </c>
      <c r="E26">
        <v>520150.85</v>
      </c>
      <c r="F26">
        <v>176940.96</v>
      </c>
      <c r="G26">
        <v>184525.19</v>
      </c>
      <c r="H26">
        <f>(1/(1-91/360*VLOOKUP($A26,Tbills!$B$4:$C$974,2,1)/100))^((1)/91)-1</f>
        <v>2.6003301061283679E-5</v>
      </c>
      <c r="I26" s="2">
        <f t="shared" si="6"/>
        <v>334264.57139378146</v>
      </c>
      <c r="L26">
        <f t="shared" si="1"/>
        <v>1340231360373.3438</v>
      </c>
      <c r="O26">
        <f t="shared" si="2"/>
        <v>557012824.42530549</v>
      </c>
      <c r="R26">
        <f t="shared" si="3"/>
        <v>6.8405366406233838</v>
      </c>
      <c r="U26" s="2">
        <f t="shared" si="7"/>
        <v>327.15913113431276</v>
      </c>
      <c r="X26">
        <f t="shared" si="4"/>
        <v>16.140578229608959</v>
      </c>
      <c r="AB26">
        <f t="shared" si="5"/>
        <v>338819.63895088842</v>
      </c>
      <c r="AE26">
        <f>ROW()</f>
        <v>26</v>
      </c>
      <c r="AF26">
        <f t="shared" si="0"/>
        <v>0.84296028880866425</v>
      </c>
      <c r="AG26">
        <f>AG25*(1-(AG$1+AG$5))^($A26-$A25)*(1+2*(E26/E25-1))</f>
        <v>276128710868.85956</v>
      </c>
      <c r="AI26">
        <f>AG25*(1-(AG$1+AG$5))^($A26-$A25)*(1+2*(E26/E25-1))</f>
        <v>276128710868.85956</v>
      </c>
      <c r="AK26">
        <f t="shared" si="8"/>
        <v>2.2127657270378456</v>
      </c>
      <c r="AO26">
        <f>AO25*(1-AO$1+H25)^($A26-$A25)*(2-E26/E25)</f>
        <v>1.856910058453408</v>
      </c>
    </row>
    <row r="27" spans="1:41" x14ac:dyDescent="0.25">
      <c r="A27" s="1">
        <v>38103</v>
      </c>
      <c r="B27" s="12">
        <v>14.77</v>
      </c>
      <c r="C27" s="12">
        <v>17.059999999999999</v>
      </c>
      <c r="D27">
        <v>493151.69</v>
      </c>
      <c r="E27">
        <v>514299.98</v>
      </c>
      <c r="F27">
        <v>176890.89</v>
      </c>
      <c r="G27">
        <v>184458.58</v>
      </c>
      <c r="H27">
        <f>(1/(1-91/360*VLOOKUP($A27,Tbills!$B$4:$C$974,2,1)/100))^((1)/91)-1</f>
        <v>2.6977895578150779E-5</v>
      </c>
      <c r="I27" s="2">
        <f t="shared" si="6"/>
        <v>330506.52524146775</v>
      </c>
      <c r="L27">
        <f t="shared" si="1"/>
        <v>1310008779321.1394</v>
      </c>
      <c r="O27">
        <f t="shared" si="2"/>
        <v>547559201.80898404</v>
      </c>
      <c r="R27">
        <f t="shared" si="3"/>
        <v>6.8780763562932439</v>
      </c>
      <c r="U27" s="2">
        <f t="shared" si="7"/>
        <v>327.04262847640678</v>
      </c>
      <c r="X27">
        <f t="shared" si="4"/>
        <v>16.145919869557613</v>
      </c>
      <c r="AB27">
        <f t="shared" si="5"/>
        <v>334973.41773073719</v>
      </c>
      <c r="AE27">
        <f>ROW()</f>
        <v>27</v>
      </c>
      <c r="AF27">
        <f t="shared" si="0"/>
        <v>0.86576787807737399</v>
      </c>
      <c r="AG27">
        <f>AG26*(1-(AG$1+AG$5))^($A27-$A26)*(1+2*(E27/E26-1))</f>
        <v>269889406438.78284</v>
      </c>
      <c r="AI27">
        <f>AG26*(1-(AG$1+AG$5))^($A27-$A26)*(1+2*(E27/E26-1))</f>
        <v>269889406438.78284</v>
      </c>
      <c r="AK27">
        <f t="shared" si="8"/>
        <v>2.237343178876289</v>
      </c>
      <c r="AO27">
        <f>AO26*(1-AO$1+H26)^($A27-$A26)*(2-E27/E26)</f>
        <v>1.8777354731762674</v>
      </c>
    </row>
    <row r="28" spans="1:41" x14ac:dyDescent="0.25">
      <c r="A28" s="1">
        <v>38104</v>
      </c>
      <c r="B28" s="12">
        <v>15.07</v>
      </c>
      <c r="C28" s="12">
        <v>17.149999999999999</v>
      </c>
      <c r="D28">
        <v>484652.66</v>
      </c>
      <c r="E28">
        <v>505422.6</v>
      </c>
      <c r="F28">
        <v>176840.56</v>
      </c>
      <c r="G28">
        <v>184401.12</v>
      </c>
      <c r="H28">
        <f>(1/(1-91/360*VLOOKUP($A28,Tbills!$B$4:$C$974,2,1)/100))^((1)/91)-1</f>
        <v>2.6977895578150779E-5</v>
      </c>
      <c r="I28" s="2">
        <f t="shared" si="6"/>
        <v>324802.61970834871</v>
      </c>
      <c r="L28">
        <f t="shared" si="1"/>
        <v>1264761357518.9172</v>
      </c>
      <c r="O28">
        <f t="shared" si="2"/>
        <v>533364021.76436311</v>
      </c>
      <c r="R28">
        <f t="shared" si="3"/>
        <v>6.937124305349462</v>
      </c>
      <c r="U28" s="2">
        <f t="shared" si="7"/>
        <v>326.94160425640951</v>
      </c>
      <c r="X28">
        <f t="shared" si="4"/>
        <v>16.15078777920629</v>
      </c>
      <c r="AB28">
        <f t="shared" si="5"/>
        <v>329179.9330054943</v>
      </c>
      <c r="AE28">
        <f>ROW()</f>
        <v>28</v>
      </c>
      <c r="AF28">
        <f t="shared" si="0"/>
        <v>0.87871720116618079</v>
      </c>
      <c r="AG28">
        <f>AG27*(1-(AG$1+AG$5))^($A28-$A27)*(1+2*(E28/E27-1))</f>
        <v>260563452996.94949</v>
      </c>
      <c r="AI28">
        <f>AG27*(1-(AG$1+AG$5))^($A28-$A27)*(1+2*(E28/E27-1))</f>
        <v>260563452996.94949</v>
      </c>
      <c r="AK28">
        <f t="shared" si="8"/>
        <v>2.2758561647790594</v>
      </c>
      <c r="AO28">
        <f>AO27*(1-AO$1+H27)^($A28-$A27)*(2-E28/E27)</f>
        <v>1.9101281230656073</v>
      </c>
    </row>
    <row r="29" spans="1:41" x14ac:dyDescent="0.25">
      <c r="A29" s="1">
        <v>38105</v>
      </c>
      <c r="B29" s="12">
        <v>16.29</v>
      </c>
      <c r="C29" s="12">
        <v>18.07</v>
      </c>
      <c r="D29">
        <v>500150.52</v>
      </c>
      <c r="E29">
        <v>521570.99</v>
      </c>
      <c r="F29">
        <v>179473.02</v>
      </c>
      <c r="G29">
        <v>187141.16</v>
      </c>
      <c r="H29">
        <f>(1/(1-91/360*VLOOKUP($A29,Tbills!$B$4:$C$974,2,1)/100))^((1)/91)-1</f>
        <v>2.6977895578150779E-5</v>
      </c>
      <c r="I29" s="2">
        <f t="shared" si="6"/>
        <v>335180.74166775023</v>
      </c>
      <c r="L29">
        <f t="shared" si="1"/>
        <v>1345555771894.2373</v>
      </c>
      <c r="O29">
        <f t="shared" si="2"/>
        <v>558906875.80945182</v>
      </c>
      <c r="R29">
        <f t="shared" si="3"/>
        <v>6.8259942117088404</v>
      </c>
      <c r="U29" s="2">
        <f t="shared" si="7"/>
        <v>331.80038742520719</v>
      </c>
      <c r="X29">
        <f t="shared" si="4"/>
        <v>15.910641901001311</v>
      </c>
      <c r="AB29">
        <f t="shared" si="5"/>
        <v>339685.47814037738</v>
      </c>
      <c r="AE29">
        <f>ROW()</f>
        <v>29</v>
      </c>
      <c r="AF29">
        <f t="shared" si="0"/>
        <v>0.9014941892639734</v>
      </c>
      <c r="AG29">
        <f>AG28*(1-(AG$1+AG$5))^($A29-$A28)*(1+2*(E29/E28-1))</f>
        <v>277204258140.59448</v>
      </c>
      <c r="AI29">
        <f>AG28*(1-(AG$1+AG$5))^($A29-$A28)*(1+2*(E29/E28-1))</f>
        <v>277204258140.59448</v>
      </c>
      <c r="AK29">
        <f t="shared" si="8"/>
        <v>2.2030393271421236</v>
      </c>
      <c r="AO29">
        <f>AO28*(1-AO$1+H28)^($A29-$A28)*(2-E29/E28)</f>
        <v>1.8490805017258205</v>
      </c>
    </row>
    <row r="30" spans="1:41" x14ac:dyDescent="0.25">
      <c r="A30" s="1">
        <v>38106</v>
      </c>
      <c r="B30" s="12">
        <v>16.600000000000001</v>
      </c>
      <c r="C30" s="12">
        <v>18.510000000000002</v>
      </c>
      <c r="D30">
        <v>511064.73</v>
      </c>
      <c r="E30">
        <v>532938.56000000006</v>
      </c>
      <c r="F30">
        <v>182060.08</v>
      </c>
      <c r="G30">
        <v>189833.71</v>
      </c>
      <c r="H30">
        <f>(1/(1-91/360*VLOOKUP($A30,Tbills!$B$4:$C$974,2,1)/100))^((1)/91)-1</f>
        <v>2.6977895578150779E-5</v>
      </c>
      <c r="I30" s="2">
        <f t="shared" si="6"/>
        <v>342486.65453862865</v>
      </c>
      <c r="L30">
        <f t="shared" si="1"/>
        <v>1404182592903.0398</v>
      </c>
      <c r="O30">
        <f t="shared" si="2"/>
        <v>577159376.63350999</v>
      </c>
      <c r="R30">
        <f t="shared" si="3"/>
        <v>6.7513031863640895</v>
      </c>
      <c r="U30" s="2">
        <f t="shared" si="7"/>
        <v>336.57500233796713</v>
      </c>
      <c r="X30">
        <f t="shared" si="4"/>
        <v>15.681565782862412</v>
      </c>
      <c r="AB30">
        <f t="shared" si="5"/>
        <v>347076.7764602566</v>
      </c>
      <c r="AE30">
        <f>ROW()</f>
        <v>30</v>
      </c>
      <c r="AF30">
        <f t="shared" si="0"/>
        <v>0.89681253376553216</v>
      </c>
      <c r="AG30">
        <f>AG29*(1-(AG$1+AG$5))^($A30-$A29)*(1+2*(E30/E29-1))</f>
        <v>289277769042.89594</v>
      </c>
      <c r="AI30">
        <f>AG29*(1-(AG$1+AG$5))^($A30-$A29)*(1+2*(E30/E29-1))</f>
        <v>289277769042.89594</v>
      </c>
      <c r="AK30">
        <f t="shared" si="8"/>
        <v>2.1549240085253896</v>
      </c>
      <c r="AO30">
        <f>AO29*(1-AO$1+H29)^($A30-$A29)*(2-E30/E29)</f>
        <v>1.8087619363833609</v>
      </c>
    </row>
    <row r="31" spans="1:41" x14ac:dyDescent="0.25">
      <c r="A31" s="1">
        <v>38107</v>
      </c>
      <c r="B31" s="12">
        <v>17.190000000000001</v>
      </c>
      <c r="C31" s="12">
        <v>18.71</v>
      </c>
      <c r="D31">
        <v>521230.74</v>
      </c>
      <c r="E31">
        <v>543525.31000000006</v>
      </c>
      <c r="F31">
        <v>183466.81</v>
      </c>
      <c r="G31">
        <v>191295.38</v>
      </c>
      <c r="H31">
        <f>(1/(1-91/360*VLOOKUP($A31,Tbills!$B$4:$C$974,2,1)/100))^((1)/91)-1</f>
        <v>2.6977895578150779E-5</v>
      </c>
      <c r="I31" s="2">
        <f t="shared" si="6"/>
        <v>349290.82185775897</v>
      </c>
      <c r="L31">
        <f t="shared" si="1"/>
        <v>1459943763032.0254</v>
      </c>
      <c r="O31">
        <f t="shared" si="2"/>
        <v>594337133.1231612</v>
      </c>
      <c r="R31">
        <f t="shared" si="3"/>
        <v>6.6839441747551342</v>
      </c>
      <c r="U31" s="2">
        <f t="shared" si="7"/>
        <v>339.16735789316681</v>
      </c>
      <c r="X31">
        <f t="shared" si="4"/>
        <v>15.560666081889126</v>
      </c>
      <c r="AB31">
        <f t="shared" si="5"/>
        <v>353959.06688564958</v>
      </c>
      <c r="AE31">
        <f>ROW()</f>
        <v>31</v>
      </c>
      <c r="AF31">
        <f t="shared" si="0"/>
        <v>0.91876002137894175</v>
      </c>
      <c r="AG31">
        <f>AG30*(1-(AG$1+AG$5))^($A31-$A30)*(1+2*(E31/E30-1))</f>
        <v>300760558375.83679</v>
      </c>
      <c r="AI31">
        <f>AG30*(1-(AG$1+AG$5))^($A31-$A30)*(1+2*(E31/E30-1))</f>
        <v>300760558375.83679</v>
      </c>
      <c r="AK31">
        <f t="shared" si="8"/>
        <v>2.1120183717516192</v>
      </c>
      <c r="AO31">
        <f>AO30*(1-AO$1+H30)^($A31-$A30)*(2-E31/E30)</f>
        <v>1.7728133901333081</v>
      </c>
    </row>
    <row r="32" spans="1:41" x14ac:dyDescent="0.25">
      <c r="A32" s="1">
        <v>38110</v>
      </c>
      <c r="B32" s="12">
        <v>16.62</v>
      </c>
      <c r="C32" s="12">
        <v>18.13</v>
      </c>
      <c r="D32">
        <v>506082.33</v>
      </c>
      <c r="E32">
        <v>527684.97</v>
      </c>
      <c r="F32">
        <v>180817.86</v>
      </c>
      <c r="G32">
        <v>188517.91</v>
      </c>
      <c r="H32">
        <f>(1/(1-91/360*VLOOKUP($A32,Tbills!$B$4:$C$974,2,1)/100))^((1)/91)-1</f>
        <v>2.739560569375854E-5</v>
      </c>
      <c r="I32" s="2">
        <f t="shared" si="6"/>
        <v>339114.65476590599</v>
      </c>
      <c r="L32">
        <f t="shared" si="1"/>
        <v>1374773973025.1909</v>
      </c>
      <c r="O32">
        <f t="shared" si="2"/>
        <v>568297899.67474031</v>
      </c>
      <c r="R32">
        <f t="shared" si="3"/>
        <v>6.7804219956032918</v>
      </c>
      <c r="U32" s="2">
        <f t="shared" si="7"/>
        <v>334.2459041812271</v>
      </c>
      <c r="X32">
        <f t="shared" si="4"/>
        <v>15.786141444384517</v>
      </c>
      <c r="AB32">
        <f t="shared" si="5"/>
        <v>343607.44694136735</v>
      </c>
      <c r="AE32">
        <f>ROW()</f>
        <v>32</v>
      </c>
      <c r="AF32">
        <f t="shared" si="0"/>
        <v>0.91671263099834543</v>
      </c>
      <c r="AG32">
        <f>AG31*(1-(AG$1+AG$5))^($A32-$A31)*(1+2*(E32/E31-1))</f>
        <v>283201373406.03906</v>
      </c>
      <c r="AI32">
        <f>AG31*(1-(AG$1+AG$5))^($A32-$A31)*(1+2*(E32/E31-1))</f>
        <v>283201373406.03906</v>
      </c>
      <c r="AK32">
        <f t="shared" si="8"/>
        <v>2.1732667168883779</v>
      </c>
      <c r="AO32">
        <f>AO31*(1-AO$1+H31)^($A32-$A31)*(2-E32/E31)</f>
        <v>1.824424956520156</v>
      </c>
    </row>
    <row r="33" spans="1:41" x14ac:dyDescent="0.25">
      <c r="A33" s="1">
        <v>38111</v>
      </c>
      <c r="B33" s="12">
        <v>16.55</v>
      </c>
      <c r="C33" s="12">
        <v>18.190000000000001</v>
      </c>
      <c r="D33">
        <v>499481.73</v>
      </c>
      <c r="E33">
        <v>520788.16</v>
      </c>
      <c r="F33">
        <v>180068.18</v>
      </c>
      <c r="G33">
        <v>187731.14</v>
      </c>
      <c r="H33">
        <f>(1/(1-91/360*VLOOKUP($A33,Tbills!$B$4:$C$974,2,1)/100))^((1)/91)-1</f>
        <v>2.739560569375854E-5</v>
      </c>
      <c r="I33" s="2">
        <f t="shared" si="6"/>
        <v>334683.57669149601</v>
      </c>
      <c r="L33">
        <f t="shared" si="1"/>
        <v>1338813706488.2856</v>
      </c>
      <c r="O33">
        <f t="shared" si="2"/>
        <v>557137696.53728676</v>
      </c>
      <c r="R33">
        <f t="shared" si="3"/>
        <v>6.8244233288950804</v>
      </c>
      <c r="U33" s="2">
        <f t="shared" si="7"/>
        <v>332.85198742914099</v>
      </c>
      <c r="X33">
        <f t="shared" si="4"/>
        <v>15.851872078470091</v>
      </c>
      <c r="AB33">
        <f t="shared" si="5"/>
        <v>339104.69550200482</v>
      </c>
      <c r="AE33">
        <f>ROW()</f>
        <v>33</v>
      </c>
      <c r="AF33">
        <f t="shared" si="0"/>
        <v>0.90984057174271571</v>
      </c>
      <c r="AG33">
        <f>AG32*(1-(AG$1+AG$5))^($A33-$A32)*(1+2*(E33/E32-1))</f>
        <v>275789230419.50488</v>
      </c>
      <c r="AI33">
        <f>AG32*(1-(AG$1+AG$5))^($A33-$A32)*(1+2*(E33/E32-1))</f>
        <v>275789230419.50488</v>
      </c>
      <c r="AK33">
        <f t="shared" si="8"/>
        <v>2.2015686351994854</v>
      </c>
      <c r="AO33">
        <f>AO32*(1-AO$1+H32)^($A33-$A32)*(2-E33/E32)</f>
        <v>1.8482523519399163</v>
      </c>
    </row>
    <row r="34" spans="1:41" x14ac:dyDescent="0.25">
      <c r="A34" s="1">
        <v>38112</v>
      </c>
      <c r="B34" s="12">
        <v>15.77</v>
      </c>
      <c r="C34" s="12">
        <v>17.45</v>
      </c>
      <c r="D34">
        <v>484446.66</v>
      </c>
      <c r="E34">
        <v>505097.47</v>
      </c>
      <c r="F34">
        <v>178466.37</v>
      </c>
      <c r="G34">
        <v>186056.02</v>
      </c>
      <c r="H34">
        <f>(1/(1-91/360*VLOOKUP($A34,Tbills!$B$4:$C$974,2,1)/100))^((1)/91)-1</f>
        <v>2.739560569375854E-5</v>
      </c>
      <c r="I34" s="2">
        <f t="shared" si="6"/>
        <v>324601.23701338668</v>
      </c>
      <c r="L34">
        <f t="shared" si="1"/>
        <v>1258117764517.8752</v>
      </c>
      <c r="O34">
        <f t="shared" si="2"/>
        <v>531940986.75923491</v>
      </c>
      <c r="R34">
        <f t="shared" si="3"/>
        <v>6.9269158112560723</v>
      </c>
      <c r="U34" s="2">
        <f t="shared" si="7"/>
        <v>329.88303369220034</v>
      </c>
      <c r="X34">
        <f t="shared" si="4"/>
        <v>15.993164526975303</v>
      </c>
      <c r="AB34">
        <f t="shared" si="5"/>
        <v>328876.43230658618</v>
      </c>
      <c r="AE34">
        <f>ROW()</f>
        <v>34</v>
      </c>
      <c r="AF34">
        <f t="shared" si="0"/>
        <v>0.90372492836676221</v>
      </c>
      <c r="AG34">
        <f>AG33*(1-(AG$1+AG$5))^($A34-$A33)*(1+2*(E34/E33-1))</f>
        <v>259162133810.92413</v>
      </c>
      <c r="AI34">
        <f>AG33*(1-(AG$1+AG$5))^($A34-$A33)*(1+2*(E34/E33-1))</f>
        <v>259162133810.92413</v>
      </c>
      <c r="AK34">
        <f t="shared" si="8"/>
        <v>2.2677934915097389</v>
      </c>
      <c r="AO34">
        <f>AO33*(1-AO$1+H33)^($A34-$A33)*(2-E34/E33)</f>
        <v>1.9039196026279936</v>
      </c>
    </row>
    <row r="35" spans="1:41" x14ac:dyDescent="0.25">
      <c r="A35" s="1">
        <v>38113</v>
      </c>
      <c r="B35" s="12">
        <v>17.05</v>
      </c>
      <c r="C35" s="12">
        <v>18.34</v>
      </c>
      <c r="D35">
        <v>504258.24</v>
      </c>
      <c r="E35">
        <v>525739.73</v>
      </c>
      <c r="F35">
        <v>181518.41</v>
      </c>
      <c r="G35">
        <v>189232.76</v>
      </c>
      <c r="H35">
        <f>(1/(1-91/360*VLOOKUP($A35,Tbills!$B$4:$C$974,2,1)/100))^((1)/91)-1</f>
        <v>2.739560569375854E-5</v>
      </c>
      <c r="I35" s="2">
        <f t="shared" si="6"/>
        <v>337867.65566175507</v>
      </c>
      <c r="L35">
        <f t="shared" si="1"/>
        <v>1360926723895.2437</v>
      </c>
      <c r="O35">
        <f t="shared" si="2"/>
        <v>564530908.40979838</v>
      </c>
      <c r="R35">
        <f t="shared" si="3"/>
        <v>6.7850649123517677</v>
      </c>
      <c r="U35" s="2">
        <f t="shared" si="7"/>
        <v>335.51634225497526</v>
      </c>
      <c r="X35">
        <f t="shared" si="4"/>
        <v>15.71994479174321</v>
      </c>
      <c r="AB35">
        <f t="shared" si="5"/>
        <v>342304.97816874093</v>
      </c>
      <c r="AE35">
        <f>ROW()</f>
        <v>35</v>
      </c>
      <c r="AF35">
        <f t="shared" si="0"/>
        <v>0.92966194111232281</v>
      </c>
      <c r="AG35">
        <f>AG34*(1-(AG$1+AG$5))^($A35-$A34)*(1+2*(E35/E34-1))</f>
        <v>280335497675.18872</v>
      </c>
      <c r="AK35">
        <f t="shared" si="8"/>
        <v>2.1750122851102418</v>
      </c>
      <c r="AO35">
        <f>AO34*(1-AO$1+H34)^($A35-$A34)*(2-E35/E34)</f>
        <v>1.8260929416336842</v>
      </c>
    </row>
    <row r="36" spans="1:41" x14ac:dyDescent="0.25">
      <c r="A36" s="1">
        <v>38114</v>
      </c>
      <c r="B36" s="12">
        <v>18.13</v>
      </c>
      <c r="C36" s="12">
        <v>19.32</v>
      </c>
      <c r="D36">
        <v>520721.73</v>
      </c>
      <c r="E36">
        <v>542890.16</v>
      </c>
      <c r="F36">
        <v>184410.49</v>
      </c>
      <c r="G36">
        <v>192242.57</v>
      </c>
      <c r="H36">
        <f>(1/(1-91/360*VLOOKUP($A36,Tbills!$B$4:$C$974,2,1)/100))^((1)/91)-1</f>
        <v>2.739560569375854E-5</v>
      </c>
      <c r="I36" s="2">
        <f t="shared" si="6"/>
        <v>348890.16438200395</v>
      </c>
      <c r="L36">
        <f t="shared" si="1"/>
        <v>1449691905861.2512</v>
      </c>
      <c r="O36">
        <f t="shared" si="2"/>
        <v>592134739.50897729</v>
      </c>
      <c r="R36">
        <f t="shared" si="3"/>
        <v>6.6740936220425651</v>
      </c>
      <c r="U36" s="2">
        <f t="shared" si="7"/>
        <v>340.85371506199624</v>
      </c>
      <c r="X36">
        <f t="shared" si="4"/>
        <v>15.469765473029279</v>
      </c>
      <c r="AB36">
        <f t="shared" si="5"/>
        <v>353459.16364040686</v>
      </c>
      <c r="AE36">
        <f>ROW()</f>
        <v>36</v>
      </c>
      <c r="AF36">
        <f t="shared" si="0"/>
        <v>0.93840579710144922</v>
      </c>
      <c r="AG36">
        <f>AG35*(1-(AG$1+AG$5))^($A36-$A35)*(1+2*(E36/E35-1))</f>
        <v>298615375436.9021</v>
      </c>
      <c r="AK36">
        <f t="shared" si="8"/>
        <v>2.103962077379665</v>
      </c>
      <c r="AO36">
        <f>AO35*(1-AO$1+H35)^($A36-$A35)*(2-E36/E35)</f>
        <v>1.7665060689646881</v>
      </c>
    </row>
    <row r="37" spans="1:41" x14ac:dyDescent="0.25">
      <c r="A37" s="1">
        <v>38117</v>
      </c>
      <c r="B37" s="12">
        <v>19.77</v>
      </c>
      <c r="C37" s="12">
        <v>20.05</v>
      </c>
      <c r="D37">
        <v>540381.86</v>
      </c>
      <c r="E37">
        <v>563342.66</v>
      </c>
      <c r="F37">
        <v>187654.46</v>
      </c>
      <c r="G37">
        <v>195608.52</v>
      </c>
      <c r="H37">
        <f>(1/(1-91/360*VLOOKUP($A37,Tbills!$B$4:$C$974,2,1)/100))^((1)/91)-1</f>
        <v>2.9484397083834324E-5</v>
      </c>
      <c r="I37" s="2">
        <f t="shared" si="6"/>
        <v>362036.21637923154</v>
      </c>
      <c r="L37">
        <f t="shared" si="1"/>
        <v>1558847932359.1575</v>
      </c>
      <c r="O37">
        <f t="shared" si="2"/>
        <v>625533060.06739593</v>
      </c>
      <c r="R37">
        <f t="shared" si="3"/>
        <v>6.5474878070372311</v>
      </c>
      <c r="U37" s="2">
        <f t="shared" si="7"/>
        <v>346.82431046235064</v>
      </c>
      <c r="X37">
        <f t="shared" si="4"/>
        <v>15.1985653141585</v>
      </c>
      <c r="AB37">
        <f t="shared" si="5"/>
        <v>366736.79873106471</v>
      </c>
      <c r="AE37">
        <f>ROW()</f>
        <v>37</v>
      </c>
      <c r="AF37">
        <f t="shared" si="0"/>
        <v>0.98603491271820443</v>
      </c>
      <c r="AG37">
        <f>AG36*(1-(AG$1+AG$5))^($A37-$A36)*(1+2*(E37/E36-1))</f>
        <v>321082606116.22052</v>
      </c>
      <c r="AK37">
        <f t="shared" si="8"/>
        <v>2.0244158528723486</v>
      </c>
      <c r="AO37">
        <f>AO36*(1-AO$1+H36)^($A37-$A36)*(2-E37/E36)</f>
        <v>1.6999069274882483</v>
      </c>
    </row>
    <row r="38" spans="1:41" x14ac:dyDescent="0.25">
      <c r="A38" s="1">
        <v>38118</v>
      </c>
      <c r="B38" s="12">
        <v>18.57</v>
      </c>
      <c r="C38" s="12">
        <v>19.239999999999998</v>
      </c>
      <c r="D38">
        <v>523922.41</v>
      </c>
      <c r="E38">
        <v>546167.24</v>
      </c>
      <c r="F38">
        <v>184207.42</v>
      </c>
      <c r="G38">
        <v>192009.60000000001</v>
      </c>
      <c r="H38">
        <f>(1/(1-91/360*VLOOKUP($A38,Tbills!$B$4:$C$974,2,1)/100))^((1)/91)-1</f>
        <v>2.9484397083834324E-5</v>
      </c>
      <c r="I38" s="2">
        <f t="shared" si="6"/>
        <v>351000.42393328104</v>
      </c>
      <c r="L38">
        <f t="shared" si="1"/>
        <v>1463771341154.0237</v>
      </c>
      <c r="O38">
        <f t="shared" si="2"/>
        <v>596905685.19193137</v>
      </c>
      <c r="R38">
        <f t="shared" si="3"/>
        <v>6.6469985475063122</v>
      </c>
      <c r="U38" s="2">
        <f t="shared" si="7"/>
        <v>340.44516509779305</v>
      </c>
      <c r="X38">
        <f t="shared" si="4"/>
        <v>15.47808129541651</v>
      </c>
      <c r="AB38">
        <f t="shared" si="5"/>
        <v>355543.18168725108</v>
      </c>
      <c r="AE38">
        <f>ROW()</f>
        <v>38</v>
      </c>
      <c r="AF38">
        <f t="shared" si="0"/>
        <v>0.96517671517671522</v>
      </c>
      <c r="AG38">
        <f>AG37*(1-(AG$1+AG$5))^($A38-$A37)*(1+2*(E38/E37-1))</f>
        <v>301493851832.56219</v>
      </c>
      <c r="AK38">
        <f t="shared" si="8"/>
        <v>2.0860399037108452</v>
      </c>
      <c r="AO38">
        <f>AO37*(1-AO$1+H37)^($A38-$A37)*(2-E38/E37)</f>
        <v>1.7517212395111066</v>
      </c>
    </row>
    <row r="39" spans="1:41" x14ac:dyDescent="0.25">
      <c r="A39" s="1">
        <v>38119</v>
      </c>
      <c r="B39" s="12">
        <v>18.14</v>
      </c>
      <c r="C39" s="12">
        <v>18.850000000000001</v>
      </c>
      <c r="D39">
        <v>515505.85</v>
      </c>
      <c r="E39">
        <v>537377.22</v>
      </c>
      <c r="F39">
        <v>182800.17</v>
      </c>
      <c r="G39">
        <v>190537.08</v>
      </c>
      <c r="H39">
        <f>(1/(1-91/360*VLOOKUP($A39,Tbills!$B$4:$C$974,2,1)/100))^((1)/91)-1</f>
        <v>2.9484397083834324E-5</v>
      </c>
      <c r="I39" s="2">
        <f t="shared" si="6"/>
        <v>345353.35081554158</v>
      </c>
      <c r="L39">
        <f t="shared" si="1"/>
        <v>1416633174071.9131</v>
      </c>
      <c r="O39">
        <f t="shared" si="2"/>
        <v>582476148.45815158</v>
      </c>
      <c r="R39">
        <f t="shared" si="3"/>
        <v>6.7001840731065467</v>
      </c>
      <c r="U39" s="2">
        <f t="shared" si="7"/>
        <v>337.83610118842682</v>
      </c>
      <c r="X39">
        <f t="shared" si="4"/>
        <v>15.596665564517799</v>
      </c>
      <c r="AB39">
        <f t="shared" si="5"/>
        <v>349808.87030854053</v>
      </c>
      <c r="AE39">
        <f>ROW()</f>
        <v>39</v>
      </c>
      <c r="AF39">
        <f t="shared" si="0"/>
        <v>0.96233421750663128</v>
      </c>
      <c r="AG39">
        <f>AG38*(1-(AG$1+AG$5))^($A39-$A38)*(1+2*(E39/E38-1))</f>
        <v>291779529926.66296</v>
      </c>
      <c r="AK39">
        <f t="shared" si="8"/>
        <v>2.119513925192313</v>
      </c>
      <c r="AO39">
        <f>AO38*(1-AO$1+H38)^($A39-$A38)*(2-E39/E38)</f>
        <v>1.7799001026380272</v>
      </c>
    </row>
    <row r="40" spans="1:41" x14ac:dyDescent="0.25">
      <c r="A40" s="1">
        <v>38120</v>
      </c>
      <c r="B40" s="12">
        <v>18.86</v>
      </c>
      <c r="C40" s="12">
        <v>19.239999999999998</v>
      </c>
      <c r="D40">
        <v>515841.11</v>
      </c>
      <c r="E40">
        <v>537710.86</v>
      </c>
      <c r="F40">
        <v>180269.19</v>
      </c>
      <c r="G40">
        <v>187893.36</v>
      </c>
      <c r="H40">
        <f>(1/(1-91/360*VLOOKUP($A40,Tbills!$B$4:$C$974,2,1)/100))^((1)/91)-1</f>
        <v>2.9484397083834324E-5</v>
      </c>
      <c r="I40" s="2">
        <f t="shared" si="6"/>
        <v>345569.52546210197</v>
      </c>
      <c r="L40">
        <f t="shared" si="1"/>
        <v>1418369958135.198</v>
      </c>
      <c r="O40">
        <f t="shared" si="2"/>
        <v>582998962.21168828</v>
      </c>
      <c r="R40">
        <f t="shared" si="3"/>
        <v>6.6978013191501269</v>
      </c>
      <c r="U40" s="2">
        <f t="shared" si="7"/>
        <v>333.1504304398166</v>
      </c>
      <c r="X40">
        <f t="shared" si="4"/>
        <v>15.812952145723802</v>
      </c>
      <c r="AB40">
        <f t="shared" si="5"/>
        <v>350013.85156445525</v>
      </c>
      <c r="AE40">
        <f>ROW()</f>
        <v>40</v>
      </c>
      <c r="AF40">
        <f t="shared" si="0"/>
        <v>0.98024948024948033</v>
      </c>
      <c r="AG40">
        <f>AG39*(1-(AG$1+AG$5))^($A40-$A39)*(1+2*(E40/E39-1))</f>
        <v>292131997945.81769</v>
      </c>
      <c r="AK40">
        <f t="shared" si="8"/>
        <v>2.1180993322853574</v>
      </c>
      <c r="AO40">
        <f>AO39*(1-AO$1+H39)^($A40-$A39)*(2-E40/E39)</f>
        <v>1.7787816763304434</v>
      </c>
    </row>
    <row r="41" spans="1:41" x14ac:dyDescent="0.25">
      <c r="A41" s="1">
        <v>38121</v>
      </c>
      <c r="B41" s="12">
        <v>18.47</v>
      </c>
      <c r="C41" s="12">
        <v>19.100000000000001</v>
      </c>
      <c r="D41">
        <v>518568.47</v>
      </c>
      <c r="E41">
        <v>540538</v>
      </c>
      <c r="F41">
        <v>180891.68</v>
      </c>
      <c r="G41">
        <v>188536.64</v>
      </c>
      <c r="H41">
        <f>(1/(1-91/360*VLOOKUP($A41,Tbills!$B$4:$C$974,2,1)/100))^((1)/91)-1</f>
        <v>2.9484397083834324E-5</v>
      </c>
      <c r="I41" s="2">
        <f t="shared" si="6"/>
        <v>347388.15316146344</v>
      </c>
      <c r="L41">
        <f t="shared" si="1"/>
        <v>1433262245715.2529</v>
      </c>
      <c r="O41">
        <f t="shared" si="2"/>
        <v>587577040.1105088</v>
      </c>
      <c r="R41">
        <f t="shared" si="3"/>
        <v>6.6798917131086002</v>
      </c>
      <c r="U41" s="2">
        <f t="shared" si="7"/>
        <v>334.29268529238544</v>
      </c>
      <c r="X41">
        <f t="shared" si="4"/>
        <v>15.75869600373451</v>
      </c>
      <c r="AB41">
        <f t="shared" si="5"/>
        <v>351841.86345015874</v>
      </c>
      <c r="AE41">
        <f>ROW()</f>
        <v>41</v>
      </c>
      <c r="AF41">
        <f t="shared" si="0"/>
        <v>0.96701570680628257</v>
      </c>
      <c r="AG41">
        <f>AG40*(1-(AG$1+AG$5))^($A41-$A40)*(1+2*(E41/E40-1))</f>
        <v>295193953926.02203</v>
      </c>
      <c r="AK41">
        <f t="shared" si="8"/>
        <v>2.1068647995328171</v>
      </c>
      <c r="AO41">
        <f>AO40*(1-AO$1+H40)^($A41-$A40)*(2-E41/E40)</f>
        <v>1.769416043561862</v>
      </c>
    </row>
    <row r="42" spans="1:41" x14ac:dyDescent="0.25">
      <c r="A42" s="1">
        <v>38124</v>
      </c>
      <c r="B42" s="12">
        <v>19.96</v>
      </c>
      <c r="C42" s="12">
        <v>20.22</v>
      </c>
      <c r="D42">
        <v>533674.51</v>
      </c>
      <c r="E42">
        <v>556236.21</v>
      </c>
      <c r="F42">
        <v>183314.77</v>
      </c>
      <c r="G42">
        <v>191045.45</v>
      </c>
      <c r="H42">
        <f>(1/(1-91/360*VLOOKUP($A42,Tbills!$B$4:$C$974,2,1)/100))^((1)/91)-1</f>
        <v>2.8927346798379716E-5</v>
      </c>
      <c r="I42" s="2">
        <f t="shared" si="6"/>
        <v>357481.512870109</v>
      </c>
      <c r="L42">
        <f t="shared" si="1"/>
        <v>1516437291630.6013</v>
      </c>
      <c r="O42">
        <f t="shared" si="2"/>
        <v>613111517.23437452</v>
      </c>
      <c r="R42">
        <f t="shared" si="3"/>
        <v>6.5820008818182654</v>
      </c>
      <c r="U42" s="2">
        <f t="shared" si="7"/>
        <v>338.74584002336979</v>
      </c>
      <c r="X42">
        <f t="shared" si="4"/>
        <v>15.548623047197566</v>
      </c>
      <c r="AB42">
        <f t="shared" si="5"/>
        <v>362022.12489561149</v>
      </c>
      <c r="AE42">
        <f>ROW()</f>
        <v>42</v>
      </c>
      <c r="AF42">
        <f t="shared" si="0"/>
        <v>0.98714144411473803</v>
      </c>
      <c r="AG42">
        <f>AG41*(1-(AG$1+AG$5))^($A42-$A41)*(1+2*(E42/E41-1))</f>
        <v>312308321010.10211</v>
      </c>
      <c r="AK42">
        <f t="shared" si="8"/>
        <v>2.0453917796414789</v>
      </c>
      <c r="AO42">
        <f>AO41*(1-AO$1+H41)^($A42-$A41)*(2-E42/E41)</f>
        <v>1.7179903073019296</v>
      </c>
    </row>
    <row r="43" spans="1:41" x14ac:dyDescent="0.25">
      <c r="A43" s="1">
        <v>38125</v>
      </c>
      <c r="B43" s="12">
        <v>19.329999999999998</v>
      </c>
      <c r="C43" s="12">
        <v>19.68</v>
      </c>
      <c r="D43">
        <v>530011.81000000006</v>
      </c>
      <c r="E43">
        <v>552402.56999999995</v>
      </c>
      <c r="F43">
        <v>183070.74</v>
      </c>
      <c r="G43">
        <v>190785.6</v>
      </c>
      <c r="H43">
        <f>(1/(1-91/360*VLOOKUP($A43,Tbills!$B$4:$C$974,2,1)/100))^((1)/91)-1</f>
        <v>2.8927346798379716E-5</v>
      </c>
      <c r="I43" s="2">
        <f t="shared" si="6"/>
        <v>355019.39888126368</v>
      </c>
      <c r="L43">
        <f t="shared" si="1"/>
        <v>1495510048124.0874</v>
      </c>
      <c r="O43">
        <f t="shared" si="2"/>
        <v>606752623.67812109</v>
      </c>
      <c r="R43">
        <f t="shared" si="3"/>
        <v>6.6043842442376652</v>
      </c>
      <c r="U43" s="2">
        <f t="shared" si="7"/>
        <v>338.28665017988681</v>
      </c>
      <c r="X43">
        <f t="shared" si="4"/>
        <v>15.56964599259859</v>
      </c>
      <c r="AB43">
        <f t="shared" si="5"/>
        <v>359514.49441246118</v>
      </c>
      <c r="AE43">
        <f>ROW()</f>
        <v>43</v>
      </c>
      <c r="AF43">
        <f t="shared" si="0"/>
        <v>0.98221544715447151</v>
      </c>
      <c r="AG43">
        <f>AG42*(1-(AG$1+AG$5))^($A43-$A42)*(1+2*(E43/E42-1))</f>
        <v>307993016399.05579</v>
      </c>
      <c r="AK43">
        <f t="shared" si="8"/>
        <v>2.0593929191703015</v>
      </c>
      <c r="AO43">
        <f>AO42*(1-AO$1+H42)^($A43-$A42)*(2-E43/E42)</f>
        <v>1.7298169413129132</v>
      </c>
    </row>
    <row r="44" spans="1:41" x14ac:dyDescent="0.25">
      <c r="A44" s="1">
        <v>38126</v>
      </c>
      <c r="B44" s="12">
        <v>18.93</v>
      </c>
      <c r="C44" s="12">
        <v>19.61</v>
      </c>
      <c r="D44">
        <v>506259.8</v>
      </c>
      <c r="E44">
        <v>527631.15</v>
      </c>
      <c r="F44">
        <v>181459.21</v>
      </c>
      <c r="G44">
        <v>189100.63</v>
      </c>
      <c r="H44">
        <f>(1/(1-91/360*VLOOKUP($A44,Tbills!$B$4:$C$974,2,1)/100))^((1)/91)-1</f>
        <v>2.8927346798379716E-5</v>
      </c>
      <c r="I44" s="2">
        <f t="shared" si="6"/>
        <v>339101.25015182456</v>
      </c>
      <c r="L44">
        <f t="shared" si="1"/>
        <v>1361361402317.3484</v>
      </c>
      <c r="O44">
        <f t="shared" si="2"/>
        <v>565920588.4444623</v>
      </c>
      <c r="R44">
        <f t="shared" si="3"/>
        <v>6.752159385791308</v>
      </c>
      <c r="U44" s="2">
        <f t="shared" si="7"/>
        <v>335.30061387576444</v>
      </c>
      <c r="X44">
        <f t="shared" si="4"/>
        <v>15.707026571373685</v>
      </c>
      <c r="AB44">
        <f t="shared" si="5"/>
        <v>343380.79300416802</v>
      </c>
      <c r="AE44">
        <f>ROW()</f>
        <v>44</v>
      </c>
      <c r="AF44">
        <f t="shared" si="0"/>
        <v>0.96532381438041814</v>
      </c>
      <c r="AG44">
        <f>AG43*(1-(AG$1+AG$5))^($A44-$A43)*(1+2*(E44/E43-1))</f>
        <v>280360871449.18359</v>
      </c>
      <c r="AK44">
        <f t="shared" si="8"/>
        <v>2.1516421753392558</v>
      </c>
      <c r="AO44">
        <f>AO43*(1-AO$1+H43)^($A44-$A43)*(2-E44/E43)</f>
        <v>1.807372655568642</v>
      </c>
    </row>
    <row r="45" spans="1:41" x14ac:dyDescent="0.25">
      <c r="A45" s="1">
        <v>38127</v>
      </c>
      <c r="B45" s="12">
        <v>18.670000000000002</v>
      </c>
      <c r="C45" s="12">
        <v>19.420000000000002</v>
      </c>
      <c r="D45">
        <v>510623.42</v>
      </c>
      <c r="E45">
        <v>532163.71</v>
      </c>
      <c r="F45">
        <v>180979.51</v>
      </c>
      <c r="G45">
        <v>188595.25</v>
      </c>
      <c r="H45">
        <f>(1/(1-91/360*VLOOKUP($A45,Tbills!$B$4:$C$974,2,1)/100))^((1)/91)-1</f>
        <v>2.8927346798379716E-5</v>
      </c>
      <c r="I45" s="2">
        <f t="shared" si="6"/>
        <v>342015.73577632196</v>
      </c>
      <c r="L45">
        <f t="shared" si="1"/>
        <v>1384728125566.7546</v>
      </c>
      <c r="O45">
        <f t="shared" si="2"/>
        <v>573193494.05960226</v>
      </c>
      <c r="R45">
        <f t="shared" si="3"/>
        <v>6.7228536040723457</v>
      </c>
      <c r="U45" s="2">
        <f t="shared" si="7"/>
        <v>334.40606925082898</v>
      </c>
      <c r="X45">
        <f t="shared" si="4"/>
        <v>15.748877390909216</v>
      </c>
      <c r="AB45">
        <f t="shared" si="5"/>
        <v>346318.49482980976</v>
      </c>
      <c r="AE45">
        <f>ROW()</f>
        <v>45</v>
      </c>
      <c r="AF45">
        <f t="shared" si="0"/>
        <v>0.9613800205973223</v>
      </c>
      <c r="AG45">
        <f>AG44*(1-(AG$1+AG$5))^($A45-$A44)*(1+2*(E45/E44-1))</f>
        <v>285168082615.82587</v>
      </c>
      <c r="AK45">
        <f t="shared" si="8"/>
        <v>2.133059366527212</v>
      </c>
      <c r="AO45">
        <f>AO44*(1-AO$1+H44)^($A45-$A44)*(2-E45/E44)</f>
        <v>1.791832170110027</v>
      </c>
    </row>
    <row r="46" spans="1:41" x14ac:dyDescent="0.25">
      <c r="A46" s="1">
        <v>38128</v>
      </c>
      <c r="B46" s="12">
        <v>18.489999999999998</v>
      </c>
      <c r="C46" s="12">
        <v>19.18</v>
      </c>
      <c r="D46">
        <v>506638.46</v>
      </c>
      <c r="E46">
        <v>527995.25</v>
      </c>
      <c r="F46">
        <v>181632.08</v>
      </c>
      <c r="G46">
        <v>189269.82</v>
      </c>
      <c r="H46">
        <f>(1/(1-91/360*VLOOKUP($A46,Tbills!$B$4:$C$974,2,1)/100))^((1)/91)-1</f>
        <v>2.8927346798379716E-5</v>
      </c>
      <c r="I46" s="2">
        <f t="shared" si="6"/>
        <v>339338.33377001621</v>
      </c>
      <c r="L46">
        <f t="shared" si="1"/>
        <v>1363012674369.8223</v>
      </c>
      <c r="O46">
        <f t="shared" si="2"/>
        <v>566439633.22390282</v>
      </c>
      <c r="R46">
        <f t="shared" si="3"/>
        <v>6.7488786969365133</v>
      </c>
      <c r="U46" s="2">
        <f t="shared" si="7"/>
        <v>335.60367630939641</v>
      </c>
      <c r="X46">
        <f t="shared" si="4"/>
        <v>15.692420131153355</v>
      </c>
      <c r="AB46">
        <f t="shared" si="5"/>
        <v>343593.78813825297</v>
      </c>
      <c r="AE46">
        <f>ROW()</f>
        <v>46</v>
      </c>
      <c r="AF46">
        <f t="shared" si="0"/>
        <v>0.96402502606882157</v>
      </c>
      <c r="AG46">
        <f>AG45*(1-(AG$1+AG$5))^($A46-$A45)*(1+2*(E46/E45-1))</f>
        <v>280691156994.09576</v>
      </c>
      <c r="AK46">
        <f t="shared" si="8"/>
        <v>2.1496675811955752</v>
      </c>
      <c r="AO46">
        <f>AO45*(1-AO$1+H45)^($A46-$A45)*(2-E46/E45)</f>
        <v>1.8058531110223055</v>
      </c>
    </row>
    <row r="47" spans="1:41" x14ac:dyDescent="0.25">
      <c r="A47" s="1">
        <v>38131</v>
      </c>
      <c r="B47" s="12">
        <v>18.079999999999998</v>
      </c>
      <c r="C47" s="12">
        <v>18.88</v>
      </c>
      <c r="D47">
        <v>494091.63</v>
      </c>
      <c r="E47">
        <v>514873.7</v>
      </c>
      <c r="F47">
        <v>180182.27</v>
      </c>
      <c r="G47">
        <v>187742.62</v>
      </c>
      <c r="H47">
        <f>(1/(1-91/360*VLOOKUP($A47,Tbills!$B$4:$C$974,2,1)/100))^((1)/91)-1</f>
        <v>2.9205868372850219E-5</v>
      </c>
      <c r="I47" s="2">
        <f t="shared" si="6"/>
        <v>330910.46029089671</v>
      </c>
      <c r="L47">
        <f t="shared" si="1"/>
        <v>1295204292515.0195</v>
      </c>
      <c r="O47">
        <f t="shared" si="2"/>
        <v>545269070.856251</v>
      </c>
      <c r="R47">
        <f t="shared" si="3"/>
        <v>6.8318124725616345</v>
      </c>
      <c r="U47" s="2">
        <f t="shared" si="7"/>
        <v>332.90049266619337</v>
      </c>
      <c r="X47">
        <f t="shared" si="4"/>
        <v>15.818671527995413</v>
      </c>
      <c r="AB47">
        <f t="shared" si="5"/>
        <v>335019.87374682591</v>
      </c>
      <c r="AE47">
        <f>ROW()</f>
        <v>47</v>
      </c>
      <c r="AF47">
        <f t="shared" si="0"/>
        <v>0.9576271186440678</v>
      </c>
      <c r="AG47">
        <f>AG46*(1-(AG$1+AG$5))^($A47-$A46)*(1+2*(E47/E46-1))</f>
        <v>266712918167.49469</v>
      </c>
      <c r="AK47">
        <f t="shared" si="8"/>
        <v>2.2027825399697374</v>
      </c>
      <c r="AO47">
        <f>AO46*(1-AO$1+H46)^($A47-$A46)*(2-E47/E46)</f>
        <v>1.8506867851758744</v>
      </c>
    </row>
    <row r="48" spans="1:41" x14ac:dyDescent="0.25">
      <c r="A48" s="1">
        <v>38132</v>
      </c>
      <c r="B48" s="12">
        <v>15.96</v>
      </c>
      <c r="C48" s="12">
        <v>17.34</v>
      </c>
      <c r="D48">
        <v>462122.91</v>
      </c>
      <c r="E48">
        <v>481545.3</v>
      </c>
      <c r="F48">
        <v>176116.05</v>
      </c>
      <c r="G48">
        <v>183500.3</v>
      </c>
      <c r="H48">
        <f>(1/(1-91/360*VLOOKUP($A48,Tbills!$B$4:$C$974,2,1)/100))^((1)/91)-1</f>
        <v>2.9205868372850219E-5</v>
      </c>
      <c r="I48" s="2">
        <f t="shared" si="6"/>
        <v>309492.34273206559</v>
      </c>
      <c r="L48">
        <f t="shared" si="1"/>
        <v>1127505958382.2412</v>
      </c>
      <c r="O48">
        <f t="shared" si="2"/>
        <v>492308586.25863415</v>
      </c>
      <c r="R48">
        <f t="shared" si="3"/>
        <v>7.0526094014151353</v>
      </c>
      <c r="U48" s="2">
        <f t="shared" si="7"/>
        <v>325.37990682805196</v>
      </c>
      <c r="X48">
        <f t="shared" si="4"/>
        <v>16.175991766928366</v>
      </c>
      <c r="AB48">
        <f t="shared" si="5"/>
        <v>313322.70599530009</v>
      </c>
      <c r="AE48">
        <f>ROW()</f>
        <v>48</v>
      </c>
      <c r="AF48">
        <f t="shared" si="0"/>
        <v>0.92041522491349481</v>
      </c>
      <c r="AG48">
        <f>AG47*(1-(AG$1+AG$5))^($A48-$A47)*(1+2*(E48/E47-1))</f>
        <v>232175791578.10803</v>
      </c>
      <c r="AK48">
        <f t="shared" si="8"/>
        <v>2.3452620929516863</v>
      </c>
      <c r="AO48">
        <f>AO47*(1-AO$1+H47)^($A48-$A47)*(2-E48/E47)</f>
        <v>1.9704686575259007</v>
      </c>
    </row>
    <row r="49" spans="1:41" x14ac:dyDescent="0.25">
      <c r="A49" s="1">
        <v>38133</v>
      </c>
      <c r="B49" s="12">
        <v>15.97</v>
      </c>
      <c r="C49" s="12">
        <v>17.34</v>
      </c>
      <c r="D49">
        <v>464872.76</v>
      </c>
      <c r="E49">
        <v>484396.65</v>
      </c>
      <c r="F49">
        <v>176509.94</v>
      </c>
      <c r="G49">
        <v>183905.35</v>
      </c>
      <c r="H49">
        <f>(1/(1-91/360*VLOOKUP($A49,Tbills!$B$4:$C$974,2,1)/100))^((1)/91)-1</f>
        <v>2.9205868372850219E-5</v>
      </c>
      <c r="I49" s="2">
        <f t="shared" si="6"/>
        <v>311326.37719806872</v>
      </c>
      <c r="L49">
        <f t="shared" si="1"/>
        <v>1140840193898.9382</v>
      </c>
      <c r="O49">
        <f t="shared" si="2"/>
        <v>496664471.94179213</v>
      </c>
      <c r="R49">
        <f t="shared" si="3"/>
        <v>7.031411397801147</v>
      </c>
      <c r="U49" s="2">
        <f t="shared" si="7"/>
        <v>326.09967924844204</v>
      </c>
      <c r="X49">
        <f t="shared" si="4"/>
        <v>16.140160059071331</v>
      </c>
      <c r="AB49">
        <f t="shared" si="5"/>
        <v>315166.9793082379</v>
      </c>
      <c r="AE49">
        <f>ROW()</f>
        <v>49</v>
      </c>
      <c r="AF49">
        <f t="shared" si="0"/>
        <v>0.92099192618223769</v>
      </c>
      <c r="AG49">
        <f>AG48*(1-(AG$1+AG$5))^($A49-$A48)*(1+2*(E49/E48-1))</f>
        <v>234917416624.17337</v>
      </c>
      <c r="AK49">
        <f t="shared" si="8"/>
        <v>2.3312666257091239</v>
      </c>
      <c r="AO49">
        <f>AO48*(1-AO$1+H48)^($A49-$A48)*(2-E49/E48)</f>
        <v>1.9587857801078297</v>
      </c>
    </row>
    <row r="50" spans="1:41" x14ac:dyDescent="0.25">
      <c r="A50" s="1">
        <v>38134</v>
      </c>
      <c r="B50" s="12">
        <v>15.28</v>
      </c>
      <c r="C50" s="12">
        <v>16.95</v>
      </c>
      <c r="D50">
        <v>458695.01</v>
      </c>
      <c r="E50">
        <v>477945.3</v>
      </c>
      <c r="F50">
        <v>176700.94</v>
      </c>
      <c r="G50">
        <v>184098.98</v>
      </c>
      <c r="H50">
        <f>(1/(1-91/360*VLOOKUP($A50,Tbills!$B$4:$C$974,2,1)/100))^((1)/91)-1</f>
        <v>2.9205868372850219E-5</v>
      </c>
      <c r="I50" s="2">
        <f t="shared" si="6"/>
        <v>307181.63317530893</v>
      </c>
      <c r="L50">
        <f t="shared" si="1"/>
        <v>1110434275632.1436</v>
      </c>
      <c r="O50">
        <f t="shared" si="2"/>
        <v>486725964.20780331</v>
      </c>
      <c r="R50">
        <f t="shared" si="3"/>
        <v>7.0779147192958245</v>
      </c>
      <c r="U50" s="2">
        <f t="shared" si="7"/>
        <v>326.4445890377994</v>
      </c>
      <c r="X50">
        <f t="shared" si="4"/>
        <v>16.123040985381454</v>
      </c>
      <c r="AB50">
        <f t="shared" si="5"/>
        <v>310958.64239768183</v>
      </c>
      <c r="AE50">
        <f>ROW()</f>
        <v>50</v>
      </c>
      <c r="AF50">
        <f t="shared" si="0"/>
        <v>0.9014749262536873</v>
      </c>
      <c r="AG50">
        <f>AG49*(1-(AG$1+AG$5))^($A50-$A49)*(1+2*(E50/E49-1))</f>
        <v>228652300042.77472</v>
      </c>
      <c r="AK50">
        <f t="shared" si="8"/>
        <v>2.3622051569623781</v>
      </c>
      <c r="AO50">
        <f>AO49*(1-AO$1+H49)^($A50-$A49)*(2-E50/E49)</f>
        <v>1.9848580744147044</v>
      </c>
    </row>
    <row r="51" spans="1:41" x14ac:dyDescent="0.25">
      <c r="A51" s="1">
        <v>38135</v>
      </c>
      <c r="B51" s="12">
        <v>15.5</v>
      </c>
      <c r="C51" s="12">
        <v>17.079999999999998</v>
      </c>
      <c r="D51">
        <v>464004.11</v>
      </c>
      <c r="E51">
        <v>483463.25</v>
      </c>
      <c r="F51">
        <v>176680.58</v>
      </c>
      <c r="G51">
        <v>184072.39</v>
      </c>
      <c r="H51">
        <f>(1/(1-91/360*VLOOKUP($A51,Tbills!$B$4:$C$974,2,1)/100))^((1)/91)-1</f>
        <v>2.9205868372850219E-5</v>
      </c>
      <c r="I51" s="2">
        <f t="shared" si="6"/>
        <v>310729.48631921946</v>
      </c>
      <c r="L51">
        <f t="shared" si="1"/>
        <v>1136056358598.2734</v>
      </c>
      <c r="O51">
        <f t="shared" si="2"/>
        <v>495138264.28737116</v>
      </c>
      <c r="R51">
        <f t="shared" si="3"/>
        <v>7.036738813537764</v>
      </c>
      <c r="U51" s="2">
        <f t="shared" si="7"/>
        <v>326.39901617124349</v>
      </c>
      <c r="X51">
        <f t="shared" si="4"/>
        <v>16.125244225006089</v>
      </c>
      <c r="AB51">
        <f t="shared" si="5"/>
        <v>314537.73969997111</v>
      </c>
      <c r="AE51">
        <f>ROW()</f>
        <v>51</v>
      </c>
      <c r="AF51">
        <f t="shared" si="0"/>
        <v>0.90749414519906335</v>
      </c>
      <c r="AG51">
        <f>AG50*(1-(AG$1+AG$5))^($A51-$A50)*(1+2*(E51/E50-1))</f>
        <v>233924066887.68097</v>
      </c>
      <c r="AK51">
        <f t="shared" si="8"/>
        <v>2.3348243946747043</v>
      </c>
      <c r="AO51">
        <f>AO50*(1-AO$1+H50)^($A51-$A50)*(2-E51/E50)</f>
        <v>1.961927326202749</v>
      </c>
    </row>
    <row r="52" spans="1:41" x14ac:dyDescent="0.25">
      <c r="A52" s="1">
        <v>38139</v>
      </c>
      <c r="B52" s="12">
        <v>16.3</v>
      </c>
      <c r="C52" s="12">
        <v>17.440000000000001</v>
      </c>
      <c r="D52">
        <v>465507.06</v>
      </c>
      <c r="E52">
        <v>484972.75</v>
      </c>
      <c r="F52">
        <v>176941.53</v>
      </c>
      <c r="G52">
        <v>184322.75</v>
      </c>
      <c r="H52">
        <f>(1/(1-91/360*VLOOKUP($A52,Tbills!$B$4:$C$974,2,1)/100))^((1)/91)-1</f>
        <v>3.1434297923071952E-5</v>
      </c>
      <c r="I52" s="2">
        <f t="shared" si="6"/>
        <v>311705.5625521756</v>
      </c>
      <c r="L52">
        <f t="shared" si="1"/>
        <v>1143087525974.1663</v>
      </c>
      <c r="O52">
        <f t="shared" si="2"/>
        <v>497390141.89174485</v>
      </c>
      <c r="R52">
        <f t="shared" si="3"/>
        <v>7.0244832105918418</v>
      </c>
      <c r="U52" s="2">
        <f t="shared" si="7"/>
        <v>326.84921325093751</v>
      </c>
      <c r="X52">
        <f t="shared" si="4"/>
        <v>16.102954385459498</v>
      </c>
      <c r="AB52">
        <f t="shared" si="5"/>
        <v>315475.80949406861</v>
      </c>
      <c r="AE52">
        <f>ROW()</f>
        <v>52</v>
      </c>
      <c r="AF52">
        <f t="shared" si="0"/>
        <v>0.93463302752293576</v>
      </c>
      <c r="AG52">
        <f>AG51*(1-(AG$1+AG$5))^($A52-$A51)*(1+2*(E52/E51-1))</f>
        <v>235353085390.08398</v>
      </c>
      <c r="AK52">
        <f t="shared" si="8"/>
        <v>2.3271008634775012</v>
      </c>
      <c r="AO52">
        <f>AO51*(1-AO$1+H51)^($A52-$A51)*(2-E52/E51)</f>
        <v>1.9557408035139074</v>
      </c>
    </row>
    <row r="53" spans="1:41" x14ac:dyDescent="0.25">
      <c r="A53" s="1">
        <v>38140</v>
      </c>
      <c r="B53" s="12">
        <v>16.079999999999998</v>
      </c>
      <c r="C53" s="12">
        <v>17.27</v>
      </c>
      <c r="D53">
        <v>465391.52</v>
      </c>
      <c r="E53">
        <v>484837.13</v>
      </c>
      <c r="F53">
        <v>176009.95</v>
      </c>
      <c r="G53">
        <v>183346.52</v>
      </c>
      <c r="H53">
        <f>(1/(1-91/360*VLOOKUP($A53,Tbills!$B$4:$C$974,2,1)/100))^((1)/91)-1</f>
        <v>3.1434297923071952E-5</v>
      </c>
      <c r="I53" s="2">
        <f t="shared" si="6"/>
        <v>311620.59785770148</v>
      </c>
      <c r="L53">
        <f t="shared" si="1"/>
        <v>1142432476654.9211</v>
      </c>
      <c r="O53">
        <f t="shared" si="2"/>
        <v>497164748.87168479</v>
      </c>
      <c r="R53">
        <f t="shared" si="3"/>
        <v>7.0251478003819541</v>
      </c>
      <c r="U53" s="2">
        <f t="shared" si="7"/>
        <v>325.12045604500258</v>
      </c>
      <c r="X53">
        <f t="shared" si="4"/>
        <v>16.188150709586797</v>
      </c>
      <c r="AB53">
        <f t="shared" si="5"/>
        <v>315376.59239613207</v>
      </c>
      <c r="AE53">
        <f>ROW()</f>
        <v>53</v>
      </c>
      <c r="AF53">
        <f t="shared" si="0"/>
        <v>0.93109438332368266</v>
      </c>
      <c r="AG53">
        <f>AG52*(1-(AG$1+AG$5))^($A53-$A52)*(1+2*(E53/E52-1))</f>
        <v>235213528320.79791</v>
      </c>
      <c r="AK53">
        <f t="shared" si="8"/>
        <v>2.3276432087872672</v>
      </c>
      <c r="AO53">
        <f>AO52*(1-AO$1+H52)^($A53-$A52)*(2-E53/E52)</f>
        <v>1.9562768545093812</v>
      </c>
    </row>
    <row r="54" spans="1:41" x14ac:dyDescent="0.25">
      <c r="A54" s="1">
        <v>38141</v>
      </c>
      <c r="B54" s="12">
        <v>17.03</v>
      </c>
      <c r="C54" s="12">
        <v>18.190000000000001</v>
      </c>
      <c r="D54">
        <v>468150.54</v>
      </c>
      <c r="E54">
        <v>487696.19</v>
      </c>
      <c r="F54">
        <v>176982.86</v>
      </c>
      <c r="G54">
        <v>184354.22</v>
      </c>
      <c r="H54">
        <f>(1/(1-91/360*VLOOKUP($A54,Tbills!$B$4:$C$974,2,1)/100))^((1)/91)-1</f>
        <v>3.1434297923071952E-5</v>
      </c>
      <c r="I54" s="2">
        <f t="shared" si="6"/>
        <v>313460.36119814299</v>
      </c>
      <c r="L54">
        <f t="shared" si="1"/>
        <v>1155890291368.4905</v>
      </c>
      <c r="O54">
        <f t="shared" si="2"/>
        <v>501545479.92267853</v>
      </c>
      <c r="R54">
        <f t="shared" si="3"/>
        <v>7.0041176911821426</v>
      </c>
      <c r="U54" s="2">
        <f t="shared" si="7"/>
        <v>326.90961566075759</v>
      </c>
      <c r="X54">
        <f t="shared" si="4"/>
        <v>16.099088820243399</v>
      </c>
      <c r="AB54">
        <f t="shared" si="5"/>
        <v>317225.29173303227</v>
      </c>
      <c r="AE54">
        <f>ROW()</f>
        <v>54</v>
      </c>
      <c r="AF54">
        <f t="shared" si="0"/>
        <v>0.93622869708631118</v>
      </c>
      <c r="AG54">
        <f>AG53*(1-(AG$1+AG$5))^($A54-$A53)*(1+2*(E54/E53-1))</f>
        <v>237979592991.48969</v>
      </c>
      <c r="AK54">
        <f t="shared" si="8"/>
        <v>2.3138094431867904</v>
      </c>
      <c r="AO54">
        <f>AO53*(1-AO$1+H53)^($A54-$A53)*(2-E54/E53)</f>
        <v>1.9447299917705874</v>
      </c>
    </row>
    <row r="55" spans="1:41" x14ac:dyDescent="0.25">
      <c r="A55" s="1">
        <v>38142</v>
      </c>
      <c r="B55" s="12">
        <v>16.78</v>
      </c>
      <c r="C55" s="12">
        <v>18.149999999999999</v>
      </c>
      <c r="D55">
        <v>467790.54</v>
      </c>
      <c r="E55">
        <v>487305.83</v>
      </c>
      <c r="F55">
        <v>177880.05</v>
      </c>
      <c r="G55">
        <v>185282.99</v>
      </c>
      <c r="H55">
        <f>(1/(1-91/360*VLOOKUP($A55,Tbills!$B$4:$C$974,2,1)/100))^((1)/91)-1</f>
        <v>3.1434297923071952E-5</v>
      </c>
      <c r="I55" s="2">
        <f t="shared" si="6"/>
        <v>313211.67797729548</v>
      </c>
      <c r="L55">
        <f t="shared" si="1"/>
        <v>1154024011919.8643</v>
      </c>
      <c r="O55">
        <f t="shared" si="2"/>
        <v>500926431.02233213</v>
      </c>
      <c r="R55">
        <f t="shared" si="3"/>
        <v>7.0066040450957958</v>
      </c>
      <c r="U55" s="2">
        <f t="shared" si="7"/>
        <v>328.5588268720939</v>
      </c>
      <c r="X55">
        <f t="shared" si="4"/>
        <v>16.017893251770847</v>
      </c>
      <c r="AB55">
        <f t="shared" si="5"/>
        <v>316960.32820844208</v>
      </c>
      <c r="AE55">
        <f>ROW()</f>
        <v>55</v>
      </c>
      <c r="AF55">
        <f t="shared" si="0"/>
        <v>0.92451790633608832</v>
      </c>
      <c r="AG55">
        <f>AG54*(1-(AG$1+AG$5))^($A55-$A54)*(1+2*(E55/E54-1))</f>
        <v>237590620733.03268</v>
      </c>
      <c r="AK55">
        <f t="shared" si="8"/>
        <v>2.3155536013502007</v>
      </c>
      <c r="AO55">
        <f>AO54*(1-AO$1+H54)^($A55-$A54)*(2-E55/E54)</f>
        <v>1.9462757796453236</v>
      </c>
    </row>
    <row r="56" spans="1:41" x14ac:dyDescent="0.25">
      <c r="A56" s="1">
        <v>38145</v>
      </c>
      <c r="B56" s="12">
        <v>15.39</v>
      </c>
      <c r="C56" s="12">
        <v>17.27</v>
      </c>
      <c r="D56">
        <v>454223.07</v>
      </c>
      <c r="E56">
        <v>473126.40000000002</v>
      </c>
      <c r="F56">
        <v>175701.42</v>
      </c>
      <c r="G56">
        <v>182996.22</v>
      </c>
      <c r="H56">
        <f>(1/(1-91/360*VLOOKUP($A56,Tbills!$B$4:$C$974,2,1)/100))^((1)/91)-1</f>
        <v>3.4220477457269638E-5</v>
      </c>
      <c r="I56" s="2">
        <f t="shared" si="6"/>
        <v>304105.25870192237</v>
      </c>
      <c r="L56">
        <f t="shared" si="1"/>
        <v>1086829537044.2483</v>
      </c>
      <c r="O56">
        <f t="shared" si="2"/>
        <v>479014366.17900312</v>
      </c>
      <c r="R56">
        <f t="shared" si="3"/>
        <v>7.10757773363986</v>
      </c>
      <c r="U56" s="2">
        <f t="shared" si="7"/>
        <v>324.51098184829112</v>
      </c>
      <c r="X56">
        <f t="shared" si="4"/>
        <v>16.215452176610821</v>
      </c>
      <c r="AB56">
        <f t="shared" si="5"/>
        <v>307705.35672417819</v>
      </c>
      <c r="AE56">
        <f>ROW()</f>
        <v>56</v>
      </c>
      <c r="AF56">
        <f t="shared" si="0"/>
        <v>0.89114070642733068</v>
      </c>
      <c r="AG56">
        <f>AG55*(1-(AG$1+AG$5))^($A56-$A55)*(1+2*(E56/E55-1))</f>
        <v>223741366300.1821</v>
      </c>
      <c r="AK56">
        <f t="shared" si="8"/>
        <v>2.3825977113289758</v>
      </c>
      <c r="AO56">
        <f>AO55*(1-AO$1+H55)^($A56-$A55)*(2-E56/E55)</f>
        <v>2.0028743730291203</v>
      </c>
    </row>
    <row r="57" spans="1:41" x14ac:dyDescent="0.25">
      <c r="A57" s="1">
        <v>38146</v>
      </c>
      <c r="B57" s="12">
        <v>15.01</v>
      </c>
      <c r="C57" s="12">
        <v>16.98</v>
      </c>
      <c r="D57">
        <v>445062.97</v>
      </c>
      <c r="E57">
        <v>463568.89</v>
      </c>
      <c r="F57">
        <v>174593.61</v>
      </c>
      <c r="G57">
        <v>181836.16</v>
      </c>
      <c r="H57">
        <f>(1/(1-91/360*VLOOKUP($A57,Tbills!$B$4:$C$974,2,1)/100))^((1)/91)-1</f>
        <v>3.4220477457269638E-5</v>
      </c>
      <c r="I57" s="2">
        <f t="shared" si="6"/>
        <v>297965.24736890738</v>
      </c>
      <c r="L57">
        <f t="shared" si="1"/>
        <v>1042908528410.1105</v>
      </c>
      <c r="O57">
        <f t="shared" si="2"/>
        <v>464484036.14158928</v>
      </c>
      <c r="R57">
        <f t="shared" si="3"/>
        <v>7.1790424014513858</v>
      </c>
      <c r="U57" s="2">
        <f t="shared" si="7"/>
        <v>322.45705409111463</v>
      </c>
      <c r="X57">
        <f t="shared" si="4"/>
        <v>16.318200955854859</v>
      </c>
      <c r="AB57">
        <f t="shared" si="5"/>
        <v>301478.96507954842</v>
      </c>
      <c r="AE57">
        <f>ROW()</f>
        <v>57</v>
      </c>
      <c r="AF57">
        <f t="shared" si="0"/>
        <v>0.88398115429917545</v>
      </c>
      <c r="AG57">
        <f>AG56*(1-(AG$1+AG$5))^($A57-$A56)*(1+2*(E57/E56-1))</f>
        <v>214694642556.87509</v>
      </c>
      <c r="AK57">
        <f t="shared" si="8"/>
        <v>2.4306147695011675</v>
      </c>
      <c r="AO57">
        <f>AO56*(1-AO$1+H56)^($A57-$A56)*(2-E57/E56)</f>
        <v>2.0433282939564386</v>
      </c>
    </row>
    <row r="58" spans="1:41" x14ac:dyDescent="0.25">
      <c r="A58" s="1">
        <v>38147</v>
      </c>
      <c r="B58" s="12">
        <v>15.39</v>
      </c>
      <c r="C58" s="12">
        <v>17.420000000000002</v>
      </c>
      <c r="D58">
        <v>447780.38</v>
      </c>
      <c r="E58">
        <v>466383.43</v>
      </c>
      <c r="F58">
        <v>176066.08</v>
      </c>
      <c r="G58">
        <v>183363.49</v>
      </c>
      <c r="H58">
        <f>(1/(1-91/360*VLOOKUP($A58,Tbills!$B$4:$C$974,2,1)/100))^((1)/91)-1</f>
        <v>3.4220477457269638E-5</v>
      </c>
      <c r="I58" s="2">
        <f t="shared" si="6"/>
        <v>299777.21661701199</v>
      </c>
      <c r="L58">
        <f t="shared" si="1"/>
        <v>1055560887894.1052</v>
      </c>
      <c r="O58">
        <f t="shared" si="2"/>
        <v>468698385.52564847</v>
      </c>
      <c r="R58">
        <f t="shared" si="3"/>
        <v>7.1569252199899633</v>
      </c>
      <c r="U58" s="2">
        <f t="shared" si="7"/>
        <v>325.1686309478925</v>
      </c>
      <c r="X58">
        <f t="shared" si="4"/>
        <v>16.18109172635349</v>
      </c>
      <c r="AB58">
        <f t="shared" si="5"/>
        <v>303298.80768320797</v>
      </c>
      <c r="AE58">
        <f>ROW()</f>
        <v>58</v>
      </c>
      <c r="AF58">
        <f t="shared" si="0"/>
        <v>0.88346727898966704</v>
      </c>
      <c r="AG58">
        <f>AG57*(1-(AG$1+AG$5))^($A58-$A57)*(1+2*(E58/E57-1))</f>
        <v>217294339682.64166</v>
      </c>
      <c r="AK58">
        <f t="shared" si="8"/>
        <v>2.4157448696252901</v>
      </c>
      <c r="AO58">
        <f>AO57*(1-AO$1+H57)^($A58-$A57)*(2-E58/E57)</f>
        <v>2.0309166906597875</v>
      </c>
    </row>
    <row r="59" spans="1:41" x14ac:dyDescent="0.25">
      <c r="A59" s="1">
        <v>38148</v>
      </c>
      <c r="B59" s="12">
        <v>15.04</v>
      </c>
      <c r="C59" s="12">
        <v>16.899999999999999</v>
      </c>
      <c r="D59">
        <v>439561.64</v>
      </c>
      <c r="E59">
        <v>457807.28</v>
      </c>
      <c r="F59">
        <v>175933.85</v>
      </c>
      <c r="G59">
        <v>183219.5</v>
      </c>
      <c r="H59">
        <f>(1/(1-91/360*VLOOKUP($A59,Tbills!$B$4:$C$974,2,1)/100))^((1)/91)-1</f>
        <v>3.4220477457269638E-5</v>
      </c>
      <c r="I59" s="2">
        <f t="shared" si="6"/>
        <v>294267.81033844146</v>
      </c>
      <c r="L59">
        <f t="shared" si="1"/>
        <v>1016729092338.194</v>
      </c>
      <c r="O59">
        <f t="shared" si="2"/>
        <v>455754948.41706139</v>
      </c>
      <c r="R59">
        <f t="shared" si="3"/>
        <v>7.2224017201055162</v>
      </c>
      <c r="U59" s="2">
        <f t="shared" si="7"/>
        <v>324.91649841339728</v>
      </c>
      <c r="X59">
        <f t="shared" si="4"/>
        <v>16.193753476490684</v>
      </c>
      <c r="AB59">
        <f t="shared" si="5"/>
        <v>297711.17957441352</v>
      </c>
      <c r="AE59">
        <f>ROW()</f>
        <v>59</v>
      </c>
      <c r="AF59">
        <f t="shared" si="0"/>
        <v>0.88994082840236688</v>
      </c>
      <c r="AG59">
        <f>AG58*(1-(AG$1+AG$5))^($A59-$A58)*(1+2*(E59/E58-1))</f>
        <v>209295798209.62213</v>
      </c>
      <c r="AK59">
        <f t="shared" si="8"/>
        <v>2.4600525130009725</v>
      </c>
      <c r="AO59">
        <f>AO58*(1-AO$1+H58)^($A59-$A58)*(2-E59/E58)</f>
        <v>2.0682567356387058</v>
      </c>
    </row>
    <row r="60" spans="1:41" x14ac:dyDescent="0.25">
      <c r="A60" s="1">
        <v>38152</v>
      </c>
      <c r="B60" s="12">
        <v>16.07</v>
      </c>
      <c r="C60" s="12">
        <v>17.649999999999999</v>
      </c>
      <c r="D60">
        <v>439621.81</v>
      </c>
      <c r="E60">
        <v>457807.28</v>
      </c>
      <c r="F60">
        <v>175957.93</v>
      </c>
      <c r="G60">
        <v>183219.5</v>
      </c>
      <c r="H60">
        <f>(1/(1-91/360*VLOOKUP($A60,Tbills!$B$4:$C$974,2,1)/100))^((1)/91)-1</f>
        <v>3.8679850682399319E-5</v>
      </c>
      <c r="I60" s="2">
        <f t="shared" si="6"/>
        <v>294279.38752452814</v>
      </c>
      <c r="L60">
        <f t="shared" si="1"/>
        <v>1016702553411.5063</v>
      </c>
      <c r="O60">
        <f t="shared" si="2"/>
        <v>455693518.25255793</v>
      </c>
      <c r="R60">
        <f t="shared" si="3"/>
        <v>7.2210958401280356</v>
      </c>
      <c r="U60" s="2">
        <f t="shared" si="7"/>
        <v>324.92927594844684</v>
      </c>
      <c r="X60">
        <f t="shared" si="4"/>
        <v>16.193863176449629</v>
      </c>
      <c r="AB60">
        <f t="shared" si="5"/>
        <v>297669.66290660104</v>
      </c>
      <c r="AE60">
        <f>ROW()</f>
        <v>60</v>
      </c>
      <c r="AF60">
        <f t="shared" si="0"/>
        <v>0.9104815864022664</v>
      </c>
      <c r="AG60">
        <f>AG59*(1-(AG$1+AG$5))^($A60-$A59)*(1+2*(E60/E59-1))</f>
        <v>209267587708.87265</v>
      </c>
      <c r="AK60">
        <f t="shared" si="8"/>
        <v>2.4595942338658694</v>
      </c>
      <c r="AO60">
        <f>AO59*(1-AO$1+H59)^($A60-$A59)*(2-E60/E59)</f>
        <v>2.0682338539978891</v>
      </c>
    </row>
    <row r="61" spans="1:41" x14ac:dyDescent="0.25">
      <c r="A61" s="1">
        <v>38153</v>
      </c>
      <c r="B61" s="12">
        <v>15.05</v>
      </c>
      <c r="C61" s="12">
        <v>17.260000000000002</v>
      </c>
      <c r="D61">
        <v>430605.87</v>
      </c>
      <c r="E61">
        <v>448400.68</v>
      </c>
      <c r="F61">
        <v>176149.43</v>
      </c>
      <c r="G61">
        <v>183411.82</v>
      </c>
      <c r="H61">
        <f>(1/(1-91/360*VLOOKUP($A61,Tbills!$B$4:$C$974,2,1)/100))^((1)/91)-1</f>
        <v>3.8679850682399319E-5</v>
      </c>
      <c r="I61" s="2">
        <f t="shared" si="6"/>
        <v>288237.15966543183</v>
      </c>
      <c r="L61">
        <f t="shared" si="1"/>
        <v>974915666496.44592</v>
      </c>
      <c r="O61">
        <f t="shared" si="2"/>
        <v>441633882.7223025</v>
      </c>
      <c r="R61">
        <f t="shared" si="3"/>
        <v>7.2949522482276121</v>
      </c>
      <c r="U61" s="2">
        <f t="shared" si="7"/>
        <v>325.27497412872765</v>
      </c>
      <c r="X61">
        <f t="shared" si="4"/>
        <v>16.176892361518302</v>
      </c>
      <c r="AB61">
        <f t="shared" si="5"/>
        <v>291543.25733487867</v>
      </c>
      <c r="AE61">
        <f>ROW()</f>
        <v>61</v>
      </c>
      <c r="AF61">
        <f t="shared" si="0"/>
        <v>0.87195828505214368</v>
      </c>
      <c r="AG61">
        <f>AG60*(1-(AG$1+AG$5))^($A61-$A60)*(1+2*(E61/E60-1))</f>
        <v>200661152308.8891</v>
      </c>
      <c r="AK61">
        <f t="shared" si="8"/>
        <v>2.5100147880337942</v>
      </c>
      <c r="AO61">
        <f>AO60*(1-AO$1+H60)^($A61-$A60)*(2-E61/E60)</f>
        <v>2.1107335824000386</v>
      </c>
    </row>
    <row r="62" spans="1:41" x14ac:dyDescent="0.25">
      <c r="A62" s="1">
        <v>38154</v>
      </c>
      <c r="B62" s="12">
        <v>14.79</v>
      </c>
      <c r="C62" s="12">
        <v>17.05</v>
      </c>
      <c r="D62">
        <v>427373.61</v>
      </c>
      <c r="E62">
        <v>445017.51</v>
      </c>
      <c r="F62">
        <v>171119.18</v>
      </c>
      <c r="G62">
        <v>178167.08</v>
      </c>
      <c r="H62">
        <f>(1/(1-91/360*VLOOKUP($A62,Tbills!$B$4:$C$974,2,1)/100))^((1)/91)-1</f>
        <v>3.8679850682399319E-5</v>
      </c>
      <c r="I62" s="2">
        <f t="shared" si="6"/>
        <v>286066.58746757649</v>
      </c>
      <c r="L62">
        <f t="shared" si="1"/>
        <v>960197980249.83228</v>
      </c>
      <c r="O62">
        <f t="shared" si="2"/>
        <v>436620996.62794483</v>
      </c>
      <c r="R62">
        <f t="shared" si="3"/>
        <v>7.3221413329010323</v>
      </c>
      <c r="U62" s="2">
        <f t="shared" si="7"/>
        <v>315.97848280974773</v>
      </c>
      <c r="X62">
        <f t="shared" si="4"/>
        <v>16.639505746784945</v>
      </c>
      <c r="AB62">
        <f t="shared" si="5"/>
        <v>289333.48402273341</v>
      </c>
      <c r="AE62">
        <f>ROW()</f>
        <v>62</v>
      </c>
      <c r="AF62">
        <f t="shared" si="0"/>
        <v>0.86744868035190603</v>
      </c>
      <c r="AG62">
        <f>AG61*(1-(AG$1+AG$5))^($A62-$A61)*(1+2*(E62/E61-1))</f>
        <v>197626527304.86249</v>
      </c>
      <c r="AK62">
        <f t="shared" si="8"/>
        <v>2.5288349892666551</v>
      </c>
      <c r="AO62">
        <f>AO61*(1-AO$1+H61)^($A62-$A61)*(2-E62/E61)</f>
        <v>2.1266626070721419</v>
      </c>
    </row>
    <row r="63" spans="1:41" x14ac:dyDescent="0.25">
      <c r="A63" s="1">
        <v>38155</v>
      </c>
      <c r="B63" s="12">
        <v>15.15</v>
      </c>
      <c r="C63" s="12">
        <v>17.5</v>
      </c>
      <c r="D63">
        <v>428265.75</v>
      </c>
      <c r="E63">
        <v>445929.26</v>
      </c>
      <c r="F63">
        <v>170959.61</v>
      </c>
      <c r="G63">
        <v>177994.04</v>
      </c>
      <c r="H63">
        <f>(1/(1-91/360*VLOOKUP($A63,Tbills!$B$4:$C$974,2,1)/100))^((1)/91)-1</f>
        <v>3.8679850682399319E-5</v>
      </c>
      <c r="I63" s="2">
        <f t="shared" si="6"/>
        <v>286656.75997195736</v>
      </c>
      <c r="L63">
        <f t="shared" si="1"/>
        <v>964126187834.03064</v>
      </c>
      <c r="O63">
        <f t="shared" si="2"/>
        <v>437948058.76909989</v>
      </c>
      <c r="R63">
        <f t="shared" si="3"/>
        <v>7.3143098849077139</v>
      </c>
      <c r="U63" s="2">
        <f t="shared" si="7"/>
        <v>315.67613285850888</v>
      </c>
      <c r="X63">
        <f t="shared" si="4"/>
        <v>16.655694627848334</v>
      </c>
      <c r="AB63">
        <f t="shared" si="5"/>
        <v>289916.16095745139</v>
      </c>
      <c r="AE63">
        <f>ROW()</f>
        <v>63</v>
      </c>
      <c r="AF63">
        <f t="shared" si="0"/>
        <v>0.86571428571428577</v>
      </c>
      <c r="AG63">
        <f>AG62*(1-(AG$1+AG$5))^($A63-$A62)*(1+2*(E63/E62-1))</f>
        <v>198429633066.11838</v>
      </c>
      <c r="AK63">
        <f t="shared" si="8"/>
        <v>2.5235363827468009</v>
      </c>
      <c r="AO63">
        <f>AO62*(1-AO$1+H62)^($A63-$A62)*(2-E63/E62)</f>
        <v>2.1223091039096671</v>
      </c>
    </row>
    <row r="64" spans="1:41" x14ac:dyDescent="0.25">
      <c r="A64" s="1">
        <v>38156</v>
      </c>
      <c r="B64" s="12">
        <v>14.99</v>
      </c>
      <c r="C64" s="12">
        <v>17.47</v>
      </c>
      <c r="D64">
        <v>425216.97</v>
      </c>
      <c r="E64">
        <v>442737.48</v>
      </c>
      <c r="F64">
        <v>170963.23</v>
      </c>
      <c r="G64">
        <v>177990.93</v>
      </c>
      <c r="H64">
        <f>(1/(1-91/360*VLOOKUP($A64,Tbills!$B$4:$C$974,2,1)/100))^((1)/91)-1</f>
        <v>3.8679850682399319E-5</v>
      </c>
      <c r="I64" s="2">
        <f t="shared" si="6"/>
        <v>284609.13991091889</v>
      </c>
      <c r="L64">
        <f t="shared" si="1"/>
        <v>950318341310.59973</v>
      </c>
      <c r="O64">
        <f t="shared" si="2"/>
        <v>433231478.2508266</v>
      </c>
      <c r="R64">
        <f t="shared" si="3"/>
        <v>7.3401544800915461</v>
      </c>
      <c r="U64" s="2">
        <f t="shared" si="7"/>
        <v>315.67511970041204</v>
      </c>
      <c r="X64">
        <f t="shared" si="4"/>
        <v>16.656013852124918</v>
      </c>
      <c r="AB64">
        <f t="shared" si="5"/>
        <v>287831.02358292154</v>
      </c>
      <c r="AE64">
        <f>ROW()</f>
        <v>64</v>
      </c>
      <c r="AF64">
        <f t="shared" si="0"/>
        <v>0.85804235832856335</v>
      </c>
      <c r="AG64">
        <f>AG63*(1-(AG$1+AG$5))^($A64-$A63)*(1+2*(E64/E63-1))</f>
        <v>195582485010.31036</v>
      </c>
      <c r="AK64">
        <f t="shared" si="8"/>
        <v>2.5414804524112302</v>
      </c>
      <c r="AO64">
        <f>AO63*(1-AO$1+H63)^($A64-$A63)*(2-E64/E63)</f>
        <v>2.1375033479435612</v>
      </c>
    </row>
    <row r="65" spans="1:41" x14ac:dyDescent="0.25">
      <c r="A65" s="1">
        <v>38159</v>
      </c>
      <c r="B65" s="12">
        <v>15.26</v>
      </c>
      <c r="C65" s="12">
        <v>17.47</v>
      </c>
      <c r="D65">
        <v>430401.85</v>
      </c>
      <c r="E65">
        <v>448084.62</v>
      </c>
      <c r="F65">
        <v>170182.3</v>
      </c>
      <c r="G65">
        <v>177157.24</v>
      </c>
      <c r="H65">
        <f>(1/(1-91/360*VLOOKUP($A65,Tbills!$B$4:$C$974,2,1)/100))^((1)/91)-1</f>
        <v>3.6589291693589487E-5</v>
      </c>
      <c r="I65" s="2">
        <f t="shared" si="6"/>
        <v>288058.44666732906</v>
      </c>
      <c r="L65">
        <f t="shared" si="1"/>
        <v>973248029270.10901</v>
      </c>
      <c r="O65">
        <f t="shared" si="2"/>
        <v>441035385.98218292</v>
      </c>
      <c r="R65">
        <f t="shared" si="3"/>
        <v>7.2948399142291747</v>
      </c>
      <c r="U65" s="2">
        <f t="shared" si="7"/>
        <v>314.21018539987551</v>
      </c>
      <c r="X65">
        <f t="shared" si="4"/>
        <v>16.734008864024986</v>
      </c>
      <c r="AB65">
        <f t="shared" si="5"/>
        <v>291276.82027170924</v>
      </c>
      <c r="AE65">
        <f>ROW()</f>
        <v>65</v>
      </c>
      <c r="AF65">
        <f t="shared" si="0"/>
        <v>0.87349742415569553</v>
      </c>
      <c r="AG65">
        <f>AG64*(1-(AG$1+AG$5))^($A65-$A64)*(1+2*(E65/E64-1))</f>
        <v>200286511065.86032</v>
      </c>
      <c r="AK65">
        <f t="shared" si="8"/>
        <v>2.5104350422531079</v>
      </c>
      <c r="AO65">
        <f>AO64*(1-AO$1+H64)^($A65-$A64)*(2-E65/E64)</f>
        <v>2.1116984858215186</v>
      </c>
    </row>
    <row r="66" spans="1:41" x14ac:dyDescent="0.25">
      <c r="A66" s="1">
        <v>38160</v>
      </c>
      <c r="B66" s="12">
        <v>14.31</v>
      </c>
      <c r="C66" s="12">
        <v>16.829999999999998</v>
      </c>
      <c r="D66">
        <v>418726.5</v>
      </c>
      <c r="E66">
        <v>435913.2</v>
      </c>
      <c r="F66">
        <v>167723.04</v>
      </c>
      <c r="G66">
        <v>174590.71</v>
      </c>
      <c r="H66">
        <f>(1/(1-91/360*VLOOKUP($A66,Tbills!$B$4:$C$974,2,1)/100))^((1)/91)-1</f>
        <v>3.6589291693589487E-5</v>
      </c>
      <c r="I66" s="2">
        <f t="shared" si="6"/>
        <v>280237.55957182351</v>
      </c>
      <c r="L66">
        <f t="shared" si="1"/>
        <v>920367003308.77673</v>
      </c>
      <c r="O66">
        <f t="shared" si="2"/>
        <v>423051219.07064319</v>
      </c>
      <c r="R66">
        <f t="shared" si="3"/>
        <v>7.3935813304089573</v>
      </c>
      <c r="U66" s="2">
        <f t="shared" si="7"/>
        <v>309.6620651708314</v>
      </c>
      <c r="X66">
        <f t="shared" si="4"/>
        <v>16.976432722985074</v>
      </c>
      <c r="AB66">
        <f t="shared" si="5"/>
        <v>283354.9251214579</v>
      </c>
      <c r="AE66">
        <f>ROW()</f>
        <v>66</v>
      </c>
      <c r="AF66">
        <f t="shared" si="0"/>
        <v>0.85026737967914445</v>
      </c>
      <c r="AG66">
        <f>AG65*(1-(AG$1+AG$5))^($A66-$A65)*(1+2*(E66/E65-1))</f>
        <v>189399276222.18771</v>
      </c>
      <c r="AK66">
        <f t="shared" si="8"/>
        <v>2.578506434959293</v>
      </c>
      <c r="AO66">
        <f>AO65*(1-AO$1+H65)^($A66-$A65)*(2-E66/E65)</f>
        <v>2.1690581499891168</v>
      </c>
    </row>
    <row r="67" spans="1:41" x14ac:dyDescent="0.25">
      <c r="A67" s="1">
        <v>38161</v>
      </c>
      <c r="B67" s="12">
        <v>13.98</v>
      </c>
      <c r="C67" s="12">
        <v>16.21</v>
      </c>
      <c r="D67">
        <v>396068.99</v>
      </c>
      <c r="E67">
        <v>412309.76000000001</v>
      </c>
      <c r="F67">
        <v>162275.74</v>
      </c>
      <c r="G67">
        <v>168913.97</v>
      </c>
      <c r="H67">
        <f>(1/(1-91/360*VLOOKUP($A67,Tbills!$B$4:$C$974,2,1)/100))^((1)/91)-1</f>
        <v>3.6589291693589487E-5</v>
      </c>
      <c r="I67" s="2">
        <f t="shared" si="6"/>
        <v>265067.29515588563</v>
      </c>
      <c r="L67">
        <f t="shared" si="1"/>
        <v>820689505257.28992</v>
      </c>
      <c r="O67">
        <f t="shared" si="2"/>
        <v>388677619.37061381</v>
      </c>
      <c r="R67">
        <f t="shared" si="3"/>
        <v>7.5934085820886068</v>
      </c>
      <c r="U67" s="2">
        <f t="shared" si="7"/>
        <v>299.59757160332828</v>
      </c>
      <c r="X67">
        <f t="shared" si="4"/>
        <v>17.52840699313877</v>
      </c>
      <c r="AB67">
        <f t="shared" si="5"/>
        <v>268002.73056637915</v>
      </c>
      <c r="AE67">
        <f>ROW()</f>
        <v>67</v>
      </c>
      <c r="AF67">
        <f t="shared" si="0"/>
        <v>0.86243059839605185</v>
      </c>
      <c r="AG67">
        <f>AG66*(1-(AG$1+AG$5))^($A67-$A66)*(1+2*(E67/E66-1))</f>
        <v>168882738018.47763</v>
      </c>
      <c r="AK67">
        <f t="shared" si="8"/>
        <v>2.7179985089751502</v>
      </c>
      <c r="AO67">
        <f>AO66*(1-AO$1+H66)^($A67-$A66)*(2-E67/E66)</f>
        <v>2.2865054725133356</v>
      </c>
    </row>
    <row r="68" spans="1:41" x14ac:dyDescent="0.25">
      <c r="A68" s="1">
        <v>38162</v>
      </c>
      <c r="B68" s="12">
        <v>14.81</v>
      </c>
      <c r="C68" s="12">
        <v>16.79</v>
      </c>
      <c r="D68">
        <v>402763</v>
      </c>
      <c r="E68">
        <v>419263.17</v>
      </c>
      <c r="F68">
        <v>164460.51</v>
      </c>
      <c r="G68">
        <v>171181.93</v>
      </c>
      <c r="H68">
        <f>(1/(1-91/360*VLOOKUP($A68,Tbills!$B$4:$C$974,2,1)/100))^((1)/91)-1</f>
        <v>3.6589291693589487E-5</v>
      </c>
      <c r="I68" s="2">
        <f t="shared" si="6"/>
        <v>269540.65711360483</v>
      </c>
      <c r="L68">
        <f t="shared" si="1"/>
        <v>848363279839.98303</v>
      </c>
      <c r="O68">
        <f t="shared" si="2"/>
        <v>398496487.74264061</v>
      </c>
      <c r="R68">
        <f t="shared" si="3"/>
        <v>7.529038582403011</v>
      </c>
      <c r="U68" s="2">
        <f t="shared" si="7"/>
        <v>303.62374557368349</v>
      </c>
      <c r="X68">
        <f t="shared" si="4"/>
        <v>17.293051174996901</v>
      </c>
      <c r="AB68">
        <f t="shared" si="5"/>
        <v>272512.96894554171</v>
      </c>
      <c r="AE68">
        <f>ROW()</f>
        <v>68</v>
      </c>
      <c r="AF68">
        <f t="shared" si="0"/>
        <v>0.88207266229898762</v>
      </c>
      <c r="AG68">
        <f>AG67*(1-(AG$1+AG$5))^($A68-$A67)*(1+2*(E68/E67-1))</f>
        <v>174573110689.59256</v>
      </c>
      <c r="AK68">
        <f t="shared" si="8"/>
        <v>2.6720362868672938</v>
      </c>
      <c r="AO68">
        <f>AO67*(1-AO$1+H67)^($A68-$A67)*(2-E68/E67)</f>
        <v>2.2479437416781161</v>
      </c>
    </row>
    <row r="69" spans="1:41" x14ac:dyDescent="0.25">
      <c r="A69" s="1">
        <v>38163</v>
      </c>
      <c r="B69" s="12">
        <v>15.19</v>
      </c>
      <c r="C69" s="12">
        <v>17.43</v>
      </c>
      <c r="D69">
        <v>406918.77</v>
      </c>
      <c r="E69">
        <v>423573.85</v>
      </c>
      <c r="F69">
        <v>166331.51999999999</v>
      </c>
      <c r="G69">
        <v>173123.15</v>
      </c>
      <c r="H69">
        <f>(1/(1-91/360*VLOOKUP($A69,Tbills!$B$4:$C$974,2,1)/100))^((1)/91)-1</f>
        <v>3.6589291693589487E-5</v>
      </c>
      <c r="I69" s="2">
        <f t="shared" si="6"/>
        <v>272315.17850575363</v>
      </c>
      <c r="L69">
        <f t="shared" si="1"/>
        <v>865800818074.02405</v>
      </c>
      <c r="O69">
        <f t="shared" si="2"/>
        <v>404628600.97737354</v>
      </c>
      <c r="R69">
        <f t="shared" si="3"/>
        <v>7.4899948422798301</v>
      </c>
      <c r="U69" s="2">
        <f t="shared" si="7"/>
        <v>307.07047962990578</v>
      </c>
      <c r="X69">
        <f t="shared" si="4"/>
        <v>17.096939478362298</v>
      </c>
      <c r="AB69">
        <f t="shared" si="5"/>
        <v>275305.22889147518</v>
      </c>
      <c r="AE69">
        <f>ROW()</f>
        <v>69</v>
      </c>
      <c r="AF69">
        <f t="shared" si="0"/>
        <v>0.87148594377510036</v>
      </c>
      <c r="AG69">
        <f>AG68*(1-(AG$1+AG$5))^($A69-$A68)*(1+2*(E69/E68-1))</f>
        <v>178156875136.40405</v>
      </c>
      <c r="AK69">
        <f t="shared" si="8"/>
        <v>2.6444404104263945</v>
      </c>
      <c r="AO69">
        <f>AO68*(1-AO$1+H68)^($A69-$A68)*(2-E69/E68)</f>
        <v>2.2248304869293754</v>
      </c>
    </row>
    <row r="70" spans="1:41" x14ac:dyDescent="0.25">
      <c r="A70" s="1">
        <v>38166</v>
      </c>
      <c r="B70" s="12">
        <v>16.07</v>
      </c>
      <c r="C70" s="12">
        <v>17.98</v>
      </c>
      <c r="D70">
        <v>409889.56</v>
      </c>
      <c r="E70">
        <v>426619.74</v>
      </c>
      <c r="F70">
        <v>168203.95</v>
      </c>
      <c r="G70">
        <v>175053.03</v>
      </c>
      <c r="H70">
        <f>(1/(1-91/360*VLOOKUP($A70,Tbills!$B$4:$C$974,2,1)/100))^((1)/91)-1</f>
        <v>3.7704206452549016E-5</v>
      </c>
      <c r="I70" s="2">
        <f t="shared" si="6"/>
        <v>274283.20369924593</v>
      </c>
      <c r="L70">
        <f t="shared" si="1"/>
        <v>878232880724.78516</v>
      </c>
      <c r="O70">
        <f t="shared" si="2"/>
        <v>408951738.90491664</v>
      </c>
      <c r="R70">
        <f t="shared" si="3"/>
        <v>7.4620527586172356</v>
      </c>
      <c r="U70" s="2">
        <f t="shared" si="7"/>
        <v>310.50452390015698</v>
      </c>
      <c r="X70">
        <f t="shared" si="4"/>
        <v>16.906388775652761</v>
      </c>
      <c r="AB70">
        <f t="shared" si="5"/>
        <v>277255.92795011413</v>
      </c>
      <c r="AE70">
        <f>ROW()</f>
        <v>70</v>
      </c>
      <c r="AF70">
        <f t="shared" si="0"/>
        <v>0.8937708565072302</v>
      </c>
      <c r="AG70">
        <f>AG69*(1-(AG$1+AG$5))^($A70-$A69)*(1+2*(E70/E69-1))</f>
        <v>180700833109.50522</v>
      </c>
      <c r="AK70">
        <f t="shared" si="8"/>
        <v>2.6250576009143214</v>
      </c>
      <c r="AO70">
        <f>AO69*(1-AO$1+H69)^($A70-$A69)*(2-E70/E69)</f>
        <v>2.2088292553561071</v>
      </c>
    </row>
    <row r="71" spans="1:41" x14ac:dyDescent="0.25">
      <c r="A71" s="1">
        <v>38167</v>
      </c>
      <c r="B71" s="12">
        <v>15.47</v>
      </c>
      <c r="C71" s="12">
        <v>17.34</v>
      </c>
      <c r="D71">
        <v>403492.72</v>
      </c>
      <c r="E71">
        <v>419945.72</v>
      </c>
      <c r="F71">
        <v>167897.45</v>
      </c>
      <c r="G71">
        <v>174727.45</v>
      </c>
      <c r="H71">
        <f>(1/(1-91/360*VLOOKUP($A71,Tbills!$B$4:$C$974,2,1)/100))^((1)/91)-1</f>
        <v>3.7704206452549016E-5</v>
      </c>
      <c r="I71" s="2">
        <f t="shared" si="6"/>
        <v>269996.08711928263</v>
      </c>
      <c r="L71">
        <f t="shared" si="1"/>
        <v>850748427709.95178</v>
      </c>
      <c r="O71">
        <f t="shared" si="2"/>
        <v>399341847.2983951</v>
      </c>
      <c r="R71">
        <f t="shared" si="3"/>
        <v>7.5200808030441753</v>
      </c>
      <c r="U71" s="2">
        <f t="shared" si="7"/>
        <v>309.93116743147914</v>
      </c>
      <c r="X71">
        <f t="shared" si="4"/>
        <v>16.937845018710998</v>
      </c>
      <c r="AB71">
        <f t="shared" si="5"/>
        <v>272909.03338540689</v>
      </c>
      <c r="AE71">
        <f>ROW()</f>
        <v>71</v>
      </c>
      <c r="AF71">
        <f t="shared" ref="AF71:AF134" si="10">B71/C71</f>
        <v>0.89215686274509809</v>
      </c>
      <c r="AG71">
        <f>AG70*(1-(AG$1+AG$5))^($A71-$A70)*(1+2*(E71/E70-1))</f>
        <v>175041182871.8154</v>
      </c>
      <c r="AK71">
        <f t="shared" si="8"/>
        <v>2.6659997081722118</v>
      </c>
      <c r="AO71">
        <f>AO70*(1-AO$1+H70)^($A71-$A70)*(2-E71/E70)</f>
        <v>2.2433856912904528</v>
      </c>
    </row>
    <row r="72" spans="1:41" x14ac:dyDescent="0.25">
      <c r="A72" s="1">
        <v>38168</v>
      </c>
      <c r="B72" s="12">
        <v>14.34</v>
      </c>
      <c r="C72" s="12">
        <v>16.420000000000002</v>
      </c>
      <c r="D72">
        <v>394624.23</v>
      </c>
      <c r="E72">
        <v>410699.77</v>
      </c>
      <c r="F72">
        <v>167108.46</v>
      </c>
      <c r="G72">
        <v>173899.78</v>
      </c>
      <c r="H72">
        <f>(1/(1-91/360*VLOOKUP($A72,Tbills!$B$4:$C$974,2,1)/100))^((1)/91)-1</f>
        <v>3.7704206452549016E-5</v>
      </c>
      <c r="I72" s="2">
        <f t="shared" si="6"/>
        <v>264055.32170981064</v>
      </c>
      <c r="L72">
        <f t="shared" ref="L72:L135" si="11">L71*(1-L$1+H72)^($A72-$A71)*(1+2*(E72/E71-1))</f>
        <v>813280450165.87488</v>
      </c>
      <c r="O72">
        <f t="shared" ref="O72:O135" si="12">O71*(1-(O$1+O$5))^($A72-$A71)*(1+1.5*(E72/E71-1))</f>
        <v>386140363.030577</v>
      </c>
      <c r="R72">
        <f t="shared" ref="R72:R135" si="13">R71*(1-IF($A72&lt;=R67,R$1,R$1+IF(AND(WEEKDAY($A72)&lt;&gt;1,WEEKDAY($A72)&lt;&gt;7),S$1,0)))^($A72-$A71)*(1-0.5*(E72/E71-1))</f>
        <v>7.6025219668863775</v>
      </c>
      <c r="U72" s="2">
        <f t="shared" ref="U72:U135" si="14">U71*$F72/$F71*(1-U$1)^($A72-$A71)</f>
        <v>308.46720554197589</v>
      </c>
      <c r="X72">
        <f t="shared" ref="X72:X135" si="15">X71*(1-X$1+H72)^($A72-$A71)*(2-G72/G71)</f>
        <v>17.018090457510944</v>
      </c>
      <c r="AB72">
        <f t="shared" ref="AB72:AB135" si="16">AB71*$E72/$E71*(1-(AB$1+AB$5+IF(AND(WEEKDAY(A72)&lt;&gt;1,WEEKDAY(A72)&lt;&gt;7),IF(A72&lt;AC$2,AC$1,AC$3),0)))^($A72-$A71)</f>
        <v>266891.08640356199</v>
      </c>
      <c r="AE72">
        <f>ROW()</f>
        <v>72</v>
      </c>
      <c r="AF72">
        <f t="shared" si="10"/>
        <v>0.87332521315468925</v>
      </c>
      <c r="AG72">
        <f>AG71*(1-(AG$1+AG$5))^($A72-$A71)*(1+2*(E72/E71-1))</f>
        <v>167327776281.19223</v>
      </c>
      <c r="AK72">
        <f t="shared" si="8"/>
        <v>2.7245701523161308</v>
      </c>
      <c r="AO72">
        <f>AO71*(1-AO$1+H71)^($A72-$A71)*(2-E72/E71)</f>
        <v>2.2927799872053543</v>
      </c>
    </row>
    <row r="73" spans="1:41" x14ac:dyDescent="0.25">
      <c r="A73" s="1">
        <v>38169</v>
      </c>
      <c r="B73" s="12">
        <v>15.2</v>
      </c>
      <c r="C73" s="12">
        <v>17.11</v>
      </c>
      <c r="D73">
        <v>399361.19</v>
      </c>
      <c r="E73">
        <v>415614.21</v>
      </c>
      <c r="F73">
        <v>169214.01</v>
      </c>
      <c r="G73">
        <v>176084.34</v>
      </c>
      <c r="H73">
        <f>(1/(1-91/360*VLOOKUP($A73,Tbills!$B$4:$C$974,2,1)/100))^((1)/91)-1</f>
        <v>3.7704206452549016E-5</v>
      </c>
      <c r="I73" s="2">
        <f t="shared" ref="I73:I136" si="17">I72*$D73/$D72*(1-I$1)^($A73-$A72)</f>
        <v>267218.452787922</v>
      </c>
      <c r="L73">
        <f t="shared" si="11"/>
        <v>832737657209.54419</v>
      </c>
      <c r="O73">
        <f t="shared" si="12"/>
        <v>393057959.68598616</v>
      </c>
      <c r="R73">
        <f t="shared" si="13"/>
        <v>7.5566943978779282</v>
      </c>
      <c r="U73" s="2">
        <f t="shared" si="14"/>
        <v>312.34624539743828</v>
      </c>
      <c r="X73">
        <f t="shared" si="15"/>
        <v>16.804318238932758</v>
      </c>
      <c r="AB73">
        <f t="shared" si="16"/>
        <v>270075.29288935679</v>
      </c>
      <c r="AE73">
        <f>ROW()</f>
        <v>73</v>
      </c>
      <c r="AF73">
        <f t="shared" si="10"/>
        <v>0.88836937463471655</v>
      </c>
      <c r="AG73">
        <f>AG72*(1-(AG$1+AG$5))^($A73-$A72)*(1+2*(E73/E72-1))</f>
        <v>171326496299.35132</v>
      </c>
      <c r="AK73">
        <f t="shared" ref="AK73:AK136" si="18">AK72*(1-IF($A73&lt;=AK68,AK$1,AK$1+IF(AND(WEEKDAY($A73)&lt;&gt;1,WEEKDAY($A73)&lt;&gt;7),AL$1,0)))^($A73-$A72)*(2-$E73/$E72)</f>
        <v>2.6918425230795853</v>
      </c>
      <c r="AO73">
        <f>AO72*(1-AO$1+H72)^($A73-$A72)*(2-E73/E72)</f>
        <v>2.265346171602499</v>
      </c>
    </row>
    <row r="74" spans="1:41" x14ac:dyDescent="0.25">
      <c r="A74" s="1">
        <v>38170</v>
      </c>
      <c r="B74" s="12">
        <v>15.08</v>
      </c>
      <c r="C74" s="12">
        <v>17.07</v>
      </c>
      <c r="D74">
        <v>398296.07</v>
      </c>
      <c r="E74">
        <v>414490.07</v>
      </c>
      <c r="F74">
        <v>169352.59</v>
      </c>
      <c r="G74">
        <v>176221.91</v>
      </c>
      <c r="H74">
        <f>(1/(1-91/360*VLOOKUP($A74,Tbills!$B$4:$C$974,2,1)/100))^((1)/91)-1</f>
        <v>3.7704206452549016E-5</v>
      </c>
      <c r="I74" s="2">
        <f t="shared" si="17"/>
        <v>266499.2669523654</v>
      </c>
      <c r="L74">
        <f t="shared" si="11"/>
        <v>828226720135.30237</v>
      </c>
      <c r="O74">
        <f t="shared" si="12"/>
        <v>391450072.0450542</v>
      </c>
      <c r="R74">
        <f t="shared" si="13"/>
        <v>7.566571884360016</v>
      </c>
      <c r="U74" s="2">
        <f t="shared" si="14"/>
        <v>312.59442303986629</v>
      </c>
      <c r="X74">
        <f t="shared" si="15"/>
        <v>16.791201527617442</v>
      </c>
      <c r="AB74">
        <f t="shared" si="16"/>
        <v>269335.41117455496</v>
      </c>
      <c r="AE74">
        <f>ROW()</f>
        <v>74</v>
      </c>
      <c r="AF74">
        <f t="shared" si="10"/>
        <v>0.8834212067955477</v>
      </c>
      <c r="AG74">
        <f>AG73*(1-(AG$1+AG$5))^($A74-$A73)*(1+2*(E74/E73-1))</f>
        <v>170393957226.2413</v>
      </c>
      <c r="AK74">
        <f t="shared" si="18"/>
        <v>2.6989976199027468</v>
      </c>
      <c r="AO74">
        <f>AO73*(1-AO$1+H73)^($A74-$A73)*(2-E74/E73)</f>
        <v>2.2714750380539015</v>
      </c>
    </row>
    <row r="75" spans="1:41" x14ac:dyDescent="0.25">
      <c r="A75" s="1">
        <v>38174</v>
      </c>
      <c r="B75" s="12">
        <v>16.25</v>
      </c>
      <c r="C75" s="12">
        <v>17.84</v>
      </c>
      <c r="D75">
        <v>410165.27</v>
      </c>
      <c r="E75">
        <v>426779.33</v>
      </c>
      <c r="F75">
        <v>170769.76</v>
      </c>
      <c r="G75">
        <v>177669.99</v>
      </c>
      <c r="H75">
        <f>(1/(1-91/360*VLOOKUP($A75,Tbills!$B$4:$C$974,2,1)/100))^((1)/91)-1</f>
        <v>3.6728649784878442E-5</v>
      </c>
      <c r="I75" s="2">
        <f t="shared" si="17"/>
        <v>274414.16338425328</v>
      </c>
      <c r="L75">
        <f t="shared" si="11"/>
        <v>877309335846.88074</v>
      </c>
      <c r="O75">
        <f t="shared" si="12"/>
        <v>408804179.82832605</v>
      </c>
      <c r="R75">
        <f t="shared" si="13"/>
        <v>7.4530530109686186</v>
      </c>
      <c r="U75" s="2">
        <f t="shared" si="14"/>
        <v>315.17952131037003</v>
      </c>
      <c r="X75">
        <f t="shared" si="15"/>
        <v>16.65320490966667</v>
      </c>
      <c r="AB75">
        <f t="shared" si="16"/>
        <v>277282.29212149093</v>
      </c>
      <c r="AE75">
        <f>ROW()</f>
        <v>75</v>
      </c>
      <c r="AF75">
        <f t="shared" si="10"/>
        <v>0.9108744394618834</v>
      </c>
      <c r="AG75">
        <f>AG74*(1-(AG$1+AG$5))^($A75-$A74)*(1+2*(E75/E74-1))</f>
        <v>180473685294.31177</v>
      </c>
      <c r="AK75">
        <f t="shared" si="18"/>
        <v>2.6184868690178917</v>
      </c>
      <c r="AO75">
        <f>AO74*(1-AO$1+H74)^($A75-$A74)*(2-E75/E74)</f>
        <v>2.2041341634165548</v>
      </c>
    </row>
    <row r="76" spans="1:41" x14ac:dyDescent="0.25">
      <c r="A76" s="1">
        <v>38175</v>
      </c>
      <c r="B76" s="12">
        <v>15.81</v>
      </c>
      <c r="C76" s="12">
        <v>17.66</v>
      </c>
      <c r="D76">
        <v>402208.42</v>
      </c>
      <c r="E76">
        <v>418484.5</v>
      </c>
      <c r="F76">
        <v>169505.93</v>
      </c>
      <c r="G76">
        <v>176348.57</v>
      </c>
      <c r="H76">
        <f>(1/(1-91/360*VLOOKUP($A76,Tbills!$B$4:$C$974,2,1)/100))^((1)/91)-1</f>
        <v>3.6728649784878442E-5</v>
      </c>
      <c r="I76" s="2">
        <f t="shared" si="17"/>
        <v>269084.20555832697</v>
      </c>
      <c r="L76">
        <f t="shared" si="11"/>
        <v>843199637760.50891</v>
      </c>
      <c r="O76">
        <f t="shared" si="12"/>
        <v>396872604.49056935</v>
      </c>
      <c r="R76">
        <f t="shared" si="13"/>
        <v>7.5251411238505188</v>
      </c>
      <c r="U76" s="2">
        <f t="shared" si="14"/>
        <v>312.83931762752815</v>
      </c>
      <c r="X76">
        <f t="shared" si="15"/>
        <v>16.777058746934731</v>
      </c>
      <c r="AB76">
        <f t="shared" si="16"/>
        <v>271883.58840350097</v>
      </c>
      <c r="AE76">
        <f>ROW()</f>
        <v>76</v>
      </c>
      <c r="AF76">
        <f t="shared" si="10"/>
        <v>0.89524348810872034</v>
      </c>
      <c r="AG76">
        <f>AG75*(1-(AG$1+AG$5))^($A76-$A75)*(1+2*(E76/E75-1))</f>
        <v>173452511764.07898</v>
      </c>
      <c r="AK76">
        <f t="shared" si="18"/>
        <v>2.6692551270074487</v>
      </c>
      <c r="AO76">
        <f>AO75*(1-AO$1+H75)^($A76-$A75)*(2-E76/E75)</f>
        <v>2.2469728620590121</v>
      </c>
    </row>
    <row r="77" spans="1:41" x14ac:dyDescent="0.25">
      <c r="A77" s="1">
        <v>38176</v>
      </c>
      <c r="B77" s="12">
        <v>16.2</v>
      </c>
      <c r="C77" s="12">
        <v>18.14</v>
      </c>
      <c r="D77">
        <v>410260.72</v>
      </c>
      <c r="E77">
        <v>426847.28</v>
      </c>
      <c r="F77">
        <v>170864.87</v>
      </c>
      <c r="G77">
        <v>177755.89</v>
      </c>
      <c r="H77">
        <f>(1/(1-91/360*VLOOKUP($A77,Tbills!$B$4:$C$974,2,1)/100))^((1)/91)-1</f>
        <v>3.6728649784878442E-5</v>
      </c>
      <c r="I77" s="2">
        <f t="shared" si="17"/>
        <v>274464.63725822652</v>
      </c>
      <c r="L77">
        <f t="shared" si="11"/>
        <v>876892344180.77722</v>
      </c>
      <c r="O77">
        <f t="shared" si="12"/>
        <v>408755177.95371449</v>
      </c>
      <c r="R77">
        <f t="shared" si="13"/>
        <v>7.4496150613878784</v>
      </c>
      <c r="U77" s="2">
        <f t="shared" si="14"/>
        <v>315.33968137112385</v>
      </c>
      <c r="X77">
        <f t="shared" si="15"/>
        <v>16.643167972980383</v>
      </c>
      <c r="AB77">
        <f t="shared" si="16"/>
        <v>277307.10218213312</v>
      </c>
      <c r="AE77">
        <f>ROW()</f>
        <v>77</v>
      </c>
      <c r="AF77">
        <f t="shared" si="10"/>
        <v>0.89305402425578828</v>
      </c>
      <c r="AG77">
        <f>AG76*(1-(AG$1+AG$5))^($A77-$A76)*(1+2*(E77/E76-1))</f>
        <v>180378805428.71664</v>
      </c>
      <c r="AK77">
        <f t="shared" si="18"/>
        <v>2.6157922620104674</v>
      </c>
      <c r="AO77">
        <f>AO76*(1-AO$1+H76)^($A77-$A76)*(2-E77/E76)</f>
        <v>2.2020699393805212</v>
      </c>
    </row>
    <row r="78" spans="1:41" x14ac:dyDescent="0.25">
      <c r="A78" s="1">
        <v>38177</v>
      </c>
      <c r="B78" s="12">
        <v>15.78</v>
      </c>
      <c r="C78" s="12">
        <v>18.05</v>
      </c>
      <c r="D78">
        <v>413520.81</v>
      </c>
      <c r="E78">
        <v>430223.5</v>
      </c>
      <c r="F78">
        <v>171689.87</v>
      </c>
      <c r="G78">
        <v>178607.64</v>
      </c>
      <c r="H78">
        <f>(1/(1-91/360*VLOOKUP($A78,Tbills!$B$4:$C$974,2,1)/100))^((1)/91)-1</f>
        <v>3.6728649784878442E-5</v>
      </c>
      <c r="I78" s="2">
        <f t="shared" si="17"/>
        <v>276638.89357529784</v>
      </c>
      <c r="L78">
        <f t="shared" si="11"/>
        <v>890756646837.30005</v>
      </c>
      <c r="O78">
        <f t="shared" si="12"/>
        <v>413590916.27305949</v>
      </c>
      <c r="R78">
        <f t="shared" si="13"/>
        <v>7.4198176412481489</v>
      </c>
      <c r="U78" s="2">
        <f t="shared" si="14"/>
        <v>316.85453398985669</v>
      </c>
      <c r="X78">
        <f t="shared" si="15"/>
        <v>16.563414908761477</v>
      </c>
      <c r="AB78">
        <f t="shared" si="16"/>
        <v>279490.76432388282</v>
      </c>
      <c r="AE78">
        <f>ROW()</f>
        <v>78</v>
      </c>
      <c r="AF78">
        <f t="shared" si="10"/>
        <v>0.87423822714681432</v>
      </c>
      <c r="AG78">
        <f>AG77*(1-(AG$1+AG$5))^($A78-$A77)*(1+2*(E78/E77-1))</f>
        <v>183226103452.83655</v>
      </c>
      <c r="AK78">
        <f t="shared" si="18"/>
        <v>2.5949813475504002</v>
      </c>
      <c r="AO78">
        <f>AO77*(1-AO$1+H77)^($A78-$A77)*(2-E78/E77)</f>
        <v>2.1846517357687762</v>
      </c>
    </row>
    <row r="79" spans="1:41" x14ac:dyDescent="0.25">
      <c r="A79" s="1">
        <v>38180</v>
      </c>
      <c r="B79" s="12">
        <v>14.96</v>
      </c>
      <c r="C79" s="12">
        <v>18.329999999999998</v>
      </c>
      <c r="D79">
        <v>412052.03</v>
      </c>
      <c r="E79">
        <v>428647.99</v>
      </c>
      <c r="F79">
        <v>172458.49</v>
      </c>
      <c r="G79">
        <v>179387.54</v>
      </c>
      <c r="H79">
        <f>(1/(1-91/360*VLOOKUP($A79,Tbills!$B$4:$C$974,2,1)/100))^((1)/91)-1</f>
        <v>3.6589291693589487E-5</v>
      </c>
      <c r="I79" s="2">
        <f t="shared" si="17"/>
        <v>275636.1389874579</v>
      </c>
      <c r="L79">
        <f t="shared" si="11"/>
        <v>884209758593.64124</v>
      </c>
      <c r="O79">
        <f t="shared" si="12"/>
        <v>411277434.62377506</v>
      </c>
      <c r="R79">
        <f t="shared" si="13"/>
        <v>7.4323955532008528</v>
      </c>
      <c r="U79" s="2">
        <f t="shared" si="14"/>
        <v>318.24974481236563</v>
      </c>
      <c r="X79">
        <f t="shared" si="15"/>
        <v>16.491070212957261</v>
      </c>
      <c r="AB79">
        <f t="shared" si="16"/>
        <v>278438.12336025998</v>
      </c>
      <c r="AE79">
        <f>ROW()</f>
        <v>79</v>
      </c>
      <c r="AF79">
        <f t="shared" si="10"/>
        <v>0.81614839061647582</v>
      </c>
      <c r="AG79">
        <f>AG78*(1-(AG$1+AG$5))^($A79-$A78)*(1+2*(E79/E78-1))</f>
        <v>181865741485.41464</v>
      </c>
      <c r="AK79">
        <f t="shared" si="18"/>
        <v>2.6041204621994054</v>
      </c>
      <c r="AO79">
        <f>AO78*(1-AO$1+H78)^($A79-$A78)*(2-E79/E78)</f>
        <v>2.1926503957783923</v>
      </c>
    </row>
    <row r="80" spans="1:41" x14ac:dyDescent="0.25">
      <c r="A80" s="1">
        <v>38181</v>
      </c>
      <c r="B80" s="12">
        <v>14.46</v>
      </c>
      <c r="C80" s="12">
        <v>17.96</v>
      </c>
      <c r="D80">
        <v>406191.02</v>
      </c>
      <c r="E80">
        <v>422535.23</v>
      </c>
      <c r="F80">
        <v>171977.82</v>
      </c>
      <c r="G80">
        <v>178880.99</v>
      </c>
      <c r="H80">
        <f>(1/(1-91/360*VLOOKUP($A80,Tbills!$B$4:$C$974,2,1)/100))^((1)/91)-1</f>
        <v>3.6589291693589487E-5</v>
      </c>
      <c r="I80" s="2">
        <f t="shared" si="17"/>
        <v>271708.87724560994</v>
      </c>
      <c r="L80">
        <f t="shared" si="11"/>
        <v>858983706303.80603</v>
      </c>
      <c r="O80">
        <f t="shared" si="12"/>
        <v>402466302.35130286</v>
      </c>
      <c r="R80">
        <f t="shared" si="13"/>
        <v>7.4850522305976428</v>
      </c>
      <c r="U80" s="2">
        <f t="shared" si="14"/>
        <v>317.35499232188897</v>
      </c>
      <c r="X80">
        <f t="shared" si="15"/>
        <v>16.537630714479157</v>
      </c>
      <c r="AB80">
        <f t="shared" si="16"/>
        <v>274457.87072675599</v>
      </c>
      <c r="AE80">
        <f>ROW()</f>
        <v>80</v>
      </c>
      <c r="AF80">
        <f t="shared" si="10"/>
        <v>0.80512249443207129</v>
      </c>
      <c r="AG80">
        <f>AG79*(1-(AG$1+AG$5))^($A80-$A79)*(1+2*(E80/E79-1))</f>
        <v>176672773340.22394</v>
      </c>
      <c r="AK80">
        <f t="shared" si="18"/>
        <v>2.6411336585533625</v>
      </c>
      <c r="AO80">
        <f>AO79*(1-AO$1+H79)^($A80-$A79)*(2-E80/E79)</f>
        <v>2.2239179334439187</v>
      </c>
    </row>
    <row r="81" spans="1:41" x14ac:dyDescent="0.25">
      <c r="A81" s="1">
        <v>38182</v>
      </c>
      <c r="B81" s="12">
        <v>13.76</v>
      </c>
      <c r="C81" s="12">
        <v>18.09</v>
      </c>
      <c r="D81">
        <v>405125.01</v>
      </c>
      <c r="E81">
        <v>421410.87</v>
      </c>
      <c r="F81">
        <v>172589.35</v>
      </c>
      <c r="G81">
        <v>179510.52</v>
      </c>
      <c r="H81">
        <f>(1/(1-91/360*VLOOKUP($A81,Tbills!$B$4:$C$974,2,1)/100))^((1)/91)-1</f>
        <v>3.6589291693589487E-5</v>
      </c>
      <c r="I81" s="2">
        <f t="shared" si="17"/>
        <v>270989.19509540783</v>
      </c>
      <c r="L81">
        <f t="shared" si="11"/>
        <v>854404858642.26758</v>
      </c>
      <c r="O81">
        <f t="shared" si="12"/>
        <v>400846358.60254914</v>
      </c>
      <c r="R81">
        <f t="shared" si="13"/>
        <v>7.4946722216911255</v>
      </c>
      <c r="U81" s="2">
        <f t="shared" si="14"/>
        <v>318.47569823487686</v>
      </c>
      <c r="X81">
        <f t="shared" si="15"/>
        <v>16.479423830721593</v>
      </c>
      <c r="AB81">
        <f t="shared" si="16"/>
        <v>273717.99887101375</v>
      </c>
      <c r="AE81">
        <f>ROW()</f>
        <v>81</v>
      </c>
      <c r="AF81">
        <f t="shared" si="10"/>
        <v>0.76064123825317853</v>
      </c>
      <c r="AG81">
        <f>AG80*(1-(AG$1+AG$5))^($A81-$A80)*(1+2*(E81/E80-1))</f>
        <v>175726604119.19403</v>
      </c>
      <c r="AK81">
        <f t="shared" si="18"/>
        <v>2.648038337133598</v>
      </c>
      <c r="AO81">
        <f>AO80*(1-AO$1+H80)^($A81-$A80)*(2-E81/E80)</f>
        <v>2.229834860918626</v>
      </c>
    </row>
    <row r="82" spans="1:41" x14ac:dyDescent="0.25">
      <c r="A82" s="1">
        <v>38183</v>
      </c>
      <c r="B82" s="12">
        <v>14.71</v>
      </c>
      <c r="C82" s="12">
        <v>19.36</v>
      </c>
      <c r="D82">
        <v>406999.58</v>
      </c>
      <c r="E82">
        <v>423345.37</v>
      </c>
      <c r="F82">
        <v>171453.35</v>
      </c>
      <c r="G82">
        <v>178322.39</v>
      </c>
      <c r="H82">
        <f>(1/(1-91/360*VLOOKUP($A82,Tbills!$B$4:$C$974,2,1)/100))^((1)/91)-1</f>
        <v>3.6589291693589487E-5</v>
      </c>
      <c r="I82" s="2">
        <f t="shared" si="17"/>
        <v>272236.46169036737</v>
      </c>
      <c r="L82">
        <f t="shared" si="11"/>
        <v>862241774690.19434</v>
      </c>
      <c r="O82">
        <f t="shared" si="12"/>
        <v>403592904.55088675</v>
      </c>
      <c r="R82">
        <f t="shared" si="13"/>
        <v>7.4771319334909947</v>
      </c>
      <c r="U82" s="2">
        <f t="shared" si="14"/>
        <v>316.37174554893176</v>
      </c>
      <c r="X82">
        <f t="shared" si="15"/>
        <v>16.58848994905691</v>
      </c>
      <c r="AB82">
        <f t="shared" si="16"/>
        <v>274964.92305425735</v>
      </c>
      <c r="AE82">
        <f>ROW()</f>
        <v>82</v>
      </c>
      <c r="AF82">
        <f t="shared" si="10"/>
        <v>0.7598140495867769</v>
      </c>
      <c r="AG82">
        <f>AG81*(1-(AG$1+AG$5))^($A82-$A81)*(1+2*(E82/E81-1))</f>
        <v>177333985134.39481</v>
      </c>
      <c r="AK82">
        <f t="shared" si="18"/>
        <v>2.6357596658098443</v>
      </c>
      <c r="AO82">
        <f>AO81*(1-AO$1+H81)^($A82-$A81)*(2-E82/E81)</f>
        <v>2.2195978518765433</v>
      </c>
    </row>
    <row r="83" spans="1:41" x14ac:dyDescent="0.25">
      <c r="A83" s="1">
        <v>38184</v>
      </c>
      <c r="B83" s="12">
        <v>14.34</v>
      </c>
      <c r="C83" s="12">
        <v>18.04</v>
      </c>
      <c r="D83">
        <v>409652.01</v>
      </c>
      <c r="E83">
        <v>426088.84</v>
      </c>
      <c r="F83">
        <v>172875.87</v>
      </c>
      <c r="G83">
        <v>179795.37</v>
      </c>
      <c r="H83">
        <f>(1/(1-91/360*VLOOKUP($A83,Tbills!$B$4:$C$974,2,1)/100))^((1)/91)-1</f>
        <v>3.6589291693589487E-5</v>
      </c>
      <c r="I83" s="2">
        <f t="shared" si="17"/>
        <v>274003.95454455737</v>
      </c>
      <c r="L83">
        <f t="shared" si="11"/>
        <v>873409684679.01526</v>
      </c>
      <c r="O83">
        <f t="shared" si="12"/>
        <v>407502369.41463649</v>
      </c>
      <c r="R83">
        <f t="shared" si="13"/>
        <v>7.4525674183383588</v>
      </c>
      <c r="U83" s="2">
        <f t="shared" si="14"/>
        <v>318.98885116015208</v>
      </c>
      <c r="X83">
        <f t="shared" si="15"/>
        <v>16.451459043300105</v>
      </c>
      <c r="AB83">
        <f t="shared" si="16"/>
        <v>276737.17167543794</v>
      </c>
      <c r="AE83">
        <f>ROW()</f>
        <v>83</v>
      </c>
      <c r="AF83">
        <f t="shared" si="10"/>
        <v>0.79490022172949004</v>
      </c>
      <c r="AG83">
        <f>AG82*(1-(AG$1+AG$5))^($A83-$A82)*(1+2*(E83/E82-1))</f>
        <v>179626341070.8371</v>
      </c>
      <c r="AK83">
        <f t="shared" si="18"/>
        <v>2.6185567819038025</v>
      </c>
      <c r="AO83">
        <f>AO82*(1-AO$1+H82)^($A83-$A82)*(2-E83/E82)</f>
        <v>2.2052129756374352</v>
      </c>
    </row>
    <row r="84" spans="1:41" x14ac:dyDescent="0.25">
      <c r="A84" s="1">
        <v>38187</v>
      </c>
      <c r="B84" s="12">
        <v>15.17</v>
      </c>
      <c r="C84" s="12">
        <v>18.72</v>
      </c>
      <c r="D84">
        <v>411613.88</v>
      </c>
      <c r="E84">
        <v>428082.65</v>
      </c>
      <c r="F84">
        <v>174382.98</v>
      </c>
      <c r="G84">
        <v>181343.07</v>
      </c>
      <c r="H84">
        <f>(1/(1-91/360*VLOOKUP($A84,Tbills!$B$4:$C$974,2,1)/100))^((1)/91)-1</f>
        <v>3.700737132739107E-5</v>
      </c>
      <c r="I84" s="2">
        <f t="shared" si="17"/>
        <v>275296.05152460956</v>
      </c>
      <c r="L84">
        <f t="shared" si="11"/>
        <v>881561945986.90259</v>
      </c>
      <c r="O84">
        <f t="shared" si="12"/>
        <v>410321141.5125441</v>
      </c>
      <c r="R84">
        <f t="shared" si="13"/>
        <v>7.4341226293488232</v>
      </c>
      <c r="U84" s="2">
        <f t="shared" si="14"/>
        <v>321.7462185713768</v>
      </c>
      <c r="X84">
        <f t="shared" si="15"/>
        <v>16.309843951640531</v>
      </c>
      <c r="AB84">
        <f t="shared" si="16"/>
        <v>278003.03625363857</v>
      </c>
      <c r="AE84">
        <f>ROW()</f>
        <v>84</v>
      </c>
      <c r="AF84">
        <f t="shared" si="10"/>
        <v>0.81036324786324787</v>
      </c>
      <c r="AG84">
        <f>AG83*(1-(AG$1+AG$5))^($A84-$A83)*(1+2*(E84/E83-1))</f>
        <v>181289073862.39633</v>
      </c>
      <c r="AK84">
        <f t="shared" si="18"/>
        <v>2.6059395408899366</v>
      </c>
      <c r="AO84">
        <f>AO83*(1-AO$1+H83)^($A84-$A83)*(2-E84/E83)</f>
        <v>2.1948914437322138</v>
      </c>
    </row>
    <row r="85" spans="1:41" x14ac:dyDescent="0.25">
      <c r="A85" s="1">
        <v>38188</v>
      </c>
      <c r="B85" s="12">
        <v>14.17</v>
      </c>
      <c r="C85" s="12">
        <v>17.579999999999998</v>
      </c>
      <c r="D85">
        <v>401197.18</v>
      </c>
      <c r="E85">
        <v>417233.33</v>
      </c>
      <c r="F85">
        <v>172584.47</v>
      </c>
      <c r="G85">
        <v>179466.07</v>
      </c>
      <c r="H85">
        <f>(1/(1-91/360*VLOOKUP($A85,Tbills!$B$4:$C$974,2,1)/100))^((1)/91)-1</f>
        <v>3.700737132739107E-5</v>
      </c>
      <c r="I85" s="2">
        <f t="shared" si="17"/>
        <v>268322.59986277169</v>
      </c>
      <c r="L85">
        <f t="shared" si="11"/>
        <v>836870500776.81299</v>
      </c>
      <c r="O85">
        <f t="shared" si="12"/>
        <v>394709080.99978733</v>
      </c>
      <c r="R85">
        <f t="shared" si="13"/>
        <v>7.5279874516248277</v>
      </c>
      <c r="U85" s="2">
        <f t="shared" si="14"/>
        <v>318.42010399447264</v>
      </c>
      <c r="X85">
        <f t="shared" si="15"/>
        <v>16.478660108003101</v>
      </c>
      <c r="AB85">
        <f t="shared" si="16"/>
        <v>270947.88470594143</v>
      </c>
      <c r="AE85">
        <f>ROW()</f>
        <v>85</v>
      </c>
      <c r="AF85">
        <f t="shared" si="10"/>
        <v>0.8060295790671218</v>
      </c>
      <c r="AG85">
        <f>AG84*(1-(AG$1+AG$5))^($A85-$A84)*(1+2*(E85/E84-1))</f>
        <v>172094099414.81058</v>
      </c>
      <c r="AK85">
        <f t="shared" si="18"/>
        <v>2.6718599833502426</v>
      </c>
      <c r="AO85">
        <f>AO84*(1-AO$1+H84)^($A85-$A84)*(2-E85/E84)</f>
        <v>2.2505187856421904</v>
      </c>
    </row>
    <row r="86" spans="1:41" x14ac:dyDescent="0.25">
      <c r="A86" s="1">
        <v>38189</v>
      </c>
      <c r="B86" s="12">
        <v>16.41</v>
      </c>
      <c r="C86" s="12">
        <v>19.3</v>
      </c>
      <c r="D86">
        <v>417053.84</v>
      </c>
      <c r="E86">
        <v>433708.35</v>
      </c>
      <c r="F86">
        <v>175739.09</v>
      </c>
      <c r="G86">
        <v>182739.83</v>
      </c>
      <c r="H86">
        <f>(1/(1-91/360*VLOOKUP($A86,Tbills!$B$4:$C$974,2,1)/100))^((1)/91)-1</f>
        <v>3.700737132739107E-5</v>
      </c>
      <c r="I86" s="2">
        <f t="shared" si="17"/>
        <v>278920.80893939175</v>
      </c>
      <c r="L86">
        <f t="shared" si="11"/>
        <v>902953015991.2041</v>
      </c>
      <c r="O86">
        <f t="shared" si="12"/>
        <v>418073421.55941451</v>
      </c>
      <c r="R86">
        <f t="shared" si="13"/>
        <v>7.3790275021416072</v>
      </c>
      <c r="U86" s="2">
        <f t="shared" si="14"/>
        <v>324.23250387128343</v>
      </c>
      <c r="X86">
        <f t="shared" si="15"/>
        <v>16.178062244906286</v>
      </c>
      <c r="AB86">
        <f t="shared" si="16"/>
        <v>281636.80725032976</v>
      </c>
      <c r="AE86">
        <f>ROW()</f>
        <v>86</v>
      </c>
      <c r="AF86">
        <f t="shared" si="10"/>
        <v>0.85025906735751289</v>
      </c>
      <c r="AG86">
        <f>AG85*(1-(AG$1+AG$5))^($A86-$A85)*(1+2*(E86/E85-1))</f>
        <v>185678576702.67636</v>
      </c>
      <c r="AK86">
        <f t="shared" si="18"/>
        <v>2.5662384642194298</v>
      </c>
      <c r="AO86">
        <f>AO85*(1-AO$1+H85)^($A86-$A85)*(2-E86/E85)</f>
        <v>2.1616540657490346</v>
      </c>
    </row>
    <row r="87" spans="1:41" x14ac:dyDescent="0.25">
      <c r="A87" s="1">
        <v>38190</v>
      </c>
      <c r="B87" s="12">
        <v>15.75</v>
      </c>
      <c r="C87" s="12">
        <v>18.71</v>
      </c>
      <c r="D87">
        <v>403610.95</v>
      </c>
      <c r="E87">
        <v>419712.59</v>
      </c>
      <c r="F87">
        <v>174370.67</v>
      </c>
      <c r="G87">
        <v>181310.14</v>
      </c>
      <c r="H87">
        <f>(1/(1-91/360*VLOOKUP($A87,Tbills!$B$4:$C$974,2,1)/100))^((1)/91)-1</f>
        <v>3.700737132739107E-5</v>
      </c>
      <c r="I87" s="2">
        <f t="shared" si="17"/>
        <v>269923.77693808376</v>
      </c>
      <c r="L87">
        <f t="shared" si="11"/>
        <v>844669538793.60876</v>
      </c>
      <c r="O87">
        <f t="shared" si="12"/>
        <v>397823183.26531643</v>
      </c>
      <c r="R87">
        <f t="shared" si="13"/>
        <v>7.4977490843022956</v>
      </c>
      <c r="U87" s="2">
        <f t="shared" si="14"/>
        <v>321.6999722212779</v>
      </c>
      <c r="X87">
        <f t="shared" si="15"/>
        <v>16.304633866369343</v>
      </c>
      <c r="AB87">
        <f t="shared" si="16"/>
        <v>272538.89056203671</v>
      </c>
      <c r="AE87">
        <f>ROW()</f>
        <v>87</v>
      </c>
      <c r="AF87">
        <f t="shared" si="10"/>
        <v>0.84179583110636025</v>
      </c>
      <c r="AG87">
        <f>AG86*(1-(AG$1+AG$5))^($A87-$A86)*(1+2*(E87/E86-1))</f>
        <v>173689035321.53406</v>
      </c>
      <c r="AK87">
        <f t="shared" si="18"/>
        <v>2.6489275489805362</v>
      </c>
      <c r="AO87">
        <f>AO86*(1-AO$1+H86)^($A87-$A86)*(2-E87/E86)</f>
        <v>2.2314106473282478</v>
      </c>
    </row>
    <row r="88" spans="1:41" x14ac:dyDescent="0.25">
      <c r="A88" s="1">
        <v>38191</v>
      </c>
      <c r="B88" s="12">
        <v>16.5</v>
      </c>
      <c r="C88" s="12">
        <v>19.13</v>
      </c>
      <c r="D88">
        <v>405254.86</v>
      </c>
      <c r="E88">
        <v>421406.55</v>
      </c>
      <c r="F88">
        <v>177352.81</v>
      </c>
      <c r="G88">
        <v>184404.26</v>
      </c>
      <c r="H88">
        <f>(1/(1-91/360*VLOOKUP($A88,Tbills!$B$4:$C$974,2,1)/100))^((1)/91)-1</f>
        <v>3.700737132739107E-5</v>
      </c>
      <c r="I88" s="2">
        <f t="shared" si="17"/>
        <v>271016.5697104219</v>
      </c>
      <c r="L88">
        <f t="shared" si="11"/>
        <v>851480730669.13599</v>
      </c>
      <c r="O88">
        <f t="shared" si="12"/>
        <v>400218117.54116106</v>
      </c>
      <c r="R88">
        <f t="shared" si="13"/>
        <v>7.4822803714058539</v>
      </c>
      <c r="U88" s="2">
        <f t="shared" si="14"/>
        <v>327.19380421622049</v>
      </c>
      <c r="X88">
        <f t="shared" si="15"/>
        <v>16.026390010208591</v>
      </c>
      <c r="AB88">
        <f t="shared" si="16"/>
        <v>273629.31708825042</v>
      </c>
      <c r="AE88">
        <f>ROW()</f>
        <v>88</v>
      </c>
      <c r="AF88">
        <f t="shared" si="10"/>
        <v>0.86251960271824368</v>
      </c>
      <c r="AG88">
        <f>AG87*(1-(AG$1+AG$5))^($A88-$A87)*(1+2*(E88/E87-1))</f>
        <v>175085152875.04907</v>
      </c>
      <c r="AK88">
        <f t="shared" si="18"/>
        <v>2.6381136007089685</v>
      </c>
      <c r="AO88">
        <f>AO87*(1-AO$1+H87)^($A88-$A87)*(2-E88/E87)</f>
        <v>2.2224047208519941</v>
      </c>
    </row>
    <row r="89" spans="1:41" x14ac:dyDescent="0.25">
      <c r="A89" s="1">
        <v>38194</v>
      </c>
      <c r="B89" s="12">
        <v>17.3</v>
      </c>
      <c r="C89" s="12">
        <v>19.27</v>
      </c>
      <c r="D89">
        <v>408084.47</v>
      </c>
      <c r="E89">
        <v>424302.15</v>
      </c>
      <c r="F89">
        <v>179126.43</v>
      </c>
      <c r="G89">
        <v>186227.93</v>
      </c>
      <c r="H89">
        <f>(1/(1-91/360*VLOOKUP($A89,Tbills!$B$4:$C$974,2,1)/100))^((1)/91)-1</f>
        <v>3.9655582489528385E-5</v>
      </c>
      <c r="I89" s="2">
        <f t="shared" si="17"/>
        <v>272888.92504504428</v>
      </c>
      <c r="L89">
        <f t="shared" si="11"/>
        <v>863167874367.16809</v>
      </c>
      <c r="O89">
        <f t="shared" si="12"/>
        <v>404302254.19252145</v>
      </c>
      <c r="R89">
        <f t="shared" si="13"/>
        <v>7.4555627826756652</v>
      </c>
      <c r="U89" s="2">
        <f t="shared" si="14"/>
        <v>330.44173858405924</v>
      </c>
      <c r="X89">
        <f t="shared" si="15"/>
        <v>15.868023740389726</v>
      </c>
      <c r="AB89">
        <f t="shared" si="16"/>
        <v>275480.6832467757</v>
      </c>
      <c r="AE89">
        <f>ROW()</f>
        <v>89</v>
      </c>
      <c r="AF89">
        <f t="shared" si="10"/>
        <v>0.89776855215360674</v>
      </c>
      <c r="AG89">
        <f>AG88*(1-(AG$1+AG$5))^($A89-$A88)*(1+2*(E89/E88-1))</f>
        <v>177473326066.95593</v>
      </c>
      <c r="AK89">
        <f t="shared" si="18"/>
        <v>2.6196203352630731</v>
      </c>
      <c r="AO89">
        <f>AO88*(1-AO$1+H88)^($A89-$A88)*(2-E89/E88)</f>
        <v>2.2071341079055404</v>
      </c>
    </row>
    <row r="90" spans="1:41" x14ac:dyDescent="0.25">
      <c r="A90" s="1">
        <v>38195</v>
      </c>
      <c r="B90" s="12">
        <v>16.55</v>
      </c>
      <c r="C90" s="12">
        <v>18.5</v>
      </c>
      <c r="D90">
        <v>395919.15</v>
      </c>
      <c r="E90">
        <v>411636.55</v>
      </c>
      <c r="F90">
        <v>177022.87</v>
      </c>
      <c r="G90">
        <v>184033.59</v>
      </c>
      <c r="H90">
        <f>(1/(1-91/360*VLOOKUP($A90,Tbills!$B$4:$C$974,2,1)/100))^((1)/91)-1</f>
        <v>3.9655582489528385E-5</v>
      </c>
      <c r="I90" s="2">
        <f t="shared" si="17"/>
        <v>264747.43525689497</v>
      </c>
      <c r="L90">
        <f t="shared" si="11"/>
        <v>811631512068.22913</v>
      </c>
      <c r="O90">
        <f t="shared" si="12"/>
        <v>386186347.92269897</v>
      </c>
      <c r="R90">
        <f t="shared" si="13"/>
        <v>7.5664965832861499</v>
      </c>
      <c r="U90" s="2">
        <f t="shared" si="14"/>
        <v>326.55325401917213</v>
      </c>
      <c r="X90">
        <f t="shared" si="15"/>
        <v>16.055040908377833</v>
      </c>
      <c r="AB90">
        <f t="shared" si="16"/>
        <v>267248.14951165149</v>
      </c>
      <c r="AE90">
        <f>ROW()</f>
        <v>90</v>
      </c>
      <c r="AF90">
        <f t="shared" si="10"/>
        <v>0.89459459459459467</v>
      </c>
      <c r="AG90">
        <f>AG89*(1-(AG$1+AG$5))^($A90-$A89)*(1+2*(E90/E89-1))</f>
        <v>166872393674.5267</v>
      </c>
      <c r="AK90">
        <f t="shared" si="18"/>
        <v>2.6976914669035703</v>
      </c>
      <c r="AO90">
        <f>AO89*(1-AO$1+H89)^($A90-$A89)*(2-E90/E89)</f>
        <v>2.2730240689526897</v>
      </c>
    </row>
    <row r="91" spans="1:41" x14ac:dyDescent="0.25">
      <c r="A91" s="1">
        <v>38196</v>
      </c>
      <c r="B91" s="12">
        <v>16.149999999999999</v>
      </c>
      <c r="C91" s="12">
        <v>18.14</v>
      </c>
      <c r="D91">
        <v>389458.16</v>
      </c>
      <c r="E91">
        <v>404902.75</v>
      </c>
      <c r="F91">
        <v>177339.05</v>
      </c>
      <c r="G91">
        <v>184354.99</v>
      </c>
      <c r="H91">
        <f>(1/(1-91/360*VLOOKUP($A91,Tbills!$B$4:$C$974,2,1)/100))^((1)/91)-1</f>
        <v>3.9655582489528385E-5</v>
      </c>
      <c r="I91" s="2">
        <f t="shared" si="17"/>
        <v>260420.68149115966</v>
      </c>
      <c r="L91">
        <f t="shared" si="11"/>
        <v>785072835263.3551</v>
      </c>
      <c r="O91">
        <f t="shared" si="12"/>
        <v>376697448.0368644</v>
      </c>
      <c r="R91">
        <f t="shared" si="13"/>
        <v>7.6280404054207205</v>
      </c>
      <c r="U91" s="2">
        <f t="shared" si="14"/>
        <v>327.12853302183333</v>
      </c>
      <c r="X91">
        <f t="shared" si="15"/>
        <v>16.027044839370337</v>
      </c>
      <c r="AB91">
        <f t="shared" si="16"/>
        <v>262867.17722621351</v>
      </c>
      <c r="AE91">
        <f>ROW()</f>
        <v>91</v>
      </c>
      <c r="AF91">
        <f t="shared" si="10"/>
        <v>0.89029768467475179</v>
      </c>
      <c r="AG91">
        <f>AG90*(1-(AG$1+AG$5))^($A91-$A90)*(1+2*(E91/E90-1))</f>
        <v>161407354914.46701</v>
      </c>
      <c r="AK91">
        <f t="shared" si="18"/>
        <v>2.7416942365289318</v>
      </c>
      <c r="AO91">
        <f>AO90*(1-AO$1+H90)^($A91-$A90)*(2-E91/E90)</f>
        <v>2.3102137399640954</v>
      </c>
    </row>
    <row r="92" spans="1:41" x14ac:dyDescent="0.25">
      <c r="A92" s="1">
        <v>38197</v>
      </c>
      <c r="B92" s="12">
        <v>15.68</v>
      </c>
      <c r="C92" s="12">
        <v>17.670000000000002</v>
      </c>
      <c r="D92">
        <v>382070.09</v>
      </c>
      <c r="E92">
        <v>397205.64</v>
      </c>
      <c r="F92">
        <v>178237.61</v>
      </c>
      <c r="G92">
        <v>185281.79</v>
      </c>
      <c r="H92">
        <f>(1/(1-91/360*VLOOKUP($A92,Tbills!$B$4:$C$974,2,1)/100))^((1)/91)-1</f>
        <v>3.9655582489528385E-5</v>
      </c>
      <c r="I92" s="2">
        <f t="shared" si="17"/>
        <v>255474.23907186717</v>
      </c>
      <c r="L92">
        <f t="shared" si="11"/>
        <v>755220528606.26013</v>
      </c>
      <c r="O92">
        <f t="shared" si="12"/>
        <v>365943715.46733558</v>
      </c>
      <c r="R92">
        <f t="shared" si="13"/>
        <v>7.700195962890386</v>
      </c>
      <c r="U92" s="2">
        <f t="shared" si="14"/>
        <v>328.77804502646177</v>
      </c>
      <c r="X92">
        <f t="shared" si="15"/>
        <v>15.946515324151214</v>
      </c>
      <c r="AB92">
        <f t="shared" si="16"/>
        <v>257861.14079510845</v>
      </c>
      <c r="AE92">
        <f>ROW()</f>
        <v>92</v>
      </c>
      <c r="AF92">
        <f t="shared" si="10"/>
        <v>0.88737973967175998</v>
      </c>
      <c r="AG92">
        <f>AG91*(1-(AG$1+AG$5))^($A92-$A91)*(1+2*(E92/E91-1))</f>
        <v>155265487642.39056</v>
      </c>
      <c r="AK92">
        <f t="shared" si="18"/>
        <v>2.7936831030955842</v>
      </c>
      <c r="AO92">
        <f>AO91*(1-AO$1+H91)^($A92-$A91)*(2-E92/E91)</f>
        <v>2.3541366662035546</v>
      </c>
    </row>
    <row r="93" spans="1:41" x14ac:dyDescent="0.25">
      <c r="A93" s="1">
        <v>38198</v>
      </c>
      <c r="B93" s="12">
        <v>15.32</v>
      </c>
      <c r="C93" s="12">
        <v>17.46</v>
      </c>
      <c r="D93">
        <v>380141.24</v>
      </c>
      <c r="E93">
        <v>395184.63</v>
      </c>
      <c r="F93">
        <v>177575.49</v>
      </c>
      <c r="G93">
        <v>184586.16</v>
      </c>
      <c r="H93">
        <f>(1/(1-91/360*VLOOKUP($A93,Tbills!$B$4:$C$974,2,1)/100))^((1)/91)-1</f>
        <v>3.9655582489528385E-5</v>
      </c>
      <c r="I93" s="2">
        <f t="shared" si="17"/>
        <v>254178.30008021291</v>
      </c>
      <c r="L93">
        <f t="shared" si="11"/>
        <v>747531150415.38745</v>
      </c>
      <c r="O93">
        <f t="shared" si="12"/>
        <v>363138557.0616647</v>
      </c>
      <c r="R93">
        <f t="shared" si="13"/>
        <v>7.7194365533444644</v>
      </c>
      <c r="U93" s="2">
        <f t="shared" si="14"/>
        <v>327.548707947933</v>
      </c>
      <c r="X93">
        <f t="shared" si="15"/>
        <v>16.006428339456221</v>
      </c>
      <c r="AB93">
        <f t="shared" si="16"/>
        <v>256540.18073240665</v>
      </c>
      <c r="AE93">
        <f>ROW()</f>
        <v>93</v>
      </c>
      <c r="AF93">
        <f t="shared" si="10"/>
        <v>0.87743413516609392</v>
      </c>
      <c r="AG93">
        <f>AG92*(1-(AG$1+AG$5))^($A93-$A92)*(1+2*(E93/E92-1))</f>
        <v>153680305391.41541</v>
      </c>
      <c r="AK93">
        <f t="shared" si="18"/>
        <v>2.8077667787832374</v>
      </c>
      <c r="AO93">
        <f>AO92*(1-AO$1+H92)^($A93-$A92)*(2-E93/E92)</f>
        <v>2.3661209935790901</v>
      </c>
    </row>
    <row r="94" spans="1:41" x14ac:dyDescent="0.25">
      <c r="A94" s="1">
        <v>38201</v>
      </c>
      <c r="B94" s="12">
        <v>15.37</v>
      </c>
      <c r="C94" s="12">
        <v>17.32</v>
      </c>
      <c r="D94">
        <v>374512.47</v>
      </c>
      <c r="E94">
        <v>389286.1</v>
      </c>
      <c r="F94">
        <v>176495.9</v>
      </c>
      <c r="G94">
        <v>183441.98</v>
      </c>
      <c r="H94">
        <f>(1/(1-91/360*VLOOKUP($A94,Tbills!$B$4:$C$974,2,1)/100))^((1)/91)-1</f>
        <v>4.0770811813084507E-5</v>
      </c>
      <c r="I94" s="2">
        <f t="shared" si="17"/>
        <v>250396.35195658769</v>
      </c>
      <c r="L94">
        <f t="shared" si="11"/>
        <v>725206186345.21338</v>
      </c>
      <c r="O94">
        <f t="shared" si="12"/>
        <v>354972353.43617946</v>
      </c>
      <c r="R94">
        <f t="shared" si="13"/>
        <v>7.7759921017823972</v>
      </c>
      <c r="U94" s="2">
        <f t="shared" si="14"/>
        <v>325.53352487825515</v>
      </c>
      <c r="X94">
        <f t="shared" si="15"/>
        <v>16.105829009497413</v>
      </c>
      <c r="AB94">
        <f t="shared" si="16"/>
        <v>252684.62784423088</v>
      </c>
      <c r="AE94">
        <f>ROW()</f>
        <v>94</v>
      </c>
      <c r="AF94">
        <f t="shared" si="10"/>
        <v>0.88741339491916849</v>
      </c>
      <c r="AG94">
        <f>AG93*(1-(AG$1+AG$5))^($A94-$A93)*(1+2*(E94/E93-1))</f>
        <v>149077565493.41046</v>
      </c>
      <c r="AK94">
        <f t="shared" si="18"/>
        <v>2.8492773803566349</v>
      </c>
      <c r="AO94">
        <f>AO93*(1-AO$1+H93)^($A94-$A93)*(2-E94/E93)</f>
        <v>2.401456971140409</v>
      </c>
    </row>
    <row r="95" spans="1:41" x14ac:dyDescent="0.25">
      <c r="A95" s="1">
        <v>38202</v>
      </c>
      <c r="B95" s="12">
        <v>16.03</v>
      </c>
      <c r="C95" s="12">
        <v>17.75</v>
      </c>
      <c r="D95">
        <v>375371.03</v>
      </c>
      <c r="E95">
        <v>390162.66</v>
      </c>
      <c r="F95">
        <v>177731.57</v>
      </c>
      <c r="G95">
        <v>184718.8</v>
      </c>
      <c r="H95">
        <f>(1/(1-91/360*VLOOKUP($A95,Tbills!$B$4:$C$974,2,1)/100))^((1)/91)-1</f>
        <v>4.0770811813084507E-5</v>
      </c>
      <c r="I95" s="2">
        <f t="shared" si="17"/>
        <v>250964.25946447547</v>
      </c>
      <c r="L95">
        <f t="shared" si="11"/>
        <v>728468866077.02344</v>
      </c>
      <c r="O95">
        <f t="shared" si="12"/>
        <v>356159293.96321088</v>
      </c>
      <c r="R95">
        <f t="shared" si="13"/>
        <v>7.7668863345511729</v>
      </c>
      <c r="U95" s="2">
        <f t="shared" si="14"/>
        <v>327.80463280035968</v>
      </c>
      <c r="X95">
        <f t="shared" si="15"/>
        <v>15.993787364822893</v>
      </c>
      <c r="AB95">
        <f t="shared" si="16"/>
        <v>253244.77103943692</v>
      </c>
      <c r="AE95">
        <f>ROW()</f>
        <v>95</v>
      </c>
      <c r="AF95">
        <f t="shared" si="10"/>
        <v>0.90309859154929584</v>
      </c>
      <c r="AG95">
        <f>AG94*(1-(AG$1+AG$5))^($A95-$A94)*(1+2*(E95/E94-1))</f>
        <v>149743878506.0741</v>
      </c>
      <c r="AK95">
        <f t="shared" si="18"/>
        <v>2.8427292223719545</v>
      </c>
      <c r="AO95">
        <f>AO94*(1-AO$1+H94)^($A95-$A94)*(2-E95/E94)</f>
        <v>2.3960586506633668</v>
      </c>
    </row>
    <row r="96" spans="1:41" x14ac:dyDescent="0.25">
      <c r="A96" s="1">
        <v>38203</v>
      </c>
      <c r="B96" s="12">
        <v>16.21</v>
      </c>
      <c r="C96" s="12">
        <v>17.920000000000002</v>
      </c>
      <c r="D96">
        <v>373678.62</v>
      </c>
      <c r="E96">
        <v>388387.66</v>
      </c>
      <c r="F96">
        <v>178231.92</v>
      </c>
      <c r="G96">
        <v>185231.29</v>
      </c>
      <c r="H96">
        <f>(1/(1-91/360*VLOOKUP($A96,Tbills!$B$4:$C$974,2,1)/100))^((1)/91)-1</f>
        <v>4.0770811813084507E-5</v>
      </c>
      <c r="I96" s="2">
        <f t="shared" si="17"/>
        <v>249826.66205255382</v>
      </c>
      <c r="L96">
        <f t="shared" si="11"/>
        <v>721837494860.04834</v>
      </c>
      <c r="O96">
        <f t="shared" si="12"/>
        <v>353716915.37111223</v>
      </c>
      <c r="R96">
        <f t="shared" si="13"/>
        <v>7.7842017066439064</v>
      </c>
      <c r="U96" s="2">
        <f t="shared" si="14"/>
        <v>328.71945301130444</v>
      </c>
      <c r="X96">
        <f t="shared" si="15"/>
        <v>15.949474028409087</v>
      </c>
      <c r="AB96">
        <f t="shared" si="16"/>
        <v>252083.87395728254</v>
      </c>
      <c r="AE96">
        <f>ROW()</f>
        <v>96</v>
      </c>
      <c r="AF96">
        <f t="shared" si="10"/>
        <v>0.90457589285714279</v>
      </c>
      <c r="AG96">
        <f>AG95*(1-(AG$1+AG$5))^($A96-$A95)*(1+2*(E96/E95-1))</f>
        <v>148376393264.35495</v>
      </c>
      <c r="AK96">
        <f t="shared" si="18"/>
        <v>2.85552888751024</v>
      </c>
      <c r="AO96">
        <f>AO95*(1-AO$1+H95)^($A96-$A95)*(2-E96/E95)</f>
        <v>2.4069683521708263</v>
      </c>
    </row>
    <row r="97" spans="1:41" x14ac:dyDescent="0.25">
      <c r="A97" s="1">
        <v>38204</v>
      </c>
      <c r="B97" s="12">
        <v>18.32</v>
      </c>
      <c r="C97" s="12">
        <v>18.93</v>
      </c>
      <c r="D97">
        <v>385658.04</v>
      </c>
      <c r="E97">
        <v>400822.79</v>
      </c>
      <c r="F97">
        <v>180473.09</v>
      </c>
      <c r="G97">
        <v>187552.92</v>
      </c>
      <c r="H97">
        <f>(1/(1-91/360*VLOOKUP($A97,Tbills!$B$4:$C$974,2,1)/100))^((1)/91)-1</f>
        <v>4.0770811813084507E-5</v>
      </c>
      <c r="I97" s="2">
        <f t="shared" si="17"/>
        <v>257829.33882544117</v>
      </c>
      <c r="L97">
        <f t="shared" si="11"/>
        <v>768056685477.77917</v>
      </c>
      <c r="O97">
        <f t="shared" si="12"/>
        <v>370692021.9157058</v>
      </c>
      <c r="R97">
        <f t="shared" si="13"/>
        <v>7.6592408328290418</v>
      </c>
      <c r="U97" s="2">
        <f t="shared" si="14"/>
        <v>332.84480621029724</v>
      </c>
      <c r="X97">
        <f t="shared" si="15"/>
        <v>15.749628004621496</v>
      </c>
      <c r="AB97">
        <f t="shared" si="16"/>
        <v>260145.85241254585</v>
      </c>
      <c r="AE97">
        <f>ROW()</f>
        <v>97</v>
      </c>
      <c r="AF97">
        <f t="shared" si="10"/>
        <v>0.96777601690438464</v>
      </c>
      <c r="AG97">
        <f>AG96*(1-(AG$1+AG$5))^($A97-$A96)*(1+2*(E97/E96-1))</f>
        <v>157872300408.24097</v>
      </c>
      <c r="AK97">
        <f t="shared" si="18"/>
        <v>2.7639737809905101</v>
      </c>
      <c r="AO97">
        <f>AO96*(1-AO$1+H96)^($A97-$A96)*(2-E97/E96)</f>
        <v>2.3299125061135073</v>
      </c>
    </row>
    <row r="98" spans="1:41" x14ac:dyDescent="0.25">
      <c r="A98" s="1">
        <v>38205</v>
      </c>
      <c r="B98" s="12">
        <v>19.34</v>
      </c>
      <c r="C98" s="12">
        <v>19.47</v>
      </c>
      <c r="D98">
        <v>396446.6</v>
      </c>
      <c r="E98">
        <v>412019.24</v>
      </c>
      <c r="F98">
        <v>182735.05</v>
      </c>
      <c r="G98">
        <v>189895.97</v>
      </c>
      <c r="H98">
        <f>(1/(1-91/360*VLOOKUP($A98,Tbills!$B$4:$C$974,2,1)/100))^((1)/91)-1</f>
        <v>4.0770811813084507E-5</v>
      </c>
      <c r="I98" s="2">
        <f t="shared" si="17"/>
        <v>265035.50237943936</v>
      </c>
      <c r="L98">
        <f t="shared" si="11"/>
        <v>810962367181.5979</v>
      </c>
      <c r="O98">
        <f t="shared" si="12"/>
        <v>386211187.46451682</v>
      </c>
      <c r="R98">
        <f t="shared" si="13"/>
        <v>7.5519240908642535</v>
      </c>
      <c r="U98" s="2">
        <f t="shared" si="14"/>
        <v>337.00829989689436</v>
      </c>
      <c r="X98">
        <f t="shared" si="15"/>
        <v>15.552930845600207</v>
      </c>
      <c r="AB98">
        <f t="shared" si="16"/>
        <v>267403.35645177198</v>
      </c>
      <c r="AE98">
        <f>ROW()</f>
        <v>98</v>
      </c>
      <c r="AF98">
        <f t="shared" si="10"/>
        <v>0.99332306111967139</v>
      </c>
      <c r="AG98">
        <f>AG97*(1-(AG$1+AG$5))^($A98-$A97)*(1+2*(E98/E97-1))</f>
        <v>166686587376.23859</v>
      </c>
      <c r="AK98">
        <f t="shared" si="18"/>
        <v>2.6866407231129847</v>
      </c>
      <c r="AO98">
        <f>AO97*(1-AO$1+H97)^($A98-$A97)*(2-E98/E97)</f>
        <v>2.2648380792867582</v>
      </c>
    </row>
    <row r="99" spans="1:41" x14ac:dyDescent="0.25">
      <c r="A99" s="1">
        <v>38208</v>
      </c>
      <c r="B99" s="12">
        <v>18.89</v>
      </c>
      <c r="C99" s="12">
        <v>19.09</v>
      </c>
      <c r="D99">
        <v>388216.92</v>
      </c>
      <c r="E99">
        <v>403415.9</v>
      </c>
      <c r="F99">
        <v>181060.28</v>
      </c>
      <c r="G99">
        <v>188132.34</v>
      </c>
      <c r="H99">
        <f>(1/(1-91/360*VLOOKUP($A99,Tbills!$B$4:$C$974,2,1)/100))^((1)/91)-1</f>
        <v>4.0910223523926703E-5</v>
      </c>
      <c r="I99" s="2">
        <f t="shared" si="17"/>
        <v>259514.74937938486</v>
      </c>
      <c r="L99">
        <f t="shared" si="11"/>
        <v>777085076239.00647</v>
      </c>
      <c r="O99">
        <f t="shared" si="12"/>
        <v>374076701.04479688</v>
      </c>
      <c r="R99">
        <f t="shared" si="13"/>
        <v>7.629734834007416</v>
      </c>
      <c r="U99" s="2">
        <f t="shared" si="14"/>
        <v>333.89518695086059</v>
      </c>
      <c r="X99">
        <f t="shared" si="15"/>
        <v>15.697561116862991</v>
      </c>
      <c r="AB99">
        <f t="shared" si="16"/>
        <v>261792.34476514309</v>
      </c>
      <c r="AE99">
        <f>ROW()</f>
        <v>99</v>
      </c>
      <c r="AF99">
        <f t="shared" si="10"/>
        <v>0.98952331063383969</v>
      </c>
      <c r="AG99">
        <f>AG98*(1-(AG$1+AG$5))^($A99-$A98)*(1+2*(E99/E98-1))</f>
        <v>159709302380.01663</v>
      </c>
      <c r="AK99">
        <f t="shared" si="18"/>
        <v>2.74235703362675</v>
      </c>
      <c r="AO99">
        <f>AO98*(1-AO$1+H98)^($A99-$A98)*(2-E99/E98)</f>
        <v>2.3121562286362582</v>
      </c>
    </row>
    <row r="100" spans="1:41" x14ac:dyDescent="0.25">
      <c r="A100" s="1">
        <v>38209</v>
      </c>
      <c r="B100" s="12">
        <v>17.47</v>
      </c>
      <c r="C100" s="12">
        <v>18.28</v>
      </c>
      <c r="D100">
        <v>374278.1</v>
      </c>
      <c r="E100">
        <v>388914.86</v>
      </c>
      <c r="F100">
        <v>178241.87</v>
      </c>
      <c r="G100">
        <v>185196.15</v>
      </c>
      <c r="H100">
        <f>(1/(1-91/360*VLOOKUP($A100,Tbills!$B$4:$C$974,2,1)/100))^((1)/91)-1</f>
        <v>4.0910223523926703E-5</v>
      </c>
      <c r="I100" s="2">
        <f t="shared" si="17"/>
        <v>250190.84414865426</v>
      </c>
      <c r="L100">
        <f t="shared" si="11"/>
        <v>721216348063.98792</v>
      </c>
      <c r="O100">
        <f t="shared" si="12"/>
        <v>353895138.99098504</v>
      </c>
      <c r="R100">
        <f t="shared" si="13"/>
        <v>7.766511554433686</v>
      </c>
      <c r="U100" s="2">
        <f t="shared" si="14"/>
        <v>328.68971228992831</v>
      </c>
      <c r="X100">
        <f t="shared" si="15"/>
        <v>15.942616225593325</v>
      </c>
      <c r="AB100">
        <f t="shared" si="16"/>
        <v>252373.2538368371</v>
      </c>
      <c r="AE100">
        <f>ROW()</f>
        <v>100</v>
      </c>
      <c r="AF100">
        <f t="shared" si="10"/>
        <v>0.95568927789934344</v>
      </c>
      <c r="AG100">
        <f>AG99*(1-(AG$1+AG$5))^($A100-$A99)*(1+2*(E100/E99-1))</f>
        <v>148222603284.06125</v>
      </c>
      <c r="AK100">
        <f t="shared" si="18"/>
        <v>2.8408004764576269</v>
      </c>
      <c r="AO100">
        <f>AO99*(1-AO$1+H99)^($A100-$A99)*(2-E100/E99)</f>
        <v>2.3952775473585048</v>
      </c>
    </row>
    <row r="101" spans="1:41" x14ac:dyDescent="0.25">
      <c r="A101" s="1">
        <v>38210</v>
      </c>
      <c r="B101" s="12">
        <v>18.04</v>
      </c>
      <c r="C101" s="12">
        <v>18.579999999999998</v>
      </c>
      <c r="D101">
        <v>377395.49</v>
      </c>
      <c r="E101">
        <v>392138.25</v>
      </c>
      <c r="F101">
        <v>178268.74</v>
      </c>
      <c r="G101">
        <v>185216.49</v>
      </c>
      <c r="H101">
        <f>(1/(1-91/360*VLOOKUP($A101,Tbills!$B$4:$C$974,2,1)/100))^((1)/91)-1</f>
        <v>4.0910223523926703E-5</v>
      </c>
      <c r="I101" s="2">
        <f t="shared" si="17"/>
        <v>252268.55085363411</v>
      </c>
      <c r="L101">
        <f t="shared" si="11"/>
        <v>733168317123.76245</v>
      </c>
      <c r="O101">
        <f t="shared" si="12"/>
        <v>358282776.1780532</v>
      </c>
      <c r="R101">
        <f t="shared" si="13"/>
        <v>7.733976861175738</v>
      </c>
      <c r="U101" s="2">
        <f t="shared" si="14"/>
        <v>328.73124650024243</v>
      </c>
      <c r="X101">
        <f t="shared" si="15"/>
        <v>15.94092780678681</v>
      </c>
      <c r="AB101">
        <f t="shared" si="16"/>
        <v>254456.09273277668</v>
      </c>
      <c r="AE101">
        <f>ROW()</f>
        <v>101</v>
      </c>
      <c r="AF101">
        <f t="shared" si="10"/>
        <v>0.97093649085037681</v>
      </c>
      <c r="AG101">
        <f>AG100*(1-(AG$1+AG$5))^($A101-$A100)*(1+2*(E101/E100-1))</f>
        <v>150674511969.32849</v>
      </c>
      <c r="AK101">
        <f t="shared" si="18"/>
        <v>2.8171242426148946</v>
      </c>
      <c r="AO101">
        <f>AO100*(1-AO$1+H100)^($A101-$A100)*(2-E101/E100)</f>
        <v>2.3754344160764527</v>
      </c>
    </row>
    <row r="102" spans="1:41" x14ac:dyDescent="0.25">
      <c r="A102" s="1">
        <v>38211</v>
      </c>
      <c r="B102" s="12">
        <v>19.079999999999998</v>
      </c>
      <c r="C102" s="12">
        <v>18.809999999999999</v>
      </c>
      <c r="D102">
        <v>378908.44</v>
      </c>
      <c r="E102">
        <v>393694.26</v>
      </c>
      <c r="F102">
        <v>179353.18</v>
      </c>
      <c r="G102">
        <v>186335.61</v>
      </c>
      <c r="H102">
        <f>(1/(1-91/360*VLOOKUP($A102,Tbills!$B$4:$C$974,2,1)/100))^((1)/91)-1</f>
        <v>4.0910223523926703E-5</v>
      </c>
      <c r="I102" s="2">
        <f t="shared" si="17"/>
        <v>253273.70054483777</v>
      </c>
      <c r="L102">
        <f t="shared" si="11"/>
        <v>738983587033.3479</v>
      </c>
      <c r="O102">
        <f t="shared" si="12"/>
        <v>360403137.19413161</v>
      </c>
      <c r="R102">
        <f t="shared" si="13"/>
        <v>7.7182836731082478</v>
      </c>
      <c r="U102" s="2">
        <f t="shared" si="14"/>
        <v>330.72291190764759</v>
      </c>
      <c r="X102">
        <f t="shared" si="15"/>
        <v>15.844671282003596</v>
      </c>
      <c r="AB102">
        <f t="shared" si="16"/>
        <v>255456.8712058393</v>
      </c>
      <c r="AE102">
        <f>ROW()</f>
        <v>102</v>
      </c>
      <c r="AF102">
        <f t="shared" si="10"/>
        <v>1.0143540669856459</v>
      </c>
      <c r="AG102">
        <f>AG101*(1-(AG$1+AG$5))^($A102-$A101)*(1+2*(E102/E101-1))</f>
        <v>151865151244.50754</v>
      </c>
      <c r="AK102">
        <f t="shared" si="18"/>
        <v>2.8058151667650195</v>
      </c>
      <c r="AO102">
        <f>AO101*(1-AO$1+H101)^($A102-$A101)*(2-E102/E101)</f>
        <v>2.3660179434905886</v>
      </c>
    </row>
    <row r="103" spans="1:41" x14ac:dyDescent="0.25">
      <c r="A103" s="1">
        <v>38212</v>
      </c>
      <c r="B103" s="12">
        <v>17.98</v>
      </c>
      <c r="C103" s="12">
        <v>18.5</v>
      </c>
      <c r="D103">
        <v>373114.64</v>
      </c>
      <c r="E103">
        <v>387658.27</v>
      </c>
      <c r="F103">
        <v>179401.3</v>
      </c>
      <c r="G103">
        <v>186377.98</v>
      </c>
      <c r="H103">
        <f>(1/(1-91/360*VLOOKUP($A103,Tbills!$B$4:$C$974,2,1)/100))^((1)/91)-1</f>
        <v>4.0910223523926703E-5</v>
      </c>
      <c r="I103" s="2">
        <f t="shared" si="17"/>
        <v>249394.87056719305</v>
      </c>
      <c r="L103">
        <f t="shared" si="11"/>
        <v>716320807039.31726</v>
      </c>
      <c r="O103">
        <f t="shared" si="12"/>
        <v>352102899.11181039</v>
      </c>
      <c r="R103">
        <f t="shared" si="13"/>
        <v>7.7770991741808473</v>
      </c>
      <c r="U103" s="2">
        <f t="shared" si="14"/>
        <v>330.80357765389931</v>
      </c>
      <c r="X103">
        <f t="shared" si="15"/>
        <v>15.841130593968749</v>
      </c>
      <c r="AB103">
        <f t="shared" si="16"/>
        <v>251531.52110535867</v>
      </c>
      <c r="AE103">
        <f>ROW()</f>
        <v>103</v>
      </c>
      <c r="AF103">
        <f t="shared" si="10"/>
        <v>0.97189189189189196</v>
      </c>
      <c r="AG103">
        <f>AG102*(1-(AG$1+AG$5))^($A103-$A102)*(1+2*(E103/E102-1))</f>
        <v>147203498120.96008</v>
      </c>
      <c r="AK103">
        <f t="shared" si="18"/>
        <v>2.8487003102236592</v>
      </c>
      <c r="AO103">
        <f>AO102*(1-AO$1+H102)^($A103-$A102)*(2-E103/E102)</f>
        <v>2.4023023733688449</v>
      </c>
    </row>
    <row r="104" spans="1:41" x14ac:dyDescent="0.25">
      <c r="A104" s="1">
        <v>38215</v>
      </c>
      <c r="B104" s="12">
        <v>17.57</v>
      </c>
      <c r="C104" s="12">
        <v>18.170000000000002</v>
      </c>
      <c r="D104">
        <v>362673.48</v>
      </c>
      <c r="E104">
        <v>376762.55</v>
      </c>
      <c r="F104">
        <v>178112.73</v>
      </c>
      <c r="G104">
        <v>185016.42</v>
      </c>
      <c r="H104">
        <f>(1/(1-91/360*VLOOKUP($A104,Tbills!$B$4:$C$974,2,1)/100))^((1)/91)-1</f>
        <v>4.0910223523926703E-5</v>
      </c>
      <c r="I104" s="2">
        <f t="shared" si="17"/>
        <v>242398.12558597917</v>
      </c>
      <c r="L104">
        <f t="shared" si="11"/>
        <v>676045543598.17236</v>
      </c>
      <c r="O104">
        <f t="shared" si="12"/>
        <v>337224230.767829</v>
      </c>
      <c r="R104">
        <f t="shared" si="13"/>
        <v>7.8853232454356057</v>
      </c>
      <c r="U104" s="2">
        <f t="shared" si="14"/>
        <v>328.4035196647103</v>
      </c>
      <c r="X104">
        <f t="shared" si="15"/>
        <v>15.957043746475859</v>
      </c>
      <c r="AB104">
        <f t="shared" si="16"/>
        <v>244436.27994943794</v>
      </c>
      <c r="AE104">
        <f>ROW()</f>
        <v>104</v>
      </c>
      <c r="AF104">
        <f t="shared" si="10"/>
        <v>0.96697853604843143</v>
      </c>
      <c r="AG104">
        <f>AG103*(1-(AG$1+AG$5))^($A104-$A103)*(1+2*(E104/E103-1))</f>
        <v>138914701076.66278</v>
      </c>
      <c r="AK104">
        <f t="shared" si="18"/>
        <v>2.9283581203561848</v>
      </c>
      <c r="AO104">
        <f>AO103*(1-AO$1+H103)^($A104-$A103)*(2-E104/E103)</f>
        <v>2.4698517768797799</v>
      </c>
    </row>
    <row r="105" spans="1:41" x14ac:dyDescent="0.25">
      <c r="A105" s="1">
        <v>38216</v>
      </c>
      <c r="B105" s="12">
        <v>17.02</v>
      </c>
      <c r="C105" s="12">
        <v>17.93</v>
      </c>
      <c r="D105">
        <v>356365.91</v>
      </c>
      <c r="E105">
        <v>370194.53</v>
      </c>
      <c r="F105">
        <v>177635.53</v>
      </c>
      <c r="G105">
        <v>184513.15</v>
      </c>
      <c r="H105">
        <f>(1/(1-91/360*VLOOKUP($A105,Tbills!$B$4:$C$974,2,1)/100))^((1)/91)-1</f>
        <v>4.0910223523926703E-5</v>
      </c>
      <c r="I105" s="2">
        <f t="shared" si="17"/>
        <v>238176.56117416933</v>
      </c>
      <c r="L105">
        <f t="shared" si="11"/>
        <v>652472029731.01086</v>
      </c>
      <c r="O105">
        <f t="shared" si="12"/>
        <v>328395028.37648463</v>
      </c>
      <c r="R105">
        <f t="shared" si="13"/>
        <v>7.9536952454224803</v>
      </c>
      <c r="U105" s="2">
        <f t="shared" si="14"/>
        <v>327.51567407228328</v>
      </c>
      <c r="X105">
        <f t="shared" si="15"/>
        <v>16.000511875265694</v>
      </c>
      <c r="AB105">
        <f t="shared" si="16"/>
        <v>240166.70146720577</v>
      </c>
      <c r="AE105">
        <f>ROW()</f>
        <v>105</v>
      </c>
      <c r="AF105">
        <f t="shared" si="10"/>
        <v>0.94924707194645841</v>
      </c>
      <c r="AG105">
        <f>AG104*(1-(AG$1+AG$5))^($A105-$A104)*(1+2*(E105/E104-1))</f>
        <v>134066843212.00859</v>
      </c>
      <c r="AK105">
        <f t="shared" si="18"/>
        <v>2.9792687868232446</v>
      </c>
      <c r="AO105">
        <f>AO104*(1-AO$1+H104)^($A105-$A104)*(2-E105/E104)</f>
        <v>2.5129180288683095</v>
      </c>
    </row>
    <row r="106" spans="1:41" x14ac:dyDescent="0.25">
      <c r="A106" s="1">
        <v>38217</v>
      </c>
      <c r="B106" s="12">
        <v>16.23</v>
      </c>
      <c r="C106" s="12">
        <v>17.510000000000002</v>
      </c>
      <c r="D106">
        <v>348935.79</v>
      </c>
      <c r="E106">
        <v>362460.94</v>
      </c>
      <c r="F106">
        <v>175704.58</v>
      </c>
      <c r="G106">
        <v>182499.89</v>
      </c>
      <c r="H106">
        <f>(1/(1-91/360*VLOOKUP($A106,Tbills!$B$4:$C$974,2,1)/100))^((1)/91)-1</f>
        <v>4.0910223523926703E-5</v>
      </c>
      <c r="I106" s="2">
        <f t="shared" si="17"/>
        <v>233204.9663667015</v>
      </c>
      <c r="L106">
        <f t="shared" si="11"/>
        <v>625208265286.95093</v>
      </c>
      <c r="O106">
        <f t="shared" si="12"/>
        <v>318093749.39770716</v>
      </c>
      <c r="R106">
        <f t="shared" si="13"/>
        <v>8.0364107167452747</v>
      </c>
      <c r="U106" s="2">
        <f t="shared" si="14"/>
        <v>323.9475840207902</v>
      </c>
      <c r="X106">
        <f t="shared" si="15"/>
        <v>16.175160140467643</v>
      </c>
      <c r="AB106">
        <f t="shared" si="16"/>
        <v>235141.27378630935</v>
      </c>
      <c r="AE106">
        <f>ROW()</f>
        <v>106</v>
      </c>
      <c r="AF106">
        <f t="shared" si="10"/>
        <v>0.92689891490576803</v>
      </c>
      <c r="AG106">
        <f>AG105*(1-(AG$1+AG$5))^($A106-$A105)*(1+2*(E106/E105-1))</f>
        <v>128461037508.51311</v>
      </c>
      <c r="AK106">
        <f t="shared" si="18"/>
        <v>3.0413658734975995</v>
      </c>
      <c r="AO106">
        <f>AO105*(1-AO$1+H105)^($A106-$A105)*(2-E106/E105)</f>
        <v>2.5654244889100326</v>
      </c>
    </row>
    <row r="107" spans="1:41" x14ac:dyDescent="0.25">
      <c r="A107" s="1">
        <v>38218</v>
      </c>
      <c r="B107" s="12">
        <v>16.96</v>
      </c>
      <c r="C107" s="12">
        <v>17.850000000000001</v>
      </c>
      <c r="D107">
        <v>350521.63</v>
      </c>
      <c r="E107">
        <v>364093.42</v>
      </c>
      <c r="F107">
        <v>176188.84</v>
      </c>
      <c r="G107">
        <v>182995.41</v>
      </c>
      <c r="H107">
        <f>(1/(1-91/360*VLOOKUP($A107,Tbills!$B$4:$C$974,2,1)/100))^((1)/91)-1</f>
        <v>4.0910223523926703E-5</v>
      </c>
      <c r="I107" s="2">
        <f t="shared" si="17"/>
        <v>234259.12182893552</v>
      </c>
      <c r="L107">
        <f t="shared" si="11"/>
        <v>630837279675.94312</v>
      </c>
      <c r="O107">
        <f t="shared" si="12"/>
        <v>320231941.00889498</v>
      </c>
      <c r="R107">
        <f t="shared" si="13"/>
        <v>8.0179507367154308</v>
      </c>
      <c r="U107" s="2">
        <f t="shared" si="14"/>
        <v>324.83249631001956</v>
      </c>
      <c r="X107">
        <f t="shared" si="15"/>
        <v>16.131304971443477</v>
      </c>
      <c r="AB107">
        <f t="shared" si="16"/>
        <v>236192.08635948642</v>
      </c>
      <c r="AE107">
        <f>ROW()</f>
        <v>107</v>
      </c>
      <c r="AF107">
        <f t="shared" si="10"/>
        <v>0.95014005602240892</v>
      </c>
      <c r="AG107">
        <f>AG106*(1-(AG$1+AG$5))^($A107-$A106)*(1+2*(E107/E106-1))</f>
        <v>129613815338.50398</v>
      </c>
      <c r="AK107">
        <f t="shared" si="18"/>
        <v>3.027526916750173</v>
      </c>
      <c r="AO107">
        <f>AO106*(1-AO$1+H106)^($A107-$A106)*(2-E107/E106)</f>
        <v>2.5538801501446291</v>
      </c>
    </row>
    <row r="108" spans="1:41" x14ac:dyDescent="0.25">
      <c r="A108" s="1">
        <v>38219</v>
      </c>
      <c r="B108" s="12">
        <v>16</v>
      </c>
      <c r="C108" s="12">
        <v>17.5</v>
      </c>
      <c r="D108">
        <v>345904.94</v>
      </c>
      <c r="E108">
        <v>359283.08</v>
      </c>
      <c r="F108">
        <v>175438.73</v>
      </c>
      <c r="G108">
        <v>182208.84</v>
      </c>
      <c r="H108">
        <f>(1/(1-91/360*VLOOKUP($A108,Tbills!$B$4:$C$974,2,1)/100))^((1)/91)-1</f>
        <v>4.0910223523926703E-5</v>
      </c>
      <c r="I108" s="2">
        <f t="shared" si="17"/>
        <v>231168.07840605703</v>
      </c>
      <c r="L108">
        <f t="shared" si="11"/>
        <v>614165613151.86621</v>
      </c>
      <c r="O108">
        <f t="shared" si="12"/>
        <v>313875089.03117377</v>
      </c>
      <c r="R108">
        <f t="shared" si="13"/>
        <v>8.0705517840355689</v>
      </c>
      <c r="U108" s="2">
        <f t="shared" si="14"/>
        <v>323.44166089098974</v>
      </c>
      <c r="X108">
        <f t="shared" si="15"/>
        <v>16.20070580275609</v>
      </c>
      <c r="AB108">
        <f t="shared" si="16"/>
        <v>233063.43085937022</v>
      </c>
      <c r="AE108">
        <f>ROW()</f>
        <v>108</v>
      </c>
      <c r="AF108">
        <f t="shared" si="10"/>
        <v>0.91428571428571426</v>
      </c>
      <c r="AG108">
        <f>AG107*(1-(AG$1+AG$5))^($A108-$A107)*(1+2*(E108/E107-1))</f>
        <v>126184691818.97209</v>
      </c>
      <c r="AK108">
        <f t="shared" si="18"/>
        <v>3.0673832135471417</v>
      </c>
      <c r="AO108">
        <f>AO107*(1-AO$1+H107)^($A108-$A107)*(2-E108/E107)</f>
        <v>2.5876317315649415</v>
      </c>
    </row>
    <row r="109" spans="1:41" x14ac:dyDescent="0.25">
      <c r="A109" s="1">
        <v>38222</v>
      </c>
      <c r="B109" s="12">
        <v>15.88</v>
      </c>
      <c r="C109" s="12">
        <v>17.28</v>
      </c>
      <c r="D109">
        <v>342994.07</v>
      </c>
      <c r="E109">
        <v>356215.53</v>
      </c>
      <c r="F109">
        <v>176274.58</v>
      </c>
      <c r="G109">
        <v>183054.58</v>
      </c>
      <c r="H109">
        <f>(1/(1-91/360*VLOOKUP($A109,Tbills!$B$4:$C$974,2,1)/100))^((1)/91)-1</f>
        <v>4.2165009388250851E-5</v>
      </c>
      <c r="I109" s="2">
        <f t="shared" si="17"/>
        <v>229205.97821717471</v>
      </c>
      <c r="L109">
        <f t="shared" si="11"/>
        <v>603672645316.68811</v>
      </c>
      <c r="O109">
        <f t="shared" si="12"/>
        <v>309823978.43514842</v>
      </c>
      <c r="R109">
        <f t="shared" si="13"/>
        <v>8.1039057470201694</v>
      </c>
      <c r="U109" s="2">
        <f t="shared" si="14"/>
        <v>324.95887525456857</v>
      </c>
      <c r="X109">
        <f t="shared" si="15"/>
        <v>16.125759184959485</v>
      </c>
      <c r="AB109">
        <f t="shared" si="16"/>
        <v>231049.37276756653</v>
      </c>
      <c r="AE109">
        <f>ROW()</f>
        <v>109</v>
      </c>
      <c r="AF109">
        <f t="shared" si="10"/>
        <v>0.91898148148148151</v>
      </c>
      <c r="AG109">
        <f>AG108*(1-(AG$1+AG$5))^($A109-$A108)*(1+2*(E109/E108-1))</f>
        <v>124017429801.52765</v>
      </c>
      <c r="AK109">
        <f t="shared" si="18"/>
        <v>3.0931402226667104</v>
      </c>
      <c r="AO109">
        <f>AO108*(1-AO$1+H108)^($A109-$A108)*(2-E109/E108)</f>
        <v>2.6097555881148278</v>
      </c>
    </row>
    <row r="110" spans="1:41" x14ac:dyDescent="0.25">
      <c r="A110" s="1">
        <v>38223</v>
      </c>
      <c r="B110" s="12">
        <v>15.33</v>
      </c>
      <c r="C110" s="12">
        <v>16.82</v>
      </c>
      <c r="D110">
        <v>335937.64</v>
      </c>
      <c r="E110">
        <v>348872.08</v>
      </c>
      <c r="F110">
        <v>175147.39</v>
      </c>
      <c r="G110">
        <v>181876.31</v>
      </c>
      <c r="H110">
        <f>(1/(1-91/360*VLOOKUP($A110,Tbills!$B$4:$C$974,2,1)/100))^((1)/91)-1</f>
        <v>4.2165009388250851E-5</v>
      </c>
      <c r="I110" s="2">
        <f t="shared" si="17"/>
        <v>224485.04106315601</v>
      </c>
      <c r="L110">
        <f t="shared" si="11"/>
        <v>578781235801.92139</v>
      </c>
      <c r="O110">
        <f t="shared" si="12"/>
        <v>300233241.45757711</v>
      </c>
      <c r="R110">
        <f t="shared" si="13"/>
        <v>8.1870673988773621</v>
      </c>
      <c r="U110" s="2">
        <f t="shared" si="14"/>
        <v>322.87304868757406</v>
      </c>
      <c r="X110">
        <f t="shared" si="15"/>
        <v>16.22964013494942</v>
      </c>
      <c r="AB110">
        <f t="shared" si="16"/>
        <v>226278.35711096515</v>
      </c>
      <c r="AE110">
        <f>ROW()</f>
        <v>110</v>
      </c>
      <c r="AF110">
        <f t="shared" si="10"/>
        <v>0.91141498216409034</v>
      </c>
      <c r="AG110">
        <f>AG109*(1-(AG$1+AG$5))^($A110-$A109)*(1+2*(E110/E109-1))</f>
        <v>118900137716.653</v>
      </c>
      <c r="AK110">
        <f t="shared" si="18"/>
        <v>3.1567588548570473</v>
      </c>
      <c r="AO110">
        <f>AO109*(1-AO$1+H109)^($A110-$A109)*(2-E110/E109)</f>
        <v>2.663569983102386</v>
      </c>
    </row>
    <row r="111" spans="1:41" x14ac:dyDescent="0.25">
      <c r="A111" s="1">
        <v>38224</v>
      </c>
      <c r="B111" s="12">
        <v>14.98</v>
      </c>
      <c r="C111" s="12">
        <v>16.91</v>
      </c>
      <c r="D111">
        <v>323233.8</v>
      </c>
      <c r="E111">
        <v>335664.4</v>
      </c>
      <c r="F111">
        <v>166842.64000000001</v>
      </c>
      <c r="G111">
        <v>173244.83</v>
      </c>
      <c r="H111">
        <f>(1/(1-91/360*VLOOKUP($A111,Tbills!$B$4:$C$974,2,1)/100))^((1)/91)-1</f>
        <v>4.2165009388250851E-5</v>
      </c>
      <c r="I111" s="2">
        <f t="shared" si="17"/>
        <v>215990.63316232173</v>
      </c>
      <c r="L111">
        <f t="shared" si="11"/>
        <v>534956341148.11536</v>
      </c>
      <c r="O111">
        <f t="shared" si="12"/>
        <v>283174249.17243427</v>
      </c>
      <c r="R111">
        <f t="shared" si="13"/>
        <v>8.3416642397144187</v>
      </c>
      <c r="U111" s="2">
        <f t="shared" si="14"/>
        <v>307.55627194901655</v>
      </c>
      <c r="X111">
        <f t="shared" si="15"/>
        <v>16.999953905549123</v>
      </c>
      <c r="AB111">
        <f t="shared" si="16"/>
        <v>217704.26813270681</v>
      </c>
      <c r="AE111">
        <f>ROW()</f>
        <v>111</v>
      </c>
      <c r="AF111">
        <f t="shared" si="10"/>
        <v>0.88586635127143709</v>
      </c>
      <c r="AG111">
        <f>AG110*(1-(AG$1+AG$5))^($A111-$A110)*(1+2*(E111/E110-1))</f>
        <v>109893736423.90459</v>
      </c>
      <c r="AK111">
        <f t="shared" si="18"/>
        <v>3.2761155693470014</v>
      </c>
      <c r="AO111">
        <f>AO110*(1-AO$1+H110)^($A111-$A110)*(2-E111/E110)</f>
        <v>2.7644223484414647</v>
      </c>
    </row>
    <row r="112" spans="1:41" x14ac:dyDescent="0.25">
      <c r="A112" s="1">
        <v>38225</v>
      </c>
      <c r="B112" s="12">
        <v>14.91</v>
      </c>
      <c r="C112" s="12">
        <v>16.72</v>
      </c>
      <c r="D112">
        <v>322065.75</v>
      </c>
      <c r="E112">
        <v>334437.28000000003</v>
      </c>
      <c r="F112">
        <v>166145.51999999999</v>
      </c>
      <c r="G112">
        <v>172513.66</v>
      </c>
      <c r="H112">
        <f>(1/(1-91/360*VLOOKUP($A112,Tbills!$B$4:$C$974,2,1)/100))^((1)/91)-1</f>
        <v>4.2165009388250851E-5</v>
      </c>
      <c r="I112" s="2">
        <f t="shared" si="17"/>
        <v>215204.87357504707</v>
      </c>
      <c r="L112">
        <f t="shared" si="11"/>
        <v>531043345837.1167</v>
      </c>
      <c r="O112">
        <f t="shared" si="12"/>
        <v>281611918.70798266</v>
      </c>
      <c r="R112">
        <f t="shared" si="13"/>
        <v>8.3565341657903875</v>
      </c>
      <c r="U112" s="2">
        <f t="shared" si="14"/>
        <v>306.26373901932777</v>
      </c>
      <c r="X112">
        <f t="shared" si="15"/>
        <v>17.071789658229282</v>
      </c>
      <c r="AB112">
        <f t="shared" si="16"/>
        <v>216900.8235925308</v>
      </c>
      <c r="AE112">
        <f>ROW()</f>
        <v>112</v>
      </c>
      <c r="AF112">
        <f t="shared" si="10"/>
        <v>0.89174641148325362</v>
      </c>
      <c r="AG112">
        <f>AG111*(1-(AG$1+AG$5))^($A112-$A111)*(1+2*(E112/E111-1))</f>
        <v>109086562442.0054</v>
      </c>
      <c r="AK112">
        <f t="shared" si="18"/>
        <v>3.2879392299409114</v>
      </c>
      <c r="AO112">
        <f>AO111*(1-AO$1+H111)^($A112-$A111)*(2-E112/E111)</f>
        <v>2.7745428763768025</v>
      </c>
    </row>
    <row r="113" spans="1:41" x14ac:dyDescent="0.25">
      <c r="A113" s="1">
        <v>38226</v>
      </c>
      <c r="B113" s="12">
        <v>14.71</v>
      </c>
      <c r="C113" s="12">
        <v>16.55</v>
      </c>
      <c r="D113">
        <v>318094.39</v>
      </c>
      <c r="E113">
        <v>330299.27</v>
      </c>
      <c r="F113">
        <v>164353.54999999999</v>
      </c>
      <c r="G113">
        <v>170645.73</v>
      </c>
      <c r="H113">
        <f>(1/(1-91/360*VLOOKUP($A113,Tbills!$B$4:$C$974,2,1)/100))^((1)/91)-1</f>
        <v>4.2165009388250851E-5</v>
      </c>
      <c r="I113" s="2">
        <f t="shared" si="17"/>
        <v>212546.02141606234</v>
      </c>
      <c r="L113">
        <f t="shared" si="11"/>
        <v>517900516849.97827</v>
      </c>
      <c r="O113">
        <f t="shared" si="12"/>
        <v>276376006.3486563</v>
      </c>
      <c r="R113">
        <f t="shared" si="13"/>
        <v>8.4078519853110816</v>
      </c>
      <c r="U113" s="2">
        <f t="shared" si="14"/>
        <v>302.95313039156576</v>
      </c>
      <c r="X113">
        <f t="shared" si="15"/>
        <v>17.256727622563421</v>
      </c>
      <c r="AB113">
        <f t="shared" si="16"/>
        <v>214209.62964413399</v>
      </c>
      <c r="AE113">
        <f>ROW()</f>
        <v>113</v>
      </c>
      <c r="AF113">
        <f t="shared" si="10"/>
        <v>0.88882175226586102</v>
      </c>
      <c r="AG113">
        <f>AG112*(1-(AG$1+AG$5))^($A113-$A112)*(1+2*(E113/E112-1))</f>
        <v>106383509829.62646</v>
      </c>
      <c r="AK113">
        <f t="shared" si="18"/>
        <v>3.3284660427532757</v>
      </c>
      <c r="AO113">
        <f>AO112*(1-AO$1+H112)^($A113-$A112)*(2-E113/E112)</f>
        <v>2.8088869871858391</v>
      </c>
    </row>
    <row r="114" spans="1:41" x14ac:dyDescent="0.25">
      <c r="A114" s="1">
        <v>38229</v>
      </c>
      <c r="B114" s="12">
        <v>15.44</v>
      </c>
      <c r="C114" s="12">
        <v>16.98</v>
      </c>
      <c r="D114">
        <v>322213.40000000002</v>
      </c>
      <c r="E114">
        <v>334534.53999999998</v>
      </c>
      <c r="F114">
        <v>165646.13</v>
      </c>
      <c r="G114">
        <v>171966.21</v>
      </c>
      <c r="H114">
        <f>(1/(1-91/360*VLOOKUP($A114,Tbills!$B$4:$C$974,2,1)/100))^((1)/91)-1</f>
        <v>4.3977733614530834E-5</v>
      </c>
      <c r="I114" s="2">
        <f t="shared" si="17"/>
        <v>215282.53485246503</v>
      </c>
      <c r="L114">
        <f t="shared" si="11"/>
        <v>531180143003.0531</v>
      </c>
      <c r="O114">
        <f t="shared" si="12"/>
        <v>281663285.99279505</v>
      </c>
      <c r="R114">
        <f t="shared" si="13"/>
        <v>8.3528141660768025</v>
      </c>
      <c r="U114" s="2">
        <f t="shared" si="14"/>
        <v>305.31340995335603</v>
      </c>
      <c r="X114">
        <f t="shared" si="15"/>
        <v>17.123551853246504</v>
      </c>
      <c r="AB114">
        <f t="shared" si="16"/>
        <v>216933.64577812597</v>
      </c>
      <c r="AE114">
        <f>ROW()</f>
        <v>114</v>
      </c>
      <c r="AF114">
        <f t="shared" si="10"/>
        <v>0.90930506478209649</v>
      </c>
      <c r="AG114">
        <f>AG113*(1-(AG$1+AG$5))^($A114-$A113)*(1+2*(E114/E113-1))</f>
        <v>109100689466.817</v>
      </c>
      <c r="AK114">
        <f t="shared" si="18"/>
        <v>3.2853276216878662</v>
      </c>
      <c r="AO114">
        <f>AO113*(1-AO$1+H113)^($A114-$A113)*(2-E114/E113)</f>
        <v>2.772913048948014</v>
      </c>
    </row>
    <row r="115" spans="1:41" x14ac:dyDescent="0.25">
      <c r="A115" s="1">
        <v>38230</v>
      </c>
      <c r="B115" s="12">
        <v>15.29</v>
      </c>
      <c r="C115" s="12">
        <v>16.87</v>
      </c>
      <c r="D115">
        <v>319530.96999999997</v>
      </c>
      <c r="E115">
        <v>331734.83</v>
      </c>
      <c r="F115">
        <v>163982.62</v>
      </c>
      <c r="G115">
        <v>170231.66</v>
      </c>
      <c r="H115">
        <f>(1/(1-91/360*VLOOKUP($A115,Tbills!$B$4:$C$974,2,1)/100))^((1)/91)-1</f>
        <v>4.3977733614530834E-5</v>
      </c>
      <c r="I115" s="2">
        <f t="shared" si="17"/>
        <v>213485.09979406471</v>
      </c>
      <c r="L115">
        <f t="shared" si="11"/>
        <v>522288638906.77271</v>
      </c>
      <c r="O115">
        <f t="shared" si="12"/>
        <v>278118065.49870878</v>
      </c>
      <c r="R115">
        <f t="shared" si="13"/>
        <v>8.3873872245382852</v>
      </c>
      <c r="U115" s="2">
        <f t="shared" si="14"/>
        <v>302.239914060312</v>
      </c>
      <c r="X115">
        <f t="shared" si="15"/>
        <v>17.296390761547944</v>
      </c>
      <c r="AB115">
        <f t="shared" si="16"/>
        <v>215110.63419872138</v>
      </c>
      <c r="AE115">
        <f>ROW()</f>
        <v>115</v>
      </c>
      <c r="AF115">
        <f t="shared" si="10"/>
        <v>0.90634262003556598</v>
      </c>
      <c r="AG115">
        <f>AG114*(1-(AG$1+AG$5))^($A115-$A114)*(1+2*(E115/E114-1))</f>
        <v>107270953359.49486</v>
      </c>
      <c r="AK115">
        <f t="shared" si="18"/>
        <v>3.3126681387778238</v>
      </c>
      <c r="AO115">
        <f>AO114*(1-AO$1+H114)^($A115-$A114)*(2-E115/E114)</f>
        <v>2.7961390278493554</v>
      </c>
    </row>
    <row r="116" spans="1:41" x14ac:dyDescent="0.25">
      <c r="A116" s="1">
        <v>38231</v>
      </c>
      <c r="B116" s="12">
        <v>14.91</v>
      </c>
      <c r="C116" s="12">
        <v>16.46</v>
      </c>
      <c r="D116">
        <v>315716.58</v>
      </c>
      <c r="E116">
        <v>327760.17</v>
      </c>
      <c r="F116">
        <v>163239.43</v>
      </c>
      <c r="G116">
        <v>169452.66</v>
      </c>
      <c r="H116">
        <f>(1/(1-91/360*VLOOKUP($A116,Tbills!$B$4:$C$974,2,1)/100))^((1)/91)-1</f>
        <v>4.3977733614530834E-5</v>
      </c>
      <c r="I116" s="2">
        <f t="shared" si="17"/>
        <v>210931.48534782277</v>
      </c>
      <c r="L116">
        <f t="shared" si="11"/>
        <v>509772476083.25812</v>
      </c>
      <c r="O116">
        <f t="shared" si="12"/>
        <v>273110480.57666516</v>
      </c>
      <c r="R116">
        <f t="shared" si="13"/>
        <v>8.4372522734994906</v>
      </c>
      <c r="U116" s="2">
        <f t="shared" si="14"/>
        <v>300.86278821000457</v>
      </c>
      <c r="X116">
        <f t="shared" si="15"/>
        <v>17.375662549953002</v>
      </c>
      <c r="AB116">
        <f t="shared" si="16"/>
        <v>212525.88968494636</v>
      </c>
      <c r="AE116">
        <f>ROW()</f>
        <v>116</v>
      </c>
      <c r="AF116">
        <f t="shared" si="10"/>
        <v>0.90583232077764275</v>
      </c>
      <c r="AG116">
        <f>AG115*(1-(AG$1+AG$5))^($A116-$A115)*(1+2*(E116/E115-1))</f>
        <v>104696904737.35268</v>
      </c>
      <c r="AK116">
        <f t="shared" si="18"/>
        <v>3.3522025264676851</v>
      </c>
      <c r="AO116">
        <f>AO115*(1-AO$1+H115)^($A116-$A115)*(2-E116/E115)</f>
        <v>2.8296605749802706</v>
      </c>
    </row>
    <row r="117" spans="1:41" x14ac:dyDescent="0.25">
      <c r="A117" s="1">
        <v>38232</v>
      </c>
      <c r="B117" s="12">
        <v>14.28</v>
      </c>
      <c r="C117" s="12">
        <v>15.97</v>
      </c>
      <c r="D117">
        <v>302786.46999999997</v>
      </c>
      <c r="E117">
        <v>314322.40000000002</v>
      </c>
      <c r="F117">
        <v>159357.69</v>
      </c>
      <c r="G117">
        <v>165415.73000000001</v>
      </c>
      <c r="H117">
        <f>(1/(1-91/360*VLOOKUP($A117,Tbills!$B$4:$C$974,2,1)/100))^((1)/91)-1</f>
        <v>4.3977733614530834E-5</v>
      </c>
      <c r="I117" s="2">
        <f t="shared" si="17"/>
        <v>202287.89552490134</v>
      </c>
      <c r="L117">
        <f t="shared" si="11"/>
        <v>467971793325.34534</v>
      </c>
      <c r="O117">
        <f t="shared" si="12"/>
        <v>256306044.73825154</v>
      </c>
      <c r="R117">
        <f t="shared" si="13"/>
        <v>8.6098216069660847</v>
      </c>
      <c r="U117" s="2">
        <f t="shared" si="14"/>
        <v>293.70128204408212</v>
      </c>
      <c r="X117">
        <f t="shared" si="15"/>
        <v>17.789733412377441</v>
      </c>
      <c r="AB117">
        <f t="shared" si="16"/>
        <v>203805.47967841566</v>
      </c>
      <c r="AE117">
        <f>ROW()</f>
        <v>117</v>
      </c>
      <c r="AF117">
        <f t="shared" si="10"/>
        <v>0.89417658108954279</v>
      </c>
      <c r="AG117">
        <f>AG116*(1-(AG$1+AG$5))^($A117-$A116)*(1+2*(E117/E116-1))</f>
        <v>96108773315.14183</v>
      </c>
      <c r="AK117">
        <f t="shared" si="18"/>
        <v>3.4894762388785296</v>
      </c>
      <c r="AO117">
        <f>AO116*(1-AO$1+H116)^($A117-$A116)*(2-E117/E116)</f>
        <v>2.9456938258576364</v>
      </c>
    </row>
    <row r="118" spans="1:41" x14ac:dyDescent="0.25">
      <c r="A118" s="1">
        <v>38233</v>
      </c>
      <c r="B118" s="12">
        <v>13.91</v>
      </c>
      <c r="C118" s="12">
        <v>15.88</v>
      </c>
      <c r="D118">
        <v>300718.27</v>
      </c>
      <c r="E118">
        <v>312161.58</v>
      </c>
      <c r="F118">
        <v>157640.91</v>
      </c>
      <c r="G118">
        <v>163626.42000000001</v>
      </c>
      <c r="H118">
        <f>(1/(1-91/360*VLOOKUP($A118,Tbills!$B$4:$C$974,2,1)/100))^((1)/91)-1</f>
        <v>4.3977733614530834E-5</v>
      </c>
      <c r="I118" s="2">
        <f t="shared" si="17"/>
        <v>200901.25787823898</v>
      </c>
      <c r="L118">
        <f t="shared" si="11"/>
        <v>461537050742.65375</v>
      </c>
      <c r="O118">
        <f t="shared" si="12"/>
        <v>253654519.7434209</v>
      </c>
      <c r="R118">
        <f t="shared" si="13"/>
        <v>8.6390253133625272</v>
      </c>
      <c r="U118" s="2">
        <f t="shared" si="14"/>
        <v>290.53011766704793</v>
      </c>
      <c r="X118">
        <f t="shared" si="15"/>
        <v>17.982291545383514</v>
      </c>
      <c r="AB118">
        <f t="shared" si="16"/>
        <v>202397.35515940218</v>
      </c>
      <c r="AE118">
        <f>ROW()</f>
        <v>118</v>
      </c>
      <c r="AF118">
        <f t="shared" si="10"/>
        <v>0.87594458438287148</v>
      </c>
      <c r="AG118">
        <f>AG117*(1-(AG$1+AG$5))^($A118-$A117)*(1+2*(E118/E117-1))</f>
        <v>94784173066.758026</v>
      </c>
      <c r="AK118">
        <f t="shared" si="18"/>
        <v>3.5133011208143823</v>
      </c>
      <c r="AO118">
        <f>AO117*(1-AO$1+H117)^($A118-$A117)*(2-E118/E117)</f>
        <v>2.9659648341728602</v>
      </c>
    </row>
    <row r="119" spans="1:41" x14ac:dyDescent="0.25">
      <c r="A119" s="1">
        <v>38237</v>
      </c>
      <c r="B119" s="12">
        <v>14.07</v>
      </c>
      <c r="C119" s="12">
        <v>16</v>
      </c>
      <c r="D119">
        <v>294119.33</v>
      </c>
      <c r="E119">
        <v>305256.61</v>
      </c>
      <c r="F119">
        <v>155243.32</v>
      </c>
      <c r="G119">
        <v>161109.01</v>
      </c>
      <c r="H119">
        <f>(1/(1-91/360*VLOOKUP($A119,Tbills!$B$4:$C$974,2,1)/100))^((1)/91)-1</f>
        <v>4.5511813338672269E-5</v>
      </c>
      <c r="I119" s="2">
        <f t="shared" si="17"/>
        <v>196473.53111774827</v>
      </c>
      <c r="L119">
        <f t="shared" si="11"/>
        <v>441119322688.67938</v>
      </c>
      <c r="O119">
        <f t="shared" si="12"/>
        <v>245205261.48019862</v>
      </c>
      <c r="R119">
        <f t="shared" si="13"/>
        <v>8.7329930273861525</v>
      </c>
      <c r="U119" s="2">
        <f t="shared" si="14"/>
        <v>286.08348628567984</v>
      </c>
      <c r="X119">
        <f t="shared" si="15"/>
        <v>18.259573702727376</v>
      </c>
      <c r="AB119">
        <f t="shared" si="16"/>
        <v>197892.75373433199</v>
      </c>
      <c r="AE119">
        <f>ROW()</f>
        <v>119</v>
      </c>
      <c r="AF119">
        <f t="shared" si="10"/>
        <v>0.87937500000000002</v>
      </c>
      <c r="AG119">
        <f>AG118*(1-(AG$1+AG$5))^($A119-$A118)*(1+2*(E119/E118-1))</f>
        <v>90578737515.118195</v>
      </c>
      <c r="AK119">
        <f t="shared" si="18"/>
        <v>3.5903458804669079</v>
      </c>
      <c r="AO119">
        <f>AO118*(1-AO$1+H118)^($A119-$A118)*(2-E119/E118)</f>
        <v>3.0316563378204173</v>
      </c>
    </row>
    <row r="120" spans="1:41" x14ac:dyDescent="0.25">
      <c r="A120" s="1">
        <v>38238</v>
      </c>
      <c r="B120" s="12">
        <v>14.06</v>
      </c>
      <c r="C120" s="12">
        <v>15.97</v>
      </c>
      <c r="D120">
        <v>292938.82</v>
      </c>
      <c r="E120">
        <v>304017.5</v>
      </c>
      <c r="F120">
        <v>155494.54999999999</v>
      </c>
      <c r="G120">
        <v>161362.4</v>
      </c>
      <c r="H120">
        <f>(1/(1-91/360*VLOOKUP($A120,Tbills!$B$4:$C$974,2,1)/100))^((1)/91)-1</f>
        <v>4.5511813338672269E-5</v>
      </c>
      <c r="I120" s="2">
        <f t="shared" si="17"/>
        <v>195680.17164222753</v>
      </c>
      <c r="L120">
        <f t="shared" si="11"/>
        <v>437538237864.69714</v>
      </c>
      <c r="O120">
        <f t="shared" si="12"/>
        <v>243704028.01223359</v>
      </c>
      <c r="R120">
        <f t="shared" si="13"/>
        <v>8.7503221065719536</v>
      </c>
      <c r="U120" s="2">
        <f t="shared" si="14"/>
        <v>286.53946768049963</v>
      </c>
      <c r="X120">
        <f t="shared" si="15"/>
        <v>18.23101072769569</v>
      </c>
      <c r="AB120">
        <f t="shared" si="16"/>
        <v>197082.58791966856</v>
      </c>
      <c r="AE120">
        <f>ROW()</f>
        <v>120</v>
      </c>
      <c r="AF120">
        <f t="shared" si="10"/>
        <v>0.88040075140889162</v>
      </c>
      <c r="AG120">
        <f>AG119*(1-(AG$1+AG$5))^($A120-$A119)*(1+2*(E120/E119-1))</f>
        <v>89840348153.468719</v>
      </c>
      <c r="AK120">
        <f t="shared" si="18"/>
        <v>3.6047520575604675</v>
      </c>
      <c r="AO120">
        <f>AO119*(1-AO$1+H119)^($A120-$A119)*(2-E120/E119)</f>
        <v>3.0439885114057743</v>
      </c>
    </row>
    <row r="121" spans="1:41" x14ac:dyDescent="0.25">
      <c r="A121" s="1">
        <v>38239</v>
      </c>
      <c r="B121" s="12">
        <v>14.01</v>
      </c>
      <c r="C121" s="12">
        <v>15.82</v>
      </c>
      <c r="D121">
        <v>290547.58</v>
      </c>
      <c r="E121">
        <v>301521.99</v>
      </c>
      <c r="F121">
        <v>153444.65</v>
      </c>
      <c r="G121">
        <v>159227.79999999999</v>
      </c>
      <c r="H121">
        <f>(1/(1-91/360*VLOOKUP($A121,Tbills!$B$4:$C$974,2,1)/100))^((1)/91)-1</f>
        <v>4.5511813338672269E-5</v>
      </c>
      <c r="I121" s="2">
        <f t="shared" si="17"/>
        <v>194078.11505439531</v>
      </c>
      <c r="L121">
        <f t="shared" si="11"/>
        <v>430355355245.78754</v>
      </c>
      <c r="O121">
        <f t="shared" si="12"/>
        <v>240695271.08823809</v>
      </c>
      <c r="R121">
        <f t="shared" si="13"/>
        <v>8.7858381761099427</v>
      </c>
      <c r="U121" s="2">
        <f t="shared" si="14"/>
        <v>282.75509485214843</v>
      </c>
      <c r="X121">
        <f t="shared" si="15"/>
        <v>18.472339114144642</v>
      </c>
      <c r="AB121">
        <f t="shared" si="16"/>
        <v>195458.03204959596</v>
      </c>
      <c r="AE121">
        <f>ROW()</f>
        <v>121</v>
      </c>
      <c r="AF121">
        <f t="shared" si="10"/>
        <v>0.88558786346396967</v>
      </c>
      <c r="AG121">
        <f>AG120*(1-(AG$1+AG$5))^($A121-$A120)*(1+2*(E121/E120-1))</f>
        <v>88362471794.010742</v>
      </c>
      <c r="AK121">
        <f t="shared" si="18"/>
        <v>3.6341721848648323</v>
      </c>
      <c r="AO121">
        <f>AO120*(1-AO$1+H120)^($A121-$A120)*(2-E121/E120)</f>
        <v>3.0690010789751319</v>
      </c>
    </row>
    <row r="122" spans="1:41" x14ac:dyDescent="0.25">
      <c r="A122" s="1">
        <v>38240</v>
      </c>
      <c r="B122" s="12">
        <v>13.76</v>
      </c>
      <c r="C122" s="12">
        <v>15.74</v>
      </c>
      <c r="D122">
        <v>287122.89</v>
      </c>
      <c r="E122">
        <v>297954.21999999997</v>
      </c>
      <c r="F122">
        <v>152821.73000000001</v>
      </c>
      <c r="G122">
        <v>158574.16</v>
      </c>
      <c r="H122">
        <f>(1/(1-91/360*VLOOKUP($A122,Tbills!$B$4:$C$974,2,1)/100))^((1)/91)-1</f>
        <v>4.5511813338672269E-5</v>
      </c>
      <c r="I122" s="2">
        <f t="shared" si="17"/>
        <v>191785.83598602144</v>
      </c>
      <c r="L122">
        <f t="shared" si="11"/>
        <v>420171092924.19073</v>
      </c>
      <c r="O122">
        <f t="shared" si="12"/>
        <v>236415250.52167413</v>
      </c>
      <c r="R122">
        <f t="shared" si="13"/>
        <v>8.8374180344771442</v>
      </c>
      <c r="U122" s="2">
        <f t="shared" si="14"/>
        <v>281.60036287054555</v>
      </c>
      <c r="X122">
        <f t="shared" si="15"/>
        <v>18.548327345161617</v>
      </c>
      <c r="AB122">
        <f t="shared" si="16"/>
        <v>193138.53370426199</v>
      </c>
      <c r="AE122">
        <f>ROW()</f>
        <v>122</v>
      </c>
      <c r="AF122">
        <f t="shared" si="10"/>
        <v>0.87420584498094023</v>
      </c>
      <c r="AG122">
        <f>AG121*(1-(AG$1+AG$5))^($A122-$A121)*(1+2*(E122/E121-1))</f>
        <v>86268460193.643051</v>
      </c>
      <c r="AK122">
        <f t="shared" si="18"/>
        <v>3.677002394842777</v>
      </c>
      <c r="AO122">
        <f>AO121*(1-AO$1+H121)^($A122-$A121)*(2-E122/E121)</f>
        <v>3.10534162114834</v>
      </c>
    </row>
    <row r="123" spans="1:41" x14ac:dyDescent="0.25">
      <c r="A123" s="1">
        <v>38243</v>
      </c>
      <c r="B123" s="12">
        <v>13.17</v>
      </c>
      <c r="C123" s="12">
        <v>15.45</v>
      </c>
      <c r="D123">
        <v>281988.62</v>
      </c>
      <c r="E123">
        <v>292585.59000000003</v>
      </c>
      <c r="F123">
        <v>147348.5</v>
      </c>
      <c r="G123">
        <v>152873.26</v>
      </c>
      <c r="H123">
        <f>(1/(1-91/360*VLOOKUP($A123,Tbills!$B$4:$C$974,2,1)/100))^((1)/91)-1</f>
        <v>4.5651285867975844E-5</v>
      </c>
      <c r="I123" s="2">
        <f t="shared" si="17"/>
        <v>188342.58469798902</v>
      </c>
      <c r="L123">
        <f t="shared" si="11"/>
        <v>405030092843.60333</v>
      </c>
      <c r="O123">
        <f t="shared" si="12"/>
        <v>230002293.54623556</v>
      </c>
      <c r="R123">
        <f t="shared" si="13"/>
        <v>8.9158264391243254</v>
      </c>
      <c r="U123" s="2">
        <f t="shared" si="14"/>
        <v>271.49513274364767</v>
      </c>
      <c r="X123">
        <f t="shared" si="15"/>
        <v>19.215657806750052</v>
      </c>
      <c r="AB123">
        <f t="shared" si="16"/>
        <v>189638.66804667254</v>
      </c>
      <c r="AE123">
        <f>ROW()</f>
        <v>123</v>
      </c>
      <c r="AF123">
        <f t="shared" si="10"/>
        <v>0.85242718446601951</v>
      </c>
      <c r="AG123">
        <f>AG122*(1-(AG$1+AG$5))^($A123-$A122)*(1+2*(E123/E122-1))</f>
        <v>83151230531.012238</v>
      </c>
      <c r="AK123">
        <f t="shared" si="18"/>
        <v>3.7427327394358376</v>
      </c>
      <c r="AO123">
        <f>AO122*(1-AO$1+H122)^($A123-$A122)*(2-E123/E122)</f>
        <v>3.1613754691368725</v>
      </c>
    </row>
    <row r="124" spans="1:41" x14ac:dyDescent="0.25">
      <c r="A124" s="1">
        <v>38244</v>
      </c>
      <c r="B124" s="12">
        <v>13.56</v>
      </c>
      <c r="C124" s="12">
        <v>15.4</v>
      </c>
      <c r="D124">
        <v>274887.87</v>
      </c>
      <c r="E124">
        <v>285204.64</v>
      </c>
      <c r="F124">
        <v>147253.88</v>
      </c>
      <c r="G124">
        <v>152768.10999999999</v>
      </c>
      <c r="H124">
        <f>(1/(1-91/360*VLOOKUP($A124,Tbills!$B$4:$C$974,2,1)/100))^((1)/91)-1</f>
        <v>4.5651285867975844E-5</v>
      </c>
      <c r="I124" s="2">
        <f t="shared" si="17"/>
        <v>183595.4568859766</v>
      </c>
      <c r="L124">
        <f t="shared" si="11"/>
        <v>384595171348.29138</v>
      </c>
      <c r="O124">
        <f t="shared" si="12"/>
        <v>221291560.0744338</v>
      </c>
      <c r="R124">
        <f t="shared" si="13"/>
        <v>9.0278764625916317</v>
      </c>
      <c r="U124" s="2">
        <f t="shared" si="14"/>
        <v>271.31417608076123</v>
      </c>
      <c r="X124">
        <f t="shared" si="15"/>
        <v>19.229041428190818</v>
      </c>
      <c r="AB124">
        <f t="shared" si="16"/>
        <v>184848.27754576106</v>
      </c>
      <c r="AE124">
        <f>ROW()</f>
        <v>124</v>
      </c>
      <c r="AF124">
        <f t="shared" si="10"/>
        <v>0.88051948051948048</v>
      </c>
      <c r="AG124">
        <f>AG123*(1-(AG$1+AG$5))^($A124-$A123)*(1+2*(E124/E123-1))</f>
        <v>78953318272.609085</v>
      </c>
      <c r="AK124">
        <f t="shared" si="18"/>
        <v>3.8369705770823375</v>
      </c>
      <c r="AO124">
        <f>AO123*(1-AO$1+H123)^($A124-$A123)*(2-E124/E123)</f>
        <v>3.2411544197447162</v>
      </c>
    </row>
    <row r="125" spans="1:41" x14ac:dyDescent="0.25">
      <c r="A125" s="1">
        <v>38245</v>
      </c>
      <c r="B125" s="12">
        <v>14.64</v>
      </c>
      <c r="C125" s="12">
        <v>16.02</v>
      </c>
      <c r="D125">
        <v>279964.14</v>
      </c>
      <c r="E125">
        <v>290458.40999999997</v>
      </c>
      <c r="F125">
        <v>148671.39000000001</v>
      </c>
      <c r="G125">
        <v>154231.73000000001</v>
      </c>
      <c r="H125">
        <f>(1/(1-91/360*VLOOKUP($A125,Tbills!$B$4:$C$974,2,1)/100))^((1)/91)-1</f>
        <v>4.5651285867975844E-5</v>
      </c>
      <c r="I125" s="2">
        <f t="shared" si="17"/>
        <v>186981.29850693315</v>
      </c>
      <c r="L125">
        <f t="shared" si="11"/>
        <v>398764645758.24237</v>
      </c>
      <c r="O125">
        <f t="shared" si="12"/>
        <v>227398532.37727228</v>
      </c>
      <c r="R125">
        <f t="shared" si="13"/>
        <v>8.9443206132786717</v>
      </c>
      <c r="U125" s="2">
        <f t="shared" si="14"/>
        <v>273.91924839808047</v>
      </c>
      <c r="X125">
        <f t="shared" si="15"/>
        <v>19.04497945766585</v>
      </c>
      <c r="AB125">
        <f t="shared" si="16"/>
        <v>188246.81413994331</v>
      </c>
      <c r="AE125">
        <f>ROW()</f>
        <v>125</v>
      </c>
      <c r="AF125">
        <f t="shared" si="10"/>
        <v>0.91385767790262173</v>
      </c>
      <c r="AG125">
        <f>AG124*(1-(AG$1+AG$5))^($A125-$A124)*(1+2*(E125/E124-1))</f>
        <v>81859366268.654816</v>
      </c>
      <c r="AK125">
        <f t="shared" si="18"/>
        <v>3.7661141196626846</v>
      </c>
      <c r="AO125">
        <f>AO124*(1-AO$1+H124)^($A125-$A124)*(2-E125/E124)</f>
        <v>3.1814765072085414</v>
      </c>
    </row>
    <row r="126" spans="1:41" x14ac:dyDescent="0.25">
      <c r="A126" s="1">
        <v>38246</v>
      </c>
      <c r="B126" s="12">
        <v>14.39</v>
      </c>
      <c r="C126" s="12">
        <v>16.29</v>
      </c>
      <c r="D126">
        <v>280535.34999999998</v>
      </c>
      <c r="E126">
        <v>291037.78000000003</v>
      </c>
      <c r="F126">
        <v>149005.28</v>
      </c>
      <c r="G126">
        <v>154571.07</v>
      </c>
      <c r="H126">
        <f>(1/(1-91/360*VLOOKUP($A126,Tbills!$B$4:$C$974,2,1)/100))^((1)/91)-1</f>
        <v>4.5651285867975844E-5</v>
      </c>
      <c r="I126" s="2">
        <f t="shared" si="17"/>
        <v>187358.22732042256</v>
      </c>
      <c r="L126">
        <f t="shared" si="11"/>
        <v>400355635624.71771</v>
      </c>
      <c r="O126">
        <f t="shared" si="12"/>
        <v>228071225.53029567</v>
      </c>
      <c r="R126">
        <f t="shared" si="13"/>
        <v>8.9349961798586932</v>
      </c>
      <c r="U126" s="2">
        <f t="shared" si="14"/>
        <v>274.52772910628471</v>
      </c>
      <c r="X126">
        <f t="shared" si="15"/>
        <v>19.003241435782328</v>
      </c>
      <c r="AB126">
        <f t="shared" si="16"/>
        <v>188615.72894766333</v>
      </c>
      <c r="AE126">
        <f>ROW()</f>
        <v>126</v>
      </c>
      <c r="AF126">
        <f t="shared" si="10"/>
        <v>0.88336402701043593</v>
      </c>
      <c r="AG126">
        <f>AG125*(1-(AG$1+AG$5))^($A126-$A125)*(1+2*(E126/E125-1))</f>
        <v>82183162305.465591</v>
      </c>
      <c r="AK126">
        <f t="shared" si="18"/>
        <v>3.7584268894803374</v>
      </c>
      <c r="AO126">
        <f>AO125*(1-AO$1+H125)^($A126-$A125)*(2-E126/E125)</f>
        <v>3.1751580094256711</v>
      </c>
    </row>
    <row r="127" spans="1:41" x14ac:dyDescent="0.25">
      <c r="A127" s="1">
        <v>38247</v>
      </c>
      <c r="B127" s="12">
        <v>14.03</v>
      </c>
      <c r="C127" s="12">
        <v>15.81</v>
      </c>
      <c r="D127">
        <v>280996.73</v>
      </c>
      <c r="E127">
        <v>291503.14</v>
      </c>
      <c r="F127">
        <v>145914.57999999999</v>
      </c>
      <c r="G127">
        <v>151357.85999999999</v>
      </c>
      <c r="H127">
        <f>(1/(1-91/360*VLOOKUP($A127,Tbills!$B$4:$C$974,2,1)/100))^((1)/91)-1</f>
        <v>4.5651285867975844E-5</v>
      </c>
      <c r="I127" s="2">
        <f t="shared" si="17"/>
        <v>187661.78840943036</v>
      </c>
      <c r="L127">
        <f t="shared" si="11"/>
        <v>401636126109.6673</v>
      </c>
      <c r="O127">
        <f t="shared" si="12"/>
        <v>228610539.1816538</v>
      </c>
      <c r="R127">
        <f t="shared" si="13"/>
        <v>8.9274492069959077</v>
      </c>
      <c r="U127" s="2">
        <f t="shared" si="14"/>
        <v>268.82685998764657</v>
      </c>
      <c r="X127">
        <f t="shared" si="15"/>
        <v>19.398447256729423</v>
      </c>
      <c r="AB127">
        <f t="shared" si="16"/>
        <v>188910.73279130843</v>
      </c>
      <c r="AE127">
        <f>ROW()</f>
        <v>127</v>
      </c>
      <c r="AF127">
        <f t="shared" si="10"/>
        <v>0.88741302972802016</v>
      </c>
      <c r="AG127">
        <f>AG126*(1-(AG$1+AG$5))^($A127-$A126)*(1+2*(E127/E126-1))</f>
        <v>82443200427.464188</v>
      </c>
      <c r="AK127">
        <f t="shared" si="18"/>
        <v>3.7522425162863193</v>
      </c>
      <c r="AO127">
        <f>AO126*(1-AO$1+H126)^($A127-$A126)*(2-E127/E126)</f>
        <v>3.1701085031350464</v>
      </c>
    </row>
    <row r="128" spans="1:41" x14ac:dyDescent="0.25">
      <c r="A128" s="1">
        <v>38250</v>
      </c>
      <c r="B128" s="12">
        <v>14.43</v>
      </c>
      <c r="C128" s="12">
        <v>16.07</v>
      </c>
      <c r="D128">
        <v>283287.48</v>
      </c>
      <c r="E128">
        <v>293839.62</v>
      </c>
      <c r="F128">
        <v>147403.70000000001</v>
      </c>
      <c r="G128">
        <v>152881.79999999999</v>
      </c>
      <c r="H128">
        <f>(1/(1-91/360*VLOOKUP($A128,Tbills!$B$4:$C$974,2,1)/100))^((1)/91)-1</f>
        <v>4.690661916906258E-5</v>
      </c>
      <c r="I128" s="2">
        <f t="shared" si="17"/>
        <v>189177.81132795307</v>
      </c>
      <c r="L128">
        <f t="shared" si="11"/>
        <v>408076662668.66553</v>
      </c>
      <c r="O128">
        <f t="shared" si="12"/>
        <v>231335717.57632565</v>
      </c>
      <c r="R128">
        <f t="shared" si="13"/>
        <v>8.8904653912851686</v>
      </c>
      <c r="U128" s="2">
        <f t="shared" si="14"/>
        <v>271.55048671489379</v>
      </c>
      <c r="X128">
        <f t="shared" si="15"/>
        <v>19.203706347388707</v>
      </c>
      <c r="AB128">
        <f t="shared" si="16"/>
        <v>190404.98885424854</v>
      </c>
      <c r="AE128">
        <f>ROW()</f>
        <v>128</v>
      </c>
      <c r="AF128">
        <f t="shared" si="10"/>
        <v>0.8979464841319228</v>
      </c>
      <c r="AG128">
        <f>AG127*(1-(AG$1+AG$5))^($A128-$A127)*(1+2*(E128/E127-1))</f>
        <v>83756343508.419846</v>
      </c>
      <c r="AK128">
        <f t="shared" si="18"/>
        <v>3.7216471733071743</v>
      </c>
      <c r="AO128">
        <f>AO127*(1-AO$1+H127)^($A128-$A127)*(2-E128/E127)</f>
        <v>3.1447809351262643</v>
      </c>
    </row>
    <row r="129" spans="1:41" x14ac:dyDescent="0.25">
      <c r="A129" s="1">
        <v>38251</v>
      </c>
      <c r="B129" s="12">
        <v>13.66</v>
      </c>
      <c r="C129" s="12">
        <v>15.53</v>
      </c>
      <c r="D129">
        <v>277602.25</v>
      </c>
      <c r="E129">
        <v>287928.84000000003</v>
      </c>
      <c r="F129">
        <v>143944.46</v>
      </c>
      <c r="G129">
        <v>149286.82999999999</v>
      </c>
      <c r="H129">
        <f>(1/(1-91/360*VLOOKUP($A129,Tbills!$B$4:$C$974,2,1)/100))^((1)/91)-1</f>
        <v>4.690661916906258E-5</v>
      </c>
      <c r="I129" s="2">
        <f t="shared" si="17"/>
        <v>185376.72594304135</v>
      </c>
      <c r="L129">
        <f t="shared" si="11"/>
        <v>391659860275.94464</v>
      </c>
      <c r="O129">
        <f t="shared" si="12"/>
        <v>224347948.65084377</v>
      </c>
      <c r="R129">
        <f t="shared" si="13"/>
        <v>8.9794782727538145</v>
      </c>
      <c r="U129" s="2">
        <f t="shared" si="14"/>
        <v>265.17132923845674</v>
      </c>
      <c r="X129">
        <f t="shared" si="15"/>
        <v>19.655470770016741</v>
      </c>
      <c r="AB129">
        <f t="shared" si="16"/>
        <v>186568.36053054896</v>
      </c>
      <c r="AE129">
        <f>ROW()</f>
        <v>129</v>
      </c>
      <c r="AF129">
        <f t="shared" si="10"/>
        <v>0.8795878943979395</v>
      </c>
      <c r="AG129">
        <f>AG128*(1-(AG$1+AG$5))^($A129-$A128)*(1+2*(E129/E128-1))</f>
        <v>80384005125.941055</v>
      </c>
      <c r="AK129">
        <f t="shared" si="18"/>
        <v>3.7963337654231846</v>
      </c>
      <c r="AO129">
        <f>AO128*(1-AO$1+H128)^($A129-$A128)*(2-E129/E128)</f>
        <v>3.2080721265482497</v>
      </c>
    </row>
    <row r="130" spans="1:41" x14ac:dyDescent="0.25">
      <c r="A130" s="1">
        <v>38252</v>
      </c>
      <c r="B130" s="12">
        <v>14.74</v>
      </c>
      <c r="C130" s="12">
        <v>16.329999999999998</v>
      </c>
      <c r="D130">
        <v>282404.58</v>
      </c>
      <c r="E130">
        <v>292896.3</v>
      </c>
      <c r="F130">
        <v>146875.43</v>
      </c>
      <c r="G130">
        <v>152319.57999999999</v>
      </c>
      <c r="H130">
        <f>(1/(1-91/360*VLOOKUP($A130,Tbills!$B$4:$C$974,2,1)/100))^((1)/91)-1</f>
        <v>4.690661916906258E-5</v>
      </c>
      <c r="I130" s="2">
        <f t="shared" si="17"/>
        <v>188579.01880160929</v>
      </c>
      <c r="L130">
        <f t="shared" si="11"/>
        <v>405174685106.22974</v>
      </c>
      <c r="O130">
        <f t="shared" si="12"/>
        <v>230145999.49537697</v>
      </c>
      <c r="R130">
        <f t="shared" si="13"/>
        <v>8.9016171320913653</v>
      </c>
      <c r="U130" s="2">
        <f t="shared" si="14"/>
        <v>270.56410045418733</v>
      </c>
      <c r="X130">
        <f t="shared" si="15"/>
        <v>19.256362482221547</v>
      </c>
      <c r="AB130">
        <f t="shared" si="16"/>
        <v>189780.4932997775</v>
      </c>
      <c r="AE130">
        <f>ROW()</f>
        <v>130</v>
      </c>
      <c r="AF130">
        <f t="shared" si="10"/>
        <v>0.90263319044703016</v>
      </c>
      <c r="AG130">
        <f>AG129*(1-(AG$1+AG$5))^($A130-$A129)*(1+2*(E130/E129-1))</f>
        <v>83154834882.561966</v>
      </c>
      <c r="AK130">
        <f t="shared" si="18"/>
        <v>3.7306641781144756</v>
      </c>
      <c r="AO130">
        <f>AO129*(1-AO$1+H129)^($A130-$A129)*(2-E130/E129)</f>
        <v>3.1527564982390528</v>
      </c>
    </row>
    <row r="131" spans="1:41" x14ac:dyDescent="0.25">
      <c r="A131" s="1">
        <v>38253</v>
      </c>
      <c r="B131" s="12">
        <v>14.8</v>
      </c>
      <c r="C131" s="12">
        <v>16.54</v>
      </c>
      <c r="D131">
        <v>282753.52</v>
      </c>
      <c r="E131">
        <v>293244.46000000002</v>
      </c>
      <c r="F131">
        <v>147948.87</v>
      </c>
      <c r="G131">
        <v>153425.67000000001</v>
      </c>
      <c r="H131">
        <f>(1/(1-91/360*VLOOKUP($A131,Tbills!$B$4:$C$974,2,1)/100))^((1)/91)-1</f>
        <v>4.690661916906258E-5</v>
      </c>
      <c r="I131" s="2">
        <f t="shared" si="17"/>
        <v>188807.42372914695</v>
      </c>
      <c r="L131">
        <f t="shared" si="11"/>
        <v>406138622165.23395</v>
      </c>
      <c r="O131">
        <f t="shared" si="12"/>
        <v>230548585.01286438</v>
      </c>
      <c r="R131">
        <f t="shared" si="13"/>
        <v>8.8959243818614127</v>
      </c>
      <c r="U131" s="2">
        <f t="shared" si="14"/>
        <v>272.5348743438833</v>
      </c>
      <c r="X131">
        <f t="shared" si="15"/>
        <v>19.116719346515868</v>
      </c>
      <c r="AB131">
        <f t="shared" si="16"/>
        <v>189999.45702537821</v>
      </c>
      <c r="AE131">
        <f>ROW()</f>
        <v>131</v>
      </c>
      <c r="AF131">
        <f t="shared" si="10"/>
        <v>0.89480048367593723</v>
      </c>
      <c r="AG131">
        <f>AG130*(1-(AG$1+AG$5))^($A131-$A130)*(1+2*(E131/E130-1))</f>
        <v>83349715009.774261</v>
      </c>
      <c r="AK131">
        <f t="shared" si="18"/>
        <v>3.726056061466311</v>
      </c>
      <c r="AO131">
        <f>AO130*(1-AO$1+H130)^($A131-$A130)*(2-E131/E130)</f>
        <v>3.1490401185324473</v>
      </c>
    </row>
    <row r="132" spans="1:41" x14ac:dyDescent="0.25">
      <c r="A132" s="1">
        <v>38254</v>
      </c>
      <c r="B132" s="12">
        <v>14.28</v>
      </c>
      <c r="C132" s="12">
        <v>16.13</v>
      </c>
      <c r="D132">
        <v>278869.09999999998</v>
      </c>
      <c r="E132">
        <v>289202.15999999997</v>
      </c>
      <c r="F132">
        <v>147312.01999999999</v>
      </c>
      <c r="G132">
        <v>152758.04999999999</v>
      </c>
      <c r="H132">
        <f>(1/(1-91/360*VLOOKUP($A132,Tbills!$B$4:$C$974,2,1)/100))^((1)/91)-1</f>
        <v>4.690661916906258E-5</v>
      </c>
      <c r="I132" s="2">
        <f t="shared" si="17"/>
        <v>186209.07874750029</v>
      </c>
      <c r="L132">
        <f t="shared" si="11"/>
        <v>394942259621.07574</v>
      </c>
      <c r="O132">
        <f t="shared" si="12"/>
        <v>225773896.42603466</v>
      </c>
      <c r="R132">
        <f t="shared" si="13"/>
        <v>8.9568334886024932</v>
      </c>
      <c r="U132" s="2">
        <f t="shared" si="14"/>
        <v>271.35512367908876</v>
      </c>
      <c r="X132">
        <f t="shared" si="15"/>
        <v>19.200094749259154</v>
      </c>
      <c r="AB132">
        <f t="shared" si="16"/>
        <v>187373.83000503996</v>
      </c>
      <c r="AE132">
        <f>ROW()</f>
        <v>132</v>
      </c>
      <c r="AF132">
        <f t="shared" si="10"/>
        <v>0.8853068815871048</v>
      </c>
      <c r="AG132">
        <f>AG131*(1-(AG$1+AG$5))^($A132-$A131)*(1+2*(E132/E131-1))</f>
        <v>81049074599.464844</v>
      </c>
      <c r="AK132">
        <f t="shared" si="18"/>
        <v>3.7772428582369759</v>
      </c>
      <c r="AO132">
        <f>AO131*(1-AO$1+H131)^($A132-$A131)*(2-E132/E131)</f>
        <v>3.1924805025538951</v>
      </c>
    </row>
    <row r="133" spans="1:41" x14ac:dyDescent="0.25">
      <c r="A133" s="1">
        <v>38257</v>
      </c>
      <c r="B133" s="12">
        <v>14.62</v>
      </c>
      <c r="C133" s="12">
        <v>16.39</v>
      </c>
      <c r="D133">
        <v>281816.52</v>
      </c>
      <c r="E133">
        <v>292218.09000000003</v>
      </c>
      <c r="F133">
        <v>148624.75</v>
      </c>
      <c r="G133">
        <v>154097.81</v>
      </c>
      <c r="H133">
        <f>(1/(1-91/360*VLOOKUP($A133,Tbills!$B$4:$C$974,2,1)/100))^((1)/91)-1</f>
        <v>4.7604089206121358E-5</v>
      </c>
      <c r="I133" s="2">
        <f t="shared" si="17"/>
        <v>188163.39259230159</v>
      </c>
      <c r="L133">
        <f t="shared" si="11"/>
        <v>403182431328.76923</v>
      </c>
      <c r="O133">
        <f t="shared" si="12"/>
        <v>229282422.72745734</v>
      </c>
      <c r="R133">
        <f t="shared" si="13"/>
        <v>8.90892224206954</v>
      </c>
      <c r="U133" s="2">
        <f t="shared" si="14"/>
        <v>273.75320300706511</v>
      </c>
      <c r="X133">
        <f t="shared" si="15"/>
        <v>19.032307111162133</v>
      </c>
      <c r="AB133">
        <f t="shared" si="16"/>
        <v>189308.04637655662</v>
      </c>
      <c r="AE133">
        <f>ROW()</f>
        <v>133</v>
      </c>
      <c r="AF133">
        <f t="shared" si="10"/>
        <v>0.89200732153752282</v>
      </c>
      <c r="AG133">
        <f>AG132*(1-(AG$1+AG$5))^($A133-$A132)*(1+2*(E133/E132-1))</f>
        <v>82731142552.443802</v>
      </c>
      <c r="AK133">
        <f t="shared" si="18"/>
        <v>3.7373298225225904</v>
      </c>
      <c r="AO133">
        <f>AO132*(1-AO$1+H132)^($A133-$A132)*(2-E133/E132)</f>
        <v>3.1592819035633926</v>
      </c>
    </row>
    <row r="134" spans="1:41" x14ac:dyDescent="0.25">
      <c r="A134" s="1">
        <v>38258</v>
      </c>
      <c r="B134" s="12">
        <v>13.83</v>
      </c>
      <c r="C134" s="12">
        <v>15.82</v>
      </c>
      <c r="D134">
        <v>273456.3</v>
      </c>
      <c r="E134">
        <v>283535.39</v>
      </c>
      <c r="F134">
        <v>145260.91</v>
      </c>
      <c r="G134">
        <v>150602.76</v>
      </c>
      <c r="H134">
        <f>(1/(1-91/360*VLOOKUP($A134,Tbills!$B$4:$C$974,2,1)/100))^((1)/91)-1</f>
        <v>4.7604089206121358E-5</v>
      </c>
      <c r="I134" s="2">
        <f t="shared" si="17"/>
        <v>182576.98480775987</v>
      </c>
      <c r="L134">
        <f t="shared" si="11"/>
        <v>379223755843.63458</v>
      </c>
      <c r="O134">
        <f t="shared" si="12"/>
        <v>219056009.53220427</v>
      </c>
      <c r="R134">
        <f t="shared" si="13"/>
        <v>9.040869294249509</v>
      </c>
      <c r="U134" s="2">
        <f t="shared" si="14"/>
        <v>267.55079323128746</v>
      </c>
      <c r="X134">
        <f t="shared" si="15"/>
        <v>19.464180292821514</v>
      </c>
      <c r="AB134">
        <f t="shared" si="16"/>
        <v>183676.71679882208</v>
      </c>
      <c r="AE134">
        <f>ROW()</f>
        <v>134</v>
      </c>
      <c r="AF134">
        <f t="shared" si="10"/>
        <v>0.87420986093552466</v>
      </c>
      <c r="AG134">
        <f>AG133*(1-(AG$1+AG$5))^($A134-$A133)*(1+2*(E134/E133-1))</f>
        <v>77812125896.464127</v>
      </c>
      <c r="AK134">
        <f t="shared" si="18"/>
        <v>3.8481981696085339</v>
      </c>
      <c r="AO134">
        <f>AO133*(1-AO$1+H133)^($A134-$A133)*(2-E134/E133)</f>
        <v>3.2531884463656766</v>
      </c>
    </row>
    <row r="135" spans="1:41" x14ac:dyDescent="0.25">
      <c r="A135" s="1">
        <v>38259</v>
      </c>
      <c r="B135" s="12">
        <v>13.21</v>
      </c>
      <c r="C135" s="12">
        <v>15.26</v>
      </c>
      <c r="D135">
        <v>265658.76</v>
      </c>
      <c r="E135">
        <v>275436.95</v>
      </c>
      <c r="F135">
        <v>143866.76</v>
      </c>
      <c r="G135">
        <v>149150.18</v>
      </c>
      <c r="H135">
        <f>(1/(1-91/360*VLOOKUP($A135,Tbills!$B$4:$C$974,2,1)/100))^((1)/91)-1</f>
        <v>4.7604089206121358E-5</v>
      </c>
      <c r="I135" s="2">
        <f t="shared" si="17"/>
        <v>177366.52148223072</v>
      </c>
      <c r="L135">
        <f t="shared" si="11"/>
        <v>357561562306.45349</v>
      </c>
      <c r="O135">
        <f t="shared" si="12"/>
        <v>209663808.86748067</v>
      </c>
      <c r="R135">
        <f t="shared" si="13"/>
        <v>9.1695690443755087</v>
      </c>
      <c r="U135" s="2">
        <f t="shared" si="14"/>
        <v>264.97649776330388</v>
      </c>
      <c r="X135">
        <f t="shared" si="15"/>
        <v>19.65212308855952</v>
      </c>
      <c r="AB135">
        <f t="shared" si="16"/>
        <v>178424.25522925734</v>
      </c>
      <c r="AE135">
        <f>ROW()</f>
        <v>135</v>
      </c>
      <c r="AF135">
        <f t="shared" ref="AF135:AF198" si="19">B135/C135</f>
        <v>0.86566186107470522</v>
      </c>
      <c r="AG135">
        <f>AG134*(1-(AG$1+AG$5))^($A135-$A134)*(1+2*(E135/E134-1))</f>
        <v>73364657555.437805</v>
      </c>
      <c r="AK135">
        <f t="shared" si="18"/>
        <v>3.957927442270571</v>
      </c>
      <c r="AO135">
        <f>AO134*(1-AO$1+H134)^($A135-$A134)*(2-E135/E134)</f>
        <v>3.3461427155296106</v>
      </c>
    </row>
    <row r="136" spans="1:41" x14ac:dyDescent="0.25">
      <c r="A136" s="1">
        <v>38260</v>
      </c>
      <c r="B136" s="12">
        <v>13.34</v>
      </c>
      <c r="C136" s="12">
        <v>15.32</v>
      </c>
      <c r="D136">
        <v>262747.53000000003</v>
      </c>
      <c r="E136">
        <v>272405.45</v>
      </c>
      <c r="F136">
        <v>142466.07999999999</v>
      </c>
      <c r="G136">
        <v>147690.96</v>
      </c>
      <c r="H136">
        <f>(1/(1-91/360*VLOOKUP($A136,Tbills!$B$4:$C$974,2,1)/100))^((1)/91)-1</f>
        <v>4.7604089206121358E-5</v>
      </c>
      <c r="I136" s="2">
        <f t="shared" si="17"/>
        <v>175418.56736213819</v>
      </c>
      <c r="L136">
        <f t="shared" ref="L136:L199" si="20">L135*(1-L$1+H136)^($A136-$A135)*(1+2*(E136/E135-1))</f>
        <v>349691649705.69153</v>
      </c>
      <c r="O136">
        <f t="shared" ref="O136:O199" si="21">O135*(1-(O$1+O$5))^($A136-$A135)*(1+1.5*(E136/E135-1))</f>
        <v>206195473.57552353</v>
      </c>
      <c r="R136">
        <f t="shared" ref="R136:R199" si="22">R135*(1-IF($A136&lt;=R131,R$1,R$1+IF(AND(WEEKDAY($A136)&lt;&gt;1,WEEKDAY($A136)&lt;&gt;7),S$1,0)))^($A136-$A135)*(1-0.5*(E136/E135-1))</f>
        <v>9.2196130682279733</v>
      </c>
      <c r="U136" s="2">
        <f t="shared" ref="U136:U199" si="23">U135*$F136/$F135*(1-U$1)^($A136-$A135)</f>
        <v>262.3903008939788</v>
      </c>
      <c r="X136">
        <f t="shared" ref="X136:X199" si="24">X135*(1-X$1+H136)^($A136-$A135)*(2-G136/G135)</f>
        <v>19.844601552366797</v>
      </c>
      <c r="AB136">
        <f t="shared" ref="AB136:AB199" si="25">AB135*$E136/$E135*(1-(AB$1+AB$5+IF(AND(WEEKDAY(A136)&lt;&gt;1,WEEKDAY(A136)&lt;&gt;7),IF(A136&lt;AC$2,AC$1,AC$3),0)))^($A136-$A135)</f>
        <v>176454.33906275511</v>
      </c>
      <c r="AE136">
        <f>ROW()</f>
        <v>136</v>
      </c>
      <c r="AF136">
        <f t="shared" si="19"/>
        <v>0.87075718015665793</v>
      </c>
      <c r="AG136">
        <f>AG135*(1-(AG$1+AG$5))^($A136-$A135)*(1+2*(E136/E135-1))</f>
        <v>71747315042.508255</v>
      </c>
      <c r="AK136">
        <f t="shared" si="18"/>
        <v>4.0013026091051769</v>
      </c>
      <c r="AO136">
        <f>AO135*(1-AO$1+H135)^($A136-$A135)*(2-E136/E135)</f>
        <v>3.3830067791405676</v>
      </c>
    </row>
    <row r="137" spans="1:41" x14ac:dyDescent="0.25">
      <c r="A137" s="1">
        <v>38261</v>
      </c>
      <c r="B137" s="12">
        <v>12.75</v>
      </c>
      <c r="C137" s="12">
        <v>14.85</v>
      </c>
      <c r="D137">
        <v>251545</v>
      </c>
      <c r="E137">
        <v>260778.17</v>
      </c>
      <c r="F137">
        <v>138504.21</v>
      </c>
      <c r="G137">
        <v>143576.76</v>
      </c>
      <c r="H137">
        <f>(1/(1-91/360*VLOOKUP($A137,Tbills!$B$4:$C$974,2,1)/100))^((1)/91)-1</f>
        <v>4.7604089206121358E-5</v>
      </c>
      <c r="I137" s="2">
        <f t="shared" ref="I137:I200" si="26">I136*$D137/$D136*(1-I$1)^($A137-$A136)</f>
        <v>167935.30879727911</v>
      </c>
      <c r="L137">
        <f t="shared" si="20"/>
        <v>319840130698.48834</v>
      </c>
      <c r="O137">
        <f t="shared" si="21"/>
        <v>192987182.84086925</v>
      </c>
      <c r="R137">
        <f t="shared" si="22"/>
        <v>9.415951122375569</v>
      </c>
      <c r="U137" s="2">
        <f t="shared" si="23"/>
        <v>255.08721223782953</v>
      </c>
      <c r="X137">
        <f t="shared" si="24"/>
        <v>20.397625555526638</v>
      </c>
      <c r="AB137">
        <f t="shared" si="25"/>
        <v>168916.72064407694</v>
      </c>
      <c r="AE137">
        <f>ROW()</f>
        <v>137</v>
      </c>
      <c r="AF137">
        <f t="shared" si="19"/>
        <v>0.85858585858585856</v>
      </c>
      <c r="AG137">
        <f>AG136*(1-(AG$1+AG$5))^($A137-$A136)*(1+2*(E137/E136-1))</f>
        <v>65620217966.856224</v>
      </c>
      <c r="AK137">
        <f t="shared" ref="AK137:AK200" si="27">AK136*(1-IF($A137&lt;=AK132,AK$1,AK$1+IF(AND(WEEKDAY($A137)&lt;&gt;1,WEEKDAY($A137)&lt;&gt;7),AL$1,0)))^($A137-$A136)*(2-$E137/$E136)</f>
        <v>4.171898802690869</v>
      </c>
      <c r="AO137">
        <f>AO136*(1-AO$1+H136)^($A137-$A136)*(2-E137/E136)</f>
        <v>3.5274435719151831</v>
      </c>
    </row>
    <row r="138" spans="1:41" x14ac:dyDescent="0.25">
      <c r="A138" s="1">
        <v>38264</v>
      </c>
      <c r="B138" s="12">
        <v>13.41</v>
      </c>
      <c r="C138" s="12">
        <v>14.96</v>
      </c>
      <c r="D138">
        <v>254179.97</v>
      </c>
      <c r="E138">
        <v>263472.62</v>
      </c>
      <c r="F138">
        <v>137588.21</v>
      </c>
      <c r="G138">
        <v>142606.71</v>
      </c>
      <c r="H138">
        <f>(1/(1-91/360*VLOOKUP($A138,Tbills!$B$4:$C$974,2,1)/100))^((1)/91)-1</f>
        <v>4.690661916906258E-5</v>
      </c>
      <c r="I138" s="2">
        <f t="shared" si="26"/>
        <v>169682.04231158071</v>
      </c>
      <c r="L138">
        <f t="shared" si="20"/>
        <v>326451193809.25012</v>
      </c>
      <c r="O138">
        <f t="shared" si="21"/>
        <v>195958386.125411</v>
      </c>
      <c r="R138">
        <f t="shared" si="22"/>
        <v>9.366036391658719</v>
      </c>
      <c r="U138" s="2">
        <f t="shared" si="23"/>
        <v>253.38165258097646</v>
      </c>
      <c r="X138">
        <f t="shared" si="24"/>
        <v>20.536049525283257</v>
      </c>
      <c r="AB138">
        <f t="shared" si="25"/>
        <v>170644.17667585253</v>
      </c>
      <c r="AE138">
        <f>ROW()</f>
        <v>138</v>
      </c>
      <c r="AF138">
        <f t="shared" si="19"/>
        <v>0.89639037433155078</v>
      </c>
      <c r="AG138">
        <f>AG137*(1-(AG$1+AG$5))^($A138-$A137)*(1+2*(E138/E137-1))</f>
        <v>66969468623.962387</v>
      </c>
      <c r="AK138">
        <f t="shared" si="27"/>
        <v>4.1282164322732742</v>
      </c>
      <c r="AO138">
        <f>AO137*(1-AO$1+H137)^($A138-$A137)*(2-E138/E137)</f>
        <v>3.4911080094159899</v>
      </c>
    </row>
    <row r="139" spans="1:41" x14ac:dyDescent="0.25">
      <c r="A139" s="1">
        <v>38265</v>
      </c>
      <c r="B139" s="12">
        <v>13.95</v>
      </c>
      <c r="C139" s="12">
        <v>15.18</v>
      </c>
      <c r="D139">
        <v>254446.14</v>
      </c>
      <c r="E139">
        <v>263736.15999999997</v>
      </c>
      <c r="F139">
        <v>136988.60999999999</v>
      </c>
      <c r="G139">
        <v>141978.54999999999</v>
      </c>
      <c r="H139">
        <f>(1/(1-91/360*VLOOKUP($A139,Tbills!$B$4:$C$974,2,1)/100))^((1)/91)-1</f>
        <v>4.690661916906258E-5</v>
      </c>
      <c r="I139" s="2">
        <f t="shared" si="26"/>
        <v>169855.58671153561</v>
      </c>
      <c r="L139">
        <f t="shared" si="20"/>
        <v>327104819618.96997</v>
      </c>
      <c r="O139">
        <f t="shared" si="21"/>
        <v>196245785.43864813</v>
      </c>
      <c r="R139">
        <f t="shared" si="22"/>
        <v>9.3609289914230587</v>
      </c>
      <c r="U139" s="2">
        <f t="shared" si="23"/>
        <v>252.27128126300482</v>
      </c>
      <c r="X139">
        <f t="shared" si="24"/>
        <v>20.626712196557079</v>
      </c>
      <c r="AB139">
        <f t="shared" si="25"/>
        <v>170808.90902705403</v>
      </c>
      <c r="AE139">
        <f>ROW()</f>
        <v>139</v>
      </c>
      <c r="AF139">
        <f t="shared" si="19"/>
        <v>0.9189723320158103</v>
      </c>
      <c r="AG139">
        <f>AG138*(1-(AG$1+AG$5))^($A139-$A138)*(1+2*(E139/E138-1))</f>
        <v>67101180520.439484</v>
      </c>
      <c r="AK139">
        <f t="shared" si="27"/>
        <v>4.1238950793267346</v>
      </c>
      <c r="AO139">
        <f>AO138*(1-AO$1+H138)^($A139-$A138)*(2-E139/E138)</f>
        <v>3.487650606856243</v>
      </c>
    </row>
    <row r="140" spans="1:41" x14ac:dyDescent="0.25">
      <c r="A140" s="1">
        <v>38266</v>
      </c>
      <c r="B140" s="12">
        <v>13.28</v>
      </c>
      <c r="C140" s="12">
        <v>14.66</v>
      </c>
      <c r="D140">
        <v>249316.05</v>
      </c>
      <c r="E140">
        <v>258406.39</v>
      </c>
      <c r="F140">
        <v>133693.85</v>
      </c>
      <c r="G140">
        <v>138557.12</v>
      </c>
      <c r="H140">
        <f>(1/(1-91/360*VLOOKUP($A140,Tbills!$B$4:$C$974,2,1)/100))^((1)/91)-1</f>
        <v>4.690661916906258E-5</v>
      </c>
      <c r="I140" s="2">
        <f t="shared" si="26"/>
        <v>166426.93562187717</v>
      </c>
      <c r="L140">
        <f t="shared" si="20"/>
        <v>313884614683.16284</v>
      </c>
      <c r="O140">
        <f t="shared" si="21"/>
        <v>190290558.73358455</v>
      </c>
      <c r="R140">
        <f t="shared" si="22"/>
        <v>9.455087743039309</v>
      </c>
      <c r="U140" s="2">
        <f t="shared" si="23"/>
        <v>246.19781490740553</v>
      </c>
      <c r="X140">
        <f t="shared" si="24"/>
        <v>21.123988751144449</v>
      </c>
      <c r="AB140">
        <f t="shared" si="25"/>
        <v>167351.24483795461</v>
      </c>
      <c r="AE140">
        <f>ROW()</f>
        <v>140</v>
      </c>
      <c r="AF140">
        <f t="shared" si="19"/>
        <v>0.90586630286493852</v>
      </c>
      <c r="AG140">
        <f>AG139*(1-(AG$1+AG$5))^($A140-$A139)*(1+2*(E140/E139-1))</f>
        <v>64386952865.122993</v>
      </c>
      <c r="AK140">
        <f t="shared" si="27"/>
        <v>4.2070377636388061</v>
      </c>
      <c r="AO140">
        <f>AO139*(1-AO$1+H139)^($A140-$A139)*(2-E140/E139)</f>
        <v>3.5581668564294286</v>
      </c>
    </row>
    <row r="141" spans="1:41" x14ac:dyDescent="0.25">
      <c r="A141" s="1">
        <v>38267</v>
      </c>
      <c r="B141" s="12">
        <v>14.5</v>
      </c>
      <c r="C141" s="12">
        <v>15.61</v>
      </c>
      <c r="D141">
        <v>254424.72</v>
      </c>
      <c r="E141">
        <v>263689.21000000002</v>
      </c>
      <c r="F141">
        <v>135781.76000000001</v>
      </c>
      <c r="G141">
        <v>140714.48000000001</v>
      </c>
      <c r="H141">
        <f>(1/(1-91/360*VLOOKUP($A141,Tbills!$B$4:$C$974,2,1)/100))^((1)/91)-1</f>
        <v>4.690661916906258E-5</v>
      </c>
      <c r="I141" s="2">
        <f t="shared" si="26"/>
        <v>169833.00521494311</v>
      </c>
      <c r="L141">
        <f t="shared" si="20"/>
        <v>326719186850.71783</v>
      </c>
      <c r="O141">
        <f t="shared" si="21"/>
        <v>196119355.38537991</v>
      </c>
      <c r="R141">
        <f t="shared" si="22"/>
        <v>9.3580155195660595</v>
      </c>
      <c r="U141" s="2">
        <f t="shared" si="23"/>
        <v>250.03661345671901</v>
      </c>
      <c r="X141">
        <f t="shared" si="24"/>
        <v>20.795290630895607</v>
      </c>
      <c r="AB141">
        <f t="shared" si="25"/>
        <v>170766.5936383841</v>
      </c>
      <c r="AE141">
        <f>ROW()</f>
        <v>141</v>
      </c>
      <c r="AF141">
        <f t="shared" si="19"/>
        <v>0.92889173606662401</v>
      </c>
      <c r="AG141">
        <f>AG140*(1-(AG$1+AG$5))^($A141-$A140)*(1+2*(E141/E140-1))</f>
        <v>67017328073.87912</v>
      </c>
      <c r="AK141">
        <f t="shared" si="27"/>
        <v>4.1208378003168464</v>
      </c>
      <c r="AO141">
        <f>AO140*(1-AO$1+H140)^($A141-$A140)*(2-E141/E140)</f>
        <v>3.4854588237845974</v>
      </c>
    </row>
    <row r="142" spans="1:41" x14ac:dyDescent="0.25">
      <c r="A142" s="1">
        <v>38268</v>
      </c>
      <c r="B142" s="12">
        <v>15.05</v>
      </c>
      <c r="C142" s="12">
        <v>16.11</v>
      </c>
      <c r="D142">
        <v>259011.56</v>
      </c>
      <c r="E142">
        <v>268430.7</v>
      </c>
      <c r="F142">
        <v>137433.89000000001</v>
      </c>
      <c r="G142">
        <v>142420.03</v>
      </c>
      <c r="H142">
        <f>(1/(1-91/360*VLOOKUP($A142,Tbills!$B$4:$C$974,2,1)/100))^((1)/91)-1</f>
        <v>4.690661916906258E-5</v>
      </c>
      <c r="I142" s="2">
        <f t="shared" si="26"/>
        <v>172890.58633433547</v>
      </c>
      <c r="L142">
        <f t="shared" si="20"/>
        <v>338469471749.57611</v>
      </c>
      <c r="O142">
        <f t="shared" si="21"/>
        <v>201402306.58903036</v>
      </c>
      <c r="R142">
        <f t="shared" si="22"/>
        <v>9.2734613772549128</v>
      </c>
      <c r="U142" s="2">
        <f t="shared" si="23"/>
        <v>253.07277299362363</v>
      </c>
      <c r="X142">
        <f t="shared" si="24"/>
        <v>20.543442129132725</v>
      </c>
      <c r="AB142">
        <f t="shared" si="25"/>
        <v>173831.14799767395</v>
      </c>
      <c r="AE142">
        <f>ROW()</f>
        <v>142</v>
      </c>
      <c r="AF142">
        <f t="shared" si="19"/>
        <v>0.93420235878336444</v>
      </c>
      <c r="AG142">
        <f>AG141*(1-(AG$1+AG$5))^($A142-$A141)*(1+2*(E142/E141-1))</f>
        <v>69425113556.827454</v>
      </c>
      <c r="AK142">
        <f t="shared" si="27"/>
        <v>4.0465510636294084</v>
      </c>
      <c r="AO142">
        <f>AO141*(1-AO$1+H141)^($A142-$A141)*(2-E142/E141)</f>
        <v>3.4228194971336148</v>
      </c>
    </row>
    <row r="143" spans="1:41" x14ac:dyDescent="0.25">
      <c r="A143" s="1">
        <v>38271</v>
      </c>
      <c r="B143" s="12">
        <v>14.71</v>
      </c>
      <c r="C143" s="12">
        <v>15.97</v>
      </c>
      <c r="D143">
        <v>259031.36</v>
      </c>
      <c r="E143">
        <v>268413.45</v>
      </c>
      <c r="F143">
        <v>137416.12</v>
      </c>
      <c r="G143">
        <v>142381.57999999999</v>
      </c>
      <c r="H143">
        <f>(1/(1-91/360*VLOOKUP($A143,Tbills!$B$4:$C$974,2,1)/100))^((1)/91)-1</f>
        <v>4.690661916906258E-5</v>
      </c>
      <c r="I143" s="2">
        <f t="shared" si="26"/>
        <v>172891.15513941745</v>
      </c>
      <c r="L143">
        <f t="shared" si="20"/>
        <v>338427697163.48962</v>
      </c>
      <c r="O143">
        <f t="shared" si="21"/>
        <v>201362534.40000442</v>
      </c>
      <c r="R143">
        <f t="shared" si="22"/>
        <v>9.2725017273199839</v>
      </c>
      <c r="U143" s="2">
        <f t="shared" si="23"/>
        <v>253.02154145428648</v>
      </c>
      <c r="X143">
        <f t="shared" si="24"/>
        <v>20.549599930456672</v>
      </c>
      <c r="AB143">
        <f t="shared" si="25"/>
        <v>173801.7971082798</v>
      </c>
      <c r="AE143">
        <f>ROW()</f>
        <v>143</v>
      </c>
      <c r="AF143">
        <f t="shared" si="19"/>
        <v>0.92110206637445213</v>
      </c>
      <c r="AG143">
        <f>AG142*(1-(AG$1+AG$5))^($A143-$A142)*(1+2*(E143/E142-1))</f>
        <v>69409173253.39328</v>
      </c>
      <c r="AK143">
        <f t="shared" si="27"/>
        <v>4.0462456861932612</v>
      </c>
      <c r="AO143">
        <f>AO142*(1-AO$1+H142)^($A143-$A142)*(2-E143/E142)</f>
        <v>3.4231413296446509</v>
      </c>
    </row>
    <row r="144" spans="1:41" x14ac:dyDescent="0.25">
      <c r="A144" s="1">
        <v>38272</v>
      </c>
      <c r="B144" s="12">
        <v>15.05</v>
      </c>
      <c r="C144" s="12">
        <v>16.03</v>
      </c>
      <c r="D144">
        <v>264423.90999999997</v>
      </c>
      <c r="E144">
        <v>273988.73</v>
      </c>
      <c r="F144">
        <v>137269.71</v>
      </c>
      <c r="G144">
        <v>142223.20000000001</v>
      </c>
      <c r="H144">
        <f>(1/(1-91/360*VLOOKUP($A144,Tbills!$B$4:$C$974,2,1)/100))^((1)/91)-1</f>
        <v>4.676713053197723E-5</v>
      </c>
      <c r="I144" s="2">
        <f t="shared" si="26"/>
        <v>176486.12320121535</v>
      </c>
      <c r="L144">
        <f t="shared" si="20"/>
        <v>352487372988.7287</v>
      </c>
      <c r="O144">
        <f t="shared" si="21"/>
        <v>207629361.41982234</v>
      </c>
      <c r="R144">
        <f t="shared" si="22"/>
        <v>9.1757862366302607</v>
      </c>
      <c r="U144" s="2">
        <f t="shared" si="23"/>
        <v>252.74579666926084</v>
      </c>
      <c r="X144">
        <f t="shared" si="24"/>
        <v>20.572659760573909</v>
      </c>
      <c r="AB144">
        <f t="shared" si="25"/>
        <v>177405.69035524083</v>
      </c>
      <c r="AE144">
        <f>ROW()</f>
        <v>144</v>
      </c>
      <c r="AF144">
        <f t="shared" si="19"/>
        <v>0.93886462882096067</v>
      </c>
      <c r="AG144">
        <f>AG143*(1-(AG$1+AG$5))^($A144-$A143)*(1+2*(E144/E143-1))</f>
        <v>72290166185.581467</v>
      </c>
      <c r="AK144">
        <f t="shared" si="27"/>
        <v>3.9620156079693256</v>
      </c>
      <c r="AO144">
        <f>AO143*(1-AO$1+H143)^($A144-$A143)*(2-E144/E143)</f>
        <v>3.3520716952319352</v>
      </c>
    </row>
    <row r="145" spans="1:41" x14ac:dyDescent="0.25">
      <c r="A145" s="1">
        <v>38273</v>
      </c>
      <c r="B145" s="12">
        <v>15.42</v>
      </c>
      <c r="C145" s="12">
        <v>16.45</v>
      </c>
      <c r="D145">
        <v>264767.43</v>
      </c>
      <c r="E145">
        <v>274331.86</v>
      </c>
      <c r="F145">
        <v>138556.24</v>
      </c>
      <c r="G145">
        <v>143549.5</v>
      </c>
      <c r="H145">
        <f>(1/(1-91/360*VLOOKUP($A145,Tbills!$B$4:$C$974,2,1)/100))^((1)/91)-1</f>
        <v>4.676713053197723E-5</v>
      </c>
      <c r="I145" s="2">
        <f t="shared" si="26"/>
        <v>176711.09197731633</v>
      </c>
      <c r="L145">
        <f t="shared" si="20"/>
        <v>353370800503.46747</v>
      </c>
      <c r="O145">
        <f t="shared" si="21"/>
        <v>208012388.64044544</v>
      </c>
      <c r="R145">
        <f t="shared" si="22"/>
        <v>9.1696260490191612</v>
      </c>
      <c r="U145" s="2">
        <f t="shared" si="23"/>
        <v>255.10838015162443</v>
      </c>
      <c r="X145">
        <f t="shared" si="24"/>
        <v>20.381009117820504</v>
      </c>
      <c r="AB145">
        <f t="shared" si="25"/>
        <v>177621.67150894753</v>
      </c>
      <c r="AE145">
        <f>ROW()</f>
        <v>145</v>
      </c>
      <c r="AF145">
        <f t="shared" si="19"/>
        <v>0.93738601823708212</v>
      </c>
      <c r="AG145">
        <f>AG144*(1-(AG$1+AG$5))^($A145-$A144)*(1+2*(E145/E144-1))</f>
        <v>72468789296.518219</v>
      </c>
      <c r="AK145">
        <f t="shared" si="27"/>
        <v>3.9568694734936525</v>
      </c>
      <c r="AO145">
        <f>AO144*(1-AO$1+H144)^($A145-$A144)*(2-E145/E144)</f>
        <v>3.3479064706074189</v>
      </c>
    </row>
    <row r="146" spans="1:41" x14ac:dyDescent="0.25">
      <c r="A146" s="1">
        <v>38274</v>
      </c>
      <c r="B146" s="12">
        <v>16.43</v>
      </c>
      <c r="C146" s="12">
        <v>17.04</v>
      </c>
      <c r="D146">
        <v>269913.74</v>
      </c>
      <c r="E146">
        <v>279651.25</v>
      </c>
      <c r="F146">
        <v>140626.54</v>
      </c>
      <c r="G146">
        <v>145687.69</v>
      </c>
      <c r="H146">
        <f>(1/(1-91/360*VLOOKUP($A146,Tbills!$B$4:$C$974,2,1)/100))^((1)/91)-1</f>
        <v>4.676713053197723E-5</v>
      </c>
      <c r="I146" s="2">
        <f t="shared" si="26"/>
        <v>180141.44986940164</v>
      </c>
      <c r="L146">
        <f t="shared" si="20"/>
        <v>367075338735.80219</v>
      </c>
      <c r="O146">
        <f t="shared" si="21"/>
        <v>214055323.6673691</v>
      </c>
      <c r="R146">
        <f t="shared" si="22"/>
        <v>9.0803144343267892</v>
      </c>
      <c r="U146" s="2">
        <f t="shared" si="23"/>
        <v>258.91388266048824</v>
      </c>
      <c r="X146">
        <f t="shared" si="24"/>
        <v>20.07762749331426</v>
      </c>
      <c r="AB146">
        <f t="shared" si="25"/>
        <v>181059.50451556058</v>
      </c>
      <c r="AE146">
        <f>ROW()</f>
        <v>146</v>
      </c>
      <c r="AF146">
        <f t="shared" si="19"/>
        <v>0.96420187793427237</v>
      </c>
      <c r="AG146">
        <f>AG145*(1-(AG$1+AG$5))^($A146-$A145)*(1+2*(E146/E145-1))</f>
        <v>75276642455.454422</v>
      </c>
      <c r="AK146">
        <f t="shared" si="27"/>
        <v>3.8799636817168381</v>
      </c>
      <c r="AO146">
        <f>AO145*(1-AO$1+H145)^($A146-$A145)*(2-E146/E145)</f>
        <v>3.2830215122714934</v>
      </c>
    </row>
    <row r="147" spans="1:41" x14ac:dyDescent="0.25">
      <c r="A147" s="1">
        <v>38275</v>
      </c>
      <c r="B147" s="12">
        <v>15.04</v>
      </c>
      <c r="C147" s="12">
        <v>16.21</v>
      </c>
      <c r="D147">
        <v>264860.12</v>
      </c>
      <c r="E147">
        <v>274402.24</v>
      </c>
      <c r="F147">
        <v>139375.06</v>
      </c>
      <c r="G147">
        <v>144384.35</v>
      </c>
      <c r="H147">
        <f>(1/(1-91/360*VLOOKUP($A147,Tbills!$B$4:$C$974,2,1)/100))^((1)/91)-1</f>
        <v>4.676713053197723E-5</v>
      </c>
      <c r="I147" s="2">
        <f t="shared" si="26"/>
        <v>176764.33453856828</v>
      </c>
      <c r="L147">
        <f t="shared" si="20"/>
        <v>353295997655.83582</v>
      </c>
      <c r="O147">
        <f t="shared" si="21"/>
        <v>208021636.22486272</v>
      </c>
      <c r="R147">
        <f t="shared" si="22"/>
        <v>9.1651181392689338</v>
      </c>
      <c r="U147" s="2">
        <f t="shared" si="23"/>
        <v>256.60346917494934</v>
      </c>
      <c r="X147">
        <f t="shared" si="24"/>
        <v>20.257442551846555</v>
      </c>
      <c r="AB147">
        <f t="shared" si="25"/>
        <v>177654.85192117494</v>
      </c>
      <c r="AE147">
        <f>ROW()</f>
        <v>147</v>
      </c>
      <c r="AF147">
        <f t="shared" si="19"/>
        <v>0.92782233189389252</v>
      </c>
      <c r="AG147">
        <f>AG146*(1-(AG$1+AG$5))^($A147-$A146)*(1+2*(E147/E146-1))</f>
        <v>72448339473.294662</v>
      </c>
      <c r="AK147">
        <f t="shared" si="27"/>
        <v>3.9526058875265271</v>
      </c>
      <c r="AO147">
        <f>AO146*(1-AO$1+H146)^($A147-$A146)*(2-E147/E146)</f>
        <v>3.3446760233351331</v>
      </c>
    </row>
    <row r="148" spans="1:41" x14ac:dyDescent="0.25">
      <c r="A148" s="1">
        <v>38278</v>
      </c>
      <c r="B148" s="12">
        <v>14.71</v>
      </c>
      <c r="C148" s="12">
        <v>15.74</v>
      </c>
      <c r="D148">
        <v>256567.23</v>
      </c>
      <c r="E148">
        <v>265772.08</v>
      </c>
      <c r="F148">
        <v>137787.6</v>
      </c>
      <c r="G148">
        <v>142719.57999999999</v>
      </c>
      <c r="H148">
        <f>(1/(1-91/360*VLOOKUP($A148,Tbills!$B$4:$C$974,2,1)/100))^((1)/91)-1</f>
        <v>4.9278199908187048E-5</v>
      </c>
      <c r="I148" s="2">
        <f t="shared" si="26"/>
        <v>171217.23810700001</v>
      </c>
      <c r="L148">
        <f t="shared" si="20"/>
        <v>331077184923.64941</v>
      </c>
      <c r="O148">
        <f t="shared" si="21"/>
        <v>198187939.91029269</v>
      </c>
      <c r="R148">
        <f t="shared" si="22"/>
        <v>9.3079806922336559</v>
      </c>
      <c r="U148" s="2">
        <f t="shared" si="23"/>
        <v>253.66223957113246</v>
      </c>
      <c r="X148">
        <f t="shared" si="24"/>
        <v>20.491769081936312</v>
      </c>
      <c r="AB148">
        <f t="shared" si="25"/>
        <v>172049.474372923</v>
      </c>
      <c r="AE148">
        <f>ROW()</f>
        <v>148</v>
      </c>
      <c r="AF148">
        <f t="shared" si="19"/>
        <v>0.93456162642947904</v>
      </c>
      <c r="AG148">
        <f>AG147*(1-(AG$1+AG$5))^($A148-$A147)*(1+2*(E148/E147-1))</f>
        <v>67884364974.694168</v>
      </c>
      <c r="AK148">
        <f t="shared" si="27"/>
        <v>4.0763487360895247</v>
      </c>
      <c r="AO148">
        <f>AO147*(1-AO$1+H147)^($A148-$A147)*(2-E148/E147)</f>
        <v>3.4499698672059638</v>
      </c>
    </row>
    <row r="149" spans="1:41" x14ac:dyDescent="0.25">
      <c r="A149" s="1">
        <v>38279</v>
      </c>
      <c r="B149" s="12">
        <v>15.13</v>
      </c>
      <c r="C149" s="12">
        <v>15.92</v>
      </c>
      <c r="D149">
        <v>258874.62</v>
      </c>
      <c r="E149">
        <v>268149.15999999997</v>
      </c>
      <c r="F149">
        <v>139556.26</v>
      </c>
      <c r="G149">
        <v>144544.51</v>
      </c>
      <c r="H149">
        <f>(1/(1-91/360*VLOOKUP($A149,Tbills!$B$4:$C$974,2,1)/100))^((1)/91)-1</f>
        <v>4.9278199908187048E-5</v>
      </c>
      <c r="I149" s="2">
        <f t="shared" si="26"/>
        <v>172752.83628525623</v>
      </c>
      <c r="L149">
        <f t="shared" si="20"/>
        <v>337000902279.33618</v>
      </c>
      <c r="O149">
        <f t="shared" si="21"/>
        <v>200840077.28611475</v>
      </c>
      <c r="R149">
        <f t="shared" si="22"/>
        <v>9.2659362583496225</v>
      </c>
      <c r="U149" s="2">
        <f t="shared" si="23"/>
        <v>256.91201730741523</v>
      </c>
      <c r="X149">
        <f t="shared" si="24"/>
        <v>20.229993120857248</v>
      </c>
      <c r="AB149">
        <f t="shared" si="25"/>
        <v>173582.24210764476</v>
      </c>
      <c r="AE149">
        <f>ROW()</f>
        <v>149</v>
      </c>
      <c r="AF149">
        <f t="shared" si="19"/>
        <v>0.95037688442211066</v>
      </c>
      <c r="AG149">
        <f>AG148*(1-(AG$1+AG$5))^($A149-$A148)*(1+2*(E149/E148-1))</f>
        <v>69096359379.927231</v>
      </c>
      <c r="AK149">
        <f t="shared" si="27"/>
        <v>4.0397014910996463</v>
      </c>
      <c r="AO149">
        <f>AO148*(1-AO$1+H148)^($A149-$A148)*(2-E149/E148)</f>
        <v>3.4191551756681129</v>
      </c>
    </row>
    <row r="150" spans="1:41" x14ac:dyDescent="0.25">
      <c r="A150" s="1">
        <v>38280</v>
      </c>
      <c r="B150" s="12">
        <v>14.85</v>
      </c>
      <c r="C150" s="12">
        <v>15.94</v>
      </c>
      <c r="D150">
        <v>266055.55</v>
      </c>
      <c r="E150">
        <v>275574.15000000002</v>
      </c>
      <c r="F150">
        <v>141409.07999999999</v>
      </c>
      <c r="G150">
        <v>146456.44</v>
      </c>
      <c r="H150">
        <f>(1/(1-91/360*VLOOKUP($A150,Tbills!$B$4:$C$974,2,1)/100))^((1)/91)-1</f>
        <v>4.9278199908187048E-5</v>
      </c>
      <c r="I150" s="2">
        <f t="shared" si="26"/>
        <v>177540.50265070327</v>
      </c>
      <c r="L150">
        <f t="shared" si="20"/>
        <v>355665309350.80469</v>
      </c>
      <c r="O150">
        <f t="shared" si="21"/>
        <v>209174853.07377785</v>
      </c>
      <c r="R150">
        <f t="shared" si="22"/>
        <v>9.137237339793078</v>
      </c>
      <c r="U150" s="2">
        <f t="shared" si="23"/>
        <v>260.31656452459436</v>
      </c>
      <c r="X150">
        <f t="shared" si="24"/>
        <v>19.962650812153914</v>
      </c>
      <c r="AB150">
        <f t="shared" si="25"/>
        <v>178382.47586835115</v>
      </c>
      <c r="AE150">
        <f>ROW()</f>
        <v>150</v>
      </c>
      <c r="AF150">
        <f t="shared" si="19"/>
        <v>0.93161856963613554</v>
      </c>
      <c r="AG150">
        <f>AG149*(1-(AG$1+AG$5))^($A150-$A149)*(1+2*(E150/E149-1))</f>
        <v>72920427315.716553</v>
      </c>
      <c r="AK150">
        <f t="shared" si="27"/>
        <v>3.9276601237045758</v>
      </c>
      <c r="AO150">
        <f>AO149*(1-AO$1+H149)^($A150-$A149)*(2-E150/E149)</f>
        <v>3.3245204011410472</v>
      </c>
    </row>
    <row r="151" spans="1:41" x14ac:dyDescent="0.25">
      <c r="A151" s="1">
        <v>38281</v>
      </c>
      <c r="B151" s="12">
        <v>14.54</v>
      </c>
      <c r="C151" s="12">
        <v>15.48</v>
      </c>
      <c r="D151">
        <v>255212.34</v>
      </c>
      <c r="E151">
        <v>264329.42</v>
      </c>
      <c r="F151">
        <v>140503.15</v>
      </c>
      <c r="G151">
        <v>145510.95000000001</v>
      </c>
      <c r="H151">
        <f>(1/(1-91/360*VLOOKUP($A151,Tbills!$B$4:$C$974,2,1)/100))^((1)/91)-1</f>
        <v>4.9278199908187048E-5</v>
      </c>
      <c r="I151" s="2">
        <f t="shared" si="26"/>
        <v>170300.60938112697</v>
      </c>
      <c r="L151">
        <f t="shared" si="20"/>
        <v>326640982691.58936</v>
      </c>
      <c r="O151">
        <f t="shared" si="21"/>
        <v>196365249.12463862</v>
      </c>
      <c r="R151">
        <f t="shared" si="22"/>
        <v>9.3232371307642374</v>
      </c>
      <c r="U151" s="2">
        <f t="shared" si="23"/>
        <v>258.64255305859496</v>
      </c>
      <c r="X151">
        <f t="shared" si="24"/>
        <v>20.091772181187817</v>
      </c>
      <c r="AB151">
        <f t="shared" si="25"/>
        <v>171097.66078440924</v>
      </c>
      <c r="AE151">
        <f>ROW()</f>
        <v>151</v>
      </c>
      <c r="AF151">
        <f t="shared" si="19"/>
        <v>0.93927648578811362</v>
      </c>
      <c r="AG151">
        <f>AG150*(1-(AG$1+AG$5))^($A151-$A150)*(1+2*(E151/E150-1))</f>
        <v>66967173198.837517</v>
      </c>
      <c r="AK151">
        <f t="shared" si="27"/>
        <v>4.0877368552789406</v>
      </c>
      <c r="AO151">
        <f>AO150*(1-AO$1+H150)^($A151-$A150)*(2-E151/E150)</f>
        <v>3.4602191052773938</v>
      </c>
    </row>
    <row r="152" spans="1:41" x14ac:dyDescent="0.25">
      <c r="A152" s="1">
        <v>38282</v>
      </c>
      <c r="B152" s="12">
        <v>15.28</v>
      </c>
      <c r="C152" s="12">
        <v>16</v>
      </c>
      <c r="D152">
        <v>260399.16</v>
      </c>
      <c r="E152">
        <v>269688.5</v>
      </c>
      <c r="F152">
        <v>141728.26</v>
      </c>
      <c r="G152">
        <v>146772.54999999999</v>
      </c>
      <c r="H152">
        <f>(1/(1-91/360*VLOOKUP($A152,Tbills!$B$4:$C$974,2,1)/100))^((1)/91)-1</f>
        <v>4.9278199908187048E-5</v>
      </c>
      <c r="I152" s="2">
        <f t="shared" si="26"/>
        <v>173757.48489905219</v>
      </c>
      <c r="L152">
        <f t="shared" si="20"/>
        <v>339887167000.6629</v>
      </c>
      <c r="O152">
        <f t="shared" si="21"/>
        <v>202330167.04507285</v>
      </c>
      <c r="R152">
        <f t="shared" si="22"/>
        <v>9.2283091346777955</v>
      </c>
      <c r="U152" s="2">
        <f t="shared" si="23"/>
        <v>260.89141189882736</v>
      </c>
      <c r="X152">
        <f t="shared" si="24"/>
        <v>19.917818570856827</v>
      </c>
      <c r="AB152">
        <f t="shared" si="25"/>
        <v>174560.45078446629</v>
      </c>
      <c r="AE152">
        <f>ROW()</f>
        <v>152</v>
      </c>
      <c r="AF152">
        <f t="shared" si="19"/>
        <v>0.95499999999999996</v>
      </c>
      <c r="AG152">
        <f>AG151*(1-(AG$1+AG$5))^($A152-$A151)*(1+2*(E152/E151-1))</f>
        <v>69680243036.726608</v>
      </c>
      <c r="AK152">
        <f t="shared" si="27"/>
        <v>4.0046745400619299</v>
      </c>
      <c r="AO152">
        <f>AO151*(1-AO$1+H151)^($A152-$A151)*(2-E152/E151)</f>
        <v>3.3901074381586569</v>
      </c>
    </row>
    <row r="153" spans="1:41" x14ac:dyDescent="0.25">
      <c r="A153" s="1">
        <v>38285</v>
      </c>
      <c r="B153" s="12">
        <v>16.579999999999998</v>
      </c>
      <c r="C153" s="12">
        <v>16.59</v>
      </c>
      <c r="D153">
        <v>267325.7</v>
      </c>
      <c r="E153">
        <v>276822.26</v>
      </c>
      <c r="F153">
        <v>145246.67000000001</v>
      </c>
      <c r="G153">
        <v>150394.49</v>
      </c>
      <c r="H153">
        <f>(1/(1-91/360*VLOOKUP($A153,Tbills!$B$4:$C$974,2,1)/100))^((1)/91)-1</f>
        <v>5.1650298179106713E-5</v>
      </c>
      <c r="I153" s="2">
        <f t="shared" si="26"/>
        <v>178366.33392375233</v>
      </c>
      <c r="L153">
        <f t="shared" si="20"/>
        <v>357875375587.45837</v>
      </c>
      <c r="O153">
        <f t="shared" si="21"/>
        <v>210336912.54088441</v>
      </c>
      <c r="R153">
        <f t="shared" si="22"/>
        <v>9.1050213036792442</v>
      </c>
      <c r="U153" s="2">
        <f t="shared" si="23"/>
        <v>267.3484944643601</v>
      </c>
      <c r="X153">
        <f t="shared" si="24"/>
        <v>19.427156591584708</v>
      </c>
      <c r="AB153">
        <f t="shared" si="25"/>
        <v>179159.15733122357</v>
      </c>
      <c r="AE153">
        <f>ROW()</f>
        <v>153</v>
      </c>
      <c r="AF153">
        <f t="shared" si="19"/>
        <v>0.99939722724532842</v>
      </c>
      <c r="AG153">
        <f>AG152*(1-(AG$1+AG$5))^($A153-$A152)*(1+2*(E153/E152-1))</f>
        <v>73359169029.734116</v>
      </c>
      <c r="AK153">
        <f t="shared" si="27"/>
        <v>3.898198755530792</v>
      </c>
      <c r="AO153">
        <f>AO152*(1-AO$1+H152)^($A153-$A152)*(2-E153/E152)</f>
        <v>3.300554528814085</v>
      </c>
    </row>
    <row r="154" spans="1:41" x14ac:dyDescent="0.25">
      <c r="A154" s="1">
        <v>38286</v>
      </c>
      <c r="B154" s="12">
        <v>16.39</v>
      </c>
      <c r="C154" s="12">
        <v>16.670000000000002</v>
      </c>
      <c r="D154">
        <v>261647.16</v>
      </c>
      <c r="E154">
        <v>270927.69</v>
      </c>
      <c r="F154">
        <v>142890.93</v>
      </c>
      <c r="G154">
        <v>147947.5</v>
      </c>
      <c r="H154">
        <f>(1/(1-91/360*VLOOKUP($A154,Tbills!$B$4:$C$974,2,1)/100))^((1)/91)-1</f>
        <v>5.1650298179106713E-5</v>
      </c>
      <c r="I154" s="2">
        <f t="shared" si="26"/>
        <v>174573.21444676994</v>
      </c>
      <c r="L154">
        <f t="shared" si="20"/>
        <v>342636602441.6344</v>
      </c>
      <c r="O154">
        <f t="shared" si="21"/>
        <v>203611774.37972909</v>
      </c>
      <c r="R154">
        <f t="shared" si="22"/>
        <v>9.2015451180885339</v>
      </c>
      <c r="U154" s="2">
        <f t="shared" si="23"/>
        <v>263.00598502681549</v>
      </c>
      <c r="X154">
        <f t="shared" si="24"/>
        <v>19.743535199288551</v>
      </c>
      <c r="AB154">
        <f t="shared" si="25"/>
        <v>175338.08270387258</v>
      </c>
      <c r="AE154">
        <f>ROW()</f>
        <v>154</v>
      </c>
      <c r="AF154">
        <f t="shared" si="19"/>
        <v>0.9832033593281343</v>
      </c>
      <c r="AG154">
        <f>AG153*(1-(AG$1+AG$5))^($A154-$A153)*(1+2*(E154/E153-1))</f>
        <v>70232626015.166199</v>
      </c>
      <c r="AK154">
        <f t="shared" si="27"/>
        <v>3.981020402124968</v>
      </c>
      <c r="AO154">
        <f>AO153*(1-AO$1+H153)^($A154-$A153)*(2-E154/E153)</f>
        <v>3.3708849748249707</v>
      </c>
    </row>
    <row r="155" spans="1:41" x14ac:dyDescent="0.25">
      <c r="A155" s="1">
        <v>38287</v>
      </c>
      <c r="B155" s="12">
        <v>15.72</v>
      </c>
      <c r="C155" s="12">
        <v>15.98</v>
      </c>
      <c r="D155">
        <v>261941.72</v>
      </c>
      <c r="E155">
        <v>271218.7</v>
      </c>
      <c r="F155">
        <v>142156.19</v>
      </c>
      <c r="G155">
        <v>147179.10999999999</v>
      </c>
      <c r="H155">
        <f>(1/(1-91/360*VLOOKUP($A155,Tbills!$B$4:$C$974,2,1)/100))^((1)/91)-1</f>
        <v>5.1650298179106713E-5</v>
      </c>
      <c r="I155" s="2">
        <f t="shared" si="26"/>
        <v>174765.48587958087</v>
      </c>
      <c r="L155">
        <f t="shared" si="20"/>
        <v>343374883978.87793</v>
      </c>
      <c r="O155">
        <f t="shared" si="21"/>
        <v>203932958.40140992</v>
      </c>
      <c r="R155">
        <f t="shared" si="22"/>
        <v>9.1961875798828654</v>
      </c>
      <c r="U155" s="2">
        <f t="shared" si="23"/>
        <v>261.64723770601137</v>
      </c>
      <c r="X155">
        <f t="shared" si="24"/>
        <v>19.846367562849526</v>
      </c>
      <c r="AB155">
        <f t="shared" si="25"/>
        <v>175520.29785512277</v>
      </c>
      <c r="AE155">
        <f>ROW()</f>
        <v>155</v>
      </c>
      <c r="AF155">
        <f t="shared" si="19"/>
        <v>0.98372966207759704</v>
      </c>
      <c r="AG155">
        <f>AG154*(1-(AG$1+AG$5))^($A155-$A154)*(1+2*(E155/E154-1))</f>
        <v>70381131320.067581</v>
      </c>
      <c r="AK155">
        <f t="shared" si="27"/>
        <v>3.9765590733708445</v>
      </c>
      <c r="AO155">
        <f>AO154*(1-AO$1+H154)^($A155-$A154)*(2-E155/E154)</f>
        <v>3.3673136031041224</v>
      </c>
    </row>
    <row r="156" spans="1:41" x14ac:dyDescent="0.25">
      <c r="A156" s="1">
        <v>38288</v>
      </c>
      <c r="B156" s="12">
        <v>15.39</v>
      </c>
      <c r="C156" s="12">
        <v>15.6</v>
      </c>
      <c r="D156">
        <v>258464.43</v>
      </c>
      <c r="E156">
        <v>267604.25</v>
      </c>
      <c r="F156">
        <v>140795.95000000001</v>
      </c>
      <c r="G156">
        <v>145763.21</v>
      </c>
      <c r="H156">
        <f>(1/(1-91/360*VLOOKUP($A156,Tbills!$B$4:$C$974,2,1)/100))^((1)/91)-1</f>
        <v>5.1650298179106713E-5</v>
      </c>
      <c r="I156" s="2">
        <f t="shared" si="26"/>
        <v>172441.26010138847</v>
      </c>
      <c r="L156">
        <f t="shared" si="20"/>
        <v>334224930482.66852</v>
      </c>
      <c r="O156">
        <f t="shared" si="21"/>
        <v>199849593.7629849</v>
      </c>
      <c r="R156">
        <f t="shared" si="22"/>
        <v>9.2570465040234691</v>
      </c>
      <c r="U156" s="2">
        <f t="shared" si="23"/>
        <v>259.13731322429277</v>
      </c>
      <c r="X156">
        <f t="shared" si="24"/>
        <v>20.037588429742303</v>
      </c>
      <c r="AB156">
        <f t="shared" si="25"/>
        <v>173175.15369525354</v>
      </c>
      <c r="AE156">
        <f>ROW()</f>
        <v>156</v>
      </c>
      <c r="AF156">
        <f t="shared" si="19"/>
        <v>0.98653846153846159</v>
      </c>
      <c r="AG156">
        <f>AG155*(1-(AG$1+AG$5))^($A156-$A155)*(1+2*(E156/E155-1))</f>
        <v>68502926471.345726</v>
      </c>
      <c r="AK156">
        <f t="shared" si="27"/>
        <v>4.0293658016855982</v>
      </c>
      <c r="AO156">
        <f>AO155*(1-AO$1+H155)^($A156-$A155)*(2-E156/E155)</f>
        <v>3.4122388145289082</v>
      </c>
    </row>
    <row r="157" spans="1:41" x14ac:dyDescent="0.25">
      <c r="A157" s="1">
        <v>38289</v>
      </c>
      <c r="B157" s="12">
        <v>16.27</v>
      </c>
      <c r="C157" s="12">
        <v>16.05</v>
      </c>
      <c r="D157">
        <v>258574.24</v>
      </c>
      <c r="E157">
        <v>267704.12</v>
      </c>
      <c r="F157">
        <v>140440.62</v>
      </c>
      <c r="G157">
        <v>145387.81</v>
      </c>
      <c r="H157">
        <f>(1/(1-91/360*VLOOKUP($A157,Tbills!$B$4:$C$974,2,1)/100))^((1)/91)-1</f>
        <v>5.1650298179106713E-5</v>
      </c>
      <c r="I157" s="2">
        <f t="shared" si="26"/>
        <v>172510.31617756002</v>
      </c>
      <c r="L157">
        <f t="shared" si="20"/>
        <v>334476551832.18634</v>
      </c>
      <c r="O157">
        <f t="shared" si="21"/>
        <v>199954731.24315351</v>
      </c>
      <c r="R157">
        <f t="shared" si="22"/>
        <v>9.2549007463826172</v>
      </c>
      <c r="U157" s="2">
        <f t="shared" si="23"/>
        <v>258.47701964098559</v>
      </c>
      <c r="X157">
        <f t="shared" si="24"/>
        <v>20.089488019287888</v>
      </c>
      <c r="AB157">
        <f t="shared" si="25"/>
        <v>173233.74271282664</v>
      </c>
      <c r="AE157">
        <f>ROW()</f>
        <v>157</v>
      </c>
      <c r="AF157">
        <f t="shared" si="19"/>
        <v>1.0137071651090341</v>
      </c>
      <c r="AG157">
        <f>AG156*(1-(AG$1+AG$5))^($A157-$A156)*(1+2*(E157/E156-1))</f>
        <v>68551746925.923347</v>
      </c>
      <c r="AK157">
        <f t="shared" si="27"/>
        <v>4.0276744419005786</v>
      </c>
      <c r="AO157">
        <f>AO156*(1-AO$1+H156)^($A157-$A156)*(2-E157/E156)</f>
        <v>3.4110153841912423</v>
      </c>
    </row>
    <row r="158" spans="1:41" x14ac:dyDescent="0.25">
      <c r="A158" s="1">
        <v>38292</v>
      </c>
      <c r="B158" s="12">
        <v>16.27</v>
      </c>
      <c r="C158" s="12">
        <v>16.010000000000002</v>
      </c>
      <c r="D158">
        <v>260270.7</v>
      </c>
      <c r="E158">
        <v>269418.99</v>
      </c>
      <c r="F158">
        <v>140822.60999999999</v>
      </c>
      <c r="G158">
        <v>145760.72</v>
      </c>
      <c r="H158">
        <f>(1/(1-91/360*VLOOKUP($A158,Tbills!$B$4:$C$974,2,1)/100))^((1)/91)-1</f>
        <v>5.4302079553369964E-5</v>
      </c>
      <c r="I158" s="2">
        <f t="shared" si="26"/>
        <v>173629.42421636946</v>
      </c>
      <c r="L158">
        <f t="shared" si="20"/>
        <v>338771003806.18536</v>
      </c>
      <c r="O158">
        <f t="shared" si="21"/>
        <v>201855640.38422096</v>
      </c>
      <c r="R158">
        <f t="shared" si="22"/>
        <v>9.2240069954543724</v>
      </c>
      <c r="U158" s="2">
        <f t="shared" si="23"/>
        <v>259.16110277869666</v>
      </c>
      <c r="X158">
        <f t="shared" si="24"/>
        <v>20.039000763989915</v>
      </c>
      <c r="AB158">
        <f t="shared" si="25"/>
        <v>174325.21567239365</v>
      </c>
      <c r="AE158">
        <f>ROW()</f>
        <v>158</v>
      </c>
      <c r="AF158">
        <f t="shared" si="19"/>
        <v>1.0162398500936913</v>
      </c>
      <c r="AG158">
        <f>AG157*(1-(AG$1+AG$5))^($A158-$A157)*(1+2*(E158/E157-1))</f>
        <v>69422991241.702408</v>
      </c>
      <c r="AK158">
        <f t="shared" si="27"/>
        <v>4.0013146603584167</v>
      </c>
      <c r="AO158">
        <f>AO157*(1-AO$1+H157)^($A158-$A157)*(2-E158/E157)</f>
        <v>3.3893140606442698</v>
      </c>
    </row>
    <row r="159" spans="1:41" x14ac:dyDescent="0.25">
      <c r="A159" s="1">
        <v>38293</v>
      </c>
      <c r="B159" s="12">
        <v>16.18</v>
      </c>
      <c r="C159" s="12">
        <v>15.93</v>
      </c>
      <c r="D159">
        <v>252959.67</v>
      </c>
      <c r="E159">
        <v>261836.36</v>
      </c>
      <c r="F159">
        <v>138861.9</v>
      </c>
      <c r="G159">
        <v>143723.34</v>
      </c>
      <c r="H159">
        <f>(1/(1-91/360*VLOOKUP($A159,Tbills!$B$4:$C$974,2,1)/100))^((1)/91)-1</f>
        <v>5.4302079553369964E-5</v>
      </c>
      <c r="I159" s="2">
        <f t="shared" si="26"/>
        <v>168748.04154195864</v>
      </c>
      <c r="L159">
        <f t="shared" si="20"/>
        <v>319704913370.14429</v>
      </c>
      <c r="O159">
        <f t="shared" si="21"/>
        <v>193327473.00898221</v>
      </c>
      <c r="R159">
        <f t="shared" si="22"/>
        <v>9.3533861236111537</v>
      </c>
      <c r="U159" s="2">
        <f t="shared" si="23"/>
        <v>255.54650373264329</v>
      </c>
      <c r="X159">
        <f t="shared" si="24"/>
        <v>20.319449049173532</v>
      </c>
      <c r="AB159">
        <f t="shared" si="25"/>
        <v>169413.03404282156</v>
      </c>
      <c r="AE159">
        <f>ROW()</f>
        <v>159</v>
      </c>
      <c r="AF159">
        <f t="shared" si="19"/>
        <v>1.0156936597614563</v>
      </c>
      <c r="AG159">
        <f>AG158*(1-(AG$1+AG$5))^($A159-$A158)*(1+2*(E159/E158-1))</f>
        <v>65513049598.337601</v>
      </c>
      <c r="AK159">
        <f t="shared" si="27"/>
        <v>4.1137375665566571</v>
      </c>
      <c r="AO159">
        <f>AO158*(1-AO$1+H158)^($A159-$A158)*(2-E159/E158)</f>
        <v>3.4847645384143719</v>
      </c>
    </row>
    <row r="160" spans="1:41" x14ac:dyDescent="0.25">
      <c r="A160" s="1">
        <v>38294</v>
      </c>
      <c r="B160" s="12">
        <v>14.04</v>
      </c>
      <c r="C160" s="12">
        <v>14.69</v>
      </c>
      <c r="D160">
        <v>240423.11</v>
      </c>
      <c r="E160">
        <v>248845.66</v>
      </c>
      <c r="F160">
        <v>134585.06</v>
      </c>
      <c r="G160">
        <v>139288.95999999999</v>
      </c>
      <c r="H160">
        <f>(1/(1-91/360*VLOOKUP($A160,Tbills!$B$4:$C$974,2,1)/100))^((1)/91)-1</f>
        <v>5.4302079553369964E-5</v>
      </c>
      <c r="I160" s="2">
        <f t="shared" si="26"/>
        <v>160381.05872837274</v>
      </c>
      <c r="L160">
        <f t="shared" si="20"/>
        <v>287983973939.51654</v>
      </c>
      <c r="O160">
        <f t="shared" si="21"/>
        <v>178933873.56223184</v>
      </c>
      <c r="R160">
        <f t="shared" si="22"/>
        <v>9.5849813817694063</v>
      </c>
      <c r="U160" s="2">
        <f t="shared" si="23"/>
        <v>247.66982822584626</v>
      </c>
      <c r="X160">
        <f t="shared" si="24"/>
        <v>20.946739559780447</v>
      </c>
      <c r="AB160">
        <f t="shared" si="25"/>
        <v>161002.19404017561</v>
      </c>
      <c r="AE160">
        <f>ROW()</f>
        <v>160</v>
      </c>
      <c r="AF160">
        <f t="shared" si="19"/>
        <v>0.95575221238938046</v>
      </c>
      <c r="AG160">
        <f>AG159*(1-(AG$1+AG$5))^($A160-$A159)*(1+2*(E160/E159-1))</f>
        <v>59010356680.379456</v>
      </c>
      <c r="AK160">
        <f t="shared" si="27"/>
        <v>4.3176346650671897</v>
      </c>
      <c r="AO160">
        <f>AO159*(1-AO$1+H159)^($A160-$A159)*(2-E160/E159)</f>
        <v>3.6577203270658121</v>
      </c>
    </row>
    <row r="161" spans="1:41" x14ac:dyDescent="0.25">
      <c r="A161" s="1">
        <v>38295</v>
      </c>
      <c r="B161" s="12">
        <v>13.97</v>
      </c>
      <c r="C161" s="12">
        <v>15.33</v>
      </c>
      <c r="D161">
        <v>231653.36</v>
      </c>
      <c r="E161">
        <v>239755.17</v>
      </c>
      <c r="F161">
        <v>130989.61</v>
      </c>
      <c r="G161">
        <v>135560.29</v>
      </c>
      <c r="H161">
        <f>(1/(1-91/360*VLOOKUP($A161,Tbills!$B$4:$C$974,2,1)/100))^((1)/91)-1</f>
        <v>5.4302079553369964E-5</v>
      </c>
      <c r="I161" s="2">
        <f t="shared" si="26"/>
        <v>154527.18009065068</v>
      </c>
      <c r="L161">
        <f t="shared" si="20"/>
        <v>266945927288.39722</v>
      </c>
      <c r="O161">
        <f t="shared" si="21"/>
        <v>169123322.08450431</v>
      </c>
      <c r="R161">
        <f t="shared" si="22"/>
        <v>9.759612902460395</v>
      </c>
      <c r="U161" s="2">
        <f t="shared" si="23"/>
        <v>241.04743239937577</v>
      </c>
      <c r="X161">
        <f t="shared" si="24"/>
        <v>21.507841840891881</v>
      </c>
      <c r="AB161">
        <f t="shared" si="25"/>
        <v>155115.27335296641</v>
      </c>
      <c r="AE161">
        <f>ROW()</f>
        <v>161</v>
      </c>
      <c r="AF161">
        <f t="shared" si="19"/>
        <v>0.91128506196999348</v>
      </c>
      <c r="AG161">
        <f>AG160*(1-(AG$1+AG$5))^($A161-$A160)*(1+2*(E161/E160-1))</f>
        <v>54697141786.285378</v>
      </c>
      <c r="AK161">
        <f t="shared" si="27"/>
        <v>4.4751521600300723</v>
      </c>
      <c r="AO161">
        <f>AO160*(1-AO$1+H160)^($A161-$A160)*(2-E161/E160)</f>
        <v>3.7914048235951801</v>
      </c>
    </row>
    <row r="162" spans="1:41" x14ac:dyDescent="0.25">
      <c r="A162" s="1">
        <v>38296</v>
      </c>
      <c r="B162" s="12">
        <v>13.84</v>
      </c>
      <c r="C162" s="12">
        <v>14.29</v>
      </c>
      <c r="D162">
        <v>230295.16</v>
      </c>
      <c r="E162">
        <v>238336.45</v>
      </c>
      <c r="F162">
        <v>131065.78</v>
      </c>
      <c r="G162">
        <v>135631.76</v>
      </c>
      <c r="H162">
        <f>(1/(1-91/360*VLOOKUP($A162,Tbills!$B$4:$C$974,2,1)/100))^((1)/91)-1</f>
        <v>5.4302079553369964E-5</v>
      </c>
      <c r="I162" s="2">
        <f t="shared" si="26"/>
        <v>153617.4304956774</v>
      </c>
      <c r="L162">
        <f t="shared" si="20"/>
        <v>263789091318.94263</v>
      </c>
      <c r="O162">
        <f t="shared" si="21"/>
        <v>167616525.59147292</v>
      </c>
      <c r="R162">
        <f t="shared" si="22"/>
        <v>9.7880460284201458</v>
      </c>
      <c r="U162" s="2">
        <f t="shared" si="23"/>
        <v>241.18171962537963</v>
      </c>
      <c r="X162">
        <f t="shared" si="24"/>
        <v>21.496874720431528</v>
      </c>
      <c r="AB162">
        <f t="shared" si="25"/>
        <v>154192.02282319765</v>
      </c>
      <c r="AE162">
        <f>ROW()</f>
        <v>162</v>
      </c>
      <c r="AF162">
        <f t="shared" si="19"/>
        <v>0.9685094471658503</v>
      </c>
      <c r="AG162">
        <f>AG161*(1-(AG$1+AG$5))^($A162-$A161)*(1+2*(E162/E161-1))</f>
        <v>54047993952.716805</v>
      </c>
      <c r="AK162">
        <f t="shared" si="27"/>
        <v>4.5014236251161925</v>
      </c>
      <c r="AO162">
        <f>AO161*(1-AO$1+H161)^($A162-$A161)*(2-E162/E161)</f>
        <v>3.8139060075676179</v>
      </c>
    </row>
    <row r="163" spans="1:41" x14ac:dyDescent="0.25">
      <c r="A163" s="1">
        <v>38299</v>
      </c>
      <c r="B163" s="12">
        <v>13.8</v>
      </c>
      <c r="C163" s="12">
        <v>14.39</v>
      </c>
      <c r="D163">
        <v>232423.36</v>
      </c>
      <c r="E163">
        <v>240500.14</v>
      </c>
      <c r="F163">
        <v>131201.76999999999</v>
      </c>
      <c r="G163">
        <v>135750.39000000001</v>
      </c>
      <c r="H163">
        <f>(1/(1-91/360*VLOOKUP($A163,Tbills!$B$4:$C$974,2,1)/100))^((1)/91)-1</f>
        <v>5.695450798937074E-5</v>
      </c>
      <c r="I163" s="2">
        <f t="shared" si="26"/>
        <v>155025.6966823212</v>
      </c>
      <c r="L163">
        <f t="shared" si="20"/>
        <v>268588071514.60568</v>
      </c>
      <c r="O163">
        <f t="shared" si="21"/>
        <v>169881859.94969818</v>
      </c>
      <c r="R163">
        <f t="shared" si="22"/>
        <v>9.7422952802122698</v>
      </c>
      <c r="U163" s="2">
        <f t="shared" si="23"/>
        <v>241.41430220412886</v>
      </c>
      <c r="X163">
        <f t="shared" si="24"/>
        <v>21.479359190960785</v>
      </c>
      <c r="AB163">
        <f t="shared" si="25"/>
        <v>155575.55082287008</v>
      </c>
      <c r="AE163">
        <f>ROW()</f>
        <v>163</v>
      </c>
      <c r="AF163">
        <f t="shared" si="19"/>
        <v>0.95899930507296738</v>
      </c>
      <c r="AG163">
        <f>AG162*(1-(AG$1+AG$5))^($A163-$A162)*(1+2*(E163/E162-1))</f>
        <v>55023758802.312767</v>
      </c>
      <c r="AK163">
        <f t="shared" si="27"/>
        <v>4.4599351200603685</v>
      </c>
      <c r="AO163">
        <f>AO162*(1-AO$1+H162)^($A163-$A162)*(2-E163/E162)</f>
        <v>3.7794785484006561</v>
      </c>
    </row>
    <row r="164" spans="1:41" x14ac:dyDescent="0.25">
      <c r="A164" s="1">
        <v>38300</v>
      </c>
      <c r="B164" s="12">
        <v>13.61</v>
      </c>
      <c r="C164" s="12">
        <v>14.2</v>
      </c>
      <c r="D164">
        <v>230320.68</v>
      </c>
      <c r="E164">
        <v>238310.69</v>
      </c>
      <c r="F164">
        <v>130536.81</v>
      </c>
      <c r="G164">
        <v>135054.64000000001</v>
      </c>
      <c r="H164">
        <f>(1/(1-91/360*VLOOKUP($A164,Tbills!$B$4:$C$974,2,1)/100))^((1)/91)-1</f>
        <v>5.695450798937074E-5</v>
      </c>
      <c r="I164" s="2">
        <f t="shared" si="26"/>
        <v>153619.46943312895</v>
      </c>
      <c r="L164">
        <f t="shared" si="20"/>
        <v>263700859429.73941</v>
      </c>
      <c r="O164">
        <f t="shared" si="21"/>
        <v>167556373.70246559</v>
      </c>
      <c r="R164">
        <f t="shared" si="22"/>
        <v>9.7861985169543306</v>
      </c>
      <c r="U164" s="2">
        <f t="shared" si="23"/>
        <v>240.18490366312591</v>
      </c>
      <c r="X164">
        <f t="shared" si="24"/>
        <v>21.589876637657415</v>
      </c>
      <c r="AB164">
        <f t="shared" si="25"/>
        <v>154153.85717290203</v>
      </c>
      <c r="AE164">
        <f>ROW()</f>
        <v>164</v>
      </c>
      <c r="AF164">
        <f t="shared" si="19"/>
        <v>0.95845070422535217</v>
      </c>
      <c r="AG164">
        <f>AG163*(1-(AG$1+AG$5))^($A164-$A163)*(1+2*(E164/E163-1))</f>
        <v>54020094690.534172</v>
      </c>
      <c r="AK164">
        <f t="shared" si="27"/>
        <v>4.5003275819423267</v>
      </c>
      <c r="AO164">
        <f>AO163*(1-AO$1+H163)^($A164-$A163)*(2-E164/E163)</f>
        <v>3.8139620832028354</v>
      </c>
    </row>
    <row r="165" spans="1:41" x14ac:dyDescent="0.25">
      <c r="A165" s="1">
        <v>38301</v>
      </c>
      <c r="B165" s="12">
        <v>13.08</v>
      </c>
      <c r="C165" s="12">
        <v>13.94</v>
      </c>
      <c r="D165">
        <v>224469.92</v>
      </c>
      <c r="E165">
        <v>232243.39</v>
      </c>
      <c r="F165">
        <v>129736.19</v>
      </c>
      <c r="G165">
        <v>134218.62</v>
      </c>
      <c r="H165">
        <f>(1/(1-91/360*VLOOKUP($A165,Tbills!$B$4:$C$974,2,1)/100))^((1)/91)-1</f>
        <v>5.695450798937074E-5</v>
      </c>
      <c r="I165" s="2">
        <f t="shared" si="26"/>
        <v>149713.47426101545</v>
      </c>
      <c r="L165">
        <f t="shared" si="20"/>
        <v>250276351685.11224</v>
      </c>
      <c r="O165">
        <f t="shared" si="21"/>
        <v>161152060.09921005</v>
      </c>
      <c r="R165">
        <f t="shared" si="22"/>
        <v>9.9103269513843042</v>
      </c>
      <c r="U165" s="2">
        <f t="shared" si="23"/>
        <v>238.70595955691292</v>
      </c>
      <c r="X165">
        <f t="shared" si="24"/>
        <v>21.723956833946247</v>
      </c>
      <c r="AB165">
        <f t="shared" si="25"/>
        <v>150223.92055064481</v>
      </c>
      <c r="AE165">
        <f>ROW()</f>
        <v>165</v>
      </c>
      <c r="AF165">
        <f t="shared" si="19"/>
        <v>0.93830703012912486</v>
      </c>
      <c r="AG165">
        <f>AG164*(1-(AG$1+AG$5))^($A165-$A164)*(1+2*(E165/E164-1))</f>
        <v>51267704637.416092</v>
      </c>
      <c r="AK165">
        <f t="shared" si="27"/>
        <v>4.614689278687008</v>
      </c>
      <c r="AO165">
        <f>AO164*(1-AO$1+H164)^($A165-$A164)*(2-E165/E164)</f>
        <v>3.9111422117241545</v>
      </c>
    </row>
    <row r="166" spans="1:41" x14ac:dyDescent="0.25">
      <c r="A166" s="1">
        <v>38302</v>
      </c>
      <c r="B166" s="12">
        <v>13.04</v>
      </c>
      <c r="C166" s="12">
        <v>13.77</v>
      </c>
      <c r="D166">
        <v>220031.72</v>
      </c>
      <c r="E166">
        <v>227638.27</v>
      </c>
      <c r="F166">
        <v>128186.09</v>
      </c>
      <c r="G166">
        <v>132607.32</v>
      </c>
      <c r="H166">
        <f>(1/(1-91/360*VLOOKUP($A166,Tbills!$B$4:$C$974,2,1)/100))^((1)/91)-1</f>
        <v>5.695450798937074E-5</v>
      </c>
      <c r="I166" s="2">
        <f t="shared" si="26"/>
        <v>146749.77392307753</v>
      </c>
      <c r="L166">
        <f t="shared" si="20"/>
        <v>240353789688.94516</v>
      </c>
      <c r="O166">
        <f t="shared" si="21"/>
        <v>156353600.29615763</v>
      </c>
      <c r="R166">
        <f t="shared" si="22"/>
        <v>10.008129715914867</v>
      </c>
      <c r="U166" s="2">
        <f t="shared" si="23"/>
        <v>235.84812771187663</v>
      </c>
      <c r="X166">
        <f t="shared" si="24"/>
        <v>21.985192816689725</v>
      </c>
      <c r="AB166">
        <f t="shared" si="25"/>
        <v>147240.01883223891</v>
      </c>
      <c r="AE166">
        <f>ROW()</f>
        <v>166</v>
      </c>
      <c r="AF166">
        <f t="shared" si="19"/>
        <v>0.94698620188816263</v>
      </c>
      <c r="AG166">
        <f>AG165*(1-(AG$1+AG$5))^($A166-$A165)*(1+2*(E166/E165-1))</f>
        <v>49232885960.780113</v>
      </c>
      <c r="AK166">
        <f t="shared" si="27"/>
        <v>4.7059740806659915</v>
      </c>
      <c r="AO166">
        <f>AO165*(1-AO$1+H165)^($A166-$A165)*(2-E166/E165)</f>
        <v>3.9887753221193276</v>
      </c>
    </row>
    <row r="167" spans="1:41" x14ac:dyDescent="0.25">
      <c r="A167" s="1">
        <v>38303</v>
      </c>
      <c r="B167" s="12">
        <v>13.33</v>
      </c>
      <c r="C167" s="12">
        <v>13.95</v>
      </c>
      <c r="D167">
        <v>220243.12</v>
      </c>
      <c r="E167">
        <v>227844.01</v>
      </c>
      <c r="F167">
        <v>127423.28</v>
      </c>
      <c r="G167">
        <v>131810.65</v>
      </c>
      <c r="H167">
        <f>(1/(1-91/360*VLOOKUP($A167,Tbills!$B$4:$C$974,2,1)/100))^((1)/91)-1</f>
        <v>5.695450798937074E-5</v>
      </c>
      <c r="I167" s="2">
        <f t="shared" si="26"/>
        <v>146887.18506625487</v>
      </c>
      <c r="L167">
        <f t="shared" si="20"/>
        <v>240791083349.79214</v>
      </c>
      <c r="O167">
        <f t="shared" si="21"/>
        <v>156560293.37453133</v>
      </c>
      <c r="R167">
        <f t="shared" si="22"/>
        <v>10.003154812558845</v>
      </c>
      <c r="U167" s="2">
        <f t="shared" si="23"/>
        <v>234.43892568137031</v>
      </c>
      <c r="X167">
        <f t="shared" si="24"/>
        <v>22.117715731434739</v>
      </c>
      <c r="AB167">
        <f t="shared" si="25"/>
        <v>147367.95653744135</v>
      </c>
      <c r="AE167">
        <f>ROW()</f>
        <v>167</v>
      </c>
      <c r="AF167">
        <f t="shared" si="19"/>
        <v>0.9555555555555556</v>
      </c>
      <c r="AG167">
        <f>AG166*(1-(AG$1+AG$5))^($A167-$A166)*(1+2*(E167/E166-1))</f>
        <v>49320217475.600311</v>
      </c>
      <c r="AK167">
        <f t="shared" si="27"/>
        <v>4.7015018260457193</v>
      </c>
      <c r="AO167">
        <f>AO166*(1-AO$1+H166)^($A167-$A166)*(2-E167/E166)</f>
        <v>3.9852498343718481</v>
      </c>
    </row>
    <row r="168" spans="1:41" x14ac:dyDescent="0.25">
      <c r="A168" s="1">
        <v>38306</v>
      </c>
      <c r="B168" s="12">
        <v>13.38</v>
      </c>
      <c r="C168" s="12">
        <v>13.96</v>
      </c>
      <c r="D168">
        <v>220619.36</v>
      </c>
      <c r="E168">
        <v>228194.31</v>
      </c>
      <c r="F168">
        <v>128345.59</v>
      </c>
      <c r="G168">
        <v>132742.19</v>
      </c>
      <c r="H168">
        <f>(1/(1-91/360*VLOOKUP($A168,Tbills!$B$4:$C$974,2,1)/100))^((1)/91)-1</f>
        <v>5.7792251450639043E-5</v>
      </c>
      <c r="I168" s="2">
        <f t="shared" si="26"/>
        <v>147127.3485716928</v>
      </c>
      <c r="L168">
        <f t="shared" si="20"/>
        <v>241540614865.41107</v>
      </c>
      <c r="O168">
        <f t="shared" si="21"/>
        <v>156905486.50458446</v>
      </c>
      <c r="R168">
        <f t="shared" si="22"/>
        <v>9.9941096223439239</v>
      </c>
      <c r="U168" s="2">
        <f t="shared" si="23"/>
        <v>236.11855889644303</v>
      </c>
      <c r="X168">
        <f t="shared" si="24"/>
        <v>21.962774918446481</v>
      </c>
      <c r="AB168">
        <f t="shared" si="25"/>
        <v>147579.09107014767</v>
      </c>
      <c r="AE168">
        <f>ROW()</f>
        <v>168</v>
      </c>
      <c r="AF168">
        <f t="shared" si="19"/>
        <v>0.95845272206303722</v>
      </c>
      <c r="AG168">
        <f>AG167*(1-(AG$1+AG$5))^($A168-$A167)*(1+2*(E168/E167-1))</f>
        <v>49466871508.958435</v>
      </c>
      <c r="AK168">
        <f t="shared" si="27"/>
        <v>4.693617595112479</v>
      </c>
      <c r="AO168">
        <f>AO167*(1-AO$1+H167)^($A168-$A167)*(2-E168/E167)</f>
        <v>3.9793610631473841</v>
      </c>
    </row>
    <row r="169" spans="1:41" x14ac:dyDescent="0.25">
      <c r="A169" s="1">
        <v>38307</v>
      </c>
      <c r="B169" s="12">
        <v>13.21</v>
      </c>
      <c r="C169" s="12">
        <v>14.15</v>
      </c>
      <c r="D169">
        <v>222388.23</v>
      </c>
      <c r="E169">
        <v>230010.73</v>
      </c>
      <c r="F169">
        <v>130757.49</v>
      </c>
      <c r="G169">
        <v>135229.04</v>
      </c>
      <c r="H169">
        <f>(1/(1-91/360*VLOOKUP($A169,Tbills!$B$4:$C$974,2,1)/100))^((1)/91)-1</f>
        <v>5.7792251450639043E-5</v>
      </c>
      <c r="I169" s="2">
        <f t="shared" si="26"/>
        <v>148303.36203574034</v>
      </c>
      <c r="L169">
        <f t="shared" si="20"/>
        <v>245389015870.97726</v>
      </c>
      <c r="O169">
        <f t="shared" si="21"/>
        <v>158773580.46279866</v>
      </c>
      <c r="R169">
        <f t="shared" si="22"/>
        <v>9.9538832225261427</v>
      </c>
      <c r="U169" s="2">
        <f t="shared" si="23"/>
        <v>240.54988783835722</v>
      </c>
      <c r="X169">
        <f t="shared" si="24"/>
        <v>21.551763123365539</v>
      </c>
      <c r="AB169">
        <f t="shared" si="25"/>
        <v>148748.62999053879</v>
      </c>
      <c r="AE169">
        <f>ROW()</f>
        <v>169</v>
      </c>
      <c r="AF169">
        <f t="shared" si="19"/>
        <v>0.93356890459363961</v>
      </c>
      <c r="AG169">
        <f>AG168*(1-(AG$1+AG$5))^($A169-$A168)*(1+2*(E169/E168-1))</f>
        <v>50252687691.493484</v>
      </c>
      <c r="AK169">
        <f t="shared" si="27"/>
        <v>4.6560396702779201</v>
      </c>
      <c r="AO169">
        <f>AO168*(1-AO$1+H168)^($A169-$A168)*(2-E169/E168)</f>
        <v>3.9477676014017957</v>
      </c>
    </row>
    <row r="170" spans="1:41" x14ac:dyDescent="0.25">
      <c r="A170" s="1">
        <v>38308</v>
      </c>
      <c r="B170" s="12">
        <v>13.21</v>
      </c>
      <c r="C170" s="12">
        <v>13.97</v>
      </c>
      <c r="D170">
        <v>225379.5</v>
      </c>
      <c r="E170">
        <v>233091.23</v>
      </c>
      <c r="F170">
        <v>130691.17</v>
      </c>
      <c r="G170">
        <v>135152.63</v>
      </c>
      <c r="H170">
        <f>(1/(1-91/360*VLOOKUP($A170,Tbills!$B$4:$C$974,2,1)/100))^((1)/91)-1</f>
        <v>5.7792251450639043E-5</v>
      </c>
      <c r="I170" s="2">
        <f t="shared" si="26"/>
        <v>150294.47635183547</v>
      </c>
      <c r="L170">
        <f t="shared" si="20"/>
        <v>251965105516.517</v>
      </c>
      <c r="O170">
        <f t="shared" si="21"/>
        <v>161957769.46743196</v>
      </c>
      <c r="R170">
        <f t="shared" si="22"/>
        <v>9.8867808159997796</v>
      </c>
      <c r="U170" s="2">
        <f t="shared" si="23"/>
        <v>240.42201881314173</v>
      </c>
      <c r="X170">
        <f t="shared" si="24"/>
        <v>21.564389419078903</v>
      </c>
      <c r="AB170">
        <f t="shared" si="25"/>
        <v>150735.54301090297</v>
      </c>
      <c r="AE170">
        <f>ROW()</f>
        <v>170</v>
      </c>
      <c r="AF170">
        <f t="shared" si="19"/>
        <v>0.94559770937723697</v>
      </c>
      <c r="AG170">
        <f>AG169*(1-(AG$1+AG$5))^($A170-$A169)*(1+2*(E170/E169-1))</f>
        <v>51597002648.547928</v>
      </c>
      <c r="AK170">
        <f t="shared" si="27"/>
        <v>4.5934680609796166</v>
      </c>
      <c r="AO170">
        <f>AO169*(1-AO$1+H169)^($A170-$A169)*(2-E170/E169)</f>
        <v>3.8949767654473635</v>
      </c>
    </row>
    <row r="171" spans="1:41" x14ac:dyDescent="0.25">
      <c r="A171" s="1">
        <v>38309</v>
      </c>
      <c r="B171" s="12">
        <v>12.98</v>
      </c>
      <c r="C171" s="12">
        <v>13.79</v>
      </c>
      <c r="D171">
        <v>225392.53</v>
      </c>
      <c r="E171">
        <v>233091.23</v>
      </c>
      <c r="F171">
        <v>130427.19</v>
      </c>
      <c r="G171">
        <v>134871.82</v>
      </c>
      <c r="H171">
        <f>(1/(1-91/360*VLOOKUP($A171,Tbills!$B$4:$C$974,2,1)/100))^((1)/91)-1</f>
        <v>5.7792251450639043E-5</v>
      </c>
      <c r="I171" s="2">
        <f t="shared" si="26"/>
        <v>150299.50048990012</v>
      </c>
      <c r="L171">
        <f t="shared" si="20"/>
        <v>251968276943.85168</v>
      </c>
      <c r="O171">
        <f t="shared" si="21"/>
        <v>161952311.71246088</v>
      </c>
      <c r="R171">
        <f t="shared" si="22"/>
        <v>9.8863338793327546</v>
      </c>
      <c r="U171" s="2">
        <f t="shared" si="23"/>
        <v>239.93054556574012</v>
      </c>
      <c r="X171">
        <f t="shared" si="24"/>
        <v>21.609643890194857</v>
      </c>
      <c r="AB171">
        <f t="shared" si="25"/>
        <v>150730.28761138691</v>
      </c>
      <c r="AE171">
        <f>ROW()</f>
        <v>171</v>
      </c>
      <c r="AF171">
        <f t="shared" si="19"/>
        <v>0.94126178390137794</v>
      </c>
      <c r="AG171">
        <f>AG170*(1-(AG$1+AG$5))^($A171-$A170)*(1+2*(E171/E170-1))</f>
        <v>51595263900.239494</v>
      </c>
      <c r="AK171">
        <f t="shared" si="27"/>
        <v>4.5932541186315712</v>
      </c>
      <c r="AO171">
        <f>AO170*(1-AO$1+H170)^($A171-$A170)*(2-E171/E170)</f>
        <v>3.8950578041395114</v>
      </c>
    </row>
    <row r="172" spans="1:41" x14ac:dyDescent="0.25">
      <c r="A172" s="1">
        <v>38310</v>
      </c>
      <c r="B172" s="12">
        <v>13.5</v>
      </c>
      <c r="C172" s="12">
        <v>14.39</v>
      </c>
      <c r="D172">
        <v>225362.42</v>
      </c>
      <c r="E172">
        <v>233046.62</v>
      </c>
      <c r="F172">
        <v>133965.1</v>
      </c>
      <c r="G172">
        <v>138522.5</v>
      </c>
      <c r="H172">
        <f>(1/(1-91/360*VLOOKUP($A172,Tbills!$B$4:$C$974,2,1)/100))^((1)/91)-1</f>
        <v>5.7792251450639043E-5</v>
      </c>
      <c r="I172" s="2">
        <f t="shared" si="26"/>
        <v>150275.75775749702</v>
      </c>
      <c r="L172">
        <f t="shared" si="20"/>
        <v>251875001656.6416</v>
      </c>
      <c r="O172">
        <f t="shared" si="21"/>
        <v>161900363.01540241</v>
      </c>
      <c r="R172">
        <f t="shared" si="22"/>
        <v>9.8868329646077768</v>
      </c>
      <c r="U172" s="2">
        <f t="shared" si="23"/>
        <v>246.43278587493376</v>
      </c>
      <c r="X172">
        <f t="shared" si="24"/>
        <v>21.025156363230767</v>
      </c>
      <c r="AB172">
        <f t="shared" si="25"/>
        <v>150696.18599150504</v>
      </c>
      <c r="AE172">
        <f>ROW()</f>
        <v>172</v>
      </c>
      <c r="AF172">
        <f t="shared" si="19"/>
        <v>0.93815149409312015</v>
      </c>
      <c r="AG172">
        <f>AG171*(1-(AG$1+AG$5))^($A172-$A171)*(1+2*(E172/E171-1))</f>
        <v>51573776829.947136</v>
      </c>
      <c r="AK172">
        <f t="shared" si="27"/>
        <v>4.5939192219916452</v>
      </c>
      <c r="AO172">
        <f>AO171*(1-AO$1+H171)^($A172-$A171)*(2-E172/E171)</f>
        <v>3.8958843129073291</v>
      </c>
    </row>
    <row r="173" spans="1:41" x14ac:dyDescent="0.25">
      <c r="A173" s="1">
        <v>38313</v>
      </c>
      <c r="B173" s="12">
        <v>12.97</v>
      </c>
      <c r="C173" s="12">
        <v>13.76</v>
      </c>
      <c r="D173">
        <v>219111.14</v>
      </c>
      <c r="E173">
        <v>226541.78</v>
      </c>
      <c r="F173">
        <v>133813.93</v>
      </c>
      <c r="G173">
        <v>138342.17000000001</v>
      </c>
      <c r="H173">
        <f>(1/(1-91/360*VLOOKUP($A173,Tbills!$B$4:$C$974,2,1)/100))^((1)/91)-1</f>
        <v>6.0026549707492549E-5</v>
      </c>
      <c r="I173" s="2">
        <f t="shared" si="26"/>
        <v>146096.60304483553</v>
      </c>
      <c r="L173">
        <f t="shared" si="20"/>
        <v>237824813313.85654</v>
      </c>
      <c r="O173">
        <f t="shared" si="21"/>
        <v>155106192.42047787</v>
      </c>
      <c r="R173">
        <f t="shared" si="22"/>
        <v>10.023455043940764</v>
      </c>
      <c r="U173" s="2">
        <f t="shared" si="23"/>
        <v>246.13669821764375</v>
      </c>
      <c r="X173">
        <f t="shared" si="24"/>
        <v>21.053982325607468</v>
      </c>
      <c r="AB173">
        <f t="shared" si="25"/>
        <v>146474.60481558621</v>
      </c>
      <c r="AE173">
        <f>ROW()</f>
        <v>173</v>
      </c>
      <c r="AF173">
        <f t="shared" si="19"/>
        <v>0.94258720930232565</v>
      </c>
      <c r="AG173">
        <f>AG172*(1-(AG$1+AG$5))^($A173-$A172)*(1+2*(E173/E172-1))</f>
        <v>48689780725.622734</v>
      </c>
      <c r="AK173">
        <f t="shared" si="27"/>
        <v>4.7214857619697828</v>
      </c>
      <c r="AO173">
        <f>AO172*(1-AO$1+H172)^($A173-$A172)*(2-E173/E172)</f>
        <v>4.0048769157905992</v>
      </c>
    </row>
    <row r="174" spans="1:41" x14ac:dyDescent="0.25">
      <c r="A174" s="1">
        <v>38314</v>
      </c>
      <c r="B174" s="12">
        <v>12.67</v>
      </c>
      <c r="C174" s="12">
        <v>13.67</v>
      </c>
      <c r="D174">
        <v>219487.64</v>
      </c>
      <c r="E174">
        <v>226917.45</v>
      </c>
      <c r="F174">
        <v>132703.6</v>
      </c>
      <c r="G174">
        <v>137185.97</v>
      </c>
      <c r="H174">
        <f>(1/(1-91/360*VLOOKUP($A174,Tbills!$B$4:$C$974,2,1)/100))^((1)/91)-1</f>
        <v>6.0026549707492549E-5</v>
      </c>
      <c r="I174" s="2">
        <f t="shared" si="26"/>
        <v>146344.07324666585</v>
      </c>
      <c r="L174">
        <f t="shared" si="20"/>
        <v>238617110708.96173</v>
      </c>
      <c r="O174">
        <f t="shared" si="21"/>
        <v>155486767.10307968</v>
      </c>
      <c r="R174">
        <f t="shared" si="22"/>
        <v>10.014691450458926</v>
      </c>
      <c r="U174" s="2">
        <f t="shared" si="23"/>
        <v>244.08841067452084</v>
      </c>
      <c r="X174">
        <f t="shared" si="24"/>
        <v>21.230430934784707</v>
      </c>
      <c r="AB174">
        <f t="shared" si="25"/>
        <v>146712.38560498005</v>
      </c>
      <c r="AE174">
        <f>ROW()</f>
        <v>174</v>
      </c>
      <c r="AF174">
        <f t="shared" si="19"/>
        <v>0.92684711046086321</v>
      </c>
      <c r="AG174">
        <f>AG173*(1-(AG$1+AG$5))^($A174-$A173)*(1+2*(E174/E173-1))</f>
        <v>48849617211.820663</v>
      </c>
      <c r="AK174">
        <f t="shared" si="27"/>
        <v>4.7134366702169297</v>
      </c>
      <c r="AO174">
        <f>AO173*(1-AO$1+H173)^($A174-$A173)*(2-E174/E173)</f>
        <v>3.9983278235906483</v>
      </c>
    </row>
    <row r="175" spans="1:41" x14ac:dyDescent="0.25">
      <c r="A175" s="1">
        <v>38315</v>
      </c>
      <c r="B175" s="12">
        <v>12.72</v>
      </c>
      <c r="C175" s="12">
        <v>13.79</v>
      </c>
      <c r="D175">
        <v>217454.8</v>
      </c>
      <c r="E175">
        <v>224802.17</v>
      </c>
      <c r="F175">
        <v>132025.53</v>
      </c>
      <c r="G175">
        <v>136476.76</v>
      </c>
      <c r="H175">
        <f>(1/(1-91/360*VLOOKUP($A175,Tbills!$B$4:$C$974,2,1)/100))^((1)/91)-1</f>
        <v>6.0026549707492549E-5</v>
      </c>
      <c r="I175" s="2">
        <f t="shared" si="26"/>
        <v>144985.13545256463</v>
      </c>
      <c r="L175">
        <f t="shared" si="20"/>
        <v>234171897446.96277</v>
      </c>
      <c r="O175">
        <f t="shared" si="21"/>
        <v>153307474.91867813</v>
      </c>
      <c r="R175">
        <f t="shared" si="22"/>
        <v>10.060914117015308</v>
      </c>
      <c r="U175" s="2">
        <f t="shared" si="23"/>
        <v>242.83528106169342</v>
      </c>
      <c r="X175">
        <f t="shared" si="24"/>
        <v>21.340677528933064</v>
      </c>
      <c r="AB175">
        <f t="shared" si="25"/>
        <v>145339.69404777719</v>
      </c>
      <c r="AE175">
        <f>ROW()</f>
        <v>175</v>
      </c>
      <c r="AF175">
        <f t="shared" si="19"/>
        <v>0.92240754169688188</v>
      </c>
      <c r="AG175">
        <f>AG174*(1-(AG$1+AG$5))^($A175-$A174)*(1+2*(E175/E174-1))</f>
        <v>47937268619.869652</v>
      </c>
      <c r="AK175">
        <f t="shared" si="27"/>
        <v>4.7571528268247825</v>
      </c>
      <c r="AO175">
        <f>AO174*(1-AO$1+H174)^($A175-$A174)*(2-E175/E174)</f>
        <v>4.0356924332254076</v>
      </c>
    </row>
    <row r="176" spans="1:41" x14ac:dyDescent="0.25">
      <c r="A176" s="1">
        <v>38317</v>
      </c>
      <c r="B176" s="12">
        <v>12.78</v>
      </c>
      <c r="C176" s="12">
        <v>13.82</v>
      </c>
      <c r="D176">
        <v>212697.01</v>
      </c>
      <c r="E176">
        <v>219856.63</v>
      </c>
      <c r="F176">
        <v>132466.46</v>
      </c>
      <c r="G176">
        <v>136916.17000000001</v>
      </c>
      <c r="H176">
        <f>(1/(1-91/360*VLOOKUP($A176,Tbills!$B$4:$C$974,2,1)/100))^((1)/91)-1</f>
        <v>6.0026549707492549E-5</v>
      </c>
      <c r="I176" s="2">
        <f t="shared" si="26"/>
        <v>141806.02565514698</v>
      </c>
      <c r="L176">
        <f t="shared" si="20"/>
        <v>223875194412.91748</v>
      </c>
      <c r="O176">
        <f t="shared" si="21"/>
        <v>148238447.08867306</v>
      </c>
      <c r="R176">
        <f t="shared" si="22"/>
        <v>10.170662159701637</v>
      </c>
      <c r="U176" s="2">
        <f t="shared" si="23"/>
        <v>243.63440424415987</v>
      </c>
      <c r="X176">
        <f t="shared" si="24"/>
        <v>21.272947844145971</v>
      </c>
      <c r="AB176">
        <f t="shared" si="25"/>
        <v>142132.37901687835</v>
      </c>
      <c r="AE176">
        <f>ROW()</f>
        <v>176</v>
      </c>
      <c r="AF176">
        <f t="shared" si="19"/>
        <v>0.9247467438494934</v>
      </c>
      <c r="AG176">
        <f>AG175*(1-(AG$1+AG$5))^($A176-$A175)*(1+2*(E176/E175-1))</f>
        <v>45824986115.346123</v>
      </c>
      <c r="AK176">
        <f t="shared" si="27"/>
        <v>4.8613550388839029</v>
      </c>
      <c r="AO176">
        <f>AO175*(1-AO$1+H175)^($A176-$A175)*(2-E176/E175)</f>
        <v>4.1246657926666321</v>
      </c>
    </row>
    <row r="177" spans="1:41" x14ac:dyDescent="0.25">
      <c r="A177" s="1">
        <v>38320</v>
      </c>
      <c r="B177" s="12">
        <v>13.3</v>
      </c>
      <c r="C177" s="12">
        <v>14.23</v>
      </c>
      <c r="D177">
        <v>216173.62</v>
      </c>
      <c r="E177">
        <v>223410.68</v>
      </c>
      <c r="F177">
        <v>132878.97</v>
      </c>
      <c r="G177">
        <v>137317.88</v>
      </c>
      <c r="H177">
        <f>(1/(1-91/360*VLOOKUP($A177,Tbills!$B$4:$C$974,2,1)/100))^((1)/91)-1</f>
        <v>6.114387107625241E-5</v>
      </c>
      <c r="I177" s="2">
        <f t="shared" si="26"/>
        <v>144113.35422373802</v>
      </c>
      <c r="L177">
        <f t="shared" si="20"/>
        <v>231124267965.73376</v>
      </c>
      <c r="O177">
        <f t="shared" si="21"/>
        <v>151817578.01152658</v>
      </c>
      <c r="R177">
        <f t="shared" si="22"/>
        <v>10.087088121093679</v>
      </c>
      <c r="U177" s="2">
        <f t="shared" si="23"/>
        <v>244.37522206103978</v>
      </c>
      <c r="X177">
        <f t="shared" si="24"/>
        <v>21.212070554509612</v>
      </c>
      <c r="AB177">
        <f t="shared" si="25"/>
        <v>144414.88646787437</v>
      </c>
      <c r="AE177">
        <f>ROW()</f>
        <v>177</v>
      </c>
      <c r="AF177">
        <f t="shared" si="19"/>
        <v>0.93464511595221367</v>
      </c>
      <c r="AG177">
        <f>AG176*(1-(AG$1+AG$5))^($A177-$A176)*(1+2*(E177/E176-1))</f>
        <v>47301753751.1465</v>
      </c>
      <c r="AK177">
        <f t="shared" si="27"/>
        <v>4.7821014941829754</v>
      </c>
      <c r="AO177">
        <f>AO176*(1-AO$1+H176)^($A177-$A176)*(2-E177/E176)</f>
        <v>4.0582698000601809</v>
      </c>
    </row>
    <row r="178" spans="1:41" x14ac:dyDescent="0.25">
      <c r="A178" s="1">
        <v>38321</v>
      </c>
      <c r="B178" s="12">
        <v>13.24</v>
      </c>
      <c r="C178" s="12">
        <v>14.27</v>
      </c>
      <c r="D178">
        <v>217943.43</v>
      </c>
      <c r="E178">
        <v>225226.08</v>
      </c>
      <c r="F178">
        <v>132786.46</v>
      </c>
      <c r="G178">
        <v>137213.88</v>
      </c>
      <c r="H178">
        <f>(1/(1-91/360*VLOOKUP($A178,Tbills!$B$4:$C$974,2,1)/100))^((1)/91)-1</f>
        <v>6.114387107625241E-5</v>
      </c>
      <c r="I178" s="2">
        <f t="shared" si="26"/>
        <v>145289.66520428608</v>
      </c>
      <c r="L178">
        <f t="shared" si="20"/>
        <v>234884170383.90305</v>
      </c>
      <c r="O178">
        <f t="shared" si="21"/>
        <v>153662868.20187095</v>
      </c>
      <c r="R178">
        <f t="shared" si="22"/>
        <v>10.045650937385352</v>
      </c>
      <c r="U178" s="2">
        <f t="shared" si="23"/>
        <v>244.19913406489829</v>
      </c>
      <c r="X178">
        <f t="shared" si="24"/>
        <v>21.228648692160135</v>
      </c>
      <c r="AB178">
        <f t="shared" si="25"/>
        <v>145583.30314745693</v>
      </c>
      <c r="AE178">
        <f>ROW()</f>
        <v>178</v>
      </c>
      <c r="AF178">
        <f t="shared" si="19"/>
        <v>0.92782060266292932</v>
      </c>
      <c r="AG178">
        <f>AG177*(1-(AG$1+AG$5))^($A178-$A177)*(1+2*(E178/E177-1))</f>
        <v>48068867044.133408</v>
      </c>
      <c r="AK178">
        <f t="shared" si="27"/>
        <v>4.7430219724280498</v>
      </c>
      <c r="AO178">
        <f>AO177*(1-AO$1+H177)^($A178-$A177)*(2-E178/E177)</f>
        <v>4.0253901801098575</v>
      </c>
    </row>
    <row r="179" spans="1:41" x14ac:dyDescent="0.25">
      <c r="A179" s="1">
        <v>38322</v>
      </c>
      <c r="B179" s="12">
        <v>12.97</v>
      </c>
      <c r="C179" s="12">
        <v>13.83</v>
      </c>
      <c r="D179">
        <v>215152.21</v>
      </c>
      <c r="E179">
        <v>222327.82</v>
      </c>
      <c r="F179">
        <v>131232.59</v>
      </c>
      <c r="G179">
        <v>135599.81</v>
      </c>
      <c r="H179">
        <f>(1/(1-91/360*VLOOKUP($A179,Tbills!$B$4:$C$974,2,1)/100))^((1)/91)-1</f>
        <v>6.114387107625241E-5</v>
      </c>
      <c r="I179" s="2">
        <f t="shared" si="26"/>
        <v>143425.43082641604</v>
      </c>
      <c r="L179">
        <f t="shared" si="20"/>
        <v>228842732739.73901</v>
      </c>
      <c r="O179">
        <f t="shared" si="21"/>
        <v>150691737.25271568</v>
      </c>
      <c r="R179">
        <f t="shared" si="22"/>
        <v>10.109828748161144</v>
      </c>
      <c r="U179" s="2">
        <f t="shared" si="23"/>
        <v>241.33562580026509</v>
      </c>
      <c r="X179">
        <f t="shared" si="24"/>
        <v>21.478883730245421</v>
      </c>
      <c r="AB179">
        <f t="shared" si="25"/>
        <v>143704.89391401963</v>
      </c>
      <c r="AE179">
        <f>ROW()</f>
        <v>179</v>
      </c>
      <c r="AF179">
        <f t="shared" si="19"/>
        <v>0.93781634128705715</v>
      </c>
      <c r="AG179">
        <f>AG178*(1-(AG$1+AG$5))^($A179-$A178)*(1+2*(E179/E178-1))</f>
        <v>46830166831.163643</v>
      </c>
      <c r="AK179">
        <f t="shared" si="27"/>
        <v>4.8038324984521728</v>
      </c>
      <c r="AO179">
        <f>AO178*(1-AO$1+H178)^($A179-$A178)*(2-E179/E178)</f>
        <v>4.0772883039216401</v>
      </c>
    </row>
    <row r="180" spans="1:41" x14ac:dyDescent="0.25">
      <c r="A180" s="1">
        <v>38323</v>
      </c>
      <c r="B180" s="12">
        <v>12.98</v>
      </c>
      <c r="C180" s="12">
        <v>13.91</v>
      </c>
      <c r="D180">
        <v>214740.83</v>
      </c>
      <c r="E180">
        <v>221889.12</v>
      </c>
      <c r="F180">
        <v>130716.74</v>
      </c>
      <c r="G180">
        <v>135058.5</v>
      </c>
      <c r="H180">
        <f>(1/(1-91/360*VLOOKUP($A180,Tbills!$B$4:$C$974,2,1)/100))^((1)/91)-1</f>
        <v>6.114387107625241E-5</v>
      </c>
      <c r="I180" s="2">
        <f t="shared" si="26"/>
        <v>143147.70488408246</v>
      </c>
      <c r="L180">
        <f t="shared" si="20"/>
        <v>227943255118.15878</v>
      </c>
      <c r="O180">
        <f t="shared" si="21"/>
        <v>150240653.9825573</v>
      </c>
      <c r="R180">
        <f t="shared" si="22"/>
        <v>10.119345697074197</v>
      </c>
      <c r="U180" s="2">
        <f t="shared" si="23"/>
        <v>240.38112051169901</v>
      </c>
      <c r="X180">
        <f t="shared" si="24"/>
        <v>21.565147679537365</v>
      </c>
      <c r="AB180">
        <f t="shared" si="25"/>
        <v>143416.33325333151</v>
      </c>
      <c r="AE180">
        <f>ROW()</f>
        <v>180</v>
      </c>
      <c r="AF180">
        <f t="shared" si="19"/>
        <v>0.93314162473040985</v>
      </c>
      <c r="AG180">
        <f>AG179*(1-(AG$1+AG$5))^($A180-$A179)*(1+2*(E180/E179-1))</f>
        <v>46643783219.579445</v>
      </c>
      <c r="AK180">
        <f t="shared" si="27"/>
        <v>4.8130872984311441</v>
      </c>
      <c r="AO180">
        <f>AO179*(1-AO$1+H179)^($A180-$A179)*(2-E180/E179)</f>
        <v>4.085432351286939</v>
      </c>
    </row>
    <row r="181" spans="1:41" x14ac:dyDescent="0.25">
      <c r="A181" s="1">
        <v>38324</v>
      </c>
      <c r="B181" s="12">
        <v>12.96</v>
      </c>
      <c r="C181" s="12">
        <v>13.94</v>
      </c>
      <c r="D181">
        <v>217508.31</v>
      </c>
      <c r="E181">
        <v>224735.16</v>
      </c>
      <c r="F181">
        <v>130007.88</v>
      </c>
      <c r="G181">
        <v>134317.82999999999</v>
      </c>
      <c r="H181">
        <f>(1/(1-91/360*VLOOKUP($A181,Tbills!$B$4:$C$974,2,1)/100))^((1)/91)-1</f>
        <v>6.114387107625241E-5</v>
      </c>
      <c r="I181" s="2">
        <f t="shared" si="26"/>
        <v>144988.99053171268</v>
      </c>
      <c r="L181">
        <f t="shared" si="20"/>
        <v>233794366958.2258</v>
      </c>
      <c r="O181">
        <f t="shared" si="21"/>
        <v>153126065.16939053</v>
      </c>
      <c r="R181">
        <f t="shared" si="22"/>
        <v>10.053993761370853</v>
      </c>
      <c r="U181" s="2">
        <f t="shared" si="23"/>
        <v>239.07173517592298</v>
      </c>
      <c r="X181">
        <f t="shared" si="24"/>
        <v>21.683936234711769</v>
      </c>
      <c r="AB181">
        <f t="shared" si="25"/>
        <v>145250.78505956038</v>
      </c>
      <c r="AE181">
        <f>ROW()</f>
        <v>181</v>
      </c>
      <c r="AF181">
        <f t="shared" si="19"/>
        <v>0.9296987087517935</v>
      </c>
      <c r="AG181">
        <f>AG180*(1-(AG$1+AG$5))^($A181-$A180)*(1+2*(E181/E180-1))</f>
        <v>47838715293.162079</v>
      </c>
      <c r="AK181">
        <f t="shared" si="27"/>
        <v>4.7511313894502729</v>
      </c>
      <c r="AO181">
        <f>AO180*(1-AO$1+H180)^($A181-$A180)*(2-E181/E180)</f>
        <v>4.0331283643869353</v>
      </c>
    </row>
    <row r="182" spans="1:41" x14ac:dyDescent="0.25">
      <c r="A182" s="1">
        <v>38327</v>
      </c>
      <c r="B182" s="12">
        <v>13.19</v>
      </c>
      <c r="C182" s="12">
        <v>14.03</v>
      </c>
      <c r="D182">
        <v>205060.42</v>
      </c>
      <c r="E182">
        <v>211832.45</v>
      </c>
      <c r="F182">
        <v>129179.9</v>
      </c>
      <c r="G182">
        <v>133437.76000000001</v>
      </c>
      <c r="H182">
        <f>(1/(1-91/360*VLOOKUP($A182,Tbills!$B$4:$C$974,2,1)/100))^((1)/91)-1</f>
        <v>6.1562896200184625E-5</v>
      </c>
      <c r="I182" s="2">
        <f t="shared" si="26"/>
        <v>136681.34549438563</v>
      </c>
      <c r="L182">
        <f t="shared" si="20"/>
        <v>206958870850.63797</v>
      </c>
      <c r="O182">
        <f t="shared" si="21"/>
        <v>139924788.18134728</v>
      </c>
      <c r="R182">
        <f t="shared" si="22"/>
        <v>10.341205951063262</v>
      </c>
      <c r="U182" s="2">
        <f t="shared" si="23"/>
        <v>237.53178473572197</v>
      </c>
      <c r="X182">
        <f t="shared" si="24"/>
        <v>21.827621812270301</v>
      </c>
      <c r="AB182">
        <f t="shared" si="25"/>
        <v>136897.18825977322</v>
      </c>
      <c r="AE182">
        <f>ROW()</f>
        <v>182</v>
      </c>
      <c r="AF182">
        <f t="shared" si="19"/>
        <v>0.94012829650748397</v>
      </c>
      <c r="AG182">
        <f>AG181*(1-(AG$1+AG$5))^($A182-$A181)*(1+2*(E182/E181-1))</f>
        <v>42341310297.041779</v>
      </c>
      <c r="AK182">
        <f t="shared" si="27"/>
        <v>5.0232059519789178</v>
      </c>
      <c r="AO182">
        <f>AO181*(1-AO$1+H181)^($A182-$A181)*(2-E182/E181)</f>
        <v>4.2649912688949447</v>
      </c>
    </row>
    <row r="183" spans="1:41" x14ac:dyDescent="0.25">
      <c r="A183" s="1">
        <v>38328</v>
      </c>
      <c r="B183" s="12">
        <v>13.67</v>
      </c>
      <c r="C183" s="12">
        <v>14.48</v>
      </c>
      <c r="D183">
        <v>210379.28</v>
      </c>
      <c r="E183">
        <v>217313.93</v>
      </c>
      <c r="F183">
        <v>129590.72</v>
      </c>
      <c r="G183">
        <v>133853.91</v>
      </c>
      <c r="H183">
        <f>(1/(1-91/360*VLOOKUP($A183,Tbills!$B$4:$C$974,2,1)/100))^((1)/91)-1</f>
        <v>6.1562896200184625E-5</v>
      </c>
      <c r="I183" s="2">
        <f t="shared" si="26"/>
        <v>140223.1688938374</v>
      </c>
      <c r="L183">
        <f t="shared" si="20"/>
        <v>217673169131.5065</v>
      </c>
      <c r="O183">
        <f t="shared" si="21"/>
        <v>145351033.1871807</v>
      </c>
      <c r="R183">
        <f t="shared" si="22"/>
        <v>10.206947470750089</v>
      </c>
      <c r="U183" s="2">
        <f t="shared" si="23"/>
        <v>238.28137685557226</v>
      </c>
      <c r="X183">
        <f t="shared" si="24"/>
        <v>21.760083166849327</v>
      </c>
      <c r="AB183">
        <f t="shared" si="25"/>
        <v>140434.71037429554</v>
      </c>
      <c r="AE183">
        <f>ROW()</f>
        <v>183</v>
      </c>
      <c r="AF183">
        <f t="shared" si="19"/>
        <v>0.94406077348066297</v>
      </c>
      <c r="AG183">
        <f>AG182*(1-(AG$1+AG$5))^($A183-$A182)*(1+2*(E183/E182-1))</f>
        <v>44531098484.854767</v>
      </c>
      <c r="AK183">
        <f t="shared" si="27"/>
        <v>4.8929951163564578</v>
      </c>
      <c r="AO183">
        <f>AO182*(1-AO$1+H182)^($A183-$A182)*(2-E183/E182)</f>
        <v>4.1547303771096562</v>
      </c>
    </row>
    <row r="184" spans="1:41" x14ac:dyDescent="0.25">
      <c r="A184" s="1">
        <v>38329</v>
      </c>
      <c r="B184" s="12">
        <v>13.19</v>
      </c>
      <c r="C184" s="12">
        <v>14.49</v>
      </c>
      <c r="D184">
        <v>206082.95</v>
      </c>
      <c r="E184">
        <v>212862.6</v>
      </c>
      <c r="F184">
        <v>128938.11</v>
      </c>
      <c r="G184">
        <v>133171.59</v>
      </c>
      <c r="H184">
        <f>(1/(1-91/360*VLOOKUP($A184,Tbills!$B$4:$C$974,2,1)/100))^((1)/91)-1</f>
        <v>6.1562896200184625E-5</v>
      </c>
      <c r="I184" s="2">
        <f t="shared" si="26"/>
        <v>137356.20578925047</v>
      </c>
      <c r="L184">
        <f t="shared" si="20"/>
        <v>208759206953.24237</v>
      </c>
      <c r="O184">
        <f t="shared" si="21"/>
        <v>140880358.67001987</v>
      </c>
      <c r="R184">
        <f t="shared" si="22"/>
        <v>10.311017872440502</v>
      </c>
      <c r="U184" s="2">
        <f t="shared" si="23"/>
        <v>237.07562725456441</v>
      </c>
      <c r="X184">
        <f t="shared" si="24"/>
        <v>21.871542655842479</v>
      </c>
      <c r="AB184">
        <f t="shared" si="25"/>
        <v>137553.33286617053</v>
      </c>
      <c r="AE184">
        <f>ROW()</f>
        <v>184</v>
      </c>
      <c r="AF184">
        <f t="shared" si="19"/>
        <v>0.9102829537612146</v>
      </c>
      <c r="AG184">
        <f>AG183*(1-(AG$1+AG$5))^($A184-$A183)*(1+2*(E184/E183-1))</f>
        <v>42705361962.102692</v>
      </c>
      <c r="AK184">
        <f t="shared" si="27"/>
        <v>4.9929877731452761</v>
      </c>
      <c r="AO184">
        <f>AO183*(1-AO$1+H183)^($A184-$A183)*(2-E184/E183)</f>
        <v>4.2399376172815924</v>
      </c>
    </row>
    <row r="185" spans="1:41" x14ac:dyDescent="0.25">
      <c r="A185" s="1">
        <v>38330</v>
      </c>
      <c r="B185" s="12">
        <v>12.88</v>
      </c>
      <c r="C185" s="12">
        <v>14.37</v>
      </c>
      <c r="D185">
        <v>203845.77</v>
      </c>
      <c r="E185">
        <v>210538.72</v>
      </c>
      <c r="F185">
        <v>128279.32</v>
      </c>
      <c r="G185">
        <v>132482.97</v>
      </c>
      <c r="H185">
        <f>(1/(1-91/360*VLOOKUP($A185,Tbills!$B$4:$C$974,2,1)/100))^((1)/91)-1</f>
        <v>6.1562896200184625E-5</v>
      </c>
      <c r="I185" s="2">
        <f t="shared" si="26"/>
        <v>135861.79160529413</v>
      </c>
      <c r="L185">
        <f t="shared" si="20"/>
        <v>204204382913.12796</v>
      </c>
      <c r="O185">
        <f t="shared" si="21"/>
        <v>138568644.05735996</v>
      </c>
      <c r="R185">
        <f t="shared" si="22"/>
        <v>10.366833333511867</v>
      </c>
      <c r="U185" s="2">
        <f t="shared" si="23"/>
        <v>235.85857356172252</v>
      </c>
      <c r="X185">
        <f t="shared" si="24"/>
        <v>21.985179020177178</v>
      </c>
      <c r="AB185">
        <f t="shared" si="25"/>
        <v>136046.88156351668</v>
      </c>
      <c r="AE185">
        <f>ROW()</f>
        <v>185</v>
      </c>
      <c r="AF185">
        <f t="shared" si="19"/>
        <v>0.89631176061238704</v>
      </c>
      <c r="AG185">
        <f>AG184*(1-(AG$1+AG$5))^($A185-$A184)*(1+2*(E185/E184-1))</f>
        <v>41771501727.242485</v>
      </c>
      <c r="AK185">
        <f t="shared" si="27"/>
        <v>5.0472625155635642</v>
      </c>
      <c r="AO185">
        <f>AO184*(1-AO$1+H184)^($A185-$A184)*(2-E185/E184)</f>
        <v>4.2863315322111557</v>
      </c>
    </row>
    <row r="186" spans="1:41" x14ac:dyDescent="0.25">
      <c r="A186" s="1">
        <v>38331</v>
      </c>
      <c r="B186" s="12">
        <v>12.76</v>
      </c>
      <c r="C186" s="12">
        <v>14.34</v>
      </c>
      <c r="D186">
        <v>202816.77</v>
      </c>
      <c r="E186">
        <v>209462.97</v>
      </c>
      <c r="F186">
        <v>127953.46</v>
      </c>
      <c r="G186">
        <v>132138.28</v>
      </c>
      <c r="H186">
        <f>(1/(1-91/360*VLOOKUP($A186,Tbills!$B$4:$C$974,2,1)/100))^((1)/91)-1</f>
        <v>6.1562896200184625E-5</v>
      </c>
      <c r="I186" s="2">
        <f t="shared" si="26"/>
        <v>135172.67417197296</v>
      </c>
      <c r="L186">
        <f t="shared" si="20"/>
        <v>202120919770.88303</v>
      </c>
      <c r="O186">
        <f t="shared" si="21"/>
        <v>137501983.16310281</v>
      </c>
      <c r="R186">
        <f t="shared" si="22"/>
        <v>10.392848225382247</v>
      </c>
      <c r="U186" s="2">
        <f t="shared" si="23"/>
        <v>235.25370019358658</v>
      </c>
      <c r="X186">
        <f t="shared" si="24"/>
        <v>22.042921090036419</v>
      </c>
      <c r="AB186">
        <f t="shared" si="25"/>
        <v>135347.02942173119</v>
      </c>
      <c r="AE186">
        <f>ROW()</f>
        <v>186</v>
      </c>
      <c r="AF186">
        <f t="shared" si="19"/>
        <v>0.88981868898186889</v>
      </c>
      <c r="AG186">
        <f>AG185*(1-(AG$1+AG$5))^($A186-$A185)*(1+2*(E186/E185-1))</f>
        <v>41343244537.068916</v>
      </c>
      <c r="AK186">
        <f t="shared" si="27"/>
        <v>5.0728152820519981</v>
      </c>
      <c r="AO186">
        <f>AO185*(1-AO$1+H185)^($A186-$A185)*(2-E186/E185)</f>
        <v>4.3083384739299904</v>
      </c>
    </row>
    <row r="187" spans="1:41" x14ac:dyDescent="0.25">
      <c r="A187" s="1">
        <v>38334</v>
      </c>
      <c r="B187" s="12">
        <v>12.54</v>
      </c>
      <c r="C187" s="12">
        <v>14.44</v>
      </c>
      <c r="D187">
        <v>198287.75</v>
      </c>
      <c r="E187">
        <v>204746.85</v>
      </c>
      <c r="F187">
        <v>124777.74</v>
      </c>
      <c r="G187">
        <v>128834.29</v>
      </c>
      <c r="H187">
        <f>(1/(1-91/360*VLOOKUP($A187,Tbills!$B$4:$C$974,2,1)/100))^((1)/91)-1</f>
        <v>6.1283544322776606E-5</v>
      </c>
      <c r="I187" s="2">
        <f t="shared" si="26"/>
        <v>132144.52042991441</v>
      </c>
      <c r="L187">
        <f t="shared" si="20"/>
        <v>193028606865.17786</v>
      </c>
      <c r="O187">
        <f t="shared" si="21"/>
        <v>132844706.18556842</v>
      </c>
      <c r="R187">
        <f t="shared" si="22"/>
        <v>10.508421989685319</v>
      </c>
      <c r="U187" s="2">
        <f t="shared" si="23"/>
        <v>229.39807796408473</v>
      </c>
      <c r="X187">
        <f t="shared" si="24"/>
        <v>22.595729992577269</v>
      </c>
      <c r="AB187">
        <f t="shared" si="25"/>
        <v>132285.81407724874</v>
      </c>
      <c r="AE187">
        <f>ROW()</f>
        <v>187</v>
      </c>
      <c r="AF187">
        <f t="shared" si="19"/>
        <v>0.86842105263157887</v>
      </c>
      <c r="AG187">
        <f>AG186*(1-(AG$1+AG$5))^($A187-$A186)*(1+2*(E187/E186-1))</f>
        <v>39477542778.220459</v>
      </c>
      <c r="AK187">
        <f t="shared" si="27"/>
        <v>5.1863064715103135</v>
      </c>
      <c r="AO187">
        <f>AO186*(1-AO$1+H186)^($A187-$A186)*(2-E187/E186)</f>
        <v>4.4056667869858748</v>
      </c>
    </row>
    <row r="188" spans="1:41" x14ac:dyDescent="0.25">
      <c r="A188" s="1">
        <v>38335</v>
      </c>
      <c r="B188" s="12">
        <v>12.73</v>
      </c>
      <c r="C188" s="12">
        <v>14.36</v>
      </c>
      <c r="D188">
        <v>199029.29</v>
      </c>
      <c r="E188">
        <v>205500</v>
      </c>
      <c r="F188">
        <v>123980.81</v>
      </c>
      <c r="G188">
        <v>128003.55</v>
      </c>
      <c r="H188">
        <f>(1/(1-91/360*VLOOKUP($A188,Tbills!$B$4:$C$974,2,1)/100))^((1)/91)-1</f>
        <v>6.1283544322776606E-5</v>
      </c>
      <c r="I188" s="2">
        <f t="shared" si="26"/>
        <v>132635.46928905882</v>
      </c>
      <c r="L188">
        <f t="shared" si="20"/>
        <v>194451823401.25702</v>
      </c>
      <c r="O188">
        <f t="shared" si="21"/>
        <v>133573197.69202475</v>
      </c>
      <c r="R188">
        <f t="shared" si="22"/>
        <v>10.488620499652928</v>
      </c>
      <c r="U188" s="2">
        <f t="shared" si="23"/>
        <v>227.92740136614708</v>
      </c>
      <c r="X188">
        <f t="shared" si="24"/>
        <v>22.741982707155088</v>
      </c>
      <c r="AB188">
        <f t="shared" si="25"/>
        <v>132767.79103673034</v>
      </c>
      <c r="AE188">
        <f>ROW()</f>
        <v>188</v>
      </c>
      <c r="AF188">
        <f t="shared" si="19"/>
        <v>0.88649025069637888</v>
      </c>
      <c r="AG188">
        <f>AG187*(1-(AG$1+AG$5))^($A188-$A187)*(1+2*(E188/E187-1))</f>
        <v>39766634581.362968</v>
      </c>
      <c r="AK188">
        <f t="shared" si="27"/>
        <v>5.1669882636197579</v>
      </c>
      <c r="AO188">
        <f>AO187*(1-AO$1+H187)^($A188-$A187)*(2-E188/E187)</f>
        <v>4.389567436390144</v>
      </c>
    </row>
    <row r="189" spans="1:41" x14ac:dyDescent="0.25">
      <c r="A189" s="1">
        <v>38336</v>
      </c>
      <c r="B189" s="12">
        <v>12.35</v>
      </c>
      <c r="C189" s="12">
        <v>14.26</v>
      </c>
      <c r="D189">
        <v>200071.21</v>
      </c>
      <c r="E189">
        <v>206563.20000000001</v>
      </c>
      <c r="F189">
        <v>123221.24</v>
      </c>
      <c r="G189">
        <v>127211.49</v>
      </c>
      <c r="H189">
        <f>(1/(1-91/360*VLOOKUP($A189,Tbills!$B$4:$C$974,2,1)/100))^((1)/91)-1</f>
        <v>6.1283544322776606E-5</v>
      </c>
      <c r="I189" s="2">
        <f t="shared" si="26"/>
        <v>133326.56602578179</v>
      </c>
      <c r="L189">
        <f t="shared" si="20"/>
        <v>196467061758.1059</v>
      </c>
      <c r="O189">
        <f t="shared" si="21"/>
        <v>134605267.53907457</v>
      </c>
      <c r="R189">
        <f t="shared" si="22"/>
        <v>10.461014976470539</v>
      </c>
      <c r="U189" s="2">
        <f t="shared" si="23"/>
        <v>226.52547762727394</v>
      </c>
      <c r="X189">
        <f t="shared" si="24"/>
        <v>22.883261469256315</v>
      </c>
      <c r="AB189">
        <f t="shared" si="25"/>
        <v>133450.04185926126</v>
      </c>
      <c r="AE189">
        <f>ROW()</f>
        <v>189</v>
      </c>
      <c r="AF189">
        <f t="shared" si="19"/>
        <v>0.86605890603085556</v>
      </c>
      <c r="AG189">
        <f>AG188*(1-(AG$1+AG$5))^($A189-$A188)*(1+2*(E189/E188-1))</f>
        <v>40176763708.161606</v>
      </c>
      <c r="AK189">
        <f t="shared" si="27"/>
        <v>5.1400162903534481</v>
      </c>
      <c r="AO189">
        <f>AO188*(1-AO$1+H188)^($A189-$A188)*(2-E189/E188)</f>
        <v>4.3669631346047613</v>
      </c>
    </row>
    <row r="190" spans="1:41" x14ac:dyDescent="0.25">
      <c r="A190" s="1">
        <v>38337</v>
      </c>
      <c r="B190" s="12">
        <v>12.27</v>
      </c>
      <c r="C190" s="12">
        <v>14.08</v>
      </c>
      <c r="D190">
        <v>197987.58</v>
      </c>
      <c r="E190">
        <v>204399.3</v>
      </c>
      <c r="F190">
        <v>122986.96</v>
      </c>
      <c r="G190">
        <v>126961.83</v>
      </c>
      <c r="H190">
        <f>(1/(1-91/360*VLOOKUP($A190,Tbills!$B$4:$C$974,2,1)/100))^((1)/91)-1</f>
        <v>6.1283544322776606E-5</v>
      </c>
      <c r="I190" s="2">
        <f t="shared" si="26"/>
        <v>131934.82712568529</v>
      </c>
      <c r="L190">
        <f t="shared" si="20"/>
        <v>192353883192.70935</v>
      </c>
      <c r="O190">
        <f t="shared" si="21"/>
        <v>132485670.44816047</v>
      </c>
      <c r="R190">
        <f t="shared" si="22"/>
        <v>10.5153329806434</v>
      </c>
      <c r="U190" s="2">
        <f t="shared" si="23"/>
        <v>226.08927273987251</v>
      </c>
      <c r="X190">
        <f t="shared" si="24"/>
        <v>22.928728301526352</v>
      </c>
      <c r="AB190">
        <f t="shared" si="25"/>
        <v>132047.45145413786</v>
      </c>
      <c r="AE190">
        <f>ROW()</f>
        <v>190</v>
      </c>
      <c r="AF190">
        <f t="shared" si="19"/>
        <v>0.87144886363636365</v>
      </c>
      <c r="AG190">
        <f>AG189*(1-(AG$1+AG$5))^($A190-$A189)*(1+2*(E190/E189-1))</f>
        <v>39333676435.75029</v>
      </c>
      <c r="AK190">
        <f t="shared" si="27"/>
        <v>5.1936197995769868</v>
      </c>
      <c r="AO190">
        <f>AO189*(1-AO$1+H189)^($A190-$A189)*(2-E190/E189)</f>
        <v>4.4128174714382338</v>
      </c>
    </row>
    <row r="191" spans="1:41" x14ac:dyDescent="0.25">
      <c r="A191" s="1">
        <v>38338</v>
      </c>
      <c r="B191" s="12">
        <v>11.95</v>
      </c>
      <c r="C191" s="12">
        <v>14.2</v>
      </c>
      <c r="D191">
        <v>198254.32</v>
      </c>
      <c r="E191">
        <v>204662.15</v>
      </c>
      <c r="F191">
        <v>123723.94</v>
      </c>
      <c r="G191">
        <v>127714.85</v>
      </c>
      <c r="H191">
        <f>(1/(1-91/360*VLOOKUP($A191,Tbills!$B$4:$C$974,2,1)/100))^((1)/91)-1</f>
        <v>6.1283544322776606E-5</v>
      </c>
      <c r="I191" s="2">
        <f t="shared" si="26"/>
        <v>132109.35576790411</v>
      </c>
      <c r="L191">
        <f t="shared" si="20"/>
        <v>192851703896.97308</v>
      </c>
      <c r="O191">
        <f t="shared" si="21"/>
        <v>132736754.81718042</v>
      </c>
      <c r="R191">
        <f t="shared" si="22"/>
        <v>10.508096769423425</v>
      </c>
      <c r="U191" s="2">
        <f t="shared" si="23"/>
        <v>227.43853122427851</v>
      </c>
      <c r="X191">
        <f t="shared" si="24"/>
        <v>22.793290119504285</v>
      </c>
      <c r="AB191">
        <f t="shared" si="25"/>
        <v>132212.64987265991</v>
      </c>
      <c r="AE191">
        <f>ROW()</f>
        <v>191</v>
      </c>
      <c r="AF191">
        <f t="shared" si="19"/>
        <v>0.84154929577464788</v>
      </c>
      <c r="AG191">
        <f>AG190*(1-(AG$1+AG$5))^($A191-$A190)*(1+2*(E191/E190-1))</f>
        <v>39433510865.008125</v>
      </c>
      <c r="AK191">
        <f t="shared" si="27"/>
        <v>5.1866994115253471</v>
      </c>
      <c r="AO191">
        <f>AO190*(1-AO$1+H190)^($A191-$A190)*(2-E191/E190)</f>
        <v>4.407249831502777</v>
      </c>
    </row>
    <row r="192" spans="1:41" x14ac:dyDescent="0.25">
      <c r="A192" s="1">
        <v>38341</v>
      </c>
      <c r="B192" s="12">
        <v>11.83</v>
      </c>
      <c r="C192" s="12">
        <v>14.08</v>
      </c>
      <c r="D192">
        <v>197873.04</v>
      </c>
      <c r="E192">
        <v>204230.91</v>
      </c>
      <c r="F192">
        <v>123543.33</v>
      </c>
      <c r="G192">
        <v>127504.93</v>
      </c>
      <c r="H192">
        <f>(1/(1-91/360*VLOOKUP($A192,Tbills!$B$4:$C$974,2,1)/100))^((1)/91)-1</f>
        <v>6.0724862104288846E-5</v>
      </c>
      <c r="I192" s="2">
        <f t="shared" si="26"/>
        <v>131845.63979033736</v>
      </c>
      <c r="L192">
        <f t="shared" si="20"/>
        <v>192047936180.27744</v>
      </c>
      <c r="O192">
        <f t="shared" si="21"/>
        <v>132303847.63434747</v>
      </c>
      <c r="R192">
        <f t="shared" si="22"/>
        <v>10.517740974398299</v>
      </c>
      <c r="U192" s="2">
        <f t="shared" si="23"/>
        <v>227.0899079221463</v>
      </c>
      <c r="X192">
        <f t="shared" si="24"/>
        <v>22.832380522517578</v>
      </c>
      <c r="AB192">
        <f t="shared" si="25"/>
        <v>131920.2677589978</v>
      </c>
      <c r="AE192">
        <f>ROW()</f>
        <v>192</v>
      </c>
      <c r="AF192">
        <f t="shared" si="19"/>
        <v>0.84019886363636365</v>
      </c>
      <c r="AG192">
        <f>AG191*(1-(AG$1+AG$5))^($A192-$A191)*(1+2*(E192/E191-1))</f>
        <v>39263361924.983032</v>
      </c>
      <c r="AK192">
        <f t="shared" si="27"/>
        <v>5.196902004091589</v>
      </c>
      <c r="AO192">
        <f>AO191*(1-AO$1+H191)^($A192-$A191)*(2-E192/E191)</f>
        <v>4.4168582065354318</v>
      </c>
    </row>
    <row r="193" spans="1:41" x14ac:dyDescent="0.25">
      <c r="A193" s="1">
        <v>38342</v>
      </c>
      <c r="B193" s="12">
        <v>11.55</v>
      </c>
      <c r="C193" s="12">
        <v>13.94</v>
      </c>
      <c r="D193">
        <v>193987.76</v>
      </c>
      <c r="E193">
        <v>200208.39</v>
      </c>
      <c r="F193">
        <v>122413.29</v>
      </c>
      <c r="G193">
        <v>126330.91</v>
      </c>
      <c r="H193">
        <f>(1/(1-91/360*VLOOKUP($A193,Tbills!$B$4:$C$974,2,1)/100))^((1)/91)-1</f>
        <v>6.0724862104288846E-5</v>
      </c>
      <c r="I193" s="2">
        <f t="shared" si="26"/>
        <v>129253.67035339949</v>
      </c>
      <c r="L193">
        <f t="shared" si="20"/>
        <v>184485669512.17874</v>
      </c>
      <c r="O193">
        <f t="shared" si="21"/>
        <v>128390747.68564895</v>
      </c>
      <c r="R193">
        <f t="shared" si="22"/>
        <v>10.620839236597172</v>
      </c>
      <c r="U193" s="2">
        <f t="shared" si="23"/>
        <v>225.0072498469867</v>
      </c>
      <c r="X193">
        <f t="shared" si="24"/>
        <v>23.043159951848665</v>
      </c>
      <c r="AB193">
        <f t="shared" si="25"/>
        <v>129317.46510388247</v>
      </c>
      <c r="AE193">
        <f>ROW()</f>
        <v>193</v>
      </c>
      <c r="AF193">
        <f t="shared" si="19"/>
        <v>0.82855093256814927</v>
      </c>
      <c r="AG193">
        <f>AG192*(1-(AG$1+AG$5))^($A193-$A192)*(1+2*(E193/E192-1))</f>
        <v>37715433186.058044</v>
      </c>
      <c r="AK193">
        <f t="shared" si="27"/>
        <v>5.2990130656804428</v>
      </c>
      <c r="AO193">
        <f>AO192*(1-AO$1+H192)^($A193-$A192)*(2-E193/E192)</f>
        <v>4.5039593011506627</v>
      </c>
    </row>
    <row r="194" spans="1:41" x14ac:dyDescent="0.25">
      <c r="A194" s="1">
        <v>38343</v>
      </c>
      <c r="B194" s="12">
        <v>11.45</v>
      </c>
      <c r="C194" s="12">
        <v>13.99</v>
      </c>
      <c r="D194">
        <v>194430.62</v>
      </c>
      <c r="E194">
        <v>200653.3</v>
      </c>
      <c r="F194">
        <v>122819.89</v>
      </c>
      <c r="G194">
        <v>126742.86</v>
      </c>
      <c r="H194">
        <f>(1/(1-91/360*VLOOKUP($A194,Tbills!$B$4:$C$974,2,1)/100))^((1)/91)-1</f>
        <v>6.0724862104288846E-5</v>
      </c>
      <c r="I194" s="2">
        <f t="shared" si="26"/>
        <v>129545.58825741608</v>
      </c>
      <c r="L194">
        <f t="shared" si="20"/>
        <v>185308486195.70651</v>
      </c>
      <c r="O194">
        <f t="shared" si="21"/>
        <v>128814378.20298398</v>
      </c>
      <c r="R194">
        <f t="shared" si="22"/>
        <v>10.608558652024957</v>
      </c>
      <c r="U194" s="2">
        <f t="shared" si="23"/>
        <v>225.74911455093584</v>
      </c>
      <c r="X194">
        <f t="shared" si="24"/>
        <v>22.968564188792609</v>
      </c>
      <c r="AB194">
        <f t="shared" si="25"/>
        <v>129600.320164972</v>
      </c>
      <c r="AE194">
        <f>ROW()</f>
        <v>194</v>
      </c>
      <c r="AF194">
        <f t="shared" si="19"/>
        <v>0.81844174410293058</v>
      </c>
      <c r="AG194">
        <f>AG193*(1-(AG$1+AG$5))^($A194-$A193)*(1+2*(E194/E193-1))</f>
        <v>37881781655.728455</v>
      </c>
      <c r="AK194">
        <f t="shared" si="27"/>
        <v>5.286991160910234</v>
      </c>
      <c r="AO194">
        <f>AO193*(1-AO$1+H193)^($A194-$A193)*(2-E194/E193)</f>
        <v>4.4940571271282783</v>
      </c>
    </row>
    <row r="195" spans="1:41" x14ac:dyDescent="0.25">
      <c r="A195" s="1">
        <v>38344</v>
      </c>
      <c r="B195" s="12">
        <v>11.23</v>
      </c>
      <c r="C195" s="12">
        <v>13.84</v>
      </c>
      <c r="D195">
        <v>193297.78</v>
      </c>
      <c r="E195">
        <v>199472.02</v>
      </c>
      <c r="F195">
        <v>122950.76</v>
      </c>
      <c r="G195">
        <v>126870.22</v>
      </c>
      <c r="H195">
        <f>(1/(1-91/360*VLOOKUP($A195,Tbills!$B$4:$C$974,2,1)/100))^((1)/91)-1</f>
        <v>6.0724862104288846E-5</v>
      </c>
      <c r="I195" s="2">
        <f t="shared" si="26"/>
        <v>128787.65717685162</v>
      </c>
      <c r="L195">
        <f t="shared" si="20"/>
        <v>183129443248.98929</v>
      </c>
      <c r="O195">
        <f t="shared" si="21"/>
        <v>127672547.53854412</v>
      </c>
      <c r="R195">
        <f t="shared" si="22"/>
        <v>10.639304867193799</v>
      </c>
      <c r="U195" s="2">
        <f t="shared" si="23"/>
        <v>225.98414973839405</v>
      </c>
      <c r="X195">
        <f t="shared" si="24"/>
        <v>22.946028478167111</v>
      </c>
      <c r="AB195">
        <f t="shared" si="25"/>
        <v>128832.84918704088</v>
      </c>
      <c r="AE195">
        <f>ROW()</f>
        <v>195</v>
      </c>
      <c r="AF195">
        <f t="shared" si="19"/>
        <v>0.81141618497109835</v>
      </c>
      <c r="AG195">
        <f>AG194*(1-(AG$1+AG$5))^($A195-$A194)*(1+2*(E195/E194-1))</f>
        <v>37434487178.546616</v>
      </c>
      <c r="AK195">
        <f t="shared" si="27"/>
        <v>5.3178688812393426</v>
      </c>
      <c r="AO195">
        <f>AO194*(1-AO$1+H194)^($A195-$A194)*(2-E195/E194)</f>
        <v>4.5206217139565581</v>
      </c>
    </row>
    <row r="196" spans="1:41" x14ac:dyDescent="0.25">
      <c r="A196" s="1">
        <v>38348</v>
      </c>
      <c r="B196" s="12">
        <v>12.14</v>
      </c>
      <c r="C196" s="12">
        <v>14.1</v>
      </c>
      <c r="D196">
        <v>193582.18</v>
      </c>
      <c r="E196">
        <v>199717.05</v>
      </c>
      <c r="F196">
        <v>123368.57</v>
      </c>
      <c r="G196">
        <v>127270.53</v>
      </c>
      <c r="H196">
        <f>(1/(1-91/360*VLOOKUP($A196,Tbills!$B$4:$C$974,2,1)/100))^((1)/91)-1</f>
        <v>6.1981937477195714E-5</v>
      </c>
      <c r="I196" s="2">
        <f t="shared" si="26"/>
        <v>128964.56387894221</v>
      </c>
      <c r="L196">
        <f t="shared" si="20"/>
        <v>183591672595.89685</v>
      </c>
      <c r="O196">
        <f t="shared" si="21"/>
        <v>127890555.20384161</v>
      </c>
      <c r="R196">
        <f t="shared" si="22"/>
        <v>10.630847736723243</v>
      </c>
      <c r="U196" s="2">
        <f t="shared" si="23"/>
        <v>226.72997145188202</v>
      </c>
      <c r="X196">
        <f t="shared" si="24"/>
        <v>22.875914575776267</v>
      </c>
      <c r="AB196">
        <f t="shared" si="25"/>
        <v>128973.11836038365</v>
      </c>
      <c r="AE196">
        <f>ROW()</f>
        <v>196</v>
      </c>
      <c r="AF196">
        <f t="shared" si="19"/>
        <v>0.86099290780141846</v>
      </c>
      <c r="AG196">
        <f>AG195*(1-(AG$1+AG$5))^($A196-$A195)*(1+2*(E196/E195-1))</f>
        <v>37521397585.235374</v>
      </c>
      <c r="AK196">
        <f t="shared" si="27"/>
        <v>5.310347009083844</v>
      </c>
      <c r="AO196">
        <f>AO195*(1-AO$1+H195)^($A196-$A195)*(2-E196/E195)</f>
        <v>4.5154973548251354</v>
      </c>
    </row>
    <row r="197" spans="1:41" x14ac:dyDescent="0.25">
      <c r="A197" s="1">
        <v>38349</v>
      </c>
      <c r="B197" s="12">
        <v>12</v>
      </c>
      <c r="C197" s="12">
        <v>13.91</v>
      </c>
      <c r="D197">
        <v>193594.18</v>
      </c>
      <c r="E197">
        <v>199717.05</v>
      </c>
      <c r="F197">
        <v>123335.31</v>
      </c>
      <c r="G197">
        <v>127228.33</v>
      </c>
      <c r="H197">
        <f>(1/(1-91/360*VLOOKUP($A197,Tbills!$B$4:$C$974,2,1)/100))^((1)/91)-1</f>
        <v>6.1981937477195714E-5</v>
      </c>
      <c r="I197" s="2">
        <f t="shared" si="26"/>
        <v>128969.41347578053</v>
      </c>
      <c r="L197">
        <f t="shared" si="20"/>
        <v>183594752613.88589</v>
      </c>
      <c r="O197">
        <f t="shared" si="21"/>
        <v>127886245.46732378</v>
      </c>
      <c r="R197">
        <f t="shared" si="22"/>
        <v>10.630367164154324</v>
      </c>
      <c r="U197" s="2">
        <f t="shared" si="23"/>
        <v>226.66331836376165</v>
      </c>
      <c r="X197">
        <f t="shared" si="24"/>
        <v>22.88407169403542</v>
      </c>
      <c r="AB197">
        <f t="shared" si="25"/>
        <v>128968.62170849733</v>
      </c>
      <c r="AE197">
        <f>ROW()</f>
        <v>197</v>
      </c>
      <c r="AF197">
        <f t="shared" si="19"/>
        <v>0.86268871315600282</v>
      </c>
      <c r="AG197">
        <f>AG196*(1-(AG$1+AG$5))^($A197-$A196)*(1+2*(E197/E196-1))</f>
        <v>37520133165.535927</v>
      </c>
      <c r="AK197">
        <f t="shared" si="27"/>
        <v>5.3100996778532839</v>
      </c>
      <c r="AO197">
        <f>AO196*(1-AO$1+H196)^($A197-$A196)*(2-E197/E196)</f>
        <v>4.5156102225538604</v>
      </c>
    </row>
    <row r="198" spans="1:41" x14ac:dyDescent="0.25">
      <c r="A198" s="1">
        <v>38350</v>
      </c>
      <c r="B198" s="12">
        <v>11.62</v>
      </c>
      <c r="C198" s="12">
        <v>13.99</v>
      </c>
      <c r="D198">
        <v>193590.49</v>
      </c>
      <c r="E198">
        <v>199700.87</v>
      </c>
      <c r="F198">
        <v>123765.97</v>
      </c>
      <c r="G198">
        <v>127664.7</v>
      </c>
      <c r="H198">
        <f>(1/(1-91/360*VLOOKUP($A198,Tbills!$B$4:$C$974,2,1)/100))^((1)/91)-1</f>
        <v>6.1981937477195714E-5</v>
      </c>
      <c r="I198" s="2">
        <f t="shared" si="26"/>
        <v>128963.81058181585</v>
      </c>
      <c r="L198">
        <f t="shared" si="20"/>
        <v>183568084467.93051</v>
      </c>
      <c r="O198">
        <f t="shared" si="21"/>
        <v>127866395.41725557</v>
      </c>
      <c r="R198">
        <f t="shared" si="22"/>
        <v>10.63031720139792</v>
      </c>
      <c r="U198" s="2">
        <f t="shared" si="23"/>
        <v>227.44923107295969</v>
      </c>
      <c r="X198">
        <f t="shared" si="24"/>
        <v>22.806153536031935</v>
      </c>
      <c r="AB198">
        <f t="shared" si="25"/>
        <v>128953.67723437886</v>
      </c>
      <c r="AE198">
        <f>ROW()</f>
        <v>198</v>
      </c>
      <c r="AF198">
        <f t="shared" si="19"/>
        <v>0.83059328091493922</v>
      </c>
      <c r="AG198">
        <f>AG197*(1-(AG$1+AG$5))^($A198-$A197)*(1+2*(E198/E197-1))</f>
        <v>37512789634.993378</v>
      </c>
      <c r="AK198">
        <f t="shared" si="27"/>
        <v>5.3102825337890298</v>
      </c>
      <c r="AO198">
        <f>AO197*(1-AO$1+H197)^($A198-$A197)*(2-E198/E197)</f>
        <v>4.5160889326735498</v>
      </c>
    </row>
    <row r="199" spans="1:41" x14ac:dyDescent="0.25">
      <c r="A199" s="1">
        <v>38351</v>
      </c>
      <c r="B199" s="12">
        <v>12.56</v>
      </c>
      <c r="C199" s="12">
        <v>14.3</v>
      </c>
      <c r="D199">
        <v>194523.2</v>
      </c>
      <c r="E199">
        <v>200650.64</v>
      </c>
      <c r="F199">
        <v>124067.15</v>
      </c>
      <c r="G199">
        <v>127967.45</v>
      </c>
      <c r="H199">
        <f>(1/(1-91/360*VLOOKUP($A199,Tbills!$B$4:$C$974,2,1)/100))^((1)/91)-1</f>
        <v>6.1981937477195714E-5</v>
      </c>
      <c r="I199" s="2">
        <f t="shared" si="26"/>
        <v>129581.99249091545</v>
      </c>
      <c r="L199">
        <f t="shared" si="20"/>
        <v>185317279512.90579</v>
      </c>
      <c r="O199">
        <f t="shared" si="21"/>
        <v>128774247.5727825</v>
      </c>
      <c r="R199">
        <f t="shared" si="22"/>
        <v>10.604559096540713</v>
      </c>
      <c r="U199" s="2">
        <f t="shared" si="23"/>
        <v>227.99716101063288</v>
      </c>
      <c r="X199">
        <f t="shared" si="24"/>
        <v>22.752638666581767</v>
      </c>
      <c r="AB199">
        <f t="shared" si="25"/>
        <v>129562.45882833065</v>
      </c>
      <c r="AE199">
        <f>ROW()</f>
        <v>199</v>
      </c>
      <c r="AF199">
        <f t="shared" ref="AF199:AF262" si="28">B199/C199</f>
        <v>0.87832167832167829</v>
      </c>
      <c r="AG199">
        <f>AG198*(1-(AG$1+AG$5))^($A199-$A198)*(1+2*(E199/E198-1))</f>
        <v>37868332379.363518</v>
      </c>
      <c r="AK199">
        <f t="shared" si="27"/>
        <v>5.284780873233351</v>
      </c>
      <c r="AO199">
        <f>AO198*(1-AO$1+H198)^($A199-$A198)*(2-E199/E198)</f>
        <v>4.4947229252974106</v>
      </c>
    </row>
    <row r="200" spans="1:41" x14ac:dyDescent="0.25">
      <c r="A200" s="1">
        <v>38352</v>
      </c>
      <c r="B200" s="12">
        <v>13.29</v>
      </c>
      <c r="C200" s="12">
        <v>14.56</v>
      </c>
      <c r="D200">
        <v>194907.82</v>
      </c>
      <c r="E200">
        <v>201034.94</v>
      </c>
      <c r="F200">
        <v>124313.53</v>
      </c>
      <c r="G200">
        <v>128213.64</v>
      </c>
      <c r="H200">
        <f>(1/(1-91/360*VLOOKUP($A200,Tbills!$B$4:$C$974,2,1)/100))^((1)/91)-1</f>
        <v>6.1981937477195714E-5</v>
      </c>
      <c r="I200" s="2">
        <f t="shared" si="26"/>
        <v>129835.04190333733</v>
      </c>
      <c r="L200">
        <f t="shared" ref="L200:L263" si="29">L199*(1-L$1+H200)^($A200-$A199)*(1+2*(E200/E199-1))</f>
        <v>186030265361.92654</v>
      </c>
      <c r="O200">
        <f t="shared" ref="O200:O263" si="30">O199*(1-(O$1+O$5))^($A200-$A199)*(1+1.5*(E200/E199-1))</f>
        <v>129139851.62412733</v>
      </c>
      <c r="R200">
        <f t="shared" ref="R200:R263" si="31">R199*(1-IF($A200&lt;=R195,R$1,R$1+IF(AND(WEEKDAY($A200)&lt;&gt;1,WEEKDAY($A200)&lt;&gt;7),S$1,0)))^($A200-$A199)*(1-0.5*(E200/E199-1))</f>
        <v>10.593924878484296</v>
      </c>
      <c r="U200" s="2">
        <f t="shared" ref="U200:U263" si="32">U199*$F200/$F199*(1-U$1)^($A200-$A199)</f>
        <v>228.44436104727083</v>
      </c>
      <c r="X200">
        <f t="shared" ref="X200:X263" si="33">X199*(1-X$1+H200)^($A200-$A199)*(2-G200/G199)</f>
        <v>22.709433657004656</v>
      </c>
      <c r="AB200">
        <f t="shared" ref="AB200:AB263" si="34">AB199*$E200/$E199*(1-(AB$1+AB$5+IF(AND(WEEKDAY(A200)&lt;&gt;1,WEEKDAY(A200)&lt;&gt;7),IF(A200&lt;AC$2,AC$1,AC$3),0)))^($A200-$A199)</f>
        <v>129806.07997025881</v>
      </c>
      <c r="AE200">
        <f>ROW()</f>
        <v>200</v>
      </c>
      <c r="AF200">
        <f t="shared" si="28"/>
        <v>0.91277472527472514</v>
      </c>
      <c r="AG200">
        <f>AG199*(1-(AG$1+AG$5))^($A200-$A199)*(1+2*(E200/E199-1))</f>
        <v>38012107485.058449</v>
      </c>
      <c r="AK200">
        <f t="shared" si="27"/>
        <v>5.274413425900792</v>
      </c>
      <c r="AO200">
        <f>AO199*(1-AO$1+H199)^($A200-$A199)*(2-E200/E199)</f>
        <v>4.4862264539899952</v>
      </c>
    </row>
    <row r="201" spans="1:41" x14ac:dyDescent="0.25">
      <c r="A201" s="1">
        <v>38355</v>
      </c>
      <c r="B201" s="12">
        <v>14.08</v>
      </c>
      <c r="C201" s="12">
        <v>15.07</v>
      </c>
      <c r="D201">
        <v>198334.24</v>
      </c>
      <c r="E201">
        <v>204531.68</v>
      </c>
      <c r="F201">
        <v>126091.39</v>
      </c>
      <c r="G201">
        <v>130023.44</v>
      </c>
      <c r="H201">
        <f>(1/(1-91/360*VLOOKUP($A201,Tbills!$B$4:$C$974,2,1)/100))^((1)/91)-1</f>
        <v>6.3378858411899941E-5</v>
      </c>
      <c r="I201" s="2">
        <f t="shared" ref="I201:I264" si="35">I200*$D201/$D200*(1-I$1)^($A201-$A200)</f>
        <v>132107.83807104864</v>
      </c>
      <c r="L201">
        <f t="shared" si="29"/>
        <v>192512267371.45328</v>
      </c>
      <c r="O201">
        <f t="shared" si="30"/>
        <v>132495784.31424759</v>
      </c>
      <c r="R201">
        <f t="shared" si="31"/>
        <v>10.500366989608539</v>
      </c>
      <c r="U201" s="2">
        <f t="shared" si="32"/>
        <v>231.69449035626525</v>
      </c>
      <c r="X201">
        <f t="shared" si="33"/>
        <v>22.390651327695831</v>
      </c>
      <c r="AB201">
        <f t="shared" si="34"/>
        <v>132050.07430299339</v>
      </c>
      <c r="AE201">
        <f>ROW()</f>
        <v>201</v>
      </c>
      <c r="AF201">
        <f t="shared" si="28"/>
        <v>0.93430656934306566</v>
      </c>
      <c r="AG201">
        <f>AG200*(1-(AG$1+AG$5))^($A201-$A200)*(1+2*(E201/E200-1))</f>
        <v>39330472912.810516</v>
      </c>
      <c r="AK201">
        <f t="shared" ref="AK201:AK264" si="36">AK200*(1-IF($A201&lt;=AK196,AK$1,AK$1+IF(AND(WEEKDAY($A201)&lt;&gt;1,WEEKDAY($A201)&lt;&gt;7),AL$1,0)))^($A201-$A200)*(2-$E201/$E200)</f>
        <v>5.1819477783383157</v>
      </c>
      <c r="AO201">
        <f>AO200*(1-AO$1+H200)^($A201-$A200)*(2-E201/E200)</f>
        <v>4.4085249740923471</v>
      </c>
    </row>
    <row r="202" spans="1:41" x14ac:dyDescent="0.25">
      <c r="A202" s="1">
        <v>38356</v>
      </c>
      <c r="B202" s="12">
        <v>13.98</v>
      </c>
      <c r="C202" s="12">
        <v>15.05</v>
      </c>
      <c r="D202">
        <v>200761.58</v>
      </c>
      <c r="E202">
        <v>207021.91</v>
      </c>
      <c r="F202">
        <v>127527.5</v>
      </c>
      <c r="G202">
        <v>131496.09</v>
      </c>
      <c r="H202">
        <f>(1/(1-91/360*VLOOKUP($A202,Tbills!$B$4:$C$974,2,1)/100))^((1)/91)-1</f>
        <v>6.3378858411899941E-5</v>
      </c>
      <c r="I202" s="2">
        <f t="shared" si="35"/>
        <v>133721.39675105183</v>
      </c>
      <c r="L202">
        <f t="shared" si="29"/>
        <v>197203631789.85727</v>
      </c>
      <c r="O202">
        <f t="shared" si="30"/>
        <v>134910997.2950182</v>
      </c>
      <c r="R202">
        <f t="shared" si="31"/>
        <v>10.435972763166616</v>
      </c>
      <c r="U202" s="2">
        <f t="shared" si="32"/>
        <v>234.32764638087593</v>
      </c>
      <c r="X202">
        <f t="shared" si="33"/>
        <v>22.137638286102245</v>
      </c>
      <c r="AB202">
        <f t="shared" si="34"/>
        <v>133653.16064217754</v>
      </c>
      <c r="AE202">
        <f>ROW()</f>
        <v>202</v>
      </c>
      <c r="AF202">
        <f t="shared" si="28"/>
        <v>0.92890365448504986</v>
      </c>
      <c r="AG202">
        <f>AG201*(1-(AG$1+AG$5))^($A202-$A201)*(1+2*(E202/E201-1))</f>
        <v>40286834114.567413</v>
      </c>
      <c r="AK202">
        <f t="shared" si="36"/>
        <v>5.1186177126950962</v>
      </c>
      <c r="AO202">
        <f>AO201*(1-AO$1+H201)^($A202-$A201)*(2-E202/E201)</f>
        <v>4.3549648939640768</v>
      </c>
    </row>
    <row r="203" spans="1:41" x14ac:dyDescent="0.25">
      <c r="A203" s="1">
        <v>38357</v>
      </c>
      <c r="B203" s="12">
        <v>14.09</v>
      </c>
      <c r="C203" s="12">
        <v>15.21</v>
      </c>
      <c r="D203">
        <v>200223.33</v>
      </c>
      <c r="E203">
        <v>206453.75</v>
      </c>
      <c r="F203">
        <v>127590.8</v>
      </c>
      <c r="G203">
        <v>131553.03</v>
      </c>
      <c r="H203">
        <f>(1/(1-91/360*VLOOKUP($A203,Tbills!$B$4:$C$974,2,1)/100))^((1)/91)-1</f>
        <v>6.3378858411899941E-5</v>
      </c>
      <c r="I203" s="2">
        <f t="shared" si="35"/>
        <v>133359.63235979687</v>
      </c>
      <c r="L203">
        <f t="shared" si="29"/>
        <v>196124767400.57645</v>
      </c>
      <c r="O203">
        <f t="shared" si="30"/>
        <v>134351086.21718708</v>
      </c>
      <c r="R203">
        <f t="shared" si="31"/>
        <v>10.449820823090446</v>
      </c>
      <c r="U203" s="2">
        <f t="shared" si="32"/>
        <v>234.43824149977391</v>
      </c>
      <c r="X203">
        <f t="shared" si="33"/>
        <v>22.128636335406306</v>
      </c>
      <c r="AB203">
        <f t="shared" si="34"/>
        <v>133281.71001930977</v>
      </c>
      <c r="AE203">
        <f>ROW()</f>
        <v>203</v>
      </c>
      <c r="AF203">
        <f t="shared" si="28"/>
        <v>0.92636423405654167</v>
      </c>
      <c r="AG203">
        <f>AG202*(1-(AG$1+AG$5))^($A203-$A202)*(1+2*(E203/E202-1))</f>
        <v>40064354049.979301</v>
      </c>
      <c r="AK203">
        <f t="shared" si="36"/>
        <v>5.1324264157543631</v>
      </c>
      <c r="AO203">
        <f>AO202*(1-AO$1+H202)^($A203-$A202)*(2-E203/E202)</f>
        <v>4.3670321045240659</v>
      </c>
    </row>
    <row r="204" spans="1:41" x14ac:dyDescent="0.25">
      <c r="A204" s="1">
        <v>38358</v>
      </c>
      <c r="B204" s="12">
        <v>13.58</v>
      </c>
      <c r="C204" s="12">
        <v>14.59</v>
      </c>
      <c r="D204">
        <v>196273.01</v>
      </c>
      <c r="E204">
        <v>202367.42</v>
      </c>
      <c r="F204">
        <v>125870.55</v>
      </c>
      <c r="G204">
        <v>129771.02</v>
      </c>
      <c r="H204">
        <f>(1/(1-91/360*VLOOKUP($A204,Tbills!$B$4:$C$974,2,1)/100))^((1)/91)-1</f>
        <v>6.3378858411899941E-5</v>
      </c>
      <c r="I204" s="2">
        <f t="shared" si="35"/>
        <v>130725.31666789025</v>
      </c>
      <c r="L204">
        <f t="shared" si="29"/>
        <v>188364412753.47415</v>
      </c>
      <c r="O204">
        <f t="shared" si="30"/>
        <v>130357885.46993542</v>
      </c>
      <c r="R204">
        <f t="shared" si="31"/>
        <v>10.552760181079181</v>
      </c>
      <c r="U204" s="2">
        <f t="shared" si="32"/>
        <v>231.27177560802943</v>
      </c>
      <c r="X204">
        <f t="shared" si="33"/>
        <v>22.428981550353999</v>
      </c>
      <c r="AB204">
        <f t="shared" si="34"/>
        <v>130639.11609494119</v>
      </c>
      <c r="AE204">
        <f>ROW()</f>
        <v>204</v>
      </c>
      <c r="AF204">
        <f t="shared" si="28"/>
        <v>0.93077450308430432</v>
      </c>
      <c r="AG204">
        <f>AG203*(1-(AG$1+AG$5))^($A204-$A203)*(1+2*(E204/E203-1))</f>
        <v>38477073383.894684</v>
      </c>
      <c r="AK204">
        <f t="shared" si="36"/>
        <v>5.233768530312938</v>
      </c>
      <c r="AO204">
        <f>AO203*(1-AO$1+H203)^($A204-$A203)*(2-E204/E203)</f>
        <v>4.4535861174590785</v>
      </c>
    </row>
    <row r="205" spans="1:41" x14ac:dyDescent="0.25">
      <c r="A205" s="1">
        <v>38359</v>
      </c>
      <c r="B205" s="12">
        <v>13.49</v>
      </c>
      <c r="C205" s="12">
        <v>14.52</v>
      </c>
      <c r="D205">
        <v>195078.39</v>
      </c>
      <c r="E205">
        <v>201122.88</v>
      </c>
      <c r="F205">
        <v>125617.97</v>
      </c>
      <c r="G205">
        <v>129502.39</v>
      </c>
      <c r="H205">
        <f>(1/(1-91/360*VLOOKUP($A205,Tbills!$B$4:$C$974,2,1)/100))^((1)/91)-1</f>
        <v>6.3378858411899941E-5</v>
      </c>
      <c r="I205" s="2">
        <f t="shared" si="35"/>
        <v>129926.48599988788</v>
      </c>
      <c r="L205">
        <f t="shared" si="29"/>
        <v>186050948138.49811</v>
      </c>
      <c r="O205">
        <f t="shared" si="30"/>
        <v>129151000.58832528</v>
      </c>
      <c r="R205">
        <f t="shared" si="31"/>
        <v>10.584730897273186</v>
      </c>
      <c r="U205" s="2">
        <f t="shared" si="32"/>
        <v>230.80206276688097</v>
      </c>
      <c r="X205">
        <f t="shared" si="33"/>
        <v>22.476003415079717</v>
      </c>
      <c r="AB205">
        <f t="shared" si="34"/>
        <v>129831.17147936067</v>
      </c>
      <c r="AE205">
        <f>ROW()</f>
        <v>205</v>
      </c>
      <c r="AF205">
        <f t="shared" si="28"/>
        <v>0.92906336088154273</v>
      </c>
      <c r="AG205">
        <f>AG204*(1-(AG$1+AG$5))^($A205-$A204)*(1+2*(E205/E204-1))</f>
        <v>38002532170.669891</v>
      </c>
      <c r="AK205">
        <f t="shared" si="36"/>
        <v>5.2657104353218189</v>
      </c>
      <c r="AO205">
        <f>AO204*(1-AO$1+H204)^($A205-$A204)*(2-E205/E204)</f>
        <v>4.4810935044042743</v>
      </c>
    </row>
    <row r="206" spans="1:41" x14ac:dyDescent="0.25">
      <c r="A206" s="1">
        <v>38362</v>
      </c>
      <c r="B206" s="12">
        <v>13.23</v>
      </c>
      <c r="C206" s="12">
        <v>14.31</v>
      </c>
      <c r="D206">
        <v>193028.11</v>
      </c>
      <c r="E206">
        <v>198970.83</v>
      </c>
      <c r="F206">
        <v>124102.87</v>
      </c>
      <c r="G206">
        <v>127915.81</v>
      </c>
      <c r="H206">
        <f>(1/(1-91/360*VLOOKUP($A206,Tbills!$B$4:$C$974,2,1)/100))^((1)/91)-1</f>
        <v>6.4915678809729371E-5</v>
      </c>
      <c r="I206" s="2">
        <f t="shared" si="35"/>
        <v>128551.55046267006</v>
      </c>
      <c r="L206">
        <f t="shared" si="29"/>
        <v>182080158837.9194</v>
      </c>
      <c r="O206">
        <f t="shared" si="30"/>
        <v>127065246.49873543</v>
      </c>
      <c r="R206">
        <f t="shared" si="31"/>
        <v>10.639917055284965</v>
      </c>
      <c r="U206" s="2">
        <f t="shared" si="32"/>
        <v>228.00163999465076</v>
      </c>
      <c r="X206">
        <f t="shared" si="33"/>
        <v>22.753271302345571</v>
      </c>
      <c r="AB206">
        <f t="shared" si="34"/>
        <v>128428.52130193278</v>
      </c>
      <c r="AE206">
        <f>ROW()</f>
        <v>206</v>
      </c>
      <c r="AF206">
        <f t="shared" si="28"/>
        <v>0.92452830188679247</v>
      </c>
      <c r="AG206">
        <f>AG205*(1-(AG$1+AG$5))^($A206-$A205)*(1+2*(E206/E205-1))</f>
        <v>37185505130.924133</v>
      </c>
      <c r="AK206">
        <f t="shared" si="36"/>
        <v>5.3213108632589474</v>
      </c>
      <c r="AO206">
        <f>AO205*(1-AO$1+H205)^($A206-$A205)*(2-E206/E205)</f>
        <v>4.5294005972757034</v>
      </c>
    </row>
    <row r="207" spans="1:41" x14ac:dyDescent="0.25">
      <c r="A207" s="1">
        <v>38363</v>
      </c>
      <c r="B207" s="12">
        <v>13.19</v>
      </c>
      <c r="C207" s="12">
        <v>14.34</v>
      </c>
      <c r="D207">
        <v>194804.62</v>
      </c>
      <c r="E207">
        <v>200789.12</v>
      </c>
      <c r="F207">
        <v>123326.39999999999</v>
      </c>
      <c r="G207">
        <v>127107.18</v>
      </c>
      <c r="H207">
        <f>(1/(1-91/360*VLOOKUP($A207,Tbills!$B$4:$C$974,2,1)/100))^((1)/91)-1</f>
        <v>6.4915678809729371E-5</v>
      </c>
      <c r="I207" s="2">
        <f t="shared" si="35"/>
        <v>129731.49514084168</v>
      </c>
      <c r="L207">
        <f t="shared" si="29"/>
        <v>185411683307.31131</v>
      </c>
      <c r="O207">
        <f t="shared" si="30"/>
        <v>128802679.78879277</v>
      </c>
      <c r="R207">
        <f t="shared" si="31"/>
        <v>10.590821961265933</v>
      </c>
      <c r="U207" s="2">
        <f t="shared" si="32"/>
        <v>226.56958555830914</v>
      </c>
      <c r="X207">
        <f t="shared" si="33"/>
        <v>22.897747424457719</v>
      </c>
      <c r="AB207">
        <f t="shared" si="34"/>
        <v>129597.64357822317</v>
      </c>
      <c r="AE207">
        <f>ROW()</f>
        <v>207</v>
      </c>
      <c r="AF207">
        <f t="shared" si="28"/>
        <v>0.91980474198047413</v>
      </c>
      <c r="AG207">
        <f>AG206*(1-(AG$1+AG$5))^($A207-$A206)*(1+2*(E207/E206-1))</f>
        <v>37863866762.049911</v>
      </c>
      <c r="AK207">
        <f t="shared" si="36"/>
        <v>5.2724366188036571</v>
      </c>
      <c r="AO207">
        <f>AO206*(1-AO$1+H206)^($A207-$A206)*(2-E207/E206)</f>
        <v>4.4881341294349344</v>
      </c>
    </row>
    <row r="208" spans="1:41" x14ac:dyDescent="0.25">
      <c r="A208" s="1">
        <v>38364</v>
      </c>
      <c r="B208" s="12">
        <v>12.56</v>
      </c>
      <c r="C208" s="12">
        <v>13.94</v>
      </c>
      <c r="D208">
        <v>188746.53</v>
      </c>
      <c r="E208">
        <v>194531.88</v>
      </c>
      <c r="F208">
        <v>121630.85</v>
      </c>
      <c r="G208">
        <v>125351.4</v>
      </c>
      <c r="H208">
        <f>(1/(1-91/360*VLOOKUP($A208,Tbills!$B$4:$C$974,2,1)/100))^((1)/91)-1</f>
        <v>6.4915678809729371E-5</v>
      </c>
      <c r="I208" s="2">
        <f t="shared" si="35"/>
        <v>125694.00291761369</v>
      </c>
      <c r="L208">
        <f t="shared" si="29"/>
        <v>173859051607.89401</v>
      </c>
      <c r="O208">
        <f t="shared" si="30"/>
        <v>122777678.52891128</v>
      </c>
      <c r="R208">
        <f t="shared" si="31"/>
        <v>10.755357913701339</v>
      </c>
      <c r="U208" s="2">
        <f t="shared" si="32"/>
        <v>223.44915052283628</v>
      </c>
      <c r="X208">
        <f t="shared" si="33"/>
        <v>23.214691104517581</v>
      </c>
      <c r="AB208">
        <f t="shared" si="34"/>
        <v>125554.58319126828</v>
      </c>
      <c r="AE208">
        <f>ROW()</f>
        <v>208</v>
      </c>
      <c r="AF208">
        <f t="shared" si="28"/>
        <v>0.90100430416068877</v>
      </c>
      <c r="AG208">
        <f>AG207*(1-(AG$1+AG$5))^($A208-$A207)*(1+2*(E208/E207-1))</f>
        <v>35502748618.252434</v>
      </c>
      <c r="AK208">
        <f t="shared" si="36"/>
        <v>5.4364896205659372</v>
      </c>
      <c r="AO208">
        <f>AO207*(1-AO$1+H207)^($A208-$A207)*(2-E208/E207)</f>
        <v>4.6281281979646103</v>
      </c>
    </row>
    <row r="209" spans="1:41" x14ac:dyDescent="0.25">
      <c r="A209" s="1">
        <v>38365</v>
      </c>
      <c r="B209" s="12">
        <v>12.84</v>
      </c>
      <c r="C209" s="12">
        <v>14.22</v>
      </c>
      <c r="D209">
        <v>189118.13</v>
      </c>
      <c r="E209">
        <v>194902.24</v>
      </c>
      <c r="F209">
        <v>120662.18</v>
      </c>
      <c r="G209">
        <v>124344.96000000001</v>
      </c>
      <c r="H209">
        <f>(1/(1-91/360*VLOOKUP($A209,Tbills!$B$4:$C$974,2,1)/100))^((1)/91)-1</f>
        <v>6.4915678809729371E-5</v>
      </c>
      <c r="I209" s="2">
        <f t="shared" si="35"/>
        <v>125938.3955932293</v>
      </c>
      <c r="L209">
        <f t="shared" si="29"/>
        <v>174524495421.94836</v>
      </c>
      <c r="O209">
        <f t="shared" si="30"/>
        <v>123124155.15329438</v>
      </c>
      <c r="R209">
        <f t="shared" si="31"/>
        <v>10.744633868059303</v>
      </c>
      <c r="U209" s="2">
        <f t="shared" si="32"/>
        <v>221.66419288378472</v>
      </c>
      <c r="X209">
        <f t="shared" si="33"/>
        <v>23.401734253491121</v>
      </c>
      <c r="AB209">
        <f t="shared" si="34"/>
        <v>125789.23479585192</v>
      </c>
      <c r="AE209">
        <f>ROW()</f>
        <v>209</v>
      </c>
      <c r="AF209">
        <f t="shared" si="28"/>
        <v>0.90295358649789026</v>
      </c>
      <c r="AG209">
        <f>AG208*(1-(AG$1+AG$5))^($A209-$A208)*(1+2*(E209/E208-1))</f>
        <v>35636731659.955284</v>
      </c>
      <c r="AK209">
        <f t="shared" si="36"/>
        <v>5.4258866220818458</v>
      </c>
      <c r="AO209">
        <f>AO208*(1-AO$1+H208)^($A209-$A208)*(2-E209/E208)</f>
        <v>4.6194459393148559</v>
      </c>
    </row>
    <row r="210" spans="1:41" x14ac:dyDescent="0.25">
      <c r="A210" s="1">
        <v>38366</v>
      </c>
      <c r="B210" s="12">
        <v>12.43</v>
      </c>
      <c r="C210" s="12">
        <v>13.93</v>
      </c>
      <c r="D210">
        <v>186924.6</v>
      </c>
      <c r="E210">
        <v>192628.97</v>
      </c>
      <c r="F210">
        <v>120101.29</v>
      </c>
      <c r="G210">
        <v>123758.88</v>
      </c>
      <c r="H210">
        <f>(1/(1-91/360*VLOOKUP($A210,Tbills!$B$4:$C$974,2,1)/100))^((1)/91)-1</f>
        <v>6.4915678809729371E-5</v>
      </c>
      <c r="I210" s="2">
        <f t="shared" si="35"/>
        <v>124474.6350223865</v>
      </c>
      <c r="L210">
        <f t="shared" si="29"/>
        <v>170456672535.74008</v>
      </c>
      <c r="O210">
        <f t="shared" si="30"/>
        <v>120965964.48258938</v>
      </c>
      <c r="R210">
        <f t="shared" si="31"/>
        <v>10.806806101865304</v>
      </c>
      <c r="U210" s="2">
        <f t="shared" si="32"/>
        <v>220.62842200581281</v>
      </c>
      <c r="X210">
        <f t="shared" si="33"/>
        <v>23.512691246222502</v>
      </c>
      <c r="AB210">
        <f t="shared" si="34"/>
        <v>124317.73966990926</v>
      </c>
      <c r="AE210">
        <f>ROW()</f>
        <v>210</v>
      </c>
      <c r="AF210">
        <f t="shared" si="28"/>
        <v>0.89231873653984206</v>
      </c>
      <c r="AG210">
        <f>AG209*(1-(AG$1+AG$5))^($A210-$A209)*(1+2*(E210/E209-1))</f>
        <v>34804250587.176933</v>
      </c>
      <c r="AK210">
        <f t="shared" si="36"/>
        <v>5.4889165624245857</v>
      </c>
      <c r="AO210">
        <f>AO209*(1-AO$1+H209)^($A210-$A209)*(2-E210/E209)</f>
        <v>4.6734560271904595</v>
      </c>
    </row>
    <row r="211" spans="1:41" x14ac:dyDescent="0.25">
      <c r="A211" s="1">
        <v>38370</v>
      </c>
      <c r="B211" s="12">
        <v>12.47</v>
      </c>
      <c r="C211" s="12">
        <v>13.52</v>
      </c>
      <c r="D211">
        <v>180971.08</v>
      </c>
      <c r="E211">
        <v>186443.74</v>
      </c>
      <c r="F211">
        <v>117102.62</v>
      </c>
      <c r="G211">
        <v>120636.75</v>
      </c>
      <c r="H211">
        <f>(1/(1-91/360*VLOOKUP($A211,Tbills!$B$4:$C$974,2,1)/100))^((1)/91)-1</f>
        <v>6.5754036068232935E-5</v>
      </c>
      <c r="I211" s="2">
        <f t="shared" si="35"/>
        <v>120498.38344645717</v>
      </c>
      <c r="L211">
        <f t="shared" si="29"/>
        <v>159523208842.08487</v>
      </c>
      <c r="O211">
        <f t="shared" si="30"/>
        <v>115124200.60660024</v>
      </c>
      <c r="R211">
        <f t="shared" si="31"/>
        <v>10.978321609566068</v>
      </c>
      <c r="U211" s="2">
        <f t="shared" si="32"/>
        <v>215.09882570370857</v>
      </c>
      <c r="X211">
        <f t="shared" si="33"/>
        <v>24.10863221044821</v>
      </c>
      <c r="AB211">
        <f t="shared" si="34"/>
        <v>120309.17290243277</v>
      </c>
      <c r="AE211">
        <f>ROW()</f>
        <v>211</v>
      </c>
      <c r="AF211">
        <f t="shared" si="28"/>
        <v>0.92233727810650901</v>
      </c>
      <c r="AG211">
        <f>AG210*(1-(AG$1+AG$5))^($A211-$A210)*(1+2*(E211/E210-1))</f>
        <v>32564762851.966957</v>
      </c>
      <c r="AK211">
        <f t="shared" si="36"/>
        <v>5.6641078623001722</v>
      </c>
      <c r="AO211">
        <f>AO210*(1-AO$1+H210)^($A211-$A210)*(2-E211/E210)</f>
        <v>4.8240575023028409</v>
      </c>
    </row>
    <row r="212" spans="1:41" x14ac:dyDescent="0.25">
      <c r="A212" s="1">
        <v>38371</v>
      </c>
      <c r="B212" s="12">
        <v>13.18</v>
      </c>
      <c r="C212" s="12">
        <v>14.24</v>
      </c>
      <c r="D212">
        <v>183108.92</v>
      </c>
      <c r="E212">
        <v>188633.97</v>
      </c>
      <c r="F212">
        <v>118308.43</v>
      </c>
      <c r="G212">
        <v>121871.02</v>
      </c>
      <c r="H212">
        <f>(1/(1-91/360*VLOOKUP($A212,Tbills!$B$4:$C$974,2,1)/100))^((1)/91)-1</f>
        <v>6.5754036068232935E-5</v>
      </c>
      <c r="I212" s="2">
        <f t="shared" si="35"/>
        <v>121918.87702556618</v>
      </c>
      <c r="L212">
        <f t="shared" si="29"/>
        <v>163274531100.09943</v>
      </c>
      <c r="O212">
        <f t="shared" si="30"/>
        <v>117148868.51752891</v>
      </c>
      <c r="R212">
        <f t="shared" si="31"/>
        <v>10.913344852828699</v>
      </c>
      <c r="U212" s="2">
        <f t="shared" si="32"/>
        <v>217.3084073683944</v>
      </c>
      <c r="X212">
        <f t="shared" si="33"/>
        <v>23.862656172461602</v>
      </c>
      <c r="AB212">
        <f t="shared" si="34"/>
        <v>121718.24954342769</v>
      </c>
      <c r="AE212">
        <f>ROW()</f>
        <v>212</v>
      </c>
      <c r="AF212">
        <f t="shared" si="28"/>
        <v>0.925561797752809</v>
      </c>
      <c r="AG212">
        <f>AG211*(1-(AG$1+AG$5))^($A212-$A211)*(1+2*(E212/E211-1))</f>
        <v>33328742553.911575</v>
      </c>
      <c r="AK212">
        <f t="shared" si="36"/>
        <v>5.5973085883227967</v>
      </c>
      <c r="AO212">
        <f>AO211*(1-AO$1+H211)^($A212-$A211)*(2-E212/E211)</f>
        <v>4.7675244952097504</v>
      </c>
    </row>
    <row r="213" spans="1:41" x14ac:dyDescent="0.25">
      <c r="A213" s="1">
        <v>38372</v>
      </c>
      <c r="B213" s="12">
        <v>13.83</v>
      </c>
      <c r="C213" s="12">
        <v>14.63</v>
      </c>
      <c r="D213">
        <v>185102.66</v>
      </c>
      <c r="E213">
        <v>190675.47</v>
      </c>
      <c r="F213">
        <v>118961.28</v>
      </c>
      <c r="G213">
        <v>122535.52</v>
      </c>
      <c r="H213">
        <f>(1/(1-91/360*VLOOKUP($A213,Tbills!$B$4:$C$974,2,1)/100))^((1)/91)-1</f>
        <v>6.5754036068232935E-5</v>
      </c>
      <c r="I213" s="2">
        <f t="shared" si="35"/>
        <v>123243.35791730929</v>
      </c>
      <c r="L213">
        <f t="shared" si="29"/>
        <v>166812051339.41718</v>
      </c>
      <c r="O213">
        <f t="shared" si="30"/>
        <v>119046630.37155838</v>
      </c>
      <c r="R213">
        <f t="shared" si="31"/>
        <v>10.853799085834629</v>
      </c>
      <c r="U213" s="2">
        <f t="shared" si="32"/>
        <v>218.50223140373578</v>
      </c>
      <c r="X213">
        <f t="shared" si="33"/>
        <v>23.733228111271373</v>
      </c>
      <c r="AB213">
        <f t="shared" si="34"/>
        <v>123031.26137750772</v>
      </c>
      <c r="AE213">
        <f>ROW()</f>
        <v>213</v>
      </c>
      <c r="AF213">
        <f t="shared" si="28"/>
        <v>0.94531784005468211</v>
      </c>
      <c r="AG213">
        <f>AG212*(1-(AG$1+AG$5))^($A213-$A212)*(1+2*(E213/E212-1))</f>
        <v>34048998873.942753</v>
      </c>
      <c r="AK213">
        <f t="shared" si="36"/>
        <v>5.5364735780702397</v>
      </c>
      <c r="AO213">
        <f>AO212*(1-AO$1+H212)^($A213-$A212)*(2-E213/E212)</f>
        <v>4.7160634039994154</v>
      </c>
    </row>
    <row r="214" spans="1:41" x14ac:dyDescent="0.25">
      <c r="A214" s="1">
        <v>38373</v>
      </c>
      <c r="B214" s="12">
        <v>14.36</v>
      </c>
      <c r="C214" s="12">
        <v>15.06</v>
      </c>
      <c r="D214">
        <v>188924.62</v>
      </c>
      <c r="E214">
        <v>194599.96</v>
      </c>
      <c r="F214">
        <v>120366.32</v>
      </c>
      <c r="G214">
        <v>123974.72</v>
      </c>
      <c r="H214">
        <f>(1/(1-91/360*VLOOKUP($A214,Tbills!$B$4:$C$974,2,1)/100))^((1)/91)-1</f>
        <v>6.5754036068232935E-5</v>
      </c>
      <c r="I214" s="2">
        <f t="shared" si="35"/>
        <v>125784.9931622061</v>
      </c>
      <c r="L214">
        <f t="shared" si="29"/>
        <v>173682284549.20755</v>
      </c>
      <c r="O214">
        <f t="shared" si="30"/>
        <v>122717828.43074286</v>
      </c>
      <c r="R214">
        <f t="shared" si="31"/>
        <v>10.741616824760925</v>
      </c>
      <c r="U214" s="2">
        <f t="shared" si="32"/>
        <v>221.07754901963079</v>
      </c>
      <c r="X214">
        <f t="shared" si="33"/>
        <v>23.455152144084433</v>
      </c>
      <c r="AB214">
        <f t="shared" si="34"/>
        <v>125559.1178480028</v>
      </c>
      <c r="AE214">
        <f>ROW()</f>
        <v>214</v>
      </c>
      <c r="AF214">
        <f t="shared" si="28"/>
        <v>0.95351925630810086</v>
      </c>
      <c r="AG214">
        <f>AG213*(1-(AG$1+AG$5))^($A214-$A213)*(1+2*(E214/E213-1))</f>
        <v>35449399897.26561</v>
      </c>
      <c r="AK214">
        <f t="shared" si="36"/>
        <v>5.42226910599567</v>
      </c>
      <c r="AO214">
        <f>AO213*(1-AO$1+H213)^($A214-$A213)*(2-E214/E213)</f>
        <v>4.6191300801856858</v>
      </c>
    </row>
    <row r="215" spans="1:41" x14ac:dyDescent="0.25">
      <c r="A215" s="1">
        <v>38376</v>
      </c>
      <c r="B215" s="12">
        <v>14.65</v>
      </c>
      <c r="C215" s="12">
        <v>15.71</v>
      </c>
      <c r="D215">
        <v>187916.28</v>
      </c>
      <c r="E215">
        <v>193522.94</v>
      </c>
      <c r="F215">
        <v>120376.16</v>
      </c>
      <c r="G215">
        <v>123960.4</v>
      </c>
      <c r="H215">
        <f>(1/(1-91/360*VLOOKUP($A215,Tbills!$B$4:$C$974,2,1)/100))^((1)/91)-1</f>
        <v>6.4636240757920405E-5</v>
      </c>
      <c r="I215" s="2">
        <f t="shared" si="35"/>
        <v>125104.49390226154</v>
      </c>
      <c r="L215">
        <f t="shared" si="29"/>
        <v>171769796165.37143</v>
      </c>
      <c r="O215">
        <f t="shared" si="30"/>
        <v>121686746.67066351</v>
      </c>
      <c r="R215">
        <f t="shared" si="31"/>
        <v>10.769881038934521</v>
      </c>
      <c r="U215" s="2">
        <f t="shared" si="32"/>
        <v>221.07944930539261</v>
      </c>
      <c r="X215">
        <f t="shared" si="33"/>
        <v>23.459807267323505</v>
      </c>
      <c r="AB215">
        <f t="shared" si="34"/>
        <v>124851.14697425823</v>
      </c>
      <c r="AE215">
        <f>ROW()</f>
        <v>215</v>
      </c>
      <c r="AF215">
        <f t="shared" si="28"/>
        <v>0.93252705283259063</v>
      </c>
      <c r="AG215">
        <f>AG214*(1-(AG$1+AG$5))^($A215-$A214)*(1+2*(E215/E214-1))</f>
        <v>35053464113.842041</v>
      </c>
      <c r="AK215">
        <f t="shared" si="36"/>
        <v>5.4515170462920794</v>
      </c>
      <c r="AO215">
        <f>AO214*(1-AO$1+H214)^($A215-$A214)*(2-E215/E214)</f>
        <v>4.6450956739853808</v>
      </c>
    </row>
    <row r="216" spans="1:41" x14ac:dyDescent="0.25">
      <c r="A216" s="1">
        <v>38377</v>
      </c>
      <c r="B216" s="12">
        <v>14.06</v>
      </c>
      <c r="C216" s="12">
        <v>14.65</v>
      </c>
      <c r="D216">
        <v>186553.11</v>
      </c>
      <c r="E216">
        <v>192106.59</v>
      </c>
      <c r="F216">
        <v>120684.43</v>
      </c>
      <c r="G216">
        <v>124269.84</v>
      </c>
      <c r="H216">
        <f>(1/(1-91/360*VLOOKUP($A216,Tbills!$B$4:$C$974,2,1)/100))^((1)/91)-1</f>
        <v>6.4636240757920405E-5</v>
      </c>
      <c r="I216" s="2">
        <f t="shared" si="35"/>
        <v>124193.94069242332</v>
      </c>
      <c r="L216">
        <f t="shared" si="29"/>
        <v>169258797467.03833</v>
      </c>
      <c r="O216">
        <f t="shared" si="30"/>
        <v>120346794.93943569</v>
      </c>
      <c r="R216">
        <f t="shared" si="31"/>
        <v>10.80880354395258</v>
      </c>
      <c r="U216" s="2">
        <f t="shared" si="32"/>
        <v>221.64020475524194</v>
      </c>
      <c r="X216">
        <f t="shared" si="33"/>
        <v>23.401892037532409</v>
      </c>
      <c r="AB216">
        <f t="shared" si="34"/>
        <v>123933.06899173331</v>
      </c>
      <c r="AE216">
        <f>ROW()</f>
        <v>216</v>
      </c>
      <c r="AF216">
        <f t="shared" si="28"/>
        <v>0.95972696245733791</v>
      </c>
      <c r="AG216">
        <f>AG215*(1-(AG$1+AG$5))^($A216-$A215)*(1+2*(E216/E215-1))</f>
        <v>34539203626.940247</v>
      </c>
      <c r="AK216">
        <f t="shared" si="36"/>
        <v>5.4911596843165684</v>
      </c>
      <c r="AO216">
        <f>AO215*(1-AO$1+H215)^($A216-$A215)*(2-E216/E215)</f>
        <v>4.6792214401615295</v>
      </c>
    </row>
    <row r="217" spans="1:41" x14ac:dyDescent="0.25">
      <c r="A217" s="1">
        <v>38378</v>
      </c>
      <c r="B217" s="12">
        <v>13.44</v>
      </c>
      <c r="C217" s="12">
        <v>14.21</v>
      </c>
      <c r="D217">
        <v>183297.52</v>
      </c>
      <c r="E217">
        <v>188741.67</v>
      </c>
      <c r="F217">
        <v>119891.41</v>
      </c>
      <c r="G217">
        <v>123445.23</v>
      </c>
      <c r="H217">
        <f>(1/(1-91/360*VLOOKUP($A217,Tbills!$B$4:$C$974,2,1)/100))^((1)/91)-1</f>
        <v>6.4636240757920405E-5</v>
      </c>
      <c r="I217" s="2">
        <f t="shared" si="35"/>
        <v>122023.62238715758</v>
      </c>
      <c r="L217">
        <f t="shared" si="29"/>
        <v>163332530422.10886</v>
      </c>
      <c r="O217">
        <f t="shared" si="30"/>
        <v>117180872.16392164</v>
      </c>
      <c r="R217">
        <f t="shared" si="31"/>
        <v>10.90297361358904</v>
      </c>
      <c r="U217" s="2">
        <f t="shared" si="32"/>
        <v>220.17843331028348</v>
      </c>
      <c r="X217">
        <f t="shared" si="33"/>
        <v>23.557829937830839</v>
      </c>
      <c r="AB217">
        <f t="shared" si="34"/>
        <v>121758.02438690158</v>
      </c>
      <c r="AE217">
        <f>ROW()</f>
        <v>217</v>
      </c>
      <c r="AF217">
        <f t="shared" si="28"/>
        <v>0.94581280788177335</v>
      </c>
      <c r="AG217">
        <f>AG216*(1-(AG$1+AG$5))^($A217-$A216)*(1+2*(E217/E216-1))</f>
        <v>33328109939.019585</v>
      </c>
      <c r="AK217">
        <f t="shared" si="36"/>
        <v>5.5870820610016665</v>
      </c>
      <c r="AO217">
        <f>AO216*(1-AO$1+H216)^($A217-$A216)*(2-E217/E216)</f>
        <v>4.7613138657747056</v>
      </c>
    </row>
    <row r="218" spans="1:41" x14ac:dyDescent="0.25">
      <c r="A218" s="1">
        <v>38379</v>
      </c>
      <c r="B218" s="12">
        <v>13.24</v>
      </c>
      <c r="C218" s="12">
        <v>13.85</v>
      </c>
      <c r="D218">
        <v>180964.97</v>
      </c>
      <c r="E218">
        <v>186327.64</v>
      </c>
      <c r="F218">
        <v>116087.36</v>
      </c>
      <c r="G218">
        <v>119520.45</v>
      </c>
      <c r="H218">
        <f>(1/(1-91/360*VLOOKUP($A218,Tbills!$B$4:$C$974,2,1)/100))^((1)/91)-1</f>
        <v>6.4636240757920405E-5</v>
      </c>
      <c r="I218" s="2">
        <f t="shared" si="35"/>
        <v>120467.87499769057</v>
      </c>
      <c r="L218">
        <f t="shared" si="29"/>
        <v>159157535177.40341</v>
      </c>
      <c r="O218">
        <f t="shared" si="30"/>
        <v>114928861.66711932</v>
      </c>
      <c r="R218">
        <f t="shared" si="31"/>
        <v>10.972202798112038</v>
      </c>
      <c r="U218" s="2">
        <f t="shared" si="32"/>
        <v>213.18716503312194</v>
      </c>
      <c r="X218">
        <f t="shared" si="33"/>
        <v>24.307492481406975</v>
      </c>
      <c r="AB218">
        <f t="shared" si="34"/>
        <v>120196.53294417085</v>
      </c>
      <c r="AE218">
        <f>ROW()</f>
        <v>218</v>
      </c>
      <c r="AF218">
        <f t="shared" si="28"/>
        <v>0.95595667870036105</v>
      </c>
      <c r="AG218">
        <f>AG217*(1-(AG$1+AG$5))^($A218-$A217)*(1+2*(E218/E217-1))</f>
        <v>32474474014.371002</v>
      </c>
      <c r="AK218">
        <f t="shared" si="36"/>
        <v>5.6582780036978066</v>
      </c>
      <c r="AO218">
        <f>AO217*(1-AO$1+H217)^($A218-$A217)*(2-E218/E217)</f>
        <v>4.8223450104440762</v>
      </c>
    </row>
    <row r="219" spans="1:41" x14ac:dyDescent="0.25">
      <c r="A219" s="1">
        <v>38380</v>
      </c>
      <c r="B219" s="12">
        <v>13.24</v>
      </c>
      <c r="C219" s="12">
        <v>13.87</v>
      </c>
      <c r="D219">
        <v>179340.55</v>
      </c>
      <c r="E219">
        <v>184643.04</v>
      </c>
      <c r="F219">
        <v>115903.58</v>
      </c>
      <c r="G219">
        <v>119323.51</v>
      </c>
      <c r="H219">
        <f>(1/(1-91/360*VLOOKUP($A219,Tbills!$B$4:$C$974,2,1)/100))^((1)/91)-1</f>
        <v>6.4636240757920405E-5</v>
      </c>
      <c r="I219" s="2">
        <f t="shared" si="35"/>
        <v>119383.59207339989</v>
      </c>
      <c r="L219">
        <f t="shared" si="29"/>
        <v>156282665088.26227</v>
      </c>
      <c r="O219">
        <f t="shared" si="30"/>
        <v>113366422.56393184</v>
      </c>
      <c r="R219">
        <f t="shared" si="31"/>
        <v>11.02130474260241</v>
      </c>
      <c r="U219" s="2">
        <f t="shared" si="32"/>
        <v>212.84447454201734</v>
      </c>
      <c r="X219">
        <f t="shared" si="33"/>
        <v>24.348218396596934</v>
      </c>
      <c r="AB219">
        <f t="shared" si="34"/>
        <v>119105.67570552915</v>
      </c>
      <c r="AE219">
        <f>ROW()</f>
        <v>219</v>
      </c>
      <c r="AF219">
        <f t="shared" si="28"/>
        <v>0.95457822638788759</v>
      </c>
      <c r="AG219">
        <f>AG218*(1-(AG$1+AG$5))^($A219-$A218)*(1+2*(E219/E218-1))</f>
        <v>31886191902.516518</v>
      </c>
      <c r="AK219">
        <f t="shared" si="36"/>
        <v>5.7091689347857422</v>
      </c>
      <c r="AO219">
        <f>AO218*(1-AO$1+H218)^($A219-$A218)*(2-E219/E218)</f>
        <v>4.8660786803146765</v>
      </c>
    </row>
    <row r="220" spans="1:41" x14ac:dyDescent="0.25">
      <c r="A220" s="1">
        <v>38383</v>
      </c>
      <c r="B220" s="12">
        <v>12.82</v>
      </c>
      <c r="C220" s="12">
        <v>13.36</v>
      </c>
      <c r="D220">
        <v>177225.97</v>
      </c>
      <c r="E220">
        <v>182430.13</v>
      </c>
      <c r="F220">
        <v>114060.25</v>
      </c>
      <c r="G220">
        <v>117402.65</v>
      </c>
      <c r="H220">
        <f>(1/(1-91/360*VLOOKUP($A220,Tbills!$B$4:$C$974,2,1)/100))^((1)/91)-1</f>
        <v>6.8968338003738694E-5</v>
      </c>
      <c r="I220" s="2">
        <f t="shared" si="35"/>
        <v>117967.32658696649</v>
      </c>
      <c r="L220">
        <f t="shared" si="29"/>
        <v>152547506337.31631</v>
      </c>
      <c r="O220">
        <f t="shared" si="30"/>
        <v>111317157.15982059</v>
      </c>
      <c r="R220">
        <f t="shared" si="31"/>
        <v>11.085845253168062</v>
      </c>
      <c r="U220" s="2">
        <f t="shared" si="32"/>
        <v>209.44407527904329</v>
      </c>
      <c r="X220">
        <f t="shared" si="33"/>
        <v>24.742547802950313</v>
      </c>
      <c r="AB220">
        <f t="shared" si="34"/>
        <v>117665.90980722859</v>
      </c>
      <c r="AE220">
        <f>ROW()</f>
        <v>220</v>
      </c>
      <c r="AF220">
        <f t="shared" si="28"/>
        <v>0.95958083832335339</v>
      </c>
      <c r="AG220">
        <f>AG219*(1-(AG$1+AG$5))^($A220-$A219)*(1+2*(E220/E219-1))</f>
        <v>31118746415.132732</v>
      </c>
      <c r="AK220">
        <f t="shared" si="36"/>
        <v>5.7767849431430269</v>
      </c>
      <c r="AO220">
        <f>AO219*(1-AO$1+H219)^($A220-$A219)*(2-E220/E219)</f>
        <v>4.9248061517504382</v>
      </c>
    </row>
    <row r="221" spans="1:41" x14ac:dyDescent="0.25">
      <c r="A221" s="1">
        <v>38384</v>
      </c>
      <c r="B221" s="12">
        <v>12.03</v>
      </c>
      <c r="C221" s="12">
        <v>12.92</v>
      </c>
      <c r="D221">
        <v>171497.39</v>
      </c>
      <c r="E221">
        <v>176520.75</v>
      </c>
      <c r="F221">
        <v>111375.64</v>
      </c>
      <c r="G221">
        <v>114631.27</v>
      </c>
      <c r="H221">
        <f>(1/(1-91/360*VLOOKUP($A221,Tbills!$B$4:$C$974,2,1)/100))^((1)/91)-1</f>
        <v>6.8968338003738694E-5</v>
      </c>
      <c r="I221" s="2">
        <f t="shared" si="35"/>
        <v>114151.41533120682</v>
      </c>
      <c r="L221">
        <f t="shared" si="29"/>
        <v>142668086168.1488</v>
      </c>
      <c r="O221">
        <f t="shared" si="30"/>
        <v>105904815.67616625</v>
      </c>
      <c r="R221">
        <f t="shared" si="31"/>
        <v>11.264885481809623</v>
      </c>
      <c r="U221" s="2">
        <f t="shared" si="32"/>
        <v>204.50945122293857</v>
      </c>
      <c r="X221">
        <f t="shared" si="33"/>
        <v>25.327424702164084</v>
      </c>
      <c r="AB221">
        <f t="shared" si="34"/>
        <v>113850.43953727967</v>
      </c>
      <c r="AE221">
        <f>ROW()</f>
        <v>221</v>
      </c>
      <c r="AF221">
        <f t="shared" si="28"/>
        <v>0.93111455108359131</v>
      </c>
      <c r="AG221">
        <f>AG220*(1-(AG$1+AG$5))^($A221-$A220)*(1+2*(E221/E220-1))</f>
        <v>29101733608.358845</v>
      </c>
      <c r="AK221">
        <f t="shared" si="36"/>
        <v>5.9636320587024283</v>
      </c>
      <c r="AO221">
        <f>AO220*(1-AO$1+H220)^($A221-$A220)*(2-E221/E220)</f>
        <v>5.08449586667773</v>
      </c>
    </row>
    <row r="222" spans="1:41" x14ac:dyDescent="0.25">
      <c r="A222" s="1">
        <v>38385</v>
      </c>
      <c r="B222" s="12">
        <v>11.66</v>
      </c>
      <c r="C222" s="12">
        <v>12.35</v>
      </c>
      <c r="D222">
        <v>163746.5</v>
      </c>
      <c r="E222">
        <v>168530.65</v>
      </c>
      <c r="F222">
        <v>108408.65</v>
      </c>
      <c r="G222">
        <v>111569.65</v>
      </c>
      <c r="H222">
        <f>(1/(1-91/360*VLOOKUP($A222,Tbills!$B$4:$C$974,2,1)/100))^((1)/91)-1</f>
        <v>6.8968338003738694E-5</v>
      </c>
      <c r="I222" s="2">
        <f t="shared" si="35"/>
        <v>108989.64092435493</v>
      </c>
      <c r="L222">
        <f t="shared" si="29"/>
        <v>129755608254.00797</v>
      </c>
      <c r="O222">
        <f t="shared" si="30"/>
        <v>98710917.485620737</v>
      </c>
      <c r="R222">
        <f t="shared" si="31"/>
        <v>11.519313677146835</v>
      </c>
      <c r="U222" s="2">
        <f t="shared" si="32"/>
        <v>199.05657037109603</v>
      </c>
      <c r="X222">
        <f t="shared" si="33"/>
        <v>26.00471183263295</v>
      </c>
      <c r="AB222">
        <f t="shared" si="34"/>
        <v>108693.28173925745</v>
      </c>
      <c r="AE222">
        <f>ROW()</f>
        <v>222</v>
      </c>
      <c r="AF222">
        <f t="shared" si="28"/>
        <v>0.94412955465587045</v>
      </c>
      <c r="AG222">
        <f>AG221*(1-(AG$1+AG$5))^($A222-$A221)*(1+2*(E222/E221-1))</f>
        <v>26466298603.190048</v>
      </c>
      <c r="AK222">
        <f t="shared" si="36"/>
        <v>6.2332817577301727</v>
      </c>
      <c r="AO222">
        <f>AO221*(1-AO$1+H221)^($A222-$A221)*(2-E222/E221)</f>
        <v>5.3148123263632883</v>
      </c>
    </row>
    <row r="223" spans="1:41" x14ac:dyDescent="0.25">
      <c r="A223" s="1">
        <v>38386</v>
      </c>
      <c r="B223" s="12">
        <v>11.79</v>
      </c>
      <c r="C223" s="12">
        <v>12.5</v>
      </c>
      <c r="D223">
        <v>162697.46</v>
      </c>
      <c r="E223">
        <v>167439.34</v>
      </c>
      <c r="F223">
        <v>107708.93</v>
      </c>
      <c r="G223">
        <v>110841.83</v>
      </c>
      <c r="H223">
        <f>(1/(1-91/360*VLOOKUP($A223,Tbills!$B$4:$C$974,2,1)/100))^((1)/91)-1</f>
        <v>6.8968338003738694E-5</v>
      </c>
      <c r="I223" s="2">
        <f t="shared" si="35"/>
        <v>108288.75955916071</v>
      </c>
      <c r="L223">
        <f t="shared" si="29"/>
        <v>128078202546.89946</v>
      </c>
      <c r="O223">
        <f t="shared" si="30"/>
        <v>97748828.536317304</v>
      </c>
      <c r="R223">
        <f t="shared" si="31"/>
        <v>11.556087563494623</v>
      </c>
      <c r="U223" s="2">
        <f t="shared" si="32"/>
        <v>197.76694402548716</v>
      </c>
      <c r="X223">
        <f t="shared" si="33"/>
        <v>26.175189604458598</v>
      </c>
      <c r="AB223">
        <f t="shared" si="34"/>
        <v>107985.67993189332</v>
      </c>
      <c r="AE223">
        <f>ROW()</f>
        <v>223</v>
      </c>
      <c r="AF223">
        <f t="shared" si="28"/>
        <v>0.94319999999999993</v>
      </c>
      <c r="AG223">
        <f>AG222*(1-(AG$1+AG$5))^($A223-$A222)*(1+2*(E223/E222-1))</f>
        <v>26122656453.78352</v>
      </c>
      <c r="AK223">
        <f t="shared" si="36"/>
        <v>6.2733527984401043</v>
      </c>
      <c r="AO223">
        <f>AO222*(1-AO$1+H222)^($A223-$A222)*(2-E223/E222)</f>
        <v>5.3493991503625544</v>
      </c>
    </row>
    <row r="224" spans="1:41" x14ac:dyDescent="0.25">
      <c r="A224" s="1">
        <v>38387</v>
      </c>
      <c r="B224" s="12">
        <v>11.21</v>
      </c>
      <c r="C224" s="12">
        <v>12.19</v>
      </c>
      <c r="D224">
        <v>154914.17000000001</v>
      </c>
      <c r="E224">
        <v>159417.65</v>
      </c>
      <c r="F224">
        <v>104047.62</v>
      </c>
      <c r="G224">
        <v>107066.38</v>
      </c>
      <c r="H224">
        <f>(1/(1-91/360*VLOOKUP($A224,Tbills!$B$4:$C$974,2,1)/100))^((1)/91)-1</f>
        <v>6.8968338003738694E-5</v>
      </c>
      <c r="I224" s="2">
        <f t="shared" si="35"/>
        <v>103105.81530832313</v>
      </c>
      <c r="L224">
        <f t="shared" si="29"/>
        <v>115809004048.2961</v>
      </c>
      <c r="O224">
        <f t="shared" si="30"/>
        <v>90721339.591129526</v>
      </c>
      <c r="R224">
        <f t="shared" si="31"/>
        <v>11.832367383444664</v>
      </c>
      <c r="U224" s="2">
        <f t="shared" si="32"/>
        <v>191.03966677221712</v>
      </c>
      <c r="X224">
        <f t="shared" si="33"/>
        <v>27.067624074630078</v>
      </c>
      <c r="AB224">
        <f t="shared" si="34"/>
        <v>102808.71349009161</v>
      </c>
      <c r="AE224">
        <f>ROW()</f>
        <v>224</v>
      </c>
      <c r="AF224">
        <f t="shared" si="28"/>
        <v>0.91960623461853985</v>
      </c>
      <c r="AG224">
        <f>AG223*(1-(AG$1+AG$5))^($A224-$A223)*(1+2*(E224/E223-1))</f>
        <v>23618890148.812199</v>
      </c>
      <c r="AK224">
        <f t="shared" si="36"/>
        <v>6.573590631330573</v>
      </c>
      <c r="AO224">
        <f>AO223*(1-AO$1+H223)^($A224-$A223)*(2-E224/E223)</f>
        <v>5.6058576407302958</v>
      </c>
    </row>
    <row r="225" spans="1:41" x14ac:dyDescent="0.25">
      <c r="A225" s="1">
        <v>38390</v>
      </c>
      <c r="B225" s="12">
        <v>11.73</v>
      </c>
      <c r="C225" s="12">
        <v>12.54</v>
      </c>
      <c r="D225">
        <v>155276.49</v>
      </c>
      <c r="E225">
        <v>159757.51999999999</v>
      </c>
      <c r="F225">
        <v>104459.51</v>
      </c>
      <c r="G225">
        <v>107468.07</v>
      </c>
      <c r="H225">
        <f>(1/(1-91/360*VLOOKUP($A225,Tbills!$B$4:$C$974,2,1)/100))^((1)/91)-1</f>
        <v>6.9108111824478513E-5</v>
      </c>
      <c r="I225" s="2">
        <f t="shared" si="35"/>
        <v>103339.40395771788</v>
      </c>
      <c r="L225">
        <f t="shared" si="29"/>
        <v>116311141422.55838</v>
      </c>
      <c r="O225">
        <f t="shared" si="30"/>
        <v>91002258.664844885</v>
      </c>
      <c r="R225">
        <f t="shared" si="31"/>
        <v>11.818151512122274</v>
      </c>
      <c r="U225" s="2">
        <f t="shared" si="32"/>
        <v>191.78189975609294</v>
      </c>
      <c r="X225">
        <f t="shared" si="33"/>
        <v>26.968670859021731</v>
      </c>
      <c r="AB225">
        <f t="shared" si="34"/>
        <v>103017.12039390167</v>
      </c>
      <c r="AE225">
        <f>ROW()</f>
        <v>225</v>
      </c>
      <c r="AF225">
        <f t="shared" si="28"/>
        <v>0.93540669856459335</v>
      </c>
      <c r="AG225">
        <f>AG224*(1-(AG$1+AG$5))^($A225-$A224)*(1+2*(E225/E224-1))</f>
        <v>23717200725.400093</v>
      </c>
      <c r="AK225">
        <f t="shared" si="36"/>
        <v>6.5586595828876613</v>
      </c>
      <c r="AO225">
        <f>AO224*(1-AO$1+H224)^($A225-$A224)*(2-E225/E224)</f>
        <v>5.5944429793798811</v>
      </c>
    </row>
    <row r="226" spans="1:41" x14ac:dyDescent="0.25">
      <c r="A226" s="1">
        <v>38391</v>
      </c>
      <c r="B226" s="12">
        <v>11.6</v>
      </c>
      <c r="C226" s="12">
        <v>12.18</v>
      </c>
      <c r="D226">
        <v>156088.35</v>
      </c>
      <c r="E226">
        <v>160581.76999999999</v>
      </c>
      <c r="F226">
        <v>102882.08</v>
      </c>
      <c r="G226">
        <v>105837.78</v>
      </c>
      <c r="H226">
        <f>(1/(1-91/360*VLOOKUP($A226,Tbills!$B$4:$C$974,2,1)/100))^((1)/91)-1</f>
        <v>6.9108111824478513E-5</v>
      </c>
      <c r="I226" s="2">
        <f t="shared" si="35"/>
        <v>103877.17899223184</v>
      </c>
      <c r="L226">
        <f t="shared" si="29"/>
        <v>117514137365.18231</v>
      </c>
      <c r="O226">
        <f t="shared" si="30"/>
        <v>91703441.340904057</v>
      </c>
      <c r="R226">
        <f t="shared" si="31"/>
        <v>11.787131468713953</v>
      </c>
      <c r="U226" s="2">
        <f t="shared" si="32"/>
        <v>188.88121955708829</v>
      </c>
      <c r="X226">
        <f t="shared" si="33"/>
        <v>27.378664863924406</v>
      </c>
      <c r="AB226">
        <f t="shared" si="34"/>
        <v>103545.01479733197</v>
      </c>
      <c r="AE226">
        <f>ROW()</f>
        <v>226</v>
      </c>
      <c r="AF226">
        <f t="shared" si="28"/>
        <v>0.95238095238095233</v>
      </c>
      <c r="AG226">
        <f>AG225*(1-(AG$1+AG$5))^($A226-$A225)*(1+2*(E226/E225-1))</f>
        <v>23961125416.421513</v>
      </c>
      <c r="AK226">
        <f t="shared" si="36"/>
        <v>6.524517059920135</v>
      </c>
      <c r="AO226">
        <f>AO225*(1-AO$1+H225)^($A226-$A225)*(2-E226/E225)</f>
        <v>5.5657578900075793</v>
      </c>
    </row>
    <row r="227" spans="1:41" x14ac:dyDescent="0.25">
      <c r="A227" s="1">
        <v>38392</v>
      </c>
      <c r="B227" s="12">
        <v>12</v>
      </c>
      <c r="C227" s="12">
        <v>12.51</v>
      </c>
      <c r="D227">
        <v>157387.26</v>
      </c>
      <c r="E227">
        <v>161906.98000000001</v>
      </c>
      <c r="F227">
        <v>103856.82</v>
      </c>
      <c r="G227">
        <v>106833.21</v>
      </c>
      <c r="H227">
        <f>(1/(1-91/360*VLOOKUP($A227,Tbills!$B$4:$C$974,2,1)/100))^((1)/91)-1</f>
        <v>6.9108111824478513E-5</v>
      </c>
      <c r="I227" s="2">
        <f t="shared" si="35"/>
        <v>104739.0528032297</v>
      </c>
      <c r="L227">
        <f t="shared" si="29"/>
        <v>119456576549.90915</v>
      </c>
      <c r="O227">
        <f t="shared" si="30"/>
        <v>92835494.441668287</v>
      </c>
      <c r="R227">
        <f t="shared" si="31"/>
        <v>11.737963844996925</v>
      </c>
      <c r="U227" s="2">
        <f t="shared" si="32"/>
        <v>190.666095575409</v>
      </c>
      <c r="X227">
        <f t="shared" si="33"/>
        <v>27.12203305889782</v>
      </c>
      <c r="AB227">
        <f t="shared" si="34"/>
        <v>104395.88590574928</v>
      </c>
      <c r="AE227">
        <f>ROW()</f>
        <v>227</v>
      </c>
      <c r="AF227">
        <f t="shared" si="28"/>
        <v>0.95923261390887293</v>
      </c>
      <c r="AG227">
        <f>AG226*(1-(AG$1+AG$5))^($A227-$A226)*(1+2*(E227/E226-1))</f>
        <v>24355785676.019646</v>
      </c>
      <c r="AK227">
        <f t="shared" si="36"/>
        <v>6.4703717457050383</v>
      </c>
      <c r="AO227">
        <f>AO226*(1-AO$1+H226)^($A227-$A226)*(2-E227/E226)</f>
        <v>5.5200034698634122</v>
      </c>
    </row>
    <row r="228" spans="1:41" x14ac:dyDescent="0.25">
      <c r="A228" s="1">
        <v>38393</v>
      </c>
      <c r="B228" s="12">
        <v>11.51</v>
      </c>
      <c r="C228" s="12">
        <v>12.27</v>
      </c>
      <c r="D228">
        <v>154749.29999999999</v>
      </c>
      <c r="E228">
        <v>159182.07</v>
      </c>
      <c r="F228">
        <v>103270.27</v>
      </c>
      <c r="G228">
        <v>106222.47</v>
      </c>
      <c r="H228">
        <f>(1/(1-91/360*VLOOKUP($A228,Tbills!$B$4:$C$974,2,1)/100))^((1)/91)-1</f>
        <v>6.9108111824478513E-5</v>
      </c>
      <c r="I228" s="2">
        <f t="shared" si="35"/>
        <v>102981.01566797735</v>
      </c>
      <c r="L228">
        <f t="shared" si="29"/>
        <v>115438404487.67169</v>
      </c>
      <c r="O228">
        <f t="shared" si="30"/>
        <v>90488799.57899189</v>
      </c>
      <c r="R228">
        <f t="shared" si="31"/>
        <v>11.83620428809928</v>
      </c>
      <c r="U228" s="2">
        <f t="shared" si="32"/>
        <v>189.58465177535831</v>
      </c>
      <c r="X228">
        <f t="shared" si="33"/>
        <v>27.277959447196761</v>
      </c>
      <c r="AB228">
        <f t="shared" si="34"/>
        <v>102635.31462628653</v>
      </c>
      <c r="AE228">
        <f>ROW()</f>
        <v>228</v>
      </c>
      <c r="AF228">
        <f t="shared" si="28"/>
        <v>0.93806030969845156</v>
      </c>
      <c r="AG228">
        <f>AG227*(1-(AG$1+AG$5))^($A228-$A227)*(1+2*(E228/E227-1))</f>
        <v>23535172129.021011</v>
      </c>
      <c r="AK228">
        <f t="shared" si="36"/>
        <v>6.5789622909888061</v>
      </c>
      <c r="AO228">
        <f>AO227*(1-AO$1+H227)^($A228-$A227)*(2-E228/E227)</f>
        <v>5.6130859543116545</v>
      </c>
    </row>
    <row r="229" spans="1:41" x14ac:dyDescent="0.25">
      <c r="A229" s="1">
        <v>38394</v>
      </c>
      <c r="B229" s="12">
        <v>11.43</v>
      </c>
      <c r="C229" s="12">
        <v>11.96</v>
      </c>
      <c r="D229">
        <v>150839.29</v>
      </c>
      <c r="E229">
        <v>155149.04999999999</v>
      </c>
      <c r="F229">
        <v>99835.11</v>
      </c>
      <c r="G229">
        <v>102681.76</v>
      </c>
      <c r="H229">
        <f>(1/(1-91/360*VLOOKUP($A229,Tbills!$B$4:$C$974,2,1)/100))^((1)/91)-1</f>
        <v>6.9108111824478513E-5</v>
      </c>
      <c r="I229" s="2">
        <f t="shared" si="35"/>
        <v>100376.57374056592</v>
      </c>
      <c r="L229">
        <f t="shared" si="29"/>
        <v>109591553668.16095</v>
      </c>
      <c r="O229">
        <f t="shared" si="30"/>
        <v>87046944.210407913</v>
      </c>
      <c r="R229">
        <f t="shared" si="31"/>
        <v>11.98560285534292</v>
      </c>
      <c r="U229" s="2">
        <f t="shared" si="32"/>
        <v>183.27387980728</v>
      </c>
      <c r="X229">
        <f t="shared" si="33"/>
        <v>28.188120171261957</v>
      </c>
      <c r="AB229">
        <f t="shared" si="34"/>
        <v>100031.46948595386</v>
      </c>
      <c r="AE229">
        <f>ROW()</f>
        <v>229</v>
      </c>
      <c r="AF229">
        <f t="shared" si="28"/>
        <v>0.95568561872909685</v>
      </c>
      <c r="AG229">
        <f>AG228*(1-(AG$1+AG$5))^($A229-$A228)*(1+2*(E229/E228-1))</f>
        <v>22341849976.686287</v>
      </c>
      <c r="AK229">
        <f t="shared" si="36"/>
        <v>6.7453319992840424</v>
      </c>
      <c r="AO229">
        <f>AO228*(1-AO$1+H228)^($A229-$A228)*(2-E229/E228)</f>
        <v>5.755483373829211</v>
      </c>
    </row>
    <row r="230" spans="1:41" x14ac:dyDescent="0.25">
      <c r="A230" s="1">
        <v>38397</v>
      </c>
      <c r="B230" s="12">
        <v>11.52</v>
      </c>
      <c r="C230" s="12">
        <v>12.01</v>
      </c>
      <c r="D230">
        <v>152369.35</v>
      </c>
      <c r="E230">
        <v>156690.66</v>
      </c>
      <c r="F230">
        <v>99903.1</v>
      </c>
      <c r="G230">
        <v>102730.4</v>
      </c>
      <c r="H230">
        <f>(1/(1-91/360*VLOOKUP($A230,Tbills!$B$4:$C$974,2,1)/100))^((1)/91)-1</f>
        <v>7.0785537874762383E-5</v>
      </c>
      <c r="I230" s="2">
        <f t="shared" si="35"/>
        <v>101387.34101614894</v>
      </c>
      <c r="L230">
        <f t="shared" si="29"/>
        <v>111778003726.3821</v>
      </c>
      <c r="O230">
        <f t="shared" si="30"/>
        <v>88335402.18930085</v>
      </c>
      <c r="R230">
        <f t="shared" si="31"/>
        <v>11.924439189973505</v>
      </c>
      <c r="U230" s="2">
        <f t="shared" si="32"/>
        <v>183.38527811057173</v>
      </c>
      <c r="X230">
        <f t="shared" si="33"/>
        <v>28.177624508196345</v>
      </c>
      <c r="AB230">
        <f t="shared" si="34"/>
        <v>101014.84739009448</v>
      </c>
      <c r="AE230">
        <f>ROW()</f>
        <v>230</v>
      </c>
      <c r="AF230">
        <f t="shared" si="28"/>
        <v>0.95920066611157362</v>
      </c>
      <c r="AG230">
        <f>AG229*(1-(AG$1+AG$5))^($A230-$A229)*(1+2*(E230/E229-1))</f>
        <v>22783537865.663544</v>
      </c>
      <c r="AK230">
        <f t="shared" si="36"/>
        <v>6.6773751584672114</v>
      </c>
      <c r="AO230">
        <f>AO229*(1-AO$1+H229)^($A230-$A229)*(2-E230/E229)</f>
        <v>5.6988442081467339</v>
      </c>
    </row>
    <row r="231" spans="1:41" x14ac:dyDescent="0.25">
      <c r="A231" s="1">
        <v>38398</v>
      </c>
      <c r="B231" s="12">
        <v>11.27</v>
      </c>
      <c r="C231" s="12">
        <v>11.65</v>
      </c>
      <c r="D231">
        <v>152667.72</v>
      </c>
      <c r="E231">
        <v>156986.4</v>
      </c>
      <c r="F231">
        <v>99537.15</v>
      </c>
      <c r="G231">
        <v>102346.82</v>
      </c>
      <c r="H231">
        <f>(1/(1-91/360*VLOOKUP($A231,Tbills!$B$4:$C$974,2,1)/100))^((1)/91)-1</f>
        <v>7.0785537874762383E-5</v>
      </c>
      <c r="I231" s="2">
        <f t="shared" si="35"/>
        <v>101583.40090726927</v>
      </c>
      <c r="L231">
        <f t="shared" si="29"/>
        <v>112202816338.4323</v>
      </c>
      <c r="O231">
        <f t="shared" si="30"/>
        <v>88582505.068894237</v>
      </c>
      <c r="R231">
        <f t="shared" si="31"/>
        <v>11.912647477483894</v>
      </c>
      <c r="U231" s="2">
        <f t="shared" si="32"/>
        <v>182.70907355361391</v>
      </c>
      <c r="X231">
        <f t="shared" si="33"/>
        <v>28.283791496034905</v>
      </c>
      <c r="AB231">
        <f t="shared" si="34"/>
        <v>101201.97560043012</v>
      </c>
      <c r="AE231">
        <f>ROW()</f>
        <v>231</v>
      </c>
      <c r="AF231">
        <f t="shared" si="28"/>
        <v>0.96738197424892702</v>
      </c>
      <c r="AG231">
        <f>AG230*(1-(AG$1+AG$5))^($A231-$A230)*(1+2*(E231/E230-1))</f>
        <v>22868771087.838684</v>
      </c>
      <c r="AK231">
        <f t="shared" si="36"/>
        <v>6.6644617792567393</v>
      </c>
      <c r="AO231">
        <f>AO230*(1-AO$1+H230)^($A231-$A230)*(2-E231/E230)</f>
        <v>5.6882803881271</v>
      </c>
    </row>
    <row r="232" spans="1:41" x14ac:dyDescent="0.25">
      <c r="A232" s="1">
        <v>38399</v>
      </c>
      <c r="B232" s="12">
        <v>11.1</v>
      </c>
      <c r="C232" s="12">
        <v>11.52</v>
      </c>
      <c r="D232">
        <v>152041.35</v>
      </c>
      <c r="E232">
        <v>156331.20000000001</v>
      </c>
      <c r="F232">
        <v>98307.09</v>
      </c>
      <c r="G232">
        <v>101074.8</v>
      </c>
      <c r="H232">
        <f>(1/(1-91/360*VLOOKUP($A232,Tbills!$B$4:$C$974,2,1)/100))^((1)/91)-1</f>
        <v>7.0785537874762383E-5</v>
      </c>
      <c r="I232" s="2">
        <f t="shared" si="35"/>
        <v>101164.15448145817</v>
      </c>
      <c r="L232">
        <f t="shared" si="29"/>
        <v>111269080955.3493</v>
      </c>
      <c r="O232">
        <f t="shared" si="30"/>
        <v>88024975.411906198</v>
      </c>
      <c r="R232">
        <f t="shared" si="31"/>
        <v>11.936967208744719</v>
      </c>
      <c r="U232" s="2">
        <f t="shared" si="32"/>
        <v>180.44679167462436</v>
      </c>
      <c r="X232">
        <f t="shared" si="33"/>
        <v>28.636285154549</v>
      </c>
      <c r="AB232">
        <f t="shared" si="34"/>
        <v>100776.08434488393</v>
      </c>
      <c r="AE232">
        <f>ROW()</f>
        <v>232</v>
      </c>
      <c r="AF232">
        <f t="shared" si="28"/>
        <v>0.96354166666666663</v>
      </c>
      <c r="AG232">
        <f>AG231*(1-(AG$1+AG$5))^($A232-$A231)*(1+2*(E232/E231-1))</f>
        <v>22677116213.52821</v>
      </c>
      <c r="AK232">
        <f t="shared" si="36"/>
        <v>6.6919649481287324</v>
      </c>
      <c r="AO232">
        <f>AO231*(1-AO$1+H231)^($A232-$A231)*(2-E232/E231)</f>
        <v>5.7122141136656088</v>
      </c>
    </row>
    <row r="233" spans="1:41" x14ac:dyDescent="0.25">
      <c r="A233" s="1">
        <v>38400</v>
      </c>
      <c r="B233" s="12">
        <v>11.77</v>
      </c>
      <c r="C233" s="12">
        <v>12.18</v>
      </c>
      <c r="D233">
        <v>153515.59</v>
      </c>
      <c r="E233">
        <v>157835.97</v>
      </c>
      <c r="F233">
        <v>100037.26</v>
      </c>
      <c r="G233">
        <v>102846.52</v>
      </c>
      <c r="H233">
        <f>(1/(1-91/360*VLOOKUP($A233,Tbills!$B$4:$C$974,2,1)/100))^((1)/91)-1</f>
        <v>7.0785537874762383E-5</v>
      </c>
      <c r="I233" s="2">
        <f t="shared" si="35"/>
        <v>102142.58278197183</v>
      </c>
      <c r="L233">
        <f t="shared" si="29"/>
        <v>113414028839.08141</v>
      </c>
      <c r="O233">
        <f t="shared" si="30"/>
        <v>89292896.270915255</v>
      </c>
      <c r="R233">
        <f t="shared" si="31"/>
        <v>11.878980396503236</v>
      </c>
      <c r="U233" s="2">
        <f t="shared" si="32"/>
        <v>183.61811398782953</v>
      </c>
      <c r="X233">
        <f t="shared" si="33"/>
        <v>28.135276345086311</v>
      </c>
      <c r="AB233">
        <f t="shared" si="34"/>
        <v>101742.55976417701</v>
      </c>
      <c r="AE233">
        <f>ROW()</f>
        <v>233</v>
      </c>
      <c r="AF233">
        <f t="shared" si="28"/>
        <v>0.9663382594417077</v>
      </c>
      <c r="AG233">
        <f>AG232*(1-(AG$1+AG$5))^($A233-$A232)*(1+2*(E233/E232-1))</f>
        <v>23112895649.030407</v>
      </c>
      <c r="AK233">
        <f t="shared" si="36"/>
        <v>6.6272425863527014</v>
      </c>
      <c r="AO233">
        <f>AO232*(1-AO$1+H232)^($A233-$A232)*(2-E233/E232)</f>
        <v>5.657422259391045</v>
      </c>
    </row>
    <row r="234" spans="1:41" x14ac:dyDescent="0.25">
      <c r="A234" s="1">
        <v>38401</v>
      </c>
      <c r="B234" s="12">
        <v>11.18</v>
      </c>
      <c r="C234" s="12">
        <v>12.13</v>
      </c>
      <c r="D234">
        <v>153622.73000000001</v>
      </c>
      <c r="E234">
        <v>157934.96</v>
      </c>
      <c r="F234">
        <v>100188.22</v>
      </c>
      <c r="G234">
        <v>102994.44</v>
      </c>
      <c r="H234">
        <f>(1/(1-91/360*VLOOKUP($A234,Tbills!$B$4:$C$974,2,1)/100))^((1)/91)-1</f>
        <v>7.0785537874762383E-5</v>
      </c>
      <c r="I234" s="2">
        <f t="shared" si="35"/>
        <v>102211.37673021837</v>
      </c>
      <c r="L234">
        <f t="shared" si="29"/>
        <v>113559193389.63089</v>
      </c>
      <c r="O234">
        <f t="shared" si="30"/>
        <v>89373887.142953888</v>
      </c>
      <c r="R234">
        <f t="shared" si="31"/>
        <v>11.874718499271989</v>
      </c>
      <c r="U234" s="2">
        <f t="shared" si="32"/>
        <v>183.89071663025413</v>
      </c>
      <c r="X234">
        <f t="shared" si="33"/>
        <v>28.095760095484046</v>
      </c>
      <c r="AB234">
        <f t="shared" si="34"/>
        <v>101802.8201725309</v>
      </c>
      <c r="AE234">
        <f>ROW()</f>
        <v>234</v>
      </c>
      <c r="AF234">
        <f t="shared" si="28"/>
        <v>0.92168178070898588</v>
      </c>
      <c r="AG234">
        <f>AG233*(1-(AG$1+AG$5))^($A234-$A233)*(1+2*(E234/E233-1))</f>
        <v>23141107232.96912</v>
      </c>
      <c r="AK234">
        <f t="shared" si="36"/>
        <v>6.6227777054958779</v>
      </c>
      <c r="AO234">
        <f>AO233*(1-AO$1+H233)^($A234-$A233)*(2-E234/E233)</f>
        <v>5.6540651899735472</v>
      </c>
    </row>
    <row r="235" spans="1:41" x14ac:dyDescent="0.25">
      <c r="A235" s="1">
        <v>38405</v>
      </c>
      <c r="B235" s="12">
        <v>13.14</v>
      </c>
      <c r="C235" s="12">
        <v>13.18</v>
      </c>
      <c r="D235">
        <v>159429.10999999999</v>
      </c>
      <c r="E235">
        <v>163859.60999999999</v>
      </c>
      <c r="F235">
        <v>103302.8</v>
      </c>
      <c r="G235">
        <v>106167.1</v>
      </c>
      <c r="H235">
        <f>(1/(1-91/360*VLOOKUP($A235,Tbills!$B$4:$C$974,2,1)/100))^((1)/91)-1</f>
        <v>7.2882684507336037E-5</v>
      </c>
      <c r="I235" s="2">
        <f t="shared" si="35"/>
        <v>106064.24918909953</v>
      </c>
      <c r="L235">
        <f t="shared" si="29"/>
        <v>122092652778.87045</v>
      </c>
      <c r="O235">
        <f t="shared" si="30"/>
        <v>94390217.156469643</v>
      </c>
      <c r="R235">
        <f t="shared" si="31"/>
        <v>11.649882202041724</v>
      </c>
      <c r="U235" s="2">
        <f t="shared" si="32"/>
        <v>189.5888876715014</v>
      </c>
      <c r="X235">
        <f t="shared" si="33"/>
        <v>27.234203131450407</v>
      </c>
      <c r="AB235">
        <f t="shared" si="34"/>
        <v>105607.04321567754</v>
      </c>
      <c r="AE235">
        <f>ROW()</f>
        <v>235</v>
      </c>
      <c r="AF235">
        <f t="shared" si="28"/>
        <v>0.9969650986342945</v>
      </c>
      <c r="AG235">
        <f>AG234*(1-(AG$1+AG$5))^($A235-$A234)*(1+2*(E235/E234-1))</f>
        <v>24873949294.061256</v>
      </c>
      <c r="AK235">
        <f t="shared" si="36"/>
        <v>6.3731484777438165</v>
      </c>
      <c r="AO235">
        <f>AO234*(1-AO$1+H234)^($A235-$A234)*(2-E235/E234)</f>
        <v>5.4426987333081946</v>
      </c>
    </row>
    <row r="236" spans="1:41" x14ac:dyDescent="0.25">
      <c r="A236" s="1">
        <v>38406</v>
      </c>
      <c r="B236" s="12">
        <v>12.39</v>
      </c>
      <c r="C236" s="12">
        <v>12.84</v>
      </c>
      <c r="D236">
        <v>158690.32</v>
      </c>
      <c r="E236">
        <v>163088.34</v>
      </c>
      <c r="F236">
        <v>102472</v>
      </c>
      <c r="G236">
        <v>105305.53</v>
      </c>
      <c r="H236">
        <f>(1/(1-91/360*VLOOKUP($A236,Tbills!$B$4:$C$974,2,1)/100))^((1)/91)-1</f>
        <v>7.2882684507336037E-5</v>
      </c>
      <c r="I236" s="2">
        <f t="shared" si="35"/>
        <v>105570.17620959356</v>
      </c>
      <c r="L236">
        <f t="shared" si="29"/>
        <v>120946645526.25223</v>
      </c>
      <c r="O236">
        <f t="shared" si="30"/>
        <v>93720631.513229609</v>
      </c>
      <c r="R236">
        <f t="shared" si="31"/>
        <v>11.676771711004916</v>
      </c>
      <c r="U236" s="2">
        <f t="shared" si="32"/>
        <v>188.05955680339912</v>
      </c>
      <c r="X236">
        <f t="shared" si="33"/>
        <v>27.456200385070037</v>
      </c>
      <c r="AB236">
        <f t="shared" si="34"/>
        <v>105106.29727629716</v>
      </c>
      <c r="AE236">
        <f>ROW()</f>
        <v>236</v>
      </c>
      <c r="AF236">
        <f t="shared" si="28"/>
        <v>0.96495327102803741</v>
      </c>
      <c r="AG236">
        <f>AG235*(1-(AG$1+AG$5))^($A236-$A235)*(1+2*(E236/E235-1))</f>
        <v>24638960825.355324</v>
      </c>
      <c r="AK236">
        <f t="shared" si="36"/>
        <v>6.4028479905362934</v>
      </c>
      <c r="AO236">
        <f>AO235*(1-AO$1+H235)^($A236-$A235)*(2-E236/E235)</f>
        <v>5.4685132382598658</v>
      </c>
    </row>
    <row r="237" spans="1:41" x14ac:dyDescent="0.25">
      <c r="A237" s="1">
        <v>38407</v>
      </c>
      <c r="B237" s="12">
        <v>11.57</v>
      </c>
      <c r="C237" s="12">
        <v>12.26</v>
      </c>
      <c r="D237">
        <v>156550.14000000001</v>
      </c>
      <c r="E237">
        <v>160876.96</v>
      </c>
      <c r="F237">
        <v>100884.55</v>
      </c>
      <c r="G237">
        <v>103666.51</v>
      </c>
      <c r="H237">
        <f>(1/(1-91/360*VLOOKUP($A237,Tbills!$B$4:$C$974,2,1)/100))^((1)/91)-1</f>
        <v>7.2882684507336037E-5</v>
      </c>
      <c r="I237" s="2">
        <f t="shared" si="35"/>
        <v>104143.86257260408</v>
      </c>
      <c r="L237">
        <f t="shared" si="29"/>
        <v>117669974376.89453</v>
      </c>
      <c r="O237">
        <f t="shared" si="30"/>
        <v>91811344.228258163</v>
      </c>
      <c r="R237">
        <f t="shared" si="31"/>
        <v>11.755405286079496</v>
      </c>
      <c r="U237" s="2">
        <f t="shared" si="32"/>
        <v>185.14170845667175</v>
      </c>
      <c r="X237">
        <f t="shared" si="33"/>
        <v>27.88454126879849</v>
      </c>
      <c r="AB237">
        <f t="shared" si="34"/>
        <v>103677.50412758894</v>
      </c>
      <c r="AE237">
        <f>ROW()</f>
        <v>237</v>
      </c>
      <c r="AF237">
        <f t="shared" si="28"/>
        <v>0.94371941272430671</v>
      </c>
      <c r="AG237">
        <f>AG236*(1-(AG$1+AG$5))^($A237-$A236)*(1+2*(E237/E236-1))</f>
        <v>23969974003.314564</v>
      </c>
      <c r="AK237">
        <f t="shared" si="36"/>
        <v>6.4893645076588831</v>
      </c>
      <c r="AO237">
        <f>AO236*(1-AO$1+H236)^($A237-$A236)*(2-E237/E236)</f>
        <v>5.5428619569632867</v>
      </c>
    </row>
    <row r="238" spans="1:41" x14ac:dyDescent="0.25">
      <c r="A238" s="1">
        <v>38408</v>
      </c>
      <c r="B238" s="12">
        <v>11.49</v>
      </c>
      <c r="C238" s="12">
        <v>11.88</v>
      </c>
      <c r="D238">
        <v>153907.1</v>
      </c>
      <c r="E238">
        <v>158149.14000000001</v>
      </c>
      <c r="F238">
        <v>99520.07</v>
      </c>
      <c r="G238">
        <v>102256.85</v>
      </c>
      <c r="H238">
        <f>(1/(1-91/360*VLOOKUP($A238,Tbills!$B$4:$C$974,2,1)/100))^((1)/91)-1</f>
        <v>7.2882684507336037E-5</v>
      </c>
      <c r="I238" s="2">
        <f t="shared" si="35"/>
        <v>102383.10256331315</v>
      </c>
      <c r="L238">
        <f t="shared" si="29"/>
        <v>113682710777.53769</v>
      </c>
      <c r="O238">
        <f t="shared" si="30"/>
        <v>89473207.605499461</v>
      </c>
      <c r="R238">
        <f t="shared" si="31"/>
        <v>11.854531342468883</v>
      </c>
      <c r="U238" s="2">
        <f t="shared" si="32"/>
        <v>182.63318328430171</v>
      </c>
      <c r="X238">
        <f t="shared" si="33"/>
        <v>28.26473057850168</v>
      </c>
      <c r="AB238">
        <f t="shared" si="34"/>
        <v>101916.00121202006</v>
      </c>
      <c r="AE238">
        <f>ROW()</f>
        <v>238</v>
      </c>
      <c r="AF238">
        <f t="shared" si="28"/>
        <v>0.96717171717171713</v>
      </c>
      <c r="AG238">
        <f>AG237*(1-(AG$1+AG$5))^($A238-$A237)*(1+2*(E238/E237-1))</f>
        <v>23156326782.702045</v>
      </c>
      <c r="AK238">
        <f t="shared" si="36"/>
        <v>6.5990904104041448</v>
      </c>
      <c r="AO238">
        <f>AO237*(1-AO$1+H237)^($A238-$A237)*(2-E238/E237)</f>
        <v>5.6370487313358186</v>
      </c>
    </row>
    <row r="239" spans="1:41" x14ac:dyDescent="0.25">
      <c r="A239" s="1">
        <v>38411</v>
      </c>
      <c r="B239" s="12">
        <v>12.08</v>
      </c>
      <c r="C239" s="12">
        <v>12.62</v>
      </c>
      <c r="D239">
        <v>156874.53</v>
      </c>
      <c r="E239">
        <v>161163.76999999999</v>
      </c>
      <c r="F239">
        <v>100988.42</v>
      </c>
      <c r="G239">
        <v>103743.22</v>
      </c>
      <c r="H239">
        <f>(1/(1-91/360*VLOOKUP($A239,Tbills!$B$4:$C$974,2,1)/100))^((1)/91)-1</f>
        <v>7.5679509525805599E-5</v>
      </c>
      <c r="I239" s="2">
        <f t="shared" si="35"/>
        <v>104349.48243475113</v>
      </c>
      <c r="L239">
        <f t="shared" si="29"/>
        <v>118027527304.03575</v>
      </c>
      <c r="O239">
        <f t="shared" si="30"/>
        <v>92022203.778439179</v>
      </c>
      <c r="R239">
        <f t="shared" si="31"/>
        <v>11.739953863370607</v>
      </c>
      <c r="U239" s="2">
        <f t="shared" si="32"/>
        <v>185.31425342715386</v>
      </c>
      <c r="X239">
        <f t="shared" si="33"/>
        <v>27.857117680664022</v>
      </c>
      <c r="AB239">
        <f t="shared" si="34"/>
        <v>103847.85555355329</v>
      </c>
      <c r="AE239">
        <f>ROW()</f>
        <v>239</v>
      </c>
      <c r="AF239">
        <f t="shared" si="28"/>
        <v>0.95721077654516651</v>
      </c>
      <c r="AG239">
        <f>AG238*(1-(AG$1+AG$5))^($A239-$A238)*(1+2*(E239/E238-1))</f>
        <v>24036705800.758156</v>
      </c>
      <c r="AK239">
        <f t="shared" si="36"/>
        <v>6.4723944744339912</v>
      </c>
      <c r="AO239">
        <f>AO238*(1-AO$1+H238)^($A239-$A238)*(2-E239/E238)</f>
        <v>5.5301911247130056</v>
      </c>
    </row>
    <row r="240" spans="1:41" x14ac:dyDescent="0.25">
      <c r="A240" s="1">
        <v>38412</v>
      </c>
      <c r="B240" s="12">
        <v>12.04</v>
      </c>
      <c r="C240" s="12">
        <v>12.62</v>
      </c>
      <c r="D240">
        <v>156146.95000000001</v>
      </c>
      <c r="E240">
        <v>160404.1</v>
      </c>
      <c r="F240">
        <v>101109.73</v>
      </c>
      <c r="G240">
        <v>103859.99</v>
      </c>
      <c r="H240">
        <f>(1/(1-91/360*VLOOKUP($A240,Tbills!$B$4:$C$974,2,1)/100))^((1)/91)-1</f>
        <v>7.5679509525805599E-5</v>
      </c>
      <c r="I240" s="2">
        <f t="shared" si="35"/>
        <v>103862.97963146583</v>
      </c>
      <c r="L240">
        <f t="shared" si="29"/>
        <v>116918408683.06694</v>
      </c>
      <c r="O240">
        <f t="shared" si="30"/>
        <v>91368483.651909649</v>
      </c>
      <c r="R240">
        <f t="shared" si="31"/>
        <v>11.767090933506196</v>
      </c>
      <c r="U240" s="2">
        <f t="shared" si="32"/>
        <v>185.53233383163186</v>
      </c>
      <c r="X240">
        <f t="shared" si="33"/>
        <v>27.826839281518545</v>
      </c>
      <c r="AB240">
        <f t="shared" si="34"/>
        <v>103354.74926208281</v>
      </c>
      <c r="AE240">
        <f>ROW()</f>
        <v>240</v>
      </c>
      <c r="AF240">
        <f t="shared" si="28"/>
        <v>0.95404120443740092</v>
      </c>
      <c r="AG240">
        <f>AG239*(1-(AG$1+AG$5))^($A240-$A239)*(1+2*(E240/E239-1))</f>
        <v>23809302078.274261</v>
      </c>
      <c r="AK240">
        <f t="shared" si="36"/>
        <v>6.5026002175948561</v>
      </c>
      <c r="AO240">
        <f>AO239*(1-AO$1+H239)^($A240-$A239)*(2-E240/E239)</f>
        <v>5.5564735131482186</v>
      </c>
    </row>
    <row r="241" spans="1:41" x14ac:dyDescent="0.25">
      <c r="A241" s="1">
        <v>38413</v>
      </c>
      <c r="B241" s="12">
        <v>12.5</v>
      </c>
      <c r="C241" s="12">
        <v>13.18</v>
      </c>
      <c r="D241">
        <v>159246.76999999999</v>
      </c>
      <c r="E241">
        <v>163576.29</v>
      </c>
      <c r="F241">
        <v>102802.02</v>
      </c>
      <c r="G241">
        <v>105590.45</v>
      </c>
      <c r="H241">
        <f>(1/(1-91/360*VLOOKUP($A241,Tbills!$B$4:$C$974,2,1)/100))^((1)/91)-1</f>
        <v>7.5679509525805599E-5</v>
      </c>
      <c r="I241" s="2">
        <f t="shared" si="35"/>
        <v>105922.27852404586</v>
      </c>
      <c r="L241">
        <f t="shared" si="29"/>
        <v>121546525634.9608</v>
      </c>
      <c r="O241">
        <f t="shared" si="30"/>
        <v>94075700.932825938</v>
      </c>
      <c r="R241">
        <f t="shared" si="31"/>
        <v>11.65020984838864</v>
      </c>
      <c r="U241" s="2">
        <f t="shared" si="32"/>
        <v>188.63301902921083</v>
      </c>
      <c r="X241">
        <f t="shared" si="33"/>
        <v>27.364262032579301</v>
      </c>
      <c r="AB241">
        <f t="shared" si="34"/>
        <v>105395.04287277699</v>
      </c>
      <c r="AE241">
        <f>ROW()</f>
        <v>241</v>
      </c>
      <c r="AF241">
        <f t="shared" si="28"/>
        <v>0.94840667678300461</v>
      </c>
      <c r="AG241">
        <f>AG240*(1-(AG$1+AG$5))^($A241-$A240)*(1+2*(E241/E240-1))</f>
        <v>24750184953.46109</v>
      </c>
      <c r="AK241">
        <f t="shared" si="36"/>
        <v>6.3737063628159563</v>
      </c>
      <c r="AO241">
        <f>AO240*(1-AO$1+H240)^($A241-$A240)*(2-E241/E240)</f>
        <v>5.4467981045951044</v>
      </c>
    </row>
    <row r="242" spans="1:41" x14ac:dyDescent="0.25">
      <c r="A242" s="1">
        <v>38414</v>
      </c>
      <c r="B242" s="12">
        <v>12.93</v>
      </c>
      <c r="C242" s="12">
        <v>13.21</v>
      </c>
      <c r="D242">
        <v>163065.78</v>
      </c>
      <c r="E242">
        <v>167486.75</v>
      </c>
      <c r="F242">
        <v>103523.65</v>
      </c>
      <c r="G242">
        <v>106323.67</v>
      </c>
      <c r="H242">
        <f>(1/(1-91/360*VLOOKUP($A242,Tbills!$B$4:$C$974,2,1)/100))^((1)/91)-1</f>
        <v>7.5679509525805599E-5</v>
      </c>
      <c r="I242" s="2">
        <f t="shared" si="35"/>
        <v>108459.83128407689</v>
      </c>
      <c r="L242">
        <f t="shared" si="29"/>
        <v>127361796972.10524</v>
      </c>
      <c r="O242">
        <f t="shared" si="30"/>
        <v>97445882.084810019</v>
      </c>
      <c r="R242">
        <f t="shared" si="31"/>
        <v>11.510434346266631</v>
      </c>
      <c r="U242" s="2">
        <f t="shared" si="32"/>
        <v>189.95251726330281</v>
      </c>
      <c r="X242">
        <f t="shared" si="33"/>
        <v>27.17529607770491</v>
      </c>
      <c r="AB242">
        <f t="shared" si="34"/>
        <v>107910.85767872536</v>
      </c>
      <c r="AE242">
        <f>ROW()</f>
        <v>242</v>
      </c>
      <c r="AF242">
        <f t="shared" si="28"/>
        <v>0.97880393641180918</v>
      </c>
      <c r="AG242">
        <f>AG241*(1-(AG$1+AG$5))^($A242-$A241)*(1+2*(E242/E241-1))</f>
        <v>25932668448.60025</v>
      </c>
      <c r="AK242">
        <f t="shared" si="36"/>
        <v>6.2210465745807095</v>
      </c>
      <c r="AO242">
        <f>AO241*(1-AO$1+H241)^($A242-$A241)*(2-E242/E241)</f>
        <v>5.3167924913797968</v>
      </c>
    </row>
    <row r="243" spans="1:41" x14ac:dyDescent="0.25">
      <c r="A243" s="1">
        <v>38415</v>
      </c>
      <c r="B243" s="12">
        <v>11.94</v>
      </c>
      <c r="C243" s="12">
        <v>12.58</v>
      </c>
      <c r="D243">
        <v>157483.62</v>
      </c>
      <c r="E243">
        <v>161740.57999999999</v>
      </c>
      <c r="F243">
        <v>102198.28</v>
      </c>
      <c r="G243">
        <v>104954.41</v>
      </c>
      <c r="H243">
        <f>(1/(1-91/360*VLOOKUP($A243,Tbills!$B$4:$C$974,2,1)/100))^((1)/91)-1</f>
        <v>7.5679509525805599E-5</v>
      </c>
      <c r="I243" s="2">
        <f t="shared" si="35"/>
        <v>104744.41889769986</v>
      </c>
      <c r="L243">
        <f t="shared" si="29"/>
        <v>118626302229.61124</v>
      </c>
      <c r="O243">
        <f t="shared" si="30"/>
        <v>92427977.12029542</v>
      </c>
      <c r="R243">
        <f t="shared" si="31"/>
        <v>11.707356264744007</v>
      </c>
      <c r="U243" s="2">
        <f t="shared" si="32"/>
        <v>187.51606219712491</v>
      </c>
      <c r="X243">
        <f t="shared" si="33"/>
        <v>27.526330658784804</v>
      </c>
      <c r="AB243">
        <f t="shared" si="34"/>
        <v>104204.99645592306</v>
      </c>
      <c r="AE243">
        <f>ROW()</f>
        <v>243</v>
      </c>
      <c r="AF243">
        <f t="shared" si="28"/>
        <v>0.94912559618441972</v>
      </c>
      <c r="AG243">
        <f>AG242*(1-(AG$1+AG$5))^($A243-$A242)*(1+2*(E243/E242-1))</f>
        <v>24152447829.856949</v>
      </c>
      <c r="AK243">
        <f t="shared" si="36"/>
        <v>6.4341798368338479</v>
      </c>
      <c r="AO243">
        <f>AO242*(1-AO$1+H242)^($A243-$A242)*(2-E243/E242)</f>
        <v>5.4994148877043187</v>
      </c>
    </row>
    <row r="244" spans="1:41" x14ac:dyDescent="0.25">
      <c r="A244" s="1">
        <v>38418</v>
      </c>
      <c r="B244" s="12">
        <v>12.26</v>
      </c>
      <c r="C244" s="12">
        <v>12.75</v>
      </c>
      <c r="D244">
        <v>156895.79999999999</v>
      </c>
      <c r="E244">
        <v>161100.15</v>
      </c>
      <c r="F244">
        <v>101341.16</v>
      </c>
      <c r="G244">
        <v>104050.34</v>
      </c>
      <c r="H244">
        <f>(1/(1-91/360*VLOOKUP($A244,Tbills!$B$4:$C$974,2,1)/100))^((1)/91)-1</f>
        <v>7.5539651183342826E-5</v>
      </c>
      <c r="I244" s="2">
        <f t="shared" si="35"/>
        <v>104345.81877414422</v>
      </c>
      <c r="L244">
        <f t="shared" si="29"/>
        <v>117697584010.49025</v>
      </c>
      <c r="O244">
        <f t="shared" si="30"/>
        <v>91869720.401916251</v>
      </c>
      <c r="R244">
        <f t="shared" si="31"/>
        <v>11.728943779636953</v>
      </c>
      <c r="U244" s="2">
        <f t="shared" si="32"/>
        <v>185.92979457334931</v>
      </c>
      <c r="X244">
        <f t="shared" si="33"/>
        <v>27.766651804437185</v>
      </c>
      <c r="AB244">
        <f t="shared" si="34"/>
        <v>103781.52926782399</v>
      </c>
      <c r="AE244">
        <f>ROW()</f>
        <v>244</v>
      </c>
      <c r="AF244">
        <f t="shared" si="28"/>
        <v>0.96156862745098037</v>
      </c>
      <c r="AG244">
        <f>AG243*(1-(AG$1+AG$5))^($A244-$A243)*(1+2*(E244/E243-1))</f>
        <v>23958756872.745724</v>
      </c>
      <c r="AK244">
        <f t="shared" si="36"/>
        <v>6.4587541547240042</v>
      </c>
      <c r="AO244">
        <f>AO243*(1-AO$1+H243)^($A244-$A243)*(2-E244/E243)</f>
        <v>5.5218313613887373</v>
      </c>
    </row>
    <row r="245" spans="1:41" x14ac:dyDescent="0.25">
      <c r="A245" s="1">
        <v>38419</v>
      </c>
      <c r="B245" s="12">
        <v>12.4</v>
      </c>
      <c r="C245" s="12">
        <v>12.87</v>
      </c>
      <c r="D245">
        <v>159356.99</v>
      </c>
      <c r="E245">
        <v>163615.12</v>
      </c>
      <c r="F245">
        <v>102531.32</v>
      </c>
      <c r="G245">
        <v>105264.46</v>
      </c>
      <c r="H245">
        <f>(1/(1-91/360*VLOOKUP($A245,Tbills!$B$4:$C$974,2,1)/100))^((1)/91)-1</f>
        <v>7.5539651183342826E-5</v>
      </c>
      <c r="I245" s="2">
        <f t="shared" si="35"/>
        <v>105980.08451039072</v>
      </c>
      <c r="L245">
        <f t="shared" si="29"/>
        <v>121376071666.28172</v>
      </c>
      <c r="O245">
        <f t="shared" si="30"/>
        <v>94017849.746697724</v>
      </c>
      <c r="R245">
        <f t="shared" si="31"/>
        <v>11.636866140652304</v>
      </c>
      <c r="U245" s="2">
        <f t="shared" si="32"/>
        <v>188.10878448405143</v>
      </c>
      <c r="X245">
        <f t="shared" si="33"/>
        <v>27.443712337074206</v>
      </c>
      <c r="AB245">
        <f t="shared" si="34"/>
        <v>105398.01079496033</v>
      </c>
      <c r="AE245">
        <f>ROW()</f>
        <v>245</v>
      </c>
      <c r="AF245">
        <f t="shared" si="28"/>
        <v>0.96348096348096357</v>
      </c>
      <c r="AG245">
        <f>AG244*(1-(AG$1+AG$5))^($A245-$A244)*(1+2*(E245/E244-1))</f>
        <v>24705975170.700417</v>
      </c>
      <c r="AK245">
        <f t="shared" si="36"/>
        <v>6.357628995485622</v>
      </c>
      <c r="AO245">
        <f>AO244*(1-AO$1+H244)^($A245-$A244)*(2-E245/E244)</f>
        <v>5.4358383949162068</v>
      </c>
    </row>
    <row r="246" spans="1:41" x14ac:dyDescent="0.25">
      <c r="A246" s="1">
        <v>38420</v>
      </c>
      <c r="B246" s="12">
        <v>12.7</v>
      </c>
      <c r="C246" s="12">
        <v>13.45</v>
      </c>
      <c r="D246">
        <v>162149.07</v>
      </c>
      <c r="E246">
        <v>166469.44</v>
      </c>
      <c r="F246">
        <v>102640.7</v>
      </c>
      <c r="G246">
        <v>105368.8</v>
      </c>
      <c r="H246">
        <f>(1/(1-91/360*VLOOKUP($A246,Tbills!$B$4:$C$974,2,1)/100))^((1)/91)-1</f>
        <v>7.5539651183342826E-5</v>
      </c>
      <c r="I246" s="2">
        <f t="shared" si="35"/>
        <v>107834.32292996446</v>
      </c>
      <c r="L246">
        <f t="shared" si="29"/>
        <v>125614773573.47772</v>
      </c>
      <c r="O246">
        <f t="shared" si="30"/>
        <v>96474857.394351259</v>
      </c>
      <c r="R246">
        <f t="shared" si="31"/>
        <v>11.534840185618243</v>
      </c>
      <c r="U246" s="2">
        <f t="shared" si="32"/>
        <v>188.30486652385989</v>
      </c>
      <c r="X246">
        <f t="shared" si="33"/>
        <v>27.417566640878572</v>
      </c>
      <c r="AB246">
        <f t="shared" si="34"/>
        <v>107232.97521687482</v>
      </c>
      <c r="AE246">
        <f>ROW()</f>
        <v>246</v>
      </c>
      <c r="AF246">
        <f t="shared" si="28"/>
        <v>0.94423791821561343</v>
      </c>
      <c r="AG246">
        <f>AG245*(1-(AG$1+AG$5))^($A246-$A245)*(1+2*(E246/E245-1))</f>
        <v>25567121416.407158</v>
      </c>
      <c r="AK246">
        <f t="shared" si="36"/>
        <v>6.2464271073375865</v>
      </c>
      <c r="AO246">
        <f>AO245*(1-AO$1+H245)^($A246-$A245)*(2-E246/E245)</f>
        <v>5.3412143061276991</v>
      </c>
    </row>
    <row r="247" spans="1:41" x14ac:dyDescent="0.25">
      <c r="A247" s="1">
        <v>38421</v>
      </c>
      <c r="B247" s="12">
        <v>12.49</v>
      </c>
      <c r="C247" s="12">
        <v>13.42</v>
      </c>
      <c r="D247">
        <v>161625.85</v>
      </c>
      <c r="E247">
        <v>165919.70000000001</v>
      </c>
      <c r="F247">
        <v>103315.02</v>
      </c>
      <c r="G247">
        <v>106053.08</v>
      </c>
      <c r="H247">
        <f>(1/(1-91/360*VLOOKUP($A247,Tbills!$B$4:$C$974,2,1)/100))^((1)/91)-1</f>
        <v>7.5539651183342826E-5</v>
      </c>
      <c r="I247" s="2">
        <f t="shared" si="35"/>
        <v>107483.74397809955</v>
      </c>
      <c r="L247">
        <f t="shared" si="29"/>
        <v>124788911467.93571</v>
      </c>
      <c r="O247">
        <f t="shared" si="30"/>
        <v>95993732.11885114</v>
      </c>
      <c r="R247">
        <f t="shared" si="31"/>
        <v>11.553363914090401</v>
      </c>
      <c r="U247" s="2">
        <f t="shared" si="32"/>
        <v>189.5373538530028</v>
      </c>
      <c r="X247">
        <f t="shared" si="33"/>
        <v>27.240563231171588</v>
      </c>
      <c r="AB247">
        <f t="shared" si="34"/>
        <v>106875.12829528628</v>
      </c>
      <c r="AE247">
        <f>ROW()</f>
        <v>247</v>
      </c>
      <c r="AF247">
        <f t="shared" si="28"/>
        <v>0.93070044709388977</v>
      </c>
      <c r="AG247">
        <f>AG246*(1-(AG$1+AG$5))^($A247-$A246)*(1+2*(E247/E246-1))</f>
        <v>25397402472.175159</v>
      </c>
      <c r="AK247">
        <f t="shared" si="36"/>
        <v>6.2667630923358795</v>
      </c>
      <c r="AO247">
        <f>AO246*(1-AO$1+H246)^($A247-$A246)*(2-E247/E246)</f>
        <v>5.3590594555240418</v>
      </c>
    </row>
    <row r="248" spans="1:41" x14ac:dyDescent="0.25">
      <c r="A248" s="1">
        <v>38422</v>
      </c>
      <c r="B248" s="12">
        <v>12.8</v>
      </c>
      <c r="C248" s="12">
        <v>13.77</v>
      </c>
      <c r="D248">
        <v>162744.82999999999</v>
      </c>
      <c r="E248">
        <v>167055.87</v>
      </c>
      <c r="F248">
        <v>104155.65</v>
      </c>
      <c r="G248">
        <v>106907.98</v>
      </c>
      <c r="H248">
        <f>(1/(1-91/360*VLOOKUP($A248,Tbills!$B$4:$C$974,2,1)/100))^((1)/91)-1</f>
        <v>7.5539651183342826E-5</v>
      </c>
      <c r="I248" s="2">
        <f t="shared" si="35"/>
        <v>108225.24437699273</v>
      </c>
      <c r="L248">
        <f t="shared" si="29"/>
        <v>126501785249.02765</v>
      </c>
      <c r="O248">
        <f t="shared" si="30"/>
        <v>96976469.903225511</v>
      </c>
      <c r="R248">
        <f t="shared" si="31"/>
        <v>11.513286383739494</v>
      </c>
      <c r="U248" s="2">
        <f t="shared" si="32"/>
        <v>191.07487879816486</v>
      </c>
      <c r="X248">
        <f t="shared" si="33"/>
        <v>27.022017227570622</v>
      </c>
      <c r="AB248">
        <f t="shared" si="34"/>
        <v>107603.22646649597</v>
      </c>
      <c r="AE248">
        <f>ROW()</f>
        <v>248</v>
      </c>
      <c r="AF248">
        <f t="shared" si="28"/>
        <v>0.92955700798838059</v>
      </c>
      <c r="AG248">
        <f>AG247*(1-(AG$1+AG$5))^($A248-$A247)*(1+2*(E248/E247-1))</f>
        <v>25744362990.340031</v>
      </c>
      <c r="AK248">
        <f t="shared" si="36"/>
        <v>6.223560237670533</v>
      </c>
      <c r="AO248">
        <f>AO247*(1-AO$1+H247)^($A248-$A247)*(2-E248/E247)</f>
        <v>5.3225673650314951</v>
      </c>
    </row>
    <row r="249" spans="1:41" x14ac:dyDescent="0.25">
      <c r="A249" s="1">
        <v>38425</v>
      </c>
      <c r="B249" s="12">
        <v>12.39</v>
      </c>
      <c r="C249" s="12">
        <v>13.56</v>
      </c>
      <c r="D249">
        <v>162777.81</v>
      </c>
      <c r="E249">
        <v>167051.85999999999</v>
      </c>
      <c r="F249">
        <v>104641.9</v>
      </c>
      <c r="G249">
        <v>107382.85</v>
      </c>
      <c r="H249">
        <f>(1/(1-91/360*VLOOKUP($A249,Tbills!$B$4:$C$974,2,1)/100))^((1)/91)-1</f>
        <v>7.6238960891039653E-5</v>
      </c>
      <c r="I249" s="2">
        <f t="shared" si="35"/>
        <v>108239.25790130437</v>
      </c>
      <c r="L249">
        <f t="shared" si="29"/>
        <v>126507489337.5943</v>
      </c>
      <c r="O249">
        <f t="shared" si="30"/>
        <v>96963174.937165663</v>
      </c>
      <c r="R249">
        <f t="shared" si="31"/>
        <v>11.511863226839269</v>
      </c>
      <c r="U249" s="2">
        <f t="shared" si="32"/>
        <v>191.95286850508958</v>
      </c>
      <c r="X249">
        <f t="shared" si="33"/>
        <v>26.905157329139787</v>
      </c>
      <c r="AB249">
        <f t="shared" si="34"/>
        <v>107589.38945728337</v>
      </c>
      <c r="AE249">
        <f>ROW()</f>
        <v>249</v>
      </c>
      <c r="AF249">
        <f t="shared" si="28"/>
        <v>0.91371681415929207</v>
      </c>
      <c r="AG249">
        <f>AG248*(1-(AG$1+AG$5))^($A249-$A248)*(1+2*(E249/E248-1))</f>
        <v>25740524621.116047</v>
      </c>
      <c r="AK249">
        <f t="shared" si="36"/>
        <v>6.2228400539513373</v>
      </c>
      <c r="AO249">
        <f>AO248*(1-AO$1+H248)^($A249-$A248)*(2-E249/E248)</f>
        <v>5.3233107745647406</v>
      </c>
    </row>
    <row r="250" spans="1:41" x14ac:dyDescent="0.25">
      <c r="A250" s="1">
        <v>38426</v>
      </c>
      <c r="B250" s="12">
        <v>13.15</v>
      </c>
      <c r="C250" s="12">
        <v>14.03</v>
      </c>
      <c r="D250">
        <v>166625.28</v>
      </c>
      <c r="E250">
        <v>170987.62</v>
      </c>
      <c r="F250">
        <v>105677.43</v>
      </c>
      <c r="G250">
        <v>108437.32</v>
      </c>
      <c r="H250">
        <f>(1/(1-91/360*VLOOKUP($A250,Tbills!$B$4:$C$974,2,1)/100))^((1)/91)-1</f>
        <v>7.6238960891039653E-5</v>
      </c>
      <c r="I250" s="2">
        <f t="shared" si="35"/>
        <v>110794.93505651018</v>
      </c>
      <c r="L250">
        <f t="shared" si="29"/>
        <v>132472660728.2744</v>
      </c>
      <c r="O250">
        <f t="shared" si="30"/>
        <v>100386486.36550717</v>
      </c>
      <c r="R250">
        <f t="shared" si="31"/>
        <v>11.375738582708415</v>
      </c>
      <c r="U250" s="2">
        <f t="shared" si="32"/>
        <v>193.84769582839331</v>
      </c>
      <c r="X250">
        <f t="shared" si="33"/>
        <v>26.642001825675365</v>
      </c>
      <c r="AB250">
        <f t="shared" si="34"/>
        <v>110120.36769665951</v>
      </c>
      <c r="AE250">
        <f>ROW()</f>
        <v>250</v>
      </c>
      <c r="AF250">
        <f t="shared" si="28"/>
        <v>0.93727726300784042</v>
      </c>
      <c r="AG250">
        <f>AG249*(1-(AG$1+AG$5))^($A250-$A249)*(1+2*(E250/E249-1))</f>
        <v>26952515449.916641</v>
      </c>
      <c r="AK250">
        <f t="shared" si="36"/>
        <v>6.0759462626586975</v>
      </c>
      <c r="AO250">
        <f>AO249*(1-AO$1+H249)^($A250-$A249)*(2-E250/E249)</f>
        <v>5.1980970245630607</v>
      </c>
    </row>
    <row r="251" spans="1:41" x14ac:dyDescent="0.25">
      <c r="A251" s="1">
        <v>38427</v>
      </c>
      <c r="B251" s="12">
        <v>13.49</v>
      </c>
      <c r="C251" s="12">
        <v>14.36</v>
      </c>
      <c r="D251">
        <v>170739.57</v>
      </c>
      <c r="E251">
        <v>175196.58</v>
      </c>
      <c r="F251">
        <v>107414.58</v>
      </c>
      <c r="G251">
        <v>110211.57</v>
      </c>
      <c r="H251">
        <f>(1/(1-91/360*VLOOKUP($A251,Tbills!$B$4:$C$974,2,1)/100))^((1)/91)-1</f>
        <v>7.6238960891039653E-5</v>
      </c>
      <c r="I251" s="2">
        <f t="shared" si="35"/>
        <v>113527.90107209822</v>
      </c>
      <c r="L251">
        <f t="shared" si="29"/>
        <v>138998757834.80688</v>
      </c>
      <c r="O251">
        <f t="shared" si="30"/>
        <v>104089586.44383578</v>
      </c>
      <c r="R251">
        <f t="shared" si="31"/>
        <v>11.235220445992349</v>
      </c>
      <c r="U251" s="2">
        <f t="shared" si="32"/>
        <v>197.02940462476914</v>
      </c>
      <c r="X251">
        <f t="shared" si="33"/>
        <v>26.20711440166259</v>
      </c>
      <c r="AB251">
        <f t="shared" si="34"/>
        <v>112827.11092057136</v>
      </c>
      <c r="AE251">
        <f>ROW()</f>
        <v>251</v>
      </c>
      <c r="AF251">
        <f t="shared" si="28"/>
        <v>0.93941504178272983</v>
      </c>
      <c r="AG251">
        <f>AG250*(1-(AG$1+AG$5))^($A251-$A250)*(1+2*(E251/E250-1))</f>
        <v>28278466249.566353</v>
      </c>
      <c r="AK251">
        <f t="shared" si="36"/>
        <v>5.9261072780921138</v>
      </c>
      <c r="AO251">
        <f>AO250*(1-AO$1+H250)^($A251-$A250)*(2-E251/E250)</f>
        <v>5.070341850946563</v>
      </c>
    </row>
    <row r="252" spans="1:41" x14ac:dyDescent="0.25">
      <c r="A252" s="1">
        <v>38428</v>
      </c>
      <c r="B252" s="12">
        <v>13.29</v>
      </c>
      <c r="C252" s="12">
        <v>14.73</v>
      </c>
      <c r="D252">
        <v>170931.59</v>
      </c>
      <c r="E252">
        <v>175380.26</v>
      </c>
      <c r="F252">
        <v>108333.15</v>
      </c>
      <c r="G252">
        <v>111145.66</v>
      </c>
      <c r="H252">
        <f>(1/(1-91/360*VLOOKUP($A252,Tbills!$B$4:$C$974,2,1)/100))^((1)/91)-1</f>
        <v>7.6238960891039653E-5</v>
      </c>
      <c r="I252" s="2">
        <f t="shared" si="35"/>
        <v>113652.80739724156</v>
      </c>
      <c r="L252">
        <f t="shared" si="29"/>
        <v>139294539287.78061</v>
      </c>
      <c r="O252">
        <f t="shared" si="30"/>
        <v>104249768.01530182</v>
      </c>
      <c r="R252">
        <f t="shared" si="31"/>
        <v>11.228823190921759</v>
      </c>
      <c r="U252" s="2">
        <f t="shared" si="32"/>
        <v>198.70948229735652</v>
      </c>
      <c r="X252">
        <f t="shared" si="33"/>
        <v>25.986017924552648</v>
      </c>
      <c r="AB252">
        <f t="shared" si="34"/>
        <v>112941.46353380955</v>
      </c>
      <c r="AE252">
        <f>ROW()</f>
        <v>252</v>
      </c>
      <c r="AF252">
        <f t="shared" si="28"/>
        <v>0.90224032586558034</v>
      </c>
      <c r="AG252">
        <f>AG251*(1-(AG$1+AG$5))^($A252-$A251)*(1+2*(E252/E251-1))</f>
        <v>28336806854.626633</v>
      </c>
      <c r="AK252">
        <f t="shared" si="36"/>
        <v>5.9196184940149967</v>
      </c>
      <c r="AO252">
        <f>AO251*(1-AO$1+H251)^($A252-$A251)*(2-E252/E251)</f>
        <v>5.0652248072613535</v>
      </c>
    </row>
    <row r="253" spans="1:41" x14ac:dyDescent="0.25">
      <c r="A253" s="1">
        <v>38429</v>
      </c>
      <c r="B253" s="12">
        <v>13.14</v>
      </c>
      <c r="C253" s="12">
        <v>14.51</v>
      </c>
      <c r="D253">
        <v>170583.78</v>
      </c>
      <c r="E253">
        <v>175010.03</v>
      </c>
      <c r="F253">
        <v>108871.84</v>
      </c>
      <c r="G253">
        <v>111689.86</v>
      </c>
      <c r="H253">
        <f>(1/(1-91/360*VLOOKUP($A253,Tbills!$B$4:$C$974,2,1)/100))^((1)/91)-1</f>
        <v>7.6238960891039653E-5</v>
      </c>
      <c r="I253" s="2">
        <f t="shared" si="35"/>
        <v>113418.7821068484</v>
      </c>
      <c r="L253">
        <f t="shared" si="29"/>
        <v>138710738678.78278</v>
      </c>
      <c r="O253">
        <f t="shared" si="30"/>
        <v>103916157.14970429</v>
      </c>
      <c r="R253">
        <f t="shared" si="31"/>
        <v>11.240167146389615</v>
      </c>
      <c r="U253" s="2">
        <f t="shared" si="32"/>
        <v>199.69270211779073</v>
      </c>
      <c r="X253">
        <f t="shared" si="33"/>
        <v>25.859798194348215</v>
      </c>
      <c r="AB253">
        <f t="shared" si="34"/>
        <v>112699.11324654255</v>
      </c>
      <c r="AE253">
        <f>ROW()</f>
        <v>253</v>
      </c>
      <c r="AF253">
        <f t="shared" si="28"/>
        <v>0.90558235699517575</v>
      </c>
      <c r="AG253">
        <f>AG252*(1-(AG$1+AG$5))^($A253-$A252)*(1+2*(E253/E252-1))</f>
        <v>28216217242.262138</v>
      </c>
      <c r="AK253">
        <f t="shared" si="36"/>
        <v>5.931838595031433</v>
      </c>
      <c r="AO253">
        <f>AO252*(1-AO$1+H252)^($A253-$A252)*(2-E253/E252)</f>
        <v>5.0761168056869863</v>
      </c>
    </row>
    <row r="254" spans="1:41" x14ac:dyDescent="0.25">
      <c r="A254" s="1">
        <v>38432</v>
      </c>
      <c r="B254" s="12">
        <v>13.61</v>
      </c>
      <c r="C254" s="12">
        <v>14.82</v>
      </c>
      <c r="D254">
        <v>170161.86</v>
      </c>
      <c r="E254">
        <v>174537.13</v>
      </c>
      <c r="F254">
        <v>110272.98</v>
      </c>
      <c r="G254">
        <v>113101.72</v>
      </c>
      <c r="H254">
        <f>(1/(1-91/360*VLOOKUP($A254,Tbills!$B$4:$C$974,2,1)/100))^((1)/91)-1</f>
        <v>7.8057376700968462E-5</v>
      </c>
      <c r="I254" s="2">
        <f t="shared" si="35"/>
        <v>113129.97742980631</v>
      </c>
      <c r="L254">
        <f t="shared" si="29"/>
        <v>137974706847.41449</v>
      </c>
      <c r="O254">
        <f t="shared" si="30"/>
        <v>103484502.00661823</v>
      </c>
      <c r="R254">
        <f t="shared" si="31"/>
        <v>11.253827005623938</v>
      </c>
      <c r="U254" s="2">
        <f t="shared" si="32"/>
        <v>202.24787746847261</v>
      </c>
      <c r="X254">
        <f t="shared" si="33"/>
        <v>25.536053273754831</v>
      </c>
      <c r="AB254">
        <f t="shared" si="34"/>
        <v>112382.82998403274</v>
      </c>
      <c r="AE254">
        <f>ROW()</f>
        <v>254</v>
      </c>
      <c r="AF254">
        <f t="shared" si="28"/>
        <v>0.91835357624831304</v>
      </c>
      <c r="AG254">
        <f>AG253*(1-(AG$1+AG$5))^($A254-$A253)*(1+2*(E254/E253-1))</f>
        <v>28060892388.355057</v>
      </c>
      <c r="AK254">
        <f t="shared" si="36"/>
        <v>5.9470361659098883</v>
      </c>
      <c r="AO254">
        <f>AO253*(1-AO$1+H253)^($A254-$A253)*(2-E254/E253)</f>
        <v>5.0904325294618893</v>
      </c>
    </row>
    <row r="255" spans="1:41" x14ac:dyDescent="0.25">
      <c r="A255" s="1">
        <v>38433</v>
      </c>
      <c r="B255" s="12">
        <v>14.27</v>
      </c>
      <c r="C255" s="12">
        <v>14.97</v>
      </c>
      <c r="D255">
        <v>173295.59</v>
      </c>
      <c r="E255">
        <v>177737.82</v>
      </c>
      <c r="F255">
        <v>113386.84</v>
      </c>
      <c r="G255">
        <v>116286.63</v>
      </c>
      <c r="H255">
        <f>(1/(1-91/360*VLOOKUP($A255,Tbills!$B$4:$C$974,2,1)/100))^((1)/91)-1</f>
        <v>7.8057376700968462E-5</v>
      </c>
      <c r="I255" s="2">
        <f t="shared" si="35"/>
        <v>115210.58918525459</v>
      </c>
      <c r="L255">
        <f t="shared" si="29"/>
        <v>143039810613.54596</v>
      </c>
      <c r="O255">
        <f t="shared" si="30"/>
        <v>106327491.99176808</v>
      </c>
      <c r="R255">
        <f t="shared" si="31"/>
        <v>11.150135689550853</v>
      </c>
      <c r="U255" s="2">
        <f t="shared" si="32"/>
        <v>207.95383014933782</v>
      </c>
      <c r="X255">
        <f t="shared" si="33"/>
        <v>24.817985047800576</v>
      </c>
      <c r="AB255">
        <f t="shared" si="34"/>
        <v>114439.73433598231</v>
      </c>
      <c r="AE255">
        <f>ROW()</f>
        <v>255</v>
      </c>
      <c r="AF255">
        <f t="shared" si="28"/>
        <v>0.95323981295925175</v>
      </c>
      <c r="AG255">
        <f>AG254*(1-(AG$1+AG$5))^($A255-$A254)*(1+2*(E255/E254-1))</f>
        <v>29089082421.014652</v>
      </c>
      <c r="AK255">
        <f t="shared" si="36"/>
        <v>5.8377065530540877</v>
      </c>
      <c r="AO255">
        <f>AO254*(1-AO$1+H254)^($A255-$A254)*(2-E255/E254)</f>
        <v>4.9972885934845444</v>
      </c>
    </row>
    <row r="256" spans="1:41" x14ac:dyDescent="0.25">
      <c r="A256" s="1">
        <v>38434</v>
      </c>
      <c r="B256" s="12">
        <v>14.06</v>
      </c>
      <c r="C256" s="12">
        <v>15.06</v>
      </c>
      <c r="D256">
        <v>174425.69</v>
      </c>
      <c r="E256">
        <v>178883.01</v>
      </c>
      <c r="F256">
        <v>114307.98</v>
      </c>
      <c r="G256">
        <v>117222.25</v>
      </c>
      <c r="H256">
        <f>(1/(1-91/360*VLOOKUP($A256,Tbills!$B$4:$C$974,2,1)/100))^((1)/91)-1</f>
        <v>7.8057376700968462E-5</v>
      </c>
      <c r="I256" s="2">
        <f t="shared" si="35"/>
        <v>115959.07610536242</v>
      </c>
      <c r="L256">
        <f t="shared" si="29"/>
        <v>144887821898.91803</v>
      </c>
      <c r="O256">
        <f t="shared" si="30"/>
        <v>107351498.95381545</v>
      </c>
      <c r="R256">
        <f t="shared" si="31"/>
        <v>11.113712312770172</v>
      </c>
      <c r="U256" s="2">
        <f t="shared" si="32"/>
        <v>209.63810827869796</v>
      </c>
      <c r="X256">
        <f t="shared" si="33"/>
        <v>24.619315383608626</v>
      </c>
      <c r="AB256">
        <f t="shared" si="34"/>
        <v>115173.07013359095</v>
      </c>
      <c r="AE256">
        <f>ROW()</f>
        <v>256</v>
      </c>
      <c r="AF256">
        <f t="shared" si="28"/>
        <v>0.93359893758300128</v>
      </c>
      <c r="AG256">
        <f>AG255*(1-(AG$1+AG$5))^($A256-$A255)*(1+2*(E256/E255-1))</f>
        <v>29462939699.959183</v>
      </c>
      <c r="AK256">
        <f t="shared" si="36"/>
        <v>5.7998232398708449</v>
      </c>
      <c r="AO256">
        <f>AO255*(1-AO$1+H255)^($A256-$A255)*(2-E256/E255)</f>
        <v>4.9652942754280556</v>
      </c>
    </row>
    <row r="257" spans="1:41" x14ac:dyDescent="0.25">
      <c r="A257" s="1">
        <v>38435</v>
      </c>
      <c r="B257" s="12">
        <v>13.42</v>
      </c>
      <c r="C257" s="12">
        <v>14.94</v>
      </c>
      <c r="D257">
        <v>171734.03</v>
      </c>
      <c r="E257">
        <v>176108.61</v>
      </c>
      <c r="F257">
        <v>112676.89</v>
      </c>
      <c r="G257">
        <v>115540.43</v>
      </c>
      <c r="H257">
        <f>(1/(1-91/360*VLOOKUP($A257,Tbills!$B$4:$C$974,2,1)/100))^((1)/91)-1</f>
        <v>7.8057376700968462E-5</v>
      </c>
      <c r="I257" s="2">
        <f t="shared" si="35"/>
        <v>114166.8631351912</v>
      </c>
      <c r="L257">
        <f t="shared" si="29"/>
        <v>140398136136.83954</v>
      </c>
      <c r="O257">
        <f t="shared" si="30"/>
        <v>104850500.84365629</v>
      </c>
      <c r="R257">
        <f t="shared" si="31"/>
        <v>11.199390510167103</v>
      </c>
      <c r="U257" s="2">
        <f t="shared" si="32"/>
        <v>206.64168934831861</v>
      </c>
      <c r="X257">
        <f t="shared" si="33"/>
        <v>24.973561150676581</v>
      </c>
      <c r="AB257">
        <f t="shared" si="34"/>
        <v>113382.83118272551</v>
      </c>
      <c r="AE257">
        <f>ROW()</f>
        <v>257</v>
      </c>
      <c r="AF257">
        <f t="shared" si="28"/>
        <v>0.89825970548862122</v>
      </c>
      <c r="AG257">
        <f>AG256*(1-(AG$1+AG$5))^($A257-$A256)*(1+2*(E257/E256-1))</f>
        <v>28548062113.018173</v>
      </c>
      <c r="AK257">
        <f t="shared" si="36"/>
        <v>5.8895017325736765</v>
      </c>
      <c r="AO257">
        <f>AO256*(1-AO$1+H256)^($A257-$A256)*(2-E257/E256)</f>
        <v>5.042510987226839</v>
      </c>
    </row>
    <row r="258" spans="1:41" x14ac:dyDescent="0.25">
      <c r="A258" s="1">
        <v>38439</v>
      </c>
      <c r="B258" s="12">
        <v>13.75</v>
      </c>
      <c r="C258" s="12">
        <v>15.01</v>
      </c>
      <c r="D258">
        <v>173365.83</v>
      </c>
      <c r="E258">
        <v>177726.99</v>
      </c>
      <c r="F258">
        <v>113150.6</v>
      </c>
      <c r="G258">
        <v>115990.09</v>
      </c>
      <c r="H258">
        <f>(1/(1-91/360*VLOOKUP($A258,Tbills!$B$4:$C$974,2,1)/100))^((1)/91)-1</f>
        <v>7.749783174482161E-5</v>
      </c>
      <c r="I258" s="2">
        <f t="shared" si="35"/>
        <v>115240.42495822682</v>
      </c>
      <c r="L258">
        <f t="shared" si="29"/>
        <v>142997030551.1051</v>
      </c>
      <c r="O258">
        <f t="shared" si="30"/>
        <v>106281485.7188831</v>
      </c>
      <c r="R258">
        <f t="shared" si="31"/>
        <v>11.145915505383421</v>
      </c>
      <c r="U258" s="2">
        <f t="shared" si="32"/>
        <v>207.49020236899068</v>
      </c>
      <c r="X258">
        <f t="shared" si="33"/>
        <v>24.880400462544738</v>
      </c>
      <c r="AB258">
        <f t="shared" si="34"/>
        <v>114408.82511831645</v>
      </c>
      <c r="AE258">
        <f>ROW()</f>
        <v>258</v>
      </c>
      <c r="AF258">
        <f t="shared" si="28"/>
        <v>0.91605596269153899</v>
      </c>
      <c r="AG258">
        <f>AG257*(1-(AG$1+AG$5))^($A258-$A257)*(1+2*(E258/E257-1))</f>
        <v>29068837999.464996</v>
      </c>
      <c r="AK258">
        <f t="shared" si="36"/>
        <v>5.8342920923413972</v>
      </c>
      <c r="AO258">
        <f>AO257*(1-AO$1+H257)^($A258-$A257)*(2-E258/E257)</f>
        <v>4.9969928187608037</v>
      </c>
    </row>
    <row r="259" spans="1:41" x14ac:dyDescent="0.25">
      <c r="A259" s="1">
        <v>38440</v>
      </c>
      <c r="B259" s="12">
        <v>14.49</v>
      </c>
      <c r="C259" s="12">
        <v>15.19</v>
      </c>
      <c r="D259">
        <v>181696.4</v>
      </c>
      <c r="E259">
        <v>186253.35</v>
      </c>
      <c r="F259">
        <v>113881.83</v>
      </c>
      <c r="G259">
        <v>116730.68</v>
      </c>
      <c r="H259">
        <f>(1/(1-91/360*VLOOKUP($A259,Tbills!$B$4:$C$974,2,1)/100))^((1)/91)-1</f>
        <v>7.749783174482161E-5</v>
      </c>
      <c r="I259" s="2">
        <f t="shared" si="35"/>
        <v>120775.00962895862</v>
      </c>
      <c r="L259">
        <f t="shared" si="29"/>
        <v>156722507807.70547</v>
      </c>
      <c r="O259">
        <f t="shared" si="30"/>
        <v>113925845.02636494</v>
      </c>
      <c r="R259">
        <f t="shared" si="31"/>
        <v>10.878063982525211</v>
      </c>
      <c r="U259" s="2">
        <f t="shared" si="32"/>
        <v>208.82600520720564</v>
      </c>
      <c r="X259">
        <f t="shared" si="33"/>
        <v>24.722542055500149</v>
      </c>
      <c r="AB259">
        <f t="shared" si="34"/>
        <v>119893.34882645692</v>
      </c>
      <c r="AE259">
        <f>ROW()</f>
        <v>259</v>
      </c>
      <c r="AF259">
        <f t="shared" si="28"/>
        <v>0.95391705069124433</v>
      </c>
      <c r="AG259">
        <f>AG258*(1-(AG$1+AG$5))^($A259-$A258)*(1+2*(E259/E258-1))</f>
        <v>31856889228.026123</v>
      </c>
      <c r="AK259">
        <f t="shared" si="36"/>
        <v>5.5541362628063968</v>
      </c>
      <c r="AO259">
        <f>AO258*(1-AO$1+H258)^($A259-$A258)*(2-E259/E258)</f>
        <v>4.7574574087433676</v>
      </c>
    </row>
    <row r="260" spans="1:41" x14ac:dyDescent="0.25">
      <c r="A260" s="1">
        <v>38441</v>
      </c>
      <c r="B260" s="12">
        <v>13.64</v>
      </c>
      <c r="C260" s="12">
        <v>14.51</v>
      </c>
      <c r="D260">
        <v>172963.86</v>
      </c>
      <c r="E260">
        <v>177287.36</v>
      </c>
      <c r="F260">
        <v>113360.56</v>
      </c>
      <c r="G260">
        <v>116187.32</v>
      </c>
      <c r="H260">
        <f>(1/(1-91/360*VLOOKUP($A260,Tbills!$B$4:$C$974,2,1)/100))^((1)/91)-1</f>
        <v>7.749783174482161E-5</v>
      </c>
      <c r="I260" s="2">
        <f t="shared" si="35"/>
        <v>114967.61901383332</v>
      </c>
      <c r="L260">
        <f t="shared" si="29"/>
        <v>141638252885.75708</v>
      </c>
      <c r="O260">
        <f t="shared" si="30"/>
        <v>105695923.78268787</v>
      </c>
      <c r="R260">
        <f t="shared" si="31"/>
        <v>11.139388206806267</v>
      </c>
      <c r="U260" s="2">
        <f t="shared" si="32"/>
        <v>207.86507970365713</v>
      </c>
      <c r="X260">
        <f t="shared" si="33"/>
        <v>24.838627184388841</v>
      </c>
      <c r="AB260">
        <f t="shared" si="34"/>
        <v>114117.86267839401</v>
      </c>
      <c r="AE260">
        <f>ROW()</f>
        <v>260</v>
      </c>
      <c r="AF260">
        <f t="shared" si="28"/>
        <v>0.94004135079255691</v>
      </c>
      <c r="AG260">
        <f>AG259*(1-(AG$1+AG$5))^($A260-$A259)*(1+2*(E260/E259-1))</f>
        <v>28788822000.600384</v>
      </c>
      <c r="AK260">
        <f t="shared" si="36"/>
        <v>5.8212339000843345</v>
      </c>
      <c r="AO260">
        <f>AO259*(1-AO$1+H259)^($A260-$A259)*(2-E260/E259)</f>
        <v>4.9866771277051605</v>
      </c>
    </row>
    <row r="261" spans="1:41" x14ac:dyDescent="0.25">
      <c r="A261" s="1">
        <v>38442</v>
      </c>
      <c r="B261" s="12">
        <v>14.02</v>
      </c>
      <c r="C261" s="12">
        <v>14.62</v>
      </c>
      <c r="D261">
        <v>172656.52</v>
      </c>
      <c r="E261">
        <v>176958.6</v>
      </c>
      <c r="F261">
        <v>112899.11</v>
      </c>
      <c r="G261">
        <v>115705.36</v>
      </c>
      <c r="H261">
        <f>(1/(1-91/360*VLOOKUP($A261,Tbills!$B$4:$C$974,2,1)/100))^((1)/91)-1</f>
        <v>7.749783174482161E-5</v>
      </c>
      <c r="I261" s="2">
        <f t="shared" si="35"/>
        <v>114760.53436905424</v>
      </c>
      <c r="L261">
        <f t="shared" si="29"/>
        <v>141117504487.45361</v>
      </c>
      <c r="O261">
        <f t="shared" si="30"/>
        <v>105398369.60345308</v>
      </c>
      <c r="R261">
        <f t="shared" si="31"/>
        <v>11.149212566475926</v>
      </c>
      <c r="U261" s="2">
        <f t="shared" si="32"/>
        <v>207.01388799156211</v>
      </c>
      <c r="X261">
        <f t="shared" si="33"/>
        <v>24.942671440802393</v>
      </c>
      <c r="AB261">
        <f t="shared" si="34"/>
        <v>113902.27225067039</v>
      </c>
      <c r="AE261">
        <f>ROW()</f>
        <v>261</v>
      </c>
      <c r="AF261">
        <f t="shared" si="28"/>
        <v>0.95896032831737343</v>
      </c>
      <c r="AG261">
        <f>AG260*(1-(AG$1+AG$5))^($A261-$A260)*(1+2*(E261/E260-1))</f>
        <v>28681084017.489639</v>
      </c>
      <c r="AK261">
        <f t="shared" si="36"/>
        <v>5.8317571123173249</v>
      </c>
      <c r="AO261">
        <f>AO260*(1-AO$1+H260)^($A261-$A260)*(2-E261/E260)</f>
        <v>4.9961267670475697</v>
      </c>
    </row>
    <row r="262" spans="1:41" x14ac:dyDescent="0.25">
      <c r="A262" s="1">
        <v>38443</v>
      </c>
      <c r="B262" s="12">
        <v>14.09</v>
      </c>
      <c r="C262" s="12">
        <v>15.02</v>
      </c>
      <c r="D262">
        <v>176098.43</v>
      </c>
      <c r="E262">
        <v>180472.56</v>
      </c>
      <c r="F262">
        <v>114697.69</v>
      </c>
      <c r="G262">
        <v>117539.67</v>
      </c>
      <c r="H262">
        <f>(1/(1-91/360*VLOOKUP($A262,Tbills!$B$4:$C$974,2,1)/100))^((1)/91)-1</f>
        <v>7.749783174482161E-5</v>
      </c>
      <c r="I262" s="2">
        <f t="shared" si="35"/>
        <v>117045.43307891555</v>
      </c>
      <c r="L262">
        <f t="shared" si="29"/>
        <v>146726731513.9111</v>
      </c>
      <c r="O262">
        <f t="shared" si="30"/>
        <v>108534138.32517196</v>
      </c>
      <c r="R262">
        <f t="shared" si="31"/>
        <v>11.038015675931684</v>
      </c>
      <c r="U262" s="2">
        <f t="shared" si="32"/>
        <v>210.30666926341203</v>
      </c>
      <c r="X262">
        <f t="shared" si="33"/>
        <v>24.548242618750525</v>
      </c>
      <c r="AB262">
        <f t="shared" si="34"/>
        <v>116160.03951838515</v>
      </c>
      <c r="AE262">
        <f>ROW()</f>
        <v>262</v>
      </c>
      <c r="AF262">
        <f t="shared" si="28"/>
        <v>0.93808255659121176</v>
      </c>
      <c r="AG262">
        <f>AG261*(1-(AG$1+AG$5))^($A262-$A261)*(1+2*(E262/E261-1))</f>
        <v>29819149862.157391</v>
      </c>
      <c r="AK262">
        <f t="shared" si="36"/>
        <v>5.7156866213865385</v>
      </c>
      <c r="AO262">
        <f>AO261*(1-AO$1+H261)^($A262-$A261)*(2-E262/E261)</f>
        <v>4.8971144314468855</v>
      </c>
    </row>
    <row r="263" spans="1:41" x14ac:dyDescent="0.25">
      <c r="A263" s="1">
        <v>38446</v>
      </c>
      <c r="B263" s="12">
        <v>14.11</v>
      </c>
      <c r="C263" s="12">
        <v>15</v>
      </c>
      <c r="D263">
        <v>180576.43</v>
      </c>
      <c r="E263">
        <v>185019.83</v>
      </c>
      <c r="F263">
        <v>114147.33</v>
      </c>
      <c r="G263">
        <v>116948.34</v>
      </c>
      <c r="H263">
        <f>(1/(1-91/360*VLOOKUP($A263,Tbills!$B$4:$C$974,2,1)/100))^((1)/91)-1</f>
        <v>7.6238960891039653E-5</v>
      </c>
      <c r="I263" s="2">
        <f t="shared" si="35"/>
        <v>120012.99729860602</v>
      </c>
      <c r="L263">
        <f t="shared" si="29"/>
        <v>154135069696.58145</v>
      </c>
      <c r="O263">
        <f t="shared" si="30"/>
        <v>112624766.09468441</v>
      </c>
      <c r="R263">
        <f t="shared" si="31"/>
        <v>10.897478193861128</v>
      </c>
      <c r="U263" s="2">
        <f t="shared" si="32"/>
        <v>209.28223374966907</v>
      </c>
      <c r="X263">
        <f t="shared" si="33"/>
        <v>24.674647713040457</v>
      </c>
      <c r="AB263">
        <f t="shared" si="34"/>
        <v>119074.40607256515</v>
      </c>
      <c r="AE263">
        <f>ROW()</f>
        <v>263</v>
      </c>
      <c r="AF263">
        <f t="shared" ref="AF263:AF326" si="37">B263/C263</f>
        <v>0.94066666666666665</v>
      </c>
      <c r="AG263">
        <f>AG262*(1-(AG$1+AG$5))^($A263-$A262)*(1+2*(E263/E262-1))</f>
        <v>31318657613.896046</v>
      </c>
      <c r="AK263">
        <f t="shared" si="36"/>
        <v>5.5708930693578429</v>
      </c>
      <c r="AO263">
        <f>AO262*(1-AO$1+H262)^($A263-$A262)*(2-E263/E262)</f>
        <v>4.7743046699235903</v>
      </c>
    </row>
    <row r="264" spans="1:41" x14ac:dyDescent="0.25">
      <c r="A264" s="1">
        <v>38447</v>
      </c>
      <c r="B264" s="12">
        <v>13.68</v>
      </c>
      <c r="C264" s="12">
        <v>14.47</v>
      </c>
      <c r="D264">
        <v>178261.03</v>
      </c>
      <c r="E264">
        <v>182633.35</v>
      </c>
      <c r="F264">
        <v>113835.73</v>
      </c>
      <c r="G264">
        <v>116620.18</v>
      </c>
      <c r="H264">
        <f>(1/(1-91/360*VLOOKUP($A264,Tbills!$B$4:$C$974,2,1)/100))^((1)/91)-1</f>
        <v>7.6238960891039653E-5</v>
      </c>
      <c r="I264" s="2">
        <f t="shared" si="35"/>
        <v>118471.26924972724</v>
      </c>
      <c r="L264">
        <f t="shared" ref="L264:L327" si="38">L263*(1-L$1+H264)^($A264-$A263)*(1+2*(E264/E263-1))</f>
        <v>150163504384.98483</v>
      </c>
      <c r="O264">
        <f t="shared" ref="O264:O327" si="39">O263*(1-(O$1+O$5))^($A264-$A263)*(1+1.5*(E264/E263-1))</f>
        <v>110442006.83371724</v>
      </c>
      <c r="R264">
        <f t="shared" ref="R264:R327" si="40">R263*(1-IF($A264&lt;=R259,R$1,R$1+IF(AND(WEEKDAY($A264)&lt;&gt;1,WEEKDAY($A264)&lt;&gt;7),S$1,0)))^($A264-$A263)*(1-0.5*(E264/E263-1))</f>
        <v>10.967263003041511</v>
      </c>
      <c r="U264" s="2">
        <f t="shared" ref="U264:U327" si="41">U263*$F264/$F263*(1-U$1)^($A264-$A263)</f>
        <v>208.70584485795155</v>
      </c>
      <c r="X264">
        <f t="shared" ref="X264:X327" si="42">X263*(1-X$1+H264)^($A264-$A263)*(2-G264/G263)</f>
        <v>24.744856661924867</v>
      </c>
      <c r="AB264">
        <f t="shared" ref="AB264:AB327" si="43">AB263*$E264/$E263*(1-(AB$1+AB$5+IF(AND(WEEKDAY(A264)&lt;&gt;1,WEEKDAY(A264)&lt;&gt;7),IF(A264&lt;AC$2,AC$1,AC$3),0)))^($A264-$A263)</f>
        <v>117534.42575274011</v>
      </c>
      <c r="AE264">
        <f>ROW()</f>
        <v>264</v>
      </c>
      <c r="AF264">
        <f t="shared" si="37"/>
        <v>0.94540428472702132</v>
      </c>
      <c r="AG264">
        <f>AG263*(1-(AG$1+AG$5))^($A264-$A263)*(1+2*(E264/E263-1))</f>
        <v>30509701450.413063</v>
      </c>
      <c r="AK264">
        <f t="shared" si="36"/>
        <v>5.6424864725038839</v>
      </c>
      <c r="AO264">
        <f>AO263*(1-AO$1+H263)^($A264-$A263)*(2-E264/E263)</f>
        <v>4.8360759045527102</v>
      </c>
    </row>
    <row r="265" spans="1:41" x14ac:dyDescent="0.25">
      <c r="A265" s="1">
        <v>38448</v>
      </c>
      <c r="B265" s="12">
        <v>13.15</v>
      </c>
      <c r="C265" s="12">
        <v>14.08</v>
      </c>
      <c r="D265">
        <v>169285.31</v>
      </c>
      <c r="E265">
        <v>173423.55</v>
      </c>
      <c r="F265">
        <v>112452.92</v>
      </c>
      <c r="G265">
        <v>115194.66</v>
      </c>
      <c r="H265">
        <f>(1/(1-91/360*VLOOKUP($A265,Tbills!$B$4:$C$974,2,1)/100))^((1)/91)-1</f>
        <v>7.6238960891039653E-5</v>
      </c>
      <c r="I265" s="2">
        <f t="shared" ref="I265:I328" si="44">I264*$D265/$D264*(1-I$1)^($A265-$A264)</f>
        <v>112503.31335929618</v>
      </c>
      <c r="L265">
        <f t="shared" si="38"/>
        <v>135022860940.19997</v>
      </c>
      <c r="O265">
        <f t="shared" si="39"/>
        <v>102084543.68878308</v>
      </c>
      <c r="R265">
        <f t="shared" si="40"/>
        <v>11.243282253367555</v>
      </c>
      <c r="U265" s="2">
        <f t="shared" si="41"/>
        <v>206.16558090638239</v>
      </c>
      <c r="X265">
        <f t="shared" si="42"/>
        <v>25.0483113987151</v>
      </c>
      <c r="AB265">
        <f t="shared" si="43"/>
        <v>111603.5307846607</v>
      </c>
      <c r="AE265">
        <f>ROW()</f>
        <v>265</v>
      </c>
      <c r="AF265">
        <f t="shared" si="37"/>
        <v>0.93394886363636365</v>
      </c>
      <c r="AG265">
        <f>AG264*(1-(AG$1+AG$5))^($A265-$A264)*(1+2*(E265/E264-1))</f>
        <v>27431702110.403923</v>
      </c>
      <c r="AK265">
        <f t="shared" ref="AK265:AK328" si="45">AK264*(1-IF($A265&lt;=AK260,AK$1,AK$1+IF(AND(WEEKDAY($A265)&lt;&gt;1,WEEKDAY($A265)&lt;&gt;7),AL$1,0)))^($A265-$A264)*(2-$E265/$E264)</f>
        <v>5.9267486589704728</v>
      </c>
      <c r="AO265">
        <f>AO264*(1-AO$1+H264)^($A265-$A264)*(2-E265/E264)</f>
        <v>5.080148026257473</v>
      </c>
    </row>
    <row r="266" spans="1:41" x14ac:dyDescent="0.25">
      <c r="A266" s="1">
        <v>38449</v>
      </c>
      <c r="B266" s="12">
        <v>12.33</v>
      </c>
      <c r="C266" s="12">
        <v>13.67</v>
      </c>
      <c r="D266">
        <v>166238.41</v>
      </c>
      <c r="E266">
        <v>170288.94</v>
      </c>
      <c r="F266">
        <v>110522.46</v>
      </c>
      <c r="G266">
        <v>113208.35</v>
      </c>
      <c r="H266">
        <f>(1/(1-91/360*VLOOKUP($A266,Tbills!$B$4:$C$974,2,1)/100))^((1)/91)-1</f>
        <v>7.6238960891039653E-5</v>
      </c>
      <c r="I266" s="2">
        <f t="shared" si="44"/>
        <v>110475.7164230154</v>
      </c>
      <c r="L266">
        <f t="shared" si="38"/>
        <v>130145855451.22539</v>
      </c>
      <c r="O266">
        <f t="shared" si="39"/>
        <v>99313447.905650824</v>
      </c>
      <c r="R266">
        <f t="shared" si="40"/>
        <v>11.344379895506005</v>
      </c>
      <c r="U266" s="2">
        <f t="shared" si="41"/>
        <v>202.62143096900172</v>
      </c>
      <c r="X266">
        <f t="shared" si="42"/>
        <v>25.481221442015389</v>
      </c>
      <c r="AB266">
        <f t="shared" si="43"/>
        <v>109582.48953490888</v>
      </c>
      <c r="AE266">
        <f>ROW()</f>
        <v>266</v>
      </c>
      <c r="AF266">
        <f t="shared" si="37"/>
        <v>0.90197512801755675</v>
      </c>
      <c r="AG266">
        <f>AG265*(1-(AG$1+AG$5))^($A266-$A265)*(1+2*(E266/E265-1))</f>
        <v>26439161623.43005</v>
      </c>
      <c r="AK266">
        <f t="shared" si="45"/>
        <v>6.0335929049675041</v>
      </c>
      <c r="AO266">
        <f>AO265*(1-AO$1+H265)^($A266-$A265)*(2-E266/E265)</f>
        <v>5.1721741100699239</v>
      </c>
    </row>
    <row r="267" spans="1:41" x14ac:dyDescent="0.25">
      <c r="A267" s="1">
        <v>38450</v>
      </c>
      <c r="B267" s="12">
        <v>12.62</v>
      </c>
      <c r="C267" s="12">
        <v>13.87</v>
      </c>
      <c r="D267">
        <v>165849.09</v>
      </c>
      <c r="E267">
        <v>169877.15</v>
      </c>
      <c r="F267">
        <v>110262.59</v>
      </c>
      <c r="G267">
        <v>112933.53</v>
      </c>
      <c r="H267">
        <f>(1/(1-91/360*VLOOKUP($A267,Tbills!$B$4:$C$974,2,1)/100))^((1)/91)-1</f>
        <v>7.6238960891039653E-5</v>
      </c>
      <c r="I267" s="2">
        <f t="shared" si="44"/>
        <v>110214.3016947523</v>
      </c>
      <c r="L267">
        <f t="shared" si="38"/>
        <v>129520441530.91693</v>
      </c>
      <c r="O267">
        <f t="shared" si="39"/>
        <v>98949876.02326639</v>
      </c>
      <c r="R267">
        <f t="shared" si="40"/>
        <v>11.357582846624213</v>
      </c>
      <c r="U267" s="2">
        <f t="shared" si="41"/>
        <v>202.14008086004401</v>
      </c>
      <c r="X267">
        <f t="shared" si="42"/>
        <v>25.544081255723967</v>
      </c>
      <c r="AB267">
        <f t="shared" si="43"/>
        <v>109313.68754756803</v>
      </c>
      <c r="AE267">
        <f>ROW()</f>
        <v>267</v>
      </c>
      <c r="AF267">
        <f t="shared" si="37"/>
        <v>0.9098774333093006</v>
      </c>
      <c r="AG267">
        <f>AG266*(1-(AG$1+AG$5))^($A267-$A266)*(1+2*(E267/E266-1))</f>
        <v>26310405450.627754</v>
      </c>
      <c r="AK267">
        <f t="shared" si="45"/>
        <v>6.0479015469382693</v>
      </c>
      <c r="AO267">
        <f>AO266*(1-AO$1+H266)^($A267-$A266)*(2-E267/E266)</f>
        <v>5.184884891582155</v>
      </c>
    </row>
    <row r="268" spans="1:41" x14ac:dyDescent="0.25">
      <c r="A268" s="1">
        <v>38453</v>
      </c>
      <c r="B268" s="12">
        <v>11.98</v>
      </c>
      <c r="C268" s="12">
        <v>13.95</v>
      </c>
      <c r="D268">
        <v>164706.15</v>
      </c>
      <c r="E268">
        <v>168667.6</v>
      </c>
      <c r="F268">
        <v>111040.5</v>
      </c>
      <c r="G268">
        <v>113704.45</v>
      </c>
      <c r="H268">
        <f>(1/(1-91/360*VLOOKUP($A268,Tbills!$B$4:$C$974,2,1)/100))^((1)/91)-1</f>
        <v>7.5539651183342826E-5</v>
      </c>
      <c r="I268" s="2">
        <f t="shared" si="44"/>
        <v>109446.75932215789</v>
      </c>
      <c r="L268">
        <f t="shared" si="38"/>
        <v>127687651983.94658</v>
      </c>
      <c r="O268">
        <f t="shared" si="39"/>
        <v>97883173.519923791</v>
      </c>
      <c r="R268">
        <f t="shared" si="40"/>
        <v>11.396470978433435</v>
      </c>
      <c r="U268" s="2">
        <f t="shared" si="41"/>
        <v>203.55130210381219</v>
      </c>
      <c r="X268">
        <f t="shared" si="42"/>
        <v>25.372643651679333</v>
      </c>
      <c r="AB268">
        <f t="shared" si="43"/>
        <v>108524.00633286893</v>
      </c>
      <c r="AE268">
        <f>ROW()</f>
        <v>268</v>
      </c>
      <c r="AF268">
        <f t="shared" si="37"/>
        <v>0.85878136200716848</v>
      </c>
      <c r="AG268">
        <f>AG267*(1-(AG$1+AG$5))^($A268-$A267)*(1+2*(E268/E267-1))</f>
        <v>25933115720.333282</v>
      </c>
      <c r="AK268">
        <f t="shared" si="45"/>
        <v>6.0901124585349384</v>
      </c>
      <c r="AO268">
        <f>AO267*(1-AO$1+H267)^($A268-$A267)*(2-E268/E267)</f>
        <v>5.2224169586322349</v>
      </c>
    </row>
    <row r="269" spans="1:41" x14ac:dyDescent="0.25">
      <c r="A269" s="1">
        <v>38454</v>
      </c>
      <c r="B269" s="12">
        <v>11.3</v>
      </c>
      <c r="C269" s="12">
        <v>13.57</v>
      </c>
      <c r="D269">
        <v>160674.81</v>
      </c>
      <c r="E269">
        <v>164526.56</v>
      </c>
      <c r="F269">
        <v>109109.97</v>
      </c>
      <c r="G269">
        <v>111719.02</v>
      </c>
      <c r="H269">
        <f>(1/(1-91/360*VLOOKUP($A269,Tbills!$B$4:$C$974,2,1)/100))^((1)/91)-1</f>
        <v>7.5539651183342826E-5</v>
      </c>
      <c r="I269" s="2">
        <f t="shared" si="44"/>
        <v>106765.34219304111</v>
      </c>
      <c r="L269">
        <f t="shared" si="38"/>
        <v>121421492225.68364</v>
      </c>
      <c r="O269">
        <f t="shared" si="39"/>
        <v>94275230.611825153</v>
      </c>
      <c r="R269">
        <f t="shared" si="40"/>
        <v>11.53584961264978</v>
      </c>
      <c r="U269" s="2">
        <f t="shared" si="41"/>
        <v>200.00751905718542</v>
      </c>
      <c r="X269">
        <f t="shared" si="42"/>
        <v>25.816678830363948</v>
      </c>
      <c r="AB269">
        <f t="shared" si="43"/>
        <v>105855.89005464663</v>
      </c>
      <c r="AE269">
        <f>ROW()</f>
        <v>269</v>
      </c>
      <c r="AF269">
        <f t="shared" si="37"/>
        <v>0.83271923360353728</v>
      </c>
      <c r="AG269">
        <f>AG268*(1-(AG$1+AG$5))^($A269-$A268)*(1+2*(E269/E268-1))</f>
        <v>24658891734.037052</v>
      </c>
      <c r="AK269">
        <f t="shared" si="45"/>
        <v>6.2393431482742718</v>
      </c>
      <c r="AO269">
        <f>AO268*(1-AO$1+H268)^($A269-$A268)*(2-E269/E268)</f>
        <v>5.3508413335695426</v>
      </c>
    </row>
    <row r="270" spans="1:41" x14ac:dyDescent="0.25">
      <c r="A270" s="1">
        <v>38455</v>
      </c>
      <c r="B270" s="12">
        <v>13.31</v>
      </c>
      <c r="C270" s="12">
        <v>14.55</v>
      </c>
      <c r="D270">
        <v>167722.78</v>
      </c>
      <c r="E270">
        <v>171731.06</v>
      </c>
      <c r="F270">
        <v>111412.34</v>
      </c>
      <c r="G270">
        <v>114068</v>
      </c>
      <c r="H270">
        <f>(1/(1-91/360*VLOOKUP($A270,Tbills!$B$4:$C$974,2,1)/100))^((1)/91)-1</f>
        <v>7.5539651183342826E-5</v>
      </c>
      <c r="I270" s="2">
        <f t="shared" si="44"/>
        <v>111445.86612125112</v>
      </c>
      <c r="L270">
        <f t="shared" si="38"/>
        <v>132059418044.98128</v>
      </c>
      <c r="O270">
        <f t="shared" si="39"/>
        <v>100464212.03788863</v>
      </c>
      <c r="R270">
        <f t="shared" si="40"/>
        <v>11.282766258462434</v>
      </c>
      <c r="U270" s="2">
        <f t="shared" si="41"/>
        <v>204.22297219398988</v>
      </c>
      <c r="X270">
        <f t="shared" si="42"/>
        <v>25.27483730587786</v>
      </c>
      <c r="AB270">
        <f t="shared" si="43"/>
        <v>110487.39123841893</v>
      </c>
      <c r="AE270">
        <f>ROW()</f>
        <v>270</v>
      </c>
      <c r="AF270">
        <f t="shared" si="37"/>
        <v>0.91477663230240547</v>
      </c>
      <c r="AG270">
        <f>AG269*(1-(AG$1+AG$5))^($A270-$A269)*(1+2*(E270/E269-1))</f>
        <v>26817578336.11145</v>
      </c>
      <c r="AK270">
        <f t="shared" si="45"/>
        <v>5.9658489146950728</v>
      </c>
      <c r="AO270">
        <f>AO269*(1-AO$1+H269)^($A270-$A269)*(2-E270/E269)</f>
        <v>5.1167290907173228</v>
      </c>
    </row>
    <row r="271" spans="1:41" x14ac:dyDescent="0.25">
      <c r="A271" s="1">
        <v>38456</v>
      </c>
      <c r="B271" s="12">
        <v>14.53</v>
      </c>
      <c r="C271" s="12">
        <v>15.53</v>
      </c>
      <c r="D271">
        <v>177630.2</v>
      </c>
      <c r="E271">
        <v>181862.28</v>
      </c>
      <c r="F271">
        <v>115801.85</v>
      </c>
      <c r="G271">
        <v>118553.52</v>
      </c>
      <c r="H271">
        <f>(1/(1-91/360*VLOOKUP($A271,Tbills!$B$4:$C$974,2,1)/100))^((1)/91)-1</f>
        <v>7.5539651183342826E-5</v>
      </c>
      <c r="I271" s="2">
        <f t="shared" si="44"/>
        <v>118026.11897805973</v>
      </c>
      <c r="L271">
        <f t="shared" si="38"/>
        <v>147645504474.78339</v>
      </c>
      <c r="O271">
        <f t="shared" si="39"/>
        <v>109350808.94045313</v>
      </c>
      <c r="R271">
        <f t="shared" si="40"/>
        <v>10.949459632922355</v>
      </c>
      <c r="U271" s="2">
        <f t="shared" si="41"/>
        <v>212.26393176921692</v>
      </c>
      <c r="X271">
        <f t="shared" si="42"/>
        <v>24.281885664617633</v>
      </c>
      <c r="AB271">
        <f t="shared" si="43"/>
        <v>117001.48081389572</v>
      </c>
      <c r="AE271">
        <f>ROW()</f>
        <v>271</v>
      </c>
      <c r="AF271">
        <f t="shared" si="37"/>
        <v>0.93560849967804249</v>
      </c>
      <c r="AG271">
        <f>AG270*(1-(AG$1+AG$5))^($A271-$A270)*(1+2*(E271/E270-1))</f>
        <v>29980757230.188232</v>
      </c>
      <c r="AK271">
        <f t="shared" si="45"/>
        <v>5.613634060792597</v>
      </c>
      <c r="AO271">
        <f>AO270*(1-AO$1+H270)^($A271-$A270)*(2-E271/E270)</f>
        <v>4.81505489284479</v>
      </c>
    </row>
    <row r="272" spans="1:41" x14ac:dyDescent="0.25">
      <c r="A272" s="1">
        <v>38457</v>
      </c>
      <c r="B272" s="12">
        <v>17.739999999999998</v>
      </c>
      <c r="C272" s="12">
        <v>17.25</v>
      </c>
      <c r="D272">
        <v>185562.73</v>
      </c>
      <c r="E272">
        <v>189970.07</v>
      </c>
      <c r="F272">
        <v>120220.82</v>
      </c>
      <c r="G272">
        <v>123068.54</v>
      </c>
      <c r="H272">
        <f>(1/(1-91/360*VLOOKUP($A272,Tbills!$B$4:$C$974,2,1)/100))^((1)/91)-1</f>
        <v>7.5539651183342826E-5</v>
      </c>
      <c r="I272" s="2">
        <f t="shared" si="44"/>
        <v>123293.87017760602</v>
      </c>
      <c r="L272">
        <f t="shared" si="38"/>
        <v>160815055750.466</v>
      </c>
      <c r="O272">
        <f t="shared" si="39"/>
        <v>116659499.44988844</v>
      </c>
      <c r="R272">
        <f t="shared" si="40"/>
        <v>10.7049011105847</v>
      </c>
      <c r="U272" s="2">
        <f t="shared" si="41"/>
        <v>220.3584977332421</v>
      </c>
      <c r="X272">
        <f t="shared" si="42"/>
        <v>23.358029143983778</v>
      </c>
      <c r="AB272">
        <f t="shared" si="43"/>
        <v>122213.3834621618</v>
      </c>
      <c r="AE272">
        <f>ROW()</f>
        <v>272</v>
      </c>
      <c r="AF272">
        <f t="shared" si="37"/>
        <v>1.0284057971014491</v>
      </c>
      <c r="AG272">
        <f>AG271*(1-(AG$1+AG$5))^($A272-$A271)*(1+2*(E272/E271-1))</f>
        <v>32652862997.227974</v>
      </c>
      <c r="AK272">
        <f t="shared" si="45"/>
        <v>5.3631170463953044</v>
      </c>
      <c r="AO272">
        <f>AO271*(1-AO$1+H271)^($A272-$A271)*(2-E272/E271)</f>
        <v>4.6005673216176506</v>
      </c>
    </row>
    <row r="273" spans="1:41" x14ac:dyDescent="0.25">
      <c r="A273" s="1">
        <v>38460</v>
      </c>
      <c r="B273" s="12">
        <v>16.559999999999999</v>
      </c>
      <c r="C273" s="12">
        <v>16.55</v>
      </c>
      <c r="D273">
        <v>185578.95</v>
      </c>
      <c r="E273">
        <v>189943.62</v>
      </c>
      <c r="F273">
        <v>120462.21</v>
      </c>
      <c r="G273">
        <v>123287.75</v>
      </c>
      <c r="H273">
        <f>(1/(1-91/360*VLOOKUP($A273,Tbills!$B$4:$C$974,2,1)/100))^((1)/91)-1</f>
        <v>7.8197267440627272E-5</v>
      </c>
      <c r="I273" s="2">
        <f t="shared" si="44"/>
        <v>123295.62766992803</v>
      </c>
      <c r="L273">
        <f t="shared" si="38"/>
        <v>160786187220.52805</v>
      </c>
      <c r="O273">
        <f t="shared" si="39"/>
        <v>116623344.33090547</v>
      </c>
      <c r="R273">
        <f t="shared" si="40"/>
        <v>10.704194549441125</v>
      </c>
      <c r="U273" s="2">
        <f t="shared" si="41"/>
        <v>220.78480167605127</v>
      </c>
      <c r="X273">
        <f t="shared" si="42"/>
        <v>23.319306558237155</v>
      </c>
      <c r="AB273">
        <f t="shared" si="43"/>
        <v>122183.58669711524</v>
      </c>
      <c r="AE273">
        <f>ROW()</f>
        <v>273</v>
      </c>
      <c r="AF273">
        <f t="shared" si="37"/>
        <v>1.0006042296072506</v>
      </c>
      <c r="AG273">
        <f>AG272*(1-(AG$1+AG$5))^($A273-$A272)*(1+2*(E273/E272-1))</f>
        <v>32640470280.587368</v>
      </c>
      <c r="AK273">
        <f t="shared" si="45"/>
        <v>5.363114329900843</v>
      </c>
      <c r="AO273">
        <f>AO272*(1-AO$1+H272)^($A273-$A272)*(2-E273/E272)</f>
        <v>4.6017400663662089</v>
      </c>
    </row>
    <row r="274" spans="1:41" x14ac:dyDescent="0.25">
      <c r="A274" s="1">
        <v>38461</v>
      </c>
      <c r="B274" s="12">
        <v>14.96</v>
      </c>
      <c r="C274" s="12">
        <v>15.38</v>
      </c>
      <c r="D274">
        <v>178416.87</v>
      </c>
      <c r="E274">
        <v>182598.24</v>
      </c>
      <c r="F274">
        <v>117187.55</v>
      </c>
      <c r="G274">
        <v>119926.64</v>
      </c>
      <c r="H274">
        <f>(1/(1-91/360*VLOOKUP($A274,Tbills!$B$4:$C$974,2,1)/100))^((1)/91)-1</f>
        <v>7.8197267440627272E-5</v>
      </c>
      <c r="I274" s="2">
        <f t="shared" si="44"/>
        <v>118534.36816771451</v>
      </c>
      <c r="L274">
        <f t="shared" si="38"/>
        <v>148355437310.21454</v>
      </c>
      <c r="O274">
        <f t="shared" si="39"/>
        <v>109854665.5130365</v>
      </c>
      <c r="R274">
        <f t="shared" si="40"/>
        <v>10.910674238640466</v>
      </c>
      <c r="U274" s="2">
        <f t="shared" si="41"/>
        <v>214.77772244220046</v>
      </c>
      <c r="X274">
        <f t="shared" si="42"/>
        <v>23.956032148839011</v>
      </c>
      <c r="AB274">
        <f t="shared" si="43"/>
        <v>117454.48481613316</v>
      </c>
      <c r="AE274">
        <f>ROW()</f>
        <v>274</v>
      </c>
      <c r="AF274">
        <f t="shared" si="37"/>
        <v>0.9726918075422627</v>
      </c>
      <c r="AG274">
        <f>AG273*(1-(AG$1+AG$5))^($A274-$A273)*(1+2*(E274/E273-1))</f>
        <v>30114952010.173431</v>
      </c>
      <c r="AK274">
        <f t="shared" si="45"/>
        <v>5.5702538597093154</v>
      </c>
      <c r="AO274">
        <f>AO273*(1-AO$1+H273)^($A274-$A273)*(2-E274/E273)</f>
        <v>4.7798926347944333</v>
      </c>
    </row>
    <row r="275" spans="1:41" x14ac:dyDescent="0.25">
      <c r="A275" s="1">
        <v>38462</v>
      </c>
      <c r="B275" s="12">
        <v>16.920000000000002</v>
      </c>
      <c r="C275" s="12">
        <v>16.72</v>
      </c>
      <c r="D275">
        <v>183066.57</v>
      </c>
      <c r="E275">
        <v>187342.63</v>
      </c>
      <c r="F275">
        <v>120830.36</v>
      </c>
      <c r="G275">
        <v>123645.22</v>
      </c>
      <c r="H275">
        <f>(1/(1-91/360*VLOOKUP($A275,Tbills!$B$4:$C$974,2,1)/100))^((1)/91)-1</f>
        <v>7.8197267440627272E-5</v>
      </c>
      <c r="I275" s="2">
        <f t="shared" si="44"/>
        <v>121620.51207428248</v>
      </c>
      <c r="L275">
        <f t="shared" si="38"/>
        <v>156069927211.64319</v>
      </c>
      <c r="O275">
        <f t="shared" si="39"/>
        <v>114132295.73358636</v>
      </c>
      <c r="R275">
        <f t="shared" si="40"/>
        <v>10.768443194284419</v>
      </c>
      <c r="U275" s="2">
        <f t="shared" si="41"/>
        <v>221.44875226538647</v>
      </c>
      <c r="X275">
        <f t="shared" si="42"/>
        <v>23.214181168288878</v>
      </c>
      <c r="AB275">
        <f t="shared" si="43"/>
        <v>120502.06460092716</v>
      </c>
      <c r="AE275">
        <f>ROW()</f>
        <v>275</v>
      </c>
      <c r="AF275">
        <f t="shared" si="37"/>
        <v>1.0119617224880384</v>
      </c>
      <c r="AG275">
        <f>AG274*(1-(AG$1+AG$5))^($A275-$A274)*(1+2*(E275/E274-1))</f>
        <v>31678818223.558167</v>
      </c>
      <c r="AK275">
        <f t="shared" si="45"/>
        <v>5.4252710905081054</v>
      </c>
      <c r="AO275">
        <f>AO274*(1-AO$1+H274)^($A275-$A274)*(2-E275/E274)</f>
        <v>4.6558901227438545</v>
      </c>
    </row>
    <row r="276" spans="1:41" x14ac:dyDescent="0.25">
      <c r="A276" s="1">
        <v>38463</v>
      </c>
      <c r="B276" s="12">
        <v>14.41</v>
      </c>
      <c r="C276" s="12">
        <v>14.87</v>
      </c>
      <c r="D276">
        <v>173163.42</v>
      </c>
      <c r="E276">
        <v>177193.51</v>
      </c>
      <c r="F276">
        <v>113161.08</v>
      </c>
      <c r="G276">
        <v>115787.61</v>
      </c>
      <c r="H276">
        <f>(1/(1-91/360*VLOOKUP($A276,Tbills!$B$4:$C$974,2,1)/100))^((1)/91)-1</f>
        <v>7.8197267440627272E-5</v>
      </c>
      <c r="I276" s="2">
        <f t="shared" si="44"/>
        <v>115038.53647156047</v>
      </c>
      <c r="L276">
        <f t="shared" si="38"/>
        <v>139164619949.61984</v>
      </c>
      <c r="O276">
        <f t="shared" si="39"/>
        <v>104854239.07902318</v>
      </c>
      <c r="R276">
        <f t="shared" si="40"/>
        <v>11.059628621886016</v>
      </c>
      <c r="U276" s="2">
        <f t="shared" si="41"/>
        <v>207.38801849193615</v>
      </c>
      <c r="X276">
        <f t="shared" si="42"/>
        <v>24.690451646546197</v>
      </c>
      <c r="AB276">
        <f t="shared" si="43"/>
        <v>113969.99894960386</v>
      </c>
      <c r="AE276">
        <f>ROW()</f>
        <v>276</v>
      </c>
      <c r="AF276">
        <f t="shared" si="37"/>
        <v>0.96906523201076</v>
      </c>
      <c r="AG276">
        <f>AG275*(1-(AG$1+AG$5))^($A276-$A275)*(1+2*(E276/E275-1))</f>
        <v>28245522872.788589</v>
      </c>
      <c r="AK276">
        <f t="shared" si="45"/>
        <v>5.7189139434593264</v>
      </c>
      <c r="AO276">
        <f>AO275*(1-AO$1+H275)^($A276-$A275)*(2-E276/E275)</f>
        <v>4.9083210886229747</v>
      </c>
    </row>
    <row r="277" spans="1:41" x14ac:dyDescent="0.25">
      <c r="A277" s="1">
        <v>38464</v>
      </c>
      <c r="B277" s="12">
        <v>15.38</v>
      </c>
      <c r="C277" s="12">
        <v>15.52</v>
      </c>
      <c r="D277">
        <v>178358.58</v>
      </c>
      <c r="E277">
        <v>182495.73</v>
      </c>
      <c r="F277">
        <v>114701.88</v>
      </c>
      <c r="G277">
        <v>117355.12</v>
      </c>
      <c r="H277">
        <f>(1/(1-91/360*VLOOKUP($A277,Tbills!$B$4:$C$974,2,1)/100))^((1)/91)-1</f>
        <v>7.8197267440627272E-5</v>
      </c>
      <c r="I277" s="2">
        <f t="shared" si="44"/>
        <v>118486.9743606674</v>
      </c>
      <c r="L277">
        <f t="shared" si="38"/>
        <v>147498023905.33023</v>
      </c>
      <c r="O277">
        <f t="shared" si="39"/>
        <v>109556929.14516909</v>
      </c>
      <c r="R277">
        <f t="shared" si="40"/>
        <v>10.893665683833094</v>
      </c>
      <c r="U277" s="2">
        <f t="shared" si="41"/>
        <v>210.20668572020702</v>
      </c>
      <c r="X277">
        <f t="shared" si="42"/>
        <v>24.357200887459914</v>
      </c>
      <c r="AB277">
        <f t="shared" si="43"/>
        <v>117376.26844955162</v>
      </c>
      <c r="AE277">
        <f>ROW()</f>
        <v>277</v>
      </c>
      <c r="AF277">
        <f t="shared" si="37"/>
        <v>0.990979381443299</v>
      </c>
      <c r="AG277">
        <f>AG276*(1-(AG$1+AG$5))^($A277-$A276)*(1+2*(E277/E276-1))</f>
        <v>29934914317.37896</v>
      </c>
      <c r="AK277">
        <f t="shared" si="45"/>
        <v>5.547526600221814</v>
      </c>
      <c r="AO277">
        <f>AO276*(1-AO$1+H276)^($A277-$A276)*(2-E277/E276)</f>
        <v>4.7616439973031426</v>
      </c>
    </row>
    <row r="278" spans="1:41" x14ac:dyDescent="0.25">
      <c r="A278" s="1">
        <v>38467</v>
      </c>
      <c r="B278" s="12">
        <v>14.62</v>
      </c>
      <c r="C278" s="12">
        <v>15.26</v>
      </c>
      <c r="D278">
        <v>171934.16</v>
      </c>
      <c r="E278">
        <v>175879.48</v>
      </c>
      <c r="F278">
        <v>113182.05</v>
      </c>
      <c r="G278">
        <v>115772.6</v>
      </c>
      <c r="H278">
        <f>(1/(1-91/360*VLOOKUP($A278,Tbills!$B$4:$C$974,2,1)/100))^((1)/91)-1</f>
        <v>8.0295844591127263E-5</v>
      </c>
      <c r="I278" s="2">
        <f t="shared" si="44"/>
        <v>114210.75577787521</v>
      </c>
      <c r="L278">
        <f t="shared" si="38"/>
        <v>136817558604.68127</v>
      </c>
      <c r="O278">
        <f t="shared" si="39"/>
        <v>103588595.84566732</v>
      </c>
      <c r="R278">
        <f t="shared" si="40"/>
        <v>11.089632575714065</v>
      </c>
      <c r="U278" s="2">
        <f t="shared" si="41"/>
        <v>207.40621934350125</v>
      </c>
      <c r="X278">
        <f t="shared" si="42"/>
        <v>24.68886239085413</v>
      </c>
      <c r="AB278">
        <f t="shared" si="43"/>
        <v>113109.04570377509</v>
      </c>
      <c r="AE278">
        <f>ROW()</f>
        <v>278</v>
      </c>
      <c r="AF278">
        <f t="shared" si="37"/>
        <v>0.95806028833551771</v>
      </c>
      <c r="AG278">
        <f>AG277*(1-(AG$1+AG$5))^($A278-$A277)*(1+2*(E278/E277-1))</f>
        <v>27761570441.238228</v>
      </c>
      <c r="AK278">
        <f t="shared" si="45"/>
        <v>5.7478449451941147</v>
      </c>
      <c r="AO278">
        <f>AO277*(1-AO$1+H277)^($A278-$A277)*(2-E278/E277)</f>
        <v>4.934884002001219</v>
      </c>
    </row>
    <row r="279" spans="1:41" x14ac:dyDescent="0.25">
      <c r="A279" s="1">
        <v>38468</v>
      </c>
      <c r="B279" s="12">
        <v>14.91</v>
      </c>
      <c r="C279" s="12">
        <v>15.43</v>
      </c>
      <c r="D279">
        <v>175380.02</v>
      </c>
      <c r="E279">
        <v>179390.29</v>
      </c>
      <c r="F279">
        <v>114233.03</v>
      </c>
      <c r="G279">
        <v>116838.34</v>
      </c>
      <c r="H279">
        <f>(1/(1-91/360*VLOOKUP($A279,Tbills!$B$4:$C$974,2,1)/100))^((1)/91)-1</f>
        <v>8.0295844591127263E-5</v>
      </c>
      <c r="I279" s="2">
        <f t="shared" si="44"/>
        <v>116496.89754996207</v>
      </c>
      <c r="L279">
        <f t="shared" si="38"/>
        <v>142284705824.0347</v>
      </c>
      <c r="O279">
        <f t="shared" si="39"/>
        <v>106686668.88412754</v>
      </c>
      <c r="R279">
        <f t="shared" si="40"/>
        <v>10.978453676462781</v>
      </c>
      <c r="U279" s="2">
        <f t="shared" si="41"/>
        <v>209.32703697700688</v>
      </c>
      <c r="X279">
        <f t="shared" si="42"/>
        <v>24.462649484149818</v>
      </c>
      <c r="AB279">
        <f t="shared" si="43"/>
        <v>115362.84435090421</v>
      </c>
      <c r="AE279">
        <f>ROW()</f>
        <v>279</v>
      </c>
      <c r="AF279">
        <f t="shared" si="37"/>
        <v>0.96629941672067399</v>
      </c>
      <c r="AG279">
        <f>AG278*(1-(AG$1+AG$5))^($A279-$A278)*(1+2*(E279/E278-1))</f>
        <v>28868920140.836815</v>
      </c>
      <c r="AK279">
        <f t="shared" si="45"/>
        <v>5.6328472436002057</v>
      </c>
      <c r="AO279">
        <f>AO278*(1-AO$1+H278)^($A279-$A278)*(2-E279/E278)</f>
        <v>4.8365860074555114</v>
      </c>
    </row>
    <row r="280" spans="1:41" x14ac:dyDescent="0.25">
      <c r="A280" s="1">
        <v>38469</v>
      </c>
      <c r="B280" s="12">
        <v>14.87</v>
      </c>
      <c r="C280" s="12">
        <v>15.32</v>
      </c>
      <c r="D280">
        <v>175394.1</v>
      </c>
      <c r="E280">
        <v>179390.29</v>
      </c>
      <c r="F280">
        <v>114323.13</v>
      </c>
      <c r="G280">
        <v>116921.11</v>
      </c>
      <c r="H280">
        <f>(1/(1-91/360*VLOOKUP($A280,Tbills!$B$4:$C$974,2,1)/100))^((1)/91)-1</f>
        <v>8.0295844591127263E-5</v>
      </c>
      <c r="I280" s="2">
        <f t="shared" si="44"/>
        <v>116503.40941037188</v>
      </c>
      <c r="L280">
        <f t="shared" si="38"/>
        <v>142289698646.31573</v>
      </c>
      <c r="O280">
        <f t="shared" si="39"/>
        <v>106683073.68953227</v>
      </c>
      <c r="R280">
        <f t="shared" si="40"/>
        <v>10.977957390200695</v>
      </c>
      <c r="U280" s="2">
        <f t="shared" si="41"/>
        <v>209.48703312626742</v>
      </c>
      <c r="X280">
        <f t="shared" si="42"/>
        <v>24.44637849878124</v>
      </c>
      <c r="AB280">
        <f t="shared" si="43"/>
        <v>115358.82222165544</v>
      </c>
      <c r="AE280">
        <f>ROW()</f>
        <v>280</v>
      </c>
      <c r="AF280">
        <f t="shared" si="37"/>
        <v>0.97062663185378584</v>
      </c>
      <c r="AG280">
        <f>AG279*(1-(AG$1+AG$5))^($A280-$A279)*(1+2*(E280/E279-1))</f>
        <v>28867947297.774532</v>
      </c>
      <c r="AK280">
        <f t="shared" si="45"/>
        <v>5.6325848918107777</v>
      </c>
      <c r="AO280">
        <f>AO279*(1-AO$1+H279)^($A280-$A279)*(2-E280/E279)</f>
        <v>4.8367954777862447</v>
      </c>
    </row>
    <row r="281" spans="1:41" x14ac:dyDescent="0.25">
      <c r="A281" s="1">
        <v>38470</v>
      </c>
      <c r="B281" s="12">
        <v>16.86</v>
      </c>
      <c r="C281" s="12">
        <v>16.61</v>
      </c>
      <c r="D281">
        <v>184223.38</v>
      </c>
      <c r="E281">
        <v>188406.34</v>
      </c>
      <c r="F281">
        <v>117915.02</v>
      </c>
      <c r="G281">
        <v>120585.23</v>
      </c>
      <c r="H281">
        <f>(1/(1-91/360*VLOOKUP($A281,Tbills!$B$4:$C$974,2,1)/100))^((1)/91)-1</f>
        <v>8.0295844591127263E-5</v>
      </c>
      <c r="I281" s="2">
        <f t="shared" si="44"/>
        <v>122365.16808266511</v>
      </c>
      <c r="L281">
        <f t="shared" si="38"/>
        <v>156597985925.72308</v>
      </c>
      <c r="O281">
        <f t="shared" si="39"/>
        <v>114721949.97708128</v>
      </c>
      <c r="R281">
        <f t="shared" si="40"/>
        <v>10.701600770753217</v>
      </c>
      <c r="U281" s="2">
        <f t="shared" si="41"/>
        <v>216.0635856120052</v>
      </c>
      <c r="X281">
        <f t="shared" si="42"/>
        <v>23.681293799825681</v>
      </c>
      <c r="AB281">
        <f t="shared" si="43"/>
        <v>121152.46434610557</v>
      </c>
      <c r="AE281">
        <f>ROW()</f>
        <v>281</v>
      </c>
      <c r="AF281">
        <f t="shared" si="37"/>
        <v>1.0150511739915713</v>
      </c>
      <c r="AG281">
        <f>AG280*(1-(AG$1+AG$5))^($A281-$A280)*(1+2*(E281/E280-1))</f>
        <v>31768648656.459789</v>
      </c>
      <c r="AK281">
        <f t="shared" si="45"/>
        <v>5.3492453480778197</v>
      </c>
      <c r="AO281">
        <f>AO280*(1-AO$1+H280)^($A281-$A280)*(2-E281/E280)</f>
        <v>4.5938999455172054</v>
      </c>
    </row>
    <row r="282" spans="1:41" x14ac:dyDescent="0.25">
      <c r="A282" s="1">
        <v>38471</v>
      </c>
      <c r="B282" s="12">
        <v>15.31</v>
      </c>
      <c r="C282" s="12">
        <v>15.71</v>
      </c>
      <c r="D282">
        <v>182673</v>
      </c>
      <c r="E282">
        <v>186805.63</v>
      </c>
      <c r="F282">
        <v>117225.83</v>
      </c>
      <c r="G282">
        <v>119870.75</v>
      </c>
      <c r="H282">
        <f>(1/(1-91/360*VLOOKUP($A282,Tbills!$B$4:$C$974,2,1)/100))^((1)/91)-1</f>
        <v>8.0295844591127263E-5</v>
      </c>
      <c r="I282" s="2">
        <f t="shared" si="44"/>
        <v>121332.41344278265</v>
      </c>
      <c r="L282">
        <f t="shared" si="38"/>
        <v>153942458472.89542</v>
      </c>
      <c r="O282">
        <f t="shared" si="39"/>
        <v>113256107.85037234</v>
      </c>
      <c r="R282">
        <f t="shared" si="40"/>
        <v>10.746575621249292</v>
      </c>
      <c r="U282" s="2">
        <f t="shared" si="41"/>
        <v>214.79549902640795</v>
      </c>
      <c r="X282">
        <f t="shared" si="42"/>
        <v>23.822639625782756</v>
      </c>
      <c r="AB282">
        <f t="shared" si="43"/>
        <v>120118.95865146942</v>
      </c>
      <c r="AE282">
        <f>ROW()</f>
        <v>282</v>
      </c>
      <c r="AF282">
        <f t="shared" si="37"/>
        <v>0.97453851050286444</v>
      </c>
      <c r="AG282">
        <f>AG281*(1-(AG$1+AG$5))^($A282-$A281)*(1+2*(E282/E281-1))</f>
        <v>31227780126.504822</v>
      </c>
      <c r="AK282">
        <f t="shared" si="45"/>
        <v>5.394441553296816</v>
      </c>
      <c r="AO282">
        <f>AO281*(1-AO$1+H281)^($A282-$A281)*(2-E282/E281)</f>
        <v>4.6331306069111964</v>
      </c>
    </row>
    <row r="283" spans="1:41" x14ac:dyDescent="0.25">
      <c r="A283" s="1">
        <v>38474</v>
      </c>
      <c r="B283" s="12">
        <v>15.12</v>
      </c>
      <c r="C283" s="12">
        <v>15.5</v>
      </c>
      <c r="D283">
        <v>177309.55</v>
      </c>
      <c r="E283">
        <v>181275.84</v>
      </c>
      <c r="F283">
        <v>115023.1</v>
      </c>
      <c r="G283">
        <v>117589.45</v>
      </c>
      <c r="H283">
        <f>(1/(1-91/360*VLOOKUP($A283,Tbills!$B$4:$C$974,2,1)/100))^((1)/91)-1</f>
        <v>8.001601089535626E-5</v>
      </c>
      <c r="I283" s="2">
        <f t="shared" si="44"/>
        <v>117761.3656462692</v>
      </c>
      <c r="L283">
        <f t="shared" si="38"/>
        <v>144843624231.02515</v>
      </c>
      <c r="O283">
        <f t="shared" si="39"/>
        <v>108216283.45285398</v>
      </c>
      <c r="R283">
        <f t="shared" si="40"/>
        <v>10.904155900145616</v>
      </c>
      <c r="U283" s="2">
        <f t="shared" si="41"/>
        <v>210.74397097311657</v>
      </c>
      <c r="X283">
        <f t="shared" si="42"/>
        <v>24.2791500862219</v>
      </c>
      <c r="AB283">
        <f t="shared" si="43"/>
        <v>116551.0251789098</v>
      </c>
      <c r="AE283">
        <f>ROW()</f>
        <v>283</v>
      </c>
      <c r="AF283">
        <f t="shared" si="37"/>
        <v>0.97548387096774192</v>
      </c>
      <c r="AG283">
        <f>AG282*(1-(AG$1+AG$5))^($A283-$A282)*(1+2*(E283/E282-1))</f>
        <v>29376010754.477547</v>
      </c>
      <c r="AK283">
        <f t="shared" si="45"/>
        <v>5.5533509184036483</v>
      </c>
      <c r="AO283">
        <f>AO282*(1-AO$1+H282)^($A283-$A282)*(2-E283/E282)</f>
        <v>4.7708996114099982</v>
      </c>
    </row>
    <row r="284" spans="1:41" x14ac:dyDescent="0.25">
      <c r="A284" s="1">
        <v>38475</v>
      </c>
      <c r="B284" s="12">
        <v>14.53</v>
      </c>
      <c r="C284" s="12">
        <v>15.15</v>
      </c>
      <c r="D284">
        <v>175706.68</v>
      </c>
      <c r="E284">
        <v>179622.61</v>
      </c>
      <c r="F284">
        <v>113922.26</v>
      </c>
      <c r="G284">
        <v>116454.64</v>
      </c>
      <c r="H284">
        <f>(1/(1-91/360*VLOOKUP($A284,Tbills!$B$4:$C$974,2,1)/100))^((1)/91)-1</f>
        <v>8.001601089535626E-5</v>
      </c>
      <c r="I284" s="2">
        <f t="shared" si="44"/>
        <v>116693.96295076035</v>
      </c>
      <c r="L284">
        <f t="shared" si="38"/>
        <v>142206635687.52057</v>
      </c>
      <c r="O284">
        <f t="shared" si="39"/>
        <v>106732292.9109412</v>
      </c>
      <c r="R284">
        <f t="shared" si="40"/>
        <v>10.95338350545763</v>
      </c>
      <c r="U284" s="2">
        <f t="shared" si="41"/>
        <v>208.72193536439428</v>
      </c>
      <c r="X284">
        <f t="shared" si="42"/>
        <v>24.514513517934937</v>
      </c>
      <c r="AB284">
        <f t="shared" si="43"/>
        <v>115484.05697316625</v>
      </c>
      <c r="AE284">
        <f>ROW()</f>
        <v>284</v>
      </c>
      <c r="AF284">
        <f t="shared" si="37"/>
        <v>0.959075907590759</v>
      </c>
      <c r="AG284">
        <f>AG283*(1-(AG$1+AG$5))^($A284-$A283)*(1+2*(E284/E283-1))</f>
        <v>28839222277.961605</v>
      </c>
      <c r="AK284">
        <f t="shared" si="45"/>
        <v>5.6037362972682834</v>
      </c>
      <c r="AO284">
        <f>AO283*(1-AO$1+H283)^($A284-$A283)*(2-E284/E283)</f>
        <v>4.8146172295492766</v>
      </c>
    </row>
    <row r="285" spans="1:41" x14ac:dyDescent="0.25">
      <c r="A285" s="1">
        <v>38476</v>
      </c>
      <c r="B285" s="12">
        <v>13.85</v>
      </c>
      <c r="C285" s="12">
        <v>14.54</v>
      </c>
      <c r="D285">
        <v>168817.56</v>
      </c>
      <c r="E285">
        <v>172565.58</v>
      </c>
      <c r="F285">
        <v>111546.5</v>
      </c>
      <c r="G285">
        <v>114016.75</v>
      </c>
      <c r="H285">
        <f>(1/(1-91/360*VLOOKUP($A285,Tbills!$B$4:$C$974,2,1)/100))^((1)/91)-1</f>
        <v>8.001601089535626E-5</v>
      </c>
      <c r="I285" s="2">
        <f t="shared" si="44"/>
        <v>112115.88390466981</v>
      </c>
      <c r="L285">
        <f t="shared" si="38"/>
        <v>131037141638.80554</v>
      </c>
      <c r="O285">
        <f t="shared" si="39"/>
        <v>100438945.59462404</v>
      </c>
      <c r="R285">
        <f t="shared" si="40"/>
        <v>11.168047406507577</v>
      </c>
      <c r="U285" s="2">
        <f t="shared" si="41"/>
        <v>204.36421872364778</v>
      </c>
      <c r="X285">
        <f t="shared" si="42"/>
        <v>25.02878329224669</v>
      </c>
      <c r="AB285">
        <f t="shared" si="43"/>
        <v>110943.0403109305</v>
      </c>
      <c r="AE285">
        <f>ROW()</f>
        <v>285</v>
      </c>
      <c r="AF285">
        <f t="shared" si="37"/>
        <v>0.9525447042640991</v>
      </c>
      <c r="AG285">
        <f>AG284*(1-(AG$1+AG$5))^($A285-$A284)*(1+2*(E285/E284-1))</f>
        <v>26572250643.422371</v>
      </c>
      <c r="AK285">
        <f t="shared" si="45"/>
        <v>5.8236251661268614</v>
      </c>
      <c r="AO285">
        <f>AO284*(1-AO$1+H284)^($A285-$A284)*(2-E285/E284)</f>
        <v>5.0039896751650037</v>
      </c>
    </row>
    <row r="286" spans="1:41" x14ac:dyDescent="0.25">
      <c r="A286" s="1">
        <v>38477</v>
      </c>
      <c r="B286" s="12">
        <v>13.98</v>
      </c>
      <c r="C286" s="12">
        <v>14.31</v>
      </c>
      <c r="D286">
        <v>166702.35</v>
      </c>
      <c r="E286">
        <v>170389.6</v>
      </c>
      <c r="F286">
        <v>109680.25</v>
      </c>
      <c r="G286">
        <v>112100.05</v>
      </c>
      <c r="H286">
        <f>(1/(1-91/360*VLOOKUP($A286,Tbills!$B$4:$C$974,2,1)/100))^((1)/91)-1</f>
        <v>8.001601089535626E-5</v>
      </c>
      <c r="I286" s="2">
        <f t="shared" si="44"/>
        <v>110708.42151091399</v>
      </c>
      <c r="L286">
        <f t="shared" si="38"/>
        <v>127736940653.66092</v>
      </c>
      <c r="O286">
        <f t="shared" si="39"/>
        <v>98535885.13046439</v>
      </c>
      <c r="R286">
        <f t="shared" si="40"/>
        <v>11.237951576784527</v>
      </c>
      <c r="U286" s="2">
        <f t="shared" si="41"/>
        <v>200.940164415662</v>
      </c>
      <c r="X286">
        <f t="shared" si="42"/>
        <v>25.450629442843223</v>
      </c>
      <c r="AB286">
        <f t="shared" si="43"/>
        <v>109540.2755800376</v>
      </c>
      <c r="AE286">
        <f>ROW()</f>
        <v>286</v>
      </c>
      <c r="AF286">
        <f t="shared" si="37"/>
        <v>0.97693920335429774</v>
      </c>
      <c r="AG286">
        <f>AG285*(1-(AG$1+AG$5))^($A286-$A285)*(1+2*(E286/E285-1))</f>
        <v>25901247778.686371</v>
      </c>
      <c r="AK286">
        <f t="shared" si="45"/>
        <v>5.8967839933604118</v>
      </c>
      <c r="AO286">
        <f>AO285*(1-AO$1+H285)^($A286-$A285)*(2-E286/E285)</f>
        <v>5.067305933510907</v>
      </c>
    </row>
    <row r="287" spans="1:41" x14ac:dyDescent="0.25">
      <c r="A287" s="1">
        <v>38478</v>
      </c>
      <c r="B287" s="12">
        <v>14.05</v>
      </c>
      <c r="C287" s="12">
        <v>14.44</v>
      </c>
      <c r="D287">
        <v>167470.32</v>
      </c>
      <c r="E287">
        <v>171160.92</v>
      </c>
      <c r="F287">
        <v>110376.93</v>
      </c>
      <c r="G287">
        <v>112803.13</v>
      </c>
      <c r="H287">
        <f>(1/(1-91/360*VLOOKUP($A287,Tbills!$B$4:$C$974,2,1)/100))^((1)/91)-1</f>
        <v>8.001601089535626E-5</v>
      </c>
      <c r="I287" s="2">
        <f t="shared" si="44"/>
        <v>111215.72489383847</v>
      </c>
      <c r="L287">
        <f t="shared" si="38"/>
        <v>128897907205.87242</v>
      </c>
      <c r="O287">
        <f t="shared" si="39"/>
        <v>99201620.737464488</v>
      </c>
      <c r="R287">
        <f t="shared" si="40"/>
        <v>11.212008718213143</v>
      </c>
      <c r="U287" s="2">
        <f t="shared" si="41"/>
        <v>202.21158918782962</v>
      </c>
      <c r="X287">
        <f t="shared" si="42"/>
        <v>25.292093973596593</v>
      </c>
      <c r="AB287">
        <f t="shared" si="43"/>
        <v>110032.30631652086</v>
      </c>
      <c r="AE287">
        <f>ROW()</f>
        <v>287</v>
      </c>
      <c r="AF287">
        <f t="shared" si="37"/>
        <v>0.97299168975069261</v>
      </c>
      <c r="AG287">
        <f>AG286*(1-(AG$1+AG$5))^($A287-$A286)*(1+2*(E287/E286-1))</f>
        <v>26134866685.749092</v>
      </c>
      <c r="AK287">
        <f t="shared" si="45"/>
        <v>5.8698170176932329</v>
      </c>
      <c r="AO287">
        <f>AO286*(1-AO$1+H286)^($A287-$A286)*(2-E287/E286)</f>
        <v>5.0445843000001043</v>
      </c>
    </row>
    <row r="288" spans="1:41" x14ac:dyDescent="0.25">
      <c r="A288" s="1">
        <v>38481</v>
      </c>
      <c r="B288" s="12">
        <v>13.75</v>
      </c>
      <c r="C288" s="12">
        <v>13.98</v>
      </c>
      <c r="D288">
        <v>165105.12</v>
      </c>
      <c r="E288">
        <v>168702.51</v>
      </c>
      <c r="F288">
        <v>109746.11</v>
      </c>
      <c r="G288">
        <v>112131.36</v>
      </c>
      <c r="H288">
        <f>(1/(1-91/360*VLOOKUP($A288,Tbills!$B$4:$C$974,2,1)/100))^((1)/91)-1</f>
        <v>7.9456365113639293E-5</v>
      </c>
      <c r="I288" s="2">
        <f t="shared" si="44"/>
        <v>109636.99372800735</v>
      </c>
      <c r="L288">
        <f t="shared" si="38"/>
        <v>125208011780.68481</v>
      </c>
      <c r="O288">
        <f t="shared" si="39"/>
        <v>97054536.595264703</v>
      </c>
      <c r="R288">
        <f t="shared" si="40"/>
        <v>11.290997217488652</v>
      </c>
      <c r="U288" s="2">
        <f t="shared" si="41"/>
        <v>201.04121390762839</v>
      </c>
      <c r="X288">
        <f t="shared" si="42"/>
        <v>25.445956326706785</v>
      </c>
      <c r="AB288">
        <f t="shared" si="43"/>
        <v>108440.55263461181</v>
      </c>
      <c r="AE288">
        <f>ROW()</f>
        <v>288</v>
      </c>
      <c r="AF288">
        <f t="shared" si="37"/>
        <v>0.98354792560801141</v>
      </c>
      <c r="AG288">
        <f>AG287*(1-(AG$1+AG$5))^($A288-$A287)*(1+2*(E288/E287-1))</f>
        <v>25381542512.542561</v>
      </c>
      <c r="AK288">
        <f t="shared" si="45"/>
        <v>5.9532941734486178</v>
      </c>
      <c r="AO288">
        <f>AO287*(1-AO$1+H287)^($A288-$A287)*(2-E288/E287)</f>
        <v>5.1177010046417148</v>
      </c>
    </row>
    <row r="289" spans="1:41" x14ac:dyDescent="0.25">
      <c r="A289" s="1">
        <v>38482</v>
      </c>
      <c r="B289" s="12">
        <v>14.91</v>
      </c>
      <c r="C289" s="12">
        <v>15.03</v>
      </c>
      <c r="D289">
        <v>171285.21</v>
      </c>
      <c r="E289">
        <v>175003.85</v>
      </c>
      <c r="F289">
        <v>112427.87</v>
      </c>
      <c r="G289">
        <v>114862.5</v>
      </c>
      <c r="H289">
        <f>(1/(1-91/360*VLOOKUP($A289,Tbills!$B$4:$C$974,2,1)/100))^((1)/91)-1</f>
        <v>7.9456365113639293E-5</v>
      </c>
      <c r="I289" s="2">
        <f t="shared" si="44"/>
        <v>113738.06936332115</v>
      </c>
      <c r="L289">
        <f t="shared" si="38"/>
        <v>134566106278.20886</v>
      </c>
      <c r="O289">
        <f t="shared" si="39"/>
        <v>102488823.1236161</v>
      </c>
      <c r="R289">
        <f t="shared" si="40"/>
        <v>11.0796268808164</v>
      </c>
      <c r="U289" s="2">
        <f t="shared" si="41"/>
        <v>205.94884255208623</v>
      </c>
      <c r="X289">
        <f t="shared" si="42"/>
        <v>24.827233417374295</v>
      </c>
      <c r="AB289">
        <f t="shared" si="43"/>
        <v>112487.07891510583</v>
      </c>
      <c r="AE289">
        <f>ROW()</f>
        <v>289</v>
      </c>
      <c r="AF289">
        <f t="shared" si="37"/>
        <v>0.99201596806387227</v>
      </c>
      <c r="AG289">
        <f>AG288*(1-(AG$1+AG$5))^($A289-$A288)*(1+2*(E289/E288-1))</f>
        <v>27276715166.786095</v>
      </c>
      <c r="AK289">
        <f t="shared" si="45"/>
        <v>5.7306610853586015</v>
      </c>
      <c r="AO289">
        <f>AO288*(1-AO$1+H288)^($A289-$A288)*(2-E289/E288)</f>
        <v>4.9267549641683539</v>
      </c>
    </row>
    <row r="290" spans="1:41" x14ac:dyDescent="0.25">
      <c r="A290" s="1">
        <v>38483</v>
      </c>
      <c r="B290" s="12">
        <v>14.45</v>
      </c>
      <c r="C290" s="12">
        <v>14.86</v>
      </c>
      <c r="D290">
        <v>172300.66</v>
      </c>
      <c r="E290">
        <v>176027.44</v>
      </c>
      <c r="F290">
        <v>112928.87</v>
      </c>
      <c r="G290">
        <v>115365.22</v>
      </c>
      <c r="H290">
        <f>(1/(1-91/360*VLOOKUP($A290,Tbills!$B$4:$C$974,2,1)/100))^((1)/91)-1</f>
        <v>7.9456365113639293E-5</v>
      </c>
      <c r="I290" s="2">
        <f t="shared" si="44"/>
        <v>114409.56618640362</v>
      </c>
      <c r="L290">
        <f t="shared" si="38"/>
        <v>136144911950.88957</v>
      </c>
      <c r="O290">
        <f t="shared" si="39"/>
        <v>103384518.17443863</v>
      </c>
      <c r="R290">
        <f t="shared" si="40"/>
        <v>11.04672535491774</v>
      </c>
      <c r="U290" s="2">
        <f t="shared" si="41"/>
        <v>206.86154567209709</v>
      </c>
      <c r="X290">
        <f t="shared" si="42"/>
        <v>24.719621584014728</v>
      </c>
      <c r="AB290">
        <f t="shared" si="43"/>
        <v>113141.0662025054</v>
      </c>
      <c r="AE290">
        <f>ROW()</f>
        <v>290</v>
      </c>
      <c r="AF290">
        <f t="shared" si="37"/>
        <v>0.97240915208613732</v>
      </c>
      <c r="AG290">
        <f>AG289*(1-(AG$1+AG$5))^($A290-$A289)*(1+2*(E290/E289-1))</f>
        <v>27594865896.523479</v>
      </c>
      <c r="AK290">
        <f t="shared" si="45"/>
        <v>5.6968773485033175</v>
      </c>
      <c r="AO290">
        <f>AO289*(1-AO$1+H289)^($A290-$A289)*(2-E290/E289)</f>
        <v>4.8981466018139317</v>
      </c>
    </row>
    <row r="291" spans="1:41" x14ac:dyDescent="0.25">
      <c r="A291" s="1">
        <v>38484</v>
      </c>
      <c r="B291" s="12">
        <v>16.12</v>
      </c>
      <c r="C291" s="12">
        <v>16.43</v>
      </c>
      <c r="D291">
        <v>181763.55</v>
      </c>
      <c r="E291">
        <v>185681.02</v>
      </c>
      <c r="F291">
        <v>116953.37</v>
      </c>
      <c r="G291">
        <v>119467.38</v>
      </c>
      <c r="H291">
        <f>(1/(1-91/360*VLOOKUP($A291,Tbills!$B$4:$C$974,2,1)/100))^((1)/91)-1</f>
        <v>7.9456365113639293E-5</v>
      </c>
      <c r="I291" s="2">
        <f t="shared" si="44"/>
        <v>120690.08810479936</v>
      </c>
      <c r="L291">
        <f t="shared" si="38"/>
        <v>151082824243.61533</v>
      </c>
      <c r="O291">
        <f t="shared" si="39"/>
        <v>111885365.32706617</v>
      </c>
      <c r="R291">
        <f t="shared" si="40"/>
        <v>10.743331086528661</v>
      </c>
      <c r="U291" s="2">
        <f t="shared" si="41"/>
        <v>214.2283454574287</v>
      </c>
      <c r="X291">
        <f t="shared" si="42"/>
        <v>23.841653041747342</v>
      </c>
      <c r="AB291">
        <f t="shared" si="43"/>
        <v>119341.71244323261</v>
      </c>
      <c r="AE291">
        <f>ROW()</f>
        <v>291</v>
      </c>
      <c r="AF291">
        <f t="shared" si="37"/>
        <v>0.98113207547169823</v>
      </c>
      <c r="AG291">
        <f>AG290*(1-(AG$1+AG$5))^($A291-$A290)*(1+2*(E291/E290-1))</f>
        <v>30620512622.994667</v>
      </c>
      <c r="AK291">
        <f t="shared" si="45"/>
        <v>5.3842022003674437</v>
      </c>
      <c r="AO291">
        <f>AO290*(1-AO$1+H290)^($A291-$A290)*(2-E291/E290)</f>
        <v>4.6297223140044448</v>
      </c>
    </row>
    <row r="292" spans="1:41" x14ac:dyDescent="0.25">
      <c r="A292" s="1">
        <v>38485</v>
      </c>
      <c r="B292" s="12">
        <v>16.32</v>
      </c>
      <c r="C292" s="12">
        <v>16.82</v>
      </c>
      <c r="D292">
        <v>186001.9</v>
      </c>
      <c r="E292">
        <v>189995.96</v>
      </c>
      <c r="F292">
        <v>119014.08</v>
      </c>
      <c r="G292">
        <v>121562.89</v>
      </c>
      <c r="H292">
        <f>(1/(1-91/360*VLOOKUP($A292,Tbills!$B$4:$C$974,2,1)/100))^((1)/91)-1</f>
        <v>7.9456365113639293E-5</v>
      </c>
      <c r="I292" s="2">
        <f t="shared" si="44"/>
        <v>123501.31983110411</v>
      </c>
      <c r="L292">
        <f t="shared" si="38"/>
        <v>158110102249.13568</v>
      </c>
      <c r="O292">
        <f t="shared" si="39"/>
        <v>115781528.03268991</v>
      </c>
      <c r="R292">
        <f t="shared" si="40"/>
        <v>10.618021864857099</v>
      </c>
      <c r="U292" s="2">
        <f t="shared" si="41"/>
        <v>217.99771786508637</v>
      </c>
      <c r="X292">
        <f t="shared" si="42"/>
        <v>23.42445483489994</v>
      </c>
      <c r="AB292">
        <f t="shared" si="43"/>
        <v>122110.77189531561</v>
      </c>
      <c r="AE292">
        <f>ROW()</f>
        <v>292</v>
      </c>
      <c r="AF292">
        <f t="shared" si="37"/>
        <v>0.97027348394768131</v>
      </c>
      <c r="AG292">
        <f>AG291*(1-(AG$1+AG$5))^($A292-$A291)*(1+2*(E292/E291-1))</f>
        <v>32042579595.789371</v>
      </c>
      <c r="AK292">
        <f t="shared" si="45"/>
        <v>5.2588367170949226</v>
      </c>
      <c r="AO292">
        <f>AO291*(1-AO$1+H291)^($A292-$A291)*(2-E292/E291)</f>
        <v>4.5223267763865893</v>
      </c>
    </row>
    <row r="293" spans="1:41" x14ac:dyDescent="0.25">
      <c r="A293" s="1">
        <v>38488</v>
      </c>
      <c r="B293" s="12">
        <v>15.68</v>
      </c>
      <c r="C293" s="12">
        <v>15.93</v>
      </c>
      <c r="D293">
        <v>183028.15</v>
      </c>
      <c r="E293">
        <v>186913.06</v>
      </c>
      <c r="F293">
        <v>116559.3</v>
      </c>
      <c r="G293">
        <v>119026.56</v>
      </c>
      <c r="H293">
        <f>(1/(1-91/360*VLOOKUP($A293,Tbills!$B$4:$C$974,2,1)/100))^((1)/91)-1</f>
        <v>7.8057376700968462E-5</v>
      </c>
      <c r="I293" s="2">
        <f t="shared" si="44"/>
        <v>121517.9232982449</v>
      </c>
      <c r="L293">
        <f t="shared" si="38"/>
        <v>152994148135.13284</v>
      </c>
      <c r="O293">
        <f t="shared" si="39"/>
        <v>112952078.30369207</v>
      </c>
      <c r="R293">
        <f t="shared" si="40"/>
        <v>10.702714994942564</v>
      </c>
      <c r="U293" s="2">
        <f t="shared" si="41"/>
        <v>213.48568763577524</v>
      </c>
      <c r="X293">
        <f t="shared" si="42"/>
        <v>23.916137269724857</v>
      </c>
      <c r="AB293">
        <f t="shared" si="43"/>
        <v>120116.82158099052</v>
      </c>
      <c r="AE293">
        <f>ROW()</f>
        <v>293</v>
      </c>
      <c r="AF293">
        <f t="shared" si="37"/>
        <v>0.98430634023854358</v>
      </c>
      <c r="AG293">
        <f>AG292*(1-(AG$1+AG$5))^($A293-$A292)*(1+2*(E293/E292-1))</f>
        <v>30999591041.281784</v>
      </c>
      <c r="AK293">
        <f t="shared" si="45"/>
        <v>5.3434206244511735</v>
      </c>
      <c r="AO293">
        <f>AO292*(1-AO$1+H292)^($A293-$A292)*(2-E293/E292)</f>
        <v>4.5962922236119894</v>
      </c>
    </row>
    <row r="294" spans="1:41" x14ac:dyDescent="0.25">
      <c r="A294" s="1">
        <v>38489</v>
      </c>
      <c r="B294" s="12">
        <v>14.57</v>
      </c>
      <c r="C294" s="12">
        <v>15.25</v>
      </c>
      <c r="D294">
        <v>176361.89</v>
      </c>
      <c r="E294">
        <v>180090.71</v>
      </c>
      <c r="F294">
        <v>114005.15</v>
      </c>
      <c r="G294">
        <v>116409.06</v>
      </c>
      <c r="H294">
        <f>(1/(1-91/360*VLOOKUP($A294,Tbills!$B$4:$C$974,2,1)/100))^((1)/91)-1</f>
        <v>7.8057376700968462E-5</v>
      </c>
      <c r="I294" s="2">
        <f t="shared" si="44"/>
        <v>117089.13658614205</v>
      </c>
      <c r="L294">
        <f t="shared" si="38"/>
        <v>141830196399.32346</v>
      </c>
      <c r="O294">
        <f t="shared" si="39"/>
        <v>106764332.95410541</v>
      </c>
      <c r="R294">
        <f t="shared" si="40"/>
        <v>10.897547559837305</v>
      </c>
      <c r="U294" s="2">
        <f t="shared" si="41"/>
        <v>208.80250982322957</v>
      </c>
      <c r="X294">
        <f t="shared" si="42"/>
        <v>24.443078278331328</v>
      </c>
      <c r="AB294">
        <f t="shared" si="43"/>
        <v>115728.50759467861</v>
      </c>
      <c r="AE294">
        <f>ROW()</f>
        <v>294</v>
      </c>
      <c r="AF294">
        <f t="shared" si="37"/>
        <v>0.95540983606557384</v>
      </c>
      <c r="AG294">
        <f>AG293*(1-(AG$1+AG$5))^($A294-$A293)*(1+2*(E294/E293-1))</f>
        <v>28735644778.827854</v>
      </c>
      <c r="AK294">
        <f t="shared" si="45"/>
        <v>5.5381981881320721</v>
      </c>
      <c r="AO294">
        <f>AO293*(1-AO$1+H293)^($A294-$A293)*(2-E294/E293)</f>
        <v>4.7642531279421512</v>
      </c>
    </row>
    <row r="295" spans="1:41" x14ac:dyDescent="0.25">
      <c r="A295" s="1">
        <v>38490</v>
      </c>
      <c r="B295" s="12">
        <v>13.63</v>
      </c>
      <c r="C295" s="12">
        <v>14.24</v>
      </c>
      <c r="D295">
        <v>168600.18</v>
      </c>
      <c r="E295">
        <v>172150.84</v>
      </c>
      <c r="F295">
        <v>111333.04</v>
      </c>
      <c r="G295">
        <v>113671.52</v>
      </c>
      <c r="H295">
        <f>(1/(1-91/360*VLOOKUP($A295,Tbills!$B$4:$C$974,2,1)/100))^((1)/91)-1</f>
        <v>7.8057376700968462E-5</v>
      </c>
      <c r="I295" s="2">
        <f t="shared" si="44"/>
        <v>111933.29886912597</v>
      </c>
      <c r="L295">
        <f t="shared" si="38"/>
        <v>129328377067.00981</v>
      </c>
      <c r="O295">
        <f t="shared" si="39"/>
        <v>99700406.837774143</v>
      </c>
      <c r="R295">
        <f t="shared" si="40"/>
        <v>11.1372705410273</v>
      </c>
      <c r="U295" s="2">
        <f t="shared" si="41"/>
        <v>203.90351964716203</v>
      </c>
      <c r="X295">
        <f t="shared" si="42"/>
        <v>25.018922771877818</v>
      </c>
      <c r="AB295">
        <f t="shared" si="43"/>
        <v>110622.39238611734</v>
      </c>
      <c r="AE295">
        <f>ROW()</f>
        <v>295</v>
      </c>
      <c r="AF295">
        <f t="shared" si="37"/>
        <v>0.9571629213483146</v>
      </c>
      <c r="AG295">
        <f>AG294*(1-(AG$1+AG$5))^($A295-$A294)*(1+2*(E295/E294-1))</f>
        <v>26200957776.820801</v>
      </c>
      <c r="AK295">
        <f t="shared" si="45"/>
        <v>5.7820979005956881</v>
      </c>
      <c r="AO295">
        <f>AO294*(1-AO$1+H294)^($A295-$A294)*(2-E295/E294)</f>
        <v>4.9745046339219305</v>
      </c>
    </row>
    <row r="296" spans="1:41" x14ac:dyDescent="0.25">
      <c r="A296" s="1">
        <v>38491</v>
      </c>
      <c r="B296" s="12">
        <v>13.32</v>
      </c>
      <c r="C296" s="12">
        <v>13.89</v>
      </c>
      <c r="D296">
        <v>165588.06</v>
      </c>
      <c r="E296">
        <v>169061.85</v>
      </c>
      <c r="F296">
        <v>110341.3</v>
      </c>
      <c r="G296">
        <v>112650.07</v>
      </c>
      <c r="H296">
        <f>(1/(1-91/360*VLOOKUP($A296,Tbills!$B$4:$C$974,2,1)/100))^((1)/91)-1</f>
        <v>7.8057376700968462E-5</v>
      </c>
      <c r="I296" s="2">
        <f t="shared" si="44"/>
        <v>109930.87827228985</v>
      </c>
      <c r="L296">
        <f t="shared" si="38"/>
        <v>124691263702.02365</v>
      </c>
      <c r="O296">
        <f t="shared" si="39"/>
        <v>97013674.906169772</v>
      </c>
      <c r="R296">
        <f t="shared" si="40"/>
        <v>11.236683410745091</v>
      </c>
      <c r="U296" s="2">
        <f t="shared" si="41"/>
        <v>202.08224644895608</v>
      </c>
      <c r="X296">
        <f t="shared" si="42"/>
        <v>25.244779098005292</v>
      </c>
      <c r="AB296">
        <f t="shared" si="43"/>
        <v>108633.65093936815</v>
      </c>
      <c r="AE296">
        <f>ROW()</f>
        <v>296</v>
      </c>
      <c r="AF296">
        <f t="shared" si="37"/>
        <v>0.95896328293736499</v>
      </c>
      <c r="AG296">
        <f>AG295*(1-(AG$1+AG$5))^($A296-$A295)*(1+2*(E296/E295-1))</f>
        <v>25259832327.748821</v>
      </c>
      <c r="AK296">
        <f t="shared" si="45"/>
        <v>5.8855748859461272</v>
      </c>
      <c r="AO296">
        <f>AO295*(1-AO$1+H295)^($A296-$A295)*(2-E296/E295)</f>
        <v>5.0639726726078536</v>
      </c>
    </row>
    <row r="297" spans="1:41" x14ac:dyDescent="0.25">
      <c r="A297" s="1">
        <v>38492</v>
      </c>
      <c r="B297" s="12">
        <v>13.14</v>
      </c>
      <c r="C297" s="12">
        <v>14.12</v>
      </c>
      <c r="D297">
        <v>163362.35999999999</v>
      </c>
      <c r="E297">
        <v>166776.26</v>
      </c>
      <c r="F297">
        <v>110266.79</v>
      </c>
      <c r="G297">
        <v>112565.21</v>
      </c>
      <c r="H297">
        <f>(1/(1-91/360*VLOOKUP($A297,Tbills!$B$4:$C$974,2,1)/100))^((1)/91)-1</f>
        <v>7.8057376700968462E-5</v>
      </c>
      <c r="I297" s="2">
        <f t="shared" si="44"/>
        <v>108450.63235592691</v>
      </c>
      <c r="L297">
        <f t="shared" si="38"/>
        <v>121323783691.93022</v>
      </c>
      <c r="O297">
        <f t="shared" si="39"/>
        <v>95043143.284776539</v>
      </c>
      <c r="R297">
        <f t="shared" si="40"/>
        <v>11.312127802987348</v>
      </c>
      <c r="U297" s="2">
        <f t="shared" si="41"/>
        <v>201.94086252356198</v>
      </c>
      <c r="X297">
        <f t="shared" si="42"/>
        <v>25.264833758752388</v>
      </c>
      <c r="AB297">
        <f t="shared" si="43"/>
        <v>107161.2687670767</v>
      </c>
      <c r="AE297">
        <f>ROW()</f>
        <v>297</v>
      </c>
      <c r="AF297">
        <f t="shared" si="37"/>
        <v>0.93059490084985841</v>
      </c>
      <c r="AG297">
        <f>AG296*(1-(AG$1+AG$5))^($A297-$A296)*(1+2*(E297/E296-1))</f>
        <v>24576015970.744381</v>
      </c>
      <c r="AK297">
        <f t="shared" si="45"/>
        <v>5.9648656359676018</v>
      </c>
      <c r="AO297">
        <f>AO296*(1-AO$1+H296)^($A297-$A296)*(2-E297/E296)</f>
        <v>5.1326445972417254</v>
      </c>
    </row>
    <row r="298" spans="1:41" x14ac:dyDescent="0.25">
      <c r="A298" s="1">
        <v>38495</v>
      </c>
      <c r="B298" s="12">
        <v>12.95</v>
      </c>
      <c r="C298" s="12">
        <v>13.53</v>
      </c>
      <c r="D298">
        <v>160007.99</v>
      </c>
      <c r="E298">
        <v>163312.73000000001</v>
      </c>
      <c r="F298">
        <v>108306.61</v>
      </c>
      <c r="G298">
        <v>110537.81</v>
      </c>
      <c r="H298">
        <f>(1/(1-91/360*VLOOKUP($A298,Tbills!$B$4:$C$974,2,1)/100))^((1)/91)-1</f>
        <v>8.0715608642201175E-5</v>
      </c>
      <c r="I298" s="2">
        <f t="shared" si="44"/>
        <v>106216.01173599569</v>
      </c>
      <c r="L298">
        <f t="shared" si="38"/>
        <v>116296982769.63602</v>
      </c>
      <c r="O298">
        <f t="shared" si="39"/>
        <v>92073118.28948094</v>
      </c>
      <c r="R298">
        <f t="shared" si="40"/>
        <v>11.428040276159662</v>
      </c>
      <c r="U298" s="2">
        <f t="shared" si="41"/>
        <v>198.33651058488988</v>
      </c>
      <c r="X298">
        <f t="shared" si="42"/>
        <v>25.723250271461559</v>
      </c>
      <c r="AB298">
        <f t="shared" si="43"/>
        <v>104924.81914782932</v>
      </c>
      <c r="AE298">
        <f>ROW()</f>
        <v>298</v>
      </c>
      <c r="AF298">
        <f t="shared" si="37"/>
        <v>0.95713229859571325</v>
      </c>
      <c r="AG298">
        <f>AG297*(1-(AG$1+AG$5))^($A298-$A297)*(1+2*(E298/E297-1))</f>
        <v>23552868703.777081</v>
      </c>
      <c r="AK298">
        <f t="shared" si="45"/>
        <v>6.0878904108707834</v>
      </c>
      <c r="AO298">
        <f>AO297*(1-AO$1+H297)^($A298-$A297)*(2-E298/E297)</f>
        <v>5.2398824874427152</v>
      </c>
    </row>
    <row r="299" spans="1:41" x14ac:dyDescent="0.25">
      <c r="A299" s="1">
        <v>38496</v>
      </c>
      <c r="B299" s="12">
        <v>12.69</v>
      </c>
      <c r="C299" s="12">
        <v>13.62</v>
      </c>
      <c r="D299">
        <v>159171.93</v>
      </c>
      <c r="E299">
        <v>162446.22</v>
      </c>
      <c r="F299">
        <v>108089.12</v>
      </c>
      <c r="G299">
        <v>110306.92</v>
      </c>
      <c r="H299">
        <f>(1/(1-91/360*VLOOKUP($A299,Tbills!$B$4:$C$974,2,1)/100))^((1)/91)-1</f>
        <v>8.0715608642201175E-5</v>
      </c>
      <c r="I299" s="2">
        <f t="shared" si="44"/>
        <v>105658.44456650477</v>
      </c>
      <c r="L299">
        <f t="shared" si="38"/>
        <v>115066964032.108</v>
      </c>
      <c r="O299">
        <f t="shared" si="39"/>
        <v>91337253.422303379</v>
      </c>
      <c r="R299">
        <f t="shared" si="40"/>
        <v>11.457839929683342</v>
      </c>
      <c r="U299" s="2">
        <f t="shared" si="41"/>
        <v>197.9334055210133</v>
      </c>
      <c r="X299">
        <f t="shared" si="42"/>
        <v>25.778107885572627</v>
      </c>
      <c r="AB299">
        <f t="shared" si="43"/>
        <v>104364.46682890077</v>
      </c>
      <c r="AE299">
        <f>ROW()</f>
        <v>299</v>
      </c>
      <c r="AF299">
        <f t="shared" si="37"/>
        <v>0.93171806167400884</v>
      </c>
      <c r="AG299">
        <f>AG298*(1-(AG$1+AG$5))^($A299-$A298)*(1+2*(E299/E298-1))</f>
        <v>23302148271.624023</v>
      </c>
      <c r="AK299">
        <f t="shared" si="45"/>
        <v>6.1199066879972861</v>
      </c>
      <c r="AO299">
        <f>AO298*(1-AO$1+H298)^($A299-$A298)*(2-E299/E298)</f>
        <v>5.2679147787365519</v>
      </c>
    </row>
    <row r="300" spans="1:41" x14ac:dyDescent="0.25">
      <c r="A300" s="1">
        <v>38497</v>
      </c>
      <c r="B300" s="12">
        <v>12.58</v>
      </c>
      <c r="C300" s="12">
        <v>13.67</v>
      </c>
      <c r="D300">
        <v>160565.06</v>
      </c>
      <c r="E300">
        <v>163854.89000000001</v>
      </c>
      <c r="F300">
        <v>108100.98</v>
      </c>
      <c r="G300">
        <v>110310.12</v>
      </c>
      <c r="H300">
        <f>(1/(1-91/360*VLOOKUP($A300,Tbills!$B$4:$C$974,2,1)/100))^((1)/91)-1</f>
        <v>8.0715608642201175E-5</v>
      </c>
      <c r="I300" s="2">
        <f t="shared" si="44"/>
        <v>106580.60641015998</v>
      </c>
      <c r="L300">
        <f t="shared" si="38"/>
        <v>117066752235.35933</v>
      </c>
      <c r="O300">
        <f t="shared" si="39"/>
        <v>92522196.781981468</v>
      </c>
      <c r="R300">
        <f t="shared" si="40"/>
        <v>11.407645268014633</v>
      </c>
      <c r="U300" s="2">
        <f t="shared" si="41"/>
        <v>197.95029676887339</v>
      </c>
      <c r="X300">
        <f t="shared" si="42"/>
        <v>25.778487289637923</v>
      </c>
      <c r="AB300">
        <f t="shared" si="43"/>
        <v>105265.80438873434</v>
      </c>
      <c r="AE300">
        <f>ROW()</f>
        <v>300</v>
      </c>
      <c r="AF300">
        <f t="shared" si="37"/>
        <v>0.92026335040234086</v>
      </c>
      <c r="AG300">
        <f>AG299*(1-(AG$1+AG$5))^($A300-$A299)*(1+2*(E300/E299-1))</f>
        <v>23705483610.066631</v>
      </c>
      <c r="AK300">
        <f t="shared" si="45"/>
        <v>6.0665546889539268</v>
      </c>
      <c r="AO300">
        <f>AO299*(1-AO$1+H299)^($A300-$A299)*(2-E300/E299)</f>
        <v>5.2224618495348212</v>
      </c>
    </row>
    <row r="301" spans="1:41" x14ac:dyDescent="0.25">
      <c r="A301" s="1">
        <v>38498</v>
      </c>
      <c r="B301" s="12">
        <v>12.24</v>
      </c>
      <c r="C301" s="12">
        <v>13.26</v>
      </c>
      <c r="D301">
        <v>155404.72</v>
      </c>
      <c r="E301">
        <v>158575.59</v>
      </c>
      <c r="F301">
        <v>107042.88</v>
      </c>
      <c r="G301">
        <v>109221.49</v>
      </c>
      <c r="H301">
        <f>(1/(1-91/360*VLOOKUP($A301,Tbills!$B$4:$C$974,2,1)/100))^((1)/91)-1</f>
        <v>8.0715608642201175E-5</v>
      </c>
      <c r="I301" s="2">
        <f t="shared" si="44"/>
        <v>103152.73714291827</v>
      </c>
      <c r="L301">
        <f t="shared" si="38"/>
        <v>109527009302.03918</v>
      </c>
      <c r="O301">
        <f t="shared" si="39"/>
        <v>88047720.381570742</v>
      </c>
      <c r="R301">
        <f t="shared" si="40"/>
        <v>11.590894798029215</v>
      </c>
      <c r="U301" s="2">
        <f t="shared" si="41"/>
        <v>196.0079658442076</v>
      </c>
      <c r="X301">
        <f t="shared" si="42"/>
        <v>26.034028772936644</v>
      </c>
      <c r="AB301">
        <f t="shared" si="43"/>
        <v>101870.65549394659</v>
      </c>
      <c r="AE301">
        <f>ROW()</f>
        <v>301</v>
      </c>
      <c r="AF301">
        <f t="shared" si="37"/>
        <v>0.92307692307692313</v>
      </c>
      <c r="AG301">
        <f>AG300*(1-(AG$1+AG$5))^($A301-$A300)*(1+2*(E301/E300-1))</f>
        <v>22177185133.226086</v>
      </c>
      <c r="AK301">
        <f t="shared" si="45"/>
        <v>6.261723554460743</v>
      </c>
      <c r="AO301">
        <f>AO300*(1-AO$1+H300)^($A301-$A300)*(2-E301/E300)</f>
        <v>5.3909619705981742</v>
      </c>
    </row>
    <row r="302" spans="1:41" x14ac:dyDescent="0.25">
      <c r="A302" s="1">
        <v>38499</v>
      </c>
      <c r="B302" s="12">
        <v>12.15</v>
      </c>
      <c r="C302" s="12">
        <v>13.42</v>
      </c>
      <c r="D302">
        <v>156008.45000000001</v>
      </c>
      <c r="E302">
        <v>159178.84</v>
      </c>
      <c r="F302">
        <v>107364.2</v>
      </c>
      <c r="G302">
        <v>109540.53</v>
      </c>
      <c r="H302">
        <f>(1/(1-91/360*VLOOKUP($A302,Tbills!$B$4:$C$974,2,1)/100))^((1)/91)-1</f>
        <v>8.0715608642201175E-5</v>
      </c>
      <c r="I302" s="2">
        <f t="shared" si="44"/>
        <v>103550.94901631642</v>
      </c>
      <c r="L302">
        <f t="shared" si="38"/>
        <v>110364249006.59642</v>
      </c>
      <c r="O302">
        <f t="shared" si="39"/>
        <v>88547160.355124965</v>
      </c>
      <c r="R302">
        <f t="shared" si="40"/>
        <v>11.568324900842775</v>
      </c>
      <c r="U302" s="2">
        <f t="shared" si="41"/>
        <v>196.59154642518277</v>
      </c>
      <c r="X302">
        <f t="shared" si="42"/>
        <v>25.95911753943534</v>
      </c>
      <c r="AB302">
        <f t="shared" si="43"/>
        <v>102254.62451260518</v>
      </c>
      <c r="AE302">
        <f>ROW()</f>
        <v>302</v>
      </c>
      <c r="AF302">
        <f t="shared" si="37"/>
        <v>0.90536512667660207</v>
      </c>
      <c r="AG302">
        <f>AG301*(1-(AG$1+AG$5))^($A302-$A301)*(1+2*(E302/E301-1))</f>
        <v>22345164090.105747</v>
      </c>
      <c r="AK302">
        <f t="shared" si="45"/>
        <v>6.2376123019621019</v>
      </c>
      <c r="AO302">
        <f>AO301*(1-AO$1+H301)^($A302-$A301)*(2-E302/E301)</f>
        <v>5.3706886301030847</v>
      </c>
    </row>
    <row r="303" spans="1:41" x14ac:dyDescent="0.25">
      <c r="A303" s="1">
        <v>38503</v>
      </c>
      <c r="B303" s="12">
        <v>13.29</v>
      </c>
      <c r="C303" s="12">
        <v>13.97</v>
      </c>
      <c r="D303">
        <v>157467.73000000001</v>
      </c>
      <c r="E303">
        <v>160616.37</v>
      </c>
      <c r="F303">
        <v>108145.76</v>
      </c>
      <c r="G303">
        <v>110302.56</v>
      </c>
      <c r="H303">
        <f>(1/(1-91/360*VLOOKUP($A303,Tbills!$B$4:$C$974,2,1)/100))^((1)/91)-1</f>
        <v>8.1835058696855256E-5</v>
      </c>
      <c r="I303" s="2">
        <f t="shared" si="44"/>
        <v>104509.35543706016</v>
      </c>
      <c r="L303">
        <f t="shared" si="38"/>
        <v>112374091869.67738</v>
      </c>
      <c r="O303">
        <f t="shared" si="39"/>
        <v>89734555.948756993</v>
      </c>
      <c r="R303">
        <f t="shared" si="40"/>
        <v>11.5140064222217</v>
      </c>
      <c r="U303" s="2">
        <f t="shared" si="41"/>
        <v>198.00332552754242</v>
      </c>
      <c r="X303">
        <f t="shared" si="42"/>
        <v>25.783155110961442</v>
      </c>
      <c r="AB303">
        <f t="shared" si="43"/>
        <v>103163.6884910314</v>
      </c>
      <c r="AE303">
        <f>ROW()</f>
        <v>303</v>
      </c>
      <c r="AF303">
        <f t="shared" si="37"/>
        <v>0.95132426628489608</v>
      </c>
      <c r="AG303">
        <f>AG302*(1-(AG$1+AG$5))^($A303-$A302)*(1+2*(E303/E302-1))</f>
        <v>22745692231.11924</v>
      </c>
      <c r="AK303">
        <f t="shared" si="45"/>
        <v>6.1801294772834048</v>
      </c>
      <c r="AO303">
        <f>AO302*(1-AO$1+H302)^($A303-$A302)*(2-E303/E302)</f>
        <v>5.3231174201211635</v>
      </c>
    </row>
    <row r="304" spans="1:41" x14ac:dyDescent="0.25">
      <c r="A304" s="1">
        <v>38504</v>
      </c>
      <c r="B304" s="12">
        <v>12.36</v>
      </c>
      <c r="C304" s="12">
        <v>13.64</v>
      </c>
      <c r="D304">
        <v>154598.49</v>
      </c>
      <c r="E304">
        <v>157676.60999999999</v>
      </c>
      <c r="F304">
        <v>107367.89</v>
      </c>
      <c r="G304">
        <v>109500.15</v>
      </c>
      <c r="H304">
        <f>(1/(1-91/360*VLOOKUP($A304,Tbills!$B$4:$C$974,2,1)/100))^((1)/91)-1</f>
        <v>8.1835058696855256E-5</v>
      </c>
      <c r="I304" s="2">
        <f t="shared" si="44"/>
        <v>102602.5749943605</v>
      </c>
      <c r="L304">
        <f t="shared" si="38"/>
        <v>108264493387.41948</v>
      </c>
      <c r="O304">
        <f t="shared" si="39"/>
        <v>87267998.861439899</v>
      </c>
      <c r="R304">
        <f t="shared" si="40"/>
        <v>11.618851541594161</v>
      </c>
      <c r="U304" s="2">
        <f t="shared" si="41"/>
        <v>196.57433541434588</v>
      </c>
      <c r="X304">
        <f t="shared" si="42"/>
        <v>25.97188270611117</v>
      </c>
      <c r="AB304">
        <f t="shared" si="43"/>
        <v>101271.9534397198</v>
      </c>
      <c r="AE304">
        <f>ROW()</f>
        <v>304</v>
      </c>
      <c r="AF304">
        <f t="shared" si="37"/>
        <v>0.90615835777126097</v>
      </c>
      <c r="AG304">
        <f>AG303*(1-(AG$1+AG$5))^($A304-$A303)*(1+2*(E304/E303-1))</f>
        <v>21912325383.291771</v>
      </c>
      <c r="AK304">
        <f t="shared" si="45"/>
        <v>6.2929512224537207</v>
      </c>
      <c r="AO304">
        <f>AO303*(1-AO$1+H303)^($A304-$A303)*(2-E304/E303)</f>
        <v>5.4207894959663028</v>
      </c>
    </row>
    <row r="305" spans="1:41" x14ac:dyDescent="0.25">
      <c r="A305" s="1">
        <v>38505</v>
      </c>
      <c r="B305" s="12">
        <v>11.84</v>
      </c>
      <c r="C305" s="12">
        <v>13.39</v>
      </c>
      <c r="D305">
        <v>153439.20000000001</v>
      </c>
      <c r="E305">
        <v>156481.34</v>
      </c>
      <c r="F305">
        <v>107445.51</v>
      </c>
      <c r="G305">
        <v>109570.35</v>
      </c>
      <c r="H305">
        <f>(1/(1-91/360*VLOOKUP($A305,Tbills!$B$4:$C$974,2,1)/100))^((1)/91)-1</f>
        <v>8.1835058696855256E-5</v>
      </c>
      <c r="I305" s="2">
        <f t="shared" si="44"/>
        <v>101830.70448098515</v>
      </c>
      <c r="L305">
        <f t="shared" si="38"/>
        <v>106626997586.87379</v>
      </c>
      <c r="O305">
        <f t="shared" si="39"/>
        <v>86272786.85014984</v>
      </c>
      <c r="R305">
        <f t="shared" si="40"/>
        <v>11.662362757674664</v>
      </c>
      <c r="U305" s="2">
        <f t="shared" si="41"/>
        <v>196.71164922376008</v>
      </c>
      <c r="X305">
        <f t="shared" si="42"/>
        <v>25.95639632156394</v>
      </c>
      <c r="AB305">
        <f t="shared" si="43"/>
        <v>100500.75573379725</v>
      </c>
      <c r="AE305">
        <f>ROW()</f>
        <v>305</v>
      </c>
      <c r="AF305">
        <f t="shared" si="37"/>
        <v>0.88424197162061235</v>
      </c>
      <c r="AG305">
        <f>AG304*(1-(AG$1+AG$5))^($A305-$A304)*(1+2*(E305/E304-1))</f>
        <v>21579384714.797722</v>
      </c>
      <c r="AK305">
        <f t="shared" si="45"/>
        <v>6.3403597191115129</v>
      </c>
      <c r="AO305">
        <f>AO304*(1-AO$1+H304)^($A305-$A304)*(2-E305/E304)</f>
        <v>5.4621268338556135</v>
      </c>
    </row>
    <row r="306" spans="1:41" x14ac:dyDescent="0.25">
      <c r="A306" s="1">
        <v>38506</v>
      </c>
      <c r="B306" s="12">
        <v>12.15</v>
      </c>
      <c r="C306" s="12">
        <v>13.67</v>
      </c>
      <c r="D306">
        <v>153416.66</v>
      </c>
      <c r="E306">
        <v>156445.54999999999</v>
      </c>
      <c r="F306">
        <v>108197.83</v>
      </c>
      <c r="G306">
        <v>110328.58</v>
      </c>
      <c r="H306">
        <f>(1/(1-91/360*VLOOKUP($A306,Tbills!$B$4:$C$974,2,1)/100))^((1)/91)-1</f>
        <v>8.1835058696855256E-5</v>
      </c>
      <c r="I306" s="2">
        <f t="shared" si="44"/>
        <v>101813.26306498078</v>
      </c>
      <c r="L306">
        <f t="shared" si="38"/>
        <v>106582126610.144</v>
      </c>
      <c r="O306">
        <f t="shared" si="39"/>
        <v>86240282.445910439</v>
      </c>
      <c r="R306">
        <f t="shared" si="40"/>
        <v>11.663169187133333</v>
      </c>
      <c r="U306" s="2">
        <f t="shared" si="41"/>
        <v>198.08416943180669</v>
      </c>
      <c r="X306">
        <f t="shared" si="42"/>
        <v>25.777933362604365</v>
      </c>
      <c r="AB306">
        <f t="shared" si="43"/>
        <v>100474.26630497089</v>
      </c>
      <c r="AE306">
        <f>ROW()</f>
        <v>306</v>
      </c>
      <c r="AF306">
        <f t="shared" si="37"/>
        <v>0.88880760790051205</v>
      </c>
      <c r="AG306">
        <f>AG305*(1-(AG$1+AG$5))^($A306-$A305)*(1+2*(E306/E305-1))</f>
        <v>21568786691.650452</v>
      </c>
      <c r="AK306">
        <f t="shared" si="45"/>
        <v>6.3415144975229634</v>
      </c>
      <c r="AO306">
        <f>AO305*(1-AO$1+H305)^($A306-$A305)*(2-E306/E305)</f>
        <v>5.4636211427505126</v>
      </c>
    </row>
    <row r="307" spans="1:41" x14ac:dyDescent="0.25">
      <c r="A307" s="1">
        <v>38509</v>
      </c>
      <c r="B307" s="12">
        <v>12.28</v>
      </c>
      <c r="C307" s="12">
        <v>13.87</v>
      </c>
      <c r="D307">
        <v>150635.70000000001</v>
      </c>
      <c r="E307">
        <v>153571.28</v>
      </c>
      <c r="F307">
        <v>107543.54</v>
      </c>
      <c r="G307">
        <v>109634.32</v>
      </c>
      <c r="H307">
        <f>(1/(1-91/360*VLOOKUP($A307,Tbills!$B$4:$C$974,2,1)/100))^((1)/91)-1</f>
        <v>8.2674721898268189E-5</v>
      </c>
      <c r="I307" s="2">
        <f t="shared" si="44"/>
        <v>99960.397309096385</v>
      </c>
      <c r="L307">
        <f t="shared" si="38"/>
        <v>102677342475.19299</v>
      </c>
      <c r="O307">
        <f t="shared" si="39"/>
        <v>83855151.468469173</v>
      </c>
      <c r="R307">
        <f t="shared" si="40"/>
        <v>11.768712835631185</v>
      </c>
      <c r="U307" s="2">
        <f t="shared" si="41"/>
        <v>196.87191999642607</v>
      </c>
      <c r="X307">
        <f t="shared" si="42"/>
        <v>25.943700731381021</v>
      </c>
      <c r="AB307">
        <f t="shared" si="43"/>
        <v>98618.003781278036</v>
      </c>
      <c r="AE307">
        <f>ROW()</f>
        <v>307</v>
      </c>
      <c r="AF307">
        <f t="shared" si="37"/>
        <v>0.88536409516943038</v>
      </c>
      <c r="AG307">
        <f>AG306*(1-(AG$1+AG$5))^($A307-$A306)*(1+2*(E307/E306-1))</f>
        <v>20774148434.628342</v>
      </c>
      <c r="AK307">
        <f t="shared" si="45"/>
        <v>6.4571206122343936</v>
      </c>
      <c r="AO307">
        <f>AO306*(1-AO$1+H306)^($A307-$A306)*(2-E307/E306)</f>
        <v>5.5647492679327959</v>
      </c>
    </row>
    <row r="308" spans="1:41" x14ac:dyDescent="0.25">
      <c r="A308" s="1">
        <v>38510</v>
      </c>
      <c r="B308" s="12">
        <v>12.39</v>
      </c>
      <c r="C308" s="12">
        <v>13.79</v>
      </c>
      <c r="D308">
        <v>148293.39000000001</v>
      </c>
      <c r="E308">
        <v>151170.63</v>
      </c>
      <c r="F308">
        <v>107075.47</v>
      </c>
      <c r="G308">
        <v>109148.08</v>
      </c>
      <c r="H308">
        <f>(1/(1-91/360*VLOOKUP($A308,Tbills!$B$4:$C$974,2,1)/100))^((1)/91)-1</f>
        <v>8.2674721898268189E-5</v>
      </c>
      <c r="I308" s="2">
        <f t="shared" si="44"/>
        <v>98403.663499498056</v>
      </c>
      <c r="L308">
        <f t="shared" si="38"/>
        <v>99470933241.1539</v>
      </c>
      <c r="O308">
        <f t="shared" si="39"/>
        <v>81886136.879887953</v>
      </c>
      <c r="R308">
        <f t="shared" si="40"/>
        <v>11.860161836677808</v>
      </c>
      <c r="U308" s="2">
        <f t="shared" si="41"/>
        <v>196.01027968951666</v>
      </c>
      <c r="X308">
        <f t="shared" si="42"/>
        <v>26.059954418042405</v>
      </c>
      <c r="AB308">
        <f t="shared" si="43"/>
        <v>97073.007322597085</v>
      </c>
      <c r="AE308">
        <f>ROW()</f>
        <v>308</v>
      </c>
      <c r="AF308">
        <f t="shared" si="37"/>
        <v>0.89847715736040623</v>
      </c>
      <c r="AG308">
        <f>AG307*(1-(AG$1+AG$5))^($A308-$A307)*(1+2*(E308/E307-1))</f>
        <v>20123980858.746758</v>
      </c>
      <c r="AK308">
        <f t="shared" si="45"/>
        <v>6.5577538764319927</v>
      </c>
      <c r="AO308">
        <f>AO307*(1-AO$1+H307)^($A308-$A307)*(2-E308/E307)</f>
        <v>5.6519965081182537</v>
      </c>
    </row>
    <row r="309" spans="1:41" x14ac:dyDescent="0.25">
      <c r="A309" s="1">
        <v>38511</v>
      </c>
      <c r="B309" s="12">
        <v>12.7</v>
      </c>
      <c r="C309" s="12">
        <v>14.03</v>
      </c>
      <c r="D309">
        <v>149061.19</v>
      </c>
      <c r="E309">
        <v>151940.82999999999</v>
      </c>
      <c r="F309">
        <v>108550.48</v>
      </c>
      <c r="G309">
        <v>110642.62</v>
      </c>
      <c r="H309">
        <f>(1/(1-91/360*VLOOKUP($A309,Tbills!$B$4:$C$974,2,1)/100))^((1)/91)-1</f>
        <v>8.2674721898268189E-5</v>
      </c>
      <c r="I309" s="2">
        <f t="shared" si="44"/>
        <v>98910.743893817998</v>
      </c>
      <c r="L309">
        <f t="shared" si="38"/>
        <v>100488288232.15361</v>
      </c>
      <c r="O309">
        <f t="shared" si="39"/>
        <v>82509159.473974496</v>
      </c>
      <c r="R309">
        <f t="shared" si="40"/>
        <v>11.829413859203154</v>
      </c>
      <c r="U309" s="2">
        <f t="shared" si="41"/>
        <v>198.70555913457758</v>
      </c>
      <c r="X309">
        <f t="shared" si="42"/>
        <v>25.704295684846684</v>
      </c>
      <c r="AB309">
        <f t="shared" si="43"/>
        <v>97564.183376876885</v>
      </c>
      <c r="AE309">
        <f>ROW()</f>
        <v>309</v>
      </c>
      <c r="AF309">
        <f t="shared" si="37"/>
        <v>0.90520313613684955</v>
      </c>
      <c r="AG309">
        <f>AG308*(1-(AG$1+AG$5))^($A309-$A308)*(1+2*(E309/E308-1))</f>
        <v>20328355339.689575</v>
      </c>
      <c r="AK309">
        <f t="shared" si="45"/>
        <v>6.5240388698615632</v>
      </c>
      <c r="AO309">
        <f>AO308*(1-AO$1+H308)^($A309-$A308)*(2-E309/E308)</f>
        <v>5.6234570379301427</v>
      </c>
    </row>
    <row r="310" spans="1:41" x14ac:dyDescent="0.25">
      <c r="A310" s="1">
        <v>38512</v>
      </c>
      <c r="B310" s="12">
        <v>12.08</v>
      </c>
      <c r="C310" s="12">
        <v>13.7</v>
      </c>
      <c r="D310">
        <v>148071.01</v>
      </c>
      <c r="E310">
        <v>150918.96</v>
      </c>
      <c r="F310">
        <v>107640.37</v>
      </c>
      <c r="G310">
        <v>109705.82</v>
      </c>
      <c r="H310">
        <f>(1/(1-91/360*VLOOKUP($A310,Tbills!$B$4:$C$974,2,1)/100))^((1)/91)-1</f>
        <v>8.2674721898268189E-5</v>
      </c>
      <c r="I310" s="2">
        <f t="shared" si="44"/>
        <v>98251.306266283063</v>
      </c>
      <c r="L310">
        <f t="shared" si="38"/>
        <v>99140345492.436035</v>
      </c>
      <c r="O310">
        <f t="shared" si="39"/>
        <v>81674040.60878174</v>
      </c>
      <c r="R310">
        <f t="shared" si="40"/>
        <v>11.868656354649852</v>
      </c>
      <c r="U310" s="2">
        <f t="shared" si="41"/>
        <v>197.03476550858937</v>
      </c>
      <c r="X310">
        <f t="shared" si="42"/>
        <v>25.923115718250525</v>
      </c>
      <c r="AB310">
        <f t="shared" si="43"/>
        <v>96904.641930797559</v>
      </c>
      <c r="AE310">
        <f>ROW()</f>
        <v>310</v>
      </c>
      <c r="AF310">
        <f t="shared" si="37"/>
        <v>0.88175182481751835</v>
      </c>
      <c r="AG310">
        <f>AG309*(1-(AG$1+AG$5))^($A310-$A309)*(1+2*(E310/E309-1))</f>
        <v>20054244963.276024</v>
      </c>
      <c r="AK310">
        <f t="shared" si="45"/>
        <v>6.567610044602227</v>
      </c>
      <c r="AO310">
        <f>AO309*(1-AO$1+H309)^($A310-$A309)*(2-E310/E309)</f>
        <v>5.6615359550394091</v>
      </c>
    </row>
    <row r="311" spans="1:41" x14ac:dyDescent="0.25">
      <c r="A311" s="1">
        <v>38513</v>
      </c>
      <c r="B311" s="12">
        <v>11.96</v>
      </c>
      <c r="C311" s="12">
        <v>13.84</v>
      </c>
      <c r="D311">
        <v>148281.10999999999</v>
      </c>
      <c r="E311">
        <v>151120.62</v>
      </c>
      <c r="F311">
        <v>107673.12</v>
      </c>
      <c r="G311">
        <v>109730.13</v>
      </c>
      <c r="H311">
        <f>(1/(1-91/360*VLOOKUP($A311,Tbills!$B$4:$C$974,2,1)/100))^((1)/91)-1</f>
        <v>8.2674721898268189E-5</v>
      </c>
      <c r="I311" s="2">
        <f t="shared" si="44"/>
        <v>98388.317284866134</v>
      </c>
      <c r="L311">
        <f t="shared" si="38"/>
        <v>99409015532.845688</v>
      </c>
      <c r="O311">
        <f t="shared" si="39"/>
        <v>81834983.761649743</v>
      </c>
      <c r="R311">
        <f t="shared" si="40"/>
        <v>11.860190653486242</v>
      </c>
      <c r="U311" s="2">
        <f t="shared" si="41"/>
        <v>197.08990822898187</v>
      </c>
      <c r="X311">
        <f t="shared" si="42"/>
        <v>25.918555470900678</v>
      </c>
      <c r="AB311">
        <f t="shared" si="43"/>
        <v>97030.744154591855</v>
      </c>
      <c r="AE311">
        <f>ROW()</f>
        <v>311</v>
      </c>
      <c r="AF311">
        <f t="shared" si="37"/>
        <v>0.86416184971098275</v>
      </c>
      <c r="AG311">
        <f>AG310*(1-(AG$1+AG$5))^($A311-$A310)*(1+2*(E311/E310-1))</f>
        <v>20107160875.189537</v>
      </c>
      <c r="AK311">
        <f t="shared" si="45"/>
        <v>6.5585288333442042</v>
      </c>
      <c r="AO311">
        <f>AO310*(1-AO$1+H310)^($A311-$A310)*(2-E311/E310)</f>
        <v>5.6542292534574274</v>
      </c>
    </row>
    <row r="312" spans="1:41" x14ac:dyDescent="0.25">
      <c r="A312" s="1">
        <v>38516</v>
      </c>
      <c r="B312" s="12">
        <v>11.65</v>
      </c>
      <c r="C312" s="12">
        <v>13.73</v>
      </c>
      <c r="D312">
        <v>143477.26999999999</v>
      </c>
      <c r="E312">
        <v>146187.29999999999</v>
      </c>
      <c r="F312">
        <v>107237.84</v>
      </c>
      <c r="G312">
        <v>109259.32</v>
      </c>
      <c r="H312">
        <f>(1/(1-91/360*VLOOKUP($A312,Tbills!$B$4:$C$974,2,1)/100))^((1)/91)-1</f>
        <v>8.2954624045505909E-5</v>
      </c>
      <c r="I312" s="2">
        <f t="shared" si="44"/>
        <v>95193.882473637743</v>
      </c>
      <c r="L312">
        <f t="shared" si="38"/>
        <v>92929140730.289795</v>
      </c>
      <c r="O312">
        <f t="shared" si="39"/>
        <v>77819871.661977887</v>
      </c>
      <c r="R312">
        <f t="shared" si="40"/>
        <v>12.052143502866434</v>
      </c>
      <c r="U312" s="2">
        <f t="shared" si="41"/>
        <v>196.2787927568252</v>
      </c>
      <c r="X312">
        <f t="shared" si="42"/>
        <v>26.033351873305172</v>
      </c>
      <c r="AB312">
        <f t="shared" si="43"/>
        <v>93853.366341039437</v>
      </c>
      <c r="AE312">
        <f>ROW()</f>
        <v>312</v>
      </c>
      <c r="AF312">
        <f t="shared" si="37"/>
        <v>0.84850691915513476</v>
      </c>
      <c r="AG312">
        <f>AG311*(1-(AG$1+AG$5))^($A312-$A311)*(1+2*(E312/E311-1))</f>
        <v>18792467735.909805</v>
      </c>
      <c r="AK312">
        <f t="shared" si="45"/>
        <v>6.7716851897313726</v>
      </c>
      <c r="AO312">
        <f>AO311*(1-AO$1+H311)^($A312-$A311)*(2-E312/E311)</f>
        <v>5.8396114292453314</v>
      </c>
    </row>
    <row r="313" spans="1:41" x14ac:dyDescent="0.25">
      <c r="A313" s="1">
        <v>38517</v>
      </c>
      <c r="B313" s="12">
        <v>11.79</v>
      </c>
      <c r="C313" s="12">
        <v>13.49</v>
      </c>
      <c r="D313">
        <v>141842.85</v>
      </c>
      <c r="E313">
        <v>144509.88</v>
      </c>
      <c r="F313">
        <v>106892.3</v>
      </c>
      <c r="G313">
        <v>108898.21</v>
      </c>
      <c r="H313">
        <f>(1/(1-91/360*VLOOKUP($A313,Tbills!$B$4:$C$974,2,1)/100))^((1)/91)-1</f>
        <v>8.2954624045505909E-5</v>
      </c>
      <c r="I313" s="2">
        <f t="shared" si="44"/>
        <v>94107.187513667144</v>
      </c>
      <c r="L313">
        <f t="shared" si="38"/>
        <v>90799945219.800049</v>
      </c>
      <c r="O313">
        <f t="shared" si="39"/>
        <v>76477883.128939092</v>
      </c>
      <c r="R313">
        <f t="shared" si="40"/>
        <v>12.120741459983094</v>
      </c>
      <c r="U313" s="2">
        <f t="shared" si="41"/>
        <v>195.64157591213564</v>
      </c>
      <c r="X313">
        <f t="shared" si="42"/>
        <v>26.120594659614419</v>
      </c>
      <c r="AB313">
        <f t="shared" si="43"/>
        <v>92773.215198734179</v>
      </c>
      <c r="AE313">
        <f>ROW()</f>
        <v>313</v>
      </c>
      <c r="AF313">
        <f t="shared" si="37"/>
        <v>0.87398072646404734</v>
      </c>
      <c r="AG313">
        <f>AG312*(1-(AG$1+AG$5))^($A313-$A312)*(1+2*(E313/E312-1))</f>
        <v>18360582233.822144</v>
      </c>
      <c r="AK313">
        <f t="shared" si="45"/>
        <v>6.8490675929291589</v>
      </c>
      <c r="AO313">
        <f>AO312*(1-AO$1+H312)^($A313-$A312)*(2-E313/E312)</f>
        <v>5.9068893212821569</v>
      </c>
    </row>
    <row r="314" spans="1:41" x14ac:dyDescent="0.25">
      <c r="A314" s="1">
        <v>38518</v>
      </c>
      <c r="B314" s="12">
        <v>11.46</v>
      </c>
      <c r="C314" s="12">
        <v>13.38</v>
      </c>
      <c r="D314">
        <v>148875.45000000001</v>
      </c>
      <c r="E314">
        <v>151662.72</v>
      </c>
      <c r="F314">
        <v>106691.68</v>
      </c>
      <c r="G314">
        <v>108684.79</v>
      </c>
      <c r="H314">
        <f>(1/(1-91/360*VLOOKUP($A314,Tbills!$B$4:$C$974,2,1)/100))^((1)/91)-1</f>
        <v>8.2954624045505909E-5</v>
      </c>
      <c r="I314" s="2">
        <f t="shared" si="44"/>
        <v>98770.634329046239</v>
      </c>
      <c r="L314">
        <f t="shared" si="38"/>
        <v>99792405249.268173</v>
      </c>
      <c r="O314">
        <f t="shared" si="39"/>
        <v>82153280.617639139</v>
      </c>
      <c r="R314">
        <f t="shared" si="40"/>
        <v>11.820235480824817</v>
      </c>
      <c r="U314" s="2">
        <f t="shared" si="41"/>
        <v>195.26962602379442</v>
      </c>
      <c r="X314">
        <f t="shared" si="42"/>
        <v>26.172989183090184</v>
      </c>
      <c r="AB314">
        <f t="shared" si="43"/>
        <v>97361.838518466844</v>
      </c>
      <c r="AE314">
        <f>ROW()</f>
        <v>314</v>
      </c>
      <c r="AF314">
        <f t="shared" si="37"/>
        <v>0.8565022421524664</v>
      </c>
      <c r="AG314">
        <f>AG313*(1-(AG$1+AG$5))^($A314-$A313)*(1+2*(E314/E313-1))</f>
        <v>20177498493.526718</v>
      </c>
      <c r="AK314">
        <f t="shared" si="45"/>
        <v>6.5097544524231354</v>
      </c>
      <c r="AO314">
        <f>AO313*(1-AO$1+H313)^($A314-$A313)*(2-E314/E313)</f>
        <v>5.6147727014080075</v>
      </c>
    </row>
    <row r="315" spans="1:41" x14ac:dyDescent="0.25">
      <c r="A315" s="1">
        <v>38519</v>
      </c>
      <c r="B315" s="12">
        <v>11.15</v>
      </c>
      <c r="C315" s="12">
        <v>12.97</v>
      </c>
      <c r="D315">
        <v>148046.87</v>
      </c>
      <c r="E315">
        <v>150806.04</v>
      </c>
      <c r="F315">
        <v>106062.01</v>
      </c>
      <c r="G315">
        <v>108034.34</v>
      </c>
      <c r="H315">
        <f>(1/(1-91/360*VLOOKUP($A315,Tbills!$B$4:$C$974,2,1)/100))^((1)/91)-1</f>
        <v>8.2954624045505909E-5</v>
      </c>
      <c r="I315" s="2">
        <f t="shared" si="44"/>
        <v>98218.5223099656</v>
      </c>
      <c r="L315">
        <f t="shared" si="38"/>
        <v>98668757694.137619</v>
      </c>
      <c r="O315">
        <f t="shared" si="39"/>
        <v>81454460.747754872</v>
      </c>
      <c r="R315">
        <f t="shared" si="40"/>
        <v>11.853083443846074</v>
      </c>
      <c r="U315" s="2">
        <f t="shared" si="41"/>
        <v>194.11245588849425</v>
      </c>
      <c r="X315">
        <f t="shared" si="42"/>
        <v>26.330837996597896</v>
      </c>
      <c r="AB315">
        <f t="shared" si="43"/>
        <v>96808.506397793244</v>
      </c>
      <c r="AE315">
        <f>ROW()</f>
        <v>315</v>
      </c>
      <c r="AF315">
        <f t="shared" si="37"/>
        <v>0.85967617579028521</v>
      </c>
      <c r="AG315">
        <f>AG314*(1-(AG$1+AG$5))^($A315-$A314)*(1+2*(E315/E314-1))</f>
        <v>19948877527.907623</v>
      </c>
      <c r="AK315">
        <f t="shared" si="45"/>
        <v>6.5462204571920175</v>
      </c>
      <c r="AO315">
        <f>AO314*(1-AO$1+H314)^($A315-$A314)*(2-E315/E314)</f>
        <v>5.6467477905513155</v>
      </c>
    </row>
    <row r="316" spans="1:41" x14ac:dyDescent="0.25">
      <c r="A316" s="1">
        <v>38520</v>
      </c>
      <c r="B316" s="12">
        <v>11.48</v>
      </c>
      <c r="C316" s="12">
        <v>12.97</v>
      </c>
      <c r="D316">
        <v>149505.28</v>
      </c>
      <c r="E316">
        <v>152279.12</v>
      </c>
      <c r="F316">
        <v>106411.75</v>
      </c>
      <c r="G316">
        <v>108381.62</v>
      </c>
      <c r="H316">
        <f>(1/(1-91/360*VLOOKUP($A316,Tbills!$B$4:$C$974,2,1)/100))^((1)/91)-1</f>
        <v>8.2954624045505909E-5</v>
      </c>
      <c r="I316" s="2">
        <f t="shared" si="44"/>
        <v>99183.654651680175</v>
      </c>
      <c r="L316">
        <f t="shared" si="38"/>
        <v>100600156609.07545</v>
      </c>
      <c r="O316">
        <f t="shared" si="39"/>
        <v>82645151.732672706</v>
      </c>
      <c r="R316">
        <f t="shared" si="40"/>
        <v>11.794659517539607</v>
      </c>
      <c r="U316" s="2">
        <f t="shared" si="41"/>
        <v>194.74779390655632</v>
      </c>
      <c r="X316">
        <f t="shared" si="42"/>
        <v>26.247403130649005</v>
      </c>
      <c r="AB316">
        <f t="shared" si="43"/>
        <v>97750.727924841209</v>
      </c>
      <c r="AE316">
        <f>ROW()</f>
        <v>316</v>
      </c>
      <c r="AF316">
        <f t="shared" si="37"/>
        <v>0.88511950655358518</v>
      </c>
      <c r="AG316">
        <f>AG315*(1-(AG$1+AG$5))^($A316-$A315)*(1+2*(E316/E315-1))</f>
        <v>20337915162.772449</v>
      </c>
      <c r="AK316">
        <f t="shared" si="45"/>
        <v>6.4819747749596512</v>
      </c>
      <c r="AO316">
        <f>AO315*(1-AO$1+H315)^($A316-$A315)*(2-E316/E315)</f>
        <v>5.5918471469748425</v>
      </c>
    </row>
    <row r="317" spans="1:41" x14ac:dyDescent="0.25">
      <c r="A317" s="1">
        <v>38523</v>
      </c>
      <c r="B317" s="12">
        <v>11.47</v>
      </c>
      <c r="C317" s="12">
        <v>12.99</v>
      </c>
      <c r="D317">
        <v>149622.32</v>
      </c>
      <c r="E317">
        <v>152360.43</v>
      </c>
      <c r="F317">
        <v>106663.24</v>
      </c>
      <c r="G317">
        <v>108610.79</v>
      </c>
      <c r="H317">
        <f>(1/(1-91/360*VLOOKUP($A317,Tbills!$B$4:$C$974,2,1)/100))^((1)/91)-1</f>
        <v>8.2674721898268189E-5</v>
      </c>
      <c r="I317" s="2">
        <f t="shared" si="44"/>
        <v>99254.039582371479</v>
      </c>
      <c r="L317">
        <f t="shared" si="38"/>
        <v>100718908996.63602</v>
      </c>
      <c r="O317">
        <f t="shared" si="39"/>
        <v>82702983.264597297</v>
      </c>
      <c r="R317">
        <f t="shared" si="40"/>
        <v>11.789911566092995</v>
      </c>
      <c r="U317" s="2">
        <f t="shared" si="41"/>
        <v>195.19377512769506</v>
      </c>
      <c r="X317">
        <f t="shared" si="42"/>
        <v>26.195493871790855</v>
      </c>
      <c r="AB317">
        <f t="shared" si="43"/>
        <v>97792.692938616339</v>
      </c>
      <c r="AE317">
        <f>ROW()</f>
        <v>317</v>
      </c>
      <c r="AF317">
        <f t="shared" si="37"/>
        <v>0.88298691301000776</v>
      </c>
      <c r="AG317">
        <f>AG316*(1-(AG$1+AG$5))^($A317-$A316)*(1+2*(E317/E316-1))</f>
        <v>20357575967.008862</v>
      </c>
      <c r="AK317">
        <f t="shared" si="45"/>
        <v>6.4776085257037108</v>
      </c>
      <c r="AO317">
        <f>AO316*(1-AO$1+H316)^($A317-$A316)*(2-E317/E316)</f>
        <v>5.5896321266614786</v>
      </c>
    </row>
    <row r="318" spans="1:41" x14ac:dyDescent="0.25">
      <c r="A318" s="1">
        <v>38524</v>
      </c>
      <c r="B318" s="12">
        <v>11.08</v>
      </c>
      <c r="C318" s="12">
        <v>12.55</v>
      </c>
      <c r="D318">
        <v>147206.04999999999</v>
      </c>
      <c r="E318">
        <v>149887.35</v>
      </c>
      <c r="F318">
        <v>106872.5</v>
      </c>
      <c r="G318">
        <v>108814.9</v>
      </c>
      <c r="H318">
        <f>(1/(1-91/360*VLOOKUP($A318,Tbills!$B$4:$C$974,2,1)/100))^((1)/91)-1</f>
        <v>8.2674721898268189E-5</v>
      </c>
      <c r="I318" s="2">
        <f t="shared" si="44"/>
        <v>97648.792307466152</v>
      </c>
      <c r="L318">
        <f t="shared" si="38"/>
        <v>97452867295.874481</v>
      </c>
      <c r="O318">
        <f t="shared" si="39"/>
        <v>80686639.997498184</v>
      </c>
      <c r="R318">
        <f t="shared" si="40"/>
        <v>11.885059859420185</v>
      </c>
      <c r="U318" s="2">
        <f t="shared" si="41"/>
        <v>195.57195216076644</v>
      </c>
      <c r="X318">
        <f t="shared" si="42"/>
        <v>26.147459806233194</v>
      </c>
      <c r="AB318">
        <f t="shared" si="43"/>
        <v>96201.989888150871</v>
      </c>
      <c r="AE318">
        <f>ROW()</f>
        <v>318</v>
      </c>
      <c r="AF318">
        <f t="shared" si="37"/>
        <v>0.88286852589641429</v>
      </c>
      <c r="AG318">
        <f>AG317*(1-(AG$1+AG$5))^($A318-$A317)*(1+2*(E318/E317-1))</f>
        <v>19696033088.456535</v>
      </c>
      <c r="AK318">
        <f t="shared" si="45"/>
        <v>6.5824450066243774</v>
      </c>
      <c r="AO318">
        <f>AO317*(1-AO$1+H317)^($A318-$A317)*(2-E318/E317)</f>
        <v>5.6806212964094271</v>
      </c>
    </row>
    <row r="319" spans="1:41" x14ac:dyDescent="0.25">
      <c r="A319" s="1">
        <v>38525</v>
      </c>
      <c r="B319" s="12">
        <v>11.05</v>
      </c>
      <c r="C319" s="12">
        <v>12.48</v>
      </c>
      <c r="D319">
        <v>147478.95000000001</v>
      </c>
      <c r="E319">
        <v>150152.82999999999</v>
      </c>
      <c r="F319">
        <v>106995.21</v>
      </c>
      <c r="G319">
        <v>108930.84</v>
      </c>
      <c r="H319">
        <f>(1/(1-91/360*VLOOKUP($A319,Tbills!$B$4:$C$974,2,1)/100))^((1)/91)-1</f>
        <v>8.2674721898268189E-5</v>
      </c>
      <c r="I319" s="2">
        <f t="shared" si="44"/>
        <v>97827.434450928733</v>
      </c>
      <c r="L319">
        <f t="shared" si="38"/>
        <v>97801748136.311783</v>
      </c>
      <c r="O319">
        <f t="shared" si="39"/>
        <v>80898281.6265008</v>
      </c>
      <c r="R319">
        <f t="shared" si="40"/>
        <v>11.873997675189925</v>
      </c>
      <c r="U319" s="2">
        <f t="shared" si="41"/>
        <v>195.79173182187225</v>
      </c>
      <c r="X319">
        <f t="shared" si="42"/>
        <v>26.120793597984083</v>
      </c>
      <c r="AB319">
        <f t="shared" si="43"/>
        <v>96369.022522016458</v>
      </c>
      <c r="AE319">
        <f>ROW()</f>
        <v>319</v>
      </c>
      <c r="AF319">
        <f t="shared" si="37"/>
        <v>0.88541666666666674</v>
      </c>
      <c r="AG319">
        <f>AG318*(1-(AG$1+AG$5))^($A319-$A318)*(1+2*(E319/E318-1))</f>
        <v>19765138110.887695</v>
      </c>
      <c r="AK319">
        <f t="shared" si="45"/>
        <v>6.5704801642412818</v>
      </c>
      <c r="AO319">
        <f>AO318*(1-AO$1+H318)^($A319-$A318)*(2-E319/E318)</f>
        <v>5.6708188768662895</v>
      </c>
    </row>
    <row r="320" spans="1:41" x14ac:dyDescent="0.25">
      <c r="A320" s="1">
        <v>38526</v>
      </c>
      <c r="B320" s="12">
        <v>12.13</v>
      </c>
      <c r="C320" s="12">
        <v>13.6</v>
      </c>
      <c r="D320">
        <v>147463.74</v>
      </c>
      <c r="E320">
        <v>150124.93</v>
      </c>
      <c r="F320">
        <v>108159.77</v>
      </c>
      <c r="G320">
        <v>110107.46</v>
      </c>
      <c r="H320">
        <f>(1/(1-91/360*VLOOKUP($A320,Tbills!$B$4:$C$974,2,1)/100))^((1)/91)-1</f>
        <v>8.2674721898268189E-5</v>
      </c>
      <c r="I320" s="2">
        <f t="shared" si="44"/>
        <v>97814.960043410654</v>
      </c>
      <c r="L320">
        <f t="shared" si="38"/>
        <v>97769066112.522324</v>
      </c>
      <c r="O320">
        <f t="shared" si="39"/>
        <v>80873008.577527061</v>
      </c>
      <c r="R320">
        <f t="shared" si="40"/>
        <v>11.874564013376297</v>
      </c>
      <c r="U320" s="2">
        <f t="shared" si="41"/>
        <v>197.91794713261598</v>
      </c>
      <c r="X320">
        <f t="shared" si="42"/>
        <v>25.839829526112204</v>
      </c>
      <c r="AB320">
        <f t="shared" si="43"/>
        <v>96347.756843317562</v>
      </c>
      <c r="AE320">
        <f>ROW()</f>
        <v>320</v>
      </c>
      <c r="AF320">
        <f t="shared" si="37"/>
        <v>0.8919117647058824</v>
      </c>
      <c r="AG320">
        <f>AG319*(1-(AG$1+AG$5))^($A320-$A319)*(1+2*(E320/E319-1))</f>
        <v>19757127152.679157</v>
      </c>
      <c r="AK320">
        <f t="shared" si="45"/>
        <v>6.5713949504267193</v>
      </c>
      <c r="AO320">
        <f>AO319*(1-AO$1+H319)^($A320-$A319)*(2-E320/E319)</f>
        <v>5.6721317144982892</v>
      </c>
    </row>
    <row r="321" spans="1:41" x14ac:dyDescent="0.25">
      <c r="A321" s="1">
        <v>38527</v>
      </c>
      <c r="B321" s="12">
        <v>12.18</v>
      </c>
      <c r="C321" s="12">
        <v>13.88</v>
      </c>
      <c r="D321">
        <v>151477.84</v>
      </c>
      <c r="E321">
        <v>154199.06</v>
      </c>
      <c r="F321">
        <v>108897.25</v>
      </c>
      <c r="G321">
        <v>110849.11</v>
      </c>
      <c r="H321">
        <f>(1/(1-91/360*VLOOKUP($A321,Tbills!$B$4:$C$974,2,1)/100))^((1)/91)-1</f>
        <v>8.2674721898268189E-5</v>
      </c>
      <c r="I321" s="2">
        <f t="shared" si="44"/>
        <v>100475.12412701327</v>
      </c>
      <c r="L321">
        <f t="shared" si="38"/>
        <v>103079493754.46654</v>
      </c>
      <c r="O321">
        <f t="shared" si="39"/>
        <v>84162301.927019164</v>
      </c>
      <c r="R321">
        <f t="shared" si="40"/>
        <v>11.712906974664339</v>
      </c>
      <c r="U321" s="2">
        <f t="shared" si="41"/>
        <v>199.2625782793958</v>
      </c>
      <c r="X321">
        <f t="shared" si="42"/>
        <v>25.666953007382695</v>
      </c>
      <c r="AB321">
        <f t="shared" si="43"/>
        <v>98959.017385449173</v>
      </c>
      <c r="AE321">
        <f>ROW()</f>
        <v>321</v>
      </c>
      <c r="AF321">
        <f t="shared" si="37"/>
        <v>0.87752161383285299</v>
      </c>
      <c r="AG321">
        <f>AG320*(1-(AG$1+AG$5))^($A321-$A320)*(1+2*(E321/E320-1))</f>
        <v>20828773497.382835</v>
      </c>
      <c r="AK321">
        <f t="shared" si="45"/>
        <v>6.3927609397854122</v>
      </c>
      <c r="AO321">
        <f>AO320*(1-AO$1+H320)^($A321-$A320)*(2-E321/E320)</f>
        <v>5.5184520237951666</v>
      </c>
    </row>
    <row r="322" spans="1:41" x14ac:dyDescent="0.25">
      <c r="A322" s="1">
        <v>38530</v>
      </c>
      <c r="B322" s="12">
        <v>12.52</v>
      </c>
      <c r="C322" s="12">
        <v>13.87</v>
      </c>
      <c r="D322">
        <v>149535.31</v>
      </c>
      <c r="E322">
        <v>152183.39000000001</v>
      </c>
      <c r="F322">
        <v>108876.58</v>
      </c>
      <c r="G322">
        <v>110800.58</v>
      </c>
      <c r="H322">
        <f>(1/(1-91/360*VLOOKUP($A322,Tbills!$B$4:$C$974,2,1)/100))^((1)/91)-1</f>
        <v>8.5894031805588966E-5</v>
      </c>
      <c r="I322" s="2">
        <f t="shared" si="44"/>
        <v>99179.390214355182</v>
      </c>
      <c r="L322">
        <f t="shared" si="38"/>
        <v>100396864371.25597</v>
      </c>
      <c r="O322">
        <f t="shared" si="39"/>
        <v>82503722.627400562</v>
      </c>
      <c r="R322">
        <f t="shared" si="40"/>
        <v>11.787862998248293</v>
      </c>
      <c r="U322" s="2">
        <f t="shared" si="41"/>
        <v>199.21018278770444</v>
      </c>
      <c r="X322">
        <f t="shared" si="42"/>
        <v>25.681957829788679</v>
      </c>
      <c r="AB322">
        <f t="shared" si="43"/>
        <v>97655.223047815394</v>
      </c>
      <c r="AE322">
        <f>ROW()</f>
        <v>322</v>
      </c>
      <c r="AF322">
        <f t="shared" si="37"/>
        <v>0.90266762797404476</v>
      </c>
      <c r="AG322">
        <f>AG321*(1-(AG$1+AG$5))^($A322-$A321)*(1+2*(E322/E321-1))</f>
        <v>20282180893.159</v>
      </c>
      <c r="AK322">
        <f t="shared" si="45"/>
        <v>6.4754214077799057</v>
      </c>
      <c r="AO322">
        <f>AO321*(1-AO$1+H321)^($A322-$A321)*(2-E322/E321)</f>
        <v>5.5913548193604639</v>
      </c>
    </row>
    <row r="323" spans="1:41" x14ac:dyDescent="0.25">
      <c r="A323" s="1">
        <v>38531</v>
      </c>
      <c r="B323" s="12">
        <v>11.58</v>
      </c>
      <c r="C323" s="12">
        <v>13.29</v>
      </c>
      <c r="D323">
        <v>146652.56</v>
      </c>
      <c r="E323">
        <v>149236.51999999999</v>
      </c>
      <c r="F323">
        <v>107111.72</v>
      </c>
      <c r="G323">
        <v>108995.01</v>
      </c>
      <c r="H323">
        <f>(1/(1-91/360*VLOOKUP($A323,Tbills!$B$4:$C$974,2,1)/100))^((1)/91)-1</f>
        <v>8.5894031805588966E-5</v>
      </c>
      <c r="I323" s="2">
        <f t="shared" si="44"/>
        <v>97265.032703169578</v>
      </c>
      <c r="L323">
        <f t="shared" si="38"/>
        <v>96512633498.558334</v>
      </c>
      <c r="O323">
        <f t="shared" si="39"/>
        <v>80104627.444918185</v>
      </c>
      <c r="R323">
        <f t="shared" si="40"/>
        <v>11.901454697597137</v>
      </c>
      <c r="U323" s="2">
        <f t="shared" si="41"/>
        <v>195.97626073189542</v>
      </c>
      <c r="X323">
        <f t="shared" si="42"/>
        <v>26.101739126362091</v>
      </c>
      <c r="AB323">
        <f t="shared" si="43"/>
        <v>95760.89436613358</v>
      </c>
      <c r="AE323">
        <f>ROW()</f>
        <v>323</v>
      </c>
      <c r="AF323">
        <f t="shared" si="37"/>
        <v>0.87133182844243795</v>
      </c>
      <c r="AG323">
        <f>AG322*(1-(AG$1+AG$5))^($A323-$A322)*(1+2*(E323/E322-1))</f>
        <v>19496038022.260139</v>
      </c>
      <c r="AK323">
        <f t="shared" si="45"/>
        <v>6.6005036429560562</v>
      </c>
      <c r="AO323">
        <f>AO322*(1-AO$1+H322)^($A323-$A322)*(2-E323/E322)</f>
        <v>5.6999042331368495</v>
      </c>
    </row>
    <row r="324" spans="1:41" x14ac:dyDescent="0.25">
      <c r="A324" s="1">
        <v>38532</v>
      </c>
      <c r="B324" s="12">
        <v>11.77</v>
      </c>
      <c r="C324" s="12">
        <v>13.19</v>
      </c>
      <c r="D324">
        <v>148896.35</v>
      </c>
      <c r="E324">
        <v>151507.03</v>
      </c>
      <c r="F324">
        <v>108843.14</v>
      </c>
      <c r="G324">
        <v>110747.51</v>
      </c>
      <c r="H324">
        <f>(1/(1-91/360*VLOOKUP($A324,Tbills!$B$4:$C$974,2,1)/100))^((1)/91)-1</f>
        <v>8.5894031805588966E-5</v>
      </c>
      <c r="I324" s="2">
        <f t="shared" si="44"/>
        <v>98750.783616977278</v>
      </c>
      <c r="L324">
        <f t="shared" si="38"/>
        <v>99453399452.607285</v>
      </c>
      <c r="O324">
        <f t="shared" si="39"/>
        <v>81929954.726947382</v>
      </c>
      <c r="R324">
        <f t="shared" si="40"/>
        <v>11.810385393265083</v>
      </c>
      <c r="U324" s="2">
        <f t="shared" si="41"/>
        <v>199.13928621230932</v>
      </c>
      <c r="X324">
        <f t="shared" si="42"/>
        <v>25.683312681734513</v>
      </c>
      <c r="AB324">
        <f t="shared" si="43"/>
        <v>97214.427527725726</v>
      </c>
      <c r="AE324">
        <f>ROW()</f>
        <v>324</v>
      </c>
      <c r="AF324">
        <f t="shared" si="37"/>
        <v>0.89234268385140258</v>
      </c>
      <c r="AG324">
        <f>AG323*(1-(AG$1+AG$5))^($A324-$A323)*(1+2*(E324/E323-1))</f>
        <v>20088593171.016785</v>
      </c>
      <c r="AK324">
        <f t="shared" si="45"/>
        <v>6.4997797053928661</v>
      </c>
      <c r="AO324">
        <f>AO323*(1-AO$1+H323)^($A324-$A323)*(2-E324/E323)</f>
        <v>5.6134594410917895</v>
      </c>
    </row>
    <row r="325" spans="1:41" x14ac:dyDescent="0.25">
      <c r="A325" s="1">
        <v>38533</v>
      </c>
      <c r="B325" s="12">
        <v>12.04</v>
      </c>
      <c r="C325" s="12">
        <v>13.54</v>
      </c>
      <c r="D325">
        <v>149452.57999999999</v>
      </c>
      <c r="E325">
        <v>152060</v>
      </c>
      <c r="F325">
        <v>108765.74</v>
      </c>
      <c r="G325">
        <v>110659.24</v>
      </c>
      <c r="H325">
        <f>(1/(1-91/360*VLOOKUP($A325,Tbills!$B$4:$C$974,2,1)/100))^((1)/91)-1</f>
        <v>8.5894031805588966E-5</v>
      </c>
      <c r="I325" s="2">
        <f t="shared" si="44"/>
        <v>99117.268639132919</v>
      </c>
      <c r="L325">
        <f t="shared" si="38"/>
        <v>100183445170.62695</v>
      </c>
      <c r="O325">
        <f t="shared" si="39"/>
        <v>82375720.317142963</v>
      </c>
      <c r="R325">
        <f t="shared" si="40"/>
        <v>11.788299715086673</v>
      </c>
      <c r="U325" s="2">
        <f t="shared" si="41"/>
        <v>198.99282298750401</v>
      </c>
      <c r="X325">
        <f t="shared" si="42"/>
        <v>25.70504037766932</v>
      </c>
      <c r="AB325">
        <f t="shared" si="43"/>
        <v>97565.838760862185</v>
      </c>
      <c r="AE325">
        <f>ROW()</f>
        <v>325</v>
      </c>
      <c r="AF325">
        <f t="shared" si="37"/>
        <v>0.8892171344165436</v>
      </c>
      <c r="AG325">
        <f>AG324*(1-(AG$1+AG$5))^($A325-$A324)*(1+2*(E325/E324-1))</f>
        <v>20234549871.176086</v>
      </c>
      <c r="AK325">
        <f t="shared" si="45"/>
        <v>6.4757552002222161</v>
      </c>
      <c r="AO325">
        <f>AO324*(1-AO$1+H324)^($A325-$A324)*(2-E325/E324)</f>
        <v>5.5932449896313843</v>
      </c>
    </row>
    <row r="326" spans="1:41" x14ac:dyDescent="0.25">
      <c r="A326" s="1">
        <v>38534</v>
      </c>
      <c r="B326" s="12">
        <v>11.4</v>
      </c>
      <c r="C326" s="12">
        <v>13.18</v>
      </c>
      <c r="D326">
        <v>149281.12</v>
      </c>
      <c r="E326">
        <v>151872.48000000001</v>
      </c>
      <c r="F326">
        <v>108699.01</v>
      </c>
      <c r="G326">
        <v>110581.84</v>
      </c>
      <c r="H326">
        <f>(1/(1-91/360*VLOOKUP($A326,Tbills!$B$4:$C$974,2,1)/100))^((1)/91)-1</f>
        <v>8.5894031805588966E-5</v>
      </c>
      <c r="I326" s="2">
        <f t="shared" si="44"/>
        <v>99001.14194347382</v>
      </c>
      <c r="L326">
        <f t="shared" si="38"/>
        <v>99940419503.530655</v>
      </c>
      <c r="O326">
        <f t="shared" si="39"/>
        <v>82220571.214246929</v>
      </c>
      <c r="R326">
        <f t="shared" si="40"/>
        <v>11.795035141172919</v>
      </c>
      <c r="U326" s="2">
        <f t="shared" si="41"/>
        <v>198.86588765484603</v>
      </c>
      <c r="X326">
        <f t="shared" si="42"/>
        <v>25.724277682038842</v>
      </c>
      <c r="AB326">
        <f t="shared" si="43"/>
        <v>97442.123378827935</v>
      </c>
      <c r="AE326">
        <f>ROW()</f>
        <v>326</v>
      </c>
      <c r="AF326">
        <f t="shared" si="37"/>
        <v>0.86494688922610019</v>
      </c>
      <c r="AG326">
        <f>AG325*(1-(AG$1+AG$5))^($A326-$A325)*(1+2*(E326/E325-1))</f>
        <v>20183963286.865177</v>
      </c>
      <c r="AK326">
        <f t="shared" si="45"/>
        <v>6.4834391023796023</v>
      </c>
      <c r="AO326">
        <f>AO325*(1-AO$1+H325)^($A326-$A325)*(2-E326/E325)</f>
        <v>5.6004164551965729</v>
      </c>
    </row>
    <row r="327" spans="1:41" x14ac:dyDescent="0.25">
      <c r="A327" s="1">
        <v>38538</v>
      </c>
      <c r="B327" s="12">
        <v>11.68</v>
      </c>
      <c r="C327" s="12">
        <v>12.96</v>
      </c>
      <c r="D327">
        <v>146738.01999999999</v>
      </c>
      <c r="E327">
        <v>149233.04999999999</v>
      </c>
      <c r="F327">
        <v>107601.27</v>
      </c>
      <c r="G327">
        <v>109427.09</v>
      </c>
      <c r="H327">
        <f>(1/(1-91/360*VLOOKUP($A327,Tbills!$B$4:$C$974,2,1)/100))^((1)/91)-1</f>
        <v>8.7714063573995915E-5</v>
      </c>
      <c r="I327" s="2">
        <f t="shared" si="44"/>
        <v>97305.10258607009</v>
      </c>
      <c r="L327">
        <f t="shared" si="38"/>
        <v>96483043853.47879</v>
      </c>
      <c r="O327">
        <f t="shared" si="39"/>
        <v>80066379.838253215</v>
      </c>
      <c r="R327">
        <f t="shared" si="40"/>
        <v>11.895378393011729</v>
      </c>
      <c r="U327" s="2">
        <f t="shared" si="41"/>
        <v>196.8383620808014</v>
      </c>
      <c r="X327">
        <f t="shared" si="42"/>
        <v>25.998177899297719</v>
      </c>
      <c r="AB327">
        <f t="shared" si="43"/>
        <v>95735.299805578717</v>
      </c>
      <c r="AE327">
        <f>ROW()</f>
        <v>327</v>
      </c>
      <c r="AF327">
        <f t="shared" ref="AF327:AF390" si="46">B327/C327</f>
        <v>0.90123456790123446</v>
      </c>
      <c r="AG327">
        <f>AG326*(1-(AG$1+AG$5))^($A327-$A326)*(1+2*(E327/E326-1))</f>
        <v>19479772957.39447</v>
      </c>
      <c r="AK327">
        <f t="shared" si="45"/>
        <v>6.5948876403460677</v>
      </c>
      <c r="AO327">
        <f>AO326*(1-AO$1+H326)^($A327-$A326)*(2-E327/E326)</f>
        <v>5.69886223769391</v>
      </c>
    </row>
    <row r="328" spans="1:41" x14ac:dyDescent="0.25">
      <c r="A328" s="1">
        <v>38539</v>
      </c>
      <c r="B328" s="12">
        <v>12.27</v>
      </c>
      <c r="C328" s="12">
        <v>13.47</v>
      </c>
      <c r="D328">
        <v>148160.19</v>
      </c>
      <c r="E328">
        <v>150666.31</v>
      </c>
      <c r="F328">
        <v>108070.05</v>
      </c>
      <c r="G328">
        <v>109894.23</v>
      </c>
      <c r="H328">
        <f>(1/(1-91/360*VLOOKUP($A328,Tbills!$B$4:$C$974,2,1)/100))^((1)/91)-1</f>
        <v>8.7714063573995915E-5</v>
      </c>
      <c r="I328" s="2">
        <f t="shared" si="44"/>
        <v>98245.778126163204</v>
      </c>
      <c r="L328">
        <f t="shared" ref="L328:L391" si="47">L327*(1-L$1+H328)^($A328-$A327)*(1+2*(E328/E327-1))</f>
        <v>98340503642.661713</v>
      </c>
      <c r="O328">
        <f t="shared" ref="O328:O391" si="48">O327*(1-(O$1+O$5))^($A328-$A327)*(1+1.5*(E328/E327-1))</f>
        <v>81217099.862431392</v>
      </c>
      <c r="R328">
        <f t="shared" ref="R328:R391" si="49">R327*(1-IF($A328&lt;=R323,R$1,R$1+IF(AND(WEEKDAY($A328)&lt;&gt;1,WEEKDAY($A328)&lt;&gt;7),S$1,0)))^($A328-$A327)*(1-0.5*(E328/E327-1))</f>
        <v>11.837720604167256</v>
      </c>
      <c r="U328" s="2">
        <f t="shared" ref="U328:U391" si="50">U327*$F328/$F327*(1-U$1)^($A328-$A327)</f>
        <v>197.69109543763432</v>
      </c>
      <c r="X328">
        <f t="shared" ref="X328:X391" si="51">X327*(1-X$1+H328)^($A328-$A327)*(2-G328/G327)</f>
        <v>25.888505886271538</v>
      </c>
      <c r="AB328">
        <f t="shared" ref="AB328:AB391" si="52">AB327*$E328/$E327*(1-(AB$1+AB$5+IF(AND(WEEKDAY(A328)&lt;&gt;1,WEEKDAY(A328)&lt;&gt;7),IF(A328&lt;AC$2,AC$1,AC$3),0)))^($A328-$A327)</f>
        <v>96651.388296955178</v>
      </c>
      <c r="AE328">
        <f>ROW()</f>
        <v>328</v>
      </c>
      <c r="AF328">
        <f t="shared" si="46"/>
        <v>0.91091314031180393</v>
      </c>
      <c r="AG328">
        <f>AG327*(1-(AG$1+AG$5))^($A328-$A327)*(1+2*(E328/E327-1))</f>
        <v>19853278117.833126</v>
      </c>
      <c r="AK328">
        <f t="shared" si="45"/>
        <v>6.5312449906962469</v>
      </c>
      <c r="AO328">
        <f>AO327*(1-AO$1+H327)^($A328-$A327)*(2-E328/E327)</f>
        <v>5.6444156940401768</v>
      </c>
    </row>
    <row r="329" spans="1:41" x14ac:dyDescent="0.25">
      <c r="A329" s="1">
        <v>38540</v>
      </c>
      <c r="B329" s="12">
        <v>12.49</v>
      </c>
      <c r="C329" s="12">
        <v>13.84</v>
      </c>
      <c r="D329">
        <v>149227.65</v>
      </c>
      <c r="E329">
        <v>151738.60999999999</v>
      </c>
      <c r="F329">
        <v>108728.14</v>
      </c>
      <c r="G329">
        <v>110553.79</v>
      </c>
      <c r="H329">
        <f>(1/(1-91/360*VLOOKUP($A329,Tbills!$B$4:$C$974,2,1)/100))^((1)/91)-1</f>
        <v>8.7714063573995915E-5</v>
      </c>
      <c r="I329" s="2">
        <f t="shared" ref="I329:I392" si="53">I328*$D329/$D328*(1-I$1)^($A329-$A328)</f>
        <v>98951.203458354154</v>
      </c>
      <c r="L329">
        <f t="shared" si="47"/>
        <v>99744532465.95108</v>
      </c>
      <c r="O329">
        <f t="shared" si="48"/>
        <v>82081373.253877223</v>
      </c>
      <c r="R329">
        <f t="shared" si="49"/>
        <v>11.795062540597813</v>
      </c>
      <c r="U329" s="2">
        <f t="shared" si="50"/>
        <v>198.8900808961931</v>
      </c>
      <c r="X329">
        <f t="shared" si="51"/>
        <v>25.734434387090477</v>
      </c>
      <c r="AB329">
        <f t="shared" si="52"/>
        <v>97335.867540674677</v>
      </c>
      <c r="AE329">
        <f>ROW()</f>
        <v>329</v>
      </c>
      <c r="AF329">
        <f t="shared" si="46"/>
        <v>0.9024566473988439</v>
      </c>
      <c r="AG329">
        <f>AG328*(1-(AG$1+AG$5))^($A329-$A328)*(1+2*(E329/E328-1))</f>
        <v>20135193201.781143</v>
      </c>
      <c r="AK329">
        <f t="shared" ref="AK329:AK392" si="54">AK328*(1-IF($A329&lt;=AK324,AK$1,AK$1+IF(AND(WEEKDAY($A329)&lt;&gt;1,WEEKDAY($A329)&lt;&gt;7),AL$1,0)))^($A329-$A328)*(2-$E329/$E328)</f>
        <v>6.4844597488645972</v>
      </c>
      <c r="AO329">
        <f>AO328*(1-AO$1+H328)^($A329-$A328)*(2-E329/E328)</f>
        <v>5.6045283834085433</v>
      </c>
    </row>
    <row r="330" spans="1:41" x14ac:dyDescent="0.25">
      <c r="A330" s="1">
        <v>38541</v>
      </c>
      <c r="B330" s="12">
        <v>11.45</v>
      </c>
      <c r="C330" s="12">
        <v>12.89</v>
      </c>
      <c r="D330">
        <v>144962.01999999999</v>
      </c>
      <c r="E330">
        <v>147387.89000000001</v>
      </c>
      <c r="F330">
        <v>107466.81</v>
      </c>
      <c r="G330">
        <v>109261.59</v>
      </c>
      <c r="H330">
        <f>(1/(1-91/360*VLOOKUP($A330,Tbills!$B$4:$C$974,2,1)/100))^((1)/91)-1</f>
        <v>8.7714063573995915E-5</v>
      </c>
      <c r="I330" s="2">
        <f t="shared" si="53"/>
        <v>96120.367591997536</v>
      </c>
      <c r="L330">
        <f t="shared" si="47"/>
        <v>94028686069.675613</v>
      </c>
      <c r="O330">
        <f t="shared" si="48"/>
        <v>78548513.222039878</v>
      </c>
      <c r="R330">
        <f t="shared" si="49"/>
        <v>11.963618454581798</v>
      </c>
      <c r="U330" s="2">
        <f t="shared" si="50"/>
        <v>196.57800968817043</v>
      </c>
      <c r="X330">
        <f t="shared" si="51"/>
        <v>26.036550176088966</v>
      </c>
      <c r="AB330">
        <f t="shared" si="52"/>
        <v>94541.711960616391</v>
      </c>
      <c r="AE330">
        <f>ROW()</f>
        <v>330</v>
      </c>
      <c r="AF330">
        <f t="shared" si="46"/>
        <v>0.88828549262994561</v>
      </c>
      <c r="AG330">
        <f>AG329*(1-(AG$1+AG$5))^($A330-$A329)*(1+2*(E330/E329-1))</f>
        <v>18979902334.678337</v>
      </c>
      <c r="AK330">
        <f t="shared" si="54"/>
        <v>6.6700745192507833</v>
      </c>
      <c r="AO330">
        <f>AO329*(1-AO$1+H329)^($A330-$A329)*(2-E330/E329)</f>
        <v>5.7655164848140359</v>
      </c>
    </row>
    <row r="331" spans="1:41" x14ac:dyDescent="0.25">
      <c r="A331" s="1">
        <v>38544</v>
      </c>
      <c r="B331" s="12">
        <v>11.28</v>
      </c>
      <c r="C331" s="12">
        <v>12.91</v>
      </c>
      <c r="D331">
        <v>142904.57</v>
      </c>
      <c r="E331">
        <v>145257.22</v>
      </c>
      <c r="F331">
        <v>106857.51</v>
      </c>
      <c r="G331">
        <v>108613.36</v>
      </c>
      <c r="H331">
        <f>(1/(1-91/360*VLOOKUP($A331,Tbills!$B$4:$C$974,2,1)/100))^((1)/91)-1</f>
        <v>8.7434038851696982E-5</v>
      </c>
      <c r="I331" s="2">
        <f t="shared" si="53"/>
        <v>94749.197222536124</v>
      </c>
      <c r="L331">
        <f t="shared" si="47"/>
        <v>91321657744.222595</v>
      </c>
      <c r="O331">
        <f t="shared" si="48"/>
        <v>76837474.27337043</v>
      </c>
      <c r="R331">
        <f t="shared" si="49"/>
        <v>12.048458616425116</v>
      </c>
      <c r="U331" s="2">
        <f t="shared" si="50"/>
        <v>195.44918177215411</v>
      </c>
      <c r="X331">
        <f t="shared" si="51"/>
        <v>26.194984530607588</v>
      </c>
      <c r="AB331">
        <f t="shared" si="52"/>
        <v>93165.251996340725</v>
      </c>
      <c r="AE331">
        <f>ROW()</f>
        <v>331</v>
      </c>
      <c r="AF331">
        <f t="shared" si="46"/>
        <v>0.87374128582494182</v>
      </c>
      <c r="AG331">
        <f>AG330*(1-(AG$1+AG$5))^($A331-$A330)*(1+2*(E331/E330-1))</f>
        <v>18429284250.850109</v>
      </c>
      <c r="AK331">
        <f t="shared" si="54"/>
        <v>6.765553092203402</v>
      </c>
      <c r="AO331">
        <f>AO330*(1-AO$1+H330)^($A331-$A330)*(2-E331/E330)</f>
        <v>5.8497541350588032</v>
      </c>
    </row>
    <row r="332" spans="1:41" x14ac:dyDescent="0.25">
      <c r="A332" s="1">
        <v>38545</v>
      </c>
      <c r="B332" s="12">
        <v>10.95</v>
      </c>
      <c r="C332" s="12">
        <v>12.89</v>
      </c>
      <c r="D332">
        <v>141118.39000000001</v>
      </c>
      <c r="E332">
        <v>143428.94</v>
      </c>
      <c r="F332">
        <v>106714.56</v>
      </c>
      <c r="G332">
        <v>108458.56</v>
      </c>
      <c r="H332">
        <f>(1/(1-91/360*VLOOKUP($A332,Tbills!$B$4:$C$974,2,1)/100))^((1)/91)-1</f>
        <v>8.7434038851696982E-5</v>
      </c>
      <c r="I332" s="2">
        <f t="shared" si="53"/>
        <v>93562.635098303625</v>
      </c>
      <c r="L332">
        <f t="shared" si="47"/>
        <v>89026576958.579498</v>
      </c>
      <c r="O332">
        <f t="shared" si="48"/>
        <v>75384261.536128104</v>
      </c>
      <c r="R332">
        <f t="shared" si="49"/>
        <v>12.123734494625445</v>
      </c>
      <c r="U332" s="2">
        <f t="shared" si="50"/>
        <v>195.18295775900933</v>
      </c>
      <c r="X332">
        <f t="shared" si="51"/>
        <v>26.233642006111229</v>
      </c>
      <c r="AB332">
        <f t="shared" si="52"/>
        <v>91989.420225892856</v>
      </c>
      <c r="AE332">
        <f>ROW()</f>
        <v>332</v>
      </c>
      <c r="AF332">
        <f t="shared" si="46"/>
        <v>0.84949573312645454</v>
      </c>
      <c r="AG332">
        <f>AG331*(1-(AG$1+AG$5))^($A332-$A331)*(1+2*(E332/E331-1))</f>
        <v>17964758470.131588</v>
      </c>
      <c r="AK332">
        <f t="shared" si="54"/>
        <v>6.8503886521618282</v>
      </c>
      <c r="AO332">
        <f>AO331*(1-AO$1+H331)^($A332-$A331)*(2-E332/E331)</f>
        <v>5.9236808867220931</v>
      </c>
    </row>
    <row r="333" spans="1:41" x14ac:dyDescent="0.25">
      <c r="A333" s="1">
        <v>38546</v>
      </c>
      <c r="B333" s="12">
        <v>10.84</v>
      </c>
      <c r="C333" s="12">
        <v>12.74</v>
      </c>
      <c r="D333">
        <v>138618.07999999999</v>
      </c>
      <c r="E333">
        <v>140875.15</v>
      </c>
      <c r="F333">
        <v>106642.72</v>
      </c>
      <c r="G333">
        <v>108376.07</v>
      </c>
      <c r="H333">
        <f>(1/(1-91/360*VLOOKUP($A333,Tbills!$B$4:$C$974,2,1)/100))^((1)/91)-1</f>
        <v>8.7434038851696982E-5</v>
      </c>
      <c r="I333" s="2">
        <f t="shared" si="53"/>
        <v>91902.66835617277</v>
      </c>
      <c r="L333">
        <f t="shared" si="47"/>
        <v>85859919310.856125</v>
      </c>
      <c r="O333">
        <f t="shared" si="48"/>
        <v>73368434.131841674</v>
      </c>
      <c r="R333">
        <f t="shared" si="49"/>
        <v>12.231114696897903</v>
      </c>
      <c r="U333" s="2">
        <f t="shared" si="50"/>
        <v>195.04680498232594</v>
      </c>
      <c r="X333">
        <f t="shared" si="51"/>
        <v>26.254918882563711</v>
      </c>
      <c r="AB333">
        <f t="shared" si="52"/>
        <v>90348.374295817572</v>
      </c>
      <c r="AE333">
        <f>ROW()</f>
        <v>333</v>
      </c>
      <c r="AF333">
        <f t="shared" si="46"/>
        <v>0.85086342229199374</v>
      </c>
      <c r="AG333">
        <f>AG332*(1-(AG$1+AG$5))^($A333-$A332)*(1+2*(E333/E332-1))</f>
        <v>17324440141.59938</v>
      </c>
      <c r="AK333">
        <f t="shared" si="54"/>
        <v>6.9720368837064672</v>
      </c>
      <c r="AO333">
        <f>AO332*(1-AO$1+H332)^($A333-$A332)*(2-E333/E332)</f>
        <v>6.0294577400569294</v>
      </c>
    </row>
    <row r="334" spans="1:41" x14ac:dyDescent="0.25">
      <c r="A334" s="1">
        <v>38547</v>
      </c>
      <c r="B334" s="12">
        <v>10.81</v>
      </c>
      <c r="C334" s="12">
        <v>12.41</v>
      </c>
      <c r="D334">
        <v>136731.4</v>
      </c>
      <c r="E334">
        <v>138945.43</v>
      </c>
      <c r="F334">
        <v>105995.62</v>
      </c>
      <c r="G334">
        <v>107708.97</v>
      </c>
      <c r="H334">
        <f>(1/(1-91/360*VLOOKUP($A334,Tbills!$B$4:$C$974,2,1)/100))^((1)/91)-1</f>
        <v>8.7434038851696982E-5</v>
      </c>
      <c r="I334" s="2">
        <f t="shared" si="53"/>
        <v>90649.60432805639</v>
      </c>
      <c r="L334">
        <f t="shared" si="47"/>
        <v>83511212505.23114</v>
      </c>
      <c r="O334">
        <f t="shared" si="48"/>
        <v>71858501.774002597</v>
      </c>
      <c r="R334">
        <f t="shared" si="49"/>
        <v>12.31432943053745</v>
      </c>
      <c r="U334" s="2">
        <f t="shared" si="50"/>
        <v>193.8585485700074</v>
      </c>
      <c r="X334">
        <f t="shared" si="51"/>
        <v>26.417861534037559</v>
      </c>
      <c r="AB334">
        <f t="shared" si="52"/>
        <v>89107.667593428647</v>
      </c>
      <c r="AE334">
        <f>ROW()</f>
        <v>334</v>
      </c>
      <c r="AF334">
        <f t="shared" si="46"/>
        <v>0.87107171635777603</v>
      </c>
      <c r="AG334">
        <f>AG333*(1-(AG$1+AG$5))^($A334-$A333)*(1+2*(E334/E333-1))</f>
        <v>16849248964.247389</v>
      </c>
      <c r="AK334">
        <f t="shared" si="54"/>
        <v>7.0672112753789795</v>
      </c>
      <c r="AO334">
        <f>AO333*(1-AO$1+H333)^($A334-$A333)*(2-E334/E333)</f>
        <v>6.1123581132216662</v>
      </c>
    </row>
    <row r="335" spans="1:41" x14ac:dyDescent="0.25">
      <c r="A335" s="1">
        <v>38548</v>
      </c>
      <c r="B335" s="12">
        <v>10.33</v>
      </c>
      <c r="C335" s="12">
        <v>12.5</v>
      </c>
      <c r="D335">
        <v>135520.63</v>
      </c>
      <c r="E335">
        <v>137702.91</v>
      </c>
      <c r="F335">
        <v>105640.98</v>
      </c>
      <c r="G335">
        <v>107339.19</v>
      </c>
      <c r="H335">
        <f>(1/(1-91/360*VLOOKUP($A335,Tbills!$B$4:$C$974,2,1)/100))^((1)/91)-1</f>
        <v>8.7434038851696982E-5</v>
      </c>
      <c r="I335" s="2">
        <f t="shared" si="53"/>
        <v>89844.702375460576</v>
      </c>
      <c r="L335">
        <f t="shared" si="47"/>
        <v>82021077363.564606</v>
      </c>
      <c r="O335">
        <f t="shared" si="48"/>
        <v>70892220.362763718</v>
      </c>
      <c r="R335">
        <f t="shared" si="49"/>
        <v>12.368830733615114</v>
      </c>
      <c r="U335" s="2">
        <f t="shared" si="50"/>
        <v>193.20522575771426</v>
      </c>
      <c r="X335">
        <f t="shared" si="51"/>
        <v>26.50989505450443</v>
      </c>
      <c r="AB335">
        <f t="shared" si="52"/>
        <v>88307.7430006785</v>
      </c>
      <c r="AE335">
        <f>ROW()</f>
        <v>335</v>
      </c>
      <c r="AF335">
        <f t="shared" si="46"/>
        <v>0.82640000000000002</v>
      </c>
      <c r="AG335">
        <f>AG334*(1-(AG$1+AG$5))^($A335-$A334)*(1+2*(E335/E334-1))</f>
        <v>16547342385.579716</v>
      </c>
      <c r="AK335">
        <f t="shared" si="54"/>
        <v>7.1300777359651093</v>
      </c>
      <c r="AO335">
        <f>AO334*(1-AO$1+H334)^($A335-$A334)*(2-E335/E334)</f>
        <v>6.1673290094025832</v>
      </c>
    </row>
    <row r="336" spans="1:41" x14ac:dyDescent="0.25">
      <c r="A336" s="1">
        <v>38551</v>
      </c>
      <c r="B336" s="12">
        <v>10.77</v>
      </c>
      <c r="C336" s="12">
        <v>12.68</v>
      </c>
      <c r="D336">
        <v>135162.75</v>
      </c>
      <c r="E336">
        <v>137303.15</v>
      </c>
      <c r="F336">
        <v>105857.77</v>
      </c>
      <c r="G336">
        <v>107531.31</v>
      </c>
      <c r="H336">
        <f>(1/(1-91/360*VLOOKUP($A336,Tbills!$B$4:$C$974,2,1)/100))^((1)/91)-1</f>
        <v>8.9814478951621979E-5</v>
      </c>
      <c r="I336" s="2">
        <f t="shared" si="53"/>
        <v>89600.887708597933</v>
      </c>
      <c r="L336">
        <f t="shared" si="47"/>
        <v>81555766309.136566</v>
      </c>
      <c r="O336">
        <f t="shared" si="48"/>
        <v>70576378.199395537</v>
      </c>
      <c r="R336">
        <f t="shared" si="49"/>
        <v>12.385104695372013</v>
      </c>
      <c r="U336" s="2">
        <f t="shared" si="50"/>
        <v>193.58754802975992</v>
      </c>
      <c r="X336">
        <f t="shared" si="51"/>
        <v>26.466640688011232</v>
      </c>
      <c r="AB336">
        <f t="shared" si="52"/>
        <v>88042.170780930872</v>
      </c>
      <c r="AE336">
        <f>ROW()</f>
        <v>336</v>
      </c>
      <c r="AF336">
        <f t="shared" si="46"/>
        <v>0.84936908517350151</v>
      </c>
      <c r="AG336">
        <f>AG335*(1-(AG$1+AG$5))^($A336-$A335)*(1+2*(E336/E335-1))</f>
        <v>16449603384.93338</v>
      </c>
      <c r="AK336">
        <f t="shared" si="54"/>
        <v>7.1497776861816158</v>
      </c>
      <c r="AO336">
        <f>AO335*(1-AO$1+H335)^($A336-$A335)*(2-E336/E335)</f>
        <v>6.1861692843487806</v>
      </c>
    </row>
    <row r="337" spans="1:41" x14ac:dyDescent="0.25">
      <c r="A337" s="1">
        <v>38552</v>
      </c>
      <c r="B337" s="12">
        <v>10.45</v>
      </c>
      <c r="C337" s="12">
        <v>12.23</v>
      </c>
      <c r="D337">
        <v>132906.82</v>
      </c>
      <c r="E337">
        <v>134999.16</v>
      </c>
      <c r="F337">
        <v>103934.81</v>
      </c>
      <c r="G337">
        <v>105568.3</v>
      </c>
      <c r="H337">
        <f>(1/(1-91/360*VLOOKUP($A337,Tbills!$B$4:$C$974,2,1)/100))^((1)/91)-1</f>
        <v>8.9814478951621979E-5</v>
      </c>
      <c r="I337" s="2">
        <f t="shared" si="53"/>
        <v>88103.258340032364</v>
      </c>
      <c r="L337">
        <f t="shared" si="47"/>
        <v>78822219562.873108</v>
      </c>
      <c r="O337">
        <f t="shared" si="48"/>
        <v>68797619.032010481</v>
      </c>
      <c r="R337">
        <f t="shared" si="49"/>
        <v>12.488453097540493</v>
      </c>
      <c r="U337" s="2">
        <f t="shared" si="50"/>
        <v>190.06629757789261</v>
      </c>
      <c r="X337">
        <f t="shared" si="51"/>
        <v>26.951219305964052</v>
      </c>
      <c r="AB337">
        <f t="shared" si="52"/>
        <v>86561.777406513254</v>
      </c>
      <c r="AE337">
        <f>ROW()</f>
        <v>337</v>
      </c>
      <c r="AF337">
        <f t="shared" si="46"/>
        <v>0.85445625511038426</v>
      </c>
      <c r="AG337">
        <f>AG336*(1-(AG$1+AG$5))^($A337-$A336)*(1+2*(E337/E336-1))</f>
        <v>15897008632.373699</v>
      </c>
      <c r="AK337">
        <f t="shared" si="54"/>
        <v>7.2694146110932376</v>
      </c>
      <c r="AO337">
        <f>AO336*(1-AO$1+H336)^($A337-$A336)*(2-E337/E336)</f>
        <v>6.2903074366645768</v>
      </c>
    </row>
    <row r="338" spans="1:41" x14ac:dyDescent="0.25">
      <c r="A338" s="1">
        <v>38553</v>
      </c>
      <c r="B338" s="12">
        <v>10.23</v>
      </c>
      <c r="C338" s="12">
        <v>12.05</v>
      </c>
      <c r="D338">
        <v>131762.13</v>
      </c>
      <c r="E338">
        <v>133824.32999999999</v>
      </c>
      <c r="F338">
        <v>103767.28</v>
      </c>
      <c r="G338">
        <v>105388.66</v>
      </c>
      <c r="H338">
        <f>(1/(1-91/360*VLOOKUP($A338,Tbills!$B$4:$C$974,2,1)/100))^((1)/91)-1</f>
        <v>8.9814478951621979E-5</v>
      </c>
      <c r="I338" s="2">
        <f t="shared" si="53"/>
        <v>87342.319363519084</v>
      </c>
      <c r="L338">
        <f t="shared" si="47"/>
        <v>77453774034.37973</v>
      </c>
      <c r="O338">
        <f t="shared" si="48"/>
        <v>67897264.135837227</v>
      </c>
      <c r="R338">
        <f t="shared" si="49"/>
        <v>12.542226467305074</v>
      </c>
      <c r="U338" s="2">
        <f t="shared" si="50"/>
        <v>189.75530729854904</v>
      </c>
      <c r="X338">
        <f t="shared" si="51"/>
        <v>26.998506978872776</v>
      </c>
      <c r="AB338">
        <f t="shared" si="52"/>
        <v>85805.481945225634</v>
      </c>
      <c r="AE338">
        <f>ROW()</f>
        <v>338</v>
      </c>
      <c r="AF338">
        <f t="shared" si="46"/>
        <v>0.84896265560165973</v>
      </c>
      <c r="AG338">
        <f>AG337*(1-(AG$1+AG$5))^($A338-$A337)*(1+2*(E338/E337-1))</f>
        <v>15619794858.422941</v>
      </c>
      <c r="AK338">
        <f t="shared" si="54"/>
        <v>7.3323351595929385</v>
      </c>
      <c r="AO338">
        <f>AO337*(1-AO$1+H337)^($A338-$A337)*(2-E338/E337)</f>
        <v>6.345384025649996</v>
      </c>
    </row>
    <row r="339" spans="1:41" x14ac:dyDescent="0.25">
      <c r="A339" s="1">
        <v>38554</v>
      </c>
      <c r="B339" s="12">
        <v>10.97</v>
      </c>
      <c r="C339" s="12">
        <v>12.68</v>
      </c>
      <c r="D339">
        <v>130937.61</v>
      </c>
      <c r="E339">
        <v>132974.89000000001</v>
      </c>
      <c r="F339">
        <v>103942.87</v>
      </c>
      <c r="G339">
        <v>105557.53</v>
      </c>
      <c r="H339">
        <f>(1/(1-91/360*VLOOKUP($A339,Tbills!$B$4:$C$974,2,1)/100))^((1)/91)-1</f>
        <v>8.9814478951621979E-5</v>
      </c>
      <c r="I339" s="2">
        <f t="shared" si="53"/>
        <v>86793.646165893297</v>
      </c>
      <c r="L339">
        <f t="shared" si="47"/>
        <v>76473921145.773239</v>
      </c>
      <c r="O339">
        <f t="shared" si="48"/>
        <v>67248538.610386163</v>
      </c>
      <c r="R339">
        <f t="shared" si="49"/>
        <v>12.581463116224803</v>
      </c>
      <c r="U339" s="2">
        <f t="shared" si="50"/>
        <v>190.0717673626437</v>
      </c>
      <c r="X339">
        <f t="shared" si="51"/>
        <v>26.95666979459412</v>
      </c>
      <c r="AB339">
        <f t="shared" si="52"/>
        <v>85257.86539665547</v>
      </c>
      <c r="AE339">
        <f>ROW()</f>
        <v>339</v>
      </c>
      <c r="AF339">
        <f t="shared" si="46"/>
        <v>0.86514195583596221</v>
      </c>
      <c r="AG339">
        <f>AG338*(1-(AG$1+AG$5))^($A339-$A338)*(1+2*(E339/E338-1))</f>
        <v>15420984198.263466</v>
      </c>
      <c r="AK339">
        <f t="shared" si="54"/>
        <v>7.3785329389849279</v>
      </c>
      <c r="AO339">
        <f>AO338*(1-AO$1+H338)^($A339-$A338)*(2-E339/E338)</f>
        <v>6.3859982225194445</v>
      </c>
    </row>
    <row r="340" spans="1:41" x14ac:dyDescent="0.25">
      <c r="A340" s="1">
        <v>38555</v>
      </c>
      <c r="B340" s="12">
        <v>10.52</v>
      </c>
      <c r="C340" s="12">
        <v>12.39</v>
      </c>
      <c r="D340">
        <v>129000.1</v>
      </c>
      <c r="E340">
        <v>130995.29</v>
      </c>
      <c r="F340">
        <v>102748.51</v>
      </c>
      <c r="G340">
        <v>104335.14</v>
      </c>
      <c r="H340">
        <f>(1/(1-91/360*VLOOKUP($A340,Tbills!$B$4:$C$974,2,1)/100))^((1)/91)-1</f>
        <v>8.9814478951621979E-5</v>
      </c>
      <c r="I340" s="2">
        <f t="shared" si="53"/>
        <v>85507.258204290076</v>
      </c>
      <c r="L340">
        <f t="shared" si="47"/>
        <v>74200293235.752914</v>
      </c>
      <c r="O340">
        <f t="shared" si="48"/>
        <v>65744627.406827986</v>
      </c>
      <c r="R340">
        <f t="shared" si="49"/>
        <v>12.674540385409545</v>
      </c>
      <c r="U340" s="2">
        <f t="shared" si="50"/>
        <v>187.88315820599271</v>
      </c>
      <c r="X340">
        <f t="shared" si="51"/>
        <v>27.270277226073148</v>
      </c>
      <c r="AB340">
        <f t="shared" si="52"/>
        <v>83985.701484938938</v>
      </c>
      <c r="AE340">
        <f>ROW()</f>
        <v>340</v>
      </c>
      <c r="AF340">
        <f t="shared" si="46"/>
        <v>0.84907183212267956</v>
      </c>
      <c r="AG340">
        <f>AG339*(1-(AG$1+AG$5))^($A340-$A339)*(1+2*(E340/E339-1))</f>
        <v>14961334968.917589</v>
      </c>
      <c r="AK340">
        <f t="shared" si="54"/>
        <v>7.4880285411739971</v>
      </c>
      <c r="AO340">
        <f>AO339*(1-AO$1+H339)^($A340-$A339)*(2-E340/E339)</f>
        <v>6.4814090960724506</v>
      </c>
    </row>
    <row r="341" spans="1:41" x14ac:dyDescent="0.25">
      <c r="A341" s="1">
        <v>38558</v>
      </c>
      <c r="B341" s="12">
        <v>11.1</v>
      </c>
      <c r="C341" s="12">
        <v>12.72</v>
      </c>
      <c r="D341">
        <v>129862.47</v>
      </c>
      <c r="E341">
        <v>131835.70000000001</v>
      </c>
      <c r="F341">
        <v>103726.93</v>
      </c>
      <c r="G341">
        <v>105300.55</v>
      </c>
      <c r="H341">
        <f>(1/(1-91/360*VLOOKUP($A341,Tbills!$B$4:$C$974,2,1)/100))^((1)/91)-1</f>
        <v>9.3316073374705155E-5</v>
      </c>
      <c r="I341" s="2">
        <f t="shared" si="53"/>
        <v>86072.580521222844</v>
      </c>
      <c r="L341">
        <f t="shared" si="47"/>
        <v>75163215603.426041</v>
      </c>
      <c r="O341">
        <f t="shared" si="48"/>
        <v>66370601.460456632</v>
      </c>
      <c r="R341">
        <f t="shared" si="49"/>
        <v>12.6321698736161</v>
      </c>
      <c r="U341" s="2">
        <f t="shared" si="50"/>
        <v>189.65839634939243</v>
      </c>
      <c r="X341">
        <f t="shared" si="51"/>
        <v>27.022512149626326</v>
      </c>
      <c r="AB341">
        <f t="shared" si="52"/>
        <v>84515.677440914937</v>
      </c>
      <c r="AE341">
        <f>ROW()</f>
        <v>341</v>
      </c>
      <c r="AF341">
        <f t="shared" si="46"/>
        <v>0.87264150943396224</v>
      </c>
      <c r="AG341">
        <f>AG340*(1-(AG$1+AG$5))^($A341-$A340)*(1+2*(E341/E340-1))</f>
        <v>15151774192.168915</v>
      </c>
      <c r="AK341">
        <f t="shared" si="54"/>
        <v>7.4389490269937646</v>
      </c>
      <c r="AO341">
        <f>AO340*(1-AO$1+H340)^($A341-$A340)*(2-E341/E340)</f>
        <v>6.4408478021493956</v>
      </c>
    </row>
    <row r="342" spans="1:41" x14ac:dyDescent="0.25">
      <c r="A342" s="1">
        <v>38559</v>
      </c>
      <c r="B342" s="12">
        <v>10.99</v>
      </c>
      <c r="C342" s="12">
        <v>12.55</v>
      </c>
      <c r="D342">
        <v>130692.48</v>
      </c>
      <c r="E342">
        <v>132666.01999999999</v>
      </c>
      <c r="F342">
        <v>103727.33</v>
      </c>
      <c r="G342">
        <v>105291.13</v>
      </c>
      <c r="H342">
        <f>(1/(1-91/360*VLOOKUP($A342,Tbills!$B$4:$C$974,2,1)/100))^((1)/91)-1</f>
        <v>9.3316073374705155E-5</v>
      </c>
      <c r="I342" s="2">
        <f t="shared" si="53"/>
        <v>86620.597287901677</v>
      </c>
      <c r="L342">
        <f t="shared" si="47"/>
        <v>76113654556.923218</v>
      </c>
      <c r="O342">
        <f t="shared" si="48"/>
        <v>66995360.972176775</v>
      </c>
      <c r="R342">
        <f t="shared" si="49"/>
        <v>12.591821026808983</v>
      </c>
      <c r="U342" s="2">
        <f t="shared" si="50"/>
        <v>189.65450316008437</v>
      </c>
      <c r="X342">
        <f t="shared" si="51"/>
        <v>27.026451843641873</v>
      </c>
      <c r="AB342">
        <f t="shared" si="52"/>
        <v>85045.004004615446</v>
      </c>
      <c r="AE342">
        <f>ROW()</f>
        <v>342</v>
      </c>
      <c r="AF342">
        <f t="shared" si="46"/>
        <v>0.87569721115537846</v>
      </c>
      <c r="AG342">
        <f>AG341*(1-(AG$1+AG$5))^($A342-$A341)*(1+2*(E342/E341-1))</f>
        <v>15342113226.737406</v>
      </c>
      <c r="AK342">
        <f t="shared" si="54"/>
        <v>7.3917531779216521</v>
      </c>
      <c r="AO342">
        <f>AO341*(1-AO$1+H341)^($A342-$A341)*(2-E342/E341)</f>
        <v>6.4006429525510038</v>
      </c>
    </row>
    <row r="343" spans="1:41" x14ac:dyDescent="0.25">
      <c r="A343" s="1">
        <v>38560</v>
      </c>
      <c r="B343" s="12">
        <v>10.36</v>
      </c>
      <c r="C343" s="12">
        <v>12.36</v>
      </c>
      <c r="D343">
        <v>129382.54</v>
      </c>
      <c r="E343">
        <v>131323.92000000001</v>
      </c>
      <c r="F343">
        <v>103922.49</v>
      </c>
      <c r="G343">
        <v>105479.41</v>
      </c>
      <c r="H343">
        <f>(1/(1-91/360*VLOOKUP($A343,Tbills!$B$4:$C$974,2,1)/100))^((1)/91)-1</f>
        <v>9.3316073374705155E-5</v>
      </c>
      <c r="I343" s="2">
        <f t="shared" si="53"/>
        <v>85750.301946577631</v>
      </c>
      <c r="L343">
        <f t="shared" si="47"/>
        <v>74577252887.316193</v>
      </c>
      <c r="O343">
        <f t="shared" si="48"/>
        <v>65976511.68703153</v>
      </c>
      <c r="R343">
        <f t="shared" si="49"/>
        <v>12.654940757584793</v>
      </c>
      <c r="U343" s="2">
        <f t="shared" si="50"/>
        <v>190.00669952185385</v>
      </c>
      <c r="X343">
        <f t="shared" si="51"/>
        <v>26.97964322435444</v>
      </c>
      <c r="AB343">
        <f t="shared" si="52"/>
        <v>84181.721243840395</v>
      </c>
      <c r="AE343">
        <f>ROW()</f>
        <v>343</v>
      </c>
      <c r="AF343">
        <f t="shared" si="46"/>
        <v>0.8381877022653722</v>
      </c>
      <c r="AG343">
        <f>AG342*(1-(AG$1+AG$5))^($A343-$A342)*(1+2*(E343/E342-1))</f>
        <v>15031193354.490631</v>
      </c>
      <c r="AK343">
        <f t="shared" si="54"/>
        <v>7.4661832128635792</v>
      </c>
      <c r="AO343">
        <f>AO342*(1-AO$1+H342)^($A343-$A342)*(2-E343/E342)</f>
        <v>6.465758489294001</v>
      </c>
    </row>
    <row r="344" spans="1:41" x14ac:dyDescent="0.25">
      <c r="A344" s="1">
        <v>38561</v>
      </c>
      <c r="B344" s="12">
        <v>10.52</v>
      </c>
      <c r="C344" s="12">
        <v>12.02</v>
      </c>
      <c r="D344">
        <v>127579.5</v>
      </c>
      <c r="E344">
        <v>129481.57</v>
      </c>
      <c r="F344">
        <v>103237.26</v>
      </c>
      <c r="G344">
        <v>104774.07</v>
      </c>
      <c r="H344">
        <f>(1/(1-91/360*VLOOKUP($A344,Tbills!$B$4:$C$974,2,1)/100))^((1)/91)-1</f>
        <v>9.3316073374705155E-5</v>
      </c>
      <c r="I344" s="2">
        <f t="shared" si="53"/>
        <v>84553.247227183121</v>
      </c>
      <c r="L344">
        <f t="shared" si="47"/>
        <v>72488243970.908142</v>
      </c>
      <c r="O344">
        <f t="shared" si="48"/>
        <v>64585953.36293824</v>
      </c>
      <c r="R344">
        <f t="shared" si="49"/>
        <v>12.743133078134774</v>
      </c>
      <c r="U344" s="2">
        <f t="shared" si="50"/>
        <v>188.74925666154792</v>
      </c>
      <c r="X344">
        <f t="shared" si="51"/>
        <v>27.161585809974415</v>
      </c>
      <c r="AB344">
        <f t="shared" si="52"/>
        <v>82997.837741627227</v>
      </c>
      <c r="AE344">
        <f>ROW()</f>
        <v>344</v>
      </c>
      <c r="AF344">
        <f t="shared" si="46"/>
        <v>0.87520798668885191</v>
      </c>
      <c r="AG344">
        <f>AG343*(1-(AG$1+AG$5))^($A344-$A343)*(1+2*(E344/E343-1))</f>
        <v>14608954273.23856</v>
      </c>
      <c r="AK344">
        <f t="shared" si="54"/>
        <v>7.5705740610666794</v>
      </c>
      <c r="AO344">
        <f>AO343*(1-AO$1+H343)^($A344-$A343)*(2-E344/E343)</f>
        <v>6.5568362706002103</v>
      </c>
    </row>
    <row r="345" spans="1:41" x14ac:dyDescent="0.25">
      <c r="A345" s="1">
        <v>38562</v>
      </c>
      <c r="B345" s="12">
        <v>11.57</v>
      </c>
      <c r="C345" s="12">
        <v>12.92</v>
      </c>
      <c r="D345">
        <v>129376.6</v>
      </c>
      <c r="E345">
        <v>131293.38</v>
      </c>
      <c r="F345">
        <v>104121.85</v>
      </c>
      <c r="G345">
        <v>105662.06</v>
      </c>
      <c r="H345">
        <f>(1/(1-91/360*VLOOKUP($A345,Tbills!$B$4:$C$974,2,1)/100))^((1)/91)-1</f>
        <v>9.3316073374705155E-5</v>
      </c>
      <c r="I345" s="2">
        <f t="shared" si="53"/>
        <v>85742.18356609717</v>
      </c>
      <c r="L345">
        <f t="shared" si="47"/>
        <v>74520456344.0009</v>
      </c>
      <c r="O345">
        <f t="shared" si="48"/>
        <v>65939338.929949127</v>
      </c>
      <c r="R345">
        <f t="shared" si="49"/>
        <v>12.653404978631563</v>
      </c>
      <c r="U345" s="2">
        <f t="shared" si="50"/>
        <v>190.3619156639304</v>
      </c>
      <c r="X345">
        <f t="shared" si="51"/>
        <v>26.932900694808662</v>
      </c>
      <c r="AB345">
        <f t="shared" si="52"/>
        <v>84156.275856196415</v>
      </c>
      <c r="AE345">
        <f>ROW()</f>
        <v>345</v>
      </c>
      <c r="AF345">
        <f t="shared" si="46"/>
        <v>0.89551083591331271</v>
      </c>
      <c r="AG345">
        <f>AG344*(1-(AG$1+AG$5))^($A345-$A344)*(1+2*(E345/E344-1))</f>
        <v>15017288609.670034</v>
      </c>
      <c r="AK345">
        <f t="shared" si="54"/>
        <v>7.464292847358398</v>
      </c>
      <c r="AO345">
        <f>AO344*(1-AO$1+H344)^($A345-$A344)*(2-E345/E344)</f>
        <v>6.4654519344034957</v>
      </c>
    </row>
    <row r="346" spans="1:41" x14ac:dyDescent="0.25">
      <c r="A346" s="1">
        <v>38565</v>
      </c>
      <c r="B346" s="12">
        <v>12.08</v>
      </c>
      <c r="C346" s="12">
        <v>13.27</v>
      </c>
      <c r="D346">
        <v>130906.13</v>
      </c>
      <c r="E346">
        <v>132808.82</v>
      </c>
      <c r="F346">
        <v>104983.5</v>
      </c>
      <c r="G346">
        <v>106506.87</v>
      </c>
      <c r="H346">
        <f>(1/(1-91/360*VLOOKUP($A346,Tbills!$B$4:$C$974,2,1)/100))^((1)/91)-1</f>
        <v>9.4857132318937332E-5</v>
      </c>
      <c r="I346" s="2">
        <f t="shared" si="53"/>
        <v>86749.507964661418</v>
      </c>
      <c r="L346">
        <f t="shared" si="47"/>
        <v>76252102370.363327</v>
      </c>
      <c r="O346">
        <f t="shared" si="48"/>
        <v>67074204.350637183</v>
      </c>
      <c r="R346">
        <f t="shared" si="49"/>
        <v>12.57867365283742</v>
      </c>
      <c r="U346" s="2">
        <f t="shared" si="50"/>
        <v>191.92319674055452</v>
      </c>
      <c r="X346">
        <f t="shared" si="51"/>
        <v>26.722200262244566</v>
      </c>
      <c r="AB346">
        <f t="shared" si="52"/>
        <v>85118.737176680283</v>
      </c>
      <c r="AE346">
        <f>ROW()</f>
        <v>346</v>
      </c>
      <c r="AF346">
        <f t="shared" si="46"/>
        <v>0.91032403918613414</v>
      </c>
      <c r="AG346">
        <f>AG345*(1-(AG$1+AG$5))^($A346-$A345)*(1+2*(E346/E345-1))</f>
        <v>15362406370.674995</v>
      </c>
      <c r="AK346">
        <f t="shared" si="54"/>
        <v>7.3771061641601241</v>
      </c>
      <c r="AO346">
        <f>AO345*(1-AO$1+H345)^($A346-$A345)*(2-E346/E345)</f>
        <v>6.3919051789303092</v>
      </c>
    </row>
    <row r="347" spans="1:41" x14ac:dyDescent="0.25">
      <c r="A347" s="1">
        <v>38566</v>
      </c>
      <c r="B347" s="12">
        <v>11.75</v>
      </c>
      <c r="C347" s="12">
        <v>13.11</v>
      </c>
      <c r="D347">
        <v>130301.29</v>
      </c>
      <c r="E347">
        <v>132182.59</v>
      </c>
      <c r="F347">
        <v>104797.04</v>
      </c>
      <c r="G347">
        <v>106307.61</v>
      </c>
      <c r="H347">
        <f>(1/(1-91/360*VLOOKUP($A347,Tbills!$B$4:$C$974,2,1)/100))^((1)/91)-1</f>
        <v>9.4857132318937332E-5</v>
      </c>
      <c r="I347" s="2">
        <f t="shared" si="53"/>
        <v>86346.58417674269</v>
      </c>
      <c r="L347">
        <f t="shared" si="47"/>
        <v>75536753569.660278</v>
      </c>
      <c r="O347">
        <f t="shared" si="48"/>
        <v>66597550.132784098</v>
      </c>
      <c r="R347">
        <f t="shared" si="49"/>
        <v>12.607759634808096</v>
      </c>
      <c r="U347" s="2">
        <f t="shared" si="50"/>
        <v>191.577652674837</v>
      </c>
      <c r="X347">
        <f t="shared" si="51"/>
        <v>26.773743226731838</v>
      </c>
      <c r="AB347">
        <f t="shared" si="52"/>
        <v>84714.425318801586</v>
      </c>
      <c r="AE347">
        <f>ROW()</f>
        <v>347</v>
      </c>
      <c r="AF347">
        <f t="shared" si="46"/>
        <v>0.89626239511823036</v>
      </c>
      <c r="AG347">
        <f>AG346*(1-(AG$1+AG$5))^($A347-$A346)*(1+2*(E347/E346-1))</f>
        <v>15217017644.498869</v>
      </c>
      <c r="AK347">
        <f t="shared" si="54"/>
        <v>7.4115460310160461</v>
      </c>
      <c r="AO347">
        <f>AO346*(1-AO$1+H346)^($A347-$A346)*(2-E347/E346)</f>
        <v>6.4224164134569888</v>
      </c>
    </row>
    <row r="348" spans="1:41" x14ac:dyDescent="0.25">
      <c r="A348" s="1">
        <v>38567</v>
      </c>
      <c r="B348" s="12">
        <v>11.83</v>
      </c>
      <c r="C348" s="12">
        <v>13.19</v>
      </c>
      <c r="D348">
        <v>130538.03</v>
      </c>
      <c r="E348">
        <v>132410.21</v>
      </c>
      <c r="F348">
        <v>105070.13</v>
      </c>
      <c r="G348">
        <v>106574.56</v>
      </c>
      <c r="H348">
        <f>(1/(1-91/360*VLOOKUP($A348,Tbills!$B$4:$C$974,2,1)/100))^((1)/91)-1</f>
        <v>9.4857132318937332E-5</v>
      </c>
      <c r="I348" s="2">
        <f t="shared" si="53"/>
        <v>86501.355098090091</v>
      </c>
      <c r="L348">
        <f t="shared" si="47"/>
        <v>75800667396.346786</v>
      </c>
      <c r="O348">
        <f t="shared" si="48"/>
        <v>66767322.755731054</v>
      </c>
      <c r="R348">
        <f t="shared" si="49"/>
        <v>12.596334829312754</v>
      </c>
      <c r="U348" s="2">
        <f t="shared" si="50"/>
        <v>192.07220025260864</v>
      </c>
      <c r="X348">
        <f t="shared" si="51"/>
        <v>26.708056966213096</v>
      </c>
      <c r="AB348">
        <f t="shared" si="52"/>
        <v>84857.345914592457</v>
      </c>
      <c r="AE348">
        <f>ROW()</f>
        <v>348</v>
      </c>
      <c r="AF348">
        <f t="shared" si="46"/>
        <v>0.89689158453373774</v>
      </c>
      <c r="AG348">
        <f>AG347*(1-(AG$1+AG$5))^($A348-$A347)*(1+2*(E348/E347-1))</f>
        <v>15268910858.334564</v>
      </c>
      <c r="AK348">
        <f t="shared" si="54"/>
        <v>7.3984386592939293</v>
      </c>
      <c r="AO348">
        <f>AO347*(1-AO$1+H347)^($A348-$A347)*(2-E348/E347)</f>
        <v>6.4117279661772324</v>
      </c>
    </row>
    <row r="349" spans="1:41" x14ac:dyDescent="0.25">
      <c r="A349" s="1">
        <v>38568</v>
      </c>
      <c r="B349" s="12">
        <v>12.52</v>
      </c>
      <c r="C349" s="12">
        <v>13.64</v>
      </c>
      <c r="D349">
        <v>132883.37</v>
      </c>
      <c r="E349">
        <v>134776.63</v>
      </c>
      <c r="F349">
        <v>105948.35</v>
      </c>
      <c r="G349">
        <v>107455.24</v>
      </c>
      <c r="H349">
        <f>(1/(1-91/360*VLOOKUP($A349,Tbills!$B$4:$C$974,2,1)/100))^((1)/91)-1</f>
        <v>9.4857132318937332E-5</v>
      </c>
      <c r="I349" s="2">
        <f t="shared" si="53"/>
        <v>88053.353462731524</v>
      </c>
      <c r="L349">
        <f t="shared" si="47"/>
        <v>78513967119.694016</v>
      </c>
      <c r="O349">
        <f t="shared" si="48"/>
        <v>68554899.308002219</v>
      </c>
      <c r="R349">
        <f t="shared" si="49"/>
        <v>12.483210372731673</v>
      </c>
      <c r="U349" s="2">
        <f t="shared" si="50"/>
        <v>193.67289731793232</v>
      </c>
      <c r="X349">
        <f t="shared" si="51"/>
        <v>26.488887501157336</v>
      </c>
      <c r="AB349">
        <f t="shared" si="52"/>
        <v>86370.895183728411</v>
      </c>
      <c r="AE349">
        <f>ROW()</f>
        <v>349</v>
      </c>
      <c r="AF349">
        <f t="shared" si="46"/>
        <v>0.91788856304985333</v>
      </c>
      <c r="AG349">
        <f>AG348*(1-(AG$1+AG$5))^($A349-$A348)*(1+2*(E349/E348-1))</f>
        <v>15814146352.580885</v>
      </c>
      <c r="AK349">
        <f t="shared" si="54"/>
        <v>7.2658761905284903</v>
      </c>
      <c r="AO349">
        <f>AO348*(1-AO$1+H348)^($A349-$A348)*(2-E349/E348)</f>
        <v>6.2975027241655024</v>
      </c>
    </row>
    <row r="350" spans="1:41" x14ac:dyDescent="0.25">
      <c r="A350" s="1">
        <v>38569</v>
      </c>
      <c r="B350" s="12">
        <v>12.48</v>
      </c>
      <c r="C350" s="12">
        <v>13.92</v>
      </c>
      <c r="D350">
        <v>133762.35999999999</v>
      </c>
      <c r="E350">
        <v>135655.35999999999</v>
      </c>
      <c r="F350">
        <v>107877.53</v>
      </c>
      <c r="G350">
        <v>109401.66</v>
      </c>
      <c r="H350">
        <f>(1/(1-91/360*VLOOKUP($A350,Tbills!$B$4:$C$974,2,1)/100))^((1)/91)-1</f>
        <v>9.4857132318937332E-5</v>
      </c>
      <c r="I350" s="2">
        <f t="shared" si="53"/>
        <v>88633.642945910236</v>
      </c>
      <c r="L350">
        <f t="shared" si="47"/>
        <v>79541722555.363495</v>
      </c>
      <c r="O350">
        <f t="shared" si="48"/>
        <v>69223023.025938049</v>
      </c>
      <c r="R350">
        <f t="shared" si="49"/>
        <v>12.441953268131252</v>
      </c>
      <c r="U350" s="2">
        <f t="shared" si="50"/>
        <v>197.1946174336409</v>
      </c>
      <c r="X350">
        <f t="shared" si="51"/>
        <v>26.010578929515354</v>
      </c>
      <c r="AB350">
        <f t="shared" si="52"/>
        <v>86930.993729606242</v>
      </c>
      <c r="AE350">
        <f>ROW()</f>
        <v>350</v>
      </c>
      <c r="AF350">
        <f t="shared" si="46"/>
        <v>0.89655172413793105</v>
      </c>
      <c r="AG350">
        <f>AG349*(1-(AG$1+AG$5))^($A350-$A349)*(1+2*(E350/E349-1))</f>
        <v>16019819758.829664</v>
      </c>
      <c r="AK350">
        <f t="shared" si="54"/>
        <v>7.2181672081685191</v>
      </c>
      <c r="AO350">
        <f>AO349*(1-AO$1+H349)^($A350-$A349)*(2-E350/E349)</f>
        <v>6.25680570875251</v>
      </c>
    </row>
    <row r="351" spans="1:41" x14ac:dyDescent="0.25">
      <c r="A351" s="1">
        <v>38572</v>
      </c>
      <c r="B351" s="12">
        <v>13.21</v>
      </c>
      <c r="C351" s="12">
        <v>14.25</v>
      </c>
      <c r="D351">
        <v>134930.85</v>
      </c>
      <c r="E351">
        <v>136801.78</v>
      </c>
      <c r="F351">
        <v>108273</v>
      </c>
      <c r="G351">
        <v>109771.58</v>
      </c>
      <c r="H351">
        <f>(1/(1-91/360*VLOOKUP($A351,Tbills!$B$4:$C$974,2,1)/100))^((1)/91)-1</f>
        <v>9.6538536728640878E-5</v>
      </c>
      <c r="I351" s="2">
        <f t="shared" si="53"/>
        <v>89401.367943742691</v>
      </c>
      <c r="L351">
        <f t="shared" si="47"/>
        <v>80898589744.150238</v>
      </c>
      <c r="O351">
        <f t="shared" si="48"/>
        <v>70093439.402334496</v>
      </c>
      <c r="R351">
        <f t="shared" si="49"/>
        <v>12.387699825058801</v>
      </c>
      <c r="U351" s="2">
        <f t="shared" si="50"/>
        <v>197.90303895508259</v>
      </c>
      <c r="X351">
        <f t="shared" si="51"/>
        <v>25.927260846640117</v>
      </c>
      <c r="AB351">
        <f t="shared" si="52"/>
        <v>87656.476271591499</v>
      </c>
      <c r="AE351">
        <f>ROW()</f>
        <v>351</v>
      </c>
      <c r="AF351">
        <f t="shared" si="46"/>
        <v>0.92701754385964918</v>
      </c>
      <c r="AG351">
        <f>AG350*(1-(AG$1+AG$5))^($A351-$A350)*(1+2*(E351/E350-1))</f>
        <v>16288939082.389071</v>
      </c>
      <c r="AK351">
        <f t="shared" si="54"/>
        <v>7.1561666646366291</v>
      </c>
      <c r="AO351">
        <f>AO350*(1-AO$1+H350)^($A351-$A350)*(2-E351/E350)</f>
        <v>6.2050067447262292</v>
      </c>
    </row>
    <row r="352" spans="1:41" x14ac:dyDescent="0.25">
      <c r="A352" s="1">
        <v>38573</v>
      </c>
      <c r="B352" s="12">
        <v>12.4</v>
      </c>
      <c r="C352" s="12">
        <v>13.66</v>
      </c>
      <c r="D352">
        <v>130429.59</v>
      </c>
      <c r="E352">
        <v>132224.9</v>
      </c>
      <c r="F352">
        <v>106625.36</v>
      </c>
      <c r="G352">
        <v>108090.53</v>
      </c>
      <c r="H352">
        <f>(1/(1-91/360*VLOOKUP($A352,Tbills!$B$4:$C$974,2,1)/100))^((1)/91)-1</f>
        <v>9.6538536728640878E-5</v>
      </c>
      <c r="I352" s="2">
        <f t="shared" si="53"/>
        <v>86416.853075322899</v>
      </c>
      <c r="L352">
        <f t="shared" si="47"/>
        <v>75489331313.882416</v>
      </c>
      <c r="O352">
        <f t="shared" si="48"/>
        <v>66573596.252717413</v>
      </c>
      <c r="R352">
        <f t="shared" si="49"/>
        <v>12.594353703317632</v>
      </c>
      <c r="U352" s="2">
        <f t="shared" si="50"/>
        <v>194.886705313178</v>
      </c>
      <c r="X352">
        <f t="shared" si="51"/>
        <v>26.325880486100925</v>
      </c>
      <c r="AB352">
        <f t="shared" si="52"/>
        <v>84720.861898034127</v>
      </c>
      <c r="AE352">
        <f>ROW()</f>
        <v>352</v>
      </c>
      <c r="AF352">
        <f t="shared" si="46"/>
        <v>0.90775988286969256</v>
      </c>
      <c r="AG352">
        <f>AG351*(1-(AG$1+AG$5))^($A352-$A351)*(1+2*(E352/E351-1))</f>
        <v>15198491963.066391</v>
      </c>
      <c r="AK352">
        <f t="shared" si="54"/>
        <v>7.3952409986662353</v>
      </c>
      <c r="AO352">
        <f>AO351*(1-AO$1+H351)^($A352-$A351)*(2-E352/E351)</f>
        <v>6.4129851335901948</v>
      </c>
    </row>
    <row r="353" spans="1:41" x14ac:dyDescent="0.25">
      <c r="A353" s="1">
        <v>38574</v>
      </c>
      <c r="B353" s="12">
        <v>12.38</v>
      </c>
      <c r="C353" s="12">
        <v>13.92</v>
      </c>
      <c r="D353">
        <v>128906.65</v>
      </c>
      <c r="E353">
        <v>130668.23</v>
      </c>
      <c r="F353">
        <v>106308.26</v>
      </c>
      <c r="G353">
        <v>107758.64</v>
      </c>
      <c r="H353">
        <f>(1/(1-91/360*VLOOKUP($A353,Tbills!$B$4:$C$974,2,1)/100))^((1)/91)-1</f>
        <v>9.6538536728640878E-5</v>
      </c>
      <c r="I353" s="2">
        <f t="shared" si="53"/>
        <v>85405.738128510013</v>
      </c>
      <c r="L353">
        <f t="shared" si="47"/>
        <v>73715659072.24617</v>
      </c>
      <c r="O353">
        <f t="shared" si="48"/>
        <v>65395746.391051129</v>
      </c>
      <c r="R353">
        <f t="shared" si="49"/>
        <v>12.667917026510185</v>
      </c>
      <c r="U353" s="2">
        <f t="shared" si="50"/>
        <v>194.30238133521061</v>
      </c>
      <c r="X353">
        <f t="shared" si="51"/>
        <v>26.408286200580775</v>
      </c>
      <c r="AB353">
        <f t="shared" si="52"/>
        <v>83720.532978689138</v>
      </c>
      <c r="AE353">
        <f>ROW()</f>
        <v>353</v>
      </c>
      <c r="AF353">
        <f t="shared" si="46"/>
        <v>0.88936781609195403</v>
      </c>
      <c r="AG353">
        <f>AG352*(1-(AG$1+AG$5))^($A353-$A352)*(1+2*(E353/E352-1))</f>
        <v>14840131322.792542</v>
      </c>
      <c r="AK353">
        <f t="shared" si="54"/>
        <v>7.4819559111548672</v>
      </c>
      <c r="AO353">
        <f>AO352*(1-AO$1+H352)^($A353-$A352)*(2-E353/E352)</f>
        <v>6.4888709445549413</v>
      </c>
    </row>
    <row r="354" spans="1:41" x14ac:dyDescent="0.25">
      <c r="A354" s="1">
        <v>38575</v>
      </c>
      <c r="B354" s="12">
        <v>12.42</v>
      </c>
      <c r="C354" s="12">
        <v>13.73</v>
      </c>
      <c r="D354">
        <v>127630.87</v>
      </c>
      <c r="E354">
        <v>129362.4</v>
      </c>
      <c r="F354">
        <v>106862.55</v>
      </c>
      <c r="G354">
        <v>108310.09</v>
      </c>
      <c r="H354">
        <f>(1/(1-91/360*VLOOKUP($A354,Tbills!$B$4:$C$974,2,1)/100))^((1)/91)-1</f>
        <v>9.6538536728640878E-5</v>
      </c>
      <c r="I354" s="2">
        <f t="shared" si="53"/>
        <v>84558.421691568219</v>
      </c>
      <c r="L354">
        <f t="shared" si="47"/>
        <v>72246015948.666763</v>
      </c>
      <c r="O354">
        <f t="shared" si="48"/>
        <v>64413279.310757697</v>
      </c>
      <c r="R354">
        <f t="shared" si="49"/>
        <v>12.730639776908445</v>
      </c>
      <c r="U354" s="2">
        <f t="shared" si="50"/>
        <v>195.31070914775108</v>
      </c>
      <c r="X354">
        <f t="shared" si="51"/>
        <v>26.27470760652605</v>
      </c>
      <c r="AB354">
        <f t="shared" si="52"/>
        <v>82880.983977729251</v>
      </c>
      <c r="AE354">
        <f>ROW()</f>
        <v>354</v>
      </c>
      <c r="AF354">
        <f t="shared" si="46"/>
        <v>0.90458849235251271</v>
      </c>
      <c r="AG354">
        <f>AG353*(1-(AG$1+AG$5))^($A354-$A353)*(1+2*(E354/E353-1))</f>
        <v>14543032192.81226</v>
      </c>
      <c r="AK354">
        <f t="shared" si="54"/>
        <v>7.5563747111334427</v>
      </c>
      <c r="AO354">
        <f>AO353*(1-AO$1+H353)^($A354-$A353)*(2-E354/E353)</f>
        <v>6.5541076180387607</v>
      </c>
    </row>
    <row r="355" spans="1:41" x14ac:dyDescent="0.25">
      <c r="A355" s="1">
        <v>38576</v>
      </c>
      <c r="B355" s="12">
        <v>12.74</v>
      </c>
      <c r="C355" s="12">
        <v>14.1</v>
      </c>
      <c r="D355">
        <v>129583.71</v>
      </c>
      <c r="E355">
        <v>131329.25</v>
      </c>
      <c r="F355">
        <v>107720.29</v>
      </c>
      <c r="G355">
        <v>109168.99</v>
      </c>
      <c r="H355">
        <f>(1/(1-91/360*VLOOKUP($A355,Tbills!$B$4:$C$974,2,1)/100))^((1)/91)-1</f>
        <v>9.6538536728640878E-5</v>
      </c>
      <c r="I355" s="2">
        <f t="shared" si="53"/>
        <v>85850.130256465112</v>
      </c>
      <c r="L355">
        <f t="shared" si="47"/>
        <v>74446721068.830704</v>
      </c>
      <c r="O355">
        <f t="shared" si="48"/>
        <v>65880086.393260479</v>
      </c>
      <c r="R355">
        <f t="shared" si="49"/>
        <v>12.633289149221566</v>
      </c>
      <c r="U355" s="2">
        <f t="shared" si="50"/>
        <v>196.8735841091829</v>
      </c>
      <c r="X355">
        <f t="shared" si="51"/>
        <v>26.067901245288716</v>
      </c>
      <c r="AB355">
        <f t="shared" si="52"/>
        <v>84138.188296853041</v>
      </c>
      <c r="AE355">
        <f>ROW()</f>
        <v>355</v>
      </c>
      <c r="AF355">
        <f t="shared" si="46"/>
        <v>0.90354609929078022</v>
      </c>
      <c r="AG355">
        <f>AG354*(1-(AG$1+AG$5))^($A355-$A354)*(1+2*(E355/E354-1))</f>
        <v>14984757144.955463</v>
      </c>
      <c r="AK355">
        <f t="shared" si="54"/>
        <v>7.4411395942468594</v>
      </c>
      <c r="AO355">
        <f>AO354*(1-AO$1+H354)^($A355-$A354)*(2-E355/E354)</f>
        <v>6.4548421236812441</v>
      </c>
    </row>
    <row r="356" spans="1:41" x14ac:dyDescent="0.25">
      <c r="A356" s="1">
        <v>38579</v>
      </c>
      <c r="B356" s="12">
        <v>12.26</v>
      </c>
      <c r="C356" s="12">
        <v>13.6</v>
      </c>
      <c r="D356">
        <v>127895.64</v>
      </c>
      <c r="E356">
        <v>129580.4</v>
      </c>
      <c r="F356">
        <v>107568.18</v>
      </c>
      <c r="G356">
        <v>108983.21</v>
      </c>
      <c r="H356">
        <f>(1/(1-91/360*VLOOKUP($A356,Tbills!$B$4:$C$974,2,1)/100))^((1)/91)-1</f>
        <v>9.6818796083253389E-5</v>
      </c>
      <c r="I356" s="2">
        <f t="shared" si="53"/>
        <v>84725.573829707922</v>
      </c>
      <c r="L356">
        <f t="shared" si="47"/>
        <v>72475197861.285553</v>
      </c>
      <c r="O356">
        <f t="shared" si="48"/>
        <v>64557618.146064557</v>
      </c>
      <c r="R356">
        <f t="shared" si="49"/>
        <v>12.715680329929583</v>
      </c>
      <c r="U356" s="2">
        <f t="shared" si="50"/>
        <v>196.58120149928305</v>
      </c>
      <c r="X356">
        <f t="shared" si="51"/>
        <v>26.116950061210876</v>
      </c>
      <c r="AB356">
        <f t="shared" si="52"/>
        <v>83009.076574821054</v>
      </c>
      <c r="AE356">
        <f>ROW()</f>
        <v>356</v>
      </c>
      <c r="AF356">
        <f t="shared" si="46"/>
        <v>0.90147058823529413</v>
      </c>
      <c r="AG356">
        <f>AG355*(1-(AG$1+AG$5))^($A356-$A355)*(1+2*(E356/E355-1))</f>
        <v>14584192684.116804</v>
      </c>
      <c r="AK356">
        <f t="shared" si="54"/>
        <v>7.5391762414149692</v>
      </c>
      <c r="AO356">
        <f>AO355*(1-AO$1+H355)^($A356-$A355)*(2-E356/E355)</f>
        <v>6.541966854562296</v>
      </c>
    </row>
    <row r="357" spans="1:41" x14ac:dyDescent="0.25">
      <c r="A357" s="1">
        <v>38580</v>
      </c>
      <c r="B357" s="12">
        <v>13.52</v>
      </c>
      <c r="C357" s="12">
        <v>14.33</v>
      </c>
      <c r="D357">
        <v>133537.60000000001</v>
      </c>
      <c r="E357">
        <v>135284.14000000001</v>
      </c>
      <c r="F357">
        <v>109061.12</v>
      </c>
      <c r="G357">
        <v>110485.23</v>
      </c>
      <c r="H357">
        <f>(1/(1-91/360*VLOOKUP($A357,Tbills!$B$4:$C$974,2,1)/100))^((1)/91)-1</f>
        <v>9.6818796083253389E-5</v>
      </c>
      <c r="I357" s="2">
        <f t="shared" si="53"/>
        <v>88460.982024184428</v>
      </c>
      <c r="L357">
        <f t="shared" si="47"/>
        <v>78859548900.438156</v>
      </c>
      <c r="O357">
        <f t="shared" si="48"/>
        <v>68817747.672146767</v>
      </c>
      <c r="R357">
        <f t="shared" si="49"/>
        <v>12.435265134756206</v>
      </c>
      <c r="U357" s="2">
        <f t="shared" si="50"/>
        <v>199.30469436551653</v>
      </c>
      <c r="X357">
        <f t="shared" si="51"/>
        <v>25.758544150066207</v>
      </c>
      <c r="AB357">
        <f t="shared" si="52"/>
        <v>86659.865295070238</v>
      </c>
      <c r="AE357">
        <f>ROW()</f>
        <v>357</v>
      </c>
      <c r="AF357">
        <f t="shared" si="46"/>
        <v>0.94347522679692952</v>
      </c>
      <c r="AG357">
        <f>AG356*(1-(AG$1+AG$5))^($A357-$A356)*(1+2*(E357/E356-1))</f>
        <v>15867562664.649069</v>
      </c>
      <c r="AK357">
        <f t="shared" si="54"/>
        <v>7.20698866435594</v>
      </c>
      <c r="AO357">
        <f>AO356*(1-AO$1+H356)^($A357-$A356)*(2-E357/E356)</f>
        <v>6.254383316059581</v>
      </c>
    </row>
    <row r="358" spans="1:41" x14ac:dyDescent="0.25">
      <c r="A358" s="1">
        <v>38581</v>
      </c>
      <c r="B358" s="12">
        <v>13.3</v>
      </c>
      <c r="C358" s="12">
        <v>14.22</v>
      </c>
      <c r="D358">
        <v>139372.41</v>
      </c>
      <c r="E358">
        <v>141182.17000000001</v>
      </c>
      <c r="F358">
        <v>106951.17</v>
      </c>
      <c r="G358">
        <v>108337.03</v>
      </c>
      <c r="H358">
        <f>(1/(1-91/360*VLOOKUP($A358,Tbills!$B$4:$C$974,2,1)/100))^((1)/91)-1</f>
        <v>9.6818796083253389E-5</v>
      </c>
      <c r="I358" s="2">
        <f t="shared" si="53"/>
        <v>92323.956924879967</v>
      </c>
      <c r="L358">
        <f t="shared" si="47"/>
        <v>85740108710.732208</v>
      </c>
      <c r="O358">
        <f t="shared" si="48"/>
        <v>73315684.097191453</v>
      </c>
      <c r="R358">
        <f t="shared" si="49"/>
        <v>12.163642943423016</v>
      </c>
      <c r="U358" s="2">
        <f t="shared" si="50"/>
        <v>195.44408210779602</v>
      </c>
      <c r="X358">
        <f t="shared" si="51"/>
        <v>26.260947004776671</v>
      </c>
      <c r="AB358">
        <f t="shared" si="52"/>
        <v>90434.852648676577</v>
      </c>
      <c r="AE358">
        <f>ROW()</f>
        <v>358</v>
      </c>
      <c r="AF358">
        <f t="shared" si="46"/>
        <v>0.93530239099859358</v>
      </c>
      <c r="AG358">
        <f>AG357*(1-(AG$1+AG$5))^($A358-$A357)*(1+2*(E358/E357-1))</f>
        <v>17250548691.232613</v>
      </c>
      <c r="AK358">
        <f t="shared" si="54"/>
        <v>6.8924620234333691</v>
      </c>
      <c r="AO358">
        <f>AO357*(1-AO$1+H357)^($A358-$A357)*(2-E358/E357)</f>
        <v>5.9820666782015586</v>
      </c>
    </row>
    <row r="359" spans="1:41" x14ac:dyDescent="0.25">
      <c r="A359" s="1">
        <v>38582</v>
      </c>
      <c r="B359" s="12">
        <v>13.42</v>
      </c>
      <c r="C359" s="12">
        <v>14.21</v>
      </c>
      <c r="D359">
        <v>137168.6</v>
      </c>
      <c r="E359">
        <v>138936.07</v>
      </c>
      <c r="F359">
        <v>107324.75</v>
      </c>
      <c r="G359">
        <v>108704.97</v>
      </c>
      <c r="H359">
        <f>(1/(1-91/360*VLOOKUP($A359,Tbills!$B$4:$C$974,2,1)/100))^((1)/91)-1</f>
        <v>9.6818796083253389E-5</v>
      </c>
      <c r="I359" s="2">
        <f t="shared" si="53"/>
        <v>90861.879518990754</v>
      </c>
      <c r="L359">
        <f t="shared" si="47"/>
        <v>83016274547.133987</v>
      </c>
      <c r="O359">
        <f t="shared" si="48"/>
        <v>71563677.996301219</v>
      </c>
      <c r="R359">
        <f t="shared" si="49"/>
        <v>12.259845819382134</v>
      </c>
      <c r="U359" s="2">
        <f t="shared" si="50"/>
        <v>196.12198521924071</v>
      </c>
      <c r="X359">
        <f t="shared" si="51"/>
        <v>26.173324097378753</v>
      </c>
      <c r="AB359">
        <f t="shared" si="52"/>
        <v>88993.000678904675</v>
      </c>
      <c r="AE359">
        <f>ROW()</f>
        <v>359</v>
      </c>
      <c r="AF359">
        <f t="shared" si="46"/>
        <v>0.94440534834623502</v>
      </c>
      <c r="AG359">
        <f>AG358*(1-(AG$1+AG$5))^($A359-$A358)*(1+2*(E359/E358-1))</f>
        <v>16701099880.345373</v>
      </c>
      <c r="AK359">
        <f t="shared" si="54"/>
        <v>7.0017896799122239</v>
      </c>
      <c r="AO359">
        <f>AO358*(1-AO$1+H358)^($A359-$A358)*(2-E359/E358)</f>
        <v>6.0776003854343932</v>
      </c>
    </row>
    <row r="360" spans="1:41" x14ac:dyDescent="0.25">
      <c r="A360" s="1">
        <v>38583</v>
      </c>
      <c r="B360" s="12">
        <v>13.42</v>
      </c>
      <c r="C360" s="12">
        <v>14.17</v>
      </c>
      <c r="D360">
        <v>136098.07999999999</v>
      </c>
      <c r="E360">
        <v>137838.31</v>
      </c>
      <c r="F360">
        <v>106483.66</v>
      </c>
      <c r="G360">
        <v>107842.54</v>
      </c>
      <c r="H360">
        <f>(1/(1-91/360*VLOOKUP($A360,Tbills!$B$4:$C$974,2,1)/100))^((1)/91)-1</f>
        <v>9.6818796083253389E-5</v>
      </c>
      <c r="I360" s="2">
        <f t="shared" si="53"/>
        <v>90150.557908278453</v>
      </c>
      <c r="L360">
        <f t="shared" si="47"/>
        <v>81708637209.545914</v>
      </c>
      <c r="O360">
        <f t="shared" si="48"/>
        <v>70713137.876380503</v>
      </c>
      <c r="R360">
        <f t="shared" si="49"/>
        <v>12.307723090642089</v>
      </c>
      <c r="U360" s="2">
        <f t="shared" si="50"/>
        <v>194.58025824898766</v>
      </c>
      <c r="X360">
        <f t="shared" si="51"/>
        <v>26.382553207357994</v>
      </c>
      <c r="AB360">
        <f t="shared" si="52"/>
        <v>88286.772027208164</v>
      </c>
      <c r="AE360">
        <f>ROW()</f>
        <v>360</v>
      </c>
      <c r="AF360">
        <f t="shared" si="46"/>
        <v>0.94707127734650676</v>
      </c>
      <c r="AG360">
        <f>AG359*(1-(AG$1+AG$5))^($A360-$A359)*(1+2*(E360/E359-1))</f>
        <v>16436628912.054192</v>
      </c>
      <c r="AK360">
        <f t="shared" si="54"/>
        <v>7.0567834486389751</v>
      </c>
      <c r="AO360">
        <f>AO359*(1-AO$1+H359)^($A360-$A359)*(2-E360/E359)</f>
        <v>6.1259871594377042</v>
      </c>
    </row>
    <row r="361" spans="1:41" x14ac:dyDescent="0.25">
      <c r="A361" s="1">
        <v>38586</v>
      </c>
      <c r="B361" s="12">
        <v>13.42</v>
      </c>
      <c r="C361" s="12">
        <v>14.09</v>
      </c>
      <c r="D361">
        <v>136091.03</v>
      </c>
      <c r="E361">
        <v>137791.13</v>
      </c>
      <c r="F361">
        <v>106846.09</v>
      </c>
      <c r="G361">
        <v>108178.27</v>
      </c>
      <c r="H361">
        <f>(1/(1-91/360*VLOOKUP($A361,Tbills!$B$4:$C$974,2,1)/100))^((1)/91)-1</f>
        <v>9.6538536728640878E-5</v>
      </c>
      <c r="I361" s="2">
        <f t="shared" si="53"/>
        <v>90139.293957588292</v>
      </c>
      <c r="L361">
        <f t="shared" si="47"/>
        <v>81665277005.068161</v>
      </c>
      <c r="O361">
        <f t="shared" si="48"/>
        <v>70669686.899499506</v>
      </c>
      <c r="R361">
        <f t="shared" si="49"/>
        <v>12.308160126005575</v>
      </c>
      <c r="U361" s="2">
        <f t="shared" si="50"/>
        <v>195.22825388620203</v>
      </c>
      <c r="X361">
        <f t="shared" si="51"/>
        <v>26.305119388969356</v>
      </c>
      <c r="AB361">
        <f t="shared" si="52"/>
        <v>88247.321899695526</v>
      </c>
      <c r="AE361">
        <f>ROW()</f>
        <v>361</v>
      </c>
      <c r="AF361">
        <f t="shared" si="46"/>
        <v>0.95244854506742371</v>
      </c>
      <c r="AG361">
        <f>AG360*(1-(AG$1+AG$5))^($A361-$A360)*(1+2*(E361/E360-1))</f>
        <v>16423716403.501925</v>
      </c>
      <c r="AK361">
        <f t="shared" si="54"/>
        <v>7.0582125726044715</v>
      </c>
      <c r="AO361">
        <f>AO360*(1-AO$1+H360)^($A361-$A360)*(2-E361/E360)</f>
        <v>6.1291840350525666</v>
      </c>
    </row>
    <row r="362" spans="1:41" x14ac:dyDescent="0.25">
      <c r="A362" s="1">
        <v>38587</v>
      </c>
      <c r="B362" s="12">
        <v>13.34</v>
      </c>
      <c r="C362" s="12">
        <v>14</v>
      </c>
      <c r="D362">
        <v>135729.48000000001</v>
      </c>
      <c r="E362">
        <v>137411.76</v>
      </c>
      <c r="F362">
        <v>107107.65</v>
      </c>
      <c r="G362">
        <v>108432.65</v>
      </c>
      <c r="H362">
        <f>(1/(1-91/360*VLOOKUP($A362,Tbills!$B$4:$C$974,2,1)/100))^((1)/91)-1</f>
        <v>9.6538536728640878E-5</v>
      </c>
      <c r="I362" s="2">
        <f t="shared" si="53"/>
        <v>89897.63083059137</v>
      </c>
      <c r="L362">
        <f t="shared" si="47"/>
        <v>81219760266.008575</v>
      </c>
      <c r="O362">
        <f t="shared" si="48"/>
        <v>70375460.927488908</v>
      </c>
      <c r="R362">
        <f t="shared" si="49"/>
        <v>12.324546531584584</v>
      </c>
      <c r="U362" s="2">
        <f t="shared" si="50"/>
        <v>195.70140204816317</v>
      </c>
      <c r="X362">
        <f t="shared" si="51"/>
        <v>26.24482603797313</v>
      </c>
      <c r="AB362">
        <f t="shared" si="52"/>
        <v>88001.288881823522</v>
      </c>
      <c r="AE362">
        <f>ROW()</f>
        <v>362</v>
      </c>
      <c r="AF362">
        <f t="shared" si="46"/>
        <v>0.95285714285714285</v>
      </c>
      <c r="AG362">
        <f>AG361*(1-(AG$1+AG$5))^($A362-$A361)*(1+2*(E362/E361-1))</f>
        <v>16332729617.309944</v>
      </c>
      <c r="AK362">
        <f t="shared" si="54"/>
        <v>7.0773157769803605</v>
      </c>
      <c r="AO362">
        <f>AO361*(1-AO$1+H361)^($A362-$A361)*(2-E362/E361)</f>
        <v>6.1464250700394665</v>
      </c>
    </row>
    <row r="363" spans="1:41" x14ac:dyDescent="0.25">
      <c r="A363" s="1">
        <v>38588</v>
      </c>
      <c r="B363" s="12">
        <v>14.17</v>
      </c>
      <c r="C363" s="12">
        <v>14.53</v>
      </c>
      <c r="D363">
        <v>134721.32</v>
      </c>
      <c r="E363">
        <v>136377.84</v>
      </c>
      <c r="F363">
        <v>108915.24</v>
      </c>
      <c r="G363">
        <v>110252.13</v>
      </c>
      <c r="H363">
        <f>(1/(1-91/360*VLOOKUP($A363,Tbills!$B$4:$C$974,2,1)/100))^((1)/91)-1</f>
        <v>9.6538536728640878E-5</v>
      </c>
      <c r="I363" s="2">
        <f t="shared" si="53"/>
        <v>89227.721037067458</v>
      </c>
      <c r="L363">
        <f t="shared" si="47"/>
        <v>80001631735.631897</v>
      </c>
      <c r="O363">
        <f t="shared" si="48"/>
        <v>69578832.628617346</v>
      </c>
      <c r="R363">
        <f t="shared" si="49"/>
        <v>12.370353763635663</v>
      </c>
      <c r="U363" s="2">
        <f t="shared" si="50"/>
        <v>198.99928193815589</v>
      </c>
      <c r="X363">
        <f t="shared" si="51"/>
        <v>25.805979377868599</v>
      </c>
      <c r="AB363">
        <f t="shared" si="52"/>
        <v>87336.100380559627</v>
      </c>
      <c r="AE363">
        <f>ROW()</f>
        <v>363</v>
      </c>
      <c r="AF363">
        <f t="shared" si="46"/>
        <v>0.97522367515485209</v>
      </c>
      <c r="AG363">
        <f>AG362*(1-(AG$1+AG$5))^($A363-$A362)*(1+2*(E363/E362-1))</f>
        <v>16086404531.049814</v>
      </c>
      <c r="AK363">
        <f t="shared" si="54"/>
        <v>7.1302351391900602</v>
      </c>
      <c r="AO363">
        <f>AO362*(1-AO$1+H362)^($A363-$A362)*(2-E363/E362)</f>
        <v>6.1930410768847972</v>
      </c>
    </row>
    <row r="364" spans="1:41" x14ac:dyDescent="0.25">
      <c r="A364" s="1">
        <v>38589</v>
      </c>
      <c r="B364" s="12">
        <v>13.73</v>
      </c>
      <c r="C364" s="12">
        <v>14.26</v>
      </c>
      <c r="D364">
        <v>134789.37</v>
      </c>
      <c r="E364">
        <v>136433.56</v>
      </c>
      <c r="F364">
        <v>109691.01</v>
      </c>
      <c r="G364">
        <v>111026.78</v>
      </c>
      <c r="H364">
        <f>(1/(1-91/360*VLOOKUP($A364,Tbills!$B$4:$C$974,2,1)/100))^((1)/91)-1</f>
        <v>9.6538536728640878E-5</v>
      </c>
      <c r="I364" s="2">
        <f t="shared" si="53"/>
        <v>89270.61466801753</v>
      </c>
      <c r="L364">
        <f t="shared" si="47"/>
        <v>80071114477.369568</v>
      </c>
      <c r="O364">
        <f t="shared" si="48"/>
        <v>69619128.296823546</v>
      </c>
      <c r="R364">
        <f t="shared" si="49"/>
        <v>12.367267587578743</v>
      </c>
      <c r="U364" s="2">
        <f t="shared" si="50"/>
        <v>200.41180619120271</v>
      </c>
      <c r="X364">
        <f t="shared" si="51"/>
        <v>25.626188234401059</v>
      </c>
      <c r="AB364">
        <f t="shared" si="52"/>
        <v>87368.737138903176</v>
      </c>
      <c r="AE364">
        <f>ROW()</f>
        <v>364</v>
      </c>
      <c r="AF364">
        <f t="shared" si="46"/>
        <v>0.96283309957924268</v>
      </c>
      <c r="AG364">
        <f>AG363*(1-(AG$1+AG$5))^($A364-$A363)*(1+2*(E364/E363-1))</f>
        <v>16099006867.873137</v>
      </c>
      <c r="AK364">
        <f t="shared" si="54"/>
        <v>7.1269899760219761</v>
      </c>
      <c r="AO364">
        <f>AO363*(1-AO$1+H363)^($A364-$A363)*(2-E364/E363)</f>
        <v>6.1908794400375289</v>
      </c>
    </row>
    <row r="365" spans="1:41" x14ac:dyDescent="0.25">
      <c r="A365" s="1">
        <v>38590</v>
      </c>
      <c r="B365" s="12">
        <v>13.72</v>
      </c>
      <c r="C365" s="12">
        <v>14.61</v>
      </c>
      <c r="D365">
        <v>135453</v>
      </c>
      <c r="E365">
        <v>137092.12</v>
      </c>
      <c r="F365">
        <v>110338.08</v>
      </c>
      <c r="G365">
        <v>111671.01</v>
      </c>
      <c r="H365">
        <f>(1/(1-91/360*VLOOKUP($A365,Tbills!$B$4:$C$974,2,1)/100))^((1)/91)-1</f>
        <v>9.6538536728640878E-5</v>
      </c>
      <c r="I365" s="2">
        <f t="shared" si="53"/>
        <v>89707.94746847215</v>
      </c>
      <c r="L365">
        <f t="shared" si="47"/>
        <v>80848265364.924194</v>
      </c>
      <c r="O365">
        <f t="shared" si="48"/>
        <v>70120838.869905606</v>
      </c>
      <c r="R365">
        <f t="shared" si="49"/>
        <v>12.336861685582591</v>
      </c>
      <c r="U365" s="2">
        <f t="shared" si="50"/>
        <v>201.58912484675278</v>
      </c>
      <c r="X365">
        <f t="shared" si="51"/>
        <v>25.47901018608983</v>
      </c>
      <c r="AB365">
        <f t="shared" si="52"/>
        <v>87787.402145742672</v>
      </c>
      <c r="AE365">
        <f>ROW()</f>
        <v>365</v>
      </c>
      <c r="AF365">
        <f t="shared" si="46"/>
        <v>0.93908281998631082</v>
      </c>
      <c r="AG365">
        <f>AG364*(1-(AG$1+AG$5))^($A365-$A364)*(1+2*(E365/E364-1))</f>
        <v>16253877796.899374</v>
      </c>
      <c r="AK365">
        <f t="shared" si="54"/>
        <v>7.0922579061155142</v>
      </c>
      <c r="AO365">
        <f>AO364*(1-AO$1+H364)^($A365-$A364)*(2-E365/E364)</f>
        <v>6.1613631836215861</v>
      </c>
    </row>
    <row r="366" spans="1:41" x14ac:dyDescent="0.25">
      <c r="A366" s="1">
        <v>38593</v>
      </c>
      <c r="B366" s="12">
        <v>13.52</v>
      </c>
      <c r="C366" s="12">
        <v>14.32</v>
      </c>
      <c r="D366">
        <v>133154.17000000001</v>
      </c>
      <c r="E366">
        <v>134725.76999999999</v>
      </c>
      <c r="F366">
        <v>110520.38</v>
      </c>
      <c r="G366">
        <v>111823.17</v>
      </c>
      <c r="H366">
        <f>(1/(1-91/360*VLOOKUP($A366,Tbills!$B$4:$C$974,2,1)/100))^((1)/91)-1</f>
        <v>9.7519476082830181E-5</v>
      </c>
      <c r="I366" s="2">
        <f t="shared" si="53"/>
        <v>88179.025380554303</v>
      </c>
      <c r="L366">
        <f t="shared" si="47"/>
        <v>78069469203.866043</v>
      </c>
      <c r="O366">
        <f t="shared" si="48"/>
        <v>68298397.779819191</v>
      </c>
      <c r="R366">
        <f t="shared" si="49"/>
        <v>12.441647657091695</v>
      </c>
      <c r="U366" s="2">
        <f t="shared" si="50"/>
        <v>201.90741896058117</v>
      </c>
      <c r="X366">
        <f t="shared" si="51"/>
        <v>25.448914103874827</v>
      </c>
      <c r="AB366">
        <f t="shared" si="52"/>
        <v>86263.078605446455</v>
      </c>
      <c r="AE366">
        <f>ROW()</f>
        <v>366</v>
      </c>
      <c r="AF366">
        <f t="shared" si="46"/>
        <v>0.94413407821229045</v>
      </c>
      <c r="AG366">
        <f>AG365*(1-(AG$1+AG$5))^($A366-$A365)*(1+2*(E366/E365-1))</f>
        <v>15691174315.823383</v>
      </c>
      <c r="AK366">
        <f t="shared" si="54"/>
        <v>7.2136694894450342</v>
      </c>
      <c r="AO366">
        <f>AO365*(1-AO$1+H365)^($A366-$A365)*(2-E366/E365)</f>
        <v>6.2688344405510836</v>
      </c>
    </row>
    <row r="367" spans="1:41" x14ac:dyDescent="0.25">
      <c r="A367" s="1">
        <v>38594</v>
      </c>
      <c r="B367" s="12">
        <v>13.65</v>
      </c>
      <c r="C367" s="12">
        <v>14.52</v>
      </c>
      <c r="D367">
        <v>134136.44</v>
      </c>
      <c r="E367">
        <v>135706.49</v>
      </c>
      <c r="F367">
        <v>110892.28</v>
      </c>
      <c r="G367">
        <v>112188.55</v>
      </c>
      <c r="H367">
        <f>(1/(1-91/360*VLOOKUP($A367,Tbills!$B$4:$C$974,2,1)/100))^((1)/91)-1</f>
        <v>9.7519476082830181E-5</v>
      </c>
      <c r="I367" s="2">
        <f t="shared" si="53"/>
        <v>88827.350566257606</v>
      </c>
      <c r="L367">
        <f t="shared" si="47"/>
        <v>79210207367.444366</v>
      </c>
      <c r="O367">
        <f t="shared" si="48"/>
        <v>69041826.015195027</v>
      </c>
      <c r="R367">
        <f t="shared" si="49"/>
        <v>12.395803536447982</v>
      </c>
      <c r="U367" s="2">
        <f t="shared" si="50"/>
        <v>202.58189566613805</v>
      </c>
      <c r="X367">
        <f t="shared" si="51"/>
        <v>25.367295749533987</v>
      </c>
      <c r="AB367">
        <f t="shared" si="52"/>
        <v>86887.990827970847</v>
      </c>
      <c r="AE367">
        <f>ROW()</f>
        <v>367</v>
      </c>
      <c r="AF367">
        <f t="shared" si="46"/>
        <v>0.94008264462809921</v>
      </c>
      <c r="AG367">
        <f>AG366*(1-(AG$1+AG$5))^($A367-$A366)*(1+2*(E367/E366-1))</f>
        <v>15919081869.860136</v>
      </c>
      <c r="AK367">
        <f t="shared" si="54"/>
        <v>7.1608249186786876</v>
      </c>
      <c r="AO367">
        <f>AO366*(1-AO$1+H366)^($A367-$A366)*(2-E367/E366)</f>
        <v>6.2235779261464517</v>
      </c>
    </row>
    <row r="368" spans="1:41" x14ac:dyDescent="0.25">
      <c r="A368" s="1">
        <v>38595</v>
      </c>
      <c r="B368" s="12">
        <v>12.6</v>
      </c>
      <c r="C368" s="12">
        <v>13.96</v>
      </c>
      <c r="D368">
        <v>131815</v>
      </c>
      <c r="E368">
        <v>133344.65</v>
      </c>
      <c r="F368">
        <v>110636.63</v>
      </c>
      <c r="G368">
        <v>111918.97</v>
      </c>
      <c r="H368">
        <f>(1/(1-91/360*VLOOKUP($A368,Tbills!$B$4:$C$974,2,1)/100))^((1)/91)-1</f>
        <v>9.7519476082830181E-5</v>
      </c>
      <c r="I368" s="2">
        <f t="shared" si="53"/>
        <v>87287.926481426315</v>
      </c>
      <c r="L368">
        <f t="shared" si="47"/>
        <v>76457053075.124817</v>
      </c>
      <c r="O368">
        <f t="shared" si="48"/>
        <v>67237150.98716335</v>
      </c>
      <c r="R368">
        <f t="shared" si="49"/>
        <v>12.503106778347721</v>
      </c>
      <c r="U368" s="2">
        <f t="shared" si="50"/>
        <v>202.1099370242608</v>
      </c>
      <c r="X368">
        <f t="shared" si="51"/>
        <v>25.429790559615046</v>
      </c>
      <c r="AB368">
        <f t="shared" si="52"/>
        <v>85372.812886108179</v>
      </c>
      <c r="AE368">
        <f>ROW()</f>
        <v>368</v>
      </c>
      <c r="AF368">
        <f t="shared" si="46"/>
        <v>0.90257879656160456</v>
      </c>
      <c r="AG368">
        <f>AG367*(1-(AG$1+AG$5))^($A368-$A367)*(1+2*(E368/E367-1))</f>
        <v>15364451693.076084</v>
      </c>
      <c r="AK368">
        <f t="shared" si="54"/>
        <v>7.2851128172912905</v>
      </c>
      <c r="AO368">
        <f>AO367*(1-AO$1+H367)^($A368-$A367)*(2-E368/E367)</f>
        <v>6.3322765607923186</v>
      </c>
    </row>
    <row r="369" spans="1:41" x14ac:dyDescent="0.25">
      <c r="A369" s="1">
        <v>38596</v>
      </c>
      <c r="B369" s="12">
        <v>13.15</v>
      </c>
      <c r="C369" s="12">
        <v>14.27</v>
      </c>
      <c r="D369">
        <v>132943.43</v>
      </c>
      <c r="E369">
        <v>134473.17000000001</v>
      </c>
      <c r="F369">
        <v>110455.3</v>
      </c>
      <c r="G369">
        <v>111724.63</v>
      </c>
      <c r="H369">
        <f>(1/(1-91/360*VLOOKUP($A369,Tbills!$B$4:$C$974,2,1)/100))^((1)/91)-1</f>
        <v>9.7519476082830181E-5</v>
      </c>
      <c r="I369" s="2">
        <f t="shared" si="53"/>
        <v>88033.026502980647</v>
      </c>
      <c r="L369">
        <f t="shared" si="47"/>
        <v>77755260413.694489</v>
      </c>
      <c r="O369">
        <f t="shared" si="48"/>
        <v>68088416.760893419</v>
      </c>
      <c r="R369">
        <f t="shared" si="49"/>
        <v>12.449635928982726</v>
      </c>
      <c r="U369" s="2">
        <f t="shared" si="50"/>
        <v>201.77376503236431</v>
      </c>
      <c r="X369">
        <f t="shared" si="51"/>
        <v>25.475489753126116</v>
      </c>
      <c r="AB369">
        <f t="shared" si="52"/>
        <v>86092.336796008371</v>
      </c>
      <c r="AE369">
        <f>ROW()</f>
        <v>369</v>
      </c>
      <c r="AF369">
        <f t="shared" si="46"/>
        <v>0.92151366503153476</v>
      </c>
      <c r="AG369">
        <f>AG368*(1-(AG$1+AG$5))^($A369-$A368)*(1+2*(E369/E368-1))</f>
        <v>15623989460.704062</v>
      </c>
      <c r="AK369">
        <f t="shared" si="54"/>
        <v>7.2231211488941929</v>
      </c>
      <c r="AO369">
        <f>AO368*(1-AO$1+H368)^($A369-$A368)*(2-E369/E368)</f>
        <v>6.2790654225206106</v>
      </c>
    </row>
    <row r="370" spans="1:41" x14ac:dyDescent="0.25">
      <c r="A370" s="1">
        <v>38597</v>
      </c>
      <c r="B370" s="12">
        <v>13.57</v>
      </c>
      <c r="C370" s="12">
        <v>14.68</v>
      </c>
      <c r="D370">
        <v>132665.53</v>
      </c>
      <c r="E370">
        <v>134178.96</v>
      </c>
      <c r="F370">
        <v>111160.85</v>
      </c>
      <c r="G370">
        <v>112427.4</v>
      </c>
      <c r="H370">
        <f>(1/(1-91/360*VLOOKUP($A370,Tbills!$B$4:$C$974,2,1)/100))^((1)/91)-1</f>
        <v>9.7519476082830181E-5</v>
      </c>
      <c r="I370" s="2">
        <f t="shared" si="53"/>
        <v>87846.863467947172</v>
      </c>
      <c r="L370">
        <f t="shared" si="47"/>
        <v>77419073285.184555</v>
      </c>
      <c r="O370">
        <f t="shared" si="48"/>
        <v>67862676.757086813</v>
      </c>
      <c r="R370">
        <f t="shared" si="49"/>
        <v>12.462691622632812</v>
      </c>
      <c r="U370" s="2">
        <f t="shared" si="50"/>
        <v>203.0576742032718</v>
      </c>
      <c r="X370">
        <f t="shared" si="51"/>
        <v>25.316776300586383</v>
      </c>
      <c r="AB370">
        <f t="shared" si="52"/>
        <v>85900.98279138052</v>
      </c>
      <c r="AE370">
        <f>ROW()</f>
        <v>370</v>
      </c>
      <c r="AF370">
        <f t="shared" si="46"/>
        <v>0.92438692098092645</v>
      </c>
      <c r="AG370">
        <f>AG369*(1-(AG$1+AG$5))^($A370-$A369)*(1+2*(E370/E369-1))</f>
        <v>15555098698.761192</v>
      </c>
      <c r="AK370">
        <f t="shared" si="54"/>
        <v>7.2385872535455817</v>
      </c>
      <c r="AO370">
        <f>AO369*(1-AO$1+H369)^($A370-$A369)*(2-E370/E369)</f>
        <v>6.2931841334068652</v>
      </c>
    </row>
    <row r="371" spans="1:41" x14ac:dyDescent="0.25">
      <c r="A371" s="1">
        <v>38601</v>
      </c>
      <c r="B371" s="12">
        <v>12.93</v>
      </c>
      <c r="C371" s="12">
        <v>14.18</v>
      </c>
      <c r="D371">
        <v>131841.19</v>
      </c>
      <c r="E371">
        <v>133292.87</v>
      </c>
      <c r="F371">
        <v>110472.9</v>
      </c>
      <c r="G371">
        <v>111687.75</v>
      </c>
      <c r="H371">
        <f>(1/(1-91/360*VLOOKUP($A371,Tbills!$B$4:$C$974,2,1)/100))^((1)/91)-1</f>
        <v>9.5837919951824446E-5</v>
      </c>
      <c r="I371" s="2">
        <f t="shared" si="53"/>
        <v>87292.497404149166</v>
      </c>
      <c r="L371">
        <f t="shared" si="47"/>
        <v>76412028056.471542</v>
      </c>
      <c r="O371">
        <f t="shared" si="48"/>
        <v>67181393.764028564</v>
      </c>
      <c r="R371">
        <f t="shared" si="49"/>
        <v>12.501581321508221</v>
      </c>
      <c r="U371" s="2">
        <f t="shared" si="50"/>
        <v>201.78131322487408</v>
      </c>
      <c r="X371">
        <f t="shared" si="51"/>
        <v>25.489332621727474</v>
      </c>
      <c r="AB371">
        <f t="shared" si="52"/>
        <v>85321.810503893663</v>
      </c>
      <c r="AE371">
        <f>ROW()</f>
        <v>371</v>
      </c>
      <c r="AF371">
        <f t="shared" si="46"/>
        <v>0.91184767277856138</v>
      </c>
      <c r="AG371">
        <f>AG370*(1-(AG$1+AG$5))^($A371-$A370)*(1+2*(E371/E370-1))</f>
        <v>15347584468.175743</v>
      </c>
      <c r="AK371">
        <f t="shared" si="54"/>
        <v>7.2850320117480649</v>
      </c>
      <c r="AO371">
        <f>AO370*(1-AO$1+H370)^($A371-$A370)*(2-E371/E370)</f>
        <v>6.3362770028344428</v>
      </c>
    </row>
    <row r="372" spans="1:41" x14ac:dyDescent="0.25">
      <c r="A372" s="1">
        <v>38602</v>
      </c>
      <c r="B372" s="12">
        <v>12.52</v>
      </c>
      <c r="C372" s="12">
        <v>13.94</v>
      </c>
      <c r="D372">
        <v>130121.78</v>
      </c>
      <c r="E372">
        <v>131541.75</v>
      </c>
      <c r="F372">
        <v>109826.88</v>
      </c>
      <c r="G372">
        <v>111023.92</v>
      </c>
      <c r="H372">
        <f>(1/(1-91/360*VLOOKUP($A372,Tbills!$B$4:$C$974,2,1)/100))^((1)/91)-1</f>
        <v>9.5837919951824446E-5</v>
      </c>
      <c r="I372" s="2">
        <f t="shared" si="53"/>
        <v>86151.969490000818</v>
      </c>
      <c r="L372">
        <f t="shared" si="47"/>
        <v>74408086580.775848</v>
      </c>
      <c r="O372">
        <f t="shared" si="48"/>
        <v>65855292.515733279</v>
      </c>
      <c r="R372">
        <f t="shared" si="49"/>
        <v>12.583131524443621</v>
      </c>
      <c r="U372" s="2">
        <f t="shared" si="50"/>
        <v>200.59645134133953</v>
      </c>
      <c r="X372">
        <f t="shared" si="51"/>
        <v>25.642340637246658</v>
      </c>
      <c r="AB372">
        <f t="shared" si="52"/>
        <v>84197.969203750254</v>
      </c>
      <c r="AE372">
        <f>ROW()</f>
        <v>372</v>
      </c>
      <c r="AF372">
        <f t="shared" si="46"/>
        <v>0.89813486370157825</v>
      </c>
      <c r="AG372">
        <f>AG371*(1-(AG$1+AG$5))^($A372-$A371)*(1+2*(E372/E371-1))</f>
        <v>14943826555.410877</v>
      </c>
      <c r="AK372">
        <f t="shared" si="54"/>
        <v>7.3803945352218898</v>
      </c>
      <c r="AO372">
        <f>AO371*(1-AO$1+H371)^($A372-$A371)*(2-E372/E371)</f>
        <v>6.4198969242175625</v>
      </c>
    </row>
    <row r="373" spans="1:41" x14ac:dyDescent="0.25">
      <c r="A373" s="1">
        <v>38603</v>
      </c>
      <c r="B373" s="12">
        <v>12.93</v>
      </c>
      <c r="C373" s="12">
        <v>14.24</v>
      </c>
      <c r="D373">
        <v>130497.86</v>
      </c>
      <c r="E373">
        <v>131909.32999999999</v>
      </c>
      <c r="F373">
        <v>109334.72</v>
      </c>
      <c r="G373">
        <v>110515.75</v>
      </c>
      <c r="H373">
        <f>(1/(1-91/360*VLOOKUP($A373,Tbills!$B$4:$C$974,2,1)/100))^((1)/91)-1</f>
        <v>9.5837919951824446E-5</v>
      </c>
      <c r="I373" s="2">
        <f t="shared" si="53"/>
        <v>86398.860493902757</v>
      </c>
      <c r="L373">
        <f t="shared" si="47"/>
        <v>74827726712.498932</v>
      </c>
      <c r="O373">
        <f t="shared" si="48"/>
        <v>66129102.824660011</v>
      </c>
      <c r="R373">
        <f t="shared" si="49"/>
        <v>12.56498235408009</v>
      </c>
      <c r="U373" s="2">
        <f t="shared" si="50"/>
        <v>199.69266227266661</v>
      </c>
      <c r="X373">
        <f t="shared" si="51"/>
        <v>25.761224753083034</v>
      </c>
      <c r="AB373">
        <f t="shared" si="52"/>
        <v>84430.308070483385</v>
      </c>
      <c r="AE373">
        <f>ROW()</f>
        <v>373</v>
      </c>
      <c r="AF373">
        <f t="shared" si="46"/>
        <v>0.9080056179775281</v>
      </c>
      <c r="AG373">
        <f>AG372*(1-(AG$1+AG$5))^($A373-$A372)*(1+2*(E373/E372-1))</f>
        <v>15026838151.854322</v>
      </c>
      <c r="AK373">
        <f t="shared" si="54"/>
        <v>7.3594279918239662</v>
      </c>
      <c r="AO373">
        <f>AO372*(1-AO$1+H372)^($A373-$A372)*(2-E373/E372)</f>
        <v>6.402333942786397</v>
      </c>
    </row>
    <row r="374" spans="1:41" x14ac:dyDescent="0.25">
      <c r="A374" s="1">
        <v>38604</v>
      </c>
      <c r="B374" s="12">
        <v>11.98</v>
      </c>
      <c r="C374" s="12">
        <v>13.69</v>
      </c>
      <c r="D374">
        <v>128088.61</v>
      </c>
      <c r="E374">
        <v>129461.38</v>
      </c>
      <c r="F374">
        <v>108525.61</v>
      </c>
      <c r="G374">
        <v>109687.31</v>
      </c>
      <c r="H374">
        <f>(1/(1-91/360*VLOOKUP($A374,Tbills!$B$4:$C$974,2,1)/100))^((1)/91)-1</f>
        <v>9.5837919951824446E-5</v>
      </c>
      <c r="I374" s="2">
        <f t="shared" si="53"/>
        <v>84801.697900975152</v>
      </c>
      <c r="L374">
        <f t="shared" si="47"/>
        <v>72054095384.783646</v>
      </c>
      <c r="O374">
        <f t="shared" si="48"/>
        <v>64286118.118121579</v>
      </c>
      <c r="R374">
        <f t="shared" si="49"/>
        <v>12.680998436899422</v>
      </c>
      <c r="U374" s="2">
        <f t="shared" si="50"/>
        <v>198.21004298336814</v>
      </c>
      <c r="X374">
        <f t="shared" si="51"/>
        <v>25.955861597353902</v>
      </c>
      <c r="AB374">
        <f t="shared" si="52"/>
        <v>82860.576318953201</v>
      </c>
      <c r="AE374">
        <f>ROW()</f>
        <v>374</v>
      </c>
      <c r="AF374">
        <f t="shared" si="46"/>
        <v>0.87509130752373998</v>
      </c>
      <c r="AG374">
        <f>AG373*(1-(AG$1+AG$5))^($A374-$A373)*(1+2*(E374/E373-1))</f>
        <v>14468619757.001234</v>
      </c>
      <c r="AK374">
        <f t="shared" si="54"/>
        <v>7.4956538250738358</v>
      </c>
      <c r="AO374">
        <f>AO373*(1-AO$1+H373)^($A374-$A373)*(2-E374/E373)</f>
        <v>6.5215311030464056</v>
      </c>
    </row>
    <row r="375" spans="1:41" x14ac:dyDescent="0.25">
      <c r="A375" s="1">
        <v>38607</v>
      </c>
      <c r="B375" s="12">
        <v>11.65</v>
      </c>
      <c r="C375" s="12">
        <v>13.91</v>
      </c>
      <c r="D375">
        <v>127549.34</v>
      </c>
      <c r="E375">
        <v>128879.11</v>
      </c>
      <c r="F375">
        <v>107949.93</v>
      </c>
      <c r="G375">
        <v>109073.92</v>
      </c>
      <c r="H375">
        <f>(1/(1-91/360*VLOOKUP($A375,Tbills!$B$4:$C$974,2,1)/100))^((1)/91)-1</f>
        <v>9.6258284599359811E-5</v>
      </c>
      <c r="I375" s="2">
        <f t="shared" si="53"/>
        <v>84438.49449478215</v>
      </c>
      <c r="L375">
        <f t="shared" si="47"/>
        <v>71416886360.26088</v>
      </c>
      <c r="O375">
        <f t="shared" si="48"/>
        <v>63845959.901821412</v>
      </c>
      <c r="R375">
        <f t="shared" si="49"/>
        <v>12.707792145109858</v>
      </c>
      <c r="U375" s="2">
        <f t="shared" si="50"/>
        <v>197.14420509451548</v>
      </c>
      <c r="X375">
        <f t="shared" si="51"/>
        <v>26.105652619125408</v>
      </c>
      <c r="AB375">
        <f t="shared" si="52"/>
        <v>82479.272183478213</v>
      </c>
      <c r="AE375">
        <f>ROW()</f>
        <v>375</v>
      </c>
      <c r="AF375">
        <f t="shared" si="46"/>
        <v>0.83752695902228613</v>
      </c>
      <c r="AG375">
        <f>AG374*(1-(AG$1+AG$5))^($A375-$A374)*(1+2*(E375/E374-1))</f>
        <v>14337021111.715624</v>
      </c>
      <c r="AK375">
        <f t="shared" si="54"/>
        <v>7.5283145386298616</v>
      </c>
      <c r="AO375">
        <f>AO374*(1-AO$1+H374)^($A375-$A374)*(2-E375/E374)</f>
        <v>6.552019222548588</v>
      </c>
    </row>
    <row r="376" spans="1:41" x14ac:dyDescent="0.25">
      <c r="A376" s="1">
        <v>38608</v>
      </c>
      <c r="B376" s="12">
        <v>12.39</v>
      </c>
      <c r="C376" s="12">
        <v>14.4</v>
      </c>
      <c r="D376">
        <v>128846.63</v>
      </c>
      <c r="E376">
        <v>130177.52</v>
      </c>
      <c r="F376">
        <v>107711.5</v>
      </c>
      <c r="G376">
        <v>108822.51</v>
      </c>
      <c r="H376">
        <f>(1/(1-91/360*VLOOKUP($A376,Tbills!$B$4:$C$974,2,1)/100))^((1)/91)-1</f>
        <v>9.6258284599359811E-5</v>
      </c>
      <c r="I376" s="2">
        <f t="shared" si="53"/>
        <v>85295.229078818084</v>
      </c>
      <c r="L376">
        <f t="shared" si="47"/>
        <v>72859603991.818832</v>
      </c>
      <c r="O376">
        <f t="shared" si="48"/>
        <v>64808612.98576314</v>
      </c>
      <c r="R376">
        <f t="shared" si="49"/>
        <v>12.643207392884987</v>
      </c>
      <c r="U376" s="2">
        <f t="shared" si="50"/>
        <v>196.70397442100321</v>
      </c>
      <c r="X376">
        <f t="shared" si="51"/>
        <v>26.167375759760148</v>
      </c>
      <c r="AB376">
        <f t="shared" si="52"/>
        <v>83307.31613716796</v>
      </c>
      <c r="AE376">
        <f>ROW()</f>
        <v>376</v>
      </c>
      <c r="AF376">
        <f t="shared" si="46"/>
        <v>0.86041666666666672</v>
      </c>
      <c r="AG376">
        <f>AG375*(1-(AG$1+AG$5))^($A376-$A375)*(1+2*(E376/E375-1))</f>
        <v>14625408749.93858</v>
      </c>
      <c r="AK376">
        <f t="shared" si="54"/>
        <v>7.4521224157225863</v>
      </c>
      <c r="AO376">
        <f>AO375*(1-AO$1+H375)^($A376-$A375)*(2-E376/E375)</f>
        <v>6.486394458657907</v>
      </c>
    </row>
    <row r="377" spans="1:41" x14ac:dyDescent="0.25">
      <c r="A377" s="1">
        <v>38609</v>
      </c>
      <c r="B377" s="12">
        <v>12.91</v>
      </c>
      <c r="C377" s="12">
        <v>14.58</v>
      </c>
      <c r="D377">
        <v>128765.53</v>
      </c>
      <c r="E377">
        <v>130083.05</v>
      </c>
      <c r="F377">
        <v>108535.44</v>
      </c>
      <c r="G377">
        <v>109644.47</v>
      </c>
      <c r="H377">
        <f>(1/(1-91/360*VLOOKUP($A377,Tbills!$B$4:$C$974,2,1)/100))^((1)/91)-1</f>
        <v>9.6258284599359811E-5</v>
      </c>
      <c r="I377" s="2">
        <f t="shared" si="53"/>
        <v>85239.463166914415</v>
      </c>
      <c r="L377">
        <f t="shared" si="47"/>
        <v>72757569656.508865</v>
      </c>
      <c r="O377">
        <f t="shared" si="48"/>
        <v>64735883.856233247</v>
      </c>
      <c r="R377">
        <f t="shared" si="49"/>
        <v>12.647223239487865</v>
      </c>
      <c r="U377" s="2">
        <f t="shared" si="50"/>
        <v>198.20383004861779</v>
      </c>
      <c r="X377">
        <f t="shared" si="51"/>
        <v>25.971267177421165</v>
      </c>
      <c r="AB377">
        <f t="shared" si="52"/>
        <v>83243.957502238074</v>
      </c>
      <c r="AE377">
        <f>ROW()</f>
        <v>377</v>
      </c>
      <c r="AF377">
        <f t="shared" si="46"/>
        <v>0.88545953360768181</v>
      </c>
      <c r="AG377">
        <f>AG376*(1-(AG$1+AG$5))^($A377-$A376)*(1+2*(E377/E376-1))</f>
        <v>14603689251.73333</v>
      </c>
      <c r="AK377">
        <f t="shared" si="54"/>
        <v>7.4571830938715715</v>
      </c>
      <c r="AO377">
        <f>AO376*(1-AO$1+H376)^($A377-$A376)*(2-E377/E376)</f>
        <v>6.4914863842411217</v>
      </c>
    </row>
    <row r="378" spans="1:41" x14ac:dyDescent="0.25">
      <c r="A378" s="1">
        <v>38610</v>
      </c>
      <c r="B378" s="12">
        <v>12.49</v>
      </c>
      <c r="C378" s="12">
        <v>14.47</v>
      </c>
      <c r="D378">
        <v>128229.72</v>
      </c>
      <c r="E378">
        <v>129529.23</v>
      </c>
      <c r="F378">
        <v>108115.07</v>
      </c>
      <c r="G378">
        <v>109209.25</v>
      </c>
      <c r="H378">
        <f>(1/(1-91/360*VLOOKUP($A378,Tbills!$B$4:$C$974,2,1)/100))^((1)/91)-1</f>
        <v>9.6258284599359811E-5</v>
      </c>
      <c r="I378" s="2">
        <f t="shared" si="53"/>
        <v>84882.700959223555</v>
      </c>
      <c r="L378">
        <f t="shared" si="47"/>
        <v>72141731404.500549</v>
      </c>
      <c r="O378">
        <f t="shared" si="48"/>
        <v>64320303.147579007</v>
      </c>
      <c r="R378">
        <f t="shared" si="49"/>
        <v>12.673572657777296</v>
      </c>
      <c r="U378" s="2">
        <f t="shared" si="50"/>
        <v>197.4313500640674</v>
      </c>
      <c r="X378">
        <f t="shared" si="51"/>
        <v>26.075902350627977</v>
      </c>
      <c r="AB378">
        <f t="shared" si="52"/>
        <v>82886.66190033585</v>
      </c>
      <c r="AE378">
        <f>ROW()</f>
        <v>378</v>
      </c>
      <c r="AF378">
        <f t="shared" si="46"/>
        <v>0.86316516931582588</v>
      </c>
      <c r="AG378">
        <f>AG377*(1-(AG$1+AG$5))^($A378-$A377)*(1+2*(E378/E377-1))</f>
        <v>14478852831.468849</v>
      </c>
      <c r="AK378">
        <f t="shared" si="54"/>
        <v>7.4885827591736893</v>
      </c>
      <c r="AO378">
        <f>AO377*(1-AO$1+H377)^($A378-$A377)*(2-E378/E377)</f>
        <v>6.5195098604655701</v>
      </c>
    </row>
    <row r="379" spans="1:41" x14ac:dyDescent="0.25">
      <c r="A379" s="1">
        <v>38611</v>
      </c>
      <c r="B379" s="12">
        <v>11.22</v>
      </c>
      <c r="C379" s="12">
        <v>13.84</v>
      </c>
      <c r="D379">
        <v>126442.45</v>
      </c>
      <c r="E379">
        <v>127711.38</v>
      </c>
      <c r="F379">
        <v>107909.28</v>
      </c>
      <c r="G379">
        <v>108990.87</v>
      </c>
      <c r="H379">
        <f>(1/(1-91/360*VLOOKUP($A379,Tbills!$B$4:$C$974,2,1)/100))^((1)/91)-1</f>
        <v>9.6258284599359811E-5</v>
      </c>
      <c r="I379" s="2">
        <f t="shared" si="53"/>
        <v>83697.562223328481</v>
      </c>
      <c r="L379">
        <f t="shared" si="47"/>
        <v>70120395971.23143</v>
      </c>
      <c r="O379">
        <f t="shared" si="48"/>
        <v>62964147.168648876</v>
      </c>
      <c r="R379">
        <f t="shared" si="49"/>
        <v>12.761927981604527</v>
      </c>
      <c r="U379" s="2">
        <f t="shared" si="50"/>
        <v>197.05074742114425</v>
      </c>
      <c r="X379">
        <f t="shared" si="51"/>
        <v>26.129593623723654</v>
      </c>
      <c r="AB379">
        <f t="shared" si="52"/>
        <v>81720.557658301725</v>
      </c>
      <c r="AE379">
        <f>ROW()</f>
        <v>379</v>
      </c>
      <c r="AF379">
        <f t="shared" si="46"/>
        <v>0.81069364161849722</v>
      </c>
      <c r="AG379">
        <f>AG378*(1-(AG$1+AG$5))^($A379-$A378)*(1+2*(E379/E378-1))</f>
        <v>14071977943.873228</v>
      </c>
      <c r="AK379">
        <f t="shared" si="54"/>
        <v>7.5933259781358506</v>
      </c>
      <c r="AO379">
        <f>AO378*(1-AO$1+H378)^($A379-$A378)*(2-E379/E378)</f>
        <v>6.6113983608492282</v>
      </c>
    </row>
    <row r="380" spans="1:41" x14ac:dyDescent="0.25">
      <c r="A380" s="1">
        <v>38614</v>
      </c>
      <c r="B380" s="12">
        <v>12.14</v>
      </c>
      <c r="C380" s="12">
        <v>14.17</v>
      </c>
      <c r="D380">
        <v>127197.96</v>
      </c>
      <c r="E380">
        <v>128437.59</v>
      </c>
      <c r="F380">
        <v>108267.21</v>
      </c>
      <c r="G380">
        <v>109320.91</v>
      </c>
      <c r="H380">
        <f>(1/(1-91/360*VLOOKUP($A380,Tbills!$B$4:$C$974,2,1)/100))^((1)/91)-1</f>
        <v>9.7519476082830181E-5</v>
      </c>
      <c r="I380" s="2">
        <f t="shared" si="53"/>
        <v>84191.507021054</v>
      </c>
      <c r="L380">
        <f t="shared" si="47"/>
        <v>70928983006.447678</v>
      </c>
      <c r="O380">
        <f t="shared" si="48"/>
        <v>63494780.75454551</v>
      </c>
      <c r="R380">
        <f t="shared" si="49"/>
        <v>12.723917938785474</v>
      </c>
      <c r="U380" s="2">
        <f t="shared" si="50"/>
        <v>197.68989361427145</v>
      </c>
      <c r="X380">
        <f t="shared" si="51"/>
        <v>26.055200502559114</v>
      </c>
      <c r="AB380">
        <f t="shared" si="52"/>
        <v>82176.65244969081</v>
      </c>
      <c r="AE380">
        <f>ROW()</f>
        <v>380</v>
      </c>
      <c r="AF380">
        <f t="shared" si="46"/>
        <v>0.85673959068454486</v>
      </c>
      <c r="AG380">
        <f>AG379*(1-(AG$1+AG$5))^($A380-$A379)*(1+2*(E380/E379-1))</f>
        <v>14230575223.953035</v>
      </c>
      <c r="AK380">
        <f t="shared" si="54"/>
        <v>7.5490928614084725</v>
      </c>
      <c r="AO380">
        <f>AO379*(1-AO$1+H379)^($A380-$A379)*(2-E380/E379)</f>
        <v>6.5749727153397668</v>
      </c>
    </row>
    <row r="381" spans="1:41" x14ac:dyDescent="0.25">
      <c r="A381" s="1">
        <v>38615</v>
      </c>
      <c r="B381" s="12">
        <v>12.64</v>
      </c>
      <c r="C381" s="12">
        <v>14.61</v>
      </c>
      <c r="D381">
        <v>127753.55</v>
      </c>
      <c r="E381">
        <v>128986.07</v>
      </c>
      <c r="F381">
        <v>107492.64</v>
      </c>
      <c r="G381">
        <v>108528.14</v>
      </c>
      <c r="H381">
        <f>(1/(1-91/360*VLOOKUP($A381,Tbills!$B$4:$C$974,2,1)/100))^((1)/91)-1</f>
        <v>9.7519476082830181E-5</v>
      </c>
      <c r="I381" s="2">
        <f t="shared" si="53"/>
        <v>84557.186592909566</v>
      </c>
      <c r="L381">
        <f t="shared" si="47"/>
        <v>71538515662.15303</v>
      </c>
      <c r="O381">
        <f t="shared" si="48"/>
        <v>63899349.614801742</v>
      </c>
      <c r="R381">
        <f t="shared" si="49"/>
        <v>12.696175860810088</v>
      </c>
      <c r="U381" s="2">
        <f t="shared" si="50"/>
        <v>196.27078605005769</v>
      </c>
      <c r="X381">
        <f t="shared" si="51"/>
        <v>26.245735442667343</v>
      </c>
      <c r="AB381">
        <f t="shared" si="52"/>
        <v>82524.702373616703</v>
      </c>
      <c r="AE381">
        <f>ROW()</f>
        <v>381</v>
      </c>
      <c r="AF381">
        <f t="shared" si="46"/>
        <v>0.8651608487337441</v>
      </c>
      <c r="AG381">
        <f>AG380*(1-(AG$1+AG$5))^($A381-$A380)*(1+2*(E381/E380-1))</f>
        <v>14351632099.816133</v>
      </c>
      <c r="AK381">
        <f t="shared" si="54"/>
        <v>7.5165051083492065</v>
      </c>
      <c r="AO381">
        <f>AO380*(1-AO$1+H380)^($A381-$A380)*(2-E381/E380)</f>
        <v>6.5472912502707024</v>
      </c>
    </row>
    <row r="382" spans="1:41" x14ac:dyDescent="0.25">
      <c r="A382" s="1">
        <v>38616</v>
      </c>
      <c r="B382" s="12">
        <v>13.79</v>
      </c>
      <c r="C382" s="12">
        <v>15.25</v>
      </c>
      <c r="D382">
        <v>130731.88</v>
      </c>
      <c r="E382">
        <v>131980.56</v>
      </c>
      <c r="F382">
        <v>108009.22</v>
      </c>
      <c r="G382">
        <v>109039.11</v>
      </c>
      <c r="H382">
        <f>(1/(1-91/360*VLOOKUP($A382,Tbills!$B$4:$C$974,2,1)/100))^((1)/91)-1</f>
        <v>9.7519476082830181E-5</v>
      </c>
      <c r="I382" s="2">
        <f t="shared" si="53"/>
        <v>86526.366015734398</v>
      </c>
      <c r="L382">
        <f t="shared" si="47"/>
        <v>74864052125.283432</v>
      </c>
      <c r="O382">
        <f t="shared" si="48"/>
        <v>66122314.657784633</v>
      </c>
      <c r="R382">
        <f t="shared" si="49"/>
        <v>12.548233867194865</v>
      </c>
      <c r="U382" s="2">
        <f t="shared" si="50"/>
        <v>197.20920057039419</v>
      </c>
      <c r="X382">
        <f t="shared" si="51"/>
        <v>26.123747057994951</v>
      </c>
      <c r="AB382">
        <f t="shared" si="52"/>
        <v>84437.619466615579</v>
      </c>
      <c r="AE382">
        <f>ROW()</f>
        <v>382</v>
      </c>
      <c r="AF382">
        <f t="shared" si="46"/>
        <v>0.9042622950819672</v>
      </c>
      <c r="AG382">
        <f>AG381*(1-(AG$1+AG$5))^($A382-$A381)*(1+2*(E382/E381-1))</f>
        <v>15017489735.32332</v>
      </c>
      <c r="AK382">
        <f t="shared" si="54"/>
        <v>7.3416629180805941</v>
      </c>
      <c r="AO382">
        <f>AO381*(1-AO$1+H381)^($A382-$A381)*(2-E382/E381)</f>
        <v>6.3956790324231569</v>
      </c>
    </row>
    <row r="383" spans="1:41" x14ac:dyDescent="0.25">
      <c r="A383" s="1">
        <v>38617</v>
      </c>
      <c r="B383" s="12">
        <v>13.33</v>
      </c>
      <c r="C383" s="12">
        <v>15.08</v>
      </c>
      <c r="D383">
        <v>132074.5</v>
      </c>
      <c r="E383">
        <v>133323.14000000001</v>
      </c>
      <c r="F383">
        <v>107768.96000000001</v>
      </c>
      <c r="G383">
        <v>108785.92</v>
      </c>
      <c r="H383">
        <f>(1/(1-91/360*VLOOKUP($A383,Tbills!$B$4:$C$974,2,1)/100))^((1)/91)-1</f>
        <v>9.7519476082830181E-5</v>
      </c>
      <c r="I383" s="2">
        <f t="shared" si="53"/>
        <v>87412.862683487343</v>
      </c>
      <c r="L383">
        <f t="shared" si="47"/>
        <v>76391166179.936234</v>
      </c>
      <c r="O383">
        <f t="shared" si="48"/>
        <v>67129002.121605918</v>
      </c>
      <c r="R383">
        <f t="shared" si="49"/>
        <v>12.483845680363522</v>
      </c>
      <c r="U383" s="2">
        <f t="shared" si="50"/>
        <v>196.76572262372369</v>
      </c>
      <c r="X383">
        <f t="shared" si="51"/>
        <v>26.185991708210654</v>
      </c>
      <c r="AB383">
        <f t="shared" si="52"/>
        <v>85293.592243558218</v>
      </c>
      <c r="AE383">
        <f>ROW()</f>
        <v>383</v>
      </c>
      <c r="AF383">
        <f t="shared" si="46"/>
        <v>0.88395225464190985</v>
      </c>
      <c r="AG383">
        <f>AG382*(1-(AG$1+AG$5))^($A383-$A382)*(1+2*(E383/E382-1))</f>
        <v>15322505963.577288</v>
      </c>
      <c r="AK383">
        <f t="shared" si="54"/>
        <v>7.26664095869398</v>
      </c>
      <c r="AO383">
        <f>AO382*(1-AO$1+H382)^($A383-$A382)*(2-E383/E382)</f>
        <v>6.3310018241843435</v>
      </c>
    </row>
    <row r="384" spans="1:41" x14ac:dyDescent="0.25">
      <c r="A384" s="1">
        <v>38618</v>
      </c>
      <c r="B384" s="12">
        <v>12.96</v>
      </c>
      <c r="C384" s="12">
        <v>14.71</v>
      </c>
      <c r="D384">
        <v>130313.24</v>
      </c>
      <c r="E384">
        <v>131532.23000000001</v>
      </c>
      <c r="F384">
        <v>107379.3</v>
      </c>
      <c r="G384">
        <v>108381.97</v>
      </c>
      <c r="H384">
        <f>(1/(1-91/360*VLOOKUP($A384,Tbills!$B$4:$C$974,2,1)/100))^((1)/91)-1</f>
        <v>9.7519476082830181E-5</v>
      </c>
      <c r="I384" s="2">
        <f t="shared" si="53"/>
        <v>86245.078342213572</v>
      </c>
      <c r="L384">
        <f t="shared" si="47"/>
        <v>74342752693.130981</v>
      </c>
      <c r="O384">
        <f t="shared" si="48"/>
        <v>65774184.62726669</v>
      </c>
      <c r="R384">
        <f t="shared" si="49"/>
        <v>12.567124377140818</v>
      </c>
      <c r="U384" s="2">
        <f t="shared" si="50"/>
        <v>196.04949671639079</v>
      </c>
      <c r="X384">
        <f t="shared" si="51"/>
        <v>26.284818013393409</v>
      </c>
      <c r="AB384">
        <f t="shared" si="52"/>
        <v>84144.922229703487</v>
      </c>
      <c r="AE384">
        <f>ROW()</f>
        <v>384</v>
      </c>
      <c r="AF384">
        <f t="shared" si="46"/>
        <v>0.8810333106730116</v>
      </c>
      <c r="AG384">
        <f>AG383*(1-(AG$1+AG$5))^($A384-$A383)*(1+2*(E384/E383-1))</f>
        <v>14910353580.190125</v>
      </c>
      <c r="AK384">
        <f t="shared" si="54"/>
        <v>7.3639096782142337</v>
      </c>
      <c r="AO384">
        <f>AO383*(1-AO$1+H383)^($A384-$A383)*(2-E384/E383)</f>
        <v>6.4164336179173098</v>
      </c>
    </row>
    <row r="385" spans="1:41" x14ac:dyDescent="0.25">
      <c r="A385" s="1">
        <v>38621</v>
      </c>
      <c r="B385" s="12">
        <v>13.04</v>
      </c>
      <c r="C385" s="12">
        <v>14.49</v>
      </c>
      <c r="D385">
        <v>128903.56</v>
      </c>
      <c r="E385">
        <v>130070.88</v>
      </c>
      <c r="F385">
        <v>107275.36</v>
      </c>
      <c r="G385">
        <v>108245.35</v>
      </c>
      <c r="H385">
        <f>(1/(1-91/360*VLOOKUP($A385,Tbills!$B$4:$C$974,2,1)/100))^((1)/91)-1</f>
        <v>9.59780396949661E-5</v>
      </c>
      <c r="I385" s="2">
        <f t="shared" si="53"/>
        <v>85305.870782457903</v>
      </c>
      <c r="L385">
        <f t="shared" si="47"/>
        <v>72701898952.546631</v>
      </c>
      <c r="O385">
        <f t="shared" si="48"/>
        <v>64671499.180987</v>
      </c>
      <c r="R385">
        <f t="shared" si="49"/>
        <v>12.635222340517046</v>
      </c>
      <c r="U385" s="2">
        <f t="shared" si="50"/>
        <v>195.84539965356987</v>
      </c>
      <c r="X385">
        <f t="shared" si="51"/>
        <v>26.322609024168155</v>
      </c>
      <c r="AB385">
        <f t="shared" si="52"/>
        <v>83201.351859013492</v>
      </c>
      <c r="AE385">
        <f>ROW()</f>
        <v>385</v>
      </c>
      <c r="AF385">
        <f t="shared" si="46"/>
        <v>0.8999309868875085</v>
      </c>
      <c r="AG385">
        <f>AG384*(1-(AG$1+AG$5))^($A385-$A384)*(1+2*(E385/E384-1))</f>
        <v>14577565588.023411</v>
      </c>
      <c r="AK385">
        <f t="shared" si="54"/>
        <v>7.4446839091222303</v>
      </c>
      <c r="AO385">
        <f>AO384*(1-AO$1+H384)^($A385-$A384)*(2-E385/E384)</f>
        <v>6.4888997473172862</v>
      </c>
    </row>
    <row r="386" spans="1:41" x14ac:dyDescent="0.25">
      <c r="A386" s="1">
        <v>38622</v>
      </c>
      <c r="B386" s="12">
        <v>12.76</v>
      </c>
      <c r="C386" s="12">
        <v>14.27</v>
      </c>
      <c r="D386">
        <v>127887.8</v>
      </c>
      <c r="E386">
        <v>129033.43</v>
      </c>
      <c r="F386">
        <v>106530.43</v>
      </c>
      <c r="G386">
        <v>107483.3</v>
      </c>
      <c r="H386">
        <f>(1/(1-91/360*VLOOKUP($A386,Tbills!$B$4:$C$974,2,1)/100))^((1)/91)-1</f>
        <v>9.59780396949661E-5</v>
      </c>
      <c r="I386" s="2">
        <f t="shared" si="53"/>
        <v>84631.596885554856</v>
      </c>
      <c r="L386">
        <f t="shared" si="47"/>
        <v>71545785428.152557</v>
      </c>
      <c r="O386">
        <f t="shared" si="48"/>
        <v>63895612.621329263</v>
      </c>
      <c r="R386">
        <f t="shared" si="49"/>
        <v>12.685038374439003</v>
      </c>
      <c r="U386" s="2">
        <f t="shared" si="50"/>
        <v>194.48068887682149</v>
      </c>
      <c r="X386">
        <f t="shared" si="51"/>
        <v>26.509484605356999</v>
      </c>
      <c r="AB386">
        <f t="shared" si="52"/>
        <v>82534.857214285992</v>
      </c>
      <c r="AE386">
        <f>ROW()</f>
        <v>386</v>
      </c>
      <c r="AF386">
        <f t="shared" si="46"/>
        <v>0.8941836019621584</v>
      </c>
      <c r="AG386">
        <f>AG385*(1-(AG$1+AG$5))^($A386-$A385)*(1+2*(E386/E385-1))</f>
        <v>14344539809.350708</v>
      </c>
      <c r="AK386">
        <f t="shared" si="54"/>
        <v>7.503713470460422</v>
      </c>
      <c r="AO386">
        <f>AO385*(1-AO$1+H385)^($A386-$A385)*(2-E386/E385)</f>
        <v>6.5410412888675511</v>
      </c>
    </row>
    <row r="387" spans="1:41" x14ac:dyDescent="0.25">
      <c r="A387" s="1">
        <v>38623</v>
      </c>
      <c r="B387" s="12">
        <v>12.63</v>
      </c>
      <c r="C387" s="12">
        <v>14.03</v>
      </c>
      <c r="D387">
        <v>125973.67</v>
      </c>
      <c r="E387">
        <v>127089.77</v>
      </c>
      <c r="F387">
        <v>105702.18</v>
      </c>
      <c r="G387">
        <v>106637.33</v>
      </c>
      <c r="H387">
        <f>(1/(1-91/360*VLOOKUP($A387,Tbills!$B$4:$C$974,2,1)/100))^((1)/91)-1</f>
        <v>9.59780396949661E-5</v>
      </c>
      <c r="I387" s="2">
        <f t="shared" si="53"/>
        <v>83362.861006908439</v>
      </c>
      <c r="L387">
        <f t="shared" si="47"/>
        <v>69393887570.990784</v>
      </c>
      <c r="O387">
        <f t="shared" si="48"/>
        <v>62449796.788092196</v>
      </c>
      <c r="R387">
        <f t="shared" si="49"/>
        <v>12.779999436124847</v>
      </c>
      <c r="U387" s="2">
        <f t="shared" si="50"/>
        <v>192.96394024229252</v>
      </c>
      <c r="X387">
        <f t="shared" si="51"/>
        <v>26.71970924862633</v>
      </c>
      <c r="AB387">
        <f t="shared" si="52"/>
        <v>81288.781591804945</v>
      </c>
      <c r="AE387">
        <f>ROW()</f>
        <v>387</v>
      </c>
      <c r="AF387">
        <f t="shared" si="46"/>
        <v>0.90021382751247336</v>
      </c>
      <c r="AG387">
        <f>AG386*(1-(AG$1+AG$5))^($A387-$A386)*(1+2*(E387/E386-1))</f>
        <v>13911920828.070555</v>
      </c>
      <c r="AK387">
        <f t="shared" si="54"/>
        <v>7.6163888662825459</v>
      </c>
      <c r="AO387">
        <f>AO386*(1-AO$1+H386)^($A387-$A386)*(2-E387/E386)</f>
        <v>6.6399621661951214</v>
      </c>
    </row>
    <row r="388" spans="1:41" x14ac:dyDescent="0.25">
      <c r="A388" s="1">
        <v>38624</v>
      </c>
      <c r="B388" s="12">
        <v>12.24</v>
      </c>
      <c r="C388" s="12">
        <v>13.66</v>
      </c>
      <c r="D388">
        <v>123449.11</v>
      </c>
      <c r="E388">
        <v>124530.65</v>
      </c>
      <c r="F388">
        <v>103390.35</v>
      </c>
      <c r="G388">
        <v>104294.81</v>
      </c>
      <c r="H388">
        <f>(1/(1-91/360*VLOOKUP($A388,Tbills!$B$4:$C$974,2,1)/100))^((1)/91)-1</f>
        <v>9.59780396949661E-5</v>
      </c>
      <c r="I388" s="2">
        <f t="shared" si="53"/>
        <v>81690.245790191562</v>
      </c>
      <c r="L388">
        <f t="shared" si="47"/>
        <v>66602594234.172905</v>
      </c>
      <c r="O388">
        <f t="shared" si="48"/>
        <v>60561492.446390703</v>
      </c>
      <c r="R388">
        <f t="shared" si="49"/>
        <v>12.908086958658716</v>
      </c>
      <c r="U388" s="2">
        <f t="shared" si="50"/>
        <v>188.73899149589488</v>
      </c>
      <c r="X388">
        <f t="shared" si="51"/>
        <v>27.30827642239457</v>
      </c>
      <c r="AB388">
        <f t="shared" si="52"/>
        <v>79649.147783820605</v>
      </c>
      <c r="AE388">
        <f>ROW()</f>
        <v>388</v>
      </c>
      <c r="AF388">
        <f t="shared" si="46"/>
        <v>0.89604685212298685</v>
      </c>
      <c r="AG388">
        <f>AG387*(1-(AG$1+AG$5))^($A388-$A387)*(1+2*(E388/E387-1))</f>
        <v>13351201177.242218</v>
      </c>
      <c r="AK388">
        <f t="shared" si="54"/>
        <v>7.769393014116285</v>
      </c>
      <c r="AO388">
        <f>AO387*(1-AO$1+H387)^($A388-$A387)*(2-E388/E387)</f>
        <v>6.7740661450308837</v>
      </c>
    </row>
    <row r="389" spans="1:41" x14ac:dyDescent="0.25">
      <c r="A389" s="1">
        <v>38625</v>
      </c>
      <c r="B389" s="12">
        <v>11.92</v>
      </c>
      <c r="C389" s="12">
        <v>13.35</v>
      </c>
      <c r="D389">
        <v>121651</v>
      </c>
      <c r="E389">
        <v>122704.84</v>
      </c>
      <c r="F389">
        <v>102535.57</v>
      </c>
      <c r="G389">
        <v>103422.55</v>
      </c>
      <c r="H389">
        <f>(1/(1-91/360*VLOOKUP($A389,Tbills!$B$4:$C$974,2,1)/100))^((1)/91)-1</f>
        <v>9.59780396949661E-5</v>
      </c>
      <c r="I389" s="2">
        <f t="shared" si="53"/>
        <v>80498.415696150711</v>
      </c>
      <c r="L389">
        <f t="shared" si="47"/>
        <v>64652884644.31662</v>
      </c>
      <c r="O389">
        <f t="shared" si="48"/>
        <v>59227610.180804759</v>
      </c>
      <c r="R389">
        <f t="shared" si="49"/>
        <v>13.002125324080945</v>
      </c>
      <c r="U389" s="2">
        <f t="shared" si="50"/>
        <v>187.17402728933169</v>
      </c>
      <c r="X389">
        <f t="shared" si="51"/>
        <v>27.538291103076205</v>
      </c>
      <c r="AB389">
        <f t="shared" si="52"/>
        <v>78478.6330696972</v>
      </c>
      <c r="AE389">
        <f>ROW()</f>
        <v>389</v>
      </c>
      <c r="AF389">
        <f t="shared" si="46"/>
        <v>0.89288389513108612</v>
      </c>
      <c r="AG389">
        <f>AG388*(1-(AG$1+AG$5))^($A389-$A388)*(1+2*(E389/E388-1))</f>
        <v>12959266349.981684</v>
      </c>
      <c r="AK389">
        <f t="shared" si="54"/>
        <v>7.882937043959835</v>
      </c>
      <c r="AO389">
        <f>AO388*(1-AO$1+H388)^($A389-$A388)*(2-E389/E388)</f>
        <v>6.8737897994947321</v>
      </c>
    </row>
    <row r="390" spans="1:41" x14ac:dyDescent="0.25">
      <c r="A390" s="1">
        <v>38628</v>
      </c>
      <c r="B390" s="12">
        <v>12.46</v>
      </c>
      <c r="C390" s="12">
        <v>13.61</v>
      </c>
      <c r="D390">
        <v>121246.68</v>
      </c>
      <c r="E390">
        <v>122261.68</v>
      </c>
      <c r="F390">
        <v>102668.94</v>
      </c>
      <c r="G390">
        <v>103527.3</v>
      </c>
      <c r="H390">
        <f>(1/(1-91/360*VLOOKUP($A390,Tbills!$B$4:$C$974,2,1)/100))^((1)/91)-1</f>
        <v>9.8360351701964888E-5</v>
      </c>
      <c r="I390" s="2">
        <f t="shared" si="53"/>
        <v>80225.001874417387</v>
      </c>
      <c r="L390">
        <f t="shared" si="47"/>
        <v>64196120692.727303</v>
      </c>
      <c r="O390">
        <f t="shared" si="48"/>
        <v>58900796.074962519</v>
      </c>
      <c r="R390">
        <f t="shared" si="49"/>
        <v>13.023838113359757</v>
      </c>
      <c r="U390" s="2">
        <f t="shared" si="50"/>
        <v>187.40377878517458</v>
      </c>
      <c r="X390">
        <f t="shared" si="51"/>
        <v>27.515464937049426</v>
      </c>
      <c r="AB390">
        <f t="shared" si="52"/>
        <v>78187.021600960943</v>
      </c>
      <c r="AE390">
        <f>ROW()</f>
        <v>390</v>
      </c>
      <c r="AF390">
        <f t="shared" si="46"/>
        <v>0.91550330639235866</v>
      </c>
      <c r="AG390">
        <f>AG389*(1-(AG$1+AG$5))^($A390-$A389)*(1+2*(E390/E389-1))</f>
        <v>12864358524.857262</v>
      </c>
      <c r="AK390">
        <f t="shared" si="54"/>
        <v>7.9103016299966935</v>
      </c>
      <c r="AO390">
        <f>AO389*(1-AO$1+H389)^($A390-$A389)*(2-E390/E389)</f>
        <v>6.8998360898312399</v>
      </c>
    </row>
    <row r="391" spans="1:41" x14ac:dyDescent="0.25">
      <c r="A391" s="1">
        <v>38629</v>
      </c>
      <c r="B391" s="12">
        <v>13.2</v>
      </c>
      <c r="C391" s="12">
        <v>14.32</v>
      </c>
      <c r="D391">
        <v>122572.52</v>
      </c>
      <c r="E391">
        <v>123586.6</v>
      </c>
      <c r="F391">
        <v>103404.27</v>
      </c>
      <c r="G391">
        <v>104258.6</v>
      </c>
      <c r="H391">
        <f>(1/(1-91/360*VLOOKUP($A391,Tbills!$B$4:$C$974,2,1)/100))^((1)/91)-1</f>
        <v>9.8360351701964888E-5</v>
      </c>
      <c r="I391" s="2">
        <f t="shared" si="53"/>
        <v>81100.289706150288</v>
      </c>
      <c r="L391">
        <f t="shared" si="47"/>
        <v>65590962384.802635</v>
      </c>
      <c r="O391">
        <f t="shared" si="48"/>
        <v>59856219.271409988</v>
      </c>
      <c r="R391">
        <f t="shared" si="49"/>
        <v>12.952684476365297</v>
      </c>
      <c r="U391" s="2">
        <f t="shared" si="50"/>
        <v>188.74138982352162</v>
      </c>
      <c r="X391">
        <f t="shared" si="51"/>
        <v>27.322776976956519</v>
      </c>
      <c r="AB391">
        <f t="shared" si="52"/>
        <v>79031.559746132334</v>
      </c>
      <c r="AE391">
        <f>ROW()</f>
        <v>391</v>
      </c>
      <c r="AF391">
        <f t="shared" ref="AF391:AF454" si="55">B391/C391</f>
        <v>0.92178770949720668</v>
      </c>
      <c r="AG391">
        <f>AG390*(1-(AG$1+AG$5))^($A391-$A390)*(1+2*(E391/E390-1))</f>
        <v>13142731447.944033</v>
      </c>
      <c r="AK391">
        <f t="shared" si="54"/>
        <v>7.8242151885023814</v>
      </c>
      <c r="AO391">
        <f>AO390*(1-AO$1+H390)^($A391-$A390)*(2-E391/E390)</f>
        <v>6.8254831312013939</v>
      </c>
    </row>
    <row r="392" spans="1:41" x14ac:dyDescent="0.25">
      <c r="A392" s="1">
        <v>38630</v>
      </c>
      <c r="B392" s="12">
        <v>14.55</v>
      </c>
      <c r="C392" s="12">
        <v>15.17</v>
      </c>
      <c r="D392">
        <v>126416.65</v>
      </c>
      <c r="E392">
        <v>127450.37</v>
      </c>
      <c r="F392">
        <v>104471.38</v>
      </c>
      <c r="G392">
        <v>105324.27</v>
      </c>
      <c r="H392">
        <f>(1/(1-91/360*VLOOKUP($A392,Tbills!$B$4:$C$974,2,1)/100))^((1)/91)-1</f>
        <v>9.8360351701964888E-5</v>
      </c>
      <c r="I392" s="2">
        <f t="shared" si="53"/>
        <v>83641.72449091154</v>
      </c>
      <c r="L392">
        <f t="shared" ref="L392:L455" si="56">L391*(1-L$1+H392)^($A392-$A391)*(1+2*(E392/E391-1))</f>
        <v>69695894549.68367</v>
      </c>
      <c r="O392">
        <f t="shared" ref="O392:O455" si="57">O391*(1-(O$1+O$5))^($A392-$A391)*(1+1.5*(E392/E391-1))</f>
        <v>62661094.744160682</v>
      </c>
      <c r="R392">
        <f t="shared" ref="R392:R455" si="58">R391*(1-IF($A392&lt;=R387,R$1,R$1+IF(AND(WEEKDAY($A392)&lt;&gt;1,WEEKDAY($A392)&lt;&gt;7),S$1,0)))^($A392-$A391)*(1-0.5*(E392/E391-1))</f>
        <v>12.749633906027123</v>
      </c>
      <c r="U392" s="2">
        <f t="shared" ref="U392:U455" si="59">U391*$F392/$F391*(1-U$1)^($A392-$A391)</f>
        <v>190.68451100831328</v>
      </c>
      <c r="X392">
        <f t="shared" ref="X392:X455" si="60">X391*(1-X$1+H392)^($A392-$A391)*(2-G392/G391)</f>
        <v>27.045159413153844</v>
      </c>
      <c r="AB392">
        <f t="shared" ref="AB392:AB455" si="61">AB391*$E392/$E391*(1-(AB$1+AB$5+IF(AND(WEEKDAY(A392)&lt;&gt;1,WEEKDAY(A392)&lt;&gt;7),IF(A392&lt;AC$2,AC$1,AC$3),0)))^($A392-$A391)</f>
        <v>81499.534332588912</v>
      </c>
      <c r="AE392">
        <f>ROW()</f>
        <v>392</v>
      </c>
      <c r="AF392">
        <f t="shared" si="55"/>
        <v>0.95912986156888602</v>
      </c>
      <c r="AG392">
        <f>AG391*(1-(AG$1+AG$5))^($A392-$A391)*(1+2*(E392/E391-1))</f>
        <v>13964040756.43787</v>
      </c>
      <c r="AK392">
        <f t="shared" si="54"/>
        <v>7.579248527278053</v>
      </c>
      <c r="AO392">
        <f>AO391*(1-AO$1+H391)^($A392-$A391)*(2-E392/E391)</f>
        <v>6.6124993274474431</v>
      </c>
    </row>
    <row r="393" spans="1:41" x14ac:dyDescent="0.25">
      <c r="A393" s="1">
        <v>38631</v>
      </c>
      <c r="B393" s="12">
        <v>14.96</v>
      </c>
      <c r="C393" s="12">
        <v>15.38</v>
      </c>
      <c r="D393">
        <v>130313</v>
      </c>
      <c r="E393">
        <v>131366.04</v>
      </c>
      <c r="F393">
        <v>106604.27</v>
      </c>
      <c r="G393">
        <v>107464.22</v>
      </c>
      <c r="H393">
        <f>(1/(1-91/360*VLOOKUP($A393,Tbills!$B$4:$C$974,2,1)/100))^((1)/91)-1</f>
        <v>9.8360351701964888E-5</v>
      </c>
      <c r="I393" s="2">
        <f t="shared" ref="I393:I456" si="62">I392*$D393/$D392*(1-I$1)^($A393-$A392)</f>
        <v>86217.585044510095</v>
      </c>
      <c r="L393">
        <f t="shared" si="56"/>
        <v>73982374234.106766</v>
      </c>
      <c r="O393">
        <f t="shared" si="57"/>
        <v>65546600.117873497</v>
      </c>
      <c r="R393">
        <f t="shared" si="58"/>
        <v>12.553212290799321</v>
      </c>
      <c r="U393" s="2">
        <f t="shared" si="59"/>
        <v>194.57278570069613</v>
      </c>
      <c r="X393">
        <f t="shared" si="60"/>
        <v>26.497289333177701</v>
      </c>
      <c r="AB393">
        <f t="shared" si="61"/>
        <v>84000.523597014515</v>
      </c>
      <c r="AE393">
        <f>ROW()</f>
        <v>393</v>
      </c>
      <c r="AF393">
        <f t="shared" si="55"/>
        <v>0.9726918075422627</v>
      </c>
      <c r="AG393">
        <f>AG392*(1-(AG$1+AG$5))^($A393-$A392)*(1+2*(E393/E392-1))</f>
        <v>14821578412.487724</v>
      </c>
      <c r="AK393">
        <f t="shared" ref="AK393:AK456" si="63">AK392*(1-IF($A393&lt;=AK388,AK$1,AK$1+IF(AND(WEEKDAY($A393)&lt;&gt;1,WEEKDAY($A393)&lt;&gt;7),AL$1,0)))^($A393-$A392)*(2-$E393/$E392)</f>
        <v>7.3460483837009987</v>
      </c>
      <c r="AO393">
        <f>AO392*(1-AO$1+H392)^($A393-$A392)*(2-E393/E392)</f>
        <v>6.4097362406907425</v>
      </c>
    </row>
    <row r="394" spans="1:41" x14ac:dyDescent="0.25">
      <c r="A394" s="1">
        <v>38632</v>
      </c>
      <c r="B394" s="12">
        <v>14.59</v>
      </c>
      <c r="C394" s="12">
        <v>15.18</v>
      </c>
      <c r="D394">
        <v>130122.36</v>
      </c>
      <c r="E394">
        <v>131160.94</v>
      </c>
      <c r="F394">
        <v>105030.5</v>
      </c>
      <c r="G394">
        <v>105867.19</v>
      </c>
      <c r="H394">
        <f>(1/(1-91/360*VLOOKUP($A394,Tbills!$B$4:$C$974,2,1)/100))^((1)/91)-1</f>
        <v>9.8360351701964888E-5</v>
      </c>
      <c r="I394" s="2">
        <f t="shared" si="62"/>
        <v>86089.354740677998</v>
      </c>
      <c r="L394">
        <f t="shared" si="56"/>
        <v>73755279141.853302</v>
      </c>
      <c r="O394">
        <f t="shared" si="57"/>
        <v>65390890.945906729</v>
      </c>
      <c r="R394">
        <f t="shared" si="58"/>
        <v>12.562443953079571</v>
      </c>
      <c r="U394" s="2">
        <f t="shared" si="59"/>
        <v>191.69568596262087</v>
      </c>
      <c r="X394">
        <f t="shared" si="60"/>
        <v>26.892717005773964</v>
      </c>
      <c r="AB394">
        <f t="shared" si="61"/>
        <v>83866.450620968651</v>
      </c>
      <c r="AE394">
        <f>ROW()</f>
        <v>394</v>
      </c>
      <c r="AF394">
        <f t="shared" si="55"/>
        <v>0.96113306982872204</v>
      </c>
      <c r="AG394">
        <f>AG393*(1-(AG$1+AG$5))^($A394-$A393)*(1+2*(E394/E393-1))</f>
        <v>14774799050.250727</v>
      </c>
      <c r="AK394">
        <f t="shared" si="63"/>
        <v>7.357174989578299</v>
      </c>
      <c r="AO394">
        <f>AO393*(1-AO$1+H393)^($A394-$A393)*(2-E394/E393)</f>
        <v>6.4201376798126946</v>
      </c>
    </row>
    <row r="395" spans="1:41" x14ac:dyDescent="0.25">
      <c r="A395" s="1">
        <v>38635</v>
      </c>
      <c r="B395" s="12">
        <v>15.55</v>
      </c>
      <c r="C395" s="12">
        <v>15.8</v>
      </c>
      <c r="D395">
        <v>133676.62</v>
      </c>
      <c r="E395">
        <v>134704.85999999999</v>
      </c>
      <c r="F395">
        <v>106733.53</v>
      </c>
      <c r="G395">
        <v>107552.55</v>
      </c>
      <c r="H395">
        <f>(1/(1-91/360*VLOOKUP($A395,Tbills!$B$4:$C$974,2,1)/100))^((1)/91)-1</f>
        <v>9.8360351701964888E-5</v>
      </c>
      <c r="I395" s="2">
        <f t="shared" si="62"/>
        <v>88434.394767816775</v>
      </c>
      <c r="L395">
        <f t="shared" si="56"/>
        <v>77753357361.21228</v>
      </c>
      <c r="O395">
        <f t="shared" si="57"/>
        <v>68034268.963628113</v>
      </c>
      <c r="R395">
        <f t="shared" si="58"/>
        <v>12.391047081028706</v>
      </c>
      <c r="U395" s="2">
        <f t="shared" si="59"/>
        <v>194.78970961682194</v>
      </c>
      <c r="X395">
        <f t="shared" si="60"/>
        <v>26.469469568465147</v>
      </c>
      <c r="AB395">
        <f t="shared" si="61"/>
        <v>86123.482319831877</v>
      </c>
      <c r="AE395">
        <f>ROW()</f>
        <v>395</v>
      </c>
      <c r="AF395">
        <f t="shared" si="55"/>
        <v>0.98417721518987344</v>
      </c>
      <c r="AG395">
        <f>AG394*(1-(AG$1+AG$5))^($A395-$A394)*(1+2*(E395/E394-1))</f>
        <v>15571643906.662357</v>
      </c>
      <c r="AK395">
        <f t="shared" si="63"/>
        <v>7.1573866810269635</v>
      </c>
      <c r="AO395">
        <f>AO394*(1-AO$1+H394)^($A395-$A394)*(2-E395/E394)</f>
        <v>6.2478181590731028</v>
      </c>
    </row>
    <row r="396" spans="1:41" x14ac:dyDescent="0.25">
      <c r="A396" s="1">
        <v>38636</v>
      </c>
      <c r="B396" s="12">
        <v>15.63</v>
      </c>
      <c r="C396" s="12">
        <v>15.73</v>
      </c>
      <c r="D396">
        <v>133230.88</v>
      </c>
      <c r="E396">
        <v>134242.44</v>
      </c>
      <c r="F396">
        <v>107396.57</v>
      </c>
      <c r="G396">
        <v>108210.1</v>
      </c>
      <c r="H396">
        <f>(1/(1-91/360*VLOOKUP($A396,Tbills!$B$4:$C$974,2,1)/100))^((1)/91)-1</f>
        <v>1.013039286978934E-4</v>
      </c>
      <c r="I396" s="2">
        <f t="shared" si="62"/>
        <v>88137.364225493657</v>
      </c>
      <c r="L396">
        <f t="shared" si="56"/>
        <v>77223859853.782211</v>
      </c>
      <c r="O396">
        <f t="shared" si="57"/>
        <v>67681662.143123388</v>
      </c>
      <c r="R396">
        <f t="shared" si="58"/>
        <v>12.411754206742598</v>
      </c>
      <c r="U396" s="2">
        <f t="shared" si="59"/>
        <v>195.99498476448633</v>
      </c>
      <c r="X396">
        <f t="shared" si="60"/>
        <v>26.309333746952063</v>
      </c>
      <c r="AB396">
        <f t="shared" si="61"/>
        <v>85824.841942677725</v>
      </c>
      <c r="AE396">
        <f>ROW()</f>
        <v>396</v>
      </c>
      <c r="AF396">
        <f t="shared" si="55"/>
        <v>0.99364272091544825</v>
      </c>
      <c r="AG396">
        <f>AG395*(1-(AG$1+AG$5))^($A396-$A395)*(1+2*(E396/E395-1))</f>
        <v>15464212895.718477</v>
      </c>
      <c r="AK396">
        <f t="shared" si="63"/>
        <v>7.1816223299161077</v>
      </c>
      <c r="AO396">
        <f>AO395*(1-AO$1+H395)^($A396-$A395)*(2-E396/E395)</f>
        <v>6.2696506786616286</v>
      </c>
    </row>
    <row r="397" spans="1:41" x14ac:dyDescent="0.25">
      <c r="A397" s="1">
        <v>38637</v>
      </c>
      <c r="B397" s="12">
        <v>16.22</v>
      </c>
      <c r="C397" s="12">
        <v>16.25</v>
      </c>
      <c r="D397">
        <v>134843.35999999999</v>
      </c>
      <c r="E397">
        <v>135853.56</v>
      </c>
      <c r="F397">
        <v>108072.19</v>
      </c>
      <c r="G397">
        <v>108879.87</v>
      </c>
      <c r="H397">
        <f>(1/(1-91/360*VLOOKUP($A397,Tbills!$B$4:$C$974,2,1)/100))^((1)/91)-1</f>
        <v>1.013039286978934E-4</v>
      </c>
      <c r="I397" s="2">
        <f t="shared" si="62"/>
        <v>89201.906806136685</v>
      </c>
      <c r="L397">
        <f t="shared" si="56"/>
        <v>79081911050.160278</v>
      </c>
      <c r="O397">
        <f t="shared" si="57"/>
        <v>68897769.582589194</v>
      </c>
      <c r="R397">
        <f t="shared" si="58"/>
        <v>12.336716227769811</v>
      </c>
      <c r="U397" s="2">
        <f t="shared" si="59"/>
        <v>197.22315851883351</v>
      </c>
      <c r="X397">
        <f t="shared" si="60"/>
        <v>26.148172934122343</v>
      </c>
      <c r="AB397">
        <f t="shared" si="61"/>
        <v>86851.846567035667</v>
      </c>
      <c r="AE397">
        <f>ROW()</f>
        <v>397</v>
      </c>
      <c r="AF397">
        <f t="shared" si="55"/>
        <v>0.99815384615384606</v>
      </c>
      <c r="AG397">
        <f>AG396*(1-(AG$1+AG$5))^($A397-$A396)*(1+2*(E397/E396-1))</f>
        <v>15834868922.109465</v>
      </c>
      <c r="AK397">
        <f t="shared" si="63"/>
        <v>7.0951011168275002</v>
      </c>
      <c r="AO397">
        <f>AO396*(1-AO$1+H396)^($A397-$A396)*(2-E397/E396)</f>
        <v>6.1948034384979209</v>
      </c>
    </row>
    <row r="398" spans="1:41" x14ac:dyDescent="0.25">
      <c r="A398" s="1">
        <v>38638</v>
      </c>
      <c r="B398" s="12">
        <v>16.47</v>
      </c>
      <c r="C398" s="12">
        <v>16.43</v>
      </c>
      <c r="D398">
        <v>135694.56</v>
      </c>
      <c r="E398">
        <v>136697.37</v>
      </c>
      <c r="F398">
        <v>108840.67</v>
      </c>
      <c r="G398">
        <v>109643.06</v>
      </c>
      <c r="H398">
        <f>(1/(1-91/360*VLOOKUP($A398,Tbills!$B$4:$C$974,2,1)/100))^((1)/91)-1</f>
        <v>1.013039286978934E-4</v>
      </c>
      <c r="I398" s="2">
        <f t="shared" si="62"/>
        <v>89762.805905932721</v>
      </c>
      <c r="L398">
        <f t="shared" si="56"/>
        <v>80068785436.412094</v>
      </c>
      <c r="O398">
        <f t="shared" si="57"/>
        <v>69537330.16765587</v>
      </c>
      <c r="R398">
        <f t="shared" si="58"/>
        <v>12.297847531529937</v>
      </c>
      <c r="U398" s="2">
        <f t="shared" si="59"/>
        <v>198.62073025070353</v>
      </c>
      <c r="X398">
        <f t="shared" si="60"/>
        <v>25.966558144182091</v>
      </c>
      <c r="AB398">
        <f t="shared" si="61"/>
        <v>87388.251534151263</v>
      </c>
      <c r="AE398">
        <f>ROW()</f>
        <v>398</v>
      </c>
      <c r="AF398">
        <f t="shared" si="55"/>
        <v>1.0024345709068776</v>
      </c>
      <c r="AG398">
        <f>AG397*(1-(AG$1+AG$5))^($A398-$A397)*(1+2*(E398/E397-1))</f>
        <v>16031034909.035814</v>
      </c>
      <c r="AK398">
        <f t="shared" si="63"/>
        <v>7.0507038102090336</v>
      </c>
      <c r="AO398">
        <f>AO397*(1-AO$1+H397)^($A398-$A397)*(2-E398/E397)</f>
        <v>6.156722401300649</v>
      </c>
    </row>
    <row r="399" spans="1:41" x14ac:dyDescent="0.25">
      <c r="A399" s="1">
        <v>38639</v>
      </c>
      <c r="B399" s="12">
        <v>14.87</v>
      </c>
      <c r="C399" s="12">
        <v>15.28</v>
      </c>
      <c r="D399">
        <v>131018.78</v>
      </c>
      <c r="E399">
        <v>131973.19</v>
      </c>
      <c r="F399">
        <v>107267.44</v>
      </c>
      <c r="G399">
        <v>108047.12</v>
      </c>
      <c r="H399">
        <f>(1/(1-91/360*VLOOKUP($A399,Tbills!$B$4:$C$974,2,1)/100))^((1)/91)-1</f>
        <v>1.013039286978934E-4</v>
      </c>
      <c r="I399" s="2">
        <f t="shared" si="62"/>
        <v>86667.634675496665</v>
      </c>
      <c r="L399">
        <f t="shared" si="56"/>
        <v>74538707273.439896</v>
      </c>
      <c r="O399">
        <f t="shared" si="57"/>
        <v>65930355.022538424</v>
      </c>
      <c r="R399">
        <f t="shared" si="58"/>
        <v>12.509785152108133</v>
      </c>
      <c r="U399" s="2">
        <f t="shared" si="59"/>
        <v>195.74500745026904</v>
      </c>
      <c r="X399">
        <f t="shared" si="60"/>
        <v>26.346216007459301</v>
      </c>
      <c r="AB399">
        <f t="shared" si="61"/>
        <v>84365.223912774847</v>
      </c>
      <c r="AE399">
        <f>ROW()</f>
        <v>399</v>
      </c>
      <c r="AF399">
        <f t="shared" si="55"/>
        <v>0.97316753926701571</v>
      </c>
      <c r="AG399">
        <f>AG398*(1-(AG$1+AG$5))^($A399-$A398)*(1+2*(E399/E398-1))</f>
        <v>14922485915.359921</v>
      </c>
      <c r="AK399">
        <f t="shared" si="63"/>
        <v>7.2940322125957593</v>
      </c>
      <c r="AO399">
        <f>AO398*(1-AO$1+H398)^($A399-$A398)*(2-E399/E398)</f>
        <v>6.3699047453072195</v>
      </c>
    </row>
    <row r="400" spans="1:41" x14ac:dyDescent="0.25">
      <c r="A400" s="1">
        <v>38642</v>
      </c>
      <c r="B400" s="12">
        <v>14.67</v>
      </c>
      <c r="C400" s="12">
        <v>15.15</v>
      </c>
      <c r="D400">
        <v>130888.18</v>
      </c>
      <c r="E400">
        <v>131801.53</v>
      </c>
      <c r="F400">
        <v>107205.47</v>
      </c>
      <c r="G400">
        <v>107951.86</v>
      </c>
      <c r="H400">
        <f>(1/(1-91/360*VLOOKUP($A400,Tbills!$B$4:$C$974,2,1)/100))^((1)/91)-1</f>
        <v>1.0565066631462727E-4</v>
      </c>
      <c r="I400" s="2">
        <f t="shared" si="62"/>
        <v>86574.910736799633</v>
      </c>
      <c r="L400">
        <f t="shared" si="56"/>
        <v>74358281659.012848</v>
      </c>
      <c r="O400">
        <f t="shared" si="57"/>
        <v>65795067.691847958</v>
      </c>
      <c r="R400">
        <f t="shared" si="58"/>
        <v>12.516223448910191</v>
      </c>
      <c r="U400" s="2">
        <f t="shared" si="59"/>
        <v>195.61761237970038</v>
      </c>
      <c r="X400">
        <f t="shared" si="60"/>
        <v>26.374876507794585</v>
      </c>
      <c r="AB400">
        <f t="shared" si="61"/>
        <v>84246.676082298509</v>
      </c>
      <c r="AE400">
        <f>ROW()</f>
        <v>400</v>
      </c>
      <c r="AF400">
        <f t="shared" si="55"/>
        <v>0.96831683168316829</v>
      </c>
      <c r="AG400">
        <f>AG399*(1-(AG$1+AG$5))^($A400-$A399)*(1+2*(E400/E399-1))</f>
        <v>14882161374.761923</v>
      </c>
      <c r="AK400">
        <f t="shared" si="63"/>
        <v>7.3024992526426358</v>
      </c>
      <c r="AO400">
        <f>AO399*(1-AO$1+H399)^($A400-$A399)*(2-E400/E399)</f>
        <v>6.3794209690510177</v>
      </c>
    </row>
    <row r="401" spans="1:41" x14ac:dyDescent="0.25">
      <c r="A401" s="1">
        <v>38643</v>
      </c>
      <c r="B401" s="12">
        <v>15.33</v>
      </c>
      <c r="C401" s="12">
        <v>15.67</v>
      </c>
      <c r="D401">
        <v>131423.4</v>
      </c>
      <c r="E401">
        <v>132326.56</v>
      </c>
      <c r="F401">
        <v>107877.47</v>
      </c>
      <c r="G401">
        <v>108617.14</v>
      </c>
      <c r="H401">
        <f>(1/(1-91/360*VLOOKUP($A401,Tbills!$B$4:$C$974,2,1)/100))^((1)/91)-1</f>
        <v>1.0565066631462727E-4</v>
      </c>
      <c r="I401" s="2">
        <f t="shared" si="62"/>
        <v>86926.80796933081</v>
      </c>
      <c r="L401">
        <f t="shared" si="56"/>
        <v>74955222923.850876</v>
      </c>
      <c r="O401">
        <f t="shared" si="57"/>
        <v>66185978.173723295</v>
      </c>
      <c r="R401">
        <f t="shared" si="58"/>
        <v>12.490729652131611</v>
      </c>
      <c r="U401" s="2">
        <f t="shared" si="59"/>
        <v>196.83900971815237</v>
      </c>
      <c r="X401">
        <f t="shared" si="60"/>
        <v>26.214134670376868</v>
      </c>
      <c r="AB401">
        <f t="shared" si="61"/>
        <v>84579.322861348439</v>
      </c>
      <c r="AE401">
        <f>ROW()</f>
        <v>401</v>
      </c>
      <c r="AF401">
        <f t="shared" si="55"/>
        <v>0.97830248883216342</v>
      </c>
      <c r="AG401">
        <f>AG400*(1-(AG$1+AG$5))^($A401-$A400)*(1+2*(E401/E400-1))</f>
        <v>15000221735.502514</v>
      </c>
      <c r="AK401">
        <f t="shared" si="63"/>
        <v>7.2730710625930559</v>
      </c>
      <c r="AO401">
        <f>AO400*(1-AO$1+H400)^($A401-$A400)*(2-E401/E400)</f>
        <v>6.3544449070956199</v>
      </c>
    </row>
    <row r="402" spans="1:41" x14ac:dyDescent="0.25">
      <c r="A402" s="1">
        <v>38644</v>
      </c>
      <c r="B402" s="12">
        <v>13.5</v>
      </c>
      <c r="C402" s="12">
        <v>14.67</v>
      </c>
      <c r="D402">
        <v>129930.75</v>
      </c>
      <c r="E402">
        <v>130809.67</v>
      </c>
      <c r="F402">
        <v>107101.6</v>
      </c>
      <c r="G402">
        <v>107824.48</v>
      </c>
      <c r="H402">
        <f>(1/(1-91/360*VLOOKUP($A402,Tbills!$B$4:$C$974,2,1)/100))^((1)/91)-1</f>
        <v>1.0565066631462727E-4</v>
      </c>
      <c r="I402" s="2">
        <f t="shared" si="62"/>
        <v>85937.43545874572</v>
      </c>
      <c r="L402">
        <f t="shared" si="56"/>
        <v>73241191578.42865</v>
      </c>
      <c r="O402">
        <f t="shared" si="57"/>
        <v>65045728.356280781</v>
      </c>
      <c r="R402">
        <f t="shared" si="58"/>
        <v>12.561753829589085</v>
      </c>
      <c r="U402" s="2">
        <f t="shared" si="59"/>
        <v>195.41855064380923</v>
      </c>
      <c r="X402">
        <f t="shared" si="60"/>
        <v>26.407251807336269</v>
      </c>
      <c r="AB402">
        <f t="shared" si="61"/>
        <v>83606.855440129613</v>
      </c>
      <c r="AE402">
        <f>ROW()</f>
        <v>402</v>
      </c>
      <c r="AF402">
        <f t="shared" si="55"/>
        <v>0.92024539877300615</v>
      </c>
      <c r="AG402">
        <f>AG401*(1-(AG$1+AG$5))^($A402-$A401)*(1+2*(E402/E401-1))</f>
        <v>14655825806.926865</v>
      </c>
      <c r="AK402">
        <f t="shared" si="63"/>
        <v>7.3561013315040631</v>
      </c>
      <c r="AO402">
        <f>AO401*(1-AO$1+H401)^($A402-$A401)*(2-E402/E401)</f>
        <v>6.4277287061639736</v>
      </c>
    </row>
    <row r="403" spans="1:41" x14ac:dyDescent="0.25">
      <c r="A403" s="1">
        <v>38645</v>
      </c>
      <c r="B403" s="12">
        <v>16.11</v>
      </c>
      <c r="C403" s="12">
        <v>16.09</v>
      </c>
      <c r="D403">
        <v>134429.51999999999</v>
      </c>
      <c r="E403">
        <v>135325.04999999999</v>
      </c>
      <c r="F403">
        <v>109568.8</v>
      </c>
      <c r="G403">
        <v>110296.94</v>
      </c>
      <c r="H403">
        <f>(1/(1-91/360*VLOOKUP($A403,Tbills!$B$4:$C$974,2,1)/100))^((1)/91)-1</f>
        <v>1.0565066631462727E-4</v>
      </c>
      <c r="I403" s="2">
        <f t="shared" si="62"/>
        <v>88910.796766482847</v>
      </c>
      <c r="L403">
        <f t="shared" si="56"/>
        <v>78302306002.779602</v>
      </c>
      <c r="O403">
        <f t="shared" si="57"/>
        <v>68411364.066576228</v>
      </c>
      <c r="R403">
        <f t="shared" si="58"/>
        <v>12.344388052698603</v>
      </c>
      <c r="U403" s="2">
        <f t="shared" si="59"/>
        <v>199.91535137121355</v>
      </c>
      <c r="X403">
        <f t="shared" si="60"/>
        <v>25.803494241295507</v>
      </c>
      <c r="AB403">
        <f t="shared" si="61"/>
        <v>86489.839980904013</v>
      </c>
      <c r="AE403">
        <f>ROW()</f>
        <v>403</v>
      </c>
      <c r="AF403">
        <f t="shared" si="55"/>
        <v>1.0012430080795525</v>
      </c>
      <c r="AG403">
        <f>AG402*(1-(AG$1+AG$5))^($A403-$A402)*(1+2*(E403/E402-1))</f>
        <v>15667097992.670803</v>
      </c>
      <c r="AK403">
        <f t="shared" si="63"/>
        <v>7.1018474763564416</v>
      </c>
      <c r="AO403">
        <f>AO402*(1-AO$1+H402)^($A403-$A402)*(2-E403/E402)</f>
        <v>6.2062779761530154</v>
      </c>
    </row>
    <row r="404" spans="1:41" x14ac:dyDescent="0.25">
      <c r="A404" s="1">
        <v>38646</v>
      </c>
      <c r="B404" s="12">
        <v>16.13</v>
      </c>
      <c r="C404" s="12">
        <v>15.94</v>
      </c>
      <c r="D404">
        <v>133906.48000000001</v>
      </c>
      <c r="E404">
        <v>134784.23000000001</v>
      </c>
      <c r="F404">
        <v>109078.34</v>
      </c>
      <c r="G404">
        <v>109791.57</v>
      </c>
      <c r="H404">
        <f>(1/(1-91/360*VLOOKUP($A404,Tbills!$B$4:$C$974,2,1)/100))^((1)/91)-1</f>
        <v>1.0565066631462727E-4</v>
      </c>
      <c r="I404" s="2">
        <f t="shared" si="62"/>
        <v>88562.70203783465</v>
      </c>
      <c r="L404">
        <f t="shared" si="56"/>
        <v>77681138432.263336</v>
      </c>
      <c r="O404">
        <f t="shared" si="57"/>
        <v>67998968.468741938</v>
      </c>
      <c r="R404">
        <f t="shared" si="58"/>
        <v>12.368495777758032</v>
      </c>
      <c r="U404" s="2">
        <f t="shared" si="59"/>
        <v>199.01562260008996</v>
      </c>
      <c r="X404">
        <f t="shared" si="60"/>
        <v>25.923503275652862</v>
      </c>
      <c r="AB404">
        <f t="shared" si="61"/>
        <v>86141.18410973034</v>
      </c>
      <c r="AE404">
        <f>ROW()</f>
        <v>404</v>
      </c>
      <c r="AF404">
        <f t="shared" si="55"/>
        <v>1.0119196988707653</v>
      </c>
      <c r="AG404">
        <f>AG403*(1-(AG$1+AG$5))^($A404-$A403)*(1+2*(E404/E403-1))</f>
        <v>15541348658.096685</v>
      </c>
      <c r="AK404">
        <f t="shared" si="63"/>
        <v>7.1298975725168976</v>
      </c>
      <c r="AO404">
        <f>AO403*(1-AO$1+H403)^($A404-$A403)*(2-E404/E403)</f>
        <v>6.2315089183475916</v>
      </c>
    </row>
    <row r="405" spans="1:41" x14ac:dyDescent="0.25">
      <c r="A405" s="1">
        <v>38649</v>
      </c>
      <c r="B405" s="12">
        <v>14.74</v>
      </c>
      <c r="C405" s="12">
        <v>14.84</v>
      </c>
      <c r="D405">
        <v>130049.25</v>
      </c>
      <c r="E405">
        <v>130858.99</v>
      </c>
      <c r="F405">
        <v>107336.25</v>
      </c>
      <c r="G405">
        <v>108003.29</v>
      </c>
      <c r="H405">
        <f>(1/(1-91/360*VLOOKUP($A405,Tbills!$B$4:$C$974,2,1)/100))^((1)/91)-1</f>
        <v>1.074740091571158E-4</v>
      </c>
      <c r="I405" s="2">
        <f t="shared" si="62"/>
        <v>86005.326139363417</v>
      </c>
      <c r="L405">
        <f t="shared" si="56"/>
        <v>73170283275.713394</v>
      </c>
      <c r="O405">
        <f t="shared" si="57"/>
        <v>65021955.030811377</v>
      </c>
      <c r="R405">
        <f t="shared" si="58"/>
        <v>12.546894187605149</v>
      </c>
      <c r="U405" s="2">
        <f t="shared" si="59"/>
        <v>195.82281912637779</v>
      </c>
      <c r="X405">
        <f t="shared" si="60"/>
        <v>26.351315640708851</v>
      </c>
      <c r="AB405">
        <f t="shared" si="61"/>
        <v>83623.799006421861</v>
      </c>
      <c r="AE405">
        <f>ROW()</f>
        <v>405</v>
      </c>
      <c r="AF405">
        <f t="shared" si="55"/>
        <v>0.99326145552560652</v>
      </c>
      <c r="AG405">
        <f>AG404*(1-(AG$1+AG$5))^($A405-$A404)*(1+2*(E405/E404-1))</f>
        <v>14634666369.329552</v>
      </c>
      <c r="AK405">
        <f t="shared" si="63"/>
        <v>7.3365120906565293</v>
      </c>
      <c r="AO405">
        <f>AO404*(1-AO$1+H404)^($A405-$A404)*(2-E405/E404)</f>
        <v>6.4143065230819332</v>
      </c>
    </row>
    <row r="406" spans="1:41" x14ac:dyDescent="0.25">
      <c r="A406" s="1">
        <v>38650</v>
      </c>
      <c r="B406" s="12">
        <v>14.53</v>
      </c>
      <c r="C406" s="12">
        <v>14.51</v>
      </c>
      <c r="D406">
        <v>128829.36</v>
      </c>
      <c r="E406">
        <v>129617.44</v>
      </c>
      <c r="F406">
        <v>107281.81</v>
      </c>
      <c r="G406">
        <v>107936.91</v>
      </c>
      <c r="H406">
        <f>(1/(1-91/360*VLOOKUP($A406,Tbills!$B$4:$C$974,2,1)/100))^((1)/91)-1</f>
        <v>1.074740091571158E-4</v>
      </c>
      <c r="I406" s="2">
        <f t="shared" si="62"/>
        <v>85196.500195050903</v>
      </c>
      <c r="L406">
        <f t="shared" si="56"/>
        <v>71786318571.361893</v>
      </c>
      <c r="O406">
        <f t="shared" si="57"/>
        <v>64094432.484976411</v>
      </c>
      <c r="R406">
        <f t="shared" si="58"/>
        <v>12.605844852332549</v>
      </c>
      <c r="U406" s="2">
        <f t="shared" si="59"/>
        <v>195.71872708237098</v>
      </c>
      <c r="X406">
        <f t="shared" si="60"/>
        <v>26.36937003215105</v>
      </c>
      <c r="AB406">
        <f t="shared" si="61"/>
        <v>82827.514140402214</v>
      </c>
      <c r="AE406">
        <f>ROW()</f>
        <v>406</v>
      </c>
      <c r="AF406">
        <f t="shared" si="55"/>
        <v>1.0013783597518953</v>
      </c>
      <c r="AG406">
        <f>AG405*(1-(AG$1+AG$5))^($A406-$A405)*(1+2*(E406/E405-1))</f>
        <v>14356484098.707926</v>
      </c>
      <c r="AK406">
        <f t="shared" si="63"/>
        <v>7.4057737268440578</v>
      </c>
      <c r="AO406">
        <f>AO405*(1-AO$1+H405)^($A406-$A405)*(2-E406/E405)</f>
        <v>6.4756199173675535</v>
      </c>
    </row>
    <row r="407" spans="1:41" x14ac:dyDescent="0.25">
      <c r="A407" s="1">
        <v>38651</v>
      </c>
      <c r="B407" s="12">
        <v>14.59</v>
      </c>
      <c r="C407" s="12">
        <v>14.59</v>
      </c>
      <c r="D407">
        <v>127236.69</v>
      </c>
      <c r="E407">
        <v>128001.1</v>
      </c>
      <c r="F407">
        <v>106474.76</v>
      </c>
      <c r="G407">
        <v>107113.33</v>
      </c>
      <c r="H407">
        <f>(1/(1-91/360*VLOOKUP($A407,Tbills!$B$4:$C$974,2,1)/100))^((1)/91)-1</f>
        <v>1.074740091571158E-4</v>
      </c>
      <c r="I407" s="2">
        <f t="shared" si="62"/>
        <v>84141.195482549141</v>
      </c>
      <c r="L407">
        <f t="shared" si="56"/>
        <v>70000314675.290543</v>
      </c>
      <c r="O407">
        <f t="shared" si="57"/>
        <v>62893418.826447688</v>
      </c>
      <c r="R407">
        <f t="shared" si="58"/>
        <v>12.683869400381063</v>
      </c>
      <c r="U407" s="2">
        <f t="shared" si="59"/>
        <v>194.24165533758173</v>
      </c>
      <c r="X407">
        <f t="shared" si="60"/>
        <v>26.57244644672399</v>
      </c>
      <c r="AB407">
        <f t="shared" si="61"/>
        <v>81791.796541563643</v>
      </c>
      <c r="AE407">
        <f>ROW()</f>
        <v>407</v>
      </c>
      <c r="AF407">
        <f t="shared" si="55"/>
        <v>1</v>
      </c>
      <c r="AG407">
        <f>AG406*(1-(AG$1+AG$5))^($A407-$A406)*(1+2*(E407/E406-1))</f>
        <v>13997959326.227129</v>
      </c>
      <c r="AK407">
        <f t="shared" si="63"/>
        <v>7.4977750987590799</v>
      </c>
      <c r="AO407">
        <f>AO406*(1-AO$1+H406)^($A407-$A406)*(2-E407/E406)</f>
        <v>6.5568335670637712</v>
      </c>
    </row>
    <row r="408" spans="1:41" x14ac:dyDescent="0.25">
      <c r="A408" s="1">
        <v>38652</v>
      </c>
      <c r="B408" s="12">
        <v>16.02</v>
      </c>
      <c r="C408" s="12">
        <v>15.77</v>
      </c>
      <c r="D408">
        <v>131453.76999999999</v>
      </c>
      <c r="E408">
        <v>132229.76000000001</v>
      </c>
      <c r="F408">
        <v>107784.03</v>
      </c>
      <c r="G408">
        <v>108418.94</v>
      </c>
      <c r="H408">
        <f>(1/(1-91/360*VLOOKUP($A408,Tbills!$B$4:$C$974,2,1)/100))^((1)/91)-1</f>
        <v>1.074740091571158E-4</v>
      </c>
      <c r="I408" s="2">
        <f t="shared" si="62"/>
        <v>86927.816652412599</v>
      </c>
      <c r="L408">
        <f t="shared" si="56"/>
        <v>74630039408.484177</v>
      </c>
      <c r="O408">
        <f t="shared" si="57"/>
        <v>66007826.396805406</v>
      </c>
      <c r="R408">
        <f t="shared" si="58"/>
        <v>12.473792560451276</v>
      </c>
      <c r="U408" s="2">
        <f t="shared" si="59"/>
        <v>196.62535898921325</v>
      </c>
      <c r="X408">
        <f t="shared" si="60"/>
        <v>26.250403703000103</v>
      </c>
      <c r="AB408">
        <f t="shared" si="61"/>
        <v>84490.934457161798</v>
      </c>
      <c r="AE408">
        <f>ROW()</f>
        <v>408</v>
      </c>
      <c r="AF408">
        <f t="shared" si="55"/>
        <v>1.015852885225111</v>
      </c>
      <c r="AG408">
        <f>AG407*(1-(AG$1+AG$5))^($A408-$A407)*(1+2*(E408/E407-1))</f>
        <v>14922333040.885067</v>
      </c>
      <c r="AK408">
        <f t="shared" si="63"/>
        <v>7.2497400084240038</v>
      </c>
      <c r="AO408">
        <f>AO407*(1-AO$1+H407)^($A408-$A407)*(2-E408/E407)</f>
        <v>6.3406681188010872</v>
      </c>
    </row>
    <row r="409" spans="1:41" x14ac:dyDescent="0.25">
      <c r="A409" s="1">
        <v>38653</v>
      </c>
      <c r="B409" s="12">
        <v>14.25</v>
      </c>
      <c r="C409" s="12">
        <v>14.62</v>
      </c>
      <c r="D409">
        <v>128675.5</v>
      </c>
      <c r="E409">
        <v>129420.88</v>
      </c>
      <c r="F409">
        <v>106472.29</v>
      </c>
      <c r="G409">
        <v>107087.82</v>
      </c>
      <c r="H409">
        <f>(1/(1-91/360*VLOOKUP($A409,Tbills!$B$4:$C$974,2,1)/100))^((1)/91)-1</f>
        <v>1.074740091571158E-4</v>
      </c>
      <c r="I409" s="2">
        <f t="shared" si="62"/>
        <v>85088.526025611878</v>
      </c>
      <c r="L409">
        <f t="shared" si="56"/>
        <v>71463843907.528656</v>
      </c>
      <c r="O409">
        <f t="shared" si="57"/>
        <v>63902424.016366556</v>
      </c>
      <c r="R409">
        <f t="shared" si="58"/>
        <v>12.605709453189073</v>
      </c>
      <c r="U409" s="2">
        <f t="shared" si="59"/>
        <v>194.22767705084289</v>
      </c>
      <c r="X409">
        <f t="shared" si="60"/>
        <v>26.57456764789633</v>
      </c>
      <c r="AB409">
        <f t="shared" si="61"/>
        <v>82693.259400467083</v>
      </c>
      <c r="AE409">
        <f>ROW()</f>
        <v>409</v>
      </c>
      <c r="AF409">
        <f t="shared" si="55"/>
        <v>0.97469220246238031</v>
      </c>
      <c r="AG409">
        <f>AG408*(1-(AG$1+AG$5))^($A409-$A408)*(1+2*(E409/E408-1))</f>
        <v>14287878633.266535</v>
      </c>
      <c r="AK409">
        <f t="shared" si="63"/>
        <v>7.4033971933573852</v>
      </c>
      <c r="AO409">
        <f>AO408*(1-AO$1+H408)^($A409-$A408)*(2-E409/E408)</f>
        <v>6.4758156825724678</v>
      </c>
    </row>
    <row r="410" spans="1:41" x14ac:dyDescent="0.25">
      <c r="A410" s="1">
        <v>38656</v>
      </c>
      <c r="B410" s="12">
        <v>15.32</v>
      </c>
      <c r="C410" s="12">
        <v>14.45</v>
      </c>
      <c r="D410">
        <v>127381.56</v>
      </c>
      <c r="E410">
        <v>128077.72</v>
      </c>
      <c r="F410">
        <v>105978.1</v>
      </c>
      <c r="G410">
        <v>106556.24</v>
      </c>
      <c r="H410">
        <f>(1/(1-91/360*VLOOKUP($A410,Tbills!$B$4:$C$974,2,1)/100))^((1)/91)-1</f>
        <v>1.0859621831937893E-4</v>
      </c>
      <c r="I410" s="2">
        <f t="shared" si="62"/>
        <v>84226.728037389272</v>
      </c>
      <c r="L410">
        <f t="shared" si="56"/>
        <v>69993816305.717087</v>
      </c>
      <c r="O410">
        <f t="shared" si="57"/>
        <v>62901273.194309726</v>
      </c>
      <c r="R410">
        <f t="shared" si="58"/>
        <v>12.669403611035786</v>
      </c>
      <c r="U410" s="2">
        <f t="shared" si="59"/>
        <v>193.31202975950615</v>
      </c>
      <c r="X410">
        <f t="shared" si="60"/>
        <v>26.712220582251959</v>
      </c>
      <c r="AB410">
        <f t="shared" si="61"/>
        <v>81826.49027094926</v>
      </c>
      <c r="AE410">
        <f>ROW()</f>
        <v>410</v>
      </c>
      <c r="AF410">
        <f t="shared" si="55"/>
        <v>1.0602076124567474</v>
      </c>
      <c r="AG410">
        <f>AG409*(1-(AG$1+AG$5))^($A410-$A409)*(1+2*(E410/E409-1))</f>
        <v>13989898360.177933</v>
      </c>
      <c r="AK410">
        <f t="shared" si="63"/>
        <v>7.4791862373580953</v>
      </c>
      <c r="AO410">
        <f>AO409*(1-AO$1+H409)^($A410-$A409)*(2-E410/E409)</f>
        <v>6.5444069098568942</v>
      </c>
    </row>
    <row r="411" spans="1:41" x14ac:dyDescent="0.25">
      <c r="A411" s="1">
        <v>38657</v>
      </c>
      <c r="B411" s="12">
        <v>14.85</v>
      </c>
      <c r="C411" s="12">
        <v>14.63</v>
      </c>
      <c r="D411">
        <v>126868.19</v>
      </c>
      <c r="E411">
        <v>127547.63</v>
      </c>
      <c r="F411">
        <v>105699.18</v>
      </c>
      <c r="G411">
        <v>106264.23</v>
      </c>
      <c r="H411">
        <f>(1/(1-91/360*VLOOKUP($A411,Tbills!$B$4:$C$974,2,1)/100))^((1)/91)-1</f>
        <v>1.0859621831937893E-4</v>
      </c>
      <c r="I411" s="2">
        <f t="shared" si="62"/>
        <v>83885.234098900793</v>
      </c>
      <c r="L411">
        <f t="shared" si="56"/>
        <v>69418833611.921585</v>
      </c>
      <c r="O411">
        <f t="shared" si="57"/>
        <v>62508661.559209719</v>
      </c>
      <c r="R411">
        <f t="shared" si="58"/>
        <v>12.695047858778722</v>
      </c>
      <c r="U411" s="2">
        <f t="shared" si="59"/>
        <v>192.79855745929711</v>
      </c>
      <c r="X411">
        <f t="shared" si="60"/>
        <v>26.787341675721098</v>
      </c>
      <c r="AB411">
        <f t="shared" si="61"/>
        <v>81484.984482762462</v>
      </c>
      <c r="AE411">
        <f>ROW()</f>
        <v>411</v>
      </c>
      <c r="AF411">
        <f t="shared" si="55"/>
        <v>1.0150375939849623</v>
      </c>
      <c r="AG411">
        <f>AG410*(1-(AG$1+AG$5))^($A411-$A410)*(1+2*(E411/E410-1))</f>
        <v>13873627617.345449</v>
      </c>
      <c r="AK411">
        <f t="shared" si="63"/>
        <v>7.5097914188061869</v>
      </c>
      <c r="AO411">
        <f>AO410*(1-AO$1+H410)^($A411-$A410)*(2-E411/E410)</f>
        <v>6.5719635839867774</v>
      </c>
    </row>
    <row r="412" spans="1:41" x14ac:dyDescent="0.25">
      <c r="A412" s="1">
        <v>38658</v>
      </c>
      <c r="B412" s="12">
        <v>13.48</v>
      </c>
      <c r="C412" s="12">
        <v>14.31</v>
      </c>
      <c r="D412">
        <v>123238.35</v>
      </c>
      <c r="E412">
        <v>123884.5</v>
      </c>
      <c r="F412">
        <v>103704.47</v>
      </c>
      <c r="G412">
        <v>104247.32</v>
      </c>
      <c r="H412">
        <f>(1/(1-91/360*VLOOKUP($A412,Tbills!$B$4:$C$974,2,1)/100))^((1)/91)-1</f>
        <v>1.0859621831937893E-4</v>
      </c>
      <c r="I412" s="2">
        <f t="shared" si="62"/>
        <v>81483.19736752531</v>
      </c>
      <c r="L412">
        <f t="shared" si="56"/>
        <v>65435604849.003395</v>
      </c>
      <c r="O412">
        <f t="shared" si="57"/>
        <v>59813800.59397009</v>
      </c>
      <c r="R412">
        <f t="shared" si="58"/>
        <v>12.87676473159185</v>
      </c>
      <c r="U412" s="2">
        <f t="shared" si="59"/>
        <v>189.15553262937814</v>
      </c>
      <c r="X412">
        <f t="shared" si="60"/>
        <v>27.297723828198468</v>
      </c>
      <c r="AB412">
        <f t="shared" si="61"/>
        <v>79142.000578068051</v>
      </c>
      <c r="AE412">
        <f>ROW()</f>
        <v>412</v>
      </c>
      <c r="AF412">
        <f t="shared" si="55"/>
        <v>0.94199860237596089</v>
      </c>
      <c r="AG412">
        <f>AG411*(1-(AG$1+AG$5))^($A412-$A411)*(1+2*(E412/E411-1))</f>
        <v>13076294031.196171</v>
      </c>
      <c r="AK412">
        <f t="shared" si="63"/>
        <v>7.7251105784579419</v>
      </c>
      <c r="AO412">
        <f>AO411*(1-AO$1+H411)^($A412-$A411)*(2-E412/E411)</f>
        <v>6.7611925573374734</v>
      </c>
    </row>
    <row r="413" spans="1:41" x14ac:dyDescent="0.25">
      <c r="A413" s="1">
        <v>38659</v>
      </c>
      <c r="B413" s="12">
        <v>13</v>
      </c>
      <c r="C413" s="12">
        <v>13.5</v>
      </c>
      <c r="D413">
        <v>118326.41</v>
      </c>
      <c r="E413">
        <v>118933.35</v>
      </c>
      <c r="F413">
        <v>101819.47</v>
      </c>
      <c r="G413">
        <v>102341.13</v>
      </c>
      <c r="H413">
        <f>(1/(1-91/360*VLOOKUP($A413,Tbills!$B$4:$C$974,2,1)/100))^((1)/91)-1</f>
        <v>1.0859621831937893E-4</v>
      </c>
      <c r="I413" s="2">
        <f t="shared" si="62"/>
        <v>78233.594679951857</v>
      </c>
      <c r="L413">
        <f t="shared" si="56"/>
        <v>60209041473.93895</v>
      </c>
      <c r="O413">
        <f t="shared" si="57"/>
        <v>56226141.237618685</v>
      </c>
      <c r="R413">
        <f t="shared" si="58"/>
        <v>13.13348645714975</v>
      </c>
      <c r="U413" s="2">
        <f t="shared" si="59"/>
        <v>185.71279000236646</v>
      </c>
      <c r="X413">
        <f t="shared" si="60"/>
        <v>27.79886050742995</v>
      </c>
      <c r="AB413">
        <f t="shared" si="61"/>
        <v>75976.37382434048</v>
      </c>
      <c r="AE413">
        <f>ROW()</f>
        <v>413</v>
      </c>
      <c r="AF413">
        <f t="shared" si="55"/>
        <v>0.96296296296296291</v>
      </c>
      <c r="AG413">
        <f>AG412*(1-(AG$1+AG$5))^($A413-$A412)*(1+2*(E413/E412-1))</f>
        <v>12030678050.134418</v>
      </c>
      <c r="AK413">
        <f t="shared" si="63"/>
        <v>8.033477050583814</v>
      </c>
      <c r="AO413">
        <f>AO412*(1-AO$1+H412)^($A413-$A412)*(2-E413/E412)</f>
        <v>7.0319129193328616</v>
      </c>
    </row>
    <row r="414" spans="1:41" x14ac:dyDescent="0.25">
      <c r="A414" s="1">
        <v>38660</v>
      </c>
      <c r="B414" s="12">
        <v>13.17</v>
      </c>
      <c r="C414" s="12">
        <v>13.65</v>
      </c>
      <c r="D414">
        <v>117585.81</v>
      </c>
      <c r="E414">
        <v>118176.04</v>
      </c>
      <c r="F414">
        <v>101207.42</v>
      </c>
      <c r="G414">
        <v>101714.83</v>
      </c>
      <c r="H414">
        <f>(1/(1-91/360*VLOOKUP($A414,Tbills!$B$4:$C$974,2,1)/100))^((1)/91)-1</f>
        <v>1.0859621831937893E-4</v>
      </c>
      <c r="I414" s="2">
        <f t="shared" si="62"/>
        <v>77742.03824280882</v>
      </c>
      <c r="L414">
        <f t="shared" si="56"/>
        <v>59446045503.135872</v>
      </c>
      <c r="O414">
        <f t="shared" si="57"/>
        <v>55687233.316399902</v>
      </c>
      <c r="R414">
        <f t="shared" si="58"/>
        <v>13.174704703458483</v>
      </c>
      <c r="U414" s="2">
        <f t="shared" si="59"/>
        <v>184.591945289124</v>
      </c>
      <c r="X414">
        <f t="shared" si="60"/>
        <v>27.970984861841988</v>
      </c>
      <c r="AB414">
        <f t="shared" si="61"/>
        <v>75489.961002513461</v>
      </c>
      <c r="AE414">
        <f>ROW()</f>
        <v>414</v>
      </c>
      <c r="AF414">
        <f t="shared" si="55"/>
        <v>0.96483516483516485</v>
      </c>
      <c r="AG414">
        <f>AG413*(1-(AG$1+AG$5))^($A414-$A413)*(1+2*(E414/E413-1))</f>
        <v>11877066727.650106</v>
      </c>
      <c r="AK414">
        <f t="shared" si="63"/>
        <v>8.084253799200205</v>
      </c>
      <c r="AO414">
        <f>AO413*(1-AO$1+H413)^($A414-$A413)*(2-E414/E413)</f>
        <v>7.0771954979144551</v>
      </c>
    </row>
    <row r="415" spans="1:41" x14ac:dyDescent="0.25">
      <c r="A415" s="1">
        <v>38663</v>
      </c>
      <c r="B415" s="12">
        <v>13.1</v>
      </c>
      <c r="C415" s="12">
        <v>13.63</v>
      </c>
      <c r="D415">
        <v>117007.21</v>
      </c>
      <c r="E415">
        <v>117556.03</v>
      </c>
      <c r="F415">
        <v>100741.26</v>
      </c>
      <c r="G415">
        <v>101213.19</v>
      </c>
      <c r="H415">
        <f>(1/(1-91/360*VLOOKUP($A415,Tbills!$B$4:$C$974,2,1)/100))^((1)/91)-1</f>
        <v>1.0803509925727539E-4</v>
      </c>
      <c r="I415" s="2">
        <f t="shared" si="62"/>
        <v>77353.837205147152</v>
      </c>
      <c r="L415">
        <f t="shared" si="56"/>
        <v>58833366785.986877</v>
      </c>
      <c r="O415">
        <f t="shared" si="57"/>
        <v>55243403.874237813</v>
      </c>
      <c r="R415">
        <f t="shared" si="58"/>
        <v>13.207473901946861</v>
      </c>
      <c r="U415" s="2">
        <f t="shared" si="59"/>
        <v>183.72827679501523</v>
      </c>
      <c r="X415">
        <f t="shared" si="60"/>
        <v>28.114924678724798</v>
      </c>
      <c r="AB415">
        <f t="shared" si="61"/>
        <v>75086.049121306583</v>
      </c>
      <c r="AE415">
        <f>ROW()</f>
        <v>415</v>
      </c>
      <c r="AF415">
        <f t="shared" si="55"/>
        <v>0.96111518708730737</v>
      </c>
      <c r="AG415">
        <f>AG414*(1-(AG$1+AG$5))^($A415-$A414)*(1+2*(E415/E414-1))</f>
        <v>11751252702.418436</v>
      </c>
      <c r="AK415">
        <f t="shared" si="63"/>
        <v>8.1255323420112706</v>
      </c>
      <c r="AO415">
        <f>AO414*(1-AO$1+H414)^($A415-$A414)*(2-E415/E414)</f>
        <v>7.1158544468540903</v>
      </c>
    </row>
    <row r="416" spans="1:41" x14ac:dyDescent="0.25">
      <c r="A416" s="1">
        <v>38664</v>
      </c>
      <c r="B416" s="12">
        <v>13.08</v>
      </c>
      <c r="C416" s="12">
        <v>13.51</v>
      </c>
      <c r="D416">
        <v>117544.31</v>
      </c>
      <c r="E416">
        <v>118082.95</v>
      </c>
      <c r="F416">
        <v>100935.49</v>
      </c>
      <c r="G416">
        <v>101397.4</v>
      </c>
      <c r="H416">
        <f>(1/(1-91/360*VLOOKUP($A416,Tbills!$B$4:$C$974,2,1)/100))^((1)/91)-1</f>
        <v>1.0803509925727539E-4</v>
      </c>
      <c r="I416" s="2">
        <f t="shared" si="62"/>
        <v>77707.020896521746</v>
      </c>
      <c r="L416">
        <f t="shared" si="56"/>
        <v>59364512606.722153</v>
      </c>
      <c r="O416">
        <f t="shared" si="57"/>
        <v>55612955.012344532</v>
      </c>
      <c r="R416">
        <f t="shared" si="58"/>
        <v>13.177278337964125</v>
      </c>
      <c r="U416" s="2">
        <f t="shared" si="59"/>
        <v>184.07801787704457</v>
      </c>
      <c r="X416">
        <f t="shared" si="60"/>
        <v>28.065748857916379</v>
      </c>
      <c r="AB416">
        <f t="shared" si="61"/>
        <v>75419.976817786999</v>
      </c>
      <c r="AE416">
        <f>ROW()</f>
        <v>416</v>
      </c>
      <c r="AF416">
        <f t="shared" si="55"/>
        <v>0.96817172464840862</v>
      </c>
      <c r="AG416">
        <f>AG415*(1-(AG$1+AG$5))^($A416-$A415)*(1+2*(E416/E415-1))</f>
        <v>11856198152.743149</v>
      </c>
      <c r="AK416">
        <f t="shared" si="63"/>
        <v>8.0887346115660783</v>
      </c>
      <c r="AO416">
        <f>AO415*(1-AO$1+H415)^($A416-$A415)*(2-E416/E415)</f>
        <v>7.0844624435847106</v>
      </c>
    </row>
    <row r="417" spans="1:41" x14ac:dyDescent="0.25">
      <c r="A417" s="1">
        <v>38665</v>
      </c>
      <c r="B417" s="12">
        <v>12.8</v>
      </c>
      <c r="C417" s="12">
        <v>13.39</v>
      </c>
      <c r="D417">
        <v>115571.02</v>
      </c>
      <c r="E417">
        <v>116087.86</v>
      </c>
      <c r="F417">
        <v>99835.44</v>
      </c>
      <c r="G417">
        <v>100281.36</v>
      </c>
      <c r="H417">
        <f>(1/(1-91/360*VLOOKUP($A417,Tbills!$B$4:$C$974,2,1)/100))^((1)/91)-1</f>
        <v>1.0803509925727539E-4</v>
      </c>
      <c r="I417" s="2">
        <f t="shared" si="62"/>
        <v>76400.641470574701</v>
      </c>
      <c r="L417">
        <f t="shared" si="56"/>
        <v>57362110549.332573</v>
      </c>
      <c r="O417">
        <f t="shared" si="57"/>
        <v>54201701.616937786</v>
      </c>
      <c r="R417">
        <f t="shared" si="58"/>
        <v>13.28799706266514</v>
      </c>
      <c r="U417" s="2">
        <f t="shared" si="59"/>
        <v>182.06739571915568</v>
      </c>
      <c r="X417">
        <f t="shared" si="60"/>
        <v>28.376673142181733</v>
      </c>
      <c r="AB417">
        <f t="shared" si="61"/>
        <v>74143.121040664439</v>
      </c>
      <c r="AE417">
        <f>ROW()</f>
        <v>417</v>
      </c>
      <c r="AF417">
        <f t="shared" si="55"/>
        <v>0.95593726661687828</v>
      </c>
      <c r="AG417">
        <f>AG416*(1-(AG$1+AG$5))^($A417-$A416)*(1+2*(E417/E416-1))</f>
        <v>11455175404.744673</v>
      </c>
      <c r="AK417">
        <f t="shared" si="63"/>
        <v>8.2250160634233236</v>
      </c>
      <c r="AO417">
        <f>AO416*(1-AO$1+H416)^($A417-$A416)*(2-E417/E416)</f>
        <v>7.2046709966591278</v>
      </c>
    </row>
    <row r="418" spans="1:41" x14ac:dyDescent="0.25">
      <c r="A418" s="1">
        <v>38666</v>
      </c>
      <c r="B418" s="12">
        <v>11.9</v>
      </c>
      <c r="C418" s="12">
        <v>12.78</v>
      </c>
      <c r="D418">
        <v>112951.35</v>
      </c>
      <c r="E418">
        <v>113443.93</v>
      </c>
      <c r="F418">
        <v>98756.96</v>
      </c>
      <c r="G418">
        <v>99187.23</v>
      </c>
      <c r="H418">
        <f>(1/(1-91/360*VLOOKUP($A418,Tbills!$B$4:$C$974,2,1)/100))^((1)/91)-1</f>
        <v>1.0803509925727539E-4</v>
      </c>
      <c r="I418" s="2">
        <f t="shared" si="62"/>
        <v>74667.033099358203</v>
      </c>
      <c r="L418">
        <f t="shared" si="56"/>
        <v>54752677639.620529</v>
      </c>
      <c r="O418">
        <f t="shared" si="57"/>
        <v>52348251.559432194</v>
      </c>
      <c r="R418">
        <f t="shared" si="58"/>
        <v>13.438708257586867</v>
      </c>
      <c r="U418" s="2">
        <f t="shared" si="59"/>
        <v>180.09620721459254</v>
      </c>
      <c r="X418">
        <f t="shared" si="60"/>
        <v>28.688317852635858</v>
      </c>
      <c r="AB418">
        <f t="shared" si="61"/>
        <v>72451.966816348446</v>
      </c>
      <c r="AE418">
        <f>ROW()</f>
        <v>418</v>
      </c>
      <c r="AF418">
        <f t="shared" si="55"/>
        <v>0.93114241001564957</v>
      </c>
      <c r="AG418">
        <f>AG417*(1-(AG$1+AG$5))^($A418-$A417)*(1+2*(E418/E417-1))</f>
        <v>10933018003.929359</v>
      </c>
      <c r="AK418">
        <f t="shared" si="63"/>
        <v>8.4119510504011981</v>
      </c>
      <c r="AO418">
        <f>AO417*(1-AO$1+H417)^($A418-$A417)*(2-E418/E417)</f>
        <v>7.369282719180374</v>
      </c>
    </row>
    <row r="419" spans="1:41" x14ac:dyDescent="0.25">
      <c r="A419" s="1">
        <v>38667</v>
      </c>
      <c r="B419" s="12">
        <v>11.63</v>
      </c>
      <c r="C419" s="12">
        <v>12.56</v>
      </c>
      <c r="D419">
        <v>109355.99</v>
      </c>
      <c r="E419">
        <v>109820.64</v>
      </c>
      <c r="F419">
        <v>97943.72</v>
      </c>
      <c r="G419">
        <v>98359.73</v>
      </c>
      <c r="H419">
        <f>(1/(1-91/360*VLOOKUP($A419,Tbills!$B$4:$C$974,2,1)/100))^((1)/91)-1</f>
        <v>1.0803509925727539E-4</v>
      </c>
      <c r="I419" s="2">
        <f t="shared" si="62"/>
        <v>72288.540386248205</v>
      </c>
      <c r="L419">
        <f t="shared" si="56"/>
        <v>51258402271.193871</v>
      </c>
      <c r="O419">
        <f t="shared" si="57"/>
        <v>49838642.809024617</v>
      </c>
      <c r="R419">
        <f t="shared" si="58"/>
        <v>13.652700760181961</v>
      </c>
      <c r="U419" s="2">
        <f t="shared" si="59"/>
        <v>178.60880269818134</v>
      </c>
      <c r="X419">
        <f t="shared" si="60"/>
        <v>28.929714251108376</v>
      </c>
      <c r="AB419">
        <f t="shared" si="61"/>
        <v>70135.475328524932</v>
      </c>
      <c r="AE419">
        <f>ROW()</f>
        <v>419</v>
      </c>
      <c r="AF419">
        <f t="shared" si="55"/>
        <v>0.92595541401273884</v>
      </c>
      <c r="AG419">
        <f>AG418*(1-(AG$1+AG$5))^($A419-$A418)*(1+2*(E419/E418-1))</f>
        <v>10234292953.98172</v>
      </c>
      <c r="AK419">
        <f t="shared" si="63"/>
        <v>8.6802163724303583</v>
      </c>
      <c r="AO419">
        <f>AO418*(1-AO$1+H418)^($A419-$A418)*(2-E419/E418)</f>
        <v>7.6051908218344435</v>
      </c>
    </row>
    <row r="420" spans="1:41" x14ac:dyDescent="0.25">
      <c r="A420" s="1">
        <v>38670</v>
      </c>
      <c r="B420" s="12">
        <v>12.18</v>
      </c>
      <c r="C420" s="12">
        <v>12.76</v>
      </c>
      <c r="D420">
        <v>110760.66</v>
      </c>
      <c r="E420">
        <v>111195.68</v>
      </c>
      <c r="F420">
        <v>98410.47</v>
      </c>
      <c r="G420">
        <v>98796.58</v>
      </c>
      <c r="H420">
        <f>(1/(1-91/360*VLOOKUP($A420,Tbills!$B$4:$C$974,2,1)/100))^((1)/91)-1</f>
        <v>1.0915736634653506E-4</v>
      </c>
      <c r="I420" s="2">
        <f t="shared" si="62"/>
        <v>73211.72585402384</v>
      </c>
      <c r="L420">
        <f t="shared" si="56"/>
        <v>52552073682.496658</v>
      </c>
      <c r="O420">
        <f t="shared" si="57"/>
        <v>50769537.844989434</v>
      </c>
      <c r="R420">
        <f t="shared" si="58"/>
        <v>13.565389677227678</v>
      </c>
      <c r="U420" s="2">
        <f t="shared" si="59"/>
        <v>179.44683419383242</v>
      </c>
      <c r="X420">
        <f t="shared" si="60"/>
        <v>28.807463556637856</v>
      </c>
      <c r="AB420">
        <f t="shared" si="61"/>
        <v>71006.198720693195</v>
      </c>
      <c r="AE420">
        <f>ROW()</f>
        <v>420</v>
      </c>
      <c r="AF420">
        <f t="shared" si="55"/>
        <v>0.95454545454545459</v>
      </c>
      <c r="AG420">
        <f>AG419*(1-(AG$1+AG$5))^($A420-$A419)*(1+2*(E420/E419-1))</f>
        <v>10489515083.1168</v>
      </c>
      <c r="AK420">
        <f t="shared" si="63"/>
        <v>8.5703356881250379</v>
      </c>
      <c r="AO420">
        <f>AO419*(1-AO$1+H419)^($A420-$A419)*(2-E420/E419)</f>
        <v>7.5115687420523169</v>
      </c>
    </row>
    <row r="421" spans="1:41" x14ac:dyDescent="0.25">
      <c r="A421" s="1">
        <v>38671</v>
      </c>
      <c r="B421" s="12">
        <v>12.23</v>
      </c>
      <c r="C421" s="12">
        <v>12.89</v>
      </c>
      <c r="D421">
        <v>110168.14</v>
      </c>
      <c r="E421">
        <v>110588.69</v>
      </c>
      <c r="F421">
        <v>98642.94</v>
      </c>
      <c r="G421">
        <v>99019.18</v>
      </c>
      <c r="H421">
        <f>(1/(1-91/360*VLOOKUP($A421,Tbills!$B$4:$C$974,2,1)/100))^((1)/91)-1</f>
        <v>1.0915736634653506E-4</v>
      </c>
      <c r="I421" s="2">
        <f t="shared" si="62"/>
        <v>72818.300247408479</v>
      </c>
      <c r="L421">
        <f t="shared" si="56"/>
        <v>51981659980.796638</v>
      </c>
      <c r="O421">
        <f t="shared" si="57"/>
        <v>50352133.269369178</v>
      </c>
      <c r="R421">
        <f t="shared" si="58"/>
        <v>13.601799844486099</v>
      </c>
      <c r="U421" s="2">
        <f t="shared" si="59"/>
        <v>179.8663463467424</v>
      </c>
      <c r="X421">
        <f t="shared" si="60"/>
        <v>28.744631425768301</v>
      </c>
      <c r="AB421">
        <f t="shared" si="61"/>
        <v>70616.131142399681</v>
      </c>
      <c r="AE421">
        <f>ROW()</f>
        <v>421</v>
      </c>
      <c r="AF421">
        <f t="shared" si="55"/>
        <v>0.94879751745539176</v>
      </c>
      <c r="AG421">
        <f>AG420*(1-(AG$1+AG$5))^($A421-$A420)*(1+2*(E421/E420-1))</f>
        <v>10374646069.28751</v>
      </c>
      <c r="AK421">
        <f t="shared" si="63"/>
        <v>8.6167177076334944</v>
      </c>
      <c r="AO421">
        <f>AO420*(1-AO$1+H420)^($A421-$A420)*(2-E421/E420)</f>
        <v>7.5531176344299258</v>
      </c>
    </row>
    <row r="422" spans="1:41" x14ac:dyDescent="0.25">
      <c r="A422" s="1">
        <v>38672</v>
      </c>
      <c r="B422" s="12">
        <v>12.26</v>
      </c>
      <c r="C422" s="12">
        <v>12.8</v>
      </c>
      <c r="D422">
        <v>109835.89</v>
      </c>
      <c r="E422">
        <v>110243.1</v>
      </c>
      <c r="F422">
        <v>98534.25</v>
      </c>
      <c r="G422">
        <v>98899.27</v>
      </c>
      <c r="H422">
        <f>(1/(1-91/360*VLOOKUP($A422,Tbills!$B$4:$C$974,2,1)/100))^((1)/91)-1</f>
        <v>1.0915736634653506E-4</v>
      </c>
      <c r="I422" s="2">
        <f t="shared" si="62"/>
        <v>72596.921348618809</v>
      </c>
      <c r="L422">
        <f t="shared" si="56"/>
        <v>51660077830.947006</v>
      </c>
      <c r="O422">
        <f t="shared" si="57"/>
        <v>50114418.5657323</v>
      </c>
      <c r="R422">
        <f t="shared" si="58"/>
        <v>13.622436841254883</v>
      </c>
      <c r="U422" s="2">
        <f t="shared" si="59"/>
        <v>179.66377915907921</v>
      </c>
      <c r="X422">
        <f t="shared" si="60"/>
        <v>28.781517570819258</v>
      </c>
      <c r="AB422">
        <f t="shared" si="61"/>
        <v>70393.001173276658</v>
      </c>
      <c r="AE422">
        <f>ROW()</f>
        <v>422</v>
      </c>
      <c r="AF422">
        <f t="shared" si="55"/>
        <v>0.95781249999999996</v>
      </c>
      <c r="AG422">
        <f>AG421*(1-(AG$1+AG$5))^($A422-$A421)*(1+2*(E422/E421-1))</f>
        <v>10309457040.57058</v>
      </c>
      <c r="AK422">
        <f t="shared" si="63"/>
        <v>8.6432423965287839</v>
      </c>
      <c r="AO422">
        <f>AO421*(1-AO$1+H421)^($A422-$A421)*(2-E422/E421)</f>
        <v>7.5772679705498298</v>
      </c>
    </row>
    <row r="423" spans="1:41" x14ac:dyDescent="0.25">
      <c r="A423" s="1">
        <v>38673</v>
      </c>
      <c r="B423" s="12">
        <v>11.25</v>
      </c>
      <c r="C423" s="12">
        <v>12.13</v>
      </c>
      <c r="D423">
        <v>106955.85</v>
      </c>
      <c r="E423">
        <v>107340.35</v>
      </c>
      <c r="F423">
        <v>97400.65</v>
      </c>
      <c r="G423">
        <v>97750.68</v>
      </c>
      <c r="H423">
        <f>(1/(1-91/360*VLOOKUP($A423,Tbills!$B$4:$C$974,2,1)/100))^((1)/91)-1</f>
        <v>1.0915736634653506E-4</v>
      </c>
      <c r="I423" s="2">
        <f t="shared" si="62"/>
        <v>70691.61182220593</v>
      </c>
      <c r="L423">
        <f t="shared" si="56"/>
        <v>48942741824.075218</v>
      </c>
      <c r="O423">
        <f t="shared" si="57"/>
        <v>48133493.984610878</v>
      </c>
      <c r="R423">
        <f t="shared" si="58"/>
        <v>13.801155344554598</v>
      </c>
      <c r="U423" s="2">
        <f t="shared" si="59"/>
        <v>177.59248357409899</v>
      </c>
      <c r="X423">
        <f t="shared" si="60"/>
        <v>29.117879830708404</v>
      </c>
      <c r="AB423">
        <f t="shared" si="61"/>
        <v>68537.132419005895</v>
      </c>
      <c r="AE423">
        <f>ROW()</f>
        <v>423</v>
      </c>
      <c r="AF423">
        <f t="shared" si="55"/>
        <v>0.92745259686727122</v>
      </c>
      <c r="AG423">
        <f>AG422*(1-(AG$1+AG$5))^($A423-$A422)*(1+2*(E423/E422-1))</f>
        <v>9766222715.7562027</v>
      </c>
      <c r="AK423">
        <f t="shared" si="63"/>
        <v>8.8704096627769786</v>
      </c>
      <c r="AO423">
        <f>AO422*(1-AO$1+H422)^($A423-$A422)*(2-E423/E422)</f>
        <v>7.7773420748190674</v>
      </c>
    </row>
    <row r="424" spans="1:41" x14ac:dyDescent="0.25">
      <c r="A424" s="1">
        <v>38674</v>
      </c>
      <c r="B424" s="12">
        <v>11.12</v>
      </c>
      <c r="C424" s="12">
        <v>12.13</v>
      </c>
      <c r="D424">
        <v>103908.71</v>
      </c>
      <c r="E424">
        <v>104270.54</v>
      </c>
      <c r="F424">
        <v>97142.66</v>
      </c>
      <c r="G424">
        <v>97481.1</v>
      </c>
      <c r="H424">
        <f>(1/(1-91/360*VLOOKUP($A424,Tbills!$B$4:$C$974,2,1)/100))^((1)/91)-1</f>
        <v>1.0915736634653506E-4</v>
      </c>
      <c r="I424" s="2">
        <f t="shared" si="62"/>
        <v>68675.95445637987</v>
      </c>
      <c r="L424">
        <f t="shared" si="56"/>
        <v>46146281031.584122</v>
      </c>
      <c r="O424">
        <f t="shared" si="57"/>
        <v>46067098.054989107</v>
      </c>
      <c r="R424">
        <f t="shared" si="58"/>
        <v>13.99787108468391</v>
      </c>
      <c r="U424" s="2">
        <f t="shared" si="59"/>
        <v>177.11776656432082</v>
      </c>
      <c r="X424">
        <f t="shared" si="60"/>
        <v>29.200289329276004</v>
      </c>
      <c r="AB424">
        <f t="shared" si="61"/>
        <v>66574.728401617016</v>
      </c>
      <c r="AE424">
        <f>ROW()</f>
        <v>424</v>
      </c>
      <c r="AF424">
        <f t="shared" si="55"/>
        <v>0.91673536685902712</v>
      </c>
      <c r="AG424">
        <f>AG423*(1-(AG$1+AG$5))^($A424-$A423)*(1+2*(E424/E423-1))</f>
        <v>9207307058.10215</v>
      </c>
      <c r="AK424">
        <f t="shared" si="63"/>
        <v>9.1236681734111578</v>
      </c>
      <c r="AO424">
        <f>AO423*(1-AO$1+H423)^($A424-$A423)*(2-E424/E423)</f>
        <v>8.0003424245826729</v>
      </c>
    </row>
    <row r="425" spans="1:41" x14ac:dyDescent="0.25">
      <c r="A425" s="1">
        <v>38677</v>
      </c>
      <c r="B425" s="12">
        <v>10.82</v>
      </c>
      <c r="C425" s="12">
        <v>11.92</v>
      </c>
      <c r="D425">
        <v>104505.55</v>
      </c>
      <c r="E425">
        <v>104835.31</v>
      </c>
      <c r="F425">
        <v>97608.02</v>
      </c>
      <c r="G425">
        <v>97916.15</v>
      </c>
      <c r="H425">
        <f>(1/(1-91/360*VLOOKUP($A425,Tbills!$B$4:$C$974,2,1)/100))^((1)/91)-1</f>
        <v>1.0999914270293232E-4</v>
      </c>
      <c r="I425" s="2">
        <f t="shared" si="62"/>
        <v>69065.369026611254</v>
      </c>
      <c r="L425">
        <f t="shared" si="56"/>
        <v>46655241338.247383</v>
      </c>
      <c r="O425">
        <f t="shared" si="57"/>
        <v>46436679.294524789</v>
      </c>
      <c r="R425">
        <f t="shared" si="58"/>
        <v>13.958068999411001</v>
      </c>
      <c r="U425" s="2">
        <f t="shared" si="59"/>
        <v>177.9532277022756</v>
      </c>
      <c r="X425">
        <f t="shared" si="60"/>
        <v>29.076338787538226</v>
      </c>
      <c r="AB425">
        <f t="shared" si="61"/>
        <v>66928.322289710835</v>
      </c>
      <c r="AE425">
        <f>ROW()</f>
        <v>425</v>
      </c>
      <c r="AF425">
        <f t="shared" si="55"/>
        <v>0.90771812080536918</v>
      </c>
      <c r="AG425">
        <f>AG424*(1-(AG$1+AG$5))^($A425-$A424)*(1+2*(E425/E424-1))</f>
        <v>9306106933.1446114</v>
      </c>
      <c r="AK425">
        <f t="shared" si="63"/>
        <v>9.0729829705251817</v>
      </c>
      <c r="AO425">
        <f>AO424*(1-AO$1+H424)^($A425-$A424)*(2-E425/E424)</f>
        <v>7.9587323648594452</v>
      </c>
    </row>
    <row r="426" spans="1:41" x14ac:dyDescent="0.25">
      <c r="A426" s="1">
        <v>38678</v>
      </c>
      <c r="B426" s="12">
        <v>10.6</v>
      </c>
      <c r="C426" s="12">
        <v>11.71</v>
      </c>
      <c r="D426">
        <v>103653.83</v>
      </c>
      <c r="E426">
        <v>103969.37</v>
      </c>
      <c r="F426">
        <v>97214.32</v>
      </c>
      <c r="G426">
        <v>97510.44</v>
      </c>
      <c r="H426">
        <f>(1/(1-91/360*VLOOKUP($A426,Tbills!$B$4:$C$974,2,1)/100))^((1)/91)-1</f>
        <v>1.0999914270293232E-4</v>
      </c>
      <c r="I426" s="2">
        <f t="shared" si="62"/>
        <v>68500.816088097956</v>
      </c>
      <c r="L426">
        <f t="shared" si="56"/>
        <v>45887469473.862045</v>
      </c>
      <c r="O426">
        <f t="shared" si="57"/>
        <v>45859783.148609862</v>
      </c>
      <c r="R426">
        <f t="shared" si="58"/>
        <v>14.015082259818181</v>
      </c>
      <c r="U426" s="2">
        <f t="shared" si="59"/>
        <v>177.23113527935044</v>
      </c>
      <c r="X426">
        <f t="shared" si="60"/>
        <v>29.198946686436933</v>
      </c>
      <c r="AB426">
        <f t="shared" si="61"/>
        <v>66373.179947199664</v>
      </c>
      <c r="AE426">
        <f>ROW()</f>
        <v>426</v>
      </c>
      <c r="AF426">
        <f t="shared" si="55"/>
        <v>0.9052092228864218</v>
      </c>
      <c r="AG426">
        <f>AG425*(1-(AG$1+AG$5))^($A426-$A425)*(1+2*(E426/E425-1))</f>
        <v>9152061564.0217381</v>
      </c>
      <c r="AK426">
        <f t="shared" si="63"/>
        <v>9.1474997714563155</v>
      </c>
      <c r="AO426">
        <f>AO425*(1-AO$1+H425)^($A426-$A425)*(2-E426/E425)</f>
        <v>8.0250574094251217</v>
      </c>
    </row>
    <row r="427" spans="1:41" x14ac:dyDescent="0.25">
      <c r="A427" s="1">
        <v>38679</v>
      </c>
      <c r="B427" s="12">
        <v>10.96</v>
      </c>
      <c r="C427" s="12">
        <v>11.89</v>
      </c>
      <c r="D427">
        <v>103090.83</v>
      </c>
      <c r="E427">
        <v>103393.22</v>
      </c>
      <c r="F427">
        <v>97136.34</v>
      </c>
      <c r="G427">
        <v>97421.5</v>
      </c>
      <c r="H427">
        <f>(1/(1-91/360*VLOOKUP($A427,Tbills!$B$4:$C$974,2,1)/100))^((1)/91)-1</f>
        <v>1.0999914270293232E-4</v>
      </c>
      <c r="I427" s="2">
        <f t="shared" si="62"/>
        <v>68127.08989352145</v>
      </c>
      <c r="L427">
        <f t="shared" si="56"/>
        <v>45381835616.609894</v>
      </c>
      <c r="O427">
        <f t="shared" si="57"/>
        <v>45477050.128234737</v>
      </c>
      <c r="R427">
        <f t="shared" si="58"/>
        <v>14.053279486849195</v>
      </c>
      <c r="U427" s="2">
        <f t="shared" si="59"/>
        <v>177.0846521153652</v>
      </c>
      <c r="X427">
        <f t="shared" si="60"/>
        <v>29.227713106189718</v>
      </c>
      <c r="AB427">
        <f t="shared" si="61"/>
        <v>66003.069306047153</v>
      </c>
      <c r="AE427">
        <f>ROW()</f>
        <v>427</v>
      </c>
      <c r="AF427">
        <f t="shared" si="55"/>
        <v>0.92178301093355763</v>
      </c>
      <c r="AG427">
        <f>AG426*(1-(AG$1+AG$5))^($A427-$A426)*(1+2*(E427/E426-1))</f>
        <v>9050323614.1620522</v>
      </c>
      <c r="AK427">
        <f t="shared" si="63"/>
        <v>9.1977625612612446</v>
      </c>
      <c r="AO427">
        <f>AO426*(1-AO$1+H426)^($A427-$A426)*(2-E427/E426)</f>
        <v>8.0701177326482316</v>
      </c>
    </row>
    <row r="428" spans="1:41" x14ac:dyDescent="0.25">
      <c r="A428" s="1">
        <v>38681</v>
      </c>
      <c r="B428" s="12">
        <v>10.88</v>
      </c>
      <c r="C428" s="12">
        <v>12.32</v>
      </c>
      <c r="D428">
        <v>103197.75</v>
      </c>
      <c r="E428">
        <v>103477.71</v>
      </c>
      <c r="F428">
        <v>98101.98</v>
      </c>
      <c r="G428">
        <v>98368.54</v>
      </c>
      <c r="H428">
        <f>(1/(1-91/360*VLOOKUP($A428,Tbills!$B$4:$C$974,2,1)/100))^((1)/91)-1</f>
        <v>1.0999914270293232E-4</v>
      </c>
      <c r="I428" s="2">
        <f t="shared" si="62"/>
        <v>68194.42170497925</v>
      </c>
      <c r="L428">
        <f t="shared" si="56"/>
        <v>45461895821.415039</v>
      </c>
      <c r="O428">
        <f t="shared" si="57"/>
        <v>45529725.223110974</v>
      </c>
      <c r="R428">
        <f t="shared" si="58"/>
        <v>14.046267493981963</v>
      </c>
      <c r="U428" s="2">
        <f t="shared" si="59"/>
        <v>178.83634292458726</v>
      </c>
      <c r="X428">
        <f t="shared" si="60"/>
        <v>28.947815489073854</v>
      </c>
      <c r="AB428">
        <f t="shared" si="61"/>
        <v>66052.399058985015</v>
      </c>
      <c r="AE428">
        <f>ROW()</f>
        <v>428</v>
      </c>
      <c r="AF428">
        <f t="shared" si="55"/>
        <v>0.88311688311688319</v>
      </c>
      <c r="AG428">
        <f>AG427*(1-(AG$1+AG$5))^($A428-$A427)*(1+2*(E428/E427-1))</f>
        <v>9064503994.8732891</v>
      </c>
      <c r="AK428">
        <f t="shared" si="63"/>
        <v>9.1893903533691539</v>
      </c>
      <c r="AO428">
        <f>AO427*(1-AO$1+H427)^($A428-$A427)*(2-E428/E427)</f>
        <v>8.0647005863093408</v>
      </c>
    </row>
    <row r="429" spans="1:41" x14ac:dyDescent="0.25">
      <c r="A429" s="1">
        <v>38684</v>
      </c>
      <c r="B429" s="12">
        <v>11.84</v>
      </c>
      <c r="C429" s="12">
        <v>13.17</v>
      </c>
      <c r="D429">
        <v>104315.93</v>
      </c>
      <c r="E429">
        <v>104564.77</v>
      </c>
      <c r="F429">
        <v>98786.22</v>
      </c>
      <c r="G429">
        <v>99022.17</v>
      </c>
      <c r="H429">
        <f>(1/(1-91/360*VLOOKUP($A429,Tbills!$B$4:$C$974,2,1)/100))^((1)/91)-1</f>
        <v>1.0887678871207562E-4</v>
      </c>
      <c r="I429" s="2">
        <f t="shared" si="62"/>
        <v>68928.287263128135</v>
      </c>
      <c r="L429">
        <f t="shared" si="56"/>
        <v>46425940547.211922</v>
      </c>
      <c r="O429">
        <f t="shared" si="57"/>
        <v>46242502.219358951</v>
      </c>
      <c r="R429">
        <f t="shared" si="58"/>
        <v>13.97059285141685</v>
      </c>
      <c r="U429" s="2">
        <f t="shared" si="59"/>
        <v>180.07051464433698</v>
      </c>
      <c r="X429">
        <f t="shared" si="60"/>
        <v>28.761667953232649</v>
      </c>
      <c r="AB429">
        <f t="shared" si="61"/>
        <v>66739.315434703618</v>
      </c>
      <c r="AE429">
        <f>ROW()</f>
        <v>429</v>
      </c>
      <c r="AF429">
        <f t="shared" si="55"/>
        <v>0.89901290812452539</v>
      </c>
      <c r="AG429">
        <f>AG428*(1-(AG$1+AG$5))^($A429-$A428)*(1+2*(E429/E428-1))</f>
        <v>9254018287.6664715</v>
      </c>
      <c r="AK429">
        <f t="shared" si="63"/>
        <v>9.0915829913519897</v>
      </c>
      <c r="AO429">
        <f>AO428*(1-AO$1+H428)^($A429-$A428)*(2-E429/E428)</f>
        <v>7.981726879545354</v>
      </c>
    </row>
    <row r="430" spans="1:41" x14ac:dyDescent="0.25">
      <c r="A430" s="1">
        <v>38685</v>
      </c>
      <c r="B430" s="12">
        <v>11.89</v>
      </c>
      <c r="C430" s="12">
        <v>13.34</v>
      </c>
      <c r="D430">
        <v>104327.29</v>
      </c>
      <c r="E430">
        <v>104564.77</v>
      </c>
      <c r="F430">
        <v>98770.33</v>
      </c>
      <c r="G430">
        <v>98995.46</v>
      </c>
      <c r="H430">
        <f>(1/(1-91/360*VLOOKUP($A430,Tbills!$B$4:$C$974,2,1)/100))^((1)/91)-1</f>
        <v>1.0887678871207562E-4</v>
      </c>
      <c r="I430" s="2">
        <f t="shared" si="62"/>
        <v>68934.112650283118</v>
      </c>
      <c r="L430">
        <f t="shared" si="56"/>
        <v>46428896547.630196</v>
      </c>
      <c r="O430">
        <f t="shared" si="57"/>
        <v>46240943.910380051</v>
      </c>
      <c r="R430">
        <f t="shared" si="58"/>
        <v>13.969961304068772</v>
      </c>
      <c r="U430" s="2">
        <f t="shared" si="59"/>
        <v>180.03715981670365</v>
      </c>
      <c r="X430">
        <f t="shared" si="60"/>
        <v>28.771494303856976</v>
      </c>
      <c r="AB430">
        <f t="shared" si="61"/>
        <v>66736.988566341781</v>
      </c>
      <c r="AE430">
        <f>ROW()</f>
        <v>430</v>
      </c>
      <c r="AF430">
        <f t="shared" si="55"/>
        <v>0.89130434782608703</v>
      </c>
      <c r="AG430">
        <f>AG429*(1-(AG$1+AG$5))^($A430-$A429)*(1+2*(E430/E429-1))</f>
        <v>9253706439.9269142</v>
      </c>
      <c r="AK430">
        <f t="shared" si="63"/>
        <v>9.0911595477606113</v>
      </c>
      <c r="AO430">
        <f>AO429*(1-AO$1+H429)^($A430-$A429)*(2-E430/E429)</f>
        <v>7.9823006897805575</v>
      </c>
    </row>
    <row r="431" spans="1:41" x14ac:dyDescent="0.25">
      <c r="A431" s="1">
        <v>38686</v>
      </c>
      <c r="B431" s="12">
        <v>12.06</v>
      </c>
      <c r="C431" s="12">
        <v>13.51</v>
      </c>
      <c r="D431">
        <v>104786.45</v>
      </c>
      <c r="E431">
        <v>105013.59</v>
      </c>
      <c r="F431">
        <v>99550.49</v>
      </c>
      <c r="G431">
        <v>99766.62</v>
      </c>
      <c r="H431">
        <f>(1/(1-91/360*VLOOKUP($A431,Tbills!$B$4:$C$974,2,1)/100))^((1)/91)-1</f>
        <v>1.0887678871207562E-4</v>
      </c>
      <c r="I431" s="2">
        <f t="shared" si="62"/>
        <v>69235.813728663852</v>
      </c>
      <c r="L431">
        <f t="shared" si="56"/>
        <v>46830448633.236282</v>
      </c>
      <c r="O431">
        <f t="shared" si="57"/>
        <v>46537093.396242373</v>
      </c>
      <c r="R431">
        <f t="shared" si="58"/>
        <v>13.939349732742725</v>
      </c>
      <c r="U431" s="2">
        <f t="shared" si="59"/>
        <v>181.4547998024089</v>
      </c>
      <c r="X431">
        <f t="shared" si="60"/>
        <v>28.54942090044273</v>
      </c>
      <c r="AB431">
        <f t="shared" si="61"/>
        <v>67021.104822013527</v>
      </c>
      <c r="AE431">
        <f>ROW()</f>
        <v>431</v>
      </c>
      <c r="AF431">
        <f t="shared" si="55"/>
        <v>0.8926720947446336</v>
      </c>
      <c r="AG431">
        <f>AG430*(1-(AG$1+AG$5))^($A431-$A430)*(1+2*(E431/E430-1))</f>
        <v>9332830698.9183197</v>
      </c>
      <c r="AK431">
        <f t="shared" si="63"/>
        <v>9.051716249538508</v>
      </c>
      <c r="AO431">
        <f>AO430*(1-AO$1+H430)^($A431-$A430)*(2-E431/E430)</f>
        <v>7.9486099055624084</v>
      </c>
    </row>
    <row r="432" spans="1:41" x14ac:dyDescent="0.25">
      <c r="A432" s="1">
        <v>38687</v>
      </c>
      <c r="B432" s="12">
        <v>11.24</v>
      </c>
      <c r="C432" s="12">
        <v>12.78</v>
      </c>
      <c r="D432">
        <v>103642.25</v>
      </c>
      <c r="E432">
        <v>103855.48</v>
      </c>
      <c r="F432">
        <v>99302.47</v>
      </c>
      <c r="G432">
        <v>99507.199999999997</v>
      </c>
      <c r="H432">
        <f>(1/(1-91/360*VLOOKUP($A432,Tbills!$B$4:$C$974,2,1)/100))^((1)/91)-1</f>
        <v>1.0887678871207562E-4</v>
      </c>
      <c r="I432" s="2">
        <f t="shared" si="62"/>
        <v>68478.133813509849</v>
      </c>
      <c r="L432">
        <f t="shared" si="56"/>
        <v>45800454294.061882</v>
      </c>
      <c r="O432">
        <f t="shared" si="57"/>
        <v>45765721.122538589</v>
      </c>
      <c r="R432">
        <f t="shared" si="58"/>
        <v>14.015579033535241</v>
      </c>
      <c r="U432" s="2">
        <f t="shared" si="59"/>
        <v>180.99830998859494</v>
      </c>
      <c r="X432">
        <f t="shared" si="60"/>
        <v>28.625714829148578</v>
      </c>
      <c r="AB432">
        <f t="shared" si="61"/>
        <v>66279.672307667832</v>
      </c>
      <c r="AE432">
        <f>ROW()</f>
        <v>432</v>
      </c>
      <c r="AF432">
        <f t="shared" si="55"/>
        <v>0.87949921752738658</v>
      </c>
      <c r="AG432">
        <f>AG431*(1-(AG$1+AG$5))^($A432-$A431)*(1+2*(E432/E431-1))</f>
        <v>9126674640.3068962</v>
      </c>
      <c r="AK432">
        <f t="shared" si="63"/>
        <v>9.1511140752882447</v>
      </c>
      <c r="AO432">
        <f>AO431*(1-AO$1+H431)^($A432-$A431)*(2-E432/E431)</f>
        <v>8.0368464304996561</v>
      </c>
    </row>
    <row r="433" spans="1:41" x14ac:dyDescent="0.25">
      <c r="A433" s="1">
        <v>38688</v>
      </c>
      <c r="B433" s="12">
        <v>11.01</v>
      </c>
      <c r="C433" s="12">
        <v>12.73</v>
      </c>
      <c r="D433">
        <v>102222.68</v>
      </c>
      <c r="E433">
        <v>102421.68</v>
      </c>
      <c r="F433">
        <v>98650.25</v>
      </c>
      <c r="G433">
        <v>98842.8</v>
      </c>
      <c r="H433">
        <f>(1/(1-91/360*VLOOKUP($A433,Tbills!$B$4:$C$974,2,1)/100))^((1)/91)-1</f>
        <v>1.0887678871207562E-4</v>
      </c>
      <c r="I433" s="2">
        <f t="shared" si="62"/>
        <v>67538.553769687671</v>
      </c>
      <c r="L433">
        <f t="shared" si="56"/>
        <v>44538673168.849792</v>
      </c>
      <c r="O433">
        <f t="shared" si="57"/>
        <v>44816467.50768213</v>
      </c>
      <c r="R433">
        <f t="shared" si="58"/>
        <v>14.111688680702487</v>
      </c>
      <c r="U433" s="2">
        <f t="shared" si="59"/>
        <v>179.8051261823779</v>
      </c>
      <c r="X433">
        <f t="shared" si="60"/>
        <v>28.81891762984975</v>
      </c>
      <c r="AB433">
        <f t="shared" si="61"/>
        <v>65362.354564148678</v>
      </c>
      <c r="AE433">
        <f>ROW()</f>
        <v>433</v>
      </c>
      <c r="AF433">
        <f t="shared" si="55"/>
        <v>0.86488609583660636</v>
      </c>
      <c r="AG433">
        <f>AG432*(1-(AG$1+AG$5))^($A433-$A432)*(1+2*(E433/E432-1))</f>
        <v>8874374890.0125275</v>
      </c>
      <c r="AK433">
        <f t="shared" si="63"/>
        <v>9.2770197218342449</v>
      </c>
      <c r="AO433">
        <f>AO432*(1-AO$1+H432)^($A433-$A432)*(2-E433/E432)</f>
        <v>8.1483866563486842</v>
      </c>
    </row>
    <row r="434" spans="1:41" x14ac:dyDescent="0.25">
      <c r="A434" s="1">
        <v>38691</v>
      </c>
      <c r="B434" s="12">
        <v>11.6</v>
      </c>
      <c r="C434" s="12">
        <v>13.1</v>
      </c>
      <c r="D434">
        <v>102420.88</v>
      </c>
      <c r="E434">
        <v>102586.81</v>
      </c>
      <c r="F434">
        <v>98839.67</v>
      </c>
      <c r="G434">
        <v>99000.3</v>
      </c>
      <c r="H434">
        <f>(1/(1-91/360*VLOOKUP($A434,Tbills!$B$4:$C$974,2,1)/100))^((1)/91)-1</f>
        <v>1.0971854334163034E-4</v>
      </c>
      <c r="I434" s="2">
        <f t="shared" si="62"/>
        <v>67664.554616188951</v>
      </c>
      <c r="L434">
        <f t="shared" si="56"/>
        <v>44690937014.621841</v>
      </c>
      <c r="O434">
        <f t="shared" si="57"/>
        <v>44920309.391809158</v>
      </c>
      <c r="R434">
        <f t="shared" si="58"/>
        <v>14.098400703366368</v>
      </c>
      <c r="U434" s="2">
        <f t="shared" si="59"/>
        <v>180.13719521975483</v>
      </c>
      <c r="X434">
        <f t="shared" si="60"/>
        <v>28.779275064763766</v>
      </c>
      <c r="AB434">
        <f t="shared" si="61"/>
        <v>65460.888067505643</v>
      </c>
      <c r="AE434">
        <f>ROW()</f>
        <v>434</v>
      </c>
      <c r="AF434">
        <f t="shared" si="55"/>
        <v>0.8854961832061069</v>
      </c>
      <c r="AG434">
        <f>AG433*(1-(AG$1+AG$5))^($A434-$A433)*(1+2*(E434/E433-1))</f>
        <v>8902090398.4501915</v>
      </c>
      <c r="AK434">
        <f t="shared" si="63"/>
        <v>9.2607686972728107</v>
      </c>
      <c r="AO434">
        <f>AO433*(1-AO$1+H433)^($A434-$A433)*(2-E434/E433)</f>
        <v>8.1370040357976929</v>
      </c>
    </row>
    <row r="435" spans="1:41" x14ac:dyDescent="0.25">
      <c r="A435" s="1">
        <v>38692</v>
      </c>
      <c r="B435" s="12">
        <v>11.52</v>
      </c>
      <c r="C435" s="12">
        <v>12.84</v>
      </c>
      <c r="D435">
        <v>102356.86</v>
      </c>
      <c r="E435">
        <v>102511.43</v>
      </c>
      <c r="F435">
        <v>98830.97</v>
      </c>
      <c r="G435">
        <v>98980.72</v>
      </c>
      <c r="H435">
        <f>(1/(1-91/360*VLOOKUP($A435,Tbills!$B$4:$C$974,2,1)/100))^((1)/91)-1</f>
        <v>1.0971854334163034E-4</v>
      </c>
      <c r="I435" s="2">
        <f t="shared" si="62"/>
        <v>67620.610806485391</v>
      </c>
      <c r="L435">
        <f t="shared" si="56"/>
        <v>44628138812.38665</v>
      </c>
      <c r="O435">
        <f t="shared" si="57"/>
        <v>44869286.659908295</v>
      </c>
      <c r="R435">
        <f t="shared" si="58"/>
        <v>14.102942842524543</v>
      </c>
      <c r="U435" s="2">
        <f t="shared" si="59"/>
        <v>180.11694730302935</v>
      </c>
      <c r="X435">
        <f t="shared" si="60"/>
        <v>28.787060543765257</v>
      </c>
      <c r="AB435">
        <f t="shared" si="61"/>
        <v>65410.507290833295</v>
      </c>
      <c r="AE435">
        <f>ROW()</f>
        <v>435</v>
      </c>
      <c r="AF435">
        <f t="shared" si="55"/>
        <v>0.89719626168224298</v>
      </c>
      <c r="AG435">
        <f>AG434*(1-(AG$1+AG$5))^($A435-$A434)*(1+2*(E435/E434-1))</f>
        <v>8888708475.7641315</v>
      </c>
      <c r="AK435">
        <f t="shared" si="63"/>
        <v>9.267141798571167</v>
      </c>
      <c r="AO435">
        <f>AO434*(1-AO$1+H434)^($A435-$A434)*(2-E435/E434)</f>
        <v>8.1435753012745042</v>
      </c>
    </row>
    <row r="436" spans="1:41" x14ac:dyDescent="0.25">
      <c r="A436" s="1">
        <v>38693</v>
      </c>
      <c r="B436" s="12">
        <v>12.18</v>
      </c>
      <c r="C436" s="12">
        <v>13.32</v>
      </c>
      <c r="D436">
        <v>103145.02</v>
      </c>
      <c r="E436">
        <v>103289.53</v>
      </c>
      <c r="F436">
        <v>98906.31</v>
      </c>
      <c r="G436">
        <v>99045.31</v>
      </c>
      <c r="H436">
        <f>(1/(1-91/360*VLOOKUP($A436,Tbills!$B$4:$C$974,2,1)/100))^((1)/91)-1</f>
        <v>1.0971854334163034E-4</v>
      </c>
      <c r="I436" s="2">
        <f t="shared" si="62"/>
        <v>68139.636027389235</v>
      </c>
      <c r="L436">
        <f t="shared" si="56"/>
        <v>45308550065.279739</v>
      </c>
      <c r="O436">
        <f t="shared" si="57"/>
        <v>45378619.350315303</v>
      </c>
      <c r="R436">
        <f t="shared" si="58"/>
        <v>14.048784432835834</v>
      </c>
      <c r="U436" s="2">
        <f t="shared" si="59"/>
        <v>180.24985730998523</v>
      </c>
      <c r="X436">
        <f t="shared" si="60"/>
        <v>28.770367890435789</v>
      </c>
      <c r="AB436">
        <f t="shared" si="61"/>
        <v>65904.699595806465</v>
      </c>
      <c r="AE436">
        <f>ROW()</f>
        <v>436</v>
      </c>
      <c r="AF436">
        <f t="shared" si="55"/>
        <v>0.9144144144144144</v>
      </c>
      <c r="AG436">
        <f>AG435*(1-(AG$1+AG$5))^($A436-$A435)*(1+2*(E436/E435-1))</f>
        <v>9023341618.5575485</v>
      </c>
      <c r="AK436">
        <f t="shared" si="63"/>
        <v>9.196372390670188</v>
      </c>
      <c r="AO436">
        <f>AO435*(1-AO$1+H435)^($A436-$A435)*(2-E436/E435)</f>
        <v>8.082350331134279</v>
      </c>
    </row>
    <row r="437" spans="1:41" x14ac:dyDescent="0.25">
      <c r="A437" s="1">
        <v>38694</v>
      </c>
      <c r="B437" s="12">
        <v>12.21</v>
      </c>
      <c r="C437" s="12">
        <v>13.32</v>
      </c>
      <c r="D437">
        <v>103054.36</v>
      </c>
      <c r="E437">
        <v>103187.41</v>
      </c>
      <c r="F437">
        <v>99399.039999999994</v>
      </c>
      <c r="G437">
        <v>99527.87</v>
      </c>
      <c r="H437">
        <f>(1/(1-91/360*VLOOKUP($A437,Tbills!$B$4:$C$974,2,1)/100))^((1)/91)-1</f>
        <v>1.0971854334163034E-4</v>
      </c>
      <c r="I437" s="2">
        <f t="shared" si="62"/>
        <v>68078.084215355368</v>
      </c>
      <c r="L437">
        <f t="shared" si="56"/>
        <v>45221876220.945663</v>
      </c>
      <c r="O437">
        <f t="shared" si="57"/>
        <v>45309795.2135318</v>
      </c>
      <c r="R437">
        <f t="shared" si="58"/>
        <v>14.055093893057419</v>
      </c>
      <c r="U437" s="2">
        <f t="shared" si="59"/>
        <v>181.14340636808961</v>
      </c>
      <c r="X437">
        <f t="shared" si="60"/>
        <v>28.632277728601007</v>
      </c>
      <c r="AB437">
        <f t="shared" si="61"/>
        <v>65837.245626353237</v>
      </c>
      <c r="AE437">
        <f>ROW()</f>
        <v>437</v>
      </c>
      <c r="AF437">
        <f t="shared" si="55"/>
        <v>0.91666666666666674</v>
      </c>
      <c r="AG437">
        <f>AG436*(1-(AG$1+AG$5))^($A437-$A436)*(1+2*(E437/E436-1))</f>
        <v>9005195801.8943996</v>
      </c>
      <c r="AK437">
        <f t="shared" si="63"/>
        <v>9.2050358864129826</v>
      </c>
      <c r="AO437">
        <f>AO436*(1-AO$1+H436)^($A437-$A436)*(2-E437/E436)</f>
        <v>8.0909295950214464</v>
      </c>
    </row>
    <row r="438" spans="1:41" x14ac:dyDescent="0.25">
      <c r="A438" s="1">
        <v>38695</v>
      </c>
      <c r="B438" s="12">
        <v>11.69</v>
      </c>
      <c r="C438" s="12">
        <v>13.14</v>
      </c>
      <c r="D438">
        <v>102360.37</v>
      </c>
      <c r="E438">
        <v>102481.21</v>
      </c>
      <c r="F438">
        <v>98713.38</v>
      </c>
      <c r="G438">
        <v>98830.399999999994</v>
      </c>
      <c r="H438">
        <f>(1/(1-91/360*VLOOKUP($A438,Tbills!$B$4:$C$974,2,1)/100))^((1)/91)-1</f>
        <v>1.0971854334163034E-4</v>
      </c>
      <c r="I438" s="2">
        <f t="shared" si="62"/>
        <v>67617.983095301257</v>
      </c>
      <c r="L438">
        <f t="shared" si="56"/>
        <v>44605769475.189308</v>
      </c>
      <c r="O438">
        <f t="shared" si="57"/>
        <v>44843143.291197971</v>
      </c>
      <c r="R438">
        <f t="shared" si="58"/>
        <v>14.102551886272765</v>
      </c>
      <c r="U438" s="2">
        <f t="shared" si="59"/>
        <v>179.88948281658989</v>
      </c>
      <c r="X438">
        <f t="shared" si="60"/>
        <v>28.835023682983472</v>
      </c>
      <c r="AB438">
        <f t="shared" si="61"/>
        <v>65384.385146169421</v>
      </c>
      <c r="AE438">
        <f>ROW()</f>
        <v>438</v>
      </c>
      <c r="AF438">
        <f t="shared" si="55"/>
        <v>0.88964992389649922</v>
      </c>
      <c r="AG438">
        <f>AG437*(1-(AG$1+AG$5))^($A438-$A437)*(1+2*(E438/E437-1))</f>
        <v>8881635926.9416504</v>
      </c>
      <c r="AK438">
        <f t="shared" si="63"/>
        <v>9.2676021847108796</v>
      </c>
      <c r="AO438">
        <f>AO437*(1-AO$1+H437)^($A438-$A437)*(2-E438/E437)</f>
        <v>8.1468952685782394</v>
      </c>
    </row>
    <row r="439" spans="1:41" x14ac:dyDescent="0.25">
      <c r="A439" s="1">
        <v>38698</v>
      </c>
      <c r="B439" s="12">
        <v>11.47</v>
      </c>
      <c r="C439" s="12">
        <v>13.32</v>
      </c>
      <c r="D439">
        <v>102505.66</v>
      </c>
      <c r="E439">
        <v>102592.94</v>
      </c>
      <c r="F439">
        <v>98755.61</v>
      </c>
      <c r="G439">
        <v>98840.15</v>
      </c>
      <c r="H439">
        <f>(1/(1-91/360*VLOOKUP($A439,Tbills!$B$4:$C$974,2,1)/100))^((1)/91)-1</f>
        <v>1.0663242830433184E-4</v>
      </c>
      <c r="I439" s="2">
        <f t="shared" si="62"/>
        <v>67709.006654503362</v>
      </c>
      <c r="L439">
        <f t="shared" si="56"/>
        <v>44711270653.015953</v>
      </c>
      <c r="O439">
        <f t="shared" si="57"/>
        <v>44911937.836916402</v>
      </c>
      <c r="R439">
        <f t="shared" si="58"/>
        <v>14.092952833374774</v>
      </c>
      <c r="U439" s="2">
        <f t="shared" si="59"/>
        <v>179.95327594812505</v>
      </c>
      <c r="X439">
        <f t="shared" si="60"/>
        <v>28.838203565086875</v>
      </c>
      <c r="AB439">
        <f t="shared" si="61"/>
        <v>65448.824279848617</v>
      </c>
      <c r="AE439">
        <f>ROW()</f>
        <v>439</v>
      </c>
      <c r="AF439">
        <f t="shared" si="55"/>
        <v>0.86111111111111116</v>
      </c>
      <c r="AG439">
        <f>AG438*(1-(AG$1+AG$5))^($A439-$A438)*(1+2*(E439/E438-1))</f>
        <v>8900102485.5215569</v>
      </c>
      <c r="AK439">
        <f t="shared" si="63"/>
        <v>9.2562047408159973</v>
      </c>
      <c r="AO439">
        <f>AO438*(1-AO$1+H438)^($A439-$A438)*(2-E439/E438)</f>
        <v>8.1397889440504532</v>
      </c>
    </row>
    <row r="440" spans="1:41" x14ac:dyDescent="0.25">
      <c r="A440" s="1">
        <v>38699</v>
      </c>
      <c r="B440" s="12">
        <v>11.11</v>
      </c>
      <c r="C440" s="12">
        <v>13.05</v>
      </c>
      <c r="D440">
        <v>102071.44</v>
      </c>
      <c r="E440">
        <v>102147.41</v>
      </c>
      <c r="F440">
        <v>97645.51</v>
      </c>
      <c r="G440">
        <v>97718.56</v>
      </c>
      <c r="H440">
        <f>(1/(1-91/360*VLOOKUP($A440,Tbills!$B$4:$C$974,2,1)/100))^((1)/91)-1</f>
        <v>1.0663242830433184E-4</v>
      </c>
      <c r="I440" s="2">
        <f t="shared" si="62"/>
        <v>67420.543330007466</v>
      </c>
      <c r="L440">
        <f t="shared" si="56"/>
        <v>44325658319.844131</v>
      </c>
      <c r="O440">
        <f t="shared" si="57"/>
        <v>44617875.85303247</v>
      </c>
      <c r="R440">
        <f t="shared" si="58"/>
        <v>14.12291507973697</v>
      </c>
      <c r="U440" s="2">
        <f t="shared" si="59"/>
        <v>177.92610411921507</v>
      </c>
      <c r="X440">
        <f t="shared" si="60"/>
        <v>29.16747674821276</v>
      </c>
      <c r="AB440">
        <f t="shared" si="61"/>
        <v>65162.327934798021</v>
      </c>
      <c r="AE440">
        <f>ROW()</f>
        <v>440</v>
      </c>
      <c r="AF440">
        <f t="shared" si="55"/>
        <v>0.85134099616858228</v>
      </c>
      <c r="AG440">
        <f>AG439*(1-(AG$1+AG$5))^($A440-$A439)*(1+2*(E440/E439-1))</f>
        <v>8822504281.6204891</v>
      </c>
      <c r="AK440">
        <f t="shared" si="63"/>
        <v>9.2959686455257025</v>
      </c>
      <c r="AO440">
        <f>AO439*(1-AO$1+H439)^($A440-$A439)*(2-E440/E439)</f>
        <v>8.1757069435618543</v>
      </c>
    </row>
    <row r="441" spans="1:41" x14ac:dyDescent="0.25">
      <c r="A441" s="1">
        <v>38700</v>
      </c>
      <c r="B441" s="12">
        <v>10.48</v>
      </c>
      <c r="C441" s="12">
        <v>13.24</v>
      </c>
      <c r="D441">
        <v>100792.49</v>
      </c>
      <c r="E441">
        <v>100856.62</v>
      </c>
      <c r="F441">
        <v>98266.36</v>
      </c>
      <c r="G441">
        <v>98329.45</v>
      </c>
      <c r="H441">
        <f>(1/(1-91/360*VLOOKUP($A441,Tbills!$B$4:$C$974,2,1)/100))^((1)/91)-1</f>
        <v>1.0663242830433184E-4</v>
      </c>
      <c r="I441" s="2">
        <f t="shared" si="62"/>
        <v>66574.143964958435</v>
      </c>
      <c r="L441">
        <f t="shared" si="56"/>
        <v>43208066242.233849</v>
      </c>
      <c r="O441">
        <f t="shared" si="57"/>
        <v>43770677.322224624</v>
      </c>
      <c r="R441">
        <f t="shared" si="58"/>
        <v>14.211505015045722</v>
      </c>
      <c r="U441" s="2">
        <f t="shared" si="59"/>
        <v>179.05302839743791</v>
      </c>
      <c r="X441">
        <f t="shared" si="60"/>
        <v>28.987154246773393</v>
      </c>
      <c r="AB441">
        <f t="shared" si="61"/>
        <v>64336.658286563877</v>
      </c>
      <c r="AE441">
        <f>ROW()</f>
        <v>441</v>
      </c>
      <c r="AF441">
        <f t="shared" si="55"/>
        <v>0.7915407854984895</v>
      </c>
      <c r="AG441">
        <f>AG440*(1-(AG$1+AG$5))^($A441-$A440)*(1+2*(E441/E440-1))</f>
        <v>8599242603.6911831</v>
      </c>
      <c r="AK441">
        <f t="shared" si="63"/>
        <v>9.4129991063324319</v>
      </c>
      <c r="AO441">
        <f>AO440*(1-AO$1+H440)^($A441-$A440)*(2-E441/E440)</f>
        <v>8.279596206450254</v>
      </c>
    </row>
    <row r="442" spans="1:41" x14ac:dyDescent="0.25">
      <c r="A442" s="1">
        <v>38701</v>
      </c>
      <c r="B442" s="12">
        <v>10.73</v>
      </c>
      <c r="C442" s="12">
        <v>13.09</v>
      </c>
      <c r="D442">
        <v>100375.36</v>
      </c>
      <c r="E442">
        <v>100428.47</v>
      </c>
      <c r="F442">
        <v>98537.98</v>
      </c>
      <c r="G442">
        <v>98590.75</v>
      </c>
      <c r="H442">
        <f>(1/(1-91/360*VLOOKUP($A442,Tbills!$B$4:$C$974,2,1)/100))^((1)/91)-1</f>
        <v>1.0663242830433184E-4</v>
      </c>
      <c r="I442" s="2">
        <f t="shared" si="62"/>
        <v>66297.010088477648</v>
      </c>
      <c r="L442">
        <f t="shared" si="56"/>
        <v>42843849671.161049</v>
      </c>
      <c r="O442">
        <f t="shared" si="57"/>
        <v>43490493.030256212</v>
      </c>
      <c r="R442">
        <f t="shared" si="58"/>
        <v>14.241026094487573</v>
      </c>
      <c r="U442" s="2">
        <f t="shared" si="59"/>
        <v>179.54357441567649</v>
      </c>
      <c r="X442">
        <f t="shared" si="60"/>
        <v>28.912137461830891</v>
      </c>
      <c r="AB442">
        <f t="shared" si="61"/>
        <v>64061.306888602412</v>
      </c>
      <c r="AE442">
        <f>ROW()</f>
        <v>442</v>
      </c>
      <c r="AF442">
        <f t="shared" si="55"/>
        <v>0.81970970206264326</v>
      </c>
      <c r="AG442">
        <f>AG441*(1-(AG$1+AG$5))^($A442-$A441)*(1+2*(E442/E441-1))</f>
        <v>8525945384.2933168</v>
      </c>
      <c r="AK442">
        <f t="shared" si="63"/>
        <v>9.4525182865405455</v>
      </c>
      <c r="AO442">
        <f>AO441*(1-AO$1+H441)^($A442-$A441)*(2-E442/E441)</f>
        <v>8.3153233024874194</v>
      </c>
    </row>
    <row r="443" spans="1:41" x14ac:dyDescent="0.25">
      <c r="A443" s="1">
        <v>38702</v>
      </c>
      <c r="B443" s="12">
        <v>10.68</v>
      </c>
      <c r="C443" s="12">
        <v>13.14</v>
      </c>
      <c r="D443">
        <v>101293.85</v>
      </c>
      <c r="E443">
        <v>101336.74</v>
      </c>
      <c r="F443">
        <v>99183.25</v>
      </c>
      <c r="G443">
        <v>99225.85</v>
      </c>
      <c r="H443">
        <f>(1/(1-91/360*VLOOKUP($A443,Tbills!$B$4:$C$974,2,1)/100))^((1)/91)-1</f>
        <v>1.0663242830433184E-4</v>
      </c>
      <c r="I443" s="2">
        <f t="shared" si="62"/>
        <v>66902.033009345498</v>
      </c>
      <c r="L443">
        <f t="shared" si="56"/>
        <v>43621484257.459518</v>
      </c>
      <c r="O443">
        <f t="shared" si="57"/>
        <v>44078996.305276059</v>
      </c>
      <c r="R443">
        <f t="shared" si="58"/>
        <v>14.175987673567187</v>
      </c>
      <c r="U443" s="2">
        <f t="shared" si="59"/>
        <v>180.71489806916753</v>
      </c>
      <c r="X443">
        <f t="shared" si="60"/>
        <v>28.727892457069139</v>
      </c>
      <c r="AB443">
        <f t="shared" si="61"/>
        <v>64638.42040679833</v>
      </c>
      <c r="AE443">
        <f>ROW()</f>
        <v>443</v>
      </c>
      <c r="AF443">
        <f t="shared" si="55"/>
        <v>0.81278538812785384</v>
      </c>
      <c r="AG443">
        <f>AG442*(1-(AG$1+AG$5))^($A443-$A442)*(1+2*(E443/E442-1))</f>
        <v>8679869311.8463001</v>
      </c>
      <c r="AK443">
        <f t="shared" si="63"/>
        <v>9.3665939169096006</v>
      </c>
      <c r="AO443">
        <f>AO442*(1-AO$1+H442)^($A443-$A442)*(2-E443/E442)</f>
        <v>8.2406938318170848</v>
      </c>
    </row>
    <row r="444" spans="1:41" x14ac:dyDescent="0.25">
      <c r="A444" s="1">
        <v>38705</v>
      </c>
      <c r="B444" s="12">
        <v>11.38</v>
      </c>
      <c r="C444" s="12">
        <v>13.49</v>
      </c>
      <c r="D444">
        <v>101022.21</v>
      </c>
      <c r="E444">
        <v>101032.56</v>
      </c>
      <c r="F444">
        <v>99803.24</v>
      </c>
      <c r="G444">
        <v>99814.36</v>
      </c>
      <c r="H444">
        <f>(1/(1-91/360*VLOOKUP($A444,Tbills!$B$4:$C$974,2,1)/100))^((1)/91)-1</f>
        <v>1.0873650261067347E-4</v>
      </c>
      <c r="I444" s="2">
        <f t="shared" si="62"/>
        <v>66717.740954406952</v>
      </c>
      <c r="L444">
        <f t="shared" si="56"/>
        <v>43367873750.71862</v>
      </c>
      <c r="O444">
        <f t="shared" si="57"/>
        <v>43876094.054932296</v>
      </c>
      <c r="R444">
        <f t="shared" si="58"/>
        <v>14.195338235054326</v>
      </c>
      <c r="U444" s="2">
        <f t="shared" si="59"/>
        <v>181.83123697739609</v>
      </c>
      <c r="X444">
        <f t="shared" si="60"/>
        <v>28.563654359020521</v>
      </c>
      <c r="AB444">
        <f t="shared" si="61"/>
        <v>64437.65651724764</v>
      </c>
      <c r="AE444">
        <f>ROW()</f>
        <v>444</v>
      </c>
      <c r="AF444">
        <f t="shared" si="55"/>
        <v>0.84358784284655308</v>
      </c>
      <c r="AG444">
        <f>AG443*(1-(AG$1+AG$5))^($A444-$A443)*(1+2*(E444/E443-1))</f>
        <v>8626888809.6071529</v>
      </c>
      <c r="AK444">
        <f t="shared" si="63"/>
        <v>9.3933967672071361</v>
      </c>
      <c r="AO444">
        <f>AO443*(1-AO$1+H443)^($A444-$A443)*(2-E444/E443)</f>
        <v>8.2671568055871614</v>
      </c>
    </row>
    <row r="445" spans="1:41" x14ac:dyDescent="0.25">
      <c r="A445" s="1">
        <v>38706</v>
      </c>
      <c r="B445" s="26">
        <v>11.19</v>
      </c>
      <c r="C445" s="12">
        <v>13.39</v>
      </c>
      <c r="D445">
        <v>100139.16</v>
      </c>
      <c r="E445">
        <v>100138.44</v>
      </c>
      <c r="F445">
        <v>100069.48</v>
      </c>
      <c r="G445">
        <v>100069.77</v>
      </c>
      <c r="H445">
        <f>(1/(1-91/360*VLOOKUP($A445,Tbills!$B$4:$C$974,2,1)/100))^((1)/91)-1</f>
        <v>1.0873650261067347E-4</v>
      </c>
      <c r="I445" s="2">
        <f t="shared" si="62"/>
        <v>66132.938769298795</v>
      </c>
      <c r="L445">
        <f t="shared" si="56"/>
        <v>42602984411.376587</v>
      </c>
      <c r="O445">
        <f t="shared" si="57"/>
        <v>43292191.796723343</v>
      </c>
      <c r="R445">
        <f t="shared" si="58"/>
        <v>14.25750678469473</v>
      </c>
      <c r="U445" s="2">
        <f t="shared" si="59"/>
        <v>182.31185334979338</v>
      </c>
      <c r="X445">
        <f t="shared" si="60"/>
        <v>28.492608448652394</v>
      </c>
      <c r="AB445">
        <f t="shared" si="61"/>
        <v>63865.168098044654</v>
      </c>
      <c r="AE445">
        <f>ROW()</f>
        <v>445</v>
      </c>
      <c r="AF445">
        <f t="shared" si="55"/>
        <v>0.83569828230022403</v>
      </c>
      <c r="AG445">
        <f>AG444*(1-(AG$1+AG$5))^($A445-$A444)*(1+2*(E445/E444-1))</f>
        <v>8473910409.4616385</v>
      </c>
      <c r="AK445">
        <f t="shared" si="63"/>
        <v>9.4760852680881058</v>
      </c>
      <c r="AO445">
        <f>AO444*(1-AO$1+H444)^($A445-$A444)*(2-E445/E444)</f>
        <v>8.3409180772856413</v>
      </c>
    </row>
    <row r="446" spans="1:41" x14ac:dyDescent="0.25">
      <c r="A446" s="1">
        <v>38707</v>
      </c>
      <c r="B446" s="12">
        <v>10.81</v>
      </c>
      <c r="C446" s="12">
        <v>13.19</v>
      </c>
      <c r="D446">
        <v>98815.91</v>
      </c>
      <c r="E446">
        <v>98804.31</v>
      </c>
      <c r="F446">
        <v>99449.85</v>
      </c>
      <c r="G446">
        <v>99439.26</v>
      </c>
      <c r="H446">
        <f>(1/(1-91/360*VLOOKUP($A446,Tbills!$B$4:$C$974,2,1)/100))^((1)/91)-1</f>
        <v>1.0873650261067347E-4</v>
      </c>
      <c r="I446" s="2">
        <f t="shared" si="62"/>
        <v>65257.459511501351</v>
      </c>
      <c r="L446">
        <f t="shared" si="56"/>
        <v>41470432063.789665</v>
      </c>
      <c r="O446">
        <f t="shared" si="57"/>
        <v>42425598.618634425</v>
      </c>
      <c r="R446">
        <f t="shared" si="58"/>
        <v>14.351833327611923</v>
      </c>
      <c r="U446" s="2">
        <f t="shared" si="59"/>
        <v>181.17856086861929</v>
      </c>
      <c r="X446">
        <f t="shared" si="60"/>
        <v>28.674189171878378</v>
      </c>
      <c r="AB446">
        <f t="shared" si="61"/>
        <v>63012.104674742557</v>
      </c>
      <c r="AE446">
        <f>ROW()</f>
        <v>446</v>
      </c>
      <c r="AF446">
        <f t="shared" si="55"/>
        <v>0.81956027293404099</v>
      </c>
      <c r="AG446">
        <f>AG445*(1-(AG$1+AG$5))^($A446-$A445)*(1+2*(E446/E445-1))</f>
        <v>8247839085.6711512</v>
      </c>
      <c r="AK446">
        <f t="shared" si="63"/>
        <v>9.6018865540424621</v>
      </c>
      <c r="AO446">
        <f>AO445*(1-AO$1+H445)^($A446-$A445)*(2-E446/E445)</f>
        <v>8.4526493621699004</v>
      </c>
    </row>
    <row r="447" spans="1:41" x14ac:dyDescent="0.25">
      <c r="A447" s="1">
        <v>38708</v>
      </c>
      <c r="B447" s="12">
        <v>10.29</v>
      </c>
      <c r="C447" s="12">
        <v>12.77</v>
      </c>
      <c r="D447">
        <v>97951.93</v>
      </c>
      <c r="E447">
        <v>97929.69</v>
      </c>
      <c r="F447">
        <v>98641.17</v>
      </c>
      <c r="G447">
        <v>98619.86</v>
      </c>
      <c r="H447">
        <f>(1/(1-91/360*VLOOKUP($A447,Tbills!$B$4:$C$974,2,1)/100))^((1)/91)-1</f>
        <v>1.0873650261067347E-4</v>
      </c>
      <c r="I447" s="2">
        <f t="shared" si="62"/>
        <v>64685.314784104565</v>
      </c>
      <c r="L447">
        <f t="shared" si="56"/>
        <v>40738823983.417992</v>
      </c>
      <c r="O447">
        <f t="shared" si="57"/>
        <v>41860858.083066933</v>
      </c>
      <c r="R447">
        <f t="shared" si="58"/>
        <v>14.414703197405638</v>
      </c>
      <c r="U447" s="2">
        <f t="shared" si="59"/>
        <v>179.70091908782345</v>
      </c>
      <c r="X447">
        <f t="shared" si="60"/>
        <v>28.912544733387975</v>
      </c>
      <c r="AB447">
        <f t="shared" si="61"/>
        <v>62452.14134327307</v>
      </c>
      <c r="AE447">
        <f>ROW()</f>
        <v>447</v>
      </c>
      <c r="AF447">
        <f t="shared" si="55"/>
        <v>0.80579483163664833</v>
      </c>
      <c r="AG447">
        <f>AG446*(1-(AG$1+AG$5))^($A447-$A446)*(1+2*(E447/E446-1))</f>
        <v>8101545613.1124659</v>
      </c>
      <c r="AK447">
        <f t="shared" si="63"/>
        <v>9.6864316967444832</v>
      </c>
      <c r="AO447">
        <f>AO446*(1-AO$1+H446)^($A447-$A446)*(2-E447/E446)</f>
        <v>8.5280844256009392</v>
      </c>
    </row>
    <row r="448" spans="1:41" x14ac:dyDescent="0.25">
      <c r="A448" s="1">
        <v>38709</v>
      </c>
      <c r="B448" s="12">
        <v>10.27</v>
      </c>
      <c r="C448" s="12">
        <v>12.68</v>
      </c>
      <c r="D448">
        <v>96058.62</v>
      </c>
      <c r="E448">
        <v>96026.16</v>
      </c>
      <c r="F448">
        <v>98338.38</v>
      </c>
      <c r="G448">
        <v>98306.42</v>
      </c>
      <c r="H448">
        <f>(1/(1-91/360*VLOOKUP($A448,Tbills!$B$4:$C$974,2,1)/100))^((1)/91)-1</f>
        <v>1.0873650261067347E-4</v>
      </c>
      <c r="I448" s="2">
        <f t="shared" si="62"/>
        <v>63433.467448422824</v>
      </c>
      <c r="L448">
        <f t="shared" si="56"/>
        <v>39157571750.270676</v>
      </c>
      <c r="O448">
        <f t="shared" si="57"/>
        <v>40638969.033736028</v>
      </c>
      <c r="R448">
        <f t="shared" si="58"/>
        <v>14.554139730923147</v>
      </c>
      <c r="U448" s="2">
        <f t="shared" si="59"/>
        <v>179.14493890902423</v>
      </c>
      <c r="X448">
        <f t="shared" si="60"/>
        <v>29.006517522061117</v>
      </c>
      <c r="AB448">
        <f t="shared" si="61"/>
        <v>61236.078966497727</v>
      </c>
      <c r="AE448">
        <f>ROW()</f>
        <v>448</v>
      </c>
      <c r="AF448">
        <f t="shared" si="55"/>
        <v>0.80993690851735012</v>
      </c>
      <c r="AG448">
        <f>AG447*(1-(AG$1+AG$5))^($A448-$A447)*(1+2*(E448/E447-1))</f>
        <v>7786332047.6026173</v>
      </c>
      <c r="AK448">
        <f t="shared" si="63"/>
        <v>9.8742539361793114</v>
      </c>
      <c r="AO448">
        <f>AO447*(1-AO$1+H447)^($A448-$A447)*(2-E448/E447)</f>
        <v>8.6944747375964901</v>
      </c>
    </row>
    <row r="449" spans="1:41" x14ac:dyDescent="0.25">
      <c r="A449" s="1">
        <v>38713</v>
      </c>
      <c r="B449" s="12">
        <v>11.57</v>
      </c>
      <c r="C449" s="12">
        <v>13.47</v>
      </c>
      <c r="D449">
        <v>97735.39</v>
      </c>
      <c r="E449">
        <v>97660.59</v>
      </c>
      <c r="F449">
        <v>99197.39</v>
      </c>
      <c r="G449">
        <v>99122.39</v>
      </c>
      <c r="H449">
        <f>(1/(1-91/360*VLOOKUP($A449,Tbills!$B$4:$C$974,2,1)/100))^((1)/91)-1</f>
        <v>1.0901707662402949E-4</v>
      </c>
      <c r="I449" s="2">
        <f t="shared" si="62"/>
        <v>64534.448024450066</v>
      </c>
      <c r="L449">
        <f t="shared" si="56"/>
        <v>40500884361.257118</v>
      </c>
      <c r="O449">
        <f t="shared" si="57"/>
        <v>41670905.53851153</v>
      </c>
      <c r="R449">
        <f t="shared" si="58"/>
        <v>14.427669960589805</v>
      </c>
      <c r="U449" s="2">
        <f t="shared" si="59"/>
        <v>180.69218937744091</v>
      </c>
      <c r="X449">
        <f t="shared" si="60"/>
        <v>28.774044518562587</v>
      </c>
      <c r="AB449">
        <f t="shared" si="61"/>
        <v>62269.673432463664</v>
      </c>
      <c r="AE449">
        <f>ROW()</f>
        <v>449</v>
      </c>
      <c r="AF449">
        <f t="shared" si="55"/>
        <v>0.85894580549368971</v>
      </c>
      <c r="AG449">
        <f>AG448*(1-(AG$1+AG$5))^($A449-$A448)*(1+2*(E449/E448-1))</f>
        <v>8050304063.8800831</v>
      </c>
      <c r="AK449">
        <f t="shared" si="63"/>
        <v>9.704379325626979</v>
      </c>
      <c r="AO449">
        <f>AO448*(1-AO$1+H448)^($A449-$A448)*(2-E449/E448)</f>
        <v>8.5489420275016812</v>
      </c>
    </row>
    <row r="450" spans="1:41" x14ac:dyDescent="0.25">
      <c r="A450" s="1">
        <v>38714</v>
      </c>
      <c r="B450" s="12">
        <v>11.35</v>
      </c>
      <c r="C450" s="12">
        <v>13.3</v>
      </c>
      <c r="D450">
        <v>96829.71</v>
      </c>
      <c r="E450">
        <v>96744.95</v>
      </c>
      <c r="F450">
        <v>98803.73</v>
      </c>
      <c r="G450">
        <v>98718.22</v>
      </c>
      <c r="H450">
        <f>(1/(1-91/360*VLOOKUP($A450,Tbills!$B$4:$C$974,2,1)/100))^((1)/91)-1</f>
        <v>1.0901707662402949E-4</v>
      </c>
      <c r="I450" s="2">
        <f t="shared" si="62"/>
        <v>63934.870653837657</v>
      </c>
      <c r="L450">
        <f t="shared" si="56"/>
        <v>39743969051.39209</v>
      </c>
      <c r="O450">
        <f t="shared" si="57"/>
        <v>41083477.863156363</v>
      </c>
      <c r="R450">
        <f t="shared" si="58"/>
        <v>14.494649712390235</v>
      </c>
      <c r="U450" s="2">
        <f t="shared" si="59"/>
        <v>179.97073280973018</v>
      </c>
      <c r="X450">
        <f t="shared" si="60"/>
        <v>28.893451304322976</v>
      </c>
      <c r="AB450">
        <f t="shared" si="61"/>
        <v>61683.698676709348</v>
      </c>
      <c r="AE450">
        <f>ROW()</f>
        <v>450</v>
      </c>
      <c r="AF450">
        <f t="shared" si="55"/>
        <v>0.85338345864661647</v>
      </c>
      <c r="AG450">
        <f>AG449*(1-(AG$1+AG$5))^($A450-$A449)*(1+2*(E450/E449-1))</f>
        <v>7899082800.4652672</v>
      </c>
      <c r="AK450">
        <f t="shared" si="63"/>
        <v>9.7949088107452997</v>
      </c>
      <c r="AO450">
        <f>AO449*(1-AO$1+H449)^($A450-$A449)*(2-E450/E449)</f>
        <v>8.6297162193358741</v>
      </c>
    </row>
    <row r="451" spans="1:41" x14ac:dyDescent="0.25">
      <c r="A451" s="1">
        <v>38715</v>
      </c>
      <c r="B451" s="12">
        <v>11.61</v>
      </c>
      <c r="C451" s="12">
        <v>13.42</v>
      </c>
      <c r="D451">
        <v>96818.1</v>
      </c>
      <c r="E451">
        <v>96722.8</v>
      </c>
      <c r="F451">
        <v>98598.81</v>
      </c>
      <c r="G451">
        <v>98502.71</v>
      </c>
      <c r="H451">
        <f>(1/(1-91/360*VLOOKUP($A451,Tbills!$B$4:$C$974,2,1)/100))^((1)/91)-1</f>
        <v>1.0901707662402949E-4</v>
      </c>
      <c r="I451" s="2">
        <f t="shared" si="62"/>
        <v>63925.646012145648</v>
      </c>
      <c r="L451">
        <f t="shared" si="56"/>
        <v>39728305052.574028</v>
      </c>
      <c r="O451">
        <f t="shared" si="57"/>
        <v>41067984.633076318</v>
      </c>
      <c r="R451">
        <f t="shared" si="58"/>
        <v>14.495653693072956</v>
      </c>
      <c r="U451" s="2">
        <f t="shared" si="59"/>
        <v>179.5930923458269</v>
      </c>
      <c r="X451">
        <f t="shared" si="60"/>
        <v>28.958613847978267</v>
      </c>
      <c r="AB451">
        <f t="shared" si="61"/>
        <v>61667.425926781965</v>
      </c>
      <c r="AE451">
        <f>ROW()</f>
        <v>451</v>
      </c>
      <c r="AF451">
        <f t="shared" si="55"/>
        <v>0.86512667660208642</v>
      </c>
      <c r="AG451">
        <f>AG450*(1-(AG$1+AG$5))^($A451-$A450)*(1+2*(E451/E450-1))</f>
        <v>7895199704.2750864</v>
      </c>
      <c r="AK451">
        <f t="shared" si="63"/>
        <v>9.7966950741098824</v>
      </c>
      <c r="AO451">
        <f>AO450*(1-AO$1+H450)^($A451-$A450)*(2-E451/E450)</f>
        <v>8.6323137620698418</v>
      </c>
    </row>
    <row r="452" spans="1:41" x14ac:dyDescent="0.25">
      <c r="A452" s="1">
        <v>38716</v>
      </c>
      <c r="B452" s="12">
        <v>12.07</v>
      </c>
      <c r="C452" s="12">
        <v>13.42</v>
      </c>
      <c r="D452">
        <v>97431.24</v>
      </c>
      <c r="E452">
        <v>97324.79</v>
      </c>
      <c r="F452">
        <v>98909.24</v>
      </c>
      <c r="G452">
        <v>98802.1</v>
      </c>
      <c r="H452">
        <f>(1/(1-91/360*VLOOKUP($A452,Tbills!$B$4:$C$974,2,1)/100))^((1)/91)-1</f>
        <v>1.0901707662402949E-4</v>
      </c>
      <c r="I452" s="2">
        <f t="shared" si="62"/>
        <v>64328.912561673176</v>
      </c>
      <c r="L452">
        <f t="shared" si="56"/>
        <v>40225399238.245514</v>
      </c>
      <c r="O452">
        <f t="shared" si="57"/>
        <v>41449990.389529355</v>
      </c>
      <c r="R452">
        <f t="shared" si="58"/>
        <v>14.449890927203917</v>
      </c>
      <c r="U452" s="2">
        <f t="shared" si="59"/>
        <v>180.15413307543827</v>
      </c>
      <c r="X452">
        <f t="shared" si="60"/>
        <v>28.872676354738996</v>
      </c>
      <c r="AB452">
        <f t="shared" si="61"/>
        <v>62049.072465719044</v>
      </c>
      <c r="AE452">
        <f>ROW()</f>
        <v>452</v>
      </c>
      <c r="AF452">
        <f t="shared" si="55"/>
        <v>0.89940387481371087</v>
      </c>
      <c r="AG452">
        <f>AG451*(1-(AG$1+AG$5))^($A452-$A451)*(1+2*(E452/E451-1))</f>
        <v>7993207706.4631662</v>
      </c>
      <c r="AK452">
        <f t="shared" si="63"/>
        <v>9.7352682864601903</v>
      </c>
      <c r="AO452">
        <f>AO451*(1-AO$1+H451)^($A452-$A451)*(2-E452/E451)</f>
        <v>8.57920529760578</v>
      </c>
    </row>
    <row r="453" spans="1:41" x14ac:dyDescent="0.25">
      <c r="A453" s="1">
        <v>38720</v>
      </c>
      <c r="B453" s="12">
        <v>11.14</v>
      </c>
      <c r="C453" s="12">
        <v>12.77</v>
      </c>
      <c r="D453">
        <v>94954.22</v>
      </c>
      <c r="E453">
        <v>94808.03</v>
      </c>
      <c r="F453">
        <v>98268.9</v>
      </c>
      <c r="G453">
        <v>98119.360000000001</v>
      </c>
      <c r="H453">
        <f>(1/(1-91/360*VLOOKUP($A453,Tbills!$B$4:$C$974,2,1)/100))^((1)/91)-1</f>
        <v>1.1364759365917187E-4</v>
      </c>
      <c r="I453" s="2">
        <f t="shared" si="62"/>
        <v>62687.347188912572</v>
      </c>
      <c r="L453">
        <f t="shared" si="56"/>
        <v>38155434385.012535</v>
      </c>
      <c r="O453">
        <f t="shared" si="57"/>
        <v>39836812.761732385</v>
      </c>
      <c r="R453">
        <f t="shared" si="58"/>
        <v>14.634077170872697</v>
      </c>
      <c r="U453" s="2">
        <f t="shared" si="59"/>
        <v>178.97035553672407</v>
      </c>
      <c r="X453">
        <f t="shared" si="60"/>
        <v>29.081107531431485</v>
      </c>
      <c r="AB453">
        <f t="shared" si="61"/>
        <v>60436.091951450144</v>
      </c>
      <c r="AE453">
        <f>ROW()</f>
        <v>453</v>
      </c>
      <c r="AF453">
        <f t="shared" si="55"/>
        <v>0.8723570869224746</v>
      </c>
      <c r="AG453">
        <f>AG452*(1-(AG$1+AG$5))^($A453-$A452)*(1+2*(E453/E452-1))</f>
        <v>7578787041.4947853</v>
      </c>
      <c r="AK453">
        <f t="shared" si="63"/>
        <v>9.9851559508587808</v>
      </c>
      <c r="AO453">
        <f>AO452*(1-AO$1+H452)^($A453-$A452)*(2-E453/E452)</f>
        <v>8.8035944018354311</v>
      </c>
    </row>
    <row r="454" spans="1:41" x14ac:dyDescent="0.25">
      <c r="A454" s="1">
        <v>38721</v>
      </c>
      <c r="B454" s="12">
        <v>11.37</v>
      </c>
      <c r="C454" s="12">
        <v>12.84</v>
      </c>
      <c r="D454">
        <v>94124.71</v>
      </c>
      <c r="E454">
        <v>93969.02</v>
      </c>
      <c r="F454">
        <v>97562.96</v>
      </c>
      <c r="G454">
        <v>97403.35</v>
      </c>
      <c r="H454">
        <f>(1/(1-91/360*VLOOKUP($A454,Tbills!$B$4:$C$974,2,1)/100))^((1)/91)-1</f>
        <v>1.1364759365917187E-4</v>
      </c>
      <c r="I454" s="2">
        <f t="shared" si="62"/>
        <v>62138.201981615028</v>
      </c>
      <c r="L454">
        <f t="shared" si="56"/>
        <v>37482681468.36602</v>
      </c>
      <c r="O454">
        <f t="shared" si="57"/>
        <v>39306680.328996137</v>
      </c>
      <c r="R454">
        <f t="shared" si="58"/>
        <v>14.698165325376534</v>
      </c>
      <c r="U454" s="2">
        <f t="shared" si="59"/>
        <v>177.68034322180205</v>
      </c>
      <c r="X454">
        <f t="shared" si="60"/>
        <v>29.295567826641388</v>
      </c>
      <c r="AB454">
        <f t="shared" si="61"/>
        <v>59899.170255895566</v>
      </c>
      <c r="AE454">
        <f>ROW()</f>
        <v>454</v>
      </c>
      <c r="AF454">
        <f t="shared" si="55"/>
        <v>0.88551401869158874</v>
      </c>
      <c r="AG454">
        <f>AG453*(1-(AG$1+AG$5))^($A454-$A453)*(1+2*(E454/E453-1))</f>
        <v>7444398201.7921848</v>
      </c>
      <c r="AK454">
        <f t="shared" si="63"/>
        <v>10.073051078360823</v>
      </c>
      <c r="AO454">
        <f>AO453*(1-AO$1+H453)^($A454-$A453)*(2-E454/E453)</f>
        <v>8.8821832665216895</v>
      </c>
    </row>
    <row r="455" spans="1:41" x14ac:dyDescent="0.25">
      <c r="A455" s="1">
        <v>38722</v>
      </c>
      <c r="B455" s="12">
        <v>11.31</v>
      </c>
      <c r="C455" s="12">
        <v>12.79</v>
      </c>
      <c r="D455">
        <v>93676.12</v>
      </c>
      <c r="E455">
        <v>93510.49</v>
      </c>
      <c r="F455">
        <v>97659.25</v>
      </c>
      <c r="G455">
        <v>97488.41</v>
      </c>
      <c r="H455">
        <f>(1/(1-91/360*VLOOKUP($A455,Tbills!$B$4:$C$974,2,1)/100))^((1)/91)-1</f>
        <v>1.1364759365917187E-4</v>
      </c>
      <c r="I455" s="2">
        <f t="shared" si="62"/>
        <v>61840.548905566182</v>
      </c>
      <c r="L455">
        <f t="shared" si="56"/>
        <v>37119421822.466927</v>
      </c>
      <c r="O455">
        <f t="shared" si="57"/>
        <v>39017664.89857547</v>
      </c>
      <c r="R455">
        <f t="shared" si="58"/>
        <v>14.733359754241649</v>
      </c>
      <c r="U455" s="2">
        <f t="shared" si="59"/>
        <v>177.85136851193545</v>
      </c>
      <c r="X455">
        <f t="shared" si="60"/>
        <v>29.272228587573785</v>
      </c>
      <c r="AB455">
        <f t="shared" si="61"/>
        <v>59604.808852736598</v>
      </c>
      <c r="AE455">
        <f>ROW()</f>
        <v>455</v>
      </c>
      <c r="AF455">
        <f t="shared" ref="AF455:AF518" si="64">B455/C455</f>
        <v>0.88428459734167331</v>
      </c>
      <c r="AG455">
        <f>AG454*(1-(AG$1+AG$5))^($A455-$A454)*(1+2*(E455/E454-1))</f>
        <v>7371498607.9692163</v>
      </c>
      <c r="AK455">
        <f t="shared" si="63"/>
        <v>10.121731961463082</v>
      </c>
      <c r="AO455">
        <f>AO454*(1-AO$1+H454)^($A455-$A454)*(2-E455/E454)</f>
        <v>8.9262088939812969</v>
      </c>
    </row>
    <row r="456" spans="1:41" x14ac:dyDescent="0.25">
      <c r="A456" s="1">
        <v>38723</v>
      </c>
      <c r="B456" s="12">
        <v>11</v>
      </c>
      <c r="C456" s="12">
        <v>12.44</v>
      </c>
      <c r="D456">
        <v>92031.23</v>
      </c>
      <c r="E456">
        <v>91857.88</v>
      </c>
      <c r="F456">
        <v>97042.04</v>
      </c>
      <c r="G456">
        <v>96861.2</v>
      </c>
      <c r="H456">
        <f>(1/(1-91/360*VLOOKUP($A456,Tbills!$B$4:$C$974,2,1)/100))^((1)/91)-1</f>
        <v>1.1364759365917187E-4</v>
      </c>
      <c r="I456" s="2">
        <f t="shared" si="62"/>
        <v>60753.188821462441</v>
      </c>
      <c r="L456">
        <f t="shared" ref="L456:L519" si="65">L455*(1-L$1+H456)^($A456-$A455)*(1+2*(E456/E455-1))</f>
        <v>35809850179.24894</v>
      </c>
      <c r="O456">
        <f t="shared" ref="O456:O519" si="66">O455*(1-(O$1+O$5))^($A456-$A455)*(1+1.5*(E456/E455-1))</f>
        <v>37982046.681760617</v>
      </c>
      <c r="R456">
        <f t="shared" ref="R456:R519" si="67">R455*(1-IF($A456&lt;=R451,R$1,R$1+IF(AND(WEEKDAY($A456)&lt;&gt;1,WEEKDAY($A456)&lt;&gt;7),S$1,0)))^($A456-$A455)*(1-0.5*(E456/E455-1))</f>
        <v>14.86287910366454</v>
      </c>
      <c r="U456" s="2">
        <f t="shared" ref="U456:U519" si="68">U455*$F456/$F455*(1-U$1)^($A456-$A455)</f>
        <v>176.7230321740735</v>
      </c>
      <c r="X456">
        <f t="shared" ref="X456:X519" si="69">X455*(1-X$1+H456)^($A456-$A455)*(2-G456/G455)</f>
        <v>29.46281545366935</v>
      </c>
      <c r="AB456">
        <f t="shared" ref="AB456:AB519" si="70">AB455*$E456/$E455*(1-(AB$1+AB$5+IF(AND(WEEKDAY(A456)&lt;&gt;1,WEEKDAY(A456)&lt;&gt;7),IF(A456&lt;AC$2,AC$1,AC$3),0)))^($A456-$A455)</f>
        <v>58549.372236128904</v>
      </c>
      <c r="AE456">
        <f>ROW()</f>
        <v>456</v>
      </c>
      <c r="AF456">
        <f t="shared" si="64"/>
        <v>0.88424437299035374</v>
      </c>
      <c r="AG456">
        <f>AG455*(1-(AG$1+AG$5))^($A456-$A455)*(1+2*(E456/E455-1))</f>
        <v>7110706129.3233051</v>
      </c>
      <c r="AK456">
        <f t="shared" si="63"/>
        <v>10.300133479518838</v>
      </c>
      <c r="AO456">
        <f>AO455*(1-AO$1+H455)^($A456-$A455)*(2-E456/E455)</f>
        <v>9.0846580870730005</v>
      </c>
    </row>
    <row r="457" spans="1:41" x14ac:dyDescent="0.25">
      <c r="A457" s="1">
        <v>38726</v>
      </c>
      <c r="B457" s="12">
        <v>11.13</v>
      </c>
      <c r="C457" s="12">
        <v>12.5</v>
      </c>
      <c r="D457">
        <v>90367</v>
      </c>
      <c r="E457">
        <v>90165.46</v>
      </c>
      <c r="F457">
        <v>96421.37</v>
      </c>
      <c r="G457">
        <v>96208.66</v>
      </c>
      <c r="H457">
        <f>(1/(1-91/360*VLOOKUP($A457,Tbills!$B$4:$C$974,2,1)/100))^((1)/91)-1</f>
        <v>1.1589340302253781E-4</v>
      </c>
      <c r="I457" s="2">
        <f t="shared" ref="I457:I520" si="71">I456*$D457/$D456*(1-I$1)^($A457-$A456)</f>
        <v>59650.205920962442</v>
      </c>
      <c r="L457">
        <f t="shared" si="65"/>
        <v>34497619764.055634</v>
      </c>
      <c r="O457">
        <f t="shared" si="66"/>
        <v>36928622.389350042</v>
      </c>
      <c r="R457">
        <f t="shared" si="67"/>
        <v>14.997764279620743</v>
      </c>
      <c r="U457" s="2">
        <f t="shared" si="68"/>
        <v>175.57988707272844</v>
      </c>
      <c r="X457">
        <f t="shared" si="69"/>
        <v>29.668324228225426</v>
      </c>
      <c r="AB457">
        <f t="shared" si="70"/>
        <v>57464.628275902032</v>
      </c>
      <c r="AE457">
        <f>ROW()</f>
        <v>457</v>
      </c>
      <c r="AF457">
        <f t="shared" si="64"/>
        <v>0.89040000000000008</v>
      </c>
      <c r="AG457">
        <f>AG456*(1-(AG$1+AG$5))^($A457-$A456)*(1+2*(E457/E456-1))</f>
        <v>6847993769.7374887</v>
      </c>
      <c r="AK457">
        <f t="shared" ref="AK457:AK520" si="72">AK456*(1-IF($A457&lt;=AK452,AK$1,AK$1+IF(AND(WEEKDAY($A457)&lt;&gt;1,WEEKDAY($A457)&lt;&gt;7),AL$1,0)))^($A457-$A456)*(2-$E457/$E456)</f>
        <v>10.488440904945808</v>
      </c>
      <c r="AO457">
        <f>AO456*(1-AO$1+H456)^($A457-$A456)*(2-E457/E456)</f>
        <v>9.2541648184939369</v>
      </c>
    </row>
    <row r="458" spans="1:41" x14ac:dyDescent="0.25">
      <c r="A458" s="1">
        <v>38727</v>
      </c>
      <c r="B458" s="12">
        <v>10.86</v>
      </c>
      <c r="C458" s="12">
        <v>12.3</v>
      </c>
      <c r="D458">
        <v>88893.17</v>
      </c>
      <c r="E458">
        <v>88684.47</v>
      </c>
      <c r="F458">
        <v>96126.92</v>
      </c>
      <c r="G458">
        <v>95903.71</v>
      </c>
      <c r="H458">
        <f>(1/(1-91/360*VLOOKUP($A458,Tbills!$B$4:$C$974,2,1)/100))^((1)/91)-1</f>
        <v>1.1589340302253781E-4</v>
      </c>
      <c r="I458" s="2">
        <f t="shared" si="71"/>
        <v>58675.917112791038</v>
      </c>
      <c r="L458">
        <f t="shared" si="65"/>
        <v>33366714332.807293</v>
      </c>
      <c r="O458">
        <f t="shared" si="66"/>
        <v>36017565.959764704</v>
      </c>
      <c r="R458">
        <f t="shared" si="67"/>
        <v>15.120251725906719</v>
      </c>
      <c r="U458" s="2">
        <f t="shared" si="68"/>
        <v>175.03943590122518</v>
      </c>
      <c r="X458">
        <f t="shared" si="69"/>
        <v>29.764711578775586</v>
      </c>
      <c r="AB458">
        <f t="shared" si="70"/>
        <v>56518.786933698648</v>
      </c>
      <c r="AE458">
        <f>ROW()</f>
        <v>458</v>
      </c>
      <c r="AF458">
        <f t="shared" si="64"/>
        <v>0.88292682926829258</v>
      </c>
      <c r="AG458">
        <f>AG457*(1-(AG$1+AG$5))^($A458-$A457)*(1+2*(E458/E457-1))</f>
        <v>6622810596.939786</v>
      </c>
      <c r="AK458">
        <f t="shared" si="72"/>
        <v>10.660219616606165</v>
      </c>
      <c r="AO458">
        <f>AO457*(1-AO$1+H457)^($A458-$A457)*(2-E458/E457)</f>
        <v>9.4069089797649088</v>
      </c>
    </row>
    <row r="459" spans="1:41" x14ac:dyDescent="0.25">
      <c r="A459" s="1">
        <v>38728</v>
      </c>
      <c r="B459" s="12">
        <v>10.94</v>
      </c>
      <c r="C459" s="12">
        <v>12.61</v>
      </c>
      <c r="D459">
        <v>87775.72</v>
      </c>
      <c r="E459">
        <v>87559.37</v>
      </c>
      <c r="F459">
        <v>95714.01</v>
      </c>
      <c r="G459">
        <v>95480.65</v>
      </c>
      <c r="H459">
        <f>(1/(1-91/360*VLOOKUP($A459,Tbills!$B$4:$C$974,2,1)/100))^((1)/91)-1</f>
        <v>1.1589340302253781E-4</v>
      </c>
      <c r="I459" s="2">
        <f t="shared" si="71"/>
        <v>57936.906604513104</v>
      </c>
      <c r="L459">
        <f t="shared" si="65"/>
        <v>32522396103.590538</v>
      </c>
      <c r="O459">
        <f t="shared" si="66"/>
        <v>35330967.314687058</v>
      </c>
      <c r="R459">
        <f t="shared" si="67"/>
        <v>15.215475789864943</v>
      </c>
      <c r="U459" s="2">
        <f t="shared" si="68"/>
        <v>174.28331005222867</v>
      </c>
      <c r="X459">
        <f t="shared" si="69"/>
        <v>29.898371647522346</v>
      </c>
      <c r="AB459">
        <f t="shared" si="70"/>
        <v>55799.812963577177</v>
      </c>
      <c r="AE459">
        <f>ROW()</f>
        <v>459</v>
      </c>
      <c r="AF459">
        <f t="shared" si="64"/>
        <v>0.86756542426645522</v>
      </c>
      <c r="AG459">
        <f>AG458*(1-(AG$1+AG$5))^($A459-$A458)*(1+2*(E459/E458-1))</f>
        <v>6454551838.9530849</v>
      </c>
      <c r="AK459">
        <f t="shared" si="72"/>
        <v>10.79495822795081</v>
      </c>
      <c r="AO459">
        <f>AO458*(1-AO$1+H458)^($A459-$A458)*(2-E459/E458)</f>
        <v>9.5270018936129652</v>
      </c>
    </row>
    <row r="460" spans="1:41" x14ac:dyDescent="0.25">
      <c r="A460" s="1">
        <v>38729</v>
      </c>
      <c r="B460" s="12">
        <v>11.2</v>
      </c>
      <c r="C460" s="12">
        <v>12.7</v>
      </c>
      <c r="D460">
        <v>88785.73</v>
      </c>
      <c r="E460">
        <v>88556.74</v>
      </c>
      <c r="F460">
        <v>96049.08</v>
      </c>
      <c r="G460">
        <v>95803.839999999997</v>
      </c>
      <c r="H460">
        <f>(1/(1-91/360*VLOOKUP($A460,Tbills!$B$4:$C$974,2,1)/100))^((1)/91)-1</f>
        <v>1.1589340302253781E-4</v>
      </c>
      <c r="I460" s="2">
        <f t="shared" si="71"/>
        <v>58602.140985008089</v>
      </c>
      <c r="L460">
        <f t="shared" si="65"/>
        <v>33265658692.020992</v>
      </c>
      <c r="O460">
        <f t="shared" si="66"/>
        <v>35933427.570555605</v>
      </c>
      <c r="R460">
        <f t="shared" si="67"/>
        <v>15.128133774096657</v>
      </c>
      <c r="U460" s="2">
        <f t="shared" si="68"/>
        <v>174.88916633109952</v>
      </c>
      <c r="X460">
        <f t="shared" si="69"/>
        <v>29.799520625474745</v>
      </c>
      <c r="AB460">
        <f t="shared" si="70"/>
        <v>56433.449039990446</v>
      </c>
      <c r="AE460">
        <f>ROW()</f>
        <v>460</v>
      </c>
      <c r="AF460">
        <f t="shared" si="64"/>
        <v>0.88188976377952755</v>
      </c>
      <c r="AG460">
        <f>AG459*(1-(AG$1+AG$5))^($A460-$A459)*(1+2*(E460/E459-1))</f>
        <v>6601374204.8587332</v>
      </c>
      <c r="AK460">
        <f t="shared" si="72"/>
        <v>10.671498122734111</v>
      </c>
      <c r="AO460">
        <f>AO459*(1-AO$1+H459)^($A460-$A459)*(2-E460/E459)</f>
        <v>9.4192250439279288</v>
      </c>
    </row>
    <row r="461" spans="1:41" x14ac:dyDescent="0.25">
      <c r="A461" s="1">
        <v>38730</v>
      </c>
      <c r="B461" s="12">
        <v>11.23</v>
      </c>
      <c r="C461" s="12">
        <v>12.74</v>
      </c>
      <c r="D461">
        <v>88567.37</v>
      </c>
      <c r="E461">
        <v>88328.68</v>
      </c>
      <c r="F461">
        <v>96597.83</v>
      </c>
      <c r="G461">
        <v>96340.09</v>
      </c>
      <c r="H461">
        <f>(1/(1-91/360*VLOOKUP($A461,Tbills!$B$4:$C$974,2,1)/100))^((1)/91)-1</f>
        <v>1.1589340302253781E-4</v>
      </c>
      <c r="I461" s="2">
        <f t="shared" si="71"/>
        <v>58456.589216930086</v>
      </c>
      <c r="L461">
        <f t="shared" si="65"/>
        <v>33096660088.788662</v>
      </c>
      <c r="O461">
        <f t="shared" si="66"/>
        <v>35793412.411913097</v>
      </c>
      <c r="R461">
        <f t="shared" si="67"/>
        <v>15.146928745684061</v>
      </c>
      <c r="U461" s="2">
        <f t="shared" si="68"/>
        <v>175.88405869479303</v>
      </c>
      <c r="X461">
        <f t="shared" si="69"/>
        <v>29.635059771769512</v>
      </c>
      <c r="AB461">
        <f t="shared" si="70"/>
        <v>56286.153601655482</v>
      </c>
      <c r="AE461">
        <f>ROW()</f>
        <v>461</v>
      </c>
      <c r="AF461">
        <f t="shared" si="64"/>
        <v>0.88147566718995296</v>
      </c>
      <c r="AG461">
        <f>AG460*(1-(AG$1+AG$5))^($A461-$A460)*(1+2*(E461/E460-1))</f>
        <v>6567151881.1199589</v>
      </c>
      <c r="AK461">
        <f t="shared" si="72"/>
        <v>10.698482102383206</v>
      </c>
      <c r="AO461">
        <f>AO460*(1-AO$1+H460)^($A461-$A460)*(2-E461/E460)</f>
        <v>9.4442275136556812</v>
      </c>
    </row>
    <row r="462" spans="1:41" x14ac:dyDescent="0.25">
      <c r="A462" s="1">
        <v>38734</v>
      </c>
      <c r="B462" s="12">
        <v>11.91</v>
      </c>
      <c r="C462" s="12">
        <v>13.25</v>
      </c>
      <c r="D462">
        <v>89674.39</v>
      </c>
      <c r="E462">
        <v>89391.76</v>
      </c>
      <c r="F462">
        <v>96799.96</v>
      </c>
      <c r="G462">
        <v>96497.01</v>
      </c>
      <c r="H462">
        <f>(1/(1-91/360*VLOOKUP($A462,Tbills!$B$4:$C$974,2,1)/100))^((1)/91)-1</f>
        <v>1.1926298723730078E-4</v>
      </c>
      <c r="I462" s="2">
        <f t="shared" si="71"/>
        <v>59181.476405313399</v>
      </c>
      <c r="L462">
        <f t="shared" si="65"/>
        <v>33903371260.141666</v>
      </c>
      <c r="O462">
        <f t="shared" si="66"/>
        <v>36434688.328878686</v>
      </c>
      <c r="R462">
        <f t="shared" si="67"/>
        <v>15.053056070379265</v>
      </c>
      <c r="U462" s="2">
        <f t="shared" si="68"/>
        <v>176.23490435449014</v>
      </c>
      <c r="X462">
        <f t="shared" si="69"/>
        <v>29.596528212217546</v>
      </c>
      <c r="AB462">
        <f t="shared" si="70"/>
        <v>56955.641979360465</v>
      </c>
      <c r="AE462">
        <f>ROW()</f>
        <v>462</v>
      </c>
      <c r="AF462">
        <f t="shared" si="64"/>
        <v>0.89886792452830189</v>
      </c>
      <c r="AG462">
        <f>AG461*(1-(AG$1+AG$5))^($A462-$A461)*(1+2*(E462/E461-1))</f>
        <v>6724323341.2984409</v>
      </c>
      <c r="AK462">
        <f t="shared" si="72"/>
        <v>10.567751484382528</v>
      </c>
      <c r="AO462">
        <f>AO461*(1-AO$1+H461)^($A462-$A461)*(2-E462/E461)</f>
        <v>9.3335068338863323</v>
      </c>
    </row>
    <row r="463" spans="1:41" x14ac:dyDescent="0.25">
      <c r="A463" s="1">
        <v>38735</v>
      </c>
      <c r="B463" s="12">
        <v>12.25</v>
      </c>
      <c r="C463" s="12">
        <v>13.34</v>
      </c>
      <c r="D463">
        <v>90918.19</v>
      </c>
      <c r="E463">
        <v>90620.98</v>
      </c>
      <c r="F463">
        <v>97409.59</v>
      </c>
      <c r="G463">
        <v>97093.22</v>
      </c>
      <c r="H463">
        <f>(1/(1-91/360*VLOOKUP($A463,Tbills!$B$4:$C$974,2,1)/100))^((1)/91)-1</f>
        <v>1.1926298723730078E-4</v>
      </c>
      <c r="I463" s="2">
        <f t="shared" si="71"/>
        <v>60000.871110848231</v>
      </c>
      <c r="L463">
        <f t="shared" si="65"/>
        <v>34838357006.565292</v>
      </c>
      <c r="O463">
        <f t="shared" si="66"/>
        <v>37184951.579176143</v>
      </c>
      <c r="R463">
        <f t="shared" si="67"/>
        <v>14.948883494280386</v>
      </c>
      <c r="U463" s="2">
        <f t="shared" si="68"/>
        <v>177.34047808484948</v>
      </c>
      <c r="X463">
        <f t="shared" si="69"/>
        <v>29.416085132796557</v>
      </c>
      <c r="AB463">
        <f t="shared" si="70"/>
        <v>57736.822064546526</v>
      </c>
      <c r="AE463">
        <f>ROW()</f>
        <v>463</v>
      </c>
      <c r="AF463">
        <f t="shared" si="64"/>
        <v>0.91829085457271364</v>
      </c>
      <c r="AG463">
        <f>AG462*(1-(AG$1+AG$5))^($A463-$A462)*(1+2*(E463/E462-1))</f>
        <v>6909021932.9280949</v>
      </c>
      <c r="AK463">
        <f t="shared" si="72"/>
        <v>10.421949625396987</v>
      </c>
      <c r="AO463">
        <f>AO462*(1-AO$1+H462)^($A463-$A462)*(2-E463/E462)</f>
        <v>9.2059197877185159</v>
      </c>
    </row>
    <row r="464" spans="1:41" x14ac:dyDescent="0.25">
      <c r="A464" s="1">
        <v>38736</v>
      </c>
      <c r="B464" s="12">
        <v>11.98</v>
      </c>
      <c r="C464" s="12">
        <v>13.14</v>
      </c>
      <c r="D464">
        <v>89846.18</v>
      </c>
      <c r="E464">
        <v>89541.66</v>
      </c>
      <c r="F464">
        <v>96859.15</v>
      </c>
      <c r="G464">
        <v>96532.99</v>
      </c>
      <c r="H464">
        <f>(1/(1-91/360*VLOOKUP($A464,Tbills!$B$4:$C$974,2,1)/100))^((1)/91)-1</f>
        <v>1.1926298723730078E-4</v>
      </c>
      <c r="I464" s="2">
        <f t="shared" si="71"/>
        <v>59291.95926449434</v>
      </c>
      <c r="L464">
        <f t="shared" si="65"/>
        <v>34011007374.88728</v>
      </c>
      <c r="O464">
        <f t="shared" si="66"/>
        <v>36519396.873129241</v>
      </c>
      <c r="R464">
        <f t="shared" si="67"/>
        <v>15.037226289834415</v>
      </c>
      <c r="U464" s="2">
        <f t="shared" si="68"/>
        <v>176.33406659738702</v>
      </c>
      <c r="X464">
        <f t="shared" si="69"/>
        <v>29.588250809422981</v>
      </c>
      <c r="AB464">
        <f t="shared" si="70"/>
        <v>57047.172120273703</v>
      </c>
      <c r="AE464">
        <f>ROW()</f>
        <v>464</v>
      </c>
      <c r="AF464">
        <f t="shared" si="64"/>
        <v>0.9117199391171994</v>
      </c>
      <c r="AG464">
        <f>AG463*(1-(AG$1+AG$5))^($A464-$A463)*(1+2*(E464/E463-1))</f>
        <v>6744218072.8066797</v>
      </c>
      <c r="AK464">
        <f t="shared" si="72"/>
        <v>10.545586633135271</v>
      </c>
      <c r="AO464">
        <f>AO463*(1-AO$1+H463)^($A464-$A463)*(2-E464/E463)</f>
        <v>9.3163311972974494</v>
      </c>
    </row>
    <row r="465" spans="1:41" x14ac:dyDescent="0.25">
      <c r="A465" s="1">
        <v>38737</v>
      </c>
      <c r="B465" s="12">
        <v>14.56</v>
      </c>
      <c r="C465" s="12">
        <v>14.57</v>
      </c>
      <c r="D465">
        <v>92658.12</v>
      </c>
      <c r="E465">
        <v>92333.39</v>
      </c>
      <c r="F465">
        <v>97956.18</v>
      </c>
      <c r="G465">
        <v>97614.81</v>
      </c>
      <c r="H465">
        <f>(1/(1-91/360*VLOOKUP($A465,Tbills!$B$4:$C$974,2,1)/100))^((1)/91)-1</f>
        <v>1.1926298723730078E-4</v>
      </c>
      <c r="I465" s="2">
        <f t="shared" si="71"/>
        <v>61146.144623699976</v>
      </c>
      <c r="L465">
        <f t="shared" si="65"/>
        <v>36134473676.249947</v>
      </c>
      <c r="O465">
        <f t="shared" si="66"/>
        <v>38226011.375242963</v>
      </c>
      <c r="R465">
        <f t="shared" si="67"/>
        <v>14.802141790579892</v>
      </c>
      <c r="U465" s="2">
        <f t="shared" si="68"/>
        <v>178.32688383289855</v>
      </c>
      <c r="X465">
        <f t="shared" si="69"/>
        <v>29.259070153708375</v>
      </c>
      <c r="AB465">
        <f t="shared" si="70"/>
        <v>58823.737968963673</v>
      </c>
      <c r="AE465">
        <f>ROW()</f>
        <v>465</v>
      </c>
      <c r="AF465">
        <f t="shared" si="64"/>
        <v>0.99931365820178453</v>
      </c>
      <c r="AG465">
        <f>AG464*(1-(AG$1+AG$5))^($A465-$A464)*(1+2*(E465/E464-1))</f>
        <v>7164519111.0962191</v>
      </c>
      <c r="AK465">
        <f t="shared" si="72"/>
        <v>10.216320467634858</v>
      </c>
      <c r="AO465">
        <f>AO464*(1-AO$1+H464)^($A465-$A464)*(2-E465/E464)</f>
        <v>9.0266092286642454</v>
      </c>
    </row>
    <row r="466" spans="1:41" x14ac:dyDescent="0.25">
      <c r="A466" s="1">
        <v>38740</v>
      </c>
      <c r="B466" s="12">
        <v>13.93</v>
      </c>
      <c r="C466" s="12">
        <v>14.66</v>
      </c>
      <c r="D466">
        <v>93955.26</v>
      </c>
      <c r="E466">
        <v>93592.94</v>
      </c>
      <c r="F466">
        <v>97305.67</v>
      </c>
      <c r="G466">
        <v>96931.64</v>
      </c>
      <c r="H466">
        <f>(1/(1-91/360*VLOOKUP($A466,Tbills!$B$4:$C$974,2,1)/100))^((1)/91)-1</f>
        <v>1.1982468616444919E-4</v>
      </c>
      <c r="I466" s="2">
        <f t="shared" si="71"/>
        <v>61997.606637598154</v>
      </c>
      <c r="L466">
        <f t="shared" si="65"/>
        <v>37128628331.768684</v>
      </c>
      <c r="O466">
        <f t="shared" si="66"/>
        <v>39004248.2429851</v>
      </c>
      <c r="R466">
        <f t="shared" si="67"/>
        <v>14.699187727892612</v>
      </c>
      <c r="U466" s="2">
        <f t="shared" si="68"/>
        <v>177.12968813984725</v>
      </c>
      <c r="X466">
        <f t="shared" si="69"/>
        <v>29.471166396741534</v>
      </c>
      <c r="AB466">
        <f t="shared" si="70"/>
        <v>59619.935447902833</v>
      </c>
      <c r="AE466">
        <f>ROW()</f>
        <v>466</v>
      </c>
      <c r="AF466">
        <f t="shared" si="64"/>
        <v>0.95020463847203274</v>
      </c>
      <c r="AG466">
        <f>AG465*(1-(AG$1+AG$5))^($A466-$A465)*(1+2*(E466/E465-1))</f>
        <v>7359242173.0698299</v>
      </c>
      <c r="AK466">
        <f t="shared" si="72"/>
        <v>10.075548348144267</v>
      </c>
      <c r="AO466">
        <f>AO465*(1-AO$1+H465)^($A466-$A465)*(2-E466/E465)</f>
        <v>8.9056721230453189</v>
      </c>
    </row>
    <row r="467" spans="1:41" x14ac:dyDescent="0.25">
      <c r="A467" s="1">
        <v>38741</v>
      </c>
      <c r="B467" s="12">
        <v>13.31</v>
      </c>
      <c r="C467" s="12">
        <v>14.1</v>
      </c>
      <c r="D467">
        <v>92636.71</v>
      </c>
      <c r="E467">
        <v>92268.26</v>
      </c>
      <c r="F467">
        <v>96541.03</v>
      </c>
      <c r="G467">
        <v>96158.32</v>
      </c>
      <c r="H467">
        <f>(1/(1-91/360*VLOOKUP($A467,Tbills!$B$4:$C$974,2,1)/100))^((1)/91)-1</f>
        <v>1.1982468616444919E-4</v>
      </c>
      <c r="I467" s="2">
        <f t="shared" si="71"/>
        <v>61126.053674757866</v>
      </c>
      <c r="L467">
        <f t="shared" si="65"/>
        <v>36080310555.13884</v>
      </c>
      <c r="O467">
        <f t="shared" si="66"/>
        <v>38174884.113332599</v>
      </c>
      <c r="R467">
        <f t="shared" si="67"/>
        <v>14.802541986134248</v>
      </c>
      <c r="U467" s="2">
        <f t="shared" si="68"/>
        <v>175.73349601113972</v>
      </c>
      <c r="X467">
        <f t="shared" si="69"/>
        <v>29.708747993405261</v>
      </c>
      <c r="AB467">
        <f t="shared" si="70"/>
        <v>58774.047610683832</v>
      </c>
      <c r="AE467">
        <f>ROW()</f>
        <v>467</v>
      </c>
      <c r="AF467">
        <f t="shared" si="64"/>
        <v>0.94397163120567384</v>
      </c>
      <c r="AG467">
        <f>AG466*(1-(AG$1+AG$5))^($A467-$A466)*(1+2*(E467/E466-1))</f>
        <v>7150681190.5611506</v>
      </c>
      <c r="AK467">
        <f t="shared" si="72"/>
        <v>10.217678034352931</v>
      </c>
      <c r="AO467">
        <f>AO466*(1-AO$1+H466)^($A467-$A466)*(2-E467/E466)</f>
        <v>9.0324678991538878</v>
      </c>
    </row>
    <row r="468" spans="1:41" x14ac:dyDescent="0.25">
      <c r="A468" s="1">
        <v>38742</v>
      </c>
      <c r="B468" s="12">
        <v>12.87</v>
      </c>
      <c r="C468" s="12">
        <v>13.59</v>
      </c>
      <c r="D468">
        <v>91089.75</v>
      </c>
      <c r="E468">
        <v>90716.4</v>
      </c>
      <c r="F468">
        <v>95972</v>
      </c>
      <c r="G468">
        <v>95580.02</v>
      </c>
      <c r="H468">
        <f>(1/(1-91/360*VLOOKUP($A468,Tbills!$B$4:$C$974,2,1)/100))^((1)/91)-1</f>
        <v>1.1982468616444919E-4</v>
      </c>
      <c r="I468" s="2">
        <f t="shared" si="71"/>
        <v>60103.831203621216</v>
      </c>
      <c r="L468">
        <f t="shared" si="65"/>
        <v>34869242684.14753</v>
      </c>
      <c r="O468">
        <f t="shared" si="66"/>
        <v>37210534.979347117</v>
      </c>
      <c r="R468">
        <f t="shared" si="67"/>
        <v>14.926349190524913</v>
      </c>
      <c r="U468" s="2">
        <f t="shared" si="68"/>
        <v>174.69343178068627</v>
      </c>
      <c r="X468">
        <f t="shared" si="69"/>
        <v>29.889893422897075</v>
      </c>
      <c r="AB468">
        <f t="shared" si="70"/>
        <v>57783.512123651686</v>
      </c>
      <c r="AE468">
        <f>ROW()</f>
        <v>468</v>
      </c>
      <c r="AF468">
        <f t="shared" si="64"/>
        <v>0.94701986754966883</v>
      </c>
      <c r="AG468">
        <f>AG467*(1-(AG$1+AG$5))^($A468-$A467)*(1+2*(E468/E467-1))</f>
        <v>6909913693.266098</v>
      </c>
      <c r="AK468">
        <f t="shared" si="72"/>
        <v>10.389045280289658</v>
      </c>
      <c r="AO468">
        <f>AO467*(1-AO$1+H467)^($A468-$A467)*(2-E468/E467)</f>
        <v>9.1851458095891605</v>
      </c>
    </row>
    <row r="469" spans="1:41" x14ac:dyDescent="0.25">
      <c r="A469" s="1">
        <v>38743</v>
      </c>
      <c r="B469" s="12">
        <v>12.42</v>
      </c>
      <c r="C469" s="12">
        <v>13.24</v>
      </c>
      <c r="D469">
        <v>88923.17</v>
      </c>
      <c r="E469">
        <v>88547.83</v>
      </c>
      <c r="F469">
        <v>95129.95</v>
      </c>
      <c r="G469">
        <v>94729.96</v>
      </c>
      <c r="H469">
        <f>(1/(1-91/360*VLOOKUP($A469,Tbills!$B$4:$C$974,2,1)/100))^((1)/91)-1</f>
        <v>1.1982468616444919E-4</v>
      </c>
      <c r="I469" s="2">
        <f t="shared" si="71"/>
        <v>58672.8240973508</v>
      </c>
      <c r="L469">
        <f t="shared" si="65"/>
        <v>33204625969.825005</v>
      </c>
      <c r="O469">
        <f t="shared" si="66"/>
        <v>35875052.650324285</v>
      </c>
      <c r="R469">
        <f t="shared" si="67"/>
        <v>15.10407310555469</v>
      </c>
      <c r="U469" s="2">
        <f t="shared" si="68"/>
        <v>173.15646449503902</v>
      </c>
      <c r="X469">
        <f t="shared" si="69"/>
        <v>30.158223212130995</v>
      </c>
      <c r="AB469">
        <f t="shared" si="70"/>
        <v>56400.234331886437</v>
      </c>
      <c r="AE469">
        <f>ROW()</f>
        <v>469</v>
      </c>
      <c r="AF469">
        <f t="shared" si="64"/>
        <v>0.9380664652567976</v>
      </c>
      <c r="AG469">
        <f>AG468*(1-(AG$1+AG$5))^($A469-$A468)*(1+2*(E469/E468-1))</f>
        <v>6579329841.9902687</v>
      </c>
      <c r="AK469">
        <f t="shared" si="72"/>
        <v>10.636899332728234</v>
      </c>
      <c r="AO469">
        <f>AO468*(1-AO$1+H468)^($A469-$A468)*(2-E469/E468)</f>
        <v>9.4054952305292172</v>
      </c>
    </row>
    <row r="470" spans="1:41" x14ac:dyDescent="0.25">
      <c r="A470" s="1">
        <v>38744</v>
      </c>
      <c r="B470" s="12">
        <v>11.97</v>
      </c>
      <c r="C470" s="12">
        <v>12.76</v>
      </c>
      <c r="D470">
        <v>87278.23</v>
      </c>
      <c r="E470">
        <v>86899.23</v>
      </c>
      <c r="F470">
        <v>93702.09</v>
      </c>
      <c r="G470">
        <v>93296.75</v>
      </c>
      <c r="H470">
        <f>(1/(1-91/360*VLOOKUP($A470,Tbills!$B$4:$C$974,2,1)/100))^((1)/91)-1</f>
        <v>1.1982468616444919E-4</v>
      </c>
      <c r="I470" s="2">
        <f t="shared" si="71"/>
        <v>57586.064143989512</v>
      </c>
      <c r="L470">
        <f t="shared" si="65"/>
        <v>31970591583.901901</v>
      </c>
      <c r="O470">
        <f t="shared" si="66"/>
        <v>34871984.849158667</v>
      </c>
      <c r="R470">
        <f t="shared" si="67"/>
        <v>15.243989186437993</v>
      </c>
      <c r="U470" s="2">
        <f t="shared" si="68"/>
        <v>170.55330097323042</v>
      </c>
      <c r="X470">
        <f t="shared" si="69"/>
        <v>30.617035899760321</v>
      </c>
      <c r="AB470">
        <f t="shared" si="70"/>
        <v>55348.234473559482</v>
      </c>
      <c r="AE470">
        <f>ROW()</f>
        <v>470</v>
      </c>
      <c r="AF470">
        <f t="shared" si="64"/>
        <v>0.93808777429467094</v>
      </c>
      <c r="AG470">
        <f>AG469*(1-(AG$1+AG$5))^($A470-$A469)*(1+2*(E470/E469-1))</f>
        <v>6334126005.2893896</v>
      </c>
      <c r="AK470">
        <f t="shared" si="72"/>
        <v>10.834434465712315</v>
      </c>
      <c r="AO470">
        <f>AO469*(1-AO$1+H469)^($A470-$A469)*(2-E470/E469)</f>
        <v>9.5814021355964503</v>
      </c>
    </row>
    <row r="471" spans="1:41" x14ac:dyDescent="0.25">
      <c r="A471" s="1">
        <v>38747</v>
      </c>
      <c r="B471" s="12">
        <v>12.39</v>
      </c>
      <c r="C471" s="12">
        <v>12.91</v>
      </c>
      <c r="D471">
        <v>86165.81</v>
      </c>
      <c r="E471">
        <v>85760.4</v>
      </c>
      <c r="F471">
        <v>93640.68</v>
      </c>
      <c r="G471">
        <v>93202.06</v>
      </c>
      <c r="H471">
        <f>(1/(1-91/360*VLOOKUP($A471,Tbills!$B$4:$C$974,2,1)/100))^((1)/91)-1</f>
        <v>1.222122304462836E-4</v>
      </c>
      <c r="I471" s="2">
        <f t="shared" si="71"/>
        <v>56847.932187651677</v>
      </c>
      <c r="L471">
        <f t="shared" si="65"/>
        <v>31139823728.744961</v>
      </c>
      <c r="O471">
        <f t="shared" si="66"/>
        <v>34183023.42614387</v>
      </c>
      <c r="R471">
        <f t="shared" si="67"/>
        <v>15.341796005211501</v>
      </c>
      <c r="U471" s="2">
        <f t="shared" si="68"/>
        <v>170.42905700651491</v>
      </c>
      <c r="X471">
        <f t="shared" si="69"/>
        <v>30.655946864985232</v>
      </c>
      <c r="AB471">
        <f t="shared" si="70"/>
        <v>54617.172843801382</v>
      </c>
      <c r="AE471">
        <f>ROW()</f>
        <v>471</v>
      </c>
      <c r="AF471">
        <f t="shared" si="64"/>
        <v>0.95972114639814099</v>
      </c>
      <c r="AG471">
        <f>AG470*(1-(AG$1+AG$5))^($A471-$A470)*(1+2*(E471/E470-1))</f>
        <v>6167482740.6575861</v>
      </c>
      <c r="AK471">
        <f t="shared" si="72"/>
        <v>10.974888052859347</v>
      </c>
      <c r="AO471">
        <f>AO470*(1-AO$1+H470)^($A471-$A470)*(2-E471/E470)</f>
        <v>9.7093806581336324</v>
      </c>
    </row>
    <row r="472" spans="1:41" x14ac:dyDescent="0.25">
      <c r="A472" s="1">
        <v>38748</v>
      </c>
      <c r="B472" s="12">
        <v>12.95</v>
      </c>
      <c r="C472" s="12">
        <v>13</v>
      </c>
      <c r="D472">
        <v>86743.57</v>
      </c>
      <c r="E472">
        <v>86324.96</v>
      </c>
      <c r="F472">
        <v>93780.19</v>
      </c>
      <c r="G472">
        <v>93329.53</v>
      </c>
      <c r="H472">
        <f>(1/(1-91/360*VLOOKUP($A472,Tbills!$B$4:$C$974,2,1)/100))^((1)/91)-1</f>
        <v>1.222122304462836E-4</v>
      </c>
      <c r="I472" s="2">
        <f t="shared" si="71"/>
        <v>57227.714159902185</v>
      </c>
      <c r="L472">
        <f t="shared" si="65"/>
        <v>31552239678.400681</v>
      </c>
      <c r="O472">
        <f t="shared" si="66"/>
        <v>34519399.968862854</v>
      </c>
      <c r="R472">
        <f t="shared" si="67"/>
        <v>15.290607296970729</v>
      </c>
      <c r="U472" s="2">
        <f t="shared" si="68"/>
        <v>170.67880784624609</v>
      </c>
      <c r="X472">
        <f t="shared" si="69"/>
        <v>30.616628643022036</v>
      </c>
      <c r="AB472">
        <f t="shared" si="70"/>
        <v>54974.800473424752</v>
      </c>
      <c r="AE472">
        <f>ROW()</f>
        <v>472</v>
      </c>
      <c r="AF472">
        <f t="shared" si="64"/>
        <v>0.99615384615384606</v>
      </c>
      <c r="AG472">
        <f>AG471*(1-(AG$1+AG$5))^($A472-$A471)*(1+2*(E472/E471-1))</f>
        <v>6248473143.7597542</v>
      </c>
      <c r="AK472">
        <f t="shared" si="72"/>
        <v>10.902132661863632</v>
      </c>
      <c r="AO472">
        <f>AO471*(1-AO$1+H471)^($A472-$A471)*(2-E472/E471)</f>
        <v>9.6462859296272736</v>
      </c>
    </row>
    <row r="473" spans="1:41" x14ac:dyDescent="0.25">
      <c r="A473" s="1">
        <v>38749</v>
      </c>
      <c r="B473" s="12">
        <v>12.36</v>
      </c>
      <c r="C473" s="12">
        <v>12.83</v>
      </c>
      <c r="D473">
        <v>86452.63</v>
      </c>
      <c r="E473">
        <v>86024.87</v>
      </c>
      <c r="F473">
        <v>93459.47</v>
      </c>
      <c r="G473">
        <v>92998.95</v>
      </c>
      <c r="H473">
        <f>(1/(1-91/360*VLOOKUP($A473,Tbills!$B$4:$C$974,2,1)/100))^((1)/91)-1</f>
        <v>1.222122304462836E-4</v>
      </c>
      <c r="I473" s="2">
        <f t="shared" si="71"/>
        <v>57034.380308214386</v>
      </c>
      <c r="L473">
        <f t="shared" si="65"/>
        <v>31335283485.521416</v>
      </c>
      <c r="O473">
        <f t="shared" si="66"/>
        <v>34338243.967717022</v>
      </c>
      <c r="R473">
        <f t="shared" si="67"/>
        <v>15.31649211620679</v>
      </c>
      <c r="U473" s="2">
        <f t="shared" si="68"/>
        <v>170.09095381355905</v>
      </c>
      <c r="X473">
        <f t="shared" si="69"/>
        <v>30.727693547022159</v>
      </c>
      <c r="AB473">
        <f t="shared" si="70"/>
        <v>54781.782468143545</v>
      </c>
      <c r="AE473">
        <f>ROW()</f>
        <v>473</v>
      </c>
      <c r="AF473">
        <f t="shared" si="64"/>
        <v>0.96336710833982853</v>
      </c>
      <c r="AG473">
        <f>AG472*(1-(AG$1+AG$5))^($A473-$A472)*(1+2*(E473/E472-1))</f>
        <v>6204821119.4961996</v>
      </c>
      <c r="AK473">
        <f t="shared" si="72"/>
        <v>10.939522025729522</v>
      </c>
      <c r="AO473">
        <f>AO472*(1-AO$1+H472)^($A473-$A472)*(2-E473/E472)</f>
        <v>9.6806441220121897</v>
      </c>
    </row>
    <row r="474" spans="1:41" x14ac:dyDescent="0.25">
      <c r="A474" s="1">
        <v>38750</v>
      </c>
      <c r="B474" s="12">
        <v>13.23</v>
      </c>
      <c r="C474" s="12">
        <v>13.52</v>
      </c>
      <c r="D474">
        <v>87396.35</v>
      </c>
      <c r="E474">
        <v>86953.41</v>
      </c>
      <c r="F474">
        <v>94356</v>
      </c>
      <c r="G474">
        <v>93879.69</v>
      </c>
      <c r="H474">
        <f>(1/(1-91/360*VLOOKUP($A474,Tbills!$B$4:$C$974,2,1)/100))^((1)/91)-1</f>
        <v>1.222122304462836E-4</v>
      </c>
      <c r="I474" s="2">
        <f t="shared" si="71"/>
        <v>57655.5637605218</v>
      </c>
      <c r="L474">
        <f t="shared" si="65"/>
        <v>32014205637.848885</v>
      </c>
      <c r="O474">
        <f t="shared" si="66"/>
        <v>34893031.136316016</v>
      </c>
      <c r="R474">
        <f t="shared" si="67"/>
        <v>15.233141463718839</v>
      </c>
      <c r="U474" s="2">
        <f t="shared" si="68"/>
        <v>171.71840054050494</v>
      </c>
      <c r="X474">
        <f t="shared" si="69"/>
        <v>30.439283086544304</v>
      </c>
      <c r="AB474">
        <f t="shared" si="70"/>
        <v>55371.158517311349</v>
      </c>
      <c r="AE474">
        <f>ROW()</f>
        <v>474</v>
      </c>
      <c r="AF474">
        <f t="shared" si="64"/>
        <v>0.97855029585798825</v>
      </c>
      <c r="AG474">
        <f>AG473*(1-(AG$1+AG$5))^($A474-$A473)*(1+2*(E474/E473-1))</f>
        <v>6338555394.4634724</v>
      </c>
      <c r="AK474">
        <f t="shared" si="72"/>
        <v>10.820938395416974</v>
      </c>
      <c r="AO474">
        <f>AO473*(1-AO$1+H473)^($A474-$A473)*(2-E474/E473)</f>
        <v>9.5769687865403341</v>
      </c>
    </row>
    <row r="475" spans="1:41" x14ac:dyDescent="0.25">
      <c r="A475" s="1">
        <v>38751</v>
      </c>
      <c r="B475" s="12">
        <v>12.96</v>
      </c>
      <c r="C475" s="12">
        <v>13.34</v>
      </c>
      <c r="D475">
        <v>87193.25</v>
      </c>
      <c r="E475">
        <v>86740.71</v>
      </c>
      <c r="F475">
        <v>94071.12</v>
      </c>
      <c r="G475">
        <v>93584.77</v>
      </c>
      <c r="H475">
        <f>(1/(1-91/360*VLOOKUP($A475,Tbills!$B$4:$C$974,2,1)/100))^((1)/91)-1</f>
        <v>1.222122304462836E-4</v>
      </c>
      <c r="I475" s="2">
        <f t="shared" si="71"/>
        <v>57520.175664162132</v>
      </c>
      <c r="L475">
        <f t="shared" si="65"/>
        <v>31860036586.706318</v>
      </c>
      <c r="O475">
        <f t="shared" si="66"/>
        <v>34763829.873631552</v>
      </c>
      <c r="R475">
        <f t="shared" si="67"/>
        <v>15.251083179579432</v>
      </c>
      <c r="U475" s="2">
        <f t="shared" si="68"/>
        <v>171.19577321721616</v>
      </c>
      <c r="X475">
        <f t="shared" si="69"/>
        <v>30.537509472517982</v>
      </c>
      <c r="AB475">
        <f t="shared" si="70"/>
        <v>55233.787253206334</v>
      </c>
      <c r="AE475">
        <f>ROW()</f>
        <v>475</v>
      </c>
      <c r="AF475">
        <f t="shared" si="64"/>
        <v>0.97151424287856081</v>
      </c>
      <c r="AG475">
        <f>AG474*(1-(AG$1+AG$5))^($A475-$A474)*(1+2*(E475/E474-1))</f>
        <v>6307332882.2861376</v>
      </c>
      <c r="AK475">
        <f t="shared" si="72"/>
        <v>10.846902677252508</v>
      </c>
      <c r="AO475">
        <f>AO474*(1-AO$1+H474)^($A475-$A474)*(2-E475/E474)</f>
        <v>9.601213571975773</v>
      </c>
    </row>
    <row r="476" spans="1:41" x14ac:dyDescent="0.25">
      <c r="A476" s="1">
        <v>38754</v>
      </c>
      <c r="B476" s="12">
        <v>13.04</v>
      </c>
      <c r="C476" s="12">
        <v>13.37</v>
      </c>
      <c r="D476">
        <v>87321.99</v>
      </c>
      <c r="E476">
        <v>86836.98</v>
      </c>
      <c r="F476">
        <v>94360.58</v>
      </c>
      <c r="G476">
        <v>93838.42</v>
      </c>
      <c r="H476">
        <f>(1/(1-91/360*VLOOKUP($A476,Tbills!$B$4:$C$974,2,1)/100))^((1)/91)-1</f>
        <v>1.222122304462836E-4</v>
      </c>
      <c r="I476" s="2">
        <f t="shared" si="71"/>
        <v>57600.889903559539</v>
      </c>
      <c r="L476">
        <f t="shared" si="65"/>
        <v>31938134134.108547</v>
      </c>
      <c r="O476">
        <f t="shared" si="66"/>
        <v>34818184.110699452</v>
      </c>
      <c r="R476">
        <f t="shared" si="67"/>
        <v>15.240552843516978</v>
      </c>
      <c r="U476" s="2">
        <f t="shared" si="68"/>
        <v>171.70998705325241</v>
      </c>
      <c r="X476">
        <f t="shared" si="69"/>
        <v>30.462528576376915</v>
      </c>
      <c r="AB476">
        <f t="shared" si="70"/>
        <v>55289.305602571294</v>
      </c>
      <c r="AE476">
        <f>ROW()</f>
        <v>476</v>
      </c>
      <c r="AF476">
        <f t="shared" si="64"/>
        <v>0.97531787584143603</v>
      </c>
      <c r="AG476">
        <f>AG475*(1-(AG$1+AG$5))^($A476-$A475)*(1+2*(E476/E475-1))</f>
        <v>6320694349.482151</v>
      </c>
      <c r="AK476">
        <f t="shared" si="72"/>
        <v>10.83335029738573</v>
      </c>
      <c r="AO476">
        <f>AO475*(1-AO$1+H475)^($A476-$A475)*(2-E476/E475)</f>
        <v>9.593009875522041</v>
      </c>
    </row>
    <row r="477" spans="1:41" x14ac:dyDescent="0.25">
      <c r="A477" s="1">
        <v>38755</v>
      </c>
      <c r="B477" s="12">
        <v>13.59</v>
      </c>
      <c r="C477" s="12">
        <v>13.91</v>
      </c>
      <c r="D477">
        <v>88052.51</v>
      </c>
      <c r="E477">
        <v>87552.83</v>
      </c>
      <c r="F477">
        <v>94815.86</v>
      </c>
      <c r="G477">
        <v>94279.71</v>
      </c>
      <c r="H477">
        <f>(1/(1-91/360*VLOOKUP($A477,Tbills!$B$4:$C$974,2,1)/100))^((1)/91)-1</f>
        <v>1.222122304462836E-4</v>
      </c>
      <c r="I477" s="2">
        <f t="shared" si="71"/>
        <v>58081.352282331478</v>
      </c>
      <c r="L477">
        <f t="shared" si="65"/>
        <v>32467205034.735092</v>
      </c>
      <c r="O477">
        <f t="shared" si="66"/>
        <v>35247537.45471634</v>
      </c>
      <c r="R477">
        <f t="shared" si="67"/>
        <v>15.177048157109942</v>
      </c>
      <c r="U477" s="2">
        <f t="shared" si="68"/>
        <v>172.53426280782512</v>
      </c>
      <c r="X477">
        <f t="shared" si="69"/>
        <v>30.32185770980924</v>
      </c>
      <c r="AB477">
        <f t="shared" si="70"/>
        <v>55743.145395587067</v>
      </c>
      <c r="AE477">
        <f>ROW()</f>
        <v>477</v>
      </c>
      <c r="AF477">
        <f t="shared" si="64"/>
        <v>0.97699496764917326</v>
      </c>
      <c r="AG477">
        <f>AG476*(1-(AG$1+AG$5))^($A477-$A476)*(1+2*(E477/E476-1))</f>
        <v>6424688488.6430902</v>
      </c>
      <c r="AK477">
        <f t="shared" si="72"/>
        <v>10.74354399953201</v>
      </c>
      <c r="AO477">
        <f>AO476*(1-AO$1+H476)^($A477-$A476)*(2-E477/E476)</f>
        <v>9.5147396985382837</v>
      </c>
    </row>
    <row r="478" spans="1:41" x14ac:dyDescent="0.25">
      <c r="A478" s="1">
        <v>38756</v>
      </c>
      <c r="B478" s="12">
        <v>12.83</v>
      </c>
      <c r="C478" s="12">
        <v>13.36</v>
      </c>
      <c r="D478">
        <v>85948.95</v>
      </c>
      <c r="E478">
        <v>85450.5</v>
      </c>
      <c r="F478">
        <v>94108.19</v>
      </c>
      <c r="G478">
        <v>93564.52</v>
      </c>
      <c r="H478">
        <f>(1/(1-91/360*VLOOKUP($A478,Tbills!$B$4:$C$974,2,1)/100))^((1)/91)-1</f>
        <v>1.222122304462836E-4</v>
      </c>
      <c r="I478" s="2">
        <f t="shared" si="71"/>
        <v>56692.415920283784</v>
      </c>
      <c r="L478">
        <f t="shared" si="65"/>
        <v>30910371615.084278</v>
      </c>
      <c r="O478">
        <f t="shared" si="66"/>
        <v>33976839.727109872</v>
      </c>
      <c r="R478">
        <f t="shared" si="67"/>
        <v>15.358570466425531</v>
      </c>
      <c r="U478" s="2">
        <f t="shared" si="68"/>
        <v>171.24235621223224</v>
      </c>
      <c r="X478">
        <f t="shared" si="69"/>
        <v>30.554478026980412</v>
      </c>
      <c r="AB478">
        <f t="shared" si="70"/>
        <v>54402.736881592551</v>
      </c>
      <c r="AE478">
        <f>ROW()</f>
        <v>478</v>
      </c>
      <c r="AF478">
        <f t="shared" si="64"/>
        <v>0.96032934131736536</v>
      </c>
      <c r="AG478">
        <f>AG477*(1-(AG$1+AG$5))^($A478-$A477)*(1+2*(E478/E477-1))</f>
        <v>6115941463.0327139</v>
      </c>
      <c r="AK478">
        <f t="shared" si="72"/>
        <v>11.001006983051115</v>
      </c>
      <c r="AO478">
        <f>AO477*(1-AO$1+H477)^($A478-$A477)*(2-E478/E477)</f>
        <v>9.7440392460979091</v>
      </c>
    </row>
    <row r="479" spans="1:41" x14ac:dyDescent="0.25">
      <c r="A479" s="1">
        <v>38757</v>
      </c>
      <c r="B479" s="12">
        <v>13.12</v>
      </c>
      <c r="C479" s="12">
        <v>13.46</v>
      </c>
      <c r="D479">
        <v>85029.13</v>
      </c>
      <c r="E479">
        <v>84525.57</v>
      </c>
      <c r="F479">
        <v>93724.11</v>
      </c>
      <c r="G479">
        <v>93171.23</v>
      </c>
      <c r="H479">
        <f>(1/(1-91/360*VLOOKUP($A479,Tbills!$B$4:$C$974,2,1)/100))^((1)/91)-1</f>
        <v>1.222122304462836E-4</v>
      </c>
      <c r="I479" s="2">
        <f t="shared" si="71"/>
        <v>56084.329851325558</v>
      </c>
      <c r="L479">
        <f t="shared" si="65"/>
        <v>30243542692.807278</v>
      </c>
      <c r="O479">
        <f t="shared" si="66"/>
        <v>33424057.150823627</v>
      </c>
      <c r="R479">
        <f t="shared" si="67"/>
        <v>15.440994239789518</v>
      </c>
      <c r="U479" s="2">
        <f t="shared" si="68"/>
        <v>170.53931316083279</v>
      </c>
      <c r="X479">
        <f t="shared" si="69"/>
        <v>30.685525992321462</v>
      </c>
      <c r="AB479">
        <f t="shared" si="70"/>
        <v>53811.996656952128</v>
      </c>
      <c r="AE479">
        <f>ROW()</f>
        <v>479</v>
      </c>
      <c r="AF479">
        <f t="shared" si="64"/>
        <v>0.97473997028231785</v>
      </c>
      <c r="AG479">
        <f>AG478*(1-(AG$1+AG$5))^($A479-$A478)*(1+2*(E479/E478-1))</f>
        <v>5983339951.3913469</v>
      </c>
      <c r="AK479">
        <f t="shared" si="72"/>
        <v>11.11956573601586</v>
      </c>
      <c r="AO479">
        <f>AO478*(1-AO$1+H478)^($A479-$A478)*(2-E479/E478)</f>
        <v>9.8503497328286649</v>
      </c>
    </row>
    <row r="480" spans="1:41" x14ac:dyDescent="0.25">
      <c r="A480" s="1">
        <v>38758</v>
      </c>
      <c r="B480" s="12">
        <v>12.87</v>
      </c>
      <c r="C480" s="12">
        <v>13.28</v>
      </c>
      <c r="D480">
        <v>84774.18</v>
      </c>
      <c r="E480">
        <v>84261.8</v>
      </c>
      <c r="F480">
        <v>93926.96</v>
      </c>
      <c r="G480">
        <v>93361.5</v>
      </c>
      <c r="H480">
        <f>(1/(1-91/360*VLOOKUP($A480,Tbills!$B$4:$C$974,2,1)/100))^((1)/91)-1</f>
        <v>1.222122304462836E-4</v>
      </c>
      <c r="I480" s="2">
        <f t="shared" si="71"/>
        <v>55914.804047470025</v>
      </c>
      <c r="L480">
        <f t="shared" si="65"/>
        <v>30057101468.980476</v>
      </c>
      <c r="O480">
        <f t="shared" si="66"/>
        <v>33266481.701926462</v>
      </c>
      <c r="R480">
        <f t="shared" si="67"/>
        <v>15.464387671341301</v>
      </c>
      <c r="U480" s="2">
        <f t="shared" si="68"/>
        <v>170.90424933307924</v>
      </c>
      <c r="X480">
        <f t="shared" si="69"/>
        <v>30.625471284499557</v>
      </c>
      <c r="AB480">
        <f t="shared" si="70"/>
        <v>53642.200952262509</v>
      </c>
      <c r="AE480">
        <f>ROW()</f>
        <v>480</v>
      </c>
      <c r="AF480">
        <f t="shared" si="64"/>
        <v>0.96912650602409633</v>
      </c>
      <c r="AG480">
        <f>AG479*(1-(AG$1+AG$5))^($A480-$A479)*(1+2*(E480/E479-1))</f>
        <v>5945796428.0411253</v>
      </c>
      <c r="AK480">
        <f t="shared" si="72"/>
        <v>11.153745874168191</v>
      </c>
      <c r="AO480">
        <f>AO479*(1-AO$1+H479)^($A480-$A479)*(2-E480/E479)</f>
        <v>9.8819308016285134</v>
      </c>
    </row>
    <row r="481" spans="1:41" x14ac:dyDescent="0.25">
      <c r="A481" s="1">
        <v>38761</v>
      </c>
      <c r="B481" s="12">
        <v>13.35</v>
      </c>
      <c r="C481" s="12">
        <v>13.6</v>
      </c>
      <c r="D481">
        <v>86301.83</v>
      </c>
      <c r="E481">
        <v>85749.31</v>
      </c>
      <c r="F481">
        <v>95088.03</v>
      </c>
      <c r="G481">
        <v>94481.34</v>
      </c>
      <c r="H481">
        <f>(1/(1-91/360*VLOOKUP($A481,Tbills!$B$4:$C$974,2,1)/100))^((1)/91)-1</f>
        <v>1.2403835348195891E-4</v>
      </c>
      <c r="I481" s="2">
        <f t="shared" si="71"/>
        <v>56918.237719478675</v>
      </c>
      <c r="L481">
        <f t="shared" si="65"/>
        <v>31125683514.624653</v>
      </c>
      <c r="O481">
        <f t="shared" si="66"/>
        <v>34143931.04282824</v>
      </c>
      <c r="R481">
        <f t="shared" si="67"/>
        <v>15.325809289662569</v>
      </c>
      <c r="U481" s="2">
        <f t="shared" si="68"/>
        <v>173.0042114499621</v>
      </c>
      <c r="X481">
        <f t="shared" si="69"/>
        <v>30.266031773128915</v>
      </c>
      <c r="AB481">
        <f t="shared" si="70"/>
        <v>54583.460366413223</v>
      </c>
      <c r="AE481">
        <f>ROW()</f>
        <v>481</v>
      </c>
      <c r="AF481">
        <f t="shared" si="64"/>
        <v>0.98161764705882348</v>
      </c>
      <c r="AG481">
        <f>AG480*(1-(AG$1+AG$5))^($A481-$A480)*(1+2*(E481/E480-1))</f>
        <v>6155101562.6232958</v>
      </c>
      <c r="AK481">
        <f t="shared" si="72"/>
        <v>10.955313089097261</v>
      </c>
      <c r="AO481">
        <f>AO480*(1-AO$1+H480)^($A481-$A480)*(2-E481/E480)</f>
        <v>9.70996300183843</v>
      </c>
    </row>
    <row r="482" spans="1:41" x14ac:dyDescent="0.25">
      <c r="A482" s="1">
        <v>38762</v>
      </c>
      <c r="B482" s="12">
        <v>12.25</v>
      </c>
      <c r="C482" s="12">
        <v>12.99</v>
      </c>
      <c r="D482">
        <v>85201.44</v>
      </c>
      <c r="E482">
        <v>84645.33</v>
      </c>
      <c r="F482">
        <v>94060.85</v>
      </c>
      <c r="G482">
        <v>93449</v>
      </c>
      <c r="H482">
        <f>(1/(1-91/360*VLOOKUP($A482,Tbills!$B$4:$C$974,2,1)/100))^((1)/91)-1</f>
        <v>1.2403835348195891E-4</v>
      </c>
      <c r="I482" s="2">
        <f t="shared" si="71"/>
        <v>56191.13253443245</v>
      </c>
      <c r="L482">
        <f t="shared" si="65"/>
        <v>30326618466.759888</v>
      </c>
      <c r="O482">
        <f t="shared" si="66"/>
        <v>33483423.295332111</v>
      </c>
      <c r="R482">
        <f t="shared" si="67"/>
        <v>15.423768130591831</v>
      </c>
      <c r="U482" s="2">
        <f t="shared" si="68"/>
        <v>171.13117592968982</v>
      </c>
      <c r="X482">
        <f t="shared" si="69"/>
        <v>30.599393758261321</v>
      </c>
      <c r="AB482">
        <f t="shared" si="70"/>
        <v>53878.846729096251</v>
      </c>
      <c r="AE482">
        <f>ROW()</f>
        <v>482</v>
      </c>
      <c r="AF482">
        <f t="shared" si="64"/>
        <v>0.94303310238645111</v>
      </c>
      <c r="AG482">
        <f>AG481*(1-(AG$1+AG$5))^($A482-$A481)*(1+2*(E482/E481-1))</f>
        <v>5996411701.8306665</v>
      </c>
      <c r="AK482">
        <f t="shared" si="72"/>
        <v>11.095840515773675</v>
      </c>
      <c r="AO482">
        <f>AO481*(1-AO$1+H481)^($A482-$A481)*(2-E482/E481)</f>
        <v>9.8358301327429292</v>
      </c>
    </row>
    <row r="483" spans="1:41" x14ac:dyDescent="0.25">
      <c r="A483" s="1">
        <v>38763</v>
      </c>
      <c r="B483" s="12">
        <v>12.31</v>
      </c>
      <c r="C483" s="12">
        <v>12.85</v>
      </c>
      <c r="D483">
        <v>85607.37</v>
      </c>
      <c r="E483">
        <v>85038.12</v>
      </c>
      <c r="F483">
        <v>94084.76</v>
      </c>
      <c r="G483">
        <v>93461.17</v>
      </c>
      <c r="H483">
        <f>(1/(1-91/360*VLOOKUP($A483,Tbills!$B$4:$C$974,2,1)/100))^((1)/91)-1</f>
        <v>1.2403835348195891E-4</v>
      </c>
      <c r="I483" s="2">
        <f t="shared" si="71"/>
        <v>56457.470431451155</v>
      </c>
      <c r="L483">
        <f t="shared" si="65"/>
        <v>30610487967.398045</v>
      </c>
      <c r="O483">
        <f t="shared" si="66"/>
        <v>33715352.886403948</v>
      </c>
      <c r="R483">
        <f t="shared" si="67"/>
        <v>15.38728611771622</v>
      </c>
      <c r="U483" s="2">
        <f t="shared" si="68"/>
        <v>171.17050313860534</v>
      </c>
      <c r="X483">
        <f t="shared" si="69"/>
        <v>30.598072147557932</v>
      </c>
      <c r="AB483">
        <f t="shared" si="70"/>
        <v>54126.980077308246</v>
      </c>
      <c r="AE483">
        <f>ROW()</f>
        <v>483</v>
      </c>
      <c r="AF483">
        <f t="shared" si="64"/>
        <v>0.95797665369649809</v>
      </c>
      <c r="AG483">
        <f>AG482*(1-(AG$1+AG$5))^($A483-$A482)*(1+2*(E483/E482-1))</f>
        <v>6051859509.8463259</v>
      </c>
      <c r="AK483">
        <f t="shared" si="72"/>
        <v>11.043836745653904</v>
      </c>
      <c r="AO483">
        <f>AO482*(1-AO$1+H482)^($A483-$A482)*(2-E483/E482)</f>
        <v>9.7910399921274127</v>
      </c>
    </row>
    <row r="484" spans="1:41" x14ac:dyDescent="0.25">
      <c r="A484" s="1">
        <v>38764</v>
      </c>
      <c r="B484" s="12">
        <v>11.48</v>
      </c>
      <c r="C484" s="12">
        <v>12.2</v>
      </c>
      <c r="D484">
        <v>83976.05</v>
      </c>
      <c r="E484">
        <v>83407.100000000006</v>
      </c>
      <c r="F484">
        <v>93107.98</v>
      </c>
      <c r="G484">
        <v>92479.27</v>
      </c>
      <c r="H484">
        <f>(1/(1-91/360*VLOOKUP($A484,Tbills!$B$4:$C$974,2,1)/100))^((1)/91)-1</f>
        <v>1.2403835348195891E-4</v>
      </c>
      <c r="I484" s="2">
        <f t="shared" si="71"/>
        <v>55380.275734691648</v>
      </c>
      <c r="L484">
        <f t="shared" si="65"/>
        <v>29438598216.44239</v>
      </c>
      <c r="O484">
        <f t="shared" si="66"/>
        <v>32744265.335812006</v>
      </c>
      <c r="R484">
        <f t="shared" si="67"/>
        <v>15.534146923266993</v>
      </c>
      <c r="U484" s="2">
        <f t="shared" si="68"/>
        <v>169.38929507512341</v>
      </c>
      <c r="X484">
        <f t="shared" si="69"/>
        <v>30.922226103273317</v>
      </c>
      <c r="AB484">
        <f t="shared" si="70"/>
        <v>53086.980747271642</v>
      </c>
      <c r="AE484">
        <f>ROW()</f>
        <v>484</v>
      </c>
      <c r="AF484">
        <f t="shared" si="64"/>
        <v>0.94098360655737712</v>
      </c>
      <c r="AG484">
        <f>AG483*(1-(AG$1+AG$5))^($A484-$A483)*(1+2*(E484/E483-1))</f>
        <v>5819515648.5501728</v>
      </c>
      <c r="AK484">
        <f t="shared" si="72"/>
        <v>11.255131851447373</v>
      </c>
      <c r="AO484">
        <f>AO483*(1-AO$1+H483)^($A484-$A483)*(2-E484/E483)</f>
        <v>9.9796995340689598</v>
      </c>
    </row>
    <row r="485" spans="1:41" x14ac:dyDescent="0.25">
      <c r="A485" s="1">
        <v>38765</v>
      </c>
      <c r="B485" s="12">
        <v>12.01</v>
      </c>
      <c r="C485" s="12">
        <v>12.43</v>
      </c>
      <c r="D485">
        <v>83096.95</v>
      </c>
      <c r="E485">
        <v>82523.61</v>
      </c>
      <c r="F485">
        <v>92386.7</v>
      </c>
      <c r="G485">
        <v>91751.39</v>
      </c>
      <c r="H485">
        <f>(1/(1-91/360*VLOOKUP($A485,Tbills!$B$4:$C$974,2,1)/100))^((1)/91)-1</f>
        <v>1.2403835348195891E-4</v>
      </c>
      <c r="I485" s="2">
        <f t="shared" si="71"/>
        <v>54799.193248779753</v>
      </c>
      <c r="L485">
        <f t="shared" si="65"/>
        <v>28817212870.859615</v>
      </c>
      <c r="O485">
        <f t="shared" si="66"/>
        <v>32222913.812621869</v>
      </c>
      <c r="R485">
        <f t="shared" si="67"/>
        <v>15.615713728478715</v>
      </c>
      <c r="U485" s="2">
        <f t="shared" si="68"/>
        <v>168.07298795664002</v>
      </c>
      <c r="X485">
        <f t="shared" si="69"/>
        <v>31.16831983836148</v>
      </c>
      <c r="AB485">
        <f t="shared" si="70"/>
        <v>52522.825443226138</v>
      </c>
      <c r="AE485">
        <f>ROW()</f>
        <v>485</v>
      </c>
      <c r="AF485">
        <f t="shared" si="64"/>
        <v>0.96621078037007246</v>
      </c>
      <c r="AG485">
        <f>AG484*(1-(AG$1+AG$5))^($A485-$A484)*(1+2*(E485/E484-1))</f>
        <v>5696037213.4941807</v>
      </c>
      <c r="AK485">
        <f t="shared" si="72"/>
        <v>11.373822110821699</v>
      </c>
      <c r="AO485">
        <f>AO484*(1-AO$1+H484)^($A485-$A484)*(2-E485/E484)</f>
        <v>10.08628749206763</v>
      </c>
    </row>
    <row r="486" spans="1:41" x14ac:dyDescent="0.25">
      <c r="A486" s="1">
        <v>38769</v>
      </c>
      <c r="B486" s="12">
        <v>12.41</v>
      </c>
      <c r="C486" s="12">
        <v>12.51</v>
      </c>
      <c r="D486">
        <v>82390.3</v>
      </c>
      <c r="E486">
        <v>81780.89</v>
      </c>
      <c r="F486">
        <v>91295.32</v>
      </c>
      <c r="G486">
        <v>90621.98</v>
      </c>
      <c r="H486">
        <f>(1/(1-91/360*VLOOKUP($A486,Tbills!$B$4:$C$974,2,1)/100))^((1)/91)-1</f>
        <v>1.2431932271628199E-4</v>
      </c>
      <c r="I486" s="2">
        <f t="shared" si="71"/>
        <v>54327.886018898869</v>
      </c>
      <c r="L486">
        <f t="shared" si="65"/>
        <v>28307454068.660191</v>
      </c>
      <c r="O486">
        <f t="shared" si="66"/>
        <v>31783615.459352419</v>
      </c>
      <c r="R486">
        <f t="shared" si="67"/>
        <v>15.683148973210814</v>
      </c>
      <c r="U486" s="2">
        <f t="shared" si="68"/>
        <v>166.07131417268187</v>
      </c>
      <c r="X486">
        <f t="shared" si="69"/>
        <v>31.563008567243202</v>
      </c>
      <c r="AB486">
        <f t="shared" si="70"/>
        <v>52042.856698338044</v>
      </c>
      <c r="AE486">
        <f>ROW()</f>
        <v>486</v>
      </c>
      <c r="AF486">
        <f t="shared" si="64"/>
        <v>0.9920063948840927</v>
      </c>
      <c r="AG486">
        <f>AG485*(1-(AG$1+AG$5))^($A486-$A485)*(1+2*(E486/E485-1))</f>
        <v>5592753570.8724022</v>
      </c>
      <c r="AK486">
        <f t="shared" si="72"/>
        <v>11.474049664789476</v>
      </c>
      <c r="AO486">
        <f>AO485*(1-AO$1+H485)^($A486-$A485)*(2-E486/E485)</f>
        <v>10.180609197722662</v>
      </c>
    </row>
    <row r="487" spans="1:41" x14ac:dyDescent="0.25">
      <c r="A487" s="1">
        <v>38770</v>
      </c>
      <c r="B487" s="12">
        <v>11.88</v>
      </c>
      <c r="C487" s="12">
        <v>12.11</v>
      </c>
      <c r="D487">
        <v>80304.679999999993</v>
      </c>
      <c r="E487">
        <v>79700.53</v>
      </c>
      <c r="F487">
        <v>91018.73</v>
      </c>
      <c r="G487">
        <v>90336.16</v>
      </c>
      <c r="H487">
        <f>(1/(1-91/360*VLOOKUP($A487,Tbills!$B$4:$C$974,2,1)/100))^((1)/91)-1</f>
        <v>1.2431932271628199E-4</v>
      </c>
      <c r="I487" s="2">
        <f t="shared" si="71"/>
        <v>52951.344049283616</v>
      </c>
      <c r="L487">
        <f t="shared" si="65"/>
        <v>26869397341.343815</v>
      </c>
      <c r="O487">
        <f t="shared" si="66"/>
        <v>30569807.518666293</v>
      </c>
      <c r="R487">
        <f t="shared" si="67"/>
        <v>15.881906662441548</v>
      </c>
      <c r="U487" s="2">
        <f t="shared" si="68"/>
        <v>165.56414428758833</v>
      </c>
      <c r="X487">
        <f t="shared" si="69"/>
        <v>31.665322882313689</v>
      </c>
      <c r="AB487">
        <f t="shared" si="70"/>
        <v>50717.210914236166</v>
      </c>
      <c r="AE487">
        <f>ROW()</f>
        <v>487</v>
      </c>
      <c r="AF487">
        <f t="shared" si="64"/>
        <v>0.98100743187448403</v>
      </c>
      <c r="AG487">
        <f>AG486*(1-(AG$1+AG$5))^($A487-$A486)*(1+2*(E487/E486-1))</f>
        <v>5308035336.99156</v>
      </c>
      <c r="AK487">
        <f t="shared" si="72"/>
        <v>11.765381024171155</v>
      </c>
      <c r="AO487">
        <f>AO486*(1-AO$1+H486)^($A487-$A486)*(2-E487/E486)</f>
        <v>10.440497460980193</v>
      </c>
    </row>
    <row r="488" spans="1:41" x14ac:dyDescent="0.25">
      <c r="A488" s="1">
        <v>38771</v>
      </c>
      <c r="B488" s="12">
        <v>11.87</v>
      </c>
      <c r="C488" s="12">
        <v>12.14</v>
      </c>
      <c r="D488">
        <v>80298.42</v>
      </c>
      <c r="E488">
        <v>79684.399999999994</v>
      </c>
      <c r="F488">
        <v>90100.69</v>
      </c>
      <c r="G488">
        <v>89413.77</v>
      </c>
      <c r="H488">
        <f>(1/(1-91/360*VLOOKUP($A488,Tbills!$B$4:$C$974,2,1)/100))^((1)/91)-1</f>
        <v>1.2431932271628199E-4</v>
      </c>
      <c r="I488" s="2">
        <f t="shared" si="71"/>
        <v>52945.92528532874</v>
      </c>
      <c r="L488">
        <f t="shared" si="65"/>
        <v>26860646425.544373</v>
      </c>
      <c r="O488">
        <f t="shared" si="66"/>
        <v>30559497.475346301</v>
      </c>
      <c r="R488">
        <f t="shared" si="67"/>
        <v>15.882795751319597</v>
      </c>
      <c r="U488" s="2">
        <f t="shared" si="68"/>
        <v>163.89022236593189</v>
      </c>
      <c r="X488">
        <f t="shared" si="69"/>
        <v>31.991439756796268</v>
      </c>
      <c r="AB488">
        <f t="shared" si="70"/>
        <v>50705.178734221707</v>
      </c>
      <c r="AE488">
        <f>ROW()</f>
        <v>488</v>
      </c>
      <c r="AF488">
        <f t="shared" si="64"/>
        <v>0.97775947281713338</v>
      </c>
      <c r="AG488">
        <f>AG487*(1-(AG$1+AG$5))^($A488-$A487)*(1+2*(E488/E487-1))</f>
        <v>5305708027.9532795</v>
      </c>
      <c r="AK488">
        <f t="shared" si="72"/>
        <v>11.767214044950173</v>
      </c>
      <c r="AO488">
        <f>AO487*(1-AO$1+H487)^($A488-$A487)*(2-E488/E487)</f>
        <v>10.44352242065851</v>
      </c>
    </row>
    <row r="489" spans="1:41" x14ac:dyDescent="0.25">
      <c r="A489" s="1">
        <v>38772</v>
      </c>
      <c r="B489" s="12">
        <v>11.46</v>
      </c>
      <c r="C489" s="12">
        <v>12.07</v>
      </c>
      <c r="D489">
        <v>79530.38</v>
      </c>
      <c r="E489">
        <v>78912.33</v>
      </c>
      <c r="F489">
        <v>89657.93</v>
      </c>
      <c r="G489">
        <v>88963.27</v>
      </c>
      <c r="H489">
        <f>(1/(1-91/360*VLOOKUP($A489,Tbills!$B$4:$C$974,2,1)/100))^((1)/91)-1</f>
        <v>1.2431932271628199E-4</v>
      </c>
      <c r="I489" s="2">
        <f t="shared" si="71"/>
        <v>52438.228334497624</v>
      </c>
      <c r="L489">
        <f t="shared" si="65"/>
        <v>26342219397.262661</v>
      </c>
      <c r="O489">
        <f t="shared" si="66"/>
        <v>30114341.657657675</v>
      </c>
      <c r="R489">
        <f t="shared" si="67"/>
        <v>15.95901926978142</v>
      </c>
      <c r="U489" s="2">
        <f t="shared" si="68"/>
        <v>163.08087974795808</v>
      </c>
      <c r="X489">
        <f t="shared" si="69"/>
        <v>32.155432575926504</v>
      </c>
      <c r="AB489">
        <f t="shared" si="70"/>
        <v>50212.140554411533</v>
      </c>
      <c r="AE489">
        <f>ROW()</f>
        <v>489</v>
      </c>
      <c r="AF489">
        <f t="shared" si="64"/>
        <v>0.94946147473073739</v>
      </c>
      <c r="AG489">
        <f>AG488*(1-(AG$1+AG$5))^($A489-$A488)*(1+2*(E489/E488-1))</f>
        <v>5202717642.2655611</v>
      </c>
      <c r="AK489">
        <f t="shared" si="72"/>
        <v>11.880674368575521</v>
      </c>
      <c r="AO489">
        <f>AO488*(1-AO$1+H488)^($A489-$A488)*(2-E489/E488)</f>
        <v>10.545631639459918</v>
      </c>
    </row>
    <row r="490" spans="1:41" x14ac:dyDescent="0.25">
      <c r="A490" s="1">
        <v>38775</v>
      </c>
      <c r="B490" s="12">
        <v>11.59</v>
      </c>
      <c r="C490" s="12">
        <v>12.21</v>
      </c>
      <c r="D490">
        <v>78824.100000000006</v>
      </c>
      <c r="E490">
        <v>78182.11</v>
      </c>
      <c r="F490">
        <v>89724.35</v>
      </c>
      <c r="G490">
        <v>88995.99</v>
      </c>
      <c r="H490">
        <f>(1/(1-91/360*VLOOKUP($A490,Tbills!$B$4:$C$974,2,1)/100))^((1)/91)-1</f>
        <v>1.260052906402187E-4</v>
      </c>
      <c r="I490" s="2">
        <f t="shared" si="71"/>
        <v>51968.742016246928</v>
      </c>
      <c r="L490">
        <f t="shared" si="65"/>
        <v>25860968439.942799</v>
      </c>
      <c r="O490">
        <f t="shared" si="66"/>
        <v>29693342.2681453</v>
      </c>
      <c r="R490">
        <f t="shared" si="67"/>
        <v>16.030683922112551</v>
      </c>
      <c r="U490" s="2">
        <f t="shared" si="68"/>
        <v>163.18975459559095</v>
      </c>
      <c r="X490">
        <f t="shared" si="69"/>
        <v>32.152190995623506</v>
      </c>
      <c r="AB490">
        <f t="shared" si="70"/>
        <v>49742.296323530521</v>
      </c>
      <c r="AE490">
        <f>ROW()</f>
        <v>490</v>
      </c>
      <c r="AF490">
        <f t="shared" si="64"/>
        <v>0.94922194922194914</v>
      </c>
      <c r="AG490">
        <f>AG489*(1-(AG$1+AG$5))^($A490-$A489)*(1+2*(E490/E489-1))</f>
        <v>5105914098.2252178</v>
      </c>
      <c r="AK490">
        <f t="shared" si="72"/>
        <v>11.988937581961194</v>
      </c>
      <c r="AO490">
        <f>AO489*(1-AO$1+H489)^($A490-$A489)*(2-E490/E489)</f>
        <v>10.646005033432868</v>
      </c>
    </row>
    <row r="491" spans="1:41" x14ac:dyDescent="0.25">
      <c r="A491" s="1">
        <v>38776</v>
      </c>
      <c r="B491" s="12">
        <v>12.34</v>
      </c>
      <c r="C491" s="12">
        <v>12.8</v>
      </c>
      <c r="D491">
        <v>80017.58</v>
      </c>
      <c r="E491">
        <v>79356.02</v>
      </c>
      <c r="F491">
        <v>89906.68</v>
      </c>
      <c r="G491">
        <v>89165.62</v>
      </c>
      <c r="H491">
        <f>(1/(1-91/360*VLOOKUP($A491,Tbills!$B$4:$C$974,2,1)/100))^((1)/91)-1</f>
        <v>1.260052906402187E-4</v>
      </c>
      <c r="I491" s="2">
        <f t="shared" si="71"/>
        <v>52754.317205846455</v>
      </c>
      <c r="L491">
        <f t="shared" si="65"/>
        <v>26639729350.249374</v>
      </c>
      <c r="O491">
        <f t="shared" si="66"/>
        <v>30361090.608487431</v>
      </c>
      <c r="R491">
        <f t="shared" si="67"/>
        <v>15.909613752335098</v>
      </c>
      <c r="U491" s="2">
        <f t="shared" si="68"/>
        <v>163.51738735102219</v>
      </c>
      <c r="X491">
        <f t="shared" si="69"/>
        <v>32.093764303592238</v>
      </c>
      <c r="AB491">
        <f t="shared" si="70"/>
        <v>50487.420170538426</v>
      </c>
      <c r="AE491">
        <f>ROW()</f>
        <v>491</v>
      </c>
      <c r="AF491">
        <f t="shared" si="64"/>
        <v>0.96406249999999993</v>
      </c>
      <c r="AG491">
        <f>AG490*(1-(AG$1+AG$5))^($A491-$A490)*(1+2*(E491/E490-1))</f>
        <v>5259068203.0742464</v>
      </c>
      <c r="AK491">
        <f t="shared" si="72"/>
        <v>11.808372817990227</v>
      </c>
      <c r="AO491">
        <f>AO490*(1-AO$1+H490)^($A491-$A490)*(2-E491/E490)</f>
        <v>10.487087969684127</v>
      </c>
    </row>
    <row r="492" spans="1:41" x14ac:dyDescent="0.25">
      <c r="A492" s="1">
        <v>38777</v>
      </c>
      <c r="B492" s="12">
        <v>11.54</v>
      </c>
      <c r="C492" s="12">
        <v>12.55</v>
      </c>
      <c r="D492">
        <v>79343.06</v>
      </c>
      <c r="E492">
        <v>78677.08</v>
      </c>
      <c r="F492">
        <v>89011.63</v>
      </c>
      <c r="G492">
        <v>88266.71</v>
      </c>
      <c r="H492">
        <f>(1/(1-91/360*VLOOKUP($A492,Tbills!$B$4:$C$974,2,1)/100))^((1)/91)-1</f>
        <v>1.260052906402187E-4</v>
      </c>
      <c r="I492" s="2">
        <f t="shared" si="71"/>
        <v>52308.341408448541</v>
      </c>
      <c r="L492">
        <f t="shared" si="65"/>
        <v>26186006168.872406</v>
      </c>
      <c r="O492">
        <f t="shared" si="66"/>
        <v>29970443.652865626</v>
      </c>
      <c r="R492">
        <f t="shared" si="67"/>
        <v>15.976949783643303</v>
      </c>
      <c r="U492" s="2">
        <f t="shared" si="68"/>
        <v>161.88557157215996</v>
      </c>
      <c r="X492">
        <f t="shared" si="69"/>
        <v>32.420198594419006</v>
      </c>
      <c r="AB492">
        <f t="shared" si="70"/>
        <v>50053.723772611884</v>
      </c>
      <c r="AE492">
        <f>ROW()</f>
        <v>492</v>
      </c>
      <c r="AF492">
        <f t="shared" si="64"/>
        <v>0.91952191235059744</v>
      </c>
      <c r="AG492">
        <f>AG491*(1-(AG$1+AG$5))^($A492-$A491)*(1+2*(E492/E491-1))</f>
        <v>5168904827.6087713</v>
      </c>
      <c r="AK492">
        <f t="shared" si="72"/>
        <v>11.908846091387044</v>
      </c>
      <c r="AO492">
        <f>AO491*(1-AO$1+H491)^($A492-$A491)*(2-E492/E491)</f>
        <v>10.577753052695607</v>
      </c>
    </row>
    <row r="493" spans="1:41" x14ac:dyDescent="0.25">
      <c r="A493" s="1">
        <v>38778</v>
      </c>
      <c r="B493" s="12">
        <v>11.72</v>
      </c>
      <c r="C493" s="12">
        <v>12.64</v>
      </c>
      <c r="D493">
        <v>79508.42</v>
      </c>
      <c r="E493">
        <v>78831.14</v>
      </c>
      <c r="F493">
        <v>88890.26</v>
      </c>
      <c r="G493">
        <v>88135.24</v>
      </c>
      <c r="H493">
        <f>(1/(1-91/360*VLOOKUP($A493,Tbills!$B$4:$C$974,2,1)/100))^((1)/91)-1</f>
        <v>1.260052906402187E-4</v>
      </c>
      <c r="I493" s="2">
        <f t="shared" si="71"/>
        <v>52416.079844984175</v>
      </c>
      <c r="L493">
        <f t="shared" si="65"/>
        <v>26290681520.709755</v>
      </c>
      <c r="O493">
        <f t="shared" si="66"/>
        <v>30057459.788948368</v>
      </c>
      <c r="R493">
        <f t="shared" si="67"/>
        <v>15.960585767744222</v>
      </c>
      <c r="U493" s="2">
        <f t="shared" si="68"/>
        <v>161.66089382492297</v>
      </c>
      <c r="X493">
        <f t="shared" si="69"/>
        <v>32.471377593084988</v>
      </c>
      <c r="AB493">
        <f t="shared" si="70"/>
        <v>50149.986960273905</v>
      </c>
      <c r="AE493">
        <f>ROW()</f>
        <v>493</v>
      </c>
      <c r="AF493">
        <f t="shared" si="64"/>
        <v>0.92721518987341778</v>
      </c>
      <c r="AG493">
        <f>AG492*(1-(AG$1+AG$5))^($A493-$A492)*(1+2*(E493/E492-1))</f>
        <v>5188972742.1459274</v>
      </c>
      <c r="AK493">
        <f t="shared" si="72"/>
        <v>11.884973442630782</v>
      </c>
      <c r="AO493">
        <f>AO492*(1-AO$1+H492)^($A493-$A492)*(2-E493/E492)</f>
        <v>10.557980207545869</v>
      </c>
    </row>
    <row r="494" spans="1:41" x14ac:dyDescent="0.25">
      <c r="A494" s="1">
        <v>38779</v>
      </c>
      <c r="B494" s="12">
        <v>11.96</v>
      </c>
      <c r="C494" s="12">
        <v>12.64</v>
      </c>
      <c r="D494">
        <v>79598.62</v>
      </c>
      <c r="E494">
        <v>78910.64</v>
      </c>
      <c r="F494">
        <v>88536.37</v>
      </c>
      <c r="G494">
        <v>87773.25</v>
      </c>
      <c r="H494">
        <f>(1/(1-91/360*VLOOKUP($A494,Tbills!$B$4:$C$974,2,1)/100))^((1)/91)-1</f>
        <v>1.260052906402187E-4</v>
      </c>
      <c r="I494" s="2">
        <f t="shared" si="71"/>
        <v>52474.264828976389</v>
      </c>
      <c r="L494">
        <f t="shared" si="65"/>
        <v>26345837588.508579</v>
      </c>
      <c r="O494">
        <f t="shared" si="66"/>
        <v>30101914.094786916</v>
      </c>
      <c r="R494">
        <f t="shared" si="67"/>
        <v>15.951816622206803</v>
      </c>
      <c r="U494" s="2">
        <f t="shared" si="68"/>
        <v>161.01336312322181</v>
      </c>
      <c r="X494">
        <f t="shared" si="69"/>
        <v>32.607646823683829</v>
      </c>
      <c r="AB494">
        <f t="shared" si="70"/>
        <v>50198.812211524411</v>
      </c>
      <c r="AE494">
        <f>ROW()</f>
        <v>494</v>
      </c>
      <c r="AF494">
        <f t="shared" si="64"/>
        <v>0.94620253164556967</v>
      </c>
      <c r="AG494">
        <f>AG493*(1-(AG$1+AG$5))^($A494-$A493)*(1+2*(E494/E493-1))</f>
        <v>5199263527.6089849</v>
      </c>
      <c r="AK494">
        <f t="shared" si="72"/>
        <v>11.872434640074035</v>
      </c>
      <c r="AO494">
        <f>AO493*(1-AO$1+H493)^($A494-$A493)*(2-E494/E493)</f>
        <v>10.548271558744243</v>
      </c>
    </row>
    <row r="495" spans="1:41" x14ac:dyDescent="0.25">
      <c r="A495" s="1">
        <v>38782</v>
      </c>
      <c r="B495" s="12">
        <v>12.74</v>
      </c>
      <c r="C495" s="12">
        <v>13.2</v>
      </c>
      <c r="D495">
        <v>80652.899999999994</v>
      </c>
      <c r="E495">
        <v>79925.98</v>
      </c>
      <c r="F495">
        <v>88404.2</v>
      </c>
      <c r="G495">
        <v>87609.04</v>
      </c>
      <c r="H495">
        <f>(1/(1-91/360*VLOOKUP($A495,Tbills!$B$4:$C$974,2,1)/100))^((1)/91)-1</f>
        <v>1.257242778276435E-4</v>
      </c>
      <c r="I495" s="2">
        <f t="shared" si="71"/>
        <v>53165.394738319279</v>
      </c>
      <c r="L495">
        <f t="shared" si="65"/>
        <v>27030347534.968658</v>
      </c>
      <c r="O495">
        <f t="shared" si="66"/>
        <v>30679792.443946876</v>
      </c>
      <c r="R495">
        <f t="shared" si="67"/>
        <v>15.847041620240104</v>
      </c>
      <c r="U495" s="2">
        <f t="shared" si="68"/>
        <v>160.76123672020066</v>
      </c>
      <c r="X495">
        <f t="shared" si="69"/>
        <v>32.677348244118654</v>
      </c>
      <c r="AB495">
        <f t="shared" si="70"/>
        <v>50839.400366711467</v>
      </c>
      <c r="AE495">
        <f>ROW()</f>
        <v>495</v>
      </c>
      <c r="AF495">
        <f t="shared" si="64"/>
        <v>0.9651515151515152</v>
      </c>
      <c r="AG495">
        <f>AG494*(1-(AG$1+AG$5))^($A495-$A494)*(1+2*(E495/E494-1))</f>
        <v>5332521820.5250454</v>
      </c>
      <c r="AK495">
        <f t="shared" si="72"/>
        <v>11.718035038734085</v>
      </c>
      <c r="AO495">
        <f>AO494*(1-AO$1+H494)^($A495-$A494)*(2-E495/E494)</f>
        <v>10.415328367881822</v>
      </c>
    </row>
    <row r="496" spans="1:41" x14ac:dyDescent="0.25">
      <c r="A496" s="1">
        <v>38783</v>
      </c>
      <c r="B496" s="12">
        <v>12.66</v>
      </c>
      <c r="C496" s="12">
        <v>13.33</v>
      </c>
      <c r="D496">
        <v>81267.69</v>
      </c>
      <c r="E496">
        <v>80525.179999999993</v>
      </c>
      <c r="F496">
        <v>88620.86</v>
      </c>
      <c r="G496">
        <v>87812.74</v>
      </c>
      <c r="H496">
        <f>(1/(1-91/360*VLOOKUP($A496,Tbills!$B$4:$C$974,2,1)/100))^((1)/91)-1</f>
        <v>1.257242778276435E-4</v>
      </c>
      <c r="I496" s="2">
        <f t="shared" si="71"/>
        <v>53569.350463557181</v>
      </c>
      <c r="L496">
        <f t="shared" si="65"/>
        <v>27437846219.779945</v>
      </c>
      <c r="O496">
        <f t="shared" si="66"/>
        <v>31023753.636259478</v>
      </c>
      <c r="R496">
        <f t="shared" si="67"/>
        <v>15.786925799736581</v>
      </c>
      <c r="U496" s="2">
        <f t="shared" si="68"/>
        <v>161.15129897793128</v>
      </c>
      <c r="X496">
        <f t="shared" si="69"/>
        <v>32.604263038858335</v>
      </c>
      <c r="AB496">
        <f t="shared" si="70"/>
        <v>51218.754319253945</v>
      </c>
      <c r="AE496">
        <f>ROW()</f>
        <v>496</v>
      </c>
      <c r="AF496">
        <f t="shared" si="64"/>
        <v>0.9497374343585897</v>
      </c>
      <c r="AG496">
        <f>AG495*(1-(AG$1+AG$5))^($A496-$A495)*(1+2*(E496/E495-1))</f>
        <v>5412294582.8442888</v>
      </c>
      <c r="AK496">
        <f t="shared" si="72"/>
        <v>11.629643993788246</v>
      </c>
      <c r="AO496">
        <f>AO495*(1-AO$1+H495)^($A496-$A495)*(2-E496/E495)</f>
        <v>10.338162618290125</v>
      </c>
    </row>
    <row r="497" spans="1:41" x14ac:dyDescent="0.25">
      <c r="A497" s="1">
        <v>38784</v>
      </c>
      <c r="B497" s="12">
        <v>12.32</v>
      </c>
      <c r="C497" s="12">
        <v>13.16</v>
      </c>
      <c r="D497">
        <v>80437.460000000006</v>
      </c>
      <c r="E497">
        <v>79692.42</v>
      </c>
      <c r="F497">
        <v>87888.58</v>
      </c>
      <c r="G497">
        <v>87076.1</v>
      </c>
      <c r="H497">
        <f>(1/(1-91/360*VLOOKUP($A497,Tbills!$B$4:$C$974,2,1)/100))^((1)/91)-1</f>
        <v>1.257242778276435E-4</v>
      </c>
      <c r="I497" s="2">
        <f t="shared" si="71"/>
        <v>53020.793587197004</v>
      </c>
      <c r="L497">
        <f t="shared" si="65"/>
        <v>26872506782.430645</v>
      </c>
      <c r="O497">
        <f t="shared" si="66"/>
        <v>30541471.058469974</v>
      </c>
      <c r="R497">
        <f t="shared" si="67"/>
        <v>15.867839568212313</v>
      </c>
      <c r="U497" s="2">
        <f t="shared" si="68"/>
        <v>159.81579821266303</v>
      </c>
      <c r="X497">
        <f t="shared" si="69"/>
        <v>32.880689883161359</v>
      </c>
      <c r="AB497">
        <f t="shared" si="70"/>
        <v>50687.302665644653</v>
      </c>
      <c r="AE497">
        <f>ROW()</f>
        <v>497</v>
      </c>
      <c r="AF497">
        <f t="shared" si="64"/>
        <v>0.93617021276595747</v>
      </c>
      <c r="AG497">
        <f>AG496*(1-(AG$1+AG$5))^($A497-$A496)*(1+2*(E497/E496-1))</f>
        <v>5300172289.6237936</v>
      </c>
      <c r="AK497">
        <f t="shared" si="72"/>
        <v>11.749365979204583</v>
      </c>
      <c r="AO497">
        <f>AO496*(1-AO$1+H496)^($A497-$A496)*(2-E497/E496)</f>
        <v>10.446002738235837</v>
      </c>
    </row>
    <row r="498" spans="1:41" x14ac:dyDescent="0.25">
      <c r="A498" s="1">
        <v>38785</v>
      </c>
      <c r="B498" s="12">
        <v>12.68</v>
      </c>
      <c r="C498" s="12">
        <v>13.36</v>
      </c>
      <c r="D498">
        <v>80957.279999999999</v>
      </c>
      <c r="E498">
        <v>80197.399999999994</v>
      </c>
      <c r="F498">
        <v>87557.9</v>
      </c>
      <c r="G498">
        <v>86737.53</v>
      </c>
      <c r="H498">
        <f>(1/(1-91/360*VLOOKUP($A498,Tbills!$B$4:$C$974,2,1)/100))^((1)/91)-1</f>
        <v>1.257242778276435E-4</v>
      </c>
      <c r="I498" s="2">
        <f t="shared" si="71"/>
        <v>53362.134604846557</v>
      </c>
      <c r="L498">
        <f t="shared" si="65"/>
        <v>27215259281.043369</v>
      </c>
      <c r="O498">
        <f t="shared" si="66"/>
        <v>30830726.279911704</v>
      </c>
      <c r="R498">
        <f t="shared" si="67"/>
        <v>15.816850350786559</v>
      </c>
      <c r="U498" s="2">
        <f t="shared" si="68"/>
        <v>159.21061047792699</v>
      </c>
      <c r="X498">
        <f t="shared" si="69"/>
        <v>33.011465959670254</v>
      </c>
      <c r="AB498">
        <f t="shared" si="70"/>
        <v>51006.710058443197</v>
      </c>
      <c r="AE498">
        <f>ROW()</f>
        <v>498</v>
      </c>
      <c r="AF498">
        <f t="shared" si="64"/>
        <v>0.94910179640718562</v>
      </c>
      <c r="AG498">
        <f>AG497*(1-(AG$1+AG$5))^($A498-$A497)*(1+2*(E498/E497-1))</f>
        <v>5367161695.5284719</v>
      </c>
      <c r="AK498">
        <f t="shared" si="72"/>
        <v>11.674371034467001</v>
      </c>
      <c r="AO498">
        <f>AO497*(1-AO$1+H497)^($A498-$A497)*(2-E498/E497)</f>
        <v>10.380731548084414</v>
      </c>
    </row>
    <row r="499" spans="1:41" x14ac:dyDescent="0.25">
      <c r="A499" s="1">
        <v>38786</v>
      </c>
      <c r="B499" s="12">
        <v>11.85</v>
      </c>
      <c r="C499" s="12">
        <v>12.9</v>
      </c>
      <c r="D499">
        <v>80225.31</v>
      </c>
      <c r="E499">
        <v>79462.22</v>
      </c>
      <c r="F499">
        <v>87176.36</v>
      </c>
      <c r="G499">
        <v>86348.66</v>
      </c>
      <c r="H499">
        <f>(1/(1-91/360*VLOOKUP($A499,Tbills!$B$4:$C$974,2,1)/100))^((1)/91)-1</f>
        <v>1.257242778276435E-4</v>
      </c>
      <c r="I499" s="2">
        <f t="shared" si="71"/>
        <v>52878.37492884574</v>
      </c>
      <c r="L499">
        <f t="shared" si="65"/>
        <v>26718438798.999989</v>
      </c>
      <c r="O499">
        <f t="shared" si="66"/>
        <v>30405757.694372244</v>
      </c>
      <c r="R499">
        <f t="shared" si="67"/>
        <v>15.888629627716009</v>
      </c>
      <c r="U499" s="2">
        <f t="shared" si="68"/>
        <v>158.51297330796658</v>
      </c>
      <c r="X499">
        <f t="shared" si="69"/>
        <v>33.162408628779573</v>
      </c>
      <c r="AB499">
        <f t="shared" si="70"/>
        <v>50537.362862832466</v>
      </c>
      <c r="AE499">
        <f>ROW()</f>
        <v>499</v>
      </c>
      <c r="AF499">
        <f t="shared" si="64"/>
        <v>0.91860465116279066</v>
      </c>
      <c r="AG499">
        <f>AG498*(1-(AG$1+AG$5))^($A499-$A498)*(1+2*(E499/E498-1))</f>
        <v>5268581206.445199</v>
      </c>
      <c r="AK499">
        <f t="shared" si="72"/>
        <v>11.780842790306647</v>
      </c>
      <c r="AO499">
        <f>AO498*(1-AO$1+H498)^($A499-$A498)*(2-E499/E498)</f>
        <v>10.476822674338118</v>
      </c>
    </row>
    <row r="500" spans="1:41" x14ac:dyDescent="0.25">
      <c r="A500" s="1">
        <v>38789</v>
      </c>
      <c r="B500" s="12">
        <v>11.37</v>
      </c>
      <c r="C500" s="12">
        <v>12.77</v>
      </c>
      <c r="D500">
        <v>79464.539999999994</v>
      </c>
      <c r="E500">
        <v>78678.710000000006</v>
      </c>
      <c r="F500">
        <v>86713.24</v>
      </c>
      <c r="G500">
        <v>85857.36</v>
      </c>
      <c r="H500">
        <f>(1/(1-91/360*VLOOKUP($A500,Tbills!$B$4:$C$974,2,1)/100))^((1)/91)-1</f>
        <v>1.260052906402187E-4</v>
      </c>
      <c r="I500" s="2">
        <f t="shared" si="71"/>
        <v>52373.102344169325</v>
      </c>
      <c r="L500">
        <f t="shared" si="65"/>
        <v>26197892100.730549</v>
      </c>
      <c r="O500">
        <f t="shared" si="66"/>
        <v>29953021.025864813</v>
      </c>
      <c r="R500">
        <f t="shared" si="67"/>
        <v>15.964796537952306</v>
      </c>
      <c r="U500" s="2">
        <f t="shared" si="68"/>
        <v>157.65934770880733</v>
      </c>
      <c r="X500">
        <f t="shared" si="69"/>
        <v>33.360000999277382</v>
      </c>
      <c r="AB500">
        <f t="shared" si="70"/>
        <v>50033.822850803175</v>
      </c>
      <c r="AE500">
        <f>ROW()</f>
        <v>500</v>
      </c>
      <c r="AF500">
        <f t="shared" si="64"/>
        <v>0.89036805011746278</v>
      </c>
      <c r="AG500">
        <f>AG499*(1-(AG$1+AG$5))^($A500-$A499)*(1+2*(E500/E499-1))</f>
        <v>5164161015.4031906</v>
      </c>
      <c r="AK500">
        <f t="shared" si="72"/>
        <v>11.895341511384053</v>
      </c>
      <c r="AO500">
        <f>AO499*(1-AO$1+H499)^($A500-$A499)*(2-E500/E499)</f>
        <v>10.582942622219385</v>
      </c>
    </row>
    <row r="501" spans="1:41" x14ac:dyDescent="0.25">
      <c r="A501" s="1">
        <v>38790</v>
      </c>
      <c r="B501" s="12">
        <v>10.74</v>
      </c>
      <c r="C501" s="12">
        <v>12.31</v>
      </c>
      <c r="D501">
        <v>78366.259999999995</v>
      </c>
      <c r="E501">
        <v>77581.38</v>
      </c>
      <c r="F501">
        <v>86202.48</v>
      </c>
      <c r="G501">
        <v>85340.82</v>
      </c>
      <c r="H501">
        <f>(1/(1-91/360*VLOOKUP($A501,Tbills!$B$4:$C$974,2,1)/100))^((1)/91)-1</f>
        <v>1.260052906402187E-4</v>
      </c>
      <c r="I501" s="2">
        <f t="shared" si="71"/>
        <v>51647.993913311249</v>
      </c>
      <c r="L501">
        <f t="shared" si="65"/>
        <v>25469187148.548969</v>
      </c>
      <c r="O501">
        <f t="shared" si="66"/>
        <v>29325401.714363277</v>
      </c>
      <c r="R501">
        <f t="shared" si="67"/>
        <v>16.075400117885646</v>
      </c>
      <c r="U501" s="2">
        <f t="shared" si="68"/>
        <v>156.72687792309387</v>
      </c>
      <c r="X501">
        <f t="shared" si="69"/>
        <v>33.563690900809661</v>
      </c>
      <c r="AB501">
        <f t="shared" si="70"/>
        <v>49334.282273943521</v>
      </c>
      <c r="AE501">
        <f>ROW()</f>
        <v>501</v>
      </c>
      <c r="AF501">
        <f t="shared" si="64"/>
        <v>0.87246141348497153</v>
      </c>
      <c r="AG501">
        <f>AG500*(1-(AG$1+AG$5))^($A501-$A500)*(1+2*(E501/E500-1))</f>
        <v>5019942995.5285177</v>
      </c>
      <c r="AK501">
        <f t="shared" si="72"/>
        <v>12.060683785206109</v>
      </c>
      <c r="AO501">
        <f>AO500*(1-AO$1+H500)^($A501-$A500)*(2-E501/E500)</f>
        <v>10.731497880271055</v>
      </c>
    </row>
    <row r="502" spans="1:41" x14ac:dyDescent="0.25">
      <c r="A502" s="1">
        <v>38791</v>
      </c>
      <c r="B502" s="12">
        <v>11.35</v>
      </c>
      <c r="C502" s="12">
        <v>12.28</v>
      </c>
      <c r="D502">
        <v>78336.7</v>
      </c>
      <c r="E502">
        <v>77542.34</v>
      </c>
      <c r="F502">
        <v>85817.46</v>
      </c>
      <c r="G502">
        <v>84948.9</v>
      </c>
      <c r="H502">
        <f>(1/(1-91/360*VLOOKUP($A502,Tbills!$B$4:$C$974,2,1)/100))^((1)/91)-1</f>
        <v>1.260052906402187E-4</v>
      </c>
      <c r="I502" s="2">
        <f t="shared" si="71"/>
        <v>51627.25324039079</v>
      </c>
      <c r="L502">
        <f t="shared" si="65"/>
        <v>25445610103.847836</v>
      </c>
      <c r="O502">
        <f t="shared" si="66"/>
        <v>29302278.826109394</v>
      </c>
      <c r="R502">
        <f t="shared" si="67"/>
        <v>16.078717918284465</v>
      </c>
      <c r="U502" s="2">
        <f t="shared" si="68"/>
        <v>156.02305897186949</v>
      </c>
      <c r="X502">
        <f t="shared" si="69"/>
        <v>33.720830643773368</v>
      </c>
      <c r="AB502">
        <f t="shared" si="70"/>
        <v>49307.73741989163</v>
      </c>
      <c r="AE502">
        <f>ROW()</f>
        <v>502</v>
      </c>
      <c r="AF502">
        <f t="shared" si="64"/>
        <v>0.92426710097719866</v>
      </c>
      <c r="AG502">
        <f>AG501*(1-(AG$1+AG$5))^($A502-$A501)*(1+2*(E502/E501-1))</f>
        <v>5014721794.1201963</v>
      </c>
      <c r="AK502">
        <f t="shared" si="72"/>
        <v>12.066190871305523</v>
      </c>
      <c r="AO502">
        <f>AO501*(1-AO$1+H501)^($A502-$A501)*(2-E502/E501)</f>
        <v>10.737853903006952</v>
      </c>
    </row>
    <row r="503" spans="1:41" x14ac:dyDescent="0.25">
      <c r="A503" s="1">
        <v>38792</v>
      </c>
      <c r="B503" s="12">
        <v>11.98</v>
      </c>
      <c r="C503" s="12">
        <v>12.41</v>
      </c>
      <c r="D503">
        <v>77215.199999999997</v>
      </c>
      <c r="E503">
        <v>76422.45</v>
      </c>
      <c r="F503">
        <v>85763.71</v>
      </c>
      <c r="G503">
        <v>84884.99</v>
      </c>
      <c r="H503">
        <f>(1/(1-91/360*VLOOKUP($A503,Tbills!$B$4:$C$974,2,1)/100))^((1)/91)-1</f>
        <v>1.260052906402187E-4</v>
      </c>
      <c r="I503" s="2">
        <f t="shared" si="71"/>
        <v>50886.895689574987</v>
      </c>
      <c r="L503">
        <f t="shared" si="65"/>
        <v>24712620275.349098</v>
      </c>
      <c r="O503">
        <f t="shared" si="66"/>
        <v>28666524.169637062</v>
      </c>
      <c r="R503">
        <f t="shared" si="67"/>
        <v>16.19409268463021</v>
      </c>
      <c r="U503" s="2">
        <f t="shared" si="68"/>
        <v>155.92153512467192</v>
      </c>
      <c r="X503">
        <f t="shared" si="69"/>
        <v>33.749204045331666</v>
      </c>
      <c r="AB503">
        <f t="shared" si="70"/>
        <v>48593.925828658328</v>
      </c>
      <c r="AE503">
        <f>ROW()</f>
        <v>503</v>
      </c>
      <c r="AF503">
        <f t="shared" si="64"/>
        <v>0.96535052377115227</v>
      </c>
      <c r="AG503">
        <f>AG502*(1-(AG$1+AG$5))^($A503-$A502)*(1+2*(E503/E502-1))</f>
        <v>4869709418.899807</v>
      </c>
      <c r="AK503">
        <f t="shared" si="72"/>
        <v>12.239884357295379</v>
      </c>
      <c r="AO503">
        <f>AO502*(1-AO$1+H502)^($A503-$A502)*(2-E503/E502)</f>
        <v>10.893902924760196</v>
      </c>
    </row>
    <row r="504" spans="1:41" x14ac:dyDescent="0.25">
      <c r="A504" s="1">
        <v>38793</v>
      </c>
      <c r="B504" s="12">
        <v>12.12</v>
      </c>
      <c r="C504" s="12">
        <v>12.63</v>
      </c>
      <c r="D504">
        <v>77499.02</v>
      </c>
      <c r="E504">
        <v>76693.73</v>
      </c>
      <c r="F504">
        <v>85184.44</v>
      </c>
      <c r="G504">
        <v>84300.96</v>
      </c>
      <c r="H504">
        <f>(1/(1-91/360*VLOOKUP($A504,Tbills!$B$4:$C$974,2,1)/100))^((1)/91)-1</f>
        <v>1.260052906402187E-4</v>
      </c>
      <c r="I504" s="2">
        <f t="shared" si="71"/>
        <v>51072.695346370092</v>
      </c>
      <c r="L504">
        <f t="shared" si="65"/>
        <v>24890078091.324039</v>
      </c>
      <c r="O504">
        <f t="shared" si="66"/>
        <v>28818191.161570791</v>
      </c>
      <c r="R504">
        <f t="shared" si="67"/>
        <v>16.164619494678853</v>
      </c>
      <c r="U504" s="2">
        <f t="shared" si="68"/>
        <v>154.86462501340097</v>
      </c>
      <c r="X504">
        <f t="shared" si="69"/>
        <v>33.984432015878212</v>
      </c>
      <c r="AB504">
        <f t="shared" si="70"/>
        <v>48764.721497661631</v>
      </c>
      <c r="AE504">
        <f>ROW()</f>
        <v>504</v>
      </c>
      <c r="AF504">
        <f t="shared" si="64"/>
        <v>0.95961995249406162</v>
      </c>
      <c r="AG504">
        <f>AG503*(1-(AG$1+AG$5))^($A504-$A503)*(1+2*(E504/E503-1))</f>
        <v>4904116577.9080458</v>
      </c>
      <c r="AK504">
        <f t="shared" si="72"/>
        <v>12.195867869415316</v>
      </c>
      <c r="AO504">
        <f>AO503*(1-AO$1+H503)^($A504-$A503)*(2-E504/E503)</f>
        <v>10.856198699040199</v>
      </c>
    </row>
    <row r="505" spans="1:41" x14ac:dyDescent="0.25">
      <c r="A505" s="1">
        <v>38796</v>
      </c>
      <c r="B505" s="12">
        <v>11.79</v>
      </c>
      <c r="C505" s="12">
        <v>12.65</v>
      </c>
      <c r="D505">
        <v>77960.52</v>
      </c>
      <c r="E505">
        <v>77121.440000000002</v>
      </c>
      <c r="F505">
        <v>85401.99</v>
      </c>
      <c r="G505">
        <v>84484.38</v>
      </c>
      <c r="H505">
        <f>(1/(1-91/360*VLOOKUP($A505,Tbills!$B$4:$C$974,2,1)/100))^((1)/91)-1</f>
        <v>1.2698889269380231E-4</v>
      </c>
      <c r="I505" s="2">
        <f t="shared" si="71"/>
        <v>51373.070696861905</v>
      </c>
      <c r="L505">
        <f t="shared" si="65"/>
        <v>25173870331.50745</v>
      </c>
      <c r="O505">
        <f t="shared" si="66"/>
        <v>29056325.904826097</v>
      </c>
      <c r="R505">
        <f t="shared" si="67"/>
        <v>16.117359628758663</v>
      </c>
      <c r="U505" s="2">
        <f t="shared" si="68"/>
        <v>155.24877205127143</v>
      </c>
      <c r="X505">
        <f t="shared" si="69"/>
        <v>33.919646426442824</v>
      </c>
      <c r="AB505">
        <f t="shared" si="70"/>
        <v>49031.546581412942</v>
      </c>
      <c r="AE505">
        <f>ROW()</f>
        <v>505</v>
      </c>
      <c r="AF505">
        <f t="shared" si="64"/>
        <v>0.93201581027667979</v>
      </c>
      <c r="AG505">
        <f>AG504*(1-(AG$1+AG$5))^($A505-$A504)*(1+2*(E505/E504-1))</f>
        <v>4958314397.1212225</v>
      </c>
      <c r="AK505">
        <f t="shared" si="72"/>
        <v>12.126158754920434</v>
      </c>
      <c r="AO505">
        <f>AO504*(1-AO$1+H504)^($A505-$A504)*(2-E505/E504)</f>
        <v>10.798538537983205</v>
      </c>
    </row>
    <row r="506" spans="1:41" x14ac:dyDescent="0.25">
      <c r="A506" s="1">
        <v>38797</v>
      </c>
      <c r="B506" s="12">
        <v>11.62</v>
      </c>
      <c r="C506" s="12">
        <v>12.74</v>
      </c>
      <c r="D506">
        <v>78336.37</v>
      </c>
      <c r="E506">
        <v>77483.45</v>
      </c>
      <c r="F506">
        <v>85455.97</v>
      </c>
      <c r="G506">
        <v>84527.06</v>
      </c>
      <c r="H506">
        <f>(1/(1-91/360*VLOOKUP($A506,Tbills!$B$4:$C$974,2,1)/100))^((1)/91)-1</f>
        <v>1.2698889269380231E-4</v>
      </c>
      <c r="I506" s="2">
        <f t="shared" si="71"/>
        <v>51619.48311056407</v>
      </c>
      <c r="L506">
        <f t="shared" si="65"/>
        <v>25412282039.364861</v>
      </c>
      <c r="O506">
        <f t="shared" si="66"/>
        <v>29259926.550888754</v>
      </c>
      <c r="R506">
        <f t="shared" si="67"/>
        <v>16.078805097883514</v>
      </c>
      <c r="U506" s="2">
        <f t="shared" si="68"/>
        <v>155.34311216679322</v>
      </c>
      <c r="X506">
        <f t="shared" si="69"/>
        <v>33.905562140653693</v>
      </c>
      <c r="AB506">
        <f t="shared" si="70"/>
        <v>49259.984396774802</v>
      </c>
      <c r="AE506">
        <f>ROW()</f>
        <v>506</v>
      </c>
      <c r="AF506">
        <f t="shared" si="64"/>
        <v>0.91208791208791196</v>
      </c>
      <c r="AG506">
        <f>AG505*(1-(AG$1+AG$5))^($A506-$A505)*(1+2*(E506/E505-1))</f>
        <v>5004694647.7520924</v>
      </c>
      <c r="AK506">
        <f t="shared" si="72"/>
        <v>12.068676128539252</v>
      </c>
      <c r="AO506">
        <f>AO505*(1-AO$1+H505)^($A506-$A505)*(2-E506/E505)</f>
        <v>10.748817257901523</v>
      </c>
    </row>
    <row r="507" spans="1:41" x14ac:dyDescent="0.25">
      <c r="A507" s="1">
        <v>38798</v>
      </c>
      <c r="B507" s="12">
        <v>11.21</v>
      </c>
      <c r="C507" s="12">
        <v>12.41</v>
      </c>
      <c r="D507">
        <v>77166.929999999993</v>
      </c>
      <c r="E507">
        <v>76316.899999999994</v>
      </c>
      <c r="F507">
        <v>84848.5</v>
      </c>
      <c r="G507">
        <v>83915.46</v>
      </c>
      <c r="H507">
        <f>(1/(1-91/360*VLOOKUP($A507,Tbills!$B$4:$C$974,2,1)/100))^((1)/91)-1</f>
        <v>1.2698889269380231E-4</v>
      </c>
      <c r="I507" s="2">
        <f t="shared" si="71"/>
        <v>50847.644744995108</v>
      </c>
      <c r="L507">
        <f t="shared" si="65"/>
        <v>24649109903.690678</v>
      </c>
      <c r="O507">
        <f t="shared" si="66"/>
        <v>28598179.741684683</v>
      </c>
      <c r="R507">
        <f t="shared" si="67"/>
        <v>16.199109785363291</v>
      </c>
      <c r="U507" s="2">
        <f t="shared" si="68"/>
        <v>154.23508342341395</v>
      </c>
      <c r="X507">
        <f t="shared" si="69"/>
        <v>34.153961291848347</v>
      </c>
      <c r="AB507">
        <f t="shared" si="70"/>
        <v>48516.660431092445</v>
      </c>
      <c r="AE507">
        <f>ROW()</f>
        <v>507</v>
      </c>
      <c r="AF507">
        <f t="shared" si="64"/>
        <v>0.90330378726833205</v>
      </c>
      <c r="AG507">
        <f>AG506*(1-(AG$1+AG$5))^($A507-$A506)*(1+2*(E507/E506-1))</f>
        <v>4853834982.9986153</v>
      </c>
      <c r="AK507">
        <f t="shared" si="72"/>
        <v>12.249805192339599</v>
      </c>
      <c r="AO507">
        <f>AO506*(1-AO$1+H506)^($A507-$A506)*(2-E507/E506)</f>
        <v>10.911627773771118</v>
      </c>
    </row>
    <row r="508" spans="1:41" x14ac:dyDescent="0.25">
      <c r="A508" s="1">
        <v>38799</v>
      </c>
      <c r="B508" s="12">
        <v>11.17</v>
      </c>
      <c r="C508" s="12">
        <v>12.43</v>
      </c>
      <c r="D508">
        <v>77287.53</v>
      </c>
      <c r="E508">
        <v>76426.48</v>
      </c>
      <c r="F508">
        <v>84697.71</v>
      </c>
      <c r="G508">
        <v>83755.67</v>
      </c>
      <c r="H508">
        <f>(1/(1-91/360*VLOOKUP($A508,Tbills!$B$4:$C$974,2,1)/100))^((1)/91)-1</f>
        <v>1.2698889269380231E-4</v>
      </c>
      <c r="I508" s="2">
        <f t="shared" si="71"/>
        <v>50925.869980452379</v>
      </c>
      <c r="L508">
        <f t="shared" si="65"/>
        <v>24721916674.897781</v>
      </c>
      <c r="O508">
        <f t="shared" si="66"/>
        <v>28658808.204243522</v>
      </c>
      <c r="R508">
        <f t="shared" si="67"/>
        <v>16.186748236438337</v>
      </c>
      <c r="U508" s="2">
        <f t="shared" si="68"/>
        <v>153.95722772256542</v>
      </c>
      <c r="X508">
        <f t="shared" si="69"/>
        <v>34.222076322986688</v>
      </c>
      <c r="AB508">
        <f t="shared" si="70"/>
        <v>48584.629355285935</v>
      </c>
      <c r="AE508">
        <f>ROW()</f>
        <v>508</v>
      </c>
      <c r="AF508">
        <f t="shared" si="64"/>
        <v>0.89863234111021728</v>
      </c>
      <c r="AG508">
        <f>AG507*(1-(AG$1+AG$5))^($A508-$A507)*(1+2*(E508/E507-1))</f>
        <v>4867609751.8375502</v>
      </c>
      <c r="AK508">
        <f t="shared" si="72"/>
        <v>12.231646529037427</v>
      </c>
      <c r="AO508">
        <f>AO507*(1-AO$1+H507)^($A508-$A507)*(2-E508/E507)</f>
        <v>10.896940923482489</v>
      </c>
    </row>
    <row r="509" spans="1:41" x14ac:dyDescent="0.25">
      <c r="A509" s="1">
        <v>38800</v>
      </c>
      <c r="B509" s="12">
        <v>11.19</v>
      </c>
      <c r="C509" s="12">
        <v>12.27</v>
      </c>
      <c r="D509">
        <v>76793.39</v>
      </c>
      <c r="E509">
        <v>75928.14</v>
      </c>
      <c r="F509">
        <v>84233.05</v>
      </c>
      <c r="G509">
        <v>83285.539999999994</v>
      </c>
      <c r="H509">
        <f>(1/(1-91/360*VLOOKUP($A509,Tbills!$B$4:$C$974,2,1)/100))^((1)/91)-1</f>
        <v>1.2698889269380231E-4</v>
      </c>
      <c r="I509" s="2">
        <f t="shared" si="71"/>
        <v>50599.04018141167</v>
      </c>
      <c r="L509">
        <f t="shared" si="65"/>
        <v>24401512899.675285</v>
      </c>
      <c r="O509">
        <f t="shared" si="66"/>
        <v>28377546.60959845</v>
      </c>
      <c r="R509">
        <f t="shared" si="67"/>
        <v>16.238787087456554</v>
      </c>
      <c r="U509" s="2">
        <f t="shared" si="68"/>
        <v>153.10886973914828</v>
      </c>
      <c r="X509">
        <f t="shared" si="69"/>
        <v>34.417266052457514</v>
      </c>
      <c r="AB509">
        <f t="shared" si="70"/>
        <v>48266.149697155481</v>
      </c>
      <c r="AE509">
        <f>ROW()</f>
        <v>509</v>
      </c>
      <c r="AF509">
        <f t="shared" si="64"/>
        <v>0.91198044009779955</v>
      </c>
      <c r="AG509">
        <f>AG508*(1-(AG$1+AG$5))^($A509-$A508)*(1+2*(E509/E508-1))</f>
        <v>4803969215.5748358</v>
      </c>
      <c r="AK509">
        <f t="shared" si="72"/>
        <v>12.310829754407834</v>
      </c>
      <c r="AO509">
        <f>AO508*(1-AO$1+H508)^($A509-$A508)*(2-E509/E508)</f>
        <v>10.968981736845754</v>
      </c>
    </row>
    <row r="510" spans="1:41" x14ac:dyDescent="0.25">
      <c r="A510" s="1">
        <v>38803</v>
      </c>
      <c r="B510" s="12">
        <v>11.46</v>
      </c>
      <c r="C510" s="12">
        <v>12.48</v>
      </c>
      <c r="D510">
        <v>76887.5</v>
      </c>
      <c r="E510">
        <v>75992.259999999995</v>
      </c>
      <c r="F510">
        <v>84212.78</v>
      </c>
      <c r="G510">
        <v>83233.759999999995</v>
      </c>
      <c r="H510">
        <f>(1/(1-91/360*VLOOKUP($A510,Tbills!$B$4:$C$974,2,1)/100))^((1)/91)-1</f>
        <v>1.2558377414517707E-4</v>
      </c>
      <c r="I510" s="2">
        <f t="shared" si="71"/>
        <v>50657.343307770658</v>
      </c>
      <c r="L510">
        <f t="shared" si="65"/>
        <v>24448620677.950958</v>
      </c>
      <c r="O510">
        <f t="shared" si="66"/>
        <v>28410620.739401571</v>
      </c>
      <c r="R510">
        <f t="shared" si="67"/>
        <v>16.229729183067928</v>
      </c>
      <c r="U510" s="2">
        <f t="shared" si="68"/>
        <v>153.06082828153069</v>
      </c>
      <c r="X510">
        <f t="shared" si="69"/>
        <v>34.447818183698459</v>
      </c>
      <c r="AB510">
        <f t="shared" si="70"/>
        <v>48301.857135466009</v>
      </c>
      <c r="AE510">
        <f>ROW()</f>
        <v>510</v>
      </c>
      <c r="AF510">
        <f t="shared" si="64"/>
        <v>0.91826923076923084</v>
      </c>
      <c r="AG510">
        <f>AG509*(1-(AG$1+AG$5))^($A510-$A509)*(1+2*(E510/E509-1))</f>
        <v>4811596487.860116</v>
      </c>
      <c r="AK510">
        <f t="shared" si="72"/>
        <v>12.298714861109829</v>
      </c>
      <c r="AO510">
        <f>AO509*(1-AO$1+H509)^($A510-$A509)*(2-E510/E509)</f>
        <v>10.962678097202497</v>
      </c>
    </row>
    <row r="511" spans="1:41" x14ac:dyDescent="0.25">
      <c r="A511" s="1">
        <v>38804</v>
      </c>
      <c r="B511" s="12">
        <v>11.58</v>
      </c>
      <c r="C511" s="12">
        <v>12.54</v>
      </c>
      <c r="D511">
        <v>76777.429999999993</v>
      </c>
      <c r="E511">
        <v>75873.929999999993</v>
      </c>
      <c r="F511">
        <v>83893.2</v>
      </c>
      <c r="G511">
        <v>82907.44</v>
      </c>
      <c r="H511">
        <f>(1/(1-91/360*VLOOKUP($A511,Tbills!$B$4:$C$974,2,1)/100))^((1)/91)-1</f>
        <v>1.2558377414517707E-4</v>
      </c>
      <c r="I511" s="2">
        <f t="shared" si="71"/>
        <v>50583.590230158734</v>
      </c>
      <c r="L511">
        <f t="shared" si="65"/>
        <v>24374440224.201939</v>
      </c>
      <c r="O511">
        <f t="shared" si="66"/>
        <v>28343306.935227882</v>
      </c>
      <c r="R511">
        <f t="shared" si="67"/>
        <v>16.241630856654513</v>
      </c>
      <c r="U511" s="2">
        <f t="shared" si="68"/>
        <v>152.47625806510328</v>
      </c>
      <c r="X511">
        <f t="shared" si="69"/>
        <v>34.585935655835428</v>
      </c>
      <c r="AB511">
        <f t="shared" si="70"/>
        <v>48224.963331712454</v>
      </c>
      <c r="AE511">
        <f>ROW()</f>
        <v>511</v>
      </c>
      <c r="AF511">
        <f t="shared" si="64"/>
        <v>0.92344497607655507</v>
      </c>
      <c r="AG511">
        <f>AG510*(1-(AG$1+AG$5))^($A511-$A510)*(1+2*(E511/E510-1))</f>
        <v>4796450264.3267803</v>
      </c>
      <c r="AK511">
        <f t="shared" si="72"/>
        <v>12.317291878040258</v>
      </c>
      <c r="AO511">
        <f>AO510*(1-AO$1+H510)^($A511-$A510)*(2-E511/E510)</f>
        <v>10.980721214950881</v>
      </c>
    </row>
    <row r="512" spans="1:41" x14ac:dyDescent="0.25">
      <c r="A512" s="1">
        <v>38805</v>
      </c>
      <c r="B512" s="12">
        <v>10.95</v>
      </c>
      <c r="C512" s="12">
        <v>12.05</v>
      </c>
      <c r="D512">
        <v>75202.47</v>
      </c>
      <c r="E512">
        <v>74307.97</v>
      </c>
      <c r="F512">
        <v>83157.45</v>
      </c>
      <c r="G512">
        <v>82169.919999999998</v>
      </c>
      <c r="H512">
        <f>(1/(1-91/360*VLOOKUP($A512,Tbills!$B$4:$C$974,2,1)/100))^((1)/91)-1</f>
        <v>1.2558377414517707E-4</v>
      </c>
      <c r="I512" s="2">
        <f t="shared" si="71"/>
        <v>49544.74474387693</v>
      </c>
      <c r="L512">
        <f t="shared" si="65"/>
        <v>23370191697.320404</v>
      </c>
      <c r="O512">
        <f t="shared" si="66"/>
        <v>27464916.250027873</v>
      </c>
      <c r="R512">
        <f t="shared" si="67"/>
        <v>16.408494360414355</v>
      </c>
      <c r="U512" s="2">
        <f t="shared" si="68"/>
        <v>151.13534391307752</v>
      </c>
      <c r="X512">
        <f t="shared" si="69"/>
        <v>34.89669336789725</v>
      </c>
      <c r="AB512">
        <f t="shared" si="70"/>
        <v>47228.002947686364</v>
      </c>
      <c r="AE512">
        <f>ROW()</f>
        <v>512</v>
      </c>
      <c r="AF512">
        <f t="shared" si="64"/>
        <v>0.90871369294605797</v>
      </c>
      <c r="AG512">
        <f>AG511*(1-(AG$1+AG$5))^($A512-$A511)*(1+2*(E512/E511-1))</f>
        <v>4598307686.505971</v>
      </c>
      <c r="AK512">
        <f t="shared" si="72"/>
        <v>12.570922611436922</v>
      </c>
      <c r="AO512">
        <f>AO511*(1-AO$1+H511)^($A512-$A511)*(2-E512/E511)</f>
        <v>11.208344967752927</v>
      </c>
    </row>
    <row r="513" spans="1:41" x14ac:dyDescent="0.25">
      <c r="A513" s="1">
        <v>38806</v>
      </c>
      <c r="B513" s="12">
        <v>11.57</v>
      </c>
      <c r="C513" s="12">
        <v>12.35</v>
      </c>
      <c r="D513">
        <v>74806.559999999998</v>
      </c>
      <c r="E513">
        <v>73907.44</v>
      </c>
      <c r="F513">
        <v>83032.33</v>
      </c>
      <c r="G513">
        <v>82035.97</v>
      </c>
      <c r="H513">
        <f>(1/(1-91/360*VLOOKUP($A513,Tbills!$B$4:$C$974,2,1)/100))^((1)/91)-1</f>
        <v>1.2558377414517707E-4</v>
      </c>
      <c r="I513" s="2">
        <f t="shared" si="71"/>
        <v>49282.710371849156</v>
      </c>
      <c r="L513">
        <f t="shared" si="65"/>
        <v>23120112920.393642</v>
      </c>
      <c r="O513">
        <f t="shared" si="66"/>
        <v>27241938.787931591</v>
      </c>
      <c r="R513">
        <f t="shared" si="67"/>
        <v>16.451972608475423</v>
      </c>
      <c r="U513" s="2">
        <f t="shared" si="68"/>
        <v>150.90426363746283</v>
      </c>
      <c r="X513">
        <f t="shared" si="69"/>
        <v>34.956677310857387</v>
      </c>
      <c r="AB513">
        <f t="shared" si="70"/>
        <v>46971.799899181817</v>
      </c>
      <c r="AE513">
        <f>ROW()</f>
        <v>513</v>
      </c>
      <c r="AF513">
        <f t="shared" si="64"/>
        <v>0.93684210526315792</v>
      </c>
      <c r="AG513">
        <f>AG512*(1-(AG$1+AG$5))^($A513-$A512)*(1+2*(E513/E512-1))</f>
        <v>4548583400.6541729</v>
      </c>
      <c r="AK513">
        <f t="shared" si="72"/>
        <v>12.638092932176789</v>
      </c>
      <c r="AO513">
        <f>AO512*(1-AO$1+H512)^($A513-$A512)*(2-E513/E512)</f>
        <v>11.269757845392387</v>
      </c>
    </row>
    <row r="514" spans="1:41" x14ac:dyDescent="0.25">
      <c r="A514" s="1">
        <v>38807</v>
      </c>
      <c r="B514" s="12">
        <v>11.39</v>
      </c>
      <c r="C514" s="12">
        <v>12.22</v>
      </c>
      <c r="D514">
        <v>75412.479999999996</v>
      </c>
      <c r="E514">
        <v>74496.800000000003</v>
      </c>
      <c r="F514">
        <v>82694.97</v>
      </c>
      <c r="G514">
        <v>81692.36</v>
      </c>
      <c r="H514">
        <f>(1/(1-91/360*VLOOKUP($A514,Tbills!$B$4:$C$974,2,1)/100))^((1)/91)-1</f>
        <v>1.2558377414517707E-4</v>
      </c>
      <c r="I514" s="2">
        <f t="shared" si="71"/>
        <v>49680.680250370067</v>
      </c>
      <c r="L514">
        <f t="shared" si="65"/>
        <v>23490734284.915791</v>
      </c>
      <c r="O514">
        <f t="shared" si="66"/>
        <v>27566862.825204786</v>
      </c>
      <c r="R514">
        <f t="shared" si="67"/>
        <v>16.385635382895455</v>
      </c>
      <c r="U514" s="2">
        <f t="shared" si="68"/>
        <v>150.28747562945648</v>
      </c>
      <c r="X514">
        <f t="shared" si="69"/>
        <v>35.106204396179791</v>
      </c>
      <c r="AB514">
        <f t="shared" si="70"/>
        <v>47344.716327732633</v>
      </c>
      <c r="AE514">
        <f>ROW()</f>
        <v>514</v>
      </c>
      <c r="AF514">
        <f t="shared" si="64"/>
        <v>0.93207855973813425</v>
      </c>
      <c r="AG514">
        <f>AG513*(1-(AG$1+AG$5))^($A514-$A513)*(1+2*(E514/E513-1))</f>
        <v>4620971200.0705872</v>
      </c>
      <c r="AK514">
        <f t="shared" si="72"/>
        <v>12.536729074954266</v>
      </c>
      <c r="AO514">
        <f>AO513*(1-AO$1+H513)^($A514-$A513)*(2-E514/E513)</f>
        <v>11.180879940419594</v>
      </c>
    </row>
    <row r="515" spans="1:41" x14ac:dyDescent="0.25">
      <c r="A515" s="1">
        <v>38810</v>
      </c>
      <c r="B515" s="12">
        <v>11.57</v>
      </c>
      <c r="C515" s="12">
        <v>12.25</v>
      </c>
      <c r="D515">
        <v>75207.429999999993</v>
      </c>
      <c r="E515">
        <v>74266.17</v>
      </c>
      <c r="F515">
        <v>82723.62</v>
      </c>
      <c r="G515">
        <v>81689.89</v>
      </c>
      <c r="H515">
        <f>(1/(1-91/360*VLOOKUP($A515,Tbills!$B$4:$C$974,2,1)/100))^((1)/91)-1</f>
        <v>1.2670785445423327E-4</v>
      </c>
      <c r="I515" s="2">
        <f t="shared" si="71"/>
        <v>49541.97199091292</v>
      </c>
      <c r="L515">
        <f t="shared" si="65"/>
        <v>23350995838.86977</v>
      </c>
      <c r="O515">
        <f t="shared" si="66"/>
        <v>27436075.165093645</v>
      </c>
      <c r="R515">
        <f t="shared" si="67"/>
        <v>16.408773515928644</v>
      </c>
      <c r="U515" s="2">
        <f t="shared" si="68"/>
        <v>150.32854614842662</v>
      </c>
      <c r="X515">
        <f t="shared" si="69"/>
        <v>35.116716328914443</v>
      </c>
      <c r="AB515">
        <f t="shared" si="70"/>
        <v>47193.208248927323</v>
      </c>
      <c r="AE515">
        <f>ROW()</f>
        <v>515</v>
      </c>
      <c r="AF515">
        <f t="shared" si="64"/>
        <v>0.94448979591836735</v>
      </c>
      <c r="AG515">
        <f>AG514*(1-(AG$1+AG$5))^($A515-$A514)*(1+2*(E515/E514-1))</f>
        <v>4591895393.5687971</v>
      </c>
      <c r="AK515">
        <f t="shared" si="72"/>
        <v>12.573783704613653</v>
      </c>
      <c r="AO515">
        <f>AO514*(1-AO$1+H514)^($A515-$A514)*(2-E515/E514)</f>
        <v>11.218475387186491</v>
      </c>
    </row>
    <row r="516" spans="1:41" x14ac:dyDescent="0.25">
      <c r="A516" s="1">
        <v>38811</v>
      </c>
      <c r="B516" s="12">
        <v>11.14</v>
      </c>
      <c r="C516" s="12">
        <v>11.97</v>
      </c>
      <c r="D516">
        <v>74814.990000000005</v>
      </c>
      <c r="E516">
        <v>73869.23</v>
      </c>
      <c r="F516">
        <v>82440.39</v>
      </c>
      <c r="G516">
        <v>81399.850000000006</v>
      </c>
      <c r="H516">
        <f>(1/(1-91/360*VLOOKUP($A516,Tbills!$B$4:$C$974,2,1)/100))^((1)/91)-1</f>
        <v>1.2670785445423327E-4</v>
      </c>
      <c r="I516" s="2">
        <f t="shared" si="71"/>
        <v>49282.255248513487</v>
      </c>
      <c r="L516">
        <f t="shared" si="65"/>
        <v>23103264483.743546</v>
      </c>
      <c r="O516">
        <f t="shared" si="66"/>
        <v>27215196.312507343</v>
      </c>
      <c r="R516">
        <f t="shared" si="67"/>
        <v>16.451880813723257</v>
      </c>
      <c r="U516" s="2">
        <f t="shared" si="68"/>
        <v>149.81019669617061</v>
      </c>
      <c r="X516">
        <f t="shared" si="69"/>
        <v>35.244560162807204</v>
      </c>
      <c r="AB516">
        <f t="shared" si="70"/>
        <v>46939.332009248406</v>
      </c>
      <c r="AE516">
        <f>ROW()</f>
        <v>516</v>
      </c>
      <c r="AF516">
        <f t="shared" si="64"/>
        <v>0.93065998329156219</v>
      </c>
      <c r="AG516">
        <f>AG515*(1-(AG$1+AG$5))^($A516-$A515)*(1+2*(E516/E515-1))</f>
        <v>4542656513.1991043</v>
      </c>
      <c r="AK516">
        <f t="shared" si="72"/>
        <v>12.64039967356508</v>
      </c>
      <c r="AO516">
        <f>AO515*(1-AO$1+H515)^($A516-$A515)*(2-E516/E515)</f>
        <v>11.279448141737825</v>
      </c>
    </row>
    <row r="517" spans="1:41" x14ac:dyDescent="0.25">
      <c r="A517" s="1">
        <v>38812</v>
      </c>
      <c r="B517" s="12">
        <v>11.13</v>
      </c>
      <c r="C517" s="12">
        <v>11.9</v>
      </c>
      <c r="D517">
        <v>74029.240000000005</v>
      </c>
      <c r="E517">
        <v>73084.06</v>
      </c>
      <c r="F517">
        <v>82168.69</v>
      </c>
      <c r="G517">
        <v>81121.259999999995</v>
      </c>
      <c r="H517">
        <f>(1/(1-91/360*VLOOKUP($A517,Tbills!$B$4:$C$974,2,1)/100))^((1)/91)-1</f>
        <v>1.2670785445423327E-4</v>
      </c>
      <c r="I517" s="2">
        <f t="shared" si="71"/>
        <v>48763.475639108969</v>
      </c>
      <c r="L517">
        <f t="shared" si="65"/>
        <v>22613969500.682682</v>
      </c>
      <c r="O517">
        <f t="shared" si="66"/>
        <v>26780380.625879616</v>
      </c>
      <c r="R517">
        <f t="shared" si="67"/>
        <v>16.538568220531552</v>
      </c>
      <c r="U517" s="2">
        <f t="shared" si="68"/>
        <v>149.31282417092291</v>
      </c>
      <c r="X517">
        <f t="shared" si="69"/>
        <v>35.368357262030251</v>
      </c>
      <c r="AB517">
        <f t="shared" si="70"/>
        <v>46438.78583600618</v>
      </c>
      <c r="AE517">
        <f>ROW()</f>
        <v>517</v>
      </c>
      <c r="AF517">
        <f t="shared" si="64"/>
        <v>0.93529411764705883</v>
      </c>
      <c r="AG517">
        <f>AG516*(1-(AG$1+AG$5))^($A517-$A516)*(1+2*(E517/E516-1))</f>
        <v>4445937177.7311678</v>
      </c>
      <c r="AK517">
        <f t="shared" si="72"/>
        <v>12.774161880864785</v>
      </c>
      <c r="AO517">
        <f>AO516*(1-AO$1+H516)^($A517-$A516)*(2-E517/E516)</f>
        <v>11.400362293236624</v>
      </c>
    </row>
    <row r="518" spans="1:41" x14ac:dyDescent="0.25">
      <c r="A518" s="1">
        <v>38813</v>
      </c>
      <c r="B518" s="12">
        <v>11.45</v>
      </c>
      <c r="C518" s="12">
        <v>11.93</v>
      </c>
      <c r="D518">
        <v>73461.259999999995</v>
      </c>
      <c r="E518">
        <v>72514.070000000007</v>
      </c>
      <c r="F518">
        <v>81855.039999999994</v>
      </c>
      <c r="G518">
        <v>80801.33</v>
      </c>
      <c r="H518">
        <f>(1/(1-91/360*VLOOKUP($A518,Tbills!$B$4:$C$974,2,1)/100))^((1)/91)-1</f>
        <v>1.2670785445423327E-4</v>
      </c>
      <c r="I518" s="2">
        <f t="shared" si="71"/>
        <v>48388.164122594251</v>
      </c>
      <c r="L518">
        <f t="shared" si="65"/>
        <v>22263046558.291656</v>
      </c>
      <c r="O518">
        <f t="shared" si="66"/>
        <v>26466194.362347864</v>
      </c>
      <c r="R518">
        <f t="shared" si="67"/>
        <v>16.602310657074508</v>
      </c>
      <c r="U518" s="2">
        <f t="shared" si="68"/>
        <v>148.73924823382251</v>
      </c>
      <c r="X518">
        <f t="shared" si="69"/>
        <v>35.511030541368349</v>
      </c>
      <c r="AB518">
        <f t="shared" si="70"/>
        <v>46074.998570683034</v>
      </c>
      <c r="AE518">
        <f>ROW()</f>
        <v>518</v>
      </c>
      <c r="AF518">
        <f t="shared" si="64"/>
        <v>0.95976529756915341</v>
      </c>
      <c r="AG518">
        <f>AG517*(1-(AG$1+AG$5))^($A518-$A517)*(1+2*(E518/E517-1))</f>
        <v>4376441062.3088894</v>
      </c>
      <c r="AK518">
        <f t="shared" si="72"/>
        <v>12.873189264481137</v>
      </c>
      <c r="AO518">
        <f>AO517*(1-AO$1+H517)^($A518-$A517)*(2-E518/E517)</f>
        <v>11.490305711176376</v>
      </c>
    </row>
    <row r="519" spans="1:41" x14ac:dyDescent="0.25">
      <c r="A519" s="1">
        <v>38814</v>
      </c>
      <c r="B519" s="12">
        <v>12.26</v>
      </c>
      <c r="C519" s="12">
        <v>12.53</v>
      </c>
      <c r="D519">
        <v>74790.97</v>
      </c>
      <c r="E519">
        <v>73817.45</v>
      </c>
      <c r="F519">
        <v>82247.460000000006</v>
      </c>
      <c r="G519">
        <v>81178.460000000006</v>
      </c>
      <c r="H519">
        <f>(1/(1-91/360*VLOOKUP($A519,Tbills!$B$4:$C$974,2,1)/100))^((1)/91)-1</f>
        <v>1.2670785445423327E-4</v>
      </c>
      <c r="I519" s="2">
        <f t="shared" si="71"/>
        <v>49262.828968544163</v>
      </c>
      <c r="L519">
        <f t="shared" si="65"/>
        <v>23065245708.455978</v>
      </c>
      <c r="O519">
        <f t="shared" si="66"/>
        <v>27178840.135580119</v>
      </c>
      <c r="R519">
        <f t="shared" si="67"/>
        <v>16.452360534899146</v>
      </c>
      <c r="U519" s="2">
        <f t="shared" si="68"/>
        <v>149.44867261759052</v>
      </c>
      <c r="X519">
        <f t="shared" si="69"/>
        <v>35.348458526557927</v>
      </c>
      <c r="AB519">
        <f t="shared" si="70"/>
        <v>46901.523006846757</v>
      </c>
      <c r="AE519">
        <f>ROW()</f>
        <v>519</v>
      </c>
      <c r="AF519">
        <f t="shared" ref="AF519:AF582" si="73">B519/C519</f>
        <v>0.97845171588188351</v>
      </c>
      <c r="AG519">
        <f>AG518*(1-(AG$1+AG$5))^($A519-$A518)*(1+2*(E519/E518-1))</f>
        <v>4533614045.130249</v>
      </c>
      <c r="AK519">
        <f t="shared" si="72"/>
        <v>12.641215615164274</v>
      </c>
      <c r="AO519">
        <f>AO518*(1-AO$1+H518)^($A519-$A518)*(2-E519/E518)</f>
        <v>11.284789436081683</v>
      </c>
    </row>
    <row r="520" spans="1:41" x14ac:dyDescent="0.25">
      <c r="A520" s="1">
        <v>38817</v>
      </c>
      <c r="B520" s="12">
        <v>12.19</v>
      </c>
      <c r="C520" s="12">
        <v>12.57</v>
      </c>
      <c r="D520">
        <v>75583.929999999993</v>
      </c>
      <c r="E520">
        <v>74572.03</v>
      </c>
      <c r="F520">
        <v>82184.38</v>
      </c>
      <c r="G520">
        <v>81085.34</v>
      </c>
      <c r="H520">
        <f>(1/(1-91/360*VLOOKUP($A520,Tbills!$B$4:$C$974,2,1)/100))^((1)/91)-1</f>
        <v>1.2769152008051954E-4</v>
      </c>
      <c r="I520" s="2">
        <f t="shared" si="71"/>
        <v>49781.488968788326</v>
      </c>
      <c r="L520">
        <f t="shared" ref="L520:L583" si="74">L519*(1-L$1+H520)^($A520-$A519)*(1+2*(E520/E519-1))</f>
        <v>23542627710.182652</v>
      </c>
      <c r="O520">
        <f t="shared" ref="O520:O583" si="75">O519*(1-(O$1+O$5))^($A520-$A519)*(1+1.5*(E520/E519-1))</f>
        <v>27592793.540872745</v>
      </c>
      <c r="R520">
        <f t="shared" ref="R520:R583" si="76">R519*(1-IF($A520&lt;=R515,R$1,R$1+IF(AND(WEEKDAY($A520)&lt;&gt;1,WEEKDAY($A520)&lt;&gt;7),S$1,0)))^($A520-$A519)*(1-0.5*(E520/E519-1))</f>
        <v>16.366050805182674</v>
      </c>
      <c r="U520" s="2">
        <f t="shared" ref="U520:U583" si="77">U519*$F520/$F519*(1-U$1)^($A520-$A519)</f>
        <v>149.32312877197757</v>
      </c>
      <c r="X520">
        <f t="shared" ref="X520:X583" si="78">X519*(1-X$1+H520)^($A520-$A519)*(2-G520/G519)</f>
        <v>35.398637601750259</v>
      </c>
      <c r="AB520">
        <f t="shared" ref="AB520:AB583" si="79">AB519*$E520/$E519*(1-(AB$1+AB$5+IF(AND(WEEKDAY(A520)&lt;&gt;1,WEEKDAY(A520)&lt;&gt;7),IF(A520&lt;AC$2,AC$1,AC$3),0)))^($A520-$A519)</f>
        <v>47376.006184843012</v>
      </c>
      <c r="AE520">
        <f>ROW()</f>
        <v>520</v>
      </c>
      <c r="AF520">
        <f t="shared" si="73"/>
        <v>0.96976929196499595</v>
      </c>
      <c r="AG520">
        <f>AG519*(1-(AG$1+AG$5))^($A520-$A519)*(1+2*(E520/E519-1))</f>
        <v>4625833780.5658655</v>
      </c>
      <c r="AK520">
        <f t="shared" si="72"/>
        <v>12.510245852386582</v>
      </c>
      <c r="AO520">
        <f>AO519*(1-AO$1+H519)^($A520-$A519)*(2-E520/E519)</f>
        <v>11.172440249266433</v>
      </c>
    </row>
    <row r="521" spans="1:41" x14ac:dyDescent="0.25">
      <c r="A521" s="1">
        <v>38818</v>
      </c>
      <c r="B521" s="12">
        <v>13</v>
      </c>
      <c r="C521" s="12">
        <v>13.21</v>
      </c>
      <c r="D521">
        <v>76745.100000000006</v>
      </c>
      <c r="E521">
        <v>75708.13</v>
      </c>
      <c r="F521">
        <v>82748.47</v>
      </c>
      <c r="G521">
        <v>81631.539999999994</v>
      </c>
      <c r="H521">
        <f>(1/(1-91/360*VLOOKUP($A521,Tbills!$B$4:$C$974,2,1)/100))^((1)/91)-1</f>
        <v>1.2769152008051954E-4</v>
      </c>
      <c r="I521" s="2">
        <f t="shared" ref="I521:I584" si="80">I520*$D521/$D520*(1-I$1)^($A521-$A520)</f>
        <v>50545.032416527421</v>
      </c>
      <c r="L521">
        <f t="shared" si="74"/>
        <v>24261969605.858547</v>
      </c>
      <c r="O521">
        <f t="shared" si="75"/>
        <v>28222404.059984356</v>
      </c>
      <c r="R521">
        <f t="shared" si="76"/>
        <v>16.240648748845217</v>
      </c>
      <c r="U521" s="2">
        <f t="shared" si="77"/>
        <v>150.34437385615075</v>
      </c>
      <c r="X521">
        <f t="shared" si="78"/>
        <v>35.163377597020528</v>
      </c>
      <c r="AB521">
        <f t="shared" si="79"/>
        <v>48096.09961013979</v>
      </c>
      <c r="AE521">
        <f>ROW()</f>
        <v>521</v>
      </c>
      <c r="AF521">
        <f t="shared" si="73"/>
        <v>0.98410295230885692</v>
      </c>
      <c r="AG521">
        <f>AG520*(1-(AG$1+AG$5))^($A521-$A520)*(1+2*(E521/E520-1))</f>
        <v>4766621696.7610741</v>
      </c>
      <c r="AK521">
        <f t="shared" ref="AK521:AK584" si="81">AK520*(1-IF($A521&lt;=AK516,AK$1,AK$1+IF(AND(WEEKDAY($A521)&lt;&gt;1,WEEKDAY($A521)&lt;&gt;7),AL$1,0)))^($A521-$A520)*(2-$E521/$E520)</f>
        <v>12.319079282941104</v>
      </c>
      <c r="AO521">
        <f>AO520*(1-AO$1+H520)^($A521-$A520)*(2-E521/E520)</f>
        <v>11.003226812326723</v>
      </c>
    </row>
    <row r="522" spans="1:41" x14ac:dyDescent="0.25">
      <c r="A522" s="1">
        <v>38819</v>
      </c>
      <c r="B522" s="12">
        <v>12.76</v>
      </c>
      <c r="C522" s="12">
        <v>13.01</v>
      </c>
      <c r="D522">
        <v>77300.17</v>
      </c>
      <c r="E522">
        <v>76246.039999999994</v>
      </c>
      <c r="F522">
        <v>83136.81</v>
      </c>
      <c r="G522">
        <v>82004.210000000006</v>
      </c>
      <c r="H522">
        <f>(1/(1-91/360*VLOOKUP($A522,Tbills!$B$4:$C$974,2,1)/100))^((1)/91)-1</f>
        <v>1.2769152008051954E-4</v>
      </c>
      <c r="I522" s="2">
        <f t="shared" si="80"/>
        <v>50909.365268581707</v>
      </c>
      <c r="L522">
        <f t="shared" si="74"/>
        <v>24608764300.821774</v>
      </c>
      <c r="O522">
        <f t="shared" si="75"/>
        <v>28522225.22819357</v>
      </c>
      <c r="R522">
        <f t="shared" si="76"/>
        <v>16.182221885241084</v>
      </c>
      <c r="U522" s="2">
        <f t="shared" si="77"/>
        <v>151.046259465742</v>
      </c>
      <c r="X522">
        <f t="shared" si="78"/>
        <v>35.006022233977788</v>
      </c>
      <c r="AB522">
        <f t="shared" si="79"/>
        <v>48436.135985204055</v>
      </c>
      <c r="AE522">
        <f>ROW()</f>
        <v>522</v>
      </c>
      <c r="AF522">
        <f t="shared" si="73"/>
        <v>0.98078401229823209</v>
      </c>
      <c r="AG522">
        <f>AG521*(1-(AG$1+AG$5))^($A522-$A521)*(1+2*(E522/E521-1))</f>
        <v>4834192950.3868437</v>
      </c>
      <c r="AK522">
        <f t="shared" si="81"/>
        <v>12.230981927958791</v>
      </c>
      <c r="AO522">
        <f>AO521*(1-AO$1+H521)^($A522-$A521)*(2-E522/E521)</f>
        <v>10.926039301692908</v>
      </c>
    </row>
    <row r="523" spans="1:41" x14ac:dyDescent="0.25">
      <c r="A523" s="1">
        <v>38820</v>
      </c>
      <c r="B523" s="12">
        <v>12.38</v>
      </c>
      <c r="C523" s="12">
        <v>12.97</v>
      </c>
      <c r="D523">
        <v>77102.289999999994</v>
      </c>
      <c r="E523">
        <v>76041.119999999995</v>
      </c>
      <c r="F523">
        <v>83084.899999999994</v>
      </c>
      <c r="G523">
        <v>81942.539999999994</v>
      </c>
      <c r="H523">
        <f>(1/(1-91/360*VLOOKUP($A523,Tbills!$B$4:$C$974,2,1)/100))^((1)/91)-1</f>
        <v>1.2769152008051954E-4</v>
      </c>
      <c r="I523" s="2">
        <f t="shared" si="80"/>
        <v>50777.804674937863</v>
      </c>
      <c r="L523">
        <f t="shared" si="74"/>
        <v>24478505501.664612</v>
      </c>
      <c r="O523">
        <f t="shared" si="75"/>
        <v>28406282.803027485</v>
      </c>
      <c r="R523">
        <f t="shared" si="76"/>
        <v>16.20323516816498</v>
      </c>
      <c r="U523" s="2">
        <f t="shared" si="77"/>
        <v>150.94826656922493</v>
      </c>
      <c r="X523">
        <f t="shared" si="78"/>
        <v>35.03552558929686</v>
      </c>
      <c r="AB523">
        <f t="shared" si="79"/>
        <v>48304.274111315703</v>
      </c>
      <c r="AE523">
        <f>ROW()</f>
        <v>523</v>
      </c>
      <c r="AF523">
        <f t="shared" si="73"/>
        <v>0.95451040863531222</v>
      </c>
      <c r="AG523">
        <f>AG522*(1-(AG$1+AG$5))^($A523-$A522)*(1+2*(E523/E522-1))</f>
        <v>4808046021.4901447</v>
      </c>
      <c r="AK523">
        <f t="shared" si="81"/>
        <v>12.263282905121057</v>
      </c>
      <c r="AO523">
        <f>AO522*(1-AO$1+H522)^($A523-$A522)*(2-E523/E522)</f>
        <v>10.956398001038931</v>
      </c>
    </row>
    <row r="524" spans="1:41" x14ac:dyDescent="0.25">
      <c r="A524" s="1">
        <v>38824</v>
      </c>
      <c r="B524" s="12">
        <v>12.58</v>
      </c>
      <c r="C524" s="12">
        <v>13.17</v>
      </c>
      <c r="D524">
        <v>77380.570000000007</v>
      </c>
      <c r="E524">
        <v>76276.72</v>
      </c>
      <c r="F524">
        <v>83867.899999999994</v>
      </c>
      <c r="G524">
        <v>82672.92</v>
      </c>
      <c r="H524">
        <f>(1/(1-91/360*VLOOKUP($A524,Tbills!$B$4:$C$974,2,1)/100))^((1)/91)-1</f>
        <v>1.2853473289475836E-4</v>
      </c>
      <c r="I524" s="2">
        <f t="shared" si="80"/>
        <v>50956.103249872343</v>
      </c>
      <c r="L524">
        <f t="shared" si="74"/>
        <v>24638400854.037239</v>
      </c>
      <c r="O524">
        <f t="shared" si="75"/>
        <v>28534453.977389362</v>
      </c>
      <c r="R524">
        <f t="shared" si="76"/>
        <v>16.175208572039931</v>
      </c>
      <c r="U524" s="2">
        <f t="shared" si="77"/>
        <v>152.35595656109425</v>
      </c>
      <c r="X524">
        <f t="shared" si="78"/>
        <v>34.735959952703624</v>
      </c>
      <c r="AB524">
        <f t="shared" si="79"/>
        <v>48447.179347128338</v>
      </c>
      <c r="AE524">
        <f>ROW()</f>
        <v>524</v>
      </c>
      <c r="AF524">
        <f t="shared" si="73"/>
        <v>0.95520121488230825</v>
      </c>
      <c r="AG524">
        <f>AG523*(1-(AG$1+AG$5))^($A524-$A523)*(1+2*(E524/E523-1))</f>
        <v>4837187705.4959869</v>
      </c>
      <c r="AK524">
        <f t="shared" si="81"/>
        <v>12.223009857090934</v>
      </c>
      <c r="AO524">
        <f>AO523*(1-AO$1+H523)^($A524-$A523)*(2-E524/E523)</f>
        <v>10.926414966697292</v>
      </c>
    </row>
    <row r="525" spans="1:41" x14ac:dyDescent="0.25">
      <c r="A525" s="1">
        <v>38825</v>
      </c>
      <c r="B525" s="12">
        <v>11.4</v>
      </c>
      <c r="C525" s="12">
        <v>12.25</v>
      </c>
      <c r="D525">
        <v>74944.41</v>
      </c>
      <c r="E525">
        <v>73865.509999999995</v>
      </c>
      <c r="F525">
        <v>83085.850000000006</v>
      </c>
      <c r="G525">
        <v>81891.39</v>
      </c>
      <c r="H525">
        <f>(1/(1-91/360*VLOOKUP($A525,Tbills!$B$4:$C$974,2,1)/100))^((1)/91)-1</f>
        <v>1.2853473289475836E-4</v>
      </c>
      <c r="I525" s="2">
        <f t="shared" si="80"/>
        <v>49350.657098862175</v>
      </c>
      <c r="L525">
        <f t="shared" si="74"/>
        <v>23082617985.353207</v>
      </c>
      <c r="O525">
        <f t="shared" si="75"/>
        <v>27180519.134711508</v>
      </c>
      <c r="R525">
        <f t="shared" si="76"/>
        <v>16.430125886654992</v>
      </c>
      <c r="U525" s="2">
        <f t="shared" si="77"/>
        <v>150.93158993010701</v>
      </c>
      <c r="X525">
        <f t="shared" si="78"/>
        <v>35.067538682754268</v>
      </c>
      <c r="AB525">
        <f t="shared" si="79"/>
        <v>46914.062945866986</v>
      </c>
      <c r="AE525">
        <f>ROW()</f>
        <v>525</v>
      </c>
      <c r="AF525">
        <f t="shared" si="73"/>
        <v>0.93061224489795924</v>
      </c>
      <c r="AG525">
        <f>AG524*(1-(AG$1+AG$5))^($A525-$A524)*(1+2*(E525/E524-1))</f>
        <v>4531214949.2317839</v>
      </c>
      <c r="AK525">
        <f t="shared" si="81"/>
        <v>12.608808397948273</v>
      </c>
      <c r="AO525">
        <f>AO524*(1-AO$1+H524)^($A525-$A524)*(2-E525/E524)</f>
        <v>11.272845598028436</v>
      </c>
    </row>
    <row r="526" spans="1:41" x14ac:dyDescent="0.25">
      <c r="A526" s="1">
        <v>38826</v>
      </c>
      <c r="B526" s="12">
        <v>11.32</v>
      </c>
      <c r="C526" s="12">
        <v>12.11</v>
      </c>
      <c r="D526">
        <v>74894.66</v>
      </c>
      <c r="E526">
        <v>73806.98</v>
      </c>
      <c r="F526">
        <v>82833.710000000006</v>
      </c>
      <c r="G526">
        <v>81632.34</v>
      </c>
      <c r="H526">
        <f>(1/(1-91/360*VLOOKUP($A526,Tbills!$B$4:$C$974,2,1)/100))^((1)/91)-1</f>
        <v>1.2853473289475836E-4</v>
      </c>
      <c r="I526" s="2">
        <f t="shared" si="80"/>
        <v>49316.69433513446</v>
      </c>
      <c r="L526">
        <f t="shared" si="74"/>
        <v>23047957705.270355</v>
      </c>
      <c r="O526">
        <f t="shared" si="75"/>
        <v>27147298.080668148</v>
      </c>
      <c r="R526">
        <f t="shared" si="76"/>
        <v>16.43589236198121</v>
      </c>
      <c r="U526" s="2">
        <f t="shared" si="77"/>
        <v>150.46988989546097</v>
      </c>
      <c r="X526">
        <f t="shared" si="78"/>
        <v>35.181689631645156</v>
      </c>
      <c r="AB526">
        <f t="shared" si="79"/>
        <v>46875.254532422492</v>
      </c>
      <c r="AE526">
        <f>ROW()</f>
        <v>526</v>
      </c>
      <c r="AF526">
        <f t="shared" si="73"/>
        <v>0.93476465730800995</v>
      </c>
      <c r="AG526">
        <f>AG525*(1-(AG$1+AG$5))^($A526-$A525)*(1+2*(E526/E525-1))</f>
        <v>4523881552.4156475</v>
      </c>
      <c r="AK526">
        <f t="shared" si="81"/>
        <v>12.618211716975605</v>
      </c>
      <c r="AO526">
        <f>AO525*(1-AO$1+H525)^($A526-$A525)*(2-E526/E525)</f>
        <v>11.28281087275459</v>
      </c>
    </row>
    <row r="527" spans="1:41" x14ac:dyDescent="0.25">
      <c r="A527" s="1">
        <v>38827</v>
      </c>
      <c r="B527" s="12">
        <v>11.64</v>
      </c>
      <c r="C527" s="12">
        <v>12.06</v>
      </c>
      <c r="D527">
        <v>73908.2</v>
      </c>
      <c r="E527">
        <v>72825.36</v>
      </c>
      <c r="F527">
        <v>82299.66</v>
      </c>
      <c r="G527">
        <v>81095.55</v>
      </c>
      <c r="H527">
        <f>(1/(1-91/360*VLOOKUP($A527,Tbills!$B$4:$C$974,2,1)/100))^((1)/91)-1</f>
        <v>1.2853473289475836E-4</v>
      </c>
      <c r="I527" s="2">
        <f t="shared" si="80"/>
        <v>48665.942704305489</v>
      </c>
      <c r="L527">
        <f t="shared" si="74"/>
        <v>22436759528.382771</v>
      </c>
      <c r="O527">
        <f t="shared" si="75"/>
        <v>26604819.988559093</v>
      </c>
      <c r="R527">
        <f t="shared" si="76"/>
        <v>16.544441683973382</v>
      </c>
      <c r="U527" s="2">
        <f t="shared" si="77"/>
        <v>149.49612690115222</v>
      </c>
      <c r="X527">
        <f t="shared" si="78"/>
        <v>35.416275971488382</v>
      </c>
      <c r="AB527">
        <f t="shared" si="79"/>
        <v>46250.209226848878</v>
      </c>
      <c r="AE527">
        <f>ROW()</f>
        <v>527</v>
      </c>
      <c r="AF527">
        <f t="shared" si="73"/>
        <v>0.96517412935323388</v>
      </c>
      <c r="AG527">
        <f>AG526*(1-(AG$1+AG$5))^($A527-$A526)*(1+2*(E527/E526-1))</f>
        <v>4403399482.8694859</v>
      </c>
      <c r="AK527">
        <f t="shared" si="81"/>
        <v>12.785436224874097</v>
      </c>
      <c r="AO527">
        <f>AO526*(1-AO$1+H526)^($A527-$A526)*(2-E527/E526)</f>
        <v>11.433916956782829</v>
      </c>
    </row>
    <row r="528" spans="1:41" x14ac:dyDescent="0.25">
      <c r="A528" s="1">
        <v>38828</v>
      </c>
      <c r="B528" s="12">
        <v>11.59</v>
      </c>
      <c r="C528" s="12">
        <v>12.19</v>
      </c>
      <c r="D528">
        <v>75056.44</v>
      </c>
      <c r="E528">
        <v>73947.42</v>
      </c>
      <c r="F528">
        <v>82578.399999999994</v>
      </c>
      <c r="G528">
        <v>81359.789999999994</v>
      </c>
      <c r="H528">
        <f>(1/(1-91/360*VLOOKUP($A528,Tbills!$B$4:$C$974,2,1)/100))^((1)/91)-1</f>
        <v>1.2853473289475836E-4</v>
      </c>
      <c r="I528" s="2">
        <f t="shared" si="80"/>
        <v>49420.813157114251</v>
      </c>
      <c r="L528">
        <f t="shared" si="74"/>
        <v>23130077537.066833</v>
      </c>
      <c r="O528">
        <f t="shared" si="75"/>
        <v>27218775.157782774</v>
      </c>
      <c r="R528">
        <f t="shared" si="76"/>
        <v>16.416244932617104</v>
      </c>
      <c r="U528" s="2">
        <f t="shared" si="77"/>
        <v>149.998796434208</v>
      </c>
      <c r="X528">
        <f t="shared" si="78"/>
        <v>35.304108077673156</v>
      </c>
      <c r="AB528">
        <f t="shared" si="79"/>
        <v>46961.174039650636</v>
      </c>
      <c r="AE528">
        <f>ROW()</f>
        <v>528</v>
      </c>
      <c r="AF528">
        <f t="shared" si="73"/>
        <v>0.95077932731747339</v>
      </c>
      <c r="AG528">
        <f>AG527*(1-(AG$1+AG$5))^($A528-$A527)*(1+2*(E528/E527-1))</f>
        <v>4538937671.732172</v>
      </c>
      <c r="AK528">
        <f t="shared" si="81"/>
        <v>12.587857731793404</v>
      </c>
      <c r="AO528">
        <f>AO527*(1-AO$1+H527)^($A528-$A527)*(2-E528/E527)</f>
        <v>11.258778997731197</v>
      </c>
    </row>
    <row r="529" spans="1:41" x14ac:dyDescent="0.25">
      <c r="A529" s="1">
        <v>38831</v>
      </c>
      <c r="B529" s="12">
        <v>11.75</v>
      </c>
      <c r="C529" s="12">
        <v>11.86</v>
      </c>
      <c r="D529">
        <v>74720.73</v>
      </c>
      <c r="E529">
        <v>73588.160000000003</v>
      </c>
      <c r="F529">
        <v>83203.679999999993</v>
      </c>
      <c r="G529">
        <v>81944.47</v>
      </c>
      <c r="H529">
        <f>(1/(1-91/360*VLOOKUP($A529,Tbills!$B$4:$C$974,2,1)/100))^((1)/91)-1</f>
        <v>1.2951856384879612E-4</v>
      </c>
      <c r="I529" s="2">
        <f t="shared" si="80"/>
        <v>49196.166445043033</v>
      </c>
      <c r="L529">
        <f t="shared" si="74"/>
        <v>22911125189.882813</v>
      </c>
      <c r="O529">
        <f t="shared" si="75"/>
        <v>27017687.443660803</v>
      </c>
      <c r="R529">
        <f t="shared" si="76"/>
        <v>16.453890972828741</v>
      </c>
      <c r="U529" s="2">
        <f t="shared" si="77"/>
        <v>151.12352537172109</v>
      </c>
      <c r="X529">
        <f t="shared" si="78"/>
        <v>35.060131147750866</v>
      </c>
      <c r="AB529">
        <f t="shared" si="79"/>
        <v>46728.133899893372</v>
      </c>
      <c r="AE529">
        <f>ROW()</f>
        <v>529</v>
      </c>
      <c r="AF529">
        <f t="shared" si="73"/>
        <v>0.99072512647554811</v>
      </c>
      <c r="AG529">
        <f>AG528*(1-(AG$1+AG$5))^($A529-$A528)*(1+2*(E529/E528-1))</f>
        <v>4494380082.5905752</v>
      </c>
      <c r="AK529">
        <f t="shared" si="81"/>
        <v>12.647246219600204</v>
      </c>
      <c r="AO529">
        <f>AO528*(1-AO$1+H528)^($A529-$A528)*(2-E529/E528)</f>
        <v>11.31658519185074</v>
      </c>
    </row>
    <row r="530" spans="1:41" x14ac:dyDescent="0.25">
      <c r="A530" s="1">
        <v>38832</v>
      </c>
      <c r="B530" s="12">
        <v>11.75</v>
      </c>
      <c r="C530" s="12">
        <v>11.89</v>
      </c>
      <c r="D530">
        <v>74588.69</v>
      </c>
      <c r="E530">
        <v>73448.59</v>
      </c>
      <c r="F530">
        <v>82878.39</v>
      </c>
      <c r="G530">
        <v>81613.490000000005</v>
      </c>
      <c r="H530">
        <f>(1/(1-91/360*VLOOKUP($A530,Tbills!$B$4:$C$974,2,1)/100))^((1)/91)-1</f>
        <v>1.2951856384879612E-4</v>
      </c>
      <c r="I530" s="2">
        <f t="shared" si="80"/>
        <v>49108.033784255829</v>
      </c>
      <c r="L530">
        <f t="shared" si="74"/>
        <v>22826141411.349777</v>
      </c>
      <c r="O530">
        <f t="shared" si="75"/>
        <v>26939915.471208684</v>
      </c>
      <c r="R530">
        <f t="shared" si="76"/>
        <v>16.468749987619574</v>
      </c>
      <c r="U530" s="2">
        <f t="shared" si="77"/>
        <v>150.5290279574603</v>
      </c>
      <c r="X530">
        <f t="shared" si="78"/>
        <v>35.204999003598417</v>
      </c>
      <c r="AB530">
        <f t="shared" si="79"/>
        <v>46637.881521433359</v>
      </c>
      <c r="AE530">
        <f>ROW()</f>
        <v>530</v>
      </c>
      <c r="AF530">
        <f t="shared" si="73"/>
        <v>0.98822539949537425</v>
      </c>
      <c r="AG530">
        <f>AG529*(1-(AG$1+AG$5))^($A530-$A529)*(1+2*(E530/E529-1))</f>
        <v>4477180790.8334169</v>
      </c>
      <c r="AK530">
        <f t="shared" si="81"/>
        <v>12.670643283047569</v>
      </c>
      <c r="AO530">
        <f>AO529*(1-AO$1+H529)^($A530-$A529)*(2-E530/E529)</f>
        <v>11.339097777177301</v>
      </c>
    </row>
    <row r="531" spans="1:41" x14ac:dyDescent="0.25">
      <c r="A531" s="1">
        <v>38833</v>
      </c>
      <c r="B531" s="12">
        <v>11.76</v>
      </c>
      <c r="C531" s="12">
        <v>12.01</v>
      </c>
      <c r="D531">
        <v>73654.19</v>
      </c>
      <c r="E531">
        <v>72518.86</v>
      </c>
      <c r="F531">
        <v>82505.58</v>
      </c>
      <c r="G531">
        <v>81235.8</v>
      </c>
      <c r="H531">
        <f>(1/(1-91/360*VLOOKUP($A531,Tbills!$B$4:$C$974,2,1)/100))^((1)/91)-1</f>
        <v>1.2951856384879612E-4</v>
      </c>
      <c r="I531" s="2">
        <f t="shared" si="80"/>
        <v>48491.591087414665</v>
      </c>
      <c r="L531">
        <f t="shared" si="74"/>
        <v>22250139603.914188</v>
      </c>
      <c r="O531">
        <f t="shared" si="75"/>
        <v>26427506.930907119</v>
      </c>
      <c r="R531">
        <f t="shared" si="76"/>
        <v>16.572233506379053</v>
      </c>
      <c r="U531" s="2">
        <f t="shared" si="77"/>
        <v>149.84825268920264</v>
      </c>
      <c r="X531">
        <f t="shared" si="78"/>
        <v>35.371192979554344</v>
      </c>
      <c r="AB531">
        <f t="shared" si="79"/>
        <v>46045.922499240565</v>
      </c>
      <c r="AE531">
        <f>ROW()</f>
        <v>531</v>
      </c>
      <c r="AF531">
        <f t="shared" si="73"/>
        <v>0.97918401332223148</v>
      </c>
      <c r="AG531">
        <f>AG530*(1-(AG$1+AG$5))^($A531-$A530)*(1+2*(E531/E530-1))</f>
        <v>4363687263.0031967</v>
      </c>
      <c r="AK531">
        <f t="shared" si="81"/>
        <v>12.830433737721247</v>
      </c>
      <c r="AO531">
        <f>AO530*(1-AO$1+H530)^($A531-$A530)*(2-E531/E530)</f>
        <v>11.483693330577013</v>
      </c>
    </row>
    <row r="532" spans="1:41" x14ac:dyDescent="0.25">
      <c r="A532" s="1">
        <v>38834</v>
      </c>
      <c r="B532" s="12">
        <v>11.84</v>
      </c>
      <c r="C532" s="12">
        <v>12.26</v>
      </c>
      <c r="D532">
        <v>73197.94</v>
      </c>
      <c r="E532">
        <v>72060.25</v>
      </c>
      <c r="F532">
        <v>82377.83</v>
      </c>
      <c r="G532">
        <v>81099.490000000005</v>
      </c>
      <c r="H532">
        <f>(1/(1-91/360*VLOOKUP($A532,Tbills!$B$4:$C$974,2,1)/100))^((1)/91)-1</f>
        <v>1.2951856384879612E-4</v>
      </c>
      <c r="I532" s="2">
        <f t="shared" si="80"/>
        <v>48190.035432406177</v>
      </c>
      <c r="L532">
        <f t="shared" si="74"/>
        <v>21970571641.133434</v>
      </c>
      <c r="O532">
        <f t="shared" si="75"/>
        <v>26175933.078654066</v>
      </c>
      <c r="R532">
        <f t="shared" si="76"/>
        <v>16.623883467468492</v>
      </c>
      <c r="U532" s="2">
        <f t="shared" si="77"/>
        <v>149.61258245688705</v>
      </c>
      <c r="X532">
        <f t="shared" si="78"/>
        <v>35.433822710779801</v>
      </c>
      <c r="AB532">
        <f t="shared" si="79"/>
        <v>45753.132382209224</v>
      </c>
      <c r="AE532">
        <f>ROW()</f>
        <v>532</v>
      </c>
      <c r="AF532">
        <f t="shared" si="73"/>
        <v>0.965742251223491</v>
      </c>
      <c r="AG532">
        <f>AG531*(1-(AG$1+AG$5))^($A532-$A531)*(1+2*(E532/E531-1))</f>
        <v>4308350068.3368034</v>
      </c>
      <c r="AK532">
        <f t="shared" si="81"/>
        <v>12.910972168762042</v>
      </c>
      <c r="AO532">
        <f>AO531*(1-AO$1+H531)^($A532-$A531)*(2-E532/E531)</f>
        <v>11.557385654792339</v>
      </c>
    </row>
    <row r="533" spans="1:41" x14ac:dyDescent="0.25">
      <c r="A533" s="1">
        <v>38835</v>
      </c>
      <c r="B533" s="12">
        <v>11.59</v>
      </c>
      <c r="C533" s="12">
        <v>11.86</v>
      </c>
      <c r="D533">
        <v>72727.23</v>
      </c>
      <c r="E533">
        <v>71587.520000000004</v>
      </c>
      <c r="F533">
        <v>82231.7</v>
      </c>
      <c r="G533">
        <v>80945.119999999995</v>
      </c>
      <c r="H533">
        <f>(1/(1-91/360*VLOOKUP($A533,Tbills!$B$4:$C$974,2,1)/100))^((1)/91)-1</f>
        <v>1.2951856384879612E-4</v>
      </c>
      <c r="I533" s="2">
        <f t="shared" si="80"/>
        <v>47878.974911788864</v>
      </c>
      <c r="L533">
        <f t="shared" si="74"/>
        <v>21684136843.125763</v>
      </c>
      <c r="O533">
        <f t="shared" si="75"/>
        <v>25917480.441770278</v>
      </c>
      <c r="R533">
        <f t="shared" si="76"/>
        <v>16.677657552176452</v>
      </c>
      <c r="U533" s="2">
        <f t="shared" si="77"/>
        <v>149.34354313985548</v>
      </c>
      <c r="X533">
        <f t="shared" si="78"/>
        <v>35.504554747138464</v>
      </c>
      <c r="AB533">
        <f t="shared" si="79"/>
        <v>45451.397742548303</v>
      </c>
      <c r="AE533">
        <f>ROW()</f>
        <v>533</v>
      </c>
      <c r="AF533">
        <f t="shared" si="73"/>
        <v>0.97723440134907258</v>
      </c>
      <c r="AG533">
        <f>AG532*(1-(AG$1+AG$5))^($A533-$A532)*(1+2*(E533/E532-1))</f>
        <v>4251679469.8913374</v>
      </c>
      <c r="AK533">
        <f t="shared" si="81"/>
        <v>12.9950655129078</v>
      </c>
      <c r="AO533">
        <f>AO532*(1-AO$1+H532)^($A533-$A532)*(2-E533/E532)</f>
        <v>11.634280918700552</v>
      </c>
    </row>
    <row r="534" spans="1:41" x14ac:dyDescent="0.25">
      <c r="A534" s="1">
        <v>38838</v>
      </c>
      <c r="B534" s="12">
        <v>12.54</v>
      </c>
      <c r="C534" s="12">
        <v>12.52</v>
      </c>
      <c r="D534">
        <v>74050.2</v>
      </c>
      <c r="E534">
        <v>72861.94</v>
      </c>
      <c r="F534">
        <v>82617.78</v>
      </c>
      <c r="G534">
        <v>81293.7</v>
      </c>
      <c r="H534">
        <f>(1/(1-91/360*VLOOKUP($A534,Tbills!$B$4:$C$974,2,1)/100))^((1)/91)-1</f>
        <v>1.3092419111071507E-4</v>
      </c>
      <c r="I534" s="2">
        <f t="shared" si="80"/>
        <v>48746.368071649595</v>
      </c>
      <c r="L534">
        <f t="shared" si="74"/>
        <v>22461965584.964066</v>
      </c>
      <c r="O534">
        <f t="shared" si="75"/>
        <v>26606875.196226899</v>
      </c>
      <c r="R534">
        <f t="shared" si="76"/>
        <v>16.526965981797552</v>
      </c>
      <c r="U534" s="2">
        <f t="shared" si="77"/>
        <v>150.03373940713243</v>
      </c>
      <c r="X534">
        <f t="shared" si="78"/>
        <v>35.361622354817705</v>
      </c>
      <c r="AB534">
        <f t="shared" si="79"/>
        <v>46255.697112232825</v>
      </c>
      <c r="AE534">
        <f>ROW()</f>
        <v>534</v>
      </c>
      <c r="AF534">
        <f t="shared" si="73"/>
        <v>1.0015974440894568</v>
      </c>
      <c r="AG534">
        <f>AG533*(1-(AG$1+AG$5))^($A534-$A533)*(1+2*(E534/E533-1))</f>
        <v>4402613402.8002796</v>
      </c>
      <c r="AK534">
        <f t="shared" si="81"/>
        <v>12.761940571894321</v>
      </c>
      <c r="AO534">
        <f>AO533*(1-AO$1+H533)^($A534-$A533)*(2-E534/E533)</f>
        <v>11.430336804635525</v>
      </c>
    </row>
    <row r="535" spans="1:41" x14ac:dyDescent="0.25">
      <c r="A535" s="1">
        <v>38839</v>
      </c>
      <c r="B535" s="12">
        <v>11.99</v>
      </c>
      <c r="C535" s="12">
        <v>12.29</v>
      </c>
      <c r="D535">
        <v>73003.63</v>
      </c>
      <c r="E535">
        <v>71822.63</v>
      </c>
      <c r="F535">
        <v>82425.39</v>
      </c>
      <c r="G535">
        <v>81093.75</v>
      </c>
      <c r="H535">
        <f>(1/(1-91/360*VLOOKUP($A535,Tbills!$B$4:$C$974,2,1)/100))^((1)/91)-1</f>
        <v>1.3092419111071507E-4</v>
      </c>
      <c r="I535" s="2">
        <f t="shared" si="80"/>
        <v>48056.251646811201</v>
      </c>
      <c r="L535">
        <f t="shared" si="74"/>
        <v>21823036619.596416</v>
      </c>
      <c r="O535">
        <f t="shared" si="75"/>
        <v>26036713.07146354</v>
      </c>
      <c r="R535">
        <f t="shared" si="76"/>
        <v>16.644084691871857</v>
      </c>
      <c r="U535" s="2">
        <f t="shared" si="77"/>
        <v>149.68070967646744</v>
      </c>
      <c r="X535">
        <f t="shared" si="78"/>
        <v>35.451927774367533</v>
      </c>
      <c r="AB535">
        <f t="shared" si="79"/>
        <v>45594.311519458504</v>
      </c>
      <c r="AE535">
        <f>ROW()</f>
        <v>535</v>
      </c>
      <c r="AF535">
        <f t="shared" si="73"/>
        <v>0.97558991049633859</v>
      </c>
      <c r="AG535">
        <f>AG534*(1-(AG$1+AG$5))^($A535-$A534)*(1+2*(E535/E534-1))</f>
        <v>4276870637.3848763</v>
      </c>
      <c r="AK535">
        <f t="shared" si="81"/>
        <v>12.943375298478101</v>
      </c>
      <c r="AO535">
        <f>AO534*(1-AO$1+H534)^($A535-$A534)*(2-E535/E534)</f>
        <v>11.594469329786468</v>
      </c>
    </row>
    <row r="536" spans="1:41" x14ac:dyDescent="0.25">
      <c r="A536" s="1">
        <v>38840</v>
      </c>
      <c r="B536" s="12">
        <v>11.99</v>
      </c>
      <c r="C536" s="12">
        <v>12.38</v>
      </c>
      <c r="D536">
        <v>73748.22</v>
      </c>
      <c r="E536">
        <v>72545.77</v>
      </c>
      <c r="F536">
        <v>82906.33</v>
      </c>
      <c r="G536">
        <v>81556.3</v>
      </c>
      <c r="H536">
        <f>(1/(1-91/360*VLOOKUP($A536,Tbills!$B$4:$C$974,2,1)/100))^((1)/91)-1</f>
        <v>1.3092419111071507E-4</v>
      </c>
      <c r="I536" s="2">
        <f t="shared" si="80"/>
        <v>48545.210723703814</v>
      </c>
      <c r="L536">
        <f t="shared" si="74"/>
        <v>22264391681.995041</v>
      </c>
      <c r="O536">
        <f t="shared" si="75"/>
        <v>26429045.042899571</v>
      </c>
      <c r="R536">
        <f t="shared" si="76"/>
        <v>16.559546305054564</v>
      </c>
      <c r="U536" s="2">
        <f t="shared" si="77"/>
        <v>150.55040350785163</v>
      </c>
      <c r="X536">
        <f t="shared" si="78"/>
        <v>35.253025087327401</v>
      </c>
      <c r="AB536">
        <f t="shared" si="79"/>
        <v>46051.76828841024</v>
      </c>
      <c r="AE536">
        <f>ROW()</f>
        <v>536</v>
      </c>
      <c r="AF536">
        <f t="shared" si="73"/>
        <v>0.96849757673667203</v>
      </c>
      <c r="AG536">
        <f>AG535*(1-(AG$1+AG$5))^($A536-$A535)*(1+2*(E536/E535-1))</f>
        <v>4362846222.0592461</v>
      </c>
      <c r="AK536">
        <f t="shared" si="81"/>
        <v>12.812459260150819</v>
      </c>
      <c r="AO536">
        <f>AO535*(1-AO$1+H535)^($A536-$A535)*(2-E536/E535)</f>
        <v>11.478809602038705</v>
      </c>
    </row>
    <row r="537" spans="1:41" x14ac:dyDescent="0.25">
      <c r="A537" s="1">
        <v>38841</v>
      </c>
      <c r="B537" s="12">
        <v>11.86</v>
      </c>
      <c r="C537" s="12">
        <v>12.18</v>
      </c>
      <c r="D537">
        <v>73458.25</v>
      </c>
      <c r="E537">
        <v>72251.03</v>
      </c>
      <c r="F537">
        <v>82854.100000000006</v>
      </c>
      <c r="G537">
        <v>81494.25</v>
      </c>
      <c r="H537">
        <f>(1/(1-91/360*VLOOKUP($A537,Tbills!$B$4:$C$974,2,1)/100))^((1)/91)-1</f>
        <v>1.3092419111071507E-4</v>
      </c>
      <c r="I537" s="2">
        <f t="shared" si="80"/>
        <v>48353.157170933046</v>
      </c>
      <c r="L537">
        <f t="shared" si="74"/>
        <v>22085372466.5364</v>
      </c>
      <c r="O537">
        <f t="shared" si="75"/>
        <v>26267095.390231349</v>
      </c>
      <c r="R537">
        <f t="shared" si="76"/>
        <v>16.592435383854227</v>
      </c>
      <c r="U537" s="2">
        <f t="shared" si="77"/>
        <v>150.45188990519233</v>
      </c>
      <c r="X537">
        <f t="shared" si="78"/>
        <v>35.283160553364752</v>
      </c>
      <c r="AB537">
        <f t="shared" si="79"/>
        <v>45863.069427306895</v>
      </c>
      <c r="AE537">
        <f>ROW()</f>
        <v>537</v>
      </c>
      <c r="AF537">
        <f t="shared" si="73"/>
        <v>0.97372742200328399</v>
      </c>
      <c r="AG537">
        <f>AG536*(1-(AG$1+AG$5))^($A537-$A536)*(1+2*(E537/E536-1))</f>
        <v>4327249525.733387</v>
      </c>
      <c r="AK537">
        <f t="shared" si="81"/>
        <v>12.863914735165572</v>
      </c>
      <c r="AO537">
        <f>AO536*(1-AO$1+H536)^($A537-$A536)*(2-E537/E536)</f>
        <v>11.5265285512044</v>
      </c>
    </row>
    <row r="538" spans="1:41" x14ac:dyDescent="0.25">
      <c r="A538" s="1">
        <v>38842</v>
      </c>
      <c r="B538" s="12">
        <v>11.62</v>
      </c>
      <c r="C538" s="12">
        <v>12.02</v>
      </c>
      <c r="D538">
        <v>72564.600000000006</v>
      </c>
      <c r="E538">
        <v>71362.600000000006</v>
      </c>
      <c r="F538">
        <v>82515.839999999997</v>
      </c>
      <c r="G538">
        <v>81150.880000000005</v>
      </c>
      <c r="H538">
        <f>(1/(1-91/360*VLOOKUP($A538,Tbills!$B$4:$C$974,2,1)/100))^((1)/91)-1</f>
        <v>1.3092419111071507E-4</v>
      </c>
      <c r="I538" s="2">
        <f t="shared" si="80"/>
        <v>47763.756331962504</v>
      </c>
      <c r="L538">
        <f t="shared" si="74"/>
        <v>21544076402.2673</v>
      </c>
      <c r="O538">
        <f t="shared" si="75"/>
        <v>25781739.156306963</v>
      </c>
      <c r="R538">
        <f t="shared" si="76"/>
        <v>16.693694594062706</v>
      </c>
      <c r="U538" s="2">
        <f t="shared" si="77"/>
        <v>149.83400171370761</v>
      </c>
      <c r="X538">
        <f t="shared" si="78"/>
        <v>35.435151933685759</v>
      </c>
      <c r="AB538">
        <f t="shared" si="79"/>
        <v>45297.537879744239</v>
      </c>
      <c r="AE538">
        <f>ROW()</f>
        <v>538</v>
      </c>
      <c r="AF538">
        <f t="shared" si="73"/>
        <v>0.96672212978369376</v>
      </c>
      <c r="AG538">
        <f>AG537*(1-(AG$1+AG$5))^($A538-$A537)*(1+2*(E538/E537-1))</f>
        <v>4220687815.7676945</v>
      </c>
      <c r="AK538">
        <f t="shared" si="81"/>
        <v>13.021488501267273</v>
      </c>
      <c r="AO538">
        <f>AO537*(1-AO$1+H537)^($A538-$A537)*(2-E538/E537)</f>
        <v>11.669359837374412</v>
      </c>
    </row>
    <row r="539" spans="1:41" x14ac:dyDescent="0.25">
      <c r="A539" s="1">
        <v>38845</v>
      </c>
      <c r="B539" s="12">
        <v>12</v>
      </c>
      <c r="C539" s="12">
        <v>12.33</v>
      </c>
      <c r="D539">
        <v>72742.42</v>
      </c>
      <c r="E539">
        <v>71509.440000000002</v>
      </c>
      <c r="F539">
        <v>82196.58</v>
      </c>
      <c r="G539">
        <v>80805.02</v>
      </c>
      <c r="H539">
        <f>(1/(1-91/360*VLOOKUP($A539,Tbills!$B$4:$C$974,2,1)/100))^((1)/91)-1</f>
        <v>1.3247059104770642E-4</v>
      </c>
      <c r="I539" s="2">
        <f t="shared" si="80"/>
        <v>47877.299283503628</v>
      </c>
      <c r="L539">
        <f t="shared" si="74"/>
        <v>21638401034.28297</v>
      </c>
      <c r="O539">
        <f t="shared" si="75"/>
        <v>25858699.869510591</v>
      </c>
      <c r="R539">
        <f t="shared" si="76"/>
        <v>16.674258108495113</v>
      </c>
      <c r="U539" s="2">
        <f t="shared" si="77"/>
        <v>149.24336488888881</v>
      </c>
      <c r="X539">
        <f t="shared" si="78"/>
        <v>35.59636908097589</v>
      </c>
      <c r="AB539">
        <f t="shared" si="79"/>
        <v>45385.997348382094</v>
      </c>
      <c r="AE539">
        <f>ROW()</f>
        <v>539</v>
      </c>
      <c r="AF539">
        <f t="shared" si="73"/>
        <v>0.97323600973236013</v>
      </c>
      <c r="AG539">
        <f>AG538*(1-(AG$1+AG$5))^($A539-$A538)*(1+2*(E539/E538-1))</f>
        <v>4237628864.8537679</v>
      </c>
      <c r="AK539">
        <f t="shared" si="81"/>
        <v>12.992879086808248</v>
      </c>
      <c r="AO539">
        <f>AO538*(1-AO$1+H538)^($A539-$A538)*(2-E539/E538)</f>
        <v>11.648630383718039</v>
      </c>
    </row>
    <row r="540" spans="1:41" x14ac:dyDescent="0.25">
      <c r="A540" s="1">
        <v>38846</v>
      </c>
      <c r="B540" s="12">
        <v>11.99</v>
      </c>
      <c r="C540" s="12">
        <v>12.1</v>
      </c>
      <c r="D540">
        <v>72255.179999999993</v>
      </c>
      <c r="E540">
        <v>71020.990000000005</v>
      </c>
      <c r="F540">
        <v>81471.63</v>
      </c>
      <c r="G540">
        <v>80081.64</v>
      </c>
      <c r="H540">
        <f>(1/(1-91/360*VLOOKUP($A540,Tbills!$B$4:$C$974,2,1)/100))^((1)/91)-1</f>
        <v>1.3247059104770642E-4</v>
      </c>
      <c r="I540" s="2">
        <f t="shared" si="80"/>
        <v>47555.45011518422</v>
      </c>
      <c r="L540">
        <f t="shared" si="74"/>
        <v>21344658432.419067</v>
      </c>
      <c r="O540">
        <f t="shared" si="75"/>
        <v>25592893.033441797</v>
      </c>
      <c r="R540">
        <f t="shared" si="76"/>
        <v>16.730449082470304</v>
      </c>
      <c r="U540" s="2">
        <f t="shared" si="77"/>
        <v>147.92347469947262</v>
      </c>
      <c r="X540">
        <f t="shared" si="78"/>
        <v>35.918463028316751</v>
      </c>
      <c r="AB540">
        <f t="shared" si="79"/>
        <v>45074.413690329471</v>
      </c>
      <c r="AE540">
        <f>ROW()</f>
        <v>540</v>
      </c>
      <c r="AF540">
        <f t="shared" si="73"/>
        <v>0.99090909090909096</v>
      </c>
      <c r="AG540">
        <f>AG539*(1-(AG$1+AG$5))^($A540-$A539)*(1+2*(E540/E539-1))</f>
        <v>4179597200.1371908</v>
      </c>
      <c r="AK540">
        <f t="shared" si="81"/>
        <v>13.081018532813017</v>
      </c>
      <c r="AO540">
        <f>AO539*(1-AO$1+H539)^($A540-$A539)*(2-E540/E539)</f>
        <v>11.729316989155103</v>
      </c>
    </row>
    <row r="541" spans="1:41" x14ac:dyDescent="0.25">
      <c r="A541" s="1">
        <v>38847</v>
      </c>
      <c r="B541" s="12">
        <v>11.78</v>
      </c>
      <c r="C541" s="12">
        <v>12.11</v>
      </c>
      <c r="D541">
        <v>71987.69</v>
      </c>
      <c r="E541">
        <v>70748.66</v>
      </c>
      <c r="F541">
        <v>81198.070000000007</v>
      </c>
      <c r="G541">
        <v>79802.14</v>
      </c>
      <c r="H541">
        <f>(1/(1-91/360*VLOOKUP($A541,Tbills!$B$4:$C$974,2,1)/100))^((1)/91)-1</f>
        <v>1.3247059104770642E-4</v>
      </c>
      <c r="I541" s="2">
        <f t="shared" si="80"/>
        <v>47378.243689195886</v>
      </c>
      <c r="L541">
        <f t="shared" si="74"/>
        <v>21182814597.961399</v>
      </c>
      <c r="O541">
        <f t="shared" si="75"/>
        <v>25444831.618587308</v>
      </c>
      <c r="R541">
        <f t="shared" si="76"/>
        <v>16.761767779600653</v>
      </c>
      <c r="U541" s="2">
        <f t="shared" si="77"/>
        <v>147.42319234165092</v>
      </c>
      <c r="X541">
        <f t="shared" si="78"/>
        <v>36.047266845447808</v>
      </c>
      <c r="AB541">
        <f t="shared" si="79"/>
        <v>44900.010347372736</v>
      </c>
      <c r="AE541">
        <f>ROW()</f>
        <v>541</v>
      </c>
      <c r="AF541">
        <f t="shared" si="73"/>
        <v>0.97274979355904212</v>
      </c>
      <c r="AG541">
        <f>AG540*(1-(AG$1+AG$5))^($A541-$A540)*(1+2*(E541/E540-1))</f>
        <v>4147404101.0330071</v>
      </c>
      <c r="AK541">
        <f t="shared" si="81"/>
        <v>13.130566111828733</v>
      </c>
      <c r="AO541">
        <f>AO540*(1-AO$1+H540)^($A541-$A540)*(2-E541/E540)</f>
        <v>11.775417317445607</v>
      </c>
    </row>
    <row r="542" spans="1:41" x14ac:dyDescent="0.25">
      <c r="A542" s="1">
        <v>38848</v>
      </c>
      <c r="B542" s="12">
        <v>12.49</v>
      </c>
      <c r="C542" s="12">
        <v>12.55</v>
      </c>
      <c r="D542">
        <v>73930.25</v>
      </c>
      <c r="E542">
        <v>72648.41</v>
      </c>
      <c r="F542">
        <v>82510.929999999993</v>
      </c>
      <c r="G542">
        <v>81081.86</v>
      </c>
      <c r="H542">
        <f>(1/(1-91/360*VLOOKUP($A542,Tbills!$B$4:$C$974,2,1)/100))^((1)/91)-1</f>
        <v>1.3247059104770642E-4</v>
      </c>
      <c r="I542" s="2">
        <f t="shared" si="80"/>
        <v>48655.540864803304</v>
      </c>
      <c r="L542">
        <f t="shared" si="74"/>
        <v>22322368447.890926</v>
      </c>
      <c r="O542">
        <f t="shared" si="75"/>
        <v>26468810.320265763</v>
      </c>
      <c r="R542">
        <f t="shared" si="76"/>
        <v>16.535975907829656</v>
      </c>
      <c r="U542" s="2">
        <f t="shared" si="77"/>
        <v>149.80316775303027</v>
      </c>
      <c r="X542">
        <f t="shared" si="78"/>
        <v>35.472593807018903</v>
      </c>
      <c r="AB542">
        <f t="shared" si="79"/>
        <v>46104.062380431293</v>
      </c>
      <c r="AE542">
        <f>ROW()</f>
        <v>542</v>
      </c>
      <c r="AF542">
        <f t="shared" si="73"/>
        <v>0.99521912350597608</v>
      </c>
      <c r="AG542">
        <f>AG541*(1-(AG$1+AG$5))^($A542-$A541)*(1+2*(E542/E541-1))</f>
        <v>4369989841.7961683</v>
      </c>
      <c r="AK542">
        <f t="shared" si="81"/>
        <v>12.777387715904625</v>
      </c>
      <c r="AO542">
        <f>AO541*(1-AO$1+H541)^($A542-$A541)*(2-E542/E541)</f>
        <v>11.460316825340676</v>
      </c>
    </row>
    <row r="543" spans="1:41" x14ac:dyDescent="0.25">
      <c r="A543" s="1">
        <v>38849</v>
      </c>
      <c r="B543" s="12">
        <v>14.19</v>
      </c>
      <c r="C543" s="12">
        <v>13.69</v>
      </c>
      <c r="D543">
        <v>77419.42</v>
      </c>
      <c r="E543">
        <v>76067.460000000006</v>
      </c>
      <c r="F543">
        <v>83965.51</v>
      </c>
      <c r="G543">
        <v>82500.509999999995</v>
      </c>
      <c r="H543">
        <f>(1/(1-91/360*VLOOKUP($A543,Tbills!$B$4:$C$974,2,1)/100))^((1)/91)-1</f>
        <v>1.3247059104770642E-4</v>
      </c>
      <c r="I543" s="2">
        <f t="shared" si="80"/>
        <v>50950.617690284562</v>
      </c>
      <c r="L543">
        <f t="shared" si="74"/>
        <v>24425613715.631775</v>
      </c>
      <c r="O543">
        <f t="shared" si="75"/>
        <v>28336406.661640253</v>
      </c>
      <c r="R543">
        <f t="shared" si="76"/>
        <v>16.146129905468339</v>
      </c>
      <c r="U543" s="2">
        <f t="shared" si="77"/>
        <v>152.44032125514082</v>
      </c>
      <c r="X543">
        <f t="shared" si="78"/>
        <v>34.85527484191816</v>
      </c>
      <c r="AB543">
        <f t="shared" si="79"/>
        <v>48272.173453409327</v>
      </c>
      <c r="AE543">
        <f>ROW()</f>
        <v>543</v>
      </c>
      <c r="AF543">
        <f t="shared" si="73"/>
        <v>1.0365230094959825</v>
      </c>
      <c r="AG543">
        <f>AG542*(1-(AG$1+AG$5))^($A543-$A542)*(1+2*(E543/E542-1))</f>
        <v>4781158126.7095623</v>
      </c>
      <c r="AK543">
        <f t="shared" si="81"/>
        <v>12.175478787159042</v>
      </c>
      <c r="AO543">
        <f>AO542*(1-AO$1+H542)^($A543-$A542)*(2-E543/E542)</f>
        <v>10.922003049127616</v>
      </c>
    </row>
    <row r="544" spans="1:41" x14ac:dyDescent="0.25">
      <c r="A544" s="1">
        <v>38852</v>
      </c>
      <c r="B544" s="12">
        <v>13.57</v>
      </c>
      <c r="C544" s="12">
        <v>13.29</v>
      </c>
      <c r="D544">
        <v>77060.97</v>
      </c>
      <c r="E544">
        <v>75685.039999999994</v>
      </c>
      <c r="F544">
        <v>83323.92</v>
      </c>
      <c r="G544">
        <v>81837.320000000007</v>
      </c>
      <c r="H544">
        <f>(1/(1-91/360*VLOOKUP($A544,Tbills!$B$4:$C$974,2,1)/100))^((1)/91)-1</f>
        <v>1.3247059104770642E-4</v>
      </c>
      <c r="I544" s="2">
        <f t="shared" si="80"/>
        <v>50711.007864528961</v>
      </c>
      <c r="L544">
        <f t="shared" si="74"/>
        <v>24186350818.110275</v>
      </c>
      <c r="O544">
        <f t="shared" si="75"/>
        <v>28119876.854977038</v>
      </c>
      <c r="R544">
        <f t="shared" si="76"/>
        <v>16.184521182303033</v>
      </c>
      <c r="U544" s="2">
        <f t="shared" si="77"/>
        <v>151.26444180676253</v>
      </c>
      <c r="X544">
        <f t="shared" si="78"/>
        <v>35.14552866111611</v>
      </c>
      <c r="AB544">
        <f t="shared" si="79"/>
        <v>48024.467437150895</v>
      </c>
      <c r="AE544">
        <f>ROW()</f>
        <v>544</v>
      </c>
      <c r="AF544">
        <f t="shared" si="73"/>
        <v>1.0210684725357413</v>
      </c>
      <c r="AG544">
        <f>AG543*(1-(AG$1+AG$5))^($A544-$A543)*(1+2*(E544/E543-1))</f>
        <v>4732606253.3334846</v>
      </c>
      <c r="AK544">
        <f t="shared" si="81"/>
        <v>12.234979836988026</v>
      </c>
      <c r="AO544">
        <f>AO543*(1-AO$1+H543)^($A544-$A543)*(2-E544/E543)</f>
        <v>10.980056773145014</v>
      </c>
    </row>
    <row r="545" spans="1:41" x14ac:dyDescent="0.25">
      <c r="A545" s="1">
        <v>38853</v>
      </c>
      <c r="B545" s="12">
        <v>13.35</v>
      </c>
      <c r="C545" s="12">
        <v>13.15</v>
      </c>
      <c r="D545">
        <v>76132.97</v>
      </c>
      <c r="E545">
        <v>74763.58</v>
      </c>
      <c r="F545">
        <v>82989</v>
      </c>
      <c r="G545">
        <v>81497.539999999994</v>
      </c>
      <c r="H545">
        <f>(1/(1-91/360*VLOOKUP($A545,Tbills!$B$4:$C$974,2,1)/100))^((1)/91)-1</f>
        <v>1.3247059104770642E-4</v>
      </c>
      <c r="I545" s="2">
        <f t="shared" si="80"/>
        <v>50099.103357530956</v>
      </c>
      <c r="L545">
        <f t="shared" si="74"/>
        <v>23599475833.9062</v>
      </c>
      <c r="O545">
        <f t="shared" si="75"/>
        <v>27605410.296333004</v>
      </c>
      <c r="R545">
        <f t="shared" si="76"/>
        <v>16.28230779888851</v>
      </c>
      <c r="U545" s="2">
        <f t="shared" si="77"/>
        <v>150.65276174366988</v>
      </c>
      <c r="X545">
        <f t="shared" si="78"/>
        <v>35.294819002095217</v>
      </c>
      <c r="AB545">
        <f t="shared" si="79"/>
        <v>47438.118959258878</v>
      </c>
      <c r="AE545">
        <f>ROW()</f>
        <v>545</v>
      </c>
      <c r="AF545">
        <f t="shared" si="73"/>
        <v>1.0152091254752851</v>
      </c>
      <c r="AG545">
        <f>AG544*(1-(AG$1+AG$5))^($A545-$A544)*(1+2*(E545/E544-1))</f>
        <v>4617212362.6643229</v>
      </c>
      <c r="AK545">
        <f t="shared" si="81"/>
        <v>12.383363063461545</v>
      </c>
      <c r="AO545">
        <f>AO544*(1-AO$1+H544)^($A545-$A544)*(2-E545/E544)</f>
        <v>11.114799373858791</v>
      </c>
    </row>
    <row r="546" spans="1:41" x14ac:dyDescent="0.25">
      <c r="A546" s="1">
        <v>38854</v>
      </c>
      <c r="B546" s="12">
        <v>16.260000000000002</v>
      </c>
      <c r="C546" s="12">
        <v>14.98</v>
      </c>
      <c r="D546">
        <v>83750.55</v>
      </c>
      <c r="E546">
        <v>82234.240000000005</v>
      </c>
      <c r="F546">
        <v>85443.57</v>
      </c>
      <c r="G546">
        <v>83897.2</v>
      </c>
      <c r="H546">
        <f>(1/(1-91/360*VLOOKUP($A546,Tbills!$B$4:$C$974,2,1)/100))^((1)/91)-1</f>
        <v>1.3247059104770642E-4</v>
      </c>
      <c r="I546" s="2">
        <f t="shared" si="80"/>
        <v>55110.488287564891</v>
      </c>
      <c r="L546">
        <f t="shared" si="74"/>
        <v>28318244778.823063</v>
      </c>
      <c r="O546">
        <f t="shared" si="75"/>
        <v>31741996.282271307</v>
      </c>
      <c r="R546">
        <f t="shared" si="76"/>
        <v>15.468113600316203</v>
      </c>
      <c r="U546" s="2">
        <f t="shared" si="77"/>
        <v>155.10484426826721</v>
      </c>
      <c r="X546">
        <f t="shared" si="78"/>
        <v>34.258849112156291</v>
      </c>
      <c r="AB546">
        <f t="shared" si="79"/>
        <v>52176.496227732605</v>
      </c>
      <c r="AE546">
        <f>ROW()</f>
        <v>546</v>
      </c>
      <c r="AF546">
        <f t="shared" si="73"/>
        <v>1.0854472630173566</v>
      </c>
      <c r="AG546">
        <f>AG545*(1-(AG$1+AG$5))^($A546-$A545)*(1+2*(E546/E545-1))</f>
        <v>5539764357.8788834</v>
      </c>
      <c r="AK546">
        <f t="shared" si="81"/>
        <v>11.145451410137849</v>
      </c>
      <c r="AO546">
        <f>AO545*(1-AO$1+H545)^($A546-$A545)*(2-E546/E545)</f>
        <v>10.0051217758469</v>
      </c>
    </row>
    <row r="547" spans="1:41" x14ac:dyDescent="0.25">
      <c r="A547" s="1">
        <v>38855</v>
      </c>
      <c r="B547" s="12">
        <v>16.989999999999998</v>
      </c>
      <c r="C547" s="12">
        <v>15.55</v>
      </c>
      <c r="D547">
        <v>84970.8</v>
      </c>
      <c r="E547">
        <v>83421.5</v>
      </c>
      <c r="F547">
        <v>85456.01</v>
      </c>
      <c r="G547">
        <v>83898.3</v>
      </c>
      <c r="H547">
        <f>(1/(1-91/360*VLOOKUP($A547,Tbills!$B$4:$C$974,2,1)/100))^((1)/91)-1</f>
        <v>1.3247059104770642E-4</v>
      </c>
      <c r="I547" s="2">
        <f t="shared" si="80"/>
        <v>55912.087685091901</v>
      </c>
      <c r="L547">
        <f t="shared" si="74"/>
        <v>29138478823.901852</v>
      </c>
      <c r="O547">
        <f t="shared" si="75"/>
        <v>32428317.892157633</v>
      </c>
      <c r="R547">
        <f t="shared" si="76"/>
        <v>15.355758662254612</v>
      </c>
      <c r="U547" s="2">
        <f t="shared" si="77"/>
        <v>155.12364391467491</v>
      </c>
      <c r="X547">
        <f t="shared" si="78"/>
        <v>34.261671073645864</v>
      </c>
      <c r="AB547">
        <f t="shared" si="79"/>
        <v>52927.950997957079</v>
      </c>
      <c r="AE547">
        <f>ROW()</f>
        <v>547</v>
      </c>
      <c r="AF547">
        <f t="shared" si="73"/>
        <v>1.0926045016077168</v>
      </c>
      <c r="AG547">
        <f>AG546*(1-(AG$1+AG$5))^($A547-$A546)*(1+2*(E547/E546-1))</f>
        <v>5699533406.522831</v>
      </c>
      <c r="AK547">
        <f t="shared" si="81"/>
        <v>10.984026918476046</v>
      </c>
      <c r="AO547">
        <f>AO546*(1-AO$1+H546)^($A547-$A546)*(2-E547/E546)</f>
        <v>9.8616139850473665</v>
      </c>
    </row>
    <row r="548" spans="1:41" x14ac:dyDescent="0.25">
      <c r="A548" s="1">
        <v>38856</v>
      </c>
      <c r="B548" s="12">
        <v>17.18</v>
      </c>
      <c r="C548" s="12">
        <v>15.44</v>
      </c>
      <c r="D548">
        <v>86314.17</v>
      </c>
      <c r="E548">
        <v>84729.32</v>
      </c>
      <c r="F548">
        <v>86468.49</v>
      </c>
      <c r="G548">
        <v>84881.21</v>
      </c>
      <c r="H548">
        <f>(1/(1-91/360*VLOOKUP($A548,Tbills!$B$4:$C$974,2,1)/100))^((1)/91)-1</f>
        <v>1.3247059104770642E-4</v>
      </c>
      <c r="I548" s="2">
        <f t="shared" si="80"/>
        <v>56794.66082824632</v>
      </c>
      <c r="L548">
        <f t="shared" si="74"/>
        <v>30054723960.151695</v>
      </c>
      <c r="O548">
        <f t="shared" si="75"/>
        <v>33189779.842949819</v>
      </c>
      <c r="R548">
        <f t="shared" si="76"/>
        <v>15.234701878763648</v>
      </c>
      <c r="U548" s="2">
        <f t="shared" si="77"/>
        <v>156.95771647184779</v>
      </c>
      <c r="X548">
        <f t="shared" si="78"/>
        <v>33.863511808768443</v>
      </c>
      <c r="AB548">
        <f t="shared" si="79"/>
        <v>53755.841636699304</v>
      </c>
      <c r="AE548">
        <f>ROW()</f>
        <v>548</v>
      </c>
      <c r="AF548">
        <f t="shared" si="73"/>
        <v>1.1126943005181347</v>
      </c>
      <c r="AG548">
        <f>AG547*(1-(AG$1+AG$5))^($A548-$A547)*(1+2*(E548/E547-1))</f>
        <v>5878041377.6072855</v>
      </c>
      <c r="AK548">
        <f t="shared" si="81"/>
        <v>10.811323979829002</v>
      </c>
      <c r="AO548">
        <f>AO547*(1-AO$1+H547)^($A548-$A547)*(2-E548/E547)</f>
        <v>9.707937830068273</v>
      </c>
    </row>
    <row r="549" spans="1:41" x14ac:dyDescent="0.25">
      <c r="A549" s="1">
        <v>38859</v>
      </c>
      <c r="B549" s="12">
        <v>17.72</v>
      </c>
      <c r="C549" s="12">
        <v>15.96</v>
      </c>
      <c r="D549">
        <v>91588.89</v>
      </c>
      <c r="E549">
        <v>89873.51</v>
      </c>
      <c r="F549">
        <v>88615.21</v>
      </c>
      <c r="G549">
        <v>86954.78</v>
      </c>
      <c r="H549">
        <f>(1/(1-91/360*VLOOKUP($A549,Tbills!$B$4:$C$974,2,1)/100))^((1)/91)-1</f>
        <v>1.3148649290917191E-4</v>
      </c>
      <c r="I549" s="2">
        <f t="shared" si="80"/>
        <v>60261.01438687343</v>
      </c>
      <c r="L549">
        <f t="shared" si="74"/>
        <v>33712887045.907261</v>
      </c>
      <c r="O549">
        <f t="shared" si="75"/>
        <v>36208706.743525989</v>
      </c>
      <c r="R549">
        <f t="shared" si="76"/>
        <v>14.770224695102414</v>
      </c>
      <c r="U549" s="2">
        <f t="shared" si="77"/>
        <v>160.84267910583009</v>
      </c>
      <c r="X549">
        <f t="shared" si="78"/>
        <v>33.045624000712884</v>
      </c>
      <c r="AB549">
        <f t="shared" si="79"/>
        <v>57013.568218751789</v>
      </c>
      <c r="AE549">
        <f>ROW()</f>
        <v>549</v>
      </c>
      <c r="AF549">
        <f t="shared" si="73"/>
        <v>1.1102756892230574</v>
      </c>
      <c r="AG549">
        <f>AG548*(1-(AG$1+AG$5))^($A549-$A548)*(1+2*(E549/E548-1))</f>
        <v>6591124657.1564445</v>
      </c>
      <c r="AK549">
        <f t="shared" si="81"/>
        <v>10.1535148263956</v>
      </c>
      <c r="AO549">
        <f>AO548*(1-AO$1+H548)^($A549-$A548)*(2-E549/E548)</f>
        <v>9.1211499278419979</v>
      </c>
    </row>
    <row r="550" spans="1:41" x14ac:dyDescent="0.25">
      <c r="A550" s="1">
        <v>38860</v>
      </c>
      <c r="B550" s="12">
        <v>18.260000000000002</v>
      </c>
      <c r="C550" s="12">
        <v>16.190000000000001</v>
      </c>
      <c r="D550">
        <v>90765.83</v>
      </c>
      <c r="E550">
        <v>89054.05</v>
      </c>
      <c r="F550">
        <v>87791.56</v>
      </c>
      <c r="G550">
        <v>86135.13</v>
      </c>
      <c r="H550">
        <f>(1/(1-91/360*VLOOKUP($A550,Tbills!$B$4:$C$974,2,1)/100))^((1)/91)-1</f>
        <v>1.3148649290917191E-4</v>
      </c>
      <c r="I550" s="2">
        <f t="shared" si="80"/>
        <v>59718.024949732666</v>
      </c>
      <c r="L550">
        <f t="shared" si="74"/>
        <v>33100959575.346291</v>
      </c>
      <c r="O550">
        <f t="shared" si="75"/>
        <v>35712280.793246046</v>
      </c>
      <c r="R550">
        <f t="shared" si="76"/>
        <v>14.836890862790325</v>
      </c>
      <c r="U550" s="2">
        <f t="shared" si="77"/>
        <v>159.34381244523559</v>
      </c>
      <c r="X550">
        <f t="shared" si="78"/>
        <v>33.360269719606805</v>
      </c>
      <c r="AB550">
        <f t="shared" si="79"/>
        <v>56491.753075881505</v>
      </c>
      <c r="AE550">
        <f>ROW()</f>
        <v>550</v>
      </c>
      <c r="AF550">
        <f t="shared" si="73"/>
        <v>1.1278567016676961</v>
      </c>
      <c r="AG550">
        <f>AG549*(1-(AG$1+AG$5))^($A550-$A549)*(1+2*(E550/E549-1))</f>
        <v>6470711823.9081659</v>
      </c>
      <c r="AK550">
        <f t="shared" si="81"/>
        <v>10.245616606364175</v>
      </c>
      <c r="AO550">
        <f>AO549*(1-AO$1+H549)^($A550-$A549)*(2-E550/E549)</f>
        <v>9.2051857061599929</v>
      </c>
    </row>
    <row r="551" spans="1:41" x14ac:dyDescent="0.25">
      <c r="A551" s="1">
        <v>38861</v>
      </c>
      <c r="B551" s="12">
        <v>17.36</v>
      </c>
      <c r="C551" s="12">
        <v>16.329999999999998</v>
      </c>
      <c r="D551">
        <v>93398.26</v>
      </c>
      <c r="E551">
        <v>91625.12</v>
      </c>
      <c r="F551">
        <v>89924.09</v>
      </c>
      <c r="G551">
        <v>88216.1</v>
      </c>
      <c r="H551">
        <f>(1/(1-91/360*VLOOKUP($A551,Tbills!$B$4:$C$974,2,1)/100))^((1)/91)-1</f>
        <v>1.3148649290917191E-4</v>
      </c>
      <c r="I551" s="2">
        <f t="shared" si="80"/>
        <v>61448.494661182282</v>
      </c>
      <c r="L551">
        <f t="shared" si="74"/>
        <v>35015289031.605301</v>
      </c>
      <c r="O551">
        <f t="shared" si="75"/>
        <v>37257593.408244804</v>
      </c>
      <c r="R551">
        <f t="shared" si="76"/>
        <v>14.622052687461956</v>
      </c>
      <c r="U551" s="2">
        <f t="shared" si="77"/>
        <v>163.21042641156276</v>
      </c>
      <c r="X551">
        <f t="shared" si="78"/>
        <v>32.557383192606466</v>
      </c>
      <c r="AB551">
        <f t="shared" si="79"/>
        <v>58120.694016314359</v>
      </c>
      <c r="AE551">
        <f>ROW()</f>
        <v>551</v>
      </c>
      <c r="AF551">
        <f t="shared" si="73"/>
        <v>1.0630740967544399</v>
      </c>
      <c r="AG551">
        <f>AG550*(1-(AG$1+AG$5))^($A551-$A550)*(1+2*(E551/E550-1))</f>
        <v>6844111643.7979012</v>
      </c>
      <c r="AK551">
        <f t="shared" si="81"/>
        <v>9.949353083597499</v>
      </c>
      <c r="AO551">
        <f>AO550*(1-AO$1+H550)^($A551-$A550)*(2-E551/E550)</f>
        <v>8.9402685465549681</v>
      </c>
    </row>
    <row r="552" spans="1:41" x14ac:dyDescent="0.25">
      <c r="A552" s="1">
        <v>38862</v>
      </c>
      <c r="B552" s="12">
        <v>15.5</v>
      </c>
      <c r="C552" s="12">
        <v>15.08</v>
      </c>
      <c r="D552">
        <v>89663.49</v>
      </c>
      <c r="E552">
        <v>87949.2</v>
      </c>
      <c r="F552">
        <v>88530.64</v>
      </c>
      <c r="G552">
        <v>86837.52</v>
      </c>
      <c r="H552">
        <f>(1/(1-91/360*VLOOKUP($A552,Tbills!$B$4:$C$974,2,1)/100))^((1)/91)-1</f>
        <v>1.3148649290917191E-4</v>
      </c>
      <c r="I552" s="2">
        <f t="shared" si="80"/>
        <v>58989.879905555936</v>
      </c>
      <c r="L552">
        <f t="shared" si="74"/>
        <v>32208501985.601387</v>
      </c>
      <c r="O552">
        <f t="shared" si="75"/>
        <v>35014300.14570982</v>
      </c>
      <c r="R552">
        <f t="shared" si="76"/>
        <v>14.914690439544435</v>
      </c>
      <c r="U552" s="2">
        <f t="shared" si="77"/>
        <v>160.67742452322705</v>
      </c>
      <c r="X552">
        <f t="shared" si="78"/>
        <v>33.069292145591774</v>
      </c>
      <c r="AB552">
        <f t="shared" si="79"/>
        <v>55786.997317906185</v>
      </c>
      <c r="AE552">
        <f>ROW()</f>
        <v>552</v>
      </c>
      <c r="AF552">
        <f t="shared" si="73"/>
        <v>1.0278514588859415</v>
      </c>
      <c r="AG552">
        <f>AG551*(1-(AG$1+AG$5))^($A552-$A551)*(1+2*(E552/E551-1))</f>
        <v>6294739918.0138655</v>
      </c>
      <c r="AK552">
        <f t="shared" si="81"/>
        <v>10.348030476944293</v>
      </c>
      <c r="AO552">
        <f>AO551*(1-AO$1+H551)^($A552-$A551)*(2-E552/E551)</f>
        <v>9.2998230848190016</v>
      </c>
    </row>
    <row r="553" spans="1:41" x14ac:dyDescent="0.25">
      <c r="A553" s="1">
        <v>38863</v>
      </c>
      <c r="B553" s="12">
        <v>14.26</v>
      </c>
      <c r="C553" s="12">
        <v>14.55</v>
      </c>
      <c r="D553">
        <v>87206.27</v>
      </c>
      <c r="E553">
        <v>85527.39</v>
      </c>
      <c r="F553">
        <v>88825.71</v>
      </c>
      <c r="G553">
        <v>87115.53</v>
      </c>
      <c r="H553">
        <f>(1/(1-91/360*VLOOKUP($A553,Tbills!$B$4:$C$974,2,1)/100))^((1)/91)-1</f>
        <v>1.3148649290917191E-4</v>
      </c>
      <c r="I553" s="2">
        <f t="shared" si="80"/>
        <v>57371.8685081597</v>
      </c>
      <c r="L553">
        <f t="shared" si="74"/>
        <v>30437311395.345661</v>
      </c>
      <c r="O553">
        <f t="shared" si="75"/>
        <v>33566913.913236663</v>
      </c>
      <c r="R553">
        <f t="shared" si="76"/>
        <v>15.119355850822991</v>
      </c>
      <c r="U553" s="2">
        <f t="shared" si="77"/>
        <v>161.20902667227881</v>
      </c>
      <c r="X553">
        <f t="shared" si="78"/>
        <v>32.966535978347622</v>
      </c>
      <c r="AB553">
        <f t="shared" si="79"/>
        <v>54248.92920507877</v>
      </c>
      <c r="AE553">
        <f>ROW()</f>
        <v>553</v>
      </c>
      <c r="AF553">
        <f t="shared" si="73"/>
        <v>0.98006872852233673</v>
      </c>
      <c r="AG553">
        <f>AG552*(1-(AG$1+AG$5))^($A553-$A552)*(1+2*(E553/E552-1))</f>
        <v>5947869714.998086</v>
      </c>
      <c r="AK553">
        <f t="shared" si="81"/>
        <v>10.632483413418468</v>
      </c>
      <c r="AO553">
        <f>AO552*(1-AO$1+H552)^($A553-$A552)*(2-E553/E552)</f>
        <v>9.5568103656276282</v>
      </c>
    </row>
    <row r="554" spans="1:41" x14ac:dyDescent="0.25">
      <c r="A554" s="1">
        <v>38867</v>
      </c>
      <c r="B554" s="12">
        <v>18.66</v>
      </c>
      <c r="C554" s="12">
        <v>17.260000000000002</v>
      </c>
      <c r="D554">
        <v>95265.27</v>
      </c>
      <c r="E554">
        <v>93386.25</v>
      </c>
      <c r="F554">
        <v>93132.71</v>
      </c>
      <c r="G554">
        <v>91293.78</v>
      </c>
      <c r="H554">
        <f>(1/(1-91/360*VLOOKUP($A554,Tbills!$B$4:$C$974,2,1)/100))^((1)/91)-1</f>
        <v>1.3190823834574594E-4</v>
      </c>
      <c r="I554" s="2">
        <f t="shared" si="80"/>
        <v>62667.666962103169</v>
      </c>
      <c r="L554">
        <f t="shared" si="74"/>
        <v>36043398755.095337</v>
      </c>
      <c r="O554">
        <f t="shared" si="75"/>
        <v>38188313.208074354</v>
      </c>
      <c r="R554">
        <f t="shared" si="76"/>
        <v>14.422111179980522</v>
      </c>
      <c r="U554" s="2">
        <f t="shared" si="77"/>
        <v>169.00927919482677</v>
      </c>
      <c r="X554">
        <f t="shared" si="78"/>
        <v>31.397307666897749</v>
      </c>
      <c r="AB554">
        <f t="shared" si="79"/>
        <v>59225.443245804185</v>
      </c>
      <c r="AE554">
        <f>ROW()</f>
        <v>554</v>
      </c>
      <c r="AF554">
        <f t="shared" si="73"/>
        <v>1.0811123986095017</v>
      </c>
      <c r="AG554">
        <f>AG553*(1-(AG$1+AG$5))^($A554-$A553)*(1+2*(E554/E553-1))</f>
        <v>7039985148.4325647</v>
      </c>
      <c r="AK554">
        <f t="shared" si="81"/>
        <v>9.6536971174169519</v>
      </c>
      <c r="AO554">
        <f>AO553*(1-AO$1+H553)^($A554-$A553)*(2-E554/E553)</f>
        <v>8.6819442110879663</v>
      </c>
    </row>
    <row r="555" spans="1:41" x14ac:dyDescent="0.25">
      <c r="A555" s="1">
        <v>38868</v>
      </c>
      <c r="B555" s="12">
        <v>16.440000000000001</v>
      </c>
      <c r="C555" s="12">
        <v>16.03</v>
      </c>
      <c r="D555">
        <v>93311.18</v>
      </c>
      <c r="E555">
        <v>91458.39</v>
      </c>
      <c r="F555">
        <v>92731.93</v>
      </c>
      <c r="G555">
        <v>90888.87</v>
      </c>
      <c r="H555">
        <f>(1/(1-91/360*VLOOKUP($A555,Tbills!$B$4:$C$974,2,1)/100))^((1)/91)-1</f>
        <v>1.3190823834574594E-4</v>
      </c>
      <c r="I555" s="2">
        <f t="shared" si="80"/>
        <v>61380.725283340529</v>
      </c>
      <c r="L555">
        <f t="shared" si="74"/>
        <v>34558239376.912483</v>
      </c>
      <c r="O555">
        <f t="shared" si="75"/>
        <v>37004530.381209381</v>
      </c>
      <c r="R555">
        <f t="shared" si="76"/>
        <v>14.570317080019894</v>
      </c>
      <c r="U555" s="2">
        <f t="shared" si="77"/>
        <v>168.27787460382066</v>
      </c>
      <c r="X555">
        <f t="shared" si="78"/>
        <v>31.539555833586892</v>
      </c>
      <c r="AB555">
        <f t="shared" si="79"/>
        <v>58000.774569547357</v>
      </c>
      <c r="AE555">
        <f>ROW()</f>
        <v>555</v>
      </c>
      <c r="AF555">
        <f t="shared" si="73"/>
        <v>1.0255770430442919</v>
      </c>
      <c r="AG555">
        <f>AG554*(1-(AG$1+AG$5))^($A555-$A554)*(1+2*(E555/E554-1))</f>
        <v>6749091664.9971533</v>
      </c>
      <c r="AK555">
        <f t="shared" si="81"/>
        <v>9.8525285405614369</v>
      </c>
      <c r="AO555">
        <f>AO554*(1-AO$1+H554)^($A555-$A554)*(2-E555/E554)</f>
        <v>8.8620148530544522</v>
      </c>
    </row>
    <row r="556" spans="1:41" x14ac:dyDescent="0.25">
      <c r="A556" s="1">
        <v>38869</v>
      </c>
      <c r="B556" s="12">
        <v>14.52</v>
      </c>
      <c r="C556" s="12">
        <v>14.91</v>
      </c>
      <c r="D556">
        <v>89389.45</v>
      </c>
      <c r="E556">
        <v>87602.46</v>
      </c>
      <c r="F556">
        <v>91341.98</v>
      </c>
      <c r="G556">
        <v>89514.559999999998</v>
      </c>
      <c r="H556">
        <f>(1/(1-91/360*VLOOKUP($A556,Tbills!$B$4:$C$974,2,1)/100))^((1)/91)-1</f>
        <v>1.3190823834574594E-4</v>
      </c>
      <c r="I556" s="2">
        <f t="shared" si="80"/>
        <v>58799.550988578463</v>
      </c>
      <c r="L556">
        <f t="shared" si="74"/>
        <v>31646998815.630486</v>
      </c>
      <c r="O556">
        <f t="shared" si="75"/>
        <v>34663168.866816252</v>
      </c>
      <c r="R556">
        <f t="shared" si="76"/>
        <v>14.876790348175522</v>
      </c>
      <c r="U556" s="2">
        <f t="shared" si="77"/>
        <v>165.75153197846831</v>
      </c>
      <c r="X556">
        <f t="shared" si="78"/>
        <v>32.019497371996131</v>
      </c>
      <c r="AB556">
        <f t="shared" si="79"/>
        <v>55553.496891902578</v>
      </c>
      <c r="AE556">
        <f>ROW()</f>
        <v>556</v>
      </c>
      <c r="AF556">
        <f t="shared" si="73"/>
        <v>0.97384305835010054</v>
      </c>
      <c r="AG556">
        <f>AG555*(1-(AG$1+AG$5))^($A556-$A555)*(1+2*(E556/E555-1))</f>
        <v>6179793463.3590479</v>
      </c>
      <c r="AK556">
        <f t="shared" si="81"/>
        <v>10.26743768201986</v>
      </c>
      <c r="AO556">
        <f>AO555*(1-AO$1+H555)^($A556-$A555)*(2-E556/E555)</f>
        <v>9.236518354610304</v>
      </c>
    </row>
    <row r="557" spans="1:41" x14ac:dyDescent="0.25">
      <c r="A557" s="1">
        <v>38870</v>
      </c>
      <c r="B557" s="12">
        <v>14.32</v>
      </c>
      <c r="C557" s="12">
        <v>14.9</v>
      </c>
      <c r="D557">
        <v>87134.35</v>
      </c>
      <c r="E557">
        <v>85380.88</v>
      </c>
      <c r="F557">
        <v>91655.84</v>
      </c>
      <c r="G557">
        <v>89810.33</v>
      </c>
      <c r="H557">
        <f>(1/(1-91/360*VLOOKUP($A557,Tbills!$B$4:$C$974,2,1)/100))^((1)/91)-1</f>
        <v>1.3190823834574594E-4</v>
      </c>
      <c r="I557" s="2">
        <f t="shared" si="80"/>
        <v>57314.769555724029</v>
      </c>
      <c r="L557">
        <f t="shared" si="74"/>
        <v>30044481033.113068</v>
      </c>
      <c r="O557">
        <f t="shared" si="75"/>
        <v>33343469.168440383</v>
      </c>
      <c r="R557">
        <f t="shared" si="76"/>
        <v>15.06474544882677</v>
      </c>
      <c r="U557" s="2">
        <f t="shared" si="77"/>
        <v>166.31701499536823</v>
      </c>
      <c r="X557">
        <f t="shared" si="78"/>
        <v>31.916729293077932</v>
      </c>
      <c r="AB557">
        <f t="shared" si="79"/>
        <v>54142.784114323316</v>
      </c>
      <c r="AE557">
        <f>ROW()</f>
        <v>557</v>
      </c>
      <c r="AF557">
        <f t="shared" si="73"/>
        <v>0.96107382550335574</v>
      </c>
      <c r="AG557">
        <f>AG556*(1-(AG$1+AG$5))^($A557-$A556)*(1+2*(E557/E556-1))</f>
        <v>5866159244.6780071</v>
      </c>
      <c r="AK557">
        <f t="shared" si="81"/>
        <v>10.527327410036477</v>
      </c>
      <c r="AO557">
        <f>AO556*(1-AO$1+H556)^($A557-$A556)*(2-E557/E556)</f>
        <v>9.471653503929188</v>
      </c>
    </row>
    <row r="558" spans="1:41" x14ac:dyDescent="0.25">
      <c r="A558" s="1">
        <v>38873</v>
      </c>
      <c r="B558" s="12">
        <v>16.649999999999999</v>
      </c>
      <c r="C558" s="12">
        <v>16.399999999999999</v>
      </c>
      <c r="D558">
        <v>92301.29</v>
      </c>
      <c r="E558">
        <v>90410.05</v>
      </c>
      <c r="F558">
        <v>93365.23</v>
      </c>
      <c r="G558">
        <v>91449.76</v>
      </c>
      <c r="H558">
        <f>(1/(1-91/360*VLOOKUP($A558,Tbills!$B$4:$C$974,2,1)/100))^((1)/91)-1</f>
        <v>1.3162707290348408E-4</v>
      </c>
      <c r="I558" s="2">
        <f t="shared" si="80"/>
        <v>60709.010760295809</v>
      </c>
      <c r="L558">
        <f t="shared" si="74"/>
        <v>33592594979.659222</v>
      </c>
      <c r="O558">
        <f t="shared" si="75"/>
        <v>36285834.418163113</v>
      </c>
      <c r="R558">
        <f t="shared" si="76"/>
        <v>14.619085092906575</v>
      </c>
      <c r="U558" s="2">
        <f t="shared" si="77"/>
        <v>169.40645009918867</v>
      </c>
      <c r="X558">
        <f t="shared" si="78"/>
        <v>31.343007155483338</v>
      </c>
      <c r="AB558">
        <f t="shared" si="79"/>
        <v>57325.947429357773</v>
      </c>
      <c r="AE558">
        <f>ROW()</f>
        <v>558</v>
      </c>
      <c r="AF558">
        <f t="shared" si="73"/>
        <v>1.0152439024390243</v>
      </c>
      <c r="AG558">
        <f>AG557*(1-(AG$1+AG$5))^($A558-$A557)*(1+2*(E558/E557-1))</f>
        <v>6556562369.7234211</v>
      </c>
      <c r="AK558">
        <f t="shared" si="81"/>
        <v>9.9058544718108816</v>
      </c>
      <c r="AO558">
        <f>AO557*(1-AO$1+H557)^($A558-$A557)*(2-E558/E557)</f>
        <v>8.9162854847755977</v>
      </c>
    </row>
    <row r="559" spans="1:41" x14ac:dyDescent="0.25">
      <c r="A559" s="1">
        <v>38874</v>
      </c>
      <c r="B559" s="12">
        <v>17.34</v>
      </c>
      <c r="C559" s="12">
        <v>17.03</v>
      </c>
      <c r="D559">
        <v>94447.01</v>
      </c>
      <c r="E559">
        <v>92499.9</v>
      </c>
      <c r="F559">
        <v>93679.89</v>
      </c>
      <c r="G559">
        <v>91745.93</v>
      </c>
      <c r="H559">
        <f>(1/(1-91/360*VLOOKUP($A559,Tbills!$B$4:$C$974,2,1)/100))^((1)/91)-1</f>
        <v>1.3162707290348408E-4</v>
      </c>
      <c r="I559" s="2">
        <f t="shared" si="80"/>
        <v>62118.793098978655</v>
      </c>
      <c r="L559">
        <f t="shared" si="74"/>
        <v>35148634105.396996</v>
      </c>
      <c r="O559">
        <f t="shared" si="75"/>
        <v>37542702.8921277</v>
      </c>
      <c r="R559">
        <f t="shared" si="76"/>
        <v>14.449470038241344</v>
      </c>
      <c r="U559" s="2">
        <f t="shared" si="77"/>
        <v>169.97323997386533</v>
      </c>
      <c r="X559">
        <f t="shared" si="78"/>
        <v>31.244456135440782</v>
      </c>
      <c r="AB559">
        <f t="shared" si="79"/>
        <v>58649.005589030319</v>
      </c>
      <c r="AE559">
        <f>ROW()</f>
        <v>559</v>
      </c>
      <c r="AF559">
        <f t="shared" si="73"/>
        <v>1.0182031708749266</v>
      </c>
      <c r="AG559">
        <f>AG558*(1-(AG$1+AG$5))^($A559-$A558)*(1+2*(E559/E558-1))</f>
        <v>6859444232.9580278</v>
      </c>
      <c r="AK559">
        <f t="shared" si="81"/>
        <v>9.6764275648265485</v>
      </c>
      <c r="AO559">
        <f>AO558*(1-AO$1+H558)^($A559-$A558)*(2-E559/E558)</f>
        <v>8.7110077447747258</v>
      </c>
    </row>
    <row r="560" spans="1:41" x14ac:dyDescent="0.25">
      <c r="A560" s="1">
        <v>38875</v>
      </c>
      <c r="B560" s="12">
        <v>17.8</v>
      </c>
      <c r="C560" s="12">
        <v>17.5</v>
      </c>
      <c r="D560">
        <v>96928.9</v>
      </c>
      <c r="E560">
        <v>94918.45</v>
      </c>
      <c r="F560">
        <v>94580.59</v>
      </c>
      <c r="G560">
        <v>92615.96</v>
      </c>
      <c r="H560">
        <f>(1/(1-91/360*VLOOKUP($A560,Tbills!$B$4:$C$974,2,1)/100))^((1)/91)-1</f>
        <v>1.3162707290348408E-4</v>
      </c>
      <c r="I560" s="2">
        <f t="shared" si="80"/>
        <v>63749.603808477812</v>
      </c>
      <c r="L560">
        <f t="shared" si="74"/>
        <v>36989859112.089363</v>
      </c>
      <c r="O560">
        <f t="shared" si="75"/>
        <v>39013804.388612039</v>
      </c>
      <c r="R560">
        <f t="shared" si="76"/>
        <v>14.259923741645803</v>
      </c>
      <c r="U560" s="2">
        <f t="shared" si="77"/>
        <v>171.60328995555113</v>
      </c>
      <c r="X560">
        <f t="shared" si="78"/>
        <v>30.951092776580282</v>
      </c>
      <c r="AB560">
        <f t="shared" si="79"/>
        <v>60180.374415082057</v>
      </c>
      <c r="AE560">
        <f>ROW()</f>
        <v>560</v>
      </c>
      <c r="AF560">
        <f t="shared" si="73"/>
        <v>1.0171428571428571</v>
      </c>
      <c r="AG560">
        <f>AG559*(1-(AG$1+AG$5))^($A560-$A559)*(1+2*(E560/E559-1))</f>
        <v>7217902111.0161972</v>
      </c>
      <c r="AK560">
        <f t="shared" si="81"/>
        <v>9.4229838096067216</v>
      </c>
      <c r="AO560">
        <f>AO559*(1-AO$1+H559)^($A560-$A559)*(2-E560/E559)</f>
        <v>8.4840481131383552</v>
      </c>
    </row>
    <row r="561" spans="1:41" x14ac:dyDescent="0.25">
      <c r="A561" s="1">
        <v>38876</v>
      </c>
      <c r="B561" s="12">
        <v>18.350000000000001</v>
      </c>
      <c r="C561" s="12">
        <v>17.72</v>
      </c>
      <c r="D561">
        <v>100016.66</v>
      </c>
      <c r="E561">
        <v>97929.68</v>
      </c>
      <c r="F561">
        <v>96137.82</v>
      </c>
      <c r="G561">
        <v>94128.66</v>
      </c>
      <c r="H561">
        <f>(1/(1-91/360*VLOOKUP($A561,Tbills!$B$4:$C$974,2,1)/100))^((1)/91)-1</f>
        <v>1.3162707290348408E-4</v>
      </c>
      <c r="I561" s="2">
        <f t="shared" si="80"/>
        <v>65778.802597685499</v>
      </c>
      <c r="L561">
        <f t="shared" si="74"/>
        <v>39340220153.520439</v>
      </c>
      <c r="O561">
        <f t="shared" si="75"/>
        <v>40868960.878541596</v>
      </c>
      <c r="R561">
        <f t="shared" si="76"/>
        <v>14.033095643516527</v>
      </c>
      <c r="U561" s="2">
        <f t="shared" si="77"/>
        <v>174.42441342068332</v>
      </c>
      <c r="X561">
        <f t="shared" si="78"/>
        <v>30.448448792131181</v>
      </c>
      <c r="AB561">
        <f t="shared" si="79"/>
        <v>62087.395375797794</v>
      </c>
      <c r="AE561">
        <f>ROW()</f>
        <v>561</v>
      </c>
      <c r="AF561">
        <f t="shared" si="73"/>
        <v>1.0355530474040633</v>
      </c>
      <c r="AG561">
        <f>AG560*(1-(AG$1+AG$5))^($A561-$A560)*(1+2*(E561/E560-1))</f>
        <v>7675610539.0973444</v>
      </c>
      <c r="AK561">
        <f t="shared" si="81"/>
        <v>9.1236204333816495</v>
      </c>
      <c r="AO561">
        <f>AO560*(1-AO$1+H560)^($A561-$A560)*(2-E561/E560)</f>
        <v>8.2156743195801472</v>
      </c>
    </row>
    <row r="562" spans="1:41" x14ac:dyDescent="0.25">
      <c r="A562" s="1">
        <v>38877</v>
      </c>
      <c r="B562" s="12">
        <v>18.12</v>
      </c>
      <c r="C562" s="12">
        <v>17.579999999999998</v>
      </c>
      <c r="D562">
        <v>101050.6</v>
      </c>
      <c r="E562">
        <v>98929.16</v>
      </c>
      <c r="F562">
        <v>96829.58</v>
      </c>
      <c r="G562">
        <v>94793.57</v>
      </c>
      <c r="H562">
        <f>(1/(1-91/360*VLOOKUP($A562,Tbills!$B$4:$C$974,2,1)/100))^((1)/91)-1</f>
        <v>1.3162707290348408E-4</v>
      </c>
      <c r="I562" s="2">
        <f t="shared" si="80"/>
        <v>66457.182158941956</v>
      </c>
      <c r="L562">
        <f t="shared" si="74"/>
        <v>40146709752.142807</v>
      </c>
      <c r="O562">
        <f t="shared" si="75"/>
        <v>41493231.551779419</v>
      </c>
      <c r="R562">
        <f t="shared" si="76"/>
        <v>13.960852926881836</v>
      </c>
      <c r="U562" s="2">
        <f t="shared" si="77"/>
        <v>175.67520116957186</v>
      </c>
      <c r="X562">
        <f t="shared" si="78"/>
        <v>30.236227063928432</v>
      </c>
      <c r="AB562">
        <f t="shared" si="79"/>
        <v>62718.878701925561</v>
      </c>
      <c r="AE562">
        <f>ROW()</f>
        <v>562</v>
      </c>
      <c r="AF562">
        <f t="shared" si="73"/>
        <v>1.0307167235494883</v>
      </c>
      <c r="AG562">
        <f>AG561*(1-(AG$1+AG$5))^($A562-$A561)*(1+2*(E562/E561-1))</f>
        <v>7832022682.4329967</v>
      </c>
      <c r="AK562">
        <f t="shared" si="81"/>
        <v>9.0300832620396836</v>
      </c>
      <c r="AO562">
        <f>AO561*(1-AO$1+H561)^($A562-$A561)*(2-E562/E561)</f>
        <v>8.1325939370167522</v>
      </c>
    </row>
    <row r="563" spans="1:41" x14ac:dyDescent="0.25">
      <c r="A563" s="1">
        <v>38880</v>
      </c>
      <c r="B563" s="12">
        <v>20.96</v>
      </c>
      <c r="C563" s="12">
        <v>18.920000000000002</v>
      </c>
      <c r="D563">
        <v>104728.67</v>
      </c>
      <c r="E563">
        <v>102490.95</v>
      </c>
      <c r="F563">
        <v>100610.26</v>
      </c>
      <c r="G563">
        <v>98457.32</v>
      </c>
      <c r="H563">
        <f>(1/(1-91/360*VLOOKUP($A563,Tbills!$B$4:$C$974,2,1)/100))^((1)/91)-1</f>
        <v>1.3415782371595242E-4</v>
      </c>
      <c r="I563" s="2">
        <f t="shared" si="80"/>
        <v>68871.072365004584</v>
      </c>
      <c r="L563">
        <f t="shared" si="74"/>
        <v>43049034895.986565</v>
      </c>
      <c r="O563">
        <f t="shared" si="75"/>
        <v>43729658.925861724</v>
      </c>
      <c r="R563">
        <f t="shared" si="76"/>
        <v>13.707674412847991</v>
      </c>
      <c r="U563" s="2">
        <f t="shared" si="77"/>
        <v>182.52103105594324</v>
      </c>
      <c r="X563">
        <f t="shared" si="78"/>
        <v>29.076078192866181</v>
      </c>
      <c r="AB563">
        <f t="shared" si="79"/>
        <v>64970.178003889392</v>
      </c>
      <c r="AE563">
        <f>ROW()</f>
        <v>563</v>
      </c>
      <c r="AF563">
        <f t="shared" si="73"/>
        <v>1.1078224101479914</v>
      </c>
      <c r="AG563">
        <f>AG562*(1-(AG$1+AG$5))^($A563-$A562)*(1+2*(E563/E562-1))</f>
        <v>8395133417.1094465</v>
      </c>
      <c r="AK563">
        <f t="shared" si="81"/>
        <v>8.7037529539684648</v>
      </c>
      <c r="AO563">
        <f>AO562*(1-AO$1+H562)^($A563-$A562)*(2-E563/E562)</f>
        <v>7.8420186881578324</v>
      </c>
    </row>
    <row r="564" spans="1:41" x14ac:dyDescent="0.25">
      <c r="A564" s="1">
        <v>38881</v>
      </c>
      <c r="B564" s="12">
        <v>23.81</v>
      </c>
      <c r="C564" s="12">
        <v>21.01</v>
      </c>
      <c r="D564">
        <v>113499.64</v>
      </c>
      <c r="E564">
        <v>111060.77</v>
      </c>
      <c r="F564">
        <v>104985.65</v>
      </c>
      <c r="G564">
        <v>102725.87</v>
      </c>
      <c r="H564">
        <f>(1/(1-91/360*VLOOKUP($A564,Tbills!$B$4:$C$974,2,1)/100))^((1)/91)-1</f>
        <v>1.3415782371595242E-4</v>
      </c>
      <c r="I564" s="2">
        <f t="shared" si="80"/>
        <v>74637.167810831146</v>
      </c>
      <c r="L564">
        <f t="shared" si="74"/>
        <v>50252627636.486725</v>
      </c>
      <c r="O564">
        <f t="shared" si="75"/>
        <v>49212708.713921182</v>
      </c>
      <c r="R564">
        <f t="shared" si="76"/>
        <v>13.133994437016696</v>
      </c>
      <c r="U564" s="2">
        <f t="shared" si="77"/>
        <v>190.45395414044236</v>
      </c>
      <c r="X564">
        <f t="shared" si="78"/>
        <v>27.818207516026952</v>
      </c>
      <c r="AB564">
        <f t="shared" si="79"/>
        <v>70400.22970516012</v>
      </c>
      <c r="AE564">
        <f>ROW()</f>
        <v>564</v>
      </c>
      <c r="AF564">
        <f t="shared" si="73"/>
        <v>1.1332698714897667</v>
      </c>
      <c r="AG564">
        <f>AG563*(1-(AG$1+AG$5))^($A564-$A563)*(1+2*(E564/E563-1))</f>
        <v>9798727788.0217934</v>
      </c>
      <c r="AK564">
        <f t="shared" si="81"/>
        <v>7.9756138361883568</v>
      </c>
      <c r="AO564">
        <f>AO563*(1-AO$1+H563)^($A564-$A563)*(2-E564/E563)</f>
        <v>7.1870035992091754</v>
      </c>
    </row>
    <row r="565" spans="1:41" x14ac:dyDescent="0.25">
      <c r="A565" s="1">
        <v>38882</v>
      </c>
      <c r="B565" s="12">
        <v>21.46</v>
      </c>
      <c r="C565" s="12">
        <v>19.53</v>
      </c>
      <c r="D565">
        <v>115727.94</v>
      </c>
      <c r="E565">
        <v>113226.29</v>
      </c>
      <c r="F565">
        <v>106813.39</v>
      </c>
      <c r="G565">
        <v>104500.49</v>
      </c>
      <c r="H565">
        <f>(1/(1-91/360*VLOOKUP($A565,Tbills!$B$4:$C$974,2,1)/100))^((1)/91)-1</f>
        <v>1.3415782371595242E-4</v>
      </c>
      <c r="I565" s="2">
        <f t="shared" si="80"/>
        <v>76100.638403710269</v>
      </c>
      <c r="L565">
        <f t="shared" si="74"/>
        <v>52216975192.002357</v>
      </c>
      <c r="O565">
        <f t="shared" si="75"/>
        <v>50650363.857437663</v>
      </c>
      <c r="R565">
        <f t="shared" si="76"/>
        <v>13.005359808450235</v>
      </c>
      <c r="U565" s="2">
        <f t="shared" si="77"/>
        <v>193.76492354010927</v>
      </c>
      <c r="X565">
        <f t="shared" si="78"/>
        <v>27.340296135912595</v>
      </c>
      <c r="AB565">
        <f t="shared" si="79"/>
        <v>71770.427217694189</v>
      </c>
      <c r="AE565">
        <f>ROW()</f>
        <v>565</v>
      </c>
      <c r="AF565">
        <f t="shared" si="73"/>
        <v>1.0988223246287763</v>
      </c>
      <c r="AG565">
        <f>AG564*(1-(AG$1+AG$5))^($A565-$A564)*(1+2*(E565/E564-1))</f>
        <v>10180505973.028191</v>
      </c>
      <c r="AK565">
        <f t="shared" si="81"/>
        <v>7.8197369927226443</v>
      </c>
      <c r="AO565">
        <f>AO564*(1-AO$1+H564)^($A565-$A564)*(2-E565/E564)</f>
        <v>7.0475524623962134</v>
      </c>
    </row>
    <row r="566" spans="1:41" x14ac:dyDescent="0.25">
      <c r="A566" s="1">
        <v>38883</v>
      </c>
      <c r="B566" s="12">
        <v>15.9</v>
      </c>
      <c r="C566" s="12">
        <v>15.88</v>
      </c>
      <c r="D566">
        <v>96820.28</v>
      </c>
      <c r="E566">
        <v>94712.16</v>
      </c>
      <c r="F566">
        <v>97043.8</v>
      </c>
      <c r="G566">
        <v>94928.43</v>
      </c>
      <c r="H566">
        <f>(1/(1-91/360*VLOOKUP($A566,Tbills!$B$4:$C$974,2,1)/100))^((1)/91)-1</f>
        <v>1.3415782371595242E-4</v>
      </c>
      <c r="I566" s="2">
        <f t="shared" si="80"/>
        <v>63665.744488913391</v>
      </c>
      <c r="L566">
        <f t="shared" si="74"/>
        <v>35143645247.958794</v>
      </c>
      <c r="O566">
        <f t="shared" si="75"/>
        <v>38225979.111161754</v>
      </c>
      <c r="R566">
        <f t="shared" si="76"/>
        <v>14.068005696380922</v>
      </c>
      <c r="U566" s="2">
        <f t="shared" si="77"/>
        <v>176.03809771641772</v>
      </c>
      <c r="X566">
        <f t="shared" si="78"/>
        <v>29.847518938108323</v>
      </c>
      <c r="AB566">
        <f t="shared" si="79"/>
        <v>60032.835039760481</v>
      </c>
      <c r="AE566">
        <f>ROW()</f>
        <v>566</v>
      </c>
      <c r="AF566">
        <f t="shared" si="73"/>
        <v>1.0012594458438286</v>
      </c>
      <c r="AG566">
        <f>AG565*(1-(AG$1+AG$5))^($A566-$A565)*(1+2*(E566/E565-1))</f>
        <v>6850956243.0951042</v>
      </c>
      <c r="AK566">
        <f t="shared" si="81"/>
        <v>9.0979529130301788</v>
      </c>
      <c r="AO566">
        <f>AO565*(1-AO$1+H565)^($A566-$A565)*(2-E566/E565)</f>
        <v>8.2007256444345309</v>
      </c>
    </row>
    <row r="567" spans="1:41" x14ac:dyDescent="0.25">
      <c r="A567" s="1">
        <v>38884</v>
      </c>
      <c r="B567" s="12">
        <v>17.25</v>
      </c>
      <c r="C567" s="12">
        <v>16.79</v>
      </c>
      <c r="D567">
        <v>99802.48</v>
      </c>
      <c r="E567">
        <v>97616.72</v>
      </c>
      <c r="F567">
        <v>98886.39</v>
      </c>
      <c r="G567">
        <v>96718.12</v>
      </c>
      <c r="H567">
        <f>(1/(1-91/360*VLOOKUP($A567,Tbills!$B$4:$C$974,2,1)/100))^((1)/91)-1</f>
        <v>1.3415782371595242E-4</v>
      </c>
      <c r="I567" s="2">
        <f t="shared" si="80"/>
        <v>65625.138224232869</v>
      </c>
      <c r="L567">
        <f t="shared" si="74"/>
        <v>37302479900.492622</v>
      </c>
      <c r="O567">
        <f t="shared" si="75"/>
        <v>39983059.276975513</v>
      </c>
      <c r="R567">
        <f t="shared" si="76"/>
        <v>13.851666083586558</v>
      </c>
      <c r="U567" s="2">
        <f t="shared" si="77"/>
        <v>179.37619427683683</v>
      </c>
      <c r="X567">
        <f t="shared" si="78"/>
        <v>29.287647957482761</v>
      </c>
      <c r="AB567">
        <f t="shared" si="79"/>
        <v>61871.718821827701</v>
      </c>
      <c r="AE567">
        <f>ROW()</f>
        <v>567</v>
      </c>
      <c r="AF567">
        <f t="shared" si="73"/>
        <v>1.0273972602739727</v>
      </c>
      <c r="AG567">
        <f>AG566*(1-(AG$1+AG$5))^($A567-$A566)*(1+2*(E567/E566-1))</f>
        <v>7270910975.4129877</v>
      </c>
      <c r="AK567">
        <f t="shared" si="81"/>
        <v>8.8185331142363665</v>
      </c>
      <c r="AO567">
        <f>AO566*(1-AO$1+H566)^($A567-$A566)*(2-E567/E566)</f>
        <v>7.9500045088023894</v>
      </c>
    </row>
    <row r="568" spans="1:41" x14ac:dyDescent="0.25">
      <c r="A568" s="1">
        <v>38887</v>
      </c>
      <c r="B568" s="12">
        <v>17.829999999999998</v>
      </c>
      <c r="C568" s="12">
        <v>17.84</v>
      </c>
      <c r="D568">
        <v>100832.32000000001</v>
      </c>
      <c r="E568">
        <v>98584.72</v>
      </c>
      <c r="F568">
        <v>98709.84</v>
      </c>
      <c r="G568">
        <v>96506.51</v>
      </c>
      <c r="H568">
        <f>(1/(1-91/360*VLOOKUP($A568,Tbills!$B$4:$C$974,2,1)/100))^((1)/91)-1</f>
        <v>1.3500153825996009E-4</v>
      </c>
      <c r="I568" s="2">
        <f t="shared" si="80"/>
        <v>66297.459755707867</v>
      </c>
      <c r="L568">
        <f t="shared" si="74"/>
        <v>38052536663.068428</v>
      </c>
      <c r="O568">
        <f t="shared" si="75"/>
        <v>40573685.22317566</v>
      </c>
      <c r="R568">
        <f t="shared" si="76"/>
        <v>13.78111809474222</v>
      </c>
      <c r="U568" s="2">
        <f t="shared" si="77"/>
        <v>179.04284146820982</v>
      </c>
      <c r="X568">
        <f t="shared" si="78"/>
        <v>29.360358126481255</v>
      </c>
      <c r="AB568">
        <f t="shared" si="79"/>
        <v>62478.724027303382</v>
      </c>
      <c r="AE568">
        <f>ROW()</f>
        <v>568</v>
      </c>
      <c r="AF568">
        <f t="shared" si="73"/>
        <v>0.99943946188340793</v>
      </c>
      <c r="AG568">
        <f>AG567*(1-(AG$1+AG$5))^($A568-$A567)*(1+2*(E568/E567-1))</f>
        <v>7414362926.7765741</v>
      </c>
      <c r="AK568">
        <f t="shared" si="81"/>
        <v>8.7298656913549664</v>
      </c>
      <c r="AO568">
        <f>AO567*(1-AO$1+H567)^($A568-$A567)*(2-E568/E567)</f>
        <v>7.8734643923249941</v>
      </c>
    </row>
    <row r="569" spans="1:41" x14ac:dyDescent="0.25">
      <c r="A569" s="1">
        <v>38888</v>
      </c>
      <c r="B569" s="12">
        <v>16.690000000000001</v>
      </c>
      <c r="C569" s="12">
        <v>17.100000000000001</v>
      </c>
      <c r="D569">
        <v>99345.5</v>
      </c>
      <c r="E569">
        <v>97117.74</v>
      </c>
      <c r="F569">
        <v>96307.36</v>
      </c>
      <c r="G569">
        <v>94144.63</v>
      </c>
      <c r="H569">
        <f>(1/(1-91/360*VLOOKUP($A569,Tbills!$B$4:$C$974,2,1)/100))^((1)/91)-1</f>
        <v>1.3500153825996009E-4</v>
      </c>
      <c r="I569" s="2">
        <f t="shared" si="80"/>
        <v>65318.279787521322</v>
      </c>
      <c r="L569">
        <f t="shared" si="74"/>
        <v>36923378058.174088</v>
      </c>
      <c r="O569">
        <f t="shared" si="75"/>
        <v>39666719.50729008</v>
      </c>
      <c r="R569">
        <f t="shared" si="76"/>
        <v>13.883024747711961</v>
      </c>
      <c r="U569" s="2">
        <f t="shared" si="77"/>
        <v>174.68089239585498</v>
      </c>
      <c r="X569">
        <f t="shared" si="78"/>
        <v>30.081865539739635</v>
      </c>
      <c r="AB569">
        <f t="shared" si="79"/>
        <v>61546.869756663684</v>
      </c>
      <c r="AE569">
        <f>ROW()</f>
        <v>569</v>
      </c>
      <c r="AF569">
        <f t="shared" si="73"/>
        <v>0.97602339181286546</v>
      </c>
      <c r="AG569">
        <f>AG568*(1-(AG$1+AG$5))^($A569-$A568)*(1+2*(E569/E568-1))</f>
        <v>7193463146.7135019</v>
      </c>
      <c r="AK569">
        <f t="shared" si="81"/>
        <v>8.8593569320101118</v>
      </c>
      <c r="AO569">
        <f>AO568*(1-AO$1+H568)^($A569-$A568)*(2-E569/E568)</f>
        <v>7.9914078894501657</v>
      </c>
    </row>
    <row r="570" spans="1:41" x14ac:dyDescent="0.25">
      <c r="A570" s="1">
        <v>38889</v>
      </c>
      <c r="B570" s="12">
        <v>15.52</v>
      </c>
      <c r="C570" s="12">
        <v>16.07</v>
      </c>
      <c r="D570">
        <v>93680.320000000007</v>
      </c>
      <c r="E570">
        <v>91566.49</v>
      </c>
      <c r="F570">
        <v>92182.24</v>
      </c>
      <c r="G570">
        <v>90099.43</v>
      </c>
      <c r="H570">
        <f>(1/(1-91/360*VLOOKUP($A570,Tbills!$B$4:$C$974,2,1)/100))^((1)/91)-1</f>
        <v>1.3500153825996009E-4</v>
      </c>
      <c r="I570" s="2">
        <f t="shared" si="80"/>
        <v>61592.001131606856</v>
      </c>
      <c r="L570">
        <f t="shared" si="74"/>
        <v>32705234029.983479</v>
      </c>
      <c r="O570">
        <f t="shared" si="75"/>
        <v>36264472.883765899</v>
      </c>
      <c r="R570">
        <f t="shared" si="76"/>
        <v>14.2791560684089</v>
      </c>
      <c r="U570" s="2">
        <f t="shared" si="77"/>
        <v>167.1947326822584</v>
      </c>
      <c r="X570">
        <f t="shared" si="78"/>
        <v>31.37749624482478</v>
      </c>
      <c r="AB570">
        <f t="shared" si="79"/>
        <v>58026.827515302772</v>
      </c>
      <c r="AE570">
        <f>ROW()</f>
        <v>570</v>
      </c>
      <c r="AF570">
        <f t="shared" si="73"/>
        <v>0.96577473553204729</v>
      </c>
      <c r="AG570">
        <f>AG569*(1-(AG$1+AG$5))^($A570-$A569)*(1+2*(E570/E569-1))</f>
        <v>6370891744.947403</v>
      </c>
      <c r="AK570">
        <f t="shared" si="81"/>
        <v>9.3653215591896011</v>
      </c>
      <c r="AO570">
        <f>AO569*(1-AO$1+H569)^($A570-$A569)*(2-E570/E569)</f>
        <v>8.4490248149040887</v>
      </c>
    </row>
    <row r="571" spans="1:41" x14ac:dyDescent="0.25">
      <c r="A571" s="1">
        <v>38890</v>
      </c>
      <c r="B571" s="12">
        <v>15.88</v>
      </c>
      <c r="C571" s="12">
        <v>16.149999999999999</v>
      </c>
      <c r="D571">
        <v>94199.01</v>
      </c>
      <c r="E571">
        <v>92061.11</v>
      </c>
      <c r="F571">
        <v>93552.44</v>
      </c>
      <c r="G571">
        <v>91426.51</v>
      </c>
      <c r="H571">
        <f>(1/(1-91/360*VLOOKUP($A571,Tbills!$B$4:$C$974,2,1)/100))^((1)/91)-1</f>
        <v>1.3500153825996009E-4</v>
      </c>
      <c r="I571" s="2">
        <f t="shared" si="80"/>
        <v>61931.514104510847</v>
      </c>
      <c r="L571">
        <f t="shared" si="74"/>
        <v>33061534063.797031</v>
      </c>
      <c r="O571">
        <f t="shared" si="75"/>
        <v>36557078.766731955</v>
      </c>
      <c r="R571">
        <f t="shared" si="76"/>
        <v>14.239946044507358</v>
      </c>
      <c r="U571" s="2">
        <f t="shared" si="77"/>
        <v>169.67578356414791</v>
      </c>
      <c r="X571">
        <f t="shared" si="78"/>
        <v>30.918365362695948</v>
      </c>
      <c r="AB571">
        <f t="shared" si="79"/>
        <v>58338.240346916406</v>
      </c>
      <c r="AE571">
        <f>ROW()</f>
        <v>571</v>
      </c>
      <c r="AF571">
        <f t="shared" si="73"/>
        <v>0.98328173374613015</v>
      </c>
      <c r="AG571">
        <f>AG570*(1-(AG$1+AG$5))^($A571-$A570)*(1+2*(E571/E570-1))</f>
        <v>6439502763.3457117</v>
      </c>
      <c r="AK571">
        <f t="shared" si="81"/>
        <v>9.314298523719275</v>
      </c>
      <c r="AO571">
        <f>AO570*(1-AO$1+H570)^($A571-$A570)*(2-E571/E570)</f>
        <v>8.4042088891471511</v>
      </c>
    </row>
    <row r="572" spans="1:41" x14ac:dyDescent="0.25">
      <c r="A572" s="1">
        <v>38891</v>
      </c>
      <c r="B572" s="12">
        <v>15.89</v>
      </c>
      <c r="C572" s="12">
        <v>16.440000000000001</v>
      </c>
      <c r="D572">
        <v>93693.43</v>
      </c>
      <c r="E572">
        <v>91554.57</v>
      </c>
      <c r="F572">
        <v>93071.79</v>
      </c>
      <c r="G572">
        <v>90944.44</v>
      </c>
      <c r="H572">
        <f>(1/(1-91/360*VLOOKUP($A572,Tbills!$B$4:$C$974,2,1)/100))^((1)/91)-1</f>
        <v>1.3500153825996009E-4</v>
      </c>
      <c r="I572" s="2">
        <f t="shared" si="80"/>
        <v>61597.616515034082</v>
      </c>
      <c r="L572">
        <f t="shared" si="74"/>
        <v>32700646866.678596</v>
      </c>
      <c r="O572">
        <f t="shared" si="75"/>
        <v>36254139.662123807</v>
      </c>
      <c r="R572">
        <f t="shared" si="76"/>
        <v>14.278476170754434</v>
      </c>
      <c r="U572" s="2">
        <f t="shared" si="77"/>
        <v>168.79991403813477</v>
      </c>
      <c r="X572">
        <f t="shared" si="78"/>
        <v>31.084436917522115</v>
      </c>
      <c r="AB572">
        <f t="shared" si="79"/>
        <v>58015.228045406337</v>
      </c>
      <c r="AE572">
        <f>ROW()</f>
        <v>572</v>
      </c>
      <c r="AF572">
        <f t="shared" si="73"/>
        <v>0.96654501216545008</v>
      </c>
      <c r="AG572">
        <f>AG571*(1-(AG$1+AG$5))^($A572-$A571)*(1+2*(E572/E571-1))</f>
        <v>6368425094.3657446</v>
      </c>
      <c r="AK572">
        <f t="shared" si="81"/>
        <v>9.3651115911152534</v>
      </c>
      <c r="AO572">
        <f>AO571*(1-AO$1+H571)^($A572-$A571)*(2-E572/E571)</f>
        <v>8.4512789244240558</v>
      </c>
    </row>
    <row r="573" spans="1:41" x14ac:dyDescent="0.25">
      <c r="A573" s="1">
        <v>38894</v>
      </c>
      <c r="B573" s="12">
        <v>15.62</v>
      </c>
      <c r="C573" s="12">
        <v>15.88</v>
      </c>
      <c r="D573">
        <v>92927.28</v>
      </c>
      <c r="E573">
        <v>90768.83</v>
      </c>
      <c r="F573">
        <v>92862.49</v>
      </c>
      <c r="G573">
        <v>90703.09</v>
      </c>
      <c r="H573">
        <f>(1/(1-91/360*VLOOKUP($A573,Tbills!$B$4:$C$974,2,1)/100))^((1)/91)-1</f>
        <v>1.3711111114722563E-4</v>
      </c>
      <c r="I573" s="2">
        <f t="shared" si="80"/>
        <v>61089.451476754613</v>
      </c>
      <c r="L573">
        <f t="shared" si="74"/>
        <v>32148221798.639389</v>
      </c>
      <c r="O573">
        <f t="shared" si="75"/>
        <v>35783811.186544783</v>
      </c>
      <c r="R573">
        <f t="shared" si="76"/>
        <v>14.337801951205046</v>
      </c>
      <c r="U573" s="2">
        <f t="shared" si="77"/>
        <v>168.40799674260938</v>
      </c>
      <c r="X573">
        <f t="shared" si="78"/>
        <v>31.176292044506528</v>
      </c>
      <c r="AB573">
        <f t="shared" si="79"/>
        <v>57511.313700392588</v>
      </c>
      <c r="AE573">
        <f>ROW()</f>
        <v>573</v>
      </c>
      <c r="AF573">
        <f t="shared" si="73"/>
        <v>0.98362720403022663</v>
      </c>
      <c r="AG573">
        <f>AG572*(1-(AG$1+AG$5))^($A573-$A572)*(1+2*(E573/E572-1))</f>
        <v>6258482097.8280878</v>
      </c>
      <c r="AK573">
        <f t="shared" si="81"/>
        <v>9.4441651709806962</v>
      </c>
      <c r="AO573">
        <f>AO572*(1-AO$1+H572)^($A573-$A572)*(2-E573/E572)</f>
        <v>8.5263161598047326</v>
      </c>
    </row>
    <row r="574" spans="1:41" x14ac:dyDescent="0.25">
      <c r="A574" s="1">
        <v>38895</v>
      </c>
      <c r="B574" s="12">
        <v>16.399999999999999</v>
      </c>
      <c r="C574" s="12">
        <v>16.68</v>
      </c>
      <c r="D574">
        <v>95249.38</v>
      </c>
      <c r="E574">
        <v>93024.55</v>
      </c>
      <c r="F574">
        <v>93724.92</v>
      </c>
      <c r="G574">
        <v>91533.03</v>
      </c>
      <c r="H574">
        <f>(1/(1-91/360*VLOOKUP($A574,Tbills!$B$4:$C$974,2,1)/100))^((1)/91)-1</f>
        <v>1.3711111114722563E-4</v>
      </c>
      <c r="I574" s="2">
        <f t="shared" si="80"/>
        <v>62614.449667324188</v>
      </c>
      <c r="L574">
        <f t="shared" si="74"/>
        <v>33749171035.153728</v>
      </c>
      <c r="O574">
        <f t="shared" si="75"/>
        <v>37116469.685275264</v>
      </c>
      <c r="R574">
        <f t="shared" si="76"/>
        <v>14.159005619320775</v>
      </c>
      <c r="U574" s="2">
        <f t="shared" si="77"/>
        <v>169.96788640160122</v>
      </c>
      <c r="X574">
        <f t="shared" si="78"/>
        <v>30.89411961844781</v>
      </c>
      <c r="AB574">
        <f t="shared" si="79"/>
        <v>58938.487476588962</v>
      </c>
      <c r="AE574">
        <f>ROW()</f>
        <v>574</v>
      </c>
      <c r="AF574">
        <f t="shared" si="73"/>
        <v>0.98321342925659461</v>
      </c>
      <c r="AG574">
        <f>AG573*(1-(AG$1+AG$5))^($A574-$A573)*(1+2*(E574/E573-1))</f>
        <v>6569323073.1923084</v>
      </c>
      <c r="AK574">
        <f t="shared" si="81"/>
        <v>9.2090368114026369</v>
      </c>
      <c r="AO574">
        <f>AO573*(1-AO$1+H573)^($A574-$A573)*(2-E574/E573)</f>
        <v>8.3152589211117345</v>
      </c>
    </row>
    <row r="575" spans="1:41" x14ac:dyDescent="0.25">
      <c r="A575" s="1">
        <v>38896</v>
      </c>
      <c r="B575" s="12">
        <v>15.79</v>
      </c>
      <c r="C575" s="12">
        <v>16.39</v>
      </c>
      <c r="D575">
        <v>95315.839999999997</v>
      </c>
      <c r="E575">
        <v>93076.7</v>
      </c>
      <c r="F575">
        <v>93639.42</v>
      </c>
      <c r="G575">
        <v>91436.98</v>
      </c>
      <c r="H575">
        <f>(1/(1-91/360*VLOOKUP($A575,Tbills!$B$4:$C$974,2,1)/100))^((1)/91)-1</f>
        <v>1.3711111114722563E-4</v>
      </c>
      <c r="I575" s="2">
        <f t="shared" si="80"/>
        <v>62656.610903429995</v>
      </c>
      <c r="L575">
        <f t="shared" si="74"/>
        <v>33790116139.58215</v>
      </c>
      <c r="O575">
        <f t="shared" si="75"/>
        <v>37146429.360368662</v>
      </c>
      <c r="R575">
        <f t="shared" si="76"/>
        <v>14.154396931541896</v>
      </c>
      <c r="U575" s="2">
        <f t="shared" si="77"/>
        <v>169.80869356792971</v>
      </c>
      <c r="X575">
        <f t="shared" si="78"/>
        <v>30.929634814182556</v>
      </c>
      <c r="AB575">
        <f t="shared" si="79"/>
        <v>58969.472625485359</v>
      </c>
      <c r="AE575">
        <f>ROW()</f>
        <v>575</v>
      </c>
      <c r="AF575">
        <f t="shared" si="73"/>
        <v>0.96339231238560086</v>
      </c>
      <c r="AG575">
        <f>AG574*(1-(AG$1+AG$5))^($A575-$A574)*(1+2*(E575/E574-1))</f>
        <v>6576467034.5826426</v>
      </c>
      <c r="AK575">
        <f t="shared" si="81"/>
        <v>9.2034455084862437</v>
      </c>
      <c r="AO575">
        <f>AO574*(1-AO$1+H574)^($A575-$A574)*(2-E575/E574)</f>
        <v>8.3114294448525534</v>
      </c>
    </row>
    <row r="576" spans="1:41" x14ac:dyDescent="0.25">
      <c r="A576" s="1">
        <v>38897</v>
      </c>
      <c r="B576" s="12">
        <v>13.03</v>
      </c>
      <c r="C576" s="12">
        <v>14.09</v>
      </c>
      <c r="D576">
        <v>87242.99</v>
      </c>
      <c r="E576">
        <v>85180.73</v>
      </c>
      <c r="F576">
        <v>90527.08</v>
      </c>
      <c r="G576">
        <v>88385.31</v>
      </c>
      <c r="H576">
        <f>(1/(1-91/360*VLOOKUP($A576,Tbills!$B$4:$C$974,2,1)/100))^((1)/91)-1</f>
        <v>1.3711111114722563E-4</v>
      </c>
      <c r="I576" s="2">
        <f t="shared" si="80"/>
        <v>57348.46159250896</v>
      </c>
      <c r="L576">
        <f t="shared" si="74"/>
        <v>28059665031.034363</v>
      </c>
      <c r="O576">
        <f t="shared" si="75"/>
        <v>32418475.709371146</v>
      </c>
      <c r="R576">
        <f t="shared" si="76"/>
        <v>14.754109479514213</v>
      </c>
      <c r="U576" s="2">
        <f t="shared" si="77"/>
        <v>164.16067459896684</v>
      </c>
      <c r="X576">
        <f t="shared" si="78"/>
        <v>31.965098292676263</v>
      </c>
      <c r="AB576">
        <f t="shared" si="79"/>
        <v>53965.037401537294</v>
      </c>
      <c r="AE576">
        <f>ROW()</f>
        <v>576</v>
      </c>
      <c r="AF576">
        <f t="shared" si="73"/>
        <v>0.92476933995741661</v>
      </c>
      <c r="AG576">
        <f>AG575*(1-(AG$1+AG$5))^($A576-$A575)*(1+2*(E576/E575-1))</f>
        <v>5460480965.9891624</v>
      </c>
      <c r="AK576">
        <f t="shared" si="81"/>
        <v>9.9837358209970741</v>
      </c>
      <c r="AO576">
        <f>AO575*(1-AO$1+H575)^($A576-$A575)*(2-E576/E575)</f>
        <v>9.0174152073440421</v>
      </c>
    </row>
    <row r="577" spans="1:41" x14ac:dyDescent="0.25">
      <c r="A577" s="1">
        <v>38898</v>
      </c>
      <c r="B577" s="12">
        <v>13.08</v>
      </c>
      <c r="C577" s="12">
        <v>14.47</v>
      </c>
      <c r="D577">
        <v>85306.82</v>
      </c>
      <c r="E577">
        <v>83278.649999999994</v>
      </c>
      <c r="F577">
        <v>90206.47</v>
      </c>
      <c r="G577">
        <v>88060.17</v>
      </c>
      <c r="H577">
        <f>(1/(1-91/360*VLOOKUP($A577,Tbills!$B$4:$C$974,2,1)/100))^((1)/91)-1</f>
        <v>1.3711111114722563E-4</v>
      </c>
      <c r="I577" s="2">
        <f t="shared" si="80"/>
        <v>56074.368848726088</v>
      </c>
      <c r="L577">
        <f t="shared" si="74"/>
        <v>26808987817.188141</v>
      </c>
      <c r="O577">
        <f t="shared" si="75"/>
        <v>31331566.253554001</v>
      </c>
      <c r="R577">
        <f t="shared" si="76"/>
        <v>14.918164204875442</v>
      </c>
      <c r="U577" s="2">
        <f t="shared" si="77"/>
        <v>163.57529578945048</v>
      </c>
      <c r="X577">
        <f t="shared" si="78"/>
        <v>32.085899473320914</v>
      </c>
      <c r="AB577">
        <f t="shared" si="79"/>
        <v>52758.162248941429</v>
      </c>
      <c r="AE577">
        <f>ROW()</f>
        <v>577</v>
      </c>
      <c r="AF577">
        <f t="shared" si="73"/>
        <v>0.9039391845196959</v>
      </c>
      <c r="AG577">
        <f>AG576*(1-(AG$1+AG$5))^($A577-$A576)*(1+2*(E577/E576-1))</f>
        <v>5216440824.1225548</v>
      </c>
      <c r="AK577">
        <f t="shared" si="81"/>
        <v>10.206196594454752</v>
      </c>
      <c r="AO577">
        <f>AO576*(1-AO$1+H576)^($A577-$A576)*(2-E577/E576)</f>
        <v>9.2196965133561122</v>
      </c>
    </row>
    <row r="578" spans="1:41" x14ac:dyDescent="0.25">
      <c r="A578" s="1">
        <v>38901</v>
      </c>
      <c r="B578" s="12">
        <v>13.05</v>
      </c>
      <c r="C578" s="12">
        <v>14.52</v>
      </c>
      <c r="D578">
        <v>83711.850000000006</v>
      </c>
      <c r="E578">
        <v>81687.34</v>
      </c>
      <c r="F578">
        <v>90065.82</v>
      </c>
      <c r="G578">
        <v>87886.64</v>
      </c>
      <c r="H578">
        <f>(1/(1-91/360*VLOOKUP($A578,Tbills!$B$4:$C$974,2,1)/100))^((1)/91)-1</f>
        <v>1.3851772053508071E-4</v>
      </c>
      <c r="I578" s="2">
        <f t="shared" si="80"/>
        <v>55021.92892016314</v>
      </c>
      <c r="L578">
        <f t="shared" si="74"/>
        <v>25791660345.978153</v>
      </c>
      <c r="O578">
        <f t="shared" si="75"/>
        <v>30430452.135820121</v>
      </c>
      <c r="R578">
        <f t="shared" si="76"/>
        <v>15.05865189100639</v>
      </c>
      <c r="U578" s="2">
        <f t="shared" si="77"/>
        <v>163.3083023609644</v>
      </c>
      <c r="X578">
        <f t="shared" si="78"/>
        <v>32.158920881158025</v>
      </c>
      <c r="AB578">
        <f t="shared" si="79"/>
        <v>51744.633016534666</v>
      </c>
      <c r="AE578">
        <f>ROW()</f>
        <v>578</v>
      </c>
      <c r="AF578">
        <f t="shared" si="73"/>
        <v>0.89876033057851246</v>
      </c>
      <c r="AG578">
        <f>AG577*(1-(AG$1+AG$5))^($A578-$A577)*(1+2*(E578/E577-1))</f>
        <v>5016579431.3992844</v>
      </c>
      <c r="AK578">
        <f t="shared" si="81"/>
        <v>10.399765987391188</v>
      </c>
      <c r="AO578">
        <f>AO577*(1-AO$1+H577)^($A578-$A577)*(2-E578/E577)</f>
        <v>9.3986914220911828</v>
      </c>
    </row>
    <row r="579" spans="1:41" x14ac:dyDescent="0.25">
      <c r="A579" s="1">
        <v>38903</v>
      </c>
      <c r="B579" s="12">
        <v>14.15</v>
      </c>
      <c r="C579" s="12">
        <v>15.17</v>
      </c>
      <c r="D579">
        <v>86945.03</v>
      </c>
      <c r="E579">
        <v>84819.7</v>
      </c>
      <c r="F579">
        <v>91547.75</v>
      </c>
      <c r="G579">
        <v>89308.37</v>
      </c>
      <c r="H579">
        <f>(1/(1-91/360*VLOOKUP($A579,Tbills!$B$4:$C$974,2,1)/100))^((1)/91)-1</f>
        <v>1.3851772053508071E-4</v>
      </c>
      <c r="I579" s="2">
        <f t="shared" si="80"/>
        <v>57144.239044304763</v>
      </c>
      <c r="L579">
        <f t="shared" si="74"/>
        <v>27774842741.984299</v>
      </c>
      <c r="O579">
        <f t="shared" si="75"/>
        <v>32178599.746552501</v>
      </c>
      <c r="R579">
        <f t="shared" si="76"/>
        <v>14.768599120515402</v>
      </c>
      <c r="U579" s="2">
        <f t="shared" si="77"/>
        <v>165.98725857495944</v>
      </c>
      <c r="X579">
        <f t="shared" si="78"/>
        <v>31.645115441604695</v>
      </c>
      <c r="AB579">
        <f t="shared" si="79"/>
        <v>53725.071861203047</v>
      </c>
      <c r="AE579">
        <f>ROW()</f>
        <v>579</v>
      </c>
      <c r="AF579">
        <f t="shared" si="73"/>
        <v>0.93276203032300598</v>
      </c>
      <c r="AG579">
        <f>AG578*(1-(AG$1+AG$5))^($A579-$A578)*(1+2*(E579/E578-1))</f>
        <v>5400944120.9431887</v>
      </c>
      <c r="AK579">
        <f t="shared" si="81"/>
        <v>10.000047879472666</v>
      </c>
      <c r="AO579">
        <f>AO578*(1-AO$1+H578)^($A579-$A578)*(2-E579/E578)</f>
        <v>9.0401272515344218</v>
      </c>
    </row>
    <row r="580" spans="1:41" x14ac:dyDescent="0.25">
      <c r="A580" s="1">
        <v>38904</v>
      </c>
      <c r="B580" s="12">
        <v>13.65</v>
      </c>
      <c r="C580" s="12">
        <v>14.85</v>
      </c>
      <c r="D580">
        <v>86969.5</v>
      </c>
      <c r="E580">
        <v>84831.83</v>
      </c>
      <c r="F580">
        <v>92090.53</v>
      </c>
      <c r="G580">
        <v>89825.5</v>
      </c>
      <c r="H580">
        <f>(1/(1-91/360*VLOOKUP($A580,Tbills!$B$4:$C$974,2,1)/100))^((1)/91)-1</f>
        <v>1.3851772053508071E-4</v>
      </c>
      <c r="I580" s="2">
        <f t="shared" si="80"/>
        <v>57158.9280720842</v>
      </c>
      <c r="L580">
        <f t="shared" si="74"/>
        <v>27785379333.846794</v>
      </c>
      <c r="O580">
        <f t="shared" si="75"/>
        <v>32184417.89437433</v>
      </c>
      <c r="R580">
        <f t="shared" si="76"/>
        <v>14.766875523653914</v>
      </c>
      <c r="U580" s="2">
        <f t="shared" si="77"/>
        <v>166.9673136897058</v>
      </c>
      <c r="X580">
        <f t="shared" si="78"/>
        <v>31.465072354390109</v>
      </c>
      <c r="AB580">
        <f t="shared" si="79"/>
        <v>53730.881648151772</v>
      </c>
      <c r="AE580">
        <f>ROW()</f>
        <v>580</v>
      </c>
      <c r="AF580">
        <f t="shared" si="73"/>
        <v>0.91919191919191923</v>
      </c>
      <c r="AG580">
        <f>AG579*(1-(AG$1+AG$5))^($A580-$A579)*(1+2*(E580/E579-1))</f>
        <v>5402306834.1900654</v>
      </c>
      <c r="AK580">
        <f t="shared" si="81"/>
        <v>9.9981520912764861</v>
      </c>
      <c r="AO580">
        <f>AO579*(1-AO$1+H579)^($A580-$A579)*(2-E580/E579)</f>
        <v>9.0397521555828337</v>
      </c>
    </row>
    <row r="581" spans="1:41" x14ac:dyDescent="0.25">
      <c r="A581" s="1">
        <v>38905</v>
      </c>
      <c r="B581" s="12">
        <v>13.97</v>
      </c>
      <c r="C581" s="12">
        <v>15.34</v>
      </c>
      <c r="D581">
        <v>87987.71</v>
      </c>
      <c r="E581">
        <v>85813.26</v>
      </c>
      <c r="F581">
        <v>93400.51</v>
      </c>
      <c r="G581">
        <v>91090.81</v>
      </c>
      <c r="H581">
        <f>(1/(1-91/360*VLOOKUP($A581,Tbills!$B$4:$C$974,2,1)/100))^((1)/91)-1</f>
        <v>1.3851772053508071E-4</v>
      </c>
      <c r="I581" s="2">
        <f t="shared" si="80"/>
        <v>57826.7157484036</v>
      </c>
      <c r="L581">
        <f t="shared" si="74"/>
        <v>28430937064.500629</v>
      </c>
      <c r="O581">
        <f t="shared" si="75"/>
        <v>32741832.807035681</v>
      </c>
      <c r="R581">
        <f t="shared" si="76"/>
        <v>14.680791930955847</v>
      </c>
      <c r="U581" s="2">
        <f t="shared" si="77"/>
        <v>169.3382804333406</v>
      </c>
      <c r="X581">
        <f t="shared" si="78"/>
        <v>31.024995226605856</v>
      </c>
      <c r="AB581">
        <f t="shared" si="79"/>
        <v>54350.605903961623</v>
      </c>
      <c r="AE581">
        <f>ROW()</f>
        <v>581</v>
      </c>
      <c r="AF581">
        <f t="shared" si="73"/>
        <v>0.91069100391134294</v>
      </c>
      <c r="AG581">
        <f>AG580*(1-(AG$1+AG$5))^($A581-$A580)*(1+2*(E581/E580-1))</f>
        <v>5527120491.8671751</v>
      </c>
      <c r="AK581">
        <f t="shared" si="81"/>
        <v>9.8820219453023928</v>
      </c>
      <c r="AO581">
        <f>AO580*(1-AO$1+H580)^($A581-$A580)*(2-E581/E580)</f>
        <v>8.9360773382521916</v>
      </c>
    </row>
    <row r="582" spans="1:41" x14ac:dyDescent="0.25">
      <c r="A582" s="1">
        <v>38908</v>
      </c>
      <c r="B582" s="12">
        <v>14.02</v>
      </c>
      <c r="C582" s="12">
        <v>15.33</v>
      </c>
      <c r="D582">
        <v>88085.98</v>
      </c>
      <c r="E582">
        <v>85873.44</v>
      </c>
      <c r="F582">
        <v>93742.23</v>
      </c>
      <c r="G582">
        <v>91386.22</v>
      </c>
      <c r="H582">
        <f>(1/(1-91/360*VLOOKUP($A582,Tbills!$B$4:$C$974,2,1)/100))^((1)/91)-1</f>
        <v>1.3767373306250441E-4</v>
      </c>
      <c r="I582" s="2">
        <f t="shared" si="80"/>
        <v>57887.065439526501</v>
      </c>
      <c r="L582">
        <f t="shared" si="74"/>
        <v>28478712410.336155</v>
      </c>
      <c r="O582">
        <f t="shared" si="75"/>
        <v>32772961.662688702</v>
      </c>
      <c r="R582">
        <f t="shared" si="76"/>
        <v>14.673654014427534</v>
      </c>
      <c r="U582" s="2">
        <f t="shared" si="77"/>
        <v>169.94539811077624</v>
      </c>
      <c r="X582">
        <f t="shared" si="78"/>
        <v>30.933722344374488</v>
      </c>
      <c r="AB582">
        <f t="shared" si="79"/>
        <v>54383.032857154874</v>
      </c>
      <c r="AE582">
        <f>ROW()</f>
        <v>582</v>
      </c>
      <c r="AF582">
        <f t="shared" si="73"/>
        <v>0.91454664057403778</v>
      </c>
      <c r="AG582">
        <f>AG581*(1-(AG$1+AG$5))^($A582-$A581)*(1+2*(E582/E581-1))</f>
        <v>5534313188.9303265</v>
      </c>
      <c r="AK582">
        <f t="shared" si="81"/>
        <v>9.8737120368759257</v>
      </c>
      <c r="AO582">
        <f>AO581*(1-AO$1+H581)^($A582-$A581)*(2-E582/E581)</f>
        <v>8.932530799795197</v>
      </c>
    </row>
    <row r="583" spans="1:41" x14ac:dyDescent="0.25">
      <c r="A583" s="1">
        <v>38909</v>
      </c>
      <c r="B583" s="12">
        <v>13.14</v>
      </c>
      <c r="C583" s="12">
        <v>14.69</v>
      </c>
      <c r="D583">
        <v>86484.02</v>
      </c>
      <c r="E583">
        <v>84299.9</v>
      </c>
      <c r="F583">
        <v>93077.99</v>
      </c>
      <c r="G583">
        <v>90726.1</v>
      </c>
      <c r="H583">
        <f>(1/(1-91/360*VLOOKUP($A583,Tbills!$B$4:$C$974,2,1)/100))^((1)/91)-1</f>
        <v>1.3767373306250441E-4</v>
      </c>
      <c r="I583" s="2">
        <f t="shared" si="80"/>
        <v>56832.926802191534</v>
      </c>
      <c r="L583">
        <f t="shared" si="74"/>
        <v>27437564686.720898</v>
      </c>
      <c r="O583">
        <f t="shared" si="75"/>
        <v>31871092.803473707</v>
      </c>
      <c r="R583">
        <f t="shared" si="76"/>
        <v>14.807424205647614</v>
      </c>
      <c r="U583" s="2">
        <f t="shared" si="77"/>
        <v>168.73708212861649</v>
      </c>
      <c r="X583">
        <f t="shared" si="78"/>
        <v>31.160306393209861</v>
      </c>
      <c r="AB583">
        <f t="shared" si="79"/>
        <v>53384.659952668437</v>
      </c>
      <c r="AE583">
        <f>ROW()</f>
        <v>583</v>
      </c>
      <c r="AF583">
        <f t="shared" ref="AF583:AF646" si="82">B583/C583</f>
        <v>0.89448604492852291</v>
      </c>
      <c r="AG583">
        <f>AG582*(1-(AG$1+AG$5))^($A583-$A582)*(1+2*(E583/E582-1))</f>
        <v>5331312648.6553402</v>
      </c>
      <c r="AK583">
        <f t="shared" si="81"/>
        <v>10.054169072985522</v>
      </c>
      <c r="AO583">
        <f>AO582*(1-AO$1+H582)^($A583-$A582)*(2-E583/E582)</f>
        <v>9.0971258569808331</v>
      </c>
    </row>
    <row r="584" spans="1:41" x14ac:dyDescent="0.25">
      <c r="A584" s="1">
        <v>38910</v>
      </c>
      <c r="B584" s="12">
        <v>14.49</v>
      </c>
      <c r="C584" s="12">
        <v>15.57</v>
      </c>
      <c r="D584">
        <v>88864.76</v>
      </c>
      <c r="E584">
        <v>86608.91</v>
      </c>
      <c r="F584">
        <v>94231.73</v>
      </c>
      <c r="G584">
        <v>91838.2</v>
      </c>
      <c r="H584">
        <f>(1/(1-91/360*VLOOKUP($A584,Tbills!$B$4:$C$974,2,1)/100))^((1)/91)-1</f>
        <v>1.3767373306250441E-4</v>
      </c>
      <c r="I584" s="2">
        <f t="shared" si="80"/>
        <v>58396.004863695664</v>
      </c>
      <c r="L584">
        <f t="shared" ref="L584:L647" si="83">L583*(1-L$1+H584)^($A584-$A583)*(1+2*(E584/E583-1))</f>
        <v>28943293832.989193</v>
      </c>
      <c r="O584">
        <f t="shared" ref="O584:O647" si="84">O583*(1-(O$1+O$5))^($A584-$A583)*(1+1.5*(E584/E583-1))</f>
        <v>33179418.780320287</v>
      </c>
      <c r="R584">
        <f t="shared" ref="R584:R647" si="85">R583*(1-IF($A584&lt;=R579,R$1,R$1+IF(AND(WEEKDAY($A584)&lt;&gt;1,WEEKDAY($A584)&lt;&gt;7),S$1,0)))^($A584-$A583)*(1-0.5*(E584/E583-1))</f>
        <v>14.603973182887758</v>
      </c>
      <c r="U584" s="2">
        <f t="shared" ref="U584:U647" si="86">U583*$F584/$F583*(1-U$1)^($A584-$A583)</f>
        <v>170.82448230844946</v>
      </c>
      <c r="X584">
        <f t="shared" ref="X584:X647" si="87">X583*(1-X$1+H584)^($A584-$A583)*(2-G584/G583)</f>
        <v>30.781449402926736</v>
      </c>
      <c r="AB584">
        <f t="shared" ref="AB584:AB647" si="88">AB583*$E584/$E583*(1-(AB$1+AB$5+IF(AND(WEEKDAY(A584)&lt;&gt;1,WEEKDAY(A584)&lt;&gt;7),IF(A584&lt;AC$2,AC$1,AC$3),0)))^($A584-$A583)</f>
        <v>54844.976182720347</v>
      </c>
      <c r="AE584">
        <f>ROW()</f>
        <v>584</v>
      </c>
      <c r="AF584">
        <f t="shared" si="82"/>
        <v>0.93063583815028905</v>
      </c>
      <c r="AG584">
        <f>AG583*(1-(AG$1+AG$5))^($A584-$A583)*(1+2*(E584/E583-1))</f>
        <v>5623176976.2289371</v>
      </c>
      <c r="AK584">
        <f t="shared" si="81"/>
        <v>9.7783256695250778</v>
      </c>
      <c r="AO584">
        <f>AO583*(1-AO$1+H583)^($A584-$A583)*(2-E584/E583)</f>
        <v>8.8488426005601575</v>
      </c>
    </row>
    <row r="585" spans="1:41" x14ac:dyDescent="0.25">
      <c r="A585" s="1">
        <v>38911</v>
      </c>
      <c r="B585" s="12">
        <v>17.79</v>
      </c>
      <c r="C585" s="12">
        <v>17.62</v>
      </c>
      <c r="D585">
        <v>96295.09</v>
      </c>
      <c r="E585">
        <v>93838.7</v>
      </c>
      <c r="F585">
        <v>97603.37</v>
      </c>
      <c r="G585">
        <v>95111.56</v>
      </c>
      <c r="H585">
        <f>(1/(1-91/360*VLOOKUP($A585,Tbills!$B$4:$C$974,2,1)/100))^((1)/91)-1</f>
        <v>1.3767373306250441E-4</v>
      </c>
      <c r="I585" s="2">
        <f t="shared" ref="I585:I648" si="89">I584*$D585/$D584*(1-I$1)^($A585-$A584)</f>
        <v>63277.180168634914</v>
      </c>
      <c r="L585">
        <f t="shared" si="83"/>
        <v>33778574243.089455</v>
      </c>
      <c r="O585">
        <f t="shared" si="84"/>
        <v>37332702.572915904</v>
      </c>
      <c r="R585">
        <f t="shared" si="85"/>
        <v>13.993797848786683</v>
      </c>
      <c r="U585" s="2">
        <f t="shared" si="86"/>
        <v>176.93231996892976</v>
      </c>
      <c r="X585">
        <f t="shared" si="87"/>
        <v>29.687304746795903</v>
      </c>
      <c r="AB585">
        <f t="shared" si="88"/>
        <v>59421.159217884036</v>
      </c>
      <c r="AE585">
        <f>ROW()</f>
        <v>585</v>
      </c>
      <c r="AF585">
        <f t="shared" si="82"/>
        <v>1.0096481271282631</v>
      </c>
      <c r="AG585">
        <f>AG584*(1-(AG$1+AG$5))^($A585-$A584)*(1+2*(E585/E584-1))</f>
        <v>6561759687.1078434</v>
      </c>
      <c r="AK585">
        <f t="shared" ref="AK585:AK648" si="90">AK584*(1-IF($A585&lt;=AK580,AK$1,AK$1+IF(AND(WEEKDAY($A585)&lt;&gt;1,WEEKDAY($A585)&lt;&gt;7),AL$1,0)))^($A585-$A584)*(2-$E585/$E584)</f>
        <v>8.9616499639314515</v>
      </c>
      <c r="AO585">
        <f>AO584*(1-AO$1+H584)^($A585-$A584)*(2-E585/E584)</f>
        <v>8.1109906919049362</v>
      </c>
    </row>
    <row r="586" spans="1:41" x14ac:dyDescent="0.25">
      <c r="A586" s="1">
        <v>38912</v>
      </c>
      <c r="B586" s="12">
        <v>18.05</v>
      </c>
      <c r="C586" s="12">
        <v>17.87</v>
      </c>
      <c r="D586">
        <v>99284.44</v>
      </c>
      <c r="E586">
        <v>96738.880000000005</v>
      </c>
      <c r="F586">
        <v>98864.15</v>
      </c>
      <c r="G586">
        <v>96327.06</v>
      </c>
      <c r="H586">
        <f>(1/(1-91/360*VLOOKUP($A586,Tbills!$B$4:$C$974,2,1)/100))^((1)/91)-1</f>
        <v>1.3767373306250441E-4</v>
      </c>
      <c r="I586" s="2">
        <f t="shared" si="89"/>
        <v>65239.943278247039</v>
      </c>
      <c r="L586">
        <f t="shared" si="83"/>
        <v>35869812805.613251</v>
      </c>
      <c r="O586">
        <f t="shared" si="84"/>
        <v>39062093.627079844</v>
      </c>
      <c r="R586">
        <f t="shared" si="85"/>
        <v>13.776928784965538</v>
      </c>
      <c r="U586" s="2">
        <f t="shared" si="86"/>
        <v>179.21345233850886</v>
      </c>
      <c r="X586">
        <f t="shared" si="87"/>
        <v>29.31085996348342</v>
      </c>
      <c r="AB586">
        <f t="shared" si="88"/>
        <v>61255.494535922946</v>
      </c>
      <c r="AE586">
        <f>ROW()</f>
        <v>586</v>
      </c>
      <c r="AF586">
        <f t="shared" si="82"/>
        <v>1.0100727476217124</v>
      </c>
      <c r="AG586">
        <f>AG585*(1-(AG$1+AG$5))^($A586-$A585)*(1+2*(E586/E585-1))</f>
        <v>6967120545.6803312</v>
      </c>
      <c r="AK586">
        <f t="shared" si="90"/>
        <v>8.6842766094891211</v>
      </c>
      <c r="AO586">
        <f>AO585*(1-AO$1+H585)^($A586-$A585)*(2-E586/E585)</f>
        <v>7.8611037498939851</v>
      </c>
    </row>
    <row r="587" spans="1:41" x14ac:dyDescent="0.25">
      <c r="A587" s="1">
        <v>38915</v>
      </c>
      <c r="B587" s="12">
        <v>18.64</v>
      </c>
      <c r="C587" s="12">
        <v>18.079999999999998</v>
      </c>
      <c r="D587">
        <v>98493.38</v>
      </c>
      <c r="E587">
        <v>95928.14</v>
      </c>
      <c r="F587">
        <v>98534.35</v>
      </c>
      <c r="G587">
        <v>95965.94</v>
      </c>
      <c r="H587">
        <f>(1/(1-91/360*VLOOKUP($A587,Tbills!$B$4:$C$974,2,1)/100))^((1)/91)-1</f>
        <v>1.3879906425406929E-4</v>
      </c>
      <c r="I587" s="2">
        <f t="shared" si="89"/>
        <v>64715.402447788067</v>
      </c>
      <c r="L587">
        <f t="shared" si="83"/>
        <v>35278487844.443115</v>
      </c>
      <c r="O587">
        <f t="shared" si="84"/>
        <v>38567142.568882778</v>
      </c>
      <c r="R587">
        <f t="shared" si="85"/>
        <v>13.832782849489668</v>
      </c>
      <c r="U587" s="2">
        <f t="shared" si="86"/>
        <v>178.60255031085745</v>
      </c>
      <c r="X587">
        <f t="shared" si="87"/>
        <v>29.429730426047005</v>
      </c>
      <c r="AB587">
        <f t="shared" si="88"/>
        <v>60735.777208855237</v>
      </c>
      <c r="AE587">
        <f>ROW()</f>
        <v>587</v>
      </c>
      <c r="AF587">
        <f t="shared" si="82"/>
        <v>1.0309734513274338</v>
      </c>
      <c r="AG587">
        <f>AG586*(1-(AG$1+AG$5))^($A587-$A586)*(1+2*(E587/E586-1))</f>
        <v>6849649265.8352356</v>
      </c>
      <c r="AK587">
        <f t="shared" si="90"/>
        <v>8.7558334367235116</v>
      </c>
      <c r="AO587">
        <f>AO586*(1-AO$1+H586)^($A587-$A586)*(2-E587/E586)</f>
        <v>7.929380024635444</v>
      </c>
    </row>
    <row r="588" spans="1:41" x14ac:dyDescent="0.25">
      <c r="A588" s="1">
        <v>38916</v>
      </c>
      <c r="B588" s="12">
        <v>17.739999999999998</v>
      </c>
      <c r="C588" s="12">
        <v>17.350000000000001</v>
      </c>
      <c r="D588">
        <v>97234.02</v>
      </c>
      <c r="E588">
        <v>94688.27</v>
      </c>
      <c r="F588">
        <v>96940.37</v>
      </c>
      <c r="G588">
        <v>94400.19</v>
      </c>
      <c r="H588">
        <f>(1/(1-91/360*VLOOKUP($A588,Tbills!$B$4:$C$974,2,1)/100))^((1)/91)-1</f>
        <v>1.3879906425406929E-4</v>
      </c>
      <c r="I588" s="2">
        <f t="shared" si="89"/>
        <v>63886.377961748396</v>
      </c>
      <c r="L588">
        <f t="shared" si="83"/>
        <v>34369756310.933868</v>
      </c>
      <c r="O588">
        <f t="shared" si="84"/>
        <v>37818148.358991623</v>
      </c>
      <c r="R588">
        <f t="shared" si="85"/>
        <v>13.921547762758101</v>
      </c>
      <c r="U588" s="2">
        <f t="shared" si="86"/>
        <v>175.70903079011671</v>
      </c>
      <c r="X588">
        <f t="shared" si="87"/>
        <v>29.912941831876818</v>
      </c>
      <c r="AB588">
        <f t="shared" si="88"/>
        <v>59948.67786877069</v>
      </c>
      <c r="AE588">
        <f>ROW()</f>
        <v>588</v>
      </c>
      <c r="AF588">
        <f t="shared" si="82"/>
        <v>1.0224783861671467</v>
      </c>
      <c r="AG588">
        <f>AG587*(1-(AG$1+AG$5))^($A588-$A587)*(1+2*(E588/E587-1))</f>
        <v>6672361148.0317383</v>
      </c>
      <c r="AK588">
        <f t="shared" si="90"/>
        <v>8.8685893966686127</v>
      </c>
      <c r="AO588">
        <f>AO587*(1-AO$1+H587)^($A588-$A587)*(2-E588/E587)</f>
        <v>8.0326849080639207</v>
      </c>
    </row>
    <row r="589" spans="1:41" x14ac:dyDescent="0.25">
      <c r="A589" s="1">
        <v>38917</v>
      </c>
      <c r="B589" s="12">
        <v>15.55</v>
      </c>
      <c r="C589" s="12">
        <v>15.93</v>
      </c>
      <c r="D589">
        <v>92065.58</v>
      </c>
      <c r="E589">
        <v>89642.01</v>
      </c>
      <c r="F589">
        <v>91748.79</v>
      </c>
      <c r="G589">
        <v>89331.55</v>
      </c>
      <c r="H589">
        <f>(1/(1-91/360*VLOOKUP($A589,Tbills!$B$4:$C$974,2,1)/100))^((1)/91)-1</f>
        <v>1.3879906425406929E-4</v>
      </c>
      <c r="I589" s="2">
        <f t="shared" si="89"/>
        <v>60489.045124993274</v>
      </c>
      <c r="L589">
        <f t="shared" si="83"/>
        <v>30709267780.407356</v>
      </c>
      <c r="O589">
        <f t="shared" si="84"/>
        <v>34793789.164001867</v>
      </c>
      <c r="R589">
        <f t="shared" si="85"/>
        <v>14.291864980855186</v>
      </c>
      <c r="U589" s="2">
        <f t="shared" si="86"/>
        <v>166.29499018263076</v>
      </c>
      <c r="X589">
        <f t="shared" si="87"/>
        <v>31.522269818649427</v>
      </c>
      <c r="AB589">
        <f t="shared" si="88"/>
        <v>56751.830180312056</v>
      </c>
      <c r="AE589">
        <f>ROW()</f>
        <v>589</v>
      </c>
      <c r="AF589">
        <f t="shared" si="82"/>
        <v>0.9761456371625864</v>
      </c>
      <c r="AG589">
        <f>AG588*(1-(AG$1+AG$5))^($A589-$A588)*(1+2*(E589/E588-1))</f>
        <v>5960974620.0072966</v>
      </c>
      <c r="AK589">
        <f t="shared" si="90"/>
        <v>9.3407916221860621</v>
      </c>
      <c r="AO589">
        <f>AO588*(1-AO$1+H588)^($A589-$A588)*(2-E589/E588)</f>
        <v>8.4616354255806616</v>
      </c>
    </row>
    <row r="590" spans="1:41" x14ac:dyDescent="0.25">
      <c r="A590" s="1">
        <v>38918</v>
      </c>
      <c r="B590" s="12">
        <v>16.21</v>
      </c>
      <c r="C590" s="12">
        <v>16.489999999999998</v>
      </c>
      <c r="D590">
        <v>95089.59</v>
      </c>
      <c r="E590">
        <v>92573.98</v>
      </c>
      <c r="F590">
        <v>92934.32</v>
      </c>
      <c r="G590">
        <v>90473.45</v>
      </c>
      <c r="H590">
        <f>(1/(1-91/360*VLOOKUP($A590,Tbills!$B$4:$C$974,2,1)/100))^((1)/91)-1</f>
        <v>1.3879906425406929E-4</v>
      </c>
      <c r="I590" s="2">
        <f t="shared" si="89"/>
        <v>62474.360658382058</v>
      </c>
      <c r="L590">
        <f t="shared" si="83"/>
        <v>32721179449.929649</v>
      </c>
      <c r="O590">
        <f t="shared" si="84"/>
        <v>36499588.229402855</v>
      </c>
      <c r="R590">
        <f t="shared" si="85"/>
        <v>14.057503573496007</v>
      </c>
      <c r="U590" s="2">
        <f t="shared" si="86"/>
        <v>168.43966003243787</v>
      </c>
      <c r="X590">
        <f t="shared" si="87"/>
        <v>31.122497882045376</v>
      </c>
      <c r="AB590">
        <f t="shared" si="88"/>
        <v>58605.999800378719</v>
      </c>
      <c r="AE590">
        <f>ROW()</f>
        <v>590</v>
      </c>
      <c r="AF590">
        <f t="shared" si="82"/>
        <v>0.98302001212856294</v>
      </c>
      <c r="AG590">
        <f>AG589*(1-(AG$1+AG$5))^($A590-$A589)*(1+2*(E590/E589-1))</f>
        <v>6350698284.1150856</v>
      </c>
      <c r="AK590">
        <f t="shared" si="90"/>
        <v>9.0348564466504495</v>
      </c>
      <c r="AO590">
        <f>AO589*(1-AO$1+H589)^($A590-$A589)*(2-E590/E589)</f>
        <v>8.1857094361462988</v>
      </c>
    </row>
    <row r="591" spans="1:41" x14ac:dyDescent="0.25">
      <c r="A591" s="1">
        <v>38919</v>
      </c>
      <c r="B591" s="12">
        <v>17.399999999999999</v>
      </c>
      <c r="C591" s="12">
        <v>17.07</v>
      </c>
      <c r="D591">
        <v>97290.57</v>
      </c>
      <c r="E591">
        <v>94703.88</v>
      </c>
      <c r="F591">
        <v>94403.29</v>
      </c>
      <c r="G591">
        <v>91890.96</v>
      </c>
      <c r="H591">
        <f>(1/(1-91/360*VLOOKUP($A591,Tbills!$B$4:$C$974,2,1)/100))^((1)/91)-1</f>
        <v>1.3879906425406929E-4</v>
      </c>
      <c r="I591" s="2">
        <f t="shared" si="89"/>
        <v>63918.857484824061</v>
      </c>
      <c r="L591">
        <f t="shared" si="83"/>
        <v>34230050873.025265</v>
      </c>
      <c r="O591">
        <f t="shared" si="84"/>
        <v>37757964.66652596</v>
      </c>
      <c r="R591">
        <f t="shared" si="85"/>
        <v>13.89516108546392</v>
      </c>
      <c r="U591" s="2">
        <f t="shared" si="86"/>
        <v>171.09793609333119</v>
      </c>
      <c r="X591">
        <f t="shared" si="87"/>
        <v>30.637999243933695</v>
      </c>
      <c r="AB591">
        <f t="shared" si="88"/>
        <v>59952.289659924842</v>
      </c>
      <c r="AE591">
        <f>ROW()</f>
        <v>591</v>
      </c>
      <c r="AF591">
        <f t="shared" si="82"/>
        <v>1.0193321616871704</v>
      </c>
      <c r="AG591">
        <f>AG590*(1-(AG$1+AG$5))^($A591-$A590)*(1+2*(E591/E590-1))</f>
        <v>6642702378.2420397</v>
      </c>
      <c r="AK591">
        <f t="shared" si="90"/>
        <v>8.8265754615048664</v>
      </c>
      <c r="AO591">
        <f>AO590*(1-AO$1+H590)^($A591-$A590)*(2-E591/E590)</f>
        <v>7.9981905938644431</v>
      </c>
    </row>
    <row r="592" spans="1:41" x14ac:dyDescent="0.25">
      <c r="A592" s="1">
        <v>38922</v>
      </c>
      <c r="B592" s="12">
        <v>14.98</v>
      </c>
      <c r="C592" s="12">
        <v>15.64</v>
      </c>
      <c r="D592">
        <v>90214.41</v>
      </c>
      <c r="E592">
        <v>87776.42</v>
      </c>
      <c r="F592">
        <v>92007.76</v>
      </c>
      <c r="G592">
        <v>89520.91</v>
      </c>
      <c r="H592">
        <f>(1/(1-91/360*VLOOKUP($A592,Tbills!$B$4:$C$974,2,1)/100))^((1)/91)-1</f>
        <v>1.390804152545666E-4</v>
      </c>
      <c r="I592" s="2">
        <f t="shared" si="89"/>
        <v>59265.560988035482</v>
      </c>
      <c r="L592">
        <f t="shared" si="83"/>
        <v>29230518047.60519</v>
      </c>
      <c r="O592">
        <f t="shared" si="84"/>
        <v>33611650.80572971</v>
      </c>
      <c r="R592">
        <f t="shared" si="85"/>
        <v>14.4014139065881</v>
      </c>
      <c r="U592" s="2">
        <f t="shared" si="86"/>
        <v>166.74404362235754</v>
      </c>
      <c r="X592">
        <f t="shared" si="87"/>
        <v>31.437840863274527</v>
      </c>
      <c r="AB592">
        <f t="shared" si="88"/>
        <v>55561.049403532408</v>
      </c>
      <c r="AE592">
        <f>ROW()</f>
        <v>592</v>
      </c>
      <c r="AF592">
        <f t="shared" si="82"/>
        <v>0.9578005115089514</v>
      </c>
      <c r="AG592">
        <f>AG591*(1-(AG$1+AG$5))^($A592-$A591)*(1+2*(E592/E591-1))</f>
        <v>5670319807.2567453</v>
      </c>
      <c r="AK592">
        <f t="shared" si="90"/>
        <v>9.4709039949971565</v>
      </c>
      <c r="AO592">
        <f>AO591*(1-AO$1+H591)^($A592-$A591)*(2-E592/E591)</f>
        <v>8.5858692754887116</v>
      </c>
    </row>
    <row r="593" spans="1:41" x14ac:dyDescent="0.25">
      <c r="A593" s="1">
        <v>38923</v>
      </c>
      <c r="B593" s="12">
        <v>14.85</v>
      </c>
      <c r="C593" s="12">
        <v>14.96</v>
      </c>
      <c r="D593">
        <v>87733.95</v>
      </c>
      <c r="E593">
        <v>85350.78</v>
      </c>
      <c r="F593">
        <v>91057.1</v>
      </c>
      <c r="G593">
        <v>88583.5</v>
      </c>
      <c r="H593">
        <f>(1/(1-91/360*VLOOKUP($A593,Tbills!$B$4:$C$974,2,1)/100))^((1)/91)-1</f>
        <v>1.390804152545666E-4</v>
      </c>
      <c r="I593" s="2">
        <f t="shared" si="89"/>
        <v>57634.639295829889</v>
      </c>
      <c r="L593">
        <f t="shared" si="83"/>
        <v>27617580541.936035</v>
      </c>
      <c r="O593">
        <f t="shared" si="84"/>
        <v>32217313.382914372</v>
      </c>
      <c r="R593">
        <f t="shared" si="85"/>
        <v>14.599740390946598</v>
      </c>
      <c r="U593" s="2">
        <f t="shared" si="86"/>
        <v>165.01715543693021</v>
      </c>
      <c r="X593">
        <f t="shared" si="87"/>
        <v>31.770282558756403</v>
      </c>
      <c r="AB593">
        <f t="shared" si="88"/>
        <v>54023.775041078676</v>
      </c>
      <c r="AE593">
        <f>ROW()</f>
        <v>593</v>
      </c>
      <c r="AF593">
        <f t="shared" si="82"/>
        <v>0.99264705882352933</v>
      </c>
      <c r="AG593">
        <f>AG592*(1-(AG$1+AG$5))^($A593-$A592)*(1+2*(E593/E592-1))</f>
        <v>5356748638.8612413</v>
      </c>
      <c r="AK593">
        <f t="shared" si="90"/>
        <v>9.7321725051720431</v>
      </c>
      <c r="AO593">
        <f>AO592*(1-AO$1+H592)^($A593-$A592)*(2-E593/E592)</f>
        <v>8.8240345603439376</v>
      </c>
    </row>
    <row r="594" spans="1:41" x14ac:dyDescent="0.25">
      <c r="A594" s="1">
        <v>38924</v>
      </c>
      <c r="B594" s="12">
        <v>14.62</v>
      </c>
      <c r="C594" s="12">
        <v>14.9</v>
      </c>
      <c r="D594">
        <v>87135.17</v>
      </c>
      <c r="E594">
        <v>84756.4</v>
      </c>
      <c r="F594">
        <v>90298.26</v>
      </c>
      <c r="G594">
        <v>87832.95</v>
      </c>
      <c r="H594">
        <f>(1/(1-91/360*VLOOKUP($A594,Tbills!$B$4:$C$974,2,1)/100))^((1)/91)-1</f>
        <v>1.390804152545666E-4</v>
      </c>
      <c r="I594" s="2">
        <f t="shared" si="89"/>
        <v>57239.889901052469</v>
      </c>
      <c r="L594">
        <f t="shared" si="83"/>
        <v>27235481201.897511</v>
      </c>
      <c r="O594">
        <f t="shared" si="84"/>
        <v>31879698.592385966</v>
      </c>
      <c r="R594">
        <f t="shared" si="85"/>
        <v>14.649914158447361</v>
      </c>
      <c r="U594" s="2">
        <f t="shared" si="86"/>
        <v>163.6379664238749</v>
      </c>
      <c r="X594">
        <f t="shared" si="87"/>
        <v>32.0427367496901</v>
      </c>
      <c r="AB594">
        <f t="shared" si="88"/>
        <v>53645.684840463684</v>
      </c>
      <c r="AE594">
        <f>ROW()</f>
        <v>594</v>
      </c>
      <c r="AF594">
        <f t="shared" si="82"/>
        <v>0.98120805369127506</v>
      </c>
      <c r="AG594">
        <f>AG593*(1-(AG$1+AG$5))^($A594-$A593)*(1+2*(E594/E593-1))</f>
        <v>5281962198.4017439</v>
      </c>
      <c r="AK594">
        <f t="shared" si="90"/>
        <v>9.7994905956975877</v>
      </c>
      <c r="AO594">
        <f>AO593*(1-AO$1+H593)^($A594-$A593)*(2-E594/E593)</f>
        <v>8.8863919999442675</v>
      </c>
    </row>
    <row r="595" spans="1:41" x14ac:dyDescent="0.25">
      <c r="A595" s="1">
        <v>38925</v>
      </c>
      <c r="B595" s="12">
        <v>14.94</v>
      </c>
      <c r="C595" s="12">
        <v>15.25</v>
      </c>
      <c r="D595">
        <v>88623.47</v>
      </c>
      <c r="E595">
        <v>86192.28</v>
      </c>
      <c r="F595">
        <v>91616.31</v>
      </c>
      <c r="G595">
        <v>89102.8</v>
      </c>
      <c r="H595">
        <f>(1/(1-91/360*VLOOKUP($A595,Tbills!$B$4:$C$974,2,1)/100))^((1)/91)-1</f>
        <v>1.390804152545666E-4</v>
      </c>
      <c r="I595" s="2">
        <f t="shared" si="89"/>
        <v>58216.148227801066</v>
      </c>
      <c r="L595">
        <f t="shared" si="83"/>
        <v>28160931161.529793</v>
      </c>
      <c r="O595">
        <f t="shared" si="84"/>
        <v>32688720.266078573</v>
      </c>
      <c r="R595">
        <f t="shared" si="85"/>
        <v>14.525163527482057</v>
      </c>
      <c r="U595" s="2">
        <f t="shared" si="86"/>
        <v>166.02248042851679</v>
      </c>
      <c r="X595">
        <f t="shared" si="87"/>
        <v>31.582701092042775</v>
      </c>
      <c r="AB595">
        <f t="shared" si="88"/>
        <v>54552.608158160445</v>
      </c>
      <c r="AE595">
        <f>ROW()</f>
        <v>595</v>
      </c>
      <c r="AF595">
        <f t="shared" si="82"/>
        <v>0.97967213114754093</v>
      </c>
      <c r="AG595">
        <f>AG594*(1-(AG$1+AG$5))^($A595-$A594)*(1+2*(E595/E594-1))</f>
        <v>5460744336.365797</v>
      </c>
      <c r="AK595">
        <f t="shared" si="90"/>
        <v>9.6330262194275011</v>
      </c>
      <c r="AO595">
        <f>AO594*(1-AO$1+H594)^($A595-$A594)*(2-E595/E594)</f>
        <v>8.7367372229203557</v>
      </c>
    </row>
    <row r="596" spans="1:41" x14ac:dyDescent="0.25">
      <c r="A596" s="1">
        <v>38926</v>
      </c>
      <c r="B596" s="12">
        <v>14.33</v>
      </c>
      <c r="C596" s="12">
        <v>14.99</v>
      </c>
      <c r="D596">
        <v>85942.23</v>
      </c>
      <c r="E596">
        <v>83572.61</v>
      </c>
      <c r="F596">
        <v>90747.31</v>
      </c>
      <c r="G596">
        <v>88245.25</v>
      </c>
      <c r="H596">
        <f>(1/(1-91/360*VLOOKUP($A596,Tbills!$B$4:$C$974,2,1)/100))^((1)/91)-1</f>
        <v>1.390804152545666E-4</v>
      </c>
      <c r="I596" s="2">
        <f t="shared" si="89"/>
        <v>56453.483532611826</v>
      </c>
      <c r="L596">
        <f t="shared" si="83"/>
        <v>26451605390.985962</v>
      </c>
      <c r="O596">
        <f t="shared" si="84"/>
        <v>31197390.560789138</v>
      </c>
      <c r="R596">
        <f t="shared" si="85"/>
        <v>14.745230941807375</v>
      </c>
      <c r="U596" s="2">
        <f t="shared" si="86"/>
        <v>164.44371240662272</v>
      </c>
      <c r="X596">
        <f t="shared" si="87"/>
        <v>31.889917186072324</v>
      </c>
      <c r="AB596">
        <f t="shared" si="88"/>
        <v>52892.728824248727</v>
      </c>
      <c r="AE596">
        <f>ROW()</f>
        <v>596</v>
      </c>
      <c r="AF596">
        <f t="shared" si="82"/>
        <v>0.95597064709806534</v>
      </c>
      <c r="AG596">
        <f>AG595*(1-(AG$1+AG$5))^($A596-$A595)*(1+2*(E596/E595-1))</f>
        <v>5128631145.2629633</v>
      </c>
      <c r="AK596">
        <f t="shared" si="90"/>
        <v>9.9253436206375998</v>
      </c>
      <c r="AO596">
        <f>AO595*(1-AO$1+H595)^($A596-$A595)*(2-E596/E595)</f>
        <v>9.0031947983148122</v>
      </c>
    </row>
    <row r="597" spans="1:41" x14ac:dyDescent="0.25">
      <c r="A597" s="1">
        <v>38929</v>
      </c>
      <c r="B597" s="12">
        <v>14.95</v>
      </c>
      <c r="C597" s="12">
        <v>15.39</v>
      </c>
      <c r="D597">
        <v>86789.42</v>
      </c>
      <c r="E597">
        <v>84361.56</v>
      </c>
      <c r="F597">
        <v>91751.37</v>
      </c>
      <c r="G597">
        <v>89184.81</v>
      </c>
      <c r="H597">
        <f>(1/(1-91/360*VLOOKUP($A597,Tbills!$B$4:$C$974,2,1)/100))^((1)/91)-1</f>
        <v>1.390804152545666E-4</v>
      </c>
      <c r="I597" s="2">
        <f t="shared" si="89"/>
        <v>57005.813032448488</v>
      </c>
      <c r="L597">
        <f t="shared" si="83"/>
        <v>26958618039.173241</v>
      </c>
      <c r="O597">
        <f t="shared" si="84"/>
        <v>31635960.883080177</v>
      </c>
      <c r="R597">
        <f t="shared" si="85"/>
        <v>14.673641118108428</v>
      </c>
      <c r="U597" s="2">
        <f t="shared" si="86"/>
        <v>166.25101322849133</v>
      </c>
      <c r="X597">
        <f t="shared" si="87"/>
        <v>31.56004491480163</v>
      </c>
      <c r="AB597">
        <f t="shared" si="88"/>
        <v>53386.467377218098</v>
      </c>
      <c r="AE597">
        <f>ROW()</f>
        <v>597</v>
      </c>
      <c r="AF597">
        <f t="shared" si="82"/>
        <v>0.97141000649772569</v>
      </c>
      <c r="AG597">
        <f>AG596*(1-(AG$1+AG$5))^($A597-$A596)*(1+2*(E597/E596-1))</f>
        <v>5224934460.8428392</v>
      </c>
      <c r="AK597">
        <f t="shared" si="90"/>
        <v>9.8302717870650032</v>
      </c>
      <c r="AO597">
        <f>AO596*(1-AO$1+H596)^($A597-$A596)*(2-E597/E596)</f>
        <v>8.9209337600899996</v>
      </c>
    </row>
    <row r="598" spans="1:41" x14ac:dyDescent="0.25">
      <c r="A598" s="1">
        <v>38930</v>
      </c>
      <c r="B598" s="12">
        <v>15.05</v>
      </c>
      <c r="C598" s="12">
        <v>15.61</v>
      </c>
      <c r="D598">
        <v>88904.34</v>
      </c>
      <c r="E598">
        <v>86405.58</v>
      </c>
      <c r="F598">
        <v>93355.33</v>
      </c>
      <c r="G598">
        <v>90731.5</v>
      </c>
      <c r="H598">
        <f>(1/(1-91/360*VLOOKUP($A598,Tbills!$B$4:$C$974,2,1)/100))^((1)/91)-1</f>
        <v>1.390804152545666E-4</v>
      </c>
      <c r="I598" s="2">
        <f t="shared" si="89"/>
        <v>58393.530068040447</v>
      </c>
      <c r="L598">
        <f t="shared" si="83"/>
        <v>28267647313.88356</v>
      </c>
      <c r="O598">
        <f t="shared" si="84"/>
        <v>32784630.95976143</v>
      </c>
      <c r="R598">
        <f t="shared" si="85"/>
        <v>14.495219933175573</v>
      </c>
      <c r="U598" s="2">
        <f t="shared" si="86"/>
        <v>169.15322092418009</v>
      </c>
      <c r="X598">
        <f t="shared" si="87"/>
        <v>31.015880190597912</v>
      </c>
      <c r="AB598">
        <f t="shared" si="88"/>
        <v>54678.076713715192</v>
      </c>
      <c r="AE598">
        <f>ROW()</f>
        <v>598</v>
      </c>
      <c r="AF598">
        <f t="shared" si="82"/>
        <v>0.96412556053811671</v>
      </c>
      <c r="AG598">
        <f>AG597*(1-(AG$1+AG$5))^($A598-$A597)*(1+2*(E598/E597-1))</f>
        <v>5477942673.0551434</v>
      </c>
      <c r="AK598">
        <f t="shared" si="90"/>
        <v>9.5916446080288509</v>
      </c>
      <c r="AO598">
        <f>AO597*(1-AO$1+H597)^($A598-$A597)*(2-E598/E597)</f>
        <v>8.705674650597178</v>
      </c>
    </row>
    <row r="599" spans="1:41" x14ac:dyDescent="0.25">
      <c r="A599" s="1">
        <v>38931</v>
      </c>
      <c r="B599" s="12">
        <v>14.34</v>
      </c>
      <c r="C599" s="12">
        <v>15.09</v>
      </c>
      <c r="D599">
        <v>87155.94</v>
      </c>
      <c r="E599">
        <v>84694.3</v>
      </c>
      <c r="F599">
        <v>92338.41</v>
      </c>
      <c r="G599">
        <v>89730.54</v>
      </c>
      <c r="H599">
        <f>(1/(1-91/360*VLOOKUP($A599,Tbills!$B$4:$C$974,2,1)/100))^((1)/91)-1</f>
        <v>1.390804152545666E-4</v>
      </c>
      <c r="I599" s="2">
        <f t="shared" si="89"/>
        <v>57243.762303274387</v>
      </c>
      <c r="L599">
        <f t="shared" si="83"/>
        <v>27150502873.764618</v>
      </c>
      <c r="O599">
        <f t="shared" si="84"/>
        <v>31809599.606275916</v>
      </c>
      <c r="R599">
        <f t="shared" si="85"/>
        <v>14.638098563268796</v>
      </c>
      <c r="U599" s="2">
        <f t="shared" si="86"/>
        <v>167.30655455227682</v>
      </c>
      <c r="X599">
        <f t="shared" si="87"/>
        <v>31.361252303147523</v>
      </c>
      <c r="AB599">
        <f t="shared" si="88"/>
        <v>53593.297740619506</v>
      </c>
      <c r="AE599">
        <f>ROW()</f>
        <v>599</v>
      </c>
      <c r="AF599">
        <f t="shared" si="82"/>
        <v>0.95029821073558651</v>
      </c>
      <c r="AG599">
        <f>AG598*(1-(AG$1+AG$5))^($A599-$A598)*(1+2*(E599/E598-1))</f>
        <v>5260781859.2371693</v>
      </c>
      <c r="AK599">
        <f t="shared" si="90"/>
        <v>9.7811534890041667</v>
      </c>
      <c r="AO599">
        <f>AO598*(1-AO$1+H598)^($A599-$A598)*(2-E599/E598)</f>
        <v>8.8789987000078305</v>
      </c>
    </row>
    <row r="600" spans="1:41" x14ac:dyDescent="0.25">
      <c r="A600" s="1">
        <v>38932</v>
      </c>
      <c r="B600" s="12">
        <v>14.46</v>
      </c>
      <c r="C600" s="12">
        <v>15.08</v>
      </c>
      <c r="D600">
        <v>86355.92</v>
      </c>
      <c r="E600">
        <v>83905.09</v>
      </c>
      <c r="F600">
        <v>92010.57</v>
      </c>
      <c r="G600">
        <v>89399.48</v>
      </c>
      <c r="H600">
        <f>(1/(1-91/360*VLOOKUP($A600,Tbills!$B$4:$C$974,2,1)/100))^((1)/91)-1</f>
        <v>1.390804152545666E-4</v>
      </c>
      <c r="I600" s="2">
        <f t="shared" si="89"/>
        <v>56716.928551050354</v>
      </c>
      <c r="L600">
        <f t="shared" si="83"/>
        <v>26647009073.067593</v>
      </c>
      <c r="O600">
        <f t="shared" si="84"/>
        <v>31363923.812491547</v>
      </c>
      <c r="R600">
        <f t="shared" si="85"/>
        <v>14.705635123116581</v>
      </c>
      <c r="U600" s="2">
        <f t="shared" si="86"/>
        <v>166.70848121858839</v>
      </c>
      <c r="X600">
        <f t="shared" si="87"/>
        <v>31.480172966637266</v>
      </c>
      <c r="AB600">
        <f t="shared" si="88"/>
        <v>53092.046229496744</v>
      </c>
      <c r="AE600">
        <f>ROW()</f>
        <v>600</v>
      </c>
      <c r="AF600">
        <f t="shared" si="82"/>
        <v>0.95888594164456242</v>
      </c>
      <c r="AG600">
        <f>AG599*(1-(AG$1+AG$5))^($A600-$A599)*(1+2*(E600/E599-1))</f>
        <v>5162564409.1798363</v>
      </c>
      <c r="AK600">
        <f t="shared" si="90"/>
        <v>9.8718377644302588</v>
      </c>
      <c r="AO600">
        <f>AO599*(1-AO$1+H599)^($A600-$A599)*(2-E600/E599)</f>
        <v>8.9626511395531914</v>
      </c>
    </row>
    <row r="601" spans="1:41" x14ac:dyDescent="0.25">
      <c r="A601" s="1">
        <v>38933</v>
      </c>
      <c r="B601" s="12">
        <v>14.34</v>
      </c>
      <c r="C601" s="12">
        <v>15.14</v>
      </c>
      <c r="D601">
        <v>87643.79</v>
      </c>
      <c r="E601">
        <v>85144.74</v>
      </c>
      <c r="F601">
        <v>92873.96</v>
      </c>
      <c r="G601">
        <v>90225.94</v>
      </c>
      <c r="H601">
        <f>(1/(1-91/360*VLOOKUP($A601,Tbills!$B$4:$C$974,2,1)/100))^((1)/91)-1</f>
        <v>1.390804152545666E-4</v>
      </c>
      <c r="I601" s="2">
        <f t="shared" si="89"/>
        <v>57561.373527767711</v>
      </c>
      <c r="L601">
        <f t="shared" si="83"/>
        <v>27436973292.878857</v>
      </c>
      <c r="O601">
        <f t="shared" si="84"/>
        <v>32057919.681376569</v>
      </c>
      <c r="R601">
        <f t="shared" si="85"/>
        <v>14.596341559685827</v>
      </c>
      <c r="U601" s="2">
        <f t="shared" si="86"/>
        <v>168.26870313567946</v>
      </c>
      <c r="X601">
        <f t="shared" si="87"/>
        <v>31.192336445151113</v>
      </c>
      <c r="AB601">
        <f t="shared" si="88"/>
        <v>53874.572622547392</v>
      </c>
      <c r="AE601">
        <f>ROW()</f>
        <v>601</v>
      </c>
      <c r="AF601">
        <f t="shared" si="82"/>
        <v>0.94715984147952437</v>
      </c>
      <c r="AG601">
        <f>AG600*(1-(AG$1+AG$5))^($A601-$A600)*(1+2*(E601/E600-1))</f>
        <v>5314933205.0521107</v>
      </c>
      <c r="AK601">
        <f t="shared" si="90"/>
        <v>9.7255339829801546</v>
      </c>
      <c r="AO601">
        <f>AO600*(1-AO$1+H600)^($A601-$A600)*(2-E601/E600)</f>
        <v>8.8311345795563305</v>
      </c>
    </row>
    <row r="602" spans="1:41" x14ac:dyDescent="0.25">
      <c r="A602" s="1">
        <v>38936</v>
      </c>
      <c r="B602" s="12">
        <v>15.23</v>
      </c>
      <c r="C602" s="12">
        <v>15.55</v>
      </c>
      <c r="D602">
        <v>88397.25</v>
      </c>
      <c r="E602">
        <v>85841.19</v>
      </c>
      <c r="F602">
        <v>93422.67</v>
      </c>
      <c r="G602">
        <v>90721.35</v>
      </c>
      <c r="H602">
        <f>(1/(1-91/360*VLOOKUP($A602,Tbills!$B$4:$C$974,2,1)/100))^((1)/91)-1</f>
        <v>1.3950245540850226E-4</v>
      </c>
      <c r="I602" s="2">
        <f t="shared" si="89"/>
        <v>58051.972934166988</v>
      </c>
      <c r="L602">
        <f t="shared" si="83"/>
        <v>27893709670.428951</v>
      </c>
      <c r="O602">
        <f t="shared" si="84"/>
        <v>32447970.591370273</v>
      </c>
      <c r="R602">
        <f t="shared" si="85"/>
        <v>14.534674115752917</v>
      </c>
      <c r="U602" s="2">
        <f t="shared" si="86"/>
        <v>169.25047252735504</v>
      </c>
      <c r="X602">
        <f t="shared" si="87"/>
        <v>31.030607919433624</v>
      </c>
      <c r="AB602">
        <f t="shared" si="88"/>
        <v>54309.564220168191</v>
      </c>
      <c r="AE602">
        <f>ROW()</f>
        <v>602</v>
      </c>
      <c r="AF602">
        <f t="shared" si="82"/>
        <v>0.97942122186495173</v>
      </c>
      <c r="AG602">
        <f>AG601*(1-(AG$1+AG$5))^($A602-$A601)*(1+2*(E602/E601-1))</f>
        <v>5401335181.3199492</v>
      </c>
      <c r="AK602">
        <f t="shared" si="90"/>
        <v>9.6446352634274177</v>
      </c>
      <c r="AO602">
        <f>AO601*(1-AO$1+H601)^($A602-$A601)*(2-E602/E601)</f>
        <v>8.7615823924870107</v>
      </c>
    </row>
    <row r="603" spans="1:41" x14ac:dyDescent="0.25">
      <c r="A603" s="1">
        <v>38937</v>
      </c>
      <c r="B603" s="12">
        <v>15.23</v>
      </c>
      <c r="C603" s="12">
        <v>15.73</v>
      </c>
      <c r="D603">
        <v>88123.25</v>
      </c>
      <c r="E603">
        <v>85563.13</v>
      </c>
      <c r="F603">
        <v>93928.46</v>
      </c>
      <c r="G603">
        <v>91199.86</v>
      </c>
      <c r="H603">
        <f>(1/(1-91/360*VLOOKUP($A603,Tbills!$B$4:$C$974,2,1)/100))^((1)/91)-1</f>
        <v>1.3950245540850226E-4</v>
      </c>
      <c r="I603" s="2">
        <f t="shared" si="89"/>
        <v>57870.621361965634</v>
      </c>
      <c r="L603">
        <f t="shared" si="83"/>
        <v>27715614222.958065</v>
      </c>
      <c r="O603">
        <f t="shared" si="84"/>
        <v>32289222.428389471</v>
      </c>
      <c r="R603">
        <f t="shared" si="85"/>
        <v>14.557556635255059</v>
      </c>
      <c r="U603" s="2">
        <f t="shared" si="86"/>
        <v>170.16264470551167</v>
      </c>
      <c r="X603">
        <f t="shared" si="87"/>
        <v>30.87010125572645</v>
      </c>
      <c r="AB603">
        <f t="shared" si="88"/>
        <v>54131.755273030612</v>
      </c>
      <c r="AE603">
        <f>ROW()</f>
        <v>603</v>
      </c>
      <c r="AF603">
        <f t="shared" si="82"/>
        <v>0.96821360457724093</v>
      </c>
      <c r="AG603">
        <f>AG602*(1-(AG$1+AG$5))^($A603-$A602)*(1+2*(E603/E602-1))</f>
        <v>5366161928.1940756</v>
      </c>
      <c r="AK603">
        <f t="shared" si="90"/>
        <v>9.6754258701934379</v>
      </c>
      <c r="AO603">
        <f>AO602*(1-AO$1+H602)^($A603-$A602)*(2-E603/E602)</f>
        <v>8.7908643517846894</v>
      </c>
    </row>
    <row r="604" spans="1:41" x14ac:dyDescent="0.25">
      <c r="A604" s="1">
        <v>38938</v>
      </c>
      <c r="B604" s="12">
        <v>15.2</v>
      </c>
      <c r="C604" s="12">
        <v>15.91</v>
      </c>
      <c r="D604">
        <v>87206.58</v>
      </c>
      <c r="E604">
        <v>84661.15</v>
      </c>
      <c r="F604">
        <v>94524.85</v>
      </c>
      <c r="G604">
        <v>91766.2</v>
      </c>
      <c r="H604">
        <f>(1/(1-91/360*VLOOKUP($A604,Tbills!$B$4:$C$974,2,1)/100))^((1)/91)-1</f>
        <v>1.3950245540850226E-4</v>
      </c>
      <c r="I604" s="2">
        <f t="shared" si="89"/>
        <v>57267.246895189375</v>
      </c>
      <c r="L604">
        <f t="shared" si="83"/>
        <v>27133833788.331074</v>
      </c>
      <c r="O604">
        <f t="shared" si="84"/>
        <v>31777577.067122865</v>
      </c>
      <c r="R604">
        <f t="shared" si="85"/>
        <v>14.633625710576094</v>
      </c>
      <c r="U604" s="2">
        <f t="shared" si="86"/>
        <v>171.23890103801938</v>
      </c>
      <c r="X604">
        <f t="shared" si="87"/>
        <v>30.681546726261946</v>
      </c>
      <c r="AB604">
        <f t="shared" si="88"/>
        <v>53559.247674669234</v>
      </c>
      <c r="AE604">
        <f>ROW()</f>
        <v>604</v>
      </c>
      <c r="AF604">
        <f t="shared" si="82"/>
        <v>0.95537397862979256</v>
      </c>
      <c r="AG604">
        <f>AG603*(1-(AG$1+AG$5))^($A604-$A603)*(1+2*(E604/E603-1))</f>
        <v>5252848076.3533239</v>
      </c>
      <c r="AK604">
        <f t="shared" si="90"/>
        <v>9.7769658245107607</v>
      </c>
      <c r="AO604">
        <f>AO603*(1-AO$1+H603)^($A604-$A603)*(2-E604/E603)</f>
        <v>8.884445625280728</v>
      </c>
    </row>
    <row r="605" spans="1:41" x14ac:dyDescent="0.25">
      <c r="A605" s="1">
        <v>38939</v>
      </c>
      <c r="B605" s="12">
        <v>14.46</v>
      </c>
      <c r="C605" s="12">
        <v>15.43</v>
      </c>
      <c r="D605">
        <v>87778.35</v>
      </c>
      <c r="E605">
        <v>85204.42</v>
      </c>
      <c r="F605">
        <v>94374.43</v>
      </c>
      <c r="G605">
        <v>91607.360000000001</v>
      </c>
      <c r="H605">
        <f>(1/(1-91/360*VLOOKUP($A605,Tbills!$B$4:$C$974,2,1)/100))^((1)/91)-1</f>
        <v>1.3950245540850226E-4</v>
      </c>
      <c r="I605" s="2">
        <f t="shared" si="89"/>
        <v>57641.314102888857</v>
      </c>
      <c r="L605">
        <f t="shared" si="83"/>
        <v>27484660502.862144</v>
      </c>
      <c r="O605">
        <f t="shared" si="84"/>
        <v>32082370.629245017</v>
      </c>
      <c r="R605">
        <f t="shared" si="85"/>
        <v>14.586014376718049</v>
      </c>
      <c r="U605" s="2">
        <f t="shared" si="86"/>
        <v>170.96223508363121</v>
      </c>
      <c r="X605">
        <f t="shared" si="87"/>
        <v>30.737804844064815</v>
      </c>
      <c r="AB605">
        <f t="shared" si="88"/>
        <v>53901.057660086044</v>
      </c>
      <c r="AE605">
        <f>ROW()</f>
        <v>605</v>
      </c>
      <c r="AF605">
        <f t="shared" si="82"/>
        <v>0.93713545042125734</v>
      </c>
      <c r="AG605">
        <f>AG604*(1-(AG$1+AG$5))^($A605-$A604)*(1+2*(E605/E604-1))</f>
        <v>5320083768.5895233</v>
      </c>
      <c r="AK605">
        <f t="shared" si="90"/>
        <v>9.7137746605988458</v>
      </c>
      <c r="AO605">
        <f>AO604*(1-AO$1+H604)^($A605-$A604)*(2-E605/E604)</f>
        <v>8.8283391552250965</v>
      </c>
    </row>
    <row r="606" spans="1:41" x14ac:dyDescent="0.25">
      <c r="A606" s="1">
        <v>38940</v>
      </c>
      <c r="B606" s="12">
        <v>14.3</v>
      </c>
      <c r="C606" s="12">
        <v>15.43</v>
      </c>
      <c r="D606">
        <v>88192.24</v>
      </c>
      <c r="E606">
        <v>85594.29</v>
      </c>
      <c r="F606">
        <v>94465.55</v>
      </c>
      <c r="G606">
        <v>91683.03</v>
      </c>
      <c r="H606">
        <f>(1/(1-91/360*VLOOKUP($A606,Tbills!$B$4:$C$974,2,1)/100))^((1)/91)-1</f>
        <v>1.3950245540850226E-4</v>
      </c>
      <c r="I606" s="2">
        <f t="shared" si="89"/>
        <v>57911.690673574951</v>
      </c>
      <c r="L606">
        <f t="shared" si="83"/>
        <v>27738799150.593376</v>
      </c>
      <c r="O606">
        <f t="shared" si="84"/>
        <v>32301481.108307369</v>
      </c>
      <c r="R606">
        <f t="shared" si="85"/>
        <v>14.551985892898191</v>
      </c>
      <c r="U606" s="2">
        <f t="shared" si="86"/>
        <v>171.12312912375137</v>
      </c>
      <c r="X606">
        <f t="shared" si="87"/>
        <v>30.715563157229326</v>
      </c>
      <c r="AB606">
        <f t="shared" si="88"/>
        <v>54145.804954242813</v>
      </c>
      <c r="AE606">
        <f>ROW()</f>
        <v>606</v>
      </c>
      <c r="AF606">
        <f t="shared" si="82"/>
        <v>0.92676604018146469</v>
      </c>
      <c r="AG606">
        <f>AG605*(1-(AG$1+AG$5))^($A606-$A605)*(1+2*(E606/E605-1))</f>
        <v>5368589079.9041157</v>
      </c>
      <c r="AK606">
        <f t="shared" si="90"/>
        <v>9.6688769742156673</v>
      </c>
      <c r="AO606">
        <f>AO605*(1-AO$1+H605)^($A606-$A605)*(2-E606/E605)</f>
        <v>8.7888442158726487</v>
      </c>
    </row>
    <row r="607" spans="1:41" x14ac:dyDescent="0.25">
      <c r="A607" s="1">
        <v>38943</v>
      </c>
      <c r="B607" s="12">
        <v>14.26</v>
      </c>
      <c r="C607" s="12">
        <v>15.44</v>
      </c>
      <c r="D607">
        <v>84871.24</v>
      </c>
      <c r="E607">
        <v>82335.289999999994</v>
      </c>
      <c r="F607">
        <v>93852.55</v>
      </c>
      <c r="G607">
        <v>91049.72</v>
      </c>
      <c r="H607">
        <f>(1/(1-91/360*VLOOKUP($A607,Tbills!$B$4:$C$974,2,1)/100))^((1)/91)-1</f>
        <v>1.3922109348540879E-4</v>
      </c>
      <c r="I607" s="2">
        <f t="shared" si="89"/>
        <v>55726.869715596644</v>
      </c>
      <c r="L607">
        <f t="shared" si="83"/>
        <v>25633719825.600407</v>
      </c>
      <c r="O607">
        <f t="shared" si="84"/>
        <v>30453585.295785442</v>
      </c>
      <c r="R607">
        <f t="shared" si="85"/>
        <v>14.827008136175309</v>
      </c>
      <c r="U607" s="2">
        <f t="shared" si="86"/>
        <v>170.00025126482223</v>
      </c>
      <c r="X607">
        <f t="shared" si="87"/>
        <v>30.937220723652842</v>
      </c>
      <c r="AB607">
        <f t="shared" si="88"/>
        <v>52078.757507636008</v>
      </c>
      <c r="AE607">
        <f>ROW()</f>
        <v>607</v>
      </c>
      <c r="AF607">
        <f t="shared" si="82"/>
        <v>0.92357512953367882</v>
      </c>
      <c r="AG607">
        <f>AG606*(1-(AG$1+AG$5))^($A607-$A606)*(1+2*(E607/E606-1))</f>
        <v>4959269950.9817209</v>
      </c>
      <c r="AK607">
        <f t="shared" si="90"/>
        <v>10.035616804742357</v>
      </c>
      <c r="AO607">
        <f>AO606*(1-AO$1+H606)^($A607-$A606)*(2-E607/E606)</f>
        <v>9.1262853929266026</v>
      </c>
    </row>
    <row r="608" spans="1:41" x14ac:dyDescent="0.25">
      <c r="A608" s="1">
        <v>38944</v>
      </c>
      <c r="B608" s="12">
        <v>13.42</v>
      </c>
      <c r="C608" s="12">
        <v>14.82</v>
      </c>
      <c r="D608">
        <v>84087.33</v>
      </c>
      <c r="E608">
        <v>81563.34</v>
      </c>
      <c r="F608">
        <v>93017.44</v>
      </c>
      <c r="G608">
        <v>90226.87</v>
      </c>
      <c r="H608">
        <f>(1/(1-91/360*VLOOKUP($A608,Tbills!$B$4:$C$974,2,1)/100))^((1)/91)-1</f>
        <v>1.3922109348540879E-4</v>
      </c>
      <c r="I608" s="2">
        <f t="shared" si="89"/>
        <v>55210.804321150288</v>
      </c>
      <c r="L608">
        <f t="shared" si="83"/>
        <v>25155417080.569588</v>
      </c>
      <c r="O608">
        <f t="shared" si="84"/>
        <v>30024288.507663436</v>
      </c>
      <c r="R608">
        <f t="shared" si="85"/>
        <v>14.895841434070737</v>
      </c>
      <c r="U608" s="2">
        <f t="shared" si="86"/>
        <v>168.48346257015564</v>
      </c>
      <c r="X608">
        <f t="shared" si="87"/>
        <v>31.220003275641613</v>
      </c>
      <c r="AB608">
        <f t="shared" si="88"/>
        <v>51588.684615916376</v>
      </c>
      <c r="AE608">
        <f>ROW()</f>
        <v>608</v>
      </c>
      <c r="AF608">
        <f t="shared" si="82"/>
        <v>0.90553306342780027</v>
      </c>
      <c r="AG608">
        <f>AG607*(1-(AG$1+AG$5))^($A608-$A607)*(1+2*(E608/E607-1))</f>
        <v>4866112827.4299421</v>
      </c>
      <c r="AK608">
        <f t="shared" si="90"/>
        <v>10.129235823356312</v>
      </c>
      <c r="AO608">
        <f>AO607*(1-AO$1+H607)^($A608-$A607)*(2-E608/E607)</f>
        <v>9.2127923700613898</v>
      </c>
    </row>
    <row r="609" spans="1:41" x14ac:dyDescent="0.25">
      <c r="A609" s="1">
        <v>38945</v>
      </c>
      <c r="B609" s="12">
        <v>12.41</v>
      </c>
      <c r="C609" s="12">
        <v>14.05</v>
      </c>
      <c r="D609">
        <v>79931.28</v>
      </c>
      <c r="E609">
        <v>77520.679999999993</v>
      </c>
      <c r="F609">
        <v>92426.01</v>
      </c>
      <c r="G609">
        <v>89640.62</v>
      </c>
      <c r="H609">
        <f>(1/(1-91/360*VLOOKUP($A609,Tbills!$B$4:$C$974,2,1)/100))^((1)/91)-1</f>
        <v>1.3922109348540879E-4</v>
      </c>
      <c r="I609" s="2">
        <f t="shared" si="89"/>
        <v>52480.708483054099</v>
      </c>
      <c r="L609">
        <f t="shared" si="83"/>
        <v>22663907768.091</v>
      </c>
      <c r="O609">
        <f t="shared" si="84"/>
        <v>27791136.042313885</v>
      </c>
      <c r="R609">
        <f t="shared" si="85"/>
        <v>15.264305102322734</v>
      </c>
      <c r="U609" s="2">
        <f t="shared" si="86"/>
        <v>167.40811711571186</v>
      </c>
      <c r="X609">
        <f t="shared" si="87"/>
        <v>31.426068071658985</v>
      </c>
      <c r="AB609">
        <f t="shared" si="88"/>
        <v>49029.999014845591</v>
      </c>
      <c r="AE609">
        <f>ROW()</f>
        <v>609</v>
      </c>
      <c r="AF609">
        <f t="shared" si="82"/>
        <v>0.88327402135231314</v>
      </c>
      <c r="AG609">
        <f>AG608*(1-(AG$1+AG$5))^($A609-$A608)*(1+2*(E609/E608-1))</f>
        <v>4383590552.2289782</v>
      </c>
      <c r="AK609">
        <f t="shared" si="90"/>
        <v>10.630792894536937</v>
      </c>
      <c r="AO609">
        <f>AO608*(1-AO$1+H608)^($A609-$A608)*(2-E609/E608)</f>
        <v>9.6704099314228049</v>
      </c>
    </row>
    <row r="610" spans="1:41" x14ac:dyDescent="0.25">
      <c r="A610" s="1">
        <v>38946</v>
      </c>
      <c r="B610" s="12">
        <v>12.24</v>
      </c>
      <c r="C610" s="12">
        <v>13.6</v>
      </c>
      <c r="D610">
        <v>79348.7</v>
      </c>
      <c r="E610">
        <v>76944.87</v>
      </c>
      <c r="F610">
        <v>94051.520000000004</v>
      </c>
      <c r="G610">
        <v>91204.66</v>
      </c>
      <c r="H610">
        <f>(1/(1-91/360*VLOOKUP($A610,Tbills!$B$4:$C$974,2,1)/100))^((1)/91)-1</f>
        <v>1.3922109348540879E-4</v>
      </c>
      <c r="I610" s="2">
        <f t="shared" si="89"/>
        <v>52096.931931140512</v>
      </c>
      <c r="L610">
        <f t="shared" si="83"/>
        <v>22329319820.287109</v>
      </c>
      <c r="O610">
        <f t="shared" si="84"/>
        <v>27480568.435140304</v>
      </c>
      <c r="R610">
        <f t="shared" si="85"/>
        <v>15.3203027984811</v>
      </c>
      <c r="U610" s="2">
        <f t="shared" si="86"/>
        <v>170.34819480131497</v>
      </c>
      <c r="X610">
        <f t="shared" si="87"/>
        <v>30.880906159966461</v>
      </c>
      <c r="AB610">
        <f t="shared" si="88"/>
        <v>48664.116055709062</v>
      </c>
      <c r="AE610">
        <f>ROW()</f>
        <v>610</v>
      </c>
      <c r="AF610">
        <f t="shared" si="82"/>
        <v>0.9</v>
      </c>
      <c r="AG610">
        <f>AG609*(1-(AG$1+AG$5))^($A610-$A609)*(1+2*(E610/E609-1))</f>
        <v>4318323943.8166485</v>
      </c>
      <c r="AK610">
        <f t="shared" si="90"/>
        <v>10.709257747029167</v>
      </c>
      <c r="AO610">
        <f>AO609*(1-AO$1+H609)^($A610-$A609)*(2-E610/E609)</f>
        <v>9.7432360343530249</v>
      </c>
    </row>
    <row r="611" spans="1:41" x14ac:dyDescent="0.25">
      <c r="A611" s="1">
        <v>38947</v>
      </c>
      <c r="B611" s="12">
        <v>11.64</v>
      </c>
      <c r="C611" s="12">
        <v>13.16</v>
      </c>
      <c r="D611">
        <v>78159.179999999993</v>
      </c>
      <c r="E611">
        <v>75780.67</v>
      </c>
      <c r="F611">
        <v>94242.39</v>
      </c>
      <c r="G611">
        <v>91377.06</v>
      </c>
      <c r="H611">
        <f>(1/(1-91/360*VLOOKUP($A611,Tbills!$B$4:$C$974,2,1)/100))^((1)/91)-1</f>
        <v>1.3922109348540879E-4</v>
      </c>
      <c r="I611" s="2">
        <f t="shared" si="89"/>
        <v>51314.693170315564</v>
      </c>
      <c r="L611">
        <f t="shared" si="83"/>
        <v>21655656383.564758</v>
      </c>
      <c r="O611">
        <f t="shared" si="84"/>
        <v>26855978.974414729</v>
      </c>
      <c r="R611">
        <f t="shared" si="85"/>
        <v>15.435505489109122</v>
      </c>
      <c r="U611" s="2">
        <f t="shared" si="86"/>
        <v>170.68974064481429</v>
      </c>
      <c r="X611">
        <f t="shared" si="87"/>
        <v>30.825684529856019</v>
      </c>
      <c r="AB611">
        <f t="shared" si="88"/>
        <v>47926.141722228618</v>
      </c>
      <c r="AE611">
        <f>ROW()</f>
        <v>611</v>
      </c>
      <c r="AF611">
        <f t="shared" si="82"/>
        <v>0.88449848024316113</v>
      </c>
      <c r="AG611">
        <f>AG610*(1-(AG$1+AG$5))^($A611-$A610)*(1+2*(E611/E610-1))</f>
        <v>4187507636.2579055</v>
      </c>
      <c r="AK611">
        <f t="shared" si="90"/>
        <v>10.87078583919801</v>
      </c>
      <c r="AO611">
        <f>AO610*(1-AO$1+H610)^($A611-$A610)*(2-E611/E610)</f>
        <v>9.8916654183651147</v>
      </c>
    </row>
    <row r="612" spans="1:41" x14ac:dyDescent="0.25">
      <c r="A612" s="1">
        <v>38950</v>
      </c>
      <c r="B612" s="12">
        <v>12.22</v>
      </c>
      <c r="C612" s="12">
        <v>13.66</v>
      </c>
      <c r="D612">
        <v>77819.289999999994</v>
      </c>
      <c r="E612">
        <v>75419.460000000006</v>
      </c>
      <c r="F612">
        <v>94041.85</v>
      </c>
      <c r="G612">
        <v>91144.45</v>
      </c>
      <c r="H612">
        <f>(1/(1-91/360*VLOOKUP($A612,Tbills!$B$4:$C$974,2,1)/100))^((1)/91)-1</f>
        <v>1.390804152545666E-4</v>
      </c>
      <c r="I612" s="2">
        <f t="shared" si="89"/>
        <v>51087.804216346405</v>
      </c>
      <c r="L612">
        <f t="shared" si="83"/>
        <v>21455253387.615166</v>
      </c>
      <c r="O612">
        <f t="shared" si="84"/>
        <v>26661269.148734748</v>
      </c>
      <c r="R612">
        <f t="shared" si="85"/>
        <v>15.47019410153597</v>
      </c>
      <c r="U612" s="2">
        <f t="shared" si="86"/>
        <v>170.31406781632393</v>
      </c>
      <c r="X612">
        <f t="shared" si="87"/>
        <v>30.913620943206972</v>
      </c>
      <c r="AB612">
        <f t="shared" si="88"/>
        <v>47692.712087606633</v>
      </c>
      <c r="AE612">
        <f>ROW()</f>
        <v>612</v>
      </c>
      <c r="AF612">
        <f t="shared" si="82"/>
        <v>0.89458272327964861</v>
      </c>
      <c r="AG612">
        <f>AG611*(1-(AG$1+AG$5))^($A612-$A611)*(1+2*(E612/E611-1))</f>
        <v>4147168677.2417817</v>
      </c>
      <c r="AK612">
        <f t="shared" si="90"/>
        <v>10.921075545303539</v>
      </c>
      <c r="AO612">
        <f>AO611*(1-AO$1+H611)^($A612-$A611)*(2-E612/E611)</f>
        <v>9.9418628185516162</v>
      </c>
    </row>
    <row r="613" spans="1:41" x14ac:dyDescent="0.25">
      <c r="A613" s="1">
        <v>38951</v>
      </c>
      <c r="B613" s="12">
        <v>12.19</v>
      </c>
      <c r="C613" s="12">
        <v>13.67</v>
      </c>
      <c r="D613">
        <v>77143.83</v>
      </c>
      <c r="E613">
        <v>74754.34</v>
      </c>
      <c r="F613">
        <v>93787.95</v>
      </c>
      <c r="G613">
        <v>90885.7</v>
      </c>
      <c r="H613">
        <f>(1/(1-91/360*VLOOKUP($A613,Tbills!$B$4:$C$974,2,1)/100))^((1)/91)-1</f>
        <v>1.390804152545666E-4</v>
      </c>
      <c r="I613" s="2">
        <f t="shared" si="89"/>
        <v>50643.1346940804</v>
      </c>
      <c r="L613">
        <f t="shared" si="83"/>
        <v>21078806613.959469</v>
      </c>
      <c r="O613">
        <f t="shared" si="84"/>
        <v>26307696.223097708</v>
      </c>
      <c r="R613">
        <f t="shared" si="85"/>
        <v>15.537707068600051</v>
      </c>
      <c r="U613" s="2">
        <f t="shared" si="86"/>
        <v>169.85010171634229</v>
      </c>
      <c r="X613">
        <f t="shared" si="87"/>
        <v>31.00454668737623</v>
      </c>
      <c r="AB613">
        <f t="shared" si="88"/>
        <v>47270.464583143585</v>
      </c>
      <c r="AE613">
        <f>ROW()</f>
        <v>613</v>
      </c>
      <c r="AF613">
        <f t="shared" si="82"/>
        <v>0.89173372348207747</v>
      </c>
      <c r="AG613">
        <f>AG612*(1-(AG$1+AG$5))^($A613-$A612)*(1+2*(E613/E612-1))</f>
        <v>4073884091.0234923</v>
      </c>
      <c r="AK613">
        <f t="shared" si="90"/>
        <v>11.016874761175423</v>
      </c>
      <c r="AO613">
        <f>AO612*(1-AO$1+H612)^($A613-$A612)*(2-E613/E612)</f>
        <v>10.030563507715151</v>
      </c>
    </row>
    <row r="614" spans="1:41" x14ac:dyDescent="0.25">
      <c r="A614" s="1">
        <v>38952</v>
      </c>
      <c r="B614" s="12">
        <v>12.4</v>
      </c>
      <c r="C614" s="12">
        <v>13.88</v>
      </c>
      <c r="D614">
        <v>78613.19</v>
      </c>
      <c r="E614">
        <v>76167.8</v>
      </c>
      <c r="F614">
        <v>94732.65</v>
      </c>
      <c r="G614">
        <v>91788.53</v>
      </c>
      <c r="H614">
        <f>(1/(1-91/360*VLOOKUP($A614,Tbills!$B$4:$C$974,2,1)/100))^((1)/91)-1</f>
        <v>1.390804152545666E-4</v>
      </c>
      <c r="I614" s="2">
        <f t="shared" si="89"/>
        <v>51606.477065214349</v>
      </c>
      <c r="L614">
        <f t="shared" si="83"/>
        <v>21877979151.480183</v>
      </c>
      <c r="O614">
        <f t="shared" si="84"/>
        <v>27052926.033468287</v>
      </c>
      <c r="R614">
        <f t="shared" si="85"/>
        <v>15.390117323574147</v>
      </c>
      <c r="U614" s="2">
        <f t="shared" si="86"/>
        <v>171.55677140092885</v>
      </c>
      <c r="X614">
        <f t="shared" si="87"/>
        <v>30.699691195765197</v>
      </c>
      <c r="AB614">
        <f t="shared" si="88"/>
        <v>48162.578402426552</v>
      </c>
      <c r="AE614">
        <f>ROW()</f>
        <v>614</v>
      </c>
      <c r="AF614">
        <f t="shared" si="82"/>
        <v>0.89337175792507206</v>
      </c>
      <c r="AG614">
        <f>AG613*(1-(AG$1+AG$5))^($A614-$A613)*(1+2*(E614/E613-1))</f>
        <v>4227800154.2861671</v>
      </c>
      <c r="AK614">
        <f t="shared" si="90"/>
        <v>10.808063552559803</v>
      </c>
      <c r="AO614">
        <f>AO613*(1-AO$1+H613)^($A614-$A613)*(2-E614/E613)</f>
        <v>9.8419096486276647</v>
      </c>
    </row>
    <row r="615" spans="1:41" x14ac:dyDescent="0.25">
      <c r="A615" s="1">
        <v>38953</v>
      </c>
      <c r="B615" s="12">
        <v>12.4</v>
      </c>
      <c r="C615" s="12">
        <v>13.91</v>
      </c>
      <c r="D615">
        <v>77851.38</v>
      </c>
      <c r="E615">
        <v>75419.09</v>
      </c>
      <c r="F615">
        <v>94063.23</v>
      </c>
      <c r="G615">
        <v>91127.15</v>
      </c>
      <c r="H615">
        <f>(1/(1-91/360*VLOOKUP($A615,Tbills!$B$4:$C$974,2,1)/100))^((1)/91)-1</f>
        <v>1.390804152545666E-4</v>
      </c>
      <c r="I615" s="2">
        <f t="shared" si="89"/>
        <v>51105.132512794255</v>
      </c>
      <c r="L615">
        <f t="shared" si="83"/>
        <v>21449882685.901211</v>
      </c>
      <c r="O615">
        <f t="shared" si="84"/>
        <v>26653142.80946254</v>
      </c>
      <c r="R615">
        <f t="shared" si="85"/>
        <v>15.465058645810164</v>
      </c>
      <c r="U615" s="2">
        <f t="shared" si="86"/>
        <v>170.34032684951853</v>
      </c>
      <c r="X615">
        <f t="shared" si="87"/>
        <v>30.92405390875048</v>
      </c>
      <c r="AB615">
        <f t="shared" si="88"/>
        <v>47687.48988674421</v>
      </c>
      <c r="AE615">
        <f>ROW()</f>
        <v>615</v>
      </c>
      <c r="AF615">
        <f t="shared" si="82"/>
        <v>0.89144500359453627</v>
      </c>
      <c r="AG615">
        <f>AG614*(1-(AG$1+AG$5))^($A615-$A614)*(1+2*(E615/E614-1))</f>
        <v>4144544094.95082</v>
      </c>
      <c r="AK615">
        <f t="shared" si="90"/>
        <v>10.91379571650943</v>
      </c>
      <c r="AO615">
        <f>AO614*(1-AO$1+H614)^($A615-$A614)*(2-E615/E614)</f>
        <v>9.9396677821514405</v>
      </c>
    </row>
    <row r="616" spans="1:41" x14ac:dyDescent="0.25">
      <c r="A616" s="1">
        <v>38954</v>
      </c>
      <c r="B616" s="12">
        <v>12.31</v>
      </c>
      <c r="C616" s="12">
        <v>13.79</v>
      </c>
      <c r="D616">
        <v>76261.279999999999</v>
      </c>
      <c r="E616">
        <v>73868.179999999993</v>
      </c>
      <c r="F616">
        <v>93661.47</v>
      </c>
      <c r="G616">
        <v>90725.25</v>
      </c>
      <c r="H616">
        <f>(1/(1-91/360*VLOOKUP($A616,Tbills!$B$4:$C$974,2,1)/100))^((1)/91)-1</f>
        <v>1.390804152545666E-4</v>
      </c>
      <c r="I616" s="2">
        <f t="shared" si="89"/>
        <v>50060.098984711738</v>
      </c>
      <c r="L616">
        <f t="shared" si="83"/>
        <v>20569627347.392563</v>
      </c>
      <c r="O616">
        <f t="shared" si="84"/>
        <v>25830133.826107424</v>
      </c>
      <c r="R616">
        <f t="shared" si="85"/>
        <v>15.623363247934437</v>
      </c>
      <c r="U616" s="2">
        <f t="shared" si="86"/>
        <v>169.6086386755928</v>
      </c>
      <c r="X616">
        <f t="shared" si="87"/>
        <v>31.063610006759671</v>
      </c>
      <c r="AB616">
        <f t="shared" si="88"/>
        <v>46705.221072757246</v>
      </c>
      <c r="AE616">
        <f>ROW()</f>
        <v>616</v>
      </c>
      <c r="AF616">
        <f t="shared" si="82"/>
        <v>0.89267585206671507</v>
      </c>
      <c r="AG616">
        <f>AG615*(1-(AG$1+AG$5))^($A616-$A615)*(1+2*(E616/E615-1))</f>
        <v>3973954261.6702085</v>
      </c>
      <c r="AK616">
        <f t="shared" si="90"/>
        <v>11.13770706314032</v>
      </c>
      <c r="AO616">
        <f>AO615*(1-AO$1+H615)^($A616-$A615)*(2-E616/E615)</f>
        <v>10.145101683539112</v>
      </c>
    </row>
    <row r="617" spans="1:41" x14ac:dyDescent="0.25">
      <c r="A617" s="1">
        <v>38957</v>
      </c>
      <c r="B617" s="12">
        <v>12.18</v>
      </c>
      <c r="C617" s="12">
        <v>13.57</v>
      </c>
      <c r="D617">
        <v>75195.56</v>
      </c>
      <c r="E617">
        <v>72805.070000000007</v>
      </c>
      <c r="F617">
        <v>93593.69</v>
      </c>
      <c r="G617">
        <v>90621.74</v>
      </c>
      <c r="H617">
        <f>(1/(1-91/360*VLOOKUP($A617,Tbills!$B$4:$C$974,2,1)/100))^((1)/91)-1</f>
        <v>1.3865839148441417E-4</v>
      </c>
      <c r="I617" s="2">
        <f t="shared" si="89"/>
        <v>49356.919036872801</v>
      </c>
      <c r="L617">
        <f t="shared" si="83"/>
        <v>19983153069.868317</v>
      </c>
      <c r="O617">
        <f t="shared" si="84"/>
        <v>25269958.479963612</v>
      </c>
      <c r="R617">
        <f t="shared" si="85"/>
        <v>15.733654945167247</v>
      </c>
      <c r="U617" s="2">
        <f t="shared" si="86"/>
        <v>169.47350027757113</v>
      </c>
      <c r="X617">
        <f t="shared" si="87"/>
        <v>31.108537695343955</v>
      </c>
      <c r="AB617">
        <f t="shared" si="88"/>
        <v>46028.225403975041</v>
      </c>
      <c r="AE617">
        <f>ROW()</f>
        <v>617</v>
      </c>
      <c r="AF617">
        <f t="shared" si="82"/>
        <v>0.89756816507000736</v>
      </c>
      <c r="AG617">
        <f>AG616*(1-(AG$1+AG$5))^($A617-$A616)*(1+2*(E617/E616-1))</f>
        <v>3859177879.9682775</v>
      </c>
      <c r="AK617">
        <f t="shared" si="90"/>
        <v>11.296422264302647</v>
      </c>
      <c r="AO617">
        <f>AO616*(1-AO$1+H616)^($A617-$A616)*(2-E617/E616)</f>
        <v>10.294262177741038</v>
      </c>
    </row>
    <row r="618" spans="1:41" x14ac:dyDescent="0.25">
      <c r="A618" s="1">
        <v>38958</v>
      </c>
      <c r="B618" s="12">
        <v>12.28</v>
      </c>
      <c r="C618" s="12">
        <v>13.6</v>
      </c>
      <c r="D618">
        <v>76101.820000000007</v>
      </c>
      <c r="E618">
        <v>73672.429999999993</v>
      </c>
      <c r="F618">
        <v>93134.04</v>
      </c>
      <c r="G618">
        <v>90164.12</v>
      </c>
      <c r="H618">
        <f>(1/(1-91/360*VLOOKUP($A618,Tbills!$B$4:$C$974,2,1)/100))^((1)/91)-1</f>
        <v>1.3865839148441417E-4</v>
      </c>
      <c r="I618" s="2">
        <f t="shared" si="89"/>
        <v>49950.552664947711</v>
      </c>
      <c r="L618">
        <f t="shared" si="83"/>
        <v>20461201880.851791</v>
      </c>
      <c r="O618">
        <f t="shared" si="84"/>
        <v>25720670.508131124</v>
      </c>
      <c r="R618">
        <f t="shared" si="85"/>
        <v>15.639226831291367</v>
      </c>
      <c r="U618" s="2">
        <f t="shared" si="86"/>
        <v>168.63708322331834</v>
      </c>
      <c r="X618">
        <f t="shared" si="87"/>
        <v>31.268807860095475</v>
      </c>
      <c r="AB618">
        <f t="shared" si="88"/>
        <v>46574.956749363853</v>
      </c>
      <c r="AE618">
        <f>ROW()</f>
        <v>618</v>
      </c>
      <c r="AF618">
        <f t="shared" si="82"/>
        <v>0.90294117647058825</v>
      </c>
      <c r="AG618">
        <f>AG617*(1-(AG$1+AG$5))^($A618-$A617)*(1+2*(E618/E617-1))</f>
        <v>3950997024.2420449</v>
      </c>
      <c r="AK618">
        <f t="shared" si="90"/>
        <v>11.161322967739979</v>
      </c>
      <c r="AO618">
        <f>AO617*(1-AO$1+H617)^($A618-$A617)*(2-E618/E617)</f>
        <v>10.172656108016653</v>
      </c>
    </row>
    <row r="619" spans="1:41" x14ac:dyDescent="0.25">
      <c r="A619" s="1">
        <v>38959</v>
      </c>
      <c r="B619" s="12">
        <v>12.22</v>
      </c>
      <c r="C619" s="12">
        <v>13.5</v>
      </c>
      <c r="D619">
        <v>75612.210000000006</v>
      </c>
      <c r="E619">
        <v>73188.240000000005</v>
      </c>
      <c r="F619">
        <v>92237.8</v>
      </c>
      <c r="G619">
        <v>89283.96</v>
      </c>
      <c r="H619">
        <f>(1/(1-91/360*VLOOKUP($A619,Tbills!$B$4:$C$974,2,1)/100))^((1)/91)-1</f>
        <v>1.3865839148441417E-4</v>
      </c>
      <c r="I619" s="2">
        <f t="shared" si="89"/>
        <v>49627.979779389134</v>
      </c>
      <c r="L619">
        <f t="shared" si="83"/>
        <v>20194138652.705994</v>
      </c>
      <c r="O619">
        <f t="shared" si="84"/>
        <v>25466250.186301734</v>
      </c>
      <c r="R619">
        <f t="shared" si="85"/>
        <v>15.689909598527894</v>
      </c>
      <c r="U619" s="2">
        <f t="shared" si="86"/>
        <v>167.01019601016961</v>
      </c>
      <c r="X619">
        <f t="shared" si="87"/>
        <v>31.577256483773798</v>
      </c>
      <c r="AB619">
        <f t="shared" si="88"/>
        <v>46267.243618327135</v>
      </c>
      <c r="AE619">
        <f>ROW()</f>
        <v>619</v>
      </c>
      <c r="AF619">
        <f t="shared" si="82"/>
        <v>0.9051851851851852</v>
      </c>
      <c r="AG619">
        <f>AG618*(1-(AG$1+AG$5))^($A619-$A618)*(1+2*(E619/E618-1))</f>
        <v>3898932139.8980818</v>
      </c>
      <c r="AK619">
        <f t="shared" si="90"/>
        <v>11.234154164016482</v>
      </c>
      <c r="AO619">
        <f>AO618*(1-AO$1+H618)^($A619-$A618)*(2-E619/E618)</f>
        <v>10.240553918833454</v>
      </c>
    </row>
    <row r="620" spans="1:41" x14ac:dyDescent="0.25">
      <c r="A620" s="1">
        <v>38960</v>
      </c>
      <c r="B620" s="12">
        <v>12.31</v>
      </c>
      <c r="C620" s="12">
        <v>13.47</v>
      </c>
      <c r="D620">
        <v>74470.91</v>
      </c>
      <c r="E620">
        <v>72073.38</v>
      </c>
      <c r="F620">
        <v>91444.89</v>
      </c>
      <c r="G620">
        <v>88504.06</v>
      </c>
      <c r="H620">
        <f>(1/(1-91/360*VLOOKUP($A620,Tbills!$B$4:$C$974,2,1)/100))^((1)/91)-1</f>
        <v>1.3865839148441417E-4</v>
      </c>
      <c r="I620" s="2">
        <f t="shared" si="89"/>
        <v>48877.697105670559</v>
      </c>
      <c r="L620">
        <f t="shared" si="83"/>
        <v>19580742814.21701</v>
      </c>
      <c r="O620">
        <f t="shared" si="84"/>
        <v>24883529.124546114</v>
      </c>
      <c r="R620">
        <f t="shared" si="85"/>
        <v>15.808695358706803</v>
      </c>
      <c r="U620" s="2">
        <f t="shared" si="86"/>
        <v>165.57047774004869</v>
      </c>
      <c r="X620">
        <f t="shared" si="87"/>
        <v>31.856324019150545</v>
      </c>
      <c r="AB620">
        <f t="shared" si="88"/>
        <v>45560.876564920072</v>
      </c>
      <c r="AE620">
        <f>ROW()</f>
        <v>620</v>
      </c>
      <c r="AF620">
        <f t="shared" si="82"/>
        <v>0.91388270230141055</v>
      </c>
      <c r="AG620">
        <f>AG619*(1-(AG$1+AG$5))^($A620-$A619)*(1+2*(E620/E619-1))</f>
        <v>3780021641.2074261</v>
      </c>
      <c r="AK620">
        <f t="shared" si="90"/>
        <v>11.404750302961208</v>
      </c>
      <c r="AO620">
        <f>AO619*(1-AO$1+H619)^($A620-$A619)*(2-E620/E619)</f>
        <v>10.397603012153692</v>
      </c>
    </row>
    <row r="621" spans="1:41" x14ac:dyDescent="0.25">
      <c r="A621" s="1">
        <v>38961</v>
      </c>
      <c r="B621" s="12">
        <v>11.96</v>
      </c>
      <c r="C621" s="12">
        <v>13.3</v>
      </c>
      <c r="D621">
        <v>72961.98</v>
      </c>
      <c r="E621">
        <v>70603.03</v>
      </c>
      <c r="F621">
        <v>90896.08</v>
      </c>
      <c r="G621">
        <v>87960.63</v>
      </c>
      <c r="H621">
        <f>(1/(1-91/360*VLOOKUP($A621,Tbills!$B$4:$C$974,2,1)/100))^((1)/91)-1</f>
        <v>1.3865839148441417E-4</v>
      </c>
      <c r="I621" s="2">
        <f t="shared" si="89"/>
        <v>47886.1692663867</v>
      </c>
      <c r="L621">
        <f t="shared" si="83"/>
        <v>18783574899.203678</v>
      </c>
      <c r="O621">
        <f t="shared" si="84"/>
        <v>24121252.780318219</v>
      </c>
      <c r="R621">
        <f t="shared" si="85"/>
        <v>15.969227939943341</v>
      </c>
      <c r="U621" s="2">
        <f t="shared" si="86"/>
        <v>164.57278722550612</v>
      </c>
      <c r="X621">
        <f t="shared" si="87"/>
        <v>32.055186059967333</v>
      </c>
      <c r="AB621">
        <f t="shared" si="88"/>
        <v>44629.845073706158</v>
      </c>
      <c r="AE621">
        <f>ROW()</f>
        <v>621</v>
      </c>
      <c r="AF621">
        <f t="shared" si="82"/>
        <v>0.89924812030075185</v>
      </c>
      <c r="AG621">
        <f>AG620*(1-(AG$1+AG$5))^($A621-$A620)*(1+2*(E621/E620-1))</f>
        <v>3625669009.6489291</v>
      </c>
      <c r="AK621">
        <f t="shared" si="90"/>
        <v>11.636873586735959</v>
      </c>
      <c r="AO621">
        <f>AO620*(1-AO$1+H620)^($A621-$A620)*(2-E621/E620)</f>
        <v>10.610800479112402</v>
      </c>
    </row>
    <row r="622" spans="1:41" x14ac:dyDescent="0.25">
      <c r="A622" s="1">
        <v>38965</v>
      </c>
      <c r="B622" s="12">
        <v>12.63</v>
      </c>
      <c r="C622" s="12">
        <v>13.57</v>
      </c>
      <c r="D622">
        <v>73453.3</v>
      </c>
      <c r="E622">
        <v>71039.3</v>
      </c>
      <c r="F622">
        <v>91261.8</v>
      </c>
      <c r="G622">
        <v>88265.74</v>
      </c>
      <c r="H622">
        <f>(1/(1-91/360*VLOOKUP($A622,Tbills!$B$4:$C$974,2,1)/100))^((1)/91)-1</f>
        <v>1.3570468373758082E-4</v>
      </c>
      <c r="I622" s="2">
        <f t="shared" si="89"/>
        <v>48203.928989326334</v>
      </c>
      <c r="L622">
        <f t="shared" si="83"/>
        <v>19022594262.841209</v>
      </c>
      <c r="O622">
        <f t="shared" si="84"/>
        <v>24341546.340061747</v>
      </c>
      <c r="R622">
        <f t="shared" si="85"/>
        <v>15.917010971029931</v>
      </c>
      <c r="U622" s="2">
        <f t="shared" si="86"/>
        <v>165.21882967429147</v>
      </c>
      <c r="X622">
        <f t="shared" si="87"/>
        <v>31.95661159159091</v>
      </c>
      <c r="AB622">
        <f t="shared" si="88"/>
        <v>44899.359442575689</v>
      </c>
      <c r="AE622">
        <f>ROW()</f>
        <v>622</v>
      </c>
      <c r="AF622">
        <f t="shared" si="82"/>
        <v>0.93072955047899786</v>
      </c>
      <c r="AG622">
        <f>AG621*(1-(AG$1+AG$5))^($A622-$A621)*(1+2*(E622/E621-1))</f>
        <v>3669981717.4776759</v>
      </c>
      <c r="AK622">
        <f t="shared" si="90"/>
        <v>11.562812638831174</v>
      </c>
      <c r="AO622">
        <f>AO621*(1-AO$1+H621)^($A622-$A621)*(2-E622/E621)</f>
        <v>10.549523535433433</v>
      </c>
    </row>
    <row r="623" spans="1:41" x14ac:dyDescent="0.25">
      <c r="A623" s="1">
        <v>38966</v>
      </c>
      <c r="B623" s="12">
        <v>13.74</v>
      </c>
      <c r="C623" s="12">
        <v>14.5</v>
      </c>
      <c r="D623">
        <v>76516.14</v>
      </c>
      <c r="E623">
        <v>73991.839999999997</v>
      </c>
      <c r="F623">
        <v>93062.57</v>
      </c>
      <c r="G623">
        <v>89995.41</v>
      </c>
      <c r="H623">
        <f>(1/(1-91/360*VLOOKUP($A623,Tbills!$B$4:$C$974,2,1)/100))^((1)/91)-1</f>
        <v>1.3570468373758082E-4</v>
      </c>
      <c r="I623" s="2">
        <f t="shared" si="89"/>
        <v>50212.701720561265</v>
      </c>
      <c r="L623">
        <f t="shared" si="83"/>
        <v>20605695489.355907</v>
      </c>
      <c r="O623">
        <f t="shared" si="84"/>
        <v>25858202.319344208</v>
      </c>
      <c r="R623">
        <f t="shared" si="85"/>
        <v>15.585534465794455</v>
      </c>
      <c r="U623" s="2">
        <f t="shared" si="86"/>
        <v>168.47480531639388</v>
      </c>
      <c r="X623">
        <f t="shared" si="87"/>
        <v>31.333477444653258</v>
      </c>
      <c r="AB623">
        <f t="shared" si="88"/>
        <v>46763.839055973251</v>
      </c>
      <c r="AE623">
        <f>ROW()</f>
        <v>623</v>
      </c>
      <c r="AF623">
        <f t="shared" si="82"/>
        <v>0.94758620689655171</v>
      </c>
      <c r="AG623">
        <f>AG622*(1-(AG$1+AG$5))^($A623-$A622)*(1+2*(E623/E622-1))</f>
        <v>3974911800.8330035</v>
      </c>
      <c r="AK623">
        <f t="shared" si="90"/>
        <v>11.081722109986798</v>
      </c>
      <c r="AO623">
        <f>AO622*(1-AO$1+H622)^($A623-$A622)*(2-E623/E622)</f>
        <v>10.112061700989658</v>
      </c>
    </row>
    <row r="624" spans="1:41" x14ac:dyDescent="0.25">
      <c r="A624" s="1">
        <v>38967</v>
      </c>
      <c r="B624" s="12">
        <v>13.88</v>
      </c>
      <c r="C624" s="12">
        <v>14.73</v>
      </c>
      <c r="D624">
        <v>77381.039999999994</v>
      </c>
      <c r="E624">
        <v>74818.16</v>
      </c>
      <c r="F624">
        <v>93422.32</v>
      </c>
      <c r="G624">
        <v>90331.09</v>
      </c>
      <c r="H624">
        <f>(1/(1-91/360*VLOOKUP($A624,Tbills!$B$4:$C$974,2,1)/100))^((1)/91)-1</f>
        <v>1.3570468373758082E-4</v>
      </c>
      <c r="I624" s="2">
        <f t="shared" si="89"/>
        <v>50779.042666656664</v>
      </c>
      <c r="L624">
        <f t="shared" si="83"/>
        <v>21067839130.433544</v>
      </c>
      <c r="O624">
        <f t="shared" si="84"/>
        <v>26290482.001699384</v>
      </c>
      <c r="R624">
        <f t="shared" si="85"/>
        <v>15.497806421816627</v>
      </c>
      <c r="U624" s="2">
        <f t="shared" si="86"/>
        <v>169.12195089646826</v>
      </c>
      <c r="X624">
        <f t="shared" si="87"/>
        <v>31.219686228970186</v>
      </c>
      <c r="AB624">
        <f t="shared" si="88"/>
        <v>47284.435790143631</v>
      </c>
      <c r="AE624">
        <f>ROW()</f>
        <v>624</v>
      </c>
      <c r="AF624">
        <f t="shared" si="82"/>
        <v>0.94229463679565517</v>
      </c>
      <c r="AG624">
        <f>AG623*(1-(AG$1+AG$5))^($A624-$A623)*(1+2*(E624/E623-1))</f>
        <v>4063556247.7048306</v>
      </c>
      <c r="AK624">
        <f t="shared" si="90"/>
        <v>10.957454192068226</v>
      </c>
      <c r="AO624">
        <f>AO623*(1-AO$1+H623)^($A624-$A623)*(2-E624/E623)</f>
        <v>10.000120146221526</v>
      </c>
    </row>
    <row r="625" spans="1:41" x14ac:dyDescent="0.25">
      <c r="A625" s="1">
        <v>38968</v>
      </c>
      <c r="B625" s="12">
        <v>13.16</v>
      </c>
      <c r="C625" s="12">
        <v>14.29</v>
      </c>
      <c r="D625">
        <v>76872.45</v>
      </c>
      <c r="E625">
        <v>74316.259999999995</v>
      </c>
      <c r="F625">
        <v>91788.09</v>
      </c>
      <c r="G625">
        <v>88738.68</v>
      </c>
      <c r="H625">
        <f>(1/(1-91/360*VLOOKUP($A625,Tbills!$B$4:$C$974,2,1)/100))^((1)/91)-1</f>
        <v>1.3570468373758082E-4</v>
      </c>
      <c r="I625" s="2">
        <f t="shared" si="89"/>
        <v>50444.065328895806</v>
      </c>
      <c r="L625">
        <f t="shared" si="83"/>
        <v>20787062901.955837</v>
      </c>
      <c r="O625">
        <f t="shared" si="84"/>
        <v>26025059.706155915</v>
      </c>
      <c r="R625">
        <f t="shared" si="85"/>
        <v>15.549085177821063</v>
      </c>
      <c r="U625" s="2">
        <f t="shared" si="86"/>
        <v>166.15946097834794</v>
      </c>
      <c r="X625">
        <f t="shared" si="87"/>
        <v>31.77318165136623</v>
      </c>
      <c r="AB625">
        <f t="shared" si="88"/>
        <v>46965.601778057535</v>
      </c>
      <c r="AE625">
        <f>ROW()</f>
        <v>625</v>
      </c>
      <c r="AF625">
        <f t="shared" si="82"/>
        <v>0.92092372288313518</v>
      </c>
      <c r="AG625">
        <f>AG624*(1-(AG$1+AG$5))^($A625-$A624)*(1+2*(E625/E624-1))</f>
        <v>4008902329.1208434</v>
      </c>
      <c r="AK625">
        <f t="shared" si="90"/>
        <v>11.03044592133107</v>
      </c>
      <c r="AO625">
        <f>AO624*(1-AO$1+H624)^($A625-$A624)*(2-E625/E624)</f>
        <v>10.068197414354868</v>
      </c>
    </row>
    <row r="626" spans="1:41" x14ac:dyDescent="0.25">
      <c r="A626" s="1">
        <v>38971</v>
      </c>
      <c r="B626" s="12">
        <v>12.99</v>
      </c>
      <c r="C626" s="12">
        <v>14.32</v>
      </c>
      <c r="D626">
        <v>77196.09</v>
      </c>
      <c r="E626">
        <v>74598.880000000005</v>
      </c>
      <c r="F626">
        <v>91320</v>
      </c>
      <c r="G626">
        <v>88250.01</v>
      </c>
      <c r="H626">
        <f>(1/(1-91/360*VLOOKUP($A626,Tbills!$B$4:$C$974,2,1)/100))^((1)/91)-1</f>
        <v>1.3472029280281461E-4</v>
      </c>
      <c r="I626" s="2">
        <f t="shared" si="89"/>
        <v>50652.733964962128</v>
      </c>
      <c r="L626">
        <f t="shared" si="83"/>
        <v>20950791864.090984</v>
      </c>
      <c r="O626">
        <f t="shared" si="84"/>
        <v>26170871.22520959</v>
      </c>
      <c r="R626">
        <f t="shared" si="85"/>
        <v>15.517414481129221</v>
      </c>
      <c r="U626" s="2">
        <f t="shared" si="86"/>
        <v>165.30000829495313</v>
      </c>
      <c r="X626">
        <f t="shared" si="87"/>
        <v>31.957519758574747</v>
      </c>
      <c r="AB626">
        <f t="shared" si="88"/>
        <v>47139.278086989623</v>
      </c>
      <c r="AE626">
        <f>ROW()</f>
        <v>626</v>
      </c>
      <c r="AF626">
        <f t="shared" si="82"/>
        <v>0.90712290502793291</v>
      </c>
      <c r="AG626">
        <f>AG625*(1-(AG$1+AG$5))^($A626-$A625)*(1+2*(E626/E625-1))</f>
        <v>4038985176.8718696</v>
      </c>
      <c r="AK626">
        <f t="shared" si="90"/>
        <v>10.986962530911981</v>
      </c>
      <c r="AO626">
        <f>AO625*(1-AO$1+H625)^($A626-$A625)*(2-E626/E625)</f>
        <v>10.032879403646726</v>
      </c>
    </row>
    <row r="627" spans="1:41" x14ac:dyDescent="0.25">
      <c r="A627" s="1">
        <v>38972</v>
      </c>
      <c r="B627" s="12">
        <v>11.92</v>
      </c>
      <c r="C627" s="12">
        <v>13.81</v>
      </c>
      <c r="D627">
        <v>73147.75</v>
      </c>
      <c r="E627">
        <v>70676.7</v>
      </c>
      <c r="F627">
        <v>91052.24</v>
      </c>
      <c r="G627">
        <v>87979.36</v>
      </c>
      <c r="H627">
        <f>(1/(1-91/360*VLOOKUP($A627,Tbills!$B$4:$C$974,2,1)/100))^((1)/91)-1</f>
        <v>1.3472029280281461E-4</v>
      </c>
      <c r="I627" s="2">
        <f t="shared" si="89"/>
        <v>47995.218106693668</v>
      </c>
      <c r="L627">
        <f t="shared" si="83"/>
        <v>18749413481.134537</v>
      </c>
      <c r="O627">
        <f t="shared" si="84"/>
        <v>24106082.807523273</v>
      </c>
      <c r="R627">
        <f t="shared" si="85"/>
        <v>15.924623566267755</v>
      </c>
      <c r="U627" s="2">
        <f t="shared" si="86"/>
        <v>164.81131221909382</v>
      </c>
      <c r="X627">
        <f t="shared" si="87"/>
        <v>32.058661758257728</v>
      </c>
      <c r="AB627">
        <f t="shared" si="88"/>
        <v>44659.282519194203</v>
      </c>
      <c r="AE627">
        <f>ROW()</f>
        <v>627</v>
      </c>
      <c r="AF627">
        <f t="shared" si="82"/>
        <v>0.8631426502534395</v>
      </c>
      <c r="AG627">
        <f>AG626*(1-(AG$1+AG$5))^($A627-$A626)*(1+2*(E627/E626-1))</f>
        <v>3614148509.027545</v>
      </c>
      <c r="AK627">
        <f t="shared" si="90"/>
        <v>11.564084650996728</v>
      </c>
      <c r="AO627">
        <f>AO626*(1-AO$1+H626)^($A627-$A626)*(2-E627/E626)</f>
        <v>10.561409497232566</v>
      </c>
    </row>
    <row r="628" spans="1:41" x14ac:dyDescent="0.25">
      <c r="A628" s="1">
        <v>38973</v>
      </c>
      <c r="B628" s="12">
        <v>11.18</v>
      </c>
      <c r="C628" s="12">
        <v>13.53</v>
      </c>
      <c r="D628">
        <v>71885.97</v>
      </c>
      <c r="E628">
        <v>69448.02</v>
      </c>
      <c r="F628">
        <v>91168.08</v>
      </c>
      <c r="G628">
        <v>88079.44</v>
      </c>
      <c r="H628">
        <f>(1/(1-91/360*VLOOKUP($A628,Tbills!$B$4:$C$974,2,1)/100))^((1)/91)-1</f>
        <v>1.3472029280281461E-4</v>
      </c>
      <c r="I628" s="2">
        <f t="shared" si="89"/>
        <v>47166.162748902505</v>
      </c>
      <c r="L628">
        <f t="shared" si="83"/>
        <v>18099134637.247093</v>
      </c>
      <c r="O628">
        <f t="shared" si="84"/>
        <v>23476682.888978157</v>
      </c>
      <c r="R628">
        <f t="shared" si="85"/>
        <v>16.062318340223992</v>
      </c>
      <c r="U628" s="2">
        <f t="shared" si="86"/>
        <v>165.01696741712732</v>
      </c>
      <c r="X628">
        <f t="shared" si="87"/>
        <v>32.025323419975635</v>
      </c>
      <c r="AB628">
        <f t="shared" si="88"/>
        <v>43881.372669153156</v>
      </c>
      <c r="AE628">
        <f>ROW()</f>
        <v>628</v>
      </c>
      <c r="AF628">
        <f t="shared" si="82"/>
        <v>0.82631189948263117</v>
      </c>
      <c r="AG628">
        <f>AG627*(1-(AG$1+AG$5))^($A628-$A627)*(1+2*(E628/E627-1))</f>
        <v>3488370529.2968559</v>
      </c>
      <c r="AK628">
        <f t="shared" si="90"/>
        <v>11.764572664795079</v>
      </c>
      <c r="AO628">
        <f>AO627*(1-AO$1+H627)^($A628-$A627)*(2-E628/E627)</f>
        <v>10.746064609599937</v>
      </c>
    </row>
    <row r="629" spans="1:41" x14ac:dyDescent="0.25">
      <c r="A629" s="1">
        <v>38974</v>
      </c>
      <c r="B629" s="12">
        <v>11.55</v>
      </c>
      <c r="C629" s="12">
        <v>13.86</v>
      </c>
      <c r="D629">
        <v>72936.2</v>
      </c>
      <c r="E629">
        <v>70453.279999999999</v>
      </c>
      <c r="F629">
        <v>92022.19</v>
      </c>
      <c r="G629">
        <v>88892.75</v>
      </c>
      <c r="H629">
        <f>(1/(1-91/360*VLOOKUP($A629,Tbills!$B$4:$C$974,2,1)/100))^((1)/91)-1</f>
        <v>1.3472029280281461E-4</v>
      </c>
      <c r="I629" s="2">
        <f t="shared" si="89"/>
        <v>47854.077744125207</v>
      </c>
      <c r="L629">
        <f t="shared" si="83"/>
        <v>18624771582.072224</v>
      </c>
      <c r="O629">
        <f t="shared" si="84"/>
        <v>23985612.011315599</v>
      </c>
      <c r="R629">
        <f t="shared" si="85"/>
        <v>15.945346471968</v>
      </c>
      <c r="U629" s="2">
        <f t="shared" si="86"/>
        <v>166.55887081386615</v>
      </c>
      <c r="X629">
        <f t="shared" si="87"/>
        <v>31.732708298215591</v>
      </c>
      <c r="AB629">
        <f t="shared" si="88"/>
        <v>44515.003410860634</v>
      </c>
      <c r="AE629">
        <f>ROW()</f>
        <v>629</v>
      </c>
      <c r="AF629">
        <f t="shared" si="82"/>
        <v>0.83333333333333337</v>
      </c>
      <c r="AG629">
        <f>AG628*(1-(AG$1+AG$5))^($A629-$A628)*(1+2*(E629/E628-1))</f>
        <v>3589237890.6526198</v>
      </c>
      <c r="AK629">
        <f t="shared" si="90"/>
        <v>11.593740483049077</v>
      </c>
      <c r="AO629">
        <f>AO628*(1-AO$1+H628)^($A629-$A628)*(2-E629/E628)</f>
        <v>10.591550391560132</v>
      </c>
    </row>
    <row r="630" spans="1:41" x14ac:dyDescent="0.25">
      <c r="A630" s="1">
        <v>38975</v>
      </c>
      <c r="B630" s="12">
        <v>11.76</v>
      </c>
      <c r="C630" s="12">
        <v>13.64</v>
      </c>
      <c r="D630">
        <v>72669.7</v>
      </c>
      <c r="E630">
        <v>70186.36</v>
      </c>
      <c r="F630">
        <v>92222.59</v>
      </c>
      <c r="G630">
        <v>89074.36</v>
      </c>
      <c r="H630">
        <f>(1/(1-91/360*VLOOKUP($A630,Tbills!$B$4:$C$974,2,1)/100))^((1)/91)-1</f>
        <v>1.3472029280281461E-4</v>
      </c>
      <c r="I630" s="2">
        <f t="shared" si="89"/>
        <v>47678.06217756572</v>
      </c>
      <c r="L630">
        <f t="shared" si="83"/>
        <v>18485302151.21241</v>
      </c>
      <c r="O630">
        <f t="shared" si="84"/>
        <v>23848500.12874651</v>
      </c>
      <c r="R630">
        <f t="shared" si="85"/>
        <v>15.974829638907886</v>
      </c>
      <c r="U630" s="2">
        <f t="shared" si="86"/>
        <v>166.91752185493826</v>
      </c>
      <c r="X630">
        <f t="shared" si="87"/>
        <v>31.670972649395324</v>
      </c>
      <c r="AB630">
        <f t="shared" si="88"/>
        <v>44344.807287482065</v>
      </c>
      <c r="AE630">
        <f>ROW()</f>
        <v>630</v>
      </c>
      <c r="AF630">
        <f t="shared" si="82"/>
        <v>0.86217008797653949</v>
      </c>
      <c r="AG630">
        <f>AG629*(1-(AG$1+AG$5))^($A630-$A629)*(1+2*(E630/E629-1))</f>
        <v>3561921409.7218356</v>
      </c>
      <c r="AK630">
        <f t="shared" si="90"/>
        <v>11.637122615776535</v>
      </c>
      <c r="AO630">
        <f>AO629*(1-AO$1+H629)^($A630-$A629)*(2-E630/E629)</f>
        <v>10.632716721409484</v>
      </c>
    </row>
    <row r="631" spans="1:41" x14ac:dyDescent="0.25">
      <c r="A631" s="1">
        <v>38978</v>
      </c>
      <c r="B631" s="12">
        <v>11.78</v>
      </c>
      <c r="C631" s="12">
        <v>13.62</v>
      </c>
      <c r="D631">
        <v>71983.89</v>
      </c>
      <c r="E631">
        <v>69495.62</v>
      </c>
      <c r="F631">
        <v>92448.55</v>
      </c>
      <c r="G631">
        <v>89256.6</v>
      </c>
      <c r="H631">
        <f>(1/(1-91/360*VLOOKUP($A631,Tbills!$B$4:$C$974,2,1)/100))^((1)/91)-1</f>
        <v>1.3457967280272598E-4</v>
      </c>
      <c r="I631" s="2">
        <f t="shared" si="89"/>
        <v>47224.652535267291</v>
      </c>
      <c r="L631">
        <f t="shared" si="83"/>
        <v>18126314660.500359</v>
      </c>
      <c r="O631">
        <f t="shared" si="84"/>
        <v>23494066.815916304</v>
      </c>
      <c r="R631">
        <f t="shared" si="85"/>
        <v>16.051260876953531</v>
      </c>
      <c r="U631" s="2">
        <f t="shared" si="86"/>
        <v>167.31425655791668</v>
      </c>
      <c r="X631">
        <f t="shared" si="87"/>
        <v>31.615430585624722</v>
      </c>
      <c r="AB631">
        <f t="shared" si="88"/>
        <v>43903.794832031715</v>
      </c>
      <c r="AE631">
        <f>ROW()</f>
        <v>631</v>
      </c>
      <c r="AF631">
        <f t="shared" si="82"/>
        <v>0.86490455212922168</v>
      </c>
      <c r="AG631">
        <f>AG630*(1-(AG$1+AG$5))^($A631-$A630)*(1+2*(E631/E630-1))</f>
        <v>3491459019.453064</v>
      </c>
      <c r="AK631">
        <f t="shared" si="90"/>
        <v>11.750007578707203</v>
      </c>
      <c r="AO631">
        <f>AO630*(1-AO$1+H630)^($A631-$A630)*(2-E631/E630)</f>
        <v>10.740507267612866</v>
      </c>
    </row>
    <row r="632" spans="1:41" x14ac:dyDescent="0.25">
      <c r="A632" s="1">
        <v>38979</v>
      </c>
      <c r="B632" s="12">
        <v>11.98</v>
      </c>
      <c r="C632" s="12">
        <v>13.86</v>
      </c>
      <c r="D632">
        <v>71681.399999999994</v>
      </c>
      <c r="E632">
        <v>69194.23</v>
      </c>
      <c r="F632">
        <v>92948.03</v>
      </c>
      <c r="G632">
        <v>89726.82</v>
      </c>
      <c r="H632">
        <f>(1/(1-91/360*VLOOKUP($A632,Tbills!$B$4:$C$974,2,1)/100))^((1)/91)-1</f>
        <v>1.3457967280272598E-4</v>
      </c>
      <c r="I632" s="2">
        <f t="shared" si="89"/>
        <v>47025.058894910893</v>
      </c>
      <c r="L632">
        <f t="shared" si="83"/>
        <v>17970699503.09798</v>
      </c>
      <c r="O632">
        <f t="shared" si="84"/>
        <v>23340445.937409054</v>
      </c>
      <c r="R632">
        <f t="shared" si="85"/>
        <v>16.085339413807716</v>
      </c>
      <c r="U632" s="2">
        <f t="shared" si="86"/>
        <v>168.21411840715086</v>
      </c>
      <c r="X632">
        <f t="shared" si="87"/>
        <v>31.451943949787957</v>
      </c>
      <c r="AB632">
        <f t="shared" si="88"/>
        <v>43711.867904392187</v>
      </c>
      <c r="AE632">
        <f>ROW()</f>
        <v>632</v>
      </c>
      <c r="AF632">
        <f t="shared" si="82"/>
        <v>0.86435786435786444</v>
      </c>
      <c r="AG632">
        <f>AG631*(1-(AG$1+AG$5))^($A632-$A631)*(1+2*(E632/E631-1))</f>
        <v>3461058723.4455786</v>
      </c>
      <c r="AK632">
        <f t="shared" si="90"/>
        <v>11.800415613468163</v>
      </c>
      <c r="AO632">
        <f>AO631*(1-AO$1+H631)^($A632-$A631)*(2-E632/E631)</f>
        <v>10.788139663335906</v>
      </c>
    </row>
    <row r="633" spans="1:41" x14ac:dyDescent="0.25">
      <c r="A633" s="1">
        <v>38980</v>
      </c>
      <c r="B633" s="12">
        <v>11.39</v>
      </c>
      <c r="C633" s="12">
        <v>13.43</v>
      </c>
      <c r="D633">
        <v>70294.66</v>
      </c>
      <c r="E633">
        <v>67846.289999999994</v>
      </c>
      <c r="F633">
        <v>92129.78</v>
      </c>
      <c r="G633">
        <v>88924.85</v>
      </c>
      <c r="H633">
        <f>(1/(1-91/360*VLOOKUP($A633,Tbills!$B$4:$C$974,2,1)/100))^((1)/91)-1</f>
        <v>1.3457967280272598E-4</v>
      </c>
      <c r="I633" s="2">
        <f t="shared" si="89"/>
        <v>46114.193137127535</v>
      </c>
      <c r="L633">
        <f t="shared" si="83"/>
        <v>17272085684.269958</v>
      </c>
      <c r="O633">
        <f t="shared" si="84"/>
        <v>22657656.13206346</v>
      </c>
      <c r="R633">
        <f t="shared" si="85"/>
        <v>16.241280622473145</v>
      </c>
      <c r="U633" s="2">
        <f t="shared" si="86"/>
        <v>166.72921240798178</v>
      </c>
      <c r="X633">
        <f t="shared" si="87"/>
        <v>31.736155445562712</v>
      </c>
      <c r="AB633">
        <f t="shared" si="88"/>
        <v>42858.843395960008</v>
      </c>
      <c r="AE633">
        <f>ROW()</f>
        <v>633</v>
      </c>
      <c r="AF633">
        <f t="shared" si="82"/>
        <v>0.84810126582278489</v>
      </c>
      <c r="AG633">
        <f>AG632*(1-(AG$1+AG$5))^($A633-$A632)*(1+2*(E633/E632-1))</f>
        <v>3326100145.406888</v>
      </c>
      <c r="AK633">
        <f t="shared" si="90"/>
        <v>12.029733602163788</v>
      </c>
      <c r="AO633">
        <f>AO632*(1-AO$1+H632)^($A633-$A632)*(2-E633/E632)</f>
        <v>10.999371660085741</v>
      </c>
    </row>
    <row r="634" spans="1:41" x14ac:dyDescent="0.25">
      <c r="A634" s="1">
        <v>38981</v>
      </c>
      <c r="B634" s="12">
        <v>12.25</v>
      </c>
      <c r="C634" s="12">
        <v>13.95</v>
      </c>
      <c r="D634">
        <v>72200.149999999994</v>
      </c>
      <c r="E634">
        <v>69676.28</v>
      </c>
      <c r="F634">
        <v>92427.25</v>
      </c>
      <c r="G634">
        <v>89200</v>
      </c>
      <c r="H634">
        <f>(1/(1-91/360*VLOOKUP($A634,Tbills!$B$4:$C$974,2,1)/100))^((1)/91)-1</f>
        <v>1.3457967280272598E-4</v>
      </c>
      <c r="I634" s="2">
        <f t="shared" si="89"/>
        <v>47363.06396161169</v>
      </c>
      <c r="L634">
        <f t="shared" si="83"/>
        <v>18205458325.138821</v>
      </c>
      <c r="O634">
        <f t="shared" si="84"/>
        <v>23573565.130508933</v>
      </c>
      <c r="R634">
        <f t="shared" si="85"/>
        <v>16.021521647043681</v>
      </c>
      <c r="U634" s="2">
        <f t="shared" si="86"/>
        <v>167.26347158307146</v>
      </c>
      <c r="X634">
        <f t="shared" si="87"/>
        <v>31.641045541915936</v>
      </c>
      <c r="AB634">
        <f t="shared" si="88"/>
        <v>44013.322724260695</v>
      </c>
      <c r="AE634">
        <f>ROW()</f>
        <v>634</v>
      </c>
      <c r="AF634">
        <f t="shared" si="82"/>
        <v>0.87813620071684595</v>
      </c>
      <c r="AG634">
        <f>AG633*(1-(AG$1+AG$5))^($A634-$A633)*(1+2*(E634/E633-1))</f>
        <v>3505409068.9837484</v>
      </c>
      <c r="AK634">
        <f t="shared" si="90"/>
        <v>11.704715382319412</v>
      </c>
      <c r="AO634">
        <f>AO633*(1-AO$1+H633)^($A634-$A633)*(2-E634/E633)</f>
        <v>10.703734656112086</v>
      </c>
    </row>
    <row r="635" spans="1:41" x14ac:dyDescent="0.25">
      <c r="A635" s="1">
        <v>38982</v>
      </c>
      <c r="B635" s="12">
        <v>12.59</v>
      </c>
      <c r="C635" s="12">
        <v>14.14</v>
      </c>
      <c r="D635">
        <v>72430.63</v>
      </c>
      <c r="E635">
        <v>69889.33</v>
      </c>
      <c r="F635">
        <v>93466.01</v>
      </c>
      <c r="G635">
        <v>90190.48</v>
      </c>
      <c r="H635">
        <f>(1/(1-91/360*VLOOKUP($A635,Tbills!$B$4:$C$974,2,1)/100))^((1)/91)-1</f>
        <v>1.3457967280272598E-4</v>
      </c>
      <c r="I635" s="2">
        <f t="shared" si="89"/>
        <v>47513.099526387588</v>
      </c>
      <c r="L635">
        <f t="shared" si="83"/>
        <v>18318429471.780373</v>
      </c>
      <c r="O635">
        <f t="shared" si="84"/>
        <v>23680888.850858144</v>
      </c>
      <c r="R635">
        <f t="shared" si="85"/>
        <v>15.99630389397627</v>
      </c>
      <c r="U635" s="2">
        <f t="shared" si="86"/>
        <v>169.139167382381</v>
      </c>
      <c r="X635">
        <f t="shared" si="87"/>
        <v>31.292755904646182</v>
      </c>
      <c r="AB635">
        <f t="shared" si="88"/>
        <v>44146.363572872564</v>
      </c>
      <c r="AE635">
        <f>ROW()</f>
        <v>635</v>
      </c>
      <c r="AF635">
        <f t="shared" si="82"/>
        <v>0.89038189533239032</v>
      </c>
      <c r="AG635">
        <f>AG634*(1-(AG$1+AG$5))^($A635-$A634)*(1+2*(E635/E634-1))</f>
        <v>3526727282.1051092</v>
      </c>
      <c r="AK635">
        <f t="shared" si="90"/>
        <v>11.668382249001297</v>
      </c>
      <c r="AO635">
        <f>AO634*(1-AO$1+H634)^($A635-$A634)*(2-E635/E634)</f>
        <v>10.672047137245405</v>
      </c>
    </row>
    <row r="636" spans="1:41" x14ac:dyDescent="0.25">
      <c r="A636" s="1">
        <v>38985</v>
      </c>
      <c r="B636" s="12">
        <v>12.12</v>
      </c>
      <c r="C636" s="12">
        <v>13.72</v>
      </c>
      <c r="D636">
        <v>70069.22</v>
      </c>
      <c r="E636">
        <v>67582.55</v>
      </c>
      <c r="F636">
        <v>92628.74</v>
      </c>
      <c r="G636">
        <v>89346.14</v>
      </c>
      <c r="H636">
        <f>(1/(1-91/360*VLOOKUP($A636,Tbills!$B$4:$C$974,2,1)/100))^((1)/91)-1</f>
        <v>1.3331417464845785E-4</v>
      </c>
      <c r="I636" s="2">
        <f t="shared" si="89"/>
        <v>45960.697785567296</v>
      </c>
      <c r="L636">
        <f t="shared" si="83"/>
        <v>17113709411.987375</v>
      </c>
      <c r="O636">
        <f t="shared" si="84"/>
        <v>22506189.795676854</v>
      </c>
      <c r="R636">
        <f t="shared" si="85"/>
        <v>16.258087295748105</v>
      </c>
      <c r="U636" s="2">
        <f t="shared" si="86"/>
        <v>167.61175452573369</v>
      </c>
      <c r="X636">
        <f t="shared" si="87"/>
        <v>31.594839242565328</v>
      </c>
      <c r="AB636">
        <f t="shared" si="88"/>
        <v>42684.795696308604</v>
      </c>
      <c r="AE636">
        <f>ROW()</f>
        <v>636</v>
      </c>
      <c r="AF636">
        <f t="shared" si="82"/>
        <v>0.88338192419825068</v>
      </c>
      <c r="AG636">
        <f>AG635*(1-(AG$1+AG$5))^($A636-$A635)*(1+2*(E636/E635-1))</f>
        <v>3293586681.0432973</v>
      </c>
      <c r="AK636">
        <f t="shared" si="90"/>
        <v>12.051826895431404</v>
      </c>
      <c r="AO636">
        <f>AO635*(1-AO$1+H635)^($A636-$A635)*(2-E636/E635)</f>
        <v>11.027518683736167</v>
      </c>
    </row>
    <row r="637" spans="1:41" x14ac:dyDescent="0.25">
      <c r="A637" s="1">
        <v>38986</v>
      </c>
      <c r="B637" s="12">
        <v>11.53</v>
      </c>
      <c r="C637" s="12">
        <v>13.15</v>
      </c>
      <c r="D637">
        <v>68612.210000000006</v>
      </c>
      <c r="E637">
        <v>66168.240000000005</v>
      </c>
      <c r="F637">
        <v>92953.02</v>
      </c>
      <c r="G637">
        <v>89647.02</v>
      </c>
      <c r="H637">
        <f>(1/(1-91/360*VLOOKUP($A637,Tbills!$B$4:$C$974,2,1)/100))^((1)/91)-1</f>
        <v>1.3331417464845785E-4</v>
      </c>
      <c r="I637" s="2">
        <f t="shared" si="89"/>
        <v>45003.89979366809</v>
      </c>
      <c r="L637">
        <f t="shared" si="83"/>
        <v>16398871921.714153</v>
      </c>
      <c r="O637">
        <f t="shared" si="84"/>
        <v>21798969.64137188</v>
      </c>
      <c r="R637">
        <f t="shared" si="85"/>
        <v>16.427462347246948</v>
      </c>
      <c r="U637" s="2">
        <f t="shared" si="86"/>
        <v>168.1944380795583</v>
      </c>
      <c r="X637">
        <f t="shared" si="87"/>
        <v>31.491474405344213</v>
      </c>
      <c r="AB637">
        <f t="shared" si="88"/>
        <v>41790.06761304511</v>
      </c>
      <c r="AE637">
        <f>ROW()</f>
        <v>637</v>
      </c>
      <c r="AF637">
        <f t="shared" si="82"/>
        <v>0.87680608365019008</v>
      </c>
      <c r="AG637">
        <f>AG636*(1-(AG$1+AG$5))^($A637-$A636)*(1+2*(E637/E636-1))</f>
        <v>3155629587.756032</v>
      </c>
      <c r="AK637">
        <f t="shared" si="90"/>
        <v>12.303464191145036</v>
      </c>
      <c r="AO637">
        <f>AO636*(1-AO$1+H636)^($A637-$A636)*(2-E637/E636)</f>
        <v>11.259377682490257</v>
      </c>
    </row>
    <row r="638" spans="1:41" x14ac:dyDescent="0.25">
      <c r="A638" s="1">
        <v>38987</v>
      </c>
      <c r="B638" s="12">
        <v>11.58</v>
      </c>
      <c r="C638" s="12">
        <v>13.34</v>
      </c>
      <c r="D638">
        <v>68836.759999999995</v>
      </c>
      <c r="E638">
        <v>66375.97</v>
      </c>
      <c r="F638">
        <v>93306.22</v>
      </c>
      <c r="G638">
        <v>89975.71</v>
      </c>
      <c r="H638">
        <f>(1/(1-91/360*VLOOKUP($A638,Tbills!$B$4:$C$974,2,1)/100))^((1)/91)-1</f>
        <v>1.3331417464845785E-4</v>
      </c>
      <c r="I638" s="2">
        <f t="shared" si="89"/>
        <v>45150.084959701722</v>
      </c>
      <c r="L638">
        <f t="shared" si="83"/>
        <v>16503291821.633398</v>
      </c>
      <c r="O638">
        <f t="shared" si="84"/>
        <v>21900885.819940355</v>
      </c>
      <c r="R638">
        <f t="shared" si="85"/>
        <v>16.40093453679189</v>
      </c>
      <c r="U638" s="2">
        <f t="shared" si="86"/>
        <v>168.82942132139129</v>
      </c>
      <c r="X638">
        <f t="shared" si="87"/>
        <v>31.379033579482808</v>
      </c>
      <c r="AB638">
        <f t="shared" si="88"/>
        <v>41919.802666565687</v>
      </c>
      <c r="AE638">
        <f>ROW()</f>
        <v>638</v>
      </c>
      <c r="AF638">
        <f t="shared" si="82"/>
        <v>0.86806596701649175</v>
      </c>
      <c r="AG638">
        <f>AG637*(1-(AG$1+AG$5))^($A638-$A637)*(1+2*(E638/E637-1))</f>
        <v>3175336282.8655791</v>
      </c>
      <c r="AK638">
        <f t="shared" si="90"/>
        <v>12.264267191209781</v>
      </c>
      <c r="AO638">
        <f>AO637*(1-AO$1+H637)^($A638-$A637)*(2-E638/E637)</f>
        <v>11.225110936228262</v>
      </c>
    </row>
    <row r="639" spans="1:41" x14ac:dyDescent="0.25">
      <c r="A639" s="1">
        <v>38988</v>
      </c>
      <c r="B639" s="12">
        <v>11.72</v>
      </c>
      <c r="C639" s="12">
        <v>13.46</v>
      </c>
      <c r="D639">
        <v>68649.320000000007</v>
      </c>
      <c r="E639">
        <v>66186.38</v>
      </c>
      <c r="F639">
        <v>93397.34</v>
      </c>
      <c r="G639">
        <v>90051.58</v>
      </c>
      <c r="H639">
        <f>(1/(1-91/360*VLOOKUP($A639,Tbills!$B$4:$C$974,2,1)/100))^((1)/91)-1</f>
        <v>1.3331417464845785E-4</v>
      </c>
      <c r="I639" s="2">
        <f t="shared" si="89"/>
        <v>45026.044994340606</v>
      </c>
      <c r="L639">
        <f t="shared" si="83"/>
        <v>16410460736.092184</v>
      </c>
      <c r="O639">
        <f t="shared" si="84"/>
        <v>21806317.545058221</v>
      </c>
      <c r="R639">
        <f t="shared" si="85"/>
        <v>16.423615099642223</v>
      </c>
      <c r="U639" s="2">
        <f t="shared" si="86"/>
        <v>168.99017428656438</v>
      </c>
      <c r="X639">
        <f t="shared" si="87"/>
        <v>31.355594039772175</v>
      </c>
      <c r="AB639">
        <f t="shared" si="88"/>
        <v>41798.609573410431</v>
      </c>
      <c r="AE639">
        <f>ROW()</f>
        <v>639</v>
      </c>
      <c r="AF639">
        <f t="shared" si="82"/>
        <v>0.87072808320950967</v>
      </c>
      <c r="AG639">
        <f>AG638*(1-(AG$1+AG$5))^($A639-$A638)*(1+2*(E639/E638-1))</f>
        <v>3157090433.2888765</v>
      </c>
      <c r="AK639">
        <f t="shared" si="90"/>
        <v>12.298724832138161</v>
      </c>
      <c r="AO639">
        <f>AO638*(1-AO$1+H638)^($A639-$A638)*(2-E639/E638)</f>
        <v>11.258257653746433</v>
      </c>
    </row>
    <row r="640" spans="1:41" x14ac:dyDescent="0.25">
      <c r="A640" s="1">
        <v>38989</v>
      </c>
      <c r="B640" s="12">
        <v>11.98</v>
      </c>
      <c r="C640" s="12">
        <v>13.71</v>
      </c>
      <c r="D640">
        <v>68397.67</v>
      </c>
      <c r="E640">
        <v>65934.929999999993</v>
      </c>
      <c r="F640">
        <v>94005.88</v>
      </c>
      <c r="G640">
        <v>90626.32</v>
      </c>
      <c r="H640">
        <f>(1/(1-91/360*VLOOKUP($A640,Tbills!$B$4:$C$974,2,1)/100))^((1)/91)-1</f>
        <v>1.3331417464845785E-4</v>
      </c>
      <c r="I640" s="2">
        <f t="shared" si="89"/>
        <v>44859.897715587678</v>
      </c>
      <c r="L640">
        <f t="shared" si="83"/>
        <v>16287205034.856897</v>
      </c>
      <c r="O640">
        <f t="shared" si="84"/>
        <v>21681319.663989101</v>
      </c>
      <c r="R640">
        <f t="shared" si="85"/>
        <v>16.454068894243392</v>
      </c>
      <c r="U640" s="2">
        <f t="shared" si="86"/>
        <v>170.08709976315851</v>
      </c>
      <c r="X640">
        <f t="shared" si="87"/>
        <v>31.158473048801163</v>
      </c>
      <c r="AB640">
        <f t="shared" si="88"/>
        <v>41638.359866437524</v>
      </c>
      <c r="AE640">
        <f>ROW()</f>
        <v>640</v>
      </c>
      <c r="AF640">
        <f t="shared" si="82"/>
        <v>0.87381473377097008</v>
      </c>
      <c r="AG640">
        <f>AG639*(1-(AG$1+AG$5))^($A640-$A639)*(1+2*(E640/E639-1))</f>
        <v>3132996521.2247362</v>
      </c>
      <c r="AK640">
        <f t="shared" si="90"/>
        <v>12.344874170102422</v>
      </c>
      <c r="AO640">
        <f>AO639*(1-AO$1+H639)^($A640-$A639)*(2-E640/E639)</f>
        <v>11.302117729667911</v>
      </c>
    </row>
    <row r="641" spans="1:41" x14ac:dyDescent="0.25">
      <c r="A641" s="1">
        <v>38992</v>
      </c>
      <c r="B641" s="12">
        <v>12.57</v>
      </c>
      <c r="C641" s="12">
        <v>13.92</v>
      </c>
      <c r="D641">
        <v>69632.160000000003</v>
      </c>
      <c r="E641">
        <v>67098.600000000006</v>
      </c>
      <c r="F641">
        <v>94060.95</v>
      </c>
      <c r="G641">
        <v>90643.16</v>
      </c>
      <c r="H641">
        <f>(1/(1-91/360*VLOOKUP($A641,Tbills!$B$4:$C$974,2,1)/100))^((1)/91)-1</f>
        <v>1.3317357283559872E-4</v>
      </c>
      <c r="I641" s="2">
        <f t="shared" si="89"/>
        <v>45666.220511733663</v>
      </c>
      <c r="L641">
        <f t="shared" si="83"/>
        <v>16866553473.914663</v>
      </c>
      <c r="O641">
        <f t="shared" si="84"/>
        <v>22253042.552808408</v>
      </c>
      <c r="R641">
        <f t="shared" si="85"/>
        <v>16.306660256087923</v>
      </c>
      <c r="U641" s="2">
        <f t="shared" si="86"/>
        <v>170.17429026574496</v>
      </c>
      <c r="X641">
        <f t="shared" si="87"/>
        <v>31.161673583683196</v>
      </c>
      <c r="AB641">
        <f t="shared" si="88"/>
        <v>42368.793564065687</v>
      </c>
      <c r="AE641">
        <f>ROW()</f>
        <v>641</v>
      </c>
      <c r="AF641">
        <f t="shared" si="82"/>
        <v>0.90301724137931039</v>
      </c>
      <c r="AG641">
        <f>AG640*(1-(AG$1+AG$5))^($A641-$A640)*(1+2*(E641/E640-1))</f>
        <v>3243255649.940722</v>
      </c>
      <c r="AK641">
        <f t="shared" si="90"/>
        <v>12.125308023856913</v>
      </c>
      <c r="AO641">
        <f>AO640*(1-AO$1+H640)^($A641-$A640)*(2-E641/E640)</f>
        <v>11.105858117268916</v>
      </c>
    </row>
    <row r="642" spans="1:41" x14ac:dyDescent="0.25">
      <c r="A642" s="1">
        <v>38993</v>
      </c>
      <c r="B642" s="12">
        <v>12.24</v>
      </c>
      <c r="C642" s="12">
        <v>13.78</v>
      </c>
      <c r="D642">
        <v>69678.66</v>
      </c>
      <c r="E642">
        <v>67134.48</v>
      </c>
      <c r="F642">
        <v>93668.27</v>
      </c>
      <c r="G642">
        <v>90252.68</v>
      </c>
      <c r="H642">
        <f>(1/(1-91/360*VLOOKUP($A642,Tbills!$B$4:$C$974,2,1)/100))^((1)/91)-1</f>
        <v>1.3317357283559872E-4</v>
      </c>
      <c r="I642" s="2">
        <f t="shared" si="89"/>
        <v>45695.601931329489</v>
      </c>
      <c r="L642">
        <f t="shared" si="83"/>
        <v>16886077067.350306</v>
      </c>
      <c r="O642">
        <f t="shared" si="84"/>
        <v>22270141.290315691</v>
      </c>
      <c r="R642">
        <f t="shared" si="85"/>
        <v>16.301563428135932</v>
      </c>
      <c r="U642" s="2">
        <f t="shared" si="86"/>
        <v>169.45972473562162</v>
      </c>
      <c r="X642">
        <f t="shared" si="87"/>
        <v>31.298924652163709</v>
      </c>
      <c r="AB642">
        <f t="shared" si="88"/>
        <v>42389.971680672017</v>
      </c>
      <c r="AE642">
        <f>ROW()</f>
        <v>642</v>
      </c>
      <c r="AF642">
        <f t="shared" si="82"/>
        <v>0.88824383164005816</v>
      </c>
      <c r="AG642">
        <f>AG641*(1-(AG$1+AG$5))^($A642-$A641)*(1+2*(E642/E641-1))</f>
        <v>3246614807.314713</v>
      </c>
      <c r="AK642">
        <f t="shared" si="90"/>
        <v>12.118259753439185</v>
      </c>
      <c r="AO642">
        <f>AO641*(1-AO$1+H641)^($A642-$A641)*(2-E642/E641)</f>
        <v>11.100987092204381</v>
      </c>
    </row>
    <row r="643" spans="1:41" x14ac:dyDescent="0.25">
      <c r="A643" s="1">
        <v>38994</v>
      </c>
      <c r="B643" s="12">
        <v>11.86</v>
      </c>
      <c r="C643" s="12">
        <v>13.37</v>
      </c>
      <c r="D643">
        <v>66178.05</v>
      </c>
      <c r="E643">
        <v>63752.75</v>
      </c>
      <c r="F643">
        <v>93711.09</v>
      </c>
      <c r="G643">
        <v>90281.919999999998</v>
      </c>
      <c r="H643">
        <f>(1/(1-91/360*VLOOKUP($A643,Tbills!$B$4:$C$974,2,1)/100))^((1)/91)-1</f>
        <v>1.3317357283559872E-4</v>
      </c>
      <c r="I643" s="2">
        <f t="shared" si="89"/>
        <v>43398.826733805225</v>
      </c>
      <c r="L643">
        <f t="shared" si="83"/>
        <v>15186225820.789457</v>
      </c>
      <c r="O643">
        <f t="shared" si="84"/>
        <v>20586744.276689287</v>
      </c>
      <c r="R643">
        <f t="shared" si="85"/>
        <v>16.711383006291978</v>
      </c>
      <c r="U643" s="2">
        <f t="shared" si="86"/>
        <v>169.53305851475389</v>
      </c>
      <c r="X643">
        <f t="shared" si="87"/>
        <v>31.291794031298771</v>
      </c>
      <c r="AB643">
        <f t="shared" si="88"/>
        <v>40253.280357706331</v>
      </c>
      <c r="AE643">
        <f>ROW()</f>
        <v>643</v>
      </c>
      <c r="AF643">
        <f t="shared" si="82"/>
        <v>0.88706058339566196</v>
      </c>
      <c r="AG643">
        <f>AG642*(1-(AG$1+AG$5))^($A643-$A642)*(1+2*(E643/E642-1))</f>
        <v>2919436368.3819141</v>
      </c>
      <c r="AK643">
        <f t="shared" si="90"/>
        <v>12.728093662243742</v>
      </c>
      <c r="AO643">
        <f>AO642*(1-AO$1+H642)^($A643-$A642)*(2-E643/E642)</f>
        <v>11.661292861026737</v>
      </c>
    </row>
    <row r="644" spans="1:41" x14ac:dyDescent="0.25">
      <c r="A644" s="1">
        <v>38995</v>
      </c>
      <c r="B644" s="12">
        <v>11.98</v>
      </c>
      <c r="C644" s="12">
        <v>13.44</v>
      </c>
      <c r="D644">
        <v>65606.33</v>
      </c>
      <c r="E644">
        <v>63193.49</v>
      </c>
      <c r="F644">
        <v>93336.29</v>
      </c>
      <c r="G644">
        <v>89908.82</v>
      </c>
      <c r="H644">
        <f>(1/(1-91/360*VLOOKUP($A644,Tbills!$B$4:$C$974,2,1)/100))^((1)/91)-1</f>
        <v>1.3317357283559872E-4</v>
      </c>
      <c r="I644" s="2">
        <f t="shared" si="89"/>
        <v>43022.850061518846</v>
      </c>
      <c r="L644">
        <f t="shared" si="83"/>
        <v>14921101194.344812</v>
      </c>
      <c r="O644">
        <f t="shared" si="84"/>
        <v>20315169.166797083</v>
      </c>
      <c r="R644">
        <f t="shared" si="85"/>
        <v>16.783923108789743</v>
      </c>
      <c r="U644" s="2">
        <f t="shared" si="86"/>
        <v>168.85088924606436</v>
      </c>
      <c r="X644">
        <f t="shared" si="87"/>
        <v>31.42413313513557</v>
      </c>
      <c r="AB644">
        <f t="shared" si="88"/>
        <v>39898.77428019853</v>
      </c>
      <c r="AE644">
        <f>ROW()</f>
        <v>644</v>
      </c>
      <c r="AF644">
        <f t="shared" si="82"/>
        <v>0.89136904761904767</v>
      </c>
      <c r="AG644">
        <f>AG643*(1-(AG$1+AG$5))^($A644-$A643)*(1+2*(E644/E643-1))</f>
        <v>2868119209.7441425</v>
      </c>
      <c r="AK644">
        <f t="shared" si="90"/>
        <v>12.839150652203823</v>
      </c>
      <c r="AO644">
        <f>AO643*(1-AO$1+H643)^($A644-$A643)*(2-E644/E643)</f>
        <v>11.764721048287123</v>
      </c>
    </row>
    <row r="645" spans="1:41" x14ac:dyDescent="0.25">
      <c r="A645" s="1">
        <v>38996</v>
      </c>
      <c r="B645" s="12">
        <v>11.56</v>
      </c>
      <c r="C645" s="12">
        <v>13.12</v>
      </c>
      <c r="D645">
        <v>65507.37</v>
      </c>
      <c r="E645">
        <v>63089.75</v>
      </c>
      <c r="F645">
        <v>92922.73</v>
      </c>
      <c r="G645">
        <v>89498.47</v>
      </c>
      <c r="H645">
        <f>(1/(1-91/360*VLOOKUP($A645,Tbills!$B$4:$C$974,2,1)/100))^((1)/91)-1</f>
        <v>1.3317357283559872E-4</v>
      </c>
      <c r="I645" s="2">
        <f t="shared" si="89"/>
        <v>42956.907312254807</v>
      </c>
      <c r="L645">
        <f t="shared" si="83"/>
        <v>14873419766.290375</v>
      </c>
      <c r="O645">
        <f t="shared" si="84"/>
        <v>20264461.431097195</v>
      </c>
      <c r="R645">
        <f t="shared" si="85"/>
        <v>16.796940212884937</v>
      </c>
      <c r="U645" s="2">
        <f t="shared" si="86"/>
        <v>168.09863571289068</v>
      </c>
      <c r="X645">
        <f t="shared" si="87"/>
        <v>31.57059142367682</v>
      </c>
      <c r="AB645">
        <f t="shared" si="88"/>
        <v>39831.886674672241</v>
      </c>
      <c r="AE645">
        <f>ROW()</f>
        <v>645</v>
      </c>
      <c r="AF645">
        <f t="shared" si="82"/>
        <v>0.88109756097560987</v>
      </c>
      <c r="AG645">
        <f>AG644*(1-(AG$1+AG$5))^($A645-$A644)*(1+2*(E645/E644-1))</f>
        <v>2858606124.1739011</v>
      </c>
      <c r="AK645">
        <f t="shared" si="90"/>
        <v>12.859628750737436</v>
      </c>
      <c r="AO645">
        <f>AO644*(1-AO$1+H644)^($A645-$A644)*(2-E645/E644)</f>
        <v>11.785167780160611</v>
      </c>
    </row>
    <row r="646" spans="1:41" x14ac:dyDescent="0.25">
      <c r="A646" s="1">
        <v>38999</v>
      </c>
      <c r="B646" s="12">
        <v>11.68</v>
      </c>
      <c r="C646" s="12">
        <v>13.09</v>
      </c>
      <c r="D646">
        <v>64316.39</v>
      </c>
      <c r="E646">
        <v>61917.51</v>
      </c>
      <c r="F646">
        <v>92406.91</v>
      </c>
      <c r="G646">
        <v>88965.89</v>
      </c>
      <c r="H646">
        <f>(1/(1-91/360*VLOOKUP($A646,Tbills!$B$4:$C$974,2,1)/100))^((1)/91)-1</f>
        <v>1.3317357283559872E-4</v>
      </c>
      <c r="I646" s="2">
        <f t="shared" si="89"/>
        <v>42172.828884376991</v>
      </c>
      <c r="L646">
        <f t="shared" si="83"/>
        <v>14324487818.599339</v>
      </c>
      <c r="O646">
        <f t="shared" si="84"/>
        <v>19697683.769886345</v>
      </c>
      <c r="R646">
        <f t="shared" si="85"/>
        <v>16.95068910658582</v>
      </c>
      <c r="U646" s="2">
        <f t="shared" si="86"/>
        <v>167.15328149289218</v>
      </c>
      <c r="X646">
        <f t="shared" si="87"/>
        <v>31.76762421524435</v>
      </c>
      <c r="AB646">
        <f t="shared" si="88"/>
        <v>39087.701069082999</v>
      </c>
      <c r="AE646">
        <f>ROW()</f>
        <v>646</v>
      </c>
      <c r="AF646">
        <f t="shared" si="82"/>
        <v>0.89228418640183349</v>
      </c>
      <c r="AG646">
        <f>AG645*(1-(AG$1+AG$5))^($A646-$A645)*(1+2*(E646/E645-1))</f>
        <v>2752099135.7585282</v>
      </c>
      <c r="AK646">
        <f t="shared" si="90"/>
        <v>13.096737140686301</v>
      </c>
      <c r="AO646">
        <f>AO645*(1-AO$1+H645)^($A646-$A645)*(2-E646/E645)</f>
        <v>12.007606528510932</v>
      </c>
    </row>
    <row r="647" spans="1:41" x14ac:dyDescent="0.25">
      <c r="A647" s="1">
        <v>39000</v>
      </c>
      <c r="B647" s="12">
        <v>11.52</v>
      </c>
      <c r="C647" s="12">
        <v>13.08</v>
      </c>
      <c r="D647">
        <v>62600.81</v>
      </c>
      <c r="E647">
        <v>60257.67</v>
      </c>
      <c r="F647">
        <v>91020.41</v>
      </c>
      <c r="G647">
        <v>87619.17</v>
      </c>
      <c r="H647">
        <f>(1/(1-91/360*VLOOKUP($A647,Tbills!$B$4:$C$974,2,1)/100))^((1)/91)-1</f>
        <v>1.3556405100367819E-4</v>
      </c>
      <c r="I647" s="2">
        <f t="shared" si="89"/>
        <v>41046.906927647477</v>
      </c>
      <c r="L647">
        <f t="shared" si="83"/>
        <v>13557711664.466576</v>
      </c>
      <c r="O647">
        <f t="shared" si="84"/>
        <v>18904984.703183502</v>
      </c>
      <c r="R647">
        <f t="shared" si="85"/>
        <v>17.177113502606797</v>
      </c>
      <c r="U647" s="2">
        <f t="shared" si="86"/>
        <v>164.64125068177586</v>
      </c>
      <c r="X647">
        <f t="shared" si="87"/>
        <v>32.251685197810062</v>
      </c>
      <c r="AB647">
        <f t="shared" si="88"/>
        <v>38038.539878164454</v>
      </c>
      <c r="AE647">
        <f>ROW()</f>
        <v>647</v>
      </c>
      <c r="AF647">
        <f t="shared" ref="AF647:AF710" si="91">B647/C647</f>
        <v>0.88073394495412838</v>
      </c>
      <c r="AG647">
        <f>AG646*(1-(AG$1+AG$5))^($A647-$A646)*(1+2*(E647/E646-1))</f>
        <v>2604458784.3096704</v>
      </c>
      <c r="AK647">
        <f t="shared" si="90"/>
        <v>13.447198697435656</v>
      </c>
      <c r="AO647">
        <f>AO646*(1-AO$1+H646)^($A647-$A646)*(2-E647/E646)</f>
        <v>12.33068373427408</v>
      </c>
    </row>
    <row r="648" spans="1:41" x14ac:dyDescent="0.25">
      <c r="A648" s="1">
        <v>39001</v>
      </c>
      <c r="B648" s="12">
        <v>11.62</v>
      </c>
      <c r="C648" s="12">
        <v>13.15</v>
      </c>
      <c r="D648">
        <v>61767.24</v>
      </c>
      <c r="E648">
        <v>59447.13</v>
      </c>
      <c r="F648">
        <v>90812.75</v>
      </c>
      <c r="G648">
        <v>87407.39</v>
      </c>
      <c r="H648">
        <f>(1/(1-91/360*VLOOKUP($A648,Tbills!$B$4:$C$974,2,1)/100))^((1)/91)-1</f>
        <v>1.3556405100367819E-4</v>
      </c>
      <c r="I648" s="2">
        <f t="shared" si="89"/>
        <v>40499.353450752846</v>
      </c>
      <c r="L648">
        <f t="shared" ref="L648:L711" si="92">L647*(1-L$1+H648)^($A648-$A647)*(1+2*(E648/E647-1))</f>
        <v>13194167867.464022</v>
      </c>
      <c r="O648">
        <f t="shared" ref="O648:O711" si="93">O647*(1-(O$1+O$5))^($A648-$A647)*(1+1.5*(E648/E647-1))</f>
        <v>18522917.4348513</v>
      </c>
      <c r="R648">
        <f t="shared" ref="R648:R711" si="94">R647*(1-IF($A648&lt;=R643,R$1,R$1+IF(AND(WEEKDAY($A648)&lt;&gt;1,WEEKDAY($A648)&lt;&gt;7),S$1,0)))^($A648-$A647)*(1-0.5*(E648/E647-1))</f>
        <v>17.291858464325916</v>
      </c>
      <c r="U648" s="2">
        <f t="shared" ref="U648:U711" si="95">U647*$F648/$F647*(1-U$1)^($A648-$A647)</f>
        <v>164.26162183213992</v>
      </c>
      <c r="X648">
        <f t="shared" ref="X648:X711" si="96">X647*(1-X$1+H648)^($A648-$A647)*(2-G648/G647)</f>
        <v>32.332826147936139</v>
      </c>
      <c r="AB648">
        <f t="shared" ref="AB648:AB711" si="97">AB647*$E648/$E647*(1-(AB$1+AB$5+IF(AND(WEEKDAY(A648)&lt;&gt;1,WEEKDAY(A648)&lt;&gt;7),IF(A648&lt;AC$2,AC$1,AC$3),0)))^($A648-$A647)</f>
        <v>37525.566213852566</v>
      </c>
      <c r="AE648">
        <f>ROW()</f>
        <v>648</v>
      </c>
      <c r="AF648">
        <f t="shared" si="91"/>
        <v>0.88365019011406831</v>
      </c>
      <c r="AG648">
        <f>AG647*(1-(AG$1+AG$5))^($A648-$A647)*(1+2*(E648/E647-1))</f>
        <v>2534307011.3373961</v>
      </c>
      <c r="AK648">
        <f t="shared" si="90"/>
        <v>13.627445376917318</v>
      </c>
      <c r="AO648">
        <f>AO647*(1-AO$1+H647)^($A648-$A647)*(2-E648/E647)</f>
        <v>12.497778524026884</v>
      </c>
    </row>
    <row r="649" spans="1:41" x14ac:dyDescent="0.25">
      <c r="A649" s="1">
        <v>39002</v>
      </c>
      <c r="B649" s="12">
        <v>11.09</v>
      </c>
      <c r="C649" s="12">
        <v>12.66</v>
      </c>
      <c r="D649">
        <v>60417.46</v>
      </c>
      <c r="E649">
        <v>58139.99</v>
      </c>
      <c r="F649">
        <v>89518.07</v>
      </c>
      <c r="G649">
        <v>86149.41</v>
      </c>
      <c r="H649">
        <f>(1/(1-91/360*VLOOKUP($A649,Tbills!$B$4:$C$974,2,1)/100))^((1)/91)-1</f>
        <v>1.3556405100367819E-4</v>
      </c>
      <c r="I649" s="2">
        <f t="shared" ref="I649:I712" si="98">I648*$D649/$D648*(1-I$1)^($A649-$A648)</f>
        <v>39613.367924135397</v>
      </c>
      <c r="L649">
        <f t="shared" si="92"/>
        <v>12615073591.615572</v>
      </c>
      <c r="O649">
        <f t="shared" si="93"/>
        <v>17911383.248232778</v>
      </c>
      <c r="R649">
        <f t="shared" si="94"/>
        <v>17.481177276109154</v>
      </c>
      <c r="U649" s="2">
        <f t="shared" si="95"/>
        <v>161.91586331484186</v>
      </c>
      <c r="X649">
        <f t="shared" si="96"/>
        <v>32.80139810194084</v>
      </c>
      <c r="AB649">
        <f t="shared" si="97"/>
        <v>36699.164082789743</v>
      </c>
      <c r="AE649">
        <f>ROW()</f>
        <v>649</v>
      </c>
      <c r="AF649">
        <f t="shared" si="91"/>
        <v>0.87598736176935232</v>
      </c>
      <c r="AG649">
        <f>AG648*(1-(AG$1+AG$5))^($A649-$A648)*(1+2*(E649/E648-1))</f>
        <v>2422775271.9414673</v>
      </c>
      <c r="AK649">
        <f t="shared" ref="AK649:AK712" si="99">AK648*(1-IF($A649&lt;=AK644,AK$1,AK$1+IF(AND(WEEKDAY($A649)&lt;&gt;1,WEEKDAY($A649)&lt;&gt;7),AL$1,0)))^($A649-$A648)*(2-$E649/$E648)</f>
        <v>13.926440770580205</v>
      </c>
      <c r="AO649">
        <f>AO648*(1-AO$1+H648)^($A649-$A648)*(2-E649/E648)</f>
        <v>12.773842240738686</v>
      </c>
    </row>
    <row r="650" spans="1:41" x14ac:dyDescent="0.25">
      <c r="A650" s="1">
        <v>39003</v>
      </c>
      <c r="B650" s="12">
        <v>10.75</v>
      </c>
      <c r="C650" s="12">
        <v>12.32</v>
      </c>
      <c r="D650">
        <v>59610.51</v>
      </c>
      <c r="E650">
        <v>57355.58</v>
      </c>
      <c r="F650">
        <v>88474.99</v>
      </c>
      <c r="G650">
        <v>85133.9</v>
      </c>
      <c r="H650">
        <f>(1/(1-91/360*VLOOKUP($A650,Tbills!$B$4:$C$974,2,1)/100))^((1)/91)-1</f>
        <v>1.3556405100367819E-4</v>
      </c>
      <c r="I650" s="2">
        <f t="shared" si="98"/>
        <v>39083.329323835584</v>
      </c>
      <c r="L650">
        <f t="shared" si="92"/>
        <v>12275783966.607807</v>
      </c>
      <c r="O650">
        <f t="shared" si="93"/>
        <v>17548308.114031848</v>
      </c>
      <c r="R650">
        <f t="shared" si="94"/>
        <v>17.598307505390746</v>
      </c>
      <c r="U650" s="2">
        <f t="shared" si="95"/>
        <v>160.02528965160536</v>
      </c>
      <c r="X650">
        <f t="shared" si="96"/>
        <v>33.191325258844081</v>
      </c>
      <c r="AB650">
        <f t="shared" si="97"/>
        <v>36202.766013783577</v>
      </c>
      <c r="AE650">
        <f>ROW()</f>
        <v>650</v>
      </c>
      <c r="AF650">
        <f t="shared" si="91"/>
        <v>0.87256493506493504</v>
      </c>
      <c r="AG650">
        <f>AG649*(1-(AG$1+AG$5))^($A650-$A649)*(1+2*(E650/E649-1))</f>
        <v>2357320891.737999</v>
      </c>
      <c r="AK650">
        <f t="shared" si="99"/>
        <v>14.113675397642217</v>
      </c>
      <c r="AO650">
        <f>AO649*(1-AO$1+H649)^($A650-$A649)*(2-E650/E649)</f>
        <v>12.94745988628687</v>
      </c>
    </row>
    <row r="651" spans="1:41" x14ac:dyDescent="0.25">
      <c r="A651" s="1">
        <v>39006</v>
      </c>
      <c r="B651" s="12">
        <v>11.09</v>
      </c>
      <c r="C651" s="12">
        <v>12.55</v>
      </c>
      <c r="D651">
        <v>58222.43</v>
      </c>
      <c r="E651">
        <v>55996.68</v>
      </c>
      <c r="F651">
        <v>87305.3</v>
      </c>
      <c r="G651">
        <v>83973.75</v>
      </c>
      <c r="H651">
        <f>(1/(1-91/360*VLOOKUP($A651,Tbills!$B$4:$C$974,2,1)/100))^((1)/91)-1</f>
        <v>1.3809571860834424E-4</v>
      </c>
      <c r="I651" s="2">
        <f t="shared" si="98"/>
        <v>38170.449363167187</v>
      </c>
      <c r="L651">
        <f t="shared" si="92"/>
        <v>11697353797.532688</v>
      </c>
      <c r="O651">
        <f t="shared" si="93"/>
        <v>16922950.882464767</v>
      </c>
      <c r="R651">
        <f t="shared" si="94"/>
        <v>17.80436712060035</v>
      </c>
      <c r="U651" s="2">
        <f t="shared" si="95"/>
        <v>157.89811282521876</v>
      </c>
      <c r="X651">
        <f t="shared" si="96"/>
        <v>33.653841375629128</v>
      </c>
      <c r="AB651">
        <f t="shared" si="97"/>
        <v>35341.333348446991</v>
      </c>
      <c r="AE651">
        <f>ROW()</f>
        <v>651</v>
      </c>
      <c r="AF651">
        <f t="shared" si="91"/>
        <v>0.8836653386454183</v>
      </c>
      <c r="AG651">
        <f>AG650*(1-(AG$1+AG$5))^($A651-$A650)*(1+2*(E651/E650-1))</f>
        <v>2245391985.98628</v>
      </c>
      <c r="AK651">
        <f t="shared" si="99"/>
        <v>14.446045694129348</v>
      </c>
      <c r="AO651">
        <f>AO650*(1-AO$1+H650)^($A651-$A650)*(2-E651/E650)</f>
        <v>13.258138338426626</v>
      </c>
    </row>
    <row r="652" spans="1:41" x14ac:dyDescent="0.25">
      <c r="A652" s="1">
        <v>39007</v>
      </c>
      <c r="B652" s="12">
        <v>11.75</v>
      </c>
      <c r="C652" s="12">
        <v>12.98</v>
      </c>
      <c r="D652">
        <v>58997.2</v>
      </c>
      <c r="E652">
        <v>56734.1</v>
      </c>
      <c r="F652">
        <v>88018.96</v>
      </c>
      <c r="G652">
        <v>84648.58</v>
      </c>
      <c r="H652">
        <f>(1/(1-91/360*VLOOKUP($A652,Tbills!$B$4:$C$974,2,1)/100))^((1)/91)-1</f>
        <v>1.3809571860834424E-4</v>
      </c>
      <c r="I652" s="2">
        <f t="shared" si="98"/>
        <v>38677.443119703159</v>
      </c>
      <c r="L652">
        <f t="shared" si="92"/>
        <v>12006553773.384205</v>
      </c>
      <c r="O652">
        <f t="shared" si="93"/>
        <v>17256656.720991943</v>
      </c>
      <c r="R652">
        <f t="shared" si="94"/>
        <v>17.686334754250019</v>
      </c>
      <c r="U652" s="2">
        <f t="shared" si="95"/>
        <v>159.18493829611529</v>
      </c>
      <c r="X652">
        <f t="shared" si="96"/>
        <v>33.386767690693624</v>
      </c>
      <c r="AB652">
        <f t="shared" si="97"/>
        <v>35805.494788033451</v>
      </c>
      <c r="AE652">
        <f>ROW()</f>
        <v>652</v>
      </c>
      <c r="AF652">
        <f t="shared" si="91"/>
        <v>0.90523882896764252</v>
      </c>
      <c r="AG652">
        <f>AG651*(1-(AG$1+AG$5))^($A652-$A651)*(1+2*(E652/E651-1))</f>
        <v>2304453438.2034464</v>
      </c>
      <c r="AK652">
        <f t="shared" si="99"/>
        <v>14.255141821302439</v>
      </c>
      <c r="AO652">
        <f>AO651*(1-AO$1+H651)^($A652-$A651)*(2-E652/E651)</f>
        <v>13.084864849991883</v>
      </c>
    </row>
    <row r="653" spans="1:41" x14ac:dyDescent="0.25">
      <c r="A653" s="1">
        <v>39008</v>
      </c>
      <c r="B653" s="12">
        <v>11.34</v>
      </c>
      <c r="C653" s="12">
        <v>12.74</v>
      </c>
      <c r="D653">
        <v>58725.52</v>
      </c>
      <c r="E653">
        <v>56465.01</v>
      </c>
      <c r="F653">
        <v>87381.64</v>
      </c>
      <c r="G653">
        <v>84023.97</v>
      </c>
      <c r="H653">
        <f>(1/(1-91/360*VLOOKUP($A653,Tbills!$B$4:$C$974,2,1)/100))^((1)/91)-1</f>
        <v>1.3809571860834424E-4</v>
      </c>
      <c r="I653" s="2">
        <f t="shared" si="98"/>
        <v>38498.396123885337</v>
      </c>
      <c r="L653">
        <f t="shared" si="92"/>
        <v>11893764246.991114</v>
      </c>
      <c r="O653">
        <f t="shared" si="93"/>
        <v>17133306.773636982</v>
      </c>
      <c r="R653">
        <f t="shared" si="94"/>
        <v>17.727476507332355</v>
      </c>
      <c r="U653" s="2">
        <f t="shared" si="95"/>
        <v>158.02847250352167</v>
      </c>
      <c r="X653">
        <f t="shared" si="96"/>
        <v>33.636524592609838</v>
      </c>
      <c r="AB653">
        <f t="shared" si="97"/>
        <v>35634.426784196636</v>
      </c>
      <c r="AE653">
        <f>ROW()</f>
        <v>653</v>
      </c>
      <c r="AF653">
        <f t="shared" si="91"/>
        <v>0.89010989010989006</v>
      </c>
      <c r="AG653">
        <f>AG652*(1-(AG$1+AG$5))^($A653-$A652)*(1+2*(E653/E652-1))</f>
        <v>2282516459.3201036</v>
      </c>
      <c r="AK653">
        <f t="shared" si="99"/>
        <v>14.322086912919911</v>
      </c>
      <c r="AO653">
        <f>AO652*(1-AO$1+H652)^($A653-$A652)*(2-E653/E652)</f>
        <v>13.148255679797286</v>
      </c>
    </row>
    <row r="654" spans="1:41" x14ac:dyDescent="0.25">
      <c r="A654" s="1">
        <v>39009</v>
      </c>
      <c r="B654" s="12">
        <v>10.9</v>
      </c>
      <c r="C654" s="12">
        <v>12.48</v>
      </c>
      <c r="D654">
        <v>58399.12</v>
      </c>
      <c r="E654">
        <v>56143.37</v>
      </c>
      <c r="F654">
        <v>85826.79</v>
      </c>
      <c r="G654">
        <v>82517.259999999995</v>
      </c>
      <c r="H654">
        <f>(1/(1-91/360*VLOOKUP($A654,Tbills!$B$4:$C$974,2,1)/100))^((1)/91)-1</f>
        <v>1.3809571860834424E-4</v>
      </c>
      <c r="I654" s="2">
        <f t="shared" si="98"/>
        <v>38283.486194014375</v>
      </c>
      <c r="L654">
        <f t="shared" si="92"/>
        <v>11759356265.797035</v>
      </c>
      <c r="O654">
        <f t="shared" si="93"/>
        <v>16986340.399715718</v>
      </c>
      <c r="R654">
        <f t="shared" si="94"/>
        <v>17.77716310114759</v>
      </c>
      <c r="U654" s="2">
        <f t="shared" si="95"/>
        <v>155.21276331581822</v>
      </c>
      <c r="X654">
        <f t="shared" si="96"/>
        <v>34.24315357234417</v>
      </c>
      <c r="AB654">
        <f t="shared" si="97"/>
        <v>35430.208113253415</v>
      </c>
      <c r="AE654">
        <f>ROW()</f>
        <v>654</v>
      </c>
      <c r="AF654">
        <f t="shared" si="91"/>
        <v>0.8733974358974359</v>
      </c>
      <c r="AG654">
        <f>AG653*(1-(AG$1+AG$5))^($A654-$A653)*(1+2*(E654/E653-1))</f>
        <v>2256436753.218894</v>
      </c>
      <c r="AK654">
        <f t="shared" si="99"/>
        <v>14.402998545685614</v>
      </c>
      <c r="AO654">
        <f>AO653*(1-AO$1+H653)^($A654-$A653)*(2-E654/E653)</f>
        <v>13.224488692727956</v>
      </c>
    </row>
    <row r="655" spans="1:41" x14ac:dyDescent="0.25">
      <c r="A655" s="1">
        <v>39010</v>
      </c>
      <c r="B655" s="12">
        <v>10.63</v>
      </c>
      <c r="C655" s="12">
        <v>12.09</v>
      </c>
      <c r="D655">
        <v>57319.38</v>
      </c>
      <c r="E655">
        <v>55097.58</v>
      </c>
      <c r="F655">
        <v>84478.36</v>
      </c>
      <c r="G655">
        <v>81209.440000000002</v>
      </c>
      <c r="H655">
        <f>(1/(1-91/360*VLOOKUP($A655,Tbills!$B$4:$C$974,2,1)/100))^((1)/91)-1</f>
        <v>1.3809571860834424E-4</v>
      </c>
      <c r="I655" s="2">
        <f t="shared" si="98"/>
        <v>37574.747460931787</v>
      </c>
      <c r="L655">
        <f t="shared" si="92"/>
        <v>11322321723.370754</v>
      </c>
      <c r="O655">
        <f t="shared" si="93"/>
        <v>16511173.753417427</v>
      </c>
      <c r="R655">
        <f t="shared" si="94"/>
        <v>17.941920778898165</v>
      </c>
      <c r="U655" s="2">
        <f t="shared" si="95"/>
        <v>152.77048082317418</v>
      </c>
      <c r="X655">
        <f t="shared" si="96"/>
        <v>34.789392130482391</v>
      </c>
      <c r="AB655">
        <f t="shared" si="97"/>
        <v>34769.032661469551</v>
      </c>
      <c r="AE655">
        <f>ROW()</f>
        <v>655</v>
      </c>
      <c r="AF655">
        <f t="shared" si="91"/>
        <v>0.87923904052936319</v>
      </c>
      <c r="AG655">
        <f>AG654*(1-(AG$1+AG$5))^($A655-$A654)*(1+2*(E655/E654-1))</f>
        <v>2172301653.7576847</v>
      </c>
      <c r="AK655">
        <f t="shared" si="99"/>
        <v>14.670601789920768</v>
      </c>
      <c r="AO655">
        <f>AO654*(1-AO$1+H654)^($A655-$A654)*(2-E655/E654)</f>
        <v>13.472185024802737</v>
      </c>
    </row>
    <row r="656" spans="1:41" x14ac:dyDescent="0.25">
      <c r="A656" s="1">
        <v>39013</v>
      </c>
      <c r="B656" s="12">
        <v>11.08</v>
      </c>
      <c r="C656" s="12">
        <v>12.33</v>
      </c>
      <c r="D656">
        <v>55959.88</v>
      </c>
      <c r="E656">
        <v>53767.95</v>
      </c>
      <c r="F656">
        <v>84861.52</v>
      </c>
      <c r="G656">
        <v>81544.13</v>
      </c>
      <c r="H656">
        <f>(1/(1-91/360*VLOOKUP($A656,Tbills!$B$4:$C$974,2,1)/100))^((1)/91)-1</f>
        <v>1.3950245540850226E-4</v>
      </c>
      <c r="I656" s="2">
        <f t="shared" si="98"/>
        <v>36680.866930737269</v>
      </c>
      <c r="L656">
        <f t="shared" si="92"/>
        <v>10778903619.937532</v>
      </c>
      <c r="O656">
        <f t="shared" si="93"/>
        <v>15911886.718853969</v>
      </c>
      <c r="R656">
        <f t="shared" si="94"/>
        <v>18.15594800214782</v>
      </c>
      <c r="U656" s="2">
        <f t="shared" si="95"/>
        <v>153.4521608481605</v>
      </c>
      <c r="X656">
        <f t="shared" si="96"/>
        <v>34.656670371835446</v>
      </c>
      <c r="AB656">
        <f t="shared" si="97"/>
        <v>33926.427988321084</v>
      </c>
      <c r="AE656">
        <f>ROW()</f>
        <v>656</v>
      </c>
      <c r="AF656">
        <f t="shared" si="91"/>
        <v>0.89862124898621254</v>
      </c>
      <c r="AG656">
        <f>AG655*(1-(AG$1+AG$5))^($A656-$A655)*(1+2*(E656/E655-1))</f>
        <v>2067247483.9097371</v>
      </c>
      <c r="AK656">
        <f t="shared" si="99"/>
        <v>15.022537564368905</v>
      </c>
      <c r="AO656">
        <f>AO655*(1-AO$1+H655)^($A656-$A655)*(2-E656/E655)</f>
        <v>13.801485044219648</v>
      </c>
    </row>
    <row r="657" spans="1:41" x14ac:dyDescent="0.25">
      <c r="A657" s="1">
        <v>39014</v>
      </c>
      <c r="B657" s="12">
        <v>10.78</v>
      </c>
      <c r="C657" s="12">
        <v>11.79</v>
      </c>
      <c r="D657">
        <v>55040.53</v>
      </c>
      <c r="E657">
        <v>52877.11</v>
      </c>
      <c r="F657">
        <v>84443.16</v>
      </c>
      <c r="G657">
        <v>81130.75</v>
      </c>
      <c r="H657">
        <f>(1/(1-91/360*VLOOKUP($A657,Tbills!$B$4:$C$974,2,1)/100))^((1)/91)-1</f>
        <v>1.3950245540850226E-4</v>
      </c>
      <c r="I657" s="2">
        <f t="shared" si="98"/>
        <v>36077.366997872588</v>
      </c>
      <c r="L657">
        <f t="shared" si="92"/>
        <v>10422711553.47072</v>
      </c>
      <c r="O657">
        <f t="shared" si="93"/>
        <v>15515916.032232238</v>
      </c>
      <c r="R657">
        <f t="shared" si="94"/>
        <v>18.305526455966312</v>
      </c>
      <c r="U657" s="2">
        <f t="shared" si="95"/>
        <v>152.69193162003089</v>
      </c>
      <c r="X657">
        <f t="shared" si="96"/>
        <v>34.835929855733376</v>
      </c>
      <c r="AB657">
        <f t="shared" si="97"/>
        <v>33363.163727978936</v>
      </c>
      <c r="AE657">
        <f>ROW()</f>
        <v>657</v>
      </c>
      <c r="AF657">
        <f t="shared" si="91"/>
        <v>0.9143341815097541</v>
      </c>
      <c r="AG657">
        <f>AG656*(1-(AG$1+AG$5))^($A657-$A656)*(1+2*(E657/E656-1))</f>
        <v>1998678847.0565839</v>
      </c>
      <c r="AK657">
        <f t="shared" si="99"/>
        <v>15.270723216060119</v>
      </c>
      <c r="AO657">
        <f>AO656*(1-AO$1+H656)^($A657-$A656)*(2-E657/E656)</f>
        <v>14.031589600956671</v>
      </c>
    </row>
    <row r="658" spans="1:41" x14ac:dyDescent="0.25">
      <c r="A658" s="1">
        <v>39015</v>
      </c>
      <c r="B658" s="12">
        <v>10.66</v>
      </c>
      <c r="C658" s="12">
        <v>11.57</v>
      </c>
      <c r="D658">
        <v>53699.9</v>
      </c>
      <c r="E658">
        <v>51581.8</v>
      </c>
      <c r="F658">
        <v>84375.54</v>
      </c>
      <c r="G658">
        <v>81054.460000000006</v>
      </c>
      <c r="H658">
        <f>(1/(1-91/360*VLOOKUP($A658,Tbills!$B$4:$C$974,2,1)/100))^((1)/91)-1</f>
        <v>1.3950245540850226E-4</v>
      </c>
      <c r="I658" s="2">
        <f t="shared" si="98"/>
        <v>35197.767182320422</v>
      </c>
      <c r="L658">
        <f t="shared" si="92"/>
        <v>9913004008.4744873</v>
      </c>
      <c r="O658">
        <f t="shared" si="93"/>
        <v>14945281.338294165</v>
      </c>
      <c r="R658">
        <f t="shared" si="94"/>
        <v>18.528900491597184</v>
      </c>
      <c r="U658" s="2">
        <f t="shared" si="95"/>
        <v>152.56593949515937</v>
      </c>
      <c r="X658">
        <f t="shared" si="96"/>
        <v>34.872261867566344</v>
      </c>
      <c r="AB658">
        <f t="shared" si="97"/>
        <v>32544.744567799342</v>
      </c>
      <c r="AE658">
        <f>ROW()</f>
        <v>658</v>
      </c>
      <c r="AF658">
        <f t="shared" si="91"/>
        <v>0.9213483146067416</v>
      </c>
      <c r="AG658">
        <f>AG657*(1-(AG$1+AG$5))^($A658-$A657)*(1+2*(E658/E657-1))</f>
        <v>1900693077.266793</v>
      </c>
      <c r="AK658">
        <f t="shared" si="99"/>
        <v>15.644075521855763</v>
      </c>
      <c r="AO658">
        <f>AO657*(1-AO$1+H657)^($A658-$A657)*(2-E658/E657)</f>
        <v>14.376789696698143</v>
      </c>
    </row>
    <row r="659" spans="1:41" x14ac:dyDescent="0.25">
      <c r="A659" s="1">
        <v>39016</v>
      </c>
      <c r="B659" s="12">
        <v>10.56</v>
      </c>
      <c r="C659" s="12">
        <v>11.36</v>
      </c>
      <c r="D659">
        <v>52519.519999999997</v>
      </c>
      <c r="E659">
        <v>50440.78</v>
      </c>
      <c r="F659">
        <v>83582.899999999994</v>
      </c>
      <c r="G659">
        <v>80281.710000000006</v>
      </c>
      <c r="H659">
        <f>(1/(1-91/360*VLOOKUP($A659,Tbills!$B$4:$C$974,2,1)/100))^((1)/91)-1</f>
        <v>1.3950245540850226E-4</v>
      </c>
      <c r="I659" s="2">
        <f t="shared" si="98"/>
        <v>34423.244042738173</v>
      </c>
      <c r="L659">
        <f t="shared" si="92"/>
        <v>9475334366.9881229</v>
      </c>
      <c r="O659">
        <f t="shared" si="93"/>
        <v>14448896.686969439</v>
      </c>
      <c r="R659">
        <f t="shared" si="94"/>
        <v>18.732988752112124</v>
      </c>
      <c r="U659" s="2">
        <f t="shared" si="95"/>
        <v>151.12902065457459</v>
      </c>
      <c r="X659">
        <f t="shared" si="96"/>
        <v>35.208333074418476</v>
      </c>
      <c r="AB659">
        <f t="shared" si="97"/>
        <v>31823.725947548715</v>
      </c>
      <c r="AE659">
        <f>ROW()</f>
        <v>659</v>
      </c>
      <c r="AF659">
        <f t="shared" si="91"/>
        <v>0.92957746478873249</v>
      </c>
      <c r="AG659">
        <f>AG658*(1-(AG$1+AG$5))^($A659-$A658)*(1+2*(E659/E658-1))</f>
        <v>1816542944.5301037</v>
      </c>
      <c r="AK659">
        <f t="shared" si="99"/>
        <v>15.989387002258363</v>
      </c>
      <c r="AO659">
        <f>AO658*(1-AO$1+H658)^($A659-$A658)*(2-E659/E658)</f>
        <v>14.69631926480197</v>
      </c>
    </row>
    <row r="660" spans="1:41" x14ac:dyDescent="0.25">
      <c r="A660" s="1">
        <v>39017</v>
      </c>
      <c r="B660" s="12">
        <v>10.8</v>
      </c>
      <c r="C660" s="12">
        <v>11.58</v>
      </c>
      <c r="D660">
        <v>52782.96</v>
      </c>
      <c r="E660">
        <v>50686.76</v>
      </c>
      <c r="F660">
        <v>83243.199999999997</v>
      </c>
      <c r="G660">
        <v>79944.23</v>
      </c>
      <c r="H660">
        <f>(1/(1-91/360*VLOOKUP($A660,Tbills!$B$4:$C$974,2,1)/100))^((1)/91)-1</f>
        <v>1.3950245540850226E-4</v>
      </c>
      <c r="I660" s="2">
        <f t="shared" si="98"/>
        <v>34595.068831636854</v>
      </c>
      <c r="L660">
        <f t="shared" si="92"/>
        <v>9568651592.909502</v>
      </c>
      <c r="O660">
        <f t="shared" si="93"/>
        <v>14554098.663139325</v>
      </c>
      <c r="R660">
        <f t="shared" si="94"/>
        <v>18.686467245330878</v>
      </c>
      <c r="U660" s="2">
        <f t="shared" si="95"/>
        <v>150.51112770256466</v>
      </c>
      <c r="X660">
        <f t="shared" si="96"/>
        <v>35.359962841600449</v>
      </c>
      <c r="AB660">
        <f t="shared" si="97"/>
        <v>31977.802894081815</v>
      </c>
      <c r="AE660">
        <f>ROW()</f>
        <v>660</v>
      </c>
      <c r="AF660">
        <f t="shared" si="91"/>
        <v>0.93264248704663222</v>
      </c>
      <c r="AG660">
        <f>AG659*(1-(AG$1+AG$5))^($A660-$A659)*(1+2*(E660/E659-1))</f>
        <v>1834198274.5797763</v>
      </c>
      <c r="AK660">
        <f t="shared" si="99"/>
        <v>15.910671922052924</v>
      </c>
      <c r="AO660">
        <f>AO659*(1-AO$1+H659)^($A660-$A659)*(2-E660/E659)</f>
        <v>14.626150313833623</v>
      </c>
    </row>
    <row r="661" spans="1:41" x14ac:dyDescent="0.25">
      <c r="A661" s="1">
        <v>39020</v>
      </c>
      <c r="B661" s="12">
        <v>11.2</v>
      </c>
      <c r="C661" s="12">
        <v>12.07</v>
      </c>
      <c r="D661">
        <v>52985.66</v>
      </c>
      <c r="E661">
        <v>50860.2</v>
      </c>
      <c r="F661">
        <v>82648.77</v>
      </c>
      <c r="G661">
        <v>79339.89</v>
      </c>
      <c r="H661">
        <f>(1/(1-91/360*VLOOKUP($A661,Tbills!$B$4:$C$974,2,1)/100))^((1)/91)-1</f>
        <v>1.390804152545666E-4</v>
      </c>
      <c r="I661" s="2">
        <f t="shared" si="98"/>
        <v>34725.382391227031</v>
      </c>
      <c r="L661">
        <f t="shared" si="92"/>
        <v>9636849100.1049442</v>
      </c>
      <c r="O661">
        <f t="shared" si="93"/>
        <v>14627321.642795015</v>
      </c>
      <c r="R661">
        <f t="shared" si="94"/>
        <v>18.651966818272513</v>
      </c>
      <c r="U661" s="2">
        <f t="shared" si="95"/>
        <v>149.42541415772834</v>
      </c>
      <c r="X661">
        <f t="shared" si="96"/>
        <v>35.638180302346768</v>
      </c>
      <c r="AB661">
        <f t="shared" si="97"/>
        <v>32083.868518869393</v>
      </c>
      <c r="AE661">
        <f>ROW()</f>
        <v>661</v>
      </c>
      <c r="AF661">
        <f t="shared" si="91"/>
        <v>0.92792046396023187</v>
      </c>
      <c r="AG661">
        <f>AG660*(1-(AG$1+AG$5))^($A661-$A660)*(1+2*(E661/E660-1))</f>
        <v>1846564104.4971046</v>
      </c>
      <c r="AK661">
        <f t="shared" si="99"/>
        <v>15.854013346191687</v>
      </c>
      <c r="AO661">
        <f>AO660*(1-AO$1+H660)^($A661-$A660)*(2-E661/E660)</f>
        <v>14.580585857311583</v>
      </c>
    </row>
    <row r="662" spans="1:41" x14ac:dyDescent="0.25">
      <c r="A662" s="1">
        <v>39021</v>
      </c>
      <c r="B662" s="12">
        <v>11.1</v>
      </c>
      <c r="C662" s="12">
        <v>11.63</v>
      </c>
      <c r="D662">
        <v>52610.62</v>
      </c>
      <c r="E662">
        <v>50493.13</v>
      </c>
      <c r="F662">
        <v>82202.75</v>
      </c>
      <c r="G662">
        <v>78900.69</v>
      </c>
      <c r="H662">
        <f>(1/(1-91/360*VLOOKUP($A662,Tbills!$B$4:$C$974,2,1)/100))^((1)/91)-1</f>
        <v>1.390804152545666E-4</v>
      </c>
      <c r="I662" s="2">
        <f t="shared" si="98"/>
        <v>34478.750485094781</v>
      </c>
      <c r="L662">
        <f t="shared" si="92"/>
        <v>9498637897.0904369</v>
      </c>
      <c r="O662">
        <f t="shared" si="93"/>
        <v>14468480.838511653</v>
      </c>
      <c r="R662">
        <f t="shared" si="94"/>
        <v>18.71842841550696</v>
      </c>
      <c r="U662" s="2">
        <f t="shared" si="95"/>
        <v>148.61540535906801</v>
      </c>
      <c r="X662">
        <f t="shared" si="96"/>
        <v>35.839120345170379</v>
      </c>
      <c r="AB662">
        <f t="shared" si="97"/>
        <v>31851.201178003077</v>
      </c>
      <c r="AE662">
        <f>ROW()</f>
        <v>662</v>
      </c>
      <c r="AF662">
        <f t="shared" si="91"/>
        <v>0.95442820292347363</v>
      </c>
      <c r="AG662">
        <f>AG661*(1-(AG$1+AG$5))^($A662-$A661)*(1+2*(E662/E661-1))</f>
        <v>1819848602.984921</v>
      </c>
      <c r="AK662">
        <f t="shared" si="99"/>
        <v>15.96769174600683</v>
      </c>
      <c r="AO662">
        <f>AO661*(1-AO$1+H661)^($A662-$A661)*(2-E662/E661)</f>
        <v>14.687316702935266</v>
      </c>
    </row>
    <row r="663" spans="1:41" x14ac:dyDescent="0.25">
      <c r="A663" s="1">
        <v>39022</v>
      </c>
      <c r="B663" s="12">
        <v>11.51</v>
      </c>
      <c r="C663" s="12">
        <v>12.12</v>
      </c>
      <c r="D663">
        <v>53761.16</v>
      </c>
      <c r="E663">
        <v>51590.34</v>
      </c>
      <c r="F663">
        <v>81591.929999999993</v>
      </c>
      <c r="G663">
        <v>78303.429999999993</v>
      </c>
      <c r="H663">
        <f>(1/(1-91/360*VLOOKUP($A663,Tbills!$B$4:$C$974,2,1)/100))^((1)/91)-1</f>
        <v>1.390804152545666E-4</v>
      </c>
      <c r="I663" s="2">
        <f t="shared" si="98"/>
        <v>35231.906098611311</v>
      </c>
      <c r="L663">
        <f t="shared" si="92"/>
        <v>9912376986.3619614</v>
      </c>
      <c r="O663">
        <f t="shared" si="93"/>
        <v>14939575.05491122</v>
      </c>
      <c r="R663">
        <f t="shared" si="94"/>
        <v>18.514216768182717</v>
      </c>
      <c r="U663" s="2">
        <f t="shared" si="95"/>
        <v>147.50749920597653</v>
      </c>
      <c r="X663">
        <f t="shared" si="96"/>
        <v>36.114100869340561</v>
      </c>
      <c r="AB663">
        <f t="shared" si="97"/>
        <v>32542.189550591316</v>
      </c>
      <c r="AE663">
        <f>ROW()</f>
        <v>663</v>
      </c>
      <c r="AF663">
        <f t="shared" si="91"/>
        <v>0.9496699669966997</v>
      </c>
      <c r="AG663">
        <f>AG662*(1-(AG$1+AG$5))^($A663-$A662)*(1+2*(E663/E662-1))</f>
        <v>1898874819.6867492</v>
      </c>
      <c r="AK663">
        <f t="shared" si="99"/>
        <v>15.61998807143797</v>
      </c>
      <c r="AO663">
        <f>AO662*(1-AO$1+H662)^($A663-$A662)*(2-E663/E662)</f>
        <v>14.369629878183368</v>
      </c>
    </row>
    <row r="664" spans="1:41" x14ac:dyDescent="0.25">
      <c r="A664" s="1">
        <v>39023</v>
      </c>
      <c r="B664" s="12">
        <v>11.42</v>
      </c>
      <c r="C664" s="12">
        <v>12.18</v>
      </c>
      <c r="D664">
        <v>54117.1</v>
      </c>
      <c r="E664">
        <v>51924.73</v>
      </c>
      <c r="F664">
        <v>81323.149999999994</v>
      </c>
      <c r="G664">
        <v>78034.59</v>
      </c>
      <c r="H664">
        <f>(1/(1-91/360*VLOOKUP($A664,Tbills!$B$4:$C$974,2,1)/100))^((1)/91)-1</f>
        <v>1.390804152545666E-4</v>
      </c>
      <c r="I664" s="2">
        <f t="shared" si="98"/>
        <v>35464.303498024216</v>
      </c>
      <c r="L664">
        <f t="shared" si="92"/>
        <v>10041816486.730112</v>
      </c>
      <c r="O664">
        <f t="shared" si="93"/>
        <v>15084316.132945655</v>
      </c>
      <c r="R664">
        <f t="shared" si="94"/>
        <v>18.45338129457323</v>
      </c>
      <c r="U664" s="2">
        <f t="shared" si="95"/>
        <v>147.01799533784668</v>
      </c>
      <c r="X664">
        <f t="shared" si="96"/>
        <v>36.241791492271851</v>
      </c>
      <c r="AB664">
        <f t="shared" si="97"/>
        <v>32751.974362461093</v>
      </c>
      <c r="AE664">
        <f>ROW()</f>
        <v>664</v>
      </c>
      <c r="AF664">
        <f t="shared" si="91"/>
        <v>0.93760262725779964</v>
      </c>
      <c r="AG664">
        <f>AG663*(1-(AG$1+AG$5))^($A664-$A663)*(1+2*(E664/E663-1))</f>
        <v>1923425645.8294787</v>
      </c>
      <c r="AK664">
        <f t="shared" si="99"/>
        <v>15.518022144533344</v>
      </c>
      <c r="AO664">
        <f>AO663*(1-AO$1+H663)^($A664-$A663)*(2-E664/E663)</f>
        <v>14.277948659252829</v>
      </c>
    </row>
    <row r="665" spans="1:41" x14ac:dyDescent="0.25">
      <c r="A665" s="1">
        <v>39024</v>
      </c>
      <c r="B665" s="12">
        <v>11.16</v>
      </c>
      <c r="C665" s="12">
        <v>12.13</v>
      </c>
      <c r="D665">
        <v>53750.61</v>
      </c>
      <c r="E665">
        <v>51565.86</v>
      </c>
      <c r="F665">
        <v>81175.11</v>
      </c>
      <c r="G665">
        <v>77881.69</v>
      </c>
      <c r="H665">
        <f>(1/(1-91/360*VLOOKUP($A665,Tbills!$B$4:$C$974,2,1)/100))^((1)/91)-1</f>
        <v>1.390804152545666E-4</v>
      </c>
      <c r="I665" s="2">
        <f t="shared" si="98"/>
        <v>35223.274447767915</v>
      </c>
      <c r="L665">
        <f t="shared" si="92"/>
        <v>9903941107.8473892</v>
      </c>
      <c r="O665">
        <f t="shared" si="93"/>
        <v>14927433.591926977</v>
      </c>
      <c r="R665">
        <f t="shared" si="94"/>
        <v>18.516313109402784</v>
      </c>
      <c r="U665" s="2">
        <f t="shared" si="95"/>
        <v>146.746786679813</v>
      </c>
      <c r="X665">
        <f t="shared" si="96"/>
        <v>36.316510528866125</v>
      </c>
      <c r="AB665">
        <f t="shared" si="97"/>
        <v>32524.479986960261</v>
      </c>
      <c r="AE665">
        <f>ROW()</f>
        <v>665</v>
      </c>
      <c r="AF665">
        <f t="shared" si="91"/>
        <v>0.92003297609233303</v>
      </c>
      <c r="AG665">
        <f>AG664*(1-(AG$1+AG$5))^($A665-$A664)*(1+2*(E665/E664-1))</f>
        <v>1896774788.0060441</v>
      </c>
      <c r="AK665">
        <f t="shared" si="99"/>
        <v>15.624544879632552</v>
      </c>
      <c r="AO665">
        <f>AO664*(1-AO$1+H664)^($A665-$A664)*(2-E665/E664)</f>
        <v>14.378096333633934</v>
      </c>
    </row>
    <row r="666" spans="1:41" x14ac:dyDescent="0.25">
      <c r="A666" s="1">
        <v>39027</v>
      </c>
      <c r="B666" s="12">
        <v>11.16</v>
      </c>
      <c r="C666" s="12">
        <v>11.62</v>
      </c>
      <c r="D666">
        <v>51943.28</v>
      </c>
      <c r="E666">
        <v>49810.47</v>
      </c>
      <c r="F666">
        <v>80559.38</v>
      </c>
      <c r="G666">
        <v>77258.44</v>
      </c>
      <c r="H666">
        <f>(1/(1-91/360*VLOOKUP($A666,Tbills!$B$4:$C$974,2,1)/100))^((1)/91)-1</f>
        <v>1.3851772053508071E-4</v>
      </c>
      <c r="I666" s="2">
        <f t="shared" si="98"/>
        <v>34036.424386996121</v>
      </c>
      <c r="L666">
        <f t="shared" si="92"/>
        <v>9232230903.9517746</v>
      </c>
      <c r="O666">
        <f t="shared" si="93"/>
        <v>14163768.571137881</v>
      </c>
      <c r="R666">
        <f t="shared" si="94"/>
        <v>18.828922838296499</v>
      </c>
      <c r="U666" s="2">
        <f t="shared" si="95"/>
        <v>145.62302900521306</v>
      </c>
      <c r="X666">
        <f t="shared" si="96"/>
        <v>36.618285687440597</v>
      </c>
      <c r="AB666">
        <f t="shared" si="97"/>
        <v>31414.005124153122</v>
      </c>
      <c r="AE666">
        <f>ROW()</f>
        <v>666</v>
      </c>
      <c r="AF666">
        <f t="shared" si="91"/>
        <v>0.96041308089500865</v>
      </c>
      <c r="AG666">
        <f>AG665*(1-(AG$1+AG$5))^($A666-$A665)*(1+2*(E666/E665-1))</f>
        <v>1767457182.5947857</v>
      </c>
      <c r="AK666">
        <f t="shared" si="99"/>
        <v>16.154173720752585</v>
      </c>
      <c r="AO666">
        <f>AO665*(1-AO$1+H665)^($A666-$A665)*(2-E666/E665)</f>
        <v>14.872105438217556</v>
      </c>
    </row>
    <row r="667" spans="1:41" x14ac:dyDescent="0.25">
      <c r="A667" s="1">
        <v>39028</v>
      </c>
      <c r="B667" s="12">
        <v>11.09</v>
      </c>
      <c r="C667" s="12">
        <v>11.54</v>
      </c>
      <c r="D667">
        <v>52122.879999999997</v>
      </c>
      <c r="E667">
        <v>49975.8</v>
      </c>
      <c r="F667">
        <v>79830.95</v>
      </c>
      <c r="G667">
        <v>76549.16</v>
      </c>
      <c r="H667">
        <f>(1/(1-91/360*VLOOKUP($A667,Tbills!$B$4:$C$974,2,1)/100))^((1)/91)-1</f>
        <v>1.3851772053508071E-4</v>
      </c>
      <c r="I667" s="2">
        <f t="shared" si="98"/>
        <v>34153.276528737748</v>
      </c>
      <c r="L667">
        <f t="shared" si="92"/>
        <v>9294385006.4765491</v>
      </c>
      <c r="O667">
        <f t="shared" si="93"/>
        <v>14233807.077129833</v>
      </c>
      <c r="R667">
        <f t="shared" si="94"/>
        <v>18.796824772442047</v>
      </c>
      <c r="U667" s="2">
        <f t="shared" si="95"/>
        <v>144.30276502847292</v>
      </c>
      <c r="X667">
        <f t="shared" si="96"/>
        <v>36.958216112730035</v>
      </c>
      <c r="AB667">
        <f t="shared" si="97"/>
        <v>31517.175029148795</v>
      </c>
      <c r="AE667">
        <f>ROW()</f>
        <v>667</v>
      </c>
      <c r="AF667">
        <f t="shared" si="91"/>
        <v>0.96100519930675921</v>
      </c>
      <c r="AG667">
        <f>AG666*(1-(AG$1+AG$5))^($A667-$A666)*(1+2*(E667/E666-1))</f>
        <v>1779130249.359163</v>
      </c>
      <c r="AK667">
        <f t="shared" si="99"/>
        <v>16.099805194252848</v>
      </c>
      <c r="AO667">
        <f>AO666*(1-AO$1+H666)^($A667-$A666)*(2-E667/E666)</f>
        <v>14.824247192206899</v>
      </c>
    </row>
    <row r="668" spans="1:41" x14ac:dyDescent="0.25">
      <c r="A668" s="1">
        <v>39029</v>
      </c>
      <c r="B668" s="12">
        <v>10.75</v>
      </c>
      <c r="C668" s="12">
        <v>11.3</v>
      </c>
      <c r="D668">
        <v>51183.01</v>
      </c>
      <c r="E668">
        <v>49067.73</v>
      </c>
      <c r="F668">
        <v>79154.210000000006</v>
      </c>
      <c r="G668">
        <v>75889.64</v>
      </c>
      <c r="H668">
        <f>(1/(1-91/360*VLOOKUP($A668,Tbills!$B$4:$C$974,2,1)/100))^((1)/91)-1</f>
        <v>1.3851772053508071E-4</v>
      </c>
      <c r="I668" s="2">
        <f t="shared" si="98"/>
        <v>33536.613287516906</v>
      </c>
      <c r="L668">
        <f t="shared" si="92"/>
        <v>8957459204.7721004</v>
      </c>
      <c r="O668">
        <f t="shared" si="93"/>
        <v>13845393.928685557</v>
      </c>
      <c r="R668">
        <f t="shared" si="94"/>
        <v>18.966738313047383</v>
      </c>
      <c r="U668" s="2">
        <f t="shared" si="95"/>
        <v>143.07599813637165</v>
      </c>
      <c r="X668">
        <f t="shared" si="96"/>
        <v>37.28041954508442</v>
      </c>
      <c r="AB668">
        <f t="shared" si="97"/>
        <v>30943.42295170372</v>
      </c>
      <c r="AE668">
        <f>ROW()</f>
        <v>668</v>
      </c>
      <c r="AF668">
        <f t="shared" si="91"/>
        <v>0.95132743362831851</v>
      </c>
      <c r="AG668">
        <f>AG667*(1-(AG$1+AG$5))^($A668-$A667)*(1+2*(E668/E667-1))</f>
        <v>1714418188.9724452</v>
      </c>
      <c r="AK668">
        <f t="shared" si="99"/>
        <v>16.391578305084792</v>
      </c>
      <c r="AO668">
        <f>AO667*(1-AO$1+H667)^($A668-$A667)*(2-E668/E667)</f>
        <v>15.095139120441667</v>
      </c>
    </row>
    <row r="669" spans="1:41" x14ac:dyDescent="0.25">
      <c r="A669" s="1">
        <v>39030</v>
      </c>
      <c r="B669" s="12">
        <v>11.01</v>
      </c>
      <c r="C669" s="12">
        <v>11.58</v>
      </c>
      <c r="D669">
        <v>51321.74</v>
      </c>
      <c r="E669">
        <v>49193.93</v>
      </c>
      <c r="F669">
        <v>79095.12</v>
      </c>
      <c r="G669">
        <v>75822.47</v>
      </c>
      <c r="H669">
        <f>(1/(1-91/360*VLOOKUP($A669,Tbills!$B$4:$C$974,2,1)/100))^((1)/91)-1</f>
        <v>1.3851772053508071E-4</v>
      </c>
      <c r="I669" s="2">
        <f t="shared" si="98"/>
        <v>33626.693304598601</v>
      </c>
      <c r="L669">
        <f t="shared" si="92"/>
        <v>9004375711.2006817</v>
      </c>
      <c r="O669">
        <f t="shared" si="93"/>
        <v>13898340.155836457</v>
      </c>
      <c r="R669">
        <f t="shared" si="94"/>
        <v>18.941491215173226</v>
      </c>
      <c r="U669" s="2">
        <f t="shared" si="95"/>
        <v>142.96570330724686</v>
      </c>
      <c r="X669">
        <f t="shared" si="96"/>
        <v>37.317204967674058</v>
      </c>
      <c r="AB669">
        <f t="shared" si="97"/>
        <v>31021.926429007573</v>
      </c>
      <c r="AE669">
        <f>ROW()</f>
        <v>669</v>
      </c>
      <c r="AF669">
        <f t="shared" si="91"/>
        <v>0.9507772020725388</v>
      </c>
      <c r="AG669">
        <f>AG668*(1-(AG$1+AG$5))^($A669-$A668)*(1+2*(E669/E668-1))</f>
        <v>1723178931.5658724</v>
      </c>
      <c r="AK669">
        <f t="shared" si="99"/>
        <v>16.348658421306794</v>
      </c>
      <c r="AO669">
        <f>AO668*(1-AO$1+H668)^($A669-$A668)*(2-E669/E668)</f>
        <v>15.05784378894873</v>
      </c>
    </row>
    <row r="670" spans="1:41" x14ac:dyDescent="0.25">
      <c r="A670" s="1">
        <v>39031</v>
      </c>
      <c r="B670" s="12">
        <v>10.79</v>
      </c>
      <c r="C670" s="12">
        <v>11.76</v>
      </c>
      <c r="D670">
        <v>51737.66</v>
      </c>
      <c r="E670">
        <v>49585.79</v>
      </c>
      <c r="F670">
        <v>78560.350000000006</v>
      </c>
      <c r="G670">
        <v>75299.33</v>
      </c>
      <c r="H670">
        <f>(1/(1-91/360*VLOOKUP($A670,Tbills!$B$4:$C$974,2,1)/100))^((1)/91)-1</f>
        <v>1.3851772053508071E-4</v>
      </c>
      <c r="I670" s="2">
        <f t="shared" si="98"/>
        <v>33898.383090981064</v>
      </c>
      <c r="L670">
        <f t="shared" si="92"/>
        <v>9148680130.0051479</v>
      </c>
      <c r="O670">
        <f t="shared" si="93"/>
        <v>14063929.484469328</v>
      </c>
      <c r="R670">
        <f t="shared" si="94"/>
        <v>18.865198035065951</v>
      </c>
      <c r="U670" s="2">
        <f t="shared" si="95"/>
        <v>141.99563547547535</v>
      </c>
      <c r="X670">
        <f t="shared" si="96"/>
        <v>37.578491445217999</v>
      </c>
      <c r="AB670">
        <f t="shared" si="97"/>
        <v>31267.945014413912</v>
      </c>
      <c r="AE670">
        <f>ROW()</f>
        <v>670</v>
      </c>
      <c r="AF670">
        <f t="shared" si="91"/>
        <v>0.91751700680272108</v>
      </c>
      <c r="AG670">
        <f>AG669*(1-(AG$1+AG$5))^($A670-$A669)*(1+2*(E670/E669-1))</f>
        <v>1750572304.1142759</v>
      </c>
      <c r="AK670">
        <f t="shared" si="99"/>
        <v>16.217675892564596</v>
      </c>
      <c r="AO670">
        <f>AO669*(1-AO$1+H669)^($A670-$A669)*(2-E670/E669)</f>
        <v>14.939415440104549</v>
      </c>
    </row>
    <row r="671" spans="1:41" x14ac:dyDescent="0.25">
      <c r="A671" s="1">
        <v>39034</v>
      </c>
      <c r="B671" s="12">
        <v>10.86</v>
      </c>
      <c r="C671" s="12">
        <v>11.6</v>
      </c>
      <c r="D671">
        <v>51545.78</v>
      </c>
      <c r="E671">
        <v>49381.29</v>
      </c>
      <c r="F671">
        <v>78343.12</v>
      </c>
      <c r="G671">
        <v>75059.83</v>
      </c>
      <c r="H671">
        <f>(1/(1-91/360*VLOOKUP($A671,Tbills!$B$4:$C$974,2,1)/100))^((1)/91)-1</f>
        <v>1.3851772053508071E-4</v>
      </c>
      <c r="I671" s="2">
        <f t="shared" si="98"/>
        <v>33770.193370320114</v>
      </c>
      <c r="L671">
        <f t="shared" si="92"/>
        <v>9075758953.8573761</v>
      </c>
      <c r="O671">
        <f t="shared" si="93"/>
        <v>13975513.564966846</v>
      </c>
      <c r="R671">
        <f t="shared" si="94"/>
        <v>18.901536042900016</v>
      </c>
      <c r="U671" s="2">
        <f t="shared" si="95"/>
        <v>141.59264022214683</v>
      </c>
      <c r="X671">
        <f t="shared" si="96"/>
        <v>37.709498832613022</v>
      </c>
      <c r="AB671">
        <f t="shared" si="97"/>
        <v>31135.733964935996</v>
      </c>
      <c r="AE671">
        <f>ROW()</f>
        <v>671</v>
      </c>
      <c r="AF671">
        <f t="shared" si="91"/>
        <v>0.93620689655172407</v>
      </c>
      <c r="AG671">
        <f>AG670*(1-(AG$1+AG$5))^($A671-$A670)*(1+2*(E671/E670-1))</f>
        <v>1735957494.6243706</v>
      </c>
      <c r="AK671">
        <f t="shared" si="99"/>
        <v>16.282284999589422</v>
      </c>
      <c r="AO671">
        <f>AO670*(1-AO$1+H670)^($A671-$A670)*(2-E671/E670)</f>
        <v>15.005597751464231</v>
      </c>
    </row>
    <row r="672" spans="1:41" x14ac:dyDescent="0.25">
      <c r="A672" s="1">
        <v>39035</v>
      </c>
      <c r="B672" s="12">
        <v>10.5</v>
      </c>
      <c r="C672" s="12">
        <v>11.27</v>
      </c>
      <c r="D672">
        <v>50450.63</v>
      </c>
      <c r="E672">
        <v>48325.279999999999</v>
      </c>
      <c r="F672">
        <v>78072.350000000006</v>
      </c>
      <c r="G672">
        <v>74790.009999999995</v>
      </c>
      <c r="H672">
        <f>(1/(1-91/360*VLOOKUP($A672,Tbills!$B$4:$C$974,2,1)/100))^((1)/91)-1</f>
        <v>1.3851772053508071E-4</v>
      </c>
      <c r="I672" s="2">
        <f t="shared" si="98"/>
        <v>33051.900423452753</v>
      </c>
      <c r="L672">
        <f t="shared" si="92"/>
        <v>8688402668.6255665</v>
      </c>
      <c r="O672">
        <f t="shared" si="93"/>
        <v>13526761.95242434</v>
      </c>
      <c r="R672">
        <f t="shared" si="94"/>
        <v>19.102775427118836</v>
      </c>
      <c r="U672" s="2">
        <f t="shared" si="95"/>
        <v>141.09982621949217</v>
      </c>
      <c r="X672">
        <f t="shared" si="96"/>
        <v>37.848896850508282</v>
      </c>
      <c r="AB672">
        <f t="shared" si="97"/>
        <v>30468.839563176403</v>
      </c>
      <c r="AE672">
        <f>ROW()</f>
        <v>672</v>
      </c>
      <c r="AF672">
        <f t="shared" si="91"/>
        <v>0.93167701863354035</v>
      </c>
      <c r="AG672">
        <f>AG671*(1-(AG$1+AG$5))^($A672-$A671)*(1+2*(E672/E671-1))</f>
        <v>1661655219.9929099</v>
      </c>
      <c r="AK672">
        <f t="shared" si="99"/>
        <v>16.629704163905512</v>
      </c>
      <c r="AO672">
        <f>AO671*(1-AO$1+H671)^($A672-$A671)*(2-E672/E671)</f>
        <v>15.328045879230084</v>
      </c>
    </row>
    <row r="673" spans="1:41" x14ac:dyDescent="0.25">
      <c r="A673" s="1">
        <v>39036</v>
      </c>
      <c r="B673" s="12">
        <v>10.31</v>
      </c>
      <c r="C673" s="12">
        <v>11.19</v>
      </c>
      <c r="D673">
        <v>50027.15</v>
      </c>
      <c r="E673">
        <v>47912.95</v>
      </c>
      <c r="F673">
        <v>77167.47</v>
      </c>
      <c r="G673">
        <v>73912.81</v>
      </c>
      <c r="H673">
        <f>(1/(1-91/360*VLOOKUP($A673,Tbills!$B$4:$C$974,2,1)/100))^((1)/91)-1</f>
        <v>1.3851772053508071E-4</v>
      </c>
      <c r="I673" s="2">
        <f t="shared" si="98"/>
        <v>32773.665308753378</v>
      </c>
      <c r="L673">
        <f t="shared" si="92"/>
        <v>8540933936.698041</v>
      </c>
      <c r="O673">
        <f t="shared" si="93"/>
        <v>13353188.597499279</v>
      </c>
      <c r="R673">
        <f t="shared" si="94"/>
        <v>19.183404331093712</v>
      </c>
      <c r="U673" s="2">
        <f t="shared" si="95"/>
        <v>139.46103980293529</v>
      </c>
      <c r="X673">
        <f t="shared" si="96"/>
        <v>38.296708399437343</v>
      </c>
      <c r="AB673">
        <f t="shared" si="97"/>
        <v>30207.814393675679</v>
      </c>
      <c r="AE673">
        <f>ROW()</f>
        <v>673</v>
      </c>
      <c r="AF673">
        <f t="shared" si="91"/>
        <v>0.92135835567470969</v>
      </c>
      <c r="AG673">
        <f>AG672*(1-(AG$1+AG$5))^($A673-$A672)*(1+2*(E673/E672-1))</f>
        <v>1633244408.6140916</v>
      </c>
      <c r="AK673">
        <f t="shared" si="99"/>
        <v>16.770814095886511</v>
      </c>
      <c r="AO673">
        <f>AO672*(1-AO$1+H672)^($A673-$A672)*(2-E673/E672)</f>
        <v>15.460400258549539</v>
      </c>
    </row>
    <row r="674" spans="1:41" x14ac:dyDescent="0.25">
      <c r="A674" s="1">
        <v>39037</v>
      </c>
      <c r="B674" s="12">
        <v>10.16</v>
      </c>
      <c r="C674" s="12">
        <v>11.05</v>
      </c>
      <c r="D674">
        <v>49858.74</v>
      </c>
      <c r="E674">
        <v>47745.02</v>
      </c>
      <c r="F674">
        <v>76713.899999999994</v>
      </c>
      <c r="G674">
        <v>73468.13</v>
      </c>
      <c r="H674">
        <f>(1/(1-91/360*VLOOKUP($A674,Tbills!$B$4:$C$974,2,1)/100))^((1)/91)-1</f>
        <v>1.3851772053508071E-4</v>
      </c>
      <c r="I674" s="2">
        <f t="shared" si="98"/>
        <v>32662.540509064936</v>
      </c>
      <c r="L674">
        <f t="shared" si="92"/>
        <v>8481855120.1533365</v>
      </c>
      <c r="O674">
        <f t="shared" si="93"/>
        <v>13282538.634144023</v>
      </c>
      <c r="R674">
        <f t="shared" si="94"/>
        <v>19.216153553598733</v>
      </c>
      <c r="U674" s="2">
        <f t="shared" si="95"/>
        <v>138.63794408912747</v>
      </c>
      <c r="X674">
        <f t="shared" si="96"/>
        <v>38.53102374942349</v>
      </c>
      <c r="AB674">
        <f t="shared" si="97"/>
        <v>30100.889582013864</v>
      </c>
      <c r="AE674">
        <f>ROW()</f>
        <v>674</v>
      </c>
      <c r="AF674">
        <f t="shared" si="91"/>
        <v>0.91945701357466059</v>
      </c>
      <c r="AG674">
        <f>AG673*(1-(AG$1+AG$5))^($A674-$A673)*(1+2*(E674/E673-1))</f>
        <v>1621741046.377399</v>
      </c>
      <c r="AK674">
        <f t="shared" si="99"/>
        <v>16.828810243641101</v>
      </c>
      <c r="AO674">
        <f>AO673*(1-AO$1+H673)^($A674-$A673)*(2-E674/E673)</f>
        <v>15.516162601721403</v>
      </c>
    </row>
    <row r="675" spans="1:41" x14ac:dyDescent="0.25">
      <c r="A675" s="1">
        <v>39038</v>
      </c>
      <c r="B675" s="12">
        <v>10.050000000000001</v>
      </c>
      <c r="C675" s="12">
        <v>11.1</v>
      </c>
      <c r="D675">
        <v>50229.760000000002</v>
      </c>
      <c r="E675">
        <v>48093.7</v>
      </c>
      <c r="F675">
        <v>76711.13</v>
      </c>
      <c r="G675">
        <v>73455.3</v>
      </c>
      <c r="H675">
        <f>(1/(1-91/360*VLOOKUP($A675,Tbills!$B$4:$C$974,2,1)/100))^((1)/91)-1</f>
        <v>1.3851772053508071E-4</v>
      </c>
      <c r="I675" s="2">
        <f t="shared" si="98"/>
        <v>32904.793950259664</v>
      </c>
      <c r="L675">
        <f t="shared" si="92"/>
        <v>8606543448.6269207</v>
      </c>
      <c r="O675">
        <f t="shared" si="93"/>
        <v>13427588.912051626</v>
      </c>
      <c r="R675">
        <f t="shared" si="94"/>
        <v>19.145120643953742</v>
      </c>
      <c r="U675" s="2">
        <f t="shared" si="95"/>
        <v>138.62955775924738</v>
      </c>
      <c r="X675">
        <f t="shared" si="96"/>
        <v>38.541665351409179</v>
      </c>
      <c r="AB675">
        <f t="shared" si="97"/>
        <v>30319.658060012865</v>
      </c>
      <c r="AE675">
        <f>ROW()</f>
        <v>675</v>
      </c>
      <c r="AF675">
        <f t="shared" si="91"/>
        <v>0.90540540540540548</v>
      </c>
      <c r="AG675">
        <f>AG674*(1-(AG$1+AG$5))^($A675-$A674)*(1+2*(E675/E674-1))</f>
        <v>1645372619.6420729</v>
      </c>
      <c r="AK675">
        <f t="shared" si="99"/>
        <v>16.705132021969494</v>
      </c>
      <c r="AO675">
        <f>AO674*(1-AO$1+H674)^($A675-$A674)*(2-E675/E674)</f>
        <v>15.404412550632777</v>
      </c>
    </row>
    <row r="676" spans="1:41" x14ac:dyDescent="0.25">
      <c r="A676" s="1">
        <v>39041</v>
      </c>
      <c r="B676" s="12">
        <v>9.9700000000000006</v>
      </c>
      <c r="C676" s="12">
        <v>11.28</v>
      </c>
      <c r="D676">
        <v>49374.38</v>
      </c>
      <c r="E676">
        <v>47254.71</v>
      </c>
      <c r="F676">
        <v>77018.990000000005</v>
      </c>
      <c r="G676">
        <v>73719.570000000007</v>
      </c>
      <c r="H676">
        <f>(1/(1-91/360*VLOOKUP($A676,Tbills!$B$4:$C$974,2,1)/100))^((1)/91)-1</f>
        <v>1.3809571860834424E-4</v>
      </c>
      <c r="I676" s="2">
        <f t="shared" si="98"/>
        <v>32342.0808437345</v>
      </c>
      <c r="L676">
        <f t="shared" si="92"/>
        <v>8308577720.058075</v>
      </c>
      <c r="O676">
        <f t="shared" si="93"/>
        <v>13074902.496183174</v>
      </c>
      <c r="R676">
        <f t="shared" si="94"/>
        <v>19.309494122289227</v>
      </c>
      <c r="U676" s="2">
        <f t="shared" si="95"/>
        <v>139.17572983225116</v>
      </c>
      <c r="X676">
        <f t="shared" si="96"/>
        <v>38.41465396557949</v>
      </c>
      <c r="AB676">
        <f t="shared" si="97"/>
        <v>29787.618666830593</v>
      </c>
      <c r="AE676">
        <f>ROW()</f>
        <v>676</v>
      </c>
      <c r="AF676">
        <f t="shared" si="91"/>
        <v>0.88386524822695045</v>
      </c>
      <c r="AG676">
        <f>AG675*(1-(AG$1+AG$5))^($A676-$A675)*(1+2*(E676/E675-1))</f>
        <v>1587805352.0368285</v>
      </c>
      <c r="AK676">
        <f t="shared" si="99"/>
        <v>16.994176703513173</v>
      </c>
      <c r="AO676">
        <f>AO675*(1-AO$1+H675)^($A676-$A675)*(2-E676/E675)</f>
        <v>15.677915488804144</v>
      </c>
    </row>
    <row r="677" spans="1:41" x14ac:dyDescent="0.25">
      <c r="A677" s="1">
        <v>39042</v>
      </c>
      <c r="B677" s="12">
        <v>9.9</v>
      </c>
      <c r="C677" s="12">
        <v>11.29</v>
      </c>
      <c r="D677">
        <v>49715.05</v>
      </c>
      <c r="E677">
        <v>47574.23</v>
      </c>
      <c r="F677">
        <v>77069.710000000006</v>
      </c>
      <c r="G677">
        <v>73757.929999999993</v>
      </c>
      <c r="H677">
        <f>(1/(1-91/360*VLOOKUP($A677,Tbills!$B$4:$C$974,2,1)/100))^((1)/91)-1</f>
        <v>1.3809571860834424E-4</v>
      </c>
      <c r="I677" s="2">
        <f t="shared" si="98"/>
        <v>32564.438484292565</v>
      </c>
      <c r="L677">
        <f t="shared" si="92"/>
        <v>8421719398.8667717</v>
      </c>
      <c r="O677">
        <f t="shared" si="93"/>
        <v>13207069.371643744</v>
      </c>
      <c r="R677">
        <f t="shared" si="94"/>
        <v>19.243342119144547</v>
      </c>
      <c r="U677" s="2">
        <f t="shared" si="95"/>
        <v>139.26398662775296</v>
      </c>
      <c r="X677">
        <f t="shared" si="96"/>
        <v>38.398546951246509</v>
      </c>
      <c r="AB677">
        <f t="shared" si="97"/>
        <v>29987.986669873386</v>
      </c>
      <c r="AE677">
        <f>ROW()</f>
        <v>677</v>
      </c>
      <c r="AF677">
        <f t="shared" si="91"/>
        <v>0.87688219663418965</v>
      </c>
      <c r="AG677">
        <f>AG676*(1-(AG$1+AG$5))^($A677-$A676)*(1+2*(E677/E676-1))</f>
        <v>1609223502.4759333</v>
      </c>
      <c r="AK677">
        <f t="shared" si="99"/>
        <v>16.878481802544268</v>
      </c>
      <c r="AO677">
        <f>AO676*(1-AO$1+H676)^($A677-$A676)*(2-E677/E676)</f>
        <v>15.573481314886189</v>
      </c>
    </row>
    <row r="678" spans="1:41" x14ac:dyDescent="0.25">
      <c r="A678" s="1">
        <v>39043</v>
      </c>
      <c r="B678" s="12">
        <v>10.14</v>
      </c>
      <c r="C678" s="12">
        <v>11.81</v>
      </c>
      <c r="D678">
        <v>50189.16</v>
      </c>
      <c r="E678">
        <v>48021.35</v>
      </c>
      <c r="F678">
        <v>78121.62</v>
      </c>
      <c r="G678">
        <v>74754.45</v>
      </c>
      <c r="H678">
        <f>(1/(1-91/360*VLOOKUP($A678,Tbills!$B$4:$C$974,2,1)/100))^((1)/91)-1</f>
        <v>1.3809571860834424E-4</v>
      </c>
      <c r="I678" s="2">
        <f t="shared" si="98"/>
        <v>32874.189231402168</v>
      </c>
      <c r="L678">
        <f t="shared" si="92"/>
        <v>8580817192.4122314</v>
      </c>
      <c r="O678">
        <f t="shared" si="93"/>
        <v>13392805.334148822</v>
      </c>
      <c r="R678">
        <f t="shared" si="94"/>
        <v>19.152048321527921</v>
      </c>
      <c r="U678" s="2">
        <f t="shared" si="95"/>
        <v>141.16133253091036</v>
      </c>
      <c r="X678">
        <f t="shared" si="96"/>
        <v>37.88358636152747</v>
      </c>
      <c r="AB678">
        <f t="shared" si="97"/>
        <v>30268.769369590198</v>
      </c>
      <c r="AE678">
        <f>ROW()</f>
        <v>678</v>
      </c>
      <c r="AF678">
        <f t="shared" si="91"/>
        <v>0.85859441151566473</v>
      </c>
      <c r="AG678">
        <f>AG677*(1-(AG$1+AG$5))^($A678-$A677)*(1+2*(E678/E677-1))</f>
        <v>1639416395.6923494</v>
      </c>
      <c r="AK678">
        <f t="shared" si="99"/>
        <v>16.719072929343277</v>
      </c>
      <c r="AO678">
        <f>AO677*(1-AO$1+H677)^($A678-$A677)*(2-E678/E677)</f>
        <v>15.428675872723415</v>
      </c>
    </row>
    <row r="679" spans="1:41" x14ac:dyDescent="0.25">
      <c r="A679" s="1">
        <v>39045</v>
      </c>
      <c r="B679" s="12">
        <v>10.73</v>
      </c>
      <c r="C679" s="12">
        <v>12.43</v>
      </c>
      <c r="D679">
        <v>50785.14</v>
      </c>
      <c r="E679">
        <v>48578.32</v>
      </c>
      <c r="F679">
        <v>79044.600000000006</v>
      </c>
      <c r="G679">
        <v>75617</v>
      </c>
      <c r="H679">
        <f>(1/(1-91/360*VLOOKUP($A679,Tbills!$B$4:$C$974,2,1)/100))^((1)/91)-1</f>
        <v>1.3809571860834424E-4</v>
      </c>
      <c r="I679" s="2">
        <f t="shared" si="98"/>
        <v>33262.937371206346</v>
      </c>
      <c r="L679">
        <f t="shared" si="92"/>
        <v>8781495600.6917324</v>
      </c>
      <c r="O679">
        <f t="shared" si="93"/>
        <v>13624889.332117271</v>
      </c>
      <c r="R679">
        <f t="shared" si="94"/>
        <v>19.039260453060333</v>
      </c>
      <c r="U679" s="2">
        <f t="shared" si="95"/>
        <v>142.82213971551818</v>
      </c>
      <c r="X679">
        <f t="shared" si="96"/>
        <v>37.454041503634635</v>
      </c>
      <c r="AB679">
        <f t="shared" si="97"/>
        <v>30617.703057656861</v>
      </c>
      <c r="AE679">
        <f>ROW()</f>
        <v>679</v>
      </c>
      <c r="AF679">
        <f t="shared" si="91"/>
        <v>0.86323411102172165</v>
      </c>
      <c r="AG679">
        <f>AG678*(1-(AG$1+AG$5))^($A679-$A678)*(1+2*(E679/E678-1))</f>
        <v>1677332500.2230434</v>
      </c>
      <c r="AK679">
        <f t="shared" si="99"/>
        <v>16.523619427397247</v>
      </c>
      <c r="AO679">
        <f>AO678*(1-AO$1+H678)^($A679-$A678)*(2-E679/E678)</f>
        <v>15.252812121972706</v>
      </c>
    </row>
    <row r="680" spans="1:41" x14ac:dyDescent="0.25">
      <c r="A680" s="1">
        <v>39048</v>
      </c>
      <c r="B680" s="12">
        <v>12.3</v>
      </c>
      <c r="C680" s="12">
        <v>13.42</v>
      </c>
      <c r="D680">
        <v>53723.76</v>
      </c>
      <c r="E680">
        <v>51369.11</v>
      </c>
      <c r="F680">
        <v>80368.92</v>
      </c>
      <c r="G680">
        <v>76852.56</v>
      </c>
      <c r="H680">
        <f>(1/(1-91/360*VLOOKUP($A680,Tbills!$B$4:$C$974,2,1)/100))^((1)/91)-1</f>
        <v>1.3711111114722563E-4</v>
      </c>
      <c r="I680" s="2">
        <f t="shared" si="98"/>
        <v>35185.082612806844</v>
      </c>
      <c r="L680">
        <f t="shared" si="92"/>
        <v>9793176625.8876286</v>
      </c>
      <c r="O680">
        <f t="shared" si="93"/>
        <v>14797503.594953528</v>
      </c>
      <c r="R680">
        <f t="shared" si="94"/>
        <v>18.489856698952487</v>
      </c>
      <c r="U680" s="2">
        <f t="shared" si="95"/>
        <v>145.20437176234694</v>
      </c>
      <c r="X680">
        <f t="shared" si="96"/>
        <v>36.853120772151058</v>
      </c>
      <c r="AB680">
        <f t="shared" si="97"/>
        <v>32373.282041255119</v>
      </c>
      <c r="AE680">
        <f>ROW()</f>
        <v>680</v>
      </c>
      <c r="AF680">
        <f t="shared" si="91"/>
        <v>0.91654247391952315</v>
      </c>
      <c r="AG680">
        <f>AG679*(1-(AG$1+AG$5))^($A680-$A679)*(1+2*(E680/E679-1))</f>
        <v>1869866574.5752742</v>
      </c>
      <c r="AK680">
        <f t="shared" si="99"/>
        <v>15.572173180222729</v>
      </c>
      <c r="AO680">
        <f>AO679*(1-AO$1+H679)^($A680-$A679)*(2-E680/E679)</f>
        <v>14.380910147363005</v>
      </c>
    </row>
    <row r="681" spans="1:41" x14ac:dyDescent="0.25">
      <c r="A681" s="1">
        <v>39049</v>
      </c>
      <c r="B681" s="12">
        <v>11.62</v>
      </c>
      <c r="C681" s="12">
        <v>12.98</v>
      </c>
      <c r="D681">
        <v>51837.96</v>
      </c>
      <c r="E681">
        <v>49558.92</v>
      </c>
      <c r="F681">
        <v>79690.31</v>
      </c>
      <c r="G681">
        <v>76193.100000000006</v>
      </c>
      <c r="H681">
        <f>(1/(1-91/360*VLOOKUP($A681,Tbills!$B$4:$C$974,2,1)/100))^((1)/91)-1</f>
        <v>1.3711111114722563E-4</v>
      </c>
      <c r="I681" s="2">
        <f t="shared" si="98"/>
        <v>33949.195502004834</v>
      </c>
      <c r="L681">
        <f t="shared" si="92"/>
        <v>9103812051.7325344</v>
      </c>
      <c r="O681">
        <f t="shared" si="93"/>
        <v>14014860.075313998</v>
      </c>
      <c r="R681">
        <f t="shared" si="94"/>
        <v>18.814787067205415</v>
      </c>
      <c r="U681" s="2">
        <f t="shared" si="95"/>
        <v>143.97480080116821</v>
      </c>
      <c r="X681">
        <f t="shared" si="96"/>
        <v>37.173073308988279</v>
      </c>
      <c r="AB681">
        <f t="shared" si="97"/>
        <v>31231.394857521489</v>
      </c>
      <c r="AE681">
        <f>ROW()</f>
        <v>681</v>
      </c>
      <c r="AF681">
        <f t="shared" si="91"/>
        <v>0.89522342064714933</v>
      </c>
      <c r="AG681">
        <f>AG680*(1-(AG$1+AG$5))^($A681-$A680)*(1+2*(E681/E680-1))</f>
        <v>1738023988.8370543</v>
      </c>
      <c r="AK681">
        <f t="shared" si="99"/>
        <v>16.120168314335281</v>
      </c>
      <c r="AO681">
        <f>AO680*(1-AO$1+H680)^($A681-$A680)*(2-E681/E680)</f>
        <v>14.889167967354844</v>
      </c>
    </row>
    <row r="682" spans="1:41" x14ac:dyDescent="0.25">
      <c r="A682" s="1">
        <v>39050</v>
      </c>
      <c r="B682" s="12">
        <v>10.83</v>
      </c>
      <c r="C682" s="12">
        <v>12.31</v>
      </c>
      <c r="D682">
        <v>49831.94</v>
      </c>
      <c r="E682">
        <v>47634.3</v>
      </c>
      <c r="F682">
        <v>79198.03</v>
      </c>
      <c r="G682">
        <v>75711.98</v>
      </c>
      <c r="H682">
        <f>(1/(1-91/360*VLOOKUP($A682,Tbills!$B$4:$C$974,2,1)/100))^((1)/91)-1</f>
        <v>1.3711111114722563E-4</v>
      </c>
      <c r="I682" s="2">
        <f t="shared" si="98"/>
        <v>32634.637287222831</v>
      </c>
      <c r="L682">
        <f t="shared" si="92"/>
        <v>8397490917.2761602</v>
      </c>
      <c r="O682">
        <f t="shared" si="93"/>
        <v>13198014.94796478</v>
      </c>
      <c r="R682">
        <f t="shared" si="94"/>
        <v>19.179256023482431</v>
      </c>
      <c r="U682" s="2">
        <f t="shared" si="95"/>
        <v>143.08191998539309</v>
      </c>
      <c r="X682">
        <f t="shared" si="96"/>
        <v>37.411547480604767</v>
      </c>
      <c r="AB682">
        <f t="shared" si="97"/>
        <v>30017.477456220029</v>
      </c>
      <c r="AE682">
        <f>ROW()</f>
        <v>682</v>
      </c>
      <c r="AF682">
        <f t="shared" si="91"/>
        <v>0.87977254264825344</v>
      </c>
      <c r="AG682">
        <f>AG681*(1-(AG$1+AG$5))^($A682-$A681)*(1+2*(E682/E681-1))</f>
        <v>1602977691.8172803</v>
      </c>
      <c r="AK682">
        <f t="shared" si="99"/>
        <v>16.745414876968415</v>
      </c>
      <c r="AO682">
        <f>AO681*(1-AO$1+H681)^($A682-$A681)*(2-E682/E681)</f>
        <v>15.46893727696372</v>
      </c>
    </row>
    <row r="683" spans="1:41" x14ac:dyDescent="0.25">
      <c r="A683" s="1">
        <v>39051</v>
      </c>
      <c r="B683" s="12">
        <v>10.91</v>
      </c>
      <c r="C683" s="12">
        <v>12.49</v>
      </c>
      <c r="D683">
        <v>49514.96</v>
      </c>
      <c r="E683">
        <v>47324.77</v>
      </c>
      <c r="F683">
        <v>79170.39</v>
      </c>
      <c r="G683">
        <v>75675.179999999993</v>
      </c>
      <c r="H683">
        <f>(1/(1-91/360*VLOOKUP($A683,Tbills!$B$4:$C$974,2,1)/100))^((1)/91)-1</f>
        <v>1.3711111114722563E-4</v>
      </c>
      <c r="I683" s="2">
        <f t="shared" si="98"/>
        <v>32426.258307960528</v>
      </c>
      <c r="L683">
        <f t="shared" si="92"/>
        <v>8289118054.4415245</v>
      </c>
      <c r="O683">
        <f t="shared" si="93"/>
        <v>13068932.512682132</v>
      </c>
      <c r="R683">
        <f t="shared" si="94"/>
        <v>19.240700068685531</v>
      </c>
      <c r="U683" s="2">
        <f t="shared" si="95"/>
        <v>143.02849696929692</v>
      </c>
      <c r="X683">
        <f t="shared" si="96"/>
        <v>37.433479102932708</v>
      </c>
      <c r="AB683">
        <f t="shared" si="97"/>
        <v>29821.382666899168</v>
      </c>
      <c r="AE683">
        <f>ROW()</f>
        <v>683</v>
      </c>
      <c r="AF683">
        <f t="shared" si="91"/>
        <v>0.87349879903923133</v>
      </c>
      <c r="AG683">
        <f>AG682*(1-(AG$1+AG$5))^($A683-$A682)*(1+2*(E683/E682-1))</f>
        <v>1582091921.5573266</v>
      </c>
      <c r="AK683">
        <f t="shared" si="99"/>
        <v>16.853442406509128</v>
      </c>
      <c r="AO683">
        <f>AO682*(1-AO$1+H682)^($A683-$A682)*(2-E683/E682)</f>
        <v>15.57101407307877</v>
      </c>
    </row>
    <row r="684" spans="1:41" x14ac:dyDescent="0.25">
      <c r="A684" s="1">
        <v>39052</v>
      </c>
      <c r="B684" s="12">
        <v>11.66</v>
      </c>
      <c r="C684" s="12">
        <v>12.92</v>
      </c>
      <c r="D684">
        <v>50572.639999999999</v>
      </c>
      <c r="E684">
        <v>48329.18</v>
      </c>
      <c r="F684">
        <v>80074.820000000007</v>
      </c>
      <c r="G684">
        <v>76529.3</v>
      </c>
      <c r="H684">
        <f>(1/(1-91/360*VLOOKUP($A684,Tbills!$B$4:$C$974,2,1)/100))^((1)/91)-1</f>
        <v>1.3711111114722563E-4</v>
      </c>
      <c r="I684" s="2">
        <f t="shared" si="98"/>
        <v>33118.102121139687</v>
      </c>
      <c r="L684">
        <f t="shared" si="92"/>
        <v>8641764866.6595592</v>
      </c>
      <c r="O684">
        <f t="shared" si="93"/>
        <v>13484536.099672116</v>
      </c>
      <c r="R684">
        <f t="shared" si="94"/>
        <v>19.0356594240919</v>
      </c>
      <c r="U684" s="2">
        <f t="shared" si="95"/>
        <v>144.65890448708322</v>
      </c>
      <c r="X684">
        <f t="shared" si="96"/>
        <v>37.014685882434186</v>
      </c>
      <c r="AB684">
        <f t="shared" si="97"/>
        <v>30453.243022106475</v>
      </c>
      <c r="AE684">
        <f>ROW()</f>
        <v>684</v>
      </c>
      <c r="AF684">
        <f t="shared" si="91"/>
        <v>0.9024767801857585</v>
      </c>
      <c r="AG684">
        <f>AG683*(1-(AG$1+AG$5))^($A684-$A683)*(1+2*(E684/E683-1))</f>
        <v>1649192252.0299401</v>
      </c>
      <c r="AK684">
        <f t="shared" si="99"/>
        <v>16.494980538044867</v>
      </c>
      <c r="AO684">
        <f>AO683*(1-AO$1+H683)^($A684-$A683)*(2-E684/E683)</f>
        <v>15.242064418854884</v>
      </c>
    </row>
    <row r="685" spans="1:41" x14ac:dyDescent="0.25">
      <c r="A685" s="1">
        <v>39055</v>
      </c>
      <c r="B685" s="12">
        <v>11.23</v>
      </c>
      <c r="C685" s="12">
        <v>12.62</v>
      </c>
      <c r="D685">
        <v>49764.05</v>
      </c>
      <c r="E685">
        <v>47536.57</v>
      </c>
      <c r="F685">
        <v>79533.02</v>
      </c>
      <c r="G685">
        <v>75980</v>
      </c>
      <c r="H685">
        <f>(1/(1-91/360*VLOOKUP($A685,Tbills!$B$4:$C$974,2,1)/100))^((1)/91)-1</f>
        <v>1.3612659285566764E-4</v>
      </c>
      <c r="I685" s="2">
        <f t="shared" si="98"/>
        <v>32586.203406104811</v>
      </c>
      <c r="L685">
        <f t="shared" si="92"/>
        <v>8360590933.0753565</v>
      </c>
      <c r="O685">
        <f t="shared" si="93"/>
        <v>13151482.069981404</v>
      </c>
      <c r="R685">
        <f t="shared" si="94"/>
        <v>19.189151486230752</v>
      </c>
      <c r="U685" s="2">
        <f t="shared" si="95"/>
        <v>143.66960742427767</v>
      </c>
      <c r="X685">
        <f t="shared" si="96"/>
        <v>37.291453143931037</v>
      </c>
      <c r="AB685">
        <f t="shared" si="97"/>
        <v>29950.669711295301</v>
      </c>
      <c r="AE685">
        <f>ROW()</f>
        <v>685</v>
      </c>
      <c r="AF685">
        <f t="shared" si="91"/>
        <v>0.88985736925515069</v>
      </c>
      <c r="AG685">
        <f>AG684*(1-(AG$1+AG$5))^($A685-$A684)*(1+2*(E685/E684-1))</f>
        <v>1594936712.4418466</v>
      </c>
      <c r="AK685">
        <f t="shared" si="99"/>
        <v>16.763159658221245</v>
      </c>
      <c r="AO685">
        <f>AO684*(1-AO$1+H684)^($A685-$A684)*(2-E685/E684)</f>
        <v>15.496691763772835</v>
      </c>
    </row>
    <row r="686" spans="1:41" x14ac:dyDescent="0.25">
      <c r="A686" s="1">
        <v>39056</v>
      </c>
      <c r="B686" s="12">
        <v>11.27</v>
      </c>
      <c r="C686" s="12">
        <v>12.68</v>
      </c>
      <c r="D686">
        <v>49939.64</v>
      </c>
      <c r="E686">
        <v>47697.83</v>
      </c>
      <c r="F686">
        <v>78948.13</v>
      </c>
      <c r="G686">
        <v>75410.89</v>
      </c>
      <c r="H686">
        <f>(1/(1-91/360*VLOOKUP($A686,Tbills!$B$4:$C$974,2,1)/100))^((1)/91)-1</f>
        <v>1.3612659285566764E-4</v>
      </c>
      <c r="I686" s="2">
        <f t="shared" si="98"/>
        <v>32700.384848957823</v>
      </c>
      <c r="L686">
        <f t="shared" si="92"/>
        <v>8418080105.6796627</v>
      </c>
      <c r="O686">
        <f t="shared" si="93"/>
        <v>13217957.989655431</v>
      </c>
      <c r="R686">
        <f t="shared" si="94"/>
        <v>19.155737481666389</v>
      </c>
      <c r="U686" s="2">
        <f t="shared" si="95"/>
        <v>142.60957618268523</v>
      </c>
      <c r="X686">
        <f t="shared" si="96"/>
        <v>37.574500623610049</v>
      </c>
      <c r="AB686">
        <f t="shared" si="97"/>
        <v>30051.224661774497</v>
      </c>
      <c r="AE686">
        <f>ROW()</f>
        <v>686</v>
      </c>
      <c r="AF686">
        <f t="shared" si="91"/>
        <v>0.88880126182965302</v>
      </c>
      <c r="AG686">
        <f>AG685*(1-(AG$1+AG$5))^($A686-$A685)*(1+2*(E686/E685-1))</f>
        <v>1605703721.8676155</v>
      </c>
      <c r="AK686">
        <f t="shared" si="99"/>
        <v>16.705515293154114</v>
      </c>
      <c r="AO686">
        <f>AO685*(1-AO$1+H685)^($A686-$A685)*(2-E686/E685)</f>
        <v>15.445652918936199</v>
      </c>
    </row>
    <row r="687" spans="1:41" x14ac:dyDescent="0.25">
      <c r="A687" s="1">
        <v>39057</v>
      </c>
      <c r="B687" s="12">
        <v>11.33</v>
      </c>
      <c r="C687" s="12">
        <v>12.79</v>
      </c>
      <c r="D687">
        <v>50334.42</v>
      </c>
      <c r="E687">
        <v>48068.39</v>
      </c>
      <c r="F687">
        <v>78431.7</v>
      </c>
      <c r="G687">
        <v>74907.34</v>
      </c>
      <c r="H687">
        <f>(1/(1-91/360*VLOOKUP($A687,Tbills!$B$4:$C$974,2,1)/100))^((1)/91)-1</f>
        <v>1.3612659285566764E-4</v>
      </c>
      <c r="I687" s="2">
        <f t="shared" si="98"/>
        <v>32958.082415215387</v>
      </c>
      <c r="L687">
        <f t="shared" si="92"/>
        <v>8549655940.2694244</v>
      </c>
      <c r="O687">
        <f t="shared" si="93"/>
        <v>13371540.999150103</v>
      </c>
      <c r="R687">
        <f t="shared" si="94"/>
        <v>19.080465330662513</v>
      </c>
      <c r="U687" s="2">
        <f t="shared" si="95"/>
        <v>141.67325766211118</v>
      </c>
      <c r="X687">
        <f t="shared" si="96"/>
        <v>37.8291512746395</v>
      </c>
      <c r="AB687">
        <f t="shared" si="97"/>
        <v>30283.63395134647</v>
      </c>
      <c r="AE687">
        <f>ROW()</f>
        <v>687</v>
      </c>
      <c r="AF687">
        <f t="shared" si="91"/>
        <v>0.88584831899921823</v>
      </c>
      <c r="AG687">
        <f>AG686*(1-(AG$1+AG$5))^($A687-$A686)*(1+2*(E687/E686-1))</f>
        <v>1630597896.5082457</v>
      </c>
      <c r="AK687">
        <f t="shared" si="99"/>
        <v>16.574959679955359</v>
      </c>
      <c r="AO687">
        <f>AO686*(1-AO$1+H686)^($A687-$A686)*(2-E687/E686)</f>
        <v>15.327176469704304</v>
      </c>
    </row>
    <row r="688" spans="1:41" x14ac:dyDescent="0.25">
      <c r="A688" s="1">
        <v>39058</v>
      </c>
      <c r="B688" s="12">
        <v>12.67</v>
      </c>
      <c r="C688" s="12">
        <v>13.75</v>
      </c>
      <c r="D688">
        <v>51239.18</v>
      </c>
      <c r="E688">
        <v>48925.88</v>
      </c>
      <c r="F688">
        <v>78801.490000000005</v>
      </c>
      <c r="G688">
        <v>75250.320000000007</v>
      </c>
      <c r="H688">
        <f>(1/(1-91/360*VLOOKUP($A688,Tbills!$B$4:$C$974,2,1)/100))^((1)/91)-1</f>
        <v>1.3612659285566764E-4</v>
      </c>
      <c r="I688" s="2">
        <f t="shared" si="98"/>
        <v>33549.685080455616</v>
      </c>
      <c r="L688">
        <f t="shared" si="92"/>
        <v>8855494928.4324665</v>
      </c>
      <c r="O688">
        <f t="shared" si="93"/>
        <v>13728879.880564265</v>
      </c>
      <c r="R688">
        <f t="shared" si="94"/>
        <v>18.909422670755912</v>
      </c>
      <c r="U688" s="2">
        <f t="shared" si="95"/>
        <v>142.33774835035442</v>
      </c>
      <c r="X688">
        <f t="shared" si="96"/>
        <v>37.659675270764346</v>
      </c>
      <c r="AB688">
        <f t="shared" si="97"/>
        <v>30822.787756632257</v>
      </c>
      <c r="AE688">
        <f>ROW()</f>
        <v>688</v>
      </c>
      <c r="AF688">
        <f t="shared" si="91"/>
        <v>0.92145454545454542</v>
      </c>
      <c r="AG688">
        <f>AG687*(1-(AG$1+AG$5))^($A688-$A687)*(1+2*(E688/E687-1))</f>
        <v>1688717322.5669596</v>
      </c>
      <c r="AK688">
        <f t="shared" si="99"/>
        <v>16.278521454015568</v>
      </c>
      <c r="AO688">
        <f>AO687*(1-AO$1+H687)^($A688-$A687)*(2-E688/E687)</f>
        <v>15.055248043040761</v>
      </c>
    </row>
    <row r="689" spans="1:41" x14ac:dyDescent="0.25">
      <c r="A689" s="1">
        <v>39059</v>
      </c>
      <c r="B689" s="12">
        <v>12.08</v>
      </c>
      <c r="C689" s="12">
        <v>13.49</v>
      </c>
      <c r="D689">
        <v>51328.05</v>
      </c>
      <c r="E689">
        <v>49004.08</v>
      </c>
      <c r="F689">
        <v>78224.479999999996</v>
      </c>
      <c r="G689">
        <v>74689.070000000007</v>
      </c>
      <c r="H689">
        <f>(1/(1-91/360*VLOOKUP($A689,Tbills!$B$4:$C$974,2,1)/100))^((1)/91)-1</f>
        <v>1.3612659285566764E-4</v>
      </c>
      <c r="I689" s="2">
        <f t="shared" si="98"/>
        <v>33607.054676275089</v>
      </c>
      <c r="L689">
        <f t="shared" si="92"/>
        <v>8884610768.0687046</v>
      </c>
      <c r="O689">
        <f t="shared" si="93"/>
        <v>13761331.173319425</v>
      </c>
      <c r="R689">
        <f t="shared" si="94"/>
        <v>18.89345673797607</v>
      </c>
      <c r="U689" s="2">
        <f t="shared" si="95"/>
        <v>141.29206002673226</v>
      </c>
      <c r="X689">
        <f t="shared" si="96"/>
        <v>37.944319138791528</v>
      </c>
      <c r="AB689">
        <f t="shared" si="97"/>
        <v>30870.976575752156</v>
      </c>
      <c r="AE689">
        <f>ROW()</f>
        <v>689</v>
      </c>
      <c r="AF689">
        <f t="shared" si="91"/>
        <v>0.89547813194959225</v>
      </c>
      <c r="AG689">
        <f>AG688*(1-(AG$1+AG$5))^($A689-$A688)*(1+2*(E689/E688-1))</f>
        <v>1694058508.8949547</v>
      </c>
      <c r="AK689">
        <f t="shared" si="99"/>
        <v>16.251745939708186</v>
      </c>
      <c r="AO689">
        <f>AO688*(1-AO$1+H688)^($A689-$A688)*(2-E689/E688)</f>
        <v>15.032674892701561</v>
      </c>
    </row>
    <row r="690" spans="1:41" x14ac:dyDescent="0.25">
      <c r="A690" s="1">
        <v>39062</v>
      </c>
      <c r="B690" s="12">
        <v>10.71</v>
      </c>
      <c r="C690" s="12">
        <v>13.39</v>
      </c>
      <c r="D690">
        <v>50086.36</v>
      </c>
      <c r="E690">
        <v>47798.6</v>
      </c>
      <c r="F690">
        <v>77715.679999999993</v>
      </c>
      <c r="G690">
        <v>74172.759999999995</v>
      </c>
      <c r="H690">
        <f>(1/(1-91/360*VLOOKUP($A690,Tbills!$B$4:$C$974,2,1)/100))^((1)/91)-1</f>
        <v>1.3415782371595242E-4</v>
      </c>
      <c r="I690" s="2">
        <f t="shared" si="98"/>
        <v>32791.658962281457</v>
      </c>
      <c r="L690">
        <f t="shared" si="92"/>
        <v>8449749777.9188919</v>
      </c>
      <c r="O690">
        <f t="shared" si="93"/>
        <v>13252206.798693612</v>
      </c>
      <c r="R690">
        <f t="shared" si="94"/>
        <v>19.123248668059713</v>
      </c>
      <c r="U690" s="2">
        <f t="shared" si="95"/>
        <v>140.36277779193315</v>
      </c>
      <c r="X690">
        <f t="shared" si="96"/>
        <v>38.217759190434862</v>
      </c>
      <c r="AB690">
        <f t="shared" si="97"/>
        <v>30108.413971119055</v>
      </c>
      <c r="AE690">
        <f>ROW()</f>
        <v>690</v>
      </c>
      <c r="AF690">
        <f t="shared" si="91"/>
        <v>0.79985063480209118</v>
      </c>
      <c r="AG690">
        <f>AG689*(1-(AG$1+AG$5))^($A690-$A689)*(1+2*(E690/E689-1))</f>
        <v>1610549407.5897768</v>
      </c>
      <c r="AK690">
        <f t="shared" si="99"/>
        <v>16.649205590895491</v>
      </c>
      <c r="AO690">
        <f>AO689*(1-AO$1+H689)^($A690-$A689)*(2-E690/E689)</f>
        <v>15.407053917900461</v>
      </c>
    </row>
    <row r="691" spans="1:41" x14ac:dyDescent="0.25">
      <c r="A691" s="1">
        <v>39063</v>
      </c>
      <c r="B691" s="12">
        <v>10.65</v>
      </c>
      <c r="C691" s="12">
        <v>13.26</v>
      </c>
      <c r="D691">
        <v>49564.03</v>
      </c>
      <c r="E691">
        <v>47293.72</v>
      </c>
      <c r="F691">
        <v>78359.100000000006</v>
      </c>
      <c r="G691">
        <v>74776.899999999994</v>
      </c>
      <c r="H691">
        <f>(1/(1-91/360*VLOOKUP($A691,Tbills!$B$4:$C$974,2,1)/100))^((1)/91)-1</f>
        <v>1.3415782371595242E-4</v>
      </c>
      <c r="I691" s="2">
        <f t="shared" si="98"/>
        <v>32448.897030572338</v>
      </c>
      <c r="L691">
        <f t="shared" si="92"/>
        <v>8271981984.0610962</v>
      </c>
      <c r="O691">
        <f t="shared" si="93"/>
        <v>13041799.610935325</v>
      </c>
      <c r="R691">
        <f t="shared" si="94"/>
        <v>19.223375741675731</v>
      </c>
      <c r="U691" s="2">
        <f t="shared" si="95"/>
        <v>141.52141181513778</v>
      </c>
      <c r="X691">
        <f t="shared" si="96"/>
        <v>37.910157492946347</v>
      </c>
      <c r="AB691">
        <f t="shared" si="97"/>
        <v>29789.350615269399</v>
      </c>
      <c r="AE691">
        <f>ROW()</f>
        <v>691</v>
      </c>
      <c r="AF691">
        <f t="shared" si="91"/>
        <v>0.80316742081447967</v>
      </c>
      <c r="AG691">
        <f>AG690*(1-(AG$1+AG$5))^($A691-$A690)*(1+2*(E691/E690-1))</f>
        <v>1576472933.4886582</v>
      </c>
      <c r="AK691">
        <f t="shared" si="99"/>
        <v>16.824281730149593</v>
      </c>
      <c r="AO691">
        <f>AO690*(1-AO$1+H690)^($A691-$A690)*(2-E691/E690)</f>
        <v>15.571306214423199</v>
      </c>
    </row>
    <row r="692" spans="1:41" x14ac:dyDescent="0.25">
      <c r="A692" s="1">
        <v>39064</v>
      </c>
      <c r="B692" s="12">
        <v>10.18</v>
      </c>
      <c r="C692" s="12">
        <v>13.1</v>
      </c>
      <c r="D692">
        <v>48773.85</v>
      </c>
      <c r="E692">
        <v>46533.39</v>
      </c>
      <c r="F692">
        <v>78210.75</v>
      </c>
      <c r="G692">
        <v>74625.3</v>
      </c>
      <c r="H692">
        <f>(1/(1-91/360*VLOOKUP($A692,Tbills!$B$4:$C$974,2,1)/100))^((1)/91)-1</f>
        <v>1.3415782371595242E-4</v>
      </c>
      <c r="I692" s="2">
        <f t="shared" si="98"/>
        <v>31930.798314917927</v>
      </c>
      <c r="L692">
        <f t="shared" si="92"/>
        <v>8006720724.2490568</v>
      </c>
      <c r="O692">
        <f t="shared" si="93"/>
        <v>12726865.806527603</v>
      </c>
      <c r="R692">
        <f t="shared" si="94"/>
        <v>19.377024596986207</v>
      </c>
      <c r="U692" s="2">
        <f t="shared" si="95"/>
        <v>141.2500382185622</v>
      </c>
      <c r="X692">
        <f t="shared" si="96"/>
        <v>37.990706440065132</v>
      </c>
      <c r="AB692">
        <f t="shared" si="97"/>
        <v>29309.412330819483</v>
      </c>
      <c r="AE692">
        <f>ROW()</f>
        <v>692</v>
      </c>
      <c r="AF692">
        <f t="shared" si="91"/>
        <v>0.77709923664122138</v>
      </c>
      <c r="AG692">
        <f>AG691*(1-(AG$1+AG$5))^($A692-$A691)*(1+2*(E692/E691-1))</f>
        <v>1525732348.3991706</v>
      </c>
      <c r="AK692">
        <f t="shared" si="99"/>
        <v>17.093965551462112</v>
      </c>
      <c r="AO692">
        <f>AO691*(1-AO$1+H691)^($A692-$A691)*(2-E692/E691)</f>
        <v>15.823179850876885</v>
      </c>
    </row>
    <row r="693" spans="1:41" x14ac:dyDescent="0.25">
      <c r="A693" s="1">
        <v>39065</v>
      </c>
      <c r="B693" s="12">
        <v>9.9700000000000006</v>
      </c>
      <c r="C693" s="12">
        <v>13.02</v>
      </c>
      <c r="D693">
        <v>49001.82</v>
      </c>
      <c r="E693">
        <v>46744.639999999999</v>
      </c>
      <c r="F693">
        <v>79131</v>
      </c>
      <c r="G693">
        <v>75493.350000000006</v>
      </c>
      <c r="H693">
        <f>(1/(1-91/360*VLOOKUP($A693,Tbills!$B$4:$C$974,2,1)/100))^((1)/91)-1</f>
        <v>1.3415782371595242E-4</v>
      </c>
      <c r="I693" s="2">
        <f t="shared" si="98"/>
        <v>32079.261311625403</v>
      </c>
      <c r="L693">
        <f t="shared" si="92"/>
        <v>8080136442.9255037</v>
      </c>
      <c r="O693">
        <f t="shared" si="93"/>
        <v>12813099.209190341</v>
      </c>
      <c r="R693">
        <f t="shared" si="94"/>
        <v>19.332167204983751</v>
      </c>
      <c r="U693" s="2">
        <f t="shared" si="95"/>
        <v>142.90854176623392</v>
      </c>
      <c r="X693">
        <f t="shared" si="96"/>
        <v>37.552442883723216</v>
      </c>
      <c r="AB693">
        <f t="shared" si="97"/>
        <v>29441.44324972558</v>
      </c>
      <c r="AE693">
        <f>ROW()</f>
        <v>693</v>
      </c>
      <c r="AF693">
        <f t="shared" si="91"/>
        <v>0.76574500768049159</v>
      </c>
      <c r="AG693">
        <f>AG692*(1-(AG$1+AG$5))^($A693-$A692)*(1+2*(E693/E692-1))</f>
        <v>1539533356.1461608</v>
      </c>
      <c r="AK693">
        <f t="shared" si="99"/>
        <v>17.015570662702814</v>
      </c>
      <c r="AO693">
        <f>AO692*(1-AO$1+H692)^($A693-$A692)*(2-E693/E692)</f>
        <v>15.752877137936849</v>
      </c>
    </row>
    <row r="694" spans="1:41" x14ac:dyDescent="0.25">
      <c r="A694" s="1">
        <v>39066</v>
      </c>
      <c r="B694" s="12">
        <v>10.050000000000001</v>
      </c>
      <c r="C694" s="12">
        <v>13.2</v>
      </c>
      <c r="D694">
        <v>49672.88</v>
      </c>
      <c r="E694">
        <v>47378.51</v>
      </c>
      <c r="F694">
        <v>80040.52</v>
      </c>
      <c r="G694">
        <v>76350.929999999993</v>
      </c>
      <c r="H694">
        <f>(1/(1-91/360*VLOOKUP($A694,Tbills!$B$4:$C$974,2,1)/100))^((1)/91)-1</f>
        <v>1.3415782371595242E-4</v>
      </c>
      <c r="I694" s="2">
        <f t="shared" si="98"/>
        <v>32517.7808327153</v>
      </c>
      <c r="L694">
        <f t="shared" si="92"/>
        <v>8300012367.3526592</v>
      </c>
      <c r="O694">
        <f t="shared" si="93"/>
        <v>13073282.29475398</v>
      </c>
      <c r="R694">
        <f t="shared" si="94"/>
        <v>19.200224494379174</v>
      </c>
      <c r="U694" s="2">
        <f t="shared" si="95"/>
        <v>144.54758671917838</v>
      </c>
      <c r="X694">
        <f t="shared" si="96"/>
        <v>37.12946687390918</v>
      </c>
      <c r="AB694">
        <f t="shared" si="97"/>
        <v>29839.63681135347</v>
      </c>
      <c r="AE694">
        <f>ROW()</f>
        <v>694</v>
      </c>
      <c r="AF694">
        <f t="shared" si="91"/>
        <v>0.76136363636363646</v>
      </c>
      <c r="AG694">
        <f>AG693*(1-(AG$1+AG$5))^($A694-$A693)*(1+2*(E694/E693-1))</f>
        <v>1581233048.9177167</v>
      </c>
      <c r="AK694">
        <f t="shared" si="99"/>
        <v>16.784053148838545</v>
      </c>
      <c r="AO694">
        <f>AO693*(1-AO$1+H693)^($A694-$A693)*(2-E694/E693)</f>
        <v>15.540773824189746</v>
      </c>
    </row>
    <row r="695" spans="1:41" x14ac:dyDescent="0.25">
      <c r="A695" s="1">
        <v>39069</v>
      </c>
      <c r="B695" s="12">
        <v>10.6</v>
      </c>
      <c r="C695" s="12">
        <v>13.3</v>
      </c>
      <c r="D695">
        <v>49841.65</v>
      </c>
      <c r="E695">
        <v>47520.41</v>
      </c>
      <c r="F695">
        <v>80150.69</v>
      </c>
      <c r="G695">
        <v>76425.289999999994</v>
      </c>
      <c r="H695">
        <f>(1/(1-91/360*VLOOKUP($A695,Tbills!$B$4:$C$974,2,1)/100))^((1)/91)-1</f>
        <v>1.3486091462189265E-4</v>
      </c>
      <c r="I695" s="2">
        <f t="shared" si="98"/>
        <v>32625.877454690642</v>
      </c>
      <c r="L695">
        <f t="shared" si="92"/>
        <v>8351975916.1923132</v>
      </c>
      <c r="O695">
        <f t="shared" si="93"/>
        <v>13130687.03145216</v>
      </c>
      <c r="R695">
        <f t="shared" si="94"/>
        <v>19.16887203290722</v>
      </c>
      <c r="U695" s="2">
        <f t="shared" si="95"/>
        <v>144.7359579908364</v>
      </c>
      <c r="X695">
        <f t="shared" si="96"/>
        <v>37.104198141397553</v>
      </c>
      <c r="AB695">
        <f t="shared" si="97"/>
        <v>29925.877063505766</v>
      </c>
      <c r="AE695">
        <f>ROW()</f>
        <v>695</v>
      </c>
      <c r="AF695">
        <f t="shared" si="91"/>
        <v>0.79699248120300747</v>
      </c>
      <c r="AG695">
        <f>AG694*(1-(AG$1+AG$5))^($A695-$A694)*(1+2*(E695/E694-1))</f>
        <v>1590543917.5380266</v>
      </c>
      <c r="AK695">
        <f t="shared" si="99"/>
        <v>16.731446390645146</v>
      </c>
      <c r="AO695">
        <f>AO694*(1-AO$1+H694)^($A695-$A694)*(2-E695/E694)</f>
        <v>15.498745991958364</v>
      </c>
    </row>
    <row r="696" spans="1:41" x14ac:dyDescent="0.25">
      <c r="A696" s="1">
        <v>39070</v>
      </c>
      <c r="B696" s="12">
        <v>10.3</v>
      </c>
      <c r="C696" s="12">
        <v>12.98</v>
      </c>
      <c r="D696">
        <v>48528.37</v>
      </c>
      <c r="E696">
        <v>46261.88</v>
      </c>
      <c r="F696">
        <v>79749.429999999993</v>
      </c>
      <c r="G696">
        <v>76032.38</v>
      </c>
      <c r="H696">
        <f>(1/(1-91/360*VLOOKUP($A696,Tbills!$B$4:$C$974,2,1)/100))^((1)/91)-1</f>
        <v>1.3486091462189265E-4</v>
      </c>
      <c r="I696" s="2">
        <f t="shared" si="98"/>
        <v>31765.442088584376</v>
      </c>
      <c r="L696">
        <f t="shared" si="92"/>
        <v>7910297782.7430677</v>
      </c>
      <c r="O696">
        <f t="shared" si="93"/>
        <v>12608632.673642887</v>
      </c>
      <c r="R696">
        <f t="shared" si="94"/>
        <v>19.421828115025747</v>
      </c>
      <c r="U696" s="2">
        <f t="shared" si="95"/>
        <v>144.00785196393213</v>
      </c>
      <c r="X696">
        <f t="shared" si="96"/>
        <v>37.298604735348611</v>
      </c>
      <c r="AB696">
        <f t="shared" si="97"/>
        <v>29132.304740289528</v>
      </c>
      <c r="AE696">
        <f>ROW()</f>
        <v>696</v>
      </c>
      <c r="AF696">
        <f t="shared" si="91"/>
        <v>0.7935285053929122</v>
      </c>
      <c r="AG696">
        <f>AG695*(1-(AG$1+AG$5))^($A696-$A695)*(1+2*(E696/E695-1))</f>
        <v>1506245263.2452886</v>
      </c>
      <c r="AK696">
        <f t="shared" si="99"/>
        <v>17.173761916177018</v>
      </c>
      <c r="AO696">
        <f>AO695*(1-AO$1+H695)^($A696-$A695)*(2-E696/E695)</f>
        <v>15.910771713424218</v>
      </c>
    </row>
    <row r="697" spans="1:41" x14ac:dyDescent="0.25">
      <c r="A697" s="1">
        <v>39071</v>
      </c>
      <c r="B697" s="12">
        <v>10.26</v>
      </c>
      <c r="C697" s="12">
        <v>12.83</v>
      </c>
      <c r="D697">
        <v>48378.25</v>
      </c>
      <c r="E697">
        <v>46112.53</v>
      </c>
      <c r="F697">
        <v>79660.23</v>
      </c>
      <c r="G697">
        <v>75937.08</v>
      </c>
      <c r="H697">
        <f>(1/(1-91/360*VLOOKUP($A697,Tbills!$B$4:$C$974,2,1)/100))^((1)/91)-1</f>
        <v>1.3486091462189265E-4</v>
      </c>
      <c r="I697" s="2">
        <f t="shared" si="98"/>
        <v>31666.405179593687</v>
      </c>
      <c r="L697">
        <f t="shared" si="92"/>
        <v>7859927827.9173746</v>
      </c>
      <c r="O697">
        <f t="shared" si="93"/>
        <v>12547152.030683368</v>
      </c>
      <c r="R697">
        <f t="shared" si="94"/>
        <v>19.452299050661903</v>
      </c>
      <c r="U697" s="2">
        <f t="shared" si="95"/>
        <v>143.84327121062293</v>
      </c>
      <c r="X697">
        <f t="shared" si="96"/>
        <v>37.349010466606487</v>
      </c>
      <c r="AB697">
        <f t="shared" si="97"/>
        <v>29037.242755101863</v>
      </c>
      <c r="AE697">
        <f>ROW()</f>
        <v>697</v>
      </c>
      <c r="AF697">
        <f t="shared" si="91"/>
        <v>0.79968823070927508</v>
      </c>
      <c r="AG697">
        <f>AG696*(1-(AG$1+AG$5))^($A697-$A696)*(1+2*(E697/E696-1))</f>
        <v>1496469428.8498857</v>
      </c>
      <c r="AK697">
        <f t="shared" si="99"/>
        <v>17.228402544990587</v>
      </c>
      <c r="AO697">
        <f>AO696*(1-AO$1+H696)^($A697-$A696)*(2-E697/E696)</f>
        <v>15.963699699415615</v>
      </c>
    </row>
    <row r="698" spans="1:41" x14ac:dyDescent="0.25">
      <c r="A698" s="1">
        <v>39072</v>
      </c>
      <c r="B698" s="12">
        <v>10.53</v>
      </c>
      <c r="C698" s="12">
        <v>13.15</v>
      </c>
      <c r="D698">
        <v>48740.35</v>
      </c>
      <c r="E698">
        <v>46451.46</v>
      </c>
      <c r="F698">
        <v>79971.740000000005</v>
      </c>
      <c r="G698">
        <v>76223.789999999994</v>
      </c>
      <c r="H698">
        <f>(1/(1-91/360*VLOOKUP($A698,Tbills!$B$4:$C$974,2,1)/100))^((1)/91)-1</f>
        <v>1.3486091462189265E-4</v>
      </c>
      <c r="I698" s="2">
        <f t="shared" si="98"/>
        <v>31902.6429714572</v>
      </c>
      <c r="L698">
        <f t="shared" si="92"/>
        <v>7976184801.3495016</v>
      </c>
      <c r="O698">
        <f t="shared" si="93"/>
        <v>12685058.08380072</v>
      </c>
      <c r="R698">
        <f t="shared" si="94"/>
        <v>19.379935120163385</v>
      </c>
      <c r="U698" s="2">
        <f t="shared" si="95"/>
        <v>144.40224679521035</v>
      </c>
      <c r="X698">
        <f t="shared" si="96"/>
        <v>37.211636296388725</v>
      </c>
      <c r="AB698">
        <f t="shared" si="97"/>
        <v>29249.648492842898</v>
      </c>
      <c r="AE698">
        <f>ROW()</f>
        <v>698</v>
      </c>
      <c r="AF698">
        <f t="shared" si="91"/>
        <v>0.80076045627376424</v>
      </c>
      <c r="AG698">
        <f>AG697*(1-(AG$1+AG$5))^($A698-$A697)*(1+2*(E698/E697-1))</f>
        <v>1518416547.68887</v>
      </c>
      <c r="AK698">
        <f t="shared" si="99"/>
        <v>17.100976180195424</v>
      </c>
      <c r="AO698">
        <f>AO697*(1-AO$1+H697)^($A698-$A697)*(2-E698/E697)</f>
        <v>15.847916458010742</v>
      </c>
    </row>
    <row r="699" spans="1:41" x14ac:dyDescent="0.25">
      <c r="A699" s="1">
        <v>39073</v>
      </c>
      <c r="B699" s="12">
        <v>11.36</v>
      </c>
      <c r="C699" s="12">
        <v>13.47</v>
      </c>
      <c r="D699">
        <v>49444.74</v>
      </c>
      <c r="E699">
        <v>47116.5</v>
      </c>
      <c r="F699">
        <v>80356.06</v>
      </c>
      <c r="G699">
        <v>76579.820000000007</v>
      </c>
      <c r="H699">
        <f>(1/(1-91/360*VLOOKUP($A699,Tbills!$B$4:$C$974,2,1)/100))^((1)/91)-1</f>
        <v>1.3486091462189265E-4</v>
      </c>
      <c r="I699" s="2">
        <f t="shared" si="98"/>
        <v>32362.907200507219</v>
      </c>
      <c r="L699">
        <f t="shared" si="92"/>
        <v>8205308554.5608053</v>
      </c>
      <c r="O699">
        <f t="shared" si="93"/>
        <v>12957037.125000285</v>
      </c>
      <c r="R699">
        <f t="shared" si="94"/>
        <v>19.24033520504917</v>
      </c>
      <c r="U699" s="2">
        <f t="shared" si="95"/>
        <v>145.09266236575499</v>
      </c>
      <c r="X699">
        <f t="shared" si="96"/>
        <v>37.041451333981293</v>
      </c>
      <c r="AB699">
        <f t="shared" si="97"/>
        <v>29667.377823665742</v>
      </c>
      <c r="AE699">
        <f>ROW()</f>
        <v>699</v>
      </c>
      <c r="AF699">
        <f t="shared" si="91"/>
        <v>0.84335560504825535</v>
      </c>
      <c r="AG699">
        <f>AG698*(1-(AG$1+AG$5))^($A699-$A698)*(1+2*(E699/E698-1))</f>
        <v>1561841890.3856692</v>
      </c>
      <c r="AK699">
        <f t="shared" si="99"/>
        <v>16.855358467820427</v>
      </c>
      <c r="AO699">
        <f>AO698*(1-AO$1+H698)^($A699-$A698)*(2-E699/E698)</f>
        <v>15.622552634202012</v>
      </c>
    </row>
    <row r="700" spans="1:41" x14ac:dyDescent="0.25">
      <c r="A700" s="1">
        <v>39077</v>
      </c>
      <c r="B700" s="12">
        <v>11.26</v>
      </c>
      <c r="C700" s="12">
        <v>13.21</v>
      </c>
      <c r="D700">
        <v>48172.02</v>
      </c>
      <c r="E700">
        <v>45878.28</v>
      </c>
      <c r="F700">
        <v>80159.94</v>
      </c>
      <c r="G700">
        <v>76351.600000000006</v>
      </c>
      <c r="H700">
        <f>(1/(1-91/360*VLOOKUP($A700,Tbills!$B$4:$C$974,2,1)/100))^((1)/91)-1</f>
        <v>1.362672328670822E-4</v>
      </c>
      <c r="I700" s="2">
        <f t="shared" si="98"/>
        <v>31526.802727603048</v>
      </c>
      <c r="L700">
        <f t="shared" si="92"/>
        <v>7776870158.1482239</v>
      </c>
      <c r="O700">
        <f t="shared" si="93"/>
        <v>12444593.785399994</v>
      </c>
      <c r="R700">
        <f t="shared" si="94"/>
        <v>19.489628328589436</v>
      </c>
      <c r="U700" s="2">
        <f t="shared" si="95"/>
        <v>144.7244273486892</v>
      </c>
      <c r="X700">
        <f t="shared" si="96"/>
        <v>37.166596804031578</v>
      </c>
      <c r="AB700">
        <f t="shared" si="97"/>
        <v>28883.69168005533</v>
      </c>
      <c r="AE700">
        <f>ROW()</f>
        <v>700</v>
      </c>
      <c r="AF700">
        <f t="shared" si="91"/>
        <v>0.85238455715367134</v>
      </c>
      <c r="AG700">
        <f>AG699*(1-(AG$1+AG$5))^($A700-$A699)*(1+2*(E700/E699-1))</f>
        <v>1479552135.7045288</v>
      </c>
      <c r="AK700">
        <f t="shared" si="99"/>
        <v>17.295094233860699</v>
      </c>
      <c r="AO700">
        <f>AO699*(1-AO$1+H699)^($A700-$A699)*(2-E700/E699)</f>
        <v>16.039390640720775</v>
      </c>
    </row>
    <row r="701" spans="1:41" x14ac:dyDescent="0.25">
      <c r="A701" s="1">
        <v>39078</v>
      </c>
      <c r="B701" s="12">
        <v>10.64</v>
      </c>
      <c r="C701" s="12">
        <v>12.92</v>
      </c>
      <c r="D701">
        <v>46950.54</v>
      </c>
      <c r="E701">
        <v>44708.71</v>
      </c>
      <c r="F701">
        <v>80069.66</v>
      </c>
      <c r="G701">
        <v>76255.199999999997</v>
      </c>
      <c r="H701">
        <f>(1/(1-91/360*VLOOKUP($A701,Tbills!$B$4:$C$974,2,1)/100))^((1)/91)-1</f>
        <v>1.362672328670822E-4</v>
      </c>
      <c r="I701" s="2">
        <f t="shared" si="98"/>
        <v>30726.640069825426</v>
      </c>
      <c r="L701">
        <f t="shared" si="92"/>
        <v>7381032417.229805</v>
      </c>
      <c r="O701">
        <f t="shared" si="93"/>
        <v>11968317.443002949</v>
      </c>
      <c r="R701">
        <f t="shared" si="94"/>
        <v>19.737159547645618</v>
      </c>
      <c r="U701" s="2">
        <f t="shared" si="95"/>
        <v>144.55790677889269</v>
      </c>
      <c r="X701">
        <f t="shared" si="96"/>
        <v>37.217217197490207</v>
      </c>
      <c r="AB701">
        <f t="shared" si="97"/>
        <v>28146.381512201009</v>
      </c>
      <c r="AE701">
        <f>ROW()</f>
        <v>701</v>
      </c>
      <c r="AF701">
        <f t="shared" si="91"/>
        <v>0.82352941176470595</v>
      </c>
      <c r="AG701">
        <f>AG700*(1-(AG$1+AG$5))^($A701-$A700)*(1+2*(E701/E700-1))</f>
        <v>1404068695.7090297</v>
      </c>
      <c r="AK701">
        <f t="shared" si="99"/>
        <v>17.73517012917964</v>
      </c>
      <c r="AO701">
        <f>AO700*(1-AO$1+H700)^($A701-$A700)*(2-E701/E700)</f>
        <v>16.449914081737319</v>
      </c>
    </row>
    <row r="702" spans="1:41" x14ac:dyDescent="0.25">
      <c r="A702" s="1">
        <v>39079</v>
      </c>
      <c r="B702" s="12">
        <v>10.99</v>
      </c>
      <c r="C702" s="12">
        <v>13.15</v>
      </c>
      <c r="D702">
        <v>47371.94</v>
      </c>
      <c r="E702">
        <v>45103.9</v>
      </c>
      <c r="F702">
        <v>80678.429999999993</v>
      </c>
      <c r="G702">
        <v>76824.58</v>
      </c>
      <c r="H702">
        <f>(1/(1-91/360*VLOOKUP($A702,Tbills!$B$4:$C$974,2,1)/100))^((1)/91)-1</f>
        <v>1.362672328670822E-4</v>
      </c>
      <c r="I702" s="2">
        <f t="shared" si="98"/>
        <v>31001.668086273399</v>
      </c>
      <c r="L702">
        <f t="shared" si="92"/>
        <v>7512201527.0989037</v>
      </c>
      <c r="O702">
        <f t="shared" si="93"/>
        <v>12126594.616334343</v>
      </c>
      <c r="R702">
        <f t="shared" si="94"/>
        <v>19.649040742758039</v>
      </c>
      <c r="U702" s="2">
        <f t="shared" si="95"/>
        <v>145.65342958521393</v>
      </c>
      <c r="X702">
        <f t="shared" si="96"/>
        <v>36.942992186591106</v>
      </c>
      <c r="AB702">
        <f t="shared" si="97"/>
        <v>28394.18349414524</v>
      </c>
      <c r="AE702">
        <f>ROW()</f>
        <v>702</v>
      </c>
      <c r="AF702">
        <f t="shared" si="91"/>
        <v>0.83574144486692015</v>
      </c>
      <c r="AG702">
        <f>AG701*(1-(AG$1+AG$5))^($A702-$A701)*(1+2*(E702/E701-1))</f>
        <v>1428842280.4881618</v>
      </c>
      <c r="AK702">
        <f t="shared" si="99"/>
        <v>17.577586387464937</v>
      </c>
      <c r="AO702">
        <f>AO701*(1-AO$1+H701)^($A702-$A701)*(2-E702/E701)</f>
        <v>16.306128444579208</v>
      </c>
    </row>
    <row r="703" spans="1:41" x14ac:dyDescent="0.25">
      <c r="A703" s="1">
        <v>39080</v>
      </c>
      <c r="B703" s="12">
        <v>11.56</v>
      </c>
      <c r="C703" s="12">
        <v>13.46</v>
      </c>
      <c r="D703">
        <v>47862.51</v>
      </c>
      <c r="E703">
        <v>45564.84</v>
      </c>
      <c r="F703">
        <v>80897.45</v>
      </c>
      <c r="G703">
        <v>77022.67</v>
      </c>
      <c r="H703">
        <f>(1/(1-91/360*VLOOKUP($A703,Tbills!$B$4:$C$974,2,1)/100))^((1)/91)-1</f>
        <v>1.362672328670822E-4</v>
      </c>
      <c r="I703" s="2">
        <f t="shared" si="98"/>
        <v>31321.948563576538</v>
      </c>
      <c r="L703">
        <f t="shared" si="92"/>
        <v>7666441701.3281116</v>
      </c>
      <c r="O703">
        <f t="shared" si="93"/>
        <v>12312071.582790436</v>
      </c>
      <c r="R703">
        <f t="shared" si="94"/>
        <v>19.547755200072348</v>
      </c>
      <c r="U703" s="2">
        <f t="shared" si="95"/>
        <v>146.04527785072244</v>
      </c>
      <c r="X703">
        <f t="shared" si="96"/>
        <v>36.85139400684546</v>
      </c>
      <c r="AB703">
        <f t="shared" si="97"/>
        <v>28683.358208157966</v>
      </c>
      <c r="AE703">
        <f>ROW()</f>
        <v>703</v>
      </c>
      <c r="AF703">
        <f t="shared" si="91"/>
        <v>0.85884101040118865</v>
      </c>
      <c r="AG703">
        <f>AG702*(1-(AG$1+AG$5))^($A703-$A702)*(1+2*(E703/E702-1))</f>
        <v>1457997297.6587861</v>
      </c>
      <c r="AK703">
        <f t="shared" si="99"/>
        <v>17.397141657365406</v>
      </c>
      <c r="AO703">
        <f>AO702*(1-AO$1+H702)^($A703-$A702)*(2-E703/E702)</f>
        <v>16.14109005743461</v>
      </c>
    </row>
    <row r="704" spans="1:41" x14ac:dyDescent="0.25">
      <c r="A704" s="1">
        <v>39085</v>
      </c>
      <c r="B704" s="12">
        <v>12.04</v>
      </c>
      <c r="C704" s="12">
        <v>13.59</v>
      </c>
      <c r="D704">
        <v>47895.13</v>
      </c>
      <c r="E704">
        <v>45564.84</v>
      </c>
      <c r="F704">
        <v>80952.58</v>
      </c>
      <c r="G704">
        <v>77022.67</v>
      </c>
      <c r="H704">
        <f>(1/(1-91/360*VLOOKUP($A704,Tbills!$B$4:$C$974,2,1)/100))^((1)/91)-1</f>
        <v>1.3781439309101806E-4</v>
      </c>
      <c r="I704" s="2">
        <f t="shared" si="98"/>
        <v>31339.474464108142</v>
      </c>
      <c r="L704">
        <f t="shared" si="92"/>
        <v>7669992263.0817327</v>
      </c>
      <c r="O704">
        <f t="shared" si="93"/>
        <v>12309997.222868878</v>
      </c>
      <c r="R704">
        <f t="shared" si="94"/>
        <v>19.543337271289428</v>
      </c>
      <c r="U704" s="2">
        <f t="shared" si="95"/>
        <v>146.12698801170714</v>
      </c>
      <c r="X704">
        <f t="shared" si="96"/>
        <v>36.869976032322867</v>
      </c>
      <c r="AB704">
        <f t="shared" si="97"/>
        <v>28678.358325817117</v>
      </c>
      <c r="AE704">
        <f>ROW()</f>
        <v>704</v>
      </c>
      <c r="AF704">
        <f t="shared" si="91"/>
        <v>0.88594554819720372</v>
      </c>
      <c r="AG704">
        <f>AG703*(1-(AG$1+AG$5))^($A704-$A703)*(1+2*(E704/E703-1))</f>
        <v>1457751651.6568387</v>
      </c>
      <c r="AK704">
        <f t="shared" si="99"/>
        <v>17.393090645584419</v>
      </c>
      <c r="AO704">
        <f>AO703*(1-AO$1+H703)^($A704-$A703)*(2-E704/E703)</f>
        <v>16.149104160853355</v>
      </c>
    </row>
    <row r="705" spans="1:41" x14ac:dyDescent="0.25">
      <c r="A705" s="1">
        <v>39086</v>
      </c>
      <c r="B705" s="12">
        <v>11.51</v>
      </c>
      <c r="C705" s="12">
        <v>13.21</v>
      </c>
      <c r="D705">
        <v>47637.85</v>
      </c>
      <c r="E705">
        <v>45313.79</v>
      </c>
      <c r="F705">
        <v>80508.02</v>
      </c>
      <c r="G705">
        <v>76589.08</v>
      </c>
      <c r="H705">
        <f>(1/(1-91/360*VLOOKUP($A705,Tbills!$B$4:$C$974,2,1)/100))^((1)/91)-1</f>
        <v>1.3781439309101806E-4</v>
      </c>
      <c r="I705" s="2">
        <f t="shared" si="98"/>
        <v>31170.367013913499</v>
      </c>
      <c r="L705">
        <f t="shared" si="92"/>
        <v>7586175561.0771589</v>
      </c>
      <c r="O705">
        <f t="shared" si="93"/>
        <v>12207848.665908447</v>
      </c>
      <c r="R705">
        <f t="shared" si="94"/>
        <v>19.59629063467457</v>
      </c>
      <c r="U705" s="2">
        <f t="shared" si="95"/>
        <v>145.32097204991413</v>
      </c>
      <c r="X705">
        <f t="shared" si="96"/>
        <v>37.081269653094786</v>
      </c>
      <c r="AB705">
        <f t="shared" si="97"/>
        <v>28519.353930278776</v>
      </c>
      <c r="AE705">
        <f>ROW()</f>
        <v>705</v>
      </c>
      <c r="AF705">
        <f t="shared" si="91"/>
        <v>0.87130961392884176</v>
      </c>
      <c r="AG705">
        <f>AG704*(1-(AG$1+AG$5))^($A705-$A704)*(1+2*(E705/E704-1))</f>
        <v>1441639430.5479825</v>
      </c>
      <c r="AK705">
        <f t="shared" si="99"/>
        <v>17.488107339399946</v>
      </c>
      <c r="AO705">
        <f>AO704*(1-AO$1+H704)^($A705-$A704)*(2-E705/E704)</f>
        <v>16.239718631368092</v>
      </c>
    </row>
    <row r="706" spans="1:41" x14ac:dyDescent="0.25">
      <c r="A706" s="1">
        <v>39087</v>
      </c>
      <c r="B706" s="12">
        <v>12.14</v>
      </c>
      <c r="C706" s="12">
        <v>13.64</v>
      </c>
      <c r="D706">
        <v>48762.63</v>
      </c>
      <c r="E706">
        <v>46377.45</v>
      </c>
      <c r="F706">
        <v>80817.14</v>
      </c>
      <c r="G706">
        <v>76872.600000000006</v>
      </c>
      <c r="H706">
        <f>(1/(1-91/360*VLOOKUP($A706,Tbills!$B$4:$C$974,2,1)/100))^((1)/91)-1</f>
        <v>1.3781439309101806E-4</v>
      </c>
      <c r="I706" s="2">
        <f t="shared" si="98"/>
        <v>31905.554341594667</v>
      </c>
      <c r="L706">
        <f t="shared" si="92"/>
        <v>7943054838.3732214</v>
      </c>
      <c r="O706">
        <f t="shared" si="93"/>
        <v>12637258.842447467</v>
      </c>
      <c r="R706">
        <f t="shared" si="94"/>
        <v>19.365421272776128</v>
      </c>
      <c r="U706" s="2">
        <f t="shared" si="95"/>
        <v>145.87539194448792</v>
      </c>
      <c r="X706">
        <f t="shared" si="96"/>
        <v>36.947725970678881</v>
      </c>
      <c r="AB706">
        <f t="shared" si="97"/>
        <v>29187.77697756335</v>
      </c>
      <c r="AE706">
        <f>ROW()</f>
        <v>706</v>
      </c>
      <c r="AF706">
        <f t="shared" si="91"/>
        <v>0.89002932551319647</v>
      </c>
      <c r="AG706">
        <f>AG705*(1-(AG$1+AG$5))^($A706-$A705)*(1+2*(E706/E705-1))</f>
        <v>1509268371.8444707</v>
      </c>
      <c r="AK706">
        <f t="shared" si="99"/>
        <v>17.076809969900502</v>
      </c>
      <c r="AO706">
        <f>AO705*(1-AO$1+H705)^($A706-$A705)*(2-E706/E705)</f>
        <v>15.860119328845171</v>
      </c>
    </row>
    <row r="707" spans="1:41" x14ac:dyDescent="0.25">
      <c r="A707" s="1">
        <v>39090</v>
      </c>
      <c r="B707" s="12">
        <v>12</v>
      </c>
      <c r="C707" s="12">
        <v>13.43</v>
      </c>
      <c r="D707">
        <v>48251.040000000001</v>
      </c>
      <c r="E707">
        <v>45871.71</v>
      </c>
      <c r="F707">
        <v>80305.88</v>
      </c>
      <c r="G707">
        <v>76354.509999999995</v>
      </c>
      <c r="H707">
        <f>(1/(1-91/360*VLOOKUP($A707,Tbills!$B$4:$C$974,2,1)/100))^((1)/91)-1</f>
        <v>1.3809571860834424E-4</v>
      </c>
      <c r="I707" s="2">
        <f t="shared" si="98"/>
        <v>31568.509897178392</v>
      </c>
      <c r="L707">
        <f t="shared" si="92"/>
        <v>7771984321.3260813</v>
      </c>
      <c r="O707">
        <f t="shared" si="93"/>
        <v>12429290.736114884</v>
      </c>
      <c r="R707">
        <f t="shared" si="94"/>
        <v>19.468369490667762</v>
      </c>
      <c r="U707" s="2">
        <f t="shared" si="95"/>
        <v>144.94196165002725</v>
      </c>
      <c r="X707">
        <f t="shared" si="96"/>
        <v>37.208022550807975</v>
      </c>
      <c r="AB707">
        <f t="shared" si="97"/>
        <v>28866.468602203629</v>
      </c>
      <c r="AE707">
        <f>ROW()</f>
        <v>707</v>
      </c>
      <c r="AF707">
        <f t="shared" si="91"/>
        <v>0.89352196574832465</v>
      </c>
      <c r="AG707">
        <f>AG706*(1-(AG$1+AG$5))^($A707-$A706)*(1+2*(E707/E706-1))</f>
        <v>1476202377.1240308</v>
      </c>
      <c r="AK707">
        <f t="shared" si="99"/>
        <v>17.26061835706491</v>
      </c>
      <c r="AO707">
        <f>AO706*(1-AO$1+H706)^($A707-$A706)*(2-E707/E706)</f>
        <v>16.037922087827841</v>
      </c>
    </row>
    <row r="708" spans="1:41" x14ac:dyDescent="0.25">
      <c r="A708" s="1">
        <v>39091</v>
      </c>
      <c r="B708" s="12">
        <v>11.91</v>
      </c>
      <c r="C708" s="12">
        <v>13.4</v>
      </c>
      <c r="D708">
        <v>48055.77</v>
      </c>
      <c r="E708">
        <v>45679.73</v>
      </c>
      <c r="F708">
        <v>79888.639999999999</v>
      </c>
      <c r="G708">
        <v>75947.25</v>
      </c>
      <c r="H708">
        <f>(1/(1-91/360*VLOOKUP($A708,Tbills!$B$4:$C$974,2,1)/100))^((1)/91)-1</f>
        <v>1.3809571860834424E-4</v>
      </c>
      <c r="I708" s="2">
        <f t="shared" si="98"/>
        <v>31439.986781683463</v>
      </c>
      <c r="L708">
        <f t="shared" si="92"/>
        <v>7707646375.2073603</v>
      </c>
      <c r="O708">
        <f t="shared" si="93"/>
        <v>12350846.84104248</v>
      </c>
      <c r="R708">
        <f t="shared" si="94"/>
        <v>19.508226598086573</v>
      </c>
      <c r="U708" s="2">
        <f t="shared" si="95"/>
        <v>144.18538035597081</v>
      </c>
      <c r="X708">
        <f t="shared" si="96"/>
        <v>37.410265002459859</v>
      </c>
      <c r="AB708">
        <f t="shared" si="97"/>
        <v>28744.655874732907</v>
      </c>
      <c r="AE708">
        <f>ROW()</f>
        <v>708</v>
      </c>
      <c r="AF708">
        <f t="shared" si="91"/>
        <v>0.88880597014925367</v>
      </c>
      <c r="AG708">
        <f>AG707*(1-(AG$1+AG$5))^($A708-$A707)*(1+2*(E708/E707-1))</f>
        <v>1463796789.9279759</v>
      </c>
      <c r="AK708">
        <f t="shared" si="99"/>
        <v>17.332049355099684</v>
      </c>
      <c r="AO708">
        <f>AO707*(1-AO$1+H707)^($A708-$A707)*(2-E708/E707)</f>
        <v>16.10667157349436</v>
      </c>
    </row>
    <row r="709" spans="1:41" x14ac:dyDescent="0.25">
      <c r="A709" s="1">
        <v>39092</v>
      </c>
      <c r="B709" s="12">
        <v>11.47</v>
      </c>
      <c r="C709" s="12">
        <v>13.03</v>
      </c>
      <c r="D709">
        <v>47516.84</v>
      </c>
      <c r="E709">
        <v>45161.14</v>
      </c>
      <c r="F709">
        <v>79536.289999999994</v>
      </c>
      <c r="G709">
        <v>75601.8</v>
      </c>
      <c r="H709">
        <f>(1/(1-91/360*VLOOKUP($A709,Tbills!$B$4:$C$974,2,1)/100))^((1)/91)-1</f>
        <v>1.3809571860834424E-4</v>
      </c>
      <c r="I709" s="2">
        <f t="shared" si="98"/>
        <v>31086.639423358676</v>
      </c>
      <c r="L709">
        <f t="shared" si="92"/>
        <v>7533340306.4327106</v>
      </c>
      <c r="O709">
        <f t="shared" si="93"/>
        <v>12140113.832330201</v>
      </c>
      <c r="R709">
        <f t="shared" si="94"/>
        <v>19.618075604777768</v>
      </c>
      <c r="U709" s="2">
        <f t="shared" si="95"/>
        <v>143.54594840760674</v>
      </c>
      <c r="X709">
        <f t="shared" si="96"/>
        <v>37.584227265461308</v>
      </c>
      <c r="AB709">
        <f t="shared" si="97"/>
        <v>28417.334526021179</v>
      </c>
      <c r="AE709">
        <f>ROW()</f>
        <v>709</v>
      </c>
      <c r="AF709">
        <f t="shared" si="91"/>
        <v>0.88027628549501158</v>
      </c>
      <c r="AG709">
        <f>AG708*(1-(AG$1+AG$5))^($A709-$A708)*(1+2*(E709/E708-1))</f>
        <v>1430512379.5363019</v>
      </c>
      <c r="AK709">
        <f t="shared" si="99"/>
        <v>17.527999157338616</v>
      </c>
      <c r="AO709">
        <f>AO708*(1-AO$1+H708)^($A709-$A708)*(2-E709/E708)</f>
        <v>16.291173418113615</v>
      </c>
    </row>
    <row r="710" spans="1:41" x14ac:dyDescent="0.25">
      <c r="A710" s="1">
        <v>39093</v>
      </c>
      <c r="B710" s="12">
        <v>10.87</v>
      </c>
      <c r="C710" s="12">
        <v>12.59</v>
      </c>
      <c r="D710">
        <v>44260.32</v>
      </c>
      <c r="E710">
        <v>42059.83</v>
      </c>
      <c r="F710">
        <v>78552.22</v>
      </c>
      <c r="G710">
        <v>74655.97</v>
      </c>
      <c r="H710">
        <f>(1/(1-91/360*VLOOKUP($A710,Tbills!$B$4:$C$974,2,1)/100))^((1)/91)-1</f>
        <v>1.3809571860834424E-4</v>
      </c>
      <c r="I710" s="2">
        <f t="shared" si="98"/>
        <v>28955.441042536302</v>
      </c>
      <c r="L710">
        <f t="shared" si="92"/>
        <v>6499283480.1307964</v>
      </c>
      <c r="O710">
        <f t="shared" si="93"/>
        <v>10889216.33154981</v>
      </c>
      <c r="R710">
        <f t="shared" si="94"/>
        <v>20.290765464418346</v>
      </c>
      <c r="U710" s="2">
        <f t="shared" si="95"/>
        <v>141.76645621725919</v>
      </c>
      <c r="X710">
        <f t="shared" si="96"/>
        <v>38.058279203402748</v>
      </c>
      <c r="AB710">
        <f t="shared" si="97"/>
        <v>26464.933957517285</v>
      </c>
      <c r="AE710">
        <f>ROW()</f>
        <v>710</v>
      </c>
      <c r="AF710">
        <f t="shared" si="91"/>
        <v>0.86338363780778393</v>
      </c>
      <c r="AG710">
        <f>AG709*(1-(AG$1+AG$5))^($A710-$A709)*(1+2*(E710/E709-1))</f>
        <v>1233998236.1387348</v>
      </c>
      <c r="AK710">
        <f t="shared" si="99"/>
        <v>18.730811108644957</v>
      </c>
      <c r="AO710">
        <f>AO709*(1-AO$1+H709)^($A710-$A709)*(2-E710/E709)</f>
        <v>17.411682699080437</v>
      </c>
    </row>
    <row r="711" spans="1:41" x14ac:dyDescent="0.25">
      <c r="A711" s="1">
        <v>39094</v>
      </c>
      <c r="B711" s="12">
        <v>10.15</v>
      </c>
      <c r="C711" s="12">
        <v>12.11</v>
      </c>
      <c r="D711">
        <v>43481.120000000003</v>
      </c>
      <c r="E711">
        <v>41313.57</v>
      </c>
      <c r="F711">
        <v>77432.38</v>
      </c>
      <c r="G711">
        <v>73581.37</v>
      </c>
      <c r="H711">
        <f>(1/(1-91/360*VLOOKUP($A711,Tbills!$B$4:$C$974,2,1)/100))^((1)/91)-1</f>
        <v>1.3809571860834424E-4</v>
      </c>
      <c r="I711" s="2">
        <f t="shared" si="98"/>
        <v>28444.988815115248</v>
      </c>
      <c r="L711">
        <f t="shared" si="92"/>
        <v>6269234540.7151842</v>
      </c>
      <c r="O711">
        <f t="shared" si="93"/>
        <v>10599051.035295617</v>
      </c>
      <c r="R711">
        <f t="shared" si="94"/>
        <v>20.469847774658973</v>
      </c>
      <c r="U711" s="2">
        <f t="shared" si="95"/>
        <v>139.74202693511293</v>
      </c>
      <c r="X711">
        <f t="shared" si="96"/>
        <v>38.609994516786692</v>
      </c>
      <c r="AB711">
        <f t="shared" si="97"/>
        <v>25994.465064089683</v>
      </c>
      <c r="AE711">
        <f>ROW()</f>
        <v>711</v>
      </c>
      <c r="AF711">
        <f t="shared" ref="AF711:AF774" si="100">B711/C711</f>
        <v>0.83815028901734112</v>
      </c>
      <c r="AG711">
        <f>AG710*(1-(AG$1+AG$5))^($A711-$A710)*(1+2*(E711/E710-1))</f>
        <v>1190168910.1415718</v>
      </c>
      <c r="AK711">
        <f t="shared" si="99"/>
        <v>19.062260649081491</v>
      </c>
      <c r="AO711">
        <f>AO710*(1-AO$1+H710)^($A711-$A710)*(2-E711/E710)</f>
        <v>17.722406775099245</v>
      </c>
    </row>
    <row r="712" spans="1:41" x14ac:dyDescent="0.25">
      <c r="A712" s="1">
        <v>39098</v>
      </c>
      <c r="B712" s="12">
        <v>10.74</v>
      </c>
      <c r="C712" s="12">
        <v>12.35</v>
      </c>
      <c r="D712">
        <v>42877.38</v>
      </c>
      <c r="E712">
        <v>40717.1</v>
      </c>
      <c r="F712">
        <v>77483.350000000006</v>
      </c>
      <c r="G712">
        <v>73589.149999999994</v>
      </c>
      <c r="H712">
        <f>(1/(1-91/360*VLOOKUP($A712,Tbills!$B$4:$C$974,2,1)/100))^((1)/91)-1</f>
        <v>1.390804152545666E-4</v>
      </c>
      <c r="I712" s="2">
        <f t="shared" si="98"/>
        <v>28047.291366013458</v>
      </c>
      <c r="L712">
        <f t="shared" ref="L712:L775" si="101">L711*(1-L$1+H712)^($A712-$A711)*(1+2*(E712/E711-1))</f>
        <v>6090495217.5401936</v>
      </c>
      <c r="O712">
        <f t="shared" ref="O712:O775" si="102">O711*(1-(O$1+O$5))^($A712-$A711)*(1+1.5*(E712/E711-1))</f>
        <v>10368115.601062639</v>
      </c>
      <c r="R712">
        <f t="shared" ref="R712:R775" si="103">R711*(1-IF($A712&lt;=R707,R$1,R$1+IF(AND(WEEKDAY($A712)&lt;&gt;1,WEEKDAY($A712)&lt;&gt;7),S$1,0)))^($A712-$A711)*(1-0.5*(E712/E711-1))</f>
        <v>20.613887945455815</v>
      </c>
      <c r="U712" s="2">
        <f t="shared" ref="U712:U775" si="104">U711*$F712/$F711*(1-U$1)^($A712-$A711)</f>
        <v>139.82037426332471</v>
      </c>
      <c r="X712">
        <f t="shared" ref="X712:X775" si="105">X711*(1-X$1+H712)^($A712-$A711)*(2-G712/G711)</f>
        <v>38.621680315332043</v>
      </c>
      <c r="AB712">
        <f t="shared" ref="AB712:AB775" si="106">AB711*$E712/$E711*(1-(AB$1+AB$5+IF(AND(WEEKDAY(A712)&lt;&gt;1,WEEKDAY(A712)&lt;&gt;7),IF(A712&lt;AC$2,AC$1,AC$3),0)))^($A712-$A711)</f>
        <v>25615.593953729927</v>
      </c>
      <c r="AE712">
        <f>ROW()</f>
        <v>712</v>
      </c>
      <c r="AF712">
        <f t="shared" si="100"/>
        <v>0.86963562753036439</v>
      </c>
      <c r="AG712">
        <f>AG711*(1-(AG$1+AG$5))^($A712-$A711)*(1+2*(E712/E711-1))</f>
        <v>1155646687.6203835</v>
      </c>
      <c r="AK712">
        <f t="shared" si="99"/>
        <v>19.333872151621527</v>
      </c>
      <c r="AO712">
        <f>AO711*(1-AO$1+H711)^($A712-$A711)*(2-E712/E711)</f>
        <v>17.985548505682541</v>
      </c>
    </row>
    <row r="713" spans="1:41" x14ac:dyDescent="0.25">
      <c r="A713" s="1">
        <v>39099</v>
      </c>
      <c r="B713" s="12">
        <v>10.59</v>
      </c>
      <c r="C713" s="12">
        <v>12.13</v>
      </c>
      <c r="D713">
        <v>42919.37</v>
      </c>
      <c r="E713">
        <v>40751.32</v>
      </c>
      <c r="F713">
        <v>76911.539999999994</v>
      </c>
      <c r="G713">
        <v>73035.850000000006</v>
      </c>
      <c r="H713">
        <f>(1/(1-91/360*VLOOKUP($A713,Tbills!$B$4:$C$974,2,1)/100))^((1)/91)-1</f>
        <v>1.390804152545666E-4</v>
      </c>
      <c r="I713" s="2">
        <f t="shared" ref="I713:I776" si="107">I712*$D713/$D712*(1-I$1)^($A713-$A712)</f>
        <v>28074.073634749275</v>
      </c>
      <c r="L713">
        <f t="shared" si="101"/>
        <v>6101305231.3928022</v>
      </c>
      <c r="O713">
        <f t="shared" si="102"/>
        <v>10380836.331157293</v>
      </c>
      <c r="R713">
        <f t="shared" si="103"/>
        <v>20.604294179116181</v>
      </c>
      <c r="U713" s="2">
        <f t="shared" si="104"/>
        <v>138.78514664138751</v>
      </c>
      <c r="X713">
        <f t="shared" si="105"/>
        <v>38.916040595703812</v>
      </c>
      <c r="AB713">
        <f t="shared" si="106"/>
        <v>25636.228308579062</v>
      </c>
      <c r="AE713">
        <f>ROW()</f>
        <v>713</v>
      </c>
      <c r="AF713">
        <f t="shared" si="100"/>
        <v>0.8730420445177246</v>
      </c>
      <c r="AG713">
        <f>AG712*(1-(AG$1+AG$5))^($A713-$A712)*(1+2*(E713/E712-1))</f>
        <v>1157550165.9881146</v>
      </c>
      <c r="AK713">
        <f t="shared" ref="AK713:AK776" si="108">AK712*(1-IF($A713&lt;=AK708,AK$1,AK$1+IF(AND(WEEKDAY($A713)&lt;&gt;1,WEEKDAY($A713)&lt;&gt;7),AL$1,0)))^($A713-$A712)*(2-$E713/$E712)</f>
        <v>19.316723599915999</v>
      </c>
      <c r="AO713">
        <f>AO712*(1-AO$1+H712)^($A713-$A712)*(2-E713/E712)</f>
        <v>17.972267530186137</v>
      </c>
    </row>
    <row r="714" spans="1:41" x14ac:dyDescent="0.25">
      <c r="A714" s="1">
        <v>39100</v>
      </c>
      <c r="B714" s="12">
        <v>10.85</v>
      </c>
      <c r="C714" s="12">
        <v>12.15</v>
      </c>
      <c r="D714">
        <v>43436.73</v>
      </c>
      <c r="E714">
        <v>41236.879999999997</v>
      </c>
      <c r="F714">
        <v>76093.64</v>
      </c>
      <c r="G714">
        <v>72249.009999999995</v>
      </c>
      <c r="H714">
        <f>(1/(1-91/360*VLOOKUP($A714,Tbills!$B$4:$C$974,2,1)/100))^((1)/91)-1</f>
        <v>1.390804152545666E-4</v>
      </c>
      <c r="I714" s="2">
        <f t="shared" si="107"/>
        <v>28411.792205642159</v>
      </c>
      <c r="L714">
        <f t="shared" si="101"/>
        <v>6247288145.9559507</v>
      </c>
      <c r="O714">
        <f t="shared" si="102"/>
        <v>10566014.821578356</v>
      </c>
      <c r="R714">
        <f t="shared" si="103"/>
        <v>20.480616190560806</v>
      </c>
      <c r="U714" s="2">
        <f t="shared" si="104"/>
        <v>137.30591637096981</v>
      </c>
      <c r="X714">
        <f t="shared" si="105"/>
        <v>39.339312211144112</v>
      </c>
      <c r="AB714">
        <f t="shared" si="106"/>
        <v>25940.784557742565</v>
      </c>
      <c r="AE714">
        <f>ROW()</f>
        <v>714</v>
      </c>
      <c r="AF714">
        <f t="shared" si="100"/>
        <v>0.89300411522633738</v>
      </c>
      <c r="AG714">
        <f>AG713*(1-(AG$1+AG$5))^($A714-$A713)*(1+2*(E714/E713-1))</f>
        <v>1185095104.7608566</v>
      </c>
      <c r="AK714">
        <f t="shared" si="108"/>
        <v>19.085672072465769</v>
      </c>
      <c r="AO714">
        <f>AO713*(1-AO$1+H713)^($A714-$A713)*(2-E714/E713)</f>
        <v>17.75993742456701</v>
      </c>
    </row>
    <row r="715" spans="1:41" x14ac:dyDescent="0.25">
      <c r="A715" s="1">
        <v>39101</v>
      </c>
      <c r="B715" s="12">
        <v>10.4</v>
      </c>
      <c r="C715" s="12">
        <v>11.96</v>
      </c>
      <c r="D715">
        <v>42208.77</v>
      </c>
      <c r="E715">
        <v>40065.379999999997</v>
      </c>
      <c r="F715">
        <v>75590.720000000001</v>
      </c>
      <c r="G715">
        <v>71761.460000000006</v>
      </c>
      <c r="H715">
        <f>(1/(1-91/360*VLOOKUP($A715,Tbills!$B$4:$C$974,2,1)/100))^((1)/91)-1</f>
        <v>1.390804152545666E-4</v>
      </c>
      <c r="I715" s="2">
        <f t="shared" si="107"/>
        <v>27607.915261463717</v>
      </c>
      <c r="L715">
        <f t="shared" si="101"/>
        <v>5892882422.8668509</v>
      </c>
      <c r="O715">
        <f t="shared" si="102"/>
        <v>10115418.494427059</v>
      </c>
      <c r="R715">
        <f t="shared" si="103"/>
        <v>20.770594482663459</v>
      </c>
      <c r="U715" s="2">
        <f t="shared" si="104"/>
        <v>136.39510477433919</v>
      </c>
      <c r="X715">
        <f t="shared" si="105"/>
        <v>39.608824753992614</v>
      </c>
      <c r="AB715">
        <f t="shared" si="106"/>
        <v>25202.953148284967</v>
      </c>
      <c r="AE715">
        <f>ROW()</f>
        <v>715</v>
      </c>
      <c r="AF715">
        <f t="shared" si="100"/>
        <v>0.86956521739130432</v>
      </c>
      <c r="AG715">
        <f>AG714*(1-(AG$1+AG$5))^($A715-$A714)*(1+2*(E715/E714-1))</f>
        <v>1117722619.2667892</v>
      </c>
      <c r="AK715">
        <f t="shared" si="108"/>
        <v>19.626963438425079</v>
      </c>
      <c r="AO715">
        <f>AO714*(1-AO$1+H714)^($A715-$A714)*(2-E715/E714)</f>
        <v>18.266344818494709</v>
      </c>
    </row>
    <row r="716" spans="1:41" x14ac:dyDescent="0.25">
      <c r="A716" s="1">
        <v>39104</v>
      </c>
      <c r="B716" s="12">
        <v>10.77</v>
      </c>
      <c r="C716" s="12">
        <v>12.26</v>
      </c>
      <c r="D716">
        <v>42764.08</v>
      </c>
      <c r="E716">
        <v>40575.769999999997</v>
      </c>
      <c r="F716">
        <v>75643.13</v>
      </c>
      <c r="G716">
        <v>71781.27</v>
      </c>
      <c r="H716">
        <f>(1/(1-91/360*VLOOKUP($A716,Tbills!$B$4:$C$974,2,1)/100))^((1)/91)-1</f>
        <v>1.3964313910097559E-4</v>
      </c>
      <c r="I716" s="2">
        <f t="shared" si="107"/>
        <v>27969.086407860446</v>
      </c>
      <c r="L716">
        <f t="shared" si="101"/>
        <v>6044732663.0858755</v>
      </c>
      <c r="O716">
        <f t="shared" si="102"/>
        <v>10307665.746745506</v>
      </c>
      <c r="R716">
        <f t="shared" si="103"/>
        <v>20.635498160744298</v>
      </c>
      <c r="U716" s="2">
        <f t="shared" si="104"/>
        <v>136.47968876072591</v>
      </c>
      <c r="X716">
        <f t="shared" si="105"/>
        <v>39.610086835132456</v>
      </c>
      <c r="AB716">
        <f t="shared" si="106"/>
        <v>25521.342166043632</v>
      </c>
      <c r="AE716">
        <f>ROW()</f>
        <v>716</v>
      </c>
      <c r="AF716">
        <f t="shared" si="100"/>
        <v>0.87846655791190864</v>
      </c>
      <c r="AG716">
        <f>AG715*(1-(AG$1+AG$5))^($A716-$A715)*(1+2*(E716/E715-1))</f>
        <v>1146083923.5201664</v>
      </c>
      <c r="AK716">
        <f t="shared" si="108"/>
        <v>19.37422962364516</v>
      </c>
      <c r="AO716">
        <f>AO715*(1-AO$1+H715)^($A716-$A715)*(2-E716/E715)</f>
        <v>18.039175115808327</v>
      </c>
    </row>
    <row r="717" spans="1:41" x14ac:dyDescent="0.25">
      <c r="A717" s="1">
        <v>39105</v>
      </c>
      <c r="B717" s="12">
        <v>10.34</v>
      </c>
      <c r="C717" s="12">
        <v>11.84</v>
      </c>
      <c r="D717">
        <v>41478.9</v>
      </c>
      <c r="E717">
        <v>39350.69</v>
      </c>
      <c r="F717">
        <v>74871.820000000007</v>
      </c>
      <c r="G717">
        <v>71039.320000000007</v>
      </c>
      <c r="H717">
        <f>(1/(1-91/360*VLOOKUP($A717,Tbills!$B$4:$C$974,2,1)/100))^((1)/91)-1</f>
        <v>1.3964313910097559E-4</v>
      </c>
      <c r="I717" s="2">
        <f t="shared" si="107"/>
        <v>27127.875782111769</v>
      </c>
      <c r="L717">
        <f t="shared" si="101"/>
        <v>5680259033.5813074</v>
      </c>
      <c r="O717">
        <f t="shared" si="102"/>
        <v>9840514.3263475578</v>
      </c>
      <c r="R717">
        <f t="shared" si="103"/>
        <v>20.946068879171193</v>
      </c>
      <c r="U717" s="2">
        <f t="shared" si="104"/>
        <v>135.08475293852203</v>
      </c>
      <c r="X717">
        <f t="shared" si="105"/>
        <v>40.023615339144413</v>
      </c>
      <c r="AB717">
        <f t="shared" si="106"/>
        <v>24749.928581051208</v>
      </c>
      <c r="AE717">
        <f>ROW()</f>
        <v>717</v>
      </c>
      <c r="AF717">
        <f t="shared" si="100"/>
        <v>0.87331081081081086</v>
      </c>
      <c r="AG717">
        <f>AG716*(1-(AG$1+AG$5))^($A717-$A716)*(1+2*(E717/E716-1))</f>
        <v>1076841578.8226576</v>
      </c>
      <c r="AK717">
        <f t="shared" si="108"/>
        <v>19.958254566478164</v>
      </c>
      <c r="AO717">
        <f>AO716*(1-AO$1+H716)^($A717-$A716)*(2-E717/E716)</f>
        <v>18.585728917061139</v>
      </c>
    </row>
    <row r="718" spans="1:41" x14ac:dyDescent="0.25">
      <c r="A718" s="1">
        <v>39106</v>
      </c>
      <c r="B718" s="12">
        <v>9.89</v>
      </c>
      <c r="C718" s="12">
        <v>11.36</v>
      </c>
      <c r="D718">
        <v>41025.68</v>
      </c>
      <c r="E718">
        <v>38915.230000000003</v>
      </c>
      <c r="F718">
        <v>73810.45</v>
      </c>
      <c r="G718">
        <v>70022.36</v>
      </c>
      <c r="H718">
        <f>(1/(1-91/360*VLOOKUP($A718,Tbills!$B$4:$C$974,2,1)/100))^((1)/91)-1</f>
        <v>1.3964313910097559E-4</v>
      </c>
      <c r="I718" s="2">
        <f t="shared" si="107"/>
        <v>26830.808278100951</v>
      </c>
      <c r="L718">
        <f t="shared" si="101"/>
        <v>5555066578.7528467</v>
      </c>
      <c r="O718">
        <f t="shared" si="102"/>
        <v>9676843.5469407775</v>
      </c>
      <c r="R718">
        <f t="shared" si="103"/>
        <v>21.061012763174801</v>
      </c>
      <c r="U718" s="2">
        <f t="shared" si="104"/>
        <v>133.16656763749398</v>
      </c>
      <c r="X718">
        <f t="shared" si="105"/>
        <v>40.60073901281342</v>
      </c>
      <c r="AB718">
        <f t="shared" si="106"/>
        <v>24475.189202244692</v>
      </c>
      <c r="AE718">
        <f>ROW()</f>
        <v>718</v>
      </c>
      <c r="AF718">
        <f t="shared" si="100"/>
        <v>0.87059859154929586</v>
      </c>
      <c r="AG718">
        <f>AG717*(1-(AG$1+AG$5))^($A718-$A717)*(1+2*(E718/E717-1))</f>
        <v>1052973147.9251469</v>
      </c>
      <c r="AK718">
        <f t="shared" si="108"/>
        <v>20.17817543238445</v>
      </c>
      <c r="AO718">
        <f>AO717*(1-AO$1+H717)^($A718-$A717)*(2-E718/E717)</f>
        <v>18.793330145526422</v>
      </c>
    </row>
    <row r="719" spans="1:41" x14ac:dyDescent="0.25">
      <c r="A719" s="1">
        <v>39107</v>
      </c>
      <c r="B719" s="12">
        <v>11.22</v>
      </c>
      <c r="C719" s="12">
        <v>12.18</v>
      </c>
      <c r="D719">
        <v>42570.27</v>
      </c>
      <c r="E719">
        <v>40374.93</v>
      </c>
      <c r="F719">
        <v>74202.2</v>
      </c>
      <c r="G719">
        <v>70384.22</v>
      </c>
      <c r="H719">
        <f>(1/(1-91/360*VLOOKUP($A719,Tbills!$B$4:$C$974,2,1)/100))^((1)/91)-1</f>
        <v>1.3964313910097559E-4</v>
      </c>
      <c r="I719" s="2">
        <f t="shared" si="107"/>
        <v>27840.291786530539</v>
      </c>
      <c r="L719">
        <f t="shared" si="101"/>
        <v>5972368702.6287775</v>
      </c>
      <c r="O719">
        <f t="shared" si="102"/>
        <v>10220962.871652246</v>
      </c>
      <c r="R719">
        <f t="shared" si="103"/>
        <v>20.66508203267782</v>
      </c>
      <c r="U719" s="2">
        <f t="shared" si="104"/>
        <v>133.87008675636909</v>
      </c>
      <c r="X719">
        <f t="shared" si="105"/>
        <v>40.395069818107267</v>
      </c>
      <c r="AB719">
        <f t="shared" si="106"/>
        <v>25392.36174908714</v>
      </c>
      <c r="AE719">
        <f>ROW()</f>
        <v>719</v>
      </c>
      <c r="AF719">
        <f t="shared" si="100"/>
        <v>0.92118226600985231</v>
      </c>
      <c r="AG719">
        <f>AG718*(1-(AG$1+AG$5))^($A719-$A718)*(1+2*(E719/E718-1))</f>
        <v>1131928491.5885222</v>
      </c>
      <c r="AK719">
        <f t="shared" si="108"/>
        <v>19.420392847284216</v>
      </c>
      <c r="AO719">
        <f>AO718*(1-AO$1+H718)^($A719-$A718)*(2-E719/E718)</f>
        <v>18.090254192649649</v>
      </c>
    </row>
    <row r="720" spans="1:41" x14ac:dyDescent="0.25">
      <c r="A720" s="1">
        <v>39108</v>
      </c>
      <c r="B720" s="12">
        <v>11.13</v>
      </c>
      <c r="C720" s="12">
        <v>12.14</v>
      </c>
      <c r="D720">
        <v>42689.97</v>
      </c>
      <c r="E720">
        <v>40482.82</v>
      </c>
      <c r="F720">
        <v>74160.59</v>
      </c>
      <c r="G720">
        <v>70334.929999999993</v>
      </c>
      <c r="H720">
        <f>(1/(1-91/360*VLOOKUP($A720,Tbills!$B$4:$C$974,2,1)/100))^((1)/91)-1</f>
        <v>1.3964313910097559E-4</v>
      </c>
      <c r="I720" s="2">
        <f t="shared" si="107"/>
        <v>27917.892962986734</v>
      </c>
      <c r="L720">
        <f t="shared" si="101"/>
        <v>6004854493.9296389</v>
      </c>
      <c r="O720">
        <f t="shared" si="102"/>
        <v>10261585.786643131</v>
      </c>
      <c r="R720">
        <f t="shared" si="103"/>
        <v>20.636538461108916</v>
      </c>
      <c r="U720" s="2">
        <f t="shared" si="104"/>
        <v>133.79175469213797</v>
      </c>
      <c r="X720">
        <f t="shared" si="105"/>
        <v>40.427508179896108</v>
      </c>
      <c r="AB720">
        <f t="shared" si="106"/>
        <v>25459.327617407085</v>
      </c>
      <c r="AE720">
        <f>ROW()</f>
        <v>720</v>
      </c>
      <c r="AF720">
        <f t="shared" si="100"/>
        <v>0.91680395387149916</v>
      </c>
      <c r="AG720">
        <f>AG719*(1-(AG$1+AG$5))^($A720-$A719)*(1+2*(E720/E719-1))</f>
        <v>1137939628.2029977</v>
      </c>
      <c r="AK720">
        <f t="shared" si="108"/>
        <v>19.367595525209904</v>
      </c>
      <c r="AO720">
        <f>AO719*(1-AO$1+H719)^($A720-$A719)*(2-E720/E719)</f>
        <v>18.043765490962205</v>
      </c>
    </row>
    <row r="721" spans="1:41" x14ac:dyDescent="0.25">
      <c r="A721" s="1">
        <v>39111</v>
      </c>
      <c r="B721" s="12">
        <v>11.45</v>
      </c>
      <c r="C721" s="12">
        <v>12.27</v>
      </c>
      <c r="D721">
        <v>42603.22</v>
      </c>
      <c r="E721">
        <v>40383.599999999999</v>
      </c>
      <c r="F721">
        <v>74222.820000000007</v>
      </c>
      <c r="G721">
        <v>70364.479999999996</v>
      </c>
      <c r="H721">
        <f>(1/(1-91/360*VLOOKUP($A721,Tbills!$B$4:$C$974,2,1)/100))^((1)/91)-1</f>
        <v>1.4006520110210197E-4</v>
      </c>
      <c r="I721" s="2">
        <f t="shared" si="107"/>
        <v>27859.123187733749</v>
      </c>
      <c r="L721">
        <f t="shared" si="101"/>
        <v>5977120344.6856346</v>
      </c>
      <c r="O721">
        <f t="shared" si="102"/>
        <v>10222826.800700452</v>
      </c>
      <c r="R721">
        <f t="shared" si="103"/>
        <v>20.659025717673721</v>
      </c>
      <c r="U721" s="2">
        <f t="shared" si="104"/>
        <v>133.89422775698696</v>
      </c>
      <c r="X721">
        <f t="shared" si="105"/>
        <v>40.423020969043499</v>
      </c>
      <c r="AB721">
        <f t="shared" si="106"/>
        <v>25394.27263690691</v>
      </c>
      <c r="AE721">
        <f>ROW()</f>
        <v>721</v>
      </c>
      <c r="AF721">
        <f t="shared" si="100"/>
        <v>0.93317033414832928</v>
      </c>
      <c r="AG721">
        <f>AG720*(1-(AG$1+AG$5))^($A721-$A720)*(1+2*(E721/E720-1))</f>
        <v>1132247165.5777643</v>
      </c>
      <c r="AK721">
        <f t="shared" si="108"/>
        <v>19.41235121574368</v>
      </c>
      <c r="AO721">
        <f>AO720*(1-AO$1+H720)^($A721-$A720)*(2-E721/E720)</f>
        <v>18.093560387606264</v>
      </c>
    </row>
    <row r="722" spans="1:41" x14ac:dyDescent="0.25">
      <c r="A722" s="1">
        <v>39112</v>
      </c>
      <c r="B722" s="12">
        <v>10.96</v>
      </c>
      <c r="C722" s="12">
        <v>11.94</v>
      </c>
      <c r="D722">
        <v>41941.99</v>
      </c>
      <c r="E722">
        <v>39751.17</v>
      </c>
      <c r="F722">
        <v>74007.490000000005</v>
      </c>
      <c r="G722">
        <v>70150.490000000005</v>
      </c>
      <c r="H722">
        <f>(1/(1-91/360*VLOOKUP($A722,Tbills!$B$4:$C$974,2,1)/100))^((1)/91)-1</f>
        <v>1.4006520110210197E-4</v>
      </c>
      <c r="I722" s="2">
        <f t="shared" si="107"/>
        <v>27426.062507950355</v>
      </c>
      <c r="L722">
        <f t="shared" si="101"/>
        <v>5790459408.4612074</v>
      </c>
      <c r="O722">
        <f t="shared" si="102"/>
        <v>9982347.5297736619</v>
      </c>
      <c r="R722">
        <f t="shared" si="103"/>
        <v>20.819850513203811</v>
      </c>
      <c r="U722" s="2">
        <f t="shared" si="104"/>
        <v>133.50252793933029</v>
      </c>
      <c r="X722">
        <f t="shared" si="105"/>
        <v>40.55013348149155</v>
      </c>
      <c r="AB722">
        <f t="shared" si="106"/>
        <v>24995.712468382088</v>
      </c>
      <c r="AE722">
        <f>ROW()</f>
        <v>722</v>
      </c>
      <c r="AF722">
        <f t="shared" si="100"/>
        <v>0.91792294807370201</v>
      </c>
      <c r="AG722">
        <f>AG721*(1-(AG$1+AG$5))^($A722-$A721)*(1+2*(E722/E721-1))</f>
        <v>1096746944.3899953</v>
      </c>
      <c r="AK722">
        <f t="shared" si="108"/>
        <v>19.71544131105254</v>
      </c>
      <c r="AO722">
        <f>AO721*(1-AO$1+H721)^($A722-$A721)*(2-E722/E721)</f>
        <v>18.378810041651256</v>
      </c>
    </row>
    <row r="723" spans="1:41" x14ac:dyDescent="0.25">
      <c r="A723" s="1">
        <v>39113</v>
      </c>
      <c r="B723" s="12">
        <v>10.42</v>
      </c>
      <c r="C723" s="12">
        <v>11.52</v>
      </c>
      <c r="D723">
        <v>41290.36</v>
      </c>
      <c r="E723">
        <v>39128.01</v>
      </c>
      <c r="F723">
        <v>73637.710000000006</v>
      </c>
      <c r="G723">
        <v>69790.16</v>
      </c>
      <c r="H723">
        <f>(1/(1-91/360*VLOOKUP($A723,Tbills!$B$4:$C$974,2,1)/100))^((1)/91)-1</f>
        <v>1.4006520110210197E-4</v>
      </c>
      <c r="I723" s="2">
        <f t="shared" si="107"/>
        <v>26999.300262348825</v>
      </c>
      <c r="L723">
        <f t="shared" si="101"/>
        <v>5609442966.0953159</v>
      </c>
      <c r="O723">
        <f t="shared" si="102"/>
        <v>9747286.3468032144</v>
      </c>
      <c r="R723">
        <f t="shared" si="103"/>
        <v>20.98209336319843</v>
      </c>
      <c r="U723" s="2">
        <f t="shared" si="104"/>
        <v>132.83224071303016</v>
      </c>
      <c r="X723">
        <f t="shared" si="105"/>
        <v>40.762621736029843</v>
      </c>
      <c r="AB723">
        <f t="shared" si="106"/>
        <v>24603.008874609292</v>
      </c>
      <c r="AE723">
        <f>ROW()</f>
        <v>723</v>
      </c>
      <c r="AF723">
        <f t="shared" si="100"/>
        <v>0.90451388888888895</v>
      </c>
      <c r="AG723">
        <f>AG722*(1-(AG$1+AG$5))^($A723-$A722)*(1+2*(E723/E722-1))</f>
        <v>1062324794.1120659</v>
      </c>
      <c r="AK723">
        <f t="shared" si="108"/>
        <v>20.023578166907388</v>
      </c>
      <c r="AO723">
        <f>AO722*(1-AO$1+H722)^($A723-$A722)*(2-E723/E722)</f>
        <v>18.668849985690144</v>
      </c>
    </row>
    <row r="724" spans="1:41" x14ac:dyDescent="0.25">
      <c r="A724" s="1">
        <v>39114</v>
      </c>
      <c r="B724" s="12">
        <v>10.31</v>
      </c>
      <c r="C724" s="12">
        <v>11.46</v>
      </c>
      <c r="D724">
        <v>40787.43</v>
      </c>
      <c r="E724">
        <v>38645.94</v>
      </c>
      <c r="F724">
        <v>73376.990000000005</v>
      </c>
      <c r="G724">
        <v>69533.289999999994</v>
      </c>
      <c r="H724">
        <f>(1/(1-91/360*VLOOKUP($A724,Tbills!$B$4:$C$974,2,1)/100))^((1)/91)-1</f>
        <v>1.4006520110210197E-4</v>
      </c>
      <c r="I724" s="2">
        <f t="shared" si="107"/>
        <v>26669.789692787457</v>
      </c>
      <c r="L724">
        <f t="shared" si="101"/>
        <v>5471741586.523632</v>
      </c>
      <c r="O724">
        <f t="shared" si="102"/>
        <v>9566829.2685993109</v>
      </c>
      <c r="R724">
        <f t="shared" si="103"/>
        <v>21.1103921730415</v>
      </c>
      <c r="U724" s="2">
        <f t="shared" si="104"/>
        <v>132.35871044940842</v>
      </c>
      <c r="X724">
        <f t="shared" si="105"/>
        <v>40.916870069724901</v>
      </c>
      <c r="AB724">
        <f t="shared" si="106"/>
        <v>24299.044466917214</v>
      </c>
      <c r="AE724">
        <f>ROW()</f>
        <v>724</v>
      </c>
      <c r="AF724">
        <f t="shared" si="100"/>
        <v>0.8996509598603839</v>
      </c>
      <c r="AG724">
        <f>AG723*(1-(AG$1+AG$5))^($A724-$A723)*(1+2*(E724/E723-1))</f>
        <v>1036113493.0213228</v>
      </c>
      <c r="AK724">
        <f t="shared" si="108"/>
        <v>20.269331165024241</v>
      </c>
      <c r="AO724">
        <f>AO723*(1-AO$1+H723)^($A724-$A723)*(2-E724/E723)</f>
        <v>18.900804453730338</v>
      </c>
    </row>
    <row r="725" spans="1:41" x14ac:dyDescent="0.25">
      <c r="A725" s="1">
        <v>39115</v>
      </c>
      <c r="B725" s="12">
        <v>10.08</v>
      </c>
      <c r="C725" s="12">
        <v>11.38</v>
      </c>
      <c r="D725">
        <v>40621.39</v>
      </c>
      <c r="E725">
        <v>38483.21</v>
      </c>
      <c r="F725">
        <v>73414.86</v>
      </c>
      <c r="G725">
        <v>69559.44</v>
      </c>
      <c r="H725">
        <f>(1/(1-91/360*VLOOKUP($A725,Tbills!$B$4:$C$974,2,1)/100))^((1)/91)-1</f>
        <v>1.4006520110210197E-4</v>
      </c>
      <c r="I725" s="2">
        <f t="shared" si="107"/>
        <v>26560.573001475459</v>
      </c>
      <c r="L725">
        <f t="shared" si="101"/>
        <v>5426175536.0485153</v>
      </c>
      <c r="O725">
        <f t="shared" si="102"/>
        <v>9506083.029167559</v>
      </c>
      <c r="R725">
        <f t="shared" si="103"/>
        <v>21.153881589598218</v>
      </c>
      <c r="U725" s="2">
        <f t="shared" si="104"/>
        <v>132.42379198178784</v>
      </c>
      <c r="X725">
        <f t="shared" si="105"/>
        <v>40.905698179902721</v>
      </c>
      <c r="AB725">
        <f t="shared" si="106"/>
        <v>24195.882634657108</v>
      </c>
      <c r="AE725">
        <f>ROW()</f>
        <v>725</v>
      </c>
      <c r="AF725">
        <f t="shared" si="100"/>
        <v>0.88576449912126531</v>
      </c>
      <c r="AG725">
        <f>AG724*(1-(AG$1+AG$5))^($A725-$A724)*(1+2*(E725/E724-1))</f>
        <v>1027353155.4490856</v>
      </c>
      <c r="AK725">
        <f t="shared" si="108"/>
        <v>20.353733068437329</v>
      </c>
      <c r="AO725">
        <f>AO724*(1-AO$1+H724)^($A725-$A724)*(2-E725/E724)</f>
        <v>18.982348280492616</v>
      </c>
    </row>
    <row r="726" spans="1:41" x14ac:dyDescent="0.25">
      <c r="A726" s="1">
        <v>39118</v>
      </c>
      <c r="B726" s="12">
        <v>10.55</v>
      </c>
      <c r="C726" s="12">
        <v>11.66</v>
      </c>
      <c r="D726">
        <v>40679.51</v>
      </c>
      <c r="E726">
        <v>38522.1</v>
      </c>
      <c r="F726">
        <v>73555.97</v>
      </c>
      <c r="G726">
        <v>69663.91</v>
      </c>
      <c r="H726">
        <f>(1/(1-91/360*VLOOKUP($A726,Tbills!$B$4:$C$974,2,1)/100))^((1)/91)-1</f>
        <v>1.4006520110210197E-4</v>
      </c>
      <c r="I726" s="2">
        <f t="shared" si="107"/>
        <v>26596.629503465902</v>
      </c>
      <c r="L726">
        <f t="shared" si="101"/>
        <v>5438690047.0905933</v>
      </c>
      <c r="O726">
        <f t="shared" si="102"/>
        <v>9519530.4307126515</v>
      </c>
      <c r="R726">
        <f t="shared" si="103"/>
        <v>21.140325609472953</v>
      </c>
      <c r="U726" s="2">
        <f t="shared" si="104"/>
        <v>132.66861721186223</v>
      </c>
      <c r="X726">
        <f t="shared" si="105"/>
        <v>40.85689453674572</v>
      </c>
      <c r="AB726">
        <f t="shared" si="106"/>
        <v>24217.801042040355</v>
      </c>
      <c r="AE726">
        <f>ROW()</f>
        <v>726</v>
      </c>
      <c r="AF726">
        <f t="shared" si="100"/>
        <v>0.904802744425386</v>
      </c>
      <c r="AG726">
        <f>AG725*(1-(AG$1+AG$5))^($A726-$A725)*(1+2*(E726/E725-1))</f>
        <v>1029325513.6123171</v>
      </c>
      <c r="AK726">
        <f t="shared" si="108"/>
        <v>20.330323244591778</v>
      </c>
      <c r="AO726">
        <f>AO725*(1-AO$1+H725)^($A726-$A725)*(2-E726/E725)</f>
        <v>18.969029988830261</v>
      </c>
    </row>
    <row r="727" spans="1:41" x14ac:dyDescent="0.25">
      <c r="A727" s="1">
        <v>39119</v>
      </c>
      <c r="B727" s="12">
        <v>10.65</v>
      </c>
      <c r="C727" s="12">
        <v>11.62</v>
      </c>
      <c r="D727">
        <v>40089.18</v>
      </c>
      <c r="E727">
        <v>37957.69</v>
      </c>
      <c r="F727">
        <v>72920.67</v>
      </c>
      <c r="G727">
        <v>69052.47</v>
      </c>
      <c r="H727">
        <f>(1/(1-91/360*VLOOKUP($A727,Tbills!$B$4:$C$974,2,1)/100))^((1)/91)-1</f>
        <v>1.4006520110210197E-4</v>
      </c>
      <c r="I727" s="2">
        <f t="shared" si="107"/>
        <v>26210.027330724763</v>
      </c>
      <c r="L727">
        <f t="shared" si="101"/>
        <v>5279819932.6951761</v>
      </c>
      <c r="O727">
        <f t="shared" si="102"/>
        <v>9310002.306132298</v>
      </c>
      <c r="R727">
        <f t="shared" si="103"/>
        <v>21.294232637453753</v>
      </c>
      <c r="U727" s="2">
        <f t="shared" si="104"/>
        <v>131.51955662539908</v>
      </c>
      <c r="X727">
        <f t="shared" si="105"/>
        <v>41.21974386703836</v>
      </c>
      <c r="AB727">
        <f t="shared" si="106"/>
        <v>23862.139776716569</v>
      </c>
      <c r="AE727">
        <f>ROW()</f>
        <v>727</v>
      </c>
      <c r="AF727">
        <f t="shared" si="100"/>
        <v>0.91652323580034434</v>
      </c>
      <c r="AG727">
        <f>AG726*(1-(AG$1+AG$5))^($A727-$A726)*(1+2*(E727/E726-1))</f>
        <v>999129333.19287741</v>
      </c>
      <c r="AK727">
        <f t="shared" si="108"/>
        <v>20.627234032112145</v>
      </c>
      <c r="AO727">
        <f>AO726*(1-AO$1+H726)^($A727-$A726)*(2-E727/E726)</f>
        <v>19.248940386561717</v>
      </c>
    </row>
    <row r="728" spans="1:41" x14ac:dyDescent="0.25">
      <c r="A728" s="1">
        <v>39120</v>
      </c>
      <c r="B728" s="12">
        <v>10.32</v>
      </c>
      <c r="C728" s="12">
        <v>11.49</v>
      </c>
      <c r="D728">
        <v>39560.269999999997</v>
      </c>
      <c r="E728">
        <v>37451.589999999997</v>
      </c>
      <c r="F728">
        <v>72703.03</v>
      </c>
      <c r="G728">
        <v>68836.710000000006</v>
      </c>
      <c r="H728">
        <f>(1/(1-91/360*VLOOKUP($A728,Tbills!$B$4:$C$974,2,1)/100))^((1)/91)-1</f>
        <v>1.4006520110210197E-4</v>
      </c>
      <c r="I728" s="2">
        <f t="shared" si="107"/>
        <v>25863.598985733573</v>
      </c>
      <c r="L728">
        <f t="shared" si="101"/>
        <v>5139512925.7733765</v>
      </c>
      <c r="O728">
        <f t="shared" si="102"/>
        <v>9123495.7323784195</v>
      </c>
      <c r="R728">
        <f t="shared" si="103"/>
        <v>21.435224444367371</v>
      </c>
      <c r="U728" s="2">
        <f t="shared" si="104"/>
        <v>131.12382426642412</v>
      </c>
      <c r="X728">
        <f t="shared" si="105"/>
        <v>41.352800436031636</v>
      </c>
      <c r="AB728">
        <f t="shared" si="106"/>
        <v>23543.15864401295</v>
      </c>
      <c r="AE728">
        <f>ROW()</f>
        <v>728</v>
      </c>
      <c r="AF728">
        <f t="shared" si="100"/>
        <v>0.89817232375979117</v>
      </c>
      <c r="AG728">
        <f>AG727*(1-(AG$1+AG$5))^($A728-$A727)*(1+2*(E728/E727-1))</f>
        <v>972453246.22684729</v>
      </c>
      <c r="AK728">
        <f t="shared" si="108"/>
        <v>20.901288912493644</v>
      </c>
      <c r="AO728">
        <f>AO727*(1-AO$1+H727)^($A728-$A727)*(2-E728/E727)</f>
        <v>19.507602255281029</v>
      </c>
    </row>
    <row r="729" spans="1:41" x14ac:dyDescent="0.25">
      <c r="A729" s="1">
        <v>39121</v>
      </c>
      <c r="B729" s="12">
        <v>10.44</v>
      </c>
      <c r="C729" s="12">
        <v>11.65</v>
      </c>
      <c r="D729">
        <v>39822.74</v>
      </c>
      <c r="E729">
        <v>37694.82</v>
      </c>
      <c r="F729">
        <v>72737.259999999995</v>
      </c>
      <c r="G729">
        <v>68859.48</v>
      </c>
      <c r="H729">
        <f>(1/(1-91/360*VLOOKUP($A729,Tbills!$B$4:$C$974,2,1)/100))^((1)/91)-1</f>
        <v>1.4006520110210197E-4</v>
      </c>
      <c r="I729" s="2">
        <f t="shared" si="107"/>
        <v>26034.561032954294</v>
      </c>
      <c r="L729">
        <f t="shared" si="101"/>
        <v>5206764102.567421</v>
      </c>
      <c r="O729">
        <f t="shared" si="102"/>
        <v>9212064.3395777047</v>
      </c>
      <c r="R729">
        <f t="shared" si="103"/>
        <v>21.364652883099165</v>
      </c>
      <c r="U729" s="2">
        <f t="shared" si="104"/>
        <v>131.18236114098181</v>
      </c>
      <c r="X729">
        <f t="shared" si="105"/>
        <v>41.343382831895909</v>
      </c>
      <c r="AB729">
        <f t="shared" si="106"/>
        <v>23695.233931755251</v>
      </c>
      <c r="AE729">
        <f>ROW()</f>
        <v>729</v>
      </c>
      <c r="AF729">
        <f t="shared" si="100"/>
        <v>0.89613733905579396</v>
      </c>
      <c r="AG729">
        <f>AG728*(1-(AG$1+AG$5))^($A729-$A728)*(1+2*(E729/E728-1))</f>
        <v>985051279.13482153</v>
      </c>
      <c r="AK729">
        <f t="shared" si="108"/>
        <v>20.764577967218649</v>
      </c>
      <c r="AO729">
        <f>AO728*(1-AO$1+H728)^($A729-$A728)*(2-E729/E728)</f>
        <v>19.382907557376388</v>
      </c>
    </row>
    <row r="730" spans="1:41" x14ac:dyDescent="0.25">
      <c r="A730" s="1">
        <v>39122</v>
      </c>
      <c r="B730" s="12">
        <v>11.1</v>
      </c>
      <c r="C730" s="12">
        <v>12.23</v>
      </c>
      <c r="D730">
        <v>40597.769999999997</v>
      </c>
      <c r="E730">
        <v>38423.15</v>
      </c>
      <c r="F730">
        <v>73868.73</v>
      </c>
      <c r="G730">
        <v>69920.98</v>
      </c>
      <c r="H730">
        <f>(1/(1-91/360*VLOOKUP($A730,Tbills!$B$4:$C$974,2,1)/100))^((1)/91)-1</f>
        <v>1.4006520110210197E-4</v>
      </c>
      <c r="I730" s="2">
        <f t="shared" si="107"/>
        <v>26540.598381234744</v>
      </c>
      <c r="L730">
        <f t="shared" si="101"/>
        <v>5408484720.7056742</v>
      </c>
      <c r="O730">
        <f t="shared" si="102"/>
        <v>9478734.755600417</v>
      </c>
      <c r="R730">
        <f t="shared" si="103"/>
        <v>21.157295141624012</v>
      </c>
      <c r="U730" s="2">
        <f t="shared" si="104"/>
        <v>133.21972992221748</v>
      </c>
      <c r="X730">
        <f t="shared" si="105"/>
        <v>40.710251839002645</v>
      </c>
      <c r="AB730">
        <f t="shared" si="106"/>
        <v>24152.225290704508</v>
      </c>
      <c r="AE730">
        <f>ROW()</f>
        <v>730</v>
      </c>
      <c r="AF730">
        <f t="shared" si="100"/>
        <v>0.90760425183973825</v>
      </c>
      <c r="AG730">
        <f>AG729*(1-(AG$1+AG$5))^($A730-$A729)*(1+2*(E730/E729-1))</f>
        <v>1023082636.4309744</v>
      </c>
      <c r="AK730">
        <f t="shared" si="108"/>
        <v>20.362421490440884</v>
      </c>
      <c r="AO730">
        <f>AO729*(1-AO$1+H729)^($A730-$A729)*(2-E730/E729)</f>
        <v>19.010355170386163</v>
      </c>
    </row>
    <row r="731" spans="1:41" x14ac:dyDescent="0.25">
      <c r="A731" s="1">
        <v>39125</v>
      </c>
      <c r="B731" s="12">
        <v>11.61</v>
      </c>
      <c r="C731" s="12">
        <v>12.58</v>
      </c>
      <c r="D731">
        <v>41322.6</v>
      </c>
      <c r="E731">
        <v>39093.01</v>
      </c>
      <c r="F731">
        <v>74472.289999999994</v>
      </c>
      <c r="G731">
        <v>70462.899999999994</v>
      </c>
      <c r="H731">
        <f>(1/(1-91/360*VLOOKUP($A731,Tbills!$B$4:$C$974,2,1)/100))^((1)/91)-1</f>
        <v>1.4048727949034223E-4</v>
      </c>
      <c r="I731" s="2">
        <f t="shared" si="107"/>
        <v>27012.476456901379</v>
      </c>
      <c r="L731">
        <f t="shared" si="101"/>
        <v>5598665224.5401516</v>
      </c>
      <c r="O731">
        <f t="shared" si="102"/>
        <v>9725626.4577626437</v>
      </c>
      <c r="R731">
        <f t="shared" si="103"/>
        <v>20.970025394723095</v>
      </c>
      <c r="U731" s="2">
        <f t="shared" si="104"/>
        <v>134.29840525473591</v>
      </c>
      <c r="X731">
        <f t="shared" si="105"/>
        <v>40.407272499976045</v>
      </c>
      <c r="AB731">
        <f t="shared" si="106"/>
        <v>24570.719249314654</v>
      </c>
      <c r="AE731">
        <f>ROW()</f>
        <v>731</v>
      </c>
      <c r="AF731">
        <f t="shared" si="100"/>
        <v>0.92289348171701113</v>
      </c>
      <c r="AG731">
        <f>AG730*(1-(AG$1+AG$5))^($A731-$A730)*(1+2*(E731/E730-1))</f>
        <v>1058647959.8490237</v>
      </c>
      <c r="AK731">
        <f t="shared" si="108"/>
        <v>20.004632479979211</v>
      </c>
      <c r="AO731">
        <f>AO730*(1-AO$1+H730)^($A731-$A730)*(2-E731/E730)</f>
        <v>18.684709995800766</v>
      </c>
    </row>
    <row r="732" spans="1:41" x14ac:dyDescent="0.25">
      <c r="A732" s="1">
        <v>39126</v>
      </c>
      <c r="B732" s="12">
        <v>10.34</v>
      </c>
      <c r="C732" s="12">
        <v>11.7</v>
      </c>
      <c r="D732">
        <v>39808.089999999997</v>
      </c>
      <c r="E732">
        <v>37654.720000000001</v>
      </c>
      <c r="F732">
        <v>73648.41</v>
      </c>
      <c r="G732">
        <v>69673.48</v>
      </c>
      <c r="H732">
        <f>(1/(1-91/360*VLOOKUP($A732,Tbills!$B$4:$C$974,2,1)/100))^((1)/91)-1</f>
        <v>1.4048727949034223E-4</v>
      </c>
      <c r="I732" s="2">
        <f t="shared" si="107"/>
        <v>26021.810677627545</v>
      </c>
      <c r="L732">
        <f t="shared" si="101"/>
        <v>5187192976.0636415</v>
      </c>
      <c r="O732">
        <f t="shared" si="102"/>
        <v>9188586.4039800745</v>
      </c>
      <c r="R732">
        <f t="shared" si="103"/>
        <v>21.354819212849669</v>
      </c>
      <c r="U732" s="2">
        <f t="shared" si="104"/>
        <v>132.80943607420406</v>
      </c>
      <c r="X732">
        <f t="shared" si="105"/>
        <v>40.864198058756422</v>
      </c>
      <c r="AB732">
        <f t="shared" si="106"/>
        <v>23665.90079096346</v>
      </c>
      <c r="AE732">
        <f>ROW()</f>
        <v>732</v>
      </c>
      <c r="AF732">
        <f t="shared" si="100"/>
        <v>0.88376068376068384</v>
      </c>
      <c r="AG732">
        <f>AG731*(1-(AG$1+AG$5))^($A732-$A731)*(1+2*(E732/E731-1))</f>
        <v>980716442.96205783</v>
      </c>
      <c r="AK732">
        <f t="shared" si="108"/>
        <v>20.739666669494451</v>
      </c>
      <c r="AO732">
        <f>AO731*(1-AO$1+H731)^($A732-$A731)*(2-E732/E731)</f>
        <v>19.37415331172306</v>
      </c>
    </row>
    <row r="733" spans="1:41" x14ac:dyDescent="0.25">
      <c r="A733" s="1">
        <v>39127</v>
      </c>
      <c r="B733" s="12">
        <v>10.23</v>
      </c>
      <c r="C733" s="12">
        <v>11.4</v>
      </c>
      <c r="D733">
        <v>38618.44</v>
      </c>
      <c r="E733">
        <v>36524.14</v>
      </c>
      <c r="F733">
        <v>73419.14</v>
      </c>
      <c r="G733">
        <v>69446.789999999994</v>
      </c>
      <c r="H733">
        <f>(1/(1-91/360*VLOOKUP($A733,Tbills!$B$4:$C$974,2,1)/100))^((1)/91)-1</f>
        <v>1.4048727949034223E-4</v>
      </c>
      <c r="I733" s="2">
        <f t="shared" si="107"/>
        <v>25243.542977677709</v>
      </c>
      <c r="L733">
        <f t="shared" si="101"/>
        <v>4876167421.3197975</v>
      </c>
      <c r="O733">
        <f t="shared" si="102"/>
        <v>8774460.8329226598</v>
      </c>
      <c r="R733">
        <f t="shared" si="103"/>
        <v>21.674427747480927</v>
      </c>
      <c r="U733" s="2">
        <f t="shared" si="104"/>
        <v>132.39276750615053</v>
      </c>
      <c r="X733">
        <f t="shared" si="105"/>
        <v>41.001397273455453</v>
      </c>
      <c r="AB733">
        <f t="shared" si="106"/>
        <v>22954.533646643886</v>
      </c>
      <c r="AE733">
        <f>ROW()</f>
        <v>733</v>
      </c>
      <c r="AF733">
        <f t="shared" si="100"/>
        <v>0.89736842105263159</v>
      </c>
      <c r="AG733">
        <f>AG732*(1-(AG$1+AG$5))^($A733-$A732)*(1+2*(E733/E732-1))</f>
        <v>921793510.93978</v>
      </c>
      <c r="AK733">
        <f t="shared" si="108"/>
        <v>21.361378566652341</v>
      </c>
      <c r="AO733">
        <f>AO732*(1-AO$1+H732)^($A733-$A732)*(2-E733/E732)</f>
        <v>19.957926188914097</v>
      </c>
    </row>
    <row r="734" spans="1:41" x14ac:dyDescent="0.25">
      <c r="A734" s="1">
        <v>39128</v>
      </c>
      <c r="B734" s="12">
        <v>10.220000000000001</v>
      </c>
      <c r="C734" s="12">
        <v>11.4</v>
      </c>
      <c r="D734">
        <v>38344.17</v>
      </c>
      <c r="E734">
        <v>36259.61</v>
      </c>
      <c r="F734">
        <v>72779.33</v>
      </c>
      <c r="G734">
        <v>68831.839999999997</v>
      </c>
      <c r="H734">
        <f>(1/(1-91/360*VLOOKUP($A734,Tbills!$B$4:$C$974,2,1)/100))^((1)/91)-1</f>
        <v>1.4048727949034223E-4</v>
      </c>
      <c r="I734" s="2">
        <f t="shared" si="107"/>
        <v>25063.650977300109</v>
      </c>
      <c r="L734">
        <f t="shared" si="101"/>
        <v>4805992970.6284523</v>
      </c>
      <c r="O734">
        <f t="shared" si="102"/>
        <v>8678843.3978873827</v>
      </c>
      <c r="R734">
        <f t="shared" si="103"/>
        <v>21.751934079845352</v>
      </c>
      <c r="U734" s="2">
        <f t="shared" si="104"/>
        <v>131.23583263418411</v>
      </c>
      <c r="X734">
        <f t="shared" si="105"/>
        <v>41.368745126235311</v>
      </c>
      <c r="AB734">
        <f t="shared" si="106"/>
        <v>22787.488461352921</v>
      </c>
      <c r="AE734">
        <f>ROW()</f>
        <v>734</v>
      </c>
      <c r="AF734">
        <f t="shared" si="100"/>
        <v>0.89649122807017545</v>
      </c>
      <c r="AG734">
        <f>AG733*(1-(AG$1+AG$5))^($A734-$A733)*(1+2*(E734/E733-1))</f>
        <v>908410521.04607892</v>
      </c>
      <c r="AK734">
        <f t="shared" si="108"/>
        <v>21.515088521958248</v>
      </c>
      <c r="AO734">
        <f>AO733*(1-AO$1+H733)^($A734-$A733)*(2-E734/E733)</f>
        <v>20.104554234870026</v>
      </c>
    </row>
    <row r="735" spans="1:41" x14ac:dyDescent="0.25">
      <c r="A735" s="1">
        <v>39129</v>
      </c>
      <c r="B735" s="12">
        <v>10.02</v>
      </c>
      <c r="C735" s="12">
        <v>11.32</v>
      </c>
      <c r="D735">
        <v>38371.519999999997</v>
      </c>
      <c r="E735">
        <v>36280.379999999997</v>
      </c>
      <c r="F735">
        <v>72576.78</v>
      </c>
      <c r="G735">
        <v>68630.61</v>
      </c>
      <c r="H735">
        <f>(1/(1-91/360*VLOOKUP($A735,Tbills!$B$4:$C$974,2,1)/100))^((1)/91)-1</f>
        <v>1.4048727949034223E-4</v>
      </c>
      <c r="I735" s="2">
        <f t="shared" si="107"/>
        <v>25080.916716579581</v>
      </c>
      <c r="L735">
        <f t="shared" si="101"/>
        <v>4811957295.7691288</v>
      </c>
      <c r="O735">
        <f t="shared" si="102"/>
        <v>8686007.7215694077</v>
      </c>
      <c r="R735">
        <f t="shared" si="103"/>
        <v>21.744721152350102</v>
      </c>
      <c r="U735" s="2">
        <f t="shared" si="104"/>
        <v>130.86740298005833</v>
      </c>
      <c r="X735">
        <f t="shared" si="105"/>
        <v>41.493980945342635</v>
      </c>
      <c r="AB735">
        <f t="shared" si="106"/>
        <v>22799.746504469618</v>
      </c>
      <c r="AE735">
        <f>ROW()</f>
        <v>735</v>
      </c>
      <c r="AF735">
        <f t="shared" si="100"/>
        <v>0.88515901060070667</v>
      </c>
      <c r="AG735">
        <f>AG734*(1-(AG$1+AG$5))^($A735-$A734)*(1+2*(E735/E734-1))</f>
        <v>909420573.70073712</v>
      </c>
      <c r="AK735">
        <f t="shared" si="108"/>
        <v>21.501762886690688</v>
      </c>
      <c r="AO735">
        <f>AO734*(1-AO$1+H734)^($A735-$A734)*(2-E735/E734)</f>
        <v>20.095117720622365</v>
      </c>
    </row>
    <row r="736" spans="1:41" x14ac:dyDescent="0.25">
      <c r="A736" s="1">
        <v>39133</v>
      </c>
      <c r="B736" s="12">
        <v>10.24</v>
      </c>
      <c r="C736" s="12">
        <v>11.57</v>
      </c>
      <c r="D736">
        <v>37736.46</v>
      </c>
      <c r="E736">
        <v>35659.54</v>
      </c>
      <c r="F736">
        <v>72430.14</v>
      </c>
      <c r="G736">
        <v>68453.37</v>
      </c>
      <c r="H736">
        <f>(1/(1-91/360*VLOOKUP($A736,Tbills!$B$4:$C$974,2,1)/100))^((1)/91)-1</f>
        <v>1.407686741867753E-4</v>
      </c>
      <c r="I736" s="2">
        <f t="shared" si="107"/>
        <v>24663.414455907649</v>
      </c>
      <c r="L736">
        <f t="shared" si="101"/>
        <v>4649046866.7701626</v>
      </c>
      <c r="O736">
        <f t="shared" si="102"/>
        <v>8461910.9194892365</v>
      </c>
      <c r="R736">
        <f t="shared" si="103"/>
        <v>21.926806729110741</v>
      </c>
      <c r="U736" s="2">
        <f t="shared" si="104"/>
        <v>130.59025008976445</v>
      </c>
      <c r="X736">
        <f t="shared" si="105"/>
        <v>41.618412576348099</v>
      </c>
      <c r="AB736">
        <f t="shared" si="106"/>
        <v>22406.465790631006</v>
      </c>
      <c r="AE736">
        <f>ROW()</f>
        <v>736</v>
      </c>
      <c r="AF736">
        <f t="shared" si="100"/>
        <v>0.88504753673293002</v>
      </c>
      <c r="AG736">
        <f>AG735*(1-(AG$1+AG$5))^($A736-$A735)*(1+2*(E736/E735-1))</f>
        <v>878177672.25547695</v>
      </c>
      <c r="AK736">
        <f t="shared" si="108"/>
        <v>21.8656329894702</v>
      </c>
      <c r="AO736">
        <f>AO735*(1-AO$1+H735)^($A736-$A735)*(2-E736/E735)</f>
        <v>20.4474541260603</v>
      </c>
    </row>
    <row r="737" spans="1:41" x14ac:dyDescent="0.25">
      <c r="A737" s="1">
        <v>39134</v>
      </c>
      <c r="B737" s="12">
        <v>10.199999999999999</v>
      </c>
      <c r="C737" s="12">
        <v>11.59</v>
      </c>
      <c r="D737">
        <v>37359.82</v>
      </c>
      <c r="E737">
        <v>35298.61</v>
      </c>
      <c r="F737">
        <v>71466.570000000007</v>
      </c>
      <c r="G737">
        <v>67533.070000000007</v>
      </c>
      <c r="H737">
        <f>(1/(1-91/360*VLOOKUP($A737,Tbills!$B$4:$C$974,2,1)/100))^((1)/91)-1</f>
        <v>1.407686741867753E-4</v>
      </c>
      <c r="I737" s="2">
        <f t="shared" si="107"/>
        <v>24416.658508484052</v>
      </c>
      <c r="L737">
        <f t="shared" si="101"/>
        <v>4555370982.6547108</v>
      </c>
      <c r="O737">
        <f t="shared" si="102"/>
        <v>8333158.5471901828</v>
      </c>
      <c r="R737">
        <f t="shared" si="103"/>
        <v>22.03677719255769</v>
      </c>
      <c r="U737" s="2">
        <f t="shared" si="104"/>
        <v>128.84980867833858</v>
      </c>
      <c r="X737">
        <f t="shared" si="105"/>
        <v>42.18231568069632</v>
      </c>
      <c r="AB737">
        <f t="shared" si="106"/>
        <v>22178.90421671146</v>
      </c>
      <c r="AE737">
        <f>ROW()</f>
        <v>737</v>
      </c>
      <c r="AF737">
        <f t="shared" si="100"/>
        <v>0.88006902502157025</v>
      </c>
      <c r="AG737">
        <f>AG736*(1-(AG$1+AG$5))^($A737-$A736)*(1+2*(E737/E736-1))</f>
        <v>860371630.4867208</v>
      </c>
      <c r="AK737">
        <f t="shared" si="108"/>
        <v>22.085918492083106</v>
      </c>
      <c r="AO737">
        <f>AO736*(1-AO$1+H736)^($A737-$A736)*(2-E737/E736)</f>
        <v>20.656557724364337</v>
      </c>
    </row>
    <row r="738" spans="1:41" x14ac:dyDescent="0.25">
      <c r="A738" s="1">
        <v>39135</v>
      </c>
      <c r="B738" s="12">
        <v>10.18</v>
      </c>
      <c r="C738" s="12">
        <v>11.53</v>
      </c>
      <c r="D738">
        <v>37098.67</v>
      </c>
      <c r="E738">
        <v>35046.9</v>
      </c>
      <c r="F738">
        <v>71071.37</v>
      </c>
      <c r="G738">
        <v>67150.12</v>
      </c>
      <c r="H738">
        <f>(1/(1-91/360*VLOOKUP($A738,Tbills!$B$4:$C$974,2,1)/100))^((1)/91)-1</f>
        <v>1.407686741867753E-4</v>
      </c>
      <c r="I738" s="2">
        <f t="shared" si="107"/>
        <v>24245.391686995452</v>
      </c>
      <c r="L738">
        <f t="shared" si="101"/>
        <v>4490832531.5367966</v>
      </c>
      <c r="O738">
        <f t="shared" si="102"/>
        <v>8243746.6582797756</v>
      </c>
      <c r="R738">
        <f t="shared" si="103"/>
        <v>22.114348217053244</v>
      </c>
      <c r="U738" s="2">
        <f t="shared" si="104"/>
        <v>128.13416306044871</v>
      </c>
      <c r="X738">
        <f t="shared" si="105"/>
        <v>42.425915434700158</v>
      </c>
      <c r="AB738">
        <f t="shared" si="106"/>
        <v>22019.981453640175</v>
      </c>
      <c r="AE738">
        <f>ROW()</f>
        <v>738</v>
      </c>
      <c r="AF738">
        <f t="shared" si="100"/>
        <v>0.88291413703382482</v>
      </c>
      <c r="AG738">
        <f>AG737*(1-(AG$1+AG$5))^($A738-$A737)*(1+2*(E738/E737-1))</f>
        <v>848072644.34590602</v>
      </c>
      <c r="AK738">
        <f t="shared" si="108"/>
        <v>22.242374436928845</v>
      </c>
      <c r="AO738">
        <f>AO737*(1-AO$1+H737)^($A738-$A737)*(2-E738/E737)</f>
        <v>20.806016143365763</v>
      </c>
    </row>
    <row r="739" spans="1:41" x14ac:dyDescent="0.25">
      <c r="A739" s="1">
        <v>39136</v>
      </c>
      <c r="B739" s="12">
        <v>10.58</v>
      </c>
      <c r="C739" s="12">
        <v>12</v>
      </c>
      <c r="D739">
        <v>38485.14</v>
      </c>
      <c r="E739">
        <v>36351.760000000002</v>
      </c>
      <c r="F739">
        <v>71854.320000000007</v>
      </c>
      <c r="G739">
        <v>67880.42</v>
      </c>
      <c r="H739">
        <f>(1/(1-91/360*VLOOKUP($A739,Tbills!$B$4:$C$974,2,1)/100))^((1)/91)-1</f>
        <v>1.407686741867753E-4</v>
      </c>
      <c r="I739" s="2">
        <f t="shared" si="107"/>
        <v>25150.889275473157</v>
      </c>
      <c r="L739">
        <f t="shared" si="101"/>
        <v>4825697416.1732607</v>
      </c>
      <c r="O739">
        <f t="shared" si="102"/>
        <v>8703847.9232394584</v>
      </c>
      <c r="R739">
        <f t="shared" si="103"/>
        <v>21.70168838108696</v>
      </c>
      <c r="U739" s="2">
        <f t="shared" si="104"/>
        <v>129.54258031317676</v>
      </c>
      <c r="X739">
        <f t="shared" si="105"/>
        <v>41.968861963388427</v>
      </c>
      <c r="AB739">
        <f t="shared" si="106"/>
        <v>22839.02920847755</v>
      </c>
      <c r="AE739">
        <f>ROW()</f>
        <v>739</v>
      </c>
      <c r="AF739">
        <f t="shared" si="100"/>
        <v>0.88166666666666671</v>
      </c>
      <c r="AG739">
        <f>AG738*(1-(AG$1+AG$5))^($A739-$A738)*(1+2*(E739/E738-1))</f>
        <v>911192519.63126063</v>
      </c>
      <c r="AK739">
        <f t="shared" si="108"/>
        <v>21.413252898472845</v>
      </c>
      <c r="AO739">
        <f>AO738*(1-AO$1+H738)^($A739-$A738)*(2-E739/E738)</f>
        <v>20.033449122754824</v>
      </c>
    </row>
    <row r="740" spans="1:41" x14ac:dyDescent="0.25">
      <c r="A740" s="1">
        <v>39139</v>
      </c>
      <c r="B740" s="12">
        <v>11.15</v>
      </c>
      <c r="C740" s="12">
        <v>12.28</v>
      </c>
      <c r="D740">
        <v>38110.01</v>
      </c>
      <c r="E740">
        <v>35982.07</v>
      </c>
      <c r="F740">
        <v>71781.06</v>
      </c>
      <c r="G740">
        <v>67782.539999999994</v>
      </c>
      <c r="H740">
        <f>(1/(1-91/360*VLOOKUP($A740,Tbills!$B$4:$C$974,2,1)/100))^((1)/91)-1</f>
        <v>1.407686741867753E-4</v>
      </c>
      <c r="I740" s="2">
        <f t="shared" si="107"/>
        <v>24903.911705358463</v>
      </c>
      <c r="L740">
        <f t="shared" si="101"/>
        <v>4728900162.5639334</v>
      </c>
      <c r="O740">
        <f t="shared" si="102"/>
        <v>8570206.9095050637</v>
      </c>
      <c r="R740">
        <f t="shared" si="103"/>
        <v>21.809081320516938</v>
      </c>
      <c r="U740" s="2">
        <f t="shared" si="104"/>
        <v>129.40103726614987</v>
      </c>
      <c r="X740">
        <f t="shared" si="105"/>
        <v>42.042465941900893</v>
      </c>
      <c r="AB740">
        <f t="shared" si="106"/>
        <v>22604.396456301783</v>
      </c>
      <c r="AE740">
        <f>ROW()</f>
        <v>740</v>
      </c>
      <c r="AF740">
        <f t="shared" si="100"/>
        <v>0.9079804560260587</v>
      </c>
      <c r="AG740">
        <f>AG739*(1-(AG$1+AG$5))^($A740-$A739)*(1+2*(E740/E739-1))</f>
        <v>892568993.57927513</v>
      </c>
      <c r="AK740">
        <f t="shared" si="108"/>
        <v>21.62799904599099</v>
      </c>
      <c r="AO740">
        <f>AO739*(1-AO$1+H739)^($A740-$A739)*(2-E740/E739)</f>
        <v>20.243486665873412</v>
      </c>
    </row>
    <row r="741" spans="1:41" x14ac:dyDescent="0.25">
      <c r="A741" s="1">
        <v>39140</v>
      </c>
      <c r="B741" s="12">
        <v>18.309999999999999</v>
      </c>
      <c r="C741" s="12">
        <v>17.100000000000001</v>
      </c>
      <c r="D741">
        <v>47465.35</v>
      </c>
      <c r="E741">
        <v>44809.97</v>
      </c>
      <c r="F741">
        <v>75508.289999999994</v>
      </c>
      <c r="G741">
        <v>71292.600000000006</v>
      </c>
      <c r="H741">
        <f>(1/(1-91/360*VLOOKUP($A741,Tbills!$B$4:$C$974,2,1)/100))^((1)/91)-1</f>
        <v>1.407686741867753E-4</v>
      </c>
      <c r="I741" s="2">
        <f t="shared" si="107"/>
        <v>31016.629550001853</v>
      </c>
      <c r="L741">
        <f t="shared" si="101"/>
        <v>7049966041.0985565</v>
      </c>
      <c r="O741">
        <f t="shared" si="102"/>
        <v>11723754.726186445</v>
      </c>
      <c r="R741">
        <f t="shared" si="103"/>
        <v>19.132878500951183</v>
      </c>
      <c r="U741" s="2">
        <f t="shared" si="104"/>
        <v>136.11686425422536</v>
      </c>
      <c r="X741">
        <f t="shared" si="105"/>
        <v>39.869470654012574</v>
      </c>
      <c r="AB741">
        <f t="shared" si="106"/>
        <v>28149.214656161825</v>
      </c>
      <c r="AE741">
        <f>ROW()</f>
        <v>741</v>
      </c>
      <c r="AF741">
        <f t="shared" si="100"/>
        <v>1.0707602339181286</v>
      </c>
      <c r="AG741">
        <f>AG740*(1-(AG$1+AG$5))^($A741-$A740)*(1+2*(E741/E740-1))</f>
        <v>1330492834.4834216</v>
      </c>
      <c r="AK741">
        <f t="shared" si="108"/>
        <v>16.320990137724156</v>
      </c>
      <c r="AM741">
        <f>AK741/AK740-1</f>
        <v>-0.24537678668200935</v>
      </c>
      <c r="AO741">
        <f>AO740*(1-AO$1+H740)^($A741-$A740)*(2-E741/E740)</f>
        <v>15.278501958820417</v>
      </c>
    </row>
    <row r="742" spans="1:41" x14ac:dyDescent="0.25">
      <c r="A742" s="1">
        <v>39141</v>
      </c>
      <c r="B742" s="12">
        <v>15.42</v>
      </c>
      <c r="C742" s="12">
        <v>14.74</v>
      </c>
      <c r="D742">
        <v>43687.57</v>
      </c>
      <c r="E742">
        <v>41237.22</v>
      </c>
      <c r="F742">
        <v>72937.09</v>
      </c>
      <c r="G742">
        <v>68854.91</v>
      </c>
      <c r="H742">
        <f>(1/(1-91/360*VLOOKUP($A742,Tbills!$B$4:$C$974,2,1)/100))^((1)/91)-1</f>
        <v>1.407686741867753E-4</v>
      </c>
      <c r="I742" s="2">
        <f t="shared" si="107"/>
        <v>28547.311541993542</v>
      </c>
      <c r="L742">
        <f t="shared" si="101"/>
        <v>5926328664.3612623</v>
      </c>
      <c r="O742">
        <f t="shared" si="102"/>
        <v>10321284.403871471</v>
      </c>
      <c r="R742">
        <f t="shared" si="103"/>
        <v>19.894722218840428</v>
      </c>
      <c r="U742" s="2">
        <f t="shared" si="104"/>
        <v>131.47862174350678</v>
      </c>
      <c r="X742">
        <f t="shared" si="105"/>
        <v>41.236996698767349</v>
      </c>
      <c r="AB742">
        <f t="shared" si="106"/>
        <v>25903.942502889273</v>
      </c>
      <c r="AE742">
        <f>ROW()</f>
        <v>742</v>
      </c>
      <c r="AF742">
        <f t="shared" si="100"/>
        <v>1.0461329715061058</v>
      </c>
      <c r="AG742">
        <f>AG741*(1-(AG$1+AG$5))^($A742-$A741)*(1+2*(E742/E741-1))</f>
        <v>1118291726.8969772</v>
      </c>
      <c r="AK742">
        <f t="shared" si="108"/>
        <v>17.621460526655916</v>
      </c>
      <c r="AO742">
        <f>AO741*(1-AO$1+H741)^($A742-$A741)*(2-E742/E741)</f>
        <v>16.498386404405878</v>
      </c>
    </row>
    <row r="743" spans="1:41" x14ac:dyDescent="0.25">
      <c r="A743" s="1">
        <v>39142</v>
      </c>
      <c r="B743" s="12">
        <v>15.82</v>
      </c>
      <c r="C743" s="12">
        <v>14.9</v>
      </c>
      <c r="D743">
        <v>45597.39</v>
      </c>
      <c r="E743">
        <v>43034.12</v>
      </c>
      <c r="F743">
        <v>74014</v>
      </c>
      <c r="G743">
        <v>69861.850000000006</v>
      </c>
      <c r="H743">
        <f>(1/(1-91/360*VLOOKUP($A743,Tbills!$B$4:$C$974,2,1)/100))^((1)/91)-1</f>
        <v>1.407686741867753E-4</v>
      </c>
      <c r="I743" s="2">
        <f t="shared" si="107"/>
        <v>29794.542433158927</v>
      </c>
      <c r="L743">
        <f t="shared" si="101"/>
        <v>6443420493.164073</v>
      </c>
      <c r="O743">
        <f t="shared" si="102"/>
        <v>10995534.355556047</v>
      </c>
      <c r="R743">
        <f t="shared" si="103"/>
        <v>19.460389063774929</v>
      </c>
      <c r="U743" s="2">
        <f t="shared" si="104"/>
        <v>133.41663928431049</v>
      </c>
      <c r="X743">
        <f t="shared" si="105"/>
        <v>40.63816047480362</v>
      </c>
      <c r="AB743">
        <f t="shared" si="106"/>
        <v>27031.756850501148</v>
      </c>
      <c r="AE743">
        <f>ROW()</f>
        <v>743</v>
      </c>
      <c r="AF743">
        <f t="shared" si="100"/>
        <v>1.061744966442953</v>
      </c>
      <c r="AG743">
        <f>AG742*(1-(AG$1+AG$5))^($A743-$A742)*(1+2*(E743/E742-1))</f>
        <v>1215709238.4471881</v>
      </c>
      <c r="AK743">
        <f t="shared" si="108"/>
        <v>16.85282549017629</v>
      </c>
      <c r="AO743">
        <f>AO742*(1-AO$1+H742)^($A743-$A742)*(2-E743/E742)</f>
        <v>15.781111593689799</v>
      </c>
    </row>
    <row r="744" spans="1:41" x14ac:dyDescent="0.25">
      <c r="A744" s="1">
        <v>39143</v>
      </c>
      <c r="B744" s="12">
        <v>18.61</v>
      </c>
      <c r="C744" s="12">
        <v>16.739999999999998</v>
      </c>
      <c r="D744">
        <v>48222.3</v>
      </c>
      <c r="E744">
        <v>45505.42</v>
      </c>
      <c r="F744">
        <v>75225.460000000006</v>
      </c>
      <c r="G744">
        <v>70995.509999999995</v>
      </c>
      <c r="H744">
        <f>(1/(1-91/360*VLOOKUP($A744,Tbills!$B$4:$C$974,2,1)/100))^((1)/91)-1</f>
        <v>1.407686741867753E-4</v>
      </c>
      <c r="I744" s="2">
        <f t="shared" si="107"/>
        <v>31508.959837728511</v>
      </c>
      <c r="L744">
        <f t="shared" si="101"/>
        <v>7184153473.8648682</v>
      </c>
      <c r="O744">
        <f t="shared" si="102"/>
        <v>11942284.908440087</v>
      </c>
      <c r="R744">
        <f t="shared" si="103"/>
        <v>18.900763340311826</v>
      </c>
      <c r="U744" s="2">
        <f t="shared" si="104"/>
        <v>135.59709433880559</v>
      </c>
      <c r="X744">
        <f t="shared" si="105"/>
        <v>39.982867290275706</v>
      </c>
      <c r="AB744">
        <f t="shared" si="106"/>
        <v>28583.100145705888</v>
      </c>
      <c r="AE744">
        <f>ROW()</f>
        <v>744</v>
      </c>
      <c r="AF744">
        <f t="shared" si="100"/>
        <v>1.1117084826762247</v>
      </c>
      <c r="AG744">
        <f>AG743*(1-(AG$1+AG$5))^($A744-$A743)*(1+2*(E744/E743-1))</f>
        <v>1355291481.1966829</v>
      </c>
      <c r="AK744">
        <f t="shared" si="108"/>
        <v>15.884286422786516</v>
      </c>
      <c r="AO744">
        <f>AO743*(1-AO$1+H743)^($A744-$A743)*(2-E744/E743)</f>
        <v>14.876400930478027</v>
      </c>
    </row>
    <row r="745" spans="1:41" x14ac:dyDescent="0.25">
      <c r="A745" s="1">
        <v>39146</v>
      </c>
      <c r="B745" s="12">
        <v>19.63</v>
      </c>
      <c r="C745" s="12">
        <v>17.559999999999999</v>
      </c>
      <c r="D745">
        <v>50477.279999999999</v>
      </c>
      <c r="E745">
        <v>47614.13</v>
      </c>
      <c r="F745">
        <v>75116.88</v>
      </c>
      <c r="G745">
        <v>70863.05</v>
      </c>
      <c r="H745">
        <f>(1/(1-91/360*VLOOKUP($A745,Tbills!$B$4:$C$974,2,1)/100))^((1)/91)-1</f>
        <v>1.3879906425406929E-4</v>
      </c>
      <c r="I745" s="2">
        <f t="shared" si="107"/>
        <v>32979.974947096249</v>
      </c>
      <c r="L745">
        <f t="shared" si="101"/>
        <v>7852181622.0203905</v>
      </c>
      <c r="O745">
        <f t="shared" si="102"/>
        <v>12771097.545636103</v>
      </c>
      <c r="R745">
        <f t="shared" si="103"/>
        <v>18.460331221227786</v>
      </c>
      <c r="U745" s="2">
        <f t="shared" si="104"/>
        <v>135.39146980430459</v>
      </c>
      <c r="X745">
        <f t="shared" si="105"/>
        <v>40.069701725976628</v>
      </c>
      <c r="AB745">
        <f t="shared" si="106"/>
        <v>29904.505912045221</v>
      </c>
      <c r="AE745">
        <f>ROW()</f>
        <v>745</v>
      </c>
      <c r="AF745">
        <f t="shared" si="100"/>
        <v>1.1178815489749432</v>
      </c>
      <c r="AG745">
        <f>AG744*(1-(AG$1+AG$5))^($A745-$A744)*(1+2*(E745/E744-1))</f>
        <v>1480749522.9676201</v>
      </c>
      <c r="AK745">
        <f t="shared" si="108"/>
        <v>15.146095985508829</v>
      </c>
      <c r="AO745">
        <f>AO744*(1-AO$1+H744)^($A745-$A744)*(2-E745/E744)</f>
        <v>14.191449710660285</v>
      </c>
    </row>
    <row r="746" spans="1:41" x14ac:dyDescent="0.25">
      <c r="A746" s="1">
        <v>39147</v>
      </c>
      <c r="B746" s="12">
        <v>15.96</v>
      </c>
      <c r="C746" s="12">
        <v>15.53</v>
      </c>
      <c r="D746">
        <v>47249.4</v>
      </c>
      <c r="E746">
        <v>44562.73</v>
      </c>
      <c r="F746">
        <v>73051.520000000004</v>
      </c>
      <c r="G746">
        <v>68904.820000000007</v>
      </c>
      <c r="H746">
        <f>(1/(1-91/360*VLOOKUP($A746,Tbills!$B$4:$C$974,2,1)/100))^((1)/91)-1</f>
        <v>1.3879906425406929E-4</v>
      </c>
      <c r="I746" s="2">
        <f t="shared" si="107"/>
        <v>30870.245618437995</v>
      </c>
      <c r="L746">
        <f t="shared" si="101"/>
        <v>6846392232.3477936</v>
      </c>
      <c r="O746">
        <f t="shared" si="102"/>
        <v>11543035.36413957</v>
      </c>
      <c r="R746">
        <f t="shared" si="103"/>
        <v>19.050994533922882</v>
      </c>
      <c r="U746" s="2">
        <f t="shared" si="104"/>
        <v>131.66563224321848</v>
      </c>
      <c r="X746">
        <f t="shared" si="105"/>
        <v>41.181180475726421</v>
      </c>
      <c r="AB746">
        <f t="shared" si="106"/>
        <v>27987.069398918571</v>
      </c>
      <c r="AE746">
        <f>ROW()</f>
        <v>746</v>
      </c>
      <c r="AF746">
        <f t="shared" si="100"/>
        <v>1.0276883451384418</v>
      </c>
      <c r="AG746">
        <f>AG745*(1-(AG$1+AG$5))^($A746-$A745)*(1+2*(E746/E745-1))</f>
        <v>1290915337.7753084</v>
      </c>
      <c r="AK746">
        <f t="shared" si="108"/>
        <v>16.115998324833519</v>
      </c>
      <c r="AO746">
        <f>AO745*(1-AO$1+H745)^($A746-$A745)*(2-E746/E745)</f>
        <v>15.102460681292897</v>
      </c>
    </row>
    <row r="747" spans="1:41" x14ac:dyDescent="0.25">
      <c r="A747" s="1">
        <v>39148</v>
      </c>
      <c r="B747" s="12">
        <v>15.24</v>
      </c>
      <c r="C747" s="12">
        <v>15.05</v>
      </c>
      <c r="D747">
        <v>46454.84</v>
      </c>
      <c r="E747">
        <v>43807.17</v>
      </c>
      <c r="F747">
        <v>72472.179999999993</v>
      </c>
      <c r="G747">
        <v>68348.800000000003</v>
      </c>
      <c r="H747">
        <f>(1/(1-91/360*VLOOKUP($A747,Tbills!$B$4:$C$974,2,1)/100))^((1)/91)-1</f>
        <v>1.3879906425406929E-4</v>
      </c>
      <c r="I747" s="2">
        <f t="shared" si="107"/>
        <v>30350.382294259784</v>
      </c>
      <c r="L747">
        <f t="shared" si="101"/>
        <v>6614850455.4252996</v>
      </c>
      <c r="O747">
        <f t="shared" si="102"/>
        <v>11249088.448000152</v>
      </c>
      <c r="R747">
        <f t="shared" si="103"/>
        <v>19.211630597467053</v>
      </c>
      <c r="U747" s="2">
        <f t="shared" si="104"/>
        <v>130.61826406175999</v>
      </c>
      <c r="X747">
        <f t="shared" si="105"/>
        <v>41.517714164919468</v>
      </c>
      <c r="AB747">
        <f t="shared" si="106"/>
        <v>27511.59009412118</v>
      </c>
      <c r="AE747">
        <f>ROW()</f>
        <v>747</v>
      </c>
      <c r="AF747">
        <f t="shared" si="100"/>
        <v>1.0126245847176079</v>
      </c>
      <c r="AG747">
        <f>AG746*(1-(AG$1+AG$5))^($A747-$A746)*(1+2*(E747/E746-1))</f>
        <v>1247098434.7324052</v>
      </c>
      <c r="AK747">
        <f t="shared" si="108"/>
        <v>16.388481348582157</v>
      </c>
      <c r="AO747">
        <f>AO746*(1-AO$1+H746)^($A747-$A746)*(2-E747/E746)</f>
        <v>15.360086227318366</v>
      </c>
    </row>
    <row r="748" spans="1:41" x14ac:dyDescent="0.25">
      <c r="A748" s="1">
        <v>39149</v>
      </c>
      <c r="B748" s="12">
        <v>14.29</v>
      </c>
      <c r="C748" s="12">
        <v>14.47</v>
      </c>
      <c r="D748">
        <v>44765.5</v>
      </c>
      <c r="E748">
        <v>42208.03</v>
      </c>
      <c r="F748">
        <v>72624.759999999995</v>
      </c>
      <c r="G748">
        <v>68483.210000000006</v>
      </c>
      <c r="H748">
        <f>(1/(1-91/360*VLOOKUP($A748,Tbills!$B$4:$C$974,2,1)/100))^((1)/91)-1</f>
        <v>1.3879906425406929E-4</v>
      </c>
      <c r="I748" s="2">
        <f t="shared" si="107"/>
        <v>29245.971138135836</v>
      </c>
      <c r="L748">
        <f t="shared" si="101"/>
        <v>6132486435.0266066</v>
      </c>
      <c r="O748">
        <f t="shared" si="102"/>
        <v>10632773.857868707</v>
      </c>
      <c r="R748">
        <f t="shared" si="103"/>
        <v>19.561397629164411</v>
      </c>
      <c r="U748" s="2">
        <f t="shared" si="104"/>
        <v>130.89007083419094</v>
      </c>
      <c r="X748">
        <f t="shared" si="105"/>
        <v>41.440287034223779</v>
      </c>
      <c r="AB748">
        <f t="shared" si="106"/>
        <v>26506.380905590897</v>
      </c>
      <c r="AE748">
        <f>ROW()</f>
        <v>748</v>
      </c>
      <c r="AF748">
        <f t="shared" si="100"/>
        <v>0.98756046993780222</v>
      </c>
      <c r="AG748">
        <f>AG747*(1-(AG$1+AG$5))^($A748-$A747)*(1+2*(E748/E747-1))</f>
        <v>1156011140.3213778</v>
      </c>
      <c r="AK748">
        <f t="shared" si="108"/>
        <v>16.985936456200225</v>
      </c>
      <c r="AO748">
        <f>AO747*(1-AO$1+H747)^($A748-$A747)*(2-E748/E747)</f>
        <v>15.922412829912288</v>
      </c>
    </row>
    <row r="749" spans="1:41" x14ac:dyDescent="0.25">
      <c r="A749" s="1">
        <v>39150</v>
      </c>
      <c r="B749" s="12">
        <v>14.09</v>
      </c>
      <c r="C749" s="12">
        <v>14.41</v>
      </c>
      <c r="D749">
        <v>44717.35</v>
      </c>
      <c r="E749">
        <v>42156.77</v>
      </c>
      <c r="F749">
        <v>72302.509999999995</v>
      </c>
      <c r="G749">
        <v>68169.83</v>
      </c>
      <c r="H749">
        <f>(1/(1-91/360*VLOOKUP($A749,Tbills!$B$4:$C$974,2,1)/100))^((1)/91)-1</f>
        <v>1.3879906425406929E-4</v>
      </c>
      <c r="I749" s="2">
        <f t="shared" si="107"/>
        <v>29213.801668589618</v>
      </c>
      <c r="L749">
        <f t="shared" si="101"/>
        <v>6118163672.9288197</v>
      </c>
      <c r="O749">
        <f t="shared" si="102"/>
        <v>10613046.569315713</v>
      </c>
      <c r="R749">
        <f t="shared" si="103"/>
        <v>19.572391085640803</v>
      </c>
      <c r="U749" s="2">
        <f t="shared" si="104"/>
        <v>130.30610906182906</v>
      </c>
      <c r="X749">
        <f t="shared" si="105"/>
        <v>41.634156747567808</v>
      </c>
      <c r="AB749">
        <f t="shared" si="106"/>
        <v>26473.266920222977</v>
      </c>
      <c r="AE749">
        <f>ROW()</f>
        <v>749</v>
      </c>
      <c r="AF749">
        <f t="shared" si="100"/>
        <v>0.97779319916724494</v>
      </c>
      <c r="AG749">
        <f>AG748*(1-(AG$1+AG$5))^($A749-$A748)*(1+2*(E749/E748-1))</f>
        <v>1153164418.4058979</v>
      </c>
      <c r="AK749">
        <f t="shared" si="108"/>
        <v>17.005773124431769</v>
      </c>
      <c r="AO749">
        <f>AO748*(1-AO$1+H748)^($A749-$A748)*(2-E749/E748)</f>
        <v>15.943373050545651</v>
      </c>
    </row>
    <row r="750" spans="1:41" x14ac:dyDescent="0.25">
      <c r="A750" s="1">
        <v>39153</v>
      </c>
      <c r="B750" s="12">
        <v>13.99</v>
      </c>
      <c r="C750" s="12">
        <v>14.23</v>
      </c>
      <c r="D750">
        <v>43975.1</v>
      </c>
      <c r="E750">
        <v>41439.47</v>
      </c>
      <c r="F750">
        <v>72031.31</v>
      </c>
      <c r="G750">
        <v>67885.740000000005</v>
      </c>
      <c r="H750">
        <f>(1/(1-91/360*VLOOKUP($A750,Tbills!$B$4:$C$974,2,1)/100))^((1)/91)-1</f>
        <v>1.3879906425406929E-4</v>
      </c>
      <c r="I750" s="2">
        <f t="shared" si="107"/>
        <v>28726.788971996328</v>
      </c>
      <c r="L750">
        <f t="shared" si="101"/>
        <v>5911621379.3820744</v>
      </c>
      <c r="O750">
        <f t="shared" si="102"/>
        <v>10341128.606040007</v>
      </c>
      <c r="R750">
        <f t="shared" si="103"/>
        <v>19.73622699789545</v>
      </c>
      <c r="U750" s="2">
        <f t="shared" si="104"/>
        <v>129.80784695276103</v>
      </c>
      <c r="X750">
        <f t="shared" si="105"/>
        <v>41.820433313472812</v>
      </c>
      <c r="AB750">
        <f t="shared" si="106"/>
        <v>26020.100912208753</v>
      </c>
      <c r="AE750">
        <f>ROW()</f>
        <v>750</v>
      </c>
      <c r="AF750">
        <f t="shared" si="100"/>
        <v>0.983134223471539</v>
      </c>
      <c r="AG750">
        <f>AG749*(1-(AG$1+AG$5))^($A750-$A749)*(1+2*(E750/E749-1))</f>
        <v>1113809484.1278667</v>
      </c>
      <c r="AK750">
        <f t="shared" si="108"/>
        <v>17.292710919314707</v>
      </c>
      <c r="AO750">
        <f>AO749*(1-AO$1+H749)^($A750-$A749)*(2-E750/E749)</f>
        <v>16.219603589942732</v>
      </c>
    </row>
    <row r="751" spans="1:41" x14ac:dyDescent="0.25">
      <c r="A751" s="1">
        <v>39154</v>
      </c>
      <c r="B751" s="12">
        <v>18.13</v>
      </c>
      <c r="C751" s="12">
        <v>16.59</v>
      </c>
      <c r="D751">
        <v>48142.55</v>
      </c>
      <c r="E751">
        <v>45360.87</v>
      </c>
      <c r="F751">
        <v>74055.070000000007</v>
      </c>
      <c r="G751">
        <v>69783.600000000006</v>
      </c>
      <c r="H751">
        <f>(1/(1-91/360*VLOOKUP($A751,Tbills!$B$4:$C$974,2,1)/100))^((1)/91)-1</f>
        <v>1.3879906425406929E-4</v>
      </c>
      <c r="I751" s="2">
        <f t="shared" si="107"/>
        <v>31448.4140439562</v>
      </c>
      <c r="L751">
        <f t="shared" si="101"/>
        <v>7031107983.1766558</v>
      </c>
      <c r="O751">
        <f t="shared" si="102"/>
        <v>11808595.778387362</v>
      </c>
      <c r="R751">
        <f t="shared" si="103"/>
        <v>18.801561504706665</v>
      </c>
      <c r="U751" s="2">
        <f t="shared" si="104"/>
        <v>133.45161701466293</v>
      </c>
      <c r="X751">
        <f t="shared" si="105"/>
        <v>40.6554116046619</v>
      </c>
      <c r="AB751">
        <f t="shared" si="106"/>
        <v>28481.379319357919</v>
      </c>
      <c r="AE751">
        <f>ROW()</f>
        <v>751</v>
      </c>
      <c r="AF751">
        <f t="shared" si="100"/>
        <v>1.0928270042194093</v>
      </c>
      <c r="AG751">
        <f>AG750*(1-(AG$1+AG$5))^($A751-$A750)*(1+2*(E751/E750-1))</f>
        <v>1324563513.2840919</v>
      </c>
      <c r="AK751">
        <f t="shared" si="108"/>
        <v>15.655579600421717</v>
      </c>
      <c r="AO751">
        <f>AO750*(1-AO$1+H750)^($A751-$A750)*(2-E751/E750)</f>
        <v>14.6862442690359</v>
      </c>
    </row>
    <row r="752" spans="1:41" x14ac:dyDescent="0.25">
      <c r="A752" s="1">
        <v>39155</v>
      </c>
      <c r="B752" s="12">
        <v>17.27</v>
      </c>
      <c r="C752" s="12">
        <v>16.25</v>
      </c>
      <c r="D752">
        <v>49916.27</v>
      </c>
      <c r="E752">
        <v>47025.81</v>
      </c>
      <c r="F752">
        <v>74793.509999999995</v>
      </c>
      <c r="G752">
        <v>70469.759999999995</v>
      </c>
      <c r="H752">
        <f>(1/(1-91/360*VLOOKUP($A752,Tbills!$B$4:$C$974,2,1)/100))^((1)/91)-1</f>
        <v>1.3879906425406929E-4</v>
      </c>
      <c r="I752" s="2">
        <f t="shared" si="107"/>
        <v>32606.275518828759</v>
      </c>
      <c r="L752">
        <f t="shared" si="101"/>
        <v>7547958467.0273008</v>
      </c>
      <c r="O752">
        <f t="shared" si="102"/>
        <v>12458315.697118254</v>
      </c>
      <c r="R752">
        <f t="shared" si="103"/>
        <v>18.455677881018708</v>
      </c>
      <c r="U752" s="2">
        <f t="shared" si="104"/>
        <v>134.77904310530508</v>
      </c>
      <c r="X752">
        <f t="shared" si="105"/>
        <v>40.25975838020522</v>
      </c>
      <c r="AB752">
        <f t="shared" si="106"/>
        <v>29525.739598541229</v>
      </c>
      <c r="AE752">
        <f>ROW()</f>
        <v>752</v>
      </c>
      <c r="AF752">
        <f t="shared" si="100"/>
        <v>1.0627692307692307</v>
      </c>
      <c r="AG752">
        <f>AG751*(1-(AG$1+AG$5))^($A752-$A751)*(1+2*(E752/E751-1))</f>
        <v>1421750013.2888217</v>
      </c>
      <c r="AK752">
        <f t="shared" si="108"/>
        <v>15.080249757801516</v>
      </c>
      <c r="AO752">
        <f>AO751*(1-AO$1+H751)^($A752-$A751)*(2-E752/E751)</f>
        <v>14.148635988585429</v>
      </c>
    </row>
    <row r="753" spans="1:41" x14ac:dyDescent="0.25">
      <c r="A753" s="1">
        <v>39156</v>
      </c>
      <c r="B753" s="12">
        <v>16.43</v>
      </c>
      <c r="C753" s="12">
        <v>16.03</v>
      </c>
      <c r="D753">
        <v>50190.33</v>
      </c>
      <c r="E753">
        <v>47277.48</v>
      </c>
      <c r="F753">
        <v>74197.06</v>
      </c>
      <c r="G753">
        <v>69898.009999999995</v>
      </c>
      <c r="H753">
        <f>(1/(1-91/360*VLOOKUP($A753,Tbills!$B$4:$C$974,2,1)/100))^((1)/91)-1</f>
        <v>1.3879906425406929E-4</v>
      </c>
      <c r="I753" s="2">
        <f t="shared" si="107"/>
        <v>32784.497402976209</v>
      </c>
      <c r="L753">
        <f t="shared" si="101"/>
        <v>7629461920.787055</v>
      </c>
      <c r="O753">
        <f t="shared" si="102"/>
        <v>12557903.034797696</v>
      </c>
      <c r="R753">
        <f t="shared" si="103"/>
        <v>18.405460802980429</v>
      </c>
      <c r="U753" s="2">
        <f t="shared" si="104"/>
        <v>133.70097094414274</v>
      </c>
      <c r="X753">
        <f t="shared" si="105"/>
        <v>40.590534488498953</v>
      </c>
      <c r="AB753">
        <f t="shared" si="106"/>
        <v>29682.718812665549</v>
      </c>
      <c r="AE753">
        <f>ROW()</f>
        <v>753</v>
      </c>
      <c r="AF753">
        <f t="shared" si="100"/>
        <v>1.0249532127261385</v>
      </c>
      <c r="AG753">
        <f>AG752*(1-(AG$1+AG$5))^($A753-$A752)*(1+2*(E753/E752-1))</f>
        <v>1436919267.8164887</v>
      </c>
      <c r="AK753">
        <f t="shared" si="108"/>
        <v>14.998845543685661</v>
      </c>
      <c r="AO753">
        <f>AO752*(1-AO$1+H752)^($A753-$A752)*(2-E753/E752)</f>
        <v>14.074348942337087</v>
      </c>
    </row>
    <row r="754" spans="1:41" x14ac:dyDescent="0.25">
      <c r="A754" s="1">
        <v>39157</v>
      </c>
      <c r="B754" s="12">
        <v>16.79</v>
      </c>
      <c r="C754" s="12">
        <v>16.86</v>
      </c>
      <c r="D754">
        <v>51755.65</v>
      </c>
      <c r="E754">
        <v>48745.39</v>
      </c>
      <c r="F754">
        <v>75442.09</v>
      </c>
      <c r="G754">
        <v>71061.2</v>
      </c>
      <c r="H754">
        <f>(1/(1-91/360*VLOOKUP($A754,Tbills!$B$4:$C$974,2,1)/100))^((1)/91)-1</f>
        <v>1.3879906425406929E-4</v>
      </c>
      <c r="I754" s="2">
        <f t="shared" si="107"/>
        <v>33806.145514526936</v>
      </c>
      <c r="L754">
        <f t="shared" si="101"/>
        <v>8103991921.9990635</v>
      </c>
      <c r="O754">
        <f t="shared" si="102"/>
        <v>13142322.261291251</v>
      </c>
      <c r="R754">
        <f t="shared" si="103"/>
        <v>18.118907765788457</v>
      </c>
      <c r="U754" s="2">
        <f t="shared" si="104"/>
        <v>135.94116443232636</v>
      </c>
      <c r="X754">
        <f t="shared" si="105"/>
        <v>39.919121269070793</v>
      </c>
      <c r="AB754">
        <f t="shared" si="106"/>
        <v>30603.265206157575</v>
      </c>
      <c r="AE754">
        <f>ROW()</f>
        <v>754</v>
      </c>
      <c r="AF754">
        <f t="shared" si="100"/>
        <v>0.99584816132858833</v>
      </c>
      <c r="AG754">
        <f>AG753*(1-(AG$1+AG$5))^($A754-$A753)*(1+2*(E754/E753-1))</f>
        <v>1526097136.1342642</v>
      </c>
      <c r="AK754">
        <f t="shared" si="108"/>
        <v>14.532472191191996</v>
      </c>
      <c r="AO754">
        <f>AO753*(1-AO$1+H753)^($A754-$A753)*(2-E754/E753)</f>
        <v>13.638745462453507</v>
      </c>
    </row>
    <row r="755" spans="1:41" x14ac:dyDescent="0.25">
      <c r="A755" s="1">
        <v>39160</v>
      </c>
      <c r="B755" s="12">
        <v>14.59</v>
      </c>
      <c r="C755" s="12">
        <v>15.21</v>
      </c>
      <c r="D755">
        <v>48620.24</v>
      </c>
      <c r="E755">
        <v>45772.04</v>
      </c>
      <c r="F755">
        <v>74795.09</v>
      </c>
      <c r="G755">
        <v>70422.17</v>
      </c>
      <c r="H755">
        <f>(1/(1-91/360*VLOOKUP($A755,Tbills!$B$4:$C$974,2,1)/100))^((1)/91)-1</f>
        <v>1.3781439309101806E-4</v>
      </c>
      <c r="I755" s="2">
        <f t="shared" si="107"/>
        <v>31755.81170858473</v>
      </c>
      <c r="L755">
        <f t="shared" si="101"/>
        <v>7117321421.5601149</v>
      </c>
      <c r="O755">
        <f t="shared" si="102"/>
        <v>11938640.786254736</v>
      </c>
      <c r="R755">
        <f t="shared" si="103"/>
        <v>18.668980325682302</v>
      </c>
      <c r="U755" s="2">
        <f t="shared" si="104"/>
        <v>134.76545877803235</v>
      </c>
      <c r="X755">
        <f t="shared" si="105"/>
        <v>40.290285518089618</v>
      </c>
      <c r="AB755">
        <f t="shared" si="106"/>
        <v>28733.535010737502</v>
      </c>
      <c r="AE755">
        <f>ROW()</f>
        <v>755</v>
      </c>
      <c r="AF755">
        <f t="shared" si="100"/>
        <v>0.95923734385272841</v>
      </c>
      <c r="AG755">
        <f>AG754*(1-(AG$1+AG$5))^($A755-$A754)*(1+2*(E755/E754-1))</f>
        <v>1339785267.651974</v>
      </c>
      <c r="AK755">
        <f t="shared" si="108"/>
        <v>15.416763256211173</v>
      </c>
      <c r="AO755">
        <f>AO754*(1-AO$1+H754)^($A755-$A754)*(2-E755/E754)</f>
        <v>14.475096047182699</v>
      </c>
    </row>
    <row r="756" spans="1:41" x14ac:dyDescent="0.25">
      <c r="A756" s="1">
        <v>39161</v>
      </c>
      <c r="B756" s="12">
        <v>13.27</v>
      </c>
      <c r="C756" s="12">
        <v>14.46</v>
      </c>
      <c r="D756">
        <v>46856.78</v>
      </c>
      <c r="E756">
        <v>44105.57</v>
      </c>
      <c r="F756">
        <v>74774.89</v>
      </c>
      <c r="G756">
        <v>70393.45</v>
      </c>
      <c r="H756">
        <f>(1/(1-91/360*VLOOKUP($A756,Tbills!$B$4:$C$974,2,1)/100))^((1)/91)-1</f>
        <v>1.3781439309101806E-4</v>
      </c>
      <c r="I756" s="2">
        <f t="shared" si="107"/>
        <v>30603.279638652937</v>
      </c>
      <c r="L756">
        <f t="shared" si="101"/>
        <v>6599677189.7337303</v>
      </c>
      <c r="O756">
        <f t="shared" si="102"/>
        <v>11286266.7777461</v>
      </c>
      <c r="R756">
        <f t="shared" si="103"/>
        <v>19.007971459926313</v>
      </c>
      <c r="U756" s="2">
        <f t="shared" si="104"/>
        <v>134.72577733393896</v>
      </c>
      <c r="X756">
        <f t="shared" si="105"/>
        <v>40.310780998057631</v>
      </c>
      <c r="AB756">
        <f t="shared" si="106"/>
        <v>27686.438161744973</v>
      </c>
      <c r="AE756">
        <f>ROW()</f>
        <v>756</v>
      </c>
      <c r="AF756">
        <f t="shared" si="100"/>
        <v>0.91770401106500687</v>
      </c>
      <c r="AG756">
        <f>AG755*(1-(AG$1+AG$5))^($A756-$A755)*(1+2*(E756/E755-1))</f>
        <v>1242185510.4673116</v>
      </c>
      <c r="AK756">
        <f t="shared" si="108"/>
        <v>15.977313117372562</v>
      </c>
      <c r="AO756">
        <f>AO755*(1-AO$1+H755)^($A756-$A755)*(2-E756/E755)</f>
        <v>15.003618473540287</v>
      </c>
    </row>
    <row r="757" spans="1:41" x14ac:dyDescent="0.25">
      <c r="A757" s="1">
        <v>39162</v>
      </c>
      <c r="B757" s="12">
        <v>12.19</v>
      </c>
      <c r="C757" s="12">
        <v>13.17</v>
      </c>
      <c r="D757">
        <v>43278.92</v>
      </c>
      <c r="E757">
        <v>40731.71</v>
      </c>
      <c r="F757">
        <v>72904.67</v>
      </c>
      <c r="G757">
        <v>68623.11</v>
      </c>
      <c r="H757">
        <f>(1/(1-91/360*VLOOKUP($A757,Tbills!$B$4:$C$974,2,1)/100))^((1)/91)-1</f>
        <v>1.3781439309101806E-4</v>
      </c>
      <c r="I757" s="2">
        <f t="shared" si="107"/>
        <v>28265.804772649048</v>
      </c>
      <c r="L757">
        <f t="shared" si="101"/>
        <v>5590508935.8792152</v>
      </c>
      <c r="O757">
        <f t="shared" si="102"/>
        <v>9990913.9228829704</v>
      </c>
      <c r="R757">
        <f t="shared" si="103"/>
        <v>19.734087672163447</v>
      </c>
      <c r="U757" s="2">
        <f t="shared" si="104"/>
        <v>131.3529025359808</v>
      </c>
      <c r="X757">
        <f t="shared" si="105"/>
        <v>41.328732168326688</v>
      </c>
      <c r="AB757">
        <f t="shared" si="106"/>
        <v>25567.669849496389</v>
      </c>
      <c r="AE757">
        <f>ROW()</f>
        <v>757</v>
      </c>
      <c r="AF757">
        <f t="shared" si="100"/>
        <v>0.92558845861807137</v>
      </c>
      <c r="AG757">
        <f>AG756*(1-(AG$1+AG$5))^($A757-$A756)*(1+2*(E757/E756-1))</f>
        <v>1052107844.3034567</v>
      </c>
      <c r="AK757">
        <f t="shared" si="108"/>
        <v>17.198698213900943</v>
      </c>
      <c r="AO757">
        <f>AO756*(1-AO$1+H756)^($A757-$A756)*(2-E757/E756)</f>
        <v>16.152950280170543</v>
      </c>
    </row>
    <row r="758" spans="1:41" x14ac:dyDescent="0.25">
      <c r="A758" s="1">
        <v>39163</v>
      </c>
      <c r="B758" s="12">
        <v>12.93</v>
      </c>
      <c r="C758" s="12">
        <v>13.57</v>
      </c>
      <c r="D758">
        <v>43552.12</v>
      </c>
      <c r="E758">
        <v>40983.22</v>
      </c>
      <c r="F758">
        <v>72644.56</v>
      </c>
      <c r="G758">
        <v>68368.820000000007</v>
      </c>
      <c r="H758">
        <f>(1/(1-91/360*VLOOKUP($A758,Tbills!$B$4:$C$974,2,1)/100))^((1)/91)-1</f>
        <v>1.3781439309101806E-4</v>
      </c>
      <c r="I758" s="2">
        <f t="shared" si="107"/>
        <v>28443.540280570465</v>
      </c>
      <c r="L758">
        <f t="shared" si="101"/>
        <v>5660073565.0402031</v>
      </c>
      <c r="O758">
        <f t="shared" si="102"/>
        <v>10083111.907371406</v>
      </c>
      <c r="R758">
        <f t="shared" si="103"/>
        <v>19.672271354686721</v>
      </c>
      <c r="U758" s="2">
        <f t="shared" si="104"/>
        <v>130.8810689315824</v>
      </c>
      <c r="X758">
        <f t="shared" si="105"/>
        <v>41.486062579665003</v>
      </c>
      <c r="AB758">
        <f t="shared" si="106"/>
        <v>25724.648073077224</v>
      </c>
      <c r="AE758">
        <f>ROW()</f>
        <v>758</v>
      </c>
      <c r="AF758">
        <f t="shared" si="100"/>
        <v>0.95283714075165804</v>
      </c>
      <c r="AG758">
        <f>AG757*(1-(AG$1+AG$5))^($A758-$A757)*(1+2*(E758/E757-1))</f>
        <v>1065065054.4787083</v>
      </c>
      <c r="AK758">
        <f t="shared" si="108"/>
        <v>17.09170367192662</v>
      </c>
      <c r="AO758">
        <f>AO757*(1-AO$1+H757)^($A758-$A757)*(2-E758/E757)</f>
        <v>16.054827721825173</v>
      </c>
    </row>
    <row r="759" spans="1:41" x14ac:dyDescent="0.25">
      <c r="A759" s="1">
        <v>39164</v>
      </c>
      <c r="B759" s="12">
        <v>12.95</v>
      </c>
      <c r="C759" s="12">
        <v>13.71</v>
      </c>
      <c r="D759">
        <v>43522.19</v>
      </c>
      <c r="E759">
        <v>40949.410000000003</v>
      </c>
      <c r="F759">
        <v>72339.88</v>
      </c>
      <c r="G759">
        <v>68072.66</v>
      </c>
      <c r="H759">
        <f>(1/(1-91/360*VLOOKUP($A759,Tbills!$B$4:$C$974,2,1)/100))^((1)/91)-1</f>
        <v>1.3781439309101806E-4</v>
      </c>
      <c r="I759" s="2">
        <f t="shared" si="107"/>
        <v>28423.300159420152</v>
      </c>
      <c r="L759">
        <f t="shared" si="101"/>
        <v>5651258071.5072765</v>
      </c>
      <c r="O759">
        <f t="shared" si="102"/>
        <v>10070295.116600318</v>
      </c>
      <c r="R759">
        <f t="shared" si="103"/>
        <v>19.679496227776017</v>
      </c>
      <c r="U759" s="2">
        <f t="shared" si="104"/>
        <v>130.32896006461363</v>
      </c>
      <c r="X759">
        <f t="shared" si="105"/>
        <v>41.669972952759665</v>
      </c>
      <c r="AB759">
        <f t="shared" si="106"/>
        <v>25702.529813571062</v>
      </c>
      <c r="AE759">
        <f>ROW()</f>
        <v>759</v>
      </c>
      <c r="AF759">
        <f t="shared" si="100"/>
        <v>0.94456601021152431</v>
      </c>
      <c r="AG759">
        <f>AG758*(1-(AG$1+AG$5))^($A759-$A758)*(1+2*(E759/E758-1))</f>
        <v>1063271925.2338415</v>
      </c>
      <c r="AK759">
        <f t="shared" si="108"/>
        <v>17.105007136475223</v>
      </c>
      <c r="AO759">
        <f>AO758*(1-AO$1+H758)^($A759-$A758)*(2-E759/E758)</f>
        <v>16.069692614734624</v>
      </c>
    </row>
    <row r="760" spans="1:41" x14ac:dyDescent="0.25">
      <c r="A760" s="1">
        <v>39167</v>
      </c>
      <c r="B760" s="12">
        <v>13.11</v>
      </c>
      <c r="C760" s="12">
        <v>13.9</v>
      </c>
      <c r="D760">
        <v>43635.81</v>
      </c>
      <c r="E760">
        <v>41039.379999999997</v>
      </c>
      <c r="F760">
        <v>72288.55</v>
      </c>
      <c r="G760">
        <v>67996.210000000006</v>
      </c>
      <c r="H760">
        <f>(1/(1-91/360*VLOOKUP($A760,Tbills!$B$4:$C$974,2,1)/100))^((1)/91)-1</f>
        <v>1.3767373306250441E-4</v>
      </c>
      <c r="I760" s="2">
        <f t="shared" si="107"/>
        <v>28495.4180998048</v>
      </c>
      <c r="L760">
        <f t="shared" si="101"/>
        <v>5677665564.1071148</v>
      </c>
      <c r="O760">
        <f t="shared" si="102"/>
        <v>10102461.917400114</v>
      </c>
      <c r="R760">
        <f t="shared" si="103"/>
        <v>19.655211494077896</v>
      </c>
      <c r="U760" s="2">
        <f t="shared" si="104"/>
        <v>130.22695626470031</v>
      </c>
      <c r="X760">
        <f t="shared" si="105"/>
        <v>41.729373359937355</v>
      </c>
      <c r="AB760">
        <f t="shared" si="106"/>
        <v>25756.306702789516</v>
      </c>
      <c r="AE760">
        <f>ROW()</f>
        <v>760</v>
      </c>
      <c r="AF760">
        <f t="shared" si="100"/>
        <v>0.94316546762589926</v>
      </c>
      <c r="AG760">
        <f>AG759*(1-(AG$1+AG$5))^($A760-$A759)*(1+2*(E760/E759-1))</f>
        <v>1067836196.2639161</v>
      </c>
      <c r="AK760">
        <f t="shared" si="108"/>
        <v>17.065041051349667</v>
      </c>
      <c r="AO760">
        <f>AO759*(1-AO$1+H759)^($A760-$A759)*(2-E760/E759)</f>
        <v>16.039236511599796</v>
      </c>
    </row>
    <row r="761" spans="1:41" x14ac:dyDescent="0.25">
      <c r="A761" s="1">
        <v>39168</v>
      </c>
      <c r="B761" s="12">
        <v>13.48</v>
      </c>
      <c r="C761" s="12">
        <v>14.19</v>
      </c>
      <c r="D761">
        <v>45185.26</v>
      </c>
      <c r="E761">
        <v>42490.98</v>
      </c>
      <c r="F761">
        <v>72685.05</v>
      </c>
      <c r="G761">
        <v>68359.81</v>
      </c>
      <c r="H761">
        <f>(1/(1-91/360*VLOOKUP($A761,Tbills!$B$4:$C$974,2,1)/100))^((1)/91)-1</f>
        <v>1.3767373306250441E-4</v>
      </c>
      <c r="I761" s="2">
        <f t="shared" si="107"/>
        <v>29506.53328162813</v>
      </c>
      <c r="L761">
        <f t="shared" si="101"/>
        <v>6079876043.1164379</v>
      </c>
      <c r="O761">
        <f t="shared" si="102"/>
        <v>10638103.242782345</v>
      </c>
      <c r="R761">
        <f t="shared" si="103"/>
        <v>19.306727378189734</v>
      </c>
      <c r="U761" s="2">
        <f t="shared" si="104"/>
        <v>130.93805344769947</v>
      </c>
      <c r="X761">
        <f t="shared" si="105"/>
        <v>41.510410664885953</v>
      </c>
      <c r="AB761">
        <f t="shared" si="106"/>
        <v>26666.40081594</v>
      </c>
      <c r="AE761">
        <f>ROW()</f>
        <v>761</v>
      </c>
      <c r="AF761">
        <f t="shared" si="100"/>
        <v>0.94996476391825235</v>
      </c>
      <c r="AG761">
        <f>AG760*(1-(AG$1+AG$5))^($A761-$A760)*(1+2*(E761/E760-1))</f>
        <v>1143338330.7523279</v>
      </c>
      <c r="AK761">
        <f t="shared" si="108"/>
        <v>16.460668413196913</v>
      </c>
      <c r="AO761">
        <f>AO760*(1-AO$1+H760)^($A761-$A760)*(2-E761/E760)</f>
        <v>15.473472032372593</v>
      </c>
    </row>
    <row r="762" spans="1:41" x14ac:dyDescent="0.25">
      <c r="A762" s="1">
        <v>39169</v>
      </c>
      <c r="B762" s="12">
        <v>14.98</v>
      </c>
      <c r="C762" s="12">
        <v>15.21</v>
      </c>
      <c r="D762">
        <v>47589.13</v>
      </c>
      <c r="E762">
        <v>44745.66</v>
      </c>
      <c r="F762">
        <v>73542.5</v>
      </c>
      <c r="G762">
        <v>69156.820000000007</v>
      </c>
      <c r="H762">
        <f>(1/(1-91/360*VLOOKUP($A762,Tbills!$B$4:$C$974,2,1)/100))^((1)/91)-1</f>
        <v>1.3767373306250441E-4</v>
      </c>
      <c r="I762" s="2">
        <f t="shared" si="107"/>
        <v>31075.532353454451</v>
      </c>
      <c r="L762">
        <f t="shared" si="101"/>
        <v>6725725426.0764961</v>
      </c>
      <c r="O762">
        <f t="shared" si="102"/>
        <v>11484443.641145043</v>
      </c>
      <c r="R762">
        <f t="shared" si="103"/>
        <v>18.793645613986079</v>
      </c>
      <c r="U762" s="2">
        <f t="shared" si="104"/>
        <v>132.47947127893519</v>
      </c>
      <c r="X762">
        <f t="shared" si="105"/>
        <v>41.030569827067367</v>
      </c>
      <c r="AB762">
        <f t="shared" si="106"/>
        <v>28080.409140453452</v>
      </c>
      <c r="AE762">
        <f>ROW()</f>
        <v>762</v>
      </c>
      <c r="AF762">
        <f t="shared" si="100"/>
        <v>0.98487836949375407</v>
      </c>
      <c r="AG762">
        <f>AG761*(1-(AG$1+AG$5))^($A762-$A761)*(1+2*(E762/E761-1))</f>
        <v>1264632621.0250304</v>
      </c>
      <c r="AK762">
        <f t="shared" si="108"/>
        <v>15.586497295687574</v>
      </c>
      <c r="AO762">
        <f>AO761*(1-AO$1+H761)^($A762-$A761)*(2-E762/E761)</f>
        <v>14.653885371769309</v>
      </c>
    </row>
    <row r="763" spans="1:41" x14ac:dyDescent="0.25">
      <c r="A763" s="1">
        <v>39170</v>
      </c>
      <c r="B763" s="12">
        <v>15.14</v>
      </c>
      <c r="C763" s="12">
        <v>15.37</v>
      </c>
      <c r="D763">
        <v>47288.55</v>
      </c>
      <c r="E763">
        <v>44456.87</v>
      </c>
      <c r="F763">
        <v>73303.929999999993</v>
      </c>
      <c r="G763">
        <v>68922.960000000006</v>
      </c>
      <c r="H763">
        <f>(1/(1-91/360*VLOOKUP($A763,Tbills!$B$4:$C$974,2,1)/100))^((1)/91)-1</f>
        <v>1.3767373306250441E-4</v>
      </c>
      <c r="I763" s="2">
        <f t="shared" si="107"/>
        <v>30878.501738062299</v>
      </c>
      <c r="L763">
        <f t="shared" si="101"/>
        <v>6639523196.5815325</v>
      </c>
      <c r="O763">
        <f t="shared" si="102"/>
        <v>11372878.897425473</v>
      </c>
      <c r="R763">
        <f t="shared" si="103"/>
        <v>18.853440708209966</v>
      </c>
      <c r="U763" s="2">
        <f t="shared" si="104"/>
        <v>132.04649140045049</v>
      </c>
      <c r="X763">
        <f t="shared" si="105"/>
        <v>41.173463618128686</v>
      </c>
      <c r="AB763">
        <f t="shared" si="106"/>
        <v>27898.204526321151</v>
      </c>
      <c r="AE763">
        <f>ROW()</f>
        <v>763</v>
      </c>
      <c r="AF763">
        <f t="shared" si="100"/>
        <v>0.98503578399479519</v>
      </c>
      <c r="AG763">
        <f>AG762*(1-(AG$1+AG$5))^($A763-$A762)*(1+2*(E763/E762-1))</f>
        <v>1248266591.4874177</v>
      </c>
      <c r="AK763">
        <f t="shared" si="108"/>
        <v>15.686362443613517</v>
      </c>
      <c r="AO763">
        <f>AO762*(1-AO$1+H762)^($A763-$A762)*(2-E763/E762)</f>
        <v>14.749947027355351</v>
      </c>
    </row>
    <row r="764" spans="1:41" x14ac:dyDescent="0.25">
      <c r="A764" s="1">
        <v>39171</v>
      </c>
      <c r="B764" s="12">
        <v>14.64</v>
      </c>
      <c r="C764" s="12">
        <v>15.16</v>
      </c>
      <c r="D764">
        <v>46878.59</v>
      </c>
      <c r="E764">
        <v>44065.34</v>
      </c>
      <c r="F764">
        <v>73294.77</v>
      </c>
      <c r="G764">
        <v>68904.86</v>
      </c>
      <c r="H764">
        <f>(1/(1-91/360*VLOOKUP($A764,Tbills!$B$4:$C$974,2,1)/100))^((1)/91)-1</f>
        <v>1.3767373306250441E-4</v>
      </c>
      <c r="I764" s="2">
        <f t="shared" si="107"/>
        <v>30610.059445614253</v>
      </c>
      <c r="L764">
        <f t="shared" si="101"/>
        <v>6523178260.1966438</v>
      </c>
      <c r="O764">
        <f t="shared" si="102"/>
        <v>11222259.92793964</v>
      </c>
      <c r="R764">
        <f t="shared" si="103"/>
        <v>18.93560545181165</v>
      </c>
      <c r="U764" s="2">
        <f t="shared" si="104"/>
        <v>132.0267716159085</v>
      </c>
      <c r="X764">
        <f t="shared" si="105"/>
        <v>41.188423004927316</v>
      </c>
      <c r="AB764">
        <f t="shared" si="106"/>
        <v>27651.541971549224</v>
      </c>
      <c r="AE764">
        <f>ROW()</f>
        <v>764</v>
      </c>
      <c r="AF764">
        <f t="shared" si="100"/>
        <v>0.96569920844327184</v>
      </c>
      <c r="AG764">
        <f>AG763*(1-(AG$1+AG$5))^($A764-$A763)*(1+2*(E764/E763-1))</f>
        <v>1226238392.6859114</v>
      </c>
      <c r="AK764">
        <f t="shared" si="108"/>
        <v>15.823774621968212</v>
      </c>
      <c r="AO764">
        <f>AO763*(1-AO$1+H763)^($A764-$A763)*(2-E764/E763)</f>
        <v>14.881347475835723</v>
      </c>
    </row>
    <row r="765" spans="1:41" x14ac:dyDescent="0.25">
      <c r="A765" s="1">
        <v>39174</v>
      </c>
      <c r="B765" s="12">
        <v>14.53</v>
      </c>
      <c r="C765" s="12">
        <v>15.07</v>
      </c>
      <c r="D765">
        <v>47811.58</v>
      </c>
      <c r="E765">
        <v>44924.14</v>
      </c>
      <c r="F765">
        <v>73545.11</v>
      </c>
      <c r="G765">
        <v>69111.740000000005</v>
      </c>
      <c r="H765">
        <f>(1/(1-91/360*VLOOKUP($A765,Tbills!$B$4:$C$974,2,1)/100))^((1)/91)-1</f>
        <v>1.3725176389622895E-4</v>
      </c>
      <c r="I765" s="2">
        <f t="shared" si="107"/>
        <v>31216.985226136589</v>
      </c>
      <c r="L765">
        <f t="shared" si="101"/>
        <v>6779313524.7031364</v>
      </c>
      <c r="O765">
        <f t="shared" si="102"/>
        <v>11549162.257007569</v>
      </c>
      <c r="R765">
        <f t="shared" si="103"/>
        <v>18.748542328975908</v>
      </c>
      <c r="U765" s="2">
        <f t="shared" si="104"/>
        <v>132.46802154104165</v>
      </c>
      <c r="X765">
        <f t="shared" si="105"/>
        <v>41.077112224457963</v>
      </c>
      <c r="AB765">
        <f t="shared" si="106"/>
        <v>28187.501037632956</v>
      </c>
      <c r="AE765">
        <f>ROW()</f>
        <v>765</v>
      </c>
      <c r="AF765">
        <f t="shared" si="100"/>
        <v>0.96416721964167218</v>
      </c>
      <c r="AG765">
        <f>AG764*(1-(AG$1+AG$5))^($A765-$A764)*(1+2*(E765/E764-1))</f>
        <v>1273906506.6842699</v>
      </c>
      <c r="AK765">
        <f t="shared" si="108"/>
        <v>15.513213474345513</v>
      </c>
      <c r="AO765">
        <f>AO764*(1-AO$1+H764)^($A765-$A764)*(2-E765/E764)</f>
        <v>14.595729250745164</v>
      </c>
    </row>
    <row r="766" spans="1:41" x14ac:dyDescent="0.25">
      <c r="A766" s="1">
        <v>39175</v>
      </c>
      <c r="B766" s="12">
        <v>13.46</v>
      </c>
      <c r="C766" s="12">
        <v>14.37</v>
      </c>
      <c r="D766">
        <v>45869.33</v>
      </c>
      <c r="E766">
        <v>43093.02</v>
      </c>
      <c r="F766">
        <v>72506.55</v>
      </c>
      <c r="G766">
        <v>68126.3</v>
      </c>
      <c r="H766">
        <f>(1/(1-91/360*VLOOKUP($A766,Tbills!$B$4:$C$974,2,1)/100))^((1)/91)-1</f>
        <v>1.3725176389622895E-4</v>
      </c>
      <c r="I766" s="2">
        <f t="shared" si="107"/>
        <v>29948.127254261344</v>
      </c>
      <c r="L766">
        <f t="shared" si="101"/>
        <v>6227233389.1932545</v>
      </c>
      <c r="O766">
        <f t="shared" si="102"/>
        <v>10842676.432822857</v>
      </c>
      <c r="R766">
        <f t="shared" si="103"/>
        <v>19.129775327092357</v>
      </c>
      <c r="U766" s="2">
        <f t="shared" si="104"/>
        <v>130.59420304154253</v>
      </c>
      <c r="X766">
        <f t="shared" si="105"/>
        <v>41.666993665924927</v>
      </c>
      <c r="AB766">
        <f t="shared" si="106"/>
        <v>27037.628231709947</v>
      </c>
      <c r="AE766">
        <f>ROW()</f>
        <v>766</v>
      </c>
      <c r="AF766">
        <f t="shared" si="100"/>
        <v>0.93667362560890755</v>
      </c>
      <c r="AG766">
        <f>AG765*(1-(AG$1+AG$5))^($A766-$A765)*(1+2*(E766/E765-1))</f>
        <v>1170017535.3385406</v>
      </c>
      <c r="AK766">
        <f t="shared" si="108"/>
        <v>16.14478423403288</v>
      </c>
      <c r="AO766">
        <f>AO765*(1-AO$1+H765)^($A766-$A765)*(2-E766/E765)</f>
        <v>15.192178189245746</v>
      </c>
    </row>
    <row r="767" spans="1:41" x14ac:dyDescent="0.25">
      <c r="A767" s="1">
        <v>39176</v>
      </c>
      <c r="B767" s="12">
        <v>13.24</v>
      </c>
      <c r="C767" s="12">
        <v>14.39</v>
      </c>
      <c r="D767">
        <v>45201.58</v>
      </c>
      <c r="E767">
        <v>42459.77</v>
      </c>
      <c r="F767">
        <v>73647.63</v>
      </c>
      <c r="G767">
        <v>69189.09</v>
      </c>
      <c r="H767">
        <f>(1/(1-91/360*VLOOKUP($A767,Tbills!$B$4:$C$974,2,1)/100))^((1)/91)-1</f>
        <v>1.3725176389622895E-4</v>
      </c>
      <c r="I767" s="2">
        <f t="shared" si="107"/>
        <v>29511.433060852967</v>
      </c>
      <c r="L767">
        <f t="shared" si="101"/>
        <v>6044771904.9475412</v>
      </c>
      <c r="O767">
        <f t="shared" si="102"/>
        <v>10603320.136145948</v>
      </c>
      <c r="R767">
        <f t="shared" si="103"/>
        <v>19.269459798622687</v>
      </c>
      <c r="U767" s="2">
        <f t="shared" si="104"/>
        <v>132.64620956017393</v>
      </c>
      <c r="X767">
        <f t="shared" si="105"/>
        <v>41.021089089830497</v>
      </c>
      <c r="AB767">
        <f t="shared" si="106"/>
        <v>26639.382679774419</v>
      </c>
      <c r="AE767">
        <f>ROW()</f>
        <v>767</v>
      </c>
      <c r="AF767">
        <f t="shared" si="100"/>
        <v>0.92008339124391936</v>
      </c>
      <c r="AG767">
        <f>AG766*(1-(AG$1+AG$5))^($A767-$A766)*(1+2*(E767/E766-1))</f>
        <v>1135592555.5148401</v>
      </c>
      <c r="AK767">
        <f t="shared" si="108"/>
        <v>16.381268116980813</v>
      </c>
      <c r="AO767">
        <f>AO766*(1-AO$1+H766)^($A767-$A766)*(2-E767/E766)</f>
        <v>15.416972202589777</v>
      </c>
    </row>
    <row r="768" spans="1:41" x14ac:dyDescent="0.25">
      <c r="A768" s="1">
        <v>39177</v>
      </c>
      <c r="B768" s="12">
        <v>13.23</v>
      </c>
      <c r="C768" s="12">
        <v>14.09</v>
      </c>
      <c r="D768">
        <v>44669.59</v>
      </c>
      <c r="E768">
        <v>41954.22</v>
      </c>
      <c r="F768">
        <v>73485.06</v>
      </c>
      <c r="G768">
        <v>69026.87</v>
      </c>
      <c r="H768">
        <f>(1/(1-91/360*VLOOKUP($A768,Tbills!$B$4:$C$974,2,1)/100))^((1)/91)-1</f>
        <v>1.3725176389622895E-4</v>
      </c>
      <c r="I768" s="2">
        <f t="shared" si="107"/>
        <v>29163.39365081098</v>
      </c>
      <c r="L768">
        <f t="shared" si="101"/>
        <v>5901370118.195406</v>
      </c>
      <c r="O768">
        <f t="shared" si="102"/>
        <v>10413595.524057278</v>
      </c>
      <c r="R768">
        <f t="shared" si="103"/>
        <v>19.383300062856762</v>
      </c>
      <c r="U768" s="2">
        <f t="shared" si="104"/>
        <v>132.35017867074836</v>
      </c>
      <c r="X768">
        <f t="shared" si="105"/>
        <v>41.12138933809419</v>
      </c>
      <c r="AB768">
        <f t="shared" si="106"/>
        <v>26321.281421170985</v>
      </c>
      <c r="AE768">
        <f>ROW()</f>
        <v>768</v>
      </c>
      <c r="AF768">
        <f t="shared" si="100"/>
        <v>0.93896380411639468</v>
      </c>
      <c r="AG768">
        <f>AG767*(1-(AG$1+AG$5))^($A768-$A767)*(1+2*(E768/E767-1))</f>
        <v>1108513186.3378544</v>
      </c>
      <c r="AK768">
        <f t="shared" si="108"/>
        <v>16.575540698760737</v>
      </c>
      <c r="AO768">
        <f>AO767*(1-AO$1+H767)^($A768-$A767)*(2-E768/E767)</f>
        <v>15.602099574982963</v>
      </c>
    </row>
    <row r="769" spans="1:41" x14ac:dyDescent="0.25">
      <c r="A769" s="1">
        <v>39181</v>
      </c>
      <c r="B769" s="12">
        <v>13.14</v>
      </c>
      <c r="C769" s="12">
        <v>14.04</v>
      </c>
      <c r="D769">
        <v>44481.58</v>
      </c>
      <c r="E769">
        <v>41754.6</v>
      </c>
      <c r="F769">
        <v>73383.360000000001</v>
      </c>
      <c r="G769">
        <v>68893.440000000002</v>
      </c>
      <c r="H769">
        <f>(1/(1-91/360*VLOOKUP($A769,Tbills!$B$4:$C$974,2,1)/100))^((1)/91)-1</f>
        <v>1.364078746981523E-4</v>
      </c>
      <c r="I769" s="2">
        <f t="shared" si="107"/>
        <v>29037.815382984918</v>
      </c>
      <c r="L769">
        <f t="shared" si="101"/>
        <v>5847344848.929615</v>
      </c>
      <c r="O769">
        <f t="shared" si="102"/>
        <v>10337879.407815197</v>
      </c>
      <c r="R769">
        <f t="shared" si="103"/>
        <v>19.425900328858859</v>
      </c>
      <c r="U769" s="2">
        <f t="shared" si="104"/>
        <v>132.15412166996501</v>
      </c>
      <c r="X769">
        <f t="shared" si="105"/>
        <v>41.217265083330879</v>
      </c>
      <c r="AB769">
        <f t="shared" si="106"/>
        <v>26192.390509025583</v>
      </c>
      <c r="AE769">
        <f>ROW()</f>
        <v>769</v>
      </c>
      <c r="AF769">
        <f t="shared" si="100"/>
        <v>0.93589743589743601</v>
      </c>
      <c r="AG769">
        <f>AG768*(1-(AG$1+AG$5))^($A769-$A768)*(1+2*(E769/E768-1))</f>
        <v>1097816486.5005958</v>
      </c>
      <c r="AK769">
        <f t="shared" si="108"/>
        <v>16.65130531871749</v>
      </c>
      <c r="AO769">
        <f>AO768*(1-AO$1+H768)^($A769-$A768)*(2-E769/E768)</f>
        <v>15.682623167629149</v>
      </c>
    </row>
    <row r="770" spans="1:41" x14ac:dyDescent="0.25">
      <c r="A770" s="1">
        <v>39182</v>
      </c>
      <c r="B770" s="12">
        <v>12.68</v>
      </c>
      <c r="C770" s="12">
        <v>13.78</v>
      </c>
      <c r="D770">
        <v>42916.65</v>
      </c>
      <c r="E770">
        <v>40279.919999999998</v>
      </c>
      <c r="F770">
        <v>73495.95</v>
      </c>
      <c r="G770">
        <v>68989.740000000005</v>
      </c>
      <c r="H770">
        <f>(1/(1-91/360*VLOOKUP($A770,Tbills!$B$4:$C$974,2,1)/100))^((1)/91)-1</f>
        <v>1.364078746981523E-4</v>
      </c>
      <c r="I770" s="2">
        <f t="shared" si="107"/>
        <v>28015.53750161799</v>
      </c>
      <c r="L770">
        <f t="shared" si="101"/>
        <v>5434809930.9762669</v>
      </c>
      <c r="O770">
        <f t="shared" si="102"/>
        <v>9789882.9822676796</v>
      </c>
      <c r="R770">
        <f t="shared" si="103"/>
        <v>19.768046553419886</v>
      </c>
      <c r="U770" s="2">
        <f t="shared" si="104"/>
        <v>132.353654644182</v>
      </c>
      <c r="X770">
        <f t="shared" si="105"/>
        <v>41.163743299023295</v>
      </c>
      <c r="AB770">
        <f t="shared" si="106"/>
        <v>25266.452336953247</v>
      </c>
      <c r="AE770">
        <f>ROW()</f>
        <v>770</v>
      </c>
      <c r="AF770">
        <f t="shared" si="100"/>
        <v>0.92017416545718433</v>
      </c>
      <c r="AG770">
        <f>AG769*(1-(AG$1+AG$5))^($A770-$A769)*(1+2*(E770/E769-1))</f>
        <v>1020237210.7069317</v>
      </c>
      <c r="AK770">
        <f t="shared" si="108"/>
        <v>17.238589615079718</v>
      </c>
      <c r="AO770">
        <f>AO769*(1-AO$1+H769)^($A770-$A769)*(2-E770/E769)</f>
        <v>16.23811294456738</v>
      </c>
    </row>
    <row r="771" spans="1:41" x14ac:dyDescent="0.25">
      <c r="A771" s="1">
        <v>39183</v>
      </c>
      <c r="B771" s="12">
        <v>13.49</v>
      </c>
      <c r="C771" s="12">
        <v>14.29</v>
      </c>
      <c r="D771">
        <v>44351.31</v>
      </c>
      <c r="E771">
        <v>41620.94</v>
      </c>
      <c r="F771">
        <v>74657.53</v>
      </c>
      <c r="G771">
        <v>70070.69</v>
      </c>
      <c r="H771">
        <f>(1/(1-91/360*VLOOKUP($A771,Tbills!$B$4:$C$974,2,1)/100))^((1)/91)-1</f>
        <v>1.364078746981523E-4</v>
      </c>
      <c r="I771" s="2">
        <f t="shared" si="107"/>
        <v>28951.362497928563</v>
      </c>
      <c r="L771">
        <f t="shared" si="101"/>
        <v>5797215627.970295</v>
      </c>
      <c r="O771">
        <f t="shared" si="102"/>
        <v>10278431.398630001</v>
      </c>
      <c r="R771">
        <f t="shared" si="103"/>
        <v>19.438103772629411</v>
      </c>
      <c r="U771" s="2">
        <f t="shared" si="104"/>
        <v>134.44218359559815</v>
      </c>
      <c r="X771">
        <f t="shared" si="105"/>
        <v>40.522807020070843</v>
      </c>
      <c r="AB771">
        <f t="shared" si="106"/>
        <v>26106.725936672108</v>
      </c>
      <c r="AE771">
        <f>ROW()</f>
        <v>771</v>
      </c>
      <c r="AF771">
        <f t="shared" si="100"/>
        <v>0.94401679496151158</v>
      </c>
      <c r="AG771">
        <f>AG770*(1-(AG$1+AG$5))^($A771-$A770)*(1+2*(E771/E770-1))</f>
        <v>1088133074.2239506</v>
      </c>
      <c r="AK771">
        <f t="shared" si="108"/>
        <v>16.663897380730148</v>
      </c>
      <c r="AO771">
        <f>AO770*(1-AO$1+H770)^($A771-$A770)*(2-E771/E770)</f>
        <v>15.699065932280062</v>
      </c>
    </row>
    <row r="772" spans="1:41" x14ac:dyDescent="0.25">
      <c r="A772" s="1">
        <v>39184</v>
      </c>
      <c r="B772" s="12">
        <v>12.71</v>
      </c>
      <c r="C772" s="12">
        <v>13.84</v>
      </c>
      <c r="D772">
        <v>43423.01</v>
      </c>
      <c r="E772">
        <v>40744.11</v>
      </c>
      <c r="F772">
        <v>74287.5</v>
      </c>
      <c r="G772">
        <v>69713.84</v>
      </c>
      <c r="H772">
        <f>(1/(1-91/360*VLOOKUP($A772,Tbills!$B$4:$C$974,2,1)/100))^((1)/91)-1</f>
        <v>1.364078746981523E-4</v>
      </c>
      <c r="I772" s="2">
        <f t="shared" si="107"/>
        <v>28344.701640996496</v>
      </c>
      <c r="L772">
        <f t="shared" si="101"/>
        <v>5553461725.9244232</v>
      </c>
      <c r="O772">
        <f t="shared" si="102"/>
        <v>9953291.7898055967</v>
      </c>
      <c r="R772">
        <f t="shared" si="103"/>
        <v>19.641967460957641</v>
      </c>
      <c r="U772" s="2">
        <f t="shared" si="104"/>
        <v>133.77257707448109</v>
      </c>
      <c r="X772">
        <f t="shared" si="105"/>
        <v>40.733227454948313</v>
      </c>
      <c r="AB772">
        <f t="shared" si="106"/>
        <v>25555.843465635025</v>
      </c>
      <c r="AE772">
        <f>ROW()</f>
        <v>772</v>
      </c>
      <c r="AF772">
        <f t="shared" si="100"/>
        <v>0.91835260115606943</v>
      </c>
      <c r="AG772">
        <f>AG771*(1-(AG$1+AG$5))^($A772-$A771)*(1+2*(E772/E771-1))</f>
        <v>1042250465.0361689</v>
      </c>
      <c r="AK772">
        <f t="shared" si="108"/>
        <v>17.014163892855947</v>
      </c>
      <c r="AO772">
        <f>AO771*(1-AO$1+H771)^($A772-$A771)*(2-E772/E771)</f>
        <v>16.031392487104085</v>
      </c>
    </row>
    <row r="773" spans="1:41" x14ac:dyDescent="0.25">
      <c r="A773" s="1">
        <v>39185</v>
      </c>
      <c r="B773" s="12">
        <v>12.2</v>
      </c>
      <c r="C773" s="12">
        <v>13.48</v>
      </c>
      <c r="D773">
        <v>42756.46</v>
      </c>
      <c r="E773">
        <v>40113.129999999997</v>
      </c>
      <c r="F773">
        <v>73418.460000000006</v>
      </c>
      <c r="G773">
        <v>68888.789999999994</v>
      </c>
      <c r="H773">
        <f>(1/(1-91/360*VLOOKUP($A773,Tbills!$B$4:$C$974,2,1)/100))^((1)/91)-1</f>
        <v>1.364078746981523E-4</v>
      </c>
      <c r="I773" s="2">
        <f t="shared" si="107"/>
        <v>27908.925498740686</v>
      </c>
      <c r="L773">
        <f t="shared" si="101"/>
        <v>5381946155.0964041</v>
      </c>
      <c r="O773">
        <f t="shared" si="102"/>
        <v>9721753.030014025</v>
      </c>
      <c r="R773">
        <f t="shared" si="103"/>
        <v>19.793164443469696</v>
      </c>
      <c r="U773" s="2">
        <f t="shared" si="104"/>
        <v>132.20443707081245</v>
      </c>
      <c r="X773">
        <f t="shared" si="105"/>
        <v>41.219395122615651</v>
      </c>
      <c r="AB773">
        <f t="shared" si="106"/>
        <v>25159.197984330225</v>
      </c>
      <c r="AE773">
        <f>ROW()</f>
        <v>773</v>
      </c>
      <c r="AF773">
        <f t="shared" si="100"/>
        <v>0.90504451038575662</v>
      </c>
      <c r="AG773">
        <f>AG772*(1-(AG$1+AG$5))^($A773-$A772)*(1+2*(E773/E772-1))</f>
        <v>1009934994.0335438</v>
      </c>
      <c r="AK773">
        <f t="shared" si="108"/>
        <v>17.27684750125211</v>
      </c>
      <c r="AO773">
        <f>AO772*(1-AO$1+H772)^($A773-$A772)*(2-E773/E772)</f>
        <v>16.281279756493991</v>
      </c>
    </row>
    <row r="774" spans="1:41" x14ac:dyDescent="0.25">
      <c r="A774" s="1">
        <v>39188</v>
      </c>
      <c r="B774" s="12">
        <v>11.98</v>
      </c>
      <c r="C774" s="12">
        <v>13.27</v>
      </c>
      <c r="D774">
        <v>40825.839999999997</v>
      </c>
      <c r="E774">
        <v>38285.449999999997</v>
      </c>
      <c r="F774">
        <v>72448.87</v>
      </c>
      <c r="G774">
        <v>67950.820000000007</v>
      </c>
      <c r="H774">
        <f>(1/(1-91/360*VLOOKUP($A774,Tbills!$B$4:$C$974,2,1)/100))^((1)/91)-1</f>
        <v>1.3598595466368657E-4</v>
      </c>
      <c r="I774" s="2">
        <f t="shared" si="107"/>
        <v>26646.779942393161</v>
      </c>
      <c r="L774">
        <f t="shared" si="101"/>
        <v>4892841746.8263025</v>
      </c>
      <c r="O774">
        <f t="shared" si="102"/>
        <v>9056407.0686886739</v>
      </c>
      <c r="R774">
        <f t="shared" si="103"/>
        <v>20.241338459340437</v>
      </c>
      <c r="U774" s="2">
        <f t="shared" si="104"/>
        <v>130.44895588996815</v>
      </c>
      <c r="X774">
        <f t="shared" si="105"/>
        <v>41.793036611639074</v>
      </c>
      <c r="AB774">
        <f t="shared" si="106"/>
        <v>24010.354482945691</v>
      </c>
      <c r="AE774">
        <f>ROW()</f>
        <v>774</v>
      </c>
      <c r="AF774">
        <f t="shared" si="100"/>
        <v>0.90278824415975889</v>
      </c>
      <c r="AG774">
        <f>AG773*(1-(AG$1+AG$5))^($A774-$A773)*(1+2*(E774/E773-1))</f>
        <v>917810589.81011152</v>
      </c>
      <c r="AK774">
        <f t="shared" si="108"/>
        <v>18.061510956373155</v>
      </c>
      <c r="AO774">
        <f>AO773*(1-AO$1+H773)^($A774-$A773)*(2-E774/E773)</f>
        <v>17.028183818017077</v>
      </c>
    </row>
    <row r="775" spans="1:41" x14ac:dyDescent="0.25">
      <c r="A775" s="1">
        <v>39189</v>
      </c>
      <c r="B775" s="12">
        <v>12.14</v>
      </c>
      <c r="C775" s="12">
        <v>13.14</v>
      </c>
      <c r="D775">
        <v>41374.339999999997</v>
      </c>
      <c r="E775">
        <v>38794.61</v>
      </c>
      <c r="F775">
        <v>71828.259999999995</v>
      </c>
      <c r="G775">
        <v>67359.5</v>
      </c>
      <c r="H775">
        <f>(1/(1-91/360*VLOOKUP($A775,Tbills!$B$4:$C$974,2,1)/100))^((1)/91)-1</f>
        <v>1.3598595466368657E-4</v>
      </c>
      <c r="I775" s="2">
        <f t="shared" si="107"/>
        <v>27004.124116916038</v>
      </c>
      <c r="L775">
        <f t="shared" si="101"/>
        <v>5023438000.4937744</v>
      </c>
      <c r="O775">
        <f t="shared" si="102"/>
        <v>9236758.167355204</v>
      </c>
      <c r="R775">
        <f t="shared" si="103"/>
        <v>20.105834268343578</v>
      </c>
      <c r="U775" s="2">
        <f t="shared" si="104"/>
        <v>129.3283532004595</v>
      </c>
      <c r="X775">
        <f t="shared" si="105"/>
        <v>42.160900476247406</v>
      </c>
      <c r="AB775">
        <f t="shared" si="106"/>
        <v>24328.821061652503</v>
      </c>
      <c r="AE775">
        <f>ROW()</f>
        <v>775</v>
      </c>
      <c r="AF775">
        <f t="shared" ref="AF775:AF838" si="109">B775/C775</f>
        <v>0.923896499238965</v>
      </c>
      <c r="AG775">
        <f>AG774*(1-(AG$1+AG$5))^($A775-$A774)*(1+2*(E775/E774-1))</f>
        <v>942190850.59066665</v>
      </c>
      <c r="AK775">
        <f t="shared" si="108"/>
        <v>17.820480039165776</v>
      </c>
      <c r="AO775">
        <f>AO774*(1-AO$1+H774)^($A775-$A774)*(2-E775/E774)</f>
        <v>16.803388565606404</v>
      </c>
    </row>
    <row r="776" spans="1:41" x14ac:dyDescent="0.25">
      <c r="A776" s="1">
        <v>39190</v>
      </c>
      <c r="B776" s="12">
        <v>12.42</v>
      </c>
      <c r="C776" s="12">
        <v>13.28</v>
      </c>
      <c r="D776">
        <v>41348.480000000003</v>
      </c>
      <c r="E776">
        <v>38765.089999999997</v>
      </c>
      <c r="F776">
        <v>72002.740000000005</v>
      </c>
      <c r="G776">
        <v>67513.97</v>
      </c>
      <c r="H776">
        <f>(1/(1-91/360*VLOOKUP($A776,Tbills!$B$4:$C$974,2,1)/100))^((1)/91)-1</f>
        <v>1.3598595466368657E-4</v>
      </c>
      <c r="I776" s="2">
        <f t="shared" si="107"/>
        <v>26986.587817016403</v>
      </c>
      <c r="L776">
        <f t="shared" ref="L776:L839" si="110">L775*(1-L$1+H776)^($A776-$A775)*(1+2*(E776/E775-1))</f>
        <v>5016248362.7033901</v>
      </c>
      <c r="O776">
        <f t="shared" ref="O776:O839" si="111">O775*(1-(O$1+O$5))^($A776-$A775)*(1+1.5*(E776/E775-1))</f>
        <v>9225904.4607286174</v>
      </c>
      <c r="R776">
        <f t="shared" ref="R776:R839" si="112">R775*(1-IF($A776&lt;=R771,R$1,R$1+IF(AND(WEEKDAY($A776)&lt;&gt;1,WEEKDAY($A776)&lt;&gt;7),S$1,0)))^($A776-$A775)*(1-0.5*(E776/E775-1))</f>
        <v>20.112574599410273</v>
      </c>
      <c r="U776" s="2">
        <f t="shared" ref="U776:U839" si="113">U775*$F776/$F775*(1-U$1)^($A776-$A775)</f>
        <v>129.63934711069822</v>
      </c>
      <c r="X776">
        <f t="shared" ref="X776:X839" si="114">X775*(1-X$1+H776)^($A776-$A775)*(2-G776/G775)</f>
        <v>42.068380694399572</v>
      </c>
      <c r="AB776">
        <f t="shared" ref="AB776:AB839" si="115">AB775*$E776/$E775*(1-(AB$1+AB$5+IF(AND(WEEKDAY(A776)&lt;&gt;1,WEEKDAY(A776)&lt;&gt;7),IF(A776&lt;AC$2,AC$1,AC$3),0)))^($A776-$A775)</f>
        <v>24309.460941240068</v>
      </c>
      <c r="AE776">
        <f>ROW()</f>
        <v>776</v>
      </c>
      <c r="AF776">
        <f t="shared" si="109"/>
        <v>0.93524096385542177</v>
      </c>
      <c r="AG776">
        <f>AG775*(1-(AG$1+AG$5))^($A776-$A775)*(1+2*(E776/E775-1))</f>
        <v>940725264.95590878</v>
      </c>
      <c r="AK776">
        <f t="shared" si="108"/>
        <v>17.833209558511417</v>
      </c>
      <c r="AO776">
        <f>AO775*(1-AO$1+H775)^($A776-$A775)*(2-E776/E775)</f>
        <v>16.817839571082239</v>
      </c>
    </row>
    <row r="777" spans="1:41" x14ac:dyDescent="0.25">
      <c r="A777" s="1">
        <v>39191</v>
      </c>
      <c r="B777" s="12">
        <v>12.54</v>
      </c>
      <c r="C777" s="12">
        <v>13.47</v>
      </c>
      <c r="D777">
        <v>41050.49</v>
      </c>
      <c r="E777">
        <v>38480.44</v>
      </c>
      <c r="F777">
        <v>72641.38</v>
      </c>
      <c r="G777">
        <v>68103.62</v>
      </c>
      <c r="H777">
        <f>(1/(1-91/360*VLOOKUP($A777,Tbills!$B$4:$C$974,2,1)/100))^((1)/91)-1</f>
        <v>1.3598595466368657E-4</v>
      </c>
      <c r="I777" s="2">
        <f t="shared" ref="I777:I840" si="116">I776*$D777/$D776*(1-I$1)^($A777-$A776)</f>
        <v>26791.447736372207</v>
      </c>
      <c r="L777">
        <f t="shared" si="110"/>
        <v>4943028961.0985365</v>
      </c>
      <c r="O777">
        <f t="shared" si="111"/>
        <v>9123978.9940216262</v>
      </c>
      <c r="R777">
        <f t="shared" si="112"/>
        <v>20.185504847050037</v>
      </c>
      <c r="U777" s="2">
        <f t="shared" si="113"/>
        <v>130.78601525448676</v>
      </c>
      <c r="X777">
        <f t="shared" si="114"/>
        <v>41.705094440114834</v>
      </c>
      <c r="AB777">
        <f t="shared" si="115"/>
        <v>24130.116532162283</v>
      </c>
      <c r="AE777">
        <f>ROW()</f>
        <v>777</v>
      </c>
      <c r="AF777">
        <f t="shared" si="109"/>
        <v>0.930957683741648</v>
      </c>
      <c r="AG777">
        <f>AG776*(1-(AG$1+AG$5))^($A777-$A776)*(1+2*(E777/E776-1))</f>
        <v>926878637.90272439</v>
      </c>
      <c r="AK777">
        <f t="shared" ref="AK777:AK840" si="117">AK776*(1-IF($A777&lt;=AK772,AK$1,AK$1+IF(AND(WEEKDAY($A777)&lt;&gt;1,WEEKDAY($A777)&lt;&gt;7),AL$1,0)))^($A777-$A776)*(2-$E777/$E776)</f>
        <v>17.963321183727178</v>
      </c>
      <c r="AO777">
        <f>AO776*(1-AO$1+H776)^($A777-$A776)*(2-E777/E776)</f>
        <v>16.943009261136201</v>
      </c>
    </row>
    <row r="778" spans="1:41" x14ac:dyDescent="0.25">
      <c r="A778" s="1">
        <v>39192</v>
      </c>
      <c r="B778" s="12">
        <v>12.07</v>
      </c>
      <c r="C778" s="12">
        <v>12.91</v>
      </c>
      <c r="D778">
        <v>41068.629999999997</v>
      </c>
      <c r="E778">
        <v>38492.22</v>
      </c>
      <c r="F778">
        <v>72235.63</v>
      </c>
      <c r="G778">
        <v>67713.960000000006</v>
      </c>
      <c r="H778">
        <f>(1/(1-91/360*VLOOKUP($A778,Tbills!$B$4:$C$974,2,1)/100))^((1)/91)-1</f>
        <v>1.3598595466368657E-4</v>
      </c>
      <c r="I778" s="2">
        <f t="shared" si="116"/>
        <v>26802.633179477536</v>
      </c>
      <c r="L778">
        <f t="shared" si="110"/>
        <v>4946504380.8752184</v>
      </c>
      <c r="O778">
        <f t="shared" si="111"/>
        <v>9127861.0666950326</v>
      </c>
      <c r="R778">
        <f t="shared" si="112"/>
        <v>20.181502801481237</v>
      </c>
      <c r="U778" s="2">
        <f t="shared" si="113"/>
        <v>130.05231791560544</v>
      </c>
      <c r="X778">
        <f t="shared" si="114"/>
        <v>41.947865697524392</v>
      </c>
      <c r="AB778">
        <f t="shared" si="115"/>
        <v>24136.661919186361</v>
      </c>
      <c r="AE778">
        <f>ROW()</f>
        <v>778</v>
      </c>
      <c r="AF778">
        <f t="shared" si="109"/>
        <v>0.93493415956622772</v>
      </c>
      <c r="AG778">
        <f>AG777*(1-(AG$1+AG$5))^($A778-$A777)*(1+2*(E778/E777-1))</f>
        <v>927414874.12989342</v>
      </c>
      <c r="AK778">
        <f t="shared" si="117"/>
        <v>17.956985688481144</v>
      </c>
      <c r="AO778">
        <f>AO777*(1-AO$1+H777)^($A778-$A777)*(2-E778/E777)</f>
        <v>16.939499343794587</v>
      </c>
    </row>
    <row r="779" spans="1:41" x14ac:dyDescent="0.25">
      <c r="A779" s="1">
        <v>39195</v>
      </c>
      <c r="B779" s="12">
        <v>13.04</v>
      </c>
      <c r="C779" s="12">
        <v>13.12</v>
      </c>
      <c r="D779">
        <v>41709.370000000003</v>
      </c>
      <c r="E779">
        <v>39077.06</v>
      </c>
      <c r="F779">
        <v>72597.41</v>
      </c>
      <c r="G779">
        <v>68025.460000000006</v>
      </c>
      <c r="H779">
        <f>(1/(1-91/360*VLOOKUP($A779,Tbills!$B$4:$C$974,2,1)/100))^((1)/91)-1</f>
        <v>1.3514216371723897E-4</v>
      </c>
      <c r="I779" s="2">
        <f t="shared" si="116"/>
        <v>27218.808359770566</v>
      </c>
      <c r="L779">
        <f t="shared" si="110"/>
        <v>5098191278.525527</v>
      </c>
      <c r="O779">
        <f t="shared" si="111"/>
        <v>9334946.5216520801</v>
      </c>
      <c r="R779">
        <f t="shared" si="112"/>
        <v>20.025470724908445</v>
      </c>
      <c r="U779" s="2">
        <f t="shared" si="113"/>
        <v>130.69410224065936</v>
      </c>
      <c r="X779">
        <f t="shared" si="114"/>
        <v>41.767192407651436</v>
      </c>
      <c r="AB779">
        <f t="shared" si="115"/>
        <v>24500.824749243358</v>
      </c>
      <c r="AE779">
        <f>ROW()</f>
        <v>779</v>
      </c>
      <c r="AF779">
        <f t="shared" si="109"/>
        <v>0.99390243902439024</v>
      </c>
      <c r="AG779">
        <f>AG778*(1-(AG$1+AG$5))^($A779-$A778)*(1+2*(E779/E778-1))</f>
        <v>955500033.71556985</v>
      </c>
      <c r="AK779">
        <f t="shared" si="117"/>
        <v>17.681681460621604</v>
      </c>
      <c r="AO779">
        <f>AO778*(1-AO$1+H778)^($A779-$A778)*(2-E779/E778)</f>
        <v>16.687080403875186</v>
      </c>
    </row>
    <row r="780" spans="1:41" x14ac:dyDescent="0.25">
      <c r="A780" s="1">
        <v>39196</v>
      </c>
      <c r="B780" s="12">
        <v>13.12</v>
      </c>
      <c r="C780" s="12">
        <v>13.16</v>
      </c>
      <c r="D780">
        <v>41689.96</v>
      </c>
      <c r="E780">
        <v>39053.589999999997</v>
      </c>
      <c r="F780">
        <v>72624.17</v>
      </c>
      <c r="G780">
        <v>68041.34</v>
      </c>
      <c r="H780">
        <f>(1/(1-91/360*VLOOKUP($A780,Tbills!$B$4:$C$974,2,1)/100))^((1)/91)-1</f>
        <v>1.3514216371723897E-4</v>
      </c>
      <c r="I780" s="2">
        <f t="shared" si="116"/>
        <v>27205.478349223857</v>
      </c>
      <c r="L780">
        <f t="shared" si="110"/>
        <v>5092525211.891922</v>
      </c>
      <c r="O780">
        <f t="shared" si="111"/>
        <v>9326222.2629610542</v>
      </c>
      <c r="R780">
        <f t="shared" si="112"/>
        <v>20.030578922329038</v>
      </c>
      <c r="U780" s="2">
        <f t="shared" si="113"/>
        <v>130.73908919493766</v>
      </c>
      <c r="X780">
        <f t="shared" si="114"/>
        <v>41.761540928121093</v>
      </c>
      <c r="AB780">
        <f t="shared" si="115"/>
        <v>24485.255645681093</v>
      </c>
      <c r="AE780">
        <f>ROW()</f>
        <v>780</v>
      </c>
      <c r="AF780">
        <f t="shared" si="109"/>
        <v>0.99696048632218837</v>
      </c>
      <c r="AG780">
        <f>AG779*(1-(AG$1+AG$5))^($A780-$A779)*(1+2*(E780/E779-1))</f>
        <v>954320111.17112017</v>
      </c>
      <c r="AK780">
        <f t="shared" si="117"/>
        <v>17.691477197301037</v>
      </c>
      <c r="AO780">
        <f>AO779*(1-AO$1+H779)^($A780-$A779)*(2-E780/E779)</f>
        <v>16.698741718584589</v>
      </c>
    </row>
    <row r="781" spans="1:41" x14ac:dyDescent="0.25">
      <c r="A781" s="1">
        <v>39197</v>
      </c>
      <c r="B781" s="12">
        <v>13.21</v>
      </c>
      <c r="C781" s="12">
        <v>13.08</v>
      </c>
      <c r="D781">
        <v>41265.879999999997</v>
      </c>
      <c r="E781">
        <v>38651.050000000003</v>
      </c>
      <c r="F781">
        <v>71926.679999999993</v>
      </c>
      <c r="G781">
        <v>67378.66</v>
      </c>
      <c r="H781">
        <f>(1/(1-91/360*VLOOKUP($A781,Tbills!$B$4:$C$974,2,1)/100))^((1)/91)-1</f>
        <v>1.3514216371723897E-4</v>
      </c>
      <c r="I781" s="2">
        <f t="shared" si="116"/>
        <v>26928.081257477876</v>
      </c>
      <c r="L781">
        <f t="shared" si="110"/>
        <v>4987992640.2336063</v>
      </c>
      <c r="O781">
        <f t="shared" si="111"/>
        <v>9181719.5348732229</v>
      </c>
      <c r="R781">
        <f t="shared" si="112"/>
        <v>20.132900108703808</v>
      </c>
      <c r="U781" s="2">
        <f t="shared" si="113"/>
        <v>129.48030026446173</v>
      </c>
      <c r="X781">
        <f t="shared" si="114"/>
        <v>42.172411221726442</v>
      </c>
      <c r="AB781">
        <f t="shared" si="115"/>
        <v>24232.0320520038</v>
      </c>
      <c r="AE781">
        <f>ROW()</f>
        <v>781</v>
      </c>
      <c r="AF781">
        <f t="shared" si="109"/>
        <v>1.0099388379204894</v>
      </c>
      <c r="AG781">
        <f>AG780*(1-(AG$1+AG$5))^($A781-$A780)*(1+2*(E781/E780-1))</f>
        <v>934615544.19886863</v>
      </c>
      <c r="AK781">
        <f t="shared" si="117"/>
        <v>17.872997408585864</v>
      </c>
      <c r="AO781">
        <f>AO780*(1-AO$1+H780)^($A781-$A780)*(2-E781/E780)</f>
        <v>16.872517886691785</v>
      </c>
    </row>
    <row r="782" spans="1:41" x14ac:dyDescent="0.25">
      <c r="A782" s="1">
        <v>39198</v>
      </c>
      <c r="B782" s="12">
        <v>12.79</v>
      </c>
      <c r="C782" s="12">
        <v>12.94</v>
      </c>
      <c r="D782">
        <v>41405.65</v>
      </c>
      <c r="E782">
        <v>38776.74</v>
      </c>
      <c r="F782">
        <v>72396.899999999994</v>
      </c>
      <c r="G782">
        <v>67810.05</v>
      </c>
      <c r="H782">
        <f>(1/(1-91/360*VLOOKUP($A782,Tbills!$B$4:$C$974,2,1)/100))^((1)/91)-1</f>
        <v>1.3514216371723897E-4</v>
      </c>
      <c r="I782" s="2">
        <f t="shared" si="116"/>
        <v>27018.629450387871</v>
      </c>
      <c r="L782">
        <f t="shared" si="110"/>
        <v>5020885235.8268785</v>
      </c>
      <c r="O782">
        <f t="shared" si="111"/>
        <v>9226195.8966610059</v>
      </c>
      <c r="R782">
        <f t="shared" si="112"/>
        <v>20.099256212762544</v>
      </c>
      <c r="U782" s="2">
        <f t="shared" si="113"/>
        <v>130.32359868943706</v>
      </c>
      <c r="X782">
        <f t="shared" si="114"/>
        <v>41.90651649627506</v>
      </c>
      <c r="AB782">
        <f t="shared" si="115"/>
        <v>24309.985006909352</v>
      </c>
      <c r="AE782">
        <f>ROW()</f>
        <v>782</v>
      </c>
      <c r="AF782">
        <f t="shared" si="109"/>
        <v>0.98840803709428127</v>
      </c>
      <c r="AG782">
        <f>AG781*(1-(AG$1+AG$5))^($A782-$A781)*(1+2*(E782/E781-1))</f>
        <v>940662428.13126707</v>
      </c>
      <c r="AK782">
        <f t="shared" si="117"/>
        <v>17.814046173560342</v>
      </c>
      <c r="AO782">
        <f>AO781*(1-AO$1+H781)^($A782-$A781)*(2-E782/E781)</f>
        <v>16.819300612733006</v>
      </c>
    </row>
    <row r="783" spans="1:41" x14ac:dyDescent="0.25">
      <c r="A783" s="1">
        <v>39199</v>
      </c>
      <c r="B783" s="12">
        <v>12.45</v>
      </c>
      <c r="C783" s="12">
        <v>12.76</v>
      </c>
      <c r="D783">
        <v>41130.89</v>
      </c>
      <c r="E783">
        <v>38514.18</v>
      </c>
      <c r="F783">
        <v>72221.36</v>
      </c>
      <c r="G783">
        <v>67636.47</v>
      </c>
      <c r="H783">
        <f>(1/(1-91/360*VLOOKUP($A783,Tbills!$B$4:$C$974,2,1)/100))^((1)/91)-1</f>
        <v>1.3514216371723897E-4</v>
      </c>
      <c r="I783" s="2">
        <f t="shared" si="116"/>
        <v>26838.68453739725</v>
      </c>
      <c r="L783">
        <f t="shared" si="110"/>
        <v>4953337157.1127405</v>
      </c>
      <c r="O783">
        <f t="shared" si="111"/>
        <v>9132181.3243777268</v>
      </c>
      <c r="R783">
        <f t="shared" si="112"/>
        <v>20.166391270126404</v>
      </c>
      <c r="U783" s="2">
        <f t="shared" si="113"/>
        <v>130.0044343855287</v>
      </c>
      <c r="X783">
        <f t="shared" si="114"/>
        <v>42.017912594280439</v>
      </c>
      <c r="AB783">
        <f t="shared" si="115"/>
        <v>24144.538580380373</v>
      </c>
      <c r="AE783">
        <f>ROW()</f>
        <v>783</v>
      </c>
      <c r="AF783">
        <f t="shared" si="109"/>
        <v>0.97570532915360497</v>
      </c>
      <c r="AG783">
        <f>AG782*(1-(AG$1+AG$5))^($A783-$A782)*(1+2*(E783/E782-1))</f>
        <v>927892577.08883774</v>
      </c>
      <c r="AK783">
        <f t="shared" si="117"/>
        <v>17.933831004352115</v>
      </c>
      <c r="AO783">
        <f>AO782*(1-AO$1+H782)^($A783-$A782)*(2-E783/E782)</f>
        <v>16.934847356864449</v>
      </c>
    </row>
    <row r="784" spans="1:41" x14ac:dyDescent="0.25">
      <c r="A784" s="1">
        <v>39202</v>
      </c>
      <c r="B784" s="12">
        <v>14.22</v>
      </c>
      <c r="C784" s="12">
        <v>14.02</v>
      </c>
      <c r="D784">
        <v>42273.16</v>
      </c>
      <c r="E784">
        <v>39568.17</v>
      </c>
      <c r="F784">
        <v>72342</v>
      </c>
      <c r="G784">
        <v>67722.03</v>
      </c>
      <c r="H784">
        <f>(1/(1-91/360*VLOOKUP($A784,Tbills!$B$4:$C$974,2,1)/100))^((1)/91)-1</f>
        <v>1.3373599099830713E-4</v>
      </c>
      <c r="I784" s="2">
        <f t="shared" si="116"/>
        <v>27582.019599227646</v>
      </c>
      <c r="L784">
        <f t="shared" si="110"/>
        <v>5225833714.4845572</v>
      </c>
      <c r="O784">
        <f t="shared" si="111"/>
        <v>9506091.0386603158</v>
      </c>
      <c r="R784">
        <f t="shared" si="112"/>
        <v>19.887754321309419</v>
      </c>
      <c r="U784" s="2">
        <f t="shared" si="113"/>
        <v>130.21207081860905</v>
      </c>
      <c r="X784">
        <f t="shared" si="114"/>
        <v>41.976941429428457</v>
      </c>
      <c r="AB784">
        <f t="shared" si="115"/>
        <v>24802.690467110748</v>
      </c>
      <c r="AE784">
        <f>ROW()</f>
        <v>784</v>
      </c>
      <c r="AF784">
        <f t="shared" si="109"/>
        <v>1.0142653352353781</v>
      </c>
      <c r="AG784">
        <f>AG783*(1-(AG$1+AG$5))^($A784-$A783)*(1+2*(E784/E783-1))</f>
        <v>978579584.20132291</v>
      </c>
      <c r="AK784">
        <f t="shared" si="117"/>
        <v>17.440611551863324</v>
      </c>
      <c r="AO784">
        <f>AO783*(1-AO$1+H783)^($A784-$A783)*(2-E784/E783)</f>
        <v>16.476254279829547</v>
      </c>
    </row>
    <row r="785" spans="1:41" x14ac:dyDescent="0.25">
      <c r="A785" s="1">
        <v>39203</v>
      </c>
      <c r="B785" s="12">
        <v>13.51</v>
      </c>
      <c r="C785" s="12">
        <v>13.61</v>
      </c>
      <c r="D785">
        <v>42299</v>
      </c>
      <c r="E785">
        <v>39587.06</v>
      </c>
      <c r="F785">
        <v>72556.350000000006</v>
      </c>
      <c r="G785">
        <v>67913.63</v>
      </c>
      <c r="H785">
        <f>(1/(1-91/360*VLOOKUP($A785,Tbills!$B$4:$C$974,2,1)/100))^((1)/91)-1</f>
        <v>1.3373599099830713E-4</v>
      </c>
      <c r="I785" s="2">
        <f t="shared" si="116"/>
        <v>27598.206496158764</v>
      </c>
      <c r="L785">
        <f t="shared" si="110"/>
        <v>5231286469.0967216</v>
      </c>
      <c r="O785">
        <f t="shared" si="111"/>
        <v>9512577.8348966967</v>
      </c>
      <c r="R785">
        <f t="shared" si="112"/>
        <v>19.882108254370745</v>
      </c>
      <c r="U785" s="2">
        <f t="shared" si="113"/>
        <v>130.59470591990254</v>
      </c>
      <c r="X785">
        <f t="shared" si="114"/>
        <v>41.862229516478493</v>
      </c>
      <c r="AB785">
        <f t="shared" si="115"/>
        <v>24813.666209673655</v>
      </c>
      <c r="AE785">
        <f>ROW()</f>
        <v>785</v>
      </c>
      <c r="AF785">
        <f t="shared" si="109"/>
        <v>0.99265246142542252</v>
      </c>
      <c r="AG785">
        <f>AG784*(1-(AG$1+AG$5))^($A785-$A784)*(1+2*(E785/E784-1))</f>
        <v>979480931.40886593</v>
      </c>
      <c r="AK785">
        <f t="shared" si="117"/>
        <v>17.4314734206461</v>
      </c>
      <c r="AO785">
        <f>AO784*(1-AO$1+H784)^($A785-$A784)*(2-E785/E784)</f>
        <v>16.469981762698097</v>
      </c>
    </row>
    <row r="786" spans="1:41" x14ac:dyDescent="0.25">
      <c r="A786" s="1">
        <v>39204</v>
      </c>
      <c r="B786" s="12">
        <v>13.08</v>
      </c>
      <c r="C786" s="12">
        <v>13.39</v>
      </c>
      <c r="D786">
        <v>41684.44</v>
      </c>
      <c r="E786">
        <v>39006.6</v>
      </c>
      <c r="F786">
        <v>72312.42</v>
      </c>
      <c r="G786">
        <v>67676.23</v>
      </c>
      <c r="H786">
        <f>(1/(1-91/360*VLOOKUP($A786,Tbills!$B$4:$C$974,2,1)/100))^((1)/91)-1</f>
        <v>1.3373599099830713E-4</v>
      </c>
      <c r="I786" s="2">
        <f t="shared" si="116"/>
        <v>27196.570405035214</v>
      </c>
      <c r="L786">
        <f t="shared" si="110"/>
        <v>5078324646.511591</v>
      </c>
      <c r="O786">
        <f t="shared" si="111"/>
        <v>9303041.7555001285</v>
      </c>
      <c r="R786">
        <f t="shared" si="112"/>
        <v>20.026967290594769</v>
      </c>
      <c r="U786" s="2">
        <f t="shared" si="113"/>
        <v>130.1524808674221</v>
      </c>
      <c r="X786">
        <f t="shared" si="114"/>
        <v>42.012628128760106</v>
      </c>
      <c r="AB786">
        <f t="shared" si="115"/>
        <v>24448.974150217411</v>
      </c>
      <c r="AE786">
        <f>ROW()</f>
        <v>786</v>
      </c>
      <c r="AF786">
        <f t="shared" si="109"/>
        <v>0.9768483943241224</v>
      </c>
      <c r="AG786">
        <f>AG785*(1-(AG$1+AG$5))^($A786-$A785)*(1+2*(E786/E785-1))</f>
        <v>950724884.84064829</v>
      </c>
      <c r="AK786">
        <f t="shared" si="117"/>
        <v>17.686245105695946</v>
      </c>
      <c r="AO786">
        <f>AO785*(1-AO$1+H785)^($A786-$A785)*(2-E786/E785)</f>
        <v>16.713095830180912</v>
      </c>
    </row>
    <row r="787" spans="1:41" x14ac:dyDescent="0.25">
      <c r="A787" s="1">
        <v>39205</v>
      </c>
      <c r="B787" s="12">
        <v>13.09</v>
      </c>
      <c r="C787" s="12">
        <v>13.35</v>
      </c>
      <c r="D787">
        <v>41391.339999999997</v>
      </c>
      <c r="E787">
        <v>38727.11</v>
      </c>
      <c r="F787">
        <v>73515.350000000006</v>
      </c>
      <c r="G787">
        <v>68792.990000000005</v>
      </c>
      <c r="H787">
        <f>(1/(1-91/360*VLOOKUP($A787,Tbills!$B$4:$C$974,2,1)/100))^((1)/91)-1</f>
        <v>1.3373599099830713E-4</v>
      </c>
      <c r="I787" s="2">
        <f t="shared" si="116"/>
        <v>27004.68193485705</v>
      </c>
      <c r="L787">
        <f t="shared" si="110"/>
        <v>5005993390.4388933</v>
      </c>
      <c r="O787">
        <f t="shared" si="111"/>
        <v>9202744.4253006317</v>
      </c>
      <c r="R787">
        <f t="shared" si="112"/>
        <v>20.09780730833603</v>
      </c>
      <c r="U787" s="2">
        <f t="shared" si="113"/>
        <v>132.31436421870416</v>
      </c>
      <c r="X787">
        <f t="shared" si="114"/>
        <v>41.323353951841966</v>
      </c>
      <c r="AB787">
        <f t="shared" si="115"/>
        <v>24272.946110700967</v>
      </c>
      <c r="AE787">
        <f>ROW()</f>
        <v>787</v>
      </c>
      <c r="AF787">
        <f t="shared" si="109"/>
        <v>0.98052434456928839</v>
      </c>
      <c r="AG787">
        <f>AG786*(1-(AG$1+AG$5))^($A787-$A786)*(1+2*(E787/E786-1))</f>
        <v>937069042.34650517</v>
      </c>
      <c r="AK787">
        <f t="shared" si="117"/>
        <v>17.812140902971066</v>
      </c>
      <c r="AO787">
        <f>AO786*(1-AO$1+H786)^($A787-$A786)*(2-E787/E786)</f>
        <v>16.834477038588677</v>
      </c>
    </row>
    <row r="788" spans="1:41" x14ac:dyDescent="0.25">
      <c r="A788" s="1">
        <v>39206</v>
      </c>
      <c r="B788" s="12">
        <v>12.91</v>
      </c>
      <c r="C788" s="12">
        <v>13.4</v>
      </c>
      <c r="D788">
        <v>41508.089999999997</v>
      </c>
      <c r="E788">
        <v>38831.17</v>
      </c>
      <c r="F788">
        <v>74103.16</v>
      </c>
      <c r="G788">
        <v>69333.850000000006</v>
      </c>
      <c r="H788">
        <f>(1/(1-91/360*VLOOKUP($A788,Tbills!$B$4:$C$974,2,1)/100))^((1)/91)-1</f>
        <v>1.3373599099830713E-4</v>
      </c>
      <c r="I788" s="2">
        <f t="shared" si="116"/>
        <v>27080.192048091227</v>
      </c>
      <c r="L788">
        <f t="shared" si="110"/>
        <v>5033341229.7823286</v>
      </c>
      <c r="O788">
        <f t="shared" si="111"/>
        <v>9239524.8079318814</v>
      </c>
      <c r="R788">
        <f t="shared" si="112"/>
        <v>20.069898527537458</v>
      </c>
      <c r="U788" s="2">
        <f t="shared" si="113"/>
        <v>133.36906405680588</v>
      </c>
      <c r="X788">
        <f t="shared" si="114"/>
        <v>41.002430617594086</v>
      </c>
      <c r="AB788">
        <f t="shared" si="115"/>
        <v>24337.319126003458</v>
      </c>
      <c r="AE788">
        <f>ROW()</f>
        <v>788</v>
      </c>
      <c r="AF788">
        <f t="shared" si="109"/>
        <v>0.96343283582089556</v>
      </c>
      <c r="AG788">
        <f>AG787*(1-(AG$1+AG$5))^($A788-$A787)*(1+2*(E788/E787-1))</f>
        <v>942073116.09785795</v>
      </c>
      <c r="AK788">
        <f t="shared" si="117"/>
        <v>17.763452185478052</v>
      </c>
      <c r="AO788">
        <f>AO787*(1-AO$1+H787)^($A788-$A787)*(2-E788/E787)</f>
        <v>16.790867041771012</v>
      </c>
    </row>
    <row r="789" spans="1:41" x14ac:dyDescent="0.25">
      <c r="A789" s="1">
        <v>39209</v>
      </c>
      <c r="B789" s="12">
        <v>13.15</v>
      </c>
      <c r="C789" s="12">
        <v>13.51</v>
      </c>
      <c r="D789">
        <v>41791.519999999997</v>
      </c>
      <c r="E789">
        <v>39080.74</v>
      </c>
      <c r="F789">
        <v>74001.100000000006</v>
      </c>
      <c r="G789">
        <v>69210.539999999994</v>
      </c>
      <c r="H789">
        <f>(1/(1-91/360*VLOOKUP($A789,Tbills!$B$4:$C$974,2,1)/100))^((1)/91)-1</f>
        <v>1.330329728412849E-4</v>
      </c>
      <c r="I789" s="2">
        <f t="shared" si="116"/>
        <v>27263.109512686551</v>
      </c>
      <c r="L789">
        <f t="shared" si="110"/>
        <v>5099383696.9764471</v>
      </c>
      <c r="O789">
        <f t="shared" si="111"/>
        <v>9327656.1345349532</v>
      </c>
      <c r="R789">
        <f t="shared" si="112"/>
        <v>20.002690434663286</v>
      </c>
      <c r="U789" s="2">
        <f t="shared" si="113"/>
        <v>133.17563658831503</v>
      </c>
      <c r="X789">
        <f t="shared" si="114"/>
        <v>41.087189880969149</v>
      </c>
      <c r="AB789">
        <f t="shared" si="115"/>
        <v>24491.174538269774</v>
      </c>
      <c r="AE789">
        <f>ROW()</f>
        <v>789</v>
      </c>
      <c r="AF789">
        <f t="shared" si="109"/>
        <v>0.9733530717986677</v>
      </c>
      <c r="AG789">
        <f>AG788*(1-(AG$1+AG$5))^($A789-$A788)*(1+2*(E789/E788-1))</f>
        <v>954086163.70019698</v>
      </c>
      <c r="AK789">
        <f t="shared" si="117"/>
        <v>17.646819581468161</v>
      </c>
      <c r="AO789">
        <f>AO788*(1-AO$1+H788)^($A789-$A788)*(2-E789/E788)</f>
        <v>16.687793923596281</v>
      </c>
    </row>
    <row r="790" spans="1:41" x14ac:dyDescent="0.25">
      <c r="A790" s="1">
        <v>39210</v>
      </c>
      <c r="B790" s="12">
        <v>13.21</v>
      </c>
      <c r="C790" s="12">
        <v>13.65</v>
      </c>
      <c r="D790">
        <v>42222.080000000002</v>
      </c>
      <c r="E790">
        <v>39478.17</v>
      </c>
      <c r="F790">
        <v>74066.710000000006</v>
      </c>
      <c r="G790">
        <v>69262.69</v>
      </c>
      <c r="H790">
        <f>(1/(1-91/360*VLOOKUP($A790,Tbills!$B$4:$C$974,2,1)/100))^((1)/91)-1</f>
        <v>1.330329728412849E-4</v>
      </c>
      <c r="I790" s="2">
        <f t="shared" si="116"/>
        <v>27543.317947014897</v>
      </c>
      <c r="L790">
        <f t="shared" si="110"/>
        <v>5203556623.444952</v>
      </c>
      <c r="O790">
        <f t="shared" si="111"/>
        <v>9469622.8414460272</v>
      </c>
      <c r="R790">
        <f t="shared" si="112"/>
        <v>19.900082526770735</v>
      </c>
      <c r="U790" s="2">
        <f t="shared" si="113"/>
        <v>133.29046105659924</v>
      </c>
      <c r="X790">
        <f t="shared" si="114"/>
        <v>41.060174081935948</v>
      </c>
      <c r="AB790">
        <f t="shared" si="115"/>
        <v>24739.373975040737</v>
      </c>
      <c r="AE790">
        <f>ROW()</f>
        <v>790</v>
      </c>
      <c r="AF790">
        <f t="shared" si="109"/>
        <v>0.96776556776556777</v>
      </c>
      <c r="AG790">
        <f>AG789*(1-(AG$1+AG$5))^($A790-$A789)*(1+2*(E790/E789-1))</f>
        <v>973458439.45143712</v>
      </c>
      <c r="AK790">
        <f t="shared" si="117"/>
        <v>17.466547417312796</v>
      </c>
      <c r="AO790">
        <f>AO789*(1-AO$1+H789)^($A790-$A789)*(2-E790/E789)</f>
        <v>16.519674587660962</v>
      </c>
    </row>
    <row r="791" spans="1:41" x14ac:dyDescent="0.25">
      <c r="A791" s="1">
        <v>39211</v>
      </c>
      <c r="B791" s="12">
        <v>12.88</v>
      </c>
      <c r="C791" s="12">
        <v>13.37</v>
      </c>
      <c r="D791">
        <v>41720.480000000003</v>
      </c>
      <c r="E791">
        <v>39003.910000000003</v>
      </c>
      <c r="F791">
        <v>73975.19</v>
      </c>
      <c r="G791">
        <v>69167.899999999994</v>
      </c>
      <c r="H791">
        <f>(1/(1-91/360*VLOOKUP($A791,Tbills!$B$4:$C$974,2,1)/100))^((1)/91)-1</f>
        <v>1.330329728412849E-4</v>
      </c>
      <c r="I791" s="2">
        <f t="shared" si="116"/>
        <v>27215.438602097671</v>
      </c>
      <c r="L791">
        <f t="shared" si="110"/>
        <v>5078979701.881216</v>
      </c>
      <c r="O791">
        <f t="shared" si="111"/>
        <v>9298668.4636479318</v>
      </c>
      <c r="R791">
        <f t="shared" si="112"/>
        <v>20.018709579969119</v>
      </c>
      <c r="U791" s="2">
        <f t="shared" si="113"/>
        <v>133.12251557234771</v>
      </c>
      <c r="X791">
        <f t="shared" si="114"/>
        <v>41.120316396840416</v>
      </c>
      <c r="AB791">
        <f t="shared" si="115"/>
        <v>24441.322218908575</v>
      </c>
      <c r="AE791">
        <f>ROW()</f>
        <v>791</v>
      </c>
      <c r="AF791">
        <f t="shared" si="109"/>
        <v>0.96335078534031426</v>
      </c>
      <c r="AG791">
        <f>AG790*(1-(AG$1+AG$5))^($A791-$A790)*(1+2*(E791/E790-1))</f>
        <v>950037679.72661185</v>
      </c>
      <c r="AK791">
        <f t="shared" si="117"/>
        <v>17.675553636692253</v>
      </c>
      <c r="AO791">
        <f>AO790*(1-AO$1+H790)^($A791-$A790)*(2-E791/E790)</f>
        <v>16.719734817982093</v>
      </c>
    </row>
    <row r="792" spans="1:41" x14ac:dyDescent="0.25">
      <c r="A792" s="1">
        <v>39212</v>
      </c>
      <c r="B792" s="12">
        <v>13.6</v>
      </c>
      <c r="C792" s="12">
        <v>14.14</v>
      </c>
      <c r="D792">
        <v>43007.19</v>
      </c>
      <c r="E792">
        <v>40201.65</v>
      </c>
      <c r="F792">
        <v>74346.5</v>
      </c>
      <c r="G792">
        <v>69505.87</v>
      </c>
      <c r="H792">
        <f>(1/(1-91/360*VLOOKUP($A792,Tbills!$B$4:$C$974,2,1)/100))^((1)/91)-1</f>
        <v>1.330329728412849E-4</v>
      </c>
      <c r="I792" s="2">
        <f t="shared" si="116"/>
        <v>28054.111527993704</v>
      </c>
      <c r="L792">
        <f t="shared" si="110"/>
        <v>5391385855.2664413</v>
      </c>
      <c r="O792">
        <f t="shared" si="111"/>
        <v>9726658.7807224728</v>
      </c>
      <c r="R792">
        <f t="shared" si="112"/>
        <v>19.710449217017537</v>
      </c>
      <c r="U792" s="2">
        <f t="shared" si="113"/>
        <v>133.7874465098555</v>
      </c>
      <c r="X792">
        <f t="shared" si="114"/>
        <v>40.923323404107407</v>
      </c>
      <c r="AB792">
        <f t="shared" si="115"/>
        <v>25190.992996524961</v>
      </c>
      <c r="AE792">
        <f>ROW()</f>
        <v>792</v>
      </c>
      <c r="AF792">
        <f t="shared" si="109"/>
        <v>0.96181046676096171</v>
      </c>
      <c r="AG792">
        <f>AG791*(1-(AG$1+AG$5))^($A792-$A791)*(1+2*(E792/E791-1))</f>
        <v>1008351599.0457129</v>
      </c>
      <c r="AK792">
        <f t="shared" si="117"/>
        <v>17.131971176578162</v>
      </c>
      <c r="AO792">
        <f>AO791*(1-AO$1+H791)^($A792-$A791)*(2-E792/E791)</f>
        <v>16.207858362460442</v>
      </c>
    </row>
    <row r="793" spans="1:41" x14ac:dyDescent="0.25">
      <c r="A793" s="1">
        <v>39213</v>
      </c>
      <c r="B793" s="12">
        <v>12.95</v>
      </c>
      <c r="C793" s="12">
        <v>13.68</v>
      </c>
      <c r="D793">
        <v>42071.63</v>
      </c>
      <c r="E793">
        <v>39321.769999999997</v>
      </c>
      <c r="F793">
        <v>74301.5</v>
      </c>
      <c r="G793">
        <v>69454.55</v>
      </c>
      <c r="H793">
        <f>(1/(1-91/360*VLOOKUP($A793,Tbills!$B$4:$C$974,2,1)/100))^((1)/91)-1</f>
        <v>1.330329728412849E-4</v>
      </c>
      <c r="I793" s="2">
        <f t="shared" si="116"/>
        <v>27443.165217274145</v>
      </c>
      <c r="L793">
        <f t="shared" si="110"/>
        <v>5155839740.1175241</v>
      </c>
      <c r="O793">
        <f t="shared" si="111"/>
        <v>9407015.5997389928</v>
      </c>
      <c r="R793">
        <f t="shared" si="112"/>
        <v>19.925246434209694</v>
      </c>
      <c r="U793" s="2">
        <f t="shared" si="113"/>
        <v>133.7032082132331</v>
      </c>
      <c r="X793">
        <f t="shared" si="114"/>
        <v>40.957472791786351</v>
      </c>
      <c r="AB793">
        <f t="shared" si="115"/>
        <v>24638.787138564403</v>
      </c>
      <c r="AE793">
        <f>ROW()</f>
        <v>793</v>
      </c>
      <c r="AF793">
        <f t="shared" si="109"/>
        <v>0.94663742690058472</v>
      </c>
      <c r="AG793">
        <f>AG792*(1-(AG$1+AG$5))^($A793-$A792)*(1+2*(E793/E792-1))</f>
        <v>964180201.40514433</v>
      </c>
      <c r="AK793">
        <f t="shared" si="117"/>
        <v>17.506117479513826</v>
      </c>
      <c r="AO793">
        <f>AO792*(1-AO$1+H792)^($A793-$A792)*(2-E793/E792)</f>
        <v>16.564185092317061</v>
      </c>
    </row>
    <row r="794" spans="1:41" x14ac:dyDescent="0.25">
      <c r="A794" s="1">
        <v>39216</v>
      </c>
      <c r="B794" s="12">
        <v>13.96</v>
      </c>
      <c r="C794" s="12">
        <v>14.37</v>
      </c>
      <c r="D794">
        <v>42837.15</v>
      </c>
      <c r="E794">
        <v>40021.56</v>
      </c>
      <c r="F794">
        <v>74805.62</v>
      </c>
      <c r="G794">
        <v>69898.06</v>
      </c>
      <c r="H794">
        <f>(1/(1-91/360*VLOOKUP($A794,Tbills!$B$4:$C$974,2,1)/100))^((1)/91)-1</f>
        <v>1.3218941106041271E-4</v>
      </c>
      <c r="I794" s="2">
        <f t="shared" si="116"/>
        <v>27940.467055611149</v>
      </c>
      <c r="L794">
        <f t="shared" si="110"/>
        <v>5340745010.0834942</v>
      </c>
      <c r="O794">
        <f t="shared" si="111"/>
        <v>9657157.2078414839</v>
      </c>
      <c r="R794">
        <f t="shared" si="112"/>
        <v>19.74526855455877</v>
      </c>
      <c r="U794" s="2">
        <f t="shared" si="113"/>
        <v>134.60050967013163</v>
      </c>
      <c r="X794">
        <f t="shared" si="114"/>
        <v>40.707558393818353</v>
      </c>
      <c r="AB794">
        <f t="shared" si="115"/>
        <v>25074.648521036739</v>
      </c>
      <c r="AE794">
        <f>ROW()</f>
        <v>794</v>
      </c>
      <c r="AF794">
        <f t="shared" si="109"/>
        <v>0.97146833681280453</v>
      </c>
      <c r="AG794">
        <f>AG793*(1-(AG$1+AG$5))^($A794-$A793)*(1+2*(E794/E793-1))</f>
        <v>998397332.53781903</v>
      </c>
      <c r="AK794">
        <f t="shared" si="117"/>
        <v>17.192167389243679</v>
      </c>
      <c r="AO794">
        <f>AO793*(1-AO$1+H793)^($A794-$A793)*(2-E794/E793)</f>
        <v>16.274088837258937</v>
      </c>
    </row>
    <row r="795" spans="1:41" x14ac:dyDescent="0.25">
      <c r="A795" s="1">
        <v>39217</v>
      </c>
      <c r="B795" s="12">
        <v>14.01</v>
      </c>
      <c r="C795" s="12">
        <v>14.37</v>
      </c>
      <c r="D795">
        <v>43081.14</v>
      </c>
      <c r="E795">
        <v>40244.230000000003</v>
      </c>
      <c r="F795">
        <v>75176.08</v>
      </c>
      <c r="G795">
        <v>70234.98</v>
      </c>
      <c r="H795">
        <f>(1/(1-91/360*VLOOKUP($A795,Tbills!$B$4:$C$974,2,1)/100))^((1)/91)-1</f>
        <v>1.3218941106041271E-4</v>
      </c>
      <c r="I795" s="2">
        <f t="shared" si="116"/>
        <v>28098.923999848739</v>
      </c>
      <c r="L795">
        <f t="shared" si="110"/>
        <v>5400643890.7202053</v>
      </c>
      <c r="O795">
        <f t="shared" si="111"/>
        <v>9737424.0880399253</v>
      </c>
      <c r="R795">
        <f t="shared" si="112"/>
        <v>19.689449563116593</v>
      </c>
      <c r="U795" s="2">
        <f t="shared" si="113"/>
        <v>135.26379371114305</v>
      </c>
      <c r="X795">
        <f t="shared" si="114"/>
        <v>40.515198157502702</v>
      </c>
      <c r="AB795">
        <f t="shared" si="115"/>
        <v>25213.27853287401</v>
      </c>
      <c r="AE795">
        <f>ROW()</f>
        <v>795</v>
      </c>
      <c r="AF795">
        <f t="shared" si="109"/>
        <v>0.97494780793319424</v>
      </c>
      <c r="AG795">
        <f>AG794*(1-(AG$1+AG$5))^($A795-$A794)*(1+2*(E795/E794-1))</f>
        <v>1009472982.1252073</v>
      </c>
      <c r="AK795">
        <f t="shared" si="117"/>
        <v>17.095718172349333</v>
      </c>
      <c r="AO795">
        <f>AO794*(1-AO$1+H794)^($A795-$A794)*(2-E795/E794)</f>
        <v>16.185084580669496</v>
      </c>
    </row>
    <row r="796" spans="1:41" x14ac:dyDescent="0.25">
      <c r="A796" s="1">
        <v>39218</v>
      </c>
      <c r="B796" s="12">
        <v>13.5</v>
      </c>
      <c r="C796" s="12">
        <v>14.07</v>
      </c>
      <c r="D796">
        <v>42662.09</v>
      </c>
      <c r="E796">
        <v>39847.46</v>
      </c>
      <c r="F796">
        <v>76064.28</v>
      </c>
      <c r="G796">
        <v>71055.520000000004</v>
      </c>
      <c r="H796">
        <f>(1/(1-91/360*VLOOKUP($A796,Tbills!$B$4:$C$974,2,1)/100))^((1)/91)-1</f>
        <v>1.3218941106041271E-4</v>
      </c>
      <c r="I796" s="2">
        <f t="shared" si="116"/>
        <v>27824.927440987205</v>
      </c>
      <c r="L796">
        <f t="shared" si="110"/>
        <v>5294613927.3582649</v>
      </c>
      <c r="O796">
        <f t="shared" si="111"/>
        <v>9593098.1313635353</v>
      </c>
      <c r="R796">
        <f t="shared" si="112"/>
        <v>19.785614768724798</v>
      </c>
      <c r="U796" s="2">
        <f t="shared" si="113"/>
        <v>136.85858856308451</v>
      </c>
      <c r="X796">
        <f t="shared" si="114"/>
        <v>40.045680017076215</v>
      </c>
      <c r="AB796">
        <f t="shared" si="115"/>
        <v>24963.829086286882</v>
      </c>
      <c r="AE796">
        <f>ROW()</f>
        <v>796</v>
      </c>
      <c r="AF796">
        <f t="shared" si="109"/>
        <v>0.95948827292110872</v>
      </c>
      <c r="AG796">
        <f>AG795*(1-(AG$1+AG$5))^($A796-$A795)*(1+2*(E796/E795-1))</f>
        <v>989534739.59570372</v>
      </c>
      <c r="AK796">
        <f t="shared" si="117"/>
        <v>17.263461676273916</v>
      </c>
      <c r="AO796">
        <f>AO795*(1-AO$1+H795)^($A796-$A795)*(2-E796/E795)</f>
        <v>16.34621025066728</v>
      </c>
    </row>
    <row r="797" spans="1:41" x14ac:dyDescent="0.25">
      <c r="A797" s="1">
        <v>39219</v>
      </c>
      <c r="B797" s="12">
        <v>13.51</v>
      </c>
      <c r="C797" s="12">
        <v>14.26</v>
      </c>
      <c r="D797">
        <v>42974.55</v>
      </c>
      <c r="E797">
        <v>40134.04</v>
      </c>
      <c r="F797">
        <v>76213.25</v>
      </c>
      <c r="G797">
        <v>71185.289999999994</v>
      </c>
      <c r="H797">
        <f>(1/(1-91/360*VLOOKUP($A797,Tbills!$B$4:$C$974,2,1)/100))^((1)/91)-1</f>
        <v>1.3218941106041271E-4</v>
      </c>
      <c r="I797" s="2">
        <f t="shared" si="116"/>
        <v>28028.035630235634</v>
      </c>
      <c r="L797">
        <f t="shared" si="110"/>
        <v>5371238045.6090746</v>
      </c>
      <c r="O797">
        <f t="shared" si="111"/>
        <v>9696260.6533773672</v>
      </c>
      <c r="R797">
        <f t="shared" si="112"/>
        <v>19.713575224107679</v>
      </c>
      <c r="U797" s="2">
        <f t="shared" si="113"/>
        <v>137.12327906846457</v>
      </c>
      <c r="X797">
        <f t="shared" si="114"/>
        <v>39.976349367325469</v>
      </c>
      <c r="AB797">
        <f t="shared" si="115"/>
        <v>25142.490483725091</v>
      </c>
      <c r="AE797">
        <f>ROW()</f>
        <v>797</v>
      </c>
      <c r="AF797">
        <f t="shared" si="109"/>
        <v>0.94740532959326784</v>
      </c>
      <c r="AG797">
        <f>AG796*(1-(AG$1+AG$5))^($A797-$A796)*(1+2*(E797/E796-1))</f>
        <v>1003734236.0443833</v>
      </c>
      <c r="AK797">
        <f t="shared" si="117"/>
        <v>17.138505861333158</v>
      </c>
      <c r="AO797">
        <f>AO796*(1-AO$1+H796)^($A797-$A796)*(2-E797/E796)</f>
        <v>16.230194527339076</v>
      </c>
    </row>
    <row r="798" spans="1:41" x14ac:dyDescent="0.25">
      <c r="A798" s="1">
        <v>39220</v>
      </c>
      <c r="B798" s="12">
        <v>12.76</v>
      </c>
      <c r="C798" s="12">
        <v>13.78</v>
      </c>
      <c r="D798">
        <v>42463.19</v>
      </c>
      <c r="E798">
        <v>39651.18</v>
      </c>
      <c r="F798">
        <v>75991.11</v>
      </c>
      <c r="G798">
        <v>70968.399999999994</v>
      </c>
      <c r="H798">
        <f>(1/(1-91/360*VLOOKUP($A798,Tbills!$B$4:$C$974,2,1)/100))^((1)/91)-1</f>
        <v>1.3218941106041271E-4</v>
      </c>
      <c r="I798" s="2">
        <f t="shared" si="116"/>
        <v>27693.850941046741</v>
      </c>
      <c r="L798">
        <f t="shared" si="110"/>
        <v>5242449313.6580267</v>
      </c>
      <c r="O798">
        <f t="shared" si="111"/>
        <v>9520953.5626361426</v>
      </c>
      <c r="R798">
        <f t="shared" si="112"/>
        <v>19.831267522144813</v>
      </c>
      <c r="U798" s="2">
        <f t="shared" si="113"/>
        <v>136.72026980712747</v>
      </c>
      <c r="X798">
        <f t="shared" si="114"/>
        <v>40.101968270151247</v>
      </c>
      <c r="AB798">
        <f t="shared" si="115"/>
        <v>24839.130519693073</v>
      </c>
      <c r="AE798">
        <f>ROW()</f>
        <v>798</v>
      </c>
      <c r="AF798">
        <f t="shared" si="109"/>
        <v>0.92597968069666181</v>
      </c>
      <c r="AG798">
        <f>AG797*(1-(AG$1+AG$5))^($A798-$A797)*(1+2*(E798/E797-1))</f>
        <v>979549003.90603781</v>
      </c>
      <c r="AK798">
        <f t="shared" si="117"/>
        <v>17.343894534883706</v>
      </c>
      <c r="AO798">
        <f>AO797*(1-AO$1+H797)^($A798-$A797)*(2-E798/E797)</f>
        <v>16.427026731157795</v>
      </c>
    </row>
    <row r="799" spans="1:41" x14ac:dyDescent="0.25">
      <c r="A799" s="1">
        <v>39223</v>
      </c>
      <c r="B799" s="12">
        <v>13.3</v>
      </c>
      <c r="C799" s="12">
        <v>13.95</v>
      </c>
      <c r="D799">
        <v>41856.57</v>
      </c>
      <c r="E799">
        <v>39069.01</v>
      </c>
      <c r="F799">
        <v>75287.11</v>
      </c>
      <c r="G799">
        <v>70282.78</v>
      </c>
      <c r="H799">
        <f>(1/(1-91/360*VLOOKUP($A799,Tbills!$B$4:$C$974,2,1)/100))^((1)/91)-1</f>
        <v>1.334547782798623E-4</v>
      </c>
      <c r="I799" s="2">
        <f t="shared" si="116"/>
        <v>27296.225707491463</v>
      </c>
      <c r="L799">
        <f t="shared" si="110"/>
        <v>5089854314.4964075</v>
      </c>
      <c r="O799">
        <f t="shared" si="111"/>
        <v>9310328.2058697604</v>
      </c>
      <c r="R799">
        <f t="shared" si="112"/>
        <v>19.974142634640284</v>
      </c>
      <c r="U799" s="2">
        <f t="shared" si="113"/>
        <v>135.44375191408398</v>
      </c>
      <c r="X799">
        <f t="shared" si="114"/>
        <v>40.501109137553044</v>
      </c>
      <c r="AB799">
        <f t="shared" si="115"/>
        <v>24471.875462834247</v>
      </c>
      <c r="AE799">
        <f>ROW()</f>
        <v>799</v>
      </c>
      <c r="AF799">
        <f t="shared" si="109"/>
        <v>0.95340501792114707</v>
      </c>
      <c r="AG799">
        <f>AG798*(1-(AG$1+AG$5))^($A799-$A798)*(1+2*(E799/E798-1))</f>
        <v>950688847.71036792</v>
      </c>
      <c r="AK799">
        <f t="shared" si="117"/>
        <v>17.596083710193717</v>
      </c>
      <c r="AO799">
        <f>AO798*(1-AO$1+H798)^($A799-$A798)*(2-E799/E798)</f>
        <v>16.672974100639582</v>
      </c>
    </row>
    <row r="800" spans="1:41" x14ac:dyDescent="0.25">
      <c r="A800" s="1">
        <v>39224</v>
      </c>
      <c r="B800" s="12">
        <v>13.02</v>
      </c>
      <c r="C800" s="12">
        <v>13.82</v>
      </c>
      <c r="D800">
        <v>41977.91</v>
      </c>
      <c r="E800">
        <v>39177.050000000003</v>
      </c>
      <c r="F800">
        <v>75378.8</v>
      </c>
      <c r="G800">
        <v>70358.990000000005</v>
      </c>
      <c r="H800">
        <f>(1/(1-91/360*VLOOKUP($A800,Tbills!$B$4:$C$974,2,1)/100))^((1)/91)-1</f>
        <v>1.334547782798623E-4</v>
      </c>
      <c r="I800" s="2">
        <f t="shared" si="116"/>
        <v>27374.688524762441</v>
      </c>
      <c r="L800">
        <f t="shared" si="110"/>
        <v>5118456565.8148975</v>
      </c>
      <c r="O800">
        <f t="shared" si="111"/>
        <v>9348632.8167353887</v>
      </c>
      <c r="R800">
        <f t="shared" si="112"/>
        <v>19.945623063571361</v>
      </c>
      <c r="U800" s="2">
        <f t="shared" si="113"/>
        <v>135.6053983301459</v>
      </c>
      <c r="X800">
        <f t="shared" si="114"/>
        <v>40.461095256201503</v>
      </c>
      <c r="AB800">
        <f t="shared" si="115"/>
        <v>24538.693512937425</v>
      </c>
      <c r="AE800">
        <f>ROW()</f>
        <v>800</v>
      </c>
      <c r="AF800">
        <f t="shared" si="109"/>
        <v>0.94211287988422576</v>
      </c>
      <c r="AG800">
        <f>AG799*(1-(AG$1+AG$5))^($A800-$A799)*(1+2*(E800/E799-1))</f>
        <v>955914633.39697051</v>
      </c>
      <c r="AK800">
        <f t="shared" si="117"/>
        <v>17.546606871680762</v>
      </c>
      <c r="AO800">
        <f>AO799*(1-AO$1+H799)^($A800-$A799)*(2-E800/E799)</f>
        <v>16.628471241261757</v>
      </c>
    </row>
    <row r="801" spans="1:41" x14ac:dyDescent="0.25">
      <c r="A801" s="1">
        <v>39225</v>
      </c>
      <c r="B801" s="12">
        <v>13.24</v>
      </c>
      <c r="C801" s="12">
        <v>13.94</v>
      </c>
      <c r="D801">
        <v>41834.01</v>
      </c>
      <c r="E801">
        <v>39037.53</v>
      </c>
      <c r="F801">
        <v>74970.11</v>
      </c>
      <c r="G801">
        <v>69968.13</v>
      </c>
      <c r="H801">
        <f>(1/(1-91/360*VLOOKUP($A801,Tbills!$B$4:$C$974,2,1)/100))^((1)/91)-1</f>
        <v>1.334547782798623E-4</v>
      </c>
      <c r="I801" s="2">
        <f t="shared" si="116"/>
        <v>27280.183067900387</v>
      </c>
      <c r="L801">
        <f t="shared" si="110"/>
        <v>5082448650.948638</v>
      </c>
      <c r="O801">
        <f t="shared" si="111"/>
        <v>9298379.9740395807</v>
      </c>
      <c r="R801">
        <f t="shared" si="112"/>
        <v>19.980235667675824</v>
      </c>
      <c r="U801" s="2">
        <f t="shared" si="113"/>
        <v>134.86688216770773</v>
      </c>
      <c r="X801">
        <f t="shared" si="114"/>
        <v>40.689790635965686</v>
      </c>
      <c r="AB801">
        <f t="shared" si="115"/>
        <v>24450.452137479486</v>
      </c>
      <c r="AE801">
        <f>ROW()</f>
        <v>801</v>
      </c>
      <c r="AF801">
        <f t="shared" si="109"/>
        <v>0.94978479196556675</v>
      </c>
      <c r="AG801">
        <f>AG800*(1-(AG$1+AG$5))^($A801-$A800)*(1+2*(E801/E800-1))</f>
        <v>949074112.18796945</v>
      </c>
      <c r="AK801">
        <f t="shared" si="117"/>
        <v>17.608274903030072</v>
      </c>
      <c r="AO801">
        <f>AO800*(1-AO$1+H800)^($A801-$A800)*(2-E801/E800)</f>
        <v>16.689299530613752</v>
      </c>
    </row>
    <row r="802" spans="1:41" x14ac:dyDescent="0.25">
      <c r="A802" s="1">
        <v>39226</v>
      </c>
      <c r="B802" s="12">
        <v>14.08</v>
      </c>
      <c r="C802" s="12">
        <v>14.58</v>
      </c>
      <c r="D802">
        <v>43133.97</v>
      </c>
      <c r="E802">
        <v>40245.379999999997</v>
      </c>
      <c r="F802">
        <v>76327.09</v>
      </c>
      <c r="G802">
        <v>71225.23</v>
      </c>
      <c r="H802">
        <f>(1/(1-91/360*VLOOKUP($A802,Tbills!$B$4:$C$974,2,1)/100))^((1)/91)-1</f>
        <v>1.334547782798623E-4</v>
      </c>
      <c r="I802" s="2">
        <f t="shared" si="116"/>
        <v>28127.208121932072</v>
      </c>
      <c r="L802">
        <f t="shared" si="110"/>
        <v>5397434356.0811987</v>
      </c>
      <c r="O802">
        <f t="shared" si="111"/>
        <v>9729600.2010177337</v>
      </c>
      <c r="R802">
        <f t="shared" si="112"/>
        <v>19.670244803046749</v>
      </c>
      <c r="U802" s="2">
        <f t="shared" si="113"/>
        <v>137.30466247057748</v>
      </c>
      <c r="X802">
        <f t="shared" si="114"/>
        <v>39.962582039274785</v>
      </c>
      <c r="AB802">
        <f t="shared" si="115"/>
        <v>25206.088336912315</v>
      </c>
      <c r="AE802">
        <f>ROW()</f>
        <v>802</v>
      </c>
      <c r="AF802">
        <f t="shared" si="109"/>
        <v>0.96570644718792864</v>
      </c>
      <c r="AG802">
        <f>AG801*(1-(AG$1+AG$5))^($A802-$A801)*(1+2*(E802/E801-1))</f>
        <v>1007770258.0503868</v>
      </c>
      <c r="AK802">
        <f t="shared" si="117"/>
        <v>17.062667140583748</v>
      </c>
      <c r="AO802">
        <f>AO801*(1-AO$1+H801)^($A802-$A801)*(2-E802/E801)</f>
        <v>16.174480458246023</v>
      </c>
    </row>
    <row r="803" spans="1:41" x14ac:dyDescent="0.25">
      <c r="A803" s="1">
        <v>39227</v>
      </c>
      <c r="B803" s="12">
        <v>13.34</v>
      </c>
      <c r="C803" s="12">
        <v>14.22</v>
      </c>
      <c r="D803">
        <v>42567.31</v>
      </c>
      <c r="E803">
        <v>39711.300000000003</v>
      </c>
      <c r="F803">
        <v>76131.06</v>
      </c>
      <c r="G803">
        <v>71032.789999999994</v>
      </c>
      <c r="H803">
        <f>(1/(1-91/360*VLOOKUP($A803,Tbills!$B$4:$C$974,2,1)/100))^((1)/91)-1</f>
        <v>1.334547782798623E-4</v>
      </c>
      <c r="I803" s="2">
        <f t="shared" si="116"/>
        <v>27757.018265012492</v>
      </c>
      <c r="L803">
        <f t="shared" si="110"/>
        <v>5254643740.206809</v>
      </c>
      <c r="O803">
        <f t="shared" si="111"/>
        <v>9535602.528038267</v>
      </c>
      <c r="R803">
        <f t="shared" si="112"/>
        <v>19.799867592370447</v>
      </c>
      <c r="U803" s="2">
        <f t="shared" si="113"/>
        <v>136.9486850843148</v>
      </c>
      <c r="X803">
        <f t="shared" si="114"/>
        <v>40.074420549990116</v>
      </c>
      <c r="AB803">
        <f t="shared" si="115"/>
        <v>24870.721485134993</v>
      </c>
      <c r="AE803">
        <f>ROW()</f>
        <v>803</v>
      </c>
      <c r="AF803">
        <f t="shared" si="109"/>
        <v>0.93811533052039375</v>
      </c>
      <c r="AG803">
        <f>AG802*(1-(AG$1+AG$5))^($A803-$A802)*(1+2*(E803/E802-1))</f>
        <v>980989783.97049892</v>
      </c>
      <c r="AK803">
        <f t="shared" si="117"/>
        <v>17.288293581365313</v>
      </c>
      <c r="AO803">
        <f>AO802*(1-AO$1+H802)^($A803-$A802)*(2-E803/E802)</f>
        <v>16.390706416003006</v>
      </c>
    </row>
    <row r="804" spans="1:41" x14ac:dyDescent="0.25">
      <c r="A804" s="1">
        <v>39231</v>
      </c>
      <c r="B804" s="12">
        <v>13.53</v>
      </c>
      <c r="C804" s="12">
        <v>14.12</v>
      </c>
      <c r="D804">
        <v>42119.96</v>
      </c>
      <c r="E804">
        <v>39272.76</v>
      </c>
      <c r="F804">
        <v>75698.740000000005</v>
      </c>
      <c r="G804">
        <v>70591.490000000005</v>
      </c>
      <c r="H804">
        <f>(1/(1-91/360*VLOOKUP($A804,Tbills!$B$4:$C$974,2,1)/100))^((1)/91)-1</f>
        <v>1.3359538372981206E-4</v>
      </c>
      <c r="I804" s="2">
        <f t="shared" si="116"/>
        <v>27462.634437906356</v>
      </c>
      <c r="L804">
        <f t="shared" si="110"/>
        <v>5140404569.1609802</v>
      </c>
      <c r="O804">
        <f t="shared" si="111"/>
        <v>9376383.125834588</v>
      </c>
      <c r="R804">
        <f t="shared" si="112"/>
        <v>19.905594809464574</v>
      </c>
      <c r="U804" s="2">
        <f t="shared" si="113"/>
        <v>136.15772354028448</v>
      </c>
      <c r="X804">
        <f t="shared" si="114"/>
        <v>40.338972528132885</v>
      </c>
      <c r="AB804">
        <f t="shared" si="115"/>
        <v>24592.639034469168</v>
      </c>
      <c r="AE804">
        <f>ROW()</f>
        <v>804</v>
      </c>
      <c r="AF804">
        <f t="shared" si="109"/>
        <v>0.95821529745042489</v>
      </c>
      <c r="AG804">
        <f>AG803*(1-(AG$1+AG$5))^($A804-$A803)*(1+2*(E804/E803-1))</f>
        <v>959193937.73560464</v>
      </c>
      <c r="AK804">
        <f t="shared" si="117"/>
        <v>17.47595556625717</v>
      </c>
      <c r="AO804">
        <f>AO803*(1-AO$1+H803)^($A804-$A803)*(2-E804/E803)</f>
        <v>16.578107852792233</v>
      </c>
    </row>
    <row r="805" spans="1:41" x14ac:dyDescent="0.25">
      <c r="A805" s="1">
        <v>39232</v>
      </c>
      <c r="B805" s="12">
        <v>12.83</v>
      </c>
      <c r="C805" s="12">
        <v>13.7</v>
      </c>
      <c r="D805">
        <v>41518.74</v>
      </c>
      <c r="E805">
        <v>38706.93</v>
      </c>
      <c r="F805">
        <v>75277.95</v>
      </c>
      <c r="G805">
        <v>70189.66</v>
      </c>
      <c r="H805">
        <f>(1/(1-91/360*VLOOKUP($A805,Tbills!$B$4:$C$974,2,1)/100))^((1)/91)-1</f>
        <v>1.3359538372981206E-4</v>
      </c>
      <c r="I805" s="2">
        <f t="shared" si="116"/>
        <v>27069.972916988463</v>
      </c>
      <c r="L805">
        <f t="shared" si="110"/>
        <v>4992723060.4108343</v>
      </c>
      <c r="O805">
        <f t="shared" si="111"/>
        <v>9173435.8621118814</v>
      </c>
      <c r="R805">
        <f t="shared" si="112"/>
        <v>20.048085367793345</v>
      </c>
      <c r="U805" s="2">
        <f t="shared" si="113"/>
        <v>135.39755590666527</v>
      </c>
      <c r="X805">
        <f t="shared" si="114"/>
        <v>40.572514534226634</v>
      </c>
      <c r="AB805">
        <f t="shared" si="115"/>
        <v>24237.470689730748</v>
      </c>
      <c r="AE805">
        <f>ROW()</f>
        <v>805</v>
      </c>
      <c r="AF805">
        <f t="shared" si="109"/>
        <v>0.93649635036496359</v>
      </c>
      <c r="AG805">
        <f>AG804*(1-(AG$1+AG$5))^($A805-$A804)*(1+2*(E805/E804-1))</f>
        <v>931522995.68180406</v>
      </c>
      <c r="AK805">
        <f t="shared" si="117"/>
        <v>17.726918151338651</v>
      </c>
      <c r="AO805">
        <f>AO804*(1-AO$1+H804)^($A805-$A804)*(2-E805/E804)</f>
        <v>16.818584867502846</v>
      </c>
    </row>
    <row r="806" spans="1:41" x14ac:dyDescent="0.25">
      <c r="A806" s="1">
        <v>39233</v>
      </c>
      <c r="B806" s="12">
        <v>13.05</v>
      </c>
      <c r="C806" s="12">
        <v>13.73</v>
      </c>
      <c r="D806">
        <v>41442.06</v>
      </c>
      <c r="E806">
        <v>38630.269999999997</v>
      </c>
      <c r="F806">
        <v>75190.84</v>
      </c>
      <c r="G806">
        <v>70099.06</v>
      </c>
      <c r="H806">
        <f>(1/(1-91/360*VLOOKUP($A806,Tbills!$B$4:$C$974,2,1)/100))^((1)/91)-1</f>
        <v>1.3359538372981206E-4</v>
      </c>
      <c r="I806" s="2">
        <f t="shared" si="116"/>
        <v>27019.319167213675</v>
      </c>
      <c r="L806">
        <f t="shared" si="110"/>
        <v>4973386203.9842176</v>
      </c>
      <c r="O806">
        <f t="shared" si="111"/>
        <v>9145875.3347862661</v>
      </c>
      <c r="R806">
        <f t="shared" si="112"/>
        <v>20.067031043144596</v>
      </c>
      <c r="U806" s="2">
        <f t="shared" si="113"/>
        <v>135.23757915720188</v>
      </c>
      <c r="X806">
        <f t="shared" si="114"/>
        <v>40.628809798833139</v>
      </c>
      <c r="AB806">
        <f t="shared" si="115"/>
        <v>24188.624433162964</v>
      </c>
      <c r="AE806">
        <f>ROW()</f>
        <v>806</v>
      </c>
      <c r="AF806">
        <f t="shared" si="109"/>
        <v>0.95047341587764023</v>
      </c>
      <c r="AG806">
        <f>AG805*(1-(AG$1+AG$5))^($A806-$A805)*(1+2*(E806/E805-1))</f>
        <v>927801921.8597635</v>
      </c>
      <c r="AK806">
        <f t="shared" si="117"/>
        <v>17.761199463950621</v>
      </c>
      <c r="AO806">
        <f>AO805*(1-AO$1+H805)^($A806-$A805)*(2-E806/E805)</f>
        <v>16.853522522875657</v>
      </c>
    </row>
    <row r="807" spans="1:41" x14ac:dyDescent="0.25">
      <c r="A807" s="1">
        <v>39234</v>
      </c>
      <c r="B807" s="12">
        <v>12.78</v>
      </c>
      <c r="C807" s="12">
        <v>13.76</v>
      </c>
      <c r="D807">
        <v>41229.980000000003</v>
      </c>
      <c r="E807">
        <v>38427.42</v>
      </c>
      <c r="F807">
        <v>76171.199999999997</v>
      </c>
      <c r="G807">
        <v>71003.67</v>
      </c>
      <c r="H807">
        <f>(1/(1-91/360*VLOOKUP($A807,Tbills!$B$4:$C$974,2,1)/100))^((1)/91)-1</f>
        <v>1.3359538372981206E-4</v>
      </c>
      <c r="I807" s="2">
        <f t="shared" si="116"/>
        <v>26880.39217751567</v>
      </c>
      <c r="L807">
        <f t="shared" si="110"/>
        <v>4921590051.079525</v>
      </c>
      <c r="O807">
        <f t="shared" si="111"/>
        <v>9073531.2009723075</v>
      </c>
      <c r="R807">
        <f t="shared" si="112"/>
        <v>20.118808148587146</v>
      </c>
      <c r="U807" s="2">
        <f t="shared" si="113"/>
        <v>136.99750540547186</v>
      </c>
      <c r="X807">
        <f t="shared" si="114"/>
        <v>40.108380114556674</v>
      </c>
      <c r="AB807">
        <f t="shared" si="115"/>
        <v>24060.769522037197</v>
      </c>
      <c r="AE807">
        <f>ROW()</f>
        <v>807</v>
      </c>
      <c r="AF807">
        <f t="shared" si="109"/>
        <v>0.92877906976744184</v>
      </c>
      <c r="AG807">
        <f>AG806*(1-(AG$1+AG$5))^($A807-$A806)*(1+2*(E807/E806-1))</f>
        <v>918027090.9856596</v>
      </c>
      <c r="AK807">
        <f t="shared" si="117"/>
        <v>17.853633072002175</v>
      </c>
      <c r="AO807">
        <f>AO806*(1-AO$1+H806)^($A807-$A806)*(2-E807/E806)</f>
        <v>16.943658192640953</v>
      </c>
    </row>
    <row r="808" spans="1:41" x14ac:dyDescent="0.25">
      <c r="A808" s="1">
        <v>39237</v>
      </c>
      <c r="B808" s="12">
        <v>13.29</v>
      </c>
      <c r="C808" s="12">
        <v>14.12</v>
      </c>
      <c r="D808">
        <v>41559.08</v>
      </c>
      <c r="E808">
        <v>38718.75</v>
      </c>
      <c r="F808">
        <v>76446.759999999995</v>
      </c>
      <c r="G808">
        <v>71232.08</v>
      </c>
      <c r="H808">
        <f>(1/(1-91/360*VLOOKUP($A808,Tbills!$B$4:$C$974,2,1)/100))^((1)/91)-1</f>
        <v>1.3162707290348408E-4</v>
      </c>
      <c r="I808" s="2">
        <f t="shared" si="116"/>
        <v>27092.971001115606</v>
      </c>
      <c r="L808">
        <f t="shared" si="110"/>
        <v>4997509658.138073</v>
      </c>
      <c r="O808">
        <f t="shared" si="111"/>
        <v>9175787.3183039445</v>
      </c>
      <c r="R808">
        <f t="shared" si="112"/>
        <v>20.039826760264393</v>
      </c>
      <c r="U808" s="2">
        <f t="shared" si="113"/>
        <v>137.48305562679994</v>
      </c>
      <c r="X808">
        <f t="shared" si="114"/>
        <v>39.99070853597847</v>
      </c>
      <c r="AB808">
        <f t="shared" si="115"/>
        <v>24240.645930225113</v>
      </c>
      <c r="AE808">
        <f>ROW()</f>
        <v>808</v>
      </c>
      <c r="AF808">
        <f t="shared" si="109"/>
        <v>0.94121813031161472</v>
      </c>
      <c r="AG808">
        <f>AG807*(1-(AG$1+AG$5))^($A808-$A807)*(1+2*(E808/E807-1))</f>
        <v>931852565.33298504</v>
      </c>
      <c r="AK808">
        <f t="shared" si="117"/>
        <v>17.715803640857608</v>
      </c>
      <c r="AO808">
        <f>AO807*(1-AO$1+H807)^($A808-$A807)*(2-E808/E807)</f>
        <v>16.820077123144841</v>
      </c>
    </row>
    <row r="809" spans="1:41" x14ac:dyDescent="0.25">
      <c r="A809" s="1">
        <v>39238</v>
      </c>
      <c r="B809" s="12">
        <v>13.63</v>
      </c>
      <c r="C809" s="12">
        <v>14.41</v>
      </c>
      <c r="D809">
        <v>41835.68</v>
      </c>
      <c r="E809">
        <v>38971.35</v>
      </c>
      <c r="F809">
        <v>76730.080000000002</v>
      </c>
      <c r="G809">
        <v>71486.7</v>
      </c>
      <c r="H809">
        <f>(1/(1-91/360*VLOOKUP($A809,Tbills!$B$4:$C$974,2,1)/100))^((1)/91)-1</f>
        <v>1.3162707290348408E-4</v>
      </c>
      <c r="I809" s="2">
        <f t="shared" si="116"/>
        <v>27272.625559423999</v>
      </c>
      <c r="L809">
        <f t="shared" si="110"/>
        <v>5063154401.804697</v>
      </c>
      <c r="O809">
        <f t="shared" si="111"/>
        <v>9265268.9356946629</v>
      </c>
      <c r="R809">
        <f t="shared" si="112"/>
        <v>19.97355418159626</v>
      </c>
      <c r="U809" s="2">
        <f t="shared" si="113"/>
        <v>137.98921802053525</v>
      </c>
      <c r="X809">
        <f t="shared" si="114"/>
        <v>39.851532449045195</v>
      </c>
      <c r="AB809">
        <f t="shared" si="115"/>
        <v>24397.940535311613</v>
      </c>
      <c r="AE809">
        <f>ROW()</f>
        <v>809</v>
      </c>
      <c r="AF809">
        <f t="shared" si="109"/>
        <v>0.94587092297015962</v>
      </c>
      <c r="AG809">
        <f>AG808*(1-(AG$1+AG$5))^($A809-$A808)*(1+2*(E809/E808-1))</f>
        <v>943979511.56577682</v>
      </c>
      <c r="AK809">
        <f t="shared" si="117"/>
        <v>17.599406516084361</v>
      </c>
      <c r="AO809">
        <f>AO808*(1-AO$1+H808)^($A809-$A808)*(2-E809/E808)</f>
        <v>16.711924908507079</v>
      </c>
    </row>
    <row r="810" spans="1:41" x14ac:dyDescent="0.25">
      <c r="A810" s="1">
        <v>39239</v>
      </c>
      <c r="B810" s="12">
        <v>14.87</v>
      </c>
      <c r="C810" s="12">
        <v>15.4</v>
      </c>
      <c r="D810">
        <v>43247.41</v>
      </c>
      <c r="E810">
        <v>40281.29</v>
      </c>
      <c r="F810">
        <v>77235.94</v>
      </c>
      <c r="G810">
        <v>71948.58</v>
      </c>
      <c r="H810">
        <f>(1/(1-91/360*VLOOKUP($A810,Tbills!$B$4:$C$974,2,1)/100))^((1)/91)-1</f>
        <v>1.3162707290348408E-4</v>
      </c>
      <c r="I810" s="2">
        <f t="shared" si="116"/>
        <v>28192.243072306035</v>
      </c>
      <c r="L810">
        <f t="shared" si="110"/>
        <v>5403995965.0811357</v>
      </c>
      <c r="O810">
        <f t="shared" si="111"/>
        <v>9732089.7716181371</v>
      </c>
      <c r="R810">
        <f t="shared" si="112"/>
        <v>19.636981925777039</v>
      </c>
      <c r="U810" s="2">
        <f t="shared" si="113"/>
        <v>138.89555556749812</v>
      </c>
      <c r="X810">
        <f t="shared" si="114"/>
        <v>39.597796438951946</v>
      </c>
      <c r="AB810">
        <f t="shared" si="115"/>
        <v>25217.146786845326</v>
      </c>
      <c r="AE810">
        <f>ROW()</f>
        <v>810</v>
      </c>
      <c r="AF810">
        <f t="shared" si="109"/>
        <v>0.96558441558441555</v>
      </c>
      <c r="AG810">
        <f>AG809*(1-(AG$1+AG$5))^($A810-$A809)*(1+2*(E810/E809-1))</f>
        <v>1007405335.7104075</v>
      </c>
      <c r="AK810">
        <f t="shared" si="117"/>
        <v>17.007047319683441</v>
      </c>
      <c r="AO810">
        <f>AO809*(1-AO$1+H809)^($A810-$A809)*(2-E810/E809)</f>
        <v>16.151717152839922</v>
      </c>
    </row>
    <row r="811" spans="1:41" x14ac:dyDescent="0.25">
      <c r="A811" s="1">
        <v>39240</v>
      </c>
      <c r="B811" s="12">
        <v>17.059999999999999</v>
      </c>
      <c r="C811" s="12">
        <v>16.7</v>
      </c>
      <c r="D811">
        <v>45945.19</v>
      </c>
      <c r="E811">
        <v>42788.74</v>
      </c>
      <c r="F811">
        <v>79189.47</v>
      </c>
      <c r="G811">
        <v>73758.899999999994</v>
      </c>
      <c r="H811">
        <f>(1/(1-91/360*VLOOKUP($A811,Tbills!$B$4:$C$974,2,1)/100))^((1)/91)-1</f>
        <v>1.3162707290348408E-4</v>
      </c>
      <c r="I811" s="2">
        <f t="shared" si="116"/>
        <v>29950.149165129667</v>
      </c>
      <c r="L811">
        <f t="shared" si="110"/>
        <v>6077302447.567626</v>
      </c>
      <c r="O811">
        <f t="shared" si="111"/>
        <v>10640443.219680592</v>
      </c>
      <c r="R811">
        <f t="shared" si="112"/>
        <v>19.024935491751275</v>
      </c>
      <c r="U811" s="2">
        <f t="shared" si="113"/>
        <v>142.40517088748803</v>
      </c>
      <c r="X811">
        <f t="shared" si="114"/>
        <v>38.605117568980269</v>
      </c>
      <c r="AB811">
        <f t="shared" si="115"/>
        <v>26785.942498074623</v>
      </c>
      <c r="AE811">
        <f>ROW()</f>
        <v>811</v>
      </c>
      <c r="AF811">
        <f t="shared" si="109"/>
        <v>1.0215568862275448</v>
      </c>
      <c r="AG811">
        <f>AG810*(1-(AG$1+AG$5))^($A811-$A810)*(1+2*(E811/E810-1))</f>
        <v>1132786109.1377597</v>
      </c>
      <c r="AK811">
        <f t="shared" si="117"/>
        <v>15.947641282727323</v>
      </c>
      <c r="AO811">
        <f>AO810*(1-AO$1+H810)^($A811-$A810)*(2-E811/E810)</f>
        <v>15.14773039698939</v>
      </c>
    </row>
    <row r="812" spans="1:41" x14ac:dyDescent="0.25">
      <c r="A812" s="1">
        <v>39241</v>
      </c>
      <c r="B812" s="12">
        <v>14.84</v>
      </c>
      <c r="C812" s="12">
        <v>15.2</v>
      </c>
      <c r="D812">
        <v>44863.43</v>
      </c>
      <c r="E812">
        <v>41775.660000000003</v>
      </c>
      <c r="F812">
        <v>79188.63</v>
      </c>
      <c r="G812">
        <v>73748.41</v>
      </c>
      <c r="H812">
        <f>(1/(1-91/360*VLOOKUP($A812,Tbills!$B$4:$C$974,2,1)/100))^((1)/91)-1</f>
        <v>1.3162707290348408E-4</v>
      </c>
      <c r="I812" s="2">
        <f t="shared" si="116"/>
        <v>29244.272516586803</v>
      </c>
      <c r="L812">
        <f t="shared" si="110"/>
        <v>5790026444.442914</v>
      </c>
      <c r="O812">
        <f t="shared" si="111"/>
        <v>10262207.540710125</v>
      </c>
      <c r="R812">
        <f t="shared" si="112"/>
        <v>19.249285531662032</v>
      </c>
      <c r="U812" s="2">
        <f t="shared" si="113"/>
        <v>142.40018802034939</v>
      </c>
      <c r="X812">
        <f t="shared" si="114"/>
        <v>38.614262131368058</v>
      </c>
      <c r="AB812">
        <f t="shared" si="115"/>
        <v>26150.838108192565</v>
      </c>
      <c r="AE812">
        <f>ROW()</f>
        <v>812</v>
      </c>
      <c r="AF812">
        <f t="shared" si="109"/>
        <v>0.97631578947368425</v>
      </c>
      <c r="AG812">
        <f>AG811*(1-(AG$1+AG$5))^($A812-$A811)*(1+2*(E812/E811-1))</f>
        <v>1079109325.3221834</v>
      </c>
      <c r="AK812">
        <f t="shared" si="117"/>
        <v>16.32446242517398</v>
      </c>
      <c r="AO812">
        <f>AO811*(1-AO$1+H811)^($A812-$A811)*(2-E812/E811)</f>
        <v>15.507840479417148</v>
      </c>
    </row>
    <row r="813" spans="1:41" x14ac:dyDescent="0.25">
      <c r="A813" s="1">
        <v>39244</v>
      </c>
      <c r="B813" s="12">
        <v>14.71</v>
      </c>
      <c r="C813" s="12">
        <v>15.15</v>
      </c>
      <c r="D813">
        <v>43976.31</v>
      </c>
      <c r="E813">
        <v>40933.1</v>
      </c>
      <c r="F813">
        <v>78130.66</v>
      </c>
      <c r="G813">
        <v>72734</v>
      </c>
      <c r="H813">
        <f>(1/(1-91/360*VLOOKUP($A813,Tbills!$B$4:$C$974,2,1)/100))^((1)/91)-1</f>
        <v>1.2965911839657451E-4</v>
      </c>
      <c r="I813" s="2">
        <f t="shared" si="116"/>
        <v>28663.905554913919</v>
      </c>
      <c r="L813">
        <f t="shared" si="110"/>
        <v>5557879952.4521217</v>
      </c>
      <c r="O813">
        <f t="shared" si="111"/>
        <v>9950738.6940504797</v>
      </c>
      <c r="R813">
        <f t="shared" si="112"/>
        <v>19.44076516482064</v>
      </c>
      <c r="U813" s="2">
        <f t="shared" si="113"/>
        <v>140.48742644740705</v>
      </c>
      <c r="X813">
        <f t="shared" si="114"/>
        <v>39.1562857843806</v>
      </c>
      <c r="AB813">
        <f t="shared" si="115"/>
        <v>25620.730181932649</v>
      </c>
      <c r="AE813">
        <f>ROW()</f>
        <v>813</v>
      </c>
      <c r="AF813">
        <f t="shared" si="109"/>
        <v>0.97095709570957101</v>
      </c>
      <c r="AG813">
        <f>AG812*(1-(AG$1+AG$5))^($A813-$A812)*(1+2*(E813/E812-1))</f>
        <v>1035476210.322814</v>
      </c>
      <c r="AK813">
        <f t="shared" si="117"/>
        <v>16.65137846820544</v>
      </c>
      <c r="AO813">
        <f>AO812*(1-AO$1+H812)^($A813-$A812)*(2-E813/E812)</f>
        <v>15.825105432091513</v>
      </c>
    </row>
    <row r="814" spans="1:41" x14ac:dyDescent="0.25">
      <c r="A814" s="1">
        <v>39245</v>
      </c>
      <c r="B814" s="12">
        <v>16.670000000000002</v>
      </c>
      <c r="C814" s="12">
        <v>16.03</v>
      </c>
      <c r="D814">
        <v>45472.61</v>
      </c>
      <c r="E814">
        <v>42320.55</v>
      </c>
      <c r="F814">
        <v>78926.7</v>
      </c>
      <c r="G814">
        <v>73465.63</v>
      </c>
      <c r="H814">
        <f>(1/(1-91/360*VLOOKUP($A814,Tbills!$B$4:$C$974,2,1)/100))^((1)/91)-1</f>
        <v>1.2965911839657451E-4</v>
      </c>
      <c r="I814" s="2">
        <f t="shared" si="116"/>
        <v>29638.476177063487</v>
      </c>
      <c r="L814">
        <f t="shared" si="110"/>
        <v>5935155968.2043638</v>
      </c>
      <c r="O814">
        <f t="shared" si="111"/>
        <v>10456314.982812041</v>
      </c>
      <c r="R814">
        <f t="shared" si="112"/>
        <v>19.110423501274727</v>
      </c>
      <c r="U814" s="2">
        <f t="shared" si="113"/>
        <v>141.9153324822783</v>
      </c>
      <c r="X814">
        <f t="shared" si="114"/>
        <v>38.76600563080482</v>
      </c>
      <c r="AB814">
        <f t="shared" si="115"/>
        <v>26488.235416470074</v>
      </c>
      <c r="AE814">
        <f>ROW()</f>
        <v>814</v>
      </c>
      <c r="AF814">
        <f t="shared" si="109"/>
        <v>1.0399251403618217</v>
      </c>
      <c r="AG814">
        <f>AG813*(1-(AG$1+AG$5))^($A814-$A813)*(1+2*(E814/E813-1))</f>
        <v>1105635025.1547785</v>
      </c>
      <c r="AK814">
        <f t="shared" si="117"/>
        <v>16.086221555251388</v>
      </c>
      <c r="AO814">
        <f>AO813*(1-AO$1+H813)^($A814-$A813)*(2-E814/E813)</f>
        <v>15.290121602917365</v>
      </c>
    </row>
    <row r="815" spans="1:41" x14ac:dyDescent="0.25">
      <c r="A815" s="1">
        <v>39246</v>
      </c>
      <c r="B815" s="12">
        <v>14.73</v>
      </c>
      <c r="C815" s="12">
        <v>15.12</v>
      </c>
      <c r="D815">
        <v>44328.18</v>
      </c>
      <c r="E815">
        <v>41249.96</v>
      </c>
      <c r="F815">
        <v>78117.929999999993</v>
      </c>
      <c r="G815">
        <v>72703.289999999994</v>
      </c>
      <c r="H815">
        <f>(1/(1-91/360*VLOOKUP($A815,Tbills!$B$4:$C$974,2,1)/100))^((1)/91)-1</f>
        <v>1.2965911839657451E-4</v>
      </c>
      <c r="I815" s="2">
        <f t="shared" si="116"/>
        <v>28891.846570908732</v>
      </c>
      <c r="L815">
        <f t="shared" si="110"/>
        <v>5635346596.0004959</v>
      </c>
      <c r="O815">
        <f t="shared" si="111"/>
        <v>10059203.27826955</v>
      </c>
      <c r="R815">
        <f t="shared" si="112"/>
        <v>19.351268461020648</v>
      </c>
      <c r="U815" s="2">
        <f t="shared" si="113"/>
        <v>140.45768655466546</v>
      </c>
      <c r="X815">
        <f t="shared" si="114"/>
        <v>39.171903528820444</v>
      </c>
      <c r="AB815">
        <f t="shared" si="115"/>
        <v>25817.25796376781</v>
      </c>
      <c r="AE815">
        <f>ROW()</f>
        <v>815</v>
      </c>
      <c r="AF815">
        <f t="shared" si="109"/>
        <v>0.9742063492063493</v>
      </c>
      <c r="AG815">
        <f>AG814*(1-(AG$1+AG$5))^($A815-$A814)*(1+2*(E815/E814-1))</f>
        <v>1049660785.1784846</v>
      </c>
      <c r="AK815">
        <f t="shared" si="117"/>
        <v>16.49238920594297</v>
      </c>
      <c r="AO815">
        <f>AO814*(1-AO$1+H814)^($A815-$A814)*(2-E815/E814)</f>
        <v>15.678371179198464</v>
      </c>
    </row>
    <row r="816" spans="1:41" x14ac:dyDescent="0.25">
      <c r="A816" s="1">
        <v>39247</v>
      </c>
      <c r="B816" s="12">
        <v>13.64</v>
      </c>
      <c r="C816" s="12">
        <v>14.72</v>
      </c>
      <c r="D816">
        <v>43087.61</v>
      </c>
      <c r="E816">
        <v>40090.19</v>
      </c>
      <c r="F816">
        <v>77122.5</v>
      </c>
      <c r="G816">
        <v>71767.429999999993</v>
      </c>
      <c r="H816">
        <f>(1/(1-91/360*VLOOKUP($A816,Tbills!$B$4:$C$974,2,1)/100))^((1)/91)-1</f>
        <v>1.2965911839657451E-4</v>
      </c>
      <c r="I816" s="2">
        <f t="shared" si="116"/>
        <v>28082.593569234818</v>
      </c>
      <c r="L816">
        <f t="shared" si="110"/>
        <v>5318912740.9702835</v>
      </c>
      <c r="O816">
        <f t="shared" si="111"/>
        <v>9634646.829332253</v>
      </c>
      <c r="R816">
        <f t="shared" si="112"/>
        <v>19.622418257500307</v>
      </c>
      <c r="U816" s="2">
        <f t="shared" si="113"/>
        <v>138.66450119262379</v>
      </c>
      <c r="X816">
        <f t="shared" si="114"/>
        <v>39.679813697911541</v>
      </c>
      <c r="AB816">
        <f t="shared" si="115"/>
        <v>25090.513811014174</v>
      </c>
      <c r="AE816">
        <f>ROW()</f>
        <v>816</v>
      </c>
      <c r="AF816">
        <f t="shared" si="109"/>
        <v>0.92663043478260865</v>
      </c>
      <c r="AG816">
        <f>AG815*(1-(AG$1+AG$5))^($A816-$A815)*(1+2*(E816/E815-1))</f>
        <v>990603582.95205224</v>
      </c>
      <c r="AK816">
        <f t="shared" si="117"/>
        <v>16.955293937863985</v>
      </c>
      <c r="AO816">
        <f>AO815*(1-AO$1+H815)^($A816-$A815)*(2-E816/E815)</f>
        <v>16.120672799222035</v>
      </c>
    </row>
    <row r="817" spans="1:41" x14ac:dyDescent="0.25">
      <c r="A817" s="1">
        <v>39248</v>
      </c>
      <c r="B817" s="12">
        <v>13.94</v>
      </c>
      <c r="C817" s="12">
        <v>15.01</v>
      </c>
      <c r="D817">
        <v>42441.760000000002</v>
      </c>
      <c r="E817">
        <v>39484.07</v>
      </c>
      <c r="F817">
        <v>76627.66</v>
      </c>
      <c r="G817">
        <v>71297.64</v>
      </c>
      <c r="H817">
        <f>(1/(1-91/360*VLOOKUP($A817,Tbills!$B$4:$C$974,2,1)/100))^((1)/91)-1</f>
        <v>1.2965911839657451E-4</v>
      </c>
      <c r="I817" s="2">
        <f t="shared" si="116"/>
        <v>27660.982688361571</v>
      </c>
      <c r="L817">
        <f t="shared" si="110"/>
        <v>5158516026.8053102</v>
      </c>
      <c r="O817">
        <f t="shared" si="111"/>
        <v>9415831.4713804554</v>
      </c>
      <c r="R817">
        <f t="shared" si="112"/>
        <v>19.76985930518055</v>
      </c>
      <c r="U817" s="2">
        <f t="shared" si="113"/>
        <v>137.77143068546513</v>
      </c>
      <c r="X817">
        <f t="shared" si="114"/>
        <v>39.943259292665097</v>
      </c>
      <c r="AB817">
        <f t="shared" si="115"/>
        <v>24710.311019067838</v>
      </c>
      <c r="AE817">
        <f>ROW()</f>
        <v>817</v>
      </c>
      <c r="AF817">
        <f t="shared" si="109"/>
        <v>0.92871419053964022</v>
      </c>
      <c r="AG817">
        <f>AG816*(1-(AG$1+AG$5))^($A817-$A816)*(1+2*(E817/E816-1))</f>
        <v>960617516.27356791</v>
      </c>
      <c r="AK817">
        <f t="shared" si="117"/>
        <v>17.210837873717129</v>
      </c>
      <c r="AO817">
        <f>AO816*(1-AO$1+H816)^($A817-$A816)*(2-E817/E816)</f>
        <v>16.365916345698995</v>
      </c>
    </row>
    <row r="818" spans="1:41" x14ac:dyDescent="0.25">
      <c r="A818" s="1">
        <v>39251</v>
      </c>
      <c r="B818" s="12">
        <v>13.42</v>
      </c>
      <c r="C818" s="12">
        <v>14.88</v>
      </c>
      <c r="D818">
        <v>42537.06</v>
      </c>
      <c r="E818">
        <v>39557.370000000003</v>
      </c>
      <c r="F818">
        <v>76861.63</v>
      </c>
      <c r="G818">
        <v>71487.600000000006</v>
      </c>
      <c r="H818">
        <f>(1/(1-91/360*VLOOKUP($A818,Tbills!$B$4:$C$974,2,1)/100))^((1)/91)-1</f>
        <v>1.2544327227881347E-4</v>
      </c>
      <c r="I818" s="2">
        <f t="shared" si="116"/>
        <v>27721.065574137068</v>
      </c>
      <c r="L818">
        <f t="shared" si="110"/>
        <v>5178915462.454587</v>
      </c>
      <c r="O818">
        <f t="shared" si="111"/>
        <v>9441096.9092851616</v>
      </c>
      <c r="R818">
        <f t="shared" si="112"/>
        <v>19.748829969890895</v>
      </c>
      <c r="U818" s="2">
        <f t="shared" si="113"/>
        <v>138.18198456758148</v>
      </c>
      <c r="X818">
        <f t="shared" si="114"/>
        <v>39.847409988883449</v>
      </c>
      <c r="AB818">
        <f t="shared" si="115"/>
        <v>24753.595064503199</v>
      </c>
      <c r="AE818">
        <f>ROW()</f>
        <v>818</v>
      </c>
      <c r="AF818">
        <f t="shared" si="109"/>
        <v>0.9018817204301075</v>
      </c>
      <c r="AG818">
        <f>AG817*(1-(AG$1+AG$5))^($A818-$A817)*(1+2*(E818/E817-1))</f>
        <v>964086711.45903265</v>
      </c>
      <c r="AK818">
        <f t="shared" si="117"/>
        <v>17.176486675861508</v>
      </c>
      <c r="AO818">
        <f>AO817*(1-AO$1+H817)^($A818-$A817)*(2-E818/E817)</f>
        <v>16.34007592465694</v>
      </c>
    </row>
    <row r="819" spans="1:41" x14ac:dyDescent="0.25">
      <c r="A819" s="1">
        <v>39252</v>
      </c>
      <c r="B819" s="12">
        <v>12.85</v>
      </c>
      <c r="C819" s="12">
        <v>14.46</v>
      </c>
      <c r="D819">
        <v>41630.14</v>
      </c>
      <c r="E819">
        <v>38709.019999999997</v>
      </c>
      <c r="F819">
        <v>76146.09</v>
      </c>
      <c r="G819">
        <v>70813.119999999995</v>
      </c>
      <c r="H819">
        <f>(1/(1-91/360*VLOOKUP($A819,Tbills!$B$4:$C$974,2,1)/100))^((1)/91)-1</f>
        <v>1.2544327227881347E-4</v>
      </c>
      <c r="I819" s="2">
        <f t="shared" si="116"/>
        <v>27129.371456183799</v>
      </c>
      <c r="L819">
        <f t="shared" si="110"/>
        <v>4957178449.5376434</v>
      </c>
      <c r="O819">
        <f t="shared" si="111"/>
        <v>9137077.399248179</v>
      </c>
      <c r="R819">
        <f t="shared" si="112"/>
        <v>19.959695005033062</v>
      </c>
      <c r="U819" s="2">
        <f t="shared" si="113"/>
        <v>136.89224739302583</v>
      </c>
      <c r="X819">
        <f t="shared" si="114"/>
        <v>40.226925270292291</v>
      </c>
      <c r="AB819">
        <f t="shared" si="115"/>
        <v>24221.883284689076</v>
      </c>
      <c r="AE819">
        <f>ROW()</f>
        <v>819</v>
      </c>
      <c r="AF819">
        <f t="shared" si="109"/>
        <v>0.8886583679114799</v>
      </c>
      <c r="AG819">
        <f>AG818*(1-(AG$1+AG$5))^($A819-$A818)*(1+2*(E819/E818-1))</f>
        <v>922703880.49780023</v>
      </c>
      <c r="AK819">
        <f t="shared" si="117"/>
        <v>17.544037599120351</v>
      </c>
      <c r="AO819">
        <f>AO818*(1-AO$1+H818)^($A819-$A818)*(2-E819/E818)</f>
        <v>16.691982676309319</v>
      </c>
    </row>
    <row r="820" spans="1:41" x14ac:dyDescent="0.25">
      <c r="A820" s="1">
        <v>39253</v>
      </c>
      <c r="B820" s="12">
        <v>14.67</v>
      </c>
      <c r="C820" s="12">
        <v>15.74</v>
      </c>
      <c r="D820">
        <v>44130.82</v>
      </c>
      <c r="E820">
        <v>41029.379999999997</v>
      </c>
      <c r="F820">
        <v>78656.11</v>
      </c>
      <c r="G820">
        <v>73138.47</v>
      </c>
      <c r="H820">
        <f>(1/(1-91/360*VLOOKUP($A820,Tbills!$B$4:$C$974,2,1)/100))^((1)/91)-1</f>
        <v>1.2544327227881347E-4</v>
      </c>
      <c r="I820" s="2">
        <f t="shared" si="116"/>
        <v>28758.303849958222</v>
      </c>
      <c r="L820">
        <f t="shared" si="110"/>
        <v>5551926641.7151394</v>
      </c>
      <c r="O820">
        <f t="shared" si="111"/>
        <v>9958306.4799811393</v>
      </c>
      <c r="R820">
        <f t="shared" si="112"/>
        <v>19.360591261176836</v>
      </c>
      <c r="U820" s="2">
        <f t="shared" si="113"/>
        <v>141.40120814144069</v>
      </c>
      <c r="X820">
        <f t="shared" si="114"/>
        <v>38.909401383662676</v>
      </c>
      <c r="AB820">
        <f t="shared" si="115"/>
        <v>25672.936293033756</v>
      </c>
      <c r="AE820">
        <f>ROW()</f>
        <v>820</v>
      </c>
      <c r="AF820">
        <f t="shared" si="109"/>
        <v>0.93202033036848786</v>
      </c>
      <c r="AG820">
        <f>AG819*(1-(AG$1+AG$5))^($A820-$A819)*(1+2*(E820/E819-1))</f>
        <v>1033289538.3547053</v>
      </c>
      <c r="AK820">
        <f t="shared" si="117"/>
        <v>16.491615787115769</v>
      </c>
      <c r="AO820">
        <f>AO819*(1-AO$1+H819)^($A820-$A819)*(2-E820/E819)</f>
        <v>15.692792300073075</v>
      </c>
    </row>
    <row r="821" spans="1:41" x14ac:dyDescent="0.25">
      <c r="A821" s="1">
        <v>39254</v>
      </c>
      <c r="B821" s="12">
        <v>14.21</v>
      </c>
      <c r="C821" s="12">
        <v>15.45</v>
      </c>
      <c r="D821">
        <v>44286.2</v>
      </c>
      <c r="E821">
        <v>41168.699999999997</v>
      </c>
      <c r="F821">
        <v>79536.34</v>
      </c>
      <c r="G821">
        <v>73947.77</v>
      </c>
      <c r="H821">
        <f>(1/(1-91/360*VLOOKUP($A821,Tbills!$B$4:$C$974,2,1)/100))^((1)/91)-1</f>
        <v>1.2544327227881347E-4</v>
      </c>
      <c r="I821" s="2">
        <f t="shared" si="116"/>
        <v>28858.855130123189</v>
      </c>
      <c r="L821">
        <f t="shared" si="110"/>
        <v>5590079558.0492373</v>
      </c>
      <c r="O821">
        <f t="shared" si="111"/>
        <v>10008691.059671827</v>
      </c>
      <c r="R821">
        <f t="shared" si="112"/>
        <v>19.326846980097478</v>
      </c>
      <c r="U821" s="2">
        <f t="shared" si="113"/>
        <v>142.98012368752404</v>
      </c>
      <c r="X821">
        <f t="shared" si="114"/>
        <v>38.482260435276459</v>
      </c>
      <c r="AB821">
        <f t="shared" si="115"/>
        <v>25759.21358714797</v>
      </c>
      <c r="AE821">
        <f>ROW()</f>
        <v>821</v>
      </c>
      <c r="AF821">
        <f t="shared" si="109"/>
        <v>0.91974110032362466</v>
      </c>
      <c r="AG821">
        <f>AG820*(1-(AG$1+AG$5))^($A821-$A820)*(1+2*(E821/E820-1))</f>
        <v>1040271789.4502259</v>
      </c>
      <c r="AK821">
        <f t="shared" si="117"/>
        <v>16.43485110592799</v>
      </c>
      <c r="AO821">
        <f>AO820*(1-AO$1+H820)^($A821-$A820)*(2-E821/E820)</f>
        <v>15.640889034089939</v>
      </c>
    </row>
    <row r="822" spans="1:41" x14ac:dyDescent="0.25">
      <c r="A822" s="1">
        <v>39255</v>
      </c>
      <c r="B822" s="12">
        <v>15.75</v>
      </c>
      <c r="C822" s="12">
        <v>16.399999999999999</v>
      </c>
      <c r="D822">
        <v>46261.06</v>
      </c>
      <c r="E822">
        <v>42999.38</v>
      </c>
      <c r="F822">
        <v>80721.67</v>
      </c>
      <c r="G822">
        <v>75040.539999999994</v>
      </c>
      <c r="H822">
        <f>(1/(1-91/360*VLOOKUP($A822,Tbills!$B$4:$C$974,2,1)/100))^((1)/91)-1</f>
        <v>1.2544327227881347E-4</v>
      </c>
      <c r="I822" s="2">
        <f t="shared" si="116"/>
        <v>30145.02656913078</v>
      </c>
      <c r="L822">
        <f t="shared" si="110"/>
        <v>6087724651.7868938</v>
      </c>
      <c r="O822">
        <f t="shared" si="111"/>
        <v>10675927.438352928</v>
      </c>
      <c r="R822">
        <f t="shared" si="112"/>
        <v>18.896281899209995</v>
      </c>
      <c r="U822" s="2">
        <f t="shared" si="113"/>
        <v>145.10741801402898</v>
      </c>
      <c r="X822">
        <f t="shared" si="114"/>
        <v>37.916938998898317</v>
      </c>
      <c r="AB822">
        <f t="shared" si="115"/>
        <v>26903.730163260112</v>
      </c>
      <c r="AE822">
        <f>ROW()</f>
        <v>822</v>
      </c>
      <c r="AF822">
        <f t="shared" si="109"/>
        <v>0.96036585365853666</v>
      </c>
      <c r="AG822">
        <f>AG821*(1-(AG$1+AG$5))^($A822-$A821)*(1+2*(E822/E821-1))</f>
        <v>1132750735.0654774</v>
      </c>
      <c r="AK822">
        <f t="shared" si="117"/>
        <v>15.703298619283601</v>
      </c>
      <c r="AO822">
        <f>AO821*(1-AO$1+H821)^($A822-$A821)*(2-E822/E821)</f>
        <v>14.946695707853337</v>
      </c>
    </row>
    <row r="823" spans="1:41" x14ac:dyDescent="0.25">
      <c r="A823" s="1">
        <v>39258</v>
      </c>
      <c r="B823" s="12">
        <v>16.649999999999999</v>
      </c>
      <c r="C823" s="12">
        <v>16.75</v>
      </c>
      <c r="D823">
        <v>46932.84</v>
      </c>
      <c r="E823">
        <v>43607.61</v>
      </c>
      <c r="F823">
        <v>81584.05</v>
      </c>
      <c r="G823">
        <v>75813.98</v>
      </c>
      <c r="H823">
        <f>(1/(1-91/360*VLOOKUP($A823,Tbills!$B$4:$C$974,2,1)/100))^((1)/91)-1</f>
        <v>1.3092419111071507E-4</v>
      </c>
      <c r="I823" s="2">
        <f t="shared" si="116"/>
        <v>30580.540487090857</v>
      </c>
      <c r="L823">
        <f t="shared" si="110"/>
        <v>6261557371.5323076</v>
      </c>
      <c r="O823">
        <f t="shared" si="111"/>
        <v>10901343.177491164</v>
      </c>
      <c r="R823">
        <f t="shared" si="112"/>
        <v>18.760092710132206</v>
      </c>
      <c r="U823" s="2">
        <f t="shared" si="113"/>
        <v>146.64692736108228</v>
      </c>
      <c r="X823">
        <f t="shared" si="114"/>
        <v>37.53670691657036</v>
      </c>
      <c r="AB823">
        <f t="shared" si="115"/>
        <v>27281.432082173444</v>
      </c>
      <c r="AE823">
        <f>ROW()</f>
        <v>823</v>
      </c>
      <c r="AF823">
        <f t="shared" si="109"/>
        <v>0.9940298507462686</v>
      </c>
      <c r="AG823">
        <f>AG822*(1-(AG$1+AG$5))^($A823-$A822)*(1+2*(E823/E822-1))</f>
        <v>1164678699.8183146</v>
      </c>
      <c r="AK823">
        <f t="shared" si="117"/>
        <v>15.479011061345412</v>
      </c>
      <c r="AO823">
        <f>AO822*(1-AO$1+H822)^($A823-$A822)*(2-E823/E822)</f>
        <v>14.739184045491287</v>
      </c>
    </row>
    <row r="824" spans="1:41" x14ac:dyDescent="0.25">
      <c r="A824" s="1">
        <v>39259</v>
      </c>
      <c r="B824" s="12">
        <v>18.89</v>
      </c>
      <c r="C824" s="12">
        <v>18.09</v>
      </c>
      <c r="D824">
        <v>48740.35</v>
      </c>
      <c r="E824">
        <v>45281.35</v>
      </c>
      <c r="F824">
        <v>83623.09</v>
      </c>
      <c r="G824">
        <v>77698.89</v>
      </c>
      <c r="H824">
        <f>(1/(1-91/360*VLOOKUP($A824,Tbills!$B$4:$C$974,2,1)/100))^((1)/91)-1</f>
        <v>1.3092419111071507E-4</v>
      </c>
      <c r="I824" s="2">
        <f t="shared" si="116"/>
        <v>31757.505036538088</v>
      </c>
      <c r="L824">
        <f t="shared" si="110"/>
        <v>6742795403.1292048</v>
      </c>
      <c r="O824">
        <f t="shared" si="111"/>
        <v>11528574.965480527</v>
      </c>
      <c r="R824">
        <f t="shared" si="112"/>
        <v>18.39923755442193</v>
      </c>
      <c r="U824" s="2">
        <f t="shared" si="113"/>
        <v>150.30842655684955</v>
      </c>
      <c r="X824">
        <f t="shared" si="114"/>
        <v>36.606896457693189</v>
      </c>
      <c r="AB824">
        <f t="shared" si="115"/>
        <v>28327.555773935135</v>
      </c>
      <c r="AE824">
        <f>ROW()</f>
        <v>824</v>
      </c>
      <c r="AF824">
        <f t="shared" si="109"/>
        <v>1.0442233278054174</v>
      </c>
      <c r="AG824">
        <f>AG823*(1-(AG$1+AG$5))^($A824-$A823)*(1+2*(E824/E823-1))</f>
        <v>1254041445.3825054</v>
      </c>
      <c r="AK824">
        <f t="shared" si="117"/>
        <v>14.884204976165115</v>
      </c>
      <c r="AO824">
        <f>AO823*(1-AO$1+H823)^($A824-$A823)*(2-E824/E823)</f>
        <v>14.174798572032611</v>
      </c>
    </row>
    <row r="825" spans="1:41" x14ac:dyDescent="0.25">
      <c r="A825" s="1">
        <v>39260</v>
      </c>
      <c r="B825" s="12">
        <v>15.53</v>
      </c>
      <c r="C825" s="12">
        <v>16.07</v>
      </c>
      <c r="D825">
        <v>45878.93</v>
      </c>
      <c r="E825">
        <v>42617.07</v>
      </c>
      <c r="F825">
        <v>80500.41</v>
      </c>
      <c r="G825">
        <v>74787.259999999995</v>
      </c>
      <c r="H825">
        <f>(1/(1-91/360*VLOOKUP($A825,Tbills!$B$4:$C$974,2,1)/100))^((1)/91)-1</f>
        <v>1.3092419111071507E-4</v>
      </c>
      <c r="I825" s="2">
        <f t="shared" si="116"/>
        <v>29892.375079130859</v>
      </c>
      <c r="L825">
        <f t="shared" si="110"/>
        <v>5949835435.9349194</v>
      </c>
      <c r="O825">
        <f t="shared" si="111"/>
        <v>10510737.232228698</v>
      </c>
      <c r="R825">
        <f t="shared" si="112"/>
        <v>18.939671744554005</v>
      </c>
      <c r="U825" s="2">
        <f t="shared" si="113"/>
        <v>144.69203333515242</v>
      </c>
      <c r="X825">
        <f t="shared" si="114"/>
        <v>37.982243510167685</v>
      </c>
      <c r="AB825">
        <f t="shared" si="115"/>
        <v>26659.879552515074</v>
      </c>
      <c r="AE825">
        <f>ROW()</f>
        <v>825</v>
      </c>
      <c r="AF825">
        <f t="shared" si="109"/>
        <v>0.96639701306782821</v>
      </c>
      <c r="AG825">
        <f>AG824*(1-(AG$1+AG$5))^($A825-$A824)*(1+2*(E825/E824-1))</f>
        <v>1106432695.4602709</v>
      </c>
      <c r="AK825">
        <f t="shared" si="117"/>
        <v>15.759233038532363</v>
      </c>
      <c r="AO825">
        <f>AO824*(1-AO$1+H824)^($A825-$A824)*(2-E825/E824)</f>
        <v>15.010230253619458</v>
      </c>
    </row>
    <row r="826" spans="1:41" x14ac:dyDescent="0.25">
      <c r="A826" s="1">
        <v>39261</v>
      </c>
      <c r="B826" s="12">
        <v>15.54</v>
      </c>
      <c r="C826" s="12">
        <v>16.02</v>
      </c>
      <c r="D826">
        <v>45894.2</v>
      </c>
      <c r="E826">
        <v>42625.68</v>
      </c>
      <c r="F826">
        <v>80328.83</v>
      </c>
      <c r="G826">
        <v>74618.070000000007</v>
      </c>
      <c r="H826">
        <f>(1/(1-91/360*VLOOKUP($A826,Tbills!$B$4:$C$974,2,1)/100))^((1)/91)-1</f>
        <v>1.3092419111071507E-4</v>
      </c>
      <c r="I826" s="2">
        <f t="shared" si="116"/>
        <v>29901.595108564739</v>
      </c>
      <c r="L826">
        <f t="shared" si="110"/>
        <v>5952749765.2270365</v>
      </c>
      <c r="O826">
        <f t="shared" si="111"/>
        <v>10513568.180943022</v>
      </c>
      <c r="R826">
        <f t="shared" si="112"/>
        <v>18.936902446859843</v>
      </c>
      <c r="U826" s="2">
        <f t="shared" si="113"/>
        <v>144.38011358472824</v>
      </c>
      <c r="X826">
        <f t="shared" si="114"/>
        <v>38.071746164490563</v>
      </c>
      <c r="AB826">
        <f t="shared" si="115"/>
        <v>26664.336008526046</v>
      </c>
      <c r="AE826">
        <f>ROW()</f>
        <v>826</v>
      </c>
      <c r="AF826">
        <f t="shared" si="109"/>
        <v>0.97003745318352053</v>
      </c>
      <c r="AG826">
        <f>AG825*(1-(AG$1+AG$5))^($A826-$A825)*(1+2*(E826/E825-1))</f>
        <v>1106842464.1319547</v>
      </c>
      <c r="AK826">
        <f t="shared" si="117"/>
        <v>15.755315330172332</v>
      </c>
      <c r="AO826">
        <f>AO825*(1-AO$1+H825)^($A826-$A825)*(2-E826/E825)</f>
        <v>15.008607455451223</v>
      </c>
    </row>
    <row r="827" spans="1:41" x14ac:dyDescent="0.25">
      <c r="A827" s="1">
        <v>39262</v>
      </c>
      <c r="B827" s="12">
        <v>16.23</v>
      </c>
      <c r="C827" s="12">
        <v>16.62</v>
      </c>
      <c r="D827">
        <v>47430.63</v>
      </c>
      <c r="E827">
        <v>44047.11</v>
      </c>
      <c r="F827">
        <v>82881.210000000006</v>
      </c>
      <c r="G827">
        <v>76979.22</v>
      </c>
      <c r="H827">
        <f>(1/(1-91/360*VLOOKUP($A827,Tbills!$B$4:$C$974,2,1)/100))^((1)/91)-1</f>
        <v>1.3092419111071507E-4</v>
      </c>
      <c r="I827" s="2">
        <f t="shared" si="116"/>
        <v>30901.876750905638</v>
      </c>
      <c r="L827">
        <f t="shared" si="110"/>
        <v>6350304363.0089712</v>
      </c>
      <c r="O827">
        <f t="shared" si="111"/>
        <v>11039086.939869024</v>
      </c>
      <c r="R827">
        <f t="shared" si="112"/>
        <v>18.620318124877276</v>
      </c>
      <c r="U827" s="2">
        <f t="shared" si="113"/>
        <v>148.96403608049434</v>
      </c>
      <c r="X827">
        <f t="shared" si="114"/>
        <v>36.870499800314441</v>
      </c>
      <c r="AB827">
        <f t="shared" si="115"/>
        <v>27552.545618505821</v>
      </c>
      <c r="AE827">
        <f>ROW()</f>
        <v>827</v>
      </c>
      <c r="AF827">
        <f t="shared" si="109"/>
        <v>0.97653429602888087</v>
      </c>
      <c r="AG827">
        <f>AG826*(1-(AG$1+AG$5))^($A827-$A826)*(1+2*(E827/E826-1))</f>
        <v>1180621984.6723146</v>
      </c>
      <c r="AK827">
        <f t="shared" si="117"/>
        <v>15.22921665144648</v>
      </c>
      <c r="AO827">
        <f>AO826*(1-AO$1+H826)^($A827-$A826)*(2-E827/E826)</f>
        <v>14.509481295478224</v>
      </c>
    </row>
    <row r="828" spans="1:41" x14ac:dyDescent="0.25">
      <c r="A828" s="1">
        <v>39265</v>
      </c>
      <c r="B828" s="12">
        <v>15.4</v>
      </c>
      <c r="C828" s="12">
        <v>16.149999999999999</v>
      </c>
      <c r="D828">
        <v>46330.51</v>
      </c>
      <c r="E828">
        <v>43008.160000000003</v>
      </c>
      <c r="F828">
        <v>81750.58</v>
      </c>
      <c r="G828">
        <v>75898.87</v>
      </c>
      <c r="H828">
        <f>(1/(1-91/360*VLOOKUP($A828,Tbills!$B$4:$C$974,2,1)/100))^((1)/91)-1</f>
        <v>1.3387660008534752E-4</v>
      </c>
      <c r="I828" s="2">
        <f t="shared" si="116"/>
        <v>30182.921512235378</v>
      </c>
      <c r="L828">
        <f t="shared" si="110"/>
        <v>6052341704.4476709</v>
      </c>
      <c r="O828">
        <f t="shared" si="111"/>
        <v>10647437.973398546</v>
      </c>
      <c r="R828">
        <f t="shared" si="112"/>
        <v>18.837364245699181</v>
      </c>
      <c r="U828" s="2">
        <f t="shared" si="113"/>
        <v>146.92118453608035</v>
      </c>
      <c r="X828">
        <f t="shared" si="114"/>
        <v>37.398820353260405</v>
      </c>
      <c r="AB828">
        <f t="shared" si="115"/>
        <v>26899.843171185956</v>
      </c>
      <c r="AE828">
        <f>ROW()</f>
        <v>828</v>
      </c>
      <c r="AF828">
        <f t="shared" si="109"/>
        <v>0.95356037151702799</v>
      </c>
      <c r="AG828">
        <f>AG827*(1-(AG$1+AG$5))^($A828-$A827)*(1+2*(E828/E827-1))</f>
        <v>1124813021.6900163</v>
      </c>
      <c r="AK828">
        <f t="shared" si="117"/>
        <v>15.586253916145713</v>
      </c>
      <c r="AO828">
        <f>AO827*(1-AO$1+H827)^($A828-$A827)*(2-E828/E827)</f>
        <v>14.855905804703253</v>
      </c>
    </row>
    <row r="829" spans="1:41" x14ac:dyDescent="0.25">
      <c r="A829" s="1">
        <v>39266</v>
      </c>
      <c r="B829" s="12">
        <v>15.29</v>
      </c>
      <c r="C829" s="12">
        <v>15.96</v>
      </c>
      <c r="D829">
        <v>45668.68</v>
      </c>
      <c r="E829">
        <v>42388.03</v>
      </c>
      <c r="F829">
        <v>81489.460000000006</v>
      </c>
      <c r="G829">
        <v>75646.28</v>
      </c>
      <c r="H829">
        <f>(1/(1-91/360*VLOOKUP($A829,Tbills!$B$4:$C$974,2,1)/100))^((1)/91)-1</f>
        <v>1.3387660008534752E-4</v>
      </c>
      <c r="I829" s="2">
        <f t="shared" si="116"/>
        <v>29751.033894515022</v>
      </c>
      <c r="L829">
        <f t="shared" si="110"/>
        <v>5878326777.2737446</v>
      </c>
      <c r="O829">
        <f t="shared" si="111"/>
        <v>10416800.547595154</v>
      </c>
      <c r="R829">
        <f t="shared" si="112"/>
        <v>18.972313511609201</v>
      </c>
      <c r="U829" s="2">
        <f t="shared" si="113"/>
        <v>146.44833171252426</v>
      </c>
      <c r="X829">
        <f t="shared" si="114"/>
        <v>37.526918560248738</v>
      </c>
      <c r="AB829">
        <f t="shared" si="115"/>
        <v>26511.052905606863</v>
      </c>
      <c r="AE829">
        <f>ROW()</f>
        <v>829</v>
      </c>
      <c r="AF829">
        <f t="shared" si="109"/>
        <v>0.95802005012531322</v>
      </c>
      <c r="AG829">
        <f>AG828*(1-(AG$1+AG$5))^($A829-$A828)*(1+2*(E829/E828-1))</f>
        <v>1092339095.8990552</v>
      </c>
      <c r="AK829">
        <f t="shared" si="117"/>
        <v>15.810254020622375</v>
      </c>
      <c r="AO829">
        <f>AO828*(1-AO$1+H828)^($A829-$A828)*(2-E829/E828)</f>
        <v>15.071571648777757</v>
      </c>
    </row>
    <row r="830" spans="1:41" x14ac:dyDescent="0.25">
      <c r="A830" s="1">
        <v>39268</v>
      </c>
      <c r="B830" s="12">
        <v>15.48</v>
      </c>
      <c r="C830" s="12">
        <v>16.170000000000002</v>
      </c>
      <c r="D830">
        <v>46406.96</v>
      </c>
      <c r="E830">
        <v>43061.919999999998</v>
      </c>
      <c r="F830">
        <v>82016.62</v>
      </c>
      <c r="G830">
        <v>76115.38</v>
      </c>
      <c r="H830">
        <f>(1/(1-91/360*VLOOKUP($A830,Tbills!$B$4:$C$974,2,1)/100))^((1)/91)-1</f>
        <v>1.3387660008534752E-4</v>
      </c>
      <c r="I830" s="2">
        <f t="shared" si="116"/>
        <v>30230.514876885729</v>
      </c>
      <c r="L830">
        <f t="shared" si="110"/>
        <v>6066311139.8886795</v>
      </c>
      <c r="O830">
        <f t="shared" si="111"/>
        <v>10664493.075935332</v>
      </c>
      <c r="R830">
        <f t="shared" si="112"/>
        <v>18.819799818838259</v>
      </c>
      <c r="U830" s="2">
        <f t="shared" si="113"/>
        <v>147.38852640952706</v>
      </c>
      <c r="X830">
        <f t="shared" si="114"/>
        <v>37.301432741132231</v>
      </c>
      <c r="AB830">
        <f t="shared" si="115"/>
        <v>26930.650839627979</v>
      </c>
      <c r="AE830">
        <f>ROW()</f>
        <v>830</v>
      </c>
      <c r="AF830">
        <f t="shared" si="109"/>
        <v>0.95732838589981439</v>
      </c>
      <c r="AG830">
        <f>AG829*(1-(AG$1+AG$5))^($A830-$A829)*(1+2*(E830/E829-1))</f>
        <v>1126995412.3549621</v>
      </c>
      <c r="AK830">
        <f t="shared" si="117"/>
        <v>15.557451411805349</v>
      </c>
      <c r="AO830">
        <f>AO829*(1-AO$1+H829)^($A830-$A829)*(2-E830/E829)</f>
        <v>14.834836275367532</v>
      </c>
    </row>
    <row r="831" spans="1:41" x14ac:dyDescent="0.25">
      <c r="A831" s="1">
        <v>39269</v>
      </c>
      <c r="B831" s="12">
        <v>14.72</v>
      </c>
      <c r="C831" s="12">
        <v>15.83</v>
      </c>
      <c r="D831">
        <v>45498.49</v>
      </c>
      <c r="E831">
        <v>42213.17</v>
      </c>
      <c r="F831">
        <v>81327.259999999995</v>
      </c>
      <c r="G831">
        <v>75465.429999999993</v>
      </c>
      <c r="H831">
        <f>(1/(1-91/360*VLOOKUP($A831,Tbills!$B$4:$C$974,2,1)/100))^((1)/91)-1</f>
        <v>1.3387660008534752E-4</v>
      </c>
      <c r="I831" s="2">
        <f t="shared" si="116"/>
        <v>29637.994831530694</v>
      </c>
      <c r="L831">
        <f t="shared" si="110"/>
        <v>5827693981.9646215</v>
      </c>
      <c r="O831">
        <f t="shared" si="111"/>
        <v>10348848.749007381</v>
      </c>
      <c r="R831">
        <f t="shared" si="112"/>
        <v>19.004409706914309</v>
      </c>
      <c r="U831" s="2">
        <f t="shared" si="113"/>
        <v>146.14614366897828</v>
      </c>
      <c r="X831">
        <f t="shared" si="114"/>
        <v>37.62359506094478</v>
      </c>
      <c r="AB831">
        <f t="shared" si="115"/>
        <v>26398.927557210995</v>
      </c>
      <c r="AE831">
        <f>ROW()</f>
        <v>831</v>
      </c>
      <c r="AF831">
        <f t="shared" si="109"/>
        <v>0.92987997473152251</v>
      </c>
      <c r="AG831">
        <f>AG830*(1-(AG$1+AG$5))^($A831-$A830)*(1+2*(E831/E830-1))</f>
        <v>1082532795.2967117</v>
      </c>
      <c r="AK831">
        <f t="shared" si="117"/>
        <v>15.863349743651975</v>
      </c>
      <c r="AO831">
        <f>AO830*(1-AO$1+H830)^($A831-$A830)*(2-E831/E830)</f>
        <v>15.12869642757826</v>
      </c>
    </row>
    <row r="832" spans="1:41" x14ac:dyDescent="0.25">
      <c r="A832" s="1">
        <v>39272</v>
      </c>
      <c r="B832" s="12">
        <v>15.16</v>
      </c>
      <c r="C832" s="12">
        <v>16.12</v>
      </c>
      <c r="D832">
        <v>45635.18</v>
      </c>
      <c r="E832">
        <v>42323.03</v>
      </c>
      <c r="F832">
        <v>82019.360000000001</v>
      </c>
      <c r="G832">
        <v>76077.33</v>
      </c>
      <c r="H832">
        <f>(1/(1-91/360*VLOOKUP($A832,Tbills!$B$4:$C$974,2,1)/100))^((1)/91)-1</f>
        <v>1.3457967280272598E-4</v>
      </c>
      <c r="I832" s="2">
        <f t="shared" si="116"/>
        <v>29724.861034070407</v>
      </c>
      <c r="L832">
        <f t="shared" si="110"/>
        <v>5859598001.0317535</v>
      </c>
      <c r="O832">
        <f t="shared" si="111"/>
        <v>10388197.875180531</v>
      </c>
      <c r="R832">
        <f t="shared" si="112"/>
        <v>18.977106327848343</v>
      </c>
      <c r="U832" s="2">
        <f t="shared" si="113"/>
        <v>147.37907496188242</v>
      </c>
      <c r="X832">
        <f t="shared" si="114"/>
        <v>37.329457033214986</v>
      </c>
      <c r="AB832">
        <f t="shared" si="115"/>
        <v>26464.862619064952</v>
      </c>
      <c r="AE832">
        <f>ROW()</f>
        <v>832</v>
      </c>
      <c r="AF832">
        <f t="shared" si="109"/>
        <v>0.94044665012406947</v>
      </c>
      <c r="AG832">
        <f>AG831*(1-(AG$1+AG$5))^($A832-$A831)*(1+2*(E832/E831-1))</f>
        <v>1088057384.4959793</v>
      </c>
      <c r="AK832">
        <f t="shared" si="117"/>
        <v>15.819854639999512</v>
      </c>
      <c r="AO832">
        <f>AO831*(1-AO$1+H831)^($A832-$A831)*(2-E832/E831)</f>
        <v>15.093710366742977</v>
      </c>
    </row>
    <row r="833" spans="1:41" x14ac:dyDescent="0.25">
      <c r="A833" s="1">
        <v>39273</v>
      </c>
      <c r="B833" s="12">
        <v>17.57</v>
      </c>
      <c r="C833" s="12">
        <v>17.59</v>
      </c>
      <c r="D833">
        <v>48781</v>
      </c>
      <c r="E833">
        <v>45234.83</v>
      </c>
      <c r="F833">
        <v>84722.67</v>
      </c>
      <c r="G833">
        <v>78574.559999999998</v>
      </c>
      <c r="H833">
        <f>(1/(1-91/360*VLOOKUP($A833,Tbills!$B$4:$C$974,2,1)/100))^((1)/91)-1</f>
        <v>1.3457967280272598E-4</v>
      </c>
      <c r="I833" s="2">
        <f t="shared" si="116"/>
        <v>31773.14277565376</v>
      </c>
      <c r="L833">
        <f t="shared" si="110"/>
        <v>6666467668.8467112</v>
      </c>
      <c r="O833">
        <f t="shared" si="111"/>
        <v>11459864.694101168</v>
      </c>
      <c r="R833">
        <f t="shared" si="112"/>
        <v>18.323470996105041</v>
      </c>
      <c r="U833" s="2">
        <f t="shared" si="113"/>
        <v>152.23289076197122</v>
      </c>
      <c r="X833">
        <f t="shared" si="114"/>
        <v>36.10764522977675</v>
      </c>
      <c r="AB833">
        <f t="shared" si="115"/>
        <v>28284.643690372402</v>
      </c>
      <c r="AE833">
        <f>ROW()</f>
        <v>833</v>
      </c>
      <c r="AF833">
        <f t="shared" si="109"/>
        <v>0.99886299033541792</v>
      </c>
      <c r="AG833">
        <f>AG832*(1-(AG$1+AG$5))^($A833-$A832)*(1+2*(E833/E832-1))</f>
        <v>1237731111.4934835</v>
      </c>
      <c r="AK833">
        <f t="shared" si="117"/>
        <v>14.730771662433851</v>
      </c>
      <c r="AO833">
        <f>AO832*(1-AO$1+H832)^($A833-$A832)*(2-E833/E832)</f>
        <v>14.056643519498365</v>
      </c>
    </row>
    <row r="834" spans="1:41" x14ac:dyDescent="0.25">
      <c r="A834" s="1">
        <v>39274</v>
      </c>
      <c r="B834" s="12">
        <v>16.64</v>
      </c>
      <c r="C834" s="12">
        <v>17.059999999999999</v>
      </c>
      <c r="D834">
        <v>48306.559999999998</v>
      </c>
      <c r="E834">
        <v>44788.79</v>
      </c>
      <c r="F834">
        <v>84918.1</v>
      </c>
      <c r="G834">
        <v>78745.23</v>
      </c>
      <c r="H834">
        <f>(1/(1-91/360*VLOOKUP($A834,Tbills!$B$4:$C$974,2,1)/100))^((1)/91)-1</f>
        <v>1.3457967280272598E-4</v>
      </c>
      <c r="I834" s="2">
        <f t="shared" si="116"/>
        <v>31463.352590991486</v>
      </c>
      <c r="L834">
        <f t="shared" si="110"/>
        <v>6535581742.7452698</v>
      </c>
      <c r="O834">
        <f t="shared" si="111"/>
        <v>11289983.486215206</v>
      </c>
      <c r="R834">
        <f t="shared" si="112"/>
        <v>18.412978280569817</v>
      </c>
      <c r="U834" s="2">
        <f t="shared" si="113"/>
        <v>152.58032621869506</v>
      </c>
      <c r="X834">
        <f t="shared" si="114"/>
        <v>36.032732854271778</v>
      </c>
      <c r="AB834">
        <f t="shared" si="115"/>
        <v>28004.765315386223</v>
      </c>
      <c r="AE834">
        <f>ROW()</f>
        <v>834</v>
      </c>
      <c r="AF834">
        <f t="shared" si="109"/>
        <v>0.97538100820633067</v>
      </c>
      <c r="AG834">
        <f>AG833*(1-(AG$1+AG$5))^($A834-$A833)*(1+2*(E834/E833-1))</f>
        <v>1213280821.7703006</v>
      </c>
      <c r="AK834">
        <f t="shared" si="117"/>
        <v>14.875332218329387</v>
      </c>
      <c r="AO834">
        <f>AO833*(1-AO$1+H833)^($A834-$A833)*(2-E834/E833)</f>
        <v>14.196635023884168</v>
      </c>
    </row>
    <row r="835" spans="1:41" x14ac:dyDescent="0.25">
      <c r="A835" s="1">
        <v>39275</v>
      </c>
      <c r="B835" s="12">
        <v>15.54</v>
      </c>
      <c r="C835" s="12">
        <v>16.55</v>
      </c>
      <c r="D835">
        <v>47310.74</v>
      </c>
      <c r="E835">
        <v>43859.46</v>
      </c>
      <c r="F835">
        <v>84457.41</v>
      </c>
      <c r="G835">
        <v>78307.429999999993</v>
      </c>
      <c r="H835">
        <f>(1/(1-91/360*VLOOKUP($A835,Tbills!$B$4:$C$974,2,1)/100))^((1)/91)-1</f>
        <v>1.3457967280272598E-4</v>
      </c>
      <c r="I835" s="2">
        <f t="shared" si="116"/>
        <v>30813.997057552038</v>
      </c>
      <c r="L835">
        <f t="shared" si="110"/>
        <v>6264925885.7103233</v>
      </c>
      <c r="O835">
        <f t="shared" si="111"/>
        <v>10938228.272858858</v>
      </c>
      <c r="R835">
        <f t="shared" si="112"/>
        <v>18.603164241097538</v>
      </c>
      <c r="U835" s="2">
        <f t="shared" si="113"/>
        <v>151.74886095736795</v>
      </c>
      <c r="X835">
        <f t="shared" si="114"/>
        <v>36.236600212249364</v>
      </c>
      <c r="AB835">
        <f t="shared" si="115"/>
        <v>27422.733687411786</v>
      </c>
      <c r="AE835">
        <f>ROW()</f>
        <v>835</v>
      </c>
      <c r="AF835">
        <f t="shared" si="109"/>
        <v>0.9389728096676736</v>
      </c>
      <c r="AG835">
        <f>AG834*(1-(AG$1+AG$5))^($A835-$A834)*(1+2*(E835/E834-1))</f>
        <v>1162892504.3081577</v>
      </c>
      <c r="AK835">
        <f t="shared" si="117"/>
        <v>15.183275743790867</v>
      </c>
      <c r="AO835">
        <f>AO834*(1-AO$1+H834)^($A835-$A834)*(2-E835/E834)</f>
        <v>14.492617593776485</v>
      </c>
    </row>
    <row r="836" spans="1:41" x14ac:dyDescent="0.25">
      <c r="A836" s="1">
        <v>39276</v>
      </c>
      <c r="B836" s="12">
        <v>15.15</v>
      </c>
      <c r="C836" s="12">
        <v>16.5</v>
      </c>
      <c r="D836">
        <v>47503.82</v>
      </c>
      <c r="E836">
        <v>44032.55</v>
      </c>
      <c r="F836">
        <v>85427.08</v>
      </c>
      <c r="G836">
        <v>79195.95</v>
      </c>
      <c r="H836">
        <f>(1/(1-91/360*VLOOKUP($A836,Tbills!$B$4:$C$974,2,1)/100))^((1)/91)-1</f>
        <v>1.3457967280272598E-4</v>
      </c>
      <c r="I836" s="2">
        <f t="shared" si="116"/>
        <v>30938.997730112875</v>
      </c>
      <c r="L836">
        <f t="shared" si="110"/>
        <v>6314938899.6486139</v>
      </c>
      <c r="O836">
        <f t="shared" si="111"/>
        <v>11002608.556000058</v>
      </c>
      <c r="R836">
        <f t="shared" si="112"/>
        <v>18.565616529910322</v>
      </c>
      <c r="U836" s="2">
        <f t="shared" si="113"/>
        <v>153.48737297931683</v>
      </c>
      <c r="X836">
        <f t="shared" si="114"/>
        <v>35.828935757385736</v>
      </c>
      <c r="AB836">
        <f t="shared" si="115"/>
        <v>27529.996788593235</v>
      </c>
      <c r="AE836">
        <f>ROW()</f>
        <v>836</v>
      </c>
      <c r="AF836">
        <f t="shared" si="109"/>
        <v>0.91818181818181821</v>
      </c>
      <c r="AG836">
        <f>AG835*(1-(AG$1+AG$5))^($A836-$A835)*(1+2*(E836/E835-1))</f>
        <v>1172031645.5933359</v>
      </c>
      <c r="AK836">
        <f t="shared" si="117"/>
        <v>15.122651041031027</v>
      </c>
      <c r="AO836">
        <f>AO835*(1-AO$1+H835)^($A836-$A835)*(2-E836/E835)</f>
        <v>14.43683172905644</v>
      </c>
    </row>
    <row r="837" spans="1:41" x14ac:dyDescent="0.25">
      <c r="A837" s="1">
        <v>39279</v>
      </c>
      <c r="B837" s="12">
        <v>15.59</v>
      </c>
      <c r="C837" s="12">
        <v>16.71</v>
      </c>
      <c r="D837">
        <v>48108.79</v>
      </c>
      <c r="E837">
        <v>44575.53</v>
      </c>
      <c r="F837">
        <v>86502.62</v>
      </c>
      <c r="G837">
        <v>80161.06</v>
      </c>
      <c r="H837">
        <f>(1/(1-91/360*VLOOKUP($A837,Tbills!$B$4:$C$974,2,1)/100))^((1)/91)-1</f>
        <v>1.3528279099350726E-4</v>
      </c>
      <c r="I837" s="2">
        <f t="shared" si="116"/>
        <v>31330.719656289693</v>
      </c>
      <c r="L837">
        <f t="shared" si="110"/>
        <v>6472430860.4197531</v>
      </c>
      <c r="O837">
        <f t="shared" si="111"/>
        <v>11204990.932246799</v>
      </c>
      <c r="R837">
        <f t="shared" si="112"/>
        <v>18.448644972053462</v>
      </c>
      <c r="U837" s="2">
        <f t="shared" si="113"/>
        <v>155.40843368735457</v>
      </c>
      <c r="X837">
        <f t="shared" si="114"/>
        <v>35.402749455357757</v>
      </c>
      <c r="AB837">
        <f t="shared" si="115"/>
        <v>27866.56341429663</v>
      </c>
      <c r="AE837">
        <f>ROW()</f>
        <v>837</v>
      </c>
      <c r="AF837">
        <f t="shared" si="109"/>
        <v>0.93297426690604424</v>
      </c>
      <c r="AG837">
        <f>AG836*(1-(AG$1+AG$5))^($A837-$A836)*(1+2*(E837/E836-1))</f>
        <v>1200815662.9352641</v>
      </c>
      <c r="AK837">
        <f t="shared" si="117"/>
        <v>14.934081733566373</v>
      </c>
      <c r="AO837">
        <f>AO836*(1-AO$1+H836)^($A837-$A836)*(2-E837/E836)</f>
        <v>14.262981464027359</v>
      </c>
    </row>
    <row r="838" spans="1:41" x14ac:dyDescent="0.25">
      <c r="A838" s="1">
        <v>39280</v>
      </c>
      <c r="B838" s="12">
        <v>15.63</v>
      </c>
      <c r="C838" s="12">
        <v>16.78</v>
      </c>
      <c r="D838">
        <v>48483.41</v>
      </c>
      <c r="E838">
        <v>44916.61</v>
      </c>
      <c r="F838">
        <v>87419</v>
      </c>
      <c r="G838">
        <v>80999.41</v>
      </c>
      <c r="H838">
        <f>(1/(1-91/360*VLOOKUP($A838,Tbills!$B$4:$C$974,2,1)/100))^((1)/91)-1</f>
        <v>1.3528279099350726E-4</v>
      </c>
      <c r="I838" s="2">
        <f t="shared" si="116"/>
        <v>31573.920016904496</v>
      </c>
      <c r="L838">
        <f t="shared" si="110"/>
        <v>6572073411.7624102</v>
      </c>
      <c r="O838">
        <f t="shared" si="111"/>
        <v>11333215.383543499</v>
      </c>
      <c r="R838">
        <f t="shared" si="112"/>
        <v>18.377232141290868</v>
      </c>
      <c r="U838" s="2">
        <f t="shared" si="113"/>
        <v>157.05094941614379</v>
      </c>
      <c r="X838">
        <f t="shared" si="114"/>
        <v>35.035939751587513</v>
      </c>
      <c r="AB838">
        <f t="shared" si="115"/>
        <v>28078.811880673682</v>
      </c>
      <c r="AE838">
        <f>ROW()</f>
        <v>838</v>
      </c>
      <c r="AF838">
        <f t="shared" si="109"/>
        <v>0.93146603098927294</v>
      </c>
      <c r="AG838">
        <f>AG837*(1-(AG$1+AG$5))^($A838-$A837)*(1+2*(E838/E837-1))</f>
        <v>1219151216.5911582</v>
      </c>
      <c r="AK838">
        <f t="shared" si="117"/>
        <v>14.819119907864001</v>
      </c>
      <c r="AO838">
        <f>AO837*(1-AO$1+H837)^($A838-$A837)*(2-E838/E837)</f>
        <v>14.155236228598936</v>
      </c>
    </row>
    <row r="839" spans="1:41" x14ac:dyDescent="0.25">
      <c r="A839" s="1">
        <v>39281</v>
      </c>
      <c r="B839" s="12">
        <v>16</v>
      </c>
      <c r="C839" s="12">
        <v>17.079999999999998</v>
      </c>
      <c r="D839">
        <v>50015.87</v>
      </c>
      <c r="E839">
        <v>46330.26</v>
      </c>
      <c r="F839">
        <v>89328.15</v>
      </c>
      <c r="G839">
        <v>82757.41</v>
      </c>
      <c r="H839">
        <f>(1/(1-91/360*VLOOKUP($A839,Tbills!$B$4:$C$974,2,1)/100))^((1)/91)-1</f>
        <v>1.3528279099350726E-4</v>
      </c>
      <c r="I839" s="2">
        <f t="shared" si="116"/>
        <v>32571.111902124267</v>
      </c>
      <c r="L839">
        <f t="shared" si="110"/>
        <v>6986385339.9990435</v>
      </c>
      <c r="O839">
        <f t="shared" si="111"/>
        <v>11867846.910209728</v>
      </c>
      <c r="R839">
        <f t="shared" si="112"/>
        <v>18.087223290279006</v>
      </c>
      <c r="U839" s="2">
        <f t="shared" si="113"/>
        <v>160.476883610838</v>
      </c>
      <c r="X839">
        <f t="shared" si="114"/>
        <v>34.278893721155526</v>
      </c>
      <c r="AB839">
        <f t="shared" si="115"/>
        <v>28961.520004505986</v>
      </c>
      <c r="AE839">
        <f>ROW()</f>
        <v>839</v>
      </c>
      <c r="AF839">
        <f t="shared" ref="AF839:AF902" si="118">B839/C839</f>
        <v>0.93676814988290402</v>
      </c>
      <c r="AG839">
        <f>AG838*(1-(AG$1+AG$5))^($A839-$A838)*(1+2*(E839/E838-1))</f>
        <v>1295847671.1311369</v>
      </c>
      <c r="AK839">
        <f t="shared" si="117"/>
        <v>14.352052717270208</v>
      </c>
      <c r="AO839">
        <f>AO838*(1-AO$1+H838)^($A839-$A838)*(2-E839/E838)</f>
        <v>13.711079395756167</v>
      </c>
    </row>
    <row r="840" spans="1:41" x14ac:dyDescent="0.25">
      <c r="A840" s="1">
        <v>39282</v>
      </c>
      <c r="B840" s="12">
        <v>15.23</v>
      </c>
      <c r="C840" s="12">
        <v>16.63</v>
      </c>
      <c r="D840">
        <v>49490.58</v>
      </c>
      <c r="E840">
        <v>45837.41</v>
      </c>
      <c r="F840">
        <v>89397.05</v>
      </c>
      <c r="G840">
        <v>82810.05</v>
      </c>
      <c r="H840">
        <f>(1/(1-91/360*VLOOKUP($A840,Tbills!$B$4:$C$974,2,1)/100))^((1)/91)-1</f>
        <v>1.3528279099350726E-4</v>
      </c>
      <c r="I840" s="2">
        <f t="shared" si="116"/>
        <v>32228.249031287633</v>
      </c>
      <c r="L840">
        <f t="shared" ref="L840:L903" si="119">L839*(1-L$1+H840)^($A840-$A839)*(1+2*(E840/E839-1))</f>
        <v>6838362341.0663881</v>
      </c>
      <c r="O840">
        <f t="shared" ref="O840:O903" si="120">O839*(1-(O$1+O$5))^($A840-$A839)*(1+1.5*(E840/E839-1))</f>
        <v>11678082.472549666</v>
      </c>
      <c r="R840">
        <f t="shared" ref="R840:R903" si="121">R839*(1-IF($A840&lt;=R835,R$1,R$1+IF(AND(WEEKDAY($A840)&lt;&gt;1,WEEKDAY($A840)&lt;&gt;7),S$1,0)))^($A840-$A839)*(1-0.5*(E840/E839-1))</f>
        <v>18.182605033528965</v>
      </c>
      <c r="U840" s="2">
        <f t="shared" ref="U840:U903" si="122">U839*$F840/$F839*(1-U$1)^($A840-$A839)</f>
        <v>160.59674556705639</v>
      </c>
      <c r="X840">
        <f t="shared" ref="X840:X903" si="123">X839*(1-X$1+H840)^($A840-$A839)*(2-G840/G839)</f>
        <v>34.26045709218144</v>
      </c>
      <c r="AB840">
        <f t="shared" ref="AB840:AB903" si="124">AB839*$E840/$E839*(1-(AB$1+AB$5+IF(AND(WEEKDAY(A840)&lt;&gt;1,WEEKDAY(A840)&lt;&gt;7),IF(A840&lt;AC$2,AC$1,AC$3),0)))^($A840-$A839)</f>
        <v>28652.435419214155</v>
      </c>
      <c r="AE840">
        <f>ROW()</f>
        <v>840</v>
      </c>
      <c r="AF840">
        <f t="shared" si="118"/>
        <v>0.91581479254359599</v>
      </c>
      <c r="AG840">
        <f>AG839*(1-(AG$1+AG$5))^($A840-$A839)*(1+2*(E840/E839-1))</f>
        <v>1268235109.3002152</v>
      </c>
      <c r="AK840">
        <f t="shared" si="117"/>
        <v>14.504050789176812</v>
      </c>
      <c r="AO840">
        <f>AO839*(1-AO$1+H839)^($A840-$A839)*(2-E840/E839)</f>
        <v>13.858296600500664</v>
      </c>
    </row>
    <row r="841" spans="1:41" x14ac:dyDescent="0.25">
      <c r="A841" s="1">
        <v>39283</v>
      </c>
      <c r="B841" s="12">
        <v>16.95</v>
      </c>
      <c r="C841" s="12">
        <v>17.690000000000001</v>
      </c>
      <c r="D841">
        <v>51019.32</v>
      </c>
      <c r="E841">
        <v>47247.1</v>
      </c>
      <c r="F841">
        <v>91223.54</v>
      </c>
      <c r="G841">
        <v>84490.76</v>
      </c>
      <c r="H841">
        <f>(1/(1-91/360*VLOOKUP($A841,Tbills!$B$4:$C$974,2,1)/100))^((1)/91)-1</f>
        <v>1.3528279099350726E-4</v>
      </c>
      <c r="I841" s="2">
        <f t="shared" ref="I841:I904" si="125">I840*$D841/$D840*(1-I$1)^($A841-$A840)</f>
        <v>33222.953890825112</v>
      </c>
      <c r="L841">
        <f t="shared" si="119"/>
        <v>7259632078.8127365</v>
      </c>
      <c r="O841">
        <f t="shared" si="120"/>
        <v>12216394.810312679</v>
      </c>
      <c r="R841">
        <f t="shared" si="121"/>
        <v>17.902200553670099</v>
      </c>
      <c r="U841" s="2">
        <f t="shared" si="122"/>
        <v>163.8739356495831</v>
      </c>
      <c r="X841">
        <f t="shared" si="123"/>
        <v>33.568407335328814</v>
      </c>
      <c r="AB841">
        <f t="shared" si="124"/>
        <v>29532.58666121442</v>
      </c>
      <c r="AE841">
        <f>ROW()</f>
        <v>841</v>
      </c>
      <c r="AF841">
        <f t="shared" si="118"/>
        <v>0.95816845675522888</v>
      </c>
      <c r="AG841">
        <f>AG840*(1-(AG$1+AG$5))^($A841-$A840)*(1+2*(E841/E840-1))</f>
        <v>1346196696.1129615</v>
      </c>
      <c r="AK841">
        <f t="shared" ref="AK841:AK904" si="126">AK840*(1-IF($A841&lt;=AK836,AK$1,AK$1+IF(AND(WEEKDAY($A841)&lt;&gt;1,WEEKDAY($A841)&lt;&gt;7),AL$1,0)))^($A841-$A840)*(2-$E841/$E840)</f>
        <v>14.057336464239887</v>
      </c>
      <c r="AO841">
        <f>AO840*(1-AO$1+H840)^($A841-$A840)*(2-E841/E840)</f>
        <v>13.433416972239522</v>
      </c>
    </row>
    <row r="842" spans="1:41" x14ac:dyDescent="0.25">
      <c r="A842" s="1">
        <v>39286</v>
      </c>
      <c r="B842" s="12">
        <v>16.809999999999999</v>
      </c>
      <c r="C842" s="12">
        <v>17.29</v>
      </c>
      <c r="D842">
        <v>50564.51</v>
      </c>
      <c r="E842">
        <v>46806.74</v>
      </c>
      <c r="F842">
        <v>90393.76</v>
      </c>
      <c r="G842">
        <v>83687.92</v>
      </c>
      <c r="H842">
        <f>(1/(1-91/360*VLOOKUP($A842,Tbills!$B$4:$C$974,2,1)/100))^((1)/91)-1</f>
        <v>1.3654851834865589E-4</v>
      </c>
      <c r="I842" s="2">
        <f t="shared" si="125"/>
        <v>32924.3804352648</v>
      </c>
      <c r="L842">
        <f t="shared" si="119"/>
        <v>7126259750.0453081</v>
      </c>
      <c r="O842">
        <f t="shared" si="120"/>
        <v>12044385.286700096</v>
      </c>
      <c r="R842">
        <f t="shared" si="121"/>
        <v>17.983188997699777</v>
      </c>
      <c r="U842" s="2">
        <f t="shared" si="122"/>
        <v>162.37144098369848</v>
      </c>
      <c r="X842">
        <f t="shared" si="123"/>
        <v>33.897500552657377</v>
      </c>
      <c r="AB842">
        <f t="shared" si="124"/>
        <v>29254.272243115556</v>
      </c>
      <c r="AE842">
        <f>ROW()</f>
        <v>842</v>
      </c>
      <c r="AF842">
        <f t="shared" si="118"/>
        <v>0.97223828802776169</v>
      </c>
      <c r="AG842">
        <f>AG841*(1-(AG$1+AG$5))^($A842-$A841)*(1+2*(E842/E841-1))</f>
        <v>1320969065.8056102</v>
      </c>
      <c r="AK842">
        <f t="shared" si="126"/>
        <v>14.18637351612113</v>
      </c>
      <c r="AO842">
        <f>AO841*(1-AO$1+H841)^($A842-$A841)*(2-E842/E841)</f>
        <v>13.562619947518694</v>
      </c>
    </row>
    <row r="843" spans="1:41" x14ac:dyDescent="0.25">
      <c r="A843" s="1">
        <v>39287</v>
      </c>
      <c r="B843" s="12">
        <v>18.55</v>
      </c>
      <c r="C843" s="12">
        <v>18.510000000000002</v>
      </c>
      <c r="D843">
        <v>52329.95</v>
      </c>
      <c r="E843">
        <v>48434.59</v>
      </c>
      <c r="F843">
        <v>94763.73</v>
      </c>
      <c r="G843">
        <v>87722.28</v>
      </c>
      <c r="H843">
        <f>(1/(1-91/360*VLOOKUP($A843,Tbills!$B$4:$C$974,2,1)/100))^((1)/91)-1</f>
        <v>1.3654851834865589E-4</v>
      </c>
      <c r="I843" s="2">
        <f t="shared" si="125"/>
        <v>34073.091398684606</v>
      </c>
      <c r="L843">
        <f t="shared" si="119"/>
        <v>7622631666.218751</v>
      </c>
      <c r="O843">
        <f t="shared" si="120"/>
        <v>12672279.68676676</v>
      </c>
      <c r="R843">
        <f t="shared" si="121"/>
        <v>17.669679523566323</v>
      </c>
      <c r="U843" s="2">
        <f t="shared" si="122"/>
        <v>170.2169287470183</v>
      </c>
      <c r="X843">
        <f t="shared" si="123"/>
        <v>32.266609299664829</v>
      </c>
      <c r="AB843">
        <f t="shared" si="124"/>
        <v>30270.625147759391</v>
      </c>
      <c r="AE843">
        <f>ROW()</f>
        <v>843</v>
      </c>
      <c r="AF843">
        <f t="shared" si="118"/>
        <v>1.0021609940572662</v>
      </c>
      <c r="AG843">
        <f>AG842*(1-(AG$1+AG$5))^($A843-$A842)*(1+2*(E843/E842-1))</f>
        <v>1412803072.3106065</v>
      </c>
      <c r="AK843">
        <f t="shared" si="126"/>
        <v>13.69236048698564</v>
      </c>
      <c r="AO843">
        <f>AO842*(1-AO$1+H842)^($A843-$A842)*(2-E843/E842)</f>
        <v>13.092241008095312</v>
      </c>
    </row>
    <row r="844" spans="1:41" x14ac:dyDescent="0.25">
      <c r="A844" s="1">
        <v>39288</v>
      </c>
      <c r="B844" s="12">
        <v>18.100000000000001</v>
      </c>
      <c r="C844" s="12">
        <v>18.11</v>
      </c>
      <c r="D844">
        <v>52106.720000000001</v>
      </c>
      <c r="E844">
        <v>48221.36</v>
      </c>
      <c r="F844">
        <v>93840.29</v>
      </c>
      <c r="G844">
        <v>86855.48</v>
      </c>
      <c r="H844">
        <f>(1/(1-91/360*VLOOKUP($A844,Tbills!$B$4:$C$974,2,1)/100))^((1)/91)-1</f>
        <v>1.3654851834865589E-4</v>
      </c>
      <c r="I844" s="2">
        <f t="shared" si="125"/>
        <v>33926.914540666046</v>
      </c>
      <c r="L844">
        <f t="shared" si="119"/>
        <v>7556205571.3285561</v>
      </c>
      <c r="O844">
        <f t="shared" si="120"/>
        <v>12588172.18955623</v>
      </c>
      <c r="R844">
        <f t="shared" si="121"/>
        <v>17.707773782277062</v>
      </c>
      <c r="U844" s="2">
        <f t="shared" si="122"/>
        <v>168.5541131915918</v>
      </c>
      <c r="X844">
        <f t="shared" si="123"/>
        <v>32.588685885851497</v>
      </c>
      <c r="AB844">
        <f t="shared" si="124"/>
        <v>30136.310031981116</v>
      </c>
      <c r="AE844">
        <f>ROW()</f>
        <v>844</v>
      </c>
      <c r="AF844">
        <f t="shared" si="118"/>
        <v>0.99944781888459422</v>
      </c>
      <c r="AG844">
        <f>AG843*(1-(AG$1+AG$5))^($A844-$A843)*(1+2*(E844/E843-1))</f>
        <v>1400316342.4211583</v>
      </c>
      <c r="AK844">
        <f t="shared" si="126"/>
        <v>13.751999642154551</v>
      </c>
      <c r="AO844">
        <f>AO843*(1-AO$1+H843)^($A844-$A843)*(2-E844/E843)</f>
        <v>13.151187942932848</v>
      </c>
    </row>
    <row r="845" spans="1:41" x14ac:dyDescent="0.25">
      <c r="A845" s="1">
        <v>39289</v>
      </c>
      <c r="B845" s="12">
        <v>20.74</v>
      </c>
      <c r="C845" s="12">
        <v>19.010000000000002</v>
      </c>
      <c r="D845">
        <v>55801.77</v>
      </c>
      <c r="E845">
        <v>51634.3</v>
      </c>
      <c r="F845">
        <v>99379.17</v>
      </c>
      <c r="G845">
        <v>91970.22</v>
      </c>
      <c r="H845">
        <f>(1/(1-91/360*VLOOKUP($A845,Tbills!$B$4:$C$974,2,1)/100))^((1)/91)-1</f>
        <v>1.3654851834865589E-4</v>
      </c>
      <c r="I845" s="2">
        <f t="shared" si="125"/>
        <v>36331.891922784227</v>
      </c>
      <c r="L845">
        <f t="shared" si="119"/>
        <v>8626597332.6446228</v>
      </c>
      <c r="O845">
        <f t="shared" si="120"/>
        <v>13924123.461201675</v>
      </c>
      <c r="R845">
        <f t="shared" si="121"/>
        <v>17.08035432840239</v>
      </c>
      <c r="U845" s="2">
        <f t="shared" si="122"/>
        <v>178.49858973885873</v>
      </c>
      <c r="X845">
        <f t="shared" si="123"/>
        <v>30.672658951288255</v>
      </c>
      <c r="AB845">
        <f t="shared" si="124"/>
        <v>32268.128081605388</v>
      </c>
      <c r="AE845">
        <f>ROW()</f>
        <v>845</v>
      </c>
      <c r="AF845">
        <f t="shared" si="118"/>
        <v>1.0910047343503417</v>
      </c>
      <c r="AG845">
        <f>AG844*(1-(AG$1+AG$5))^($A845-$A844)*(1+2*(E845/E844-1))</f>
        <v>1598481506.2691321</v>
      </c>
      <c r="AK845">
        <f t="shared" si="126"/>
        <v>12.778085807391236</v>
      </c>
      <c r="AO845">
        <f>AO844*(1-AO$1+H844)^($A845-$A844)*(2-E845/E844)</f>
        <v>12.221609329613402</v>
      </c>
    </row>
    <row r="846" spans="1:41" x14ac:dyDescent="0.25">
      <c r="A846" s="1">
        <v>39290</v>
      </c>
      <c r="B846" s="12">
        <v>24.17</v>
      </c>
      <c r="C846" s="12">
        <v>21.23</v>
      </c>
      <c r="D846">
        <v>57510.65</v>
      </c>
      <c r="E846">
        <v>53208.5</v>
      </c>
      <c r="F846">
        <v>99578.61</v>
      </c>
      <c r="G846">
        <v>92142.23</v>
      </c>
      <c r="H846">
        <f>(1/(1-91/360*VLOOKUP($A846,Tbills!$B$4:$C$974,2,1)/100))^((1)/91)-1</f>
        <v>1.3654851834865589E-4</v>
      </c>
      <c r="I846" s="2">
        <f t="shared" si="125"/>
        <v>37443.611044433928</v>
      </c>
      <c r="L846">
        <f t="shared" si="119"/>
        <v>9153439890.6533775</v>
      </c>
      <c r="O846">
        <f t="shared" si="120"/>
        <v>14560400.05841805</v>
      </c>
      <c r="R846">
        <f t="shared" si="121"/>
        <v>16.81922544087935</v>
      </c>
      <c r="U846" s="2">
        <f t="shared" si="122"/>
        <v>178.85245010690113</v>
      </c>
      <c r="X846">
        <f t="shared" si="123"/>
        <v>30.61834063813221</v>
      </c>
      <c r="AB846">
        <f t="shared" si="124"/>
        <v>33250.742857127749</v>
      </c>
      <c r="AE846">
        <f>ROW()</f>
        <v>846</v>
      </c>
      <c r="AF846">
        <f t="shared" si="118"/>
        <v>1.1384832783796515</v>
      </c>
      <c r="AG846">
        <f>AG845*(1-(AG$1+AG$5))^($A846-$A845)*(1+2*(E846/E845-1))</f>
        <v>1695891720.3035944</v>
      </c>
      <c r="AK846">
        <f t="shared" si="126"/>
        <v>12.387937095541558</v>
      </c>
      <c r="AO846">
        <f>AO845*(1-AO$1+H845)^($A846-$A845)*(2-E846/E845)</f>
        <v>11.850182898919659</v>
      </c>
    </row>
    <row r="847" spans="1:41" x14ac:dyDescent="0.25">
      <c r="A847" s="1">
        <v>39293</v>
      </c>
      <c r="B847" s="12">
        <v>20.87</v>
      </c>
      <c r="C847" s="12">
        <v>19.510000000000002</v>
      </c>
      <c r="D847">
        <v>55967.53</v>
      </c>
      <c r="E847">
        <v>51759.02</v>
      </c>
      <c r="F847">
        <v>97777.11</v>
      </c>
      <c r="G847">
        <v>90437.51</v>
      </c>
      <c r="H847">
        <f>(1/(1-91/360*VLOOKUP($A847,Tbills!$B$4:$C$974,2,1)/100))^((1)/91)-1</f>
        <v>1.3486091462189265E-4</v>
      </c>
      <c r="I847" s="2">
        <f t="shared" si="125"/>
        <v>36436.262356055158</v>
      </c>
      <c r="L847">
        <f t="shared" si="119"/>
        <v>8657060842.6145344</v>
      </c>
      <c r="O847">
        <f t="shared" si="120"/>
        <v>13964017.285541372</v>
      </c>
      <c r="R847">
        <f t="shared" si="121"/>
        <v>17.046004080719122</v>
      </c>
      <c r="U847" s="2">
        <f t="shared" si="122"/>
        <v>175.60394228850578</v>
      </c>
      <c r="X847">
        <f t="shared" si="123"/>
        <v>31.193966929113017</v>
      </c>
      <c r="AB847">
        <f t="shared" si="124"/>
        <v>32341.559336721028</v>
      </c>
      <c r="AE847">
        <f>ROW()</f>
        <v>847</v>
      </c>
      <c r="AF847">
        <f t="shared" si="118"/>
        <v>1.0697078421322399</v>
      </c>
      <c r="AG847">
        <f>AG846*(1-(AG$1+AG$5))^($A847-$A846)*(1+2*(E847/E846-1))</f>
        <v>1603332309.2147686</v>
      </c>
      <c r="AK847">
        <f t="shared" si="126"/>
        <v>12.723625247393631</v>
      </c>
      <c r="AO847">
        <f>AO846*(1-AO$1+H846)^($A847-$A846)*(2-E847/E846)</f>
        <v>12.176636075064854</v>
      </c>
    </row>
    <row r="848" spans="1:41" x14ac:dyDescent="0.25">
      <c r="A848" s="1">
        <v>39294</v>
      </c>
      <c r="B848" s="12">
        <v>23.52</v>
      </c>
      <c r="C848" s="12">
        <v>21.55</v>
      </c>
      <c r="D848">
        <v>59442.55</v>
      </c>
      <c r="E848">
        <v>54965.760000000002</v>
      </c>
      <c r="F848">
        <v>105596.5</v>
      </c>
      <c r="G848">
        <v>97657.75</v>
      </c>
      <c r="H848">
        <f>(1/(1-91/360*VLOOKUP($A848,Tbills!$B$4:$C$974,2,1)/100))^((1)/91)-1</f>
        <v>1.3486091462189265E-4</v>
      </c>
      <c r="I848" s="2">
        <f t="shared" si="125"/>
        <v>38697.643712811907</v>
      </c>
      <c r="L848">
        <f t="shared" si="119"/>
        <v>9730632894.5490875</v>
      </c>
      <c r="O848">
        <f t="shared" si="120"/>
        <v>15261218.035258742</v>
      </c>
      <c r="R848">
        <f t="shared" si="121"/>
        <v>16.517213154192355</v>
      </c>
      <c r="U848" s="2">
        <f t="shared" si="122"/>
        <v>189.64264277745593</v>
      </c>
      <c r="X848">
        <f t="shared" si="123"/>
        <v>28.70635026048171</v>
      </c>
      <c r="AB848">
        <f t="shared" si="124"/>
        <v>34344.089391843918</v>
      </c>
      <c r="AE848">
        <f>ROW()</f>
        <v>848</v>
      </c>
      <c r="AF848">
        <f t="shared" si="118"/>
        <v>1.0914153132250579</v>
      </c>
      <c r="AG848">
        <f>AG847*(1-(AG$1+AG$5))^($A848-$A847)*(1+2*(E848/E847-1))</f>
        <v>1801941104.9834394</v>
      </c>
      <c r="AK848">
        <f t="shared" si="126"/>
        <v>11.934774715511614</v>
      </c>
      <c r="AO848">
        <f>AO847*(1-AO$1+H847)^($A848-$A847)*(2-E848/E847)</f>
        <v>11.423348200624771</v>
      </c>
    </row>
    <row r="849" spans="1:41" x14ac:dyDescent="0.25">
      <c r="A849" s="1">
        <v>39295</v>
      </c>
      <c r="B849" s="12">
        <v>23.67</v>
      </c>
      <c r="C849" s="12">
        <v>21.94</v>
      </c>
      <c r="D849">
        <v>62448.639999999999</v>
      </c>
      <c r="E849">
        <v>57738.04</v>
      </c>
      <c r="F849">
        <v>105793.38</v>
      </c>
      <c r="G849">
        <v>97826.66</v>
      </c>
      <c r="H849">
        <f>(1/(1-91/360*VLOOKUP($A849,Tbills!$B$4:$C$974,2,1)/100))^((1)/91)-1</f>
        <v>1.3486091462189265E-4</v>
      </c>
      <c r="I849" s="2">
        <f t="shared" si="125"/>
        <v>40653.644491756182</v>
      </c>
      <c r="L849">
        <f t="shared" si="119"/>
        <v>10713151236.416334</v>
      </c>
      <c r="O849">
        <f t="shared" si="120"/>
        <v>16415248.249563891</v>
      </c>
      <c r="R849">
        <f t="shared" si="121"/>
        <v>16.099950187971508</v>
      </c>
      <c r="U849" s="2">
        <f t="shared" si="122"/>
        <v>189.9915903057275</v>
      </c>
      <c r="X849">
        <f t="shared" si="123"/>
        <v>28.659504180756837</v>
      </c>
      <c r="AB849">
        <f t="shared" si="124"/>
        <v>36075.026909334178</v>
      </c>
      <c r="AE849">
        <f>ROW()</f>
        <v>849</v>
      </c>
      <c r="AF849">
        <f t="shared" si="118"/>
        <v>1.0788514129443938</v>
      </c>
      <c r="AG849">
        <f>AG848*(1-(AG$1+AG$5))^($A849-$A848)*(1+2*(E849/E848-1))</f>
        <v>1983641425.4757459</v>
      </c>
      <c r="AK849">
        <f t="shared" si="126"/>
        <v>11.332298740636796</v>
      </c>
      <c r="AO849">
        <f>AO848*(1-AO$1+H848)^($A849-$A848)*(2-E849/E848)</f>
        <v>10.848256279267531</v>
      </c>
    </row>
    <row r="850" spans="1:41" x14ac:dyDescent="0.25">
      <c r="A850" s="1">
        <v>39296</v>
      </c>
      <c r="B850" s="12">
        <v>21.22</v>
      </c>
      <c r="C850" s="12">
        <v>20.75</v>
      </c>
      <c r="D850">
        <v>59842.1</v>
      </c>
      <c r="E850">
        <v>55320.33</v>
      </c>
      <c r="F850">
        <v>103964.82</v>
      </c>
      <c r="G850">
        <v>96122.61</v>
      </c>
      <c r="H850">
        <f>(1/(1-91/360*VLOOKUP($A850,Tbills!$B$4:$C$974,2,1)/100))^((1)/91)-1</f>
        <v>1.3486091462189265E-4</v>
      </c>
      <c r="I850" s="2">
        <f t="shared" si="125"/>
        <v>38955.854582654581</v>
      </c>
      <c r="L850">
        <f t="shared" si="119"/>
        <v>9816831008.0918045</v>
      </c>
      <c r="O850">
        <f t="shared" si="120"/>
        <v>15383677.075907061</v>
      </c>
      <c r="R850">
        <f t="shared" si="121"/>
        <v>16.436290032249897</v>
      </c>
      <c r="U850" s="2">
        <f t="shared" si="122"/>
        <v>186.70317417568168</v>
      </c>
      <c r="X850">
        <f t="shared" si="123"/>
        <v>29.16158015382754</v>
      </c>
      <c r="AB850">
        <f t="shared" si="124"/>
        <v>34563.224069485776</v>
      </c>
      <c r="AE850">
        <f>ROW()</f>
        <v>850</v>
      </c>
      <c r="AF850">
        <f t="shared" si="118"/>
        <v>1.0226506024096385</v>
      </c>
      <c r="AG850">
        <f>AG849*(1-(AG$1+AG$5))^($A850-$A849)*(1+2*(E850/E849-1))</f>
        <v>1817455047.3090675</v>
      </c>
      <c r="AK850">
        <f t="shared" si="126"/>
        <v>11.806275021106341</v>
      </c>
      <c r="AO850">
        <f>AO849*(1-AO$1+H849)^($A850-$A849)*(2-E850/E849)</f>
        <v>11.303620008149213</v>
      </c>
    </row>
    <row r="851" spans="1:41" x14ac:dyDescent="0.25">
      <c r="A851" s="1">
        <v>39297</v>
      </c>
      <c r="B851" s="12">
        <v>25.16</v>
      </c>
      <c r="C851" s="12">
        <v>22.97</v>
      </c>
      <c r="D851">
        <v>64823.83</v>
      </c>
      <c r="E851">
        <v>59918.17</v>
      </c>
      <c r="F851">
        <v>110057.95</v>
      </c>
      <c r="G851">
        <v>101743.17</v>
      </c>
      <c r="H851">
        <f>(1/(1-91/360*VLOOKUP($A851,Tbills!$B$4:$C$974,2,1)/100))^((1)/91)-1</f>
        <v>1.3486091462189265E-4</v>
      </c>
      <c r="I851" s="2">
        <f t="shared" si="125"/>
        <v>42197.819260189972</v>
      </c>
      <c r="L851">
        <f t="shared" si="119"/>
        <v>11449670493.791189</v>
      </c>
      <c r="O851">
        <f t="shared" si="120"/>
        <v>17300969.955763943</v>
      </c>
      <c r="R851">
        <f t="shared" si="121"/>
        <v>15.75254300220738</v>
      </c>
      <c r="U851" s="2">
        <f t="shared" si="122"/>
        <v>197.64058236942589</v>
      </c>
      <c r="X851">
        <f t="shared" si="123"/>
        <v>27.459107635083015</v>
      </c>
      <c r="AB851">
        <f t="shared" si="124"/>
        <v>37434.572991123132</v>
      </c>
      <c r="AE851">
        <f>ROW()</f>
        <v>851</v>
      </c>
      <c r="AF851">
        <f t="shared" si="118"/>
        <v>1.0953417501088376</v>
      </c>
      <c r="AG851">
        <f>AG850*(1-(AG$1+AG$5))^($A851-$A850)*(1+2*(E851/E850-1))</f>
        <v>2119491996.4435797</v>
      </c>
      <c r="AK851">
        <f t="shared" si="126"/>
        <v>10.82451560477778</v>
      </c>
      <c r="AO851">
        <f>AO850*(1-AO$1+H850)^($A851-$A850)*(2-E851/E850)</f>
        <v>10.365156336137462</v>
      </c>
    </row>
    <row r="852" spans="1:41" x14ac:dyDescent="0.25">
      <c r="A852" s="1">
        <v>39300</v>
      </c>
      <c r="B852" s="12">
        <v>22.6</v>
      </c>
      <c r="C852" s="12">
        <v>21.5</v>
      </c>
      <c r="D852">
        <v>63439.41</v>
      </c>
      <c r="E852">
        <v>58614.28</v>
      </c>
      <c r="F852">
        <v>108105.31</v>
      </c>
      <c r="G852">
        <v>99896.88</v>
      </c>
      <c r="H852">
        <f>(1/(1-91/360*VLOOKUP($A852,Tbills!$B$4:$C$974,2,1)/100))^((1)/91)-1</f>
        <v>1.3331417464845785E-4</v>
      </c>
      <c r="I852" s="2">
        <f t="shared" si="125"/>
        <v>41293.594303150618</v>
      </c>
      <c r="L852">
        <f t="shared" si="119"/>
        <v>10954248827.814152</v>
      </c>
      <c r="O852">
        <f t="shared" si="120"/>
        <v>16734543.801848935</v>
      </c>
      <c r="R852">
        <f t="shared" si="121"/>
        <v>15.921780502809501</v>
      </c>
      <c r="U852" s="2">
        <f t="shared" si="122"/>
        <v>194.11985709768547</v>
      </c>
      <c r="X852">
        <f t="shared" si="123"/>
        <v>27.965476381520201</v>
      </c>
      <c r="AB852">
        <f t="shared" si="124"/>
        <v>36616.122427768583</v>
      </c>
      <c r="AE852">
        <f>ROW()</f>
        <v>852</v>
      </c>
      <c r="AF852">
        <f t="shared" si="118"/>
        <v>1.0511627906976744</v>
      </c>
      <c r="AG852">
        <f>AG851*(1-(AG$1+AG$5))^($A852-$A851)*(1+2*(E852/E851-1))</f>
        <v>2027041769.1989968</v>
      </c>
      <c r="AK852">
        <f t="shared" si="126"/>
        <v>11.058524514693179</v>
      </c>
      <c r="AO852">
        <f>AO851*(1-AO$1+H851)^($A852-$A851)*(2-E852/E851)</f>
        <v>10.593824345184238</v>
      </c>
    </row>
    <row r="853" spans="1:41" x14ac:dyDescent="0.25">
      <c r="A853" s="1">
        <v>39301</v>
      </c>
      <c r="B853" s="12">
        <v>21.56</v>
      </c>
      <c r="C853" s="12">
        <v>20.95</v>
      </c>
      <c r="D853">
        <v>59163.76</v>
      </c>
      <c r="E853">
        <v>54656.02</v>
      </c>
      <c r="F853">
        <v>103181.77</v>
      </c>
      <c r="G853">
        <v>95333.87</v>
      </c>
      <c r="H853">
        <f>(1/(1-91/360*VLOOKUP($A853,Tbills!$B$4:$C$974,2,1)/100))^((1)/91)-1</f>
        <v>1.3331417464845785E-4</v>
      </c>
      <c r="I853" s="2">
        <f t="shared" si="125"/>
        <v>38509.575227642716</v>
      </c>
      <c r="L853">
        <f t="shared" si="119"/>
        <v>9475588708.6660099</v>
      </c>
      <c r="O853">
        <f t="shared" si="120"/>
        <v>15038895.24716977</v>
      </c>
      <c r="R853">
        <f t="shared" si="121"/>
        <v>16.458640483608971</v>
      </c>
      <c r="U853" s="2">
        <f t="shared" si="122"/>
        <v>185.27435936086334</v>
      </c>
      <c r="X853">
        <f t="shared" si="123"/>
        <v>29.245678007101702</v>
      </c>
      <c r="AB853">
        <f t="shared" si="124"/>
        <v>34142.221735759347</v>
      </c>
      <c r="AE853">
        <f>ROW()</f>
        <v>853</v>
      </c>
      <c r="AF853">
        <f t="shared" si="118"/>
        <v>1.0291169451073985</v>
      </c>
      <c r="AG853">
        <f>AG852*(1-(AG$1+AG$5))^($A853-$A852)*(1+2*(E853/E852-1))</f>
        <v>1753207819.5846305</v>
      </c>
      <c r="AK853">
        <f t="shared" si="126"/>
        <v>11.804763945989935</v>
      </c>
      <c r="AO853">
        <f>AO852*(1-AO$1+H852)^($A853-$A852)*(2-E853/E852)</f>
        <v>11.310321506179745</v>
      </c>
    </row>
    <row r="854" spans="1:41" x14ac:dyDescent="0.25">
      <c r="A854" s="1">
        <v>39302</v>
      </c>
      <c r="B854" s="12">
        <v>21.45</v>
      </c>
      <c r="C854" s="12">
        <v>20.61</v>
      </c>
      <c r="D854">
        <v>58500.32</v>
      </c>
      <c r="E854">
        <v>54035.839999999997</v>
      </c>
      <c r="F854">
        <v>101969.59</v>
      </c>
      <c r="G854">
        <v>94201.18</v>
      </c>
      <c r="H854">
        <f>(1/(1-91/360*VLOOKUP($A854,Tbills!$B$4:$C$974,2,1)/100))^((1)/91)-1</f>
        <v>1.3331417464845785E-4</v>
      </c>
      <c r="I854" s="2">
        <f t="shared" si="125"/>
        <v>38076.814963171833</v>
      </c>
      <c r="L854">
        <f t="shared" si="119"/>
        <v>9261366278.0793915</v>
      </c>
      <c r="O854">
        <f t="shared" si="120"/>
        <v>14782428.333488798</v>
      </c>
      <c r="R854">
        <f t="shared" si="121"/>
        <v>16.551270058577007</v>
      </c>
      <c r="U854" s="2">
        <f t="shared" si="122"/>
        <v>183.09329059530401</v>
      </c>
      <c r="X854">
        <f t="shared" si="123"/>
        <v>29.596005231866528</v>
      </c>
      <c r="AB854">
        <f t="shared" si="124"/>
        <v>33753.634244389956</v>
      </c>
      <c r="AE854">
        <f>ROW()</f>
        <v>854</v>
      </c>
      <c r="AF854">
        <f t="shared" si="118"/>
        <v>1.0407569141193596</v>
      </c>
      <c r="AG854">
        <f>AG853*(1-(AG$1+AG$5))^($A854-$A853)*(1+2*(E854/E853-1))</f>
        <v>1713362900.6574309</v>
      </c>
      <c r="AK854">
        <f t="shared" si="126"/>
        <v>11.938156151376528</v>
      </c>
      <c r="AO854">
        <f>AO853*(1-AO$1+H853)^($A854-$A853)*(2-E854/E853)</f>
        <v>11.43976120135531</v>
      </c>
    </row>
    <row r="855" spans="1:41" x14ac:dyDescent="0.25">
      <c r="A855" s="1">
        <v>39303</v>
      </c>
      <c r="B855" s="12">
        <v>26.48</v>
      </c>
      <c r="C855" s="12">
        <v>24.68</v>
      </c>
      <c r="D855">
        <v>66737.33</v>
      </c>
      <c r="E855">
        <v>61637.04</v>
      </c>
      <c r="F855">
        <v>113334.29</v>
      </c>
      <c r="G855">
        <v>104687.52</v>
      </c>
      <c r="H855">
        <f>(1/(1-91/360*VLOOKUP($A855,Tbills!$B$4:$C$974,2,1)/100))^((1)/91)-1</f>
        <v>1.3331417464845785E-4</v>
      </c>
      <c r="I855" s="2">
        <f t="shared" si="125"/>
        <v>43437.078692581905</v>
      </c>
      <c r="L855">
        <f t="shared" si="119"/>
        <v>11867997239.814308</v>
      </c>
      <c r="O855">
        <f t="shared" si="120"/>
        <v>17900982.496252671</v>
      </c>
      <c r="R855">
        <f t="shared" si="121"/>
        <v>15.386444205994204</v>
      </c>
      <c r="U855" s="2">
        <f t="shared" si="122"/>
        <v>203.49441550404555</v>
      </c>
      <c r="X855">
        <f t="shared" si="123"/>
        <v>26.303954015828054</v>
      </c>
      <c r="AB855">
        <f t="shared" si="124"/>
        <v>38500.40210850467</v>
      </c>
      <c r="AE855">
        <f>ROW()</f>
        <v>855</v>
      </c>
      <c r="AF855">
        <f t="shared" si="118"/>
        <v>1.072933549432739</v>
      </c>
      <c r="AG855">
        <f>AG854*(1-(AG$1+AG$5))^($A855-$A854)*(1+2*(E855/E854-1))</f>
        <v>2195325066.5949392</v>
      </c>
      <c r="AK855">
        <f t="shared" si="126"/>
        <v>10.258342692407396</v>
      </c>
      <c r="AO855">
        <f>AO854*(1-AO$1+H854)^($A855-$A854)*(2-E855/E854)</f>
        <v>9.8314815232281543</v>
      </c>
    </row>
    <row r="856" spans="1:41" x14ac:dyDescent="0.25">
      <c r="A856" s="1">
        <v>39304</v>
      </c>
      <c r="B856" s="12">
        <v>28.3</v>
      </c>
      <c r="C856" s="12">
        <v>25.63</v>
      </c>
      <c r="D856">
        <v>71717.100000000006</v>
      </c>
      <c r="E856">
        <v>66228.02</v>
      </c>
      <c r="F856">
        <v>116880.32000000001</v>
      </c>
      <c r="G856">
        <v>107949.05</v>
      </c>
      <c r="H856">
        <f>(1/(1-91/360*VLOOKUP($A856,Tbills!$B$4:$C$974,2,1)/100))^((1)/91)-1</f>
        <v>1.3331417464845785E-4</v>
      </c>
      <c r="I856" s="2">
        <f t="shared" si="125"/>
        <v>46677.104958920412</v>
      </c>
      <c r="L856">
        <f t="shared" si="119"/>
        <v>13637153083.532393</v>
      </c>
      <c r="O856">
        <f t="shared" si="120"/>
        <v>19900319.954792798</v>
      </c>
      <c r="R856">
        <f t="shared" si="121"/>
        <v>14.812751765219653</v>
      </c>
      <c r="U856" s="2">
        <f t="shared" si="122"/>
        <v>209.85627961042636</v>
      </c>
      <c r="X856">
        <f t="shared" si="123"/>
        <v>25.48691162560586</v>
      </c>
      <c r="AB856">
        <f t="shared" si="124"/>
        <v>41366.627952988034</v>
      </c>
      <c r="AE856">
        <f>ROW()</f>
        <v>856</v>
      </c>
      <c r="AF856">
        <f t="shared" si="118"/>
        <v>1.1041747951619196</v>
      </c>
      <c r="AG856">
        <f>AG855*(1-(AG$1+AG$5))^($A856-$A855)*(1+2*(E856/E855-1))</f>
        <v>2522273729.2494588</v>
      </c>
      <c r="AK856">
        <f t="shared" si="126"/>
        <v>9.4938169797389538</v>
      </c>
      <c r="AO856">
        <f>AO855*(1-AO$1+H855)^($A856-$A855)*(2-E856/E855)</f>
        <v>9.1000688885960379</v>
      </c>
    </row>
    <row r="857" spans="1:41" x14ac:dyDescent="0.25">
      <c r="A857" s="1">
        <v>39307</v>
      </c>
      <c r="B857" s="12">
        <v>26.57</v>
      </c>
      <c r="C857" s="12">
        <v>23.84</v>
      </c>
      <c r="D857">
        <v>69963.34</v>
      </c>
      <c r="E857">
        <v>64582</v>
      </c>
      <c r="F857">
        <v>110278.59</v>
      </c>
      <c r="G857">
        <v>101808.6</v>
      </c>
      <c r="H857">
        <f>(1/(1-91/360*VLOOKUP($A857,Tbills!$B$4:$C$974,2,1)/100))^((1)/91)-1</f>
        <v>1.2937801111823077E-4</v>
      </c>
      <c r="I857" s="2">
        <f t="shared" si="125"/>
        <v>45532.338634744105</v>
      </c>
      <c r="L857">
        <f t="shared" si="119"/>
        <v>12962554816.432571</v>
      </c>
      <c r="O857">
        <f t="shared" si="120"/>
        <v>19156484.406366415</v>
      </c>
      <c r="R857">
        <f t="shared" si="121"/>
        <v>14.994794853338197</v>
      </c>
      <c r="U857" s="2">
        <f t="shared" si="122"/>
        <v>197.98852157767658</v>
      </c>
      <c r="X857">
        <f t="shared" si="123"/>
        <v>26.944146754135208</v>
      </c>
      <c r="AB857">
        <f t="shared" si="124"/>
        <v>40334.289720052715</v>
      </c>
      <c r="AE857">
        <f>ROW()</f>
        <v>857</v>
      </c>
      <c r="AF857">
        <f t="shared" si="118"/>
        <v>1.1145134228187921</v>
      </c>
      <c r="AG857">
        <f>AG856*(1-(AG$1+AG$5))^($A857-$A856)*(1+2*(E857/E856-1))</f>
        <v>2396655092.1933537</v>
      </c>
      <c r="AK857">
        <f t="shared" si="126"/>
        <v>9.7284152606786432</v>
      </c>
      <c r="AO857">
        <f>AO856*(1-AO$1+H856)^($A857-$A856)*(2-E857/E856)</f>
        <v>9.328935850920546</v>
      </c>
    </row>
    <row r="858" spans="1:41" x14ac:dyDescent="0.25">
      <c r="A858" s="1">
        <v>39308</v>
      </c>
      <c r="B858" s="12">
        <v>27.68</v>
      </c>
      <c r="C858" s="12">
        <v>24.85</v>
      </c>
      <c r="D858">
        <v>73010.3</v>
      </c>
      <c r="E858">
        <v>67386.25</v>
      </c>
      <c r="F858">
        <v>112606</v>
      </c>
      <c r="G858">
        <v>103944.08</v>
      </c>
      <c r="H858">
        <f>(1/(1-91/360*VLOOKUP($A858,Tbills!$B$4:$C$974,2,1)/100))^((1)/91)-1</f>
        <v>1.2937801111823077E-4</v>
      </c>
      <c r="I858" s="2">
        <f t="shared" si="125"/>
        <v>47514.150188170119</v>
      </c>
      <c r="L858">
        <f t="shared" si="119"/>
        <v>14089448887.763767</v>
      </c>
      <c r="O858">
        <f t="shared" si="120"/>
        <v>20403502.940110561</v>
      </c>
      <c r="R858">
        <f t="shared" si="121"/>
        <v>14.668583168727068</v>
      </c>
      <c r="U858" s="2">
        <f t="shared" si="122"/>
        <v>202.16210450908696</v>
      </c>
      <c r="X858">
        <f t="shared" si="123"/>
        <v>26.381418667587308</v>
      </c>
      <c r="AB858">
        <f t="shared" si="124"/>
        <v>42084.199441167017</v>
      </c>
      <c r="AE858">
        <f>ROW()</f>
        <v>858</v>
      </c>
      <c r="AF858">
        <f t="shared" si="118"/>
        <v>1.1138832997987926</v>
      </c>
      <c r="AG858">
        <f>AG857*(1-(AG$1+AG$5))^($A858-$A857)*(1+2*(E858/E857-1))</f>
        <v>2604700232.007534</v>
      </c>
      <c r="AK858">
        <f t="shared" si="126"/>
        <v>9.3055590428900459</v>
      </c>
      <c r="AO858">
        <f>AO857*(1-AO$1+H857)^($A858-$A857)*(2-E858/E857)</f>
        <v>8.9246835653273742</v>
      </c>
    </row>
    <row r="859" spans="1:41" x14ac:dyDescent="0.25">
      <c r="A859" s="1">
        <v>39309</v>
      </c>
      <c r="B859" s="12">
        <v>30.67</v>
      </c>
      <c r="C859" s="12">
        <v>26.75</v>
      </c>
      <c r="D859">
        <v>76189.759999999995</v>
      </c>
      <c r="E859">
        <v>70312.070000000007</v>
      </c>
      <c r="F859">
        <v>113491.67</v>
      </c>
      <c r="G859">
        <v>104748.17</v>
      </c>
      <c r="H859">
        <f>(1/(1-91/360*VLOOKUP($A859,Tbills!$B$4:$C$974,2,1)/100))^((1)/91)-1</f>
        <v>1.2937801111823077E-4</v>
      </c>
      <c r="I859" s="2">
        <f t="shared" si="125"/>
        <v>49582.092235089112</v>
      </c>
      <c r="L859">
        <f t="shared" si="119"/>
        <v>15314227514.983492</v>
      </c>
      <c r="O859">
        <f t="shared" si="120"/>
        <v>21731609.417741254</v>
      </c>
      <c r="R859">
        <f t="shared" si="121"/>
        <v>14.349489424941021</v>
      </c>
      <c r="U859" s="2">
        <f t="shared" si="122"/>
        <v>203.74718400409739</v>
      </c>
      <c r="X859">
        <f t="shared" si="123"/>
        <v>26.179756013873654</v>
      </c>
      <c r="AB859">
        <f t="shared" si="124"/>
        <v>43909.90759130189</v>
      </c>
      <c r="AE859">
        <f>ROW()</f>
        <v>859</v>
      </c>
      <c r="AF859">
        <f t="shared" si="118"/>
        <v>1.1465420560747663</v>
      </c>
      <c r="AG859">
        <f>AG858*(1-(AG$1+AG$5))^($A859-$A858)*(1+2*(E859/E858-1))</f>
        <v>2830789970.2300882</v>
      </c>
      <c r="AK859">
        <f t="shared" si="126"/>
        <v>8.9011096407048385</v>
      </c>
      <c r="AO859">
        <f>AO858*(1-AO$1+H858)^($A859-$A858)*(2-E859/E858)</f>
        <v>8.5379746189129584</v>
      </c>
    </row>
    <row r="860" spans="1:41" x14ac:dyDescent="0.25">
      <c r="A860" s="1">
        <v>39310</v>
      </c>
      <c r="B860" s="12">
        <v>30.83</v>
      </c>
      <c r="C860" s="12">
        <v>27.09</v>
      </c>
      <c r="D860">
        <v>82194.05</v>
      </c>
      <c r="E860">
        <v>75844.06</v>
      </c>
      <c r="F860">
        <v>115097.23</v>
      </c>
      <c r="G860">
        <v>106216.49</v>
      </c>
      <c r="H860">
        <f>(1/(1-91/360*VLOOKUP($A860,Tbills!$B$4:$C$974,2,1)/100))^((1)/91)-1</f>
        <v>1.2937801111823077E-4</v>
      </c>
      <c r="I860" s="2">
        <f t="shared" si="125"/>
        <v>53488.206245238267</v>
      </c>
      <c r="L860">
        <f t="shared" si="119"/>
        <v>17725494936.139484</v>
      </c>
      <c r="O860">
        <f t="shared" si="120"/>
        <v>24295479.331241935</v>
      </c>
      <c r="R860">
        <f t="shared" si="121"/>
        <v>13.784374054432849</v>
      </c>
      <c r="U860" s="2">
        <f t="shared" si="122"/>
        <v>206.62454510267492</v>
      </c>
      <c r="X860">
        <f t="shared" si="123"/>
        <v>25.815163039771249</v>
      </c>
      <c r="AB860">
        <f t="shared" si="124"/>
        <v>47362.985540546077</v>
      </c>
      <c r="AE860">
        <f>ROW()</f>
        <v>860</v>
      </c>
      <c r="AF860">
        <f t="shared" si="118"/>
        <v>1.1380583241048357</v>
      </c>
      <c r="AG860">
        <f>AG859*(1-(AG$1+AG$5))^($A860-$A859)*(1+2*(E860/E859-1))</f>
        <v>3276119496.849463</v>
      </c>
      <c r="AK860">
        <f t="shared" si="126"/>
        <v>8.2004090989131146</v>
      </c>
      <c r="AO860">
        <f>AO859*(1-AO$1+H859)^($A860-$A859)*(2-E860/E859)</f>
        <v>7.8669534241363666</v>
      </c>
    </row>
    <row r="861" spans="1:41" x14ac:dyDescent="0.25">
      <c r="A861" s="1">
        <v>39311</v>
      </c>
      <c r="B861" s="12">
        <v>29.99</v>
      </c>
      <c r="C861" s="12">
        <v>26.25</v>
      </c>
      <c r="D861">
        <v>79971.88</v>
      </c>
      <c r="E861">
        <v>73783.75</v>
      </c>
      <c r="F861">
        <v>115204.35</v>
      </c>
      <c r="G861">
        <v>106301.6</v>
      </c>
      <c r="H861">
        <f>(1/(1-91/360*VLOOKUP($A861,Tbills!$B$4:$C$974,2,1)/100))^((1)/91)-1</f>
        <v>1.2937801111823077E-4</v>
      </c>
      <c r="I861" s="2">
        <f t="shared" si="125"/>
        <v>52040.848568680347</v>
      </c>
      <c r="L861">
        <f t="shared" si="119"/>
        <v>16763876879.47452</v>
      </c>
      <c r="O861">
        <f t="shared" si="120"/>
        <v>23304710.987975467</v>
      </c>
      <c r="R861">
        <f t="shared" si="121"/>
        <v>13.970969277355035</v>
      </c>
      <c r="U861" s="2">
        <f t="shared" si="122"/>
        <v>206.81180585463503</v>
      </c>
      <c r="X861">
        <f t="shared" si="123"/>
        <v>25.796860855020288</v>
      </c>
      <c r="AB861">
        <f t="shared" si="124"/>
        <v>46074.759768732656</v>
      </c>
      <c r="AE861">
        <f>ROW()</f>
        <v>861</v>
      </c>
      <c r="AF861">
        <f t="shared" si="118"/>
        <v>1.1424761904761904</v>
      </c>
      <c r="AG861">
        <f>AG860*(1-(AG$1+AG$5))^($A861-$A860)*(1+2*(E861/E860-1))</f>
        <v>3098022994.0791411</v>
      </c>
      <c r="AK861">
        <f t="shared" si="126"/>
        <v>8.4227815605133625</v>
      </c>
      <c r="AO861">
        <f>AO860*(1-AO$1+H860)^($A861-$A860)*(2-E861/E860)</f>
        <v>8.0814064336546565</v>
      </c>
    </row>
    <row r="862" spans="1:41" x14ac:dyDescent="0.25">
      <c r="A862" s="1">
        <v>39314</v>
      </c>
      <c r="B862" s="12">
        <v>26.33</v>
      </c>
      <c r="C862" s="12">
        <v>23.36</v>
      </c>
      <c r="D862">
        <v>73556.88</v>
      </c>
      <c r="E862">
        <v>67836.490000000005</v>
      </c>
      <c r="F862">
        <v>111636.24</v>
      </c>
      <c r="G862">
        <v>102967.96</v>
      </c>
      <c r="H862">
        <f>(1/(1-91/360*VLOOKUP($A862,Tbills!$B$4:$C$974,2,1)/100))^((1)/91)-1</f>
        <v>7.9456365113639293E-5</v>
      </c>
      <c r="I862" s="2">
        <f t="shared" si="125"/>
        <v>47862.854318505786</v>
      </c>
      <c r="L862">
        <f t="shared" si="119"/>
        <v>14062853159.01045</v>
      </c>
      <c r="O862">
        <f t="shared" si="120"/>
        <v>20484963.067388881</v>
      </c>
      <c r="R862">
        <f t="shared" si="121"/>
        <v>14.532055807500877</v>
      </c>
      <c r="U862" s="2">
        <f t="shared" si="122"/>
        <v>200.39176952858099</v>
      </c>
      <c r="X862">
        <f t="shared" si="123"/>
        <v>26.609245708730644</v>
      </c>
      <c r="AB862">
        <f t="shared" si="124"/>
        <v>42356.522601555822</v>
      </c>
      <c r="AE862">
        <f>ROW()</f>
        <v>862</v>
      </c>
      <c r="AF862">
        <f t="shared" si="118"/>
        <v>1.127140410958904</v>
      </c>
      <c r="AG862">
        <f>AG861*(1-(AG$1+AG$5))^($A862-$A861)*(1+2*(E862/E861-1))</f>
        <v>2598334656.798377</v>
      </c>
      <c r="AK862">
        <f t="shared" si="126"/>
        <v>9.1004191468210642</v>
      </c>
      <c r="AO862">
        <f>AO861*(1-AO$1+H861)^($A862-$A861)*(2-E862/E861)</f>
        <v>8.7352202665034699</v>
      </c>
    </row>
    <row r="863" spans="1:41" x14ac:dyDescent="0.25">
      <c r="A863" s="1">
        <v>39315</v>
      </c>
      <c r="B863" s="12">
        <v>25.25</v>
      </c>
      <c r="C863" s="12">
        <v>22.94</v>
      </c>
      <c r="D863">
        <v>71703.23</v>
      </c>
      <c r="E863">
        <v>66121.600000000006</v>
      </c>
      <c r="F863">
        <v>109781.39</v>
      </c>
      <c r="G863">
        <v>101248.95</v>
      </c>
      <c r="H863">
        <f>(1/(1-91/360*VLOOKUP($A863,Tbills!$B$4:$C$974,2,1)/100))^((1)/91)-1</f>
        <v>7.9456365113639293E-5</v>
      </c>
      <c r="I863" s="2">
        <f t="shared" si="125"/>
        <v>46655.561916069804</v>
      </c>
      <c r="L863">
        <f t="shared" si="119"/>
        <v>13352299443.179525</v>
      </c>
      <c r="O863">
        <f t="shared" si="120"/>
        <v>19707516.588218786</v>
      </c>
      <c r="R863">
        <f t="shared" si="121"/>
        <v>14.715073997043634</v>
      </c>
      <c r="U863" s="2">
        <f t="shared" si="122"/>
        <v>197.05743029715529</v>
      </c>
      <c r="X863">
        <f t="shared" si="123"/>
        <v>27.054625667988368</v>
      </c>
      <c r="AB863">
        <f t="shared" si="124"/>
        <v>41284.32056282767</v>
      </c>
      <c r="AE863">
        <f>ROW()</f>
        <v>863</v>
      </c>
      <c r="AF863">
        <f t="shared" si="118"/>
        <v>1.1006974716652136</v>
      </c>
      <c r="AG863">
        <f>AG862*(1-(AG$1+AG$5))^($A863-$A862)*(1+2*(E863/E862-1))</f>
        <v>2466880984.7224827</v>
      </c>
      <c r="AK863">
        <f t="shared" si="126"/>
        <v>9.3300409636470807</v>
      </c>
      <c r="AO863">
        <f>AO862*(1-AO$1+H862)^($A863-$A862)*(2-E863/E862)</f>
        <v>8.9564248781612754</v>
      </c>
    </row>
    <row r="864" spans="1:41" x14ac:dyDescent="0.25">
      <c r="A864" s="1">
        <v>39316</v>
      </c>
      <c r="B864" s="12">
        <v>22.89</v>
      </c>
      <c r="C864" s="12">
        <v>21.38</v>
      </c>
      <c r="D864">
        <v>68251.539999999994</v>
      </c>
      <c r="E864">
        <v>62933.35</v>
      </c>
      <c r="F864">
        <v>106889.52</v>
      </c>
      <c r="G864">
        <v>98573.8</v>
      </c>
      <c r="H864">
        <f>(1/(1-91/360*VLOOKUP($A864,Tbills!$B$4:$C$974,2,1)/100))^((1)/91)-1</f>
        <v>7.9456365113639293E-5</v>
      </c>
      <c r="I864" s="2">
        <f t="shared" si="125"/>
        <v>44408.547640344987</v>
      </c>
      <c r="L864">
        <f t="shared" si="119"/>
        <v>12065070847.872246</v>
      </c>
      <c r="O864">
        <f t="shared" si="120"/>
        <v>18281515.538282048</v>
      </c>
      <c r="R864">
        <f t="shared" si="121"/>
        <v>15.069158331081445</v>
      </c>
      <c r="U864" s="2">
        <f t="shared" si="122"/>
        <v>191.86184959777512</v>
      </c>
      <c r="X864">
        <f t="shared" si="123"/>
        <v>27.770629062197472</v>
      </c>
      <c r="AB864">
        <f t="shared" si="124"/>
        <v>39292.304035906243</v>
      </c>
      <c r="AE864">
        <f>ROW()</f>
        <v>864</v>
      </c>
      <c r="AF864">
        <f t="shared" si="118"/>
        <v>1.0706267539756782</v>
      </c>
      <c r="AG864">
        <f>AG863*(1-(AG$1+AG$5))^($A864-$A863)*(1+2*(E864/E863-1))</f>
        <v>2228909833.998517</v>
      </c>
      <c r="AK864">
        <f t="shared" si="126"/>
        <v>9.7794611911856144</v>
      </c>
      <c r="AO864">
        <f>AO863*(1-AO$1+H863)^($A864-$A863)*(2-E864/E863)</f>
        <v>9.3886843167421592</v>
      </c>
    </row>
    <row r="865" spans="1:41" x14ac:dyDescent="0.25">
      <c r="A865" s="1">
        <v>39317</v>
      </c>
      <c r="B865" s="12">
        <v>22.62</v>
      </c>
      <c r="C865" s="12">
        <v>21.27</v>
      </c>
      <c r="D865">
        <v>69452.83</v>
      </c>
      <c r="E865">
        <v>64036.03</v>
      </c>
      <c r="F865">
        <v>106933.64</v>
      </c>
      <c r="G865">
        <v>98606.65</v>
      </c>
      <c r="H865">
        <f>(1/(1-91/360*VLOOKUP($A865,Tbills!$B$4:$C$974,2,1)/100))^((1)/91)-1</f>
        <v>7.9456365113639293E-5</v>
      </c>
      <c r="I865" s="2">
        <f t="shared" si="125"/>
        <v>45189.077105211589</v>
      </c>
      <c r="L865">
        <f t="shared" si="119"/>
        <v>12488292280.134037</v>
      </c>
      <c r="O865">
        <f t="shared" si="120"/>
        <v>18761359.730658978</v>
      </c>
      <c r="R865">
        <f t="shared" si="121"/>
        <v>14.936466762756856</v>
      </c>
      <c r="U865" s="2">
        <f t="shared" si="122"/>
        <v>191.93636279424439</v>
      </c>
      <c r="X865">
        <f t="shared" si="123"/>
        <v>27.762553448196993</v>
      </c>
      <c r="AB865">
        <f t="shared" si="124"/>
        <v>39979.366032448073</v>
      </c>
      <c r="AE865">
        <f>ROW()</f>
        <v>865</v>
      </c>
      <c r="AF865">
        <f t="shared" si="118"/>
        <v>1.0634696755994359</v>
      </c>
      <c r="AG865">
        <f>AG864*(1-(AG$1+AG$5))^($A865-$A864)*(1+2*(E865/E864-1))</f>
        <v>2306939303.9743648</v>
      </c>
      <c r="AK865">
        <f t="shared" si="126"/>
        <v>9.6076639007453934</v>
      </c>
      <c r="AO865">
        <f>AO864*(1-AO$1+H864)^($A865-$A864)*(2-E865/E864)</f>
        <v>9.2245732344087461</v>
      </c>
    </row>
    <row r="866" spans="1:41" x14ac:dyDescent="0.25">
      <c r="A866" s="1">
        <v>39318</v>
      </c>
      <c r="B866" s="12">
        <v>20.72</v>
      </c>
      <c r="C866" s="12">
        <v>20.46</v>
      </c>
      <c r="D866">
        <v>66858.880000000005</v>
      </c>
      <c r="E866">
        <v>61639.3</v>
      </c>
      <c r="F866">
        <v>104512.97</v>
      </c>
      <c r="G866">
        <v>96366.65</v>
      </c>
      <c r="H866">
        <f>(1/(1-91/360*VLOOKUP($A866,Tbills!$B$4:$C$974,2,1)/100))^((1)/91)-1</f>
        <v>7.9456365113639293E-5</v>
      </c>
      <c r="I866" s="2">
        <f t="shared" si="125"/>
        <v>43500.278010999857</v>
      </c>
      <c r="L866">
        <f t="shared" si="119"/>
        <v>11553868497.331661</v>
      </c>
      <c r="O866">
        <f t="shared" si="120"/>
        <v>17707467.363166645</v>
      </c>
      <c r="R866">
        <f t="shared" si="121"/>
        <v>15.215298727622317</v>
      </c>
      <c r="U866" s="2">
        <f t="shared" si="122"/>
        <v>187.58690152411526</v>
      </c>
      <c r="X866">
        <f t="shared" si="123"/>
        <v>28.39442792858263</v>
      </c>
      <c r="AB866">
        <f t="shared" si="124"/>
        <v>38481.683183373352</v>
      </c>
      <c r="AE866">
        <f>ROW()</f>
        <v>866</v>
      </c>
      <c r="AF866">
        <f t="shared" si="118"/>
        <v>1.0127077223851417</v>
      </c>
      <c r="AG866">
        <f>AG865*(1-(AG$1+AG$5))^($A866-$A865)*(1+2*(E866/E865-1))</f>
        <v>2134179892.8341675</v>
      </c>
      <c r="AK866">
        <f t="shared" si="126"/>
        <v>9.9667937367717538</v>
      </c>
      <c r="AO866">
        <f>AO865*(1-AO$1+H865)^($A866-$A865)*(2-E866/E865)</f>
        <v>9.5702354756781158</v>
      </c>
    </row>
    <row r="867" spans="1:41" x14ac:dyDescent="0.25">
      <c r="A867" s="1">
        <v>39321</v>
      </c>
      <c r="B867" s="12">
        <v>22.72</v>
      </c>
      <c r="C867" s="12">
        <v>21.65</v>
      </c>
      <c r="D867">
        <v>70030.12</v>
      </c>
      <c r="E867">
        <v>64548.27</v>
      </c>
      <c r="F867">
        <v>105816.97</v>
      </c>
      <c r="G867">
        <v>97546.04</v>
      </c>
      <c r="H867">
        <f>(1/(1-91/360*VLOOKUP($A867,Tbills!$B$4:$C$974,2,1)/100))^((1)/91)-1</f>
        <v>1.2853473289475836E-4</v>
      </c>
      <c r="I867" s="2">
        <f t="shared" si="125"/>
        <v>45560.243508027786</v>
      </c>
      <c r="L867">
        <f t="shared" si="119"/>
        <v>12647563078.582533</v>
      </c>
      <c r="O867">
        <f t="shared" si="120"/>
        <v>18959064.737066299</v>
      </c>
      <c r="R867">
        <f t="shared" si="121"/>
        <v>14.854252995617141</v>
      </c>
      <c r="U867" s="2">
        <f t="shared" si="122"/>
        <v>189.91351536788682</v>
      </c>
      <c r="X867">
        <f t="shared" si="123"/>
        <v>28.054624392341715</v>
      </c>
      <c r="AB867">
        <f t="shared" si="124"/>
        <v>40293.551009619252</v>
      </c>
      <c r="AE867">
        <f>ROW()</f>
        <v>867</v>
      </c>
      <c r="AF867">
        <f t="shared" si="118"/>
        <v>1.0494226327944574</v>
      </c>
      <c r="AG867">
        <f>AG866*(1-(AG$1+AG$5))^($A867-$A866)*(1+2*(E867/E866-1))</f>
        <v>2335382318.832119</v>
      </c>
      <c r="AK867">
        <f t="shared" si="126"/>
        <v>9.4950997164246278</v>
      </c>
      <c r="AO867">
        <f>AO866*(1-AO$1+H866)^($A867-$A866)*(2-E867/E866)</f>
        <v>9.119745085865663</v>
      </c>
    </row>
    <row r="868" spans="1:41" x14ac:dyDescent="0.25">
      <c r="A868" s="1">
        <v>39322</v>
      </c>
      <c r="B868" s="12">
        <v>26.3</v>
      </c>
      <c r="C868" s="12">
        <v>25.04</v>
      </c>
      <c r="D868">
        <v>75858.990000000005</v>
      </c>
      <c r="E868">
        <v>69912.570000000007</v>
      </c>
      <c r="F868">
        <v>110125.39</v>
      </c>
      <c r="G868">
        <v>101505.17</v>
      </c>
      <c r="H868">
        <f>(1/(1-91/360*VLOOKUP($A868,Tbills!$B$4:$C$974,2,1)/100))^((1)/91)-1</f>
        <v>1.2853473289475836E-4</v>
      </c>
      <c r="I868" s="2">
        <f t="shared" si="125"/>
        <v>49351.19036391133</v>
      </c>
      <c r="L868">
        <f t="shared" si="119"/>
        <v>14750949899.649679</v>
      </c>
      <c r="O868">
        <f t="shared" si="120"/>
        <v>21321742.870585311</v>
      </c>
      <c r="R868">
        <f t="shared" si="121"/>
        <v>14.236376213209203</v>
      </c>
      <c r="U868" s="2">
        <f t="shared" si="122"/>
        <v>197.64117212047896</v>
      </c>
      <c r="X868">
        <f t="shared" si="123"/>
        <v>26.918427161904333</v>
      </c>
      <c r="AB868">
        <f t="shared" si="124"/>
        <v>43640.634982432246</v>
      </c>
      <c r="AE868">
        <f>ROW()</f>
        <v>868</v>
      </c>
      <c r="AF868">
        <f t="shared" si="118"/>
        <v>1.0503194888178915</v>
      </c>
      <c r="AG868">
        <f>AG867*(1-(AG$1+AG$5))^($A868-$A867)*(1+2*(E868/E867-1))</f>
        <v>2723455593.569066</v>
      </c>
      <c r="AK868">
        <f t="shared" si="126"/>
        <v>8.7056016124321474</v>
      </c>
      <c r="AO868">
        <f>AO867*(1-AO$1+H867)^($A868-$A867)*(2-E868/E867)</f>
        <v>8.3626119207985639</v>
      </c>
    </row>
    <row r="869" spans="1:41" x14ac:dyDescent="0.25">
      <c r="A869" s="1">
        <v>39323</v>
      </c>
      <c r="B869" s="12">
        <v>23.81</v>
      </c>
      <c r="C869" s="12">
        <v>23.26</v>
      </c>
      <c r="D869">
        <v>72842.320000000007</v>
      </c>
      <c r="E869">
        <v>67123.39</v>
      </c>
      <c r="F869">
        <v>109405.69</v>
      </c>
      <c r="G869">
        <v>100828.76</v>
      </c>
      <c r="H869">
        <f>(1/(1-91/360*VLOOKUP($A869,Tbills!$B$4:$C$974,2,1)/100))^((1)/91)-1</f>
        <v>1.2853473289475836E-4</v>
      </c>
      <c r="I869" s="2">
        <f t="shared" si="125"/>
        <v>47387.495476746459</v>
      </c>
      <c r="L869">
        <f t="shared" si="119"/>
        <v>13575095111.377087</v>
      </c>
      <c r="O869">
        <f t="shared" si="120"/>
        <v>20045112.713782694</v>
      </c>
      <c r="R869">
        <f t="shared" si="121"/>
        <v>14.51970176267093</v>
      </c>
      <c r="U869" s="2">
        <f t="shared" si="122"/>
        <v>196.34474448461475</v>
      </c>
      <c r="X869">
        <f t="shared" si="123"/>
        <v>27.100286898206953</v>
      </c>
      <c r="AB869">
        <f t="shared" si="124"/>
        <v>41898.119771291764</v>
      </c>
      <c r="AE869">
        <f>ROW()</f>
        <v>869</v>
      </c>
      <c r="AF869">
        <f t="shared" si="118"/>
        <v>1.0236457437661219</v>
      </c>
      <c r="AG869">
        <f>AG868*(1-(AG$1+AG$5))^($A869-$A868)*(1+2*(E869/E868-1))</f>
        <v>2506065214.0150609</v>
      </c>
      <c r="AK869">
        <f t="shared" si="126"/>
        <v>9.0524921900525683</v>
      </c>
      <c r="AO869">
        <f>AO868*(1-AO$1+H868)^($A869-$A868)*(2-E869/E868)</f>
        <v>8.6970366060043016</v>
      </c>
    </row>
    <row r="870" spans="1:41" x14ac:dyDescent="0.25">
      <c r="A870" s="1">
        <v>39324</v>
      </c>
      <c r="B870" s="12">
        <v>25.06</v>
      </c>
      <c r="C870" s="12">
        <v>23.64</v>
      </c>
      <c r="D870">
        <v>73543.199999999997</v>
      </c>
      <c r="E870">
        <v>67760.62</v>
      </c>
      <c r="F870">
        <v>110400.34</v>
      </c>
      <c r="G870">
        <v>101732.48</v>
      </c>
      <c r="H870">
        <f>(1/(1-91/360*VLOOKUP($A870,Tbills!$B$4:$C$974,2,1)/100))^((1)/91)-1</f>
        <v>1.2853473289475836E-4</v>
      </c>
      <c r="I870" s="2">
        <f t="shared" si="125"/>
        <v>47842.285637648456</v>
      </c>
      <c r="L870">
        <f t="shared" si="119"/>
        <v>13833995735.099571</v>
      </c>
      <c r="O870">
        <f t="shared" si="120"/>
        <v>20329872.37395706</v>
      </c>
      <c r="R870">
        <f t="shared" si="121"/>
        <v>14.450127752290893</v>
      </c>
      <c r="U870" s="2">
        <f t="shared" si="122"/>
        <v>198.12496038728221</v>
      </c>
      <c r="X870">
        <f t="shared" si="123"/>
        <v>26.859847976071798</v>
      </c>
      <c r="AB870">
        <f t="shared" si="124"/>
        <v>42294.401239673993</v>
      </c>
      <c r="AE870">
        <f>ROW()</f>
        <v>870</v>
      </c>
      <c r="AF870">
        <f t="shared" si="118"/>
        <v>1.0600676818950929</v>
      </c>
      <c r="AG870">
        <f>AG869*(1-(AG$1+AG$5))^($A870-$A869)*(1+2*(E870/E869-1))</f>
        <v>2553561379.0364423</v>
      </c>
      <c r="AK870">
        <f t="shared" si="126"/>
        <v>8.9661355312567803</v>
      </c>
      <c r="AO870">
        <f>AO869*(1-AO$1+H869)^($A870-$A869)*(2-E870/E869)</f>
        <v>8.6152606952249151</v>
      </c>
    </row>
    <row r="871" spans="1:41" x14ac:dyDescent="0.25">
      <c r="A871" s="1">
        <v>39325</v>
      </c>
      <c r="B871" s="12">
        <v>23.38</v>
      </c>
      <c r="C871" s="12">
        <v>22.68</v>
      </c>
      <c r="D871">
        <v>71305.84</v>
      </c>
      <c r="E871">
        <v>65690.47</v>
      </c>
      <c r="F871">
        <v>109403.18</v>
      </c>
      <c r="G871">
        <v>100800.53</v>
      </c>
      <c r="H871">
        <f>(1/(1-91/360*VLOOKUP($A871,Tbills!$B$4:$C$974,2,1)/100))^((1)/91)-1</f>
        <v>1.2853473289475836E-4</v>
      </c>
      <c r="I871" s="2">
        <f t="shared" si="125"/>
        <v>46385.67783278846</v>
      </c>
      <c r="L871">
        <f t="shared" si="119"/>
        <v>12989795187.202032</v>
      </c>
      <c r="O871">
        <f t="shared" si="120"/>
        <v>19397573.899819449</v>
      </c>
      <c r="R871">
        <f t="shared" si="121"/>
        <v>14.670196974186394</v>
      </c>
      <c r="U871" s="2">
        <f t="shared" si="122"/>
        <v>196.33066508522651</v>
      </c>
      <c r="X871">
        <f t="shared" si="123"/>
        <v>27.108386936181532</v>
      </c>
      <c r="AB871">
        <f t="shared" si="124"/>
        <v>41000.838376649357</v>
      </c>
      <c r="AE871">
        <f>ROW()</f>
        <v>871</v>
      </c>
      <c r="AF871">
        <f t="shared" si="118"/>
        <v>1.0308641975308641</v>
      </c>
      <c r="AG871">
        <f>AG870*(1-(AG$1+AG$5))^($A871-$A870)*(1+2*(E871/E870-1))</f>
        <v>2397453232.4036088</v>
      </c>
      <c r="AK871">
        <f t="shared" si="126"/>
        <v>9.2396289568233243</v>
      </c>
      <c r="AO871">
        <f>AO870*(1-AO$1+H870)^($A871-$A870)*(2-E871/E870)</f>
        <v>8.8792777364870012</v>
      </c>
    </row>
    <row r="872" spans="1:41" x14ac:dyDescent="0.25">
      <c r="A872" s="1">
        <v>39329</v>
      </c>
      <c r="B872" s="12">
        <v>22.78</v>
      </c>
      <c r="C872" s="12">
        <v>22.02</v>
      </c>
      <c r="D872">
        <v>68640.53</v>
      </c>
      <c r="E872">
        <v>63201.27</v>
      </c>
      <c r="F872">
        <v>107099.33</v>
      </c>
      <c r="G872">
        <v>98626</v>
      </c>
      <c r="H872">
        <f>(1/(1-91/360*VLOOKUP($A872,Tbills!$B$4:$C$974,2,1)/100))^((1)/91)-1</f>
        <v>1.2150995710524803E-4</v>
      </c>
      <c r="I872" s="2">
        <f t="shared" si="125"/>
        <v>44647.492817749822</v>
      </c>
      <c r="L872">
        <f t="shared" si="119"/>
        <v>12009018789.004721</v>
      </c>
      <c r="O872">
        <f t="shared" si="120"/>
        <v>18292563.530460071</v>
      </c>
      <c r="R872">
        <f t="shared" si="121"/>
        <v>14.945442089525514</v>
      </c>
      <c r="U872" s="2">
        <f t="shared" si="122"/>
        <v>192.17752100926359</v>
      </c>
      <c r="X872">
        <f t="shared" si="123"/>
        <v>27.702549559285181</v>
      </c>
      <c r="AB872">
        <f t="shared" si="124"/>
        <v>39441.698189009156</v>
      </c>
      <c r="AE872">
        <f>ROW()</f>
        <v>872</v>
      </c>
      <c r="AF872">
        <f t="shared" si="118"/>
        <v>1.0345140781108084</v>
      </c>
      <c r="AG872">
        <f>AG871*(1-(AG$1+AG$5))^($A872-$A871)*(1+2*(E872/E871-1))</f>
        <v>2215461839.9065127</v>
      </c>
      <c r="AK872">
        <f t="shared" si="126"/>
        <v>9.5879584960425159</v>
      </c>
      <c r="AO872">
        <f>AO871*(1-AO$1+H871)^($A872-$A871)*(2-E872/E871)</f>
        <v>9.2191142032406805</v>
      </c>
    </row>
    <row r="873" spans="1:41" x14ac:dyDescent="0.25">
      <c r="A873" s="1">
        <v>39330</v>
      </c>
      <c r="B873" s="12">
        <v>24.58</v>
      </c>
      <c r="C873" s="12">
        <v>23.36</v>
      </c>
      <c r="D873">
        <v>72610.86</v>
      </c>
      <c r="E873">
        <v>66849.3</v>
      </c>
      <c r="F873">
        <v>108580.24</v>
      </c>
      <c r="G873">
        <v>99977.76</v>
      </c>
      <c r="H873">
        <f>(1/(1-91/360*VLOOKUP($A873,Tbills!$B$4:$C$974,2,1)/100))^((1)/91)-1</f>
        <v>1.2150995710524803E-4</v>
      </c>
      <c r="I873" s="2">
        <f t="shared" si="125"/>
        <v>47228.857374010353</v>
      </c>
      <c r="L873">
        <f t="shared" si="119"/>
        <v>13396382069.575403</v>
      </c>
      <c r="O873">
        <f t="shared" si="120"/>
        <v>19875686.752745513</v>
      </c>
      <c r="R873">
        <f t="shared" si="121"/>
        <v>14.513454282938952</v>
      </c>
      <c r="U873" s="2">
        <f t="shared" si="122"/>
        <v>194.83009417313619</v>
      </c>
      <c r="X873">
        <f t="shared" si="123"/>
        <v>27.325170077812775</v>
      </c>
      <c r="AB873">
        <f t="shared" si="124"/>
        <v>41716.851383890455</v>
      </c>
      <c r="AE873">
        <f>ROW()</f>
        <v>873</v>
      </c>
      <c r="AF873">
        <f t="shared" si="118"/>
        <v>1.0522260273972601</v>
      </c>
      <c r="AG873">
        <f>AG872*(1-(AG$1+AG$5))^($A873-$A872)*(1+2*(E873/E872-1))</f>
        <v>2471135172.4194813</v>
      </c>
      <c r="AK873">
        <f t="shared" si="126"/>
        <v>9.0341127509632209</v>
      </c>
      <c r="AO873">
        <f>AO872*(1-AO$1+H872)^($A873-$A872)*(2-E873/E872)</f>
        <v>8.687713500011423</v>
      </c>
    </row>
    <row r="874" spans="1:41" x14ac:dyDescent="0.25">
      <c r="A874" s="1">
        <v>39331</v>
      </c>
      <c r="B874" s="12">
        <v>23.99</v>
      </c>
      <c r="C874" s="12">
        <v>23.2</v>
      </c>
      <c r="D874">
        <v>72081.63</v>
      </c>
      <c r="E874">
        <v>66353.94</v>
      </c>
      <c r="F874">
        <v>108254.48</v>
      </c>
      <c r="G874">
        <v>99665.66</v>
      </c>
      <c r="H874">
        <f>(1/(1-91/360*VLOOKUP($A874,Tbills!$B$4:$C$974,2,1)/100))^((1)/91)-1</f>
        <v>1.2150995710524803E-4</v>
      </c>
      <c r="I874" s="2">
        <f t="shared" si="125"/>
        <v>46883.482894873778</v>
      </c>
      <c r="L874">
        <f t="shared" si="119"/>
        <v>13198852061.867661</v>
      </c>
      <c r="O874">
        <f t="shared" si="120"/>
        <v>19654103.173539128</v>
      </c>
      <c r="R874">
        <f t="shared" si="121"/>
        <v>14.566568838457702</v>
      </c>
      <c r="U874" s="2">
        <f t="shared" si="122"/>
        <v>194.24083289688843</v>
      </c>
      <c r="X874">
        <f t="shared" si="123"/>
        <v>27.412787737735769</v>
      </c>
      <c r="AB874">
        <f t="shared" si="124"/>
        <v>41406.28166049382</v>
      </c>
      <c r="AE874">
        <f>ROW()</f>
        <v>874</v>
      </c>
      <c r="AF874">
        <f t="shared" si="118"/>
        <v>1.034051724137931</v>
      </c>
      <c r="AG874">
        <f>AG873*(1-(AG$1+AG$5))^($A874-$A873)*(1+2*(E874/E873-1))</f>
        <v>2434430415.0493741</v>
      </c>
      <c r="AK874">
        <f t="shared" si="126"/>
        <v>9.1006325453188435</v>
      </c>
      <c r="AO874">
        <f>AO873*(1-AO$1+H873)^($A874-$A873)*(2-E874/E873)</f>
        <v>8.7528300847565621</v>
      </c>
    </row>
    <row r="875" spans="1:41" x14ac:dyDescent="0.25">
      <c r="A875" s="1">
        <v>39332</v>
      </c>
      <c r="B875" s="12">
        <v>26.23</v>
      </c>
      <c r="C875" s="12">
        <v>24.81</v>
      </c>
      <c r="D875">
        <v>76657.740000000005</v>
      </c>
      <c r="E875">
        <v>70558.37</v>
      </c>
      <c r="F875">
        <v>110779.18</v>
      </c>
      <c r="G875">
        <v>101977.94</v>
      </c>
      <c r="H875">
        <f>(1/(1-91/360*VLOOKUP($A875,Tbills!$B$4:$C$974,2,1)/100))^((1)/91)-1</f>
        <v>1.2150995710524803E-4</v>
      </c>
      <c r="I875" s="2">
        <f t="shared" si="125"/>
        <v>49858.670065755854</v>
      </c>
      <c r="L875">
        <f t="shared" si="119"/>
        <v>14872642572.586042</v>
      </c>
      <c r="O875">
        <f t="shared" si="120"/>
        <v>21521412.442818131</v>
      </c>
      <c r="R875">
        <f t="shared" si="121"/>
        <v>14.104435488916957</v>
      </c>
      <c r="U875" s="2">
        <f t="shared" si="122"/>
        <v>198.76605115327874</v>
      </c>
      <c r="X875">
        <f t="shared" si="123"/>
        <v>26.779064244385676</v>
      </c>
      <c r="AB875">
        <f t="shared" si="124"/>
        <v>44028.401048253261</v>
      </c>
      <c r="AE875">
        <f>ROW()</f>
        <v>875</v>
      </c>
      <c r="AF875">
        <f t="shared" si="118"/>
        <v>1.0572349858927852</v>
      </c>
      <c r="AG875">
        <f>AG874*(1-(AG$1+AG$5))^($A875-$A874)*(1+2*(E875/E874-1))</f>
        <v>2742846934.4949422</v>
      </c>
      <c r="AK875">
        <f t="shared" si="126"/>
        <v>8.5235859449303106</v>
      </c>
      <c r="AO875">
        <f>AO874*(1-AO$1+H874)^($A875-$A874)*(2-E875/E874)</f>
        <v>8.1989114799474958</v>
      </c>
    </row>
    <row r="876" spans="1:41" x14ac:dyDescent="0.25">
      <c r="A876" s="1">
        <v>39335</v>
      </c>
      <c r="B876" s="12">
        <v>27.38</v>
      </c>
      <c r="C876" s="12">
        <v>25.4</v>
      </c>
      <c r="D876">
        <v>78817.38</v>
      </c>
      <c r="E876">
        <v>72520.45</v>
      </c>
      <c r="F876">
        <v>111508.86</v>
      </c>
      <c r="G876">
        <v>102612.47</v>
      </c>
      <c r="H876">
        <f>(1/(1-91/360*VLOOKUP($A876,Tbills!$B$4:$C$974,2,1)/100))^((1)/91)-1</f>
        <v>1.0607141059626457E-4</v>
      </c>
      <c r="I876" s="2">
        <f t="shared" si="125"/>
        <v>51259.56347596697</v>
      </c>
      <c r="L876">
        <f t="shared" si="119"/>
        <v>15702663369.109627</v>
      </c>
      <c r="O876">
        <f t="shared" si="120"/>
        <v>22416843.922440812</v>
      </c>
      <c r="R876">
        <f t="shared" si="121"/>
        <v>13.906442020148484</v>
      </c>
      <c r="U876" s="2">
        <f t="shared" si="122"/>
        <v>200.06064754856078</v>
      </c>
      <c r="X876">
        <f t="shared" si="123"/>
        <v>26.617954750139276</v>
      </c>
      <c r="AB876">
        <f t="shared" si="124"/>
        <v>45248.005311679983</v>
      </c>
      <c r="AE876">
        <f>ROW()</f>
        <v>876</v>
      </c>
      <c r="AF876">
        <f t="shared" si="118"/>
        <v>1.0779527559055118</v>
      </c>
      <c r="AG876">
        <f>AG875*(1-(AG$1+AG$5))^($A876-$A875)*(1+2*(E876/E875-1))</f>
        <v>2895099851.0590229</v>
      </c>
      <c r="AK876">
        <f t="shared" si="126"/>
        <v>8.2854051364721464</v>
      </c>
      <c r="AO876">
        <f>AO875*(1-AO$1+H875)^($A876-$A875)*(2-E876/E875)</f>
        <v>7.9729383446617543</v>
      </c>
    </row>
    <row r="877" spans="1:41" x14ac:dyDescent="0.25">
      <c r="A877" s="1">
        <v>39336</v>
      </c>
      <c r="B877" s="12">
        <v>25.27</v>
      </c>
      <c r="C877" s="12">
        <v>23.94</v>
      </c>
      <c r="D877">
        <v>74908.06</v>
      </c>
      <c r="E877">
        <v>68915.759999999995</v>
      </c>
      <c r="F877">
        <v>109521.29</v>
      </c>
      <c r="G877">
        <v>100772.59</v>
      </c>
      <c r="H877">
        <f>(1/(1-91/360*VLOOKUP($A877,Tbills!$B$4:$C$974,2,1)/100))^((1)/91)-1</f>
        <v>1.0607141059626457E-4</v>
      </c>
      <c r="I877" s="2">
        <f t="shared" si="125"/>
        <v>48715.915570170648</v>
      </c>
      <c r="L877">
        <f t="shared" si="119"/>
        <v>14142495916.85568</v>
      </c>
      <c r="O877">
        <f t="shared" si="120"/>
        <v>20744772.688902654</v>
      </c>
      <c r="R877">
        <f t="shared" si="121"/>
        <v>14.25141345113834</v>
      </c>
      <c r="U877" s="2">
        <f t="shared" si="122"/>
        <v>196.4899105951587</v>
      </c>
      <c r="X877">
        <f t="shared" si="123"/>
        <v>27.097096519774357</v>
      </c>
      <c r="AB877">
        <f t="shared" si="124"/>
        <v>42997.415968681387</v>
      </c>
      <c r="AE877">
        <f>ROW()</f>
        <v>877</v>
      </c>
      <c r="AF877">
        <f t="shared" si="118"/>
        <v>1.0555555555555556</v>
      </c>
      <c r="AG877">
        <f>AG876*(1-(AG$1+AG$5))^($A877-$A876)*(1+2*(E877/E876-1))</f>
        <v>2607205239.6640615</v>
      </c>
      <c r="AK877">
        <f t="shared" si="126"/>
        <v>8.6968330948784658</v>
      </c>
      <c r="AO877">
        <f>AO876*(1-AO$1+H876)^($A877-$A876)*(2-E877/E876)</f>
        <v>8.3698181449138644</v>
      </c>
    </row>
    <row r="878" spans="1:41" x14ac:dyDescent="0.25">
      <c r="A878" s="1">
        <v>39337</v>
      </c>
      <c r="B878" s="12">
        <v>24.96</v>
      </c>
      <c r="C878" s="12">
        <v>23.74</v>
      </c>
      <c r="D878">
        <v>75456.78</v>
      </c>
      <c r="E878">
        <v>69413.279999999999</v>
      </c>
      <c r="F878">
        <v>110061.79</v>
      </c>
      <c r="G878">
        <v>101259.23</v>
      </c>
      <c r="H878">
        <f>(1/(1-91/360*VLOOKUP($A878,Tbills!$B$4:$C$974,2,1)/100))^((1)/91)-1</f>
        <v>1.0607141059626457E-4</v>
      </c>
      <c r="I878" s="2">
        <f t="shared" si="125"/>
        <v>49071.575088422192</v>
      </c>
      <c r="L878">
        <f t="shared" si="119"/>
        <v>14347565527.738249</v>
      </c>
      <c r="O878">
        <f t="shared" si="120"/>
        <v>20968708.553363353</v>
      </c>
      <c r="R878">
        <f t="shared" si="121"/>
        <v>14.199329286732352</v>
      </c>
      <c r="U878" s="2">
        <f t="shared" si="122"/>
        <v>197.45479584267477</v>
      </c>
      <c r="X878">
        <f t="shared" si="123"/>
        <v>26.968105142624825</v>
      </c>
      <c r="AB878">
        <f t="shared" si="124"/>
        <v>43306.315072584599</v>
      </c>
      <c r="AE878">
        <f>ROW()</f>
        <v>878</v>
      </c>
      <c r="AF878">
        <f t="shared" si="118"/>
        <v>1.0513900589721989</v>
      </c>
      <c r="AG878">
        <f>AG877*(1-(AG$1+AG$5))^($A878-$A877)*(1+2*(E878/E877-1))</f>
        <v>2644760237.1213288</v>
      </c>
      <c r="AK878">
        <f t="shared" si="126"/>
        <v>8.6336463614601993</v>
      </c>
      <c r="AO878">
        <f>AO877*(1-AO$1+H877)^($A878-$A877)*(2-E878/E877)</f>
        <v>8.3099684028784431</v>
      </c>
    </row>
    <row r="879" spans="1:41" x14ac:dyDescent="0.25">
      <c r="A879" s="1">
        <v>39338</v>
      </c>
      <c r="B879" s="12">
        <v>24.76</v>
      </c>
      <c r="C879" s="12">
        <v>23.66</v>
      </c>
      <c r="D879">
        <v>75108.89</v>
      </c>
      <c r="E879">
        <v>69085.89</v>
      </c>
      <c r="F879">
        <v>108971.24</v>
      </c>
      <c r="G879">
        <v>100245.16</v>
      </c>
      <c r="H879">
        <f>(1/(1-91/360*VLOOKUP($A879,Tbills!$B$4:$C$974,2,1)/100))^((1)/91)-1</f>
        <v>1.0607141059626457E-4</v>
      </c>
      <c r="I879" s="2">
        <f t="shared" si="125"/>
        <v>48844.141834154827</v>
      </c>
      <c r="L879">
        <f t="shared" si="119"/>
        <v>14213089046.071852</v>
      </c>
      <c r="O879">
        <f t="shared" si="120"/>
        <v>20819657.538663611</v>
      </c>
      <c r="R879">
        <f t="shared" si="121"/>
        <v>14.232171685447197</v>
      </c>
      <c r="U879" s="2">
        <f t="shared" si="122"/>
        <v>195.49354311258409</v>
      </c>
      <c r="X879">
        <f t="shared" si="123"/>
        <v>27.240061498639232</v>
      </c>
      <c r="AB879">
        <f t="shared" si="124"/>
        <v>43100.556669829748</v>
      </c>
      <c r="AE879">
        <f>ROW()</f>
        <v>879</v>
      </c>
      <c r="AF879">
        <f t="shared" si="118"/>
        <v>1.0464919695688928</v>
      </c>
      <c r="AG879">
        <f>AG878*(1-(AG$1+AG$5))^($A879-$A878)*(1+2*(E879/E878-1))</f>
        <v>2619723757.1362453</v>
      </c>
      <c r="AK879">
        <f t="shared" si="126"/>
        <v>8.6739632246058367</v>
      </c>
      <c r="AO879">
        <f>AO878*(1-AO$1+H878)^($A879-$A878)*(2-E879/E878)</f>
        <v>8.3497394428088043</v>
      </c>
    </row>
    <row r="880" spans="1:41" x14ac:dyDescent="0.25">
      <c r="A880" s="1">
        <v>39339</v>
      </c>
      <c r="B880" s="12">
        <v>24.92</v>
      </c>
      <c r="C880" s="12">
        <v>23.75</v>
      </c>
      <c r="D880">
        <v>75144.94</v>
      </c>
      <c r="E880">
        <v>69111.72</v>
      </c>
      <c r="F880">
        <v>109203.38</v>
      </c>
      <c r="G880">
        <v>100448.08</v>
      </c>
      <c r="H880">
        <f>(1/(1-91/360*VLOOKUP($A880,Tbills!$B$4:$C$974,2,1)/100))^((1)/91)-1</f>
        <v>1.0607141059626457E-4</v>
      </c>
      <c r="I880" s="2">
        <f t="shared" si="125"/>
        <v>48866.393982065398</v>
      </c>
      <c r="L880">
        <f t="shared" si="119"/>
        <v>14224582834.220125</v>
      </c>
      <c r="O880">
        <f t="shared" si="120"/>
        <v>20830631.70728742</v>
      </c>
      <c r="R880">
        <f t="shared" si="121"/>
        <v>14.228867854152803</v>
      </c>
      <c r="U880" s="2">
        <f t="shared" si="122"/>
        <v>195.90522345388169</v>
      </c>
      <c r="X880">
        <f t="shared" si="123"/>
        <v>27.186799221176813</v>
      </c>
      <c r="AB880">
        <f t="shared" si="124"/>
        <v>43115.167946305039</v>
      </c>
      <c r="AE880">
        <f>ROW()</f>
        <v>880</v>
      </c>
      <c r="AF880">
        <f t="shared" si="118"/>
        <v>1.0492631578947369</v>
      </c>
      <c r="AG880">
        <f>AG879*(1-(AG$1+AG$5))^($A880-$A879)*(1+2*(E880/E879-1))</f>
        <v>2621594347.3565254</v>
      </c>
      <c r="AK880">
        <f t="shared" si="126"/>
        <v>8.6703163404500074</v>
      </c>
      <c r="AO880">
        <f>AO879*(1-AO$1+H879)^($A880-$A879)*(2-E880/E879)</f>
        <v>8.3471942489783473</v>
      </c>
    </row>
    <row r="881" spans="1:41" x14ac:dyDescent="0.25">
      <c r="A881" s="1">
        <v>39342</v>
      </c>
      <c r="B881" s="12">
        <v>26.48</v>
      </c>
      <c r="C881" s="12">
        <v>24.5</v>
      </c>
      <c r="D881">
        <v>76933.820000000007</v>
      </c>
      <c r="E881">
        <v>70734.98</v>
      </c>
      <c r="F881">
        <v>110325.03</v>
      </c>
      <c r="G881">
        <v>101447.84</v>
      </c>
      <c r="H881">
        <f>(1/(1-91/360*VLOOKUP($A881,Tbills!$B$4:$C$974,2,1)/100))^((1)/91)-1</f>
        <v>1.1308621380523576E-4</v>
      </c>
      <c r="I881" s="2">
        <f t="shared" si="125"/>
        <v>50026.034446950274</v>
      </c>
      <c r="L881">
        <f t="shared" si="119"/>
        <v>14895814990.530222</v>
      </c>
      <c r="O881">
        <f t="shared" si="120"/>
        <v>21562340.200931489</v>
      </c>
      <c r="R881">
        <f t="shared" si="121"/>
        <v>14.059860823468714</v>
      </c>
      <c r="U881" s="2">
        <f t="shared" si="122"/>
        <v>197.90292818080403</v>
      </c>
      <c r="X881">
        <f t="shared" si="123"/>
        <v>26.922354369295949</v>
      </c>
      <c r="AB881">
        <f t="shared" si="124"/>
        <v>44123.219108858604</v>
      </c>
      <c r="AE881">
        <f>ROW()</f>
        <v>881</v>
      </c>
      <c r="AF881">
        <f t="shared" si="118"/>
        <v>1.0808163265306123</v>
      </c>
      <c r="AG881">
        <f>AG880*(1-(AG$1+AG$5))^($A881-$A880)*(1+2*(E881/E880-1))</f>
        <v>2744466153.2924752</v>
      </c>
      <c r="AK881">
        <f t="shared" si="126"/>
        <v>8.4654895171203286</v>
      </c>
      <c r="AO881">
        <f>AO880*(1-AO$1+H880)^($A881-$A880)*(2-E881/E880)</f>
        <v>8.1528291919051235</v>
      </c>
    </row>
    <row r="882" spans="1:41" x14ac:dyDescent="0.25">
      <c r="A882" s="1">
        <v>39343</v>
      </c>
      <c r="B882" s="12">
        <v>20.350000000000001</v>
      </c>
      <c r="C882" s="12">
        <v>20.99</v>
      </c>
      <c r="D882">
        <v>67267.070000000007</v>
      </c>
      <c r="E882">
        <v>61839.12</v>
      </c>
      <c r="F882">
        <v>105994.28</v>
      </c>
      <c r="G882">
        <v>97454.09</v>
      </c>
      <c r="H882">
        <f>(1/(1-91/360*VLOOKUP($A882,Tbills!$B$4:$C$974,2,1)/100))^((1)/91)-1</f>
        <v>1.1308621380523576E-4</v>
      </c>
      <c r="I882" s="2">
        <f t="shared" si="125"/>
        <v>43739.18658563996</v>
      </c>
      <c r="L882">
        <f t="shared" si="119"/>
        <v>11149880001.989376</v>
      </c>
      <c r="O882">
        <f t="shared" si="120"/>
        <v>17494126.126191642</v>
      </c>
      <c r="R882">
        <f t="shared" si="121"/>
        <v>14.943292073352064</v>
      </c>
      <c r="U882" s="2">
        <f t="shared" si="122"/>
        <v>190.12971851196386</v>
      </c>
      <c r="X882">
        <f t="shared" si="123"/>
        <v>27.984350172381376</v>
      </c>
      <c r="AB882">
        <f t="shared" si="124"/>
        <v>38572.795391877502</v>
      </c>
      <c r="AE882">
        <f>ROW()</f>
        <v>882</v>
      </c>
      <c r="AF882">
        <f t="shared" si="118"/>
        <v>0.96950929013816112</v>
      </c>
      <c r="AG882">
        <f>AG881*(1-(AG$1+AG$5))^($A882-$A881)*(1+2*(E882/E881-1))</f>
        <v>2054091040.5404434</v>
      </c>
      <c r="AK882">
        <f t="shared" si="126"/>
        <v>9.5296930057399258</v>
      </c>
      <c r="AO882">
        <f>AO881*(1-AO$1+H881)^($A882-$A881)*(2-E882/E881)</f>
        <v>9.1788538323916669</v>
      </c>
    </row>
    <row r="883" spans="1:41" x14ac:dyDescent="0.25">
      <c r="A883" s="1">
        <v>39344</v>
      </c>
      <c r="B883" s="12">
        <v>20.03</v>
      </c>
      <c r="C883" s="12">
        <v>20.440000000000001</v>
      </c>
      <c r="D883">
        <v>64695.95</v>
      </c>
      <c r="E883">
        <v>59468.480000000003</v>
      </c>
      <c r="F883">
        <v>103019.22</v>
      </c>
      <c r="G883">
        <v>94707.71</v>
      </c>
      <c r="H883">
        <f>(1/(1-91/360*VLOOKUP($A883,Tbills!$B$4:$C$974,2,1)/100))^((1)/91)-1</f>
        <v>1.1308621380523576E-4</v>
      </c>
      <c r="I883" s="2">
        <f t="shared" si="125"/>
        <v>42066.336902214854</v>
      </c>
      <c r="L883">
        <f t="shared" si="119"/>
        <v>10295704071.477615</v>
      </c>
      <c r="O883">
        <f t="shared" si="120"/>
        <v>16487598.667530403</v>
      </c>
      <c r="R883">
        <f t="shared" si="121"/>
        <v>15.229033668214582</v>
      </c>
      <c r="U883" s="2">
        <f t="shared" si="122"/>
        <v>184.78862914797946</v>
      </c>
      <c r="X883">
        <f t="shared" si="123"/>
        <v>28.775174315405312</v>
      </c>
      <c r="AB883">
        <f t="shared" si="124"/>
        <v>37092.790706137566</v>
      </c>
      <c r="AE883">
        <f>ROW()</f>
        <v>883</v>
      </c>
      <c r="AF883">
        <f t="shared" si="118"/>
        <v>0.97994129158512722</v>
      </c>
      <c r="AG883">
        <f>AG882*(1-(AG$1+AG$5))^($A883-$A882)*(1+2*(E883/E882-1))</f>
        <v>1896537487.3159547</v>
      </c>
      <c r="AK883">
        <f t="shared" si="126"/>
        <v>9.8945586766556701</v>
      </c>
      <c r="AO883">
        <f>AO882*(1-AO$1+H882)^($A883-$A882)*(2-E883/E882)</f>
        <v>9.5314560234794232</v>
      </c>
    </row>
    <row r="884" spans="1:41" x14ac:dyDescent="0.25">
      <c r="A884" s="1">
        <v>39345</v>
      </c>
      <c r="B884" s="12">
        <v>20.45</v>
      </c>
      <c r="C884" s="12">
        <v>20.8</v>
      </c>
      <c r="D884">
        <v>65532.7</v>
      </c>
      <c r="E884">
        <v>60230.9</v>
      </c>
      <c r="F884">
        <v>103406.65</v>
      </c>
      <c r="G884">
        <v>95053.17</v>
      </c>
      <c r="H884">
        <f>(1/(1-91/360*VLOOKUP($A884,Tbills!$B$4:$C$974,2,1)/100))^((1)/91)-1</f>
        <v>1.1308621380523576E-4</v>
      </c>
      <c r="I884" s="2">
        <f t="shared" si="125"/>
        <v>42609.3660831042</v>
      </c>
      <c r="L884">
        <f t="shared" si="119"/>
        <v>10560414526.578705</v>
      </c>
      <c r="O884">
        <f t="shared" si="120"/>
        <v>16804103.071218919</v>
      </c>
      <c r="R884">
        <f t="shared" si="121"/>
        <v>15.130727175181722</v>
      </c>
      <c r="U884" s="2">
        <f t="shared" si="122"/>
        <v>185.47905107504752</v>
      </c>
      <c r="X884">
        <f t="shared" si="123"/>
        <v>28.672394527222167</v>
      </c>
      <c r="AB884">
        <f t="shared" si="124"/>
        <v>37567.031722569605</v>
      </c>
      <c r="AE884">
        <f>ROW()</f>
        <v>884</v>
      </c>
      <c r="AF884">
        <f t="shared" si="118"/>
        <v>0.98317307692307687</v>
      </c>
      <c r="AG884">
        <f>AG883*(1-(AG$1+AG$5))^($A884-$A883)*(1+2*(E884/E883-1))</f>
        <v>1945101333.1624861</v>
      </c>
      <c r="AK884">
        <f t="shared" si="126"/>
        <v>9.7672498288206597</v>
      </c>
      <c r="AO884">
        <f>AO883*(1-AO$1+H883)^($A884-$A883)*(2-E884/E883)</f>
        <v>9.4099733376334758</v>
      </c>
    </row>
    <row r="885" spans="1:41" x14ac:dyDescent="0.25">
      <c r="A885" s="1">
        <v>39346</v>
      </c>
      <c r="B885" s="12">
        <v>19</v>
      </c>
      <c r="C885" s="12">
        <v>20.010000000000002</v>
      </c>
      <c r="D885">
        <v>62605.58</v>
      </c>
      <c r="E885">
        <v>57533.78</v>
      </c>
      <c r="F885">
        <v>100352.75</v>
      </c>
      <c r="G885">
        <v>92235.23</v>
      </c>
      <c r="H885">
        <f>(1/(1-91/360*VLOOKUP($A885,Tbills!$B$4:$C$974,2,1)/100))^((1)/91)-1</f>
        <v>1.1308621380523576E-4</v>
      </c>
      <c r="I885" s="2">
        <f t="shared" si="125"/>
        <v>40705.159895201687</v>
      </c>
      <c r="L885">
        <f t="shared" si="119"/>
        <v>9615283358.5603771</v>
      </c>
      <c r="O885">
        <f t="shared" si="120"/>
        <v>15674851.474232888</v>
      </c>
      <c r="R885">
        <f t="shared" si="121"/>
        <v>15.468802375703834</v>
      </c>
      <c r="U885" s="2">
        <f t="shared" si="122"/>
        <v>179.99692460226402</v>
      </c>
      <c r="X885">
        <f t="shared" si="123"/>
        <v>29.524661094851719</v>
      </c>
      <c r="AB885">
        <f t="shared" si="124"/>
        <v>35883.54120607434</v>
      </c>
      <c r="AE885">
        <f>ROW()</f>
        <v>885</v>
      </c>
      <c r="AF885">
        <f t="shared" si="118"/>
        <v>0.94952523738130923</v>
      </c>
      <c r="AG885">
        <f>AG884*(1-(AG$1+AG$5))^($A885-$A884)*(1+2*(E885/E884-1))</f>
        <v>1770839653.3987296</v>
      </c>
      <c r="AK885">
        <f t="shared" si="126"/>
        <v>10.204148797349875</v>
      </c>
      <c r="AO885">
        <f>AO884*(1-AO$1+H884)^($A885-$A884)*(2-E885/E884)</f>
        <v>9.832097030404384</v>
      </c>
    </row>
    <row r="886" spans="1:41" x14ac:dyDescent="0.25">
      <c r="A886" s="1">
        <v>39349</v>
      </c>
      <c r="B886" s="12">
        <v>19.37</v>
      </c>
      <c r="C886" s="12">
        <v>19.920000000000002</v>
      </c>
      <c r="D886">
        <v>62165.62</v>
      </c>
      <c r="E886">
        <v>57109.94</v>
      </c>
      <c r="F886">
        <v>99944.19</v>
      </c>
      <c r="G886">
        <v>91828.43</v>
      </c>
      <c r="H886">
        <f>(1/(1-91/360*VLOOKUP($A886,Tbills!$B$4:$C$974,2,1)/100))^((1)/91)-1</f>
        <v>1.0663242830433184E-4</v>
      </c>
      <c r="I886" s="2">
        <f t="shared" si="125"/>
        <v>40416.14823480208</v>
      </c>
      <c r="L886">
        <f t="shared" si="119"/>
        <v>9475361482.8387794</v>
      </c>
      <c r="O886">
        <f t="shared" si="120"/>
        <v>15500074.069971368</v>
      </c>
      <c r="R886">
        <f t="shared" si="121"/>
        <v>15.523674726641559</v>
      </c>
      <c r="U886" s="2">
        <f t="shared" si="122"/>
        <v>179.25100118297038</v>
      </c>
      <c r="X886">
        <f t="shared" si="123"/>
        <v>29.661074971880058</v>
      </c>
      <c r="AB886">
        <f t="shared" si="124"/>
        <v>35615.468778338094</v>
      </c>
      <c r="AE886">
        <f>ROW()</f>
        <v>886</v>
      </c>
      <c r="AF886">
        <f t="shared" si="118"/>
        <v>0.97238955823293172</v>
      </c>
      <c r="AG886">
        <f>AG885*(1-(AG$1+AG$5))^($A886-$A885)*(1+2*(E886/E885-1))</f>
        <v>1744572420.0890436</v>
      </c>
      <c r="AK886">
        <f t="shared" si="126"/>
        <v>10.277884525466938</v>
      </c>
      <c r="AO886">
        <f>AO885*(1-AO$1+H885)^($A886-$A885)*(2-E886/E885)</f>
        <v>9.9067895216117137</v>
      </c>
    </row>
    <row r="887" spans="1:41" x14ac:dyDescent="0.25">
      <c r="A887" s="1">
        <v>39350</v>
      </c>
      <c r="B887" s="12">
        <v>18.600000000000001</v>
      </c>
      <c r="C887" s="12">
        <v>19.71</v>
      </c>
      <c r="D887">
        <v>62726.23</v>
      </c>
      <c r="E887">
        <v>57618.87</v>
      </c>
      <c r="F887">
        <v>99698.240000000005</v>
      </c>
      <c r="G887">
        <v>91592.66</v>
      </c>
      <c r="H887">
        <f>(1/(1-91/360*VLOOKUP($A887,Tbills!$B$4:$C$974,2,1)/100))^((1)/91)-1</f>
        <v>1.0663242830433184E-4</v>
      </c>
      <c r="I887" s="2">
        <f t="shared" si="125"/>
        <v>40779.626968095057</v>
      </c>
      <c r="L887">
        <f t="shared" si="119"/>
        <v>9644831531.1627502</v>
      </c>
      <c r="O887">
        <f t="shared" si="120"/>
        <v>15706735.992440043</v>
      </c>
      <c r="R887">
        <f t="shared" si="121"/>
        <v>15.453807195486625</v>
      </c>
      <c r="U887" s="2">
        <f t="shared" si="122"/>
        <v>178.80552713791846</v>
      </c>
      <c r="X887">
        <f t="shared" si="123"/>
        <v>29.739301028194443</v>
      </c>
      <c r="AB887">
        <f t="shared" si="124"/>
        <v>35931.599966520225</v>
      </c>
      <c r="AE887">
        <f>ROW()</f>
        <v>887</v>
      </c>
      <c r="AF887">
        <f t="shared" si="118"/>
        <v>0.94368340943683415</v>
      </c>
      <c r="AG887">
        <f>AG886*(1-(AG$1+AG$5))^($A887-$A886)*(1+2*(E887/E886-1))</f>
        <v>1775605777.2865057</v>
      </c>
      <c r="AK887">
        <f t="shared" si="126"/>
        <v>10.185819668663495</v>
      </c>
      <c r="AO887">
        <f>AO886*(1-AO$1+H886)^($A887-$A886)*(2-E887/E886)</f>
        <v>9.8191898950055183</v>
      </c>
    </row>
    <row r="888" spans="1:41" x14ac:dyDescent="0.25">
      <c r="A888" s="1">
        <v>39351</v>
      </c>
      <c r="B888" s="12">
        <v>17.63</v>
      </c>
      <c r="C888" s="12">
        <v>19.02</v>
      </c>
      <c r="D888">
        <v>60294.66</v>
      </c>
      <c r="E888">
        <v>55379.14</v>
      </c>
      <c r="F888">
        <v>98415.9</v>
      </c>
      <c r="G888">
        <v>90404.81</v>
      </c>
      <c r="H888">
        <f>(1/(1-91/360*VLOOKUP($A888,Tbills!$B$4:$C$974,2,1)/100))^((1)/91)-1</f>
        <v>1.0663242830433184E-4</v>
      </c>
      <c r="I888" s="2">
        <f t="shared" si="125"/>
        <v>39197.856922364401</v>
      </c>
      <c r="L888">
        <f t="shared" si="119"/>
        <v>8895560424.8326187</v>
      </c>
      <c r="O888">
        <f t="shared" si="120"/>
        <v>14790421.755525989</v>
      </c>
      <c r="R888">
        <f t="shared" si="121"/>
        <v>15.753451098687137</v>
      </c>
      <c r="U888" s="2">
        <f t="shared" si="122"/>
        <v>176.50138852236145</v>
      </c>
      <c r="X888">
        <f t="shared" si="123"/>
        <v>30.127083174014775</v>
      </c>
      <c r="AB888">
        <f t="shared" si="124"/>
        <v>34533.681906622092</v>
      </c>
      <c r="AE888">
        <f>ROW()</f>
        <v>888</v>
      </c>
      <c r="AF888">
        <f t="shared" si="118"/>
        <v>0.92691903259726605</v>
      </c>
      <c r="AG888">
        <f>AG887*(1-(AG$1+AG$5))^($A888-$A887)*(1+2*(E888/E887-1))</f>
        <v>1637509791.0696049</v>
      </c>
      <c r="AK888">
        <f t="shared" si="126"/>
        <v>10.58126457213749</v>
      </c>
      <c r="AO888">
        <f>AO887*(1-AO$1+H887)^($A888-$A887)*(2-E888/E887)</f>
        <v>10.201586661850785</v>
      </c>
    </row>
    <row r="889" spans="1:41" x14ac:dyDescent="0.25">
      <c r="A889" s="1">
        <v>39352</v>
      </c>
      <c r="B889" s="12">
        <v>17</v>
      </c>
      <c r="C889" s="12">
        <v>18.36</v>
      </c>
      <c r="D889">
        <v>59458.99</v>
      </c>
      <c r="E889">
        <v>54605.7</v>
      </c>
      <c r="F889">
        <v>97817.31</v>
      </c>
      <c r="G889">
        <v>89845.3</v>
      </c>
      <c r="H889">
        <f>(1/(1-91/360*VLOOKUP($A889,Tbills!$B$4:$C$974,2,1)/100))^((1)/91)-1</f>
        <v>1.0663242830433184E-4</v>
      </c>
      <c r="I889" s="2">
        <f t="shared" si="125"/>
        <v>38653.641182403502</v>
      </c>
      <c r="L889">
        <f t="shared" si="119"/>
        <v>8647615998.4231377</v>
      </c>
      <c r="O889">
        <f t="shared" si="120"/>
        <v>14480083.253291031</v>
      </c>
      <c r="R889">
        <f t="shared" si="121"/>
        <v>15.862742456056139</v>
      </c>
      <c r="U889" s="2">
        <f t="shared" si="122"/>
        <v>175.4235855891925</v>
      </c>
      <c r="X889">
        <f t="shared" si="123"/>
        <v>30.315649123057092</v>
      </c>
      <c r="AB889">
        <f t="shared" si="124"/>
        <v>34050.187992211911</v>
      </c>
      <c r="AE889">
        <f>ROW()</f>
        <v>889</v>
      </c>
      <c r="AF889">
        <f t="shared" si="118"/>
        <v>0.92592592592592593</v>
      </c>
      <c r="AG889">
        <f>AG888*(1-(AG$1+AG$5))^($A889-$A888)*(1+2*(E889/E888-1))</f>
        <v>1591716344.1400321</v>
      </c>
      <c r="AK889">
        <f t="shared" si="126"/>
        <v>10.728545657002556</v>
      </c>
      <c r="AO889">
        <f>AO888*(1-AO$1+H888)^($A889-$A888)*(2-E889/E888)</f>
        <v>10.344785195666246</v>
      </c>
    </row>
    <row r="890" spans="1:41" x14ac:dyDescent="0.25">
      <c r="A890" s="1">
        <v>39353</v>
      </c>
      <c r="B890" s="12">
        <v>18</v>
      </c>
      <c r="C890" s="12">
        <v>18.98</v>
      </c>
      <c r="D890">
        <v>60312.3</v>
      </c>
      <c r="E890">
        <v>55383.54</v>
      </c>
      <c r="F890">
        <v>99391.74</v>
      </c>
      <c r="G890">
        <v>91281.84</v>
      </c>
      <c r="H890">
        <f>(1/(1-91/360*VLOOKUP($A890,Tbills!$B$4:$C$974,2,1)/100))^((1)/91)-1</f>
        <v>1.0663242830433184E-4</v>
      </c>
      <c r="I890" s="2">
        <f t="shared" si="125"/>
        <v>39207.412671018719</v>
      </c>
      <c r="L890">
        <f t="shared" si="119"/>
        <v>8894527144.9558296</v>
      </c>
      <c r="O890">
        <f t="shared" si="120"/>
        <v>14788980.809122736</v>
      </c>
      <c r="R890">
        <f t="shared" si="121"/>
        <v>15.749050740344119</v>
      </c>
      <c r="U890" s="2">
        <f t="shared" si="122"/>
        <v>178.24279021136758</v>
      </c>
      <c r="X890">
        <f t="shared" si="123"/>
        <v>29.833008637639288</v>
      </c>
      <c r="AB890">
        <f t="shared" si="124"/>
        <v>34534.017501863607</v>
      </c>
      <c r="AE890">
        <f>ROW()</f>
        <v>890</v>
      </c>
      <c r="AF890">
        <f t="shared" si="118"/>
        <v>0.94836670179135929</v>
      </c>
      <c r="AG890">
        <f>AG889*(1-(AG$1+AG$5))^($A890-$A889)*(1+2*(E890/E889-1))</f>
        <v>1637008115.1651154</v>
      </c>
      <c r="AK890">
        <f t="shared" si="126"/>
        <v>10.575228531407465</v>
      </c>
      <c r="AO890">
        <f>AO889*(1-AO$1+H889)^($A890-$A889)*(2-E890/E889)</f>
        <v>10.198137389100337</v>
      </c>
    </row>
    <row r="891" spans="1:41" x14ac:dyDescent="0.25">
      <c r="A891" s="1">
        <v>39356</v>
      </c>
      <c r="B891" s="12">
        <v>17.84</v>
      </c>
      <c r="C891" s="12">
        <v>18.95</v>
      </c>
      <c r="D891">
        <v>58847.89</v>
      </c>
      <c r="E891">
        <v>54021.08</v>
      </c>
      <c r="F891">
        <v>99053.26</v>
      </c>
      <c r="G891">
        <v>90941.78</v>
      </c>
      <c r="H891">
        <f>(1/(1-91/360*VLOOKUP($A891,Tbills!$B$4:$C$974,2,1)/100))^((1)/91)-1</f>
        <v>1.0719347496701559E-4</v>
      </c>
      <c r="I891" s="2">
        <f t="shared" si="125"/>
        <v>38252.640564638867</v>
      </c>
      <c r="L891">
        <f t="shared" si="119"/>
        <v>8458481184.3576546</v>
      </c>
      <c r="O891">
        <f t="shared" si="120"/>
        <v>14241817.55107514</v>
      </c>
      <c r="R891">
        <f t="shared" si="121"/>
        <v>15.940605603426308</v>
      </c>
      <c r="U891" s="2">
        <f t="shared" si="122"/>
        <v>177.62278796358731</v>
      </c>
      <c r="X891">
        <f t="shared" si="123"/>
        <v>29.950455406143551</v>
      </c>
      <c r="AB891">
        <f t="shared" si="124"/>
        <v>33680.942028102247</v>
      </c>
      <c r="AE891">
        <f>ROW()</f>
        <v>891</v>
      </c>
      <c r="AF891">
        <f t="shared" si="118"/>
        <v>0.94142480211081792</v>
      </c>
      <c r="AG891">
        <f>AG890*(1-(AG$1+AG$5))^($A891-$A890)*(1+2*(E891/E890-1))</f>
        <v>1556308495.9836421</v>
      </c>
      <c r="AK891">
        <f t="shared" si="126"/>
        <v>10.833869996238116</v>
      </c>
      <c r="AO891">
        <f>AO890*(1-AO$1+H890)^($A891-$A890)*(2-E891/E890)</f>
        <v>10.451199509391804</v>
      </c>
    </row>
    <row r="892" spans="1:41" x14ac:dyDescent="0.25">
      <c r="A892" s="1">
        <v>39357</v>
      </c>
      <c r="B892" s="12">
        <v>18.489999999999998</v>
      </c>
      <c r="C892" s="12">
        <v>19.34</v>
      </c>
      <c r="D892">
        <v>60187.99</v>
      </c>
      <c r="E892">
        <v>55245.48</v>
      </c>
      <c r="F892">
        <v>100134.58</v>
      </c>
      <c r="G892">
        <v>91924.800000000003</v>
      </c>
      <c r="H892">
        <f>(1/(1-91/360*VLOOKUP($A892,Tbills!$B$4:$C$974,2,1)/100))^((1)/91)-1</f>
        <v>1.0719347496701559E-4</v>
      </c>
      <c r="I892" s="2">
        <f t="shared" si="125"/>
        <v>39122.78602165608</v>
      </c>
      <c r="L892">
        <f t="shared" si="119"/>
        <v>8842456055.9115467</v>
      </c>
      <c r="O892">
        <f t="shared" si="120"/>
        <v>14725512.330082634</v>
      </c>
      <c r="R892">
        <f t="shared" si="121"/>
        <v>15.759244450806486</v>
      </c>
      <c r="U892" s="2">
        <f t="shared" si="122"/>
        <v>179.55743789418614</v>
      </c>
      <c r="X892">
        <f t="shared" si="123"/>
        <v>29.62879096240567</v>
      </c>
      <c r="AB892">
        <f t="shared" si="124"/>
        <v>34443.127296588129</v>
      </c>
      <c r="AE892">
        <f>ROW()</f>
        <v>892</v>
      </c>
      <c r="AF892">
        <f t="shared" si="118"/>
        <v>0.95604963805584275</v>
      </c>
      <c r="AG892">
        <f>AG891*(1-(AG$1+AG$5))^($A892-$A891)*(1+2*(E892/E891-1))</f>
        <v>1626801841.4681156</v>
      </c>
      <c r="AK892">
        <f t="shared" si="126"/>
        <v>10.587824727172942</v>
      </c>
      <c r="AO892">
        <f>AO891*(1-AO$1+H891)^($A892-$A891)*(2-E892/E891)</f>
        <v>10.215037826605476</v>
      </c>
    </row>
    <row r="893" spans="1:41" x14ac:dyDescent="0.25">
      <c r="A893" s="1">
        <v>39358</v>
      </c>
      <c r="B893" s="12">
        <v>18.8</v>
      </c>
      <c r="C893" s="12">
        <v>19.829999999999998</v>
      </c>
      <c r="D893">
        <v>60942.7</v>
      </c>
      <c r="E893">
        <v>55932.29</v>
      </c>
      <c r="F893">
        <v>101528.37</v>
      </c>
      <c r="G893">
        <v>93194.47</v>
      </c>
      <c r="H893">
        <f>(1/(1-91/360*VLOOKUP($A893,Tbills!$B$4:$C$974,2,1)/100))^((1)/91)-1</f>
        <v>1.0719347496701559E-4</v>
      </c>
      <c r="I893" s="2">
        <f t="shared" si="125"/>
        <v>39612.389036728688</v>
      </c>
      <c r="L893">
        <f t="shared" si="119"/>
        <v>9062876059.4209862</v>
      </c>
      <c r="O893">
        <f t="shared" si="120"/>
        <v>14999607.478135962</v>
      </c>
      <c r="R893">
        <f t="shared" si="121"/>
        <v>15.660577269174363</v>
      </c>
      <c r="U893" s="2">
        <f t="shared" si="122"/>
        <v>182.05228877178763</v>
      </c>
      <c r="X893">
        <f t="shared" si="123"/>
        <v>29.221608021351546</v>
      </c>
      <c r="AB893">
        <f t="shared" si="124"/>
        <v>34870.107338536443</v>
      </c>
      <c r="AE893">
        <f>ROW()</f>
        <v>893</v>
      </c>
      <c r="AF893">
        <f t="shared" si="118"/>
        <v>0.94805849722642477</v>
      </c>
      <c r="AG893">
        <f>AG892*(1-(AG$1+AG$5))^($A893-$A892)*(1+2*(E893/E892-1))</f>
        <v>1667194351.9533324</v>
      </c>
      <c r="AK893">
        <f t="shared" si="126"/>
        <v>10.455710235579023</v>
      </c>
      <c r="AO893">
        <f>AO892*(1-AO$1+H892)^($A893-$A892)*(2-E893/E892)</f>
        <v>10.088753063644111</v>
      </c>
    </row>
    <row r="894" spans="1:41" x14ac:dyDescent="0.25">
      <c r="A894" s="1">
        <v>39359</v>
      </c>
      <c r="B894" s="12">
        <v>18.440000000000001</v>
      </c>
      <c r="C894" s="12">
        <v>19.670000000000002</v>
      </c>
      <c r="D894">
        <v>61446.99</v>
      </c>
      <c r="E894">
        <v>56389.120000000003</v>
      </c>
      <c r="F894">
        <v>101763.52</v>
      </c>
      <c r="G894">
        <v>93400.33</v>
      </c>
      <c r="H894">
        <f>(1/(1-91/360*VLOOKUP($A894,Tbills!$B$4:$C$974,2,1)/100))^((1)/91)-1</f>
        <v>1.0719347496701559E-4</v>
      </c>
      <c r="I894" s="2">
        <f t="shared" si="125"/>
        <v>39939.200624740537</v>
      </c>
      <c r="L894">
        <f t="shared" si="119"/>
        <v>9211490085.4057045</v>
      </c>
      <c r="O894">
        <f t="shared" si="120"/>
        <v>15182860.975797018</v>
      </c>
      <c r="R894">
        <f t="shared" si="121"/>
        <v>15.595917910945492</v>
      </c>
      <c r="U894" s="2">
        <f t="shared" si="122"/>
        <v>182.46949096829789</v>
      </c>
      <c r="X894">
        <f t="shared" si="123"/>
        <v>29.159106588493422</v>
      </c>
      <c r="AB894">
        <f t="shared" si="124"/>
        <v>35153.685146796444</v>
      </c>
      <c r="AE894">
        <f>ROW()</f>
        <v>894</v>
      </c>
      <c r="AF894">
        <f t="shared" si="118"/>
        <v>0.93746822572445343</v>
      </c>
      <c r="AG894">
        <f>AG893*(1-(AG$1+AG$5))^($A894-$A893)*(1+2*(E894/E893-1))</f>
        <v>1694371051.9063625</v>
      </c>
      <c r="AK894">
        <f t="shared" si="126"/>
        <v>10.369829656555941</v>
      </c>
      <c r="AO894">
        <f>AO893*(1-AO$1+H893)^($A894-$A893)*(2-E894/E893)</f>
        <v>10.007055145745115</v>
      </c>
    </row>
    <row r="895" spans="1:41" x14ac:dyDescent="0.25">
      <c r="A895" s="1">
        <v>39360</v>
      </c>
      <c r="B895" s="12">
        <v>16.91</v>
      </c>
      <c r="C895" s="12">
        <v>18.53</v>
      </c>
      <c r="D895">
        <v>58162.99</v>
      </c>
      <c r="E895">
        <v>53369.39</v>
      </c>
      <c r="F895">
        <v>98510.21</v>
      </c>
      <c r="G895">
        <v>90404.37</v>
      </c>
      <c r="H895">
        <f>(1/(1-91/360*VLOOKUP($A895,Tbills!$B$4:$C$974,2,1)/100))^((1)/91)-1</f>
        <v>1.0719347496701559E-4</v>
      </c>
      <c r="I895" s="2">
        <f t="shared" si="125"/>
        <v>37803.750581397675</v>
      </c>
      <c r="L895">
        <f t="shared" si="119"/>
        <v>8225419081.5594311</v>
      </c>
      <c r="O895">
        <f t="shared" si="120"/>
        <v>13962789.716432367</v>
      </c>
      <c r="R895">
        <f t="shared" si="121"/>
        <v>16.012787523370626</v>
      </c>
      <c r="U895" s="2">
        <f t="shared" si="122"/>
        <v>176.63175936454667</v>
      </c>
      <c r="X895">
        <f t="shared" si="123"/>
        <v>30.096542862896314</v>
      </c>
      <c r="AB895">
        <f t="shared" si="124"/>
        <v>33269.98756460008</v>
      </c>
      <c r="AE895">
        <f>ROW()</f>
        <v>895</v>
      </c>
      <c r="AF895">
        <f t="shared" si="118"/>
        <v>0.91257420399352396</v>
      </c>
      <c r="AG895">
        <f>AG894*(1-(AG$1+AG$5))^($A895-$A894)*(1+2*(E895/E894-1))</f>
        <v>1512847363.3438003</v>
      </c>
      <c r="AK895">
        <f t="shared" si="126"/>
        <v>10.924642225352896</v>
      </c>
      <c r="AO895">
        <f>AO894*(1-AO$1+H894)^($A895-$A894)*(2-E895/E894)</f>
        <v>10.543689576929953</v>
      </c>
    </row>
    <row r="896" spans="1:41" x14ac:dyDescent="0.25">
      <c r="A896" s="1">
        <v>39363</v>
      </c>
      <c r="B896" s="12">
        <v>17.46</v>
      </c>
      <c r="C896" s="12">
        <v>18.93</v>
      </c>
      <c r="D896">
        <v>58956.65</v>
      </c>
      <c r="E896">
        <v>54080.47</v>
      </c>
      <c r="F896">
        <v>99464.38</v>
      </c>
      <c r="G896">
        <v>91250.95</v>
      </c>
      <c r="H896">
        <f>(1/(1-91/360*VLOOKUP($A896,Tbills!$B$4:$C$974,2,1)/100))^((1)/91)-1</f>
        <v>1.0719347496701559E-4</v>
      </c>
      <c r="I896" s="2">
        <f t="shared" si="125"/>
        <v>38316.796621430862</v>
      </c>
      <c r="L896">
        <f t="shared" si="119"/>
        <v>8446176300.0598059</v>
      </c>
      <c r="O896">
        <f t="shared" si="120"/>
        <v>14240404.891308319</v>
      </c>
      <c r="R896">
        <f t="shared" si="121"/>
        <v>15.903955363199215</v>
      </c>
      <c r="U896" s="2">
        <f t="shared" si="122"/>
        <v>178.32956920938449</v>
      </c>
      <c r="X896">
        <f t="shared" si="123"/>
        <v>29.820987749879055</v>
      </c>
      <c r="AB896">
        <f t="shared" si="124"/>
        <v>33709.742186231873</v>
      </c>
      <c r="AE896">
        <f>ROW()</f>
        <v>896</v>
      </c>
      <c r="AF896">
        <f t="shared" si="118"/>
        <v>0.92234548335974653</v>
      </c>
      <c r="AG896">
        <f>AG895*(1-(AG$1+AG$5))^($A896-$A895)*(1+2*(E896/E895-1))</f>
        <v>1553003927.3165178</v>
      </c>
      <c r="AK896">
        <f t="shared" si="126"/>
        <v>10.777579058837725</v>
      </c>
      <c r="AO896">
        <f>AO895*(1-AO$1+H895)^($A896-$A895)*(2-E896/E895)</f>
        <v>10.405399467295672</v>
      </c>
    </row>
    <row r="897" spans="1:41" x14ac:dyDescent="0.25">
      <c r="A897" s="1">
        <v>39364</v>
      </c>
      <c r="B897" s="12">
        <v>16.12</v>
      </c>
      <c r="C897" s="12">
        <v>17.989999999999998</v>
      </c>
      <c r="D897">
        <v>56030.09</v>
      </c>
      <c r="E897">
        <v>51390.17</v>
      </c>
      <c r="F897">
        <v>97381.14</v>
      </c>
      <c r="G897">
        <v>89329.95</v>
      </c>
      <c r="H897">
        <f>(1/(1-91/360*VLOOKUP($A897,Tbills!$B$4:$C$974,2,1)/100))^((1)/91)-1</f>
        <v>1.0957824637691793E-4</v>
      </c>
      <c r="I897" s="2">
        <f t="shared" si="125"/>
        <v>36413.894179858013</v>
      </c>
      <c r="L897">
        <f t="shared" si="119"/>
        <v>7606334895.2287331</v>
      </c>
      <c r="O897">
        <f t="shared" si="120"/>
        <v>13177350.934310611</v>
      </c>
      <c r="R897">
        <f t="shared" si="121"/>
        <v>16.298799519195565</v>
      </c>
      <c r="U897" s="2">
        <f t="shared" si="122"/>
        <v>174.59027344190579</v>
      </c>
      <c r="X897">
        <f t="shared" si="123"/>
        <v>30.45098461790467</v>
      </c>
      <c r="AB897">
        <f t="shared" si="124"/>
        <v>32031.692461070877</v>
      </c>
      <c r="AE897">
        <f>ROW()</f>
        <v>897</v>
      </c>
      <c r="AF897">
        <f t="shared" si="118"/>
        <v>0.89605336297943317</v>
      </c>
      <c r="AG897">
        <f>AG896*(1-(AG$1+AG$5))^($A897-$A896)*(1+2*(E897/E896-1))</f>
        <v>1398444590.1763856</v>
      </c>
      <c r="AK897">
        <f t="shared" si="126"/>
        <v>11.313196144832258</v>
      </c>
      <c r="AO897">
        <f>AO896*(1-AO$1+H896)^($A897-$A896)*(2-E897/E896)</f>
        <v>10.92379583379865</v>
      </c>
    </row>
    <row r="898" spans="1:41" x14ac:dyDescent="0.25">
      <c r="A898" s="1">
        <v>39365</v>
      </c>
      <c r="B898" s="12">
        <v>16.670000000000002</v>
      </c>
      <c r="C898" s="12">
        <v>18.5</v>
      </c>
      <c r="D898">
        <v>56182.1</v>
      </c>
      <c r="E898">
        <v>51523.96</v>
      </c>
      <c r="F898">
        <v>98468.74</v>
      </c>
      <c r="G898">
        <v>90317.84</v>
      </c>
      <c r="H898">
        <f>(1/(1-91/360*VLOOKUP($A898,Tbills!$B$4:$C$974,2,1)/100))^((1)/91)-1</f>
        <v>1.0957824637691793E-4</v>
      </c>
      <c r="I898" s="2">
        <f t="shared" si="125"/>
        <v>36511.795003207386</v>
      </c>
      <c r="L898">
        <f t="shared" si="119"/>
        <v>7646431996.1822519</v>
      </c>
      <c r="O898">
        <f t="shared" si="120"/>
        <v>13228364.334451579</v>
      </c>
      <c r="R898">
        <f t="shared" si="121"/>
        <v>16.276847404060703</v>
      </c>
      <c r="U898" s="2">
        <f t="shared" si="122"/>
        <v>176.53587796967105</v>
      </c>
      <c r="X898">
        <f t="shared" si="123"/>
        <v>30.11641661012921</v>
      </c>
      <c r="AB898">
        <f t="shared" si="124"/>
        <v>32113.964594014324</v>
      </c>
      <c r="AE898">
        <f>ROW()</f>
        <v>898</v>
      </c>
      <c r="AF898">
        <f t="shared" si="118"/>
        <v>0.9010810810810812</v>
      </c>
      <c r="AG898">
        <f>AG897*(1-(AG$1+AG$5))^($A898-$A897)*(1+2*(E898/E897-1))</f>
        <v>1405678685.6758626</v>
      </c>
      <c r="AK898">
        <f t="shared" si="126"/>
        <v>11.283217642753677</v>
      </c>
      <c r="AO898">
        <f>AO897*(1-AO$1+H897)^($A898-$A897)*(2-E898/E897)</f>
        <v>10.896147562123554</v>
      </c>
    </row>
    <row r="899" spans="1:41" x14ac:dyDescent="0.25">
      <c r="A899" s="1">
        <v>39366</v>
      </c>
      <c r="B899" s="12">
        <v>18.88</v>
      </c>
      <c r="C899" s="12">
        <v>19.91</v>
      </c>
      <c r="D899">
        <v>59823.96</v>
      </c>
      <c r="E899">
        <v>54858.23</v>
      </c>
      <c r="F899">
        <v>101201.82</v>
      </c>
      <c r="G899">
        <v>92814.78</v>
      </c>
      <c r="H899">
        <f>(1/(1-91/360*VLOOKUP($A899,Tbills!$B$4:$C$974,2,1)/100))^((1)/91)-1</f>
        <v>1.0957824637691793E-4</v>
      </c>
      <c r="I899" s="2">
        <f t="shared" si="125"/>
        <v>38877.630121872578</v>
      </c>
      <c r="L899">
        <f t="shared" si="119"/>
        <v>8636635025.0578594</v>
      </c>
      <c r="O899">
        <f t="shared" si="120"/>
        <v>14511945.987991467</v>
      </c>
      <c r="R899">
        <f t="shared" si="121"/>
        <v>15.749473600048708</v>
      </c>
      <c r="U899" s="2">
        <f t="shared" si="122"/>
        <v>181.43135085469618</v>
      </c>
      <c r="X899">
        <f t="shared" si="123"/>
        <v>29.285939592235099</v>
      </c>
      <c r="AB899">
        <f t="shared" si="124"/>
        <v>34190.963459557315</v>
      </c>
      <c r="AE899">
        <f>ROW()</f>
        <v>899</v>
      </c>
      <c r="AF899">
        <f t="shared" si="118"/>
        <v>0.94826720241084872</v>
      </c>
      <c r="AG899">
        <f>AG898*(1-(AG$1+AG$5))^($A899-$A898)*(1+2*(E899/E898-1))</f>
        <v>1587556553.6829717</v>
      </c>
      <c r="AK899">
        <f t="shared" si="126"/>
        <v>10.552555272811988</v>
      </c>
      <c r="AO899">
        <f>AO898*(1-AO$1+H898)^($A899-$A898)*(2-E899/E898)</f>
        <v>10.191764956240039</v>
      </c>
    </row>
    <row r="900" spans="1:41" x14ac:dyDescent="0.25">
      <c r="A900" s="1">
        <v>39367</v>
      </c>
      <c r="B900" s="12">
        <v>17.73</v>
      </c>
      <c r="C900" s="12">
        <v>19.239999999999998</v>
      </c>
      <c r="D900">
        <v>58657.5</v>
      </c>
      <c r="E900">
        <v>53782.58</v>
      </c>
      <c r="F900">
        <v>101138.84</v>
      </c>
      <c r="G900">
        <v>92746.85</v>
      </c>
      <c r="H900">
        <f>(1/(1-91/360*VLOOKUP($A900,Tbills!$B$4:$C$974,2,1)/100))^((1)/91)-1</f>
        <v>1.0957824637691793E-4</v>
      </c>
      <c r="I900" s="2">
        <f t="shared" si="125"/>
        <v>38118.65652198319</v>
      </c>
      <c r="L900">
        <f t="shared" si="119"/>
        <v>8298478110.9749718</v>
      </c>
      <c r="O900">
        <f t="shared" si="120"/>
        <v>14084650.020197842</v>
      </c>
      <c r="R900">
        <f t="shared" si="121"/>
        <v>15.903161036279329</v>
      </c>
      <c r="U900" s="2">
        <f t="shared" si="122"/>
        <v>181.31402115753946</v>
      </c>
      <c r="X900">
        <f t="shared" si="123"/>
        <v>29.309501091765412</v>
      </c>
      <c r="AB900">
        <f t="shared" si="124"/>
        <v>33519.384693830769</v>
      </c>
      <c r="AE900">
        <f>ROW()</f>
        <v>900</v>
      </c>
      <c r="AF900">
        <f t="shared" si="118"/>
        <v>0.92151767151767161</v>
      </c>
      <c r="AG900">
        <f>AG899*(1-(AG$1+AG$5))^($A900-$A899)*(1+2*(E900/E899-1))</f>
        <v>1525248124.2160001</v>
      </c>
      <c r="AK900">
        <f t="shared" si="126"/>
        <v>10.758966693658129</v>
      </c>
      <c r="AO900">
        <f>AO899*(1-AO$1+H899)^($A900-$A899)*(2-E900/E899)</f>
        <v>10.392357540055905</v>
      </c>
    </row>
    <row r="901" spans="1:41" x14ac:dyDescent="0.25">
      <c r="A901" s="1">
        <v>39370</v>
      </c>
      <c r="B901" s="12">
        <v>19.25</v>
      </c>
      <c r="C901" s="12">
        <v>20.61</v>
      </c>
      <c r="D901">
        <v>61673.48</v>
      </c>
      <c r="E901">
        <v>56530.23</v>
      </c>
      <c r="F901">
        <v>104960.04</v>
      </c>
      <c r="G901">
        <v>96220.49</v>
      </c>
      <c r="H901">
        <f>(1/(1-91/360*VLOOKUP($A901,Tbills!$B$4:$C$974,2,1)/100))^((1)/91)-1</f>
        <v>1.1687609053234738E-4</v>
      </c>
      <c r="I901" s="2">
        <f t="shared" si="125"/>
        <v>40075.663540676556</v>
      </c>
      <c r="L901">
        <f t="shared" si="119"/>
        <v>9148351846.0319557</v>
      </c>
      <c r="O901">
        <f t="shared" si="120"/>
        <v>15162454.136751659</v>
      </c>
      <c r="R901">
        <f t="shared" si="121"/>
        <v>15.494828326351177</v>
      </c>
      <c r="U901" s="2">
        <f t="shared" si="122"/>
        <v>188.15061391342911</v>
      </c>
      <c r="X901">
        <f t="shared" si="123"/>
        <v>28.218536842196713</v>
      </c>
      <c r="AB901">
        <f t="shared" si="124"/>
        <v>35228.141532104804</v>
      </c>
      <c r="AE901">
        <f>ROW()</f>
        <v>901</v>
      </c>
      <c r="AF901">
        <f t="shared" si="118"/>
        <v>0.93401261523532264</v>
      </c>
      <c r="AG901">
        <f>AG900*(1-(AG$1+AG$5))^($A901-$A900)*(1+2*(E901/E900-1))</f>
        <v>1680922245.729553</v>
      </c>
      <c r="AK901">
        <f t="shared" si="126"/>
        <v>10.207885052269203</v>
      </c>
      <c r="AO901">
        <f>AO900*(1-AO$1+H900)^($A901-$A900)*(2-E901/E900)</f>
        <v>9.8635794424812371</v>
      </c>
    </row>
    <row r="902" spans="1:41" x14ac:dyDescent="0.25">
      <c r="A902" s="1">
        <v>39371</v>
      </c>
      <c r="B902" s="12">
        <v>20.02</v>
      </c>
      <c r="C902" s="12">
        <v>21.32</v>
      </c>
      <c r="D902">
        <v>64460.06</v>
      </c>
      <c r="E902">
        <v>59077.81</v>
      </c>
      <c r="F902">
        <v>107918.81</v>
      </c>
      <c r="G902">
        <v>98921.65</v>
      </c>
      <c r="H902">
        <f>(1/(1-91/360*VLOOKUP($A902,Tbills!$B$4:$C$974,2,1)/100))^((1)/91)-1</f>
        <v>1.1687609053234738E-4</v>
      </c>
      <c r="I902" s="2">
        <f t="shared" si="125"/>
        <v>41885.37255904144</v>
      </c>
      <c r="L902">
        <f t="shared" si="119"/>
        <v>9973622186.9807911</v>
      </c>
      <c r="O902">
        <f t="shared" si="120"/>
        <v>16186870.815705907</v>
      </c>
      <c r="R902">
        <f t="shared" si="121"/>
        <v>15.145000246571426</v>
      </c>
      <c r="U902" s="2">
        <f t="shared" si="122"/>
        <v>193.44976665712716</v>
      </c>
      <c r="X902">
        <f t="shared" si="123"/>
        <v>27.428560034471133</v>
      </c>
      <c r="AB902">
        <f t="shared" si="124"/>
        <v>36814.442306917415</v>
      </c>
      <c r="AE902">
        <f>ROW()</f>
        <v>902</v>
      </c>
      <c r="AF902">
        <f t="shared" si="118"/>
        <v>0.93902439024390238</v>
      </c>
      <c r="AG902">
        <f>AG901*(1-(AG$1+AG$5))^($A902-$A901)*(1+2*(E902/E901-1))</f>
        <v>1832364704.6241004</v>
      </c>
      <c r="AK902">
        <f t="shared" si="126"/>
        <v>9.7474045432968115</v>
      </c>
      <c r="AO902">
        <f>AO901*(1-AO$1+H901)^($A902-$A901)*(2-E902/E901)</f>
        <v>9.4198218383350447</v>
      </c>
    </row>
    <row r="903" spans="1:41" x14ac:dyDescent="0.25">
      <c r="A903" s="1">
        <v>39372</v>
      </c>
      <c r="B903" s="12">
        <v>18.54</v>
      </c>
      <c r="C903" s="12">
        <v>20.56</v>
      </c>
      <c r="D903">
        <v>63681.86</v>
      </c>
      <c r="E903">
        <v>58357.69</v>
      </c>
      <c r="F903">
        <v>108205.93</v>
      </c>
      <c r="G903">
        <v>99173.28</v>
      </c>
      <c r="H903">
        <f>(1/(1-91/360*VLOOKUP($A903,Tbills!$B$4:$C$974,2,1)/100))^((1)/91)-1</f>
        <v>1.1687609053234738E-4</v>
      </c>
      <c r="I903" s="2">
        <f t="shared" si="125"/>
        <v>41378.698563756428</v>
      </c>
      <c r="L903">
        <f t="shared" si="119"/>
        <v>9731175667.9818954</v>
      </c>
      <c r="O903">
        <f t="shared" si="120"/>
        <v>15890374.205615778</v>
      </c>
      <c r="R903">
        <f t="shared" si="121"/>
        <v>15.236615278068513</v>
      </c>
      <c r="U903" s="2">
        <f t="shared" si="122"/>
        <v>193.95971381320169</v>
      </c>
      <c r="X903">
        <f t="shared" si="123"/>
        <v>27.360974862689947</v>
      </c>
      <c r="AB903">
        <f t="shared" si="124"/>
        <v>36364.430357740181</v>
      </c>
      <c r="AE903">
        <f>ROW()</f>
        <v>903</v>
      </c>
      <c r="AF903">
        <f t="shared" ref="AF903:AF966" si="127">B903/C903</f>
        <v>0.90175097276264593</v>
      </c>
      <c r="AG903">
        <f>AG902*(1-(AG$1+AG$5))^($A903-$A902)*(1+2*(E903/E902-1))</f>
        <v>1787633798.768564</v>
      </c>
      <c r="AK903">
        <f t="shared" si="126"/>
        <v>9.8657595292878479</v>
      </c>
      <c r="AO903">
        <f>AO902*(1-AO$1+H902)^($A903-$A902)*(2-E903/E902)</f>
        <v>9.5354050478306043</v>
      </c>
    </row>
    <row r="904" spans="1:41" x14ac:dyDescent="0.25">
      <c r="A904" s="1">
        <v>39373</v>
      </c>
      <c r="B904" s="12">
        <v>18.5</v>
      </c>
      <c r="C904" s="12">
        <v>20.36</v>
      </c>
      <c r="D904">
        <v>63743.72</v>
      </c>
      <c r="E904">
        <v>58407.56</v>
      </c>
      <c r="F904">
        <v>107692.04</v>
      </c>
      <c r="G904">
        <v>98690.69</v>
      </c>
      <c r="H904">
        <f>(1/(1-91/360*VLOOKUP($A904,Tbills!$B$4:$C$974,2,1)/100))^((1)/91)-1</f>
        <v>1.1687609053234738E-4</v>
      </c>
      <c r="I904" s="2">
        <f t="shared" si="125"/>
        <v>41417.883528303886</v>
      </c>
      <c r="L904">
        <f t="shared" ref="L904:L967" si="128">L903*(1-L$1+H904)^($A904-$A903)*(1+2*(E904/E903-1))</f>
        <v>9748505997.0365982</v>
      </c>
      <c r="O904">
        <f t="shared" ref="O904:O967" si="129">O903*(1-(O$1+O$5))^($A904-$A903)*(1+1.5*(E904/E903-1))</f>
        <v>15910206.892369948</v>
      </c>
      <c r="R904">
        <f t="shared" ref="R904:R967" si="130">R903*(1-IF($A904&lt;=R899,R$1,R$1+IF(AND(WEEKDAY($A904)&lt;&gt;1,WEEKDAY($A904)&lt;&gt;7),S$1,0)))^($A904-$A903)*(1-0.5*(E904/E903-1))</f>
        <v>15.229416512158096</v>
      </c>
      <c r="U904" s="2">
        <f t="shared" ref="U904:U967" si="131">U903*$F904/$F903*(1-U$1)^($A904-$A903)</f>
        <v>193.03385624560309</v>
      </c>
      <c r="X904">
        <f t="shared" ref="X904:X967" si="132">X903*(1-X$1+H904)^($A904-$A903)*(2-G904/G903)</f>
        <v>27.496313402359352</v>
      </c>
      <c r="AB904">
        <f t="shared" ref="AB904:AB967" si="133">AB903*$E904/$E903*(1-(AB$1+AB$5+IF(AND(WEEKDAY(A904)&lt;&gt;1,WEEKDAY(A904)&lt;&gt;7),IF(A904&lt;AC$2,AC$1,AC$3),0)))^($A904-$A903)</f>
        <v>36394.236922920914</v>
      </c>
      <c r="AE904">
        <f>ROW()</f>
        <v>904</v>
      </c>
      <c r="AF904">
        <f t="shared" si="127"/>
        <v>0.90864440078585462</v>
      </c>
      <c r="AG904">
        <f>AG903*(1-(AG$1+AG$5))^($A904-$A903)*(1+2*(E904/E903-1))</f>
        <v>1790628726.6374269</v>
      </c>
      <c r="AK904">
        <f t="shared" si="126"/>
        <v>9.8568695623129532</v>
      </c>
      <c r="AO904">
        <f>AO903*(1-AO$1+H903)^($A904-$A903)*(2-E904/E903)</f>
        <v>9.5280176267174479</v>
      </c>
    </row>
    <row r="905" spans="1:41" x14ac:dyDescent="0.25">
      <c r="A905" s="1">
        <v>39374</v>
      </c>
      <c r="B905" s="12">
        <v>22.96</v>
      </c>
      <c r="C905" s="12">
        <v>23.35</v>
      </c>
      <c r="D905">
        <v>68119.63</v>
      </c>
      <c r="E905">
        <v>62410.33</v>
      </c>
      <c r="F905">
        <v>111372.56</v>
      </c>
      <c r="G905">
        <v>102052.04</v>
      </c>
      <c r="H905">
        <f>(1/(1-91/360*VLOOKUP($A905,Tbills!$B$4:$C$974,2,1)/100))^((1)/91)-1</f>
        <v>1.1687609053234738E-4</v>
      </c>
      <c r="I905" s="2">
        <f t="shared" ref="I905:I968" si="134">I904*$D905/$D904*(1-I$1)^($A905-$A904)</f>
        <v>44260.079365620062</v>
      </c>
      <c r="L905">
        <f t="shared" si="128"/>
        <v>11085464026.031515</v>
      </c>
      <c r="O905">
        <f t="shared" si="129"/>
        <v>17545146.167056404</v>
      </c>
      <c r="R905">
        <f t="shared" si="130"/>
        <v>14.706902666847233</v>
      </c>
      <c r="U905" s="2">
        <f t="shared" si="131"/>
        <v>199.6261796367132</v>
      </c>
      <c r="X905">
        <f t="shared" si="132"/>
        <v>26.561926121172675</v>
      </c>
      <c r="AB905">
        <f t="shared" si="133"/>
        <v>38887.040390820017</v>
      </c>
      <c r="AE905">
        <f>ROW()</f>
        <v>905</v>
      </c>
      <c r="AF905">
        <f t="shared" si="127"/>
        <v>0.98329764453961455</v>
      </c>
      <c r="AG905">
        <f>AG904*(1-(AG$1+AG$5))^($A905-$A904)*(1+2*(E905/E904-1))</f>
        <v>2035989813.7048006</v>
      </c>
      <c r="AK905">
        <f t="shared" ref="AK905:AK968" si="135">AK904*(1-IF($A905&lt;=AK900,AK$1,AK$1+IF(AND(WEEKDAY($A905)&lt;&gt;1,WEEKDAY($A905)&lt;&gt;7),AL$1,0)))^($A905-$A904)*(2-$E905/$E904)</f>
        <v>9.180933804786461</v>
      </c>
      <c r="AO905">
        <f>AO904*(1-AO$1+H904)^($A905-$A904)*(2-E905/E904)</f>
        <v>8.8757553055073579</v>
      </c>
    </row>
    <row r="906" spans="1:41" x14ac:dyDescent="0.25">
      <c r="A906" s="1">
        <v>39377</v>
      </c>
      <c r="B906" s="12">
        <v>21.64</v>
      </c>
      <c r="C906" s="12">
        <v>21.81</v>
      </c>
      <c r="D906">
        <v>67221.179999999993</v>
      </c>
      <c r="E906">
        <v>61565.3</v>
      </c>
      <c r="F906">
        <v>111174.2</v>
      </c>
      <c r="G906">
        <v>101834.5</v>
      </c>
      <c r="H906">
        <f>(1/(1-91/360*VLOOKUP($A906,Tbills!$B$4:$C$974,2,1)/100))^((1)/91)-1</f>
        <v>1.0887678871207562E-4</v>
      </c>
      <c r="I906" s="2">
        <f t="shared" si="134"/>
        <v>43673.125179331641</v>
      </c>
      <c r="L906">
        <f t="shared" si="128"/>
        <v>10787332013.145077</v>
      </c>
      <c r="O906">
        <f t="shared" si="129"/>
        <v>17187069.063793305</v>
      </c>
      <c r="R906">
        <f t="shared" si="130"/>
        <v>14.804459796841691</v>
      </c>
      <c r="U906" s="2">
        <f t="shared" si="131"/>
        <v>199.25605917705647</v>
      </c>
      <c r="X906">
        <f t="shared" si="132"/>
        <v>26.62428832480839</v>
      </c>
      <c r="AB906">
        <f t="shared" si="133"/>
        <v>38356.501338630049</v>
      </c>
      <c r="AE906">
        <f>ROW()</f>
        <v>906</v>
      </c>
      <c r="AF906">
        <f t="shared" si="127"/>
        <v>0.99220541036221921</v>
      </c>
      <c r="AG906">
        <f>AG905*(1-(AG$1+AG$5))^($A906-$A905)*(1+2*(E906/E905-1))</f>
        <v>1980655342.8104405</v>
      </c>
      <c r="AK906">
        <f t="shared" si="135"/>
        <v>9.3039426612031111</v>
      </c>
      <c r="AO906">
        <f>AO905*(1-AO$1+H905)^($A906-$A905)*(2-E906/E905)</f>
        <v>8.9980884194219826</v>
      </c>
    </row>
    <row r="907" spans="1:41" x14ac:dyDescent="0.25">
      <c r="A907" s="1">
        <v>39378</v>
      </c>
      <c r="B907" s="12">
        <v>20.41</v>
      </c>
      <c r="C907" s="12">
        <v>21.01</v>
      </c>
      <c r="D907">
        <v>65174.16</v>
      </c>
      <c r="E907">
        <v>59683.81</v>
      </c>
      <c r="F907">
        <v>109660.28</v>
      </c>
      <c r="G907">
        <v>100436.67</v>
      </c>
      <c r="H907">
        <f>(1/(1-91/360*VLOOKUP($A907,Tbills!$B$4:$C$974,2,1)/100))^((1)/91)-1</f>
        <v>1.0887678871207562E-4</v>
      </c>
      <c r="I907" s="2">
        <f t="shared" si="134"/>
        <v>42342.158286444872</v>
      </c>
      <c r="L907">
        <f t="shared" si="128"/>
        <v>10128636068.059101</v>
      </c>
      <c r="O907">
        <f t="shared" si="129"/>
        <v>16398638.394117473</v>
      </c>
      <c r="R907">
        <f t="shared" si="130"/>
        <v>15.029999018076074</v>
      </c>
      <c r="U907" s="2">
        <f t="shared" si="131"/>
        <v>196.5378878250763</v>
      </c>
      <c r="X907">
        <f t="shared" si="132"/>
        <v>26.991686593978841</v>
      </c>
      <c r="AB907">
        <f t="shared" si="133"/>
        <v>37182.996313866082</v>
      </c>
      <c r="AE907">
        <f>ROW()</f>
        <v>907</v>
      </c>
      <c r="AF907">
        <f t="shared" si="127"/>
        <v>0.97144217039504988</v>
      </c>
      <c r="AG907">
        <f>AG906*(1-(AG$1+AG$5))^($A907-$A906)*(1+2*(E907/E906-1))</f>
        <v>1859531520.1501162</v>
      </c>
      <c r="AK907">
        <f t="shared" si="135"/>
        <v>9.5878327974697619</v>
      </c>
      <c r="AO907">
        <f>AO906*(1-AO$1+H906)^($A907-$A906)*(2-E907/E906)</f>
        <v>9.273744603132581</v>
      </c>
    </row>
    <row r="908" spans="1:41" x14ac:dyDescent="0.25">
      <c r="A908" s="1">
        <v>39379</v>
      </c>
      <c r="B908" s="12">
        <v>20.8</v>
      </c>
      <c r="C908" s="12">
        <v>21.46</v>
      </c>
      <c r="D908">
        <v>66479.039999999994</v>
      </c>
      <c r="E908">
        <v>60872.27</v>
      </c>
      <c r="F908">
        <v>110559.49</v>
      </c>
      <c r="G908">
        <v>101249.31</v>
      </c>
      <c r="H908">
        <f>(1/(1-91/360*VLOOKUP($A908,Tbills!$B$4:$C$974,2,1)/100))^((1)/91)-1</f>
        <v>1.0887678871207562E-4</v>
      </c>
      <c r="I908" s="2">
        <f t="shared" si="134"/>
        <v>43188.855797319527</v>
      </c>
      <c r="L908">
        <f t="shared" si="128"/>
        <v>10532681668.132036</v>
      </c>
      <c r="O908">
        <f t="shared" si="129"/>
        <v>16887878.634893402</v>
      </c>
      <c r="R908">
        <f t="shared" si="130"/>
        <v>14.879683144458252</v>
      </c>
      <c r="U908" s="2">
        <f t="shared" si="131"/>
        <v>198.14465921544152</v>
      </c>
      <c r="X908">
        <f t="shared" si="132"/>
        <v>26.775219747829087</v>
      </c>
      <c r="AB908">
        <f t="shared" si="133"/>
        <v>37922.084348277567</v>
      </c>
      <c r="AE908">
        <f>ROW()</f>
        <v>908</v>
      </c>
      <c r="AF908">
        <f t="shared" si="127"/>
        <v>0.96924510717614165</v>
      </c>
      <c r="AG908">
        <f>AG907*(1-(AG$1+AG$5))^($A908-$A907)*(1+2*(E908/E907-1))</f>
        <v>1933522585.86937</v>
      </c>
      <c r="AK908">
        <f t="shared" si="135"/>
        <v>9.3964764271096684</v>
      </c>
      <c r="AO908">
        <f>AO907*(1-AO$1+H907)^($A908-$A907)*(2-E908/E907)</f>
        <v>9.0897336291171111</v>
      </c>
    </row>
    <row r="909" spans="1:41" x14ac:dyDescent="0.25">
      <c r="A909" s="1">
        <v>39380</v>
      </c>
      <c r="B909" s="12">
        <v>21.17</v>
      </c>
      <c r="C909" s="12">
        <v>21.59</v>
      </c>
      <c r="D909">
        <v>65874.429999999993</v>
      </c>
      <c r="E909">
        <v>60312.02</v>
      </c>
      <c r="F909">
        <v>110770.85</v>
      </c>
      <c r="G909">
        <v>101431.85</v>
      </c>
      <c r="H909">
        <f>(1/(1-91/360*VLOOKUP($A909,Tbills!$B$4:$C$974,2,1)/100))^((1)/91)-1</f>
        <v>1.0887678871207562E-4</v>
      </c>
      <c r="I909" s="2">
        <f t="shared" si="134"/>
        <v>42795.020592381079</v>
      </c>
      <c r="L909">
        <f t="shared" si="128"/>
        <v>10339460707.231028</v>
      </c>
      <c r="O909">
        <f t="shared" si="129"/>
        <v>16654170.986702425</v>
      </c>
      <c r="R909">
        <f t="shared" si="130"/>
        <v>14.947481462108149</v>
      </c>
      <c r="U909" s="2">
        <f t="shared" si="131"/>
        <v>198.51861778611536</v>
      </c>
      <c r="X909">
        <f t="shared" si="132"/>
        <v>26.728868747066137</v>
      </c>
      <c r="AB909">
        <f t="shared" si="133"/>
        <v>37571.750943992418</v>
      </c>
      <c r="AE909">
        <f>ROW()</f>
        <v>909</v>
      </c>
      <c r="AF909">
        <f t="shared" si="127"/>
        <v>0.98054654932839291</v>
      </c>
      <c r="AG909">
        <f>AG908*(1-(AG$1+AG$5))^($A909-$A908)*(1+2*(E909/E908-1))</f>
        <v>1897867511.6084957</v>
      </c>
      <c r="AK909">
        <f t="shared" si="135"/>
        <v>9.4825170879540472</v>
      </c>
      <c r="AO909">
        <f>AO908*(1-AO$1+H908)^($A909-$A908)*(2-E909/E908)</f>
        <v>9.1740522735633281</v>
      </c>
    </row>
    <row r="910" spans="1:41" x14ac:dyDescent="0.25">
      <c r="A910" s="1">
        <v>39381</v>
      </c>
      <c r="B910" s="12">
        <v>19.559999999999999</v>
      </c>
      <c r="C910" s="12">
        <v>20.61</v>
      </c>
      <c r="D910">
        <v>63195.82</v>
      </c>
      <c r="E910">
        <v>57853.03</v>
      </c>
      <c r="F910">
        <v>108942.38</v>
      </c>
      <c r="G910">
        <v>99746.5</v>
      </c>
      <c r="H910">
        <f>(1/(1-91/360*VLOOKUP($A910,Tbills!$B$4:$C$974,2,1)/100))^((1)/91)-1</f>
        <v>1.0887678871207562E-4</v>
      </c>
      <c r="I910" s="2">
        <f t="shared" si="134"/>
        <v>41053.872856718226</v>
      </c>
      <c r="L910">
        <f t="shared" si="128"/>
        <v>9496962087.9381943</v>
      </c>
      <c r="O910">
        <f t="shared" si="129"/>
        <v>15635129.702928158</v>
      </c>
      <c r="R910">
        <f t="shared" si="130"/>
        <v>15.25150493242417</v>
      </c>
      <c r="U910" s="2">
        <f t="shared" si="131"/>
        <v>195.23695404007987</v>
      </c>
      <c r="X910">
        <f t="shared" si="132"/>
        <v>27.174938141865958</v>
      </c>
      <c r="AB910">
        <f t="shared" si="133"/>
        <v>36038.651176003026</v>
      </c>
      <c r="AE910">
        <f>ROW()</f>
        <v>910</v>
      </c>
      <c r="AF910">
        <f t="shared" si="127"/>
        <v>0.9490538573508005</v>
      </c>
      <c r="AG910">
        <f>AG909*(1-(AG$1+AG$5))^($A910-$A909)*(1+2*(E910/E909-1))</f>
        <v>1743052315.2310205</v>
      </c>
      <c r="AK910">
        <f t="shared" si="135"/>
        <v>9.8686704912821011</v>
      </c>
      <c r="AO910">
        <f>AO909*(1-AO$1+H909)^($A910-$A909)*(2-E910/E909)</f>
        <v>9.5487752886714077</v>
      </c>
    </row>
    <row r="911" spans="1:41" x14ac:dyDescent="0.25">
      <c r="A911" s="1">
        <v>39384</v>
      </c>
      <c r="B911" s="12">
        <v>19.87</v>
      </c>
      <c r="C911" s="12">
        <v>20.62</v>
      </c>
      <c r="D911">
        <v>62141.21</v>
      </c>
      <c r="E911">
        <v>56868.69</v>
      </c>
      <c r="F911">
        <v>108647.51</v>
      </c>
      <c r="G911">
        <v>99443.93</v>
      </c>
      <c r="H911">
        <f>(1/(1-91/360*VLOOKUP($A911,Tbills!$B$4:$C$974,2,1)/100))^((1)/91)-1</f>
        <v>1.0943795122275723E-4</v>
      </c>
      <c r="I911" s="2">
        <f t="shared" si="134"/>
        <v>40365.814093552632</v>
      </c>
      <c r="L911">
        <f t="shared" si="128"/>
        <v>9175557968.6464233</v>
      </c>
      <c r="O911">
        <f t="shared" si="129"/>
        <v>15234553.730464481</v>
      </c>
      <c r="R911">
        <f t="shared" si="130"/>
        <v>15.379167391324225</v>
      </c>
      <c r="U911" s="2">
        <f t="shared" si="131"/>
        <v>194.69427124038518</v>
      </c>
      <c r="X911">
        <f t="shared" si="132"/>
        <v>27.263295271370172</v>
      </c>
      <c r="AB911">
        <f t="shared" si="133"/>
        <v>35421.766580194017</v>
      </c>
      <c r="AE911">
        <f>ROW()</f>
        <v>911</v>
      </c>
      <c r="AF911">
        <f t="shared" si="127"/>
        <v>0.96362754607177503</v>
      </c>
      <c r="AG911">
        <f>AG910*(1-(AG$1+AG$5))^($A911-$A910)*(1+2*(E911/E910-1))</f>
        <v>1683567797.5725272</v>
      </c>
      <c r="AK911">
        <f t="shared" si="135"/>
        <v>10.035178614450848</v>
      </c>
      <c r="AO911">
        <f>AO910*(1-AO$1+H910)^($A911-$A910)*(2-E911/E910)</f>
        <v>9.7133374517966082</v>
      </c>
    </row>
    <row r="912" spans="1:41" x14ac:dyDescent="0.25">
      <c r="A912" s="1">
        <v>39385</v>
      </c>
      <c r="B912" s="12">
        <v>21.07</v>
      </c>
      <c r="C912" s="12">
        <v>21.46</v>
      </c>
      <c r="D912">
        <v>64283.199999999997</v>
      </c>
      <c r="E912">
        <v>58822.720000000001</v>
      </c>
      <c r="F912">
        <v>111376.36</v>
      </c>
      <c r="G912">
        <v>101930.73</v>
      </c>
      <c r="H912">
        <f>(1/(1-91/360*VLOOKUP($A912,Tbills!$B$4:$C$974,2,1)/100))^((1)/91)-1</f>
        <v>1.0943795122275723E-4</v>
      </c>
      <c r="I912" s="2">
        <f t="shared" si="134"/>
        <v>41756.194142459317</v>
      </c>
      <c r="L912">
        <f t="shared" si="128"/>
        <v>9806739221.339798</v>
      </c>
      <c r="O912">
        <f t="shared" si="129"/>
        <v>16019211.550719989</v>
      </c>
      <c r="R912">
        <f t="shared" si="130"/>
        <v>15.114267067676353</v>
      </c>
      <c r="U912" s="2">
        <f t="shared" si="131"/>
        <v>199.57945195600098</v>
      </c>
      <c r="X912">
        <f t="shared" si="132"/>
        <v>26.583446374604087</v>
      </c>
      <c r="AB912">
        <f t="shared" si="133"/>
        <v>36637.59465022412</v>
      </c>
      <c r="AE912">
        <f>ROW()</f>
        <v>912</v>
      </c>
      <c r="AF912">
        <f t="shared" si="127"/>
        <v>0.98182665424044735</v>
      </c>
      <c r="AG912">
        <f>AG911*(1-(AG$1+AG$5))^($A912-$A911)*(1+2*(E912/E911-1))</f>
        <v>1799203235.3361025</v>
      </c>
      <c r="AK912">
        <f t="shared" si="135"/>
        <v>9.6899146962172953</v>
      </c>
      <c r="AO912">
        <f>AO911*(1-AO$1+H911)^($A912-$A911)*(2-E912/E911)</f>
        <v>9.3802630177642268</v>
      </c>
    </row>
    <row r="913" spans="1:41" x14ac:dyDescent="0.25">
      <c r="A913" s="1">
        <v>39386</v>
      </c>
      <c r="B913" s="12">
        <v>18.53</v>
      </c>
      <c r="C913" s="12">
        <v>19.809999999999999</v>
      </c>
      <c r="D913">
        <v>59215.88</v>
      </c>
      <c r="E913">
        <v>54179.4</v>
      </c>
      <c r="F913">
        <v>107375.32</v>
      </c>
      <c r="G913">
        <v>98257.86</v>
      </c>
      <c r="H913">
        <f>(1/(1-91/360*VLOOKUP($A913,Tbills!$B$4:$C$974,2,1)/100))^((1)/91)-1</f>
        <v>1.0943795122275723E-4</v>
      </c>
      <c r="I913" s="2">
        <f t="shared" si="134"/>
        <v>38463.69642575155</v>
      </c>
      <c r="L913">
        <f t="shared" si="128"/>
        <v>8259030217.1351194</v>
      </c>
      <c r="O913">
        <f t="shared" si="129"/>
        <v>14121960.247206872</v>
      </c>
      <c r="R913">
        <f t="shared" si="130"/>
        <v>15.71009827922164</v>
      </c>
      <c r="U913" s="2">
        <f t="shared" si="131"/>
        <v>192.40514757107539</v>
      </c>
      <c r="X913">
        <f t="shared" si="132"/>
        <v>27.543323113992475</v>
      </c>
      <c r="AB913">
        <f t="shared" si="133"/>
        <v>33744.337024929649</v>
      </c>
      <c r="AE913">
        <f>ROW()</f>
        <v>913</v>
      </c>
      <c r="AF913">
        <f t="shared" si="127"/>
        <v>0.93538616860171642</v>
      </c>
      <c r="AG913">
        <f>AG912*(1-(AG$1+AG$5))^($A913-$A912)*(1+2*(E913/E912-1))</f>
        <v>1515102871.7379382</v>
      </c>
      <c r="AK913">
        <f t="shared" si="135"/>
        <v>10.454325654758552</v>
      </c>
      <c r="AO913">
        <f>AO912*(1-AO$1+H912)^($A913-$A912)*(2-E913/E912)</f>
        <v>10.121451038008171</v>
      </c>
    </row>
    <row r="914" spans="1:41" x14ac:dyDescent="0.25">
      <c r="A914" s="1">
        <v>39387</v>
      </c>
      <c r="B914" s="12">
        <v>23.21</v>
      </c>
      <c r="C914" s="12">
        <v>22.99</v>
      </c>
      <c r="D914">
        <v>67623.78</v>
      </c>
      <c r="E914">
        <v>61866.26</v>
      </c>
      <c r="F914">
        <v>113693.02</v>
      </c>
      <c r="G914">
        <v>104028.36</v>
      </c>
      <c r="H914">
        <f>(1/(1-91/360*VLOOKUP($A914,Tbills!$B$4:$C$974,2,1)/100))^((1)/91)-1</f>
        <v>1.0943795122275723E-4</v>
      </c>
      <c r="I914" s="2">
        <f t="shared" si="134"/>
        <v>43923.979884478096</v>
      </c>
      <c r="L914">
        <f t="shared" si="128"/>
        <v>10603259127.304501</v>
      </c>
      <c r="O914">
        <f t="shared" si="129"/>
        <v>17126774.371899996</v>
      </c>
      <c r="R914">
        <f t="shared" si="130"/>
        <v>14.594980526799514</v>
      </c>
      <c r="U914" s="2">
        <f t="shared" si="131"/>
        <v>203.72082614057288</v>
      </c>
      <c r="X914">
        <f t="shared" si="132"/>
        <v>25.927633722558824</v>
      </c>
      <c r="AB914">
        <f t="shared" si="133"/>
        <v>38530.56959690759</v>
      </c>
      <c r="AE914">
        <f>ROW()</f>
        <v>914</v>
      </c>
      <c r="AF914">
        <f t="shared" si="127"/>
        <v>1.0095693779904307</v>
      </c>
      <c r="AG914">
        <f>AG913*(1-(AG$1+AG$5))^($A914-$A913)*(1+2*(E914/E913-1))</f>
        <v>1944956582.838614</v>
      </c>
      <c r="AK914">
        <f t="shared" si="135"/>
        <v>8.9706699560658816</v>
      </c>
      <c r="AO914">
        <f>AO913*(1-AO$1+H913)^($A914-$A913)*(2-E914/E913)</f>
        <v>8.6860700000006954</v>
      </c>
    </row>
    <row r="915" spans="1:41" x14ac:dyDescent="0.25">
      <c r="A915" s="1">
        <v>39388</v>
      </c>
      <c r="B915" s="12">
        <v>23.01</v>
      </c>
      <c r="C915" s="12">
        <v>23.22</v>
      </c>
      <c r="D915">
        <v>69536.160000000003</v>
      </c>
      <c r="E915">
        <v>63609.05</v>
      </c>
      <c r="F915">
        <v>118408.39</v>
      </c>
      <c r="G915">
        <v>108331.51</v>
      </c>
      <c r="H915">
        <f>(1/(1-91/360*VLOOKUP($A915,Tbills!$B$4:$C$974,2,1)/100))^((1)/91)-1</f>
        <v>1.0943795122275723E-4</v>
      </c>
      <c r="I915" s="2">
        <f t="shared" si="134"/>
        <v>45165.03540991366</v>
      </c>
      <c r="L915">
        <f t="shared" si="128"/>
        <v>11201372175.646723</v>
      </c>
      <c r="O915">
        <f t="shared" si="129"/>
        <v>17849871.935057901</v>
      </c>
      <c r="R915">
        <f t="shared" si="130"/>
        <v>14.388757686969752</v>
      </c>
      <c r="U915" s="2">
        <f t="shared" si="131"/>
        <v>212.16488792612395</v>
      </c>
      <c r="X915">
        <f t="shared" si="132"/>
        <v>24.856933739763733</v>
      </c>
      <c r="AB915">
        <f t="shared" si="133"/>
        <v>39614.605401361696</v>
      </c>
      <c r="AE915">
        <f>ROW()</f>
        <v>915</v>
      </c>
      <c r="AF915">
        <f t="shared" si="127"/>
        <v>0.99095607235142136</v>
      </c>
      <c r="AG915">
        <f>AG914*(1-(AG$1+AG$5))^($A915-$A914)*(1+2*(E915/E914-1))</f>
        <v>2054467299.2027297</v>
      </c>
      <c r="AK915">
        <f t="shared" si="135"/>
        <v>8.7175576101522303</v>
      </c>
      <c r="AO915">
        <f>AO914*(1-AO$1+H914)^($A915-$A914)*(2-E915/E914)</f>
        <v>8.4419925492704611</v>
      </c>
    </row>
    <row r="916" spans="1:41" x14ac:dyDescent="0.25">
      <c r="A916" s="1">
        <v>39391</v>
      </c>
      <c r="B916" s="12">
        <v>24.31</v>
      </c>
      <c r="C916" s="12">
        <v>24.05</v>
      </c>
      <c r="D916">
        <v>72269.56</v>
      </c>
      <c r="E916">
        <v>66088.570000000007</v>
      </c>
      <c r="F916">
        <v>121408.06</v>
      </c>
      <c r="G916">
        <v>111040.33</v>
      </c>
      <c r="H916">
        <f>(1/(1-91/360*VLOOKUP($A916,Tbills!$B$4:$C$974,2,1)/100))^((1)/91)-1</f>
        <v>9.9061131074718034E-5</v>
      </c>
      <c r="I916" s="2">
        <f t="shared" si="134"/>
        <v>46936.996150755884</v>
      </c>
      <c r="L916">
        <f t="shared" si="128"/>
        <v>12076595936.079838</v>
      </c>
      <c r="O916">
        <f t="shared" si="129"/>
        <v>18891660.462550368</v>
      </c>
      <c r="R916">
        <f t="shared" si="130"/>
        <v>14.106403129379107</v>
      </c>
      <c r="U916" s="2">
        <f t="shared" si="131"/>
        <v>217.52380245392482</v>
      </c>
      <c r="X916">
        <f t="shared" si="132"/>
        <v>24.239901773149068</v>
      </c>
      <c r="AB916">
        <f t="shared" si="133"/>
        <v>41154.502293007536</v>
      </c>
      <c r="AE916">
        <f>ROW()</f>
        <v>916</v>
      </c>
      <c r="AF916">
        <f t="shared" si="127"/>
        <v>1.0108108108108107</v>
      </c>
      <c r="AG916">
        <f>AG915*(1-(AG$1+AG$5))^($A916-$A915)*(1+2*(E916/E915-1))</f>
        <v>2214412220.9774847</v>
      </c>
      <c r="AK916">
        <f t="shared" si="135"/>
        <v>8.3765713038727547</v>
      </c>
      <c r="AO916">
        <f>AO915*(1-AO$1+H915)^($A916-$A915)*(2-E916/E915)</f>
        <v>8.1146819838338615</v>
      </c>
    </row>
    <row r="917" spans="1:41" x14ac:dyDescent="0.25">
      <c r="A917" s="1">
        <v>39392</v>
      </c>
      <c r="B917" s="12">
        <v>21.39</v>
      </c>
      <c r="C917" s="12">
        <v>22.27</v>
      </c>
      <c r="D917">
        <v>68621.429999999993</v>
      </c>
      <c r="E917">
        <v>62745.91</v>
      </c>
      <c r="F917">
        <v>118889.48</v>
      </c>
      <c r="G917">
        <v>108725.83</v>
      </c>
      <c r="H917">
        <f>(1/(1-91/360*VLOOKUP($A917,Tbills!$B$4:$C$974,2,1)/100))^((1)/91)-1</f>
        <v>9.9061131074718034E-5</v>
      </c>
      <c r="I917" s="2">
        <f t="shared" si="134"/>
        <v>44566.554150195218</v>
      </c>
      <c r="L917">
        <f t="shared" si="128"/>
        <v>10855548591.75432</v>
      </c>
      <c r="O917">
        <f t="shared" si="129"/>
        <v>17457804.681894697</v>
      </c>
      <c r="R917">
        <f t="shared" si="130"/>
        <v>14.462489592651998</v>
      </c>
      <c r="U917" s="2">
        <f t="shared" si="131"/>
        <v>213.00613131424711</v>
      </c>
      <c r="X917">
        <f t="shared" si="132"/>
        <v>24.746688958317282</v>
      </c>
      <c r="AB917">
        <f t="shared" si="133"/>
        <v>39071.607477850113</v>
      </c>
      <c r="AE917">
        <f>ROW()</f>
        <v>917</v>
      </c>
      <c r="AF917">
        <f t="shared" si="127"/>
        <v>0.96048495734171535</v>
      </c>
      <c r="AG917">
        <f>AG916*(1-(AG$1+AG$5))^($A917-$A916)*(1+2*(E917/E916-1))</f>
        <v>1990341899.3231025</v>
      </c>
      <c r="AK917">
        <f t="shared" si="135"/>
        <v>8.7998357476046021</v>
      </c>
      <c r="AO917">
        <f>AO916*(1-AO$1+H916)^($A917-$A916)*(2-E917/E916)</f>
        <v>8.525639530741536</v>
      </c>
    </row>
    <row r="918" spans="1:41" x14ac:dyDescent="0.25">
      <c r="A918" s="1">
        <v>39393</v>
      </c>
      <c r="B918" s="12">
        <v>26.49</v>
      </c>
      <c r="C918" s="12">
        <v>25.38</v>
      </c>
      <c r="D918">
        <v>76156.899999999994</v>
      </c>
      <c r="E918">
        <v>69629.960000000006</v>
      </c>
      <c r="F918">
        <v>127377.49</v>
      </c>
      <c r="G918">
        <v>116477.44</v>
      </c>
      <c r="H918">
        <f>(1/(1-91/360*VLOOKUP($A918,Tbills!$B$4:$C$974,2,1)/100))^((1)/91)-1</f>
        <v>9.9061131074718034E-5</v>
      </c>
      <c r="I918" s="2">
        <f t="shared" si="134"/>
        <v>49459.29935763195</v>
      </c>
      <c r="L918">
        <f t="shared" si="128"/>
        <v>13238253873.326229</v>
      </c>
      <c r="O918">
        <f t="shared" si="129"/>
        <v>20330145.077181138</v>
      </c>
      <c r="R918">
        <f t="shared" si="130"/>
        <v>13.668509193642388</v>
      </c>
      <c r="U918" s="2">
        <f t="shared" si="131"/>
        <v>228.20795231067146</v>
      </c>
      <c r="X918">
        <f t="shared" si="132"/>
        <v>22.983799952077906</v>
      </c>
      <c r="AB918">
        <f t="shared" si="133"/>
        <v>43356.764028128033</v>
      </c>
      <c r="AE918">
        <f>ROW()</f>
        <v>918</v>
      </c>
      <c r="AF918">
        <f t="shared" si="127"/>
        <v>1.0437352245862883</v>
      </c>
      <c r="AG918">
        <f>AG917*(1-(AG$1+AG$5))^($A918-$A917)*(1+2*(E918/E917-1))</f>
        <v>2426993377.8344183</v>
      </c>
      <c r="AK918">
        <f t="shared" si="135"/>
        <v>7.8340133607551881</v>
      </c>
      <c r="AO918">
        <f>AO917*(1-AO$1+H917)^($A918-$A917)*(2-E918/E917)</f>
        <v>7.5907361215428608</v>
      </c>
    </row>
    <row r="919" spans="1:41" x14ac:dyDescent="0.25">
      <c r="A919" s="1">
        <v>39394</v>
      </c>
      <c r="B919" s="12">
        <v>26.16</v>
      </c>
      <c r="C919" s="12">
        <v>25.56</v>
      </c>
      <c r="D919">
        <v>75838.399999999994</v>
      </c>
      <c r="E919">
        <v>69331.86</v>
      </c>
      <c r="F919">
        <v>126056.21</v>
      </c>
      <c r="G919">
        <v>115257.68</v>
      </c>
      <c r="H919">
        <f>(1/(1-91/360*VLOOKUP($A919,Tbills!$B$4:$C$974,2,1)/100))^((1)/91)-1</f>
        <v>9.9061131074718034E-5</v>
      </c>
      <c r="I919" s="2">
        <f t="shared" si="134"/>
        <v>49251.251925406155</v>
      </c>
      <c r="L919">
        <f t="shared" si="128"/>
        <v>13125609416.694292</v>
      </c>
      <c r="O919">
        <f t="shared" si="129"/>
        <v>20198908.158780407</v>
      </c>
      <c r="R919">
        <f t="shared" si="130"/>
        <v>13.697148811378103</v>
      </c>
      <c r="U919" s="2">
        <f t="shared" si="131"/>
        <v>225.83525642957323</v>
      </c>
      <c r="X919">
        <f t="shared" si="132"/>
        <v>23.225929588901366</v>
      </c>
      <c r="AB919">
        <f t="shared" si="133"/>
        <v>43169.639752596675</v>
      </c>
      <c r="AE919">
        <f>ROW()</f>
        <v>919</v>
      </c>
      <c r="AF919">
        <f t="shared" si="127"/>
        <v>1.023474178403756</v>
      </c>
      <c r="AG919">
        <f>AG918*(1-(AG$1+AG$5))^($A919-$A918)*(1+2*(E919/E918-1))</f>
        <v>2406131388.6666389</v>
      </c>
      <c r="AK919">
        <f t="shared" si="135"/>
        <v>7.8671859290269683</v>
      </c>
      <c r="AO919">
        <f>AO918*(1-AO$1+H918)^($A919-$A918)*(2-E919/E918)</f>
        <v>7.6237068154195509</v>
      </c>
    </row>
    <row r="920" spans="1:41" x14ac:dyDescent="0.25">
      <c r="A920" s="1">
        <v>39395</v>
      </c>
      <c r="B920" s="12">
        <v>28.5</v>
      </c>
      <c r="C920" s="12">
        <v>27.04</v>
      </c>
      <c r="D920">
        <v>80198.55</v>
      </c>
      <c r="E920">
        <v>73311.070000000007</v>
      </c>
      <c r="F920">
        <v>129554.16</v>
      </c>
      <c r="G920">
        <v>118444.56</v>
      </c>
      <c r="H920">
        <f>(1/(1-91/360*VLOOKUP($A920,Tbills!$B$4:$C$974,2,1)/100))^((1)/91)-1</f>
        <v>9.9061131074718034E-5</v>
      </c>
      <c r="I920" s="2">
        <f t="shared" si="134"/>
        <v>52081.566567654932</v>
      </c>
      <c r="L920">
        <f t="shared" si="128"/>
        <v>14633051277.977564</v>
      </c>
      <c r="O920">
        <f t="shared" si="129"/>
        <v>21937103.133998055</v>
      </c>
      <c r="R920">
        <f t="shared" si="130"/>
        <v>13.30348256393529</v>
      </c>
      <c r="U920" s="2">
        <f t="shared" si="131"/>
        <v>232.09632856155386</v>
      </c>
      <c r="X920">
        <f t="shared" si="132"/>
        <v>22.585133479671999</v>
      </c>
      <c r="AB920">
        <f t="shared" si="133"/>
        <v>45645.712382290796</v>
      </c>
      <c r="AE920">
        <f>ROW()</f>
        <v>920</v>
      </c>
      <c r="AF920">
        <f t="shared" si="127"/>
        <v>1.0539940828402368</v>
      </c>
      <c r="AG920">
        <f>AG919*(1-(AG$1+AG$5))^($A920-$A919)*(1+2*(E920/E919-1))</f>
        <v>2682234427.1943774</v>
      </c>
      <c r="AK920">
        <f t="shared" si="135"/>
        <v>7.4153138570144268</v>
      </c>
      <c r="AO920">
        <f>AO919*(1-AO$1+H919)^($A920-$A919)*(2-E920/E919)</f>
        <v>7.1866003698526146</v>
      </c>
    </row>
    <row r="921" spans="1:41" x14ac:dyDescent="0.25">
      <c r="A921" s="1">
        <v>39398</v>
      </c>
      <c r="B921" s="12">
        <v>31.09</v>
      </c>
      <c r="C921" s="12">
        <v>27.54</v>
      </c>
      <c r="D921">
        <v>81407.47</v>
      </c>
      <c r="E921">
        <v>74394.38</v>
      </c>
      <c r="F921">
        <v>129978.28</v>
      </c>
      <c r="G921">
        <v>118797.1</v>
      </c>
      <c r="H921">
        <f>(1/(1-91/360*VLOOKUP($A921,Tbills!$B$4:$C$974,2,1)/100))^((1)/91)-1</f>
        <v>9.9061131074718034E-5</v>
      </c>
      <c r="I921" s="2">
        <f t="shared" si="134"/>
        <v>52862.781547896426</v>
      </c>
      <c r="L921">
        <f t="shared" si="128"/>
        <v>15067947629.218967</v>
      </c>
      <c r="O921">
        <f t="shared" si="129"/>
        <v>22421079.713930592</v>
      </c>
      <c r="R921">
        <f t="shared" si="130"/>
        <v>13.203399720021938</v>
      </c>
      <c r="U921" s="2">
        <f t="shared" si="131"/>
        <v>232.83910653748114</v>
      </c>
      <c r="X921">
        <f t="shared" si="132"/>
        <v>22.522104427818732</v>
      </c>
      <c r="AB921">
        <f t="shared" si="133"/>
        <v>46315.369593163123</v>
      </c>
      <c r="AE921">
        <f>ROW()</f>
        <v>921</v>
      </c>
      <c r="AF921">
        <f t="shared" si="127"/>
        <v>1.1289034132171387</v>
      </c>
      <c r="AG921">
        <f>AG920*(1-(AG$1+AG$5))^($A921-$A920)*(1+2*(E921/E920-1))</f>
        <v>2761225454.0163612</v>
      </c>
      <c r="AK921">
        <f t="shared" si="135"/>
        <v>7.3047177868312581</v>
      </c>
      <c r="AO921">
        <f>AO920*(1-AO$1+H920)^($A921-$A920)*(2-E921/E920)</f>
        <v>7.0817233557887329</v>
      </c>
    </row>
    <row r="922" spans="1:41" x14ac:dyDescent="0.25">
      <c r="A922" s="1">
        <v>39399</v>
      </c>
      <c r="B922" s="12">
        <v>24.1</v>
      </c>
      <c r="C922" s="12">
        <v>24.66</v>
      </c>
      <c r="D922">
        <v>75053.149999999994</v>
      </c>
      <c r="E922">
        <v>68580.100000000006</v>
      </c>
      <c r="F922">
        <v>125458.34</v>
      </c>
      <c r="G922">
        <v>114654.21</v>
      </c>
      <c r="H922">
        <f>(1/(1-91/360*VLOOKUP($A922,Tbills!$B$4:$C$974,2,1)/100))^((1)/91)-1</f>
        <v>9.5697802015015654E-5</v>
      </c>
      <c r="I922" s="2">
        <f t="shared" si="134"/>
        <v>48735.349848178819</v>
      </c>
      <c r="L922">
        <f t="shared" si="128"/>
        <v>12713323800.59502</v>
      </c>
      <c r="O922">
        <f t="shared" si="129"/>
        <v>19791939.275112208</v>
      </c>
      <c r="R922">
        <f t="shared" si="130"/>
        <v>13.718734249483553</v>
      </c>
      <c r="U922" s="2">
        <f t="shared" si="131"/>
        <v>224.73674455636888</v>
      </c>
      <c r="X922">
        <f t="shared" si="132"/>
        <v>23.308901122071646</v>
      </c>
      <c r="AB922">
        <f t="shared" si="133"/>
        <v>42694.111248634967</v>
      </c>
      <c r="AE922">
        <f>ROW()</f>
        <v>922</v>
      </c>
      <c r="AF922">
        <f t="shared" si="127"/>
        <v>0.9772911597729117</v>
      </c>
      <c r="AG922">
        <f>AG921*(1-(AG$1+AG$5))^($A922-$A921)*(1+2*(E922/E921-1))</f>
        <v>2329540746.1837955</v>
      </c>
      <c r="AK922">
        <f t="shared" si="135"/>
        <v>7.8752499421468185</v>
      </c>
      <c r="AO922">
        <f>AO921*(1-AO$1+H921)^($A922-$A921)*(2-E922/E921)</f>
        <v>7.6356681825493533</v>
      </c>
    </row>
    <row r="923" spans="1:41" x14ac:dyDescent="0.25">
      <c r="A923" s="1">
        <v>39400</v>
      </c>
      <c r="B923" s="12">
        <v>25.94</v>
      </c>
      <c r="C923" s="12">
        <v>25.65</v>
      </c>
      <c r="D923">
        <v>76253.38</v>
      </c>
      <c r="E923">
        <v>69670.25</v>
      </c>
      <c r="F923">
        <v>124918.23</v>
      </c>
      <c r="G923">
        <v>114149.64</v>
      </c>
      <c r="H923">
        <f>(1/(1-91/360*VLOOKUP($A923,Tbills!$B$4:$C$974,2,1)/100))^((1)/91)-1</f>
        <v>9.5697802015015654E-5</v>
      </c>
      <c r="I923" s="2">
        <f t="shared" si="134"/>
        <v>49513.505247377696</v>
      </c>
      <c r="L923">
        <f t="shared" si="128"/>
        <v>13118168395.012754</v>
      </c>
      <c r="O923">
        <f t="shared" si="129"/>
        <v>20263175.727097888</v>
      </c>
      <c r="R923">
        <f t="shared" si="130"/>
        <v>13.609082443705534</v>
      </c>
      <c r="U923" s="2">
        <f t="shared" si="131"/>
        <v>223.76377535961851</v>
      </c>
      <c r="X923">
        <f t="shared" si="132"/>
        <v>23.412853406897987</v>
      </c>
      <c r="AB923">
        <f t="shared" si="133"/>
        <v>43371.265102485049</v>
      </c>
      <c r="AE923">
        <f>ROW()</f>
        <v>923</v>
      </c>
      <c r="AF923">
        <f t="shared" si="127"/>
        <v>1.0113060428849903</v>
      </c>
      <c r="AG923">
        <f>AG922*(1-(AG$1+AG$5))^($A923-$A922)*(1+2*(E923/E922-1))</f>
        <v>2403520557.1273727</v>
      </c>
      <c r="AK923">
        <f t="shared" si="135"/>
        <v>7.7497039232663614</v>
      </c>
      <c r="AO923">
        <f>AO922*(1-AO$1+H922)^($A923-$A922)*(2-E923/E922)</f>
        <v>7.5147326951286528</v>
      </c>
    </row>
    <row r="924" spans="1:41" x14ac:dyDescent="0.25">
      <c r="A924" s="1">
        <v>39401</v>
      </c>
      <c r="B924" s="12">
        <v>28.06</v>
      </c>
      <c r="C924" s="12">
        <v>27.44</v>
      </c>
      <c r="D924">
        <v>81231.960000000006</v>
      </c>
      <c r="E924">
        <v>74212.350000000006</v>
      </c>
      <c r="F924">
        <v>128851.96</v>
      </c>
      <c r="G924">
        <v>117733.34</v>
      </c>
      <c r="H924">
        <f>(1/(1-91/360*VLOOKUP($A924,Tbills!$B$4:$C$974,2,1)/100))^((1)/91)-1</f>
        <v>9.5697802015015654E-5</v>
      </c>
      <c r="I924" s="2">
        <f t="shared" si="134"/>
        <v>52744.953798790921</v>
      </c>
      <c r="L924">
        <f t="shared" si="128"/>
        <v>14829375541.050308</v>
      </c>
      <c r="O924">
        <f t="shared" si="129"/>
        <v>22243990.058660194</v>
      </c>
      <c r="R924">
        <f t="shared" si="130"/>
        <v>13.164870301289856</v>
      </c>
      <c r="U924" s="2">
        <f t="shared" si="131"/>
        <v>230.80456707926976</v>
      </c>
      <c r="X924">
        <f t="shared" si="132"/>
        <v>22.679144054878307</v>
      </c>
      <c r="AB924">
        <f t="shared" si="133"/>
        <v>46197.21166818394</v>
      </c>
      <c r="AE924">
        <f>ROW()</f>
        <v>924</v>
      </c>
      <c r="AF924">
        <f t="shared" si="127"/>
        <v>1.0225947521865888</v>
      </c>
      <c r="AG924">
        <f>AG923*(1-(AG$1+AG$5))^($A924-$A923)*(1+2*(E924/E923-1))</f>
        <v>2716820462.047946</v>
      </c>
      <c r="AK924">
        <f t="shared" si="135"/>
        <v>7.2441303408921076</v>
      </c>
      <c r="AO924">
        <f>AO923*(1-AO$1+H923)^($A924-$A923)*(2-E924/E923)</f>
        <v>7.0252277377841654</v>
      </c>
    </row>
    <row r="925" spans="1:41" x14ac:dyDescent="0.25">
      <c r="A925" s="1">
        <v>39402</v>
      </c>
      <c r="B925" s="12">
        <v>25.49</v>
      </c>
      <c r="C925" s="12">
        <v>26.44</v>
      </c>
      <c r="D925">
        <v>80070.37</v>
      </c>
      <c r="E925">
        <v>73144.039999999994</v>
      </c>
      <c r="F925">
        <v>131123.84</v>
      </c>
      <c r="G925">
        <v>119797.91</v>
      </c>
      <c r="H925">
        <f>(1/(1-91/360*VLOOKUP($A925,Tbills!$B$4:$C$974,2,1)/100))^((1)/91)-1</f>
        <v>9.5697802015015654E-5</v>
      </c>
      <c r="I925" s="2">
        <f t="shared" si="134"/>
        <v>51989.450790205694</v>
      </c>
      <c r="L925">
        <f t="shared" si="128"/>
        <v>14403155750.785696</v>
      </c>
      <c r="O925">
        <f t="shared" si="129"/>
        <v>21762942.856707759</v>
      </c>
      <c r="R925">
        <f t="shared" si="130"/>
        <v>13.259027107215976</v>
      </c>
      <c r="U925" s="2">
        <f t="shared" si="131"/>
        <v>234.86831850537689</v>
      </c>
      <c r="X925">
        <f t="shared" si="132"/>
        <v>22.282751118097991</v>
      </c>
      <c r="AB925">
        <f t="shared" si="133"/>
        <v>45530.600869474125</v>
      </c>
      <c r="AE925">
        <f>ROW()</f>
        <v>925</v>
      </c>
      <c r="AF925">
        <f t="shared" si="127"/>
        <v>0.96406959152798777</v>
      </c>
      <c r="AG925">
        <f>AG924*(1-(AG$1+AG$5))^($A925-$A924)*(1+2*(E925/E924-1))</f>
        <v>2638512583.4516201</v>
      </c>
      <c r="AK925">
        <f t="shared" si="135"/>
        <v>7.3480696091073776</v>
      </c>
      <c r="AO925">
        <f>AO924*(1-AO$1+H924)^($A925-$A924)*(2-E925/E924)</f>
        <v>7.1267764885076916</v>
      </c>
    </row>
    <row r="926" spans="1:41" x14ac:dyDescent="0.25">
      <c r="A926" s="1">
        <v>39405</v>
      </c>
      <c r="B926" s="12">
        <v>26.01</v>
      </c>
      <c r="C926" s="12">
        <v>25.66</v>
      </c>
      <c r="D926">
        <v>81299.7</v>
      </c>
      <c r="E926">
        <v>74246.02</v>
      </c>
      <c r="F926">
        <v>134462.76</v>
      </c>
      <c r="G926">
        <v>122814.03</v>
      </c>
      <c r="H926">
        <f>(1/(1-91/360*VLOOKUP($A926,Tbills!$B$4:$C$974,2,1)/100))^((1)/91)-1</f>
        <v>9.4576923533651325E-5</v>
      </c>
      <c r="I926" s="2">
        <f t="shared" si="134"/>
        <v>52783.789708859491</v>
      </c>
      <c r="L926">
        <f t="shared" si="128"/>
        <v>14839346150.065849</v>
      </c>
      <c r="O926">
        <f t="shared" si="129"/>
        <v>22252510.195347678</v>
      </c>
      <c r="R926">
        <f t="shared" si="130"/>
        <v>13.157363074718372</v>
      </c>
      <c r="U926" s="2">
        <f t="shared" si="131"/>
        <v>240.83135625255991</v>
      </c>
      <c r="X926">
        <f t="shared" si="132"/>
        <v>21.725497364013815</v>
      </c>
      <c r="AB926">
        <f t="shared" si="133"/>
        <v>46211.72599899854</v>
      </c>
      <c r="AE926">
        <f>ROW()</f>
        <v>926</v>
      </c>
      <c r="AF926">
        <f t="shared" si="127"/>
        <v>1.0136399064692128</v>
      </c>
      <c r="AG926">
        <f>AG925*(1-(AG$1+AG$5))^($A926-$A925)*(1+2*(E926/E925-1))</f>
        <v>2717740888.803617</v>
      </c>
      <c r="AK926">
        <f t="shared" si="135"/>
        <v>7.2363532056928781</v>
      </c>
      <c r="AO926">
        <f>AO925*(1-AO$1+H925)^($A926-$A925)*(2-E926/E925)</f>
        <v>7.0206416958408164</v>
      </c>
    </row>
    <row r="927" spans="1:41" x14ac:dyDescent="0.25">
      <c r="A927" s="1">
        <v>39406</v>
      </c>
      <c r="B927" s="12">
        <v>24.88</v>
      </c>
      <c r="C927" s="12">
        <v>26.09</v>
      </c>
      <c r="D927">
        <v>79093.61</v>
      </c>
      <c r="E927">
        <v>72224.31</v>
      </c>
      <c r="F927">
        <v>133598.75</v>
      </c>
      <c r="G927">
        <v>122013.25</v>
      </c>
      <c r="H927">
        <f>(1/(1-91/360*VLOOKUP($A927,Tbills!$B$4:$C$974,2,1)/100))^((1)/91)-1</f>
        <v>9.4576923533651325E-5</v>
      </c>
      <c r="I927" s="2">
        <f t="shared" si="134"/>
        <v>51350.234743630514</v>
      </c>
      <c r="L927">
        <f t="shared" si="128"/>
        <v>14031891746.707392</v>
      </c>
      <c r="O927">
        <f t="shared" si="129"/>
        <v>21342891.268126264</v>
      </c>
      <c r="R927">
        <f t="shared" si="130"/>
        <v>13.335896881615536</v>
      </c>
      <c r="U927" s="2">
        <f t="shared" si="131"/>
        <v>239.27802479068535</v>
      </c>
      <c r="X927">
        <f t="shared" si="132"/>
        <v>21.868412703279866</v>
      </c>
      <c r="AB927">
        <f t="shared" si="133"/>
        <v>44951.819078069842</v>
      </c>
      <c r="AE927">
        <f>ROW()</f>
        <v>927</v>
      </c>
      <c r="AF927">
        <f t="shared" si="127"/>
        <v>0.9536220774243005</v>
      </c>
      <c r="AG927">
        <f>AG926*(1-(AG$1+AG$5))^($A927-$A926)*(1+2*(E927/E926-1))</f>
        <v>2569646791.507822</v>
      </c>
      <c r="AK927">
        <f t="shared" si="135"/>
        <v>7.4330520010915668</v>
      </c>
      <c r="AO927">
        <f>AO926*(1-AO$1+H926)^($A927-$A926)*(2-E927/E926)</f>
        <v>7.2122282391962109</v>
      </c>
    </row>
    <row r="928" spans="1:41" x14ac:dyDescent="0.25">
      <c r="A928" s="1">
        <v>39407</v>
      </c>
      <c r="B928" s="12">
        <v>26.84</v>
      </c>
      <c r="C928" s="12">
        <v>27.42</v>
      </c>
      <c r="D928">
        <v>81004.41</v>
      </c>
      <c r="E928">
        <v>73962.33</v>
      </c>
      <c r="F928">
        <v>135348.22</v>
      </c>
      <c r="G928">
        <v>123599.47</v>
      </c>
      <c r="H928">
        <f>(1/(1-91/360*VLOOKUP($A928,Tbills!$B$4:$C$974,2,1)/100))^((1)/91)-1</f>
        <v>9.4576923533651325E-5</v>
      </c>
      <c r="I928" s="2">
        <f t="shared" si="134"/>
        <v>52589.508090688556</v>
      </c>
      <c r="L928">
        <f t="shared" si="128"/>
        <v>14707950268.816246</v>
      </c>
      <c r="O928">
        <f t="shared" si="129"/>
        <v>22112545.379913785</v>
      </c>
      <c r="R928">
        <f t="shared" si="130"/>
        <v>13.17484245697408</v>
      </c>
      <c r="U928" s="2">
        <f t="shared" si="131"/>
        <v>242.40544958728793</v>
      </c>
      <c r="X928">
        <f t="shared" si="132"/>
        <v>21.585357822512403</v>
      </c>
      <c r="AB928">
        <f t="shared" si="133"/>
        <v>46031.943531780547</v>
      </c>
      <c r="AE928">
        <f>ROW()</f>
        <v>928</v>
      </c>
      <c r="AF928">
        <f t="shared" si="127"/>
        <v>0.97884755652808164</v>
      </c>
      <c r="AG928">
        <f>AG927*(1-(AG$1+AG$5))^($A928-$A927)*(1+2*(E928/E927-1))</f>
        <v>2693229001.8339658</v>
      </c>
      <c r="AK928">
        <f t="shared" si="135"/>
        <v>7.2538437099078292</v>
      </c>
      <c r="AO928">
        <f>AO927*(1-AO$1+H927)^($A928-$A927)*(2-E928/E927)</f>
        <v>7.0390771219246338</v>
      </c>
    </row>
    <row r="929" spans="1:41" x14ac:dyDescent="0.25">
      <c r="A929" s="1">
        <v>39409</v>
      </c>
      <c r="B929" s="12">
        <v>25.96</v>
      </c>
      <c r="C929" s="12">
        <v>25.97</v>
      </c>
      <c r="D929">
        <v>78179.199999999997</v>
      </c>
      <c r="E929">
        <v>71368.740000000005</v>
      </c>
      <c r="F929">
        <v>133276.15</v>
      </c>
      <c r="G929">
        <v>121683.88</v>
      </c>
      <c r="H929">
        <f>(1/(1-91/360*VLOOKUP($A929,Tbills!$B$4:$C$974,2,1)/100))^((1)/91)-1</f>
        <v>9.4576923533651325E-5</v>
      </c>
      <c r="I929" s="2">
        <f t="shared" si="134"/>
        <v>50752.856195616863</v>
      </c>
      <c r="L929">
        <f t="shared" si="128"/>
        <v>13677792072.313938</v>
      </c>
      <c r="O929">
        <f t="shared" si="129"/>
        <v>20948023.615009498</v>
      </c>
      <c r="R929">
        <f t="shared" si="130"/>
        <v>13.404627361437424</v>
      </c>
      <c r="U929" s="2">
        <f t="shared" si="131"/>
        <v>238.68278109863368</v>
      </c>
      <c r="X929">
        <f t="shared" si="132"/>
        <v>21.922420462671848</v>
      </c>
      <c r="AB929">
        <f t="shared" si="133"/>
        <v>44414.673435609257</v>
      </c>
      <c r="AE929">
        <f>ROW()</f>
        <v>929</v>
      </c>
      <c r="AF929">
        <f t="shared" si="127"/>
        <v>0.99961494031574905</v>
      </c>
      <c r="AG929">
        <f>AG928*(1-(AG$1+AG$5))^($A929-$A928)*(1+2*(E929/E928-1))</f>
        <v>2504176720.610209</v>
      </c>
      <c r="AK929">
        <f t="shared" si="135"/>
        <v>7.5075102566220826</v>
      </c>
      <c r="AO929">
        <f>AO928*(1-AO$1+H928)^($A929-$A928)*(2-E929/E928)</f>
        <v>7.2867511884031195</v>
      </c>
    </row>
    <row r="930" spans="1:41" x14ac:dyDescent="0.25">
      <c r="A930" s="1">
        <v>39412</v>
      </c>
      <c r="B930" s="12">
        <v>28.91</v>
      </c>
      <c r="C930" s="12">
        <v>28.44</v>
      </c>
      <c r="D930">
        <v>82463.56</v>
      </c>
      <c r="E930">
        <v>75259.63</v>
      </c>
      <c r="F930">
        <v>134639</v>
      </c>
      <c r="G930">
        <v>122893.66</v>
      </c>
      <c r="H930">
        <f>(1/(1-91/360*VLOOKUP($A930,Tbills!$B$4:$C$974,2,1)/100))^((1)/91)-1</f>
        <v>8.8554181024269596E-5</v>
      </c>
      <c r="I930" s="2">
        <f t="shared" si="134"/>
        <v>53530.287529165784</v>
      </c>
      <c r="L930">
        <f t="shared" si="128"/>
        <v>15171140047.560398</v>
      </c>
      <c r="O930">
        <f t="shared" si="129"/>
        <v>22658803.252771132</v>
      </c>
      <c r="R930">
        <f t="shared" si="130"/>
        <v>13.037461521959548</v>
      </c>
      <c r="U930" s="2">
        <f t="shared" si="131"/>
        <v>241.1058561523997</v>
      </c>
      <c r="X930">
        <f t="shared" si="132"/>
        <v>21.707825896236155</v>
      </c>
      <c r="AB930">
        <f t="shared" si="133"/>
        <v>46831.179569961081</v>
      </c>
      <c r="AE930">
        <f>ROW()</f>
        <v>930</v>
      </c>
      <c r="AF930">
        <f t="shared" si="127"/>
        <v>1.0165260196905765</v>
      </c>
      <c r="AG930">
        <f>AG929*(1-(AG$1+AG$5))^($A930-$A929)*(1+2*(E930/E929-1))</f>
        <v>2776942011.0463548</v>
      </c>
      <c r="AK930">
        <f t="shared" si="135"/>
        <v>7.0972231031031647</v>
      </c>
      <c r="AO930">
        <f>AO929*(1-AO$1+H929)^($A930-$A929)*(2-E930/E929)</f>
        <v>6.8906815436765285</v>
      </c>
    </row>
    <row r="931" spans="1:41" x14ac:dyDescent="0.25">
      <c r="A931" s="1">
        <v>39413</v>
      </c>
      <c r="B931" s="12">
        <v>26.28</v>
      </c>
      <c r="C931" s="12">
        <v>26.59</v>
      </c>
      <c r="D931">
        <v>80554.25</v>
      </c>
      <c r="E931">
        <v>73510.45</v>
      </c>
      <c r="F931">
        <v>133044.85999999999</v>
      </c>
      <c r="G931">
        <v>121427.71</v>
      </c>
      <c r="H931">
        <f>(1/(1-91/360*VLOOKUP($A931,Tbills!$B$4:$C$974,2,1)/100))^((1)/91)-1</f>
        <v>8.8554181024269596E-5</v>
      </c>
      <c r="I931" s="2">
        <f t="shared" si="134"/>
        <v>52289.6054940049</v>
      </c>
      <c r="L931">
        <f t="shared" si="128"/>
        <v>14466553594.592619</v>
      </c>
      <c r="O931">
        <f t="shared" si="129"/>
        <v>21868114.395811349</v>
      </c>
      <c r="R931">
        <f t="shared" si="130"/>
        <v>13.188373274393642</v>
      </c>
      <c r="U931" s="2">
        <f t="shared" si="131"/>
        <v>238.24532790386897</v>
      </c>
      <c r="X931">
        <f t="shared" si="132"/>
        <v>21.96790276938151</v>
      </c>
      <c r="AB931">
        <f t="shared" si="133"/>
        <v>45741.13716104257</v>
      </c>
      <c r="AE931">
        <f>ROW()</f>
        <v>931</v>
      </c>
      <c r="AF931">
        <f t="shared" si="127"/>
        <v>0.9883414817600602</v>
      </c>
      <c r="AG931">
        <f>AG930*(1-(AG$1+AG$5))^($A931-$A930)*(1+2*(E931/E930-1))</f>
        <v>2647769728.2192783</v>
      </c>
      <c r="AK931">
        <f t="shared" si="135"/>
        <v>7.2618381166815524</v>
      </c>
      <c r="AO931">
        <f>AO930*(1-AO$1+H930)^($A931-$A930)*(2-E931/E930)</f>
        <v>7.0511979651166996</v>
      </c>
    </row>
    <row r="932" spans="1:41" x14ac:dyDescent="0.25">
      <c r="A932" s="1">
        <v>39414</v>
      </c>
      <c r="B932" s="12">
        <v>24.11</v>
      </c>
      <c r="C932" s="12">
        <v>24.25</v>
      </c>
      <c r="D932">
        <v>74378.13</v>
      </c>
      <c r="E932">
        <v>67867.87</v>
      </c>
      <c r="F932">
        <v>125870.37</v>
      </c>
      <c r="G932">
        <v>114868.93</v>
      </c>
      <c r="H932">
        <f>(1/(1-91/360*VLOOKUP($A932,Tbills!$B$4:$C$974,2,1)/100))^((1)/91)-1</f>
        <v>8.8554181024269596E-5</v>
      </c>
      <c r="I932" s="2">
        <f t="shared" si="134"/>
        <v>48279.367537515209</v>
      </c>
      <c r="L932">
        <f t="shared" si="128"/>
        <v>12246211451.519505</v>
      </c>
      <c r="O932">
        <f t="shared" si="129"/>
        <v>19349604.280927159</v>
      </c>
      <c r="R932">
        <f t="shared" si="130"/>
        <v>13.693916604142125</v>
      </c>
      <c r="U932" s="2">
        <f t="shared" si="131"/>
        <v>225.3923703562271</v>
      </c>
      <c r="X932">
        <f t="shared" si="132"/>
        <v>23.15566814275801</v>
      </c>
      <c r="AB932">
        <f t="shared" si="133"/>
        <v>42228.626230858717</v>
      </c>
      <c r="AE932">
        <f>ROW()</f>
        <v>932</v>
      </c>
      <c r="AF932">
        <f t="shared" si="127"/>
        <v>0.99422680412371134</v>
      </c>
      <c r="AG932">
        <f>AG931*(1-(AG$1+AG$5))^($A932-$A931)*(1+2*(E932/E931-1))</f>
        <v>2241214508.4773827</v>
      </c>
      <c r="AK932">
        <f t="shared" si="135"/>
        <v>7.8188845118136863</v>
      </c>
      <c r="AO932">
        <f>AO931*(1-AO$1+H931)^($A932-$A931)*(2-E932/E931)</f>
        <v>7.5928315678082976</v>
      </c>
    </row>
    <row r="933" spans="1:41" x14ac:dyDescent="0.25">
      <c r="A933" s="1">
        <v>39415</v>
      </c>
      <c r="B933" s="12">
        <v>23.97</v>
      </c>
      <c r="C933" s="12">
        <v>24.5</v>
      </c>
      <c r="D933">
        <v>75141.009999999995</v>
      </c>
      <c r="E933">
        <v>68557.97</v>
      </c>
      <c r="F933">
        <v>126334.24</v>
      </c>
      <c r="G933">
        <v>115282.08</v>
      </c>
      <c r="H933">
        <f>(1/(1-91/360*VLOOKUP($A933,Tbills!$B$4:$C$974,2,1)/100))^((1)/91)-1</f>
        <v>8.8554181024269596E-5</v>
      </c>
      <c r="I933" s="2">
        <f t="shared" si="134"/>
        <v>48773.369015997218</v>
      </c>
      <c r="L933">
        <f t="shared" si="128"/>
        <v>12495799097.240532</v>
      </c>
      <c r="O933">
        <f t="shared" si="129"/>
        <v>19644070.783291418</v>
      </c>
      <c r="R933">
        <f t="shared" si="130"/>
        <v>13.62367887227893</v>
      </c>
      <c r="U933" s="2">
        <f t="shared" si="131"/>
        <v>226.21749260250823</v>
      </c>
      <c r="X933">
        <f t="shared" si="132"/>
        <v>23.073573759718961</v>
      </c>
      <c r="AB933">
        <f t="shared" si="133"/>
        <v>42656.531761091101</v>
      </c>
      <c r="AE933">
        <f>ROW()</f>
        <v>933</v>
      </c>
      <c r="AF933">
        <f t="shared" si="127"/>
        <v>0.97836734693877547</v>
      </c>
      <c r="AG933">
        <f>AG932*(1-(AG$1+AG$5))^($A933-$A932)*(1+2*(E933/E932-1))</f>
        <v>2286716072.6880322</v>
      </c>
      <c r="AK933">
        <f t="shared" si="135"/>
        <v>7.7390193835341741</v>
      </c>
      <c r="AO933">
        <f>AO932*(1-AO$1+H932)^($A933-$A932)*(2-E933/E932)</f>
        <v>7.516013039943358</v>
      </c>
    </row>
    <row r="934" spans="1:41" x14ac:dyDescent="0.25">
      <c r="A934" s="1">
        <v>39416</v>
      </c>
      <c r="B934" s="12">
        <v>22.87</v>
      </c>
      <c r="C934" s="12">
        <v>23.93</v>
      </c>
      <c r="D934">
        <v>73378.240000000005</v>
      </c>
      <c r="E934">
        <v>66943.56</v>
      </c>
      <c r="F934">
        <v>124515.44</v>
      </c>
      <c r="G934">
        <v>113612.19</v>
      </c>
      <c r="H934">
        <f>(1/(1-91/360*VLOOKUP($A934,Tbills!$B$4:$C$974,2,1)/100))^((1)/91)-1</f>
        <v>8.8554181024269596E-5</v>
      </c>
      <c r="I934" s="2">
        <f t="shared" si="134"/>
        <v>47628.009136936831</v>
      </c>
      <c r="L934">
        <f t="shared" si="128"/>
        <v>11907810585.255865</v>
      </c>
      <c r="O934">
        <f t="shared" si="129"/>
        <v>18949561.344051529</v>
      </c>
      <c r="R934">
        <f t="shared" si="130"/>
        <v>13.783461638966493</v>
      </c>
      <c r="U934" s="2">
        <f t="shared" si="131"/>
        <v>222.95526376224936</v>
      </c>
      <c r="X934">
        <f t="shared" si="132"/>
        <v>23.409007384823788</v>
      </c>
      <c r="AB934">
        <f t="shared" si="133"/>
        <v>41650.599243960263</v>
      </c>
      <c r="AE934">
        <f>ROW()</f>
        <v>934</v>
      </c>
      <c r="AF934">
        <f t="shared" si="127"/>
        <v>0.95570413706644386</v>
      </c>
      <c r="AG934">
        <f>AG933*(1-(AG$1+AG$5))^($A934-$A933)*(1+2*(E934/E933-1))</f>
        <v>2178947000.7362585</v>
      </c>
      <c r="AK934">
        <f t="shared" si="135"/>
        <v>7.9208896580706805</v>
      </c>
      <c r="AO934">
        <f>AO933*(1-AO$1+H933)^($A934-$A933)*(2-E934/E933)</f>
        <v>7.6933975856585715</v>
      </c>
    </row>
    <row r="935" spans="1:41" x14ac:dyDescent="0.25">
      <c r="A935" s="1">
        <v>39419</v>
      </c>
      <c r="B935" s="12">
        <v>23.61</v>
      </c>
      <c r="C935" s="12">
        <v>24.3</v>
      </c>
      <c r="D935">
        <v>73800.55</v>
      </c>
      <c r="E935">
        <v>67311.05</v>
      </c>
      <c r="F935">
        <v>124423.19</v>
      </c>
      <c r="G935">
        <v>113497.84</v>
      </c>
      <c r="H935">
        <f>(1/(1-91/360*VLOOKUP($A935,Tbills!$B$4:$C$974,2,1)/100))^((1)/91)-1</f>
        <v>8.4494214696473335E-5</v>
      </c>
      <c r="I935" s="2">
        <f t="shared" si="134"/>
        <v>47898.616173926835</v>
      </c>
      <c r="L935">
        <f t="shared" si="128"/>
        <v>12039966615.088856</v>
      </c>
      <c r="O935">
        <f t="shared" si="129"/>
        <v>19103666.749987632</v>
      </c>
      <c r="R935">
        <f t="shared" si="130"/>
        <v>13.743765091085393</v>
      </c>
      <c r="U935" s="2">
        <f t="shared" si="131"/>
        <v>222.77378560581525</v>
      </c>
      <c r="X935">
        <f t="shared" si="132"/>
        <v>23.43590826881746</v>
      </c>
      <c r="AB935">
        <f t="shared" si="133"/>
        <v>41874.862068087445</v>
      </c>
      <c r="AE935">
        <f>ROW()</f>
        <v>935</v>
      </c>
      <c r="AF935">
        <f t="shared" si="127"/>
        <v>0.97160493827160488</v>
      </c>
      <c r="AG935">
        <f>AG934*(1-(AG$1+AG$5))^($A935-$A934)*(1+2*(E935/E934-1))</f>
        <v>2202647182.8762479</v>
      </c>
      <c r="AK935">
        <f t="shared" si="135"/>
        <v>7.876306912992618</v>
      </c>
      <c r="AO935">
        <f>AO934*(1-AO$1+H934)^($A935-$A934)*(2-E935/E934)</f>
        <v>7.6523480212166008</v>
      </c>
    </row>
    <row r="936" spans="1:41" x14ac:dyDescent="0.25">
      <c r="A936" s="1">
        <v>39420</v>
      </c>
      <c r="B936" s="12">
        <v>23.79</v>
      </c>
      <c r="C936" s="12">
        <v>24.65</v>
      </c>
      <c r="D936">
        <v>74483.240000000005</v>
      </c>
      <c r="E936">
        <v>67928.02</v>
      </c>
      <c r="F936">
        <v>127343.54</v>
      </c>
      <c r="G936">
        <v>116152.17</v>
      </c>
      <c r="H936">
        <f>(1/(1-91/360*VLOOKUP($A936,Tbills!$B$4:$C$974,2,1)/100))^((1)/91)-1</f>
        <v>8.4494214696473335E-5</v>
      </c>
      <c r="I936" s="2">
        <f t="shared" si="134"/>
        <v>48340.522289875211</v>
      </c>
      <c r="L936">
        <f t="shared" si="128"/>
        <v>12261163886.391672</v>
      </c>
      <c r="O936">
        <f t="shared" si="129"/>
        <v>19365669.132578548</v>
      </c>
      <c r="R936">
        <f t="shared" si="130"/>
        <v>13.680159284437012</v>
      </c>
      <c r="U936" s="2">
        <f t="shared" si="131"/>
        <v>227.99697344041385</v>
      </c>
      <c r="X936">
        <f t="shared" si="132"/>
        <v>22.888909116958882</v>
      </c>
      <c r="AB936">
        <f t="shared" si="133"/>
        <v>42257.211784624924</v>
      </c>
      <c r="AE936">
        <f>ROW()</f>
        <v>936</v>
      </c>
      <c r="AF936">
        <f t="shared" si="127"/>
        <v>0.96511156186612579</v>
      </c>
      <c r="AG936">
        <f>AG935*(1-(AG$1+AG$5))^($A936-$A935)*(1+2*(E936/E935-1))</f>
        <v>2242950322.2745986</v>
      </c>
      <c r="AK936">
        <f t="shared" si="135"/>
        <v>7.8037495654954112</v>
      </c>
      <c r="AO936">
        <f>AO935*(1-AO$1+H935)^($A936-$A935)*(2-E936/E935)</f>
        <v>7.5825671647275588</v>
      </c>
    </row>
    <row r="937" spans="1:41" x14ac:dyDescent="0.25">
      <c r="A937" s="1">
        <v>39421</v>
      </c>
      <c r="B937" s="12">
        <v>22.53</v>
      </c>
      <c r="C937" s="12">
        <v>23.33</v>
      </c>
      <c r="D937">
        <v>70971.12</v>
      </c>
      <c r="E937">
        <v>64719.26</v>
      </c>
      <c r="F937">
        <v>123695.47</v>
      </c>
      <c r="G937">
        <v>112814.89</v>
      </c>
      <c r="H937">
        <f>(1/(1-91/360*VLOOKUP($A937,Tbills!$B$4:$C$974,2,1)/100))^((1)/91)-1</f>
        <v>8.4494214696473335E-5</v>
      </c>
      <c r="I937" s="2">
        <f t="shared" si="134"/>
        <v>46059.99086018822</v>
      </c>
      <c r="L937">
        <f t="shared" si="128"/>
        <v>11103222976.582415</v>
      </c>
      <c r="O937">
        <f t="shared" si="129"/>
        <v>17992879.740514431</v>
      </c>
      <c r="R937">
        <f t="shared" si="130"/>
        <v>14.002635544659761</v>
      </c>
      <c r="U937" s="2">
        <f t="shared" si="131"/>
        <v>221.46003730054284</v>
      </c>
      <c r="X937">
        <f t="shared" si="132"/>
        <v>23.547671083789378</v>
      </c>
      <c r="AB937">
        <f t="shared" si="133"/>
        <v>40259.676721635187</v>
      </c>
      <c r="AE937">
        <f>ROW()</f>
        <v>937</v>
      </c>
      <c r="AF937">
        <f t="shared" si="127"/>
        <v>0.96570938705529374</v>
      </c>
      <c r="AG937">
        <f>AG936*(1-(AG$1+AG$5))^($A937-$A936)*(1+2*(E937/E936-1))</f>
        <v>2030978476.4358869</v>
      </c>
      <c r="AK937">
        <f t="shared" si="135"/>
        <v>8.1719997208436581</v>
      </c>
      <c r="AO937">
        <f>AO936*(1-AO$1+H936)^($A937-$A936)*(2-E937/E936)</f>
        <v>7.9411270632203452</v>
      </c>
    </row>
    <row r="938" spans="1:41" x14ac:dyDescent="0.25">
      <c r="A938" s="1">
        <v>39422</v>
      </c>
      <c r="B938" s="12">
        <v>20.96</v>
      </c>
      <c r="C938" s="12">
        <v>22.1</v>
      </c>
      <c r="D938">
        <v>67387.600000000006</v>
      </c>
      <c r="E938">
        <v>61445.95</v>
      </c>
      <c r="F938">
        <v>119283.61</v>
      </c>
      <c r="G938">
        <v>108781.58</v>
      </c>
      <c r="H938">
        <f>(1/(1-91/360*VLOOKUP($A938,Tbills!$B$4:$C$974,2,1)/100))^((1)/91)-1</f>
        <v>8.4494214696473335E-5</v>
      </c>
      <c r="I938" s="2">
        <f t="shared" si="134"/>
        <v>43733.233414238348</v>
      </c>
      <c r="L938">
        <f t="shared" si="128"/>
        <v>9980478296.5623474</v>
      </c>
      <c r="O938">
        <f t="shared" si="129"/>
        <v>16627278.924499055</v>
      </c>
      <c r="R938">
        <f t="shared" si="130"/>
        <v>14.356092621553135</v>
      </c>
      <c r="U938" s="2">
        <f t="shared" si="131"/>
        <v>213.55599029052351</v>
      </c>
      <c r="X938">
        <f t="shared" si="132"/>
        <v>24.390696108447614</v>
      </c>
      <c r="AB938">
        <f t="shared" si="133"/>
        <v>38222.127909746465</v>
      </c>
      <c r="AE938">
        <f>ROW()</f>
        <v>938</v>
      </c>
      <c r="AF938">
        <f t="shared" si="127"/>
        <v>0.94841628959276014</v>
      </c>
      <c r="AG938">
        <f>AG937*(1-(AG$1+AG$5))^($A938-$A937)*(1+2*(E938/E937-1))</f>
        <v>1825475111.3130958</v>
      </c>
      <c r="AK938">
        <f t="shared" si="135"/>
        <v>8.5849155901470429</v>
      </c>
      <c r="AO938">
        <f>AO937*(1-AO$1+H937)^($A938-$A937)*(2-E938/E937)</f>
        <v>8.3431622833048245</v>
      </c>
    </row>
    <row r="939" spans="1:41" x14ac:dyDescent="0.25">
      <c r="A939" s="1">
        <v>39423</v>
      </c>
      <c r="B939" s="12">
        <v>20.85</v>
      </c>
      <c r="C939" s="12">
        <v>22.18</v>
      </c>
      <c r="D939">
        <v>68347.83</v>
      </c>
      <c r="E939">
        <v>62316.33</v>
      </c>
      <c r="F939">
        <v>119994.18</v>
      </c>
      <c r="G939">
        <v>109420.4</v>
      </c>
      <c r="H939">
        <f>(1/(1-91/360*VLOOKUP($A939,Tbills!$B$4:$C$974,2,1)/100))^((1)/91)-1</f>
        <v>8.4494214696473335E-5</v>
      </c>
      <c r="I939" s="2">
        <f t="shared" si="134"/>
        <v>44355.32232243022</v>
      </c>
      <c r="L939">
        <f t="shared" si="128"/>
        <v>10263627864.525583</v>
      </c>
      <c r="O939">
        <f t="shared" si="129"/>
        <v>16979994.047822565</v>
      </c>
      <c r="R939">
        <f t="shared" si="130"/>
        <v>14.253771437683644</v>
      </c>
      <c r="U939" s="2">
        <f t="shared" si="131"/>
        <v>214.82290063678587</v>
      </c>
      <c r="X939">
        <f t="shared" si="132"/>
        <v>24.248613653417902</v>
      </c>
      <c r="AB939">
        <f t="shared" si="133"/>
        <v>38762.191688885701</v>
      </c>
      <c r="AE939">
        <f>ROW()</f>
        <v>939</v>
      </c>
      <c r="AF939">
        <f t="shared" si="127"/>
        <v>0.94003606853020749</v>
      </c>
      <c r="AG939">
        <f>AG938*(1-(AG$1+AG$5))^($A939-$A938)*(1+2*(E939/E938-1))</f>
        <v>1877127450.6527467</v>
      </c>
      <c r="AK939">
        <f t="shared" si="135"/>
        <v>8.4629163421351112</v>
      </c>
      <c r="AO939">
        <f>AO938*(1-AO$1+H938)^($A939-$A938)*(2-E939/E938)</f>
        <v>8.2253723967818875</v>
      </c>
    </row>
    <row r="940" spans="1:41" x14ac:dyDescent="0.25">
      <c r="A940" s="1">
        <v>39426</v>
      </c>
      <c r="B940" s="12">
        <v>20.74</v>
      </c>
      <c r="C940" s="12">
        <v>21.93</v>
      </c>
      <c r="D940">
        <v>66939.899999999994</v>
      </c>
      <c r="E940">
        <v>61016.84</v>
      </c>
      <c r="F940">
        <v>118704.29</v>
      </c>
      <c r="G940">
        <v>108216.44</v>
      </c>
      <c r="H940">
        <f>(1/(1-91/360*VLOOKUP($A940,Tbills!$B$4:$C$974,2,1)/100))^((1)/91)-1</f>
        <v>8.3654410946598645E-5</v>
      </c>
      <c r="I940" s="2">
        <f t="shared" si="134"/>
        <v>43438.447882559347</v>
      </c>
      <c r="L940">
        <f t="shared" si="128"/>
        <v>9836705052.2013493</v>
      </c>
      <c r="O940">
        <f t="shared" si="129"/>
        <v>16447202.373138074</v>
      </c>
      <c r="R940">
        <f t="shared" si="130"/>
        <v>14.400436138949534</v>
      </c>
      <c r="U940" s="2">
        <f t="shared" si="131"/>
        <v>212.49809423753592</v>
      </c>
      <c r="X940">
        <f t="shared" si="132"/>
        <v>24.51885520128425</v>
      </c>
      <c r="AB940">
        <f t="shared" si="133"/>
        <v>37949.909345364897</v>
      </c>
      <c r="AE940">
        <f>ROW()</f>
        <v>940</v>
      </c>
      <c r="AF940">
        <f t="shared" si="127"/>
        <v>0.94573643410852704</v>
      </c>
      <c r="AG940">
        <f>AG939*(1-(AG$1+AG$5))^($A940-$A939)*(1+2*(E940/E939-1))</f>
        <v>1798657667.9550412</v>
      </c>
      <c r="AK940">
        <f t="shared" si="135"/>
        <v>8.638187472677318</v>
      </c>
      <c r="AO940">
        <f>AO939*(1-AO$1+H939)^($A940-$A939)*(2-E940/E939)</f>
        <v>8.3980939006661028</v>
      </c>
    </row>
    <row r="941" spans="1:41" x14ac:dyDescent="0.25">
      <c r="A941" s="1">
        <v>39427</v>
      </c>
      <c r="B941" s="12">
        <v>23.59</v>
      </c>
      <c r="C941" s="12">
        <v>24.12</v>
      </c>
      <c r="D941">
        <v>70517.070000000007</v>
      </c>
      <c r="E941">
        <v>64272.39</v>
      </c>
      <c r="F941">
        <v>122293.06</v>
      </c>
      <c r="G941">
        <v>111479.08</v>
      </c>
      <c r="H941">
        <f>(1/(1-91/360*VLOOKUP($A941,Tbills!$B$4:$C$974,2,1)/100))^((1)/91)-1</f>
        <v>8.3654410946598645E-5</v>
      </c>
      <c r="I941" s="2">
        <f t="shared" si="134"/>
        <v>45758.618992087919</v>
      </c>
      <c r="L941">
        <f t="shared" si="128"/>
        <v>10886797290.041088</v>
      </c>
      <c r="O941">
        <f t="shared" si="129"/>
        <v>17762913.076636676</v>
      </c>
      <c r="R941">
        <f t="shared" si="130"/>
        <v>14.015635304497041</v>
      </c>
      <c r="U941" s="2">
        <f t="shared" si="131"/>
        <v>218.91718093618599</v>
      </c>
      <c r="X941">
        <f t="shared" si="132"/>
        <v>23.78074087694522</v>
      </c>
      <c r="AB941">
        <f t="shared" si="133"/>
        <v>39973.330862705603</v>
      </c>
      <c r="AE941">
        <f>ROW()</f>
        <v>941</v>
      </c>
      <c r="AF941">
        <f t="shared" si="127"/>
        <v>0.97802653399668316</v>
      </c>
      <c r="AG941">
        <f>AG940*(1-(AG$1+AG$5))^($A941-$A940)*(1+2*(E941/E940-1))</f>
        <v>1990525141.2312467</v>
      </c>
      <c r="AK941">
        <f t="shared" si="135"/>
        <v>8.1769166148843517</v>
      </c>
      <c r="AO941">
        <f>AO940*(1-AO$1+H940)^($A941-$A940)*(2-E941/E940)</f>
        <v>7.9503850942014953</v>
      </c>
    </row>
    <row r="942" spans="1:41" x14ac:dyDescent="0.25">
      <c r="A942" s="1">
        <v>39428</v>
      </c>
      <c r="B942" s="12">
        <v>22.47</v>
      </c>
      <c r="C942" s="12">
        <v>23.29</v>
      </c>
      <c r="D942">
        <v>69620.59</v>
      </c>
      <c r="E942">
        <v>63449.93</v>
      </c>
      <c r="F942">
        <v>120179.37</v>
      </c>
      <c r="G942">
        <v>109542.97</v>
      </c>
      <c r="H942">
        <f>(1/(1-91/360*VLOOKUP($A942,Tbills!$B$4:$C$974,2,1)/100))^((1)/91)-1</f>
        <v>8.3654410946598645E-5</v>
      </c>
      <c r="I942" s="2">
        <f t="shared" si="134"/>
        <v>45175.790373545919</v>
      </c>
      <c r="L942">
        <f t="shared" si="128"/>
        <v>10608579914.99852</v>
      </c>
      <c r="O942">
        <f t="shared" si="129"/>
        <v>17421371.984006122</v>
      </c>
      <c r="R942">
        <f t="shared" si="130"/>
        <v>14.104673027087186</v>
      </c>
      <c r="U942" s="2">
        <f t="shared" si="131"/>
        <v>215.12821227912784</v>
      </c>
      <c r="X942">
        <f t="shared" si="132"/>
        <v>24.194881347507291</v>
      </c>
      <c r="AB942">
        <f t="shared" si="133"/>
        <v>39460.437316072981</v>
      </c>
      <c r="AE942">
        <f>ROW()</f>
        <v>942</v>
      </c>
      <c r="AF942">
        <f t="shared" si="127"/>
        <v>0.96479175611850576</v>
      </c>
      <c r="AG942">
        <f>AG941*(1-(AG$1+AG$5))^($A942-$A941)*(1+2*(E942/E941-1))</f>
        <v>1939516371.5418038</v>
      </c>
      <c r="AK942">
        <f t="shared" si="135"/>
        <v>8.2811666037394573</v>
      </c>
      <c r="AO942">
        <f>AO941*(1-AO$1+H941)^($A942-$A941)*(2-E942/E941)</f>
        <v>8.0524977716746466</v>
      </c>
    </row>
    <row r="943" spans="1:41" x14ac:dyDescent="0.25">
      <c r="A943" s="1">
        <v>39429</v>
      </c>
      <c r="B943" s="12">
        <v>22.56</v>
      </c>
      <c r="C943" s="12">
        <v>23.52</v>
      </c>
      <c r="D943">
        <v>69978.3</v>
      </c>
      <c r="E943">
        <v>63770.63</v>
      </c>
      <c r="F943">
        <v>122544.17</v>
      </c>
      <c r="G943">
        <v>111689.31</v>
      </c>
      <c r="H943">
        <f>(1/(1-91/360*VLOOKUP($A943,Tbills!$B$4:$C$974,2,1)/100))^((1)/91)-1</f>
        <v>8.3654410946598645E-5</v>
      </c>
      <c r="I943" s="2">
        <f t="shared" si="134"/>
        <v>45406.795994314532</v>
      </c>
      <c r="L943">
        <f t="shared" si="128"/>
        <v>10716231495.984289</v>
      </c>
      <c r="O943">
        <f t="shared" si="129"/>
        <v>17552861.784312837</v>
      </c>
      <c r="R943">
        <f t="shared" si="130"/>
        <v>14.068391847667648</v>
      </c>
      <c r="U943" s="2">
        <f t="shared" si="131"/>
        <v>219.35599596343877</v>
      </c>
      <c r="X943">
        <f t="shared" si="132"/>
        <v>23.721923777141839</v>
      </c>
      <c r="AB943">
        <f t="shared" si="133"/>
        <v>39658.502582498018</v>
      </c>
      <c r="AE943">
        <f>ROW()</f>
        <v>943</v>
      </c>
      <c r="AF943">
        <f t="shared" si="127"/>
        <v>0.95918367346938771</v>
      </c>
      <c r="AG943">
        <f>AG942*(1-(AG$1+AG$5))^($A943-$A942)*(1+2*(E943/E942-1))</f>
        <v>1959056453.8176231</v>
      </c>
      <c r="AK943">
        <f t="shared" si="135"/>
        <v>8.2389266996396309</v>
      </c>
      <c r="AO943">
        <f>AO942*(1-AO$1+H942)^($A943-$A942)*(2-E943/E942)</f>
        <v>8.0121712906846732</v>
      </c>
    </row>
    <row r="944" spans="1:41" x14ac:dyDescent="0.25">
      <c r="A944" s="1">
        <v>39430</v>
      </c>
      <c r="B944" s="12">
        <v>23.27</v>
      </c>
      <c r="C944" s="12">
        <v>24.21</v>
      </c>
      <c r="D944">
        <v>72033.73</v>
      </c>
      <c r="E944">
        <v>65638.39</v>
      </c>
      <c r="F944">
        <v>124928.68</v>
      </c>
      <c r="G944">
        <v>113853.26</v>
      </c>
      <c r="H944">
        <f>(1/(1-91/360*VLOOKUP($A944,Tbills!$B$4:$C$974,2,1)/100))^((1)/91)-1</f>
        <v>8.3654410946598645E-5</v>
      </c>
      <c r="I944" s="2">
        <f t="shared" si="134"/>
        <v>46739.362467463659</v>
      </c>
      <c r="L944">
        <f t="shared" si="128"/>
        <v>11344397024.194839</v>
      </c>
      <c r="O944">
        <f t="shared" si="129"/>
        <v>18323395.519031383</v>
      </c>
      <c r="R944">
        <f t="shared" si="130"/>
        <v>13.86174261171106</v>
      </c>
      <c r="U944" s="2">
        <f t="shared" si="131"/>
        <v>223.6188536934024</v>
      </c>
      <c r="X944">
        <f t="shared" si="132"/>
        <v>23.263403565099715</v>
      </c>
      <c r="AB944">
        <f t="shared" si="133"/>
        <v>40818.626089394478</v>
      </c>
      <c r="AE944">
        <f>ROW()</f>
        <v>944</v>
      </c>
      <c r="AF944">
        <f t="shared" si="127"/>
        <v>0.9611730689797604</v>
      </c>
      <c r="AG944">
        <f>AG943*(1-(AG$1+AG$5))^($A944-$A943)*(1+2*(E944/E943-1))</f>
        <v>2073743073.2823265</v>
      </c>
      <c r="AK944">
        <f t="shared" si="135"/>
        <v>7.9972466069015855</v>
      </c>
      <c r="AO944">
        <f>AO943*(1-AO$1+H943)^($A944-$A943)*(2-E944/E943)</f>
        <v>7.7778680264859652</v>
      </c>
    </row>
    <row r="945" spans="1:41" x14ac:dyDescent="0.25">
      <c r="A945" s="1">
        <v>39433</v>
      </c>
      <c r="B945" s="12">
        <v>24.52</v>
      </c>
      <c r="C945" s="12">
        <v>25.53</v>
      </c>
      <c r="D945">
        <v>74478.78</v>
      </c>
      <c r="E945">
        <v>67849.89</v>
      </c>
      <c r="F945">
        <v>129086.01</v>
      </c>
      <c r="G945">
        <v>117613.45</v>
      </c>
      <c r="H945">
        <f>(1/(1-91/360*VLOOKUP($A945,Tbills!$B$4:$C$974,2,1)/100))^((1)/91)-1</f>
        <v>8.3654410946598645E-5</v>
      </c>
      <c r="I945" s="2">
        <f t="shared" si="134"/>
        <v>48322.307571674406</v>
      </c>
      <c r="L945">
        <f t="shared" si="128"/>
        <v>12110228570.070532</v>
      </c>
      <c r="O945">
        <f t="shared" si="129"/>
        <v>19247482.067837775</v>
      </c>
      <c r="R945">
        <f t="shared" si="130"/>
        <v>13.626378367726625</v>
      </c>
      <c r="U945" s="2">
        <f t="shared" si="131"/>
        <v>231.04345665922006</v>
      </c>
      <c r="X945">
        <f t="shared" si="132"/>
        <v>22.498241196463994</v>
      </c>
      <c r="AB945">
        <f t="shared" si="133"/>
        <v>42189.481186071374</v>
      </c>
      <c r="AE945">
        <f>ROW()</f>
        <v>945</v>
      </c>
      <c r="AF945">
        <f t="shared" si="127"/>
        <v>0.9604386995691343</v>
      </c>
      <c r="AG945">
        <f>AG944*(1-(AG$1+AG$5))^($A945-$A944)*(1+2*(E945/E944-1))</f>
        <v>2213257128.3146949</v>
      </c>
      <c r="AK945">
        <f t="shared" si="135"/>
        <v>7.7267222648584077</v>
      </c>
      <c r="AO945">
        <f>AO944*(1-AO$1+H944)^($A945-$A944)*(2-E945/E944)</f>
        <v>7.5168670460441689</v>
      </c>
    </row>
    <row r="946" spans="1:41" x14ac:dyDescent="0.25">
      <c r="A946" s="1">
        <v>39434</v>
      </c>
      <c r="B946" s="12">
        <v>22.64</v>
      </c>
      <c r="C946" s="12">
        <v>24.67</v>
      </c>
      <c r="D946">
        <v>71851.17</v>
      </c>
      <c r="E946">
        <v>65450.47</v>
      </c>
      <c r="F946">
        <v>126220.75</v>
      </c>
      <c r="G946">
        <v>114993</v>
      </c>
      <c r="H946">
        <f>(1/(1-91/360*VLOOKUP($A946,Tbills!$B$4:$C$974,2,1)/100))^((1)/91)-1</f>
        <v>8.3654410946598645E-5</v>
      </c>
      <c r="I946" s="2">
        <f t="shared" si="134"/>
        <v>46616.360741261764</v>
      </c>
      <c r="L946">
        <f t="shared" si="128"/>
        <v>11254137409.06708</v>
      </c>
      <c r="O946">
        <f t="shared" si="129"/>
        <v>18225875.930184767</v>
      </c>
      <c r="R946">
        <f t="shared" si="130"/>
        <v>13.866690750515271</v>
      </c>
      <c r="U946" s="2">
        <f t="shared" si="131"/>
        <v>225.9095877007116</v>
      </c>
      <c r="X946">
        <f t="shared" si="132"/>
        <v>23.000579626064706</v>
      </c>
      <c r="AB946">
        <f t="shared" si="133"/>
        <v>40696.088072165992</v>
      </c>
      <c r="AE946">
        <f>ROW()</f>
        <v>946</v>
      </c>
      <c r="AF946">
        <f t="shared" si="127"/>
        <v>0.91771382245642474</v>
      </c>
      <c r="AG946">
        <f>AG945*(1-(AG$1+AG$5))^($A946-$A945)*(1+2*(E946/E945-1))</f>
        <v>2056650103.3019314</v>
      </c>
      <c r="AK946">
        <f t="shared" si="135"/>
        <v>7.9995947925055795</v>
      </c>
      <c r="AO946">
        <f>AO945*(1-AO$1+H945)^($A946-$A945)*(2-E946/E945)</f>
        <v>7.7830541311420367</v>
      </c>
    </row>
    <row r="947" spans="1:41" x14ac:dyDescent="0.25">
      <c r="A947" s="1">
        <v>39435</v>
      </c>
      <c r="B947" s="12">
        <v>21.68</v>
      </c>
      <c r="C947" s="12">
        <v>23.81</v>
      </c>
      <c r="D947">
        <v>71418.53</v>
      </c>
      <c r="E947">
        <v>65050.89</v>
      </c>
      <c r="F947">
        <v>125624.14</v>
      </c>
      <c r="G947">
        <v>114439.85</v>
      </c>
      <c r="H947">
        <f>(1/(1-91/360*VLOOKUP($A947,Tbills!$B$4:$C$974,2,1)/100))^((1)/91)-1</f>
        <v>8.3654410946598645E-5</v>
      </c>
      <c r="I947" s="2">
        <f t="shared" si="134"/>
        <v>46334.538165246384</v>
      </c>
      <c r="L947">
        <f t="shared" si="128"/>
        <v>11117150138.96744</v>
      </c>
      <c r="O947">
        <f t="shared" si="129"/>
        <v>18058361.870129947</v>
      </c>
      <c r="R947">
        <f t="shared" si="130"/>
        <v>13.908390577163662</v>
      </c>
      <c r="U947" s="2">
        <f t="shared" si="131"/>
        <v>224.83629414774384</v>
      </c>
      <c r="X947">
        <f t="shared" si="132"/>
        <v>23.112297705553399</v>
      </c>
      <c r="AB947">
        <f t="shared" si="133"/>
        <v>40446.225211673547</v>
      </c>
      <c r="AE947">
        <f>ROW()</f>
        <v>947</v>
      </c>
      <c r="AF947">
        <f t="shared" si="127"/>
        <v>0.9105417891642168</v>
      </c>
      <c r="AG947">
        <f>AG946*(1-(AG$1+AG$5))^($A947-$A946)*(1+2*(E947/E946-1))</f>
        <v>2031469638.7602859</v>
      </c>
      <c r="AK947">
        <f t="shared" si="135"/>
        <v>8.0480580567253028</v>
      </c>
      <c r="AO947">
        <f>AO946*(1-AO$1+H946)^($A947-$A946)*(2-E947/E946)</f>
        <v>7.8309356949068132</v>
      </c>
    </row>
    <row r="948" spans="1:41" x14ac:dyDescent="0.25">
      <c r="A948" s="1">
        <v>39436</v>
      </c>
      <c r="B948" s="12">
        <v>20.58</v>
      </c>
      <c r="C948" s="12">
        <v>22.87</v>
      </c>
      <c r="D948">
        <v>70688.42</v>
      </c>
      <c r="E948">
        <v>64380.43</v>
      </c>
      <c r="F948">
        <v>124075.95</v>
      </c>
      <c r="G948">
        <v>113019.92</v>
      </c>
      <c r="H948">
        <f>(1/(1-91/360*VLOOKUP($A948,Tbills!$B$4:$C$974,2,1)/100))^((1)/91)-1</f>
        <v>8.3654410946598645E-5</v>
      </c>
      <c r="I948" s="2">
        <f t="shared" si="134"/>
        <v>45859.742989369617</v>
      </c>
      <c r="L948">
        <f t="shared" si="128"/>
        <v>10888406510.514666</v>
      </c>
      <c r="O948">
        <f t="shared" si="129"/>
        <v>17778579.562048465</v>
      </c>
      <c r="R948">
        <f t="shared" si="130"/>
        <v>13.979433405334898</v>
      </c>
      <c r="U948" s="2">
        <f t="shared" si="131"/>
        <v>222.06000031589639</v>
      </c>
      <c r="X948">
        <f t="shared" si="132"/>
        <v>23.400159076210549</v>
      </c>
      <c r="AB948">
        <f t="shared" si="133"/>
        <v>40027.962482388008</v>
      </c>
      <c r="AE948">
        <f>ROW()</f>
        <v>948</v>
      </c>
      <c r="AF948">
        <f t="shared" si="127"/>
        <v>0.89986882378661992</v>
      </c>
      <c r="AG948">
        <f>AG947*(1-(AG$1+AG$5))^($A948-$A947)*(1+2*(E948/E947-1))</f>
        <v>1989527096.4088686</v>
      </c>
      <c r="AK948">
        <f t="shared" si="135"/>
        <v>8.1306282712788907</v>
      </c>
      <c r="AO948">
        <f>AO947*(1-AO$1+H947)^($A948-$A947)*(2-E948/E947)</f>
        <v>7.9120160204746535</v>
      </c>
    </row>
    <row r="949" spans="1:41" x14ac:dyDescent="0.25">
      <c r="A949" s="1">
        <v>39437</v>
      </c>
      <c r="B949" s="12">
        <v>18.47</v>
      </c>
      <c r="C949" s="12">
        <v>21.5</v>
      </c>
      <c r="D949">
        <v>67648.479999999996</v>
      </c>
      <c r="E949">
        <v>61606.38</v>
      </c>
      <c r="F949">
        <v>120610.06</v>
      </c>
      <c r="G949">
        <v>109853.41</v>
      </c>
      <c r="H949">
        <f>(1/(1-91/360*VLOOKUP($A949,Tbills!$B$4:$C$974,2,1)/100))^((1)/91)-1</f>
        <v>8.3654410946598645E-5</v>
      </c>
      <c r="I949" s="2">
        <f t="shared" si="134"/>
        <v>43886.484664339587</v>
      </c>
      <c r="L949">
        <f t="shared" si="128"/>
        <v>9950460955.5150433</v>
      </c>
      <c r="O949">
        <f t="shared" si="129"/>
        <v>16628943.23317687</v>
      </c>
      <c r="R949">
        <f t="shared" si="130"/>
        <v>14.279963583120859</v>
      </c>
      <c r="U949" s="2">
        <f t="shared" si="131"/>
        <v>215.85179807058731</v>
      </c>
      <c r="X949">
        <f t="shared" si="132"/>
        <v>24.056890368211501</v>
      </c>
      <c r="AB949">
        <f t="shared" si="133"/>
        <v>38301.886006643967</v>
      </c>
      <c r="AE949">
        <f>ROW()</f>
        <v>949</v>
      </c>
      <c r="AF949">
        <f t="shared" si="127"/>
        <v>0.85906976744186037</v>
      </c>
      <c r="AG949">
        <f>AG948*(1-(AG$1+AG$5))^($A949-$A948)*(1+2*(E949/E948-1))</f>
        <v>1818014733.7516086</v>
      </c>
      <c r="AK949">
        <f t="shared" si="135"/>
        <v>8.4805690660368604</v>
      </c>
      <c r="AO949">
        <f>AO948*(1-AO$1+H948)^($A949-$A948)*(2-E949/E948)</f>
        <v>8.2533173147229775</v>
      </c>
    </row>
    <row r="950" spans="1:41" x14ac:dyDescent="0.25">
      <c r="A950" s="1">
        <v>39440</v>
      </c>
      <c r="B950" s="12">
        <v>18.600000000000001</v>
      </c>
      <c r="C950" s="12">
        <v>21.14</v>
      </c>
      <c r="D950">
        <v>65257.62</v>
      </c>
      <c r="E950">
        <v>59413.599999999999</v>
      </c>
      <c r="F950">
        <v>119696.54</v>
      </c>
      <c r="G950">
        <v>108993.79</v>
      </c>
      <c r="H950">
        <f>(1/(1-91/360*VLOOKUP($A950,Tbills!$B$4:$C$974,2,1)/100))^((1)/91)-1</f>
        <v>9.1495103510474962E-5</v>
      </c>
      <c r="I950" s="2">
        <f t="shared" si="134"/>
        <v>42332.333944657359</v>
      </c>
      <c r="L950">
        <f t="shared" si="128"/>
        <v>9243403153.5911942</v>
      </c>
      <c r="O950">
        <f t="shared" si="129"/>
        <v>15739531.19481883</v>
      </c>
      <c r="R950">
        <f t="shared" si="130"/>
        <v>14.532128776330065</v>
      </c>
      <c r="U950" s="2">
        <f t="shared" si="131"/>
        <v>214.20123209151564</v>
      </c>
      <c r="X950">
        <f t="shared" si="132"/>
        <v>24.249104209419222</v>
      </c>
      <c r="AB950">
        <f t="shared" si="133"/>
        <v>36934.728523351208</v>
      </c>
      <c r="AE950">
        <f>ROW()</f>
        <v>950</v>
      </c>
      <c r="AF950">
        <f t="shared" si="127"/>
        <v>0.87984862819299914</v>
      </c>
      <c r="AG950">
        <f>AG949*(1-(AG$1+AG$5))^($A950-$A949)*(1+2*(E950/E949-1))</f>
        <v>1688425409.1662936</v>
      </c>
      <c r="AK950">
        <f t="shared" si="135"/>
        <v>8.7811942049558276</v>
      </c>
      <c r="AO950">
        <f>AO949*(1-AO$1+H949)^($A950-$A949)*(2-E950/E949)</f>
        <v>8.5482775529447377</v>
      </c>
    </row>
    <row r="951" spans="1:41" x14ac:dyDescent="0.25">
      <c r="A951" s="1">
        <v>39442</v>
      </c>
      <c r="B951" s="12">
        <v>18.66</v>
      </c>
      <c r="C951" s="12">
        <v>20.93</v>
      </c>
      <c r="D951">
        <v>64802.42</v>
      </c>
      <c r="E951">
        <v>58988.29</v>
      </c>
      <c r="F951">
        <v>119390.46</v>
      </c>
      <c r="G951">
        <v>108695.13</v>
      </c>
      <c r="H951">
        <f>(1/(1-91/360*VLOOKUP($A951,Tbills!$B$4:$C$974,2,1)/100))^((1)/91)-1</f>
        <v>9.1495103510474962E-5</v>
      </c>
      <c r="I951" s="2">
        <f t="shared" si="134"/>
        <v>42034.997685827664</v>
      </c>
      <c r="L951">
        <f t="shared" si="128"/>
        <v>9111909567.6484451</v>
      </c>
      <c r="O951">
        <f t="shared" si="129"/>
        <v>15569475.547003651</v>
      </c>
      <c r="R951">
        <f t="shared" si="130"/>
        <v>14.582824085885099</v>
      </c>
      <c r="U951" s="2">
        <f t="shared" si="131"/>
        <v>213.6430718638309</v>
      </c>
      <c r="X951">
        <f t="shared" si="132"/>
        <v>24.318201435878414</v>
      </c>
      <c r="AB951">
        <f t="shared" si="133"/>
        <v>36667.77569135894</v>
      </c>
      <c r="AE951">
        <f>ROW()</f>
        <v>951</v>
      </c>
      <c r="AF951">
        <f t="shared" si="127"/>
        <v>0.89154323936932633</v>
      </c>
      <c r="AG951">
        <f>AG950*(1-(AG$1+AG$5))^($A951-$A950)*(1+2*(E951/E950-1))</f>
        <v>1664140186.6243534</v>
      </c>
      <c r="AK951">
        <f t="shared" si="135"/>
        <v>8.8432302397922005</v>
      </c>
      <c r="AO951">
        <f>AO950*(1-AO$1+H950)^($A951-$A950)*(2-E951/E950)</f>
        <v>8.6104086826595658</v>
      </c>
    </row>
    <row r="952" spans="1:41" x14ac:dyDescent="0.25">
      <c r="A952" s="1">
        <v>39443</v>
      </c>
      <c r="B952" s="12">
        <v>20.260000000000002</v>
      </c>
      <c r="C952" s="12">
        <v>22.05</v>
      </c>
      <c r="D952">
        <v>66872.84</v>
      </c>
      <c r="E952">
        <v>60867.56</v>
      </c>
      <c r="F952">
        <v>121669.58</v>
      </c>
      <c r="G952">
        <v>110760.13</v>
      </c>
      <c r="H952">
        <f>(1/(1-91/360*VLOOKUP($A952,Tbills!$B$4:$C$974,2,1)/100))^((1)/91)-1</f>
        <v>9.1495103510474962E-5</v>
      </c>
      <c r="I952" s="2">
        <f t="shared" si="134"/>
        <v>43376.946917428024</v>
      </c>
      <c r="L952">
        <f t="shared" si="128"/>
        <v>9692939164.7992229</v>
      </c>
      <c r="O952">
        <f t="shared" si="129"/>
        <v>16312952.669089343</v>
      </c>
      <c r="R952">
        <f t="shared" si="130"/>
        <v>14.34988295552469</v>
      </c>
      <c r="U952" s="2">
        <f t="shared" si="131"/>
        <v>217.71613075806562</v>
      </c>
      <c r="X952">
        <f t="shared" si="132"/>
        <v>23.857502398550469</v>
      </c>
      <c r="AB952">
        <f t="shared" si="133"/>
        <v>37834.631627080031</v>
      </c>
      <c r="AE952">
        <f>ROW()</f>
        <v>952</v>
      </c>
      <c r="AF952">
        <f t="shared" si="127"/>
        <v>0.91882086167800459</v>
      </c>
      <c r="AG952">
        <f>AG951*(1-(AG$1+AG$5))^($A952-$A951)*(1+2*(E952/E951-1))</f>
        <v>1770114078.4290624</v>
      </c>
      <c r="AK952">
        <f t="shared" si="135"/>
        <v>8.5611006992564036</v>
      </c>
      <c r="AO952">
        <f>AO951*(1-AO$1+H951)^($A952-$A951)*(2-E952/E951)</f>
        <v>8.3365495997351999</v>
      </c>
    </row>
    <row r="953" spans="1:41" x14ac:dyDescent="0.25">
      <c r="A953" s="1">
        <v>39444</v>
      </c>
      <c r="B953" s="12">
        <v>20.74</v>
      </c>
      <c r="C953" s="12">
        <v>22.56</v>
      </c>
      <c r="D953">
        <v>67247.460000000006</v>
      </c>
      <c r="E953">
        <v>61202.97</v>
      </c>
      <c r="F953">
        <v>121645.97</v>
      </c>
      <c r="G953">
        <v>110728.51</v>
      </c>
      <c r="H953">
        <f>(1/(1-91/360*VLOOKUP($A953,Tbills!$B$4:$C$974,2,1)/100))^((1)/91)-1</f>
        <v>9.1495103510474962E-5</v>
      </c>
      <c r="I953" s="2">
        <f t="shared" si="134"/>
        <v>43618.879894416175</v>
      </c>
      <c r="L953">
        <f t="shared" si="128"/>
        <v>9800218455.2016621</v>
      </c>
      <c r="O953">
        <f t="shared" si="129"/>
        <v>16447236.91244396</v>
      </c>
      <c r="R953">
        <f t="shared" si="130"/>
        <v>14.309698615743725</v>
      </c>
      <c r="U953" s="2">
        <f t="shared" si="131"/>
        <v>217.66857524613874</v>
      </c>
      <c r="X953">
        <f t="shared" si="132"/>
        <v>23.865614096133726</v>
      </c>
      <c r="AB953">
        <f t="shared" si="133"/>
        <v>38041.792561594324</v>
      </c>
      <c r="AE953">
        <f>ROW()</f>
        <v>953</v>
      </c>
      <c r="AF953">
        <f t="shared" si="127"/>
        <v>0.91932624113475181</v>
      </c>
      <c r="AG953">
        <f>AG952*(1-(AG$1+AG$5))^($A953-$A952)*(1+2*(E953/E952-1))</f>
        <v>1789562157.7656004</v>
      </c>
      <c r="AK953">
        <f t="shared" si="135"/>
        <v>8.5135283118496812</v>
      </c>
      <c r="AO953">
        <f>AO952*(1-AO$1+H952)^($A953-$A952)*(2-E953/E952)</f>
        <v>8.2910630488669224</v>
      </c>
    </row>
    <row r="954" spans="1:41" x14ac:dyDescent="0.25">
      <c r="A954" s="1">
        <v>39447</v>
      </c>
      <c r="B954" s="12">
        <v>22.5</v>
      </c>
      <c r="C954" s="12">
        <v>23.31</v>
      </c>
      <c r="D954">
        <v>68346.52</v>
      </c>
      <c r="E954">
        <v>62186.44</v>
      </c>
      <c r="F954">
        <v>124467.82</v>
      </c>
      <c r="G954">
        <v>113266.71</v>
      </c>
      <c r="H954">
        <f>(1/(1-91/360*VLOOKUP($A954,Tbills!$B$4:$C$974,2,1)/100))^((1)/91)-1</f>
        <v>9.2335513236285749E-5</v>
      </c>
      <c r="I954" s="2">
        <f t="shared" si="134"/>
        <v>44328.522975824017</v>
      </c>
      <c r="L954">
        <f t="shared" si="128"/>
        <v>10116607961.211586</v>
      </c>
      <c r="O954">
        <f t="shared" si="129"/>
        <v>16841969.907059614</v>
      </c>
      <c r="R954">
        <f t="shared" si="130"/>
        <v>14.192802452228813</v>
      </c>
      <c r="U954" s="2">
        <f t="shared" si="131"/>
        <v>222.70159249614503</v>
      </c>
      <c r="X954">
        <f t="shared" si="132"/>
        <v>23.322421215705756</v>
      </c>
      <c r="AB954">
        <f t="shared" si="133"/>
        <v>38649.043017733289</v>
      </c>
      <c r="AE954">
        <f>ROW()</f>
        <v>954</v>
      </c>
      <c r="AF954">
        <f t="shared" si="127"/>
        <v>0.96525096525096532</v>
      </c>
      <c r="AG954">
        <f>AG953*(1-(AG$1+AG$5))^($A954-$A953)*(1+2*(E954/E953-1))</f>
        <v>1846888350.287281</v>
      </c>
      <c r="AK954">
        <f t="shared" si="135"/>
        <v>8.3755541065023369</v>
      </c>
      <c r="AO954">
        <f>AO953*(1-AO$1+H953)^($A954-$A953)*(2-E954/E953)</f>
        <v>8.1591681218460437</v>
      </c>
    </row>
    <row r="955" spans="1:41" x14ac:dyDescent="0.25">
      <c r="A955" s="1">
        <v>39449</v>
      </c>
      <c r="B955" s="12">
        <v>23.17</v>
      </c>
      <c r="C955" s="12">
        <v>23.6</v>
      </c>
      <c r="D955">
        <v>69936.17</v>
      </c>
      <c r="E955">
        <v>63621.33</v>
      </c>
      <c r="F955">
        <v>125732.45</v>
      </c>
      <c r="G955">
        <v>114396.62</v>
      </c>
      <c r="H955">
        <f>(1/(1-91/360*VLOOKUP($A955,Tbills!$B$4:$C$974,2,1)/100))^((1)/91)-1</f>
        <v>9.2335513236285749E-5</v>
      </c>
      <c r="I955" s="2">
        <f t="shared" si="134"/>
        <v>45357.333984192235</v>
      </c>
      <c r="L955">
        <f t="shared" si="128"/>
        <v>10584466834.58544</v>
      </c>
      <c r="O955">
        <f t="shared" si="129"/>
        <v>17423712.991528891</v>
      </c>
      <c r="R955">
        <f t="shared" si="130"/>
        <v>14.027791728710149</v>
      </c>
      <c r="U955" s="2">
        <f t="shared" si="131"/>
        <v>224.95333605748763</v>
      </c>
      <c r="X955">
        <f t="shared" si="132"/>
        <v>23.092320781343066</v>
      </c>
      <c r="AB955">
        <f t="shared" si="133"/>
        <v>39538.073951572565</v>
      </c>
      <c r="AE955">
        <f>ROW()</f>
        <v>955</v>
      </c>
      <c r="AF955">
        <f t="shared" si="127"/>
        <v>0.98177966101694913</v>
      </c>
      <c r="AG955">
        <f>AG954*(1-(AG$1+AG$5))^($A955-$A954)*(1+2*(E955/E954-1))</f>
        <v>1931988341.5292628</v>
      </c>
      <c r="AK955">
        <f t="shared" si="135"/>
        <v>8.1815343910315121</v>
      </c>
      <c r="AO955">
        <f>AO954*(1-AO$1+H954)^($A955-$A954)*(2-E955/E954)</f>
        <v>7.9717858565233461</v>
      </c>
    </row>
    <row r="956" spans="1:41" x14ac:dyDescent="0.25">
      <c r="A956" s="1">
        <v>39450</v>
      </c>
      <c r="B956" s="12">
        <v>22.49</v>
      </c>
      <c r="C956" s="12">
        <v>22.81</v>
      </c>
      <c r="D956">
        <v>69349.58</v>
      </c>
      <c r="E956">
        <v>63081.83</v>
      </c>
      <c r="F956">
        <v>125717.98</v>
      </c>
      <c r="G956">
        <v>114372.89</v>
      </c>
      <c r="H956">
        <f>(1/(1-91/360*VLOOKUP($A956,Tbills!$B$4:$C$974,2,1)/100))^((1)/91)-1</f>
        <v>9.2335513236285749E-5</v>
      </c>
      <c r="I956" s="2">
        <f t="shared" si="134"/>
        <v>44975.802405768001</v>
      </c>
      <c r="L956">
        <f t="shared" si="128"/>
        <v>10405447617.195835</v>
      </c>
      <c r="O956">
        <f t="shared" si="129"/>
        <v>17201507.32274548</v>
      </c>
      <c r="R956">
        <f t="shared" si="130"/>
        <v>14.086631765115289</v>
      </c>
      <c r="U956" s="2">
        <f t="shared" si="131"/>
        <v>224.92196262562845</v>
      </c>
      <c r="X956">
        <f t="shared" si="132"/>
        <v>23.098389371474006</v>
      </c>
      <c r="AB956">
        <f t="shared" si="133"/>
        <v>39201.429795274191</v>
      </c>
      <c r="AE956">
        <f>ROW()</f>
        <v>956</v>
      </c>
      <c r="AF956">
        <f t="shared" si="127"/>
        <v>0.98597106532222711</v>
      </c>
      <c r="AG956">
        <f>AG955*(1-(AG$1+AG$5))^($A956-$A955)*(1+2*(E956/E955-1))</f>
        <v>1899158357.2857022</v>
      </c>
      <c r="AK956">
        <f t="shared" si="135"/>
        <v>8.2505283718459168</v>
      </c>
      <c r="AO956">
        <f>AO955*(1-AO$1+H955)^($A956-$A955)*(2-E956/E955)</f>
        <v>8.0398304617691689</v>
      </c>
    </row>
    <row r="957" spans="1:41" x14ac:dyDescent="0.25">
      <c r="A957" s="1">
        <v>39451</v>
      </c>
      <c r="B957" s="12">
        <v>23.94</v>
      </c>
      <c r="C957" s="12">
        <v>23.69</v>
      </c>
      <c r="D957">
        <v>72222.570000000007</v>
      </c>
      <c r="E957">
        <v>65689.34</v>
      </c>
      <c r="F957">
        <v>128534.1</v>
      </c>
      <c r="G957">
        <v>116924.32</v>
      </c>
      <c r="H957">
        <f>(1/(1-91/360*VLOOKUP($A957,Tbills!$B$4:$C$974,2,1)/100))^((1)/91)-1</f>
        <v>9.2335513236285749E-5</v>
      </c>
      <c r="I957" s="2">
        <f t="shared" si="134"/>
        <v>46837.902020644091</v>
      </c>
      <c r="L957">
        <f t="shared" si="128"/>
        <v>11266204364.887133</v>
      </c>
      <c r="O957">
        <f t="shared" si="129"/>
        <v>18267437.398595922</v>
      </c>
      <c r="R957">
        <f t="shared" si="130"/>
        <v>13.794870152633406</v>
      </c>
      <c r="U957" s="2">
        <f t="shared" si="131"/>
        <v>229.95467397812402</v>
      </c>
      <c r="X957">
        <f t="shared" si="132"/>
        <v>22.584360545613396</v>
      </c>
      <c r="AB957">
        <f t="shared" si="133"/>
        <v>40820.411659025231</v>
      </c>
      <c r="AE957">
        <f>ROW()</f>
        <v>957</v>
      </c>
      <c r="AF957">
        <f t="shared" si="127"/>
        <v>1.0105529759392149</v>
      </c>
      <c r="AG957">
        <f>AG956*(1-(AG$1+AG$5))^($A957-$A956)*(1+2*(E957/E956-1))</f>
        <v>2056093847.0125358</v>
      </c>
      <c r="AK957">
        <f t="shared" si="135"/>
        <v>7.9091214441545885</v>
      </c>
      <c r="AO957">
        <f>AO956*(1-AO$1+H956)^($A957-$A956)*(2-E957/E956)</f>
        <v>7.7079277988469332</v>
      </c>
    </row>
    <row r="958" spans="1:41" x14ac:dyDescent="0.25">
      <c r="A958" s="1">
        <v>39454</v>
      </c>
      <c r="B958" s="12">
        <v>23.79</v>
      </c>
      <c r="C958" s="12">
        <v>23.22</v>
      </c>
      <c r="D958">
        <v>70751.88</v>
      </c>
      <c r="E958">
        <v>64333.49</v>
      </c>
      <c r="F958">
        <v>126895.36</v>
      </c>
      <c r="G958">
        <v>115401.21</v>
      </c>
      <c r="H958">
        <f>(1/(1-91/360*VLOOKUP($A958,Tbills!$B$4:$C$974,2,1)/100))^((1)/91)-1</f>
        <v>8.8694206912043327E-5</v>
      </c>
      <c r="I958" s="2">
        <f t="shared" si="134"/>
        <v>45880.771305901639</v>
      </c>
      <c r="L958">
        <f t="shared" si="128"/>
        <v>10802537137.904076</v>
      </c>
      <c r="O958">
        <f t="shared" si="129"/>
        <v>17700078.824640561</v>
      </c>
      <c r="R958">
        <f t="shared" si="130"/>
        <v>13.935345492178797</v>
      </c>
      <c r="U958" s="2">
        <f t="shared" si="131"/>
        <v>227.00627024227435</v>
      </c>
      <c r="X958">
        <f t="shared" si="132"/>
        <v>22.882104009200432</v>
      </c>
      <c r="AB958">
        <f t="shared" si="133"/>
        <v>39973.683334513466</v>
      </c>
      <c r="AE958">
        <f>ROW()</f>
        <v>958</v>
      </c>
      <c r="AF958">
        <f t="shared" si="127"/>
        <v>1.024547803617571</v>
      </c>
      <c r="AG958">
        <f>AG957*(1-(AG$1+AG$5))^($A958-$A957)*(1+2*(E958/E957-1))</f>
        <v>1971017639.1801796</v>
      </c>
      <c r="AK958">
        <f t="shared" si="135"/>
        <v>8.071240494870267</v>
      </c>
      <c r="AO958">
        <f>AO957*(1-AO$1+H957)^($A958-$A957)*(2-E958/E957)</f>
        <v>7.8683283854120996</v>
      </c>
    </row>
    <row r="959" spans="1:41" x14ac:dyDescent="0.25">
      <c r="A959" s="1">
        <v>39455</v>
      </c>
      <c r="B959" s="12">
        <v>25.43</v>
      </c>
      <c r="C959" s="12">
        <v>25.49</v>
      </c>
      <c r="D959">
        <v>74212.27</v>
      </c>
      <c r="E959">
        <v>67474.259999999995</v>
      </c>
      <c r="F959">
        <v>131044.38</v>
      </c>
      <c r="G959">
        <v>119164.18</v>
      </c>
      <c r="H959">
        <f>(1/(1-91/360*VLOOKUP($A959,Tbills!$B$4:$C$974,2,1)/100))^((1)/91)-1</f>
        <v>8.8694206912043327E-5</v>
      </c>
      <c r="I959" s="2">
        <f t="shared" si="134"/>
        <v>48123.571613617394</v>
      </c>
      <c r="L959">
        <f t="shared" si="128"/>
        <v>11857815551.508736</v>
      </c>
      <c r="O959">
        <f t="shared" si="129"/>
        <v>18995619.170819473</v>
      </c>
      <c r="R959">
        <f t="shared" si="130"/>
        <v>13.594568155240141</v>
      </c>
      <c r="U959" s="2">
        <f t="shared" si="131"/>
        <v>234.42283926186792</v>
      </c>
      <c r="X959">
        <f t="shared" si="132"/>
        <v>22.137115441425404</v>
      </c>
      <c r="AB959">
        <f t="shared" si="133"/>
        <v>41923.742434792155</v>
      </c>
      <c r="AE959">
        <f>ROW()</f>
        <v>959</v>
      </c>
      <c r="AF959">
        <f t="shared" si="127"/>
        <v>0.99764613573950578</v>
      </c>
      <c r="AG959">
        <f>AG958*(1-(AG$1+AG$5))^($A959-$A958)*(1+2*(E959/E958-1))</f>
        <v>2163395448.1401558</v>
      </c>
      <c r="AK959">
        <f t="shared" si="135"/>
        <v>7.6768438342083174</v>
      </c>
      <c r="AO959">
        <f>AO958*(1-AO$1+H958)^($A959-$A958)*(2-E959/E958)</f>
        <v>7.4845824827358918</v>
      </c>
    </row>
    <row r="960" spans="1:41" x14ac:dyDescent="0.25">
      <c r="A960" s="1">
        <v>39456</v>
      </c>
      <c r="B960" s="12">
        <v>24.12</v>
      </c>
      <c r="C960" s="12">
        <v>24.5</v>
      </c>
      <c r="D960">
        <v>73450.2</v>
      </c>
      <c r="E960">
        <v>66775.399999999994</v>
      </c>
      <c r="F960">
        <v>128280.77</v>
      </c>
      <c r="G960">
        <v>116640.55</v>
      </c>
      <c r="H960">
        <f>(1/(1-91/360*VLOOKUP($A960,Tbills!$B$4:$C$974,2,1)/100))^((1)/91)-1</f>
        <v>8.8694206912043327E-5</v>
      </c>
      <c r="I960" s="2">
        <f t="shared" si="134"/>
        <v>47628.239528335798</v>
      </c>
      <c r="L960">
        <f t="shared" si="128"/>
        <v>11612687535.046944</v>
      </c>
      <c r="O960">
        <f t="shared" si="129"/>
        <v>18699870.263992704</v>
      </c>
      <c r="R960">
        <f t="shared" si="130"/>
        <v>13.664352825298909</v>
      </c>
      <c r="U960" s="2">
        <f t="shared" si="131"/>
        <v>229.47347352888534</v>
      </c>
      <c r="X960">
        <f t="shared" si="132"/>
        <v>22.607098789454014</v>
      </c>
      <c r="AB960">
        <f t="shared" si="133"/>
        <v>41488.073626987789</v>
      </c>
      <c r="AE960">
        <f>ROW()</f>
        <v>960</v>
      </c>
      <c r="AF960">
        <f t="shared" si="127"/>
        <v>0.98448979591836738</v>
      </c>
      <c r="AG960">
        <f>AG959*(1-(AG$1+AG$5))^($A960-$A959)*(1+2*(E960/E959-1))</f>
        <v>2118509616.2041459</v>
      </c>
      <c r="AK960">
        <f t="shared" si="135"/>
        <v>7.7559949604563618</v>
      </c>
      <c r="AO960">
        <f>AO959*(1-AO$1+H959)^($A960-$A959)*(2-E960/E959)</f>
        <v>7.5624945507620041</v>
      </c>
    </row>
    <row r="961" spans="1:41" x14ac:dyDescent="0.25">
      <c r="A961" s="1">
        <v>39457</v>
      </c>
      <c r="B961" s="12">
        <v>23.45</v>
      </c>
      <c r="C961" s="12">
        <v>23.95</v>
      </c>
      <c r="D961">
        <v>71080.05</v>
      </c>
      <c r="E961">
        <v>64614.71</v>
      </c>
      <c r="F961">
        <v>126174.14</v>
      </c>
      <c r="G961">
        <v>114714.73</v>
      </c>
      <c r="H961">
        <f>(1/(1-91/360*VLOOKUP($A961,Tbills!$B$4:$C$974,2,1)/100))^((1)/91)-1</f>
        <v>8.8694206912043327E-5</v>
      </c>
      <c r="I961" s="2">
        <f t="shared" si="134"/>
        <v>46090.209401011809</v>
      </c>
      <c r="L961">
        <f t="shared" si="128"/>
        <v>10861643062.556158</v>
      </c>
      <c r="O961">
        <f t="shared" si="129"/>
        <v>17791647.013555456</v>
      </c>
      <c r="R961">
        <f t="shared" si="130"/>
        <v>13.884797787270895</v>
      </c>
      <c r="U961" s="2">
        <f t="shared" si="131"/>
        <v>225.69955093804225</v>
      </c>
      <c r="X961">
        <f t="shared" si="132"/>
        <v>22.981546638112331</v>
      </c>
      <c r="AB961">
        <f t="shared" si="133"/>
        <v>40144.220503152559</v>
      </c>
      <c r="AE961">
        <f>ROW()</f>
        <v>961</v>
      </c>
      <c r="AF961">
        <f t="shared" si="127"/>
        <v>0.97912317327766174</v>
      </c>
      <c r="AG961">
        <f>AG960*(1-(AG$1+AG$5))^($A961-$A960)*(1+2*(E961/E960-1))</f>
        <v>1981343178.680449</v>
      </c>
      <c r="AK961">
        <f t="shared" si="135"/>
        <v>8.0065872205919355</v>
      </c>
      <c r="AO961">
        <f>AO960*(1-AO$1+H960)^($A961-$A960)*(2-E961/E960)</f>
        <v>7.8076022277132475</v>
      </c>
    </row>
    <row r="962" spans="1:41" x14ac:dyDescent="0.25">
      <c r="A962" s="1">
        <v>39458</v>
      </c>
      <c r="B962" s="12">
        <v>23.68</v>
      </c>
      <c r="C962" s="12">
        <v>24.5</v>
      </c>
      <c r="D962">
        <v>74377.19</v>
      </c>
      <c r="E962">
        <v>67606.210000000006</v>
      </c>
      <c r="F962">
        <v>133126.25</v>
      </c>
      <c r="G962">
        <v>121025.26</v>
      </c>
      <c r="H962">
        <f>(1/(1-91/360*VLOOKUP($A962,Tbills!$B$4:$C$974,2,1)/100))^((1)/91)-1</f>
        <v>8.8694206912043327E-5</v>
      </c>
      <c r="I962" s="2">
        <f t="shared" si="134"/>
        <v>48226.987367624672</v>
      </c>
      <c r="L962">
        <f t="shared" si="128"/>
        <v>11867893154.979952</v>
      </c>
      <c r="O962">
        <f t="shared" si="129"/>
        <v>19026569.180596262</v>
      </c>
      <c r="R962">
        <f t="shared" si="130"/>
        <v>13.562768885476007</v>
      </c>
      <c r="U962" s="2">
        <f t="shared" si="131"/>
        <v>238.12963735303464</v>
      </c>
      <c r="X962">
        <f t="shared" si="132"/>
        <v>21.718440149531883</v>
      </c>
      <c r="AB962">
        <f t="shared" si="133"/>
        <v>42001.333411147498</v>
      </c>
      <c r="AE962">
        <f>ROW()</f>
        <v>962</v>
      </c>
      <c r="AF962">
        <f t="shared" si="127"/>
        <v>0.966530612244898</v>
      </c>
      <c r="AG962">
        <f>AG961*(1-(AG$1+AG$5))^($A962-$A961)*(1+2*(E962/E961-1))</f>
        <v>2164732727.7668395</v>
      </c>
      <c r="AK962">
        <f t="shared" si="135"/>
        <v>7.6355465465193442</v>
      </c>
      <c r="AO962">
        <f>AO961*(1-AO$1+H961)^($A962-$A961)*(2-E962/E961)</f>
        <v>7.4465147313078468</v>
      </c>
    </row>
    <row r="963" spans="1:41" x14ac:dyDescent="0.25">
      <c r="A963" s="1">
        <v>39461</v>
      </c>
      <c r="B963" s="12">
        <v>22.9</v>
      </c>
      <c r="C963" s="12">
        <v>23.67</v>
      </c>
      <c r="D963">
        <v>71220.639999999999</v>
      </c>
      <c r="E963">
        <v>64719.03</v>
      </c>
      <c r="F963">
        <v>130142.25</v>
      </c>
      <c r="G963">
        <v>118280.29</v>
      </c>
      <c r="H963">
        <f>(1/(1-91/360*VLOOKUP($A963,Tbills!$B$4:$C$974,2,1)/100))^((1)/91)-1</f>
        <v>8.5894031805588966E-5</v>
      </c>
      <c r="I963" s="2">
        <f t="shared" si="134"/>
        <v>46176.867624339728</v>
      </c>
      <c r="L963">
        <f t="shared" si="128"/>
        <v>10855561441.497334</v>
      </c>
      <c r="O963">
        <f t="shared" si="129"/>
        <v>17805950.516706288</v>
      </c>
      <c r="R963">
        <f t="shared" si="130"/>
        <v>13.850495081094312</v>
      </c>
      <c r="U963" s="2">
        <f t="shared" si="131"/>
        <v>232.77497758100432</v>
      </c>
      <c r="X963">
        <f t="shared" si="132"/>
        <v>22.214294420115841</v>
      </c>
      <c r="AB963">
        <f t="shared" si="133"/>
        <v>40203.425804385937</v>
      </c>
      <c r="AE963">
        <f>ROW()</f>
        <v>963</v>
      </c>
      <c r="AF963">
        <f t="shared" si="127"/>
        <v>0.96746937051119553</v>
      </c>
      <c r="AG963">
        <f>AG962*(1-(AG$1+AG$5))^($A963-$A962)*(1+2*(E963/E962-1))</f>
        <v>1979639121.0530033</v>
      </c>
      <c r="AK963">
        <f t="shared" si="135"/>
        <v>7.9605165821089123</v>
      </c>
      <c r="AO963">
        <f>AO962*(1-AO$1+H962)^($A963-$A962)*(2-E963/E962)</f>
        <v>7.7657289235472176</v>
      </c>
    </row>
    <row r="964" spans="1:41" x14ac:dyDescent="0.25">
      <c r="A964" s="1">
        <v>39462</v>
      </c>
      <c r="B964" s="12">
        <v>23.34</v>
      </c>
      <c r="C964" s="12">
        <v>24.39</v>
      </c>
      <c r="D964">
        <v>71710.990000000005</v>
      </c>
      <c r="E964">
        <v>65159.06</v>
      </c>
      <c r="F964">
        <v>129394.32</v>
      </c>
      <c r="G964">
        <v>117590.37</v>
      </c>
      <c r="H964">
        <f>(1/(1-91/360*VLOOKUP($A964,Tbills!$B$4:$C$974,2,1)/100))^((1)/91)-1</f>
        <v>8.5894031805588966E-5</v>
      </c>
      <c r="I964" s="2">
        <f t="shared" si="134"/>
        <v>46493.658986849383</v>
      </c>
      <c r="L964">
        <f t="shared" si="128"/>
        <v>11003624852.347441</v>
      </c>
      <c r="O964">
        <f t="shared" si="129"/>
        <v>17986940.540829856</v>
      </c>
      <c r="R964">
        <f t="shared" si="130"/>
        <v>13.802785764576337</v>
      </c>
      <c r="U964" s="2">
        <f t="shared" si="131"/>
        <v>231.43157206891823</v>
      </c>
      <c r="X964">
        <f t="shared" si="132"/>
        <v>22.344961509933043</v>
      </c>
      <c r="AB964">
        <f t="shared" si="133"/>
        <v>40475.360974169635</v>
      </c>
      <c r="AE964">
        <f>ROW()</f>
        <v>964</v>
      </c>
      <c r="AF964">
        <f t="shared" si="127"/>
        <v>0.95694956949569487</v>
      </c>
      <c r="AG964">
        <f>AG963*(1-(AG$1+AG$5))^($A964-$A963)*(1+2*(E964/E963-1))</f>
        <v>2006490960.7001622</v>
      </c>
      <c r="AK964">
        <f t="shared" si="135"/>
        <v>7.9060241331796455</v>
      </c>
      <c r="AO964">
        <f>AO963*(1-AO$1+H963)^($A964-$A963)*(2-E964/E963)</f>
        <v>7.7133063166950127</v>
      </c>
    </row>
    <row r="965" spans="1:41" x14ac:dyDescent="0.25">
      <c r="A965" s="1">
        <v>39463</v>
      </c>
      <c r="B965" s="12">
        <v>24.38</v>
      </c>
      <c r="C965" s="12">
        <v>24.36</v>
      </c>
      <c r="D965">
        <v>71006.86</v>
      </c>
      <c r="E965">
        <v>64513.67</v>
      </c>
      <c r="F965">
        <v>128951.54</v>
      </c>
      <c r="G965">
        <v>117177.88</v>
      </c>
      <c r="H965">
        <f>(1/(1-91/360*VLOOKUP($A965,Tbills!$B$4:$C$974,2,1)/100))^((1)/91)-1</f>
        <v>8.5894031805588966E-5</v>
      </c>
      <c r="I965" s="2">
        <f t="shared" si="134"/>
        <v>46036.015336546145</v>
      </c>
      <c r="L965">
        <f t="shared" si="128"/>
        <v>10786085439.093456</v>
      </c>
      <c r="O965">
        <f t="shared" si="129"/>
        <v>17719106.78530037</v>
      </c>
      <c r="R965">
        <f t="shared" si="130"/>
        <v>13.870515898422148</v>
      </c>
      <c r="U965" s="2">
        <f t="shared" si="131"/>
        <v>230.63400258310699</v>
      </c>
      <c r="X965">
        <f t="shared" si="132"/>
        <v>22.424441075976972</v>
      </c>
      <c r="AB965">
        <f t="shared" si="133"/>
        <v>40073.06184214777</v>
      </c>
      <c r="AE965">
        <f>ROW()</f>
        <v>965</v>
      </c>
      <c r="AF965">
        <f t="shared" si="127"/>
        <v>1.0008210180623973</v>
      </c>
      <c r="AG965">
        <f>AG964*(1-(AG$1+AG$5))^($A965-$A964)*(1+2*(E965/E964-1))</f>
        <v>1966676744.2325523</v>
      </c>
      <c r="AK965">
        <f t="shared" si="135"/>
        <v>7.9839601565090561</v>
      </c>
      <c r="AO965">
        <f>AO964*(1-AO$1+H964)^($A965-$A964)*(2-E965/E964)</f>
        <v>7.7900863508850842</v>
      </c>
    </row>
    <row r="966" spans="1:41" x14ac:dyDescent="0.25">
      <c r="A966" s="1">
        <v>39464</v>
      </c>
      <c r="B966" s="12">
        <v>28.46</v>
      </c>
      <c r="C966" s="12">
        <v>26.44</v>
      </c>
      <c r="D966">
        <v>76588.179999999993</v>
      </c>
      <c r="E966">
        <v>69579.06</v>
      </c>
      <c r="F966">
        <v>137621.15</v>
      </c>
      <c r="G966">
        <v>125045.86</v>
      </c>
      <c r="H966">
        <f>(1/(1-91/360*VLOOKUP($A966,Tbills!$B$4:$C$974,2,1)/100))^((1)/91)-1</f>
        <v>8.5894031805588966E-5</v>
      </c>
      <c r="I966" s="2">
        <f t="shared" si="134"/>
        <v>49653.352607900189</v>
      </c>
      <c r="L966">
        <f t="shared" si="128"/>
        <v>12480365393.551399</v>
      </c>
      <c r="O966">
        <f t="shared" si="129"/>
        <v>19805303.723960605</v>
      </c>
      <c r="R966">
        <f t="shared" si="130"/>
        <v>13.325381049014814</v>
      </c>
      <c r="U966" s="2">
        <f t="shared" si="131"/>
        <v>246.13387887805672</v>
      </c>
      <c r="X966">
        <f t="shared" si="132"/>
        <v>20.919761433264615</v>
      </c>
      <c r="AB966">
        <f t="shared" si="133"/>
        <v>43217.953063492772</v>
      </c>
      <c r="AE966">
        <f>ROW()</f>
        <v>966</v>
      </c>
      <c r="AF966">
        <f t="shared" si="127"/>
        <v>1.0763993948562784</v>
      </c>
      <c r="AG966">
        <f>AG965*(1-(AG$1+AG$5))^($A966-$A965)*(1+2*(E966/E965-1))</f>
        <v>2275433359.959928</v>
      </c>
      <c r="AK966">
        <f t="shared" si="135"/>
        <v>7.3567445893637409</v>
      </c>
      <c r="AO966">
        <f>AO965*(1-AO$1+H965)^($A966-$A965)*(2-E966/E965)</f>
        <v>7.1787868235582941</v>
      </c>
    </row>
    <row r="967" spans="1:41" x14ac:dyDescent="0.25">
      <c r="A967" s="1">
        <v>39465</v>
      </c>
      <c r="B967" s="12">
        <v>27.18</v>
      </c>
      <c r="C967" s="12">
        <v>25.99</v>
      </c>
      <c r="D967">
        <v>77315.87</v>
      </c>
      <c r="E967">
        <v>70234.179999999993</v>
      </c>
      <c r="F967">
        <v>136324.32</v>
      </c>
      <c r="G967">
        <v>123856.79</v>
      </c>
      <c r="H967">
        <f>(1/(1-91/360*VLOOKUP($A967,Tbills!$B$4:$C$974,2,1)/100))^((1)/91)-1</f>
        <v>8.5894031805588966E-5</v>
      </c>
      <c r="I967" s="2">
        <f t="shared" si="134"/>
        <v>50123.903544838162</v>
      </c>
      <c r="L967">
        <f t="shared" si="128"/>
        <v>12715899936.658926</v>
      </c>
      <c r="O967">
        <f t="shared" si="129"/>
        <v>20084341.442195378</v>
      </c>
      <c r="R967">
        <f t="shared" si="130"/>
        <v>13.262049098977686</v>
      </c>
      <c r="U967" s="2">
        <f t="shared" si="131"/>
        <v>243.80856794297338</v>
      </c>
      <c r="X967">
        <f t="shared" si="132"/>
        <v>21.119721803707488</v>
      </c>
      <c r="AB967">
        <f t="shared" si="133"/>
        <v>43623.349699747472</v>
      </c>
      <c r="AE967">
        <f>ROW()</f>
        <v>967</v>
      </c>
      <c r="AF967">
        <f t="shared" ref="AF967:AF1030" si="136">B967/C967</f>
        <v>1.045786841092728</v>
      </c>
      <c r="AG967">
        <f>AG966*(1-(AG$1+AG$5))^($A967-$A966)*(1+2*(E967/E966-1))</f>
        <v>2318203815.4076824</v>
      </c>
      <c r="AK967">
        <f t="shared" si="135"/>
        <v>7.2871379172705257</v>
      </c>
      <c r="AO967">
        <f>AO966*(1-AO$1+H966)^($A967-$A966)*(2-E967/E966)</f>
        <v>7.1115429177827689</v>
      </c>
    </row>
    <row r="968" spans="1:41" x14ac:dyDescent="0.25">
      <c r="A968" s="1">
        <v>39469</v>
      </c>
      <c r="B968" s="12">
        <v>31.01</v>
      </c>
      <c r="C968" s="12">
        <v>27.39</v>
      </c>
      <c r="D968">
        <v>78418.69</v>
      </c>
      <c r="E968">
        <v>71211.86</v>
      </c>
      <c r="F968">
        <v>134874.47</v>
      </c>
      <c r="G968">
        <v>122496.98</v>
      </c>
      <c r="H968">
        <f>(1/(1-91/360*VLOOKUP($A968,Tbills!$B$4:$C$974,2,1)/100))^((1)/91)-1</f>
        <v>6.6033502856832627E-5</v>
      </c>
      <c r="I968" s="2">
        <f t="shared" si="134"/>
        <v>50833.903759018365</v>
      </c>
      <c r="L968">
        <f t="shared" ref="L968:L1031" si="137">L967*(1-L$1+H968)^($A968-$A967)*(1+2*(E968/E967-1))</f>
        <v>13071006826.774618</v>
      </c>
      <c r="O968">
        <f t="shared" ref="O968:O1031" si="138">O967*(1-(O$1+O$5))^($A968-$A967)*(1+1.5*(E968/E967-1))</f>
        <v>20500947.514133926</v>
      </c>
      <c r="R968">
        <f t="shared" ref="R968:R1031" si="139">R967*(1-IF($A968&lt;=R963,R$1,R$1+IF(AND(WEEKDAY($A968)&lt;&gt;1,WEEKDAY($A968)&lt;&gt;7),S$1,0)))^($A968-$A967)*(1-0.5*(E968/E967-1))</f>
        <v>13.167362111971643</v>
      </c>
      <c r="U968" s="2">
        <f t="shared" ref="U968:U1031" si="140">U967*$F968/$F967*(1-U$1)^($A968-$A967)</f>
        <v>241.19206483233415</v>
      </c>
      <c r="X968">
        <f t="shared" ref="X968:X1031" si="141">X967*(1-X$1+H968)^($A968-$A967)*(2-G968/G967)</f>
        <v>21.354073817922082</v>
      </c>
      <c r="AB968">
        <f t="shared" ref="AB968:AB1031" si="142">AB967*$E968/$E967*(1-(AB$1+AB$5+IF(AND(WEEKDAY(A968)&lt;&gt;1,WEEKDAY(A968)&lt;&gt;7),IF(A968&lt;AC$2,AC$1,AC$3),0)))^($A968-$A967)</f>
        <v>44224.431200555504</v>
      </c>
      <c r="AE968">
        <f>ROW()</f>
        <v>968</v>
      </c>
      <c r="AF968">
        <f t="shared" si="136"/>
        <v>1.1321650237312888</v>
      </c>
      <c r="AG968">
        <f>AG967*(1-(AG$1+AG$5))^($A968-$A967)*(1+2*(E968/E967-1))</f>
        <v>2382422779.4600987</v>
      </c>
      <c r="AK968">
        <f t="shared" si="135"/>
        <v>7.1843602481017967</v>
      </c>
      <c r="AO968">
        <f>AO967*(1-AO$1+H967)^($A968-$A967)*(2-E968/E967)</f>
        <v>7.0139201654764447</v>
      </c>
    </row>
    <row r="969" spans="1:41" x14ac:dyDescent="0.25">
      <c r="A969" s="1">
        <v>39470</v>
      </c>
      <c r="B969" s="12">
        <v>29.02</v>
      </c>
      <c r="C969" s="12">
        <v>26.25</v>
      </c>
      <c r="D969">
        <v>74758.81</v>
      </c>
      <c r="E969">
        <v>67883.63</v>
      </c>
      <c r="F969">
        <v>130745.55</v>
      </c>
      <c r="G969">
        <v>118738.88</v>
      </c>
      <c r="H969">
        <f>(1/(1-91/360*VLOOKUP($A969,Tbills!$B$4:$C$974,2,1)/100))^((1)/91)-1</f>
        <v>6.6033502856832627E-5</v>
      </c>
      <c r="I969" s="2">
        <f t="shared" ref="I969:I1032" si="143">I968*$D969/$D968*(1-I$1)^($A969-$A968)</f>
        <v>48460.252119292039</v>
      </c>
      <c r="L969">
        <f t="shared" si="137"/>
        <v>11849453853.279085</v>
      </c>
      <c r="O969">
        <f t="shared" si="138"/>
        <v>19063075.355982434</v>
      </c>
      <c r="R969">
        <f t="shared" si="139"/>
        <v>13.474454586880356</v>
      </c>
      <c r="U969" s="2">
        <f t="shared" si="140"/>
        <v>233.80273703142993</v>
      </c>
      <c r="X969">
        <f t="shared" si="141"/>
        <v>22.009837395292198</v>
      </c>
      <c r="AB969">
        <f t="shared" si="142"/>
        <v>42156.043329669279</v>
      </c>
      <c r="AE969">
        <f>ROW()</f>
        <v>969</v>
      </c>
      <c r="AF969">
        <f t="shared" si="136"/>
        <v>1.1055238095238096</v>
      </c>
      <c r="AG969">
        <f>AG968*(1-(AG$1+AG$5))^($A969-$A968)*(1+2*(E969/E968-1))</f>
        <v>2159655325.7649884</v>
      </c>
      <c r="AK969">
        <f t="shared" ref="AK969:AK1032" si="144">AK968*(1-IF($A969&lt;=AK964,AK$1,AK$1+IF(AND(WEEKDAY($A969)&lt;&gt;1,WEEKDAY($A969)&lt;&gt;7),AL$1,0)))^($A969-$A968)*(2-$E969/$E968)</f>
        <v>7.5197855711864774</v>
      </c>
      <c r="AO969">
        <f>AO968*(1-AO$1+H968)^($A969-$A968)*(2-E969/E968)</f>
        <v>7.3419431369184656</v>
      </c>
    </row>
    <row r="970" spans="1:41" x14ac:dyDescent="0.25">
      <c r="A970" s="1">
        <v>39471</v>
      </c>
      <c r="B970" s="12">
        <v>27.78</v>
      </c>
      <c r="C970" s="12">
        <v>26</v>
      </c>
      <c r="D970">
        <v>74856.009999999995</v>
      </c>
      <c r="E970">
        <v>67967.41</v>
      </c>
      <c r="F970">
        <v>131310.71</v>
      </c>
      <c r="G970">
        <v>119244.3</v>
      </c>
      <c r="H970">
        <f>(1/(1-91/360*VLOOKUP($A970,Tbills!$B$4:$C$974,2,1)/100))^((1)/91)-1</f>
        <v>6.6033502856832627E-5</v>
      </c>
      <c r="I970" s="2">
        <f t="shared" si="143"/>
        <v>48522.076058618353</v>
      </c>
      <c r="L970">
        <f t="shared" si="137"/>
        <v>11878949765.167299</v>
      </c>
      <c r="O970">
        <f t="shared" si="138"/>
        <v>19097722.406205345</v>
      </c>
      <c r="R970">
        <f t="shared" si="139"/>
        <v>13.465530953779416</v>
      </c>
      <c r="U970" s="2">
        <f t="shared" si="140"/>
        <v>234.80764587864095</v>
      </c>
      <c r="X970">
        <f t="shared" si="141"/>
        <v>21.916787650286299</v>
      </c>
      <c r="AB970">
        <f t="shared" si="142"/>
        <v>42206.599505405924</v>
      </c>
      <c r="AE970">
        <f>ROW()</f>
        <v>970</v>
      </c>
      <c r="AF970">
        <f t="shared" si="136"/>
        <v>1.0684615384615386</v>
      </c>
      <c r="AG970">
        <f>AG969*(1-(AG$1+AG$5))^($A970-$A969)*(1+2*(E970/E969-1))</f>
        <v>2164913136.1669598</v>
      </c>
      <c r="AK970">
        <f t="shared" si="144"/>
        <v>7.5101550664049617</v>
      </c>
      <c r="AO970">
        <f>AO969*(1-AO$1+H969)^($A970-$A969)*(2-E970/E969)</f>
        <v>7.3330949241273746</v>
      </c>
    </row>
    <row r="971" spans="1:41" x14ac:dyDescent="0.25">
      <c r="A971" s="1">
        <v>39472</v>
      </c>
      <c r="B971" s="12">
        <v>29.08</v>
      </c>
      <c r="C971" s="12">
        <v>26.86</v>
      </c>
      <c r="D971">
        <v>75886.95</v>
      </c>
      <c r="E971">
        <v>68898.990000000005</v>
      </c>
      <c r="F971">
        <v>133045.25</v>
      </c>
      <c r="G971">
        <v>120811.57</v>
      </c>
      <c r="H971">
        <f>(1/(1-91/360*VLOOKUP($A971,Tbills!$B$4:$C$974,2,1)/100))^((1)/91)-1</f>
        <v>6.6033502856832627E-5</v>
      </c>
      <c r="I971" s="2">
        <f t="shared" si="143"/>
        <v>49189.137582836433</v>
      </c>
      <c r="L971">
        <f t="shared" si="137"/>
        <v>12204836262.504765</v>
      </c>
      <c r="O971">
        <f t="shared" si="138"/>
        <v>19489703.555252723</v>
      </c>
      <c r="R971">
        <f t="shared" si="139"/>
        <v>13.372645275710731</v>
      </c>
      <c r="U971" s="2">
        <f t="shared" si="140"/>
        <v>237.90352062178832</v>
      </c>
      <c r="X971">
        <f t="shared" si="141"/>
        <v>21.629355814371834</v>
      </c>
      <c r="AB971">
        <f t="shared" si="142"/>
        <v>42783.603053587292</v>
      </c>
      <c r="AE971">
        <f>ROW()</f>
        <v>971</v>
      </c>
      <c r="AF971">
        <f t="shared" si="136"/>
        <v>1.0826507818317199</v>
      </c>
      <c r="AG971">
        <f>AG970*(1-(AG$1+AG$5))^($A971-$A970)*(1+2*(E971/E970-1))</f>
        <v>2224183970.4827895</v>
      </c>
      <c r="AK971">
        <f t="shared" si="144"/>
        <v>7.4068738234000007</v>
      </c>
      <c r="AO971">
        <f>AO970*(1-AO$1+H970)^($A971-$A970)*(2-E971/E970)</f>
        <v>7.2327955962131565</v>
      </c>
    </row>
    <row r="972" spans="1:41" x14ac:dyDescent="0.25">
      <c r="A972" s="1">
        <v>39475</v>
      </c>
      <c r="B972" s="12">
        <v>27.78</v>
      </c>
      <c r="C972" s="12">
        <v>25.97</v>
      </c>
      <c r="D972">
        <v>74355.16</v>
      </c>
      <c r="E972">
        <v>67494.600000000006</v>
      </c>
      <c r="F972">
        <v>131290.04999999999</v>
      </c>
      <c r="G972">
        <v>119193.83</v>
      </c>
      <c r="H972">
        <f>(1/(1-91/360*VLOOKUP($A972,Tbills!$B$4:$C$974,2,1)/100))^((1)/91)-1</f>
        <v>6.5055400529479002E-5</v>
      </c>
      <c r="I972" s="2">
        <f t="shared" si="143"/>
        <v>48192.721615510927</v>
      </c>
      <c r="L972">
        <f t="shared" si="137"/>
        <v>11707983333.274723</v>
      </c>
      <c r="O972">
        <f t="shared" si="138"/>
        <v>18891896.305286579</v>
      </c>
      <c r="R972">
        <f t="shared" si="139"/>
        <v>13.507102763256759</v>
      </c>
      <c r="U972" s="2">
        <f t="shared" si="140"/>
        <v>234.74780466134902</v>
      </c>
      <c r="X972">
        <f t="shared" si="141"/>
        <v>21.920831762486319</v>
      </c>
      <c r="AB972">
        <f t="shared" si="142"/>
        <v>41907.147693884384</v>
      </c>
      <c r="AE972">
        <f>ROW()</f>
        <v>972</v>
      </c>
      <c r="AF972">
        <f t="shared" si="136"/>
        <v>1.0696958028494417</v>
      </c>
      <c r="AG972">
        <f>AG971*(1-(AG$1+AG$5))^($A972-$A971)*(1+2*(E972/E971-1))</f>
        <v>2133295791.6754174</v>
      </c>
      <c r="AK972">
        <f t="shared" si="144"/>
        <v>7.5567945062105402</v>
      </c>
      <c r="AO972">
        <f>AO971*(1-AO$1+H971)^($A972-$A971)*(2-E972/E971)</f>
        <v>7.3808671096990457</v>
      </c>
    </row>
    <row r="973" spans="1:41" x14ac:dyDescent="0.25">
      <c r="A973" s="1">
        <v>39476</v>
      </c>
      <c r="B973" s="12">
        <v>27.32</v>
      </c>
      <c r="C973" s="12">
        <v>25.65</v>
      </c>
      <c r="D973">
        <v>74399.19</v>
      </c>
      <c r="E973">
        <v>67530.17</v>
      </c>
      <c r="F973">
        <v>130582.17</v>
      </c>
      <c r="G973">
        <v>118543.41</v>
      </c>
      <c r="H973">
        <f>(1/(1-91/360*VLOOKUP($A973,Tbills!$B$4:$C$974,2,1)/100))^((1)/91)-1</f>
        <v>6.5055400529479002E-5</v>
      </c>
      <c r="I973" s="2">
        <f t="shared" si="143"/>
        <v>48220.083513270503</v>
      </c>
      <c r="L973">
        <f t="shared" si="137"/>
        <v>11720556315.176527</v>
      </c>
      <c r="O973">
        <f t="shared" si="138"/>
        <v>18906193.360213351</v>
      </c>
      <c r="R973">
        <f t="shared" si="139"/>
        <v>13.502933172914618</v>
      </c>
      <c r="U973" s="2">
        <f t="shared" si="140"/>
        <v>233.47641565143508</v>
      </c>
      <c r="X973">
        <f t="shared" si="141"/>
        <v>22.041068584495825</v>
      </c>
      <c r="AB973">
        <f t="shared" si="142"/>
        <v>41927.771111379625</v>
      </c>
      <c r="AE973">
        <f>ROW()</f>
        <v>973</v>
      </c>
      <c r="AF973">
        <f t="shared" si="136"/>
        <v>1.0651072124756336</v>
      </c>
      <c r="AG973">
        <f>AG972*(1-(AG$1+AG$5))^($A973-$A972)*(1+2*(E973/E972-1))</f>
        <v>2135472342.3814294</v>
      </c>
      <c r="AK973">
        <f t="shared" si="144"/>
        <v>7.5524602619822989</v>
      </c>
      <c r="AO973">
        <f>AO972*(1-AO$1+H972)^($A973-$A972)*(2-E973/E972)</f>
        <v>7.3771844200261736</v>
      </c>
    </row>
    <row r="974" spans="1:41" x14ac:dyDescent="0.25">
      <c r="A974" s="1">
        <v>39477</v>
      </c>
      <c r="B974" s="12">
        <v>27.62</v>
      </c>
      <c r="C974" s="12">
        <v>26.08</v>
      </c>
      <c r="D974">
        <v>74582.009999999995</v>
      </c>
      <c r="E974">
        <v>67691.72</v>
      </c>
      <c r="F974">
        <v>131758.82</v>
      </c>
      <c r="G974">
        <v>119603.87</v>
      </c>
      <c r="H974">
        <f>(1/(1-91/360*VLOOKUP($A974,Tbills!$B$4:$C$974,2,1)/100))^((1)/91)-1</f>
        <v>6.5055400529479002E-5</v>
      </c>
      <c r="I974" s="2">
        <f t="shared" si="143"/>
        <v>48337.395325773723</v>
      </c>
      <c r="L974">
        <f t="shared" si="137"/>
        <v>11776867412.163275</v>
      </c>
      <c r="O974">
        <f t="shared" si="138"/>
        <v>18973396.872077547</v>
      </c>
      <c r="R974">
        <f t="shared" si="139"/>
        <v>13.486172205472007</v>
      </c>
      <c r="U974" s="2">
        <f t="shared" si="140"/>
        <v>235.57448097906038</v>
      </c>
      <c r="X974">
        <f t="shared" si="141"/>
        <v>21.844507779731771</v>
      </c>
      <c r="AB974">
        <f t="shared" si="142"/>
        <v>42026.608102038961</v>
      </c>
      <c r="AE974">
        <f>ROW()</f>
        <v>974</v>
      </c>
      <c r="AF974">
        <f t="shared" si="136"/>
        <v>1.0590490797546013</v>
      </c>
      <c r="AG974">
        <f>AG973*(1-(AG$1+AG$5))^($A974-$A973)*(1+2*(E974/E973-1))</f>
        <v>2145617263.1387875</v>
      </c>
      <c r="AK974">
        <f t="shared" si="144"/>
        <v>7.5340418656586259</v>
      </c>
      <c r="AO974">
        <f>AO973*(1-AO$1+H973)^($A974-$A973)*(2-E974/E973)</f>
        <v>7.3597428222800838</v>
      </c>
    </row>
    <row r="975" spans="1:41" x14ac:dyDescent="0.25">
      <c r="A975" s="1">
        <v>39478</v>
      </c>
      <c r="B975" s="12">
        <v>26.2</v>
      </c>
      <c r="C975" s="12">
        <v>25.21</v>
      </c>
      <c r="D975">
        <v>73473.27</v>
      </c>
      <c r="E975">
        <v>66681.009999999995</v>
      </c>
      <c r="F975">
        <v>128918.69</v>
      </c>
      <c r="G975">
        <v>117017.97</v>
      </c>
      <c r="H975">
        <f>(1/(1-91/360*VLOOKUP($A975,Tbills!$B$4:$C$974,2,1)/100))^((1)/91)-1</f>
        <v>6.5055400529479002E-5</v>
      </c>
      <c r="I975" s="2">
        <f t="shared" si="143"/>
        <v>47617.648002376074</v>
      </c>
      <c r="L975">
        <f t="shared" si="137"/>
        <v>11425411671.556076</v>
      </c>
      <c r="O975">
        <f t="shared" si="138"/>
        <v>18547832.059237245</v>
      </c>
      <c r="R975">
        <f t="shared" si="139"/>
        <v>13.586239514804195</v>
      </c>
      <c r="U975" s="2">
        <f t="shared" si="140"/>
        <v>230.49093000087171</v>
      </c>
      <c r="X975">
        <f t="shared" si="141"/>
        <v>22.317424199711013</v>
      </c>
      <c r="AB975">
        <f t="shared" si="142"/>
        <v>41397.66237533863</v>
      </c>
      <c r="AE975">
        <f>ROW()</f>
        <v>975</v>
      </c>
      <c r="AF975">
        <f t="shared" si="136"/>
        <v>1.0392701309004362</v>
      </c>
      <c r="AG975">
        <f>AG974*(1-(AG$1+AG$5))^($A975-$A974)*(1+2*(E975/E974-1))</f>
        <v>2081474382.780081</v>
      </c>
      <c r="AK975">
        <f t="shared" si="144"/>
        <v>7.6461770534113151</v>
      </c>
      <c r="AO975">
        <f>AO974*(1-AO$1+H974)^($A975-$A974)*(2-E975/E974)</f>
        <v>7.4698413440596729</v>
      </c>
    </row>
    <row r="976" spans="1:41" x14ac:dyDescent="0.25">
      <c r="A976" s="1">
        <v>39479</v>
      </c>
      <c r="B976" s="12">
        <v>24.02</v>
      </c>
      <c r="C976" s="12">
        <v>24.11</v>
      </c>
      <c r="D976">
        <v>71545.679999999993</v>
      </c>
      <c r="E976">
        <v>64927.28</v>
      </c>
      <c r="F976">
        <v>123824.68</v>
      </c>
      <c r="G976">
        <v>112386.59</v>
      </c>
      <c r="H976">
        <f>(1/(1-91/360*VLOOKUP($A976,Tbills!$B$4:$C$974,2,1)/100))^((1)/91)-1</f>
        <v>6.5055400529479002E-5</v>
      </c>
      <c r="I976" s="2">
        <f t="shared" si="143"/>
        <v>46367.256221350741</v>
      </c>
      <c r="L976">
        <f t="shared" si="137"/>
        <v>10824643220.842098</v>
      </c>
      <c r="O976">
        <f t="shared" si="138"/>
        <v>17815511.596107487</v>
      </c>
      <c r="R976">
        <f t="shared" si="139"/>
        <v>13.764278295637144</v>
      </c>
      <c r="U976" s="2">
        <f t="shared" si="140"/>
        <v>221.37806187804739</v>
      </c>
      <c r="X976">
        <f t="shared" si="141"/>
        <v>23.201362597305064</v>
      </c>
      <c r="AB976">
        <f t="shared" si="142"/>
        <v>40307.486416969834</v>
      </c>
      <c r="AE976">
        <f>ROW()</f>
        <v>976</v>
      </c>
      <c r="AF976">
        <f t="shared" si="136"/>
        <v>0.99626710908336791</v>
      </c>
      <c r="AG976">
        <f>AG975*(1-(AG$1+AG$5))^($A976-$A975)*(1+2*(E976/E975-1))</f>
        <v>1971921163.4970665</v>
      </c>
      <c r="AK976">
        <f t="shared" si="144"/>
        <v>7.8469082492558533</v>
      </c>
      <c r="AO976">
        <f>AO975*(1-AO$1+H975)^($A976-$A975)*(2-E976/E975)</f>
        <v>7.6665155349542458</v>
      </c>
    </row>
    <row r="977" spans="1:41" x14ac:dyDescent="0.25">
      <c r="A977" s="1">
        <v>39482</v>
      </c>
      <c r="B977" s="12">
        <v>25.99</v>
      </c>
      <c r="C977" s="12">
        <v>25.36</v>
      </c>
      <c r="D977">
        <v>74104.45</v>
      </c>
      <c r="E977">
        <v>67236.67</v>
      </c>
      <c r="F977">
        <v>126996.16</v>
      </c>
      <c r="G977">
        <v>115243.18</v>
      </c>
      <c r="H977">
        <f>(1/(1-91/360*VLOOKUP($A977,Tbills!$B$4:$C$974,2,1)/100))^((1)/91)-1</f>
        <v>6.2121621492661205E-5</v>
      </c>
      <c r="I977" s="2">
        <f t="shared" si="143"/>
        <v>48022.028432786487</v>
      </c>
      <c r="L977">
        <f t="shared" si="137"/>
        <v>11595272303.868618</v>
      </c>
      <c r="O977">
        <f t="shared" si="138"/>
        <v>18764130.923145745</v>
      </c>
      <c r="R977">
        <f t="shared" si="139"/>
        <v>13.517654999053294</v>
      </c>
      <c r="U977" s="2">
        <f t="shared" si="140"/>
        <v>227.0315356079636</v>
      </c>
      <c r="X977">
        <f t="shared" si="141"/>
        <v>22.613346264333437</v>
      </c>
      <c r="AB977">
        <f t="shared" si="142"/>
        <v>41736.812402367155</v>
      </c>
      <c r="AE977">
        <f>ROW()</f>
        <v>977</v>
      </c>
      <c r="AF977">
        <f t="shared" si="136"/>
        <v>1.0248422712933754</v>
      </c>
      <c r="AG977">
        <f>AG976*(1-(AG$1+AG$5))^($A977-$A976)*(1+2*(E977/E976-1))</f>
        <v>2111985652.1724885</v>
      </c>
      <c r="AK977">
        <f t="shared" si="144"/>
        <v>7.5667452178905492</v>
      </c>
      <c r="AO977">
        <f>AO976*(1-AO$1+H976)^($A977-$A976)*(2-E977/E976)</f>
        <v>7.3944488699882776</v>
      </c>
    </row>
    <row r="978" spans="1:41" x14ac:dyDescent="0.25">
      <c r="A978" s="1">
        <v>39483</v>
      </c>
      <c r="B978" s="12">
        <v>28.24</v>
      </c>
      <c r="C978" s="12">
        <v>26.99</v>
      </c>
      <c r="D978">
        <v>78296.19</v>
      </c>
      <c r="E978">
        <v>71035.759999999995</v>
      </c>
      <c r="F978">
        <v>133010.73000000001</v>
      </c>
      <c r="G978">
        <v>120693.97</v>
      </c>
      <c r="H978">
        <f>(1/(1-91/360*VLOOKUP($A978,Tbills!$B$4:$C$974,2,1)/100))^((1)/91)-1</f>
        <v>6.2121621492661205E-5</v>
      </c>
      <c r="I978" s="2">
        <f t="shared" si="143"/>
        <v>50737.171405828863</v>
      </c>
      <c r="L978">
        <f t="shared" si="137"/>
        <v>12905831627.606438</v>
      </c>
      <c r="O978">
        <f t="shared" si="138"/>
        <v>20353796.419212818</v>
      </c>
      <c r="R978">
        <f t="shared" si="139"/>
        <v>13.135165508456206</v>
      </c>
      <c r="U978" s="2">
        <f t="shared" si="140"/>
        <v>237.77800807880095</v>
      </c>
      <c r="X978">
        <f t="shared" si="141"/>
        <v>21.544318176236011</v>
      </c>
      <c r="AB978">
        <f t="shared" si="142"/>
        <v>44093.540339181134</v>
      </c>
      <c r="AE978">
        <f>ROW()</f>
        <v>978</v>
      </c>
      <c r="AF978">
        <f t="shared" si="136"/>
        <v>1.0463134494257131</v>
      </c>
      <c r="AG978">
        <f>AG977*(1-(AG$1+AG$5))^($A978-$A977)*(1+2*(E978/E977-1))</f>
        <v>2350574521.4571719</v>
      </c>
      <c r="AK978">
        <f t="shared" si="144"/>
        <v>7.1388670526027331</v>
      </c>
      <c r="AO978">
        <f>AO977*(1-AO$1+H977)^($A978-$A977)*(2-E978/E977)</f>
        <v>6.9768138780683495</v>
      </c>
    </row>
    <row r="979" spans="1:41" x14ac:dyDescent="0.25">
      <c r="A979" s="1">
        <v>39484</v>
      </c>
      <c r="B979" s="12">
        <v>28.97</v>
      </c>
      <c r="C979" s="12">
        <v>27.61</v>
      </c>
      <c r="D979">
        <v>80392.460000000006</v>
      </c>
      <c r="E979">
        <v>72933.23</v>
      </c>
      <c r="F979">
        <v>135757.9</v>
      </c>
      <c r="G979">
        <v>123179.25</v>
      </c>
      <c r="H979">
        <f>(1/(1-91/360*VLOOKUP($A979,Tbills!$B$4:$C$974,2,1)/100))^((1)/91)-1</f>
        <v>6.2121621492661205E-5</v>
      </c>
      <c r="I979" s="2">
        <f t="shared" si="143"/>
        <v>52094.317296760761</v>
      </c>
      <c r="L979">
        <f t="shared" si="137"/>
        <v>13595529231.769371</v>
      </c>
      <c r="O979">
        <f t="shared" si="138"/>
        <v>21168602.959787875</v>
      </c>
      <c r="R979">
        <f t="shared" si="139"/>
        <v>12.959149828124064</v>
      </c>
      <c r="U979" s="2">
        <f t="shared" si="140"/>
        <v>242.6830973385751</v>
      </c>
      <c r="X979">
        <f t="shared" si="141"/>
        <v>21.101216915144864</v>
      </c>
      <c r="AB979">
        <f t="shared" si="142"/>
        <v>45269.76549786183</v>
      </c>
      <c r="AE979">
        <f>ROW()</f>
        <v>979</v>
      </c>
      <c r="AF979">
        <f t="shared" si="136"/>
        <v>1.0492575153929735</v>
      </c>
      <c r="AG979">
        <f>AG978*(1-(AG$1+AG$5))^($A979-$A978)*(1+2*(E979/E978-1))</f>
        <v>2476065708.5620799</v>
      </c>
      <c r="AK979">
        <f t="shared" si="144"/>
        <v>6.9478537627564929</v>
      </c>
      <c r="AO979">
        <f>AO978*(1-AO$1+H978)^($A979-$A978)*(2-E979/E978)</f>
        <v>6.7906235616558774</v>
      </c>
    </row>
    <row r="980" spans="1:41" x14ac:dyDescent="0.25">
      <c r="A980" s="1">
        <v>39485</v>
      </c>
      <c r="B980" s="12">
        <v>27.66</v>
      </c>
      <c r="C980" s="12">
        <v>26.74</v>
      </c>
      <c r="D980">
        <v>79182.36</v>
      </c>
      <c r="E980">
        <v>71830.87</v>
      </c>
      <c r="F980">
        <v>134656.21</v>
      </c>
      <c r="G980">
        <v>122171.98</v>
      </c>
      <c r="H980">
        <f>(1/(1-91/360*VLOOKUP($A980,Tbills!$B$4:$C$974,2,1)/100))^((1)/91)-1</f>
        <v>6.2121621492661205E-5</v>
      </c>
      <c r="I980" s="2">
        <f t="shared" si="143"/>
        <v>51308.921323587922</v>
      </c>
      <c r="L980">
        <f t="shared" si="137"/>
        <v>13184769022.890087</v>
      </c>
      <c r="O980">
        <f t="shared" si="138"/>
        <v>20687971.849479936</v>
      </c>
      <c r="R980">
        <f t="shared" si="139"/>
        <v>13.056496061501459</v>
      </c>
      <c r="U980" s="2">
        <f t="shared" si="140"/>
        <v>240.70782837299222</v>
      </c>
      <c r="X980">
        <f t="shared" si="141"/>
        <v>21.274301988597667</v>
      </c>
      <c r="AB980">
        <f t="shared" si="142"/>
        <v>44583.974512848778</v>
      </c>
      <c r="AE980">
        <f>ROW()</f>
        <v>980</v>
      </c>
      <c r="AF980">
        <f t="shared" si="136"/>
        <v>1.0344053851907256</v>
      </c>
      <c r="AG980">
        <f>AG979*(1-(AG$1+AG$5))^($A980-$A979)*(1+2*(E980/E979-1))</f>
        <v>2401135074.3717756</v>
      </c>
      <c r="AK980">
        <f t="shared" si="144"/>
        <v>7.0525396275615186</v>
      </c>
      <c r="AO980">
        <f>AO979*(1-AO$1+H979)^($A980-$A979)*(2-E980/E979)</f>
        <v>6.8934347016104685</v>
      </c>
    </row>
    <row r="981" spans="1:41" x14ac:dyDescent="0.25">
      <c r="A981" s="1">
        <v>39486</v>
      </c>
      <c r="B981" s="12">
        <v>28.01</v>
      </c>
      <c r="C981" s="12">
        <v>27.06</v>
      </c>
      <c r="D981">
        <v>80595.33</v>
      </c>
      <c r="E981">
        <v>73108.19</v>
      </c>
      <c r="F981">
        <v>137415.10999999999</v>
      </c>
      <c r="G981">
        <v>124667.51</v>
      </c>
      <c r="H981">
        <f>(1/(1-91/360*VLOOKUP($A981,Tbills!$B$4:$C$974,2,1)/100))^((1)/91)-1</f>
        <v>6.2121621492661205E-5</v>
      </c>
      <c r="I981" s="2">
        <f t="shared" si="143"/>
        <v>52223.23019502058</v>
      </c>
      <c r="L981">
        <f t="shared" si="137"/>
        <v>13653911731.874603</v>
      </c>
      <c r="O981">
        <f t="shared" si="138"/>
        <v>21239076.509944517</v>
      </c>
      <c r="R981">
        <f t="shared" si="139"/>
        <v>12.939823644635402</v>
      </c>
      <c r="U981" s="2">
        <f t="shared" si="140"/>
        <v>245.6335744284157</v>
      </c>
      <c r="X981">
        <f t="shared" si="141"/>
        <v>20.840269050041218</v>
      </c>
      <c r="AB981">
        <f t="shared" si="142"/>
        <v>45375.199251853381</v>
      </c>
      <c r="AE981">
        <f>ROW()</f>
        <v>981</v>
      </c>
      <c r="AF981">
        <f t="shared" si="136"/>
        <v>1.0351071692535108</v>
      </c>
      <c r="AG981">
        <f>AG980*(1-(AG$1+AG$5))^($A981-$A980)*(1+2*(E981/E980-1))</f>
        <v>2486446818.5511246</v>
      </c>
      <c r="AK981">
        <f t="shared" si="144"/>
        <v>6.9268064301841745</v>
      </c>
      <c r="AO981">
        <f>AO980*(1-AO$1+H980)^($A981-$A980)*(2-E981/E980)</f>
        <v>6.7710235809875252</v>
      </c>
    </row>
    <row r="982" spans="1:41" x14ac:dyDescent="0.25">
      <c r="A982" s="1">
        <v>39489</v>
      </c>
      <c r="B982" s="12">
        <v>27.6</v>
      </c>
      <c r="C982" s="12">
        <v>26.67</v>
      </c>
      <c r="D982">
        <v>78795.95</v>
      </c>
      <c r="E982">
        <v>71462.34</v>
      </c>
      <c r="F982">
        <v>136293.88</v>
      </c>
      <c r="G982">
        <v>123627.05</v>
      </c>
      <c r="H982">
        <f>(1/(1-91/360*VLOOKUP($A982,Tbills!$B$4:$C$974,2,1)/100))^((1)/91)-1</f>
        <v>6.2680375505053121E-5</v>
      </c>
      <c r="I982" s="2">
        <f t="shared" si="143"/>
        <v>51053.553960138197</v>
      </c>
      <c r="L982">
        <f t="shared" si="137"/>
        <v>13039827241.657961</v>
      </c>
      <c r="O982">
        <f t="shared" si="138"/>
        <v>20519784.023350846</v>
      </c>
      <c r="R982">
        <f t="shared" si="139"/>
        <v>13.083703174599268</v>
      </c>
      <c r="U982" s="2">
        <f t="shared" si="140"/>
        <v>243.61152141409553</v>
      </c>
      <c r="X982">
        <f t="shared" si="141"/>
        <v>21.01581928441524</v>
      </c>
      <c r="AB982">
        <f t="shared" si="142"/>
        <v>44349.049899841826</v>
      </c>
      <c r="AE982">
        <f>ROW()</f>
        <v>982</v>
      </c>
      <c r="AF982">
        <f t="shared" si="136"/>
        <v>1.0348706411698538</v>
      </c>
      <c r="AG982">
        <f>AG981*(1-(AG$1+AG$5))^($A982-$A981)*(1+2*(E982/E981-1))</f>
        <v>2374254379.6293311</v>
      </c>
      <c r="AK982">
        <f t="shared" si="144"/>
        <v>7.0817567394534411</v>
      </c>
      <c r="AO982">
        <f>AO981*(1-AO$1+H981)^($A982-$A981)*(2-E982/E981)</f>
        <v>6.9239785057935874</v>
      </c>
    </row>
    <row r="983" spans="1:41" x14ac:dyDescent="0.25">
      <c r="A983" s="1">
        <v>39490</v>
      </c>
      <c r="B983" s="12">
        <v>26.33</v>
      </c>
      <c r="C983" s="12">
        <v>26.11</v>
      </c>
      <c r="D983">
        <v>77774</v>
      </c>
      <c r="E983">
        <v>70531.02</v>
      </c>
      <c r="F983">
        <v>134524.07999999999</v>
      </c>
      <c r="G983">
        <v>122013.98</v>
      </c>
      <c r="H983">
        <f>(1/(1-91/360*VLOOKUP($A983,Tbills!$B$4:$C$974,2,1)/100))^((1)/91)-1</f>
        <v>6.2680375505053121E-5</v>
      </c>
      <c r="I983" s="2">
        <f t="shared" si="143"/>
        <v>50390.182330086624</v>
      </c>
      <c r="L983">
        <f t="shared" si="137"/>
        <v>12700170799.456079</v>
      </c>
      <c r="O983">
        <f t="shared" si="138"/>
        <v>20117975.500379212</v>
      </c>
      <c r="R983">
        <f t="shared" si="139"/>
        <v>13.168363361204522</v>
      </c>
      <c r="U983" s="2">
        <f t="shared" si="140"/>
        <v>240.44231998470934</v>
      </c>
      <c r="X983">
        <f t="shared" si="141"/>
        <v>21.290578044944855</v>
      </c>
      <c r="AB983">
        <f t="shared" si="142"/>
        <v>43769.552861190386</v>
      </c>
      <c r="AE983">
        <f>ROW()</f>
        <v>983</v>
      </c>
      <c r="AF983">
        <f t="shared" si="136"/>
        <v>1.008425890463424</v>
      </c>
      <c r="AG983">
        <f>AG982*(1-(AG$1+AG$5))^($A983-$A982)*(1+2*(E983/E982-1))</f>
        <v>2312292375.7481923</v>
      </c>
      <c r="AK983">
        <f t="shared" si="144"/>
        <v>7.1737143174725242</v>
      </c>
      <c r="AO983">
        <f>AO982*(1-AO$1+H982)^($A983-$A982)*(2-E983/E982)</f>
        <v>7.0143942250634872</v>
      </c>
    </row>
    <row r="984" spans="1:41" x14ac:dyDescent="0.25">
      <c r="A984" s="1">
        <v>39491</v>
      </c>
      <c r="B984" s="12">
        <v>24.88</v>
      </c>
      <c r="C984" s="12">
        <v>25.29</v>
      </c>
      <c r="D984">
        <v>75075.289999999994</v>
      </c>
      <c r="E984">
        <v>68079.210000000006</v>
      </c>
      <c r="F984">
        <v>132401</v>
      </c>
      <c r="G984">
        <v>120080.69</v>
      </c>
      <c r="H984">
        <f>(1/(1-91/360*VLOOKUP($A984,Tbills!$B$4:$C$974,2,1)/100))^((1)/91)-1</f>
        <v>6.2680375505053121E-5</v>
      </c>
      <c r="I984" s="2">
        <f t="shared" si="143"/>
        <v>48640.487915847429</v>
      </c>
      <c r="L984">
        <f t="shared" si="137"/>
        <v>11817406781.958012</v>
      </c>
      <c r="O984">
        <f t="shared" si="138"/>
        <v>19068316.735396065</v>
      </c>
      <c r="R984">
        <f t="shared" si="139"/>
        <v>13.396638053214087</v>
      </c>
      <c r="U984" s="2">
        <f t="shared" si="140"/>
        <v>236.64185149899782</v>
      </c>
      <c r="X984">
        <f t="shared" si="141"/>
        <v>21.628479209652753</v>
      </c>
      <c r="AB984">
        <f t="shared" si="142"/>
        <v>42246.556056331305</v>
      </c>
      <c r="AE984">
        <f>ROW()</f>
        <v>984</v>
      </c>
      <c r="AF984">
        <f t="shared" si="136"/>
        <v>0.98378805852115458</v>
      </c>
      <c r="AG984">
        <f>AG983*(1-(AG$1+AG$5))^($A984-$A983)*(1+2*(E984/E983-1))</f>
        <v>2151459356.4920492</v>
      </c>
      <c r="AK984">
        <f t="shared" si="144"/>
        <v>7.4227423282520695</v>
      </c>
      <c r="AO984">
        <f>AO983*(1-AO$1+H983)^($A984-$A983)*(2-E984/E983)</f>
        <v>7.2584161530193541</v>
      </c>
    </row>
    <row r="985" spans="1:41" x14ac:dyDescent="0.25">
      <c r="A985" s="1">
        <v>39492</v>
      </c>
      <c r="B985" s="12">
        <v>25.54</v>
      </c>
      <c r="C985" s="12">
        <v>25.47</v>
      </c>
      <c r="D985">
        <v>76131.740000000005</v>
      </c>
      <c r="E985">
        <v>69032.94</v>
      </c>
      <c r="F985">
        <v>133407.35</v>
      </c>
      <c r="G985">
        <v>120985.87</v>
      </c>
      <c r="H985">
        <f>(1/(1-91/360*VLOOKUP($A985,Tbills!$B$4:$C$974,2,1)/100))^((1)/91)-1</f>
        <v>6.2680375505053121E-5</v>
      </c>
      <c r="I985" s="2">
        <f t="shared" si="143"/>
        <v>49323.748001260727</v>
      </c>
      <c r="L985">
        <f t="shared" si="137"/>
        <v>12148722076.956612</v>
      </c>
      <c r="O985">
        <f t="shared" si="138"/>
        <v>19468356.236985181</v>
      </c>
      <c r="R985">
        <f t="shared" si="139"/>
        <v>13.30219912122373</v>
      </c>
      <c r="U985" s="2">
        <f t="shared" si="140"/>
        <v>238.43469856216734</v>
      </c>
      <c r="X985">
        <f t="shared" si="141"/>
        <v>21.465993150071672</v>
      </c>
      <c r="AB985">
        <f t="shared" si="142"/>
        <v>42836.899677976842</v>
      </c>
      <c r="AE985">
        <f>ROW()</f>
        <v>985</v>
      </c>
      <c r="AF985">
        <f t="shared" si="136"/>
        <v>1.0027483313702394</v>
      </c>
      <c r="AG985">
        <f>AG984*(1-(AG$1+AG$5))^($A985-$A984)*(1+2*(E985/E984-1))</f>
        <v>2211664939.7274904</v>
      </c>
      <c r="AK985">
        <f t="shared" si="144"/>
        <v>7.318415347304672</v>
      </c>
      <c r="AO985">
        <f>AO984*(1-AO$1+H984)^($A985-$A984)*(2-E985/E984)</f>
        <v>7.1569159967914686</v>
      </c>
    </row>
    <row r="986" spans="1:41" x14ac:dyDescent="0.25">
      <c r="A986" s="1">
        <v>39493</v>
      </c>
      <c r="B986" s="12">
        <v>25.02</v>
      </c>
      <c r="C986" s="12">
        <v>25.44</v>
      </c>
      <c r="D986">
        <v>75414.92</v>
      </c>
      <c r="E986">
        <v>68378.63</v>
      </c>
      <c r="F986">
        <v>132679.20000000001</v>
      </c>
      <c r="G986">
        <v>120317.94</v>
      </c>
      <c r="H986">
        <f>(1/(1-91/360*VLOOKUP($A986,Tbills!$B$4:$C$974,2,1)/100))^((1)/91)-1</f>
        <v>6.2680375505053121E-5</v>
      </c>
      <c r="I986" s="2">
        <f t="shared" si="143"/>
        <v>48858.147849332236</v>
      </c>
      <c r="L986">
        <f t="shared" si="137"/>
        <v>11918633615.274513</v>
      </c>
      <c r="O986">
        <f t="shared" si="138"/>
        <v>19190921.205298491</v>
      </c>
      <c r="R986">
        <f t="shared" si="139"/>
        <v>13.364635582553777</v>
      </c>
      <c r="U986" s="2">
        <f t="shared" si="140"/>
        <v>237.1275171538214</v>
      </c>
      <c r="X986">
        <f t="shared" si="141"/>
        <v>21.585055639058947</v>
      </c>
      <c r="AB986">
        <f t="shared" si="142"/>
        <v>42429.402387735885</v>
      </c>
      <c r="AE986">
        <f>ROW()</f>
        <v>986</v>
      </c>
      <c r="AF986">
        <f t="shared" si="136"/>
        <v>0.98349056603773577</v>
      </c>
      <c r="AG986">
        <f>AG985*(1-(AG$1+AG$5))^($A986-$A985)*(1+2*(E986/E985-1))</f>
        <v>2169666489.8232589</v>
      </c>
      <c r="AK986">
        <f t="shared" si="144"/>
        <v>7.3874368739854628</v>
      </c>
      <c r="AO986">
        <f>AO985*(1-AO$1+H985)^($A986-$A985)*(2-E986/E985)</f>
        <v>7.2249365173903879</v>
      </c>
    </row>
    <row r="987" spans="1:41" x14ac:dyDescent="0.25">
      <c r="A987" s="1">
        <v>39497</v>
      </c>
      <c r="B987" s="12">
        <v>25.59</v>
      </c>
      <c r="C987" s="12">
        <v>25.47</v>
      </c>
      <c r="D987">
        <v>74503.14</v>
      </c>
      <c r="E987">
        <v>67534.77</v>
      </c>
      <c r="F987">
        <v>131124.76</v>
      </c>
      <c r="G987">
        <v>118878.16</v>
      </c>
      <c r="H987">
        <f>(1/(1-91/360*VLOOKUP($A987,Tbills!$B$4:$C$974,2,1)/100))^((1)/91)-1</f>
        <v>6.1283544322776606E-5</v>
      </c>
      <c r="I987" s="2">
        <f t="shared" si="143"/>
        <v>48262.736463221321</v>
      </c>
      <c r="L987">
        <f t="shared" si="137"/>
        <v>11625205748.133469</v>
      </c>
      <c r="O987">
        <f t="shared" si="138"/>
        <v>18833129.934055105</v>
      </c>
      <c r="R987">
        <f t="shared" si="139"/>
        <v>13.444670634763531</v>
      </c>
      <c r="U987" s="2">
        <f t="shared" si="140"/>
        <v>234.32652764423645</v>
      </c>
      <c r="X987">
        <f t="shared" si="141"/>
        <v>21.845475387250499</v>
      </c>
      <c r="AB987">
        <f t="shared" si="142"/>
        <v>41899.937670351108</v>
      </c>
      <c r="AE987">
        <f>ROW()</f>
        <v>987</v>
      </c>
      <c r="AF987">
        <f t="shared" si="136"/>
        <v>1.0047114252061249</v>
      </c>
      <c r="AG987">
        <f>AG986*(1-(AG$1+AG$5))^($A987-$A986)*(1+2*(E987/E986-1))</f>
        <v>2115829597.9543314</v>
      </c>
      <c r="AK987">
        <f t="shared" si="144"/>
        <v>7.4772119827060335</v>
      </c>
      <c r="AO987">
        <f>AO986*(1-AO$1+H986)^($A987-$A986)*(2-E987/E986)</f>
        <v>7.3148511328798715</v>
      </c>
    </row>
    <row r="988" spans="1:41" x14ac:dyDescent="0.25">
      <c r="A988" s="1">
        <v>39498</v>
      </c>
      <c r="B988" s="12">
        <v>24.4</v>
      </c>
      <c r="C988" s="12">
        <v>24.67</v>
      </c>
      <c r="D988">
        <v>74024.31</v>
      </c>
      <c r="E988">
        <v>67096.59</v>
      </c>
      <c r="F988">
        <v>131346.37</v>
      </c>
      <c r="G988">
        <v>119071.79</v>
      </c>
      <c r="H988">
        <f>(1/(1-91/360*VLOOKUP($A988,Tbills!$B$4:$C$974,2,1)/100))^((1)/91)-1</f>
        <v>6.1283544322776606E-5</v>
      </c>
      <c r="I988" s="2">
        <f t="shared" si="143"/>
        <v>47951.383690741808</v>
      </c>
      <c r="L988">
        <f t="shared" si="137"/>
        <v>11474536601.975357</v>
      </c>
      <c r="O988">
        <f t="shared" si="138"/>
        <v>18649211.410861701</v>
      </c>
      <c r="R988">
        <f t="shared" si="139"/>
        <v>13.487676836419046</v>
      </c>
      <c r="U988" s="2">
        <f t="shared" si="140"/>
        <v>234.71683246556248</v>
      </c>
      <c r="X988">
        <f t="shared" si="141"/>
        <v>21.810423166960454</v>
      </c>
      <c r="AB988">
        <f t="shared" si="142"/>
        <v>41626.630568695902</v>
      </c>
      <c r="AE988">
        <f>ROW()</f>
        <v>988</v>
      </c>
      <c r="AF988">
        <f t="shared" si="136"/>
        <v>0.98905553303607607</v>
      </c>
      <c r="AG988">
        <f>AG987*(1-(AG$1+AG$5))^($A988-$A987)*(1+2*(E988/E987-1))</f>
        <v>2088303314.702579</v>
      </c>
      <c r="AK988">
        <f t="shared" si="144"/>
        <v>7.5253752164691416</v>
      </c>
      <c r="AO988">
        <f>AO987*(1-AO$1+H987)^($A988-$A987)*(2-E988/E987)</f>
        <v>7.3624903319238459</v>
      </c>
    </row>
    <row r="989" spans="1:41" x14ac:dyDescent="0.25">
      <c r="A989" s="1">
        <v>39499</v>
      </c>
      <c r="B989" s="12">
        <v>25.12</v>
      </c>
      <c r="C989" s="12">
        <v>25.09</v>
      </c>
      <c r="D989">
        <v>73960.97</v>
      </c>
      <c r="E989">
        <v>67035.06</v>
      </c>
      <c r="F989">
        <v>131086.06</v>
      </c>
      <c r="G989">
        <v>118828.51</v>
      </c>
      <c r="H989">
        <f>(1/(1-91/360*VLOOKUP($A989,Tbills!$B$4:$C$974,2,1)/100))^((1)/91)-1</f>
        <v>6.1283544322776606E-5</v>
      </c>
      <c r="I989" s="2">
        <f t="shared" si="143"/>
        <v>47909.18515222671</v>
      </c>
      <c r="L989">
        <f t="shared" si="137"/>
        <v>11453675621.728704</v>
      </c>
      <c r="O989">
        <f t="shared" si="138"/>
        <v>18622930.820310447</v>
      </c>
      <c r="R989">
        <f t="shared" si="139"/>
        <v>13.493251183717549</v>
      </c>
      <c r="U989" s="2">
        <f t="shared" si="140"/>
        <v>234.24594488306772</v>
      </c>
      <c r="X989">
        <f t="shared" si="141"/>
        <v>21.855515869094322</v>
      </c>
      <c r="AB989">
        <f t="shared" si="142"/>
        <v>41587.007459880057</v>
      </c>
      <c r="AE989">
        <f>ROW()</f>
        <v>989</v>
      </c>
      <c r="AF989">
        <f t="shared" si="136"/>
        <v>1.0011956954962136</v>
      </c>
      <c r="AG989">
        <f>AG988*(1-(AG$1+AG$5))^($A989-$A988)*(1+2*(E989/E988-1))</f>
        <v>2084402971.4582636</v>
      </c>
      <c r="AK989">
        <f t="shared" si="144"/>
        <v>7.5319254393988961</v>
      </c>
      <c r="AO989">
        <f>AO988*(1-AO$1+H988)^($A989-$A988)*(2-E989/E988)</f>
        <v>7.3694210541322667</v>
      </c>
    </row>
    <row r="990" spans="1:41" x14ac:dyDescent="0.25">
      <c r="A990" s="1">
        <v>39500</v>
      </c>
      <c r="B990" s="12">
        <v>24.06</v>
      </c>
      <c r="C990" s="12">
        <v>24.4</v>
      </c>
      <c r="D990">
        <v>72336.42</v>
      </c>
      <c r="E990">
        <v>65558.53</v>
      </c>
      <c r="F990">
        <v>130837.53</v>
      </c>
      <c r="G990">
        <v>118595.94</v>
      </c>
      <c r="H990">
        <f>(1/(1-91/360*VLOOKUP($A990,Tbills!$B$4:$C$974,2,1)/100))^((1)/91)-1</f>
        <v>6.1283544322776606E-5</v>
      </c>
      <c r="I990" s="2">
        <f t="shared" si="143"/>
        <v>46855.719116062755</v>
      </c>
      <c r="L990">
        <f t="shared" si="137"/>
        <v>10949288955.366011</v>
      </c>
      <c r="O990">
        <f t="shared" si="138"/>
        <v>18007034.40517896</v>
      </c>
      <c r="R990">
        <f t="shared" si="139"/>
        <v>13.641237259442466</v>
      </c>
      <c r="U990" s="2">
        <f t="shared" si="140"/>
        <v>233.79613003623408</v>
      </c>
      <c r="X990">
        <f t="shared" si="141"/>
        <v>21.898823339545697</v>
      </c>
      <c r="AB990">
        <f t="shared" si="142"/>
        <v>40669.584255400667</v>
      </c>
      <c r="AE990">
        <f>ROW()</f>
        <v>990</v>
      </c>
      <c r="AF990">
        <f t="shared" si="136"/>
        <v>0.98606557377049175</v>
      </c>
      <c r="AG990">
        <f>AG989*(1-(AG$1+AG$5))^($A990-$A989)*(1+2*(E990/E989-1))</f>
        <v>1992512723.9327712</v>
      </c>
      <c r="AK990">
        <f t="shared" si="144"/>
        <v>7.6974668719832309</v>
      </c>
      <c r="AO990">
        <f>AO989*(1-AO$1+H989)^($A990-$A989)*(2-E990/E989)</f>
        <v>7.5319246563124933</v>
      </c>
    </row>
    <row r="991" spans="1:41" x14ac:dyDescent="0.25">
      <c r="A991" s="1">
        <v>39503</v>
      </c>
      <c r="B991" s="12">
        <v>23.03</v>
      </c>
      <c r="C991" s="12">
        <v>23.93</v>
      </c>
      <c r="D991">
        <v>70429.47</v>
      </c>
      <c r="E991">
        <v>63818.2</v>
      </c>
      <c r="F991">
        <v>127696.98</v>
      </c>
      <c r="G991">
        <v>115727.42</v>
      </c>
      <c r="H991">
        <f>(1/(1-91/360*VLOOKUP($A991,Tbills!$B$4:$C$974,2,1)/100))^((1)/91)-1</f>
        <v>6.0166208597944859E-5</v>
      </c>
      <c r="I991" s="2">
        <f t="shared" si="143"/>
        <v>45617.160356050525</v>
      </c>
      <c r="L991">
        <f t="shared" si="137"/>
        <v>10368430219.92691</v>
      </c>
      <c r="O991">
        <f t="shared" si="138"/>
        <v>17288258.948177565</v>
      </c>
      <c r="R991">
        <f t="shared" si="139"/>
        <v>13.820424335218817</v>
      </c>
      <c r="U991" s="2">
        <f t="shared" si="140"/>
        <v>228.16752866319706</v>
      </c>
      <c r="X991">
        <f t="shared" si="141"/>
        <v>22.430057273175088</v>
      </c>
      <c r="AB991">
        <f t="shared" si="142"/>
        <v>39585.820472805623</v>
      </c>
      <c r="AE991">
        <f>ROW()</f>
        <v>991</v>
      </c>
      <c r="AF991">
        <f t="shared" si="136"/>
        <v>0.96239030505641465</v>
      </c>
      <c r="AG991">
        <f>AG990*(1-(AG$1+AG$5))^($A991-$A990)*(1+2*(E991/E990-1))</f>
        <v>1886534698.4552994</v>
      </c>
      <c r="AK991">
        <f t="shared" si="144"/>
        <v>7.9007013483264288</v>
      </c>
      <c r="AO991">
        <f>AO990*(1-AO$1+H990)^($A991-$A990)*(2-E991/E990)</f>
        <v>7.7324322549293143</v>
      </c>
    </row>
    <row r="992" spans="1:41" x14ac:dyDescent="0.25">
      <c r="A992" s="1">
        <v>39504</v>
      </c>
      <c r="B992" s="12">
        <v>21.9</v>
      </c>
      <c r="C992" s="12">
        <v>23.11</v>
      </c>
      <c r="D992">
        <v>69303.33</v>
      </c>
      <c r="E992">
        <v>62793.94</v>
      </c>
      <c r="F992">
        <v>126916.02</v>
      </c>
      <c r="G992">
        <v>115012.7</v>
      </c>
      <c r="H992">
        <f>(1/(1-91/360*VLOOKUP($A992,Tbills!$B$4:$C$974,2,1)/100))^((1)/91)-1</f>
        <v>6.0166208597944859E-5</v>
      </c>
      <c r="I992" s="2">
        <f t="shared" si="143"/>
        <v>44886.665072328084</v>
      </c>
      <c r="L992">
        <f t="shared" si="137"/>
        <v>10035760934.267448</v>
      </c>
      <c r="O992">
        <f t="shared" si="138"/>
        <v>16871484.533274163</v>
      </c>
      <c r="R992">
        <f t="shared" si="139"/>
        <v>13.930701073955634</v>
      </c>
      <c r="U992" s="2">
        <f t="shared" si="140"/>
        <v>226.76658860057375</v>
      </c>
      <c r="X992">
        <f t="shared" si="141"/>
        <v>22.569106012926397</v>
      </c>
      <c r="AB992">
        <f t="shared" si="142"/>
        <v>38949.123759049588</v>
      </c>
      <c r="AE992">
        <f>ROW()</f>
        <v>992</v>
      </c>
      <c r="AF992">
        <f t="shared" si="136"/>
        <v>0.94764171354392035</v>
      </c>
      <c r="AG992">
        <f>AG991*(1-(AG$1+AG$5))^($A992-$A991)*(1+2*(E992/E991-1))</f>
        <v>1825916708.8602822</v>
      </c>
      <c r="AK992">
        <f t="shared" si="144"/>
        <v>8.0271309839578713</v>
      </c>
      <c r="AO992">
        <f>AO991*(1-AO$1+H991)^($A992-$A991)*(2-E992/E991)</f>
        <v>7.856717227452477</v>
      </c>
    </row>
    <row r="993" spans="1:41" x14ac:dyDescent="0.25">
      <c r="A993" s="1">
        <v>39505</v>
      </c>
      <c r="B993" s="12">
        <v>22.69</v>
      </c>
      <c r="C993" s="12">
        <v>23.69</v>
      </c>
      <c r="D993">
        <v>69884.649999999994</v>
      </c>
      <c r="E993">
        <v>63316.88</v>
      </c>
      <c r="F993">
        <v>126758.57</v>
      </c>
      <c r="G993">
        <v>114863.1</v>
      </c>
      <c r="H993">
        <f>(1/(1-91/360*VLOOKUP($A993,Tbills!$B$4:$C$974,2,1)/100))^((1)/91)-1</f>
        <v>6.0166208597944859E-5</v>
      </c>
      <c r="I993" s="2">
        <f t="shared" si="143"/>
        <v>45262.073117172578</v>
      </c>
      <c r="L993">
        <f t="shared" si="137"/>
        <v>10203066675.926733</v>
      </c>
      <c r="O993">
        <f t="shared" si="138"/>
        <v>17081664.273093544</v>
      </c>
      <c r="R993">
        <f t="shared" si="139"/>
        <v>13.872067392760959</v>
      </c>
      <c r="U993" s="2">
        <f t="shared" si="140"/>
        <v>226.47974305256244</v>
      </c>
      <c r="X993">
        <f t="shared" si="141"/>
        <v>22.598986064362958</v>
      </c>
      <c r="AB993">
        <f t="shared" si="142"/>
        <v>39272.117870161943</v>
      </c>
      <c r="AE993">
        <f>ROW()</f>
        <v>993</v>
      </c>
      <c r="AF993">
        <f t="shared" si="136"/>
        <v>0.95778809624314054</v>
      </c>
      <c r="AG993">
        <f>AG992*(1-(AG$1+AG$5))^($A993-$A992)*(1+2*(E993/E992-1))</f>
        <v>1856266160.5176191</v>
      </c>
      <c r="AK993">
        <f t="shared" si="144"/>
        <v>7.9599112982722264</v>
      </c>
      <c r="AO993">
        <f>AO992*(1-AO$1+H992)^($A993-$A992)*(2-E993/E992)</f>
        <v>7.7914680801874319</v>
      </c>
    </row>
    <row r="994" spans="1:41" x14ac:dyDescent="0.25">
      <c r="A994" s="1">
        <v>39506</v>
      </c>
      <c r="B994" s="12">
        <v>23.53</v>
      </c>
      <c r="C994" s="12">
        <v>24.29</v>
      </c>
      <c r="D994">
        <v>71872.84</v>
      </c>
      <c r="E994">
        <v>65114.41</v>
      </c>
      <c r="F994">
        <v>130360.21</v>
      </c>
      <c r="G994">
        <v>118119.84</v>
      </c>
      <c r="H994">
        <f>(1/(1-91/360*VLOOKUP($A994,Tbills!$B$4:$C$974,2,1)/100))^((1)/91)-1</f>
        <v>6.0166208597944859E-5</v>
      </c>
      <c r="I994" s="2">
        <f t="shared" si="143"/>
        <v>46548.62572423918</v>
      </c>
      <c r="L994">
        <f t="shared" si="137"/>
        <v>10782546439.905142</v>
      </c>
      <c r="O994">
        <f t="shared" si="138"/>
        <v>17808472.146349557</v>
      </c>
      <c r="R994">
        <f t="shared" si="139"/>
        <v>13.674539172137965</v>
      </c>
      <c r="U994" s="2">
        <f t="shared" si="140"/>
        <v>232.90911980231178</v>
      </c>
      <c r="X994">
        <f t="shared" si="141"/>
        <v>21.958740783400415</v>
      </c>
      <c r="AB994">
        <f t="shared" si="142"/>
        <v>40385.622734038931</v>
      </c>
      <c r="AE994">
        <f>ROW()</f>
        <v>994</v>
      </c>
      <c r="AF994">
        <f t="shared" si="136"/>
        <v>0.9687114038699054</v>
      </c>
      <c r="AG994">
        <f>AG993*(1-(AG$1+AG$5))^($A994-$A993)*(1+2*(E994/E993-1))</f>
        <v>1961596723.8446288</v>
      </c>
      <c r="AK994">
        <f t="shared" si="144"/>
        <v>7.7335737597075971</v>
      </c>
      <c r="AO994">
        <f>AO993*(1-AO$1+H993)^($A994-$A993)*(2-E994/E993)</f>
        <v>7.5704482370624113</v>
      </c>
    </row>
    <row r="995" spans="1:41" x14ac:dyDescent="0.25">
      <c r="A995" s="1">
        <v>39507</v>
      </c>
      <c r="B995" s="12">
        <v>26.54</v>
      </c>
      <c r="C995" s="12">
        <v>26.39</v>
      </c>
      <c r="D995">
        <v>75998.86</v>
      </c>
      <c r="E995">
        <v>68848.53</v>
      </c>
      <c r="F995">
        <v>135479.79999999999</v>
      </c>
      <c r="G995">
        <v>122751.61</v>
      </c>
      <c r="H995">
        <f>(1/(1-91/360*VLOOKUP($A995,Tbills!$B$4:$C$974,2,1)/100))^((1)/91)-1</f>
        <v>6.0166208597944859E-5</v>
      </c>
      <c r="I995" s="2">
        <f t="shared" si="143"/>
        <v>49219.652782401987</v>
      </c>
      <c r="L995">
        <f t="shared" si="137"/>
        <v>12019420939.372908</v>
      </c>
      <c r="O995">
        <f t="shared" si="138"/>
        <v>19339715.692868508</v>
      </c>
      <c r="R995">
        <f t="shared" si="139"/>
        <v>13.281841421395935</v>
      </c>
      <c r="U995" s="2">
        <f t="shared" si="140"/>
        <v>242.05017434661534</v>
      </c>
      <c r="X995">
        <f t="shared" si="141"/>
        <v>21.098173488422304</v>
      </c>
      <c r="AB995">
        <f t="shared" si="142"/>
        <v>42700.130684961492</v>
      </c>
      <c r="AE995">
        <f>ROW()</f>
        <v>995</v>
      </c>
      <c r="AF995">
        <f t="shared" si="136"/>
        <v>1.0056839712012124</v>
      </c>
      <c r="AG995">
        <f>AG994*(1-(AG$1+AG$5))^($A995-$A994)*(1+2*(E995/E994-1))</f>
        <v>2186506650.4965463</v>
      </c>
      <c r="AK995">
        <f t="shared" si="144"/>
        <v>7.2897365007914212</v>
      </c>
      <c r="AO995">
        <f>AO994*(1-AO$1+H994)^($A995-$A994)*(2-E995/E994)</f>
        <v>7.1364707040207422</v>
      </c>
    </row>
    <row r="996" spans="1:41" x14ac:dyDescent="0.25">
      <c r="A996" s="1">
        <v>39510</v>
      </c>
      <c r="B996" s="12">
        <v>26.28</v>
      </c>
      <c r="C996" s="12">
        <v>26.08</v>
      </c>
      <c r="D996">
        <v>75975.3</v>
      </c>
      <c r="E996">
        <v>68814.759999999995</v>
      </c>
      <c r="F996">
        <v>135468.88</v>
      </c>
      <c r="G996">
        <v>122719.56</v>
      </c>
      <c r="H996">
        <f>(1/(1-91/360*VLOOKUP($A996,Tbills!$B$4:$C$974,2,1)/100))^((1)/91)-1</f>
        <v>4.9836294109484314E-5</v>
      </c>
      <c r="I996" s="2">
        <f t="shared" si="143"/>
        <v>49200.795213772057</v>
      </c>
      <c r="L996">
        <f t="shared" si="137"/>
        <v>12007796774.745817</v>
      </c>
      <c r="O996">
        <f t="shared" si="138"/>
        <v>19323532.921552319</v>
      </c>
      <c r="R996">
        <f t="shared" si="139"/>
        <v>13.283297176996317</v>
      </c>
      <c r="U996" s="2">
        <f t="shared" si="140"/>
        <v>242.01296023915566</v>
      </c>
      <c r="X996">
        <f t="shared" si="141"/>
        <v>21.10449570191226</v>
      </c>
      <c r="AB996">
        <f t="shared" si="142"/>
        <v>42674.722519411211</v>
      </c>
      <c r="AE996">
        <f>ROW()</f>
        <v>996</v>
      </c>
      <c r="AF996">
        <f t="shared" si="136"/>
        <v>1.0076687116564418</v>
      </c>
      <c r="AG996">
        <f>AG995*(1-(AG$1+AG$5))^($A996-$A995)*(1+2*(E996/E995-1))</f>
        <v>2184140877.8780389</v>
      </c>
      <c r="AK996">
        <f t="shared" si="144"/>
        <v>7.2922930768860779</v>
      </c>
      <c r="AO996">
        <f>AO995*(1-AO$1+H995)^($A996-$A995)*(2-E996/E995)</f>
        <v>7.1404676448729658</v>
      </c>
    </row>
    <row r="997" spans="1:41" x14ac:dyDescent="0.25">
      <c r="A997" s="1">
        <v>39511</v>
      </c>
      <c r="B997" s="12">
        <v>25.52</v>
      </c>
      <c r="C997" s="12">
        <v>25.76</v>
      </c>
      <c r="D997">
        <v>74675.69</v>
      </c>
      <c r="E997">
        <v>67634.210000000006</v>
      </c>
      <c r="F997">
        <v>135428.44</v>
      </c>
      <c r="G997">
        <v>122676.81</v>
      </c>
      <c r="H997">
        <f>(1/(1-91/360*VLOOKUP($A997,Tbills!$B$4:$C$974,2,1)/100))^((1)/91)-1</f>
        <v>4.9836294109484314E-5</v>
      </c>
      <c r="I997" s="2">
        <f t="shared" si="143"/>
        <v>48358.002448322877</v>
      </c>
      <c r="L997">
        <f t="shared" si="137"/>
        <v>11595851521.27808</v>
      </c>
      <c r="O997">
        <f t="shared" si="138"/>
        <v>18825641.878603034</v>
      </c>
      <c r="R997">
        <f t="shared" si="139"/>
        <v>13.396632194908243</v>
      </c>
      <c r="U997" s="2">
        <f t="shared" si="140"/>
        <v>241.93481545773591</v>
      </c>
      <c r="X997">
        <f t="shared" si="141"/>
        <v>21.112118850359977</v>
      </c>
      <c r="AB997">
        <f t="shared" si="142"/>
        <v>41941.154988174778</v>
      </c>
      <c r="AE997">
        <f>ROW()</f>
        <v>997</v>
      </c>
      <c r="AF997">
        <f t="shared" si="136"/>
        <v>0.99068322981366452</v>
      </c>
      <c r="AG997">
        <f>AG996*(1-(AG$1+AG$5))^($A997-$A996)*(1+2*(E997/E996-1))</f>
        <v>2109129845.5651534</v>
      </c>
      <c r="AK997">
        <f t="shared" si="144"/>
        <v>7.4170503718547023</v>
      </c>
      <c r="AO997">
        <f>AO996*(1-AO$1+H996)^($A997-$A996)*(2-E997/E996)</f>
        <v>7.2630590990150941</v>
      </c>
    </row>
    <row r="998" spans="1:41" x14ac:dyDescent="0.25">
      <c r="A998" s="1">
        <v>39512</v>
      </c>
      <c r="B998" s="12">
        <v>24.6</v>
      </c>
      <c r="C998" s="12">
        <v>24.91</v>
      </c>
      <c r="D998">
        <v>72828.02</v>
      </c>
      <c r="E998">
        <v>65957.39</v>
      </c>
      <c r="F998">
        <v>131560.14000000001</v>
      </c>
      <c r="G998">
        <v>119166.63</v>
      </c>
      <c r="H998">
        <f>(1/(1-91/360*VLOOKUP($A998,Tbills!$B$4:$C$974,2,1)/100))^((1)/91)-1</f>
        <v>4.9836294109484314E-5</v>
      </c>
      <c r="I998" s="2">
        <f t="shared" si="143"/>
        <v>47160.350242638589</v>
      </c>
      <c r="L998">
        <f t="shared" si="137"/>
        <v>11020922654.031815</v>
      </c>
      <c r="O998">
        <f t="shared" si="138"/>
        <v>18124929.464052569</v>
      </c>
      <c r="R998">
        <f t="shared" si="139"/>
        <v>13.562086974360335</v>
      </c>
      <c r="U998" s="2">
        <f t="shared" si="140"/>
        <v>235.01859792996279</v>
      </c>
      <c r="X998">
        <f t="shared" si="141"/>
        <v>21.716483853713896</v>
      </c>
      <c r="AB998">
        <f t="shared" si="142"/>
        <v>40899.903590987211</v>
      </c>
      <c r="AE998">
        <f>ROW()</f>
        <v>998</v>
      </c>
      <c r="AF998">
        <f t="shared" si="136"/>
        <v>0.98755519871537545</v>
      </c>
      <c r="AG998">
        <f>AG997*(1-(AG$1+AG$5))^($A998-$A997)*(1+2*(E998/E997-1))</f>
        <v>2004481163.4400136</v>
      </c>
      <c r="AK998">
        <f t="shared" si="144"/>
        <v>7.6005834506632466</v>
      </c>
      <c r="AO998">
        <f>AO997*(1-AO$1+H997)^($A998-$A997)*(2-E998/E997)</f>
        <v>7.4432240122244284</v>
      </c>
    </row>
    <row r="999" spans="1:41" x14ac:dyDescent="0.25">
      <c r="A999" s="1">
        <v>39513</v>
      </c>
      <c r="B999" s="12">
        <v>27.55</v>
      </c>
      <c r="C999" s="12">
        <v>27</v>
      </c>
      <c r="D999">
        <v>77892.08</v>
      </c>
      <c r="E999">
        <v>70540.42</v>
      </c>
      <c r="F999">
        <v>136597.35</v>
      </c>
      <c r="G999">
        <v>123723.37</v>
      </c>
      <c r="H999">
        <f>(1/(1-91/360*VLOOKUP($A999,Tbills!$B$4:$C$974,2,1)/100))^((1)/91)-1</f>
        <v>4.9836294109484314E-5</v>
      </c>
      <c r="I999" s="2">
        <f t="shared" si="143"/>
        <v>50438.391747007408</v>
      </c>
      <c r="L999">
        <f t="shared" si="137"/>
        <v>12552551972.465319</v>
      </c>
      <c r="O999">
        <f t="shared" si="138"/>
        <v>20013363.171747856</v>
      </c>
      <c r="R999">
        <f t="shared" si="139"/>
        <v>13.090316365355035</v>
      </c>
      <c r="U999" s="2">
        <f t="shared" si="140"/>
        <v>244.01110316906212</v>
      </c>
      <c r="X999">
        <f t="shared" si="141"/>
        <v>20.886348873959221</v>
      </c>
      <c r="AB999">
        <f t="shared" si="142"/>
        <v>43740.296398788792</v>
      </c>
      <c r="AE999">
        <f>ROW()</f>
        <v>999</v>
      </c>
      <c r="AF999">
        <f t="shared" si="136"/>
        <v>1.0203703703703704</v>
      </c>
      <c r="AG999">
        <f>AG998*(1-(AG$1+AG$5))^($A999-$A998)*(1+2*(E999/E998-1))</f>
        <v>2282965805.6298628</v>
      </c>
      <c r="AK999">
        <f t="shared" si="144"/>
        <v>7.0721297249828323</v>
      </c>
      <c r="AO999">
        <f>AO998*(1-AO$1+H998)^($A999-$A998)*(2-E999/E998)</f>
        <v>6.9261227629012376</v>
      </c>
    </row>
    <row r="1000" spans="1:41" x14ac:dyDescent="0.25">
      <c r="A1000" s="1">
        <v>39514</v>
      </c>
      <c r="B1000" s="12">
        <v>27.49</v>
      </c>
      <c r="C1000" s="12">
        <v>27.11</v>
      </c>
      <c r="D1000">
        <v>77846.33</v>
      </c>
      <c r="E1000">
        <v>70495.47</v>
      </c>
      <c r="F1000">
        <v>136155.69</v>
      </c>
      <c r="G1000">
        <v>123317.17</v>
      </c>
      <c r="H1000">
        <f>(1/(1-91/360*VLOOKUP($A1000,Tbills!$B$4:$C$974,2,1)/100))^((1)/91)-1</f>
        <v>4.9836294109484314E-5</v>
      </c>
      <c r="I1000" s="2">
        <f t="shared" si="143"/>
        <v>50407.537556130141</v>
      </c>
      <c r="L1000">
        <f t="shared" si="137"/>
        <v>12536612469.46353</v>
      </c>
      <c r="O1000">
        <f t="shared" si="138"/>
        <v>19993559.921141207</v>
      </c>
      <c r="R1000">
        <f t="shared" si="139"/>
        <v>13.093895150156783</v>
      </c>
      <c r="U1000" s="2">
        <f t="shared" si="140"/>
        <v>243.21621182535128</v>
      </c>
      <c r="X1000">
        <f t="shared" si="141"/>
        <v>20.955190758700262</v>
      </c>
      <c r="AB1000">
        <f t="shared" si="142"/>
        <v>43710.900027228803</v>
      </c>
      <c r="AE1000">
        <f>ROW()</f>
        <v>1000</v>
      </c>
      <c r="AF1000">
        <f t="shared" si="136"/>
        <v>1.0140169679085207</v>
      </c>
      <c r="AG1000">
        <f>AG999*(1-(AG$1+AG$5))^($A1000-$A999)*(1+2*(E1000/E999-1))</f>
        <v>2279979452.7966747</v>
      </c>
      <c r="AK1000">
        <f t="shared" si="144"/>
        <v>7.0763066541459443</v>
      </c>
      <c r="AO1000">
        <f>AO999*(1-AO$1+H999)^($A1000-$A999)*(2-E1000/E999)</f>
        <v>6.9306253071219093</v>
      </c>
    </row>
    <row r="1001" spans="1:41" x14ac:dyDescent="0.25">
      <c r="A1001" s="1">
        <v>39517</v>
      </c>
      <c r="B1001" s="12">
        <v>29.38</v>
      </c>
      <c r="C1001" s="12">
        <v>28.33</v>
      </c>
      <c r="D1001">
        <v>80078.009999999995</v>
      </c>
      <c r="E1001">
        <v>72505.88</v>
      </c>
      <c r="F1001">
        <v>138861.26</v>
      </c>
      <c r="G1001">
        <v>125749.19</v>
      </c>
      <c r="H1001">
        <f>(1/(1-91/360*VLOOKUP($A1001,Tbills!$B$4:$C$974,2,1)/100))^((1)/91)-1</f>
        <v>3.951618686892644E-5</v>
      </c>
      <c r="I1001" s="2">
        <f t="shared" si="143"/>
        <v>51848.815844925281</v>
      </c>
      <c r="L1001">
        <f t="shared" si="137"/>
        <v>13251431701.657639</v>
      </c>
      <c r="O1001">
        <f t="shared" si="138"/>
        <v>20846725.361379184</v>
      </c>
      <c r="R1001">
        <f t="shared" si="139"/>
        <v>12.905437076817183</v>
      </c>
      <c r="U1001" s="2">
        <f t="shared" si="140"/>
        <v>248.03105287780261</v>
      </c>
      <c r="X1001">
        <f t="shared" si="141"/>
        <v>20.542075398692191</v>
      </c>
      <c r="AB1001">
        <f t="shared" si="142"/>
        <v>44952.757825036417</v>
      </c>
      <c r="AE1001">
        <f>ROW()</f>
        <v>1001</v>
      </c>
      <c r="AF1001">
        <f t="shared" si="136"/>
        <v>1.0370631839039888</v>
      </c>
      <c r="AG1001">
        <f>AG1000*(1-(AG$1+AG$5))^($A1001-$A1000)*(1+2*(E1001/E1000-1))</f>
        <v>2409778031.5451636</v>
      </c>
      <c r="AK1001">
        <f t="shared" si="144"/>
        <v>6.8735420124767224</v>
      </c>
      <c r="AO1001">
        <f>AO1000*(1-AO$1+H1000)^($A1001-$A1000)*(2-E1001/E1000)</f>
        <v>6.7332353094167265</v>
      </c>
    </row>
    <row r="1002" spans="1:41" x14ac:dyDescent="0.25">
      <c r="A1002" s="1">
        <v>39518</v>
      </c>
      <c r="B1002" s="12">
        <v>26.36</v>
      </c>
      <c r="C1002" s="12">
        <v>26.09</v>
      </c>
      <c r="D1002">
        <v>75599.289999999994</v>
      </c>
      <c r="E1002">
        <v>68447.8</v>
      </c>
      <c r="F1002">
        <v>133614.44</v>
      </c>
      <c r="G1002">
        <v>120992.84</v>
      </c>
      <c r="H1002">
        <f>(1/(1-91/360*VLOOKUP($A1002,Tbills!$B$4:$C$974,2,1)/100))^((1)/91)-1</f>
        <v>3.951618686892644E-5</v>
      </c>
      <c r="I1002" s="2">
        <f t="shared" si="143"/>
        <v>48947.74593111952</v>
      </c>
      <c r="L1002">
        <f t="shared" si="137"/>
        <v>11768026571.720226</v>
      </c>
      <c r="O1002">
        <f t="shared" si="138"/>
        <v>19095926.964545932</v>
      </c>
      <c r="R1002">
        <f t="shared" si="139"/>
        <v>13.265989415980311</v>
      </c>
      <c r="U1002" s="2">
        <f t="shared" si="140"/>
        <v>238.65347432909755</v>
      </c>
      <c r="X1002">
        <f t="shared" si="141"/>
        <v>21.319114857776217</v>
      </c>
      <c r="AB1002">
        <f t="shared" si="142"/>
        <v>42435.318352580674</v>
      </c>
      <c r="AE1002">
        <f>ROW()</f>
        <v>1002</v>
      </c>
      <c r="AF1002">
        <f t="shared" si="136"/>
        <v>1.0103487926408585</v>
      </c>
      <c r="AG1002">
        <f>AG1001*(1-(AG$1+AG$5))^($A1002-$A1001)*(1+2*(E1002/E1001-1))</f>
        <v>2139960288.2920187</v>
      </c>
      <c r="AK1002">
        <f t="shared" si="144"/>
        <v>7.2579090785635527</v>
      </c>
      <c r="AO1002">
        <f>AO1001*(1-AO$1+H1001)^($A1002-$A1001)*(2-E1002/E1001)</f>
        <v>7.110105595785253</v>
      </c>
    </row>
    <row r="1003" spans="1:41" x14ac:dyDescent="0.25">
      <c r="A1003" s="1">
        <v>39519</v>
      </c>
      <c r="B1003" s="12">
        <v>27.22</v>
      </c>
      <c r="C1003" s="12">
        <v>27.37</v>
      </c>
      <c r="D1003">
        <v>77827.53</v>
      </c>
      <c r="E1003">
        <v>70462.55</v>
      </c>
      <c r="F1003">
        <v>136357.93</v>
      </c>
      <c r="G1003">
        <v>123472.39</v>
      </c>
      <c r="H1003">
        <f>(1/(1-91/360*VLOOKUP($A1003,Tbills!$B$4:$C$974,2,1)/100))^((1)/91)-1</f>
        <v>3.951618686892644E-5</v>
      </c>
      <c r="I1003" s="2">
        <f t="shared" si="143"/>
        <v>50389.220271028789</v>
      </c>
      <c r="L1003">
        <f t="shared" si="137"/>
        <v>12460735622.835749</v>
      </c>
      <c r="O1003">
        <f t="shared" si="138"/>
        <v>19938383.360671531</v>
      </c>
      <c r="R1003">
        <f t="shared" si="139"/>
        <v>13.07015741259414</v>
      </c>
      <c r="U1003" s="2">
        <f t="shared" si="140"/>
        <v>243.54778008872597</v>
      </c>
      <c r="X1003">
        <f t="shared" si="141"/>
        <v>20.882267361338911</v>
      </c>
      <c r="AB1003">
        <f t="shared" si="142"/>
        <v>43682.872075171115</v>
      </c>
      <c r="AE1003">
        <f>ROW()</f>
        <v>1003</v>
      </c>
      <c r="AF1003">
        <f t="shared" si="136"/>
        <v>0.99451954694921441</v>
      </c>
      <c r="AG1003">
        <f>AG1002*(1-(AG$1+AG$5))^($A1003-$A1002)*(1+2*(E1003/E1002-1))</f>
        <v>2265862704.0484095</v>
      </c>
      <c r="AK1003">
        <f t="shared" si="144"/>
        <v>7.0439456010267181</v>
      </c>
      <c r="AO1003">
        <f>AO1002*(1-AO$1+H1002)^($A1003-$A1002)*(2-E1003/E1002)</f>
        <v>6.9008382377721249</v>
      </c>
    </row>
    <row r="1004" spans="1:41" x14ac:dyDescent="0.25">
      <c r="A1004" s="1">
        <v>39520</v>
      </c>
      <c r="B1004" s="12">
        <v>27.29</v>
      </c>
      <c r="C1004" s="12">
        <v>27.18</v>
      </c>
      <c r="D1004">
        <v>78103.66</v>
      </c>
      <c r="E1004">
        <v>70709.759999999995</v>
      </c>
      <c r="F1004">
        <v>137598.07999999999</v>
      </c>
      <c r="G1004">
        <v>124590.47</v>
      </c>
      <c r="H1004">
        <f>(1/(1-91/360*VLOOKUP($A1004,Tbills!$B$4:$C$974,2,1)/100))^((1)/91)-1</f>
        <v>3.951618686892644E-5</v>
      </c>
      <c r="I1004" s="2">
        <f t="shared" si="143"/>
        <v>50566.766852222754</v>
      </c>
      <c r="L1004">
        <f t="shared" si="137"/>
        <v>12548098435.712011</v>
      </c>
      <c r="O1004">
        <f t="shared" si="138"/>
        <v>20042635.320849769</v>
      </c>
      <c r="R1004">
        <f t="shared" si="139"/>
        <v>13.046640011344284</v>
      </c>
      <c r="U1004" s="2">
        <f t="shared" si="140"/>
        <v>245.75680925707249</v>
      </c>
      <c r="X1004">
        <f t="shared" si="141"/>
        <v>20.693224438104643</v>
      </c>
      <c r="AB1004">
        <f t="shared" si="142"/>
        <v>43834.600213123391</v>
      </c>
      <c r="AE1004">
        <f>ROW()</f>
        <v>1004</v>
      </c>
      <c r="AF1004">
        <f t="shared" si="136"/>
        <v>1.004047093451067</v>
      </c>
      <c r="AG1004">
        <f>AG1003*(1-(AG$1+AG$5))^($A1004-$A1003)*(1+2*(E1004/E1003-1))</f>
        <v>2281684865.1033373</v>
      </c>
      <c r="AK1004">
        <f t="shared" si="144"/>
        <v>7.0189057801285122</v>
      </c>
      <c r="AO1004">
        <f>AO1003*(1-AO$1+H1003)^($A1004-$A1003)*(2-E1004/E1003)</f>
        <v>6.8766448133482081</v>
      </c>
    </row>
    <row r="1005" spans="1:41" x14ac:dyDescent="0.25">
      <c r="A1005" s="1">
        <v>39521</v>
      </c>
      <c r="B1005" s="12">
        <v>31.16</v>
      </c>
      <c r="C1005" s="12">
        <v>29.36</v>
      </c>
      <c r="D1005">
        <v>82771.38</v>
      </c>
      <c r="E1005">
        <v>74932.800000000003</v>
      </c>
      <c r="F1005">
        <v>141945.31</v>
      </c>
      <c r="G1005">
        <v>128521.82</v>
      </c>
      <c r="H1005">
        <f>(1/(1-91/360*VLOOKUP($A1005,Tbills!$B$4:$C$974,2,1)/100))^((1)/91)-1</f>
        <v>3.951618686892644E-5</v>
      </c>
      <c r="I1005" s="2">
        <f t="shared" si="143"/>
        <v>53587.488954563007</v>
      </c>
      <c r="L1005">
        <f t="shared" si="137"/>
        <v>14046853237.256325</v>
      </c>
      <c r="O1005">
        <f t="shared" si="138"/>
        <v>21837426.30223044</v>
      </c>
      <c r="R1005">
        <f t="shared" si="139"/>
        <v>12.656471820129033</v>
      </c>
      <c r="U1005" s="2">
        <f t="shared" si="140"/>
        <v>253.51499001872773</v>
      </c>
      <c r="X1005">
        <f t="shared" si="141"/>
        <v>20.040317428361302</v>
      </c>
      <c r="AB1005">
        <f t="shared" si="142"/>
        <v>46450.939890705624</v>
      </c>
      <c r="AE1005">
        <f>ROW()</f>
        <v>1005</v>
      </c>
      <c r="AF1005">
        <f t="shared" si="136"/>
        <v>1.061307901907357</v>
      </c>
      <c r="AG1005">
        <f>AG1004*(1-(AG$1+AG$5))^($A1005-$A1004)*(1+2*(E1005/E1004-1))</f>
        <v>2554139567.8243475</v>
      </c>
      <c r="AK1005">
        <f t="shared" si="144"/>
        <v>6.5994042162366799</v>
      </c>
      <c r="AO1005">
        <f>AO1004*(1-AO$1+H1004)^($A1005-$A1004)*(2-E1005/E1004)</f>
        <v>6.4659633256037985</v>
      </c>
    </row>
    <row r="1006" spans="1:41" x14ac:dyDescent="0.25">
      <c r="A1006" s="1">
        <v>39524</v>
      </c>
      <c r="B1006" s="12">
        <v>32.24</v>
      </c>
      <c r="C1006" s="12">
        <v>29.58</v>
      </c>
      <c r="D1006">
        <v>83258.559999999998</v>
      </c>
      <c r="E1006">
        <v>75364.960000000006</v>
      </c>
      <c r="F1006">
        <v>141912.16</v>
      </c>
      <c r="G1006">
        <v>128476.57</v>
      </c>
      <c r="H1006">
        <f>(1/(1-91/360*VLOOKUP($A1006,Tbills!$B$4:$C$974,2,1)/100))^((1)/91)-1</f>
        <v>3.0598583303786953E-5</v>
      </c>
      <c r="I1006" s="2">
        <f t="shared" si="143"/>
        <v>53898.953986019704</v>
      </c>
      <c r="L1006">
        <f t="shared" si="137"/>
        <v>14208255460.336422</v>
      </c>
      <c r="O1006">
        <f t="shared" si="138"/>
        <v>22024114.115148604</v>
      </c>
      <c r="R1006">
        <f t="shared" si="139"/>
        <v>12.618263581189604</v>
      </c>
      <c r="U1006" s="2">
        <f t="shared" si="140"/>
        <v>253.43724395098803</v>
      </c>
      <c r="X1006">
        <f t="shared" si="141"/>
        <v>20.046989060736177</v>
      </c>
      <c r="AB1006">
        <f t="shared" si="142"/>
        <v>46713.950044318044</v>
      </c>
      <c r="AE1006">
        <f>ROW()</f>
        <v>1006</v>
      </c>
      <c r="AF1006">
        <f t="shared" si="136"/>
        <v>1.0899256254225829</v>
      </c>
      <c r="AG1006">
        <f>AG1005*(1-(AG$1+AG$5))^($A1006-$A1005)*(1+2*(E1006/E1005-1))</f>
        <v>2583339367.7517715</v>
      </c>
      <c r="AK1006">
        <f t="shared" si="144"/>
        <v>6.5604267190328205</v>
      </c>
      <c r="AO1006">
        <f>AO1005*(1-AO$1+H1005)^($A1006-$A1005)*(2-E1006/E1005)</f>
        <v>6.4287209614546699</v>
      </c>
    </row>
    <row r="1007" spans="1:41" x14ac:dyDescent="0.25">
      <c r="A1007" s="1">
        <v>39525</v>
      </c>
      <c r="B1007" s="12">
        <v>25.79</v>
      </c>
      <c r="C1007" s="12">
        <v>26.01</v>
      </c>
      <c r="D1007">
        <v>76142.100000000006</v>
      </c>
      <c r="E1007">
        <v>68920.899999999994</v>
      </c>
      <c r="F1007">
        <v>134214.13</v>
      </c>
      <c r="G1007">
        <v>121503.42</v>
      </c>
      <c r="H1007">
        <f>(1/(1-91/360*VLOOKUP($A1007,Tbills!$B$4:$C$974,2,1)/100))^((1)/91)-1</f>
        <v>3.0598583303786953E-5</v>
      </c>
      <c r="I1007" s="2">
        <f t="shared" si="143"/>
        <v>49290.781328198667</v>
      </c>
      <c r="L1007">
        <f t="shared" si="137"/>
        <v>11778337528.795334</v>
      </c>
      <c r="O1007">
        <f t="shared" si="138"/>
        <v>19198718.470312037</v>
      </c>
      <c r="R1007">
        <f t="shared" si="139"/>
        <v>13.157129343683328</v>
      </c>
      <c r="U1007" s="2">
        <f t="shared" si="140"/>
        <v>239.68368745189531</v>
      </c>
      <c r="X1007">
        <f t="shared" si="141"/>
        <v>21.134917519760108</v>
      </c>
      <c r="AB1007">
        <f t="shared" si="142"/>
        <v>42718.19728009605</v>
      </c>
      <c r="AE1007">
        <f>ROW()</f>
        <v>1007</v>
      </c>
      <c r="AF1007">
        <f t="shared" si="136"/>
        <v>0.99154171472510566</v>
      </c>
      <c r="AG1007">
        <f>AG1006*(1-(AG$1+AG$5))^($A1007-$A1006)*(1+2*(E1007/E1006-1))</f>
        <v>2141491767.8395271</v>
      </c>
      <c r="AK1007">
        <f t="shared" si="144"/>
        <v>7.1210425054651578</v>
      </c>
      <c r="AO1007">
        <f>AO1006*(1-AO$1+H1006)^($A1007-$A1006)*(2-E1007/E1006)</f>
        <v>6.978362387963247</v>
      </c>
    </row>
    <row r="1008" spans="1:41" x14ac:dyDescent="0.25">
      <c r="A1008" s="1">
        <v>39526</v>
      </c>
      <c r="B1008" s="12">
        <v>29.84</v>
      </c>
      <c r="C1008" s="12">
        <v>28.78</v>
      </c>
      <c r="D1008">
        <v>79660.92</v>
      </c>
      <c r="E1008">
        <v>72103.89</v>
      </c>
      <c r="F1008">
        <v>137713.62</v>
      </c>
      <c r="G1008">
        <v>124667.77</v>
      </c>
      <c r="H1008">
        <f>(1/(1-91/360*VLOOKUP($A1008,Tbills!$B$4:$C$974,2,1)/100))^((1)/91)-1</f>
        <v>3.0598583303786953E-5</v>
      </c>
      <c r="I1008" s="2">
        <f t="shared" si="143"/>
        <v>51567.440941001463</v>
      </c>
      <c r="L1008">
        <f t="shared" si="137"/>
        <v>12866073011.266157</v>
      </c>
      <c r="O1008">
        <f t="shared" si="138"/>
        <v>20528015.020628426</v>
      </c>
      <c r="R1008">
        <f t="shared" si="139"/>
        <v>12.852728917002018</v>
      </c>
      <c r="U1008" s="2">
        <f t="shared" si="140"/>
        <v>245.92718671618366</v>
      </c>
      <c r="X1008">
        <f t="shared" si="141"/>
        <v>20.584363037516152</v>
      </c>
      <c r="AB1008">
        <f t="shared" si="142"/>
        <v>44689.503593498717</v>
      </c>
      <c r="AE1008">
        <f>ROW()</f>
        <v>1008</v>
      </c>
      <c r="AF1008">
        <f t="shared" si="136"/>
        <v>1.0368311327310631</v>
      </c>
      <c r="AG1008">
        <f>AG1007*(1-(AG$1+AG$5))^($A1008-$A1007)*(1+2*(E1008/E1007-1))</f>
        <v>2339214964.4462414</v>
      </c>
      <c r="AK1008">
        <f t="shared" si="144"/>
        <v>6.7918533908720917</v>
      </c>
      <c r="AO1008">
        <f>AO1007*(1-AO$1+H1007)^($A1008-$A1007)*(2-E1008/E1007)</f>
        <v>6.6560365329911333</v>
      </c>
    </row>
    <row r="1009" spans="1:41" x14ac:dyDescent="0.25">
      <c r="A1009" s="1">
        <v>39527</v>
      </c>
      <c r="B1009" s="12">
        <v>26.62</v>
      </c>
      <c r="C1009" s="12">
        <v>27.29</v>
      </c>
      <c r="D1009">
        <v>78463.64</v>
      </c>
      <c r="E1009">
        <v>71017.98</v>
      </c>
      <c r="F1009">
        <v>136442.26</v>
      </c>
      <c r="G1009">
        <v>123513.03</v>
      </c>
      <c r="H1009">
        <f>(1/(1-91/360*VLOOKUP($A1009,Tbills!$B$4:$C$974,2,1)/100))^((1)/91)-1</f>
        <v>3.0598583303786953E-5</v>
      </c>
      <c r="I1009" s="2">
        <f t="shared" si="143"/>
        <v>50791.159099114091</v>
      </c>
      <c r="L1009">
        <f t="shared" si="137"/>
        <v>12478355548.886879</v>
      </c>
      <c r="O1009">
        <f t="shared" si="138"/>
        <v>20063600.168507308</v>
      </c>
      <c r="R1009">
        <f t="shared" si="139"/>
        <v>12.948926842129552</v>
      </c>
      <c r="U1009" s="2">
        <f t="shared" si="140"/>
        <v>243.65086738677522</v>
      </c>
      <c r="X1009">
        <f t="shared" si="141"/>
        <v>20.774893784444757</v>
      </c>
      <c r="AB1009">
        <f t="shared" si="142"/>
        <v>44014.92928092504</v>
      </c>
      <c r="AE1009">
        <f>ROW()</f>
        <v>1009</v>
      </c>
      <c r="AF1009">
        <f t="shared" si="136"/>
        <v>0.97544888237449623</v>
      </c>
      <c r="AG1009">
        <f>AG1008*(1-(AG$1+AG$5))^($A1009-$A1008)*(1+2*(E1009/E1008-1))</f>
        <v>2268679706.5972214</v>
      </c>
      <c r="AK1009">
        <f t="shared" si="144"/>
        <v>6.8938200000823446</v>
      </c>
      <c r="AO1009">
        <f>AO1008*(1-AO$1+H1008)^($A1009-$A1008)*(2-E1009/E1008)</f>
        <v>6.7562356322248167</v>
      </c>
    </row>
    <row r="1010" spans="1:41" x14ac:dyDescent="0.25">
      <c r="A1010" s="1">
        <v>39531</v>
      </c>
      <c r="B1010" s="12">
        <v>25.73</v>
      </c>
      <c r="C1010" s="12">
        <v>25.96</v>
      </c>
      <c r="D1010">
        <v>76663.47</v>
      </c>
      <c r="E1010">
        <v>69379.94</v>
      </c>
      <c r="F1010">
        <v>134366.91</v>
      </c>
      <c r="G1010">
        <v>121619.22</v>
      </c>
      <c r="H1010">
        <f>(1/(1-91/360*VLOOKUP($A1010,Tbills!$B$4:$C$974,2,1)/100))^((1)/91)-1</f>
        <v>3.3384548608239584E-5</v>
      </c>
      <c r="I1010" s="2">
        <f t="shared" si="143"/>
        <v>49621.031274057859</v>
      </c>
      <c r="L1010">
        <f t="shared" si="137"/>
        <v>11902162595.71447</v>
      </c>
      <c r="O1010">
        <f t="shared" si="138"/>
        <v>19366834.637383487</v>
      </c>
      <c r="R1010">
        <f t="shared" si="139"/>
        <v>13.095892987029879</v>
      </c>
      <c r="U1010" s="2">
        <f t="shared" si="140"/>
        <v>239.92142280772802</v>
      </c>
      <c r="X1010">
        <f t="shared" si="141"/>
        <v>21.093128767557758</v>
      </c>
      <c r="AB1010">
        <f t="shared" si="142"/>
        <v>42993.722126174987</v>
      </c>
      <c r="AE1010">
        <f>ROW()</f>
        <v>1010</v>
      </c>
      <c r="AF1010">
        <f t="shared" si="136"/>
        <v>0.99114021571648692</v>
      </c>
      <c r="AG1010">
        <f>AG1009*(1-(AG$1+AG$5))^($A1010-$A1009)*(1+2*(E1010/E1009-1))</f>
        <v>2163733170.2694993</v>
      </c>
      <c r="AK1010">
        <f t="shared" si="144"/>
        <v>7.0515130978460867</v>
      </c>
      <c r="AO1010">
        <f>AO1009*(1-AO$1+H1009)^($A1010-$A1009)*(2-E1010/E1009)</f>
        <v>6.9118925784315604</v>
      </c>
    </row>
    <row r="1011" spans="1:41" x14ac:dyDescent="0.25">
      <c r="A1011" s="1">
        <v>39532</v>
      </c>
      <c r="B1011" s="12">
        <v>25.72</v>
      </c>
      <c r="C1011" s="12">
        <v>26.18</v>
      </c>
      <c r="D1011">
        <v>76666.03</v>
      </c>
      <c r="E1011">
        <v>69379.94</v>
      </c>
      <c r="F1011">
        <v>134876.87</v>
      </c>
      <c r="G1011">
        <v>122076.74</v>
      </c>
      <c r="H1011">
        <f>(1/(1-91/360*VLOOKUP($A1011,Tbills!$B$4:$C$974,2,1)/100))^((1)/91)-1</f>
        <v>3.3384548608239584E-5</v>
      </c>
      <c r="I1011" s="2">
        <f t="shared" si="143"/>
        <v>49621.478276226073</v>
      </c>
      <c r="L1011">
        <f t="shared" si="137"/>
        <v>11902021901.073534</v>
      </c>
      <c r="O1011">
        <f t="shared" si="138"/>
        <v>19366182.001586117</v>
      </c>
      <c r="R1011">
        <f t="shared" si="139"/>
        <v>13.095300980908547</v>
      </c>
      <c r="U1011" s="2">
        <f t="shared" si="140"/>
        <v>240.8261193611001</v>
      </c>
      <c r="X1011">
        <f t="shared" si="141"/>
        <v>21.013702726189848</v>
      </c>
      <c r="AB1011">
        <f t="shared" si="142"/>
        <v>42992.223148681413</v>
      </c>
      <c r="AE1011">
        <f>ROW()</f>
        <v>1011</v>
      </c>
      <c r="AF1011">
        <f t="shared" si="136"/>
        <v>0.9824293353705118</v>
      </c>
      <c r="AG1011">
        <f>AG1010*(1-(AG$1+AG$5))^($A1011-$A1010)*(1+2*(E1011/E1010-1))</f>
        <v>2163660255.4256792</v>
      </c>
      <c r="AK1011">
        <f t="shared" si="144"/>
        <v>7.0511846712086523</v>
      </c>
      <c r="AO1011">
        <f>AO1010*(1-AO$1+H1010)^($A1011-$A1010)*(2-E1011/E1010)</f>
        <v>6.9118676835033783</v>
      </c>
    </row>
    <row r="1012" spans="1:41" x14ac:dyDescent="0.25">
      <c r="A1012" s="1">
        <v>39533</v>
      </c>
      <c r="B1012" s="12">
        <v>26.08</v>
      </c>
      <c r="C1012" s="12">
        <v>26.61</v>
      </c>
      <c r="D1012">
        <v>78399.53</v>
      </c>
      <c r="E1012">
        <v>70946.38</v>
      </c>
      <c r="F1012">
        <v>137412.32</v>
      </c>
      <c r="G1012">
        <v>124367.5</v>
      </c>
      <c r="H1012">
        <f>(1/(1-91/360*VLOOKUP($A1012,Tbills!$B$4:$C$974,2,1)/100))^((1)/91)-1</f>
        <v>3.3384548608239584E-5</v>
      </c>
      <c r="I1012" s="2">
        <f t="shared" si="143"/>
        <v>50742.235060005805</v>
      </c>
      <c r="L1012">
        <f t="shared" si="137"/>
        <v>12439315596.179947</v>
      </c>
      <c r="O1012">
        <f t="shared" si="138"/>
        <v>20021373.278411955</v>
      </c>
      <c r="R1012">
        <f t="shared" si="139"/>
        <v>12.946884745947397</v>
      </c>
      <c r="U1012" s="2">
        <f t="shared" si="140"/>
        <v>245.34724794238335</v>
      </c>
      <c r="X1012">
        <f t="shared" si="141"/>
        <v>20.619308054460301</v>
      </c>
      <c r="AB1012">
        <f t="shared" si="142"/>
        <v>43961.356225330695</v>
      </c>
      <c r="AE1012">
        <f>ROW()</f>
        <v>1012</v>
      </c>
      <c r="AF1012">
        <f t="shared" si="136"/>
        <v>0.98008267568583241</v>
      </c>
      <c r="AG1012">
        <f>AG1011*(1-(AG$1+AG$5))^($A1012-$A1011)*(1+2*(E1012/E1011-1))</f>
        <v>2261285027.921104</v>
      </c>
      <c r="AK1012">
        <f t="shared" si="144"/>
        <v>6.8916640887631946</v>
      </c>
      <c r="AO1012">
        <f>AO1011*(1-AO$1+H1011)^($A1012-$A1011)*(2-E1012/E1011)</f>
        <v>6.7557892230682901</v>
      </c>
    </row>
    <row r="1013" spans="1:41" x14ac:dyDescent="0.25">
      <c r="A1013" s="1">
        <v>39534</v>
      </c>
      <c r="B1013" s="12">
        <v>25.88</v>
      </c>
      <c r="C1013" s="12">
        <v>26.28</v>
      </c>
      <c r="D1013">
        <v>77841.38</v>
      </c>
      <c r="E1013">
        <v>70438.92</v>
      </c>
      <c r="F1013">
        <v>137162.84</v>
      </c>
      <c r="G1013">
        <v>124137.55</v>
      </c>
      <c r="H1013">
        <f>(1/(1-91/360*VLOOKUP($A1013,Tbills!$B$4:$C$974,2,1)/100))^((1)/91)-1</f>
        <v>3.3384548608239584E-5</v>
      </c>
      <c r="I1013" s="2">
        <f t="shared" si="143"/>
        <v>50379.75725175305</v>
      </c>
      <c r="L1013">
        <f t="shared" si="137"/>
        <v>12261220629.153891</v>
      </c>
      <c r="O1013">
        <f t="shared" si="138"/>
        <v>19805894.735717174</v>
      </c>
      <c r="R1013">
        <f t="shared" si="139"/>
        <v>12.992600140711529</v>
      </c>
      <c r="U1013" s="2">
        <f t="shared" si="140"/>
        <v>244.89583427116281</v>
      </c>
      <c r="X1013">
        <f t="shared" si="141"/>
        <v>20.657357838982342</v>
      </c>
      <c r="AB1013">
        <f t="shared" si="142"/>
        <v>43645.390949088476</v>
      </c>
      <c r="AE1013">
        <f>ROW()</f>
        <v>1013</v>
      </c>
      <c r="AF1013">
        <f t="shared" si="136"/>
        <v>0.98477929984779289</v>
      </c>
      <c r="AG1013">
        <f>AG1012*(1-(AG$1+AG$5))^($A1013-$A1012)*(1+2*(E1013/E1012-1))</f>
        <v>2228861212.468029</v>
      </c>
      <c r="AK1013">
        <f t="shared" si="144"/>
        <v>6.9406349945305639</v>
      </c>
      <c r="AO1013">
        <f>AO1012*(1-AO$1+H1012)^($A1013-$A1012)*(2-E1013/E1012)</f>
        <v>6.8040870239643576</v>
      </c>
    </row>
    <row r="1014" spans="1:41" x14ac:dyDescent="0.25">
      <c r="A1014" s="1">
        <v>39535</v>
      </c>
      <c r="B1014" s="12">
        <v>25.71</v>
      </c>
      <c r="C1014" s="12">
        <v>26.24</v>
      </c>
      <c r="D1014">
        <v>77884.05</v>
      </c>
      <c r="E1014">
        <v>70475.179999999993</v>
      </c>
      <c r="F1014">
        <v>137759.73000000001</v>
      </c>
      <c r="G1014">
        <v>124673.61</v>
      </c>
      <c r="H1014">
        <f>(1/(1-91/360*VLOOKUP($A1014,Tbills!$B$4:$C$974,2,1)/100))^((1)/91)-1</f>
        <v>3.3384548608239584E-5</v>
      </c>
      <c r="I1014" s="2">
        <f t="shared" si="143"/>
        <v>50406.1446118155</v>
      </c>
      <c r="L1014">
        <f t="shared" si="137"/>
        <v>12273699012.688511</v>
      </c>
      <c r="O1014">
        <f t="shared" si="138"/>
        <v>19820520.075764198</v>
      </c>
      <c r="R1014">
        <f t="shared" si="139"/>
        <v>12.988668840284475</v>
      </c>
      <c r="U1014" s="2">
        <f t="shared" si="140"/>
        <v>245.95554732147301</v>
      </c>
      <c r="X1014">
        <f t="shared" si="141"/>
        <v>20.568079618756418</v>
      </c>
      <c r="AB1014">
        <f t="shared" si="142"/>
        <v>43666.335903085943</v>
      </c>
      <c r="AE1014">
        <f>ROW()</f>
        <v>1014</v>
      </c>
      <c r="AF1014">
        <f t="shared" si="136"/>
        <v>0.97980182926829273</v>
      </c>
      <c r="AG1014">
        <f>AG1013*(1-(AG$1+AG$5))^($A1014-$A1013)*(1+2*(E1014/E1013-1))</f>
        <v>2231080737.2877741</v>
      </c>
      <c r="AK1014">
        <f t="shared" si="144"/>
        <v>6.9367390523243735</v>
      </c>
      <c r="AO1014">
        <f>AO1013*(1-AO$1+H1013)^($A1014-$A1013)*(2-E1014/E1013)</f>
        <v>6.8005599748829937</v>
      </c>
    </row>
    <row r="1015" spans="1:41" x14ac:dyDescent="0.25">
      <c r="A1015" s="1">
        <v>39538</v>
      </c>
      <c r="B1015" s="12">
        <v>25.61</v>
      </c>
      <c r="C1015" s="12">
        <v>25.64</v>
      </c>
      <c r="D1015">
        <v>76487.77</v>
      </c>
      <c r="E1015">
        <v>69204.67</v>
      </c>
      <c r="F1015">
        <v>136966.32999999999</v>
      </c>
      <c r="G1015">
        <v>123943.09</v>
      </c>
      <c r="H1015">
        <f>(1/(1-91/360*VLOOKUP($A1015,Tbills!$B$4:$C$974,2,1)/100))^((1)/91)-1</f>
        <v>4.0073780077420906E-5</v>
      </c>
      <c r="I1015" s="2">
        <f t="shared" si="143"/>
        <v>49498.858539853252</v>
      </c>
      <c r="L1015">
        <f t="shared" si="137"/>
        <v>11830982142.933678</v>
      </c>
      <c r="O1015">
        <f t="shared" si="138"/>
        <v>19282591.029493757</v>
      </c>
      <c r="R1015">
        <f t="shared" si="139"/>
        <v>13.103969902165304</v>
      </c>
      <c r="U1015" s="2">
        <f t="shared" si="140"/>
        <v>244.52112708656276</v>
      </c>
      <c r="X1015">
        <f t="shared" si="141"/>
        <v>20.688789080873768</v>
      </c>
      <c r="AB1015">
        <f t="shared" si="142"/>
        <v>42874.644660428916</v>
      </c>
      <c r="AE1015">
        <f>ROW()</f>
        <v>1015</v>
      </c>
      <c r="AF1015">
        <f t="shared" si="136"/>
        <v>0.99882995319812784</v>
      </c>
      <c r="AG1015">
        <f>AG1014*(1-(AG$1+AG$5))^($A1015-$A1014)*(1+2*(E1015/E1014-1))</f>
        <v>2150420524.4487343</v>
      </c>
      <c r="AK1015">
        <f t="shared" si="144"/>
        <v>7.0608062851425588</v>
      </c>
      <c r="AO1015">
        <f>AO1014*(1-AO$1+H1014)^($A1015-$A1014)*(2-E1015/E1014)</f>
        <v>6.9230840673327121</v>
      </c>
    </row>
    <row r="1016" spans="1:41" x14ac:dyDescent="0.25">
      <c r="A1016" s="1">
        <v>39539</v>
      </c>
      <c r="B1016" s="12">
        <v>22.68</v>
      </c>
      <c r="C1016" s="12">
        <v>23.61</v>
      </c>
      <c r="D1016">
        <v>71297.78</v>
      </c>
      <c r="E1016">
        <v>64506.1</v>
      </c>
      <c r="F1016">
        <v>131240.94</v>
      </c>
      <c r="G1016">
        <v>118757.12</v>
      </c>
      <c r="H1016">
        <f>(1/(1-91/360*VLOOKUP($A1016,Tbills!$B$4:$C$974,2,1)/100))^((1)/91)-1</f>
        <v>4.0073780077420906E-5</v>
      </c>
      <c r="I1016" s="2">
        <f t="shared" si="143"/>
        <v>46139.045143638286</v>
      </c>
      <c r="L1016">
        <f t="shared" si="137"/>
        <v>10224428327.536129</v>
      </c>
      <c r="O1016">
        <f t="shared" si="138"/>
        <v>17318254.014288399</v>
      </c>
      <c r="R1016">
        <f t="shared" si="139"/>
        <v>13.548196764693571</v>
      </c>
      <c r="U1016" s="2">
        <f t="shared" si="140"/>
        <v>234.29407848900951</v>
      </c>
      <c r="X1016">
        <f t="shared" si="141"/>
        <v>21.554506466028968</v>
      </c>
      <c r="AB1016">
        <f t="shared" si="142"/>
        <v>39962.327550208349</v>
      </c>
      <c r="AE1016">
        <f>ROW()</f>
        <v>1016</v>
      </c>
      <c r="AF1016">
        <f t="shared" si="136"/>
        <v>0.96060991105463789</v>
      </c>
      <c r="AG1016">
        <f>AG1015*(1-(AG$1+AG$5))^($A1016-$A1015)*(1+2*(E1016/E1015-1))</f>
        <v>1858357333.4372425</v>
      </c>
      <c r="AK1016">
        <f t="shared" si="144"/>
        <v>7.5398402695078381</v>
      </c>
      <c r="AO1016">
        <f>AO1015*(1-AO$1+H1015)^($A1016-$A1015)*(2-E1016/E1015)</f>
        <v>7.3931415761502324</v>
      </c>
    </row>
    <row r="1017" spans="1:41" x14ac:dyDescent="0.25">
      <c r="A1017" s="1">
        <v>39540</v>
      </c>
      <c r="B1017" s="12">
        <v>23.43</v>
      </c>
      <c r="C1017" s="12">
        <v>24.3</v>
      </c>
      <c r="D1017">
        <v>72533.91</v>
      </c>
      <c r="E1017">
        <v>65621.899999999994</v>
      </c>
      <c r="F1017">
        <v>131172.39000000001</v>
      </c>
      <c r="G1017">
        <v>118690.33</v>
      </c>
      <c r="H1017">
        <f>(1/(1-91/360*VLOOKUP($A1017,Tbills!$B$4:$C$974,2,1)/100))^((1)/91)-1</f>
        <v>4.0073780077420906E-5</v>
      </c>
      <c r="I1017" s="2">
        <f t="shared" si="143"/>
        <v>46937.8393661269</v>
      </c>
      <c r="L1017">
        <f t="shared" si="137"/>
        <v>10578089959.782894</v>
      </c>
      <c r="O1017">
        <f t="shared" si="138"/>
        <v>17767001.328377414</v>
      </c>
      <c r="R1017">
        <f t="shared" si="139"/>
        <v>13.430414039885832</v>
      </c>
      <c r="U1017" s="2">
        <f t="shared" si="140"/>
        <v>234.16599165124958</v>
      </c>
      <c r="X1017">
        <f t="shared" si="141"/>
        <v>21.566695487695466</v>
      </c>
      <c r="AB1017">
        <f t="shared" si="142"/>
        <v>40652.162075721448</v>
      </c>
      <c r="AE1017">
        <f>ROW()</f>
        <v>1017</v>
      </c>
      <c r="AF1017">
        <f t="shared" si="136"/>
        <v>0.96419753086419746</v>
      </c>
      <c r="AG1017">
        <f>AG1016*(1-(AG$1+AG$5))^($A1017-$A1016)*(1+2*(E1017/E1016-1))</f>
        <v>1922582745.2531395</v>
      </c>
      <c r="AK1017">
        <f t="shared" si="144"/>
        <v>7.4090741158400748</v>
      </c>
      <c r="AO1017">
        <f>AO1016*(1-AO$1+H1016)^($A1017-$A1016)*(2-E1017/E1016)</f>
        <v>7.2652804837406482</v>
      </c>
    </row>
    <row r="1018" spans="1:41" x14ac:dyDescent="0.25">
      <c r="A1018" s="1">
        <v>39541</v>
      </c>
      <c r="B1018" s="12">
        <v>23.21</v>
      </c>
      <c r="C1018" s="12">
        <v>24.12</v>
      </c>
      <c r="D1018">
        <v>71886.86</v>
      </c>
      <c r="E1018">
        <v>65033.88</v>
      </c>
      <c r="F1018">
        <v>131097.79</v>
      </c>
      <c r="G1018">
        <v>118618.07</v>
      </c>
      <c r="H1018">
        <f>(1/(1-91/360*VLOOKUP($A1018,Tbills!$B$4:$C$974,2,1)/100))^((1)/91)-1</f>
        <v>4.0073780077420906E-5</v>
      </c>
      <c r="I1018" s="2">
        <f t="shared" si="143"/>
        <v>46517.988784320805</v>
      </c>
      <c r="L1018">
        <f t="shared" si="137"/>
        <v>10388461874.217749</v>
      </c>
      <c r="O1018">
        <f t="shared" si="138"/>
        <v>17527602.751528624</v>
      </c>
      <c r="R1018">
        <f t="shared" si="139"/>
        <v>13.489977335326772</v>
      </c>
      <c r="U1018" s="2">
        <f t="shared" si="140"/>
        <v>234.02711086044059</v>
      </c>
      <c r="X1018">
        <f t="shared" si="141"/>
        <v>21.579892160300975</v>
      </c>
      <c r="AB1018">
        <f t="shared" si="142"/>
        <v>40286.484468192415</v>
      </c>
      <c r="AE1018">
        <f>ROW()</f>
        <v>1018</v>
      </c>
      <c r="AF1018">
        <f t="shared" si="136"/>
        <v>0.96227197346600335</v>
      </c>
      <c r="AG1018">
        <f>AG1017*(1-(AG$1+AG$5))^($A1018-$A1017)*(1+2*(E1018/E1017-1))</f>
        <v>1888063635.6846046</v>
      </c>
      <c r="AK1018">
        <f t="shared" si="144"/>
        <v>7.4751166417578618</v>
      </c>
      <c r="AO1018">
        <f>AO1017*(1-AO$1+H1017)^($A1018-$A1017)*(2-E1018/E1017)</f>
        <v>7.3304053187601932</v>
      </c>
    </row>
    <row r="1019" spans="1:41" x14ac:dyDescent="0.25">
      <c r="A1019" s="1">
        <v>39542</v>
      </c>
      <c r="B1019" s="12">
        <v>22.45</v>
      </c>
      <c r="C1019" s="12">
        <v>23.52</v>
      </c>
      <c r="D1019">
        <v>71526.09</v>
      </c>
      <c r="E1019">
        <v>64704.89</v>
      </c>
      <c r="F1019">
        <v>130498.92</v>
      </c>
      <c r="G1019">
        <v>118071.45</v>
      </c>
      <c r="H1019">
        <f>(1/(1-91/360*VLOOKUP($A1019,Tbills!$B$4:$C$974,2,1)/100))^((1)/91)-1</f>
        <v>4.0073780077420906E-5</v>
      </c>
      <c r="I1019" s="2">
        <f t="shared" si="143"/>
        <v>46283.405927097665</v>
      </c>
      <c r="L1019">
        <f t="shared" si="137"/>
        <v>10283303884.981178</v>
      </c>
      <c r="O1019">
        <f t="shared" si="138"/>
        <v>17394014.993448611</v>
      </c>
      <c r="R1019">
        <f t="shared" si="139"/>
        <v>13.523487168824239</v>
      </c>
      <c r="U1019" s="2">
        <f t="shared" si="140"/>
        <v>232.95236736699019</v>
      </c>
      <c r="X1019">
        <f t="shared" si="141"/>
        <v>21.67940431972988</v>
      </c>
      <c r="AB1019">
        <f t="shared" si="142"/>
        <v>40081.287817791563</v>
      </c>
      <c r="AE1019">
        <f>ROW()</f>
        <v>1019</v>
      </c>
      <c r="AF1019">
        <f t="shared" si="136"/>
        <v>0.95450680272108845</v>
      </c>
      <c r="AG1019">
        <f>AG1018*(1-(AG$1+AG$5))^($A1019-$A1018)*(1+2*(E1019/E1018-1))</f>
        <v>1868898178.5747833</v>
      </c>
      <c r="AK1019">
        <f t="shared" si="144"/>
        <v>7.5125814545741969</v>
      </c>
      <c r="AO1019">
        <f>AO1018*(1-AO$1+H1018)^($A1019-$A1018)*(2-E1019/E1018)</f>
        <v>7.3675107377977076</v>
      </c>
    </row>
    <row r="1020" spans="1:41" x14ac:dyDescent="0.25">
      <c r="A1020" s="1">
        <v>39545</v>
      </c>
      <c r="B1020" s="12">
        <v>22.42</v>
      </c>
      <c r="C1020" s="12">
        <v>23.2</v>
      </c>
      <c r="D1020">
        <v>69248.59</v>
      </c>
      <c r="E1020">
        <v>62636.800000000003</v>
      </c>
      <c r="F1020">
        <v>128924.81</v>
      </c>
      <c r="G1020">
        <v>116633.05</v>
      </c>
      <c r="H1020">
        <f>(1/(1-91/360*VLOOKUP($A1020,Tbills!$B$4:$C$974,2,1)/100))^((1)/91)-1</f>
        <v>4.0352587408198914E-5</v>
      </c>
      <c r="I1020" s="2">
        <f t="shared" si="143"/>
        <v>44806.393781453662</v>
      </c>
      <c r="L1020">
        <f t="shared" si="137"/>
        <v>9625816272.5498161</v>
      </c>
      <c r="O1020">
        <f t="shared" si="138"/>
        <v>16558422.73383154</v>
      </c>
      <c r="R1020">
        <f t="shared" si="139"/>
        <v>13.737741981124987</v>
      </c>
      <c r="U1020" s="2">
        <f t="shared" si="140"/>
        <v>230.12560407426133</v>
      </c>
      <c r="X1020">
        <f t="shared" si="141"/>
        <v>21.943734269238298</v>
      </c>
      <c r="AB1020">
        <f t="shared" si="142"/>
        <v>38796.156292046762</v>
      </c>
      <c r="AE1020">
        <f>ROW()</f>
        <v>1020</v>
      </c>
      <c r="AF1020">
        <f t="shared" si="136"/>
        <v>0.96637931034482771</v>
      </c>
      <c r="AG1020">
        <f>AG1019*(1-(AG$1+AG$5))^($A1020-$A1019)*(1+2*(E1020/E1019-1))</f>
        <v>1749254321.5333993</v>
      </c>
      <c r="AK1020">
        <f t="shared" si="144"/>
        <v>7.7516144864924597</v>
      </c>
      <c r="AO1020">
        <f>AO1019*(1-AO$1+H1019)^($A1020-$A1019)*(2-E1020/E1019)</f>
        <v>7.6030606623435233</v>
      </c>
    </row>
    <row r="1021" spans="1:41" x14ac:dyDescent="0.25">
      <c r="A1021" s="1">
        <v>39546</v>
      </c>
      <c r="B1021" s="12">
        <v>22.36</v>
      </c>
      <c r="C1021" s="12">
        <v>23.07</v>
      </c>
      <c r="D1021">
        <v>68883.33</v>
      </c>
      <c r="E1021">
        <v>62303.89</v>
      </c>
      <c r="F1021">
        <v>129385.77</v>
      </c>
      <c r="G1021">
        <v>117045.36</v>
      </c>
      <c r="H1021">
        <f>(1/(1-91/360*VLOOKUP($A1021,Tbills!$B$4:$C$974,2,1)/100))^((1)/91)-1</f>
        <v>4.0352587408198914E-5</v>
      </c>
      <c r="I1021" s="2">
        <f t="shared" si="143"/>
        <v>44568.970302519207</v>
      </c>
      <c r="L1021">
        <f t="shared" si="137"/>
        <v>9523449040.4449959</v>
      </c>
      <c r="O1021">
        <f t="shared" si="138"/>
        <v>16425858.981870858</v>
      </c>
      <c r="R1021">
        <f t="shared" si="139"/>
        <v>13.773626855318392</v>
      </c>
      <c r="U1021" s="2">
        <f t="shared" si="140"/>
        <v>230.94276780272341</v>
      </c>
      <c r="X1021">
        <f t="shared" si="141"/>
        <v>21.866234486973145</v>
      </c>
      <c r="AB1021">
        <f t="shared" si="142"/>
        <v>38588.612125458661</v>
      </c>
      <c r="AE1021">
        <f>ROW()</f>
        <v>1021</v>
      </c>
      <c r="AF1021">
        <f t="shared" si="136"/>
        <v>0.96922410056350239</v>
      </c>
      <c r="AG1021">
        <f>AG1020*(1-(AG$1+AG$5))^($A1021-$A1020)*(1+2*(E1021/E1020-1))</f>
        <v>1730601683.7051532</v>
      </c>
      <c r="AK1021">
        <f t="shared" si="144"/>
        <v>7.792450796236265</v>
      </c>
      <c r="AO1021">
        <f>AO1020*(1-AO$1+H1020)^($A1021-$A1020)*(2-E1021/E1020)</f>
        <v>7.6434961024794266</v>
      </c>
    </row>
    <row r="1022" spans="1:41" x14ac:dyDescent="0.25">
      <c r="A1022" s="1">
        <v>39547</v>
      </c>
      <c r="B1022" s="12">
        <v>22.81</v>
      </c>
      <c r="C1022" s="12">
        <v>23.55</v>
      </c>
      <c r="D1022">
        <v>70609.41</v>
      </c>
      <c r="E1022">
        <v>63862.59</v>
      </c>
      <c r="F1022">
        <v>131727.29999999999</v>
      </c>
      <c r="G1022">
        <v>119158.84</v>
      </c>
      <c r="H1022">
        <f>(1/(1-91/360*VLOOKUP($A1022,Tbills!$B$4:$C$974,2,1)/100))^((1)/91)-1</f>
        <v>4.0352587408198914E-5</v>
      </c>
      <c r="I1022" s="2">
        <f t="shared" si="143"/>
        <v>45684.666559754121</v>
      </c>
      <c r="L1022">
        <f t="shared" si="137"/>
        <v>9999910085.0230427</v>
      </c>
      <c r="O1022">
        <f t="shared" si="138"/>
        <v>17041690.487858921</v>
      </c>
      <c r="R1022">
        <f t="shared" si="139"/>
        <v>13.600719771365567</v>
      </c>
      <c r="U1022" s="2">
        <f t="shared" si="140"/>
        <v>235.11646971268573</v>
      </c>
      <c r="X1022">
        <f t="shared" si="141"/>
        <v>21.471469676495218</v>
      </c>
      <c r="AB1022">
        <f t="shared" si="142"/>
        <v>39552.631377323793</v>
      </c>
      <c r="AE1022">
        <f>ROW()</f>
        <v>1022</v>
      </c>
      <c r="AF1022">
        <f t="shared" si="136"/>
        <v>0.96857749469214427</v>
      </c>
      <c r="AG1022">
        <f>AG1021*(1-(AG$1+AG$5))^($A1022-$A1021)*(1+2*(E1022/E1021-1))</f>
        <v>1817131792.6713352</v>
      </c>
      <c r="AK1022">
        <f t="shared" si="144"/>
        <v>7.5971477473208866</v>
      </c>
      <c r="AO1022">
        <f>AO1021*(1-AO$1+H1021)^($A1022-$A1021)*(2-E1022/E1021)</f>
        <v>7.4522985000600848</v>
      </c>
    </row>
    <row r="1023" spans="1:41" x14ac:dyDescent="0.25">
      <c r="A1023" s="1">
        <v>39548</v>
      </c>
      <c r="B1023" s="12">
        <v>21.98</v>
      </c>
      <c r="C1023" s="12">
        <v>23.06</v>
      </c>
      <c r="D1023">
        <v>69385.31</v>
      </c>
      <c r="E1023">
        <v>62752.88</v>
      </c>
      <c r="F1023">
        <v>129420.83</v>
      </c>
      <c r="G1023">
        <v>117067.63</v>
      </c>
      <c r="H1023">
        <f>(1/(1-91/360*VLOOKUP($A1023,Tbills!$B$4:$C$974,2,1)/100))^((1)/91)-1</f>
        <v>4.0352587408198914E-5</v>
      </c>
      <c r="I1023" s="2">
        <f t="shared" si="143"/>
        <v>44891.572658520636</v>
      </c>
      <c r="L1023">
        <f t="shared" si="137"/>
        <v>9652335833.9552956</v>
      </c>
      <c r="O1023">
        <f t="shared" si="138"/>
        <v>16596943.090207642</v>
      </c>
      <c r="R1023">
        <f t="shared" si="139"/>
        <v>13.718266237622849</v>
      </c>
      <c r="U1023" s="2">
        <f t="shared" si="140"/>
        <v>230.99408163875407</v>
      </c>
      <c r="X1023">
        <f t="shared" si="141"/>
        <v>21.848362536040629</v>
      </c>
      <c r="AB1023">
        <f t="shared" si="142"/>
        <v>38863.988980846028</v>
      </c>
      <c r="AE1023">
        <f>ROW()</f>
        <v>1023</v>
      </c>
      <c r="AF1023">
        <f t="shared" si="136"/>
        <v>0.95316565481352999</v>
      </c>
      <c r="AG1023">
        <f>AG1022*(1-(AG$1+AG$5))^($A1023-$A1022)*(1+2*(E1023/E1022-1))</f>
        <v>1753921807.7068326</v>
      </c>
      <c r="AK1023">
        <f t="shared" si="144"/>
        <v>7.7287997997002931</v>
      </c>
      <c r="AO1023">
        <f>AO1022*(1-AO$1+H1022)^($A1023-$A1022)*(2-E1023/E1022)</f>
        <v>7.5818190863775099</v>
      </c>
    </row>
    <row r="1024" spans="1:41" x14ac:dyDescent="0.25">
      <c r="A1024" s="1">
        <v>39549</v>
      </c>
      <c r="B1024" s="12">
        <v>23.46</v>
      </c>
      <c r="C1024" s="12">
        <v>24.19</v>
      </c>
      <c r="D1024">
        <v>71446.19</v>
      </c>
      <c r="E1024">
        <v>64614.23</v>
      </c>
      <c r="F1024">
        <v>133467.13</v>
      </c>
      <c r="G1024">
        <v>120722.99</v>
      </c>
      <c r="H1024">
        <f>(1/(1-91/360*VLOOKUP($A1024,Tbills!$B$4:$C$974,2,1)/100))^((1)/91)-1</f>
        <v>4.0352587408198914E-5</v>
      </c>
      <c r="I1024" s="2">
        <f t="shared" si="143"/>
        <v>46223.813417942394</v>
      </c>
      <c r="L1024">
        <f t="shared" si="137"/>
        <v>10224893408.635212</v>
      </c>
      <c r="O1024">
        <f t="shared" si="138"/>
        <v>17334796.414918423</v>
      </c>
      <c r="R1024">
        <f t="shared" si="139"/>
        <v>13.514202521303819</v>
      </c>
      <c r="U1024" s="2">
        <f t="shared" si="140"/>
        <v>238.21022763684056</v>
      </c>
      <c r="X1024">
        <f t="shared" si="141"/>
        <v>21.16623299047362</v>
      </c>
      <c r="AB1024">
        <f t="shared" si="142"/>
        <v>40015.361379715934</v>
      </c>
      <c r="AE1024">
        <f>ROW()</f>
        <v>1024</v>
      </c>
      <c r="AF1024">
        <f t="shared" si="136"/>
        <v>0.96982224059528732</v>
      </c>
      <c r="AG1024">
        <f>AG1023*(1-(AG$1+AG$5))^($A1024-$A1023)*(1+2*(E1024/E1023-1))</f>
        <v>1857907404.7056706</v>
      </c>
      <c r="AK1024">
        <f t="shared" si="144"/>
        <v>7.4992020390491074</v>
      </c>
      <c r="AO1024">
        <f>AO1023*(1-AO$1+H1023)^($A1024-$A1023)*(2-E1024/E1023)</f>
        <v>7.3569550666227785</v>
      </c>
    </row>
    <row r="1025" spans="1:41" x14ac:dyDescent="0.25">
      <c r="A1025" s="1">
        <v>39552</v>
      </c>
      <c r="B1025" s="12">
        <v>23.82</v>
      </c>
      <c r="C1025" s="12">
        <v>24.41</v>
      </c>
      <c r="D1025">
        <v>71176.600000000006</v>
      </c>
      <c r="E1025">
        <v>64362.6</v>
      </c>
      <c r="F1025">
        <v>132656.81</v>
      </c>
      <c r="G1025">
        <v>119975.43</v>
      </c>
      <c r="H1025">
        <f>(1/(1-91/360*VLOOKUP($A1025,Tbills!$B$4:$C$974,2,1)/100))^((1)/91)-1</f>
        <v>2.9484397083834324E-5</v>
      </c>
      <c r="I1025" s="2">
        <f t="shared" si="143"/>
        <v>46046.027287070305</v>
      </c>
      <c r="L1025">
        <f t="shared" si="137"/>
        <v>10144776440.71603</v>
      </c>
      <c r="O1025">
        <f t="shared" si="138"/>
        <v>17231792.759114977</v>
      </c>
      <c r="R1025">
        <f t="shared" si="139"/>
        <v>13.538680760308139</v>
      </c>
      <c r="U1025" s="2">
        <f t="shared" si="140"/>
        <v>236.74666104767184</v>
      </c>
      <c r="X1025">
        <f t="shared" si="141"/>
        <v>21.296822580046438</v>
      </c>
      <c r="AB1025">
        <f t="shared" si="142"/>
        <v>39855.358855546059</v>
      </c>
      <c r="AE1025">
        <f>ROW()</f>
        <v>1025</v>
      </c>
      <c r="AF1025">
        <f t="shared" si="136"/>
        <v>0.97582957804178616</v>
      </c>
      <c r="AG1025">
        <f>AG1024*(1-(AG$1+AG$5))^($A1025-$A1024)*(1+2*(E1025/E1024-1))</f>
        <v>1843250388.2363467</v>
      </c>
      <c r="AK1025">
        <f t="shared" si="144"/>
        <v>7.5273546416567871</v>
      </c>
      <c r="AO1025">
        <f>AO1024*(1-AO$1+H1024)^($A1025-$A1024)*(2-E1025/E1024)</f>
        <v>7.3856801624477733</v>
      </c>
    </row>
    <row r="1026" spans="1:41" x14ac:dyDescent="0.25">
      <c r="A1026" s="1">
        <v>39553</v>
      </c>
      <c r="B1026" s="12">
        <v>22.78</v>
      </c>
      <c r="C1026" s="12">
        <v>23.7</v>
      </c>
      <c r="D1026">
        <v>69755.710000000006</v>
      </c>
      <c r="E1026">
        <v>63075.839999999997</v>
      </c>
      <c r="F1026">
        <v>131444.5</v>
      </c>
      <c r="G1026">
        <v>118875.47</v>
      </c>
      <c r="H1026">
        <f>(1/(1-91/360*VLOOKUP($A1026,Tbills!$B$4:$C$974,2,1)/100))^((1)/91)-1</f>
        <v>2.9484397083834324E-5</v>
      </c>
      <c r="I1026" s="2">
        <f t="shared" si="143"/>
        <v>45125.715568590909</v>
      </c>
      <c r="L1026">
        <f t="shared" si="137"/>
        <v>9738987370.4728184</v>
      </c>
      <c r="O1026">
        <f t="shared" si="138"/>
        <v>16714473.287176341</v>
      </c>
      <c r="R1026">
        <f t="shared" si="139"/>
        <v>13.673397681339956</v>
      </c>
      <c r="U1026" s="2">
        <f t="shared" si="140"/>
        <v>234.57738577380508</v>
      </c>
      <c r="X1026">
        <f t="shared" si="141"/>
        <v>21.491915101462354</v>
      </c>
      <c r="AB1026">
        <f t="shared" si="142"/>
        <v>39057.194562592951</v>
      </c>
      <c r="AE1026">
        <f>ROW()</f>
        <v>1026</v>
      </c>
      <c r="AF1026">
        <f t="shared" si="136"/>
        <v>0.96118143459915617</v>
      </c>
      <c r="AG1026">
        <f>AG1025*(1-(AG$1+AG$5))^($A1026-$A1025)*(1+2*(E1026/E1025-1))</f>
        <v>1769488921.6603134</v>
      </c>
      <c r="AK1026">
        <f t="shared" si="144"/>
        <v>7.6774865957314793</v>
      </c>
      <c r="AO1026">
        <f>AO1025*(1-AO$1+H1025)^($A1026-$A1025)*(2-E1026/E1025)</f>
        <v>7.5332807937723407</v>
      </c>
    </row>
    <row r="1027" spans="1:41" x14ac:dyDescent="0.25">
      <c r="A1027" s="1">
        <v>39554</v>
      </c>
      <c r="B1027" s="12">
        <v>20.53</v>
      </c>
      <c r="C1027" s="12">
        <v>21.82</v>
      </c>
      <c r="D1027">
        <v>65614.149999999994</v>
      </c>
      <c r="E1027">
        <v>59329.02</v>
      </c>
      <c r="F1027">
        <v>126506.29</v>
      </c>
      <c r="G1027">
        <v>114405.96</v>
      </c>
      <c r="H1027">
        <f>(1/(1-91/360*VLOOKUP($A1027,Tbills!$B$4:$C$974,2,1)/100))^((1)/91)-1</f>
        <v>2.9484397083834324E-5</v>
      </c>
      <c r="I1027" s="2">
        <f t="shared" si="143"/>
        <v>42445.461070376557</v>
      </c>
      <c r="L1027">
        <f t="shared" si="137"/>
        <v>8581825208.7599306</v>
      </c>
      <c r="O1027">
        <f t="shared" si="138"/>
        <v>15224654.897853812</v>
      </c>
      <c r="R1027">
        <f t="shared" si="139"/>
        <v>14.078873597428323</v>
      </c>
      <c r="U1027" s="2">
        <f t="shared" si="140"/>
        <v>225.75909374221524</v>
      </c>
      <c r="X1027">
        <f t="shared" si="141"/>
        <v>22.299806271257427</v>
      </c>
      <c r="AB1027">
        <f t="shared" si="142"/>
        <v>36735.845090952716</v>
      </c>
      <c r="AE1027">
        <f>ROW()</f>
        <v>1027</v>
      </c>
      <c r="AF1027">
        <f t="shared" si="136"/>
        <v>0.94087992667277731</v>
      </c>
      <c r="AG1027">
        <f>AG1026*(1-(AG$1+AG$5))^($A1027-$A1026)*(1+2*(E1027/E1026-1))</f>
        <v>1559214634.4923837</v>
      </c>
      <c r="AK1027">
        <f t="shared" si="144"/>
        <v>8.1331644872207267</v>
      </c>
      <c r="AO1027">
        <f>AO1026*(1-AO$1+H1026)^($A1027-$A1026)*(2-E1027/E1026)</f>
        <v>7.980711549052927</v>
      </c>
    </row>
    <row r="1028" spans="1:41" x14ac:dyDescent="0.25">
      <c r="A1028" s="1">
        <v>39555</v>
      </c>
      <c r="B1028" s="12">
        <v>20.37</v>
      </c>
      <c r="C1028" s="12">
        <v>21.75</v>
      </c>
      <c r="D1028">
        <v>65844.600000000006</v>
      </c>
      <c r="E1028">
        <v>59535.64</v>
      </c>
      <c r="F1028">
        <v>126692.4</v>
      </c>
      <c r="G1028">
        <v>114570.9</v>
      </c>
      <c r="H1028">
        <f>(1/(1-91/360*VLOOKUP($A1028,Tbills!$B$4:$C$974,2,1)/100))^((1)/91)-1</f>
        <v>2.9484397083834324E-5</v>
      </c>
      <c r="I1028" s="2">
        <f t="shared" si="143"/>
        <v>42593.499400799992</v>
      </c>
      <c r="L1028">
        <f t="shared" si="137"/>
        <v>8641463700.8090363</v>
      </c>
      <c r="O1028">
        <f t="shared" si="138"/>
        <v>15303671.533023879</v>
      </c>
      <c r="R1028">
        <f t="shared" si="139"/>
        <v>14.053722631267712</v>
      </c>
      <c r="U1028" s="2">
        <f t="shared" si="140"/>
        <v>226.08570680823146</v>
      </c>
      <c r="X1028">
        <f t="shared" si="141"/>
        <v>22.267489409948311</v>
      </c>
      <c r="AB1028">
        <f t="shared" si="142"/>
        <v>36862.496555592588</v>
      </c>
      <c r="AE1028">
        <f>ROW()</f>
        <v>1028</v>
      </c>
      <c r="AF1028">
        <f t="shared" si="136"/>
        <v>0.93655172413793109</v>
      </c>
      <c r="AG1028">
        <f>AG1027*(1-(AG$1+AG$5))^($A1028-$A1027)*(1+2*(E1028/E1027-1))</f>
        <v>1570022006.5719583</v>
      </c>
      <c r="AK1028">
        <f t="shared" si="144"/>
        <v>8.10446233939442</v>
      </c>
      <c r="AO1028">
        <f>AO1027*(1-AO$1+H1027)^($A1028-$A1027)*(2-E1028/E1027)</f>
        <v>7.9528581594312033</v>
      </c>
    </row>
    <row r="1029" spans="1:41" x14ac:dyDescent="0.25">
      <c r="A1029" s="1">
        <v>39556</v>
      </c>
      <c r="B1029" s="12">
        <v>20.13</v>
      </c>
      <c r="C1029" s="12">
        <v>21.37</v>
      </c>
      <c r="D1029">
        <v>63505.18</v>
      </c>
      <c r="E1029">
        <v>57418.62</v>
      </c>
      <c r="F1029">
        <v>124850.92</v>
      </c>
      <c r="G1029">
        <v>112902.23</v>
      </c>
      <c r="H1029">
        <f>(1/(1-91/360*VLOOKUP($A1029,Tbills!$B$4:$C$974,2,1)/100))^((1)/91)-1</f>
        <v>2.9484397083834324E-5</v>
      </c>
      <c r="I1029" s="2">
        <f t="shared" si="143"/>
        <v>41079.175680169443</v>
      </c>
      <c r="L1029">
        <f t="shared" si="137"/>
        <v>8026776164.6536922</v>
      </c>
      <c r="O1029">
        <f t="shared" si="138"/>
        <v>14486911.459704358</v>
      </c>
      <c r="R1029">
        <f t="shared" si="139"/>
        <v>14.302943268849155</v>
      </c>
      <c r="U1029" s="2">
        <f t="shared" si="140"/>
        <v>222.79410776697208</v>
      </c>
      <c r="X1029">
        <f t="shared" si="141"/>
        <v>22.591635191287718</v>
      </c>
      <c r="AB1029">
        <f t="shared" si="142"/>
        <v>35550.468372736585</v>
      </c>
      <c r="AE1029">
        <f>ROW()</f>
        <v>1029</v>
      </c>
      <c r="AF1029">
        <f t="shared" si="136"/>
        <v>0.94197473093121187</v>
      </c>
      <c r="AG1029">
        <f>AG1028*(1-(AG$1+AG$5))^($A1029-$A1028)*(1+2*(E1029/E1028-1))</f>
        <v>1458316449.1758306</v>
      </c>
      <c r="AK1029">
        <f t="shared" si="144"/>
        <v>8.3922569603771162</v>
      </c>
      <c r="AO1029">
        <f>AO1028*(1-AO$1+H1028)^($A1029-$A1028)*(2-E1029/E1028)</f>
        <v>8.2355910146676337</v>
      </c>
    </row>
    <row r="1030" spans="1:41" x14ac:dyDescent="0.25">
      <c r="A1030" s="1">
        <v>39559</v>
      </c>
      <c r="B1030" s="12">
        <v>20.5</v>
      </c>
      <c r="C1030" s="12">
        <v>21.46</v>
      </c>
      <c r="D1030">
        <v>62668.12</v>
      </c>
      <c r="E1030">
        <v>56656.71</v>
      </c>
      <c r="F1030">
        <v>125954.79</v>
      </c>
      <c r="G1030">
        <v>113890.47</v>
      </c>
      <c r="H1030">
        <f>(1/(1-91/360*VLOOKUP($A1030,Tbills!$B$4:$C$974,2,1)/100))^((1)/91)-1</f>
        <v>3.6728649784878442E-5</v>
      </c>
      <c r="I1030" s="2">
        <f t="shared" si="143"/>
        <v>40534.746926271924</v>
      </c>
      <c r="L1030">
        <f t="shared" si="137"/>
        <v>7813556629.3221331</v>
      </c>
      <c r="O1030">
        <f t="shared" si="138"/>
        <v>14197127.398128586</v>
      </c>
      <c r="R1030">
        <f t="shared" si="139"/>
        <v>14.395886431943785</v>
      </c>
      <c r="U1030" s="2">
        <f t="shared" si="140"/>
        <v>224.74750168963044</v>
      </c>
      <c r="X1030">
        <f t="shared" si="141"/>
        <v>22.393871942165649</v>
      </c>
      <c r="AB1030">
        <f t="shared" si="142"/>
        <v>35075.066445864861</v>
      </c>
      <c r="AE1030">
        <f>ROW()</f>
        <v>1030</v>
      </c>
      <c r="AF1030">
        <f t="shared" si="136"/>
        <v>0.95526561043802416</v>
      </c>
      <c r="AG1030">
        <f>AG1029*(1-(AG$1+AG$5))^($A1030-$A1029)*(1+2*(E1030/E1029-1))</f>
        <v>1419471000.5552988</v>
      </c>
      <c r="AK1030">
        <f t="shared" si="144"/>
        <v>8.5024289606021135</v>
      </c>
      <c r="AO1030">
        <f>AO1029*(1-AO$1+H1029)^($A1030-$A1029)*(2-E1030/E1029)</f>
        <v>8.344684468932714</v>
      </c>
    </row>
    <row r="1031" spans="1:41" x14ac:dyDescent="0.25">
      <c r="A1031" s="1">
        <v>39560</v>
      </c>
      <c r="B1031" s="12">
        <v>20.87</v>
      </c>
      <c r="C1031" s="12">
        <v>21.8</v>
      </c>
      <c r="D1031">
        <v>63187.68</v>
      </c>
      <c r="E1031">
        <v>57124.35</v>
      </c>
      <c r="F1031">
        <v>125749.15</v>
      </c>
      <c r="G1031">
        <v>113700.34</v>
      </c>
      <c r="H1031">
        <f>(1/(1-91/360*VLOOKUP($A1031,Tbills!$B$4:$C$974,2,1)/100))^((1)/91)-1</f>
        <v>3.6728649784878442E-5</v>
      </c>
      <c r="I1031" s="2">
        <f t="shared" si="143"/>
        <v>40869.810106387253</v>
      </c>
      <c r="L1031">
        <f t="shared" si="137"/>
        <v>7942474257.7114725</v>
      </c>
      <c r="O1031">
        <f t="shared" si="138"/>
        <v>14372415.999852588</v>
      </c>
      <c r="R1031">
        <f t="shared" si="139"/>
        <v>14.335827091117363</v>
      </c>
      <c r="U1031" s="2">
        <f t="shared" si="140"/>
        <v>224.37509664042213</v>
      </c>
      <c r="X1031">
        <f t="shared" si="141"/>
        <v>22.431250738198575</v>
      </c>
      <c r="AB1031">
        <f t="shared" si="142"/>
        <v>35363.340281166173</v>
      </c>
      <c r="AE1031">
        <f>ROW()</f>
        <v>1031</v>
      </c>
      <c r="AF1031">
        <f t="shared" ref="AF1031:AF1094" si="145">B1031/C1031</f>
        <v>0.95733944954128447</v>
      </c>
      <c r="AG1031">
        <f>AG1030*(1-(AG$1+AG$5))^($A1031-$A1030)*(1+2*(E1031/E1030-1))</f>
        <v>1442854779.264035</v>
      </c>
      <c r="AK1031">
        <f t="shared" si="144"/>
        <v>8.4318578499640129</v>
      </c>
      <c r="AO1031">
        <f>AO1030*(1-AO$1+H1030)^($A1031-$A1030)*(2-E1031/E1030)</f>
        <v>8.2758059715271592</v>
      </c>
    </row>
    <row r="1032" spans="1:41" x14ac:dyDescent="0.25">
      <c r="A1032" s="1">
        <v>39561</v>
      </c>
      <c r="B1032" s="12">
        <v>20.260000000000002</v>
      </c>
      <c r="C1032" s="12">
        <v>21.58</v>
      </c>
      <c r="D1032">
        <v>62524.09</v>
      </c>
      <c r="E1032">
        <v>56522.34</v>
      </c>
      <c r="F1032">
        <v>126082.72</v>
      </c>
      <c r="G1032">
        <v>113997.77</v>
      </c>
      <c r="H1032">
        <f>(1/(1-91/360*VLOOKUP($A1032,Tbills!$B$4:$C$974,2,1)/100))^((1)/91)-1</f>
        <v>3.6728649784878442E-5</v>
      </c>
      <c r="I1032" s="2">
        <f t="shared" si="143"/>
        <v>40439.613812326366</v>
      </c>
      <c r="L1032">
        <f t="shared" ref="L1032:L1095" si="146">L1031*(1-L$1+H1032)^($A1032-$A1031)*(1+2*(E1032/E1031-1))</f>
        <v>7775003419.025219</v>
      </c>
      <c r="O1032">
        <f t="shared" ref="O1032:O1095" si="147">O1031*(1-(O$1+O$5))^($A1032-$A1031)*(1+1.5*(E1032/E1031-1))</f>
        <v>14144741.865190526</v>
      </c>
      <c r="R1032">
        <f t="shared" ref="R1032:R1095" si="148">R1031*(1-IF($A1032&lt;=R1027,R$1,R$1+IF(AND(WEEKDAY($A1032)&lt;&gt;1,WEEKDAY($A1032)&lt;&gt;7),S$1,0)))^($A1032-$A1031)*(1-0.5*(E1032/E1031-1))</f>
        <v>14.410715307376615</v>
      </c>
      <c r="U1032" s="2">
        <f t="shared" ref="U1032:U1095" si="149">U1031*$F1032/$F1031*(1-U$1)^($A1032-$A1031)</f>
        <v>224.96480237088551</v>
      </c>
      <c r="X1032">
        <f t="shared" ref="X1032:X1095" si="150">X1031*(1-X$1+H1032)^($A1032-$A1031)*(2-G1032/G1031)</f>
        <v>22.372566812423109</v>
      </c>
      <c r="AB1032">
        <f t="shared" ref="AB1032:AB1095" si="151">AB1031*$E1032/$E1031*(1-(AB$1+AB$5+IF(AND(WEEKDAY(A1032)&lt;&gt;1,WEEKDAY(A1032)&lt;&gt;7),IF(A1032&lt;AC$2,AC$1,AC$3),0)))^($A1032-$A1031)</f>
        <v>34989.440650589975</v>
      </c>
      <c r="AE1032">
        <f>ROW()</f>
        <v>1032</v>
      </c>
      <c r="AF1032">
        <f t="shared" si="145"/>
        <v>0.93883225208526433</v>
      </c>
      <c r="AG1032">
        <f>AG1031*(1-(AG$1+AG$5))^($A1032-$A1031)*(1+2*(E1032/E1031-1))</f>
        <v>1412395877.1942322</v>
      </c>
      <c r="AK1032">
        <f t="shared" si="144"/>
        <v>8.5203208721351267</v>
      </c>
      <c r="AO1032">
        <f>AO1031*(1-AO$1+H1031)^($A1032-$A1031)*(2-E1032/E1031)</f>
        <v>8.3630191278164148</v>
      </c>
    </row>
    <row r="1033" spans="1:41" x14ac:dyDescent="0.25">
      <c r="A1033" s="1">
        <v>39562</v>
      </c>
      <c r="B1033" s="12">
        <v>20.059999999999999</v>
      </c>
      <c r="C1033" s="12">
        <v>21.18</v>
      </c>
      <c r="D1033">
        <v>60919.5</v>
      </c>
      <c r="E1033">
        <v>55069.7</v>
      </c>
      <c r="F1033">
        <v>124339.19</v>
      </c>
      <c r="G1033">
        <v>112417.17</v>
      </c>
      <c r="H1033">
        <f>(1/(1-91/360*VLOOKUP($A1033,Tbills!$B$4:$C$974,2,1)/100))^((1)/91)-1</f>
        <v>3.6728649784878442E-5</v>
      </c>
      <c r="I1033" s="2">
        <f t="shared" ref="I1033:I1096" si="152">I1032*$D1033/$D1032*(1-I$1)^($A1033-$A1032)</f>
        <v>39400.829076396018</v>
      </c>
      <c r="L1033">
        <f t="shared" si="146"/>
        <v>7375301359.7482243</v>
      </c>
      <c r="O1033">
        <f t="shared" si="147"/>
        <v>13598997.829036536</v>
      </c>
      <c r="R1033">
        <f t="shared" si="148"/>
        <v>14.595235206700762</v>
      </c>
      <c r="U1033" s="2">
        <f t="shared" si="149"/>
        <v>221.8484757447402</v>
      </c>
      <c r="X1033">
        <f t="shared" si="150"/>
        <v>22.682760712463107</v>
      </c>
      <c r="AB1033">
        <f t="shared" si="151"/>
        <v>34089.013650711539</v>
      </c>
      <c r="AE1033">
        <f>ROW()</f>
        <v>1033</v>
      </c>
      <c r="AF1033">
        <f t="shared" si="145"/>
        <v>0.94711992445703486</v>
      </c>
      <c r="AG1033">
        <f>AG1032*(1-(AG$1+AG$5))^($A1033-$A1032)*(1+2*(E1033/E1032-1))</f>
        <v>1339752787.0232391</v>
      </c>
      <c r="AK1033">
        <f t="shared" ref="AK1033:AK1096" si="153">AK1032*(1-IF($A1033&lt;=AK1028,AK$1,AK$1+IF(AND(WEEKDAY($A1033)&lt;&gt;1,WEEKDAY($A1033)&lt;&gt;7),AL$1,0)))^($A1033-$A1032)*(2-$E1033/$E1032)</f>
        <v>8.7388884739458348</v>
      </c>
      <c r="AO1033">
        <f>AO1032*(1-AO$1+H1032)^($A1033-$A1032)*(2-E1033/E1032)</f>
        <v>8.5779488562127497</v>
      </c>
    </row>
    <row r="1034" spans="1:41" x14ac:dyDescent="0.25">
      <c r="A1034" s="1">
        <v>39563</v>
      </c>
      <c r="B1034" s="12">
        <v>19.59</v>
      </c>
      <c r="C1034" s="12">
        <v>20.58</v>
      </c>
      <c r="D1034">
        <v>59396.73</v>
      </c>
      <c r="E1034">
        <v>53691.14</v>
      </c>
      <c r="F1034">
        <v>120826.69</v>
      </c>
      <c r="G1034">
        <v>109237.33</v>
      </c>
      <c r="H1034">
        <f>(1/(1-91/360*VLOOKUP($A1034,Tbills!$B$4:$C$974,2,1)/100))^((1)/91)-1</f>
        <v>3.6728649784878442E-5</v>
      </c>
      <c r="I1034" s="2">
        <f t="shared" si="152"/>
        <v>38415.012304028918</v>
      </c>
      <c r="L1034">
        <f t="shared" si="146"/>
        <v>7005990079.2392054</v>
      </c>
      <c r="O1034">
        <f t="shared" si="147"/>
        <v>13087921.126133295</v>
      </c>
      <c r="R1034">
        <f t="shared" si="148"/>
        <v>14.777248451854941</v>
      </c>
      <c r="U1034" s="2">
        <f t="shared" si="149"/>
        <v>215.57614617821628</v>
      </c>
      <c r="X1034">
        <f t="shared" si="150"/>
        <v>23.324360872351313</v>
      </c>
      <c r="AB1034">
        <f t="shared" si="151"/>
        <v>33234.504485792539</v>
      </c>
      <c r="AE1034">
        <f>ROW()</f>
        <v>1034</v>
      </c>
      <c r="AF1034">
        <f t="shared" si="145"/>
        <v>0.95189504373177847</v>
      </c>
      <c r="AG1034">
        <f>AG1033*(1-(AG$1+AG$5))^($A1034-$A1033)*(1+2*(E1034/E1033-1))</f>
        <v>1272633826.7997971</v>
      </c>
      <c r="AK1034">
        <f t="shared" si="153"/>
        <v>8.9572318952612484</v>
      </c>
      <c r="AO1034">
        <f>AO1033*(1-AO$1+H1033)^($A1034-$A1033)*(2-E1034/E1033)</f>
        <v>8.7926784156196938</v>
      </c>
    </row>
    <row r="1035" spans="1:41" x14ac:dyDescent="0.25">
      <c r="A1035" s="1">
        <v>39566</v>
      </c>
      <c r="B1035" s="12">
        <v>19.64</v>
      </c>
      <c r="C1035" s="12">
        <v>20.41</v>
      </c>
      <c r="D1035">
        <v>58941.83</v>
      </c>
      <c r="E1035">
        <v>53274.02</v>
      </c>
      <c r="F1035">
        <v>120498.35</v>
      </c>
      <c r="G1035">
        <v>108928.45</v>
      </c>
      <c r="H1035">
        <f>(1/(1-91/360*VLOOKUP($A1035,Tbills!$B$4:$C$974,2,1)/100))^((1)/91)-1</f>
        <v>3.951618686892644E-5</v>
      </c>
      <c r="I1035" s="2">
        <f t="shared" si="152"/>
        <v>38118.015877136808</v>
      </c>
      <c r="L1035">
        <f t="shared" si="146"/>
        <v>6897014974.2688503</v>
      </c>
      <c r="O1035">
        <f t="shared" si="147"/>
        <v>12934095.729732983</v>
      </c>
      <c r="R1035">
        <f t="shared" si="148"/>
        <v>14.832638052142746</v>
      </c>
      <c r="U1035" s="2">
        <f t="shared" si="149"/>
        <v>214.97460334538556</v>
      </c>
      <c r="X1035">
        <f t="shared" si="150"/>
        <v>23.390490472289507</v>
      </c>
      <c r="AB1035">
        <f t="shared" si="151"/>
        <v>32972.86058325995</v>
      </c>
      <c r="AE1035">
        <f>ROW()</f>
        <v>1035</v>
      </c>
      <c r="AF1035">
        <f t="shared" si="145"/>
        <v>0.96227339539441448</v>
      </c>
      <c r="AG1035">
        <f>AG1034*(1-(AG$1+AG$5))^($A1035-$A1034)*(1+2*(E1035/E1034-1))</f>
        <v>1252733294.2318025</v>
      </c>
      <c r="AK1035">
        <f t="shared" si="153"/>
        <v>9.0255583281378069</v>
      </c>
      <c r="AO1035">
        <f>AO1034*(1-AO$1+H1034)^($A1035-$A1034)*(2-E1035/E1034)</f>
        <v>8.860980826083436</v>
      </c>
    </row>
    <row r="1036" spans="1:41" x14ac:dyDescent="0.25">
      <c r="A1036" s="1">
        <v>39567</v>
      </c>
      <c r="B1036" s="12">
        <v>20.239999999999998</v>
      </c>
      <c r="C1036" s="12">
        <v>20.82</v>
      </c>
      <c r="D1036">
        <v>59698.18</v>
      </c>
      <c r="E1036">
        <v>53955.54</v>
      </c>
      <c r="F1036">
        <v>121575.1</v>
      </c>
      <c r="G1036">
        <v>109897.51</v>
      </c>
      <c r="H1036">
        <f>(1/(1-91/360*VLOOKUP($A1036,Tbills!$B$4:$C$974,2,1)/100))^((1)/91)-1</f>
        <v>3.951618686892644E-5</v>
      </c>
      <c r="I1036" s="2">
        <f t="shared" si="152"/>
        <v>38606.21033354885</v>
      </c>
      <c r="L1036">
        <f t="shared" si="146"/>
        <v>7073437992.0830088</v>
      </c>
      <c r="O1036">
        <f t="shared" si="147"/>
        <v>13181845.040302103</v>
      </c>
      <c r="R1036">
        <f t="shared" si="148"/>
        <v>14.73709687902207</v>
      </c>
      <c r="U1036" s="2">
        <f t="shared" si="149"/>
        <v>216.89028622519785</v>
      </c>
      <c r="X1036">
        <f t="shared" si="150"/>
        <v>23.182460337170383</v>
      </c>
      <c r="AB1036">
        <f t="shared" si="151"/>
        <v>33393.509084438541</v>
      </c>
      <c r="AE1036">
        <f>ROW()</f>
        <v>1036</v>
      </c>
      <c r="AF1036">
        <f t="shared" si="145"/>
        <v>0.97214217098943312</v>
      </c>
      <c r="AG1036">
        <f>AG1035*(1-(AG$1+AG$5))^($A1036-$A1035)*(1+2*(E1036/E1035-1))</f>
        <v>1284741749.0893235</v>
      </c>
      <c r="AK1036">
        <f t="shared" si="153"/>
        <v>8.9096818326048055</v>
      </c>
      <c r="AO1036">
        <f>AO1035*(1-AO$1+H1035)^($A1036-$A1035)*(2-E1036/E1035)</f>
        <v>8.747646846922807</v>
      </c>
    </row>
    <row r="1037" spans="1:41" x14ac:dyDescent="0.25">
      <c r="A1037" s="1">
        <v>39568</v>
      </c>
      <c r="B1037" s="12">
        <v>20.79</v>
      </c>
      <c r="C1037" s="12">
        <v>21.25</v>
      </c>
      <c r="D1037">
        <v>61051.53</v>
      </c>
      <c r="E1037">
        <v>55176.58</v>
      </c>
      <c r="F1037">
        <v>121679.94</v>
      </c>
      <c r="G1037">
        <v>109987.93</v>
      </c>
      <c r="H1037">
        <f>(1/(1-91/360*VLOOKUP($A1037,Tbills!$B$4:$C$974,2,1)/100))^((1)/91)-1</f>
        <v>3.951618686892644E-5</v>
      </c>
      <c r="I1037" s="2">
        <f t="shared" si="152"/>
        <v>39480.44541869394</v>
      </c>
      <c r="L1037">
        <f t="shared" si="146"/>
        <v>7393546582.4200821</v>
      </c>
      <c r="O1037">
        <f t="shared" si="147"/>
        <v>13628853.056672625</v>
      </c>
      <c r="R1037">
        <f t="shared" si="148"/>
        <v>14.569684400022691</v>
      </c>
      <c r="U1037" s="2">
        <f t="shared" si="149"/>
        <v>217.07202793241089</v>
      </c>
      <c r="X1037">
        <f t="shared" si="150"/>
        <v>23.163445183952319</v>
      </c>
      <c r="AB1037">
        <f t="shared" si="151"/>
        <v>34148.029753301038</v>
      </c>
      <c r="AE1037">
        <f>ROW()</f>
        <v>1037</v>
      </c>
      <c r="AF1037">
        <f t="shared" si="145"/>
        <v>0.97835294117647054</v>
      </c>
      <c r="AG1037">
        <f>AG1036*(1-(AG$1+AG$5))^($A1037-$A1036)*(1+2*(E1037/E1036-1))</f>
        <v>1342845151.445554</v>
      </c>
      <c r="AK1037">
        <f t="shared" si="153"/>
        <v>8.7076458374403849</v>
      </c>
      <c r="AO1037">
        <f>AO1036*(1-AO$1+H1036)^($A1037-$A1036)*(2-E1037/E1036)</f>
        <v>8.5497049921522663</v>
      </c>
    </row>
    <row r="1038" spans="1:41" x14ac:dyDescent="0.25">
      <c r="A1038" s="1">
        <v>39569</v>
      </c>
      <c r="B1038" s="12">
        <v>18.88</v>
      </c>
      <c r="C1038" s="12">
        <v>19.78</v>
      </c>
      <c r="D1038">
        <v>57395.82</v>
      </c>
      <c r="E1038">
        <v>51870.47</v>
      </c>
      <c r="F1038">
        <v>115618.22</v>
      </c>
      <c r="G1038">
        <v>104504.32000000001</v>
      </c>
      <c r="H1038">
        <f>(1/(1-91/360*VLOOKUP($A1038,Tbills!$B$4:$C$974,2,1)/100))^((1)/91)-1</f>
        <v>3.951618686892644E-5</v>
      </c>
      <c r="I1038" s="2">
        <f t="shared" si="152"/>
        <v>37115.487282870017</v>
      </c>
      <c r="L1038">
        <f t="shared" si="146"/>
        <v>6507485877.0109377</v>
      </c>
      <c r="O1038">
        <f t="shared" si="147"/>
        <v>12403499.933922026</v>
      </c>
      <c r="R1038">
        <f t="shared" si="148"/>
        <v>15.005504452078947</v>
      </c>
      <c r="U1038" s="2">
        <f t="shared" si="149"/>
        <v>206.25313848238932</v>
      </c>
      <c r="X1038">
        <f t="shared" si="150"/>
        <v>24.318354330594076</v>
      </c>
      <c r="AB1038">
        <f t="shared" si="151"/>
        <v>32100.804314817738</v>
      </c>
      <c r="AE1038">
        <f>ROW()</f>
        <v>1038</v>
      </c>
      <c r="AF1038">
        <f t="shared" si="145"/>
        <v>0.95449949443882698</v>
      </c>
      <c r="AG1038">
        <f>AG1037*(1-(AG$1+AG$5))^($A1038-$A1037)*(1+2*(E1038/E1037-1))</f>
        <v>1181882199.3424313</v>
      </c>
      <c r="AK1038">
        <f t="shared" si="153"/>
        <v>9.2289669604069502</v>
      </c>
      <c r="AO1038">
        <f>AO1037*(1-AO$1+H1037)^($A1038-$A1037)*(2-E1038/E1037)</f>
        <v>9.0620152900904838</v>
      </c>
    </row>
    <row r="1039" spans="1:41" x14ac:dyDescent="0.25">
      <c r="A1039" s="1">
        <v>39570</v>
      </c>
      <c r="B1039" s="12">
        <v>18.18</v>
      </c>
      <c r="C1039" s="12">
        <v>19.53</v>
      </c>
      <c r="D1039">
        <v>56672.73</v>
      </c>
      <c r="E1039">
        <v>51214.94</v>
      </c>
      <c r="F1039">
        <v>115534.93</v>
      </c>
      <c r="G1039">
        <v>104424.9</v>
      </c>
      <c r="H1039">
        <f>(1/(1-91/360*VLOOKUP($A1039,Tbills!$B$4:$C$974,2,1)/100))^((1)/91)-1</f>
        <v>3.951618686892644E-5</v>
      </c>
      <c r="I1039" s="2">
        <f t="shared" si="152"/>
        <v>36647.00147744923</v>
      </c>
      <c r="L1039">
        <f t="shared" si="146"/>
        <v>6342968834.9540186</v>
      </c>
      <c r="O1039">
        <f t="shared" si="147"/>
        <v>12167959.956404665</v>
      </c>
      <c r="R1039">
        <f t="shared" si="148"/>
        <v>15.099640315597824</v>
      </c>
      <c r="U1039" s="2">
        <f t="shared" si="149"/>
        <v>206.0995305945485</v>
      </c>
      <c r="X1039">
        <f t="shared" si="150"/>
        <v>24.336897085285706</v>
      </c>
      <c r="AB1039">
        <f t="shared" si="151"/>
        <v>31694.014868215803</v>
      </c>
      <c r="AE1039">
        <f>ROW()</f>
        <v>1039</v>
      </c>
      <c r="AF1039">
        <f t="shared" si="145"/>
        <v>0.93087557603686633</v>
      </c>
      <c r="AG1039">
        <f>AG1038*(1-(AG$1+AG$5))^($A1039-$A1038)*(1+2*(E1039/E1038-1))</f>
        <v>1151970533.8630023</v>
      </c>
      <c r="AK1039">
        <f t="shared" si="153"/>
        <v>9.3451657689983243</v>
      </c>
      <c r="AO1039">
        <f>AO1038*(1-AO$1+H1038)^($A1039-$A1038)*(2-E1039/E1038)</f>
        <v>9.1765626826028672</v>
      </c>
    </row>
    <row r="1040" spans="1:41" x14ac:dyDescent="0.25">
      <c r="A1040" s="1">
        <v>39573</v>
      </c>
      <c r="B1040" s="12">
        <v>18.899999999999999</v>
      </c>
      <c r="C1040" s="12">
        <v>20.02</v>
      </c>
      <c r="D1040">
        <v>57246.05</v>
      </c>
      <c r="E1040">
        <v>51726.98</v>
      </c>
      <c r="F1040">
        <v>116886.02</v>
      </c>
      <c r="G1040">
        <v>105633.68</v>
      </c>
      <c r="H1040">
        <f>(1/(1-91/360*VLOOKUP($A1040,Tbills!$B$4:$C$974,2,1)/100))^((1)/91)-1</f>
        <v>4.4814477533794417E-5</v>
      </c>
      <c r="I1040" s="2">
        <f t="shared" si="152"/>
        <v>37015.02680627838</v>
      </c>
      <c r="L1040">
        <f t="shared" si="146"/>
        <v>6469793524.1684666</v>
      </c>
      <c r="O1040">
        <f t="shared" si="147"/>
        <v>12349191.831173958</v>
      </c>
      <c r="R1040">
        <f t="shared" si="148"/>
        <v>15.022120810432119</v>
      </c>
      <c r="U1040" s="2">
        <f t="shared" si="149"/>
        <v>208.49445000554417</v>
      </c>
      <c r="X1040">
        <f t="shared" si="150"/>
        <v>24.055748031768335</v>
      </c>
      <c r="AB1040">
        <f t="shared" si="151"/>
        <v>32007.539250367776</v>
      </c>
      <c r="AE1040">
        <f>ROW()</f>
        <v>1040</v>
      </c>
      <c r="AF1040">
        <f t="shared" si="145"/>
        <v>0.94405594405594395</v>
      </c>
      <c r="AG1040">
        <f>AG1039*(1-(AG$1+AG$5))^($A1040-$A1039)*(1+2*(E1040/E1039-1))</f>
        <v>1174886238.9261501</v>
      </c>
      <c r="AK1040">
        <f t="shared" si="153"/>
        <v>9.2504414256331273</v>
      </c>
      <c r="AO1040">
        <f>AO1039*(1-AO$1+H1039)^($A1040-$A1039)*(2-E1040/E1039)</f>
        <v>9.0848856086027876</v>
      </c>
    </row>
    <row r="1041" spans="1:41" x14ac:dyDescent="0.25">
      <c r="A1041" s="1">
        <v>39574</v>
      </c>
      <c r="B1041" s="12">
        <v>18.21</v>
      </c>
      <c r="C1041" s="12">
        <v>19.75</v>
      </c>
      <c r="D1041">
        <v>55029.2</v>
      </c>
      <c r="E1041">
        <v>49721.54</v>
      </c>
      <c r="F1041">
        <v>115530.91</v>
      </c>
      <c r="G1041">
        <v>104404.29</v>
      </c>
      <c r="H1041">
        <f>(1/(1-91/360*VLOOKUP($A1041,Tbills!$B$4:$C$974,2,1)/100))^((1)/91)-1</f>
        <v>4.4814477533794417E-5</v>
      </c>
      <c r="I1041" s="2">
        <f t="shared" si="152"/>
        <v>35580.754411405185</v>
      </c>
      <c r="L1041">
        <f t="shared" si="146"/>
        <v>5968127156.6806459</v>
      </c>
      <c r="O1041">
        <f t="shared" si="147"/>
        <v>11630638.007287055</v>
      </c>
      <c r="R1041">
        <f t="shared" si="148"/>
        <v>15.312630196051503</v>
      </c>
      <c r="U1041" s="2">
        <f t="shared" si="149"/>
        <v>206.07225910116071</v>
      </c>
      <c r="X1041">
        <f t="shared" si="150"/>
        <v>24.33590507769247</v>
      </c>
      <c r="AB1041">
        <f t="shared" si="151"/>
        <v>30765.543565284646</v>
      </c>
      <c r="AE1041">
        <f>ROW()</f>
        <v>1041</v>
      </c>
      <c r="AF1041">
        <f t="shared" si="145"/>
        <v>0.9220253164556963</v>
      </c>
      <c r="AG1041">
        <f>AG1040*(1-(AG$1+AG$5))^($A1041-$A1040)*(1+2*(E1041/E1040-1))</f>
        <v>1083749719.907903</v>
      </c>
      <c r="AK1041">
        <f t="shared" si="153"/>
        <v>9.6086308084982086</v>
      </c>
      <c r="AO1041">
        <f>AO1040*(1-AO$1+H1040)^($A1041-$A1040)*(2-E1041/E1040)</f>
        <v>9.4371778619245124</v>
      </c>
    </row>
    <row r="1042" spans="1:41" x14ac:dyDescent="0.25">
      <c r="A1042" s="1">
        <v>39575</v>
      </c>
      <c r="B1042" s="12">
        <v>19.73</v>
      </c>
      <c r="C1042" s="12">
        <v>20.96</v>
      </c>
      <c r="D1042">
        <v>57609.24</v>
      </c>
      <c r="E1042">
        <v>52050.5</v>
      </c>
      <c r="F1042">
        <v>119215.3</v>
      </c>
      <c r="G1042">
        <v>107729.16</v>
      </c>
      <c r="H1042">
        <f>(1/(1-91/360*VLOOKUP($A1042,Tbills!$B$4:$C$974,2,1)/100))^((1)/91)-1</f>
        <v>4.4814477533794417E-5</v>
      </c>
      <c r="I1042" s="2">
        <f t="shared" si="152"/>
        <v>37248.047206307616</v>
      </c>
      <c r="L1042">
        <f t="shared" si="146"/>
        <v>6527219492.688386</v>
      </c>
      <c r="O1042">
        <f t="shared" si="147"/>
        <v>12447388.235528674</v>
      </c>
      <c r="R1042">
        <f t="shared" si="148"/>
        <v>14.953331921585875</v>
      </c>
      <c r="U1042" s="2">
        <f t="shared" si="149"/>
        <v>212.63891334611748</v>
      </c>
      <c r="X1042">
        <f t="shared" si="150"/>
        <v>23.561085723959565</v>
      </c>
      <c r="AB1042">
        <f t="shared" si="151"/>
        <v>32205.48063897925</v>
      </c>
      <c r="AE1042">
        <f>ROW()</f>
        <v>1042</v>
      </c>
      <c r="AF1042">
        <f t="shared" si="145"/>
        <v>0.94131679389312972</v>
      </c>
      <c r="AG1042">
        <f>AG1041*(1-(AG$1+AG$5))^($A1042-$A1041)*(1+2*(E1042/E1041-1))</f>
        <v>1185235585.1801252</v>
      </c>
      <c r="AK1042">
        <f t="shared" si="153"/>
        <v>9.1581353856905956</v>
      </c>
      <c r="AO1042">
        <f>AO1041*(1-AO$1+H1041)^($A1042-$A1041)*(2-E1042/E1041)</f>
        <v>8.9952102844069373</v>
      </c>
    </row>
    <row r="1043" spans="1:41" x14ac:dyDescent="0.25">
      <c r="A1043" s="1">
        <v>39576</v>
      </c>
      <c r="B1043" s="12">
        <v>19.399999999999999</v>
      </c>
      <c r="C1043" s="12">
        <v>20.88</v>
      </c>
      <c r="D1043">
        <v>57653.08</v>
      </c>
      <c r="E1043">
        <v>52087.78</v>
      </c>
      <c r="F1043">
        <v>119372.09</v>
      </c>
      <c r="G1043">
        <v>107866.02</v>
      </c>
      <c r="H1043">
        <f>(1/(1-91/360*VLOOKUP($A1043,Tbills!$B$4:$C$974,2,1)/100))^((1)/91)-1</f>
        <v>4.4814477533794417E-5</v>
      </c>
      <c r="I1043" s="2">
        <f t="shared" si="152"/>
        <v>37275.483630620191</v>
      </c>
      <c r="L1043">
        <f t="shared" si="146"/>
        <v>6536566885.2038183</v>
      </c>
      <c r="O1043">
        <f t="shared" si="147"/>
        <v>12460341.067772822</v>
      </c>
      <c r="R1043">
        <f t="shared" si="148"/>
        <v>14.947301197279145</v>
      </c>
      <c r="U1043" s="2">
        <f t="shared" si="149"/>
        <v>212.91338083128244</v>
      </c>
      <c r="X1043">
        <f t="shared" si="150"/>
        <v>23.531337735272931</v>
      </c>
      <c r="AB1043">
        <f t="shared" si="151"/>
        <v>32227.42344085743</v>
      </c>
      <c r="AE1043">
        <f>ROW()</f>
        <v>1043</v>
      </c>
      <c r="AF1043">
        <f t="shared" si="145"/>
        <v>0.92911877394636011</v>
      </c>
      <c r="AG1043">
        <f>AG1042*(1-(AG$1+AG$5))^($A1043-$A1042)*(1+2*(E1043/E1042-1))</f>
        <v>1186893383.8145459</v>
      </c>
      <c r="AK1043">
        <f t="shared" si="153"/>
        <v>9.1511498393987907</v>
      </c>
      <c r="AO1043">
        <f>AO1042*(1-AO$1+H1042)^($A1043-$A1042)*(2-E1043/E1042)</f>
        <v>8.9888380330014055</v>
      </c>
    </row>
    <row r="1044" spans="1:41" x14ac:dyDescent="0.25">
      <c r="A1044" s="1">
        <v>39577</v>
      </c>
      <c r="B1044" s="12">
        <v>19.41</v>
      </c>
      <c r="C1044" s="12">
        <v>20.87</v>
      </c>
      <c r="D1044">
        <v>58184.83</v>
      </c>
      <c r="E1044">
        <v>52565.86</v>
      </c>
      <c r="F1044">
        <v>120911.29</v>
      </c>
      <c r="G1044">
        <v>109252.02</v>
      </c>
      <c r="H1044">
        <f>(1/(1-91/360*VLOOKUP($A1044,Tbills!$B$4:$C$974,2,1)/100))^((1)/91)-1</f>
        <v>4.4814477533794417E-5</v>
      </c>
      <c r="I1044" s="2">
        <f t="shared" si="152"/>
        <v>37618.368238031508</v>
      </c>
      <c r="L1044">
        <f t="shared" si="146"/>
        <v>6656554111.0505362</v>
      </c>
      <c r="O1044">
        <f t="shared" si="147"/>
        <v>12631463.492222235</v>
      </c>
      <c r="R1044">
        <f t="shared" si="148"/>
        <v>14.878032799441508</v>
      </c>
      <c r="U1044" s="2">
        <f t="shared" si="149"/>
        <v>215.65345645824894</v>
      </c>
      <c r="X1044">
        <f t="shared" si="150"/>
        <v>23.229158979744867</v>
      </c>
      <c r="AB1044">
        <f t="shared" si="151"/>
        <v>32522.084166750403</v>
      </c>
      <c r="AE1044">
        <f>ROW()</f>
        <v>1044</v>
      </c>
      <c r="AF1044">
        <f t="shared" si="145"/>
        <v>0.93004312410158119</v>
      </c>
      <c r="AG1044">
        <f>AG1043*(1-(AG$1+AG$5))^($A1044-$A1043)*(1+2*(E1044/E1043-1))</f>
        <v>1208640104.3757377</v>
      </c>
      <c r="AK1044">
        <f t="shared" si="153"/>
        <v>9.0667350554490724</v>
      </c>
      <c r="AO1044">
        <f>AO1043*(1-AO$1+H1043)^($A1044-$A1043)*(2-E1044/E1043)</f>
        <v>8.9064050303287754</v>
      </c>
    </row>
    <row r="1045" spans="1:41" x14ac:dyDescent="0.25">
      <c r="A1045" s="1">
        <v>39580</v>
      </c>
      <c r="B1045" s="12">
        <v>17.79</v>
      </c>
      <c r="C1045" s="12">
        <v>20.239999999999998</v>
      </c>
      <c r="D1045">
        <v>56237.57</v>
      </c>
      <c r="E1045">
        <v>50799.58</v>
      </c>
      <c r="F1045">
        <v>117684.71</v>
      </c>
      <c r="G1045">
        <v>106321.89</v>
      </c>
      <c r="H1045">
        <f>(1/(1-91/360*VLOOKUP($A1045,Tbills!$B$4:$C$974,2,1)/100))^((1)/91)-1</f>
        <v>5.0115351955648535E-5</v>
      </c>
      <c r="I1045" s="2">
        <f t="shared" si="152"/>
        <v>36356.742225965369</v>
      </c>
      <c r="L1045">
        <f t="shared" si="146"/>
        <v>6209308139.5091419</v>
      </c>
      <c r="O1045">
        <f t="shared" si="147"/>
        <v>11993600.959300935</v>
      </c>
      <c r="R1045">
        <f t="shared" si="148"/>
        <v>15.125941735076053</v>
      </c>
      <c r="U1045" s="2">
        <f t="shared" si="149"/>
        <v>209.88327913337886</v>
      </c>
      <c r="X1045">
        <f t="shared" si="150"/>
        <v>23.853102553596987</v>
      </c>
      <c r="AB1045">
        <f t="shared" si="151"/>
        <v>31426.01338593613</v>
      </c>
      <c r="AE1045">
        <f>ROW()</f>
        <v>1045</v>
      </c>
      <c r="AF1045">
        <f t="shared" si="145"/>
        <v>0.87895256916996045</v>
      </c>
      <c r="AG1045">
        <f>AG1044*(1-(AG$1+AG$5))^($A1045-$A1044)*(1+2*(E1045/E1044-1))</f>
        <v>1127302430.2099392</v>
      </c>
      <c r="AK1045">
        <f t="shared" si="153"/>
        <v>9.3700795616741583</v>
      </c>
      <c r="AO1045">
        <f>AO1044*(1-AO$1+H1044)^($A1045-$A1044)*(2-E1045/E1044)</f>
        <v>9.2058878015468828</v>
      </c>
    </row>
    <row r="1046" spans="1:41" x14ac:dyDescent="0.25">
      <c r="A1046" s="1">
        <v>39581</v>
      </c>
      <c r="B1046" s="12">
        <v>17.98</v>
      </c>
      <c r="C1046" s="12">
        <v>20.149999999999999</v>
      </c>
      <c r="D1046">
        <v>55997.42</v>
      </c>
      <c r="E1046">
        <v>50580.11</v>
      </c>
      <c r="F1046">
        <v>118160.64</v>
      </c>
      <c r="G1046">
        <v>106746.54</v>
      </c>
      <c r="H1046">
        <f>(1/(1-91/360*VLOOKUP($A1046,Tbills!$B$4:$C$974,2,1)/100))^((1)/91)-1</f>
        <v>5.0115351955648535E-5</v>
      </c>
      <c r="I1046" s="2">
        <f t="shared" si="152"/>
        <v>36200.60614571099</v>
      </c>
      <c r="L1046">
        <f t="shared" si="146"/>
        <v>6155686074.6339703</v>
      </c>
      <c r="O1046">
        <f t="shared" si="147"/>
        <v>11915475.275773033</v>
      </c>
      <c r="R1046">
        <f t="shared" si="148"/>
        <v>15.157930871140012</v>
      </c>
      <c r="U1046" s="2">
        <f t="shared" si="149"/>
        <v>210.72693195887419</v>
      </c>
      <c r="X1046">
        <f t="shared" si="150"/>
        <v>23.758145096482149</v>
      </c>
      <c r="AB1046">
        <f t="shared" si="151"/>
        <v>31289.152289559028</v>
      </c>
      <c r="AE1046">
        <f>ROW()</f>
        <v>1046</v>
      </c>
      <c r="AF1046">
        <f t="shared" si="145"/>
        <v>0.89230769230769236</v>
      </c>
      <c r="AG1046">
        <f>AG1045*(1-(AG$1+AG$5))^($A1046-$A1045)*(1+2*(E1046/E1045-1))</f>
        <v>1117524175.0297077</v>
      </c>
      <c r="AK1046">
        <f t="shared" si="153"/>
        <v>9.4101229222651508</v>
      </c>
      <c r="AO1046">
        <f>AO1045*(1-AO$1+H1045)^($A1046-$A1045)*(2-E1046/E1045)</f>
        <v>9.245781489470561</v>
      </c>
    </row>
    <row r="1047" spans="1:41" x14ac:dyDescent="0.25">
      <c r="A1047" s="1">
        <v>39582</v>
      </c>
      <c r="B1047" s="12">
        <v>17.66</v>
      </c>
      <c r="C1047" s="12">
        <v>20</v>
      </c>
      <c r="D1047">
        <v>54768.31</v>
      </c>
      <c r="E1047">
        <v>49467.37</v>
      </c>
      <c r="F1047">
        <v>117995.13</v>
      </c>
      <c r="G1047">
        <v>106591.67</v>
      </c>
      <c r="H1047">
        <f>(1/(1-91/360*VLOOKUP($A1047,Tbills!$B$4:$C$974,2,1)/100))^((1)/91)-1</f>
        <v>5.0115351955648535E-5</v>
      </c>
      <c r="I1047" s="2">
        <f t="shared" si="152"/>
        <v>35405.161087863838</v>
      </c>
      <c r="L1047">
        <f t="shared" si="146"/>
        <v>5884870238.2756319</v>
      </c>
      <c r="O1047">
        <f t="shared" si="147"/>
        <v>11521884.229303773</v>
      </c>
      <c r="R1047">
        <f t="shared" si="148"/>
        <v>15.323971992473719</v>
      </c>
      <c r="U1047" s="2">
        <f t="shared" si="149"/>
        <v>210.42663140434857</v>
      </c>
      <c r="X1047">
        <f t="shared" si="150"/>
        <v>23.792926259607572</v>
      </c>
      <c r="AB1047">
        <f t="shared" si="151"/>
        <v>30599.737910296131</v>
      </c>
      <c r="AE1047">
        <f>ROW()</f>
        <v>1047</v>
      </c>
      <c r="AF1047">
        <f t="shared" si="145"/>
        <v>0.88300000000000001</v>
      </c>
      <c r="AG1047">
        <f>AG1046*(1-(AG$1+AG$5))^($A1047-$A1046)*(1+2*(E1047/E1046-1))</f>
        <v>1068318099.9600258</v>
      </c>
      <c r="AK1047">
        <f t="shared" si="153"/>
        <v>9.6166935337930308</v>
      </c>
      <c r="AO1047">
        <f>AO1046*(1-AO$1+H1046)^($A1047-$A1046)*(2-E1047/E1046)</f>
        <v>9.4493086428017179</v>
      </c>
    </row>
    <row r="1048" spans="1:41" x14ac:dyDescent="0.25">
      <c r="A1048" s="1">
        <v>39583</v>
      </c>
      <c r="B1048" s="12">
        <v>16.3</v>
      </c>
      <c r="C1048" s="12">
        <v>19.28</v>
      </c>
      <c r="D1048">
        <v>53377.53</v>
      </c>
      <c r="E1048">
        <v>48208.72</v>
      </c>
      <c r="F1048">
        <v>115105.52</v>
      </c>
      <c r="G1048">
        <v>103975.98</v>
      </c>
      <c r="H1048">
        <f>(1/(1-91/360*VLOOKUP($A1048,Tbills!$B$4:$C$974,2,1)/100))^((1)/91)-1</f>
        <v>5.0115351955648535E-5</v>
      </c>
      <c r="I1048" s="2">
        <f t="shared" si="152"/>
        <v>34505.245224674167</v>
      </c>
      <c r="L1048">
        <f t="shared" si="146"/>
        <v>5585427852.7749271</v>
      </c>
      <c r="O1048">
        <f t="shared" si="147"/>
        <v>11081765.761086823</v>
      </c>
      <c r="R1048">
        <f t="shared" si="148"/>
        <v>15.51822237036578</v>
      </c>
      <c r="U1048" s="2">
        <f t="shared" si="149"/>
        <v>205.26843971351224</v>
      </c>
      <c r="X1048">
        <f t="shared" si="150"/>
        <v>24.377109182371065</v>
      </c>
      <c r="AB1048">
        <f t="shared" si="151"/>
        <v>29820.117079105079</v>
      </c>
      <c r="AE1048">
        <f>ROW()</f>
        <v>1048</v>
      </c>
      <c r="AF1048">
        <f t="shared" si="145"/>
        <v>0.8454356846473029</v>
      </c>
      <c r="AG1048">
        <f>AG1047*(1-(AG$1+AG$5))^($A1048-$A1047)*(1+2*(E1048/E1047-1))</f>
        <v>1013919262.9941024</v>
      </c>
      <c r="AK1048">
        <f t="shared" si="153"/>
        <v>9.8609218218875334</v>
      </c>
      <c r="AO1048">
        <f>AO1047*(1-AO$1+H1047)^($A1048-$A1047)*(2-E1048/E1047)</f>
        <v>9.6898644964116798</v>
      </c>
    </row>
    <row r="1049" spans="1:41" x14ac:dyDescent="0.25">
      <c r="A1049" s="1">
        <v>39584</v>
      </c>
      <c r="B1049" s="12">
        <v>16.47</v>
      </c>
      <c r="C1049" s="12">
        <v>19.57</v>
      </c>
      <c r="D1049">
        <v>53912.18</v>
      </c>
      <c r="E1049">
        <v>48689.18</v>
      </c>
      <c r="F1049">
        <v>117536.97</v>
      </c>
      <c r="G1049">
        <v>106167.12</v>
      </c>
      <c r="H1049">
        <f>(1/(1-91/360*VLOOKUP($A1049,Tbills!$B$4:$C$974,2,1)/100))^((1)/91)-1</f>
        <v>5.0115351955648535E-5</v>
      </c>
      <c r="I1049" s="2">
        <f t="shared" si="152"/>
        <v>34850.013327767003</v>
      </c>
      <c r="L1049">
        <f t="shared" si="146"/>
        <v>5696787327.7339115</v>
      </c>
      <c r="O1049">
        <f t="shared" si="147"/>
        <v>11247052.156401895</v>
      </c>
      <c r="R1049">
        <f t="shared" si="148"/>
        <v>15.440195140597924</v>
      </c>
      <c r="U1049" s="2">
        <f t="shared" si="149"/>
        <v>209.59934977378401</v>
      </c>
      <c r="X1049">
        <f t="shared" si="150"/>
        <v>23.863710963389199</v>
      </c>
      <c r="AB1049">
        <f t="shared" si="151"/>
        <v>30116.261683600369</v>
      </c>
      <c r="AE1049">
        <f>ROW()</f>
        <v>1049</v>
      </c>
      <c r="AF1049">
        <f t="shared" si="145"/>
        <v>0.84159427695452216</v>
      </c>
      <c r="AG1049">
        <f>AG1048*(1-(AG$1+AG$5))^($A1049-$A1048)*(1+2*(E1049/E1048-1))</f>
        <v>1034094353.4169126</v>
      </c>
      <c r="AK1049">
        <f t="shared" si="153"/>
        <v>9.7621907430732104</v>
      </c>
      <c r="AO1049">
        <f>AO1048*(1-AO$1+H1048)^($A1049-$A1048)*(2-E1049/E1048)</f>
        <v>9.5934188664977054</v>
      </c>
    </row>
    <row r="1050" spans="1:41" x14ac:dyDescent="0.25">
      <c r="A1050" s="1">
        <v>39587</v>
      </c>
      <c r="B1050" s="12">
        <v>17.010000000000002</v>
      </c>
      <c r="C1050" s="12">
        <v>19.84</v>
      </c>
      <c r="D1050">
        <v>52862.67</v>
      </c>
      <c r="E1050">
        <v>47734.03</v>
      </c>
      <c r="F1050">
        <v>117866.05</v>
      </c>
      <c r="G1050">
        <v>106448.4</v>
      </c>
      <c r="H1050">
        <f>(1/(1-91/360*VLOOKUP($A1050,Tbills!$B$4:$C$974,2,1)/100))^((1)/91)-1</f>
        <v>5.1650298179106713E-5</v>
      </c>
      <c r="I1050" s="2">
        <f t="shared" si="152"/>
        <v>34169.087475200213</v>
      </c>
      <c r="L1050">
        <f t="shared" si="146"/>
        <v>5473382037.8384018</v>
      </c>
      <c r="O1050">
        <f t="shared" si="147"/>
        <v>10914993.513543617</v>
      </c>
      <c r="R1050">
        <f t="shared" si="148"/>
        <v>15.589528183446173</v>
      </c>
      <c r="U1050" s="2">
        <f t="shared" si="149"/>
        <v>210.17081112936421</v>
      </c>
      <c r="X1050">
        <f t="shared" si="150"/>
        <v>23.801533306606363</v>
      </c>
      <c r="AB1050">
        <f t="shared" si="151"/>
        <v>29522.37398754897</v>
      </c>
      <c r="AE1050">
        <f>ROW()</f>
        <v>1050</v>
      </c>
      <c r="AF1050">
        <f t="shared" si="145"/>
        <v>0.85735887096774199</v>
      </c>
      <c r="AG1050">
        <f>AG1049*(1-(AG$1+AG$5))^($A1050-$A1049)*(1+2*(E1050/E1049-1))</f>
        <v>993421648.13704634</v>
      </c>
      <c r="AK1050">
        <f t="shared" si="153"/>
        <v>9.9523077912728652</v>
      </c>
      <c r="AO1050">
        <f>AO1049*(1-AO$1+H1049)^($A1050-$A1049)*(2-E1050/E1049)</f>
        <v>9.7820010680525122</v>
      </c>
    </row>
    <row r="1051" spans="1:41" x14ac:dyDescent="0.25">
      <c r="A1051" s="1">
        <v>39588</v>
      </c>
      <c r="B1051" s="12">
        <v>17.579999999999998</v>
      </c>
      <c r="C1051" s="12">
        <v>20.81</v>
      </c>
      <c r="D1051">
        <v>55683.64</v>
      </c>
      <c r="E1051">
        <v>50278.85</v>
      </c>
      <c r="F1051">
        <v>121139.03</v>
      </c>
      <c r="G1051">
        <v>109398.83</v>
      </c>
      <c r="H1051">
        <f>(1/(1-91/360*VLOOKUP($A1051,Tbills!$B$4:$C$974,2,1)/100))^((1)/91)-1</f>
        <v>5.1650298179106713E-5</v>
      </c>
      <c r="I1051" s="2">
        <f t="shared" si="152"/>
        <v>35991.613221399792</v>
      </c>
      <c r="L1051">
        <f t="shared" si="146"/>
        <v>6057020324.9817486</v>
      </c>
      <c r="O1051">
        <f t="shared" si="147"/>
        <v>11787454.503916144</v>
      </c>
      <c r="R1051">
        <f t="shared" si="148"/>
        <v>15.173283953685072</v>
      </c>
      <c r="U1051" s="2">
        <f t="shared" si="149"/>
        <v>216.00170186216599</v>
      </c>
      <c r="X1051">
        <f t="shared" si="150"/>
        <v>23.142165627318963</v>
      </c>
      <c r="AB1051">
        <f t="shared" si="151"/>
        <v>31095.201084392829</v>
      </c>
      <c r="AE1051">
        <f>ROW()</f>
        <v>1051</v>
      </c>
      <c r="AF1051">
        <f t="shared" si="145"/>
        <v>0.84478616049975974</v>
      </c>
      <c r="AG1051">
        <f>AG1050*(1-(AG$1+AG$5))^($A1051-$A1050)*(1+2*(E1051/E1050-1))</f>
        <v>1099308165.1969719</v>
      </c>
      <c r="AK1051">
        <f t="shared" si="153"/>
        <v>9.4212866609645598</v>
      </c>
      <c r="AO1051">
        <f>AO1050*(1-AO$1+H1050)^($A1051-$A1050)*(2-E1051/E1050)</f>
        <v>9.2606340292408476</v>
      </c>
    </row>
    <row r="1052" spans="1:41" x14ac:dyDescent="0.25">
      <c r="A1052" s="1">
        <v>39589</v>
      </c>
      <c r="B1052" s="12">
        <v>18.59</v>
      </c>
      <c r="C1052" s="12">
        <v>22.11</v>
      </c>
      <c r="D1052">
        <v>59216.89</v>
      </c>
      <c r="E1052">
        <v>53466.559999999998</v>
      </c>
      <c r="F1052">
        <v>127645.08</v>
      </c>
      <c r="G1052">
        <v>115268.7</v>
      </c>
      <c r="H1052">
        <f>(1/(1-91/360*VLOOKUP($A1052,Tbills!$B$4:$C$974,2,1)/100))^((1)/91)-1</f>
        <v>5.1650298179106713E-5</v>
      </c>
      <c r="I1052" s="2">
        <f t="shared" si="152"/>
        <v>38274.427319967719</v>
      </c>
      <c r="L1052">
        <f t="shared" si="146"/>
        <v>6825101935.8166895</v>
      </c>
      <c r="O1052">
        <f t="shared" si="147"/>
        <v>12908017.299964178</v>
      </c>
      <c r="R1052">
        <f t="shared" si="148"/>
        <v>14.691622016461206</v>
      </c>
      <c r="U1052" s="2">
        <f t="shared" si="149"/>
        <v>227.59701990046653</v>
      </c>
      <c r="X1052">
        <f t="shared" si="150"/>
        <v>21.900777849126815</v>
      </c>
      <c r="AB1052">
        <f t="shared" si="151"/>
        <v>33065.503079569629</v>
      </c>
      <c r="AE1052">
        <f>ROW()</f>
        <v>1052</v>
      </c>
      <c r="AF1052">
        <f t="shared" si="145"/>
        <v>0.84079601990049757</v>
      </c>
      <c r="AG1052">
        <f>AG1051*(1-(AG$1+AG$5))^($A1052-$A1051)*(1+2*(E1052/E1051-1))</f>
        <v>1238660049.6368856</v>
      </c>
      <c r="AK1052">
        <f t="shared" si="153"/>
        <v>8.8235603152366711</v>
      </c>
      <c r="AO1052">
        <f>AO1051*(1-AO$1+H1051)^($A1052-$A1051)*(2-E1052/E1051)</f>
        <v>8.6736313268508631</v>
      </c>
    </row>
    <row r="1053" spans="1:41" x14ac:dyDescent="0.25">
      <c r="A1053" s="1">
        <v>39590</v>
      </c>
      <c r="B1053" s="12">
        <v>18.05</v>
      </c>
      <c r="C1053" s="12">
        <v>21.52</v>
      </c>
      <c r="D1053">
        <v>58156.54</v>
      </c>
      <c r="E1053">
        <v>52506.42</v>
      </c>
      <c r="F1053">
        <v>126442.47</v>
      </c>
      <c r="G1053">
        <v>114176.74</v>
      </c>
      <c r="H1053">
        <f>(1/(1-91/360*VLOOKUP($A1053,Tbills!$B$4:$C$974,2,1)/100))^((1)/91)-1</f>
        <v>5.1650298179106713E-5</v>
      </c>
      <c r="I1053" s="2">
        <f t="shared" si="152"/>
        <v>37588.160875038207</v>
      </c>
      <c r="L1053">
        <f t="shared" si="146"/>
        <v>6580017168.7668333</v>
      </c>
      <c r="O1053">
        <f t="shared" si="147"/>
        <v>12559895.293472428</v>
      </c>
      <c r="R1053">
        <f t="shared" si="148"/>
        <v>14.822866270225868</v>
      </c>
      <c r="U1053" s="2">
        <f t="shared" si="149"/>
        <v>225.44721388744156</v>
      </c>
      <c r="X1053">
        <f t="shared" si="150"/>
        <v>22.108571837848686</v>
      </c>
      <c r="AB1053">
        <f t="shared" si="151"/>
        <v>32470.58836851428</v>
      </c>
      <c r="AE1053">
        <f>ROW()</f>
        <v>1053</v>
      </c>
      <c r="AF1053">
        <f t="shared" si="145"/>
        <v>0.83875464684014878</v>
      </c>
      <c r="AG1053">
        <f>AG1052*(1-(AG$1+AG$5))^($A1053-$A1052)*(1+2*(E1053/E1052-1))</f>
        <v>1194132671.7588019</v>
      </c>
      <c r="AK1053">
        <f t="shared" si="153"/>
        <v>8.9815934107967106</v>
      </c>
      <c r="AO1053">
        <f>AO1052*(1-AO$1+H1052)^($A1053-$A1052)*(2-E1053/E1052)</f>
        <v>8.829519847071591</v>
      </c>
    </row>
    <row r="1054" spans="1:41" x14ac:dyDescent="0.25">
      <c r="A1054" s="1">
        <v>39591</v>
      </c>
      <c r="B1054" s="12">
        <v>19.55</v>
      </c>
      <c r="C1054" s="12">
        <v>22.51</v>
      </c>
      <c r="D1054">
        <v>59504.65</v>
      </c>
      <c r="E1054">
        <v>53720.84</v>
      </c>
      <c r="F1054">
        <v>129271.13</v>
      </c>
      <c r="G1054">
        <v>116725.1</v>
      </c>
      <c r="H1054">
        <f>(1/(1-91/360*VLOOKUP($A1054,Tbills!$B$4:$C$974,2,1)/100))^((1)/91)-1</f>
        <v>5.1650298179106713E-5</v>
      </c>
      <c r="I1054" s="2">
        <f t="shared" si="152"/>
        <v>38458.543424751799</v>
      </c>
      <c r="L1054">
        <f t="shared" si="146"/>
        <v>6884439723.9656134</v>
      </c>
      <c r="O1054">
        <f t="shared" si="147"/>
        <v>12995203.730945472</v>
      </c>
      <c r="R1054">
        <f t="shared" si="148"/>
        <v>14.650785047025156</v>
      </c>
      <c r="U1054" s="2">
        <f t="shared" si="149"/>
        <v>230.48510096761783</v>
      </c>
      <c r="X1054">
        <f t="shared" si="150"/>
        <v>21.615438033144656</v>
      </c>
      <c r="AB1054">
        <f t="shared" si="151"/>
        <v>33220.441723643766</v>
      </c>
      <c r="AE1054">
        <f>ROW()</f>
        <v>1054</v>
      </c>
      <c r="AF1054">
        <f t="shared" si="145"/>
        <v>0.86850288760550864</v>
      </c>
      <c r="AG1054">
        <f>AG1053*(1-(AG$1+AG$5))^($A1054-$A1053)*(1+2*(E1054/E1053-1))</f>
        <v>1249328713.8564191</v>
      </c>
      <c r="AK1054">
        <f t="shared" si="153"/>
        <v>8.7734496603782102</v>
      </c>
      <c r="AO1054">
        <f>AO1053*(1-AO$1+H1053)^($A1054-$A1053)*(2-E1054/E1053)</f>
        <v>8.6254285301035019</v>
      </c>
    </row>
    <row r="1055" spans="1:41" x14ac:dyDescent="0.25">
      <c r="A1055" s="1">
        <v>39595</v>
      </c>
      <c r="B1055" s="12">
        <v>19.64</v>
      </c>
      <c r="C1055" s="12">
        <v>22.16</v>
      </c>
      <c r="D1055">
        <v>57728.19</v>
      </c>
      <c r="E1055">
        <v>52105.95</v>
      </c>
      <c r="F1055">
        <v>126804.43</v>
      </c>
      <c r="G1055">
        <v>114473.69</v>
      </c>
      <c r="H1055">
        <f>(1/(1-91/360*VLOOKUP($A1055,Tbills!$B$4:$C$974,2,1)/100))^((1)/91)-1</f>
        <v>5.2068957496098633E-5</v>
      </c>
      <c r="I1055" s="2">
        <f t="shared" si="152"/>
        <v>37306.757874888957</v>
      </c>
      <c r="L1055">
        <f t="shared" si="146"/>
        <v>6470714201.7931337</v>
      </c>
      <c r="O1055">
        <f t="shared" si="147"/>
        <v>12407562.30596933</v>
      </c>
      <c r="R1055">
        <f t="shared" si="148"/>
        <v>14.868303193035496</v>
      </c>
      <c r="U1055" s="2">
        <f t="shared" si="149"/>
        <v>226.06502602852308</v>
      </c>
      <c r="X1055">
        <f t="shared" si="150"/>
        <v>22.033688871155949</v>
      </c>
      <c r="AB1055">
        <f t="shared" si="151"/>
        <v>32217.316128894821</v>
      </c>
      <c r="AE1055">
        <f>ROW()</f>
        <v>1055</v>
      </c>
      <c r="AF1055">
        <f t="shared" si="145"/>
        <v>0.88628158844765348</v>
      </c>
      <c r="AG1055">
        <f>AG1054*(1-(AG$1+AG$5))^($A1055-$A1054)*(1+2*(E1055/E1054-1))</f>
        <v>1174058868.9934101</v>
      </c>
      <c r="AK1055">
        <f t="shared" si="153"/>
        <v>9.0355028202909704</v>
      </c>
      <c r="AO1055">
        <f>AO1054*(1-AO$1+H1054)^($A1055-$A1054)*(2-E1055/E1054)</f>
        <v>8.8852367361572604</v>
      </c>
    </row>
    <row r="1056" spans="1:41" x14ac:dyDescent="0.25">
      <c r="A1056" s="1">
        <v>39596</v>
      </c>
      <c r="B1056" s="12">
        <v>19.07</v>
      </c>
      <c r="C1056" s="12">
        <v>21.66</v>
      </c>
      <c r="D1056">
        <v>57149.97</v>
      </c>
      <c r="E1056">
        <v>51581.33</v>
      </c>
      <c r="F1056">
        <v>126018.89</v>
      </c>
      <c r="G1056">
        <v>113758.57</v>
      </c>
      <c r="H1056">
        <f>(1/(1-91/360*VLOOKUP($A1056,Tbills!$B$4:$C$974,2,1)/100))^((1)/91)-1</f>
        <v>5.2068957496098633E-5</v>
      </c>
      <c r="I1056" s="2">
        <f t="shared" si="152"/>
        <v>36932.183490263284</v>
      </c>
      <c r="L1056">
        <f t="shared" si="146"/>
        <v>6340459122.3125801</v>
      </c>
      <c r="O1056">
        <f t="shared" si="147"/>
        <v>12219765.319178002</v>
      </c>
      <c r="R1056">
        <f t="shared" si="148"/>
        <v>14.942477186526634</v>
      </c>
      <c r="U1056" s="2">
        <f t="shared" si="149"/>
        <v>224.65909903720313</v>
      </c>
      <c r="X1056">
        <f t="shared" si="150"/>
        <v>22.171668278351152</v>
      </c>
      <c r="AB1056">
        <f t="shared" si="151"/>
        <v>31891.829547871737</v>
      </c>
      <c r="AE1056">
        <f>ROW()</f>
        <v>1056</v>
      </c>
      <c r="AF1056">
        <f t="shared" si="145"/>
        <v>0.88042474607571564</v>
      </c>
      <c r="AG1056">
        <f>AG1055*(1-(AG$1+AG$5))^($A1056-$A1055)*(1+2*(E1056/E1055-1))</f>
        <v>1150378472.7173247</v>
      </c>
      <c r="AK1056">
        <f t="shared" si="153"/>
        <v>9.1260501931070923</v>
      </c>
      <c r="AO1056">
        <f>AO1055*(1-AO$1+H1055)^($A1056-$A1055)*(2-E1056/E1055)</f>
        <v>8.9748316111290567</v>
      </c>
    </row>
    <row r="1057" spans="1:41" x14ac:dyDescent="0.25">
      <c r="A1057" s="1">
        <v>39597</v>
      </c>
      <c r="B1057" s="12">
        <v>18.14</v>
      </c>
      <c r="C1057" s="12">
        <v>20.8</v>
      </c>
      <c r="D1057">
        <v>53717.36</v>
      </c>
      <c r="E1057">
        <v>48480.51</v>
      </c>
      <c r="F1057">
        <v>123259.75</v>
      </c>
      <c r="G1057">
        <v>111261.94</v>
      </c>
      <c r="H1057">
        <f>(1/(1-91/360*VLOOKUP($A1057,Tbills!$B$4:$C$974,2,1)/100))^((1)/91)-1</f>
        <v>5.2068957496098633E-5</v>
      </c>
      <c r="I1057" s="2">
        <f t="shared" si="152"/>
        <v>34713.071968354641</v>
      </c>
      <c r="L1057">
        <f t="shared" si="146"/>
        <v>5578181955.438221</v>
      </c>
      <c r="O1057">
        <f t="shared" si="147"/>
        <v>11117500.907597655</v>
      </c>
      <c r="R1057">
        <f t="shared" si="148"/>
        <v>15.390916118383904</v>
      </c>
      <c r="U1057" s="2">
        <f t="shared" si="149"/>
        <v>219.73490773484406</v>
      </c>
      <c r="X1057">
        <f t="shared" si="150"/>
        <v>22.658605911285751</v>
      </c>
      <c r="AB1057">
        <f t="shared" si="151"/>
        <v>29973.601986741331</v>
      </c>
      <c r="AE1057">
        <f>ROW()</f>
        <v>1057</v>
      </c>
      <c r="AF1057">
        <f t="shared" si="145"/>
        <v>0.87211538461538463</v>
      </c>
      <c r="AG1057">
        <f>AG1056*(1-(AG$1+AG$5))^($A1057-$A1056)*(1+2*(E1057/E1056-1))</f>
        <v>1012033991.3184701</v>
      </c>
      <c r="AK1057">
        <f t="shared" si="153"/>
        <v>9.6742135764740311</v>
      </c>
      <c r="AO1057">
        <f>AO1056*(1-AO$1+H1056)^($A1057-$A1056)*(2-E1057/E1056)</f>
        <v>9.5144985675127476</v>
      </c>
    </row>
    <row r="1058" spans="1:41" x14ac:dyDescent="0.25">
      <c r="A1058" s="1">
        <v>39598</v>
      </c>
      <c r="B1058" s="12">
        <v>17.829999999999998</v>
      </c>
      <c r="C1058" s="12">
        <v>20.53</v>
      </c>
      <c r="D1058">
        <v>52422.54</v>
      </c>
      <c r="E1058">
        <v>47309.4</v>
      </c>
      <c r="F1058">
        <v>122942.81</v>
      </c>
      <c r="G1058">
        <v>110970.06</v>
      </c>
      <c r="H1058">
        <f>(1/(1-91/360*VLOOKUP($A1058,Tbills!$B$4:$C$974,2,1)/100))^((1)/91)-1</f>
        <v>5.2068957496098633E-5</v>
      </c>
      <c r="I1058" s="2">
        <f t="shared" si="152"/>
        <v>33875.511228789976</v>
      </c>
      <c r="L1058">
        <f t="shared" si="146"/>
        <v>5308721858.9668427</v>
      </c>
      <c r="O1058">
        <f t="shared" si="147"/>
        <v>10714303.219170237</v>
      </c>
      <c r="R1058">
        <f t="shared" si="148"/>
        <v>15.576105795418131</v>
      </c>
      <c r="U1058" s="2">
        <f t="shared" si="149"/>
        <v>219.16455529329502</v>
      </c>
      <c r="X1058">
        <f t="shared" si="150"/>
        <v>22.718390215156038</v>
      </c>
      <c r="AB1058">
        <f t="shared" si="151"/>
        <v>29248.530720105216</v>
      </c>
      <c r="AE1058">
        <f>ROW()</f>
        <v>1058</v>
      </c>
      <c r="AF1058">
        <f t="shared" si="145"/>
        <v>0.86848514369215768</v>
      </c>
      <c r="AG1058">
        <f>AG1057*(1-(AG$1+AG$5))^($A1058-$A1057)*(1+2*(E1058/E1057-1))</f>
        <v>963107530.71128058</v>
      </c>
      <c r="AK1058">
        <f t="shared" si="153"/>
        <v>9.9074453688792321</v>
      </c>
      <c r="AO1058">
        <f>AO1057*(1-AO$1+H1057)^($A1058-$A1057)*(2-E1058/E1057)</f>
        <v>9.7444806699908995</v>
      </c>
    </row>
    <row r="1059" spans="1:41" x14ac:dyDescent="0.25">
      <c r="A1059" s="1">
        <v>39601</v>
      </c>
      <c r="B1059" s="12">
        <v>19.829999999999998</v>
      </c>
      <c r="C1059" s="12">
        <v>21.72</v>
      </c>
      <c r="D1059">
        <v>55471.63</v>
      </c>
      <c r="E1059">
        <v>50053.7</v>
      </c>
      <c r="F1059">
        <v>125896.52</v>
      </c>
      <c r="G1059">
        <v>113618.79</v>
      </c>
      <c r="H1059">
        <f>(1/(1-91/360*VLOOKUP($A1059,Tbills!$B$4:$C$974,2,1)/100))^((1)/91)-1</f>
        <v>5.0673489141006556E-5</v>
      </c>
      <c r="I1059" s="2">
        <f t="shared" si="152"/>
        <v>35843.214935068791</v>
      </c>
      <c r="L1059">
        <f t="shared" si="146"/>
        <v>5924710408.8930626</v>
      </c>
      <c r="O1059">
        <f t="shared" si="147"/>
        <v>11645390.747687064</v>
      </c>
      <c r="R1059">
        <f t="shared" si="148"/>
        <v>15.122289303882219</v>
      </c>
      <c r="U1059" s="2">
        <f t="shared" si="149"/>
        <v>224.41358295194004</v>
      </c>
      <c r="X1059">
        <f t="shared" si="150"/>
        <v>22.17703849834859</v>
      </c>
      <c r="AB1059">
        <f t="shared" si="151"/>
        <v>30941.928253544997</v>
      </c>
      <c r="AE1059">
        <f>ROW()</f>
        <v>1059</v>
      </c>
      <c r="AF1059">
        <f t="shared" si="145"/>
        <v>0.91298342541436461</v>
      </c>
      <c r="AG1059">
        <f>AG1058*(1-(AG$1+AG$5))^($A1059-$A1058)*(1+2*(E1059/E1058-1))</f>
        <v>1074733791.5592713</v>
      </c>
      <c r="AK1059">
        <f t="shared" si="153"/>
        <v>9.3314352700934116</v>
      </c>
      <c r="AO1059">
        <f>AO1058*(1-AO$1+H1058)^($A1059-$A1058)*(2-E1059/E1058)</f>
        <v>9.179643059418586</v>
      </c>
    </row>
    <row r="1060" spans="1:41" x14ac:dyDescent="0.25">
      <c r="A1060" s="1">
        <v>39602</v>
      </c>
      <c r="B1060" s="12">
        <v>20.239999999999998</v>
      </c>
      <c r="C1060" s="12">
        <v>22.11</v>
      </c>
      <c r="D1060">
        <v>56527.13</v>
      </c>
      <c r="E1060">
        <v>51003.58</v>
      </c>
      <c r="F1060">
        <v>127731.36</v>
      </c>
      <c r="G1060">
        <v>115268.93</v>
      </c>
      <c r="H1060">
        <f>(1/(1-91/360*VLOOKUP($A1060,Tbills!$B$4:$C$974,2,1)/100))^((1)/91)-1</f>
        <v>5.0673489141006556E-5</v>
      </c>
      <c r="I1060" s="2">
        <f t="shared" si="152"/>
        <v>36524.339853998259</v>
      </c>
      <c r="L1060">
        <f t="shared" si="146"/>
        <v>6149613082.4239988</v>
      </c>
      <c r="O1060">
        <f t="shared" si="147"/>
        <v>11976482.829555977</v>
      </c>
      <c r="R1060">
        <f t="shared" si="148"/>
        <v>14.978122686131949</v>
      </c>
      <c r="U1060" s="2">
        <f t="shared" si="149"/>
        <v>227.67867774749729</v>
      </c>
      <c r="X1060">
        <f t="shared" si="150"/>
        <v>21.855249899832543</v>
      </c>
      <c r="AB1060">
        <f t="shared" si="151"/>
        <v>31528.020722039895</v>
      </c>
      <c r="AE1060">
        <f>ROW()</f>
        <v>1060</v>
      </c>
      <c r="AF1060">
        <f t="shared" si="145"/>
        <v>0.91542288557213924</v>
      </c>
      <c r="AG1060">
        <f>AG1059*(1-(AG$1+AG$5))^($A1060-$A1059)*(1+2*(E1060/E1059-1))</f>
        <v>1115487115.8181076</v>
      </c>
      <c r="AK1060">
        <f t="shared" si="153"/>
        <v>9.153924217345244</v>
      </c>
      <c r="AO1060">
        <f>AO1059*(1-AO$1+H1059)^($A1060-$A1059)*(2-E1060/E1059)</f>
        <v>9.0055622267616684</v>
      </c>
    </row>
    <row r="1061" spans="1:41" x14ac:dyDescent="0.25">
      <c r="A1061" s="1">
        <v>39603</v>
      </c>
      <c r="B1061" s="12">
        <v>20.8</v>
      </c>
      <c r="C1061" s="12">
        <v>22.59</v>
      </c>
      <c r="D1061">
        <v>56730.86</v>
      </c>
      <c r="E1061">
        <v>51184.81</v>
      </c>
      <c r="F1061">
        <v>128519.26</v>
      </c>
      <c r="G1061">
        <v>115974.12</v>
      </c>
      <c r="H1061">
        <f>(1/(1-91/360*VLOOKUP($A1061,Tbills!$B$4:$C$974,2,1)/100))^((1)/91)-1</f>
        <v>5.0673489141006556E-5</v>
      </c>
      <c r="I1061" s="2">
        <f t="shared" si="152"/>
        <v>36655.083792771111</v>
      </c>
      <c r="L1061">
        <f t="shared" si="146"/>
        <v>6193349541.7021303</v>
      </c>
      <c r="O1061">
        <f t="shared" si="147"/>
        <v>12039910.782484096</v>
      </c>
      <c r="R1061">
        <f t="shared" si="148"/>
        <v>14.95083606408544</v>
      </c>
      <c r="U1061" s="2">
        <f t="shared" si="149"/>
        <v>229.07750839080305</v>
      </c>
      <c r="X1061">
        <f t="shared" si="150"/>
        <v>21.721841587342983</v>
      </c>
      <c r="AB1061">
        <f t="shared" si="151"/>
        <v>31638.945475748074</v>
      </c>
      <c r="AE1061">
        <f>ROW()</f>
        <v>1061</v>
      </c>
      <c r="AF1061">
        <f t="shared" si="145"/>
        <v>0.92076139884904828</v>
      </c>
      <c r="AG1061">
        <f>AG1060*(1-(AG$1+AG$5))^($A1061-$A1060)*(1+2*(E1061/E1060-1))</f>
        <v>1123376534.3773389</v>
      </c>
      <c r="AK1061">
        <f t="shared" si="153"/>
        <v>9.1209729294109643</v>
      </c>
      <c r="AO1061">
        <f>AO1060*(1-AO$1+H1060)^($A1061-$A1060)*(2-E1061/E1060)</f>
        <v>8.9736857655846176</v>
      </c>
    </row>
    <row r="1062" spans="1:41" x14ac:dyDescent="0.25">
      <c r="A1062" s="1">
        <v>39604</v>
      </c>
      <c r="B1062" s="12">
        <v>18.63</v>
      </c>
      <c r="C1062" s="12">
        <v>21.08</v>
      </c>
      <c r="D1062">
        <v>53765.63</v>
      </c>
      <c r="E1062">
        <v>48506.87</v>
      </c>
      <c r="F1062">
        <v>124932.72</v>
      </c>
      <c r="G1062">
        <v>112731.79</v>
      </c>
      <c r="H1062">
        <f>(1/(1-91/360*VLOOKUP($A1062,Tbills!$B$4:$C$974,2,1)/100))^((1)/91)-1</f>
        <v>5.0673489141006556E-5</v>
      </c>
      <c r="I1062" s="2">
        <f t="shared" si="152"/>
        <v>34738.334974931728</v>
      </c>
      <c r="L1062">
        <f t="shared" si="146"/>
        <v>5545319688.0568056</v>
      </c>
      <c r="O1062">
        <f t="shared" si="147"/>
        <v>11094662.077202208</v>
      </c>
      <c r="R1062">
        <f t="shared" si="148"/>
        <v>15.341249201457229</v>
      </c>
      <c r="U1062" s="2">
        <f t="shared" si="149"/>
        <v>222.67929627201465</v>
      </c>
      <c r="X1062">
        <f t="shared" si="150"/>
        <v>22.329432513550142</v>
      </c>
      <c r="AB1062">
        <f t="shared" si="151"/>
        <v>29982.580917034706</v>
      </c>
      <c r="AE1062">
        <f>ROW()</f>
        <v>1062</v>
      </c>
      <c r="AF1062">
        <f t="shared" si="145"/>
        <v>0.88377609108159394</v>
      </c>
      <c r="AG1062">
        <f>AG1061*(1-(AG$1+AG$5))^($A1062-$A1061)*(1+2*(E1062/E1061-1))</f>
        <v>1005794681.0035033</v>
      </c>
      <c r="AK1062">
        <f t="shared" si="153"/>
        <v>9.5977264170267684</v>
      </c>
      <c r="AO1062">
        <f>AO1061*(1-AO$1+H1061)^($A1062-$A1061)*(2-E1062/E1061)</f>
        <v>9.4433096193337267</v>
      </c>
    </row>
    <row r="1063" spans="1:41" x14ac:dyDescent="0.25">
      <c r="A1063" s="1">
        <v>39605</v>
      </c>
      <c r="B1063" s="12">
        <v>23.56</v>
      </c>
      <c r="C1063" s="12">
        <v>24.2</v>
      </c>
      <c r="D1063">
        <v>59705.52</v>
      </c>
      <c r="E1063">
        <v>53863.33</v>
      </c>
      <c r="F1063">
        <v>130995.76</v>
      </c>
      <c r="G1063">
        <v>118197</v>
      </c>
      <c r="H1063">
        <f>(1/(1-91/360*VLOOKUP($A1063,Tbills!$B$4:$C$974,2,1)/100))^((1)/91)-1</f>
        <v>5.0673489141006556E-5</v>
      </c>
      <c r="I1063" s="2">
        <f t="shared" si="152"/>
        <v>38575.197210377053</v>
      </c>
      <c r="L1063">
        <f t="shared" si="146"/>
        <v>6770060881.3530283</v>
      </c>
      <c r="O1063">
        <f t="shared" si="147"/>
        <v>12931948.856872858</v>
      </c>
      <c r="R1063">
        <f t="shared" si="148"/>
        <v>14.493551207309741</v>
      </c>
      <c r="U1063" s="2">
        <f t="shared" si="149"/>
        <v>233.48032750635861</v>
      </c>
      <c r="X1063">
        <f t="shared" si="150"/>
        <v>21.247197819239116</v>
      </c>
      <c r="AB1063">
        <f t="shared" si="151"/>
        <v>33292.301574941579</v>
      </c>
      <c r="AE1063">
        <f>ROW()</f>
        <v>1063</v>
      </c>
      <c r="AF1063">
        <f t="shared" si="145"/>
        <v>0.97355371900826448</v>
      </c>
      <c r="AG1063">
        <f>AG1062*(1-(AG$1+AG$5))^($A1063-$A1062)*(1+2*(E1063/E1062-1))</f>
        <v>1227886742.6888099</v>
      </c>
      <c r="AK1063">
        <f t="shared" si="153"/>
        <v>8.5374822366125613</v>
      </c>
      <c r="AO1063">
        <f>AO1062*(1-AO$1+H1062)^($A1063-$A1062)*(2-E1063/E1062)</f>
        <v>8.4006298308502263</v>
      </c>
    </row>
    <row r="1064" spans="1:41" x14ac:dyDescent="0.25">
      <c r="A1064" s="1">
        <v>39608</v>
      </c>
      <c r="B1064" s="12">
        <v>23.12</v>
      </c>
      <c r="C1064" s="12">
        <v>23.85</v>
      </c>
      <c r="D1064">
        <v>58638.1</v>
      </c>
      <c r="E1064">
        <v>52892.17</v>
      </c>
      <c r="F1064">
        <v>131094.10999999999</v>
      </c>
      <c r="G1064">
        <v>118267.77</v>
      </c>
      <c r="H1064">
        <f>(1/(1-91/360*VLOOKUP($A1064,Tbills!$B$4:$C$974,2,1)/100))^((1)/91)-1</f>
        <v>5.1510748656502514E-5</v>
      </c>
      <c r="I1064" s="2">
        <f t="shared" si="152"/>
        <v>37882.775503217206</v>
      </c>
      <c r="L1064">
        <f t="shared" si="146"/>
        <v>6526054884.2507191</v>
      </c>
      <c r="O1064">
        <f t="shared" si="147"/>
        <v>12580930.835721368</v>
      </c>
      <c r="R1064">
        <f t="shared" si="148"/>
        <v>14.622227937370289</v>
      </c>
      <c r="U1064" s="2">
        <f t="shared" si="149"/>
        <v>233.63853000288864</v>
      </c>
      <c r="X1064">
        <f t="shared" si="150"/>
        <v>21.235401411638378</v>
      </c>
      <c r="AB1064">
        <f t="shared" si="151"/>
        <v>32688.619498524808</v>
      </c>
      <c r="AE1064">
        <f>ROW()</f>
        <v>1064</v>
      </c>
      <c r="AF1064">
        <f t="shared" si="145"/>
        <v>0.96939203354297687</v>
      </c>
      <c r="AG1064">
        <f>AG1063*(1-(AG$1+AG$5))^($A1064-$A1063)*(1+2*(E1064/E1063-1))</f>
        <v>1183489303.1082008</v>
      </c>
      <c r="AK1064">
        <f t="shared" si="153"/>
        <v>8.6901993405778182</v>
      </c>
      <c r="AO1064">
        <f>AO1063*(1-AO$1+H1063)^($A1064-$A1063)*(2-E1064/E1063)</f>
        <v>8.5524450026666887</v>
      </c>
    </row>
    <row r="1065" spans="1:41" x14ac:dyDescent="0.25">
      <c r="A1065" s="1">
        <v>39609</v>
      </c>
      <c r="B1065" s="12">
        <v>23.18</v>
      </c>
      <c r="C1065" s="12">
        <v>23.84</v>
      </c>
      <c r="D1065">
        <v>58726.26</v>
      </c>
      <c r="E1065">
        <v>52968.97</v>
      </c>
      <c r="F1065">
        <v>130692.41</v>
      </c>
      <c r="G1065">
        <v>117899.28</v>
      </c>
      <c r="H1065">
        <f>(1/(1-91/360*VLOOKUP($A1065,Tbills!$B$4:$C$974,2,1)/100))^((1)/91)-1</f>
        <v>5.1510748656502514E-5</v>
      </c>
      <c r="I1065" s="2">
        <f t="shared" si="152"/>
        <v>37938.80561067535</v>
      </c>
      <c r="L1065">
        <f t="shared" si="146"/>
        <v>6545047956.1143303</v>
      </c>
      <c r="O1065">
        <f t="shared" si="147"/>
        <v>12607907.422625124</v>
      </c>
      <c r="R1065">
        <f t="shared" si="148"/>
        <v>14.610951596283101</v>
      </c>
      <c r="U1065" s="2">
        <f t="shared" si="149"/>
        <v>232.91693279112326</v>
      </c>
      <c r="X1065">
        <f t="shared" si="150"/>
        <v>21.301874503510241</v>
      </c>
      <c r="AB1065">
        <f t="shared" si="151"/>
        <v>32734.942381187597</v>
      </c>
      <c r="AE1065">
        <f>ROW()</f>
        <v>1065</v>
      </c>
      <c r="AF1065">
        <f t="shared" si="145"/>
        <v>0.97231543624161076</v>
      </c>
      <c r="AG1065">
        <f>AG1064*(1-(AG$1+AG$5))^($A1065-$A1064)*(1+2*(E1065/E1064-1))</f>
        <v>1186886183.7285273</v>
      </c>
      <c r="AK1065">
        <f t="shared" si="153"/>
        <v>8.6771769163116765</v>
      </c>
      <c r="AO1065">
        <f>AO1064*(1-AO$1+H1064)^($A1065-$A1064)*(2-E1065/E1064)</f>
        <v>8.5401507996605108</v>
      </c>
    </row>
    <row r="1066" spans="1:41" x14ac:dyDescent="0.25">
      <c r="A1066" s="1">
        <v>39610</v>
      </c>
      <c r="B1066" s="12">
        <v>24.12</v>
      </c>
      <c r="C1066" s="12">
        <v>24.32</v>
      </c>
      <c r="D1066">
        <v>60491.68</v>
      </c>
      <c r="E1066">
        <v>54558.59</v>
      </c>
      <c r="F1066">
        <v>131831.29999999999</v>
      </c>
      <c r="G1066">
        <v>118920.61</v>
      </c>
      <c r="H1066">
        <f>(1/(1-91/360*VLOOKUP($A1066,Tbills!$B$4:$C$974,2,1)/100))^((1)/91)-1</f>
        <v>5.1510748656502514E-5</v>
      </c>
      <c r="I1066" s="2">
        <f t="shared" si="152"/>
        <v>39078.363388813617</v>
      </c>
      <c r="L1066">
        <f t="shared" si="146"/>
        <v>6937930721.3365345</v>
      </c>
      <c r="O1066">
        <f t="shared" si="147"/>
        <v>13175015.953156387</v>
      </c>
      <c r="R1066">
        <f t="shared" si="148"/>
        <v>14.391060758046754</v>
      </c>
      <c r="U1066" s="2">
        <f t="shared" si="149"/>
        <v>234.94090687066299</v>
      </c>
      <c r="X1066">
        <f t="shared" si="150"/>
        <v>21.117648767032883</v>
      </c>
      <c r="AB1066">
        <f t="shared" si="151"/>
        <v>33716.155554235207</v>
      </c>
      <c r="AE1066">
        <f>ROW()</f>
        <v>1066</v>
      </c>
      <c r="AF1066">
        <f t="shared" si="145"/>
        <v>0.99177631578947367</v>
      </c>
      <c r="AG1066">
        <f>AG1065*(1-(AG$1+AG$5))^($A1066-$A1065)*(1+2*(E1066/E1065-1))</f>
        <v>1258081645.9458935</v>
      </c>
      <c r="AK1066">
        <f t="shared" si="153"/>
        <v>8.4163793484531393</v>
      </c>
      <c r="AO1066">
        <f>AO1065*(1-AO$1+H1065)^($A1066-$A1065)*(2-E1066/E1065)</f>
        <v>8.2839777728914665</v>
      </c>
    </row>
    <row r="1067" spans="1:41" x14ac:dyDescent="0.25">
      <c r="A1067" s="1">
        <v>39611</v>
      </c>
      <c r="B1067" s="12">
        <v>23.33</v>
      </c>
      <c r="C1067" s="12">
        <v>23.7</v>
      </c>
      <c r="D1067">
        <v>59678.51</v>
      </c>
      <c r="E1067">
        <v>53822.36</v>
      </c>
      <c r="F1067">
        <v>131422.68</v>
      </c>
      <c r="G1067">
        <v>118545.88</v>
      </c>
      <c r="H1067">
        <f>(1/(1-91/360*VLOOKUP($A1067,Tbills!$B$4:$C$974,2,1)/100))^((1)/91)-1</f>
        <v>5.1510748656502514E-5</v>
      </c>
      <c r="I1067" s="2">
        <f t="shared" si="152"/>
        <v>38552.105586091573</v>
      </c>
      <c r="L1067">
        <f t="shared" si="146"/>
        <v>6750728244.3383446</v>
      </c>
      <c r="O1067">
        <f t="shared" si="147"/>
        <v>12907899.526431823</v>
      </c>
      <c r="R1067">
        <f t="shared" si="148"/>
        <v>14.487504461949037</v>
      </c>
      <c r="U1067" s="2">
        <f t="shared" si="149"/>
        <v>234.20698075480178</v>
      </c>
      <c r="X1067">
        <f t="shared" si="150"/>
        <v>21.184500148376976</v>
      </c>
      <c r="AB1067">
        <f t="shared" si="151"/>
        <v>33260.019972532173</v>
      </c>
      <c r="AE1067">
        <f>ROW()</f>
        <v>1067</v>
      </c>
      <c r="AF1067">
        <f t="shared" si="145"/>
        <v>0.98438818565400843</v>
      </c>
      <c r="AG1067">
        <f>AG1066*(1-(AG$1+AG$5))^($A1067-$A1066)*(1+2*(E1067/E1066-1))</f>
        <v>1224086531.3321803</v>
      </c>
      <c r="AK1067">
        <f t="shared" si="153"/>
        <v>8.5295552137613946</v>
      </c>
      <c r="AO1067">
        <f>AO1066*(1-AO$1+H1066)^($A1067-$A1066)*(2-E1067/E1066)</f>
        <v>8.3958862008668529</v>
      </c>
    </row>
    <row r="1068" spans="1:41" x14ac:dyDescent="0.25">
      <c r="A1068" s="1">
        <v>39612</v>
      </c>
      <c r="B1068" s="12">
        <v>21.22</v>
      </c>
      <c r="C1068" s="12">
        <v>22.6</v>
      </c>
      <c r="D1068">
        <v>57328.24</v>
      </c>
      <c r="E1068">
        <v>51699.95</v>
      </c>
      <c r="F1068">
        <v>127984.09</v>
      </c>
      <c r="G1068">
        <v>115438.1</v>
      </c>
      <c r="H1068">
        <f>(1/(1-91/360*VLOOKUP($A1068,Tbills!$B$4:$C$974,2,1)/100))^((1)/91)-1</f>
        <v>5.1510748656502514E-5</v>
      </c>
      <c r="I1068" s="2">
        <f t="shared" si="152"/>
        <v>37032.936493239999</v>
      </c>
      <c r="L1068">
        <f t="shared" si="146"/>
        <v>6218356271.2352695</v>
      </c>
      <c r="O1068">
        <f t="shared" si="147"/>
        <v>12143982.646573655</v>
      </c>
      <c r="R1068">
        <f t="shared" si="148"/>
        <v>14.77248394120882</v>
      </c>
      <c r="U1068" s="2">
        <f t="shared" si="149"/>
        <v>228.07354417034043</v>
      </c>
      <c r="X1068">
        <f t="shared" si="150"/>
        <v>21.740185406014533</v>
      </c>
      <c r="AB1068">
        <f t="shared" si="151"/>
        <v>31947.34340363754</v>
      </c>
      <c r="AE1068">
        <f>ROW()</f>
        <v>1068</v>
      </c>
      <c r="AF1068">
        <f t="shared" si="145"/>
        <v>0.93893805309734502</v>
      </c>
      <c r="AG1068">
        <f>AG1067*(1-(AG$1+AG$5))^($A1068-$A1067)*(1+2*(E1068/E1067-1))</f>
        <v>1127508230.6890714</v>
      </c>
      <c r="AK1068">
        <f t="shared" si="153"/>
        <v>8.8654934422746781</v>
      </c>
      <c r="AO1068">
        <f>AO1067*(1-AO$1+H1067)^($A1068-$A1067)*(2-E1068/E1067)</f>
        <v>8.7270930645289582</v>
      </c>
    </row>
    <row r="1069" spans="1:41" x14ac:dyDescent="0.25">
      <c r="A1069" s="1">
        <v>39615</v>
      </c>
      <c r="B1069" s="12">
        <v>20.95</v>
      </c>
      <c r="C1069" s="12">
        <v>22.43</v>
      </c>
      <c r="D1069">
        <v>56552.9</v>
      </c>
      <c r="E1069">
        <v>50992.74</v>
      </c>
      <c r="F1069">
        <v>126175.08</v>
      </c>
      <c r="G1069">
        <v>113788.58</v>
      </c>
      <c r="H1069">
        <f>(1/(1-91/360*VLOOKUP($A1069,Tbills!$B$4:$C$974,2,1)/100))^((1)/91)-1</f>
        <v>5.7094127416279505E-5</v>
      </c>
      <c r="I1069" s="2">
        <f t="shared" si="152"/>
        <v>36529.409537166859</v>
      </c>
      <c r="L1069">
        <f t="shared" si="146"/>
        <v>6048448663.1733246</v>
      </c>
      <c r="O1069">
        <f t="shared" si="147"/>
        <v>11893601.614029318</v>
      </c>
      <c r="R1069">
        <f t="shared" si="148"/>
        <v>14.871504254387226</v>
      </c>
      <c r="U1069" s="2">
        <f t="shared" si="149"/>
        <v>224.83335749923413</v>
      </c>
      <c r="X1069">
        <f t="shared" si="150"/>
        <v>22.052165831267228</v>
      </c>
      <c r="AB1069">
        <f t="shared" si="151"/>
        <v>31507.036037079062</v>
      </c>
      <c r="AE1069">
        <f>ROW()</f>
        <v>1069</v>
      </c>
      <c r="AF1069">
        <f t="shared" si="145"/>
        <v>0.93401694159607662</v>
      </c>
      <c r="AG1069">
        <f>AG1068*(1-(AG$1+AG$5))^($A1069-$A1068)*(1+2*(E1069/E1068-1))</f>
        <v>1096550717.8196337</v>
      </c>
      <c r="AK1069">
        <f t="shared" si="153"/>
        <v>8.9855099952131425</v>
      </c>
      <c r="AO1069">
        <f>AO1068*(1-AO$1+H1068)^($A1069-$A1068)*(2-E1069/E1068)</f>
        <v>8.8468575241364622</v>
      </c>
    </row>
    <row r="1070" spans="1:41" x14ac:dyDescent="0.25">
      <c r="A1070" s="1">
        <v>39616</v>
      </c>
      <c r="B1070" s="12">
        <v>21.13</v>
      </c>
      <c r="C1070" s="12">
        <v>22.48</v>
      </c>
      <c r="D1070">
        <v>56439.13</v>
      </c>
      <c r="E1070">
        <v>50887.24</v>
      </c>
      <c r="F1070">
        <v>126208.81</v>
      </c>
      <c r="G1070">
        <v>113812.5</v>
      </c>
      <c r="H1070">
        <f>(1/(1-91/360*VLOOKUP($A1070,Tbills!$B$4:$C$974,2,1)/100))^((1)/91)-1</f>
        <v>5.7094127416279505E-5</v>
      </c>
      <c r="I1070" s="2">
        <f t="shared" si="152"/>
        <v>36455.032763884381</v>
      </c>
      <c r="L1070">
        <f t="shared" si="146"/>
        <v>6023492736.8822184</v>
      </c>
      <c r="O1070">
        <f t="shared" si="147"/>
        <v>11856291.659288686</v>
      </c>
      <c r="R1070">
        <f t="shared" si="148"/>
        <v>14.8862152763919</v>
      </c>
      <c r="U1070" s="2">
        <f t="shared" si="149"/>
        <v>224.88797781261351</v>
      </c>
      <c r="X1070">
        <f t="shared" si="150"/>
        <v>22.047973475985547</v>
      </c>
      <c r="AB1070">
        <f t="shared" si="151"/>
        <v>31440.754216953366</v>
      </c>
      <c r="AE1070">
        <f>ROW()</f>
        <v>1070</v>
      </c>
      <c r="AF1070">
        <f t="shared" si="145"/>
        <v>0.93994661921708178</v>
      </c>
      <c r="AG1070">
        <f>AG1069*(1-(AG$1+AG$5))^($A1070-$A1069)*(1+2*(E1070/E1069-1))</f>
        <v>1091976562.726758</v>
      </c>
      <c r="AK1070">
        <f t="shared" si="153"/>
        <v>9.0036809451811575</v>
      </c>
      <c r="AO1070">
        <f>AO1069*(1-AO$1+H1069)^($A1070-$A1069)*(2-E1070/E1069)</f>
        <v>8.8653392411317675</v>
      </c>
    </row>
    <row r="1071" spans="1:41" x14ac:dyDescent="0.25">
      <c r="A1071" s="1">
        <v>39617</v>
      </c>
      <c r="B1071" s="12">
        <v>22.24</v>
      </c>
      <c r="C1071" s="12">
        <v>23.55</v>
      </c>
      <c r="D1071">
        <v>58109.65</v>
      </c>
      <c r="E1071">
        <v>52390.52</v>
      </c>
      <c r="F1071">
        <v>127530.13</v>
      </c>
      <c r="G1071">
        <v>114997.54</v>
      </c>
      <c r="H1071">
        <f>(1/(1-91/360*VLOOKUP($A1071,Tbills!$B$4:$C$974,2,1)/100))^((1)/91)-1</f>
        <v>5.7094127416279505E-5</v>
      </c>
      <c r="I1071" s="2">
        <f t="shared" si="152"/>
        <v>37533.135978076571</v>
      </c>
      <c r="L1071">
        <f t="shared" si="146"/>
        <v>6379453321.9299555</v>
      </c>
      <c r="O1071">
        <f t="shared" si="147"/>
        <v>12381251.486701438</v>
      </c>
      <c r="R1071">
        <f t="shared" si="148"/>
        <v>14.665672503277314</v>
      </c>
      <c r="U1071" s="2">
        <f t="shared" si="149"/>
        <v>227.2368602913009</v>
      </c>
      <c r="X1071">
        <f t="shared" si="150"/>
        <v>21.818843999095513</v>
      </c>
      <c r="AB1071">
        <f t="shared" si="151"/>
        <v>32368.429355301923</v>
      </c>
      <c r="AE1071">
        <f>ROW()</f>
        <v>1071</v>
      </c>
      <c r="AF1071">
        <f t="shared" si="145"/>
        <v>0.94437367303609332</v>
      </c>
      <c r="AG1071">
        <f>AG1070*(1-(AG$1+AG$5))^($A1071-$A1070)*(1+2*(E1071/E1070-1))</f>
        <v>1156454609.9586177</v>
      </c>
      <c r="AK1071">
        <f t="shared" si="153"/>
        <v>8.7372926987098385</v>
      </c>
      <c r="AO1071">
        <f>AO1070*(1-AO$1+H1070)^($A1071-$A1070)*(2-E1071/E1070)</f>
        <v>8.6036177593536909</v>
      </c>
    </row>
    <row r="1072" spans="1:41" x14ac:dyDescent="0.25">
      <c r="A1072" s="1">
        <v>39618</v>
      </c>
      <c r="B1072" s="12">
        <v>21.58</v>
      </c>
      <c r="C1072" s="12">
        <v>22.84</v>
      </c>
      <c r="D1072">
        <v>57096.6</v>
      </c>
      <c r="E1072">
        <v>51474.18</v>
      </c>
      <c r="F1072">
        <v>126039.14</v>
      </c>
      <c r="G1072">
        <v>113646.51</v>
      </c>
      <c r="H1072">
        <f>(1/(1-91/360*VLOOKUP($A1072,Tbills!$B$4:$C$974,2,1)/100))^((1)/91)-1</f>
        <v>5.7094127416279505E-5</v>
      </c>
      <c r="I1072" s="2">
        <f t="shared" si="152"/>
        <v>36877.905775733641</v>
      </c>
      <c r="L1072">
        <f t="shared" si="146"/>
        <v>6156365976.1277714</v>
      </c>
      <c r="O1072">
        <f t="shared" si="147"/>
        <v>12056012.503526689</v>
      </c>
      <c r="R1072">
        <f t="shared" si="148"/>
        <v>14.793259214394292</v>
      </c>
      <c r="U1072" s="2">
        <f t="shared" si="149"/>
        <v>224.57469528341463</v>
      </c>
      <c r="X1072">
        <f t="shared" si="150"/>
        <v>22.075623042893568</v>
      </c>
      <c r="AB1072">
        <f t="shared" si="151"/>
        <v>31801.178323579436</v>
      </c>
      <c r="AE1072">
        <f>ROW()</f>
        <v>1072</v>
      </c>
      <c r="AF1072">
        <f t="shared" si="145"/>
        <v>0.94483362521891412</v>
      </c>
      <c r="AG1072">
        <f>AG1071*(1-(AG$1+AG$5))^($A1072-$A1071)*(1+2*(E1072/E1071-1))</f>
        <v>1115962904.1894338</v>
      </c>
      <c r="AK1072">
        <f t="shared" si="153"/>
        <v>8.8896988586412302</v>
      </c>
      <c r="AO1072">
        <f>AO1071*(1-AO$1+H1071)^($A1072-$A1071)*(2-E1072/E1071)</f>
        <v>8.7542759545197786</v>
      </c>
    </row>
    <row r="1073" spans="1:41" x14ac:dyDescent="0.25">
      <c r="A1073" s="1">
        <v>39619</v>
      </c>
      <c r="B1073" s="12">
        <v>22.87</v>
      </c>
      <c r="C1073" s="12">
        <v>23.57</v>
      </c>
      <c r="D1073">
        <v>58458.71</v>
      </c>
      <c r="E1073">
        <v>52699.22</v>
      </c>
      <c r="F1073">
        <v>127241.5</v>
      </c>
      <c r="G1073">
        <v>114724.16</v>
      </c>
      <c r="H1073">
        <f>(1/(1-91/360*VLOOKUP($A1073,Tbills!$B$4:$C$974,2,1)/100))^((1)/91)-1</f>
        <v>5.7094127416279505E-5</v>
      </c>
      <c r="I1073" s="2">
        <f t="shared" si="152"/>
        <v>37756.753155533239</v>
      </c>
      <c r="L1073">
        <f t="shared" si="146"/>
        <v>6449474791.3469286</v>
      </c>
      <c r="O1073">
        <f t="shared" si="147"/>
        <v>12485975.39592037</v>
      </c>
      <c r="R1073">
        <f t="shared" si="148"/>
        <v>14.61656518690015</v>
      </c>
      <c r="U1073" s="2">
        <f t="shared" si="149"/>
        <v>226.71151456793243</v>
      </c>
      <c r="X1073">
        <f t="shared" si="150"/>
        <v>21.866731219756499</v>
      </c>
      <c r="AB1073">
        <f t="shared" si="151"/>
        <v>32556.883130939936</v>
      </c>
      <c r="AE1073">
        <f>ROW()</f>
        <v>1073</v>
      </c>
      <c r="AF1073">
        <f t="shared" si="145"/>
        <v>0.97030123037759863</v>
      </c>
      <c r="AG1073">
        <f>AG1072*(1-(AG$1+AG$5))^($A1073-$A1072)*(1+2*(E1073/E1072-1))</f>
        <v>1169041369.8175299</v>
      </c>
      <c r="AK1073">
        <f t="shared" si="153"/>
        <v>8.6777276940234565</v>
      </c>
      <c r="AO1073">
        <f>AO1072*(1-AO$1+H1072)^($A1073-$A1072)*(2-E1073/E1072)</f>
        <v>8.5461037624335123</v>
      </c>
    </row>
    <row r="1074" spans="1:41" x14ac:dyDescent="0.25">
      <c r="A1074" s="1">
        <v>39622</v>
      </c>
      <c r="B1074" s="12">
        <v>22.64</v>
      </c>
      <c r="C1074" s="12">
        <v>23.3</v>
      </c>
      <c r="D1074">
        <v>58492.29</v>
      </c>
      <c r="E1074">
        <v>52720.47</v>
      </c>
      <c r="F1074">
        <v>126557.92</v>
      </c>
      <c r="G1074">
        <v>114088.18</v>
      </c>
      <c r="H1074">
        <f>(1/(1-91/360*VLOOKUP($A1074,Tbills!$B$4:$C$974,2,1)/100))^((1)/91)-1</f>
        <v>5.1650298179106713E-5</v>
      </c>
      <c r="I1074" s="2">
        <f t="shared" si="152"/>
        <v>37775.678033655262</v>
      </c>
      <c r="L1074">
        <f t="shared" si="146"/>
        <v>6454800856.1331797</v>
      </c>
      <c r="O1074">
        <f t="shared" si="147"/>
        <v>12492264.5072194</v>
      </c>
      <c r="R1074">
        <f t="shared" si="148"/>
        <v>14.61163649787053</v>
      </c>
      <c r="U1074" s="2">
        <f t="shared" si="149"/>
        <v>225.4770568204367</v>
      </c>
      <c r="X1074">
        <f t="shared" si="150"/>
        <v>21.988918013781358</v>
      </c>
      <c r="AB1074">
        <f t="shared" si="151"/>
        <v>32566.604556043563</v>
      </c>
      <c r="AE1074">
        <f>ROW()</f>
        <v>1074</v>
      </c>
      <c r="AF1074">
        <f t="shared" si="145"/>
        <v>0.97167381974248923</v>
      </c>
      <c r="AG1074">
        <f>AG1073*(1-(AG$1+AG$5))^($A1074-$A1073)*(1+2*(E1074/E1073-1))</f>
        <v>1169865882.4652874</v>
      </c>
      <c r="AK1074">
        <f t="shared" si="153"/>
        <v>8.6730165994379522</v>
      </c>
      <c r="AO1074">
        <f>AO1073*(1-AO$1+H1073)^($A1074-$A1073)*(2-E1074/E1073)</f>
        <v>8.5431730350347941</v>
      </c>
    </row>
    <row r="1075" spans="1:41" x14ac:dyDescent="0.25">
      <c r="A1075" s="1">
        <v>39623</v>
      </c>
      <c r="B1075" s="12">
        <v>22.42</v>
      </c>
      <c r="C1075" s="12">
        <v>23.21</v>
      </c>
      <c r="D1075">
        <v>58841.07</v>
      </c>
      <c r="E1075">
        <v>53032.11</v>
      </c>
      <c r="F1075">
        <v>126493.32</v>
      </c>
      <c r="G1075">
        <v>114024.05</v>
      </c>
      <c r="H1075">
        <f>(1/(1-91/360*VLOOKUP($A1075,Tbills!$B$4:$C$974,2,1)/100))^((1)/91)-1</f>
        <v>5.1650298179106713E-5</v>
      </c>
      <c r="I1075" s="2">
        <f t="shared" si="152"/>
        <v>38000.001652153056</v>
      </c>
      <c r="L1075">
        <f t="shared" si="146"/>
        <v>6531153881.4145203</v>
      </c>
      <c r="O1075">
        <f t="shared" si="147"/>
        <v>12602605.771752421</v>
      </c>
      <c r="R1075">
        <f t="shared" si="148"/>
        <v>14.56779194339552</v>
      </c>
      <c r="U1075" s="2">
        <f t="shared" si="149"/>
        <v>225.35646958449561</v>
      </c>
      <c r="X1075">
        <f t="shared" si="150"/>
        <v>22.001600810563424</v>
      </c>
      <c r="AB1075">
        <f t="shared" si="151"/>
        <v>32757.96935405357</v>
      </c>
      <c r="AE1075">
        <f>ROW()</f>
        <v>1075</v>
      </c>
      <c r="AF1075">
        <f t="shared" si="145"/>
        <v>0.96596294700560104</v>
      </c>
      <c r="AG1075">
        <f>AG1074*(1-(AG$1+AG$5))^($A1075-$A1074)*(1+2*(E1075/E1074-1))</f>
        <v>1183656560.7936776</v>
      </c>
      <c r="AK1075">
        <f t="shared" si="153"/>
        <v>8.6213473071733624</v>
      </c>
      <c r="AO1075">
        <f>AO1074*(1-AO$1+H1074)^($A1075-$A1074)*(2-E1075/E1074)</f>
        <v>8.4927973684220674</v>
      </c>
    </row>
    <row r="1076" spans="1:41" x14ac:dyDescent="0.25">
      <c r="A1076" s="1">
        <v>39624</v>
      </c>
      <c r="B1076" s="12">
        <v>21.14</v>
      </c>
      <c r="C1076" s="12">
        <v>22.32</v>
      </c>
      <c r="D1076">
        <v>56352.02</v>
      </c>
      <c r="E1076">
        <v>50786.05</v>
      </c>
      <c r="F1076">
        <v>123118.01</v>
      </c>
      <c r="G1076">
        <v>110975.58</v>
      </c>
      <c r="H1076">
        <f>(1/(1-91/360*VLOOKUP($A1076,Tbills!$B$4:$C$974,2,1)/100))^((1)/91)-1</f>
        <v>5.1650298179106713E-5</v>
      </c>
      <c r="I1076" s="2">
        <f t="shared" si="152"/>
        <v>36391.667226779893</v>
      </c>
      <c r="L1076">
        <f t="shared" si="146"/>
        <v>5977966693.0577192</v>
      </c>
      <c r="O1076">
        <f t="shared" si="147"/>
        <v>11801574.010148654</v>
      </c>
      <c r="R1076">
        <f t="shared" si="148"/>
        <v>14.875613069928614</v>
      </c>
      <c r="U1076" s="2">
        <f t="shared" si="149"/>
        <v>219.33777643926337</v>
      </c>
      <c r="X1076">
        <f t="shared" si="150"/>
        <v>22.590152009143772</v>
      </c>
      <c r="AB1076">
        <f t="shared" si="151"/>
        <v>31369.482873251429</v>
      </c>
      <c r="AE1076">
        <f>ROW()</f>
        <v>1076</v>
      </c>
      <c r="AF1076">
        <f t="shared" si="145"/>
        <v>0.94713261648745517</v>
      </c>
      <c r="AG1076">
        <f>AG1075*(1-(AG$1+AG$5))^($A1076-$A1075)*(1+2*(E1076/E1075-1))</f>
        <v>1083357638.9932175</v>
      </c>
      <c r="AK1076">
        <f t="shared" si="153"/>
        <v>8.9860672252488634</v>
      </c>
      <c r="AO1076">
        <f>AO1075*(1-AO$1+H1075)^($A1076-$A1075)*(2-E1076/E1075)</f>
        <v>8.8526211942060122</v>
      </c>
    </row>
    <row r="1077" spans="1:41" x14ac:dyDescent="0.25">
      <c r="A1077" s="1">
        <v>39625</v>
      </c>
      <c r="B1077" s="12">
        <v>23.93</v>
      </c>
      <c r="C1077" s="12">
        <v>24.31</v>
      </c>
      <c r="D1077">
        <v>61124.36</v>
      </c>
      <c r="E1077">
        <v>55084.39</v>
      </c>
      <c r="F1077">
        <v>130269.99</v>
      </c>
      <c r="G1077">
        <v>117416.47</v>
      </c>
      <c r="H1077">
        <f>(1/(1-91/360*VLOOKUP($A1077,Tbills!$B$4:$C$974,2,1)/100))^((1)/91)-1</f>
        <v>5.1650298179106713E-5</v>
      </c>
      <c r="I1077" s="2">
        <f t="shared" si="152"/>
        <v>39472.642317912789</v>
      </c>
      <c r="L1077">
        <f t="shared" si="146"/>
        <v>6989916914.5077095</v>
      </c>
      <c r="O1077">
        <f t="shared" si="147"/>
        <v>13299386.989068408</v>
      </c>
      <c r="R1077">
        <f t="shared" si="148"/>
        <v>14.245461135294326</v>
      </c>
      <c r="U1077" s="2">
        <f t="shared" si="149"/>
        <v>232.07354658095713</v>
      </c>
      <c r="X1077">
        <f t="shared" si="150"/>
        <v>21.279358627281084</v>
      </c>
      <c r="AB1077">
        <f t="shared" si="151"/>
        <v>34023.291494419471</v>
      </c>
      <c r="AE1077">
        <f>ROW()</f>
        <v>1077</v>
      </c>
      <c r="AF1077">
        <f t="shared" si="145"/>
        <v>0.98436857260386679</v>
      </c>
      <c r="AG1077">
        <f>AG1076*(1-(AG$1+AG$5))^($A1077-$A1076)*(1+2*(E1077/E1076-1))</f>
        <v>1266697572.3600714</v>
      </c>
      <c r="AK1077">
        <f t="shared" si="153"/>
        <v>8.2251372324827372</v>
      </c>
      <c r="AO1077">
        <f>AO1076*(1-AO$1+H1076)^($A1077-$A1076)*(2-E1077/E1076)</f>
        <v>8.1034875051179345</v>
      </c>
    </row>
    <row r="1078" spans="1:41" x14ac:dyDescent="0.25">
      <c r="A1078" s="1">
        <v>39626</v>
      </c>
      <c r="B1078" s="12">
        <v>23.44</v>
      </c>
      <c r="C1078" s="12">
        <v>23.93</v>
      </c>
      <c r="D1078">
        <v>60795.94</v>
      </c>
      <c r="E1078">
        <v>54785.58</v>
      </c>
      <c r="F1078">
        <v>128595.5</v>
      </c>
      <c r="G1078">
        <v>115901.13</v>
      </c>
      <c r="H1078">
        <f>(1/(1-91/360*VLOOKUP($A1078,Tbills!$B$4:$C$974,2,1)/100))^((1)/91)-1</f>
        <v>5.1650298179106713E-5</v>
      </c>
      <c r="I1078" s="2">
        <f t="shared" si="152"/>
        <v>39259.599264608289</v>
      </c>
      <c r="L1078">
        <f t="shared" si="146"/>
        <v>6914126666.3864546</v>
      </c>
      <c r="O1078">
        <f t="shared" si="147"/>
        <v>13190726.965870874</v>
      </c>
      <c r="R1078">
        <f t="shared" si="148"/>
        <v>14.28345327887147</v>
      </c>
      <c r="U1078" s="2">
        <f t="shared" si="149"/>
        <v>229.08488797577783</v>
      </c>
      <c r="X1078">
        <f t="shared" si="150"/>
        <v>21.554299398685814</v>
      </c>
      <c r="AB1078">
        <f t="shared" si="151"/>
        <v>33837.549442009185</v>
      </c>
      <c r="AE1078">
        <f>ROW()</f>
        <v>1078</v>
      </c>
      <c r="AF1078">
        <f t="shared" si="145"/>
        <v>0.97952361053071468</v>
      </c>
      <c r="AG1078">
        <f>AG1077*(1-(AG$1+AG$5))^($A1078-$A1077)*(1+2*(E1078/E1077-1))</f>
        <v>1252912730.1572957</v>
      </c>
      <c r="AK1078">
        <f t="shared" si="153"/>
        <v>8.2693700284673035</v>
      </c>
      <c r="AO1078">
        <f>AO1077*(1-AO$1+H1077)^($A1078-$A1077)*(2-E1078/E1077)</f>
        <v>8.1475650425145556</v>
      </c>
    </row>
    <row r="1079" spans="1:41" x14ac:dyDescent="0.25">
      <c r="A1079" s="1">
        <v>39629</v>
      </c>
      <c r="B1079" s="12">
        <v>23.95</v>
      </c>
      <c r="C1079" s="12">
        <v>23.77</v>
      </c>
      <c r="D1079">
        <v>60023.59</v>
      </c>
      <c r="E1079">
        <v>54081.09</v>
      </c>
      <c r="F1079">
        <v>128051.74</v>
      </c>
      <c r="G1079">
        <v>115393.09</v>
      </c>
      <c r="H1079">
        <f>(1/(1-91/360*VLOOKUP($A1079,Tbills!$B$4:$C$974,2,1)/100))^((1)/91)-1</f>
        <v>5.2906324507162594E-5</v>
      </c>
      <c r="I1079" s="2">
        <f t="shared" si="152"/>
        <v>38758.011049494984</v>
      </c>
      <c r="L1079">
        <f t="shared" si="146"/>
        <v>6736464221.7305403</v>
      </c>
      <c r="O1079">
        <f t="shared" si="147"/>
        <v>12934989.062201453</v>
      </c>
      <c r="R1079">
        <f t="shared" si="148"/>
        <v>14.373339594635116</v>
      </c>
      <c r="U1079" s="2">
        <f t="shared" si="149"/>
        <v>228.09952689304907</v>
      </c>
      <c r="X1079">
        <f t="shared" si="150"/>
        <v>21.64981428994756</v>
      </c>
      <c r="AB1079">
        <f t="shared" si="151"/>
        <v>33398.937409733058</v>
      </c>
      <c r="AE1079">
        <f>ROW()</f>
        <v>1079</v>
      </c>
      <c r="AF1079">
        <f t="shared" si="145"/>
        <v>1.0075725704669751</v>
      </c>
      <c r="AG1079">
        <f>AG1078*(1-(AG$1+AG$5))^($A1079-$A1078)*(1+2*(E1079/E1078-1))</f>
        <v>1220566816.1069303</v>
      </c>
      <c r="AK1079">
        <f t="shared" si="153"/>
        <v>8.3745359441283114</v>
      </c>
      <c r="AO1079">
        <f>AO1078*(1-AO$1+H1078)^($A1079-$A1078)*(2-E1079/E1078)</f>
        <v>8.2526979545190962</v>
      </c>
    </row>
    <row r="1080" spans="1:41" x14ac:dyDescent="0.25">
      <c r="A1080" s="1">
        <v>39630</v>
      </c>
      <c r="B1080" s="12">
        <v>23.65</v>
      </c>
      <c r="C1080" s="12">
        <v>23.67</v>
      </c>
      <c r="D1080">
        <v>59873.19</v>
      </c>
      <c r="E1080">
        <v>53942.71</v>
      </c>
      <c r="F1080">
        <v>127519.32</v>
      </c>
      <c r="G1080">
        <v>114907.2</v>
      </c>
      <c r="H1080">
        <f>(1/(1-91/360*VLOOKUP($A1080,Tbills!$B$4:$C$974,2,1)/100))^((1)/91)-1</f>
        <v>5.2906324507162594E-5</v>
      </c>
      <c r="I1080" s="2">
        <f t="shared" si="152"/>
        <v>38659.953127266555</v>
      </c>
      <c r="L1080">
        <f t="shared" si="146"/>
        <v>6702041974.3341551</v>
      </c>
      <c r="O1080">
        <f t="shared" si="147"/>
        <v>12884908.73496774</v>
      </c>
      <c r="R1080">
        <f t="shared" si="148"/>
        <v>14.391077902449357</v>
      </c>
      <c r="U1080" s="2">
        <f t="shared" si="149"/>
        <v>227.14558439199092</v>
      </c>
      <c r="X1080">
        <f t="shared" si="150"/>
        <v>21.741322089565983</v>
      </c>
      <c r="AB1080">
        <f t="shared" si="151"/>
        <v>33312.316396396956</v>
      </c>
      <c r="AE1080">
        <f>ROW()</f>
        <v>1080</v>
      </c>
      <c r="AF1080">
        <f t="shared" si="145"/>
        <v>0.99915504858470627</v>
      </c>
      <c r="AG1080">
        <f>AG1079*(1-(AG$1+AG$5))^($A1080-$A1079)*(1+2*(E1080/E1079-1))</f>
        <v>1214279643.9910882</v>
      </c>
      <c r="AK1080">
        <f t="shared" si="153"/>
        <v>8.3955732447607883</v>
      </c>
      <c r="AO1080">
        <f>AO1079*(1-AO$1+H1079)^($A1080-$A1079)*(2-E1080/E1079)</f>
        <v>8.273946266402108</v>
      </c>
    </row>
    <row r="1081" spans="1:41" x14ac:dyDescent="0.25">
      <c r="A1081" s="1">
        <v>39631</v>
      </c>
      <c r="B1081" s="12">
        <v>25.92</v>
      </c>
      <c r="C1081" s="12">
        <v>25.02</v>
      </c>
      <c r="D1081">
        <v>62971.77</v>
      </c>
      <c r="E1081">
        <v>56731.519999999997</v>
      </c>
      <c r="F1081">
        <v>130830.92</v>
      </c>
      <c r="G1081">
        <v>117885.19</v>
      </c>
      <c r="H1081">
        <f>(1/(1-91/360*VLOOKUP($A1081,Tbills!$B$4:$C$974,2,1)/100))^((1)/91)-1</f>
        <v>5.2906324507162594E-5</v>
      </c>
      <c r="I1081" s="2">
        <f t="shared" si="152"/>
        <v>40659.706207560426</v>
      </c>
      <c r="L1081">
        <f t="shared" si="146"/>
        <v>7395083078.195262</v>
      </c>
      <c r="O1081">
        <f t="shared" si="147"/>
        <v>13883655.460850755</v>
      </c>
      <c r="R1081">
        <f t="shared" si="148"/>
        <v>14.0184385490425</v>
      </c>
      <c r="U1081" s="2">
        <f t="shared" si="149"/>
        <v>233.03873607078796</v>
      </c>
      <c r="X1081">
        <f t="shared" si="150"/>
        <v>21.178200731041631</v>
      </c>
      <c r="AB1081">
        <f t="shared" si="151"/>
        <v>35033.324316058075</v>
      </c>
      <c r="AE1081">
        <f>ROW()</f>
        <v>1081</v>
      </c>
      <c r="AF1081">
        <f t="shared" si="145"/>
        <v>1.0359712230215827</v>
      </c>
      <c r="AG1081">
        <f>AG1080*(1-(AG$1+AG$5))^($A1081-$A1080)*(1+2*(E1081/E1080-1))</f>
        <v>1339789743.1716237</v>
      </c>
      <c r="AK1081">
        <f t="shared" si="153"/>
        <v>7.9611556717211132</v>
      </c>
      <c r="AO1081">
        <f>AO1080*(1-AO$1+H1080)^($A1081-$A1080)*(2-E1081/E1080)</f>
        <v>7.8463124670794002</v>
      </c>
    </row>
    <row r="1082" spans="1:41" x14ac:dyDescent="0.25">
      <c r="A1082" s="1">
        <v>39632</v>
      </c>
      <c r="B1082" s="12">
        <v>24.79</v>
      </c>
      <c r="C1082" s="12">
        <v>24.42</v>
      </c>
      <c r="D1082">
        <v>62451.53</v>
      </c>
      <c r="E1082">
        <v>56259.83</v>
      </c>
      <c r="F1082">
        <v>128969.06</v>
      </c>
      <c r="G1082">
        <v>116201.32</v>
      </c>
      <c r="H1082">
        <f>(1/(1-91/360*VLOOKUP($A1082,Tbills!$B$4:$C$974,2,1)/100))^((1)/91)-1</f>
        <v>5.2906324507162594E-5</v>
      </c>
      <c r="I1082" s="2">
        <f t="shared" si="152"/>
        <v>40322.813632027304</v>
      </c>
      <c r="L1082">
        <f t="shared" si="146"/>
        <v>7272167344.056426</v>
      </c>
      <c r="O1082">
        <f t="shared" si="147"/>
        <v>13710041.505898422</v>
      </c>
      <c r="R1082">
        <f t="shared" si="148"/>
        <v>14.07607983623687</v>
      </c>
      <c r="U1082" s="2">
        <f t="shared" si="149"/>
        <v>229.71675114638484</v>
      </c>
      <c r="X1082">
        <f t="shared" si="150"/>
        <v>21.48105175468444</v>
      </c>
      <c r="AB1082">
        <f t="shared" si="151"/>
        <v>34740.83106646443</v>
      </c>
      <c r="AE1082">
        <f>ROW()</f>
        <v>1082</v>
      </c>
      <c r="AF1082">
        <f t="shared" si="145"/>
        <v>1.0151515151515151</v>
      </c>
      <c r="AG1082">
        <f>AG1081*(1-(AG$1+AG$5))^($A1082-$A1081)*(1+2*(E1082/E1081-1))</f>
        <v>1317466180.6960497</v>
      </c>
      <c r="AK1082">
        <f t="shared" si="153"/>
        <v>8.0269742314456174</v>
      </c>
      <c r="AO1082">
        <f>AO1081*(1-AO$1+H1081)^($A1082-$A1081)*(2-E1082/E1081)</f>
        <v>7.911676000074765</v>
      </c>
    </row>
    <row r="1083" spans="1:41" x14ac:dyDescent="0.25">
      <c r="A1083" s="1">
        <v>39636</v>
      </c>
      <c r="B1083" s="12">
        <v>25.78</v>
      </c>
      <c r="C1083" s="12">
        <v>24.75</v>
      </c>
      <c r="D1083">
        <v>63031.28</v>
      </c>
      <c r="E1083">
        <v>56770.19</v>
      </c>
      <c r="F1083">
        <v>130557.07</v>
      </c>
      <c r="G1083">
        <v>117607.52</v>
      </c>
      <c r="H1083">
        <f>(1/(1-91/360*VLOOKUP($A1083,Tbills!$B$4:$C$974,2,1)/100))^((1)/91)-1</f>
        <v>5.1929402598904773E-5</v>
      </c>
      <c r="I1083" s="2">
        <f t="shared" si="152"/>
        <v>40693.169128033413</v>
      </c>
      <c r="L1083">
        <f t="shared" si="146"/>
        <v>7404305145.8574409</v>
      </c>
      <c r="O1083">
        <f t="shared" si="147"/>
        <v>13894723.994695392</v>
      </c>
      <c r="R1083">
        <f t="shared" si="148"/>
        <v>14.009700840910806</v>
      </c>
      <c r="U1083" s="2">
        <f t="shared" si="149"/>
        <v>232.52259807703629</v>
      </c>
      <c r="X1083">
        <f t="shared" si="150"/>
        <v>21.222369170785782</v>
      </c>
      <c r="AB1083">
        <f t="shared" si="151"/>
        <v>35051.093212399537</v>
      </c>
      <c r="AE1083">
        <f>ROW()</f>
        <v>1083</v>
      </c>
      <c r="AF1083">
        <f t="shared" si="145"/>
        <v>1.0416161616161617</v>
      </c>
      <c r="AG1083">
        <f>AG1082*(1-(AG$1+AG$5))^($A1083-$A1082)*(1+2*(E1083/E1082-1))</f>
        <v>1341188120.495343</v>
      </c>
      <c r="AK1083">
        <f t="shared" si="153"/>
        <v>7.9526759172603096</v>
      </c>
      <c r="AO1083">
        <f>AO1082*(1-AO$1+H1082)^($A1083-$A1082)*(2-E1083/E1082)</f>
        <v>7.8404046364180688</v>
      </c>
    </row>
    <row r="1084" spans="1:41" x14ac:dyDescent="0.25">
      <c r="A1084" s="1">
        <v>39637</v>
      </c>
      <c r="B1084" s="12">
        <v>23.15</v>
      </c>
      <c r="C1084" s="12">
        <v>23.06</v>
      </c>
      <c r="D1084">
        <v>59407.78</v>
      </c>
      <c r="E1084">
        <v>53503.68</v>
      </c>
      <c r="F1084">
        <v>125628.59</v>
      </c>
      <c r="G1084">
        <v>113161.78</v>
      </c>
      <c r="H1084">
        <f>(1/(1-91/360*VLOOKUP($A1084,Tbills!$B$4:$C$974,2,1)/100))^((1)/91)-1</f>
        <v>5.1929402598904773E-5</v>
      </c>
      <c r="I1084" s="2">
        <f t="shared" si="152"/>
        <v>38352.892278629013</v>
      </c>
      <c r="L1084">
        <f t="shared" si="146"/>
        <v>6552273956.6486111</v>
      </c>
      <c r="O1084">
        <f t="shared" si="147"/>
        <v>12695059.703152178</v>
      </c>
      <c r="R1084">
        <f t="shared" si="148"/>
        <v>14.412102632325116</v>
      </c>
      <c r="U1084" s="2">
        <f t="shared" si="149"/>
        <v>223.73950226886822</v>
      </c>
      <c r="X1084">
        <f t="shared" si="150"/>
        <v>22.024935554507586</v>
      </c>
      <c r="AB1084">
        <f t="shared" si="151"/>
        <v>33033.130421333437</v>
      </c>
      <c r="AE1084">
        <f>ROW()</f>
        <v>1084</v>
      </c>
      <c r="AF1084">
        <f t="shared" si="145"/>
        <v>1.0039028620988726</v>
      </c>
      <c r="AG1084">
        <f>AG1083*(1-(AG$1+AG$5))^($A1084-$A1083)*(1+2*(E1084/E1083-1))</f>
        <v>1186806404.5936937</v>
      </c>
      <c r="AK1084">
        <f t="shared" si="153"/>
        <v>8.4098746319484103</v>
      </c>
      <c r="AO1084">
        <f>AO1083*(1-AO$1+H1083)^($A1084-$A1083)*(2-E1084/E1083)</f>
        <v>8.2916589663099725</v>
      </c>
    </row>
    <row r="1085" spans="1:41" x14ac:dyDescent="0.25">
      <c r="A1085" s="1">
        <v>39638</v>
      </c>
      <c r="B1085" s="12">
        <v>25.23</v>
      </c>
      <c r="C1085" s="12">
        <v>24.36</v>
      </c>
      <c r="D1085">
        <v>62537.52</v>
      </c>
      <c r="E1085">
        <v>56319.6</v>
      </c>
      <c r="F1085">
        <v>130514.62</v>
      </c>
      <c r="G1085">
        <v>117557.07</v>
      </c>
      <c r="H1085">
        <f>(1/(1-91/360*VLOOKUP($A1085,Tbills!$B$4:$C$974,2,1)/100))^((1)/91)-1</f>
        <v>5.1929402598904773E-5</v>
      </c>
      <c r="I1085" s="2">
        <f t="shared" si="152"/>
        <v>40372.427383881048</v>
      </c>
      <c r="L1085">
        <f t="shared" si="146"/>
        <v>7242020230.0417585</v>
      </c>
      <c r="O1085">
        <f t="shared" si="147"/>
        <v>13696817.20049447</v>
      </c>
      <c r="R1085">
        <f t="shared" si="148"/>
        <v>14.032210918393423</v>
      </c>
      <c r="U1085" s="2">
        <f t="shared" si="149"/>
        <v>232.4356588456034</v>
      </c>
      <c r="X1085">
        <f t="shared" si="150"/>
        <v>21.16978656626571</v>
      </c>
      <c r="AB1085">
        <f t="shared" si="151"/>
        <v>34770.464923711188</v>
      </c>
      <c r="AE1085">
        <f>ROW()</f>
        <v>1085</v>
      </c>
      <c r="AF1085">
        <f t="shared" si="145"/>
        <v>1.0357142857142858</v>
      </c>
      <c r="AG1085">
        <f>AG1084*(1-(AG$1+AG$5))^($A1085-$A1084)*(1+2*(E1085/E1084-1))</f>
        <v>1311686389.1188638</v>
      </c>
      <c r="AK1085">
        <f t="shared" si="153"/>
        <v>7.9668885008302519</v>
      </c>
      <c r="AO1085">
        <f>AO1084*(1-AO$1+H1084)^($A1085-$A1084)*(2-E1085/E1084)</f>
        <v>7.8553830326573433</v>
      </c>
    </row>
    <row r="1086" spans="1:41" x14ac:dyDescent="0.25">
      <c r="A1086" s="1">
        <v>39639</v>
      </c>
      <c r="B1086" s="12">
        <v>25.59</v>
      </c>
      <c r="C1086" s="12">
        <v>24.39</v>
      </c>
      <c r="D1086">
        <v>62952.63</v>
      </c>
      <c r="E1086">
        <v>56690.51</v>
      </c>
      <c r="F1086">
        <v>130501.43</v>
      </c>
      <c r="G1086">
        <v>117539.08</v>
      </c>
      <c r="H1086">
        <f>(1/(1-91/360*VLOOKUP($A1086,Tbills!$B$4:$C$974,2,1)/100))^((1)/91)-1</f>
        <v>5.1929402598904773E-5</v>
      </c>
      <c r="I1086" s="2">
        <f t="shared" si="152"/>
        <v>40639.419523614808</v>
      </c>
      <c r="L1086">
        <f t="shared" si="146"/>
        <v>7337458657.1749134</v>
      </c>
      <c r="O1086">
        <f t="shared" si="147"/>
        <v>13831657.962949427</v>
      </c>
      <c r="R1086">
        <f t="shared" si="148"/>
        <v>13.985371959904759</v>
      </c>
      <c r="U1086" s="2">
        <f t="shared" si="149"/>
        <v>232.40650151865029</v>
      </c>
      <c r="X1086">
        <f t="shared" si="150"/>
        <v>21.173342612881687</v>
      </c>
      <c r="AB1086">
        <f t="shared" si="151"/>
        <v>34998.236228005146</v>
      </c>
      <c r="AE1086">
        <f>ROW()</f>
        <v>1086</v>
      </c>
      <c r="AF1086">
        <f t="shared" si="145"/>
        <v>1.04920049200492</v>
      </c>
      <c r="AG1086">
        <f>AG1085*(1-(AG$1+AG$5))^($A1086-$A1085)*(1+2*(E1086/E1085-1))</f>
        <v>1328918630.9373729</v>
      </c>
      <c r="AK1086">
        <f t="shared" si="153"/>
        <v>7.9140514961977049</v>
      </c>
      <c r="AO1086">
        <f>AO1085*(1-AO$1+H1085)^($A1086-$A1085)*(2-E1086/E1085)</f>
        <v>7.8037656090302345</v>
      </c>
    </row>
    <row r="1087" spans="1:41" x14ac:dyDescent="0.25">
      <c r="A1087" s="1">
        <v>39640</v>
      </c>
      <c r="B1087" s="12">
        <v>27.49</v>
      </c>
      <c r="C1087" s="12">
        <v>25.52</v>
      </c>
      <c r="D1087">
        <v>64396.44</v>
      </c>
      <c r="E1087">
        <v>57987.75</v>
      </c>
      <c r="F1087">
        <v>131846.41</v>
      </c>
      <c r="G1087">
        <v>118744.36</v>
      </c>
      <c r="H1087">
        <f>(1/(1-91/360*VLOOKUP($A1087,Tbills!$B$4:$C$974,2,1)/100))^((1)/91)-1</f>
        <v>5.1929402598904773E-5</v>
      </c>
      <c r="I1087" s="2">
        <f t="shared" si="152"/>
        <v>41570.465417868407</v>
      </c>
      <c r="L1087">
        <f t="shared" si="146"/>
        <v>7673314070.2106524</v>
      </c>
      <c r="O1087">
        <f t="shared" si="147"/>
        <v>14305937.327996297</v>
      </c>
      <c r="R1087">
        <f t="shared" si="148"/>
        <v>13.824734447399665</v>
      </c>
      <c r="U1087" s="2">
        <f t="shared" si="149"/>
        <v>234.79601507587063</v>
      </c>
      <c r="X1087">
        <f t="shared" si="150"/>
        <v>20.956538134702733</v>
      </c>
      <c r="AB1087">
        <f t="shared" si="151"/>
        <v>35797.847211641252</v>
      </c>
      <c r="AE1087">
        <f>ROW()</f>
        <v>1087</v>
      </c>
      <c r="AF1087">
        <f t="shared" si="145"/>
        <v>1.077194357366771</v>
      </c>
      <c r="AG1087">
        <f>AG1086*(1-(AG$1+AG$5))^($A1087-$A1086)*(1+2*(E1087/E1086-1))</f>
        <v>1389690669.598763</v>
      </c>
      <c r="AK1087">
        <f t="shared" si="153"/>
        <v>7.7325953388382933</v>
      </c>
      <c r="AO1087">
        <f>AO1086*(1-AO$1+H1086)^($A1087-$A1086)*(2-E1087/E1086)</f>
        <v>7.6253072153201424</v>
      </c>
    </row>
    <row r="1088" spans="1:41" x14ac:dyDescent="0.25">
      <c r="A1088" s="1">
        <v>39643</v>
      </c>
      <c r="B1088" s="12">
        <v>28.48</v>
      </c>
      <c r="C1088" s="12">
        <v>25.88</v>
      </c>
      <c r="D1088">
        <v>66089.8</v>
      </c>
      <c r="E1088">
        <v>59503.55</v>
      </c>
      <c r="F1088">
        <v>132778.39000000001</v>
      </c>
      <c r="G1088">
        <v>119565.22</v>
      </c>
      <c r="H1088">
        <f>(1/(1-91/360*VLOOKUP($A1088,Tbills!$B$4:$C$974,2,1)/100))^((1)/91)-1</f>
        <v>4.4814477533794417E-5</v>
      </c>
      <c r="I1088" s="2">
        <f t="shared" si="152"/>
        <v>42660.475909405766</v>
      </c>
      <c r="L1088">
        <f t="shared" si="146"/>
        <v>8074465515.2997246</v>
      </c>
      <c r="O1088">
        <f t="shared" si="147"/>
        <v>14865370.281052763</v>
      </c>
      <c r="R1088">
        <f t="shared" si="148"/>
        <v>13.642194869381308</v>
      </c>
      <c r="U1088" s="2">
        <f t="shared" si="149"/>
        <v>236.43841635109584</v>
      </c>
      <c r="X1088">
        <f t="shared" si="150"/>
        <v>20.812157830092495</v>
      </c>
      <c r="AB1088">
        <f t="shared" si="151"/>
        <v>36729.761049706853</v>
      </c>
      <c r="AE1088">
        <f>ROW()</f>
        <v>1088</v>
      </c>
      <c r="AF1088">
        <f t="shared" si="145"/>
        <v>1.1004636785162287</v>
      </c>
      <c r="AG1088">
        <f>AG1087*(1-(AG$1+AG$5))^($A1088-$A1087)*(1+2*(E1088/E1087-1))</f>
        <v>1462195876.1530304</v>
      </c>
      <c r="AK1088">
        <f t="shared" si="153"/>
        <v>7.5294131150206285</v>
      </c>
      <c r="AO1088">
        <f>AO1087*(1-AO$1+H1087)^($A1088-$A1087)*(2-E1088/E1087)</f>
        <v>7.4263145630009362</v>
      </c>
    </row>
    <row r="1089" spans="1:41" x14ac:dyDescent="0.25">
      <c r="A1089" s="1">
        <v>39644</v>
      </c>
      <c r="B1089" s="12">
        <v>28.54</v>
      </c>
      <c r="C1089" s="12">
        <v>25.97</v>
      </c>
      <c r="D1089">
        <v>66700.08</v>
      </c>
      <c r="E1089">
        <v>60050.35</v>
      </c>
      <c r="F1089">
        <v>133660.84</v>
      </c>
      <c r="G1089">
        <v>120354.5</v>
      </c>
      <c r="H1089">
        <f>(1/(1-91/360*VLOOKUP($A1089,Tbills!$B$4:$C$974,2,1)/100))^((1)/91)-1</f>
        <v>4.4814477533794417E-5</v>
      </c>
      <c r="I1089" s="2">
        <f t="shared" si="152"/>
        <v>43053.35730499214</v>
      </c>
      <c r="L1089">
        <f t="shared" si="146"/>
        <v>8222860765.2362461</v>
      </c>
      <c r="O1089">
        <f t="shared" si="147"/>
        <v>15069767.463530965</v>
      </c>
      <c r="R1089">
        <f t="shared" si="148"/>
        <v>13.578899428573559</v>
      </c>
      <c r="U1089" s="2">
        <f t="shared" si="149"/>
        <v>238.00399112274411</v>
      </c>
      <c r="X1089">
        <f t="shared" si="150"/>
        <v>20.67493340304787</v>
      </c>
      <c r="AB1089">
        <f t="shared" si="151"/>
        <v>37065.991977224832</v>
      </c>
      <c r="AE1089">
        <f>ROW()</f>
        <v>1089</v>
      </c>
      <c r="AF1089">
        <f t="shared" si="145"/>
        <v>1.0989603388525222</v>
      </c>
      <c r="AG1089">
        <f>AG1088*(1-(AG$1+AG$5))^($A1089-$A1088)*(1+2*(E1089/E1088-1))</f>
        <v>1489019007.652108</v>
      </c>
      <c r="AK1089">
        <f t="shared" si="153"/>
        <v>7.4598751069717517</v>
      </c>
      <c r="AO1089">
        <f>AO1088*(1-AO$1+H1088)^($A1089-$A1088)*(2-E1089/E1088)</f>
        <v>7.3581290281556075</v>
      </c>
    </row>
    <row r="1090" spans="1:41" x14ac:dyDescent="0.25">
      <c r="A1090" s="1">
        <v>39645</v>
      </c>
      <c r="B1090" s="12">
        <v>25.1</v>
      </c>
      <c r="C1090" s="12">
        <v>24.56</v>
      </c>
      <c r="D1090">
        <v>63128.03</v>
      </c>
      <c r="E1090">
        <v>56831.72</v>
      </c>
      <c r="F1090">
        <v>126719.65</v>
      </c>
      <c r="G1090">
        <v>114098.93</v>
      </c>
      <c r="H1090">
        <f>(1/(1-91/360*VLOOKUP($A1090,Tbills!$B$4:$C$974,2,1)/100))^((1)/91)-1</f>
        <v>4.4814477533794417E-5</v>
      </c>
      <c r="I1090" s="2">
        <f t="shared" si="152"/>
        <v>40746.688161558843</v>
      </c>
      <c r="L1090">
        <f t="shared" si="146"/>
        <v>7341386051.7003012</v>
      </c>
      <c r="O1090">
        <f t="shared" si="147"/>
        <v>13857717.040854596</v>
      </c>
      <c r="R1090">
        <f t="shared" si="148"/>
        <v>13.942175867836465</v>
      </c>
      <c r="U1090" s="2">
        <f t="shared" si="149"/>
        <v>225.63861674640543</v>
      </c>
      <c r="X1090">
        <f t="shared" si="150"/>
        <v>21.749708210892564</v>
      </c>
      <c r="AB1090">
        <f t="shared" si="151"/>
        <v>35078.074208438724</v>
      </c>
      <c r="AE1090">
        <f>ROW()</f>
        <v>1090</v>
      </c>
      <c r="AF1090">
        <f t="shared" si="145"/>
        <v>1.0219869706840392</v>
      </c>
      <c r="AG1090">
        <f>AG1089*(1-(AG$1+AG$5))^($A1090-$A1089)*(1+2*(E1090/E1089-1))</f>
        <v>1329354781.0570838</v>
      </c>
      <c r="AK1090">
        <f t="shared" si="153"/>
        <v>7.8593498018982304</v>
      </c>
      <c r="AO1090">
        <f>AO1089*(1-AO$1+H1089)^($A1090-$A1089)*(2-E1090/E1089)</f>
        <v>7.7525770067826079</v>
      </c>
    </row>
    <row r="1091" spans="1:41" x14ac:dyDescent="0.25">
      <c r="A1091" s="1">
        <v>39646</v>
      </c>
      <c r="B1091" s="12">
        <v>25.01</v>
      </c>
      <c r="C1091" s="12">
        <v>24.37</v>
      </c>
      <c r="D1091">
        <v>61928.1</v>
      </c>
      <c r="E1091">
        <v>55748.92</v>
      </c>
      <c r="F1091">
        <v>124947.85</v>
      </c>
      <c r="G1091">
        <v>112498.48</v>
      </c>
      <c r="H1091">
        <f>(1/(1-91/360*VLOOKUP($A1091,Tbills!$B$4:$C$974,2,1)/100))^((1)/91)-1</f>
        <v>4.4814477533794417E-5</v>
      </c>
      <c r="I1091" s="2">
        <f t="shared" si="152"/>
        <v>39971.205350655066</v>
      </c>
      <c r="L1091">
        <f t="shared" si="146"/>
        <v>7061636247.3226995</v>
      </c>
      <c r="O1091">
        <f t="shared" si="147"/>
        <v>13461222.175642556</v>
      </c>
      <c r="R1091">
        <f t="shared" si="148"/>
        <v>14.074357928748274</v>
      </c>
      <c r="U1091" s="2">
        <f t="shared" si="149"/>
        <v>222.47830223820816</v>
      </c>
      <c r="X1091">
        <f t="shared" si="150"/>
        <v>22.054961025672633</v>
      </c>
      <c r="AB1091">
        <f t="shared" si="151"/>
        <v>34408.54107482262</v>
      </c>
      <c r="AE1091">
        <f>ROW()</f>
        <v>1091</v>
      </c>
      <c r="AF1091">
        <f t="shared" si="145"/>
        <v>1.0262617972917523</v>
      </c>
      <c r="AG1091">
        <f>AG1090*(1-(AG$1+AG$5))^($A1091-$A1090)*(1+2*(E1091/E1090-1))</f>
        <v>1278655987.9215</v>
      </c>
      <c r="AK1091">
        <f t="shared" si="153"/>
        <v>8.0087189261287612</v>
      </c>
      <c r="AO1091">
        <f>AO1090*(1-AO$1+H1090)^($A1091-$A1090)*(2-E1091/E1090)</f>
        <v>7.9003466877023989</v>
      </c>
    </row>
    <row r="1092" spans="1:41" x14ac:dyDescent="0.25">
      <c r="A1092" s="1">
        <v>39647</v>
      </c>
      <c r="B1092" s="12">
        <v>24.05</v>
      </c>
      <c r="C1092" s="12">
        <v>23.8</v>
      </c>
      <c r="D1092">
        <v>61421.73</v>
      </c>
      <c r="E1092">
        <v>55290.58</v>
      </c>
      <c r="F1092">
        <v>124207.3</v>
      </c>
      <c r="G1092">
        <v>111826.68</v>
      </c>
      <c r="H1092">
        <f>(1/(1-91/360*VLOOKUP($A1092,Tbills!$B$4:$C$974,2,1)/100))^((1)/91)-1</f>
        <v>4.4814477533794417E-5</v>
      </c>
      <c r="I1092" s="2">
        <f t="shared" si="152"/>
        <v>39643.404508229512</v>
      </c>
      <c r="L1092">
        <f t="shared" si="146"/>
        <v>6945518982.3922949</v>
      </c>
      <c r="O1092">
        <f t="shared" si="147"/>
        <v>13294766.895860048</v>
      </c>
      <c r="R1092">
        <f t="shared" si="148"/>
        <v>14.131575274178671</v>
      </c>
      <c r="U1092" s="2">
        <f t="shared" si="149"/>
        <v>221.15430900305003</v>
      </c>
      <c r="X1092">
        <f t="shared" si="150"/>
        <v>22.186838911307103</v>
      </c>
      <c r="AB1092">
        <f t="shared" si="151"/>
        <v>34124.461305555742</v>
      </c>
      <c r="AE1092">
        <f>ROW()</f>
        <v>1092</v>
      </c>
      <c r="AF1092">
        <f t="shared" si="145"/>
        <v>1.0105042016806722</v>
      </c>
      <c r="AG1092">
        <f>AG1091*(1-(AG$1+AG$5))^($A1092-$A1091)*(1+2*(E1092/E1091-1))</f>
        <v>1257588655.4074123</v>
      </c>
      <c r="AK1092">
        <f t="shared" si="153"/>
        <v>8.0741865697799273</v>
      </c>
      <c r="AO1092">
        <f>AO1091*(1-AO$1+H1091)^($A1092-$A1091)*(2-E1092/E1091)</f>
        <v>7.9653617777887122</v>
      </c>
    </row>
    <row r="1093" spans="1:41" x14ac:dyDescent="0.25">
      <c r="A1093" s="1">
        <v>39650</v>
      </c>
      <c r="B1093" s="12">
        <v>23.05</v>
      </c>
      <c r="C1093" s="12">
        <v>23.18</v>
      </c>
      <c r="D1093">
        <v>59856.86</v>
      </c>
      <c r="E1093">
        <v>53874.48</v>
      </c>
      <c r="F1093">
        <v>122886.59</v>
      </c>
      <c r="G1093">
        <v>110622.58</v>
      </c>
      <c r="H1093">
        <f>(1/(1-91/360*VLOOKUP($A1093,Tbills!$B$4:$C$974,2,1)/100))^((1)/91)-1</f>
        <v>4.2304438981455306E-5</v>
      </c>
      <c r="I1093" s="2">
        <f t="shared" si="152"/>
        <v>38630.565051995763</v>
      </c>
      <c r="L1093">
        <f t="shared" si="146"/>
        <v>6589684953.5055437</v>
      </c>
      <c r="O1093">
        <f t="shared" si="147"/>
        <v>12782717.016166247</v>
      </c>
      <c r="R1093">
        <f t="shared" si="148"/>
        <v>14.310603000258444</v>
      </c>
      <c r="U1093" s="2">
        <f t="shared" si="149"/>
        <v>218.78674552056779</v>
      </c>
      <c r="X1093">
        <f t="shared" si="150"/>
        <v>22.426094725339272</v>
      </c>
      <c r="AB1093">
        <f t="shared" si="151"/>
        <v>33246.989329168406</v>
      </c>
      <c r="AE1093">
        <f>ROW()</f>
        <v>1093</v>
      </c>
      <c r="AF1093">
        <f t="shared" si="145"/>
        <v>0.99439171699741158</v>
      </c>
      <c r="AG1093">
        <f>AG1092*(1-(AG$1+AG$5))^($A1093-$A1092)*(1+2*(E1093/E1092-1))</f>
        <v>1193049419.8177238</v>
      </c>
      <c r="AK1093">
        <f t="shared" si="153"/>
        <v>8.2798252803575441</v>
      </c>
      <c r="AO1093">
        <f>AO1092*(1-AO$1+H1092)^($A1093-$A1092)*(2-E1093/E1092)</f>
        <v>8.1695621425697578</v>
      </c>
    </row>
    <row r="1094" spans="1:41" x14ac:dyDescent="0.25">
      <c r="A1094" s="1">
        <v>39651</v>
      </c>
      <c r="B1094" s="12">
        <v>21.18</v>
      </c>
      <c r="C1094" s="12">
        <v>22.06</v>
      </c>
      <c r="D1094">
        <v>57575.22</v>
      </c>
      <c r="E1094">
        <v>51818.6</v>
      </c>
      <c r="F1094">
        <v>120579.48</v>
      </c>
      <c r="G1094">
        <v>108541.04</v>
      </c>
      <c r="H1094">
        <f>(1/(1-91/360*VLOOKUP($A1094,Tbills!$B$4:$C$974,2,1)/100))^((1)/91)-1</f>
        <v>4.2304438981455306E-5</v>
      </c>
      <c r="I1094" s="2">
        <f t="shared" si="152"/>
        <v>37157.128666129247</v>
      </c>
      <c r="L1094">
        <f t="shared" si="146"/>
        <v>6086735239.3645487</v>
      </c>
      <c r="O1094">
        <f t="shared" si="147"/>
        <v>12050617.56989445</v>
      </c>
      <c r="R1094">
        <f t="shared" si="148"/>
        <v>14.582994008068983</v>
      </c>
      <c r="U1094" s="2">
        <f t="shared" si="149"/>
        <v>214.67394235889273</v>
      </c>
      <c r="X1094">
        <f t="shared" si="150"/>
        <v>22.848198918515511</v>
      </c>
      <c r="AB1094">
        <f t="shared" si="151"/>
        <v>31977.150876290925</v>
      </c>
      <c r="AE1094">
        <f>ROW()</f>
        <v>1094</v>
      </c>
      <c r="AF1094">
        <f t="shared" si="145"/>
        <v>0.96010879419764283</v>
      </c>
      <c r="AG1094">
        <f>AG1093*(1-(AG$1+AG$5))^($A1094-$A1093)*(1+2*(E1094/E1093-1))</f>
        <v>1101957430.635644</v>
      </c>
      <c r="AK1094">
        <f t="shared" si="153"/>
        <v>8.5953876478080335</v>
      </c>
      <c r="AO1094">
        <f>AO1093*(1-AO$1+H1093)^($A1094-$A1093)*(2-E1094/E1093)</f>
        <v>8.4813622641847886</v>
      </c>
    </row>
    <row r="1095" spans="1:41" x14ac:dyDescent="0.25">
      <c r="A1095" s="1">
        <v>39652</v>
      </c>
      <c r="B1095" s="12">
        <v>21.31</v>
      </c>
      <c r="C1095" s="12">
        <v>22.2</v>
      </c>
      <c r="D1095">
        <v>57516.31</v>
      </c>
      <c r="E1095">
        <v>51763.39</v>
      </c>
      <c r="F1095">
        <v>121782.31</v>
      </c>
      <c r="G1095">
        <v>109619.19</v>
      </c>
      <c r="H1095">
        <f>(1/(1-91/360*VLOOKUP($A1095,Tbills!$B$4:$C$974,2,1)/100))^((1)/91)-1</f>
        <v>4.2304438981455306E-5</v>
      </c>
      <c r="I1095" s="2">
        <f t="shared" si="152"/>
        <v>37118.205018814377</v>
      </c>
      <c r="L1095">
        <f t="shared" si="146"/>
        <v>6073747424.9271441</v>
      </c>
      <c r="O1095">
        <f t="shared" si="147"/>
        <v>12030953.178286135</v>
      </c>
      <c r="R1095">
        <f t="shared" si="148"/>
        <v>14.590103133205316</v>
      </c>
      <c r="U1095" s="2">
        <f t="shared" si="149"/>
        <v>216.81011666252843</v>
      </c>
      <c r="X1095">
        <f t="shared" si="150"/>
        <v>22.621365567161675</v>
      </c>
      <c r="AB1095">
        <f t="shared" si="151"/>
        <v>31941.967202954889</v>
      </c>
      <c r="AE1095">
        <f>ROW()</f>
        <v>1095</v>
      </c>
      <c r="AF1095">
        <f t="shared" ref="AF1095:AF1158" si="154">B1095/C1095</f>
        <v>0.95990990990990988</v>
      </c>
      <c r="AG1095">
        <f>AG1094*(1-(AG$1+AG$5))^($A1095-$A1094)*(1+2*(E1095/E1094-1))</f>
        <v>1099572219.6376677</v>
      </c>
      <c r="AK1095">
        <f t="shared" si="153"/>
        <v>8.6041448227926818</v>
      </c>
      <c r="AO1095">
        <f>AO1094*(1-AO$1+H1094)^($A1095-$A1094)*(2-E1095/E1094)</f>
        <v>8.4904438638707163</v>
      </c>
    </row>
    <row r="1096" spans="1:41" x14ac:dyDescent="0.25">
      <c r="A1096" s="1">
        <v>39653</v>
      </c>
      <c r="B1096" s="12">
        <v>23.44</v>
      </c>
      <c r="C1096" s="12">
        <v>23.76</v>
      </c>
      <c r="D1096">
        <v>60269.63</v>
      </c>
      <c r="E1096">
        <v>54239.13</v>
      </c>
      <c r="F1096">
        <v>127146.73</v>
      </c>
      <c r="G1096">
        <v>114443.19</v>
      </c>
      <c r="H1096">
        <f>(1/(1-91/360*VLOOKUP($A1096,Tbills!$B$4:$C$974,2,1)/100))^((1)/91)-1</f>
        <v>4.2304438981455306E-5</v>
      </c>
      <c r="I1096" s="2">
        <f t="shared" si="152"/>
        <v>38894.114282897513</v>
      </c>
      <c r="L1096">
        <f t="shared" ref="L1096:L1159" si="155">L1095*(1-L$1+H1096)^($A1096-$A1095)*(1+2*(E1096/E1095-1))</f>
        <v>6654718639.7752848</v>
      </c>
      <c r="O1096">
        <f t="shared" ref="O1096:O1159" si="156">O1095*(1-(O$1+O$5))^($A1096-$A1095)*(1+1.5*(E1096/E1095-1))</f>
        <v>12893643.511717405</v>
      </c>
      <c r="R1096">
        <f t="shared" ref="R1096:R1159" si="157">R1095*(1-IF($A1096&lt;=R1091,R$1,R$1+IF(AND(WEEKDAY($A1096)&lt;&gt;1,WEEKDAY($A1096)&lt;&gt;7),S$1,0)))^($A1096-$A1095)*(1-0.5*(E1096/E1095-1))</f>
        <v>14.24055154464134</v>
      </c>
      <c r="U1096" s="2">
        <f t="shared" ref="U1096:U1159" si="158">U1095*$F1096/$F1095*(1-U$1)^($A1096-$A1095)</f>
        <v>226.3549212549384</v>
      </c>
      <c r="X1096">
        <f t="shared" ref="X1096:X1159" si="159">X1095*(1-X$1+H1096)^($A1096-$A1095)*(2-G1096/G1095)</f>
        <v>21.625984555277032</v>
      </c>
      <c r="AB1096">
        <f t="shared" ref="AB1096:AB1159" si="160">AB1095*$E1096/$E1095*(1-(AB$1+AB$5+IF(AND(WEEKDAY(A1096)&lt;&gt;1,WEEKDAY(A1096)&lt;&gt;7),IF(A1096&lt;AC$2,AC$1,AC$3),0)))^($A1096-$A1095)</f>
        <v>33468.521048403854</v>
      </c>
      <c r="AE1096">
        <f>ROW()</f>
        <v>1096</v>
      </c>
      <c r="AF1096">
        <f t="shared" si="154"/>
        <v>0.98653198653198648</v>
      </c>
      <c r="AG1096">
        <f>AG1095*(1-(AG$1+AG$5))^($A1096-$A1095)*(1+2*(E1096/E1095-1))</f>
        <v>1204712326.1280065</v>
      </c>
      <c r="AK1096">
        <f t="shared" si="153"/>
        <v>8.1922441129411325</v>
      </c>
      <c r="AO1096">
        <f>AO1095*(1-AO$1+H1095)^($A1096-$A1095)*(2-E1096/E1095)</f>
        <v>8.0844058128643059</v>
      </c>
    </row>
    <row r="1097" spans="1:41" x14ac:dyDescent="0.25">
      <c r="A1097" s="1">
        <v>39654</v>
      </c>
      <c r="B1097" s="12">
        <v>22.91</v>
      </c>
      <c r="C1097" s="12">
        <v>23.29</v>
      </c>
      <c r="D1097">
        <v>60023.93</v>
      </c>
      <c r="E1097">
        <v>54015.72</v>
      </c>
      <c r="F1097">
        <v>126188.66</v>
      </c>
      <c r="G1097">
        <v>113576</v>
      </c>
      <c r="H1097">
        <f>(1/(1-91/360*VLOOKUP($A1097,Tbills!$B$4:$C$974,2,1)/100))^((1)/91)-1</f>
        <v>4.2304438981455306E-5</v>
      </c>
      <c r="I1097" s="2">
        <f t="shared" ref="I1097:I1160" si="161">I1096*$D1097/$D1096*(1-I$1)^($A1097-$A1096)</f>
        <v>38734.61091119999</v>
      </c>
      <c r="L1097">
        <f t="shared" si="155"/>
        <v>6599878160.6621475</v>
      </c>
      <c r="O1097">
        <f t="shared" si="156"/>
        <v>12813548.669878809</v>
      </c>
      <c r="R1097">
        <f t="shared" si="157"/>
        <v>14.269234755601271</v>
      </c>
      <c r="U1097" s="2">
        <f t="shared" si="158"/>
        <v>224.64382465480253</v>
      </c>
      <c r="X1097">
        <f t="shared" si="159"/>
        <v>21.789970716348705</v>
      </c>
      <c r="AB1097">
        <f t="shared" si="160"/>
        <v>33329.502738049021</v>
      </c>
      <c r="AE1097">
        <f>ROW()</f>
        <v>1097</v>
      </c>
      <c r="AF1097">
        <f t="shared" si="154"/>
        <v>0.98368398454272221</v>
      </c>
      <c r="AG1097">
        <f>AG1096*(1-(AG$1+AG$5))^($A1097-$A1096)*(1+2*(E1097/E1096-1))</f>
        <v>1194747686.645169</v>
      </c>
      <c r="AK1097">
        <f t="shared" ref="AK1097:AK1160" si="162">AK1096*(1-IF($A1097&lt;=AK1092,AK$1,AK$1+IF(AND(WEEKDAY($A1097)&lt;&gt;1,WEEKDAY($A1097)&lt;&gt;7),AL$1,0)))^($A1097-$A1096)*(2-$E1097/$E1096)</f>
        <v>8.2256046907571339</v>
      </c>
      <c r="AO1097">
        <f>AO1096*(1-AO$1+H1096)^($A1097-$A1096)*(2-E1097/E1096)</f>
        <v>8.1177485059375574</v>
      </c>
    </row>
    <row r="1098" spans="1:41" x14ac:dyDescent="0.25">
      <c r="A1098" s="1">
        <v>39657</v>
      </c>
      <c r="B1098" s="12">
        <v>24.23</v>
      </c>
      <c r="C1098" s="12">
        <v>23.99</v>
      </c>
      <c r="D1098">
        <v>61919.01</v>
      </c>
      <c r="E1098">
        <v>55714.25</v>
      </c>
      <c r="F1098">
        <v>128875.52</v>
      </c>
      <c r="G1098">
        <v>115979.89</v>
      </c>
      <c r="H1098">
        <f>(1/(1-91/360*VLOOKUP($A1098,Tbills!$B$4:$C$974,2,1)/100))^((1)/91)-1</f>
        <v>4.7185601813604094E-5</v>
      </c>
      <c r="I1098" s="2">
        <f t="shared" si="161"/>
        <v>39954.620088872573</v>
      </c>
      <c r="L1098">
        <f t="shared" si="155"/>
        <v>7014987558.761199</v>
      </c>
      <c r="O1098">
        <f t="shared" si="156"/>
        <v>13416577.297258725</v>
      </c>
      <c r="R1098">
        <f t="shared" si="157"/>
        <v>14.042981330002268</v>
      </c>
      <c r="U1098" s="2">
        <f t="shared" si="158"/>
        <v>229.41024951666074</v>
      </c>
      <c r="X1098">
        <f t="shared" si="159"/>
        <v>21.329428256142563</v>
      </c>
      <c r="AB1098">
        <f t="shared" si="160"/>
        <v>34373.956861208768</v>
      </c>
      <c r="AE1098">
        <f>ROW()</f>
        <v>1098</v>
      </c>
      <c r="AF1098">
        <f t="shared" si="154"/>
        <v>1.0100041684035015</v>
      </c>
      <c r="AG1098">
        <f>AG1097*(1-(AG$1+AG$5))^($A1098-$A1097)*(1+2*(E1098/E1097-1))</f>
        <v>1269757244.2368429</v>
      </c>
      <c r="AK1098">
        <f t="shared" si="162"/>
        <v>7.9658365472121959</v>
      </c>
      <c r="AO1098">
        <f>AO1097*(1-AO$1+H1097)^($A1098-$A1097)*(2-E1098/E1097)</f>
        <v>7.8626104918581667</v>
      </c>
    </row>
    <row r="1099" spans="1:41" x14ac:dyDescent="0.25">
      <c r="A1099" s="1">
        <v>39658</v>
      </c>
      <c r="B1099" s="12">
        <v>22.03</v>
      </c>
      <c r="C1099" s="12">
        <v>22.22</v>
      </c>
      <c r="D1099">
        <v>58206.75</v>
      </c>
      <c r="E1099">
        <v>52371.360000000001</v>
      </c>
      <c r="F1099">
        <v>123949.25</v>
      </c>
      <c r="G1099">
        <v>111541.09</v>
      </c>
      <c r="H1099">
        <f>(1/(1-91/360*VLOOKUP($A1099,Tbills!$B$4:$C$974,2,1)/100))^((1)/91)-1</f>
        <v>4.7185601813604094E-5</v>
      </c>
      <c r="I1099" s="2">
        <f t="shared" si="161"/>
        <v>37558.285827730011</v>
      </c>
      <c r="L1099">
        <f t="shared" si="155"/>
        <v>6173192461.6541195</v>
      </c>
      <c r="O1099">
        <f t="shared" si="156"/>
        <v>12208661.26892818</v>
      </c>
      <c r="R1099">
        <f t="shared" si="157"/>
        <v>14.46362131634713</v>
      </c>
      <c r="U1099" s="2">
        <f t="shared" si="158"/>
        <v>220.63565693282283</v>
      </c>
      <c r="X1099">
        <f t="shared" si="159"/>
        <v>22.14597725146438</v>
      </c>
      <c r="AB1099">
        <f t="shared" si="160"/>
        <v>32310.371314222837</v>
      </c>
      <c r="AE1099">
        <f>ROW()</f>
        <v>1099</v>
      </c>
      <c r="AF1099">
        <f t="shared" si="154"/>
        <v>0.99144914491449154</v>
      </c>
      <c r="AG1099">
        <f>AG1098*(1-(AG$1+AG$5))^($A1099-$A1098)*(1+2*(E1099/E1098-1))</f>
        <v>1117347125.254966</v>
      </c>
      <c r="AK1099">
        <f t="shared" si="162"/>
        <v>8.443398471735307</v>
      </c>
      <c r="AO1099">
        <f>AO1098*(1-AO$1+H1098)^($A1099-$A1098)*(2-E1099/E1098)</f>
        <v>8.3344570654697119</v>
      </c>
    </row>
    <row r="1100" spans="1:41" x14ac:dyDescent="0.25">
      <c r="A1100" s="1">
        <v>39659</v>
      </c>
      <c r="B1100" s="12">
        <v>21.21</v>
      </c>
      <c r="C1100" s="12">
        <v>21.44</v>
      </c>
      <c r="D1100">
        <v>55600.86</v>
      </c>
      <c r="E1100">
        <v>50024.25</v>
      </c>
      <c r="F1100">
        <v>121068.51</v>
      </c>
      <c r="G1100">
        <v>108943.47</v>
      </c>
      <c r="H1100">
        <f>(1/(1-91/360*VLOOKUP($A1100,Tbills!$B$4:$C$974,2,1)/100))^((1)/91)-1</f>
        <v>4.7185601813604094E-5</v>
      </c>
      <c r="I1100" s="2">
        <f t="shared" si="161"/>
        <v>35875.943470720616</v>
      </c>
      <c r="L1100">
        <f t="shared" si="155"/>
        <v>5619879721.1139994</v>
      </c>
      <c r="O1100">
        <f t="shared" si="156"/>
        <v>11387550.181820676</v>
      </c>
      <c r="R1100">
        <f t="shared" si="157"/>
        <v>14.787058507548997</v>
      </c>
      <c r="U1100" s="2">
        <f t="shared" si="158"/>
        <v>215.50254562485935</v>
      </c>
      <c r="X1100">
        <f t="shared" si="159"/>
        <v>22.661954048311873</v>
      </c>
      <c r="AB1100">
        <f t="shared" si="160"/>
        <v>30861.252023844736</v>
      </c>
      <c r="AE1100">
        <f>ROW()</f>
        <v>1100</v>
      </c>
      <c r="AF1100">
        <f t="shared" si="154"/>
        <v>0.98927238805970152</v>
      </c>
      <c r="AG1100">
        <f>AG1099*(1-(AG$1+AG$5))^($A1100-$A1099)*(1+2*(E1100/E1099-1))</f>
        <v>1017161290.6139445</v>
      </c>
      <c r="AK1100">
        <f t="shared" si="162"/>
        <v>8.8213926028824794</v>
      </c>
      <c r="AO1100">
        <f>AO1099*(1-AO$1+H1099)^($A1100-$A1099)*(2-E1100/E1099)</f>
        <v>8.7080684992961324</v>
      </c>
    </row>
    <row r="1101" spans="1:41" x14ac:dyDescent="0.25">
      <c r="A1101" s="1">
        <v>39660</v>
      </c>
      <c r="B1101" s="12">
        <v>22.94</v>
      </c>
      <c r="C1101" s="12">
        <v>22.67</v>
      </c>
      <c r="D1101">
        <v>58259.69</v>
      </c>
      <c r="E1101">
        <v>52414.05</v>
      </c>
      <c r="F1101">
        <v>123965.15</v>
      </c>
      <c r="G1101">
        <v>111544.87</v>
      </c>
      <c r="H1101">
        <f>(1/(1-91/360*VLOOKUP($A1101,Tbills!$B$4:$C$974,2,1)/100))^((1)/91)-1</f>
        <v>4.7185601813604094E-5</v>
      </c>
      <c r="I1101" s="2">
        <f t="shared" si="161"/>
        <v>37590.612455617535</v>
      </c>
      <c r="L1101">
        <f t="shared" si="155"/>
        <v>6156847031.4683256</v>
      </c>
      <c r="O1101">
        <f t="shared" si="156"/>
        <v>12203162.189571694</v>
      </c>
      <c r="R1101">
        <f t="shared" si="157"/>
        <v>14.43319620104668</v>
      </c>
      <c r="U1101" s="2">
        <f t="shared" si="158"/>
        <v>220.65319868612747</v>
      </c>
      <c r="X1101">
        <f t="shared" si="159"/>
        <v>22.121047578449161</v>
      </c>
      <c r="AB1101">
        <f t="shared" si="160"/>
        <v>32334.453994764419</v>
      </c>
      <c r="AE1101">
        <f>ROW()</f>
        <v>1101</v>
      </c>
      <c r="AF1101">
        <f t="shared" si="154"/>
        <v>1.0119100132333481</v>
      </c>
      <c r="AG1101">
        <f>AG1100*(1-(AG$1+AG$5))^($A1101-$A1100)*(1+2*(E1101/E1100-1))</f>
        <v>1114309085.8577294</v>
      </c>
      <c r="AK1101">
        <f t="shared" si="162"/>
        <v>8.3995784806710727</v>
      </c>
      <c r="AO1101">
        <f>AO1100*(1-AO$1+H1100)^($A1101-$A1100)*(2-E1101/E1100)</f>
        <v>8.2921439949117453</v>
      </c>
    </row>
    <row r="1102" spans="1:41" x14ac:dyDescent="0.25">
      <c r="A1102" s="1">
        <v>39661</v>
      </c>
      <c r="B1102" s="12">
        <v>22.57</v>
      </c>
      <c r="C1102" s="12">
        <v>22.75</v>
      </c>
      <c r="D1102">
        <v>58623.45</v>
      </c>
      <c r="E1102">
        <v>52738.83</v>
      </c>
      <c r="F1102">
        <v>124517.95</v>
      </c>
      <c r="G1102">
        <v>112037.02</v>
      </c>
      <c r="H1102">
        <f>(1/(1-91/360*VLOOKUP($A1102,Tbills!$B$4:$C$974,2,1)/100))^((1)/91)-1</f>
        <v>4.7185601813604094E-5</v>
      </c>
      <c r="I1102" s="2">
        <f t="shared" si="161"/>
        <v>37824.397210428433</v>
      </c>
      <c r="L1102">
        <f t="shared" si="155"/>
        <v>6233160319.0831051</v>
      </c>
      <c r="O1102">
        <f t="shared" si="156"/>
        <v>12316171.20076572</v>
      </c>
      <c r="R1102">
        <f t="shared" si="157"/>
        <v>14.387828616861091</v>
      </c>
      <c r="U1102" s="2">
        <f t="shared" si="158"/>
        <v>221.63175711931243</v>
      </c>
      <c r="X1102">
        <f t="shared" si="159"/>
        <v>22.023671357214273</v>
      </c>
      <c r="AB1102">
        <f t="shared" si="160"/>
        <v>32533.677853299563</v>
      </c>
      <c r="AE1102">
        <f>ROW()</f>
        <v>1102</v>
      </c>
      <c r="AF1102">
        <f t="shared" si="154"/>
        <v>0.99208791208791214</v>
      </c>
      <c r="AG1102">
        <f>AG1101*(1-(AG$1+AG$5))^($A1102-$A1101)*(1+2*(E1102/E1101-1))</f>
        <v>1128080546.6521921</v>
      </c>
      <c r="AK1102">
        <f t="shared" si="162"/>
        <v>8.3471422901598924</v>
      </c>
      <c r="AO1102">
        <f>AO1101*(1-AO$1+H1101)^($A1102-$A1101)*(2-E1102/E1101)</f>
        <v>8.2408463538172647</v>
      </c>
    </row>
    <row r="1103" spans="1:41" x14ac:dyDescent="0.25">
      <c r="A1103" s="1">
        <v>39664</v>
      </c>
      <c r="B1103" s="12">
        <v>23.49</v>
      </c>
      <c r="C1103" s="12">
        <v>23.09</v>
      </c>
      <c r="D1103">
        <v>58383.97</v>
      </c>
      <c r="E1103">
        <v>52515.92</v>
      </c>
      <c r="F1103">
        <v>124324.76</v>
      </c>
      <c r="G1103">
        <v>111847.33</v>
      </c>
      <c r="H1103">
        <f>(1/(1-91/360*VLOOKUP($A1103,Tbills!$B$4:$C$974,2,1)/100))^((1)/91)-1</f>
        <v>4.7604089206121358E-5</v>
      </c>
      <c r="I1103" s="2">
        <f t="shared" si="161"/>
        <v>37667.12696828445</v>
      </c>
      <c r="L1103">
        <f t="shared" si="155"/>
        <v>6180513682.0201359</v>
      </c>
      <c r="O1103">
        <f t="shared" si="156"/>
        <v>12236849.305813003</v>
      </c>
      <c r="R1103">
        <f t="shared" si="157"/>
        <v>14.416279707757466</v>
      </c>
      <c r="U1103" s="2">
        <f t="shared" si="158"/>
        <v>221.27170776878651</v>
      </c>
      <c r="X1103">
        <f t="shared" si="159"/>
        <v>22.06166238228953</v>
      </c>
      <c r="AB1103">
        <f t="shared" si="160"/>
        <v>32392.780143041087</v>
      </c>
      <c r="AE1103">
        <f>ROW()</f>
        <v>1103</v>
      </c>
      <c r="AF1103">
        <f t="shared" si="154"/>
        <v>1.0173235166738848</v>
      </c>
      <c r="AG1103">
        <f>AG1102*(1-(AG$1+AG$5))^($A1103-$A1102)*(1+2*(E1103/E1102-1))</f>
        <v>1118431406.0010886</v>
      </c>
      <c r="AK1103">
        <f t="shared" si="162"/>
        <v>8.3812517764195569</v>
      </c>
      <c r="AO1103">
        <f>AO1102*(1-AO$1+H1102)^($A1103-$A1102)*(2-E1103/E1102)</f>
        <v>8.2759309705516344</v>
      </c>
    </row>
    <row r="1104" spans="1:41" x14ac:dyDescent="0.25">
      <c r="A1104" s="1">
        <v>39665</v>
      </c>
      <c r="B1104" s="12">
        <v>21.14</v>
      </c>
      <c r="C1104" s="12">
        <v>21.5</v>
      </c>
      <c r="D1104">
        <v>55613.94</v>
      </c>
      <c r="E1104">
        <v>50021.8</v>
      </c>
      <c r="F1104">
        <v>121144</v>
      </c>
      <c r="G1104">
        <v>108980.47</v>
      </c>
      <c r="H1104">
        <f>(1/(1-91/360*VLOOKUP($A1104,Tbills!$B$4:$C$974,2,1)/100))^((1)/91)-1</f>
        <v>4.7604089206121358E-5</v>
      </c>
      <c r="I1104" s="2">
        <f t="shared" si="161"/>
        <v>35879.133606002317</v>
      </c>
      <c r="L1104">
        <f t="shared" si="155"/>
        <v>5593469201.2524948</v>
      </c>
      <c r="O1104">
        <f t="shared" si="156"/>
        <v>11364725.788135897</v>
      </c>
      <c r="R1104">
        <f t="shared" si="157"/>
        <v>14.757946172248927</v>
      </c>
      <c r="U1104" s="2">
        <f t="shared" si="158"/>
        <v>215.60537214416408</v>
      </c>
      <c r="X1104">
        <f t="shared" si="159"/>
        <v>22.627385039801634</v>
      </c>
      <c r="AB1104">
        <f t="shared" si="160"/>
        <v>30853.285563180354</v>
      </c>
      <c r="AE1104">
        <f>ROW()</f>
        <v>1104</v>
      </c>
      <c r="AF1104">
        <f t="shared" si="154"/>
        <v>0.98325581395348838</v>
      </c>
      <c r="AG1104">
        <f>AG1103*(1-(AG$1+AG$5))^($A1104-$A1103)*(1+2*(E1104/E1103-1))</f>
        <v>1012162762.5836701</v>
      </c>
      <c r="AK1104">
        <f t="shared" si="162"/>
        <v>8.7788907015196909</v>
      </c>
      <c r="AO1104">
        <f>AO1103*(1-AO$1+H1103)^($A1104-$A1103)*(2-E1104/E1103)</f>
        <v>8.6690688761403294</v>
      </c>
    </row>
    <row r="1105" spans="1:41" x14ac:dyDescent="0.25">
      <c r="A1105" s="1">
        <v>39666</v>
      </c>
      <c r="B1105" s="12">
        <v>20.23</v>
      </c>
      <c r="C1105" s="12">
        <v>21.18</v>
      </c>
      <c r="D1105">
        <v>54038.38</v>
      </c>
      <c r="E1105">
        <v>48602.29</v>
      </c>
      <c r="F1105">
        <v>120765.75999999999</v>
      </c>
      <c r="G1105">
        <v>108635.02</v>
      </c>
      <c r="H1105">
        <f>(1/(1-91/360*VLOOKUP($A1105,Tbills!$B$4:$C$974,2,1)/100))^((1)/91)-1</f>
        <v>4.7604089206121358E-5</v>
      </c>
      <c r="I1105" s="2">
        <f t="shared" si="161"/>
        <v>34861.816655989329</v>
      </c>
      <c r="L1105">
        <f t="shared" si="155"/>
        <v>5276020850.7008743</v>
      </c>
      <c r="O1105">
        <f t="shared" si="156"/>
        <v>10880599.776437839</v>
      </c>
      <c r="R1105">
        <f t="shared" si="157"/>
        <v>14.96666878987236</v>
      </c>
      <c r="U1105" s="2">
        <f t="shared" si="158"/>
        <v>214.9269607580471</v>
      </c>
      <c r="X1105">
        <f t="shared" si="159"/>
        <v>22.699351108745095</v>
      </c>
      <c r="AB1105">
        <f t="shared" si="160"/>
        <v>29976.691180104983</v>
      </c>
      <c r="AE1105">
        <f>ROW()</f>
        <v>1105</v>
      </c>
      <c r="AF1105">
        <f t="shared" si="154"/>
        <v>0.9551463644948065</v>
      </c>
      <c r="AG1105">
        <f>AG1104*(1-(AG$1+AG$5))^($A1105-$A1104)*(1+2*(E1105/E1104-1))</f>
        <v>954684629.84924877</v>
      </c>
      <c r="AK1105">
        <f t="shared" si="162"/>
        <v>9.0275960624836316</v>
      </c>
      <c r="AO1105">
        <f>AO1104*(1-AO$1+H1104)^($A1105-$A1104)*(2-E1105/E1104)</f>
        <v>8.9151728736849005</v>
      </c>
    </row>
    <row r="1106" spans="1:41" x14ac:dyDescent="0.25">
      <c r="A1106" s="1">
        <v>39667</v>
      </c>
      <c r="B1106" s="12">
        <v>21.15</v>
      </c>
      <c r="C1106" s="12">
        <v>21.86</v>
      </c>
      <c r="D1106">
        <v>56310.93</v>
      </c>
      <c r="E1106">
        <v>50643.92</v>
      </c>
      <c r="F1106">
        <v>122966.22</v>
      </c>
      <c r="G1106">
        <v>110609.28</v>
      </c>
      <c r="H1106">
        <f>(1/(1-91/360*VLOOKUP($A1106,Tbills!$B$4:$C$974,2,1)/100))^((1)/91)-1</f>
        <v>4.7604089206121358E-5</v>
      </c>
      <c r="I1106" s="2">
        <f t="shared" si="161"/>
        <v>36327.022571480928</v>
      </c>
      <c r="L1106">
        <f t="shared" si="155"/>
        <v>5719292796.1283588</v>
      </c>
      <c r="O1106">
        <f t="shared" si="156"/>
        <v>11565799.896083733</v>
      </c>
      <c r="R1106">
        <f t="shared" si="157"/>
        <v>14.65165498171551</v>
      </c>
      <c r="U1106" s="2">
        <f t="shared" si="158"/>
        <v>218.83778575405597</v>
      </c>
      <c r="X1106">
        <f t="shared" si="159"/>
        <v>22.287064961286809</v>
      </c>
      <c r="AB1106">
        <f t="shared" si="160"/>
        <v>31234.829060313292</v>
      </c>
      <c r="AE1106">
        <f>ROW()</f>
        <v>1106</v>
      </c>
      <c r="AF1106">
        <f t="shared" si="154"/>
        <v>0.96752058554437326</v>
      </c>
      <c r="AG1106">
        <f>AG1105*(1-(AG$1+AG$5))^($A1106-$A1105)*(1+2*(E1106/E1105-1))</f>
        <v>1034856378.6520716</v>
      </c>
      <c r="AK1106">
        <f t="shared" si="162"/>
        <v>8.6479722216842436</v>
      </c>
      <c r="AO1106">
        <f>AO1105*(1-AO$1+H1105)^($A1106-$A1105)*(2-E1106/E1105)</f>
        <v>8.5407650630795633</v>
      </c>
    </row>
    <row r="1107" spans="1:41" x14ac:dyDescent="0.25">
      <c r="A1107" s="1">
        <v>39668</v>
      </c>
      <c r="B1107" s="12">
        <v>20.66</v>
      </c>
      <c r="C1107" s="12">
        <v>21.65</v>
      </c>
      <c r="D1107">
        <v>54705.22</v>
      </c>
      <c r="E1107">
        <v>49197.39</v>
      </c>
      <c r="F1107">
        <v>122308.33</v>
      </c>
      <c r="G1107">
        <v>110012.23</v>
      </c>
      <c r="H1107">
        <f>(1/(1-91/360*VLOOKUP($A1107,Tbills!$B$4:$C$974,2,1)/100))^((1)/91)-1</f>
        <v>4.7604089206121358E-5</v>
      </c>
      <c r="I1107" s="2">
        <f t="shared" si="161"/>
        <v>35290.294527332859</v>
      </c>
      <c r="L1107">
        <f t="shared" si="155"/>
        <v>5392588185.7094612</v>
      </c>
      <c r="O1107">
        <f t="shared" si="156"/>
        <v>11069900.138443971</v>
      </c>
      <c r="R1107">
        <f t="shared" si="157"/>
        <v>14.860229020836929</v>
      </c>
      <c r="U1107" s="2">
        <f t="shared" si="158"/>
        <v>217.66165922452348</v>
      </c>
      <c r="X1107">
        <f t="shared" si="159"/>
        <v>22.407604647706012</v>
      </c>
      <c r="AB1107">
        <f t="shared" si="160"/>
        <v>30341.618317518278</v>
      </c>
      <c r="AE1107">
        <f>ROW()</f>
        <v>1107</v>
      </c>
      <c r="AF1107">
        <f t="shared" si="154"/>
        <v>0.95427251732101626</v>
      </c>
      <c r="AG1107">
        <f>AG1106*(1-(AG$1+AG$5))^($A1107-$A1106)*(1+2*(E1107/E1106-1))</f>
        <v>975706794.21752703</v>
      </c>
      <c r="AK1107">
        <f t="shared" si="162"/>
        <v>8.8945678672868755</v>
      </c>
      <c r="AO1107">
        <f>AO1106*(1-AO$1+H1106)^($A1107-$A1106)*(2-E1107/E1106)</f>
        <v>8.7848061376784443</v>
      </c>
    </row>
    <row r="1108" spans="1:41" x14ac:dyDescent="0.25">
      <c r="A1108" s="1">
        <v>39671</v>
      </c>
      <c r="B1108" s="12">
        <v>20.12</v>
      </c>
      <c r="C1108" s="12">
        <v>21.44</v>
      </c>
      <c r="D1108">
        <v>53926.94</v>
      </c>
      <c r="E1108">
        <v>48490.44</v>
      </c>
      <c r="F1108">
        <v>122374.35</v>
      </c>
      <c r="G1108">
        <v>110055.9</v>
      </c>
      <c r="H1108">
        <f>(1/(1-91/360*VLOOKUP($A1108,Tbills!$B$4:$C$974,2,1)/100))^((1)/91)-1</f>
        <v>5.2068957496098633E-5</v>
      </c>
      <c r="I1108" s="2">
        <f t="shared" si="161"/>
        <v>34785.681989025536</v>
      </c>
      <c r="L1108">
        <f t="shared" si="155"/>
        <v>5237716662.5539236</v>
      </c>
      <c r="O1108">
        <f t="shared" si="156"/>
        <v>10830199.045618689</v>
      </c>
      <c r="R1108">
        <f t="shared" si="157"/>
        <v>14.964967596165625</v>
      </c>
      <c r="U1108" s="2">
        <f t="shared" si="158"/>
        <v>217.76321905843193</v>
      </c>
      <c r="X1108">
        <f t="shared" si="159"/>
        <v>22.3997233290041</v>
      </c>
      <c r="AB1108">
        <f t="shared" si="160"/>
        <v>29902.491562791554</v>
      </c>
      <c r="AE1108">
        <f>ROW()</f>
        <v>1108</v>
      </c>
      <c r="AF1108">
        <f t="shared" si="154"/>
        <v>0.93843283582089554</v>
      </c>
      <c r="AG1108">
        <f>AG1107*(1-(AG$1+AG$5))^($A1108-$A1107)*(1+2*(E1108/E1107-1))</f>
        <v>947569833.32509017</v>
      </c>
      <c r="AK1108">
        <f t="shared" si="162"/>
        <v>9.0211192229018522</v>
      </c>
      <c r="AO1108">
        <f>AO1107*(1-AO$1+H1107)^($A1108-$A1107)*(2-E1108/E1107)</f>
        <v>8.9113247062518646</v>
      </c>
    </row>
    <row r="1109" spans="1:41" x14ac:dyDescent="0.25">
      <c r="A1109" s="1">
        <v>39672</v>
      </c>
      <c r="B1109" s="12">
        <v>21.17</v>
      </c>
      <c r="C1109" s="12">
        <v>22.2</v>
      </c>
      <c r="D1109">
        <v>56027.57</v>
      </c>
      <c r="E1109">
        <v>50376.77</v>
      </c>
      <c r="F1109">
        <v>124783.03</v>
      </c>
      <c r="G1109">
        <v>112216.39</v>
      </c>
      <c r="H1109">
        <f>(1/(1-91/360*VLOOKUP($A1109,Tbills!$B$4:$C$974,2,1)/100))^((1)/91)-1</f>
        <v>5.2068957496098633E-5</v>
      </c>
      <c r="I1109" s="2">
        <f t="shared" si="161"/>
        <v>36139.816390825144</v>
      </c>
      <c r="L1109">
        <f t="shared" si="155"/>
        <v>5645260973.306571</v>
      </c>
      <c r="O1109">
        <f t="shared" si="156"/>
        <v>11461772.283100488</v>
      </c>
      <c r="R1109">
        <f t="shared" si="157"/>
        <v>14.673227630004742</v>
      </c>
      <c r="U1109" s="2">
        <f t="shared" si="158"/>
        <v>222.04401264139119</v>
      </c>
      <c r="X1109">
        <f t="shared" si="159"/>
        <v>21.960329111342823</v>
      </c>
      <c r="AB1109">
        <f t="shared" si="160"/>
        <v>31064.647372090509</v>
      </c>
      <c r="AE1109">
        <f>ROW()</f>
        <v>1109</v>
      </c>
      <c r="AF1109">
        <f t="shared" si="154"/>
        <v>0.95360360360360374</v>
      </c>
      <c r="AG1109">
        <f>AG1108*(1-(AG$1+AG$5))^($A1109-$A1108)*(1+2*(E1109/E1108-1))</f>
        <v>1021258377.9589694</v>
      </c>
      <c r="AK1109">
        <f t="shared" si="162"/>
        <v>8.6697842156999378</v>
      </c>
      <c r="AO1109">
        <f>AO1108*(1-AO$1+H1108)^($A1109-$A1108)*(2-E1109/E1108)</f>
        <v>8.5647938180944916</v>
      </c>
    </row>
    <row r="1110" spans="1:41" x14ac:dyDescent="0.25">
      <c r="A1110" s="1">
        <v>39673</v>
      </c>
      <c r="B1110" s="12">
        <v>21.55</v>
      </c>
      <c r="C1110" s="12">
        <v>22.54</v>
      </c>
      <c r="D1110">
        <v>57089.32</v>
      </c>
      <c r="E1110">
        <v>51328.81</v>
      </c>
      <c r="F1110">
        <v>125043.14</v>
      </c>
      <c r="G1110">
        <v>112444.46</v>
      </c>
      <c r="H1110">
        <f>(1/(1-91/360*VLOOKUP($A1110,Tbills!$B$4:$C$974,2,1)/100))^((1)/91)-1</f>
        <v>5.2068957496098633E-5</v>
      </c>
      <c r="I1110" s="2">
        <f t="shared" si="161"/>
        <v>36823.785764269211</v>
      </c>
      <c r="L1110">
        <f t="shared" si="155"/>
        <v>5858673905.3859682</v>
      </c>
      <c r="O1110">
        <f t="shared" si="156"/>
        <v>11786288.704398388</v>
      </c>
      <c r="R1110">
        <f t="shared" si="157"/>
        <v>14.533920375939132</v>
      </c>
      <c r="U1110" s="2">
        <f t="shared" si="158"/>
        <v>222.50143747371655</v>
      </c>
      <c r="X1110">
        <f t="shared" si="159"/>
        <v>21.916027209644458</v>
      </c>
      <c r="AB1110">
        <f t="shared" si="160"/>
        <v>31650.61574985466</v>
      </c>
      <c r="AE1110">
        <f>ROW()</f>
        <v>1110</v>
      </c>
      <c r="AF1110">
        <f t="shared" si="154"/>
        <v>0.95607808340727607</v>
      </c>
      <c r="AG1110">
        <f>AG1109*(1-(AG$1+AG$5))^($A1110-$A1109)*(1+2*(E1110/E1109-1))</f>
        <v>1059822946.6364503</v>
      </c>
      <c r="AK1110">
        <f t="shared" si="162"/>
        <v>8.5055430589090228</v>
      </c>
      <c r="AO1110">
        <f>AO1109*(1-AO$1+H1109)^($A1110-$A1109)*(2-E1110/E1109)</f>
        <v>8.4030597166848988</v>
      </c>
    </row>
    <row r="1111" spans="1:41" x14ac:dyDescent="0.25">
      <c r="A1111" s="1">
        <v>39674</v>
      </c>
      <c r="B1111" s="12">
        <v>20.34</v>
      </c>
      <c r="C1111" s="12">
        <v>21.66</v>
      </c>
      <c r="D1111">
        <v>55162.93</v>
      </c>
      <c r="E1111">
        <v>49594.12</v>
      </c>
      <c r="F1111">
        <v>123570.44</v>
      </c>
      <c r="G1111">
        <v>111114.28</v>
      </c>
      <c r="H1111">
        <f>(1/(1-91/360*VLOOKUP($A1111,Tbills!$B$4:$C$974,2,1)/100))^((1)/91)-1</f>
        <v>5.2068957496098633E-5</v>
      </c>
      <c r="I1111" s="2">
        <f t="shared" si="161"/>
        <v>35580.356990196778</v>
      </c>
      <c r="L1111">
        <f t="shared" si="155"/>
        <v>5462716126.4293766</v>
      </c>
      <c r="O1111">
        <f t="shared" si="156"/>
        <v>11188423.896771647</v>
      </c>
      <c r="R1111">
        <f t="shared" si="157"/>
        <v>14.778843833632619</v>
      </c>
      <c r="U1111" s="2">
        <f t="shared" si="158"/>
        <v>219.87555745139451</v>
      </c>
      <c r="X1111">
        <f t="shared" si="159"/>
        <v>22.175620874795971</v>
      </c>
      <c r="AB1111">
        <f t="shared" si="160"/>
        <v>30579.896718319746</v>
      </c>
      <c r="AE1111">
        <f>ROW()</f>
        <v>1111</v>
      </c>
      <c r="AF1111">
        <f t="shared" si="154"/>
        <v>0.93905817174515238</v>
      </c>
      <c r="AG1111">
        <f>AG1110*(1-(AG$1+AG$5))^($A1111-$A1110)*(1+2*(E1111/E1110-1))</f>
        <v>988154855.86804295</v>
      </c>
      <c r="AK1111">
        <f t="shared" si="162"/>
        <v>8.7925837960435906</v>
      </c>
      <c r="AO1111">
        <f>AO1110*(1-AO$1+H1110)^($A1111-$A1110)*(2-E1111/E1110)</f>
        <v>8.6871775240593809</v>
      </c>
    </row>
    <row r="1112" spans="1:41" x14ac:dyDescent="0.25">
      <c r="A1112" s="1">
        <v>39675</v>
      </c>
      <c r="B1112" s="12">
        <v>19.579999999999998</v>
      </c>
      <c r="C1112" s="12">
        <v>21.38</v>
      </c>
      <c r="D1112">
        <v>54471.37</v>
      </c>
      <c r="E1112">
        <v>48969.8</v>
      </c>
      <c r="F1112">
        <v>123099.31</v>
      </c>
      <c r="G1112">
        <v>110684.86</v>
      </c>
      <c r="H1112">
        <f>(1/(1-91/360*VLOOKUP($A1112,Tbills!$B$4:$C$974,2,1)/100))^((1)/91)-1</f>
        <v>5.2068957496098633E-5</v>
      </c>
      <c r="I1112" s="2">
        <f t="shared" si="161"/>
        <v>35133.440741838152</v>
      </c>
      <c r="L1112">
        <f t="shared" si="155"/>
        <v>5325216897.9765368</v>
      </c>
      <c r="O1112">
        <f t="shared" si="156"/>
        <v>10976784.27452058</v>
      </c>
      <c r="R1112">
        <f t="shared" si="157"/>
        <v>14.871193940216715</v>
      </c>
      <c r="U1112" s="2">
        <f t="shared" si="158"/>
        <v>219.03190949019617</v>
      </c>
      <c r="X1112">
        <f t="shared" si="159"/>
        <v>22.261658086504625</v>
      </c>
      <c r="AB1112">
        <f t="shared" si="160"/>
        <v>30193.88621535014</v>
      </c>
      <c r="AE1112">
        <f>ROW()</f>
        <v>1112</v>
      </c>
      <c r="AF1112">
        <f t="shared" si="154"/>
        <v>0.91580916744621133</v>
      </c>
      <c r="AG1112">
        <f>AG1111*(1-(AG$1+AG$5))^($A1112-$A1111)*(1+2*(E1112/E1111-1))</f>
        <v>963243443.83269429</v>
      </c>
      <c r="AK1112">
        <f t="shared" si="162"/>
        <v>8.9028553480027348</v>
      </c>
      <c r="AO1112">
        <f>AO1111*(1-AO$1+H1111)^($A1112-$A1111)*(2-E1112/E1111)</f>
        <v>8.7966695077591073</v>
      </c>
    </row>
    <row r="1113" spans="1:41" x14ac:dyDescent="0.25">
      <c r="A1113" s="1">
        <v>39678</v>
      </c>
      <c r="B1113" s="12">
        <v>20.98</v>
      </c>
      <c r="C1113" s="12">
        <v>22.11</v>
      </c>
      <c r="D1113">
        <v>55243.15</v>
      </c>
      <c r="E1113">
        <v>49655.98</v>
      </c>
      <c r="F1113">
        <v>124510.67</v>
      </c>
      <c r="G1113">
        <v>111936.59</v>
      </c>
      <c r="H1113">
        <f>(1/(1-91/360*VLOOKUP($A1113,Tbills!$B$4:$C$974,2,1)/100))^((1)/91)-1</f>
        <v>5.1510748656502514E-5</v>
      </c>
      <c r="I1113" s="2">
        <f t="shared" si="161"/>
        <v>35628.624055835069</v>
      </c>
      <c r="L1113">
        <f t="shared" si="155"/>
        <v>5474557628.3663168</v>
      </c>
      <c r="O1113">
        <f t="shared" si="156"/>
        <v>11206366.430522559</v>
      </c>
      <c r="R1113">
        <f t="shared" si="157"/>
        <v>14.765001495240194</v>
      </c>
      <c r="U1113" s="2">
        <f t="shared" si="158"/>
        <v>221.5269516870645</v>
      </c>
      <c r="X1113">
        <f t="shared" si="159"/>
        <v>22.010861076191478</v>
      </c>
      <c r="AB1113">
        <f t="shared" si="160"/>
        <v>30613.770024361245</v>
      </c>
      <c r="AE1113">
        <f>ROW()</f>
        <v>1113</v>
      </c>
      <c r="AF1113">
        <f t="shared" si="154"/>
        <v>0.94889190411578472</v>
      </c>
      <c r="AG1113">
        <f>AG1112*(1-(AG$1+AG$5))^($A1113-$A1112)*(1+2*(E1113/E1112-1))</f>
        <v>990137868.97984576</v>
      </c>
      <c r="AK1113">
        <f t="shared" si="162"/>
        <v>8.7768793095732125</v>
      </c>
      <c r="AO1113">
        <f>AO1112*(1-AO$1+H1112)^($A1113-$A1112)*(2-E1113/E1112)</f>
        <v>8.6738003109284687</v>
      </c>
    </row>
    <row r="1114" spans="1:41" x14ac:dyDescent="0.25">
      <c r="A1114" s="1">
        <v>39679</v>
      </c>
      <c r="B1114" s="12">
        <v>21.28</v>
      </c>
      <c r="C1114" s="12">
        <v>22.42</v>
      </c>
      <c r="D1114">
        <v>57003.96</v>
      </c>
      <c r="E1114">
        <v>51236.15</v>
      </c>
      <c r="F1114">
        <v>126760.98</v>
      </c>
      <c r="G1114">
        <v>113953.88</v>
      </c>
      <c r="H1114">
        <f>(1/(1-91/360*VLOOKUP($A1114,Tbills!$B$4:$C$974,2,1)/100))^((1)/91)-1</f>
        <v>5.1510748656502514E-5</v>
      </c>
      <c r="I1114" s="2">
        <f t="shared" si="161"/>
        <v>36763.347821165065</v>
      </c>
      <c r="L1114">
        <f t="shared" si="155"/>
        <v>5823020927.2181797</v>
      </c>
      <c r="O1114">
        <f t="shared" si="156"/>
        <v>11740890.145856395</v>
      </c>
      <c r="R1114">
        <f t="shared" si="157"/>
        <v>14.529416129965057</v>
      </c>
      <c r="U1114" s="2">
        <f t="shared" si="158"/>
        <v>225.52516003742315</v>
      </c>
      <c r="X1114">
        <f t="shared" si="159"/>
        <v>21.614501411985461</v>
      </c>
      <c r="AB1114">
        <f t="shared" si="160"/>
        <v>31586.870828558007</v>
      </c>
      <c r="AE1114">
        <f>ROW()</f>
        <v>1114</v>
      </c>
      <c r="AF1114">
        <f t="shared" si="154"/>
        <v>0.94915254237288138</v>
      </c>
      <c r="AG1114">
        <f>AG1113*(1-(AG$1+AG$5))^($A1114-$A1113)*(1+2*(E1114/E1113-1))</f>
        <v>1053119407.7232319</v>
      </c>
      <c r="AK1114">
        <f t="shared" si="162"/>
        <v>8.4971826022612422</v>
      </c>
      <c r="AO1114">
        <f>AO1113*(1-AO$1+H1113)^($A1114-$A1113)*(2-E1114/E1113)</f>
        <v>8.397901570370859</v>
      </c>
    </row>
    <row r="1115" spans="1:41" x14ac:dyDescent="0.25">
      <c r="A1115" s="1">
        <v>39680</v>
      </c>
      <c r="B1115" s="12">
        <v>20.420000000000002</v>
      </c>
      <c r="C1115" s="12">
        <v>22.46</v>
      </c>
      <c r="D1115">
        <v>55813.62</v>
      </c>
      <c r="E1115">
        <v>50163.61</v>
      </c>
      <c r="F1115">
        <v>125499.17</v>
      </c>
      <c r="G1115">
        <v>112813.69</v>
      </c>
      <c r="H1115">
        <f>(1/(1-91/360*VLOOKUP($A1115,Tbills!$B$4:$C$974,2,1)/100))^((1)/91)-1</f>
        <v>5.1510748656502514E-5</v>
      </c>
      <c r="I1115" s="2">
        <f t="shared" si="161"/>
        <v>35994.788654986587</v>
      </c>
      <c r="L1115">
        <f t="shared" si="155"/>
        <v>5579266403.959795</v>
      </c>
      <c r="O1115">
        <f t="shared" si="156"/>
        <v>11371844.137761759</v>
      </c>
      <c r="R1115">
        <f t="shared" si="157"/>
        <v>14.680826518628118</v>
      </c>
      <c r="U1115" s="2">
        <f t="shared" si="158"/>
        <v>223.2747827091149</v>
      </c>
      <c r="X1115">
        <f t="shared" si="159"/>
        <v>21.831087024042535</v>
      </c>
      <c r="AB1115">
        <f t="shared" si="160"/>
        <v>30924.576208814091</v>
      </c>
      <c r="AE1115">
        <f>ROW()</f>
        <v>1115</v>
      </c>
      <c r="AF1115">
        <f t="shared" si="154"/>
        <v>0.90917186108637582</v>
      </c>
      <c r="AG1115">
        <f>AG1114*(1-(AG$1+AG$5))^($A1115-$A1114)*(1+2*(E1115/E1114-1))</f>
        <v>1008994945.6693441</v>
      </c>
      <c r="AK1115">
        <f t="shared" si="162"/>
        <v>8.6746523493726251</v>
      </c>
      <c r="AO1115">
        <f>AO1114*(1-AO$1+H1114)^($A1115-$A1114)*(2-E1115/E1114)</f>
        <v>8.5738216130829308</v>
      </c>
    </row>
    <row r="1116" spans="1:41" x14ac:dyDescent="0.25">
      <c r="A1116" s="1">
        <v>39681</v>
      </c>
      <c r="B1116" s="12">
        <v>19.82</v>
      </c>
      <c r="C1116" s="12">
        <v>22.08</v>
      </c>
      <c r="D1116">
        <v>55216.9</v>
      </c>
      <c r="E1116">
        <v>49624.71</v>
      </c>
      <c r="F1116">
        <v>125639.11</v>
      </c>
      <c r="G1116">
        <v>112933.68</v>
      </c>
      <c r="H1116">
        <f>(1/(1-91/360*VLOOKUP($A1116,Tbills!$B$4:$C$974,2,1)/100))^((1)/91)-1</f>
        <v>5.1510748656502514E-5</v>
      </c>
      <c r="I1116" s="2">
        <f t="shared" si="161"/>
        <v>35609.089373728966</v>
      </c>
      <c r="L1116">
        <f t="shared" si="155"/>
        <v>5459426413.3482409</v>
      </c>
      <c r="O1116">
        <f t="shared" si="156"/>
        <v>11188218.120558606</v>
      </c>
      <c r="R1116">
        <f t="shared" si="157"/>
        <v>14.759016238495819</v>
      </c>
      <c r="U1116" s="2">
        <f t="shared" si="158"/>
        <v>223.51829877638599</v>
      </c>
      <c r="X1116">
        <f t="shared" si="159"/>
        <v>21.808183964054209</v>
      </c>
      <c r="AB1116">
        <f t="shared" si="160"/>
        <v>30591.291606625655</v>
      </c>
      <c r="AE1116">
        <f>ROW()</f>
        <v>1116</v>
      </c>
      <c r="AF1116">
        <f t="shared" si="154"/>
        <v>0.89764492753623193</v>
      </c>
      <c r="AG1116">
        <f>AG1115*(1-(AG$1+AG$5))^($A1116-$A1115)*(1+2*(E1116/E1115-1))</f>
        <v>987282717.30780661</v>
      </c>
      <c r="AK1116">
        <f t="shared" si="162"/>
        <v>8.7674344492722245</v>
      </c>
      <c r="AO1116">
        <f>AO1115*(1-AO$1+H1115)^($A1116-$A1115)*(2-E1116/E1115)</f>
        <v>8.666054736892761</v>
      </c>
    </row>
    <row r="1117" spans="1:41" x14ac:dyDescent="0.25">
      <c r="A1117" s="1">
        <v>39682</v>
      </c>
      <c r="B1117" s="12">
        <v>18.809999999999999</v>
      </c>
      <c r="C1117" s="12">
        <v>21.48</v>
      </c>
      <c r="D1117">
        <v>53804.56</v>
      </c>
      <c r="E1117">
        <v>48352.85</v>
      </c>
      <c r="F1117">
        <v>125720.88</v>
      </c>
      <c r="G1117">
        <v>113001.36</v>
      </c>
      <c r="H1117">
        <f>(1/(1-91/360*VLOOKUP($A1117,Tbills!$B$4:$C$974,2,1)/100))^((1)/91)-1</f>
        <v>5.1510748656502514E-5</v>
      </c>
      <c r="I1117" s="2">
        <f t="shared" si="161"/>
        <v>34697.432643323198</v>
      </c>
      <c r="L1117">
        <f t="shared" si="155"/>
        <v>5179613564.4665289</v>
      </c>
      <c r="O1117">
        <f t="shared" si="156"/>
        <v>10757731.751062265</v>
      </c>
      <c r="R1117">
        <f t="shared" si="157"/>
        <v>14.947474123293444</v>
      </c>
      <c r="U1117" s="2">
        <f t="shared" si="158"/>
        <v>223.65831800163923</v>
      </c>
      <c r="X1117">
        <f t="shared" si="159"/>
        <v>21.795431104323157</v>
      </c>
      <c r="AB1117">
        <f t="shared" si="160"/>
        <v>29806.210713136941</v>
      </c>
      <c r="AE1117">
        <f>ROW()</f>
        <v>1117</v>
      </c>
      <c r="AF1117">
        <f t="shared" si="154"/>
        <v>0.87569832402234626</v>
      </c>
      <c r="AG1117">
        <f>AG1116*(1-(AG$1+AG$5))^($A1117-$A1116)*(1+2*(E1117/E1116-1))</f>
        <v>936643888.75354886</v>
      </c>
      <c r="AK1117">
        <f t="shared" si="162"/>
        <v>8.9917212159765949</v>
      </c>
      <c r="AO1117">
        <f>AO1116*(1-AO$1+H1116)^($A1117-$A1116)*(2-E1117/E1116)</f>
        <v>8.8882910927602623</v>
      </c>
    </row>
    <row r="1118" spans="1:41" x14ac:dyDescent="0.25">
      <c r="A1118" s="1">
        <v>39685</v>
      </c>
      <c r="B1118" s="12">
        <v>20.97</v>
      </c>
      <c r="C1118" s="12">
        <v>22.81</v>
      </c>
      <c r="D1118">
        <v>56201.74</v>
      </c>
      <c r="E1118">
        <v>50499.66</v>
      </c>
      <c r="F1118">
        <v>128163.28</v>
      </c>
      <c r="G1118">
        <v>115179.19</v>
      </c>
      <c r="H1118">
        <f>(1/(1-91/360*VLOOKUP($A1118,Tbills!$B$4:$C$974,2,1)/100))^((1)/91)-1</f>
        <v>4.7604089206121358E-5</v>
      </c>
      <c r="I1118" s="2">
        <f t="shared" si="161"/>
        <v>36240.672605208587</v>
      </c>
      <c r="L1118">
        <f t="shared" si="155"/>
        <v>5639591717.0743809</v>
      </c>
      <c r="O1118">
        <f t="shared" si="156"/>
        <v>11473017.863688095</v>
      </c>
      <c r="R1118">
        <f t="shared" si="157"/>
        <v>14.613666904301915</v>
      </c>
      <c r="U1118" s="2">
        <f t="shared" si="158"/>
        <v>227.98668635587885</v>
      </c>
      <c r="X1118">
        <f t="shared" si="159"/>
        <v>21.376057365759337</v>
      </c>
      <c r="AB1118">
        <f t="shared" si="160"/>
        <v>31126.315728770576</v>
      </c>
      <c r="AE1118">
        <f>ROW()</f>
        <v>1118</v>
      </c>
      <c r="AF1118">
        <f t="shared" si="154"/>
        <v>0.91933362560280574</v>
      </c>
      <c r="AG1118">
        <f>AG1117*(1-(AG$1+AG$5))^($A1118-$A1117)*(1+2*(E1118/E1117-1))</f>
        <v>1019712579.9007218</v>
      </c>
      <c r="AK1118">
        <f t="shared" si="162"/>
        <v>8.5912987683186799</v>
      </c>
      <c r="AO1118">
        <f>AO1117*(1-AO$1+H1117)^($A1118-$A1117)*(2-E1118/E1117)</f>
        <v>8.4940314640922292</v>
      </c>
    </row>
    <row r="1119" spans="1:41" x14ac:dyDescent="0.25">
      <c r="A1119" s="1">
        <v>39686</v>
      </c>
      <c r="B1119" s="12">
        <v>20.49</v>
      </c>
      <c r="C1119" s="12">
        <v>22.52</v>
      </c>
      <c r="D1119">
        <v>55628.65</v>
      </c>
      <c r="E1119">
        <v>49982.31</v>
      </c>
      <c r="F1119">
        <v>127576.72</v>
      </c>
      <c r="G1119">
        <v>114646.57</v>
      </c>
      <c r="H1119">
        <f>(1/(1-91/360*VLOOKUP($A1119,Tbills!$B$4:$C$974,2,1)/100))^((1)/91)-1</f>
        <v>4.7604089206121358E-5</v>
      </c>
      <c r="I1119" s="2">
        <f t="shared" si="161"/>
        <v>35870.251248080553</v>
      </c>
      <c r="L1119">
        <f t="shared" si="155"/>
        <v>5524053980.2212191</v>
      </c>
      <c r="O1119">
        <f t="shared" si="156"/>
        <v>11296332.058529569</v>
      </c>
      <c r="R1119">
        <f t="shared" si="157"/>
        <v>14.687858659769349</v>
      </c>
      <c r="U1119" s="2">
        <f t="shared" si="158"/>
        <v>226.93773469053991</v>
      </c>
      <c r="X1119">
        <f t="shared" si="159"/>
        <v>21.47513410324942</v>
      </c>
      <c r="AB1119">
        <f t="shared" si="160"/>
        <v>30806.364243071781</v>
      </c>
      <c r="AE1119">
        <f>ROW()</f>
        <v>1119</v>
      </c>
      <c r="AF1119">
        <f t="shared" si="154"/>
        <v>0.90985790408525746</v>
      </c>
      <c r="AG1119">
        <f>AG1118*(1-(AG$1+AG$5))^($A1119-$A1118)*(1+2*(E1119/E1118-1))</f>
        <v>998785778.27984059</v>
      </c>
      <c r="AK1119">
        <f t="shared" si="162"/>
        <v>8.6789091469739486</v>
      </c>
      <c r="AO1119">
        <f>AO1118*(1-AO$1+H1118)^($A1119-$A1118)*(2-E1119/E1118)</f>
        <v>8.5811407296014437</v>
      </c>
    </row>
    <row r="1120" spans="1:41" x14ac:dyDescent="0.25">
      <c r="A1120" s="1">
        <v>39687</v>
      </c>
      <c r="B1120" s="12">
        <v>19.760000000000002</v>
      </c>
      <c r="C1120" s="12">
        <v>21.94</v>
      </c>
      <c r="D1120">
        <v>54349.95</v>
      </c>
      <c r="E1120">
        <v>48831.02</v>
      </c>
      <c r="F1120">
        <v>126054.63</v>
      </c>
      <c r="G1120">
        <v>113273.29</v>
      </c>
      <c r="H1120">
        <f>(1/(1-91/360*VLOOKUP($A1120,Tbills!$B$4:$C$974,2,1)/100))^((1)/91)-1</f>
        <v>4.7604089206121358E-5</v>
      </c>
      <c r="I1120" s="2">
        <f t="shared" si="161"/>
        <v>35044.870312990242</v>
      </c>
      <c r="L1120">
        <f t="shared" si="155"/>
        <v>5269585060.0175943</v>
      </c>
      <c r="O1120">
        <f t="shared" si="156"/>
        <v>10905665.828391401</v>
      </c>
      <c r="R1120">
        <f t="shared" si="157"/>
        <v>14.856346737796057</v>
      </c>
      <c r="U1120" s="2">
        <f t="shared" si="158"/>
        <v>224.22472258124907</v>
      </c>
      <c r="X1120">
        <f t="shared" si="159"/>
        <v>21.732602135864141</v>
      </c>
      <c r="AB1120">
        <f t="shared" si="160"/>
        <v>30095.7226826345</v>
      </c>
      <c r="AE1120">
        <f>ROW()</f>
        <v>1120</v>
      </c>
      <c r="AF1120">
        <f t="shared" si="154"/>
        <v>0.90063810391978127</v>
      </c>
      <c r="AG1120">
        <f>AG1119*(1-(AG$1+AG$5))^($A1120-$A1119)*(1+2*(E1120/E1119-1))</f>
        <v>952741708.92815661</v>
      </c>
      <c r="AK1120">
        <f t="shared" si="162"/>
        <v>8.8784051671889301</v>
      </c>
      <c r="AO1120">
        <f>AO1119*(1-AO$1+H1119)^($A1120-$A1119)*(2-E1120/E1119)</f>
        <v>8.778891502476057</v>
      </c>
    </row>
    <row r="1121" spans="1:41" x14ac:dyDescent="0.25">
      <c r="A1121" s="1">
        <v>39688</v>
      </c>
      <c r="B1121" s="12">
        <v>19.43</v>
      </c>
      <c r="C1121" s="12">
        <v>21.54</v>
      </c>
      <c r="D1121">
        <v>53010.05</v>
      </c>
      <c r="E1121">
        <v>47624.86</v>
      </c>
      <c r="F1121">
        <v>124932.8</v>
      </c>
      <c r="G1121">
        <v>112259.81</v>
      </c>
      <c r="H1121">
        <f>(1/(1-91/360*VLOOKUP($A1121,Tbills!$B$4:$C$974,2,1)/100))^((1)/91)-1</f>
        <v>4.7604089206121358E-5</v>
      </c>
      <c r="I1121" s="2">
        <f t="shared" si="161"/>
        <v>34180.068784850213</v>
      </c>
      <c r="L1121">
        <f t="shared" si="155"/>
        <v>5009272276.9842958</v>
      </c>
      <c r="O1121">
        <f t="shared" si="156"/>
        <v>10501245.694845153</v>
      </c>
      <c r="R1121">
        <f t="shared" si="157"/>
        <v>15.039147879950708</v>
      </c>
      <c r="U1121" s="2">
        <f t="shared" si="158"/>
        <v>222.22380379078211</v>
      </c>
      <c r="X1121">
        <f t="shared" si="159"/>
        <v>21.927281124454773</v>
      </c>
      <c r="AB1121">
        <f t="shared" si="160"/>
        <v>29351.314126745787</v>
      </c>
      <c r="AE1121">
        <f>ROW()</f>
        <v>1121</v>
      </c>
      <c r="AF1121">
        <f t="shared" si="154"/>
        <v>0.90204271123491186</v>
      </c>
      <c r="AG1121">
        <f>AG1120*(1-(AG$1+AG$5))^($A1121-$A1120)*(1+2*(E1121/E1120-1))</f>
        <v>905644429.32467818</v>
      </c>
      <c r="AK1121">
        <f t="shared" si="162"/>
        <v>9.0972841925280914</v>
      </c>
      <c r="AO1121">
        <f>AO1120*(1-AO$1+H1120)^($A1121-$A1120)*(2-E1121/E1120)</f>
        <v>8.9958317150834173</v>
      </c>
    </row>
    <row r="1122" spans="1:41" x14ac:dyDescent="0.25">
      <c r="A1122" s="1">
        <v>39689</v>
      </c>
      <c r="B1122" s="12">
        <v>20.65</v>
      </c>
      <c r="C1122" s="12">
        <v>22.52</v>
      </c>
      <c r="D1122">
        <v>54186.720000000001</v>
      </c>
      <c r="E1122">
        <v>48679.72</v>
      </c>
      <c r="F1122">
        <v>127070.89</v>
      </c>
      <c r="G1122">
        <v>114175.67</v>
      </c>
      <c r="H1122">
        <f>(1/(1-91/360*VLOOKUP($A1122,Tbills!$B$4:$C$974,2,1)/100))^((1)/91)-1</f>
        <v>4.7604089206121358E-5</v>
      </c>
      <c r="I1122" s="2">
        <f t="shared" si="161"/>
        <v>34937.915657296362</v>
      </c>
      <c r="L1122">
        <f t="shared" si="155"/>
        <v>5231189138.9670591</v>
      </c>
      <c r="O1122">
        <f t="shared" si="156"/>
        <v>10849773.811098201</v>
      </c>
      <c r="R1122">
        <f t="shared" si="157"/>
        <v>14.871921833655897</v>
      </c>
      <c r="U1122" s="2">
        <f t="shared" si="158"/>
        <v>226.02141294809692</v>
      </c>
      <c r="X1122">
        <f t="shared" si="159"/>
        <v>21.553292333427432</v>
      </c>
      <c r="AB1122">
        <f t="shared" si="160"/>
        <v>30000.380844897725</v>
      </c>
      <c r="AE1122">
        <f>ROW()</f>
        <v>1122</v>
      </c>
      <c r="AF1122">
        <f t="shared" si="154"/>
        <v>0.9169626998223801</v>
      </c>
      <c r="AG1122">
        <f>AG1121*(1-(AG$1+AG$5))^($A1122-$A1121)*(1+2*(E1122/E1121-1))</f>
        <v>945731440.95996034</v>
      </c>
      <c r="AK1122">
        <f t="shared" si="162"/>
        <v>8.8953708779826179</v>
      </c>
      <c r="AO1122">
        <f>AO1121*(1-AO$1+H1121)^($A1122-$A1121)*(2-E1122/E1121)</f>
        <v>8.7966732320841921</v>
      </c>
    </row>
    <row r="1123" spans="1:41" x14ac:dyDescent="0.25">
      <c r="A1123" s="1">
        <v>39693</v>
      </c>
      <c r="B1123" s="12">
        <v>21.99</v>
      </c>
      <c r="C1123" s="12">
        <v>23.11</v>
      </c>
      <c r="D1123">
        <v>54938.13</v>
      </c>
      <c r="E1123">
        <v>49345.49</v>
      </c>
      <c r="F1123">
        <v>127861.41</v>
      </c>
      <c r="G1123">
        <v>114864.23</v>
      </c>
      <c r="H1123">
        <f>(1/(1-91/360*VLOOKUP($A1123,Tbills!$B$4:$C$974,2,1)/100))^((1)/91)-1</f>
        <v>4.690661916906258E-5</v>
      </c>
      <c r="I1123" s="2">
        <f t="shared" si="161"/>
        <v>35418.946738373998</v>
      </c>
      <c r="L1123">
        <f t="shared" si="155"/>
        <v>5374314814.0567141</v>
      </c>
      <c r="O1123">
        <f t="shared" si="156"/>
        <v>11070862.395999178</v>
      </c>
      <c r="R1123">
        <f t="shared" si="157"/>
        <v>14.767553038713773</v>
      </c>
      <c r="U1123" s="2">
        <f t="shared" si="158"/>
        <v>227.40533233070849</v>
      </c>
      <c r="X1123">
        <f t="shared" si="159"/>
        <v>21.424160861654482</v>
      </c>
      <c r="AB1123">
        <f t="shared" si="160"/>
        <v>30406.441312810672</v>
      </c>
      <c r="AE1123">
        <f>ROW()</f>
        <v>1123</v>
      </c>
      <c r="AF1123">
        <f t="shared" si="154"/>
        <v>0.95153613154478578</v>
      </c>
      <c r="AG1123">
        <f>AG1122*(1-(AG$1+AG$5))^($A1123-$A1122)*(1+2*(E1123/E1122-1))</f>
        <v>971469143.61984551</v>
      </c>
      <c r="AK1123">
        <f t="shared" si="162"/>
        <v>8.7720785669691903</v>
      </c>
      <c r="AO1123">
        <f>AO1122*(1-AO$1+H1122)^($A1123-$A1122)*(2-E1123/E1122)</f>
        <v>8.6767337047428246</v>
      </c>
    </row>
    <row r="1124" spans="1:41" x14ac:dyDescent="0.25">
      <c r="A1124" s="1">
        <v>39694</v>
      </c>
      <c r="B1124" s="12">
        <v>21.43</v>
      </c>
      <c r="C1124" s="12">
        <v>22.8</v>
      </c>
      <c r="D1124">
        <v>54274.3</v>
      </c>
      <c r="E1124">
        <v>48746.92</v>
      </c>
      <c r="F1124">
        <v>128227.21</v>
      </c>
      <c r="G1124">
        <v>115187.46</v>
      </c>
      <c r="H1124">
        <f>(1/(1-91/360*VLOOKUP($A1124,Tbills!$B$4:$C$974,2,1)/100))^((1)/91)-1</f>
        <v>4.690661916906258E-5</v>
      </c>
      <c r="I1124" s="2">
        <f t="shared" si="161"/>
        <v>34990.118293109328</v>
      </c>
      <c r="L1124">
        <f t="shared" si="155"/>
        <v>5243940851.975934</v>
      </c>
      <c r="O1124">
        <f t="shared" si="156"/>
        <v>10869058.671766004</v>
      </c>
      <c r="R1124">
        <f t="shared" si="157"/>
        <v>14.856448002255632</v>
      </c>
      <c r="U1124" s="2">
        <f t="shared" si="158"/>
        <v>228.05035772851889</v>
      </c>
      <c r="X1124">
        <f t="shared" si="159"/>
        <v>21.364084825773311</v>
      </c>
      <c r="AB1124">
        <f t="shared" si="160"/>
        <v>30036.55824473649</v>
      </c>
      <c r="AE1124">
        <f>ROW()</f>
        <v>1124</v>
      </c>
      <c r="AF1124">
        <f t="shared" si="154"/>
        <v>0.93991228070175437</v>
      </c>
      <c r="AG1124">
        <f>AG1123*(1-(AG$1+AG$5))^($A1124-$A1123)*(1+2*(E1124/E1123-1))</f>
        <v>947868996.74192572</v>
      </c>
      <c r="AK1124">
        <f t="shared" si="162"/>
        <v>8.8780719980740574</v>
      </c>
      <c r="AO1124">
        <f>AO1123*(1-AO$1+H1123)^($A1124-$A1123)*(2-E1124/E1123)</f>
        <v>8.7820712234572902</v>
      </c>
    </row>
    <row r="1125" spans="1:41" x14ac:dyDescent="0.25">
      <c r="A1125" s="1">
        <v>39695</v>
      </c>
      <c r="B1125" s="12">
        <v>24.03</v>
      </c>
      <c r="C1125" s="12">
        <v>24.35</v>
      </c>
      <c r="D1125">
        <v>58274.5</v>
      </c>
      <c r="E1125">
        <v>52337.45</v>
      </c>
      <c r="F1125">
        <v>132183.26</v>
      </c>
      <c r="G1125">
        <v>118735.81</v>
      </c>
      <c r="H1125">
        <f>(1/(1-91/360*VLOOKUP($A1125,Tbills!$B$4:$C$974,2,1)/100))^((1)/91)-1</f>
        <v>4.690661916906258E-5</v>
      </c>
      <c r="I1125" s="2">
        <f t="shared" si="161"/>
        <v>37568.092626121484</v>
      </c>
      <c r="L1125">
        <f t="shared" si="155"/>
        <v>6016452280.5930119</v>
      </c>
      <c r="O1125">
        <f t="shared" si="156"/>
        <v>12069517.993715074</v>
      </c>
      <c r="R1125">
        <f t="shared" si="157"/>
        <v>14.30866378288766</v>
      </c>
      <c r="U1125" s="2">
        <f t="shared" si="158"/>
        <v>235.0804068802361</v>
      </c>
      <c r="X1125">
        <f t="shared" si="159"/>
        <v>20.706169547801267</v>
      </c>
      <c r="AB1125">
        <f t="shared" si="160"/>
        <v>32247.82316894117</v>
      </c>
      <c r="AE1125">
        <f>ROW()</f>
        <v>1125</v>
      </c>
      <c r="AF1125">
        <f t="shared" si="154"/>
        <v>0.9868583162217659</v>
      </c>
      <c r="AG1125">
        <f>AG1124*(1-(AG$1+AG$5))^($A1125-$A1124)*(1+2*(E1125/E1124-1))</f>
        <v>1087465871.6324999</v>
      </c>
      <c r="AK1125">
        <f t="shared" si="162"/>
        <v>8.2237607926817962</v>
      </c>
      <c r="AO1125">
        <f>AO1124*(1-AO$1+H1124)^($A1125-$A1124)*(2-E1125/E1124)</f>
        <v>8.1352948502437545</v>
      </c>
    </row>
    <row r="1126" spans="1:41" x14ac:dyDescent="0.25">
      <c r="A1126" s="1">
        <v>39696</v>
      </c>
      <c r="B1126" s="12">
        <v>23.06</v>
      </c>
      <c r="C1126" s="12">
        <v>23.73</v>
      </c>
      <c r="D1126">
        <v>57101.94</v>
      </c>
      <c r="E1126">
        <v>51281.9</v>
      </c>
      <c r="F1126">
        <v>130587.19</v>
      </c>
      <c r="G1126">
        <v>117296.55</v>
      </c>
      <c r="H1126">
        <f>(1/(1-91/360*VLOOKUP($A1126,Tbills!$B$4:$C$974,2,1)/100))^((1)/91)-1</f>
        <v>4.690661916906258E-5</v>
      </c>
      <c r="I1126" s="2">
        <f t="shared" si="161"/>
        <v>36811.275311968013</v>
      </c>
      <c r="L1126">
        <f t="shared" si="155"/>
        <v>5773780573.2092848</v>
      </c>
      <c r="O1126">
        <f t="shared" si="156"/>
        <v>11703993.639529845</v>
      </c>
      <c r="R1126">
        <f t="shared" si="157"/>
        <v>14.452300131509469</v>
      </c>
      <c r="U1126" s="2">
        <f t="shared" si="158"/>
        <v>232.23622431485879</v>
      </c>
      <c r="X1126">
        <f t="shared" si="159"/>
        <v>20.957367960131023</v>
      </c>
      <c r="AB1126">
        <f t="shared" si="160"/>
        <v>31596.342306141447</v>
      </c>
      <c r="AE1126">
        <f>ROW()</f>
        <v>1126</v>
      </c>
      <c r="AF1126">
        <f t="shared" si="154"/>
        <v>0.97176569742941421</v>
      </c>
      <c r="AG1126">
        <f>AG1125*(1-(AG$1+AG$5))^($A1126-$A1125)*(1+2*(E1126/E1125-1))</f>
        <v>1043566335.0299307</v>
      </c>
      <c r="AK1126">
        <f t="shared" si="162"/>
        <v>8.3892281564701889</v>
      </c>
      <c r="AO1126">
        <f>AO1125*(1-AO$1+H1125)^($A1126-$A1125)*(2-E1126/E1125)</f>
        <v>8.2994511006107867</v>
      </c>
    </row>
    <row r="1127" spans="1:41" x14ac:dyDescent="0.25">
      <c r="A1127" s="1">
        <v>39699</v>
      </c>
      <c r="B1127" s="12">
        <v>22.64</v>
      </c>
      <c r="C1127" s="12">
        <v>23.15</v>
      </c>
      <c r="D1127">
        <v>55240.55</v>
      </c>
      <c r="E1127">
        <v>49603.01</v>
      </c>
      <c r="F1127">
        <v>127747.4</v>
      </c>
      <c r="G1127">
        <v>114729.28</v>
      </c>
      <c r="H1127">
        <f>(1/(1-91/360*VLOOKUP($A1127,Tbills!$B$4:$C$974,2,1)/100))^((1)/91)-1</f>
        <v>4.7046109596493579E-5</v>
      </c>
      <c r="I1127" s="2">
        <f t="shared" si="161"/>
        <v>35608.708705266647</v>
      </c>
      <c r="L1127">
        <f t="shared" si="155"/>
        <v>5395761096.4601707</v>
      </c>
      <c r="O1127">
        <f t="shared" si="156"/>
        <v>11128112.613686919</v>
      </c>
      <c r="R1127">
        <f t="shared" si="157"/>
        <v>14.686881132933319</v>
      </c>
      <c r="U1127" s="2">
        <f t="shared" si="158"/>
        <v>227.16932412444169</v>
      </c>
      <c r="X1127">
        <f t="shared" si="159"/>
        <v>21.416708276886247</v>
      </c>
      <c r="AB1127">
        <f t="shared" si="160"/>
        <v>30558.730467267571</v>
      </c>
      <c r="AE1127">
        <f>ROW()</f>
        <v>1127</v>
      </c>
      <c r="AF1127">
        <f t="shared" si="154"/>
        <v>0.97796976241900657</v>
      </c>
      <c r="AG1127">
        <f>AG1126*(1-(AG$1+AG$5))^($A1127-$A1126)*(1+2*(E1127/E1126-1))</f>
        <v>975138254.05878258</v>
      </c>
      <c r="AK1127">
        <f t="shared" si="162"/>
        <v>8.6626679833088787</v>
      </c>
      <c r="AO1127">
        <f>AO1126*(1-AO$1+H1126)^($A1127-$A1126)*(2-E1127/E1126)</f>
        <v>8.5714173670873759</v>
      </c>
    </row>
    <row r="1128" spans="1:41" x14ac:dyDescent="0.25">
      <c r="A1128" s="1">
        <v>39700</v>
      </c>
      <c r="B1128" s="12">
        <v>25.47</v>
      </c>
      <c r="C1128" s="12">
        <v>25.15</v>
      </c>
      <c r="D1128">
        <v>59112.43</v>
      </c>
      <c r="E1128">
        <v>53077.42</v>
      </c>
      <c r="F1128">
        <v>133076.5</v>
      </c>
      <c r="G1128">
        <v>119509.92</v>
      </c>
      <c r="H1128">
        <f>(1/(1-91/360*VLOOKUP($A1128,Tbills!$B$4:$C$974,2,1)/100))^((1)/91)-1</f>
        <v>4.7046109596493579E-5</v>
      </c>
      <c r="I1128" s="2">
        <f t="shared" si="161"/>
        <v>38103.638999787428</v>
      </c>
      <c r="L1128">
        <f t="shared" si="155"/>
        <v>6151657447.7599983</v>
      </c>
      <c r="O1128">
        <f t="shared" si="156"/>
        <v>12296890.133778816</v>
      </c>
      <c r="R1128">
        <f t="shared" si="157"/>
        <v>14.171874024232798</v>
      </c>
      <c r="U1128" s="2">
        <f t="shared" si="158"/>
        <v>236.64013063958745</v>
      </c>
      <c r="X1128">
        <f t="shared" si="159"/>
        <v>20.524504612358506</v>
      </c>
      <c r="AB1128">
        <f t="shared" si="160"/>
        <v>32698.056455511647</v>
      </c>
      <c r="AE1128">
        <f>ROW()</f>
        <v>1128</v>
      </c>
      <c r="AF1128">
        <f t="shared" si="154"/>
        <v>1.0127236580516898</v>
      </c>
      <c r="AG1128">
        <f>AG1127*(1-(AG$1+AG$5))^($A1128-$A1127)*(1+2*(E1128/E1127-1))</f>
        <v>1111706616.8027501</v>
      </c>
      <c r="AK1128">
        <f t="shared" si="162"/>
        <v>8.0555219326317751</v>
      </c>
      <c r="AO1128">
        <f>AO1127*(1-AO$1+H1127)^($A1128-$A1127)*(2-E1128/E1127)</f>
        <v>7.9711182987016826</v>
      </c>
    </row>
    <row r="1129" spans="1:41" x14ac:dyDescent="0.25">
      <c r="A1129" s="1">
        <v>39701</v>
      </c>
      <c r="B1129" s="12">
        <v>24.52</v>
      </c>
      <c r="C1129" s="12">
        <v>24.54</v>
      </c>
      <c r="D1129">
        <v>58007.74</v>
      </c>
      <c r="E1129">
        <v>52083.01</v>
      </c>
      <c r="F1129">
        <v>131288.59</v>
      </c>
      <c r="G1129">
        <v>117898.66</v>
      </c>
      <c r="H1129">
        <f>(1/(1-91/360*VLOOKUP($A1129,Tbills!$B$4:$C$974,2,1)/100))^((1)/91)-1</f>
        <v>4.7046109596493579E-5</v>
      </c>
      <c r="I1129" s="2">
        <f t="shared" si="161"/>
        <v>37390.648447734478</v>
      </c>
      <c r="L1129">
        <f t="shared" si="155"/>
        <v>5921164690.3349047</v>
      </c>
      <c r="O1129">
        <f t="shared" si="156"/>
        <v>11950912.45939976</v>
      </c>
      <c r="R1129">
        <f t="shared" si="157"/>
        <v>14.303983012117364</v>
      </c>
      <c r="U1129" s="2">
        <f t="shared" si="158"/>
        <v>233.45512947033293</v>
      </c>
      <c r="X1129">
        <f t="shared" si="159"/>
        <v>20.801429921188753</v>
      </c>
      <c r="AB1129">
        <f t="shared" si="160"/>
        <v>32084.336912822455</v>
      </c>
      <c r="AE1129">
        <f>ROW()</f>
        <v>1129</v>
      </c>
      <c r="AF1129">
        <f t="shared" si="154"/>
        <v>0.99918500407497968</v>
      </c>
      <c r="AG1129">
        <f>AG1128*(1-(AG$1+AG$5))^($A1129-$A1128)*(1+2*(E1129/E1128-1))</f>
        <v>1070014720.6000768</v>
      </c>
      <c r="AK1129">
        <f t="shared" si="162"/>
        <v>8.2060606066256501</v>
      </c>
      <c r="AO1129">
        <f>AO1128*(1-AO$1+H1128)^($A1129-$A1128)*(2-E1129/E1128)</f>
        <v>8.1205395715342341</v>
      </c>
    </row>
    <row r="1130" spans="1:41" x14ac:dyDescent="0.25">
      <c r="A1130" s="1">
        <v>39702</v>
      </c>
      <c r="B1130" s="12">
        <v>24.39</v>
      </c>
      <c r="C1130" s="12">
        <v>24.36</v>
      </c>
      <c r="D1130">
        <v>58473</v>
      </c>
      <c r="E1130">
        <v>52498.3</v>
      </c>
      <c r="F1130">
        <v>131536.20000000001</v>
      </c>
      <c r="G1130">
        <v>118115.47</v>
      </c>
      <c r="H1130">
        <f>(1/(1-91/360*VLOOKUP($A1130,Tbills!$B$4:$C$974,2,1)/100))^((1)/91)-1</f>
        <v>4.7046109596493579E-5</v>
      </c>
      <c r="I1130" s="2">
        <f t="shared" si="161"/>
        <v>37689.626864374215</v>
      </c>
      <c r="L1130">
        <f t="shared" si="155"/>
        <v>6015601967.6058893</v>
      </c>
      <c r="O1130">
        <f t="shared" si="156"/>
        <v>12093442.920300711</v>
      </c>
      <c r="R1130">
        <f t="shared" si="157"/>
        <v>14.246311727017046</v>
      </c>
      <c r="U1130" s="2">
        <f t="shared" si="158"/>
        <v>233.88972214178483</v>
      </c>
      <c r="X1130">
        <f t="shared" si="159"/>
        <v>20.763385959484175</v>
      </c>
      <c r="AB1130">
        <f t="shared" si="160"/>
        <v>32339.037602223932</v>
      </c>
      <c r="AE1130">
        <f>ROW()</f>
        <v>1130</v>
      </c>
      <c r="AF1130">
        <f t="shared" si="154"/>
        <v>1.0012315270935961</v>
      </c>
      <c r="AG1130">
        <f>AG1129*(1-(AG$1+AG$5))^($A1130-$A1129)*(1+2*(E1130/E1129-1))</f>
        <v>1087041863.7472172</v>
      </c>
      <c r="AK1130">
        <f t="shared" si="162"/>
        <v>8.1402494655990374</v>
      </c>
      <c r="AO1130">
        <f>AO1129*(1-AO$1+H1129)^($A1130-$A1129)*(2-E1130/E1129)</f>
        <v>8.0558705347928754</v>
      </c>
    </row>
    <row r="1131" spans="1:41" x14ac:dyDescent="0.25">
      <c r="A1131" s="1">
        <v>39703</v>
      </c>
      <c r="B1131" s="12">
        <v>25.66</v>
      </c>
      <c r="C1131" s="12">
        <v>25.02</v>
      </c>
      <c r="D1131">
        <v>58959.1</v>
      </c>
      <c r="E1131">
        <v>52932.26</v>
      </c>
      <c r="F1131">
        <v>131955.67000000001</v>
      </c>
      <c r="G1131">
        <v>118486.58</v>
      </c>
      <c r="H1131">
        <f>(1/(1-91/360*VLOOKUP($A1131,Tbills!$B$4:$C$974,2,1)/100))^((1)/91)-1</f>
        <v>4.7046109596493579E-5</v>
      </c>
      <c r="I1131" s="2">
        <f t="shared" si="161"/>
        <v>38002.023077551465</v>
      </c>
      <c r="L1131">
        <f t="shared" si="155"/>
        <v>6115065229.4087601</v>
      </c>
      <c r="O1131">
        <f t="shared" si="156"/>
        <v>12242980.061389344</v>
      </c>
      <c r="R1131">
        <f t="shared" si="157"/>
        <v>14.186789142817025</v>
      </c>
      <c r="U1131" s="2">
        <f t="shared" si="158"/>
        <v>234.62987709574617</v>
      </c>
      <c r="X1131">
        <f t="shared" si="159"/>
        <v>20.698357168335495</v>
      </c>
      <c r="AB1131">
        <f t="shared" si="160"/>
        <v>32605.220841513554</v>
      </c>
      <c r="AE1131">
        <f>ROW()</f>
        <v>1131</v>
      </c>
      <c r="AF1131">
        <f t="shared" si="154"/>
        <v>1.0255795363709033</v>
      </c>
      <c r="AG1131">
        <f>AG1130*(1-(AG$1+AG$5))^($A1131-$A1130)*(1+2*(E1131/E1130-1))</f>
        <v>1104975977.2809339</v>
      </c>
      <c r="AK1131">
        <f t="shared" si="162"/>
        <v>8.07258475899377</v>
      </c>
      <c r="AO1131">
        <f>AO1130*(1-AO$1+H1130)^($A1131-$A1130)*(2-E1131/E1130)</f>
        <v>7.9893596905089117</v>
      </c>
    </row>
    <row r="1132" spans="1:41" x14ac:dyDescent="0.25">
      <c r="A1132" s="1">
        <v>39706</v>
      </c>
      <c r="B1132" s="12">
        <v>31.7</v>
      </c>
      <c r="C1132" s="12">
        <v>27.93</v>
      </c>
      <c r="D1132">
        <v>62507.11</v>
      </c>
      <c r="E1132">
        <v>56110.12</v>
      </c>
      <c r="F1132">
        <v>136094.70000000001</v>
      </c>
      <c r="G1132">
        <v>122186.41</v>
      </c>
      <c r="H1132">
        <f>(1/(1-91/360*VLOOKUP($A1132,Tbills!$B$4:$C$974,2,1)/100))^((1)/91)-1</f>
        <v>2.9205868372850219E-5</v>
      </c>
      <c r="I1132" s="2">
        <f t="shared" si="161"/>
        <v>40285.941933933645</v>
      </c>
      <c r="L1132">
        <f t="shared" si="155"/>
        <v>6848988940.3511925</v>
      </c>
      <c r="O1132">
        <f t="shared" si="156"/>
        <v>13344166.79241908</v>
      </c>
      <c r="R1132">
        <f t="shared" si="157"/>
        <v>13.759061458156729</v>
      </c>
      <c r="U1132" s="2">
        <f t="shared" si="158"/>
        <v>241.97176939986656</v>
      </c>
      <c r="X1132">
        <f t="shared" si="159"/>
        <v>20.051567811292777</v>
      </c>
      <c r="AB1132">
        <f t="shared" si="160"/>
        <v>34559.10451926908</v>
      </c>
      <c r="AE1132">
        <f>ROW()</f>
        <v>1132</v>
      </c>
      <c r="AF1132">
        <f t="shared" si="154"/>
        <v>1.1349803079126388</v>
      </c>
      <c r="AG1132">
        <f>AG1131*(1-(AG$1+AG$5))^($A1132-$A1131)*(1+2*(E1132/E1131-1))</f>
        <v>1237528321.8888528</v>
      </c>
      <c r="AK1132">
        <f t="shared" si="162"/>
        <v>7.5868760045627885</v>
      </c>
      <c r="AO1132">
        <f>AO1131*(1-AO$1+H1131)^($A1132-$A1131)*(2-E1132/E1131)</f>
        <v>7.5099342896453614</v>
      </c>
    </row>
    <row r="1133" spans="1:41" x14ac:dyDescent="0.25">
      <c r="A1133" s="1">
        <v>39707</v>
      </c>
      <c r="B1133" s="12">
        <v>30.3</v>
      </c>
      <c r="C1133" s="12">
        <v>26.88</v>
      </c>
      <c r="D1133">
        <v>61334.97</v>
      </c>
      <c r="E1133">
        <v>55056.3</v>
      </c>
      <c r="F1133">
        <v>133747.15</v>
      </c>
      <c r="G1133">
        <v>120075.21</v>
      </c>
      <c r="H1133">
        <f>(1/(1-91/360*VLOOKUP($A1133,Tbills!$B$4:$C$974,2,1)/100))^((1)/91)-1</f>
        <v>2.9205868372850219E-5</v>
      </c>
      <c r="I1133" s="2">
        <f t="shared" si="161"/>
        <v>39529.53175557038</v>
      </c>
      <c r="L1133">
        <f t="shared" si="155"/>
        <v>6591617886.7051306</v>
      </c>
      <c r="O1133">
        <f t="shared" si="156"/>
        <v>12967798.936538951</v>
      </c>
      <c r="R1133">
        <f t="shared" si="157"/>
        <v>13.887640040621186</v>
      </c>
      <c r="U1133" s="2">
        <f t="shared" si="158"/>
        <v>237.79210661136494</v>
      </c>
      <c r="X1133">
        <f t="shared" si="159"/>
        <v>20.397870467275553</v>
      </c>
      <c r="AB1133">
        <f t="shared" si="160"/>
        <v>33908.857948844779</v>
      </c>
      <c r="AE1133">
        <f>ROW()</f>
        <v>1133</v>
      </c>
      <c r="AF1133">
        <f t="shared" si="154"/>
        <v>1.127232142857143</v>
      </c>
      <c r="AG1133">
        <f>AG1132*(1-(AG$1+AG$5))^($A1133-$A1132)*(1+2*(E1133/E1132-1))</f>
        <v>1191003447.9754434</v>
      </c>
      <c r="AK1133">
        <f t="shared" si="162"/>
        <v>7.7290072661645102</v>
      </c>
      <c r="AO1133">
        <f>AO1132*(1-AO$1+H1132)^($A1133-$A1132)*(2-E1133/E1132)</f>
        <v>7.6509209571698618</v>
      </c>
    </row>
    <row r="1134" spans="1:41" x14ac:dyDescent="0.25">
      <c r="A1134" s="1">
        <v>39708</v>
      </c>
      <c r="B1134" s="12">
        <v>36.22</v>
      </c>
      <c r="C1134" s="12">
        <v>30.24</v>
      </c>
      <c r="D1134">
        <v>64845.79</v>
      </c>
      <c r="E1134">
        <v>58206.12</v>
      </c>
      <c r="F1134">
        <v>138027.07</v>
      </c>
      <c r="G1134">
        <v>123914.12</v>
      </c>
      <c r="H1134">
        <f>(1/(1-91/360*VLOOKUP($A1134,Tbills!$B$4:$C$974,2,1)/100))^((1)/91)-1</f>
        <v>2.9205868372850219E-5</v>
      </c>
      <c r="I1134" s="2">
        <f t="shared" si="161"/>
        <v>41791.187181769717</v>
      </c>
      <c r="L1134">
        <f t="shared" si="155"/>
        <v>7345725026.1698484</v>
      </c>
      <c r="O1134">
        <f t="shared" si="156"/>
        <v>14080173.442909282</v>
      </c>
      <c r="R1134">
        <f t="shared" si="157"/>
        <v>13.489768068560185</v>
      </c>
      <c r="U1134" s="2">
        <f t="shared" si="158"/>
        <v>245.39549017369674</v>
      </c>
      <c r="X1134">
        <f t="shared" si="159"/>
        <v>19.745578990025397</v>
      </c>
      <c r="AB1134">
        <f t="shared" si="160"/>
        <v>35847.564068298059</v>
      </c>
      <c r="AE1134">
        <f>ROW()</f>
        <v>1134</v>
      </c>
      <c r="AF1134">
        <f t="shared" si="154"/>
        <v>1.1977513227513228</v>
      </c>
      <c r="AG1134">
        <f>AG1133*(1-(AG$1+AG$5))^($A1134-$A1133)*(1+2*(E1134/E1133-1))</f>
        <v>1327235458.2816315</v>
      </c>
      <c r="AK1134">
        <f t="shared" si="162"/>
        <v>7.2864844845389749</v>
      </c>
      <c r="AO1134">
        <f>AO1133*(1-AO$1+H1133)^($A1134-$A1133)*(2-E1134/E1133)</f>
        <v>7.2131488273472542</v>
      </c>
    </row>
    <row r="1135" spans="1:41" x14ac:dyDescent="0.25">
      <c r="A1135" s="1">
        <v>39709</v>
      </c>
      <c r="B1135" s="12">
        <v>33.1</v>
      </c>
      <c r="C1135" s="12">
        <v>28.58</v>
      </c>
      <c r="D1135">
        <v>61713.56</v>
      </c>
      <c r="E1135">
        <v>55392.9</v>
      </c>
      <c r="F1135">
        <v>133410.29999999999</v>
      </c>
      <c r="G1135">
        <v>119765.79</v>
      </c>
      <c r="H1135">
        <f>(1/(1-91/360*VLOOKUP($A1135,Tbills!$B$4:$C$974,2,1)/100))^((1)/91)-1</f>
        <v>2.9205868372850219E-5</v>
      </c>
      <c r="I1135" s="2">
        <f t="shared" si="161"/>
        <v>39771.588107502161</v>
      </c>
      <c r="L1135">
        <f t="shared" si="155"/>
        <v>6635551237.9158316</v>
      </c>
      <c r="O1135">
        <f t="shared" si="156"/>
        <v>13058948.289050538</v>
      </c>
      <c r="R1135">
        <f t="shared" si="157"/>
        <v>13.815137465087508</v>
      </c>
      <c r="U1135" s="2">
        <f t="shared" si="158"/>
        <v>237.18164622856986</v>
      </c>
      <c r="X1135">
        <f t="shared" si="159"/>
        <v>20.406452049252213</v>
      </c>
      <c r="AB1135">
        <f t="shared" si="160"/>
        <v>34113.789068339203</v>
      </c>
      <c r="AE1135">
        <f>ROW()</f>
        <v>1135</v>
      </c>
      <c r="AF1135">
        <f t="shared" si="154"/>
        <v>1.1581525542337301</v>
      </c>
      <c r="AG1135">
        <f>AG1134*(1-(AG$1+AG$5))^($A1135-$A1134)*(1+2*(E1135/E1134-1))</f>
        <v>1198899084.8634098</v>
      </c>
      <c r="AK1135">
        <f t="shared" si="162"/>
        <v>7.6382993060224287</v>
      </c>
      <c r="AO1135">
        <f>AO1134*(1-AO$1+H1134)^($A1135-$A1134)*(2-E1135/E1134)</f>
        <v>7.5617161266620254</v>
      </c>
    </row>
    <row r="1136" spans="1:41" x14ac:dyDescent="0.25">
      <c r="A1136" s="1">
        <v>39710</v>
      </c>
      <c r="B1136" s="12">
        <v>32.07</v>
      </c>
      <c r="C1136" s="12">
        <v>28.04</v>
      </c>
      <c r="D1136">
        <v>60312.49</v>
      </c>
      <c r="E1136">
        <v>54133.71</v>
      </c>
      <c r="F1136">
        <v>131647.54</v>
      </c>
      <c r="G1136">
        <v>118179.82</v>
      </c>
      <c r="H1136">
        <f>(1/(1-91/360*VLOOKUP($A1136,Tbills!$B$4:$C$974,2,1)/100))^((1)/91)-1</f>
        <v>2.9205868372850219E-5</v>
      </c>
      <c r="I1136" s="2">
        <f t="shared" si="161"/>
        <v>38867.714333693759</v>
      </c>
      <c r="L1136">
        <f t="shared" si="155"/>
        <v>6333771533.0172739</v>
      </c>
      <c r="O1136">
        <f t="shared" si="156"/>
        <v>12613239.703134747</v>
      </c>
      <c r="R1136">
        <f t="shared" si="157"/>
        <v>13.971528524386429</v>
      </c>
      <c r="U1136" s="2">
        <f t="shared" si="158"/>
        <v>234.04204096340885</v>
      </c>
      <c r="X1136">
        <f t="shared" si="159"/>
        <v>20.676518765401088</v>
      </c>
      <c r="AB1136">
        <f t="shared" si="160"/>
        <v>33337.152937728097</v>
      </c>
      <c r="AE1136">
        <f>ROW()</f>
        <v>1136</v>
      </c>
      <c r="AF1136">
        <f t="shared" si="154"/>
        <v>1.1437232524964338</v>
      </c>
      <c r="AG1136">
        <f>AG1135*(1-(AG$1+AG$5))^($A1136-$A1135)*(1+2*(E1136/E1135-1))</f>
        <v>1144353833.1361897</v>
      </c>
      <c r="AK1136">
        <f t="shared" si="162"/>
        <v>7.8115690889588283</v>
      </c>
      <c r="AO1136">
        <f>AO1135*(1-AO$1+H1135)^($A1136-$A1135)*(2-E1136/E1135)</f>
        <v>7.7335486953306773</v>
      </c>
    </row>
    <row r="1137" spans="1:41" x14ac:dyDescent="0.25">
      <c r="A1137" s="1">
        <v>39713</v>
      </c>
      <c r="B1137" s="12">
        <v>33.85</v>
      </c>
      <c r="C1137" s="12">
        <v>29.73</v>
      </c>
      <c r="D1137">
        <v>64530.92</v>
      </c>
      <c r="E1137">
        <v>57915.23</v>
      </c>
      <c r="F1137">
        <v>136259.63</v>
      </c>
      <c r="G1137">
        <v>122309.73</v>
      </c>
      <c r="H1137">
        <f>(1/(1-91/360*VLOOKUP($A1137,Tbills!$B$4:$C$974,2,1)/100))^((1)/91)-1</f>
        <v>3.951618686892644E-5</v>
      </c>
      <c r="I1137" s="2">
        <f t="shared" si="161"/>
        <v>41583.192708794602</v>
      </c>
      <c r="L1137">
        <f t="shared" si="155"/>
        <v>7218541814.3299093</v>
      </c>
      <c r="O1137">
        <f t="shared" si="156"/>
        <v>13933481.165662605</v>
      </c>
      <c r="R1137">
        <f t="shared" si="157"/>
        <v>13.481708205090884</v>
      </c>
      <c r="U1137" s="2">
        <f t="shared" si="158"/>
        <v>242.2236613947095</v>
      </c>
      <c r="X1137">
        <f t="shared" si="159"/>
        <v>19.95410893280928</v>
      </c>
      <c r="AB1137">
        <f t="shared" si="160"/>
        <v>35662.195371468908</v>
      </c>
      <c r="AE1137">
        <f>ROW()</f>
        <v>1137</v>
      </c>
      <c r="AF1137">
        <f t="shared" si="154"/>
        <v>1.1385805583585604</v>
      </c>
      <c r="AG1137">
        <f>AG1136*(1-(AG$1+AG$5))^($A1137-$A1136)*(1+2*(E1137/E1136-1))</f>
        <v>1304100068.7147052</v>
      </c>
      <c r="AK1137">
        <f t="shared" si="162"/>
        <v>7.2648753455296102</v>
      </c>
      <c r="AO1137">
        <f>AO1136*(1-AO$1+H1136)^($A1137-$A1136)*(2-E1137/E1136)</f>
        <v>7.1931523670638322</v>
      </c>
    </row>
    <row r="1138" spans="1:41" x14ac:dyDescent="0.25">
      <c r="A1138" s="1">
        <v>39714</v>
      </c>
      <c r="B1138" s="12">
        <v>35.72</v>
      </c>
      <c r="C1138" s="12">
        <v>31.26</v>
      </c>
      <c r="D1138">
        <v>70152.77</v>
      </c>
      <c r="E1138">
        <v>62958.44</v>
      </c>
      <c r="F1138">
        <v>140451.04999999999</v>
      </c>
      <c r="G1138">
        <v>126067.21</v>
      </c>
      <c r="H1138">
        <f>(1/(1-91/360*VLOOKUP($A1138,Tbills!$B$4:$C$974,2,1)/100))^((1)/91)-1</f>
        <v>3.951618686892644E-5</v>
      </c>
      <c r="I1138" s="2">
        <f t="shared" si="161"/>
        <v>45204.764209485453</v>
      </c>
      <c r="L1138">
        <f t="shared" si="155"/>
        <v>8475662813.5588694</v>
      </c>
      <c r="O1138">
        <f t="shared" si="156"/>
        <v>15752924.20118922</v>
      </c>
      <c r="R1138">
        <f t="shared" si="157"/>
        <v>12.894137331217385</v>
      </c>
      <c r="U1138" s="2">
        <f t="shared" si="158"/>
        <v>249.66850442148362</v>
      </c>
      <c r="X1138">
        <f t="shared" si="159"/>
        <v>19.341147228746127</v>
      </c>
      <c r="AB1138">
        <f t="shared" si="160"/>
        <v>38766.278012391427</v>
      </c>
      <c r="AE1138">
        <f>ROW()</f>
        <v>1138</v>
      </c>
      <c r="AF1138">
        <f t="shared" si="154"/>
        <v>1.1426743442098528</v>
      </c>
      <c r="AG1138">
        <f>AG1137*(1-(AG$1+AG$5))^($A1138-$A1137)*(1+2*(E1138/E1137-1))</f>
        <v>1531168364.7110116</v>
      </c>
      <c r="AK1138">
        <f t="shared" si="162"/>
        <v>6.6319471506052814</v>
      </c>
      <c r="AO1138">
        <f>AO1137*(1-AO$1+H1137)^($A1138-$A1137)*(2-E1138/E1137)</f>
        <v>6.56679526217256</v>
      </c>
    </row>
    <row r="1139" spans="1:41" x14ac:dyDescent="0.25">
      <c r="A1139" s="1">
        <v>39715</v>
      </c>
      <c r="B1139" s="12">
        <v>35.19</v>
      </c>
      <c r="C1139" s="12">
        <v>30.56</v>
      </c>
      <c r="D1139">
        <v>69345.69</v>
      </c>
      <c r="E1139">
        <v>62231.64</v>
      </c>
      <c r="F1139">
        <v>139224.67000000001</v>
      </c>
      <c r="G1139">
        <v>124961.44</v>
      </c>
      <c r="H1139">
        <f>(1/(1-91/360*VLOOKUP($A1139,Tbills!$B$4:$C$974,2,1)/100))^((1)/91)-1</f>
        <v>3.951618686892644E-5</v>
      </c>
      <c r="I1139" s="2">
        <f t="shared" si="161"/>
        <v>44683.611622014447</v>
      </c>
      <c r="L1139">
        <f t="shared" si="155"/>
        <v>8279927511.6438303</v>
      </c>
      <c r="O1139">
        <f t="shared" si="156"/>
        <v>15479621.990381775</v>
      </c>
      <c r="R1139">
        <f t="shared" si="157"/>
        <v>12.967976837305086</v>
      </c>
      <c r="U1139" s="2">
        <f t="shared" si="158"/>
        <v>247.48243295085913</v>
      </c>
      <c r="X1139">
        <f t="shared" si="159"/>
        <v>19.510843084297786</v>
      </c>
      <c r="AB1139">
        <f t="shared" si="160"/>
        <v>38317.419330896788</v>
      </c>
      <c r="AE1139">
        <f>ROW()</f>
        <v>1139</v>
      </c>
      <c r="AF1139">
        <f t="shared" si="154"/>
        <v>1.1515052356020943</v>
      </c>
      <c r="AG1139">
        <f>AG1138*(1-(AG$1+AG$5))^($A1139-$A1138)*(1+2*(E1139/E1138-1))</f>
        <v>1495765964.672539</v>
      </c>
      <c r="AK1139">
        <f t="shared" si="162"/>
        <v>6.7081947158299648</v>
      </c>
      <c r="AO1139">
        <f>AO1138*(1-AO$1+H1138)^($A1139-$A1138)*(2-E1139/E1138)</f>
        <v>6.6426199620020121</v>
      </c>
    </row>
    <row r="1140" spans="1:41" x14ac:dyDescent="0.25">
      <c r="A1140" s="1">
        <v>39716</v>
      </c>
      <c r="B1140" s="12">
        <v>32.82</v>
      </c>
      <c r="C1140" s="12">
        <v>29.1</v>
      </c>
      <c r="D1140">
        <v>67238.81</v>
      </c>
      <c r="E1140">
        <v>60338.44</v>
      </c>
      <c r="F1140">
        <v>137724.91</v>
      </c>
      <c r="G1140">
        <v>123610.39</v>
      </c>
      <c r="H1140">
        <f>(1/(1-91/360*VLOOKUP($A1140,Tbills!$B$4:$C$974,2,1)/100))^((1)/91)-1</f>
        <v>3.951618686892644E-5</v>
      </c>
      <c r="I1140" s="2">
        <f t="shared" si="161"/>
        <v>43324.965289363186</v>
      </c>
      <c r="L1140">
        <f t="shared" si="155"/>
        <v>7776102275.703908</v>
      </c>
      <c r="O1140">
        <f t="shared" si="156"/>
        <v>14772746.648356074</v>
      </c>
      <c r="R1140">
        <f t="shared" si="157"/>
        <v>13.164636451260915</v>
      </c>
      <c r="U1140" s="2">
        <f t="shared" si="158"/>
        <v>244.81052606074451</v>
      </c>
      <c r="X1140">
        <f t="shared" si="159"/>
        <v>19.721839047201879</v>
      </c>
      <c r="AB1140">
        <f t="shared" si="160"/>
        <v>37150.438247078782</v>
      </c>
      <c r="AE1140">
        <f>ROW()</f>
        <v>1140</v>
      </c>
      <c r="AF1140">
        <f t="shared" si="154"/>
        <v>1.1278350515463917</v>
      </c>
      <c r="AG1140">
        <f>AG1139*(1-(AG$1+AG$5))^($A1140-$A1139)*(1+2*(E1140/E1139-1))</f>
        <v>1404710768.3706462</v>
      </c>
      <c r="AK1140">
        <f t="shared" si="162"/>
        <v>6.9119482935534977</v>
      </c>
      <c r="AO1140">
        <f>AO1139*(1-AO$1+H1139)^($A1140-$A1139)*(2-E1140/E1139)</f>
        <v>6.8447178937671653</v>
      </c>
    </row>
    <row r="1141" spans="1:41" x14ac:dyDescent="0.25">
      <c r="A1141" s="1">
        <v>39717</v>
      </c>
      <c r="B1141" s="12">
        <v>34.74</v>
      </c>
      <c r="C1141" s="12">
        <v>29.74</v>
      </c>
      <c r="D1141">
        <v>69020.03</v>
      </c>
      <c r="E1141">
        <v>61934.47</v>
      </c>
      <c r="F1141">
        <v>137981.13</v>
      </c>
      <c r="G1141">
        <v>123835.47</v>
      </c>
      <c r="H1141">
        <f>(1/(1-91/360*VLOOKUP($A1141,Tbills!$B$4:$C$974,2,1)/100))^((1)/91)-1</f>
        <v>3.951618686892644E-5</v>
      </c>
      <c r="I1141" s="2">
        <f t="shared" si="161"/>
        <v>44471.600405932331</v>
      </c>
      <c r="L1141">
        <f t="shared" si="155"/>
        <v>8187431677.1230354</v>
      </c>
      <c r="O1141">
        <f t="shared" si="156"/>
        <v>15358366.539770816</v>
      </c>
      <c r="R1141">
        <f t="shared" si="157"/>
        <v>12.989938353656326</v>
      </c>
      <c r="U1141" s="2">
        <f t="shared" si="158"/>
        <v>245.25998502192022</v>
      </c>
      <c r="X1141">
        <f t="shared" si="159"/>
        <v>19.685977698113419</v>
      </c>
      <c r="AB1141">
        <f t="shared" si="160"/>
        <v>38131.786012416851</v>
      </c>
      <c r="AE1141">
        <f>ROW()</f>
        <v>1141</v>
      </c>
      <c r="AF1141">
        <f t="shared" si="154"/>
        <v>1.168123739071957</v>
      </c>
      <c r="AG1141">
        <f>AG1140*(1-(AG$1+AG$5))^($A1141-$A1140)*(1+2*(E1141/E1140-1))</f>
        <v>1478973770.9092231</v>
      </c>
      <c r="AK1141">
        <f t="shared" si="162"/>
        <v>6.7288048850543181</v>
      </c>
      <c r="AO1141">
        <f>AO1140*(1-AO$1+H1140)^($A1141-$A1140)*(2-E1141/E1140)</f>
        <v>6.6636830858452445</v>
      </c>
    </row>
    <row r="1142" spans="1:41" x14ac:dyDescent="0.25">
      <c r="A1142" s="1">
        <v>39720</v>
      </c>
      <c r="B1142" s="12">
        <v>46.72</v>
      </c>
      <c r="C1142" s="12">
        <v>36.270000000000003</v>
      </c>
      <c r="D1142">
        <v>78691.69</v>
      </c>
      <c r="E1142">
        <v>70605.899999999994</v>
      </c>
      <c r="F1142">
        <v>149463.32999999999</v>
      </c>
      <c r="G1142">
        <v>134125.85</v>
      </c>
      <c r="H1142">
        <f>(1/(1-91/360*VLOOKUP($A1142,Tbills!$B$4:$C$974,2,1)/100))^((1)/91)-1</f>
        <v>3.0598583303786953E-5</v>
      </c>
      <c r="I1142" s="2">
        <f t="shared" si="161"/>
        <v>50699.621617768884</v>
      </c>
      <c r="L1142">
        <f t="shared" si="155"/>
        <v>10479613053.966974</v>
      </c>
      <c r="O1142">
        <f t="shared" si="156"/>
        <v>18581969.56792327</v>
      </c>
      <c r="R1142">
        <f t="shared" si="157"/>
        <v>12.078941056330377</v>
      </c>
      <c r="U1142" s="2">
        <f t="shared" si="158"/>
        <v>265.65003946908587</v>
      </c>
      <c r="X1142">
        <f t="shared" si="159"/>
        <v>18.04978230694346</v>
      </c>
      <c r="AB1142">
        <f t="shared" si="160"/>
        <v>43466.061393846983</v>
      </c>
      <c r="AE1142">
        <f>ROW()</f>
        <v>1142</v>
      </c>
      <c r="AF1142">
        <f t="shared" si="154"/>
        <v>1.2881169010201268</v>
      </c>
      <c r="AG1142">
        <f>AG1141*(1-(AG$1+AG$5))^($A1142-$A1141)*(1+2*(E1142/E1141-1))</f>
        <v>1892923903.2130036</v>
      </c>
      <c r="AK1142">
        <f t="shared" si="162"/>
        <v>5.7858980426166955</v>
      </c>
      <c r="AO1142">
        <f>AO1141*(1-AO$1+H1141)^($A1142-$A1141)*(2-E1142/E1141)</f>
        <v>5.7307459406249421</v>
      </c>
    </row>
    <row r="1143" spans="1:41" x14ac:dyDescent="0.25">
      <c r="A1143" s="1">
        <v>39721</v>
      </c>
      <c r="B1143" s="12">
        <v>39.39</v>
      </c>
      <c r="C1143" s="12">
        <v>33.03</v>
      </c>
      <c r="D1143">
        <v>74015.94</v>
      </c>
      <c r="E1143">
        <v>66408.429999999993</v>
      </c>
      <c r="F1143">
        <v>143940.6</v>
      </c>
      <c r="G1143">
        <v>129165.75</v>
      </c>
      <c r="H1143">
        <f>(1/(1-91/360*VLOOKUP($A1143,Tbills!$B$4:$C$974,2,1)/100))^((1)/91)-1</f>
        <v>3.0598583303786953E-5</v>
      </c>
      <c r="I1143" s="2">
        <f t="shared" si="161"/>
        <v>47685.958331992013</v>
      </c>
      <c r="L1143">
        <f t="shared" si="155"/>
        <v>9233467254.1074219</v>
      </c>
      <c r="O1143">
        <f t="shared" si="156"/>
        <v>16924372.120780405</v>
      </c>
      <c r="R1143">
        <f t="shared" si="157"/>
        <v>12.437420972765109</v>
      </c>
      <c r="U1143" s="2">
        <f t="shared" si="158"/>
        <v>255.82792579835316</v>
      </c>
      <c r="X1143">
        <f t="shared" si="159"/>
        <v>18.717160661220031</v>
      </c>
      <c r="AB1143">
        <f t="shared" si="160"/>
        <v>40880.60993606483</v>
      </c>
      <c r="AE1143">
        <f>ROW()</f>
        <v>1143</v>
      </c>
      <c r="AF1143">
        <f t="shared" si="154"/>
        <v>1.1925522252497729</v>
      </c>
      <c r="AG1143">
        <f>AG1142*(1-(AG$1+AG$5))^($A1143-$A1142)*(1+2*(E1143/E1142-1))</f>
        <v>1667801768.0459881</v>
      </c>
      <c r="AK1143">
        <f t="shared" si="162"/>
        <v>6.1295800214756877</v>
      </c>
      <c r="AO1143">
        <f>AO1142*(1-AO$1+H1142)^($A1143-$A1142)*(2-E1143/E1142)</f>
        <v>6.071395884639621</v>
      </c>
    </row>
    <row r="1144" spans="1:41" x14ac:dyDescent="0.25">
      <c r="A1144" s="1">
        <v>39722</v>
      </c>
      <c r="B1144" s="12">
        <v>39.81</v>
      </c>
      <c r="C1144" s="12">
        <v>33.44</v>
      </c>
      <c r="D1144">
        <v>76456.81</v>
      </c>
      <c r="E1144">
        <v>68596.39</v>
      </c>
      <c r="F1144">
        <v>145333.53</v>
      </c>
      <c r="G1144">
        <v>130411.75</v>
      </c>
      <c r="H1144">
        <f>(1/(1-91/360*VLOOKUP($A1144,Tbills!$B$4:$C$974,2,1)/100))^((1)/91)-1</f>
        <v>3.0598583303786953E-5</v>
      </c>
      <c r="I1144" s="2">
        <f t="shared" si="161"/>
        <v>49257.326941105617</v>
      </c>
      <c r="L1144">
        <f t="shared" si="155"/>
        <v>9841753990.8771172</v>
      </c>
      <c r="O1144">
        <f t="shared" si="156"/>
        <v>17760185.09599806</v>
      </c>
      <c r="R1144">
        <f t="shared" si="157"/>
        <v>12.231980004433145</v>
      </c>
      <c r="U1144" s="2">
        <f t="shared" si="158"/>
        <v>258.29730415792403</v>
      </c>
      <c r="X1144">
        <f t="shared" si="159"/>
        <v>18.536486788601376</v>
      </c>
      <c r="AB1144">
        <f t="shared" si="160"/>
        <v>42226.032025134868</v>
      </c>
      <c r="AE1144">
        <f>ROW()</f>
        <v>1144</v>
      </c>
      <c r="AF1144">
        <f t="shared" si="154"/>
        <v>1.1904904306220097</v>
      </c>
      <c r="AG1144">
        <f>AG1143*(1-(AG$1+AG$5))^($A1144-$A1143)*(1+2*(E1144/E1143-1))</f>
        <v>1777640064.8683419</v>
      </c>
      <c r="AK1144">
        <f t="shared" si="162"/>
        <v>5.9273525327119039</v>
      </c>
      <c r="AO1144">
        <f>AO1143*(1-AO$1+H1143)^($A1144-$A1143)*(2-E1144/E1143)</f>
        <v>5.8713239666395172</v>
      </c>
    </row>
    <row r="1145" spans="1:41" x14ac:dyDescent="0.25">
      <c r="A1145" s="1">
        <v>39723</v>
      </c>
      <c r="B1145" s="12">
        <v>45.26</v>
      </c>
      <c r="C1145" s="12">
        <v>36.49</v>
      </c>
      <c r="D1145">
        <v>81557.070000000007</v>
      </c>
      <c r="E1145">
        <v>73170.2</v>
      </c>
      <c r="F1145">
        <v>149203.59</v>
      </c>
      <c r="G1145">
        <v>133880.47</v>
      </c>
      <c r="H1145">
        <f>(1/(1-91/360*VLOOKUP($A1145,Tbills!$B$4:$C$974,2,1)/100))^((1)/91)-1</f>
        <v>3.0598583303786953E-5</v>
      </c>
      <c r="I1145" s="2">
        <f t="shared" si="161"/>
        <v>52541.890064136773</v>
      </c>
      <c r="L1145">
        <f t="shared" si="155"/>
        <v>11154030764.613811</v>
      </c>
      <c r="O1145">
        <f t="shared" si="156"/>
        <v>19535823.838403869</v>
      </c>
      <c r="R1145">
        <f t="shared" si="157"/>
        <v>11.823648862970476</v>
      </c>
      <c r="U1145" s="2">
        <f t="shared" si="158"/>
        <v>265.1689899254801</v>
      </c>
      <c r="X1145">
        <f t="shared" si="159"/>
        <v>18.04333403778773</v>
      </c>
      <c r="AB1145">
        <f t="shared" si="160"/>
        <v>45039.97202246981</v>
      </c>
      <c r="AE1145">
        <f>ROW()</f>
        <v>1145</v>
      </c>
      <c r="AF1145">
        <f t="shared" si="154"/>
        <v>1.2403398191285282</v>
      </c>
      <c r="AG1145">
        <f>AG1144*(1-(AG$1+AG$5))^($A1145-$A1144)*(1+2*(E1145/E1144-1))</f>
        <v>2014628026.3381796</v>
      </c>
      <c r="AK1145">
        <f t="shared" si="162"/>
        <v>5.5318760520456003</v>
      </c>
      <c r="AO1145">
        <f>AO1144*(1-AO$1+H1144)^($A1145-$A1144)*(2-E1145/E1144)</f>
        <v>5.4798059669622301</v>
      </c>
    </row>
    <row r="1146" spans="1:41" x14ac:dyDescent="0.25">
      <c r="A1146" s="1">
        <v>39724</v>
      </c>
      <c r="B1146" s="12">
        <v>45.14</v>
      </c>
      <c r="C1146" s="12">
        <v>37.299999999999997</v>
      </c>
      <c r="D1146">
        <v>84287.92</v>
      </c>
      <c r="E1146">
        <v>75617.990000000005</v>
      </c>
      <c r="F1146">
        <v>150603.51999999999</v>
      </c>
      <c r="G1146">
        <v>135132.53</v>
      </c>
      <c r="H1146">
        <f>(1/(1-91/360*VLOOKUP($A1146,Tbills!$B$4:$C$974,2,1)/100))^((1)/91)-1</f>
        <v>3.0598583303786953E-5</v>
      </c>
      <c r="I1146" s="2">
        <f t="shared" si="161"/>
        <v>54299.874188672322</v>
      </c>
      <c r="L1146">
        <f t="shared" si="155"/>
        <v>11900136843.364286</v>
      </c>
      <c r="O1146">
        <f t="shared" si="156"/>
        <v>20515441.27820022</v>
      </c>
      <c r="R1146">
        <f t="shared" si="157"/>
        <v>11.625352841187874</v>
      </c>
      <c r="U1146" s="2">
        <f t="shared" si="158"/>
        <v>267.6504600910871</v>
      </c>
      <c r="X1146">
        <f t="shared" si="159"/>
        <v>17.874477273244906</v>
      </c>
      <c r="AB1146">
        <f t="shared" si="160"/>
        <v>46545.088158139457</v>
      </c>
      <c r="AE1146">
        <f>ROW()</f>
        <v>1146</v>
      </c>
      <c r="AF1146">
        <f t="shared" si="154"/>
        <v>1.2101876675603218</v>
      </c>
      <c r="AG1146">
        <f>AG1145*(1-(AG$1+AG$5))^($A1146-$A1145)*(1+2*(E1146/E1145-1))</f>
        <v>2149347799.8442597</v>
      </c>
      <c r="AK1146">
        <f t="shared" si="162"/>
        <v>5.3465671087711719</v>
      </c>
      <c r="AO1146">
        <f>AO1145*(1-AO$1+H1145)^($A1146-$A1145)*(2-E1146/E1145)</f>
        <v>5.2964541409919992</v>
      </c>
    </row>
    <row r="1147" spans="1:41" x14ac:dyDescent="0.25">
      <c r="A1147" s="1">
        <v>39727</v>
      </c>
      <c r="B1147" s="12">
        <v>52.05</v>
      </c>
      <c r="C1147" s="12">
        <v>39.130000000000003</v>
      </c>
      <c r="D1147">
        <v>87330.93</v>
      </c>
      <c r="E1147">
        <v>78341.05</v>
      </c>
      <c r="F1147">
        <v>153509.39000000001</v>
      </c>
      <c r="G1147">
        <v>137727.49</v>
      </c>
      <c r="H1147">
        <f>(1/(1-91/360*VLOOKUP($A1147,Tbills!$B$4:$C$974,2,1)/100))^((1)/91)-1</f>
        <v>1.2785294130734925E-5</v>
      </c>
      <c r="I1147" s="2">
        <f t="shared" si="161"/>
        <v>56256.12348020744</v>
      </c>
      <c r="L1147">
        <f t="shared" si="155"/>
        <v>12755961648.776312</v>
      </c>
      <c r="O1147">
        <f t="shared" si="156"/>
        <v>21621419.717640616</v>
      </c>
      <c r="R1147">
        <f t="shared" si="157"/>
        <v>11.414485912885146</v>
      </c>
      <c r="U1147" s="2">
        <f t="shared" si="158"/>
        <v>272.7947753360591</v>
      </c>
      <c r="X1147">
        <f t="shared" si="159"/>
        <v>17.529959570296146</v>
      </c>
      <c r="AB1147">
        <f t="shared" si="160"/>
        <v>48216.167836840461</v>
      </c>
      <c r="AE1147">
        <f>ROW()</f>
        <v>1147</v>
      </c>
      <c r="AF1147">
        <f t="shared" si="154"/>
        <v>1.3301814464605162</v>
      </c>
      <c r="AG1147">
        <f>AG1146*(1-(AG$1+AG$5))^($A1147-$A1146)*(1+2*(E1147/E1146-1))</f>
        <v>2303914090.143527</v>
      </c>
      <c r="AK1147">
        <f t="shared" si="162"/>
        <v>5.153313135921529</v>
      </c>
      <c r="AO1147">
        <f>AO1146*(1-AO$1+H1146)^($A1147-$A1146)*(2-E1147/E1146)</f>
        <v>5.1056270512258601</v>
      </c>
    </row>
    <row r="1148" spans="1:41" x14ac:dyDescent="0.25">
      <c r="A1148" s="1">
        <v>39728</v>
      </c>
      <c r="B1148" s="12">
        <v>53.68</v>
      </c>
      <c r="C1148" s="12">
        <v>40.549999999999997</v>
      </c>
      <c r="D1148">
        <v>95714.79</v>
      </c>
      <c r="E1148">
        <v>85860.87</v>
      </c>
      <c r="F1148">
        <v>154656.4</v>
      </c>
      <c r="G1148">
        <v>138754.82</v>
      </c>
      <c r="H1148">
        <f>(1/(1-91/360*VLOOKUP($A1148,Tbills!$B$4:$C$974,2,1)/100))^((1)/91)-1</f>
        <v>1.2785294130734925E-5</v>
      </c>
      <c r="I1148" s="2">
        <f t="shared" si="161"/>
        <v>61655.266361927665</v>
      </c>
      <c r="L1148">
        <f t="shared" si="155"/>
        <v>15204313482.294401</v>
      </c>
      <c r="O1148">
        <f t="shared" si="156"/>
        <v>24733689.438759256</v>
      </c>
      <c r="R1148">
        <f t="shared" si="157"/>
        <v>10.866166438022189</v>
      </c>
      <c r="U1148" s="2">
        <f t="shared" si="158"/>
        <v>274.82637487541609</v>
      </c>
      <c r="X1148">
        <f t="shared" si="159"/>
        <v>17.398779895073886</v>
      </c>
      <c r="AB1148">
        <f t="shared" si="160"/>
        <v>52842.510809020307</v>
      </c>
      <c r="AE1148">
        <f>ROW()</f>
        <v>1148</v>
      </c>
      <c r="AF1148">
        <f t="shared" si="154"/>
        <v>1.3237977805178793</v>
      </c>
      <c r="AG1148">
        <f>AG1147*(1-(AG$1+AG$5))^($A1148-$A1147)*(1+2*(E1148/E1147-1))</f>
        <v>2746118892.6928077</v>
      </c>
      <c r="AK1148">
        <f t="shared" si="162"/>
        <v>4.6584386670717715</v>
      </c>
      <c r="AO1148">
        <f>AO1147*(1-AO$1+H1147)^($A1148-$A1147)*(2-E1148/E1147)</f>
        <v>4.6154351636162909</v>
      </c>
    </row>
    <row r="1149" spans="1:41" x14ac:dyDescent="0.25">
      <c r="A1149" s="1">
        <v>39729</v>
      </c>
      <c r="B1149" s="12">
        <v>57.53</v>
      </c>
      <c r="C1149" s="12">
        <v>42.22</v>
      </c>
      <c r="D1149">
        <v>101188.51</v>
      </c>
      <c r="E1149">
        <v>90769.97</v>
      </c>
      <c r="F1149">
        <v>155318.07999999999</v>
      </c>
      <c r="G1149">
        <v>139346.69</v>
      </c>
      <c r="H1149">
        <f>(1/(1-91/360*VLOOKUP($A1149,Tbills!$B$4:$C$974,2,1)/100))^((1)/91)-1</f>
        <v>1.2785294130734925E-5</v>
      </c>
      <c r="I1149" s="2">
        <f t="shared" si="161"/>
        <v>65179.607169817478</v>
      </c>
      <c r="L1149">
        <f t="shared" si="155"/>
        <v>16942379121.128267</v>
      </c>
      <c r="O1149">
        <f t="shared" si="156"/>
        <v>26854009.56124524</v>
      </c>
      <c r="R1149">
        <f t="shared" si="157"/>
        <v>10.555052436138869</v>
      </c>
      <c r="U1149" s="2">
        <f t="shared" si="158"/>
        <v>275.99545867077182</v>
      </c>
      <c r="X1149">
        <f t="shared" si="159"/>
        <v>17.324144708683402</v>
      </c>
      <c r="AB1149">
        <f t="shared" si="160"/>
        <v>55861.836600030561</v>
      </c>
      <c r="AE1149">
        <f>ROW()</f>
        <v>1149</v>
      </c>
      <c r="AF1149">
        <f t="shared" si="154"/>
        <v>1.362624348649929</v>
      </c>
      <c r="AG1149">
        <f>AG1148*(1-(AG$1+AG$5))^($A1149-$A1148)*(1+2*(E1149/E1148-1))</f>
        <v>3060034769.9548635</v>
      </c>
      <c r="AK1149">
        <f t="shared" si="162"/>
        <v>4.3918876149497104</v>
      </c>
      <c r="AO1149">
        <f>AO1148*(1-AO$1+H1148)^($A1149-$A1148)*(2-E1149/E1148)</f>
        <v>4.3514420905543734</v>
      </c>
    </row>
    <row r="1150" spans="1:41" x14ac:dyDescent="0.25">
      <c r="A1150" s="1">
        <v>39730</v>
      </c>
      <c r="B1150" s="12">
        <v>63.92</v>
      </c>
      <c r="C1150" s="12">
        <v>48.01</v>
      </c>
      <c r="D1150">
        <v>111274.66</v>
      </c>
      <c r="E1150">
        <v>99816.47</v>
      </c>
      <c r="F1150">
        <v>163149.91</v>
      </c>
      <c r="G1150">
        <v>146371.39000000001</v>
      </c>
      <c r="H1150">
        <f>(1/(1-91/360*VLOOKUP($A1150,Tbills!$B$4:$C$974,2,1)/100))^((1)/91)-1</f>
        <v>1.2785294130734925E-5</v>
      </c>
      <c r="I1150" s="2">
        <f t="shared" si="161"/>
        <v>71674.756123173021</v>
      </c>
      <c r="L1150">
        <f t="shared" si="155"/>
        <v>20318811543.910927</v>
      </c>
      <c r="O1150">
        <f t="shared" si="156"/>
        <v>30867537.104654405</v>
      </c>
      <c r="R1150">
        <f t="shared" si="157"/>
        <v>10.028619594671646</v>
      </c>
      <c r="U1150" s="2">
        <f t="shared" si="158"/>
        <v>289.9053109854716</v>
      </c>
      <c r="X1150">
        <f t="shared" si="159"/>
        <v>16.450407435954652</v>
      </c>
      <c r="AB1150">
        <f t="shared" si="160"/>
        <v>61427.110002436835</v>
      </c>
      <c r="AE1150">
        <f>ROW()</f>
        <v>1150</v>
      </c>
      <c r="AF1150">
        <f t="shared" si="154"/>
        <v>1.3313892938971048</v>
      </c>
      <c r="AG1150">
        <f>AG1149*(1-(AG$1+AG$5))^($A1150-$A1149)*(1+2*(E1150/E1149-1))</f>
        <v>3669861822.3861465</v>
      </c>
      <c r="AK1150">
        <f t="shared" si="162"/>
        <v>3.9539902779302669</v>
      </c>
      <c r="AO1150">
        <f>AO1149*(1-AO$1+H1149)^($A1150-$A1149)*(2-E1150/E1149)</f>
        <v>3.9176650703338058</v>
      </c>
    </row>
    <row r="1151" spans="1:41" x14ac:dyDescent="0.25">
      <c r="A1151" s="1">
        <v>39731</v>
      </c>
      <c r="B1151" s="12">
        <v>69.95</v>
      </c>
      <c r="C1151" s="12">
        <v>50.91</v>
      </c>
      <c r="D1151">
        <v>116108.67</v>
      </c>
      <c r="E1151">
        <v>104151.44</v>
      </c>
      <c r="F1151">
        <v>164733.13</v>
      </c>
      <c r="G1151">
        <v>147789.91</v>
      </c>
      <c r="H1151">
        <f>(1/(1-91/360*VLOOKUP($A1151,Tbills!$B$4:$C$974,2,1)/100))^((1)/91)-1</f>
        <v>1.2785294130734925E-5</v>
      </c>
      <c r="I1151" s="2">
        <f t="shared" si="161"/>
        <v>74786.63771750177</v>
      </c>
      <c r="L1151">
        <f t="shared" si="155"/>
        <v>22082963418.434303</v>
      </c>
      <c r="O1151">
        <f t="shared" si="156"/>
        <v>32877267.349634562</v>
      </c>
      <c r="R1151">
        <f t="shared" si="157"/>
        <v>9.8104075945017239</v>
      </c>
      <c r="U1151" s="2">
        <f t="shared" si="158"/>
        <v>292.71143818761755</v>
      </c>
      <c r="X1151">
        <f t="shared" si="159"/>
        <v>16.290588361509215</v>
      </c>
      <c r="AB1151">
        <f t="shared" si="160"/>
        <v>64092.618232360779</v>
      </c>
      <c r="AE1151">
        <f>ROW()</f>
        <v>1151</v>
      </c>
      <c r="AF1151">
        <f t="shared" si="154"/>
        <v>1.3739933215478297</v>
      </c>
      <c r="AG1151">
        <f>AG1150*(1-(AG$1+AG$5))^($A1151-$A1150)*(1+2*(E1151/E1150-1))</f>
        <v>3988487249.314549</v>
      </c>
      <c r="AK1151">
        <f t="shared" si="162"/>
        <v>3.782094668315068</v>
      </c>
      <c r="AO1151">
        <f>AO1150*(1-AO$1+H1150)^($A1151-$A1150)*(2-E1151/E1150)</f>
        <v>3.747432509629919</v>
      </c>
    </row>
    <row r="1152" spans="1:41" x14ac:dyDescent="0.25">
      <c r="A1152" s="1">
        <v>39734</v>
      </c>
      <c r="B1152" s="12">
        <v>54.99</v>
      </c>
      <c r="C1152" s="12">
        <v>42.38</v>
      </c>
      <c r="D1152">
        <v>107264.05</v>
      </c>
      <c r="E1152">
        <v>96213.67</v>
      </c>
      <c r="F1152">
        <v>157207.88</v>
      </c>
      <c r="G1152">
        <v>141032.98000000001</v>
      </c>
      <c r="H1152">
        <f>(1/(1-91/360*VLOOKUP($A1152,Tbills!$B$4:$C$974,2,1)/100))^((1)/91)-1</f>
        <v>1.2785294130734925E-5</v>
      </c>
      <c r="I1152" s="2">
        <f t="shared" si="161"/>
        <v>69084.68465791567</v>
      </c>
      <c r="L1152">
        <f t="shared" si="155"/>
        <v>18715092921.263588</v>
      </c>
      <c r="O1152">
        <f t="shared" si="156"/>
        <v>29115774.771543149</v>
      </c>
      <c r="R1152">
        <f t="shared" si="157"/>
        <v>10.182870395665994</v>
      </c>
      <c r="U1152" s="2">
        <f t="shared" si="158"/>
        <v>279.31951872428448</v>
      </c>
      <c r="X1152">
        <f t="shared" si="159"/>
        <v>17.034154549441453</v>
      </c>
      <c r="AB1152">
        <f t="shared" si="160"/>
        <v>59201.687925552142</v>
      </c>
      <c r="AE1152">
        <f>ROW()</f>
        <v>1152</v>
      </c>
      <c r="AF1152">
        <f t="shared" si="154"/>
        <v>1.2975460122699387</v>
      </c>
      <c r="AG1152">
        <f>AG1151*(1-(AG$1+AG$5))^($A1152-$A1151)*(1+2*(E1152/E1151-1))</f>
        <v>3380190501.3697977</v>
      </c>
      <c r="AK1152">
        <f t="shared" si="162"/>
        <v>4.0697735138441358</v>
      </c>
      <c r="AO1152">
        <f>AO1151*(1-AO$1+H1151)^($A1152-$A1151)*(2-E1152/E1151)</f>
        <v>4.0327455252419018</v>
      </c>
    </row>
    <row r="1153" spans="1:41" x14ac:dyDescent="0.25">
      <c r="A1153" s="1">
        <v>39735</v>
      </c>
      <c r="B1153" s="12">
        <v>55.13</v>
      </c>
      <c r="C1153" s="12">
        <v>42.99</v>
      </c>
      <c r="D1153">
        <v>110083.74</v>
      </c>
      <c r="E1153">
        <v>98741.64</v>
      </c>
      <c r="F1153">
        <v>160814.43</v>
      </c>
      <c r="G1153">
        <v>144266.66</v>
      </c>
      <c r="H1153">
        <f>(1/(1-91/360*VLOOKUP($A1153,Tbills!$B$4:$C$974,2,1)/100))^((1)/91)-1</f>
        <v>1.3897769870707677E-5</v>
      </c>
      <c r="I1153" s="2">
        <f t="shared" si="161"/>
        <v>70899.010660403088</v>
      </c>
      <c r="L1153">
        <f t="shared" si="155"/>
        <v>19697937150.535236</v>
      </c>
      <c r="O1153">
        <f t="shared" si="156"/>
        <v>30262260.359633431</v>
      </c>
      <c r="R1153">
        <f t="shared" si="157"/>
        <v>10.04864099955067</v>
      </c>
      <c r="U1153" s="2">
        <f t="shared" si="158"/>
        <v>285.72049897145075</v>
      </c>
      <c r="X1153">
        <f t="shared" si="159"/>
        <v>16.643202018564459</v>
      </c>
      <c r="AB1153">
        <f t="shared" si="160"/>
        <v>60755.06679045636</v>
      </c>
      <c r="AE1153">
        <f>ROW()</f>
        <v>1153</v>
      </c>
      <c r="AF1153">
        <f t="shared" si="154"/>
        <v>1.2823912537799489</v>
      </c>
      <c r="AG1153">
        <f>AG1152*(1-(AG$1+AG$5))^($A1153-$A1152)*(1+2*(E1153/E1152-1))</f>
        <v>3557696514.4558506</v>
      </c>
      <c r="AK1153">
        <f t="shared" si="162"/>
        <v>3.9626575127932568</v>
      </c>
      <c r="AO1153">
        <f>AO1152*(1-AO$1+H1152)^($A1153-$A1152)*(2-E1153/E1152)</f>
        <v>3.9266919561159366</v>
      </c>
    </row>
    <row r="1154" spans="1:41" x14ac:dyDescent="0.25">
      <c r="A1154" s="1">
        <v>39736</v>
      </c>
      <c r="B1154" s="12">
        <v>69.25</v>
      </c>
      <c r="C1154" s="12">
        <v>49.45</v>
      </c>
      <c r="D1154">
        <v>125528.02</v>
      </c>
      <c r="E1154">
        <v>112593.3</v>
      </c>
      <c r="F1154">
        <v>174312.45</v>
      </c>
      <c r="G1154">
        <v>156373.73000000001</v>
      </c>
      <c r="H1154">
        <f>(1/(1-91/360*VLOOKUP($A1154,Tbills!$B$4:$C$974,2,1)/100))^((1)/91)-1</f>
        <v>1.3897769870707677E-5</v>
      </c>
      <c r="I1154" s="2">
        <f t="shared" si="161"/>
        <v>80843.868667927993</v>
      </c>
      <c r="L1154">
        <f t="shared" si="155"/>
        <v>25223673587.121506</v>
      </c>
      <c r="O1154">
        <f t="shared" si="156"/>
        <v>36628894.808717452</v>
      </c>
      <c r="R1154">
        <f t="shared" si="157"/>
        <v>9.343397629486228</v>
      </c>
      <c r="U1154" s="2">
        <f t="shared" si="158"/>
        <v>309.69500545704653</v>
      </c>
      <c r="X1154">
        <f t="shared" si="159"/>
        <v>15.246128041496565</v>
      </c>
      <c r="AB1154">
        <f t="shared" si="160"/>
        <v>69275.484622812743</v>
      </c>
      <c r="AE1154">
        <f>ROW()</f>
        <v>1154</v>
      </c>
      <c r="AF1154">
        <f t="shared" si="154"/>
        <v>1.4004044489383214</v>
      </c>
      <c r="AG1154">
        <f>AG1153*(1-(AG$1+AG$5))^($A1154-$A1153)*(1+2*(E1154/E1153-1))</f>
        <v>4555703490.8434429</v>
      </c>
      <c r="AK1154">
        <f t="shared" si="162"/>
        <v>3.4066099118090665</v>
      </c>
      <c r="AO1154">
        <f>AO1153*(1-AO$1+H1153)^($A1154-$A1153)*(2-E1154/E1153)</f>
        <v>3.3757703980164666</v>
      </c>
    </row>
    <row r="1155" spans="1:41" x14ac:dyDescent="0.25">
      <c r="A1155" s="1">
        <v>39737</v>
      </c>
      <c r="B1155" s="12">
        <v>67.61</v>
      </c>
      <c r="C1155" s="12">
        <v>48.74</v>
      </c>
      <c r="D1155">
        <v>128250.56</v>
      </c>
      <c r="E1155">
        <v>115033.74</v>
      </c>
      <c r="F1155">
        <v>180490.95</v>
      </c>
      <c r="G1155">
        <v>161914.22</v>
      </c>
      <c r="H1155">
        <f>(1/(1-91/360*VLOOKUP($A1155,Tbills!$B$4:$C$974,2,1)/100))^((1)/91)-1</f>
        <v>1.3897769870707677E-5</v>
      </c>
      <c r="I1155" s="2">
        <f t="shared" si="161"/>
        <v>82595.253345370089</v>
      </c>
      <c r="L1155">
        <f t="shared" si="155"/>
        <v>26316287047.361099</v>
      </c>
      <c r="O1155">
        <f t="shared" si="156"/>
        <v>37818507.625301376</v>
      </c>
      <c r="R1155">
        <f t="shared" si="157"/>
        <v>9.2417215829390109</v>
      </c>
      <c r="U1155" s="2">
        <f t="shared" si="158"/>
        <v>320.6643172859915</v>
      </c>
      <c r="X1155">
        <f t="shared" si="159"/>
        <v>14.705601733988509</v>
      </c>
      <c r="AB1155">
        <f t="shared" si="160"/>
        <v>70774.550940462854</v>
      </c>
      <c r="AE1155">
        <f>ROW()</f>
        <v>1155</v>
      </c>
      <c r="AF1155">
        <f t="shared" si="154"/>
        <v>1.3871563397620024</v>
      </c>
      <c r="AG1155">
        <f>AG1154*(1-(AG$1+AG$5))^($A1155-$A1154)*(1+2*(E1155/E1154-1))</f>
        <v>4753031460.6665344</v>
      </c>
      <c r="AK1155">
        <f t="shared" si="162"/>
        <v>3.3326170153479113</v>
      </c>
      <c r="AO1155">
        <f>AO1154*(1-AO$1+H1154)^($A1155-$A1154)*(2-E1155/E1154)</f>
        <v>3.30252491539704</v>
      </c>
    </row>
    <row r="1156" spans="1:41" x14ac:dyDescent="0.25">
      <c r="A1156" s="1">
        <v>39738</v>
      </c>
      <c r="B1156" s="12">
        <v>70.33</v>
      </c>
      <c r="C1156" s="12">
        <v>51.13</v>
      </c>
      <c r="D1156">
        <v>138648.93</v>
      </c>
      <c r="E1156">
        <v>124358.91</v>
      </c>
      <c r="F1156">
        <v>183179.45</v>
      </c>
      <c r="G1156">
        <v>164323.76</v>
      </c>
      <c r="H1156">
        <f>(1/(1-91/360*VLOOKUP($A1156,Tbills!$B$4:$C$974,2,1)/100))^((1)/91)-1</f>
        <v>1.3897769870707677E-5</v>
      </c>
      <c r="I1156" s="2">
        <f t="shared" si="161"/>
        <v>89289.779827245467</v>
      </c>
      <c r="L1156">
        <f t="shared" si="155"/>
        <v>30581970822.400894</v>
      </c>
      <c r="O1156">
        <f t="shared" si="156"/>
        <v>42415694.416057125</v>
      </c>
      <c r="R1156">
        <f t="shared" si="157"/>
        <v>8.8667322720057928</v>
      </c>
      <c r="U1156" s="2">
        <f t="shared" si="158"/>
        <v>325.43283198567002</v>
      </c>
      <c r="X1156">
        <f t="shared" si="159"/>
        <v>14.486424614489305</v>
      </c>
      <c r="AB1156">
        <f t="shared" si="160"/>
        <v>76509.19763192501</v>
      </c>
      <c r="AE1156">
        <f>ROW()</f>
        <v>1156</v>
      </c>
      <c r="AF1156">
        <f t="shared" si="154"/>
        <v>1.3755133972227653</v>
      </c>
      <c r="AG1156">
        <f>AG1155*(1-(AG$1+AG$5))^($A1156-$A1155)*(1+2*(E1156/E1155-1))</f>
        <v>5523450995.8937044</v>
      </c>
      <c r="AK1156">
        <f t="shared" si="162"/>
        <v>3.062316944582177</v>
      </c>
      <c r="AO1156">
        <f>AO1155*(1-AO$1+H1155)^($A1156-$A1155)*(2-E1156/E1155)</f>
        <v>3.0347368160846036</v>
      </c>
    </row>
    <row r="1157" spans="1:41" x14ac:dyDescent="0.25">
      <c r="A1157" s="1">
        <v>39741</v>
      </c>
      <c r="B1157" s="12">
        <v>52.97</v>
      </c>
      <c r="C1157" s="12">
        <v>43.62</v>
      </c>
      <c r="D1157">
        <v>130892.84</v>
      </c>
      <c r="E1157">
        <v>117397.03</v>
      </c>
      <c r="F1157">
        <v>178106.35</v>
      </c>
      <c r="G1157">
        <v>159766.01</v>
      </c>
      <c r="H1157">
        <f>(1/(1-91/360*VLOOKUP($A1157,Tbills!$B$4:$C$974,2,1)/100))^((1)/91)-1</f>
        <v>3.4777799072793769E-5</v>
      </c>
      <c r="I1157" s="2">
        <f t="shared" si="161"/>
        <v>84288.699123867002</v>
      </c>
      <c r="L1157">
        <f t="shared" si="155"/>
        <v>27157031878.027966</v>
      </c>
      <c r="O1157">
        <f t="shared" si="156"/>
        <v>38849983.493827954</v>
      </c>
      <c r="R1157">
        <f t="shared" si="157"/>
        <v>9.1136855928818488</v>
      </c>
      <c r="U1157" s="2">
        <f t="shared" si="158"/>
        <v>316.39692140048504</v>
      </c>
      <c r="X1157">
        <f t="shared" si="159"/>
        <v>14.888127281170087</v>
      </c>
      <c r="AB1157">
        <f t="shared" si="160"/>
        <v>72218.493505905994</v>
      </c>
      <c r="AE1157">
        <f>ROW()</f>
        <v>1157</v>
      </c>
      <c r="AF1157">
        <f t="shared" si="154"/>
        <v>1.214351215038973</v>
      </c>
      <c r="AG1157">
        <f>AG1156*(1-(AG$1+AG$5))^($A1157-$A1156)*(1+2*(E1157/E1156-1))</f>
        <v>4904525735.5394583</v>
      </c>
      <c r="AK1157">
        <f t="shared" si="162"/>
        <v>3.2333002336837433</v>
      </c>
      <c r="AO1157">
        <f>AO1156*(1-AO$1+H1156)^($A1157-$A1156)*(2-E1157/E1156)</f>
        <v>3.2044059630577482</v>
      </c>
    </row>
    <row r="1158" spans="1:41" x14ac:dyDescent="0.25">
      <c r="A1158" s="1">
        <v>39742</v>
      </c>
      <c r="B1158" s="12">
        <v>53.11</v>
      </c>
      <c r="C1158" s="12">
        <v>43.79</v>
      </c>
      <c r="D1158">
        <v>127489.7</v>
      </c>
      <c r="E1158">
        <v>114340.69</v>
      </c>
      <c r="F1158">
        <v>180807.13</v>
      </c>
      <c r="G1158">
        <v>162183.12</v>
      </c>
      <c r="H1158">
        <f>(1/(1-91/360*VLOOKUP($A1158,Tbills!$B$4:$C$974,2,1)/100))^((1)/91)-1</f>
        <v>3.4777799072793769E-5</v>
      </c>
      <c r="I1158" s="2">
        <f t="shared" si="161"/>
        <v>82095.238672933789</v>
      </c>
      <c r="L1158">
        <f t="shared" si="155"/>
        <v>25742739202.46389</v>
      </c>
      <c r="O1158">
        <f t="shared" si="156"/>
        <v>37331581.955147654</v>
      </c>
      <c r="R1158">
        <f t="shared" si="157"/>
        <v>9.2319020851945304</v>
      </c>
      <c r="U1158" s="2">
        <f t="shared" si="158"/>
        <v>321.18688858231303</v>
      </c>
      <c r="X1158">
        <f t="shared" si="159"/>
        <v>14.662851485415278</v>
      </c>
      <c r="AB1158">
        <f t="shared" si="160"/>
        <v>70335.889074819876</v>
      </c>
      <c r="AE1158">
        <f>ROW()</f>
        <v>1158</v>
      </c>
      <c r="AF1158">
        <f t="shared" si="154"/>
        <v>1.212833980360813</v>
      </c>
      <c r="AG1158">
        <f>AG1157*(1-(AG$1+AG$5))^($A1158-$A1157)*(1+2*(E1158/E1157-1))</f>
        <v>4648998070.2914276</v>
      </c>
      <c r="AK1158">
        <f t="shared" si="162"/>
        <v>3.3173221677515019</v>
      </c>
      <c r="AO1158">
        <f>AO1157*(1-AO$1+H1157)^($A1158-$A1157)*(2-E1158/E1157)</f>
        <v>3.2878229087854973</v>
      </c>
    </row>
    <row r="1159" spans="1:41" x14ac:dyDescent="0.25">
      <c r="A1159" s="1">
        <v>39743</v>
      </c>
      <c r="B1159" s="12">
        <v>69.650000000000006</v>
      </c>
      <c r="C1159" s="12">
        <v>49.83</v>
      </c>
      <c r="D1159">
        <v>140679.71</v>
      </c>
      <c r="E1159">
        <v>126166.34</v>
      </c>
      <c r="F1159">
        <v>192769.13</v>
      </c>
      <c r="G1159">
        <v>172907.33</v>
      </c>
      <c r="H1159">
        <f>(1/(1-91/360*VLOOKUP($A1159,Tbills!$B$4:$C$974,2,1)/100))^((1)/91)-1</f>
        <v>3.4777799072793769E-5</v>
      </c>
      <c r="I1159" s="2">
        <f t="shared" si="161"/>
        <v>90586.555304932815</v>
      </c>
      <c r="L1159">
        <f t="shared" si="155"/>
        <v>31067284694.848259</v>
      </c>
      <c r="O1159">
        <f t="shared" si="156"/>
        <v>43121639.497844234</v>
      </c>
      <c r="R1159">
        <f t="shared" si="157"/>
        <v>8.7541030451033102</v>
      </c>
      <c r="U1159" s="2">
        <f t="shared" si="158"/>
        <v>342.4279085300571</v>
      </c>
      <c r="X1159">
        <f t="shared" si="159"/>
        <v>13.693253643091243</v>
      </c>
      <c r="AB1159">
        <f t="shared" si="160"/>
        <v>77607.650453801645</v>
      </c>
      <c r="AE1159">
        <f>ROW()</f>
        <v>1159</v>
      </c>
      <c r="AF1159">
        <f t="shared" ref="AF1159:AF1222" si="163">B1159/C1159</f>
        <v>1.3977523580172588</v>
      </c>
      <c r="AG1159">
        <f>AG1158*(1-(AG$1+AG$5))^($A1159-$A1158)*(1+2*(E1159/E1158-1))</f>
        <v>5610451333.8950939</v>
      </c>
      <c r="AK1159">
        <f t="shared" si="162"/>
        <v>2.9740906372965492</v>
      </c>
      <c r="AO1159">
        <f>AO1158*(1-AO$1+H1158)^($A1159-$A1158)*(2-E1159/E1158)</f>
        <v>2.9477743454976353</v>
      </c>
    </row>
    <row r="1160" spans="1:41" x14ac:dyDescent="0.25">
      <c r="A1160" s="1">
        <v>39744</v>
      </c>
      <c r="B1160" s="12">
        <v>67.8</v>
      </c>
      <c r="C1160" s="12">
        <v>49.76</v>
      </c>
      <c r="D1160">
        <v>145463.10999999999</v>
      </c>
      <c r="E1160">
        <v>130451.87</v>
      </c>
      <c r="F1160">
        <v>195378.88</v>
      </c>
      <c r="G1160">
        <v>175242.17</v>
      </c>
      <c r="H1160">
        <f>(1/(1-91/360*VLOOKUP($A1160,Tbills!$B$4:$C$974,2,1)/100))^((1)/91)-1</f>
        <v>3.4777799072793769E-5</v>
      </c>
      <c r="I1160" s="2">
        <f t="shared" si="161"/>
        <v>93664.400904725655</v>
      </c>
      <c r="L1160">
        <f t="shared" ref="L1160:L1223" si="164">L1159*(1-L$1+H1160)^($A1160-$A1159)*(1+2*(E1160/E1159-1))</f>
        <v>33177482324.952423</v>
      </c>
      <c r="O1160">
        <f t="shared" ref="O1160:O1223" si="165">O1159*(1-(O$1+O$5))^($A1160-$A1159)*(1+1.5*(E1160/E1159-1))</f>
        <v>45317200.857426979</v>
      </c>
      <c r="R1160">
        <f t="shared" ref="R1160:R1223" si="166">R1159*(1-IF($A1160&lt;=R1155,R$1,R$1+IF(AND(WEEKDAY($A1160)&lt;&gt;1,WEEKDAY($A1160)&lt;&gt;7),S$1,0)))^($A1160-$A1159)*(1-0.5*(E1160/E1159-1))</f>
        <v>8.6050374077423726</v>
      </c>
      <c r="U1160" s="2">
        <f t="shared" ref="U1160:U1223" si="167">U1159*$F1160/$F1159*(1-U$1)^($A1160-$A1159)</f>
        <v>347.05530865601168</v>
      </c>
      <c r="X1160">
        <f t="shared" ref="X1160:X1223" si="168">X1159*(1-X$1+H1160)^($A1160-$A1159)*(2-G1160/G1159)</f>
        <v>13.508318078369953</v>
      </c>
      <c r="AB1160">
        <f t="shared" ref="AB1160:AB1223" si="169">AB1159*$E1160/$E1159*(1-(AB$1+AB$5+IF(AND(WEEKDAY(A1160)&lt;&gt;1,WEEKDAY(A1160)&lt;&gt;7),IF(A1160&lt;AC$2,AC$1,AC$3),0)))^($A1160-$A1159)</f>
        <v>80240.975146150886</v>
      </c>
      <c r="AE1160">
        <f>ROW()</f>
        <v>1160</v>
      </c>
      <c r="AF1160">
        <f t="shared" si="163"/>
        <v>1.362540192926045</v>
      </c>
      <c r="AG1160">
        <f>AG1159*(1-(AG$1+AG$5))^($A1160-$A1159)*(1+2*(E1160/E1159-1))</f>
        <v>5991393199.5895786</v>
      </c>
      <c r="AK1160">
        <f t="shared" si="162"/>
        <v>2.8729349923589695</v>
      </c>
      <c r="AO1160">
        <f>AO1159*(1-AO$1+H1159)^($A1160-$A1159)*(2-E1160/E1159)</f>
        <v>2.8476401190849789</v>
      </c>
    </row>
    <row r="1161" spans="1:41" x14ac:dyDescent="0.25">
      <c r="A1161" s="1">
        <v>39745</v>
      </c>
      <c r="B1161" s="12">
        <v>79.13</v>
      </c>
      <c r="C1161" s="12">
        <v>55.3</v>
      </c>
      <c r="D1161">
        <v>161968.94</v>
      </c>
      <c r="E1161">
        <v>145249.82</v>
      </c>
      <c r="F1161">
        <v>210382.75</v>
      </c>
      <c r="G1161">
        <v>188693.57</v>
      </c>
      <c r="H1161">
        <f>(1/(1-91/360*VLOOKUP($A1161,Tbills!$B$4:$C$974,2,1)/100))^((1)/91)-1</f>
        <v>3.4777799072793769E-5</v>
      </c>
      <c r="I1161" s="2">
        <f t="shared" ref="I1161:I1224" si="170">I1160*$D1161/$D1160*(1-I$1)^($A1161-$A1160)</f>
        <v>104290.04174320347</v>
      </c>
      <c r="L1161">
        <f t="shared" si="164"/>
        <v>40704105579.53141</v>
      </c>
      <c r="O1161">
        <f t="shared" si="165"/>
        <v>53026322.960894987</v>
      </c>
      <c r="R1161">
        <f t="shared" si="166"/>
        <v>8.11660957918488</v>
      </c>
      <c r="U1161" s="2">
        <f t="shared" si="167"/>
        <v>373.69786276184141</v>
      </c>
      <c r="X1161">
        <f t="shared" si="168"/>
        <v>12.471406605931904</v>
      </c>
      <c r="AB1161">
        <f t="shared" si="169"/>
        <v>89340.082630493882</v>
      </c>
      <c r="AE1161">
        <f>ROW()</f>
        <v>1161</v>
      </c>
      <c r="AF1161">
        <f t="shared" si="163"/>
        <v>1.4309222423146473</v>
      </c>
      <c r="AG1161">
        <f>AG1160*(1-(AG$1+AG$5))^($A1161-$A1160)*(1+2*(E1161/E1160-1))</f>
        <v>7350425922.3243065</v>
      </c>
      <c r="AK1161">
        <f t="shared" ref="AK1161:AK1224" si="171">AK1160*(1-IF($A1161&lt;=AK1156,AK$1,AK$1+IF(AND(WEEKDAY($A1161)&lt;&gt;1,WEEKDAY($A1161)&lt;&gt;7),AL$1,0)))^($A1161-$A1160)*(2-$E1161/$E1160)</f>
        <v>2.5469218521721473</v>
      </c>
      <c r="AO1161">
        <f>AO1160*(1-AO$1+H1160)^($A1161-$A1160)*(2-E1161/E1160)</f>
        <v>2.5246093840713688</v>
      </c>
    </row>
    <row r="1162" spans="1:41" x14ac:dyDescent="0.25">
      <c r="A1162" s="1">
        <v>39748</v>
      </c>
      <c r="B1162" s="12">
        <v>80.06</v>
      </c>
      <c r="C1162" s="12">
        <v>62.84</v>
      </c>
      <c r="D1162">
        <v>171429.85</v>
      </c>
      <c r="E1162">
        <v>153718.98000000001</v>
      </c>
      <c r="F1162">
        <v>215735.21</v>
      </c>
      <c r="G1162">
        <v>193474.53</v>
      </c>
      <c r="H1162">
        <f>(1/(1-91/360*VLOOKUP($A1162,Tbills!$B$4:$C$974,2,1)/100))^((1)/91)-1</f>
        <v>2.5028793918968617E-5</v>
      </c>
      <c r="I1162" s="2">
        <f t="shared" si="170"/>
        <v>110373.7446531242</v>
      </c>
      <c r="L1162">
        <f t="shared" si="164"/>
        <v>45448067196.868347</v>
      </c>
      <c r="O1162">
        <f t="shared" si="165"/>
        <v>57658245.396951579</v>
      </c>
      <c r="R1162">
        <f t="shared" si="166"/>
        <v>7.8789111951753972</v>
      </c>
      <c r="U1162" s="2">
        <f t="shared" si="167"/>
        <v>383.17727879612085</v>
      </c>
      <c r="X1162">
        <f t="shared" si="168"/>
        <v>12.154980486506153</v>
      </c>
      <c r="AB1162">
        <f t="shared" si="169"/>
        <v>94539.394216426546</v>
      </c>
      <c r="AE1162">
        <f>ROW()</f>
        <v>1162</v>
      </c>
      <c r="AF1162">
        <f t="shared" si="163"/>
        <v>1.2740292807129217</v>
      </c>
      <c r="AG1162">
        <f>AG1161*(1-(AG$1+AG$5))^($A1162-$A1161)*(1+2*(E1162/E1161-1))</f>
        <v>8206766734.3906717</v>
      </c>
      <c r="AK1162">
        <f t="shared" si="171"/>
        <v>2.3980819932725721</v>
      </c>
      <c r="AO1162">
        <f>AO1161*(1-AO$1+H1161)^($A1162-$A1161)*(2-E1162/E1161)</f>
        <v>2.3773898645483813</v>
      </c>
    </row>
    <row r="1163" spans="1:41" x14ac:dyDescent="0.25">
      <c r="A1163" s="1">
        <v>39749</v>
      </c>
      <c r="B1163" s="12">
        <v>66.959999999999994</v>
      </c>
      <c r="C1163" s="12">
        <v>54.38</v>
      </c>
      <c r="D1163">
        <v>156560.76</v>
      </c>
      <c r="E1163">
        <v>140382.21</v>
      </c>
      <c r="F1163">
        <v>199724.06</v>
      </c>
      <c r="G1163">
        <v>179110.65</v>
      </c>
      <c r="H1163">
        <f>(1/(1-91/360*VLOOKUP($A1163,Tbills!$B$4:$C$974,2,1)/100))^((1)/91)-1</f>
        <v>2.5028793918968617E-5</v>
      </c>
      <c r="I1163" s="2">
        <f t="shared" si="170"/>
        <v>100797.94151474691</v>
      </c>
      <c r="L1163">
        <f t="shared" si="164"/>
        <v>37561094892.803139</v>
      </c>
      <c r="O1163">
        <f t="shared" si="165"/>
        <v>50152848.583391935</v>
      </c>
      <c r="R1163">
        <f t="shared" si="166"/>
        <v>8.2203295943162313</v>
      </c>
      <c r="U1163" s="2">
        <f t="shared" si="167"/>
        <v>354.73048536547913</v>
      </c>
      <c r="X1163">
        <f t="shared" si="168"/>
        <v>13.057230892264633</v>
      </c>
      <c r="AB1163">
        <f t="shared" si="169"/>
        <v>86334.077780727952</v>
      </c>
      <c r="AE1163">
        <f>ROW()</f>
        <v>1163</v>
      </c>
      <c r="AF1163">
        <f t="shared" si="163"/>
        <v>1.2313350496506066</v>
      </c>
      <c r="AG1163">
        <f>AG1162*(1-(AG$1+AG$5))^($A1163-$A1162)*(1+2*(E1163/E1162-1))</f>
        <v>6782488118.6961489</v>
      </c>
      <c r="AK1163">
        <f t="shared" si="171"/>
        <v>2.6060199413370921</v>
      </c>
      <c r="AO1163">
        <f>AO1162*(1-AO$1+H1162)^($A1163-$A1162)*(2-E1163/E1162)</f>
        <v>2.5836230364068524</v>
      </c>
    </row>
    <row r="1164" spans="1:41" x14ac:dyDescent="0.25">
      <c r="A1164" s="1">
        <v>39750</v>
      </c>
      <c r="B1164" s="12">
        <v>69.959999999999994</v>
      </c>
      <c r="C1164" s="12">
        <v>57.82</v>
      </c>
      <c r="D1164">
        <v>163875.51</v>
      </c>
      <c r="E1164">
        <v>146937.56</v>
      </c>
      <c r="F1164">
        <v>202645.01</v>
      </c>
      <c r="G1164">
        <v>181725.65</v>
      </c>
      <c r="H1164">
        <f>(1/(1-91/360*VLOOKUP($A1164,Tbills!$B$4:$C$974,2,1)/100))^((1)/91)-1</f>
        <v>2.5028793918968617E-5</v>
      </c>
      <c r="I1164" s="2">
        <f t="shared" si="170"/>
        <v>105504.7976092469</v>
      </c>
      <c r="L1164">
        <f t="shared" si="164"/>
        <v>41068205380.092812</v>
      </c>
      <c r="O1164">
        <f t="shared" si="165"/>
        <v>53663979.643607005</v>
      </c>
      <c r="R1164">
        <f t="shared" si="166"/>
        <v>8.0280365866158565</v>
      </c>
      <c r="U1164" s="2">
        <f t="shared" si="167"/>
        <v>359.90961708570279</v>
      </c>
      <c r="X1164">
        <f t="shared" si="168"/>
        <v>12.866442598041223</v>
      </c>
      <c r="AB1164">
        <f t="shared" si="169"/>
        <v>90362.421605714888</v>
      </c>
      <c r="AE1164">
        <f>ROW()</f>
        <v>1164</v>
      </c>
      <c r="AF1164">
        <f t="shared" si="163"/>
        <v>1.2099619508820476</v>
      </c>
      <c r="AG1164">
        <f>AG1163*(1-(AG$1+AG$5))^($A1164-$A1163)*(1+2*(E1164/E1163-1))</f>
        <v>7415674364.6781082</v>
      </c>
      <c r="AK1164">
        <f t="shared" si="171"/>
        <v>2.4842123687985009</v>
      </c>
      <c r="AO1164">
        <f>AO1163*(1-AO$1+H1163)^($A1164-$A1163)*(2-E1164/E1163)</f>
        <v>2.4629475770486846</v>
      </c>
    </row>
    <row r="1165" spans="1:41" x14ac:dyDescent="0.25">
      <c r="A1165" s="1">
        <v>39751</v>
      </c>
      <c r="B1165" s="12">
        <v>62.9</v>
      </c>
      <c r="C1165" s="12">
        <v>53.75</v>
      </c>
      <c r="D1165">
        <v>161654.62</v>
      </c>
      <c r="E1165">
        <v>144942.54</v>
      </c>
      <c r="F1165">
        <v>206374.51</v>
      </c>
      <c r="G1165">
        <v>185065.60000000001</v>
      </c>
      <c r="H1165">
        <f>(1/(1-91/360*VLOOKUP($A1165,Tbills!$B$4:$C$974,2,1)/100))^((1)/91)-1</f>
        <v>2.5028793918968617E-5</v>
      </c>
      <c r="I1165" s="2">
        <f t="shared" si="170"/>
        <v>104072.4272700361</v>
      </c>
      <c r="L1165">
        <f t="shared" si="164"/>
        <v>39952205962.335091</v>
      </c>
      <c r="O1165">
        <f t="shared" si="165"/>
        <v>52569287.588222153</v>
      </c>
      <c r="R1165">
        <f t="shared" si="166"/>
        <v>8.0821708697452639</v>
      </c>
      <c r="U1165" s="2">
        <f t="shared" si="167"/>
        <v>366.52449400435989</v>
      </c>
      <c r="X1165">
        <f t="shared" si="168"/>
        <v>12.629818215631182</v>
      </c>
      <c r="AB1165">
        <f t="shared" si="169"/>
        <v>89132.433315532224</v>
      </c>
      <c r="AE1165">
        <f>ROW()</f>
        <v>1165</v>
      </c>
      <c r="AF1165">
        <f t="shared" si="163"/>
        <v>1.1702325581395348</v>
      </c>
      <c r="AG1165">
        <f>AG1164*(1-(AG$1+AG$5))^($A1165-$A1164)*(1+2*(E1165/E1164-1))</f>
        <v>7214061110.3743019</v>
      </c>
      <c r="AK1165">
        <f t="shared" si="171"/>
        <v>2.5178240703094428</v>
      </c>
      <c r="AO1165">
        <f>AO1164*(1-AO$1+H1164)^($A1165-$A1164)*(2-E1165/E1164)</f>
        <v>2.496357982831551</v>
      </c>
    </row>
    <row r="1166" spans="1:41" x14ac:dyDescent="0.25">
      <c r="A1166" s="1">
        <v>39752</v>
      </c>
      <c r="B1166" s="12">
        <v>59.89</v>
      </c>
      <c r="C1166" s="12">
        <v>53.57</v>
      </c>
      <c r="D1166">
        <v>160827.78</v>
      </c>
      <c r="E1166">
        <v>144197.54999999999</v>
      </c>
      <c r="F1166">
        <v>207272.35</v>
      </c>
      <c r="G1166">
        <v>185866.1</v>
      </c>
      <c r="H1166">
        <f>(1/(1-91/360*VLOOKUP($A1166,Tbills!$B$4:$C$974,2,1)/100))^((1)/91)-1</f>
        <v>2.5028793918968617E-5</v>
      </c>
      <c r="I1166" s="2">
        <f t="shared" si="170"/>
        <v>103537.58718061255</v>
      </c>
      <c r="L1166">
        <f t="shared" si="164"/>
        <v>39540707547.911591</v>
      </c>
      <c r="O1166">
        <f t="shared" si="165"/>
        <v>52162228.49920547</v>
      </c>
      <c r="R1166">
        <f t="shared" si="166"/>
        <v>8.102575342911722</v>
      </c>
      <c r="U1166" s="2">
        <f t="shared" si="167"/>
        <v>368.11009642653437</v>
      </c>
      <c r="X1166">
        <f t="shared" si="168"/>
        <v>12.575037654532441</v>
      </c>
      <c r="AB1166">
        <f t="shared" si="169"/>
        <v>88671.209988398434</v>
      </c>
      <c r="AE1166">
        <f>ROW()</f>
        <v>1166</v>
      </c>
      <c r="AF1166">
        <f t="shared" si="163"/>
        <v>1.1179764793727833</v>
      </c>
      <c r="AG1166">
        <f>AG1165*(1-(AG$1+AG$5))^($A1166-$A1165)*(1+2*(E1166/E1165-1))</f>
        <v>7139661416.1154366</v>
      </c>
      <c r="AK1166">
        <f t="shared" si="171"/>
        <v>2.5306475601789846</v>
      </c>
      <c r="AO1166">
        <f>AO1165*(1-AO$1+H1165)^($A1166-$A1165)*(2-E1166/E1165)</f>
        <v>2.5091590068023426</v>
      </c>
    </row>
    <row r="1167" spans="1:41" x14ac:dyDescent="0.25">
      <c r="A1167" s="1">
        <v>39755</v>
      </c>
      <c r="B1167" s="12">
        <v>53.68</v>
      </c>
      <c r="C1167" s="12">
        <v>51.2</v>
      </c>
      <c r="D1167">
        <v>155594.57999999999</v>
      </c>
      <c r="E1167">
        <v>139494.65</v>
      </c>
      <c r="F1167">
        <v>204919.36</v>
      </c>
      <c r="G1167">
        <v>183742.16</v>
      </c>
      <c r="H1167">
        <f>(1/(1-91/360*VLOOKUP($A1167,Tbills!$B$4:$C$974,2,1)/100))^((1)/91)-1</f>
        <v>1.473220140102427E-5</v>
      </c>
      <c r="I1167" s="2">
        <f t="shared" si="170"/>
        <v>100161.23440252978</v>
      </c>
      <c r="L1167">
        <f t="shared" si="164"/>
        <v>36958144819.985588</v>
      </c>
      <c r="O1167">
        <f t="shared" si="165"/>
        <v>49605362.578794755</v>
      </c>
      <c r="R1167">
        <f t="shared" si="166"/>
        <v>8.2335884829639507</v>
      </c>
      <c r="U1167" s="2">
        <f t="shared" si="167"/>
        <v>363.90462855551738</v>
      </c>
      <c r="X1167">
        <f t="shared" si="168"/>
        <v>12.71788674925263</v>
      </c>
      <c r="AB1167">
        <f t="shared" si="169"/>
        <v>85770.290092326977</v>
      </c>
      <c r="AE1167">
        <f>ROW()</f>
        <v>1167</v>
      </c>
      <c r="AF1167">
        <f t="shared" si="163"/>
        <v>1.0484374999999999</v>
      </c>
      <c r="AG1167">
        <f>AG1166*(1-(AG$1+AG$5))^($A1167-$A1166)*(1+2*(E1167/E1166-1))</f>
        <v>6673276824.5319815</v>
      </c>
      <c r="AK1167">
        <f t="shared" si="171"/>
        <v>2.6128177084329072</v>
      </c>
      <c r="AO1167">
        <f>AO1166*(1-AO$1+H1166)^($A1167-$A1166)*(2-E1167/E1166)</f>
        <v>2.5909004895412067</v>
      </c>
    </row>
    <row r="1168" spans="1:41" x14ac:dyDescent="0.25">
      <c r="A1168" s="1">
        <v>39756</v>
      </c>
      <c r="B1168" s="12">
        <v>47.73</v>
      </c>
      <c r="C1168" s="12">
        <v>46.26</v>
      </c>
      <c r="D1168">
        <v>141781.15</v>
      </c>
      <c r="E1168">
        <v>127108.49</v>
      </c>
      <c r="F1168">
        <v>198021.54</v>
      </c>
      <c r="G1168">
        <v>177554.48</v>
      </c>
      <c r="H1168">
        <f>(1/(1-91/360*VLOOKUP($A1168,Tbills!$B$4:$C$974,2,1)/100))^((1)/91)-1</f>
        <v>1.473220140102427E-5</v>
      </c>
      <c r="I1168" s="2">
        <f t="shared" si="170"/>
        <v>91266.859865304723</v>
      </c>
      <c r="L1168">
        <f t="shared" si="164"/>
        <v>30393963365.823662</v>
      </c>
      <c r="O1168">
        <f t="shared" si="165"/>
        <v>42996993.994051471</v>
      </c>
      <c r="R1168">
        <f t="shared" si="166"/>
        <v>8.5987426068390675</v>
      </c>
      <c r="U1168" s="2">
        <f t="shared" si="167"/>
        <v>351.64660799718558</v>
      </c>
      <c r="X1168">
        <f t="shared" si="168"/>
        <v>13.145880295014077</v>
      </c>
      <c r="AB1168">
        <f t="shared" si="169"/>
        <v>78151.756768560939</v>
      </c>
      <c r="AE1168">
        <f>ROW()</f>
        <v>1168</v>
      </c>
      <c r="AF1168">
        <f t="shared" si="163"/>
        <v>1.0317769130998702</v>
      </c>
      <c r="AG1168">
        <f>AG1167*(1-(AG$1+AG$5))^($A1168-$A1167)*(1+2*(E1168/E1167-1))</f>
        <v>5488010237.3442688</v>
      </c>
      <c r="AK1168">
        <f t="shared" si="171"/>
        <v>2.8446853490511161</v>
      </c>
      <c r="AO1168">
        <f>AO1167*(1-AO$1+H1167)^($A1168-$A1167)*(2-E1168/E1167)</f>
        <v>2.8208917532901681</v>
      </c>
    </row>
    <row r="1169" spans="1:41" x14ac:dyDescent="0.25">
      <c r="A1169" s="1">
        <v>39757</v>
      </c>
      <c r="B1169" s="12">
        <v>54.56</v>
      </c>
      <c r="C1169" s="12">
        <v>49.72</v>
      </c>
      <c r="D1169">
        <v>151032.98000000001</v>
      </c>
      <c r="E1169">
        <v>135400.99</v>
      </c>
      <c r="F1169">
        <v>209695.28</v>
      </c>
      <c r="G1169">
        <v>188019.04</v>
      </c>
      <c r="H1169">
        <f>(1/(1-91/360*VLOOKUP($A1169,Tbills!$B$4:$C$974,2,1)/100))^((1)/91)-1</f>
        <v>1.473220140102427E-5</v>
      </c>
      <c r="I1169" s="2">
        <f t="shared" si="170"/>
        <v>97220.044485664534</v>
      </c>
      <c r="L1169">
        <f t="shared" si="164"/>
        <v>34358692967.918308</v>
      </c>
      <c r="O1169">
        <f t="shared" si="165"/>
        <v>47203059.721791796</v>
      </c>
      <c r="R1169">
        <f t="shared" si="166"/>
        <v>8.3178775503773004</v>
      </c>
      <c r="U1169" s="2">
        <f t="shared" si="167"/>
        <v>372.3677530964269</v>
      </c>
      <c r="X1169">
        <f t="shared" si="168"/>
        <v>12.370823899863209</v>
      </c>
      <c r="AB1169">
        <f t="shared" si="169"/>
        <v>83247.439262537664</v>
      </c>
      <c r="AE1169">
        <f>ROW()</f>
        <v>1169</v>
      </c>
      <c r="AF1169">
        <f t="shared" si="163"/>
        <v>1.097345132743363</v>
      </c>
      <c r="AG1169">
        <f>AG1168*(1-(AG$1+AG$5))^($A1169-$A1168)*(1+2*(E1169/E1168-1))</f>
        <v>6203871745.4018211</v>
      </c>
      <c r="AK1169">
        <f t="shared" si="171"/>
        <v>2.6589755239383797</v>
      </c>
      <c r="AO1169">
        <f>AO1168*(1-AO$1+H1168)^($A1169-$A1168)*(2-E1169/E1168)</f>
        <v>2.6367993790898736</v>
      </c>
    </row>
    <row r="1170" spans="1:41" x14ac:dyDescent="0.25">
      <c r="A1170" s="1">
        <v>39758</v>
      </c>
      <c r="B1170" s="12">
        <v>63.68</v>
      </c>
      <c r="C1170" s="12">
        <v>56.14</v>
      </c>
      <c r="D1170">
        <v>168798.94</v>
      </c>
      <c r="E1170">
        <v>151326.17000000001</v>
      </c>
      <c r="F1170">
        <v>219613.97</v>
      </c>
      <c r="G1170">
        <v>196909.66</v>
      </c>
      <c r="H1170">
        <f>(1/(1-91/360*VLOOKUP($A1170,Tbills!$B$4:$C$974,2,1)/100))^((1)/91)-1</f>
        <v>1.473220140102427E-5</v>
      </c>
      <c r="I1170" s="2">
        <f t="shared" si="170"/>
        <v>108653.35707518879</v>
      </c>
      <c r="L1170">
        <f t="shared" si="164"/>
        <v>42439591226.594055</v>
      </c>
      <c r="O1170">
        <f t="shared" si="165"/>
        <v>55528866.325808696</v>
      </c>
      <c r="R1170">
        <f t="shared" si="166"/>
        <v>7.8283702935923891</v>
      </c>
      <c r="U1170" s="2">
        <f t="shared" si="167"/>
        <v>389.97142205132417</v>
      </c>
      <c r="X1170">
        <f t="shared" si="168"/>
        <v>11.785598016821828</v>
      </c>
      <c r="AB1170">
        <f t="shared" si="169"/>
        <v>93035.338464697488</v>
      </c>
      <c r="AE1170">
        <f>ROW()</f>
        <v>1170</v>
      </c>
      <c r="AF1170">
        <f t="shared" si="163"/>
        <v>1.1343070894193088</v>
      </c>
      <c r="AG1170">
        <f>AG1169*(1-(AG$1+AG$5))^($A1170-$A1169)*(1+2*(E1170/E1169-1))</f>
        <v>7662949574.7928314</v>
      </c>
      <c r="AK1170">
        <f t="shared" si="171"/>
        <v>2.3461309868291114</v>
      </c>
      <c r="AO1170">
        <f>AO1169*(1-AO$1+H1169)^($A1170-$A1169)*(2-E1170/E1169)</f>
        <v>2.326620586983005</v>
      </c>
    </row>
    <row r="1171" spans="1:41" x14ac:dyDescent="0.25">
      <c r="A1171" s="1">
        <v>39759</v>
      </c>
      <c r="B1171" s="12">
        <v>56.1</v>
      </c>
      <c r="C1171" s="12">
        <v>52.61</v>
      </c>
      <c r="D1171">
        <v>164349.04</v>
      </c>
      <c r="E1171">
        <v>147334.66</v>
      </c>
      <c r="F1171">
        <v>219748.45</v>
      </c>
      <c r="G1171">
        <v>197027.33</v>
      </c>
      <c r="H1171">
        <f>(1/(1-91/360*VLOOKUP($A1171,Tbills!$B$4:$C$974,2,1)/100))^((1)/91)-1</f>
        <v>1.473220140102427E-5</v>
      </c>
      <c r="I1171" s="2">
        <f t="shared" si="170"/>
        <v>105786.4433804928</v>
      </c>
      <c r="L1171">
        <f t="shared" si="164"/>
        <v>40199519417.165184</v>
      </c>
      <c r="O1171">
        <f t="shared" si="165"/>
        <v>53330052.975859635</v>
      </c>
      <c r="R1171">
        <f t="shared" si="166"/>
        <v>7.9312556754811938</v>
      </c>
      <c r="U1171" s="2">
        <f t="shared" si="167"/>
        <v>390.20070524543672</v>
      </c>
      <c r="X1171">
        <f t="shared" si="168"/>
        <v>11.778293014599587</v>
      </c>
      <c r="AB1171">
        <f t="shared" si="169"/>
        <v>90578.19975345135</v>
      </c>
      <c r="AE1171">
        <f>ROW()</f>
        <v>1171</v>
      </c>
      <c r="AF1171">
        <f t="shared" si="163"/>
        <v>1.066337198251283</v>
      </c>
      <c r="AG1171">
        <f>AG1170*(1-(AG$1+AG$5))^($A1171-$A1170)*(1+2*(E1171/E1170-1))</f>
        <v>7258455789.3114777</v>
      </c>
      <c r="AK1171">
        <f t="shared" si="171"/>
        <v>2.4079024137036407</v>
      </c>
      <c r="AO1171">
        <f>AO1170*(1-AO$1+H1170)^($A1171-$A1170)*(2-E1171/E1170)</f>
        <v>2.3879364022142648</v>
      </c>
    </row>
    <row r="1172" spans="1:41" x14ac:dyDescent="0.25">
      <c r="A1172" s="1">
        <v>39762</v>
      </c>
      <c r="B1172" s="12">
        <v>59.98</v>
      </c>
      <c r="C1172" s="12">
        <v>54.05</v>
      </c>
      <c r="D1172">
        <v>167666.99</v>
      </c>
      <c r="E1172">
        <v>150302.6</v>
      </c>
      <c r="F1172">
        <v>220707.64</v>
      </c>
      <c r="G1172">
        <v>197878.64</v>
      </c>
      <c r="H1172">
        <f>(1/(1-91/360*VLOOKUP($A1172,Tbills!$B$4:$C$974,2,1)/100))^((1)/91)-1</f>
        <v>9.8655869131825114E-6</v>
      </c>
      <c r="I1172" s="2">
        <f t="shared" si="170"/>
        <v>107914.21179013127</v>
      </c>
      <c r="L1172">
        <f t="shared" si="164"/>
        <v>41814660868.225517</v>
      </c>
      <c r="O1172">
        <f t="shared" si="165"/>
        <v>54935936.303928122</v>
      </c>
      <c r="R1172">
        <f t="shared" si="166"/>
        <v>7.8503065175821538</v>
      </c>
      <c r="U1172" s="2">
        <f t="shared" si="167"/>
        <v>391.87524270333751</v>
      </c>
      <c r="X1172">
        <f t="shared" si="168"/>
        <v>11.726447565477155</v>
      </c>
      <c r="AB1172">
        <f t="shared" si="169"/>
        <v>92393.161281570472</v>
      </c>
      <c r="AE1172">
        <f>ROW()</f>
        <v>1172</v>
      </c>
      <c r="AF1172">
        <f t="shared" si="163"/>
        <v>1.1097132284921369</v>
      </c>
      <c r="AG1172">
        <f>AG1171*(1-(AG$1+AG$5))^($A1172-$A1171)*(1+2*(E1172/E1171-1))</f>
        <v>7550124134.089447</v>
      </c>
      <c r="AK1172">
        <f t="shared" si="171"/>
        <v>2.3590674734038299</v>
      </c>
      <c r="AO1172">
        <f>AO1171*(1-AO$1+H1171)^($A1172-$A1171)*(2-E1172/E1171)</f>
        <v>2.3396771060541082</v>
      </c>
    </row>
    <row r="1173" spans="1:41" x14ac:dyDescent="0.25">
      <c r="A1173" s="1">
        <v>39763</v>
      </c>
      <c r="B1173" s="12">
        <v>61.44</v>
      </c>
      <c r="C1173" s="12">
        <v>55.63</v>
      </c>
      <c r="D1173">
        <v>172582.97</v>
      </c>
      <c r="E1173">
        <v>154707.97</v>
      </c>
      <c r="F1173">
        <v>224376.61</v>
      </c>
      <c r="G1173">
        <v>201166.15</v>
      </c>
      <c r="H1173">
        <f>(1/(1-91/360*VLOOKUP($A1173,Tbills!$B$4:$C$974,2,1)/100))^((1)/91)-1</f>
        <v>9.8655869131825114E-6</v>
      </c>
      <c r="I1173" s="2">
        <f t="shared" si="170"/>
        <v>111075.53760411681</v>
      </c>
      <c r="L1173">
        <f t="shared" si="164"/>
        <v>44264272380.194359</v>
      </c>
      <c r="O1173">
        <f t="shared" si="165"/>
        <v>57349262.522129245</v>
      </c>
      <c r="R1173">
        <f t="shared" si="166"/>
        <v>7.7349105786831664</v>
      </c>
      <c r="U1173" s="2">
        <f t="shared" si="167"/>
        <v>398.37993153163399</v>
      </c>
      <c r="X1173">
        <f t="shared" si="168"/>
        <v>11.531314329357141</v>
      </c>
      <c r="AB1173">
        <f t="shared" si="169"/>
        <v>95097.889620258706</v>
      </c>
      <c r="AE1173">
        <f>ROW()</f>
        <v>1173</v>
      </c>
      <c r="AF1173">
        <f t="shared" si="163"/>
        <v>1.1044400503325542</v>
      </c>
      <c r="AG1173">
        <f>AG1172*(1-(AG$1+AG$5))^($A1173-$A1172)*(1+2*(E1173/E1172-1))</f>
        <v>7992443147.1374846</v>
      </c>
      <c r="AK1173">
        <f t="shared" si="171"/>
        <v>2.2898165393392254</v>
      </c>
      <c r="AO1173">
        <f>AO1172*(1-AO$1+H1172)^($A1173-$A1172)*(2-E1173/E1172)</f>
        <v>2.2710395638299046</v>
      </c>
    </row>
    <row r="1174" spans="1:41" x14ac:dyDescent="0.25">
      <c r="A1174" s="1">
        <v>39764</v>
      </c>
      <c r="B1174" s="12">
        <v>66.459999999999994</v>
      </c>
      <c r="C1174" s="12">
        <v>59.1</v>
      </c>
      <c r="D1174">
        <v>185913.64</v>
      </c>
      <c r="E1174">
        <v>166656.41</v>
      </c>
      <c r="F1174">
        <v>230769.51</v>
      </c>
      <c r="G1174">
        <v>206895.75</v>
      </c>
      <c r="H1174">
        <f>(1/(1-91/360*VLOOKUP($A1174,Tbills!$B$4:$C$974,2,1)/100))^((1)/91)-1</f>
        <v>9.8655869131825114E-6</v>
      </c>
      <c r="I1174" s="2">
        <f t="shared" si="170"/>
        <v>119652.3271052442</v>
      </c>
      <c r="L1174">
        <f t="shared" si="164"/>
        <v>51099722517.308891</v>
      </c>
      <c r="O1174">
        <f t="shared" si="165"/>
        <v>63990922.346970722</v>
      </c>
      <c r="R1174">
        <f t="shared" si="166"/>
        <v>7.4358822624874472</v>
      </c>
      <c r="U1174" s="2">
        <f t="shared" si="167"/>
        <v>409.72051372224905</v>
      </c>
      <c r="X1174">
        <f t="shared" si="168"/>
        <v>11.202576423321437</v>
      </c>
      <c r="AB1174">
        <f t="shared" si="169"/>
        <v>102438.93910703436</v>
      </c>
      <c r="AE1174">
        <f>ROW()</f>
        <v>1174</v>
      </c>
      <c r="AF1174">
        <f t="shared" si="163"/>
        <v>1.1245346869712352</v>
      </c>
      <c r="AG1174">
        <f>AG1173*(1-(AG$1+AG$5))^($A1174-$A1173)*(1+2*(E1174/E1173-1))</f>
        <v>9226680467.7257118</v>
      </c>
      <c r="AK1174">
        <f t="shared" si="171"/>
        <v>2.112870511988993</v>
      </c>
      <c r="AO1174">
        <f>AO1173*(1-AO$1+H1173)^($A1174-$A1173)*(2-E1174/E1173)</f>
        <v>2.0955853009254879</v>
      </c>
    </row>
    <row r="1175" spans="1:41" x14ac:dyDescent="0.25">
      <c r="A1175" s="1">
        <v>39765</v>
      </c>
      <c r="B1175" s="12">
        <v>59.83</v>
      </c>
      <c r="C1175" s="12">
        <v>54.1</v>
      </c>
      <c r="D1175">
        <v>173493.78</v>
      </c>
      <c r="E1175">
        <v>155521.37</v>
      </c>
      <c r="F1175">
        <v>224950.64</v>
      </c>
      <c r="G1175">
        <v>201676.81</v>
      </c>
      <c r="H1175">
        <f>(1/(1-91/360*VLOOKUP($A1175,Tbills!$B$4:$C$974,2,1)/100))^((1)/91)-1</f>
        <v>9.8655869131825114E-6</v>
      </c>
      <c r="I1175" s="2">
        <f t="shared" si="170"/>
        <v>111656.29557102888</v>
      </c>
      <c r="L1175">
        <f t="shared" si="164"/>
        <v>44269768303.433594</v>
      </c>
      <c r="O1175">
        <f t="shared" si="165"/>
        <v>57575714.066646494</v>
      </c>
      <c r="R1175">
        <f t="shared" si="166"/>
        <v>7.6839467168369726</v>
      </c>
      <c r="U1175" s="2">
        <f t="shared" si="167"/>
        <v>399.37964259603189</v>
      </c>
      <c r="X1175">
        <f t="shared" si="168"/>
        <v>11.484849641188941</v>
      </c>
      <c r="AB1175">
        <f t="shared" si="169"/>
        <v>95591.214889148017</v>
      </c>
      <c r="AE1175">
        <f>ROW()</f>
        <v>1175</v>
      </c>
      <c r="AF1175">
        <f t="shared" si="163"/>
        <v>1.1059149722735675</v>
      </c>
      <c r="AG1175">
        <f>AG1174*(1-(AG$1+AG$5))^($A1175-$A1174)*(1+2*(E1175/E1174-1))</f>
        <v>7993461741.330265</v>
      </c>
      <c r="AK1175">
        <f t="shared" si="171"/>
        <v>2.2539356028780246</v>
      </c>
      <c r="AO1175">
        <f>AO1174*(1-AO$1+H1174)^($A1175-$A1174)*(2-E1175/E1174)</f>
        <v>2.2355398432724609</v>
      </c>
    </row>
    <row r="1176" spans="1:41" x14ac:dyDescent="0.25">
      <c r="A1176" s="1">
        <v>39766</v>
      </c>
      <c r="B1176" s="12">
        <v>66.31</v>
      </c>
      <c r="C1176" s="12">
        <v>59.29</v>
      </c>
      <c r="D1176">
        <v>186620.68</v>
      </c>
      <c r="E1176">
        <v>167286.91</v>
      </c>
      <c r="F1176">
        <v>232824.11</v>
      </c>
      <c r="G1176">
        <v>208733.68</v>
      </c>
      <c r="H1176">
        <f>(1/(1-91/360*VLOOKUP($A1176,Tbills!$B$4:$C$974,2,1)/100))^((1)/91)-1</f>
        <v>9.8655869131825114E-6</v>
      </c>
      <c r="I1176" s="2">
        <f t="shared" si="170"/>
        <v>120101.51439641071</v>
      </c>
      <c r="L1176">
        <f t="shared" si="164"/>
        <v>50966181368.513664</v>
      </c>
      <c r="O1176">
        <f t="shared" si="165"/>
        <v>64107151.274128824</v>
      </c>
      <c r="R1176">
        <f t="shared" si="166"/>
        <v>7.3929586091120836</v>
      </c>
      <c r="U1176" s="2">
        <f t="shared" si="167"/>
        <v>413.34820176080905</v>
      </c>
      <c r="X1176">
        <f t="shared" si="168"/>
        <v>11.08268287453766</v>
      </c>
      <c r="AB1176">
        <f t="shared" si="169"/>
        <v>102819.31949084671</v>
      </c>
      <c r="AE1176">
        <f>ROW()</f>
        <v>1176</v>
      </c>
      <c r="AF1176">
        <f t="shared" si="163"/>
        <v>1.1184010794400405</v>
      </c>
      <c r="AG1176">
        <f>AG1175*(1-(AG$1+AG$5))^($A1176-$A1175)*(1+2*(E1176/E1175-1))</f>
        <v>9202598187.2384472</v>
      </c>
      <c r="AK1176">
        <f t="shared" si="171"/>
        <v>2.0833232898106635</v>
      </c>
      <c r="AO1176">
        <f>AO1175*(1-AO$1+H1175)^($A1176-$A1175)*(2-E1176/E1175)</f>
        <v>2.0663602039549738</v>
      </c>
    </row>
    <row r="1177" spans="1:41" x14ac:dyDescent="0.25">
      <c r="A1177" s="1">
        <v>39769</v>
      </c>
      <c r="B1177" s="12">
        <v>69.150000000000006</v>
      </c>
      <c r="C1177" s="12">
        <v>62.51</v>
      </c>
      <c r="D1177">
        <v>196809.13</v>
      </c>
      <c r="E1177">
        <v>176414.89</v>
      </c>
      <c r="F1177">
        <v>238796.07</v>
      </c>
      <c r="G1177">
        <v>214081.54</v>
      </c>
      <c r="H1177">
        <f>(1/(1-91/360*VLOOKUP($A1177,Tbills!$B$4:$C$974,2,1)/100))^((1)/91)-1</f>
        <v>4.1674654807088984E-6</v>
      </c>
      <c r="I1177" s="2">
        <f t="shared" si="170"/>
        <v>126649.12341979853</v>
      </c>
      <c r="L1177">
        <f t="shared" si="164"/>
        <v>56521143195.133461</v>
      </c>
      <c r="O1177">
        <f t="shared" si="165"/>
        <v>69347132.770275295</v>
      </c>
      <c r="R1177">
        <f t="shared" si="166"/>
        <v>7.190285675050923</v>
      </c>
      <c r="U1177" s="2">
        <f t="shared" si="167"/>
        <v>423.9196099235748</v>
      </c>
      <c r="X1177">
        <f t="shared" si="168"/>
        <v>10.797675892993631</v>
      </c>
      <c r="AB1177">
        <f t="shared" si="169"/>
        <v>108418.29625708499</v>
      </c>
      <c r="AE1177">
        <f>ROW()</f>
        <v>1177</v>
      </c>
      <c r="AF1177">
        <f t="shared" si="163"/>
        <v>1.1062230043193091</v>
      </c>
      <c r="AG1177">
        <f>AG1176*(1-(AG$1+AG$5))^($A1177-$A1176)*(1+2*(E1177/E1176-1))</f>
        <v>10205842561.614418</v>
      </c>
      <c r="AK1177">
        <f t="shared" si="171"/>
        <v>1.9693719329993511</v>
      </c>
      <c r="AO1177">
        <f>AO1176*(1-AO$1+H1176)^($A1177-$A1176)*(2-E1177/E1176)</f>
        <v>1.9534506874514945</v>
      </c>
    </row>
    <row r="1178" spans="1:41" x14ac:dyDescent="0.25">
      <c r="A1178" s="1">
        <v>39770</v>
      </c>
      <c r="B1178" s="12">
        <v>67.64</v>
      </c>
      <c r="C1178" s="12">
        <v>61.39</v>
      </c>
      <c r="D1178">
        <v>200073.65</v>
      </c>
      <c r="E1178">
        <v>179340.39</v>
      </c>
      <c r="F1178">
        <v>243150.98</v>
      </c>
      <c r="G1178">
        <v>217984.84</v>
      </c>
      <c r="H1178">
        <f>(1/(1-91/360*VLOOKUP($A1178,Tbills!$B$4:$C$974,2,1)/100))^((1)/91)-1</f>
        <v>4.1674654807088984E-6</v>
      </c>
      <c r="I1178" s="2">
        <f t="shared" si="170"/>
        <v>128746.74326905071</v>
      </c>
      <c r="L1178">
        <f t="shared" si="164"/>
        <v>58393334597.36879</v>
      </c>
      <c r="O1178">
        <f t="shared" si="165"/>
        <v>71069719.995823488</v>
      </c>
      <c r="R1178">
        <f t="shared" si="166"/>
        <v>7.1303448340638855</v>
      </c>
      <c r="U1178" s="2">
        <f t="shared" si="167"/>
        <v>431.64008194401589</v>
      </c>
      <c r="X1178">
        <f t="shared" si="168"/>
        <v>10.600456419620643</v>
      </c>
      <c r="AB1178">
        <f t="shared" si="169"/>
        <v>110212.36147293118</v>
      </c>
      <c r="AE1178">
        <f>ROW()</f>
        <v>1178</v>
      </c>
      <c r="AF1178">
        <f t="shared" si="163"/>
        <v>1.1018081120703698</v>
      </c>
      <c r="AG1178">
        <f>AG1177*(1-(AG$1+AG$5))^($A1178-$A1177)*(1+2*(E1178/E1177-1))</f>
        <v>10543975580.95335</v>
      </c>
      <c r="AK1178">
        <f t="shared" si="171"/>
        <v>1.9366235025200607</v>
      </c>
      <c r="AO1178">
        <f>AO1177*(1-AO$1+H1177)^($A1178-$A1177)*(2-E1178/E1177)</f>
        <v>1.9209934363258454</v>
      </c>
    </row>
    <row r="1179" spans="1:41" x14ac:dyDescent="0.25">
      <c r="A1179" s="1">
        <v>39771</v>
      </c>
      <c r="B1179" s="12">
        <v>74.260000000000005</v>
      </c>
      <c r="C1179" s="12">
        <v>66.489999999999995</v>
      </c>
      <c r="D1179">
        <v>219666.27</v>
      </c>
      <c r="E1179">
        <v>196901.91</v>
      </c>
      <c r="F1179">
        <v>259030.46</v>
      </c>
      <c r="G1179">
        <v>232219.88</v>
      </c>
      <c r="H1179">
        <f>(1/(1-91/360*VLOOKUP($A1179,Tbills!$B$4:$C$974,2,1)/100))^((1)/91)-1</f>
        <v>4.1674654807088984E-6</v>
      </c>
      <c r="I1179" s="2">
        <f t="shared" si="170"/>
        <v>141351.08381002067</v>
      </c>
      <c r="L1179">
        <f t="shared" si="164"/>
        <v>69826551053.020386</v>
      </c>
      <c r="O1179">
        <f t="shared" si="165"/>
        <v>81505996.30528672</v>
      </c>
      <c r="R1179">
        <f t="shared" si="166"/>
        <v>6.7809264832800471</v>
      </c>
      <c r="U1179" s="2">
        <f t="shared" si="167"/>
        <v>459.81802213944422</v>
      </c>
      <c r="X1179">
        <f t="shared" si="168"/>
        <v>9.9078908053568551</v>
      </c>
      <c r="AB1179">
        <f t="shared" si="169"/>
        <v>121000.44988593891</v>
      </c>
      <c r="AE1179">
        <f>ROW()</f>
        <v>1179</v>
      </c>
      <c r="AF1179">
        <f t="shared" si="163"/>
        <v>1.1168596781470899</v>
      </c>
      <c r="AG1179">
        <f>AG1178*(1-(AG$1+AG$5))^($A1179-$A1178)*(1+2*(E1179/E1178-1))</f>
        <v>12608542706.473274</v>
      </c>
      <c r="AK1179">
        <f t="shared" si="171"/>
        <v>1.7469024661793036</v>
      </c>
      <c r="AO1179">
        <f>AO1178*(1-AO$1+H1178)^($A1179-$A1178)*(2-E1179/E1178)</f>
        <v>1.7328274355533198</v>
      </c>
    </row>
    <row r="1180" spans="1:41" x14ac:dyDescent="0.25">
      <c r="A1180" s="1">
        <v>39772</v>
      </c>
      <c r="B1180" s="12">
        <v>80.86</v>
      </c>
      <c r="C1180" s="12">
        <v>69.239999999999995</v>
      </c>
      <c r="D1180">
        <v>231276.11</v>
      </c>
      <c r="E1180">
        <v>207307.79</v>
      </c>
      <c r="F1180">
        <v>271797.43</v>
      </c>
      <c r="G1180">
        <v>243664.45</v>
      </c>
      <c r="H1180">
        <f>(1/(1-91/360*VLOOKUP($A1180,Tbills!$B$4:$C$974,2,1)/100))^((1)/91)-1</f>
        <v>4.1674654807088984E-6</v>
      </c>
      <c r="I1180" s="2">
        <f t="shared" si="170"/>
        <v>148818.16713012455</v>
      </c>
      <c r="L1180">
        <f t="shared" si="164"/>
        <v>77203775348.432205</v>
      </c>
      <c r="O1180">
        <f t="shared" si="165"/>
        <v>87964180.152708262</v>
      </c>
      <c r="R1180">
        <f t="shared" si="166"/>
        <v>6.6014487113936555</v>
      </c>
      <c r="U1180" s="2">
        <f t="shared" si="167"/>
        <v>482.4695493035963</v>
      </c>
      <c r="X1180">
        <f t="shared" si="168"/>
        <v>9.4192877694083457</v>
      </c>
      <c r="AB1180">
        <f t="shared" si="169"/>
        <v>127390.64485809149</v>
      </c>
      <c r="AE1180">
        <f>ROW()</f>
        <v>1180</v>
      </c>
      <c r="AF1180">
        <f t="shared" si="163"/>
        <v>1.1678220681686886</v>
      </c>
      <c r="AG1180">
        <f>AG1179*(1-(AG$1+AG$5))^($A1180-$A1179)*(1+2*(E1180/E1179-1))</f>
        <v>13940746443.152346</v>
      </c>
      <c r="AK1180">
        <f t="shared" si="171"/>
        <v>1.6545050321826427</v>
      </c>
      <c r="AO1180">
        <f>AO1179*(1-AO$1+H1179)^($A1180-$A1179)*(2-E1180/E1179)</f>
        <v>1.6411970381207563</v>
      </c>
    </row>
    <row r="1181" spans="1:41" x14ac:dyDescent="0.25">
      <c r="A1181" s="1">
        <v>39773</v>
      </c>
      <c r="B1181" s="12">
        <v>72.67</v>
      </c>
      <c r="C1181" s="12">
        <v>64.349999999999994</v>
      </c>
      <c r="D1181">
        <v>219320.06</v>
      </c>
      <c r="E1181">
        <v>196589.94</v>
      </c>
      <c r="F1181">
        <v>264156.84000000003</v>
      </c>
      <c r="G1181">
        <v>236813.7</v>
      </c>
      <c r="H1181">
        <f>(1/(1-91/360*VLOOKUP($A1181,Tbills!$B$4:$C$974,2,1)/100))^((1)/91)-1</f>
        <v>4.1674654807088984E-6</v>
      </c>
      <c r="I1181" s="2">
        <f t="shared" si="170"/>
        <v>141121.42189545356</v>
      </c>
      <c r="L1181">
        <f t="shared" si="164"/>
        <v>69218036540.217697</v>
      </c>
      <c r="O1181">
        <f t="shared" si="165"/>
        <v>81139799.876457945</v>
      </c>
      <c r="R1181">
        <f t="shared" si="166"/>
        <v>6.7717906179030436</v>
      </c>
      <c r="U1181" s="2">
        <f t="shared" si="167"/>
        <v>468.89525008784</v>
      </c>
      <c r="X1181">
        <f t="shared" si="168"/>
        <v>9.6837980166257527</v>
      </c>
      <c r="AB1181">
        <f t="shared" si="169"/>
        <v>120800.31377086026</v>
      </c>
      <c r="AE1181">
        <f>ROW()</f>
        <v>1181</v>
      </c>
      <c r="AF1181">
        <f t="shared" si="163"/>
        <v>1.1292929292929295</v>
      </c>
      <c r="AG1181">
        <f>AG1180*(1-(AG$1+AG$5))^($A1181-$A1180)*(1+2*(E1181/E1180-1))</f>
        <v>12498847041.89863</v>
      </c>
      <c r="AK1181">
        <f t="shared" si="171"/>
        <v>1.7399621965814946</v>
      </c>
      <c r="AO1181">
        <f>AO1180*(1-AO$1+H1180)^($A1181-$A1180)*(2-E1181/E1180)</f>
        <v>1.7259905730842646</v>
      </c>
    </row>
    <row r="1182" spans="1:41" x14ac:dyDescent="0.25">
      <c r="A1182" s="1">
        <v>39776</v>
      </c>
      <c r="B1182" s="12">
        <v>64.7</v>
      </c>
      <c r="C1182" s="12">
        <v>59.5</v>
      </c>
      <c r="D1182">
        <v>205420.97</v>
      </c>
      <c r="E1182">
        <v>184128.88</v>
      </c>
      <c r="F1182">
        <v>252331.48</v>
      </c>
      <c r="G1182">
        <v>226209.44</v>
      </c>
      <c r="H1182">
        <f>(1/(1-91/360*VLOOKUP($A1182,Tbills!$B$4:$C$974,2,1)/100))^((1)/91)-1</f>
        <v>4.1674654807088984E-6</v>
      </c>
      <c r="I1182" s="2">
        <f t="shared" si="170"/>
        <v>132168.38823655937</v>
      </c>
      <c r="L1182">
        <f t="shared" si="164"/>
        <v>60435679434.09729</v>
      </c>
      <c r="O1182">
        <f t="shared" si="165"/>
        <v>73417679.887871459</v>
      </c>
      <c r="R1182">
        <f t="shared" si="166"/>
        <v>6.9854617221797026</v>
      </c>
      <c r="U1182" s="2">
        <f t="shared" si="167"/>
        <v>447.87171764589391</v>
      </c>
      <c r="X1182">
        <f t="shared" si="168"/>
        <v>10.116431868747057</v>
      </c>
      <c r="AB1182">
        <f t="shared" si="169"/>
        <v>113131.42508118645</v>
      </c>
      <c r="AE1182">
        <f>ROW()</f>
        <v>1182</v>
      </c>
      <c r="AF1182">
        <f t="shared" si="163"/>
        <v>1.0873949579831934</v>
      </c>
      <c r="AG1182">
        <f>AG1181*(1-(AG$1+AG$5))^($A1182-$A1181)*(1+2*(E1182/E1181-1))</f>
        <v>10913238567.173895</v>
      </c>
      <c r="AK1182">
        <f t="shared" si="171"/>
        <v>1.8499930131851672</v>
      </c>
      <c r="AO1182">
        <f>AO1181*(1-AO$1+H1181)^($A1182-$A1181)*(2-E1182/E1181)</f>
        <v>1.8352135993183432</v>
      </c>
    </row>
    <row r="1183" spans="1:41" x14ac:dyDescent="0.25">
      <c r="A1183" s="1">
        <v>39777</v>
      </c>
      <c r="B1183" s="12">
        <v>60.9</v>
      </c>
      <c r="C1183" s="12">
        <v>57.99</v>
      </c>
      <c r="D1183">
        <v>200163.56</v>
      </c>
      <c r="E1183">
        <v>179415.64</v>
      </c>
      <c r="F1183">
        <v>246976.67</v>
      </c>
      <c r="G1183">
        <v>221408.03</v>
      </c>
      <c r="H1183">
        <f>(1/(1-91/360*VLOOKUP($A1183,Tbills!$B$4:$C$974,2,1)/100))^((1)/91)-1</f>
        <v>4.1674654807088984E-6</v>
      </c>
      <c r="I1183" s="2">
        <f t="shared" si="170"/>
        <v>128782.61666553689</v>
      </c>
      <c r="L1183">
        <f t="shared" si="164"/>
        <v>57339320984.40049</v>
      </c>
      <c r="O1183">
        <f t="shared" si="165"/>
        <v>70596336.621842384</v>
      </c>
      <c r="R1183">
        <f t="shared" si="166"/>
        <v>7.0745470965042321</v>
      </c>
      <c r="U1183" s="2">
        <f t="shared" si="167"/>
        <v>438.35659447389287</v>
      </c>
      <c r="X1183">
        <f t="shared" si="168"/>
        <v>10.330819205270789</v>
      </c>
      <c r="AB1183">
        <f t="shared" si="169"/>
        <v>110231.69945110285</v>
      </c>
      <c r="AE1183">
        <f>ROW()</f>
        <v>1183</v>
      </c>
      <c r="AF1183">
        <f t="shared" si="163"/>
        <v>1.0501810657009829</v>
      </c>
      <c r="AG1183">
        <f>AG1182*(1-(AG$1+AG$5))^($A1183-$A1182)*(1+2*(E1183/E1182-1))</f>
        <v>10354186267.22385</v>
      </c>
      <c r="AK1183">
        <f t="shared" si="171"/>
        <v>1.8972598496860804</v>
      </c>
      <c r="AO1183">
        <f>AO1182*(1-AO$1+H1182)^($A1183-$A1182)*(2-E1183/E1182)</f>
        <v>1.8821287180353097</v>
      </c>
    </row>
    <row r="1184" spans="1:41" x14ac:dyDescent="0.25">
      <c r="A1184" s="1">
        <v>39778</v>
      </c>
      <c r="B1184" s="12">
        <v>54.92</v>
      </c>
      <c r="C1184" s="12">
        <v>53.73</v>
      </c>
      <c r="D1184">
        <v>187969.05</v>
      </c>
      <c r="E1184">
        <v>168484.41</v>
      </c>
      <c r="F1184">
        <v>238798.62</v>
      </c>
      <c r="G1184">
        <v>214075.71</v>
      </c>
      <c r="H1184">
        <f>(1/(1-91/360*VLOOKUP($A1184,Tbills!$B$4:$C$974,2,1)/100))^((1)/91)-1</f>
        <v>4.1674654807088984E-6</v>
      </c>
      <c r="I1184" s="2">
        <f t="shared" si="170"/>
        <v>120933.87954678522</v>
      </c>
      <c r="L1184">
        <f t="shared" si="164"/>
        <v>50350246071.236237</v>
      </c>
      <c r="O1184">
        <f t="shared" si="165"/>
        <v>64142356.295250557</v>
      </c>
      <c r="R1184">
        <f t="shared" si="166"/>
        <v>7.2897324848584253</v>
      </c>
      <c r="U1184" s="2">
        <f t="shared" si="167"/>
        <v>423.83111482813047</v>
      </c>
      <c r="X1184">
        <f t="shared" si="168"/>
        <v>10.672592350978208</v>
      </c>
      <c r="AB1184">
        <f t="shared" si="169"/>
        <v>103512.02002616864</v>
      </c>
      <c r="AE1184">
        <f>ROW()</f>
        <v>1184</v>
      </c>
      <c r="AF1184">
        <f t="shared" si="163"/>
        <v>1.0221477759166202</v>
      </c>
      <c r="AG1184">
        <f>AG1183*(1-(AG$1+AG$5))^($A1184-$A1183)*(1+2*(E1184/E1183-1))</f>
        <v>9092183930.8968391</v>
      </c>
      <c r="AK1184">
        <f t="shared" si="171"/>
        <v>2.012760168862028</v>
      </c>
      <c r="AO1184">
        <f>AO1183*(1-AO$1+H1183)^($A1184-$A1183)*(2-E1184/E1183)</f>
        <v>1.9967353616845065</v>
      </c>
    </row>
    <row r="1185" spans="1:41" x14ac:dyDescent="0.25">
      <c r="A1185" s="1">
        <v>39780</v>
      </c>
      <c r="B1185" s="12">
        <v>55.28</v>
      </c>
      <c r="C1185" s="12">
        <v>54.18</v>
      </c>
      <c r="D1185">
        <v>187761.23</v>
      </c>
      <c r="E1185">
        <v>168296.72</v>
      </c>
      <c r="F1185">
        <v>238569.81</v>
      </c>
      <c r="G1185">
        <v>213868.81</v>
      </c>
      <c r="H1185">
        <f>(1/(1-91/360*VLOOKUP($A1185,Tbills!$B$4:$C$974,2,1)/100))^((1)/91)-1</f>
        <v>4.1674654807088984E-6</v>
      </c>
      <c r="I1185" s="2">
        <f t="shared" si="170"/>
        <v>120794.28313188943</v>
      </c>
      <c r="L1185">
        <f t="shared" si="164"/>
        <v>50233943442.49334</v>
      </c>
      <c r="O1185">
        <f t="shared" si="165"/>
        <v>64030859.627600752</v>
      </c>
      <c r="R1185">
        <f t="shared" si="166"/>
        <v>7.2931334066322764</v>
      </c>
      <c r="U1185" s="2">
        <f t="shared" si="167"/>
        <v>423.404363021736</v>
      </c>
      <c r="X1185">
        <f t="shared" si="168"/>
        <v>10.682206013757483</v>
      </c>
      <c r="AB1185">
        <f t="shared" si="169"/>
        <v>103389.49890556358</v>
      </c>
      <c r="AE1185">
        <f>ROW()</f>
        <v>1185</v>
      </c>
      <c r="AF1185">
        <f t="shared" si="163"/>
        <v>1.0203026947212994</v>
      </c>
      <c r="AG1185">
        <f>AG1184*(1-(AG$1+AG$5))^($A1185-$A1184)*(1+2*(E1185/E1184-1))</f>
        <v>9071315308.6145687</v>
      </c>
      <c r="AK1185">
        <f t="shared" si="171"/>
        <v>2.0148146697056943</v>
      </c>
      <c r="AO1185">
        <f>AO1184*(1-AO$1+H1184)^($A1185-$A1184)*(2-E1185/E1184)</f>
        <v>1.9988285006195452</v>
      </c>
    </row>
    <row r="1186" spans="1:41" x14ac:dyDescent="0.25">
      <c r="A1186" s="1">
        <v>39783</v>
      </c>
      <c r="B1186" s="12">
        <v>68.510000000000005</v>
      </c>
      <c r="C1186" s="12">
        <v>62.39</v>
      </c>
      <c r="D1186">
        <v>211729.27</v>
      </c>
      <c r="E1186">
        <v>189777.98</v>
      </c>
      <c r="F1186">
        <v>263711.40999999997</v>
      </c>
      <c r="G1186">
        <v>236404.63</v>
      </c>
      <c r="H1186">
        <f>(1/(1-91/360*VLOOKUP($A1186,Tbills!$B$4:$C$974,2,1)/100))^((1)/91)-1</f>
        <v>1.3889776309117252E-6</v>
      </c>
      <c r="I1186" s="2">
        <f t="shared" si="170"/>
        <v>136203.91469742122</v>
      </c>
      <c r="L1186">
        <f t="shared" si="164"/>
        <v>63049296399.029709</v>
      </c>
      <c r="O1186">
        <f t="shared" si="165"/>
        <v>76282419.555906847</v>
      </c>
      <c r="R1186">
        <f t="shared" si="166"/>
        <v>6.8267626168385327</v>
      </c>
      <c r="U1186" s="2">
        <f t="shared" si="167"/>
        <v>467.99045536321233</v>
      </c>
      <c r="X1186">
        <f t="shared" si="168"/>
        <v>9.555578284223289</v>
      </c>
      <c r="AB1186">
        <f t="shared" si="169"/>
        <v>116573.85872661174</v>
      </c>
      <c r="AE1186">
        <f>ROW()</f>
        <v>1186</v>
      </c>
      <c r="AF1186">
        <f t="shared" si="163"/>
        <v>1.0980926430517712</v>
      </c>
      <c r="AG1186">
        <f>AG1185*(1-(AG$1+AG$5))^($A1186-$A1185)*(1+2*(E1186/E1185-1))</f>
        <v>11385875163.49522</v>
      </c>
      <c r="AK1186">
        <f t="shared" si="171"/>
        <v>1.7573997442336915</v>
      </c>
      <c r="AO1186">
        <f>AO1185*(1-AO$1+H1185)^($A1186-$A1185)*(2-E1186/E1185)</f>
        <v>1.7435279415238454</v>
      </c>
    </row>
    <row r="1187" spans="1:41" x14ac:dyDescent="0.25">
      <c r="A1187" s="1">
        <v>39784</v>
      </c>
      <c r="B1187" s="12">
        <v>62.98</v>
      </c>
      <c r="C1187" s="12">
        <v>59.65</v>
      </c>
      <c r="D1187">
        <v>204963.46</v>
      </c>
      <c r="E1187">
        <v>183713.36</v>
      </c>
      <c r="F1187">
        <v>260772.51</v>
      </c>
      <c r="G1187">
        <v>233769.71</v>
      </c>
      <c r="H1187">
        <f>(1/(1-91/360*VLOOKUP($A1187,Tbills!$B$4:$C$974,2,1)/100))^((1)/91)-1</f>
        <v>1.3889776309117252E-6</v>
      </c>
      <c r="I1187" s="2">
        <f t="shared" si="170"/>
        <v>131848.30283639979</v>
      </c>
      <c r="L1187">
        <f t="shared" si="164"/>
        <v>59017053985.052605</v>
      </c>
      <c r="O1187">
        <f t="shared" si="165"/>
        <v>72623405.522801444</v>
      </c>
      <c r="R1187">
        <f t="shared" si="166"/>
        <v>6.935528438514023</v>
      </c>
      <c r="U1187" s="2">
        <f t="shared" si="167"/>
        <v>462.76370807965441</v>
      </c>
      <c r="X1187">
        <f t="shared" si="168"/>
        <v>9.6617389559044682</v>
      </c>
      <c r="AB1187">
        <f t="shared" si="169"/>
        <v>112844.64403718995</v>
      </c>
      <c r="AE1187">
        <f>ROW()</f>
        <v>1187</v>
      </c>
      <c r="AF1187">
        <f t="shared" si="163"/>
        <v>1.0558256496227996</v>
      </c>
      <c r="AG1187">
        <f>AG1186*(1-(AG$1+AG$5))^($A1187-$A1186)*(1+2*(E1187/E1186-1))</f>
        <v>10657812960.345194</v>
      </c>
      <c r="AK1187">
        <f t="shared" si="171"/>
        <v>1.8134754366153483</v>
      </c>
      <c r="AO1187">
        <f>AO1186*(1-AO$1+H1186)^($A1187-$A1186)*(2-E1187/E1186)</f>
        <v>1.7991807599790846</v>
      </c>
    </row>
    <row r="1188" spans="1:41" x14ac:dyDescent="0.25">
      <c r="A1188" s="1">
        <v>39785</v>
      </c>
      <c r="B1188" s="12">
        <v>60.72</v>
      </c>
      <c r="C1188" s="12">
        <v>58.5</v>
      </c>
      <c r="D1188">
        <v>204428.97</v>
      </c>
      <c r="E1188">
        <v>183234.03</v>
      </c>
      <c r="F1188">
        <v>259271.81</v>
      </c>
      <c r="G1188">
        <v>232424.08</v>
      </c>
      <c r="H1188">
        <f>(1/(1-91/360*VLOOKUP($A1188,Tbills!$B$4:$C$974,2,1)/100))^((1)/91)-1</f>
        <v>1.3889776309117252E-6</v>
      </c>
      <c r="I1188" s="2">
        <f t="shared" si="170"/>
        <v>131501.27110469056</v>
      </c>
      <c r="L1188">
        <f t="shared" si="164"/>
        <v>58706516536.044548</v>
      </c>
      <c r="O1188">
        <f t="shared" si="165"/>
        <v>72336743.141459748</v>
      </c>
      <c r="R1188">
        <f t="shared" si="166"/>
        <v>6.9442623147849192</v>
      </c>
      <c r="U1188" s="2">
        <f t="shared" si="167"/>
        <v>460.08936531603445</v>
      </c>
      <c r="X1188">
        <f t="shared" si="168"/>
        <v>9.7170081440746561</v>
      </c>
      <c r="AB1188">
        <f t="shared" si="169"/>
        <v>112546.29487654622</v>
      </c>
      <c r="AE1188">
        <f>ROW()</f>
        <v>1188</v>
      </c>
      <c r="AF1188">
        <f t="shared" si="163"/>
        <v>1.0379487179487179</v>
      </c>
      <c r="AG1188">
        <f>AG1187*(1-(AG$1+AG$5))^($A1188-$A1187)*(1+2*(E1188/E1187-1))</f>
        <v>10601840678.314552</v>
      </c>
      <c r="AK1188">
        <f t="shared" si="171"/>
        <v>1.8181223260399426</v>
      </c>
      <c r="AO1188">
        <f>AO1187*(1-AO$1+H1187)^($A1188-$A1187)*(2-E1188/E1187)</f>
        <v>1.803810823383168</v>
      </c>
    </row>
    <row r="1189" spans="1:41" x14ac:dyDescent="0.25">
      <c r="A1189" s="1">
        <v>39786</v>
      </c>
      <c r="B1189" s="12">
        <v>63.64</v>
      </c>
      <c r="C1189" s="12">
        <v>61.29</v>
      </c>
      <c r="D1189">
        <v>213764.92</v>
      </c>
      <c r="E1189">
        <v>191601.79</v>
      </c>
      <c r="F1189">
        <v>268046.63</v>
      </c>
      <c r="G1189">
        <v>240289.94</v>
      </c>
      <c r="H1189">
        <f>(1/(1-91/360*VLOOKUP($A1189,Tbills!$B$4:$C$974,2,1)/100))^((1)/91)-1</f>
        <v>1.3889776309117252E-6</v>
      </c>
      <c r="I1189" s="2">
        <f t="shared" si="170"/>
        <v>137503.37472682251</v>
      </c>
      <c r="L1189">
        <f t="shared" si="164"/>
        <v>64065617665.395508</v>
      </c>
      <c r="O1189">
        <f t="shared" si="165"/>
        <v>77289248.426157877</v>
      </c>
      <c r="R1189">
        <f t="shared" si="166"/>
        <v>6.7853935314850782</v>
      </c>
      <c r="U1189" s="2">
        <f t="shared" si="167"/>
        <v>475.64907561379067</v>
      </c>
      <c r="X1189">
        <f t="shared" si="168"/>
        <v>9.3878240928664951</v>
      </c>
      <c r="AB1189">
        <f t="shared" si="169"/>
        <v>117681.85049562743</v>
      </c>
      <c r="AE1189">
        <f>ROW()</f>
        <v>1189</v>
      </c>
      <c r="AF1189">
        <f t="shared" si="163"/>
        <v>1.0383423070647742</v>
      </c>
      <c r="AG1189">
        <f>AG1188*(1-(AG$1+AG$5))^($A1189-$A1188)*(1+2*(E1189/E1188-1))</f>
        <v>11569760633.390497</v>
      </c>
      <c r="AK1189">
        <f t="shared" si="171"/>
        <v>1.7350132065549964</v>
      </c>
      <c r="AO1189">
        <f>AO1188*(1-AO$1+H1188)^($A1189-$A1188)*(2-E1189/E1188)</f>
        <v>1.7213748022730062</v>
      </c>
    </row>
    <row r="1190" spans="1:41" x14ac:dyDescent="0.25">
      <c r="A1190" s="1">
        <v>39787</v>
      </c>
      <c r="B1190" s="12">
        <v>59.93</v>
      </c>
      <c r="C1190" s="12">
        <v>58.06</v>
      </c>
      <c r="D1190">
        <v>208614.92</v>
      </c>
      <c r="E1190">
        <v>186985.48</v>
      </c>
      <c r="F1190">
        <v>266362.5</v>
      </c>
      <c r="G1190">
        <v>238779.87</v>
      </c>
      <c r="H1190">
        <f>(1/(1-91/360*VLOOKUP($A1190,Tbills!$B$4:$C$974,2,1)/100))^((1)/91)-1</f>
        <v>1.3889776309117252E-6</v>
      </c>
      <c r="I1190" s="2">
        <f t="shared" si="170"/>
        <v>134187.38710575103</v>
      </c>
      <c r="L1190">
        <f t="shared" si="164"/>
        <v>60975847798.597313</v>
      </c>
      <c r="O1190">
        <f t="shared" si="165"/>
        <v>74493514.130486503</v>
      </c>
      <c r="R1190">
        <f t="shared" si="166"/>
        <v>6.8668241937878536</v>
      </c>
      <c r="U1190" s="2">
        <f t="shared" si="167"/>
        <v>472.64905970263715</v>
      </c>
      <c r="X1190">
        <f t="shared" si="168"/>
        <v>9.4464843366486679</v>
      </c>
      <c r="AB1190">
        <f t="shared" si="169"/>
        <v>114842.50801755642</v>
      </c>
      <c r="AE1190">
        <f>ROW()</f>
        <v>1190</v>
      </c>
      <c r="AF1190">
        <f t="shared" si="163"/>
        <v>1.0322080606269377</v>
      </c>
      <c r="AG1190">
        <f>AG1189*(1-(AG$1+AG$5))^($A1190-$A1189)*(1+2*(E1190/E1189-1))</f>
        <v>11011883243.84062</v>
      </c>
      <c r="AK1190">
        <f t="shared" si="171"/>
        <v>1.7767325592793455</v>
      </c>
      <c r="AO1190">
        <f>AO1189*(1-AO$1+H1189)^($A1190-$A1189)*(2-E1190/E1189)</f>
        <v>1.7627855646006125</v>
      </c>
    </row>
    <row r="1191" spans="1:41" x14ac:dyDescent="0.25">
      <c r="A1191" s="1">
        <v>39790</v>
      </c>
      <c r="B1191" s="12">
        <v>58.49</v>
      </c>
      <c r="C1191" s="12">
        <v>56.6</v>
      </c>
      <c r="D1191">
        <v>199732.94</v>
      </c>
      <c r="E1191">
        <v>179023.61</v>
      </c>
      <c r="F1191">
        <v>264741.02</v>
      </c>
      <c r="G1191">
        <v>237325.3</v>
      </c>
      <c r="H1191">
        <f>(1/(1-91/360*VLOOKUP($A1191,Tbills!$B$4:$C$974,2,1)/100))^((1)/91)-1</f>
        <v>1.3888977634657351E-7</v>
      </c>
      <c r="I1191" s="2">
        <f t="shared" si="170"/>
        <v>128464.83284576972</v>
      </c>
      <c r="L1191">
        <f t="shared" si="164"/>
        <v>55775584641.996223</v>
      </c>
      <c r="O1191">
        <f t="shared" si="165"/>
        <v>69728546.749531627</v>
      </c>
      <c r="R1191">
        <f t="shared" si="166"/>
        <v>7.012068362091072</v>
      </c>
      <c r="U1191" s="2">
        <f t="shared" si="167"/>
        <v>469.73744830967996</v>
      </c>
      <c r="X1191">
        <f t="shared" si="168"/>
        <v>9.5029787163340842</v>
      </c>
      <c r="AB1191">
        <f t="shared" si="169"/>
        <v>109940.99657754249</v>
      </c>
      <c r="AE1191">
        <f>ROW()</f>
        <v>1191</v>
      </c>
      <c r="AF1191">
        <f t="shared" si="163"/>
        <v>1.0333922261484099</v>
      </c>
      <c r="AG1191">
        <f>AG1190*(1-(AG$1+AG$5))^($A1191-$A1190)*(1+2*(E1191/E1190-1))</f>
        <v>10073089521.45862</v>
      </c>
      <c r="AK1191">
        <f t="shared" si="171"/>
        <v>1.852127285698421</v>
      </c>
      <c r="AO1191">
        <f>AO1190*(1-AO$1+H1190)^($A1191-$A1190)*(2-E1191/E1190)</f>
        <v>1.8376489802450009</v>
      </c>
    </row>
    <row r="1192" spans="1:41" x14ac:dyDescent="0.25">
      <c r="A1192" s="1">
        <v>39791</v>
      </c>
      <c r="B1192" s="12">
        <v>58.91</v>
      </c>
      <c r="C1192" s="12">
        <v>57.77</v>
      </c>
      <c r="D1192">
        <v>202812.5</v>
      </c>
      <c r="E1192">
        <v>181783.84</v>
      </c>
      <c r="F1192">
        <v>271542.05</v>
      </c>
      <c r="G1192">
        <v>243422</v>
      </c>
      <c r="H1192">
        <f>(1/(1-91/360*VLOOKUP($A1192,Tbills!$B$4:$C$974,2,1)/100))^((1)/91)-1</f>
        <v>1.3888977634657351E-7</v>
      </c>
      <c r="I1192" s="2">
        <f t="shared" si="170"/>
        <v>130442.37277806389</v>
      </c>
      <c r="L1192">
        <f t="shared" si="164"/>
        <v>57492916848.507019</v>
      </c>
      <c r="O1192">
        <f t="shared" si="165"/>
        <v>71338780.445503905</v>
      </c>
      <c r="R1192">
        <f t="shared" si="166"/>
        <v>6.9576969255102776</v>
      </c>
      <c r="U1192" s="2">
        <f t="shared" si="167"/>
        <v>481.7929592772922</v>
      </c>
      <c r="X1192">
        <f t="shared" si="168"/>
        <v>9.258513514413659</v>
      </c>
      <c r="AB1192">
        <f t="shared" si="169"/>
        <v>111632.20167618316</v>
      </c>
      <c r="AE1192">
        <f>ROW()</f>
        <v>1192</v>
      </c>
      <c r="AF1192">
        <f t="shared" si="163"/>
        <v>1.0197334256534532</v>
      </c>
      <c r="AG1192">
        <f>AG1191*(1-(AG$1+AG$5))^($A1192-$A1191)*(1+2*(E1192/E1191-1))</f>
        <v>10383358342.54265</v>
      </c>
      <c r="AK1192">
        <f t="shared" si="171"/>
        <v>1.8234857987610524</v>
      </c>
      <c r="AO1192">
        <f>AO1191*(1-AO$1+H1191)^($A1192-$A1191)*(2-E1192/E1191)</f>
        <v>1.8092489882106753</v>
      </c>
    </row>
    <row r="1193" spans="1:41" x14ac:dyDescent="0.25">
      <c r="A1193" s="1">
        <v>39792</v>
      </c>
      <c r="B1193" s="12">
        <v>55.73</v>
      </c>
      <c r="C1193" s="12">
        <v>56.16</v>
      </c>
      <c r="D1193">
        <v>199194.85</v>
      </c>
      <c r="E1193">
        <v>178541.26</v>
      </c>
      <c r="F1193">
        <v>268508.39</v>
      </c>
      <c r="G1193">
        <v>240702.46</v>
      </c>
      <c r="H1193">
        <f>(1/(1-91/360*VLOOKUP($A1193,Tbills!$B$4:$C$974,2,1)/100))^((1)/91)-1</f>
        <v>1.3888977634657351E-7</v>
      </c>
      <c r="I1193" s="2">
        <f t="shared" si="170"/>
        <v>128112.49459546655</v>
      </c>
      <c r="L1193">
        <f t="shared" si="164"/>
        <v>55439351662.469086</v>
      </c>
      <c r="O1193">
        <f t="shared" si="165"/>
        <v>69427676.174375698</v>
      </c>
      <c r="R1193">
        <f t="shared" si="166"/>
        <v>7.0194337595533014</v>
      </c>
      <c r="U1193" s="2">
        <f t="shared" si="167"/>
        <v>476.39876556287527</v>
      </c>
      <c r="X1193">
        <f t="shared" si="168"/>
        <v>9.3616057825766781</v>
      </c>
      <c r="AB1193">
        <f t="shared" si="169"/>
        <v>109637.13303940954</v>
      </c>
      <c r="AE1193">
        <f>ROW()</f>
        <v>1193</v>
      </c>
      <c r="AF1193">
        <f t="shared" si="163"/>
        <v>0.9923433048433048</v>
      </c>
      <c r="AG1193">
        <f>AG1192*(1-(AG$1+AG$5))^($A1193-$A1192)*(1+2*(E1193/E1192-1))</f>
        <v>10012593383.099617</v>
      </c>
      <c r="AK1193">
        <f t="shared" si="171"/>
        <v>1.855925890160439</v>
      </c>
      <c r="AO1193">
        <f>AO1192*(1-AO$1+H1192)^($A1193-$A1192)*(2-E1193/E1192)</f>
        <v>1.8414537187663509</v>
      </c>
    </row>
    <row r="1194" spans="1:41" x14ac:dyDescent="0.25">
      <c r="A1194" s="1">
        <v>39793</v>
      </c>
      <c r="B1194" s="12">
        <v>55.78</v>
      </c>
      <c r="C1194" s="12">
        <v>56.09</v>
      </c>
      <c r="D1194">
        <v>201575.29</v>
      </c>
      <c r="E1194">
        <v>180674.86</v>
      </c>
      <c r="F1194">
        <v>271938.94</v>
      </c>
      <c r="G1194">
        <v>243777.72</v>
      </c>
      <c r="H1194">
        <f>(1/(1-91/360*VLOOKUP($A1194,Tbills!$B$4:$C$974,2,1)/100))^((1)/91)-1</f>
        <v>1.3888977634657351E-7</v>
      </c>
      <c r="I1194" s="2">
        <f t="shared" si="170"/>
        <v>129640.31731729281</v>
      </c>
      <c r="L1194">
        <f t="shared" si="164"/>
        <v>56761813827.963326</v>
      </c>
      <c r="O1194">
        <f t="shared" si="165"/>
        <v>70669804.346012861</v>
      </c>
      <c r="R1194">
        <f t="shared" si="166"/>
        <v>6.9771765940410155</v>
      </c>
      <c r="U1194" s="2">
        <f t="shared" si="167"/>
        <v>482.47362550023308</v>
      </c>
      <c r="X1194">
        <f t="shared" si="168"/>
        <v>9.2416595987060184</v>
      </c>
      <c r="AB1194">
        <f t="shared" si="169"/>
        <v>110943.44821279675</v>
      </c>
      <c r="AE1194">
        <f>ROW()</f>
        <v>1194</v>
      </c>
      <c r="AF1194">
        <f t="shared" si="163"/>
        <v>0.99447316812265996</v>
      </c>
      <c r="AG1194">
        <f>AG1193*(1-(AG$1+AG$5))^($A1194-$A1193)*(1+2*(E1194/E1193-1))</f>
        <v>10251552472.765265</v>
      </c>
      <c r="AK1194">
        <f t="shared" si="171"/>
        <v>1.8336618363215444</v>
      </c>
      <c r="AO1194">
        <f>AO1193*(1-AO$1+H1193)^($A1194-$A1193)*(2-E1194/E1193)</f>
        <v>1.8193809754207499</v>
      </c>
    </row>
    <row r="1195" spans="1:41" x14ac:dyDescent="0.25">
      <c r="A1195" s="1">
        <v>39794</v>
      </c>
      <c r="B1195" s="12">
        <v>54.28</v>
      </c>
      <c r="C1195" s="12">
        <v>55.14</v>
      </c>
      <c r="D1195">
        <v>198658.11</v>
      </c>
      <c r="E1195">
        <v>178060.12</v>
      </c>
      <c r="F1195">
        <v>268513.5</v>
      </c>
      <c r="G1195">
        <v>240706.97</v>
      </c>
      <c r="H1195">
        <f>(1/(1-91/360*VLOOKUP($A1195,Tbills!$B$4:$C$974,2,1)/100))^((1)/91)-1</f>
        <v>1.3888977634657351E-7</v>
      </c>
      <c r="I1195" s="2">
        <f t="shared" si="170"/>
        <v>127761.05861665154</v>
      </c>
      <c r="L1195">
        <f t="shared" si="164"/>
        <v>55116407432.039116</v>
      </c>
      <c r="O1195">
        <f t="shared" si="165"/>
        <v>69133366.577722162</v>
      </c>
      <c r="R1195">
        <f t="shared" si="166"/>
        <v>7.0273460142078985</v>
      </c>
      <c r="U1195" s="2">
        <f t="shared" si="167"/>
        <v>476.38459918141984</v>
      </c>
      <c r="X1195">
        <f t="shared" si="168"/>
        <v>9.3577274928448642</v>
      </c>
      <c r="AB1195">
        <f t="shared" si="169"/>
        <v>109334.0543177732</v>
      </c>
      <c r="AE1195">
        <f>ROW()</f>
        <v>1195</v>
      </c>
      <c r="AF1195">
        <f t="shared" si="163"/>
        <v>0.98440333696046434</v>
      </c>
      <c r="AG1195">
        <f>AG1194*(1-(AG$1+AG$5))^($A1195-$A1194)*(1+2*(E1195/E1194-1))</f>
        <v>9954494550.2582035</v>
      </c>
      <c r="AK1195">
        <f t="shared" si="171"/>
        <v>1.8601120872847825</v>
      </c>
      <c r="AO1195">
        <f>AO1194*(1-AO$1+H1194)^($A1195-$A1194)*(2-E1195/E1194)</f>
        <v>1.845643182416582</v>
      </c>
    </row>
    <row r="1196" spans="1:41" x14ac:dyDescent="0.25">
      <c r="A1196" s="1">
        <v>39797</v>
      </c>
      <c r="B1196" s="12">
        <v>56.76</v>
      </c>
      <c r="C1196" s="12">
        <v>56.41</v>
      </c>
      <c r="D1196">
        <v>200328.1</v>
      </c>
      <c r="E1196">
        <v>179556.89</v>
      </c>
      <c r="F1196">
        <v>266889.42</v>
      </c>
      <c r="G1196">
        <v>239250.97</v>
      </c>
      <c r="H1196">
        <f>(1/(1-91/360*VLOOKUP($A1196,Tbills!$B$4:$C$974,2,1)/100))^((1)/91)-1</f>
        <v>1.3889776309117252E-6</v>
      </c>
      <c r="I1196" s="2">
        <f t="shared" si="170"/>
        <v>128825.6389037662</v>
      </c>
      <c r="L1196">
        <f t="shared" si="164"/>
        <v>56035655883.497871</v>
      </c>
      <c r="O1196">
        <f t="shared" si="165"/>
        <v>69997990.248883784</v>
      </c>
      <c r="R1196">
        <f t="shared" si="166"/>
        <v>6.9968611701973336</v>
      </c>
      <c r="U1196" s="2">
        <f t="shared" si="167"/>
        <v>473.46859310303034</v>
      </c>
      <c r="X1196">
        <f t="shared" si="168"/>
        <v>9.4133256297965087</v>
      </c>
      <c r="AB1196">
        <f t="shared" si="169"/>
        <v>110241.58277689009</v>
      </c>
      <c r="AE1196">
        <f>ROW()</f>
        <v>1196</v>
      </c>
      <c r="AF1196">
        <f t="shared" si="163"/>
        <v>1.006204573657153</v>
      </c>
      <c r="AG1196">
        <f>AG1195*(1-(AG$1+AG$5))^($A1196-$A1195)*(1+2*(E1196/E1195-1))</f>
        <v>10120825893.110567</v>
      </c>
      <c r="AK1196">
        <f t="shared" si="171"/>
        <v>1.8442183109668631</v>
      </c>
      <c r="AO1196">
        <f>AO1195*(1-AO$1+H1195)^($A1196-$A1195)*(2-E1196/E1195)</f>
        <v>1.8299264416763596</v>
      </c>
    </row>
    <row r="1197" spans="1:41" x14ac:dyDescent="0.25">
      <c r="A1197" s="1">
        <v>39798</v>
      </c>
      <c r="B1197" s="12">
        <v>52.37</v>
      </c>
      <c r="C1197" s="12">
        <v>52.91</v>
      </c>
      <c r="D1197">
        <v>190746.32</v>
      </c>
      <c r="E1197">
        <v>170968.35</v>
      </c>
      <c r="F1197">
        <v>259378.3</v>
      </c>
      <c r="G1197">
        <v>232517.35</v>
      </c>
      <c r="H1197">
        <f>(1/(1-91/360*VLOOKUP($A1197,Tbills!$B$4:$C$974,2,1)/100))^((1)/91)-1</f>
        <v>1.3889776309117252E-6</v>
      </c>
      <c r="I1197" s="2">
        <f t="shared" si="170"/>
        <v>122660.86168080561</v>
      </c>
      <c r="L1197">
        <f t="shared" si="164"/>
        <v>50672856199.75766</v>
      </c>
      <c r="O1197">
        <f t="shared" si="165"/>
        <v>64973599.563333638</v>
      </c>
      <c r="R1197">
        <f t="shared" si="166"/>
        <v>7.1638737506979142</v>
      </c>
      <c r="U1197" s="2">
        <f t="shared" si="167"/>
        <v>460.13245597643595</v>
      </c>
      <c r="X1197">
        <f t="shared" si="168"/>
        <v>9.6779152820259586</v>
      </c>
      <c r="AB1197">
        <f t="shared" si="169"/>
        <v>104964.86310748145</v>
      </c>
      <c r="AE1197">
        <f>ROW()</f>
        <v>1197</v>
      </c>
      <c r="AF1197">
        <f t="shared" si="163"/>
        <v>0.9897939897939898</v>
      </c>
      <c r="AG1197">
        <f>AG1196*(1-(AG$1+AG$5))^($A1197-$A1196)*(1+2*(E1197/E1196-1))</f>
        <v>9152321610.3723888</v>
      </c>
      <c r="AK1197">
        <f t="shared" si="171"/>
        <v>1.9323406991528973</v>
      </c>
      <c r="AO1197">
        <f>AO1196*(1-AO$1+H1196)^($A1197-$A1196)*(2-E1197/E1196)</f>
        <v>1.9173869705206137</v>
      </c>
    </row>
    <row r="1198" spans="1:41" x14ac:dyDescent="0.25">
      <c r="A1198" s="1">
        <v>39799</v>
      </c>
      <c r="B1198" s="12">
        <v>49.84</v>
      </c>
      <c r="C1198" s="12">
        <v>51.57</v>
      </c>
      <c r="D1198">
        <v>190089.47</v>
      </c>
      <c r="E1198">
        <v>170379.37</v>
      </c>
      <c r="F1198">
        <v>252091.53</v>
      </c>
      <c r="G1198">
        <v>225984.86</v>
      </c>
      <c r="H1198">
        <f>(1/(1-91/360*VLOOKUP($A1198,Tbills!$B$4:$C$974,2,1)/100))^((1)/91)-1</f>
        <v>1.3889776309117252E-6</v>
      </c>
      <c r="I1198" s="2">
        <f t="shared" si="170"/>
        <v>122235.48871821722</v>
      </c>
      <c r="L1198">
        <f t="shared" si="164"/>
        <v>50321518747.353355</v>
      </c>
      <c r="O1198">
        <f t="shared" si="165"/>
        <v>64635673.681298472</v>
      </c>
      <c r="R1198">
        <f t="shared" si="166"/>
        <v>7.1758889940784787</v>
      </c>
      <c r="U1198" s="2">
        <f t="shared" si="167"/>
        <v>447.19495210840228</v>
      </c>
      <c r="X1198">
        <f t="shared" si="168"/>
        <v>9.9494585894233367</v>
      </c>
      <c r="AB1198">
        <f t="shared" si="169"/>
        <v>104599.61582061276</v>
      </c>
      <c r="AE1198">
        <f>ROW()</f>
        <v>1198</v>
      </c>
      <c r="AF1198">
        <f t="shared" si="163"/>
        <v>0.96645336435912355</v>
      </c>
      <c r="AG1198">
        <f>AG1197*(1-(AG$1+AG$5))^($A1198-$A1197)*(1+2*(E1198/E1197-1))</f>
        <v>9088956457.4933052</v>
      </c>
      <c r="AK1198">
        <f t="shared" si="171"/>
        <v>1.9389072359598851</v>
      </c>
      <c r="AO1198">
        <f>AO1197*(1-AO$1+H1197)^($A1198-$A1197)*(2-E1198/E1197)</f>
        <v>1.9239238127521403</v>
      </c>
    </row>
    <row r="1199" spans="1:41" x14ac:dyDescent="0.25">
      <c r="A1199" s="1">
        <v>39800</v>
      </c>
      <c r="B1199" s="12">
        <v>47.34</v>
      </c>
      <c r="C1199" s="12">
        <v>49.8</v>
      </c>
      <c r="D1199">
        <v>183777.3</v>
      </c>
      <c r="E1199">
        <v>164721.47</v>
      </c>
      <c r="F1199">
        <v>247975.73</v>
      </c>
      <c r="G1199">
        <v>222294.98</v>
      </c>
      <c r="H1199">
        <f>(1/(1-91/360*VLOOKUP($A1199,Tbills!$B$4:$C$974,2,1)/100))^((1)/91)-1</f>
        <v>1.3889776309117252E-6</v>
      </c>
      <c r="I1199" s="2">
        <f t="shared" si="170"/>
        <v>118173.6175383637</v>
      </c>
      <c r="L1199">
        <f t="shared" si="164"/>
        <v>46977340616.153839</v>
      </c>
      <c r="O1199">
        <f t="shared" si="165"/>
        <v>61414004.938601449</v>
      </c>
      <c r="R1199">
        <f t="shared" si="166"/>
        <v>7.2947064554240004</v>
      </c>
      <c r="U1199" s="2">
        <f t="shared" si="167"/>
        <v>439.88304852222581</v>
      </c>
      <c r="X1199">
        <f t="shared" si="168"/>
        <v>10.111553357258529</v>
      </c>
      <c r="AB1199">
        <f t="shared" si="169"/>
        <v>101122.58169397771</v>
      </c>
      <c r="AE1199">
        <f>ROW()</f>
        <v>1199</v>
      </c>
      <c r="AF1199">
        <f t="shared" si="163"/>
        <v>0.95060240963855436</v>
      </c>
      <c r="AG1199">
        <f>AG1198*(1-(AG$1+AG$5))^($A1199-$A1198)*(1+2*(E1199/E1198-1))</f>
        <v>8485024582.8303041</v>
      </c>
      <c r="AK1199">
        <f t="shared" si="171"/>
        <v>2.0032005019662082</v>
      </c>
      <c r="AO1199">
        <f>AO1198*(1-AO$1+H1198)^($A1199-$A1198)*(2-E1199/E1198)</f>
        <v>1.9877420576302973</v>
      </c>
    </row>
    <row r="1200" spans="1:41" x14ac:dyDescent="0.25">
      <c r="A1200" s="1">
        <v>39801</v>
      </c>
      <c r="B1200" s="12">
        <v>44.93</v>
      </c>
      <c r="C1200" s="12">
        <v>43.4</v>
      </c>
      <c r="D1200">
        <v>173124.38</v>
      </c>
      <c r="E1200">
        <v>155172.92000000001</v>
      </c>
      <c r="F1200">
        <v>241064.04</v>
      </c>
      <c r="G1200">
        <v>216098.76</v>
      </c>
      <c r="H1200">
        <f>(1/(1-91/360*VLOOKUP($A1200,Tbills!$B$4:$C$974,2,1)/100))^((1)/91)-1</f>
        <v>1.3889776309117252E-6</v>
      </c>
      <c r="I1200" s="2">
        <f t="shared" si="170"/>
        <v>111320.79648508359</v>
      </c>
      <c r="L1200">
        <f t="shared" si="164"/>
        <v>41529169699.702438</v>
      </c>
      <c r="O1200">
        <f t="shared" si="165"/>
        <v>56072058.284754544</v>
      </c>
      <c r="R1200">
        <f t="shared" si="166"/>
        <v>7.505796373614265</v>
      </c>
      <c r="U1200" s="2">
        <f t="shared" si="167"/>
        <v>427.61200530300931</v>
      </c>
      <c r="X1200">
        <f t="shared" si="168"/>
        <v>10.393031441254649</v>
      </c>
      <c r="AB1200">
        <f t="shared" si="169"/>
        <v>95257.401449995115</v>
      </c>
      <c r="AE1200">
        <f>ROW()</f>
        <v>1200</v>
      </c>
      <c r="AF1200">
        <f t="shared" si="163"/>
        <v>1.0352534562211981</v>
      </c>
      <c r="AG1200">
        <f>AG1199*(1-(AG$1+AG$5))^($A1200-$A1199)*(1+2*(E1200/E1199-1))</f>
        <v>7501054479.3796835</v>
      </c>
      <c r="AK1200">
        <f t="shared" si="171"/>
        <v>2.119223026557898</v>
      </c>
      <c r="AO1200">
        <f>AO1199*(1-AO$1+H1199)^($A1200-$A1199)*(2-E1200/E1199)</f>
        <v>2.1028923375207036</v>
      </c>
    </row>
    <row r="1201" spans="1:41" x14ac:dyDescent="0.25">
      <c r="A1201" s="1">
        <v>39804</v>
      </c>
      <c r="B1201" s="12">
        <v>44.56</v>
      </c>
      <c r="C1201" s="12">
        <v>43.71</v>
      </c>
      <c r="D1201">
        <v>166851.42000000001</v>
      </c>
      <c r="E1201">
        <v>149549.76000000001</v>
      </c>
      <c r="F1201">
        <v>241768.69</v>
      </c>
      <c r="G1201">
        <v>216729.54</v>
      </c>
      <c r="H1201">
        <f>(1/(1-91/360*VLOOKUP($A1201,Tbills!$B$4:$C$974,2,1)/100))^((1)/91)-1</f>
        <v>1.1111679050213041E-6</v>
      </c>
      <c r="I1201" s="2">
        <f t="shared" si="170"/>
        <v>107279.36931218662</v>
      </c>
      <c r="L1201">
        <f t="shared" si="164"/>
        <v>38514204381.355431</v>
      </c>
      <c r="O1201">
        <f t="shared" si="165"/>
        <v>53018787.050739914</v>
      </c>
      <c r="R1201">
        <f t="shared" si="166"/>
        <v>7.6407576821636525</v>
      </c>
      <c r="U1201" s="2">
        <f t="shared" si="167"/>
        <v>428.83057955597576</v>
      </c>
      <c r="X1201">
        <f t="shared" si="168"/>
        <v>10.361579523928389</v>
      </c>
      <c r="AB1201">
        <f t="shared" si="169"/>
        <v>91795.859383283343</v>
      </c>
      <c r="AE1201">
        <f>ROW()</f>
        <v>1201</v>
      </c>
      <c r="AF1201">
        <f t="shared" si="163"/>
        <v>1.0194463509494396</v>
      </c>
      <c r="AG1201">
        <f>AG1200*(1-(AG$1+AG$5))^($A1201-$A1200)*(1+2*(E1201/E1200-1))</f>
        <v>6956704353.1718321</v>
      </c>
      <c r="AK1201">
        <f t="shared" si="171"/>
        <v>2.1957126546805834</v>
      </c>
      <c r="AO1201">
        <f>AO1200*(1-AO$1+H1200)^($A1201-$A1200)*(2-E1201/E1200)</f>
        <v>2.1788642987488531</v>
      </c>
    </row>
    <row r="1202" spans="1:41" x14ac:dyDescent="0.25">
      <c r="A1202" s="1">
        <v>39805</v>
      </c>
      <c r="B1202" s="12">
        <v>45.02</v>
      </c>
      <c r="C1202" s="12">
        <v>44.48</v>
      </c>
      <c r="D1202">
        <v>169376.78</v>
      </c>
      <c r="E1202">
        <v>151813.09</v>
      </c>
      <c r="F1202">
        <v>244308.34</v>
      </c>
      <c r="G1202">
        <v>219005.93</v>
      </c>
      <c r="H1202">
        <f>(1/(1-91/360*VLOOKUP($A1202,Tbills!$B$4:$C$974,2,1)/100))^((1)/91)-1</f>
        <v>1.1111679050213041E-6</v>
      </c>
      <c r="I1202" s="2">
        <f t="shared" si="170"/>
        <v>108900.42811593367</v>
      </c>
      <c r="L1202">
        <f t="shared" si="164"/>
        <v>39678225286.475746</v>
      </c>
      <c r="O1202">
        <f t="shared" si="165"/>
        <v>54220562.677739441</v>
      </c>
      <c r="R1202">
        <f t="shared" si="166"/>
        <v>7.5825961561067068</v>
      </c>
      <c r="U1202" s="2">
        <f t="shared" si="167"/>
        <v>433.32464779748852</v>
      </c>
      <c r="X1202">
        <f t="shared" si="168"/>
        <v>10.252380227925102</v>
      </c>
      <c r="AB1202">
        <f t="shared" si="169"/>
        <v>93181.875983048885</v>
      </c>
      <c r="AE1202">
        <f>ROW()</f>
        <v>1202</v>
      </c>
      <c r="AF1202">
        <f t="shared" si="163"/>
        <v>1.0121402877697843</v>
      </c>
      <c r="AG1202">
        <f>AG1201*(1-(AG$1+AG$5))^($A1202-$A1201)*(1+2*(E1202/E1201-1))</f>
        <v>7167032440.4613552</v>
      </c>
      <c r="AK1202">
        <f t="shared" si="171"/>
        <v>2.1623813760017745</v>
      </c>
      <c r="AO1202">
        <f>AO1201*(1-AO$1+H1201)^($A1202-$A1201)*(2-E1202/E1201)</f>
        <v>2.1458117423377967</v>
      </c>
    </row>
    <row r="1203" spans="1:41" x14ac:dyDescent="0.25">
      <c r="A1203" s="1">
        <v>39806</v>
      </c>
      <c r="B1203" s="12">
        <v>44.21</v>
      </c>
      <c r="C1203" s="12">
        <v>43.96</v>
      </c>
      <c r="D1203">
        <v>167705.26</v>
      </c>
      <c r="E1203">
        <v>150314.73000000001</v>
      </c>
      <c r="F1203">
        <v>244470.93</v>
      </c>
      <c r="G1203">
        <v>219151.44</v>
      </c>
      <c r="H1203">
        <f>(1/(1-91/360*VLOOKUP($A1203,Tbills!$B$4:$C$974,2,1)/100))^((1)/91)-1</f>
        <v>1.1111679050213041E-6</v>
      </c>
      <c r="I1203" s="2">
        <f t="shared" si="170"/>
        <v>107823.09883355926</v>
      </c>
      <c r="L1203">
        <f t="shared" si="164"/>
        <v>38893280470.291206</v>
      </c>
      <c r="O1203">
        <f t="shared" si="165"/>
        <v>53416045.995846204</v>
      </c>
      <c r="R1203">
        <f t="shared" si="166"/>
        <v>7.6196709226646711</v>
      </c>
      <c r="U1203" s="2">
        <f t="shared" si="167"/>
        <v>433.60245728636664</v>
      </c>
      <c r="X1203">
        <f t="shared" si="168"/>
        <v>10.245200870201108</v>
      </c>
      <c r="AB1203">
        <f t="shared" si="169"/>
        <v>92258.975747297198</v>
      </c>
      <c r="AE1203">
        <f>ROW()</f>
        <v>1203</v>
      </c>
      <c r="AF1203">
        <f t="shared" si="163"/>
        <v>1.0056869881710646</v>
      </c>
      <c r="AG1203">
        <f>AG1202*(1-(AG$1+AG$5))^($A1203-$A1202)*(1+2*(E1203/E1202-1))</f>
        <v>7025321791.7818089</v>
      </c>
      <c r="AK1203">
        <f t="shared" si="171"/>
        <v>2.1836218711550583</v>
      </c>
      <c r="AO1203">
        <f>AO1202*(1-AO$1+H1202)^($A1203-$A1202)*(2-E1203/E1202)</f>
        <v>2.1669126656520104</v>
      </c>
    </row>
    <row r="1204" spans="1:41" x14ac:dyDescent="0.25">
      <c r="A1204" s="1">
        <v>39808</v>
      </c>
      <c r="B1204" s="12">
        <v>43.38</v>
      </c>
      <c r="C1204" s="12">
        <v>46.11</v>
      </c>
      <c r="D1204">
        <v>165851.19</v>
      </c>
      <c r="E1204">
        <v>148652.59</v>
      </c>
      <c r="F1204">
        <v>244825.37</v>
      </c>
      <c r="G1204">
        <v>219468.69</v>
      </c>
      <c r="H1204">
        <f>(1/(1-91/360*VLOOKUP($A1204,Tbills!$B$4:$C$974,2,1)/100))^((1)/91)-1</f>
        <v>1.1111679050213041E-6</v>
      </c>
      <c r="I1204" s="2">
        <f t="shared" si="170"/>
        <v>106625.85764591368</v>
      </c>
      <c r="L1204">
        <f t="shared" si="164"/>
        <v>38029783510.122383</v>
      </c>
      <c r="O1204">
        <f t="shared" si="165"/>
        <v>52526515.191988833</v>
      </c>
      <c r="R1204">
        <f t="shared" si="166"/>
        <v>7.6611063672173909</v>
      </c>
      <c r="U1204" s="2">
        <f t="shared" si="167"/>
        <v>434.2099289081371</v>
      </c>
      <c r="X1204">
        <f t="shared" si="168"/>
        <v>10.229635600788354</v>
      </c>
      <c r="AB1204">
        <f t="shared" si="169"/>
        <v>91232.438742395796</v>
      </c>
      <c r="AE1204">
        <f>ROW()</f>
        <v>1204</v>
      </c>
      <c r="AF1204">
        <f t="shared" si="163"/>
        <v>0.94079375406636312</v>
      </c>
      <c r="AG1204">
        <f>AG1203*(1-(AG$1+AG$5))^($A1204-$A1203)*(1+2*(E1204/E1203-1))</f>
        <v>6869490532.3611841</v>
      </c>
      <c r="AK1204">
        <f t="shared" si="171"/>
        <v>2.207562126304409</v>
      </c>
      <c r="AO1204">
        <f>AO1203*(1-AO$1+H1203)^($A1204-$A1203)*(2-E1204/E1203)</f>
        <v>2.1907166122156854</v>
      </c>
    </row>
    <row r="1205" spans="1:41" x14ac:dyDescent="0.25">
      <c r="A1205" s="1">
        <v>39811</v>
      </c>
      <c r="B1205" s="12">
        <v>43.9</v>
      </c>
      <c r="C1205" s="12">
        <v>46.54</v>
      </c>
      <c r="D1205">
        <v>170114.49</v>
      </c>
      <c r="E1205">
        <v>152473.29999999999</v>
      </c>
      <c r="F1205">
        <v>247831.56</v>
      </c>
      <c r="G1205">
        <v>222162.8</v>
      </c>
      <c r="H1205">
        <f>(1/(1-91/360*VLOOKUP($A1205,Tbills!$B$4:$C$974,2,1)/100))^((1)/91)-1</f>
        <v>1.3889776309117252E-6</v>
      </c>
      <c r="I1205" s="2">
        <f t="shared" si="170"/>
        <v>109358.7364392038</v>
      </c>
      <c r="L1205">
        <f t="shared" si="164"/>
        <v>39979431810.069527</v>
      </c>
      <c r="O1205">
        <f t="shared" si="165"/>
        <v>54546076.977233596</v>
      </c>
      <c r="R1205">
        <f t="shared" si="166"/>
        <v>7.5616268557632207</v>
      </c>
      <c r="U1205" s="2">
        <f t="shared" si="167"/>
        <v>439.50940389851644</v>
      </c>
      <c r="X1205">
        <f t="shared" si="168"/>
        <v>10.102981684913619</v>
      </c>
      <c r="AB1205">
        <f t="shared" si="169"/>
        <v>93567.532739243368</v>
      </c>
      <c r="AE1205">
        <f>ROW()</f>
        <v>1205</v>
      </c>
      <c r="AF1205">
        <f t="shared" si="163"/>
        <v>0.94327460249247952</v>
      </c>
      <c r="AG1205">
        <f>AG1204*(1-(AG$1+AG$5))^($A1205-$A1204)*(1+2*(E1205/E1204-1))</f>
        <v>7221883473.2803717</v>
      </c>
      <c r="AK1205">
        <f t="shared" si="171"/>
        <v>2.1505222417847847</v>
      </c>
      <c r="AO1205">
        <f>AO1204*(1-AO$1+H1204)^($A1205-$A1204)*(2-E1205/E1204)</f>
        <v>2.1341804991702267</v>
      </c>
    </row>
    <row r="1206" spans="1:41" x14ac:dyDescent="0.25">
      <c r="A1206" s="1">
        <v>39812</v>
      </c>
      <c r="B1206" s="12">
        <v>41.63</v>
      </c>
      <c r="C1206" s="12">
        <v>44.41</v>
      </c>
      <c r="D1206">
        <v>162850.04999999999</v>
      </c>
      <c r="E1206">
        <v>145961.98000000001</v>
      </c>
      <c r="F1206">
        <v>240798.21</v>
      </c>
      <c r="G1206">
        <v>215857.61</v>
      </c>
      <c r="H1206">
        <f>(1/(1-91/360*VLOOKUP($A1206,Tbills!$B$4:$C$974,2,1)/100))^((1)/91)-1</f>
        <v>1.3889776309117252E-6</v>
      </c>
      <c r="I1206" s="2">
        <f t="shared" si="170"/>
        <v>104686.21131783709</v>
      </c>
      <c r="L1206">
        <f t="shared" si="164"/>
        <v>36563213811.282738</v>
      </c>
      <c r="O1206">
        <f t="shared" si="165"/>
        <v>51050299.320370689</v>
      </c>
      <c r="R1206">
        <f t="shared" si="166"/>
        <v>7.7227360711543263</v>
      </c>
      <c r="U1206" s="2">
        <f t="shared" si="167"/>
        <v>427.02590884532549</v>
      </c>
      <c r="X1206">
        <f t="shared" si="168"/>
        <v>10.38934399699002</v>
      </c>
      <c r="AB1206">
        <f t="shared" si="169"/>
        <v>89568.640411487839</v>
      </c>
      <c r="AE1206">
        <f>ROW()</f>
        <v>1206</v>
      </c>
      <c r="AF1206">
        <f t="shared" si="163"/>
        <v>0.93740148615176777</v>
      </c>
      <c r="AG1206">
        <f>AG1205*(1-(AG$1+AG$5))^($A1206-$A1205)*(1+2*(E1206/E1205-1))</f>
        <v>6604844776.2485533</v>
      </c>
      <c r="AK1206">
        <f t="shared" si="171"/>
        <v>2.2422551181348491</v>
      </c>
      <c r="AO1206">
        <f>AO1205*(1-AO$1+H1205)^($A1206-$A1205)*(2-E1206/E1205)</f>
        <v>2.225240730234574</v>
      </c>
    </row>
    <row r="1207" spans="1:41" x14ac:dyDescent="0.25">
      <c r="A1207" s="1">
        <v>39813</v>
      </c>
      <c r="B1207" s="12">
        <v>40</v>
      </c>
      <c r="C1207" s="12">
        <v>43.18</v>
      </c>
      <c r="D1207">
        <v>154796.34</v>
      </c>
      <c r="E1207">
        <v>138743.26</v>
      </c>
      <c r="F1207">
        <v>228920.35</v>
      </c>
      <c r="G1207">
        <v>205209.7</v>
      </c>
      <c r="H1207">
        <f>(1/(1-91/360*VLOOKUP($A1207,Tbills!$B$4:$C$974,2,1)/100))^((1)/91)-1</f>
        <v>1.3889776309117252E-6</v>
      </c>
      <c r="I1207" s="2">
        <f t="shared" si="170"/>
        <v>99506.55356764351</v>
      </c>
      <c r="L1207">
        <f t="shared" si="164"/>
        <v>32945217416.558617</v>
      </c>
      <c r="O1207">
        <f t="shared" si="165"/>
        <v>47261578.454071067</v>
      </c>
      <c r="R1207">
        <f t="shared" si="166"/>
        <v>7.9133467892142733</v>
      </c>
      <c r="U1207" s="2">
        <f t="shared" si="167"/>
        <v>405.95209116716319</v>
      </c>
      <c r="X1207">
        <f t="shared" si="168"/>
        <v>10.901445611840977</v>
      </c>
      <c r="AB1207">
        <f t="shared" si="169"/>
        <v>85135.950438130807</v>
      </c>
      <c r="AE1207">
        <f>ROW()</f>
        <v>1207</v>
      </c>
      <c r="AF1207">
        <f t="shared" si="163"/>
        <v>0.92635479388605835</v>
      </c>
      <c r="AG1207">
        <f>AG1206*(1-(AG$1+AG$5))^($A1207-$A1206)*(1+2*(E1207/E1206-1))</f>
        <v>5951343610.133482</v>
      </c>
      <c r="AK1207">
        <f t="shared" si="171"/>
        <v>2.3530388621193525</v>
      </c>
      <c r="AO1207">
        <f>AO1206*(1-AO$1+H1206)^($A1207-$A1206)*(2-E1207/E1206)</f>
        <v>2.3352094763449975</v>
      </c>
    </row>
    <row r="1208" spans="1:41" x14ac:dyDescent="0.25">
      <c r="A1208" s="1">
        <v>39815</v>
      </c>
      <c r="B1208" s="12">
        <v>39.19</v>
      </c>
      <c r="C1208" s="12">
        <v>40.56</v>
      </c>
      <c r="D1208">
        <v>143330.37</v>
      </c>
      <c r="E1208">
        <v>128465.98</v>
      </c>
      <c r="F1208">
        <v>216540.47</v>
      </c>
      <c r="G1208">
        <v>194111.51</v>
      </c>
      <c r="H1208">
        <f>(1/(1-91/360*VLOOKUP($A1208,Tbills!$B$4:$C$974,2,1)/100))^((1)/91)-1</f>
        <v>1.3889776309117252E-6</v>
      </c>
      <c r="I1208" s="2">
        <f t="shared" si="170"/>
        <v>92131.478152966622</v>
      </c>
      <c r="L1208">
        <f t="shared" si="164"/>
        <v>28061984444.766396</v>
      </c>
      <c r="O1208">
        <f t="shared" si="165"/>
        <v>42007459.871371754</v>
      </c>
      <c r="R1208">
        <f t="shared" si="166"/>
        <v>8.2056918148077909</v>
      </c>
      <c r="U1208" s="2">
        <f t="shared" si="167"/>
        <v>383.97971082235063</v>
      </c>
      <c r="X1208">
        <f t="shared" si="168"/>
        <v>11.490201580945994</v>
      </c>
      <c r="AB1208">
        <f t="shared" si="169"/>
        <v>78824.086133922334</v>
      </c>
      <c r="AE1208">
        <f>ROW()</f>
        <v>1208</v>
      </c>
      <c r="AF1208">
        <f t="shared" si="163"/>
        <v>0.966222879684418</v>
      </c>
      <c r="AG1208">
        <f>AG1207*(1-(AG$1+AG$5))^($A1208-$A1207)*(1+2*(E1208/E1207-1))</f>
        <v>5069321272.5675068</v>
      </c>
      <c r="AK1208">
        <f t="shared" si="171"/>
        <v>2.5271026444274933</v>
      </c>
      <c r="AO1208">
        <f>AO1207*(1-AO$1+H1207)^($A1208-$A1207)*(2-E1208/E1207)</f>
        <v>2.5080094146284866</v>
      </c>
    </row>
    <row r="1209" spans="1:41" x14ac:dyDescent="0.25">
      <c r="A1209" s="1">
        <v>39818</v>
      </c>
      <c r="B1209" s="12">
        <v>39.08</v>
      </c>
      <c r="C1209" s="12">
        <v>40.82</v>
      </c>
      <c r="D1209">
        <v>146084.16</v>
      </c>
      <c r="E1209">
        <v>130933.65</v>
      </c>
      <c r="F1209">
        <v>215861.18</v>
      </c>
      <c r="G1209">
        <v>193501.77</v>
      </c>
      <c r="H1209">
        <f>(1/(1-91/360*VLOOKUP($A1209,Tbills!$B$4:$C$974,2,1)/100))^((1)/91)-1</f>
        <v>4.1674654807088984E-6</v>
      </c>
      <c r="I1209" s="2">
        <f t="shared" si="170"/>
        <v>93894.72090359703</v>
      </c>
      <c r="L1209">
        <f t="shared" si="164"/>
        <v>29136467939.128284</v>
      </c>
      <c r="O1209">
        <f t="shared" si="165"/>
        <v>43213456.628081016</v>
      </c>
      <c r="R1209">
        <f t="shared" si="166"/>
        <v>8.1257792131390936</v>
      </c>
      <c r="U1209" s="2">
        <f t="shared" si="167"/>
        <v>382.7471623729748</v>
      </c>
      <c r="X1209">
        <f t="shared" si="168"/>
        <v>11.525159618667248</v>
      </c>
      <c r="AB1209">
        <f t="shared" si="169"/>
        <v>80329.795061805373</v>
      </c>
      <c r="AE1209">
        <f>ROW()</f>
        <v>1209</v>
      </c>
      <c r="AF1209">
        <f t="shared" si="163"/>
        <v>0.95737383635472806</v>
      </c>
      <c r="AG1209">
        <f>AG1208*(1-(AG$1+AG$5))^($A1209-$A1208)*(1+2*(E1209/E1208-1))</f>
        <v>5263539693.9567442</v>
      </c>
      <c r="AK1209">
        <f t="shared" si="171"/>
        <v>2.4782138758414836</v>
      </c>
      <c r="AO1209">
        <f>AO1208*(1-AO$1+H1208)^($A1209-$A1208)*(2-E1209/E1208)</f>
        <v>2.4595710250860177</v>
      </c>
    </row>
    <row r="1210" spans="1:41" x14ac:dyDescent="0.25">
      <c r="A1210" s="1">
        <v>39819</v>
      </c>
      <c r="B1210" s="12">
        <v>38.56</v>
      </c>
      <c r="C1210" s="12">
        <v>40.31</v>
      </c>
      <c r="D1210">
        <v>144159.12</v>
      </c>
      <c r="E1210">
        <v>129207.71</v>
      </c>
      <c r="F1210">
        <v>216698.87</v>
      </c>
      <c r="G1210">
        <v>194251.88</v>
      </c>
      <c r="H1210">
        <f>(1/(1-91/360*VLOOKUP($A1210,Tbills!$B$4:$C$974,2,1)/100))^((1)/91)-1</f>
        <v>4.1674654807088984E-6</v>
      </c>
      <c r="I1210" s="2">
        <f t="shared" si="170"/>
        <v>92655.153629071632</v>
      </c>
      <c r="L1210">
        <f t="shared" si="164"/>
        <v>28367162101.734333</v>
      </c>
      <c r="O1210">
        <f t="shared" si="165"/>
        <v>42357583.061503053</v>
      </c>
      <c r="R1210">
        <f t="shared" si="166"/>
        <v>8.1789656237273025</v>
      </c>
      <c r="U1210" s="2">
        <f t="shared" si="167"/>
        <v>384.22311593001047</v>
      </c>
      <c r="X1210">
        <f t="shared" si="168"/>
        <v>11.480105538195376</v>
      </c>
      <c r="AB1210">
        <f t="shared" si="169"/>
        <v>79268.140715237678</v>
      </c>
      <c r="AE1210">
        <f>ROW()</f>
        <v>1210</v>
      </c>
      <c r="AF1210">
        <f t="shared" si="163"/>
        <v>0.95658645497395189</v>
      </c>
      <c r="AG1210">
        <f>AG1209*(1-(AG$1+AG$5))^($A1210-$A1209)*(1+2*(E1210/E1209-1))</f>
        <v>5124601236.5005522</v>
      </c>
      <c r="AK1210">
        <f t="shared" si="171"/>
        <v>2.5107642278820923</v>
      </c>
      <c r="AO1210">
        <f>AO1209*(1-AO$1+H1209)^($A1210-$A1209)*(2-E1210/E1209)</f>
        <v>2.4919107918207613</v>
      </c>
    </row>
    <row r="1211" spans="1:41" x14ac:dyDescent="0.25">
      <c r="A1211" s="1">
        <v>39820</v>
      </c>
      <c r="B1211" s="12">
        <v>43.39</v>
      </c>
      <c r="C1211" s="12">
        <v>43.81</v>
      </c>
      <c r="D1211">
        <v>156465.74</v>
      </c>
      <c r="E1211">
        <v>140237.42000000001</v>
      </c>
      <c r="F1211">
        <v>226082.26</v>
      </c>
      <c r="G1211">
        <v>202662.47</v>
      </c>
      <c r="H1211">
        <f>(1/(1-91/360*VLOOKUP($A1211,Tbills!$B$4:$C$974,2,1)/100))^((1)/91)-1</f>
        <v>4.1674654807088984E-6</v>
      </c>
      <c r="I1211" s="2">
        <f t="shared" si="170"/>
        <v>100562.51508877115</v>
      </c>
      <c r="L1211">
        <f t="shared" si="164"/>
        <v>33208878188.990021</v>
      </c>
      <c r="O1211">
        <f t="shared" si="165"/>
        <v>47779703.308786198</v>
      </c>
      <c r="R1211">
        <f t="shared" si="166"/>
        <v>7.8295163305959958</v>
      </c>
      <c r="U1211" s="2">
        <f t="shared" si="167"/>
        <v>400.85078565703606</v>
      </c>
      <c r="X1211">
        <f t="shared" si="168"/>
        <v>10.982687036554834</v>
      </c>
      <c r="AB1211">
        <f t="shared" si="169"/>
        <v>86031.800810275177</v>
      </c>
      <c r="AE1211">
        <f>ROW()</f>
        <v>1211</v>
      </c>
      <c r="AF1211">
        <f t="shared" si="163"/>
        <v>0.99041314768317734</v>
      </c>
      <c r="AG1211">
        <f>AG1210*(1-(AG$1+AG$5))^($A1211-$A1210)*(1+2*(E1211/E1210-1))</f>
        <v>5999313808.8305473</v>
      </c>
      <c r="AK1211">
        <f t="shared" si="171"/>
        <v>2.2963279453086693</v>
      </c>
      <c r="AO1211">
        <f>AO1210*(1-AO$1+H1210)^($A1211-$A1210)*(2-E1211/E1210)</f>
        <v>2.2791160741764598</v>
      </c>
    </row>
    <row r="1212" spans="1:41" x14ac:dyDescent="0.25">
      <c r="A1212" s="1">
        <v>39821</v>
      </c>
      <c r="B1212" s="12">
        <v>42.56</v>
      </c>
      <c r="C1212" s="12">
        <v>43.17</v>
      </c>
      <c r="D1212">
        <v>156247.41</v>
      </c>
      <c r="E1212">
        <v>140041.15</v>
      </c>
      <c r="F1212">
        <v>224285.68</v>
      </c>
      <c r="G1212">
        <v>201051.15</v>
      </c>
      <c r="H1212">
        <f>(1/(1-91/360*VLOOKUP($A1212,Tbills!$B$4:$C$974,2,1)/100))^((1)/91)-1</f>
        <v>4.1674654807088984E-6</v>
      </c>
      <c r="I1212" s="2">
        <f t="shared" si="170"/>
        <v>100419.74297863952</v>
      </c>
      <c r="L1212">
        <f t="shared" si="164"/>
        <v>33114563865.896599</v>
      </c>
      <c r="O1212">
        <f t="shared" si="165"/>
        <v>47677791.085376389</v>
      </c>
      <c r="R1212">
        <f t="shared" si="166"/>
        <v>7.8346410657359851</v>
      </c>
      <c r="U1212" s="2">
        <f t="shared" si="167"/>
        <v>397.65569767965479</v>
      </c>
      <c r="X1212">
        <f t="shared" si="168"/>
        <v>11.069644404805791</v>
      </c>
      <c r="AB1212">
        <f t="shared" si="169"/>
        <v>85908.399258950885</v>
      </c>
      <c r="AE1212">
        <f>ROW()</f>
        <v>1212</v>
      </c>
      <c r="AF1212">
        <f t="shared" si="163"/>
        <v>0.98586981700254805</v>
      </c>
      <c r="AG1212">
        <f>AG1211*(1-(AG$1+AG$5))^($A1212-$A1211)*(1+2*(E1212/E1211-1))</f>
        <v>5982319465.2800655</v>
      </c>
      <c r="AK1212">
        <f t="shared" si="171"/>
        <v>2.2994346809091573</v>
      </c>
      <c r="AO1212">
        <f>AO1211*(1-AO$1+H1211)^($A1212-$A1211)*(2-E1212/E1211)</f>
        <v>2.2822309201402837</v>
      </c>
    </row>
    <row r="1213" spans="1:41" x14ac:dyDescent="0.25">
      <c r="A1213" s="1">
        <v>39822</v>
      </c>
      <c r="B1213" s="12">
        <v>42.82</v>
      </c>
      <c r="C1213" s="12">
        <v>44.88</v>
      </c>
      <c r="D1213">
        <v>161642.76999999999</v>
      </c>
      <c r="E1213">
        <v>144876.31</v>
      </c>
      <c r="F1213">
        <v>225224.08</v>
      </c>
      <c r="G1213">
        <v>201891.5</v>
      </c>
      <c r="H1213">
        <f>(1/(1-91/360*VLOOKUP($A1213,Tbills!$B$4:$C$974,2,1)/100))^((1)/91)-1</f>
        <v>4.1674654807088984E-6</v>
      </c>
      <c r="I1213" s="2">
        <f t="shared" si="170"/>
        <v>103884.7915669425</v>
      </c>
      <c r="L1213">
        <f t="shared" si="164"/>
        <v>35399784873.814819</v>
      </c>
      <c r="O1213">
        <f t="shared" si="165"/>
        <v>50145337.009714231</v>
      </c>
      <c r="R1213">
        <f t="shared" si="166"/>
        <v>7.6990408260252687</v>
      </c>
      <c r="U1213" s="2">
        <f t="shared" si="167"/>
        <v>399.30973227947965</v>
      </c>
      <c r="X1213">
        <f t="shared" si="168"/>
        <v>11.023013928798443</v>
      </c>
      <c r="AB1213">
        <f t="shared" si="169"/>
        <v>88871.434926469665</v>
      </c>
      <c r="AE1213">
        <f>ROW()</f>
        <v>1213</v>
      </c>
      <c r="AF1213">
        <f t="shared" si="163"/>
        <v>0.95409982174688057</v>
      </c>
      <c r="AG1213">
        <f>AG1212*(1-(AG$1+AG$5))^($A1213-$A1212)*(1+2*(E1213/E1212-1))</f>
        <v>6395203552.1525288</v>
      </c>
      <c r="AK1213">
        <f t="shared" si="171"/>
        <v>2.2199393701241337</v>
      </c>
      <c r="AO1213">
        <f>AO1212*(1-AO$1+H1212)^($A1213-$A1212)*(2-E1213/E1212)</f>
        <v>2.2033606837391702</v>
      </c>
    </row>
    <row r="1214" spans="1:41" x14ac:dyDescent="0.25">
      <c r="A1214" s="1">
        <v>39825</v>
      </c>
      <c r="B1214" s="12">
        <v>45.84</v>
      </c>
      <c r="C1214" s="12">
        <v>47.35</v>
      </c>
      <c r="D1214">
        <v>174656.56</v>
      </c>
      <c r="E1214">
        <v>156538.43</v>
      </c>
      <c r="F1214">
        <v>233251.08</v>
      </c>
      <c r="G1214">
        <v>209084.4</v>
      </c>
      <c r="H1214">
        <f>(1/(1-91/360*VLOOKUP($A1214,Tbills!$B$4:$C$974,2,1)/100))^((1)/91)-1</f>
        <v>3.3338445484254464E-6</v>
      </c>
      <c r="I1214" s="2">
        <f t="shared" si="170"/>
        <v>112240.3006704627</v>
      </c>
      <c r="L1214">
        <f t="shared" si="164"/>
        <v>41093781121.007912</v>
      </c>
      <c r="O1214">
        <f t="shared" si="165"/>
        <v>56194485.446132295</v>
      </c>
      <c r="R1214">
        <f t="shared" si="166"/>
        <v>7.3881636241186674</v>
      </c>
      <c r="U1214" s="2">
        <f t="shared" si="167"/>
        <v>413.51090550353206</v>
      </c>
      <c r="X1214">
        <f t="shared" si="168"/>
        <v>10.629217752088007</v>
      </c>
      <c r="AB1214">
        <f t="shared" si="169"/>
        <v>96015.282556891936</v>
      </c>
      <c r="AE1214">
        <f>ROW()</f>
        <v>1214</v>
      </c>
      <c r="AF1214">
        <f t="shared" si="163"/>
        <v>0.96810982048574445</v>
      </c>
      <c r="AG1214">
        <f>AG1213*(1-(AG$1+AG$5))^($A1214-$A1213)*(1+2*(E1214/E1213-1))</f>
        <v>7424043392.5964251</v>
      </c>
      <c r="AK1214">
        <f t="shared" si="171"/>
        <v>2.0409555305929921</v>
      </c>
      <c r="AO1214">
        <f>AO1213*(1-AO$1+H1213)^($A1214-$A1213)*(2-E1214/E1213)</f>
        <v>2.0257971152349534</v>
      </c>
    </row>
    <row r="1215" spans="1:41" x14ac:dyDescent="0.25">
      <c r="A1215" s="1">
        <v>39826</v>
      </c>
      <c r="B1215" s="12">
        <v>43.27</v>
      </c>
      <c r="C1215" s="12">
        <v>47.14</v>
      </c>
      <c r="D1215">
        <v>170894.27</v>
      </c>
      <c r="E1215">
        <v>153165.9</v>
      </c>
      <c r="F1215">
        <v>233690.86</v>
      </c>
      <c r="G1215">
        <v>209477.92</v>
      </c>
      <c r="H1215">
        <f>(1/(1-91/360*VLOOKUP($A1215,Tbills!$B$4:$C$974,2,1)/100))^((1)/91)-1</f>
        <v>3.3338445484254464E-6</v>
      </c>
      <c r="I1215" s="2">
        <f t="shared" si="170"/>
        <v>109819.84610881713</v>
      </c>
      <c r="L1215">
        <f t="shared" si="164"/>
        <v>39321451071.975922</v>
      </c>
      <c r="O1215">
        <f t="shared" si="165"/>
        <v>54376636.400817223</v>
      </c>
      <c r="R1215">
        <f t="shared" si="166"/>
        <v>7.4674128984539943</v>
      </c>
      <c r="U1215" s="2">
        <f t="shared" si="167"/>
        <v>414.28045200155958</v>
      </c>
      <c r="X1215">
        <f t="shared" si="168"/>
        <v>10.608855360873219</v>
      </c>
      <c r="AB1215">
        <f t="shared" si="169"/>
        <v>93943.413333752702</v>
      </c>
      <c r="AE1215">
        <f>ROW()</f>
        <v>1215</v>
      </c>
      <c r="AF1215">
        <f t="shared" si="163"/>
        <v>0.91790411540093342</v>
      </c>
      <c r="AG1215">
        <f>AG1214*(1-(AG$1+AG$5))^($A1215-$A1214)*(1+2*(E1215/E1214-1))</f>
        <v>7103910544.4209633</v>
      </c>
      <c r="AK1215">
        <f t="shared" si="171"/>
        <v>2.0848296317138861</v>
      </c>
      <c r="AO1215">
        <f>AO1214*(1-AO$1+H1214)^($A1215-$A1214)*(2-E1215/E1214)</f>
        <v>2.0693721014359769</v>
      </c>
    </row>
    <row r="1216" spans="1:41" x14ac:dyDescent="0.25">
      <c r="A1216" s="1">
        <v>39827</v>
      </c>
      <c r="B1216" s="12">
        <v>49.14</v>
      </c>
      <c r="C1216" s="12">
        <v>50.68</v>
      </c>
      <c r="D1216">
        <v>185502.69</v>
      </c>
      <c r="E1216">
        <v>166258.35</v>
      </c>
      <c r="F1216">
        <v>242541.16</v>
      </c>
      <c r="G1216">
        <v>217410.53</v>
      </c>
      <c r="H1216">
        <f>(1/(1-91/360*VLOOKUP($A1216,Tbills!$B$4:$C$974,2,1)/100))^((1)/91)-1</f>
        <v>3.3338445484254464E-6</v>
      </c>
      <c r="I1216" s="2">
        <f t="shared" si="170"/>
        <v>119204.58263261948</v>
      </c>
      <c r="L1216">
        <f t="shared" si="164"/>
        <v>46041830552.215248</v>
      </c>
      <c r="O1216">
        <f t="shared" si="165"/>
        <v>61346650.22000137</v>
      </c>
      <c r="R1216">
        <f t="shared" si="166"/>
        <v>7.1479367023245031</v>
      </c>
      <c r="U1216" s="2">
        <f t="shared" si="167"/>
        <v>429.95952572561731</v>
      </c>
      <c r="X1216">
        <f t="shared" si="168"/>
        <v>10.206770660819942</v>
      </c>
      <c r="AB1216">
        <f t="shared" si="169"/>
        <v>101970.03603019021</v>
      </c>
      <c r="AE1216">
        <f>ROW()</f>
        <v>1216</v>
      </c>
      <c r="AF1216">
        <f t="shared" si="163"/>
        <v>0.96961325966850831</v>
      </c>
      <c r="AG1216">
        <f>AG1215*(1-(AG$1+AG$5))^($A1216-$A1215)*(1+2*(E1216/E1215-1))</f>
        <v>8318098898.7362318</v>
      </c>
      <c r="AK1216">
        <f t="shared" si="171"/>
        <v>1.9065319226584097</v>
      </c>
      <c r="AO1216">
        <f>AO1215*(1-AO$1+H1215)^($A1216-$A1215)*(2-E1216/E1215)</f>
        <v>1.8924207995587039</v>
      </c>
    </row>
    <row r="1217" spans="1:41" x14ac:dyDescent="0.25">
      <c r="A1217" s="1">
        <v>39828</v>
      </c>
      <c r="B1217" s="12">
        <v>51</v>
      </c>
      <c r="C1217" s="12">
        <v>51.71</v>
      </c>
      <c r="D1217">
        <v>184246.69</v>
      </c>
      <c r="E1217">
        <v>165132.09</v>
      </c>
      <c r="F1217">
        <v>242250.13</v>
      </c>
      <c r="G1217">
        <v>217148.93</v>
      </c>
      <c r="H1217">
        <f>(1/(1-91/360*VLOOKUP($A1217,Tbills!$B$4:$C$974,2,1)/100))^((1)/91)-1</f>
        <v>3.3338445484254464E-6</v>
      </c>
      <c r="I1217" s="2">
        <f t="shared" si="170"/>
        <v>118394.58632925138</v>
      </c>
      <c r="L1217">
        <f t="shared" si="164"/>
        <v>45416139738.750725</v>
      </c>
      <c r="O1217">
        <f t="shared" si="165"/>
        <v>60721246.259782039</v>
      </c>
      <c r="R1217">
        <f t="shared" si="166"/>
        <v>7.1718231011331115</v>
      </c>
      <c r="U1217" s="2">
        <f t="shared" si="167"/>
        <v>429.433137306785</v>
      </c>
      <c r="X1217">
        <f t="shared" si="168"/>
        <v>10.218708098019791</v>
      </c>
      <c r="AB1217">
        <f t="shared" si="169"/>
        <v>101275.74399314956</v>
      </c>
      <c r="AE1217">
        <f>ROW()</f>
        <v>1217</v>
      </c>
      <c r="AF1217">
        <f t="shared" si="163"/>
        <v>0.98626958035196288</v>
      </c>
      <c r="AG1217">
        <f>AG1216*(1-(AG$1+AG$5))^($A1217-$A1216)*(1+2*(E1217/E1216-1))</f>
        <v>8205126188.6988087</v>
      </c>
      <c r="AK1217">
        <f t="shared" si="171"/>
        <v>1.919357668426116</v>
      </c>
      <c r="AO1217">
        <f>AO1216*(1-AO$1+H1216)^($A1217-$A1216)*(2-E1217/E1216)</f>
        <v>1.9051762372629126</v>
      </c>
    </row>
    <row r="1218" spans="1:41" x14ac:dyDescent="0.25">
      <c r="A1218" s="1">
        <v>39829</v>
      </c>
      <c r="B1218" s="12">
        <v>46.11</v>
      </c>
      <c r="C1218" s="12">
        <v>48.95</v>
      </c>
      <c r="D1218">
        <v>178375.39</v>
      </c>
      <c r="E1218">
        <v>159869.35999999999</v>
      </c>
      <c r="F1218">
        <v>244477.43</v>
      </c>
      <c r="G1218">
        <v>219144.72</v>
      </c>
      <c r="H1218">
        <f>(1/(1-91/360*VLOOKUP($A1218,Tbills!$B$4:$C$974,2,1)/100))^((1)/91)-1</f>
        <v>3.3338445484254464E-6</v>
      </c>
      <c r="I1218" s="2">
        <f t="shared" si="170"/>
        <v>114618.96852378095</v>
      </c>
      <c r="L1218">
        <f t="shared" si="164"/>
        <v>42519550895.439041</v>
      </c>
      <c r="O1218">
        <f t="shared" si="165"/>
        <v>57816535.064843953</v>
      </c>
      <c r="R1218">
        <f t="shared" si="166"/>
        <v>7.2857760852311335</v>
      </c>
      <c r="U1218" s="2">
        <f t="shared" si="167"/>
        <v>433.37087090805926</v>
      </c>
      <c r="X1218">
        <f t="shared" si="168"/>
        <v>10.12444844270607</v>
      </c>
      <c r="AB1218">
        <f t="shared" si="169"/>
        <v>98044.685801947402</v>
      </c>
      <c r="AE1218">
        <f>ROW()</f>
        <v>1218</v>
      </c>
      <c r="AF1218">
        <f t="shared" si="163"/>
        <v>0.94198161389172619</v>
      </c>
      <c r="AG1218">
        <f>AG1217*(1-(AG$1+AG$5))^($A1218-$A1217)*(1+2*(E1218/E1217-1))</f>
        <v>7681875520.3328695</v>
      </c>
      <c r="AK1218">
        <f t="shared" si="171"/>
        <v>1.9804350082793332</v>
      </c>
      <c r="AO1218">
        <f>AO1217*(1-AO$1+H1217)^($A1218-$A1217)*(2-E1218/E1217)</f>
        <v>1.9658277040330332</v>
      </c>
    </row>
    <row r="1219" spans="1:41" x14ac:dyDescent="0.25">
      <c r="A1219" s="1">
        <v>39833</v>
      </c>
      <c r="B1219" s="12">
        <v>56.65</v>
      </c>
      <c r="C1219" s="12">
        <v>54.87</v>
      </c>
      <c r="D1219">
        <v>201239.22</v>
      </c>
      <c r="E1219">
        <v>180358.99</v>
      </c>
      <c r="F1219">
        <v>259239.83</v>
      </c>
      <c r="G1219">
        <v>232374.52</v>
      </c>
      <c r="H1219">
        <f>(1/(1-91/360*VLOOKUP($A1219,Tbills!$B$4:$C$974,2,1)/100))^((1)/91)-1</f>
        <v>3.8895847329634137E-6</v>
      </c>
      <c r="I1219" s="2">
        <f t="shared" si="170"/>
        <v>129298.00572088038</v>
      </c>
      <c r="L1219">
        <f t="shared" si="164"/>
        <v>53409745669.879494</v>
      </c>
      <c r="O1219">
        <f t="shared" si="165"/>
        <v>68922313.867967308</v>
      </c>
      <c r="R1219">
        <f t="shared" si="166"/>
        <v>6.8176530232233166</v>
      </c>
      <c r="U1219" s="2">
        <f t="shared" si="167"/>
        <v>459.49449657916904</v>
      </c>
      <c r="X1219">
        <f t="shared" si="168"/>
        <v>9.5119745891983829</v>
      </c>
      <c r="AB1219">
        <f t="shared" si="169"/>
        <v>110595.14173383391</v>
      </c>
      <c r="AE1219">
        <f>ROW()</f>
        <v>1219</v>
      </c>
      <c r="AF1219">
        <f t="shared" si="163"/>
        <v>1.0324403134681976</v>
      </c>
      <c r="AG1219">
        <f>AG1218*(1-(AG$1+AG$5))^($A1219-$A1218)*(1+2*(E1219/E1218-1))</f>
        <v>9649667291.5494652</v>
      </c>
      <c r="AK1219">
        <f t="shared" si="171"/>
        <v>1.7262912361497078</v>
      </c>
      <c r="AO1219">
        <f>AO1218*(1-AO$1+H1218)^($A1219-$A1218)*(2-E1219/E1218)</f>
        <v>1.7136470293631467</v>
      </c>
    </row>
    <row r="1220" spans="1:41" x14ac:dyDescent="0.25">
      <c r="A1220" s="1">
        <v>39834</v>
      </c>
      <c r="B1220" s="12">
        <v>46.42</v>
      </c>
      <c r="C1220" s="12">
        <v>49.96</v>
      </c>
      <c r="D1220">
        <v>188243.76</v>
      </c>
      <c r="E1220">
        <v>168711.22</v>
      </c>
      <c r="F1220">
        <v>244956.65</v>
      </c>
      <c r="G1220">
        <v>219570.62</v>
      </c>
      <c r="H1220">
        <f>(1/(1-91/360*VLOOKUP($A1220,Tbills!$B$4:$C$974,2,1)/100))^((1)/91)-1</f>
        <v>3.8895847329634137E-6</v>
      </c>
      <c r="I1220" s="2">
        <f t="shared" si="170"/>
        <v>120945.35683779148</v>
      </c>
      <c r="L1220">
        <f t="shared" si="164"/>
        <v>46509310853.349586</v>
      </c>
      <c r="O1220">
        <f t="shared" si="165"/>
        <v>62243604.867649004</v>
      </c>
      <c r="R1220">
        <f t="shared" si="166"/>
        <v>7.0374804157754971</v>
      </c>
      <c r="U1220" s="2">
        <f t="shared" si="167"/>
        <v>434.16741961925493</v>
      </c>
      <c r="X1220">
        <f t="shared" si="168"/>
        <v>10.035754845170729</v>
      </c>
      <c r="AB1220">
        <f t="shared" si="169"/>
        <v>103449.18628045241</v>
      </c>
      <c r="AE1220">
        <f>ROW()</f>
        <v>1220</v>
      </c>
      <c r="AF1220">
        <f t="shared" si="163"/>
        <v>0.9291433146517214</v>
      </c>
      <c r="AG1220">
        <f>AG1219*(1-(AG$1+AG$5))^($A1220-$A1219)*(1+2*(E1220/E1219-1))</f>
        <v>8403013136.0841751</v>
      </c>
      <c r="AK1220">
        <f t="shared" si="171"/>
        <v>1.8376913134505739</v>
      </c>
      <c r="AO1220">
        <f>AO1219*(1-AO$1+H1219)^($A1220-$A1219)*(2-E1220/E1219)</f>
        <v>1.8242557469352303</v>
      </c>
    </row>
    <row r="1221" spans="1:41" x14ac:dyDescent="0.25">
      <c r="A1221" s="1">
        <v>39835</v>
      </c>
      <c r="B1221" s="12">
        <v>47.29</v>
      </c>
      <c r="C1221" s="12">
        <v>50.13</v>
      </c>
      <c r="D1221">
        <v>186180.56</v>
      </c>
      <c r="E1221">
        <v>166861.45000000001</v>
      </c>
      <c r="F1221">
        <v>247718.81</v>
      </c>
      <c r="G1221">
        <v>222045.67</v>
      </c>
      <c r="H1221">
        <f>(1/(1-91/360*VLOOKUP($A1221,Tbills!$B$4:$C$974,2,1)/100))^((1)/91)-1</f>
        <v>3.8895847329634137E-6</v>
      </c>
      <c r="I1221" s="2">
        <f t="shared" si="170"/>
        <v>119616.84788043609</v>
      </c>
      <c r="L1221">
        <f t="shared" si="164"/>
        <v>45487564119.529259</v>
      </c>
      <c r="O1221">
        <f t="shared" si="165"/>
        <v>61217872.344181255</v>
      </c>
      <c r="R1221">
        <f t="shared" si="166"/>
        <v>7.0757404276837663</v>
      </c>
      <c r="U1221" s="2">
        <f t="shared" si="167"/>
        <v>439.0524365914132</v>
      </c>
      <c r="X1221">
        <f t="shared" si="168"/>
        <v>9.9223011260933767</v>
      </c>
      <c r="AB1221">
        <f t="shared" si="169"/>
        <v>102311.38981159529</v>
      </c>
      <c r="AE1221">
        <f>ROW()</f>
        <v>1221</v>
      </c>
      <c r="AF1221">
        <f t="shared" si="163"/>
        <v>0.94334729702772779</v>
      </c>
      <c r="AG1221">
        <f>AG1220*(1-(AG$1+AG$5))^($A1221-$A1220)*(1+2*(E1221/E1220-1))</f>
        <v>8218472892.8204098</v>
      </c>
      <c r="AK1221">
        <f t="shared" si="171"/>
        <v>1.8577534513317591</v>
      </c>
      <c r="AO1221">
        <f>AO1220*(1-AO$1+H1220)^($A1221-$A1220)*(2-E1221/E1220)</f>
        <v>1.8441960663363046</v>
      </c>
    </row>
    <row r="1222" spans="1:41" x14ac:dyDescent="0.25">
      <c r="A1222" s="1">
        <v>39836</v>
      </c>
      <c r="B1222" s="12">
        <v>47.27</v>
      </c>
      <c r="C1222" s="12">
        <v>49.36</v>
      </c>
      <c r="D1222">
        <v>184854.1</v>
      </c>
      <c r="E1222">
        <v>165671.98000000001</v>
      </c>
      <c r="F1222">
        <v>246784.9</v>
      </c>
      <c r="G1222">
        <v>221207.67999999999</v>
      </c>
      <c r="H1222">
        <f>(1/(1-91/360*VLOOKUP($A1222,Tbills!$B$4:$C$974,2,1)/100))^((1)/91)-1</f>
        <v>3.8895847329634137E-6</v>
      </c>
      <c r="I1222" s="2">
        <f t="shared" si="170"/>
        <v>118761.7310778</v>
      </c>
      <c r="L1222">
        <f t="shared" si="164"/>
        <v>44837196359.09391</v>
      </c>
      <c r="O1222">
        <f t="shared" si="165"/>
        <v>60561245.055965014</v>
      </c>
      <c r="R1222">
        <f t="shared" si="166"/>
        <v>7.1006390940508135</v>
      </c>
      <c r="U1222" s="2">
        <f t="shared" si="167"/>
        <v>437.38652572731354</v>
      </c>
      <c r="X1222">
        <f t="shared" si="168"/>
        <v>9.9594177927228387</v>
      </c>
      <c r="AB1222">
        <f t="shared" si="169"/>
        <v>101578.52253949155</v>
      </c>
      <c r="AE1222">
        <f>ROW()</f>
        <v>1222</v>
      </c>
      <c r="AF1222">
        <f t="shared" si="163"/>
        <v>0.95765802269043765</v>
      </c>
      <c r="AG1222">
        <f>AG1221*(1-(AG$1+AG$5))^($A1222-$A1221)*(1+2*(E1222/E1221-1))</f>
        <v>8101029303.8725138</v>
      </c>
      <c r="AK1222">
        <f t="shared" si="171"/>
        <v>1.8709092839541965</v>
      </c>
      <c r="AO1222">
        <f>AO1221*(1-AO$1+H1221)^($A1222-$A1221)*(2-E1222/E1221)</f>
        <v>1.857280925654089</v>
      </c>
    </row>
    <row r="1223" spans="1:41" x14ac:dyDescent="0.25">
      <c r="A1223" s="1">
        <v>39839</v>
      </c>
      <c r="B1223" s="12">
        <v>45.69</v>
      </c>
      <c r="C1223" s="12">
        <v>47.47</v>
      </c>
      <c r="D1223">
        <v>175758.04</v>
      </c>
      <c r="E1223">
        <v>157517.88</v>
      </c>
      <c r="F1223">
        <v>243660.57</v>
      </c>
      <c r="G1223">
        <v>218404.58</v>
      </c>
      <c r="H1223">
        <f>(1/(1-91/360*VLOOKUP($A1223,Tbills!$B$4:$C$974,2,1)/100))^((1)/91)-1</f>
        <v>4.1674654807088984E-6</v>
      </c>
      <c r="I1223" s="2">
        <f t="shared" si="170"/>
        <v>112909.59854367872</v>
      </c>
      <c r="L1223">
        <f t="shared" si="164"/>
        <v>40418595017.406334</v>
      </c>
      <c r="O1223">
        <f t="shared" si="165"/>
        <v>56084488.749827214</v>
      </c>
      <c r="R1223">
        <f t="shared" si="166"/>
        <v>7.2743933155390446</v>
      </c>
      <c r="U1223" s="2">
        <f t="shared" si="167"/>
        <v>431.81756423911156</v>
      </c>
      <c r="X1223">
        <f t="shared" si="168"/>
        <v>10.084628604058011</v>
      </c>
      <c r="AB1223">
        <f t="shared" si="169"/>
        <v>96568.894845256058</v>
      </c>
      <c r="AE1223">
        <f>ROW()</f>
        <v>1223</v>
      </c>
      <c r="AF1223">
        <f t="shared" ref="AF1223:AF1286" si="172">B1223/C1223</f>
        <v>0.96250263324204755</v>
      </c>
      <c r="AG1223">
        <f>AG1222*(1-(AG$1+AG$5))^($A1223-$A1222)*(1+2*(E1223/E1222-1))</f>
        <v>7302852520.8407564</v>
      </c>
      <c r="AK1223">
        <f t="shared" si="171"/>
        <v>1.9627180666603461</v>
      </c>
      <c r="AO1223">
        <f>AO1222*(1-AO$1+H1222)^($A1223-$A1222)*(2-E1223/E1222)</f>
        <v>1.9484997318834527</v>
      </c>
    </row>
    <row r="1224" spans="1:41" x14ac:dyDescent="0.25">
      <c r="A1224" s="1">
        <v>39840</v>
      </c>
      <c r="B1224" s="12">
        <v>42.25</v>
      </c>
      <c r="C1224" s="12">
        <v>45.18</v>
      </c>
      <c r="D1224">
        <v>167060.82999999999</v>
      </c>
      <c r="E1224">
        <v>149722.60999999999</v>
      </c>
      <c r="F1224">
        <v>235022.03</v>
      </c>
      <c r="G1224">
        <v>210660.53</v>
      </c>
      <c r="H1224">
        <f>(1/(1-91/360*VLOOKUP($A1224,Tbills!$B$4:$C$974,2,1)/100))^((1)/91)-1</f>
        <v>4.1674654807088984E-6</v>
      </c>
      <c r="I1224" s="2">
        <f t="shared" si="170"/>
        <v>107319.76361438865</v>
      </c>
      <c r="L1224">
        <f t="shared" ref="L1224:L1287" si="173">L1223*(1-L$1+H1224)^($A1224-$A1223)*(1+2*(E1224/E1223-1))</f>
        <v>36416616720.842583</v>
      </c>
      <c r="O1224">
        <f t="shared" ref="O1224:O1287" si="174">O1223*(1-(O$1+O$5))^($A1224-$A1223)*(1+1.5*(E1224/E1223-1))</f>
        <v>51919461.872764923</v>
      </c>
      <c r="R1224">
        <f t="shared" ref="R1224:R1287" si="175">R1223*(1-IF($A1224&lt;=R1219,R$1,R$1+IF(AND(WEEKDAY($A1224)&lt;&gt;1,WEEKDAY($A1224)&lt;&gt;7),S$1,0)))^($A1224-$A1223)*(1-0.5*(E1224/E1223-1))</f>
        <v>7.4540545052338256</v>
      </c>
      <c r="U1224" s="2">
        <f t="shared" ref="U1224:U1287" si="176">U1223*$F1224/$F1223*(1-U$1)^($A1224-$A1223)</f>
        <v>416.49810608001059</v>
      </c>
      <c r="X1224">
        <f t="shared" ref="X1224:X1287" si="177">X1223*(1-X$1+H1224)^($A1224-$A1223)*(2-G1224/G1223)</f>
        <v>10.441860218365415</v>
      </c>
      <c r="AB1224">
        <f t="shared" ref="AB1224:AB1287" si="178">AB1223*$E1224/$E1223*(1-(AB$1+AB$5+IF(AND(WEEKDAY(A1224)&lt;&gt;1,WEEKDAY(A1224)&lt;&gt;7),IF(A1224&lt;AC$2,AC$1,AC$3),0)))^($A1224-$A1223)</f>
        <v>91786.677698719097</v>
      </c>
      <c r="AE1224">
        <f>ROW()</f>
        <v>1224</v>
      </c>
      <c r="AF1224">
        <f t="shared" si="172"/>
        <v>0.93514829570606461</v>
      </c>
      <c r="AG1224">
        <f>AG1223*(1-(AG$1+AG$5))^($A1224-$A1223)*(1+2*(E1224/E1223-1))</f>
        <v>6579821318.8665876</v>
      </c>
      <c r="AK1224">
        <f t="shared" si="171"/>
        <v>2.0597534335863639</v>
      </c>
      <c r="AO1224">
        <f>AO1223*(1-AO$1+H1223)^($A1224-$A1223)*(2-E1224/E1223)</f>
        <v>2.0448602856407034</v>
      </c>
    </row>
    <row r="1225" spans="1:41" x14ac:dyDescent="0.25">
      <c r="A1225" s="1">
        <v>39841</v>
      </c>
      <c r="B1225" s="12">
        <v>39.659999999999997</v>
      </c>
      <c r="C1225" s="12">
        <v>42.2</v>
      </c>
      <c r="D1225">
        <v>156504.6</v>
      </c>
      <c r="E1225">
        <v>140261.32999999999</v>
      </c>
      <c r="F1225">
        <v>229536</v>
      </c>
      <c r="G1225">
        <v>205742.28</v>
      </c>
      <c r="H1225">
        <f>(1/(1-91/360*VLOOKUP($A1225,Tbills!$B$4:$C$974,2,1)/100))^((1)/91)-1</f>
        <v>4.1674654807088984E-6</v>
      </c>
      <c r="I1225" s="2">
        <f t="shared" ref="I1225:I1288" si="179">I1224*$D1225/$D1224*(1-I$1)^($A1225-$A1224)</f>
        <v>100535.9971536642</v>
      </c>
      <c r="L1225">
        <f t="shared" si="173"/>
        <v>31812829149.441566</v>
      </c>
      <c r="O1225">
        <f t="shared" si="174"/>
        <v>46996531.55626414</v>
      </c>
      <c r="R1225">
        <f t="shared" si="175"/>
        <v>7.6892254203218053</v>
      </c>
      <c r="U1225" s="2">
        <f t="shared" si="176"/>
        <v>406.76603030262027</v>
      </c>
      <c r="X1225">
        <f t="shared" si="177"/>
        <v>10.685293586695984</v>
      </c>
      <c r="AB1225">
        <f t="shared" si="178"/>
        <v>85983.490627415536</v>
      </c>
      <c r="AE1225">
        <f>ROW()</f>
        <v>1225</v>
      </c>
      <c r="AF1225">
        <f t="shared" si="172"/>
        <v>0.93981042654028424</v>
      </c>
      <c r="AG1225">
        <f>AG1224*(1-(AG$1+AG$5))^($A1225-$A1224)*(1+2*(E1225/E1224-1))</f>
        <v>5748042697.6093197</v>
      </c>
      <c r="AK1225">
        <f t="shared" ref="AK1225:AK1288" si="180">AK1224*(1-IF($A1225&lt;=AK1220,AK$1,AK$1+IF(AND(WEEKDAY($A1225)&lt;&gt;1,WEEKDAY($A1225)&lt;&gt;7),AL$1,0)))^($A1225-$A1224)*(2-$E1225/$E1224)</f>
        <v>2.1898114980506498</v>
      </c>
      <c r="AO1225">
        <f>AO1224*(1-AO$1+H1224)^($A1225-$A1224)*(2-E1225/E1224)</f>
        <v>2.1740078666436933</v>
      </c>
    </row>
    <row r="1226" spans="1:41" x14ac:dyDescent="0.25">
      <c r="A1226" s="1">
        <v>39842</v>
      </c>
      <c r="B1226" s="12">
        <v>42.63</v>
      </c>
      <c r="C1226" s="12">
        <v>43.53</v>
      </c>
      <c r="D1226">
        <v>159398.85</v>
      </c>
      <c r="E1226">
        <v>142854.60999999999</v>
      </c>
      <c r="F1226">
        <v>225732.63</v>
      </c>
      <c r="G1226">
        <v>202332.31</v>
      </c>
      <c r="H1226">
        <f>(1/(1-91/360*VLOOKUP($A1226,Tbills!$B$4:$C$974,2,1)/100))^((1)/91)-1</f>
        <v>4.1674654807088984E-6</v>
      </c>
      <c r="I1226" s="2">
        <f t="shared" si="179"/>
        <v>102392.71929043908</v>
      </c>
      <c r="J1226">
        <f>VLOOKUP(A1226,'VXX-IV'!A$1:C$4500,3,0)</f>
        <v>102400</v>
      </c>
      <c r="L1226">
        <f t="shared" si="173"/>
        <v>32987844813.378876</v>
      </c>
      <c r="O1226">
        <f t="shared" si="174"/>
        <v>48298276.327942096</v>
      </c>
      <c r="R1226">
        <f t="shared" si="175"/>
        <v>7.6177983156640616</v>
      </c>
      <c r="U1226" s="2">
        <f t="shared" si="176"/>
        <v>400.01623670064896</v>
      </c>
      <c r="V1226">
        <f>VLOOKUP(A1226,'VXZ-IV'!A$1:C$4500,3,0)</f>
        <v>400</v>
      </c>
      <c r="X1226">
        <f t="shared" si="177"/>
        <v>10.862035019188928</v>
      </c>
      <c r="AB1226">
        <f t="shared" si="178"/>
        <v>87570.178951099064</v>
      </c>
      <c r="AE1226">
        <f>ROW()</f>
        <v>1226</v>
      </c>
      <c r="AF1226">
        <f t="shared" si="172"/>
        <v>0.97932460372157137</v>
      </c>
      <c r="AG1226">
        <f>AG1225*(1-(AG$1+AG$5))^($A1226-$A1225)*(1+2*(E1226/E1225-1))</f>
        <v>5960391995.2239256</v>
      </c>
      <c r="AK1226">
        <f t="shared" si="180"/>
        <v>2.1492241508887324</v>
      </c>
      <c r="AO1226">
        <f>AO1225*(1-AO$1+H1225)^($A1226-$A1225)*(2-E1226/E1225)</f>
        <v>2.1337427877618182</v>
      </c>
    </row>
    <row r="1227" spans="1:41" x14ac:dyDescent="0.25">
      <c r="A1227" s="1">
        <v>39843</v>
      </c>
      <c r="B1227" s="12">
        <v>44.84</v>
      </c>
      <c r="C1227" s="12">
        <v>44.6</v>
      </c>
      <c r="D1227">
        <v>165014.99</v>
      </c>
      <c r="E1227">
        <v>147887.25</v>
      </c>
      <c r="F1227">
        <v>233246.36</v>
      </c>
      <c r="G1227">
        <v>209066.29</v>
      </c>
      <c r="H1227">
        <f>(1/(1-91/360*VLOOKUP($A1227,Tbills!$B$4:$C$974,2,1)/100))^((1)/91)-1</f>
        <v>4.1674654807088984E-6</v>
      </c>
      <c r="I1227" s="2">
        <f t="shared" si="179"/>
        <v>105997.76320214321</v>
      </c>
      <c r="J1227">
        <f>VLOOKUP(A1227,'VXX-IV'!A$1:C$4500,3,0)</f>
        <v>106005.3</v>
      </c>
      <c r="K1227" s="10">
        <f t="shared" ref="K1227:K1290" si="181">I1227/J1227-1</f>
        <v>-7.1098311657968871E-5</v>
      </c>
      <c r="L1227">
        <f t="shared" si="173"/>
        <v>35310660146.256203</v>
      </c>
      <c r="O1227">
        <f t="shared" si="174"/>
        <v>50848820.278615199</v>
      </c>
      <c r="R1227">
        <f t="shared" si="175"/>
        <v>7.4832759084078013</v>
      </c>
      <c r="U1227" s="2">
        <f t="shared" si="176"/>
        <v>413.32108746609492</v>
      </c>
      <c r="V1227">
        <f>VLOOKUP(A1227,'VXZ-IV'!A$1:C$4500,3,0)</f>
        <v>413.32</v>
      </c>
      <c r="W1227" s="10">
        <f t="shared" ref="W1227:W1290" si="182">U1227/V1227-1</f>
        <v>2.6310512313276746E-6</v>
      </c>
      <c r="X1227">
        <f t="shared" si="177"/>
        <v>10.500182513560816</v>
      </c>
      <c r="AB1227">
        <f t="shared" si="178"/>
        <v>90652.037249892455</v>
      </c>
      <c r="AE1227">
        <f>ROW()</f>
        <v>1227</v>
      </c>
      <c r="AF1227">
        <f t="shared" si="172"/>
        <v>1.0053811659192826</v>
      </c>
      <c r="AG1227">
        <f>AG1226*(1-(AG$1+AG$5))^($A1227-$A1226)*(1+2*(E1227/E1226-1))</f>
        <v>6380135532.4077215</v>
      </c>
      <c r="AK1227">
        <f t="shared" si="180"/>
        <v>2.0734123340548667</v>
      </c>
      <c r="AO1227">
        <f>AO1226*(1-AO$1+H1226)^($A1227-$A1226)*(2-E1227/E1226)</f>
        <v>2.0585053799091244</v>
      </c>
    </row>
    <row r="1228" spans="1:41" x14ac:dyDescent="0.25">
      <c r="A1228" s="1">
        <v>39846</v>
      </c>
      <c r="B1228" s="12">
        <v>45.52</v>
      </c>
      <c r="C1228" s="12">
        <v>43.91</v>
      </c>
      <c r="D1228">
        <v>165992.48000000001</v>
      </c>
      <c r="E1228">
        <v>148761.43</v>
      </c>
      <c r="F1228">
        <v>236392.69</v>
      </c>
      <c r="G1228">
        <v>211883.83</v>
      </c>
      <c r="H1228">
        <f>(1/(1-91/360*VLOOKUP($A1228,Tbills!$B$4:$C$974,2,1)/100))^((1)/91)-1</f>
        <v>7.5025886843160805E-6</v>
      </c>
      <c r="I1228" s="2">
        <f t="shared" si="179"/>
        <v>106617.85663095057</v>
      </c>
      <c r="J1228">
        <f>VLOOKUP(A1228,'VXX-IV'!A$1:C$4500,3,0)</f>
        <v>106625.43</v>
      </c>
      <c r="K1228" s="10">
        <f t="shared" si="181"/>
        <v>-7.1027793739464329E-5</v>
      </c>
      <c r="L1228">
        <f t="shared" si="173"/>
        <v>35724070581.402016</v>
      </c>
      <c r="O1228">
        <f t="shared" si="174"/>
        <v>51294494.854966193</v>
      </c>
      <c r="R1228">
        <f t="shared" si="175"/>
        <v>7.4601468092611514</v>
      </c>
      <c r="U1228" s="2">
        <f t="shared" si="176"/>
        <v>418.86585757293392</v>
      </c>
      <c r="V1228">
        <f>VLOOKUP(A1228,'VXZ-IV'!A$1:C$4500,3,0)</f>
        <v>418.84</v>
      </c>
      <c r="W1228" s="10">
        <f t="shared" si="182"/>
        <v>6.1736159234992982E-5</v>
      </c>
      <c r="X1228">
        <f t="shared" si="177"/>
        <v>10.357757674261753</v>
      </c>
      <c r="AB1228">
        <f t="shared" si="178"/>
        <v>91178.355287080441</v>
      </c>
      <c r="AE1228">
        <f>ROW()</f>
        <v>1228</v>
      </c>
      <c r="AF1228">
        <f t="shared" si="172"/>
        <v>1.0366659075381464</v>
      </c>
      <c r="AG1228">
        <f>AG1227*(1-(AG$1+AG$5))^($A1228-$A1227)*(1+2*(E1228/E1227-1))</f>
        <v>6454910479.0174704</v>
      </c>
      <c r="AK1228">
        <f t="shared" si="180"/>
        <v>2.0608681511161202</v>
      </c>
      <c r="AO1228">
        <f>AO1227*(1-AO$1+H1227)^($A1228-$A1227)*(2-E1228/E1227)</f>
        <v>2.0461358289711127</v>
      </c>
    </row>
    <row r="1229" spans="1:41" x14ac:dyDescent="0.25">
      <c r="A1229" s="1">
        <v>39847</v>
      </c>
      <c r="B1229" s="12">
        <v>43.06</v>
      </c>
      <c r="C1229" s="12">
        <v>42.24</v>
      </c>
      <c r="D1229">
        <v>159198.42000000001</v>
      </c>
      <c r="E1229">
        <v>142671.51999999999</v>
      </c>
      <c r="F1229">
        <v>234453.03</v>
      </c>
      <c r="G1229">
        <v>210143.68</v>
      </c>
      <c r="H1229">
        <f>(1/(1-91/360*VLOOKUP($A1229,Tbills!$B$4:$C$974,2,1)/100))^((1)/91)-1</f>
        <v>7.5025886843160805E-6</v>
      </c>
      <c r="I1229" s="2">
        <f t="shared" si="179"/>
        <v>102251.50228267667</v>
      </c>
      <c r="J1229">
        <f>VLOOKUP(A1229,'VXX-IV'!A$1:C$4500,3,0)</f>
        <v>102258.77</v>
      </c>
      <c r="K1229" s="10">
        <f t="shared" si="181"/>
        <v>-7.1071824190083177E-5</v>
      </c>
      <c r="L1229">
        <f t="shared" si="173"/>
        <v>32797930981.781937</v>
      </c>
      <c r="O1229">
        <f t="shared" si="174"/>
        <v>48143075.580291994</v>
      </c>
      <c r="R1229">
        <f t="shared" si="175"/>
        <v>7.6125022700563401</v>
      </c>
      <c r="U1229" s="2">
        <f t="shared" si="176"/>
        <v>415.41883084128409</v>
      </c>
      <c r="V1229">
        <f>VLOOKUP(A1229,'VXZ-IV'!A$1:C$4500,3,0)</f>
        <v>415.4</v>
      </c>
      <c r="W1229" s="10">
        <f t="shared" si="182"/>
        <v>4.5331827838612782E-5</v>
      </c>
      <c r="X1229">
        <f t="shared" si="177"/>
        <v>10.442515507954894</v>
      </c>
      <c r="AB1229">
        <f t="shared" si="178"/>
        <v>87442.699335699799</v>
      </c>
      <c r="AE1229">
        <f>ROW()</f>
        <v>1229</v>
      </c>
      <c r="AF1229">
        <f t="shared" si="172"/>
        <v>1.0194128787878789</v>
      </c>
      <c r="AG1229">
        <f>AG1228*(1-(AG$1+AG$5))^($A1229-$A1228)*(1+2*(E1229/E1228-1))</f>
        <v>5926215929.5871706</v>
      </c>
      <c r="AK1229">
        <f t="shared" si="180"/>
        <v>2.145134873056088</v>
      </c>
      <c r="AO1229">
        <f>AO1228*(1-AO$1+H1228)^($A1229-$A1228)*(2-E1229/E1228)</f>
        <v>2.1298365652707263</v>
      </c>
    </row>
    <row r="1230" spans="1:41" x14ac:dyDescent="0.25">
      <c r="A1230" s="1">
        <v>39848</v>
      </c>
      <c r="B1230" s="12">
        <v>43.85</v>
      </c>
      <c r="C1230" s="12">
        <v>42.13</v>
      </c>
      <c r="D1230">
        <v>160576.4</v>
      </c>
      <c r="E1230">
        <v>143905.38</v>
      </c>
      <c r="F1230">
        <v>231683.99</v>
      </c>
      <c r="G1230">
        <v>207660.17</v>
      </c>
      <c r="H1230">
        <f>(1/(1-91/360*VLOOKUP($A1230,Tbills!$B$4:$C$974,2,1)/100))^((1)/91)-1</f>
        <v>7.5025886843160805E-6</v>
      </c>
      <c r="I1230" s="2">
        <f t="shared" si="179"/>
        <v>103134.04977952607</v>
      </c>
      <c r="J1230">
        <f>VLOOKUP(A1230,'VXX-IV'!A$1:C$4500,3,0)</f>
        <v>103141.38</v>
      </c>
      <c r="K1230" s="10">
        <f t="shared" si="181"/>
        <v>-7.1069637365028804E-5</v>
      </c>
      <c r="L1230">
        <f t="shared" si="173"/>
        <v>33363962901.986282</v>
      </c>
      <c r="O1230">
        <f t="shared" si="174"/>
        <v>48765962.728758514</v>
      </c>
      <c r="R1230">
        <f t="shared" si="175"/>
        <v>7.5792421925084783</v>
      </c>
      <c r="U1230" s="2">
        <f t="shared" si="176"/>
        <v>410.50245941712546</v>
      </c>
      <c r="V1230">
        <f>VLOOKUP(A1230,'VXZ-IV'!A$1:C$4500,3,0)</f>
        <v>410.48</v>
      </c>
      <c r="W1230" s="10">
        <f t="shared" si="182"/>
        <v>5.4715009563111039E-5</v>
      </c>
      <c r="X1230">
        <f t="shared" si="177"/>
        <v>10.565615223123116</v>
      </c>
      <c r="AB1230">
        <f t="shared" si="178"/>
        <v>88195.851231392342</v>
      </c>
      <c r="AE1230">
        <f>ROW()</f>
        <v>1230</v>
      </c>
      <c r="AF1230">
        <f t="shared" si="172"/>
        <v>1.0408260147163542</v>
      </c>
      <c r="AG1230">
        <f>AG1229*(1-(AG$1+AG$5))^($A1230-$A1229)*(1+2*(E1230/E1229-1))</f>
        <v>6028515649.1792231</v>
      </c>
      <c r="AK1230">
        <f t="shared" si="180"/>
        <v>2.1264841486057495</v>
      </c>
      <c r="AO1230">
        <f>AO1229*(1-AO$1+H1229)^($A1230-$A1229)*(2-E1230/E1229)</f>
        <v>2.1113549384436041</v>
      </c>
    </row>
    <row r="1231" spans="1:41" x14ac:dyDescent="0.25">
      <c r="A1231" s="1">
        <v>39849</v>
      </c>
      <c r="B1231" s="12">
        <v>43.73</v>
      </c>
      <c r="C1231" s="12">
        <v>42.6</v>
      </c>
      <c r="D1231">
        <v>158455.54</v>
      </c>
      <c r="E1231">
        <v>142003.63</v>
      </c>
      <c r="F1231">
        <v>229920.11</v>
      </c>
      <c r="G1231">
        <v>206077.63</v>
      </c>
      <c r="H1231">
        <f>(1/(1-91/360*VLOOKUP($A1231,Tbills!$B$4:$C$974,2,1)/100))^((1)/91)-1</f>
        <v>7.5025886843160805E-6</v>
      </c>
      <c r="I1231" s="2">
        <f t="shared" si="179"/>
        <v>101769.39494283179</v>
      </c>
      <c r="J1231">
        <f>VLOOKUP(A1231,'VXX-IV'!A$1:C$4500,3,0)</f>
        <v>101776.63</v>
      </c>
      <c r="K1231" s="10">
        <f t="shared" si="181"/>
        <v>-7.1087607913744577E-5</v>
      </c>
      <c r="L1231">
        <f t="shared" si="173"/>
        <v>32480909957.383259</v>
      </c>
      <c r="O1231">
        <f t="shared" si="174"/>
        <v>47797668.124833561</v>
      </c>
      <c r="R1231">
        <f t="shared" si="175"/>
        <v>7.6289782120721039</v>
      </c>
      <c r="U1231" s="2">
        <f t="shared" si="176"/>
        <v>407.36724724203168</v>
      </c>
      <c r="V1231">
        <f>VLOOKUP(A1231,'VXZ-IV'!A$1:C$4500,3,0)</f>
        <v>407.36</v>
      </c>
      <c r="W1231" s="10">
        <f t="shared" si="182"/>
        <v>1.7790755183710871E-5</v>
      </c>
      <c r="X1231">
        <f t="shared" si="177"/>
        <v>10.645819947856586</v>
      </c>
      <c r="AB1231">
        <f t="shared" si="178"/>
        <v>87027.283980417589</v>
      </c>
      <c r="AE1231">
        <f>ROW()</f>
        <v>1231</v>
      </c>
      <c r="AF1231">
        <f t="shared" si="172"/>
        <v>1.0265258215962441</v>
      </c>
      <c r="AG1231">
        <f>AG1230*(1-(AG$1+AG$5))^($A1231-$A1230)*(1+2*(E1231/E1230-1))</f>
        <v>5868980812.1249628</v>
      </c>
      <c r="AK1231">
        <f t="shared" si="180"/>
        <v>2.1544858830758464</v>
      </c>
      <c r="AO1231">
        <f>AO1230*(1-AO$1+H1230)^($A1231-$A1230)*(2-E1231/E1230)</f>
        <v>2.1391940135040857</v>
      </c>
    </row>
    <row r="1232" spans="1:41" x14ac:dyDescent="0.25">
      <c r="A1232" s="1">
        <v>39850</v>
      </c>
      <c r="B1232" s="12">
        <v>43.37</v>
      </c>
      <c r="C1232" s="12">
        <v>43.38</v>
      </c>
      <c r="D1232">
        <v>156578.37</v>
      </c>
      <c r="E1232">
        <v>140320.29</v>
      </c>
      <c r="F1232">
        <v>227945.38</v>
      </c>
      <c r="G1232">
        <v>204306.13</v>
      </c>
      <c r="H1232">
        <f>(1/(1-91/360*VLOOKUP($A1232,Tbills!$B$4:$C$974,2,1)/100))^((1)/91)-1</f>
        <v>7.5025886843160805E-6</v>
      </c>
      <c r="I1232" s="2">
        <f t="shared" si="179"/>
        <v>100561.31471806135</v>
      </c>
      <c r="J1232">
        <f>VLOOKUP(A1232,'VXX-IV'!A$1:C$4500,3,0)</f>
        <v>100568.46</v>
      </c>
      <c r="K1232" s="10">
        <f t="shared" si="181"/>
        <v>-7.1048934612960579E-5</v>
      </c>
      <c r="L1232">
        <f t="shared" si="173"/>
        <v>31709643701.025379</v>
      </c>
      <c r="O1232">
        <f t="shared" si="174"/>
        <v>46946181.085887119</v>
      </c>
      <c r="R1232">
        <f t="shared" si="175"/>
        <v>7.6738490284170648</v>
      </c>
      <c r="U1232" s="2">
        <f t="shared" si="176"/>
        <v>403.85861756939448</v>
      </c>
      <c r="V1232">
        <f>VLOOKUP(A1232,'VXZ-IV'!A$1:C$4500,3,0)</f>
        <v>403.84</v>
      </c>
      <c r="W1232" s="10">
        <f t="shared" si="182"/>
        <v>4.6101350521299267E-5</v>
      </c>
      <c r="X1232">
        <f t="shared" si="177"/>
        <v>10.737017768341733</v>
      </c>
      <c r="AB1232">
        <f t="shared" si="178"/>
        <v>85992.646560888606</v>
      </c>
      <c r="AE1232">
        <f>ROW()</f>
        <v>1232</v>
      </c>
      <c r="AF1232">
        <f t="shared" si="172"/>
        <v>0.99976947902259095</v>
      </c>
      <c r="AG1232">
        <f>AG1231*(1-(AG$1+AG$5))^($A1232-$A1231)*(1+2*(E1232/E1231-1))</f>
        <v>5729643532.7394619</v>
      </c>
      <c r="AK1232">
        <f t="shared" si="180"/>
        <v>2.1799240628289298</v>
      </c>
      <c r="AO1232">
        <f>AO1231*(1-AO$1+H1231)^($A1232-$A1231)*(2-E1232/E1231)</f>
        <v>2.1644886367117158</v>
      </c>
    </row>
    <row r="1233" spans="1:41" x14ac:dyDescent="0.25">
      <c r="A1233" s="1">
        <v>39853</v>
      </c>
      <c r="B1233" s="12">
        <v>43.64</v>
      </c>
      <c r="C1233" s="12">
        <v>43.43</v>
      </c>
      <c r="D1233">
        <v>157508.99</v>
      </c>
      <c r="E1233">
        <v>141151.12</v>
      </c>
      <c r="F1233">
        <v>229044.51</v>
      </c>
      <c r="G1233">
        <v>205286.68</v>
      </c>
      <c r="H1233">
        <f>(1/(1-91/360*VLOOKUP($A1233,Tbills!$B$4:$C$974,2,1)/100))^((1)/91)-1</f>
        <v>9.448549896262648E-6</v>
      </c>
      <c r="I1233" s="2">
        <f t="shared" si="179"/>
        <v>101151.59894760091</v>
      </c>
      <c r="J1233">
        <f>VLOOKUP(A1233,'VXX-IV'!A$1:C$4500,3,0)</f>
        <v>101158.78</v>
      </c>
      <c r="K1233" s="10">
        <f t="shared" si="181"/>
        <v>-7.0987930054999815E-5</v>
      </c>
      <c r="L1233">
        <f t="shared" si="173"/>
        <v>32081704716.528469</v>
      </c>
      <c r="O1233">
        <f t="shared" si="174"/>
        <v>47358342.306287065</v>
      </c>
      <c r="R1233">
        <f t="shared" si="175"/>
        <v>7.6500932021848653</v>
      </c>
      <c r="U1233" s="2">
        <f t="shared" si="176"/>
        <v>405.77629948066584</v>
      </c>
      <c r="V1233">
        <f>VLOOKUP(A1233,'VXZ-IV'!A$1:C$4500,3,0)</f>
        <v>405.76</v>
      </c>
      <c r="W1233" s="10">
        <f t="shared" si="182"/>
        <v>4.0170250063642499E-5</v>
      </c>
      <c r="X1233">
        <f t="shared" si="177"/>
        <v>10.684603620717851</v>
      </c>
      <c r="AB1233">
        <f t="shared" si="178"/>
        <v>86492.75772718864</v>
      </c>
      <c r="AE1233">
        <f>ROW()</f>
        <v>1233</v>
      </c>
      <c r="AF1233">
        <f t="shared" si="172"/>
        <v>1.004835367257656</v>
      </c>
      <c r="AG1233">
        <f>AG1232*(1-(AG$1+AG$5))^($A1233-$A1232)*(1+2*(E1233/E1232-1))</f>
        <v>5796907362.7563896</v>
      </c>
      <c r="AK1233">
        <f t="shared" si="180"/>
        <v>2.1667140579042958</v>
      </c>
      <c r="AO1233">
        <f>AO1232*(1-AO$1+H1232)^($A1233-$A1232)*(2-E1233/E1232)</f>
        <v>2.1514824864915139</v>
      </c>
    </row>
    <row r="1234" spans="1:41" x14ac:dyDescent="0.25">
      <c r="A1234" s="1">
        <v>39854</v>
      </c>
      <c r="B1234" s="12">
        <v>46.67</v>
      </c>
      <c r="C1234" s="12">
        <v>46.06</v>
      </c>
      <c r="D1234">
        <v>167431.82999999999</v>
      </c>
      <c r="E1234">
        <v>150042.1</v>
      </c>
      <c r="F1234">
        <v>233900.23</v>
      </c>
      <c r="G1234">
        <v>209636.79</v>
      </c>
      <c r="H1234">
        <f>(1/(1-91/360*VLOOKUP($A1234,Tbills!$B$4:$C$974,2,1)/100))^((1)/91)-1</f>
        <v>9.448549896262648E-6</v>
      </c>
      <c r="I1234" s="2">
        <f t="shared" si="179"/>
        <v>107521.38248926782</v>
      </c>
      <c r="J1234">
        <f>VLOOKUP(A1234,'VXX-IV'!A$1:C$4500,3,0)</f>
        <v>107529.02</v>
      </c>
      <c r="K1234" s="10">
        <f t="shared" si="181"/>
        <v>-7.102743735765138E-5</v>
      </c>
      <c r="L1234">
        <f t="shared" si="173"/>
        <v>36122007556.423111</v>
      </c>
      <c r="O1234">
        <f t="shared" si="174"/>
        <v>51831183.633602917</v>
      </c>
      <c r="R1234">
        <f t="shared" si="175"/>
        <v>7.4088220793733885</v>
      </c>
      <c r="U1234" s="2">
        <f t="shared" si="176"/>
        <v>414.36861116958306</v>
      </c>
      <c r="V1234">
        <f>VLOOKUP(A1234,'VXZ-IV'!A$1:C$4500,3,0)</f>
        <v>414.36</v>
      </c>
      <c r="W1234" s="10">
        <f t="shared" si="182"/>
        <v>2.0781855350593403E-5</v>
      </c>
      <c r="X1234">
        <f t="shared" si="177"/>
        <v>10.457904437822528</v>
      </c>
      <c r="AB1234">
        <f t="shared" si="178"/>
        <v>91937.651938641095</v>
      </c>
      <c r="AE1234">
        <f>ROW()</f>
        <v>1234</v>
      </c>
      <c r="AF1234">
        <f t="shared" si="172"/>
        <v>1.0132435953104646</v>
      </c>
      <c r="AG1234">
        <f>AG1233*(1-(AG$1+AG$5))^($A1234-$A1233)*(1+2*(E1234/E1233-1))</f>
        <v>6526971195.1567907</v>
      </c>
      <c r="AK1234">
        <f t="shared" si="180"/>
        <v>2.030140161459161</v>
      </c>
      <c r="AO1234">
        <f>AO1233*(1-AO$1+H1233)^($A1234-$A1233)*(2-E1234/E1233)</f>
        <v>2.0159070566051627</v>
      </c>
    </row>
    <row r="1235" spans="1:41" x14ac:dyDescent="0.25">
      <c r="A1235" s="1">
        <v>39855</v>
      </c>
      <c r="B1235" s="12">
        <v>44.53</v>
      </c>
      <c r="C1235" s="12">
        <v>45.07</v>
      </c>
      <c r="D1235">
        <v>164493.88</v>
      </c>
      <c r="E1235">
        <v>147407.87</v>
      </c>
      <c r="F1235">
        <v>232828.34</v>
      </c>
      <c r="G1235">
        <v>208674.11</v>
      </c>
      <c r="H1235">
        <f>(1/(1-91/360*VLOOKUP($A1235,Tbills!$B$4:$C$974,2,1)/100))^((1)/91)-1</f>
        <v>9.448549896262648E-6</v>
      </c>
      <c r="I1235" s="2">
        <f t="shared" si="179"/>
        <v>105632.11383458824</v>
      </c>
      <c r="J1235">
        <f>VLOOKUP(A1235,'VXX-IV'!A$1:C$4500,3,0)</f>
        <v>105639.61</v>
      </c>
      <c r="K1235" s="10">
        <f t="shared" si="181"/>
        <v>-7.0959798240122218E-5</v>
      </c>
      <c r="L1235">
        <f t="shared" si="173"/>
        <v>34852401603.740845</v>
      </c>
      <c r="O1235">
        <f t="shared" si="174"/>
        <v>50464513.504122593</v>
      </c>
      <c r="R1235">
        <f t="shared" si="175"/>
        <v>7.4735211042638889</v>
      </c>
      <c r="U1235" s="2">
        <f t="shared" si="176"/>
        <v>412.45963477588333</v>
      </c>
      <c r="V1235">
        <f>VLOOKUP(A1235,'VXZ-IV'!A$1:C$4500,3,0)</f>
        <v>412.44</v>
      </c>
      <c r="W1235" s="10">
        <f t="shared" si="182"/>
        <v>4.7606381251341645E-5</v>
      </c>
      <c r="X1235">
        <f t="shared" si="177"/>
        <v>10.505639215187372</v>
      </c>
      <c r="AB1235">
        <f t="shared" si="178"/>
        <v>90320.389694215992</v>
      </c>
      <c r="AE1235">
        <f>ROW()</f>
        <v>1235</v>
      </c>
      <c r="AF1235">
        <f t="shared" si="172"/>
        <v>0.9880186376747282</v>
      </c>
      <c r="AG1235">
        <f>AG1234*(1-(AG$1+AG$5))^($A1235-$A1234)*(1+2*(E1235/E1234-1))</f>
        <v>6297576047.9064617</v>
      </c>
      <c r="AK1235">
        <f t="shared" si="180"/>
        <v>2.0656863174217621</v>
      </c>
      <c r="AO1235">
        <f>AO1234*(1-AO$1+H1234)^($A1235-$A1234)*(2-E1235/E1234)</f>
        <v>2.0512430539087241</v>
      </c>
    </row>
    <row r="1236" spans="1:41" x14ac:dyDescent="0.25">
      <c r="A1236" s="1">
        <v>39856</v>
      </c>
      <c r="B1236" s="12">
        <v>41.25</v>
      </c>
      <c r="C1236" s="12">
        <v>42.66</v>
      </c>
      <c r="D1236">
        <v>161292.99</v>
      </c>
      <c r="E1236">
        <v>144538.06</v>
      </c>
      <c r="F1236">
        <v>230772.65</v>
      </c>
      <c r="G1236">
        <v>206829.71</v>
      </c>
      <c r="H1236">
        <f>(1/(1-91/360*VLOOKUP($A1236,Tbills!$B$4:$C$974,2,1)/100))^((1)/91)-1</f>
        <v>9.448549896262648E-6</v>
      </c>
      <c r="I1236" s="2">
        <f t="shared" si="179"/>
        <v>103574.09065989494</v>
      </c>
      <c r="J1236">
        <f>VLOOKUP(A1236,'VXX-IV'!A$1:C$4500,3,0)</f>
        <v>103581.44</v>
      </c>
      <c r="K1236" s="10">
        <f t="shared" si="181"/>
        <v>-7.0952287447134665E-5</v>
      </c>
      <c r="L1236">
        <f t="shared" si="173"/>
        <v>33494156006.864113</v>
      </c>
      <c r="O1236">
        <f t="shared" si="174"/>
        <v>48989160.069300853</v>
      </c>
      <c r="R1236">
        <f t="shared" si="175"/>
        <v>7.5459290913411783</v>
      </c>
      <c r="U1236" s="2">
        <f t="shared" si="176"/>
        <v>408.80797415171304</v>
      </c>
      <c r="V1236">
        <f>VLOOKUP(A1236,'VXZ-IV'!A$1:C$4500,3,0)</f>
        <v>408.8</v>
      </c>
      <c r="W1236" s="10">
        <f t="shared" si="182"/>
        <v>1.950624195945494E-5</v>
      </c>
      <c r="X1236">
        <f t="shared" si="177"/>
        <v>10.598203154286013</v>
      </c>
      <c r="AB1236">
        <f t="shared" si="178"/>
        <v>88558.899542689891</v>
      </c>
      <c r="AE1236">
        <f>ROW()</f>
        <v>1236</v>
      </c>
      <c r="AF1236">
        <f t="shared" si="172"/>
        <v>0.9669479606188468</v>
      </c>
      <c r="AG1236">
        <f>AG1235*(1-(AG$1+AG$5))^($A1236-$A1235)*(1+2*(E1236/E1235-1))</f>
        <v>6052163382.8457985</v>
      </c>
      <c r="AK1236">
        <f t="shared" si="180"/>
        <v>2.1058040467386907</v>
      </c>
      <c r="AO1236">
        <f>AO1235*(1-AO$1+H1235)^($A1236-$A1235)*(2-E1236/E1235)</f>
        <v>2.0911200913431442</v>
      </c>
    </row>
    <row r="1237" spans="1:41" x14ac:dyDescent="0.25">
      <c r="A1237" s="1">
        <v>39857</v>
      </c>
      <c r="B1237" s="12">
        <v>42.93</v>
      </c>
      <c r="C1237" s="12">
        <v>42.47</v>
      </c>
      <c r="D1237">
        <v>164317.60999999999</v>
      </c>
      <c r="E1237">
        <v>147247.12</v>
      </c>
      <c r="F1237">
        <v>232137.12</v>
      </c>
      <c r="G1237">
        <v>208050.66</v>
      </c>
      <c r="H1237">
        <f>(1/(1-91/360*VLOOKUP($A1237,Tbills!$B$4:$C$974,2,1)/100))^((1)/91)-1</f>
        <v>9.448549896262648E-6</v>
      </c>
      <c r="I1237" s="2">
        <f t="shared" si="179"/>
        <v>105513.77372429364</v>
      </c>
      <c r="J1237">
        <f>VLOOKUP(A1237,'VXX-IV'!A$1:C$4500,3,0)</f>
        <v>105521.27</v>
      </c>
      <c r="K1237" s="10">
        <f t="shared" si="181"/>
        <v>-7.1040423474499903E-5</v>
      </c>
      <c r="L1237">
        <f t="shared" si="173"/>
        <v>34748467582.640923</v>
      </c>
      <c r="O1237">
        <f t="shared" si="174"/>
        <v>50364759.958484463</v>
      </c>
      <c r="R1237">
        <f t="shared" si="175"/>
        <v>7.4748749363501981</v>
      </c>
      <c r="U1237" s="2">
        <f t="shared" si="176"/>
        <v>411.21507147690431</v>
      </c>
      <c r="V1237">
        <f>VLOOKUP(A1237,'VXZ-IV'!A$1:C$4500,3,0)</f>
        <v>411.2</v>
      </c>
      <c r="W1237" s="10">
        <f t="shared" si="182"/>
        <v>3.6652424378225135E-5</v>
      </c>
      <c r="X1237">
        <f t="shared" si="177"/>
        <v>10.535350079654824</v>
      </c>
      <c r="AB1237">
        <f t="shared" si="178"/>
        <v>90215.603187965797</v>
      </c>
      <c r="AE1237">
        <f>ROW()</f>
        <v>1237</v>
      </c>
      <c r="AF1237">
        <f t="shared" si="172"/>
        <v>1.0108311749470213</v>
      </c>
      <c r="AG1237">
        <f>AG1236*(1-(AG$1+AG$5))^($A1237-$A1236)*(1+2*(E1237/E1236-1))</f>
        <v>6278821772.7718248</v>
      </c>
      <c r="AK1237">
        <f t="shared" si="180"/>
        <v>2.0662389668367878</v>
      </c>
      <c r="AO1237">
        <f>AO1236*(1-AO$1+H1236)^($A1237-$A1236)*(2-E1237/E1236)</f>
        <v>2.0518699659332271</v>
      </c>
    </row>
    <row r="1238" spans="1:41" x14ac:dyDescent="0.25">
      <c r="A1238" s="1">
        <v>39861</v>
      </c>
      <c r="B1238" s="12">
        <v>48.66</v>
      </c>
      <c r="C1238" s="12">
        <v>46</v>
      </c>
      <c r="D1238">
        <v>171460.09</v>
      </c>
      <c r="E1238">
        <v>153642.01999999999</v>
      </c>
      <c r="F1238">
        <v>238120.75</v>
      </c>
      <c r="G1238">
        <v>213405.56</v>
      </c>
      <c r="H1238">
        <f>(1/(1-91/360*VLOOKUP($A1238,Tbills!$B$4:$C$974,2,1)/100))^((1)/91)-1</f>
        <v>9.0315288792108817E-6</v>
      </c>
      <c r="I1238" s="2">
        <f t="shared" si="179"/>
        <v>110089.45828973975</v>
      </c>
      <c r="J1238">
        <f>VLOOKUP(A1238,'VXX-IV'!A$1:C$4500,3,0)</f>
        <v>110097.27</v>
      </c>
      <c r="K1238" s="10">
        <f t="shared" si="181"/>
        <v>-7.0952806189072959E-5</v>
      </c>
      <c r="L1238">
        <f t="shared" si="173"/>
        <v>37761235068.575523</v>
      </c>
      <c r="O1238">
        <f t="shared" si="174"/>
        <v>53638519.693296604</v>
      </c>
      <c r="R1238">
        <f t="shared" si="175"/>
        <v>7.3112369225524843</v>
      </c>
      <c r="U1238" s="2">
        <f t="shared" si="176"/>
        <v>421.77352394259043</v>
      </c>
      <c r="V1238">
        <f>VLOOKUP(A1238,'VXZ-IV'!A$1:C$4500,3,0)</f>
        <v>421.76</v>
      </c>
      <c r="W1238" s="10">
        <f t="shared" si="182"/>
        <v>3.2065493623001373E-5</v>
      </c>
      <c r="X1238">
        <f t="shared" si="177"/>
        <v>10.263038890978851</v>
      </c>
      <c r="AB1238">
        <f t="shared" si="178"/>
        <v>94120.513640460471</v>
      </c>
      <c r="AE1238">
        <f>ROW()</f>
        <v>1238</v>
      </c>
      <c r="AF1238">
        <f t="shared" si="172"/>
        <v>1.0578260869565217</v>
      </c>
      <c r="AG1238">
        <f>AG1237*(1-(AG$1+AG$5))^($A1238-$A1237)*(1+2*(E1238/E1237-1))</f>
        <v>6823276796.308342</v>
      </c>
      <c r="AK1238">
        <f t="shared" si="180"/>
        <v>1.9761346043310075</v>
      </c>
      <c r="AO1238">
        <f>AO1237*(1-AO$1+H1237)^($A1238-$A1237)*(2-E1238/E1237)</f>
        <v>1.9625416536317948</v>
      </c>
    </row>
    <row r="1239" spans="1:41" x14ac:dyDescent="0.25">
      <c r="A1239" s="1">
        <v>39862</v>
      </c>
      <c r="B1239" s="12">
        <v>48.46</v>
      </c>
      <c r="C1239" s="12">
        <v>46.97</v>
      </c>
      <c r="D1239">
        <v>174575.56</v>
      </c>
      <c r="E1239">
        <v>156432.34</v>
      </c>
      <c r="F1239">
        <v>238637.64</v>
      </c>
      <c r="G1239">
        <v>213866.88</v>
      </c>
      <c r="H1239">
        <f>(1/(1-91/360*VLOOKUP($A1239,Tbills!$B$4:$C$974,2,1)/100))^((1)/91)-1</f>
        <v>9.0315288792108817E-6</v>
      </c>
      <c r="I1239" s="2">
        <f t="shared" si="179"/>
        <v>112087.07638665114</v>
      </c>
      <c r="J1239">
        <f>VLOOKUP(A1239,'VXX-IV'!A$1:C$4500,3,0)</f>
        <v>112095.03</v>
      </c>
      <c r="K1239" s="10">
        <f t="shared" si="181"/>
        <v>-7.095420152758436E-5</v>
      </c>
      <c r="L1239">
        <f t="shared" si="173"/>
        <v>39131396467.198357</v>
      </c>
      <c r="O1239">
        <f t="shared" si="174"/>
        <v>55097870.925172001</v>
      </c>
      <c r="R1239">
        <f t="shared" si="175"/>
        <v>7.2445190799624317</v>
      </c>
      <c r="U1239" s="2">
        <f t="shared" si="176"/>
        <v>422.67876334735513</v>
      </c>
      <c r="V1239">
        <f>VLOOKUP(A1239,'VXZ-IV'!A$1:C$4500,3,0)</f>
        <v>422.68</v>
      </c>
      <c r="W1239" s="10">
        <f t="shared" si="182"/>
        <v>-2.9257420386397115E-6</v>
      </c>
      <c r="X1239">
        <f t="shared" si="177"/>
        <v>10.240566941330643</v>
      </c>
      <c r="AB1239">
        <f t="shared" si="178"/>
        <v>95826.51188622872</v>
      </c>
      <c r="AE1239">
        <f>ROW()</f>
        <v>1239</v>
      </c>
      <c r="AF1239">
        <f t="shared" si="172"/>
        <v>1.0317223759846712</v>
      </c>
      <c r="AG1239">
        <f>AG1238*(1-(AG$1+AG$5))^($A1239-$A1238)*(1+2*(E1239/E1238-1))</f>
        <v>7070875991.7973967</v>
      </c>
      <c r="AK1239">
        <f t="shared" si="180"/>
        <v>1.9401553053684528</v>
      </c>
      <c r="AO1239">
        <f>AO1238*(1-AO$1+H1238)^($A1239-$A1238)*(2-E1239/E1238)</f>
        <v>1.9268457202270715</v>
      </c>
    </row>
    <row r="1240" spans="1:41" x14ac:dyDescent="0.25">
      <c r="A1240" s="1">
        <v>39863</v>
      </c>
      <c r="B1240" s="12">
        <v>47.08</v>
      </c>
      <c r="C1240" s="12">
        <v>45.63</v>
      </c>
      <c r="D1240">
        <v>173572.37</v>
      </c>
      <c r="E1240">
        <v>155532</v>
      </c>
      <c r="F1240">
        <v>240922.4</v>
      </c>
      <c r="G1240">
        <v>215912.55</v>
      </c>
      <c r="H1240">
        <f>(1/(1-91/360*VLOOKUP($A1240,Tbills!$B$4:$C$974,2,1)/100))^((1)/91)-1</f>
        <v>9.0315288792108817E-6</v>
      </c>
      <c r="I1240" s="2">
        <f t="shared" si="179"/>
        <v>111440.25605450287</v>
      </c>
      <c r="J1240">
        <f>VLOOKUP(A1240,'VXX-IV'!A$1:C$4500,3,0)</f>
        <v>111448.16</v>
      </c>
      <c r="K1240" s="10">
        <f t="shared" si="181"/>
        <v>-7.0920376766481219E-5</v>
      </c>
      <c r="L1240">
        <f t="shared" si="173"/>
        <v>38679558887.719345</v>
      </c>
      <c r="O1240">
        <f t="shared" si="174"/>
        <v>54620359.883473769</v>
      </c>
      <c r="R1240">
        <f t="shared" si="175"/>
        <v>7.2650384137126434</v>
      </c>
      <c r="U1240" s="2">
        <f t="shared" si="176"/>
        <v>426.71516131636758</v>
      </c>
      <c r="V1240">
        <f>VLOOKUP(A1240,'VXZ-IV'!A$1:C$4500,3,0)</f>
        <v>426.68</v>
      </c>
      <c r="W1240" s="10">
        <f t="shared" si="182"/>
        <v>8.2406760025355297E-5</v>
      </c>
      <c r="X1240">
        <f t="shared" si="177"/>
        <v>10.142330789905026</v>
      </c>
      <c r="AB1240">
        <f t="shared" si="178"/>
        <v>95271.664510988077</v>
      </c>
      <c r="AE1240">
        <f>ROW()</f>
        <v>1240</v>
      </c>
      <c r="AF1240">
        <f t="shared" si="172"/>
        <v>1.031777339469647</v>
      </c>
      <c r="AG1240">
        <f>AG1239*(1-(AG$1+AG$5))^($A1240-$A1239)*(1+2*(E1240/E1239-1))</f>
        <v>6989248174.7317152</v>
      </c>
      <c r="AK1240">
        <f t="shared" si="180"/>
        <v>1.951230907204289</v>
      </c>
      <c r="AO1240">
        <f>AO1239*(1-AO$1+H1239)^($A1240-$A1239)*(2-E1240/E1239)</f>
        <v>1.9378814282162253</v>
      </c>
    </row>
    <row r="1241" spans="1:41" x14ac:dyDescent="0.25">
      <c r="A1241" s="1">
        <v>39864</v>
      </c>
      <c r="B1241" s="12">
        <v>49.3</v>
      </c>
      <c r="C1241" s="12">
        <v>47.03</v>
      </c>
      <c r="D1241">
        <v>181741.59</v>
      </c>
      <c r="E1241">
        <v>162850.74</v>
      </c>
      <c r="F1241">
        <v>246773.06</v>
      </c>
      <c r="G1241">
        <v>221153.91</v>
      </c>
      <c r="H1241">
        <f>(1/(1-91/360*VLOOKUP($A1241,Tbills!$B$4:$C$974,2,1)/100))^((1)/91)-1</f>
        <v>9.0315288792108817E-6</v>
      </c>
      <c r="I1241" s="2">
        <f t="shared" si="179"/>
        <v>116682.36987861825</v>
      </c>
      <c r="J1241">
        <f>VLOOKUP(A1241,'VXX-IV'!A$1:C$4500,3,0)</f>
        <v>116690.65</v>
      </c>
      <c r="K1241" s="10">
        <f t="shared" si="181"/>
        <v>-7.0957882073230394E-5</v>
      </c>
      <c r="L1241">
        <f t="shared" si="173"/>
        <v>42318251695.475563</v>
      </c>
      <c r="O1241">
        <f t="shared" si="174"/>
        <v>58473726.620345823</v>
      </c>
      <c r="R1241">
        <f t="shared" si="175"/>
        <v>7.0937852853532766</v>
      </c>
      <c r="U1241" s="2">
        <f t="shared" si="176"/>
        <v>437.06703267671776</v>
      </c>
      <c r="V1241">
        <f>VLOOKUP(A1241,'VXZ-IV'!A$1:C$4500,3,0)</f>
        <v>437.04</v>
      </c>
      <c r="W1241" s="10">
        <f t="shared" si="182"/>
        <v>6.1854010428685768E-5</v>
      </c>
      <c r="X1241">
        <f t="shared" si="177"/>
        <v>9.8958451743879525</v>
      </c>
      <c r="AB1241">
        <f t="shared" si="178"/>
        <v>99751.306056291141</v>
      </c>
      <c r="AE1241">
        <f>ROW()</f>
        <v>1241</v>
      </c>
      <c r="AF1241">
        <f t="shared" si="172"/>
        <v>1.0482670635764404</v>
      </c>
      <c r="AG1241">
        <f>AG1240*(1-(AG$1+AG$5))^($A1241-$A1240)*(1+2*(E1241/E1240-1))</f>
        <v>7646764960.2177324</v>
      </c>
      <c r="AK1241">
        <f t="shared" si="180"/>
        <v>1.8593268540231747</v>
      </c>
      <c r="AO1241">
        <f>AO1240*(1-AO$1+H1240)^($A1241-$A1240)*(2-E1241/E1240)</f>
        <v>1.8466405293273691</v>
      </c>
    </row>
    <row r="1242" spans="1:41" x14ac:dyDescent="0.25">
      <c r="A1242" s="1">
        <v>39867</v>
      </c>
      <c r="B1242" s="12">
        <v>52.62</v>
      </c>
      <c r="C1242" s="12">
        <v>50.43</v>
      </c>
      <c r="D1242">
        <v>190832.13</v>
      </c>
      <c r="E1242">
        <v>170991.96</v>
      </c>
      <c r="F1242">
        <v>251685.05</v>
      </c>
      <c r="G1242">
        <v>225549.96</v>
      </c>
      <c r="H1242">
        <f>(1/(1-91/360*VLOOKUP($A1242,Tbills!$B$4:$C$974,2,1)/100))^((1)/91)-1</f>
        <v>8.3365294025750103E-6</v>
      </c>
      <c r="I1242" s="2">
        <f t="shared" si="179"/>
        <v>122509.74798580745</v>
      </c>
      <c r="J1242">
        <f>VLOOKUP(A1242,'VXX-IV'!A$1:C$4500,3,0)</f>
        <v>122518.44</v>
      </c>
      <c r="K1242" s="10">
        <f t="shared" si="181"/>
        <v>-7.0944538573591842E-5</v>
      </c>
      <c r="L1242">
        <f t="shared" si="173"/>
        <v>46544243904.228325</v>
      </c>
      <c r="O1242">
        <f t="shared" si="174"/>
        <v>62852192.26067844</v>
      </c>
      <c r="R1242">
        <f t="shared" si="175"/>
        <v>6.9155313929719116</v>
      </c>
      <c r="U1242" s="2">
        <f t="shared" si="176"/>
        <v>445.73419544498626</v>
      </c>
      <c r="V1242">
        <f>VLOOKUP(A1242,'VXZ-IV'!A$1:C$4500,3,0)</f>
        <v>445.72</v>
      </c>
      <c r="W1242" s="10">
        <f t="shared" si="182"/>
        <v>3.1848346464746768E-5</v>
      </c>
      <c r="X1242">
        <f t="shared" si="177"/>
        <v>9.6983040756541801</v>
      </c>
      <c r="AB1242">
        <f t="shared" si="178"/>
        <v>104727.10994837561</v>
      </c>
      <c r="AE1242">
        <f>ROW()</f>
        <v>1242</v>
      </c>
      <c r="AF1242">
        <f t="shared" si="172"/>
        <v>1.0434265318262939</v>
      </c>
      <c r="AG1242">
        <f>AG1241*(1-(AG$1+AG$5))^($A1242-$A1241)*(1+2*(E1242/E1241-1))</f>
        <v>8410467454.0104847</v>
      </c>
      <c r="AK1242">
        <f t="shared" si="180"/>
        <v>1.7661287508526902</v>
      </c>
      <c r="AO1242">
        <f>AO1241*(1-AO$1+H1241)^($A1242-$A1241)*(2-E1242/E1241)</f>
        <v>1.7541763159136792</v>
      </c>
    </row>
    <row r="1243" spans="1:41" x14ac:dyDescent="0.25">
      <c r="A1243" s="1">
        <v>39868</v>
      </c>
      <c r="B1243" s="12">
        <v>45.49</v>
      </c>
      <c r="C1243" s="12">
        <v>45.11</v>
      </c>
      <c r="D1243">
        <v>174191.84</v>
      </c>
      <c r="E1243">
        <v>156080.28</v>
      </c>
      <c r="F1243">
        <v>242193.89</v>
      </c>
      <c r="G1243">
        <v>217042.49</v>
      </c>
      <c r="H1243">
        <f>(1/(1-91/360*VLOOKUP($A1243,Tbills!$B$4:$C$974,2,1)/100))^((1)/91)-1</f>
        <v>8.3365294025750103E-6</v>
      </c>
      <c r="I1243" s="2">
        <f t="shared" si="179"/>
        <v>111824.34566726493</v>
      </c>
      <c r="J1243">
        <f>VLOOKUP(A1243,'VXX-IV'!A$1:C$4500,3,0)</f>
        <v>111832.28</v>
      </c>
      <c r="K1243" s="10">
        <f t="shared" si="181"/>
        <v>-7.0948501944778641E-5</v>
      </c>
      <c r="L1243">
        <f t="shared" si="173"/>
        <v>38424868043.039185</v>
      </c>
      <c r="O1243">
        <f t="shared" si="174"/>
        <v>54628633.335039817</v>
      </c>
      <c r="R1243">
        <f t="shared" si="175"/>
        <v>7.2167461942139823</v>
      </c>
      <c r="U1243" s="2">
        <f t="shared" si="176"/>
        <v>428.91489341707478</v>
      </c>
      <c r="V1243">
        <f>VLOOKUP(A1243,'VXZ-IV'!A$1:C$4500,3,0)</f>
        <v>428.88</v>
      </c>
      <c r="W1243" s="10">
        <f t="shared" si="182"/>
        <v>8.1359394410451813E-5</v>
      </c>
      <c r="X1243">
        <f t="shared" si="177"/>
        <v>10.063823968162625</v>
      </c>
      <c r="AB1243">
        <f t="shared" si="178"/>
        <v>95590.849688003786</v>
      </c>
      <c r="AE1243">
        <f>ROW()</f>
        <v>1243</v>
      </c>
      <c r="AF1243">
        <f t="shared" si="172"/>
        <v>1.0084238528042564</v>
      </c>
      <c r="AG1243">
        <f>AG1242*(1-(AG$1+AG$5))^($A1243-$A1242)*(1+2*(E1243/E1242-1))</f>
        <v>6943331754.6023293</v>
      </c>
      <c r="AK1243">
        <f t="shared" si="180"/>
        <v>1.9200579455372744</v>
      </c>
      <c r="AO1243">
        <f>AO1242*(1-AO$1+H1242)^($A1243-$A1242)*(2-E1243/E1242)</f>
        <v>1.9070979677472282</v>
      </c>
    </row>
    <row r="1244" spans="1:41" x14ac:dyDescent="0.25">
      <c r="A1244" s="1">
        <v>39869</v>
      </c>
      <c r="B1244" s="12">
        <v>44.67</v>
      </c>
      <c r="C1244" s="12">
        <v>44.4</v>
      </c>
      <c r="D1244">
        <v>170462.01</v>
      </c>
      <c r="E1244">
        <v>152736.95999999999</v>
      </c>
      <c r="F1244">
        <v>242972.25</v>
      </c>
      <c r="G1244">
        <v>217738.21</v>
      </c>
      <c r="H1244">
        <f>(1/(1-91/360*VLOOKUP($A1244,Tbills!$B$4:$C$974,2,1)/100))^((1)/91)-1</f>
        <v>8.3365294025750103E-6</v>
      </c>
      <c r="I1244" s="2">
        <f t="shared" si="179"/>
        <v>109427.27245280193</v>
      </c>
      <c r="J1244">
        <f>VLOOKUP(A1244,'VXX-IV'!A$1:C$4500,3,0)</f>
        <v>109435.04</v>
      </c>
      <c r="K1244" s="10">
        <f t="shared" si="181"/>
        <v>-7.0978611586003382E-5</v>
      </c>
      <c r="L1244">
        <f t="shared" si="173"/>
        <v>36777351115.778732</v>
      </c>
      <c r="O1244">
        <f t="shared" si="174"/>
        <v>52871591.374065973</v>
      </c>
      <c r="R1244">
        <f t="shared" si="175"/>
        <v>7.2937096742045071</v>
      </c>
      <c r="U1244" s="2">
        <f t="shared" si="176"/>
        <v>430.28284319394999</v>
      </c>
      <c r="V1244">
        <f>VLOOKUP(A1244,'VXZ-IV'!A$1:C$4500,3,0)</f>
        <v>430.28</v>
      </c>
      <c r="W1244" s="10">
        <f t="shared" si="182"/>
        <v>6.607776215528105E-6</v>
      </c>
      <c r="X1244">
        <f t="shared" si="177"/>
        <v>10.031277428235912</v>
      </c>
      <c r="AB1244">
        <f t="shared" si="178"/>
        <v>93539.983057301652</v>
      </c>
      <c r="AE1244">
        <f>ROW()</f>
        <v>1244</v>
      </c>
      <c r="AF1244">
        <f t="shared" si="172"/>
        <v>1.0060810810810812</v>
      </c>
      <c r="AG1244">
        <f>AG1243*(1-(AG$1+AG$5))^($A1244-$A1243)*(1+2*(E1244/E1243-1))</f>
        <v>6645648311.9385738</v>
      </c>
      <c r="AK1244">
        <f t="shared" si="180"/>
        <v>1.9610952328831392</v>
      </c>
      <c r="AO1244">
        <f>AO1243*(1-AO$1+H1243)^($A1244-$A1243)*(2-E1244/E1243)</f>
        <v>1.9478931803347737</v>
      </c>
    </row>
    <row r="1245" spans="1:41" x14ac:dyDescent="0.25">
      <c r="A1245" s="1">
        <v>39870</v>
      </c>
      <c r="B1245" s="12">
        <v>44.66</v>
      </c>
      <c r="C1245" s="12">
        <v>44.18</v>
      </c>
      <c r="D1245">
        <v>172565.23</v>
      </c>
      <c r="E1245">
        <v>154620.21</v>
      </c>
      <c r="F1245">
        <v>246963.20000000001</v>
      </c>
      <c r="G1245">
        <v>221312.86</v>
      </c>
      <c r="H1245">
        <f>(1/(1-91/360*VLOOKUP($A1245,Tbills!$B$4:$C$974,2,1)/100))^((1)/91)-1</f>
        <v>8.3365294025750103E-6</v>
      </c>
      <c r="I1245" s="2">
        <f t="shared" si="179"/>
        <v>110774.72332953264</v>
      </c>
      <c r="J1245">
        <f>VLOOKUP(A1245,'VXX-IV'!A$1:C$4500,3,0)</f>
        <v>110782.58</v>
      </c>
      <c r="K1245" s="10">
        <f t="shared" si="181"/>
        <v>-7.0919728240248503E-5</v>
      </c>
      <c r="L1245">
        <f t="shared" si="173"/>
        <v>37682892795.492302</v>
      </c>
      <c r="O1245">
        <f t="shared" si="174"/>
        <v>53847638.508498251</v>
      </c>
      <c r="R1245">
        <f t="shared" si="175"/>
        <v>7.2484161927287243</v>
      </c>
      <c r="U1245" s="2">
        <f t="shared" si="176"/>
        <v>437.33980635567343</v>
      </c>
      <c r="V1245">
        <f>VLOOKUP(A1245,'VXZ-IV'!A$1:C$4500,3,0)</f>
        <v>437.32</v>
      </c>
      <c r="W1245" s="10">
        <f t="shared" si="182"/>
        <v>4.5290303835709977E-5</v>
      </c>
      <c r="X1245">
        <f t="shared" si="177"/>
        <v>9.866309345047851</v>
      </c>
      <c r="AB1245">
        <f t="shared" si="178"/>
        <v>94690.031573034881</v>
      </c>
      <c r="AE1245">
        <f>ROW()</f>
        <v>1245</v>
      </c>
      <c r="AF1245">
        <f t="shared" si="172"/>
        <v>1.0108646446355816</v>
      </c>
      <c r="AG1245">
        <f>AG1244*(1-(AG$1+AG$5))^($A1245-$A1244)*(1+2*(E1245/E1244-1))</f>
        <v>6809300813.1752768</v>
      </c>
      <c r="AK1245">
        <f t="shared" si="180"/>
        <v>1.9368246740322537</v>
      </c>
      <c r="AO1245">
        <f>AO1244*(1-AO$1+H1244)^($A1245-$A1244)*(2-E1245/E1244)</f>
        <v>1.9238204969520849</v>
      </c>
    </row>
    <row r="1246" spans="1:41" x14ac:dyDescent="0.25">
      <c r="A1246" s="1">
        <v>39871</v>
      </c>
      <c r="B1246" s="12">
        <v>46.35</v>
      </c>
      <c r="C1246" s="12">
        <v>45.21</v>
      </c>
      <c r="D1246">
        <v>173922.43</v>
      </c>
      <c r="E1246">
        <v>155834.99</v>
      </c>
      <c r="F1246">
        <v>248753.95</v>
      </c>
      <c r="G1246">
        <v>222915.77</v>
      </c>
      <c r="H1246">
        <f>(1/(1-91/360*VLOOKUP($A1246,Tbills!$B$4:$C$974,2,1)/100))^((1)/91)-1</f>
        <v>8.3365294025750103E-6</v>
      </c>
      <c r="I1246" s="2">
        <f t="shared" si="179"/>
        <v>111643.22781161449</v>
      </c>
      <c r="J1246">
        <f>VLOOKUP(A1246,'VXX-IV'!A$1:C$4500,3,0)</f>
        <v>111651.15</v>
      </c>
      <c r="K1246" s="10">
        <f t="shared" si="181"/>
        <v>-7.0954830160729898E-5</v>
      </c>
      <c r="L1246">
        <f t="shared" si="173"/>
        <v>38273596011.253372</v>
      </c>
      <c r="O1246">
        <f t="shared" si="174"/>
        <v>54480386.791688219</v>
      </c>
      <c r="R1246">
        <f t="shared" si="175"/>
        <v>7.2196160727191012</v>
      </c>
      <c r="U1246" s="2">
        <f t="shared" si="176"/>
        <v>440.5002511930208</v>
      </c>
      <c r="V1246">
        <f>VLOOKUP(A1246,'VXZ-IV'!A$1:C$4500,3,0)</f>
        <v>440.48</v>
      </c>
      <c r="W1246" s="10">
        <f t="shared" si="182"/>
        <v>4.5975283828436631E-5</v>
      </c>
      <c r="X1246">
        <f t="shared" si="177"/>
        <v>9.7945696785079353</v>
      </c>
      <c r="AB1246">
        <f t="shared" si="178"/>
        <v>95430.64036823652</v>
      </c>
      <c r="AE1246">
        <f>ROW()</f>
        <v>1246</v>
      </c>
      <c r="AF1246">
        <f t="shared" si="172"/>
        <v>1.0252156602521567</v>
      </c>
      <c r="AG1246">
        <f>AG1245*(1-(AG$1+AG$5))^($A1246-$A1245)*(1+2*(E1246/E1245-1))</f>
        <v>6916062843.818121</v>
      </c>
      <c r="AK1246">
        <f t="shared" si="180"/>
        <v>1.9215184322650767</v>
      </c>
      <c r="AO1246">
        <f>AO1245*(1-AO$1+H1245)^($A1246-$A1245)*(2-E1246/E1245)</f>
        <v>1.9086512385917616</v>
      </c>
    </row>
    <row r="1247" spans="1:41" x14ac:dyDescent="0.25">
      <c r="A1247" s="1">
        <v>39874</v>
      </c>
      <c r="B1247" s="12">
        <v>52.65</v>
      </c>
      <c r="C1247" s="12">
        <v>48.67</v>
      </c>
      <c r="D1247">
        <v>185330.24</v>
      </c>
      <c r="E1247">
        <v>166052.51999999999</v>
      </c>
      <c r="F1247">
        <v>253990.98</v>
      </c>
      <c r="G1247">
        <v>227603.25</v>
      </c>
      <c r="H1247">
        <f>(1/(1-91/360*VLOOKUP($A1247,Tbills!$B$4:$C$974,2,1)/100))^((1)/91)-1</f>
        <v>7.7805618148296674E-6</v>
      </c>
      <c r="I1247" s="2">
        <f t="shared" si="179"/>
        <v>118957.35754480865</v>
      </c>
      <c r="J1247">
        <f>VLOOKUP(A1247,'VXX-IV'!A$1:C$4500,3,0)</f>
        <v>118965.8</v>
      </c>
      <c r="K1247" s="10">
        <f t="shared" si="181"/>
        <v>-7.0965396705258144E-5</v>
      </c>
      <c r="L1247">
        <f t="shared" si="173"/>
        <v>43287654785.238609</v>
      </c>
      <c r="O1247">
        <f t="shared" si="174"/>
        <v>59832456.946443267</v>
      </c>
      <c r="R1247">
        <f t="shared" si="175"/>
        <v>6.9819872123892415</v>
      </c>
      <c r="U1247" s="2">
        <f t="shared" si="176"/>
        <v>449.74122567951684</v>
      </c>
      <c r="V1247">
        <f>VLOOKUP(A1247,'VXZ-IV'!A$1:C$4500,3,0)</f>
        <v>449.72</v>
      </c>
      <c r="W1247" s="10">
        <f t="shared" si="182"/>
        <v>4.7197544064792041E-5</v>
      </c>
      <c r="X1247">
        <f t="shared" si="177"/>
        <v>9.5877690487310598</v>
      </c>
      <c r="AB1247">
        <f t="shared" si="178"/>
        <v>101677.04255724633</v>
      </c>
      <c r="AE1247">
        <f>ROW()</f>
        <v>1247</v>
      </c>
      <c r="AF1247">
        <f t="shared" si="172"/>
        <v>1.0817752208752824</v>
      </c>
      <c r="AG1247">
        <f>AG1246*(1-(AG$1+AG$5))^($A1247-$A1246)*(1+2*(E1247/E1246-1))</f>
        <v>7822193860.105176</v>
      </c>
      <c r="AK1247">
        <f t="shared" si="180"/>
        <v>1.7952806298584487</v>
      </c>
      <c r="AO1247">
        <f>AO1246*(1-AO$1+H1246)^($A1247-$A1246)*(2-E1247/E1246)</f>
        <v>1.7833546748868587</v>
      </c>
    </row>
    <row r="1248" spans="1:41" x14ac:dyDescent="0.25">
      <c r="A1248" s="1">
        <v>39875</v>
      </c>
      <c r="B1248" s="12">
        <v>50.93</v>
      </c>
      <c r="C1248" s="12">
        <v>48.51</v>
      </c>
      <c r="D1248">
        <v>187163.71</v>
      </c>
      <c r="E1248">
        <v>167693.98000000001</v>
      </c>
      <c r="F1248">
        <v>254283.87</v>
      </c>
      <c r="G1248">
        <v>227863.94</v>
      </c>
      <c r="H1248">
        <f>(1/(1-91/360*VLOOKUP($A1248,Tbills!$B$4:$C$974,2,1)/100))^((1)/91)-1</f>
        <v>7.7805618148296674E-6</v>
      </c>
      <c r="I1248" s="2">
        <f t="shared" si="179"/>
        <v>120131.2720582763</v>
      </c>
      <c r="J1248">
        <f>VLOOKUP(A1248,'VXX-IV'!A$1:C$4500,3,0)</f>
        <v>120139.8</v>
      </c>
      <c r="K1248" s="10">
        <f t="shared" si="181"/>
        <v>-7.0983485270570412E-5</v>
      </c>
      <c r="L1248">
        <f t="shared" si="173"/>
        <v>44141815733.7369</v>
      </c>
      <c r="O1248">
        <f t="shared" si="174"/>
        <v>60717593.201557614</v>
      </c>
      <c r="R1248">
        <f t="shared" si="175"/>
        <v>6.9471640281554752</v>
      </c>
      <c r="U1248" s="2">
        <f t="shared" si="176"/>
        <v>450.24886636892666</v>
      </c>
      <c r="V1248">
        <f>VLOOKUP(A1248,'VXZ-IV'!A$1:C$4500,3,0)</f>
        <v>450.24</v>
      </c>
      <c r="W1248" s="10">
        <f t="shared" si="182"/>
        <v>1.9692539371618523E-5</v>
      </c>
      <c r="X1248">
        <f t="shared" si="177"/>
        <v>9.5765078057729465</v>
      </c>
      <c r="AB1248">
        <f t="shared" si="178"/>
        <v>102678.55899065475</v>
      </c>
      <c r="AE1248">
        <f>ROW()</f>
        <v>1248</v>
      </c>
      <c r="AF1248">
        <f t="shared" si="172"/>
        <v>1.0498866213151927</v>
      </c>
      <c r="AG1248">
        <f>AG1247*(1-(AG$1+AG$5))^($A1248-$A1247)*(1+2*(E1248/E1247-1))</f>
        <v>7976572729.6120405</v>
      </c>
      <c r="AK1248">
        <f t="shared" si="180"/>
        <v>1.7774511581547476</v>
      </c>
      <c r="AO1248">
        <f>AO1247*(1-AO$1+H1247)^($A1248-$A1247)*(2-E1248/E1247)</f>
        <v>1.7656743133850668</v>
      </c>
    </row>
    <row r="1249" spans="1:41" x14ac:dyDescent="0.25">
      <c r="A1249" s="1">
        <v>39876</v>
      </c>
      <c r="B1249" s="12">
        <v>47.56</v>
      </c>
      <c r="C1249" s="12">
        <v>44.72</v>
      </c>
      <c r="D1249">
        <v>173048.92</v>
      </c>
      <c r="E1249">
        <v>155046.17000000001</v>
      </c>
      <c r="F1249">
        <v>241337.65</v>
      </c>
      <c r="G1249">
        <v>216261.05</v>
      </c>
      <c r="H1249">
        <f>(1/(1-91/360*VLOOKUP($A1249,Tbills!$B$4:$C$974,2,1)/100))^((1)/91)-1</f>
        <v>7.7805618148296674E-6</v>
      </c>
      <c r="I1249" s="2">
        <f t="shared" si="179"/>
        <v>111068.96731273933</v>
      </c>
      <c r="J1249">
        <f>VLOOKUP(A1249,'VXX-IV'!A$1:C$4500,3,0)</f>
        <v>111076.85</v>
      </c>
      <c r="K1249" s="10">
        <f t="shared" si="181"/>
        <v>-7.0966067733047034E-5</v>
      </c>
      <c r="L1249">
        <f t="shared" si="173"/>
        <v>37481887693.713913</v>
      </c>
      <c r="O1249">
        <f t="shared" si="174"/>
        <v>53846618.022304997</v>
      </c>
      <c r="R1249">
        <f t="shared" si="175"/>
        <v>7.208822526793556</v>
      </c>
      <c r="U1249" s="2">
        <f t="shared" si="176"/>
        <v>427.31516457565471</v>
      </c>
      <c r="V1249">
        <f>VLOOKUP(A1249,'VXZ-IV'!A$1:C$4500,3,0)</f>
        <v>427.28</v>
      </c>
      <c r="W1249" s="10">
        <f t="shared" si="182"/>
        <v>8.2298669852765016E-5</v>
      </c>
      <c r="X1249">
        <f t="shared" si="177"/>
        <v>10.063852097362165</v>
      </c>
      <c r="AB1249">
        <f t="shared" si="178"/>
        <v>94931.030107312632</v>
      </c>
      <c r="AE1249">
        <f>ROW()</f>
        <v>1249</v>
      </c>
      <c r="AF1249">
        <f t="shared" si="172"/>
        <v>1.0635062611806798</v>
      </c>
      <c r="AG1249">
        <f>AG1248*(1-(AG$1+AG$5))^($A1249-$A1248)*(1+2*(E1249/E1248-1))</f>
        <v>6773126849.8663254</v>
      </c>
      <c r="AK1249">
        <f t="shared" si="180"/>
        <v>1.9114209933631869</v>
      </c>
      <c r="AO1249">
        <f>AO1248*(1-AO$1+H1248)^($A1249-$A1248)*(2-E1249/E1248)</f>
        <v>1.8987894878466889</v>
      </c>
    </row>
    <row r="1250" spans="1:41" x14ac:dyDescent="0.25">
      <c r="A1250" s="1">
        <v>39877</v>
      </c>
      <c r="B1250" s="12">
        <v>50.17</v>
      </c>
      <c r="C1250" s="12">
        <v>46.7</v>
      </c>
      <c r="D1250">
        <v>181053.27</v>
      </c>
      <c r="E1250">
        <v>162216.6</v>
      </c>
      <c r="F1250">
        <v>243723.39</v>
      </c>
      <c r="G1250">
        <v>218397.21</v>
      </c>
      <c r="H1250">
        <f>(1/(1-91/360*VLOOKUP($A1250,Tbills!$B$4:$C$974,2,1)/100))^((1)/91)-1</f>
        <v>7.7805618148296674E-6</v>
      </c>
      <c r="I1250" s="2">
        <f t="shared" si="179"/>
        <v>116203.61102922047</v>
      </c>
      <c r="J1250">
        <f>VLOOKUP(A1250,'VXX-IV'!A$1:C$4500,3,0)</f>
        <v>116211.86</v>
      </c>
      <c r="K1250" s="10">
        <f t="shared" si="181"/>
        <v>-7.0982176685996379E-5</v>
      </c>
      <c r="L1250">
        <f t="shared" si="173"/>
        <v>40947209637.389076</v>
      </c>
      <c r="O1250">
        <f t="shared" si="174"/>
        <v>57580049.496365771</v>
      </c>
      <c r="R1250">
        <f t="shared" si="175"/>
        <v>7.041810749007043</v>
      </c>
      <c r="U1250" s="2">
        <f t="shared" si="176"/>
        <v>431.5288602557232</v>
      </c>
      <c r="V1250">
        <f>VLOOKUP(A1250,'VXZ-IV'!A$1:C$4500,3,0)</f>
        <v>431.52</v>
      </c>
      <c r="W1250" s="10">
        <f t="shared" si="182"/>
        <v>2.0532665283790053E-5</v>
      </c>
      <c r="X1250">
        <f t="shared" si="177"/>
        <v>9.9641534490650674</v>
      </c>
      <c r="AB1250">
        <f t="shared" si="178"/>
        <v>99317.848601608523</v>
      </c>
      <c r="AE1250">
        <f>ROW()</f>
        <v>1250</v>
      </c>
      <c r="AF1250">
        <f t="shared" si="172"/>
        <v>1.0743040685224838</v>
      </c>
      <c r="AG1250">
        <f>AG1249*(1-(AG$1+AG$5))^($A1250-$A1249)*(1+2*(E1250/E1249-1))</f>
        <v>7399351942.4123144</v>
      </c>
      <c r="AK1250">
        <f t="shared" si="180"/>
        <v>1.8229384782251903</v>
      </c>
      <c r="AO1250">
        <f>AO1249*(1-AO$1+H1249)^($A1250-$A1249)*(2-E1250/E1249)</f>
        <v>1.810923159784416</v>
      </c>
    </row>
    <row r="1251" spans="1:41" x14ac:dyDescent="0.25">
      <c r="A1251" s="1">
        <v>39878</v>
      </c>
      <c r="B1251" s="12">
        <v>49.33</v>
      </c>
      <c r="C1251" s="12">
        <v>46.48</v>
      </c>
      <c r="D1251">
        <v>179228.66</v>
      </c>
      <c r="E1251">
        <v>160580.56</v>
      </c>
      <c r="F1251">
        <v>244329.65</v>
      </c>
      <c r="G1251">
        <v>218938.77</v>
      </c>
      <c r="H1251">
        <f>(1/(1-91/360*VLOOKUP($A1251,Tbills!$B$4:$C$974,2,1)/100))^((1)/91)-1</f>
        <v>7.7805618148296674E-6</v>
      </c>
      <c r="I1251" s="2">
        <f t="shared" si="179"/>
        <v>115029.73492311702</v>
      </c>
      <c r="J1251">
        <f>VLOOKUP(A1251,'VXX-IV'!A$1:C$4500,3,0)</f>
        <v>115037.9</v>
      </c>
      <c r="K1251" s="10">
        <f t="shared" si="181"/>
        <v>-7.0977276905859199E-5</v>
      </c>
      <c r="L1251">
        <f t="shared" si="173"/>
        <v>40119759674.833054</v>
      </c>
      <c r="O1251">
        <f t="shared" si="174"/>
        <v>56707050.712556474</v>
      </c>
      <c r="R1251">
        <f t="shared" si="175"/>
        <v>7.0770010037288165</v>
      </c>
      <c r="U1251" s="2">
        <f t="shared" si="176"/>
        <v>432.59173648928464</v>
      </c>
      <c r="V1251">
        <f>VLOOKUP(A1251,'VXZ-IV'!A$1:C$4500,3,0)</f>
        <v>432.56</v>
      </c>
      <c r="W1251" s="10">
        <f t="shared" si="182"/>
        <v>7.3368987619337744E-5</v>
      </c>
      <c r="X1251">
        <f t="shared" si="177"/>
        <v>9.9391550289062778</v>
      </c>
      <c r="AB1251">
        <f t="shared" si="178"/>
        <v>98312.747899605849</v>
      </c>
      <c r="AE1251">
        <f>ROW()</f>
        <v>1251</v>
      </c>
      <c r="AF1251">
        <f t="shared" si="172"/>
        <v>1.0613166953528399</v>
      </c>
      <c r="AG1251">
        <f>AG1250*(1-(AG$1+AG$5))^($A1251-$A1250)*(1+2*(E1251/E1250-1))</f>
        <v>7249854887.2048101</v>
      </c>
      <c r="AK1251">
        <f t="shared" si="180"/>
        <v>1.8412380143146176</v>
      </c>
      <c r="AO1251">
        <f>AO1250*(1-AO$1+H1250)^($A1251-$A1250)*(2-E1251/E1250)</f>
        <v>1.829133852566057</v>
      </c>
    </row>
    <row r="1252" spans="1:41" x14ac:dyDescent="0.25">
      <c r="A1252" s="1">
        <v>39881</v>
      </c>
      <c r="B1252" s="12">
        <v>49.68</v>
      </c>
      <c r="C1252" s="12">
        <v>46.53</v>
      </c>
      <c r="D1252">
        <v>181730.7</v>
      </c>
      <c r="E1252">
        <v>162818.51999999999</v>
      </c>
      <c r="F1252">
        <v>244523.06</v>
      </c>
      <c r="G1252">
        <v>219106.97</v>
      </c>
      <c r="H1252">
        <f>(1/(1-91/360*VLOOKUP($A1252,Tbills!$B$4:$C$974,2,1)/100))^((1)/91)-1</f>
        <v>6.6687119428809893E-6</v>
      </c>
      <c r="I1252" s="2">
        <f t="shared" si="179"/>
        <v>116627.02333430116</v>
      </c>
      <c r="J1252">
        <f>VLOOKUP(A1252,'VXX-IV'!A$1:C$4500,3,0)</f>
        <v>116635.3</v>
      </c>
      <c r="K1252" s="10">
        <f t="shared" si="181"/>
        <v>-7.0961927468249364E-5</v>
      </c>
      <c r="L1252">
        <f t="shared" si="173"/>
        <v>41233264882.194878</v>
      </c>
      <c r="O1252">
        <f t="shared" si="174"/>
        <v>57886660.308064677</v>
      </c>
      <c r="R1252">
        <f t="shared" si="175"/>
        <v>7.0267330252179541</v>
      </c>
      <c r="U1252" s="2">
        <f t="shared" si="176"/>
        <v>432.9025050568863</v>
      </c>
      <c r="V1252">
        <f>VLOOKUP(A1252,'VXZ-IV'!A$1:C$4500,3,0)</f>
        <v>432.88</v>
      </c>
      <c r="W1252" s="10">
        <f t="shared" si="182"/>
        <v>5.1989135294583377E-5</v>
      </c>
      <c r="X1252">
        <f t="shared" si="177"/>
        <v>9.9306159881082401</v>
      </c>
      <c r="AB1252">
        <f t="shared" si="178"/>
        <v>99672.475302030158</v>
      </c>
      <c r="AE1252">
        <f>ROW()</f>
        <v>1252</v>
      </c>
      <c r="AF1252">
        <f t="shared" si="172"/>
        <v>1.067698259187621</v>
      </c>
      <c r="AG1252">
        <f>AG1251*(1-(AG$1+AG$5))^($A1252-$A1251)*(1+2*(E1252/E1251-1))</f>
        <v>7451179378.9687033</v>
      </c>
      <c r="AK1252">
        <f t="shared" si="180"/>
        <v>1.8153235963333276</v>
      </c>
      <c r="AO1252">
        <f>AO1251*(1-AO$1+H1251)^($A1252-$A1251)*(2-E1252/E1251)</f>
        <v>1.8034837725442519</v>
      </c>
    </row>
    <row r="1253" spans="1:41" x14ac:dyDescent="0.25">
      <c r="A1253" s="1">
        <v>39882</v>
      </c>
      <c r="B1253" s="12">
        <v>44.37</v>
      </c>
      <c r="C1253" s="12">
        <v>42.41</v>
      </c>
      <c r="D1253">
        <v>167846.24</v>
      </c>
      <c r="E1253">
        <v>150377.89000000001</v>
      </c>
      <c r="F1253">
        <v>230808.43</v>
      </c>
      <c r="G1253">
        <v>206816.4</v>
      </c>
      <c r="H1253">
        <f>(1/(1-91/360*VLOOKUP($A1253,Tbills!$B$4:$C$974,2,1)/100))^((1)/91)-1</f>
        <v>6.6687119428809893E-6</v>
      </c>
      <c r="I1253" s="2">
        <f t="shared" si="179"/>
        <v>107713.94173303088</v>
      </c>
      <c r="J1253">
        <f>VLOOKUP(A1253,'VXX-IV'!A$1:C$4500,3,0)</f>
        <v>107721.59</v>
      </c>
      <c r="K1253" s="10">
        <f t="shared" si="181"/>
        <v>-7.1000316362979099E-5</v>
      </c>
      <c r="L1253">
        <f t="shared" si="173"/>
        <v>34930819889.822052</v>
      </c>
      <c r="O1253">
        <f t="shared" si="174"/>
        <v>51250431.256292097</v>
      </c>
      <c r="R1253">
        <f t="shared" si="175"/>
        <v>7.2948523901818625</v>
      </c>
      <c r="U1253" s="2">
        <f t="shared" si="176"/>
        <v>408.61222327893068</v>
      </c>
      <c r="V1253">
        <f>VLOOKUP(A1253,'VXZ-IV'!A$1:C$4500,3,0)</f>
        <v>408.6</v>
      </c>
      <c r="W1253" s="10">
        <f t="shared" si="182"/>
        <v>2.9915024304161264E-5</v>
      </c>
      <c r="X1253">
        <f t="shared" si="177"/>
        <v>10.487345258503071</v>
      </c>
      <c r="AB1253">
        <f t="shared" si="178"/>
        <v>92053.495825856968</v>
      </c>
      <c r="AE1253">
        <f>ROW()</f>
        <v>1253</v>
      </c>
      <c r="AF1253">
        <f t="shared" si="172"/>
        <v>1.0462155152086772</v>
      </c>
      <c r="AG1253">
        <f>AG1252*(1-(AG$1+AG$5))^($A1253-$A1252)*(1+2*(E1253/E1252-1))</f>
        <v>6312307911.9677267</v>
      </c>
      <c r="AK1253">
        <f t="shared" si="180"/>
        <v>1.9539377487688983</v>
      </c>
      <c r="AO1253">
        <f>AO1252*(1-AO$1+H1252)^($A1253-$A1252)*(2-E1253/E1252)</f>
        <v>1.9412254227663084</v>
      </c>
    </row>
    <row r="1254" spans="1:41" x14ac:dyDescent="0.25">
      <c r="A1254" s="1">
        <v>39883</v>
      </c>
      <c r="B1254" s="12">
        <v>43.61</v>
      </c>
      <c r="C1254" s="12">
        <v>42.5</v>
      </c>
      <c r="D1254">
        <v>167347.67000000001</v>
      </c>
      <c r="E1254">
        <v>149930.20000000001</v>
      </c>
      <c r="F1254">
        <v>229190.99</v>
      </c>
      <c r="G1254">
        <v>205365.71</v>
      </c>
      <c r="H1254">
        <f>(1/(1-91/360*VLOOKUP($A1254,Tbills!$B$4:$C$974,2,1)/100))^((1)/91)-1</f>
        <v>6.6687119428809893E-6</v>
      </c>
      <c r="I1254" s="2">
        <f t="shared" si="179"/>
        <v>107391.36989501762</v>
      </c>
      <c r="J1254">
        <f>VLOOKUP(A1254,'VXX-IV'!A$1:C$4500,3,0)</f>
        <v>107399</v>
      </c>
      <c r="K1254" s="10">
        <f t="shared" si="181"/>
        <v>-7.1044469523773301E-5</v>
      </c>
      <c r="L1254">
        <f t="shared" si="173"/>
        <v>34721496703.803131</v>
      </c>
      <c r="O1254">
        <f t="shared" si="174"/>
        <v>51019845.41945456</v>
      </c>
      <c r="R1254">
        <f t="shared" si="175"/>
        <v>7.3053808841365218</v>
      </c>
      <c r="U1254" s="2">
        <f t="shared" si="176"/>
        <v>405.73889113582055</v>
      </c>
      <c r="V1254">
        <f>VLOOKUP(A1254,'VXZ-IV'!A$1:C$4500,3,0)</f>
        <v>405.72</v>
      </c>
      <c r="W1254" s="10">
        <f t="shared" si="182"/>
        <v>4.6562002909755762E-5</v>
      </c>
      <c r="X1254">
        <f t="shared" si="177"/>
        <v>10.560587361923064</v>
      </c>
      <c r="AB1254">
        <f t="shared" si="178"/>
        <v>91776.24348020216</v>
      </c>
      <c r="AE1254">
        <f>ROW()</f>
        <v>1254</v>
      </c>
      <c r="AF1254">
        <f t="shared" si="172"/>
        <v>1.0261176470588236</v>
      </c>
      <c r="AG1254">
        <f>AG1253*(1-(AG$1+AG$5))^($A1254-$A1253)*(1+2*(E1254/E1253-1))</f>
        <v>6274511719.9930067</v>
      </c>
      <c r="AK1254">
        <f t="shared" si="180"/>
        <v>1.9596635403769833</v>
      </c>
      <c r="AO1254">
        <f>AO1253*(1-AO$1+H1253)^($A1254-$A1253)*(2-E1254/E1253)</f>
        <v>1.9469456162743319</v>
      </c>
    </row>
    <row r="1255" spans="1:41" x14ac:dyDescent="0.25">
      <c r="A1255" s="1">
        <v>39884</v>
      </c>
      <c r="B1255" s="12">
        <v>41.18</v>
      </c>
      <c r="C1255" s="12">
        <v>40.700000000000003</v>
      </c>
      <c r="D1255">
        <v>164506.96</v>
      </c>
      <c r="E1255">
        <v>147384.15</v>
      </c>
      <c r="F1255">
        <v>227477.92</v>
      </c>
      <c r="G1255">
        <v>203829.35</v>
      </c>
      <c r="H1255">
        <f>(1/(1-91/360*VLOOKUP($A1255,Tbills!$B$4:$C$974,2,1)/100))^((1)/91)-1</f>
        <v>6.6687119428809893E-6</v>
      </c>
      <c r="I1255" s="2">
        <f t="shared" si="179"/>
        <v>105565.83797286851</v>
      </c>
      <c r="J1255">
        <f>VLOOKUP(A1255,'VXX-IV'!A$1:C$4500,3,0)</f>
        <v>105573.33</v>
      </c>
      <c r="K1255" s="10">
        <f t="shared" si="181"/>
        <v>-7.0965149356339019E-5</v>
      </c>
      <c r="L1255">
        <f t="shared" si="173"/>
        <v>33540953126.85778</v>
      </c>
      <c r="O1255">
        <f t="shared" si="174"/>
        <v>49718574.395725787</v>
      </c>
      <c r="R1255">
        <f t="shared" si="175"/>
        <v>7.3670762507556677</v>
      </c>
      <c r="U1255" s="2">
        <f t="shared" si="176"/>
        <v>402.69640834439383</v>
      </c>
      <c r="V1255">
        <f>VLOOKUP(A1255,'VXZ-IV'!A$1:C$4500,3,0)</f>
        <v>402.68</v>
      </c>
      <c r="W1255" s="10">
        <f t="shared" si="182"/>
        <v>4.0747850386990692E-5</v>
      </c>
      <c r="X1255">
        <f t="shared" si="177"/>
        <v>10.639269532586086</v>
      </c>
      <c r="AB1255">
        <f t="shared" si="178"/>
        <v>90214.593446970292</v>
      </c>
      <c r="AE1255">
        <f>ROW()</f>
        <v>1255</v>
      </c>
      <c r="AF1255">
        <f t="shared" si="172"/>
        <v>1.0117936117936117</v>
      </c>
      <c r="AG1255">
        <f>AG1254*(1-(AG$1+AG$5))^($A1255-$A1254)*(1+2*(E1255/E1254-1))</f>
        <v>6061205354.417181</v>
      </c>
      <c r="AK1255">
        <f t="shared" si="180"/>
        <v>1.992848879585555</v>
      </c>
      <c r="AO1255">
        <f>AO1254*(1-AO$1+H1254)^($A1255-$A1254)*(2-E1255/E1254)</f>
        <v>1.9799477780588171</v>
      </c>
    </row>
    <row r="1256" spans="1:41" x14ac:dyDescent="0.25">
      <c r="A1256" s="1">
        <v>39885</v>
      </c>
      <c r="B1256" s="12">
        <v>42.36</v>
      </c>
      <c r="C1256" s="12">
        <v>41.83</v>
      </c>
      <c r="D1256">
        <v>166809.54999999999</v>
      </c>
      <c r="E1256">
        <v>149446.09</v>
      </c>
      <c r="F1256">
        <v>229697.87</v>
      </c>
      <c r="G1256">
        <v>205817.15</v>
      </c>
      <c r="H1256">
        <f>(1/(1-91/360*VLOOKUP($A1256,Tbills!$B$4:$C$974,2,1)/100))^((1)/91)-1</f>
        <v>6.6687119428809893E-6</v>
      </c>
      <c r="I1256" s="2">
        <f t="shared" si="179"/>
        <v>107040.82397475642</v>
      </c>
      <c r="J1256">
        <f>VLOOKUP(A1256,'VXX-IV'!A$1:C$4500,3,0)</f>
        <v>107048.43</v>
      </c>
      <c r="K1256" s="10">
        <f t="shared" si="181"/>
        <v>-7.1052188654885384E-5</v>
      </c>
      <c r="L1256">
        <f t="shared" si="173"/>
        <v>34478116536.727547</v>
      </c>
      <c r="O1256">
        <f t="shared" si="174"/>
        <v>50760226.157246321</v>
      </c>
      <c r="R1256">
        <f t="shared" si="175"/>
        <v>7.3152119564891951</v>
      </c>
      <c r="U1256" s="2">
        <f t="shared" si="176"/>
        <v>406.6163951661942</v>
      </c>
      <c r="V1256">
        <f>VLOOKUP(A1256,'VXZ-IV'!A$1:C$4500,3,0)</f>
        <v>406.6</v>
      </c>
      <c r="W1256" s="10">
        <f t="shared" si="182"/>
        <v>4.0322592705699378E-5</v>
      </c>
      <c r="X1256">
        <f t="shared" si="177"/>
        <v>10.535193032401857</v>
      </c>
      <c r="AB1256">
        <f t="shared" si="178"/>
        <v>91473.528148175101</v>
      </c>
      <c r="AE1256">
        <f>ROW()</f>
        <v>1256</v>
      </c>
      <c r="AF1256">
        <f t="shared" si="172"/>
        <v>1.0126703322973942</v>
      </c>
      <c r="AG1256">
        <f>AG1255*(1-(AG$1+AG$5))^($A1256-$A1255)*(1+2*(E1256/E1255-1))</f>
        <v>6230590850.5354681</v>
      </c>
      <c r="AK1256">
        <f t="shared" si="180"/>
        <v>1.9648769214048429</v>
      </c>
      <c r="AO1256">
        <f>AO1255*(1-AO$1+H1255)^($A1256-$A1255)*(2-E1256/E1255)</f>
        <v>1.9521886410469811</v>
      </c>
    </row>
    <row r="1257" spans="1:41" x14ac:dyDescent="0.25">
      <c r="A1257" s="1">
        <v>39888</v>
      </c>
      <c r="B1257" s="12">
        <v>43.74</v>
      </c>
      <c r="C1257" s="12">
        <v>42.24</v>
      </c>
      <c r="D1257">
        <v>172580.13</v>
      </c>
      <c r="E1257">
        <v>154613.01</v>
      </c>
      <c r="F1257">
        <v>232468.02</v>
      </c>
      <c r="G1257">
        <v>208295.18</v>
      </c>
      <c r="H1257">
        <f>(1/(1-91/360*VLOOKUP($A1257,Tbills!$B$4:$C$974,2,1)/100))^((1)/91)-1</f>
        <v>6.946663748896853E-6</v>
      </c>
      <c r="I1257" s="2">
        <f t="shared" si="179"/>
        <v>110735.67447720763</v>
      </c>
      <c r="J1257">
        <f>VLOOKUP(A1257,'VXX-IV'!A$1:C$4500,3,0)</f>
        <v>110743.54</v>
      </c>
      <c r="K1257" s="10">
        <f t="shared" si="181"/>
        <v>-7.1024664665353399E-5</v>
      </c>
      <c r="L1257">
        <f t="shared" si="173"/>
        <v>36857965154.680618</v>
      </c>
      <c r="O1257">
        <f t="shared" si="174"/>
        <v>53387289.812655024</v>
      </c>
      <c r="R1257">
        <f t="shared" si="175"/>
        <v>7.1877797307618714</v>
      </c>
      <c r="U1257" s="2">
        <f t="shared" si="176"/>
        <v>411.49007546904727</v>
      </c>
      <c r="V1257">
        <f>VLOOKUP(A1257,'VXZ-IV'!A$1:C$4500,3,0)</f>
        <v>411.48</v>
      </c>
      <c r="W1257" s="10">
        <f t="shared" si="182"/>
        <v>2.4485926526818247E-5</v>
      </c>
      <c r="X1257">
        <f t="shared" si="177"/>
        <v>10.407411781678949</v>
      </c>
      <c r="AB1257">
        <f t="shared" si="178"/>
        <v>94626.217960633396</v>
      </c>
      <c r="AE1257">
        <f>ROW()</f>
        <v>1257</v>
      </c>
      <c r="AF1257">
        <f t="shared" si="172"/>
        <v>1.0355113636363635</v>
      </c>
      <c r="AG1257">
        <f>AG1256*(1-(AG$1+AG$5))^($A1257-$A1256)*(1+2*(E1257/E1256-1))</f>
        <v>6660747899.3073092</v>
      </c>
      <c r="AK1257">
        <f t="shared" si="180"/>
        <v>1.8966786094734134</v>
      </c>
      <c r="AO1257">
        <f>AO1256*(1-AO$1+H1256)^($A1257-$A1256)*(2-E1257/E1256)</f>
        <v>1.8845226383598987</v>
      </c>
    </row>
    <row r="1258" spans="1:41" x14ac:dyDescent="0.25">
      <c r="A1258" s="1">
        <v>39889</v>
      </c>
      <c r="B1258" s="12">
        <v>40.799999999999997</v>
      </c>
      <c r="C1258" s="12">
        <v>39.979999999999997</v>
      </c>
      <c r="D1258">
        <v>165142.70000000001</v>
      </c>
      <c r="E1258">
        <v>147948.81</v>
      </c>
      <c r="F1258">
        <v>230435</v>
      </c>
      <c r="G1258">
        <v>206472.11</v>
      </c>
      <c r="H1258">
        <f>(1/(1-91/360*VLOOKUP($A1258,Tbills!$B$4:$C$974,2,1)/100))^((1)/91)-1</f>
        <v>6.946663748896853E-6</v>
      </c>
      <c r="I1258" s="2">
        <f t="shared" si="179"/>
        <v>105960.87952132554</v>
      </c>
      <c r="J1258">
        <f>VLOOKUP(A1258,'VXX-IV'!A$1:C$4500,3,0)</f>
        <v>105968.41</v>
      </c>
      <c r="K1258" s="10">
        <f t="shared" si="181"/>
        <v>-7.1063429888829077E-5</v>
      </c>
      <c r="L1258">
        <f t="shared" si="173"/>
        <v>33679339150.674034</v>
      </c>
      <c r="O1258">
        <f t="shared" si="174"/>
        <v>49933922.324545339</v>
      </c>
      <c r="R1258">
        <f t="shared" si="175"/>
        <v>7.3423532702430974</v>
      </c>
      <c r="U1258" s="2">
        <f t="shared" si="176"/>
        <v>407.88149462263181</v>
      </c>
      <c r="V1258">
        <f>VLOOKUP(A1258,'VXZ-IV'!A$1:C$4500,3,0)</f>
        <v>407.88</v>
      </c>
      <c r="W1258" s="10">
        <f t="shared" si="182"/>
        <v>3.6643685197290665E-6</v>
      </c>
      <c r="X1258">
        <f t="shared" si="177"/>
        <v>10.498185605169571</v>
      </c>
      <c r="AB1258">
        <f t="shared" si="178"/>
        <v>90544.438901588088</v>
      </c>
      <c r="AE1258">
        <f>ROW()</f>
        <v>1258</v>
      </c>
      <c r="AF1258">
        <f t="shared" si="172"/>
        <v>1.0205102551275638</v>
      </c>
      <c r="AG1258">
        <f>AG1257*(1-(AG$1+AG$5))^($A1258-$A1257)*(1+2*(E1258/E1257-1))</f>
        <v>6086353643.7824545</v>
      </c>
      <c r="AK1258">
        <f t="shared" si="180"/>
        <v>1.9783379640747387</v>
      </c>
      <c r="AO1258">
        <f>AO1257*(1-AO$1+H1257)^($A1258-$A1257)*(2-E1258/E1257)</f>
        <v>1.9656911364240339</v>
      </c>
    </row>
    <row r="1259" spans="1:41" x14ac:dyDescent="0.25">
      <c r="A1259" s="1">
        <v>39890</v>
      </c>
      <c r="B1259" s="12">
        <v>40.06</v>
      </c>
      <c r="C1259" s="12">
        <v>39.9</v>
      </c>
      <c r="D1259">
        <v>163744.32999999999</v>
      </c>
      <c r="E1259">
        <v>146695.01</v>
      </c>
      <c r="F1259">
        <v>232641.22</v>
      </c>
      <c r="G1259">
        <v>208447.47</v>
      </c>
      <c r="H1259">
        <f>(1/(1-91/360*VLOOKUP($A1259,Tbills!$B$4:$C$974,2,1)/100))^((1)/91)-1</f>
        <v>6.946663748896853E-6</v>
      </c>
      <c r="I1259" s="2">
        <f t="shared" si="179"/>
        <v>105061.07842858996</v>
      </c>
      <c r="J1259">
        <f>VLOOKUP(A1259,'VXX-IV'!A$1:C$4500,3,0)</f>
        <v>105068.54</v>
      </c>
      <c r="K1259" s="10">
        <f t="shared" si="181"/>
        <v>-7.1016228169074047E-5</v>
      </c>
      <c r="L1259">
        <f t="shared" si="173"/>
        <v>33107237783.629871</v>
      </c>
      <c r="O1259">
        <f t="shared" si="174"/>
        <v>49297509.519179545</v>
      </c>
      <c r="R1259">
        <f t="shared" si="175"/>
        <v>7.3731315294111015</v>
      </c>
      <c r="U1259" s="2">
        <f t="shared" si="176"/>
        <v>411.77657372831783</v>
      </c>
      <c r="V1259">
        <f>VLOOKUP(A1259,'VXZ-IV'!A$1:C$4500,3,0)</f>
        <v>411.76</v>
      </c>
      <c r="W1259" s="10">
        <f t="shared" si="182"/>
        <v>4.0250943068365075E-5</v>
      </c>
      <c r="X1259">
        <f t="shared" si="177"/>
        <v>10.397435017799857</v>
      </c>
      <c r="AB1259">
        <f t="shared" si="178"/>
        <v>89773.985192631764</v>
      </c>
      <c r="AE1259">
        <f>ROW()</f>
        <v>1259</v>
      </c>
      <c r="AF1259">
        <f t="shared" si="172"/>
        <v>1.0040100250626567</v>
      </c>
      <c r="AG1259">
        <f>AG1258*(1-(AG$1+AG$5))^($A1259-$A1258)*(1+2*(E1259/E1258-1))</f>
        <v>5982993767.8344679</v>
      </c>
      <c r="AK1259">
        <f t="shared" si="180"/>
        <v>1.9950105709517587</v>
      </c>
      <c r="AO1259">
        <f>AO1258*(1-AO$1+H1258)^($A1259-$A1258)*(2-E1259/E1258)</f>
        <v>1.9822899406607091</v>
      </c>
    </row>
    <row r="1260" spans="1:41" x14ac:dyDescent="0.25">
      <c r="A1260" s="1">
        <v>39891</v>
      </c>
      <c r="B1260" s="12">
        <v>43.68</v>
      </c>
      <c r="C1260" s="12">
        <v>43.15</v>
      </c>
      <c r="D1260">
        <v>174693.4</v>
      </c>
      <c r="E1260">
        <v>156503.01999999999</v>
      </c>
      <c r="F1260">
        <v>241735.87</v>
      </c>
      <c r="G1260">
        <v>216594.87</v>
      </c>
      <c r="H1260">
        <f>(1/(1-91/360*VLOOKUP($A1260,Tbills!$B$4:$C$974,2,1)/100))^((1)/91)-1</f>
        <v>6.946663748896853E-6</v>
      </c>
      <c r="I1260" s="2">
        <f t="shared" si="179"/>
        <v>112083.45031073302</v>
      </c>
      <c r="J1260">
        <f>VLOOKUP(A1260,'VXX-IV'!A$1:C$4500,3,0)</f>
        <v>112091.41</v>
      </c>
      <c r="K1260" s="10">
        <f t="shared" si="181"/>
        <v>-7.1010698027396124E-5</v>
      </c>
      <c r="L1260">
        <f t="shared" si="173"/>
        <v>37532893309.939758</v>
      </c>
      <c r="O1260">
        <f t="shared" si="174"/>
        <v>54239719.623736762</v>
      </c>
      <c r="R1260">
        <f t="shared" si="175"/>
        <v>7.1263260404519047</v>
      </c>
      <c r="U1260" s="2">
        <f t="shared" si="176"/>
        <v>427.86373424116681</v>
      </c>
      <c r="V1260">
        <f>VLOOKUP(A1260,'VXZ-IV'!A$1:C$4500,3,0)</f>
        <v>427.84</v>
      </c>
      <c r="W1260" s="10">
        <f t="shared" si="182"/>
        <v>5.5474572659974797E-5</v>
      </c>
      <c r="X1260">
        <f t="shared" si="177"/>
        <v>9.9907396387556098</v>
      </c>
      <c r="AB1260">
        <f t="shared" si="178"/>
        <v>95772.923358997563</v>
      </c>
      <c r="AE1260">
        <f>ROW()</f>
        <v>1260</v>
      </c>
      <c r="AF1260">
        <f t="shared" si="172"/>
        <v>1.0122827346465817</v>
      </c>
      <c r="AG1260">
        <f>AG1259*(1-(AG$1+AG$5))^($A1260-$A1259)*(1+2*(E1260/E1259-1))</f>
        <v>6782809617.0377502</v>
      </c>
      <c r="AK1260">
        <f t="shared" si="180"/>
        <v>1.8615377081910556</v>
      </c>
      <c r="AO1260">
        <f>AO1259*(1-AO$1+H1259)^($A1260-$A1259)*(2-E1260/E1259)</f>
        <v>1.8496987174946975</v>
      </c>
    </row>
    <row r="1261" spans="1:41" x14ac:dyDescent="0.25">
      <c r="A1261" s="1">
        <v>39892</v>
      </c>
      <c r="B1261" s="12">
        <v>45.89</v>
      </c>
      <c r="C1261" s="12">
        <v>46.28</v>
      </c>
      <c r="D1261">
        <v>187965.81</v>
      </c>
      <c r="E1261">
        <v>168392.32000000001</v>
      </c>
      <c r="F1261">
        <v>252702.13</v>
      </c>
      <c r="G1261">
        <v>226419.12</v>
      </c>
      <c r="H1261">
        <f>(1/(1-91/360*VLOOKUP($A1261,Tbills!$B$4:$C$974,2,1)/100))^((1)/91)-1</f>
        <v>6.946663748896853E-6</v>
      </c>
      <c r="I1261" s="2">
        <f t="shared" si="179"/>
        <v>120596.1004587088</v>
      </c>
      <c r="J1261">
        <f>VLOOKUP(A1261,'VXX-IV'!A$1:C$4500,3,0)</f>
        <v>120604.67</v>
      </c>
      <c r="K1261" s="10">
        <f t="shared" si="181"/>
        <v>-7.1054804852921372E-5</v>
      </c>
      <c r="L1261">
        <f t="shared" si="173"/>
        <v>43233874536.595383</v>
      </c>
      <c r="O1261">
        <f t="shared" si="174"/>
        <v>60418448.915535636</v>
      </c>
      <c r="R1261">
        <f t="shared" si="175"/>
        <v>6.8553279707500536</v>
      </c>
      <c r="U1261" s="2">
        <f t="shared" si="176"/>
        <v>447.26271112006418</v>
      </c>
      <c r="V1261">
        <f>VLOOKUP(A1261,'VXZ-IV'!A$1:C$4500,3,0)</f>
        <v>447.24</v>
      </c>
      <c r="W1261" s="10">
        <f t="shared" si="182"/>
        <v>5.0780610106881952E-5</v>
      </c>
      <c r="X1261">
        <f t="shared" si="177"/>
        <v>9.5372959375175181</v>
      </c>
      <c r="AB1261">
        <f t="shared" si="178"/>
        <v>103045.05609172974</v>
      </c>
      <c r="AE1261">
        <f>ROW()</f>
        <v>1261</v>
      </c>
      <c r="AF1261">
        <f t="shared" si="172"/>
        <v>0.9915730337078652</v>
      </c>
      <c r="AG1261">
        <f>AG1260*(1-(AG$1+AG$5))^($A1261-$A1260)*(1+2*(E1261/E1260-1))</f>
        <v>7813106090.1585579</v>
      </c>
      <c r="AK1261">
        <f t="shared" si="180"/>
        <v>1.7200393617853376</v>
      </c>
      <c r="AO1261">
        <f>AO1260*(1-AO$1+H1260)^($A1261-$A1260)*(2-E1261/E1260)</f>
        <v>1.7091285334878885</v>
      </c>
    </row>
    <row r="1262" spans="1:41" x14ac:dyDescent="0.25">
      <c r="A1262" s="1">
        <v>39895</v>
      </c>
      <c r="B1262" s="12">
        <v>43.23</v>
      </c>
      <c r="C1262" s="12">
        <v>42.33</v>
      </c>
      <c r="D1262">
        <v>173694.38</v>
      </c>
      <c r="E1262">
        <v>155603.51</v>
      </c>
      <c r="F1262">
        <v>243134.84</v>
      </c>
      <c r="G1262">
        <v>217842.19</v>
      </c>
      <c r="H1262">
        <f>(1/(1-91/360*VLOOKUP($A1262,Tbills!$B$4:$C$974,2,1)/100))^((1)/91)-1</f>
        <v>6.2517975603082476E-6</v>
      </c>
      <c r="I1262" s="2">
        <f t="shared" si="179"/>
        <v>111431.6090752922</v>
      </c>
      <c r="J1262">
        <f>VLOOKUP(A1262,'VXX-IV'!A$1:C$4500,3,0)</f>
        <v>111439.53</v>
      </c>
      <c r="K1262" s="10">
        <f t="shared" si="181"/>
        <v>-7.1078231465904196E-5</v>
      </c>
      <c r="L1262">
        <f t="shared" si="173"/>
        <v>36662665489.804962</v>
      </c>
      <c r="O1262">
        <f t="shared" si="174"/>
        <v>53530180.837138101</v>
      </c>
      <c r="R1262">
        <f t="shared" si="175"/>
        <v>7.1146821528510742</v>
      </c>
      <c r="U1262" s="2">
        <f t="shared" si="176"/>
        <v>430.29788913164163</v>
      </c>
      <c r="V1262">
        <f>VLOOKUP(A1262,'VXZ-IV'!A$1:C$4500,3,0)</f>
        <v>430.28</v>
      </c>
      <c r="W1262" s="10">
        <f t="shared" si="182"/>
        <v>4.1575559267537088E-5</v>
      </c>
      <c r="X1262">
        <f t="shared" si="177"/>
        <v>9.8976633703074839</v>
      </c>
      <c r="AB1262">
        <f t="shared" si="178"/>
        <v>95209.183997778877</v>
      </c>
      <c r="AE1262">
        <f>ROW()</f>
        <v>1262</v>
      </c>
      <c r="AF1262">
        <f t="shared" si="172"/>
        <v>1.0212615166548547</v>
      </c>
      <c r="AG1262">
        <f>AG1261*(1-(AG$1+AG$5))^($A1262-$A1261)*(1+2*(E1262/E1261-1))</f>
        <v>6625679844.97052</v>
      </c>
      <c r="AK1262">
        <f t="shared" si="180"/>
        <v>1.8504117836652068</v>
      </c>
      <c r="AO1262">
        <f>AO1261*(1-AO$1+H1261)^($A1262-$A1261)*(2-E1262/E1261)</f>
        <v>1.8387651732726349</v>
      </c>
    </row>
    <row r="1263" spans="1:41" x14ac:dyDescent="0.25">
      <c r="A1263" s="1">
        <v>39896</v>
      </c>
      <c r="B1263" s="12">
        <v>42.93</v>
      </c>
      <c r="C1263" s="12">
        <v>43.64</v>
      </c>
      <c r="D1263">
        <v>176192.75</v>
      </c>
      <c r="E1263">
        <v>157840.70000000001</v>
      </c>
      <c r="F1263">
        <v>245746</v>
      </c>
      <c r="G1263">
        <v>220180.35</v>
      </c>
      <c r="H1263">
        <f>(1/(1-91/360*VLOOKUP($A1263,Tbills!$B$4:$C$974,2,1)/100))^((1)/91)-1</f>
        <v>6.2517975603082476E-6</v>
      </c>
      <c r="I1263" s="2">
        <f t="shared" si="179"/>
        <v>113031.65310625586</v>
      </c>
      <c r="J1263">
        <f>VLOOKUP(A1263,'VXX-IV'!A$1:C$4500,3,0)</f>
        <v>113039.69</v>
      </c>
      <c r="K1263" s="10">
        <f t="shared" si="181"/>
        <v>-7.1097981108603214E-5</v>
      </c>
      <c r="L1263">
        <f t="shared" si="173"/>
        <v>37715431475.910217</v>
      </c>
      <c r="O1263">
        <f t="shared" si="174"/>
        <v>54682783.578678988</v>
      </c>
      <c r="R1263">
        <f t="shared" si="175"/>
        <v>7.0632171587416739</v>
      </c>
      <c r="U1263" s="2">
        <f t="shared" si="176"/>
        <v>434.90849212546493</v>
      </c>
      <c r="V1263">
        <f>VLOOKUP(A1263,'VXZ-IV'!A$1:C$4500,3,0)</f>
        <v>434.88</v>
      </c>
      <c r="W1263" s="10">
        <f t="shared" si="182"/>
        <v>6.5517212713750439E-5</v>
      </c>
      <c r="X1263">
        <f t="shared" si="177"/>
        <v>9.7911280987752356</v>
      </c>
      <c r="AB1263">
        <f t="shared" si="178"/>
        <v>96574.687171095604</v>
      </c>
      <c r="AE1263">
        <f>ROW()</f>
        <v>1263</v>
      </c>
      <c r="AF1263">
        <f t="shared" si="172"/>
        <v>0.98373052245646198</v>
      </c>
      <c r="AG1263">
        <f>AG1262*(1-(AG$1+AG$5))^($A1263-$A1262)*(1+2*(E1263/E1262-1))</f>
        <v>6815971617.8246489</v>
      </c>
      <c r="AK1263">
        <f t="shared" si="180"/>
        <v>1.8237225374256636</v>
      </c>
      <c r="AO1263">
        <f>AO1262*(1-AO$1+H1262)^($A1263-$A1262)*(2-E1263/E1262)</f>
        <v>1.8122726196604373</v>
      </c>
    </row>
    <row r="1264" spans="1:41" x14ac:dyDescent="0.25">
      <c r="A1264" s="1">
        <v>39897</v>
      </c>
      <c r="B1264" s="12">
        <v>42.25</v>
      </c>
      <c r="C1264" s="12">
        <v>41.9</v>
      </c>
      <c r="D1264">
        <v>171614.65</v>
      </c>
      <c r="E1264">
        <v>153738.46</v>
      </c>
      <c r="F1264">
        <v>244641.22</v>
      </c>
      <c r="G1264">
        <v>219189.13</v>
      </c>
      <c r="H1264">
        <f>(1/(1-91/360*VLOOKUP($A1264,Tbills!$B$4:$C$974,2,1)/100))^((1)/91)-1</f>
        <v>6.2517975603082476E-6</v>
      </c>
      <c r="I1264" s="2">
        <f t="shared" si="179"/>
        <v>110092.0134180537</v>
      </c>
      <c r="J1264">
        <f>VLOOKUP(A1264,'VXX-IV'!A$1:C$4500,3,0)</f>
        <v>110099.83</v>
      </c>
      <c r="K1264" s="10">
        <f t="shared" si="181"/>
        <v>-7.0995404318985322E-5</v>
      </c>
      <c r="L1264">
        <f t="shared" si="173"/>
        <v>35753609575.574509</v>
      </c>
      <c r="O1264">
        <f t="shared" si="174"/>
        <v>52549225.043289773</v>
      </c>
      <c r="R1264">
        <f t="shared" si="175"/>
        <v>7.1546793300396399</v>
      </c>
      <c r="U1264" s="2">
        <f t="shared" si="176"/>
        <v>432.94275298577531</v>
      </c>
      <c r="V1264">
        <f>VLOOKUP(A1264,'VXZ-IV'!A$1:C$4500,3,0)</f>
        <v>432.92</v>
      </c>
      <c r="W1264" s="10">
        <f t="shared" si="182"/>
        <v>5.2557021563481854E-5</v>
      </c>
      <c r="X1264">
        <f t="shared" si="177"/>
        <v>9.8349040571510624</v>
      </c>
      <c r="AB1264">
        <f t="shared" si="178"/>
        <v>94061.455828828621</v>
      </c>
      <c r="AE1264">
        <f>ROW()</f>
        <v>1264</v>
      </c>
      <c r="AF1264">
        <f t="shared" si="172"/>
        <v>1.0083532219570406</v>
      </c>
      <c r="AG1264">
        <f>AG1263*(1-(AG$1+AG$5))^($A1264-$A1263)*(1+2*(E1264/E1263-1))</f>
        <v>6461463100.0674047</v>
      </c>
      <c r="AK1264">
        <f t="shared" si="180"/>
        <v>1.8710334783132276</v>
      </c>
      <c r="AO1264">
        <f>AO1263*(1-AO$1+H1263)^($A1264-$A1263)*(2-E1264/E1263)</f>
        <v>1.8593159812453846</v>
      </c>
    </row>
    <row r="1265" spans="1:41" x14ac:dyDescent="0.25">
      <c r="A1265" s="1">
        <v>39898</v>
      </c>
      <c r="B1265" s="12">
        <v>40.36</v>
      </c>
      <c r="C1265" s="12">
        <v>40.68</v>
      </c>
      <c r="D1265">
        <v>166730.43</v>
      </c>
      <c r="E1265">
        <v>149362.04</v>
      </c>
      <c r="F1265">
        <v>241419.98</v>
      </c>
      <c r="G1265">
        <v>216301.65</v>
      </c>
      <c r="H1265">
        <f>(1/(1-91/360*VLOOKUP($A1265,Tbills!$B$4:$C$974,2,1)/100))^((1)/91)-1</f>
        <v>6.2517975603082476E-6</v>
      </c>
      <c r="I1265" s="2">
        <f t="shared" si="179"/>
        <v>106956.14366075411</v>
      </c>
      <c r="J1265">
        <f>VLOOKUP(A1265,'VXX-IV'!A$1:C$4500,3,0)</f>
        <v>106963.75</v>
      </c>
      <c r="K1265" s="10">
        <f t="shared" si="181"/>
        <v>-7.1111374142063255E-5</v>
      </c>
      <c r="L1265">
        <f t="shared" si="173"/>
        <v>33716724657.211472</v>
      </c>
      <c r="O1265">
        <f t="shared" si="174"/>
        <v>50303678.678088635</v>
      </c>
      <c r="R1265">
        <f t="shared" si="175"/>
        <v>7.2561861968528438</v>
      </c>
      <c r="U1265" s="2">
        <f t="shared" si="176"/>
        <v>427.23169125781033</v>
      </c>
      <c r="V1265">
        <f>VLOOKUP(A1265,'VXZ-IV'!A$1:C$4500,3,0)</f>
        <v>427.2</v>
      </c>
      <c r="W1265" s="10">
        <f t="shared" si="182"/>
        <v>7.4183655923043545E-5</v>
      </c>
      <c r="X1265">
        <f t="shared" si="177"/>
        <v>9.9641575537592679</v>
      </c>
      <c r="AB1265">
        <f t="shared" si="178"/>
        <v>91380.654533527355</v>
      </c>
      <c r="AE1265">
        <f>ROW()</f>
        <v>1265</v>
      </c>
      <c r="AF1265">
        <f t="shared" si="172"/>
        <v>0.99213372664700095</v>
      </c>
      <c r="AG1265">
        <f>AG1264*(1-(AG$1+AG$5))^($A1265-$A1264)*(1+2*(E1265/E1264-1))</f>
        <v>6093385247.5531111</v>
      </c>
      <c r="AK1265">
        <f t="shared" si="180"/>
        <v>1.9242059217480141</v>
      </c>
      <c r="AO1265">
        <f>AO1264*(1-AO$1+H1264)^($A1265-$A1264)*(2-E1265/E1264)</f>
        <v>1.9121857195493677</v>
      </c>
    </row>
    <row r="1266" spans="1:41" x14ac:dyDescent="0.25">
      <c r="A1266" s="1">
        <v>39899</v>
      </c>
      <c r="B1266" s="12">
        <v>41.04</v>
      </c>
      <c r="C1266" s="12">
        <v>42.09</v>
      </c>
      <c r="D1266">
        <v>172295.92</v>
      </c>
      <c r="E1266">
        <v>154346.82999999999</v>
      </c>
      <c r="F1266">
        <v>248157.94</v>
      </c>
      <c r="G1266">
        <v>222337.21</v>
      </c>
      <c r="H1266">
        <f>(1/(1-91/360*VLOOKUP($A1266,Tbills!$B$4:$C$974,2,1)/100))^((1)/91)-1</f>
        <v>6.2517975603082476E-6</v>
      </c>
      <c r="I1266" s="2">
        <f t="shared" si="179"/>
        <v>110523.66282984216</v>
      </c>
      <c r="J1266">
        <f>VLOOKUP(A1266,'VXX-IV'!A$1:C$4500,3,0)</f>
        <v>110531.51</v>
      </c>
      <c r="K1266" s="10">
        <f t="shared" si="181"/>
        <v>-7.0994869769136493E-5</v>
      </c>
      <c r="L1266">
        <f t="shared" si="173"/>
        <v>35965839085.22377</v>
      </c>
      <c r="O1266">
        <f t="shared" si="174"/>
        <v>52820141.651425108</v>
      </c>
      <c r="R1266">
        <f t="shared" si="175"/>
        <v>7.1347801268405808</v>
      </c>
      <c r="U1266" s="2">
        <f t="shared" si="176"/>
        <v>439.14489280139878</v>
      </c>
      <c r="V1266">
        <f>VLOOKUP(A1266,'VXZ-IV'!A$1:C$4500,3,0)</f>
        <v>439.12</v>
      </c>
      <c r="W1266" s="10">
        <f t="shared" si="182"/>
        <v>5.6687924482545782E-5</v>
      </c>
      <c r="X1266">
        <f t="shared" si="177"/>
        <v>9.6858255883048852</v>
      </c>
      <c r="AB1266">
        <f t="shared" si="178"/>
        <v>94427.08872485449</v>
      </c>
      <c r="AE1266">
        <f>ROW()</f>
        <v>1266</v>
      </c>
      <c r="AF1266">
        <f t="shared" si="172"/>
        <v>0.97505345687811817</v>
      </c>
      <c r="AG1266">
        <f>AG1265*(1-(AG$1+AG$5))^($A1266-$A1265)*(1+2*(E1266/E1265-1))</f>
        <v>6499885953.7759638</v>
      </c>
      <c r="AK1266">
        <f t="shared" si="180"/>
        <v>1.8599010849555402</v>
      </c>
      <c r="AO1266">
        <f>AO1265*(1-AO$1+H1265)^($A1266-$A1265)*(2-E1266/E1265)</f>
        <v>1.8483118643490675</v>
      </c>
    </row>
    <row r="1267" spans="1:41" x14ac:dyDescent="0.25">
      <c r="A1267" s="1">
        <v>39902</v>
      </c>
      <c r="B1267" s="12">
        <v>45.54</v>
      </c>
      <c r="C1267" s="12">
        <v>44.99</v>
      </c>
      <c r="D1267">
        <v>184495.2</v>
      </c>
      <c r="E1267">
        <v>165272.34</v>
      </c>
      <c r="F1267">
        <v>256389.72</v>
      </c>
      <c r="G1267">
        <v>229708.3</v>
      </c>
      <c r="H1267">
        <f>(1/(1-91/360*VLOOKUP($A1267,Tbills!$B$4:$C$974,2,1)/100))^((1)/91)-1</f>
        <v>5.4180167654571676E-6</v>
      </c>
      <c r="I1267" s="2">
        <f t="shared" si="179"/>
        <v>118340.54859244742</v>
      </c>
      <c r="J1267">
        <f>VLOOKUP(A1267,'VXX-IV'!A$1:C$4500,3,0)</f>
        <v>118348.95</v>
      </c>
      <c r="K1267" s="10">
        <f t="shared" si="181"/>
        <v>-7.0988441828845339E-5</v>
      </c>
      <c r="L1267">
        <f t="shared" si="173"/>
        <v>41052654845.895714</v>
      </c>
      <c r="O1267">
        <f t="shared" si="174"/>
        <v>58422581.307866409</v>
      </c>
      <c r="R1267">
        <f t="shared" si="175"/>
        <v>6.8813275061532897</v>
      </c>
      <c r="U1267" s="2">
        <f t="shared" si="176"/>
        <v>453.6788148161524</v>
      </c>
      <c r="V1267">
        <f>VLOOKUP(A1267,'VXZ-IV'!A$1:C$4500,3,0)</f>
        <v>453.68</v>
      </c>
      <c r="W1267" s="10">
        <f t="shared" si="182"/>
        <v>-2.6123784332421351E-6</v>
      </c>
      <c r="X1267">
        <f t="shared" si="177"/>
        <v>9.3638269755100172</v>
      </c>
      <c r="AB1267">
        <f t="shared" si="178"/>
        <v>101100.57744202246</v>
      </c>
      <c r="AE1267">
        <f>ROW()</f>
        <v>1267</v>
      </c>
      <c r="AF1267">
        <f t="shared" si="172"/>
        <v>1.0122249388753055</v>
      </c>
      <c r="AG1267">
        <f>AG1266*(1-(AG$1+AG$5))^($A1267-$A1266)*(1+2*(E1267/E1266-1))</f>
        <v>7419330559.1257267</v>
      </c>
      <c r="AK1267">
        <f t="shared" si="180"/>
        <v>1.7280056776424206</v>
      </c>
      <c r="AO1267">
        <f>AO1266*(1-AO$1+H1266)^($A1267-$A1266)*(2-E1267/E1266)</f>
        <v>1.717319922446034</v>
      </c>
    </row>
    <row r="1268" spans="1:41" x14ac:dyDescent="0.25">
      <c r="A1268" s="1">
        <v>39903</v>
      </c>
      <c r="B1268" s="12">
        <v>44.14</v>
      </c>
      <c r="C1268" s="12">
        <v>44.59</v>
      </c>
      <c r="D1268">
        <v>181514.07</v>
      </c>
      <c r="E1268">
        <v>162600.92000000001</v>
      </c>
      <c r="F1268">
        <v>255184.88</v>
      </c>
      <c r="G1268">
        <v>228627.6</v>
      </c>
      <c r="H1268">
        <f>(1/(1-91/360*VLOOKUP($A1268,Tbills!$B$4:$C$974,2,1)/100))^((1)/91)-1</f>
        <v>5.4180167654571676E-6</v>
      </c>
      <c r="I1268" s="2">
        <f t="shared" si="179"/>
        <v>116425.52679186691</v>
      </c>
      <c r="J1268">
        <f>VLOOKUP(A1268,'VXX-IV'!A$1:C$4500,3,0)</f>
        <v>116433.8</v>
      </c>
      <c r="K1268" s="10">
        <f t="shared" si="181"/>
        <v>-7.1055038426082184E-5</v>
      </c>
      <c r="L1268">
        <f t="shared" si="173"/>
        <v>39723944958.813919</v>
      </c>
      <c r="O1268">
        <f t="shared" si="174"/>
        <v>57004168.699406311</v>
      </c>
      <c r="R1268">
        <f t="shared" si="175"/>
        <v>6.9366279307685081</v>
      </c>
      <c r="U1268" s="2">
        <f t="shared" si="176"/>
        <v>451.53585324848217</v>
      </c>
      <c r="V1268">
        <f>VLOOKUP(A1268,'VXZ-IV'!A$1:C$4500,3,0)</f>
        <v>451.52</v>
      </c>
      <c r="W1268" s="10">
        <f t="shared" si="182"/>
        <v>3.5110844441410549E-5</v>
      </c>
      <c r="X1268">
        <f t="shared" si="177"/>
        <v>9.4075836294682365</v>
      </c>
      <c r="AB1268">
        <f t="shared" si="178"/>
        <v>99462.945564329217</v>
      </c>
      <c r="AE1268">
        <f>ROW()</f>
        <v>1268</v>
      </c>
      <c r="AF1268">
        <f t="shared" si="172"/>
        <v>0.98990805113254088</v>
      </c>
      <c r="AG1268">
        <f>AG1267*(1-(AG$1+AG$5))^($A1268-$A1267)*(1+2*(E1268/E1267-1))</f>
        <v>7179240282.2999783</v>
      </c>
      <c r="AK1268">
        <f t="shared" si="180"/>
        <v>1.7558549378456465</v>
      </c>
      <c r="AO1268">
        <f>AO1267*(1-AO$1+H1267)^($A1268-$A1267)*(2-E1268/E1267)</f>
        <v>1.7450231550519715</v>
      </c>
    </row>
    <row r="1269" spans="1:41" x14ac:dyDescent="0.25">
      <c r="A1269" s="1">
        <v>39904</v>
      </c>
      <c r="B1269" s="12">
        <v>42.28</v>
      </c>
      <c r="C1269" s="12">
        <v>43.03</v>
      </c>
      <c r="D1269">
        <v>177304.54</v>
      </c>
      <c r="E1269">
        <v>158829.13</v>
      </c>
      <c r="F1269">
        <v>252211.52</v>
      </c>
      <c r="G1269">
        <v>225962.44</v>
      </c>
      <c r="H1269">
        <f>(1/(1-91/360*VLOOKUP($A1269,Tbills!$B$4:$C$974,2,1)/100))^((1)/91)-1</f>
        <v>5.4180167654571676E-6</v>
      </c>
      <c r="I1269" s="2">
        <f t="shared" si="179"/>
        <v>113722.70550556107</v>
      </c>
      <c r="J1269">
        <f>VLOOKUP(A1269,'VXX-IV'!A$1:C$4500,3,0)</f>
        <v>113730.78</v>
      </c>
      <c r="K1269" s="10">
        <f t="shared" si="181"/>
        <v>-7.0996562574587863E-5</v>
      </c>
      <c r="L1269">
        <f t="shared" si="173"/>
        <v>37879516113.265572</v>
      </c>
      <c r="O1269">
        <f t="shared" si="174"/>
        <v>55018859.438911095</v>
      </c>
      <c r="R1269">
        <f t="shared" si="175"/>
        <v>7.0167638439612539</v>
      </c>
      <c r="U1269" s="2">
        <f t="shared" si="176"/>
        <v>446.26377166338267</v>
      </c>
      <c r="V1269">
        <f>VLOOKUP(A1269,'VXZ-IV'!A$1:C$4500,3,0)</f>
        <v>446.24</v>
      </c>
      <c r="W1269" s="10">
        <f t="shared" si="182"/>
        <v>5.3271027659285153E-5</v>
      </c>
      <c r="X1269">
        <f t="shared" si="177"/>
        <v>9.5169493664421747</v>
      </c>
      <c r="AB1269">
        <f t="shared" si="178"/>
        <v>97152.35514617413</v>
      </c>
      <c r="AE1269">
        <f>ROW()</f>
        <v>1269</v>
      </c>
      <c r="AF1269">
        <f t="shared" si="172"/>
        <v>0.98257029979084365</v>
      </c>
      <c r="AG1269">
        <f>AG1268*(1-(AG$1+AG$5))^($A1269-$A1268)*(1+2*(E1269/E1268-1))</f>
        <v>6845941513.0291376</v>
      </c>
      <c r="AK1269">
        <f t="shared" si="180"/>
        <v>1.7965011421320938</v>
      </c>
      <c r="AO1269">
        <f>AO1268*(1-AO$1+H1268)^($A1269-$A1268)*(2-E1269/E1268)</f>
        <v>1.7854454100307975</v>
      </c>
    </row>
    <row r="1270" spans="1:41" x14ac:dyDescent="0.25">
      <c r="A1270" s="1">
        <v>39905</v>
      </c>
      <c r="B1270" s="12">
        <v>42.04</v>
      </c>
      <c r="C1270" s="12">
        <v>42.24</v>
      </c>
      <c r="D1270">
        <v>174328.75</v>
      </c>
      <c r="E1270">
        <v>156162.56</v>
      </c>
      <c r="F1270">
        <v>253170.31</v>
      </c>
      <c r="G1270">
        <v>226820.22</v>
      </c>
      <c r="H1270">
        <f>(1/(1-91/360*VLOOKUP($A1270,Tbills!$B$4:$C$974,2,1)/100))^((1)/91)-1</f>
        <v>5.4180167654571676E-6</v>
      </c>
      <c r="I1270" s="2">
        <f t="shared" si="179"/>
        <v>111811.3145323299</v>
      </c>
      <c r="J1270">
        <f>VLOOKUP(A1270,'VXX-IV'!A$1:C$4500,3,0)</f>
        <v>111819.26</v>
      </c>
      <c r="K1270" s="10">
        <f t="shared" si="181"/>
        <v>-7.1056342799025174E-5</v>
      </c>
      <c r="L1270">
        <f t="shared" si="173"/>
        <v>36606147047.085945</v>
      </c>
      <c r="O1270">
        <f t="shared" si="174"/>
        <v>53631490.995749615</v>
      </c>
      <c r="R1270">
        <f t="shared" si="175"/>
        <v>7.0753459382941788</v>
      </c>
      <c r="U1270" s="2">
        <f t="shared" si="176"/>
        <v>447.94933451498378</v>
      </c>
      <c r="V1270">
        <f>VLOOKUP(A1270,'VXZ-IV'!A$1:C$4500,3,0)</f>
        <v>447.92</v>
      </c>
      <c r="W1270" s="10">
        <f t="shared" si="182"/>
        <v>6.5490522825006892E-5</v>
      </c>
      <c r="X1270">
        <f t="shared" si="177"/>
        <v>9.4805226139768877</v>
      </c>
      <c r="AB1270">
        <f t="shared" si="178"/>
        <v>95517.941404799159</v>
      </c>
      <c r="AE1270">
        <f>ROW()</f>
        <v>1270</v>
      </c>
      <c r="AF1270">
        <f t="shared" si="172"/>
        <v>0.99526515151515149</v>
      </c>
      <c r="AG1270">
        <f>AG1269*(1-(AG$1+AG$5))^($A1270-$A1269)*(1+2*(E1270/E1269-1))</f>
        <v>6615846593.6064816</v>
      </c>
      <c r="AK1270">
        <f t="shared" si="180"/>
        <v>1.8265773836655841</v>
      </c>
      <c r="AO1270">
        <f>AO1269*(1-AO$1+H1269)^($A1270-$A1269)*(2-E1270/E1269)</f>
        <v>1.8153638054309329</v>
      </c>
    </row>
    <row r="1271" spans="1:41" x14ac:dyDescent="0.25">
      <c r="A1271" s="1">
        <v>39906</v>
      </c>
      <c r="B1271" s="12">
        <v>39.700000000000003</v>
      </c>
      <c r="C1271" s="12">
        <v>41.07</v>
      </c>
      <c r="D1271">
        <v>170641.62</v>
      </c>
      <c r="E1271">
        <v>152858.81</v>
      </c>
      <c r="F1271">
        <v>251540.24</v>
      </c>
      <c r="G1271">
        <v>225358.58</v>
      </c>
      <c r="H1271">
        <f>(1/(1-91/360*VLOOKUP($A1271,Tbills!$B$4:$C$974,2,1)/100))^((1)/91)-1</f>
        <v>5.4180167654571676E-6</v>
      </c>
      <c r="I1271" s="2">
        <f t="shared" si="179"/>
        <v>109443.7871892432</v>
      </c>
      <c r="J1271">
        <f>VLOOKUP(A1271,'VXX-IV'!A$1:C$4500,3,0)</f>
        <v>109451.56</v>
      </c>
      <c r="K1271" s="10">
        <f t="shared" si="181"/>
        <v>-7.1015988778899697E-5</v>
      </c>
      <c r="L1271">
        <f t="shared" si="173"/>
        <v>35055884689.512993</v>
      </c>
      <c r="O1271">
        <f t="shared" si="174"/>
        <v>51927812.245634101</v>
      </c>
      <c r="R1271">
        <f t="shared" si="175"/>
        <v>7.1498651508870612</v>
      </c>
      <c r="U1271" s="2">
        <f t="shared" si="176"/>
        <v>445.05430213464086</v>
      </c>
      <c r="V1271">
        <f>VLOOKUP(A1271,'VXZ-IV'!A$1:C$4500,3,0)</f>
        <v>445.04</v>
      </c>
      <c r="W1271" s="10">
        <f t="shared" si="182"/>
        <v>3.2136739710697526E-5</v>
      </c>
      <c r="X1271">
        <f t="shared" si="177"/>
        <v>9.5413143282373092</v>
      </c>
      <c r="AB1271">
        <f t="shared" si="178"/>
        <v>93493.919418738849</v>
      </c>
      <c r="AE1271">
        <f>ROW()</f>
        <v>1271</v>
      </c>
      <c r="AF1271">
        <f t="shared" si="172"/>
        <v>0.9666423179936694</v>
      </c>
      <c r="AG1271">
        <f>AG1270*(1-(AG$1+AG$5))^($A1271-$A1270)*(1+2*(E1271/E1270-1))</f>
        <v>6335705509.1158638</v>
      </c>
      <c r="AK1271">
        <f t="shared" si="180"/>
        <v>1.8651332877145081</v>
      </c>
      <c r="AO1271">
        <f>AO1270*(1-AO$1+H1270)^($A1271-$A1270)*(2-E1271/E1270)</f>
        <v>1.8537108297718101</v>
      </c>
    </row>
    <row r="1272" spans="1:41" x14ac:dyDescent="0.25">
      <c r="A1272" s="1">
        <v>39909</v>
      </c>
      <c r="B1272" s="12">
        <v>40.93</v>
      </c>
      <c r="C1272" s="12">
        <v>41.17</v>
      </c>
      <c r="D1272">
        <v>171945.28</v>
      </c>
      <c r="E1272">
        <v>154024.13</v>
      </c>
      <c r="F1272">
        <v>253772.53</v>
      </c>
      <c r="G1272">
        <v>227354.86</v>
      </c>
      <c r="H1272">
        <f>(1/(1-91/360*VLOOKUP($A1272,Tbills!$B$4:$C$974,2,1)/100))^((1)/91)-1</f>
        <v>5.5569757899665007E-6</v>
      </c>
      <c r="I1272" s="2">
        <f t="shared" si="179"/>
        <v>110271.84394655604</v>
      </c>
      <c r="J1272">
        <f>VLOOKUP(A1272,'VXX-IV'!A$1:C$4500,3,0)</f>
        <v>110279.67999999999</v>
      </c>
      <c r="K1272" s="10">
        <f t="shared" si="181"/>
        <v>-7.1056185907969471E-5</v>
      </c>
      <c r="L1272">
        <f t="shared" si="173"/>
        <v>35586149010.381966</v>
      </c>
      <c r="O1272">
        <f t="shared" si="174"/>
        <v>52516310.658812769</v>
      </c>
      <c r="R1272">
        <f t="shared" si="175"/>
        <v>7.1216457326831675</v>
      </c>
      <c r="U1272" s="2">
        <f t="shared" si="176"/>
        <v>448.97108556546044</v>
      </c>
      <c r="V1272">
        <f>VLOOKUP(A1272,'VXZ-IV'!A$1:C$4500,3,0)</f>
        <v>448.96</v>
      </c>
      <c r="W1272" s="10">
        <f t="shared" si="182"/>
        <v>2.469165507057447E-5</v>
      </c>
      <c r="X1272">
        <f t="shared" si="177"/>
        <v>9.4559034583652348</v>
      </c>
      <c r="AB1272">
        <f t="shared" si="178"/>
        <v>94196.817628423683</v>
      </c>
      <c r="AE1272">
        <f>ROW()</f>
        <v>1272</v>
      </c>
      <c r="AF1272">
        <f t="shared" si="172"/>
        <v>0.99417051250910848</v>
      </c>
      <c r="AG1272">
        <f>AG1271*(1-(AG$1+AG$5))^($A1272-$A1271)*(1+2*(E1272/E1271-1))</f>
        <v>6431655824.6694441</v>
      </c>
      <c r="AK1272">
        <f t="shared" si="180"/>
        <v>1.8506558247025158</v>
      </c>
      <c r="AO1272">
        <f>AO1271*(1-AO$1+H1271)^($A1272-$A1271)*(2-E1272/E1271)</f>
        <v>1.8394048432422527</v>
      </c>
    </row>
    <row r="1273" spans="1:41" x14ac:dyDescent="0.25">
      <c r="A1273" s="1">
        <v>39910</v>
      </c>
      <c r="B1273" s="12">
        <v>40.39</v>
      </c>
      <c r="C1273" s="12">
        <v>41.67</v>
      </c>
      <c r="D1273">
        <v>172526.66</v>
      </c>
      <c r="E1273">
        <v>154544.06</v>
      </c>
      <c r="F1273">
        <v>255797.02</v>
      </c>
      <c r="G1273">
        <v>229167.34</v>
      </c>
      <c r="H1273">
        <f>(1/(1-91/360*VLOOKUP($A1273,Tbills!$B$4:$C$974,2,1)/100))^((1)/91)-1</f>
        <v>5.5569757899665007E-6</v>
      </c>
      <c r="I1273" s="2">
        <f t="shared" si="179"/>
        <v>110641.99630809329</v>
      </c>
      <c r="J1273">
        <f>VLOOKUP(A1273,'VXX-IV'!A$1:C$4500,3,0)</f>
        <v>110649.85</v>
      </c>
      <c r="K1273" s="10">
        <f t="shared" si="181"/>
        <v>-7.0977881187483938E-5</v>
      </c>
      <c r="L1273">
        <f t="shared" si="173"/>
        <v>35824980596.720688</v>
      </c>
      <c r="O1273">
        <f t="shared" si="174"/>
        <v>52780446.201247863</v>
      </c>
      <c r="R1273">
        <f t="shared" si="175"/>
        <v>7.1093042828733077</v>
      </c>
      <c r="U1273" s="2">
        <f t="shared" si="176"/>
        <v>452.54175230201662</v>
      </c>
      <c r="V1273">
        <f>VLOOKUP(A1273,'VXZ-IV'!A$1:C$4500,3,0)</f>
        <v>452.52</v>
      </c>
      <c r="W1273" s="10">
        <f t="shared" si="182"/>
        <v>4.8069261063821145E-5</v>
      </c>
      <c r="X1273">
        <f t="shared" si="177"/>
        <v>9.3802258790868454</v>
      </c>
      <c r="AB1273">
        <f t="shared" si="178"/>
        <v>94511.496903958541</v>
      </c>
      <c r="AE1273">
        <f>ROW()</f>
        <v>1273</v>
      </c>
      <c r="AF1273">
        <f t="shared" si="172"/>
        <v>0.96928245740340768</v>
      </c>
      <c r="AG1273">
        <f>AG1272*(1-(AG$1+AG$5))^($A1273-$A1272)*(1+2*(E1273/E1272-1))</f>
        <v>6474859531.5704489</v>
      </c>
      <c r="AK1273">
        <f t="shared" si="180"/>
        <v>1.8443227730791731</v>
      </c>
      <c r="AO1273">
        <f>AO1272*(1-AO$1+H1272)^($A1273-$A1272)*(2-E1273/E1272)</f>
        <v>1.8331380587429935</v>
      </c>
    </row>
    <row r="1274" spans="1:41" x14ac:dyDescent="0.25">
      <c r="A1274" s="1">
        <v>39911</v>
      </c>
      <c r="B1274" s="12">
        <v>38.85</v>
      </c>
      <c r="C1274" s="12">
        <v>40.200000000000003</v>
      </c>
      <c r="D1274">
        <v>168726.38</v>
      </c>
      <c r="E1274">
        <v>151139.03</v>
      </c>
      <c r="F1274">
        <v>254504.43</v>
      </c>
      <c r="G1274">
        <v>228008.05</v>
      </c>
      <c r="H1274">
        <f>(1/(1-91/360*VLOOKUP($A1274,Tbills!$B$4:$C$974,2,1)/100))^((1)/91)-1</f>
        <v>5.5569757899665007E-6</v>
      </c>
      <c r="I1274" s="2">
        <f t="shared" si="179"/>
        <v>108202.22402299527</v>
      </c>
      <c r="J1274">
        <f>VLOOKUP(A1274,'VXX-IV'!A$1:C$4500,3,0)</f>
        <v>108209.91</v>
      </c>
      <c r="K1274" s="10">
        <f t="shared" si="181"/>
        <v>-7.1028402155892678E-5</v>
      </c>
      <c r="L1274">
        <f t="shared" si="173"/>
        <v>34244977394.063248</v>
      </c>
      <c r="O1274">
        <f t="shared" si="174"/>
        <v>51034379.11738459</v>
      </c>
      <c r="R1274">
        <f t="shared" si="175"/>
        <v>7.187298110223578</v>
      </c>
      <c r="U1274" s="2">
        <f t="shared" si="176"/>
        <v>450.24399569395149</v>
      </c>
      <c r="V1274">
        <f>VLOOKUP(A1274,'VXZ-IV'!A$1:C$4500,3,0)</f>
        <v>450.24</v>
      </c>
      <c r="W1274" s="10">
        <f t="shared" si="182"/>
        <v>8.8745867792283661E-6</v>
      </c>
      <c r="X1274">
        <f t="shared" si="177"/>
        <v>9.4273813703727551</v>
      </c>
      <c r="AB1274">
        <f t="shared" si="178"/>
        <v>92425.926565463102</v>
      </c>
      <c r="AE1274">
        <f>ROW()</f>
        <v>1274</v>
      </c>
      <c r="AF1274">
        <f t="shared" si="172"/>
        <v>0.96641791044776115</v>
      </c>
      <c r="AG1274">
        <f>AG1273*(1-(AG$1+AG$5))^($A1274-$A1273)*(1+2*(E1274/E1273-1))</f>
        <v>6189333083.2638712</v>
      </c>
      <c r="AK1274">
        <f t="shared" si="180"/>
        <v>1.8848704754674159</v>
      </c>
      <c r="AO1274">
        <f>AO1273*(1-AO$1+H1273)^($A1274-$A1273)*(2-E1274/E1273)</f>
        <v>1.87346824004553</v>
      </c>
    </row>
    <row r="1275" spans="1:41" x14ac:dyDescent="0.25">
      <c r="A1275" s="1">
        <v>39912</v>
      </c>
      <c r="B1275" s="12">
        <v>36.53</v>
      </c>
      <c r="C1275" s="12">
        <v>38.53</v>
      </c>
      <c r="D1275">
        <v>161584.44</v>
      </c>
      <c r="E1275">
        <v>144740.70000000001</v>
      </c>
      <c r="F1275">
        <v>248249.38</v>
      </c>
      <c r="G1275">
        <v>222402.95</v>
      </c>
      <c r="H1275">
        <f>(1/(1-91/360*VLOOKUP($A1275,Tbills!$B$4:$C$974,2,1)/100))^((1)/91)-1</f>
        <v>5.5569757899665007E-6</v>
      </c>
      <c r="I1275" s="2">
        <f t="shared" si="179"/>
        <v>103619.65602710245</v>
      </c>
      <c r="J1275">
        <f>VLOOKUP(A1275,'VXX-IV'!A$1:C$4500,3,0)</f>
        <v>103627.02</v>
      </c>
      <c r="K1275" s="10">
        <f t="shared" si="181"/>
        <v>-7.1062285662115698E-5</v>
      </c>
      <c r="L1275">
        <f t="shared" si="173"/>
        <v>31344276175.801296</v>
      </c>
      <c r="O1275">
        <f t="shared" si="174"/>
        <v>47792029.209919363</v>
      </c>
      <c r="R1275">
        <f t="shared" si="175"/>
        <v>7.3391001117838384</v>
      </c>
      <c r="U1275" s="2">
        <f t="shared" si="176"/>
        <v>439.16747288431594</v>
      </c>
      <c r="V1275">
        <f>VLOOKUP(A1275,'VXZ-IV'!A$1:C$4500,3,0)</f>
        <v>439.16</v>
      </c>
      <c r="W1275" s="10">
        <f t="shared" si="182"/>
        <v>1.7016313680562334E-5</v>
      </c>
      <c r="X1275">
        <f t="shared" si="177"/>
        <v>9.6588302013305984</v>
      </c>
      <c r="AB1275">
        <f t="shared" si="178"/>
        <v>88510.075074871143</v>
      </c>
      <c r="AE1275">
        <f>ROW()</f>
        <v>1275</v>
      </c>
      <c r="AF1275">
        <f t="shared" si="172"/>
        <v>0.94809239553594604</v>
      </c>
      <c r="AG1275">
        <f>AG1274*(1-(AG$1+AG$5))^($A1275-$A1274)*(1+2*(E1275/E1274-1))</f>
        <v>5665102873.2083387</v>
      </c>
      <c r="AK1275">
        <f t="shared" si="180"/>
        <v>1.9645732057461234</v>
      </c>
      <c r="AO1275">
        <f>AO1274*(1-AO$1+H1274)^($A1275-$A1274)*(2-E1275/E1274)</f>
        <v>1.9527183976930169</v>
      </c>
    </row>
    <row r="1276" spans="1:41" x14ac:dyDescent="0.25">
      <c r="A1276" s="1">
        <v>39916</v>
      </c>
      <c r="B1276" s="12">
        <v>37.81</v>
      </c>
      <c r="C1276" s="12">
        <v>38.549999999999997</v>
      </c>
      <c r="D1276">
        <v>160325.15</v>
      </c>
      <c r="E1276">
        <v>143609.46</v>
      </c>
      <c r="F1276">
        <v>248423.99</v>
      </c>
      <c r="G1276">
        <v>222554.44</v>
      </c>
      <c r="H1276">
        <f>(1/(1-91/360*VLOOKUP($A1276,Tbills!$B$4:$C$974,2,1)/100))^((1)/91)-1</f>
        <v>5.0011503509583832E-6</v>
      </c>
      <c r="I1276" s="2">
        <f t="shared" si="179"/>
        <v>102802.08065966216</v>
      </c>
      <c r="J1276">
        <f>VLOOKUP(A1276,'VXX-IV'!A$1:C$4500,3,0)</f>
        <v>102809.38</v>
      </c>
      <c r="K1276" s="10">
        <f t="shared" si="181"/>
        <v>-7.0998777911612798E-5</v>
      </c>
      <c r="L1276">
        <f t="shared" si="173"/>
        <v>30849363929.595539</v>
      </c>
      <c r="O1276">
        <f t="shared" si="174"/>
        <v>47225375.605564937</v>
      </c>
      <c r="R1276">
        <f t="shared" si="175"/>
        <v>7.3664477976764822</v>
      </c>
      <c r="U1276" s="2">
        <f t="shared" si="176"/>
        <v>439.4335056175658</v>
      </c>
      <c r="V1276">
        <f>VLOOKUP(A1276,'VXZ-IV'!A$1:C$4500,3,0)</f>
        <v>439.4</v>
      </c>
      <c r="W1276" s="10">
        <f t="shared" si="182"/>
        <v>7.6253112348156904E-5</v>
      </c>
      <c r="X1276">
        <f t="shared" si="177"/>
        <v>9.6510162235372032</v>
      </c>
      <c r="AB1276">
        <f t="shared" si="178"/>
        <v>87806.066415656926</v>
      </c>
      <c r="AE1276">
        <f>ROW()</f>
        <v>1276</v>
      </c>
      <c r="AF1276">
        <f t="shared" si="172"/>
        <v>0.98080415045395608</v>
      </c>
      <c r="AG1276">
        <f>AG1275*(1-(AG$1+AG$5))^($A1276-$A1275)*(1+2*(E1276/E1275-1))</f>
        <v>5575798507.8501854</v>
      </c>
      <c r="AK1276">
        <f t="shared" si="180"/>
        <v>1.9795587488740212</v>
      </c>
      <c r="AO1276">
        <f>AO1275*(1-AO$1+H1275)^($A1276-$A1275)*(2-E1276/E1275)</f>
        <v>1.9677327279712442</v>
      </c>
    </row>
    <row r="1277" spans="1:41" x14ac:dyDescent="0.25">
      <c r="A1277" s="1">
        <v>39917</v>
      </c>
      <c r="B1277" s="12">
        <v>37.67</v>
      </c>
      <c r="C1277" s="12">
        <v>38.69</v>
      </c>
      <c r="D1277">
        <v>160112.65</v>
      </c>
      <c r="E1277">
        <v>143418.4</v>
      </c>
      <c r="F1277">
        <v>249136</v>
      </c>
      <c r="G1277">
        <v>223191.19</v>
      </c>
      <c r="H1277">
        <f>(1/(1-91/360*VLOOKUP($A1277,Tbills!$B$4:$C$974,2,1)/100))^((1)/91)-1</f>
        <v>5.0011503509583832E-6</v>
      </c>
      <c r="I1277" s="2">
        <f t="shared" si="179"/>
        <v>102663.32018785147</v>
      </c>
      <c r="J1277">
        <f>VLOOKUP(A1277,'VXX-IV'!A$1:C$4500,3,0)</f>
        <v>102670.62</v>
      </c>
      <c r="K1277" s="10">
        <f t="shared" si="181"/>
        <v>-7.1099328595947142E-5</v>
      </c>
      <c r="L1277">
        <f t="shared" si="173"/>
        <v>30766042115.971909</v>
      </c>
      <c r="O1277">
        <f t="shared" si="174"/>
        <v>47129543.41751454</v>
      </c>
      <c r="R1277">
        <f t="shared" si="175"/>
        <v>7.3710147840693629</v>
      </c>
      <c r="U1277" s="2">
        <f t="shared" si="176"/>
        <v>440.68222386559756</v>
      </c>
      <c r="V1277">
        <f>VLOOKUP(A1277,'VXZ-IV'!A$1:C$4500,3,0)</f>
        <v>440.68</v>
      </c>
      <c r="W1277" s="10">
        <f t="shared" si="182"/>
        <v>5.0464409493411466E-6</v>
      </c>
      <c r="X1277">
        <f t="shared" si="177"/>
        <v>9.6230959170402492</v>
      </c>
      <c r="AB1277">
        <f t="shared" si="178"/>
        <v>87686.19072926529</v>
      </c>
      <c r="AE1277">
        <f>ROW()</f>
        <v>1277</v>
      </c>
      <c r="AF1277">
        <f t="shared" si="172"/>
        <v>0.97363659860429064</v>
      </c>
      <c r="AG1277">
        <f>AG1276*(1-(AG$1+AG$5))^($A1277-$A1276)*(1+2*(E1277/E1276-1))</f>
        <v>5560774873.0519238</v>
      </c>
      <c r="AK1277">
        <f t="shared" si="180"/>
        <v>1.9821000597605245</v>
      </c>
      <c r="AO1277">
        <f>AO1276*(1-AO$1+H1276)^($A1277-$A1276)*(2-E1277/E1276)</f>
        <v>1.9702876046835756</v>
      </c>
    </row>
    <row r="1278" spans="1:41" x14ac:dyDescent="0.25">
      <c r="A1278" s="1">
        <v>39918</v>
      </c>
      <c r="B1278" s="12">
        <v>36.17</v>
      </c>
      <c r="C1278" s="12">
        <v>37.97</v>
      </c>
      <c r="D1278">
        <v>156878.85</v>
      </c>
      <c r="E1278">
        <v>140521.06</v>
      </c>
      <c r="F1278">
        <v>247099.54</v>
      </c>
      <c r="G1278">
        <v>221365.69</v>
      </c>
      <c r="H1278">
        <f>(1/(1-91/360*VLOOKUP($A1278,Tbills!$B$4:$C$974,2,1)/100))^((1)/91)-1</f>
        <v>5.0011503509583832E-6</v>
      </c>
      <c r="I1278" s="2">
        <f t="shared" si="179"/>
        <v>100587.37328896359</v>
      </c>
      <c r="J1278">
        <f>VLOOKUP(A1278,'VXX-IV'!A$1:C$4500,3,0)</f>
        <v>100594.52</v>
      </c>
      <c r="K1278" s="10">
        <f t="shared" si="181"/>
        <v>-7.1044735204472964E-5</v>
      </c>
      <c r="L1278">
        <f t="shared" si="173"/>
        <v>29521783362.753014</v>
      </c>
      <c r="O1278">
        <f t="shared" si="174"/>
        <v>45699836.058458269</v>
      </c>
      <c r="R1278">
        <f t="shared" si="175"/>
        <v>7.4451328665020204</v>
      </c>
      <c r="U1278" s="2">
        <f t="shared" si="176"/>
        <v>437.06939029057474</v>
      </c>
      <c r="V1278">
        <f>VLOOKUP(A1278,'VXZ-IV'!A$1:C$4500,3,0)</f>
        <v>437.04</v>
      </c>
      <c r="W1278" s="10">
        <f t="shared" si="182"/>
        <v>6.7248514036943874E-5</v>
      </c>
      <c r="X1278">
        <f t="shared" si="177"/>
        <v>9.7014937351611152</v>
      </c>
      <c r="AB1278">
        <f t="shared" si="178"/>
        <v>85911.757976704146</v>
      </c>
      <c r="AE1278">
        <f>ROW()</f>
        <v>1278</v>
      </c>
      <c r="AF1278">
        <f t="shared" si="172"/>
        <v>0.95259415327890451</v>
      </c>
      <c r="AG1278">
        <f>AG1277*(1-(AG$1+AG$5))^($A1278-$A1277)*(1+2*(E1278/E1277-1))</f>
        <v>5335917390.8983755</v>
      </c>
      <c r="AK1278">
        <f t="shared" si="180"/>
        <v>2.0220482836883753</v>
      </c>
      <c r="AO1278">
        <f>AO1277*(1-AO$1+H1277)^($A1278-$A1277)*(2-E1278/E1277)</f>
        <v>2.0100270821734538</v>
      </c>
    </row>
    <row r="1279" spans="1:41" x14ac:dyDescent="0.25">
      <c r="A1279" s="1">
        <v>39919</v>
      </c>
      <c r="B1279" s="12">
        <v>35.79</v>
      </c>
      <c r="C1279" s="12">
        <v>36.96</v>
      </c>
      <c r="D1279">
        <v>151041.15</v>
      </c>
      <c r="E1279">
        <v>135291.35999999999</v>
      </c>
      <c r="F1279">
        <v>240792.51</v>
      </c>
      <c r="G1279">
        <v>215714.39</v>
      </c>
      <c r="H1279">
        <f>(1/(1-91/360*VLOOKUP($A1279,Tbills!$B$4:$C$974,2,1)/100))^((1)/91)-1</f>
        <v>5.0011503509583832E-6</v>
      </c>
      <c r="I1279" s="2">
        <f t="shared" si="179"/>
        <v>96842.003123273986</v>
      </c>
      <c r="J1279">
        <f>VLOOKUP(A1279,'VXX-IV'!A$1:C$4500,3,0)</f>
        <v>96848.89</v>
      </c>
      <c r="K1279" s="10">
        <f t="shared" si="181"/>
        <v>-7.1109506015076818E-5</v>
      </c>
      <c r="L1279">
        <f t="shared" si="173"/>
        <v>27323290755.715572</v>
      </c>
      <c r="O1279">
        <f t="shared" si="174"/>
        <v>43147201.074920803</v>
      </c>
      <c r="R1279">
        <f t="shared" si="175"/>
        <v>7.5833308827956483</v>
      </c>
      <c r="U1279" s="2">
        <f t="shared" si="176"/>
        <v>425.90313738420008</v>
      </c>
      <c r="V1279">
        <f>VLOOKUP(A1279,'VXZ-IV'!A$1:C$4500,3,0)</f>
        <v>425.88</v>
      </c>
      <c r="W1279" s="10">
        <f t="shared" si="182"/>
        <v>5.4328412228965561E-5</v>
      </c>
      <c r="X1279">
        <f t="shared" si="177"/>
        <v>9.9488473667196899</v>
      </c>
      <c r="AB1279">
        <f t="shared" si="178"/>
        <v>82711.540435712333</v>
      </c>
      <c r="AE1279">
        <f>ROW()</f>
        <v>1279</v>
      </c>
      <c r="AF1279">
        <f t="shared" si="172"/>
        <v>0.96834415584415579</v>
      </c>
      <c r="AG1279">
        <f>AG1278*(1-(AG$1+AG$5))^($A1279-$A1278)*(1+2*(E1279/E1278-1))</f>
        <v>4938582776.7878895</v>
      </c>
      <c r="AK1279">
        <f t="shared" si="180"/>
        <v>2.0972041318843599</v>
      </c>
      <c r="AO1279">
        <f>AO1278*(1-AO$1+H1278)^($A1279-$A1278)*(2-E1279/E1278)</f>
        <v>2.0847665423415531</v>
      </c>
    </row>
    <row r="1280" spans="1:41" x14ac:dyDescent="0.25">
      <c r="A1280" s="1">
        <v>39920</v>
      </c>
      <c r="B1280" s="12">
        <v>33.94</v>
      </c>
      <c r="C1280" s="12">
        <v>36.590000000000003</v>
      </c>
      <c r="D1280">
        <v>147977.57999999999</v>
      </c>
      <c r="E1280">
        <v>132546.57</v>
      </c>
      <c r="F1280">
        <v>236140.72</v>
      </c>
      <c r="G1280">
        <v>211546</v>
      </c>
      <c r="H1280">
        <f>(1/(1-91/360*VLOOKUP($A1280,Tbills!$B$4:$C$974,2,1)/100))^((1)/91)-1</f>
        <v>5.0011503509583832E-6</v>
      </c>
      <c r="I1280" s="2">
        <f t="shared" si="179"/>
        <v>94875.441806680072</v>
      </c>
      <c r="J1280">
        <f>VLOOKUP(A1280,'VXX-IV'!A$1:C$4500,3,0)</f>
        <v>94882.19</v>
      </c>
      <c r="K1280" s="10">
        <f t="shared" si="181"/>
        <v>-7.1121812427965558E-5</v>
      </c>
      <c r="L1280">
        <f t="shared" si="173"/>
        <v>26213567417.774567</v>
      </c>
      <c r="O1280">
        <f t="shared" si="174"/>
        <v>41832736.230202697</v>
      </c>
      <c r="R1280">
        <f t="shared" si="175"/>
        <v>7.6599098745624223</v>
      </c>
      <c r="U1280" s="2">
        <f t="shared" si="176"/>
        <v>417.66507264875571</v>
      </c>
      <c r="V1280">
        <f>VLOOKUP(A1280,'VXZ-IV'!A$1:C$4500,3,0)</f>
        <v>417.64</v>
      </c>
      <c r="W1280" s="10">
        <f t="shared" si="182"/>
        <v>6.0034117315588276E-5</v>
      </c>
      <c r="X1280">
        <f t="shared" si="177"/>
        <v>10.140771075617186</v>
      </c>
      <c r="AB1280">
        <f t="shared" si="178"/>
        <v>81030.664147795193</v>
      </c>
      <c r="AE1280">
        <f>ROW()</f>
        <v>1280</v>
      </c>
      <c r="AF1280">
        <f t="shared" si="172"/>
        <v>0.92757584039355001</v>
      </c>
      <c r="AG1280">
        <f>AG1279*(1-(AG$1+AG$5))^($A1280-$A1279)*(1+2*(E1280/E1279-1))</f>
        <v>4738035252.5187159</v>
      </c>
      <c r="AK1280">
        <f t="shared" si="180"/>
        <v>2.1396525323883067</v>
      </c>
      <c r="AO1280">
        <f>AO1279*(1-AO$1+H1279)^($A1280-$A1279)*(2-E1280/E1279)</f>
        <v>2.1269942344142971</v>
      </c>
    </row>
    <row r="1281" spans="1:41" x14ac:dyDescent="0.25">
      <c r="A1281" s="1">
        <v>39923</v>
      </c>
      <c r="B1281" s="12">
        <v>39.18</v>
      </c>
      <c r="C1281" s="12">
        <v>39.409999999999997</v>
      </c>
      <c r="D1281">
        <v>159411.82</v>
      </c>
      <c r="E1281">
        <v>142786.47</v>
      </c>
      <c r="F1281">
        <v>244146.27</v>
      </c>
      <c r="G1281">
        <v>218714.57</v>
      </c>
      <c r="H1281">
        <f>(1/(1-91/360*VLOOKUP($A1281,Tbills!$B$4:$C$974,2,1)/100))^((1)/91)-1</f>
        <v>3.7506470229597966E-6</v>
      </c>
      <c r="I1281" s="2">
        <f t="shared" si="179"/>
        <v>102198.99884971912</v>
      </c>
      <c r="J1281">
        <f>VLOOKUP(A1281,'VXX-IV'!A$1:C$4500,3,0)</f>
        <v>102206.27</v>
      </c>
      <c r="K1281" s="10">
        <f t="shared" si="181"/>
        <v>-7.1141919971040579E-5</v>
      </c>
      <c r="L1281">
        <f t="shared" si="173"/>
        <v>30260067957.427986</v>
      </c>
      <c r="O1281">
        <f t="shared" si="174"/>
        <v>46675706.221827812</v>
      </c>
      <c r="R1281">
        <f t="shared" si="175"/>
        <v>7.3630276422518195</v>
      </c>
      <c r="U1281" s="2">
        <f t="shared" si="176"/>
        <v>431.79300250641046</v>
      </c>
      <c r="V1281">
        <f>VLOOKUP(A1281,'VXZ-IV'!A$1:C$4500,3,0)</f>
        <v>431.76</v>
      </c>
      <c r="W1281" s="10">
        <f t="shared" si="182"/>
        <v>7.6437155851483141E-5</v>
      </c>
      <c r="X1281">
        <f t="shared" si="177"/>
        <v>9.796158236885093</v>
      </c>
      <c r="AB1281">
        <f t="shared" si="178"/>
        <v>87281.567253875444</v>
      </c>
      <c r="AE1281">
        <f>ROW()</f>
        <v>1281</v>
      </c>
      <c r="AF1281">
        <f t="shared" si="172"/>
        <v>0.99416391778736368</v>
      </c>
      <c r="AG1281">
        <f>AG1280*(1-(AG$1+AG$5))^($A1281-$A1280)*(1+2*(E1281/E1280-1))</f>
        <v>5469557145.7814646</v>
      </c>
      <c r="AK1281">
        <f t="shared" si="180"/>
        <v>1.9740775824282735</v>
      </c>
      <c r="AO1281">
        <f>AO1280*(1-AO$1+H1280)^($A1281-$A1280)*(2-E1281/E1280)</f>
        <v>1.9624847352266863</v>
      </c>
    </row>
    <row r="1282" spans="1:41" x14ac:dyDescent="0.25">
      <c r="A1282" s="1">
        <v>39924</v>
      </c>
      <c r="B1282" s="12">
        <v>37.14</v>
      </c>
      <c r="C1282" s="12">
        <v>37.78</v>
      </c>
      <c r="D1282">
        <v>153134.96</v>
      </c>
      <c r="E1282">
        <v>137163.70000000001</v>
      </c>
      <c r="F1282">
        <v>239651.01</v>
      </c>
      <c r="G1282">
        <v>214686.74</v>
      </c>
      <c r="H1282">
        <f>(1/(1-91/360*VLOOKUP($A1282,Tbills!$B$4:$C$974,2,1)/100))^((1)/91)-1</f>
        <v>3.7506470229597966E-6</v>
      </c>
      <c r="I1282" s="2">
        <f t="shared" si="179"/>
        <v>98172.506858711815</v>
      </c>
      <c r="J1282">
        <f>VLOOKUP(A1282,'VXX-IV'!A$1:C$4500,3,0)</f>
        <v>98179.49</v>
      </c>
      <c r="K1282" s="10">
        <f t="shared" si="181"/>
        <v>-7.1126273809229978E-5</v>
      </c>
      <c r="L1282">
        <f t="shared" si="173"/>
        <v>27875697694.708118</v>
      </c>
      <c r="O1282">
        <f t="shared" si="174"/>
        <v>43917171.293732017</v>
      </c>
      <c r="R1282">
        <f t="shared" si="175"/>
        <v>7.5076620977377821</v>
      </c>
      <c r="U1282" s="2">
        <f t="shared" si="176"/>
        <v>423.83242619138628</v>
      </c>
      <c r="V1282">
        <f>VLOOKUP(A1282,'VXZ-IV'!A$1:C$4500,3,0)</f>
        <v>423.8</v>
      </c>
      <c r="W1282" s="10">
        <f t="shared" si="182"/>
        <v>7.6512957494667688E-5</v>
      </c>
      <c r="X1282">
        <f t="shared" si="177"/>
        <v>9.976231924593872</v>
      </c>
      <c r="AB1282">
        <f t="shared" si="178"/>
        <v>83841.594423933842</v>
      </c>
      <c r="AE1282">
        <f>ROW()</f>
        <v>1282</v>
      </c>
      <c r="AF1282">
        <f t="shared" si="172"/>
        <v>0.98305982001058756</v>
      </c>
      <c r="AG1282">
        <f>AG1281*(1-(AG$1+AG$5))^($A1282-$A1281)*(1+2*(E1282/E1281-1))</f>
        <v>5038617373.687171</v>
      </c>
      <c r="AK1282">
        <f t="shared" si="180"/>
        <v>2.0517189651658572</v>
      </c>
      <c r="AO1282">
        <f>AO1281*(1-AO$1+H1281)^($A1282-$A1281)*(2-E1282/E1281)</f>
        <v>2.0396973757626644</v>
      </c>
    </row>
    <row r="1283" spans="1:41" x14ac:dyDescent="0.25">
      <c r="A1283" s="1">
        <v>39925</v>
      </c>
      <c r="B1283" s="12">
        <v>38.1</v>
      </c>
      <c r="C1283" s="12">
        <v>38.5</v>
      </c>
      <c r="D1283">
        <v>155239.37</v>
      </c>
      <c r="E1283">
        <v>139048.12</v>
      </c>
      <c r="F1283">
        <v>242164.6</v>
      </c>
      <c r="G1283">
        <v>216937.69</v>
      </c>
      <c r="H1283">
        <f>(1/(1-91/360*VLOOKUP($A1283,Tbills!$B$4:$C$974,2,1)/100))^((1)/91)-1</f>
        <v>3.7506470229597966E-6</v>
      </c>
      <c r="I1283" s="2">
        <f t="shared" si="179"/>
        <v>99519.18559146476</v>
      </c>
      <c r="J1283">
        <f>VLOOKUP(A1283,'VXX-IV'!A$1:C$4500,3,0)</f>
        <v>99526.26</v>
      </c>
      <c r="K1283" s="10">
        <f t="shared" si="181"/>
        <v>-7.1080823646263447E-5</v>
      </c>
      <c r="L1283">
        <f t="shared" si="173"/>
        <v>28640449486.473614</v>
      </c>
      <c r="O1283">
        <f t="shared" si="174"/>
        <v>44820693.256273203</v>
      </c>
      <c r="R1283">
        <f t="shared" si="175"/>
        <v>7.4557531293209394</v>
      </c>
      <c r="U1283" s="2">
        <f t="shared" si="176"/>
        <v>428.26736801539323</v>
      </c>
      <c r="V1283">
        <f>VLOOKUP(A1283,'VXZ-IV'!A$1:C$4500,3,0)</f>
        <v>428.24</v>
      </c>
      <c r="W1283" s="10">
        <f t="shared" si="182"/>
        <v>6.3908124867451122E-5</v>
      </c>
      <c r="X1283">
        <f t="shared" si="177"/>
        <v>9.8713049232224375</v>
      </c>
      <c r="AB1283">
        <f t="shared" si="178"/>
        <v>84990.486734812759</v>
      </c>
      <c r="AE1283">
        <f>ROW()</f>
        <v>1283</v>
      </c>
      <c r="AF1283">
        <f t="shared" si="172"/>
        <v>0.98961038961038961</v>
      </c>
      <c r="AG1283">
        <f>AG1282*(1-(AG$1+AG$5))^($A1283-$A1282)*(1+2*(E1283/E1282-1))</f>
        <v>5176888746.7401152</v>
      </c>
      <c r="AK1283">
        <f t="shared" si="180"/>
        <v>2.0234372297321093</v>
      </c>
      <c r="AO1283">
        <f>AO1282*(1-AO$1+H1282)^($A1283-$A1282)*(2-E1283/E1282)</f>
        <v>2.0116081859638792</v>
      </c>
    </row>
    <row r="1284" spans="1:41" x14ac:dyDescent="0.25">
      <c r="A1284" s="1">
        <v>39926</v>
      </c>
      <c r="B1284" s="12">
        <v>37.15</v>
      </c>
      <c r="C1284" s="12">
        <v>37.979999999999997</v>
      </c>
      <c r="D1284">
        <v>152609.04999999999</v>
      </c>
      <c r="E1284">
        <v>136691.62</v>
      </c>
      <c r="F1284">
        <v>238483.59</v>
      </c>
      <c r="G1284">
        <v>213639.33</v>
      </c>
      <c r="H1284">
        <f>(1/(1-91/360*VLOOKUP($A1284,Tbills!$B$4:$C$974,2,1)/100))^((1)/91)-1</f>
        <v>3.7506470229597966E-6</v>
      </c>
      <c r="I1284" s="2">
        <f t="shared" si="179"/>
        <v>97830.582820922937</v>
      </c>
      <c r="J1284">
        <f>VLOOKUP(A1284,'VXX-IV'!A$1:C$4500,3,0)</f>
        <v>97837.54</v>
      </c>
      <c r="K1284" s="10">
        <f t="shared" si="181"/>
        <v>-7.1109505380584359E-5</v>
      </c>
      <c r="L1284">
        <f t="shared" si="173"/>
        <v>27668541829.561115</v>
      </c>
      <c r="O1284">
        <f t="shared" si="174"/>
        <v>43679831.917516522</v>
      </c>
      <c r="R1284">
        <f t="shared" si="175"/>
        <v>7.5185909375803446</v>
      </c>
      <c r="U1284" s="2">
        <f t="shared" si="176"/>
        <v>421.74722893208968</v>
      </c>
      <c r="V1284">
        <f>VLOOKUP(A1284,'VXZ-IV'!A$1:C$4500,3,0)</f>
        <v>421.72</v>
      </c>
      <c r="W1284" s="10">
        <f t="shared" si="182"/>
        <v>6.4566376007046955E-5</v>
      </c>
      <c r="X1284">
        <f t="shared" si="177"/>
        <v>10.021056966872402</v>
      </c>
      <c r="AB1284">
        <f t="shared" si="178"/>
        <v>83547.208493751255</v>
      </c>
      <c r="AE1284">
        <f>ROW()</f>
        <v>1284</v>
      </c>
      <c r="AF1284">
        <f t="shared" si="172"/>
        <v>0.97814639283833604</v>
      </c>
      <c r="AG1284">
        <f>AG1283*(1-(AG$1+AG$5))^($A1284-$A1283)*(1+2*(E1284/E1283-1))</f>
        <v>5001250903.018424</v>
      </c>
      <c r="AK1284">
        <f t="shared" si="180"/>
        <v>2.0576333306056709</v>
      </c>
      <c r="AO1284">
        <f>AO1283*(1-AO$1+H1283)^($A1284-$A1283)*(2-E1284/E1283)</f>
        <v>2.0456316649247954</v>
      </c>
    </row>
    <row r="1285" spans="1:41" x14ac:dyDescent="0.25">
      <c r="A1285" s="1">
        <v>39927</v>
      </c>
      <c r="B1285" s="12">
        <v>36.82</v>
      </c>
      <c r="C1285" s="12">
        <v>37.81</v>
      </c>
      <c r="D1285">
        <v>152893.07</v>
      </c>
      <c r="E1285">
        <v>136945.5</v>
      </c>
      <c r="F1285">
        <v>240143.19</v>
      </c>
      <c r="G1285">
        <v>215125.24</v>
      </c>
      <c r="H1285">
        <f>(1/(1-91/360*VLOOKUP($A1285,Tbills!$B$4:$C$974,2,1)/100))^((1)/91)-1</f>
        <v>3.7506470229597966E-6</v>
      </c>
      <c r="I1285" s="2">
        <f t="shared" si="179"/>
        <v>98010.26497036728</v>
      </c>
      <c r="J1285">
        <f>VLOOKUP(A1285,'VXX-IV'!A$1:C$4500,3,0)</f>
        <v>98017.24</v>
      </c>
      <c r="K1285" s="10">
        <f t="shared" si="181"/>
        <v>-7.1161253191065477E-5</v>
      </c>
      <c r="L1285">
        <f t="shared" si="173"/>
        <v>27770169214.098236</v>
      </c>
      <c r="O1285">
        <f t="shared" si="174"/>
        <v>43800046.966136195</v>
      </c>
      <c r="R1285">
        <f t="shared" si="175"/>
        <v>7.5112691592371439</v>
      </c>
      <c r="U1285" s="2">
        <f t="shared" si="176"/>
        <v>424.67179972004038</v>
      </c>
      <c r="V1285">
        <f>VLOOKUP(A1285,'VXZ-IV'!A$1:C$4500,3,0)</f>
        <v>424.64</v>
      </c>
      <c r="W1285" s="10">
        <f t="shared" si="182"/>
        <v>7.4886303787602415E-5</v>
      </c>
      <c r="X1285">
        <f t="shared" si="177"/>
        <v>9.9510275026867081</v>
      </c>
      <c r="AB1285">
        <f t="shared" si="178"/>
        <v>83699.464060112019</v>
      </c>
      <c r="AE1285">
        <f>ROW()</f>
        <v>1285</v>
      </c>
      <c r="AF1285">
        <f t="shared" si="172"/>
        <v>0.97381645067442468</v>
      </c>
      <c r="AG1285">
        <f>AG1284*(1-(AG$1+AG$5))^($A1285-$A1284)*(1+2*(E1285/E1284-1))</f>
        <v>5019659582.4915648</v>
      </c>
      <c r="AK1285">
        <f t="shared" si="180"/>
        <v>2.0537159912862983</v>
      </c>
      <c r="AO1285">
        <f>AO1284*(1-AO$1+H1284)^($A1285-$A1284)*(2-E1285/E1284)</f>
        <v>2.0417644118813332</v>
      </c>
    </row>
    <row r="1286" spans="1:41" x14ac:dyDescent="0.25">
      <c r="A1286" s="1">
        <v>39930</v>
      </c>
      <c r="B1286" s="12">
        <v>38.32</v>
      </c>
      <c r="C1286" s="12">
        <v>38.630000000000003</v>
      </c>
      <c r="D1286">
        <v>156547.82999999999</v>
      </c>
      <c r="E1286">
        <v>140217.51</v>
      </c>
      <c r="F1286">
        <v>244697.66</v>
      </c>
      <c r="G1286">
        <v>219202.8</v>
      </c>
      <c r="H1286">
        <f>(1/(1-91/360*VLOOKUP($A1286,Tbills!$B$4:$C$974,2,1)/100))^((1)/91)-1</f>
        <v>3.7506470229597966E-6</v>
      </c>
      <c r="I1286" s="2">
        <f t="shared" si="179"/>
        <v>100345.76422408264</v>
      </c>
      <c r="J1286">
        <f>VLOOKUP(A1286,'VXX-IV'!A$1:C$4500,3,0)</f>
        <v>100352.91</v>
      </c>
      <c r="K1286" s="10">
        <f t="shared" si="181"/>
        <v>-7.1206464440032313E-5</v>
      </c>
      <c r="L1286">
        <f t="shared" si="173"/>
        <v>29093564320.602062</v>
      </c>
      <c r="O1286">
        <f t="shared" si="174"/>
        <v>45365218.37110652</v>
      </c>
      <c r="R1286">
        <f t="shared" si="175"/>
        <v>7.4205301360507274</v>
      </c>
      <c r="U1286" s="2">
        <f t="shared" si="176"/>
        <v>432.69432001775988</v>
      </c>
      <c r="V1286">
        <f>VLOOKUP(A1286,'VXZ-IV'!A$1:C$4500,3,0)</f>
        <v>432.68</v>
      </c>
      <c r="W1286" s="10">
        <f t="shared" si="182"/>
        <v>3.3096093556173045E-5</v>
      </c>
      <c r="X1286">
        <f t="shared" si="177"/>
        <v>9.7614388544545267</v>
      </c>
      <c r="AB1286">
        <f t="shared" si="178"/>
        <v>85690.314321789789</v>
      </c>
      <c r="AE1286">
        <f>ROW()</f>
        <v>1286</v>
      </c>
      <c r="AF1286">
        <f t="shared" si="172"/>
        <v>0.9919751488480455</v>
      </c>
      <c r="AG1286">
        <f>AG1285*(1-(AG$1+AG$5))^($A1286-$A1285)*(1+2*(E1286/E1285-1))</f>
        <v>5258995223.0565958</v>
      </c>
      <c r="AK1286">
        <f t="shared" si="180"/>
        <v>2.0043668991664991</v>
      </c>
      <c r="AO1286">
        <f>AO1285*(1-AO$1+H1285)^($A1286-$A1285)*(2-E1286/E1285)</f>
        <v>1.9927822571712761</v>
      </c>
    </row>
    <row r="1287" spans="1:41" x14ac:dyDescent="0.25">
      <c r="A1287" s="1">
        <v>39931</v>
      </c>
      <c r="B1287" s="12">
        <v>37.950000000000003</v>
      </c>
      <c r="C1287" s="12">
        <v>38.4</v>
      </c>
      <c r="D1287">
        <v>154684.85</v>
      </c>
      <c r="E1287">
        <v>138548.34</v>
      </c>
      <c r="F1287">
        <v>242235.05</v>
      </c>
      <c r="G1287">
        <v>216995.94</v>
      </c>
      <c r="H1287">
        <f>(1/(1-91/360*VLOOKUP($A1287,Tbills!$B$4:$C$974,2,1)/100))^((1)/91)-1</f>
        <v>3.7506470229597966E-6</v>
      </c>
      <c r="I1287" s="2">
        <f t="shared" si="179"/>
        <v>99149.192973404803</v>
      </c>
      <c r="J1287">
        <f>VLOOKUP(A1287,'VXX-IV'!A$1:C$4500,3,0)</f>
        <v>99156.25</v>
      </c>
      <c r="K1287" s="10">
        <f t="shared" si="181"/>
        <v>-7.1170769318062987E-5</v>
      </c>
      <c r="L1287">
        <f t="shared" si="173"/>
        <v>28399718771.533646</v>
      </c>
      <c r="O1287">
        <f t="shared" si="174"/>
        <v>44553665.508446217</v>
      </c>
      <c r="R1287">
        <f t="shared" si="175"/>
        <v>7.4643602355341292</v>
      </c>
      <c r="U1287" s="2">
        <f t="shared" si="176"/>
        <v>428.32928811892009</v>
      </c>
      <c r="V1287">
        <f>VLOOKUP(A1287,'VXZ-IV'!A$1:C$4500,3,0)</f>
        <v>428.32</v>
      </c>
      <c r="W1287" s="10">
        <f t="shared" si="182"/>
        <v>2.168499934640522E-5</v>
      </c>
      <c r="X1287">
        <f t="shared" si="177"/>
        <v>9.859386040803173</v>
      </c>
      <c r="AB1287">
        <f t="shared" si="178"/>
        <v>84667.292101815066</v>
      </c>
      <c r="AE1287">
        <f>ROW()</f>
        <v>1287</v>
      </c>
      <c r="AF1287">
        <f t="shared" ref="AF1287:AF1350" si="183">B1287/C1287</f>
        <v>0.98828125000000011</v>
      </c>
      <c r="AG1287">
        <f>AG1286*(1-(AG$1+AG$5))^($A1287-$A1286)*(1+2*(E1287/E1286-1))</f>
        <v>5133614505.8593168</v>
      </c>
      <c r="AK1287">
        <f t="shared" si="180"/>
        <v>2.0281327141303378</v>
      </c>
      <c r="AO1287">
        <f>AO1286*(1-AO$1+H1286)^($A1287-$A1286)*(2-E1287/E1286)</f>
        <v>2.016437612366091</v>
      </c>
    </row>
    <row r="1288" spans="1:41" x14ac:dyDescent="0.25">
      <c r="A1288" s="1">
        <v>39932</v>
      </c>
      <c r="B1288" s="12">
        <v>36.08</v>
      </c>
      <c r="C1288" s="12">
        <v>36.49</v>
      </c>
      <c r="D1288">
        <v>148081.54999999999</v>
      </c>
      <c r="E1288">
        <v>132633.35999999999</v>
      </c>
      <c r="F1288">
        <v>236559.58</v>
      </c>
      <c r="G1288">
        <v>211911</v>
      </c>
      <c r="H1288">
        <f>(1/(1-91/360*VLOOKUP($A1288,Tbills!$B$4:$C$974,2,1)/100))^((1)/91)-1</f>
        <v>3.7506470229597966E-6</v>
      </c>
      <c r="I1288" s="2">
        <f t="shared" si="179"/>
        <v>94914.325308825355</v>
      </c>
      <c r="J1288">
        <f>VLOOKUP(A1288,'VXX-IV'!A$1:C$4500,3,0)</f>
        <v>94921.08</v>
      </c>
      <c r="K1288" s="10">
        <f t="shared" si="181"/>
        <v>-7.1161128535890406E-5</v>
      </c>
      <c r="L1288">
        <f t="shared" ref="L1288:L1351" si="184">L1287*(1-L$1+H1288)^($A1288-$A1287)*(1+2*(E1288/E1287-1))</f>
        <v>25973729955.394104</v>
      </c>
      <c r="O1288">
        <f t="shared" ref="O1288:O1351" si="185">O1287*(1-(O$1+O$5))^($A1288-$A1287)*(1+1.5*(E1288/E1287-1))</f>
        <v>41699096.802389309</v>
      </c>
      <c r="R1288">
        <f t="shared" ref="R1288:R1351" si="186">R1287*(1-IF($A1288&lt;=R1283,R$1,R$1+IF(AND(WEEKDAY($A1288)&lt;&gt;1,WEEKDAY($A1288)&lt;&gt;7),S$1,0)))^($A1288-$A1287)*(1-0.5*(E1288/E1287-1))</f>
        <v>7.6233518368997117</v>
      </c>
      <c r="U1288" s="2">
        <f t="shared" ref="U1288:U1351" si="187">U1287*$F1288/$F1287*(1-U$1)^($A1288-$A1287)</f>
        <v>418.28350531873525</v>
      </c>
      <c r="V1288">
        <f>VLOOKUP(A1288,'VXZ-IV'!A$1:C$4500,3,0)</f>
        <v>418.28</v>
      </c>
      <c r="W1288" s="10">
        <f t="shared" si="182"/>
        <v>8.380316379730246E-6</v>
      </c>
      <c r="X1288">
        <f t="shared" ref="X1288:X1351" si="188">X1287*(1-X$1+H1288)^($A1288-$A1287)*(2-G1288/G1287)</f>
        <v>10.090089040558746</v>
      </c>
      <c r="AB1288">
        <f t="shared" ref="AB1288:AB1351" si="189">AB1287*$E1288/$E1287*(1-(AB$1+AB$5+IF(AND(WEEKDAY(A1288)&lt;&gt;1,WEEKDAY(A1288)&lt;&gt;7),IF(A1288&lt;AC$2,AC$1,AC$3),0)))^($A1288-$A1287)</f>
        <v>81049.804779019774</v>
      </c>
      <c r="AE1288">
        <f>ROW()</f>
        <v>1288</v>
      </c>
      <c r="AF1288">
        <f t="shared" si="183"/>
        <v>0.98876404494382009</v>
      </c>
      <c r="AG1288">
        <f>AG1287*(1-(AG$1+AG$5))^($A1288-$A1287)*(1+2*(E1288/E1287-1))</f>
        <v>4695122236.6319809</v>
      </c>
      <c r="AK1288">
        <f t="shared" si="180"/>
        <v>2.1146203493864717</v>
      </c>
      <c r="AO1288">
        <f>AO1287*(1-AO$1+H1287)^($A1288-$A1287)*(2-E1288/E1287)</f>
        <v>2.1024545690470906</v>
      </c>
    </row>
    <row r="1289" spans="1:41" x14ac:dyDescent="0.25">
      <c r="A1289" s="1">
        <v>39933</v>
      </c>
      <c r="B1289" s="12">
        <v>36.5</v>
      </c>
      <c r="C1289" s="12">
        <v>36.729999999999997</v>
      </c>
      <c r="D1289">
        <v>149750.85999999999</v>
      </c>
      <c r="E1289">
        <v>134128.01999999999</v>
      </c>
      <c r="F1289">
        <v>236835.71</v>
      </c>
      <c r="G1289">
        <v>212157.56</v>
      </c>
      <c r="H1289">
        <f>(1/(1-91/360*VLOOKUP($A1289,Tbills!$B$4:$C$974,2,1)/100))^((1)/91)-1</f>
        <v>3.7506470229597966E-6</v>
      </c>
      <c r="I1289" s="2">
        <f t="shared" ref="I1289:I1352" si="190">I1288*$D1289/$D1288*(1-I$1)^($A1289-$A1288)</f>
        <v>95981.945526083698</v>
      </c>
      <c r="J1289">
        <f>VLOOKUP(A1289,'VXX-IV'!A$1:C$4500,3,0)</f>
        <v>95988.77</v>
      </c>
      <c r="K1289" s="10">
        <f t="shared" si="181"/>
        <v>-7.1096586780949877E-5</v>
      </c>
      <c r="L1289">
        <f t="shared" si="184"/>
        <v>26558030620.956764</v>
      </c>
      <c r="O1289">
        <f t="shared" si="185"/>
        <v>42402535.446098901</v>
      </c>
      <c r="R1289">
        <f t="shared" si="186"/>
        <v>7.5800549639824037</v>
      </c>
      <c r="U1289" s="2">
        <f t="shared" si="187"/>
        <v>418.76154590237684</v>
      </c>
      <c r="V1289">
        <f>VLOOKUP(A1289,'VXZ-IV'!A$1:C$4500,3,0)</f>
        <v>418.76</v>
      </c>
      <c r="W1289" s="10">
        <f t="shared" si="182"/>
        <v>3.6916190104818725E-6</v>
      </c>
      <c r="X1289">
        <f t="shared" si="188"/>
        <v>10.078014187557102</v>
      </c>
      <c r="AB1289">
        <f t="shared" si="189"/>
        <v>81960.306342967495</v>
      </c>
      <c r="AE1289">
        <f>ROW()</f>
        <v>1289</v>
      </c>
      <c r="AF1289">
        <f t="shared" si="183"/>
        <v>0.99373808875578551</v>
      </c>
      <c r="AG1289">
        <f>AG1288*(1-(AG$1+AG$5))^($A1289-$A1288)*(1+2*(E1289/E1288-1))</f>
        <v>4800780154.7767467</v>
      </c>
      <c r="AK1289">
        <f t="shared" ref="AK1289:AK1352" si="191">AK1288*(1-IF($A1289&lt;=AK1284,AK$1,AK$1+IF(AND(WEEKDAY($A1289)&lt;&gt;1,WEEKDAY($A1289)&lt;&gt;7),AL$1,0)))^($A1289-$A1288)*(2-$E1289/$E1288)</f>
        <v>2.0906930795598391</v>
      </c>
      <c r="AO1289">
        <f>AO1288*(1-AO$1+H1288)^($A1289-$A1288)*(2-E1289/E1288)</f>
        <v>2.0786926870181417</v>
      </c>
    </row>
    <row r="1290" spans="1:41" x14ac:dyDescent="0.25">
      <c r="A1290" s="1">
        <v>39934</v>
      </c>
      <c r="B1290" s="12">
        <v>35.299999999999997</v>
      </c>
      <c r="C1290" s="12">
        <v>35.840000000000003</v>
      </c>
      <c r="D1290">
        <v>147612.93</v>
      </c>
      <c r="E1290">
        <v>132212.63</v>
      </c>
      <c r="F1290">
        <v>232914.07</v>
      </c>
      <c r="G1290">
        <v>208643.75</v>
      </c>
      <c r="H1290">
        <f>(1/(1-91/360*VLOOKUP($A1290,Tbills!$B$4:$C$974,2,1)/100))^((1)/91)-1</f>
        <v>3.7506470229597966E-6</v>
      </c>
      <c r="I1290" s="2">
        <f t="shared" si="190"/>
        <v>94609.344718338863</v>
      </c>
      <c r="J1290">
        <f>VLOOKUP(A1290,'VXX-IV'!A$1:C$4500,3,0)</f>
        <v>94616.08</v>
      </c>
      <c r="K1290" s="10">
        <f t="shared" si="181"/>
        <v>-7.1185380551952449E-5</v>
      </c>
      <c r="L1290">
        <f t="shared" si="184"/>
        <v>25798447169.092716</v>
      </c>
      <c r="O1290">
        <f t="shared" si="185"/>
        <v>41492854.980416462</v>
      </c>
      <c r="R1290">
        <f t="shared" si="186"/>
        <v>7.6338326329964801</v>
      </c>
      <c r="U1290" s="2">
        <f t="shared" si="187"/>
        <v>411.81744828011881</v>
      </c>
      <c r="V1290">
        <f>VLOOKUP(A1290,'VXZ-IV'!A$1:C$4500,3,0)</f>
        <v>411.8</v>
      </c>
      <c r="W1290" s="10">
        <f t="shared" si="182"/>
        <v>4.2370762794563532E-5</v>
      </c>
      <c r="X1290">
        <f t="shared" si="188"/>
        <v>10.244588445091244</v>
      </c>
      <c r="AB1290">
        <f t="shared" si="189"/>
        <v>80787.070838599102</v>
      </c>
      <c r="AE1290">
        <f>ROW()</f>
        <v>1290</v>
      </c>
      <c r="AF1290">
        <f t="shared" si="183"/>
        <v>0.98493303571428559</v>
      </c>
      <c r="AG1290">
        <f>AG1289*(1-(AG$1+AG$5))^($A1290-$A1289)*(1+2*(E1290/E1289-1))</f>
        <v>4663509716.7903919</v>
      </c>
      <c r="AK1290">
        <f t="shared" si="191"/>
        <v>2.1204500641566524</v>
      </c>
      <c r="AO1290">
        <f>AO1289*(1-AO$1+H1289)^($A1290-$A1289)*(2-E1290/E1289)</f>
        <v>2.1083069942594665</v>
      </c>
    </row>
    <row r="1291" spans="1:41" x14ac:dyDescent="0.25">
      <c r="A1291" s="1">
        <v>39937</v>
      </c>
      <c r="B1291" s="12">
        <v>34.53</v>
      </c>
      <c r="C1291" s="12">
        <v>34.799999999999997</v>
      </c>
      <c r="D1291">
        <v>140811.78</v>
      </c>
      <c r="E1291">
        <v>126119.55</v>
      </c>
      <c r="F1291">
        <v>224270.65</v>
      </c>
      <c r="G1291">
        <v>200898.65</v>
      </c>
      <c r="H1291">
        <f>(1/(1-91/360*VLOOKUP($A1291,Tbills!$B$4:$C$974,2,1)/100))^((1)/91)-1</f>
        <v>5.4180167654571676E-6</v>
      </c>
      <c r="I1291" s="2">
        <f t="shared" si="190"/>
        <v>90243.691637965763</v>
      </c>
      <c r="J1291">
        <f>VLOOKUP(A1291,'VXX-IV'!A$1:C$4500,3,0)</f>
        <v>90250.11</v>
      </c>
      <c r="K1291" s="10">
        <f t="shared" ref="K1291:K1354" si="192">I1291/J1291-1</f>
        <v>-7.1117498186334949E-5</v>
      </c>
      <c r="L1291">
        <f t="shared" si="184"/>
        <v>23417785083.549862</v>
      </c>
      <c r="O1291">
        <f t="shared" si="185"/>
        <v>38620624.307567894</v>
      </c>
      <c r="R1291">
        <f t="shared" si="186"/>
        <v>7.8086779001014337</v>
      </c>
      <c r="U1291" s="2">
        <f t="shared" si="187"/>
        <v>396.5059340530122</v>
      </c>
      <c r="V1291">
        <f>VLOOKUP(A1291,'VXZ-IV'!A$1:C$4500,3,0)</f>
        <v>396.48</v>
      </c>
      <c r="W1291" s="10">
        <f t="shared" ref="W1291:W1354" si="193">U1291/V1291-1</f>
        <v>6.5410747104976963E-5</v>
      </c>
      <c r="X1291">
        <f t="shared" si="188"/>
        <v>10.623873352884006</v>
      </c>
      <c r="AB1291">
        <f t="shared" si="189"/>
        <v>77055.901206949799</v>
      </c>
      <c r="AE1291">
        <f>ROW()</f>
        <v>1291</v>
      </c>
      <c r="AF1291">
        <f t="shared" si="183"/>
        <v>0.99224137931034495</v>
      </c>
      <c r="AG1291">
        <f>AG1290*(1-(AG$1+AG$5))^($A1291-$A1290)*(1+2*(E1291/E1290-1))</f>
        <v>4233241734.5022302</v>
      </c>
      <c r="AK1291">
        <f t="shared" si="191"/>
        <v>2.2178620609094186</v>
      </c>
      <c r="AO1291">
        <f>AO1290*(1-AO$1+H1290)^($A1291-$A1290)*(2-E1291/E1290)</f>
        <v>2.2052494006255516</v>
      </c>
    </row>
    <row r="1292" spans="1:41" x14ac:dyDescent="0.25">
      <c r="A1292" s="1">
        <v>39938</v>
      </c>
      <c r="B1292" s="12">
        <v>33.36</v>
      </c>
      <c r="C1292" s="12">
        <v>34.18</v>
      </c>
      <c r="D1292">
        <v>140569.57</v>
      </c>
      <c r="E1292">
        <v>125901.93</v>
      </c>
      <c r="F1292">
        <v>225515.04</v>
      </c>
      <c r="G1292">
        <v>202012.27</v>
      </c>
      <c r="H1292">
        <f>(1/(1-91/360*VLOOKUP($A1292,Tbills!$B$4:$C$974,2,1)/100))^((1)/91)-1</f>
        <v>5.4180167654571676E-6</v>
      </c>
      <c r="I1292" s="2">
        <f t="shared" si="190"/>
        <v>90086.267006051829</v>
      </c>
      <c r="J1292">
        <f>VLOOKUP(A1292,'VXX-IV'!A$1:C$4500,3,0)</f>
        <v>90092.67</v>
      </c>
      <c r="K1292" s="10">
        <f t="shared" si="192"/>
        <v>-7.1071197558780774E-5</v>
      </c>
      <c r="L1292">
        <f t="shared" si="184"/>
        <v>23336041522.332699</v>
      </c>
      <c r="O1292">
        <f t="shared" si="185"/>
        <v>38519366.053989097</v>
      </c>
      <c r="R1292">
        <f t="shared" si="186"/>
        <v>7.8150615595641559</v>
      </c>
      <c r="U1292" s="2">
        <f t="shared" si="187"/>
        <v>398.69626831522402</v>
      </c>
      <c r="V1292">
        <f>VLOOKUP(A1292,'VXZ-IV'!A$1:C$4500,3,0)</f>
        <v>398.68</v>
      </c>
      <c r="W1292" s="10">
        <f t="shared" si="193"/>
        <v>4.0805446031910719E-5</v>
      </c>
      <c r="X1292">
        <f t="shared" si="188"/>
        <v>10.564649653577577</v>
      </c>
      <c r="AB1292">
        <f t="shared" si="189"/>
        <v>76920.258890883342</v>
      </c>
      <c r="AE1292">
        <f>ROW()</f>
        <v>1292</v>
      </c>
      <c r="AF1292">
        <f t="shared" si="183"/>
        <v>0.97600936220011703</v>
      </c>
      <c r="AG1292">
        <f>AG1291*(1-(AG$1+AG$5))^($A1292-$A1291)*(1+2*(E1292/E1291-1))</f>
        <v>4218490607.03368</v>
      </c>
      <c r="AK1292">
        <f t="shared" si="191"/>
        <v>2.2215855185692419</v>
      </c>
      <c r="AO1292">
        <f>AO1291*(1-AO$1+H1291)^($A1292-$A1291)*(2-E1292/E1291)</f>
        <v>2.2089848349307712</v>
      </c>
    </row>
    <row r="1293" spans="1:41" x14ac:dyDescent="0.25">
      <c r="A1293" s="1">
        <v>39939</v>
      </c>
      <c r="B1293" s="12">
        <v>32.450000000000003</v>
      </c>
      <c r="C1293" s="12">
        <v>33.36</v>
      </c>
      <c r="D1293">
        <v>135630.96</v>
      </c>
      <c r="E1293">
        <v>121477.96</v>
      </c>
      <c r="F1293">
        <v>218784.15</v>
      </c>
      <c r="G1293">
        <v>195981.77</v>
      </c>
      <c r="H1293">
        <f>(1/(1-91/360*VLOOKUP($A1293,Tbills!$B$4:$C$974,2,1)/100))^((1)/91)-1</f>
        <v>5.4180167654571676E-6</v>
      </c>
      <c r="I1293" s="2">
        <f t="shared" si="190"/>
        <v>86919.160004680787</v>
      </c>
      <c r="J1293">
        <f>VLOOKUP(A1293,'VXX-IV'!A$1:C$4500,3,0)</f>
        <v>86925.35</v>
      </c>
      <c r="K1293" s="10">
        <f t="shared" si="192"/>
        <v>-7.1210473345462155E-5</v>
      </c>
      <c r="L1293">
        <f t="shared" si="184"/>
        <v>21695204263.237789</v>
      </c>
      <c r="O1293">
        <f t="shared" si="185"/>
        <v>36487883.351967655</v>
      </c>
      <c r="R1293">
        <f t="shared" si="186"/>
        <v>7.9520057541299014</v>
      </c>
      <c r="U1293" s="2">
        <f t="shared" si="187"/>
        <v>386.78705079652485</v>
      </c>
      <c r="V1293">
        <f>VLOOKUP(A1293,'VXZ-IV'!A$1:C$4500,3,0)</f>
        <v>386.76</v>
      </c>
      <c r="W1293" s="10">
        <f t="shared" si="193"/>
        <v>6.9942073960271856E-5</v>
      </c>
      <c r="X1293">
        <f t="shared" si="188"/>
        <v>10.879683665300876</v>
      </c>
      <c r="AB1293">
        <f t="shared" si="189"/>
        <v>74214.830144615698</v>
      </c>
      <c r="AE1293">
        <f>ROW()</f>
        <v>1293</v>
      </c>
      <c r="AF1293">
        <f t="shared" si="183"/>
        <v>0.97272182254196649</v>
      </c>
      <c r="AG1293">
        <f>AG1292*(1-(AG$1+AG$5))^($A1293-$A1292)*(1+2*(E1293/E1292-1))</f>
        <v>3921897918.8423772</v>
      </c>
      <c r="AK1293">
        <f t="shared" si="191"/>
        <v>2.2995409774055471</v>
      </c>
      <c r="AO1293">
        <f>AO1292*(1-AO$1+H1292)^($A1293-$A1292)*(2-E1293/E1292)</f>
        <v>2.2865324508558706</v>
      </c>
    </row>
    <row r="1294" spans="1:41" x14ac:dyDescent="0.25">
      <c r="A1294" s="1">
        <v>39940</v>
      </c>
      <c r="B1294" s="12">
        <v>33.44</v>
      </c>
      <c r="C1294" s="12">
        <v>34.04</v>
      </c>
      <c r="D1294">
        <v>137484.32999999999</v>
      </c>
      <c r="E1294">
        <v>123137.28</v>
      </c>
      <c r="F1294">
        <v>220437.22</v>
      </c>
      <c r="G1294">
        <v>197461.49</v>
      </c>
      <c r="H1294">
        <f>(1/(1-91/360*VLOOKUP($A1294,Tbills!$B$4:$C$974,2,1)/100))^((1)/91)-1</f>
        <v>5.4180167654571676E-6</v>
      </c>
      <c r="I1294" s="2">
        <f t="shared" si="190"/>
        <v>88104.744619492572</v>
      </c>
      <c r="J1294">
        <f>VLOOKUP(A1294,'VXX-IV'!A$1:C$4500,3,0)</f>
        <v>88111.02</v>
      </c>
      <c r="K1294" s="10">
        <f t="shared" si="192"/>
        <v>-7.1221289997924764E-5</v>
      </c>
      <c r="L1294">
        <f t="shared" si="184"/>
        <v>22287005842.793331</v>
      </c>
      <c r="O1294">
        <f t="shared" si="185"/>
        <v>37234234.238883041</v>
      </c>
      <c r="R1294">
        <f t="shared" si="186"/>
        <v>7.8973387919168134</v>
      </c>
      <c r="U1294" s="2">
        <f t="shared" si="187"/>
        <v>389.69999980326844</v>
      </c>
      <c r="V1294">
        <f>VLOOKUP(A1294,'VXZ-IV'!A$1:C$4500,3,0)</f>
        <v>389.68</v>
      </c>
      <c r="W1294" s="10">
        <f t="shared" si="193"/>
        <v>5.1323658561974739E-5</v>
      </c>
      <c r="X1294">
        <f t="shared" si="188"/>
        <v>10.797197994229832</v>
      </c>
      <c r="AB1294">
        <f t="shared" si="189"/>
        <v>75225.939764381168</v>
      </c>
      <c r="AE1294">
        <f>ROW()</f>
        <v>1294</v>
      </c>
      <c r="AF1294">
        <f t="shared" si="183"/>
        <v>0.98237367802585185</v>
      </c>
      <c r="AG1294">
        <f>AG1293*(1-(AG$1+AG$5))^($A1294-$A1293)*(1+2*(E1294/E1293-1))</f>
        <v>4028903945.8437533</v>
      </c>
      <c r="AK1294">
        <f t="shared" si="191"/>
        <v>2.268024913589108</v>
      </c>
      <c r="AO1294">
        <f>AO1293*(1-AO$1+H1293)^($A1294-$A1293)*(2-E1294/E1293)</f>
        <v>2.2552285191442798</v>
      </c>
    </row>
    <row r="1295" spans="1:41" x14ac:dyDescent="0.25">
      <c r="A1295" s="1">
        <v>39941</v>
      </c>
      <c r="B1295" s="12">
        <v>32.049999999999997</v>
      </c>
      <c r="C1295" s="12">
        <v>32.82</v>
      </c>
      <c r="D1295">
        <v>131833.04</v>
      </c>
      <c r="E1295">
        <v>118075.06</v>
      </c>
      <c r="F1295">
        <v>214820.04</v>
      </c>
      <c r="G1295">
        <v>192428.71</v>
      </c>
      <c r="H1295">
        <f>(1/(1-91/360*VLOOKUP($A1295,Tbills!$B$4:$C$974,2,1)/100))^((1)/91)-1</f>
        <v>5.4180167654571676E-6</v>
      </c>
      <c r="I1295" s="2">
        <f t="shared" si="190"/>
        <v>84481.141259564058</v>
      </c>
      <c r="J1295">
        <f>VLOOKUP(A1295,'VXX-IV'!A$1:C$4500,3,0)</f>
        <v>84487.16</v>
      </c>
      <c r="K1295" s="10">
        <f t="shared" si="192"/>
        <v>-7.123852235002559E-5</v>
      </c>
      <c r="L1295">
        <f t="shared" si="184"/>
        <v>20453737584.581791</v>
      </c>
      <c r="O1295">
        <f t="shared" si="185"/>
        <v>34936986.761924401</v>
      </c>
      <c r="R1295">
        <f t="shared" si="186"/>
        <v>8.0593057380688791</v>
      </c>
      <c r="U1295" s="2">
        <f t="shared" si="187"/>
        <v>379.76040646341056</v>
      </c>
      <c r="V1295">
        <f>VLOOKUP(A1295,'VXZ-IV'!A$1:C$4500,3,0)</f>
        <v>379.76</v>
      </c>
      <c r="W1295" s="10">
        <f t="shared" si="193"/>
        <v>1.0703165436165563E-6</v>
      </c>
      <c r="X1295">
        <f t="shared" si="188"/>
        <v>11.07204096309467</v>
      </c>
      <c r="AB1295">
        <f t="shared" si="189"/>
        <v>72130.858090307956</v>
      </c>
      <c r="AE1295">
        <f>ROW()</f>
        <v>1295</v>
      </c>
      <c r="AF1295">
        <f t="shared" si="183"/>
        <v>0.97653869591712361</v>
      </c>
      <c r="AG1295">
        <f>AG1294*(1-(AG$1+AG$5))^($A1295-$A1294)*(1+2*(E1295/E1294-1))</f>
        <v>3697519820.3036213</v>
      </c>
      <c r="AK1295">
        <f t="shared" si="191"/>
        <v>2.3611542960745222</v>
      </c>
      <c r="AO1295">
        <f>AO1294*(1-AO$1+H1294)^($A1295-$A1294)*(2-E1295/E1294)</f>
        <v>2.347867693226942</v>
      </c>
    </row>
    <row r="1296" spans="1:41" x14ac:dyDescent="0.25">
      <c r="A1296" s="1">
        <v>39944</v>
      </c>
      <c r="B1296" s="12">
        <v>32.869999999999997</v>
      </c>
      <c r="C1296" s="12">
        <v>33.39</v>
      </c>
      <c r="D1296">
        <v>132699.74</v>
      </c>
      <c r="E1296">
        <v>118849.39</v>
      </c>
      <c r="F1296">
        <v>215559.1</v>
      </c>
      <c r="G1296">
        <v>193087.61</v>
      </c>
      <c r="H1296">
        <f>(1/(1-91/360*VLOOKUP($A1296,Tbills!$B$4:$C$974,2,1)/100))^((1)/91)-1</f>
        <v>5.2790595175267185E-6</v>
      </c>
      <c r="I1296" s="2">
        <f t="shared" si="190"/>
        <v>85030.318917859957</v>
      </c>
      <c r="J1296">
        <f>VLOOKUP(A1296,'VXX-IV'!A$1:C$4500,3,0)</f>
        <v>85036.37</v>
      </c>
      <c r="K1296" s="10">
        <f t="shared" si="192"/>
        <v>-7.1158754072375707E-5</v>
      </c>
      <c r="L1296">
        <f t="shared" si="184"/>
        <v>20719524676.14922</v>
      </c>
      <c r="O1296">
        <f t="shared" si="185"/>
        <v>35277092.520189308</v>
      </c>
      <c r="R1296">
        <f t="shared" si="186"/>
        <v>8.0317901463703798</v>
      </c>
      <c r="U1296" s="2">
        <f t="shared" si="187"/>
        <v>381.0390474020648</v>
      </c>
      <c r="V1296">
        <f>VLOOKUP(A1296,'VXZ-IV'!A$1:C$4500,3,0)</f>
        <v>381.04</v>
      </c>
      <c r="W1296" s="10">
        <f t="shared" si="193"/>
        <v>-2.4999945812398394E-6</v>
      </c>
      <c r="X1296">
        <f t="shared" si="188"/>
        <v>11.033079356233728</v>
      </c>
      <c r="AB1296">
        <f t="shared" si="189"/>
        <v>72596.294697687161</v>
      </c>
      <c r="AE1296">
        <f>ROW()</f>
        <v>1296</v>
      </c>
      <c r="AF1296">
        <f t="shared" si="183"/>
        <v>0.98442647499251268</v>
      </c>
      <c r="AG1296">
        <f>AG1295*(1-(AG$1+AG$5))^($A1296-$A1295)*(1+2*(E1296/E1295-1))</f>
        <v>3745637405.1663556</v>
      </c>
      <c r="AK1296">
        <f t="shared" si="191"/>
        <v>2.3453422351703668</v>
      </c>
      <c r="AO1296">
        <f>AO1295*(1-AO$1+H1295)^($A1296-$A1295)*(2-E1296/E1295)</f>
        <v>2.332249611738876</v>
      </c>
    </row>
    <row r="1297" spans="1:41" x14ac:dyDescent="0.25">
      <c r="A1297" s="1">
        <v>39945</v>
      </c>
      <c r="B1297" s="12">
        <v>31.8</v>
      </c>
      <c r="C1297" s="12">
        <v>32.770000000000003</v>
      </c>
      <c r="D1297">
        <v>131755.70000000001</v>
      </c>
      <c r="E1297">
        <v>118003.26</v>
      </c>
      <c r="F1297">
        <v>215590.35</v>
      </c>
      <c r="G1297">
        <v>193114.58</v>
      </c>
      <c r="H1297">
        <f>(1/(1-91/360*VLOOKUP($A1297,Tbills!$B$4:$C$974,2,1)/100))^((1)/91)-1</f>
        <v>5.2790595175267185E-6</v>
      </c>
      <c r="I1297" s="2">
        <f t="shared" si="190"/>
        <v>84423.345634409779</v>
      </c>
      <c r="J1297">
        <f>VLOOKUP(A1297,'VXX-IV'!A$1:C$4500,3,0)</f>
        <v>84429.36</v>
      </c>
      <c r="K1297" s="10">
        <f t="shared" si="192"/>
        <v>-7.1235475315956087E-5</v>
      </c>
      <c r="L1297">
        <f t="shared" si="184"/>
        <v>20423690243.855507</v>
      </c>
      <c r="O1297">
        <f t="shared" si="185"/>
        <v>34899191.652838655</v>
      </c>
      <c r="R1297">
        <f t="shared" si="186"/>
        <v>8.0600163219111582</v>
      </c>
      <c r="U1297" s="2">
        <f t="shared" si="187"/>
        <v>381.08499489897002</v>
      </c>
      <c r="V1297">
        <f>VLOOKUP(A1297,'VXZ-IV'!A$1:C$4500,3,0)</f>
        <v>381.08</v>
      </c>
      <c r="W1297" s="10">
        <f t="shared" si="193"/>
        <v>1.3107218878039006E-5</v>
      </c>
      <c r="X1297">
        <f t="shared" si="188"/>
        <v>11.031188503333663</v>
      </c>
      <c r="AB1297">
        <f t="shared" si="189"/>
        <v>72076.943461679373</v>
      </c>
      <c r="AE1297">
        <f>ROW()</f>
        <v>1297</v>
      </c>
      <c r="AF1297">
        <f t="shared" si="183"/>
        <v>0.97039975587427518</v>
      </c>
      <c r="AG1297">
        <f>AG1296*(1-(AG$1+AG$5))^($A1297-$A1296)*(1+2*(E1297/E1296-1))</f>
        <v>3692179997.7529912</v>
      </c>
      <c r="AK1297">
        <f t="shared" si="191"/>
        <v>2.361929526625687</v>
      </c>
      <c r="AO1297">
        <f>AO1296*(1-AO$1+H1296)^($A1297-$A1296)*(2-E1297/E1296)</f>
        <v>2.3487792293981156</v>
      </c>
    </row>
    <row r="1298" spans="1:41" x14ac:dyDescent="0.25">
      <c r="A1298" s="1">
        <v>39946</v>
      </c>
      <c r="B1298" s="12">
        <v>33.65</v>
      </c>
      <c r="C1298" s="12">
        <v>33.83</v>
      </c>
      <c r="D1298">
        <v>136152.29</v>
      </c>
      <c r="E1298">
        <v>121940.31</v>
      </c>
      <c r="F1298">
        <v>218903.3</v>
      </c>
      <c r="G1298">
        <v>196081.13</v>
      </c>
      <c r="H1298">
        <f>(1/(1-91/360*VLOOKUP($A1298,Tbills!$B$4:$C$974,2,1)/100))^((1)/91)-1</f>
        <v>5.2790595175267185E-6</v>
      </c>
      <c r="I1298" s="2">
        <f t="shared" si="190"/>
        <v>87238.362836667569</v>
      </c>
      <c r="J1298">
        <f>VLOOKUP(A1298,'VXX-IV'!A$1:C$4500,3,0)</f>
        <v>87244.57</v>
      </c>
      <c r="K1298" s="10">
        <f t="shared" si="192"/>
        <v>-7.1146700962976261E-5</v>
      </c>
      <c r="L1298">
        <f t="shared" si="184"/>
        <v>21785648661.837368</v>
      </c>
      <c r="O1298">
        <f t="shared" si="185"/>
        <v>36644516.910346493</v>
      </c>
      <c r="R1298">
        <f t="shared" si="186"/>
        <v>7.9252012186107477</v>
      </c>
      <c r="U1298" s="2">
        <f t="shared" si="187"/>
        <v>386.93164544958341</v>
      </c>
      <c r="V1298">
        <f>VLOOKUP(A1298,'VXZ-IV'!A$1:C$4500,3,0)</f>
        <v>386.92</v>
      </c>
      <c r="W1298" s="10">
        <f t="shared" si="193"/>
        <v>3.0097822762753523E-5</v>
      </c>
      <c r="X1298">
        <f t="shared" si="188"/>
        <v>10.861387341466207</v>
      </c>
      <c r="AB1298">
        <f t="shared" si="189"/>
        <v>74479.115219754705</v>
      </c>
      <c r="AE1298">
        <f>ROW()</f>
        <v>1298</v>
      </c>
      <c r="AF1298">
        <f t="shared" si="183"/>
        <v>0.99467927874667461</v>
      </c>
      <c r="AG1298">
        <f>AG1297*(1-(AG$1+AG$5))^($A1298-$A1297)*(1+2*(E1298/E1297-1))</f>
        <v>3938418387.1154733</v>
      </c>
      <c r="AK1298">
        <f t="shared" si="191"/>
        <v>2.283019988011751</v>
      </c>
      <c r="AO1298">
        <f>AO1297*(1-AO$1+H1297)^($A1298-$A1297)*(2-E1298/E1297)</f>
        <v>2.2703427849012146</v>
      </c>
    </row>
    <row r="1299" spans="1:41" x14ac:dyDescent="0.25">
      <c r="A1299" s="1">
        <v>39947</v>
      </c>
      <c r="B1299" s="12">
        <v>31.37</v>
      </c>
      <c r="C1299" s="12">
        <v>32.25</v>
      </c>
      <c r="D1299">
        <v>130421.21</v>
      </c>
      <c r="E1299">
        <v>116806.82</v>
      </c>
      <c r="F1299">
        <v>212241.56</v>
      </c>
      <c r="G1299">
        <v>190112.89</v>
      </c>
      <c r="H1299">
        <f>(1/(1-91/360*VLOOKUP($A1299,Tbills!$B$4:$C$974,2,1)/100))^((1)/91)-1</f>
        <v>5.2790595175267185E-6</v>
      </c>
      <c r="I1299" s="2">
        <f t="shared" si="190"/>
        <v>83564.186911047596</v>
      </c>
      <c r="J1299">
        <f>VLOOKUP(A1299,'VXX-IV'!A$1:C$4500,3,0)</f>
        <v>83570.13</v>
      </c>
      <c r="K1299" s="10">
        <f t="shared" si="192"/>
        <v>-7.1114989918186211E-5</v>
      </c>
      <c r="L1299">
        <f t="shared" si="184"/>
        <v>19950570867.42934</v>
      </c>
      <c r="O1299">
        <f t="shared" si="185"/>
        <v>34329347.600746907</v>
      </c>
      <c r="R1299">
        <f t="shared" si="186"/>
        <v>8.0916544971900475</v>
      </c>
      <c r="U1299" s="2">
        <f t="shared" si="187"/>
        <v>375.14726179522074</v>
      </c>
      <c r="V1299">
        <f>VLOOKUP(A1299,'VXZ-IV'!A$1:C$4500,3,0)</f>
        <v>375.12</v>
      </c>
      <c r="W1299" s="10">
        <f t="shared" si="193"/>
        <v>7.2674864632027436E-5</v>
      </c>
      <c r="X1299">
        <f t="shared" si="188"/>
        <v>11.191627093186503</v>
      </c>
      <c r="AB1299">
        <f t="shared" si="189"/>
        <v>71341.177425329472</v>
      </c>
      <c r="AE1299">
        <f>ROW()</f>
        <v>1299</v>
      </c>
      <c r="AF1299">
        <f t="shared" si="183"/>
        <v>0.97271317829457371</v>
      </c>
      <c r="AG1299">
        <f>AG1298*(1-(AG$1+AG$5))^($A1299-$A1298)*(1+2*(E1299/E1298-1))</f>
        <v>3606694742.8272038</v>
      </c>
      <c r="AK1299">
        <f t="shared" si="191"/>
        <v>2.379020631370163</v>
      </c>
      <c r="AO1299">
        <f>AO1298*(1-AO$1+H1298)^($A1299-$A1298)*(2-E1299/E1298)</f>
        <v>2.3658455305411623</v>
      </c>
    </row>
    <row r="1300" spans="1:41" x14ac:dyDescent="0.25">
      <c r="A1300" s="1">
        <v>39948</v>
      </c>
      <c r="B1300" s="12">
        <v>33.119999999999997</v>
      </c>
      <c r="C1300" s="12">
        <v>33.22</v>
      </c>
      <c r="D1300">
        <v>133651.01999999999</v>
      </c>
      <c r="E1300">
        <v>119698.86</v>
      </c>
      <c r="F1300">
        <v>214470.74</v>
      </c>
      <c r="G1300">
        <v>192108.64</v>
      </c>
      <c r="H1300">
        <f>(1/(1-91/360*VLOOKUP($A1300,Tbills!$B$4:$C$974,2,1)/100))^((1)/91)-1</f>
        <v>5.2790595175267185E-6</v>
      </c>
      <c r="I1300" s="2">
        <f t="shared" si="190"/>
        <v>85631.520285817183</v>
      </c>
      <c r="J1300">
        <f>VLOOKUP(A1300,'VXX-IV'!A$1:C$4500,3,0)</f>
        <v>85637.62</v>
      </c>
      <c r="K1300" s="10">
        <f t="shared" si="192"/>
        <v>-7.1227039971644146E-5</v>
      </c>
      <c r="L1300">
        <f t="shared" si="184"/>
        <v>20937654049.42522</v>
      </c>
      <c r="O1300">
        <f t="shared" si="185"/>
        <v>35603097.052685365</v>
      </c>
      <c r="R1300">
        <f t="shared" si="186"/>
        <v>7.9911219107285101</v>
      </c>
      <c r="U1300" s="2">
        <f t="shared" si="187"/>
        <v>379.07820217156882</v>
      </c>
      <c r="V1300">
        <f>VLOOKUP(A1300,'VXZ-IV'!A$1:C$4500,3,0)</f>
        <v>379.08</v>
      </c>
      <c r="W1300" s="10">
        <f t="shared" si="193"/>
        <v>-4.742609557739641E-6</v>
      </c>
      <c r="X1300">
        <f t="shared" si="188"/>
        <v>11.073789506282823</v>
      </c>
      <c r="AB1300">
        <f t="shared" si="189"/>
        <v>73104.976921790207</v>
      </c>
      <c r="AE1300">
        <f>ROW()</f>
        <v>1300</v>
      </c>
      <c r="AF1300">
        <f t="shared" si="183"/>
        <v>0.9969897652016857</v>
      </c>
      <c r="AG1300">
        <f>AG1299*(1-(AG$1+AG$5))^($A1300-$A1299)*(1+2*(E1300/E1299-1))</f>
        <v>3785164725.553432</v>
      </c>
      <c r="AK1300">
        <f t="shared" si="191"/>
        <v>2.3200099930707108</v>
      </c>
      <c r="AO1300">
        <f>AO1299*(1-AO$1+H1299)^($A1300-$A1299)*(2-E1300/E1299)</f>
        <v>2.3071959999643683</v>
      </c>
    </row>
    <row r="1301" spans="1:41" x14ac:dyDescent="0.25">
      <c r="A1301" s="1">
        <v>39951</v>
      </c>
      <c r="B1301" s="12">
        <v>30.24</v>
      </c>
      <c r="C1301" s="12">
        <v>31.23</v>
      </c>
      <c r="D1301">
        <v>123885.77</v>
      </c>
      <c r="E1301">
        <v>110951.14</v>
      </c>
      <c r="F1301">
        <v>200055.07</v>
      </c>
      <c r="G1301">
        <v>179193</v>
      </c>
      <c r="H1301">
        <f>(1/(1-91/360*VLOOKUP($A1301,Tbills!$B$4:$C$974,2,1)/100))^((1)/91)-1</f>
        <v>5.1401040459531089E-6</v>
      </c>
      <c r="I1301" s="2">
        <f t="shared" si="190"/>
        <v>79369.022584321356</v>
      </c>
      <c r="J1301">
        <f>VLOOKUP(A1301,'VXX-IV'!A$1:C$4500,3,0)</f>
        <v>79374.679999999993</v>
      </c>
      <c r="K1301" s="10">
        <f t="shared" si="192"/>
        <v>-7.1274815578892259E-5</v>
      </c>
      <c r="L1301">
        <f t="shared" si="184"/>
        <v>17875213291.593166</v>
      </c>
      <c r="O1301">
        <f t="shared" si="185"/>
        <v>31697024.097958285</v>
      </c>
      <c r="R1301">
        <f t="shared" si="186"/>
        <v>8.2819984783171279</v>
      </c>
      <c r="U1301" s="2">
        <f t="shared" si="187"/>
        <v>353.57256152082044</v>
      </c>
      <c r="V1301">
        <f>VLOOKUP(A1301,'VXZ-IV'!A$1:C$4500,3,0)</f>
        <v>353.56</v>
      </c>
      <c r="W1301" s="10">
        <f t="shared" si="193"/>
        <v>3.5528682035490533E-5</v>
      </c>
      <c r="X1301">
        <f t="shared" si="188"/>
        <v>11.817161460799186</v>
      </c>
      <c r="AB1301">
        <f t="shared" si="189"/>
        <v>67755.300087907948</v>
      </c>
      <c r="AE1301">
        <f>ROW()</f>
        <v>1301</v>
      </c>
      <c r="AF1301">
        <f t="shared" si="183"/>
        <v>0.96829971181556185</v>
      </c>
      <c r="AG1301">
        <f>AG1300*(1-(AG$1+AG$5))^($A1301-$A1300)*(1+2*(E1301/E1300-1))</f>
        <v>3231590274.9799862</v>
      </c>
      <c r="AK1301">
        <f t="shared" si="191"/>
        <v>2.4892109509585527</v>
      </c>
      <c r="AO1301">
        <f>AO1300*(1-AO$1+H1300)^($A1301-$A1300)*(2-E1301/E1300)</f>
        <v>2.4755728418715073</v>
      </c>
    </row>
    <row r="1302" spans="1:41" x14ac:dyDescent="0.25">
      <c r="A1302" s="1">
        <v>39952</v>
      </c>
      <c r="B1302" s="12">
        <v>28.8</v>
      </c>
      <c r="C1302" s="12">
        <v>30.42</v>
      </c>
      <c r="D1302">
        <v>121932.22</v>
      </c>
      <c r="E1302">
        <v>109200.99</v>
      </c>
      <c r="F1302">
        <v>200589.54</v>
      </c>
      <c r="G1302">
        <v>179670.82</v>
      </c>
      <c r="H1302">
        <f>(1/(1-91/360*VLOOKUP($A1302,Tbills!$B$4:$C$974,2,1)/100))^((1)/91)-1</f>
        <v>5.1401040459531089E-6</v>
      </c>
      <c r="I1302" s="2">
        <f t="shared" si="190"/>
        <v>78115.550701081738</v>
      </c>
      <c r="J1302">
        <f>VLOOKUP(A1302,'VXX-IV'!A$1:C$4500,3,0)</f>
        <v>78121.11</v>
      </c>
      <c r="K1302" s="10">
        <f t="shared" si="192"/>
        <v>-7.1162569480365256E-5</v>
      </c>
      <c r="L1302">
        <f t="shared" si="184"/>
        <v>17310590315.039005</v>
      </c>
      <c r="O1302">
        <f t="shared" si="185"/>
        <v>30945995.059302669</v>
      </c>
      <c r="R1302">
        <f t="shared" si="186"/>
        <v>8.3469415064854662</v>
      </c>
      <c r="U1302" s="2">
        <f t="shared" si="187"/>
        <v>354.50852666607051</v>
      </c>
      <c r="V1302">
        <f>VLOOKUP(A1302,'VXZ-IV'!A$1:C$4500,3,0)</f>
        <v>354.48</v>
      </c>
      <c r="W1302" s="10">
        <f t="shared" si="193"/>
        <v>8.0474684243103667E-5</v>
      </c>
      <c r="X1302">
        <f t="shared" si="188"/>
        <v>11.78527554857725</v>
      </c>
      <c r="AB1302">
        <f t="shared" si="189"/>
        <v>66684.198854230926</v>
      </c>
      <c r="AE1302">
        <f>ROW()</f>
        <v>1302</v>
      </c>
      <c r="AF1302">
        <f t="shared" si="183"/>
        <v>0.94674556213017746</v>
      </c>
      <c r="AG1302">
        <f>AG1301*(1-(AG$1+AG$5))^($A1302-$A1301)*(1+2*(E1302/E1301-1))</f>
        <v>3129534209.0958133</v>
      </c>
      <c r="AK1302">
        <f t="shared" si="191"/>
        <v>2.528358150578899</v>
      </c>
      <c r="AO1302">
        <f>AO1301*(1-AO$1+H1301)^($A1302-$A1301)*(2-E1302/E1301)</f>
        <v>2.5145425965950583</v>
      </c>
    </row>
    <row r="1303" spans="1:41" x14ac:dyDescent="0.25">
      <c r="A1303" s="1">
        <v>39953</v>
      </c>
      <c r="B1303" s="12">
        <v>29.03</v>
      </c>
      <c r="C1303" s="12">
        <v>30.74</v>
      </c>
      <c r="D1303">
        <v>122333.94</v>
      </c>
      <c r="E1303">
        <v>109560.2</v>
      </c>
      <c r="F1303">
        <v>202634.11</v>
      </c>
      <c r="G1303">
        <v>181501.25</v>
      </c>
      <c r="H1303">
        <f>(1/(1-91/360*VLOOKUP($A1303,Tbills!$B$4:$C$974,2,1)/100))^((1)/91)-1</f>
        <v>5.1401040459531089E-6</v>
      </c>
      <c r="I1303" s="2">
        <f t="shared" si="190"/>
        <v>78371.000534178529</v>
      </c>
      <c r="J1303">
        <f>VLOOKUP(A1303,'VXX-IV'!A$1:C$4500,3,0)</f>
        <v>78376.58</v>
      </c>
      <c r="K1303" s="10">
        <f t="shared" si="192"/>
        <v>-7.1187921461657311E-5</v>
      </c>
      <c r="L1303">
        <f t="shared" si="184"/>
        <v>17423776460.190338</v>
      </c>
      <c r="O1303">
        <f t="shared" si="185"/>
        <v>31097639.522676375</v>
      </c>
      <c r="R1303">
        <f t="shared" si="186"/>
        <v>8.3328364219516047</v>
      </c>
      <c r="U1303" s="2">
        <f t="shared" si="187"/>
        <v>358.11323054315534</v>
      </c>
      <c r="V1303">
        <f>VLOOKUP(A1303,'VXZ-IV'!A$1:C$4500,3,0)</f>
        <v>358.08</v>
      </c>
      <c r="W1303" s="10">
        <f t="shared" si="193"/>
        <v>9.2802008365033828E-5</v>
      </c>
      <c r="X1303">
        <f t="shared" si="188"/>
        <v>11.664839362536272</v>
      </c>
      <c r="AB1303">
        <f t="shared" si="189"/>
        <v>66901.219866977612</v>
      </c>
      <c r="AE1303">
        <f>ROW()</f>
        <v>1303</v>
      </c>
      <c r="AF1303">
        <f t="shared" si="183"/>
        <v>0.94437215354586868</v>
      </c>
      <c r="AG1303">
        <f>AG1302*(1-(AG$1+AG$5))^($A1303-$A1302)*(1+2*(E1303/E1302-1))</f>
        <v>3150016878.290134</v>
      </c>
      <c r="AK1303">
        <f t="shared" si="191"/>
        <v>2.5199238987794255</v>
      </c>
      <c r="AO1303">
        <f>AO1302*(1-AO$1+H1302)^($A1303-$A1302)*(2-E1303/E1302)</f>
        <v>2.506191346797487</v>
      </c>
    </row>
    <row r="1304" spans="1:41" x14ac:dyDescent="0.25">
      <c r="A1304" s="1">
        <v>39954</v>
      </c>
      <c r="B1304" s="12">
        <v>31.35</v>
      </c>
      <c r="C1304" s="12">
        <v>32.39</v>
      </c>
      <c r="D1304">
        <v>129089.91</v>
      </c>
      <c r="E1304">
        <v>115610.17</v>
      </c>
      <c r="F1304">
        <v>207515.51</v>
      </c>
      <c r="G1304">
        <v>185872.63</v>
      </c>
      <c r="H1304">
        <f>(1/(1-91/360*VLOOKUP($A1304,Tbills!$B$4:$C$974,2,1)/100))^((1)/91)-1</f>
        <v>5.1401040459531089E-6</v>
      </c>
      <c r="I1304" s="2">
        <f t="shared" si="190"/>
        <v>82697.07261435753</v>
      </c>
      <c r="J1304">
        <f>VLOOKUP(A1304,'VXX-IV'!A$1:C$4500,3,0)</f>
        <v>82702.97</v>
      </c>
      <c r="K1304" s="10">
        <f t="shared" si="192"/>
        <v>-7.1308027299044063E-5</v>
      </c>
      <c r="L1304">
        <f t="shared" si="184"/>
        <v>19347300878.701424</v>
      </c>
      <c r="O1304">
        <f t="shared" si="185"/>
        <v>33672345.992896467</v>
      </c>
      <c r="R1304">
        <f t="shared" si="186"/>
        <v>8.1023983986577193</v>
      </c>
      <c r="U1304" s="2">
        <f t="shared" si="187"/>
        <v>366.73113738204904</v>
      </c>
      <c r="V1304">
        <f>VLOOKUP(A1304,'VXZ-IV'!A$1:C$4500,3,0)</f>
        <v>366.72</v>
      </c>
      <c r="W1304" s="10">
        <f t="shared" si="193"/>
        <v>3.0370260823087136E-5</v>
      </c>
      <c r="X1304">
        <f t="shared" si="188"/>
        <v>11.383534160317662</v>
      </c>
      <c r="AB1304">
        <f t="shared" si="189"/>
        <v>70593.077958831054</v>
      </c>
      <c r="AE1304">
        <f>ROW()</f>
        <v>1304</v>
      </c>
      <c r="AF1304">
        <f t="shared" si="183"/>
        <v>0.96789132448286508</v>
      </c>
      <c r="AG1304">
        <f>AG1303*(1-(AG$1+AG$5))^($A1304-$A1303)*(1+2*(E1304/E1303-1))</f>
        <v>3497790073.7562871</v>
      </c>
      <c r="AK1304">
        <f t="shared" si="191"/>
        <v>2.3806615333900929</v>
      </c>
      <c r="AO1304">
        <f>AO1303*(1-AO$1+H1303)^($A1304-$A1303)*(2-E1304/E1303)</f>
        <v>2.3677227798396983</v>
      </c>
    </row>
    <row r="1305" spans="1:41" x14ac:dyDescent="0.25">
      <c r="A1305" s="1">
        <v>39955</v>
      </c>
      <c r="B1305" s="12">
        <v>32.630000000000003</v>
      </c>
      <c r="C1305" s="12">
        <v>33.04</v>
      </c>
      <c r="D1305">
        <v>131143.46</v>
      </c>
      <c r="E1305">
        <v>117448.69</v>
      </c>
      <c r="F1305">
        <v>208140.46</v>
      </c>
      <c r="G1305">
        <v>186431.45</v>
      </c>
      <c r="H1305">
        <f>(1/(1-91/360*VLOOKUP($A1305,Tbills!$B$4:$C$974,2,1)/100))^((1)/91)-1</f>
        <v>5.1401040459531089E-6</v>
      </c>
      <c r="I1305" s="2">
        <f t="shared" si="190"/>
        <v>84010.561246787649</v>
      </c>
      <c r="J1305">
        <f>VLOOKUP(A1305,'VXX-IV'!A$1:C$4500,3,0)</f>
        <v>84016.55</v>
      </c>
      <c r="K1305" s="10">
        <f t="shared" si="192"/>
        <v>-7.1280637116810652E-5</v>
      </c>
      <c r="L1305">
        <f t="shared" si="184"/>
        <v>19961851769.184086</v>
      </c>
      <c r="O1305">
        <f t="shared" si="185"/>
        <v>34474408.724980384</v>
      </c>
      <c r="R1305">
        <f t="shared" si="186"/>
        <v>8.0376098172276755</v>
      </c>
      <c r="U1305" s="2">
        <f t="shared" si="187"/>
        <v>367.82660917755265</v>
      </c>
      <c r="V1305">
        <f>VLOOKUP(A1305,'VXZ-IV'!A$1:C$4500,3,0)</f>
        <v>367.8</v>
      </c>
      <c r="W1305" s="10">
        <f t="shared" si="193"/>
        <v>7.2346866646588737E-5</v>
      </c>
      <c r="X1305">
        <f t="shared" si="188"/>
        <v>11.348948503766293</v>
      </c>
      <c r="AB1305">
        <f t="shared" si="189"/>
        <v>71713.201884429829</v>
      </c>
      <c r="AE1305">
        <f>ROW()</f>
        <v>1305</v>
      </c>
      <c r="AF1305">
        <f t="shared" si="183"/>
        <v>0.98759079903147706</v>
      </c>
      <c r="AG1305">
        <f>AG1304*(1-(AG$1+AG$5))^($A1305-$A1304)*(1+2*(E1305/E1304-1))</f>
        <v>3608917438.6049528</v>
      </c>
      <c r="AK1305">
        <f t="shared" si="191"/>
        <v>2.3426933437638704</v>
      </c>
      <c r="AO1305">
        <f>AO1304*(1-AO$1+H1304)^($A1305-$A1304)*(2-E1305/E1304)</f>
        <v>2.329995264992649</v>
      </c>
    </row>
    <row r="1306" spans="1:41" x14ac:dyDescent="0.25">
      <c r="A1306" s="1">
        <v>39959</v>
      </c>
      <c r="B1306" s="12">
        <v>30.62</v>
      </c>
      <c r="C1306" s="12">
        <v>31.53</v>
      </c>
      <c r="D1306">
        <v>125095.65</v>
      </c>
      <c r="E1306">
        <v>112030.01</v>
      </c>
      <c r="F1306">
        <v>201822.32</v>
      </c>
      <c r="G1306">
        <v>180768.46</v>
      </c>
      <c r="H1306">
        <f>(1/(1-91/360*VLOOKUP($A1306,Tbills!$B$4:$C$974,2,1)/100))^((1)/91)-1</f>
        <v>4.8621984320984524E-6</v>
      </c>
      <c r="I1306" s="2">
        <f t="shared" si="190"/>
        <v>80128.515607450085</v>
      </c>
      <c r="J1306">
        <f>VLOOKUP(A1306,'VXX-IV'!A$1:C$4500,3,0)</f>
        <v>80134.23</v>
      </c>
      <c r="K1306" s="10">
        <f t="shared" si="192"/>
        <v>-7.1310257176104841E-5</v>
      </c>
      <c r="L1306">
        <f t="shared" si="184"/>
        <v>18116985037.463985</v>
      </c>
      <c r="O1306">
        <f t="shared" si="185"/>
        <v>32084286.988758564</v>
      </c>
      <c r="R1306">
        <f t="shared" si="186"/>
        <v>8.221536899121082</v>
      </c>
      <c r="U1306" s="2">
        <f t="shared" si="187"/>
        <v>356.62638283560113</v>
      </c>
      <c r="V1306">
        <f>VLOOKUP(A1306,'VXZ-IV'!A$1:C$4500,3,0)</f>
        <v>356.6</v>
      </c>
      <c r="W1306" s="10">
        <f t="shared" si="193"/>
        <v>7.398439596495443E-5</v>
      </c>
      <c r="X1306">
        <f t="shared" si="188"/>
        <v>11.692178491115683</v>
      </c>
      <c r="AB1306">
        <f t="shared" si="189"/>
        <v>68395.061331793957</v>
      </c>
      <c r="AE1306">
        <f>ROW()</f>
        <v>1306</v>
      </c>
      <c r="AF1306">
        <f t="shared" si="183"/>
        <v>0.97113859816048209</v>
      </c>
      <c r="AG1306">
        <f>AG1305*(1-(AG$1+AG$5))^($A1306-$A1305)*(1+2*(E1306/E1305-1))</f>
        <v>3275469724.0045171</v>
      </c>
      <c r="AK1306">
        <f t="shared" si="191"/>
        <v>2.4503206337899464</v>
      </c>
      <c r="AO1306">
        <f>AO1305*(1-AO$1+H1305)^($A1306-$A1305)*(2-E1306/E1305)</f>
        <v>2.4371827757031759</v>
      </c>
    </row>
    <row r="1307" spans="1:41" x14ac:dyDescent="0.25">
      <c r="A1307" s="1">
        <v>39960</v>
      </c>
      <c r="B1307" s="12">
        <v>32.36</v>
      </c>
      <c r="C1307" s="12">
        <v>32.47</v>
      </c>
      <c r="D1307">
        <v>128847.55</v>
      </c>
      <c r="E1307">
        <v>115389.5</v>
      </c>
      <c r="F1307">
        <v>203186.51</v>
      </c>
      <c r="G1307">
        <v>181989.46</v>
      </c>
      <c r="H1307">
        <f>(1/(1-91/360*VLOOKUP($A1307,Tbills!$B$4:$C$974,2,1)/100))^((1)/91)-1</f>
        <v>4.8621984320984524E-6</v>
      </c>
      <c r="I1307" s="2">
        <f t="shared" si="190"/>
        <v>82529.737656081459</v>
      </c>
      <c r="J1307">
        <f>VLOOKUP(A1307,'VXX-IV'!A$1:C$4500,3,0)</f>
        <v>82535.62</v>
      </c>
      <c r="K1307" s="10">
        <f t="shared" si="192"/>
        <v>-7.1270366885700653E-5</v>
      </c>
      <c r="L1307">
        <f t="shared" si="184"/>
        <v>19202773270.940609</v>
      </c>
      <c r="O1307">
        <f t="shared" si="185"/>
        <v>33526344.22934483</v>
      </c>
      <c r="R1307">
        <f t="shared" si="186"/>
        <v>8.0978995084389425</v>
      </c>
      <c r="U1307" s="2">
        <f t="shared" si="187"/>
        <v>359.02819484331536</v>
      </c>
      <c r="V1307">
        <f>VLOOKUP(A1307,'VXZ-IV'!A$1:C$4500,3,0)</f>
        <v>359</v>
      </c>
      <c r="W1307" s="10">
        <f t="shared" si="193"/>
        <v>7.8537168009429337E-5</v>
      </c>
      <c r="X1307">
        <f t="shared" si="188"/>
        <v>11.612830644165692</v>
      </c>
      <c r="AB1307">
        <f t="shared" si="189"/>
        <v>70443.596070422835</v>
      </c>
      <c r="AE1307">
        <f>ROW()</f>
        <v>1307</v>
      </c>
      <c r="AF1307">
        <f t="shared" si="183"/>
        <v>0.99661225746843241</v>
      </c>
      <c r="AG1307">
        <f>AG1306*(1-(AG$1+AG$5))^($A1307-$A1306)*(1+2*(E1307/E1306-1))</f>
        <v>3471798441.5516944</v>
      </c>
      <c r="AK1307">
        <f t="shared" si="191"/>
        <v>2.3767311586374023</v>
      </c>
      <c r="AO1307">
        <f>AO1306*(1-AO$1+H1306)^($A1307-$A1306)*(2-E1307/E1306)</f>
        <v>2.3640220286031228</v>
      </c>
    </row>
    <row r="1308" spans="1:41" x14ac:dyDescent="0.25">
      <c r="A1308" s="1">
        <v>39961</v>
      </c>
      <c r="B1308" s="12">
        <v>31.67</v>
      </c>
      <c r="C1308" s="12">
        <v>32.049999999999997</v>
      </c>
      <c r="D1308">
        <v>126707.36</v>
      </c>
      <c r="E1308">
        <v>113472.29</v>
      </c>
      <c r="F1308">
        <v>204034.87</v>
      </c>
      <c r="G1308">
        <v>182748.43</v>
      </c>
      <c r="H1308">
        <f>(1/(1-91/360*VLOOKUP($A1308,Tbills!$B$4:$C$974,2,1)/100))^((1)/91)-1</f>
        <v>4.8621984320984524E-6</v>
      </c>
      <c r="I1308" s="2">
        <f t="shared" si="190"/>
        <v>81156.919149322042</v>
      </c>
      <c r="J1308">
        <f>VLOOKUP(A1308,'VXX-IV'!A$1:C$4500,3,0)</f>
        <v>81162.710000000006</v>
      </c>
      <c r="K1308" s="10">
        <f t="shared" si="192"/>
        <v>-7.1348660954817511E-5</v>
      </c>
      <c r="L1308">
        <f t="shared" si="184"/>
        <v>18563911676.712883</v>
      </c>
      <c r="O1308">
        <f t="shared" si="185"/>
        <v>32689676.415748753</v>
      </c>
      <c r="R1308">
        <f t="shared" si="186"/>
        <v>8.1648041702480967</v>
      </c>
      <c r="U1308" s="2">
        <f t="shared" si="187"/>
        <v>360.51844613678549</v>
      </c>
      <c r="V1308">
        <f>VLOOKUP(A1308,'VXZ-IV'!A$1:C$4500,3,0)</f>
        <v>360.52</v>
      </c>
      <c r="W1308" s="10">
        <f t="shared" si="193"/>
        <v>-4.3100610631618963E-6</v>
      </c>
      <c r="X1308">
        <f t="shared" si="188"/>
        <v>11.564028925491801</v>
      </c>
      <c r="AB1308">
        <f t="shared" si="189"/>
        <v>69270.752294911377</v>
      </c>
      <c r="AE1308">
        <f>ROW()</f>
        <v>1308</v>
      </c>
      <c r="AF1308">
        <f t="shared" si="183"/>
        <v>0.98814352574102982</v>
      </c>
      <c r="AG1308">
        <f>AG1307*(1-(AG$1+AG$5))^($A1308-$A1307)*(1+2*(E1308/E1307-1))</f>
        <v>3356316662.4445515</v>
      </c>
      <c r="AK1308">
        <f t="shared" si="191"/>
        <v>2.4161082877161926</v>
      </c>
      <c r="AO1308">
        <f>AO1307*(1-AO$1+H1307)^($A1308-$A1307)*(2-E1308/E1307)</f>
        <v>2.403223326442895</v>
      </c>
    </row>
    <row r="1309" spans="1:41" x14ac:dyDescent="0.25">
      <c r="A1309" s="1">
        <v>39962</v>
      </c>
      <c r="B1309" s="12">
        <v>28.92</v>
      </c>
      <c r="C1309" s="12">
        <v>30.43</v>
      </c>
      <c r="D1309">
        <v>122306.6</v>
      </c>
      <c r="E1309">
        <v>109530.65</v>
      </c>
      <c r="F1309">
        <v>202225.51</v>
      </c>
      <c r="G1309">
        <v>181126.95</v>
      </c>
      <c r="H1309">
        <f>(1/(1-91/360*VLOOKUP($A1309,Tbills!$B$4:$C$974,2,1)/100))^((1)/91)-1</f>
        <v>4.8621984320984524E-6</v>
      </c>
      <c r="I1309" s="2">
        <f t="shared" si="190"/>
        <v>78336.292506930564</v>
      </c>
      <c r="J1309">
        <f>VLOOKUP(A1309,'VXX-IV'!A$1:C$4500,3,0)</f>
        <v>78341.88</v>
      </c>
      <c r="K1309" s="10">
        <f t="shared" si="192"/>
        <v>-7.132191708236757E-5</v>
      </c>
      <c r="L1309">
        <f t="shared" si="184"/>
        <v>17273520936.157478</v>
      </c>
      <c r="O1309">
        <f t="shared" si="185"/>
        <v>30985340.565639712</v>
      </c>
      <c r="R1309">
        <f t="shared" si="186"/>
        <v>8.306237378378416</v>
      </c>
      <c r="U1309" s="2">
        <f t="shared" si="187"/>
        <v>357.31269329514282</v>
      </c>
      <c r="V1309">
        <f>VLOOKUP(A1309,'VXZ-IV'!A$1:C$4500,3,0)</f>
        <v>357.28</v>
      </c>
      <c r="W1309" s="10">
        <f t="shared" si="193"/>
        <v>9.1506088062187629E-5</v>
      </c>
      <c r="X1309">
        <f t="shared" si="188"/>
        <v>11.666258811353</v>
      </c>
      <c r="AB1309">
        <f t="shared" si="189"/>
        <v>66862.191592517658</v>
      </c>
      <c r="AE1309">
        <f>ROW()</f>
        <v>1309</v>
      </c>
      <c r="AF1309">
        <f t="shared" si="183"/>
        <v>0.95037791652974046</v>
      </c>
      <c r="AG1309">
        <f>AG1308*(1-(AG$1+AG$5))^($A1309-$A1308)*(1+2*(E1309/E1308-1))</f>
        <v>3123037449.6832037</v>
      </c>
      <c r="AK1309">
        <f t="shared" si="191"/>
        <v>2.4999192018689613</v>
      </c>
      <c r="AO1309">
        <f>AO1308*(1-AO$1+H1308)^($A1309-$A1308)*(2-E1309/E1308)</f>
        <v>2.4866232179355725</v>
      </c>
    </row>
    <row r="1310" spans="1:41" x14ac:dyDescent="0.25">
      <c r="A1310" s="1">
        <v>39965</v>
      </c>
      <c r="B1310" s="12">
        <v>30.04</v>
      </c>
      <c r="C1310" s="12">
        <v>30.6</v>
      </c>
      <c r="D1310">
        <v>119327.59</v>
      </c>
      <c r="E1310">
        <v>106861.23</v>
      </c>
      <c r="F1310">
        <v>198108.62</v>
      </c>
      <c r="G1310">
        <v>177436.94</v>
      </c>
      <c r="H1310">
        <f>(1/(1-91/360*VLOOKUP($A1310,Tbills!$B$4:$C$974,2,1)/100))^((1)/91)-1</f>
        <v>4.1674654807088984E-6</v>
      </c>
      <c r="I1310" s="2">
        <f t="shared" si="190"/>
        <v>76422.672380663877</v>
      </c>
      <c r="J1310">
        <f>VLOOKUP(A1310,'VXX-IV'!A$1:C$4500,3,0)</f>
        <v>76428.12</v>
      </c>
      <c r="K1310" s="10">
        <f t="shared" si="192"/>
        <v>-7.1277683346360199E-5</v>
      </c>
      <c r="L1310">
        <f t="shared" si="184"/>
        <v>16429536799.50252</v>
      </c>
      <c r="O1310">
        <f t="shared" si="185"/>
        <v>29849586.496700026</v>
      </c>
      <c r="R1310">
        <f t="shared" si="186"/>
        <v>8.4063147364973627</v>
      </c>
      <c r="U1310" s="2">
        <f t="shared" si="187"/>
        <v>350.0129464678148</v>
      </c>
      <c r="V1310">
        <f>VLOOKUP(A1310,'VXZ-IV'!A$1:C$4500,3,0)</f>
        <v>350</v>
      </c>
      <c r="W1310" s="10">
        <f t="shared" si="193"/>
        <v>3.6989908042350805E-5</v>
      </c>
      <c r="X1310">
        <f t="shared" si="188"/>
        <v>11.902757766108477</v>
      </c>
      <c r="AB1310">
        <f t="shared" si="189"/>
        <v>65225.840718331601</v>
      </c>
      <c r="AE1310">
        <f>ROW()</f>
        <v>1310</v>
      </c>
      <c r="AF1310">
        <f t="shared" si="183"/>
        <v>0.98169934640522871</v>
      </c>
      <c r="AG1310">
        <f>AG1309*(1-(AG$1+AG$5))^($A1310-$A1309)*(1+2*(E1310/E1309-1))</f>
        <v>2970511264.1911826</v>
      </c>
      <c r="AK1310">
        <f t="shared" si="191"/>
        <v>2.5604880402056134</v>
      </c>
      <c r="AO1310">
        <f>AO1309*(1-AO$1+H1309)^($A1310-$A1309)*(2-E1310/E1309)</f>
        <v>2.54698033996074</v>
      </c>
    </row>
    <row r="1311" spans="1:41" x14ac:dyDescent="0.25">
      <c r="A1311" s="1">
        <v>39966</v>
      </c>
      <c r="B1311" s="12">
        <v>29.63</v>
      </c>
      <c r="C1311" s="12">
        <v>30.58</v>
      </c>
      <c r="D1311">
        <v>119745.61</v>
      </c>
      <c r="E1311">
        <v>107235.13</v>
      </c>
      <c r="F1311">
        <v>198297.63</v>
      </c>
      <c r="G1311">
        <v>177605.48</v>
      </c>
      <c r="H1311">
        <f>(1/(1-91/360*VLOOKUP($A1311,Tbills!$B$4:$C$974,2,1)/100))^((1)/91)-1</f>
        <v>4.1674654807088984E-6</v>
      </c>
      <c r="I1311" s="2">
        <f t="shared" si="190"/>
        <v>76688.520913431683</v>
      </c>
      <c r="J1311">
        <f>VLOOKUP(A1311,'VXX-IV'!A$1:C$4500,3,0)</f>
        <v>76693.990000000005</v>
      </c>
      <c r="K1311" s="10">
        <f t="shared" si="192"/>
        <v>-7.1310497319565513E-5</v>
      </c>
      <c r="L1311">
        <f t="shared" si="184"/>
        <v>16543829455.35149</v>
      </c>
      <c r="O1311">
        <f t="shared" si="185"/>
        <v>30005237.763036884</v>
      </c>
      <c r="R1311">
        <f t="shared" si="186"/>
        <v>8.3912288349793673</v>
      </c>
      <c r="U1311" s="2">
        <f t="shared" si="187"/>
        <v>350.33834151394336</v>
      </c>
      <c r="V1311">
        <f>VLOOKUP(A1311,'VXZ-IV'!A$1:C$4500,3,0)</f>
        <v>350.32</v>
      </c>
      <c r="W1311" s="10">
        <f t="shared" si="193"/>
        <v>5.2356456792024275E-5</v>
      </c>
      <c r="X1311">
        <f t="shared" si="188"/>
        <v>11.89106156590374</v>
      </c>
      <c r="AB1311">
        <f t="shared" si="189"/>
        <v>65451.779333546234</v>
      </c>
      <c r="AE1311">
        <f>ROW()</f>
        <v>1311</v>
      </c>
      <c r="AF1311">
        <f t="shared" si="183"/>
        <v>0.9689339437540877</v>
      </c>
      <c r="AG1311">
        <f>AG1310*(1-(AG$1+AG$5))^($A1311-$A1310)*(1+2*(E1311/E1310-1))</f>
        <v>2991197685.5151706</v>
      </c>
      <c r="AK1311">
        <f t="shared" si="191"/>
        <v>2.55141023257185</v>
      </c>
      <c r="AO1311">
        <f>AO1310*(1-AO$1+H1310)^($A1311-$A1310)*(2-E1311/E1310)</f>
        <v>2.5379853367115519</v>
      </c>
    </row>
    <row r="1312" spans="1:41" x14ac:dyDescent="0.25">
      <c r="A1312" s="1">
        <v>39967</v>
      </c>
      <c r="B1312" s="12">
        <v>31.02</v>
      </c>
      <c r="C1312" s="12">
        <v>32.19</v>
      </c>
      <c r="D1312">
        <v>126066.59</v>
      </c>
      <c r="E1312">
        <v>112895.28</v>
      </c>
      <c r="F1312">
        <v>203971.28</v>
      </c>
      <c r="G1312">
        <v>182686.35</v>
      </c>
      <c r="H1312">
        <f>(1/(1-91/360*VLOOKUP($A1312,Tbills!$B$4:$C$974,2,1)/100))^((1)/91)-1</f>
        <v>4.1674654807088984E-6</v>
      </c>
      <c r="I1312" s="2">
        <f t="shared" si="190"/>
        <v>80734.689036465308</v>
      </c>
      <c r="J1312">
        <f>VLOOKUP(A1312,'VXX-IV'!A$1:C$4500,3,0)</f>
        <v>80740.45</v>
      </c>
      <c r="K1312" s="10">
        <f t="shared" si="192"/>
        <v>-7.1351640159145191E-5</v>
      </c>
      <c r="L1312">
        <f t="shared" si="184"/>
        <v>18289531840.669521</v>
      </c>
      <c r="O1312">
        <f t="shared" si="185"/>
        <v>32379778.697359953</v>
      </c>
      <c r="R1312">
        <f t="shared" si="186"/>
        <v>8.1694040387131395</v>
      </c>
      <c r="U1312" s="2">
        <f t="shared" si="187"/>
        <v>360.35336139781992</v>
      </c>
      <c r="V1312">
        <f>VLOOKUP(A1312,'VXZ-IV'!A$1:C$4500,3,0)</f>
        <v>360.32</v>
      </c>
      <c r="W1312" s="10">
        <f t="shared" si="193"/>
        <v>9.258824883406902E-5</v>
      </c>
      <c r="X1312">
        <f t="shared" si="188"/>
        <v>11.550507514051882</v>
      </c>
      <c r="AB1312">
        <f t="shared" si="189"/>
        <v>68904.092621246047</v>
      </c>
      <c r="AE1312">
        <f>ROW()</f>
        <v>1312</v>
      </c>
      <c r="AF1312">
        <f t="shared" si="183"/>
        <v>0.9636533084808947</v>
      </c>
      <c r="AG1312">
        <f>AG1311*(1-(AG$1+AG$5))^($A1312-$A1311)*(1+2*(E1312/E1311-1))</f>
        <v>3306852684.5737276</v>
      </c>
      <c r="AK1312">
        <f t="shared" si="191"/>
        <v>2.4166275818890135</v>
      </c>
      <c r="AO1312">
        <f>AO1311*(1-AO$1+H1311)^($A1312-$A1311)*(2-E1312/E1311)</f>
        <v>2.4039449503012107</v>
      </c>
    </row>
    <row r="1313" spans="1:41" x14ac:dyDescent="0.25">
      <c r="A1313" s="1">
        <v>39968</v>
      </c>
      <c r="B1313" s="12">
        <v>30.18</v>
      </c>
      <c r="C1313" s="12">
        <v>31.58</v>
      </c>
      <c r="D1313">
        <v>124581.78</v>
      </c>
      <c r="E1313">
        <v>111565.13</v>
      </c>
      <c r="F1313">
        <v>202446.63</v>
      </c>
      <c r="G1313">
        <v>181320.04</v>
      </c>
      <c r="H1313">
        <f>(1/(1-91/360*VLOOKUP($A1313,Tbills!$B$4:$C$974,2,1)/100))^((1)/91)-1</f>
        <v>4.1674654807088984E-6</v>
      </c>
      <c r="I1313" s="2">
        <f t="shared" si="190"/>
        <v>79781.851926894771</v>
      </c>
      <c r="J1313">
        <f>VLOOKUP(A1313,'VXX-IV'!A$1:C$4500,3,0)</f>
        <v>79787.539999999994</v>
      </c>
      <c r="K1313" s="10">
        <f t="shared" si="192"/>
        <v>-7.1290242877775079E-5</v>
      </c>
      <c r="L1313">
        <f t="shared" si="184"/>
        <v>17857818661.954708</v>
      </c>
      <c r="O1313">
        <f t="shared" si="185"/>
        <v>31806451.335837778</v>
      </c>
      <c r="R1313">
        <f t="shared" si="186"/>
        <v>8.2171591649198152</v>
      </c>
      <c r="U1313" s="2">
        <f t="shared" si="187"/>
        <v>357.65106139786241</v>
      </c>
      <c r="V1313">
        <f>VLOOKUP(A1313,'VXZ-IV'!A$1:C$4500,3,0)</f>
        <v>357.64</v>
      </c>
      <c r="W1313" s="10">
        <f t="shared" si="193"/>
        <v>3.0928861040280253E-5</v>
      </c>
      <c r="X1313">
        <f t="shared" si="188"/>
        <v>11.636511773837777</v>
      </c>
      <c r="AB1313">
        <f t="shared" si="189"/>
        <v>68089.879692658753</v>
      </c>
      <c r="AE1313">
        <f>ROW()</f>
        <v>1313</v>
      </c>
      <c r="AF1313">
        <f t="shared" si="183"/>
        <v>0.95566814439518688</v>
      </c>
      <c r="AG1313">
        <f>AG1312*(1-(AG$1+AG$5))^($A1313-$A1312)*(1+2*(E1313/E1312-1))</f>
        <v>3228820154.0134873</v>
      </c>
      <c r="AK1313">
        <f t="shared" si="191"/>
        <v>2.4449867879195302</v>
      </c>
      <c r="AO1313">
        <f>AO1312*(1-AO$1+H1312)^($A1313-$A1312)*(2-E1313/E1312)</f>
        <v>2.4321887847421921</v>
      </c>
    </row>
    <row r="1314" spans="1:41" x14ac:dyDescent="0.25">
      <c r="A1314" s="1">
        <v>39969</v>
      </c>
      <c r="B1314" s="12">
        <v>29.62</v>
      </c>
      <c r="C1314" s="12">
        <v>31.6</v>
      </c>
      <c r="D1314">
        <v>124053.84</v>
      </c>
      <c r="E1314">
        <v>111091.89</v>
      </c>
      <c r="F1314">
        <v>202790.69</v>
      </c>
      <c r="G1314">
        <v>181627.44</v>
      </c>
      <c r="H1314">
        <f>(1/(1-91/360*VLOOKUP($A1314,Tbills!$B$4:$C$974,2,1)/100))^((1)/91)-1</f>
        <v>4.1674654807088984E-6</v>
      </c>
      <c r="I1314" s="2">
        <f t="shared" si="190"/>
        <v>79441.823385063573</v>
      </c>
      <c r="J1314">
        <f>VLOOKUP(A1314,'VXX-IV'!A$1:C$4500,3,0)</f>
        <v>79447.490000000005</v>
      </c>
      <c r="K1314" s="10">
        <f t="shared" si="192"/>
        <v>-7.1325285876611133E-5</v>
      </c>
      <c r="L1314">
        <f t="shared" si="184"/>
        <v>17705592468.880333</v>
      </c>
      <c r="O1314">
        <f t="shared" si="185"/>
        <v>31603010.117466629</v>
      </c>
      <c r="R1314">
        <f t="shared" si="186"/>
        <v>8.2342148009797143</v>
      </c>
      <c r="U1314" s="2">
        <f t="shared" si="187"/>
        <v>358.25015719795539</v>
      </c>
      <c r="V1314">
        <f>VLOOKUP(A1314,'VXZ-IV'!A$1:C$4500,3,0)</f>
        <v>358.24</v>
      </c>
      <c r="W1314" s="10">
        <f t="shared" si="193"/>
        <v>2.8353053694196717E-5</v>
      </c>
      <c r="X1314">
        <f t="shared" si="188"/>
        <v>11.616402623950849</v>
      </c>
      <c r="AB1314">
        <f t="shared" si="189"/>
        <v>67798.690304850577</v>
      </c>
      <c r="AE1314">
        <f>ROW()</f>
        <v>1314</v>
      </c>
      <c r="AF1314">
        <f t="shared" si="183"/>
        <v>0.93734177215189873</v>
      </c>
      <c r="AG1314">
        <f>AG1313*(1-(AG$1+AG$5))^($A1314-$A1313)*(1+2*(E1314/E1313-1))</f>
        <v>3201320076.1443186</v>
      </c>
      <c r="AK1314">
        <f t="shared" si="191"/>
        <v>2.4552436401746061</v>
      </c>
      <c r="AO1314">
        <f>AO1313*(1-AO$1+H1313)^($A1314-$A1313)*(2-E1314/E1313)</f>
        <v>2.4424255490252951</v>
      </c>
    </row>
    <row r="1315" spans="1:41" x14ac:dyDescent="0.25">
      <c r="A1315" s="1">
        <v>39972</v>
      </c>
      <c r="B1315" s="12">
        <v>29.77</v>
      </c>
      <c r="C1315" s="12">
        <v>31.77</v>
      </c>
      <c r="D1315">
        <v>123125.37</v>
      </c>
      <c r="E1315">
        <v>110259.05</v>
      </c>
      <c r="F1315">
        <v>202632.88</v>
      </c>
      <c r="G1315">
        <v>181483.82</v>
      </c>
      <c r="H1315">
        <f>(1/(1-91/360*VLOOKUP($A1315,Tbills!$B$4:$C$974,2,1)/100))^((1)/91)-1</f>
        <v>5.2790595175267185E-6</v>
      </c>
      <c r="I1315" s="2">
        <f t="shared" si="190"/>
        <v>78841.480490466711</v>
      </c>
      <c r="J1315">
        <f>VLOOKUP(A1315,'VXX-IV'!A$1:C$4500,3,0)</f>
        <v>78847.11</v>
      </c>
      <c r="K1315" s="10">
        <f t="shared" si="192"/>
        <v>-7.1397791666538701E-5</v>
      </c>
      <c r="L1315">
        <f t="shared" si="184"/>
        <v>17438031002.158943</v>
      </c>
      <c r="O1315">
        <f t="shared" si="185"/>
        <v>31244466.351619523</v>
      </c>
      <c r="R1315">
        <f t="shared" si="186"/>
        <v>8.2639593358603669</v>
      </c>
      <c r="U1315" s="2">
        <f t="shared" si="187"/>
        <v>357.94518474287082</v>
      </c>
      <c r="V1315">
        <f>VLOOKUP(A1315,'VXZ-IV'!A$1:C$4500,3,0)</f>
        <v>357.92</v>
      </c>
      <c r="W1315" s="10">
        <f t="shared" si="193"/>
        <v>7.0364167609637818E-5</v>
      </c>
      <c r="X1315">
        <f t="shared" si="188"/>
        <v>11.624482361978583</v>
      </c>
      <c r="AB1315">
        <f t="shared" si="189"/>
        <v>67283.375225071446</v>
      </c>
      <c r="AE1315">
        <f>ROW()</f>
        <v>1315</v>
      </c>
      <c r="AF1315">
        <f t="shared" si="183"/>
        <v>0.93704752911551781</v>
      </c>
      <c r="AG1315">
        <f>AG1314*(1-(AG$1+AG$5))^($A1315-$A1314)*(1+2*(E1315/E1314-1))</f>
        <v>3153001622.2694006</v>
      </c>
      <c r="AK1315">
        <f t="shared" si="191"/>
        <v>2.4733046331287363</v>
      </c>
      <c r="AO1315">
        <f>AO1314*(1-AO$1+H1314)^($A1315-$A1314)*(2-E1315/E1314)</f>
        <v>2.4604937962814781</v>
      </c>
    </row>
    <row r="1316" spans="1:41" x14ac:dyDescent="0.25">
      <c r="A1316" s="1">
        <v>39973</v>
      </c>
      <c r="B1316" s="12">
        <v>28.27</v>
      </c>
      <c r="C1316" s="12">
        <v>30.67</v>
      </c>
      <c r="D1316">
        <v>118891.33</v>
      </c>
      <c r="E1316">
        <v>106466.88</v>
      </c>
      <c r="F1316">
        <v>199297.53</v>
      </c>
      <c r="G1316">
        <v>178495.63</v>
      </c>
      <c r="H1316">
        <f>(1/(1-91/360*VLOOKUP($A1316,Tbills!$B$4:$C$974,2,1)/100))^((1)/91)-1</f>
        <v>5.2790595175267185E-6</v>
      </c>
      <c r="I1316" s="2">
        <f t="shared" si="190"/>
        <v>76128.420273546508</v>
      </c>
      <c r="J1316">
        <f>VLOOKUP(A1316,'VXX-IV'!A$1:C$4500,3,0)</f>
        <v>76133.86</v>
      </c>
      <c r="K1316" s="10">
        <f t="shared" si="192"/>
        <v>-7.1449502934584075E-5</v>
      </c>
      <c r="L1316">
        <f t="shared" si="184"/>
        <v>16237880609.960617</v>
      </c>
      <c r="O1316">
        <f t="shared" si="185"/>
        <v>29631568.416357577</v>
      </c>
      <c r="R1316">
        <f t="shared" si="186"/>
        <v>8.405691654824313</v>
      </c>
      <c r="U1316" s="2">
        <f t="shared" si="187"/>
        <v>352.04480008424804</v>
      </c>
      <c r="V1316">
        <f>VLOOKUP(A1316,'VXZ-IV'!A$1:C$4500,3,0)</f>
        <v>352.04</v>
      </c>
      <c r="W1316" s="10">
        <f t="shared" si="193"/>
        <v>1.363505353935146E-5</v>
      </c>
      <c r="X1316">
        <f t="shared" si="188"/>
        <v>11.815508587927059</v>
      </c>
      <c r="AB1316">
        <f t="shared" si="189"/>
        <v>64967.014336997672</v>
      </c>
      <c r="AE1316">
        <f>ROW()</f>
        <v>1316</v>
      </c>
      <c r="AF1316">
        <f t="shared" si="183"/>
        <v>0.9217476361265079</v>
      </c>
      <c r="AG1316">
        <f>AG1315*(1-(AG$1+AG$5))^($A1316-$A1315)*(1+2*(E1316/E1315-1))</f>
        <v>2936018565.5476294</v>
      </c>
      <c r="AK1316">
        <f t="shared" si="191"/>
        <v>2.5582505264513071</v>
      </c>
      <c r="AO1316">
        <f>AO1315*(1-AO$1+H1315)^($A1316-$A1315)*(2-E1316/E1315)</f>
        <v>2.5450375412139667</v>
      </c>
    </row>
    <row r="1317" spans="1:41" x14ac:dyDescent="0.25">
      <c r="A1317" s="1">
        <v>39974</v>
      </c>
      <c r="B1317" s="12">
        <v>28.46</v>
      </c>
      <c r="C1317" s="12">
        <v>30.61</v>
      </c>
      <c r="D1317">
        <v>119610.89</v>
      </c>
      <c r="E1317">
        <v>107110.68</v>
      </c>
      <c r="F1317">
        <v>201909.52</v>
      </c>
      <c r="G1317">
        <v>180834.05</v>
      </c>
      <c r="H1317">
        <f>(1/(1-91/360*VLOOKUP($A1317,Tbills!$B$4:$C$974,2,1)/100))^((1)/91)-1</f>
        <v>5.2790595175267185E-6</v>
      </c>
      <c r="I1317" s="2">
        <f t="shared" si="190"/>
        <v>76587.300955144601</v>
      </c>
      <c r="J1317">
        <f>VLOOKUP(A1317,'VXX-IV'!A$1:C$4500,3,0)</f>
        <v>76592.77</v>
      </c>
      <c r="K1317" s="10">
        <f t="shared" si="192"/>
        <v>-7.1404192006685463E-5</v>
      </c>
      <c r="L1317">
        <f t="shared" si="184"/>
        <v>16433603783.603825</v>
      </c>
      <c r="O1317">
        <f t="shared" si="185"/>
        <v>29899331.776573781</v>
      </c>
      <c r="R1317">
        <f t="shared" si="186"/>
        <v>8.3798984178501819</v>
      </c>
      <c r="U1317" s="2">
        <f t="shared" si="187"/>
        <v>356.649996569287</v>
      </c>
      <c r="V1317">
        <f>VLOOKUP(A1317,'VXZ-IV'!A$1:C$4500,3,0)</f>
        <v>356.64</v>
      </c>
      <c r="W1317" s="10">
        <f t="shared" si="193"/>
        <v>2.8029860046574484E-5</v>
      </c>
      <c r="X1317">
        <f t="shared" si="188"/>
        <v>11.660347273142758</v>
      </c>
      <c r="AB1317">
        <f t="shared" si="189"/>
        <v>65357.587911516683</v>
      </c>
      <c r="AE1317">
        <f>ROW()</f>
        <v>1317</v>
      </c>
      <c r="AF1317">
        <f t="shared" si="183"/>
        <v>0.92976151584449529</v>
      </c>
      <c r="AG1317">
        <f>AG1316*(1-(AG$1+AG$5))^($A1317-$A1316)*(1+2*(E1317/E1316-1))</f>
        <v>2971426349.6199937</v>
      </c>
      <c r="AK1317">
        <f t="shared" si="191"/>
        <v>2.5426624801361606</v>
      </c>
      <c r="AO1317">
        <f>AO1316*(1-AO$1+H1316)^($A1317-$A1316)*(2-E1317/E1316)</f>
        <v>2.5295676159086971</v>
      </c>
    </row>
    <row r="1318" spans="1:41" x14ac:dyDescent="0.25">
      <c r="A1318" s="1">
        <v>39975</v>
      </c>
      <c r="B1318" s="12">
        <v>28.11</v>
      </c>
      <c r="C1318" s="12">
        <v>29.93</v>
      </c>
      <c r="D1318">
        <v>116950.77</v>
      </c>
      <c r="E1318">
        <v>104728</v>
      </c>
      <c r="F1318">
        <v>198160.25</v>
      </c>
      <c r="G1318">
        <v>177475.17</v>
      </c>
      <c r="H1318">
        <f>(1/(1-91/360*VLOOKUP($A1318,Tbills!$B$4:$C$974,2,1)/100))^((1)/91)-1</f>
        <v>5.2790595175267185E-6</v>
      </c>
      <c r="I1318" s="2">
        <f t="shared" si="190"/>
        <v>74882.190214738381</v>
      </c>
      <c r="J1318">
        <f>VLOOKUP(A1318,'VXX-IV'!A$1:C$4500,3,0)</f>
        <v>74887.53</v>
      </c>
      <c r="K1318" s="10">
        <f t="shared" si="192"/>
        <v>-7.1304064396593425E-5</v>
      </c>
      <c r="L1318">
        <f t="shared" si="184"/>
        <v>15701844910.732679</v>
      </c>
      <c r="O1318">
        <f t="shared" si="185"/>
        <v>28900690.652937774</v>
      </c>
      <c r="R1318">
        <f t="shared" si="186"/>
        <v>8.4727209216334938</v>
      </c>
      <c r="U1318" s="2">
        <f t="shared" si="187"/>
        <v>350.01880645563637</v>
      </c>
      <c r="V1318">
        <f>VLOOKUP(A1318,'VXZ-IV'!A$1:C$4500,3,0)</f>
        <v>350</v>
      </c>
      <c r="W1318" s="10">
        <f t="shared" si="193"/>
        <v>5.3732730389555172E-5</v>
      </c>
      <c r="X1318">
        <f t="shared" si="188"/>
        <v>11.876554386284495</v>
      </c>
      <c r="AB1318">
        <f t="shared" si="189"/>
        <v>63901.478579834322</v>
      </c>
      <c r="AE1318">
        <f>ROW()</f>
        <v>1318</v>
      </c>
      <c r="AF1318">
        <f t="shared" si="183"/>
        <v>0.93919144670898758</v>
      </c>
      <c r="AG1318">
        <f>AG1317*(1-(AG$1+AG$5))^($A1318-$A1317)*(1+2*(E1318/E1317-1))</f>
        <v>2839131751.0505481</v>
      </c>
      <c r="AK1318">
        <f t="shared" si="191"/>
        <v>2.5991030166528422</v>
      </c>
      <c r="AO1318">
        <f>AO1317*(1-AO$1+H1317)^($A1318-$A1317)*(2-E1318/E1317)</f>
        <v>2.5857559267765295</v>
      </c>
    </row>
    <row r="1319" spans="1:41" x14ac:dyDescent="0.25">
      <c r="A1319" s="1">
        <v>39976</v>
      </c>
      <c r="B1319" s="12">
        <v>28.15</v>
      </c>
      <c r="C1319" s="12">
        <v>29.5</v>
      </c>
      <c r="D1319">
        <v>114984.89</v>
      </c>
      <c r="E1319">
        <v>102967.02</v>
      </c>
      <c r="F1319">
        <v>195890.53</v>
      </c>
      <c r="G1319">
        <v>175441.44</v>
      </c>
      <c r="H1319">
        <f>(1/(1-91/360*VLOOKUP($A1319,Tbills!$B$4:$C$974,2,1)/100))^((1)/91)-1</f>
        <v>5.2790595175267185E-6</v>
      </c>
      <c r="I1319" s="2">
        <f t="shared" si="190"/>
        <v>73621.665376999284</v>
      </c>
      <c r="J1319">
        <f>VLOOKUP(A1319,'VXX-IV'!A$1:C$4500,3,0)</f>
        <v>73626.92</v>
      </c>
      <c r="K1319" s="10">
        <f t="shared" si="192"/>
        <v>-7.1368230542767641E-5</v>
      </c>
      <c r="L1319">
        <f t="shared" si="184"/>
        <v>15173192423.948809</v>
      </c>
      <c r="O1319">
        <f t="shared" si="185"/>
        <v>28170802.458685629</v>
      </c>
      <c r="R1319">
        <f t="shared" si="186"/>
        <v>8.5435682268073538</v>
      </c>
      <c r="U1319" s="2">
        <f t="shared" si="187"/>
        <v>346.00126735128782</v>
      </c>
      <c r="V1319">
        <f>VLOOKUP(A1319,'VXZ-IV'!A$1:C$4500,3,0)</f>
        <v>346</v>
      </c>
      <c r="W1319" s="10">
        <f t="shared" si="193"/>
        <v>3.6628649937586744E-6</v>
      </c>
      <c r="X1319">
        <f t="shared" si="188"/>
        <v>12.01226974740289</v>
      </c>
      <c r="AB1319">
        <f t="shared" si="189"/>
        <v>62824.797761307425</v>
      </c>
      <c r="AE1319">
        <f>ROW()</f>
        <v>1319</v>
      </c>
      <c r="AF1319">
        <f t="shared" si="183"/>
        <v>0.95423728813559316</v>
      </c>
      <c r="AG1319">
        <f>AG1318*(1-(AG$1+AG$5))^($A1319-$A1318)*(1+2*(E1319/E1318-1))</f>
        <v>2743560448.8705587</v>
      </c>
      <c r="AK1319">
        <f t="shared" si="191"/>
        <v>2.6426833151521549</v>
      </c>
      <c r="AO1319">
        <f>AO1318*(1-AO$1+H1318)^($A1319-$A1318)*(2-E1319/E1318)</f>
        <v>2.629151520503652</v>
      </c>
    </row>
    <row r="1320" spans="1:41" x14ac:dyDescent="0.25">
      <c r="A1320" s="1">
        <v>39979</v>
      </c>
      <c r="B1320" s="12">
        <v>30.81</v>
      </c>
      <c r="C1320" s="12">
        <v>31.34</v>
      </c>
      <c r="D1320">
        <v>120574.91</v>
      </c>
      <c r="E1320">
        <v>107971.16</v>
      </c>
      <c r="F1320">
        <v>201043.04</v>
      </c>
      <c r="G1320">
        <v>180053.3</v>
      </c>
      <c r="H1320">
        <f>(1/(1-91/360*VLOOKUP($A1320,Tbills!$B$4:$C$974,2,1)/100))^((1)/91)-1</f>
        <v>4.4453533327715178E-6</v>
      </c>
      <c r="I1320" s="2">
        <f t="shared" si="190"/>
        <v>77195.154420044855</v>
      </c>
      <c r="J1320">
        <f>VLOOKUP(A1320,'VXX-IV'!A$1:C$4500,3,0)</f>
        <v>77200.67</v>
      </c>
      <c r="K1320" s="10">
        <f t="shared" si="192"/>
        <v>-7.144471615527781E-5</v>
      </c>
      <c r="L1320">
        <f t="shared" si="184"/>
        <v>16645974235.883997</v>
      </c>
      <c r="O1320">
        <f t="shared" si="185"/>
        <v>30221375.032600533</v>
      </c>
      <c r="R1320">
        <f t="shared" si="186"/>
        <v>8.3348314484277246</v>
      </c>
      <c r="U1320" s="2">
        <f t="shared" si="187"/>
        <v>355.07616580907876</v>
      </c>
      <c r="V1320">
        <f>VLOOKUP(A1320,'VXZ-IV'!A$1:C$4500,3,0)</f>
        <v>355.08</v>
      </c>
      <c r="W1320" s="10">
        <f t="shared" si="193"/>
        <v>-1.0798104430609357E-5</v>
      </c>
      <c r="X1320">
        <f t="shared" si="188"/>
        <v>11.695359290597665</v>
      </c>
      <c r="AB1320">
        <f t="shared" si="189"/>
        <v>65871.157768799691</v>
      </c>
      <c r="AE1320">
        <f>ROW()</f>
        <v>1320</v>
      </c>
      <c r="AF1320">
        <f t="shared" si="183"/>
        <v>0.98308870453095087</v>
      </c>
      <c r="AG1320">
        <f>AG1319*(1-(AG$1+AG$5))^($A1320-$A1319)*(1+2*(E1320/E1319-1))</f>
        <v>3009927166.0237608</v>
      </c>
      <c r="AK1320">
        <f t="shared" si="191"/>
        <v>2.5138990835198327</v>
      </c>
      <c r="AO1320">
        <f>AO1319*(1-AO$1+H1319)^($A1320-$A1319)*(2-E1320/E1319)</f>
        <v>2.5011382887545919</v>
      </c>
    </row>
    <row r="1321" spans="1:41" x14ac:dyDescent="0.25">
      <c r="A1321" s="1">
        <v>39980</v>
      </c>
      <c r="B1321" s="12">
        <v>32.68</v>
      </c>
      <c r="C1321" s="12">
        <v>32.79</v>
      </c>
      <c r="D1321">
        <v>124743.34</v>
      </c>
      <c r="E1321">
        <v>111703.38</v>
      </c>
      <c r="F1321">
        <v>204694.76</v>
      </c>
      <c r="G1321">
        <v>183322.96</v>
      </c>
      <c r="H1321">
        <f>(1/(1-91/360*VLOOKUP($A1321,Tbills!$B$4:$C$974,2,1)/100))^((1)/91)-1</f>
        <v>4.4453533327715178E-6</v>
      </c>
      <c r="I1321" s="2">
        <f t="shared" si="190"/>
        <v>79861.943008546528</v>
      </c>
      <c r="J1321">
        <f>VLOOKUP(A1321,'VXX-IV'!A$1:C$4500,3,0)</f>
        <v>79867.649999999994</v>
      </c>
      <c r="K1321" s="10">
        <f t="shared" si="192"/>
        <v>-7.1455607539072652E-5</v>
      </c>
      <c r="L1321">
        <f t="shared" si="184"/>
        <v>17796045734.542721</v>
      </c>
      <c r="O1321">
        <f t="shared" si="185"/>
        <v>31787289.200482938</v>
      </c>
      <c r="R1321">
        <f t="shared" si="186"/>
        <v>8.1904068578198395</v>
      </c>
      <c r="U1321" s="2">
        <f t="shared" si="187"/>
        <v>361.51690847074718</v>
      </c>
      <c r="V1321">
        <f>VLOOKUP(A1321,'VXZ-IV'!A$1:C$4500,3,0)</f>
        <v>361.52</v>
      </c>
      <c r="W1321" s="10">
        <f t="shared" si="193"/>
        <v>-8.5514750298720799E-6</v>
      </c>
      <c r="X1321">
        <f t="shared" si="188"/>
        <v>11.482604909332803</v>
      </c>
      <c r="AB1321">
        <f t="shared" si="189"/>
        <v>68145.738448153788</v>
      </c>
      <c r="AE1321">
        <f>ROW()</f>
        <v>1321</v>
      </c>
      <c r="AF1321">
        <f t="shared" si="183"/>
        <v>0.99664531869472406</v>
      </c>
      <c r="AG1321">
        <f>AG1320*(1-(AG$1+AG$5))^($A1321-$A1320)*(1+2*(E1321/E1320-1))</f>
        <v>3217905963.8202944</v>
      </c>
      <c r="AK1321">
        <f t="shared" si="191"/>
        <v>2.4268885398906725</v>
      </c>
      <c r="AO1321">
        <f>AO1320*(1-AO$1+H1320)^($A1321-$A1320)*(2-E1321/E1320)</f>
        <v>2.414603307654132</v>
      </c>
    </row>
    <row r="1322" spans="1:41" x14ac:dyDescent="0.25">
      <c r="A1322" s="1">
        <v>39981</v>
      </c>
      <c r="B1322" s="12">
        <v>31.54</v>
      </c>
      <c r="C1322" s="12">
        <v>32.89</v>
      </c>
      <c r="D1322">
        <v>125706.42</v>
      </c>
      <c r="E1322">
        <v>112565.29</v>
      </c>
      <c r="F1322">
        <v>204586.15</v>
      </c>
      <c r="G1322">
        <v>183224.87</v>
      </c>
      <c r="H1322">
        <f>(1/(1-91/360*VLOOKUP($A1322,Tbills!$B$4:$C$974,2,1)/100))^((1)/91)-1</f>
        <v>4.4453533327715178E-6</v>
      </c>
      <c r="I1322" s="2">
        <f t="shared" si="190"/>
        <v>80476.554174333549</v>
      </c>
      <c r="J1322">
        <f>VLOOKUP(A1322,'VXX-IV'!A$1:C$4500,3,0)</f>
        <v>80482.3</v>
      </c>
      <c r="K1322" s="10">
        <f t="shared" si="192"/>
        <v>-7.1392413815929423E-5</v>
      </c>
      <c r="L1322">
        <f t="shared" si="184"/>
        <v>18069939890.437603</v>
      </c>
      <c r="O1322">
        <f t="shared" si="185"/>
        <v>32154114.567978419</v>
      </c>
      <c r="R1322">
        <f t="shared" si="186"/>
        <v>8.1584391989722445</v>
      </c>
      <c r="U1322" s="2">
        <f t="shared" si="187"/>
        <v>361.31627904268532</v>
      </c>
      <c r="V1322">
        <f>VLOOKUP(A1322,'VXZ-IV'!A$1:C$4500,3,0)</f>
        <v>361.32</v>
      </c>
      <c r="W1322" s="10">
        <f t="shared" si="193"/>
        <v>-1.0298232355432368E-5</v>
      </c>
      <c r="X1322">
        <f t="shared" si="188"/>
        <v>11.488375013364996</v>
      </c>
      <c r="AB1322">
        <f t="shared" si="189"/>
        <v>68669.160829614382</v>
      </c>
      <c r="AE1322">
        <f>ROW()</f>
        <v>1322</v>
      </c>
      <c r="AF1322">
        <f t="shared" si="183"/>
        <v>0.95895408938887194</v>
      </c>
      <c r="AG1322">
        <f>AG1321*(1-(AG$1+AG$5))^($A1322-$A1321)*(1+2*(E1322/E1321-1))</f>
        <v>3267454963.3565254</v>
      </c>
      <c r="AK1322">
        <f t="shared" si="191"/>
        <v>2.4080503609244652</v>
      </c>
      <c r="AO1322">
        <f>AO1321*(1-AO$1+H1321)^($A1322-$A1321)*(2-E1322/E1321)</f>
        <v>2.395894116070036</v>
      </c>
    </row>
    <row r="1323" spans="1:41" x14ac:dyDescent="0.25">
      <c r="A1323" s="1">
        <v>39982</v>
      </c>
      <c r="B1323" s="12">
        <v>30.03</v>
      </c>
      <c r="C1323" s="12">
        <v>31.51</v>
      </c>
      <c r="D1323">
        <v>124743.77</v>
      </c>
      <c r="E1323">
        <v>111702.78</v>
      </c>
      <c r="F1323">
        <v>204103.07</v>
      </c>
      <c r="G1323">
        <v>182791.41</v>
      </c>
      <c r="H1323">
        <f>(1/(1-91/360*VLOOKUP($A1323,Tbills!$B$4:$C$974,2,1)/100))^((1)/91)-1</f>
        <v>4.4453533327715178E-6</v>
      </c>
      <c r="I1323" s="2">
        <f t="shared" si="190"/>
        <v>79858.32369571556</v>
      </c>
      <c r="J1323">
        <f>VLOOKUP(A1323,'VXX-IV'!A$1:C$4500,3,0)</f>
        <v>79864.03</v>
      </c>
      <c r="K1323" s="10">
        <f t="shared" si="192"/>
        <v>-7.1450242173365375E-5</v>
      </c>
      <c r="L1323">
        <f t="shared" si="184"/>
        <v>17792299729.517746</v>
      </c>
      <c r="O1323">
        <f t="shared" si="185"/>
        <v>31783481.344788332</v>
      </c>
      <c r="R1323">
        <f t="shared" si="186"/>
        <v>8.1893252196576487</v>
      </c>
      <c r="U1323" s="2">
        <f t="shared" si="187"/>
        <v>360.45432992047648</v>
      </c>
      <c r="V1323">
        <f>VLOOKUP(A1323,'VXZ-IV'!A$1:C$4500,3,0)</f>
        <v>360.44</v>
      </c>
      <c r="W1323" s="10">
        <f t="shared" si="193"/>
        <v>3.9756743082097756E-5</v>
      </c>
      <c r="X1323">
        <f t="shared" si="188"/>
        <v>11.515178643915043</v>
      </c>
      <c r="AB1323">
        <f t="shared" si="189"/>
        <v>68140.620713960103</v>
      </c>
      <c r="AE1323">
        <f>ROW()</f>
        <v>1323</v>
      </c>
      <c r="AF1323">
        <f t="shared" si="183"/>
        <v>0.95303078387813389</v>
      </c>
      <c r="AG1323">
        <f>AG1322*(1-(AG$1+AG$5))^($A1323-$A1322)*(1+2*(E1323/E1322-1))</f>
        <v>3217274044.8409967</v>
      </c>
      <c r="AK1323">
        <f t="shared" si="191"/>
        <v>2.4263885709937139</v>
      </c>
      <c r="AO1323">
        <f>AO1322*(1-AO$1+H1322)^($A1323-$A1322)*(2-E1323/E1322)</f>
        <v>2.41417363432577</v>
      </c>
    </row>
    <row r="1324" spans="1:41" x14ac:dyDescent="0.25">
      <c r="A1324" s="1">
        <v>39983</v>
      </c>
      <c r="B1324" s="12">
        <v>27.99</v>
      </c>
      <c r="C1324" s="12">
        <v>30.64</v>
      </c>
      <c r="D1324">
        <v>120936.95</v>
      </c>
      <c r="E1324">
        <v>108293.44</v>
      </c>
      <c r="F1324">
        <v>203601.33</v>
      </c>
      <c r="G1324">
        <v>182341.25</v>
      </c>
      <c r="H1324">
        <f>(1/(1-91/360*VLOOKUP($A1324,Tbills!$B$4:$C$974,2,1)/100))^((1)/91)-1</f>
        <v>4.4453533327715178E-6</v>
      </c>
      <c r="I1324" s="2">
        <f t="shared" si="190"/>
        <v>77419.390225035284</v>
      </c>
      <c r="J1324">
        <f>VLOOKUP(A1324,'VXX-IV'!A$1:C$4500,3,0)</f>
        <v>77424.92</v>
      </c>
      <c r="K1324" s="10">
        <f t="shared" si="192"/>
        <v>-7.1421125972248589E-5</v>
      </c>
      <c r="L1324">
        <f t="shared" si="184"/>
        <v>16705522283.270781</v>
      </c>
      <c r="O1324">
        <f t="shared" si="185"/>
        <v>30327338.495193604</v>
      </c>
      <c r="R1324">
        <f t="shared" si="186"/>
        <v>8.3139247445315529</v>
      </c>
      <c r="U1324" s="2">
        <f t="shared" si="187"/>
        <v>359.5594691021854</v>
      </c>
      <c r="V1324">
        <f>VLOOKUP(A1324,'VXZ-IV'!A$1:C$4500,3,0)</f>
        <v>359.56</v>
      </c>
      <c r="W1324" s="10">
        <f t="shared" si="193"/>
        <v>-1.4765207881906051E-6</v>
      </c>
      <c r="X1324">
        <f t="shared" si="188"/>
        <v>11.543161411183013</v>
      </c>
      <c r="AB1324">
        <f t="shared" si="189"/>
        <v>66058.561348486095</v>
      </c>
      <c r="AE1324">
        <f>ROW()</f>
        <v>1324</v>
      </c>
      <c r="AF1324">
        <f t="shared" si="183"/>
        <v>0.91351174934725843</v>
      </c>
      <c r="AG1324">
        <f>AG1323*(1-(AG$1+AG$5))^($A1324-$A1323)*(1+2*(E1324/E1323-1))</f>
        <v>3020779978.3557153</v>
      </c>
      <c r="AK1324">
        <f t="shared" si="191"/>
        <v>2.500329208853572</v>
      </c>
      <c r="AO1324">
        <f>AO1323*(1-AO$1+H1323)^($A1324-$A1323)*(2-E1324/E1323)</f>
        <v>2.4877769554606664</v>
      </c>
    </row>
    <row r="1325" spans="1:41" x14ac:dyDescent="0.25">
      <c r="A1325" s="1">
        <v>39986</v>
      </c>
      <c r="B1325" s="12">
        <v>31.17</v>
      </c>
      <c r="C1325" s="12">
        <v>33.01</v>
      </c>
      <c r="D1325">
        <v>126142.22</v>
      </c>
      <c r="E1325">
        <v>112953.08</v>
      </c>
      <c r="F1325">
        <v>208089.8</v>
      </c>
      <c r="G1325">
        <v>186358.61</v>
      </c>
      <c r="H1325">
        <f>(1/(1-91/360*VLOOKUP($A1325,Tbills!$B$4:$C$974,2,1)/100))^((1)/91)-1</f>
        <v>5.4180167654571676E-6</v>
      </c>
      <c r="I1325" s="2">
        <f t="shared" si="190"/>
        <v>80745.705862105518</v>
      </c>
      <c r="J1325">
        <f>VLOOKUP(A1325,'VXX-IV'!A$1:C$4500,3,0)</f>
        <v>80751.48</v>
      </c>
      <c r="K1325" s="10">
        <f t="shared" si="192"/>
        <v>-7.1505041077557507E-5</v>
      </c>
      <c r="L1325">
        <f t="shared" si="184"/>
        <v>18140964060.478626</v>
      </c>
      <c r="O1325">
        <f t="shared" si="185"/>
        <v>32281457.575707149</v>
      </c>
      <c r="R1325">
        <f t="shared" si="186"/>
        <v>8.1339561587677771</v>
      </c>
      <c r="U1325" s="2">
        <f t="shared" si="187"/>
        <v>367.45921534330756</v>
      </c>
      <c r="V1325">
        <f>VLOOKUP(A1325,'VXZ-IV'!A$1:C$4500,3,0)</f>
        <v>367.44</v>
      </c>
      <c r="W1325" s="10">
        <f t="shared" si="193"/>
        <v>5.2295186445672215E-5</v>
      </c>
      <c r="X1325">
        <f t="shared" si="188"/>
        <v>11.287772291743504</v>
      </c>
      <c r="AB1325">
        <f t="shared" si="189"/>
        <v>68893.716495703557</v>
      </c>
      <c r="AE1325">
        <f>ROW()</f>
        <v>1325</v>
      </c>
      <c r="AF1325">
        <f t="shared" si="183"/>
        <v>0.94425931535898222</v>
      </c>
      <c r="AG1325">
        <f>AG1324*(1-(AG$1+AG$5))^($A1325-$A1324)*(1+2*(E1325/E1324-1))</f>
        <v>3280403996.9645176</v>
      </c>
      <c r="AK1325">
        <f t="shared" si="191"/>
        <v>2.3924109644660936</v>
      </c>
      <c r="AO1325">
        <f>AO1324*(1-AO$1+H1324)^($A1325-$A1324)*(2-E1325/E1324)</f>
        <v>2.3805007151027682</v>
      </c>
    </row>
    <row r="1326" spans="1:41" x14ac:dyDescent="0.25">
      <c r="A1326" s="1">
        <v>39987</v>
      </c>
      <c r="B1326" s="12">
        <v>30.58</v>
      </c>
      <c r="C1326" s="12">
        <v>32.42</v>
      </c>
      <c r="D1326">
        <v>123636.77</v>
      </c>
      <c r="E1326">
        <v>110708.98</v>
      </c>
      <c r="F1326">
        <v>207084.07</v>
      </c>
      <c r="G1326">
        <v>185456.9</v>
      </c>
      <c r="H1326">
        <f>(1/(1-91/360*VLOOKUP($A1326,Tbills!$B$4:$C$974,2,1)/100))^((1)/91)-1</f>
        <v>5.4180167654571676E-6</v>
      </c>
      <c r="I1326" s="2">
        <f t="shared" si="190"/>
        <v>79139.996423826437</v>
      </c>
      <c r="J1326">
        <f>VLOOKUP(A1326,'VXX-IV'!A$1:C$4500,3,0)</f>
        <v>79145.649999999994</v>
      </c>
      <c r="K1326" s="10">
        <f t="shared" si="192"/>
        <v>-7.1432557235406868E-5</v>
      </c>
      <c r="L1326">
        <f t="shared" si="184"/>
        <v>17419438246.439732</v>
      </c>
      <c r="O1326">
        <f t="shared" si="185"/>
        <v>31318372.358704381</v>
      </c>
      <c r="R1326">
        <f t="shared" si="186"/>
        <v>8.2143856623497822</v>
      </c>
      <c r="U1326" s="2">
        <f t="shared" si="187"/>
        <v>365.67431179422346</v>
      </c>
      <c r="V1326">
        <f>VLOOKUP(A1326,'VXZ-IV'!A$1:C$4500,3,0)</f>
        <v>365.64</v>
      </c>
      <c r="W1326" s="10">
        <f t="shared" si="193"/>
        <v>9.3840373655673659E-5</v>
      </c>
      <c r="X1326">
        <f t="shared" si="188"/>
        <v>11.342030958049067</v>
      </c>
      <c r="AB1326">
        <f t="shared" si="189"/>
        <v>67522.613466697774</v>
      </c>
      <c r="AE1326">
        <f>ROW()</f>
        <v>1326</v>
      </c>
      <c r="AF1326">
        <f t="shared" si="183"/>
        <v>0.94324491054904369</v>
      </c>
      <c r="AG1326">
        <f>AG1325*(1-(AG$1+AG$5))^($A1326-$A1325)*(1+2*(E1326/E1325-1))</f>
        <v>3149950719.5287948</v>
      </c>
      <c r="AK1326">
        <f t="shared" si="191"/>
        <v>2.4398286473456827</v>
      </c>
      <c r="AO1326">
        <f>AO1325*(1-AO$1+H1325)^($A1326-$A1325)*(2-E1326/E1325)</f>
        <v>2.4277187704204892</v>
      </c>
    </row>
    <row r="1327" spans="1:41" x14ac:dyDescent="0.25">
      <c r="A1327" s="1">
        <v>39988</v>
      </c>
      <c r="B1327" s="12">
        <v>29.05</v>
      </c>
      <c r="C1327" s="12">
        <v>31.07</v>
      </c>
      <c r="D1327">
        <v>118569.57</v>
      </c>
      <c r="E1327">
        <v>106171.02</v>
      </c>
      <c r="F1327">
        <v>202363.12</v>
      </c>
      <c r="G1327">
        <v>181227.99</v>
      </c>
      <c r="H1327">
        <f>(1/(1-91/360*VLOOKUP($A1327,Tbills!$B$4:$C$974,2,1)/100))^((1)/91)-1</f>
        <v>5.4180167654571676E-6</v>
      </c>
      <c r="I1327" s="2">
        <f t="shared" si="190"/>
        <v>75894.626981108318</v>
      </c>
      <c r="J1327">
        <f>VLOOKUP(A1327,'VXX-IV'!A$1:C$4500,3,0)</f>
        <v>75900.05</v>
      </c>
      <c r="K1327" s="10">
        <f t="shared" si="192"/>
        <v>-7.144947719650574E-5</v>
      </c>
      <c r="L1327">
        <f t="shared" si="184"/>
        <v>15990756785.116371</v>
      </c>
      <c r="O1327">
        <f t="shared" si="185"/>
        <v>29391772.200999293</v>
      </c>
      <c r="R1327">
        <f t="shared" si="186"/>
        <v>8.3823605102980743</v>
      </c>
      <c r="U1327" s="2">
        <f t="shared" si="187"/>
        <v>357.32922517644403</v>
      </c>
      <c r="V1327">
        <f>VLOOKUP(A1327,'VXZ-IV'!A$1:C$4500,3,0)</f>
        <v>357.32</v>
      </c>
      <c r="W1327" s="10">
        <f t="shared" si="193"/>
        <v>2.5817688469764732E-5</v>
      </c>
      <c r="X1327">
        <f t="shared" si="188"/>
        <v>11.600293181921066</v>
      </c>
      <c r="AB1327">
        <f t="shared" si="189"/>
        <v>64752.604525285999</v>
      </c>
      <c r="AE1327">
        <f>ROW()</f>
        <v>1327</v>
      </c>
      <c r="AF1327">
        <f t="shared" si="183"/>
        <v>0.9349855165754748</v>
      </c>
      <c r="AG1327">
        <f>AG1326*(1-(AG$1+AG$5))^($A1327-$A1326)*(1+2*(E1327/E1326-1))</f>
        <v>2891620374.6503944</v>
      </c>
      <c r="AK1327">
        <f t="shared" si="191"/>
        <v>2.5397189057869389</v>
      </c>
      <c r="AO1327">
        <f>AO1326*(1-AO$1+H1326)^($A1327-$A1326)*(2-E1327/E1326)</f>
        <v>2.5271511585676696</v>
      </c>
    </row>
    <row r="1328" spans="1:41" x14ac:dyDescent="0.25">
      <c r="A1328" s="1">
        <v>39989</v>
      </c>
      <c r="B1328" s="12">
        <v>26.36</v>
      </c>
      <c r="C1328" s="12">
        <v>29.41</v>
      </c>
      <c r="D1328">
        <v>113178.5</v>
      </c>
      <c r="E1328">
        <v>101343.11</v>
      </c>
      <c r="F1328">
        <v>199256.86</v>
      </c>
      <c r="G1328">
        <v>178445.17</v>
      </c>
      <c r="H1328">
        <f>(1/(1-91/360*VLOOKUP($A1328,Tbills!$B$4:$C$974,2,1)/100))^((1)/91)-1</f>
        <v>5.4180167654571676E-6</v>
      </c>
      <c r="I1328" s="2">
        <f t="shared" si="190"/>
        <v>72442.116419617276</v>
      </c>
      <c r="J1328">
        <f>VLOOKUP(A1328,'VXX-IV'!A$1:C$4500,3,0)</f>
        <v>72447.289999999994</v>
      </c>
      <c r="K1328" s="10">
        <f t="shared" si="192"/>
        <v>-7.1411648147501339E-5</v>
      </c>
      <c r="L1328">
        <f t="shared" si="184"/>
        <v>14535884493.178902</v>
      </c>
      <c r="O1328">
        <f t="shared" si="185"/>
        <v>27386053.201552328</v>
      </c>
      <c r="R1328">
        <f t="shared" si="186"/>
        <v>8.5725583167265729</v>
      </c>
      <c r="U1328" s="2">
        <f t="shared" si="187"/>
        <v>351.83566688437014</v>
      </c>
      <c r="V1328">
        <f>VLOOKUP(A1328,'VXZ-IV'!A$1:C$4500,3,0)</f>
        <v>351.84</v>
      </c>
      <c r="W1328" s="10">
        <f t="shared" si="193"/>
        <v>-1.2315585578237531E-5</v>
      </c>
      <c r="X1328">
        <f t="shared" si="188"/>
        <v>11.778047969491412</v>
      </c>
      <c r="AB1328">
        <f t="shared" si="189"/>
        <v>61805.957320773414</v>
      </c>
      <c r="AE1328">
        <f>ROW()</f>
        <v>1328</v>
      </c>
      <c r="AF1328">
        <f t="shared" si="183"/>
        <v>0.89629377762665763</v>
      </c>
      <c r="AG1328">
        <f>AG1327*(1-(AG$1+AG$5))^($A1328-$A1327)*(1+2*(E1328/E1327-1))</f>
        <v>2628550747.5629735</v>
      </c>
      <c r="AK1328">
        <f t="shared" si="191"/>
        <v>2.6550837617539438</v>
      </c>
      <c r="AO1328">
        <f>AO1327*(1-AO$1+H1327)^($A1328-$A1327)*(2-E1328/E1327)</f>
        <v>2.6419847835674513</v>
      </c>
    </row>
    <row r="1329" spans="1:41" x14ac:dyDescent="0.25">
      <c r="A1329" s="1">
        <v>39990</v>
      </c>
      <c r="B1329" s="12">
        <v>25.93</v>
      </c>
      <c r="C1329" s="12">
        <v>29.28</v>
      </c>
      <c r="D1329">
        <v>111232.59</v>
      </c>
      <c r="E1329">
        <v>99600.14</v>
      </c>
      <c r="F1329">
        <v>198583.88</v>
      </c>
      <c r="G1329">
        <v>177841.51</v>
      </c>
      <c r="H1329">
        <f>(1/(1-91/360*VLOOKUP($A1329,Tbills!$B$4:$C$974,2,1)/100))^((1)/91)-1</f>
        <v>5.4180167654571676E-6</v>
      </c>
      <c r="I1329" s="2">
        <f t="shared" si="190"/>
        <v>71194.862571453632</v>
      </c>
      <c r="J1329">
        <f>VLOOKUP(A1329,'VXX-IV'!A$1:C$4500,3,0)</f>
        <v>71199.95</v>
      </c>
      <c r="K1329" s="10">
        <f t="shared" si="192"/>
        <v>-7.1452698300555895E-5</v>
      </c>
      <c r="L1329">
        <f t="shared" si="184"/>
        <v>14035329334.675638</v>
      </c>
      <c r="O1329">
        <f t="shared" si="185"/>
        <v>26678647.264616609</v>
      </c>
      <c r="R1329">
        <f t="shared" si="186"/>
        <v>8.645885897745929</v>
      </c>
      <c r="U1329" s="2">
        <f t="shared" si="187"/>
        <v>350.63880962419205</v>
      </c>
      <c r="V1329">
        <f>VLOOKUP(A1329,'VXZ-IV'!A$1:C$4500,3,0)</f>
        <v>350.64</v>
      </c>
      <c r="W1329" s="10">
        <f t="shared" si="193"/>
        <v>-3.3948659819982296E-6</v>
      </c>
      <c r="X1329">
        <f t="shared" si="188"/>
        <v>11.817518714458879</v>
      </c>
      <c r="AB1329">
        <f t="shared" si="189"/>
        <v>60740.857241904894</v>
      </c>
      <c r="AE1329">
        <f>ROW()</f>
        <v>1329</v>
      </c>
      <c r="AF1329">
        <f t="shared" si="183"/>
        <v>0.88558743169398901</v>
      </c>
      <c r="AG1329">
        <f>AG1328*(1-(AG$1+AG$5))^($A1329-$A1328)*(1+2*(E1329/E1328-1))</f>
        <v>2538049891.2135973</v>
      </c>
      <c r="AK1329">
        <f t="shared" si="191"/>
        <v>2.7006219692511637</v>
      </c>
      <c r="AO1329">
        <f>AO1328*(1-AO$1+H1328)^($A1329-$A1328)*(2-E1329/E1328)</f>
        <v>2.6873386565377109</v>
      </c>
    </row>
    <row r="1330" spans="1:41" x14ac:dyDescent="0.25">
      <c r="A1330" s="1">
        <v>39993</v>
      </c>
      <c r="B1330" s="12">
        <v>25.35</v>
      </c>
      <c r="C1330" s="12">
        <v>28.2</v>
      </c>
      <c r="D1330">
        <v>107268.66</v>
      </c>
      <c r="E1330">
        <v>96049.13</v>
      </c>
      <c r="F1330">
        <v>194953.8</v>
      </c>
      <c r="G1330">
        <v>174587.71</v>
      </c>
      <c r="H1330">
        <f>(1/(1-91/360*VLOOKUP($A1330,Tbills!$B$4:$C$974,2,1)/100))^((1)/91)-1</f>
        <v>5.4180167654571676E-6</v>
      </c>
      <c r="I1330" s="2">
        <f t="shared" si="190"/>
        <v>68652.711138078492</v>
      </c>
      <c r="J1330">
        <f>VLOOKUP(A1330,'VXX-IV'!A$1:C$4500,3,0)</f>
        <v>68657.61</v>
      </c>
      <c r="K1330" s="10">
        <f t="shared" si="192"/>
        <v>-7.1352060194151967E-5</v>
      </c>
      <c r="L1330">
        <f t="shared" si="184"/>
        <v>13032979893.289961</v>
      </c>
      <c r="O1330">
        <f t="shared" si="185"/>
        <v>25249347.347857181</v>
      </c>
      <c r="R1330">
        <f t="shared" si="186"/>
        <v>8.79881694394577</v>
      </c>
      <c r="U1330" s="2">
        <f t="shared" si="187"/>
        <v>344.20401104145145</v>
      </c>
      <c r="V1330">
        <f>VLOOKUP(A1330,'VXZ-IV'!A$1:C$4500,3,0)</f>
        <v>344.2</v>
      </c>
      <c r="W1330" s="10">
        <f t="shared" si="193"/>
        <v>1.1653229086139305E-5</v>
      </c>
      <c r="X1330">
        <f t="shared" si="188"/>
        <v>12.032593199585147</v>
      </c>
      <c r="AB1330">
        <f t="shared" si="189"/>
        <v>58569.157592420495</v>
      </c>
      <c r="AE1330">
        <f>ROW()</f>
        <v>1330</v>
      </c>
      <c r="AF1330">
        <f t="shared" si="183"/>
        <v>0.89893617021276606</v>
      </c>
      <c r="AG1330">
        <f>AG1329*(1-(AG$1+AG$5))^($A1330-$A1329)*(1+2*(E1330/E1329-1))</f>
        <v>2356835145.4362154</v>
      </c>
      <c r="AK1330">
        <f t="shared" si="191"/>
        <v>2.7965155456698416</v>
      </c>
      <c r="AO1330">
        <f>AO1329*(1-AO$1+H1329)^($A1330-$A1329)*(2-E1330/E1329)</f>
        <v>2.7828858604844005</v>
      </c>
    </row>
    <row r="1331" spans="1:41" x14ac:dyDescent="0.25">
      <c r="A1331" s="1">
        <v>39994</v>
      </c>
      <c r="B1331" s="12">
        <v>26.35</v>
      </c>
      <c r="C1331" s="12">
        <v>28.76</v>
      </c>
      <c r="D1331">
        <v>109136.03</v>
      </c>
      <c r="E1331">
        <v>97720.67</v>
      </c>
      <c r="F1331">
        <v>195133.84</v>
      </c>
      <c r="G1331">
        <v>174748</v>
      </c>
      <c r="H1331">
        <f>(1/(1-91/360*VLOOKUP($A1331,Tbills!$B$4:$C$974,2,1)/100))^((1)/91)-1</f>
        <v>5.4180167654571676E-6</v>
      </c>
      <c r="I1331" s="2">
        <f t="shared" si="190"/>
        <v>69846.138181392787</v>
      </c>
      <c r="J1331">
        <f>VLOOKUP(A1331,'VXX-IV'!A$1:C$4500,3,0)</f>
        <v>69851.13</v>
      </c>
      <c r="K1331" s="10">
        <f t="shared" si="192"/>
        <v>-7.146367721200253E-5</v>
      </c>
      <c r="L1331">
        <f t="shared" si="184"/>
        <v>13486068376.970749</v>
      </c>
      <c r="O1331">
        <f t="shared" si="185"/>
        <v>25907594.669166818</v>
      </c>
      <c r="R1331">
        <f t="shared" si="186"/>
        <v>8.7218598824673776</v>
      </c>
      <c r="U1331" s="2">
        <f t="shared" si="187"/>
        <v>344.51348306761292</v>
      </c>
      <c r="V1331">
        <f>VLOOKUP(A1331,'VXZ-IV'!A$1:C$4500,3,0)</f>
        <v>344.48</v>
      </c>
      <c r="W1331" s="10">
        <f t="shared" si="193"/>
        <v>9.7198872540893433E-5</v>
      </c>
      <c r="X1331">
        <f t="shared" si="188"/>
        <v>12.021166505646775</v>
      </c>
      <c r="AB1331">
        <f t="shared" si="189"/>
        <v>59586.357254244933</v>
      </c>
      <c r="AE1331">
        <f>ROW()</f>
        <v>1331</v>
      </c>
      <c r="AF1331">
        <f t="shared" si="183"/>
        <v>0.91620305980528516</v>
      </c>
      <c r="AG1331">
        <f>AG1330*(1-(AG$1+AG$5))^($A1331-$A1330)*(1+2*(E1331/E1330-1))</f>
        <v>2438784815.3435507</v>
      </c>
      <c r="AK1331">
        <f t="shared" si="191"/>
        <v>2.7477198912926126</v>
      </c>
      <c r="AO1331">
        <f>AO1330*(1-AO$1+H1330)^($A1331-$A1330)*(2-E1331/E1330)</f>
        <v>2.7343690629813189</v>
      </c>
    </row>
    <row r="1332" spans="1:41" x14ac:dyDescent="0.25">
      <c r="A1332" s="1">
        <v>39995</v>
      </c>
      <c r="B1332" s="12">
        <v>26.22</v>
      </c>
      <c r="C1332" s="12">
        <v>28.96</v>
      </c>
      <c r="D1332">
        <v>108165.04</v>
      </c>
      <c r="E1332">
        <v>96850.71</v>
      </c>
      <c r="F1332">
        <v>193316.79</v>
      </c>
      <c r="G1332">
        <v>173119.84</v>
      </c>
      <c r="H1332">
        <f>(1/(1-91/360*VLOOKUP($A1332,Tbills!$B$4:$C$974,2,1)/100))^((1)/91)-1</f>
        <v>5.4180167654571676E-6</v>
      </c>
      <c r="I1332" s="2">
        <f t="shared" si="190"/>
        <v>69223.02483070099</v>
      </c>
      <c r="J1332">
        <f>VLOOKUP(A1332,'VXX-IV'!A$1:C$4500,3,0)</f>
        <v>69227.97</v>
      </c>
      <c r="K1332" s="10">
        <f t="shared" si="192"/>
        <v>-7.1433111486718381E-5</v>
      </c>
      <c r="L1332">
        <f t="shared" si="184"/>
        <v>13245421427.867487</v>
      </c>
      <c r="O1332">
        <f t="shared" si="185"/>
        <v>25560769.044822518</v>
      </c>
      <c r="R1332">
        <f t="shared" si="186"/>
        <v>8.7602871078290505</v>
      </c>
      <c r="U1332" s="2">
        <f t="shared" si="187"/>
        <v>341.29711539155232</v>
      </c>
      <c r="V1332">
        <f>VLOOKUP(A1332,'VXZ-IV'!A$1:C$4500,3,0)</f>
        <v>341.28</v>
      </c>
      <c r="W1332" s="10">
        <f t="shared" si="193"/>
        <v>5.0150584717467694E-5</v>
      </c>
      <c r="X1332">
        <f t="shared" si="188"/>
        <v>12.13278695275463</v>
      </c>
      <c r="AB1332">
        <f t="shared" si="189"/>
        <v>59053.829665211786</v>
      </c>
      <c r="AE1332">
        <f>ROW()</f>
        <v>1332</v>
      </c>
      <c r="AF1332">
        <f t="shared" si="183"/>
        <v>0.90538674033149169</v>
      </c>
      <c r="AG1332">
        <f>AG1331*(1-(AG$1+AG$5))^($A1332-$A1331)*(1+2*(E1332/E1331-1))</f>
        <v>2395281444.6667652</v>
      </c>
      <c r="AK1332">
        <f t="shared" si="191"/>
        <v>2.7720524011153884</v>
      </c>
      <c r="AO1332">
        <f>AO1331*(1-AO$1+H1331)^($A1332-$A1331)*(2-E1332/E1331)</f>
        <v>2.758624744321216</v>
      </c>
    </row>
    <row r="1333" spans="1:41" x14ac:dyDescent="0.25">
      <c r="A1333" s="1">
        <v>39996</v>
      </c>
      <c r="B1333" s="12">
        <v>27.95</v>
      </c>
      <c r="C1333" s="12">
        <v>30.53</v>
      </c>
      <c r="D1333">
        <v>114109.02</v>
      </c>
      <c r="E1333">
        <v>102172.41</v>
      </c>
      <c r="F1333">
        <v>198968.09</v>
      </c>
      <c r="G1333">
        <v>178179.78</v>
      </c>
      <c r="H1333">
        <f>(1/(1-91/360*VLOOKUP($A1333,Tbills!$B$4:$C$974,2,1)/100))^((1)/91)-1</f>
        <v>5.4180167654571676E-6</v>
      </c>
      <c r="I1333" s="2">
        <f t="shared" si="190"/>
        <v>73025.248451882944</v>
      </c>
      <c r="J1333">
        <f>VLOOKUP(A1333,'VXX-IV'!A$1:C$4500,3,0)</f>
        <v>73030.47</v>
      </c>
      <c r="K1333" s="10">
        <f t="shared" si="192"/>
        <v>-7.1498213239706843E-5</v>
      </c>
      <c r="L1333">
        <f t="shared" si="184"/>
        <v>14700440899.025625</v>
      </c>
      <c r="O1333">
        <f t="shared" si="185"/>
        <v>27666585.485999681</v>
      </c>
      <c r="R1333">
        <f t="shared" si="186"/>
        <v>8.5192242353121355</v>
      </c>
      <c r="U1333" s="2">
        <f t="shared" si="187"/>
        <v>351.26581271969127</v>
      </c>
      <c r="V1333">
        <f>VLOOKUP(A1333,'VXZ-IV'!A$1:C$4500,3,0)</f>
        <v>351.24</v>
      </c>
      <c r="W1333" s="10">
        <f t="shared" si="193"/>
        <v>7.3490262189057631E-5</v>
      </c>
      <c r="X1333">
        <f t="shared" si="188"/>
        <v>11.777798507468866</v>
      </c>
      <c r="AB1333">
        <f t="shared" si="189"/>
        <v>62296.515249645956</v>
      </c>
      <c r="AE1333">
        <f>ROW()</f>
        <v>1333</v>
      </c>
      <c r="AF1333">
        <f t="shared" si="183"/>
        <v>0.91549295774647876</v>
      </c>
      <c r="AG1333">
        <f>AG1332*(1-(AG$1+AG$5))^($A1333-$A1332)*(1+2*(E1333/E1332-1))</f>
        <v>2658421093.8285484</v>
      </c>
      <c r="AK1333">
        <f t="shared" si="191"/>
        <v>2.6196131623271186</v>
      </c>
      <c r="AO1333">
        <f>AO1332*(1-AO$1+H1332)^($A1333-$A1332)*(2-E1333/E1332)</f>
        <v>2.6069630362102258</v>
      </c>
    </row>
    <row r="1334" spans="1:41" x14ac:dyDescent="0.25">
      <c r="A1334" s="1">
        <v>40000</v>
      </c>
      <c r="B1334" s="12">
        <v>29</v>
      </c>
      <c r="C1334" s="12">
        <v>30.79</v>
      </c>
      <c r="D1334">
        <v>113064.62</v>
      </c>
      <c r="E1334">
        <v>101235.05</v>
      </c>
      <c r="F1334">
        <v>199303.37</v>
      </c>
      <c r="G1334">
        <v>178476.17</v>
      </c>
      <c r="H1334">
        <f>(1/(1-91/360*VLOOKUP($A1334,Tbills!$B$4:$C$974,2,1)/100))^((1)/91)-1</f>
        <v>5.2790595175267185E-6</v>
      </c>
      <c r="I1334" s="2">
        <f t="shared" si="190"/>
        <v>72349.816846602189</v>
      </c>
      <c r="J1334">
        <f>VLOOKUP(A1334,'VXX-IV'!A$1:C$4500,3,0)</f>
        <v>72354.990000000005</v>
      </c>
      <c r="K1334" s="10">
        <f t="shared" si="192"/>
        <v>-7.1496843518592534E-5</v>
      </c>
      <c r="L1334">
        <f t="shared" si="184"/>
        <v>14428403959.203075</v>
      </c>
      <c r="O1334">
        <f t="shared" si="185"/>
        <v>27282175.494092766</v>
      </c>
      <c r="R1334">
        <f t="shared" si="186"/>
        <v>8.5567557566818007</v>
      </c>
      <c r="U1334" s="2">
        <f t="shared" si="187"/>
        <v>351.82341182518445</v>
      </c>
      <c r="V1334">
        <f>VLOOKUP(A1334,'VXZ-IV'!A$1:C$4500,3,0)</f>
        <v>351.8</v>
      </c>
      <c r="W1334" s="10">
        <f t="shared" si="193"/>
        <v>6.6548678750555368E-5</v>
      </c>
      <c r="X1334">
        <f t="shared" si="188"/>
        <v>11.756715726772569</v>
      </c>
      <c r="AB1334">
        <f t="shared" si="189"/>
        <v>61716.380813141433</v>
      </c>
      <c r="AE1334">
        <f>ROW()</f>
        <v>1334</v>
      </c>
      <c r="AF1334">
        <f t="shared" si="183"/>
        <v>0.94186424163689508</v>
      </c>
      <c r="AG1334">
        <f>AG1333*(1-(AG$1+AG$5))^($A1334-$A1333)*(1+2*(E1334/E1333-1))</f>
        <v>2609291058.5242939</v>
      </c>
      <c r="AK1334">
        <f t="shared" si="191"/>
        <v>2.6431537901035518</v>
      </c>
      <c r="AO1334">
        <f>AO1333*(1-AO$1+H1333)^($A1334-$A1333)*(2-E1334/E1333)</f>
        <v>2.6305478947360141</v>
      </c>
    </row>
    <row r="1335" spans="1:41" x14ac:dyDescent="0.25">
      <c r="A1335" s="1">
        <v>40001</v>
      </c>
      <c r="B1335" s="12">
        <v>30.85</v>
      </c>
      <c r="C1335" s="12">
        <v>32.090000000000003</v>
      </c>
      <c r="D1335">
        <v>117402.9</v>
      </c>
      <c r="E1335">
        <v>105118.89</v>
      </c>
      <c r="F1335">
        <v>204032.98</v>
      </c>
      <c r="G1335">
        <v>182710.6</v>
      </c>
      <c r="H1335">
        <f>(1/(1-91/360*VLOOKUP($A1335,Tbills!$B$4:$C$974,2,1)/100))^((1)/91)-1</f>
        <v>5.2790595175267185E-6</v>
      </c>
      <c r="I1335" s="2">
        <f t="shared" si="190"/>
        <v>75124.041423195144</v>
      </c>
      <c r="J1335">
        <f>VLOOKUP(A1335,'VXX-IV'!A$1:C$4500,3,0)</f>
        <v>75129.41</v>
      </c>
      <c r="K1335" s="10">
        <f t="shared" si="192"/>
        <v>-7.1457726140256028E-5</v>
      </c>
      <c r="L1335">
        <f t="shared" si="184"/>
        <v>15534862949.157187</v>
      </c>
      <c r="O1335">
        <f t="shared" si="185"/>
        <v>28851206.951100376</v>
      </c>
      <c r="R1335">
        <f t="shared" si="186"/>
        <v>8.3922382013716952</v>
      </c>
      <c r="U1335" s="2">
        <f t="shared" si="187"/>
        <v>360.16364805638989</v>
      </c>
      <c r="V1335">
        <f>VLOOKUP(A1335,'VXZ-IV'!A$1:C$4500,3,0)</f>
        <v>360.16</v>
      </c>
      <c r="W1335" s="10">
        <f t="shared" si="193"/>
        <v>1.0128988199298306E-5</v>
      </c>
      <c r="X1335">
        <f t="shared" si="188"/>
        <v>11.477418258678624</v>
      </c>
      <c r="AB1335">
        <f t="shared" si="189"/>
        <v>64081.869441437506</v>
      </c>
      <c r="AE1335">
        <f>ROW()</f>
        <v>1335</v>
      </c>
      <c r="AF1335">
        <f t="shared" si="183"/>
        <v>0.96135867871611091</v>
      </c>
      <c r="AG1335">
        <f>AG1334*(1-(AG$1+AG$5))^($A1335-$A1334)*(1+2*(E1335/E1334-1))</f>
        <v>2809405084.350246</v>
      </c>
      <c r="AK1335">
        <f t="shared" si="191"/>
        <v>2.5416319267364789</v>
      </c>
      <c r="AO1335">
        <f>AO1334*(1-AO$1+H1334)^($A1335-$A1334)*(2-E1335/E1334)</f>
        <v>2.5295478265917675</v>
      </c>
    </row>
    <row r="1336" spans="1:41" x14ac:dyDescent="0.25">
      <c r="A1336" s="1">
        <v>40002</v>
      </c>
      <c r="B1336" s="12">
        <v>31.3</v>
      </c>
      <c r="C1336" s="12">
        <v>32.42</v>
      </c>
      <c r="D1336">
        <v>119047.29</v>
      </c>
      <c r="E1336">
        <v>106590.67</v>
      </c>
      <c r="F1336">
        <v>205930.5</v>
      </c>
      <c r="G1336">
        <v>184408.85</v>
      </c>
      <c r="H1336">
        <f>(1/(1-91/360*VLOOKUP($A1336,Tbills!$B$4:$C$974,2,1)/100))^((1)/91)-1</f>
        <v>5.2790595175267185E-6</v>
      </c>
      <c r="I1336" s="2">
        <f t="shared" si="190"/>
        <v>76174.400082468099</v>
      </c>
      <c r="J1336">
        <f>VLOOKUP(A1336,'VXX-IV'!A$1:C$4500,3,0)</f>
        <v>76179.839999999997</v>
      </c>
      <c r="K1336" s="10">
        <f t="shared" si="192"/>
        <v>-7.1408886286650208E-5</v>
      </c>
      <c r="L1336">
        <f t="shared" si="184"/>
        <v>15969235641.734612</v>
      </c>
      <c r="O1336">
        <f t="shared" si="185"/>
        <v>29456137.199267596</v>
      </c>
      <c r="R1336">
        <f t="shared" si="186"/>
        <v>8.3331112025377685</v>
      </c>
      <c r="U1336" s="2">
        <f t="shared" si="187"/>
        <v>363.50432968970262</v>
      </c>
      <c r="V1336">
        <f>VLOOKUP(A1336,'VXZ-IV'!A$1:C$4500,3,0)</f>
        <v>363.48</v>
      </c>
      <c r="W1336" s="10">
        <f t="shared" si="193"/>
        <v>6.6935428916670148E-5</v>
      </c>
      <c r="X1336">
        <f t="shared" si="188"/>
        <v>11.370377949691415</v>
      </c>
      <c r="AB1336">
        <f t="shared" si="189"/>
        <v>64976.820550425808</v>
      </c>
      <c r="AE1336">
        <f>ROW()</f>
        <v>1336</v>
      </c>
      <c r="AF1336">
        <f t="shared" si="183"/>
        <v>0.96545342381246146</v>
      </c>
      <c r="AG1336">
        <f>AG1335*(1-(AG$1+AG$5))^($A1336-$A1335)*(1+2*(E1336/E1335-1))</f>
        <v>2887977278.3930836</v>
      </c>
      <c r="AK1336">
        <f t="shared" si="191"/>
        <v>2.5059295661979486</v>
      </c>
      <c r="AO1336">
        <f>AO1335*(1-AO$1+H1335)^($A1336-$A1335)*(2-E1336/E1335)</f>
        <v>2.4940522946745785</v>
      </c>
    </row>
    <row r="1337" spans="1:41" x14ac:dyDescent="0.25">
      <c r="A1337" s="1">
        <v>40003</v>
      </c>
      <c r="B1337" s="12">
        <v>29.78</v>
      </c>
      <c r="C1337" s="12">
        <v>31.67</v>
      </c>
      <c r="D1337">
        <v>117437.89</v>
      </c>
      <c r="E1337">
        <v>105149.11</v>
      </c>
      <c r="F1337">
        <v>205530.86</v>
      </c>
      <c r="G1337">
        <v>184050.01</v>
      </c>
      <c r="H1337">
        <f>(1/(1-91/360*VLOOKUP($A1337,Tbills!$B$4:$C$974,2,1)/100))^((1)/91)-1</f>
        <v>5.2790595175267185E-6</v>
      </c>
      <c r="I1337" s="2">
        <f t="shared" si="190"/>
        <v>75142.766275406437</v>
      </c>
      <c r="J1337">
        <f>VLOOKUP(A1337,'VXX-IV'!A$1:C$4500,3,0)</f>
        <v>75148.13</v>
      </c>
      <c r="K1337" s="10">
        <f t="shared" si="192"/>
        <v>-7.1375356826108849E-5</v>
      </c>
      <c r="L1337">
        <f t="shared" si="184"/>
        <v>15536671084.092062</v>
      </c>
      <c r="O1337">
        <f t="shared" si="185"/>
        <v>28857605.990499806</v>
      </c>
      <c r="R1337">
        <f t="shared" si="186"/>
        <v>8.3890815367509166</v>
      </c>
      <c r="U1337" s="2">
        <f t="shared" si="187"/>
        <v>362.7900469617523</v>
      </c>
      <c r="V1337">
        <f>VLOOKUP(A1337,'VXZ-IV'!A$1:C$4500,3,0)</f>
        <v>362.76</v>
      </c>
      <c r="W1337" s="10">
        <f t="shared" si="193"/>
        <v>8.2828762135500611E-5</v>
      </c>
      <c r="X1337">
        <f t="shared" si="188"/>
        <v>11.392142270448113</v>
      </c>
      <c r="AB1337">
        <f t="shared" si="189"/>
        <v>64095.822314688652</v>
      </c>
      <c r="AE1337">
        <f>ROW()</f>
        <v>1337</v>
      </c>
      <c r="AF1337">
        <f t="shared" si="183"/>
        <v>0.9403220713609094</v>
      </c>
      <c r="AG1337">
        <f>AG1336*(1-(AG$1+AG$5))^($A1337-$A1336)*(1+2*(E1337/E1336-1))</f>
        <v>2809767075.1856422</v>
      </c>
      <c r="AK1337">
        <f t="shared" si="191"/>
        <v>2.5397021177237349</v>
      </c>
      <c r="AO1337">
        <f>AO1336*(1-AO$1+H1336)^($A1337-$A1336)*(2-E1337/E1336)</f>
        <v>2.5277023588790142</v>
      </c>
    </row>
    <row r="1338" spans="1:41" x14ac:dyDescent="0.25">
      <c r="A1338" s="1">
        <v>40004</v>
      </c>
      <c r="B1338" s="12">
        <v>29.02</v>
      </c>
      <c r="C1338" s="12">
        <v>31.71</v>
      </c>
      <c r="D1338">
        <v>118005.23</v>
      </c>
      <c r="E1338">
        <v>105656.53</v>
      </c>
      <c r="F1338">
        <v>206453.77</v>
      </c>
      <c r="G1338">
        <v>184875.49</v>
      </c>
      <c r="H1338">
        <f>(1/(1-91/360*VLOOKUP($A1338,Tbills!$B$4:$C$974,2,1)/100))^((1)/91)-1</f>
        <v>5.2790595175267185E-6</v>
      </c>
      <c r="I1338" s="2">
        <f t="shared" si="190"/>
        <v>75503.938314002749</v>
      </c>
      <c r="J1338">
        <f>VLOOKUP(A1338,'VXX-IV'!A$1:C$4500,3,0)</f>
        <v>75509.33</v>
      </c>
      <c r="K1338" s="10">
        <f t="shared" si="192"/>
        <v>-7.1404235705063712E-5</v>
      </c>
      <c r="L1338">
        <f t="shared" si="184"/>
        <v>15685995973.989687</v>
      </c>
      <c r="O1338">
        <f t="shared" si="185"/>
        <v>29065514.511892736</v>
      </c>
      <c r="R1338">
        <f t="shared" si="186"/>
        <v>8.3684615465622905</v>
      </c>
      <c r="U1338" s="2">
        <f t="shared" si="187"/>
        <v>364.41022336136905</v>
      </c>
      <c r="V1338">
        <f>VLOOKUP(A1338,'VXZ-IV'!A$1:C$4500,3,0)</f>
        <v>364.4</v>
      </c>
      <c r="W1338" s="10">
        <f t="shared" si="193"/>
        <v>2.8055327577103384E-5</v>
      </c>
      <c r="X1338">
        <f t="shared" si="188"/>
        <v>11.340687946926371</v>
      </c>
      <c r="AB1338">
        <f t="shared" si="189"/>
        <v>64402.885219985656</v>
      </c>
      <c r="AE1338">
        <f>ROW()</f>
        <v>1338</v>
      </c>
      <c r="AF1338">
        <f t="shared" si="183"/>
        <v>0.91516871649321974</v>
      </c>
      <c r="AG1338">
        <f>AG1337*(1-(AG$1+AG$5))^($A1338-$A1337)*(1+2*(E1338/E1337-1))</f>
        <v>2836789765.657999</v>
      </c>
      <c r="AK1338">
        <f t="shared" si="191"/>
        <v>2.5273285136860824</v>
      </c>
      <c r="AO1338">
        <f>AO1337*(1-AO$1+H1337)^($A1338-$A1337)*(2-E1338/E1337)</f>
        <v>2.5154246192670175</v>
      </c>
    </row>
    <row r="1339" spans="1:41" x14ac:dyDescent="0.25">
      <c r="A1339" s="1">
        <v>40007</v>
      </c>
      <c r="B1339" s="12">
        <v>26.31</v>
      </c>
      <c r="C1339" s="12">
        <v>30.1</v>
      </c>
      <c r="D1339">
        <v>112465.92</v>
      </c>
      <c r="E1339">
        <v>100695.21</v>
      </c>
      <c r="F1339">
        <v>204284.33</v>
      </c>
      <c r="G1339">
        <v>182929.87</v>
      </c>
      <c r="H1339">
        <f>(1/(1-91/360*VLOOKUP($A1339,Tbills!$B$4:$C$974,2,1)/100))^((1)/91)-1</f>
        <v>5.0011503509583832E-6</v>
      </c>
      <c r="I1339" s="2">
        <f t="shared" si="190"/>
        <v>71954.427218546858</v>
      </c>
      <c r="J1339">
        <f>VLOOKUP(A1339,'VXX-IV'!A$1:C$4500,3,0)</f>
        <v>71959.570000000007</v>
      </c>
      <c r="K1339" s="10">
        <f t="shared" si="192"/>
        <v>-7.1467651253986908E-5</v>
      </c>
      <c r="L1339">
        <f t="shared" si="184"/>
        <v>14211145284.772844</v>
      </c>
      <c r="O1339">
        <f t="shared" si="185"/>
        <v>27015536.512468208</v>
      </c>
      <c r="R1339">
        <f t="shared" si="186"/>
        <v>8.5637792270525583</v>
      </c>
      <c r="U1339" s="2">
        <f t="shared" si="187"/>
        <v>360.5545826508673</v>
      </c>
      <c r="V1339">
        <f>VLOOKUP(A1339,'VXZ-IV'!A$1:C$4500,3,0)</f>
        <v>360.52</v>
      </c>
      <c r="W1339" s="10">
        <f t="shared" si="193"/>
        <v>9.5924361664501134E-5</v>
      </c>
      <c r="X1339">
        <f t="shared" si="188"/>
        <v>11.458937136665314</v>
      </c>
      <c r="AB1339">
        <f t="shared" si="189"/>
        <v>61372.295397125272</v>
      </c>
      <c r="AE1339">
        <f>ROW()</f>
        <v>1339</v>
      </c>
      <c r="AF1339">
        <f t="shared" si="183"/>
        <v>0.87408637873754147</v>
      </c>
      <c r="AG1339">
        <f>AG1338*(1-(AG$1+AG$5))^($A1339-$A1338)*(1+2*(E1339/E1338-1))</f>
        <v>2570115306.5820451</v>
      </c>
      <c r="AK1339">
        <f t="shared" si="191"/>
        <v>2.6456347314298934</v>
      </c>
      <c r="AO1339">
        <f>AO1338*(1-AO$1+H1338)^($A1339-$A1338)*(2-E1339/E1338)</f>
        <v>2.6332910645214995</v>
      </c>
    </row>
    <row r="1340" spans="1:41" x14ac:dyDescent="0.25">
      <c r="A1340" s="1">
        <v>40008</v>
      </c>
      <c r="B1340" s="12">
        <v>25.02</v>
      </c>
      <c r="C1340" s="12">
        <v>29.58</v>
      </c>
      <c r="D1340">
        <v>110403.75</v>
      </c>
      <c r="E1340">
        <v>98848.36</v>
      </c>
      <c r="F1340">
        <v>203232.91</v>
      </c>
      <c r="G1340">
        <v>181987.44</v>
      </c>
      <c r="H1340">
        <f>(1/(1-91/360*VLOOKUP($A1340,Tbills!$B$4:$C$974,2,1)/100))^((1)/91)-1</f>
        <v>5.0011503509583832E-6</v>
      </c>
      <c r="I1340" s="2">
        <f t="shared" si="190"/>
        <v>70633.351775141171</v>
      </c>
      <c r="J1340">
        <f>VLOOKUP(A1340,'VXX-IV'!A$1:C$4500,3,0)</f>
        <v>70638.399999999994</v>
      </c>
      <c r="K1340" s="10">
        <f t="shared" si="192"/>
        <v>-7.1465730520858806E-5</v>
      </c>
      <c r="L1340">
        <f t="shared" si="184"/>
        <v>13689301901.074541</v>
      </c>
      <c r="O1340">
        <f t="shared" si="185"/>
        <v>26271413.579926997</v>
      </c>
      <c r="R1340">
        <f t="shared" si="186"/>
        <v>8.6419226485360294</v>
      </c>
      <c r="U1340" s="2">
        <f t="shared" si="187"/>
        <v>358.69011736008099</v>
      </c>
      <c r="V1340">
        <f>VLOOKUP(A1340,'VXZ-IV'!A$1:C$4500,3,0)</f>
        <v>358.68</v>
      </c>
      <c r="W1340" s="10">
        <f t="shared" si="193"/>
        <v>2.8207204418873033E-5</v>
      </c>
      <c r="X1340">
        <f t="shared" si="188"/>
        <v>11.517603630093481</v>
      </c>
      <c r="AB1340">
        <f t="shared" si="189"/>
        <v>60244.566141288728</v>
      </c>
      <c r="AE1340">
        <f>ROW()</f>
        <v>1340</v>
      </c>
      <c r="AF1340">
        <f t="shared" si="183"/>
        <v>0.84584178498985807</v>
      </c>
      <c r="AG1340">
        <f>AG1339*(1-(AG$1+AG$5))^($A1340-$A1339)*(1+2*(E1340/E1339-1))</f>
        <v>2475754947.7614069</v>
      </c>
      <c r="AK1340">
        <f t="shared" si="191"/>
        <v>2.694032814450197</v>
      </c>
      <c r="AO1340">
        <f>AO1339*(1-AO$1+H1339)^($A1340-$A1339)*(2-E1340/E1339)</f>
        <v>2.6815024627914728</v>
      </c>
    </row>
    <row r="1341" spans="1:41" x14ac:dyDescent="0.25">
      <c r="A1341" s="1">
        <v>40009</v>
      </c>
      <c r="B1341" s="12">
        <v>25.89</v>
      </c>
      <c r="C1341" s="12">
        <v>29.11</v>
      </c>
      <c r="D1341">
        <v>107021.02</v>
      </c>
      <c r="E1341">
        <v>95819.19</v>
      </c>
      <c r="F1341">
        <v>198601.77</v>
      </c>
      <c r="G1341">
        <v>177839.52</v>
      </c>
      <c r="H1341">
        <f>(1/(1-91/360*VLOOKUP($A1341,Tbills!$B$4:$C$974,2,1)/100))^((1)/91)-1</f>
        <v>5.0011503509583832E-6</v>
      </c>
      <c r="I1341" s="2">
        <f t="shared" si="190"/>
        <v>68467.502521194299</v>
      </c>
      <c r="J1341">
        <f>VLOOKUP(A1341,'VXX-IV'!A$1:C$4500,3,0)</f>
        <v>68472.39</v>
      </c>
      <c r="K1341" s="10">
        <f t="shared" si="192"/>
        <v>-7.1378825913681609E-5</v>
      </c>
      <c r="L1341">
        <f t="shared" si="184"/>
        <v>12849778472.984087</v>
      </c>
      <c r="O1341">
        <f t="shared" si="185"/>
        <v>25062952.906609245</v>
      </c>
      <c r="R1341">
        <f t="shared" si="186"/>
        <v>8.7739401994599771</v>
      </c>
      <c r="U1341" s="2">
        <f t="shared" si="187"/>
        <v>350.50797230537722</v>
      </c>
      <c r="V1341">
        <f>VLOOKUP(A1341,'VXZ-IV'!A$1:C$4500,3,0)</f>
        <v>350.48</v>
      </c>
      <c r="W1341" s="10">
        <f t="shared" si="193"/>
        <v>7.9811416848984962E-5</v>
      </c>
      <c r="X1341">
        <f t="shared" si="188"/>
        <v>11.779740003996761</v>
      </c>
      <c r="AB1341">
        <f t="shared" si="189"/>
        <v>58396.358504896365</v>
      </c>
      <c r="AE1341">
        <f>ROW()</f>
        <v>1341</v>
      </c>
      <c r="AF1341">
        <f t="shared" si="183"/>
        <v>0.88938509103400898</v>
      </c>
      <c r="AG1341">
        <f>AG1340*(1-(AG$1+AG$5))^($A1341-$A1340)*(1+2*(E1341/E1340-1))</f>
        <v>2323939513.9002762</v>
      </c>
      <c r="AK1341">
        <f t="shared" si="191"/>
        <v>2.7764610939526193</v>
      </c>
      <c r="AO1341">
        <f>AO1340*(1-AO$1+H1340)^($A1341-$A1340)*(2-E1341/E1340)</f>
        <v>2.7635876785361497</v>
      </c>
    </row>
    <row r="1342" spans="1:41" x14ac:dyDescent="0.25">
      <c r="A1342" s="1">
        <v>40010</v>
      </c>
      <c r="B1342" s="12">
        <v>25.42</v>
      </c>
      <c r="C1342" s="12">
        <v>28.61</v>
      </c>
      <c r="D1342">
        <v>105751.18</v>
      </c>
      <c r="E1342">
        <v>94681.79</v>
      </c>
      <c r="F1342">
        <v>196791.41</v>
      </c>
      <c r="G1342">
        <v>176217.53</v>
      </c>
      <c r="H1342">
        <f>(1/(1-91/360*VLOOKUP($A1342,Tbills!$B$4:$C$974,2,1)/100))^((1)/91)-1</f>
        <v>5.0011503509583832E-6</v>
      </c>
      <c r="I1342" s="2">
        <f t="shared" si="190"/>
        <v>67653.463157269784</v>
      </c>
      <c r="J1342">
        <f>VLOOKUP(A1342,'VXX-IV'!A$1:C$4500,3,0)</f>
        <v>67658.3</v>
      </c>
      <c r="K1342" s="10">
        <f t="shared" si="192"/>
        <v>-7.148927375089098E-5</v>
      </c>
      <c r="L1342">
        <f t="shared" si="184"/>
        <v>12544213349.061373</v>
      </c>
      <c r="O1342">
        <f t="shared" si="185"/>
        <v>24615867.195873599</v>
      </c>
      <c r="R1342">
        <f t="shared" si="186"/>
        <v>8.8256157505255679</v>
      </c>
      <c r="U1342" s="2">
        <f t="shared" si="187"/>
        <v>347.30443833560321</v>
      </c>
      <c r="V1342">
        <f>VLOOKUP(A1342,'VXZ-IV'!A$1:C$4500,3,0)</f>
        <v>347.28</v>
      </c>
      <c r="W1342" s="10">
        <f t="shared" si="193"/>
        <v>7.0370696853450099E-5</v>
      </c>
      <c r="X1342">
        <f t="shared" si="188"/>
        <v>11.886797218064046</v>
      </c>
      <c r="AB1342">
        <f t="shared" si="189"/>
        <v>57701.165929938004</v>
      </c>
      <c r="AE1342">
        <f>ROW()</f>
        <v>1342</v>
      </c>
      <c r="AF1342">
        <f t="shared" si="183"/>
        <v>0.88850052429220561</v>
      </c>
      <c r="AG1342">
        <f>AG1341*(1-(AG$1+AG$5))^($A1342-$A1341)*(1+2*(E1342/E1341-1))</f>
        <v>2268691463.8790207</v>
      </c>
      <c r="AK1342">
        <f t="shared" si="191"/>
        <v>2.8092875971098588</v>
      </c>
      <c r="AO1342">
        <f>AO1341*(1-AO$1+H1341)^($A1342-$A1341)*(2-E1342/E1341)</f>
        <v>2.7963027773292319</v>
      </c>
    </row>
    <row r="1343" spans="1:41" x14ac:dyDescent="0.25">
      <c r="A1343" s="1">
        <v>40011</v>
      </c>
      <c r="B1343" s="12">
        <v>24.34</v>
      </c>
      <c r="C1343" s="12">
        <v>28.65</v>
      </c>
      <c r="D1343">
        <v>105774.84</v>
      </c>
      <c r="E1343">
        <v>94702.5</v>
      </c>
      <c r="F1343">
        <v>197999.02</v>
      </c>
      <c r="G1343">
        <v>177298.01</v>
      </c>
      <c r="H1343">
        <f>(1/(1-91/360*VLOOKUP($A1343,Tbills!$B$4:$C$974,2,1)/100))^((1)/91)-1</f>
        <v>5.0011503509583832E-6</v>
      </c>
      <c r="I1343" s="2">
        <f t="shared" si="190"/>
        <v>67666.949449680542</v>
      </c>
      <c r="J1343">
        <f>VLOOKUP(A1343,'VXX-IV'!A$1:C$4500,3,0)</f>
        <v>67671.789999999994</v>
      </c>
      <c r="K1343" s="10">
        <f t="shared" si="192"/>
        <v>-7.1529810567350083E-5</v>
      </c>
      <c r="L1343">
        <f t="shared" si="184"/>
        <v>12549196455.117071</v>
      </c>
      <c r="O1343">
        <f t="shared" si="185"/>
        <v>24623113.843955092</v>
      </c>
      <c r="R1343">
        <f t="shared" si="186"/>
        <v>8.8242516027527085</v>
      </c>
      <c r="U1343" s="2">
        <f t="shared" si="187"/>
        <v>349.42715067492588</v>
      </c>
      <c r="V1343">
        <f>VLOOKUP(A1343,'VXZ-IV'!A$1:C$4500,3,0)</f>
        <v>349.4</v>
      </c>
      <c r="W1343" s="10">
        <f t="shared" si="193"/>
        <v>7.7706568190949454E-5</v>
      </c>
      <c r="X1343">
        <f t="shared" si="188"/>
        <v>11.81353530172435</v>
      </c>
      <c r="AB1343">
        <f t="shared" si="189"/>
        <v>57711.77486655378</v>
      </c>
      <c r="AE1343">
        <f>ROW()</f>
        <v>1343</v>
      </c>
      <c r="AF1343">
        <f t="shared" si="183"/>
        <v>0.84956369982547997</v>
      </c>
      <c r="AG1343">
        <f>AG1342*(1-(AG$1+AG$5))^($A1343-$A1342)*(1+2*(E1343/E1342-1))</f>
        <v>2269607452.4872332</v>
      </c>
      <c r="AK1343">
        <f t="shared" si="191"/>
        <v>2.8085422992423519</v>
      </c>
      <c r="AO1343">
        <f>AO1342*(1-AO$1+H1342)^($A1343-$A1342)*(2-E1343/E1342)</f>
        <v>2.7956017139749498</v>
      </c>
    </row>
    <row r="1344" spans="1:41" x14ac:dyDescent="0.25">
      <c r="A1344" s="1">
        <v>40014</v>
      </c>
      <c r="B1344" s="12">
        <v>24.4</v>
      </c>
      <c r="C1344" s="12">
        <v>27.59</v>
      </c>
      <c r="D1344">
        <v>103428.26</v>
      </c>
      <c r="E1344">
        <v>92600.14</v>
      </c>
      <c r="F1344">
        <v>192775.42</v>
      </c>
      <c r="G1344">
        <v>172617.89</v>
      </c>
      <c r="H1344">
        <f>(1/(1-91/360*VLOOKUP($A1344,Tbills!$B$4:$C$974,2,1)/100))^((1)/91)-1</f>
        <v>5.2790595175267185E-6</v>
      </c>
      <c r="I1344" s="2">
        <f t="shared" si="190"/>
        <v>66160.940500722412</v>
      </c>
      <c r="J1344">
        <f>VLOOKUP(A1344,'VXX-IV'!A$1:C$4500,3,0)</f>
        <v>66165.67</v>
      </c>
      <c r="K1344" s="10">
        <f t="shared" si="192"/>
        <v>-7.1479655198602998E-5</v>
      </c>
      <c r="L1344">
        <f t="shared" si="184"/>
        <v>11990585202.731615</v>
      </c>
      <c r="O1344">
        <f t="shared" si="185"/>
        <v>23800771.675829452</v>
      </c>
      <c r="R1344">
        <f t="shared" si="186"/>
        <v>8.9209891994499042</v>
      </c>
      <c r="U1344" s="2">
        <f t="shared" si="187"/>
        <v>340.18369560682839</v>
      </c>
      <c r="V1344">
        <f>VLOOKUP(A1344,'VXZ-IV'!A$1:C$4500,3,0)</f>
        <v>340.16</v>
      </c>
      <c r="W1344" s="10">
        <f t="shared" si="193"/>
        <v>6.9660179998765059E-5</v>
      </c>
      <c r="X1344">
        <f t="shared" si="188"/>
        <v>12.124222805509408</v>
      </c>
      <c r="AB1344">
        <f t="shared" si="189"/>
        <v>56424.692940531451</v>
      </c>
      <c r="AE1344">
        <f>ROW()</f>
        <v>1344</v>
      </c>
      <c r="AF1344">
        <f t="shared" si="183"/>
        <v>0.88437839797027906</v>
      </c>
      <c r="AG1344">
        <f>AG1343*(1-(AG$1+AG$5))^($A1344-$A1343)*(1+2*(E1344/E1343-1))</f>
        <v>2168619329.8792915</v>
      </c>
      <c r="AK1344">
        <f t="shared" si="191"/>
        <v>2.8704897659850173</v>
      </c>
      <c r="AO1344">
        <f>AO1343*(1-AO$1+H1343)^($A1344-$A1343)*(2-E1344/E1343)</f>
        <v>2.8573888244915677</v>
      </c>
    </row>
    <row r="1345" spans="1:41" x14ac:dyDescent="0.25">
      <c r="A1345" s="1">
        <v>40015</v>
      </c>
      <c r="B1345" s="12">
        <v>23.87</v>
      </c>
      <c r="C1345" s="12">
        <v>27.44</v>
      </c>
      <c r="D1345">
        <v>101422.05</v>
      </c>
      <c r="E1345">
        <v>90803.47</v>
      </c>
      <c r="F1345">
        <v>191443.73</v>
      </c>
      <c r="G1345">
        <v>171424.54</v>
      </c>
      <c r="H1345">
        <f>(1/(1-91/360*VLOOKUP($A1345,Tbills!$B$4:$C$974,2,1)/100))^((1)/91)-1</f>
        <v>5.2790595175267185E-6</v>
      </c>
      <c r="I1345" s="2">
        <f t="shared" si="190"/>
        <v>64876.027088410221</v>
      </c>
      <c r="J1345">
        <f>VLOOKUP(A1345,'VXX-IV'!A$1:C$4500,3,0)</f>
        <v>64880.67</v>
      </c>
      <c r="K1345" s="10">
        <f t="shared" si="192"/>
        <v>-7.1560783662993899E-5</v>
      </c>
      <c r="L1345">
        <f t="shared" si="184"/>
        <v>11524831472.237373</v>
      </c>
      <c r="O1345">
        <f t="shared" si="185"/>
        <v>23107302.882050376</v>
      </c>
      <c r="R1345">
        <f t="shared" si="186"/>
        <v>9.0071265529404272</v>
      </c>
      <c r="U1345" s="2">
        <f t="shared" si="187"/>
        <v>337.82547363897766</v>
      </c>
      <c r="V1345">
        <f>VLOOKUP(A1345,'VXZ-IV'!A$1:C$4500,3,0)</f>
        <v>337.8</v>
      </c>
      <c r="W1345" s="10">
        <f t="shared" si="193"/>
        <v>7.5410417340604496E-5</v>
      </c>
      <c r="X1345">
        <f t="shared" si="188"/>
        <v>12.207653461413461</v>
      </c>
      <c r="AB1345">
        <f t="shared" si="189"/>
        <v>55327.986325665108</v>
      </c>
      <c r="AE1345">
        <f>ROW()</f>
        <v>1345</v>
      </c>
      <c r="AF1345">
        <f t="shared" si="183"/>
        <v>0.86989795918367352</v>
      </c>
      <c r="AG1345">
        <f>AG1344*(1-(AG$1+AG$5))^($A1345-$A1344)*(1+2*(E1345/E1344-1))</f>
        <v>2084396010.6129076</v>
      </c>
      <c r="AK1345">
        <f t="shared" si="191"/>
        <v>2.926048024931414</v>
      </c>
      <c r="AO1345">
        <f>AO1344*(1-AO$1+H1344)^($A1345-$A1344)*(2-E1345/E1344)</f>
        <v>2.9127368232743374</v>
      </c>
    </row>
    <row r="1346" spans="1:41" x14ac:dyDescent="0.25">
      <c r="A1346" s="1">
        <v>40016</v>
      </c>
      <c r="B1346" s="12">
        <v>23.47</v>
      </c>
      <c r="C1346" s="12">
        <v>27.22</v>
      </c>
      <c r="D1346">
        <v>99055.46</v>
      </c>
      <c r="E1346">
        <v>88684.18</v>
      </c>
      <c r="F1346">
        <v>190111.41</v>
      </c>
      <c r="G1346">
        <v>170230.64</v>
      </c>
      <c r="H1346">
        <f>(1/(1-91/360*VLOOKUP($A1346,Tbills!$B$4:$C$974,2,1)/100))^((1)/91)-1</f>
        <v>5.2790595175267185E-6</v>
      </c>
      <c r="I1346" s="2">
        <f t="shared" si="190"/>
        <v>63360.659832159952</v>
      </c>
      <c r="J1346">
        <f>VLOOKUP(A1346,'VXX-IV'!A$1:C$4500,3,0)</f>
        <v>63365.19</v>
      </c>
      <c r="K1346" s="10">
        <f t="shared" si="192"/>
        <v>-7.1493004914047198E-5</v>
      </c>
      <c r="L1346">
        <f t="shared" si="184"/>
        <v>10986429662.2019</v>
      </c>
      <c r="O1346">
        <f t="shared" si="185"/>
        <v>22297588.828716487</v>
      </c>
      <c r="R1346">
        <f t="shared" si="186"/>
        <v>9.1118246726953362</v>
      </c>
      <c r="U1346" s="2">
        <f t="shared" si="187"/>
        <v>335.46625478894919</v>
      </c>
      <c r="V1346">
        <f>VLOOKUP(A1346,'VXZ-IV'!A$1:C$4500,3,0)</f>
        <v>335.44</v>
      </c>
      <c r="W1346" s="10">
        <f t="shared" si="193"/>
        <v>7.826970232893693E-5</v>
      </c>
      <c r="X1346">
        <f t="shared" si="188"/>
        <v>12.292284879247864</v>
      </c>
      <c r="AB1346">
        <f t="shared" si="189"/>
        <v>54034.785515296368</v>
      </c>
      <c r="AE1346">
        <f>ROW()</f>
        <v>1346</v>
      </c>
      <c r="AF1346">
        <f t="shared" si="183"/>
        <v>0.86223365172667155</v>
      </c>
      <c r="AG1346">
        <f>AG1345*(1-(AG$1+AG$5))^($A1346-$A1345)*(1+2*(E1346/E1345-1))</f>
        <v>1987032334.1782391</v>
      </c>
      <c r="AK1346">
        <f t="shared" si="191"/>
        <v>2.9942004936431621</v>
      </c>
      <c r="AO1346">
        <f>AO1345*(1-AO$1+H1345)^($A1346-$A1345)*(2-E1346/E1345)</f>
        <v>2.9806235698331567</v>
      </c>
    </row>
    <row r="1347" spans="1:41" x14ac:dyDescent="0.25">
      <c r="A1347" s="1">
        <v>40017</v>
      </c>
      <c r="B1347" s="12">
        <v>23.43</v>
      </c>
      <c r="C1347" s="12">
        <v>26.96</v>
      </c>
      <c r="D1347">
        <v>95645.28</v>
      </c>
      <c r="E1347">
        <v>85630.59</v>
      </c>
      <c r="F1347">
        <v>188623.35</v>
      </c>
      <c r="G1347">
        <v>168897.29</v>
      </c>
      <c r="H1347">
        <f>(1/(1-91/360*VLOOKUP($A1347,Tbills!$B$4:$C$974,2,1)/100))^((1)/91)-1</f>
        <v>5.2790595175267185E-6</v>
      </c>
      <c r="I1347" s="2">
        <f t="shared" si="190"/>
        <v>61177.852110707769</v>
      </c>
      <c r="J1347">
        <f>VLOOKUP(A1347,'VXX-IV'!A$1:C$4500,3,0)</f>
        <v>61182.23</v>
      </c>
      <c r="K1347" s="10">
        <f t="shared" si="192"/>
        <v>-7.1554915409777209E-5</v>
      </c>
      <c r="L1347">
        <f t="shared" si="184"/>
        <v>10229447686.31041</v>
      </c>
      <c r="O1347">
        <f t="shared" si="185"/>
        <v>21145244.218355279</v>
      </c>
      <c r="R1347">
        <f t="shared" si="186"/>
        <v>9.2682756885737625</v>
      </c>
      <c r="U1347" s="2">
        <f t="shared" si="187"/>
        <v>332.83234224212384</v>
      </c>
      <c r="V1347">
        <f>VLOOKUP(A1347,'VXZ-IV'!A$1:C$4500,3,0)</f>
        <v>332.8</v>
      </c>
      <c r="W1347" s="10">
        <f t="shared" si="193"/>
        <v>9.7182217920099845E-5</v>
      </c>
      <c r="X1347">
        <f t="shared" si="188"/>
        <v>12.388172730079267</v>
      </c>
      <c r="AB1347">
        <f t="shared" si="189"/>
        <v>52172.430783371332</v>
      </c>
      <c r="AE1347">
        <f>ROW()</f>
        <v>1347</v>
      </c>
      <c r="AF1347">
        <f t="shared" si="183"/>
        <v>0.86906528189910981</v>
      </c>
      <c r="AG1347">
        <f>AG1346*(1-(AG$1+AG$5))^($A1347-$A1346)*(1+2*(E1347/E1346-1))</f>
        <v>1850134259.3618233</v>
      </c>
      <c r="AK1347">
        <f t="shared" si="191"/>
        <v>3.0971530981649038</v>
      </c>
      <c r="AO1347">
        <f>AO1346*(1-AO$1+H1346)^($A1347-$A1346)*(2-E1347/E1346)</f>
        <v>3.0831551874548011</v>
      </c>
    </row>
    <row r="1348" spans="1:41" x14ac:dyDescent="0.25">
      <c r="A1348" s="1">
        <v>40018</v>
      </c>
      <c r="B1348" s="12">
        <v>23.09</v>
      </c>
      <c r="C1348" s="12">
        <v>26.37</v>
      </c>
      <c r="D1348">
        <v>94868.92</v>
      </c>
      <c r="E1348">
        <v>84935.06</v>
      </c>
      <c r="F1348">
        <v>188413.13</v>
      </c>
      <c r="G1348">
        <v>168708.17</v>
      </c>
      <c r="H1348">
        <f>(1/(1-91/360*VLOOKUP($A1348,Tbills!$B$4:$C$974,2,1)/100))^((1)/91)-1</f>
        <v>5.2790595175267185E-6</v>
      </c>
      <c r="I1348" s="2">
        <f t="shared" si="190"/>
        <v>60679.787214548094</v>
      </c>
      <c r="J1348">
        <f>VLOOKUP(A1348,'VXX-IV'!A$1:C$4500,3,0)</f>
        <v>60684.12</v>
      </c>
      <c r="K1348" s="10">
        <f t="shared" si="192"/>
        <v>-7.1398999473171187E-5</v>
      </c>
      <c r="L1348">
        <f t="shared" si="184"/>
        <v>10062869585.570583</v>
      </c>
      <c r="O1348">
        <f t="shared" si="185"/>
        <v>20886913.619707283</v>
      </c>
      <c r="R1348">
        <f t="shared" si="186"/>
        <v>9.3054955530499726</v>
      </c>
      <c r="U1348" s="2">
        <f t="shared" si="187"/>
        <v>332.45329528038104</v>
      </c>
      <c r="V1348">
        <f>VLOOKUP(A1348,'VXZ-IV'!A$1:C$4500,3,0)</f>
        <v>332.44</v>
      </c>
      <c r="W1348" s="10">
        <f t="shared" si="193"/>
        <v>3.9993022443285398E-5</v>
      </c>
      <c r="X1348">
        <f t="shared" si="188"/>
        <v>12.401650950872494</v>
      </c>
      <c r="AB1348">
        <f t="shared" si="189"/>
        <v>51746.858717340481</v>
      </c>
      <c r="AE1348">
        <f>ROW()</f>
        <v>1348</v>
      </c>
      <c r="AF1348">
        <f t="shared" si="183"/>
        <v>0.87561623056503601</v>
      </c>
      <c r="AG1348">
        <f>AG1347*(1-(AG$1+AG$5))^($A1348-$A1347)*(1+2*(E1348/E1347-1))</f>
        <v>1820017687.1885886</v>
      </c>
      <c r="AK1348">
        <f t="shared" si="191"/>
        <v>3.1221641399917441</v>
      </c>
      <c r="AO1348">
        <f>AO1347*(1-AO$1+H1347)^($A1348-$A1347)*(2-E1348/E1347)</f>
        <v>3.108099402235049</v>
      </c>
    </row>
    <row r="1349" spans="1:41" x14ac:dyDescent="0.25">
      <c r="A1349" s="1">
        <v>40021</v>
      </c>
      <c r="B1349" s="12">
        <v>24.28</v>
      </c>
      <c r="C1349" s="12">
        <v>26.99</v>
      </c>
      <c r="D1349">
        <v>96155.96</v>
      </c>
      <c r="E1349">
        <v>86085.99</v>
      </c>
      <c r="F1349">
        <v>190768.01</v>
      </c>
      <c r="G1349">
        <v>170814.1</v>
      </c>
      <c r="H1349">
        <f>(1/(1-91/360*VLOOKUP($A1349,Tbills!$B$4:$C$974,2,1)/100))^((1)/91)-1</f>
        <v>5.2790595175267185E-6</v>
      </c>
      <c r="I1349" s="2">
        <f t="shared" si="190"/>
        <v>61498.501180574873</v>
      </c>
      <c r="J1349">
        <f>VLOOKUP(A1349,'VXX-IV'!A$1:C$4500,3,0)</f>
        <v>61502.9</v>
      </c>
      <c r="K1349" s="10">
        <f t="shared" si="192"/>
        <v>-7.1522146518732121E-5</v>
      </c>
      <c r="L1349">
        <f t="shared" si="184"/>
        <v>10334349614.078529</v>
      </c>
      <c r="O1349">
        <f t="shared" si="185"/>
        <v>21309307.819604527</v>
      </c>
      <c r="R1349">
        <f t="shared" si="186"/>
        <v>9.2411941661697803</v>
      </c>
      <c r="U1349" s="2">
        <f t="shared" si="187"/>
        <v>336.58383759632795</v>
      </c>
      <c r="V1349">
        <f>VLOOKUP(A1349,'VXZ-IV'!A$1:C$4500,3,0)</f>
        <v>336.56</v>
      </c>
      <c r="W1349" s="10">
        <f t="shared" si="193"/>
        <v>7.0827181863464261E-5</v>
      </c>
      <c r="X1349">
        <f t="shared" si="188"/>
        <v>12.245680213791363</v>
      </c>
      <c r="AB1349">
        <f t="shared" si="189"/>
        <v>52442.579550564558</v>
      </c>
      <c r="AE1349">
        <f>ROW()</f>
        <v>1349</v>
      </c>
      <c r="AF1349">
        <f t="shared" si="183"/>
        <v>0.89959244164505381</v>
      </c>
      <c r="AG1349">
        <f>AG1348*(1-(AG$1+AG$5))^($A1349-$A1348)*(1+2*(E1349/E1348-1))</f>
        <v>1869153758.7128062</v>
      </c>
      <c r="AK1349">
        <f t="shared" si="191"/>
        <v>3.0794262965583816</v>
      </c>
      <c r="AO1349">
        <f>AO1348*(1-AO$1+H1348)^($A1349-$A1348)*(2-E1349/E1348)</f>
        <v>3.0656908297149319</v>
      </c>
    </row>
    <row r="1350" spans="1:41" x14ac:dyDescent="0.25">
      <c r="A1350" s="1">
        <v>40022</v>
      </c>
      <c r="B1350" s="12">
        <v>25.01</v>
      </c>
      <c r="C1350" s="12">
        <v>27.96</v>
      </c>
      <c r="D1350">
        <v>99520.320000000007</v>
      </c>
      <c r="E1350">
        <v>89097.56</v>
      </c>
      <c r="F1350">
        <v>194929.21</v>
      </c>
      <c r="G1350">
        <v>174539.14</v>
      </c>
      <c r="H1350">
        <f>(1/(1-91/360*VLOOKUP($A1350,Tbills!$B$4:$C$974,2,1)/100))^((1)/91)-1</f>
        <v>5.2790595175267185E-6</v>
      </c>
      <c r="I1350" s="2">
        <f t="shared" si="190"/>
        <v>63648.694070207144</v>
      </c>
      <c r="J1350">
        <f>VLOOKUP(A1350,'VXX-IV'!A$1:C$4500,3,0)</f>
        <v>63653.24</v>
      </c>
      <c r="K1350" s="10">
        <f t="shared" si="192"/>
        <v>-7.1417099787085547E-5</v>
      </c>
      <c r="L1350">
        <f t="shared" si="184"/>
        <v>11056966953.513624</v>
      </c>
      <c r="O1350">
        <f t="shared" si="185"/>
        <v>22426756.157751907</v>
      </c>
      <c r="R1350">
        <f t="shared" si="186"/>
        <v>9.0791400948957897</v>
      </c>
      <c r="U1350" s="2">
        <f t="shared" si="187"/>
        <v>343.91731483394574</v>
      </c>
      <c r="V1350">
        <f>VLOOKUP(A1350,'VXZ-IV'!A$1:C$4500,3,0)</f>
        <v>343.92</v>
      </c>
      <c r="W1350" s="10">
        <f t="shared" si="193"/>
        <v>-7.8075309789538139E-6</v>
      </c>
      <c r="X1350">
        <f t="shared" si="188"/>
        <v>11.978251907698439</v>
      </c>
      <c r="AB1350">
        <f t="shared" si="189"/>
        <v>54275.300440811458</v>
      </c>
      <c r="AE1350">
        <f>ROW()</f>
        <v>1350</v>
      </c>
      <c r="AF1350">
        <f t="shared" si="183"/>
        <v>0.89449213161659513</v>
      </c>
      <c r="AG1350">
        <f>AG1349*(1-(AG$1+AG$5))^($A1350-$A1349)*(1+2*(E1350/E1349-1))</f>
        <v>1999864609.6611741</v>
      </c>
      <c r="AK1350">
        <f t="shared" si="191"/>
        <v>2.9715594667944258</v>
      </c>
      <c r="AO1350">
        <f>AO1349*(1-AO$1+H1349)^($A1350-$A1349)*(2-E1350/E1349)</f>
        <v>2.9583491153679251</v>
      </c>
    </row>
    <row r="1351" spans="1:41" x14ac:dyDescent="0.25">
      <c r="A1351" s="1">
        <v>40023</v>
      </c>
      <c r="B1351" s="12">
        <v>25.61</v>
      </c>
      <c r="C1351" s="12">
        <v>28.42</v>
      </c>
      <c r="D1351">
        <v>100634.05</v>
      </c>
      <c r="E1351">
        <v>90094.18</v>
      </c>
      <c r="F1351">
        <v>195319.71</v>
      </c>
      <c r="G1351">
        <v>174887.87</v>
      </c>
      <c r="H1351">
        <f>(1/(1-91/360*VLOOKUP($A1351,Tbills!$B$4:$C$974,2,1)/100))^((1)/91)-1</f>
        <v>5.2790595175267185E-6</v>
      </c>
      <c r="I1351" s="2">
        <f t="shared" si="190"/>
        <v>64359.416039621785</v>
      </c>
      <c r="J1351">
        <f>VLOOKUP(A1351,'VXX-IV'!A$1:C$4500,3,0)</f>
        <v>64364.02</v>
      </c>
      <c r="K1351" s="10">
        <f t="shared" si="192"/>
        <v>-7.1530031502287095E-5</v>
      </c>
      <c r="L1351">
        <f t="shared" si="184"/>
        <v>11303875795.91922</v>
      </c>
      <c r="O1351">
        <f t="shared" si="185"/>
        <v>22802276.713214222</v>
      </c>
      <c r="R1351">
        <f t="shared" si="186"/>
        <v>9.0279536222861676</v>
      </c>
      <c r="U1351" s="2">
        <f t="shared" si="187"/>
        <v>344.59787868691154</v>
      </c>
      <c r="V1351">
        <f>VLOOKUP(A1351,'VXZ-IV'!A$1:C$4500,3,0)</f>
        <v>344.6</v>
      </c>
      <c r="W1351" s="10">
        <f t="shared" si="193"/>
        <v>-6.1558708313036448E-6</v>
      </c>
      <c r="X1351">
        <f t="shared" si="188"/>
        <v>11.953940267109189</v>
      </c>
      <c r="AB1351">
        <f t="shared" si="189"/>
        <v>54880.49505893825</v>
      </c>
      <c r="AE1351">
        <f>ROW()</f>
        <v>1351</v>
      </c>
      <c r="AF1351">
        <f t="shared" ref="AF1351:AF1414" si="194">B1351/C1351</f>
        <v>0.90112596762843056</v>
      </c>
      <c r="AG1351">
        <f>AG1350*(1-(AG$1+AG$5))^($A1351-$A1350)*(1+2*(E1351/E1350-1))</f>
        <v>2044535544.3063407</v>
      </c>
      <c r="AK1351">
        <f t="shared" si="191"/>
        <v>2.9381835933224876</v>
      </c>
      <c r="AO1351">
        <f>AO1350*(1-AO$1+H1350)^($A1351-$A1350)*(2-E1351/E1350)</f>
        <v>2.925165110557491</v>
      </c>
    </row>
    <row r="1352" spans="1:41" x14ac:dyDescent="0.25">
      <c r="A1352" s="1">
        <v>40024</v>
      </c>
      <c r="B1352" s="12">
        <v>25.4</v>
      </c>
      <c r="C1352" s="12">
        <v>28.19</v>
      </c>
      <c r="D1352">
        <v>98346.64</v>
      </c>
      <c r="E1352">
        <v>88045.86</v>
      </c>
      <c r="F1352">
        <v>192615.85</v>
      </c>
      <c r="G1352">
        <v>172465.93</v>
      </c>
      <c r="H1352">
        <f>(1/(1-91/360*VLOOKUP($A1352,Tbills!$B$4:$C$974,2,1)/100))^((1)/91)-1</f>
        <v>5.2790595175267185E-6</v>
      </c>
      <c r="I1352" s="2">
        <f t="shared" si="190"/>
        <v>62894.994122937627</v>
      </c>
      <c r="J1352">
        <f>VLOOKUP(A1352,'VXX-IV'!A$1:C$4500,3,0)</f>
        <v>62899.49</v>
      </c>
      <c r="K1352" s="10">
        <f t="shared" si="192"/>
        <v>-7.1477162412181272E-5</v>
      </c>
      <c r="L1352">
        <f t="shared" ref="L1352:L1415" si="195">L1351*(1-L$1+H1352)^($A1352-$A1351)*(1+2*(E1352/E1351-1))</f>
        <v>10789450530.786179</v>
      </c>
      <c r="O1352">
        <f t="shared" ref="O1352:O1415" si="196">O1351*(1-(O$1+O$5))^($A1352-$A1351)*(1+1.5*(E1352/E1351-1))</f>
        <v>22023908.930658463</v>
      </c>
      <c r="R1352">
        <f t="shared" ref="R1352:R1415" si="197">R1351*(1-IF($A1352&lt;=R1347,R$1,R$1+IF(AND(WEEKDAY($A1352)&lt;&gt;1,WEEKDAY($A1352)&lt;&gt;7),S$1,0)))^($A1352-$A1351)*(1-0.5*(E1352/E1351-1))</f>
        <v>9.1301675766754808</v>
      </c>
      <c r="U1352" s="2">
        <f t="shared" ref="U1352:U1415" si="198">U1351*$F1352/$F1351*(1-U$1)^($A1352-$A1351)</f>
        <v>339.81923714840485</v>
      </c>
      <c r="V1352">
        <f>VLOOKUP(A1352,'VXZ-IV'!A$1:C$4500,3,0)</f>
        <v>339.8</v>
      </c>
      <c r="W1352" s="10">
        <f t="shared" si="193"/>
        <v>5.6613150102524656E-5</v>
      </c>
      <c r="X1352">
        <f t="shared" ref="X1352:X1415" si="199">X1351*(1-X$1+H1352)^($A1352-$A1351)*(2-G1352/G1351)</f>
        <v>12.119100497937268</v>
      </c>
      <c r="AB1352">
        <f t="shared" ref="AB1352:AB1415" si="200">AB1351*$E1352/$E1351*(1-(AB$1+AB$5+IF(AND(WEEKDAY(A1352)&lt;&gt;1,WEEKDAY(A1352)&lt;&gt;7),IF(A1352&lt;AC$2,AC$1,AC$3),0)))^($A1352-$A1351)</f>
        <v>53630.899541373255</v>
      </c>
      <c r="AE1352">
        <f>ROW()</f>
        <v>1352</v>
      </c>
      <c r="AF1352">
        <f t="shared" si="194"/>
        <v>0.9010287335934728</v>
      </c>
      <c r="AG1352">
        <f>AG1351*(1-(AG$1+AG$5))^($A1352-$A1351)*(1+2*(E1352/E1351-1))</f>
        <v>1951503439.9596522</v>
      </c>
      <c r="AK1352">
        <f t="shared" si="191"/>
        <v>3.0048441789645137</v>
      </c>
      <c r="AO1352">
        <f>AO1351*(1-AO$1+H1351)^($A1352-$A1351)*(2-E1352/E1351)</f>
        <v>2.991574817401101</v>
      </c>
    </row>
    <row r="1353" spans="1:41" x14ac:dyDescent="0.25">
      <c r="A1353" s="1">
        <v>40025</v>
      </c>
      <c r="B1353" s="12">
        <v>25.92</v>
      </c>
      <c r="C1353" s="12">
        <v>28.4</v>
      </c>
      <c r="D1353">
        <v>99301.04</v>
      </c>
      <c r="E1353">
        <v>88899.83</v>
      </c>
      <c r="F1353">
        <v>195144.55</v>
      </c>
      <c r="G1353">
        <v>174729.18</v>
      </c>
      <c r="H1353">
        <f>(1/(1-91/360*VLOOKUP($A1353,Tbills!$B$4:$C$974,2,1)/100))^((1)/91)-1</f>
        <v>5.2790595175267185E-6</v>
      </c>
      <c r="I1353" s="2">
        <f t="shared" ref="I1353:I1416" si="201">I1352*$D1353/$D1352*(1-I$1)^($A1353-$A1352)</f>
        <v>63503.806929578815</v>
      </c>
      <c r="J1353">
        <f>VLOOKUP(A1353,'VXX-IV'!A$1:C$4500,3,0)</f>
        <v>63508.34</v>
      </c>
      <c r="K1353" s="10">
        <f t="shared" si="192"/>
        <v>-7.1377561138952217E-5</v>
      </c>
      <c r="L1353">
        <f t="shared" si="195"/>
        <v>10998308387.665043</v>
      </c>
      <c r="O1353">
        <f t="shared" si="196"/>
        <v>22343575.750713561</v>
      </c>
      <c r="R1353">
        <f t="shared" si="197"/>
        <v>9.08547941238613</v>
      </c>
      <c r="U1353" s="2">
        <f t="shared" si="198"/>
        <v>344.27205832894953</v>
      </c>
      <c r="V1353">
        <f>VLOOKUP(A1353,'VXZ-IV'!A$1:C$4500,3,0)</f>
        <v>344.24</v>
      </c>
      <c r="W1353" s="10">
        <f t="shared" si="193"/>
        <v>9.3127843799445387E-5</v>
      </c>
      <c r="X1353">
        <f t="shared" si="199"/>
        <v>11.959683754949127</v>
      </c>
      <c r="AB1353">
        <f t="shared" si="200"/>
        <v>54149.185699909605</v>
      </c>
      <c r="AE1353">
        <f>ROW()</f>
        <v>1353</v>
      </c>
      <c r="AF1353">
        <f t="shared" si="194"/>
        <v>0.91267605633802829</v>
      </c>
      <c r="AG1353">
        <f>AG1352*(1-(AG$1+AG$5))^($A1353-$A1352)*(1+2*(E1353/E1352-1))</f>
        <v>1989292250.3223019</v>
      </c>
      <c r="AK1353">
        <f t="shared" ref="AK1353:AK1416" si="202">AK1352*(1-IF($A1353&lt;=AK1348,AK$1,AK$1+IF(AND(WEEKDAY($A1353)&lt;&gt;1,WEEKDAY($A1353)&lt;&gt;7),AL$1,0)))^($A1353-$A1352)*(2-$E1353/$E1352)</f>
        <v>2.9755611504144603</v>
      </c>
      <c r="AO1353">
        <f>AO1352*(1-AO$1+H1352)^($A1353-$A1352)*(2-E1353/E1352)</f>
        <v>2.9624651500360857</v>
      </c>
    </row>
    <row r="1354" spans="1:41" x14ac:dyDescent="0.25">
      <c r="A1354" s="1">
        <v>40028</v>
      </c>
      <c r="B1354" s="12">
        <v>25.56</v>
      </c>
      <c r="C1354" s="12">
        <v>27.71</v>
      </c>
      <c r="D1354">
        <v>96769.96</v>
      </c>
      <c r="E1354">
        <v>86632.46</v>
      </c>
      <c r="F1354">
        <v>192563.53</v>
      </c>
      <c r="G1354">
        <v>172415.41</v>
      </c>
      <c r="H1354">
        <f>(1/(1-91/360*VLOOKUP($A1354,Tbills!$B$4:$C$974,2,1)/100))^((1)/91)-1</f>
        <v>5.0011503509583832E-6</v>
      </c>
      <c r="I1354" s="2">
        <f t="shared" si="201"/>
        <v>61880.634254620003</v>
      </c>
      <c r="J1354">
        <f>VLOOKUP(A1354,'VXX-IV'!A$1:C$4500,3,0)</f>
        <v>61885.05</v>
      </c>
      <c r="K1354" s="10">
        <f t="shared" si="192"/>
        <v>-7.1353992280864809E-5</v>
      </c>
      <c r="L1354">
        <f t="shared" si="195"/>
        <v>10436030843.981268</v>
      </c>
      <c r="O1354">
        <f t="shared" si="196"/>
        <v>21486601.649809431</v>
      </c>
      <c r="R1354">
        <f t="shared" si="197"/>
        <v>9.2000931615340473</v>
      </c>
      <c r="U1354" s="2">
        <f t="shared" si="198"/>
        <v>339.69379867982281</v>
      </c>
      <c r="V1354">
        <f>VLOOKUP(A1354,'VXZ-IV'!A$1:C$4500,3,0)</f>
        <v>339.68</v>
      </c>
      <c r="W1354" s="10">
        <f t="shared" si="193"/>
        <v>4.0622585441685288E-5</v>
      </c>
      <c r="X1354">
        <f t="shared" si="199"/>
        <v>12.11689155529673</v>
      </c>
      <c r="AB1354">
        <f t="shared" si="200"/>
        <v>52762.603906237215</v>
      </c>
      <c r="AE1354">
        <f>ROW()</f>
        <v>1354</v>
      </c>
      <c r="AF1354">
        <f t="shared" si="194"/>
        <v>0.92241068206423671</v>
      </c>
      <c r="AG1354">
        <f>AG1353*(1-(AG$1+AG$5))^($A1354-$A1353)*(1+2*(E1354/E1353-1))</f>
        <v>1887628510.7037036</v>
      </c>
      <c r="AK1354">
        <f t="shared" si="202"/>
        <v>3.0510258152120793</v>
      </c>
      <c r="AO1354">
        <f>AO1353*(1-AO$1+H1353)^($A1354-$A1353)*(2-E1354/E1353)</f>
        <v>3.0377331789984257</v>
      </c>
    </row>
    <row r="1355" spans="1:41" x14ac:dyDescent="0.25">
      <c r="A1355" s="1">
        <v>40029</v>
      </c>
      <c r="B1355" s="12">
        <v>24.89</v>
      </c>
      <c r="C1355" s="12">
        <v>27.22</v>
      </c>
      <c r="D1355">
        <v>96087.79</v>
      </c>
      <c r="E1355">
        <v>86021.32</v>
      </c>
      <c r="F1355">
        <v>191996.29</v>
      </c>
      <c r="G1355">
        <v>171906.66</v>
      </c>
      <c r="H1355">
        <f>(1/(1-91/360*VLOOKUP($A1355,Tbills!$B$4:$C$974,2,1)/100))^((1)/91)-1</f>
        <v>5.0011503509583832E-6</v>
      </c>
      <c r="I1355" s="2">
        <f t="shared" si="201"/>
        <v>61442.914777644437</v>
      </c>
      <c r="J1355">
        <f>VLOOKUP(A1355,'VXX-IV'!A$1:C$4500,3,0)</f>
        <v>61447.3</v>
      </c>
      <c r="K1355" s="10">
        <f t="shared" ref="K1355:K1418" si="203">I1355/J1355-1</f>
        <v>-7.1365582467675104E-5</v>
      </c>
      <c r="L1355">
        <f t="shared" si="195"/>
        <v>10288377324.29285</v>
      </c>
      <c r="O1355">
        <f t="shared" si="196"/>
        <v>21258522.628165867</v>
      </c>
      <c r="R1355">
        <f t="shared" si="197"/>
        <v>9.2321263671963756</v>
      </c>
      <c r="U1355" s="2">
        <f t="shared" si="198"/>
        <v>338.68489421586747</v>
      </c>
      <c r="V1355">
        <f>VLOOKUP(A1355,'VXZ-IV'!A$1:C$4500,3,0)</f>
        <v>338.68</v>
      </c>
      <c r="W1355" s="10">
        <f t="shared" ref="W1355:W1418" si="204">U1355/V1355-1</f>
        <v>1.4450855874148516E-5</v>
      </c>
      <c r="X1355">
        <f t="shared" si="199"/>
        <v>12.152256433566414</v>
      </c>
      <c r="AB1355">
        <f t="shared" si="200"/>
        <v>52388.568816161533</v>
      </c>
      <c r="AE1355">
        <f>ROW()</f>
        <v>1355</v>
      </c>
      <c r="AF1355">
        <f t="shared" si="194"/>
        <v>0.91440117560617196</v>
      </c>
      <c r="AG1355">
        <f>AG1354*(1-(AG$1+AG$5))^($A1355-$A1354)*(1+2*(E1355/E1354-1))</f>
        <v>1860933625.6699378</v>
      </c>
      <c r="AK1355">
        <f t="shared" si="202"/>
        <v>3.0724058657928817</v>
      </c>
      <c r="AO1355">
        <f>AO1354*(1-AO$1+H1354)^($A1355-$A1354)*(2-E1355/E1354)</f>
        <v>3.0590647152542738</v>
      </c>
    </row>
    <row r="1356" spans="1:41" x14ac:dyDescent="0.25">
      <c r="A1356" s="1">
        <v>40030</v>
      </c>
      <c r="B1356" s="12">
        <v>24.9</v>
      </c>
      <c r="C1356" s="12">
        <v>27.17</v>
      </c>
      <c r="D1356">
        <v>95652.7</v>
      </c>
      <c r="E1356">
        <v>85631.38</v>
      </c>
      <c r="F1356">
        <v>192052.97</v>
      </c>
      <c r="G1356">
        <v>171956.55</v>
      </c>
      <c r="H1356">
        <f>(1/(1-91/360*VLOOKUP($A1356,Tbills!$B$4:$C$974,2,1)/100))^((1)/91)-1</f>
        <v>5.0011503509583832E-6</v>
      </c>
      <c r="I1356" s="2">
        <f t="shared" si="201"/>
        <v>61163.206977221962</v>
      </c>
      <c r="J1356">
        <f>VLOOKUP(A1356,'VXX-IV'!A$1:C$4500,3,0)</f>
        <v>61167.58</v>
      </c>
      <c r="K1356" s="10">
        <f t="shared" si="203"/>
        <v>-7.1492492886626735E-5</v>
      </c>
      <c r="L1356">
        <f t="shared" si="195"/>
        <v>10194691726.961521</v>
      </c>
      <c r="O1356">
        <f t="shared" si="196"/>
        <v>21113261.805965669</v>
      </c>
      <c r="R1356">
        <f t="shared" si="197"/>
        <v>9.252632980425096</v>
      </c>
      <c r="U1356" s="2">
        <f t="shared" si="198"/>
        <v>338.77661796903192</v>
      </c>
      <c r="V1356">
        <f>VLOOKUP(A1356,'VXZ-IV'!A$1:C$4500,3,0)</f>
        <v>338.76</v>
      </c>
      <c r="W1356" s="10">
        <f t="shared" si="204"/>
        <v>4.9055287023147542E-5</v>
      </c>
      <c r="X1356">
        <f t="shared" si="199"/>
        <v>12.148341079830866</v>
      </c>
      <c r="AB1356">
        <f t="shared" si="200"/>
        <v>52149.269922194318</v>
      </c>
      <c r="AE1356">
        <f>ROW()</f>
        <v>1356</v>
      </c>
      <c r="AF1356">
        <f t="shared" si="194"/>
        <v>0.91645196908354787</v>
      </c>
      <c r="AG1356">
        <f>AG1355*(1-(AG$1+AG$5))^($A1356-$A1355)*(1+2*(E1356/E1355-1))</f>
        <v>1844000027.2945907</v>
      </c>
      <c r="AK1356">
        <f t="shared" si="202"/>
        <v>3.0861895258682424</v>
      </c>
      <c r="AO1356">
        <f>AO1355*(1-AO$1+H1355)^($A1356-$A1355)*(2-E1356/E1355)</f>
        <v>3.0728333579098837</v>
      </c>
    </row>
    <row r="1357" spans="1:41" x14ac:dyDescent="0.25">
      <c r="A1357" s="1">
        <v>40031</v>
      </c>
      <c r="B1357" s="12">
        <v>25.67</v>
      </c>
      <c r="C1357" s="12">
        <v>27.98</v>
      </c>
      <c r="D1357">
        <v>96701.93</v>
      </c>
      <c r="E1357">
        <v>86570.25</v>
      </c>
      <c r="F1357">
        <v>193530.53</v>
      </c>
      <c r="G1357">
        <v>173278.64</v>
      </c>
      <c r="H1357">
        <f>(1/(1-91/360*VLOOKUP($A1357,Tbills!$B$4:$C$974,2,1)/100))^((1)/91)-1</f>
        <v>5.0011503509583832E-6</v>
      </c>
      <c r="I1357" s="2">
        <f t="shared" si="201"/>
        <v>61832.608391286783</v>
      </c>
      <c r="J1357">
        <f>VLOOKUP(A1357,'VXX-IV'!A$1:C$4500,3,0)</f>
        <v>61837.02</v>
      </c>
      <c r="K1357" s="10">
        <f t="shared" si="203"/>
        <v>-7.1342518012884604E-5</v>
      </c>
      <c r="L1357">
        <f t="shared" si="195"/>
        <v>10417823866.318636</v>
      </c>
      <c r="O1357">
        <f t="shared" si="196"/>
        <v>21459770.112572413</v>
      </c>
      <c r="R1357">
        <f t="shared" si="197"/>
        <v>9.2014936618106997</v>
      </c>
      <c r="U1357" s="2">
        <f t="shared" si="198"/>
        <v>341.37467258445815</v>
      </c>
      <c r="V1357">
        <f>VLOOKUP(A1357,'VXZ-IV'!A$1:C$4500,3,0)</f>
        <v>341.36</v>
      </c>
      <c r="W1357" s="10">
        <f t="shared" si="204"/>
        <v>4.2982729254070762E-5</v>
      </c>
      <c r="X1357">
        <f t="shared" si="199"/>
        <v>12.054552834502367</v>
      </c>
      <c r="AB1357">
        <f t="shared" si="200"/>
        <v>52719.200994644438</v>
      </c>
      <c r="AE1357">
        <f>ROW()</f>
        <v>1357</v>
      </c>
      <c r="AF1357">
        <f t="shared" si="194"/>
        <v>0.91744102930664762</v>
      </c>
      <c r="AG1357">
        <f>AG1356*(1-(AG$1+AG$5))^($A1357-$A1356)*(1+2*(E1357/E1356-1))</f>
        <v>1884372082.1473765</v>
      </c>
      <c r="AK1357">
        <f t="shared" si="202"/>
        <v>3.05221010746072</v>
      </c>
      <c r="AO1357">
        <f>AO1356*(1-AO$1+H1356)^($A1357-$A1356)*(2-E1357/E1356)</f>
        <v>3.0390453346246118</v>
      </c>
    </row>
    <row r="1358" spans="1:41" x14ac:dyDescent="0.25">
      <c r="A1358" s="1">
        <v>40032</v>
      </c>
      <c r="B1358" s="12">
        <v>24.76</v>
      </c>
      <c r="C1358" s="12">
        <v>27.11</v>
      </c>
      <c r="D1358">
        <v>93526.2</v>
      </c>
      <c r="E1358">
        <v>83726.81</v>
      </c>
      <c r="F1358">
        <v>189451.77</v>
      </c>
      <c r="G1358">
        <v>169625.84</v>
      </c>
      <c r="H1358">
        <f>(1/(1-91/360*VLOOKUP($A1358,Tbills!$B$4:$C$974,2,1)/100))^((1)/91)-1</f>
        <v>5.0011503509583832E-6</v>
      </c>
      <c r="I1358" s="2">
        <f t="shared" si="201"/>
        <v>59800.542652525495</v>
      </c>
      <c r="J1358">
        <f>VLOOKUP(A1358,'VXX-IV'!A$1:C$4500,3,0)</f>
        <v>59804.81</v>
      </c>
      <c r="K1358" s="10">
        <f t="shared" si="203"/>
        <v>-7.1354586269944953E-5</v>
      </c>
      <c r="L1358">
        <f t="shared" si="195"/>
        <v>9733076028.4580479</v>
      </c>
      <c r="O1358">
        <f t="shared" si="196"/>
        <v>20401798.427820608</v>
      </c>
      <c r="R1358">
        <f t="shared" si="197"/>
        <v>9.3521845355339224</v>
      </c>
      <c r="U1358" s="2">
        <f t="shared" si="198"/>
        <v>334.17186927020572</v>
      </c>
      <c r="V1358">
        <f>VLOOKUP(A1358,'VXZ-IV'!A$1:C$4500,3,0)</f>
        <v>334.16</v>
      </c>
      <c r="W1358" s="10">
        <f t="shared" si="204"/>
        <v>3.5519721707233387E-5</v>
      </c>
      <c r="X1358">
        <f t="shared" si="199"/>
        <v>12.308275115123243</v>
      </c>
      <c r="AB1358">
        <f t="shared" si="200"/>
        <v>50985.836709639036</v>
      </c>
      <c r="AE1358">
        <f>ROW()</f>
        <v>1358</v>
      </c>
      <c r="AF1358">
        <f t="shared" si="194"/>
        <v>0.91331611951309488</v>
      </c>
      <c r="AG1358">
        <f>AG1357*(1-(AG$1+AG$5))^($A1358-$A1357)*(1+2*(E1358/E1357-1))</f>
        <v>1760526603.3389676</v>
      </c>
      <c r="AK1358">
        <f t="shared" si="202"/>
        <v>3.1523145366458554</v>
      </c>
      <c r="AO1358">
        <f>AO1357*(1-AO$1+H1357)^($A1358-$A1357)*(2-E1358/E1357)</f>
        <v>3.1387637906645782</v>
      </c>
    </row>
    <row r="1359" spans="1:41" x14ac:dyDescent="0.25">
      <c r="A1359" s="1">
        <v>40035</v>
      </c>
      <c r="B1359" s="12">
        <v>24.99</v>
      </c>
      <c r="C1359" s="12">
        <v>27.06</v>
      </c>
      <c r="D1359">
        <v>93579.16</v>
      </c>
      <c r="E1359">
        <v>83772.97</v>
      </c>
      <c r="F1359">
        <v>190045.55</v>
      </c>
      <c r="G1359">
        <v>170154.94</v>
      </c>
      <c r="H1359">
        <f>(1/(1-91/360*VLOOKUP($A1359,Tbills!$B$4:$C$974,2,1)/100))^((1)/91)-1</f>
        <v>5.1401040459531089E-6</v>
      </c>
      <c r="I1359" s="2">
        <f t="shared" si="201"/>
        <v>59830.028393448345</v>
      </c>
      <c r="J1359">
        <f>VLOOKUP(A1359,'VXX-IV'!A$1:C$4500,3,0)</f>
        <v>59834.29</v>
      </c>
      <c r="K1359" s="10">
        <f t="shared" si="203"/>
        <v>-7.1223483251059427E-5</v>
      </c>
      <c r="L1359">
        <f t="shared" si="195"/>
        <v>9742636924.7653103</v>
      </c>
      <c r="O1359">
        <f t="shared" si="196"/>
        <v>20416606.036181193</v>
      </c>
      <c r="R1359">
        <f t="shared" si="197"/>
        <v>9.3483386241194086</v>
      </c>
      <c r="U1359" s="2">
        <f t="shared" si="198"/>
        <v>335.19471028738548</v>
      </c>
      <c r="V1359">
        <f>VLOOKUP(A1359,'VXZ-IV'!A$1:C$4500,3,0)</f>
        <v>335.2</v>
      </c>
      <c r="W1359" s="10">
        <f t="shared" si="204"/>
        <v>-1.5780765556416831E-5</v>
      </c>
      <c r="X1359">
        <f t="shared" si="199"/>
        <v>12.268710709897968</v>
      </c>
      <c r="AB1359">
        <f t="shared" si="200"/>
        <v>51008.610437288546</v>
      </c>
      <c r="AE1359">
        <f>ROW()</f>
        <v>1359</v>
      </c>
      <c r="AF1359">
        <f t="shared" si="194"/>
        <v>0.92350332594235029</v>
      </c>
      <c r="AG1359">
        <f>AG1358*(1-(AG$1+AG$5))^($A1359-$A1358)*(1+2*(E1359/E1358-1))</f>
        <v>1762289647.0039914</v>
      </c>
      <c r="AK1359">
        <f t="shared" si="202"/>
        <v>3.1501364155174705</v>
      </c>
      <c r="AO1359">
        <f>AO1358*(1-AO$1+H1358)^($A1359-$A1358)*(2-E1359/E1358)</f>
        <v>3.136732331514501</v>
      </c>
    </row>
    <row r="1360" spans="1:41" x14ac:dyDescent="0.25">
      <c r="A1360" s="1">
        <v>40036</v>
      </c>
      <c r="B1360" s="12">
        <v>25.99</v>
      </c>
      <c r="C1360" s="12">
        <v>28.1</v>
      </c>
      <c r="D1360">
        <v>95393.06</v>
      </c>
      <c r="E1360">
        <v>85396.36</v>
      </c>
      <c r="F1360">
        <v>192645</v>
      </c>
      <c r="G1360">
        <v>172481.45</v>
      </c>
      <c r="H1360">
        <f>(1/(1-91/360*VLOOKUP($A1360,Tbills!$B$4:$C$974,2,1)/100))^((1)/91)-1</f>
        <v>5.1401040459531089E-6</v>
      </c>
      <c r="I1360" s="2">
        <f t="shared" si="201"/>
        <v>60988.261941464087</v>
      </c>
      <c r="J1360">
        <f>VLOOKUP(A1360,'VXX-IV'!A$1:C$4500,3,0)</f>
        <v>60992.61</v>
      </c>
      <c r="K1360" s="10">
        <f t="shared" si="203"/>
        <v>-7.1288284530068857E-5</v>
      </c>
      <c r="L1360">
        <f t="shared" si="195"/>
        <v>10119825786.709913</v>
      </c>
      <c r="O1360">
        <f t="shared" si="196"/>
        <v>21009361.180984817</v>
      </c>
      <c r="R1360">
        <f t="shared" si="197"/>
        <v>9.2573419836371027</v>
      </c>
      <c r="U1360" s="2">
        <f t="shared" si="198"/>
        <v>339.77123078821825</v>
      </c>
      <c r="V1360">
        <f>VLOOKUP(A1360,'VXZ-IV'!A$1:C$4500,3,0)</f>
        <v>339.76</v>
      </c>
      <c r="W1360" s="10">
        <f t="shared" si="204"/>
        <v>3.3055063039411081E-5</v>
      </c>
      <c r="X1360">
        <f t="shared" si="199"/>
        <v>12.100576592259833</v>
      </c>
      <c r="AB1360">
        <f t="shared" si="200"/>
        <v>51995.265175373206</v>
      </c>
      <c r="AE1360">
        <f>ROW()</f>
        <v>1360</v>
      </c>
      <c r="AF1360">
        <f t="shared" si="194"/>
        <v>0.92491103202846969</v>
      </c>
      <c r="AG1360">
        <f>AG1359*(1-(AG$1+AG$5))^($A1360-$A1359)*(1+2*(E1360/E1359-1))</f>
        <v>1830528829.167661</v>
      </c>
      <c r="AK1360">
        <f t="shared" si="202"/>
        <v>3.088947790669605</v>
      </c>
      <c r="AO1360">
        <f>AO1359*(1-AO$1+H1359)^($A1360-$A1359)*(2-E1360/E1359)</f>
        <v>3.0758493752651535</v>
      </c>
    </row>
    <row r="1361" spans="1:41" x14ac:dyDescent="0.25">
      <c r="A1361" s="1">
        <v>40037</v>
      </c>
      <c r="B1361" s="12">
        <v>25.45</v>
      </c>
      <c r="C1361" s="12">
        <v>27.74</v>
      </c>
      <c r="D1361">
        <v>94201.14</v>
      </c>
      <c r="E1361">
        <v>84328.91</v>
      </c>
      <c r="F1361">
        <v>190944.87</v>
      </c>
      <c r="G1361">
        <v>170958.38</v>
      </c>
      <c r="H1361">
        <f>(1/(1-91/360*VLOOKUP($A1361,Tbills!$B$4:$C$974,2,1)/100))^((1)/91)-1</f>
        <v>5.1401040459531089E-6</v>
      </c>
      <c r="I1361" s="2">
        <f t="shared" si="201"/>
        <v>60224.755490062089</v>
      </c>
      <c r="J1361">
        <f>VLOOKUP(A1361,'VXX-IV'!A$1:C$4500,3,0)</f>
        <v>60229.05</v>
      </c>
      <c r="K1361" s="10">
        <f t="shared" si="203"/>
        <v>-7.1302966557107439E-5</v>
      </c>
      <c r="L1361">
        <f t="shared" si="195"/>
        <v>9866435890.2833633</v>
      </c>
      <c r="O1361">
        <f t="shared" si="196"/>
        <v>20614742.607490763</v>
      </c>
      <c r="R1361">
        <f t="shared" si="197"/>
        <v>9.3147790290369752</v>
      </c>
      <c r="U1361" s="2">
        <f t="shared" si="198"/>
        <v>336.76447115826397</v>
      </c>
      <c r="V1361">
        <f>VLOOKUP(A1361,'VXZ-IV'!A$1:C$4500,3,0)</f>
        <v>336.76</v>
      </c>
      <c r="W1361" s="10">
        <f t="shared" si="204"/>
        <v>1.3276987361976467E-5</v>
      </c>
      <c r="X1361">
        <f t="shared" si="199"/>
        <v>12.207040048299175</v>
      </c>
      <c r="AB1361">
        <f t="shared" si="200"/>
        <v>51343.536944127722</v>
      </c>
      <c r="AE1361">
        <f>ROW()</f>
        <v>1361</v>
      </c>
      <c r="AF1361">
        <f t="shared" si="194"/>
        <v>0.91744772891131943</v>
      </c>
      <c r="AG1361">
        <f>AG1360*(1-(AG$1+AG$5))^($A1361-$A1360)*(1+2*(E1361/E1360-1))</f>
        <v>1784705657.1969454</v>
      </c>
      <c r="AK1361">
        <f t="shared" si="202"/>
        <v>3.1274138081258243</v>
      </c>
      <c r="AO1361">
        <f>AO1360*(1-AO$1+H1360)^($A1361-$A1360)*(2-E1361/E1360)</f>
        <v>3.114198151845379</v>
      </c>
    </row>
    <row r="1362" spans="1:41" x14ac:dyDescent="0.25">
      <c r="A1362" s="1">
        <v>40038</v>
      </c>
      <c r="B1362" s="12">
        <v>24.71</v>
      </c>
      <c r="C1362" s="12">
        <v>27.28</v>
      </c>
      <c r="D1362">
        <v>92371.16</v>
      </c>
      <c r="E1362">
        <v>82690.28</v>
      </c>
      <c r="F1362">
        <v>190901.22</v>
      </c>
      <c r="G1362">
        <v>170918.42</v>
      </c>
      <c r="H1362">
        <f>(1/(1-91/360*VLOOKUP($A1362,Tbills!$B$4:$C$974,2,1)/100))^((1)/91)-1</f>
        <v>5.1401040459531089E-6</v>
      </c>
      <c r="I1362" s="2">
        <f t="shared" si="201"/>
        <v>59053.371103955462</v>
      </c>
      <c r="J1362">
        <f>VLOOKUP(A1362,'VXX-IV'!A$1:C$4500,3,0)</f>
        <v>59057.58</v>
      </c>
      <c r="K1362" s="10">
        <f t="shared" si="203"/>
        <v>-7.126766868092993E-5</v>
      </c>
      <c r="L1362">
        <f t="shared" si="195"/>
        <v>9482618340.6168346</v>
      </c>
      <c r="O1362">
        <f t="shared" si="196"/>
        <v>20013207.756117489</v>
      </c>
      <c r="R1362">
        <f t="shared" si="197"/>
        <v>9.4048535247978382</v>
      </c>
      <c r="U1362" s="2">
        <f t="shared" si="198"/>
        <v>336.67927715527458</v>
      </c>
      <c r="V1362">
        <f>VLOOKUP(A1362,'VXZ-IV'!A$1:C$4500,3,0)</f>
        <v>336.68</v>
      </c>
      <c r="W1362" s="10">
        <f t="shared" si="204"/>
        <v>-2.1469785120853402E-6</v>
      </c>
      <c r="X1362">
        <f t="shared" si="199"/>
        <v>12.209504496609958</v>
      </c>
      <c r="AB1362">
        <f t="shared" si="200"/>
        <v>50344.104088642292</v>
      </c>
      <c r="AE1362">
        <f>ROW()</f>
        <v>1362</v>
      </c>
      <c r="AF1362">
        <f t="shared" si="194"/>
        <v>0.90579178885630496</v>
      </c>
      <c r="AG1362">
        <f>AG1361*(1-(AG$1+AG$5))^($A1362-$A1361)*(1+2*(E1362/E1361-1))</f>
        <v>1715289141.7759576</v>
      </c>
      <c r="AK1362">
        <f t="shared" si="202"/>
        <v>3.188035391219906</v>
      </c>
      <c r="AO1362">
        <f>AO1361*(1-AO$1+H1361)^($A1362-$A1361)*(2-E1362/E1361)</f>
        <v>3.1746103243146999</v>
      </c>
    </row>
    <row r="1363" spans="1:41" x14ac:dyDescent="0.25">
      <c r="A1363" s="1">
        <v>40039</v>
      </c>
      <c r="B1363" s="12">
        <v>24.27</v>
      </c>
      <c r="C1363" s="12">
        <v>27.11</v>
      </c>
      <c r="D1363">
        <v>93880.94</v>
      </c>
      <c r="E1363">
        <v>84041.4</v>
      </c>
      <c r="F1363">
        <v>190344.21</v>
      </c>
      <c r="G1363">
        <v>170418.83</v>
      </c>
      <c r="H1363">
        <f>(1/(1-91/360*VLOOKUP($A1363,Tbills!$B$4:$C$974,2,1)/100))^((1)/91)-1</f>
        <v>5.1401040459531089E-6</v>
      </c>
      <c r="I1363" s="2">
        <f t="shared" si="201"/>
        <v>60017.117975827641</v>
      </c>
      <c r="J1363">
        <f>VLOOKUP(A1363,'VXX-IV'!A$1:C$4500,3,0)</f>
        <v>60021.4</v>
      </c>
      <c r="K1363" s="10">
        <f t="shared" si="203"/>
        <v>-7.1341624359955169E-5</v>
      </c>
      <c r="L1363">
        <f t="shared" si="195"/>
        <v>9792108982.8097134</v>
      </c>
      <c r="O1363">
        <f t="shared" si="196"/>
        <v>20503026.308903102</v>
      </c>
      <c r="R1363">
        <f t="shared" si="197"/>
        <v>9.3275964217830634</v>
      </c>
      <c r="U1363" s="2">
        <f t="shared" si="198"/>
        <v>335.68873165995387</v>
      </c>
      <c r="V1363">
        <f>VLOOKUP(A1363,'VXZ-IV'!A$1:C$4500,3,0)</f>
        <v>335.68</v>
      </c>
      <c r="W1363" s="10">
        <f t="shared" si="204"/>
        <v>2.601185639261594E-5</v>
      </c>
      <c r="X1363">
        <f t="shared" si="199"/>
        <v>12.244802591003133</v>
      </c>
      <c r="AB1363">
        <f t="shared" si="200"/>
        <v>51164.918969788538</v>
      </c>
      <c r="AE1363">
        <f>ROW()</f>
        <v>1363</v>
      </c>
      <c r="AF1363">
        <f t="shared" si="194"/>
        <v>0.89524160826263377</v>
      </c>
      <c r="AG1363">
        <f>AG1362*(1-(AG$1+AG$5))^($A1363-$A1362)*(1+2*(E1363/E1362-1))</f>
        <v>1771283473.8263433</v>
      </c>
      <c r="AK1363">
        <f t="shared" si="202"/>
        <v>3.1357983456008141</v>
      </c>
      <c r="AO1363">
        <f>AO1362*(1-AO$1+H1362)^($A1363-$A1362)*(2-E1363/E1362)</f>
        <v>3.1226392482604481</v>
      </c>
    </row>
    <row r="1364" spans="1:41" x14ac:dyDescent="0.25">
      <c r="A1364" s="1">
        <v>40042</v>
      </c>
      <c r="B1364" s="12">
        <v>27.89</v>
      </c>
      <c r="C1364" s="12">
        <v>29.93</v>
      </c>
      <c r="D1364">
        <v>99517.26</v>
      </c>
      <c r="E1364">
        <v>89085.69</v>
      </c>
      <c r="F1364">
        <v>200224.86</v>
      </c>
      <c r="G1364">
        <v>179262.54</v>
      </c>
      <c r="H1364">
        <f>(1/(1-91/360*VLOOKUP($A1364,Tbills!$B$4:$C$974,2,1)/100))^((1)/91)-1</f>
        <v>5.0011503509583832E-6</v>
      </c>
      <c r="I1364" s="2">
        <f t="shared" si="201"/>
        <v>63615.705538801332</v>
      </c>
      <c r="J1364">
        <f>VLOOKUP(A1364,'VXX-IV'!A$1:C$4500,3,0)</f>
        <v>63620.24</v>
      </c>
      <c r="K1364" s="10">
        <f t="shared" si="203"/>
        <v>-7.1273877600308566E-5</v>
      </c>
      <c r="L1364">
        <f t="shared" si="195"/>
        <v>10966260134.256742</v>
      </c>
      <c r="O1364">
        <f t="shared" si="196"/>
        <v>22346700.261744671</v>
      </c>
      <c r="R1364">
        <f t="shared" si="197"/>
        <v>9.0464413497789469</v>
      </c>
      <c r="U1364" s="2">
        <f t="shared" si="198"/>
        <v>353.08829581061389</v>
      </c>
      <c r="V1364">
        <f>VLOOKUP(A1364,'VXZ-IV'!A$1:C$4500,3,0)</f>
        <v>353.08</v>
      </c>
      <c r="W1364" s="10">
        <f t="shared" si="204"/>
        <v>2.3495555154351422E-5</v>
      </c>
      <c r="X1364">
        <f t="shared" si="199"/>
        <v>11.608257200808655</v>
      </c>
      <c r="AB1364">
        <f t="shared" si="200"/>
        <v>54230.24099904063</v>
      </c>
      <c r="AE1364">
        <f>ROW()</f>
        <v>1364</v>
      </c>
      <c r="AF1364">
        <f t="shared" si="194"/>
        <v>0.93184096224523894</v>
      </c>
      <c r="AG1364">
        <f>AG1363*(1-(AG$1+AG$5))^($A1364-$A1363)*(1+2*(E1364/E1363-1))</f>
        <v>1983713059.5997744</v>
      </c>
      <c r="AK1364">
        <f t="shared" si="202"/>
        <v>2.9471712235230005</v>
      </c>
      <c r="AO1364">
        <f>AO1363*(1-AO$1+H1363)^($A1364-$A1363)*(2-E1364/E1363)</f>
        <v>2.9349333724313174</v>
      </c>
    </row>
    <row r="1365" spans="1:41" x14ac:dyDescent="0.25">
      <c r="A1365" s="1">
        <v>40043</v>
      </c>
      <c r="B1365" s="12">
        <v>26.18</v>
      </c>
      <c r="C1365" s="12">
        <v>28.9</v>
      </c>
      <c r="D1365">
        <v>97245.75</v>
      </c>
      <c r="E1365">
        <v>87051.839999999997</v>
      </c>
      <c r="F1365">
        <v>198322.36</v>
      </c>
      <c r="G1365">
        <v>177558.32</v>
      </c>
      <c r="H1365">
        <f>(1/(1-91/360*VLOOKUP($A1365,Tbills!$B$4:$C$974,2,1)/100))^((1)/91)-1</f>
        <v>5.0011503509583832E-6</v>
      </c>
      <c r="I1365" s="2">
        <f t="shared" si="201"/>
        <v>62162.143044158431</v>
      </c>
      <c r="J1365">
        <f>VLOOKUP(A1365,'VXX-IV'!A$1:C$4500,3,0)</f>
        <v>62166.57</v>
      </c>
      <c r="K1365" s="10">
        <f t="shared" si="203"/>
        <v>-7.1211196653875319E-5</v>
      </c>
      <c r="L1365">
        <f t="shared" si="195"/>
        <v>10465114102.543673</v>
      </c>
      <c r="O1365">
        <f t="shared" si="196"/>
        <v>21580701.33017721</v>
      </c>
      <c r="R1365">
        <f t="shared" si="197"/>
        <v>9.1492940640665221</v>
      </c>
      <c r="U1365" s="2">
        <f t="shared" si="198"/>
        <v>349.72478765733473</v>
      </c>
      <c r="V1365">
        <f>VLOOKUP(A1365,'VXZ-IV'!A$1:C$4500,3,0)</f>
        <v>349.72</v>
      </c>
      <c r="W1365" s="10">
        <f t="shared" si="204"/>
        <v>1.3689972934605166E-5</v>
      </c>
      <c r="X1365">
        <f t="shared" si="199"/>
        <v>11.718240204518798</v>
      </c>
      <c r="AB1365">
        <f t="shared" si="200"/>
        <v>52990.302598473769</v>
      </c>
      <c r="AE1365">
        <f>ROW()</f>
        <v>1365</v>
      </c>
      <c r="AF1365">
        <f t="shared" si="194"/>
        <v>0.90588235294117647</v>
      </c>
      <c r="AG1365">
        <f>AG1364*(1-(AG$1+AG$5))^($A1365-$A1364)*(1+2*(E1365/E1364-1))</f>
        <v>1893071869.8619397</v>
      </c>
      <c r="AK1365">
        <f t="shared" si="202"/>
        <v>3.0143155272032054</v>
      </c>
      <c r="AO1365">
        <f>AO1364*(1-AO$1+H1364)^($A1365-$A1364)*(2-E1365/E1364)</f>
        <v>3.0018426645707925</v>
      </c>
    </row>
    <row r="1366" spans="1:41" x14ac:dyDescent="0.25">
      <c r="A1366" s="1">
        <v>40044</v>
      </c>
      <c r="B1366" s="12">
        <v>26.26</v>
      </c>
      <c r="C1366" s="12">
        <v>28.48</v>
      </c>
      <c r="D1366">
        <v>94254.06</v>
      </c>
      <c r="E1366">
        <v>84373.32</v>
      </c>
      <c r="F1366">
        <v>197653.34</v>
      </c>
      <c r="G1366">
        <v>176958.46</v>
      </c>
      <c r="H1366">
        <f>(1/(1-91/360*VLOOKUP($A1366,Tbills!$B$4:$C$974,2,1)/100))^((1)/91)-1</f>
        <v>5.0011503509583832E-6</v>
      </c>
      <c r="I1366" s="2">
        <f t="shared" si="201"/>
        <v>60248.303870217424</v>
      </c>
      <c r="J1366">
        <f>VLOOKUP(A1366,'VXX-IV'!A$1:C$4500,3,0)</f>
        <v>60252.6</v>
      </c>
      <c r="K1366" s="10">
        <f t="shared" si="203"/>
        <v>-7.1301981699911643E-5</v>
      </c>
      <c r="L1366">
        <f t="shared" si="195"/>
        <v>9820711785.9670258</v>
      </c>
      <c r="O1366">
        <f t="shared" si="196"/>
        <v>20583974.599459622</v>
      </c>
      <c r="R1366">
        <f t="shared" si="197"/>
        <v>9.2896325700210465</v>
      </c>
      <c r="U1366" s="2">
        <f t="shared" si="198"/>
        <v>348.53652843434685</v>
      </c>
      <c r="V1366">
        <f>VLOOKUP(A1366,'VXZ-IV'!A$1:C$4500,3,0)</f>
        <v>348.52</v>
      </c>
      <c r="W1366" s="10">
        <f t="shared" si="204"/>
        <v>4.7424636597126479E-5</v>
      </c>
      <c r="X1366">
        <f t="shared" si="199"/>
        <v>11.757452831435865</v>
      </c>
      <c r="AB1366">
        <f t="shared" si="200"/>
        <v>51358.039963363626</v>
      </c>
      <c r="AE1366">
        <f>ROW()</f>
        <v>1366</v>
      </c>
      <c r="AF1366">
        <f t="shared" si="194"/>
        <v>0.9220505617977528</v>
      </c>
      <c r="AG1366">
        <f>AG1365*(1-(AG$1+AG$5))^($A1366-$A1365)*(1+2*(E1366/E1365-1))</f>
        <v>1776515190.9683416</v>
      </c>
      <c r="AK1366">
        <f t="shared" si="202"/>
        <v>3.1069190486384191</v>
      </c>
      <c r="AO1366">
        <f>AO1365*(1-AO$1+H1365)^($A1366-$A1365)*(2-E1366/E1365)</f>
        <v>3.094108149229589</v>
      </c>
    </row>
    <row r="1367" spans="1:41" x14ac:dyDescent="0.25">
      <c r="A1367" s="1">
        <v>40045</v>
      </c>
      <c r="B1367" s="12">
        <v>25.09</v>
      </c>
      <c r="C1367" s="12">
        <v>28.29</v>
      </c>
      <c r="D1367">
        <v>92450.83</v>
      </c>
      <c r="E1367">
        <v>82758.710000000006</v>
      </c>
      <c r="F1367">
        <v>196267.66</v>
      </c>
      <c r="G1367">
        <v>175716.98</v>
      </c>
      <c r="H1367">
        <f>(1/(1-91/360*VLOOKUP($A1367,Tbills!$B$4:$C$974,2,1)/100))^((1)/91)-1</f>
        <v>5.0011503509583832E-6</v>
      </c>
      <c r="I1367" s="2">
        <f t="shared" si="201"/>
        <v>59094.217080054674</v>
      </c>
      <c r="J1367">
        <f>VLOOKUP(A1367,'VXX-IV'!A$1:C$4500,3,0)</f>
        <v>59098.43</v>
      </c>
      <c r="K1367" s="10">
        <f t="shared" si="203"/>
        <v>-7.1286495179734288E-5</v>
      </c>
      <c r="L1367">
        <f t="shared" si="195"/>
        <v>9444463969.0665741</v>
      </c>
      <c r="O1367">
        <f t="shared" si="196"/>
        <v>19992443.027900282</v>
      </c>
      <c r="R1367">
        <f t="shared" si="197"/>
        <v>9.3780941343502899</v>
      </c>
      <c r="U1367" s="2">
        <f t="shared" si="198"/>
        <v>346.0846189974331</v>
      </c>
      <c r="V1367">
        <f>VLOOKUP(A1367,'VXZ-IV'!A$1:C$4500,3,0)</f>
        <v>346.08</v>
      </c>
      <c r="W1367" s="10">
        <f t="shared" si="204"/>
        <v>1.3346617640852543E-5</v>
      </c>
      <c r="X1367">
        <f t="shared" si="199"/>
        <v>11.839560394849158</v>
      </c>
      <c r="AB1367">
        <f t="shared" si="200"/>
        <v>50373.470520953451</v>
      </c>
      <c r="AE1367">
        <f>ROW()</f>
        <v>1367</v>
      </c>
      <c r="AF1367">
        <f t="shared" si="194"/>
        <v>0.88688582537999294</v>
      </c>
      <c r="AG1367">
        <f>AG1366*(1-(AG$1+AG$5))^($A1367-$A1366)*(1+2*(E1367/E1366-1))</f>
        <v>1708465051.8001246</v>
      </c>
      <c r="AK1367">
        <f t="shared" si="202"/>
        <v>3.1662271286252306</v>
      </c>
      <c r="AO1367">
        <f>AO1366*(1-AO$1+H1366)^($A1367-$A1366)*(2-E1367/E1366)</f>
        <v>3.1532176890572159</v>
      </c>
    </row>
    <row r="1368" spans="1:41" x14ac:dyDescent="0.25">
      <c r="A1368" s="1">
        <v>40046</v>
      </c>
      <c r="B1368" s="12">
        <v>25.01</v>
      </c>
      <c r="C1368" s="12">
        <v>27.77</v>
      </c>
      <c r="D1368">
        <v>91089.17</v>
      </c>
      <c r="E1368">
        <v>81539.39</v>
      </c>
      <c r="F1368">
        <v>194535.35</v>
      </c>
      <c r="G1368">
        <v>174165.17</v>
      </c>
      <c r="H1368">
        <f>(1/(1-91/360*VLOOKUP($A1368,Tbills!$B$4:$C$974,2,1)/100))^((1)/91)-1</f>
        <v>5.0011503509583832E-6</v>
      </c>
      <c r="I1368" s="2">
        <f t="shared" si="201"/>
        <v>58222.429509106274</v>
      </c>
      <c r="J1368">
        <f>VLOOKUP(A1368,'VXX-IV'!A$1:C$4500,3,0)</f>
        <v>58226.58</v>
      </c>
      <c r="K1368" s="10">
        <f t="shared" si="203"/>
        <v>-7.1281722088589738E-5</v>
      </c>
      <c r="L1368">
        <f t="shared" si="195"/>
        <v>9165796674.545187</v>
      </c>
      <c r="O1368">
        <f t="shared" si="196"/>
        <v>19549948.186446097</v>
      </c>
      <c r="R1368">
        <f t="shared" si="197"/>
        <v>9.4467528360102424</v>
      </c>
      <c r="U1368" s="2">
        <f t="shared" si="198"/>
        <v>343.02162081164749</v>
      </c>
      <c r="V1368">
        <f>VLOOKUP(A1368,'VXZ-IV'!A$1:C$4500,3,0)</f>
        <v>343</v>
      </c>
      <c r="W1368" s="10">
        <f t="shared" si="204"/>
        <v>6.3034436289965967E-5</v>
      </c>
      <c r="X1368">
        <f t="shared" si="199"/>
        <v>11.943737112862934</v>
      </c>
      <c r="AB1368">
        <f t="shared" si="200"/>
        <v>49629.565915906824</v>
      </c>
      <c r="AE1368">
        <f>ROW()</f>
        <v>1368</v>
      </c>
      <c r="AF1368">
        <f t="shared" si="194"/>
        <v>0.90061217140799432</v>
      </c>
      <c r="AG1368">
        <f>AG1367*(1-(AG$1+AG$5))^($A1368-$A1367)*(1+2*(E1368/E1367-1))</f>
        <v>1658066060.8559594</v>
      </c>
      <c r="AK1368">
        <f t="shared" si="202"/>
        <v>3.2127268865464358</v>
      </c>
      <c r="AO1368">
        <f>AO1367*(1-AO$1+H1367)^($A1368-$A1367)*(2-E1368/E1367)</f>
        <v>3.1995730719810975</v>
      </c>
    </row>
    <row r="1369" spans="1:41" x14ac:dyDescent="0.25">
      <c r="A1369" s="1">
        <v>40049</v>
      </c>
      <c r="B1369" s="12">
        <v>25.14</v>
      </c>
      <c r="C1369" s="12">
        <v>28.16</v>
      </c>
      <c r="D1369">
        <v>91176.86</v>
      </c>
      <c r="E1369">
        <v>81616.66</v>
      </c>
      <c r="F1369">
        <v>194591.16</v>
      </c>
      <c r="G1369">
        <v>174212.52</v>
      </c>
      <c r="H1369">
        <f>(1/(1-91/360*VLOOKUP($A1369,Tbills!$B$4:$C$974,2,1)/100))^((1)/91)-1</f>
        <v>4.4453533327715178E-6</v>
      </c>
      <c r="I1369" s="2">
        <f t="shared" si="201"/>
        <v>58274.216248400771</v>
      </c>
      <c r="J1369">
        <f>VLOOKUP(A1369,'VXX-IV'!A$1:C$4500,3,0)</f>
        <v>58278.37</v>
      </c>
      <c r="K1369" s="10">
        <f t="shared" si="203"/>
        <v>-7.1274326979842151E-5</v>
      </c>
      <c r="L1369">
        <f t="shared" si="195"/>
        <v>9182045552.9276886</v>
      </c>
      <c r="O1369">
        <f t="shared" si="196"/>
        <v>19575758.498152029</v>
      </c>
      <c r="R1369">
        <f t="shared" si="197"/>
        <v>9.4409963047995102</v>
      </c>
      <c r="U1369" s="2">
        <f t="shared" si="198"/>
        <v>343.09493099649575</v>
      </c>
      <c r="V1369">
        <f>VLOOKUP(A1369,'VXZ-IV'!A$1:C$4500,3,0)</f>
        <v>343.08</v>
      </c>
      <c r="W1369" s="10">
        <f t="shared" si="204"/>
        <v>4.3520451485923317E-5</v>
      </c>
      <c r="X1369">
        <f t="shared" si="199"/>
        <v>11.939324361921264</v>
      </c>
      <c r="AB1369">
        <f t="shared" si="200"/>
        <v>49671.401138083813</v>
      </c>
      <c r="AE1369">
        <f>ROW()</f>
        <v>1369</v>
      </c>
      <c r="AF1369">
        <f t="shared" si="194"/>
        <v>0.89275568181818188</v>
      </c>
      <c r="AG1369">
        <f>AG1368*(1-(AG$1+AG$5))^($A1369-$A1368)*(1+2*(E1369/E1368-1))</f>
        <v>1661040625.1072488</v>
      </c>
      <c r="AK1369">
        <f t="shared" si="202"/>
        <v>3.2092339222685022</v>
      </c>
      <c r="AO1369">
        <f>AO1368*(1-AO$1+H1368)^($A1369-$A1368)*(2-E1369/E1368)</f>
        <v>3.1962343123342203</v>
      </c>
    </row>
    <row r="1370" spans="1:41" x14ac:dyDescent="0.25">
      <c r="A1370" s="1">
        <v>40050</v>
      </c>
      <c r="B1370" s="12">
        <v>24.92</v>
      </c>
      <c r="C1370" s="12">
        <v>28.16</v>
      </c>
      <c r="D1370">
        <v>92182.51</v>
      </c>
      <c r="E1370">
        <v>82516.5</v>
      </c>
      <c r="F1370">
        <v>196020.03</v>
      </c>
      <c r="G1370">
        <v>175490.98</v>
      </c>
      <c r="H1370">
        <f>(1/(1-91/360*VLOOKUP($A1370,Tbills!$B$4:$C$974,2,1)/100))^((1)/91)-1</f>
        <v>4.4453533327715178E-6</v>
      </c>
      <c r="I1370" s="2">
        <f t="shared" si="201"/>
        <v>58915.524584801824</v>
      </c>
      <c r="J1370">
        <f>VLOOKUP(A1370,'VXX-IV'!A$1:C$4500,3,0)</f>
        <v>58919.73</v>
      </c>
      <c r="K1370" s="10">
        <f t="shared" si="203"/>
        <v>-7.1375330439882312E-5</v>
      </c>
      <c r="L1370">
        <f t="shared" si="195"/>
        <v>9384130816.2788563</v>
      </c>
      <c r="O1370">
        <f t="shared" si="196"/>
        <v>19898827.891264115</v>
      </c>
      <c r="R1370">
        <f t="shared" si="197"/>
        <v>9.388527436489186</v>
      </c>
      <c r="U1370" s="2">
        <f t="shared" si="198"/>
        <v>345.60582704496028</v>
      </c>
      <c r="V1370">
        <f>VLOOKUP(A1370,'VXZ-IV'!A$1:C$4500,3,0)</f>
        <v>345.6</v>
      </c>
      <c r="W1370" s="10">
        <f t="shared" si="204"/>
        <v>1.6860662500839396E-5</v>
      </c>
      <c r="X1370">
        <f t="shared" si="199"/>
        <v>11.851321866839633</v>
      </c>
      <c r="AB1370">
        <f t="shared" si="200"/>
        <v>50217.287381642214</v>
      </c>
      <c r="AE1370">
        <f>ROW()</f>
        <v>1370</v>
      </c>
      <c r="AF1370">
        <f t="shared" si="194"/>
        <v>0.88494318181818188</v>
      </c>
      <c r="AG1370">
        <f>AG1369*(1-(AG$1+AG$5))^($A1370-$A1369)*(1+2*(E1370/E1369-1))</f>
        <v>1697610026.2536929</v>
      </c>
      <c r="AK1370">
        <f t="shared" si="202"/>
        <v>3.1737036532026521</v>
      </c>
      <c r="AO1370">
        <f>AO1369*(1-AO$1+H1369)^($A1370-$A1369)*(2-E1370/E1369)</f>
        <v>3.160892328007078</v>
      </c>
    </row>
    <row r="1371" spans="1:41" x14ac:dyDescent="0.25">
      <c r="A1371" s="1">
        <v>40051</v>
      </c>
      <c r="B1371" s="12">
        <v>24.95</v>
      </c>
      <c r="C1371" s="12">
        <v>28.36</v>
      </c>
      <c r="D1371">
        <v>93799.86</v>
      </c>
      <c r="E1371">
        <v>83963.89</v>
      </c>
      <c r="F1371">
        <v>197695.83</v>
      </c>
      <c r="G1371">
        <v>176990.5</v>
      </c>
      <c r="H1371">
        <f>(1/(1-91/360*VLOOKUP($A1371,Tbills!$B$4:$C$974,2,1)/100))^((1)/91)-1</f>
        <v>4.4453533327715178E-6</v>
      </c>
      <c r="I1371" s="2">
        <f t="shared" si="201"/>
        <v>59947.740713347448</v>
      </c>
      <c r="J1371">
        <f>VLOOKUP(A1371,'VXX-IV'!A$1:C$4500,3,0)</f>
        <v>59952.01</v>
      </c>
      <c r="K1371" s="10">
        <f t="shared" si="203"/>
        <v>-7.1211735061971204E-5</v>
      </c>
      <c r="L1371">
        <f t="shared" si="195"/>
        <v>9712941715.0712032</v>
      </c>
      <c r="O1371">
        <f t="shared" si="196"/>
        <v>20421696.146350216</v>
      </c>
      <c r="R1371">
        <f t="shared" si="197"/>
        <v>9.3057664822143451</v>
      </c>
      <c r="U1371" s="2">
        <f t="shared" si="198"/>
        <v>348.55195577597607</v>
      </c>
      <c r="V1371">
        <f>VLOOKUP(A1371,'VXZ-IV'!A$1:C$4500,3,0)</f>
        <v>348.52</v>
      </c>
      <c r="W1371" s="10">
        <f t="shared" si="204"/>
        <v>9.1689934511807181E-5</v>
      </c>
      <c r="X1371">
        <f t="shared" si="199"/>
        <v>11.749673368793653</v>
      </c>
      <c r="AB1371">
        <f t="shared" si="200"/>
        <v>51096.347852096609</v>
      </c>
      <c r="AE1371">
        <f>ROW()</f>
        <v>1371</v>
      </c>
      <c r="AF1371">
        <f t="shared" si="194"/>
        <v>0.87976022566995771</v>
      </c>
      <c r="AG1371">
        <f>AG1370*(1-(AG$1+AG$5))^($A1371-$A1370)*(1+2*(E1371/E1370-1))</f>
        <v>1757105053.5197058</v>
      </c>
      <c r="AK1371">
        <f t="shared" si="202"/>
        <v>3.1178897218156809</v>
      </c>
      <c r="AO1371">
        <f>AO1370*(1-AO$1+H1370)^($A1371-$A1370)*(2-E1371/E1370)</f>
        <v>3.1053472844309065</v>
      </c>
    </row>
    <row r="1372" spans="1:41" x14ac:dyDescent="0.25">
      <c r="A1372" s="1">
        <v>40052</v>
      </c>
      <c r="B1372" s="12">
        <v>24.68</v>
      </c>
      <c r="C1372" s="12">
        <v>28.41</v>
      </c>
      <c r="D1372">
        <v>92538.93</v>
      </c>
      <c r="E1372">
        <v>82834.81</v>
      </c>
      <c r="F1372">
        <v>196985.55</v>
      </c>
      <c r="G1372">
        <v>176353.82</v>
      </c>
      <c r="H1372">
        <f>(1/(1-91/360*VLOOKUP($A1372,Tbills!$B$4:$C$974,2,1)/100))^((1)/91)-1</f>
        <v>4.4453533327715178E-6</v>
      </c>
      <c r="I1372" s="2">
        <f t="shared" si="201"/>
        <v>59140.434897533079</v>
      </c>
      <c r="J1372">
        <f>VLOOKUP(A1372,'VXX-IV'!A$1:C$4500,3,0)</f>
        <v>59144.65</v>
      </c>
      <c r="K1372" s="10">
        <f t="shared" si="203"/>
        <v>-7.1267688065090873E-5</v>
      </c>
      <c r="L1372">
        <f t="shared" si="195"/>
        <v>9451332542.1112576</v>
      </c>
      <c r="O1372">
        <f t="shared" si="196"/>
        <v>20009099.611770436</v>
      </c>
      <c r="R1372">
        <f t="shared" si="197"/>
        <v>9.3679112768037225</v>
      </c>
      <c r="U1372" s="2">
        <f t="shared" si="198"/>
        <v>347.29121268825111</v>
      </c>
      <c r="V1372">
        <f>VLOOKUP(A1372,'VXZ-IV'!A$1:C$4500,3,0)</f>
        <v>347.28</v>
      </c>
      <c r="W1372" s="10">
        <f t="shared" si="204"/>
        <v>3.2287169578149033E-5</v>
      </c>
      <c r="X1372">
        <f t="shared" si="199"/>
        <v>11.791556221746887</v>
      </c>
      <c r="AB1372">
        <f t="shared" si="200"/>
        <v>50407.48704964816</v>
      </c>
      <c r="AE1372">
        <f>ROW()</f>
        <v>1372</v>
      </c>
      <c r="AF1372">
        <f t="shared" si="194"/>
        <v>0.86870820133755722</v>
      </c>
      <c r="AG1372">
        <f>AG1371*(1-(AG$1+AG$5))^($A1372-$A1371)*(1+2*(E1372/E1371-1))</f>
        <v>1709791115.2295377</v>
      </c>
      <c r="AK1372">
        <f t="shared" si="202"/>
        <v>3.1596694678454385</v>
      </c>
      <c r="AO1372">
        <f>AO1371*(1-AO$1+H1371)^($A1372-$A1371)*(2-E1372/E1371)</f>
        <v>3.147003129424585</v>
      </c>
    </row>
    <row r="1373" spans="1:41" x14ac:dyDescent="0.25">
      <c r="A1373" s="1">
        <v>40053</v>
      </c>
      <c r="B1373" s="12">
        <v>24.76</v>
      </c>
      <c r="C1373" s="12">
        <v>28.5</v>
      </c>
      <c r="D1373">
        <v>93447.17</v>
      </c>
      <c r="E1373">
        <v>83647.44</v>
      </c>
      <c r="F1373">
        <v>197391.96</v>
      </c>
      <c r="G1373">
        <v>176716.88</v>
      </c>
      <c r="H1373">
        <f>(1/(1-91/360*VLOOKUP($A1373,Tbills!$B$4:$C$974,2,1)/100))^((1)/91)-1</f>
        <v>4.4453533327715178E-6</v>
      </c>
      <c r="I1373" s="2">
        <f t="shared" si="201"/>
        <v>59719.423142641761</v>
      </c>
      <c r="J1373">
        <f>VLOOKUP(A1373,'VXX-IV'!A$1:C$4500,3,0)</f>
        <v>59723.68</v>
      </c>
      <c r="K1373" s="10">
        <f t="shared" si="203"/>
        <v>-7.1275871785569933E-5</v>
      </c>
      <c r="L1373">
        <f t="shared" si="195"/>
        <v>9636379571.743288</v>
      </c>
      <c r="O1373">
        <f t="shared" si="196"/>
        <v>20302856.743870147</v>
      </c>
      <c r="R1373">
        <f t="shared" si="197"/>
        <v>9.3215391083229626</v>
      </c>
      <c r="U1373" s="2">
        <f t="shared" si="198"/>
        <v>347.99923958568473</v>
      </c>
      <c r="V1373">
        <f>VLOOKUP(A1373,'VXZ-IV'!A$1:C$4500,3,0)</f>
        <v>348</v>
      </c>
      <c r="W1373" s="10">
        <f t="shared" si="204"/>
        <v>-2.1850986070548473E-6</v>
      </c>
      <c r="X1373">
        <f t="shared" si="199"/>
        <v>11.76689800034845</v>
      </c>
      <c r="AB1373">
        <f t="shared" si="200"/>
        <v>50900.222281185066</v>
      </c>
      <c r="AE1373">
        <f>ROW()</f>
        <v>1373</v>
      </c>
      <c r="AF1373">
        <f t="shared" si="194"/>
        <v>0.86877192982456142</v>
      </c>
      <c r="AG1373">
        <f>AG1372*(1-(AG$1+AG$5))^($A1373-$A1372)*(1+2*(E1373/E1372-1))</f>
        <v>1743279315.6594579</v>
      </c>
      <c r="AK1373">
        <f t="shared" si="202"/>
        <v>3.1285266088939636</v>
      </c>
      <c r="AO1373">
        <f>AO1372*(1-AO$1+H1372)^($A1373-$A1372)*(2-E1373/E1372)</f>
        <v>3.1160288475424283</v>
      </c>
    </row>
    <row r="1374" spans="1:41" x14ac:dyDescent="0.25">
      <c r="A1374" s="1">
        <v>40056</v>
      </c>
      <c r="B1374" s="12">
        <v>26.01</v>
      </c>
      <c r="C1374" s="12">
        <v>29.17</v>
      </c>
      <c r="D1374">
        <v>94800.03</v>
      </c>
      <c r="E1374">
        <v>84857.31</v>
      </c>
      <c r="F1374">
        <v>199563.41</v>
      </c>
      <c r="G1374">
        <v>178658.53</v>
      </c>
      <c r="H1374">
        <f>(1/(1-91/360*VLOOKUP($A1374,Tbills!$B$4:$C$974,2,1)/100))^((1)/91)-1</f>
        <v>4.1674654807088984E-6</v>
      </c>
      <c r="I1374" s="2">
        <f t="shared" si="201"/>
        <v>60579.565759865269</v>
      </c>
      <c r="J1374">
        <f>VLOOKUP(A1374,'VXX-IV'!A$1:C$4500,3,0)</f>
        <v>60583.88</v>
      </c>
      <c r="K1374" s="10">
        <f t="shared" si="203"/>
        <v>-7.1211024033623893E-5</v>
      </c>
      <c r="L1374">
        <f t="shared" si="195"/>
        <v>9913918602.963892</v>
      </c>
      <c r="O1374">
        <f t="shared" si="196"/>
        <v>20741248.134720381</v>
      </c>
      <c r="R1374">
        <f t="shared" si="197"/>
        <v>9.2528711487974213</v>
      </c>
      <c r="U1374" s="2">
        <f t="shared" si="198"/>
        <v>351.80173949563886</v>
      </c>
      <c r="V1374">
        <f>VLOOKUP(A1374,'VXZ-IV'!A$1:C$4500,3,0)</f>
        <v>351.8</v>
      </c>
      <c r="W1374" s="10">
        <f t="shared" si="204"/>
        <v>4.9445583820695305E-6</v>
      </c>
      <c r="X1374">
        <f t="shared" si="199"/>
        <v>11.636465226753087</v>
      </c>
      <c r="AB1374">
        <f t="shared" si="200"/>
        <v>51631.038367052948</v>
      </c>
      <c r="AE1374">
        <f>ROW()</f>
        <v>1374</v>
      </c>
      <c r="AF1374">
        <f t="shared" si="194"/>
        <v>0.89166952348303052</v>
      </c>
      <c r="AG1374">
        <f>AG1373*(1-(AG$1+AG$5))^($A1374-$A1373)*(1+2*(E1374/E1373-1))</f>
        <v>1793527295.3048153</v>
      </c>
      <c r="AK1374">
        <f t="shared" si="202"/>
        <v>3.0828450520102182</v>
      </c>
      <c r="AO1374">
        <f>AO1373*(1-AO$1+H1373)^($A1374-$A1373)*(2-E1374/E1373)</f>
        <v>3.0706590651355774</v>
      </c>
    </row>
    <row r="1375" spans="1:41" x14ac:dyDescent="0.25">
      <c r="A1375" s="1">
        <v>40057</v>
      </c>
      <c r="B1375" s="12">
        <v>29.15</v>
      </c>
      <c r="C1375" s="12">
        <v>30.88</v>
      </c>
      <c r="D1375">
        <v>99375.99</v>
      </c>
      <c r="E1375">
        <v>88952.99</v>
      </c>
      <c r="F1375">
        <v>204095.9</v>
      </c>
      <c r="G1375">
        <v>182715.48</v>
      </c>
      <c r="H1375">
        <f>(1/(1-91/360*VLOOKUP($A1375,Tbills!$B$4:$C$974,2,1)/100))^((1)/91)-1</f>
        <v>4.1674654807088984E-6</v>
      </c>
      <c r="I1375" s="2">
        <f t="shared" si="201"/>
        <v>63502.169022021604</v>
      </c>
      <c r="J1375">
        <f>VLOOKUP(A1375,'VXX-IV'!A$1:C$4500,3,0)</f>
        <v>63506.7</v>
      </c>
      <c r="K1375" s="10">
        <f t="shared" si="203"/>
        <v>-7.1346456017917781E-5</v>
      </c>
      <c r="L1375">
        <f t="shared" si="195"/>
        <v>10870472842.852034</v>
      </c>
      <c r="O1375">
        <f t="shared" si="196"/>
        <v>22242128.466189597</v>
      </c>
      <c r="R1375">
        <f t="shared" si="197"/>
        <v>9.0291657633930154</v>
      </c>
      <c r="U1375" s="2">
        <f t="shared" si="198"/>
        <v>359.78309787692382</v>
      </c>
      <c r="V1375">
        <f>VLOOKUP(A1375,'VXZ-IV'!A$1:C$4500,3,0)</f>
        <v>359.76</v>
      </c>
      <c r="W1375" s="10">
        <f t="shared" si="204"/>
        <v>6.4203571613852262E-5</v>
      </c>
      <c r="X1375">
        <f t="shared" si="199"/>
        <v>11.37185296830436</v>
      </c>
      <c r="AB1375">
        <f t="shared" si="200"/>
        <v>54121.148946312656</v>
      </c>
      <c r="AE1375">
        <f>ROW()</f>
        <v>1375</v>
      </c>
      <c r="AF1375">
        <f t="shared" si="194"/>
        <v>0.94397668393782386</v>
      </c>
      <c r="AG1375">
        <f>AG1374*(1-(AG$1+AG$5))^($A1375-$A1374)*(1+2*(E1375/E1374-1))</f>
        <v>1966591984.000181</v>
      </c>
      <c r="AK1375">
        <f t="shared" si="202"/>
        <v>2.9339133577807628</v>
      </c>
      <c r="AO1375">
        <f>AO1374*(1-AO$1+H1374)^($A1375-$A1374)*(2-E1375/E1374)</f>
        <v>2.922356276489797</v>
      </c>
    </row>
    <row r="1376" spans="1:41" x14ac:dyDescent="0.25">
      <c r="A1376" s="1">
        <v>40058</v>
      </c>
      <c r="B1376" s="12">
        <v>28.9</v>
      </c>
      <c r="C1376" s="12">
        <v>31.04</v>
      </c>
      <c r="D1376">
        <v>100725.55</v>
      </c>
      <c r="E1376">
        <v>90160.63</v>
      </c>
      <c r="F1376">
        <v>206265.79</v>
      </c>
      <c r="G1376">
        <v>184657.3</v>
      </c>
      <c r="H1376">
        <f>(1/(1-91/360*VLOOKUP($A1376,Tbills!$B$4:$C$974,2,1)/100))^((1)/91)-1</f>
        <v>4.1674654807088984E-6</v>
      </c>
      <c r="I1376" s="2">
        <f t="shared" si="201"/>
        <v>64362.980802330763</v>
      </c>
      <c r="J1376">
        <f>VLOOKUP(A1376,'VXX-IV'!A$1:C$4500,3,0)</f>
        <v>64367.57</v>
      </c>
      <c r="K1376" s="10">
        <f t="shared" si="203"/>
        <v>-7.1296736372628011E-5</v>
      </c>
      <c r="L1376">
        <f t="shared" si="195"/>
        <v>11165173178.65391</v>
      </c>
      <c r="O1376">
        <f t="shared" si="196"/>
        <v>22694307.706260815</v>
      </c>
      <c r="R1376">
        <f t="shared" si="197"/>
        <v>8.967469668020378</v>
      </c>
      <c r="U1376" s="2">
        <f t="shared" si="198"/>
        <v>363.59934415674741</v>
      </c>
      <c r="V1376">
        <f>VLOOKUP(A1376,'VXZ-IV'!A$1:C$4500,3,0)</f>
        <v>363.6</v>
      </c>
      <c r="W1376" s="10">
        <f t="shared" si="204"/>
        <v>-1.8037493195732779E-6</v>
      </c>
      <c r="X1376">
        <f t="shared" si="199"/>
        <v>11.250628656904722</v>
      </c>
      <c r="AB1376">
        <f t="shared" si="200"/>
        <v>54853.993755828807</v>
      </c>
      <c r="AE1376">
        <f>ROW()</f>
        <v>1376</v>
      </c>
      <c r="AF1376">
        <f t="shared" si="194"/>
        <v>0.93105670103092786</v>
      </c>
      <c r="AG1376">
        <f>AG1375*(1-(AG$1+AG$5))^($A1376-$A1375)*(1+2*(E1376/E1375-1))</f>
        <v>2019921446.8865898</v>
      </c>
      <c r="AK1376">
        <f t="shared" si="202"/>
        <v>2.8939472885606081</v>
      </c>
      <c r="AO1376">
        <f>AO1375*(1-AO$1+H1375)^($A1376-$A1375)*(2-E1376/E1375)</f>
        <v>2.8825872946510094</v>
      </c>
    </row>
    <row r="1377" spans="1:41" x14ac:dyDescent="0.25">
      <c r="A1377" s="1">
        <v>40059</v>
      </c>
      <c r="B1377" s="12">
        <v>27.1</v>
      </c>
      <c r="C1377" s="12">
        <v>29.6</v>
      </c>
      <c r="D1377">
        <v>96083.39</v>
      </c>
      <c r="E1377">
        <v>86005</v>
      </c>
      <c r="F1377">
        <v>200381.57</v>
      </c>
      <c r="G1377">
        <v>179388.75</v>
      </c>
      <c r="H1377">
        <f>(1/(1-91/360*VLOOKUP($A1377,Tbills!$B$4:$C$974,2,1)/100))^((1)/91)-1</f>
        <v>4.1674654807088984E-6</v>
      </c>
      <c r="I1377" s="2">
        <f t="shared" si="201"/>
        <v>61395.173248937775</v>
      </c>
      <c r="J1377">
        <f>VLOOKUP(A1377,'VXX-IV'!A$1:C$4500,3,0)</f>
        <v>61399.55</v>
      </c>
      <c r="K1377" s="10">
        <f t="shared" si="203"/>
        <v>-7.128311302329049E-5</v>
      </c>
      <c r="L1377">
        <f t="shared" si="195"/>
        <v>10135520210.053612</v>
      </c>
      <c r="O1377">
        <f t="shared" si="196"/>
        <v>21124577.06386853</v>
      </c>
      <c r="R1377">
        <f t="shared" si="197"/>
        <v>9.1737165795743802</v>
      </c>
      <c r="U1377" s="2">
        <f t="shared" si="198"/>
        <v>353.21819910492064</v>
      </c>
      <c r="V1377">
        <f>VLOOKUP(A1377,'VXZ-IV'!A$1:C$4500,3,0)</f>
        <v>353.2</v>
      </c>
      <c r="W1377" s="10">
        <f t="shared" si="204"/>
        <v>5.1526344622354614E-5</v>
      </c>
      <c r="X1377">
        <f t="shared" si="199"/>
        <v>11.57124621606526</v>
      </c>
      <c r="AB1377">
        <f t="shared" si="200"/>
        <v>52323.87184507012</v>
      </c>
      <c r="AE1377">
        <f>ROW()</f>
        <v>1377</v>
      </c>
      <c r="AF1377">
        <f t="shared" si="194"/>
        <v>0.91554054054054057</v>
      </c>
      <c r="AG1377">
        <f>AG1376*(1-(AG$1+AG$5))^($A1377-$A1376)*(1+2*(E1377/E1376-1))</f>
        <v>1833657623.1365714</v>
      </c>
      <c r="AK1377">
        <f t="shared" si="202"/>
        <v>3.027192382390004</v>
      </c>
      <c r="AO1377">
        <f>AO1376*(1-AO$1+H1376)^($A1377-$A1376)*(2-E1377/E1376)</f>
        <v>3.0153508259517077</v>
      </c>
    </row>
    <row r="1378" spans="1:41" x14ac:dyDescent="0.25">
      <c r="A1378" s="1">
        <v>40060</v>
      </c>
      <c r="B1378" s="12">
        <v>25.26</v>
      </c>
      <c r="C1378" s="12">
        <v>28.48</v>
      </c>
      <c r="D1378">
        <v>92915.11</v>
      </c>
      <c r="E1378">
        <v>83168.69</v>
      </c>
      <c r="F1378">
        <v>197495.54</v>
      </c>
      <c r="G1378">
        <v>176804.32</v>
      </c>
      <c r="H1378">
        <f>(1/(1-91/360*VLOOKUP($A1378,Tbills!$B$4:$C$974,2,1)/100))^((1)/91)-1</f>
        <v>4.1674654807088984E-6</v>
      </c>
      <c r="I1378" s="2">
        <f t="shared" si="201"/>
        <v>59369.264332878214</v>
      </c>
      <c r="J1378">
        <f>VLOOKUP(A1378,'VXX-IV'!A$1:C$4500,3,0)</f>
        <v>59373.5</v>
      </c>
      <c r="K1378" s="10">
        <f t="shared" si="203"/>
        <v>-7.1339353782118309E-5</v>
      </c>
      <c r="L1378">
        <f t="shared" si="195"/>
        <v>9466624584.9826393</v>
      </c>
      <c r="O1378">
        <f t="shared" si="196"/>
        <v>20078917.282984689</v>
      </c>
      <c r="R1378">
        <f t="shared" si="197"/>
        <v>9.3245624310512909</v>
      </c>
      <c r="U1378" s="2">
        <f t="shared" si="198"/>
        <v>348.12242461576955</v>
      </c>
      <c r="V1378">
        <f>VLOOKUP(A1378,'VXZ-IV'!A$1:C$4500,3,0)</f>
        <v>348.12</v>
      </c>
      <c r="W1378" s="10">
        <f t="shared" si="204"/>
        <v>6.9648850096193371E-6</v>
      </c>
      <c r="X1378">
        <f t="shared" si="199"/>
        <v>11.73756640428242</v>
      </c>
      <c r="AB1378">
        <f t="shared" si="200"/>
        <v>50596.548510533066</v>
      </c>
      <c r="AE1378">
        <f>ROW()</f>
        <v>1378</v>
      </c>
      <c r="AF1378">
        <f t="shared" si="194"/>
        <v>0.886938202247191</v>
      </c>
      <c r="AG1378">
        <f>AG1377*(1-(AG$1+AG$5))^($A1378-$A1377)*(1+2*(E1378/E1377-1))</f>
        <v>1712657602.387754</v>
      </c>
      <c r="AK1378">
        <f t="shared" si="202"/>
        <v>3.1268787967350891</v>
      </c>
      <c r="AO1378">
        <f>AO1377*(1-AO$1+H1377)^($A1378-$A1377)*(2-E1378/E1377)</f>
        <v>3.114690142713735</v>
      </c>
    </row>
    <row r="1379" spans="1:41" x14ac:dyDescent="0.25">
      <c r="A1379" s="1">
        <v>40064</v>
      </c>
      <c r="B1379" s="12">
        <v>25.62</v>
      </c>
      <c r="C1379" s="12">
        <v>28.21</v>
      </c>
      <c r="D1379">
        <v>89871.62</v>
      </c>
      <c r="E1379">
        <v>80443.06</v>
      </c>
      <c r="F1379">
        <v>195717.47</v>
      </c>
      <c r="G1379">
        <v>175209.59</v>
      </c>
      <c r="H1379">
        <f>(1/(1-91/360*VLOOKUP($A1379,Tbills!$B$4:$C$974,2,1)/100))^((1)/91)-1</f>
        <v>3.8895847329634137E-6</v>
      </c>
      <c r="I1379" s="2">
        <f t="shared" si="201"/>
        <v>57418.98791213565</v>
      </c>
      <c r="J1379">
        <f>VLOOKUP(A1379,'VXX-IV'!A$1:C$4500,3,0)</f>
        <v>57423.08</v>
      </c>
      <c r="K1379" s="10">
        <f t="shared" si="203"/>
        <v>-7.1262075533984337E-5</v>
      </c>
      <c r="L1379">
        <f t="shared" si="195"/>
        <v>8844676440.7134113</v>
      </c>
      <c r="O1379">
        <f t="shared" si="196"/>
        <v>19089295.214247908</v>
      </c>
      <c r="R1379">
        <f t="shared" si="197"/>
        <v>9.4756425537391991</v>
      </c>
      <c r="U1379" s="2">
        <f t="shared" si="198"/>
        <v>344.95460037150048</v>
      </c>
      <c r="V1379">
        <f>VLOOKUP(A1379,'VXZ-IV'!A$1:C$4500,3,0)</f>
        <v>344.96</v>
      </c>
      <c r="W1379" s="10">
        <f t="shared" si="204"/>
        <v>-1.5652911930397195E-5</v>
      </c>
      <c r="X1379">
        <f t="shared" si="199"/>
        <v>11.841868430470775</v>
      </c>
      <c r="AB1379">
        <f t="shared" si="200"/>
        <v>48931.558196971237</v>
      </c>
      <c r="AE1379">
        <f>ROW()</f>
        <v>1379</v>
      </c>
      <c r="AF1379">
        <f t="shared" si="194"/>
        <v>0.90818858560794047</v>
      </c>
      <c r="AG1379">
        <f>AG1378*(1-(AG$1+AG$5))^($A1379-$A1378)*(1+2*(E1379/E1378-1))</f>
        <v>1600186399.8644497</v>
      </c>
      <c r="AK1379">
        <f t="shared" si="202"/>
        <v>3.2287522435612277</v>
      </c>
      <c r="AO1379">
        <f>AO1378*(1-AO$1+H1378)^($A1379-$A1378)*(2-E1379/E1378)</f>
        <v>3.2163434689790735</v>
      </c>
    </row>
    <row r="1380" spans="1:41" x14ac:dyDescent="0.25">
      <c r="A1380" s="1">
        <v>40065</v>
      </c>
      <c r="B1380" s="12">
        <v>24.32</v>
      </c>
      <c r="C1380" s="12">
        <v>27.29</v>
      </c>
      <c r="D1380">
        <v>87295.039999999994</v>
      </c>
      <c r="E1380">
        <v>78136.479999999996</v>
      </c>
      <c r="F1380">
        <v>194007.7</v>
      </c>
      <c r="G1380">
        <v>173678.3</v>
      </c>
      <c r="H1380">
        <f>(1/(1-91/360*VLOOKUP($A1380,Tbills!$B$4:$C$974,2,1)/100))^((1)/91)-1</f>
        <v>3.8895847329634137E-6</v>
      </c>
      <c r="I1380" s="2">
        <f t="shared" si="201"/>
        <v>55771.450726708179</v>
      </c>
      <c r="J1380">
        <f>VLOOKUP(A1380,'VXX-IV'!A$1:C$4500,3,0)</f>
        <v>55775.42</v>
      </c>
      <c r="K1380" s="10">
        <f t="shared" si="203"/>
        <v>-7.1165278393570119E-5</v>
      </c>
      <c r="L1380">
        <f t="shared" si="195"/>
        <v>8337117208.5671482</v>
      </c>
      <c r="O1380">
        <f t="shared" si="196"/>
        <v>18267645.691990126</v>
      </c>
      <c r="R1380">
        <f t="shared" si="197"/>
        <v>9.6110577396552817</v>
      </c>
      <c r="U1380" s="2">
        <f t="shared" si="198"/>
        <v>341.93277064487717</v>
      </c>
      <c r="V1380">
        <f>VLOOKUP(A1380,'VXZ-IV'!A$1:C$4500,3,0)</f>
        <v>341.92</v>
      </c>
      <c r="W1380" s="10">
        <f t="shared" si="204"/>
        <v>3.7349803688524474E-5</v>
      </c>
      <c r="X1380">
        <f t="shared" si="199"/>
        <v>11.944968181987807</v>
      </c>
      <c r="AB1380">
        <f t="shared" si="200"/>
        <v>47526.864561905255</v>
      </c>
      <c r="AE1380">
        <f>ROW()</f>
        <v>1380</v>
      </c>
      <c r="AF1380">
        <f t="shared" si="194"/>
        <v>0.89116892634664713</v>
      </c>
      <c r="AG1380">
        <f>AG1379*(1-(AG$1+AG$5))^($A1380-$A1379)*(1+2*(E1380/E1379-1))</f>
        <v>1508369841.0373287</v>
      </c>
      <c r="AK1380">
        <f t="shared" si="202"/>
        <v>3.3211770150593258</v>
      </c>
      <c r="AO1380">
        <f>AO1379*(1-AO$1+H1379)^($A1380-$A1379)*(2-E1380/E1379)</f>
        <v>3.3084576275616144</v>
      </c>
    </row>
    <row r="1381" spans="1:41" x14ac:dyDescent="0.25">
      <c r="A1381" s="1">
        <v>40066</v>
      </c>
      <c r="B1381" s="12">
        <v>23.55</v>
      </c>
      <c r="C1381" s="12">
        <v>26.51</v>
      </c>
      <c r="D1381">
        <v>83240.289999999994</v>
      </c>
      <c r="E1381">
        <v>74506.83</v>
      </c>
      <c r="F1381">
        <v>190941.09</v>
      </c>
      <c r="G1381">
        <v>170932.36</v>
      </c>
      <c r="H1381">
        <f>(1/(1-91/360*VLOOKUP($A1381,Tbills!$B$4:$C$974,2,1)/100))^((1)/91)-1</f>
        <v>3.8895847329634137E-6</v>
      </c>
      <c r="I1381" s="2">
        <f t="shared" si="201"/>
        <v>53179.636932311158</v>
      </c>
      <c r="J1381">
        <f>VLOOKUP(A1381,'VXX-IV'!A$1:C$4500,3,0)</f>
        <v>53183.43</v>
      </c>
      <c r="K1381" s="10">
        <f t="shared" si="203"/>
        <v>-7.1320478743919224E-5</v>
      </c>
      <c r="L1381">
        <f t="shared" si="195"/>
        <v>7562241644.8922987</v>
      </c>
      <c r="O1381">
        <f t="shared" si="196"/>
        <v>16994200.956736755</v>
      </c>
      <c r="R1381">
        <f t="shared" si="197"/>
        <v>9.833842938337817</v>
      </c>
      <c r="U1381" s="2">
        <f t="shared" si="198"/>
        <v>336.51975645764662</v>
      </c>
      <c r="V1381">
        <f>VLOOKUP(A1381,'VXZ-IV'!A$1:C$4500,3,0)</f>
        <v>336.52</v>
      </c>
      <c r="W1381" s="10">
        <f t="shared" si="204"/>
        <v>-7.2370840775715095E-7</v>
      </c>
      <c r="X1381">
        <f t="shared" si="199"/>
        <v>12.133422459274922</v>
      </c>
      <c r="AB1381">
        <f t="shared" si="200"/>
        <v>45317.533610658531</v>
      </c>
      <c r="AE1381">
        <f>ROW()</f>
        <v>1381</v>
      </c>
      <c r="AF1381">
        <f t="shared" si="194"/>
        <v>0.88834402112410404</v>
      </c>
      <c r="AG1381">
        <f>AG1380*(1-(AG$1+AG$5))^($A1381-$A1380)*(1+2*(E1381/E1380-1))</f>
        <v>1368188047.9246087</v>
      </c>
      <c r="AK1381">
        <f t="shared" si="202"/>
        <v>3.4752927643536111</v>
      </c>
      <c r="AO1381">
        <f>AO1380*(1-AO$1+H1380)^($A1381-$A1380)*(2-E1381/E1380)</f>
        <v>3.4620298119176587</v>
      </c>
    </row>
    <row r="1382" spans="1:41" x14ac:dyDescent="0.25">
      <c r="A1382" s="1">
        <v>40067</v>
      </c>
      <c r="B1382" s="12">
        <v>24.15</v>
      </c>
      <c r="C1382" s="12">
        <v>26.56</v>
      </c>
      <c r="D1382">
        <v>84299.55</v>
      </c>
      <c r="E1382">
        <v>75454.66</v>
      </c>
      <c r="F1382">
        <v>192727.21</v>
      </c>
      <c r="G1382">
        <v>172530.64</v>
      </c>
      <c r="H1382">
        <f>(1/(1-91/360*VLOOKUP($A1382,Tbills!$B$4:$C$974,2,1)/100))^((1)/91)-1</f>
        <v>3.8895847329634137E-6</v>
      </c>
      <c r="I1382" s="2">
        <f t="shared" si="201"/>
        <v>53855.052049623991</v>
      </c>
      <c r="J1382">
        <f>VLOOKUP(A1382,'VXX-IV'!A$1:C$4500,3,0)</f>
        <v>53858.89</v>
      </c>
      <c r="K1382" s="10">
        <f t="shared" si="203"/>
        <v>-7.1259366392628642E-5</v>
      </c>
      <c r="L1382">
        <f t="shared" si="195"/>
        <v>7754325615.4895515</v>
      </c>
      <c r="O1382">
        <f t="shared" si="196"/>
        <v>17317901.983404592</v>
      </c>
      <c r="R1382">
        <f t="shared" si="197"/>
        <v>9.770851175924145</v>
      </c>
      <c r="U1382" s="2">
        <f t="shared" si="198"/>
        <v>339.6593804882969</v>
      </c>
      <c r="V1382">
        <f>VLOOKUP(A1382,'VXZ-IV'!A$1:C$4500,3,0)</f>
        <v>339.64</v>
      </c>
      <c r="W1382" s="10">
        <f t="shared" si="204"/>
        <v>5.7061854601636597E-5</v>
      </c>
      <c r="X1382">
        <f t="shared" si="199"/>
        <v>12.019572705921789</v>
      </c>
      <c r="AB1382">
        <f t="shared" si="200"/>
        <v>45892.435263654705</v>
      </c>
      <c r="AE1382">
        <f>ROW()</f>
        <v>1382</v>
      </c>
      <c r="AF1382">
        <f t="shared" si="194"/>
        <v>0.90926204819277112</v>
      </c>
      <c r="AG1382">
        <f>AG1381*(1-(AG$1+AG$5))^($A1382-$A1381)*(1+2*(E1382/E1381-1))</f>
        <v>1402951260.0611689</v>
      </c>
      <c r="AK1382">
        <f t="shared" si="202"/>
        <v>3.4309224265251794</v>
      </c>
      <c r="AO1382">
        <f>AO1381*(1-AO$1+H1381)^($A1382-$A1381)*(2-E1382/E1381)</f>
        <v>3.417874876850588</v>
      </c>
    </row>
    <row r="1383" spans="1:41" x14ac:dyDescent="0.25">
      <c r="A1383" s="1">
        <v>40070</v>
      </c>
      <c r="B1383" s="12">
        <v>23.86</v>
      </c>
      <c r="C1383" s="12">
        <v>26.41</v>
      </c>
      <c r="D1383">
        <v>82218.960000000006</v>
      </c>
      <c r="E1383">
        <v>73591.490000000005</v>
      </c>
      <c r="F1383">
        <v>191379.42</v>
      </c>
      <c r="G1383">
        <v>171322.07</v>
      </c>
      <c r="H1383">
        <f>(1/(1-91/360*VLOOKUP($A1383,Tbills!$B$4:$C$974,2,1)/100))^((1)/91)-1</f>
        <v>3.7506470229597966E-6</v>
      </c>
      <c r="I1383" s="2">
        <f t="shared" si="201"/>
        <v>52522.017896655845</v>
      </c>
      <c r="J1383">
        <f>VLOOKUP(A1383,'VXX-IV'!A$1:C$4500,3,0)</f>
        <v>52525.760000000002</v>
      </c>
      <c r="K1383" s="10">
        <f t="shared" si="203"/>
        <v>-7.1243202271698003E-5</v>
      </c>
      <c r="L1383">
        <f t="shared" si="195"/>
        <v>7370460351.6270046</v>
      </c>
      <c r="O1383">
        <f t="shared" si="196"/>
        <v>16674780.676386556</v>
      </c>
      <c r="R1383">
        <f t="shared" si="197"/>
        <v>9.8901435359838992</v>
      </c>
      <c r="U1383" s="2">
        <f t="shared" si="198"/>
        <v>337.25938479442857</v>
      </c>
      <c r="V1383">
        <f>VLOOKUP(A1383,'VXZ-IV'!A$1:C$4500,3,0)</f>
        <v>337.24</v>
      </c>
      <c r="W1383" s="10">
        <f t="shared" si="204"/>
        <v>5.748070937183769E-5</v>
      </c>
      <c r="X1383">
        <f t="shared" si="199"/>
        <v>12.102562525812585</v>
      </c>
      <c r="AB1383">
        <f t="shared" si="200"/>
        <v>44754.551340427846</v>
      </c>
      <c r="AE1383">
        <f>ROW()</f>
        <v>1383</v>
      </c>
      <c r="AF1383">
        <f t="shared" si="194"/>
        <v>0.90344566452101471</v>
      </c>
      <c r="AG1383">
        <f>AG1382*(1-(AG$1+AG$5))^($A1383-$A1382)*(1+2*(E1383/E1382-1))</f>
        <v>1333531472.4668727</v>
      </c>
      <c r="AK1383">
        <f t="shared" si="202"/>
        <v>3.515149538993529</v>
      </c>
      <c r="AO1383">
        <f>AO1382*(1-AO$1+H1382)^($A1383-$A1382)*(2-E1383/E1382)</f>
        <v>3.5019232858251468</v>
      </c>
    </row>
    <row r="1384" spans="1:41" x14ac:dyDescent="0.25">
      <c r="A1384" s="1">
        <v>40071</v>
      </c>
      <c r="B1384" s="12">
        <v>23.42</v>
      </c>
      <c r="C1384" s="12">
        <v>26.33</v>
      </c>
      <c r="D1384">
        <v>82452.679999999993</v>
      </c>
      <c r="E1384">
        <v>73800.41</v>
      </c>
      <c r="F1384">
        <v>190740.7</v>
      </c>
      <c r="G1384">
        <v>170749.65</v>
      </c>
      <c r="H1384">
        <f>(1/(1-91/360*VLOOKUP($A1384,Tbills!$B$4:$C$974,2,1)/100))^((1)/91)-1</f>
        <v>3.7506470229597966E-6</v>
      </c>
      <c r="I1384" s="2">
        <f t="shared" si="201"/>
        <v>52670.035471078554</v>
      </c>
      <c r="J1384">
        <f>VLOOKUP(A1384,'VXX-IV'!A$1:C$4500,3,0)</f>
        <v>52673.79</v>
      </c>
      <c r="K1384" s="10">
        <f t="shared" si="203"/>
        <v>-7.1278883130410087E-5</v>
      </c>
      <c r="L1384">
        <f t="shared" si="195"/>
        <v>7412001299.5533619</v>
      </c>
      <c r="O1384">
        <f t="shared" si="196"/>
        <v>16745223.798897389</v>
      </c>
      <c r="R1384">
        <f t="shared" si="197"/>
        <v>9.875658442489561</v>
      </c>
      <c r="U1384" s="2">
        <f t="shared" si="198"/>
        <v>336.12560099147242</v>
      </c>
      <c r="V1384">
        <f>VLOOKUP(A1384,'VXZ-IV'!A$1:C$4500,3,0)</f>
        <v>336.12</v>
      </c>
      <c r="W1384" s="10">
        <f t="shared" si="204"/>
        <v>1.6663666168037494E-5</v>
      </c>
      <c r="X1384">
        <f t="shared" si="199"/>
        <v>12.14259593533431</v>
      </c>
      <c r="AB1384">
        <f t="shared" si="200"/>
        <v>44880.040918154838</v>
      </c>
      <c r="AE1384">
        <f>ROW()</f>
        <v>1384</v>
      </c>
      <c r="AF1384">
        <f t="shared" si="194"/>
        <v>0.88947968097227514</v>
      </c>
      <c r="AG1384">
        <f>AG1383*(1-(AG$1+AG$5))^($A1384-$A1383)*(1+2*(E1384/E1383-1))</f>
        <v>1341057844.6815968</v>
      </c>
      <c r="AK1384">
        <f t="shared" si="202"/>
        <v>3.5050070730071869</v>
      </c>
      <c r="AO1384">
        <f>AO1383*(1-AO$1+H1383)^($A1384-$A1383)*(2-E1384/E1383)</f>
        <v>3.4918655642642555</v>
      </c>
    </row>
    <row r="1385" spans="1:41" x14ac:dyDescent="0.25">
      <c r="A1385" s="1">
        <v>40072</v>
      </c>
      <c r="B1385" s="12">
        <v>23.69</v>
      </c>
      <c r="C1385" s="12">
        <v>25.87</v>
      </c>
      <c r="D1385">
        <v>78808.67</v>
      </c>
      <c r="E1385">
        <v>70538.509999999995</v>
      </c>
      <c r="F1385">
        <v>188624.55</v>
      </c>
      <c r="G1385">
        <v>168854.65</v>
      </c>
      <c r="H1385">
        <f>(1/(1-91/360*VLOOKUP($A1385,Tbills!$B$4:$C$974,2,1)/100))^((1)/91)-1</f>
        <v>3.7506470229597966E-6</v>
      </c>
      <c r="I1385" s="2">
        <f t="shared" si="201"/>
        <v>50341.046909438519</v>
      </c>
      <c r="J1385">
        <f>VLOOKUP(A1385,'VXX-IV'!A$1:C$4500,3,0)</f>
        <v>50344.639999999999</v>
      </c>
      <c r="K1385" s="10">
        <f t="shared" si="203"/>
        <v>-7.1369872969184733E-5</v>
      </c>
      <c r="L1385">
        <f t="shared" si="195"/>
        <v>6756515974.887373</v>
      </c>
      <c r="O1385">
        <f t="shared" si="196"/>
        <v>15634515.170212297</v>
      </c>
      <c r="R1385">
        <f t="shared" si="197"/>
        <v>10.093448967263779</v>
      </c>
      <c r="U1385" s="2">
        <f t="shared" si="198"/>
        <v>332.38839049626802</v>
      </c>
      <c r="V1385">
        <f>VLOOKUP(A1385,'VXZ-IV'!A$1:C$4500,3,0)</f>
        <v>332.36</v>
      </c>
      <c r="W1385" s="10">
        <f t="shared" si="204"/>
        <v>8.5420917884215797E-5</v>
      </c>
      <c r="X1385">
        <f t="shared" si="199"/>
        <v>12.276947868664987</v>
      </c>
      <c r="AB1385">
        <f t="shared" si="200"/>
        <v>42894.895033662549</v>
      </c>
      <c r="AE1385">
        <f>ROW()</f>
        <v>1385</v>
      </c>
      <c r="AF1385">
        <f t="shared" si="194"/>
        <v>0.9157325086973328</v>
      </c>
      <c r="AG1385">
        <f>AG1384*(1-(AG$1+AG$5))^($A1385-$A1384)*(1+2*(E1385/E1384-1))</f>
        <v>1222469973.4344704</v>
      </c>
      <c r="AK1385">
        <f t="shared" si="202"/>
        <v>3.6597542131363578</v>
      </c>
      <c r="AO1385">
        <f>AO1384*(1-AO$1+H1384)^($A1385-$A1384)*(2-E1385/E1384)</f>
        <v>3.646081141943009</v>
      </c>
    </row>
    <row r="1386" spans="1:41" x14ac:dyDescent="0.25">
      <c r="A1386" s="1">
        <v>40073</v>
      </c>
      <c r="B1386" s="12">
        <v>23.65</v>
      </c>
      <c r="C1386" s="12">
        <v>25.94</v>
      </c>
      <c r="D1386">
        <v>79257.259999999995</v>
      </c>
      <c r="E1386">
        <v>70939.759999999995</v>
      </c>
      <c r="F1386">
        <v>189257.99</v>
      </c>
      <c r="G1386">
        <v>169421.06</v>
      </c>
      <c r="H1386">
        <f>(1/(1-91/360*VLOOKUP($A1386,Tbills!$B$4:$C$974,2,1)/100))^((1)/91)-1</f>
        <v>3.7506470229597966E-6</v>
      </c>
      <c r="I1386" s="2">
        <f t="shared" si="201"/>
        <v>50626.360726057566</v>
      </c>
      <c r="J1386">
        <f>VLOOKUP(A1386,'VXX-IV'!A$1:C$4500,3,0)</f>
        <v>50629.97</v>
      </c>
      <c r="K1386" s="10">
        <f t="shared" si="203"/>
        <v>-7.1287301620648336E-5</v>
      </c>
      <c r="L1386">
        <f t="shared" si="195"/>
        <v>6833099987.6402578</v>
      </c>
      <c r="O1386">
        <f t="shared" si="196"/>
        <v>15767386.458119495</v>
      </c>
      <c r="R1386">
        <f t="shared" si="197"/>
        <v>10.064286288424277</v>
      </c>
      <c r="U1386" s="2">
        <f t="shared" si="198"/>
        <v>333.49648698473857</v>
      </c>
      <c r="V1386">
        <f>VLOOKUP(A1386,'VXZ-IV'!A$1:C$4500,3,0)</f>
        <v>333.48</v>
      </c>
      <c r="W1386" s="10">
        <f t="shared" si="204"/>
        <v>4.9439200967116292E-5</v>
      </c>
      <c r="X1386">
        <f t="shared" si="199"/>
        <v>12.235359122983169</v>
      </c>
      <c r="AB1386">
        <f t="shared" si="200"/>
        <v>43137.39354914501</v>
      </c>
      <c r="AE1386">
        <f>ROW()</f>
        <v>1386</v>
      </c>
      <c r="AF1386">
        <f t="shared" si="194"/>
        <v>0.91171935235158053</v>
      </c>
      <c r="AG1386">
        <f>AG1385*(1-(AG$1+AG$5))^($A1386-$A1385)*(1+2*(E1386/E1385-1))</f>
        <v>1236336061.9097495</v>
      </c>
      <c r="AK1386">
        <f t="shared" si="202"/>
        <v>3.6387666479611624</v>
      </c>
      <c r="AO1386">
        <f>AO1385*(1-AO$1+H1385)^($A1386-$A1385)*(2-E1386/E1385)</f>
        <v>3.6252203485432695</v>
      </c>
    </row>
    <row r="1387" spans="1:41" x14ac:dyDescent="0.25">
      <c r="A1387" s="1">
        <v>40074</v>
      </c>
      <c r="B1387" s="12">
        <v>23.92</v>
      </c>
      <c r="C1387" s="12">
        <v>26.54</v>
      </c>
      <c r="D1387">
        <v>81209.38</v>
      </c>
      <c r="E1387">
        <v>72686.75</v>
      </c>
      <c r="F1387">
        <v>190809.37</v>
      </c>
      <c r="G1387">
        <v>170809.2</v>
      </c>
      <c r="H1387">
        <f>(1/(1-91/360*VLOOKUP($A1387,Tbills!$B$4:$C$974,2,1)/100))^((1)/91)-1</f>
        <v>3.7506470229597966E-6</v>
      </c>
      <c r="I1387" s="2">
        <f t="shared" si="201"/>
        <v>51872.031877207774</v>
      </c>
      <c r="J1387">
        <f>VLOOKUP(A1387,'VXX-IV'!A$1:C$4500,3,0)</f>
        <v>51875.73</v>
      </c>
      <c r="K1387" s="10">
        <f t="shared" si="203"/>
        <v>-7.1288110880196598E-5</v>
      </c>
      <c r="L1387">
        <f t="shared" si="195"/>
        <v>7169351903.6368837</v>
      </c>
      <c r="O1387">
        <f t="shared" si="196"/>
        <v>16349276.13820607</v>
      </c>
      <c r="R1387">
        <f t="shared" si="197"/>
        <v>9.9399134238758062</v>
      </c>
      <c r="U1387" s="2">
        <f t="shared" si="198"/>
        <v>336.22201603748402</v>
      </c>
      <c r="V1387">
        <f>VLOOKUP(A1387,'VXZ-IV'!A$1:C$4500,3,0)</f>
        <v>336.2</v>
      </c>
      <c r="W1387" s="10">
        <f t="shared" si="204"/>
        <v>6.5484941951243769E-5</v>
      </c>
      <c r="X1387">
        <f t="shared" si="199"/>
        <v>12.134706216975534</v>
      </c>
      <c r="AB1387">
        <f t="shared" si="200"/>
        <v>44198.170682564334</v>
      </c>
      <c r="AE1387">
        <f>ROW()</f>
        <v>1387</v>
      </c>
      <c r="AF1387">
        <f t="shared" si="194"/>
        <v>0.90128108515448391</v>
      </c>
      <c r="AG1387">
        <f>AG1386*(1-(AG$1+AG$5))^($A1387-$A1386)*(1+2*(E1387/E1386-1))</f>
        <v>1297185328.2902794</v>
      </c>
      <c r="AK1387">
        <f t="shared" si="202"/>
        <v>3.5489916682353089</v>
      </c>
      <c r="AO1387">
        <f>AO1386*(1-AO$1+H1386)^($A1387-$A1386)*(2-E1387/E1386)</f>
        <v>3.5358267490123736</v>
      </c>
    </row>
    <row r="1388" spans="1:41" x14ac:dyDescent="0.25">
      <c r="A1388" s="1">
        <v>40077</v>
      </c>
      <c r="B1388" s="12">
        <v>24.06</v>
      </c>
      <c r="C1388" s="12">
        <v>26.23</v>
      </c>
      <c r="D1388">
        <v>81095.75</v>
      </c>
      <c r="E1388">
        <v>72584.23</v>
      </c>
      <c r="F1388">
        <v>191520.05</v>
      </c>
      <c r="G1388">
        <v>171443.47</v>
      </c>
      <c r="H1388">
        <f>(1/(1-91/360*VLOOKUP($A1388,Tbills!$B$4:$C$974,2,1)/100))^((1)/91)-1</f>
        <v>2.7781327762710362E-6</v>
      </c>
      <c r="I1388" s="2">
        <f t="shared" si="201"/>
        <v>51795.662284834092</v>
      </c>
      <c r="J1388">
        <f>VLOOKUP(A1388,'VXX-IV'!A$1:C$4500,3,0)</f>
        <v>51799.360000000001</v>
      </c>
      <c r="K1388" s="10">
        <f t="shared" si="203"/>
        <v>-7.1385344643459803E-5</v>
      </c>
      <c r="L1388">
        <f t="shared" si="195"/>
        <v>7148218164.3538246</v>
      </c>
      <c r="O1388">
        <f t="shared" si="196"/>
        <v>16313037.437556129</v>
      </c>
      <c r="R1388">
        <f t="shared" si="197"/>
        <v>9.9455743238094652</v>
      </c>
      <c r="U1388" s="2">
        <f t="shared" si="198"/>
        <v>337.44960756684691</v>
      </c>
      <c r="V1388">
        <f>VLOOKUP(A1388,'VXZ-IV'!A$1:C$4500,3,0)</f>
        <v>337.44</v>
      </c>
      <c r="W1388" s="10">
        <f t="shared" si="204"/>
        <v>2.847192640742513E-5</v>
      </c>
      <c r="X1388">
        <f t="shared" si="199"/>
        <v>12.08840546265321</v>
      </c>
      <c r="AB1388">
        <f t="shared" si="200"/>
        <v>44131.215766302048</v>
      </c>
      <c r="AE1388">
        <f>ROW()</f>
        <v>1388</v>
      </c>
      <c r="AF1388">
        <f t="shared" si="194"/>
        <v>0.91727030118185282</v>
      </c>
      <c r="AG1388">
        <f>AG1387*(1-(AG$1+AG$5))^($A1388-$A1387)*(1+2*(E1388/E1387-1))</f>
        <v>1293395369.0677333</v>
      </c>
      <c r="AK1388">
        <f t="shared" si="202"/>
        <v>3.5535007306173267</v>
      </c>
      <c r="AO1388">
        <f>AO1387*(1-AO$1+H1387)^($A1388-$A1387)*(2-E1388/E1387)</f>
        <v>3.5404607738571188</v>
      </c>
    </row>
    <row r="1389" spans="1:41" x14ac:dyDescent="0.25">
      <c r="A1389" s="1">
        <v>40078</v>
      </c>
      <c r="B1389" s="12">
        <v>23.08</v>
      </c>
      <c r="C1389" s="12">
        <v>25.69</v>
      </c>
      <c r="D1389">
        <v>79412.240000000005</v>
      </c>
      <c r="E1389">
        <v>71077.22</v>
      </c>
      <c r="F1389">
        <v>191516.13</v>
      </c>
      <c r="G1389">
        <v>171439.48</v>
      </c>
      <c r="H1389">
        <f>(1/(1-91/360*VLOOKUP($A1389,Tbills!$B$4:$C$974,2,1)/100))^((1)/91)-1</f>
        <v>2.7781327762710362E-6</v>
      </c>
      <c r="I1389" s="2">
        <f t="shared" si="201"/>
        <v>50719.171715203673</v>
      </c>
      <c r="J1389">
        <f>VLOOKUP(A1389,'VXX-IV'!A$1:C$4500,3,0)</f>
        <v>50722.79</v>
      </c>
      <c r="K1389" s="10">
        <f t="shared" si="203"/>
        <v>-7.1334498680575287E-5</v>
      </c>
      <c r="L1389">
        <f t="shared" si="195"/>
        <v>6851101672.7942038</v>
      </c>
      <c r="O1389">
        <f t="shared" si="196"/>
        <v>15804462.438977387</v>
      </c>
      <c r="R1389">
        <f t="shared" si="197"/>
        <v>10.048366180137071</v>
      </c>
      <c r="U1389" s="2">
        <f t="shared" si="198"/>
        <v>337.43447265044341</v>
      </c>
      <c r="V1389">
        <f>VLOOKUP(A1389,'VXZ-IV'!A$1:C$4500,3,0)</f>
        <v>337.44</v>
      </c>
      <c r="W1389" s="10">
        <f t="shared" si="204"/>
        <v>-1.6380244062919047E-5</v>
      </c>
      <c r="X1389">
        <f t="shared" si="199"/>
        <v>12.088273264004169</v>
      </c>
      <c r="AB1389">
        <f t="shared" si="200"/>
        <v>43213.446914047156</v>
      </c>
      <c r="AE1389">
        <f>ROW()</f>
        <v>1389</v>
      </c>
      <c r="AF1389">
        <f t="shared" si="194"/>
        <v>0.8984040482678084</v>
      </c>
      <c r="AG1389">
        <f>AG1388*(1-(AG$1+AG$5))^($A1389-$A1388)*(1+2*(E1389/E1388-1))</f>
        <v>1239646066.0407329</v>
      </c>
      <c r="AK1389">
        <f t="shared" si="202"/>
        <v>3.6271103649322045</v>
      </c>
      <c r="AO1389">
        <f>AO1388*(1-AO$1+H1388)^($A1389-$A1388)*(2-E1389/E1388)</f>
        <v>3.6138449842047353</v>
      </c>
    </row>
    <row r="1390" spans="1:41" x14ac:dyDescent="0.25">
      <c r="A1390" s="1">
        <v>40079</v>
      </c>
      <c r="B1390" s="12">
        <v>23.49</v>
      </c>
      <c r="C1390" s="12">
        <v>26.09</v>
      </c>
      <c r="D1390">
        <v>80071.98</v>
      </c>
      <c r="E1390">
        <v>71667.520000000004</v>
      </c>
      <c r="F1390">
        <v>190291.42</v>
      </c>
      <c r="G1390">
        <v>170342.68</v>
      </c>
      <c r="H1390">
        <f>(1/(1-91/360*VLOOKUP($A1390,Tbills!$B$4:$C$974,2,1)/100))^((1)/91)-1</f>
        <v>2.7781327762710362E-6</v>
      </c>
      <c r="I1390" s="2">
        <f t="shared" si="201"/>
        <v>51139.288818117624</v>
      </c>
      <c r="J1390">
        <f>VLOOKUP(A1390,'VXX-IV'!A$1:C$4500,3,0)</f>
        <v>51142.94</v>
      </c>
      <c r="K1390" s="10">
        <f t="shared" si="203"/>
        <v>-7.1391708853285607E-5</v>
      </c>
      <c r="L1390">
        <f t="shared" si="195"/>
        <v>6964603680.337225</v>
      </c>
      <c r="O1390">
        <f t="shared" si="196"/>
        <v>16000808.53635239</v>
      </c>
      <c r="R1390">
        <f t="shared" si="197"/>
        <v>10.006187723927709</v>
      </c>
      <c r="U1390" s="2">
        <f t="shared" si="198"/>
        <v>335.26846677369929</v>
      </c>
      <c r="V1390">
        <f>VLOOKUP(A1390,'VXZ-IV'!A$1:C$4500,3,0)</f>
        <v>335.24</v>
      </c>
      <c r="W1390" s="10">
        <f t="shared" si="204"/>
        <v>8.4914609531416829E-5</v>
      </c>
      <c r="X1390">
        <f t="shared" si="199"/>
        <v>12.165192952001613</v>
      </c>
      <c r="AB1390">
        <f t="shared" si="200"/>
        <v>43570.817681919762</v>
      </c>
      <c r="AE1390">
        <f>ROW()</f>
        <v>1390</v>
      </c>
      <c r="AF1390">
        <f t="shared" si="194"/>
        <v>0.9003449597546952</v>
      </c>
      <c r="AG1390">
        <f>AG1389*(1-(AG$1+AG$5))^($A1390-$A1389)*(1+2*(E1390/E1389-1))</f>
        <v>1260194247.5868084</v>
      </c>
      <c r="AK1390">
        <f t="shared" si="202"/>
        <v>3.5968194942532969</v>
      </c>
      <c r="AO1390">
        <f>AO1389*(1-AO$1+H1389)^($A1390-$A1389)*(2-E1390/E1389)</f>
        <v>3.5837092177806884</v>
      </c>
    </row>
    <row r="1391" spans="1:41" x14ac:dyDescent="0.25">
      <c r="A1391" s="1">
        <v>40080</v>
      </c>
      <c r="B1391" s="12">
        <v>24.95</v>
      </c>
      <c r="C1391" s="12">
        <v>27.13</v>
      </c>
      <c r="D1391">
        <v>81573.070000000007</v>
      </c>
      <c r="E1391">
        <v>73010.850000000006</v>
      </c>
      <c r="F1391">
        <v>194185.36</v>
      </c>
      <c r="G1391">
        <v>173827.93</v>
      </c>
      <c r="H1391">
        <f>(1/(1-91/360*VLOOKUP($A1391,Tbills!$B$4:$C$974,2,1)/100))^((1)/91)-1</f>
        <v>2.7781327762710362E-6</v>
      </c>
      <c r="I1391" s="2">
        <f t="shared" si="201"/>
        <v>52096.714335254335</v>
      </c>
      <c r="J1391">
        <f>VLOOKUP(A1391,'VXX-IV'!A$1:C$4500,3,0)</f>
        <v>52100.43</v>
      </c>
      <c r="K1391" s="10">
        <f t="shared" si="203"/>
        <v>-7.1317352767774622E-5</v>
      </c>
      <c r="L1391">
        <f t="shared" si="195"/>
        <v>7225385011.0269623</v>
      </c>
      <c r="O1391">
        <f t="shared" si="196"/>
        <v>16450130.895937081</v>
      </c>
      <c r="R1391">
        <f t="shared" si="197"/>
        <v>9.9119620558269119</v>
      </c>
      <c r="U1391" s="2">
        <f t="shared" si="198"/>
        <v>342.12073483998455</v>
      </c>
      <c r="V1391">
        <f>VLOOKUP(A1391,'VXZ-IV'!A$1:C$4500,3,0)</f>
        <v>342.12</v>
      </c>
      <c r="W1391" s="10">
        <f t="shared" si="204"/>
        <v>2.1479012759506588E-6</v>
      </c>
      <c r="X1391">
        <f t="shared" si="199"/>
        <v>11.91588270113647</v>
      </c>
      <c r="AB1391">
        <f t="shared" si="200"/>
        <v>44385.957872123043</v>
      </c>
      <c r="AE1391">
        <f>ROW()</f>
        <v>1391</v>
      </c>
      <c r="AF1391">
        <f t="shared" si="194"/>
        <v>0.91964614817545154</v>
      </c>
      <c r="AG1391">
        <f>AG1390*(1-(AG$1+AG$5))^($A1391-$A1390)*(1+2*(E1391/E1390-1))</f>
        <v>1307392139.904757</v>
      </c>
      <c r="AK1391">
        <f t="shared" si="202"/>
        <v>3.5292366274607767</v>
      </c>
      <c r="AO1391">
        <f>AO1390*(1-AO$1+H1390)^($A1391-$A1390)*(2-E1391/E1390)</f>
        <v>3.5164161777019811</v>
      </c>
    </row>
    <row r="1392" spans="1:41" x14ac:dyDescent="0.25">
      <c r="A1392" s="1">
        <v>40081</v>
      </c>
      <c r="B1392" s="12">
        <v>25.61</v>
      </c>
      <c r="C1392" s="12">
        <v>27.21</v>
      </c>
      <c r="D1392">
        <v>81829.820000000007</v>
      </c>
      <c r="E1392">
        <v>73240.44</v>
      </c>
      <c r="F1392">
        <v>194804.95</v>
      </c>
      <c r="G1392">
        <v>174382.07999999999</v>
      </c>
      <c r="H1392">
        <f>(1/(1-91/360*VLOOKUP($A1392,Tbills!$B$4:$C$974,2,1)/100))^((1)/91)-1</f>
        <v>2.7781327762710362E-6</v>
      </c>
      <c r="I1392" s="2">
        <f t="shared" si="201"/>
        <v>52259.413651380251</v>
      </c>
      <c r="J1392">
        <f>VLOOKUP(A1392,'VXX-IV'!A$1:C$4500,3,0)</f>
        <v>52263.14</v>
      </c>
      <c r="K1392" s="10">
        <f t="shared" si="203"/>
        <v>-7.129974624076052E-5</v>
      </c>
      <c r="L1392">
        <f t="shared" si="195"/>
        <v>7270518436.5938692</v>
      </c>
      <c r="O1392">
        <f t="shared" si="196"/>
        <v>16527167.584089326</v>
      </c>
      <c r="R1392">
        <f t="shared" si="197"/>
        <v>9.8959301018936632</v>
      </c>
      <c r="U1392" s="2">
        <f t="shared" si="198"/>
        <v>343.20397561279583</v>
      </c>
      <c r="V1392">
        <f>VLOOKUP(A1392,'VXZ-IV'!A$1:C$4500,3,0)</f>
        <v>343.2</v>
      </c>
      <c r="W1392" s="10">
        <f t="shared" si="204"/>
        <v>1.1583953367866329E-5</v>
      </c>
      <c r="X1392">
        <f t="shared" si="199"/>
        <v>11.877489467391467</v>
      </c>
      <c r="AB1392">
        <f t="shared" si="200"/>
        <v>44523.981620381695</v>
      </c>
      <c r="AE1392">
        <f>ROW()</f>
        <v>1392</v>
      </c>
      <c r="AF1392">
        <f t="shared" si="194"/>
        <v>0.94119808893789048</v>
      </c>
      <c r="AG1392">
        <f>AG1391*(1-(AG$1+AG$5))^($A1392-$A1391)*(1+2*(E1392/E1391-1))</f>
        <v>1315570259.0455863</v>
      </c>
      <c r="AK1392">
        <f t="shared" si="202"/>
        <v>3.5179747275328057</v>
      </c>
      <c r="AO1392">
        <f>AO1391*(1-AO$1+H1391)^($A1392-$A1391)*(2-E1392/E1391)</f>
        <v>3.5052385395911583</v>
      </c>
    </row>
    <row r="1393" spans="1:41" x14ac:dyDescent="0.25">
      <c r="A1393" s="1">
        <v>40084</v>
      </c>
      <c r="B1393" s="12">
        <v>24.88</v>
      </c>
      <c r="C1393" s="12">
        <v>26.27</v>
      </c>
      <c r="D1393">
        <v>78931.820000000007</v>
      </c>
      <c r="E1393">
        <v>70646.02</v>
      </c>
      <c r="F1393">
        <v>191360.51</v>
      </c>
      <c r="G1393">
        <v>171297.29</v>
      </c>
      <c r="H1393">
        <f>(1/(1-91/360*VLOOKUP($A1393,Tbills!$B$4:$C$974,2,1)/100))^((1)/91)-1</f>
        <v>3.1949139418507855E-6</v>
      </c>
      <c r="I1393" s="2">
        <f t="shared" si="201"/>
        <v>50404.961143660868</v>
      </c>
      <c r="J1393">
        <f>VLOOKUP(A1393,'VXX-IV'!A$1:C$4500,3,0)</f>
        <v>50408.55</v>
      </c>
      <c r="K1393" s="10">
        <f t="shared" si="203"/>
        <v>-7.1195389257039388E-5</v>
      </c>
      <c r="L1393">
        <f t="shared" si="195"/>
        <v>6754575181.4823103</v>
      </c>
      <c r="O1393">
        <f t="shared" si="196"/>
        <v>15647414.714441091</v>
      </c>
      <c r="R1393">
        <f t="shared" si="197"/>
        <v>10.069837723107433</v>
      </c>
      <c r="U1393" s="2">
        <f t="shared" si="198"/>
        <v>337.11095997760231</v>
      </c>
      <c r="V1393">
        <f>VLOOKUP(A1393,'VXZ-IV'!A$1:C$4500,3,0)</f>
        <v>337.08</v>
      </c>
      <c r="W1393" s="10">
        <f t="shared" si="204"/>
        <v>9.1847566163316685E-5</v>
      </c>
      <c r="X1393">
        <f t="shared" si="199"/>
        <v>12.086374952206318</v>
      </c>
      <c r="AB1393">
        <f t="shared" si="200"/>
        <v>42942.302226562511</v>
      </c>
      <c r="AE1393">
        <f>ROW()</f>
        <v>1393</v>
      </c>
      <c r="AF1393">
        <f t="shared" si="194"/>
        <v>0.94708793300342597</v>
      </c>
      <c r="AG1393">
        <f>AG1392*(1-(AG$1+AG$5))^($A1393-$A1392)*(1+2*(E1393/E1392-1))</f>
        <v>1222242938.026432</v>
      </c>
      <c r="AK1393">
        <f t="shared" si="202"/>
        <v>3.6420841526487817</v>
      </c>
      <c r="AO1393">
        <f>AO1392*(1-AO$1+H1392)^($A1393-$A1392)*(2-E1393/E1392)</f>
        <v>3.6290332946943087</v>
      </c>
    </row>
    <row r="1394" spans="1:41" x14ac:dyDescent="0.25">
      <c r="A1394" s="1">
        <v>40085</v>
      </c>
      <c r="B1394" s="12">
        <v>25.19</v>
      </c>
      <c r="C1394" s="12">
        <v>26.48</v>
      </c>
      <c r="D1394">
        <v>78920.210000000006</v>
      </c>
      <c r="E1394">
        <v>70635.399999999994</v>
      </c>
      <c r="F1394">
        <v>191877.47</v>
      </c>
      <c r="G1394">
        <v>171759.5</v>
      </c>
      <c r="H1394">
        <f>(1/(1-91/360*VLOOKUP($A1394,Tbills!$B$4:$C$974,2,1)/100))^((1)/91)-1</f>
        <v>3.1949139418507855E-6</v>
      </c>
      <c r="I1394" s="2">
        <f t="shared" si="201"/>
        <v>50396.318258212646</v>
      </c>
      <c r="J1394">
        <f>VLOOKUP(A1394,'VXX-IV'!A$1:C$4500,3,0)</f>
        <v>50399.91</v>
      </c>
      <c r="K1394" s="10">
        <f t="shared" si="203"/>
        <v>-7.1264845261764798E-5</v>
      </c>
      <c r="L1394">
        <f t="shared" si="195"/>
        <v>6752260714.0395632</v>
      </c>
      <c r="O1394">
        <f t="shared" si="196"/>
        <v>15643359.194944164</v>
      </c>
      <c r="R1394">
        <f t="shared" si="197"/>
        <v>10.070139360994762</v>
      </c>
      <c r="U1394" s="2">
        <f t="shared" si="198"/>
        <v>338.01342232793127</v>
      </c>
      <c r="V1394">
        <f>VLOOKUP(A1394,'VXZ-IV'!A$1:C$4500,3,0)</f>
        <v>338</v>
      </c>
      <c r="W1394" s="10">
        <f t="shared" si="204"/>
        <v>3.9711029382383245E-5</v>
      </c>
      <c r="X1394">
        <f t="shared" si="199"/>
        <v>12.053355077574693</v>
      </c>
      <c r="AB1394">
        <f t="shared" si="200"/>
        <v>42934.349882008239</v>
      </c>
      <c r="AE1394">
        <f>ROW()</f>
        <v>1394</v>
      </c>
      <c r="AF1394">
        <f t="shared" si="194"/>
        <v>0.95128398791540791</v>
      </c>
      <c r="AG1394">
        <f>AG1393*(1-(AG$1+AG$5))^($A1394-$A1393)*(1+2*(E1394/E1393-1))</f>
        <v>1221834290.4157493</v>
      </c>
      <c r="AK1394">
        <f t="shared" si="202"/>
        <v>3.6424619991973128</v>
      </c>
      <c r="AO1394">
        <f>AO1393*(1-AO$1+H1393)^($A1394-$A1393)*(2-E1394/E1393)</f>
        <v>3.6294561876595033</v>
      </c>
    </row>
    <row r="1395" spans="1:41" x14ac:dyDescent="0.25">
      <c r="A1395" s="1">
        <v>40086</v>
      </c>
      <c r="B1395" s="12">
        <v>25.61</v>
      </c>
      <c r="C1395" s="12">
        <v>26.66</v>
      </c>
      <c r="D1395">
        <v>79748.710000000006</v>
      </c>
      <c r="E1395">
        <v>71376.7</v>
      </c>
      <c r="F1395">
        <v>192723.65</v>
      </c>
      <c r="G1395">
        <v>172516.41</v>
      </c>
      <c r="H1395">
        <f>(1/(1-91/360*VLOOKUP($A1395,Tbills!$B$4:$C$974,2,1)/100))^((1)/91)-1</f>
        <v>3.1949139418507855E-6</v>
      </c>
      <c r="I1395" s="2">
        <f t="shared" si="201"/>
        <v>50924.13427813883</v>
      </c>
      <c r="J1395">
        <f>VLOOKUP(A1395,'VXX-IV'!A$1:C$4500,3,0)</f>
        <v>50927.76</v>
      </c>
      <c r="K1395" s="10">
        <f t="shared" si="203"/>
        <v>-7.1193428911264789E-5</v>
      </c>
      <c r="L1395">
        <f t="shared" si="195"/>
        <v>6893697504.7855034</v>
      </c>
      <c r="O1395">
        <f t="shared" si="196"/>
        <v>15889083.165359726</v>
      </c>
      <c r="R1395">
        <f t="shared" si="197"/>
        <v>10.016844788322201</v>
      </c>
      <c r="U1395" s="2">
        <f t="shared" si="198"/>
        <v>339.4957838315932</v>
      </c>
      <c r="V1395">
        <f>VLOOKUP(A1395,'VXZ-IV'!A$1:C$4500,3,0)</f>
        <v>339.48</v>
      </c>
      <c r="W1395" s="10">
        <f t="shared" si="204"/>
        <v>4.649414278645736E-5</v>
      </c>
      <c r="X1395">
        <f t="shared" si="199"/>
        <v>11.999832831196626</v>
      </c>
      <c r="AB1395">
        <f t="shared" si="200"/>
        <v>43383.422008045898</v>
      </c>
      <c r="AE1395">
        <f>ROW()</f>
        <v>1395</v>
      </c>
      <c r="AF1395">
        <f t="shared" si="194"/>
        <v>0.96061515378844708</v>
      </c>
      <c r="AG1395">
        <f>AG1394*(1-(AG$1+AG$5))^($A1395-$A1394)*(1+2*(E1395/E1394-1))</f>
        <v>1247437912.9932258</v>
      </c>
      <c r="AK1395">
        <f t="shared" si="202"/>
        <v>3.6040674471987817</v>
      </c>
      <c r="AO1395">
        <f>AO1394*(1-AO$1+H1394)^($A1395-$A1394)*(2-E1395/E1394)</f>
        <v>3.59124463949686</v>
      </c>
    </row>
    <row r="1396" spans="1:41" x14ac:dyDescent="0.25">
      <c r="A1396" s="1">
        <v>40087</v>
      </c>
      <c r="B1396" s="12">
        <v>28.27</v>
      </c>
      <c r="C1396" s="12">
        <v>28.33</v>
      </c>
      <c r="D1396">
        <v>83266.34</v>
      </c>
      <c r="E1396">
        <v>74524.820000000007</v>
      </c>
      <c r="F1396">
        <v>197347.36</v>
      </c>
      <c r="G1396">
        <v>176654.76</v>
      </c>
      <c r="H1396">
        <f>(1/(1-91/360*VLOOKUP($A1396,Tbills!$B$4:$C$974,2,1)/100))^((1)/91)-1</f>
        <v>3.1949139418507855E-6</v>
      </c>
      <c r="I1396" s="2">
        <f t="shared" si="201"/>
        <v>53169.046699500985</v>
      </c>
      <c r="J1396">
        <f>VLOOKUP(A1396,'VXX-IV'!A$1:C$4500,3,0)</f>
        <v>53172.83</v>
      </c>
      <c r="K1396" s="10">
        <f t="shared" si="203"/>
        <v>-7.1151008870784516E-5</v>
      </c>
      <c r="L1396">
        <f t="shared" si="195"/>
        <v>7501485189.8784904</v>
      </c>
      <c r="O1396">
        <f t="shared" si="196"/>
        <v>16939711.232107848</v>
      </c>
      <c r="R1396">
        <f t="shared" si="197"/>
        <v>9.7955019344402636</v>
      </c>
      <c r="U1396" s="2">
        <f t="shared" si="198"/>
        <v>347.63228594873351</v>
      </c>
      <c r="V1396">
        <f>VLOOKUP(A1396,'VXZ-IV'!A$1:C$4500,3,0)</f>
        <v>347.6</v>
      </c>
      <c r="W1396" s="10">
        <f t="shared" si="204"/>
        <v>9.2882476218303367E-5</v>
      </c>
      <c r="X1396">
        <f t="shared" si="199"/>
        <v>11.711583243896753</v>
      </c>
      <c r="AB1396">
        <f t="shared" si="200"/>
        <v>45295.299342006263</v>
      </c>
      <c r="AE1396">
        <f>ROW()</f>
        <v>1396</v>
      </c>
      <c r="AF1396">
        <f t="shared" si="194"/>
        <v>0.997882103776915</v>
      </c>
      <c r="AG1396">
        <f>AG1395*(1-(AG$1+AG$5))^($A1396-$A1395)*(1+2*(E1396/E1395-1))</f>
        <v>1357430436.4903719</v>
      </c>
      <c r="AK1396">
        <f t="shared" si="202"/>
        <v>3.4449470380539058</v>
      </c>
      <c r="AO1396">
        <f>AO1395*(1-AO$1+H1395)^($A1396-$A1395)*(2-E1396/E1395)</f>
        <v>3.4327342456730658</v>
      </c>
    </row>
    <row r="1397" spans="1:41" x14ac:dyDescent="0.25">
      <c r="A1397" s="1">
        <v>40088</v>
      </c>
      <c r="B1397" s="12">
        <v>28.68</v>
      </c>
      <c r="C1397" s="12">
        <v>28.8</v>
      </c>
      <c r="D1397">
        <v>83413.95</v>
      </c>
      <c r="E1397">
        <v>74656.69</v>
      </c>
      <c r="F1397">
        <v>196854.17</v>
      </c>
      <c r="G1397">
        <v>176212.71</v>
      </c>
      <c r="H1397">
        <f>(1/(1-91/360*VLOOKUP($A1397,Tbills!$B$4:$C$974,2,1)/100))^((1)/91)-1</f>
        <v>3.1949139418507855E-6</v>
      </c>
      <c r="I1397" s="2">
        <f t="shared" si="201"/>
        <v>53262.003119912071</v>
      </c>
      <c r="J1397">
        <f>VLOOKUP(A1397,'VXX-IV'!A$1:C$4500,3,0)</f>
        <v>53265.79</v>
      </c>
      <c r="K1397" s="10">
        <f t="shared" si="203"/>
        <v>-7.1094037804142474E-5</v>
      </c>
      <c r="L1397">
        <f t="shared" si="195"/>
        <v>7527716353.065484</v>
      </c>
      <c r="O1397">
        <f t="shared" si="196"/>
        <v>16984100.531386375</v>
      </c>
      <c r="R1397">
        <f t="shared" si="197"/>
        <v>9.7863930551994276</v>
      </c>
      <c r="U1397" s="2">
        <f t="shared" si="198"/>
        <v>346.75506416024814</v>
      </c>
      <c r="V1397">
        <f>VLOOKUP(A1397,'VXZ-IV'!A$1:C$4500,3,0)</f>
        <v>346.76</v>
      </c>
      <c r="W1397" s="10">
        <f t="shared" si="204"/>
        <v>-1.423416700840896E-5</v>
      </c>
      <c r="X1397">
        <f t="shared" si="199"/>
        <v>11.740492848120622</v>
      </c>
      <c r="AB1397">
        <f t="shared" si="200"/>
        <v>45373.866343344969</v>
      </c>
      <c r="AE1397">
        <f>ROW()</f>
        <v>1397</v>
      </c>
      <c r="AF1397">
        <f t="shared" si="194"/>
        <v>0.99583333333333335</v>
      </c>
      <c r="AG1397">
        <f>AG1396*(1-(AG$1+AG$5))^($A1397-$A1396)*(1+2*(E1397/E1396-1))</f>
        <v>1362188416.5749824</v>
      </c>
      <c r="AK1397">
        <f t="shared" si="202"/>
        <v>3.4386911157438456</v>
      </c>
      <c r="AO1397">
        <f>AO1396*(1-AO$1+H1396)^($A1397-$A1396)*(2-E1397/E1396)</f>
        <v>3.4265443077027382</v>
      </c>
    </row>
    <row r="1398" spans="1:41" x14ac:dyDescent="0.25">
      <c r="A1398" s="1">
        <v>40091</v>
      </c>
      <c r="B1398" s="12">
        <v>26.84</v>
      </c>
      <c r="C1398" s="12">
        <v>27.61</v>
      </c>
      <c r="D1398">
        <v>80630.75</v>
      </c>
      <c r="E1398">
        <v>72164.97</v>
      </c>
      <c r="F1398">
        <v>193808.85</v>
      </c>
      <c r="G1398">
        <v>173485.02</v>
      </c>
      <c r="H1398">
        <f>(1/(1-91/360*VLOOKUP($A1398,Tbills!$B$4:$C$974,2,1)/100))^((1)/91)-1</f>
        <v>2.0835330114543638E-6</v>
      </c>
      <c r="I1398" s="2">
        <f t="shared" si="201"/>
        <v>51481.09058571465</v>
      </c>
      <c r="J1398">
        <f>VLOOKUP(A1398,'VXX-IV'!A$1:C$4500,3,0)</f>
        <v>51484.75</v>
      </c>
      <c r="K1398" s="10">
        <f t="shared" si="203"/>
        <v>-7.1077635325988986E-5</v>
      </c>
      <c r="L1398">
        <f t="shared" si="195"/>
        <v>7024321818.5354891</v>
      </c>
      <c r="O1398">
        <f t="shared" si="196"/>
        <v>16132184.914887838</v>
      </c>
      <c r="R1398">
        <f t="shared" si="197"/>
        <v>9.9483576783596668</v>
      </c>
      <c r="U1398" s="2">
        <f t="shared" si="198"/>
        <v>341.36581563482872</v>
      </c>
      <c r="V1398">
        <f>VLOOKUP(A1398,'VXZ-IV'!A$1:C$4500,3,0)</f>
        <v>341.36</v>
      </c>
      <c r="W1398" s="10">
        <f t="shared" si="204"/>
        <v>1.703666167296447E-5</v>
      </c>
      <c r="X1398">
        <f t="shared" si="199"/>
        <v>11.920981851044118</v>
      </c>
      <c r="AB1398">
        <f t="shared" si="200"/>
        <v>43854.894033252865</v>
      </c>
      <c r="AE1398">
        <f>ROW()</f>
        <v>1398</v>
      </c>
      <c r="AF1398">
        <f t="shared" si="194"/>
        <v>0.97211155378486058</v>
      </c>
      <c r="AG1398">
        <f>AG1397*(1-(AG$1+AG$5))^($A1398-$A1397)*(1+2*(E1398/E1397-1))</f>
        <v>1271131891.8663783</v>
      </c>
      <c r="AK1398">
        <f t="shared" si="202"/>
        <v>3.5529633838838222</v>
      </c>
      <c r="AO1398">
        <f>AO1397*(1-AO$1+H1397)^($A1398-$A1397)*(2-E1398/E1397)</f>
        <v>3.5405487107946043</v>
      </c>
    </row>
    <row r="1399" spans="1:41" x14ac:dyDescent="0.25">
      <c r="A1399" s="1">
        <v>40092</v>
      </c>
      <c r="B1399" s="12">
        <v>25.7</v>
      </c>
      <c r="C1399" s="12">
        <v>26.73</v>
      </c>
      <c r="D1399">
        <v>78774.100000000006</v>
      </c>
      <c r="E1399">
        <v>70503.100000000006</v>
      </c>
      <c r="F1399">
        <v>190202.25</v>
      </c>
      <c r="G1399">
        <v>170256.26</v>
      </c>
      <c r="H1399">
        <f>(1/(1-91/360*VLOOKUP($A1399,Tbills!$B$4:$C$974,2,1)/100))^((1)/91)-1</f>
        <v>2.0835330114543638E-6</v>
      </c>
      <c r="I1399" s="2">
        <f t="shared" si="201"/>
        <v>50294.431012775749</v>
      </c>
      <c r="J1399">
        <f>VLOOKUP(A1399,'VXX-IV'!A$1:C$4500,3,0)</f>
        <v>50298.01</v>
      </c>
      <c r="K1399" s="10">
        <f t="shared" si="203"/>
        <v>-7.1155642623943471E-5</v>
      </c>
      <c r="L1399">
        <f t="shared" si="195"/>
        <v>6700509980.5074539</v>
      </c>
      <c r="O1399">
        <f t="shared" si="196"/>
        <v>15574403.663509529</v>
      </c>
      <c r="R1399">
        <f t="shared" si="197"/>
        <v>10.062451966055395</v>
      </c>
      <c r="U1399" s="2">
        <f t="shared" si="198"/>
        <v>335.00515078450093</v>
      </c>
      <c r="V1399">
        <f>VLOOKUP(A1399,'VXZ-IV'!A$1:C$4500,3,0)</f>
        <v>335</v>
      </c>
      <c r="W1399" s="10">
        <f t="shared" si="204"/>
        <v>1.5375476122070353E-5</v>
      </c>
      <c r="X1399">
        <f t="shared" si="199"/>
        <v>12.142421506917445</v>
      </c>
      <c r="AB1399">
        <f t="shared" si="200"/>
        <v>42843.47627547288</v>
      </c>
      <c r="AE1399">
        <f>ROW()</f>
        <v>1399</v>
      </c>
      <c r="AF1399">
        <f t="shared" si="194"/>
        <v>0.96146651702207253</v>
      </c>
      <c r="AG1399">
        <f>AG1398*(1-(AG$1+AG$5))^($A1399-$A1398)*(1+2*(E1399/E1398-1))</f>
        <v>1212545838.8806288</v>
      </c>
      <c r="AK1399">
        <f t="shared" si="202"/>
        <v>3.6346144447431894</v>
      </c>
      <c r="AO1399">
        <f>AO1398*(1-AO$1+H1398)^($A1399-$A1398)*(2-E1399/E1398)</f>
        <v>3.6219567476556289</v>
      </c>
    </row>
    <row r="1400" spans="1:41" x14ac:dyDescent="0.25">
      <c r="A1400" s="1">
        <v>40093</v>
      </c>
      <c r="B1400" s="12">
        <v>24.68</v>
      </c>
      <c r="C1400" s="12">
        <v>26.12</v>
      </c>
      <c r="D1400">
        <v>77894.759999999995</v>
      </c>
      <c r="E1400">
        <v>69715.94</v>
      </c>
      <c r="F1400">
        <v>189646.82</v>
      </c>
      <c r="G1400">
        <v>169758.73</v>
      </c>
      <c r="H1400">
        <f>(1/(1-91/360*VLOOKUP($A1400,Tbills!$B$4:$C$974,2,1)/100))^((1)/91)-1</f>
        <v>2.0835330114543638E-6</v>
      </c>
      <c r="I1400" s="2">
        <f t="shared" si="201"/>
        <v>49731.791366255849</v>
      </c>
      <c r="J1400">
        <f>VLOOKUP(A1400,'VXX-IV'!A$1:C$4500,3,0)</f>
        <v>49735.33</v>
      </c>
      <c r="K1400" s="10">
        <f t="shared" si="203"/>
        <v>-7.1149296569483766E-5</v>
      </c>
      <c r="L1400">
        <f t="shared" si="195"/>
        <v>6550606457.293334</v>
      </c>
      <c r="O1400">
        <f t="shared" si="196"/>
        <v>15313057.648135098</v>
      </c>
      <c r="R1400">
        <f t="shared" si="197"/>
        <v>10.118167679367783</v>
      </c>
      <c r="U1400" s="2">
        <f t="shared" si="198"/>
        <v>334.01872153106655</v>
      </c>
      <c r="V1400">
        <f>VLOOKUP(A1400,'VXZ-IV'!A$1:C$4500,3,0)</f>
        <v>334</v>
      </c>
      <c r="W1400" s="10">
        <f t="shared" si="204"/>
        <v>5.6052488223157226E-5</v>
      </c>
      <c r="X1400">
        <f t="shared" si="199"/>
        <v>12.177479558890084</v>
      </c>
      <c r="AB1400">
        <f t="shared" si="200"/>
        <v>42363.656122668865</v>
      </c>
      <c r="AE1400">
        <f>ROW()</f>
        <v>1400</v>
      </c>
      <c r="AF1400">
        <f t="shared" si="194"/>
        <v>0.94486983154670745</v>
      </c>
      <c r="AG1400">
        <f>AG1399*(1-(AG$1+AG$5))^($A1400-$A1399)*(1+2*(E1400/E1399-1))</f>
        <v>1185429986.1994665</v>
      </c>
      <c r="AK1400">
        <f t="shared" si="202"/>
        <v>3.6750233749580823</v>
      </c>
      <c r="AO1400">
        <f>AO1399*(1-AO$1+H1399)^($A1400-$A1399)*(2-E1400/E1399)</f>
        <v>3.6622677016612153</v>
      </c>
    </row>
    <row r="1401" spans="1:41" x14ac:dyDescent="0.25">
      <c r="A1401" s="1">
        <v>40094</v>
      </c>
      <c r="B1401" s="12">
        <v>24.18</v>
      </c>
      <c r="C1401" s="12">
        <v>25.74</v>
      </c>
      <c r="D1401">
        <v>76965.38</v>
      </c>
      <c r="E1401">
        <v>68884</v>
      </c>
      <c r="F1401">
        <v>187695.85</v>
      </c>
      <c r="G1401">
        <v>168012</v>
      </c>
      <c r="H1401">
        <f>(1/(1-91/360*VLOOKUP($A1401,Tbills!$B$4:$C$974,2,1)/100))^((1)/91)-1</f>
        <v>2.0835330114543638E-6</v>
      </c>
      <c r="I1401" s="2">
        <f t="shared" si="201"/>
        <v>49137.231945058978</v>
      </c>
      <c r="J1401">
        <f>VLOOKUP(A1401,'VXX-IV'!A$1:C$4500,3,0)</f>
        <v>49140.73</v>
      </c>
      <c r="K1401" s="10">
        <f t="shared" si="203"/>
        <v>-7.1184431753912314E-5</v>
      </c>
      <c r="L1401">
        <f t="shared" si="195"/>
        <v>6393990250.5684528</v>
      </c>
      <c r="O1401">
        <f t="shared" si="196"/>
        <v>15038448.293900574</v>
      </c>
      <c r="R1401">
        <f t="shared" si="197"/>
        <v>10.178079029783767</v>
      </c>
      <c r="U1401" s="2">
        <f t="shared" si="198"/>
        <v>330.57448130389071</v>
      </c>
      <c r="V1401">
        <f>VLOOKUP(A1401,'VXZ-IV'!A$1:C$4500,3,0)</f>
        <v>330.56</v>
      </c>
      <c r="W1401" s="10">
        <f t="shared" si="204"/>
        <v>4.3808397539590871E-5</v>
      </c>
      <c r="X1401">
        <f t="shared" si="199"/>
        <v>12.302350157830277</v>
      </c>
      <c r="AB1401">
        <f t="shared" si="200"/>
        <v>41856.659265897746</v>
      </c>
      <c r="AE1401">
        <f>ROW()</f>
        <v>1401</v>
      </c>
      <c r="AF1401">
        <f t="shared" si="194"/>
        <v>0.93939393939393945</v>
      </c>
      <c r="AG1401">
        <f>AG1400*(1-(AG$1+AG$5))^($A1401-$A1400)*(1+2*(E1401/E1400-1))</f>
        <v>1157098850.6509786</v>
      </c>
      <c r="AK1401">
        <f t="shared" si="202"/>
        <v>3.7187052586903477</v>
      </c>
      <c r="AO1401">
        <f>AO1400*(1-AO$1+H1400)^($A1401-$A1400)*(2-E1401/E1400)</f>
        <v>3.7058412277473973</v>
      </c>
    </row>
    <row r="1402" spans="1:41" x14ac:dyDescent="0.25">
      <c r="A1402" s="1">
        <v>40095</v>
      </c>
      <c r="B1402" s="12">
        <v>23.12</v>
      </c>
      <c r="C1402" s="12">
        <v>25.08</v>
      </c>
      <c r="D1402">
        <v>75409.33</v>
      </c>
      <c r="E1402">
        <v>67491.19</v>
      </c>
      <c r="F1402">
        <v>185994.23999999999</v>
      </c>
      <c r="G1402">
        <v>166488.49</v>
      </c>
      <c r="H1402">
        <f>(1/(1-91/360*VLOOKUP($A1402,Tbills!$B$4:$C$974,2,1)/100))^((1)/91)-1</f>
        <v>2.0835330114543638E-6</v>
      </c>
      <c r="I1402" s="2">
        <f t="shared" si="201"/>
        <v>48142.624489637303</v>
      </c>
      <c r="J1402">
        <f>VLOOKUP(A1402,'VXX-IV'!A$1:C$4500,3,0)</f>
        <v>48146.05</v>
      </c>
      <c r="K1402" s="10">
        <f t="shared" si="203"/>
        <v>-7.1148315650026994E-5</v>
      </c>
      <c r="L1402">
        <f t="shared" si="195"/>
        <v>6135157258.0972137</v>
      </c>
      <c r="O1402">
        <f t="shared" si="196"/>
        <v>14581848.768805493</v>
      </c>
      <c r="R1402">
        <f t="shared" si="197"/>
        <v>10.28051284371006</v>
      </c>
      <c r="U1402" s="2">
        <f t="shared" si="198"/>
        <v>327.56957701226304</v>
      </c>
      <c r="V1402">
        <f>VLOOKUP(A1402,'VXZ-IV'!A$1:C$4500,3,0)</f>
        <v>327.56</v>
      </c>
      <c r="W1402" s="10">
        <f t="shared" si="204"/>
        <v>2.9237429060469111E-5</v>
      </c>
      <c r="X1402">
        <f t="shared" si="199"/>
        <v>12.413472918712033</v>
      </c>
      <c r="AB1402">
        <f t="shared" si="200"/>
        <v>41008.90266401269</v>
      </c>
      <c r="AE1402">
        <f>ROW()</f>
        <v>1402</v>
      </c>
      <c r="AF1402">
        <f t="shared" si="194"/>
        <v>0.9218500797448167</v>
      </c>
      <c r="AG1402">
        <f>AG1401*(1-(AG$1+AG$5))^($A1402-$A1401)*(1+2*(E1402/E1401-1))</f>
        <v>1110269179.7390668</v>
      </c>
      <c r="AK1402">
        <f t="shared" si="202"/>
        <v>3.7937194554545575</v>
      </c>
      <c r="AO1402">
        <f>AO1401*(1-AO$1+H1401)^($A1402-$A1401)*(2-E1402/E1401)</f>
        <v>3.780640060980331</v>
      </c>
    </row>
    <row r="1403" spans="1:41" x14ac:dyDescent="0.25">
      <c r="A1403" s="1">
        <v>40098</v>
      </c>
      <c r="B1403" s="12">
        <v>23.01</v>
      </c>
      <c r="C1403" s="12">
        <v>25.17</v>
      </c>
      <c r="D1403">
        <v>73434.06</v>
      </c>
      <c r="E1403">
        <v>65722.91</v>
      </c>
      <c r="F1403">
        <v>184045.1</v>
      </c>
      <c r="G1403">
        <v>164742.72</v>
      </c>
      <c r="H1403">
        <f>(1/(1-91/360*VLOOKUP($A1403,Tbills!$B$4:$C$974,2,1)/100))^((1)/91)-1</f>
        <v>2.0835330114543638E-6</v>
      </c>
      <c r="I1403" s="2">
        <f t="shared" si="201"/>
        <v>46878.148518309114</v>
      </c>
      <c r="J1403">
        <f>VLOOKUP(A1403,'VXX-IV'!A$1:C$4500,3,0)</f>
        <v>46881.49</v>
      </c>
      <c r="K1403" s="10">
        <f t="shared" si="203"/>
        <v>-7.1275074467247457E-5</v>
      </c>
      <c r="L1403">
        <f t="shared" si="195"/>
        <v>5812920992.0040455</v>
      </c>
      <c r="O1403">
        <f t="shared" si="196"/>
        <v>14007362.422738904</v>
      </c>
      <c r="R1403">
        <f t="shared" si="197"/>
        <v>10.41377597928332</v>
      </c>
      <c r="U1403" s="2">
        <f t="shared" si="198"/>
        <v>324.11307784728842</v>
      </c>
      <c r="V1403">
        <f>VLOOKUP(A1403,'VXZ-IV'!A$1:C$4500,3,0)</f>
        <v>324.08</v>
      </c>
      <c r="W1403" s="10">
        <f t="shared" si="204"/>
        <v>1.020669195521684E-4</v>
      </c>
      <c r="X1403">
        <f t="shared" si="199"/>
        <v>12.542325107932667</v>
      </c>
      <c r="AB1403">
        <f t="shared" si="200"/>
        <v>39930.286035232049</v>
      </c>
      <c r="AE1403">
        <f>ROW()</f>
        <v>1403</v>
      </c>
      <c r="AF1403">
        <f t="shared" si="194"/>
        <v>0.91418355184743738</v>
      </c>
      <c r="AG1403">
        <f>AG1402*(1-(AG$1+AG$5))^($A1403-$A1402)*(1+2*(E1403/E1402-1))</f>
        <v>1051984360.2006177</v>
      </c>
      <c r="AK1403">
        <f t="shared" si="202"/>
        <v>3.8925715692687231</v>
      </c>
      <c r="AO1403">
        <f>AO1402*(1-AO$1+H1402)^($A1403-$A1402)*(2-E1403/E1402)</f>
        <v>3.8792872148463795</v>
      </c>
    </row>
    <row r="1404" spans="1:41" x14ac:dyDescent="0.25">
      <c r="A1404" s="1">
        <v>40099</v>
      </c>
      <c r="B1404" s="12">
        <v>22.99</v>
      </c>
      <c r="C1404" s="12">
        <v>25.09</v>
      </c>
      <c r="D1404">
        <v>72756.149999999994</v>
      </c>
      <c r="E1404">
        <v>65116.05</v>
      </c>
      <c r="F1404">
        <v>183685.75</v>
      </c>
      <c r="G1404">
        <v>164420.72</v>
      </c>
      <c r="H1404">
        <f>(1/(1-91/360*VLOOKUP($A1404,Tbills!$B$4:$C$974,2,1)/100))^((1)/91)-1</f>
        <v>1.9446183847637855E-6</v>
      </c>
      <c r="I1404" s="2">
        <f t="shared" si="201"/>
        <v>46444.258167807602</v>
      </c>
      <c r="J1404">
        <f>VLOOKUP(A1404,'VXX-IV'!A$1:C$4500,3,0)</f>
        <v>46447.56</v>
      </c>
      <c r="K1404" s="10">
        <f t="shared" si="203"/>
        <v>-7.1087312065398756E-5</v>
      </c>
      <c r="L1404">
        <f t="shared" si="195"/>
        <v>5705325623.5192699</v>
      </c>
      <c r="O1404">
        <f t="shared" si="196"/>
        <v>13812889.059170995</v>
      </c>
      <c r="R1404">
        <f t="shared" si="197"/>
        <v>10.461381441412177</v>
      </c>
      <c r="U1404" s="2">
        <f t="shared" si="198"/>
        <v>323.47235604192599</v>
      </c>
      <c r="V1404">
        <f>VLOOKUP(A1404,'VXZ-IV'!A$1:C$4500,3,0)</f>
        <v>323.44</v>
      </c>
      <c r="W1404" s="10">
        <f t="shared" si="204"/>
        <v>1.0003723078777504E-4</v>
      </c>
      <c r="X1404">
        <f t="shared" si="199"/>
        <v>12.566399507398026</v>
      </c>
      <c r="AB1404">
        <f t="shared" si="200"/>
        <v>39560.205860145084</v>
      </c>
      <c r="AE1404">
        <f>ROW()</f>
        <v>1404</v>
      </c>
      <c r="AF1404">
        <f t="shared" si="194"/>
        <v>0.91630131526504577</v>
      </c>
      <c r="AG1404">
        <f>AG1403*(1-(AG$1+AG$5))^($A1404-$A1403)*(1+2*(E1404/E1403-1))</f>
        <v>1032522328.8281873</v>
      </c>
      <c r="AK1404">
        <f t="shared" si="202"/>
        <v>3.9283311017905636</v>
      </c>
      <c r="AO1404">
        <f>AO1403*(1-AO$1+H1403)^($A1404-$A1403)*(2-E1404/E1403)</f>
        <v>3.9149704085772523</v>
      </c>
    </row>
    <row r="1405" spans="1:41" x14ac:dyDescent="0.25">
      <c r="A1405" s="1">
        <v>40100</v>
      </c>
      <c r="B1405" s="12">
        <v>22.86</v>
      </c>
      <c r="C1405" s="12">
        <v>24.58</v>
      </c>
      <c r="D1405">
        <v>72120.87</v>
      </c>
      <c r="E1405">
        <v>64547.35</v>
      </c>
      <c r="F1405">
        <v>183663.91</v>
      </c>
      <c r="G1405">
        <v>164400.85</v>
      </c>
      <c r="H1405">
        <f>(1/(1-91/360*VLOOKUP($A1405,Tbills!$B$4:$C$974,2,1)/100))^((1)/91)-1</f>
        <v>1.9446183847637855E-6</v>
      </c>
      <c r="I1405" s="2">
        <f t="shared" si="201"/>
        <v>46037.601362652611</v>
      </c>
      <c r="J1405">
        <f>VLOOKUP(A1405,'VXX-IV'!A$1:C$4500,3,0)</f>
        <v>46040.87</v>
      </c>
      <c r="K1405" s="10">
        <f t="shared" si="203"/>
        <v>-7.0994256785139598E-5</v>
      </c>
      <c r="L1405">
        <f t="shared" si="195"/>
        <v>5605426621.632843</v>
      </c>
      <c r="O1405">
        <f t="shared" si="196"/>
        <v>13631474.525271958</v>
      </c>
      <c r="R1405">
        <f t="shared" si="197"/>
        <v>10.506589423074901</v>
      </c>
      <c r="U1405" s="2">
        <f t="shared" si="198"/>
        <v>323.42600912348763</v>
      </c>
      <c r="V1405">
        <f>VLOOKUP(A1405,'VXZ-IV'!A$1:C$4500,3,0)</f>
        <v>323.39999999999998</v>
      </c>
      <c r="W1405" s="10">
        <f t="shared" si="204"/>
        <v>8.0424005836965407E-5</v>
      </c>
      <c r="X1405">
        <f t="shared" si="199"/>
        <v>12.567477737125888</v>
      </c>
      <c r="AB1405">
        <f t="shared" si="200"/>
        <v>39213.334126422917</v>
      </c>
      <c r="AE1405">
        <f>ROW()</f>
        <v>1405</v>
      </c>
      <c r="AF1405">
        <f t="shared" si="194"/>
        <v>0.93002441008950365</v>
      </c>
      <c r="AG1405">
        <f>AG1404*(1-(AG$1+AG$5))^($A1405-$A1404)*(1+2*(E1405/E1404-1))</f>
        <v>1014452789.7885642</v>
      </c>
      <c r="AK1405">
        <f t="shared" si="202"/>
        <v>3.9624551617513277</v>
      </c>
      <c r="AO1405">
        <f>AO1404*(1-AO$1+H1404)^($A1405-$A1404)*(2-E1405/E1404)</f>
        <v>3.9490239570891572</v>
      </c>
    </row>
    <row r="1406" spans="1:41" x14ac:dyDescent="0.25">
      <c r="A1406" s="1">
        <v>40101</v>
      </c>
      <c r="B1406" s="12">
        <v>21.72</v>
      </c>
      <c r="C1406" s="12">
        <v>24.22</v>
      </c>
      <c r="D1406">
        <v>70497.600000000006</v>
      </c>
      <c r="E1406">
        <v>63094.42</v>
      </c>
      <c r="F1406">
        <v>180930.57</v>
      </c>
      <c r="G1406">
        <v>161953.85999999999</v>
      </c>
      <c r="H1406">
        <f>(1/(1-91/360*VLOOKUP($A1406,Tbills!$B$4:$C$974,2,1)/100))^((1)/91)-1</f>
        <v>1.9446183847637855E-6</v>
      </c>
      <c r="I1406" s="2">
        <f t="shared" si="201"/>
        <v>45000.306679456124</v>
      </c>
      <c r="J1406">
        <f>VLOOKUP(A1406,'VXX-IV'!A$1:C$4500,3,0)</f>
        <v>45003.5</v>
      </c>
      <c r="K1406" s="10">
        <f t="shared" si="203"/>
        <v>-7.0957159862605756E-5</v>
      </c>
      <c r="L1406">
        <f t="shared" si="195"/>
        <v>5352844094.3602362</v>
      </c>
      <c r="O1406">
        <f t="shared" si="196"/>
        <v>13170773.708078252</v>
      </c>
      <c r="R1406">
        <f t="shared" si="197"/>
        <v>10.624358275452574</v>
      </c>
      <c r="U1406" s="2">
        <f t="shared" si="198"/>
        <v>318.60491979484999</v>
      </c>
      <c r="V1406">
        <f>VLOOKUP(A1406,'VXZ-IV'!A$1:C$4500,3,0)</f>
        <v>318.60000000000002</v>
      </c>
      <c r="W1406" s="10">
        <f t="shared" si="204"/>
        <v>1.5441917294412022E-5</v>
      </c>
      <c r="X1406">
        <f t="shared" si="199"/>
        <v>12.754088785467285</v>
      </c>
      <c r="AB1406">
        <f t="shared" si="200"/>
        <v>38329.324316383558</v>
      </c>
      <c r="AE1406">
        <f>ROW()</f>
        <v>1406</v>
      </c>
      <c r="AF1406">
        <f t="shared" si="194"/>
        <v>0.89677952105697767</v>
      </c>
      <c r="AG1406">
        <f>AG1405*(1-(AG$1+AG$5))^($A1406-$A1405)*(1+2*(E1406/E1405-1))</f>
        <v>968750448.18459952</v>
      </c>
      <c r="AK1406">
        <f t="shared" si="202"/>
        <v>4.0514594268045299</v>
      </c>
      <c r="AO1406">
        <f>AO1405*(1-AO$1+H1405)^($A1406-$A1405)*(2-E1406/E1405)</f>
        <v>4.0377731037205393</v>
      </c>
    </row>
    <row r="1407" spans="1:41" x14ac:dyDescent="0.25">
      <c r="A1407" s="1">
        <v>40102</v>
      </c>
      <c r="B1407" s="12">
        <v>21.43</v>
      </c>
      <c r="C1407" s="12">
        <v>24.4</v>
      </c>
      <c r="D1407">
        <v>71506.73</v>
      </c>
      <c r="E1407">
        <v>63997.45</v>
      </c>
      <c r="F1407">
        <v>182412.43</v>
      </c>
      <c r="G1407">
        <v>163279.98000000001</v>
      </c>
      <c r="H1407">
        <f>(1/(1-91/360*VLOOKUP($A1407,Tbills!$B$4:$C$974,2,1)/100))^((1)/91)-1</f>
        <v>1.9446183847637855E-6</v>
      </c>
      <c r="I1407" s="2">
        <f t="shared" si="201"/>
        <v>45643.345555255662</v>
      </c>
      <c r="J1407">
        <f>VLOOKUP(A1407,'VXX-IV'!A$1:C$4500,3,0)</f>
        <v>45646.59</v>
      </c>
      <c r="K1407" s="10">
        <f t="shared" si="203"/>
        <v>-7.1077483429382582E-5</v>
      </c>
      <c r="L1407">
        <f t="shared" si="195"/>
        <v>5505829551.5348577</v>
      </c>
      <c r="O1407">
        <f t="shared" si="196"/>
        <v>13453077.608091604</v>
      </c>
      <c r="R1407">
        <f t="shared" si="197"/>
        <v>10.547851617468421</v>
      </c>
      <c r="U1407" s="2">
        <f t="shared" si="198"/>
        <v>321.20652976524445</v>
      </c>
      <c r="V1407">
        <f>VLOOKUP(A1407,'VXZ-IV'!A$1:C$4500,3,0)</f>
        <v>321.2</v>
      </c>
      <c r="W1407" s="10">
        <f t="shared" si="204"/>
        <v>2.0329281583020276E-5</v>
      </c>
      <c r="X1407">
        <f t="shared" si="199"/>
        <v>12.649211749930895</v>
      </c>
      <c r="AB1407">
        <f t="shared" si="200"/>
        <v>38876.551892859519</v>
      </c>
      <c r="AE1407">
        <f>ROW()</f>
        <v>1407</v>
      </c>
      <c r="AF1407">
        <f t="shared" si="194"/>
        <v>0.87827868852459023</v>
      </c>
      <c r="AG1407">
        <f>AG1406*(1-(AG$1+AG$5))^($A1407-$A1406)*(1+2*(E1407/E1406-1))</f>
        <v>996447076.85218334</v>
      </c>
      <c r="AK1407">
        <f t="shared" si="202"/>
        <v>3.9932874869728208</v>
      </c>
      <c r="AO1407">
        <f>AO1406*(1-AO$1+H1406)^($A1407-$A1406)*(2-E1407/E1406)</f>
        <v>3.9798435795513996</v>
      </c>
    </row>
    <row r="1408" spans="1:41" x14ac:dyDescent="0.25">
      <c r="A1408" s="1">
        <v>40105</v>
      </c>
      <c r="B1408" s="12">
        <v>21.49</v>
      </c>
      <c r="C1408" s="12">
        <v>24.15</v>
      </c>
      <c r="D1408">
        <v>69584.25</v>
      </c>
      <c r="E1408">
        <v>62276.480000000003</v>
      </c>
      <c r="F1408">
        <v>180604.49</v>
      </c>
      <c r="G1408">
        <v>161660.71</v>
      </c>
      <c r="H1408">
        <f>(1/(1-91/360*VLOOKUP($A1408,Tbills!$B$4:$C$974,2,1)/100))^((1)/91)-1</f>
        <v>2.222449413613603E-6</v>
      </c>
      <c r="I1408" s="2">
        <f t="shared" si="201"/>
        <v>44412.961448559712</v>
      </c>
      <c r="J1408">
        <f>VLOOKUP(A1408,'VXX-IV'!A$1:C$4500,3,0)</f>
        <v>44416.11</v>
      </c>
      <c r="K1408" s="10">
        <f t="shared" si="203"/>
        <v>-7.0887600023716857E-5</v>
      </c>
      <c r="L1408">
        <f t="shared" si="195"/>
        <v>5209040760.4545078</v>
      </c>
      <c r="O1408">
        <f t="shared" si="196"/>
        <v>12909117.801586665</v>
      </c>
      <c r="R1408">
        <f t="shared" si="197"/>
        <v>10.688224327273963</v>
      </c>
      <c r="U1408" s="2">
        <f t="shared" si="198"/>
        <v>317.99970005898331</v>
      </c>
      <c r="V1408">
        <f>VLOOKUP(A1408,'VXZ-IV'!A$1:C$4500,3,0)</f>
        <v>318</v>
      </c>
      <c r="W1408" s="10">
        <f t="shared" si="204"/>
        <v>-9.4321074428638241E-7</v>
      </c>
      <c r="X1408">
        <f t="shared" si="199"/>
        <v>12.773323478735135</v>
      </c>
      <c r="AB1408">
        <f t="shared" si="200"/>
        <v>37827.156872821623</v>
      </c>
      <c r="AE1408">
        <f>ROW()</f>
        <v>1408</v>
      </c>
      <c r="AF1408">
        <f t="shared" si="194"/>
        <v>0.88985507246376805</v>
      </c>
      <c r="AG1408">
        <f>AG1407*(1-(AG$1+AG$5))^($A1408-$A1407)*(1+2*(E1408/E1407-1))</f>
        <v>942760390.76310635</v>
      </c>
      <c r="AK1408">
        <f t="shared" si="202"/>
        <v>4.1000989461390303</v>
      </c>
      <c r="AO1408">
        <f>AO1407*(1-AO$1+H1407)^($A1408-$A1407)*(2-E1408/E1407)</f>
        <v>4.0864368424671973</v>
      </c>
    </row>
    <row r="1409" spans="1:41" x14ac:dyDescent="0.25">
      <c r="A1409" s="1">
        <v>40106</v>
      </c>
      <c r="B1409" s="12">
        <v>20.9</v>
      </c>
      <c r="C1409" s="12">
        <v>23.72</v>
      </c>
      <c r="D1409">
        <v>69277.919999999998</v>
      </c>
      <c r="E1409">
        <v>62002.18</v>
      </c>
      <c r="F1409">
        <v>179953.45</v>
      </c>
      <c r="G1409">
        <v>161077.6</v>
      </c>
      <c r="H1409">
        <f>(1/(1-91/360*VLOOKUP($A1409,Tbills!$B$4:$C$974,2,1)/100))^((1)/91)-1</f>
        <v>2.222449413613603E-6</v>
      </c>
      <c r="I1409" s="2">
        <f t="shared" si="201"/>
        <v>44216.364564356954</v>
      </c>
      <c r="J1409">
        <f>VLOOKUP(A1409,'VXX-IV'!A$1:C$4500,3,0)</f>
        <v>44219.5</v>
      </c>
      <c r="K1409" s="10">
        <f t="shared" si="203"/>
        <v>-7.0906175851037645E-5</v>
      </c>
      <c r="L1409">
        <f t="shared" si="195"/>
        <v>5162931849.7476044</v>
      </c>
      <c r="O1409">
        <f t="shared" si="196"/>
        <v>12823397.333454665</v>
      </c>
      <c r="R1409">
        <f t="shared" si="197"/>
        <v>10.711278517290548</v>
      </c>
      <c r="U1409" s="2">
        <f t="shared" si="198"/>
        <v>316.84565412396063</v>
      </c>
      <c r="V1409">
        <f>VLOOKUP(A1409,'VXZ-IV'!A$1:C$4500,3,0)</f>
        <v>316.83999999999997</v>
      </c>
      <c r="W1409" s="10">
        <f t="shared" si="204"/>
        <v>1.7845360310131397E-5</v>
      </c>
      <c r="X1409">
        <f t="shared" si="199"/>
        <v>12.818951190609926</v>
      </c>
      <c r="AB1409">
        <f t="shared" si="200"/>
        <v>37659.232153935278</v>
      </c>
      <c r="AE1409">
        <f>ROW()</f>
        <v>1409</v>
      </c>
      <c r="AF1409">
        <f t="shared" si="194"/>
        <v>0.88111298482293421</v>
      </c>
      <c r="AG1409">
        <f>AG1408*(1-(AG$1+AG$5))^($A1409-$A1408)*(1+2*(E1409/E1408-1))</f>
        <v>934424026.39756894</v>
      </c>
      <c r="AK1409">
        <f t="shared" si="202"/>
        <v>4.1179662408908166</v>
      </c>
      <c r="AO1409">
        <f>AO1408*(1-AO$1+H1408)^($A1409-$A1408)*(2-E1409/E1408)</f>
        <v>4.104293080395685</v>
      </c>
    </row>
    <row r="1410" spans="1:41" x14ac:dyDescent="0.25">
      <c r="A1410" s="1">
        <v>40107</v>
      </c>
      <c r="B1410" s="12">
        <v>22.22</v>
      </c>
      <c r="C1410" s="12">
        <v>24.55</v>
      </c>
      <c r="D1410">
        <v>69278.070000000007</v>
      </c>
      <c r="E1410">
        <v>62002.18</v>
      </c>
      <c r="F1410">
        <v>179843.11</v>
      </c>
      <c r="G1410">
        <v>160978.48000000001</v>
      </c>
      <c r="H1410">
        <f>(1/(1-91/360*VLOOKUP($A1410,Tbills!$B$4:$C$974,2,1)/100))^((1)/91)-1</f>
        <v>2.222449413613603E-6</v>
      </c>
      <c r="I1410" s="2">
        <f t="shared" si="201"/>
        <v>44215.382146491531</v>
      </c>
      <c r="J1410">
        <f>VLOOKUP(A1410,'VXX-IV'!A$1:C$4500,3,0)</f>
        <v>44218.52</v>
      </c>
      <c r="K1410" s="10">
        <f t="shared" si="203"/>
        <v>-7.0962427246912263E-5</v>
      </c>
      <c r="L1410">
        <f t="shared" si="195"/>
        <v>5162709931.29282</v>
      </c>
      <c r="O1410">
        <f t="shared" si="196"/>
        <v>12822965.202530826</v>
      </c>
      <c r="R1410">
        <f t="shared" si="197"/>
        <v>10.710794308809628</v>
      </c>
      <c r="U1410" s="2">
        <f t="shared" si="198"/>
        <v>316.64365640750515</v>
      </c>
      <c r="V1410">
        <f>VLOOKUP(A1410,'VXZ-IV'!A$1:C$4500,3,0)</f>
        <v>316.64</v>
      </c>
      <c r="W1410" s="10">
        <f t="shared" si="204"/>
        <v>1.1547522439148139E-5</v>
      </c>
      <c r="X1410">
        <f t="shared" si="199"/>
        <v>12.826393493410865</v>
      </c>
      <c r="AB1410">
        <f t="shared" si="200"/>
        <v>37657.919163604784</v>
      </c>
      <c r="AE1410">
        <f>ROW()</f>
        <v>1410</v>
      </c>
      <c r="AF1410">
        <f t="shared" si="194"/>
        <v>0.90509164969450095</v>
      </c>
      <c r="AG1410">
        <f>AG1409*(1-(AG$1+AG$5))^($A1410-$A1409)*(1+2*(E1410/E1409-1))</f>
        <v>934392537.5879122</v>
      </c>
      <c r="AK1410">
        <f t="shared" si="202"/>
        <v>4.117774445202885</v>
      </c>
      <c r="AO1410">
        <f>AO1409*(1-AO$1+H1409)^($A1410-$A1409)*(2-E1410/E1409)</f>
        <v>4.1041503993586534</v>
      </c>
    </row>
    <row r="1411" spans="1:41" x14ac:dyDescent="0.25">
      <c r="A1411" s="1">
        <v>40108</v>
      </c>
      <c r="B1411" s="12">
        <v>20.69</v>
      </c>
      <c r="C1411" s="12">
        <v>23.35</v>
      </c>
      <c r="D1411">
        <v>66793.45</v>
      </c>
      <c r="E1411">
        <v>59778.37</v>
      </c>
      <c r="F1411">
        <v>176958.71</v>
      </c>
      <c r="G1411">
        <v>158396.28</v>
      </c>
      <c r="H1411">
        <f>(1/(1-91/360*VLOOKUP($A1411,Tbills!$B$4:$C$974,2,1)/100))^((1)/91)-1</f>
        <v>2.222449413613603E-6</v>
      </c>
      <c r="I1411" s="2">
        <f t="shared" si="201"/>
        <v>42628.582244146979</v>
      </c>
      <c r="J1411">
        <f>VLOOKUP(A1411,'VXX-IV'!A$1:C$4500,3,0)</f>
        <v>42631.61</v>
      </c>
      <c r="K1411" s="10">
        <f t="shared" si="203"/>
        <v>-7.102138185777207E-5</v>
      </c>
      <c r="L1411">
        <f t="shared" si="195"/>
        <v>4792165801.8018856</v>
      </c>
      <c r="O1411">
        <f t="shared" si="196"/>
        <v>12132681.278482269</v>
      </c>
      <c r="R1411">
        <f t="shared" si="197"/>
        <v>10.902381552229311</v>
      </c>
      <c r="U1411" s="2">
        <f t="shared" si="198"/>
        <v>311.55759421103727</v>
      </c>
      <c r="V1411">
        <f>VLOOKUP(A1411,'VXZ-IV'!A$1:C$4500,3,0)</f>
        <v>311.56</v>
      </c>
      <c r="W1411" s="10">
        <f t="shared" si="204"/>
        <v>-7.7217517099326116E-6</v>
      </c>
      <c r="X1411">
        <f t="shared" si="199"/>
        <v>13.031684178319212</v>
      </c>
      <c r="AB1411">
        <f t="shared" si="200"/>
        <v>36305.990200776418</v>
      </c>
      <c r="AE1411">
        <f>ROW()</f>
        <v>1411</v>
      </c>
      <c r="AF1411">
        <f t="shared" si="194"/>
        <v>0.88608137044967883</v>
      </c>
      <c r="AG1411">
        <f>AG1410*(1-(AG$1+AG$5))^($A1411-$A1410)*(1+2*(E1411/E1410-1))</f>
        <v>867336263.09016716</v>
      </c>
      <c r="AK1411">
        <f t="shared" si="202"/>
        <v>4.2652665220101689</v>
      </c>
      <c r="AO1411">
        <f>AO1410*(1-AO$1+H1410)^($A1411-$A1410)*(2-E1411/E1410)</f>
        <v>4.2512046995027815</v>
      </c>
    </row>
    <row r="1412" spans="1:41" x14ac:dyDescent="0.25">
      <c r="A1412" s="1">
        <v>40109</v>
      </c>
      <c r="B1412" s="12">
        <v>22.27</v>
      </c>
      <c r="C1412" s="12">
        <v>24.31</v>
      </c>
      <c r="D1412">
        <v>67902.38</v>
      </c>
      <c r="E1412">
        <v>60770.7</v>
      </c>
      <c r="F1412">
        <v>179173.99</v>
      </c>
      <c r="G1412">
        <v>160378.84</v>
      </c>
      <c r="H1412">
        <f>(1/(1-91/360*VLOOKUP($A1412,Tbills!$B$4:$C$974,2,1)/100))^((1)/91)-1</f>
        <v>2.222449413613603E-6</v>
      </c>
      <c r="I1412" s="2">
        <f t="shared" si="201"/>
        <v>43335.261319486395</v>
      </c>
      <c r="J1412">
        <f>VLOOKUP(A1412,'VXX-IV'!A$1:C$4500,3,0)</f>
        <v>43338.33</v>
      </c>
      <c r="K1412" s="10">
        <f t="shared" si="203"/>
        <v>-7.0807539506168027E-5</v>
      </c>
      <c r="L1412">
        <f t="shared" si="195"/>
        <v>4951054338.2357683</v>
      </c>
      <c r="O1412">
        <f t="shared" si="196"/>
        <v>12434368.764633484</v>
      </c>
      <c r="R1412">
        <f t="shared" si="197"/>
        <v>10.811402202632003</v>
      </c>
      <c r="U1412" s="2">
        <f t="shared" si="198"/>
        <v>315.45017538616617</v>
      </c>
      <c r="V1412">
        <f>VLOOKUP(A1412,'VXZ-IV'!A$1:C$4500,3,0)</f>
        <v>315.44</v>
      </c>
      <c r="W1412" s="10">
        <f t="shared" si="204"/>
        <v>3.2257754774889236E-5</v>
      </c>
      <c r="X1412">
        <f t="shared" si="199"/>
        <v>12.868126321196927</v>
      </c>
      <c r="AB1412">
        <f t="shared" si="200"/>
        <v>36907.388317288314</v>
      </c>
      <c r="AE1412">
        <f>ROW()</f>
        <v>1412</v>
      </c>
      <c r="AF1412">
        <f t="shared" si="194"/>
        <v>0.91608391608391615</v>
      </c>
      <c r="AG1412">
        <f>AG1411*(1-(AG$1+AG$5))^($A1412-$A1411)*(1+2*(E1412/E1411-1))</f>
        <v>896101891.44955826</v>
      </c>
      <c r="AK1412">
        <f t="shared" si="202"/>
        <v>4.1942670929192696</v>
      </c>
      <c r="AO1412">
        <f>AO1411*(1-AO$1+H1411)^($A1412-$A1411)*(2-E1412/E1411)</f>
        <v>4.1804887223779259</v>
      </c>
    </row>
    <row r="1413" spans="1:41" x14ac:dyDescent="0.25">
      <c r="A1413" s="1">
        <v>40112</v>
      </c>
      <c r="B1413" s="12">
        <v>24.31</v>
      </c>
      <c r="C1413" s="12">
        <v>25.37</v>
      </c>
      <c r="D1413">
        <v>69302.3</v>
      </c>
      <c r="E1413">
        <v>62023.19</v>
      </c>
      <c r="F1413">
        <v>181943.89</v>
      </c>
      <c r="G1413">
        <v>162857.10999999999</v>
      </c>
      <c r="H1413">
        <f>(1/(1-91/360*VLOOKUP($A1413,Tbills!$B$4:$C$974,2,1)/100))^((1)/91)-1</f>
        <v>2.0835330114543638E-6</v>
      </c>
      <c r="I1413" s="2">
        <f t="shared" si="201"/>
        <v>44225.454208331248</v>
      </c>
      <c r="J1413">
        <f>VLOOKUP(A1413,'VXX-IV'!A$1:C$4500,3,0)</f>
        <v>44228.59</v>
      </c>
      <c r="K1413" s="10">
        <f t="shared" si="203"/>
        <v>-7.089965266238174E-5</v>
      </c>
      <c r="L1413">
        <f t="shared" si="195"/>
        <v>5154470885.0521698</v>
      </c>
      <c r="O1413">
        <f t="shared" si="196"/>
        <v>12817483.195300533</v>
      </c>
      <c r="R1413">
        <f t="shared" si="197"/>
        <v>10.698539151553998</v>
      </c>
      <c r="U1413" s="2">
        <f t="shared" si="198"/>
        <v>320.30337487003777</v>
      </c>
      <c r="V1413">
        <f>VLOOKUP(A1413,'VXZ-IV'!A$1:C$4500,3,0)</f>
        <v>320.27999999999997</v>
      </c>
      <c r="W1413" s="10">
        <f t="shared" si="204"/>
        <v>7.2982609085281425E-5</v>
      </c>
      <c r="X1413">
        <f t="shared" si="199"/>
        <v>12.667953784891745</v>
      </c>
      <c r="AB1413">
        <f t="shared" si="200"/>
        <v>37664.113401047958</v>
      </c>
      <c r="AE1413">
        <f>ROW()</f>
        <v>1413</v>
      </c>
      <c r="AF1413">
        <f t="shared" si="194"/>
        <v>0.95821836815135975</v>
      </c>
      <c r="AG1413">
        <f>AG1412*(1-(AG$1+AG$5))^($A1413-$A1412)*(1+2*(E1413/E1412-1))</f>
        <v>932945061.34846842</v>
      </c>
      <c r="AK1413">
        <f t="shared" si="202"/>
        <v>4.1072488997573284</v>
      </c>
      <c r="AO1413">
        <f>AO1412*(1-AO$1+H1412)^($A1413-$A1412)*(2-E1413/E1412)</f>
        <v>4.0939014567593413</v>
      </c>
    </row>
    <row r="1414" spans="1:41" x14ac:dyDescent="0.25">
      <c r="A1414" s="1">
        <v>40113</v>
      </c>
      <c r="B1414" s="12">
        <v>24.83</v>
      </c>
      <c r="C1414" s="12">
        <v>25.46</v>
      </c>
      <c r="D1414">
        <v>69469.91</v>
      </c>
      <c r="E1414">
        <v>62173.06</v>
      </c>
      <c r="F1414">
        <v>181700.61</v>
      </c>
      <c r="G1414">
        <v>162639.01999999999</v>
      </c>
      <c r="H1414">
        <f>(1/(1-91/360*VLOOKUP($A1414,Tbills!$B$4:$C$974,2,1)/100))^((1)/91)-1</f>
        <v>2.0835330114543638E-6</v>
      </c>
      <c r="I1414" s="2">
        <f t="shared" si="201"/>
        <v>44331.334010718107</v>
      </c>
      <c r="J1414">
        <f>VLOOKUP(A1414,'VXX-IV'!A$1:C$4500,3,0)</f>
        <v>44334.48</v>
      </c>
      <c r="K1414" s="10">
        <f t="shared" si="203"/>
        <v>-7.0960328888425295E-5</v>
      </c>
      <c r="L1414">
        <f t="shared" si="195"/>
        <v>5179157595.5307732</v>
      </c>
      <c r="O1414">
        <f t="shared" si="196"/>
        <v>12863507.068501119</v>
      </c>
      <c r="R1414">
        <f t="shared" si="197"/>
        <v>10.685130372894859</v>
      </c>
      <c r="U1414" s="2">
        <f t="shared" si="198"/>
        <v>319.86729256075506</v>
      </c>
      <c r="V1414">
        <f>VLOOKUP(A1414,'VXZ-IV'!A$1:C$4500,3,0)</f>
        <v>319.83999999999997</v>
      </c>
      <c r="W1414" s="10">
        <f t="shared" si="204"/>
        <v>8.5331918318720668E-5</v>
      </c>
      <c r="X1414">
        <f t="shared" si="199"/>
        <v>12.684475328756205</v>
      </c>
      <c r="AB1414">
        <f t="shared" si="200"/>
        <v>37753.806908716702</v>
      </c>
      <c r="AE1414">
        <f>ROW()</f>
        <v>1414</v>
      </c>
      <c r="AF1414">
        <f t="shared" si="194"/>
        <v>0.97525530243519232</v>
      </c>
      <c r="AG1414">
        <f>AG1413*(1-(AG$1+AG$5))^($A1414-$A1413)*(1+2*(E1414/E1413-1))</f>
        <v>937422122.00799048</v>
      </c>
      <c r="AK1414">
        <f t="shared" si="202"/>
        <v>4.097133497056225</v>
      </c>
      <c r="AO1414">
        <f>AO1413*(1-AO$1+H1413)^($A1414-$A1413)*(2-E1414/E1413)</f>
        <v>4.0838665972680426</v>
      </c>
    </row>
    <row r="1415" spans="1:41" x14ac:dyDescent="0.25">
      <c r="A1415" s="1">
        <v>40114</v>
      </c>
      <c r="B1415" s="12">
        <v>27.91</v>
      </c>
      <c r="C1415" s="12">
        <v>27.42</v>
      </c>
      <c r="D1415">
        <v>74377.5</v>
      </c>
      <c r="E1415">
        <v>66565.039999999994</v>
      </c>
      <c r="F1415">
        <v>185493.92</v>
      </c>
      <c r="G1415">
        <v>166034.04</v>
      </c>
      <c r="H1415">
        <f>(1/(1-91/360*VLOOKUP($A1415,Tbills!$B$4:$C$974,2,1)/100))^((1)/91)-1</f>
        <v>2.0835330114543638E-6</v>
      </c>
      <c r="I1415" s="2">
        <f t="shared" si="201"/>
        <v>47461.892445103367</v>
      </c>
      <c r="J1415">
        <f>VLOOKUP(A1415,'VXX-IV'!A$1:C$4500,3,0)</f>
        <v>47465.26</v>
      </c>
      <c r="K1415" s="10">
        <f t="shared" si="203"/>
        <v>-7.09477815277193E-5</v>
      </c>
      <c r="L1415">
        <f t="shared" si="195"/>
        <v>5910626594.1852484</v>
      </c>
      <c r="O1415">
        <f t="shared" si="196"/>
        <v>14226068.151296167</v>
      </c>
      <c r="R1415">
        <f t="shared" si="197"/>
        <v>10.307259154102219</v>
      </c>
      <c r="U1415" s="2">
        <f t="shared" si="198"/>
        <v>326.53710527630506</v>
      </c>
      <c r="V1415">
        <f>VLOOKUP(A1415,'VXZ-IV'!A$1:C$4500,3,0)</f>
        <v>326.52</v>
      </c>
      <c r="W1415" s="10">
        <f t="shared" si="204"/>
        <v>5.2386611249177761E-5</v>
      </c>
      <c r="X1415">
        <f t="shared" si="199"/>
        <v>12.419258848353904</v>
      </c>
      <c r="AB1415">
        <f t="shared" si="200"/>
        <v>40419.372124981084</v>
      </c>
      <c r="AE1415">
        <f>ROW()</f>
        <v>1415</v>
      </c>
      <c r="AF1415">
        <f t="shared" ref="AF1415:AF1478" si="205">B1415/C1415</f>
        <v>1.0178701677607584</v>
      </c>
      <c r="AG1415">
        <f>AG1414*(1-(AG$1+AG$5))^($A1415-$A1414)*(1+2*(E1415/E1414-1))</f>
        <v>1069827329.3731624</v>
      </c>
      <c r="AK1415">
        <f t="shared" si="202"/>
        <v>3.8075296964091438</v>
      </c>
      <c r="AO1415">
        <f>AO1414*(1-AO$1+H1414)^($A1415-$A1414)*(2-E1415/E1414)</f>
        <v>3.7952448625185067</v>
      </c>
    </row>
    <row r="1416" spans="1:41" x14ac:dyDescent="0.25">
      <c r="A1416" s="1">
        <v>40115</v>
      </c>
      <c r="B1416" s="12">
        <v>24.76</v>
      </c>
      <c r="C1416" s="12">
        <v>25.66</v>
      </c>
      <c r="D1416">
        <v>70342.210000000006</v>
      </c>
      <c r="E1416">
        <v>62953.47</v>
      </c>
      <c r="F1416">
        <v>180831.48</v>
      </c>
      <c r="G1416">
        <v>161860.39000000001</v>
      </c>
      <c r="H1416">
        <f>(1/(1-91/360*VLOOKUP($A1416,Tbills!$B$4:$C$974,2,1)/100))^((1)/91)-1</f>
        <v>2.0835330114543638E-6</v>
      </c>
      <c r="I1416" s="2">
        <f t="shared" si="201"/>
        <v>44885.792061255874</v>
      </c>
      <c r="J1416">
        <f>VLOOKUP(A1416,'VXX-IV'!A$1:C$4500,3,0)</f>
        <v>44888.97</v>
      </c>
      <c r="K1416" s="10">
        <f t="shared" si="203"/>
        <v>-7.0795537169265899E-5</v>
      </c>
      <c r="L1416">
        <f t="shared" ref="L1416:L1479" si="206">L1415*(1-L$1+H1416)^($A1416-$A1415)*(1+2*(E1416/E1415-1))</f>
        <v>5269022408.1756115</v>
      </c>
      <c r="O1416">
        <f t="shared" ref="O1416:O1479" si="207">O1415*(1-(O$1+O$5))^($A1416-$A1415)*(1+1.5*(E1416/E1415-1))</f>
        <v>13067847.926845724</v>
      </c>
      <c r="R1416">
        <f t="shared" ref="R1416:R1479" si="208">R1415*(1-IF($A1416&lt;=R1411,R$1,R$1+IF(AND(WEEKDAY($A1416)&lt;&gt;1,WEEKDAY($A1416)&lt;&gt;7),S$1,0)))^($A1416-$A1415)*(1-0.5*(E1416/E1415-1))</f>
        <v>10.586397226511369</v>
      </c>
      <c r="U1416" s="2">
        <f t="shared" ref="U1416:U1479" si="209">U1415*$F1416/$F1415*(1-U$1)^($A1416-$A1415)</f>
        <v>318.32174454503661</v>
      </c>
      <c r="V1416">
        <f>VLOOKUP(A1416,'VXZ-IV'!A$1:C$4500,3,0)</f>
        <v>318.32</v>
      </c>
      <c r="W1416" s="10">
        <f t="shared" si="204"/>
        <v>5.4804757370074952E-6</v>
      </c>
      <c r="X1416">
        <f t="shared" ref="X1416:X1479" si="210">X1415*(1-X$1+H1416)^($A1416-$A1415)*(2-G1416/G1415)</f>
        <v>12.731001310069955</v>
      </c>
      <c r="AB1416">
        <f t="shared" ref="AB1416:AB1479" si="211">AB1415*$E1416/$E1415*(1-(AB$1+AB$5+IF(AND(WEEKDAY(A1416)&lt;&gt;1,WEEKDAY(A1416)&lt;&gt;7),IF(A1416&lt;AC$2,AC$1,AC$3),0)))^($A1416-$A1415)</f>
        <v>38225.035469518989</v>
      </c>
      <c r="AE1416">
        <f>ROW()</f>
        <v>1416</v>
      </c>
      <c r="AF1416">
        <f t="shared" si="205"/>
        <v>0.96492595479345289</v>
      </c>
      <c r="AG1416">
        <f>AG1415*(1-(AG$1+AG$5))^($A1416-$A1415)*(1+2*(E1416/E1415-1))</f>
        <v>953705534.01055944</v>
      </c>
      <c r="AK1416">
        <f t="shared" si="202"/>
        <v>4.0139250522326169</v>
      </c>
      <c r="AO1416">
        <f>AO1415*(1-AO$1+H1415)^($A1416-$A1415)*(2-E1416/E1415)</f>
        <v>4.0010209962803183</v>
      </c>
    </row>
    <row r="1417" spans="1:41" x14ac:dyDescent="0.25">
      <c r="A1417" s="1">
        <v>40116</v>
      </c>
      <c r="B1417" s="12">
        <v>30.69</v>
      </c>
      <c r="C1417" s="12">
        <v>29.07</v>
      </c>
      <c r="D1417">
        <v>77248.05</v>
      </c>
      <c r="E1417">
        <v>69133.789999999994</v>
      </c>
      <c r="F1417">
        <v>187992.46</v>
      </c>
      <c r="G1417">
        <v>168269.77</v>
      </c>
      <c r="H1417">
        <f>(1/(1-91/360*VLOOKUP($A1417,Tbills!$B$4:$C$974,2,1)/100))^((1)/91)-1</f>
        <v>2.0835330114543638E-6</v>
      </c>
      <c r="I1417" s="2">
        <f t="shared" ref="I1417:I1480" si="212">I1416*$D1417/$D1416*(1-I$1)^($A1417-$A1416)</f>
        <v>49291.248644890104</v>
      </c>
      <c r="J1417">
        <f>VLOOKUP(A1417,'VXX-IV'!A$1:C$4500,3,0)</f>
        <v>49294.74</v>
      </c>
      <c r="K1417" s="10">
        <f t="shared" si="203"/>
        <v>-7.0826118768296809E-5</v>
      </c>
      <c r="L1417">
        <f t="shared" si="206"/>
        <v>6303300216.5735426</v>
      </c>
      <c r="O1417">
        <f t="shared" si="207"/>
        <v>14991704.033443127</v>
      </c>
      <c r="R1417">
        <f t="shared" si="208"/>
        <v>10.066293892597999</v>
      </c>
      <c r="U1417" s="2">
        <f t="shared" si="209"/>
        <v>330.91931042800485</v>
      </c>
      <c r="V1417">
        <f>VLOOKUP(A1417,'VXZ-IV'!A$1:C$4500,3,0)</f>
        <v>330.92</v>
      </c>
      <c r="W1417" s="10">
        <f t="shared" si="204"/>
        <v>-2.0838027171565798E-6</v>
      </c>
      <c r="X1417">
        <f t="shared" si="210"/>
        <v>12.226449829648065</v>
      </c>
      <c r="AB1417">
        <f t="shared" si="211"/>
        <v>41976.23163758024</v>
      </c>
      <c r="AE1417">
        <f>ROW()</f>
        <v>1417</v>
      </c>
      <c r="AF1417">
        <f t="shared" si="205"/>
        <v>1.0557275541795665</v>
      </c>
      <c r="AG1417">
        <f>AG1416*(1-(AG$1+AG$5))^($A1417-$A1416)*(1+2*(E1417/E1416-1))</f>
        <v>1140923018.3543496</v>
      </c>
      <c r="AK1417">
        <f t="shared" ref="AK1417:AK1480" si="213">AK1416*(1-IF($A1417&lt;=AK1412,AK$1,AK$1+IF(AND(WEEKDAY($A1417)&lt;&gt;1,WEEKDAY($A1417)&lt;&gt;7),AL$1,0)))^($A1417-$A1416)*(2-$E1417/$E1416)</f>
        <v>3.6196980935684433</v>
      </c>
      <c r="AO1417">
        <f>AO1416*(1-AO$1+H1416)^($A1417-$A1416)*(2-E1417/E1416)</f>
        <v>3.6081035245779653</v>
      </c>
    </row>
    <row r="1418" spans="1:41" x14ac:dyDescent="0.25">
      <c r="A1418" s="1">
        <v>40119</v>
      </c>
      <c r="B1418" s="12">
        <v>29.78</v>
      </c>
      <c r="C1418" s="12">
        <v>28.82</v>
      </c>
      <c r="D1418">
        <v>77943.460000000006</v>
      </c>
      <c r="E1418">
        <v>69755.72</v>
      </c>
      <c r="F1418">
        <v>187683.49</v>
      </c>
      <c r="G1418">
        <v>167992.16</v>
      </c>
      <c r="H1418">
        <f>(1/(1-91/360*VLOOKUP($A1418,Tbills!$B$4:$C$974,2,1)/100))^((1)/91)-1</f>
        <v>1.6667944573445226E-6</v>
      </c>
      <c r="I1418" s="2">
        <f t="shared" si="212"/>
        <v>49731.345116292461</v>
      </c>
      <c r="J1418">
        <f>VLOOKUP(A1418,'VXX-IV'!A$1:C$4500,3,0)</f>
        <v>49734.87</v>
      </c>
      <c r="K1418" s="10">
        <f t="shared" si="203"/>
        <v>-7.0873487907796573E-5</v>
      </c>
      <c r="L1418">
        <f t="shared" si="206"/>
        <v>6415871547.4916201</v>
      </c>
      <c r="O1418">
        <f t="shared" si="207"/>
        <v>15192466.877029058</v>
      </c>
      <c r="R1418">
        <f t="shared" si="208"/>
        <v>10.01965657310979</v>
      </c>
      <c r="U1418" s="2">
        <f t="shared" si="209"/>
        <v>330.35127020997578</v>
      </c>
      <c r="V1418">
        <f>VLOOKUP(A1418,'VXZ-IV'!A$1:C$4500,3,0)</f>
        <v>330.32</v>
      </c>
      <c r="W1418" s="10">
        <f t="shared" si="204"/>
        <v>9.4666414312660763E-5</v>
      </c>
      <c r="X1418">
        <f t="shared" si="210"/>
        <v>12.245323332012589</v>
      </c>
      <c r="AB1418">
        <f t="shared" si="211"/>
        <v>42349.421439206832</v>
      </c>
      <c r="AE1418">
        <f>ROW()</f>
        <v>1418</v>
      </c>
      <c r="AF1418">
        <f t="shared" si="205"/>
        <v>1.0333102012491326</v>
      </c>
      <c r="AG1418">
        <f>AG1417*(1-(AG$1+AG$5))^($A1418-$A1417)*(1+2*(E1418/E1417-1))</f>
        <v>1161333171.4216626</v>
      </c>
      <c r="AK1418">
        <f t="shared" si="213"/>
        <v>3.5866339697404377</v>
      </c>
      <c r="AO1418">
        <f>AO1417*(1-AO$1+H1417)^($A1418-$A1417)*(2-E1418/E1417)</f>
        <v>3.5752705120519153</v>
      </c>
    </row>
    <row r="1419" spans="1:41" x14ac:dyDescent="0.25">
      <c r="A1419" s="1">
        <v>40120</v>
      </c>
      <c r="B1419" s="12">
        <v>28.81</v>
      </c>
      <c r="C1419" s="12">
        <v>28.87</v>
      </c>
      <c r="D1419">
        <v>78346.58</v>
      </c>
      <c r="E1419">
        <v>70116.38</v>
      </c>
      <c r="F1419">
        <v>189246.03</v>
      </c>
      <c r="G1419">
        <v>169390.48</v>
      </c>
      <c r="H1419">
        <f>(1/(1-91/360*VLOOKUP($A1419,Tbills!$B$4:$C$974,2,1)/100))^((1)/91)-1</f>
        <v>1.6667944573445226E-6</v>
      </c>
      <c r="I1419" s="2">
        <f t="shared" si="212"/>
        <v>49987.334453178453</v>
      </c>
      <c r="J1419">
        <f>VLOOKUP(A1419,'VXX-IV'!A$1:C$4500,3,0)</f>
        <v>49990.879999999997</v>
      </c>
      <c r="K1419" s="10">
        <f t="shared" ref="K1419:K1482" si="214">I1419/J1419-1</f>
        <v>-7.0923872945272137E-5</v>
      </c>
      <c r="L1419">
        <f t="shared" si="206"/>
        <v>6481933649.7282095</v>
      </c>
      <c r="O1419">
        <f t="shared" si="207"/>
        <v>15309776.012079518</v>
      </c>
      <c r="R1419">
        <f t="shared" si="208"/>
        <v>9.9933023417708569</v>
      </c>
      <c r="U1419" s="2">
        <f t="shared" si="209"/>
        <v>333.09345424748267</v>
      </c>
      <c r="V1419">
        <f>VLOOKUP(A1419,'VXZ-IV'!A$1:C$4500,3,0)</f>
        <v>333.08</v>
      </c>
      <c r="W1419" s="10">
        <f t="shared" ref="W1419:W1482" si="215">U1419/V1419-1</f>
        <v>4.0393441463670854E-5</v>
      </c>
      <c r="X1419">
        <f t="shared" si="210"/>
        <v>12.142967768785589</v>
      </c>
      <c r="AB1419">
        <f t="shared" si="211"/>
        <v>42566.897719639514</v>
      </c>
      <c r="AE1419">
        <f>ROW()</f>
        <v>1419</v>
      </c>
      <c r="AF1419">
        <f t="shared" si="205"/>
        <v>0.99792171804641483</v>
      </c>
      <c r="AG1419">
        <f>AG1418*(1-(AG$1+AG$5))^($A1419-$A1418)*(1+2*(E1419/E1418-1))</f>
        <v>1173302579.81567</v>
      </c>
      <c r="AK1419">
        <f t="shared" si="213"/>
        <v>3.5679237082383914</v>
      </c>
      <c r="AO1419">
        <f>AO1418*(1-AO$1+H1418)^($A1419-$A1418)*(2-E1419/E1418)</f>
        <v>3.5566595644707868</v>
      </c>
    </row>
    <row r="1420" spans="1:41" x14ac:dyDescent="0.25">
      <c r="A1420" s="1">
        <v>40121</v>
      </c>
      <c r="B1420" s="12">
        <v>27.72</v>
      </c>
      <c r="C1420" s="12">
        <v>28.18</v>
      </c>
      <c r="D1420">
        <v>77304.87</v>
      </c>
      <c r="E1420">
        <v>69183.98</v>
      </c>
      <c r="F1420">
        <v>186808.04</v>
      </c>
      <c r="G1420">
        <v>167208</v>
      </c>
      <c r="H1420">
        <f>(1/(1-91/360*VLOOKUP($A1420,Tbills!$B$4:$C$974,2,1)/100))^((1)/91)-1</f>
        <v>1.6667944573445226E-6</v>
      </c>
      <c r="I1420" s="2">
        <f t="shared" si="212"/>
        <v>49321.491340406719</v>
      </c>
      <c r="J1420">
        <f>VLOOKUP(A1420,'VXX-IV'!A$1:C$4500,3,0)</f>
        <v>49324.99</v>
      </c>
      <c r="K1420" s="10">
        <f t="shared" si="214"/>
        <v>-7.0930771466581888E-5</v>
      </c>
      <c r="L1420">
        <f t="shared" si="206"/>
        <v>6309266842.3344412</v>
      </c>
      <c r="O1420">
        <f t="shared" si="207"/>
        <v>15003888.778553572</v>
      </c>
      <c r="R1420">
        <f t="shared" si="208"/>
        <v>10.059292510236238</v>
      </c>
      <c r="U1420" s="2">
        <f t="shared" si="209"/>
        <v>328.79431113566329</v>
      </c>
      <c r="V1420">
        <f>VLOOKUP(A1420,'VXZ-IV'!A$1:C$4500,3,0)</f>
        <v>328.8</v>
      </c>
      <c r="W1420" s="10">
        <f t="shared" si="215"/>
        <v>-1.7301898834309881E-5</v>
      </c>
      <c r="X1420">
        <f t="shared" si="210"/>
        <v>12.298987159376077</v>
      </c>
      <c r="AB1420">
        <f t="shared" si="211"/>
        <v>41999.383379639869</v>
      </c>
      <c r="AE1420">
        <f>ROW()</f>
        <v>1420</v>
      </c>
      <c r="AF1420">
        <f t="shared" si="205"/>
        <v>0.98367636621717525</v>
      </c>
      <c r="AG1420">
        <f>AG1419*(1-(AG$1+AG$5))^($A1420-$A1419)*(1+2*(E1420/E1419-1))</f>
        <v>1142059192.3378537</v>
      </c>
      <c r="AK1420">
        <f t="shared" si="213"/>
        <v>3.6152011828222697</v>
      </c>
      <c r="AO1420">
        <f>AO1419*(1-AO$1+H1419)^($A1420-$A1419)*(2-E1420/E1419)</f>
        <v>3.6038283468350225</v>
      </c>
    </row>
    <row r="1421" spans="1:41" x14ac:dyDescent="0.25">
      <c r="A1421" s="1">
        <v>40122</v>
      </c>
      <c r="B1421" s="12">
        <v>25.43</v>
      </c>
      <c r="C1421" s="12">
        <v>26.61</v>
      </c>
      <c r="D1421">
        <v>73959.91</v>
      </c>
      <c r="E1421">
        <v>66190.289999999994</v>
      </c>
      <c r="F1421">
        <v>184369.39</v>
      </c>
      <c r="G1421">
        <v>165024.93</v>
      </c>
      <c r="H1421">
        <f>(1/(1-91/360*VLOOKUP($A1421,Tbills!$B$4:$C$974,2,1)/100))^((1)/91)-1</f>
        <v>1.6667944573445226E-6</v>
      </c>
      <c r="I1421" s="2">
        <f t="shared" si="212"/>
        <v>47186.21367486463</v>
      </c>
      <c r="J1421">
        <f>VLOOKUP(A1421,'VXX-IV'!A$1:C$4500,3,0)</f>
        <v>47189.56</v>
      </c>
      <c r="K1421" s="10">
        <f t="shared" si="214"/>
        <v>-7.0912403831835391E-5</v>
      </c>
      <c r="L1421">
        <f t="shared" si="206"/>
        <v>5762993875.1769743</v>
      </c>
      <c r="O1421">
        <f t="shared" si="207"/>
        <v>14029556.31920124</v>
      </c>
      <c r="R1421">
        <f t="shared" si="208"/>
        <v>10.276467940770461</v>
      </c>
      <c r="U1421" s="2">
        <f t="shared" si="209"/>
        <v>324.49421586800332</v>
      </c>
      <c r="V1421">
        <f>VLOOKUP(A1421,'VXZ-IV'!A$1:C$4500,3,0)</f>
        <v>324.48</v>
      </c>
      <c r="W1421" s="10">
        <f t="shared" si="215"/>
        <v>4.3811230286294744E-5</v>
      </c>
      <c r="X1421">
        <f t="shared" si="210"/>
        <v>12.459122843112009</v>
      </c>
      <c r="AB1421">
        <f t="shared" si="211"/>
        <v>40180.608901460815</v>
      </c>
      <c r="AE1421">
        <f>ROW()</f>
        <v>1421</v>
      </c>
      <c r="AF1421">
        <f t="shared" si="205"/>
        <v>0.95565576850807965</v>
      </c>
      <c r="AG1421">
        <f>AG1420*(1-(AG$1+AG$5))^($A1421-$A1420)*(1+2*(E1421/E1420-1))</f>
        <v>1043186960.0574319</v>
      </c>
      <c r="AK1421">
        <f t="shared" si="213"/>
        <v>3.7714604556810496</v>
      </c>
      <c r="AO1421">
        <f>AO1420*(1-AO$1+H1420)^($A1421-$A1420)*(2-E1421/E1420)</f>
        <v>3.7596383727563039</v>
      </c>
    </row>
    <row r="1422" spans="1:41" x14ac:dyDescent="0.25">
      <c r="A1422" s="1">
        <v>40123</v>
      </c>
      <c r="B1422" s="12">
        <v>24.19</v>
      </c>
      <c r="C1422" s="12">
        <v>25.88</v>
      </c>
      <c r="D1422">
        <v>71661.77</v>
      </c>
      <c r="E1422">
        <v>64133.46</v>
      </c>
      <c r="F1422">
        <v>183371.67</v>
      </c>
      <c r="G1422">
        <v>164131.62</v>
      </c>
      <c r="H1422">
        <f>(1/(1-91/360*VLOOKUP($A1422,Tbills!$B$4:$C$974,2,1)/100))^((1)/91)-1</f>
        <v>1.6667944573445226E-6</v>
      </c>
      <c r="I1422" s="2">
        <f t="shared" si="212"/>
        <v>45718.89202952262</v>
      </c>
      <c r="J1422">
        <f>VLOOKUP(A1422,'VXX-IV'!A$1:C$4500,3,0)</f>
        <v>45722.13</v>
      </c>
      <c r="K1422" s="10">
        <f t="shared" si="214"/>
        <v>-7.081845218881444E-5</v>
      </c>
      <c r="L1422">
        <f t="shared" si="206"/>
        <v>5404594278.6669054</v>
      </c>
      <c r="O1422">
        <f t="shared" si="207"/>
        <v>13375163.460533792</v>
      </c>
      <c r="R1422">
        <f t="shared" si="208"/>
        <v>10.435664208819373</v>
      </c>
      <c r="U1422" s="2">
        <f t="shared" si="209"/>
        <v>322.73033703078141</v>
      </c>
      <c r="V1422">
        <f>VLOOKUP(A1422,'VXZ-IV'!A$1:C$4500,3,0)</f>
        <v>322.72000000000003</v>
      </c>
      <c r="W1422" s="10">
        <f t="shared" si="215"/>
        <v>3.2030958048379077E-5</v>
      </c>
      <c r="X1422">
        <f t="shared" si="210"/>
        <v>12.526123911938164</v>
      </c>
      <c r="AB1422">
        <f t="shared" si="211"/>
        <v>38930.659305286114</v>
      </c>
      <c r="AE1422">
        <f>ROW()</f>
        <v>1422</v>
      </c>
      <c r="AF1422">
        <f t="shared" si="205"/>
        <v>0.93469860896445145</v>
      </c>
      <c r="AG1422">
        <f>AG1421*(1-(AG$1+AG$5))^($A1422-$A1421)*(1+2*(E1422/E1421-1))</f>
        <v>978320969.7408222</v>
      </c>
      <c r="AK1422">
        <f t="shared" si="213"/>
        <v>3.8884755786008536</v>
      </c>
      <c r="AO1422">
        <f>AO1421*(1-AO$1+H1421)^($A1422-$A1421)*(2-E1422/E1421)</f>
        <v>3.8763303309955921</v>
      </c>
    </row>
    <row r="1423" spans="1:41" x14ac:dyDescent="0.25">
      <c r="A1423" s="1">
        <v>40126</v>
      </c>
      <c r="B1423" s="12">
        <v>23.15</v>
      </c>
      <c r="C1423" s="12">
        <v>24.41</v>
      </c>
      <c r="D1423">
        <v>67422.36</v>
      </c>
      <c r="E1423">
        <v>60339.09</v>
      </c>
      <c r="F1423">
        <v>179779.24</v>
      </c>
      <c r="G1423">
        <v>160915.29999999999</v>
      </c>
      <c r="H1423">
        <f>(1/(1-91/360*VLOOKUP($A1423,Tbills!$B$4:$C$974,2,1)/100))^((1)/91)-1</f>
        <v>1.8057055335418681E-6</v>
      </c>
      <c r="I1423" s="2">
        <f t="shared" si="212"/>
        <v>43011.079931635395</v>
      </c>
      <c r="J1423">
        <f>VLOOKUP(A1423,'VXX-IV'!A$1:C$4500,3,0)</f>
        <v>43014.12</v>
      </c>
      <c r="K1423" s="10">
        <f t="shared" si="214"/>
        <v>-7.0676056248664132E-5</v>
      </c>
      <c r="L1423">
        <f t="shared" si="206"/>
        <v>4764462775.7418098</v>
      </c>
      <c r="O1423">
        <f t="shared" si="207"/>
        <v>12186945.961671492</v>
      </c>
      <c r="R1423">
        <f t="shared" si="208"/>
        <v>10.742913187959703</v>
      </c>
      <c r="U1423" s="2">
        <f t="shared" si="209"/>
        <v>316.38458984083906</v>
      </c>
      <c r="V1423">
        <f>VLOOKUP(A1423,'VXZ-IV'!A$1:C$4500,3,0)</f>
        <v>316.36</v>
      </c>
      <c r="W1423" s="10">
        <f t="shared" si="215"/>
        <v>7.7727401817773156E-5</v>
      </c>
      <c r="X1423">
        <f t="shared" si="210"/>
        <v>12.770237701400852</v>
      </c>
      <c r="AB1423">
        <f t="shared" si="211"/>
        <v>36623.548238710828</v>
      </c>
      <c r="AE1423">
        <f>ROW()</f>
        <v>1423</v>
      </c>
      <c r="AF1423">
        <f t="shared" si="205"/>
        <v>0.94838181073330596</v>
      </c>
      <c r="AG1423">
        <f>AG1422*(1-(AG$1+AG$5))^($A1423-$A1422)*(1+2*(E1423/E1422-1))</f>
        <v>862471679.84722447</v>
      </c>
      <c r="AK1423">
        <f t="shared" si="213"/>
        <v>4.1179565728729042</v>
      </c>
      <c r="AO1423">
        <f>AO1422*(1-AO$1+H1422)^($A1423-$A1422)*(2-E1423/E1422)</f>
        <v>4.1052331921594147</v>
      </c>
    </row>
    <row r="1424" spans="1:41" x14ac:dyDescent="0.25">
      <c r="A1424" s="1">
        <v>40127</v>
      </c>
      <c r="B1424" s="12">
        <v>22.84</v>
      </c>
      <c r="C1424" s="12">
        <v>24.71</v>
      </c>
      <c r="D1424">
        <v>67808.070000000007</v>
      </c>
      <c r="E1424">
        <v>60684.17</v>
      </c>
      <c r="F1424">
        <v>181254.62</v>
      </c>
      <c r="G1424">
        <v>162235.57999999999</v>
      </c>
      <c r="H1424">
        <f>(1/(1-91/360*VLOOKUP($A1424,Tbills!$B$4:$C$974,2,1)/100))^((1)/91)-1</f>
        <v>1.8057055335418681E-6</v>
      </c>
      <c r="I1424" s="2">
        <f t="shared" si="212"/>
        <v>43256.083058548946</v>
      </c>
      <c r="J1424">
        <f>VLOOKUP(A1424,'VXX-IV'!A$1:C$4500,3,0)</f>
        <v>43259.14</v>
      </c>
      <c r="K1424" s="10">
        <f t="shared" si="214"/>
        <v>-7.0665793426627488E-5</v>
      </c>
      <c r="L1424">
        <f t="shared" si="206"/>
        <v>4818749676.7879524</v>
      </c>
      <c r="O1424">
        <f t="shared" si="207"/>
        <v>12291077.696655402</v>
      </c>
      <c r="R1424">
        <f t="shared" si="208"/>
        <v>10.711709511586193</v>
      </c>
      <c r="U1424" s="2">
        <f t="shared" si="209"/>
        <v>318.97326021413772</v>
      </c>
      <c r="V1424">
        <f>VLOOKUP(A1424,'VXZ-IV'!A$1:C$4500,3,0)</f>
        <v>318.95999999999998</v>
      </c>
      <c r="W1424" s="10">
        <f t="shared" si="215"/>
        <v>4.1573282347995288E-5</v>
      </c>
      <c r="X1424">
        <f t="shared" si="210"/>
        <v>12.665014706318045</v>
      </c>
      <c r="AB1424">
        <f t="shared" si="211"/>
        <v>36831.714579166961</v>
      </c>
      <c r="AE1424">
        <f>ROW()</f>
        <v>1424</v>
      </c>
      <c r="AF1424">
        <f t="shared" si="205"/>
        <v>0.92432213678672603</v>
      </c>
      <c r="AG1424">
        <f>AG1423*(1-(AG$1+AG$5))^($A1424-$A1423)*(1+2*(E1424/E1423-1))</f>
        <v>872307255.64850545</v>
      </c>
      <c r="AK1424">
        <f t="shared" si="213"/>
        <v>4.0942152300788388</v>
      </c>
      <c r="AO1424">
        <f>AO1423*(1-AO$1+H1423)^($A1424-$A1423)*(2-E1424/E1423)</f>
        <v>4.0816117143109398</v>
      </c>
    </row>
    <row r="1425" spans="1:41" x14ac:dyDescent="0.25">
      <c r="A1425" s="1">
        <v>40128</v>
      </c>
      <c r="B1425" s="12">
        <v>23</v>
      </c>
      <c r="C1425" s="12">
        <v>24.97</v>
      </c>
      <c r="D1425">
        <v>68014.09</v>
      </c>
      <c r="E1425">
        <v>60868.43</v>
      </c>
      <c r="F1425">
        <v>183362.24</v>
      </c>
      <c r="G1425">
        <v>164121.75</v>
      </c>
      <c r="H1425">
        <f>(1/(1-91/360*VLOOKUP($A1425,Tbills!$B$4:$C$974,2,1)/100))^((1)/91)-1</f>
        <v>1.8057055335418681E-6</v>
      </c>
      <c r="I1425" s="2">
        <f t="shared" si="212"/>
        <v>43386.449270556855</v>
      </c>
      <c r="J1425">
        <f>VLOOKUP(A1425,'VXX-IV'!A$1:C$4500,3,0)</f>
        <v>43389.52</v>
      </c>
      <c r="K1425" s="10">
        <f t="shared" si="214"/>
        <v>-7.0771224091492613E-5</v>
      </c>
      <c r="L1425">
        <f t="shared" si="206"/>
        <v>4847802352.6382055</v>
      </c>
      <c r="O1425">
        <f t="shared" si="207"/>
        <v>12346642.130658068</v>
      </c>
      <c r="R1425">
        <f t="shared" si="208"/>
        <v>10.694963626168633</v>
      </c>
      <c r="U1425" s="2">
        <f t="shared" si="209"/>
        <v>322.6743977930692</v>
      </c>
      <c r="V1425">
        <f>VLOOKUP(A1425,'VXZ-IV'!A$1:C$4500,3,0)</f>
        <v>322.68</v>
      </c>
      <c r="W1425" s="10">
        <f t="shared" si="215"/>
        <v>-1.7361494145329281E-5</v>
      </c>
      <c r="X1425">
        <f t="shared" si="210"/>
        <v>12.517329368028602</v>
      </c>
      <c r="AB1425">
        <f t="shared" si="211"/>
        <v>36942.261501195848</v>
      </c>
      <c r="AE1425">
        <f>ROW()</f>
        <v>1425</v>
      </c>
      <c r="AF1425">
        <f t="shared" si="205"/>
        <v>0.92110532639167009</v>
      </c>
      <c r="AG1425">
        <f>AG1424*(1-(AG$1+AG$5))^($A1425-$A1424)*(1+2*(E1425/E1424-1))</f>
        <v>877574988.43393445</v>
      </c>
      <c r="AK1425">
        <f t="shared" si="213"/>
        <v>4.0815935398677228</v>
      </c>
      <c r="AO1425">
        <f>AO1424*(1-AO$1+H1424)^($A1425-$A1424)*(2-E1425/E1424)</f>
        <v>4.0690752460648314</v>
      </c>
    </row>
    <row r="1426" spans="1:41" x14ac:dyDescent="0.25">
      <c r="A1426" s="1">
        <v>40129</v>
      </c>
      <c r="B1426" s="12">
        <v>24.24</v>
      </c>
      <c r="C1426" s="12">
        <v>26.07</v>
      </c>
      <c r="D1426">
        <v>71052.27</v>
      </c>
      <c r="E1426">
        <v>63587.3</v>
      </c>
      <c r="F1426">
        <v>186490.33</v>
      </c>
      <c r="G1426">
        <v>166921.31</v>
      </c>
      <c r="H1426">
        <f>(1/(1-91/360*VLOOKUP($A1426,Tbills!$B$4:$C$974,2,1)/100))^((1)/91)-1</f>
        <v>1.8057055335418681E-6</v>
      </c>
      <c r="I1426" s="2">
        <f t="shared" si="212"/>
        <v>45323.410789856192</v>
      </c>
      <c r="J1426">
        <f>VLOOKUP(A1426,'VXX-IV'!A$1:C$4500,3,0)</f>
        <v>45326.61</v>
      </c>
      <c r="K1426" s="10">
        <f t="shared" si="214"/>
        <v>-7.0581279822290455E-5</v>
      </c>
      <c r="L1426">
        <f t="shared" si="206"/>
        <v>5280656270.1144075</v>
      </c>
      <c r="O1426">
        <f t="shared" si="207"/>
        <v>13173447.590830822</v>
      </c>
      <c r="R1426">
        <f t="shared" si="208"/>
        <v>10.455629726017287</v>
      </c>
      <c r="U1426" s="2">
        <f t="shared" si="209"/>
        <v>328.17109798718309</v>
      </c>
      <c r="V1426">
        <f>VLOOKUP(A1426,'VXZ-IV'!A$1:C$4500,3,0)</f>
        <v>328.16</v>
      </c>
      <c r="W1426" s="10">
        <f t="shared" si="215"/>
        <v>3.3818829787479743E-5</v>
      </c>
      <c r="X1426">
        <f t="shared" si="210"/>
        <v>12.303378105679689</v>
      </c>
      <c r="AB1426">
        <f t="shared" si="211"/>
        <v>38591.052286870239</v>
      </c>
      <c r="AE1426">
        <f>ROW()</f>
        <v>1426</v>
      </c>
      <c r="AF1426">
        <f t="shared" si="205"/>
        <v>0.9298043728423474</v>
      </c>
      <c r="AG1426">
        <f>AG1425*(1-(AG$1+AG$5))^($A1426-$A1425)*(1+2*(E1426/E1425-1))</f>
        <v>955941782.85053933</v>
      </c>
      <c r="AK1426">
        <f t="shared" si="213"/>
        <v>3.8990953786186213</v>
      </c>
      <c r="AO1426">
        <f>AO1425*(1-AO$1+H1425)^($A1426-$A1425)*(2-E1426/E1425)</f>
        <v>3.8871811037537656</v>
      </c>
    </row>
    <row r="1427" spans="1:41" x14ac:dyDescent="0.25">
      <c r="A1427" s="1">
        <v>40130</v>
      </c>
      <c r="B1427" s="12">
        <v>23.36</v>
      </c>
      <c r="C1427" s="12">
        <v>25.6</v>
      </c>
      <c r="D1427">
        <v>69899.240000000005</v>
      </c>
      <c r="E1427">
        <v>62555.3</v>
      </c>
      <c r="F1427">
        <v>185664.31</v>
      </c>
      <c r="G1427">
        <v>166181.67000000001</v>
      </c>
      <c r="H1427">
        <f>(1/(1-91/360*VLOOKUP($A1427,Tbills!$B$4:$C$974,2,1)/100))^((1)/91)-1</f>
        <v>1.8057055335418681E-6</v>
      </c>
      <c r="I1427" s="2">
        <f t="shared" si="212"/>
        <v>44586.81924645917</v>
      </c>
      <c r="J1427">
        <f>VLOOKUP(A1427,'VXX-IV'!A$1:C$4500,3,0)</f>
        <v>44589.97</v>
      </c>
      <c r="K1427" s="10">
        <f t="shared" si="214"/>
        <v>-7.0660588935789193E-5</v>
      </c>
      <c r="L1427">
        <f t="shared" si="206"/>
        <v>5109028061.2170048</v>
      </c>
      <c r="O1427">
        <f t="shared" si="207"/>
        <v>12852313.688314151</v>
      </c>
      <c r="R1427">
        <f t="shared" si="208"/>
        <v>10.539998875224683</v>
      </c>
      <c r="U1427" s="2">
        <f t="shared" si="209"/>
        <v>326.70956605417956</v>
      </c>
      <c r="V1427">
        <f>VLOOKUP(A1427,'VXZ-IV'!A$1:C$4500,3,0)</f>
        <v>326.68</v>
      </c>
      <c r="W1427" s="10">
        <f t="shared" si="215"/>
        <v>9.0504635054333704E-5</v>
      </c>
      <c r="X1427">
        <f t="shared" si="210"/>
        <v>12.357460476513921</v>
      </c>
      <c r="AB1427">
        <f t="shared" si="211"/>
        <v>37963.409144972065</v>
      </c>
      <c r="AE1427">
        <f>ROW()</f>
        <v>1427</v>
      </c>
      <c r="AF1427">
        <f t="shared" si="205"/>
        <v>0.91249999999999998</v>
      </c>
      <c r="AG1427">
        <f>AG1426*(1-(AG$1+AG$5))^($A1427-$A1426)*(1+2*(E1427/E1426-1))</f>
        <v>924881402.12993503</v>
      </c>
      <c r="AK1427">
        <f t="shared" si="213"/>
        <v>3.9621918059843972</v>
      </c>
      <c r="AO1427">
        <f>AO1426*(1-AO$1+H1426)^($A1427-$A1426)*(2-E1427/E1426)</f>
        <v>3.9501297427665123</v>
      </c>
    </row>
    <row r="1428" spans="1:41" x14ac:dyDescent="0.25">
      <c r="A1428" s="1">
        <v>40133</v>
      </c>
      <c r="B1428" s="12">
        <v>22.89</v>
      </c>
      <c r="C1428" s="12">
        <v>25.15</v>
      </c>
      <c r="D1428">
        <v>68688.83</v>
      </c>
      <c r="E1428">
        <v>61471.72</v>
      </c>
      <c r="F1428">
        <v>184234.48</v>
      </c>
      <c r="G1428">
        <v>164900.98000000001</v>
      </c>
      <c r="H1428">
        <f>(1/(1-91/360*VLOOKUP($A1428,Tbills!$B$4:$C$974,2,1)/100))^((1)/91)-1</f>
        <v>1.8057055335418681E-6</v>
      </c>
      <c r="I1428" s="2">
        <f t="shared" si="212"/>
        <v>43811.526712344996</v>
      </c>
      <c r="J1428">
        <f>VLOOKUP(A1428,'VXX-IV'!A$1:C$4500,3,0)</f>
        <v>43814.62</v>
      </c>
      <c r="K1428" s="10">
        <f t="shared" si="214"/>
        <v>-7.0599440438079419E-5</v>
      </c>
      <c r="L1428">
        <f t="shared" si="206"/>
        <v>4931389248.5706186</v>
      </c>
      <c r="O1428">
        <f t="shared" si="207"/>
        <v>12517107.404105384</v>
      </c>
      <c r="R1428">
        <f t="shared" si="208"/>
        <v>10.629843848707539</v>
      </c>
      <c r="U1428" s="2">
        <f t="shared" si="209"/>
        <v>324.16980999355326</v>
      </c>
      <c r="V1428">
        <f>VLOOKUP(A1428,'VXZ-IV'!A$1:C$4500,3,0)</f>
        <v>324.16000000000003</v>
      </c>
      <c r="W1428" s="10">
        <f t="shared" si="215"/>
        <v>3.0262813281112244E-5</v>
      </c>
      <c r="X1428">
        <f t="shared" si="210"/>
        <v>12.451379827331317</v>
      </c>
      <c r="AB1428">
        <f t="shared" si="211"/>
        <v>37301.906867119906</v>
      </c>
      <c r="AE1428">
        <f>ROW()</f>
        <v>1428</v>
      </c>
      <c r="AF1428">
        <f t="shared" si="205"/>
        <v>0.91013916500994041</v>
      </c>
      <c r="AG1428">
        <f>AG1427*(1-(AG$1+AG$5))^($A1428-$A1427)*(1+2*(E1428/E1427-1))</f>
        <v>892749637.38015437</v>
      </c>
      <c r="AK1428">
        <f t="shared" si="213"/>
        <v>4.0302615234541568</v>
      </c>
      <c r="AO1428">
        <f>AO1427*(1-AO$1+H1427)^($A1428-$A1427)*(2-E1428/E1427)</f>
        <v>4.0181295962093664</v>
      </c>
    </row>
    <row r="1429" spans="1:41" x14ac:dyDescent="0.25">
      <c r="A1429" s="1">
        <v>40134</v>
      </c>
      <c r="B1429" s="12">
        <v>22.41</v>
      </c>
      <c r="C1429" s="12">
        <v>25.04</v>
      </c>
      <c r="D1429">
        <v>68316.34</v>
      </c>
      <c r="E1429">
        <v>61138.26</v>
      </c>
      <c r="F1429">
        <v>185005.69</v>
      </c>
      <c r="G1429">
        <v>165590.96</v>
      </c>
      <c r="H1429">
        <f>(1/(1-91/360*VLOOKUP($A1429,Tbills!$B$4:$C$974,2,1)/100))^((1)/91)-1</f>
        <v>1.8057055335418681E-6</v>
      </c>
      <c r="I1429" s="2">
        <f t="shared" si="212"/>
        <v>43572.880390412458</v>
      </c>
      <c r="J1429">
        <f>VLOOKUP(A1429,'VXX-IV'!A$1:C$4500,3,0)</f>
        <v>43575.96</v>
      </c>
      <c r="K1429" s="10">
        <f t="shared" si="214"/>
        <v>-7.0672214393940891E-5</v>
      </c>
      <c r="L1429">
        <f t="shared" si="206"/>
        <v>4877675839.663064</v>
      </c>
      <c r="O1429">
        <f t="shared" si="207"/>
        <v>12414838.420655968</v>
      </c>
      <c r="R1429">
        <f t="shared" si="208"/>
        <v>10.658193387550172</v>
      </c>
      <c r="U1429" s="2">
        <f t="shared" si="209"/>
        <v>325.51885517498823</v>
      </c>
      <c r="V1429">
        <f>VLOOKUP(A1429,'VXZ-IV'!A$1:C$4500,3,0)</f>
        <v>325.52</v>
      </c>
      <c r="W1429" s="10">
        <f t="shared" si="215"/>
        <v>-3.5169114394051348E-6</v>
      </c>
      <c r="X1429">
        <f t="shared" si="210"/>
        <v>12.3988444501442</v>
      </c>
      <c r="AB1429">
        <f t="shared" si="211"/>
        <v>37098.265157760878</v>
      </c>
      <c r="AE1429">
        <f>ROW()</f>
        <v>1429</v>
      </c>
      <c r="AF1429">
        <f t="shared" si="205"/>
        <v>0.89496805111821087</v>
      </c>
      <c r="AG1429">
        <f>AG1428*(1-(AG$1+AG$5))^($A1429-$A1428)*(1+2*(E1429/E1428-1))</f>
        <v>883034245.22081912</v>
      </c>
      <c r="AK1429">
        <f t="shared" si="213"/>
        <v>4.0519353843314656</v>
      </c>
      <c r="AO1429">
        <f>AO1428*(1-AO$1+H1428)^($A1429-$A1428)*(2-E1429/E1428)</f>
        <v>4.039784248185228</v>
      </c>
    </row>
    <row r="1430" spans="1:41" x14ac:dyDescent="0.25">
      <c r="A1430" s="1">
        <v>40135</v>
      </c>
      <c r="B1430" s="12">
        <v>21.63</v>
      </c>
      <c r="C1430" s="12">
        <v>24.72</v>
      </c>
      <c r="D1430">
        <v>65756.28</v>
      </c>
      <c r="E1430">
        <v>58847.08</v>
      </c>
      <c r="F1430">
        <v>185227.85</v>
      </c>
      <c r="G1430">
        <v>165789.51</v>
      </c>
      <c r="H1430">
        <f>(1/(1-91/360*VLOOKUP($A1430,Tbills!$B$4:$C$974,2,1)/100))^((1)/91)-1</f>
        <v>1.8057055335418681E-6</v>
      </c>
      <c r="I1430" s="2">
        <f t="shared" si="212"/>
        <v>41939.024540962288</v>
      </c>
      <c r="J1430">
        <f>VLOOKUP(A1430,'VXX-IV'!A$1:C$4500,3,0)</f>
        <v>41941.99</v>
      </c>
      <c r="K1430" s="10">
        <f t="shared" si="214"/>
        <v>-7.0703823011553091E-5</v>
      </c>
      <c r="L1430">
        <f t="shared" si="206"/>
        <v>4511894429.1235428</v>
      </c>
      <c r="O1430">
        <f t="shared" si="207"/>
        <v>11716567.249539927</v>
      </c>
      <c r="R1430">
        <f t="shared" si="208"/>
        <v>10.857412515791916</v>
      </c>
      <c r="U1430" s="2">
        <f t="shared" si="209"/>
        <v>325.90180046803084</v>
      </c>
      <c r="V1430">
        <f>VLOOKUP(A1430,'VXZ-IV'!A$1:C$4500,3,0)</f>
        <v>325.88</v>
      </c>
      <c r="W1430" s="10">
        <f t="shared" si="215"/>
        <v>6.689722606734172E-5</v>
      </c>
      <c r="X1430">
        <f t="shared" si="210"/>
        <v>12.383542077806549</v>
      </c>
      <c r="AB1430">
        <f t="shared" si="211"/>
        <v>35706.748325711589</v>
      </c>
      <c r="AE1430">
        <f>ROW()</f>
        <v>1430</v>
      </c>
      <c r="AF1430">
        <f t="shared" si="205"/>
        <v>0.875</v>
      </c>
      <c r="AG1430">
        <f>AG1429*(1-(AG$1+AG$5))^($A1430-$A1429)*(1+2*(E1430/E1429-1))</f>
        <v>816822617.01355517</v>
      </c>
      <c r="AK1430">
        <f t="shared" si="213"/>
        <v>4.2035874413627141</v>
      </c>
      <c r="AO1430">
        <f>AO1429*(1-AO$1+H1429)^($A1430-$A1429)*(2-E1430/E1429)</f>
        <v>4.1910292812269487</v>
      </c>
    </row>
    <row r="1431" spans="1:41" x14ac:dyDescent="0.25">
      <c r="A1431" s="1">
        <v>40136</v>
      </c>
      <c r="B1431" s="12">
        <v>22.63</v>
      </c>
      <c r="C1431" s="12">
        <v>25.11</v>
      </c>
      <c r="D1431">
        <v>66574.740000000005</v>
      </c>
      <c r="E1431">
        <v>59579.43</v>
      </c>
      <c r="F1431">
        <v>186996.98</v>
      </c>
      <c r="G1431">
        <v>167372.69</v>
      </c>
      <c r="H1431">
        <f>(1/(1-91/360*VLOOKUP($A1431,Tbills!$B$4:$C$974,2,1)/100))^((1)/91)-1</f>
        <v>1.8057055335418681E-6</v>
      </c>
      <c r="I1431" s="2">
        <f t="shared" si="212"/>
        <v>42459.998859756211</v>
      </c>
      <c r="J1431">
        <f>VLOOKUP(A1431,'VXX-IV'!A$1:C$4500,3,0)</f>
        <v>42463</v>
      </c>
      <c r="K1431" s="10">
        <f t="shared" si="214"/>
        <v>-7.06765947716681E-5</v>
      </c>
      <c r="L1431">
        <f t="shared" si="206"/>
        <v>4623994499.4615202</v>
      </c>
      <c r="O1431">
        <f t="shared" si="207"/>
        <v>11934883.49528617</v>
      </c>
      <c r="R1431">
        <f t="shared" si="208"/>
        <v>10.789364682214412</v>
      </c>
      <c r="U1431" s="2">
        <f t="shared" si="209"/>
        <v>329.00649910454212</v>
      </c>
      <c r="V1431">
        <f>VLOOKUP(A1431,'VXZ-IV'!A$1:C$4500,3,0)</f>
        <v>329</v>
      </c>
      <c r="W1431" s="10">
        <f t="shared" si="215"/>
        <v>1.9754117149384243E-5</v>
      </c>
      <c r="X1431">
        <f t="shared" si="210"/>
        <v>12.264855953815212</v>
      </c>
      <c r="AB1431">
        <f t="shared" si="211"/>
        <v>36149.857239456695</v>
      </c>
      <c r="AE1431">
        <f>ROW()</f>
        <v>1431</v>
      </c>
      <c r="AF1431">
        <f t="shared" si="205"/>
        <v>0.90123456790123457</v>
      </c>
      <c r="AG1431">
        <f>AG1430*(1-(AG$1+AG$5))^($A1431-$A1430)*(1+2*(E1431/E1430-1))</f>
        <v>837125067.99241948</v>
      </c>
      <c r="AK1431">
        <f t="shared" si="213"/>
        <v>4.1510805851286179</v>
      </c>
      <c r="AO1431">
        <f>AO1430*(1-AO$1+H1430)^($A1431-$A1430)*(2-E1431/E1430)</f>
        <v>4.1387264499079848</v>
      </c>
    </row>
    <row r="1432" spans="1:41" x14ac:dyDescent="0.25">
      <c r="A1432" s="1">
        <v>40137</v>
      </c>
      <c r="B1432" s="12">
        <v>22.19</v>
      </c>
      <c r="C1432" s="12">
        <v>24.66</v>
      </c>
      <c r="D1432">
        <v>65311.85</v>
      </c>
      <c r="E1432">
        <v>58449.13</v>
      </c>
      <c r="F1432">
        <v>186898.07</v>
      </c>
      <c r="G1432">
        <v>167283.85999999999</v>
      </c>
      <c r="H1432">
        <f>(1/(1-91/360*VLOOKUP($A1432,Tbills!$B$4:$C$974,2,1)/100))^((1)/91)-1</f>
        <v>1.8057055335418681E-6</v>
      </c>
      <c r="I1432" s="2">
        <f t="shared" si="212"/>
        <v>41653.537925528239</v>
      </c>
      <c r="J1432">
        <f>VLOOKUP(A1432,'VXX-IV'!A$1:C$4500,3,0)</f>
        <v>41656.480000000003</v>
      </c>
      <c r="K1432" s="10">
        <f t="shared" si="214"/>
        <v>-7.062705422455906E-5</v>
      </c>
      <c r="L1432">
        <f t="shared" si="206"/>
        <v>4448354941.8760777</v>
      </c>
      <c r="O1432">
        <f t="shared" si="207"/>
        <v>11594862.140011068</v>
      </c>
      <c r="R1432">
        <f t="shared" si="208"/>
        <v>10.891216523172416</v>
      </c>
      <c r="U1432" s="2">
        <f t="shared" si="209"/>
        <v>328.8244566212602</v>
      </c>
      <c r="V1432">
        <f>VLOOKUP(A1432,'VXZ-IV'!A$1:C$4500,3,0)</f>
        <v>328.8</v>
      </c>
      <c r="W1432" s="10">
        <f t="shared" si="215"/>
        <v>7.4381451521166042E-5</v>
      </c>
      <c r="X1432">
        <f t="shared" si="210"/>
        <v>12.270933588287225</v>
      </c>
      <c r="AB1432">
        <f t="shared" si="211"/>
        <v>35462.810536767334</v>
      </c>
      <c r="AE1432">
        <f>ROW()</f>
        <v>1432</v>
      </c>
      <c r="AF1432">
        <f t="shared" si="205"/>
        <v>0.89983779399837793</v>
      </c>
      <c r="AG1432">
        <f>AG1431*(1-(AG$1+AG$5))^($A1432-$A1431)*(1+2*(E1432/E1431-1))</f>
        <v>805335205.43303728</v>
      </c>
      <c r="AK1432">
        <f t="shared" si="213"/>
        <v>4.2296350272842567</v>
      </c>
      <c r="AO1432">
        <f>AO1431*(1-AO$1+H1431)^($A1432-$A1431)*(2-E1432/E1431)</f>
        <v>4.2170951586361607</v>
      </c>
    </row>
    <row r="1433" spans="1:41" x14ac:dyDescent="0.25">
      <c r="A1433" s="1">
        <v>40140</v>
      </c>
      <c r="B1433" s="12">
        <v>21.16</v>
      </c>
      <c r="C1433" s="12">
        <v>24.11</v>
      </c>
      <c r="D1433">
        <v>62048.01</v>
      </c>
      <c r="E1433">
        <v>55527.92</v>
      </c>
      <c r="F1433">
        <v>184178.65</v>
      </c>
      <c r="G1433">
        <v>164848.93</v>
      </c>
      <c r="H1433">
        <f>(1/(1-91/360*VLOOKUP($A1433,Tbills!$B$4:$C$974,2,1)/100))^((1)/91)-1</f>
        <v>1.1111679050213041E-6</v>
      </c>
      <c r="I1433" s="2">
        <f t="shared" si="212"/>
        <v>39569.084063662485</v>
      </c>
      <c r="J1433">
        <f>VLOOKUP(A1433,'VXX-IV'!A$1:C$4500,3,0)</f>
        <v>39571.879999999997</v>
      </c>
      <c r="K1433" s="10">
        <f t="shared" si="214"/>
        <v>-7.0654624887978024E-5</v>
      </c>
      <c r="L1433">
        <f t="shared" si="206"/>
        <v>4003179581.9852262</v>
      </c>
      <c r="O1433">
        <f t="shared" si="207"/>
        <v>10724534.112275595</v>
      </c>
      <c r="R1433">
        <f t="shared" si="208"/>
        <v>11.16186693241211</v>
      </c>
      <c r="U1433" s="2">
        <f t="shared" si="209"/>
        <v>324.01626421938556</v>
      </c>
      <c r="V1433">
        <f>VLOOKUP(A1433,'VXZ-IV'!A$1:C$4500,3,0)</f>
        <v>324</v>
      </c>
      <c r="W1433" s="10">
        <f t="shared" si="215"/>
        <v>5.0198207980134413E-5</v>
      </c>
      <c r="X1433">
        <f t="shared" si="210"/>
        <v>12.448205507067616</v>
      </c>
      <c r="AB1433">
        <f t="shared" si="211"/>
        <v>33686.902567726524</v>
      </c>
      <c r="AE1433">
        <f>ROW()</f>
        <v>1433</v>
      </c>
      <c r="AF1433">
        <f t="shared" si="205"/>
        <v>0.87764413106594774</v>
      </c>
      <c r="AG1433">
        <f>AG1432*(1-(AG$1+AG$5))^($A1433-$A1432)*(1+2*(E1433/E1432-1))</f>
        <v>724762758.95371306</v>
      </c>
      <c r="AK1433">
        <f t="shared" si="213"/>
        <v>4.4404060783490849</v>
      </c>
      <c r="AO1433">
        <f>AO1432*(1-AO$1+H1432)^($A1433-$A1432)*(2-E1433/E1432)</f>
        <v>4.4273926739803144</v>
      </c>
    </row>
    <row r="1434" spans="1:41" x14ac:dyDescent="0.25">
      <c r="A1434" s="1">
        <v>40141</v>
      </c>
      <c r="B1434" s="12">
        <v>20.47</v>
      </c>
      <c r="C1434" s="12">
        <v>23.74</v>
      </c>
      <c r="D1434">
        <v>61542.95</v>
      </c>
      <c r="E1434">
        <v>55075.87</v>
      </c>
      <c r="F1434">
        <v>183624.31</v>
      </c>
      <c r="G1434">
        <v>164352.59</v>
      </c>
      <c r="H1434">
        <f>(1/(1-91/360*VLOOKUP($A1434,Tbills!$B$4:$C$974,2,1)/100))^((1)/91)-1</f>
        <v>1.1111679050213041E-6</v>
      </c>
      <c r="I1434" s="2">
        <f t="shared" si="212"/>
        <v>39246.041626013102</v>
      </c>
      <c r="J1434">
        <f>VLOOKUP(A1434,'VXX-IV'!A$1:C$4500,3,0)</f>
        <v>39248.82</v>
      </c>
      <c r="K1434" s="10">
        <f t="shared" si="214"/>
        <v>-7.0788726562964754E-5</v>
      </c>
      <c r="L1434">
        <f t="shared" si="206"/>
        <v>3937826571.8713765</v>
      </c>
      <c r="O1434">
        <f t="shared" si="207"/>
        <v>10593215.285317698</v>
      </c>
      <c r="R1434">
        <f t="shared" si="208"/>
        <v>11.206794399254663</v>
      </c>
      <c r="U1434" s="2">
        <f t="shared" si="209"/>
        <v>323.03316476086496</v>
      </c>
      <c r="V1434">
        <f>VLOOKUP(A1434,'VXZ-IV'!A$1:C$4500,3,0)</f>
        <v>323.04000000000002</v>
      </c>
      <c r="W1434" s="10">
        <f t="shared" si="215"/>
        <v>-2.1159110744961573E-5</v>
      </c>
      <c r="X1434">
        <f t="shared" si="210"/>
        <v>12.485237608275312</v>
      </c>
      <c r="AB1434">
        <f t="shared" si="211"/>
        <v>33411.494257169019</v>
      </c>
      <c r="AE1434">
        <f>ROW()</f>
        <v>1434</v>
      </c>
      <c r="AF1434">
        <f t="shared" si="205"/>
        <v>0.86225779275484415</v>
      </c>
      <c r="AG1434">
        <f>AG1433*(1-(AG$1+AG$5))^($A1434-$A1433)*(1+2*(E1434/E1433-1))</f>
        <v>712938218.86826503</v>
      </c>
      <c r="AK1434">
        <f t="shared" si="213"/>
        <v>4.4763467034958344</v>
      </c>
      <c r="AO1434">
        <f>AO1433*(1-AO$1+H1433)^($A1434-$A1433)*(2-E1434/E1433)</f>
        <v>4.4632757283920652</v>
      </c>
    </row>
    <row r="1435" spans="1:41" x14ac:dyDescent="0.25">
      <c r="A1435" s="1">
        <v>40142</v>
      </c>
      <c r="B1435" s="12">
        <v>20.48</v>
      </c>
      <c r="C1435" s="12">
        <v>23.66</v>
      </c>
      <c r="D1435">
        <v>60698.27</v>
      </c>
      <c r="E1435">
        <v>54319.89</v>
      </c>
      <c r="F1435">
        <v>183040.84</v>
      </c>
      <c r="G1435">
        <v>163830.17000000001</v>
      </c>
      <c r="H1435">
        <f>(1/(1-91/360*VLOOKUP($A1435,Tbills!$B$4:$C$974,2,1)/100))^((1)/91)-1</f>
        <v>1.1111679050213041E-6</v>
      </c>
      <c r="I1435" s="2">
        <f t="shared" si="212"/>
        <v>38706.443960440825</v>
      </c>
      <c r="J1435">
        <f>VLOOKUP(A1435,'VXX-IV'!A$1:C$4500,3,0)</f>
        <v>38709.18</v>
      </c>
      <c r="K1435" s="10">
        <f t="shared" si="214"/>
        <v>-7.0681930208205124E-5</v>
      </c>
      <c r="L1435">
        <f t="shared" si="206"/>
        <v>3829555256.8039551</v>
      </c>
      <c r="O1435">
        <f t="shared" si="207"/>
        <v>10374759.465258829</v>
      </c>
      <c r="R1435">
        <f t="shared" si="208"/>
        <v>11.283197419622157</v>
      </c>
      <c r="U1435" s="2">
        <f t="shared" si="209"/>
        <v>321.99886860334561</v>
      </c>
      <c r="V1435">
        <f>VLOOKUP(A1435,'VXZ-IV'!A$1:C$4500,3,0)</f>
        <v>322</v>
      </c>
      <c r="W1435" s="10">
        <f t="shared" si="215"/>
        <v>-3.5136542061442455E-6</v>
      </c>
      <c r="X1435">
        <f t="shared" si="210"/>
        <v>12.524474524086727</v>
      </c>
      <c r="AB1435">
        <f t="shared" si="211"/>
        <v>32951.733961453123</v>
      </c>
      <c r="AE1435">
        <f>ROW()</f>
        <v>1435</v>
      </c>
      <c r="AF1435">
        <f t="shared" si="205"/>
        <v>0.8655959425190195</v>
      </c>
      <c r="AG1435">
        <f>AG1434*(1-(AG$1+AG$5))^($A1435-$A1434)*(1+2*(E1435/E1434-1))</f>
        <v>693343050.52044618</v>
      </c>
      <c r="AK1435">
        <f t="shared" si="213"/>
        <v>4.5375783888916725</v>
      </c>
      <c r="AO1435">
        <f>AO1434*(1-AO$1+H1434)^($A1435-$A1434)*(2-E1435/E1434)</f>
        <v>4.524377030198715</v>
      </c>
    </row>
    <row r="1436" spans="1:41" x14ac:dyDescent="0.25">
      <c r="A1436" s="1">
        <v>40144</v>
      </c>
      <c r="B1436" s="12">
        <v>24.74</v>
      </c>
      <c r="C1436" s="12">
        <v>26.04</v>
      </c>
      <c r="D1436">
        <v>64814.47</v>
      </c>
      <c r="E1436">
        <v>58003.42</v>
      </c>
      <c r="F1436">
        <v>189151.95</v>
      </c>
      <c r="G1436">
        <v>169299.53</v>
      </c>
      <c r="H1436">
        <f>(1/(1-91/360*VLOOKUP($A1436,Tbills!$B$4:$C$974,2,1)/100))^((1)/91)-1</f>
        <v>1.1111679050213041E-6</v>
      </c>
      <c r="I1436" s="2">
        <f t="shared" si="212"/>
        <v>41329.271962017148</v>
      </c>
      <c r="J1436">
        <f>VLOOKUP(A1436,'VXX-IV'!A$1:C$4500,3,0)</f>
        <v>41332.19</v>
      </c>
      <c r="K1436" s="10">
        <f t="shared" si="214"/>
        <v>-7.059964601086044E-5</v>
      </c>
      <c r="L1436">
        <f t="shared" si="206"/>
        <v>4348549877.2833128</v>
      </c>
      <c r="O1436">
        <f t="shared" si="207"/>
        <v>11429285.933080794</v>
      </c>
      <c r="R1436">
        <f t="shared" si="208"/>
        <v>10.899644891865593</v>
      </c>
      <c r="U1436" s="2">
        <f t="shared" si="209"/>
        <v>332.73308669859506</v>
      </c>
      <c r="V1436">
        <f>VLOOKUP(A1436,'VXZ-IV'!A$1:C$4500,3,0)</f>
        <v>332.72</v>
      </c>
      <c r="W1436" s="10">
        <f t="shared" si="215"/>
        <v>3.9332467525410308E-5</v>
      </c>
      <c r="X1436">
        <f t="shared" si="210"/>
        <v>12.105484750101105</v>
      </c>
      <c r="AB1436">
        <f t="shared" si="211"/>
        <v>35183.797150949002</v>
      </c>
      <c r="AE1436">
        <f>ROW()</f>
        <v>1436</v>
      </c>
      <c r="AF1436">
        <f t="shared" si="205"/>
        <v>0.95007680491551461</v>
      </c>
      <c r="AG1436">
        <f>AG1435*(1-(AG$1+AG$5))^($A1436-$A1435)*(1+2*(E1436/E1435-1))</f>
        <v>787323677.2635473</v>
      </c>
      <c r="AK1436">
        <f t="shared" si="213"/>
        <v>4.2294829835647176</v>
      </c>
      <c r="AO1436">
        <f>AO1435*(1-AO$1+H1435)^($A1436-$A1435)*(2-E1436/E1435)</f>
        <v>4.217268233242323</v>
      </c>
    </row>
    <row r="1437" spans="1:41" x14ac:dyDescent="0.25">
      <c r="A1437" s="1">
        <v>40147</v>
      </c>
      <c r="B1437" s="12">
        <v>24.51</v>
      </c>
      <c r="C1437" s="12">
        <v>26.24</v>
      </c>
      <c r="D1437">
        <v>64895.93</v>
      </c>
      <c r="E1437">
        <v>58076.13</v>
      </c>
      <c r="F1437">
        <v>189677.92</v>
      </c>
      <c r="G1437">
        <v>169769.73</v>
      </c>
      <c r="H1437">
        <f>(1/(1-91/360*VLOOKUP($A1437,Tbills!$B$4:$C$974,2,1)/100))^((1)/91)-1</f>
        <v>1.6667944573445226E-6</v>
      </c>
      <c r="I1437" s="2">
        <f t="shared" si="212"/>
        <v>41378.188349256932</v>
      </c>
      <c r="J1437">
        <f>VLOOKUP(A1437,'VXX-IV'!A$1:C$4500,3,0)</f>
        <v>41381.11</v>
      </c>
      <c r="K1437" s="10">
        <f t="shared" si="214"/>
        <v>-7.0603488960707672E-5</v>
      </c>
      <c r="L1437">
        <f t="shared" si="206"/>
        <v>4358882708.9766932</v>
      </c>
      <c r="O1437">
        <f t="shared" si="207"/>
        <v>11449619.062388781</v>
      </c>
      <c r="R1437">
        <f t="shared" si="208"/>
        <v>10.891336106758901</v>
      </c>
      <c r="U1437" s="2">
        <f t="shared" si="209"/>
        <v>333.63390236235404</v>
      </c>
      <c r="V1437">
        <f>VLOOKUP(A1437,'VXZ-IV'!A$1:C$4500,3,0)</f>
        <v>333.64</v>
      </c>
      <c r="W1437" s="10">
        <f t="shared" si="215"/>
        <v>-1.8276098926794937E-5</v>
      </c>
      <c r="X1437">
        <f t="shared" si="210"/>
        <v>12.070584799932526</v>
      </c>
      <c r="AB1437">
        <f t="shared" si="211"/>
        <v>35224.217149067255</v>
      </c>
      <c r="AE1437">
        <f>ROW()</f>
        <v>1437</v>
      </c>
      <c r="AF1437">
        <f t="shared" si="205"/>
        <v>0.93407012195121963</v>
      </c>
      <c r="AG1437">
        <f>AG1436*(1-(AG$1+AG$5))^($A1437-$A1436)*(1+2*(E1437/E1436-1))</f>
        <v>789217779.32257187</v>
      </c>
      <c r="AK1437">
        <f t="shared" si="213"/>
        <v>4.223590928258095</v>
      </c>
      <c r="AO1437">
        <f>AO1436*(1-AO$1+H1436)^($A1437-$A1436)*(2-E1437/E1436)</f>
        <v>4.2115283903017646</v>
      </c>
    </row>
    <row r="1438" spans="1:41" x14ac:dyDescent="0.25">
      <c r="A1438" s="1">
        <v>40148</v>
      </c>
      <c r="B1438" s="12">
        <v>21.92</v>
      </c>
      <c r="C1438" s="12">
        <v>24.94</v>
      </c>
      <c r="D1438">
        <v>62426.95</v>
      </c>
      <c r="E1438">
        <v>55866.52</v>
      </c>
      <c r="F1438">
        <v>185732.09</v>
      </c>
      <c r="G1438">
        <v>166237.76000000001</v>
      </c>
      <c r="H1438">
        <f>(1/(1-91/360*VLOOKUP($A1438,Tbills!$B$4:$C$974,2,1)/100))^((1)/91)-1</f>
        <v>1.6667944573445226E-6</v>
      </c>
      <c r="I1438" s="2">
        <f t="shared" si="212"/>
        <v>39802.975466225267</v>
      </c>
      <c r="J1438">
        <f>VLOOKUP(A1438,'VXX-IV'!A$1:C$4500,3,0)</f>
        <v>39805.79</v>
      </c>
      <c r="K1438" s="10">
        <f t="shared" si="214"/>
        <v>-7.0706642795737018E-5</v>
      </c>
      <c r="L1438">
        <f t="shared" si="206"/>
        <v>4027024428.222086</v>
      </c>
      <c r="O1438">
        <f t="shared" si="207"/>
        <v>10795823.462855689</v>
      </c>
      <c r="R1438">
        <f t="shared" si="208"/>
        <v>11.098024551189777</v>
      </c>
      <c r="U1438" s="2">
        <f t="shared" si="209"/>
        <v>326.68542029619147</v>
      </c>
      <c r="V1438">
        <f>VLOOKUP(A1438,'VXZ-IV'!A$1:C$4500,3,0)</f>
        <v>326.68</v>
      </c>
      <c r="W1438" s="10">
        <f t="shared" si="215"/>
        <v>1.6592066216070123E-5</v>
      </c>
      <c r="X1438">
        <f t="shared" si="210"/>
        <v>12.32127177566173</v>
      </c>
      <c r="AB1438">
        <f t="shared" si="211"/>
        <v>33882.867583207786</v>
      </c>
      <c r="AE1438">
        <f>ROW()</f>
        <v>1438</v>
      </c>
      <c r="AF1438">
        <f t="shared" si="205"/>
        <v>0.87890938251804329</v>
      </c>
      <c r="AG1438">
        <f>AG1437*(1-(AG$1+AG$5))^($A1438-$A1437)*(1+2*(E1438/E1437-1))</f>
        <v>729138810.04203939</v>
      </c>
      <c r="AK1438">
        <f t="shared" si="213"/>
        <v>4.3840807823505372</v>
      </c>
      <c r="AO1438">
        <f>AO1437*(1-AO$1+H1437)^($A1438-$A1437)*(2-E1438/E1437)</f>
        <v>4.3716090946558515</v>
      </c>
    </row>
    <row r="1439" spans="1:41" x14ac:dyDescent="0.25">
      <c r="A1439" s="1">
        <v>40149</v>
      </c>
      <c r="B1439" s="12">
        <v>21.12</v>
      </c>
      <c r="C1439" s="12">
        <v>24.8</v>
      </c>
      <c r="D1439">
        <v>61772.32</v>
      </c>
      <c r="E1439">
        <v>55280.59</v>
      </c>
      <c r="F1439">
        <v>186397.9</v>
      </c>
      <c r="G1439">
        <v>166833.41</v>
      </c>
      <c r="H1439">
        <f>(1/(1-91/360*VLOOKUP($A1439,Tbills!$B$4:$C$974,2,1)/100))^((1)/91)-1</f>
        <v>1.6667944573445226E-6</v>
      </c>
      <c r="I1439" s="2">
        <f t="shared" si="212"/>
        <v>39384.627713655929</v>
      </c>
      <c r="J1439">
        <f>VLOOKUP(A1439,'VXX-IV'!A$1:C$4500,3,0)</f>
        <v>39387.410000000003</v>
      </c>
      <c r="K1439" s="10">
        <f t="shared" si="214"/>
        <v>-7.0638976872872128E-5</v>
      </c>
      <c r="L1439">
        <f t="shared" si="206"/>
        <v>3942381630.802002</v>
      </c>
      <c r="O1439">
        <f t="shared" si="207"/>
        <v>10625624.925239407</v>
      </c>
      <c r="R1439">
        <f t="shared" si="208"/>
        <v>11.155718462054494</v>
      </c>
      <c r="U1439" s="2">
        <f t="shared" si="209"/>
        <v>327.84852366650432</v>
      </c>
      <c r="V1439">
        <f>VLOOKUP(A1439,'VXZ-IV'!A$1:C$4500,3,0)</f>
        <v>327.84</v>
      </c>
      <c r="W1439" s="10">
        <f t="shared" si="215"/>
        <v>2.5999470791626678E-5</v>
      </c>
      <c r="X1439">
        <f t="shared" si="210"/>
        <v>12.2766895467349</v>
      </c>
      <c r="AB1439">
        <f t="shared" si="211"/>
        <v>33526.333955000686</v>
      </c>
      <c r="AE1439">
        <f>ROW()</f>
        <v>1439</v>
      </c>
      <c r="AF1439">
        <f t="shared" si="205"/>
        <v>0.85161290322580652</v>
      </c>
      <c r="AG1439">
        <f>AG1438*(1-(AG$1+AG$5))^($A1439-$A1438)*(1+2*(E1439/E1438-1))</f>
        <v>713820288.19241619</v>
      </c>
      <c r="AK1439">
        <f t="shared" si="213"/>
        <v>4.4298548420813644</v>
      </c>
      <c r="AO1439">
        <f>AO1438*(1-AO$1+H1438)^($A1439-$A1438)*(2-E1439/E1438)</f>
        <v>4.4173026600472802</v>
      </c>
    </row>
    <row r="1440" spans="1:41" x14ac:dyDescent="0.25">
      <c r="A1440" s="1">
        <v>40150</v>
      </c>
      <c r="B1440" s="12">
        <v>22.46</v>
      </c>
      <c r="C1440" s="12">
        <v>25.51</v>
      </c>
      <c r="D1440">
        <v>63085.18</v>
      </c>
      <c r="E1440">
        <v>56455.38</v>
      </c>
      <c r="F1440">
        <v>186293.13</v>
      </c>
      <c r="G1440">
        <v>166739.35999999999</v>
      </c>
      <c r="H1440">
        <f>(1/(1-91/360*VLOOKUP($A1440,Tbills!$B$4:$C$974,2,1)/100))^((1)/91)-1</f>
        <v>1.6667944573445226E-6</v>
      </c>
      <c r="I1440" s="2">
        <f t="shared" si="212"/>
        <v>40220.696672637045</v>
      </c>
      <c r="J1440">
        <f>VLOOKUP(A1440,'VXX-IV'!A$1:C$4500,3,0)</f>
        <v>40223.54</v>
      </c>
      <c r="K1440" s="10">
        <f t="shared" si="214"/>
        <v>-7.0688143384622926E-5</v>
      </c>
      <c r="L1440">
        <f t="shared" si="206"/>
        <v>4109764957.1646218</v>
      </c>
      <c r="O1440">
        <f t="shared" si="207"/>
        <v>10963969.57042562</v>
      </c>
      <c r="R1440">
        <f t="shared" si="208"/>
        <v>11.03668219629696</v>
      </c>
      <c r="U1440" s="2">
        <f t="shared" si="209"/>
        <v>327.65625788201271</v>
      </c>
      <c r="V1440">
        <f>VLOOKUP(A1440,'VXZ-IV'!A$1:C$4500,3,0)</f>
        <v>327.64</v>
      </c>
      <c r="W1440" s="10">
        <f t="shared" si="215"/>
        <v>4.9621175719494204E-5</v>
      </c>
      <c r="X1440">
        <f t="shared" si="210"/>
        <v>12.283176507589662</v>
      </c>
      <c r="AB1440">
        <f t="shared" si="211"/>
        <v>34237.621793271763</v>
      </c>
      <c r="AE1440">
        <f>ROW()</f>
        <v>1440</v>
      </c>
      <c r="AF1440">
        <f t="shared" si="205"/>
        <v>0.88043904351234803</v>
      </c>
      <c r="AG1440">
        <f>AG1439*(1-(AG$1+AG$5))^($A1440-$A1439)*(1+2*(E1440/E1439-1))</f>
        <v>744134573.7759167</v>
      </c>
      <c r="AK1440">
        <f t="shared" si="213"/>
        <v>4.3355122819325018</v>
      </c>
      <c r="AO1440">
        <f>AO1439*(1-AO$1+H1439)^($A1440-$A1439)*(2-E1440/E1439)</f>
        <v>4.3232760873571259</v>
      </c>
    </row>
    <row r="1441" spans="1:41" x14ac:dyDescent="0.25">
      <c r="A1441" s="1">
        <v>40151</v>
      </c>
      <c r="B1441" s="12">
        <v>21.25</v>
      </c>
      <c r="C1441" s="12">
        <v>24.76</v>
      </c>
      <c r="D1441">
        <v>61676.52</v>
      </c>
      <c r="E1441">
        <v>55194.66</v>
      </c>
      <c r="F1441">
        <v>186024.91</v>
      </c>
      <c r="G1441">
        <v>166499.01</v>
      </c>
      <c r="H1441">
        <f>(1/(1-91/360*VLOOKUP($A1441,Tbills!$B$4:$C$974,2,1)/100))^((1)/91)-1</f>
        <v>1.6667944573445226E-6</v>
      </c>
      <c r="I1441" s="2">
        <f t="shared" si="212"/>
        <v>39321.630137387343</v>
      </c>
      <c r="J1441">
        <f>VLOOKUP(A1441,'VXX-IV'!A$1:C$4500,3,0)</f>
        <v>39324.400000000001</v>
      </c>
      <c r="K1441" s="10">
        <f t="shared" si="214"/>
        <v>-7.043623329683335E-5</v>
      </c>
      <c r="L1441">
        <f t="shared" si="206"/>
        <v>3926041521.8362274</v>
      </c>
      <c r="O1441">
        <f t="shared" si="207"/>
        <v>10596353.525889589</v>
      </c>
      <c r="R1441">
        <f t="shared" si="208"/>
        <v>11.159409239439716</v>
      </c>
      <c r="U1441" s="2">
        <f t="shared" si="209"/>
        <v>327.17652900609403</v>
      </c>
      <c r="V1441">
        <f>VLOOKUP(A1441,'VXZ-IV'!A$1:C$4500,3,0)</f>
        <v>327.16000000000003</v>
      </c>
      <c r="W1441" s="10">
        <f t="shared" si="215"/>
        <v>5.0522698661126242E-5</v>
      </c>
      <c r="X1441">
        <f t="shared" si="210"/>
        <v>12.300447892750025</v>
      </c>
      <c r="AB1441">
        <f t="shared" si="211"/>
        <v>33471.885380201478</v>
      </c>
      <c r="AE1441">
        <f>ROW()</f>
        <v>1441</v>
      </c>
      <c r="AF1441">
        <f t="shared" si="205"/>
        <v>0.85823909531502418</v>
      </c>
      <c r="AG1441">
        <f>AG1440*(1-(AG$1+AG$5))^($A1441-$A1440)*(1+2*(E1441/E1440-1))</f>
        <v>710875686.06296694</v>
      </c>
      <c r="AK1441">
        <f t="shared" si="213"/>
        <v>4.4321233143834258</v>
      </c>
      <c r="AO1441">
        <f>AO1440*(1-AO$1+H1440)^($A1441-$A1440)*(2-E1441/E1440)</f>
        <v>4.4196642015177545</v>
      </c>
    </row>
    <row r="1442" spans="1:41" x14ac:dyDescent="0.25">
      <c r="A1442" s="1">
        <v>40154</v>
      </c>
      <c r="B1442" s="12">
        <v>22.1</v>
      </c>
      <c r="C1442" s="12">
        <v>25.3</v>
      </c>
      <c r="D1442">
        <v>61428.55</v>
      </c>
      <c r="E1442">
        <v>54972.480000000003</v>
      </c>
      <c r="F1442">
        <v>185844.88</v>
      </c>
      <c r="G1442">
        <v>166337.04999999999</v>
      </c>
      <c r="H1442">
        <f>(1/(1-91/360*VLOOKUP($A1442,Tbills!$B$4:$C$974,2,1)/100))^((1)/91)-1</f>
        <v>1.3889776309117252E-6</v>
      </c>
      <c r="I1442" s="2">
        <f t="shared" si="212"/>
        <v>39160.673039700785</v>
      </c>
      <c r="J1442">
        <f>VLOOKUP(A1442,'VXX-IV'!A$1:C$4500,3,0)</f>
        <v>39163.440000000002</v>
      </c>
      <c r="K1442" s="10">
        <f t="shared" si="214"/>
        <v>-7.0651615364125675E-5</v>
      </c>
      <c r="L1442">
        <f t="shared" si="206"/>
        <v>3893921930.9140897</v>
      </c>
      <c r="O1442">
        <f t="shared" si="207"/>
        <v>10531307.108316222</v>
      </c>
      <c r="R1442">
        <f t="shared" si="208"/>
        <v>11.180353346546331</v>
      </c>
      <c r="U1442" s="2">
        <f t="shared" si="209"/>
        <v>326.8359867509489</v>
      </c>
      <c r="V1442">
        <f>VLOOKUP(A1442,'VXZ-IV'!A$1:C$4500,3,0)</f>
        <v>326.83999999999997</v>
      </c>
      <c r="W1442" s="10">
        <f t="shared" si="215"/>
        <v>-1.227894092237225E-5</v>
      </c>
      <c r="X1442">
        <f t="shared" si="210"/>
        <v>12.311098192135711</v>
      </c>
      <c r="AB1442">
        <f t="shared" si="211"/>
        <v>33333.661226552889</v>
      </c>
      <c r="AE1442">
        <f>ROW()</f>
        <v>1442</v>
      </c>
      <c r="AF1442">
        <f t="shared" si="205"/>
        <v>0.87351778656126489</v>
      </c>
      <c r="AG1442">
        <f>AG1441*(1-(AG$1+AG$5))^($A1442-$A1441)*(1+2*(E1442/E1441-1))</f>
        <v>705081297.5161736</v>
      </c>
      <c r="AK1442">
        <f t="shared" si="213"/>
        <v>4.4493425897689525</v>
      </c>
      <c r="AO1442">
        <f>AO1441*(1-AO$1+H1441)^($A1442-$A1441)*(2-E1442/E1441)</f>
        <v>4.436984901433493</v>
      </c>
    </row>
    <row r="1443" spans="1:41" x14ac:dyDescent="0.25">
      <c r="A1443" s="1">
        <v>40155</v>
      </c>
      <c r="B1443" s="12">
        <v>23.69</v>
      </c>
      <c r="C1443" s="12">
        <v>26.13</v>
      </c>
      <c r="D1443">
        <v>63049.78</v>
      </c>
      <c r="E1443">
        <v>56423.25</v>
      </c>
      <c r="F1443">
        <v>189580.95</v>
      </c>
      <c r="G1443">
        <v>169680.72</v>
      </c>
      <c r="H1443">
        <f>(1/(1-91/360*VLOOKUP($A1443,Tbills!$B$4:$C$974,2,1)/100))^((1)/91)-1</f>
        <v>1.3889776309117252E-6</v>
      </c>
      <c r="I1443" s="2">
        <f t="shared" si="212"/>
        <v>40193.226358755725</v>
      </c>
      <c r="J1443">
        <f>VLOOKUP(A1443,'VXX-IV'!A$1:C$4500,3,0)</f>
        <v>40196.07</v>
      </c>
      <c r="K1443" s="10">
        <f t="shared" si="214"/>
        <v>-7.0744260428301509E-5</v>
      </c>
      <c r="L1443">
        <f t="shared" si="206"/>
        <v>4099270059.4270635</v>
      </c>
      <c r="O1443">
        <f t="shared" si="207"/>
        <v>10947833.252045108</v>
      </c>
      <c r="R1443">
        <f t="shared" si="208"/>
        <v>11.032325136576997</v>
      </c>
      <c r="U1443" s="2">
        <f t="shared" si="209"/>
        <v>333.39829437963675</v>
      </c>
      <c r="V1443">
        <f>VLOOKUP(A1443,'VXZ-IV'!A$1:C$4500,3,0)</f>
        <v>333.4</v>
      </c>
      <c r="W1443" s="10">
        <f t="shared" si="215"/>
        <v>-5.1158379220650474E-6</v>
      </c>
      <c r="X1443">
        <f t="shared" si="210"/>
        <v>12.063193830112651</v>
      </c>
      <c r="AB1443">
        <f t="shared" si="211"/>
        <v>34212.171742582672</v>
      </c>
      <c r="AE1443">
        <f>ROW()</f>
        <v>1443</v>
      </c>
      <c r="AF1443">
        <f t="shared" si="205"/>
        <v>0.90662074244163804</v>
      </c>
      <c r="AG1443">
        <f>AG1442*(1-(AG$1+AG$5))^($A1443-$A1442)*(1+2*(E1443/E1442-1))</f>
        <v>742271660.50198758</v>
      </c>
      <c r="AK1443">
        <f t="shared" si="213"/>
        <v>4.3317189345427334</v>
      </c>
      <c r="AO1443">
        <f>AO1442*(1-AO$1+H1442)^($A1443-$A1442)*(2-E1443/E1442)</f>
        <v>4.3197353601977708</v>
      </c>
    </row>
    <row r="1444" spans="1:41" x14ac:dyDescent="0.25">
      <c r="A1444" s="1">
        <v>40156</v>
      </c>
      <c r="B1444" s="12">
        <v>22.66</v>
      </c>
      <c r="C1444" s="12">
        <v>25.8</v>
      </c>
      <c r="D1444">
        <v>62579.44</v>
      </c>
      <c r="E1444">
        <v>56002.27</v>
      </c>
      <c r="F1444">
        <v>189166.8</v>
      </c>
      <c r="G1444">
        <v>169309.8</v>
      </c>
      <c r="H1444">
        <f>(1/(1-91/360*VLOOKUP($A1444,Tbills!$B$4:$C$974,2,1)/100))^((1)/91)-1</f>
        <v>1.3889776309117252E-6</v>
      </c>
      <c r="I1444" s="2">
        <f t="shared" si="212"/>
        <v>39892.419388186529</v>
      </c>
      <c r="J1444">
        <f>VLOOKUP(A1444,'VXX-IV'!A$1:C$4500,3,0)</f>
        <v>39895.24</v>
      </c>
      <c r="K1444" s="10">
        <f t="shared" si="214"/>
        <v>-7.0700459841033236E-5</v>
      </c>
      <c r="L1444">
        <f t="shared" si="206"/>
        <v>4037922925.2208323</v>
      </c>
      <c r="O1444">
        <f t="shared" si="207"/>
        <v>10824943.99350768</v>
      </c>
      <c r="R1444">
        <f t="shared" si="208"/>
        <v>11.072981242908298</v>
      </c>
      <c r="U1444" s="2">
        <f t="shared" si="209"/>
        <v>332.66185581150177</v>
      </c>
      <c r="V1444">
        <f>VLOOKUP(A1444,'VXZ-IV'!A$1:C$4500,3,0)</f>
        <v>332.64</v>
      </c>
      <c r="W1444" s="10">
        <f t="shared" si="215"/>
        <v>6.5704099031282936E-5</v>
      </c>
      <c r="X1444">
        <f t="shared" si="210"/>
        <v>12.089133469687576</v>
      </c>
      <c r="AB1444">
        <f t="shared" si="211"/>
        <v>33955.727102446057</v>
      </c>
      <c r="AE1444">
        <f>ROW()</f>
        <v>1444</v>
      </c>
      <c r="AF1444">
        <f t="shared" si="205"/>
        <v>0.87829457364341079</v>
      </c>
      <c r="AG1444">
        <f>AG1443*(1-(AG$1+AG$5))^($A1444-$A1443)*(1+2*(E1444/E1443-1))</f>
        <v>731170681.17176449</v>
      </c>
      <c r="AK1444">
        <f t="shared" si="213"/>
        <v>4.3638351036781646</v>
      </c>
      <c r="AO1444">
        <f>AO1443*(1-AO$1+H1443)^($A1444-$A1443)*(2-E1444/E1443)</f>
        <v>4.3518104568435119</v>
      </c>
    </row>
    <row r="1445" spans="1:41" x14ac:dyDescent="0.25">
      <c r="A1445" s="1">
        <v>40157</v>
      </c>
      <c r="B1445" s="12">
        <v>22.32</v>
      </c>
      <c r="C1445" s="12">
        <v>25.34</v>
      </c>
      <c r="D1445">
        <v>61626.02</v>
      </c>
      <c r="E1445">
        <v>55148.98</v>
      </c>
      <c r="F1445">
        <v>188746.82</v>
      </c>
      <c r="G1445">
        <v>168933.67</v>
      </c>
      <c r="H1445">
        <f>(1/(1-91/360*VLOOKUP($A1445,Tbills!$B$4:$C$974,2,1)/100))^((1)/91)-1</f>
        <v>1.3889776309117252E-6</v>
      </c>
      <c r="I1445" s="2">
        <f t="shared" si="212"/>
        <v>39283.686307319964</v>
      </c>
      <c r="J1445">
        <f>VLOOKUP(A1445,'VXX-IV'!A$1:C$4500,3,0)</f>
        <v>39286.46</v>
      </c>
      <c r="K1445" s="10">
        <f t="shared" si="214"/>
        <v>-7.0601746251397479E-5</v>
      </c>
      <c r="L1445">
        <f t="shared" si="206"/>
        <v>3914702118.0115633</v>
      </c>
      <c r="O1445">
        <f t="shared" si="207"/>
        <v>10577182.847036304</v>
      </c>
      <c r="R1445">
        <f t="shared" si="208"/>
        <v>11.156834737723342</v>
      </c>
      <c r="U1445" s="2">
        <f t="shared" si="209"/>
        <v>331.91520078311947</v>
      </c>
      <c r="V1445">
        <f>VLOOKUP(A1445,'VXZ-IV'!A$1:C$4500,3,0)</f>
        <v>331.92</v>
      </c>
      <c r="W1445" s="10">
        <f t="shared" si="215"/>
        <v>-1.4458956617668939E-5</v>
      </c>
      <c r="X1445">
        <f t="shared" si="210"/>
        <v>12.11555877403177</v>
      </c>
      <c r="AB1445">
        <f t="shared" si="211"/>
        <v>33437.187917073614</v>
      </c>
      <c r="AE1445">
        <f>ROW()</f>
        <v>1445</v>
      </c>
      <c r="AF1445">
        <f t="shared" si="205"/>
        <v>0.88082083662194166</v>
      </c>
      <c r="AG1445">
        <f>AG1444*(1-(AG$1+AG$5))^($A1445-$A1444)*(1+2*(E1445/E1444-1))</f>
        <v>708865530.37998092</v>
      </c>
      <c r="AK1445">
        <f t="shared" si="213"/>
        <v>4.4301192226452875</v>
      </c>
      <c r="AO1445">
        <f>AO1444*(1-AO$1+H1444)^($A1445-$A1444)*(2-E1445/E1444)</f>
        <v>4.4179604305928208</v>
      </c>
    </row>
    <row r="1446" spans="1:41" x14ac:dyDescent="0.25">
      <c r="A1446" s="1">
        <v>40158</v>
      </c>
      <c r="B1446" s="12">
        <v>21.59</v>
      </c>
      <c r="C1446" s="12">
        <v>25.12</v>
      </c>
      <c r="D1446">
        <v>61270.400000000001</v>
      </c>
      <c r="E1446">
        <v>54830.66</v>
      </c>
      <c r="F1446">
        <v>188140.07</v>
      </c>
      <c r="G1446">
        <v>168390.37</v>
      </c>
      <c r="H1446">
        <f>(1/(1-91/360*VLOOKUP($A1446,Tbills!$B$4:$C$974,2,1)/100))^((1)/91)-1</f>
        <v>1.3889776309117252E-6</v>
      </c>
      <c r="I1446" s="2">
        <f t="shared" si="212"/>
        <v>39056.042951774427</v>
      </c>
      <c r="J1446">
        <f>VLOOKUP(A1446,'VXX-IV'!A$1:C$4500,3,0)</f>
        <v>39058.800000000003</v>
      </c>
      <c r="K1446" s="10">
        <f t="shared" si="214"/>
        <v>-7.0587120586829144E-5</v>
      </c>
      <c r="L1446">
        <f t="shared" si="206"/>
        <v>3869341235.921205</v>
      </c>
      <c r="O1446">
        <f t="shared" si="207"/>
        <v>10485252.222247148</v>
      </c>
      <c r="R1446">
        <f t="shared" si="208"/>
        <v>11.188527566002952</v>
      </c>
      <c r="U1446" s="2">
        <f t="shared" si="209"/>
        <v>330.84015105589862</v>
      </c>
      <c r="V1446">
        <f>VLOOKUP(A1446,'VXZ-IV'!A$1:C$4500,3,0)</f>
        <v>330.84</v>
      </c>
      <c r="W1446" s="10">
        <f t="shared" si="215"/>
        <v>4.5658293634787128E-7</v>
      </c>
      <c r="X1446">
        <f t="shared" si="210"/>
        <v>12.154090410771358</v>
      </c>
      <c r="AB1446">
        <f t="shared" si="211"/>
        <v>33243.029355711114</v>
      </c>
      <c r="AE1446">
        <f>ROW()</f>
        <v>1446</v>
      </c>
      <c r="AF1446">
        <f t="shared" si="205"/>
        <v>0.85947452229299359</v>
      </c>
      <c r="AG1446">
        <f>AG1445*(1-(AG$1+AG$5))^($A1446-$A1445)*(1+2*(E1446/E1445-1))</f>
        <v>700658772.41291165</v>
      </c>
      <c r="AK1446">
        <f t="shared" si="213"/>
        <v>4.4554823525404732</v>
      </c>
      <c r="AO1446">
        <f>AO1445*(1-AO$1+H1445)^($A1446-$A1445)*(2-E1446/E1445)</f>
        <v>4.4433027298866188</v>
      </c>
    </row>
    <row r="1447" spans="1:41" x14ac:dyDescent="0.25">
      <c r="A1447" s="1">
        <v>40161</v>
      </c>
      <c r="B1447" s="12">
        <v>21.15</v>
      </c>
      <c r="C1447" s="12">
        <v>24.56</v>
      </c>
      <c r="D1447">
        <v>60054.57</v>
      </c>
      <c r="E1447">
        <v>53742.39</v>
      </c>
      <c r="F1447">
        <v>187475.53</v>
      </c>
      <c r="G1447">
        <v>167794.89</v>
      </c>
      <c r="H1447">
        <f>(1/(1-91/360*VLOOKUP($A1447,Tbills!$B$4:$C$974,2,1)/100))^((1)/91)-1</f>
        <v>1.1111679050213041E-6</v>
      </c>
      <c r="I1447" s="2">
        <f t="shared" si="212"/>
        <v>38278.227252819517</v>
      </c>
      <c r="J1447">
        <f>VLOOKUP(A1447,'VXX-IV'!A$1:C$4500,3,0)</f>
        <v>38280.94</v>
      </c>
      <c r="K1447" s="10">
        <f t="shared" si="214"/>
        <v>-7.086417367196951E-5</v>
      </c>
      <c r="L1447">
        <f t="shared" si="206"/>
        <v>3715253619.9508953</v>
      </c>
      <c r="O1447">
        <f t="shared" si="207"/>
        <v>10172059.434667315</v>
      </c>
      <c r="R1447">
        <f t="shared" si="208"/>
        <v>11.298029264442835</v>
      </c>
      <c r="U1447" s="2">
        <f t="shared" si="209"/>
        <v>329.64745705358376</v>
      </c>
      <c r="V1447">
        <f>VLOOKUP(A1447,'VXZ-IV'!A$1:C$4500,3,0)</f>
        <v>329.64</v>
      </c>
      <c r="W1447" s="10">
        <f t="shared" si="215"/>
        <v>2.2621810410683452E-5</v>
      </c>
      <c r="X1447">
        <f t="shared" si="210"/>
        <v>12.195758335024914</v>
      </c>
      <c r="AB1447">
        <f t="shared" si="211"/>
        <v>32579.819202116672</v>
      </c>
      <c r="AE1447">
        <f>ROW()</f>
        <v>1447</v>
      </c>
      <c r="AF1447">
        <f t="shared" si="205"/>
        <v>0.86115635179153094</v>
      </c>
      <c r="AG1447">
        <f>AG1446*(1-(AG$1+AG$5))^($A1447-$A1446)*(1+2*(E1447/E1446-1))</f>
        <v>672777630.6183989</v>
      </c>
      <c r="AK1447">
        <f t="shared" si="213"/>
        <v>4.543279166357352</v>
      </c>
      <c r="AO1447">
        <f>AO1446*(1-AO$1+H1446)^($A1447-$A1446)*(2-E1447/E1446)</f>
        <v>4.5310087682167648</v>
      </c>
    </row>
    <row r="1448" spans="1:41" x14ac:dyDescent="0.25">
      <c r="A1448" s="1">
        <v>40162</v>
      </c>
      <c r="B1448" s="12">
        <v>21.5</v>
      </c>
      <c r="C1448" s="12">
        <v>24.73</v>
      </c>
      <c r="D1448">
        <v>59411.64</v>
      </c>
      <c r="E1448">
        <v>53166.98</v>
      </c>
      <c r="F1448">
        <v>185573.32</v>
      </c>
      <c r="G1448">
        <v>166092.18</v>
      </c>
      <c r="H1448">
        <f>(1/(1-91/360*VLOOKUP($A1448,Tbills!$B$4:$C$974,2,1)/100))^((1)/91)-1</f>
        <v>1.1111679050213041E-6</v>
      </c>
      <c r="I1448" s="2">
        <f t="shared" si="212"/>
        <v>37867.506252451327</v>
      </c>
      <c r="J1448">
        <f>VLOOKUP(A1448,'VXX-IV'!A$1:C$4500,3,0)</f>
        <v>37870.19</v>
      </c>
      <c r="K1448" s="10">
        <f t="shared" si="214"/>
        <v>-7.0867020964926475E-5</v>
      </c>
      <c r="L1448">
        <f t="shared" si="206"/>
        <v>3635536216.1760082</v>
      </c>
      <c r="O1448">
        <f t="shared" si="207"/>
        <v>10008356.568584606</v>
      </c>
      <c r="R1448">
        <f t="shared" si="208"/>
        <v>11.357998770194529</v>
      </c>
      <c r="U1448" s="2">
        <f t="shared" si="209"/>
        <v>326.29475110978575</v>
      </c>
      <c r="V1448">
        <f>VLOOKUP(A1448,'VXZ-IV'!A$1:C$4500,3,0)</f>
        <v>326.27999999999997</v>
      </c>
      <c r="W1448" s="10">
        <f t="shared" si="215"/>
        <v>4.520997237267288E-5</v>
      </c>
      <c r="X1448">
        <f t="shared" si="210"/>
        <v>12.319073653680105</v>
      </c>
      <c r="AB1448">
        <f t="shared" si="211"/>
        <v>32229.869265945643</v>
      </c>
      <c r="AE1448">
        <f>ROW()</f>
        <v>1448</v>
      </c>
      <c r="AF1448">
        <f t="shared" si="205"/>
        <v>0.86938940558026689</v>
      </c>
      <c r="AG1448">
        <f>AG1447*(1-(AG$1+AG$5))^($A1448-$A1447)*(1+2*(E1448/E1447-1))</f>
        <v>658348828.84101808</v>
      </c>
      <c r="AK1448">
        <f t="shared" si="213"/>
        <v>4.5917093600801602</v>
      </c>
      <c r="AO1448">
        <f>AO1447*(1-AO$1+H1447)^($A1448-$A1447)*(2-E1448/E1447)</f>
        <v>4.5793571644709132</v>
      </c>
    </row>
    <row r="1449" spans="1:41" x14ac:dyDescent="0.25">
      <c r="A1449" s="1">
        <v>40163</v>
      </c>
      <c r="B1449" s="12">
        <v>20.54</v>
      </c>
      <c r="C1449" s="12">
        <v>24.25</v>
      </c>
      <c r="D1449">
        <v>56705.83</v>
      </c>
      <c r="E1449">
        <v>50745.51</v>
      </c>
      <c r="F1449">
        <v>183467.26</v>
      </c>
      <c r="G1449">
        <v>164207.01999999999</v>
      </c>
      <c r="H1449">
        <f>(1/(1-91/360*VLOOKUP($A1449,Tbills!$B$4:$C$974,2,1)/100))^((1)/91)-1</f>
        <v>1.1111679050213041E-6</v>
      </c>
      <c r="I1449" s="2">
        <f t="shared" si="212"/>
        <v>36142.008755344628</v>
      </c>
      <c r="J1449">
        <f>VLOOKUP(A1449,'VXX-IV'!A$1:C$4500,3,0)</f>
        <v>36144.57</v>
      </c>
      <c r="K1449" s="10">
        <f t="shared" si="214"/>
        <v>-7.0861118430021186E-5</v>
      </c>
      <c r="L1449">
        <f t="shared" si="206"/>
        <v>3304232267.3929563</v>
      </c>
      <c r="O1449">
        <f t="shared" si="207"/>
        <v>9324302.1186224613</v>
      </c>
      <c r="R1449">
        <f t="shared" si="208"/>
        <v>11.616121513699856</v>
      </c>
      <c r="U1449" s="2">
        <f t="shared" si="209"/>
        <v>322.58378645761496</v>
      </c>
      <c r="V1449">
        <f>VLOOKUP(A1449,'VXZ-IV'!A$1:C$4500,3,0)</f>
        <v>322.56</v>
      </c>
      <c r="W1449" s="10">
        <f t="shared" si="215"/>
        <v>7.3742738141646669E-5</v>
      </c>
      <c r="X1449">
        <f t="shared" si="210"/>
        <v>12.45844919544488</v>
      </c>
      <c r="AB1449">
        <f t="shared" si="211"/>
        <v>30760.899540213766</v>
      </c>
      <c r="AE1449">
        <f>ROW()</f>
        <v>1449</v>
      </c>
      <c r="AF1449">
        <f t="shared" si="205"/>
        <v>0.84701030927835053</v>
      </c>
      <c r="AG1449">
        <f>AG1448*(1-(AG$1+AG$5))^($A1449-$A1448)*(1+2*(E1449/E1448-1))</f>
        <v>598360167.30901885</v>
      </c>
      <c r="AK1449">
        <f t="shared" si="213"/>
        <v>4.8006134259872812</v>
      </c>
      <c r="AO1449">
        <f>AO1448*(1-AO$1+H1448)^($A1449-$A1448)*(2-E1449/E1448)</f>
        <v>4.7877504875784851</v>
      </c>
    </row>
    <row r="1450" spans="1:41" x14ac:dyDescent="0.25">
      <c r="A1450" s="1">
        <v>40164</v>
      </c>
      <c r="B1450" s="12">
        <v>22.57</v>
      </c>
      <c r="C1450" s="12">
        <v>24.78</v>
      </c>
      <c r="D1450">
        <v>57515.06</v>
      </c>
      <c r="E1450">
        <v>51469.63</v>
      </c>
      <c r="F1450">
        <v>185225.66</v>
      </c>
      <c r="G1450">
        <v>165780.64000000001</v>
      </c>
      <c r="H1450">
        <f>(1/(1-91/360*VLOOKUP($A1450,Tbills!$B$4:$C$974,2,1)/100))^((1)/91)-1</f>
        <v>1.1111679050213041E-6</v>
      </c>
      <c r="I1450" s="2">
        <f t="shared" si="212"/>
        <v>36656.885469017434</v>
      </c>
      <c r="J1450">
        <f>VLOOKUP(A1450,'VXX-IV'!A$1:C$4500,3,0)</f>
        <v>36659.480000000003</v>
      </c>
      <c r="K1450" s="10">
        <f t="shared" si="214"/>
        <v>-7.0773807554491697E-5</v>
      </c>
      <c r="L1450">
        <f t="shared" si="206"/>
        <v>3398382800.551971</v>
      </c>
      <c r="O1450">
        <f t="shared" si="207"/>
        <v>9523562.7846025527</v>
      </c>
      <c r="R1450">
        <f t="shared" si="208"/>
        <v>11.532721230074806</v>
      </c>
      <c r="U1450" s="2">
        <f t="shared" si="209"/>
        <v>325.66757586461858</v>
      </c>
      <c r="V1450">
        <f>VLOOKUP(A1450,'VXZ-IV'!A$1:C$4500,3,0)</f>
        <v>325.64</v>
      </c>
      <c r="W1450" s="10">
        <f t="shared" si="215"/>
        <v>8.4682055701446046E-5</v>
      </c>
      <c r="X1450">
        <f t="shared" si="210"/>
        <v>12.338615380900208</v>
      </c>
      <c r="AB1450">
        <f t="shared" si="211"/>
        <v>31198.758622514077</v>
      </c>
      <c r="AE1450">
        <f>ROW()</f>
        <v>1450</v>
      </c>
      <c r="AF1450">
        <f t="shared" si="205"/>
        <v>0.91081517352703789</v>
      </c>
      <c r="AG1450">
        <f>AG1449*(1-(AG$1+AG$5))^($A1450-$A1449)*(1+2*(E1450/E1449-1))</f>
        <v>615416192.52603257</v>
      </c>
      <c r="AK1450">
        <f t="shared" si="213"/>
        <v>4.7318900160276884</v>
      </c>
      <c r="AO1450">
        <f>AO1449*(1-AO$1+H1449)^($A1450-$A1449)*(2-E1450/E1449)</f>
        <v>4.7192617165241781</v>
      </c>
    </row>
    <row r="1451" spans="1:41" x14ac:dyDescent="0.25">
      <c r="A1451" s="1">
        <v>40165</v>
      </c>
      <c r="B1451" s="12">
        <v>21.68</v>
      </c>
      <c r="C1451" s="12">
        <v>24.52</v>
      </c>
      <c r="D1451">
        <v>56698.78</v>
      </c>
      <c r="E1451">
        <v>50739.09</v>
      </c>
      <c r="F1451">
        <v>182797.97</v>
      </c>
      <c r="G1451">
        <v>163607.62</v>
      </c>
      <c r="H1451">
        <f>(1/(1-91/360*VLOOKUP($A1451,Tbills!$B$4:$C$974,2,1)/100))^((1)/91)-1</f>
        <v>1.1111679050213041E-6</v>
      </c>
      <c r="I1451" s="2">
        <f t="shared" si="212"/>
        <v>36135.753068531973</v>
      </c>
      <c r="J1451">
        <f>VLOOKUP(A1451,'VXX-IV'!A$1:C$4500,3,0)</f>
        <v>36138.31</v>
      </c>
      <c r="K1451" s="10">
        <f t="shared" si="214"/>
        <v>-7.0754041016973801E-5</v>
      </c>
      <c r="L1451">
        <f t="shared" si="206"/>
        <v>3301766545.6665058</v>
      </c>
      <c r="O1451">
        <f t="shared" si="207"/>
        <v>9320488.0421491414</v>
      </c>
      <c r="R1451">
        <f t="shared" si="208"/>
        <v>11.614041677944561</v>
      </c>
      <c r="U1451" s="2">
        <f t="shared" si="209"/>
        <v>321.39132437697964</v>
      </c>
      <c r="V1451">
        <f>VLOOKUP(A1451,'VXZ-IV'!A$1:C$4500,3,0)</f>
        <v>321.36</v>
      </c>
      <c r="W1451" s="10">
        <f t="shared" si="215"/>
        <v>9.7474411811182549E-5</v>
      </c>
      <c r="X1451">
        <f t="shared" si="210"/>
        <v>12.499899071178051</v>
      </c>
      <c r="AB1451">
        <f t="shared" si="211"/>
        <v>30754.863215614751</v>
      </c>
      <c r="AE1451">
        <f>ROW()</f>
        <v>1451</v>
      </c>
      <c r="AF1451">
        <f t="shared" si="205"/>
        <v>0.88417618270799347</v>
      </c>
      <c r="AG1451">
        <f>AG1450*(1-(AG$1+AG$5))^($A1451-$A1450)*(1+2*(E1451/E1450-1))</f>
        <v>597926084.24228776</v>
      </c>
      <c r="AK1451">
        <f t="shared" si="213"/>
        <v>4.7988291132830359</v>
      </c>
      <c r="AO1451">
        <f>AO1450*(1-AO$1+H1450)^($A1451-$A1450)*(2-E1451/E1450)</f>
        <v>4.7860733829242372</v>
      </c>
    </row>
    <row r="1452" spans="1:41" x14ac:dyDescent="0.25">
      <c r="A1452" s="1">
        <v>40168</v>
      </c>
      <c r="B1452" s="12">
        <v>20.49</v>
      </c>
      <c r="C1452" s="12">
        <v>23.53</v>
      </c>
      <c r="D1452">
        <v>54756.58</v>
      </c>
      <c r="E1452">
        <v>49000.87</v>
      </c>
      <c r="F1452">
        <v>177384.54</v>
      </c>
      <c r="G1452">
        <v>158761.96</v>
      </c>
      <c r="H1452">
        <f>(1/(1-91/360*VLOOKUP($A1452,Tbills!$B$4:$C$974,2,1)/100))^((1)/91)-1</f>
        <v>1.9446183847637855E-6</v>
      </c>
      <c r="I1452" s="2">
        <f t="shared" si="212"/>
        <v>34895.380750737058</v>
      </c>
      <c r="J1452">
        <f>VLOOKUP(A1452,'VXX-IV'!A$1:C$4500,3,0)</f>
        <v>34897.85</v>
      </c>
      <c r="K1452" s="10">
        <f t="shared" si="214"/>
        <v>-7.0756486801881735E-5</v>
      </c>
      <c r="L1452">
        <f t="shared" si="206"/>
        <v>3075143541.2589874</v>
      </c>
      <c r="O1452">
        <f t="shared" si="207"/>
        <v>8840642.2400857992</v>
      </c>
      <c r="R1452">
        <f t="shared" si="208"/>
        <v>11.811376665337155</v>
      </c>
      <c r="U1452" s="2">
        <f t="shared" si="209"/>
        <v>311.8507389690854</v>
      </c>
      <c r="V1452">
        <f>VLOOKUP(A1452,'VXZ-IV'!A$1:C$4500,3,0)</f>
        <v>311.83999999999997</v>
      </c>
      <c r="W1452" s="10">
        <f t="shared" si="215"/>
        <v>3.4437432931744283E-5</v>
      </c>
      <c r="X1452">
        <f t="shared" si="210"/>
        <v>12.868762772244281</v>
      </c>
      <c r="AB1452">
        <f t="shared" si="211"/>
        <v>29698.156459011476</v>
      </c>
      <c r="AE1452">
        <f>ROW()</f>
        <v>1452</v>
      </c>
      <c r="AF1452">
        <f t="shared" si="205"/>
        <v>0.87080322991925196</v>
      </c>
      <c r="AG1452">
        <f>AG1451*(1-(AG$1+AG$5))^($A1452-$A1451)*(1+2*(E1452/E1451-1))</f>
        <v>556902270.32391608</v>
      </c>
      <c r="AK1452">
        <f t="shared" si="213"/>
        <v>4.9625339653905494</v>
      </c>
      <c r="AO1452">
        <f>AO1451*(1-AO$1+H1451)^($A1452-$A1451)*(2-E1452/E1451)</f>
        <v>4.9495019785538403</v>
      </c>
    </row>
    <row r="1453" spans="1:41" x14ac:dyDescent="0.25">
      <c r="A1453" s="1">
        <v>40169</v>
      </c>
      <c r="B1453" s="12">
        <v>19.54</v>
      </c>
      <c r="C1453" s="12">
        <v>22.76</v>
      </c>
      <c r="D1453">
        <v>53390.66</v>
      </c>
      <c r="E1453">
        <v>47778.43</v>
      </c>
      <c r="F1453">
        <v>174232.77</v>
      </c>
      <c r="G1453">
        <v>155940.76999999999</v>
      </c>
      <c r="H1453">
        <f>(1/(1-91/360*VLOOKUP($A1453,Tbills!$B$4:$C$974,2,1)/100))^((1)/91)-1</f>
        <v>1.9446183847637855E-6</v>
      </c>
      <c r="I1453" s="2">
        <f t="shared" si="212"/>
        <v>34024.074924446635</v>
      </c>
      <c r="J1453">
        <f>VLOOKUP(A1453,'VXX-IV'!A$1:C$4500,3,0)</f>
        <v>34026.49</v>
      </c>
      <c r="K1453" s="10">
        <f t="shared" si="214"/>
        <v>-7.0976335007300051E-5</v>
      </c>
      <c r="L1453">
        <f t="shared" si="206"/>
        <v>2921584013.8298879</v>
      </c>
      <c r="O1453">
        <f t="shared" si="207"/>
        <v>8509530.0784282908</v>
      </c>
      <c r="R1453">
        <f t="shared" si="208"/>
        <v>11.958167116575801</v>
      </c>
      <c r="U1453" s="2">
        <f t="shared" si="209"/>
        <v>306.30230349060531</v>
      </c>
      <c r="V1453">
        <f>VLOOKUP(A1453,'VXZ-IV'!A$1:C$4500,3,0)</f>
        <v>306.27999999999997</v>
      </c>
      <c r="W1453" s="10">
        <f t="shared" si="215"/>
        <v>7.282059097990512E-5</v>
      </c>
      <c r="X1453">
        <f t="shared" si="210"/>
        <v>13.096980917434568</v>
      </c>
      <c r="AB1453">
        <f t="shared" si="211"/>
        <v>28956.257683205422</v>
      </c>
      <c r="AE1453">
        <f>ROW()</f>
        <v>1453</v>
      </c>
      <c r="AF1453">
        <f t="shared" si="205"/>
        <v>0.85852372583479775</v>
      </c>
      <c r="AG1453">
        <f>AG1452*(1-(AG$1+AG$5))^($A1453-$A1452)*(1+2*(E1453/E1452-1))</f>
        <v>529098010.28416759</v>
      </c>
      <c r="AK1453">
        <f t="shared" si="213"/>
        <v>5.0860989514955106</v>
      </c>
      <c r="AO1453">
        <f>AO1452*(1-AO$1+H1452)^($A1453-$A1452)*(2-E1453/E1452)</f>
        <v>5.0728009837360721</v>
      </c>
    </row>
    <row r="1454" spans="1:41" x14ac:dyDescent="0.25">
      <c r="A1454" s="1">
        <v>40170</v>
      </c>
      <c r="B1454" s="12">
        <v>19.71</v>
      </c>
      <c r="C1454" s="12">
        <v>22.68</v>
      </c>
      <c r="D1454">
        <v>52930.63</v>
      </c>
      <c r="E1454">
        <v>47366.67</v>
      </c>
      <c r="F1454">
        <v>173135.72</v>
      </c>
      <c r="G1454">
        <v>154958.59</v>
      </c>
      <c r="H1454">
        <f>(1/(1-91/360*VLOOKUP($A1454,Tbills!$B$4:$C$974,2,1)/100))^((1)/91)-1</f>
        <v>1.9446183847637855E-6</v>
      </c>
      <c r="I1454" s="2">
        <f t="shared" si="212"/>
        <v>33730.090772031406</v>
      </c>
      <c r="J1454">
        <f>VLOOKUP(A1454,'VXX-IV'!A$1:C$4500,3,0)</f>
        <v>33732.49</v>
      </c>
      <c r="K1454" s="10">
        <f t="shared" si="214"/>
        <v>-7.1125136881122764E-5</v>
      </c>
      <c r="L1454">
        <f t="shared" si="206"/>
        <v>2871102708.5752182</v>
      </c>
      <c r="O1454">
        <f t="shared" si="207"/>
        <v>8399242.8638312668</v>
      </c>
      <c r="R1454">
        <f t="shared" si="208"/>
        <v>12.009152641697481</v>
      </c>
      <c r="U1454" s="2">
        <f t="shared" si="209"/>
        <v>304.36626098888763</v>
      </c>
      <c r="V1454">
        <f>VLOOKUP(A1454,'VXZ-IV'!A$1:C$4500,3,0)</f>
        <v>304.36</v>
      </c>
      <c r="W1454" s="10">
        <f t="shared" si="215"/>
        <v>2.0570997790736456E-5</v>
      </c>
      <c r="X1454">
        <f t="shared" si="210"/>
        <v>13.179009334115165</v>
      </c>
      <c r="AB1454">
        <f t="shared" si="211"/>
        <v>28705.708466766842</v>
      </c>
      <c r="AE1454">
        <f>ROW()</f>
        <v>1454</v>
      </c>
      <c r="AF1454">
        <f t="shared" si="205"/>
        <v>0.86904761904761907</v>
      </c>
      <c r="AG1454">
        <f>AG1453*(1-(AG$1+AG$5))^($A1454-$A1453)*(1+2*(E1454/E1453-1))</f>
        <v>519960832.82242829</v>
      </c>
      <c r="AK1454">
        <f t="shared" si="213"/>
        <v>5.1296926083893046</v>
      </c>
      <c r="AO1454">
        <f>AO1453*(1-AO$1+H1453)^($A1454-$A1453)*(2-E1454/E1453)</f>
        <v>5.1163396740982048</v>
      </c>
    </row>
    <row r="1455" spans="1:41" x14ac:dyDescent="0.25">
      <c r="A1455" s="1">
        <v>40171</v>
      </c>
      <c r="B1455" s="12">
        <v>19.47</v>
      </c>
      <c r="C1455" s="12">
        <v>22.41</v>
      </c>
      <c r="D1455">
        <v>52254.27</v>
      </c>
      <c r="E1455">
        <v>46761.32</v>
      </c>
      <c r="F1455">
        <v>171938.2</v>
      </c>
      <c r="G1455">
        <v>153886.49</v>
      </c>
      <c r="H1455">
        <f>(1/(1-91/360*VLOOKUP($A1455,Tbills!$B$4:$C$974,2,1)/100))^((1)/91)-1</f>
        <v>1.9446183847637855E-6</v>
      </c>
      <c r="I1455" s="2">
        <f t="shared" si="212"/>
        <v>33298.267813788028</v>
      </c>
      <c r="J1455">
        <f>VLOOKUP(A1455,'VXX-IV'!A$1:C$4500,3,0)</f>
        <v>33300.629999999997</v>
      </c>
      <c r="K1455" s="10">
        <f t="shared" si="214"/>
        <v>-7.0935180864983849E-5</v>
      </c>
      <c r="L1455">
        <f t="shared" si="206"/>
        <v>2797595811.9534349</v>
      </c>
      <c r="O1455">
        <f t="shared" si="207"/>
        <v>8237950.708509868</v>
      </c>
      <c r="R1455">
        <f t="shared" si="208"/>
        <v>12.085345280223786</v>
      </c>
      <c r="U1455" s="2">
        <f t="shared" si="209"/>
        <v>302.25369444301009</v>
      </c>
      <c r="V1455">
        <f>VLOOKUP(A1455,'VXZ-IV'!A$1:C$4500,3,0)</f>
        <v>302.24</v>
      </c>
      <c r="W1455" s="10">
        <f t="shared" si="215"/>
        <v>4.5309829969752968E-5</v>
      </c>
      <c r="X1455">
        <f t="shared" si="210"/>
        <v>13.269724915909878</v>
      </c>
      <c r="AB1455">
        <f t="shared" si="211"/>
        <v>28337.859079442555</v>
      </c>
      <c r="AE1455">
        <f>ROW()</f>
        <v>1455</v>
      </c>
      <c r="AF1455">
        <f t="shared" si="205"/>
        <v>0.86880856760374825</v>
      </c>
      <c r="AG1455">
        <f>AG1454*(1-(AG$1+AG$5))^($A1455-$A1454)*(1+2*(E1455/E1454-1))</f>
        <v>506653472.94853771</v>
      </c>
      <c r="AK1455">
        <f t="shared" si="213"/>
        <v>5.1950085379294739</v>
      </c>
      <c r="AO1455">
        <f>AO1454*(1-AO$1+H1454)^($A1455-$A1454)*(2-E1455/E1454)</f>
        <v>5.1815453461620118</v>
      </c>
    </row>
    <row r="1456" spans="1:41" x14ac:dyDescent="0.25">
      <c r="A1456" s="1">
        <v>40175</v>
      </c>
      <c r="B1456" s="12">
        <v>19.93</v>
      </c>
      <c r="C1456" s="12">
        <v>22.49</v>
      </c>
      <c r="D1456">
        <v>51793.99</v>
      </c>
      <c r="E1456">
        <v>46349.06</v>
      </c>
      <c r="F1456">
        <v>171089.03</v>
      </c>
      <c r="G1456">
        <v>153125.28</v>
      </c>
      <c r="H1456">
        <f>(1/(1-91/360*VLOOKUP($A1456,Tbills!$B$4:$C$974,2,1)/100))^((1)/91)-1</f>
        <v>3.0559851109668301E-6</v>
      </c>
      <c r="I1456" s="2">
        <f t="shared" si="212"/>
        <v>33001.742132537402</v>
      </c>
      <c r="J1456">
        <f>VLOOKUP(A1456,'VXX-IV'!A$1:C$4500,3,0)</f>
        <v>33004.080000000002</v>
      </c>
      <c r="K1456" s="10">
        <f t="shared" si="214"/>
        <v>-7.0835710693994969E-5</v>
      </c>
      <c r="L1456">
        <f t="shared" si="206"/>
        <v>2747803819.4831653</v>
      </c>
      <c r="O1456">
        <f t="shared" si="207"/>
        <v>8127913.1332045104</v>
      </c>
      <c r="R1456">
        <f t="shared" si="208"/>
        <v>12.136424279572683</v>
      </c>
      <c r="U1456" s="2">
        <f t="shared" si="209"/>
        <v>300.73158763592818</v>
      </c>
      <c r="V1456">
        <f>VLOOKUP(A1456,'VXZ-IV'!A$1:C$4500,3,0)</f>
        <v>300.72000000000003</v>
      </c>
      <c r="W1456" s="10">
        <f t="shared" si="215"/>
        <v>3.8532973956284522E-5</v>
      </c>
      <c r="X1456">
        <f t="shared" si="210"/>
        <v>13.333554713234752</v>
      </c>
      <c r="AB1456">
        <f t="shared" si="211"/>
        <v>28084.108164008252</v>
      </c>
      <c r="AE1456">
        <f>ROW()</f>
        <v>1456</v>
      </c>
      <c r="AF1456">
        <f t="shared" si="205"/>
        <v>0.88617163183637182</v>
      </c>
      <c r="AG1456">
        <f>AG1455*(1-(AG$1+AG$5))^($A1456-$A1455)*(1+2*(E1456/E1455-1))</f>
        <v>497652807.95657057</v>
      </c>
      <c r="AK1456">
        <f t="shared" si="213"/>
        <v>5.2398327871919657</v>
      </c>
      <c r="AO1456">
        <f>AO1455*(1-AO$1+H1455)^($A1456-$A1455)*(2-E1456/E1455)</f>
        <v>5.226494557271697</v>
      </c>
    </row>
    <row r="1457" spans="1:41" x14ac:dyDescent="0.25">
      <c r="A1457" s="1">
        <v>40176</v>
      </c>
      <c r="B1457" s="12">
        <v>20.010000000000002</v>
      </c>
      <c r="C1457" s="12">
        <v>22.63</v>
      </c>
      <c r="D1457">
        <v>52092.7</v>
      </c>
      <c r="E1457">
        <v>46616.23</v>
      </c>
      <c r="F1457">
        <v>170344.81</v>
      </c>
      <c r="G1457">
        <v>152458.73000000001</v>
      </c>
      <c r="H1457">
        <f>(1/(1-91/360*VLOOKUP($A1457,Tbills!$B$4:$C$974,2,1)/100))^((1)/91)-1</f>
        <v>3.0559851109668301E-6</v>
      </c>
      <c r="I1457" s="2">
        <f t="shared" si="212"/>
        <v>33191.262796923555</v>
      </c>
      <c r="J1457">
        <f>VLOOKUP(A1457,'VXX-IV'!A$1:C$4500,3,0)</f>
        <v>33193.620000000003</v>
      </c>
      <c r="K1457" s="10">
        <f t="shared" si="214"/>
        <v>-7.1013739280312294E-5</v>
      </c>
      <c r="L1457">
        <f t="shared" si="206"/>
        <v>2779365010.2795315</v>
      </c>
      <c r="O1457">
        <f t="shared" si="207"/>
        <v>8197914.4897572799</v>
      </c>
      <c r="R1457">
        <f t="shared" si="208"/>
        <v>12.100898217847543</v>
      </c>
      <c r="U1457" s="2">
        <f t="shared" si="209"/>
        <v>299.41613459469545</v>
      </c>
      <c r="V1457">
        <f>VLOOKUP(A1457,'VXZ-IV'!A$1:C$4500,3,0)</f>
        <v>299.39999999999998</v>
      </c>
      <c r="W1457" s="10">
        <f t="shared" si="215"/>
        <v>5.3889761841841022E-5</v>
      </c>
      <c r="X1457">
        <f t="shared" si="210"/>
        <v>13.39114091759305</v>
      </c>
      <c r="AB1457">
        <f t="shared" si="211"/>
        <v>28245.008659972489</v>
      </c>
      <c r="AE1457">
        <f>ROW()</f>
        <v>1457</v>
      </c>
      <c r="AF1457">
        <f t="shared" si="205"/>
        <v>0.88422448077772875</v>
      </c>
      <c r="AG1457">
        <f>AG1456*(1-(AG$1+AG$5))^($A1457-$A1456)*(1+2*(E1457/E1456-1))</f>
        <v>503373086.99931842</v>
      </c>
      <c r="AK1457">
        <f t="shared" si="213"/>
        <v>5.2093861659861913</v>
      </c>
      <c r="AO1457">
        <f>AO1456*(1-AO$1+H1456)^($A1457-$A1456)*(2-E1457/E1456)</f>
        <v>5.1961911475116889</v>
      </c>
    </row>
    <row r="1458" spans="1:41" x14ac:dyDescent="0.25">
      <c r="A1458" s="1">
        <v>40177</v>
      </c>
      <c r="B1458" s="12">
        <v>19.96</v>
      </c>
      <c r="C1458" s="12">
        <v>22.66</v>
      </c>
      <c r="D1458">
        <v>52901.77</v>
      </c>
      <c r="E1458">
        <v>47340.1</v>
      </c>
      <c r="F1458">
        <v>172071.22</v>
      </c>
      <c r="G1458">
        <v>154003.4</v>
      </c>
      <c r="H1458">
        <f>(1/(1-91/360*VLOOKUP($A1458,Tbills!$B$4:$C$974,2,1)/100))^((1)/91)-1</f>
        <v>3.0559851109668301E-6</v>
      </c>
      <c r="I1458" s="2">
        <f t="shared" si="212"/>
        <v>33705.946053253123</v>
      </c>
      <c r="J1458">
        <f>VLOOKUP(A1458,'VXX-IV'!A$1:C$4500,3,0)</f>
        <v>33708.339999999997</v>
      </c>
      <c r="K1458" s="10">
        <f t="shared" si="214"/>
        <v>-7.1019419730311562E-5</v>
      </c>
      <c r="L1458">
        <f t="shared" si="206"/>
        <v>2865561754.6782603</v>
      </c>
      <c r="O1458">
        <f t="shared" si="207"/>
        <v>8388581.0977277998</v>
      </c>
      <c r="R1458">
        <f t="shared" si="208"/>
        <v>12.006402353631419</v>
      </c>
      <c r="U1458" s="2">
        <f t="shared" si="209"/>
        <v>302.4432813912141</v>
      </c>
      <c r="V1458">
        <f>VLOOKUP(A1458,'VXZ-IV'!A$1:C$4500,3,0)</f>
        <v>302.44</v>
      </c>
      <c r="W1458" s="10">
        <f t="shared" si="215"/>
        <v>1.0849726273409743E-5</v>
      </c>
      <c r="X1458">
        <f t="shared" si="210"/>
        <v>13.255015791759973</v>
      </c>
      <c r="AB1458">
        <f t="shared" si="211"/>
        <v>28682.605085803927</v>
      </c>
      <c r="AE1458">
        <f>ROW()</f>
        <v>1458</v>
      </c>
      <c r="AF1458">
        <f t="shared" si="205"/>
        <v>0.88084730803177413</v>
      </c>
      <c r="AG1458">
        <f>AG1457*(1-(AG$1+AG$5))^($A1458-$A1457)*(1+2*(E1458/E1457-1))</f>
        <v>518988636.44729626</v>
      </c>
      <c r="AK1458">
        <f t="shared" si="213"/>
        <v>5.1282544833329657</v>
      </c>
      <c r="AO1458">
        <f>AO1457*(1-AO$1+H1457)^($A1458-$A1457)*(2-E1458/E1457)</f>
        <v>5.1153296515278859</v>
      </c>
    </row>
    <row r="1459" spans="1:41" x14ac:dyDescent="0.25">
      <c r="A1459" s="1">
        <v>40178</v>
      </c>
      <c r="B1459" s="12">
        <v>21.68</v>
      </c>
      <c r="C1459" s="12">
        <v>23.89</v>
      </c>
      <c r="D1459">
        <v>54338.32</v>
      </c>
      <c r="E1459">
        <v>48625.48</v>
      </c>
      <c r="F1459">
        <v>174889.45</v>
      </c>
      <c r="G1459">
        <v>156525.24</v>
      </c>
      <c r="H1459">
        <f>(1/(1-91/360*VLOOKUP($A1459,Tbills!$B$4:$C$974,2,1)/100))^((1)/91)-1</f>
        <v>3.0559851109668301E-6</v>
      </c>
      <c r="I1459" s="2">
        <f t="shared" si="212"/>
        <v>34620.388381225865</v>
      </c>
      <c r="J1459">
        <f>VLOOKUP(A1459,'VXX-IV'!A$1:C$4500,3,0)</f>
        <v>34622.839999999997</v>
      </c>
      <c r="K1459" s="10">
        <f t="shared" si="214"/>
        <v>-7.0809291615958614E-5</v>
      </c>
      <c r="L1459">
        <f t="shared" si="206"/>
        <v>3021046073.5541015</v>
      </c>
      <c r="O1459">
        <f t="shared" si="207"/>
        <v>8729937.4583800379</v>
      </c>
      <c r="R1459">
        <f t="shared" si="208"/>
        <v>11.842867845052288</v>
      </c>
      <c r="U1459" s="2">
        <f t="shared" si="209"/>
        <v>307.38928561791096</v>
      </c>
      <c r="V1459">
        <f>VLOOKUP(A1459,'VXZ-IV'!A$1:C$4500,3,0)</f>
        <v>307.36</v>
      </c>
      <c r="W1459" s="10">
        <f t="shared" si="215"/>
        <v>9.5281161865301556E-5</v>
      </c>
      <c r="X1459">
        <f t="shared" si="210"/>
        <v>13.037519571657359</v>
      </c>
      <c r="AB1459">
        <f t="shared" si="211"/>
        <v>29460.368978899449</v>
      </c>
      <c r="AE1459">
        <f>ROW()</f>
        <v>1459</v>
      </c>
      <c r="AF1459">
        <f t="shared" si="205"/>
        <v>0.9074926747593135</v>
      </c>
      <c r="AG1459">
        <f>AG1458*(1-(AG$1+AG$5))^($A1459-$A1458)*(1+2*(E1459/E1458-1))</f>
        <v>547153391.60657656</v>
      </c>
      <c r="AK1459">
        <f t="shared" si="213"/>
        <v>4.9887795788170184</v>
      </c>
      <c r="AO1459">
        <f>AO1458*(1-AO$1+H1458)^($A1459-$A1458)*(2-E1459/E1458)</f>
        <v>4.9762691953063083</v>
      </c>
    </row>
    <row r="1460" spans="1:41" x14ac:dyDescent="0.25">
      <c r="A1460" s="1">
        <v>40182</v>
      </c>
      <c r="B1460" s="12">
        <v>20.04</v>
      </c>
      <c r="C1460" s="12">
        <v>22.77</v>
      </c>
      <c r="D1460">
        <v>52332.65</v>
      </c>
      <c r="E1460">
        <v>46830.080000000002</v>
      </c>
      <c r="F1460">
        <v>171128.14</v>
      </c>
      <c r="G1460">
        <v>153156.98000000001</v>
      </c>
      <c r="H1460">
        <f>(1/(1-91/360*VLOOKUP($A1460,Tbills!$B$4:$C$974,2,1)/100))^((1)/91)-1</f>
        <v>2.222449413613603E-6</v>
      </c>
      <c r="I1460" s="2">
        <f t="shared" si="212"/>
        <v>33339.270779987601</v>
      </c>
      <c r="J1460">
        <f>VLOOKUP(A1460,'VXX-IV'!A$1:C$4500,3,0)</f>
        <v>33341.629999999997</v>
      </c>
      <c r="K1460" s="10">
        <f t="shared" si="214"/>
        <v>-7.0758988459651562E-5</v>
      </c>
      <c r="L1460">
        <f t="shared" si="206"/>
        <v>2797472703.9000983</v>
      </c>
      <c r="O1460">
        <f t="shared" si="207"/>
        <v>8245322.3417548835</v>
      </c>
      <c r="R1460">
        <f t="shared" si="208"/>
        <v>12.059324283895977</v>
      </c>
      <c r="U1460" s="2">
        <f t="shared" si="209"/>
        <v>300.74899487431719</v>
      </c>
      <c r="V1460">
        <f>VLOOKUP(A1460,'VXZ-IV'!A$1:C$4500,3,0)</f>
        <v>300.72000000000003</v>
      </c>
      <c r="W1460" s="10">
        <f t="shared" si="215"/>
        <v>9.6418177431445429E-5</v>
      </c>
      <c r="X1460">
        <f t="shared" si="210"/>
        <v>13.316221548729064</v>
      </c>
      <c r="AB1460">
        <f t="shared" si="211"/>
        <v>28368.646285799972</v>
      </c>
      <c r="AE1460">
        <f>ROW()</f>
        <v>1460</v>
      </c>
      <c r="AF1460">
        <f t="shared" si="205"/>
        <v>0.88010540184453223</v>
      </c>
      <c r="AG1460">
        <f>AG1459*(1-(AG$1+AG$5))^($A1460-$A1459)*(1+2*(E1460/E1459-1))</f>
        <v>506679967.26167351</v>
      </c>
      <c r="AK1460">
        <f t="shared" si="213"/>
        <v>5.1720167650278102</v>
      </c>
      <c r="AO1460">
        <f>AO1459*(1-AO$1+H1459)^($A1460-$A1459)*(2-E1460/E1459)</f>
        <v>5.1593078390913547</v>
      </c>
    </row>
    <row r="1461" spans="1:41" x14ac:dyDescent="0.25">
      <c r="A1461" s="1">
        <v>40183</v>
      </c>
      <c r="B1461" s="12">
        <v>19.350000000000001</v>
      </c>
      <c r="C1461" s="12">
        <v>22.39</v>
      </c>
      <c r="D1461">
        <v>51294.58</v>
      </c>
      <c r="E1461">
        <v>45901.05</v>
      </c>
      <c r="F1461">
        <v>169357.57</v>
      </c>
      <c r="G1461">
        <v>151572.01</v>
      </c>
      <c r="H1461">
        <f>(1/(1-91/360*VLOOKUP($A1461,Tbills!$B$4:$C$974,2,1)/100))^((1)/91)-1</f>
        <v>2.222449413613603E-6</v>
      </c>
      <c r="I1461" s="2">
        <f t="shared" si="212"/>
        <v>32677.156483655868</v>
      </c>
      <c r="J1461">
        <f>VLOOKUP(A1461,'VXX-IV'!A$1:C$4500,3,0)</f>
        <v>32679.47</v>
      </c>
      <c r="K1461" s="10">
        <f t="shared" si="214"/>
        <v>-7.0794181917022136E-5</v>
      </c>
      <c r="L1461">
        <f t="shared" si="206"/>
        <v>2686362926.996398</v>
      </c>
      <c r="O1461">
        <f t="shared" si="207"/>
        <v>7999692.7690593554</v>
      </c>
      <c r="R1461">
        <f t="shared" si="208"/>
        <v>12.178392081512335</v>
      </c>
      <c r="U1461" s="2">
        <f t="shared" si="209"/>
        <v>297.63005077147204</v>
      </c>
      <c r="V1461">
        <f>VLOOKUP(A1461,'VXZ-IV'!A$1:C$4500,3,0)</f>
        <v>297.60000000000002</v>
      </c>
      <c r="W1461" s="10">
        <f t="shared" si="215"/>
        <v>1.0097705467737583E-4</v>
      </c>
      <c r="X1461">
        <f t="shared" si="210"/>
        <v>13.453558926604078</v>
      </c>
      <c r="AB1461">
        <f t="shared" si="211"/>
        <v>27804.890618867361</v>
      </c>
      <c r="AE1461">
        <f>ROW()</f>
        <v>1461</v>
      </c>
      <c r="AF1461">
        <f t="shared" si="205"/>
        <v>0.86422510049129075</v>
      </c>
      <c r="AG1461">
        <f>AG1460*(1-(AG$1+AG$5))^($A1461-$A1460)*(1+2*(E1461/E1460-1))</f>
        <v>486560214.07815164</v>
      </c>
      <c r="AK1461">
        <f t="shared" si="213"/>
        <v>5.2743752089410734</v>
      </c>
      <c r="AO1461">
        <f>AO1460*(1-AO$1+H1460)^($A1461-$A1460)*(2-E1461/E1460)</f>
        <v>5.2614769110060422</v>
      </c>
    </row>
    <row r="1462" spans="1:41" x14ac:dyDescent="0.25">
      <c r="A1462" s="1">
        <v>40184</v>
      </c>
      <c r="B1462" s="12">
        <v>19.16</v>
      </c>
      <c r="C1462" s="12">
        <v>21.8</v>
      </c>
      <c r="D1462">
        <v>49445.56</v>
      </c>
      <c r="E1462">
        <v>44246.35</v>
      </c>
      <c r="F1462">
        <v>166324.35999999999</v>
      </c>
      <c r="G1462">
        <v>148857.01</v>
      </c>
      <c r="H1462">
        <f>(1/(1-91/360*VLOOKUP($A1462,Tbills!$B$4:$C$974,2,1)/100))^((1)/91)-1</f>
        <v>2.222449413613603E-6</v>
      </c>
      <c r="I1462" s="2">
        <f t="shared" si="212"/>
        <v>31498.472237003443</v>
      </c>
      <c r="J1462">
        <f>VLOOKUP(A1462,'VXX-IV'!A$1:C$4500,3,0)</f>
        <v>31500.71</v>
      </c>
      <c r="K1462" s="10">
        <f t="shared" si="214"/>
        <v>-7.1038493943631487E-5</v>
      </c>
      <c r="L1462">
        <f t="shared" si="206"/>
        <v>2492572862.4112267</v>
      </c>
      <c r="O1462">
        <f t="shared" si="207"/>
        <v>7566862.9694253402</v>
      </c>
      <c r="R1462">
        <f t="shared" si="208"/>
        <v>12.397342787435417</v>
      </c>
      <c r="U1462" s="2">
        <f t="shared" si="209"/>
        <v>292.29234127985228</v>
      </c>
      <c r="V1462">
        <f>VLOOKUP(A1462,'VXZ-IV'!A$1:C$4500,3,0)</f>
        <v>292.27999999999997</v>
      </c>
      <c r="W1462" s="10">
        <f t="shared" si="215"/>
        <v>4.2224168100180037E-5</v>
      </c>
      <c r="X1462">
        <f t="shared" si="210"/>
        <v>13.694066740890618</v>
      </c>
      <c r="AB1462">
        <f t="shared" si="211"/>
        <v>26801.609741135886</v>
      </c>
      <c r="AE1462">
        <f>ROW()</f>
        <v>1462</v>
      </c>
      <c r="AF1462">
        <f t="shared" si="205"/>
        <v>0.87889908256880733</v>
      </c>
      <c r="AG1462">
        <f>AG1461*(1-(AG$1+AG$5))^($A1462-$A1461)*(1+2*(E1462/E1461-1))</f>
        <v>451464704.87431115</v>
      </c>
      <c r="AK1462">
        <f t="shared" si="213"/>
        <v>5.4642581486759783</v>
      </c>
      <c r="AO1462">
        <f>AO1461*(1-AO$1+H1461)^($A1462-$A1461)*(2-E1462/E1461)</f>
        <v>5.4509598849302616</v>
      </c>
    </row>
    <row r="1463" spans="1:41" x14ac:dyDescent="0.25">
      <c r="A1463" s="1">
        <v>40185</v>
      </c>
      <c r="B1463" s="12">
        <v>19.059999999999999</v>
      </c>
      <c r="C1463" s="12">
        <v>21.6</v>
      </c>
      <c r="D1463">
        <v>48608.45</v>
      </c>
      <c r="E1463">
        <v>43497.17</v>
      </c>
      <c r="F1463">
        <v>164996.71</v>
      </c>
      <c r="G1463">
        <v>147668.46</v>
      </c>
      <c r="H1463">
        <f>(1/(1-91/360*VLOOKUP($A1463,Tbills!$B$4:$C$974,2,1)/100))^((1)/91)-1</f>
        <v>2.222449413613603E-6</v>
      </c>
      <c r="I1463" s="2">
        <f t="shared" si="212"/>
        <v>30964.450181871369</v>
      </c>
      <c r="J1463">
        <f>VLOOKUP(A1463,'VXX-IV'!A$1:C$4500,3,0)</f>
        <v>30966.65</v>
      </c>
      <c r="K1463" s="10">
        <f t="shared" si="214"/>
        <v>-7.1038298577130732E-5</v>
      </c>
      <c r="L1463">
        <f t="shared" si="206"/>
        <v>2408060774.4635825</v>
      </c>
      <c r="O1463">
        <f t="shared" si="207"/>
        <v>7374431.0614466593</v>
      </c>
      <c r="R1463">
        <f t="shared" si="208"/>
        <v>12.501733631389955</v>
      </c>
      <c r="U1463" s="2">
        <f t="shared" si="209"/>
        <v>289.95210753643062</v>
      </c>
      <c r="V1463">
        <f>VLOOKUP(A1463,'VXZ-IV'!A$1:C$4500,3,0)</f>
        <v>289.95999999999998</v>
      </c>
      <c r="W1463" s="10">
        <f t="shared" si="215"/>
        <v>-2.7219145983470305E-5</v>
      </c>
      <c r="X1463">
        <f t="shared" si="210"/>
        <v>13.802927267911354</v>
      </c>
      <c r="AB1463">
        <f t="shared" si="211"/>
        <v>26346.885782278834</v>
      </c>
      <c r="AE1463">
        <f>ROW()</f>
        <v>1463</v>
      </c>
      <c r="AF1463">
        <f t="shared" si="205"/>
        <v>0.88240740740740731</v>
      </c>
      <c r="AG1463">
        <f>AG1462*(1-(AG$1+AG$5))^($A1463-$A1462)*(1+2*(E1463/E1462-1))</f>
        <v>436161589.20282567</v>
      </c>
      <c r="AK1463">
        <f t="shared" si="213"/>
        <v>5.5565202577806128</v>
      </c>
      <c r="AO1463">
        <f>AO1462*(1-AO$1+H1462)^($A1463-$A1462)*(2-E1463/E1462)</f>
        <v>5.5430629315619067</v>
      </c>
    </row>
    <row r="1464" spans="1:41" x14ac:dyDescent="0.25">
      <c r="A1464" s="1">
        <v>40186</v>
      </c>
      <c r="B1464" s="12">
        <v>18.13</v>
      </c>
      <c r="C1464" s="12">
        <v>21</v>
      </c>
      <c r="D1464">
        <v>47334.87</v>
      </c>
      <c r="E1464">
        <v>42357.41</v>
      </c>
      <c r="F1464">
        <v>163528.34</v>
      </c>
      <c r="G1464">
        <v>146353.97</v>
      </c>
      <c r="H1464">
        <f>(1/(1-91/360*VLOOKUP($A1464,Tbills!$B$4:$C$974,2,1)/100))^((1)/91)-1</f>
        <v>2.222449413613603E-6</v>
      </c>
      <c r="I1464" s="2">
        <f t="shared" si="212"/>
        <v>30152.421750484991</v>
      </c>
      <c r="J1464">
        <f>VLOOKUP(A1464,'VXX-IV'!A$1:C$4500,3,0)</f>
        <v>30154.560000000001</v>
      </c>
      <c r="K1464" s="10">
        <f t="shared" si="214"/>
        <v>-7.0909657279405458E-5</v>
      </c>
      <c r="L1464">
        <f t="shared" si="206"/>
        <v>2281765455.4733095</v>
      </c>
      <c r="O1464">
        <f t="shared" si="207"/>
        <v>7084343.0657266816</v>
      </c>
      <c r="R1464">
        <f t="shared" si="208"/>
        <v>12.66495306858085</v>
      </c>
      <c r="U1464" s="2">
        <f t="shared" si="209"/>
        <v>287.36470362909949</v>
      </c>
      <c r="V1464">
        <f>VLOOKUP(A1464,'VXZ-IV'!A$1:C$4500,3,0)</f>
        <v>287.36</v>
      </c>
      <c r="W1464" s="10">
        <f t="shared" si="215"/>
        <v>1.6368419750500962E-5</v>
      </c>
      <c r="X1464">
        <f t="shared" si="210"/>
        <v>13.925311705662129</v>
      </c>
      <c r="AB1464">
        <f t="shared" si="211"/>
        <v>25655.621605293516</v>
      </c>
      <c r="AE1464">
        <f>ROW()</f>
        <v>1464</v>
      </c>
      <c r="AF1464">
        <f t="shared" si="205"/>
        <v>0.86333333333333329</v>
      </c>
      <c r="AG1464">
        <f>AG1463*(1-(AG$1+AG$5))^($A1464-$A1463)*(1+2*(E1464/E1463-1))</f>
        <v>413290103.88962388</v>
      </c>
      <c r="AK1464">
        <f t="shared" si="213"/>
        <v>5.7018526468267954</v>
      </c>
      <c r="AO1464">
        <f>AO1463*(1-AO$1+H1463)^($A1464-$A1463)*(2-E1464/E1463)</f>
        <v>5.688110527760883</v>
      </c>
    </row>
    <row r="1465" spans="1:41" x14ac:dyDescent="0.25">
      <c r="A1465" s="1">
        <v>40189</v>
      </c>
      <c r="B1465" s="12">
        <v>17.55</v>
      </c>
      <c r="C1465" s="12">
        <v>21.27</v>
      </c>
      <c r="D1465">
        <v>46625.46</v>
      </c>
      <c r="E1465">
        <v>41722.31</v>
      </c>
      <c r="F1465">
        <v>161759.26999999999</v>
      </c>
      <c r="G1465">
        <v>144769.72</v>
      </c>
      <c r="H1465">
        <f>(1/(1-91/360*VLOOKUP($A1465,Tbills!$B$4:$C$974,2,1)/100))^((1)/91)-1</f>
        <v>1.1111679050213041E-6</v>
      </c>
      <c r="I1465" s="2">
        <f t="shared" si="212"/>
        <v>29698.35337765708</v>
      </c>
      <c r="J1465">
        <f>VLOOKUP(A1465,'VXX-IV'!A$1:C$4500,3,0)</f>
        <v>29700.46</v>
      </c>
      <c r="K1465" s="10">
        <f t="shared" si="214"/>
        <v>-7.0928946653281422E-5</v>
      </c>
      <c r="L1465">
        <f t="shared" si="206"/>
        <v>2213047853.478579</v>
      </c>
      <c r="O1465">
        <f t="shared" si="207"/>
        <v>6924310.7968191784</v>
      </c>
      <c r="R1465">
        <f t="shared" si="208"/>
        <v>12.758170800274236</v>
      </c>
      <c r="U1465" s="2">
        <f t="shared" si="209"/>
        <v>284.23516337446534</v>
      </c>
      <c r="V1465">
        <f>VLOOKUP(A1465,'VXZ-IV'!A$1:C$4500,3,0)</f>
        <v>284.24</v>
      </c>
      <c r="W1465" s="10">
        <f t="shared" si="215"/>
        <v>-1.7015991889524074E-5</v>
      </c>
      <c r="X1465">
        <f t="shared" si="210"/>
        <v>14.074535300087369</v>
      </c>
      <c r="AB1465">
        <f t="shared" si="211"/>
        <v>25268.302333351938</v>
      </c>
      <c r="AE1465">
        <f>ROW()</f>
        <v>1465</v>
      </c>
      <c r="AF1465">
        <f t="shared" si="205"/>
        <v>0.82510578279266578</v>
      </c>
      <c r="AG1465">
        <f>AG1464*(1-(AG$1+AG$5))^($A1465-$A1464)*(1+2*(E1465/E1464-1))</f>
        <v>400855969.34065109</v>
      </c>
      <c r="AK1465">
        <f t="shared" si="213"/>
        <v>5.7865366772741984</v>
      </c>
      <c r="AO1465">
        <f>AO1464*(1-AO$1+H1464)^($A1465-$A1464)*(2-E1465/E1464)</f>
        <v>5.7727950206148373</v>
      </c>
    </row>
    <row r="1466" spans="1:41" x14ac:dyDescent="0.25">
      <c r="A1466" s="1">
        <v>40190</v>
      </c>
      <c r="B1466" s="12">
        <v>18.25</v>
      </c>
      <c r="C1466" s="12">
        <v>21.79</v>
      </c>
      <c r="D1466">
        <v>47909.37</v>
      </c>
      <c r="E1466">
        <v>42871.15</v>
      </c>
      <c r="F1466">
        <v>162423.12</v>
      </c>
      <c r="G1466">
        <v>145363.68</v>
      </c>
      <c r="H1466">
        <f>(1/(1-91/360*VLOOKUP($A1466,Tbills!$B$4:$C$974,2,1)/100))^((1)/91)-1</f>
        <v>1.1111679050213041E-6</v>
      </c>
      <c r="I1466" s="2">
        <f t="shared" si="212"/>
        <v>30515.403101921795</v>
      </c>
      <c r="J1466">
        <f>VLOOKUP(A1466,'VXX-IV'!A$1:C$4500,3,0)</f>
        <v>30517.56</v>
      </c>
      <c r="K1466" s="10">
        <f t="shared" si="214"/>
        <v>-7.067727820331271E-5</v>
      </c>
      <c r="L1466">
        <f t="shared" si="206"/>
        <v>2334819159.9367595</v>
      </c>
      <c r="O1466">
        <f t="shared" si="207"/>
        <v>7210063.1974799233</v>
      </c>
      <c r="R1466">
        <f t="shared" si="208"/>
        <v>12.581951408936503</v>
      </c>
      <c r="U1466" s="2">
        <f t="shared" si="209"/>
        <v>285.3946877273587</v>
      </c>
      <c r="V1466">
        <f>VLOOKUP(A1466,'VXZ-IV'!A$1:C$4500,3,0)</f>
        <v>285.39999999999998</v>
      </c>
      <c r="W1466" s="10">
        <f t="shared" si="215"/>
        <v>-1.8613429016434146E-5</v>
      </c>
      <c r="X1466">
        <f t="shared" si="210"/>
        <v>14.016287559797052</v>
      </c>
      <c r="AB1466">
        <f t="shared" si="211"/>
        <v>25963.169607473668</v>
      </c>
      <c r="AE1466">
        <f>ROW()</f>
        <v>1466</v>
      </c>
      <c r="AF1466">
        <f t="shared" si="205"/>
        <v>0.83754015603487841</v>
      </c>
      <c r="AG1466">
        <f>AG1465*(1-(AG$1+AG$5))^($A1466-$A1465)*(1+2*(E1466/E1465-1))</f>
        <v>422917166.54026961</v>
      </c>
      <c r="AK1466">
        <f t="shared" si="213"/>
        <v>5.6269400550048365</v>
      </c>
      <c r="AO1466">
        <f>AO1465*(1-AO$1+H1465)^($A1466-$A1465)*(2-E1466/E1465)</f>
        <v>5.6136374718435924</v>
      </c>
    </row>
    <row r="1467" spans="1:41" x14ac:dyDescent="0.25">
      <c r="A1467" s="1">
        <v>40191</v>
      </c>
      <c r="B1467" s="12">
        <v>17.850000000000001</v>
      </c>
      <c r="C1467" s="12">
        <v>21.29</v>
      </c>
      <c r="D1467">
        <v>47051.46</v>
      </c>
      <c r="E1467">
        <v>42103.41</v>
      </c>
      <c r="F1467">
        <v>162071.43</v>
      </c>
      <c r="G1467">
        <v>145048.76999999999</v>
      </c>
      <c r="H1467">
        <f>(1/(1-91/360*VLOOKUP($A1467,Tbills!$B$4:$C$974,2,1)/100))^((1)/91)-1</f>
        <v>1.1111679050213041E-6</v>
      </c>
      <c r="I1467" s="2">
        <f t="shared" si="212"/>
        <v>29968.234995699109</v>
      </c>
      <c r="J1467">
        <f>VLOOKUP(A1467,'VXX-IV'!A$1:C$4500,3,0)</f>
        <v>29970.36</v>
      </c>
      <c r="K1467" s="10">
        <f t="shared" si="214"/>
        <v>-7.0903529383437025E-5</v>
      </c>
      <c r="L1467">
        <f t="shared" si="206"/>
        <v>2251095636.6895299</v>
      </c>
      <c r="O1467">
        <f t="shared" si="207"/>
        <v>7016149.1680144835</v>
      </c>
      <c r="R1467">
        <f t="shared" si="208"/>
        <v>12.694036841530396</v>
      </c>
      <c r="U1467" s="2">
        <f t="shared" si="209"/>
        <v>284.76978714106571</v>
      </c>
      <c r="V1467">
        <f>VLOOKUP(A1467,'VXZ-IV'!A$1:C$4500,3,0)</f>
        <v>284.76</v>
      </c>
      <c r="W1467" s="10">
        <f t="shared" si="215"/>
        <v>3.4369788824761827E-5</v>
      </c>
      <c r="X1467">
        <f t="shared" si="210"/>
        <v>14.046147953044862</v>
      </c>
      <c r="AB1467">
        <f t="shared" si="211"/>
        <v>25497.330083112625</v>
      </c>
      <c r="AE1467">
        <f>ROW()</f>
        <v>1467</v>
      </c>
      <c r="AF1467">
        <f t="shared" si="205"/>
        <v>0.83842179426961028</v>
      </c>
      <c r="AG1467">
        <f>AG1466*(1-(AG$1+AG$5))^($A1467-$A1466)*(1+2*(E1467/E1466-1))</f>
        <v>407756156.03196019</v>
      </c>
      <c r="AK1467">
        <f t="shared" si="213"/>
        <v>5.7274409798292893</v>
      </c>
      <c r="AO1467">
        <f>AO1466*(1-AO$1+H1466)^($A1467-$A1466)*(2-E1467/E1466)</f>
        <v>5.7139619463878626</v>
      </c>
    </row>
    <row r="1468" spans="1:41" x14ac:dyDescent="0.25">
      <c r="A1468" s="1">
        <v>40192</v>
      </c>
      <c r="B1468" s="12">
        <v>17.63</v>
      </c>
      <c r="C1468" s="12">
        <v>20.71</v>
      </c>
      <c r="D1468">
        <v>46000.43</v>
      </c>
      <c r="E1468">
        <v>41162.870000000003</v>
      </c>
      <c r="F1468">
        <v>159277.45000000001</v>
      </c>
      <c r="G1468">
        <v>142548.07999999999</v>
      </c>
      <c r="H1468">
        <f>(1/(1-91/360*VLOOKUP($A1468,Tbills!$B$4:$C$974,2,1)/100))^((1)/91)-1</f>
        <v>1.1111679050213041E-6</v>
      </c>
      <c r="I1468" s="2">
        <f t="shared" si="212"/>
        <v>29298.093664743774</v>
      </c>
      <c r="J1468">
        <f>VLOOKUP(A1468,'VXX-IV'!A$1:C$4500,3,0)</f>
        <v>29300.17</v>
      </c>
      <c r="K1468" s="10">
        <f t="shared" si="214"/>
        <v>-7.0864273354898089E-5</v>
      </c>
      <c r="L1468">
        <f t="shared" si="206"/>
        <v>2150427223.6240158</v>
      </c>
      <c r="O1468">
        <f t="shared" si="207"/>
        <v>6780822.0401886515</v>
      </c>
      <c r="R1468">
        <f t="shared" si="208"/>
        <v>12.835241419117237</v>
      </c>
      <c r="U1468" s="2">
        <f t="shared" si="209"/>
        <v>279.85376298449353</v>
      </c>
      <c r="V1468">
        <f>VLOOKUP(A1468,'VXZ-IV'!A$1:C$4500,3,0)</f>
        <v>279.83999999999997</v>
      </c>
      <c r="W1468" s="10">
        <f t="shared" si="215"/>
        <v>4.9181619831140111E-5</v>
      </c>
      <c r="X1468">
        <f t="shared" si="210"/>
        <v>14.287795713692175</v>
      </c>
      <c r="AB1468">
        <f t="shared" si="211"/>
        <v>24926.88101030745</v>
      </c>
      <c r="AE1468">
        <f>ROW()</f>
        <v>1468</v>
      </c>
      <c r="AF1468">
        <f t="shared" si="205"/>
        <v>0.85127957508450014</v>
      </c>
      <c r="AG1468">
        <f>AG1467*(1-(AG$1+AG$5))^($A1468-$A1467)*(1+2*(E1468/E1467-1))</f>
        <v>389525456.00216436</v>
      </c>
      <c r="AK1468">
        <f t="shared" si="213"/>
        <v>5.8551124687086133</v>
      </c>
      <c r="AO1468">
        <f>AO1467*(1-AO$1+H1467)^($A1468-$A1467)*(2-E1468/E1467)</f>
        <v>5.8413954779341832</v>
      </c>
    </row>
    <row r="1469" spans="1:41" x14ac:dyDescent="0.25">
      <c r="A1469" s="1">
        <v>40193</v>
      </c>
      <c r="B1469" s="12">
        <v>17.91</v>
      </c>
      <c r="C1469" s="12">
        <v>21.48</v>
      </c>
      <c r="D1469">
        <v>47194.05</v>
      </c>
      <c r="E1469">
        <v>42230.92</v>
      </c>
      <c r="F1469">
        <v>161508.23000000001</v>
      </c>
      <c r="G1469">
        <v>144544.4</v>
      </c>
      <c r="H1469">
        <f>(1/(1-91/360*VLOOKUP($A1469,Tbills!$B$4:$C$974,2,1)/100))^((1)/91)-1</f>
        <v>1.1111679050213041E-6</v>
      </c>
      <c r="I1469" s="2">
        <f t="shared" si="212"/>
        <v>30057.588206736993</v>
      </c>
      <c r="J1469">
        <f>VLOOKUP(A1469,'VXX-IV'!A$1:C$4500,3,0)</f>
        <v>30059.72</v>
      </c>
      <c r="K1469" s="10">
        <f t="shared" si="214"/>
        <v>-7.0918600140301713E-5</v>
      </c>
      <c r="L1469">
        <f t="shared" si="206"/>
        <v>2261921439.513844</v>
      </c>
      <c r="O1469">
        <f t="shared" si="207"/>
        <v>7044496.8882092116</v>
      </c>
      <c r="R1469">
        <f t="shared" si="208"/>
        <v>12.668151184665213</v>
      </c>
      <c r="U1469" s="2">
        <f t="shared" si="209"/>
        <v>283.76637002614467</v>
      </c>
      <c r="V1469">
        <f>VLOOKUP(A1469,'VXZ-IV'!A$1:C$4500,3,0)</f>
        <v>283.76</v>
      </c>
      <c r="W1469" s="10">
        <f t="shared" si="215"/>
        <v>2.2448640205396941E-5</v>
      </c>
      <c r="X1469">
        <f t="shared" si="210"/>
        <v>14.087196337822984</v>
      </c>
      <c r="AB1469">
        <f t="shared" si="211"/>
        <v>25572.765356147345</v>
      </c>
      <c r="AE1469">
        <f>ROW()</f>
        <v>1469</v>
      </c>
      <c r="AF1469">
        <f t="shared" si="205"/>
        <v>0.83379888268156421</v>
      </c>
      <c r="AG1469">
        <f>AG1468*(1-(AG$1+AG$5))^($A1469-$A1468)*(1+2*(E1469/E1468-1))</f>
        <v>409725625.80933678</v>
      </c>
      <c r="AK1469">
        <f t="shared" si="213"/>
        <v>5.7029246624472609</v>
      </c>
      <c r="AO1469">
        <f>AO1468*(1-AO$1+H1468)^($A1469-$A1468)*(2-E1469/E1468)</f>
        <v>5.6896250900952801</v>
      </c>
    </row>
    <row r="1470" spans="1:41" x14ac:dyDescent="0.25">
      <c r="A1470" s="1">
        <v>40197</v>
      </c>
      <c r="B1470" s="12">
        <v>17.579999999999998</v>
      </c>
      <c r="C1470" s="12">
        <v>20.89</v>
      </c>
      <c r="D1470">
        <v>45012.54</v>
      </c>
      <c r="E1470">
        <v>40278.639999999999</v>
      </c>
      <c r="F1470">
        <v>157978.03</v>
      </c>
      <c r="G1470">
        <v>141384.35</v>
      </c>
      <c r="H1470">
        <f>(1/(1-91/360*VLOOKUP($A1470,Tbills!$B$4:$C$974,2,1)/100))^((1)/91)-1</f>
        <v>1.6667944573445226E-6</v>
      </c>
      <c r="I1470" s="2">
        <f t="shared" si="212"/>
        <v>28665.402429607275</v>
      </c>
      <c r="J1470">
        <f>VLOOKUP(A1470,'VXX-IV'!A$1:C$4500,3,0)</f>
        <v>28667.43</v>
      </c>
      <c r="K1470" s="10">
        <f t="shared" si="214"/>
        <v>-7.0727316425878151E-5</v>
      </c>
      <c r="L1470">
        <f t="shared" si="206"/>
        <v>2052432641.3543417</v>
      </c>
      <c r="O1470">
        <f t="shared" si="207"/>
        <v>6555126.4516576547</v>
      </c>
      <c r="R1470">
        <f t="shared" si="208"/>
        <v>12.958623717266237</v>
      </c>
      <c r="U1470" s="2">
        <f t="shared" si="209"/>
        <v>277.53681610270172</v>
      </c>
      <c r="V1470">
        <f>VLOOKUP(A1470,'VXZ-IV'!A$1:C$4500,3,0)</f>
        <v>277.52</v>
      </c>
      <c r="W1470" s="10">
        <f t="shared" si="215"/>
        <v>6.0594201144903437E-5</v>
      </c>
      <c r="X1470">
        <f t="shared" si="210"/>
        <v>14.393138991384372</v>
      </c>
      <c r="AB1470">
        <f t="shared" si="211"/>
        <v>24387.168646001795</v>
      </c>
      <c r="AE1470">
        <f>ROW()</f>
        <v>1470</v>
      </c>
      <c r="AF1470">
        <f t="shared" si="205"/>
        <v>0.84155098133078021</v>
      </c>
      <c r="AG1470">
        <f>AG1469*(1-(AG$1+AG$5))^($A1470-$A1469)*(1+2*(E1470/E1469-1))</f>
        <v>371793350.11629391</v>
      </c>
      <c r="AK1470">
        <f t="shared" si="213"/>
        <v>5.9654518827525935</v>
      </c>
      <c r="AO1470">
        <f>AO1469*(1-AO$1+H1469)^($A1470-$A1469)*(2-E1470/E1469)</f>
        <v>5.9517948275617814</v>
      </c>
    </row>
    <row r="1471" spans="1:41" x14ac:dyDescent="0.25">
      <c r="A1471" s="1">
        <v>40198</v>
      </c>
      <c r="B1471" s="12">
        <v>18.68</v>
      </c>
      <c r="C1471" s="12">
        <v>21.4</v>
      </c>
      <c r="D1471">
        <v>44699.3</v>
      </c>
      <c r="E1471">
        <v>39998.28</v>
      </c>
      <c r="F1471">
        <v>158088.76999999999</v>
      </c>
      <c r="G1471">
        <v>141483.22</v>
      </c>
      <c r="H1471">
        <f>(1/(1-91/360*VLOOKUP($A1471,Tbills!$B$4:$C$974,2,1)/100))^((1)/91)-1</f>
        <v>1.6667944573445226E-6</v>
      </c>
      <c r="I1471" s="2">
        <f t="shared" si="212"/>
        <v>28465.227236522944</v>
      </c>
      <c r="J1471">
        <f>VLOOKUP(A1471,'VXX-IV'!A$1:C$4500,3,0)</f>
        <v>28467.25</v>
      </c>
      <c r="K1471" s="10">
        <f t="shared" si="214"/>
        <v>-7.1055808940290177E-5</v>
      </c>
      <c r="L1471">
        <f t="shared" si="206"/>
        <v>2023772556.6876392</v>
      </c>
      <c r="O1471">
        <f t="shared" si="207"/>
        <v>6486467.2942552501</v>
      </c>
      <c r="R1471">
        <f t="shared" si="208"/>
        <v>13.003135212581594</v>
      </c>
      <c r="U1471" s="2">
        <f t="shared" si="209"/>
        <v>277.72459276494197</v>
      </c>
      <c r="V1471">
        <f>VLOOKUP(A1471,'VXZ-IV'!A$1:C$4500,3,0)</f>
        <v>277.72000000000003</v>
      </c>
      <c r="W1471" s="10">
        <f t="shared" si="215"/>
        <v>1.6537393568771819E-5</v>
      </c>
      <c r="X1471">
        <f t="shared" si="210"/>
        <v>14.382565873942809</v>
      </c>
      <c r="AB1471">
        <f t="shared" si="211"/>
        <v>24216.57709882786</v>
      </c>
      <c r="AE1471">
        <f>ROW()</f>
        <v>1471</v>
      </c>
      <c r="AF1471">
        <f t="shared" si="205"/>
        <v>0.87289719626168227</v>
      </c>
      <c r="AG1471">
        <f>AG1470*(1-(AG$1+AG$5))^($A1471-$A1470)*(1+2*(E1471/E1470-1))</f>
        <v>366605250.66255587</v>
      </c>
      <c r="AK1471">
        <f t="shared" si="213"/>
        <v>6.0066947116329965</v>
      </c>
      <c r="AO1471">
        <f>AO1470*(1-AO$1+H1470)^($A1471-$A1470)*(2-E1471/E1470)</f>
        <v>5.9930106955660323</v>
      </c>
    </row>
    <row r="1472" spans="1:41" x14ac:dyDescent="0.25">
      <c r="A1472" s="1">
        <v>40199</v>
      </c>
      <c r="B1472" s="12">
        <v>22.27</v>
      </c>
      <c r="C1472" s="12">
        <v>23.15</v>
      </c>
      <c r="D1472">
        <v>47301.04</v>
      </c>
      <c r="E1472">
        <v>42326.33</v>
      </c>
      <c r="F1472">
        <v>162373.49</v>
      </c>
      <c r="G1472">
        <v>145317.64000000001</v>
      </c>
      <c r="H1472">
        <f>(1/(1-91/360*VLOOKUP($A1472,Tbills!$B$4:$C$974,2,1)/100))^((1)/91)-1</f>
        <v>1.6667944573445226E-6</v>
      </c>
      <c r="I1472" s="2">
        <f t="shared" si="212"/>
        <v>30121.322285732553</v>
      </c>
      <c r="J1472">
        <f>VLOOKUP(A1472,'VXX-IV'!A$1:C$4500,3,0)</f>
        <v>30123.46</v>
      </c>
      <c r="K1472" s="10">
        <f t="shared" si="214"/>
        <v>-7.0965097218156359E-5</v>
      </c>
      <c r="L1472">
        <f t="shared" si="206"/>
        <v>2259256502.4169679</v>
      </c>
      <c r="O1472">
        <f t="shared" si="207"/>
        <v>7052534.7335209316</v>
      </c>
      <c r="R1472">
        <f t="shared" si="208"/>
        <v>12.6241488725622</v>
      </c>
      <c r="U1472" s="2">
        <f t="shared" si="209"/>
        <v>285.24487733470295</v>
      </c>
      <c r="V1472">
        <f>VLOOKUP(A1472,'VXZ-IV'!A$1:C$4500,3,0)</f>
        <v>285.24</v>
      </c>
      <c r="W1472" s="10">
        <f t="shared" si="215"/>
        <v>1.7099055892977333E-5</v>
      </c>
      <c r="X1472">
        <f t="shared" si="210"/>
        <v>13.992281274945221</v>
      </c>
      <c r="AB1472">
        <f t="shared" si="211"/>
        <v>25625.179311170155</v>
      </c>
      <c r="AE1472">
        <f>ROW()</f>
        <v>1472</v>
      </c>
      <c r="AF1472">
        <f t="shared" si="205"/>
        <v>0.96198704103671706</v>
      </c>
      <c r="AG1472">
        <f>AG1471*(1-(AG$1+AG$5))^($A1472-$A1471)*(1+2*(E1472/E1471-1))</f>
        <v>409267061.1996209</v>
      </c>
      <c r="AK1472">
        <f t="shared" si="213"/>
        <v>5.6568190571675361</v>
      </c>
      <c r="AO1472">
        <f>AO1471*(1-AO$1+H1471)^($A1472-$A1471)*(2-E1472/E1471)</f>
        <v>5.6439956325613592</v>
      </c>
    </row>
    <row r="1473" spans="1:41" x14ac:dyDescent="0.25">
      <c r="A1473" s="1">
        <v>40200</v>
      </c>
      <c r="B1473" s="12">
        <v>27.31</v>
      </c>
      <c r="C1473" s="12">
        <v>26.29</v>
      </c>
      <c r="D1473">
        <v>51428.02</v>
      </c>
      <c r="E1473">
        <v>46019.199999999997</v>
      </c>
      <c r="F1473">
        <v>168425.27</v>
      </c>
      <c r="G1473">
        <v>150733.5</v>
      </c>
      <c r="H1473">
        <f>(1/(1-91/360*VLOOKUP($A1473,Tbills!$B$4:$C$974,2,1)/100))^((1)/91)-1</f>
        <v>1.6667944573445226E-6</v>
      </c>
      <c r="I1473" s="2">
        <f t="shared" si="212"/>
        <v>32748.58634927019</v>
      </c>
      <c r="J1473">
        <f>VLOOKUP(A1473,'VXX-IV'!A$1:C$4500,3,0)</f>
        <v>32750.91</v>
      </c>
      <c r="K1473" s="10">
        <f t="shared" si="214"/>
        <v>-7.0949195909664198E-5</v>
      </c>
      <c r="L1473">
        <f t="shared" si="206"/>
        <v>2653370312.6517067</v>
      </c>
      <c r="O1473">
        <f t="shared" si="207"/>
        <v>7975240.8866151739</v>
      </c>
      <c r="R1473">
        <f t="shared" si="208"/>
        <v>12.072889847307154</v>
      </c>
      <c r="U1473" s="2">
        <f t="shared" si="209"/>
        <v>295.86895025341454</v>
      </c>
      <c r="V1473">
        <f>VLOOKUP(A1473,'VXZ-IV'!A$1:C$4500,3,0)</f>
        <v>295.83999999999997</v>
      </c>
      <c r="W1473" s="10">
        <f t="shared" si="215"/>
        <v>9.7857806295786887E-5</v>
      </c>
      <c r="X1473">
        <f t="shared" si="210"/>
        <v>13.470325537211775</v>
      </c>
      <c r="AB1473">
        <f t="shared" si="211"/>
        <v>27859.942904545514</v>
      </c>
      <c r="AE1473">
        <f>ROW()</f>
        <v>1473</v>
      </c>
      <c r="AF1473">
        <f t="shared" si="205"/>
        <v>1.0387980220616204</v>
      </c>
      <c r="AG1473">
        <f>AG1472*(1-(AG$1+AG$5))^($A1473-$A1472)*(1+2*(E1473/E1472-1))</f>
        <v>480665986.84882915</v>
      </c>
      <c r="AK1473">
        <f t="shared" si="213"/>
        <v>5.1630347842790894</v>
      </c>
      <c r="AO1473">
        <f>AO1472*(1-AO$1+H1472)^($A1473-$A1472)*(2-E1473/E1472)</f>
        <v>5.1513887028571101</v>
      </c>
    </row>
    <row r="1474" spans="1:41" x14ac:dyDescent="0.25">
      <c r="A1474" s="1">
        <v>40203</v>
      </c>
      <c r="B1474" s="12">
        <v>25.41</v>
      </c>
      <c r="C1474" s="12">
        <v>25.19</v>
      </c>
      <c r="D1474">
        <v>50664.68</v>
      </c>
      <c r="E1474">
        <v>45335.92</v>
      </c>
      <c r="F1474">
        <v>166379.79999999999</v>
      </c>
      <c r="G1474">
        <v>148902.14000000001</v>
      </c>
      <c r="H1474">
        <f>(1/(1-91/360*VLOOKUP($A1474,Tbills!$B$4:$C$974,2,1)/100))^((1)/91)-1</f>
        <v>1.527885156615838E-6</v>
      </c>
      <c r="I1474" s="2">
        <f t="shared" si="212"/>
        <v>32260.143000379161</v>
      </c>
      <c r="J1474">
        <f>VLOOKUP(A1474,'VXX-IV'!A$1:C$4500,3,0)</f>
        <v>32262.43</v>
      </c>
      <c r="K1474" s="10">
        <f t="shared" si="214"/>
        <v>-7.0887395054897162E-5</v>
      </c>
      <c r="L1474">
        <f t="shared" si="206"/>
        <v>2574239997.0637612</v>
      </c>
      <c r="O1474">
        <f t="shared" si="207"/>
        <v>7796831.4414544841</v>
      </c>
      <c r="R1474">
        <f t="shared" si="208"/>
        <v>12.160867902879302</v>
      </c>
      <c r="U1474" s="2">
        <f t="shared" si="209"/>
        <v>292.25433865383184</v>
      </c>
      <c r="V1474">
        <f>VLOOKUP(A1474,'VXZ-IV'!A$1:C$4500,3,0)</f>
        <v>292.24</v>
      </c>
      <c r="W1474" s="10">
        <f t="shared" si="215"/>
        <v>4.9064651765018397E-5</v>
      </c>
      <c r="X1474">
        <f t="shared" si="210"/>
        <v>13.632535076110244</v>
      </c>
      <c r="AB1474">
        <f t="shared" si="211"/>
        <v>27443.415745011975</v>
      </c>
      <c r="AE1474">
        <f>ROW()</f>
        <v>1474</v>
      </c>
      <c r="AF1474">
        <f t="shared" si="205"/>
        <v>1.0087336244541485</v>
      </c>
      <c r="AG1474">
        <f>AG1473*(1-(AG$1+AG$5))^($A1474-$A1473)*(1+2*(E1474/E1473-1))</f>
        <v>466345254.20902425</v>
      </c>
      <c r="AK1474">
        <f t="shared" si="213"/>
        <v>5.2389619695542677</v>
      </c>
      <c r="AO1474">
        <f>AO1473*(1-AO$1+H1473)^($A1474-$A1473)*(2-E1474/E1473)</f>
        <v>5.2273211396198249</v>
      </c>
    </row>
    <row r="1475" spans="1:41" x14ac:dyDescent="0.25">
      <c r="A1475" s="1">
        <v>40204</v>
      </c>
      <c r="B1475" s="12">
        <v>24.55</v>
      </c>
      <c r="C1475" s="12">
        <v>25.17</v>
      </c>
      <c r="D1475">
        <v>51144.11</v>
      </c>
      <c r="E1475">
        <v>45764.86</v>
      </c>
      <c r="F1475">
        <v>167699.60999999999</v>
      </c>
      <c r="G1475">
        <v>150083.07999999999</v>
      </c>
      <c r="H1475">
        <f>(1/(1-91/360*VLOOKUP($A1475,Tbills!$B$4:$C$974,2,1)/100))^((1)/91)-1</f>
        <v>1.527885156615838E-6</v>
      </c>
      <c r="I1475" s="2">
        <f t="shared" si="212"/>
        <v>32564.620390205946</v>
      </c>
      <c r="J1475">
        <f>VLOOKUP(A1475,'VXX-IV'!A$1:C$4500,3,0)</f>
        <v>32566.93</v>
      </c>
      <c r="K1475" s="10">
        <f t="shared" si="214"/>
        <v>-7.0918867515423756E-5</v>
      </c>
      <c r="L1475">
        <f t="shared" si="206"/>
        <v>2622837116.8397875</v>
      </c>
      <c r="O1475">
        <f t="shared" si="207"/>
        <v>7907218.0530384369</v>
      </c>
      <c r="R1475">
        <f t="shared" si="208"/>
        <v>12.102791518663897</v>
      </c>
      <c r="U1475" s="2">
        <f t="shared" si="209"/>
        <v>294.56546739335323</v>
      </c>
      <c r="V1475">
        <f>VLOOKUP(A1475,'VXZ-IV'!A$1:C$4500,3,0)</f>
        <v>294.56</v>
      </c>
      <c r="W1475" s="10">
        <f t="shared" si="215"/>
        <v>1.8561221324153721E-5</v>
      </c>
      <c r="X1475">
        <f t="shared" si="210"/>
        <v>13.523936149033787</v>
      </c>
      <c r="AB1475">
        <f t="shared" si="211"/>
        <v>27702.102239501666</v>
      </c>
      <c r="AE1475">
        <f>ROW()</f>
        <v>1475</v>
      </c>
      <c r="AF1475">
        <f t="shared" si="205"/>
        <v>0.97536750099324587</v>
      </c>
      <c r="AG1475">
        <f>AG1474*(1-(AG$1+AG$5))^($A1475-$A1474)*(1+2*(E1475/E1474-1))</f>
        <v>475153773.41518301</v>
      </c>
      <c r="AK1475">
        <f t="shared" si="213"/>
        <v>5.1891525041260547</v>
      </c>
      <c r="AO1475">
        <f>AO1474*(1-AO$1+H1474)^($A1475-$A1474)*(2-E1475/E1474)</f>
        <v>5.177679911385666</v>
      </c>
    </row>
    <row r="1476" spans="1:41" x14ac:dyDescent="0.25">
      <c r="A1476" s="1">
        <v>40205</v>
      </c>
      <c r="B1476" s="12">
        <v>23.14</v>
      </c>
      <c r="C1476" s="12">
        <v>24.13</v>
      </c>
      <c r="D1476">
        <v>49599.64</v>
      </c>
      <c r="E1476">
        <v>44382.77</v>
      </c>
      <c r="F1476">
        <v>166292.97</v>
      </c>
      <c r="G1476">
        <v>148823.98000000001</v>
      </c>
      <c r="H1476">
        <f>(1/(1-91/360*VLOOKUP($A1476,Tbills!$B$4:$C$974,2,1)/100))^((1)/91)-1</f>
        <v>1.527885156615838E-6</v>
      </c>
      <c r="I1476" s="2">
        <f t="shared" si="212"/>
        <v>31580.451080718114</v>
      </c>
      <c r="J1476">
        <f>VLOOKUP(A1476,'VXX-IV'!A$1:C$4500,3,0)</f>
        <v>31582.69</v>
      </c>
      <c r="K1476" s="10">
        <f t="shared" si="214"/>
        <v>-7.0890708862458851E-5</v>
      </c>
      <c r="L1476">
        <f t="shared" si="206"/>
        <v>2464311120.5668249</v>
      </c>
      <c r="O1476">
        <f t="shared" si="207"/>
        <v>7548768.9569194056</v>
      </c>
      <c r="R1476">
        <f t="shared" si="208"/>
        <v>12.284987136852211</v>
      </c>
      <c r="U1476" s="2">
        <f t="shared" si="209"/>
        <v>292.08757267734313</v>
      </c>
      <c r="V1476">
        <f>VLOOKUP(A1476,'VXZ-IV'!A$1:C$4500,3,0)</f>
        <v>292.08</v>
      </c>
      <c r="W1476" s="10">
        <f t="shared" si="215"/>
        <v>2.5926723305813582E-5</v>
      </c>
      <c r="X1476">
        <f t="shared" si="210"/>
        <v>13.636909668608922</v>
      </c>
      <c r="AB1476">
        <f t="shared" si="211"/>
        <v>26864.567395025329</v>
      </c>
      <c r="AE1476">
        <f>ROW()</f>
        <v>1476</v>
      </c>
      <c r="AF1476">
        <f t="shared" si="205"/>
        <v>0.95897223373394125</v>
      </c>
      <c r="AG1476">
        <f>AG1475*(1-(AG$1+AG$5))^($A1476-$A1475)*(1+2*(E1476/E1475-1))</f>
        <v>446439622.74081159</v>
      </c>
      <c r="AK1476">
        <f t="shared" si="213"/>
        <v>5.3456149296749143</v>
      </c>
      <c r="AO1476">
        <f>AO1475*(1-AO$1+H1475)^($A1476-$A1475)*(2-E1476/E1475)</f>
        <v>5.3338557154929305</v>
      </c>
    </row>
    <row r="1477" spans="1:41" x14ac:dyDescent="0.25">
      <c r="A1477" s="1">
        <v>40206</v>
      </c>
      <c r="B1477" s="12">
        <v>23.73</v>
      </c>
      <c r="C1477" s="12">
        <v>24.67</v>
      </c>
      <c r="D1477">
        <v>50082.74</v>
      </c>
      <c r="E1477">
        <v>44814.99</v>
      </c>
      <c r="F1477">
        <v>166624.62</v>
      </c>
      <c r="G1477">
        <v>149120.57</v>
      </c>
      <c r="H1477">
        <f>(1/(1-91/360*VLOOKUP($A1477,Tbills!$B$4:$C$974,2,1)/100))^((1)/91)-1</f>
        <v>1.527885156615838E-6</v>
      </c>
      <c r="I1477" s="2">
        <f t="shared" si="212"/>
        <v>31887.266815870251</v>
      </c>
      <c r="J1477">
        <f>VLOOKUP(A1477,'VXX-IV'!A$1:C$4500,3,0)</f>
        <v>31889.53</v>
      </c>
      <c r="K1477" s="10">
        <f t="shared" si="214"/>
        <v>-7.0969504089468671E-5</v>
      </c>
      <c r="L1477">
        <f t="shared" si="206"/>
        <v>2512198598.3742986</v>
      </c>
      <c r="O1477">
        <f t="shared" si="207"/>
        <v>7658780.9778846325</v>
      </c>
      <c r="R1477">
        <f t="shared" si="208"/>
        <v>12.224616040842593</v>
      </c>
      <c r="U1477" s="2">
        <f t="shared" si="209"/>
        <v>292.66296753850207</v>
      </c>
      <c r="V1477">
        <f>VLOOKUP(A1477,'VXZ-IV'!A$1:C$4500,3,0)</f>
        <v>292.64</v>
      </c>
      <c r="W1477" s="10">
        <f t="shared" si="215"/>
        <v>7.84839341925192E-5</v>
      </c>
      <c r="X1477">
        <f t="shared" si="210"/>
        <v>13.609250211773627</v>
      </c>
      <c r="AB1477">
        <f t="shared" si="211"/>
        <v>27125.241257340949</v>
      </c>
      <c r="AE1477">
        <f>ROW()</f>
        <v>1477</v>
      </c>
      <c r="AF1477">
        <f t="shared" si="205"/>
        <v>0.96189704094041339</v>
      </c>
      <c r="AG1477">
        <f>AG1476*(1-(AG$1+AG$5))^($A1477-$A1476)*(1+2*(E1477/E1476-1))</f>
        <v>455119557.54856211</v>
      </c>
      <c r="AK1477">
        <f t="shared" si="213"/>
        <v>5.2933103028484867</v>
      </c>
      <c r="AO1477">
        <f>AO1476*(1-AO$1+H1476)^($A1477-$A1476)*(2-E1477/E1476)</f>
        <v>5.2817248663320679</v>
      </c>
    </row>
    <row r="1478" spans="1:41" x14ac:dyDescent="0.25">
      <c r="A1478" s="1">
        <v>40207</v>
      </c>
      <c r="B1478" s="12">
        <v>24.62</v>
      </c>
      <c r="C1478" s="12">
        <v>25.38</v>
      </c>
      <c r="D1478">
        <v>51269.07</v>
      </c>
      <c r="E1478">
        <v>45876.47</v>
      </c>
      <c r="F1478">
        <v>168642.49</v>
      </c>
      <c r="G1478">
        <v>150926.23000000001</v>
      </c>
      <c r="H1478">
        <f>(1/(1-91/360*VLOOKUP($A1478,Tbills!$B$4:$C$974,2,1)/100))^((1)/91)-1</f>
        <v>1.527885156615838E-6</v>
      </c>
      <c r="I1478" s="2">
        <f t="shared" si="212"/>
        <v>32641.797383707475</v>
      </c>
      <c r="J1478">
        <f>VLOOKUP(A1478,'VXX-IV'!A$1:C$4500,3,0)</f>
        <v>32644.12</v>
      </c>
      <c r="K1478" s="10">
        <f t="shared" si="214"/>
        <v>-7.1149606499565365E-5</v>
      </c>
      <c r="L1478">
        <f t="shared" si="206"/>
        <v>2631090665.1976347</v>
      </c>
      <c r="O1478">
        <f t="shared" si="207"/>
        <v>7930620.5340675246</v>
      </c>
      <c r="R1478">
        <f t="shared" si="208"/>
        <v>12.079294909155779</v>
      </c>
      <c r="U1478" s="2">
        <f t="shared" si="209"/>
        <v>296.19997402401594</v>
      </c>
      <c r="V1478">
        <f>VLOOKUP(A1478,'VXZ-IV'!A$1:C$4500,3,0)</f>
        <v>296.2</v>
      </c>
      <c r="W1478" s="10">
        <f t="shared" si="215"/>
        <v>-8.7697447859191868E-8</v>
      </c>
      <c r="X1478">
        <f t="shared" si="210"/>
        <v>13.443982821885609</v>
      </c>
      <c r="AB1478">
        <f t="shared" si="211"/>
        <v>27766.756845862707</v>
      </c>
      <c r="AE1478">
        <f>ROW()</f>
        <v>1478</v>
      </c>
      <c r="AF1478">
        <f t="shared" si="205"/>
        <v>0.97005516154452331</v>
      </c>
      <c r="AG1478">
        <f>AG1477*(1-(AG$1+AG$5))^($A1478-$A1477)*(1+2*(E1478/E1477-1))</f>
        <v>476663258.28314465</v>
      </c>
      <c r="AK1478">
        <f t="shared" si="213"/>
        <v>5.1676931842962803</v>
      </c>
      <c r="AO1478">
        <f>AO1477*(1-AO$1+H1477)^($A1478-$A1477)*(2-E1478/E1477)</f>
        <v>5.1564400110099351</v>
      </c>
    </row>
    <row r="1479" spans="1:41" x14ac:dyDescent="0.25">
      <c r="A1479" s="1">
        <v>40210</v>
      </c>
      <c r="B1479" s="12">
        <v>22.59</v>
      </c>
      <c r="C1479" s="12">
        <v>23.64</v>
      </c>
      <c r="D1479">
        <v>48413.51</v>
      </c>
      <c r="E1479">
        <v>43321.06</v>
      </c>
      <c r="F1479">
        <v>165863.57</v>
      </c>
      <c r="G1479">
        <v>148438.54999999999</v>
      </c>
      <c r="H1479">
        <f>(1/(1-91/360*VLOOKUP($A1479,Tbills!$B$4:$C$974,2,1)/100))^((1)/91)-1</f>
        <v>2.639209272237153E-6</v>
      </c>
      <c r="I1479" s="2">
        <f t="shared" si="212"/>
        <v>30821.475532011544</v>
      </c>
      <c r="J1479">
        <f>VLOOKUP(A1479,'VXX-IV'!A$1:C$4500,3,0)</f>
        <v>30823.67</v>
      </c>
      <c r="K1479" s="10">
        <f t="shared" si="214"/>
        <v>-7.1194247422634582E-5</v>
      </c>
      <c r="L1479">
        <f t="shared" si="206"/>
        <v>2337678226.4247823</v>
      </c>
      <c r="O1479">
        <f t="shared" si="207"/>
        <v>7267258.950567292</v>
      </c>
      <c r="R1479">
        <f t="shared" si="208"/>
        <v>12.414031503689809</v>
      </c>
      <c r="U1479" s="2">
        <f t="shared" si="209"/>
        <v>291.2978301546533</v>
      </c>
      <c r="V1479">
        <f>VLOOKUP(A1479,'VXZ-IV'!A$1:C$4500,3,0)</f>
        <v>291.27999999999997</v>
      </c>
      <c r="W1479" s="10">
        <f t="shared" si="215"/>
        <v>6.1213109905589036E-5</v>
      </c>
      <c r="X1479">
        <f t="shared" si="210"/>
        <v>13.664168620435625</v>
      </c>
      <c r="AB1479">
        <f t="shared" si="211"/>
        <v>26217.351243553796</v>
      </c>
      <c r="AE1479">
        <f>ROW()</f>
        <v>1479</v>
      </c>
      <c r="AF1479">
        <f t="shared" ref="AF1479:AF1542" si="216">B1479/C1479</f>
        <v>0.95558375634517767</v>
      </c>
      <c r="AG1479">
        <f>AG1478*(1-(AG$1+AG$5))^($A1479-$A1478)*(1+2*(E1479/E1478-1))</f>
        <v>423518269.33703047</v>
      </c>
      <c r="AK1479">
        <f t="shared" si="213"/>
        <v>5.4547816565682714</v>
      </c>
      <c r="AO1479">
        <f>AO1478*(1-AO$1+H1478)^($A1479-$A1478)*(2-E1479/E1478)</f>
        <v>5.443084854706278</v>
      </c>
    </row>
    <row r="1480" spans="1:41" x14ac:dyDescent="0.25">
      <c r="A1480" s="1">
        <v>40211</v>
      </c>
      <c r="B1480" s="12">
        <v>21.48</v>
      </c>
      <c r="C1480" s="12">
        <v>22.93</v>
      </c>
      <c r="D1480">
        <v>46611.95</v>
      </c>
      <c r="E1480">
        <v>41708.89</v>
      </c>
      <c r="F1480">
        <v>164410.07999999999</v>
      </c>
      <c r="G1480">
        <v>147137.37</v>
      </c>
      <c r="H1480">
        <f>(1/(1-91/360*VLOOKUP($A1480,Tbills!$B$4:$C$974,2,1)/100))^((1)/91)-1</f>
        <v>2.639209272237153E-6</v>
      </c>
      <c r="I1480" s="2">
        <f t="shared" si="212"/>
        <v>29673.825463244244</v>
      </c>
      <c r="J1480">
        <f>VLOOKUP(A1480,'VXX-IV'!A$1:C$4500,3,0)</f>
        <v>29675.94</v>
      </c>
      <c r="K1480" s="10">
        <f t="shared" si="214"/>
        <v>-7.1254246900132046E-5</v>
      </c>
      <c r="L1480">
        <f t="shared" ref="L1480:L1543" si="217">L1479*(1-L$1+H1480)^($A1480-$A1479)*(1+2*(E1480/E1479-1))</f>
        <v>2163595244.92448</v>
      </c>
      <c r="O1480">
        <f t="shared" ref="O1480:O1543" si="218">O1479*(1-(O$1+O$5))^($A1480-$A1479)*(1+1.5*(E1480/E1479-1))</f>
        <v>6861357.0115495715</v>
      </c>
      <c r="R1480">
        <f t="shared" ref="R1480:R1543" si="219">R1479*(1-IF($A1480&lt;=R1475,R$1,R$1+IF(AND(WEEKDAY($A1480)&lt;&gt;1,WEEKDAY($A1480)&lt;&gt;7),S$1,0)))^($A1480-$A1479)*(1-0.5*(E1480/E1479-1))</f>
        <v>12.644450639655288</v>
      </c>
      <c r="U1480" s="2">
        <f t="shared" ref="U1480:U1543" si="220">U1479*$F1480/$F1479*(1-U$1)^($A1480-$A1479)</f>
        <v>288.7380982738668</v>
      </c>
      <c r="V1480">
        <f>VLOOKUP(A1480,'VXZ-IV'!A$1:C$4500,3,0)</f>
        <v>288.72000000000003</v>
      </c>
      <c r="W1480" s="10">
        <f t="shared" si="215"/>
        <v>6.2684517410538376E-5</v>
      </c>
      <c r="X1480">
        <f t="shared" ref="X1480:X1543" si="221">X1479*(1-X$1+H1480)^($A1480-$A1479)*(2-G1480/G1479)</f>
        <v>13.783472308109134</v>
      </c>
      <c r="AB1480">
        <f t="shared" ref="AB1480:AB1543" si="222">AB1479*$E1480/$E1479*(1-(AB$1+AB$5+IF(AND(WEEKDAY(A1480)&lt;&gt;1,WEEKDAY(A1480)&lt;&gt;7),IF(A1480&lt;AC$2,AC$1,AC$3),0)))^($A1480-$A1479)</f>
        <v>25240.806534148447</v>
      </c>
      <c r="AE1480">
        <f>ROW()</f>
        <v>1480</v>
      </c>
      <c r="AF1480">
        <f t="shared" si="216"/>
        <v>0.9367640645442652</v>
      </c>
      <c r="AG1480">
        <f>AG1479*(1-(AG$1+AG$5))^($A1480-$A1479)*(1+2*(E1480/E1479-1))</f>
        <v>391983049.36870128</v>
      </c>
      <c r="AK1480">
        <f t="shared" si="213"/>
        <v>5.6575149156846471</v>
      </c>
      <c r="AO1480">
        <f>AO1479*(1-AO$1+H1479)^($A1480-$A1479)*(2-E1480/E1479)</f>
        <v>5.645452425051591</v>
      </c>
    </row>
    <row r="1481" spans="1:41" x14ac:dyDescent="0.25">
      <c r="A1481" s="1">
        <v>40212</v>
      </c>
      <c r="B1481" s="12">
        <v>21.6</v>
      </c>
      <c r="C1481" s="12">
        <v>23</v>
      </c>
      <c r="D1481">
        <v>46768.02</v>
      </c>
      <c r="E1481">
        <v>41848.43</v>
      </c>
      <c r="F1481">
        <v>164957.10999999999</v>
      </c>
      <c r="G1481">
        <v>147626.54</v>
      </c>
      <c r="H1481">
        <f>(1/(1-91/360*VLOOKUP($A1481,Tbills!$B$4:$C$974,2,1)/100))^((1)/91)-1</f>
        <v>2.639209272237153E-6</v>
      </c>
      <c r="I1481" s="2">
        <f t="shared" ref="I1481:I1544" si="223">I1480*$D1481/$D1480*(1-I$1)^($A1481-$A1480)</f>
        <v>29772.455852512212</v>
      </c>
      <c r="J1481">
        <f>VLOOKUP(A1481,'VXX-IV'!A$1:C$4500,3,0)</f>
        <v>29774.58</v>
      </c>
      <c r="K1481" s="10">
        <f t="shared" si="214"/>
        <v>-7.1340972325750762E-5</v>
      </c>
      <c r="L1481">
        <f t="shared" si="217"/>
        <v>2177979450.0500746</v>
      </c>
      <c r="O1481">
        <f t="shared" si="218"/>
        <v>6895557.3554042242</v>
      </c>
      <c r="R1481">
        <f t="shared" si="219"/>
        <v>12.622728551684858</v>
      </c>
      <c r="U1481" s="2">
        <f t="shared" si="220"/>
        <v>289.69173218386322</v>
      </c>
      <c r="V1481">
        <f>VLOOKUP(A1481,'VXZ-IV'!A$1:C$4500,3,0)</f>
        <v>289.68</v>
      </c>
      <c r="W1481" s="10">
        <f t="shared" si="215"/>
        <v>4.0500496627959848E-5</v>
      </c>
      <c r="X1481">
        <f t="shared" si="221"/>
        <v>13.737176199504157</v>
      </c>
      <c r="AB1481">
        <f t="shared" si="222"/>
        <v>25324.368446838624</v>
      </c>
      <c r="AE1481">
        <f>ROW()</f>
        <v>1481</v>
      </c>
      <c r="AF1481">
        <f t="shared" si="216"/>
        <v>0.93913043478260871</v>
      </c>
      <c r="AG1481">
        <f>AG1480*(1-(AG$1+AG$5))^($A1481-$A1480)*(1+2*(E1481/E1480-1))</f>
        <v>394592564.94367754</v>
      </c>
      <c r="AK1481">
        <f t="shared" ref="AK1481:AK1544" si="224">AK1480*(1-IF($A1481&lt;=AK1476,AK$1,AK$1+IF(AND(WEEKDAY($A1481)&lt;&gt;1,WEEKDAY($A1481)&lt;&gt;7),AL$1,0)))^($A1481-$A1480)*(2-$E1481/$E1480)</f>
        <v>5.6383246858814084</v>
      </c>
      <c r="AO1481">
        <f>AO1480*(1-AO$1+H1480)^($A1481-$A1480)*(2-E1481/E1480)</f>
        <v>5.6263719141345812</v>
      </c>
    </row>
    <row r="1482" spans="1:41" x14ac:dyDescent="0.25">
      <c r="A1482" s="1">
        <v>40213</v>
      </c>
      <c r="B1482" s="12">
        <v>26.08</v>
      </c>
      <c r="C1482" s="12">
        <v>25.98</v>
      </c>
      <c r="D1482">
        <v>52203.42</v>
      </c>
      <c r="E1482">
        <v>46711.96</v>
      </c>
      <c r="F1482">
        <v>171865.16</v>
      </c>
      <c r="G1482">
        <v>153808.43</v>
      </c>
      <c r="H1482">
        <f>(1/(1-91/360*VLOOKUP($A1482,Tbills!$B$4:$C$974,2,1)/100))^((1)/91)-1</f>
        <v>2.639209272237153E-6</v>
      </c>
      <c r="I1482" s="2">
        <f t="shared" si="223"/>
        <v>33231.813529480598</v>
      </c>
      <c r="J1482">
        <f>VLOOKUP(A1482,'VXX-IV'!A$1:C$4500,3,0)</f>
        <v>33234.17</v>
      </c>
      <c r="K1482" s="10">
        <f t="shared" si="214"/>
        <v>-7.0905051018255172E-5</v>
      </c>
      <c r="L1482">
        <f t="shared" si="217"/>
        <v>2684104896.2152915</v>
      </c>
      <c r="O1482">
        <f t="shared" si="218"/>
        <v>8097363.6245662114</v>
      </c>
      <c r="R1482">
        <f t="shared" si="219"/>
        <v>11.888698594150943</v>
      </c>
      <c r="U1482" s="2">
        <f t="shared" si="220"/>
        <v>301.81604112572222</v>
      </c>
      <c r="V1482">
        <f>VLOOKUP(A1482,'VXZ-IV'!A$1:C$4500,3,0)</f>
        <v>301.8</v>
      </c>
      <c r="W1482" s="10">
        <f t="shared" si="215"/>
        <v>5.3151510013949022E-5</v>
      </c>
      <c r="X1482">
        <f t="shared" si="221"/>
        <v>13.161477207331176</v>
      </c>
      <c r="AB1482">
        <f t="shared" si="222"/>
        <v>28266.52379297408</v>
      </c>
      <c r="AE1482">
        <f>ROW()</f>
        <v>1482</v>
      </c>
      <c r="AF1482">
        <f t="shared" si="216"/>
        <v>1.0038491147036182</v>
      </c>
      <c r="AG1482">
        <f>AG1481*(1-(AG$1+AG$5))^($A1482-$A1481)*(1+2*(E1482/E1481-1))</f>
        <v>486293490.01218885</v>
      </c>
      <c r="AK1482">
        <f t="shared" si="224"/>
        <v>4.982819240406438</v>
      </c>
      <c r="AO1482">
        <f>AO1481*(1-AO$1+H1481)^($A1482-$A1481)*(2-E1482/E1481)</f>
        <v>4.9723168896208119</v>
      </c>
    </row>
    <row r="1483" spans="1:41" x14ac:dyDescent="0.25">
      <c r="A1483" s="1">
        <v>40214</v>
      </c>
      <c r="B1483" s="12">
        <v>26.11</v>
      </c>
      <c r="C1483" s="12">
        <v>26</v>
      </c>
      <c r="D1483">
        <v>52836</v>
      </c>
      <c r="E1483">
        <v>47277.87</v>
      </c>
      <c r="F1483">
        <v>173301.99</v>
      </c>
      <c r="G1483">
        <v>155093.9</v>
      </c>
      <c r="H1483">
        <f>(1/(1-91/360*VLOOKUP($A1483,Tbills!$B$4:$C$974,2,1)/100))^((1)/91)-1</f>
        <v>2.639209272237153E-6</v>
      </c>
      <c r="I1483" s="2">
        <f t="shared" si="223"/>
        <v>33633.6831208734</v>
      </c>
      <c r="J1483">
        <f>VLOOKUP(A1483,'VXX-IV'!A$1:C$4500,3,0)</f>
        <v>33636.080000000002</v>
      </c>
      <c r="K1483" s="10">
        <f t="shared" ref="K1483:K1546" si="225">I1483/J1483-1</f>
        <v>-7.1259169516779686E-5</v>
      </c>
      <c r="L1483">
        <f t="shared" si="217"/>
        <v>2749023117.1611114</v>
      </c>
      <c r="O1483">
        <f t="shared" si="218"/>
        <v>8244233.7333757579</v>
      </c>
      <c r="R1483">
        <f t="shared" si="219"/>
        <v>11.81614931016802</v>
      </c>
      <c r="U1483" s="2">
        <f t="shared" si="220"/>
        <v>304.33186779101584</v>
      </c>
      <c r="V1483">
        <f>VLOOKUP(A1483,'VXZ-IV'!A$1:C$4500,3,0)</f>
        <v>304.32</v>
      </c>
      <c r="W1483" s="10">
        <f t="shared" ref="W1483:W1546" si="226">U1483/V1483-1</f>
        <v>3.8997735988033355E-5</v>
      </c>
      <c r="X1483">
        <f t="shared" si="221"/>
        <v>13.051030508137821</v>
      </c>
      <c r="AB1483">
        <f t="shared" si="222"/>
        <v>28607.972011207348</v>
      </c>
      <c r="AE1483">
        <f>ROW()</f>
        <v>1483</v>
      </c>
      <c r="AF1483">
        <f t="shared" si="216"/>
        <v>1.0042307692307693</v>
      </c>
      <c r="AG1483">
        <f>AG1482*(1-(AG$1+AG$5))^($A1483-$A1482)*(1+2*(E1483/E1482-1))</f>
        <v>498059484.44991028</v>
      </c>
      <c r="AK1483">
        <f t="shared" si="224"/>
        <v>4.9222236959100991</v>
      </c>
      <c r="AO1483">
        <f>AO1482*(1-AO$1+H1482)^($A1483-$A1482)*(2-E1483/E1482)</f>
        <v>4.9119091292334787</v>
      </c>
    </row>
    <row r="1484" spans="1:41" x14ac:dyDescent="0.25">
      <c r="A1484" s="1">
        <v>40217</v>
      </c>
      <c r="B1484" s="12">
        <v>26.51</v>
      </c>
      <c r="C1484" s="12">
        <v>26.43</v>
      </c>
      <c r="D1484">
        <v>53517.45</v>
      </c>
      <c r="E1484">
        <v>47887.26</v>
      </c>
      <c r="F1484">
        <v>174344.44</v>
      </c>
      <c r="G1484">
        <v>156025.60000000001</v>
      </c>
      <c r="H1484">
        <f>(1/(1-91/360*VLOOKUP($A1484,Tbills!$B$4:$C$974,2,1)/100))^((1)/91)-1</f>
        <v>3.0559851109668301E-6</v>
      </c>
      <c r="I1484" s="2">
        <f t="shared" si="223"/>
        <v>34064.980080302172</v>
      </c>
      <c r="J1484">
        <f>VLOOKUP(A1484,'VXX-IV'!A$1:C$4500,3,0)</f>
        <v>34067.4</v>
      </c>
      <c r="K1484" s="10">
        <f t="shared" si="225"/>
        <v>-7.1033295697020549E-5</v>
      </c>
      <c r="L1484">
        <f t="shared" si="217"/>
        <v>2819533848.5947671</v>
      </c>
      <c r="O1484">
        <f t="shared" si="218"/>
        <v>8402780.7611508109</v>
      </c>
      <c r="R1484">
        <f t="shared" si="219"/>
        <v>11.738404880538624</v>
      </c>
      <c r="U1484" s="2">
        <f t="shared" si="220"/>
        <v>306.14009618786611</v>
      </c>
      <c r="V1484">
        <f>VLOOKUP(A1484,'VXZ-IV'!A$1:C$4500,3,0)</f>
        <v>306.12</v>
      </c>
      <c r="W1484" s="10">
        <f t="shared" si="226"/>
        <v>6.5648072213875253E-5</v>
      </c>
      <c r="X1484">
        <f t="shared" si="221"/>
        <v>12.971308229709805</v>
      </c>
      <c r="AB1484">
        <f t="shared" si="222"/>
        <v>28973.684896220362</v>
      </c>
      <c r="AE1484">
        <f>ROW()</f>
        <v>1484</v>
      </c>
      <c r="AF1484">
        <f t="shared" si="216"/>
        <v>1.0030268634127886</v>
      </c>
      <c r="AG1484">
        <f>AG1483*(1-(AG$1+AG$5))^($A1484-$A1483)*(1+2*(E1484/E1483-1))</f>
        <v>510847351.76968288</v>
      </c>
      <c r="AK1484">
        <f t="shared" si="224"/>
        <v>4.8580996301283328</v>
      </c>
      <c r="AO1484">
        <f>AO1483*(1-AO$1+H1483)^($A1484-$A1483)*(2-E1484/E1483)</f>
        <v>4.8480972912192222</v>
      </c>
    </row>
    <row r="1485" spans="1:41" x14ac:dyDescent="0.25">
      <c r="A1485" s="1">
        <v>40218</v>
      </c>
      <c r="B1485" s="12">
        <v>26</v>
      </c>
      <c r="C1485" s="12">
        <v>26.04</v>
      </c>
      <c r="D1485">
        <v>52235.47</v>
      </c>
      <c r="E1485">
        <v>46740</v>
      </c>
      <c r="F1485">
        <v>173158.52</v>
      </c>
      <c r="G1485">
        <v>154963.81</v>
      </c>
      <c r="H1485">
        <f>(1/(1-91/360*VLOOKUP($A1485,Tbills!$B$4:$C$974,2,1)/100))^((1)/91)-1</f>
        <v>3.0559851109668301E-6</v>
      </c>
      <c r="I1485" s="2">
        <f t="shared" si="223"/>
        <v>33248.162177376871</v>
      </c>
      <c r="J1485">
        <f>VLOOKUP(A1485,'VXX-IV'!A$1:C$4500,3,0)</f>
        <v>33250.519999999997</v>
      </c>
      <c r="K1485" s="10">
        <f t="shared" si="225"/>
        <v>-7.091084960852978E-5</v>
      </c>
      <c r="L1485">
        <f t="shared" si="217"/>
        <v>2684322622.5753474</v>
      </c>
      <c r="O1485">
        <f t="shared" si="218"/>
        <v>8100543.0896908455</v>
      </c>
      <c r="R1485">
        <f t="shared" si="219"/>
        <v>11.878479420077156</v>
      </c>
      <c r="U1485" s="2">
        <f t="shared" si="220"/>
        <v>304.05026611269483</v>
      </c>
      <c r="V1485">
        <f>VLOOKUP(A1485,'VXZ-IV'!A$1:C$4500,3,0)</f>
        <v>304.04000000000002</v>
      </c>
      <c r="W1485" s="10">
        <f t="shared" si="226"/>
        <v>3.3765664698037767E-5</v>
      </c>
      <c r="X1485">
        <f t="shared" si="221"/>
        <v>13.059137842096318</v>
      </c>
      <c r="AB1485">
        <f t="shared" si="222"/>
        <v>28278.561286990898</v>
      </c>
      <c r="AE1485">
        <f>ROW()</f>
        <v>1485</v>
      </c>
      <c r="AF1485">
        <f t="shared" si="216"/>
        <v>0.99846390168970822</v>
      </c>
      <c r="AG1485">
        <f>AG1484*(1-(AG$1+AG$5))^($A1485-$A1484)*(1+2*(E1485/E1484-1))</f>
        <v>486353690.23977554</v>
      </c>
      <c r="AK1485">
        <f t="shared" si="224"/>
        <v>4.9742559618093543</v>
      </c>
      <c r="AO1485">
        <f>AO1484*(1-AO$1+H1484)^($A1485-$A1484)*(2-E1485/E1484)</f>
        <v>4.9640772417035146</v>
      </c>
    </row>
    <row r="1486" spans="1:41" x14ac:dyDescent="0.25">
      <c r="A1486" s="1">
        <v>40219</v>
      </c>
      <c r="B1486" s="12">
        <v>25.4</v>
      </c>
      <c r="C1486" s="12">
        <v>25.87</v>
      </c>
      <c r="D1486">
        <v>52053.27</v>
      </c>
      <c r="E1486">
        <v>46576.83</v>
      </c>
      <c r="F1486">
        <v>173205.58</v>
      </c>
      <c r="G1486">
        <v>155005.45000000001</v>
      </c>
      <c r="H1486">
        <f>(1/(1-91/360*VLOOKUP($A1486,Tbills!$B$4:$C$974,2,1)/100))^((1)/91)-1</f>
        <v>3.0559851109668301E-6</v>
      </c>
      <c r="I1486" s="2">
        <f t="shared" si="223"/>
        <v>33131.383000641414</v>
      </c>
      <c r="J1486">
        <f>VLOOKUP(A1486,'VXX-IV'!A$1:C$4500,3,0)</f>
        <v>33133.74</v>
      </c>
      <c r="K1486" s="10">
        <f t="shared" si="225"/>
        <v>-7.1135928469967524E-5</v>
      </c>
      <c r="L1486">
        <f t="shared" si="217"/>
        <v>2665468253.3409948</v>
      </c>
      <c r="O1486">
        <f t="shared" si="218"/>
        <v>8057852.8764694966</v>
      </c>
      <c r="R1486">
        <f t="shared" si="219"/>
        <v>11.898675480124542</v>
      </c>
      <c r="U1486" s="2">
        <f t="shared" si="220"/>
        <v>304.12548325519572</v>
      </c>
      <c r="V1486">
        <f>VLOOKUP(A1486,'VXZ-IV'!A$1:C$4500,3,0)</f>
        <v>304.12</v>
      </c>
      <c r="W1486" s="10">
        <f t="shared" si="226"/>
        <v>1.8029906601713108E-5</v>
      </c>
      <c r="X1486">
        <f t="shared" si="221"/>
        <v>13.055185766975281</v>
      </c>
      <c r="AB1486">
        <f t="shared" si="222"/>
        <v>28178.857939190217</v>
      </c>
      <c r="AE1486">
        <f>ROW()</f>
        <v>1486</v>
      </c>
      <c r="AF1486">
        <f t="shared" si="216"/>
        <v>0.98183223811364506</v>
      </c>
      <c r="AG1486">
        <f>AG1485*(1-(AG$1+AG$5))^($A1486-$A1485)*(1+2*(E1486/E1485-1))</f>
        <v>482941680.01774544</v>
      </c>
      <c r="AK1486">
        <f t="shared" si="224"/>
        <v>4.9913886731468766</v>
      </c>
      <c r="AO1486">
        <f>AO1485*(1-AO$1+H1485)^($A1486-$A1485)*(2-E1486/E1485)</f>
        <v>4.98123788473867</v>
      </c>
    </row>
    <row r="1487" spans="1:41" x14ac:dyDescent="0.25">
      <c r="A1487" s="1">
        <v>40220</v>
      </c>
      <c r="B1487" s="12">
        <v>23.96</v>
      </c>
      <c r="C1487" s="12">
        <v>24.57</v>
      </c>
      <c r="D1487">
        <v>50685.86</v>
      </c>
      <c r="E1487">
        <v>45353.14</v>
      </c>
      <c r="F1487">
        <v>171606.61</v>
      </c>
      <c r="G1487">
        <v>153574.01999999999</v>
      </c>
      <c r="H1487">
        <f>(1/(1-91/360*VLOOKUP($A1487,Tbills!$B$4:$C$974,2,1)/100))^((1)/91)-1</f>
        <v>3.0559851109668301E-6</v>
      </c>
      <c r="I1487" s="2">
        <f t="shared" si="223"/>
        <v>32260.253644800337</v>
      </c>
      <c r="J1487">
        <f>VLOOKUP(A1487,'VXX-IV'!A$1:C$4500,3,0)</f>
        <v>32262.55</v>
      </c>
      <c r="K1487" s="10">
        <f t="shared" si="225"/>
        <v>-7.1177114011833353E-5</v>
      </c>
      <c r="L1487">
        <f t="shared" si="217"/>
        <v>2525304752.4018593</v>
      </c>
      <c r="O1487">
        <f t="shared" si="218"/>
        <v>7740042.0686410945</v>
      </c>
      <c r="R1487">
        <f t="shared" si="219"/>
        <v>12.054434534639753</v>
      </c>
      <c r="U1487" s="2">
        <f t="shared" si="220"/>
        <v>301.31056181526486</v>
      </c>
      <c r="V1487">
        <f>VLOOKUP(A1487,'VXZ-IV'!A$1:C$4500,3,0)</f>
        <v>301.27999999999997</v>
      </c>
      <c r="W1487" s="10">
        <f t="shared" si="226"/>
        <v>1.0143990727851104E-4</v>
      </c>
      <c r="X1487">
        <f t="shared" si="221"/>
        <v>13.175299532345507</v>
      </c>
      <c r="AB1487">
        <f t="shared" si="222"/>
        <v>27437.572107339001</v>
      </c>
      <c r="AE1487">
        <f>ROW()</f>
        <v>1487</v>
      </c>
      <c r="AF1487">
        <f t="shared" si="216"/>
        <v>0.97517297517297519</v>
      </c>
      <c r="AG1487">
        <f>AG1486*(1-(AG$1+AG$5))^($A1487-$A1486)*(1+2*(E1487/E1486-1))</f>
        <v>457550085.26158267</v>
      </c>
      <c r="AK1487">
        <f t="shared" si="224"/>
        <v>5.1222863737657294</v>
      </c>
      <c r="AO1487">
        <f>AO1486*(1-AO$1+H1486)^($A1487-$A1486)*(2-E1487/E1486)</f>
        <v>5.1119340266486608</v>
      </c>
    </row>
    <row r="1488" spans="1:41" x14ac:dyDescent="0.25">
      <c r="A1488" s="1">
        <v>40221</v>
      </c>
      <c r="B1488" s="12">
        <v>22.73</v>
      </c>
      <c r="C1488" s="12">
        <v>24.46</v>
      </c>
      <c r="D1488">
        <v>50594.94</v>
      </c>
      <c r="E1488">
        <v>45271.65</v>
      </c>
      <c r="F1488">
        <v>172293.44</v>
      </c>
      <c r="G1488">
        <v>154188.21</v>
      </c>
      <c r="H1488">
        <f>(1/(1-91/360*VLOOKUP($A1488,Tbills!$B$4:$C$974,2,1)/100))^((1)/91)-1</f>
        <v>3.0559851109668301E-6</v>
      </c>
      <c r="I1488" s="2">
        <f t="shared" si="223"/>
        <v>32201.600181148184</v>
      </c>
      <c r="J1488">
        <f>VLOOKUP(A1488,'VXX-IV'!A$1:C$4500,3,0)</f>
        <v>32203.89</v>
      </c>
      <c r="K1488" s="10">
        <f t="shared" si="225"/>
        <v>-7.1103796833726918E-5</v>
      </c>
      <c r="L1488">
        <f t="shared" si="217"/>
        <v>2516123817.5522752</v>
      </c>
      <c r="O1488">
        <f t="shared" si="218"/>
        <v>7718921.1150398878</v>
      </c>
      <c r="R1488">
        <f t="shared" si="219"/>
        <v>12.06471875320924</v>
      </c>
      <c r="U1488" s="2">
        <f t="shared" si="220"/>
        <v>302.50913621178427</v>
      </c>
      <c r="V1488">
        <f>VLOOKUP(A1488,'VXZ-IV'!A$1:C$4500,3,0)</f>
        <v>302.48</v>
      </c>
      <c r="W1488" s="10">
        <f t="shared" si="226"/>
        <v>9.6324424042171231E-5</v>
      </c>
      <c r="X1488">
        <f t="shared" si="221"/>
        <v>13.122162180726258</v>
      </c>
      <c r="AB1488">
        <f t="shared" si="222"/>
        <v>27387.317700547344</v>
      </c>
      <c r="AE1488">
        <f>ROW()</f>
        <v>1488</v>
      </c>
      <c r="AF1488">
        <f t="shared" si="216"/>
        <v>0.92927228127555195</v>
      </c>
      <c r="AG1488">
        <f>AG1487*(1-(AG$1+AG$5))^($A1488-$A1487)*(1+2*(E1488/E1487-1))</f>
        <v>455890480.40431803</v>
      </c>
      <c r="AK1488">
        <f t="shared" si="224"/>
        <v>5.1312510380657459</v>
      </c>
      <c r="AO1488">
        <f>AO1487*(1-AO$1+H1487)^($A1488-$A1487)*(2-E1488/E1487)</f>
        <v>5.1209453296860907</v>
      </c>
    </row>
    <row r="1489" spans="1:41" x14ac:dyDescent="0.25">
      <c r="A1489" s="1">
        <v>40225</v>
      </c>
      <c r="B1489" s="12">
        <v>22.25</v>
      </c>
      <c r="C1489" s="12">
        <v>23.57</v>
      </c>
      <c r="D1489">
        <v>47892.67</v>
      </c>
      <c r="E1489">
        <v>42853.14</v>
      </c>
      <c r="F1489">
        <v>167956.51</v>
      </c>
      <c r="G1489">
        <v>150305.14000000001</v>
      </c>
      <c r="H1489">
        <f>(1/(1-91/360*VLOOKUP($A1489,Tbills!$B$4:$C$974,2,1)/100))^((1)/91)-1</f>
        <v>2.7781327762710362E-6</v>
      </c>
      <c r="I1489" s="2">
        <f t="shared" si="223"/>
        <v>30478.743469680514</v>
      </c>
      <c r="J1489">
        <f>VLOOKUP(A1489,'VXX-IV'!A$1:C$4500,3,0)</f>
        <v>30480.91</v>
      </c>
      <c r="K1489" s="10">
        <f t="shared" si="225"/>
        <v>-7.1078268971791481E-5</v>
      </c>
      <c r="L1489">
        <f t="shared" si="217"/>
        <v>2246908842.7576041</v>
      </c>
      <c r="O1489">
        <f t="shared" si="218"/>
        <v>7099421.7415960161</v>
      </c>
      <c r="R1489">
        <f t="shared" si="219"/>
        <v>12.384740824614447</v>
      </c>
      <c r="U1489" s="2">
        <f t="shared" si="220"/>
        <v>294.86568603860928</v>
      </c>
      <c r="V1489">
        <f>VLOOKUP(A1489,'VXZ-IV'!A$1:C$4500,3,0)</f>
        <v>294.83999999999997</v>
      </c>
      <c r="W1489" s="10">
        <f t="shared" si="226"/>
        <v>8.7118568068422775E-5</v>
      </c>
      <c r="X1489">
        <f t="shared" si="221"/>
        <v>13.450789547696766</v>
      </c>
      <c r="AB1489">
        <f t="shared" si="222"/>
        <v>25920.612419893972</v>
      </c>
      <c r="AE1489">
        <f>ROW()</f>
        <v>1489</v>
      </c>
      <c r="AF1489">
        <f t="shared" si="216"/>
        <v>0.94399660585490031</v>
      </c>
      <c r="AG1489">
        <f>AG1488*(1-(AG$1+AG$5))^($A1489-$A1488)*(1+2*(E1489/E1488-1))</f>
        <v>407126275.5176062</v>
      </c>
      <c r="AK1489">
        <f t="shared" si="224"/>
        <v>5.4043666698287574</v>
      </c>
      <c r="AO1489">
        <f>AO1488*(1-AO$1+H1488)^($A1489-$A1488)*(2-E1489/E1488)</f>
        <v>5.3937852527953227</v>
      </c>
    </row>
    <row r="1490" spans="1:41" x14ac:dyDescent="0.25">
      <c r="A1490" s="1">
        <v>40226</v>
      </c>
      <c r="B1490" s="12">
        <v>21.72</v>
      </c>
      <c r="C1490" s="12">
        <v>23.29</v>
      </c>
      <c r="D1490">
        <v>46167.86</v>
      </c>
      <c r="E1490">
        <v>41309.699999999997</v>
      </c>
      <c r="F1490">
        <v>166189.01</v>
      </c>
      <c r="G1490">
        <v>148722.98000000001</v>
      </c>
      <c r="H1490">
        <f>(1/(1-91/360*VLOOKUP($A1490,Tbills!$B$4:$C$974,2,1)/100))^((1)/91)-1</f>
        <v>2.7781327762710362E-6</v>
      </c>
      <c r="I1490" s="2">
        <f t="shared" si="223"/>
        <v>29380.363434303112</v>
      </c>
      <c r="J1490">
        <f>VLOOKUP(A1490,'VXX-IV'!A$1:C$4500,3,0)</f>
        <v>29382.45</v>
      </c>
      <c r="K1490" s="10">
        <f t="shared" si="225"/>
        <v>-7.1014013361292427E-5</v>
      </c>
      <c r="L1490">
        <f t="shared" si="217"/>
        <v>2084966709.6671162</v>
      </c>
      <c r="O1490">
        <f t="shared" si="218"/>
        <v>6715646.0001327172</v>
      </c>
      <c r="R1490">
        <f t="shared" si="219"/>
        <v>12.607201266390582</v>
      </c>
      <c r="U1490" s="2">
        <f t="shared" si="220"/>
        <v>291.75553580753717</v>
      </c>
      <c r="V1490">
        <f>VLOOKUP(A1490,'VXZ-IV'!A$1:C$4500,3,0)</f>
        <v>291.76</v>
      </c>
      <c r="W1490" s="10">
        <f t="shared" si="226"/>
        <v>-1.5300906439641437E-5</v>
      </c>
      <c r="X1490">
        <f t="shared" si="221"/>
        <v>13.591911892294197</v>
      </c>
      <c r="AB1490">
        <f t="shared" si="222"/>
        <v>24986.159482291128</v>
      </c>
      <c r="AE1490">
        <f>ROW()</f>
        <v>1490</v>
      </c>
      <c r="AF1490">
        <f t="shared" si="216"/>
        <v>0.93258909403177326</v>
      </c>
      <c r="AG1490">
        <f>AG1489*(1-(AG$1+AG$5))^($A1490-$A1489)*(1+2*(E1490/E1489-1))</f>
        <v>377786639.39147598</v>
      </c>
      <c r="AK1490">
        <f t="shared" si="224"/>
        <v>5.5987547734679772</v>
      </c>
      <c r="AO1490">
        <f>AO1489*(1-AO$1+H1489)^($A1490-$A1489)*(2-E1490/E1489)</f>
        <v>5.5878618649251495</v>
      </c>
    </row>
    <row r="1491" spans="1:41" x14ac:dyDescent="0.25">
      <c r="A1491" s="1">
        <v>40227</v>
      </c>
      <c r="B1491" s="12">
        <v>20.63</v>
      </c>
      <c r="C1491" s="12">
        <v>22.78</v>
      </c>
      <c r="D1491">
        <v>44283.69</v>
      </c>
      <c r="E1491">
        <v>39623.68</v>
      </c>
      <c r="F1491">
        <v>164653.79999999999</v>
      </c>
      <c r="G1491">
        <v>147348.71</v>
      </c>
      <c r="H1491">
        <f>(1/(1-91/360*VLOOKUP($A1491,Tbills!$B$4:$C$974,2,1)/100))^((1)/91)-1</f>
        <v>2.7781327762710362E-6</v>
      </c>
      <c r="I1491" s="2">
        <f t="shared" si="223"/>
        <v>28180.625692188569</v>
      </c>
      <c r="J1491">
        <f>VLOOKUP(A1491,'VXX-IV'!A$1:C$4500,3,0)</f>
        <v>28182.62</v>
      </c>
      <c r="K1491" s="10">
        <f t="shared" si="225"/>
        <v>-7.0763747707980329E-5</v>
      </c>
      <c r="L1491">
        <f t="shared" si="217"/>
        <v>1914693212.302109</v>
      </c>
      <c r="O1491">
        <f t="shared" si="218"/>
        <v>6304293.5433895467</v>
      </c>
      <c r="R1491">
        <f t="shared" si="219"/>
        <v>12.863895778712319</v>
      </c>
      <c r="U1491" s="2">
        <f t="shared" si="220"/>
        <v>289.05332722168066</v>
      </c>
      <c r="V1491">
        <f>VLOOKUP(A1491,'VXZ-IV'!A$1:C$4500,3,0)</f>
        <v>289.04000000000002</v>
      </c>
      <c r="W1491" s="10">
        <f t="shared" si="226"/>
        <v>4.6108572102854239E-5</v>
      </c>
      <c r="X1491">
        <f t="shared" si="221"/>
        <v>13.717038274090601</v>
      </c>
      <c r="AB1491">
        <f t="shared" si="222"/>
        <v>23965.535209744841</v>
      </c>
      <c r="AE1491">
        <f>ROW()</f>
        <v>1491</v>
      </c>
      <c r="AF1491">
        <f t="shared" si="216"/>
        <v>0.90561896400351172</v>
      </c>
      <c r="AG1491">
        <f>AG1490*(1-(AG$1+AG$5))^($A1491-$A1490)*(1+2*(E1491/E1490-1))</f>
        <v>346936871.90939283</v>
      </c>
      <c r="AK1491">
        <f t="shared" si="224"/>
        <v>5.8269917442189376</v>
      </c>
      <c r="AO1491">
        <f>AO1490*(1-AO$1+H1490)^($A1491-$A1490)*(2-E1491/E1490)</f>
        <v>5.8157267055614392</v>
      </c>
    </row>
    <row r="1492" spans="1:41" x14ac:dyDescent="0.25">
      <c r="A1492" s="1">
        <v>40228</v>
      </c>
      <c r="B1492" s="12">
        <v>20.02</v>
      </c>
      <c r="C1492" s="12">
        <v>22.31</v>
      </c>
      <c r="D1492">
        <v>43389.29</v>
      </c>
      <c r="E1492">
        <v>38823.29</v>
      </c>
      <c r="F1492">
        <v>162202.18</v>
      </c>
      <c r="G1492">
        <v>145154.34</v>
      </c>
      <c r="H1492">
        <f>(1/(1-91/360*VLOOKUP($A1492,Tbills!$B$4:$C$974,2,1)/100))^((1)/91)-1</f>
        <v>2.7781327762710362E-6</v>
      </c>
      <c r="I1492" s="2">
        <f t="shared" si="223"/>
        <v>27610.786857384814</v>
      </c>
      <c r="J1492">
        <f>VLOOKUP(A1492,'VXX-IV'!A$1:C$4500,3,0)</f>
        <v>27612.75</v>
      </c>
      <c r="K1492" s="10">
        <f t="shared" si="225"/>
        <v>-7.109551258699387E-5</v>
      </c>
      <c r="L1492">
        <f t="shared" si="217"/>
        <v>1837262458.6699126</v>
      </c>
      <c r="O1492">
        <f t="shared" si="218"/>
        <v>6113069.429455719</v>
      </c>
      <c r="R1492">
        <f t="shared" si="219"/>
        <v>12.993232381076202</v>
      </c>
      <c r="U1492" s="2">
        <f t="shared" si="220"/>
        <v>284.7425117815452</v>
      </c>
      <c r="V1492">
        <f>VLOOKUP(A1492,'VXZ-IV'!A$1:C$4500,3,0)</f>
        <v>284.72000000000003</v>
      </c>
      <c r="W1492" s="10">
        <f t="shared" si="226"/>
        <v>7.9066386432957714E-5</v>
      </c>
      <c r="X1492">
        <f t="shared" si="221"/>
        <v>13.920841120186632</v>
      </c>
      <c r="AB1492">
        <f t="shared" si="222"/>
        <v>23480.617759328637</v>
      </c>
      <c r="AE1492">
        <f>ROW()</f>
        <v>1492</v>
      </c>
      <c r="AF1492">
        <f t="shared" si="216"/>
        <v>0.89735544598834605</v>
      </c>
      <c r="AG1492">
        <f>AG1491*(1-(AG$1+AG$5))^($A1492-$A1491)*(1+2*(E1492/E1491-1))</f>
        <v>332909549.28705525</v>
      </c>
      <c r="AK1492">
        <f t="shared" si="224"/>
        <v>5.9444188753335343</v>
      </c>
      <c r="AO1492">
        <f>AO1491*(1-AO$1+H1491)^($A1492-$A1491)*(2-E1492/E1491)</f>
        <v>5.9330001974915207</v>
      </c>
    </row>
    <row r="1493" spans="1:41" x14ac:dyDescent="0.25">
      <c r="A1493" s="1">
        <v>40231</v>
      </c>
      <c r="B1493" s="12">
        <v>19.940000000000001</v>
      </c>
      <c r="C1493" s="12">
        <v>21.73</v>
      </c>
      <c r="D1493">
        <v>42574.95</v>
      </c>
      <c r="E1493">
        <v>38094.32</v>
      </c>
      <c r="F1493">
        <v>160265.39000000001</v>
      </c>
      <c r="G1493">
        <v>143419.9</v>
      </c>
      <c r="H1493">
        <f>(1/(1-91/360*VLOOKUP($A1493,Tbills!$B$4:$C$974,2,1)/100))^((1)/91)-1</f>
        <v>2.7781327762710362E-6</v>
      </c>
      <c r="I1493" s="2">
        <f t="shared" si="223"/>
        <v>27090.599577492903</v>
      </c>
      <c r="J1493">
        <f>VLOOKUP(A1493,'VXX-IV'!A$1:C$4500,3,0)</f>
        <v>27092.52</v>
      </c>
      <c r="K1493" s="10">
        <f t="shared" si="225"/>
        <v>-7.08838641476639E-5</v>
      </c>
      <c r="L1493">
        <f t="shared" si="217"/>
        <v>1768042256.9670613</v>
      </c>
      <c r="O1493">
        <f t="shared" si="218"/>
        <v>5940294.7156413989</v>
      </c>
      <c r="R1493">
        <f t="shared" si="219"/>
        <v>13.113438288621309</v>
      </c>
      <c r="U1493" s="2">
        <f t="shared" si="220"/>
        <v>281.32193782010296</v>
      </c>
      <c r="V1493">
        <f>VLOOKUP(A1493,'VXZ-IV'!A$1:C$4500,3,0)</f>
        <v>281.32</v>
      </c>
      <c r="W1493" s="10">
        <f t="shared" si="226"/>
        <v>6.8883126083107982E-6</v>
      </c>
      <c r="X1493">
        <f t="shared" si="221"/>
        <v>14.085734727117769</v>
      </c>
      <c r="AB1493">
        <f t="shared" si="222"/>
        <v>23037.321462296342</v>
      </c>
      <c r="AE1493">
        <f>ROW()</f>
        <v>1493</v>
      </c>
      <c r="AF1493">
        <f t="shared" si="216"/>
        <v>0.91762540266912107</v>
      </c>
      <c r="AG1493">
        <f>AG1492*(1-(AG$1+AG$5))^($A1493-$A1492)*(1+2*(E1493/E1492-1))</f>
        <v>320375329.07587767</v>
      </c>
      <c r="AK1493">
        <f t="shared" si="224"/>
        <v>6.0551887983515114</v>
      </c>
      <c r="AO1493">
        <f>AO1492*(1-AO$1+H1492)^($A1493-$A1492)*(2-E1493/E1492)</f>
        <v>6.0437815801419719</v>
      </c>
    </row>
    <row r="1494" spans="1:41" x14ac:dyDescent="0.25">
      <c r="A1494" s="1">
        <v>40232</v>
      </c>
      <c r="B1494" s="12">
        <v>21.37</v>
      </c>
      <c r="C1494" s="12">
        <v>22.62</v>
      </c>
      <c r="D1494">
        <v>43947.17</v>
      </c>
      <c r="E1494">
        <v>39322.019999999997</v>
      </c>
      <c r="F1494">
        <v>161502.38</v>
      </c>
      <c r="G1494">
        <v>144526.47</v>
      </c>
      <c r="H1494">
        <f>(1/(1-91/360*VLOOKUP($A1494,Tbills!$B$4:$C$974,2,1)/100))^((1)/91)-1</f>
        <v>2.7781327762710362E-6</v>
      </c>
      <c r="I1494" s="2">
        <f t="shared" si="223"/>
        <v>27963.066428927439</v>
      </c>
      <c r="J1494">
        <f>VLOOKUP(A1494,'VXX-IV'!A$1:C$4500,3,0)</f>
        <v>27965.05</v>
      </c>
      <c r="K1494" s="10">
        <f t="shared" si="225"/>
        <v>-7.0930360309029439E-5</v>
      </c>
      <c r="L1494">
        <f t="shared" si="217"/>
        <v>1881922992.6712744</v>
      </c>
      <c r="O1494">
        <f t="shared" si="218"/>
        <v>6227249.7099643983</v>
      </c>
      <c r="R1494">
        <f t="shared" si="219"/>
        <v>12.901545741686702</v>
      </c>
      <c r="U1494" s="2">
        <f t="shared" si="220"/>
        <v>283.4863763003134</v>
      </c>
      <c r="V1494">
        <f>VLOOKUP(A1494,'VXZ-IV'!A$1:C$4500,3,0)</f>
        <v>283.48</v>
      </c>
      <c r="W1494" s="10">
        <f t="shared" si="226"/>
        <v>2.2492945934038389E-5</v>
      </c>
      <c r="X1494">
        <f t="shared" si="221"/>
        <v>13.976576759814025</v>
      </c>
      <c r="AB1494">
        <f t="shared" si="222"/>
        <v>23778.93691134013</v>
      </c>
      <c r="AE1494">
        <f>ROW()</f>
        <v>1494</v>
      </c>
      <c r="AF1494">
        <f t="shared" si="216"/>
        <v>0.94473916887709997</v>
      </c>
      <c r="AG1494">
        <f>AG1493*(1-(AG$1+AG$5))^($A1494-$A1493)*(1+2*(E1494/E1493-1))</f>
        <v>341013886.20806217</v>
      </c>
      <c r="AK1494">
        <f t="shared" si="224"/>
        <v>5.8597698355302992</v>
      </c>
      <c r="AO1494">
        <f>AO1493*(1-AO$1+H1493)^($A1494-$A1493)*(2-E1494/E1493)</f>
        <v>5.8488030978396948</v>
      </c>
    </row>
    <row r="1495" spans="1:41" x14ac:dyDescent="0.25">
      <c r="A1495" s="1">
        <v>40233</v>
      </c>
      <c r="B1495" s="12">
        <v>20.27</v>
      </c>
      <c r="C1495" s="12">
        <v>22.08</v>
      </c>
      <c r="D1495">
        <v>43007.51</v>
      </c>
      <c r="E1495">
        <v>38481.14</v>
      </c>
      <c r="F1495">
        <v>160343.72</v>
      </c>
      <c r="G1495">
        <v>143489.20000000001</v>
      </c>
      <c r="H1495">
        <f>(1/(1-91/360*VLOOKUP($A1495,Tbills!$B$4:$C$974,2,1)/100))^((1)/91)-1</f>
        <v>2.7781327762710362E-6</v>
      </c>
      <c r="I1495" s="2">
        <f t="shared" si="223"/>
        <v>27364.504582855425</v>
      </c>
      <c r="J1495">
        <f>VLOOKUP(A1495,'VXX-IV'!A$1:C$4500,3,0)</f>
        <v>27366.45</v>
      </c>
      <c r="K1495" s="10">
        <f t="shared" si="225"/>
        <v>-7.1087669192615444E-5</v>
      </c>
      <c r="L1495">
        <f t="shared" si="217"/>
        <v>1801358764.3156242</v>
      </c>
      <c r="O1495">
        <f t="shared" si="218"/>
        <v>6027297.0718782926</v>
      </c>
      <c r="R1495">
        <f t="shared" si="219"/>
        <v>13.038902552751365</v>
      </c>
      <c r="U1495" s="2">
        <f t="shared" si="220"/>
        <v>281.44570862778801</v>
      </c>
      <c r="V1495">
        <f>VLOOKUP(A1495,'VXZ-IV'!A$1:C$4500,3,0)</f>
        <v>281.44</v>
      </c>
      <c r="W1495" s="10">
        <f t="shared" si="226"/>
        <v>2.0283640520313284E-5</v>
      </c>
      <c r="X1495">
        <f t="shared" si="221"/>
        <v>14.076405447565985</v>
      </c>
      <c r="AB1495">
        <f t="shared" si="222"/>
        <v>23269.625960637921</v>
      </c>
      <c r="AE1495">
        <f>ROW()</f>
        <v>1495</v>
      </c>
      <c r="AF1495">
        <f t="shared" si="216"/>
        <v>0.91802536231884058</v>
      </c>
      <c r="AG1495">
        <f>AG1494*(1-(AG$1+AG$5))^($A1495-$A1494)*(1+2*(E1495/E1494-1))</f>
        <v>326418093.21787286</v>
      </c>
      <c r="AK1495">
        <f t="shared" si="224"/>
        <v>5.9847990677271721</v>
      </c>
      <c r="AO1495">
        <f>AO1494*(1-AO$1+H1494)^($A1495-$A1494)*(2-E1495/E1494)</f>
        <v>5.9736722139913097</v>
      </c>
    </row>
    <row r="1496" spans="1:41" x14ac:dyDescent="0.25">
      <c r="A1496" s="1">
        <v>40234</v>
      </c>
      <c r="B1496" s="12">
        <v>20.100000000000001</v>
      </c>
      <c r="C1496" s="12">
        <v>22.07</v>
      </c>
      <c r="D1496">
        <v>42860.11</v>
      </c>
      <c r="E1496">
        <v>38349.14</v>
      </c>
      <c r="F1496">
        <v>160487.64000000001</v>
      </c>
      <c r="G1496">
        <v>143617.60000000001</v>
      </c>
      <c r="H1496">
        <f>(1/(1-91/360*VLOOKUP($A1496,Tbills!$B$4:$C$974,2,1)/100))^((1)/91)-1</f>
        <v>2.7781327762710362E-6</v>
      </c>
      <c r="I1496" s="2">
        <f t="shared" si="223"/>
        <v>27270.053029385694</v>
      </c>
      <c r="J1496">
        <f>VLOOKUP(A1496,'VXX-IV'!A$1:C$4500,3,0)</f>
        <v>27271.98</v>
      </c>
      <c r="K1496" s="10">
        <f t="shared" si="225"/>
        <v>-7.065752520740709E-5</v>
      </c>
      <c r="L1496">
        <f t="shared" si="217"/>
        <v>1788924633.4588938</v>
      </c>
      <c r="O1496">
        <f t="shared" si="218"/>
        <v>5996082.2853063149</v>
      </c>
      <c r="R1496">
        <f t="shared" si="219"/>
        <v>13.060675471481526</v>
      </c>
      <c r="U1496" s="2">
        <f t="shared" si="220"/>
        <v>281.69145754815702</v>
      </c>
      <c r="V1496">
        <f>VLOOKUP(A1496,'VXZ-IV'!A$1:C$4500,3,0)</f>
        <v>281.68</v>
      </c>
      <c r="W1496" s="10">
        <f t="shared" si="226"/>
        <v>4.067576028465858E-5</v>
      </c>
      <c r="X1496">
        <f t="shared" si="221"/>
        <v>14.063328207564341</v>
      </c>
      <c r="AB1496">
        <f t="shared" si="222"/>
        <v>23188.99677084951</v>
      </c>
      <c r="AE1496">
        <f>ROW()</f>
        <v>1496</v>
      </c>
      <c r="AF1496">
        <f t="shared" si="216"/>
        <v>0.91073855913004087</v>
      </c>
      <c r="AG1496">
        <f>AG1495*(1-(AG$1+AG$5))^($A1496-$A1495)*(1+2*(E1496/E1495-1))</f>
        <v>324167776.33188951</v>
      </c>
      <c r="AK1496">
        <f t="shared" si="224"/>
        <v>6.0050487353120943</v>
      </c>
      <c r="AO1496">
        <f>AO1495*(1-AO$1+H1495)^($A1496-$A1495)*(2-E1496/E1495)</f>
        <v>5.9939583645419692</v>
      </c>
    </row>
    <row r="1497" spans="1:41" x14ac:dyDescent="0.25">
      <c r="A1497" s="1">
        <v>40235</v>
      </c>
      <c r="B1497" s="12">
        <v>19.5</v>
      </c>
      <c r="C1497" s="12">
        <v>21.65</v>
      </c>
      <c r="D1497">
        <v>41990.52</v>
      </c>
      <c r="E1497">
        <v>37570.97</v>
      </c>
      <c r="F1497">
        <v>159936.37</v>
      </c>
      <c r="G1497">
        <v>143123.88</v>
      </c>
      <c r="H1497">
        <f>(1/(1-91/360*VLOOKUP($A1497,Tbills!$B$4:$C$974,2,1)/100))^((1)/91)-1</f>
        <v>2.7781327762710362E-6</v>
      </c>
      <c r="I1497" s="2">
        <f t="shared" si="223"/>
        <v>26716.118692003362</v>
      </c>
      <c r="J1497">
        <f>VLOOKUP(A1497,'VXX-IV'!A$1:C$4500,3,0)</f>
        <v>26718.01</v>
      </c>
      <c r="K1497" s="10">
        <f t="shared" si="225"/>
        <v>-7.0787756896395493E-5</v>
      </c>
      <c r="L1497">
        <f t="shared" si="217"/>
        <v>1716251099.9000089</v>
      </c>
      <c r="O1497">
        <f t="shared" si="218"/>
        <v>5813380.144119706</v>
      </c>
      <c r="R1497">
        <f t="shared" si="219"/>
        <v>13.192590850071554</v>
      </c>
      <c r="U1497" s="2">
        <f t="shared" si="220"/>
        <v>280.71701119631274</v>
      </c>
      <c r="V1497">
        <f>VLOOKUP(A1497,'VXZ-IV'!A$1:C$4500,3,0)</f>
        <v>280.72000000000003</v>
      </c>
      <c r="W1497" s="10">
        <f t="shared" si="226"/>
        <v>-1.0646921086099326E-5</v>
      </c>
      <c r="X1497">
        <f t="shared" si="221"/>
        <v>14.111191542055392</v>
      </c>
      <c r="AB1497">
        <f t="shared" si="222"/>
        <v>22717.660068460129</v>
      </c>
      <c r="AE1497">
        <f>ROW()</f>
        <v>1497</v>
      </c>
      <c r="AF1497">
        <f t="shared" si="216"/>
        <v>0.90069284064665134</v>
      </c>
      <c r="AG1497">
        <f>AG1496*(1-(AG$1+AG$5))^($A1497-$A1496)*(1+2*(E1497/E1496-1))</f>
        <v>311001452.3431015</v>
      </c>
      <c r="AK1497">
        <f t="shared" si="224"/>
        <v>6.1266161385583411</v>
      </c>
      <c r="AO1497">
        <f>AO1496*(1-AO$1+H1496)^($A1497-$A1496)*(2-E1497/E1496)</f>
        <v>6.1153768846288017</v>
      </c>
    </row>
    <row r="1498" spans="1:41" x14ac:dyDescent="0.25">
      <c r="A1498" s="1">
        <v>40238</v>
      </c>
      <c r="B1498" s="12">
        <v>19.260000000000002</v>
      </c>
      <c r="C1498" s="12">
        <v>21.44</v>
      </c>
      <c r="D1498">
        <v>41175.9</v>
      </c>
      <c r="E1498">
        <v>36841.769999999997</v>
      </c>
      <c r="F1498">
        <v>159209.62</v>
      </c>
      <c r="G1498">
        <v>142472.32999999999</v>
      </c>
      <c r="H1498">
        <f>(1/(1-91/360*VLOOKUP($A1498,Tbills!$B$4:$C$974,2,1)/100))^((1)/91)-1</f>
        <v>3.4727769306908129E-6</v>
      </c>
      <c r="I1498" s="2">
        <f t="shared" si="223"/>
        <v>26195.907158396316</v>
      </c>
      <c r="J1498">
        <f>VLOOKUP(A1498,'VXX-IV'!A$1:C$4500,3,0)</f>
        <v>26197.77</v>
      </c>
      <c r="K1498" s="10">
        <f t="shared" si="225"/>
        <v>-7.1106876794679863E-5</v>
      </c>
      <c r="L1498">
        <f t="shared" si="217"/>
        <v>1649424509.0939431</v>
      </c>
      <c r="O1498">
        <f t="shared" si="218"/>
        <v>5643565.1929870751</v>
      </c>
      <c r="R1498">
        <f t="shared" si="219"/>
        <v>13.318809309240105</v>
      </c>
      <c r="U1498" s="2">
        <f t="shared" si="220"/>
        <v>279.42099378224628</v>
      </c>
      <c r="V1498">
        <f>VLOOKUP(A1498,'VXZ-IV'!A$1:C$4500,3,0)</f>
        <v>279.39999999999998</v>
      </c>
      <c r="W1498" s="10">
        <f t="shared" si="226"/>
        <v>7.5138805462726665E-5</v>
      </c>
      <c r="X1498">
        <f t="shared" si="221"/>
        <v>14.174005467194254</v>
      </c>
      <c r="AB1498">
        <f t="shared" si="222"/>
        <v>22274.41209119598</v>
      </c>
      <c r="AE1498">
        <f>ROW()</f>
        <v>1498</v>
      </c>
      <c r="AF1498">
        <f t="shared" si="216"/>
        <v>0.89832089552238803</v>
      </c>
      <c r="AG1498">
        <f>AG1497*(1-(AG$1+AG$5))^($A1498-$A1497)*(1+2*(E1498/E1497-1))</f>
        <v>298899026.08100772</v>
      </c>
      <c r="AK1498">
        <f t="shared" si="224"/>
        <v>6.2446525704500795</v>
      </c>
      <c r="AO1498">
        <f>AO1497*(1-AO$1+H1497)^($A1498-$A1497)*(2-E1498/E1497)</f>
        <v>6.2334280538535447</v>
      </c>
    </row>
    <row r="1499" spans="1:41" x14ac:dyDescent="0.25">
      <c r="A1499" s="1">
        <v>40239</v>
      </c>
      <c r="B1499" s="12">
        <v>19.059999999999999</v>
      </c>
      <c r="C1499" s="12">
        <v>21.18</v>
      </c>
      <c r="D1499">
        <v>40747.379999999997</v>
      </c>
      <c r="E1499">
        <v>36458.230000000003</v>
      </c>
      <c r="F1499">
        <v>158498.82</v>
      </c>
      <c r="G1499">
        <v>141835.76</v>
      </c>
      <c r="H1499">
        <f>(1/(1-91/360*VLOOKUP($A1499,Tbills!$B$4:$C$974,2,1)/100))^((1)/91)-1</f>
        <v>3.4727769306908129E-6</v>
      </c>
      <c r="I1499" s="2">
        <f t="shared" si="223"/>
        <v>25922.652718182246</v>
      </c>
      <c r="J1499">
        <f>VLOOKUP(A1499,'VXX-IV'!A$1:C$4500,3,0)</f>
        <v>25924.49</v>
      </c>
      <c r="K1499" s="10">
        <f t="shared" si="225"/>
        <v>-7.0870509612963595E-5</v>
      </c>
      <c r="L1499">
        <f t="shared" si="217"/>
        <v>1615014551.2758765</v>
      </c>
      <c r="O1499">
        <f t="shared" si="218"/>
        <v>5555249.765643863</v>
      </c>
      <c r="R1499">
        <f t="shared" si="219"/>
        <v>13.387531598924429</v>
      </c>
      <c r="U1499" s="2">
        <f t="shared" si="220"/>
        <v>278.16672071089266</v>
      </c>
      <c r="V1499">
        <f>VLOOKUP(A1499,'VXZ-IV'!A$1:C$4500,3,0)</f>
        <v>278.16000000000003</v>
      </c>
      <c r="W1499" s="10">
        <f t="shared" si="226"/>
        <v>2.4161313246562344E-5</v>
      </c>
      <c r="X1499">
        <f t="shared" si="221"/>
        <v>14.236858141428154</v>
      </c>
      <c r="AB1499">
        <f t="shared" si="222"/>
        <v>22041.756564461677</v>
      </c>
      <c r="AE1499">
        <f>ROW()</f>
        <v>1499</v>
      </c>
      <c r="AF1499">
        <f t="shared" si="216"/>
        <v>0.89990557129367321</v>
      </c>
      <c r="AG1499">
        <f>AG1498*(1-(AG$1+AG$5))^($A1499-$A1498)*(1+2*(E1499/E1498-1))</f>
        <v>292665806.91703862</v>
      </c>
      <c r="AK1499">
        <f t="shared" si="224"/>
        <v>6.3093684400563674</v>
      </c>
      <c r="AO1499">
        <f>AO1498*(1-AO$1+H1498)^($A1499-$A1498)*(2-E1499/E1498)</f>
        <v>6.2981098667598134</v>
      </c>
    </row>
    <row r="1500" spans="1:41" x14ac:dyDescent="0.25">
      <c r="A1500" s="1">
        <v>40240</v>
      </c>
      <c r="B1500" s="12">
        <v>18.829999999999998</v>
      </c>
      <c r="C1500" s="12">
        <v>20.97</v>
      </c>
      <c r="D1500">
        <v>40364.92</v>
      </c>
      <c r="E1500">
        <v>36115.9</v>
      </c>
      <c r="F1500">
        <v>156955.73000000001</v>
      </c>
      <c r="G1500">
        <v>140454.39999999999</v>
      </c>
      <c r="H1500">
        <f>(1/(1-91/360*VLOOKUP($A1500,Tbills!$B$4:$C$974,2,1)/100))^((1)/91)-1</f>
        <v>3.4727769306908129E-6</v>
      </c>
      <c r="I1500" s="2">
        <f t="shared" si="223"/>
        <v>25678.71330701865</v>
      </c>
      <c r="J1500">
        <f>VLOOKUP(A1500,'VXX-IV'!A$1:C$4500,3,0)</f>
        <v>25680.53</v>
      </c>
      <c r="K1500" s="10">
        <f t="shared" si="225"/>
        <v>-7.074203613977037E-5</v>
      </c>
      <c r="L1500">
        <f t="shared" si="217"/>
        <v>1584619577.0073843</v>
      </c>
      <c r="O1500">
        <f t="shared" si="218"/>
        <v>5476822.4259836152</v>
      </c>
      <c r="R1500">
        <f t="shared" si="219"/>
        <v>13.449775682371692</v>
      </c>
      <c r="U1500" s="2">
        <f t="shared" si="220"/>
        <v>275.45186852482101</v>
      </c>
      <c r="V1500">
        <f>VLOOKUP(A1500,'VXZ-IV'!A$1:C$4500,3,0)</f>
        <v>275.44</v>
      </c>
      <c r="W1500" s="10">
        <f t="shared" si="226"/>
        <v>4.3089329149870181E-5</v>
      </c>
      <c r="X1500">
        <f t="shared" si="221"/>
        <v>14.375031290184358</v>
      </c>
      <c r="AB1500">
        <f t="shared" si="222"/>
        <v>21834.03092588974</v>
      </c>
      <c r="AE1500">
        <f>ROW()</f>
        <v>1500</v>
      </c>
      <c r="AF1500">
        <f t="shared" si="216"/>
        <v>0.89794945159752027</v>
      </c>
      <c r="AG1500">
        <f>AG1499*(1-(AG$1+AG$5))^($A1500-$A1499)*(1+2*(E1500/E1499-1))</f>
        <v>287160071.01224077</v>
      </c>
      <c r="AK1500">
        <f t="shared" si="224"/>
        <v>6.3683145778385777</v>
      </c>
      <c r="AO1500">
        <f>AO1499*(1-AO$1+H1499)^($A1500-$A1499)*(2-E1500/E1499)</f>
        <v>6.3570338569831089</v>
      </c>
    </row>
    <row r="1501" spans="1:41" x14ac:dyDescent="0.25">
      <c r="A1501" s="1">
        <v>40241</v>
      </c>
      <c r="B1501" s="12">
        <v>18.72</v>
      </c>
      <c r="C1501" s="12">
        <v>21.03</v>
      </c>
      <c r="D1501">
        <v>40260.589999999997</v>
      </c>
      <c r="E1501">
        <v>36022.42</v>
      </c>
      <c r="F1501">
        <v>157105.07999999999</v>
      </c>
      <c r="G1501">
        <v>140587.56</v>
      </c>
      <c r="H1501">
        <f>(1/(1-91/360*VLOOKUP($A1501,Tbills!$B$4:$C$974,2,1)/100))^((1)/91)-1</f>
        <v>3.4727769306908129E-6</v>
      </c>
      <c r="I1501" s="2">
        <f t="shared" si="223"/>
        <v>25611.717785553366</v>
      </c>
      <c r="J1501">
        <f>VLOOKUP(A1501,'VXX-IV'!A$1:C$4500,3,0)</f>
        <v>25613.52</v>
      </c>
      <c r="K1501" s="10">
        <f t="shared" si="225"/>
        <v>-7.0361841973842765E-5</v>
      </c>
      <c r="L1501">
        <f t="shared" si="217"/>
        <v>1576350740.4740565</v>
      </c>
      <c r="O1501">
        <f t="shared" si="218"/>
        <v>5455374.8152937191</v>
      </c>
      <c r="R1501">
        <f t="shared" si="219"/>
        <v>13.466573145583146</v>
      </c>
      <c r="U1501" s="2">
        <f t="shared" si="220"/>
        <v>275.70724971204424</v>
      </c>
      <c r="V1501">
        <f>VLOOKUP(A1501,'VXZ-IV'!A$1:C$4500,3,0)</f>
        <v>275.68</v>
      </c>
      <c r="W1501" s="10">
        <f t="shared" si="226"/>
        <v>9.8845444153505824E-5</v>
      </c>
      <c r="X1501">
        <f t="shared" si="221"/>
        <v>14.360921514760642</v>
      </c>
      <c r="AB1501">
        <f t="shared" si="222"/>
        <v>21776.757894656959</v>
      </c>
      <c r="AE1501">
        <f>ROW()</f>
        <v>1501</v>
      </c>
      <c r="AF1501">
        <f t="shared" si="216"/>
        <v>0.89015691868758906</v>
      </c>
      <c r="AG1501">
        <f>AG1500*(1-(AG$1+AG$5))^($A1501-$A1500)*(1+2*(E1501/E1500-1))</f>
        <v>285663912.04423231</v>
      </c>
      <c r="AK1501">
        <f t="shared" si="224"/>
        <v>6.3845005267340884</v>
      </c>
      <c r="AO1501">
        <f>AO1500*(1-AO$1+H1500)^($A1501-$A1500)*(2-E1501/E1500)</f>
        <v>6.3732743837125749</v>
      </c>
    </row>
    <row r="1502" spans="1:41" x14ac:dyDescent="0.25">
      <c r="A1502" s="1">
        <v>40242</v>
      </c>
      <c r="B1502" s="12">
        <v>17.420000000000002</v>
      </c>
      <c r="C1502" s="12">
        <v>20.23</v>
      </c>
      <c r="D1502">
        <v>38449.57</v>
      </c>
      <c r="E1502">
        <v>34401.919999999998</v>
      </c>
      <c r="F1502">
        <v>154637.07999999999</v>
      </c>
      <c r="G1502">
        <v>138378.54999999999</v>
      </c>
      <c r="H1502">
        <f>(1/(1-91/360*VLOOKUP($A1502,Tbills!$B$4:$C$974,2,1)/100))^((1)/91)-1</f>
        <v>3.4727769306908129E-6</v>
      </c>
      <c r="I1502" s="2">
        <f t="shared" si="223"/>
        <v>24459.043542855015</v>
      </c>
      <c r="J1502">
        <f>VLOOKUP(A1502,'VXX-IV'!A$1:C$4500,3,0)</f>
        <v>24460.77</v>
      </c>
      <c r="K1502" s="10">
        <f t="shared" si="225"/>
        <v>-7.0580654042529112E-5</v>
      </c>
      <c r="L1502">
        <f t="shared" si="217"/>
        <v>1434463846.4804261</v>
      </c>
      <c r="O1502">
        <f t="shared" si="218"/>
        <v>5087081.1864977255</v>
      </c>
      <c r="R1502">
        <f t="shared" si="219"/>
        <v>13.768853462351592</v>
      </c>
      <c r="U1502" s="2">
        <f t="shared" si="220"/>
        <v>271.36948370976404</v>
      </c>
      <c r="V1502">
        <f>VLOOKUP(A1502,'VXZ-IV'!A$1:C$4500,3,0)</f>
        <v>271.36</v>
      </c>
      <c r="W1502" s="10">
        <f t="shared" si="226"/>
        <v>3.4948812514867811E-5</v>
      </c>
      <c r="X1502">
        <f t="shared" si="221"/>
        <v>14.58608150313148</v>
      </c>
      <c r="AB1502">
        <f t="shared" si="222"/>
        <v>20796.386344517141</v>
      </c>
      <c r="AE1502">
        <f>ROW()</f>
        <v>1502</v>
      </c>
      <c r="AF1502">
        <f t="shared" si="216"/>
        <v>0.86109738012852211</v>
      </c>
      <c r="AG1502">
        <f>AG1501*(1-(AG$1+AG$5))^($A1502-$A1501)*(1+2*(E1502/E1501-1))</f>
        <v>259953470.91612878</v>
      </c>
      <c r="AK1502">
        <f t="shared" si="224"/>
        <v>6.6714021172892135</v>
      </c>
      <c r="AO1502">
        <f>AO1501*(1-AO$1+H1501)^($A1502-$A1501)*(2-E1502/E1501)</f>
        <v>6.6597584942787469</v>
      </c>
    </row>
    <row r="1503" spans="1:41" x14ac:dyDescent="0.25">
      <c r="A1503" s="1">
        <v>40245</v>
      </c>
      <c r="B1503" s="12">
        <v>17.79</v>
      </c>
      <c r="C1503" s="12">
        <v>20.260000000000002</v>
      </c>
      <c r="D1503">
        <v>37892.870000000003</v>
      </c>
      <c r="E1503">
        <v>33903.46</v>
      </c>
      <c r="F1503">
        <v>154236.62</v>
      </c>
      <c r="G1503">
        <v>138018.75</v>
      </c>
      <c r="H1503">
        <f>(1/(1-91/360*VLOOKUP($A1503,Tbills!$B$4:$C$974,2,1)/100))^((1)/91)-1</f>
        <v>4.1674654807088984E-6</v>
      </c>
      <c r="I1503" s="2">
        <f t="shared" si="223"/>
        <v>24103.145007434039</v>
      </c>
      <c r="J1503">
        <f>VLOOKUP(A1503,'VXX-IV'!A$1:C$4500,3,0)</f>
        <v>24104.84</v>
      </c>
      <c r="K1503" s="10">
        <f t="shared" si="225"/>
        <v>-7.0317519882401314E-5</v>
      </c>
      <c r="L1503">
        <f t="shared" si="217"/>
        <v>1392723592.8260815</v>
      </c>
      <c r="O1503">
        <f t="shared" si="218"/>
        <v>4976015.6719122287</v>
      </c>
      <c r="R1503">
        <f t="shared" si="219"/>
        <v>13.866723313063996</v>
      </c>
      <c r="U1503" s="2">
        <f t="shared" si="220"/>
        <v>270.64692558271383</v>
      </c>
      <c r="V1503">
        <f>VLOOKUP(A1503,'VXZ-IV'!A$1:C$4500,3,0)</f>
        <v>270.64</v>
      </c>
      <c r="W1503" s="10">
        <f t="shared" si="226"/>
        <v>2.5589649400803438E-5</v>
      </c>
      <c r="X1503">
        <f t="shared" si="221"/>
        <v>14.622567195907463</v>
      </c>
      <c r="AB1503">
        <f t="shared" si="222"/>
        <v>20492.917498214152</v>
      </c>
      <c r="AE1503">
        <f>ROW()</f>
        <v>1503</v>
      </c>
      <c r="AF1503">
        <f t="shared" si="216"/>
        <v>0.87808489634748266</v>
      </c>
      <c r="AG1503">
        <f>AG1502*(1-(AG$1+AG$5))^($A1503-$A1502)*(1+2*(E1503/E1502-1))</f>
        <v>252394861.52323589</v>
      </c>
      <c r="AK1503">
        <f t="shared" si="224"/>
        <v>6.7671204835664316</v>
      </c>
      <c r="AO1503">
        <f>AO1502*(1-AO$1+H1502)^($A1503-$A1502)*(2-E1503/E1502)</f>
        <v>6.7555745286036526</v>
      </c>
    </row>
    <row r="1504" spans="1:41" x14ac:dyDescent="0.25">
      <c r="A1504" s="1">
        <v>40246</v>
      </c>
      <c r="B1504" s="12">
        <v>17.920000000000002</v>
      </c>
      <c r="C1504" s="12">
        <v>20.16</v>
      </c>
      <c r="D1504">
        <v>37976.699999999997</v>
      </c>
      <c r="E1504">
        <v>33978.32</v>
      </c>
      <c r="F1504">
        <v>153972.99</v>
      </c>
      <c r="G1504">
        <v>137782.26</v>
      </c>
      <c r="H1504">
        <f>(1/(1-91/360*VLOOKUP($A1504,Tbills!$B$4:$C$974,2,1)/100))^((1)/91)-1</f>
        <v>4.1674654807088984E-6</v>
      </c>
      <c r="I1504" s="2">
        <f t="shared" si="223"/>
        <v>24155.879122322182</v>
      </c>
      <c r="J1504">
        <f>VLOOKUP(A1504,'VXX-IV'!A$1:C$4500,3,0)</f>
        <v>24157.58</v>
      </c>
      <c r="K1504" s="10">
        <f t="shared" si="225"/>
        <v>-7.0407618553702811E-5</v>
      </c>
      <c r="L1504">
        <f t="shared" si="217"/>
        <v>1398816548.5328701</v>
      </c>
      <c r="O1504">
        <f t="shared" si="218"/>
        <v>4992328.2509753797</v>
      </c>
      <c r="R1504">
        <f t="shared" si="219"/>
        <v>13.850788053416773</v>
      </c>
      <c r="U1504" s="2">
        <f t="shared" si="220"/>
        <v>270.17773241389096</v>
      </c>
      <c r="V1504">
        <f>VLOOKUP(A1504,'VXZ-IV'!A$1:C$4500,3,0)</f>
        <v>270.16000000000003</v>
      </c>
      <c r="W1504" s="10">
        <f t="shared" si="226"/>
        <v>6.5636711174654749E-5</v>
      </c>
      <c r="X1504">
        <f t="shared" si="221"/>
        <v>14.647141703575686</v>
      </c>
      <c r="AB1504">
        <f t="shared" si="222"/>
        <v>20537.450497572245</v>
      </c>
      <c r="AE1504">
        <f>ROW()</f>
        <v>1504</v>
      </c>
      <c r="AF1504">
        <f t="shared" si="216"/>
        <v>0.88888888888888895</v>
      </c>
      <c r="AG1504">
        <f>AG1503*(1-(AG$1+AG$5))^($A1504-$A1503)*(1+2*(E1504/E1503-1))</f>
        <v>253500911.58642113</v>
      </c>
      <c r="AK1504">
        <f t="shared" si="224"/>
        <v>6.7518639649154961</v>
      </c>
      <c r="AO1504">
        <f>AO1503*(1-AO$1+H1503)^($A1504-$A1503)*(2-E1504/E1503)</f>
        <v>6.7404367682918016</v>
      </c>
    </row>
    <row r="1505" spans="1:41" x14ac:dyDescent="0.25">
      <c r="A1505" s="1">
        <v>40247</v>
      </c>
      <c r="B1505" s="12">
        <v>18.57</v>
      </c>
      <c r="C1505" s="12">
        <v>20.51</v>
      </c>
      <c r="D1505">
        <v>38230.81</v>
      </c>
      <c r="E1505">
        <v>34205.53</v>
      </c>
      <c r="F1505">
        <v>156312.81</v>
      </c>
      <c r="G1505">
        <v>139875.47</v>
      </c>
      <c r="H1505">
        <f>(1/(1-91/360*VLOOKUP($A1505,Tbills!$B$4:$C$974,2,1)/100))^((1)/91)-1</f>
        <v>4.1674654807088984E-6</v>
      </c>
      <c r="I1505" s="2">
        <f t="shared" si="223"/>
        <v>24316.918187149913</v>
      </c>
      <c r="J1505">
        <f>VLOOKUP(A1505,'VXX-IV'!A$1:C$4500,3,0)</f>
        <v>24318.63</v>
      </c>
      <c r="K1505" s="10">
        <f t="shared" si="225"/>
        <v>-7.0391006816050705E-5</v>
      </c>
      <c r="L1505">
        <f t="shared" si="217"/>
        <v>1417465899.5452397</v>
      </c>
      <c r="O1505">
        <f t="shared" si="218"/>
        <v>5042233.2105528126</v>
      </c>
      <c r="R1505">
        <f t="shared" si="219"/>
        <v>13.803854522208999</v>
      </c>
      <c r="U1505" s="2">
        <f t="shared" si="220"/>
        <v>274.27674672423069</v>
      </c>
      <c r="V1505">
        <f>VLOOKUP(A1505,'VXZ-IV'!A$1:C$4500,3,0)</f>
        <v>274.27999999999997</v>
      </c>
      <c r="W1505" s="10">
        <f t="shared" si="226"/>
        <v>-1.1861148349390227E-5</v>
      </c>
      <c r="X1505">
        <f t="shared" si="221"/>
        <v>14.424146598821084</v>
      </c>
      <c r="AB1505">
        <f t="shared" si="222"/>
        <v>20674.061773191916</v>
      </c>
      <c r="AE1505">
        <f>ROW()</f>
        <v>1505</v>
      </c>
      <c r="AF1505">
        <f t="shared" si="216"/>
        <v>0.90541199414919549</v>
      </c>
      <c r="AG1505">
        <f>AG1504*(1-(AG$1+AG$5))^($A1505-$A1504)*(1+2*(E1505/E1504-1))</f>
        <v>256882530.74729466</v>
      </c>
      <c r="AK1505">
        <f t="shared" si="224"/>
        <v>6.7064024843085779</v>
      </c>
      <c r="AO1505">
        <f>AO1504*(1-AO$1+H1504)^($A1505-$A1504)*(2-E1505/E1504)</f>
        <v>6.6951443338175745</v>
      </c>
    </row>
    <row r="1506" spans="1:41" x14ac:dyDescent="0.25">
      <c r="A1506" s="1">
        <v>40248</v>
      </c>
      <c r="B1506" s="12">
        <v>18.059999999999999</v>
      </c>
      <c r="C1506" s="12">
        <v>20.7</v>
      </c>
      <c r="D1506">
        <v>38524.49</v>
      </c>
      <c r="E1506">
        <v>34468.14</v>
      </c>
      <c r="F1506">
        <v>157061.57999999999</v>
      </c>
      <c r="G1506">
        <v>140544.92000000001</v>
      </c>
      <c r="H1506">
        <f>(1/(1-91/360*VLOOKUP($A1506,Tbills!$B$4:$C$974,2,1)/100))^((1)/91)-1</f>
        <v>4.1674654807088984E-6</v>
      </c>
      <c r="I1506" s="2">
        <f t="shared" si="223"/>
        <v>24503.117487895499</v>
      </c>
      <c r="J1506">
        <f>VLOOKUP(A1506,'VXX-IV'!A$1:C$4500,3,0)</f>
        <v>24504.84</v>
      </c>
      <c r="K1506" s="10">
        <f t="shared" si="225"/>
        <v>-7.0292730109722257E-5</v>
      </c>
      <c r="L1506">
        <f t="shared" si="217"/>
        <v>1439171780.2183087</v>
      </c>
      <c r="O1506">
        <f t="shared" si="218"/>
        <v>5100128.3018920887</v>
      </c>
      <c r="R1506">
        <f t="shared" si="219"/>
        <v>13.750243957762915</v>
      </c>
      <c r="U1506" s="2">
        <f t="shared" si="220"/>
        <v>275.5838679787546</v>
      </c>
      <c r="V1506">
        <f>VLOOKUP(A1506,'VXZ-IV'!A$1:C$4500,3,0)</f>
        <v>275.56</v>
      </c>
      <c r="W1506" s="10">
        <f t="shared" si="226"/>
        <v>8.6616267798600433E-5</v>
      </c>
      <c r="X1506">
        <f t="shared" si="221"/>
        <v>14.354640896345874</v>
      </c>
      <c r="AB1506">
        <f t="shared" si="222"/>
        <v>20832.058759763982</v>
      </c>
      <c r="AE1506">
        <f>ROW()</f>
        <v>1506</v>
      </c>
      <c r="AF1506">
        <f t="shared" si="216"/>
        <v>0.87246376811594195</v>
      </c>
      <c r="AG1506">
        <f>AG1505*(1-(AG$1+AG$5))^($A1506-$A1505)*(1+2*(E1506/E1505-1))</f>
        <v>260818128.08950973</v>
      </c>
      <c r="AK1506">
        <f t="shared" si="224"/>
        <v>6.6546047039778022</v>
      </c>
      <c r="AO1506">
        <f>AO1505*(1-AO$1+H1505)^($A1506-$A1505)*(2-E1506/E1505)</f>
        <v>6.6435249019841089</v>
      </c>
    </row>
    <row r="1507" spans="1:41" x14ac:dyDescent="0.25">
      <c r="A1507" s="1">
        <v>40249</v>
      </c>
      <c r="B1507" s="12">
        <v>17.579999999999998</v>
      </c>
      <c r="C1507" s="12">
        <v>20.27</v>
      </c>
      <c r="D1507">
        <v>38224.1</v>
      </c>
      <c r="E1507">
        <v>34199.24</v>
      </c>
      <c r="F1507">
        <v>155885.54</v>
      </c>
      <c r="G1507">
        <v>139491.96</v>
      </c>
      <c r="H1507">
        <f>(1/(1-91/360*VLOOKUP($A1507,Tbills!$B$4:$C$974,2,1)/100))^((1)/91)-1</f>
        <v>4.1674654807088984E-6</v>
      </c>
      <c r="I1507" s="2">
        <f t="shared" si="223"/>
        <v>24311.464610974148</v>
      </c>
      <c r="J1507">
        <f>VLOOKUP(A1507,'VXX-IV'!A$1:C$4500,3,0)</f>
        <v>24313.18</v>
      </c>
      <c r="K1507" s="10">
        <f t="shared" si="225"/>
        <v>-7.0553873489753727E-5</v>
      </c>
      <c r="L1507">
        <f t="shared" si="217"/>
        <v>1416658510.4339612</v>
      </c>
      <c r="O1507">
        <f t="shared" si="218"/>
        <v>5040276.1782985022</v>
      </c>
      <c r="R1507">
        <f t="shared" si="219"/>
        <v>13.803255573759211</v>
      </c>
      <c r="U1507" s="2">
        <f t="shared" si="220"/>
        <v>273.51369169063025</v>
      </c>
      <c r="V1507">
        <f>VLOOKUP(A1507,'VXZ-IV'!A$1:C$4500,3,0)</f>
        <v>273.52</v>
      </c>
      <c r="W1507" s="10">
        <f t="shared" si="226"/>
        <v>-2.3063429985814565E-5</v>
      </c>
      <c r="X1507">
        <f t="shared" si="221"/>
        <v>14.461710974355469</v>
      </c>
      <c r="AB1507">
        <f t="shared" si="222"/>
        <v>20668.818739735205</v>
      </c>
      <c r="AE1507">
        <f>ROW()</f>
        <v>1507</v>
      </c>
      <c r="AF1507">
        <f t="shared" si="216"/>
        <v>0.86729156388751838</v>
      </c>
      <c r="AG1507">
        <f>AG1506*(1-(AG$1+AG$5))^($A1507-$A1506)*(1+2*(E1507/E1506-1))</f>
        <v>256739979.10051909</v>
      </c>
      <c r="AK1507">
        <f t="shared" si="224"/>
        <v>6.706207627419408</v>
      </c>
      <c r="AO1507">
        <f>AO1506*(1-AO$1+H1506)^($A1507-$A1506)*(2-E1507/E1506)</f>
        <v>6.6951340121265321</v>
      </c>
    </row>
    <row r="1508" spans="1:41" x14ac:dyDescent="0.25">
      <c r="A1508" s="1">
        <v>40252</v>
      </c>
      <c r="B1508" s="12">
        <v>18</v>
      </c>
      <c r="C1508" s="12">
        <v>20.72</v>
      </c>
      <c r="D1508">
        <v>38260.74</v>
      </c>
      <c r="E1508">
        <v>34231.599999999999</v>
      </c>
      <c r="F1508">
        <v>156854.9</v>
      </c>
      <c r="G1508">
        <v>140357.64000000001</v>
      </c>
      <c r="H1508">
        <f>(1/(1-91/360*VLOOKUP($A1508,Tbills!$B$4:$C$974,2,1)/100))^((1)/91)-1</f>
        <v>4.5842999230050197E-6</v>
      </c>
      <c r="I1508" s="2">
        <f t="shared" si="223"/>
        <v>24332.98848757103</v>
      </c>
      <c r="J1508">
        <f>VLOOKUP(A1508,'VXX-IV'!A$1:C$4500,3,0)</f>
        <v>24334.7</v>
      </c>
      <c r="K1508" s="10">
        <f t="shared" si="225"/>
        <v>-7.0332177054543976E-5</v>
      </c>
      <c r="L1508">
        <f t="shared" si="217"/>
        <v>1419166492.5597379</v>
      </c>
      <c r="O1508">
        <f t="shared" si="218"/>
        <v>5046919.7351754056</v>
      </c>
      <c r="R1508">
        <f t="shared" si="219"/>
        <v>13.794854138357802</v>
      </c>
      <c r="U1508" s="2">
        <f t="shared" si="220"/>
        <v>275.19437997473295</v>
      </c>
      <c r="V1508">
        <f>VLOOKUP(A1508,'VXZ-IV'!A$1:C$4500,3,0)</f>
        <v>275.2</v>
      </c>
      <c r="W1508" s="10">
        <f t="shared" si="226"/>
        <v>-2.0421603441289626E-5</v>
      </c>
      <c r="X1508">
        <f t="shared" si="221"/>
        <v>14.370565336758489</v>
      </c>
      <c r="AB1508">
        <f t="shared" si="222"/>
        <v>20686.212159235434</v>
      </c>
      <c r="AE1508">
        <f>ROW()</f>
        <v>1508</v>
      </c>
      <c r="AF1508">
        <f t="shared" si="216"/>
        <v>0.86872586872586877</v>
      </c>
      <c r="AG1508">
        <f>AG1507*(1-(AG$1+AG$5))^($A1508-$A1507)*(1+2*(E1508/E1507-1))</f>
        <v>257199840.43397221</v>
      </c>
      <c r="AK1508">
        <f t="shared" si="224"/>
        <v>6.6989259790816806</v>
      </c>
      <c r="AO1508">
        <f>AO1507*(1-AO$1+H1507)^($A1508-$A1507)*(2-E1508/E1507)</f>
        <v>6.6881404092038617</v>
      </c>
    </row>
    <row r="1509" spans="1:41" x14ac:dyDescent="0.25">
      <c r="A1509" s="1">
        <v>40253</v>
      </c>
      <c r="B1509" s="12">
        <v>17.690000000000001</v>
      </c>
      <c r="C1509" s="12">
        <v>20.16</v>
      </c>
      <c r="D1509">
        <v>37180.18</v>
      </c>
      <c r="E1509">
        <v>33264.67</v>
      </c>
      <c r="F1509">
        <v>154872.13</v>
      </c>
      <c r="G1509">
        <v>138582.76999999999</v>
      </c>
      <c r="H1509">
        <f>(1/(1-91/360*VLOOKUP($A1509,Tbills!$B$4:$C$974,2,1)/100))^((1)/91)-1</f>
        <v>4.5842999230050197E-6</v>
      </c>
      <c r="I1509" s="2">
        <f t="shared" si="223"/>
        <v>23645.19954340448</v>
      </c>
      <c r="J1509">
        <f>VLOOKUP(A1509,'VXX-IV'!A$1:C$4500,3,0)</f>
        <v>23646.87</v>
      </c>
      <c r="K1509" s="10">
        <f t="shared" si="225"/>
        <v>-7.0641763392775836E-5</v>
      </c>
      <c r="L1509">
        <f t="shared" si="217"/>
        <v>1338938538.8438232</v>
      </c>
      <c r="O1509">
        <f t="shared" si="218"/>
        <v>4832918.5669803349</v>
      </c>
      <c r="R1509">
        <f t="shared" si="219"/>
        <v>13.989051334442276</v>
      </c>
      <c r="U1509" s="2">
        <f t="shared" si="220"/>
        <v>271.70907995087879</v>
      </c>
      <c r="V1509">
        <f>VLOOKUP(A1509,'VXZ-IV'!A$1:C$4500,3,0)</f>
        <v>271.68</v>
      </c>
      <c r="W1509" s="10">
        <f t="shared" si="226"/>
        <v>1.0703751059626399E-4</v>
      </c>
      <c r="X1509">
        <f t="shared" si="221"/>
        <v>14.551814490112408</v>
      </c>
      <c r="AB1509">
        <f t="shared" si="222"/>
        <v>20101.193917329831</v>
      </c>
      <c r="AE1509">
        <f>ROW()</f>
        <v>1509</v>
      </c>
      <c r="AF1509">
        <f t="shared" si="216"/>
        <v>0.87748015873015883</v>
      </c>
      <c r="AG1509">
        <f>AG1508*(1-(AG$1+AG$5))^($A1509-$A1508)*(1+2*(E1509/E1508-1))</f>
        <v>242661565.35913834</v>
      </c>
      <c r="AK1509">
        <f t="shared" si="224"/>
        <v>6.8878277653738529</v>
      </c>
      <c r="AO1509">
        <f>AO1508*(1-AO$1+H1508)^($A1509-$A1508)*(2-E1509/E1508)</f>
        <v>6.8768355260804999</v>
      </c>
    </row>
    <row r="1510" spans="1:41" x14ac:dyDescent="0.25">
      <c r="A1510" s="1">
        <v>40254</v>
      </c>
      <c r="B1510" s="12">
        <v>16.91</v>
      </c>
      <c r="C1510" s="12">
        <v>19.72</v>
      </c>
      <c r="D1510">
        <v>35757.19</v>
      </c>
      <c r="E1510">
        <v>31991.38</v>
      </c>
      <c r="F1510">
        <v>153664.62</v>
      </c>
      <c r="G1510">
        <v>137501.63</v>
      </c>
      <c r="H1510">
        <f>(1/(1-91/360*VLOOKUP($A1510,Tbills!$B$4:$C$974,2,1)/100))^((1)/91)-1</f>
        <v>4.5842999230050197E-6</v>
      </c>
      <c r="I1510" s="2">
        <f t="shared" si="223"/>
        <v>22739.67680371759</v>
      </c>
      <c r="J1510">
        <f>VLOOKUP(A1510,'VXX-IV'!A$1:C$4500,3,0)</f>
        <v>22741.279999999999</v>
      </c>
      <c r="K1510" s="10">
        <f t="shared" si="225"/>
        <v>-7.049718759932766E-5</v>
      </c>
      <c r="L1510">
        <f t="shared" si="217"/>
        <v>1236385745.188647</v>
      </c>
      <c r="O1510">
        <f t="shared" si="218"/>
        <v>4555276.6471557468</v>
      </c>
      <c r="R1510">
        <f t="shared" si="219"/>
        <v>14.256140141069277</v>
      </c>
      <c r="U1510" s="2">
        <f t="shared" si="220"/>
        <v>269.58403979442483</v>
      </c>
      <c r="V1510">
        <f>VLOOKUP(A1510,'VXZ-IV'!A$1:C$4500,3,0)</f>
        <v>269.56</v>
      </c>
      <c r="W1510" s="10">
        <f t="shared" si="226"/>
        <v>8.9181608639243848E-5</v>
      </c>
      <c r="X1510">
        <f t="shared" si="221"/>
        <v>14.66486386904279</v>
      </c>
      <c r="AB1510">
        <f t="shared" si="222"/>
        <v>19331.095501130181</v>
      </c>
      <c r="AE1510">
        <f>ROW()</f>
        <v>1510</v>
      </c>
      <c r="AF1510">
        <f t="shared" si="216"/>
        <v>0.85750507099391482</v>
      </c>
      <c r="AG1510">
        <f>AG1509*(1-(AG$1+AG$5))^($A1510-$A1509)*(1+2*(E1510/E1509-1))</f>
        <v>224077034.62233621</v>
      </c>
      <c r="AK1510">
        <f t="shared" si="224"/>
        <v>7.1511438402474727</v>
      </c>
      <c r="AO1510">
        <f>AO1509*(1-AO$1+H1509)^($A1510-$A1509)*(2-E1510/E1509)</f>
        <v>7.1398325751129139</v>
      </c>
    </row>
    <row r="1511" spans="1:41" x14ac:dyDescent="0.25">
      <c r="A1511" s="1">
        <v>40255</v>
      </c>
      <c r="B1511" s="12">
        <v>16.62</v>
      </c>
      <c r="C1511" s="12">
        <v>19.48</v>
      </c>
      <c r="D1511">
        <v>35225.480000000003</v>
      </c>
      <c r="E1511">
        <v>31515.52</v>
      </c>
      <c r="F1511">
        <v>152892.13</v>
      </c>
      <c r="G1511">
        <v>136809.76</v>
      </c>
      <c r="H1511">
        <f>(1/(1-91/360*VLOOKUP($A1511,Tbills!$B$4:$C$974,2,1)/100))^((1)/91)-1</f>
        <v>4.5842999230050197E-6</v>
      </c>
      <c r="I1511" s="2">
        <f t="shared" si="223"/>
        <v>22400.991208539082</v>
      </c>
      <c r="J1511">
        <f>VLOOKUP(A1511,'VXX-IV'!A$1:C$4500,3,0)</f>
        <v>22402.57</v>
      </c>
      <c r="K1511" s="10">
        <f t="shared" si="225"/>
        <v>-7.0473676052174028E-5</v>
      </c>
      <c r="L1511">
        <f t="shared" si="217"/>
        <v>1199555450.2735837</v>
      </c>
      <c r="O1511">
        <f t="shared" si="218"/>
        <v>4453489.4709246596</v>
      </c>
      <c r="R1511">
        <f t="shared" si="219"/>
        <v>14.361518310527195</v>
      </c>
      <c r="U1511" s="2">
        <f t="shared" si="220"/>
        <v>268.22226895256728</v>
      </c>
      <c r="V1511">
        <f>VLOOKUP(A1511,'VXZ-IV'!A$1:C$4500,3,0)</f>
        <v>268.2</v>
      </c>
      <c r="W1511" s="10">
        <f t="shared" si="226"/>
        <v>8.3031143054856926E-5</v>
      </c>
      <c r="X1511">
        <f t="shared" si="221"/>
        <v>14.73817582781547</v>
      </c>
      <c r="AB1511">
        <f t="shared" si="222"/>
        <v>19042.888618149227</v>
      </c>
      <c r="AE1511">
        <f>ROW()</f>
        <v>1511</v>
      </c>
      <c r="AF1511">
        <f t="shared" si="216"/>
        <v>0.85318275154004108</v>
      </c>
      <c r="AG1511">
        <f>AG1510*(1-(AG$1+AG$5))^($A1511-$A1510)*(1+2*(E1511/E1510-1))</f>
        <v>217403581.37869889</v>
      </c>
      <c r="AK1511">
        <f t="shared" si="224"/>
        <v>7.2571764509838426</v>
      </c>
      <c r="AO1511">
        <f>AO1510*(1-AO$1+H1510)^($A1511-$A1510)*(2-E1511/E1510)</f>
        <v>7.2458001701314654</v>
      </c>
    </row>
    <row r="1512" spans="1:41" x14ac:dyDescent="0.25">
      <c r="A1512" s="1">
        <v>40256</v>
      </c>
      <c r="B1512" s="12">
        <v>16.97</v>
      </c>
      <c r="C1512" s="12">
        <v>19.95</v>
      </c>
      <c r="D1512">
        <v>35910.269999999997</v>
      </c>
      <c r="E1512">
        <v>32128.05</v>
      </c>
      <c r="F1512">
        <v>154420.47</v>
      </c>
      <c r="G1512">
        <v>138176.71</v>
      </c>
      <c r="H1512">
        <f>(1/(1-91/360*VLOOKUP($A1512,Tbills!$B$4:$C$974,2,1)/100))^((1)/91)-1</f>
        <v>4.5842999230050197E-6</v>
      </c>
      <c r="I1512" s="2">
        <f t="shared" si="223"/>
        <v>22835.913884041358</v>
      </c>
      <c r="J1512">
        <f>VLOOKUP(A1512,'VXX-IV'!A$1:C$4500,3,0)</f>
        <v>22837.53</v>
      </c>
      <c r="K1512" s="10">
        <f t="shared" si="225"/>
        <v>-7.0765794665250681E-5</v>
      </c>
      <c r="L1512">
        <f t="shared" si="217"/>
        <v>1246133518.4118299</v>
      </c>
      <c r="O1512">
        <f t="shared" si="218"/>
        <v>4583170.8542602835</v>
      </c>
      <c r="R1512">
        <f t="shared" si="219"/>
        <v>14.221311451915625</v>
      </c>
      <c r="U1512" s="2">
        <f t="shared" si="220"/>
        <v>270.89686626229008</v>
      </c>
      <c r="V1512">
        <f>VLOOKUP(A1512,'VXZ-IV'!A$1:C$4500,3,0)</f>
        <v>270.88</v>
      </c>
      <c r="W1512" s="10">
        <f t="shared" si="226"/>
        <v>6.2264701307102044E-5</v>
      </c>
      <c r="X1512">
        <f t="shared" si="221"/>
        <v>14.590444922700163</v>
      </c>
      <c r="AB1512">
        <f t="shared" si="222"/>
        <v>19412.325954404703</v>
      </c>
      <c r="AE1512">
        <f>ROW()</f>
        <v>1512</v>
      </c>
      <c r="AF1512">
        <f t="shared" si="216"/>
        <v>0.85062656641604006</v>
      </c>
      <c r="AG1512">
        <f>AG1511*(1-(AG$1+AG$5))^($A1512-$A1511)*(1+2*(E1512/E1511-1))</f>
        <v>225846804.5040772</v>
      </c>
      <c r="AK1512">
        <f t="shared" si="224"/>
        <v>7.1157958337056133</v>
      </c>
      <c r="AO1512">
        <f>AO1511*(1-AO$1+H1511)^($A1512-$A1511)*(2-E1512/E1511)</f>
        <v>7.1047418809580405</v>
      </c>
    </row>
    <row r="1513" spans="1:41" x14ac:dyDescent="0.25">
      <c r="A1513" s="1">
        <v>40259</v>
      </c>
      <c r="B1513" s="12">
        <v>16.87</v>
      </c>
      <c r="C1513" s="12">
        <v>20.11</v>
      </c>
      <c r="D1513">
        <v>35437.39</v>
      </c>
      <c r="E1513">
        <v>31704.53</v>
      </c>
      <c r="F1513">
        <v>153777.85999999999</v>
      </c>
      <c r="G1513">
        <v>137599.79999999999</v>
      </c>
      <c r="H1513">
        <f>(1/(1-91/360*VLOOKUP($A1513,Tbills!$B$4:$C$974,2,1)/100))^((1)/91)-1</f>
        <v>4.3064085186728107E-6</v>
      </c>
      <c r="I1513" s="2">
        <f t="shared" si="223"/>
        <v>22533.553518783072</v>
      </c>
      <c r="J1513">
        <f>VLOOKUP(A1513,'VXX-IV'!A$1:C$4500,3,0)</f>
        <v>22535.14</v>
      </c>
      <c r="K1513" s="10">
        <f t="shared" si="225"/>
        <v>-7.0400326642183764E-5</v>
      </c>
      <c r="L1513">
        <f t="shared" si="217"/>
        <v>1213130970.3008201</v>
      </c>
      <c r="O1513">
        <f t="shared" si="218"/>
        <v>4492091.9328695238</v>
      </c>
      <c r="R1513">
        <f t="shared" si="219"/>
        <v>14.313104628430658</v>
      </c>
      <c r="U1513" s="2">
        <f t="shared" si="220"/>
        <v>269.74981452882207</v>
      </c>
      <c r="V1513">
        <f>VLOOKUP(A1513,'VXZ-IV'!A$1:C$4500,3,0)</f>
        <v>269.72000000000003</v>
      </c>
      <c r="W1513" s="10">
        <f t="shared" si="226"/>
        <v>1.1053881366618334E-4</v>
      </c>
      <c r="X1513">
        <f t="shared" si="221"/>
        <v>14.649926010267638</v>
      </c>
      <c r="AB1513">
        <f t="shared" si="222"/>
        <v>19154.424214262002</v>
      </c>
      <c r="AE1513">
        <f>ROW()</f>
        <v>1513</v>
      </c>
      <c r="AF1513">
        <f t="shared" si="216"/>
        <v>0.83888612630532078</v>
      </c>
      <c r="AG1513">
        <f>AG1512*(1-(AG$1+AG$5))^($A1513-$A1512)*(1+2*(E1513/E1512-1))</f>
        <v>219870236.76999187</v>
      </c>
      <c r="AK1513">
        <f t="shared" si="224"/>
        <v>7.2085907146139094</v>
      </c>
      <c r="AO1513">
        <f>AO1512*(1-AO$1+H1512)^($A1513-$A1512)*(2-E1513/E1512)</f>
        <v>7.1976986625975945</v>
      </c>
    </row>
    <row r="1514" spans="1:41" x14ac:dyDescent="0.25">
      <c r="A1514" s="1">
        <v>40260</v>
      </c>
      <c r="B1514" s="12">
        <v>16.350000000000001</v>
      </c>
      <c r="C1514" s="12">
        <v>19.68</v>
      </c>
      <c r="D1514">
        <v>34691.65</v>
      </c>
      <c r="E1514">
        <v>31037.200000000001</v>
      </c>
      <c r="F1514">
        <v>152900.84</v>
      </c>
      <c r="G1514">
        <v>136814.45000000001</v>
      </c>
      <c r="H1514">
        <f>(1/(1-91/360*VLOOKUP($A1514,Tbills!$B$4:$C$974,2,1)/100))^((1)/91)-1</f>
        <v>4.3064085186728107E-6</v>
      </c>
      <c r="I1514" s="2">
        <f t="shared" si="223"/>
        <v>22058.822352946325</v>
      </c>
      <c r="J1514">
        <f>VLOOKUP(A1514,'VXX-IV'!A$1:C$4500,3,0)</f>
        <v>22060.37</v>
      </c>
      <c r="K1514" s="10">
        <f t="shared" si="225"/>
        <v>-7.0155081427603072E-5</v>
      </c>
      <c r="L1514">
        <f t="shared" si="217"/>
        <v>1162014482.8413386</v>
      </c>
      <c r="O1514">
        <f t="shared" si="218"/>
        <v>4350118.2343494557</v>
      </c>
      <c r="R1514">
        <f t="shared" si="219"/>
        <v>14.463084847606778</v>
      </c>
      <c r="U1514" s="2">
        <f t="shared" si="220"/>
        <v>268.20484777167417</v>
      </c>
      <c r="V1514">
        <f>VLOOKUP(A1514,'VXZ-IV'!A$1:C$4500,3,0)</f>
        <v>268.2</v>
      </c>
      <c r="W1514" s="10">
        <f t="shared" si="226"/>
        <v>1.8075211313028916E-5</v>
      </c>
      <c r="X1514">
        <f t="shared" si="221"/>
        <v>14.733058881048107</v>
      </c>
      <c r="AB1514">
        <f t="shared" si="222"/>
        <v>18750.600244572372</v>
      </c>
      <c r="AE1514">
        <f>ROW()</f>
        <v>1514</v>
      </c>
      <c r="AF1514">
        <f t="shared" si="216"/>
        <v>0.8307926829268294</v>
      </c>
      <c r="AG1514">
        <f>AG1513*(1-(AG$1+AG$5))^($A1514-$A1513)*(1+2*(E1514/E1513-1))</f>
        <v>210607300.82776603</v>
      </c>
      <c r="AK1514">
        <f t="shared" si="224"/>
        <v>7.3599772902782608</v>
      </c>
      <c r="AO1514">
        <f>AO1513*(1-AO$1+H1513)^($A1514-$A1513)*(2-E1514/E1513)</f>
        <v>7.3489586162673071</v>
      </c>
    </row>
    <row r="1515" spans="1:41" x14ac:dyDescent="0.25">
      <c r="A1515" s="1">
        <v>40261</v>
      </c>
      <c r="B1515" s="12">
        <v>17.55</v>
      </c>
      <c r="C1515" s="12">
        <v>20.079999999999998</v>
      </c>
      <c r="D1515">
        <v>35423.800000000003</v>
      </c>
      <c r="E1515">
        <v>31692.09</v>
      </c>
      <c r="F1515">
        <v>154459.85</v>
      </c>
      <c r="G1515">
        <v>138208.85</v>
      </c>
      <c r="H1515">
        <f>(1/(1-91/360*VLOOKUP($A1515,Tbills!$B$4:$C$974,2,1)/100))^((1)/91)-1</f>
        <v>4.3064085186728107E-6</v>
      </c>
      <c r="I1515" s="2">
        <f t="shared" si="223"/>
        <v>22523.813591251983</v>
      </c>
      <c r="J1515">
        <f>VLOOKUP(A1515,'VXX-IV'!A$1:C$4500,3,0)</f>
        <v>22525.4</v>
      </c>
      <c r="K1515" s="10">
        <f t="shared" si="225"/>
        <v>-7.0427550588170185E-5</v>
      </c>
      <c r="L1515">
        <f t="shared" si="217"/>
        <v>1211002343.5051422</v>
      </c>
      <c r="O1515">
        <f t="shared" si="218"/>
        <v>4487649.3117414601</v>
      </c>
      <c r="R1515">
        <f t="shared" si="219"/>
        <v>14.309851205916354</v>
      </c>
      <c r="U1515" s="2">
        <f t="shared" si="220"/>
        <v>270.93291587665499</v>
      </c>
      <c r="V1515">
        <f>VLOOKUP(A1515,'VXZ-IV'!A$1:C$4500,3,0)</f>
        <v>270.92</v>
      </c>
      <c r="W1515" s="10">
        <f t="shared" si="226"/>
        <v>4.767413500283979E-5</v>
      </c>
      <c r="X1515">
        <f t="shared" si="221"/>
        <v>14.582424363690668</v>
      </c>
      <c r="AB1515">
        <f t="shared" si="222"/>
        <v>19145.573444426511</v>
      </c>
      <c r="AE1515">
        <f>ROW()</f>
        <v>1515</v>
      </c>
      <c r="AF1515">
        <f t="shared" si="216"/>
        <v>0.87400398406374513</v>
      </c>
      <c r="AG1515">
        <f>AG1514*(1-(AG$1+AG$5))^($A1515-$A1514)*(1+2*(E1515/E1514-1))</f>
        <v>219487601.18406162</v>
      </c>
      <c r="AK1515">
        <f t="shared" si="224"/>
        <v>7.2043450043476955</v>
      </c>
      <c r="AO1515">
        <f>AO1514*(1-AO$1+H1514)^($A1515-$A1514)*(2-E1515/E1514)</f>
        <v>7.1936592909287738</v>
      </c>
    </row>
    <row r="1516" spans="1:41" x14ac:dyDescent="0.25">
      <c r="A1516" s="1">
        <v>40262</v>
      </c>
      <c r="B1516" s="12">
        <v>18.399999999999999</v>
      </c>
      <c r="C1516" s="12">
        <v>20.58</v>
      </c>
      <c r="D1516">
        <v>35815.86</v>
      </c>
      <c r="E1516">
        <v>32042.71</v>
      </c>
      <c r="F1516">
        <v>155255.43</v>
      </c>
      <c r="G1516">
        <v>138920.13</v>
      </c>
      <c r="H1516">
        <f>(1/(1-91/360*VLOOKUP($A1516,Tbills!$B$4:$C$974,2,1)/100))^((1)/91)-1</f>
        <v>4.3064085186728107E-6</v>
      </c>
      <c r="I1516" s="2">
        <f t="shared" si="223"/>
        <v>22772.545119195478</v>
      </c>
      <c r="J1516">
        <f>VLOOKUP(A1516,'VXX-IV'!A$1:C$4500,3,0)</f>
        <v>22774.15</v>
      </c>
      <c r="K1516" s="10">
        <f t="shared" si="225"/>
        <v>-7.046940520383238E-5</v>
      </c>
      <c r="L1516">
        <f t="shared" si="217"/>
        <v>1237747152.014297</v>
      </c>
      <c r="O1516">
        <f t="shared" si="218"/>
        <v>4561968.081742947</v>
      </c>
      <c r="R1516">
        <f t="shared" si="219"/>
        <v>14.230050608805719</v>
      </c>
      <c r="U1516" s="2">
        <f t="shared" si="220"/>
        <v>272.32177611313654</v>
      </c>
      <c r="V1516">
        <f>VLOOKUP(A1516,'VXZ-IV'!A$1:C$4500,3,0)</f>
        <v>272.32</v>
      </c>
      <c r="W1516" s="10">
        <f t="shared" si="226"/>
        <v>6.5221545848537232E-6</v>
      </c>
      <c r="X1516">
        <f t="shared" si="221"/>
        <v>14.506903067099168</v>
      </c>
      <c r="AB1516">
        <f t="shared" si="222"/>
        <v>19356.712315317083</v>
      </c>
      <c r="AE1516">
        <f>ROW()</f>
        <v>1516</v>
      </c>
      <c r="AF1516">
        <f t="shared" si="216"/>
        <v>0.89407191448007772</v>
      </c>
      <c r="AG1516">
        <f>AG1515*(1-(AG$1+AG$5))^($A1516-$A1515)*(1+2*(E1516/E1515-1))</f>
        <v>224336567.92649388</v>
      </c>
      <c r="AK1516">
        <f t="shared" si="224"/>
        <v>7.1243091369173719</v>
      </c>
      <c r="AO1516">
        <f>AO1515*(1-AO$1+H1515)^($A1516-$A1515)*(2-E1516/E1515)</f>
        <v>7.1138409884895912</v>
      </c>
    </row>
    <row r="1517" spans="1:41" x14ac:dyDescent="0.25">
      <c r="A1517" s="1">
        <v>40263</v>
      </c>
      <c r="B1517" s="12">
        <v>17.77</v>
      </c>
      <c r="C1517" s="12">
        <v>20.059999999999999</v>
      </c>
      <c r="D1517">
        <v>35443.65</v>
      </c>
      <c r="E1517">
        <v>31709.57</v>
      </c>
      <c r="F1517">
        <v>154927.25</v>
      </c>
      <c r="G1517">
        <v>138625.88</v>
      </c>
      <c r="H1517">
        <f>(1/(1-91/360*VLOOKUP($A1517,Tbills!$B$4:$C$974,2,1)/100))^((1)/91)-1</f>
        <v>4.3064085186728107E-6</v>
      </c>
      <c r="I1517" s="2">
        <f t="shared" si="223"/>
        <v>22535.335960503628</v>
      </c>
      <c r="J1517">
        <f>VLOOKUP(A1517,'VXX-IV'!A$1:C$4500,3,0)</f>
        <v>22536.92</v>
      </c>
      <c r="K1517" s="10">
        <f t="shared" si="225"/>
        <v>-7.028642318340772E-5</v>
      </c>
      <c r="L1517">
        <f t="shared" si="217"/>
        <v>1211960490.0148633</v>
      </c>
      <c r="O1517">
        <f t="shared" si="218"/>
        <v>4490672.294308858</v>
      </c>
      <c r="R1517">
        <f t="shared" si="219"/>
        <v>14.303377117853184</v>
      </c>
      <c r="U1517" s="2">
        <f t="shared" si="220"/>
        <v>271.73951432359149</v>
      </c>
      <c r="V1517">
        <f>VLOOKUP(A1517,'VXZ-IV'!A$1:C$4500,3,0)</f>
        <v>271.72000000000003</v>
      </c>
      <c r="W1517" s="10">
        <f t="shared" si="226"/>
        <v>7.1817766787329873E-5</v>
      </c>
      <c r="X1517">
        <f t="shared" si="221"/>
        <v>14.53715539202932</v>
      </c>
      <c r="AB1517">
        <f t="shared" si="222"/>
        <v>19154.797587939367</v>
      </c>
      <c r="AE1517">
        <f>ROW()</f>
        <v>1517</v>
      </c>
      <c r="AF1517">
        <f t="shared" si="216"/>
        <v>0.88584247258225324</v>
      </c>
      <c r="AG1517">
        <f>AG1516*(1-(AG$1+AG$5))^($A1517-$A1516)*(1+2*(E1517/E1516-1))</f>
        <v>219664423.49449494</v>
      </c>
      <c r="AK1517">
        <f t="shared" si="224"/>
        <v>7.1980435209313676</v>
      </c>
      <c r="AO1517">
        <f>AO1516*(1-AO$1+H1516)^($A1517-$A1516)*(2-E1517/E1516)</f>
        <v>7.1875669081606137</v>
      </c>
    </row>
    <row r="1518" spans="1:41" x14ac:dyDescent="0.25">
      <c r="A1518" s="1">
        <v>40266</v>
      </c>
      <c r="B1518" s="12">
        <v>17.59</v>
      </c>
      <c r="C1518" s="12">
        <v>19.850000000000001</v>
      </c>
      <c r="D1518">
        <v>34723.71</v>
      </c>
      <c r="E1518">
        <v>31065.07</v>
      </c>
      <c r="F1518">
        <v>153869.85999999999</v>
      </c>
      <c r="G1518">
        <v>137677.95000000001</v>
      </c>
      <c r="H1518">
        <f>(1/(1-91/360*VLOOKUP($A1518,Tbills!$B$4:$C$974,2,1)/100))^((1)/91)-1</f>
        <v>4.028524218879781E-6</v>
      </c>
      <c r="I1518" s="2">
        <f t="shared" si="223"/>
        <v>22075.977808830019</v>
      </c>
      <c r="J1518">
        <f>VLOOKUP(A1518,'VXX-IV'!A$1:C$4500,3,0)</f>
        <v>22077.53</v>
      </c>
      <c r="K1518" s="10">
        <f t="shared" si="225"/>
        <v>-7.0306378022300109E-5</v>
      </c>
      <c r="L1518">
        <f t="shared" si="217"/>
        <v>1162550444.8647594</v>
      </c>
      <c r="O1518">
        <f t="shared" si="218"/>
        <v>4353322.1549858525</v>
      </c>
      <c r="R1518">
        <f t="shared" si="219"/>
        <v>14.4467764645951</v>
      </c>
      <c r="U1518" s="2">
        <f t="shared" si="220"/>
        <v>269.86513015280792</v>
      </c>
      <c r="V1518">
        <f>VLOOKUP(A1518,'VXZ-IV'!A$1:C$4500,3,0)</f>
        <v>269.83999999999997</v>
      </c>
      <c r="W1518" s="10">
        <f t="shared" si="226"/>
        <v>9.3129828075744214E-5</v>
      </c>
      <c r="X1518">
        <f t="shared" si="221"/>
        <v>14.635113996320742</v>
      </c>
      <c r="AB1518">
        <f t="shared" si="222"/>
        <v>18763.511812774344</v>
      </c>
      <c r="AE1518">
        <f>ROW()</f>
        <v>1518</v>
      </c>
      <c r="AF1518">
        <f t="shared" si="216"/>
        <v>0.88614609571788405</v>
      </c>
      <c r="AG1518">
        <f>AG1517*(1-(AG$1+AG$5))^($A1518-$A1517)*(1+2*(E1518/E1517-1))</f>
        <v>210713719.53024614</v>
      </c>
      <c r="AK1518">
        <f t="shared" si="224"/>
        <v>7.3433182858878938</v>
      </c>
      <c r="AO1518">
        <f>AO1517*(1-AO$1+H1517)^($A1518-$A1517)*(2-E1518/E1517)</f>
        <v>7.3329359175805715</v>
      </c>
    </row>
    <row r="1519" spans="1:41" x14ac:dyDescent="0.25">
      <c r="A1519" s="1">
        <v>40267</v>
      </c>
      <c r="B1519" s="12">
        <v>17.13</v>
      </c>
      <c r="C1519" s="12">
        <v>19.54</v>
      </c>
      <c r="D1519">
        <v>34131.660000000003</v>
      </c>
      <c r="E1519">
        <v>30535.279999999999</v>
      </c>
      <c r="F1519">
        <v>153692.45000000001</v>
      </c>
      <c r="G1519">
        <v>137518.66</v>
      </c>
      <c r="H1519">
        <f>(1/(1-91/360*VLOOKUP($A1519,Tbills!$B$4:$C$974,2,1)/100))^((1)/91)-1</f>
        <v>4.028524218879781E-6</v>
      </c>
      <c r="I1519" s="2">
        <f t="shared" si="223"/>
        <v>21699.046443318046</v>
      </c>
      <c r="J1519">
        <f>VLOOKUP(A1519,'VXX-IV'!A$1:C$4500,3,0)</f>
        <v>21700.57</v>
      </c>
      <c r="K1519" s="10">
        <f t="shared" si="225"/>
        <v>-7.0208141166538951E-5</v>
      </c>
      <c r="L1519">
        <f t="shared" si="217"/>
        <v>1122851465.5350358</v>
      </c>
      <c r="O1519">
        <f t="shared" si="218"/>
        <v>4241815.5492618671</v>
      </c>
      <c r="R1519">
        <f t="shared" si="219"/>
        <v>14.569306949253614</v>
      </c>
      <c r="U1519" s="2">
        <f t="shared" si="220"/>
        <v>269.54740638919969</v>
      </c>
      <c r="V1519">
        <f>VLOOKUP(A1519,'VXZ-IV'!A$1:C$4500,3,0)</f>
        <v>269.52</v>
      </c>
      <c r="W1519" s="10">
        <f t="shared" si="226"/>
        <v>1.016859201532494E-4</v>
      </c>
      <c r="X1519">
        <f t="shared" si="221"/>
        <v>14.651563564173285</v>
      </c>
      <c r="AB1519">
        <f t="shared" si="222"/>
        <v>18442.872045618289</v>
      </c>
      <c r="AE1519">
        <f>ROW()</f>
        <v>1519</v>
      </c>
      <c r="AF1519">
        <f t="shared" si="216"/>
        <v>0.87666325486182184</v>
      </c>
      <c r="AG1519">
        <f>AG1518*(1-(AG$1+AG$5))^($A1519-$A1518)*(1+2*(E1519/E1518-1))</f>
        <v>203519752.00227895</v>
      </c>
      <c r="AK1519">
        <f t="shared" si="224"/>
        <v>7.4682048738668811</v>
      </c>
      <c r="AO1519">
        <f>AO1518*(1-AO$1+H1518)^($A1519-$A1518)*(2-E1519/E1518)</f>
        <v>7.4577474940660782</v>
      </c>
    </row>
    <row r="1520" spans="1:41" x14ac:dyDescent="0.25">
      <c r="A1520" s="1">
        <v>40268</v>
      </c>
      <c r="B1520" s="12">
        <v>17.59</v>
      </c>
      <c r="C1520" s="12">
        <v>19.920000000000002</v>
      </c>
      <c r="D1520">
        <v>33981.660000000003</v>
      </c>
      <c r="E1520">
        <v>30400.959999999999</v>
      </c>
      <c r="F1520">
        <v>153784.32999999999</v>
      </c>
      <c r="G1520">
        <v>137600.32000000001</v>
      </c>
      <c r="H1520">
        <f>(1/(1-91/360*VLOOKUP($A1520,Tbills!$B$4:$C$974,2,1)/100))^((1)/91)-1</f>
        <v>4.028524218879781E-6</v>
      </c>
      <c r="I1520" s="2">
        <f t="shared" si="223"/>
        <v>21603.157855887894</v>
      </c>
      <c r="J1520">
        <f>VLOOKUP(A1520,'VXX-IV'!A$1:C$4500,3,0)</f>
        <v>21604.67</v>
      </c>
      <c r="K1520" s="10">
        <f t="shared" si="225"/>
        <v>-6.9991539426661475E-5</v>
      </c>
      <c r="L1520">
        <f t="shared" si="217"/>
        <v>1112927134.9214368</v>
      </c>
      <c r="O1520">
        <f t="shared" si="218"/>
        <v>4213684.9078345606</v>
      </c>
      <c r="R1520">
        <f t="shared" si="219"/>
        <v>14.600690958341335</v>
      </c>
      <c r="U1520" s="2">
        <f t="shared" si="220"/>
        <v>269.70197002731283</v>
      </c>
      <c r="V1520">
        <f>VLOOKUP(A1520,'VXZ-IV'!A$1:C$4500,3,0)</f>
        <v>269.68</v>
      </c>
      <c r="W1520" s="10">
        <f t="shared" si="226"/>
        <v>8.1467025040193874E-5</v>
      </c>
      <c r="X1520">
        <f t="shared" si="221"/>
        <v>14.642380718245562</v>
      </c>
      <c r="AB1520">
        <f t="shared" si="222"/>
        <v>18361.104505426913</v>
      </c>
      <c r="AE1520">
        <f>ROW()</f>
        <v>1520</v>
      </c>
      <c r="AF1520">
        <f t="shared" si="216"/>
        <v>0.8830321285140561</v>
      </c>
      <c r="AG1520">
        <f>AG1519*(1-(AG$1+AG$5))^($A1520-$A1519)*(1+2*(E1520/E1519-1))</f>
        <v>201722449.83277932</v>
      </c>
      <c r="AK1520">
        <f t="shared" si="224"/>
        <v>7.5007069941320168</v>
      </c>
      <c r="AO1520">
        <f>AO1519*(1-AO$1+H1519)^($A1520-$A1519)*(2-E1520/E1519)</f>
        <v>7.4903061062189051</v>
      </c>
    </row>
    <row r="1521" spans="1:41" x14ac:dyDescent="0.25">
      <c r="A1521" s="1">
        <v>40269</v>
      </c>
      <c r="B1521" s="12">
        <v>17.47</v>
      </c>
      <c r="C1521" s="12">
        <v>19.899999999999999</v>
      </c>
      <c r="D1521">
        <v>33882.129999999997</v>
      </c>
      <c r="E1521">
        <v>30311.8</v>
      </c>
      <c r="F1521">
        <v>154113.34</v>
      </c>
      <c r="G1521">
        <v>137894.15</v>
      </c>
      <c r="H1521">
        <f>(1/(1-91/360*VLOOKUP($A1521,Tbills!$B$4:$C$974,2,1)/100))^((1)/91)-1</f>
        <v>4.028524218879781E-6</v>
      </c>
      <c r="I1521" s="2">
        <f t="shared" si="223"/>
        <v>21539.358438271705</v>
      </c>
      <c r="J1521">
        <f>VLOOKUP(A1521,'VXX-IV'!A$1:C$4500,3,0)</f>
        <v>21540.880000000001</v>
      </c>
      <c r="K1521" s="10">
        <f t="shared" si="225"/>
        <v>-7.0636005970792226E-5</v>
      </c>
      <c r="L1521">
        <f t="shared" si="217"/>
        <v>1106353586.6474383</v>
      </c>
      <c r="O1521">
        <f t="shared" si="218"/>
        <v>4195006.6810330469</v>
      </c>
      <c r="R1521">
        <f t="shared" si="219"/>
        <v>14.621440427948654</v>
      </c>
      <c r="U1521" s="2">
        <f t="shared" si="220"/>
        <v>270.27238672992013</v>
      </c>
      <c r="V1521">
        <f>VLOOKUP(A1521,'VXZ-IV'!A$1:C$4500,3,0)</f>
        <v>270.27999999999997</v>
      </c>
      <c r="W1521" s="10">
        <f t="shared" si="226"/>
        <v>-2.8168085244306695E-5</v>
      </c>
      <c r="X1521">
        <f t="shared" si="221"/>
        <v>14.610632012018597</v>
      </c>
      <c r="AB1521">
        <f t="shared" si="222"/>
        <v>18306.61673614012</v>
      </c>
      <c r="AE1521">
        <f>ROW()</f>
        <v>1521</v>
      </c>
      <c r="AF1521">
        <f t="shared" si="216"/>
        <v>0.8778894472361809</v>
      </c>
      <c r="AG1521">
        <f>AG1520*(1-(AG$1+AG$5))^($A1521-$A1520)*(1+2*(E1521/E1520-1))</f>
        <v>200532467.87771729</v>
      </c>
      <c r="AK1521">
        <f t="shared" si="224"/>
        <v>7.5223547109556606</v>
      </c>
      <c r="AO1521">
        <f>AO1520*(1-AO$1+H1520)^($A1521-$A1520)*(2-E1521/E1520)</f>
        <v>7.5120261040197063</v>
      </c>
    </row>
    <row r="1522" spans="1:41" x14ac:dyDescent="0.25">
      <c r="A1522" s="1">
        <v>40273</v>
      </c>
      <c r="B1522" s="12">
        <v>17.02</v>
      </c>
      <c r="C1522" s="12">
        <v>19.350000000000001</v>
      </c>
      <c r="D1522">
        <v>32607.31</v>
      </c>
      <c r="E1522">
        <v>29170.83</v>
      </c>
      <c r="F1522">
        <v>150888.03</v>
      </c>
      <c r="G1522">
        <v>135006.06</v>
      </c>
      <c r="H1522">
        <f>(1/(1-91/360*VLOOKUP($A1522,Tbills!$B$4:$C$974,2,1)/100))^((1)/91)-1</f>
        <v>4.8621984320984524E-6</v>
      </c>
      <c r="I1522" s="2">
        <f t="shared" si="223"/>
        <v>20726.915280949012</v>
      </c>
      <c r="J1522">
        <f>VLOOKUP(A1522,'VXX-IV'!A$1:C$4500,3,0)</f>
        <v>20728.38</v>
      </c>
      <c r="K1522" s="10">
        <f t="shared" si="225"/>
        <v>-7.0662495138984482E-5</v>
      </c>
      <c r="L1522">
        <f t="shared" si="217"/>
        <v>1022899732.6258396</v>
      </c>
      <c r="O1522">
        <f t="shared" si="218"/>
        <v>3957616.067316473</v>
      </c>
      <c r="R1522">
        <f t="shared" si="219"/>
        <v>14.893930646904069</v>
      </c>
      <c r="U1522" s="2">
        <f t="shared" si="220"/>
        <v>264.59027240158582</v>
      </c>
      <c r="V1522">
        <f>VLOOKUP(A1522,'VXZ-IV'!A$1:C$4500,3,0)</f>
        <v>264.56</v>
      </c>
      <c r="W1522" s="10">
        <f t="shared" si="226"/>
        <v>1.1442546713724688E-4</v>
      </c>
      <c r="X1522">
        <f t="shared" si="221"/>
        <v>14.914724146637056</v>
      </c>
      <c r="AB1522">
        <f t="shared" si="222"/>
        <v>17615.078424686162</v>
      </c>
      <c r="AE1522">
        <f>ROW()</f>
        <v>1522</v>
      </c>
      <c r="AF1522">
        <f t="shared" si="216"/>
        <v>0.87958656330749341</v>
      </c>
      <c r="AG1522">
        <f>AG1521*(1-(AG$1+AG$5))^($A1522-$A1521)*(1+2*(E1522/E1521-1))</f>
        <v>185410941.35776645</v>
      </c>
      <c r="AK1522">
        <f t="shared" si="224"/>
        <v>7.8040504675962419</v>
      </c>
      <c r="AO1522">
        <f>AO1521*(1-AO$1+H1521)^($A1522-$A1521)*(2-E1522/E1521)</f>
        <v>7.7937596103281805</v>
      </c>
    </row>
    <row r="1523" spans="1:41" x14ac:dyDescent="0.25">
      <c r="A1523" s="1">
        <v>40274</v>
      </c>
      <c r="B1523" s="12">
        <v>16.23</v>
      </c>
      <c r="C1523" s="12">
        <v>18.84</v>
      </c>
      <c r="D1523">
        <v>31722.76</v>
      </c>
      <c r="E1523">
        <v>28379.360000000001</v>
      </c>
      <c r="F1523">
        <v>149535.45000000001</v>
      </c>
      <c r="G1523">
        <v>133795.19</v>
      </c>
      <c r="H1523">
        <f>(1/(1-91/360*VLOOKUP($A1523,Tbills!$B$4:$C$974,2,1)/100))^((1)/91)-1</f>
        <v>4.8621984320984524E-6</v>
      </c>
      <c r="I1523" s="2">
        <f t="shared" si="223"/>
        <v>20164.157253123412</v>
      </c>
      <c r="J1523">
        <f>VLOOKUP(A1523,'VXX-IV'!A$1:C$4500,3,0)</f>
        <v>20165.57</v>
      </c>
      <c r="K1523" s="10">
        <f t="shared" si="225"/>
        <v>-7.0057373859899741E-5</v>
      </c>
      <c r="L1523">
        <f t="shared" si="217"/>
        <v>967353579.98487723</v>
      </c>
      <c r="O1523">
        <f t="shared" si="218"/>
        <v>3796419.6373880678</v>
      </c>
      <c r="R1523">
        <f t="shared" si="219"/>
        <v>15.095301086228162</v>
      </c>
      <c r="U1523" s="2">
        <f t="shared" si="220"/>
        <v>262.21205683662646</v>
      </c>
      <c r="V1523">
        <f>VLOOKUP(A1523,'VXZ-IV'!A$1:C$4500,3,0)</f>
        <v>262.2</v>
      </c>
      <c r="W1523" s="10">
        <f t="shared" si="226"/>
        <v>4.5983358605949931E-5</v>
      </c>
      <c r="X1523">
        <f t="shared" si="221"/>
        <v>15.04801095969775</v>
      </c>
      <c r="AB1523">
        <f t="shared" si="222"/>
        <v>17136.544378434188</v>
      </c>
      <c r="AE1523">
        <f>ROW()</f>
        <v>1523</v>
      </c>
      <c r="AF1523">
        <f t="shared" si="216"/>
        <v>0.86146496815286622</v>
      </c>
      <c r="AG1523">
        <f>AG1522*(1-(AG$1+AG$5))^($A1523-$A1522)*(1+2*(E1523/E1522-1))</f>
        <v>175343803.49219477</v>
      </c>
      <c r="AK1523">
        <f t="shared" si="224"/>
        <v>8.0154185101562714</v>
      </c>
      <c r="AO1523">
        <f>AO1522*(1-AO$1+H1522)^($A1523-$A1522)*(2-E1523/E1522)</f>
        <v>8.0049646165471593</v>
      </c>
    </row>
    <row r="1524" spans="1:41" x14ac:dyDescent="0.25">
      <c r="A1524" s="1">
        <v>40275</v>
      </c>
      <c r="B1524" s="12">
        <v>16.62</v>
      </c>
      <c r="C1524" s="12">
        <v>19.190000000000001</v>
      </c>
      <c r="D1524">
        <v>32283.88</v>
      </c>
      <c r="E1524">
        <v>28881.21</v>
      </c>
      <c r="F1524">
        <v>150847.65</v>
      </c>
      <c r="G1524">
        <v>134968.62</v>
      </c>
      <c r="H1524">
        <f>(1/(1-91/360*VLOOKUP($A1524,Tbills!$B$4:$C$974,2,1)/100))^((1)/91)-1</f>
        <v>4.8621984320984524E-6</v>
      </c>
      <c r="I1524" s="2">
        <f t="shared" si="223"/>
        <v>20520.325467187435</v>
      </c>
      <c r="J1524">
        <f>VLOOKUP(A1524,'VXX-IV'!A$1:C$4500,3,0)</f>
        <v>20521.77</v>
      </c>
      <c r="K1524" s="10">
        <f t="shared" si="225"/>
        <v>-7.0390264220177023E-5</v>
      </c>
      <c r="L1524">
        <f t="shared" si="217"/>
        <v>1001525812.1474646</v>
      </c>
      <c r="O1524">
        <f t="shared" si="218"/>
        <v>3896990.0095832874</v>
      </c>
      <c r="R1524">
        <f t="shared" si="219"/>
        <v>14.961154896993834</v>
      </c>
      <c r="U1524" s="2">
        <f t="shared" si="220"/>
        <v>264.50656420470614</v>
      </c>
      <c r="V1524">
        <f>VLOOKUP(A1524,'VXZ-IV'!A$1:C$4500,3,0)</f>
        <v>264.48</v>
      </c>
      <c r="W1524" s="10">
        <f t="shared" si="226"/>
        <v>1.0043937048598295E-4</v>
      </c>
      <c r="X1524">
        <f t="shared" si="221"/>
        <v>14.915555545043278</v>
      </c>
      <c r="AB1524">
        <f t="shared" si="222"/>
        <v>17438.972595648935</v>
      </c>
      <c r="AE1524">
        <f>ROW()</f>
        <v>1524</v>
      </c>
      <c r="AF1524">
        <f t="shared" si="216"/>
        <v>0.86607608129233971</v>
      </c>
      <c r="AG1524">
        <f>AG1523*(1-(AG$1+AG$5))^($A1524-$A1523)*(1+2*(E1524/E1523-1))</f>
        <v>181539114.2951563</v>
      </c>
      <c r="AK1524">
        <f t="shared" si="224"/>
        <v>7.8733101245059673</v>
      </c>
      <c r="AO1524">
        <f>AO1523*(1-AO$1+H1523)^($A1524-$A1523)*(2-E1524/E1523)</f>
        <v>7.8631552079194087</v>
      </c>
    </row>
    <row r="1525" spans="1:41" x14ac:dyDescent="0.25">
      <c r="A1525" s="1">
        <v>40276</v>
      </c>
      <c r="B1525" s="12">
        <v>16.48</v>
      </c>
      <c r="C1525" s="12">
        <v>19.079999999999998</v>
      </c>
      <c r="D1525">
        <v>31739.69</v>
      </c>
      <c r="E1525">
        <v>28394.240000000002</v>
      </c>
      <c r="F1525">
        <v>150657.25</v>
      </c>
      <c r="G1525">
        <v>134797.6</v>
      </c>
      <c r="H1525">
        <f>(1/(1-91/360*VLOOKUP($A1525,Tbills!$B$4:$C$974,2,1)/100))^((1)/91)-1</f>
        <v>4.8621984320984524E-6</v>
      </c>
      <c r="I1525" s="2">
        <f t="shared" si="223"/>
        <v>20173.9347253216</v>
      </c>
      <c r="J1525">
        <f>VLOOKUP(A1525,'VXX-IV'!A$1:C$4500,3,0)</f>
        <v>20175.36</v>
      </c>
      <c r="K1525" s="10">
        <f t="shared" si="225"/>
        <v>-7.0644324483004617E-5</v>
      </c>
      <c r="L1525">
        <f t="shared" si="217"/>
        <v>967713044.67039537</v>
      </c>
      <c r="O1525">
        <f t="shared" si="218"/>
        <v>3798300.4918870968</v>
      </c>
      <c r="R1525">
        <f t="shared" si="219"/>
        <v>15.086603900216812</v>
      </c>
      <c r="U1525" s="2">
        <f t="shared" si="220"/>
        <v>264.16626237932701</v>
      </c>
      <c r="V1525">
        <f>VLOOKUP(A1525,'VXZ-IV'!A$1:C$4500,3,0)</f>
        <v>264.16000000000003</v>
      </c>
      <c r="W1525" s="10">
        <f t="shared" si="226"/>
        <v>2.3706766077324914E-5</v>
      </c>
      <c r="X1525">
        <f t="shared" si="221"/>
        <v>14.933975428919538</v>
      </c>
      <c r="AB1525">
        <f t="shared" si="222"/>
        <v>17144.333954251866</v>
      </c>
      <c r="AE1525">
        <f>ROW()</f>
        <v>1525</v>
      </c>
      <c r="AF1525">
        <f t="shared" si="216"/>
        <v>0.86373165618448644</v>
      </c>
      <c r="AG1525">
        <f>AG1524*(1-(AG$1+AG$5))^($A1525-$A1524)*(1+2*(E1525/E1524-1))</f>
        <v>175411291.7061832</v>
      </c>
      <c r="AK1525">
        <f t="shared" si="224"/>
        <v>8.0056901895240031</v>
      </c>
      <c r="AO1525">
        <f>AO1524*(1-AO$1+H1524)^($A1525-$A1524)*(2-E1525/E1524)</f>
        <v>7.9954800787643574</v>
      </c>
    </row>
    <row r="1526" spans="1:41" x14ac:dyDescent="0.25">
      <c r="A1526" s="1">
        <v>40277</v>
      </c>
      <c r="B1526" s="12">
        <v>16.14</v>
      </c>
      <c r="C1526" s="12">
        <v>18.62</v>
      </c>
      <c r="D1526">
        <v>31378.85</v>
      </c>
      <c r="E1526">
        <v>28071.3</v>
      </c>
      <c r="F1526">
        <v>150439.69</v>
      </c>
      <c r="G1526">
        <v>134602.29</v>
      </c>
      <c r="H1526">
        <f>(1/(1-91/360*VLOOKUP($A1526,Tbills!$B$4:$C$974,2,1)/100))^((1)/91)-1</f>
        <v>4.8621984320984524E-6</v>
      </c>
      <c r="I1526" s="2">
        <f t="shared" si="223"/>
        <v>19944.096366752226</v>
      </c>
      <c r="J1526">
        <f>VLOOKUP(A1526,'VXX-IV'!A$1:C$4500,3,0)</f>
        <v>19945.509999999998</v>
      </c>
      <c r="K1526" s="10">
        <f t="shared" si="225"/>
        <v>-7.0874760674022319E-5</v>
      </c>
      <c r="L1526">
        <f t="shared" si="217"/>
        <v>945662452.11268866</v>
      </c>
      <c r="O1526">
        <f t="shared" si="218"/>
        <v>3733375.1010192912</v>
      </c>
      <c r="R1526">
        <f t="shared" si="219"/>
        <v>15.171711267717111</v>
      </c>
      <c r="U1526" s="2">
        <f t="shared" si="220"/>
        <v>263.77835511713954</v>
      </c>
      <c r="V1526">
        <f>VLOOKUP(A1526,'VXZ-IV'!A$1:C$4500,3,0)</f>
        <v>263.76</v>
      </c>
      <c r="W1526" s="10">
        <f t="shared" si="226"/>
        <v>6.95902227008105E-5</v>
      </c>
      <c r="X1526">
        <f t="shared" si="221"/>
        <v>14.955133024946837</v>
      </c>
      <c r="AB1526">
        <f t="shared" si="222"/>
        <v>16948.753072957086</v>
      </c>
      <c r="AE1526">
        <f>ROW()</f>
        <v>1526</v>
      </c>
      <c r="AF1526">
        <f t="shared" si="216"/>
        <v>0.86680988184747587</v>
      </c>
      <c r="AG1526">
        <f>AG1525*(1-(AG$1+AG$5))^($A1526-$A1525)*(1+2*(E1526/E1525-1))</f>
        <v>171415457.72789592</v>
      </c>
      <c r="AK1526">
        <f t="shared" si="224"/>
        <v>8.0963652658479397</v>
      </c>
      <c r="AO1526">
        <f>AO1525*(1-AO$1+H1525)^($A1526-$A1525)*(2-E1526/E1525)</f>
        <v>8.0861563707571715</v>
      </c>
    </row>
    <row r="1527" spans="1:41" x14ac:dyDescent="0.25">
      <c r="A1527" s="1">
        <v>40280</v>
      </c>
      <c r="B1527" s="12">
        <v>15.58</v>
      </c>
      <c r="C1527" s="12">
        <v>18.96</v>
      </c>
      <c r="D1527">
        <v>31330.97</v>
      </c>
      <c r="E1527">
        <v>28028.06</v>
      </c>
      <c r="F1527">
        <v>150037.45000000001</v>
      </c>
      <c r="G1527">
        <v>134240.43</v>
      </c>
      <c r="H1527">
        <f>(1/(1-91/360*VLOOKUP($A1527,Tbills!$B$4:$C$974,2,1)/100))^((1)/91)-1</f>
        <v>4.3064085186728107E-6</v>
      </c>
      <c r="I1527" s="2">
        <f t="shared" si="223"/>
        <v>19912.207634906936</v>
      </c>
      <c r="J1527">
        <f>VLOOKUP(A1527,'VXX-IV'!A$1:C$4500,3,0)</f>
        <v>19913.61</v>
      </c>
      <c r="K1527" s="10">
        <f t="shared" si="225"/>
        <v>-7.042244440180756E-5</v>
      </c>
      <c r="L1527">
        <f t="shared" si="217"/>
        <v>942633456.70315361</v>
      </c>
      <c r="O1527">
        <f t="shared" si="218"/>
        <v>3724372.4259692975</v>
      </c>
      <c r="R1527">
        <f t="shared" si="219"/>
        <v>15.181337216214271</v>
      </c>
      <c r="U1527" s="2">
        <f t="shared" si="220"/>
        <v>263.05383093943016</v>
      </c>
      <c r="V1527">
        <f>VLOOKUP(A1527,'VXZ-IV'!A$1:C$4500,3,0)</f>
        <v>263.04000000000002</v>
      </c>
      <c r="W1527" s="10">
        <f t="shared" si="226"/>
        <v>5.2581126179118698E-5</v>
      </c>
      <c r="X1527">
        <f t="shared" si="221"/>
        <v>14.99386778159659</v>
      </c>
      <c r="AB1527">
        <f t="shared" si="222"/>
        <v>16920.875871876269</v>
      </c>
      <c r="AE1527">
        <f>ROW()</f>
        <v>1527</v>
      </c>
      <c r="AF1527">
        <f t="shared" si="216"/>
        <v>0.82172995780590719</v>
      </c>
      <c r="AG1527">
        <f>AG1526*(1-(AG$1+AG$5))^($A1527-$A1526)*(1+2*(E1527/E1526-1))</f>
        <v>170870098.14230666</v>
      </c>
      <c r="AK1527">
        <f t="shared" si="224"/>
        <v>8.1077036469228521</v>
      </c>
      <c r="AO1527">
        <f>AO1526*(1-AO$1+H1526)^($A1527-$A1526)*(2-E1527/E1526)</f>
        <v>8.0978315323178141</v>
      </c>
    </row>
    <row r="1528" spans="1:41" x14ac:dyDescent="0.25">
      <c r="A1528" s="1">
        <v>40281</v>
      </c>
      <c r="B1528" s="12">
        <v>16.2</v>
      </c>
      <c r="C1528" s="12">
        <v>18.989999999999998</v>
      </c>
      <c r="D1528">
        <v>31475.3</v>
      </c>
      <c r="E1528">
        <v>28157.05</v>
      </c>
      <c r="F1528">
        <v>150582.99</v>
      </c>
      <c r="G1528">
        <v>134727.96</v>
      </c>
      <c r="H1528">
        <f>(1/(1-91/360*VLOOKUP($A1528,Tbills!$B$4:$C$974,2,1)/100))^((1)/91)-1</f>
        <v>4.3064085186728107E-6</v>
      </c>
      <c r="I1528" s="2">
        <f t="shared" si="223"/>
        <v>20003.447922343523</v>
      </c>
      <c r="J1528">
        <f>VLOOKUP(A1528,'VXX-IV'!A$1:C$4500,3,0)</f>
        <v>20004.86</v>
      </c>
      <c r="K1528" s="10">
        <f t="shared" si="225"/>
        <v>-7.0586730248400897E-5</v>
      </c>
      <c r="L1528">
        <f t="shared" si="217"/>
        <v>951270874.78328311</v>
      </c>
      <c r="O1528">
        <f t="shared" si="218"/>
        <v>3749956.3664413905</v>
      </c>
      <c r="R1528">
        <f t="shared" si="219"/>
        <v>15.145718940502936</v>
      </c>
      <c r="U1528" s="2">
        <f t="shared" si="220"/>
        <v>264.00386387538794</v>
      </c>
      <c r="V1528">
        <f>VLOOKUP(A1528,'VXZ-IV'!A$1:C$4500,3,0)</f>
        <v>264</v>
      </c>
      <c r="W1528" s="10">
        <f t="shared" si="226"/>
        <v>1.4635891620873309E-5</v>
      </c>
      <c r="X1528">
        <f t="shared" si="221"/>
        <v>14.938925324901117</v>
      </c>
      <c r="AB1528">
        <f t="shared" si="222"/>
        <v>16998.156019521066</v>
      </c>
      <c r="AE1528">
        <f>ROW()</f>
        <v>1528</v>
      </c>
      <c r="AF1528">
        <f t="shared" si="216"/>
        <v>0.85308056872037918</v>
      </c>
      <c r="AG1528">
        <f>AG1527*(1-(AG$1+AG$5))^($A1528-$A1527)*(1+2*(E1528/E1527-1))</f>
        <v>172437034.79095465</v>
      </c>
      <c r="AK1528">
        <f t="shared" si="224"/>
        <v>8.0700147053980213</v>
      </c>
      <c r="AO1528">
        <f>AO1527*(1-AO$1+H1527)^($A1528-$A1527)*(2-E1528/E1527)</f>
        <v>8.0603004868196351</v>
      </c>
    </row>
    <row r="1529" spans="1:41" x14ac:dyDescent="0.25">
      <c r="A1529" s="1">
        <v>40282</v>
      </c>
      <c r="B1529" s="12">
        <v>15.59</v>
      </c>
      <c r="C1529" s="12">
        <v>18.77</v>
      </c>
      <c r="D1529">
        <v>30738.05</v>
      </c>
      <c r="E1529">
        <v>27497.41</v>
      </c>
      <c r="F1529">
        <v>149558.18</v>
      </c>
      <c r="G1529">
        <v>133810.48000000001</v>
      </c>
      <c r="H1529">
        <f>(1/(1-91/360*VLOOKUP($A1529,Tbills!$B$4:$C$974,2,1)/100))^((1)/91)-1</f>
        <v>4.3064085186728107E-6</v>
      </c>
      <c r="I1529" s="2">
        <f t="shared" si="223"/>
        <v>19534.428258425589</v>
      </c>
      <c r="J1529">
        <f>VLOOKUP(A1529,'VXX-IV'!A$1:C$4500,3,0)</f>
        <v>19535.810000000001</v>
      </c>
      <c r="K1529" s="10">
        <f t="shared" si="225"/>
        <v>-7.0728655449325828E-5</v>
      </c>
      <c r="L1529">
        <f t="shared" si="217"/>
        <v>906662622.40908611</v>
      </c>
      <c r="O1529">
        <f t="shared" si="218"/>
        <v>3618058.1402060846</v>
      </c>
      <c r="R1529">
        <f t="shared" si="219"/>
        <v>15.322436918071821</v>
      </c>
      <c r="U1529" s="2">
        <f t="shared" si="220"/>
        <v>262.20076142165442</v>
      </c>
      <c r="V1529">
        <f>VLOOKUP(A1529,'VXZ-IV'!A$1:C$4500,3,0)</f>
        <v>262.2</v>
      </c>
      <c r="W1529" s="10">
        <f t="shared" si="226"/>
        <v>2.903972747603234E-6</v>
      </c>
      <c r="X1529">
        <f t="shared" si="221"/>
        <v>15.040165949096918</v>
      </c>
      <c r="AB1529">
        <f t="shared" si="222"/>
        <v>16599.358569638927</v>
      </c>
      <c r="AE1529">
        <f>ROW()</f>
        <v>1529</v>
      </c>
      <c r="AF1529">
        <f t="shared" si="216"/>
        <v>0.83058071390516786</v>
      </c>
      <c r="AG1529">
        <f>AG1528*(1-(AG$1+AG$5))^($A1529-$A1528)*(1+2*(E1529/E1528-1))</f>
        <v>164352072.67176342</v>
      </c>
      <c r="AK1529">
        <f t="shared" si="224"/>
        <v>8.2586876435283898</v>
      </c>
      <c r="AO1529">
        <f>AO1528*(1-AO$1+H1528)^($A1529-$A1528)*(2-E1529/E1528)</f>
        <v>8.2488609367189198</v>
      </c>
    </row>
    <row r="1530" spans="1:41" x14ac:dyDescent="0.25">
      <c r="A1530" s="1">
        <v>40283</v>
      </c>
      <c r="B1530" s="12">
        <v>15.89</v>
      </c>
      <c r="C1530" s="12">
        <v>18.899999999999999</v>
      </c>
      <c r="D1530">
        <v>30738.18</v>
      </c>
      <c r="E1530">
        <v>27497.41</v>
      </c>
      <c r="F1530">
        <v>149758.31</v>
      </c>
      <c r="G1530">
        <v>133988.96</v>
      </c>
      <c r="H1530">
        <f>(1/(1-91/360*VLOOKUP($A1530,Tbills!$B$4:$C$974,2,1)/100))^((1)/91)-1</f>
        <v>4.3064085186728107E-6</v>
      </c>
      <c r="I1530" s="2">
        <f t="shared" si="223"/>
        <v>19534.034554156558</v>
      </c>
      <c r="J1530">
        <f>VLOOKUP(A1530,'VXX-IV'!A$1:C$4500,3,0)</f>
        <v>19535.419999999998</v>
      </c>
      <c r="K1530" s="10">
        <f t="shared" si="225"/>
        <v>-7.0919685547621292E-5</v>
      </c>
      <c r="L1530">
        <f t="shared" si="217"/>
        <v>906625540.75017953</v>
      </c>
      <c r="O1530">
        <f t="shared" si="218"/>
        <v>3617936.2166030034</v>
      </c>
      <c r="R1530">
        <f t="shared" si="219"/>
        <v>15.321744259964566</v>
      </c>
      <c r="U1530" s="2">
        <f t="shared" si="220"/>
        <v>262.54522118531958</v>
      </c>
      <c r="V1530">
        <f>VLOOKUP(A1530,'VXZ-IV'!A$1:C$4500,3,0)</f>
        <v>262.52</v>
      </c>
      <c r="W1530" s="10">
        <f t="shared" si="226"/>
        <v>9.6073386102402125E-5</v>
      </c>
      <c r="X1530">
        <f t="shared" si="221"/>
        <v>15.019614117744791</v>
      </c>
      <c r="AB1530">
        <f t="shared" si="222"/>
        <v>16598.779832472821</v>
      </c>
      <c r="AE1530">
        <f>ROW()</f>
        <v>1530</v>
      </c>
      <c r="AF1530">
        <f t="shared" si="216"/>
        <v>0.84074074074074079</v>
      </c>
      <c r="AG1530">
        <f>AG1529*(1-(AG$1+AG$5))^($A1530-$A1529)*(1+2*(E1530/E1529-1))</f>
        <v>164346534.2320542</v>
      </c>
      <c r="AK1530">
        <f t="shared" si="224"/>
        <v>8.258302992323074</v>
      </c>
      <c r="AO1530">
        <f>AO1529*(1-AO$1+H1529)^($A1530-$A1529)*(2-E1530/E1529)</f>
        <v>8.2485913648273641</v>
      </c>
    </row>
    <row r="1531" spans="1:41" x14ac:dyDescent="0.25">
      <c r="A1531" s="1">
        <v>40284</v>
      </c>
      <c r="B1531" s="12">
        <v>18.36</v>
      </c>
      <c r="C1531" s="12">
        <v>20.23</v>
      </c>
      <c r="D1531">
        <v>31963.38</v>
      </c>
      <c r="E1531">
        <v>28593.32</v>
      </c>
      <c r="F1531">
        <v>152830.22</v>
      </c>
      <c r="G1531">
        <v>136736.82999999999</v>
      </c>
      <c r="H1531">
        <f>(1/(1-91/360*VLOOKUP($A1531,Tbills!$B$4:$C$974,2,1)/100))^((1)/91)-1</f>
        <v>4.3064085186728107E-6</v>
      </c>
      <c r="I1531" s="2">
        <f t="shared" si="223"/>
        <v>20312.150717164841</v>
      </c>
      <c r="J1531">
        <f>VLOOKUP(A1531,'VXX-IV'!A$1:C$4500,3,0)</f>
        <v>20313.59</v>
      </c>
      <c r="K1531" s="10">
        <f t="shared" si="225"/>
        <v>-7.0853199023890312E-5</v>
      </c>
      <c r="L1531">
        <f t="shared" si="217"/>
        <v>978852674.57310486</v>
      </c>
      <c r="O1531">
        <f t="shared" si="218"/>
        <v>3834096.4232985168</v>
      </c>
      <c r="R1531">
        <f t="shared" si="219"/>
        <v>15.015741174924157</v>
      </c>
      <c r="U1531" s="2">
        <f t="shared" si="220"/>
        <v>267.92413407373544</v>
      </c>
      <c r="V1531">
        <f>VLOOKUP(A1531,'VXZ-IV'!A$1:C$4500,3,0)</f>
        <v>267.92</v>
      </c>
      <c r="W1531" s="10">
        <f t="shared" si="226"/>
        <v>1.5430254312498448E-5</v>
      </c>
      <c r="X1531">
        <f t="shared" si="221"/>
        <v>14.711108362188677</v>
      </c>
      <c r="AB1531">
        <f t="shared" si="222"/>
        <v>17259.722858240195</v>
      </c>
      <c r="AE1531">
        <f>ROW()</f>
        <v>1531</v>
      </c>
      <c r="AF1531">
        <f t="shared" si="216"/>
        <v>0.90756302521008403</v>
      </c>
      <c r="AG1531">
        <f>AG1530*(1-(AG$1+AG$5))^($A1531-$A1530)*(1+2*(E1531/E1530-1))</f>
        <v>177440625.42796198</v>
      </c>
      <c r="AK1531">
        <f t="shared" si="224"/>
        <v>7.9287988052696701</v>
      </c>
      <c r="AO1531">
        <f>AO1530*(1-AO$1+H1530)^($A1531-$A1530)*(2-E1531/E1530)</f>
        <v>7.9195847190255693</v>
      </c>
    </row>
    <row r="1532" spans="1:41" x14ac:dyDescent="0.25">
      <c r="A1532" s="1">
        <v>40287</v>
      </c>
      <c r="B1532" s="12">
        <v>17.34</v>
      </c>
      <c r="C1532" s="12">
        <v>19.79</v>
      </c>
      <c r="D1532">
        <v>31190.43</v>
      </c>
      <c r="E1532">
        <v>27901.5</v>
      </c>
      <c r="F1532">
        <v>152370.5</v>
      </c>
      <c r="G1532">
        <v>136323.75</v>
      </c>
      <c r="H1532">
        <f>(1/(1-91/360*VLOOKUP($A1532,Tbills!$B$4:$C$974,2,1)/100))^((1)/91)-1</f>
        <v>4.028524218879781E-6</v>
      </c>
      <c r="I1532" s="2">
        <f t="shared" si="223"/>
        <v>19819.505070908155</v>
      </c>
      <c r="J1532">
        <f>VLOOKUP(A1532,'VXX-IV'!A$1:C$4500,3,0)</f>
        <v>19820.91</v>
      </c>
      <c r="K1532" s="10">
        <f t="shared" si="225"/>
        <v>-7.0881159938918081E-5</v>
      </c>
      <c r="L1532">
        <f t="shared" si="217"/>
        <v>931370614.65987349</v>
      </c>
      <c r="O1532">
        <f t="shared" si="218"/>
        <v>3694573.0177612798</v>
      </c>
      <c r="R1532">
        <f t="shared" si="219"/>
        <v>15.195334394106276</v>
      </c>
      <c r="U1532" s="2">
        <f t="shared" si="220"/>
        <v>267.09866713254996</v>
      </c>
      <c r="V1532">
        <f>VLOOKUP(A1532,'VXZ-IV'!A$1:C$4500,3,0)</f>
        <v>267.08</v>
      </c>
      <c r="W1532" s="10">
        <f t="shared" si="226"/>
        <v>6.9893412273369648E-5</v>
      </c>
      <c r="X1532">
        <f t="shared" si="221"/>
        <v>14.754091526967446</v>
      </c>
      <c r="AB1532">
        <f t="shared" si="222"/>
        <v>16840.359531507213</v>
      </c>
      <c r="AE1532">
        <f>ROW()</f>
        <v>1532</v>
      </c>
      <c r="AF1532">
        <f t="shared" si="216"/>
        <v>0.87620010106114199</v>
      </c>
      <c r="AG1532">
        <f>AG1531*(1-(AG$1+AG$5))^($A1532-$A1531)*(1+2*(E1532/E1531-1))</f>
        <v>168837146.29877877</v>
      </c>
      <c r="AK1532">
        <f t="shared" si="224"/>
        <v>8.1195027626356548</v>
      </c>
      <c r="AO1532">
        <f>AO1531*(1-AO$1+H1531)^($A1532-$A1531)*(2-E1532/E1531)</f>
        <v>8.1104051581511758</v>
      </c>
    </row>
    <row r="1533" spans="1:41" x14ac:dyDescent="0.25">
      <c r="A1533" s="1">
        <v>40288</v>
      </c>
      <c r="B1533" s="12">
        <v>15.73</v>
      </c>
      <c r="C1533" s="12">
        <v>18.989999999999998</v>
      </c>
      <c r="D1533">
        <v>29711.040000000001</v>
      </c>
      <c r="E1533">
        <v>26577.99</v>
      </c>
      <c r="F1533">
        <v>151150.01999999999</v>
      </c>
      <c r="G1533">
        <v>135231.25</v>
      </c>
      <c r="H1533">
        <f>(1/(1-91/360*VLOOKUP($A1533,Tbills!$B$4:$C$974,2,1)/100))^((1)/91)-1</f>
        <v>4.028524218879781E-6</v>
      </c>
      <c r="I1533" s="2">
        <f t="shared" si="223"/>
        <v>18878.987865315761</v>
      </c>
      <c r="J1533">
        <f>VLOOKUP(A1533,'VXX-IV'!A$1:C$4500,3,0)</f>
        <v>18880.32</v>
      </c>
      <c r="K1533" s="10">
        <f t="shared" si="225"/>
        <v>-7.0556785279007883E-5</v>
      </c>
      <c r="L1533">
        <f t="shared" si="217"/>
        <v>842976615.08516788</v>
      </c>
      <c r="O1533">
        <f t="shared" si="218"/>
        <v>3431578.8014473794</v>
      </c>
      <c r="R1533">
        <f t="shared" si="219"/>
        <v>15.555027172580296</v>
      </c>
      <c r="U1533" s="2">
        <f t="shared" si="220"/>
        <v>264.95275966585672</v>
      </c>
      <c r="V1533">
        <f>VLOOKUP(A1533,'VXZ-IV'!A$1:C$4500,3,0)</f>
        <v>264.95999999999998</v>
      </c>
      <c r="W1533" s="10">
        <f t="shared" si="226"/>
        <v>-2.7326140335404148E-5</v>
      </c>
      <c r="X1533">
        <f t="shared" si="221"/>
        <v>14.871840816319638</v>
      </c>
      <c r="AB1533">
        <f t="shared" si="222"/>
        <v>16040.976371609539</v>
      </c>
      <c r="AE1533">
        <f>ROW()</f>
        <v>1533</v>
      </c>
      <c r="AF1533">
        <f t="shared" si="216"/>
        <v>0.82833070036861511</v>
      </c>
      <c r="AG1533">
        <f>AG1532*(1-(AG$1+AG$5))^($A1533-$A1532)*(1+2*(E1533/E1532-1))</f>
        <v>152814388.01001602</v>
      </c>
      <c r="AK1533">
        <f t="shared" si="224"/>
        <v>8.5042559522355496</v>
      </c>
      <c r="AO1533">
        <f>AO1532*(1-AO$1+H1532)^($A1533-$A1532)*(2-E1533/E1532)</f>
        <v>8.4948429288314244</v>
      </c>
    </row>
    <row r="1534" spans="1:41" x14ac:dyDescent="0.25">
      <c r="A1534" s="1">
        <v>40289</v>
      </c>
      <c r="B1534" s="12">
        <v>16.32</v>
      </c>
      <c r="C1534" s="12">
        <v>19.3</v>
      </c>
      <c r="D1534">
        <v>29870.9</v>
      </c>
      <c r="E1534">
        <v>26720.880000000001</v>
      </c>
      <c r="F1534">
        <v>153102.35</v>
      </c>
      <c r="G1534">
        <v>136977.42000000001</v>
      </c>
      <c r="H1534">
        <f>(1/(1-91/360*VLOOKUP($A1534,Tbills!$B$4:$C$974,2,1)/100))^((1)/91)-1</f>
        <v>4.028524218879781E-6</v>
      </c>
      <c r="I1534" s="2">
        <f t="shared" si="223"/>
        <v>18980.103286409059</v>
      </c>
      <c r="J1534">
        <f>VLOOKUP(A1534,'VXX-IV'!A$1:C$4500,3,0)</f>
        <v>18981.45</v>
      </c>
      <c r="K1534" s="10">
        <f t="shared" si="225"/>
        <v>-7.0948931242931224E-5</v>
      </c>
      <c r="L1534">
        <f t="shared" si="217"/>
        <v>852005641.8508482</v>
      </c>
      <c r="O1534">
        <f t="shared" si="218"/>
        <v>3459135.7834167588</v>
      </c>
      <c r="R1534">
        <f t="shared" si="219"/>
        <v>15.51251200913749</v>
      </c>
      <c r="U1534" s="2">
        <f t="shared" si="220"/>
        <v>268.36847939106121</v>
      </c>
      <c r="V1534">
        <f>VLOOKUP(A1534,'VXZ-IV'!A$1:C$4500,3,0)</f>
        <v>268.36</v>
      </c>
      <c r="W1534" s="10">
        <f t="shared" si="226"/>
        <v>3.1597075052847146E-5</v>
      </c>
      <c r="X1534">
        <f t="shared" si="221"/>
        <v>14.679324744545067</v>
      </c>
      <c r="AB1534">
        <f t="shared" si="222"/>
        <v>16126.654443947418</v>
      </c>
      <c r="AE1534">
        <f>ROW()</f>
        <v>1534</v>
      </c>
      <c r="AF1534">
        <f t="shared" si="216"/>
        <v>0.84559585492227973</v>
      </c>
      <c r="AG1534">
        <f>AG1533*(1-(AG$1+AG$5))^($A1534-$A1533)*(1+2*(E1534/E1533-1))</f>
        <v>154452320.64452824</v>
      </c>
      <c r="AK1534">
        <f t="shared" si="224"/>
        <v>8.4581409610098213</v>
      </c>
      <c r="AO1534">
        <f>AO1533*(1-AO$1+H1533)^($A1534-$A1533)*(2-E1534/E1533)</f>
        <v>8.4488940376177375</v>
      </c>
    </row>
    <row r="1535" spans="1:41" x14ac:dyDescent="0.25">
      <c r="A1535" s="1">
        <v>40290</v>
      </c>
      <c r="B1535" s="12">
        <v>16.47</v>
      </c>
      <c r="C1535" s="12">
        <v>19.59</v>
      </c>
      <c r="D1535">
        <v>29795.56</v>
      </c>
      <c r="E1535">
        <v>26653.38</v>
      </c>
      <c r="F1535">
        <v>154408.51999999999</v>
      </c>
      <c r="G1535">
        <v>138145.47</v>
      </c>
      <c r="H1535">
        <f>(1/(1-91/360*VLOOKUP($A1535,Tbills!$B$4:$C$974,2,1)/100))^((1)/91)-1</f>
        <v>4.028524218879781E-6</v>
      </c>
      <c r="I1535" s="2">
        <f t="shared" si="223"/>
        <v>18931.77027863876</v>
      </c>
      <c r="J1535">
        <f>VLOOKUP(A1535,'VXX-IV'!A$1:C$4500,3,0)</f>
        <v>18933.11</v>
      </c>
      <c r="K1535" s="10">
        <f t="shared" si="225"/>
        <v>-7.0760765729538377E-5</v>
      </c>
      <c r="L1535">
        <f t="shared" si="217"/>
        <v>847666208.64246106</v>
      </c>
      <c r="O1535">
        <f t="shared" si="218"/>
        <v>3445912.3978562066</v>
      </c>
      <c r="R1535">
        <f t="shared" si="219"/>
        <v>15.531403062931238</v>
      </c>
      <c r="U1535" s="2">
        <f t="shared" si="220"/>
        <v>270.65142567790758</v>
      </c>
      <c r="V1535">
        <f>VLOOKUP(A1535,'VXZ-IV'!A$1:C$4500,3,0)</f>
        <v>270.64</v>
      </c>
      <c r="W1535" s="10">
        <f t="shared" si="226"/>
        <v>4.2217255053156322E-5</v>
      </c>
      <c r="X1535">
        <f t="shared" si="221"/>
        <v>14.553669804061251</v>
      </c>
      <c r="AB1535">
        <f t="shared" si="222"/>
        <v>16085.355833783169</v>
      </c>
      <c r="AE1535">
        <f>ROW()</f>
        <v>1535</v>
      </c>
      <c r="AF1535">
        <f t="shared" si="216"/>
        <v>0.84073506891271055</v>
      </c>
      <c r="AG1535">
        <f>AG1534*(1-(AG$1+AG$5))^($A1535-$A1534)*(1+2*(E1535/E1534-1))</f>
        <v>153666813.64340881</v>
      </c>
      <c r="AK1535">
        <f t="shared" si="224"/>
        <v>8.4791122568167676</v>
      </c>
      <c r="AO1535">
        <f>AO1534*(1-AO$1+H1534)^($A1535-$A1534)*(2-E1535/E1534)</f>
        <v>8.4699577504091881</v>
      </c>
    </row>
    <row r="1536" spans="1:41" x14ac:dyDescent="0.25">
      <c r="A1536" s="1">
        <v>40291</v>
      </c>
      <c r="B1536" s="12">
        <v>16.62</v>
      </c>
      <c r="C1536" s="12">
        <v>19.39</v>
      </c>
      <c r="D1536">
        <v>29582.400000000001</v>
      </c>
      <c r="E1536">
        <v>26462.59</v>
      </c>
      <c r="F1536">
        <v>154095.19</v>
      </c>
      <c r="G1536">
        <v>137864.59</v>
      </c>
      <c r="H1536">
        <f>(1/(1-91/360*VLOOKUP($A1536,Tbills!$B$4:$C$974,2,1)/100))^((1)/91)-1</f>
        <v>4.028524218879781E-6</v>
      </c>
      <c r="I1536" s="2">
        <f t="shared" si="223"/>
        <v>18795.872443590655</v>
      </c>
      <c r="J1536">
        <f>VLOOKUP(A1536,'VXX-IV'!A$1:C$4500,3,0)</f>
        <v>18797.2</v>
      </c>
      <c r="K1536" s="10">
        <f t="shared" si="225"/>
        <v>-7.0625221274767114E-5</v>
      </c>
      <c r="L1536">
        <f t="shared" si="217"/>
        <v>835496289.8164854</v>
      </c>
      <c r="O1536">
        <f t="shared" si="218"/>
        <v>3408797.7705592629</v>
      </c>
      <c r="R1536">
        <f t="shared" si="219"/>
        <v>15.586286824739393</v>
      </c>
      <c r="U1536" s="2">
        <f t="shared" si="220"/>
        <v>270.09562633438634</v>
      </c>
      <c r="V1536">
        <f>VLOOKUP(A1536,'VXZ-IV'!A$1:C$4500,3,0)</f>
        <v>270.08</v>
      </c>
      <c r="W1536" s="10">
        <f t="shared" si="226"/>
        <v>5.785816938086441E-5</v>
      </c>
      <c r="X1536">
        <f t="shared" si="221"/>
        <v>14.582779970766858</v>
      </c>
      <c r="AB1536">
        <f t="shared" si="222"/>
        <v>15969.656973257454</v>
      </c>
      <c r="AE1536">
        <f>ROW()</f>
        <v>1536</v>
      </c>
      <c r="AF1536">
        <f t="shared" si="216"/>
        <v>0.85714285714285721</v>
      </c>
      <c r="AG1536">
        <f>AG1535*(1-(AG$1+AG$5))^($A1536-$A1535)*(1+2*(E1536/E1535-1))</f>
        <v>151461756.43799418</v>
      </c>
      <c r="AK1536">
        <f t="shared" si="224"/>
        <v>8.5394096222329932</v>
      </c>
      <c r="AO1536">
        <f>AO1535*(1-AO$1+H1535)^($A1536-$A1535)*(2-E1536/E1535)</f>
        <v>8.5303061813713139</v>
      </c>
    </row>
    <row r="1537" spans="1:41" x14ac:dyDescent="0.25">
      <c r="A1537" s="1">
        <v>40294</v>
      </c>
      <c r="B1537" s="12">
        <v>17.47</v>
      </c>
      <c r="C1537" s="12">
        <v>19.86</v>
      </c>
      <c r="D1537">
        <v>29963.58</v>
      </c>
      <c r="E1537">
        <v>26803.25</v>
      </c>
      <c r="F1537">
        <v>154572.99</v>
      </c>
      <c r="G1537">
        <v>138290.4</v>
      </c>
      <c r="H1537">
        <f>(1/(1-91/360*VLOOKUP($A1537,Tbills!$B$4:$C$974,2,1)/100))^((1)/91)-1</f>
        <v>4.1674654807088984E-6</v>
      </c>
      <c r="I1537" s="2">
        <f t="shared" si="223"/>
        <v>19036.671493339196</v>
      </c>
      <c r="J1537">
        <f>VLOOKUP(A1537,'VXX-IV'!A$1:C$4500,3,0)</f>
        <v>19038.02</v>
      </c>
      <c r="K1537" s="10">
        <f t="shared" si="225"/>
        <v>-7.083229562765414E-5</v>
      </c>
      <c r="L1537">
        <f t="shared" si="217"/>
        <v>856901918.9783268</v>
      </c>
      <c r="O1537">
        <f t="shared" si="218"/>
        <v>3474270.0608272543</v>
      </c>
      <c r="R1537">
        <f t="shared" si="219"/>
        <v>15.483863548579277</v>
      </c>
      <c r="U1537" s="2">
        <f t="shared" si="220"/>
        <v>270.91328820330386</v>
      </c>
      <c r="V1537">
        <f>VLOOKUP(A1537,'VXZ-IV'!A$1:C$4500,3,0)</f>
        <v>270.92</v>
      </c>
      <c r="W1537" s="10">
        <f t="shared" si="226"/>
        <v>-2.477409086132365E-5</v>
      </c>
      <c r="X1537">
        <f t="shared" si="221"/>
        <v>14.536308157491206</v>
      </c>
      <c r="AB1537">
        <f t="shared" si="222"/>
        <v>16173.546847822503</v>
      </c>
      <c r="AE1537">
        <f>ROW()</f>
        <v>1537</v>
      </c>
      <c r="AF1537">
        <f t="shared" si="216"/>
        <v>0.87965760322255793</v>
      </c>
      <c r="AG1537">
        <f>AG1536*(1-(AG$1+AG$5))^($A1537-$A1536)*(1+2*(E1537/E1536-1))</f>
        <v>155345665.98648423</v>
      </c>
      <c r="AK1537">
        <f t="shared" si="224"/>
        <v>8.4283017549838721</v>
      </c>
      <c r="AO1537">
        <f>AO1536*(1-AO$1+H1536)^($A1537-$A1536)*(2-E1537/E1536)</f>
        <v>8.4196607331984978</v>
      </c>
    </row>
    <row r="1538" spans="1:41" x14ac:dyDescent="0.25">
      <c r="A1538" s="1">
        <v>40295</v>
      </c>
      <c r="B1538" s="12">
        <v>22.81</v>
      </c>
      <c r="C1538" s="12">
        <v>22.72</v>
      </c>
      <c r="D1538">
        <v>33289.519999999997</v>
      </c>
      <c r="E1538">
        <v>29778.29</v>
      </c>
      <c r="F1538">
        <v>161686.15</v>
      </c>
      <c r="G1538">
        <v>144653.69</v>
      </c>
      <c r="H1538">
        <f>(1/(1-91/360*VLOOKUP($A1538,Tbills!$B$4:$C$974,2,1)/100))^((1)/91)-1</f>
        <v>4.1674654807088984E-6</v>
      </c>
      <c r="I1538" s="2">
        <f t="shared" si="223"/>
        <v>21149.215281347249</v>
      </c>
      <c r="J1538">
        <f>VLOOKUP(A1538,'VXX-IV'!A$1:C$4500,3,0)</f>
        <v>21150.71</v>
      </c>
      <c r="K1538" s="10">
        <f t="shared" si="225"/>
        <v>-7.0669904355447066E-5</v>
      </c>
      <c r="L1538">
        <f t="shared" si="217"/>
        <v>1047083452.22952</v>
      </c>
      <c r="O1538">
        <f t="shared" si="218"/>
        <v>4052575.9774496555</v>
      </c>
      <c r="R1538">
        <f t="shared" si="219"/>
        <v>14.623882889904973</v>
      </c>
      <c r="U1538" s="2">
        <f t="shared" si="220"/>
        <v>283.3733013903194</v>
      </c>
      <c r="V1538">
        <f>VLOOKUP(A1538,'VXZ-IV'!A$1:C$4500,3,0)</f>
        <v>283.36</v>
      </c>
      <c r="W1538" s="10">
        <f t="shared" si="226"/>
        <v>4.6941665441169178E-5</v>
      </c>
      <c r="X1538">
        <f t="shared" si="221"/>
        <v>13.866979830259524</v>
      </c>
      <c r="AB1538">
        <f t="shared" si="222"/>
        <v>17968.111204669698</v>
      </c>
      <c r="AE1538">
        <f>ROW()</f>
        <v>1538</v>
      </c>
      <c r="AF1538">
        <f t="shared" si="216"/>
        <v>1.0039612676056338</v>
      </c>
      <c r="AG1538">
        <f>AG1537*(1-(AG$1+AG$5))^($A1538-$A1537)*(1+2*(E1538/E1537-1))</f>
        <v>189824607.11048564</v>
      </c>
      <c r="AK1538">
        <f t="shared" si="224"/>
        <v>7.492449250463733</v>
      </c>
      <c r="AO1538">
        <f>AO1537*(1-AO$1+H1537)^($A1538-$A1537)*(2-E1538/E1537)</f>
        <v>7.4848706700076786</v>
      </c>
    </row>
    <row r="1539" spans="1:41" x14ac:dyDescent="0.25">
      <c r="A1539" s="1">
        <v>40296</v>
      </c>
      <c r="B1539" s="12">
        <v>21.08</v>
      </c>
      <c r="C1539" s="12">
        <v>22.31</v>
      </c>
      <c r="D1539">
        <v>32919.99</v>
      </c>
      <c r="E1539">
        <v>29447.61</v>
      </c>
      <c r="F1539">
        <v>160957.66</v>
      </c>
      <c r="G1539">
        <v>144001.32999999999</v>
      </c>
      <c r="H1539">
        <f>(1/(1-91/360*VLOOKUP($A1539,Tbills!$B$4:$C$974,2,1)/100))^((1)/91)-1</f>
        <v>4.1674654807088984E-6</v>
      </c>
      <c r="I1539" s="2">
        <f t="shared" si="223"/>
        <v>20913.938649610798</v>
      </c>
      <c r="J1539">
        <f>VLOOKUP(A1539,'VXX-IV'!A$1:C$4500,3,0)</f>
        <v>20915.419999999998</v>
      </c>
      <c r="K1539" s="10">
        <f t="shared" si="225"/>
        <v>-7.0825753879177888E-5</v>
      </c>
      <c r="L1539">
        <f t="shared" si="217"/>
        <v>1023786269.1807326</v>
      </c>
      <c r="O1539">
        <f t="shared" si="218"/>
        <v>3984937.5164633961</v>
      </c>
      <c r="R1539">
        <f t="shared" si="219"/>
        <v>14.70441530707706</v>
      </c>
      <c r="U1539" s="2">
        <f t="shared" si="220"/>
        <v>282.08966158886687</v>
      </c>
      <c r="V1539">
        <f>VLOOKUP(A1539,'VXZ-IV'!A$1:C$4500,3,0)</f>
        <v>282.08</v>
      </c>
      <c r="W1539" s="10">
        <f t="shared" si="226"/>
        <v>3.4251236765703297E-5</v>
      </c>
      <c r="X1539">
        <f t="shared" si="221"/>
        <v>13.929060060979261</v>
      </c>
      <c r="AB1539">
        <f t="shared" si="222"/>
        <v>17767.960600766255</v>
      </c>
      <c r="AE1539">
        <f>ROW()</f>
        <v>1539</v>
      </c>
      <c r="AF1539">
        <f t="shared" si="216"/>
        <v>0.94486777229941732</v>
      </c>
      <c r="AG1539">
        <f>AG1538*(1-(AG$1+AG$5))^($A1539-$A1538)*(1+2*(E1539/E1538-1))</f>
        <v>185602448.67938083</v>
      </c>
      <c r="AK1539">
        <f t="shared" si="224"/>
        <v>7.575298070523929</v>
      </c>
      <c r="AO1539">
        <f>AO1538*(1-AO$1+H1538)^($A1539-$A1538)*(2-E1539/E1538)</f>
        <v>7.5677397979188337</v>
      </c>
    </row>
    <row r="1540" spans="1:41" x14ac:dyDescent="0.25">
      <c r="A1540" s="1">
        <v>40297</v>
      </c>
      <c r="B1540" s="12">
        <v>18.440000000000001</v>
      </c>
      <c r="C1540" s="12">
        <v>20.96</v>
      </c>
      <c r="D1540">
        <v>31415.3</v>
      </c>
      <c r="E1540">
        <v>28101.51</v>
      </c>
      <c r="F1540">
        <v>159328.24</v>
      </c>
      <c r="G1540">
        <v>142542.97</v>
      </c>
      <c r="H1540">
        <f>(1/(1-91/360*VLOOKUP($A1540,Tbills!$B$4:$C$974,2,1)/100))^((1)/91)-1</f>
        <v>4.1674654807088984E-6</v>
      </c>
      <c r="I1540" s="2">
        <f t="shared" si="223"/>
        <v>19957.528432681211</v>
      </c>
      <c r="J1540">
        <f>VLOOKUP(A1540,'VXX-IV'!A$1:C$4500,3,0)</f>
        <v>19958.939999999999</v>
      </c>
      <c r="K1540" s="10">
        <f t="shared" si="225"/>
        <v>-7.0723561411023539E-5</v>
      </c>
      <c r="L1540">
        <f t="shared" si="217"/>
        <v>930150096.33556652</v>
      </c>
      <c r="O1540">
        <f t="shared" si="218"/>
        <v>3711575.0985895661</v>
      </c>
      <c r="R1540">
        <f t="shared" si="219"/>
        <v>15.039817226383077</v>
      </c>
      <c r="U1540" s="2">
        <f t="shared" si="220"/>
        <v>279.22717929451886</v>
      </c>
      <c r="V1540">
        <f>VLOOKUP(A1540,'VXZ-IV'!A$1:C$4500,3,0)</f>
        <v>279.2</v>
      </c>
      <c r="W1540" s="10">
        <f t="shared" si="226"/>
        <v>9.7347043405804357E-5</v>
      </c>
      <c r="X1540">
        <f t="shared" si="221"/>
        <v>14.069663548718864</v>
      </c>
      <c r="AB1540">
        <f t="shared" si="222"/>
        <v>16955.165942641943</v>
      </c>
      <c r="AE1540">
        <f>ROW()</f>
        <v>1540</v>
      </c>
      <c r="AF1540">
        <f t="shared" si="216"/>
        <v>0.87977099236641221</v>
      </c>
      <c r="AG1540">
        <f>AG1539*(1-(AG$1+AG$5))^($A1540-$A1539)*(1+2*(E1540/E1539-1))</f>
        <v>168628362.99507663</v>
      </c>
      <c r="AK1540">
        <f t="shared" si="224"/>
        <v>7.9212087923531138</v>
      </c>
      <c r="AO1540">
        <f>AO1539*(1-AO$1+H1539)^($A1540-$A1539)*(2-E1540/E1539)</f>
        <v>7.9134142509677536</v>
      </c>
    </row>
    <row r="1541" spans="1:41" x14ac:dyDescent="0.25">
      <c r="A1541" s="1">
        <v>40298</v>
      </c>
      <c r="B1541" s="12">
        <v>22.05</v>
      </c>
      <c r="C1541" s="12">
        <v>23.67</v>
      </c>
      <c r="D1541">
        <v>34101.550000000003</v>
      </c>
      <c r="E1541">
        <v>30504.29</v>
      </c>
      <c r="F1541">
        <v>164609.1</v>
      </c>
      <c r="G1541">
        <v>147266.9</v>
      </c>
      <c r="H1541">
        <f>(1/(1-91/360*VLOOKUP($A1541,Tbills!$B$4:$C$974,2,1)/100))^((1)/91)-1</f>
        <v>4.1674654807088984E-6</v>
      </c>
      <c r="I1541" s="2">
        <f t="shared" si="223"/>
        <v>21663.522509554557</v>
      </c>
      <c r="J1541">
        <f>VLOOKUP(A1541,'VXX-IV'!A$1:C$4500,3,0)</f>
        <v>21665.06</v>
      </c>
      <c r="K1541" s="10">
        <f t="shared" si="225"/>
        <v>-7.0966359910551446E-5</v>
      </c>
      <c r="L1541">
        <f t="shared" si="217"/>
        <v>1089167742.871557</v>
      </c>
      <c r="O1541">
        <f t="shared" si="218"/>
        <v>4187463.4773731041</v>
      </c>
      <c r="R1541">
        <f t="shared" si="219"/>
        <v>14.396187224686111</v>
      </c>
      <c r="U1541" s="2">
        <f t="shared" si="220"/>
        <v>288.47499934352436</v>
      </c>
      <c r="V1541">
        <f>VLOOKUP(A1541,'VXZ-IV'!A$1:C$4500,3,0)</f>
        <v>288.48</v>
      </c>
      <c r="W1541" s="10">
        <f t="shared" si="226"/>
        <v>-1.7334499707644113E-5</v>
      </c>
      <c r="X1541">
        <f t="shared" si="221"/>
        <v>13.602942926393343</v>
      </c>
      <c r="AB1541">
        <f t="shared" si="222"/>
        <v>18404.251818967237</v>
      </c>
      <c r="AE1541">
        <f>ROW()</f>
        <v>1541</v>
      </c>
      <c r="AF1541">
        <f t="shared" si="216"/>
        <v>0.9315589353612167</v>
      </c>
      <c r="AG1541">
        <f>AG1540*(1-(AG$1+AG$5))^($A1541-$A1540)*(1+2*(E1541/E1540-1))</f>
        <v>197458369.64503786</v>
      </c>
      <c r="AK1541">
        <f t="shared" si="224"/>
        <v>7.2435796125702465</v>
      </c>
      <c r="AO1541">
        <f>AO1540*(1-AO$1+H1540)^($A1541-$A1540)*(2-E1541/E1540)</f>
        <v>7.2365514173858214</v>
      </c>
    </row>
    <row r="1542" spans="1:41" x14ac:dyDescent="0.25">
      <c r="A1542" s="1">
        <v>40301</v>
      </c>
      <c r="B1542" s="12">
        <v>20.190000000000001</v>
      </c>
      <c r="C1542" s="12">
        <v>22.58</v>
      </c>
      <c r="D1542">
        <v>32886.26</v>
      </c>
      <c r="E1542">
        <v>29416.82</v>
      </c>
      <c r="F1542">
        <v>163274.45000000001</v>
      </c>
      <c r="G1542">
        <v>146071.01999999999</v>
      </c>
      <c r="H1542">
        <f>(1/(1-91/360*VLOOKUP($A1542,Tbills!$B$4:$C$974,2,1)/100))^((1)/91)-1</f>
        <v>4.5842999230050197E-6</v>
      </c>
      <c r="I1542" s="2">
        <f t="shared" si="223"/>
        <v>20889.963070005128</v>
      </c>
      <c r="J1542">
        <f>VLOOKUP(A1542,'VXX-IV'!A$1:C$4500,3,0)</f>
        <v>20891.45</v>
      </c>
      <c r="K1542" s="10">
        <f t="shared" si="225"/>
        <v>-7.1174092505454922E-5</v>
      </c>
      <c r="L1542">
        <f t="shared" si="217"/>
        <v>1011387388.4394436</v>
      </c>
      <c r="O1542">
        <f t="shared" si="218"/>
        <v>3963139.8183984347</v>
      </c>
      <c r="R1542">
        <f t="shared" si="219"/>
        <v>14.650810318354619</v>
      </c>
      <c r="U1542" s="2">
        <f t="shared" si="220"/>
        <v>286.11511453288432</v>
      </c>
      <c r="V1542">
        <f>VLOOKUP(A1542,'VXZ-IV'!A$1:C$4500,3,0)</f>
        <v>286.12</v>
      </c>
      <c r="W1542" s="10">
        <f t="shared" si="226"/>
        <v>-1.7074888563173296E-5</v>
      </c>
      <c r="X1542">
        <f t="shared" si="221"/>
        <v>13.71207256268888</v>
      </c>
      <c r="AB1542">
        <f t="shared" si="222"/>
        <v>17746.288726975297</v>
      </c>
      <c r="AE1542">
        <f>ROW()</f>
        <v>1542</v>
      </c>
      <c r="AF1542">
        <f t="shared" si="216"/>
        <v>0.89415411868910555</v>
      </c>
      <c r="AG1542">
        <f>AG1541*(1-(AG$1+AG$5))^($A1542-$A1541)*(1+2*(E1542/E1541-1))</f>
        <v>183361152.3549206</v>
      </c>
      <c r="AK1542">
        <f t="shared" si="224"/>
        <v>7.5007631911966426</v>
      </c>
      <c r="AO1542">
        <f>AO1541*(1-AO$1+H1541)^($A1542-$A1541)*(2-E1542/E1541)</f>
        <v>7.49379473087106</v>
      </c>
    </row>
    <row r="1543" spans="1:41" x14ac:dyDescent="0.25">
      <c r="A1543" s="1">
        <v>40302</v>
      </c>
      <c r="B1543" s="12">
        <v>23.84</v>
      </c>
      <c r="C1543" s="12">
        <v>25.07</v>
      </c>
      <c r="D1543">
        <v>36225.199999999997</v>
      </c>
      <c r="E1543">
        <v>32403.37</v>
      </c>
      <c r="F1543">
        <v>171543.69</v>
      </c>
      <c r="G1543">
        <v>153468.29999999999</v>
      </c>
      <c r="H1543">
        <f>(1/(1-91/360*VLOOKUP($A1543,Tbills!$B$4:$C$974,2,1)/100))^((1)/91)-1</f>
        <v>4.5842999230050197E-6</v>
      </c>
      <c r="I1543" s="2">
        <f t="shared" si="223"/>
        <v>23010.358675986907</v>
      </c>
      <c r="J1543">
        <f>VLOOKUP(A1543,'VXX-IV'!A$1:C$4500,3,0)</f>
        <v>23011.99</v>
      </c>
      <c r="K1543" s="10">
        <f t="shared" si="225"/>
        <v>-7.0890175647320142E-5</v>
      </c>
      <c r="L1543">
        <f t="shared" si="217"/>
        <v>1216700677.2078617</v>
      </c>
      <c r="O1543">
        <f t="shared" si="218"/>
        <v>4566524.0679279203</v>
      </c>
      <c r="R1543">
        <f t="shared" si="219"/>
        <v>13.906468052414059</v>
      </c>
      <c r="U1543" s="2">
        <f t="shared" si="220"/>
        <v>300.59844474283187</v>
      </c>
      <c r="V1543">
        <f>VLOOKUP(A1543,'VXZ-IV'!A$1:C$4500,3,0)</f>
        <v>300.60000000000002</v>
      </c>
      <c r="W1543" s="10">
        <f t="shared" si="226"/>
        <v>-5.1738428747949428E-6</v>
      </c>
      <c r="X1543">
        <f t="shared" si="221"/>
        <v>13.017248547121831</v>
      </c>
      <c r="AB1543">
        <f t="shared" si="222"/>
        <v>19547.303582590273</v>
      </c>
      <c r="AE1543">
        <f>ROW()</f>
        <v>1543</v>
      </c>
      <c r="AF1543">
        <f t="shared" ref="AF1543:AF1606" si="227">B1543/C1543</f>
        <v>0.95093737534902267</v>
      </c>
      <c r="AG1543">
        <f>AG1542*(1-(AG$1+AG$5))^($A1543-$A1542)*(1+2*(E1543/E1542-1))</f>
        <v>220585292.28982574</v>
      </c>
      <c r="AK1543">
        <f t="shared" si="224"/>
        <v>6.7389324515133202</v>
      </c>
      <c r="AO1543">
        <f>AO1542*(1-AO$1+H1542)^($A1543-$A1542)*(2-E1543/E1542)</f>
        <v>6.7327671863682639</v>
      </c>
    </row>
    <row r="1544" spans="1:41" x14ac:dyDescent="0.25">
      <c r="A1544" s="1">
        <v>40303</v>
      </c>
      <c r="B1544" s="12">
        <v>24.91</v>
      </c>
      <c r="C1544" s="12">
        <v>26.37</v>
      </c>
      <c r="D1544">
        <v>37866.76</v>
      </c>
      <c r="E1544">
        <v>33871.589999999997</v>
      </c>
      <c r="F1544">
        <v>177144.14</v>
      </c>
      <c r="G1544">
        <v>158477.94</v>
      </c>
      <c r="H1544">
        <f>(1/(1-91/360*VLOOKUP($A1544,Tbills!$B$4:$C$974,2,1)/100))^((1)/91)-1</f>
        <v>4.5842999230050197E-6</v>
      </c>
      <c r="I1544" s="2">
        <f t="shared" si="223"/>
        <v>24052.496146994632</v>
      </c>
      <c r="J1544">
        <f>VLOOKUP(A1544,'VXX-IV'!A$1:C$4500,3,0)</f>
        <v>24054.2</v>
      </c>
      <c r="K1544" s="10">
        <f t="shared" si="225"/>
        <v>-7.0833908646705801E-5</v>
      </c>
      <c r="L1544">
        <f t="shared" ref="L1544:L1607" si="228">L1543*(1-L$1+H1544)^($A1544-$A1543)*(1+2*(E1544/E1543-1))</f>
        <v>1326905940.0644915</v>
      </c>
      <c r="O1544">
        <f t="shared" ref="O1544:O1607" si="229">O1543*(1-(O$1+O$5))^($A1544-$A1543)*(1+1.5*(E1544/E1543-1))</f>
        <v>4876728.4581323564</v>
      </c>
      <c r="R1544">
        <f t="shared" ref="R1544:R1607" si="230">R1543*(1-IF($A1544&lt;=R1539,R$1,R$1+IF(AND(WEEKDAY($A1544)&lt;&gt;1,WEEKDAY($A1544)&lt;&gt;7),S$1,0)))^($A1544-$A1543)*(1-0.5*(E1544/E1543-1))</f>
        <v>13.590797611453143</v>
      </c>
      <c r="U1544" s="2">
        <f t="shared" ref="U1544:U1607" si="231">U1543*$F1544/$F1543*(1-U$1)^($A1544-$A1543)</f>
        <v>310.40462387665769</v>
      </c>
      <c r="V1544">
        <f>VLOOKUP(A1544,'VXZ-IV'!A$1:C$4500,3,0)</f>
        <v>310.39999999999998</v>
      </c>
      <c r="W1544" s="10">
        <f t="shared" si="226"/>
        <v>1.4896509850981232E-5</v>
      </c>
      <c r="X1544">
        <f t="shared" ref="X1544:X1607" si="232">X1543*(1-X$1+H1544)^($A1544-$A1543)*(2-G1544/G1543)</f>
        <v>12.591920667464631</v>
      </c>
      <c r="AB1544">
        <f t="shared" ref="AB1544:AB1607" si="233">AB1543*$E1544/$E1543*(1-(AB$1+AB$5+IF(AND(WEEKDAY(A1544)&lt;&gt;1,WEEKDAY(A1544)&lt;&gt;7),IF(A1544&lt;AC$2,AC$1,AC$3),0)))^($A1544-$A1543)</f>
        <v>20432.293569413621</v>
      </c>
      <c r="AE1544">
        <f>ROW()</f>
        <v>1544</v>
      </c>
      <c r="AF1544">
        <f t="shared" si="227"/>
        <v>0.94463405384907084</v>
      </c>
      <c r="AG1544">
        <f>AG1543*(1-(AG$1+AG$5))^($A1544-$A1543)*(1+2*(E1544/E1543-1))</f>
        <v>240566941.72826669</v>
      </c>
      <c r="AK1544">
        <f t="shared" si="224"/>
        <v>6.4332869288313983</v>
      </c>
      <c r="AO1544">
        <f>AO1543*(1-AO$1+H1543)^($A1544-$A1543)*(2-E1544/E1543)</f>
        <v>6.4274923924161289</v>
      </c>
    </row>
    <row r="1545" spans="1:41" x14ac:dyDescent="0.25">
      <c r="A1545" s="1">
        <v>40304</v>
      </c>
      <c r="B1545" s="12">
        <v>32.799999999999997</v>
      </c>
      <c r="C1545" s="12">
        <v>26.37</v>
      </c>
      <c r="D1545">
        <v>44384.92</v>
      </c>
      <c r="E1545">
        <v>39701.89</v>
      </c>
      <c r="F1545">
        <v>191847.77</v>
      </c>
      <c r="G1545">
        <v>171631.47</v>
      </c>
      <c r="H1545">
        <f>(1/(1-91/360*VLOOKUP($A1545,Tbills!$B$4:$C$974,2,1)/100))^((1)/91)-1</f>
        <v>4.5842999230050197E-6</v>
      </c>
      <c r="I1545" s="2">
        <f t="shared" ref="I1545:I1608" si="234">I1544*$D1545/$D1544*(1-I$1)^($A1545-$A1544)</f>
        <v>28192.063069870994</v>
      </c>
      <c r="J1545">
        <f>VLOOKUP(A1545,'VXX-IV'!A$1:C$4500,3,0)</f>
        <v>28194.06</v>
      </c>
      <c r="K1545" s="10">
        <f t="shared" si="225"/>
        <v>-7.0828044240744958E-5</v>
      </c>
      <c r="L1545">
        <f t="shared" si="228"/>
        <v>1783632807.5548809</v>
      </c>
      <c r="O1545">
        <f t="shared" si="229"/>
        <v>6135664.9665606283</v>
      </c>
      <c r="R1545">
        <f t="shared" si="230"/>
        <v>12.420547480624142</v>
      </c>
      <c r="U1545" s="2">
        <f t="shared" si="231"/>
        <v>336.1611783304009</v>
      </c>
      <c r="V1545">
        <f>VLOOKUP(A1545,'VXZ-IV'!A$1:C$4500,3,0)</f>
        <v>336.16</v>
      </c>
      <c r="W1545" s="10">
        <f t="shared" si="226"/>
        <v>3.5052665423584983E-6</v>
      </c>
      <c r="X1545">
        <f t="shared" si="232"/>
        <v>11.546428158443479</v>
      </c>
      <c r="AB1545">
        <f t="shared" si="233"/>
        <v>23948.459142404201</v>
      </c>
      <c r="AE1545">
        <f>ROW()</f>
        <v>1545</v>
      </c>
      <c r="AF1545">
        <f t="shared" si="227"/>
        <v>1.2438376943496396</v>
      </c>
      <c r="AG1545">
        <f>AG1544*(1-(AG$1+AG$5))^($A1545-$A1544)*(1+2*(E1545/E1544-1))</f>
        <v>323373381.03134155</v>
      </c>
      <c r="AK1545">
        <f t="shared" ref="AK1545:AK1608" si="235">AK1544*(1-IF($A1545&lt;=AK1540,AK$1,AK$1+IF(AND(WEEKDAY($A1545)&lt;&gt;1,WEEKDAY($A1545)&lt;&gt;7),AL$1,0)))^($A1545-$A1544)*(2-$E1545/$E1544)</f>
        <v>5.3256803811563014</v>
      </c>
      <c r="AO1545">
        <f>AO1544*(1-AO$1+H1544)^($A1545-$A1544)*(2-E1545/E1544)</f>
        <v>5.320958897058901</v>
      </c>
    </row>
    <row r="1546" spans="1:41" x14ac:dyDescent="0.25">
      <c r="A1546" s="1">
        <v>40305</v>
      </c>
      <c r="B1546" s="12">
        <v>40.950000000000003</v>
      </c>
      <c r="C1546" s="12">
        <v>36.619999999999997</v>
      </c>
      <c r="D1546">
        <v>48360.57</v>
      </c>
      <c r="E1546">
        <v>43257.89</v>
      </c>
      <c r="F1546">
        <v>199962.47</v>
      </c>
      <c r="G1546">
        <v>178890.28</v>
      </c>
      <c r="H1546">
        <f>(1/(1-91/360*VLOOKUP($A1546,Tbills!$B$4:$C$974,2,1)/100))^((1)/91)-1</f>
        <v>4.5842999230050197E-6</v>
      </c>
      <c r="I1546" s="2">
        <f t="shared" si="234"/>
        <v>30716.536052588632</v>
      </c>
      <c r="J1546">
        <f>VLOOKUP(A1546,'VXX-IV'!A$1:C$4500,3,0)</f>
        <v>30718.720000000001</v>
      </c>
      <c r="K1546" s="10">
        <f t="shared" si="225"/>
        <v>-7.1095000422238819E-5</v>
      </c>
      <c r="L1546">
        <f t="shared" si="228"/>
        <v>2103058525.2723269</v>
      </c>
      <c r="O1546">
        <f t="shared" si="229"/>
        <v>6959764.9062158028</v>
      </c>
      <c r="R1546">
        <f t="shared" si="230"/>
        <v>11.863772304301326</v>
      </c>
      <c r="U1546" s="2">
        <f t="shared" si="231"/>
        <v>350.37144546074626</v>
      </c>
      <c r="V1546">
        <f>VLOOKUP(A1546,'VXZ-IV'!A$1:C$4500,3,0)</f>
        <v>350.36</v>
      </c>
      <c r="W1546" s="10">
        <f t="shared" si="226"/>
        <v>3.2667715339274039E-5</v>
      </c>
      <c r="X1546">
        <f t="shared" si="232"/>
        <v>11.057736751828292</v>
      </c>
      <c r="AB1546">
        <f t="shared" si="233"/>
        <v>26092.553590767224</v>
      </c>
      <c r="AE1546">
        <f>ROW()</f>
        <v>1546</v>
      </c>
      <c r="AF1546">
        <f t="shared" si="227"/>
        <v>1.1182413981430914</v>
      </c>
      <c r="AG1546">
        <f>AG1545*(1-(AG$1+AG$5))^($A1546-$A1545)*(1+2*(E1546/E1545-1))</f>
        <v>381288038.08424115</v>
      </c>
      <c r="AK1546">
        <f t="shared" si="235"/>
        <v>4.8484465452687013</v>
      </c>
      <c r="AO1546">
        <f>AO1545*(1-AO$1+H1545)^($A1546-$A1545)*(2-E1546/E1545)</f>
        <v>4.8442168139832864</v>
      </c>
    </row>
    <row r="1547" spans="1:41" x14ac:dyDescent="0.25">
      <c r="A1547" s="1">
        <v>40308</v>
      </c>
      <c r="B1547" s="12">
        <v>28.84</v>
      </c>
      <c r="C1547" s="12">
        <v>28.98</v>
      </c>
      <c r="D1547">
        <v>41546.44</v>
      </c>
      <c r="E1547">
        <v>37162.15</v>
      </c>
      <c r="F1547">
        <v>183307.96</v>
      </c>
      <c r="G1547">
        <v>163988.37</v>
      </c>
      <c r="H1547">
        <f>(1/(1-91/360*VLOOKUP($A1547,Tbills!$B$4:$C$974,2,1)/100))^((1)/91)-1</f>
        <v>4.3064085186728107E-6</v>
      </c>
      <c r="I1547" s="2">
        <f t="shared" si="234"/>
        <v>26386.566002339172</v>
      </c>
      <c r="J1547">
        <f>VLOOKUP(A1547,'VXX-IV'!A$1:C$4500,3,0)</f>
        <v>26388.44</v>
      </c>
      <c r="K1547" s="10">
        <f t="shared" ref="K1547:K1610" si="236">I1547/J1547-1</f>
        <v>-7.1015856216827267E-5</v>
      </c>
      <c r="L1547">
        <f t="shared" si="228"/>
        <v>1510162940.6696253</v>
      </c>
      <c r="O1547">
        <f t="shared" si="229"/>
        <v>5488094.0014047213</v>
      </c>
      <c r="R1547">
        <f t="shared" si="230"/>
        <v>12.697949299058376</v>
      </c>
      <c r="U1547" s="2">
        <f t="shared" si="231"/>
        <v>321.1661511156459</v>
      </c>
      <c r="V1547">
        <f>VLOOKUP(A1547,'VXZ-IV'!A$1:C$4500,3,0)</f>
        <v>321.16000000000003</v>
      </c>
      <c r="W1547" s="10">
        <f t="shared" ref="W1547:W1610" si="237">U1547/V1547-1</f>
        <v>1.9152807466227273E-5</v>
      </c>
      <c r="X1547">
        <f t="shared" si="232"/>
        <v>11.977693471789033</v>
      </c>
      <c r="AB1547">
        <f t="shared" si="233"/>
        <v>22413.344080369505</v>
      </c>
      <c r="AE1547">
        <f>ROW()</f>
        <v>1547</v>
      </c>
      <c r="AF1547">
        <f t="shared" si="227"/>
        <v>0.99516908212560384</v>
      </c>
      <c r="AG1547">
        <f>AG1546*(1-(AG$1+AG$5))^($A1547-$A1546)*(1+2*(E1547/E1546-1))</f>
        <v>273800988.75433207</v>
      </c>
      <c r="AK1547">
        <f t="shared" si="235"/>
        <v>5.5308986084272238</v>
      </c>
      <c r="AO1547">
        <f>AO1546*(1-AO$1+H1546)^($A1547-$A1546)*(2-E1547/E1546)</f>
        <v>5.5263084965377676</v>
      </c>
    </row>
    <row r="1548" spans="1:41" x14ac:dyDescent="0.25">
      <c r="A1548" s="1">
        <v>40309</v>
      </c>
      <c r="B1548" s="12">
        <v>28.32</v>
      </c>
      <c r="C1548" s="12">
        <v>28.87</v>
      </c>
      <c r="D1548">
        <v>41386.06</v>
      </c>
      <c r="E1548">
        <v>37018.53</v>
      </c>
      <c r="F1548">
        <v>183760.56</v>
      </c>
      <c r="G1548">
        <v>164392.57</v>
      </c>
      <c r="H1548">
        <f>(1/(1-91/360*VLOOKUP($A1548,Tbills!$B$4:$C$974,2,1)/100))^((1)/91)-1</f>
        <v>4.3064085186728107E-6</v>
      </c>
      <c r="I1548" s="2">
        <f t="shared" si="234"/>
        <v>26284.066120696592</v>
      </c>
      <c r="J1548">
        <f>VLOOKUP(A1548,'VXX-IV'!A$1:C$4500,3,0)</f>
        <v>26285.94</v>
      </c>
      <c r="K1548" s="10">
        <f t="shared" si="236"/>
        <v>-7.1288274393288553E-5</v>
      </c>
      <c r="L1548">
        <f t="shared" si="228"/>
        <v>1498429045.9769857</v>
      </c>
      <c r="O1548">
        <f t="shared" si="229"/>
        <v>5456095.5012291521</v>
      </c>
      <c r="R1548">
        <f t="shared" si="230"/>
        <v>12.721910959441001</v>
      </c>
      <c r="U1548" s="2">
        <f t="shared" si="231"/>
        <v>321.95128199025152</v>
      </c>
      <c r="V1548">
        <f>VLOOKUP(A1548,'VXZ-IV'!A$1:C$4500,3,0)</f>
        <v>321.92</v>
      </c>
      <c r="W1548" s="10">
        <f t="shared" si="237"/>
        <v>9.7173180453324903E-5</v>
      </c>
      <c r="X1548">
        <f t="shared" si="232"/>
        <v>11.947780280931001</v>
      </c>
      <c r="AB1548">
        <f t="shared" si="233"/>
        <v>22325.945145987884</v>
      </c>
      <c r="AE1548">
        <f>ROW()</f>
        <v>1548</v>
      </c>
      <c r="AF1548">
        <f t="shared" si="227"/>
        <v>0.98094908209213716</v>
      </c>
      <c r="AG1548">
        <f>AG1547*(1-(AG$1+AG$5))^($A1548-$A1547)*(1+2*(E1548/E1547-1))</f>
        <v>271675524.25846994</v>
      </c>
      <c r="AK1548">
        <f t="shared" si="235"/>
        <v>5.5520151897159371</v>
      </c>
      <c r="AO1548">
        <f>AO1547*(1-AO$1+H1547)^($A1548-$A1547)*(2-E1548/E1547)</f>
        <v>5.5474846404151297</v>
      </c>
    </row>
    <row r="1549" spans="1:41" x14ac:dyDescent="0.25">
      <c r="A1549" s="1">
        <v>40310</v>
      </c>
      <c r="B1549" s="12">
        <v>25.52</v>
      </c>
      <c r="C1549" s="12">
        <v>26.65</v>
      </c>
      <c r="D1549">
        <v>39168.79</v>
      </c>
      <c r="E1549">
        <v>35035.089999999997</v>
      </c>
      <c r="F1549">
        <v>177901.23</v>
      </c>
      <c r="G1549">
        <v>159150.09</v>
      </c>
      <c r="H1549">
        <f>(1/(1-91/360*VLOOKUP($A1549,Tbills!$B$4:$C$974,2,1)/100))^((1)/91)-1</f>
        <v>4.3064085186728107E-6</v>
      </c>
      <c r="I1549" s="2">
        <f t="shared" si="234"/>
        <v>24875.283198825859</v>
      </c>
      <c r="J1549">
        <f>VLOOKUP(A1549,'VXX-IV'!A$1:C$4500,3,0)</f>
        <v>24877.05</v>
      </c>
      <c r="K1549" s="10">
        <f t="shared" si="236"/>
        <v>-7.1021329865916805E-5</v>
      </c>
      <c r="L1549">
        <f t="shared" si="228"/>
        <v>1337803711.50301</v>
      </c>
      <c r="O1549">
        <f t="shared" si="229"/>
        <v>5017422.857942705</v>
      </c>
      <c r="R1549">
        <f t="shared" si="230"/>
        <v>13.062138241256655</v>
      </c>
      <c r="U1549" s="2">
        <f t="shared" si="231"/>
        <v>311.6780471541278</v>
      </c>
      <c r="V1549">
        <f>VLOOKUP(A1549,'VXZ-IV'!A$1:C$4500,3,0)</f>
        <v>311.68</v>
      </c>
      <c r="W1549" s="10">
        <f t="shared" si="237"/>
        <v>-6.265547587980258E-6</v>
      </c>
      <c r="X1549">
        <f t="shared" si="232"/>
        <v>12.32839215890214</v>
      </c>
      <c r="AB1549">
        <f t="shared" si="233"/>
        <v>21128.992058659078</v>
      </c>
      <c r="AE1549">
        <f>ROW()</f>
        <v>1549</v>
      </c>
      <c r="AF1549">
        <f t="shared" si="227"/>
        <v>0.95759849906191374</v>
      </c>
      <c r="AG1549">
        <f>AG1548*(1-(AG$1+AG$5))^($A1549-$A1548)*(1+2*(E1549/E1548-1))</f>
        <v>242554789.4642925</v>
      </c>
      <c r="AK1549">
        <f t="shared" si="235"/>
        <v>5.8492177962248721</v>
      </c>
      <c r="AO1549">
        <f>AO1548*(1-AO$1+H1548)^($A1549-$A1548)*(2-E1549/E1548)</f>
        <v>5.8445259389512767</v>
      </c>
    </row>
    <row r="1550" spans="1:41" x14ac:dyDescent="0.25">
      <c r="A1550" s="1">
        <v>40311</v>
      </c>
      <c r="B1550" s="12">
        <v>26.68</v>
      </c>
      <c r="C1550" s="12">
        <v>27.61</v>
      </c>
      <c r="D1550">
        <v>40146.269999999997</v>
      </c>
      <c r="E1550">
        <v>35909.26</v>
      </c>
      <c r="F1550">
        <v>178181.38</v>
      </c>
      <c r="G1550">
        <v>159400.01999999999</v>
      </c>
      <c r="H1550">
        <f>(1/(1-91/360*VLOOKUP($A1550,Tbills!$B$4:$C$974,2,1)/100))^((1)/91)-1</f>
        <v>4.3064085186728107E-6</v>
      </c>
      <c r="I1550" s="2">
        <f t="shared" si="234"/>
        <v>25495.438715025375</v>
      </c>
      <c r="J1550">
        <f>VLOOKUP(A1550,'VXX-IV'!A$1:C$4500,3,0)</f>
        <v>25497.25</v>
      </c>
      <c r="K1550" s="10">
        <f t="shared" si="236"/>
        <v>-7.1038444327320427E-5</v>
      </c>
      <c r="L1550">
        <f t="shared" si="228"/>
        <v>1404506070.1443708</v>
      </c>
      <c r="O1550">
        <f t="shared" si="229"/>
        <v>5205034.0602974417</v>
      </c>
      <c r="R1550">
        <f t="shared" si="230"/>
        <v>12.89859665678097</v>
      </c>
      <c r="U1550" s="2">
        <f t="shared" si="231"/>
        <v>312.16125043686412</v>
      </c>
      <c r="V1550">
        <f>VLOOKUP(A1550,'VXZ-IV'!A$1:C$4500,3,0)</f>
        <v>312.16000000000003</v>
      </c>
      <c r="W1550" s="10">
        <f t="shared" si="237"/>
        <v>4.0057562278317249E-6</v>
      </c>
      <c r="X1550">
        <f t="shared" si="232"/>
        <v>12.308629339900824</v>
      </c>
      <c r="AB1550">
        <f t="shared" si="233"/>
        <v>21655.432206675181</v>
      </c>
      <c r="AE1550">
        <f>ROW()</f>
        <v>1550</v>
      </c>
      <c r="AF1550">
        <f t="shared" si="227"/>
        <v>0.96631655197392252</v>
      </c>
      <c r="AG1550">
        <f>AG1549*(1-(AG$1+AG$5))^($A1550-$A1549)*(1+2*(E1550/E1549-1))</f>
        <v>254650308.02956501</v>
      </c>
      <c r="AK1550">
        <f t="shared" si="235"/>
        <v>5.703006750179294</v>
      </c>
      <c r="AO1550">
        <f>AO1549*(1-AO$1+H1549)^($A1550-$A1549)*(2-E1550/E1549)</f>
        <v>5.6985113597423176</v>
      </c>
    </row>
    <row r="1551" spans="1:41" x14ac:dyDescent="0.25">
      <c r="A1551" s="1">
        <v>40312</v>
      </c>
      <c r="B1551" s="12">
        <v>31.24</v>
      </c>
      <c r="C1551" s="12">
        <v>30.8</v>
      </c>
      <c r="D1551">
        <v>44166.03</v>
      </c>
      <c r="E1551">
        <v>39504.620000000003</v>
      </c>
      <c r="F1551">
        <v>187605.9</v>
      </c>
      <c r="G1551">
        <v>167830.45</v>
      </c>
      <c r="H1551">
        <f>(1/(1-91/360*VLOOKUP($A1551,Tbills!$B$4:$C$974,2,1)/100))^((1)/91)-1</f>
        <v>4.3064085186728107E-6</v>
      </c>
      <c r="I1551" s="2">
        <f t="shared" si="234"/>
        <v>28047.558452446523</v>
      </c>
      <c r="J1551">
        <f>VLOOKUP(A1551,'VXX-IV'!A$1:C$4500,3,0)</f>
        <v>28049.55</v>
      </c>
      <c r="K1551" s="10">
        <f t="shared" si="236"/>
        <v>-7.1001051834218565E-5</v>
      </c>
      <c r="L1551">
        <f t="shared" si="228"/>
        <v>1685685189.3142536</v>
      </c>
      <c r="O1551">
        <f t="shared" si="229"/>
        <v>5986551.4839687124</v>
      </c>
      <c r="R1551">
        <f t="shared" si="230"/>
        <v>12.252316581245989</v>
      </c>
      <c r="U1551" s="2">
        <f t="shared" si="231"/>
        <v>328.66433266868069</v>
      </c>
      <c r="V1551">
        <f>VLOOKUP(A1551,'VXZ-IV'!A$1:C$4500,3,0)</f>
        <v>328.64</v>
      </c>
      <c r="W1551" s="10">
        <f t="shared" si="237"/>
        <v>7.4040496228944264E-5</v>
      </c>
      <c r="X1551">
        <f t="shared" si="232"/>
        <v>11.657263268794916</v>
      </c>
      <c r="AB1551">
        <f t="shared" si="233"/>
        <v>23822.818782329716</v>
      </c>
      <c r="AE1551">
        <f>ROW()</f>
        <v>1551</v>
      </c>
      <c r="AF1551">
        <f t="shared" si="227"/>
        <v>1.0142857142857142</v>
      </c>
      <c r="AG1551">
        <f>AG1550*(1-(AG$1+AG$5))^($A1551-$A1550)*(1+2*(E1551/E1550-1))</f>
        <v>305632957.24672818</v>
      </c>
      <c r="AK1551">
        <f t="shared" si="235"/>
        <v>5.131762855121516</v>
      </c>
      <c r="AO1551">
        <f>AO1550*(1-AO$1+H1550)^($A1551-$A1550)*(2-E1551/E1550)</f>
        <v>5.1277890024829995</v>
      </c>
    </row>
    <row r="1552" spans="1:41" x14ac:dyDescent="0.25">
      <c r="A1552" s="1">
        <v>40315</v>
      </c>
      <c r="B1552" s="12">
        <v>30.84</v>
      </c>
      <c r="C1552" s="12">
        <v>30.51</v>
      </c>
      <c r="D1552">
        <v>44541.21</v>
      </c>
      <c r="E1552">
        <v>39839.69</v>
      </c>
      <c r="F1552">
        <v>190818.11</v>
      </c>
      <c r="G1552">
        <v>170701.89</v>
      </c>
      <c r="H1552">
        <f>(1/(1-91/360*VLOOKUP($A1552,Tbills!$B$4:$C$974,2,1)/100))^((1)/91)-1</f>
        <v>4.4453533327715178E-6</v>
      </c>
      <c r="I1552" s="2">
        <f t="shared" si="234"/>
        <v>28283.746764867334</v>
      </c>
      <c r="J1552">
        <f>VLOOKUP(A1552,'VXX-IV'!A$1:C$4500,3,0)</f>
        <v>28285.759999999998</v>
      </c>
      <c r="K1552" s="10">
        <f t="shared" si="236"/>
        <v>-7.1174864407552718E-5</v>
      </c>
      <c r="L1552">
        <f t="shared" si="228"/>
        <v>1714070839.8728876</v>
      </c>
      <c r="O1552">
        <f t="shared" si="229"/>
        <v>6062103.6224715393</v>
      </c>
      <c r="R1552">
        <f t="shared" si="230"/>
        <v>12.198701282192259</v>
      </c>
      <c r="U1552" s="2">
        <f t="shared" si="231"/>
        <v>334.2673084540225</v>
      </c>
      <c r="V1552">
        <f>VLOOKUP(A1552,'VXZ-IV'!A$1:C$4500,3,0)</f>
        <v>334.24</v>
      </c>
      <c r="W1552" s="10">
        <f t="shared" si="237"/>
        <v>8.1703129555021903E-5</v>
      </c>
      <c r="X1552">
        <f t="shared" si="232"/>
        <v>11.456698640673231</v>
      </c>
      <c r="AB1552">
        <f t="shared" si="233"/>
        <v>24022.366197352185</v>
      </c>
      <c r="AE1552">
        <f>ROW()</f>
        <v>1552</v>
      </c>
      <c r="AF1552">
        <f t="shared" si="227"/>
        <v>1.0108161258603736</v>
      </c>
      <c r="AG1552">
        <f>AG1551*(1-(AG$1+AG$5))^($A1552-$A1551)*(1+2*(E1552/E1551-1))</f>
        <v>310786166.73428071</v>
      </c>
      <c r="AK1552">
        <f t="shared" si="235"/>
        <v>5.087525380145391</v>
      </c>
      <c r="AO1552">
        <f>AO1551*(1-AO$1+H1551)^($A1552-$A1551)*(2-E1552/E1551)</f>
        <v>5.083797712362732</v>
      </c>
    </row>
    <row r="1553" spans="1:41" x14ac:dyDescent="0.25">
      <c r="A1553" s="1">
        <v>40316</v>
      </c>
      <c r="B1553" s="12">
        <v>33.549999999999997</v>
      </c>
      <c r="C1553" s="12">
        <v>32.81</v>
      </c>
      <c r="D1553">
        <v>47564.2</v>
      </c>
      <c r="E1553">
        <v>42543.42</v>
      </c>
      <c r="F1553">
        <v>197026.65</v>
      </c>
      <c r="G1553">
        <v>176255.16</v>
      </c>
      <c r="H1553">
        <f>(1/(1-91/360*VLOOKUP($A1553,Tbills!$B$4:$C$974,2,1)/100))^((1)/91)-1</f>
        <v>4.4453533327715178E-6</v>
      </c>
      <c r="I1553" s="2">
        <f t="shared" si="234"/>
        <v>30202.614271581242</v>
      </c>
      <c r="J1553">
        <f>VLOOKUP(A1553,'VXX-IV'!A$1:C$4500,3,0)</f>
        <v>30204.76</v>
      </c>
      <c r="K1553" s="10">
        <f t="shared" si="236"/>
        <v>-7.1039412952056402E-5</v>
      </c>
      <c r="L1553">
        <f t="shared" si="228"/>
        <v>1946643138.4524703</v>
      </c>
      <c r="O1553">
        <f t="shared" si="229"/>
        <v>6678987.6898569455</v>
      </c>
      <c r="R1553">
        <f t="shared" si="230"/>
        <v>11.784234669917774</v>
      </c>
      <c r="U1553" s="2">
        <f t="shared" si="231"/>
        <v>345.13475737903934</v>
      </c>
      <c r="V1553">
        <f>VLOOKUP(A1553,'VXZ-IV'!A$1:C$4500,3,0)</f>
        <v>345.12</v>
      </c>
      <c r="W1553" s="10">
        <f t="shared" si="237"/>
        <v>4.2760138616593224E-5</v>
      </c>
      <c r="X1553">
        <f t="shared" si="232"/>
        <v>11.083628897740773</v>
      </c>
      <c r="AB1553">
        <f t="shared" si="233"/>
        <v>25651.755389858234</v>
      </c>
      <c r="AE1553">
        <f>ROW()</f>
        <v>1553</v>
      </c>
      <c r="AF1553">
        <f t="shared" si="227"/>
        <v>1.0225540993599511</v>
      </c>
      <c r="AG1553">
        <f>AG1552*(1-(AG$1+AG$5))^($A1553-$A1552)*(1+2*(E1553/E1552-1))</f>
        <v>352957425.81502086</v>
      </c>
      <c r="AK1553">
        <f t="shared" si="235"/>
        <v>4.7420383926214607</v>
      </c>
      <c r="AO1553">
        <f>AO1552*(1-AO$1+H1552)^($A1553-$A1552)*(2-E1553/E1552)</f>
        <v>4.7386303717026408</v>
      </c>
    </row>
    <row r="1554" spans="1:41" x14ac:dyDescent="0.25">
      <c r="A1554" s="1">
        <v>40317</v>
      </c>
      <c r="B1554" s="12">
        <v>35.32</v>
      </c>
      <c r="C1554" s="12">
        <v>34.18</v>
      </c>
      <c r="D1554">
        <v>48640.18</v>
      </c>
      <c r="E1554">
        <v>43505.63</v>
      </c>
      <c r="F1554">
        <v>202500.49</v>
      </c>
      <c r="G1554">
        <v>181151.14</v>
      </c>
      <c r="H1554">
        <f>(1/(1-91/360*VLOOKUP($A1554,Tbills!$B$4:$C$974,2,1)/100))^((1)/91)-1</f>
        <v>4.4453533327715178E-6</v>
      </c>
      <c r="I1554" s="2">
        <f t="shared" si="234"/>
        <v>30885.0936988473</v>
      </c>
      <c r="J1554">
        <f>VLOOKUP(A1554,'VXX-IV'!A$1:C$4500,3,0)</f>
        <v>30887.29</v>
      </c>
      <c r="K1554" s="10">
        <f t="shared" si="236"/>
        <v>-7.1106955407906902E-5</v>
      </c>
      <c r="L1554">
        <f t="shared" si="228"/>
        <v>2034615160.1908929</v>
      </c>
      <c r="O1554">
        <f t="shared" si="229"/>
        <v>6905344.2663333612</v>
      </c>
      <c r="R1554">
        <f t="shared" si="230"/>
        <v>11.650445206825637</v>
      </c>
      <c r="U1554" s="2">
        <f t="shared" si="231"/>
        <v>354.71472168460434</v>
      </c>
      <c r="V1554">
        <f>VLOOKUP(A1554,'VXZ-IV'!A$1:C$4500,3,0)</f>
        <v>354.72</v>
      </c>
      <c r="W1554" s="10">
        <f t="shared" si="237"/>
        <v>-1.48802305922624E-5</v>
      </c>
      <c r="X1554">
        <f t="shared" si="232"/>
        <v>10.775399454510339</v>
      </c>
      <c r="AB1554">
        <f t="shared" si="233"/>
        <v>26231.009862706022</v>
      </c>
      <c r="AE1554">
        <f>ROW()</f>
        <v>1554</v>
      </c>
      <c r="AF1554">
        <f t="shared" si="227"/>
        <v>1.0333528379169106</v>
      </c>
      <c r="AG1554">
        <f>AG1553*(1-(AG$1+AG$5))^($A1554-$A1553)*(1+2*(E1554/E1553-1))</f>
        <v>368910760.56845862</v>
      </c>
      <c r="AK1554">
        <f t="shared" si="235"/>
        <v>4.6345712338093481</v>
      </c>
      <c r="AO1554">
        <f>AO1553*(1-AO$1+H1553)^($A1554-$A1553)*(2-E1554/E1553)</f>
        <v>4.6313054473600728</v>
      </c>
    </row>
    <row r="1555" spans="1:41" x14ac:dyDescent="0.25">
      <c r="A1555" s="1">
        <v>40318</v>
      </c>
      <c r="B1555" s="12">
        <v>45.79</v>
      </c>
      <c r="C1555" s="12">
        <v>40.83</v>
      </c>
      <c r="D1555">
        <v>55191.77</v>
      </c>
      <c r="E1555">
        <v>49365.42</v>
      </c>
      <c r="F1555">
        <v>217577.61</v>
      </c>
      <c r="G1555">
        <v>194637.89</v>
      </c>
      <c r="H1555">
        <f>(1/(1-91/360*VLOOKUP($A1555,Tbills!$B$4:$C$974,2,1)/100))^((1)/91)-1</f>
        <v>4.4453533327715178E-6</v>
      </c>
      <c r="I1555" s="2">
        <f t="shared" si="234"/>
        <v>35044.307475079178</v>
      </c>
      <c r="J1555">
        <f>VLOOKUP(A1555,'VXX-IV'!A$1:C$4500,3,0)</f>
        <v>35046.800000000003</v>
      </c>
      <c r="K1555" s="10">
        <f t="shared" si="236"/>
        <v>-7.1119900271199299E-5</v>
      </c>
      <c r="L1555">
        <f t="shared" si="228"/>
        <v>2582596082.3787045</v>
      </c>
      <c r="O1555">
        <f t="shared" si="229"/>
        <v>8300189.7556236293</v>
      </c>
      <c r="R1555">
        <f t="shared" si="230"/>
        <v>10.865352543264981</v>
      </c>
      <c r="U1555" s="2">
        <f t="shared" si="231"/>
        <v>381.11561854435496</v>
      </c>
      <c r="V1555">
        <f>VLOOKUP(A1555,'VXZ-IV'!A$1:C$4500,3,0)</f>
        <v>381.12</v>
      </c>
      <c r="W1555" s="10">
        <f t="shared" si="237"/>
        <v>-1.1496262712684668E-5</v>
      </c>
      <c r="X1555">
        <f t="shared" si="232"/>
        <v>9.97284359578288</v>
      </c>
      <c r="AB1555">
        <f t="shared" si="233"/>
        <v>29763.036921860516</v>
      </c>
      <c r="AE1555">
        <f>ROW()</f>
        <v>1555</v>
      </c>
      <c r="AF1555">
        <f t="shared" si="227"/>
        <v>1.1214793044330149</v>
      </c>
      <c r="AG1555">
        <f>AG1554*(1-(AG$1+AG$5))^($A1555-$A1554)*(1+2*(E1555/E1554-1))</f>
        <v>468272443.71797323</v>
      </c>
      <c r="AK1555">
        <f t="shared" si="235"/>
        <v>4.0101522728943841</v>
      </c>
      <c r="AO1555">
        <f>AO1554*(1-AO$1+H1554)^($A1555-$A1554)*(2-E1555/E1554)</f>
        <v>4.0073827311133101</v>
      </c>
    </row>
    <row r="1556" spans="1:41" x14ac:dyDescent="0.25">
      <c r="A1556" s="1">
        <v>40319</v>
      </c>
      <c r="B1556" s="12">
        <v>40.1</v>
      </c>
      <c r="C1556" s="12">
        <v>37.4</v>
      </c>
      <c r="D1556">
        <v>54917.09</v>
      </c>
      <c r="E1556">
        <v>49119.519999999997</v>
      </c>
      <c r="F1556">
        <v>217889.6</v>
      </c>
      <c r="G1556">
        <v>194916.12</v>
      </c>
      <c r="H1556">
        <f>(1/(1-91/360*VLOOKUP($A1556,Tbills!$B$4:$C$974,2,1)/100))^((1)/91)-1</f>
        <v>4.4453533327715178E-6</v>
      </c>
      <c r="I1556" s="2">
        <f t="shared" si="234"/>
        <v>34869.047697996837</v>
      </c>
      <c r="J1556">
        <f>VLOOKUP(A1556,'VXX-IV'!A$1:C$4500,3,0)</f>
        <v>34871.53</v>
      </c>
      <c r="K1556" s="10">
        <f t="shared" si="236"/>
        <v>-7.1184201070662034E-5</v>
      </c>
      <c r="L1556">
        <f t="shared" si="228"/>
        <v>2556762907.4591489</v>
      </c>
      <c r="O1556">
        <f t="shared" si="229"/>
        <v>8237894.538076994</v>
      </c>
      <c r="R1556">
        <f t="shared" si="230"/>
        <v>10.891921500253916</v>
      </c>
      <c r="U1556" s="2">
        <f t="shared" si="231"/>
        <v>381.65280352090275</v>
      </c>
      <c r="V1556">
        <f>VLOOKUP(A1556,'VXZ-IV'!A$1:C$4500,3,0)</f>
        <v>381.64</v>
      </c>
      <c r="W1556" s="10">
        <f t="shared" si="237"/>
        <v>3.3548686989792742E-5</v>
      </c>
      <c r="X1556">
        <f t="shared" si="232"/>
        <v>9.9582636031877421</v>
      </c>
      <c r="AB1556">
        <f t="shared" si="233"/>
        <v>29613.748177308924</v>
      </c>
      <c r="AE1556">
        <f>ROW()</f>
        <v>1556</v>
      </c>
      <c r="AF1556">
        <f t="shared" si="227"/>
        <v>1.072192513368984</v>
      </c>
      <c r="AG1556">
        <f>AG1555*(1-(AG$1+AG$5))^($A1556-$A1555)*(1+2*(E1556/E1555-1))</f>
        <v>463591684.99292338</v>
      </c>
      <c r="AK1556">
        <f t="shared" si="235"/>
        <v>4.02994001760585</v>
      </c>
      <c r="AO1556">
        <f>AO1555*(1-AO$1+H1555)^($A1556-$A1555)*(2-E1556/E1555)</f>
        <v>4.0272133311033338</v>
      </c>
    </row>
    <row r="1557" spans="1:41" x14ac:dyDescent="0.25">
      <c r="A1557" s="1">
        <v>40322</v>
      </c>
      <c r="B1557" s="12">
        <v>38.32</v>
      </c>
      <c r="C1557" s="12">
        <v>36.909999999999997</v>
      </c>
      <c r="D1557">
        <v>53931.24</v>
      </c>
      <c r="E1557">
        <v>48237.09</v>
      </c>
      <c r="F1557">
        <v>217043.63</v>
      </c>
      <c r="G1557">
        <v>194156.75</v>
      </c>
      <c r="H1557">
        <f>(1/(1-91/360*VLOOKUP($A1557,Tbills!$B$4:$C$974,2,1)/100))^((1)/91)-1</f>
        <v>4.5842999230050197E-6</v>
      </c>
      <c r="I1557" s="2">
        <f t="shared" si="234"/>
        <v>34240.587423643949</v>
      </c>
      <c r="J1557">
        <f>VLOOKUP(A1557,'VXX-IV'!A$1:C$4500,3,0)</f>
        <v>34243.019999999997</v>
      </c>
      <c r="K1557" s="10">
        <f t="shared" si="236"/>
        <v>-7.1038604540385464E-5</v>
      </c>
      <c r="L1557">
        <f t="shared" si="228"/>
        <v>2464598273.7379713</v>
      </c>
      <c r="O1557">
        <f t="shared" si="229"/>
        <v>8015094.0749360006</v>
      </c>
      <c r="R1557">
        <f t="shared" si="230"/>
        <v>10.988267619326734</v>
      </c>
      <c r="U1557" s="2">
        <f t="shared" si="231"/>
        <v>380.14320354872189</v>
      </c>
      <c r="V1557">
        <f>VLOOKUP(A1557,'VXZ-IV'!A$1:C$4500,3,0)</f>
        <v>380.12</v>
      </c>
      <c r="W1557" s="10">
        <f t="shared" si="237"/>
        <v>6.1042693680679605E-5</v>
      </c>
      <c r="X1557">
        <f t="shared" si="232"/>
        <v>9.9960880699655803</v>
      </c>
      <c r="AB1557">
        <f t="shared" si="233"/>
        <v>29078.696802507362</v>
      </c>
      <c r="AE1557">
        <f>ROW()</f>
        <v>1557</v>
      </c>
      <c r="AF1557">
        <f t="shared" si="227"/>
        <v>1.0382010295312925</v>
      </c>
      <c r="AG1557">
        <f>AG1556*(1-(AG$1+AG$5))^($A1557-$A1556)*(1+2*(E1557/E1556-1))</f>
        <v>446889695.08381873</v>
      </c>
      <c r="AK1557">
        <f t="shared" si="235"/>
        <v>4.1017645347749978</v>
      </c>
      <c r="AO1557">
        <f>AO1556*(1-AO$1+H1556)^($A1557-$A1556)*(2-E1557/E1556)</f>
        <v>4.0991618422421672</v>
      </c>
    </row>
    <row r="1558" spans="1:41" x14ac:dyDescent="0.25">
      <c r="A1558" s="1">
        <v>40323</v>
      </c>
      <c r="B1558" s="12">
        <v>34.61</v>
      </c>
      <c r="C1558" s="12">
        <v>34.9</v>
      </c>
      <c r="D1558">
        <v>51970.42</v>
      </c>
      <c r="E1558">
        <v>46483.08</v>
      </c>
      <c r="F1558">
        <v>214151.09</v>
      </c>
      <c r="G1558">
        <v>191568.33</v>
      </c>
      <c r="H1558">
        <f>(1/(1-91/360*VLOOKUP($A1558,Tbills!$B$4:$C$974,2,1)/100))^((1)/91)-1</f>
        <v>4.5842999230050197E-6</v>
      </c>
      <c r="I1558" s="2">
        <f t="shared" si="234"/>
        <v>32994.871227907985</v>
      </c>
      <c r="J1558">
        <f>VLOOKUP(A1558,'VXX-IV'!A$1:C$4500,3,0)</f>
        <v>32997.22</v>
      </c>
      <c r="K1558" s="10">
        <f t="shared" si="236"/>
        <v>-7.1180908331580639E-5</v>
      </c>
      <c r="L1558">
        <f t="shared" si="228"/>
        <v>2285268673.1730552</v>
      </c>
      <c r="O1558">
        <f t="shared" si="229"/>
        <v>7577668.2096296744</v>
      </c>
      <c r="R1558">
        <f t="shared" si="230"/>
        <v>11.187541024992191</v>
      </c>
      <c r="U1558" s="2">
        <f t="shared" si="231"/>
        <v>375.06789016143728</v>
      </c>
      <c r="V1558">
        <f>VLOOKUP(A1558,'VXZ-IV'!A$1:C$4500,3,0)</f>
        <v>375.04</v>
      </c>
      <c r="W1558" s="10">
        <f t="shared" si="237"/>
        <v>7.4365831477241073E-5</v>
      </c>
      <c r="X1558">
        <f t="shared" si="232"/>
        <v>10.129023699798378</v>
      </c>
      <c r="AB1558">
        <f t="shared" si="233"/>
        <v>28020.35246819464</v>
      </c>
      <c r="AE1558">
        <f>ROW()</f>
        <v>1558</v>
      </c>
      <c r="AF1558">
        <f t="shared" si="227"/>
        <v>0.99169054441260751</v>
      </c>
      <c r="AG1558">
        <f>AG1557*(1-(AG$1+AG$5))^($A1558-$A1557)*(1+2*(E1558/E1557-1))</f>
        <v>414375884.88645631</v>
      </c>
      <c r="AK1558">
        <f t="shared" si="235"/>
        <v>4.2507160087861857</v>
      </c>
      <c r="AO1558">
        <f>AO1557*(1-AO$1+H1557)^($A1558-$A1557)*(2-E1558/E1557)</f>
        <v>4.248079013502319</v>
      </c>
    </row>
    <row r="1559" spans="1:41" x14ac:dyDescent="0.25">
      <c r="A1559" s="1">
        <v>40324</v>
      </c>
      <c r="B1559" s="12">
        <v>35.020000000000003</v>
      </c>
      <c r="C1559" s="12">
        <v>33.950000000000003</v>
      </c>
      <c r="D1559">
        <v>50572.39</v>
      </c>
      <c r="E1559">
        <v>45232.45</v>
      </c>
      <c r="F1559">
        <v>212430.12</v>
      </c>
      <c r="G1559">
        <v>190027.96</v>
      </c>
      <c r="H1559">
        <f>(1/(1-91/360*VLOOKUP($A1559,Tbills!$B$4:$C$974,2,1)/100))^((1)/91)-1</f>
        <v>4.5842999230050197E-6</v>
      </c>
      <c r="I1559" s="2">
        <f t="shared" si="234"/>
        <v>32106.5099840904</v>
      </c>
      <c r="J1559">
        <f>VLOOKUP(A1559,'VXX-IV'!A$1:C$4500,3,0)</f>
        <v>32108.79</v>
      </c>
      <c r="K1559" s="10">
        <f t="shared" si="236"/>
        <v>-7.1009088464579762E-5</v>
      </c>
      <c r="L1559">
        <f t="shared" si="228"/>
        <v>2162210262.0823135</v>
      </c>
      <c r="O1559">
        <f t="shared" si="229"/>
        <v>7271606.7452130672</v>
      </c>
      <c r="R1559">
        <f t="shared" si="230"/>
        <v>11.337529207858456</v>
      </c>
      <c r="U1559" s="2">
        <f t="shared" si="231"/>
        <v>372.04468180566357</v>
      </c>
      <c r="V1559">
        <f>VLOOKUP(A1559,'VXZ-IV'!A$1:C$4500,3,0)</f>
        <v>372.04</v>
      </c>
      <c r="W1559" s="10">
        <f t="shared" si="237"/>
        <v>1.2584145961502813E-5</v>
      </c>
      <c r="X1559">
        <f t="shared" si="232"/>
        <v>10.210138703710651</v>
      </c>
      <c r="AB1559">
        <f t="shared" si="233"/>
        <v>27265.512591695217</v>
      </c>
      <c r="AE1559">
        <f>ROW()</f>
        <v>1559</v>
      </c>
      <c r="AF1559">
        <f t="shared" si="227"/>
        <v>1.031516936671576</v>
      </c>
      <c r="AG1559">
        <f>AG1558*(1-(AG$1+AG$5))^($A1559-$A1558)*(1+2*(E1559/E1558-1))</f>
        <v>392065057.30030167</v>
      </c>
      <c r="AK1559">
        <f t="shared" si="235"/>
        <v>4.3648784677108816</v>
      </c>
      <c r="AO1559">
        <f>AO1558*(1-AO$1+H1558)^($A1559-$A1558)*(2-E1559/E1558)</f>
        <v>4.3622324794492231</v>
      </c>
    </row>
    <row r="1560" spans="1:41" x14ac:dyDescent="0.25">
      <c r="A1560" s="1">
        <v>40325</v>
      </c>
      <c r="B1560" s="12">
        <v>29.68</v>
      </c>
      <c r="C1560" s="12">
        <v>30.64</v>
      </c>
      <c r="D1560">
        <v>46126.74</v>
      </c>
      <c r="E1560">
        <v>41256.01</v>
      </c>
      <c r="F1560">
        <v>202577.64</v>
      </c>
      <c r="G1560">
        <v>181213.61</v>
      </c>
      <c r="H1560">
        <f>(1/(1-91/360*VLOOKUP($A1560,Tbills!$B$4:$C$974,2,1)/100))^((1)/91)-1</f>
        <v>4.5842999230050197E-6</v>
      </c>
      <c r="I1560" s="2">
        <f t="shared" si="234"/>
        <v>29283.419807793467</v>
      </c>
      <c r="J1560">
        <f>VLOOKUP(A1560,'VXX-IV'!A$1:C$4500,3,0)</f>
        <v>29285.5</v>
      </c>
      <c r="K1560" s="10">
        <f t="shared" si="236"/>
        <v>-7.1031473136251577E-5</v>
      </c>
      <c r="L1560">
        <f t="shared" si="228"/>
        <v>1781972776.1440971</v>
      </c>
      <c r="O1560">
        <f t="shared" si="229"/>
        <v>6312510.2515833937</v>
      </c>
      <c r="R1560">
        <f t="shared" si="230"/>
        <v>11.835342190735838</v>
      </c>
      <c r="U1560" s="2">
        <f t="shared" si="231"/>
        <v>354.78064916635645</v>
      </c>
      <c r="V1560">
        <f>VLOOKUP(A1560,'VXZ-IV'!A$1:C$4500,3,0)</f>
        <v>354.76</v>
      </c>
      <c r="W1560" s="10">
        <f t="shared" si="237"/>
        <v>5.8206016339212852E-5</v>
      </c>
      <c r="X1560">
        <f t="shared" si="232"/>
        <v>10.68338460549576</v>
      </c>
      <c r="AB1560">
        <f t="shared" si="233"/>
        <v>24867.700989887944</v>
      </c>
      <c r="AE1560">
        <f>ROW()</f>
        <v>1560</v>
      </c>
      <c r="AF1560">
        <f t="shared" si="227"/>
        <v>0.96866840731070492</v>
      </c>
      <c r="AG1560">
        <f>AG1559*(1-(AG$1+AG$5))^($A1560-$A1559)*(1+2*(E1560/E1559-1))</f>
        <v>323120330.83412766</v>
      </c>
      <c r="AK1560">
        <f t="shared" si="235"/>
        <v>4.7483791044869168</v>
      </c>
      <c r="AO1560">
        <f>AO1559*(1-AO$1+H1559)^($A1560-$A1559)*(2-E1560/E1559)</f>
        <v>4.7455679009644935</v>
      </c>
    </row>
    <row r="1561" spans="1:41" x14ac:dyDescent="0.25">
      <c r="A1561" s="1">
        <v>40326</v>
      </c>
      <c r="B1561" s="12">
        <v>32.07</v>
      </c>
      <c r="C1561" s="12">
        <v>32</v>
      </c>
      <c r="D1561">
        <v>47049.57</v>
      </c>
      <c r="E1561">
        <v>42081.2</v>
      </c>
      <c r="F1561">
        <v>203791.17</v>
      </c>
      <c r="G1561">
        <v>182298.33</v>
      </c>
      <c r="H1561">
        <f>(1/(1-91/360*VLOOKUP($A1561,Tbills!$B$4:$C$974,2,1)/100))^((1)/91)-1</f>
        <v>4.5842999230050197E-6</v>
      </c>
      <c r="I1561" s="2">
        <f t="shared" si="234"/>
        <v>29868.547291443338</v>
      </c>
      <c r="J1561">
        <f>VLOOKUP(A1561,'VXX-IV'!A$1:C$4500,3,0)</f>
        <v>29870.67</v>
      </c>
      <c r="K1561" s="10">
        <f t="shared" si="236"/>
        <v>-7.1063305799978771E-5</v>
      </c>
      <c r="L1561">
        <f t="shared" si="228"/>
        <v>1853182435.4247787</v>
      </c>
      <c r="O1561">
        <f t="shared" si="229"/>
        <v>6501682.4739190806</v>
      </c>
      <c r="R1561">
        <f t="shared" si="230"/>
        <v>11.716449085227971</v>
      </c>
      <c r="U1561" s="2">
        <f t="shared" si="231"/>
        <v>356.89724012527768</v>
      </c>
      <c r="V1561">
        <f>VLOOKUP(A1561,'VXZ-IV'!A$1:C$4500,3,0)</f>
        <v>356.88</v>
      </c>
      <c r="W1561" s="10">
        <f t="shared" si="237"/>
        <v>4.8307905395894579E-5</v>
      </c>
      <c r="X1561">
        <f t="shared" si="232"/>
        <v>10.619091228668006</v>
      </c>
      <c r="AB1561">
        <f t="shared" si="233"/>
        <v>25364.212727801107</v>
      </c>
      <c r="AE1561">
        <f>ROW()</f>
        <v>1561</v>
      </c>
      <c r="AF1561">
        <f t="shared" si="227"/>
        <v>1.0021875</v>
      </c>
      <c r="AG1561">
        <f>AG1560*(1-(AG$1+AG$5))^($A1561-$A1560)*(1+2*(E1561/E1560-1))</f>
        <v>336034913.12786156</v>
      </c>
      <c r="AK1561">
        <f t="shared" si="235"/>
        <v>4.6531867548735333</v>
      </c>
      <c r="AO1561">
        <f>AO1560*(1-AO$1+H1560)^($A1561-$A1560)*(2-E1561/E1560)</f>
        <v>4.650497823719002</v>
      </c>
    </row>
    <row r="1562" spans="1:41" x14ac:dyDescent="0.25">
      <c r="A1562" s="1">
        <v>40330</v>
      </c>
      <c r="B1562" s="12">
        <v>35.54</v>
      </c>
      <c r="C1562" s="12">
        <v>34.020000000000003</v>
      </c>
      <c r="D1562">
        <v>49822.080000000002</v>
      </c>
      <c r="E1562">
        <v>44560.160000000003</v>
      </c>
      <c r="F1562">
        <v>207586.03</v>
      </c>
      <c r="G1562">
        <v>185689.62</v>
      </c>
      <c r="H1562">
        <f>(1/(1-91/360*VLOOKUP($A1562,Tbills!$B$4:$C$974,2,1)/100))^((1)/91)-1</f>
        <v>4.4453533327715178E-6</v>
      </c>
      <c r="I1562" s="2">
        <f t="shared" si="234"/>
        <v>31625.539105914126</v>
      </c>
      <c r="J1562">
        <f>VLOOKUP(A1562,'VXX-IV'!A$1:C$4500,3,0)</f>
        <v>31627.78</v>
      </c>
      <c r="K1562" s="10">
        <f t="shared" si="236"/>
        <v>-7.0852082753591894E-5</v>
      </c>
      <c r="L1562">
        <f t="shared" si="228"/>
        <v>2071182838.2353315</v>
      </c>
      <c r="O1562">
        <f t="shared" si="229"/>
        <v>7075239.7823375417</v>
      </c>
      <c r="R1562">
        <f t="shared" si="230"/>
        <v>11.369291082673783</v>
      </c>
      <c r="U1562" s="2">
        <f t="shared" si="231"/>
        <v>363.50768019887221</v>
      </c>
      <c r="V1562">
        <f>VLOOKUP(A1562,'VXZ-IV'!A$1:C$4500,3,0)</f>
        <v>363.48</v>
      </c>
      <c r="W1562" s="10">
        <f t="shared" si="237"/>
        <v>7.6153292814407081E-5</v>
      </c>
      <c r="X1562">
        <f t="shared" si="232"/>
        <v>10.420188172764188</v>
      </c>
      <c r="AB1562">
        <f t="shared" si="233"/>
        <v>26854.64680610066</v>
      </c>
      <c r="AE1562">
        <f>ROW()</f>
        <v>1562</v>
      </c>
      <c r="AF1562">
        <f t="shared" si="227"/>
        <v>1.0446796002351557</v>
      </c>
      <c r="AG1562">
        <f>AG1561*(1-(AG$1+AG$5))^($A1562-$A1561)*(1+2*(E1562/E1561-1))</f>
        <v>375575222.24385267</v>
      </c>
      <c r="AK1562">
        <f t="shared" si="235"/>
        <v>4.3782565621519769</v>
      </c>
      <c r="AO1562">
        <f>AO1561*(1-AO$1+H1561)^($A1562-$A1561)*(2-E1562/E1561)</f>
        <v>4.3759745960458938</v>
      </c>
    </row>
    <row r="1563" spans="1:41" x14ac:dyDescent="0.25">
      <c r="A1563" s="1">
        <v>40331</v>
      </c>
      <c r="B1563" s="12">
        <v>30.17</v>
      </c>
      <c r="C1563" s="12">
        <v>30.59</v>
      </c>
      <c r="D1563">
        <v>46455.78</v>
      </c>
      <c r="E1563">
        <v>41549.19</v>
      </c>
      <c r="F1563">
        <v>203204.97</v>
      </c>
      <c r="G1563">
        <v>181769.85</v>
      </c>
      <c r="H1563">
        <f>(1/(1-91/360*VLOOKUP($A1563,Tbills!$B$4:$C$974,2,1)/100))^((1)/91)-1</f>
        <v>4.4453533327715178E-6</v>
      </c>
      <c r="I1563" s="2">
        <f t="shared" si="234"/>
        <v>29487.99534309029</v>
      </c>
      <c r="J1563">
        <f>VLOOKUP(A1563,'VXX-IV'!A$1:C$4500,3,0)</f>
        <v>29490.09</v>
      </c>
      <c r="K1563" s="10">
        <f t="shared" si="236"/>
        <v>-7.1029179962156519E-5</v>
      </c>
      <c r="L1563">
        <f t="shared" si="228"/>
        <v>1791206459.2924192</v>
      </c>
      <c r="O1563">
        <f t="shared" si="229"/>
        <v>6357905.0701847346</v>
      </c>
      <c r="R1563">
        <f t="shared" si="230"/>
        <v>11.752876364938674</v>
      </c>
      <c r="U1563" s="2">
        <f t="shared" si="231"/>
        <v>355.82724964481218</v>
      </c>
      <c r="V1563">
        <f>VLOOKUP(A1563,'VXZ-IV'!A$1:C$4500,3,0)</f>
        <v>355.8</v>
      </c>
      <c r="W1563" s="10">
        <f t="shared" si="237"/>
        <v>7.6586972490577665E-5</v>
      </c>
      <c r="X1563">
        <f t="shared" si="232"/>
        <v>10.639804367308258</v>
      </c>
      <c r="AB1563">
        <f t="shared" si="233"/>
        <v>25039.18119945428</v>
      </c>
      <c r="AE1563">
        <f>ROW()</f>
        <v>1563</v>
      </c>
      <c r="AF1563">
        <f t="shared" si="227"/>
        <v>0.98627002288329524</v>
      </c>
      <c r="AG1563">
        <f>AG1562*(1-(AG$1+AG$5))^($A1563-$A1562)*(1+2*(E1563/E1562-1))</f>
        <v>324808366.65289444</v>
      </c>
      <c r="AK1563">
        <f t="shared" si="235"/>
        <v>4.6738815893793539</v>
      </c>
      <c r="AO1563">
        <f>AO1562*(1-AO$1+H1562)^($A1563-$A1562)*(2-E1563/E1562)</f>
        <v>4.6715111062035914</v>
      </c>
    </row>
    <row r="1564" spans="1:41" x14ac:dyDescent="0.25">
      <c r="A1564" s="1">
        <v>40332</v>
      </c>
      <c r="B1564" s="12">
        <v>29.46</v>
      </c>
      <c r="C1564" s="12">
        <v>30.24</v>
      </c>
      <c r="D1564">
        <v>46034.5</v>
      </c>
      <c r="E1564">
        <v>41172.22</v>
      </c>
      <c r="F1564">
        <v>201142.13</v>
      </c>
      <c r="G1564">
        <v>179923.8</v>
      </c>
      <c r="H1564">
        <f>(1/(1-91/360*VLOOKUP($A1564,Tbills!$B$4:$C$974,2,1)/100))^((1)/91)-1</f>
        <v>4.4453533327715178E-6</v>
      </c>
      <c r="I1564" s="2">
        <f t="shared" si="234"/>
        <v>29219.873647305409</v>
      </c>
      <c r="J1564">
        <f>VLOOKUP(A1564,'VXX-IV'!A$1:C$4500,3,0)</f>
        <v>29221.95</v>
      </c>
      <c r="K1564" s="10">
        <f t="shared" si="236"/>
        <v>-7.1054556406768832E-5</v>
      </c>
      <c r="L1564">
        <f t="shared" si="228"/>
        <v>1758632042.0532196</v>
      </c>
      <c r="O1564">
        <f t="shared" si="229"/>
        <v>6271167.1557515301</v>
      </c>
      <c r="R1564">
        <f t="shared" si="230"/>
        <v>11.805658763541127</v>
      </c>
      <c r="U1564" s="2">
        <f t="shared" si="231"/>
        <v>352.20647274995656</v>
      </c>
      <c r="V1564">
        <f>VLOOKUP(A1564,'VXZ-IV'!A$1:C$4500,3,0)</f>
        <v>352.2</v>
      </c>
      <c r="W1564" s="10">
        <f t="shared" si="237"/>
        <v>1.8378052119683019E-5</v>
      </c>
      <c r="X1564">
        <f t="shared" si="232"/>
        <v>10.747512205785764</v>
      </c>
      <c r="AB1564">
        <f t="shared" si="233"/>
        <v>24811.139132946595</v>
      </c>
      <c r="AE1564">
        <f>ROW()</f>
        <v>1564</v>
      </c>
      <c r="AF1564">
        <f t="shared" si="227"/>
        <v>0.9742063492063493</v>
      </c>
      <c r="AG1564">
        <f>AG1563*(1-(AG$1+AG$5))^($A1564-$A1563)*(1+2*(E1564/E1563-1))</f>
        <v>318903737.74626982</v>
      </c>
      <c r="AK1564">
        <f t="shared" si="235"/>
        <v>4.7160674018128876</v>
      </c>
      <c r="AO1564">
        <f>AO1563*(1-AO$1+H1563)^($A1564-$A1563)*(2-E1564/E1563)</f>
        <v>4.7137416796447562</v>
      </c>
    </row>
    <row r="1565" spans="1:41" x14ac:dyDescent="0.25">
      <c r="A1565" s="1">
        <v>40333</v>
      </c>
      <c r="B1565" s="12">
        <v>35.479999999999997</v>
      </c>
      <c r="C1565" s="12">
        <v>34.369999999999997</v>
      </c>
      <c r="D1565">
        <v>50417.8</v>
      </c>
      <c r="E1565">
        <v>45092.36</v>
      </c>
      <c r="F1565">
        <v>209338.21</v>
      </c>
      <c r="G1565">
        <v>187254.48</v>
      </c>
      <c r="H1565">
        <f>(1/(1-91/360*VLOOKUP($A1565,Tbills!$B$4:$C$974,2,1)/100))^((1)/91)-1</f>
        <v>4.4453533327715178E-6</v>
      </c>
      <c r="I1565" s="2">
        <f t="shared" si="234"/>
        <v>32001.342985576855</v>
      </c>
      <c r="J1565">
        <f>VLOOKUP(A1565,'VXX-IV'!A$1:C$4500,3,0)</f>
        <v>32003.61</v>
      </c>
      <c r="K1565" s="10">
        <f t="shared" si="236"/>
        <v>-7.0836209513425175E-5</v>
      </c>
      <c r="L1565">
        <f t="shared" si="228"/>
        <v>2093436779.5562124</v>
      </c>
      <c r="O1565">
        <f t="shared" si="229"/>
        <v>7166572.7530937521</v>
      </c>
      <c r="R1565">
        <f t="shared" si="230"/>
        <v>11.243123045741937</v>
      </c>
      <c r="U1565" s="2">
        <f t="shared" si="231"/>
        <v>366.54913990044651</v>
      </c>
      <c r="V1565">
        <f>VLOOKUP(A1565,'VXZ-IV'!A$1:C$4500,3,0)</f>
        <v>366.52</v>
      </c>
      <c r="W1565" s="10">
        <f t="shared" si="237"/>
        <v>7.9504257466167516E-5</v>
      </c>
      <c r="X1565">
        <f t="shared" si="232"/>
        <v>10.309288165943844</v>
      </c>
      <c r="AB1565">
        <f t="shared" si="233"/>
        <v>27172.540393635078</v>
      </c>
      <c r="AE1565">
        <f>ROW()</f>
        <v>1565</v>
      </c>
      <c r="AF1565">
        <f t="shared" si="227"/>
        <v>1.0322956066336921</v>
      </c>
      <c r="AG1565">
        <f>AG1564*(1-(AG$1+AG$5))^($A1565-$A1564)*(1+2*(E1565/E1564-1))</f>
        <v>379618653.73351347</v>
      </c>
      <c r="AK1565">
        <f t="shared" si="235"/>
        <v>4.2668366589638573</v>
      </c>
      <c r="AO1565">
        <f>AO1564*(1-AO$1+H1564)^($A1565-$A1564)*(2-E1565/E1564)</f>
        <v>4.2647923300456352</v>
      </c>
    </row>
    <row r="1566" spans="1:41" x14ac:dyDescent="0.25">
      <c r="A1566" s="1">
        <v>40336</v>
      </c>
      <c r="B1566" s="12">
        <v>36.57</v>
      </c>
      <c r="C1566" s="12">
        <v>35.299999999999997</v>
      </c>
      <c r="D1566">
        <v>52736.99</v>
      </c>
      <c r="E1566">
        <v>47165.98</v>
      </c>
      <c r="F1566">
        <v>211991.21</v>
      </c>
      <c r="G1566">
        <v>189625.11</v>
      </c>
      <c r="H1566">
        <f>(1/(1-91/360*VLOOKUP($A1566,Tbills!$B$4:$C$974,2,1)/100))^((1)/91)-1</f>
        <v>3.6117110888689297E-6</v>
      </c>
      <c r="I1566" s="2">
        <f t="shared" si="234"/>
        <v>33470.937941444659</v>
      </c>
      <c r="J1566">
        <f>VLOOKUP(A1566,'VXX-IV'!A$1:C$4500,3,0)</f>
        <v>33473.31</v>
      </c>
      <c r="K1566" s="10">
        <f t="shared" si="236"/>
        <v>-7.0864176722862382E-5</v>
      </c>
      <c r="L1566">
        <f t="shared" si="228"/>
        <v>2285689365.7814631</v>
      </c>
      <c r="O1566">
        <f t="shared" si="229"/>
        <v>7660141.9655078286</v>
      </c>
      <c r="R1566">
        <f t="shared" si="230"/>
        <v>10.983119950543093</v>
      </c>
      <c r="U1566" s="2">
        <f t="shared" si="231"/>
        <v>371.1673642488247</v>
      </c>
      <c r="V1566">
        <f>VLOOKUP(A1566,'VXZ-IV'!A$1:C$4500,3,0)</f>
        <v>371.16</v>
      </c>
      <c r="W1566" s="10">
        <f t="shared" si="237"/>
        <v>1.984117045128464E-5</v>
      </c>
      <c r="X1566">
        <f t="shared" si="232"/>
        <v>10.177754119686249</v>
      </c>
      <c r="AB1566">
        <f t="shared" si="233"/>
        <v>28419.125774634525</v>
      </c>
      <c r="AE1566">
        <f>ROW()</f>
        <v>1566</v>
      </c>
      <c r="AF1566">
        <f t="shared" si="227"/>
        <v>1.0359773371104817</v>
      </c>
      <c r="AG1566">
        <f>AG1565*(1-(AG$1+AG$5))^($A1566-$A1565)*(1+2*(E1566/E1565-1))</f>
        <v>414491080.40276164</v>
      </c>
      <c r="AK1566">
        <f t="shared" si="235"/>
        <v>4.0700529044506997</v>
      </c>
      <c r="AO1566">
        <f>AO1565*(1-AO$1+H1565)^($A1566-$A1565)*(2-E1566/E1565)</f>
        <v>4.0682741491256831</v>
      </c>
    </row>
    <row r="1567" spans="1:41" x14ac:dyDescent="0.25">
      <c r="A1567" s="1">
        <v>40337</v>
      </c>
      <c r="B1567" s="12">
        <v>33.700000000000003</v>
      </c>
      <c r="C1567" s="12">
        <v>33.65</v>
      </c>
      <c r="D1567">
        <v>50570.62</v>
      </c>
      <c r="E1567">
        <v>45228.29</v>
      </c>
      <c r="F1567">
        <v>209953</v>
      </c>
      <c r="G1567">
        <v>187801.25</v>
      </c>
      <c r="H1567">
        <f>(1/(1-91/360*VLOOKUP($A1567,Tbills!$B$4:$C$974,2,1)/100))^((1)/91)-1</f>
        <v>3.6117110888689297E-6</v>
      </c>
      <c r="I1567" s="2">
        <f t="shared" si="234"/>
        <v>32095.2107987251</v>
      </c>
      <c r="J1567">
        <f>VLOOKUP(A1567,'VXX-IV'!A$1:C$4500,3,0)</f>
        <v>32097.49</v>
      </c>
      <c r="K1567" s="10">
        <f t="shared" si="236"/>
        <v>-7.1008707375641578E-5</v>
      </c>
      <c r="L1567">
        <f t="shared" si="228"/>
        <v>2097799057.7566197</v>
      </c>
      <c r="O1567">
        <f t="shared" si="229"/>
        <v>7187854.6156703709</v>
      </c>
      <c r="R1567">
        <f t="shared" si="230"/>
        <v>11.208219525331804</v>
      </c>
      <c r="U1567" s="2">
        <f t="shared" si="231"/>
        <v>367.58977634599631</v>
      </c>
      <c r="V1567">
        <f>VLOOKUP(A1567,'VXZ-IV'!A$1:C$4500,3,0)</f>
        <v>367.56</v>
      </c>
      <c r="W1567" s="10">
        <f t="shared" si="237"/>
        <v>8.1010844477980015E-5</v>
      </c>
      <c r="X1567">
        <f t="shared" si="232"/>
        <v>10.275303265756355</v>
      </c>
      <c r="AB1567">
        <f t="shared" si="233"/>
        <v>27250.650752226658</v>
      </c>
      <c r="AE1567">
        <f>ROW()</f>
        <v>1567</v>
      </c>
      <c r="AF1567">
        <f t="shared" si="227"/>
        <v>1.0014858841010403</v>
      </c>
      <c r="AG1567">
        <f>AG1566*(1-(AG$1+AG$5))^($A1567-$A1566)*(1+2*(E1567/E1566-1))</f>
        <v>380421712.67589629</v>
      </c>
      <c r="AK1567">
        <f t="shared" si="235"/>
        <v>4.2370629510781201</v>
      </c>
      <c r="AO1567">
        <f>AO1566*(1-AO$1+H1566)^($A1567-$A1566)*(2-E1567/E1566)</f>
        <v>4.2352671171051153</v>
      </c>
    </row>
    <row r="1568" spans="1:41" x14ac:dyDescent="0.25">
      <c r="A1568" s="1">
        <v>40338</v>
      </c>
      <c r="B1568" s="12">
        <v>33.729999999999997</v>
      </c>
      <c r="C1568" s="12">
        <v>33.799999999999997</v>
      </c>
      <c r="D1568">
        <v>51001.24</v>
      </c>
      <c r="E1568">
        <v>45613.26</v>
      </c>
      <c r="F1568">
        <v>211277.97</v>
      </c>
      <c r="G1568">
        <v>188985.75</v>
      </c>
      <c r="H1568">
        <f>(1/(1-91/360*VLOOKUP($A1568,Tbills!$B$4:$C$974,2,1)/100))^((1)/91)-1</f>
        <v>3.6117110888689297E-6</v>
      </c>
      <c r="I1568" s="2">
        <f t="shared" si="234"/>
        <v>32367.719348761235</v>
      </c>
      <c r="J1568">
        <f>VLOOKUP(A1568,'VXX-IV'!A$1:C$4500,3,0)</f>
        <v>32370.02</v>
      </c>
      <c r="K1568" s="10">
        <f t="shared" si="236"/>
        <v>-7.1073519224418291E-5</v>
      </c>
      <c r="L1568">
        <f t="shared" si="228"/>
        <v>2133422023.2509906</v>
      </c>
      <c r="O1568">
        <f t="shared" si="229"/>
        <v>7279380.6822188068</v>
      </c>
      <c r="R1568">
        <f t="shared" si="230"/>
        <v>11.160014462550453</v>
      </c>
      <c r="U1568" s="2">
        <f t="shared" si="231"/>
        <v>369.90053975617383</v>
      </c>
      <c r="V1568">
        <f>VLOOKUP(A1568,'VXZ-IV'!A$1:C$4500,3,0)</f>
        <v>369.88</v>
      </c>
      <c r="W1568" s="10">
        <f t="shared" si="237"/>
        <v>5.5530864534025781E-5</v>
      </c>
      <c r="X1568">
        <f t="shared" si="232"/>
        <v>10.210154104322948</v>
      </c>
      <c r="AB1568">
        <f t="shared" si="233"/>
        <v>27481.642153815996</v>
      </c>
      <c r="AE1568">
        <f>ROW()</f>
        <v>1568</v>
      </c>
      <c r="AF1568">
        <f t="shared" si="227"/>
        <v>0.99792899408284019</v>
      </c>
      <c r="AG1568">
        <f>AG1567*(1-(AG$1+AG$5))^($A1568-$A1567)*(1+2*(E1568/E1567-1))</f>
        <v>386884751.8573758</v>
      </c>
      <c r="AK1568">
        <f t="shared" si="235"/>
        <v>4.2008026453217306</v>
      </c>
      <c r="AO1568">
        <f>AO1567*(1-AO$1+H1567)^($A1568-$A1567)*(2-E1568/E1567)</f>
        <v>4.1990776127258744</v>
      </c>
    </row>
    <row r="1569" spans="1:41" x14ac:dyDescent="0.25">
      <c r="A1569" s="1">
        <v>40339</v>
      </c>
      <c r="B1569" s="12">
        <v>30.57</v>
      </c>
      <c r="C1569" s="12">
        <v>31.47</v>
      </c>
      <c r="D1569">
        <v>47943.839999999997</v>
      </c>
      <c r="E1569">
        <v>42878.7</v>
      </c>
      <c r="F1569">
        <v>206365.03</v>
      </c>
      <c r="G1569">
        <v>184590.5</v>
      </c>
      <c r="H1569">
        <f>(1/(1-91/360*VLOOKUP($A1569,Tbills!$B$4:$C$974,2,1)/100))^((1)/91)-1</f>
        <v>3.6117110888689297E-6</v>
      </c>
      <c r="I1569" s="2">
        <f t="shared" si="234"/>
        <v>30426.611557134816</v>
      </c>
      <c r="J1569">
        <f>VLOOKUP(A1569,'VXX-IV'!A$1:C$4500,3,0)</f>
        <v>30428.78</v>
      </c>
      <c r="K1569" s="10">
        <f t="shared" si="236"/>
        <v>-7.1262892077261775E-5</v>
      </c>
      <c r="L1569">
        <f t="shared" si="228"/>
        <v>1877542409.9801838</v>
      </c>
      <c r="O1569">
        <f t="shared" si="229"/>
        <v>6624548.3412950775</v>
      </c>
      <c r="R1569">
        <f t="shared" si="230"/>
        <v>11.494021792502208</v>
      </c>
      <c r="U1569" s="2">
        <f t="shared" si="231"/>
        <v>361.29026928806303</v>
      </c>
      <c r="V1569">
        <f>VLOOKUP(A1569,'VXZ-IV'!A$1:C$4500,3,0)</f>
        <v>361.28</v>
      </c>
      <c r="W1569" s="10">
        <f t="shared" si="237"/>
        <v>2.8424734452636713E-5</v>
      </c>
      <c r="X1569">
        <f t="shared" si="232"/>
        <v>10.447263428034171</v>
      </c>
      <c r="AB1569">
        <f t="shared" si="233"/>
        <v>25833.189850188581</v>
      </c>
      <c r="AE1569">
        <f>ROW()</f>
        <v>1569</v>
      </c>
      <c r="AF1569">
        <f t="shared" si="227"/>
        <v>0.97140133460438516</v>
      </c>
      <c r="AG1569">
        <f>AG1568*(1-(AG$1+AG$5))^($A1569-$A1568)*(1+2*(E1569/E1568-1))</f>
        <v>340485031.40880865</v>
      </c>
      <c r="AK1569">
        <f t="shared" si="235"/>
        <v>4.4524375305728734</v>
      </c>
      <c r="AO1569">
        <f>AO1568*(1-AO$1+H1568)^($A1569-$A1568)*(2-E1569/E1568)</f>
        <v>4.4506679198545198</v>
      </c>
    </row>
    <row r="1570" spans="1:41" x14ac:dyDescent="0.25">
      <c r="A1570" s="1">
        <v>40340</v>
      </c>
      <c r="B1570" s="12">
        <v>28.79</v>
      </c>
      <c r="C1570" s="12">
        <v>30.95</v>
      </c>
      <c r="D1570">
        <v>46783.08</v>
      </c>
      <c r="E1570">
        <v>41840.410000000003</v>
      </c>
      <c r="F1570">
        <v>204601.87</v>
      </c>
      <c r="G1570">
        <v>183012.72</v>
      </c>
      <c r="H1570">
        <f>(1/(1-91/360*VLOOKUP($A1570,Tbills!$B$4:$C$974,2,1)/100))^((1)/91)-1</f>
        <v>3.6117110888689297E-6</v>
      </c>
      <c r="I1570" s="2">
        <f t="shared" si="234"/>
        <v>29689.234191730313</v>
      </c>
      <c r="J1570">
        <f>VLOOKUP(A1570,'VXX-IV'!A$1:C$4500,3,0)</f>
        <v>29691.35</v>
      </c>
      <c r="K1570" s="10">
        <f t="shared" si="236"/>
        <v>-7.1260089880897937E-5</v>
      </c>
      <c r="L1570">
        <f t="shared" si="228"/>
        <v>1786540270.8973517</v>
      </c>
      <c r="O1570">
        <f t="shared" si="229"/>
        <v>6383717.1609904962</v>
      </c>
      <c r="R1570">
        <f t="shared" si="230"/>
        <v>11.63265740265709</v>
      </c>
      <c r="U1570" s="2">
        <f t="shared" si="231"/>
        <v>358.19471089678609</v>
      </c>
      <c r="V1570">
        <f>VLOOKUP(A1570,'VXZ-IV'!A$1:C$4500,3,0)</f>
        <v>358.2</v>
      </c>
      <c r="W1570" s="10">
        <f t="shared" si="237"/>
        <v>-1.4765782283321371E-5</v>
      </c>
      <c r="X1570">
        <f t="shared" si="232"/>
        <v>10.536209345691825</v>
      </c>
      <c r="AB1570">
        <f t="shared" si="233"/>
        <v>25206.770968544803</v>
      </c>
      <c r="AE1570">
        <f>ROW()</f>
        <v>1570</v>
      </c>
      <c r="AF1570">
        <f t="shared" si="227"/>
        <v>0.9302100161550888</v>
      </c>
      <c r="AG1570">
        <f>AG1569*(1-(AG$1+AG$5))^($A1570-$A1569)*(1+2*(E1570/E1569-1))</f>
        <v>323984704.55383259</v>
      </c>
      <c r="AK1570">
        <f t="shared" si="235"/>
        <v>4.5600390700410696</v>
      </c>
      <c r="AO1570">
        <f>AO1569*(1-AO$1+H1569)^($A1570-$A1569)*(2-E1570/E1569)</f>
        <v>4.5582868681701401</v>
      </c>
    </row>
    <row r="1571" spans="1:41" x14ac:dyDescent="0.25">
      <c r="A1571" s="1">
        <v>40343</v>
      </c>
      <c r="B1571" s="12">
        <v>28.58</v>
      </c>
      <c r="C1571" s="12">
        <v>30.68</v>
      </c>
      <c r="D1571">
        <v>45846.16</v>
      </c>
      <c r="E1571">
        <v>41002.03</v>
      </c>
      <c r="F1571">
        <v>202378.3</v>
      </c>
      <c r="G1571">
        <v>181021.79</v>
      </c>
      <c r="H1571">
        <f>(1/(1-91/360*VLOOKUP($A1571,Tbills!$B$4:$C$974,2,1)/100))^((1)/91)-1</f>
        <v>1.8057055335418681E-6</v>
      </c>
      <c r="I1571" s="2">
        <f t="shared" si="234"/>
        <v>29092.522666905137</v>
      </c>
      <c r="J1571">
        <f>VLOOKUP(A1571,'VXX-IV'!A$1:C$4500,3,0)</f>
        <v>29094.6</v>
      </c>
      <c r="K1571" s="10">
        <f t="shared" si="236"/>
        <v>-7.1399266353910917E-5</v>
      </c>
      <c r="L1571">
        <f t="shared" si="228"/>
        <v>1714721156.828686</v>
      </c>
      <c r="O1571">
        <f t="shared" si="229"/>
        <v>6191219.9756996073</v>
      </c>
      <c r="R1571">
        <f t="shared" si="230"/>
        <v>11.747609163142203</v>
      </c>
      <c r="U1571" s="2">
        <f t="shared" si="231"/>
        <v>354.27600947747487</v>
      </c>
      <c r="V1571">
        <f>VLOOKUP(A1571,'VXZ-IV'!A$1:C$4500,3,0)</f>
        <v>354.28</v>
      </c>
      <c r="W1571" s="10">
        <f t="shared" si="237"/>
        <v>-1.1263753316836933E-5</v>
      </c>
      <c r="X1571">
        <f t="shared" si="232"/>
        <v>10.649704935141532</v>
      </c>
      <c r="AB1571">
        <f t="shared" si="233"/>
        <v>24699.105032257899</v>
      </c>
      <c r="AE1571">
        <f>ROW()</f>
        <v>1571</v>
      </c>
      <c r="AF1571">
        <f t="shared" si="227"/>
        <v>0.93155149934810944</v>
      </c>
      <c r="AG1571">
        <f>AG1570*(1-(AG$1+AG$5))^($A1571-$A1570)*(1+2*(E1571/E1570-1))</f>
        <v>310969534.53329581</v>
      </c>
      <c r="AK1571">
        <f t="shared" si="235"/>
        <v>4.6507612634607502</v>
      </c>
      <c r="AO1571">
        <f>AO1570*(1-AO$1+H1570)^($A1571-$A1570)*(2-E1571/E1570)</f>
        <v>4.649158322325599</v>
      </c>
    </row>
    <row r="1572" spans="1:41" x14ac:dyDescent="0.25">
      <c r="A1572" s="1">
        <v>40344</v>
      </c>
      <c r="B1572" s="12">
        <v>25.87</v>
      </c>
      <c r="C1572" s="12">
        <v>28.45</v>
      </c>
      <c r="D1572">
        <v>43114.400000000001</v>
      </c>
      <c r="E1572">
        <v>38558.839999999997</v>
      </c>
      <c r="F1572">
        <v>195532.29</v>
      </c>
      <c r="G1572">
        <v>174897.89</v>
      </c>
      <c r="H1572">
        <f>(1/(1-91/360*VLOOKUP($A1572,Tbills!$B$4:$C$974,2,1)/100))^((1)/91)-1</f>
        <v>1.8057055335418681E-6</v>
      </c>
      <c r="I1572" s="2">
        <f t="shared" si="234"/>
        <v>27358.367086933093</v>
      </c>
      <c r="J1572">
        <f>VLOOKUP(A1572,'VXX-IV'!A$1:C$4500,3,0)</f>
        <v>27360.32</v>
      </c>
      <c r="K1572" s="10">
        <f t="shared" si="236"/>
        <v>-7.1377566742913956E-5</v>
      </c>
      <c r="L1572">
        <f t="shared" si="228"/>
        <v>1510305257.4406619</v>
      </c>
      <c r="O1572">
        <f t="shared" si="229"/>
        <v>5637655.1893133186</v>
      </c>
      <c r="R1572">
        <f t="shared" si="230"/>
        <v>12.097064970412912</v>
      </c>
      <c r="U1572" s="2">
        <f t="shared" si="231"/>
        <v>342.28328984565428</v>
      </c>
      <c r="V1572">
        <f>VLOOKUP(A1572,'VXZ-IV'!A$1:C$4500,3,0)</f>
        <v>342.28</v>
      </c>
      <c r="W1572" s="10">
        <f t="shared" si="237"/>
        <v>9.6115626222470496E-6</v>
      </c>
      <c r="X1572">
        <f t="shared" si="232"/>
        <v>11.009593164581714</v>
      </c>
      <c r="AB1572">
        <f t="shared" si="233"/>
        <v>23226.548410214535</v>
      </c>
      <c r="AE1572">
        <f>ROW()</f>
        <v>1572</v>
      </c>
      <c r="AF1572">
        <f t="shared" si="227"/>
        <v>0.90931458699472767</v>
      </c>
      <c r="AG1572">
        <f>AG1571*(1-(AG$1+AG$5))^($A1572-$A1571)*(1+2*(E1572/E1571-1))</f>
        <v>273900789.91305202</v>
      </c>
      <c r="AK1572">
        <f t="shared" si="235"/>
        <v>4.9276568880792464</v>
      </c>
      <c r="AO1572">
        <f>AO1571*(1-AO$1+H1571)^($A1572-$A1571)*(2-E1572/E1571)</f>
        <v>4.9260146441806842</v>
      </c>
    </row>
    <row r="1573" spans="1:41" x14ac:dyDescent="0.25">
      <c r="A1573" s="1">
        <v>40345</v>
      </c>
      <c r="B1573" s="12">
        <v>25.92</v>
      </c>
      <c r="C1573" s="12">
        <v>28.78</v>
      </c>
      <c r="D1573">
        <v>41981.88</v>
      </c>
      <c r="E1573">
        <v>37545.910000000003</v>
      </c>
      <c r="F1573">
        <v>194558.23</v>
      </c>
      <c r="G1573">
        <v>174026.31</v>
      </c>
      <c r="H1573">
        <f>(1/(1-91/360*VLOOKUP($A1573,Tbills!$B$4:$C$974,2,1)/100))^((1)/91)-1</f>
        <v>1.8057055335418681E-6</v>
      </c>
      <c r="I1573" s="2">
        <f t="shared" si="234"/>
        <v>26639.073677501055</v>
      </c>
      <c r="J1573">
        <f>VLOOKUP(A1573,'VXX-IV'!A$1:C$4500,3,0)</f>
        <v>26640.97</v>
      </c>
      <c r="K1573" s="10">
        <f t="shared" si="236"/>
        <v>-7.1180685198291016E-5</v>
      </c>
      <c r="L1573">
        <f t="shared" si="228"/>
        <v>1430892556.4187689</v>
      </c>
      <c r="O1573">
        <f t="shared" si="229"/>
        <v>5415323.2439879728</v>
      </c>
      <c r="R1573">
        <f t="shared" si="230"/>
        <v>12.255404199671581</v>
      </c>
      <c r="U1573" s="2">
        <f t="shared" si="231"/>
        <v>340.56987329963107</v>
      </c>
      <c r="V1573">
        <f>VLOOKUP(A1573,'VXZ-IV'!A$1:C$4500,3,0)</f>
        <v>340.56</v>
      </c>
      <c r="W1573" s="10">
        <f t="shared" si="237"/>
        <v>2.8991366076702718E-5</v>
      </c>
      <c r="X1573">
        <f t="shared" si="232"/>
        <v>11.064068730112256</v>
      </c>
      <c r="AB1573">
        <f t="shared" si="233"/>
        <v>22615.604923662762</v>
      </c>
      <c r="AE1573">
        <f>ROW()</f>
        <v>1573</v>
      </c>
      <c r="AF1573">
        <f t="shared" si="227"/>
        <v>0.90062543432939546</v>
      </c>
      <c r="AG1573">
        <f>AG1572*(1-(AG$1+AG$5))^($A1573-$A1572)*(1+2*(E1573/E1572-1))</f>
        <v>259501449.66752261</v>
      </c>
      <c r="AK1573">
        <f t="shared" si="235"/>
        <v>5.0568695272891278</v>
      </c>
      <c r="AO1573">
        <f>AO1572*(1-AO$1+H1572)^($A1573-$A1572)*(2-E1573/E1572)</f>
        <v>5.0552418258239458</v>
      </c>
    </row>
    <row r="1574" spans="1:41" x14ac:dyDescent="0.25">
      <c r="A1574" s="1">
        <v>40346</v>
      </c>
      <c r="B1574" s="12">
        <v>25.05</v>
      </c>
      <c r="C1574" s="12">
        <v>28.21</v>
      </c>
      <c r="D1574">
        <v>41237.61</v>
      </c>
      <c r="E1574">
        <v>36880.21</v>
      </c>
      <c r="F1574">
        <v>192929.78</v>
      </c>
      <c r="G1574">
        <v>172569.4</v>
      </c>
      <c r="H1574">
        <f>(1/(1-91/360*VLOOKUP($A1574,Tbills!$B$4:$C$974,2,1)/100))^((1)/91)-1</f>
        <v>1.8057055335418681E-6</v>
      </c>
      <c r="I1574" s="2">
        <f t="shared" si="234"/>
        <v>26166.168474538827</v>
      </c>
      <c r="J1574">
        <f>VLOOKUP(A1574,'VXX-IV'!A$1:C$4500,3,0)</f>
        <v>26168.03</v>
      </c>
      <c r="K1574" s="10">
        <f t="shared" si="236"/>
        <v>-7.113739403286079E-5</v>
      </c>
      <c r="L1574">
        <f t="shared" si="228"/>
        <v>1380092368.4446363</v>
      </c>
      <c r="O1574">
        <f t="shared" si="229"/>
        <v>5271122.7034882968</v>
      </c>
      <c r="R1574">
        <f t="shared" si="230"/>
        <v>12.363491232910143</v>
      </c>
      <c r="U1574" s="2">
        <f t="shared" si="231"/>
        <v>337.71107283562185</v>
      </c>
      <c r="V1574">
        <f>VLOOKUP(A1574,'VXZ-IV'!A$1:C$4500,3,0)</f>
        <v>337.68</v>
      </c>
      <c r="W1574" s="10">
        <f t="shared" si="237"/>
        <v>9.2018584523234637E-5</v>
      </c>
      <c r="X1574">
        <f t="shared" si="232"/>
        <v>11.156302181433361</v>
      </c>
      <c r="AB1574">
        <f t="shared" si="233"/>
        <v>22213.84909954937</v>
      </c>
      <c r="AE1574">
        <f>ROW()</f>
        <v>1574</v>
      </c>
      <c r="AF1574">
        <f t="shared" si="227"/>
        <v>0.8879829847571783</v>
      </c>
      <c r="AG1574">
        <f>AG1573*(1-(AG$1+AG$5))^($A1574-$A1573)*(1+2*(E1574/E1573-1))</f>
        <v>250290941.24449867</v>
      </c>
      <c r="AK1574">
        <f t="shared" si="235"/>
        <v>5.1462896062921049</v>
      </c>
      <c r="AO1574">
        <f>AO1573*(1-AO$1+H1573)^($A1574-$A1573)*(2-E1574/E1573)</f>
        <v>5.144691746878677</v>
      </c>
    </row>
    <row r="1575" spans="1:41" x14ac:dyDescent="0.25">
      <c r="A1575" s="1">
        <v>40347</v>
      </c>
      <c r="B1575" s="12">
        <v>23.95</v>
      </c>
      <c r="C1575" s="12">
        <v>27.96</v>
      </c>
      <c r="D1575">
        <v>40541.82</v>
      </c>
      <c r="E1575">
        <v>36257.879999999997</v>
      </c>
      <c r="F1575">
        <v>190321.75</v>
      </c>
      <c r="G1575">
        <v>170236.29</v>
      </c>
      <c r="H1575">
        <f>(1/(1-91/360*VLOOKUP($A1575,Tbills!$B$4:$C$974,2,1)/100))^((1)/91)-1</f>
        <v>1.8057055335418681E-6</v>
      </c>
      <c r="I1575" s="2">
        <f t="shared" si="234"/>
        <v>25724.047191745056</v>
      </c>
      <c r="J1575">
        <f>VLOOKUP(A1575,'VXX-IV'!A$1:C$4500,3,0)</f>
        <v>25725.88</v>
      </c>
      <c r="K1575" s="10">
        <f t="shared" si="236"/>
        <v>-7.1243753564265155E-5</v>
      </c>
      <c r="L1575">
        <f t="shared" si="228"/>
        <v>1333458138.7749681</v>
      </c>
      <c r="O1575">
        <f t="shared" si="229"/>
        <v>5137529.3240249772</v>
      </c>
      <c r="R1575">
        <f t="shared" si="230"/>
        <v>12.467240630789419</v>
      </c>
      <c r="U1575" s="2">
        <f t="shared" si="231"/>
        <v>333.13776210808942</v>
      </c>
      <c r="V1575">
        <f>VLOOKUP(A1575,'VXZ-IV'!A$1:C$4500,3,0)</f>
        <v>333.12</v>
      </c>
      <c r="W1575" s="10">
        <f t="shared" si="237"/>
        <v>5.3320449355798161E-5</v>
      </c>
      <c r="X1575">
        <f t="shared" si="232"/>
        <v>11.306735766462102</v>
      </c>
      <c r="AB1575">
        <f t="shared" si="233"/>
        <v>21838.243159377445</v>
      </c>
      <c r="AE1575">
        <f>ROW()</f>
        <v>1575</v>
      </c>
      <c r="AF1575">
        <f t="shared" si="227"/>
        <v>0.85658082975679539</v>
      </c>
      <c r="AG1575">
        <f>AG1574*(1-(AG$1+AG$5))^($A1575-$A1574)*(1+2*(E1575/E1574-1))</f>
        <v>241835791.73161468</v>
      </c>
      <c r="AK1575">
        <f t="shared" si="235"/>
        <v>5.2328862232674185</v>
      </c>
      <c r="AO1575">
        <f>AO1574*(1-AO$1+H1574)^($A1575-$A1574)*(2-E1575/E1574)</f>
        <v>5.2313210883486052</v>
      </c>
    </row>
    <row r="1576" spans="1:41" x14ac:dyDescent="0.25">
      <c r="A1576" s="1">
        <v>40350</v>
      </c>
      <c r="B1576" s="12">
        <v>24.88</v>
      </c>
      <c r="C1576" s="12">
        <v>27.54</v>
      </c>
      <c r="D1576">
        <v>40898.74</v>
      </c>
      <c r="E1576">
        <v>36576.89</v>
      </c>
      <c r="F1576">
        <v>190877.97</v>
      </c>
      <c r="G1576">
        <v>170732.89</v>
      </c>
      <c r="H1576">
        <f>(1/(1-91/360*VLOOKUP($A1576,Tbills!$B$4:$C$974,2,1)/100))^((1)/91)-1</f>
        <v>3.1949139418507855E-6</v>
      </c>
      <c r="I1576" s="2">
        <f t="shared" si="234"/>
        <v>25948.616990186732</v>
      </c>
      <c r="J1576">
        <f>VLOOKUP(A1576,'VXX-IV'!A$1:C$4500,3,0)</f>
        <v>25950.46</v>
      </c>
      <c r="K1576" s="10">
        <f t="shared" si="236"/>
        <v>-7.1020313831327009E-5</v>
      </c>
      <c r="L1576">
        <f t="shared" si="228"/>
        <v>1356751628.944346</v>
      </c>
      <c r="O1576">
        <f t="shared" si="229"/>
        <v>5204805.8781060046</v>
      </c>
      <c r="R1576">
        <f t="shared" si="230"/>
        <v>12.410711726001859</v>
      </c>
      <c r="U1576" s="2">
        <f t="shared" si="231"/>
        <v>334.08692554025032</v>
      </c>
      <c r="V1576">
        <f>VLOOKUP(A1576,'VXZ-IV'!A$1:C$4500,3,0)</f>
        <v>334.08</v>
      </c>
      <c r="W1576" s="10">
        <f t="shared" si="237"/>
        <v>2.0730185136264012E-5</v>
      </c>
      <c r="X1576">
        <f t="shared" si="232"/>
        <v>11.272609811975636</v>
      </c>
      <c r="AB1576">
        <f t="shared" si="233"/>
        <v>22028.079766308128</v>
      </c>
      <c r="AE1576">
        <f>ROW()</f>
        <v>1576</v>
      </c>
      <c r="AF1576">
        <f t="shared" si="227"/>
        <v>0.90341321713870737</v>
      </c>
      <c r="AG1576">
        <f>AG1575*(1-(AG$1+AG$5))^($A1576-$A1575)*(1+2*(E1576/E1575-1))</f>
        <v>246066432.04936448</v>
      </c>
      <c r="AK1576">
        <f t="shared" si="235"/>
        <v>5.1861206857259825</v>
      </c>
      <c r="AO1576">
        <f>AO1575*(1-AO$1+H1575)^($A1576-$A1575)*(2-E1576/E1575)</f>
        <v>5.1847467790321042</v>
      </c>
    </row>
    <row r="1577" spans="1:41" x14ac:dyDescent="0.25">
      <c r="A1577" s="1">
        <v>40351</v>
      </c>
      <c r="B1577" s="12">
        <v>27.05</v>
      </c>
      <c r="C1577" s="12">
        <v>29.09</v>
      </c>
      <c r="D1577">
        <v>42735.75</v>
      </c>
      <c r="E1577">
        <v>38219.67</v>
      </c>
      <c r="F1577">
        <v>195357.08</v>
      </c>
      <c r="G1577">
        <v>174738.73</v>
      </c>
      <c r="H1577">
        <f>(1/(1-91/360*VLOOKUP($A1577,Tbills!$B$4:$C$974,2,1)/100))^((1)/91)-1</f>
        <v>3.1949139418507855E-6</v>
      </c>
      <c r="I1577" s="2">
        <f t="shared" si="234"/>
        <v>27113.46532405082</v>
      </c>
      <c r="J1577">
        <f>VLOOKUP(A1577,'VXX-IV'!A$1:C$4500,3,0)</f>
        <v>27115.4</v>
      </c>
      <c r="K1577" s="10">
        <f t="shared" si="236"/>
        <v>-7.1349710835222346E-5</v>
      </c>
      <c r="L1577">
        <f t="shared" si="228"/>
        <v>1478561241.6787367</v>
      </c>
      <c r="O1577">
        <f t="shared" si="229"/>
        <v>5555264.2932594027</v>
      </c>
      <c r="R1577">
        <f t="shared" si="230"/>
        <v>12.131461781829046</v>
      </c>
      <c r="U1577" s="2">
        <f t="shared" si="231"/>
        <v>341.91821516219113</v>
      </c>
      <c r="V1577">
        <f>VLOOKUP(A1577,'VXZ-IV'!A$1:C$4500,3,0)</f>
        <v>341.92</v>
      </c>
      <c r="W1577" s="10">
        <f t="shared" si="237"/>
        <v>-5.2200450657569064E-6</v>
      </c>
      <c r="X1577">
        <f t="shared" si="232"/>
        <v>11.007752932449787</v>
      </c>
      <c r="AB1577">
        <f t="shared" si="233"/>
        <v>23016.625697934865</v>
      </c>
      <c r="AE1577">
        <f>ROW()</f>
        <v>1577</v>
      </c>
      <c r="AF1577">
        <f t="shared" si="227"/>
        <v>0.92987280852526644</v>
      </c>
      <c r="AG1577">
        <f>AG1576*(1-(AG$1+AG$5))^($A1577-$A1576)*(1+2*(E1577/E1576-1))</f>
        <v>268160587.21114519</v>
      </c>
      <c r="AK1577">
        <f t="shared" si="235"/>
        <v>4.9529654472183005</v>
      </c>
      <c r="AO1577">
        <f>AO1576*(1-AO$1+H1576)^($A1577-$A1576)*(2-E1577/E1576)</f>
        <v>4.9517166126539953</v>
      </c>
    </row>
    <row r="1578" spans="1:41" x14ac:dyDescent="0.25">
      <c r="A1578" s="1">
        <v>40352</v>
      </c>
      <c r="B1578" s="12">
        <v>26.91</v>
      </c>
      <c r="C1578" s="12">
        <v>29.26</v>
      </c>
      <c r="D1578">
        <v>43322.68</v>
      </c>
      <c r="E1578">
        <v>38744.449999999997</v>
      </c>
      <c r="F1578">
        <v>198500.76</v>
      </c>
      <c r="G1578">
        <v>177550.06</v>
      </c>
      <c r="H1578">
        <f>(1/(1-91/360*VLOOKUP($A1578,Tbills!$B$4:$C$974,2,1)/100))^((1)/91)-1</f>
        <v>3.1949139418507855E-6</v>
      </c>
      <c r="I1578" s="2">
        <f t="shared" si="234"/>
        <v>27485.169683722506</v>
      </c>
      <c r="J1578">
        <f>VLOOKUP(A1578,'VXX-IV'!A$1:C$4500,3,0)</f>
        <v>27487.13</v>
      </c>
      <c r="K1578" s="10">
        <f t="shared" si="236"/>
        <v>-7.1317604911635968E-5</v>
      </c>
      <c r="L1578">
        <f t="shared" si="228"/>
        <v>1519100563.9957635</v>
      </c>
      <c r="O1578">
        <f t="shared" si="229"/>
        <v>5669489.1184913227</v>
      </c>
      <c r="R1578">
        <f t="shared" si="230"/>
        <v>12.047630855144423</v>
      </c>
      <c r="U1578" s="2">
        <f t="shared" si="231"/>
        <v>347.41188100376354</v>
      </c>
      <c r="V1578">
        <f>VLOOKUP(A1578,'VXZ-IV'!A$1:C$4500,3,0)</f>
        <v>347.4</v>
      </c>
      <c r="W1578" s="10">
        <f t="shared" si="237"/>
        <v>3.4199780551524839E-5</v>
      </c>
      <c r="X1578">
        <f t="shared" si="232"/>
        <v>10.830285822480869</v>
      </c>
      <c r="AB1578">
        <f t="shared" si="233"/>
        <v>23331.844886540275</v>
      </c>
      <c r="AE1578">
        <f>ROW()</f>
        <v>1578</v>
      </c>
      <c r="AF1578">
        <f t="shared" si="227"/>
        <v>0.91968557758031433</v>
      </c>
      <c r="AG1578">
        <f>AG1577*(1-(AG$1+AG$5))^($A1578-$A1577)*(1+2*(E1578/E1577-1))</f>
        <v>275515327.94658744</v>
      </c>
      <c r="AK1578">
        <f t="shared" si="235"/>
        <v>4.8847306117757121</v>
      </c>
      <c r="AO1578">
        <f>AO1577*(1-AO$1+H1577)^($A1578-$A1577)*(2-E1578/E1577)</f>
        <v>4.8835614151974438</v>
      </c>
    </row>
    <row r="1579" spans="1:41" x14ac:dyDescent="0.25">
      <c r="A1579" s="1">
        <v>40353</v>
      </c>
      <c r="B1579" s="12">
        <v>29.74</v>
      </c>
      <c r="C1579" s="12">
        <v>31.36</v>
      </c>
      <c r="D1579">
        <v>45922.93</v>
      </c>
      <c r="E1579">
        <v>41069.79</v>
      </c>
      <c r="F1579">
        <v>203434.1</v>
      </c>
      <c r="G1579">
        <v>181962.15</v>
      </c>
      <c r="H1579">
        <f>(1/(1-91/360*VLOOKUP($A1579,Tbills!$B$4:$C$974,2,1)/100))^((1)/91)-1</f>
        <v>3.1949139418507855E-6</v>
      </c>
      <c r="I1579" s="2">
        <f t="shared" si="234"/>
        <v>29134.133587853397</v>
      </c>
      <c r="J1579">
        <f>VLOOKUP(A1579,'VXX-IV'!A$1:C$4500,3,0)</f>
        <v>29136.2</v>
      </c>
      <c r="K1579" s="10">
        <f t="shared" si="236"/>
        <v>-7.0922500072234662E-5</v>
      </c>
      <c r="L1579">
        <f t="shared" si="228"/>
        <v>1701373927.2433417</v>
      </c>
      <c r="O1579">
        <f t="shared" si="229"/>
        <v>6179682.6057924377</v>
      </c>
      <c r="R1579">
        <f t="shared" si="230"/>
        <v>11.685569018800718</v>
      </c>
      <c r="U1579" s="2">
        <f t="shared" si="231"/>
        <v>356.03742788070929</v>
      </c>
      <c r="V1579">
        <f>VLOOKUP(A1579,'VXZ-IV'!A$1:C$4500,3,0)</f>
        <v>356.04</v>
      </c>
      <c r="W1579" s="10">
        <f t="shared" si="237"/>
        <v>-7.2242424747903655E-6</v>
      </c>
      <c r="X1579">
        <f t="shared" si="232"/>
        <v>10.560798112119592</v>
      </c>
      <c r="AB1579">
        <f t="shared" si="233"/>
        <v>24731.298571662646</v>
      </c>
      <c r="AE1579">
        <f>ROW()</f>
        <v>1579</v>
      </c>
      <c r="AF1579">
        <f t="shared" si="227"/>
        <v>0.94834183673469385</v>
      </c>
      <c r="AG1579">
        <f>AG1578*(1-(AG$1+AG$5))^($A1579-$A1578)*(1+2*(E1579/E1578-1))</f>
        <v>308576339.87892109</v>
      </c>
      <c r="AK1579">
        <f t="shared" si="235"/>
        <v>4.5913480726067641</v>
      </c>
      <c r="AO1579">
        <f>AO1578*(1-AO$1+H1578)^($A1579-$A1578)*(2-E1579/E1578)</f>
        <v>4.5903077835911832</v>
      </c>
    </row>
    <row r="1580" spans="1:41" x14ac:dyDescent="0.25">
      <c r="A1580" s="1">
        <v>40354</v>
      </c>
      <c r="B1580" s="12">
        <v>28.53</v>
      </c>
      <c r="C1580" s="12">
        <v>30.7</v>
      </c>
      <c r="D1580">
        <v>44772.9</v>
      </c>
      <c r="E1580">
        <v>40041.160000000003</v>
      </c>
      <c r="F1580">
        <v>203823.38</v>
      </c>
      <c r="G1580">
        <v>182309.76000000001</v>
      </c>
      <c r="H1580">
        <f>(1/(1-91/360*VLOOKUP($A1580,Tbills!$B$4:$C$974,2,1)/100))^((1)/91)-1</f>
        <v>3.1949139418507855E-6</v>
      </c>
      <c r="I1580" s="2">
        <f t="shared" si="234"/>
        <v>28403.846255425411</v>
      </c>
      <c r="J1580">
        <f>VLOOKUP(A1580,'VXX-IV'!A$1:C$4500,3,0)</f>
        <v>28405.87</v>
      </c>
      <c r="K1580" s="10">
        <f t="shared" si="236"/>
        <v>-7.1243886372363008E-5</v>
      </c>
      <c r="L1580">
        <f t="shared" si="228"/>
        <v>1616081137.270391</v>
      </c>
      <c r="O1580">
        <f t="shared" si="229"/>
        <v>5947318.5805879906</v>
      </c>
      <c r="R1580">
        <f t="shared" si="230"/>
        <v>11.831371969184911</v>
      </c>
      <c r="U1580" s="2">
        <f t="shared" si="231"/>
        <v>356.71002291413112</v>
      </c>
      <c r="V1580">
        <f>VLOOKUP(A1580,'VXZ-IV'!A$1:C$4500,3,0)</f>
        <v>356.68</v>
      </c>
      <c r="W1580" s="10">
        <f t="shared" si="237"/>
        <v>8.4173248096730546E-5</v>
      </c>
      <c r="X1580">
        <f t="shared" si="232"/>
        <v>10.540267190020192</v>
      </c>
      <c r="AB1580">
        <f t="shared" si="233"/>
        <v>24111.040190968783</v>
      </c>
      <c r="AE1580">
        <f>ROW()</f>
        <v>1580</v>
      </c>
      <c r="AF1580">
        <f t="shared" si="227"/>
        <v>0.92931596091205215</v>
      </c>
      <c r="AG1580">
        <f>AG1579*(1-(AG$1+AG$5))^($A1580-$A1579)*(1+2*(E1580/E1579-1))</f>
        <v>293109315.65815735</v>
      </c>
      <c r="AK1580">
        <f t="shared" si="235"/>
        <v>4.7061233341765289</v>
      </c>
      <c r="AO1580">
        <f>AO1579*(1-AO$1+H1579)^($A1580-$A1579)*(2-E1580/E1579)</f>
        <v>4.7051171918871653</v>
      </c>
    </row>
    <row r="1581" spans="1:41" x14ac:dyDescent="0.25">
      <c r="A1581" s="1">
        <v>40357</v>
      </c>
      <c r="B1581" s="12">
        <v>29</v>
      </c>
      <c r="C1581" s="12">
        <v>30.96</v>
      </c>
      <c r="D1581">
        <v>45520.79</v>
      </c>
      <c r="E1581">
        <v>40709.629999999997</v>
      </c>
      <c r="F1581">
        <v>207477.95</v>
      </c>
      <c r="G1581">
        <v>185576.84</v>
      </c>
      <c r="H1581">
        <f>(1/(1-91/360*VLOOKUP($A1581,Tbills!$B$4:$C$974,2,1)/100))^((1)/91)-1</f>
        <v>4.4453533327715178E-6</v>
      </c>
      <c r="I1581" s="2">
        <f t="shared" si="234"/>
        <v>28876.193893589501</v>
      </c>
      <c r="J1581">
        <f>VLOOKUP(A1581,'VXX-IV'!A$1:C$4500,3,0)</f>
        <v>28878.25</v>
      </c>
      <c r="K1581" s="10">
        <f t="shared" si="236"/>
        <v>-7.1199134660138164E-5</v>
      </c>
      <c r="L1581">
        <f t="shared" si="228"/>
        <v>1669836495.8859849</v>
      </c>
      <c r="O1581">
        <f t="shared" si="229"/>
        <v>6095634.1964933882</v>
      </c>
      <c r="R1581">
        <f t="shared" si="230"/>
        <v>11.731021064666225</v>
      </c>
      <c r="U1581" s="2">
        <f t="shared" si="231"/>
        <v>363.07930222568086</v>
      </c>
      <c r="V1581">
        <f>VLOOKUP(A1581,'VXZ-IV'!A$1:C$4500,3,0)</f>
        <v>363.08</v>
      </c>
      <c r="W1581" s="10">
        <f t="shared" si="237"/>
        <v>-1.9218197617743016E-6</v>
      </c>
      <c r="X1581">
        <f t="shared" si="232"/>
        <v>10.350369952281614</v>
      </c>
      <c r="AB1581">
        <f t="shared" si="233"/>
        <v>24510.999761074614</v>
      </c>
      <c r="AE1581">
        <f>ROW()</f>
        <v>1581</v>
      </c>
      <c r="AF1581">
        <f t="shared" si="227"/>
        <v>0.93669250645994828</v>
      </c>
      <c r="AG1581">
        <f>AG1580*(1-(AG$1+AG$5))^($A1581-$A1580)*(1+2*(E1581/E1580-1))</f>
        <v>302865363.88058341</v>
      </c>
      <c r="AK1581">
        <f t="shared" si="235"/>
        <v>4.6269100627039652</v>
      </c>
      <c r="AO1581">
        <f>AO1580*(1-AO$1+H1580)^($A1581-$A1580)*(2-E1581/E1580)</f>
        <v>4.6260982789839913</v>
      </c>
    </row>
    <row r="1582" spans="1:41" x14ac:dyDescent="0.25">
      <c r="A1582" s="1">
        <v>40358</v>
      </c>
      <c r="B1582" s="12">
        <v>34.130000000000003</v>
      </c>
      <c r="C1582" s="12">
        <v>34.380000000000003</v>
      </c>
      <c r="D1582">
        <v>49990.95</v>
      </c>
      <c r="E1582">
        <v>44707.15</v>
      </c>
      <c r="F1582">
        <v>222035.16</v>
      </c>
      <c r="G1582">
        <v>198596.58</v>
      </c>
      <c r="H1582">
        <f>(1/(1-91/360*VLOOKUP($A1582,Tbills!$B$4:$C$974,2,1)/100))^((1)/91)-1</f>
        <v>4.4453533327715178E-6</v>
      </c>
      <c r="I1582" s="2">
        <f t="shared" si="234"/>
        <v>31711.074572172212</v>
      </c>
      <c r="J1582">
        <f>VLOOKUP(A1582,'VXX-IV'!A$1:C$4500,3,0)</f>
        <v>31713.33</v>
      </c>
      <c r="K1582" s="10">
        <f t="shared" si="236"/>
        <v>-7.1119236856875823E-5</v>
      </c>
      <c r="L1582">
        <f t="shared" si="228"/>
        <v>1997697363.3140788</v>
      </c>
      <c r="O1582">
        <f t="shared" si="229"/>
        <v>6993248.2339474512</v>
      </c>
      <c r="R1582">
        <f t="shared" si="230"/>
        <v>11.154547530356293</v>
      </c>
      <c r="U1582" s="2">
        <f t="shared" si="231"/>
        <v>388.54444652126426</v>
      </c>
      <c r="V1582">
        <f>VLOOKUP(A1582,'VXZ-IV'!A$1:C$4500,3,0)</f>
        <v>388.52</v>
      </c>
      <c r="W1582" s="10">
        <f t="shared" si="237"/>
        <v>6.2922169423051955E-5</v>
      </c>
      <c r="X1582">
        <f t="shared" si="232"/>
        <v>9.6238932820991803</v>
      </c>
      <c r="AB1582">
        <f t="shared" si="233"/>
        <v>26916.9416984544</v>
      </c>
      <c r="AE1582">
        <f>ROW()</f>
        <v>1582</v>
      </c>
      <c r="AF1582">
        <f t="shared" si="227"/>
        <v>0.99272833042466546</v>
      </c>
      <c r="AG1582">
        <f>AG1581*(1-(AG$1+AG$5))^($A1582-$A1581)*(1+2*(E1582/E1581-1))</f>
        <v>362333445.80064553</v>
      </c>
      <c r="AK1582">
        <f t="shared" si="235"/>
        <v>4.1723719848424086</v>
      </c>
      <c r="AO1582">
        <f>AO1581*(1-AO$1+H1581)^($A1582-$A1581)*(2-E1582/E1581)</f>
        <v>4.1716984982440311</v>
      </c>
    </row>
    <row r="1583" spans="1:41" x14ac:dyDescent="0.25">
      <c r="A1583" s="1">
        <v>40359</v>
      </c>
      <c r="B1583" s="12">
        <v>34.54</v>
      </c>
      <c r="C1583" s="12">
        <v>35.229999999999997</v>
      </c>
      <c r="D1583">
        <v>50775.1</v>
      </c>
      <c r="E1583">
        <v>45408.22</v>
      </c>
      <c r="F1583">
        <v>225157.03</v>
      </c>
      <c r="G1583">
        <v>201388.02</v>
      </c>
      <c r="H1583">
        <f>(1/(1-91/360*VLOOKUP($A1583,Tbills!$B$4:$C$974,2,1)/100))^((1)/91)-1</f>
        <v>4.4453533327715178E-6</v>
      </c>
      <c r="I1583" s="2">
        <f t="shared" si="234"/>
        <v>32207.704029082615</v>
      </c>
      <c r="J1583">
        <f>VLOOKUP(A1583,'VXX-IV'!A$1:C$4500,3,0)</f>
        <v>32209.99</v>
      </c>
      <c r="K1583" s="10">
        <f t="shared" si="236"/>
        <v>-7.0970867031783236E-5</v>
      </c>
      <c r="L1583">
        <f t="shared" si="228"/>
        <v>2060266703.2891924</v>
      </c>
      <c r="O1583">
        <f t="shared" si="229"/>
        <v>7157502.7473488059</v>
      </c>
      <c r="R1583">
        <f t="shared" si="230"/>
        <v>11.066587864085387</v>
      </c>
      <c r="U1583" s="2">
        <f t="shared" si="231"/>
        <v>393.99787151762348</v>
      </c>
      <c r="V1583">
        <f>VLOOKUP(A1583,'VXZ-IV'!A$1:C$4500,3,0)</f>
        <v>394</v>
      </c>
      <c r="W1583" s="10">
        <f t="shared" si="237"/>
        <v>-5.4022395342689933E-6</v>
      </c>
      <c r="X1583">
        <f t="shared" si="232"/>
        <v>9.4883126941617935</v>
      </c>
      <c r="AB1583">
        <f t="shared" si="233"/>
        <v>27338.083428960235</v>
      </c>
      <c r="AE1583">
        <f>ROW()</f>
        <v>1583</v>
      </c>
      <c r="AF1583">
        <f t="shared" si="227"/>
        <v>0.9804144195288107</v>
      </c>
      <c r="AG1583">
        <f>AG1582*(1-(AG$1+AG$5))^($A1583-$A1582)*(1+2*(E1583/E1582-1))</f>
        <v>373684632.7309894</v>
      </c>
      <c r="AK1583">
        <f t="shared" si="235"/>
        <v>4.1067521340194943</v>
      </c>
      <c r="AO1583">
        <f>AO1582*(1-AO$1+H1582)^($A1583-$A1582)*(2-E1583/E1582)</f>
        <v>4.106146868659307</v>
      </c>
    </row>
    <row r="1584" spans="1:41" x14ac:dyDescent="0.25">
      <c r="A1584" s="1">
        <v>40360</v>
      </c>
      <c r="B1584" s="12">
        <v>32.86</v>
      </c>
      <c r="C1584" s="12">
        <v>34.49</v>
      </c>
      <c r="D1584">
        <v>50330.61</v>
      </c>
      <c r="E1584">
        <v>45010.51</v>
      </c>
      <c r="F1584">
        <v>226275.54</v>
      </c>
      <c r="G1584">
        <v>202387.55</v>
      </c>
      <c r="H1584">
        <f>(1/(1-91/360*VLOOKUP($A1584,Tbills!$B$4:$C$974,2,1)/100))^((1)/91)-1</f>
        <v>4.4453533327715178E-6</v>
      </c>
      <c r="I1584" s="2">
        <f t="shared" si="234"/>
        <v>31924.976295774548</v>
      </c>
      <c r="J1584">
        <f>VLOOKUP(A1584,'VXX-IV'!A$1:C$4500,3,0)</f>
        <v>31927.25</v>
      </c>
      <c r="K1584" s="10">
        <f t="shared" si="236"/>
        <v>-7.1215160261317578E-5</v>
      </c>
      <c r="L1584">
        <f t="shared" si="228"/>
        <v>2024094314.7168126</v>
      </c>
      <c r="O1584">
        <f t="shared" si="229"/>
        <v>7063230.7386744265</v>
      </c>
      <c r="R1584">
        <f t="shared" si="230"/>
        <v>11.114549014282206</v>
      </c>
      <c r="U1584" s="2">
        <f t="shared" si="231"/>
        <v>395.94547543656449</v>
      </c>
      <c r="V1584">
        <f>VLOOKUP(A1584,'VXZ-IV'!A$1:C$4500,3,0)</f>
        <v>395.92</v>
      </c>
      <c r="W1584" s="10">
        <f t="shared" si="237"/>
        <v>6.4344909487923374E-5</v>
      </c>
      <c r="X1584">
        <f t="shared" si="232"/>
        <v>9.440913028208838</v>
      </c>
      <c r="AB1584">
        <f t="shared" si="233"/>
        <v>27097.696762848722</v>
      </c>
      <c r="AE1584">
        <f>ROW()</f>
        <v>1584</v>
      </c>
      <c r="AF1584">
        <f t="shared" si="227"/>
        <v>0.95273992461583057</v>
      </c>
      <c r="AG1584">
        <f>AG1583*(1-(AG$1+AG$5))^($A1584-$A1583)*(1+2*(E1584/E1583-1))</f>
        <v>367126392.29789108</v>
      </c>
      <c r="AK1584">
        <f t="shared" si="235"/>
        <v>4.1425283643108859</v>
      </c>
      <c r="AO1584">
        <f>AO1583*(1-AO$1+H1583)^($A1584-$A1583)*(2-E1584/E1583)</f>
        <v>4.1419759581593123</v>
      </c>
    </row>
    <row r="1585" spans="1:41" x14ac:dyDescent="0.25">
      <c r="A1585" s="1">
        <v>40361</v>
      </c>
      <c r="B1585" s="12">
        <v>30.12</v>
      </c>
      <c r="C1585" s="12">
        <v>33.29</v>
      </c>
      <c r="D1585">
        <v>48802.27</v>
      </c>
      <c r="E1585">
        <v>43643.519999999997</v>
      </c>
      <c r="F1585">
        <v>225570.62</v>
      </c>
      <c r="G1585">
        <v>201756.15</v>
      </c>
      <c r="H1585">
        <f>(1/(1-91/360*VLOOKUP($A1585,Tbills!$B$4:$C$974,2,1)/100))^((1)/91)-1</f>
        <v>4.4453533327715178E-6</v>
      </c>
      <c r="I1585" s="2">
        <f t="shared" si="234"/>
        <v>30954.787217263984</v>
      </c>
      <c r="J1585">
        <f>VLOOKUP(A1585,'VXX-IV'!A$1:C$4500,3,0)</f>
        <v>30956.99</v>
      </c>
      <c r="K1585" s="10">
        <f t="shared" si="236"/>
        <v>-7.1156231145841353E-5</v>
      </c>
      <c r="L1585">
        <f t="shared" si="228"/>
        <v>1901071463.2276304</v>
      </c>
      <c r="O1585">
        <f t="shared" si="229"/>
        <v>6741233.1857050536</v>
      </c>
      <c r="R1585">
        <f t="shared" si="230"/>
        <v>11.282815942393107</v>
      </c>
      <c r="U1585" s="2">
        <f t="shared" si="231"/>
        <v>394.70235534574704</v>
      </c>
      <c r="V1585">
        <f>VLOOKUP(A1585,'VXZ-IV'!A$1:C$4500,3,0)</f>
        <v>394.68</v>
      </c>
      <c r="W1585" s="10">
        <f t="shared" si="237"/>
        <v>5.6641698963799669E-5</v>
      </c>
      <c r="X1585">
        <f t="shared" si="232"/>
        <v>9.4700582091422891</v>
      </c>
      <c r="AB1585">
        <f t="shared" si="233"/>
        <v>26273.811113923592</v>
      </c>
      <c r="AE1585">
        <f>ROW()</f>
        <v>1585</v>
      </c>
      <c r="AF1585">
        <f t="shared" si="227"/>
        <v>0.90477620907179335</v>
      </c>
      <c r="AG1585">
        <f>AG1584*(1-(AG$1+AG$5))^($A1585-$A1584)*(1+2*(E1585/E1584-1))</f>
        <v>344815175.54602391</v>
      </c>
      <c r="AK1585">
        <f t="shared" si="235"/>
        <v>4.2681400667521174</v>
      </c>
      <c r="AO1585">
        <f>AO1584*(1-AO$1+H1584)^($A1585-$A1584)*(2-E1585/E1584)</f>
        <v>4.2676308058432637</v>
      </c>
    </row>
    <row r="1586" spans="1:41" x14ac:dyDescent="0.25">
      <c r="A1586" s="1">
        <v>40365</v>
      </c>
      <c r="B1586" s="12">
        <v>29.65</v>
      </c>
      <c r="C1586" s="12">
        <v>32.01</v>
      </c>
      <c r="D1586">
        <v>46058.3</v>
      </c>
      <c r="E1586">
        <v>41188.83</v>
      </c>
      <c r="F1586">
        <v>222501.67</v>
      </c>
      <c r="G1586">
        <v>199007.62</v>
      </c>
      <c r="H1586">
        <f>(1/(1-91/360*VLOOKUP($A1586,Tbills!$B$4:$C$974,2,1)/100))^((1)/91)-1</f>
        <v>4.5842999230050197E-6</v>
      </c>
      <c r="I1586" s="2">
        <f t="shared" si="234"/>
        <v>29211.465453825647</v>
      </c>
      <c r="J1586">
        <f>VLOOKUP(A1586,'VXX-IV'!A$1:C$4500,3,0)</f>
        <v>29213.55</v>
      </c>
      <c r="K1586" s="10">
        <f t="shared" si="236"/>
        <v>-7.1355455750876651E-5</v>
      </c>
      <c r="L1586">
        <f t="shared" si="228"/>
        <v>1686949268.7837386</v>
      </c>
      <c r="O1586">
        <f t="shared" si="229"/>
        <v>6171669.4348571477</v>
      </c>
      <c r="R1586">
        <f t="shared" si="230"/>
        <v>11.598014379183807</v>
      </c>
      <c r="U1586" s="2">
        <f t="shared" si="231"/>
        <v>389.29434996702747</v>
      </c>
      <c r="V1586">
        <f>VLOOKUP(A1586,'VXZ-IV'!A$1:C$4500,3,0)</f>
        <v>389.28</v>
      </c>
      <c r="W1586" s="10">
        <f t="shared" si="237"/>
        <v>3.6862841727103302E-5</v>
      </c>
      <c r="X1586">
        <f t="shared" si="232"/>
        <v>9.5978250365420745</v>
      </c>
      <c r="AB1586">
        <f t="shared" si="233"/>
        <v>24792.606675717892</v>
      </c>
      <c r="AE1586">
        <f>ROW()</f>
        <v>1586</v>
      </c>
      <c r="AF1586">
        <f t="shared" si="227"/>
        <v>0.92627303967510155</v>
      </c>
      <c r="AG1586">
        <f>AG1585*(1-(AG$1+AG$5))^($A1586-$A1585)*(1+2*(E1586/E1585-1))</f>
        <v>305986296.31684291</v>
      </c>
      <c r="AK1586">
        <f t="shared" si="235"/>
        <v>4.5073578895318844</v>
      </c>
      <c r="AO1586">
        <f>AO1585*(1-AO$1+H1585)^($A1586-$A1585)*(2-E1586/E1585)</f>
        <v>4.5070731049862998</v>
      </c>
    </row>
    <row r="1587" spans="1:41" x14ac:dyDescent="0.25">
      <c r="A1587" s="1">
        <v>40366</v>
      </c>
      <c r="B1587" s="12">
        <v>26.84</v>
      </c>
      <c r="C1587" s="12">
        <v>29.72</v>
      </c>
      <c r="D1587">
        <v>43095.59</v>
      </c>
      <c r="E1587">
        <v>38539.160000000003</v>
      </c>
      <c r="F1587">
        <v>212708.67</v>
      </c>
      <c r="G1587">
        <v>190247.75</v>
      </c>
      <c r="H1587">
        <f>(1/(1-91/360*VLOOKUP($A1587,Tbills!$B$4:$C$974,2,1)/100))^((1)/91)-1</f>
        <v>4.5842999230050197E-6</v>
      </c>
      <c r="I1587" s="2">
        <f t="shared" si="234"/>
        <v>27331.765227743534</v>
      </c>
      <c r="J1587">
        <f>VLOOKUP(A1587,'VXX-IV'!A$1:C$4500,3,0)</f>
        <v>27333.71</v>
      </c>
      <c r="K1587" s="10">
        <f t="shared" si="236"/>
        <v>-7.1149224033839609E-5</v>
      </c>
      <c r="L1587">
        <f t="shared" si="228"/>
        <v>1469847275.4391754</v>
      </c>
      <c r="O1587">
        <f t="shared" si="229"/>
        <v>5575947.9554263549</v>
      </c>
      <c r="R1587">
        <f t="shared" si="230"/>
        <v>11.970522307402241</v>
      </c>
      <c r="U1587" s="2">
        <f t="shared" si="231"/>
        <v>372.15120366460479</v>
      </c>
      <c r="V1587">
        <f>VLOOKUP(A1587,'VXZ-IV'!A$1:C$4500,3,0)</f>
        <v>372.12</v>
      </c>
      <c r="W1587" s="10">
        <f t="shared" si="237"/>
        <v>8.3853769227149044E-5</v>
      </c>
      <c r="X1587">
        <f t="shared" si="232"/>
        <v>10.0199751343764</v>
      </c>
      <c r="AB1587">
        <f t="shared" si="233"/>
        <v>23196.893974275947</v>
      </c>
      <c r="AE1587">
        <f>ROW()</f>
        <v>1587</v>
      </c>
      <c r="AF1587">
        <f t="shared" si="227"/>
        <v>0.90309555854643342</v>
      </c>
      <c r="AG1587">
        <f>AG1586*(1-(AG$1+AG$5))^($A1587-$A1586)*(1+2*(E1587/E1586-1))</f>
        <v>266609225.2151683</v>
      </c>
      <c r="AK1587">
        <f t="shared" si="235"/>
        <v>4.7970919724541092</v>
      </c>
      <c r="AO1587">
        <f>AO1586*(1-AO$1+H1586)^($A1587-$A1586)*(2-E1587/E1586)</f>
        <v>4.7968568715785729</v>
      </c>
    </row>
    <row r="1588" spans="1:41" x14ac:dyDescent="0.25">
      <c r="A1588" s="1">
        <v>40367</v>
      </c>
      <c r="B1588" s="12">
        <v>25.71</v>
      </c>
      <c r="C1588" s="12">
        <v>28.83</v>
      </c>
      <c r="D1588">
        <v>42282.14</v>
      </c>
      <c r="E1588">
        <v>37811.54</v>
      </c>
      <c r="F1588">
        <v>209654.46</v>
      </c>
      <c r="G1588">
        <v>187515.18</v>
      </c>
      <c r="H1588">
        <f>(1/(1-91/360*VLOOKUP($A1588,Tbills!$B$4:$C$974,2,1)/100))^((1)/91)-1</f>
        <v>4.5842999230050197E-6</v>
      </c>
      <c r="I1588" s="2">
        <f t="shared" si="234"/>
        <v>26815.211139996361</v>
      </c>
      <c r="J1588">
        <f>VLOOKUP(A1588,'VXX-IV'!A$1:C$4500,3,0)</f>
        <v>26817.119999999999</v>
      </c>
      <c r="K1588" s="10">
        <f t="shared" si="236"/>
        <v>-7.1180648915203371E-5</v>
      </c>
      <c r="L1588">
        <f t="shared" si="228"/>
        <v>1414288339.6417227</v>
      </c>
      <c r="O1588">
        <f t="shared" si="229"/>
        <v>5417854.3858426763</v>
      </c>
      <c r="R1588">
        <f t="shared" si="230"/>
        <v>12.082977898857861</v>
      </c>
      <c r="U1588" s="2">
        <f t="shared" si="231"/>
        <v>366.79866956118877</v>
      </c>
      <c r="V1588">
        <f>VLOOKUP(A1588,'VXZ-IV'!A$1:C$4500,3,0)</f>
        <v>366.8</v>
      </c>
      <c r="W1588" s="10">
        <f t="shared" si="237"/>
        <v>-3.6271505213791855E-6</v>
      </c>
      <c r="X1588">
        <f t="shared" si="232"/>
        <v>10.163564895955057</v>
      </c>
      <c r="AB1588">
        <f t="shared" si="233"/>
        <v>22758.142728228795</v>
      </c>
      <c r="AE1588">
        <f>ROW()</f>
        <v>1588</v>
      </c>
      <c r="AF1588">
        <f t="shared" si="227"/>
        <v>0.89177939646201876</v>
      </c>
      <c r="AG1588">
        <f>AG1587*(1-(AG$1+AG$5))^($A1588-$A1587)*(1+2*(E1588/E1587-1))</f>
        <v>256533406.63479599</v>
      </c>
      <c r="AK1588">
        <f t="shared" si="235"/>
        <v>4.8874335064548049</v>
      </c>
      <c r="AO1588">
        <f>AO1587*(1-AO$1+H1587)^($A1588-$A1587)*(2-E1588/E1587)</f>
        <v>4.8872632491205561</v>
      </c>
    </row>
    <row r="1589" spans="1:41" x14ac:dyDescent="0.25">
      <c r="A1589" s="1">
        <v>40368</v>
      </c>
      <c r="B1589" s="12">
        <v>24.98</v>
      </c>
      <c r="C1589" s="12">
        <v>28.17</v>
      </c>
      <c r="D1589">
        <v>41594.42</v>
      </c>
      <c r="E1589">
        <v>37196.36</v>
      </c>
      <c r="F1589">
        <v>207989.77</v>
      </c>
      <c r="G1589">
        <v>186025.42</v>
      </c>
      <c r="H1589">
        <f>(1/(1-91/360*VLOOKUP($A1589,Tbills!$B$4:$C$974,2,1)/100))^((1)/91)-1</f>
        <v>4.5842999230050197E-6</v>
      </c>
      <c r="I1589" s="2">
        <f t="shared" si="234"/>
        <v>26378.417885647545</v>
      </c>
      <c r="J1589">
        <f>VLOOKUP(A1589,'VXX-IV'!A$1:C$4500,3,0)</f>
        <v>26380.29</v>
      </c>
      <c r="K1589" s="10">
        <f t="shared" si="236"/>
        <v>-7.0966405314565328E-5</v>
      </c>
      <c r="L1589">
        <f t="shared" si="228"/>
        <v>1368212845.4257348</v>
      </c>
      <c r="O1589">
        <f t="shared" si="229"/>
        <v>5285456.4874254735</v>
      </c>
      <c r="R1589">
        <f t="shared" si="230"/>
        <v>12.18072006599399</v>
      </c>
      <c r="U1589" s="2">
        <f t="shared" si="231"/>
        <v>363.87735651974936</v>
      </c>
      <c r="V1589">
        <f>VLOOKUP(A1589,'VXZ-IV'!A$1:C$4500,3,0)</f>
        <v>363.88</v>
      </c>
      <c r="W1589" s="10">
        <f t="shared" si="237"/>
        <v>-7.2647033380057735E-6</v>
      </c>
      <c r="X1589">
        <f t="shared" si="232"/>
        <v>10.243979875488735</v>
      </c>
      <c r="AB1589">
        <f t="shared" si="233"/>
        <v>22387.095471417939</v>
      </c>
      <c r="AE1589">
        <f>ROW()</f>
        <v>1589</v>
      </c>
      <c r="AF1589">
        <f t="shared" si="227"/>
        <v>0.88675896343627969</v>
      </c>
      <c r="AG1589">
        <f>AG1588*(1-(AG$1+AG$5))^($A1589-$A1588)*(1+2*(E1589/E1588-1))</f>
        <v>248177632.70799503</v>
      </c>
      <c r="AK1589">
        <f t="shared" si="235"/>
        <v>4.9667189341515519</v>
      </c>
      <c r="AO1589">
        <f>AO1588*(1-AO$1+H1588)^($A1589-$A1588)*(2-E1589/E1588)</f>
        <v>4.9666163106788694</v>
      </c>
    </row>
    <row r="1590" spans="1:41" x14ac:dyDescent="0.25">
      <c r="A1590" s="1">
        <v>40371</v>
      </c>
      <c r="B1590" s="12">
        <v>24.43</v>
      </c>
      <c r="C1590" s="12">
        <v>28.39</v>
      </c>
      <c r="D1590">
        <v>40566.910000000003</v>
      </c>
      <c r="E1590">
        <v>36276.99</v>
      </c>
      <c r="F1590">
        <v>206440.27</v>
      </c>
      <c r="G1590">
        <v>184636.99</v>
      </c>
      <c r="H1590">
        <f>(1/(1-91/360*VLOOKUP($A1590,Tbills!$B$4:$C$974,2,1)/100))^((1)/91)-1</f>
        <v>4.1674654807088984E-6</v>
      </c>
      <c r="I1590" s="2">
        <f t="shared" si="234"/>
        <v>25724.90801255417</v>
      </c>
      <c r="J1590">
        <f>VLOOKUP(A1590,'VXX-IV'!A$1:C$4500,3,0)</f>
        <v>25726.74</v>
      </c>
      <c r="K1590" s="10">
        <f t="shared" si="236"/>
        <v>-7.1209467108257485E-5</v>
      </c>
      <c r="L1590">
        <f t="shared" si="228"/>
        <v>1300417413.2867892</v>
      </c>
      <c r="O1590">
        <f t="shared" si="229"/>
        <v>5088983.6848196089</v>
      </c>
      <c r="R1590">
        <f t="shared" si="230"/>
        <v>12.32958121460144</v>
      </c>
      <c r="U1590" s="2">
        <f t="shared" si="231"/>
        <v>361.14009289455737</v>
      </c>
      <c r="V1590">
        <f>VLOOKUP(A1590,'VXZ-IV'!A$1:C$4500,3,0)</f>
        <v>361.12</v>
      </c>
      <c r="W1590" s="10">
        <f t="shared" si="237"/>
        <v>5.5640492238939743E-5</v>
      </c>
      <c r="X1590">
        <f t="shared" si="232"/>
        <v>10.319421350670504</v>
      </c>
      <c r="AB1590">
        <f t="shared" si="233"/>
        <v>21831.477489161498</v>
      </c>
      <c r="AE1590">
        <f>ROW()</f>
        <v>1590</v>
      </c>
      <c r="AF1590">
        <f t="shared" si="227"/>
        <v>0.86051426558647404</v>
      </c>
      <c r="AG1590">
        <f>AG1589*(1-(AG$1+AG$5))^($A1590-$A1589)*(1+2*(E1590/E1589-1))</f>
        <v>235885536.81688476</v>
      </c>
      <c r="AK1590">
        <f t="shared" si="235"/>
        <v>5.0887685666356006</v>
      </c>
      <c r="AO1590">
        <f>AO1589*(1-AO$1+H1589)^($A1590-$A1589)*(2-E1590/E1589)</f>
        <v>5.0888798045767123</v>
      </c>
    </row>
    <row r="1591" spans="1:41" x14ac:dyDescent="0.25">
      <c r="A1591" s="1">
        <v>40372</v>
      </c>
      <c r="B1591" s="12">
        <v>24.56</v>
      </c>
      <c r="C1591" s="12">
        <v>28.32</v>
      </c>
      <c r="D1591">
        <v>40329.31</v>
      </c>
      <c r="E1591">
        <v>36064.370000000003</v>
      </c>
      <c r="F1591">
        <v>203562.97</v>
      </c>
      <c r="G1591">
        <v>182062.81</v>
      </c>
      <c r="H1591">
        <f>(1/(1-91/360*VLOOKUP($A1591,Tbills!$B$4:$C$974,2,1)/100))^((1)/91)-1</f>
        <v>4.1674654807088984E-6</v>
      </c>
      <c r="I1591" s="2">
        <f t="shared" si="234"/>
        <v>25573.61388382726</v>
      </c>
      <c r="J1591">
        <f>VLOOKUP(A1591,'VXX-IV'!A$1:C$4500,3,0)</f>
        <v>25575.439999999999</v>
      </c>
      <c r="K1591" s="10">
        <f t="shared" si="236"/>
        <v>-7.1401163488804542E-5</v>
      </c>
      <c r="L1591">
        <f t="shared" si="228"/>
        <v>1285121139.1206462</v>
      </c>
      <c r="O1591">
        <f t="shared" si="229"/>
        <v>5044073.7824744275</v>
      </c>
      <c r="R1591">
        <f t="shared" si="230"/>
        <v>12.365154149797343</v>
      </c>
      <c r="U1591" s="2">
        <f t="shared" si="231"/>
        <v>356.09795193668452</v>
      </c>
      <c r="V1591">
        <f>VLOOKUP(A1591,'VXZ-IV'!A$1:C$4500,3,0)</f>
        <v>356.08</v>
      </c>
      <c r="W1591" s="10">
        <f t="shared" si="237"/>
        <v>5.0415459122987727E-5</v>
      </c>
      <c r="X1591">
        <f t="shared" si="232"/>
        <v>10.462949713996942</v>
      </c>
      <c r="AB1591">
        <f t="shared" si="233"/>
        <v>21702.766167603873</v>
      </c>
      <c r="AE1591">
        <f>ROW()</f>
        <v>1591</v>
      </c>
      <c r="AF1591">
        <f t="shared" si="227"/>
        <v>0.86723163841807904</v>
      </c>
      <c r="AG1591">
        <f>AG1590*(1-(AG$1+AG$5))^($A1591-$A1590)*(1+2*(E1591/E1590-1))</f>
        <v>233112623.40994468</v>
      </c>
      <c r="AK1591">
        <f t="shared" si="235"/>
        <v>5.1183555177200333</v>
      </c>
      <c r="AO1591">
        <f>AO1590*(1-AO$1+H1590)^($A1591-$A1590)*(2-E1591/E1590)</f>
        <v>5.1185378179272405</v>
      </c>
    </row>
    <row r="1592" spans="1:41" x14ac:dyDescent="0.25">
      <c r="A1592" s="1">
        <v>40373</v>
      </c>
      <c r="B1592" s="12">
        <v>24.89</v>
      </c>
      <c r="C1592" s="12">
        <v>28.83</v>
      </c>
      <c r="D1592">
        <v>41541.449999999997</v>
      </c>
      <c r="E1592">
        <v>37148.18</v>
      </c>
      <c r="F1592">
        <v>207323.87</v>
      </c>
      <c r="G1592">
        <v>185425.73</v>
      </c>
      <c r="H1592">
        <f>(1/(1-91/360*VLOOKUP($A1592,Tbills!$B$4:$C$974,2,1)/100))^((1)/91)-1</f>
        <v>4.1674654807088984E-6</v>
      </c>
      <c r="I1592" s="2">
        <f t="shared" si="234"/>
        <v>26341.613536948436</v>
      </c>
      <c r="J1592">
        <f>VLOOKUP(A1592,'VXX-IV'!A$1:C$4500,3,0)</f>
        <v>26343.49</v>
      </c>
      <c r="K1592" s="10">
        <f t="shared" si="236"/>
        <v>-7.1230617187167944E-5</v>
      </c>
      <c r="L1592">
        <f t="shared" si="228"/>
        <v>1362306404.6214731</v>
      </c>
      <c r="O1592">
        <f t="shared" si="229"/>
        <v>5271273.6451035654</v>
      </c>
      <c r="R1592">
        <f t="shared" si="230"/>
        <v>12.178804160916531</v>
      </c>
      <c r="U1592" s="2">
        <f t="shared" si="231"/>
        <v>362.66814791814954</v>
      </c>
      <c r="V1592">
        <f>VLOOKUP(A1592,'VXZ-IV'!A$1:C$4500,3,0)</f>
        <v>362.64</v>
      </c>
      <c r="W1592" s="10">
        <f t="shared" si="237"/>
        <v>7.7619452210297979E-5</v>
      </c>
      <c r="X1592">
        <f t="shared" si="232"/>
        <v>10.269349356255738</v>
      </c>
      <c r="AB1592">
        <f t="shared" si="233"/>
        <v>22354.200427362524</v>
      </c>
      <c r="AE1592">
        <f>ROW()</f>
        <v>1592</v>
      </c>
      <c r="AF1592">
        <f t="shared" si="227"/>
        <v>0.86333680194242113</v>
      </c>
      <c r="AG1592">
        <f>AG1591*(1-(AG$1+AG$5))^($A1592-$A1591)*(1+2*(E1592/E1591-1))</f>
        <v>247115342.72681782</v>
      </c>
      <c r="AK1592">
        <f t="shared" si="235"/>
        <v>4.9643069684174019</v>
      </c>
      <c r="AO1592">
        <f>AO1591*(1-AO$1+H1591)^($A1592-$A1591)*(2-E1592/E1591)</f>
        <v>4.9645520790200504</v>
      </c>
    </row>
    <row r="1593" spans="1:41" x14ac:dyDescent="0.25">
      <c r="A1593" s="1">
        <v>40374</v>
      </c>
      <c r="B1593" s="12">
        <v>25.14</v>
      </c>
      <c r="C1593" s="12">
        <v>29.23</v>
      </c>
      <c r="D1593">
        <v>41904.959999999999</v>
      </c>
      <c r="E1593">
        <v>37473.089999999997</v>
      </c>
      <c r="F1593">
        <v>210401.29</v>
      </c>
      <c r="G1593">
        <v>188177.33</v>
      </c>
      <c r="H1593">
        <f>(1/(1-91/360*VLOOKUP($A1593,Tbills!$B$4:$C$974,2,1)/100))^((1)/91)-1</f>
        <v>4.1674654807088984E-6</v>
      </c>
      <c r="I1593" s="2">
        <f t="shared" si="234"/>
        <v>26571.468881001627</v>
      </c>
      <c r="J1593">
        <f>VLOOKUP(A1593,'VXX-IV'!A$1:C$4500,3,0)</f>
        <v>26573.37</v>
      </c>
      <c r="K1593" s="10">
        <f t="shared" si="236"/>
        <v>-7.1542261985246824E-5</v>
      </c>
      <c r="L1593">
        <f t="shared" si="228"/>
        <v>1386079865.3848689</v>
      </c>
      <c r="O1593">
        <f t="shared" si="229"/>
        <v>5340250.0768228564</v>
      </c>
      <c r="R1593">
        <f t="shared" si="230"/>
        <v>12.124996139309944</v>
      </c>
      <c r="U1593" s="2">
        <f t="shared" si="231"/>
        <v>368.04245239868311</v>
      </c>
      <c r="V1593">
        <f>VLOOKUP(A1593,'VXZ-IV'!A$1:C$4500,3,0)</f>
        <v>368.04</v>
      </c>
      <c r="W1593" s="10">
        <f t="shared" si="237"/>
        <v>6.6634025732703606E-6</v>
      </c>
      <c r="X1593">
        <f t="shared" si="232"/>
        <v>10.116626710903226</v>
      </c>
      <c r="AB1593">
        <f t="shared" si="233"/>
        <v>22548.93129943492</v>
      </c>
      <c r="AE1593">
        <f>ROW()</f>
        <v>1593</v>
      </c>
      <c r="AF1593">
        <f t="shared" si="227"/>
        <v>0.86007526513855626</v>
      </c>
      <c r="AG1593">
        <f>AG1592*(1-(AG$1+AG$5))^($A1593-$A1592)*(1+2*(E1593/E1592-1))</f>
        <v>251429571.07154387</v>
      </c>
      <c r="AK1593">
        <f t="shared" si="235"/>
        <v>4.9206583416582808</v>
      </c>
      <c r="AO1593">
        <f>AO1592*(1-AO$1+H1592)^($A1593-$A1592)*(2-E1593/E1592)</f>
        <v>4.9209689946921369</v>
      </c>
    </row>
    <row r="1594" spans="1:41" x14ac:dyDescent="0.25">
      <c r="A1594" s="1">
        <v>40375</v>
      </c>
      <c r="B1594" s="12">
        <v>26.25</v>
      </c>
      <c r="C1594" s="12">
        <v>30.6</v>
      </c>
      <c r="D1594">
        <v>43841.16</v>
      </c>
      <c r="E1594">
        <v>39204.36</v>
      </c>
      <c r="F1594">
        <v>219073.89</v>
      </c>
      <c r="G1594">
        <v>195933.09</v>
      </c>
      <c r="H1594">
        <f>(1/(1-91/360*VLOOKUP($A1594,Tbills!$B$4:$C$974,2,1)/100))^((1)/91)-1</f>
        <v>4.1674654807088984E-6</v>
      </c>
      <c r="I1594" s="2">
        <f t="shared" si="234"/>
        <v>27798.513914591364</v>
      </c>
      <c r="J1594">
        <f>VLOOKUP(A1594,'VXX-IV'!A$1:C$4500,3,0)</f>
        <v>27800.5</v>
      </c>
      <c r="K1594" s="10">
        <f t="shared" si="236"/>
        <v>-7.1440636270403424E-5</v>
      </c>
      <c r="L1594">
        <f t="shared" si="228"/>
        <v>1514092486.6558049</v>
      </c>
      <c r="O1594">
        <f t="shared" si="229"/>
        <v>5710139.8074275795</v>
      </c>
      <c r="R1594">
        <f t="shared" si="230"/>
        <v>11.844371131483939</v>
      </c>
      <c r="U1594" s="2">
        <f t="shared" si="231"/>
        <v>383.20357124388806</v>
      </c>
      <c r="V1594">
        <f>VLOOKUP(A1594,'VXZ-IV'!A$1:C$4500,3,0)</f>
        <v>383.2</v>
      </c>
      <c r="W1594" s="10">
        <f t="shared" si="237"/>
        <v>9.3195299792903086E-6</v>
      </c>
      <c r="X1594">
        <f t="shared" si="232"/>
        <v>9.6993499241009982</v>
      </c>
      <c r="AB1594">
        <f t="shared" si="233"/>
        <v>23589.877403161001</v>
      </c>
      <c r="AE1594">
        <f>ROW()</f>
        <v>1594</v>
      </c>
      <c r="AF1594">
        <f t="shared" si="227"/>
        <v>0.85784313725490191</v>
      </c>
      <c r="AG1594">
        <f>AG1593*(1-(AG$1+AG$5))^($A1594-$A1593)*(1+2*(E1594/E1593-1))</f>
        <v>274652585.40789318</v>
      </c>
      <c r="AK1594">
        <f t="shared" si="235"/>
        <v>4.6931035943548265</v>
      </c>
      <c r="AO1594">
        <f>AO1593*(1-AO$1+H1593)^($A1594-$A1593)*(2-E1594/E1593)</f>
        <v>4.6934644491020343</v>
      </c>
    </row>
    <row r="1595" spans="1:41" x14ac:dyDescent="0.25">
      <c r="A1595" s="1">
        <v>40378</v>
      </c>
      <c r="B1595" s="12">
        <v>25.97</v>
      </c>
      <c r="C1595" s="12">
        <v>30.08</v>
      </c>
      <c r="D1595">
        <v>43288.73</v>
      </c>
      <c r="E1595">
        <v>38709.870000000003</v>
      </c>
      <c r="F1595">
        <v>218063.53</v>
      </c>
      <c r="G1595">
        <v>195027</v>
      </c>
      <c r="H1595">
        <f>(1/(1-91/360*VLOOKUP($A1595,Tbills!$B$4:$C$974,2,1)/100))^((1)/91)-1</f>
        <v>4.3064085186728107E-6</v>
      </c>
      <c r="I1595" s="2">
        <f t="shared" si="234"/>
        <v>27446.224931440804</v>
      </c>
      <c r="J1595">
        <f>VLOOKUP(A1595,'VXX-IV'!A$1:C$4500,3,0)</f>
        <v>27448.19</v>
      </c>
      <c r="K1595" s="10">
        <f t="shared" si="236"/>
        <v>-7.159191768912887E-5</v>
      </c>
      <c r="L1595">
        <f t="shared" si="228"/>
        <v>1475716490.8082812</v>
      </c>
      <c r="O1595">
        <f t="shared" si="229"/>
        <v>5601539.3051991472</v>
      </c>
      <c r="R1595">
        <f t="shared" si="230"/>
        <v>11.917452126305875</v>
      </c>
      <c r="U1595" s="2">
        <f t="shared" si="231"/>
        <v>381.40835008973812</v>
      </c>
      <c r="V1595">
        <f>VLOOKUP(A1595,'VXZ-IV'!A$1:C$4500,3,0)</f>
        <v>381.4</v>
      </c>
      <c r="W1595" s="10">
        <f t="shared" si="237"/>
        <v>2.1893260981009632E-5</v>
      </c>
      <c r="X1595">
        <f t="shared" si="232"/>
        <v>9.7432491529166843</v>
      </c>
      <c r="AB1595">
        <f t="shared" si="233"/>
        <v>23289.8988467339</v>
      </c>
      <c r="AE1595">
        <f>ROW()</f>
        <v>1595</v>
      </c>
      <c r="AF1595">
        <f t="shared" si="227"/>
        <v>0.86336436170212771</v>
      </c>
      <c r="AG1595">
        <f>AG1594*(1-(AG$1+AG$5))^($A1595-$A1594)*(1+2*(E1595/E1594-1))</f>
        <v>267697058.62807447</v>
      </c>
      <c r="AK1595">
        <f t="shared" si="235"/>
        <v>4.7516343684497553</v>
      </c>
      <c r="AO1595">
        <f>AO1594*(1-AO$1+H1594)^($A1595-$A1594)*(2-E1595/E1594)</f>
        <v>4.7521958482321587</v>
      </c>
    </row>
    <row r="1596" spans="1:41" x14ac:dyDescent="0.25">
      <c r="A1596" s="1">
        <v>40379</v>
      </c>
      <c r="B1596" s="12">
        <v>23.93</v>
      </c>
      <c r="C1596" s="12">
        <v>28.22</v>
      </c>
      <c r="D1596">
        <v>40668.980000000003</v>
      </c>
      <c r="E1596">
        <v>36367.06</v>
      </c>
      <c r="F1596">
        <v>212177.34</v>
      </c>
      <c r="G1596">
        <v>189761.79</v>
      </c>
      <c r="H1596">
        <f>(1/(1-91/360*VLOOKUP($A1596,Tbills!$B$4:$C$974,2,1)/100))^((1)/91)-1</f>
        <v>4.3064085186728107E-6</v>
      </c>
      <c r="I1596" s="2">
        <f t="shared" si="234"/>
        <v>25784.603882756273</v>
      </c>
      <c r="J1596">
        <f>VLOOKUP(A1596,'VXX-IV'!A$1:C$4500,3,0)</f>
        <v>25786.45</v>
      </c>
      <c r="K1596" s="10">
        <f t="shared" si="236"/>
        <v>-7.1592531881159438E-5</v>
      </c>
      <c r="L1596">
        <f t="shared" si="228"/>
        <v>1297035956.566829</v>
      </c>
      <c r="O1596">
        <f t="shared" si="229"/>
        <v>5092840.6934723761</v>
      </c>
      <c r="R1596">
        <f t="shared" si="230"/>
        <v>12.277532839667536</v>
      </c>
      <c r="U1596" s="2">
        <f t="shared" si="231"/>
        <v>371.10394345454904</v>
      </c>
      <c r="V1596">
        <f>VLOOKUP(A1596,'VXZ-IV'!A$1:C$4500,3,0)</f>
        <v>371.08</v>
      </c>
      <c r="W1596" s="10">
        <f t="shared" si="237"/>
        <v>6.4523699873531015E-5</v>
      </c>
      <c r="X1596">
        <f t="shared" si="232"/>
        <v>10.005963947087031</v>
      </c>
      <c r="AB1596">
        <f t="shared" si="233"/>
        <v>21879.577962645431</v>
      </c>
      <c r="AE1596">
        <f>ROW()</f>
        <v>1596</v>
      </c>
      <c r="AF1596">
        <f t="shared" si="227"/>
        <v>0.84798015591778886</v>
      </c>
      <c r="AG1596">
        <f>AG1595*(1-(AG$1+AG$5))^($A1596-$A1595)*(1+2*(E1596/E1595-1))</f>
        <v>235285851.21687907</v>
      </c>
      <c r="AK1596">
        <f t="shared" si="235"/>
        <v>5.0389794612457912</v>
      </c>
      <c r="AO1596">
        <f>AO1595*(1-AO$1+H1595)^($A1596-$A1595)*(2-E1596/E1595)</f>
        <v>5.0396449257576226</v>
      </c>
    </row>
    <row r="1597" spans="1:41" x14ac:dyDescent="0.25">
      <c r="A1597" s="1">
        <v>40380</v>
      </c>
      <c r="B1597" s="12">
        <v>25.64</v>
      </c>
      <c r="C1597" s="12">
        <v>29.08</v>
      </c>
      <c r="D1597">
        <v>41168.6</v>
      </c>
      <c r="E1597">
        <v>36813.67</v>
      </c>
      <c r="F1597">
        <v>213046.05</v>
      </c>
      <c r="G1597">
        <v>190537.91</v>
      </c>
      <c r="H1597">
        <f>(1/(1-91/360*VLOOKUP($A1597,Tbills!$B$4:$C$974,2,1)/100))^((1)/91)-1</f>
        <v>4.3064085186728107E-6</v>
      </c>
      <c r="I1597" s="2">
        <f t="shared" si="234"/>
        <v>26100.732299304273</v>
      </c>
      <c r="J1597">
        <f>VLOOKUP(A1597,'VXX-IV'!A$1:C$4500,3,0)</f>
        <v>26102.6</v>
      </c>
      <c r="K1597" s="10">
        <f t="shared" si="236"/>
        <v>-7.155228581545714E-5</v>
      </c>
      <c r="L1597">
        <f t="shared" si="228"/>
        <v>1328838414.339808</v>
      </c>
      <c r="O1597">
        <f t="shared" si="229"/>
        <v>5186480.762879218</v>
      </c>
      <c r="R1597">
        <f t="shared" si="230"/>
        <v>12.201593385673084</v>
      </c>
      <c r="U1597" s="2">
        <f t="shared" si="231"/>
        <v>372.61425500797293</v>
      </c>
      <c r="V1597">
        <f>VLOOKUP(A1597,'VXZ-IV'!A$1:C$4500,3,0)</f>
        <v>372.6</v>
      </c>
      <c r="W1597" s="10">
        <f t="shared" si="237"/>
        <v>3.8258207119890031E-5</v>
      </c>
      <c r="X1597">
        <f t="shared" si="232"/>
        <v>9.9647141997770063</v>
      </c>
      <c r="AB1597">
        <f t="shared" si="233"/>
        <v>22147.500518431378</v>
      </c>
      <c r="AE1597">
        <f>ROW()</f>
        <v>1597</v>
      </c>
      <c r="AF1597">
        <f t="shared" si="227"/>
        <v>0.8817056396148556</v>
      </c>
      <c r="AG1597">
        <f>AG1596*(1-(AG$1+AG$5))^($A1597-$A1596)*(1+2*(E1597/E1596-1))</f>
        <v>241056639.35071808</v>
      </c>
      <c r="AK1597">
        <f t="shared" si="235"/>
        <v>4.9768658654145623</v>
      </c>
      <c r="AO1597">
        <f>AO1596*(1-AO$1+H1596)^($A1597-$A1596)*(2-E1597/E1596)</f>
        <v>4.977592295140151</v>
      </c>
    </row>
    <row r="1598" spans="1:41" x14ac:dyDescent="0.25">
      <c r="A1598" s="1">
        <v>40381</v>
      </c>
      <c r="B1598" s="12">
        <v>24.63</v>
      </c>
      <c r="C1598" s="12">
        <v>27.9</v>
      </c>
      <c r="D1598">
        <v>38988.18</v>
      </c>
      <c r="E1598">
        <v>34863.74</v>
      </c>
      <c r="F1598">
        <v>207121.64</v>
      </c>
      <c r="G1598">
        <v>185238.59</v>
      </c>
      <c r="H1598">
        <f>(1/(1-91/360*VLOOKUP($A1598,Tbills!$B$4:$C$974,2,1)/100))^((1)/91)-1</f>
        <v>4.3064085186728107E-6</v>
      </c>
      <c r="I1598" s="2">
        <f t="shared" si="234"/>
        <v>24717.751777225698</v>
      </c>
      <c r="J1598">
        <f>VLOOKUP(A1598,'VXX-IV'!A$1:C$4500,3,0)</f>
        <v>24719.52</v>
      </c>
      <c r="K1598" s="10">
        <f t="shared" si="236"/>
        <v>-7.1531436464100651E-5</v>
      </c>
      <c r="L1598">
        <f t="shared" si="228"/>
        <v>1188019186.4079628</v>
      </c>
      <c r="O1598">
        <f t="shared" si="229"/>
        <v>4774247.0833945926</v>
      </c>
      <c r="R1598">
        <f t="shared" si="230"/>
        <v>12.524171468280102</v>
      </c>
      <c r="U1598" s="2">
        <f t="shared" si="231"/>
        <v>362.2437203002811</v>
      </c>
      <c r="V1598">
        <f>VLOOKUP(A1598,'VXZ-IV'!A$1:C$4500,3,0)</f>
        <v>362.24</v>
      </c>
      <c r="W1598" s="10">
        <f t="shared" si="237"/>
        <v>1.0270263585132611E-5</v>
      </c>
      <c r="X1598">
        <f t="shared" si="232"/>
        <v>10.241522293679314</v>
      </c>
      <c r="AB1598">
        <f t="shared" si="233"/>
        <v>20973.67034785901</v>
      </c>
      <c r="AE1598">
        <f>ROW()</f>
        <v>1598</v>
      </c>
      <c r="AF1598">
        <f t="shared" si="227"/>
        <v>0.8827956989247312</v>
      </c>
      <c r="AG1598">
        <f>AG1597*(1-(AG$1+AG$5))^($A1598-$A1597)*(1+2*(E1598/E1597-1))</f>
        <v>215513016.19159117</v>
      </c>
      <c r="AK1598">
        <f t="shared" si="235"/>
        <v>5.2402341925668088</v>
      </c>
      <c r="AO1598">
        <f>AO1597*(1-AO$1+H1597)^($A1598-$A1597)*(2-E1598/E1597)</f>
        <v>5.2410718933017311</v>
      </c>
    </row>
    <row r="1599" spans="1:41" x14ac:dyDescent="0.25">
      <c r="A1599" s="1">
        <v>40382</v>
      </c>
      <c r="B1599" s="12">
        <v>23.47</v>
      </c>
      <c r="C1599" s="12">
        <v>26.99</v>
      </c>
      <c r="D1599">
        <v>38013.29</v>
      </c>
      <c r="E1599">
        <v>33991.83</v>
      </c>
      <c r="F1599">
        <v>205497.28</v>
      </c>
      <c r="G1599">
        <v>183785.05</v>
      </c>
      <c r="H1599">
        <f>(1/(1-91/360*VLOOKUP($A1599,Tbills!$B$4:$C$974,2,1)/100))^((1)/91)-1</f>
        <v>4.3064085186728107E-6</v>
      </c>
      <c r="I1599" s="2">
        <f t="shared" si="234"/>
        <v>24099.102743098145</v>
      </c>
      <c r="J1599">
        <f>VLOOKUP(A1599,'VXX-IV'!A$1:C$4500,3,0)</f>
        <v>24100.83</v>
      </c>
      <c r="K1599" s="10">
        <f t="shared" si="236"/>
        <v>-7.166794263335774E-5</v>
      </c>
      <c r="L1599">
        <f t="shared" si="228"/>
        <v>1128550498.3815858</v>
      </c>
      <c r="O1599">
        <f t="shared" si="229"/>
        <v>4594992.9552270854</v>
      </c>
      <c r="R1599">
        <f t="shared" si="230"/>
        <v>12.680207219338985</v>
      </c>
      <c r="U1599" s="2">
        <f t="shared" si="231"/>
        <v>359.39404547028727</v>
      </c>
      <c r="V1599">
        <f>VLOOKUP(A1599,'VXZ-IV'!A$1:C$4500,3,0)</f>
        <v>359.36</v>
      </c>
      <c r="W1599" s="10">
        <f t="shared" si="237"/>
        <v>9.4739175999780656E-5</v>
      </c>
      <c r="X1599">
        <f t="shared" si="232"/>
        <v>10.32154869627805</v>
      </c>
      <c r="AB1599">
        <f t="shared" si="233"/>
        <v>20448.42522613582</v>
      </c>
      <c r="AE1599">
        <f>ROW()</f>
        <v>1599</v>
      </c>
      <c r="AF1599">
        <f t="shared" si="227"/>
        <v>0.86958132641719155</v>
      </c>
      <c r="AG1599">
        <f>AG1598*(1-(AG$1+AG$5))^($A1599-$A1598)*(1+2*(E1599/E1598-1))</f>
        <v>204726553.20464921</v>
      </c>
      <c r="AK1599">
        <f t="shared" si="235"/>
        <v>5.3710374497140041</v>
      </c>
      <c r="AO1599">
        <f>AO1598*(1-AO$1+H1598)^($A1599-$A1598)*(2-E1599/E1598)</f>
        <v>5.3719707089679751</v>
      </c>
    </row>
    <row r="1600" spans="1:41" x14ac:dyDescent="0.25">
      <c r="A1600" s="1">
        <v>40385</v>
      </c>
      <c r="B1600" s="12">
        <v>22.73</v>
      </c>
      <c r="C1600" s="12">
        <v>26.44</v>
      </c>
      <c r="D1600">
        <v>36580.379999999997</v>
      </c>
      <c r="E1600">
        <v>32710.07</v>
      </c>
      <c r="F1600">
        <v>198938.4</v>
      </c>
      <c r="G1600">
        <v>177916.79</v>
      </c>
      <c r="H1600">
        <f>(1/(1-91/360*VLOOKUP($A1600,Tbills!$B$4:$C$974,2,1)/100))^((1)/91)-1</f>
        <v>4.1674654807088984E-6</v>
      </c>
      <c r="I1600" s="2">
        <f t="shared" si="234"/>
        <v>23188.991304632742</v>
      </c>
      <c r="J1600">
        <f>VLOOKUP(A1600,'VXX-IV'!A$1:C$4500,3,0)</f>
        <v>23190.65</v>
      </c>
      <c r="K1600" s="10">
        <f t="shared" si="236"/>
        <v>-7.1524315500393065E-5</v>
      </c>
      <c r="L1600">
        <f t="shared" si="228"/>
        <v>1043311537.8196781</v>
      </c>
      <c r="O1600">
        <f t="shared" si="229"/>
        <v>4334653.5144987684</v>
      </c>
      <c r="R1600">
        <f t="shared" si="230"/>
        <v>12.917527126630334</v>
      </c>
      <c r="U1600" s="2">
        <f t="shared" si="231"/>
        <v>347.89777474512277</v>
      </c>
      <c r="V1600">
        <f>VLOOKUP(A1600,'VXZ-IV'!A$1:C$4500,3,0)</f>
        <v>347.88</v>
      </c>
      <c r="W1600" s="10">
        <f t="shared" si="237"/>
        <v>5.1094472584667372E-5</v>
      </c>
      <c r="X1600">
        <f t="shared" si="232"/>
        <v>10.650067297224195</v>
      </c>
      <c r="AB1600">
        <f t="shared" si="233"/>
        <v>19675.300285826186</v>
      </c>
      <c r="AE1600">
        <f>ROW()</f>
        <v>1600</v>
      </c>
      <c r="AF1600">
        <f t="shared" si="227"/>
        <v>0.85968229954614217</v>
      </c>
      <c r="AG1600">
        <f>AG1599*(1-(AG$1+AG$5))^($A1600-$A1599)*(1+2*(E1600/E1599-1))</f>
        <v>189267807.26781896</v>
      </c>
      <c r="AK1600">
        <f t="shared" si="235"/>
        <v>5.572789173347382</v>
      </c>
      <c r="AO1600">
        <f>AO1599*(1-AO$1+H1599)^($A1600-$A1599)*(2-E1600/E1599)</f>
        <v>5.5739898521723061</v>
      </c>
    </row>
    <row r="1601" spans="1:41" x14ac:dyDescent="0.25">
      <c r="A1601" s="1">
        <v>40386</v>
      </c>
      <c r="B1601" s="12">
        <v>23.19</v>
      </c>
      <c r="C1601" s="12">
        <v>26.37</v>
      </c>
      <c r="D1601">
        <v>36384.99</v>
      </c>
      <c r="E1601">
        <v>32535.22</v>
      </c>
      <c r="F1601">
        <v>197727.25</v>
      </c>
      <c r="G1601">
        <v>176832.88</v>
      </c>
      <c r="H1601">
        <f>(1/(1-91/360*VLOOKUP($A1601,Tbills!$B$4:$C$974,2,1)/100))^((1)/91)-1</f>
        <v>4.1674654807088984E-6</v>
      </c>
      <c r="I1601" s="2">
        <f t="shared" si="234"/>
        <v>23064.567496483509</v>
      </c>
      <c r="J1601">
        <f>VLOOKUP(A1601,'VXX-IV'!A$1:C$4500,3,0)</f>
        <v>23066.21</v>
      </c>
      <c r="K1601" s="10">
        <f t="shared" si="236"/>
        <v>-7.1208209605710948E-5</v>
      </c>
      <c r="L1601">
        <f t="shared" si="228"/>
        <v>1032115243.5884461</v>
      </c>
      <c r="O1601">
        <f t="shared" si="229"/>
        <v>4299752.6120820828</v>
      </c>
      <c r="R1601">
        <f t="shared" si="230"/>
        <v>12.951466611968954</v>
      </c>
      <c r="U1601" s="2">
        <f t="shared" si="231"/>
        <v>345.77131898021531</v>
      </c>
      <c r="V1601">
        <f>VLOOKUP(A1601,'VXZ-IV'!A$1:C$4500,3,0)</f>
        <v>345.76</v>
      </c>
      <c r="W1601" s="10">
        <f t="shared" si="237"/>
        <v>3.2736523066123624E-5</v>
      </c>
      <c r="X1601">
        <f t="shared" si="232"/>
        <v>10.714598304198457</v>
      </c>
      <c r="AB1601">
        <f t="shared" si="233"/>
        <v>19569.444665086547</v>
      </c>
      <c r="AE1601">
        <f>ROW()</f>
        <v>1601</v>
      </c>
      <c r="AF1601">
        <f t="shared" si="227"/>
        <v>0.87940841865756547</v>
      </c>
      <c r="AG1601">
        <f>AG1600*(1-(AG$1+AG$5))^($A1601-$A1600)*(1+2*(E1601/E1600-1))</f>
        <v>187238054.6940144</v>
      </c>
      <c r="AK1601">
        <f t="shared" si="235"/>
        <v>5.6023172897922322</v>
      </c>
      <c r="AO1601">
        <f>AO1600*(1-AO$1+H1600)^($A1601-$A1600)*(2-E1601/E1600)</f>
        <v>5.6036014190729508</v>
      </c>
    </row>
    <row r="1602" spans="1:41" x14ac:dyDescent="0.25">
      <c r="A1602" s="1">
        <v>40387</v>
      </c>
      <c r="B1602" s="12">
        <v>24.25</v>
      </c>
      <c r="C1602" s="12">
        <v>26.71</v>
      </c>
      <c r="D1602">
        <v>36819.120000000003</v>
      </c>
      <c r="E1602">
        <v>32923.279999999999</v>
      </c>
      <c r="F1602">
        <v>196024.69</v>
      </c>
      <c r="G1602">
        <v>175309.5</v>
      </c>
      <c r="H1602">
        <f>(1/(1-91/360*VLOOKUP($A1602,Tbills!$B$4:$C$974,2,1)/100))^((1)/91)-1</f>
        <v>4.1674654807088984E-6</v>
      </c>
      <c r="I1602" s="2">
        <f t="shared" si="234"/>
        <v>23339.194856564362</v>
      </c>
      <c r="J1602">
        <f>VLOOKUP(A1602,'VXX-IV'!A$1:C$4500,3,0)</f>
        <v>23340.86</v>
      </c>
      <c r="K1602" s="10">
        <f t="shared" si="236"/>
        <v>-7.1340277763454196E-5</v>
      </c>
      <c r="L1602">
        <f t="shared" si="228"/>
        <v>1056692742.9591707</v>
      </c>
      <c r="O1602">
        <f t="shared" si="229"/>
        <v>4376532.3123495523</v>
      </c>
      <c r="R1602">
        <f t="shared" si="230"/>
        <v>12.873646080927346</v>
      </c>
      <c r="U1602" s="2">
        <f t="shared" si="231"/>
        <v>342.78564488766193</v>
      </c>
      <c r="V1602">
        <f>VLOOKUP(A1602,'VXZ-IV'!A$1:C$4500,3,0)</f>
        <v>342.76</v>
      </c>
      <c r="W1602" s="10">
        <f t="shared" si="237"/>
        <v>7.4818787670460907E-5</v>
      </c>
      <c r="X1602">
        <f t="shared" si="232"/>
        <v>10.806547762096988</v>
      </c>
      <c r="AB1602">
        <f t="shared" si="233"/>
        <v>19802.166481464439</v>
      </c>
      <c r="AE1602">
        <f>ROW()</f>
        <v>1602</v>
      </c>
      <c r="AF1602">
        <f t="shared" si="227"/>
        <v>0.90789966304754766</v>
      </c>
      <c r="AG1602">
        <f>AG1601*(1-(AG$1+AG$5))^($A1602-$A1601)*(1+2*(E1602/E1601-1))</f>
        <v>191698114.14900747</v>
      </c>
      <c r="AK1602">
        <f t="shared" si="235"/>
        <v>5.535238493306549</v>
      </c>
      <c r="AO1602">
        <f>AO1601*(1-AO$1+H1601)^($A1602-$A1601)*(2-E1602/E1601)</f>
        <v>5.5365834137371381</v>
      </c>
    </row>
    <row r="1603" spans="1:41" x14ac:dyDescent="0.25">
      <c r="A1603" s="1">
        <v>40388</v>
      </c>
      <c r="B1603" s="12">
        <v>24.13</v>
      </c>
      <c r="C1603" s="12">
        <v>27.12</v>
      </c>
      <c r="D1603">
        <v>36798.559999999998</v>
      </c>
      <c r="E1603">
        <v>32904.76</v>
      </c>
      <c r="F1603">
        <v>196284.91</v>
      </c>
      <c r="G1603">
        <v>175541.49</v>
      </c>
      <c r="H1603">
        <f>(1/(1-91/360*VLOOKUP($A1603,Tbills!$B$4:$C$974,2,1)/100))^((1)/91)-1</f>
        <v>4.1674654807088984E-6</v>
      </c>
      <c r="I1603" s="2">
        <f t="shared" si="234"/>
        <v>23325.593346316728</v>
      </c>
      <c r="J1603">
        <f>VLOOKUP(A1603,'VXX-IV'!A$1:C$4500,3,0)</f>
        <v>23327.26</v>
      </c>
      <c r="K1603" s="10">
        <f t="shared" si="236"/>
        <v>-7.1446611529690784E-5</v>
      </c>
      <c r="L1603">
        <f t="shared" si="228"/>
        <v>1055460605.7934126</v>
      </c>
      <c r="O1603">
        <f t="shared" si="229"/>
        <v>4372692.123905695</v>
      </c>
      <c r="R1603">
        <f t="shared" si="230"/>
        <v>12.876684798921268</v>
      </c>
      <c r="U1603" s="2">
        <f t="shared" si="231"/>
        <v>343.23231854646758</v>
      </c>
      <c r="V1603">
        <f>VLOOKUP(A1603,'VXZ-IV'!A$1:C$4500,3,0)</f>
        <v>343.2</v>
      </c>
      <c r="W1603" s="10">
        <f t="shared" si="237"/>
        <v>9.4168258938154281E-5</v>
      </c>
      <c r="X1603">
        <f t="shared" si="232"/>
        <v>10.791893087304905</v>
      </c>
      <c r="AB1603">
        <f t="shared" si="233"/>
        <v>19790.337354059106</v>
      </c>
      <c r="AE1603">
        <f>ROW()</f>
        <v>1603</v>
      </c>
      <c r="AF1603">
        <f t="shared" si="227"/>
        <v>0.88974926253687314</v>
      </c>
      <c r="AG1603">
        <f>AG1602*(1-(AG$1+AG$5))^($A1603-$A1602)*(1+2*(E1603/E1602-1))</f>
        <v>191475993.44689238</v>
      </c>
      <c r="AK1603">
        <f t="shared" si="235"/>
        <v>5.5380942244318971</v>
      </c>
      <c r="AO1603">
        <f>AO1602*(1-AO$1+H1602)^($A1603-$A1602)*(2-E1603/E1602)</f>
        <v>5.5395160456215544</v>
      </c>
    </row>
    <row r="1604" spans="1:41" x14ac:dyDescent="0.25">
      <c r="A1604" s="1">
        <v>40389</v>
      </c>
      <c r="B1604" s="12">
        <v>23.5</v>
      </c>
      <c r="C1604" s="12">
        <v>27.14</v>
      </c>
      <c r="D1604">
        <v>36458.879999999997</v>
      </c>
      <c r="E1604">
        <v>32600.880000000001</v>
      </c>
      <c r="F1604">
        <v>195173.05</v>
      </c>
      <c r="G1604">
        <v>174546.4</v>
      </c>
      <c r="H1604">
        <f>(1/(1-91/360*VLOOKUP($A1604,Tbills!$B$4:$C$974,2,1)/100))^((1)/91)-1</f>
        <v>4.1674654807088984E-6</v>
      </c>
      <c r="I1604" s="2">
        <f t="shared" si="234"/>
        <v>23109.716041919462</v>
      </c>
      <c r="J1604">
        <f>VLOOKUP(A1604,'VXX-IV'!A$1:C$4500,3,0)</f>
        <v>23111.360000000001</v>
      </c>
      <c r="K1604" s="10">
        <f t="shared" si="236"/>
        <v>-7.1132035524446025E-5</v>
      </c>
      <c r="L1604">
        <f t="shared" si="228"/>
        <v>1035923443.0770186</v>
      </c>
      <c r="O1604">
        <f t="shared" si="229"/>
        <v>4311973.1885172864</v>
      </c>
      <c r="R1604">
        <f t="shared" si="230"/>
        <v>12.935558994995993</v>
      </c>
      <c r="U1604" s="2">
        <f t="shared" si="231"/>
        <v>341.27975004213778</v>
      </c>
      <c r="V1604">
        <f>VLOOKUP(A1604,'VXZ-IV'!A$1:C$4500,3,0)</f>
        <v>341.28</v>
      </c>
      <c r="W1604" s="10">
        <f t="shared" si="237"/>
        <v>-7.324128639130123E-7</v>
      </c>
      <c r="X1604">
        <f t="shared" si="232"/>
        <v>10.852712780876816</v>
      </c>
      <c r="AB1604">
        <f t="shared" si="233"/>
        <v>19606.887238617674</v>
      </c>
      <c r="AE1604">
        <f>ROW()</f>
        <v>1604</v>
      </c>
      <c r="AF1604">
        <f t="shared" si="227"/>
        <v>0.86588061901252766</v>
      </c>
      <c r="AG1604">
        <f>AG1603*(1-(AG$1+AG$5))^($A1604-$A1603)*(1+2*(E1604/E1603-1))</f>
        <v>187933045.69461221</v>
      </c>
      <c r="AK1604">
        <f t="shared" si="235"/>
        <v>5.5889789682089344</v>
      </c>
      <c r="AO1604">
        <f>AO1603*(1-AO$1+H1603)^($A1604-$A1603)*(2-E1604/E1603)</f>
        <v>5.5904907614270991</v>
      </c>
    </row>
    <row r="1605" spans="1:41" x14ac:dyDescent="0.25">
      <c r="A1605" s="1">
        <v>40392</v>
      </c>
      <c r="B1605" s="12">
        <v>22.01</v>
      </c>
      <c r="C1605" s="12">
        <v>25.4</v>
      </c>
      <c r="D1605">
        <v>34357.25</v>
      </c>
      <c r="E1605">
        <v>30721.23</v>
      </c>
      <c r="F1605">
        <v>189151.23</v>
      </c>
      <c r="G1605">
        <v>169158.81</v>
      </c>
      <c r="H1605">
        <f>(1/(1-91/360*VLOOKUP($A1605,Tbills!$B$4:$C$974,2,1)/100))^((1)/91)-1</f>
        <v>4.3064085186728107E-6</v>
      </c>
      <c r="I1605" s="2">
        <f t="shared" si="234"/>
        <v>21775.990163614209</v>
      </c>
      <c r="J1605">
        <f>VLOOKUP(A1605,'VXX-IV'!A$1:C$4500,3,0)</f>
        <v>21777.54</v>
      </c>
      <c r="K1605" s="10">
        <f t="shared" si="236"/>
        <v>-7.1166733514926861E-5</v>
      </c>
      <c r="L1605">
        <f t="shared" si="228"/>
        <v>916355727.2263093</v>
      </c>
      <c r="O1605">
        <f t="shared" si="229"/>
        <v>3938655.579890132</v>
      </c>
      <c r="R1605">
        <f t="shared" si="230"/>
        <v>13.306663234846427</v>
      </c>
      <c r="U1605" s="2">
        <f t="shared" si="231"/>
        <v>330.72579681517959</v>
      </c>
      <c r="V1605">
        <f>VLOOKUP(A1605,'VXZ-IV'!A$1:C$4500,3,0)</f>
        <v>330.72</v>
      </c>
      <c r="W1605" s="10">
        <f t="shared" si="237"/>
        <v>1.7527863992450321E-5</v>
      </c>
      <c r="X1605">
        <f t="shared" si="232"/>
        <v>11.186598349281294</v>
      </c>
      <c r="AB1605">
        <f t="shared" si="233"/>
        <v>18474.491854933345</v>
      </c>
      <c r="AE1605">
        <f>ROW()</f>
        <v>1605</v>
      </c>
      <c r="AF1605">
        <f t="shared" si="227"/>
        <v>0.86653543307086622</v>
      </c>
      <c r="AG1605">
        <f>AG1604*(1-(AG$1+AG$5))^($A1605-$A1604)*(1+2*(E1605/E1604-1))</f>
        <v>166245144.97380966</v>
      </c>
      <c r="AK1605">
        <f t="shared" si="235"/>
        <v>5.9103935691412204</v>
      </c>
      <c r="AO1605">
        <f>AO1604*(1-AO$1+H1604)^($A1605-$A1604)*(2-E1605/E1604)</f>
        <v>5.9122363033410759</v>
      </c>
    </row>
    <row r="1606" spans="1:41" x14ac:dyDescent="0.25">
      <c r="A1606" s="1">
        <v>40393</v>
      </c>
      <c r="B1606" s="12">
        <v>22.63</v>
      </c>
      <c r="C1606" s="12">
        <v>26.01</v>
      </c>
      <c r="D1606">
        <v>34757.449999999997</v>
      </c>
      <c r="E1606">
        <v>31078.95</v>
      </c>
      <c r="F1606">
        <v>190711</v>
      </c>
      <c r="G1606">
        <v>170552.99</v>
      </c>
      <c r="H1606">
        <f>(1/(1-91/360*VLOOKUP($A1606,Tbills!$B$4:$C$974,2,1)/100))^((1)/91)-1</f>
        <v>4.3064085186728107E-6</v>
      </c>
      <c r="I1606" s="2">
        <f t="shared" si="234"/>
        <v>22029.10401541572</v>
      </c>
      <c r="J1606">
        <f>VLOOKUP(A1606,'VXX-IV'!A$1:C$4500,3,0)</f>
        <v>22030.68</v>
      </c>
      <c r="K1606" s="10">
        <f t="shared" si="236"/>
        <v>-7.1535902853692157E-5</v>
      </c>
      <c r="L1606">
        <f t="shared" si="228"/>
        <v>937657587.695153</v>
      </c>
      <c r="O1606">
        <f t="shared" si="229"/>
        <v>4007313.4769341806</v>
      </c>
      <c r="R1606">
        <f t="shared" si="230"/>
        <v>13.228593376869615</v>
      </c>
      <c r="U1606" s="2">
        <f t="shared" si="231"/>
        <v>333.44488159489885</v>
      </c>
      <c r="V1606">
        <f>VLOOKUP(A1606,'VXZ-IV'!A$1:C$4500,3,0)</f>
        <v>333.44</v>
      </c>
      <c r="W1606" s="10">
        <f t="shared" si="237"/>
        <v>1.4640099864626777E-5</v>
      </c>
      <c r="X1606">
        <f t="shared" si="232"/>
        <v>11.094037621589178</v>
      </c>
      <c r="AB1606">
        <f t="shared" si="233"/>
        <v>18688.958425685258</v>
      </c>
      <c r="AE1606">
        <f>ROW()</f>
        <v>1606</v>
      </c>
      <c r="AF1606">
        <f t="shared" si="227"/>
        <v>0.87004998077662432</v>
      </c>
      <c r="AG1606">
        <f>AG1605*(1-(AG$1+AG$5))^($A1606-$A1605)*(1+2*(E1606/E1605-1))</f>
        <v>170110950.83345345</v>
      </c>
      <c r="AK1606">
        <f t="shared" si="235"/>
        <v>5.8413004888115436</v>
      </c>
      <c r="AO1606">
        <f>AO1605*(1-AO$1+H1605)^($A1606-$A1605)*(2-E1606/E1605)</f>
        <v>5.8432028778525984</v>
      </c>
    </row>
    <row r="1607" spans="1:41" x14ac:dyDescent="0.25">
      <c r="A1607" s="1">
        <v>40394</v>
      </c>
      <c r="B1607" s="12">
        <v>22.21</v>
      </c>
      <c r="C1607" s="12">
        <v>25.96</v>
      </c>
      <c r="D1607">
        <v>34420.800000000003</v>
      </c>
      <c r="E1607">
        <v>30777.8</v>
      </c>
      <c r="F1607">
        <v>190172.79</v>
      </c>
      <c r="G1607">
        <v>170070.93</v>
      </c>
      <c r="H1607">
        <f>(1/(1-91/360*VLOOKUP($A1607,Tbills!$B$4:$C$974,2,1)/100))^((1)/91)-1</f>
        <v>4.3064085186728107E-6</v>
      </c>
      <c r="I1607" s="2">
        <f t="shared" si="234"/>
        <v>21815.204925257811</v>
      </c>
      <c r="J1607">
        <f>VLOOKUP(A1607,'VXX-IV'!A$1:C$4500,3,0)</f>
        <v>21816.77</v>
      </c>
      <c r="K1607" s="10">
        <f t="shared" si="236"/>
        <v>-7.1737234347279966E-5</v>
      </c>
      <c r="L1607">
        <f t="shared" si="228"/>
        <v>919448480.75943339</v>
      </c>
      <c r="O1607">
        <f t="shared" si="229"/>
        <v>3948935.0693404707</v>
      </c>
      <c r="R1607">
        <f t="shared" si="230"/>
        <v>13.292083940050084</v>
      </c>
      <c r="U1607" s="2">
        <f t="shared" si="231"/>
        <v>332.49575132117673</v>
      </c>
      <c r="V1607">
        <f>VLOOKUP(A1607,'VXZ-IV'!A$1:C$4500,3,0)</f>
        <v>332.48</v>
      </c>
      <c r="W1607" s="10">
        <f t="shared" si="237"/>
        <v>4.7375244155212215E-5</v>
      </c>
      <c r="X1607">
        <f t="shared" si="232"/>
        <v>11.125030820143639</v>
      </c>
      <c r="AB1607">
        <f t="shared" si="233"/>
        <v>18507.220163246209</v>
      </c>
      <c r="AE1607">
        <f>ROW()</f>
        <v>1607</v>
      </c>
      <c r="AF1607">
        <f t="shared" ref="AF1607:AF1670" si="238">B1607/C1607</f>
        <v>0.85554699537750389</v>
      </c>
      <c r="AG1607">
        <f>AG1606*(1-(AG$1+AG$5))^($A1607-$A1606)*(1+2*(E1607/E1606-1))</f>
        <v>166808634.20865068</v>
      </c>
      <c r="AK1607">
        <f t="shared" si="235"/>
        <v>5.8976270492098397</v>
      </c>
      <c r="AO1607">
        <f>AO1606*(1-AO$1+H1606)^($A1607-$A1606)*(2-E1607/E1606)</f>
        <v>5.8996297633173409</v>
      </c>
    </row>
    <row r="1608" spans="1:41" x14ac:dyDescent="0.25">
      <c r="A1608" s="1">
        <v>40395</v>
      </c>
      <c r="B1608" s="12">
        <v>22.1</v>
      </c>
      <c r="C1608" s="12">
        <v>26.16</v>
      </c>
      <c r="D1608">
        <v>34671.78</v>
      </c>
      <c r="E1608">
        <v>31002.080000000002</v>
      </c>
      <c r="F1608">
        <v>191466.42</v>
      </c>
      <c r="G1608">
        <v>171227.09</v>
      </c>
      <c r="H1608">
        <f>(1/(1-91/360*VLOOKUP($A1608,Tbills!$B$4:$C$974,2,1)/100))^((1)/91)-1</f>
        <v>4.3064085186728107E-6</v>
      </c>
      <c r="I1608" s="2">
        <f t="shared" si="234"/>
        <v>21973.735147948715</v>
      </c>
      <c r="J1608">
        <f>VLOOKUP(A1608,'VXX-IV'!A$1:C$4500,3,0)</f>
        <v>21975.31</v>
      </c>
      <c r="K1608" s="10">
        <f t="shared" si="236"/>
        <v>-7.1664611388189137E-5</v>
      </c>
      <c r="L1608">
        <f t="shared" ref="L1608:L1671" si="239">L1607*(1-L$1+H1608)^($A1608-$A1607)*(1+2*(E1608/E1607-1))</f>
        <v>932810500.010553</v>
      </c>
      <c r="O1608">
        <f t="shared" ref="O1608:O1671" si="240">O1607*(1-(O$1+O$5))^($A1608-$A1607)*(1+1.5*(E1608/E1607-1))</f>
        <v>3991964.7937384723</v>
      </c>
      <c r="R1608">
        <f t="shared" ref="R1608:R1671" si="241">R1607*(1-IF($A1608&lt;=R1603,R$1,R$1+IF(AND(WEEKDAY($A1608)&lt;&gt;1,WEEKDAY($A1608)&lt;&gt;7),S$1,0)))^($A1608-$A1607)*(1-0.5*(E1608/E1607-1))</f>
        <v>13.243055077612523</v>
      </c>
      <c r="U1608" s="2">
        <f t="shared" ref="U1608:U1671" si="242">U1607*$F1608/$F1607*(1-U$1)^($A1608-$A1607)</f>
        <v>334.74935541490606</v>
      </c>
      <c r="V1608">
        <f>VLOOKUP(A1608,'VXZ-IV'!A$1:C$4500,3,0)</f>
        <v>334.72</v>
      </c>
      <c r="W1608" s="10">
        <f t="shared" si="237"/>
        <v>8.7701406865647868E-5</v>
      </c>
      <c r="X1608">
        <f t="shared" ref="X1608:X1671" si="243">X1607*(1-X$1+H1608)^($A1608-$A1607)*(2-G1608/G1607)</f>
        <v>11.04904060182619</v>
      </c>
      <c r="AB1608">
        <f t="shared" ref="AB1608:AB1671" si="244">AB1607*$E1608/$E1607*(1-(AB$1+AB$5+IF(AND(WEEKDAY(A1608)&lt;&gt;1,WEEKDAY(A1608)&lt;&gt;7),IF(A1608&lt;AC$2,AC$1,AC$3),0)))^($A1608-$A1607)</f>
        <v>18641.433625437086</v>
      </c>
      <c r="AE1608">
        <f>ROW()</f>
        <v>1608</v>
      </c>
      <c r="AF1608">
        <f t="shared" si="238"/>
        <v>0.84480122324159024</v>
      </c>
      <c r="AG1608">
        <f>AG1607*(1-(AG$1+AG$5))^($A1608-$A1607)*(1+2*(E1608/E1607-1))</f>
        <v>169234023.63363269</v>
      </c>
      <c r="AK1608">
        <f t="shared" si="235"/>
        <v>5.8543779424617686</v>
      </c>
      <c r="AO1608">
        <f>AO1607*(1-AO$1+H1607)^($A1608-$A1607)*(2-E1608/E1607)</f>
        <v>5.8564473506814876</v>
      </c>
    </row>
    <row r="1609" spans="1:41" x14ac:dyDescent="0.25">
      <c r="A1609" s="1">
        <v>40396</v>
      </c>
      <c r="B1609" s="12">
        <v>21.74</v>
      </c>
      <c r="C1609" s="12">
        <v>26.12</v>
      </c>
      <c r="D1609">
        <v>34698.49</v>
      </c>
      <c r="E1609">
        <v>31025.83</v>
      </c>
      <c r="F1609">
        <v>192220.88</v>
      </c>
      <c r="G1609">
        <v>171901.06</v>
      </c>
      <c r="H1609">
        <f>(1/(1-91/360*VLOOKUP($A1609,Tbills!$B$4:$C$974,2,1)/100))^((1)/91)-1</f>
        <v>4.3064085186728107E-6</v>
      </c>
      <c r="I1609" s="2">
        <f t="shared" ref="I1609:I1672" si="245">I1608*$D1609/$D1608*(1-I$1)^($A1609-$A1608)</f>
        <v>21990.126780764822</v>
      </c>
      <c r="J1609">
        <f>VLOOKUP(A1609,'VXX-IV'!A$1:C$4500,3,0)</f>
        <v>21991.7</v>
      </c>
      <c r="K1609" s="10">
        <f t="shared" si="236"/>
        <v>-7.153695417716488E-5</v>
      </c>
      <c r="L1609">
        <f t="shared" si="239"/>
        <v>934201500.99025452</v>
      </c>
      <c r="O1609">
        <f t="shared" si="240"/>
        <v>3996417.3478077766</v>
      </c>
      <c r="R1609">
        <f t="shared" si="241"/>
        <v>13.237384044137828</v>
      </c>
      <c r="U1609" s="2">
        <f t="shared" si="242"/>
        <v>336.0602172282895</v>
      </c>
      <c r="V1609">
        <f>VLOOKUP(A1609,'VXZ-IV'!A$1:C$4500,3,0)</f>
        <v>336.04</v>
      </c>
      <c r="W1609" s="10">
        <f t="shared" si="237"/>
        <v>6.0163160009230054E-5</v>
      </c>
      <c r="X1609">
        <f t="shared" si="243"/>
        <v>11.005190616029564</v>
      </c>
      <c r="AB1609">
        <f t="shared" si="244"/>
        <v>18655.063978667706</v>
      </c>
      <c r="AE1609">
        <f>ROW()</f>
        <v>1609</v>
      </c>
      <c r="AF1609">
        <f t="shared" si="238"/>
        <v>0.83231240428790187</v>
      </c>
      <c r="AG1609">
        <f>AG1608*(1-(AG$1+AG$5))^($A1609-$A1608)*(1+2*(E1609/E1608-1))</f>
        <v>169487604.74084416</v>
      </c>
      <c r="AK1609">
        <f t="shared" ref="AK1609:AK1672" si="246">AK1608*(1-IF($A1609&lt;=AK1604,AK$1,AK$1+IF(AND(WEEKDAY($A1609)&lt;&gt;1,WEEKDAY($A1609)&lt;&gt;7),AL$1,0)))^($A1609-$A1608)*(2-$E1609/$E1608)</f>
        <v>5.8496205737056277</v>
      </c>
      <c r="AO1609">
        <f>AO1608*(1-AO$1+H1608)^($A1609-$A1608)*(2-E1609/E1608)</f>
        <v>5.8517696159156802</v>
      </c>
    </row>
    <row r="1610" spans="1:41" x14ac:dyDescent="0.25">
      <c r="A1610" s="1">
        <v>40399</v>
      </c>
      <c r="B1610" s="12">
        <v>22.14</v>
      </c>
      <c r="C1610" s="12">
        <v>26.03</v>
      </c>
      <c r="D1610">
        <v>34122.44</v>
      </c>
      <c r="E1610">
        <v>30510.35</v>
      </c>
      <c r="F1610">
        <v>191142.08</v>
      </c>
      <c r="G1610">
        <v>170934.08</v>
      </c>
      <c r="H1610">
        <f>(1/(1-91/360*VLOOKUP($A1610,Tbills!$B$4:$C$974,2,1)/100))^((1)/91)-1</f>
        <v>4.1674654807088984E-6</v>
      </c>
      <c r="I1610" s="2">
        <f t="shared" si="245"/>
        <v>21623.473929121988</v>
      </c>
      <c r="J1610">
        <f>VLOOKUP(A1610,'VXX-IV'!A$1:C$4500,3,0)</f>
        <v>21625.02</v>
      </c>
      <c r="K1610" s="10">
        <f t="shared" si="236"/>
        <v>-7.1494540953565E-5</v>
      </c>
      <c r="L1610">
        <f t="shared" si="239"/>
        <v>903047651.19627166</v>
      </c>
      <c r="O1610">
        <f t="shared" si="240"/>
        <v>3896425.4342720695</v>
      </c>
      <c r="R1610">
        <f t="shared" si="241"/>
        <v>13.345540551868686</v>
      </c>
      <c r="U1610" s="2">
        <f t="shared" si="242"/>
        <v>334.14970417566093</v>
      </c>
      <c r="V1610">
        <f>VLOOKUP(A1610,'VXZ-IV'!A$1:C$4500,3,0)</f>
        <v>334.12</v>
      </c>
      <c r="W1610" s="10">
        <f t="shared" si="237"/>
        <v>8.8902716571581664E-5</v>
      </c>
      <c r="X1610">
        <f t="shared" si="243"/>
        <v>11.066007560417777</v>
      </c>
      <c r="AB1610">
        <f t="shared" si="244"/>
        <v>18343.199865458719</v>
      </c>
      <c r="AE1610">
        <f>ROW()</f>
        <v>1610</v>
      </c>
      <c r="AF1610">
        <f t="shared" si="238"/>
        <v>0.85055704955820211</v>
      </c>
      <c r="AG1610">
        <f>AG1609*(1-(AG$1+AG$5))^($A1610-$A1609)*(1+2*(E1610/E1609-1))</f>
        <v>163839121.82277352</v>
      </c>
      <c r="AK1610">
        <f t="shared" si="246"/>
        <v>5.9459784634329491</v>
      </c>
      <c r="AO1610">
        <f>AO1609*(1-AO$1+H1609)^($A1610-$A1609)*(2-E1610/E1609)</f>
        <v>5.9484108779351645</v>
      </c>
    </row>
    <row r="1611" spans="1:41" x14ac:dyDescent="0.25">
      <c r="A1611" s="1">
        <v>40400</v>
      </c>
      <c r="B1611" s="12">
        <v>22.37</v>
      </c>
      <c r="C1611" s="12">
        <v>26.31</v>
      </c>
      <c r="D1611">
        <v>34318.61</v>
      </c>
      <c r="E1611">
        <v>30685.63</v>
      </c>
      <c r="F1611">
        <v>192809.28</v>
      </c>
      <c r="G1611">
        <v>172424.31</v>
      </c>
      <c r="H1611">
        <f>(1/(1-91/360*VLOOKUP($A1611,Tbills!$B$4:$C$974,2,1)/100))^((1)/91)-1</f>
        <v>4.1674654807088984E-6</v>
      </c>
      <c r="I1611" s="2">
        <f t="shared" si="245"/>
        <v>21747.257050806758</v>
      </c>
      <c r="J1611">
        <f>VLOOKUP(A1611,'VXX-IV'!A$1:C$4500,3,0)</f>
        <v>21748.81</v>
      </c>
      <c r="K1611" s="10">
        <f t="shared" ref="K1611:K1674" si="247">I1611/J1611-1</f>
        <v>-7.1403869602248982E-5</v>
      </c>
      <c r="L1611">
        <f t="shared" si="239"/>
        <v>913386067.55114782</v>
      </c>
      <c r="O1611">
        <f t="shared" si="240"/>
        <v>3929870.0691449391</v>
      </c>
      <c r="R1611">
        <f t="shared" si="241"/>
        <v>13.306604356835964</v>
      </c>
      <c r="U1611" s="2">
        <f t="shared" si="242"/>
        <v>337.05604182292205</v>
      </c>
      <c r="V1611">
        <f>VLOOKUP(A1611,'VXZ-IV'!A$1:C$4500,3,0)</f>
        <v>337.04</v>
      </c>
      <c r="W1611" s="10">
        <f t="shared" ref="W1611:W1674" si="248">U1611/V1611-1</f>
        <v>4.7596199032939879E-5</v>
      </c>
      <c r="X1611">
        <f t="shared" si="243"/>
        <v>10.969172371317629</v>
      </c>
      <c r="AB1611">
        <f t="shared" si="244"/>
        <v>18447.937159515455</v>
      </c>
      <c r="AE1611">
        <f>ROW()</f>
        <v>1611</v>
      </c>
      <c r="AF1611">
        <f t="shared" si="238"/>
        <v>0.85024705435195747</v>
      </c>
      <c r="AG1611">
        <f>AG1610*(1-(AG$1+AG$5))^($A1611-$A1610)*(1+2*(E1611/E1610-1))</f>
        <v>165716027.68293184</v>
      </c>
      <c r="AK1611">
        <f t="shared" si="246"/>
        <v>5.9115438542754895</v>
      </c>
      <c r="AO1611">
        <f>AO1610*(1-AO$1+H1610)^($A1611-$A1610)*(2-E1611/E1610)</f>
        <v>5.9140435413220036</v>
      </c>
    </row>
    <row r="1612" spans="1:41" x14ac:dyDescent="0.25">
      <c r="A1612" s="1">
        <v>40401</v>
      </c>
      <c r="B1612" s="12">
        <v>25.39</v>
      </c>
      <c r="C1612" s="12">
        <v>28.69</v>
      </c>
      <c r="D1612">
        <v>37105.72</v>
      </c>
      <c r="E1612">
        <v>33177.57</v>
      </c>
      <c r="F1612">
        <v>201486.23</v>
      </c>
      <c r="G1612">
        <v>180183.16</v>
      </c>
      <c r="H1612">
        <f>(1/(1-91/360*VLOOKUP($A1612,Tbills!$B$4:$C$974,2,1)/100))^((1)/91)-1</f>
        <v>4.1674654807088984E-6</v>
      </c>
      <c r="I1612" s="2">
        <f t="shared" si="245"/>
        <v>23512.839087537639</v>
      </c>
      <c r="J1612">
        <f>VLOOKUP(A1612,'VXX-IV'!A$1:C$4500,3,0)</f>
        <v>23514.52</v>
      </c>
      <c r="K1612" s="10">
        <f t="shared" si="247"/>
        <v>-7.1484021887835425E-5</v>
      </c>
      <c r="L1612">
        <f t="shared" si="239"/>
        <v>1061692279.106135</v>
      </c>
      <c r="O1612">
        <f t="shared" si="240"/>
        <v>4408430.9420401938</v>
      </c>
      <c r="R1612">
        <f t="shared" si="241"/>
        <v>12.765721255812442</v>
      </c>
      <c r="U1612" s="2">
        <f t="shared" si="242"/>
        <v>352.21590592267438</v>
      </c>
      <c r="V1612">
        <f>VLOOKUP(A1612,'VXZ-IV'!A$1:C$4500,3,0)</f>
        <v>352.2</v>
      </c>
      <c r="W1612" s="10">
        <f t="shared" si="248"/>
        <v>4.516162031342752E-5</v>
      </c>
      <c r="X1612">
        <f t="shared" si="243"/>
        <v>10.475231337872192</v>
      </c>
      <c r="AB1612">
        <f t="shared" si="244"/>
        <v>19945.374660818929</v>
      </c>
      <c r="AE1612">
        <f>ROW()</f>
        <v>1612</v>
      </c>
      <c r="AF1612">
        <f t="shared" si="238"/>
        <v>0.88497734402230743</v>
      </c>
      <c r="AG1612">
        <f>AG1611*(1-(AG$1+AG$5))^($A1612-$A1611)*(1+2*(E1612/E1611-1))</f>
        <v>192624701.32350269</v>
      </c>
      <c r="AK1612">
        <f t="shared" si="246"/>
        <v>5.4312221133713763</v>
      </c>
      <c r="AO1612">
        <f>AO1611*(1-AO$1+H1611)^($A1612-$A1611)*(2-E1612/E1611)</f>
        <v>5.4335934468403195</v>
      </c>
    </row>
    <row r="1613" spans="1:41" x14ac:dyDescent="0.25">
      <c r="A1613" s="1">
        <v>40402</v>
      </c>
      <c r="B1613" s="12">
        <v>25.73</v>
      </c>
      <c r="C1613" s="12">
        <v>29.25</v>
      </c>
      <c r="D1613">
        <v>37685.25</v>
      </c>
      <c r="E1613">
        <v>33695.61</v>
      </c>
      <c r="F1613">
        <v>202754.28</v>
      </c>
      <c r="G1613">
        <v>181316.39</v>
      </c>
      <c r="H1613">
        <f>(1/(1-91/360*VLOOKUP($A1613,Tbills!$B$4:$C$974,2,1)/100))^((1)/91)-1</f>
        <v>4.1674654807088984E-6</v>
      </c>
      <c r="I1613" s="2">
        <f t="shared" si="245"/>
        <v>23879.488479439184</v>
      </c>
      <c r="J1613">
        <f>VLOOKUP(A1613,'VXX-IV'!A$1:C$4500,3,0)</f>
        <v>23881.200000000001</v>
      </c>
      <c r="K1613" s="10">
        <f t="shared" si="247"/>
        <v>-7.1668113864387095E-5</v>
      </c>
      <c r="L1613">
        <f t="shared" si="239"/>
        <v>1094802222.2578773</v>
      </c>
      <c r="O1613">
        <f t="shared" si="240"/>
        <v>4511529.8463014998</v>
      </c>
      <c r="R1613">
        <f t="shared" si="241"/>
        <v>12.665485651619093</v>
      </c>
      <c r="U1613" s="2">
        <f t="shared" si="242"/>
        <v>354.42392812514163</v>
      </c>
      <c r="V1613">
        <f>VLOOKUP(A1613,'VXZ-IV'!A$1:C$4500,3,0)</f>
        <v>354.4</v>
      </c>
      <c r="W1613" s="10">
        <f t="shared" si="248"/>
        <v>6.7517283131035555E-5</v>
      </c>
      <c r="X1613">
        <f t="shared" si="243"/>
        <v>10.409007607136363</v>
      </c>
      <c r="AB1613">
        <f t="shared" si="244"/>
        <v>20256.098746178555</v>
      </c>
      <c r="AE1613">
        <f>ROW()</f>
        <v>1613</v>
      </c>
      <c r="AF1613">
        <f t="shared" si="238"/>
        <v>0.87965811965811969</v>
      </c>
      <c r="AG1613">
        <f>AG1612*(1-(AG$1+AG$5))^($A1613-$A1612)*(1+2*(E1613/E1612-1))</f>
        <v>198633354.55801028</v>
      </c>
      <c r="AK1613">
        <f t="shared" si="246"/>
        <v>5.3461691124446356</v>
      </c>
      <c r="AO1613">
        <f>AO1612*(1-AO$1+H1612)^($A1613-$A1612)*(2-E1613/E1612)</f>
        <v>5.348576890952101</v>
      </c>
    </row>
    <row r="1614" spans="1:41" x14ac:dyDescent="0.25">
      <c r="A1614" s="1">
        <v>40403</v>
      </c>
      <c r="B1614" s="12">
        <v>26.24</v>
      </c>
      <c r="C1614" s="12">
        <v>29.97</v>
      </c>
      <c r="D1614">
        <v>38507.15</v>
      </c>
      <c r="E1614">
        <v>34430.36</v>
      </c>
      <c r="F1614">
        <v>205857.49</v>
      </c>
      <c r="G1614">
        <v>184090.73</v>
      </c>
      <c r="H1614">
        <f>(1/(1-91/360*VLOOKUP($A1614,Tbills!$B$4:$C$974,2,1)/100))^((1)/91)-1</f>
        <v>4.1674654807088984E-6</v>
      </c>
      <c r="I1614" s="2">
        <f t="shared" si="245"/>
        <v>24399.695460667564</v>
      </c>
      <c r="J1614">
        <f>VLOOKUP(A1614,'VXX-IV'!A$1:C$4500,3,0)</f>
        <v>24401.439999999999</v>
      </c>
      <c r="K1614" s="10">
        <f t="shared" si="247"/>
        <v>-7.1493294347968472E-5</v>
      </c>
      <c r="L1614">
        <f t="shared" si="239"/>
        <v>1142500778.5282815</v>
      </c>
      <c r="O1614">
        <f t="shared" si="240"/>
        <v>4658937.1628491441</v>
      </c>
      <c r="R1614">
        <f t="shared" si="241"/>
        <v>12.526830650252586</v>
      </c>
      <c r="U1614" s="2">
        <f t="shared" si="242"/>
        <v>359.83970940156809</v>
      </c>
      <c r="V1614">
        <f>VLOOKUP(A1614,'VXZ-IV'!A$1:C$4500,3,0)</f>
        <v>359.84</v>
      </c>
      <c r="W1614" s="10">
        <f t="shared" si="248"/>
        <v>-8.0757678933007782E-7</v>
      </c>
      <c r="X1614">
        <f t="shared" si="243"/>
        <v>10.249401968702271</v>
      </c>
      <c r="AB1614">
        <f t="shared" si="244"/>
        <v>20697.071704282822</v>
      </c>
      <c r="AE1614">
        <f>ROW()</f>
        <v>1614</v>
      </c>
      <c r="AF1614">
        <f t="shared" si="238"/>
        <v>0.87554220887554224</v>
      </c>
      <c r="AG1614">
        <f>AG1613*(1-(AG$1+AG$5))^($A1614-$A1613)*(1+2*(E1614/E1613-1))</f>
        <v>207288972.62851369</v>
      </c>
      <c r="AK1614">
        <f t="shared" si="246"/>
        <v>5.2293495920913093</v>
      </c>
      <c r="AO1614">
        <f>AO1613*(1-AO$1+H1613)^($A1614-$A1613)*(2-E1614/E1613)</f>
        <v>5.2317767313929746</v>
      </c>
    </row>
    <row r="1615" spans="1:41" x14ac:dyDescent="0.25">
      <c r="A1615" s="1">
        <v>40406</v>
      </c>
      <c r="B1615" s="12">
        <v>26.1</v>
      </c>
      <c r="C1615" s="12">
        <v>29.8</v>
      </c>
      <c r="D1615">
        <v>38012.080000000002</v>
      </c>
      <c r="E1615">
        <v>33987.269999999997</v>
      </c>
      <c r="F1615">
        <v>204346.8</v>
      </c>
      <c r="G1615">
        <v>182737.47</v>
      </c>
      <c r="H1615">
        <f>(1/(1-91/360*VLOOKUP($A1615,Tbills!$B$4:$C$974,2,1)/100))^((1)/91)-1</f>
        <v>4.3064085186728107E-6</v>
      </c>
      <c r="I1615" s="2">
        <f t="shared" si="245"/>
        <v>24084.237120931379</v>
      </c>
      <c r="J1615">
        <f>VLOOKUP(A1615,'VXX-IV'!A$1:C$4500,3,0)</f>
        <v>24085.96</v>
      </c>
      <c r="K1615" s="10">
        <f t="shared" si="247"/>
        <v>-7.1530429703425824E-5</v>
      </c>
      <c r="L1615">
        <f t="shared" si="239"/>
        <v>1112958147.3599107</v>
      </c>
      <c r="O1615">
        <f t="shared" si="240"/>
        <v>4568540.3211794747</v>
      </c>
      <c r="R1615">
        <f t="shared" si="241"/>
        <v>12.605725880253308</v>
      </c>
      <c r="U1615" s="2">
        <f t="shared" si="242"/>
        <v>357.17288857121372</v>
      </c>
      <c r="V1615">
        <f>VLOOKUP(A1615,'VXZ-IV'!A$1:C$4500,3,0)</f>
        <v>357.16</v>
      </c>
      <c r="W1615" s="10">
        <f t="shared" si="248"/>
        <v>3.608626725748465E-5</v>
      </c>
      <c r="X1615">
        <f t="shared" si="243"/>
        <v>10.32373362441092</v>
      </c>
      <c r="AB1615">
        <f t="shared" si="244"/>
        <v>20428.580785429578</v>
      </c>
      <c r="AE1615">
        <f>ROW()</f>
        <v>1615</v>
      </c>
      <c r="AF1615">
        <f t="shared" si="238"/>
        <v>0.87583892617449666</v>
      </c>
      <c r="AG1615">
        <f>AG1614*(1-(AG$1+AG$5))^($A1615-$A1614)*(1+2*(E1615/E1614-1))</f>
        <v>201933284.4500075</v>
      </c>
      <c r="AK1615">
        <f t="shared" si="246"/>
        <v>5.2959069123186522</v>
      </c>
      <c r="AO1615">
        <f>AO1614*(1-AO$1+H1614)^($A1615-$A1614)*(2-E1615/E1614)</f>
        <v>5.2985836175642502</v>
      </c>
    </row>
    <row r="1616" spans="1:41" x14ac:dyDescent="0.25">
      <c r="A1616" s="1">
        <v>40407</v>
      </c>
      <c r="B1616" s="12">
        <v>24.33</v>
      </c>
      <c r="C1616" s="12">
        <v>28.57</v>
      </c>
      <c r="D1616">
        <v>36829.589999999997</v>
      </c>
      <c r="E1616">
        <v>32929.839999999997</v>
      </c>
      <c r="F1616">
        <v>203242.52</v>
      </c>
      <c r="G1616">
        <v>181749.18</v>
      </c>
      <c r="H1616">
        <f>(1/(1-91/360*VLOOKUP($A1616,Tbills!$B$4:$C$974,2,1)/100))^((1)/91)-1</f>
        <v>4.3064085186728107E-6</v>
      </c>
      <c r="I1616" s="2">
        <f t="shared" si="245"/>
        <v>23334.449209324855</v>
      </c>
      <c r="J1616">
        <f>VLOOKUP(A1616,'VXX-IV'!A$1:C$4500,3,0)</f>
        <v>23336.12</v>
      </c>
      <c r="K1616" s="10">
        <f t="shared" si="247"/>
        <v>-7.1596763949743902E-5</v>
      </c>
      <c r="L1616">
        <f t="shared" si="239"/>
        <v>1043661570.5446181</v>
      </c>
      <c r="O1616">
        <f t="shared" si="240"/>
        <v>4355185.2721869322</v>
      </c>
      <c r="R1616">
        <f t="shared" si="241"/>
        <v>12.801245187859415</v>
      </c>
      <c r="U1616" s="2">
        <f t="shared" si="242"/>
        <v>355.23408186416265</v>
      </c>
      <c r="V1616">
        <f>VLOOKUP(A1616,'VXZ-IV'!A$1:C$4500,3,0)</f>
        <v>355.2</v>
      </c>
      <c r="W1616" s="10">
        <f t="shared" si="248"/>
        <v>9.5951194151622232E-5</v>
      </c>
      <c r="X1616">
        <f t="shared" si="243"/>
        <v>10.379227758048406</v>
      </c>
      <c r="AB1616">
        <f t="shared" si="244"/>
        <v>19792.305843901566</v>
      </c>
      <c r="AE1616">
        <f>ROW()</f>
        <v>1616</v>
      </c>
      <c r="AF1616">
        <f t="shared" si="238"/>
        <v>0.85159257962898138</v>
      </c>
      <c r="AG1616">
        <f>AG1615*(1-(AG$1+AG$5))^($A1616-$A1615)*(1+2*(E1616/E1615-1))</f>
        <v>189361591.76271561</v>
      </c>
      <c r="AK1616">
        <f t="shared" si="246"/>
        <v>5.4604216487748731</v>
      </c>
      <c r="AO1616">
        <f>AO1615*(1-AO$1+H1615)^($A1616-$A1615)*(2-E1616/E1615)</f>
        <v>5.4632574214480467</v>
      </c>
    </row>
    <row r="1617" spans="1:41" x14ac:dyDescent="0.25">
      <c r="A1617" s="1">
        <v>40408</v>
      </c>
      <c r="B1617" s="12">
        <v>24.59</v>
      </c>
      <c r="C1617" s="12">
        <v>28.58</v>
      </c>
      <c r="D1617">
        <v>36266.99</v>
      </c>
      <c r="E1617">
        <v>32426.67</v>
      </c>
      <c r="F1617">
        <v>204637.67</v>
      </c>
      <c r="G1617">
        <v>182996.01</v>
      </c>
      <c r="H1617">
        <f>(1/(1-91/360*VLOOKUP($A1617,Tbills!$B$4:$C$974,2,1)/100))^((1)/91)-1</f>
        <v>4.3064085186728107E-6</v>
      </c>
      <c r="I1617" s="2">
        <f t="shared" si="245"/>
        <v>22977.437463941966</v>
      </c>
      <c r="J1617">
        <f>VLOOKUP(A1617,'VXX-IV'!A$1:C$4500,3,0)</f>
        <v>22979.08</v>
      </c>
      <c r="K1617" s="10">
        <f t="shared" si="247"/>
        <v>-7.1479626601034241E-5</v>
      </c>
      <c r="L1617">
        <f t="shared" si="239"/>
        <v>1011725762.9989127</v>
      </c>
      <c r="O1617">
        <f t="shared" si="240"/>
        <v>4255220.6201530695</v>
      </c>
      <c r="R1617">
        <f t="shared" si="241"/>
        <v>12.898463990936952</v>
      </c>
      <c r="U1617" s="2">
        <f t="shared" si="242"/>
        <v>357.66385041840823</v>
      </c>
      <c r="V1617">
        <f>VLOOKUP(A1617,'VXZ-IV'!A$1:C$4500,3,0)</f>
        <v>357.64</v>
      </c>
      <c r="W1617" s="10">
        <f t="shared" si="248"/>
        <v>6.668834137180113E-5</v>
      </c>
      <c r="X1617">
        <f t="shared" si="243"/>
        <v>10.307687641565481</v>
      </c>
      <c r="AB1617">
        <f t="shared" si="244"/>
        <v>19489.198666365952</v>
      </c>
      <c r="AE1617">
        <f>ROW()</f>
        <v>1617</v>
      </c>
      <c r="AF1617">
        <f t="shared" si="238"/>
        <v>0.86039188243526943</v>
      </c>
      <c r="AG1617">
        <f>AG1616*(1-(AG$1+AG$5))^($A1617-$A1616)*(1+2*(E1617/E1616-1))</f>
        <v>183568491.78620622</v>
      </c>
      <c r="AK1617">
        <f t="shared" si="246"/>
        <v>5.5435990235875163</v>
      </c>
      <c r="AO1617">
        <f>AO1616*(1-AO$1+H1616)^($A1617-$A1616)*(2-E1617/E1616)</f>
        <v>5.5465550673432524</v>
      </c>
    </row>
    <row r="1618" spans="1:41" x14ac:dyDescent="0.25">
      <c r="A1618" s="1">
        <v>40409</v>
      </c>
      <c r="B1618" s="12">
        <v>26.44</v>
      </c>
      <c r="C1618" s="12">
        <v>29.63</v>
      </c>
      <c r="D1618">
        <v>37398.239999999998</v>
      </c>
      <c r="E1618">
        <v>33437.99</v>
      </c>
      <c r="F1618">
        <v>208723.07</v>
      </c>
      <c r="G1618">
        <v>186648.56</v>
      </c>
      <c r="H1618">
        <f>(1/(1-91/360*VLOOKUP($A1618,Tbills!$B$4:$C$974,2,1)/100))^((1)/91)-1</f>
        <v>4.3064085186728107E-6</v>
      </c>
      <c r="I1618" s="2">
        <f t="shared" si="245"/>
        <v>23693.578311396723</v>
      </c>
      <c r="J1618">
        <f>VLOOKUP(A1618,'VXX-IV'!A$1:C$4500,3,0)</f>
        <v>23695.27</v>
      </c>
      <c r="K1618" s="10">
        <f t="shared" si="247"/>
        <v>-7.1393514540107894E-5</v>
      </c>
      <c r="L1618">
        <f t="shared" si="239"/>
        <v>1074789023.3197021</v>
      </c>
      <c r="O1618">
        <f t="shared" si="240"/>
        <v>4454137.6604497079</v>
      </c>
      <c r="R1618">
        <f t="shared" si="241"/>
        <v>12.696751948225373</v>
      </c>
      <c r="U1618" s="2">
        <f t="shared" si="242"/>
        <v>364.79537999389123</v>
      </c>
      <c r="V1618">
        <f>VLOOKUP(A1618,'VXZ-IV'!A$1:C$4500,3,0)</f>
        <v>364.8</v>
      </c>
      <c r="W1618" s="10">
        <f t="shared" si="248"/>
        <v>-1.2664490429803443E-5</v>
      </c>
      <c r="X1618">
        <f t="shared" si="243"/>
        <v>10.101618902252687</v>
      </c>
      <c r="AB1618">
        <f t="shared" si="244"/>
        <v>20096.325317489071</v>
      </c>
      <c r="AE1618">
        <f>ROW()</f>
        <v>1618</v>
      </c>
      <c r="AF1618">
        <f t="shared" si="238"/>
        <v>0.89233884576442801</v>
      </c>
      <c r="AG1618">
        <f>AG1617*(1-(AG$1+AG$5))^($A1618-$A1617)*(1+2*(E1618/E1617-1))</f>
        <v>195012154.38133714</v>
      </c>
      <c r="AK1618">
        <f t="shared" si="246"/>
        <v>5.3704556249113384</v>
      </c>
      <c r="AO1618">
        <f>AO1617*(1-AO$1+H1617)^($A1618-$A1617)*(2-E1618/E1617)</f>
        <v>5.3733940106274849</v>
      </c>
    </row>
    <row r="1619" spans="1:41" x14ac:dyDescent="0.25">
      <c r="A1619" s="1">
        <v>40410</v>
      </c>
      <c r="B1619" s="12">
        <v>25.49</v>
      </c>
      <c r="C1619" s="12">
        <v>29.54</v>
      </c>
      <c r="D1619">
        <v>37078.370000000003</v>
      </c>
      <c r="E1619">
        <v>33151.85</v>
      </c>
      <c r="F1619">
        <v>208165.8</v>
      </c>
      <c r="G1619">
        <v>186149.42</v>
      </c>
      <c r="H1619">
        <f>(1/(1-91/360*VLOOKUP($A1619,Tbills!$B$4:$C$974,2,1)/100))^((1)/91)-1</f>
        <v>4.3064085186728107E-6</v>
      </c>
      <c r="I1619" s="2">
        <f t="shared" si="245"/>
        <v>23490.352535983839</v>
      </c>
      <c r="J1619">
        <f>VLOOKUP(A1619,'VXX-IV'!A$1:C$4500,3,0)</f>
        <v>23492.03</v>
      </c>
      <c r="K1619" s="10">
        <f t="shared" si="247"/>
        <v>-7.1405664651358336E-5</v>
      </c>
      <c r="L1619">
        <f t="shared" si="239"/>
        <v>1056351163.5992073</v>
      </c>
      <c r="O1619">
        <f t="shared" si="240"/>
        <v>4396816.1830449412</v>
      </c>
      <c r="R1619">
        <f t="shared" si="241"/>
        <v>12.750500693989535</v>
      </c>
      <c r="U1619" s="2">
        <f t="shared" si="242"/>
        <v>363.8125410656686</v>
      </c>
      <c r="V1619">
        <f>VLOOKUP(A1619,'VXZ-IV'!A$1:C$4500,3,0)</f>
        <v>363.8</v>
      </c>
      <c r="W1619" s="10">
        <f t="shared" si="248"/>
        <v>3.4472418000586202E-5</v>
      </c>
      <c r="X1619">
        <f t="shared" si="243"/>
        <v>10.128301888144495</v>
      </c>
      <c r="AB1619">
        <f t="shared" si="244"/>
        <v>19923.659715603641</v>
      </c>
      <c r="AE1619">
        <f>ROW()</f>
        <v>1619</v>
      </c>
      <c r="AF1619">
        <f t="shared" si="238"/>
        <v>0.86289776574136756</v>
      </c>
      <c r="AG1619">
        <f>AG1618*(1-(AG$1+AG$5))^($A1619-$A1618)*(1+2*(E1619/E1618-1))</f>
        <v>191668127.50039256</v>
      </c>
      <c r="AK1619">
        <f t="shared" si="246"/>
        <v>5.4161601283387606</v>
      </c>
      <c r="AO1619">
        <f>AO1618*(1-AO$1+H1618)^($A1619-$A1618)*(2-E1619/E1618)</f>
        <v>5.4191988254363519</v>
      </c>
    </row>
    <row r="1620" spans="1:41" x14ac:dyDescent="0.25">
      <c r="A1620" s="1">
        <v>40413</v>
      </c>
      <c r="B1620" s="12">
        <v>25.66</v>
      </c>
      <c r="C1620" s="12">
        <v>29.29</v>
      </c>
      <c r="D1620">
        <v>36435.25</v>
      </c>
      <c r="E1620">
        <v>32576.41</v>
      </c>
      <c r="F1620">
        <v>210146.35</v>
      </c>
      <c r="G1620">
        <v>187918.1</v>
      </c>
      <c r="H1620">
        <f>(1/(1-91/360*VLOOKUP($A1620,Tbills!$B$4:$C$974,2,1)/100))^((1)/91)-1</f>
        <v>4.3064085186728107E-6</v>
      </c>
      <c r="I1620" s="2">
        <f t="shared" si="245"/>
        <v>23081.226623075472</v>
      </c>
      <c r="J1620">
        <f>VLOOKUP(A1620,'VXX-IV'!A$1:C$4500,3,0)</f>
        <v>23082.87</v>
      </c>
      <c r="K1620" s="10">
        <f t="shared" si="247"/>
        <v>-7.1194653200712388E-5</v>
      </c>
      <c r="L1620">
        <f t="shared" si="239"/>
        <v>1019554395.2063684</v>
      </c>
      <c r="O1620">
        <f t="shared" si="240"/>
        <v>4281905.3199368082</v>
      </c>
      <c r="R1620">
        <f t="shared" si="241"/>
        <v>12.859416296641699</v>
      </c>
      <c r="U1620" s="2">
        <f t="shared" si="242"/>
        <v>367.24709376867753</v>
      </c>
      <c r="V1620">
        <f>VLOOKUP(A1620,'VXZ-IV'!A$1:C$4500,3,0)</f>
        <v>367.24</v>
      </c>
      <c r="W1620" s="10">
        <f t="shared" si="248"/>
        <v>1.931643796293514E-5</v>
      </c>
      <c r="X1620">
        <f t="shared" si="243"/>
        <v>10.031085337318023</v>
      </c>
      <c r="AB1620">
        <f t="shared" si="244"/>
        <v>19575.783053589421</v>
      </c>
      <c r="AE1620">
        <f>ROW()</f>
        <v>1620</v>
      </c>
      <c r="AF1620">
        <f t="shared" si="238"/>
        <v>0.87606691703653128</v>
      </c>
      <c r="AG1620">
        <f>AG1619*(1-(AG$1+AG$5))^($A1620-$A1619)*(1+2*(E1620/E1619-1))</f>
        <v>184995586.69201931</v>
      </c>
      <c r="AK1620">
        <f t="shared" si="246"/>
        <v>5.509402354150982</v>
      </c>
      <c r="AO1620">
        <f>AO1619*(1-AO$1+H1619)^($A1620-$A1619)*(2-E1620/E1619)</f>
        <v>5.5127231737367355</v>
      </c>
    </row>
    <row r="1621" spans="1:41" x14ac:dyDescent="0.25">
      <c r="A1621" s="1">
        <v>40414</v>
      </c>
      <c r="B1621" s="12">
        <v>27.46</v>
      </c>
      <c r="C1621" s="12">
        <v>30.31</v>
      </c>
      <c r="D1621">
        <v>37392.19</v>
      </c>
      <c r="E1621">
        <v>33431.86</v>
      </c>
      <c r="F1621">
        <v>214708.68</v>
      </c>
      <c r="G1621">
        <v>191997.04</v>
      </c>
      <c r="H1621">
        <f>(1/(1-91/360*VLOOKUP($A1621,Tbills!$B$4:$C$974,2,1)/100))^((1)/91)-1</f>
        <v>4.3064085186728107E-6</v>
      </c>
      <c r="I1621" s="2">
        <f t="shared" si="245"/>
        <v>23686.857285311027</v>
      </c>
      <c r="J1621">
        <f>VLOOKUP(A1621,'VXX-IV'!A$1:C$4500,3,0)</f>
        <v>23688.55</v>
      </c>
      <c r="K1621" s="10">
        <f t="shared" si="247"/>
        <v>-7.1457083230974661E-5</v>
      </c>
      <c r="L1621">
        <f t="shared" si="239"/>
        <v>1073057094.6791592</v>
      </c>
      <c r="O1621">
        <f t="shared" si="240"/>
        <v>4450418.3056315426</v>
      </c>
      <c r="R1621">
        <f t="shared" si="241"/>
        <v>12.689999765385016</v>
      </c>
      <c r="U1621" s="2">
        <f t="shared" si="242"/>
        <v>375.21097114133505</v>
      </c>
      <c r="V1621">
        <f>VLOOKUP(A1621,'VXZ-IV'!A$1:C$4500,3,0)</f>
        <v>375.2</v>
      </c>
      <c r="W1621" s="10">
        <f t="shared" si="248"/>
        <v>2.9240781809880545E-5</v>
      </c>
      <c r="X1621">
        <f t="shared" si="243"/>
        <v>9.8130304483947892</v>
      </c>
      <c r="AB1621">
        <f t="shared" si="244"/>
        <v>20089.138761734412</v>
      </c>
      <c r="AE1621">
        <f>ROW()</f>
        <v>1621</v>
      </c>
      <c r="AF1621">
        <f t="shared" si="238"/>
        <v>0.90597162652589913</v>
      </c>
      <c r="AG1621">
        <f>AG1620*(1-(AG$1+AG$5))^($A1621-$A1620)*(1+2*(E1621/E1620-1))</f>
        <v>194704919.26812953</v>
      </c>
      <c r="AK1621">
        <f t="shared" si="246"/>
        <v>5.3644766881491766</v>
      </c>
      <c r="AO1621">
        <f>AO1620*(1-AO$1+H1620)^($A1621-$A1620)*(2-E1621/E1620)</f>
        <v>5.3677847432912174</v>
      </c>
    </row>
    <row r="1622" spans="1:41" x14ac:dyDescent="0.25">
      <c r="A1622" s="1">
        <v>40415</v>
      </c>
      <c r="B1622" s="12">
        <v>26.7</v>
      </c>
      <c r="C1622" s="12">
        <v>29.85</v>
      </c>
      <c r="D1622">
        <v>36630.300000000003</v>
      </c>
      <c r="E1622">
        <v>32750.52</v>
      </c>
      <c r="F1622">
        <v>210590.33</v>
      </c>
      <c r="G1622">
        <v>188313.5</v>
      </c>
      <c r="H1622">
        <f>(1/(1-91/360*VLOOKUP($A1622,Tbills!$B$4:$C$974,2,1)/100))^((1)/91)-1</f>
        <v>4.3064085186728107E-6</v>
      </c>
      <c r="I1622" s="2">
        <f t="shared" si="245"/>
        <v>23203.65648168189</v>
      </c>
      <c r="J1622">
        <f>VLOOKUP(A1622,'VXX-IV'!A$1:C$4500,3,0)</f>
        <v>23205.31</v>
      </c>
      <c r="K1622" s="10">
        <f t="shared" si="247"/>
        <v>-7.1256032266431291E-5</v>
      </c>
      <c r="L1622">
        <f t="shared" si="239"/>
        <v>1029277273.1823566</v>
      </c>
      <c r="O1622">
        <f t="shared" si="240"/>
        <v>4314223.8906337926</v>
      </c>
      <c r="R1622">
        <f t="shared" si="241"/>
        <v>12.818731111895405</v>
      </c>
      <c r="U1622" s="2">
        <f t="shared" si="242"/>
        <v>368.0050361521931</v>
      </c>
      <c r="V1622">
        <f>VLOOKUP(A1622,'VXZ-IV'!A$1:C$4500,3,0)</f>
        <v>368</v>
      </c>
      <c r="W1622" s="10">
        <f t="shared" si="248"/>
        <v>1.3685196176949077E-5</v>
      </c>
      <c r="X1622">
        <f t="shared" si="243"/>
        <v>10.000970520860001</v>
      </c>
      <c r="AB1622">
        <f t="shared" si="244"/>
        <v>19679.036764857083</v>
      </c>
      <c r="AE1622">
        <f>ROW()</f>
        <v>1622</v>
      </c>
      <c r="AF1622">
        <f t="shared" si="238"/>
        <v>0.89447236180904521</v>
      </c>
      <c r="AG1622">
        <f>AG1621*(1-(AG$1+AG$5))^($A1622-$A1621)*(1+2*(E1622/E1621-1))</f>
        <v>186762468.12876126</v>
      </c>
      <c r="AK1622">
        <f t="shared" si="246"/>
        <v>5.4735495690447111</v>
      </c>
      <c r="AO1622">
        <f>AO1621*(1-AO$1+H1621)^($A1622-$A1621)*(2-E1622/E1621)</f>
        <v>5.4770009928859533</v>
      </c>
    </row>
    <row r="1623" spans="1:41" x14ac:dyDescent="0.25">
      <c r="A1623" s="1">
        <v>40416</v>
      </c>
      <c r="B1623" s="12">
        <v>27.37</v>
      </c>
      <c r="C1623" s="12">
        <v>30.37</v>
      </c>
      <c r="D1623">
        <v>37039.769999999997</v>
      </c>
      <c r="E1623">
        <v>33116.480000000003</v>
      </c>
      <c r="F1623">
        <v>213121.9</v>
      </c>
      <c r="G1623">
        <v>190576.46</v>
      </c>
      <c r="H1623">
        <f>(1/(1-91/360*VLOOKUP($A1623,Tbills!$B$4:$C$974,2,1)/100))^((1)/91)-1</f>
        <v>4.3064085186728107E-6</v>
      </c>
      <c r="I1623" s="2">
        <f t="shared" si="245"/>
        <v>23462.465297607803</v>
      </c>
      <c r="J1623">
        <f>VLOOKUP(A1623,'VXX-IV'!A$1:C$4500,3,0)</f>
        <v>23464.14</v>
      </c>
      <c r="K1623" s="10">
        <f t="shared" si="247"/>
        <v>-7.1372843504891037E-5</v>
      </c>
      <c r="L1623">
        <f t="shared" si="239"/>
        <v>1052236882.0307351</v>
      </c>
      <c r="O1623">
        <f t="shared" si="240"/>
        <v>4386387.9012399996</v>
      </c>
      <c r="R1623">
        <f t="shared" si="241"/>
        <v>12.746535508420571</v>
      </c>
      <c r="U1623" s="2">
        <f t="shared" si="242"/>
        <v>372.41985476365369</v>
      </c>
      <c r="V1623">
        <f>VLOOKUP(A1623,'VXZ-IV'!A$1:C$4500,3,0)</f>
        <v>372.4</v>
      </c>
      <c r="W1623" s="10">
        <f t="shared" si="248"/>
        <v>5.3315691873612181E-5</v>
      </c>
      <c r="X1623">
        <f t="shared" si="243"/>
        <v>9.8804661318072693</v>
      </c>
      <c r="AB1623">
        <f t="shared" si="244"/>
        <v>19898.239963410047</v>
      </c>
      <c r="AE1623">
        <f>ROW()</f>
        <v>1623</v>
      </c>
      <c r="AF1623">
        <f t="shared" si="238"/>
        <v>0.90121830754033583</v>
      </c>
      <c r="AG1623">
        <f>AG1622*(1-(AG$1+AG$5))^($A1623-$A1622)*(1+2*(E1623/E1622-1))</f>
        <v>190929866.36461595</v>
      </c>
      <c r="AK1623">
        <f t="shared" si="246"/>
        <v>5.4121350914922708</v>
      </c>
      <c r="AO1623">
        <f>AO1622*(1-AO$1+H1622)^($A1623-$A1622)*(2-E1623/E1622)</f>
        <v>5.4156230445454066</v>
      </c>
    </row>
    <row r="1624" spans="1:41" x14ac:dyDescent="0.25">
      <c r="A1624" s="1">
        <v>40417</v>
      </c>
      <c r="B1624" s="12">
        <v>24.45</v>
      </c>
      <c r="C1624" s="12">
        <v>28.4</v>
      </c>
      <c r="D1624">
        <v>34800.11</v>
      </c>
      <c r="E1624">
        <v>31113.9</v>
      </c>
      <c r="F1624">
        <v>206069.52</v>
      </c>
      <c r="G1624">
        <v>184269.31</v>
      </c>
      <c r="H1624">
        <f>(1/(1-91/360*VLOOKUP($A1624,Tbills!$B$4:$C$974,2,1)/100))^((1)/91)-1</f>
        <v>4.3064085186728107E-6</v>
      </c>
      <c r="I1624" s="2">
        <f t="shared" si="245"/>
        <v>22043.237961204559</v>
      </c>
      <c r="J1624">
        <f>VLOOKUP(A1624,'VXX-IV'!A$1:C$4500,3,0)</f>
        <v>22044.81</v>
      </c>
      <c r="K1624" s="10">
        <f t="shared" si="247"/>
        <v>-7.131106121771591E-5</v>
      </c>
      <c r="L1624">
        <f t="shared" si="239"/>
        <v>924939841.67612243</v>
      </c>
      <c r="O1624">
        <f t="shared" si="240"/>
        <v>3988380.9231952229</v>
      </c>
      <c r="R1624">
        <f t="shared" si="241"/>
        <v>13.131338465381146</v>
      </c>
      <c r="U1624" s="2">
        <f t="shared" si="242"/>
        <v>360.08739321617333</v>
      </c>
      <c r="V1624">
        <f>VLOOKUP(A1624,'VXZ-IV'!A$1:C$4500,3,0)</f>
        <v>360.08</v>
      </c>
      <c r="W1624" s="10">
        <f t="shared" si="248"/>
        <v>2.0532148892860036E-5</v>
      </c>
      <c r="X1624">
        <f t="shared" si="243"/>
        <v>10.207127723210096</v>
      </c>
      <c r="AB1624">
        <f t="shared" si="244"/>
        <v>18694.325696547388</v>
      </c>
      <c r="AE1624">
        <f>ROW()</f>
        <v>1624</v>
      </c>
      <c r="AF1624">
        <f t="shared" si="238"/>
        <v>0.8609154929577465</v>
      </c>
      <c r="AG1624">
        <f>AG1623*(1-(AG$1+AG$5))^($A1624-$A1623)*(1+2*(E1624/E1623-1))</f>
        <v>167832847.35825893</v>
      </c>
      <c r="AK1624">
        <f t="shared" si="246"/>
        <v>5.7391439088012177</v>
      </c>
      <c r="AO1624">
        <f>AO1623*(1-AO$1+H1623)^($A1624-$A1623)*(2-E1624/E1623)</f>
        <v>5.7429224119824793</v>
      </c>
    </row>
    <row r="1625" spans="1:41" x14ac:dyDescent="0.25">
      <c r="A1625" s="1">
        <v>40420</v>
      </c>
      <c r="B1625" s="12">
        <v>27.21</v>
      </c>
      <c r="C1625" s="12">
        <v>30.01</v>
      </c>
      <c r="D1625">
        <v>35856.74</v>
      </c>
      <c r="E1625">
        <v>32058.2</v>
      </c>
      <c r="F1625">
        <v>210676.71</v>
      </c>
      <c r="G1625">
        <v>188386.72</v>
      </c>
      <c r="H1625">
        <f>(1/(1-91/360*VLOOKUP($A1625,Tbills!$B$4:$C$974,2,1)/100))^((1)/91)-1</f>
        <v>4.028524218879781E-6</v>
      </c>
      <c r="I1625" s="2">
        <f t="shared" si="245"/>
        <v>22710.871762763312</v>
      </c>
      <c r="J1625">
        <f>VLOOKUP(A1625,'VXX-IV'!A$1:C$4500,3,0)</f>
        <v>22712.49</v>
      </c>
      <c r="K1625" s="10">
        <f t="shared" si="247"/>
        <v>-7.1248781471799916E-5</v>
      </c>
      <c r="L1625">
        <f t="shared" si="239"/>
        <v>980962092.82987607</v>
      </c>
      <c r="O1625">
        <f t="shared" si="240"/>
        <v>4169529.0940561397</v>
      </c>
      <c r="R1625">
        <f t="shared" si="241"/>
        <v>12.930318130579385</v>
      </c>
      <c r="U1625" s="2">
        <f t="shared" si="242"/>
        <v>368.11110197817402</v>
      </c>
      <c r="V1625">
        <f>VLOOKUP(A1625,'VXZ-IV'!A$1:C$4500,3,0)</f>
        <v>368.08</v>
      </c>
      <c r="W1625" s="10">
        <f t="shared" si="248"/>
        <v>8.4497875934674838E-5</v>
      </c>
      <c r="X1625">
        <f t="shared" si="243"/>
        <v>9.9780676840953042</v>
      </c>
      <c r="AB1625">
        <f t="shared" si="244"/>
        <v>19259.679748180337</v>
      </c>
      <c r="AE1625">
        <f>ROW()</f>
        <v>1625</v>
      </c>
      <c r="AF1625">
        <f t="shared" si="238"/>
        <v>0.90669776741086305</v>
      </c>
      <c r="AG1625">
        <f>AG1624*(1-(AG$1+AG$5))^($A1625-$A1624)*(1+2*(E1625/E1624-1))</f>
        <v>178002230.62441063</v>
      </c>
      <c r="AK1625">
        <f t="shared" si="246"/>
        <v>5.5641846236193322</v>
      </c>
      <c r="AO1625">
        <f>AO1624*(1-AO$1+H1624)^($A1625-$A1624)*(2-E1625/E1624)</f>
        <v>5.5680800554424099</v>
      </c>
    </row>
    <row r="1626" spans="1:41" x14ac:dyDescent="0.25">
      <c r="A1626" s="1">
        <v>40421</v>
      </c>
      <c r="B1626" s="12">
        <v>26.05</v>
      </c>
      <c r="C1626" s="12">
        <v>29.04</v>
      </c>
      <c r="D1626">
        <v>35228.089999999997</v>
      </c>
      <c r="E1626">
        <v>31496.02</v>
      </c>
      <c r="F1626">
        <v>210930.05</v>
      </c>
      <c r="G1626">
        <v>188612.5</v>
      </c>
      <c r="H1626">
        <f>(1/(1-91/360*VLOOKUP($A1626,Tbills!$B$4:$C$974,2,1)/100))^((1)/91)-1</f>
        <v>4.028524218879781E-6</v>
      </c>
      <c r="I1626" s="2">
        <f t="shared" si="245"/>
        <v>22312.154593788673</v>
      </c>
      <c r="J1626">
        <f>VLOOKUP(A1626,'VXX-IV'!A$1:C$4500,3,0)</f>
        <v>22313.74</v>
      </c>
      <c r="K1626" s="10">
        <f t="shared" si="247"/>
        <v>-7.1050671529238052E-5</v>
      </c>
      <c r="L1626">
        <f t="shared" si="239"/>
        <v>946518360.79598665</v>
      </c>
      <c r="O1626">
        <f t="shared" si="240"/>
        <v>4059715.5446869731</v>
      </c>
      <c r="R1626">
        <f t="shared" si="241"/>
        <v>13.043103006889917</v>
      </c>
      <c r="U1626" s="2">
        <f t="shared" si="242"/>
        <v>368.54477112000723</v>
      </c>
      <c r="V1626">
        <f>VLOOKUP(A1626,'VXZ-IV'!A$1:C$4500,3,0)</f>
        <v>368.52</v>
      </c>
      <c r="W1626" s="10">
        <f t="shared" si="248"/>
        <v>6.7217844370137669E-5</v>
      </c>
      <c r="X1626">
        <f t="shared" si="243"/>
        <v>9.9657805877719525</v>
      </c>
      <c r="AB1626">
        <f t="shared" si="244"/>
        <v>18921.277841560692</v>
      </c>
      <c r="AE1626">
        <f>ROW()</f>
        <v>1626</v>
      </c>
      <c r="AF1626">
        <f t="shared" si="238"/>
        <v>0.89703856749311295</v>
      </c>
      <c r="AG1626">
        <f>AG1625*(1-(AG$1+AG$5))^($A1626-$A1625)*(1+2*(E1626/E1625-1))</f>
        <v>171753466.11049595</v>
      </c>
      <c r="AK1626">
        <f t="shared" si="246"/>
        <v>5.6614957520085971</v>
      </c>
      <c r="AO1626">
        <f>AO1625*(1-AO$1+H1625)^($A1626-$A1625)*(2-E1626/E1625)</f>
        <v>5.6655364637668439</v>
      </c>
    </row>
    <row r="1627" spans="1:41" x14ac:dyDescent="0.25">
      <c r="A1627" s="1">
        <v>40422</v>
      </c>
      <c r="B1627" s="12">
        <v>23.89</v>
      </c>
      <c r="C1627" s="12">
        <v>27.29</v>
      </c>
      <c r="D1627">
        <v>33109.300000000003</v>
      </c>
      <c r="E1627">
        <v>29601.56</v>
      </c>
      <c r="F1627">
        <v>206379.1</v>
      </c>
      <c r="G1627">
        <v>184542.3</v>
      </c>
      <c r="H1627">
        <f>(1/(1-91/360*VLOOKUP($A1627,Tbills!$B$4:$C$974,2,1)/100))^((1)/91)-1</f>
        <v>4.028524218879781E-6</v>
      </c>
      <c r="I1627" s="2">
        <f t="shared" si="245"/>
        <v>20969.680927469683</v>
      </c>
      <c r="J1627">
        <f>VLOOKUP(A1627,'VXX-IV'!A$1:C$4500,3,0)</f>
        <v>20971.169999999998</v>
      </c>
      <c r="K1627" s="10">
        <f t="shared" si="247"/>
        <v>-7.1005696406833962E-5</v>
      </c>
      <c r="L1627">
        <f t="shared" si="239"/>
        <v>832619454.68907797</v>
      </c>
      <c r="O1627">
        <f t="shared" si="240"/>
        <v>3693308.1962384316</v>
      </c>
      <c r="R1627">
        <f t="shared" si="241"/>
        <v>13.434761676178105</v>
      </c>
      <c r="U1627" s="2">
        <f t="shared" si="242"/>
        <v>360.58439070801921</v>
      </c>
      <c r="V1627">
        <f>VLOOKUP(A1627,'VXZ-IV'!A$1:C$4500,3,0)</f>
        <v>360.56</v>
      </c>
      <c r="W1627" s="10">
        <f t="shared" si="248"/>
        <v>6.7646738460158673E-5</v>
      </c>
      <c r="X1627">
        <f t="shared" si="243"/>
        <v>10.180503543674703</v>
      </c>
      <c r="AB1627">
        <f t="shared" si="244"/>
        <v>17782.558349347808</v>
      </c>
      <c r="AE1627">
        <f>ROW()</f>
        <v>1627</v>
      </c>
      <c r="AF1627">
        <f t="shared" si="238"/>
        <v>0.87541223891535369</v>
      </c>
      <c r="AG1627">
        <f>AG1626*(1-(AG$1+AG$5))^($A1627-$A1626)*(1+2*(E1627/E1626-1))</f>
        <v>151086711.7861394</v>
      </c>
      <c r="AK1627">
        <f t="shared" si="246"/>
        <v>6.0017505726743314</v>
      </c>
      <c r="AO1627">
        <f>AO1626*(1-AO$1+H1626)^($A1627-$A1626)*(2-E1627/E1626)</f>
        <v>6.0061159218142102</v>
      </c>
    </row>
    <row r="1628" spans="1:41" x14ac:dyDescent="0.25">
      <c r="A1628" s="1">
        <v>40423</v>
      </c>
      <c r="B1628" s="12">
        <v>23.19</v>
      </c>
      <c r="C1628" s="12">
        <v>26.62</v>
      </c>
      <c r="D1628">
        <v>32302.87</v>
      </c>
      <c r="E1628">
        <v>28880.45</v>
      </c>
      <c r="F1628">
        <v>205030.61</v>
      </c>
      <c r="G1628">
        <v>183335.75</v>
      </c>
      <c r="H1628">
        <f>(1/(1-91/360*VLOOKUP($A1628,Tbills!$B$4:$C$974,2,1)/100))^((1)/91)-1</f>
        <v>4.028524218879781E-6</v>
      </c>
      <c r="I1628" s="2">
        <f t="shared" si="245"/>
        <v>20458.431920432125</v>
      </c>
      <c r="J1628">
        <f>VLOOKUP(A1628,'VXX-IV'!A$1:C$4500,3,0)</f>
        <v>20459.89</v>
      </c>
      <c r="K1628" s="10">
        <f t="shared" si="247"/>
        <v>-7.1265269161902012E-5</v>
      </c>
      <c r="L1628">
        <f t="shared" si="239"/>
        <v>792020720.52021861</v>
      </c>
      <c r="O1628">
        <f t="shared" si="240"/>
        <v>3558231.8090523905</v>
      </c>
      <c r="R1628">
        <f t="shared" si="241"/>
        <v>13.597785981632589</v>
      </c>
      <c r="U1628" s="2">
        <f t="shared" si="242"/>
        <v>358.21958176098218</v>
      </c>
      <c r="V1628">
        <f>VLOOKUP(A1628,'VXZ-IV'!A$1:C$4500,3,0)</f>
        <v>358.2</v>
      </c>
      <c r="W1628" s="10">
        <f t="shared" si="248"/>
        <v>5.4667116086593026E-5</v>
      </c>
      <c r="X1628">
        <f t="shared" si="243"/>
        <v>10.246726641790916</v>
      </c>
      <c r="AB1628">
        <f t="shared" si="244"/>
        <v>17348.760731045975</v>
      </c>
      <c r="AE1628">
        <f>ROW()</f>
        <v>1628</v>
      </c>
      <c r="AF1628">
        <f t="shared" si="238"/>
        <v>0.87114951164537946</v>
      </c>
      <c r="AG1628">
        <f>AG1627*(1-(AG$1+AG$5))^($A1628-$A1627)*(1+2*(E1628/E1627-1))</f>
        <v>143720760.51990741</v>
      </c>
      <c r="AK1628">
        <f t="shared" si="246"/>
        <v>6.1476701171412031</v>
      </c>
      <c r="AO1628">
        <f>AO1627*(1-AO$1+H1627)^($A1628-$A1627)*(2-E1628/E1627)</f>
        <v>6.1522253813670593</v>
      </c>
    </row>
    <row r="1629" spans="1:41" x14ac:dyDescent="0.25">
      <c r="A1629" s="1">
        <v>40424</v>
      </c>
      <c r="B1629" s="12">
        <v>21.31</v>
      </c>
      <c r="C1629" s="12">
        <v>25.31</v>
      </c>
      <c r="D1629">
        <v>30739.56</v>
      </c>
      <c r="E1629">
        <v>27482.65</v>
      </c>
      <c r="F1629">
        <v>201184.56</v>
      </c>
      <c r="G1629">
        <v>179895.92</v>
      </c>
      <c r="H1629">
        <f>(1/(1-91/360*VLOOKUP($A1629,Tbills!$B$4:$C$974,2,1)/100))^((1)/91)-1</f>
        <v>4.028524218879781E-6</v>
      </c>
      <c r="I1629" s="2">
        <f t="shared" si="245"/>
        <v>19467.863416218861</v>
      </c>
      <c r="J1629">
        <f>VLOOKUP(A1629,'VXX-IV'!A$1:C$4500,3,0)</f>
        <v>19469.25</v>
      </c>
      <c r="K1629" s="10">
        <f t="shared" si="247"/>
        <v>-7.1219167720348864E-5</v>
      </c>
      <c r="L1629">
        <f t="shared" si="239"/>
        <v>715324414.48810732</v>
      </c>
      <c r="O1629">
        <f t="shared" si="240"/>
        <v>3299795.5240377062</v>
      </c>
      <c r="R1629">
        <f t="shared" si="241"/>
        <v>13.926219588475053</v>
      </c>
      <c r="U1629" s="2">
        <f t="shared" si="242"/>
        <v>351.49137808923575</v>
      </c>
      <c r="V1629">
        <f>VLOOKUP(A1629,'VXZ-IV'!A$1:C$4500,3,0)</f>
        <v>351.48</v>
      </c>
      <c r="W1629" s="10">
        <f t="shared" si="248"/>
        <v>3.2371939330033683E-5</v>
      </c>
      <c r="X1629">
        <f t="shared" si="243"/>
        <v>10.438636413058406</v>
      </c>
      <c r="AB1629">
        <f t="shared" si="244"/>
        <v>16508.513399525975</v>
      </c>
      <c r="AE1629">
        <f>ROW()</f>
        <v>1629</v>
      </c>
      <c r="AF1629">
        <f t="shared" si="238"/>
        <v>0.84195969972342943</v>
      </c>
      <c r="AG1629">
        <f>AG1628*(1-(AG$1+AG$5))^($A1629-$A1628)*(1+2*(E1629/E1628-1))</f>
        <v>129804353.6749343</v>
      </c>
      <c r="AK1629">
        <f t="shared" si="246"/>
        <v>6.4449142294465691</v>
      </c>
      <c r="AO1629">
        <f>AO1628*(1-AO$1+H1628)^($A1629-$A1628)*(2-E1629/E1628)</f>
        <v>6.4497775770180894</v>
      </c>
    </row>
    <row r="1630" spans="1:41" x14ac:dyDescent="0.25">
      <c r="A1630" s="1">
        <v>40428</v>
      </c>
      <c r="B1630" s="12">
        <v>23.8</v>
      </c>
      <c r="C1630" s="12">
        <v>26.77</v>
      </c>
      <c r="D1630">
        <v>31646.400000000001</v>
      </c>
      <c r="E1630">
        <v>28292.97</v>
      </c>
      <c r="F1630">
        <v>203694.51</v>
      </c>
      <c r="G1630">
        <v>182137.38</v>
      </c>
      <c r="H1630">
        <f>(1/(1-91/360*VLOOKUP($A1630,Tbills!$B$4:$C$974,2,1)/100))^((1)/91)-1</f>
        <v>3.7506470229597966E-6</v>
      </c>
      <c r="I1630" s="2">
        <f t="shared" si="245"/>
        <v>20040.225213181198</v>
      </c>
      <c r="J1630">
        <f>VLOOKUP(A1630,'VXX-IV'!A$1:C$4500,3,0)</f>
        <v>20041.650000000001</v>
      </c>
      <c r="K1630" s="10">
        <f t="shared" si="247"/>
        <v>-7.1091293321834392E-5</v>
      </c>
      <c r="L1630">
        <f t="shared" si="239"/>
        <v>757381184.78540552</v>
      </c>
      <c r="O1630">
        <f t="shared" si="240"/>
        <v>3445271.7187473192</v>
      </c>
      <c r="R1630">
        <f t="shared" si="241"/>
        <v>13.718432926252277</v>
      </c>
      <c r="U1630" s="2">
        <f t="shared" si="242"/>
        <v>355.84182572622967</v>
      </c>
      <c r="V1630">
        <f>VLOOKUP(A1630,'VXZ-IV'!A$1:C$4500,3,0)</f>
        <v>355.84</v>
      </c>
      <c r="W1630" s="10">
        <f t="shared" si="248"/>
        <v>5.1307504207454002E-6</v>
      </c>
      <c r="X1630">
        <f t="shared" si="243"/>
        <v>10.307203127514976</v>
      </c>
      <c r="AB1630">
        <f t="shared" si="244"/>
        <v>16992.89331422911</v>
      </c>
      <c r="AE1630">
        <f>ROW()</f>
        <v>1630</v>
      </c>
      <c r="AF1630">
        <f t="shared" si="238"/>
        <v>0.8890549122151663</v>
      </c>
      <c r="AG1630">
        <f>AG1629*(1-(AG$1+AG$5))^($A1630-$A1629)*(1+2*(E1630/E1629-1))</f>
        <v>137440332.58052474</v>
      </c>
      <c r="AK1630">
        <f t="shared" si="246"/>
        <v>6.2537221125891334</v>
      </c>
      <c r="AO1630">
        <f>AO1629*(1-AO$1+H1629)^($A1630-$A1629)*(2-E1630/E1629)</f>
        <v>6.2587821079043096</v>
      </c>
    </row>
    <row r="1631" spans="1:41" x14ac:dyDescent="0.25">
      <c r="A1631" s="1">
        <v>40429</v>
      </c>
      <c r="B1631" s="12">
        <v>23.25</v>
      </c>
      <c r="C1631" s="12">
        <v>26.3</v>
      </c>
      <c r="D1631">
        <v>30829.1</v>
      </c>
      <c r="E1631">
        <v>27562.17</v>
      </c>
      <c r="F1631">
        <v>201359.4</v>
      </c>
      <c r="G1631">
        <v>180048.72</v>
      </c>
      <c r="H1631">
        <f>(1/(1-91/360*VLOOKUP($A1631,Tbills!$B$4:$C$974,2,1)/100))^((1)/91)-1</f>
        <v>3.7506470229597966E-6</v>
      </c>
      <c r="I1631" s="2">
        <f t="shared" si="245"/>
        <v>19522.190278080619</v>
      </c>
      <c r="J1631">
        <f>VLOOKUP(A1631,'VXX-IV'!A$1:C$4500,3,0)</f>
        <v>19523.580000000002</v>
      </c>
      <c r="K1631" s="10">
        <f t="shared" si="247"/>
        <v>-7.1181715616819297E-5</v>
      </c>
      <c r="L1631">
        <f t="shared" si="239"/>
        <v>718225494.62066197</v>
      </c>
      <c r="O1631">
        <f t="shared" si="240"/>
        <v>3311674.4177718009</v>
      </c>
      <c r="R1631">
        <f t="shared" si="241"/>
        <v>13.894976532340085</v>
      </c>
      <c r="U1631" s="2">
        <f t="shared" si="242"/>
        <v>351.75395443807338</v>
      </c>
      <c r="V1631">
        <f>VLOOKUP(A1631,'VXZ-IV'!A$1:C$4500,3,0)</f>
        <v>351.72</v>
      </c>
      <c r="W1631" s="10">
        <f t="shared" si="248"/>
        <v>9.653826359978801E-5</v>
      </c>
      <c r="X1631">
        <f t="shared" si="243"/>
        <v>10.425054461429591</v>
      </c>
      <c r="AB1631">
        <f t="shared" si="244"/>
        <v>16553.394178728482</v>
      </c>
      <c r="AE1631">
        <f>ROW()</f>
        <v>1631</v>
      </c>
      <c r="AF1631">
        <f t="shared" si="238"/>
        <v>0.88403041825095052</v>
      </c>
      <c r="AG1631">
        <f>AG1630*(1-(AG$1+AG$5))^($A1631-$A1630)*(1+2*(E1631/E1630-1))</f>
        <v>130335844.75346144</v>
      </c>
      <c r="AK1631">
        <f t="shared" si="246"/>
        <v>6.4149553231070389</v>
      </c>
      <c r="AO1631">
        <f>AO1630*(1-AO$1+H1630)^($A1631-$A1630)*(2-E1631/E1630)</f>
        <v>6.4202314217480758</v>
      </c>
    </row>
    <row r="1632" spans="1:41" x14ac:dyDescent="0.25">
      <c r="A1632" s="1">
        <v>40430</v>
      </c>
      <c r="B1632" s="12">
        <v>22.81</v>
      </c>
      <c r="C1632" s="12">
        <v>26.1</v>
      </c>
      <c r="D1632">
        <v>30534.83</v>
      </c>
      <c r="E1632">
        <v>27298.98</v>
      </c>
      <c r="F1632">
        <v>199623.53</v>
      </c>
      <c r="G1632">
        <v>178495.89</v>
      </c>
      <c r="H1632">
        <f>(1/(1-91/360*VLOOKUP($A1632,Tbills!$B$4:$C$974,2,1)/100))^((1)/91)-1</f>
        <v>3.7506470229597966E-6</v>
      </c>
      <c r="I1632" s="2">
        <f t="shared" si="245"/>
        <v>19335.375543330243</v>
      </c>
      <c r="J1632">
        <f>VLOOKUP(A1632,'VXX-IV'!A$1:C$4500,3,0)</f>
        <v>19336.759999999998</v>
      </c>
      <c r="K1632" s="10">
        <f t="shared" si="247"/>
        <v>-7.1597137770496033E-5</v>
      </c>
      <c r="L1632">
        <f t="shared" si="239"/>
        <v>704479679.35139525</v>
      </c>
      <c r="O1632">
        <f t="shared" si="240"/>
        <v>3264129.8581429105</v>
      </c>
      <c r="R1632">
        <f t="shared" si="241"/>
        <v>13.960686676996675</v>
      </c>
      <c r="U1632" s="2">
        <f t="shared" si="242"/>
        <v>348.71306679762466</v>
      </c>
      <c r="V1632">
        <f>VLOOKUP(A1632,'VXZ-IV'!A$1:C$4500,3,0)</f>
        <v>348.68</v>
      </c>
      <c r="W1632" s="10">
        <f t="shared" si="248"/>
        <v>9.4834225148110463E-5</v>
      </c>
      <c r="X1632">
        <f t="shared" si="243"/>
        <v>10.514615861130119</v>
      </c>
      <c r="AB1632">
        <f t="shared" si="244"/>
        <v>16394.754891609828</v>
      </c>
      <c r="AE1632">
        <f>ROW()</f>
        <v>1632</v>
      </c>
      <c r="AF1632">
        <f t="shared" si="238"/>
        <v>0.87394636015325666</v>
      </c>
      <c r="AG1632">
        <f>AG1631*(1-(AG$1+AG$5))^($A1632-$A1631)*(1+2*(E1632/E1631-1))</f>
        <v>127842393.51502493</v>
      </c>
      <c r="AK1632">
        <f t="shared" si="246"/>
        <v>6.4759098294270316</v>
      </c>
      <c r="AO1632">
        <f>AO1631*(1-AO$1+H1631)^($A1632-$A1631)*(2-E1632/E1631)</f>
        <v>6.4813225229237243</v>
      </c>
    </row>
    <row r="1633" spans="1:41" x14ac:dyDescent="0.25">
      <c r="A1633" s="1">
        <v>40431</v>
      </c>
      <c r="B1633" s="12">
        <v>21.99</v>
      </c>
      <c r="C1633" s="12">
        <v>25.59</v>
      </c>
      <c r="D1633">
        <v>29884.95</v>
      </c>
      <c r="E1633">
        <v>26717.87</v>
      </c>
      <c r="F1633">
        <v>198818.52</v>
      </c>
      <c r="G1633">
        <v>177775.41</v>
      </c>
      <c r="H1633">
        <f>(1/(1-91/360*VLOOKUP($A1633,Tbills!$B$4:$C$974,2,1)/100))^((1)/91)-1</f>
        <v>3.7506470229597966E-6</v>
      </c>
      <c r="I1633" s="2">
        <f t="shared" si="245"/>
        <v>18923.394747116272</v>
      </c>
      <c r="J1633">
        <f>VLOOKUP(A1633,'VXX-IV'!A$1:C$4500,3,0)</f>
        <v>18924.75</v>
      </c>
      <c r="K1633" s="10">
        <f t="shared" si="247"/>
        <v>-7.1612723218428265E-5</v>
      </c>
      <c r="L1633">
        <f t="shared" si="239"/>
        <v>674459375.54699624</v>
      </c>
      <c r="O1633">
        <f t="shared" si="240"/>
        <v>3159798.6827522884</v>
      </c>
      <c r="R1633">
        <f t="shared" si="241"/>
        <v>14.108638562918175</v>
      </c>
      <c r="U1633" s="2">
        <f t="shared" si="242"/>
        <v>347.29836366494271</v>
      </c>
      <c r="V1633">
        <f>VLOOKUP(A1633,'VXZ-IV'!A$1:C$4500,3,0)</f>
        <v>347.28</v>
      </c>
      <c r="W1633" s="10">
        <f t="shared" si="248"/>
        <v>5.2878556043411962E-5</v>
      </c>
      <c r="X1633">
        <f t="shared" si="243"/>
        <v>10.55670613815651</v>
      </c>
      <c r="AB1633">
        <f t="shared" si="244"/>
        <v>16045.202342498533</v>
      </c>
      <c r="AE1633">
        <f>ROW()</f>
        <v>1633</v>
      </c>
      <c r="AF1633">
        <f t="shared" si="238"/>
        <v>0.85932004689331765</v>
      </c>
      <c r="AG1633">
        <f>AG1632*(1-(AG$1+AG$5))^($A1633-$A1632)*(1+2*(E1633/E1632-1))</f>
        <v>122395538.47793025</v>
      </c>
      <c r="AK1633">
        <f t="shared" si="246"/>
        <v>6.613453680217523</v>
      </c>
      <c r="AO1633">
        <f>AO1632*(1-AO$1+H1632)^($A1633-$A1632)*(2-E1633/E1632)</f>
        <v>6.6190696348438891</v>
      </c>
    </row>
    <row r="1634" spans="1:41" x14ac:dyDescent="0.25">
      <c r="A1634" s="1">
        <v>40434</v>
      </c>
      <c r="B1634" s="12">
        <v>21.21</v>
      </c>
      <c r="C1634" s="12">
        <v>24.75</v>
      </c>
      <c r="D1634">
        <v>28417.96</v>
      </c>
      <c r="E1634">
        <v>25406.04</v>
      </c>
      <c r="F1634">
        <v>195226.15</v>
      </c>
      <c r="G1634">
        <v>174561.26</v>
      </c>
      <c r="H1634">
        <f>(1/(1-91/360*VLOOKUP($A1634,Tbills!$B$4:$C$974,2,1)/100))^((1)/91)-1</f>
        <v>3.8895847329634137E-6</v>
      </c>
      <c r="I1634" s="2">
        <f t="shared" si="245"/>
        <v>17993.168404896169</v>
      </c>
      <c r="J1634">
        <f>VLOOKUP(A1634,'VXX-IV'!A$1:C$4500,3,0)</f>
        <v>17994.45</v>
      </c>
      <c r="K1634" s="10">
        <f t="shared" si="247"/>
        <v>-7.1221688011102735E-5</v>
      </c>
      <c r="L1634">
        <f t="shared" si="239"/>
        <v>608152958.82925415</v>
      </c>
      <c r="O1634">
        <f t="shared" si="240"/>
        <v>2926786.6934595588</v>
      </c>
      <c r="R1634">
        <f t="shared" si="241"/>
        <v>14.453040793886228</v>
      </c>
      <c r="U1634" s="2">
        <f t="shared" si="242"/>
        <v>340.99822701680847</v>
      </c>
      <c r="V1634">
        <f>VLOOKUP(A1634,'VXZ-IV'!A$1:C$4500,3,0)</f>
        <v>341</v>
      </c>
      <c r="W1634" s="10">
        <f t="shared" si="248"/>
        <v>-5.1993641980718763E-6</v>
      </c>
      <c r="X1634">
        <f t="shared" si="243"/>
        <v>10.746502546053209</v>
      </c>
      <c r="AB1634">
        <f t="shared" si="244"/>
        <v>15255.797574240525</v>
      </c>
      <c r="AE1634">
        <f>ROW()</f>
        <v>1634</v>
      </c>
      <c r="AF1634">
        <f t="shared" si="238"/>
        <v>0.85696969696969705</v>
      </c>
      <c r="AG1634">
        <f>AG1633*(1-(AG$1+AG$5))^($A1634-$A1633)*(1+2*(E1634/E1633-1))</f>
        <v>110365297.94513208</v>
      </c>
      <c r="AK1634">
        <f t="shared" si="246"/>
        <v>6.9372005469273299</v>
      </c>
      <c r="AO1634">
        <f>AO1633*(1-AO$1+H1633)^($A1634-$A1633)*(2-E1634/E1633)</f>
        <v>6.943369290751197</v>
      </c>
    </row>
    <row r="1635" spans="1:41" x14ac:dyDescent="0.25">
      <c r="A1635" s="1">
        <v>40435</v>
      </c>
      <c r="B1635" s="12">
        <v>21.56</v>
      </c>
      <c r="C1635" s="12">
        <v>24.74</v>
      </c>
      <c r="D1635">
        <v>28418.07</v>
      </c>
      <c r="E1635">
        <v>25406.04</v>
      </c>
      <c r="F1635">
        <v>194307.73</v>
      </c>
      <c r="G1635">
        <v>173739.38</v>
      </c>
      <c r="H1635">
        <f>(1/(1-91/360*VLOOKUP($A1635,Tbills!$B$4:$C$974,2,1)/100))^((1)/91)-1</f>
        <v>3.8895847329634137E-6</v>
      </c>
      <c r="I1635" s="2">
        <f t="shared" si="245"/>
        <v>17992.799313471514</v>
      </c>
      <c r="J1635">
        <f>VLOOKUP(A1635,'VXX-IV'!A$1:C$4500,3,0)</f>
        <v>17994.080000000002</v>
      </c>
      <c r="K1635" s="10">
        <f t="shared" si="247"/>
        <v>-7.1172659479534772E-5</v>
      </c>
      <c r="L1635">
        <f t="shared" si="239"/>
        <v>608127832.44563401</v>
      </c>
      <c r="O1635">
        <f t="shared" si="240"/>
        <v>2926688.0647572861</v>
      </c>
      <c r="R1635">
        <f t="shared" si="241"/>
        <v>14.4523874372476</v>
      </c>
      <c r="U1635" s="2">
        <f t="shared" si="242"/>
        <v>339.38576264097958</v>
      </c>
      <c r="V1635">
        <f>VLOOKUP(A1635,'VXZ-IV'!A$1:C$4500,3,0)</f>
        <v>339.36</v>
      </c>
      <c r="W1635" s="10">
        <f t="shared" si="248"/>
        <v>7.5915372995005725E-5</v>
      </c>
      <c r="X1635">
        <f t="shared" si="243"/>
        <v>10.796742538010488</v>
      </c>
      <c r="AB1635">
        <f t="shared" si="244"/>
        <v>15255.265680371387</v>
      </c>
      <c r="AE1635">
        <f>ROW()</f>
        <v>1635</v>
      </c>
      <c r="AF1635">
        <f t="shared" si="238"/>
        <v>0.8714632174616006</v>
      </c>
      <c r="AG1635">
        <f>AG1634*(1-(AG$1+AG$5))^($A1635-$A1634)*(1+2*(E1635/E1634-1))</f>
        <v>110361578.78577666</v>
      </c>
      <c r="AK1635">
        <f t="shared" si="246"/>
        <v>6.936877444436103</v>
      </c>
      <c r="AO1635">
        <f>AO1634*(1-AO$1+H1634)^($A1635-$A1634)*(2-E1635/E1634)</f>
        <v>6.9431394880252757</v>
      </c>
    </row>
    <row r="1636" spans="1:41" x14ac:dyDescent="0.25">
      <c r="A1636" s="1">
        <v>40436</v>
      </c>
      <c r="B1636" s="12">
        <v>22.1</v>
      </c>
      <c r="C1636" s="12">
        <v>24.93</v>
      </c>
      <c r="D1636">
        <v>27865.3</v>
      </c>
      <c r="E1636">
        <v>24911.759999999998</v>
      </c>
      <c r="F1636">
        <v>193363.20000000001</v>
      </c>
      <c r="G1636">
        <v>172894.16</v>
      </c>
      <c r="H1636">
        <f>(1/(1-91/360*VLOOKUP($A1636,Tbills!$B$4:$C$974,2,1)/100))^((1)/91)-1</f>
        <v>3.8895847329634137E-6</v>
      </c>
      <c r="I1636" s="2">
        <f t="shared" si="245"/>
        <v>17642.384771644844</v>
      </c>
      <c r="J1636">
        <f>VLOOKUP(A1636,'VXX-IV'!A$1:C$4500,3,0)</f>
        <v>17643.64</v>
      </c>
      <c r="K1636" s="10">
        <f t="shared" si="247"/>
        <v>-7.1143389638206322E-5</v>
      </c>
      <c r="L1636">
        <f t="shared" si="239"/>
        <v>584441167.87044942</v>
      </c>
      <c r="O1636">
        <f t="shared" si="240"/>
        <v>2841183.2941413852</v>
      </c>
      <c r="R1636">
        <f t="shared" si="241"/>
        <v>14.592314915652768</v>
      </c>
      <c r="U1636" s="2">
        <f t="shared" si="242"/>
        <v>337.72777302460145</v>
      </c>
      <c r="V1636">
        <f>VLOOKUP(A1636,'VXZ-IV'!A$1:C$4500,3,0)</f>
        <v>337.72</v>
      </c>
      <c r="W1636" s="10">
        <f t="shared" si="248"/>
        <v>2.3016180864088298E-5</v>
      </c>
      <c r="X1636">
        <f t="shared" si="243"/>
        <v>10.848908242977247</v>
      </c>
      <c r="AB1636">
        <f t="shared" si="244"/>
        <v>14957.949661388053</v>
      </c>
      <c r="AE1636">
        <f>ROW()</f>
        <v>1636</v>
      </c>
      <c r="AF1636">
        <f t="shared" si="238"/>
        <v>0.88648215002005626</v>
      </c>
      <c r="AG1636">
        <f>AG1635*(1-(AG$1+AG$5))^($A1636-$A1635)*(1+2*(E1636/E1635-1))</f>
        <v>106063787.71863717</v>
      </c>
      <c r="AK1636">
        <f t="shared" si="246"/>
        <v>7.0715065214226813</v>
      </c>
      <c r="AO1636">
        <f>AO1635*(1-AO$1+H1635)^($A1636-$A1635)*(2-E1636/E1635)</f>
        <v>7.0779855017682038</v>
      </c>
    </row>
    <row r="1637" spans="1:41" x14ac:dyDescent="0.25">
      <c r="A1637" s="1">
        <v>40437</v>
      </c>
      <c r="B1637" s="12">
        <v>21.72</v>
      </c>
      <c r="C1637" s="12">
        <v>24.96</v>
      </c>
      <c r="D1637">
        <v>27766.240000000002</v>
      </c>
      <c r="E1637">
        <v>24823.11</v>
      </c>
      <c r="F1637">
        <v>193779.65</v>
      </c>
      <c r="G1637">
        <v>173265.85</v>
      </c>
      <c r="H1637">
        <f>(1/(1-91/360*VLOOKUP($A1637,Tbills!$B$4:$C$974,2,1)/100))^((1)/91)-1</f>
        <v>3.8895847329634137E-6</v>
      </c>
      <c r="I1637" s="2">
        <f t="shared" si="245"/>
        <v>17579.238161611167</v>
      </c>
      <c r="J1637">
        <f>VLOOKUP(A1637,'VXX-IV'!A$1:C$4500,3,0)</f>
        <v>17580.490000000002</v>
      </c>
      <c r="K1637" s="10">
        <f t="shared" si="247"/>
        <v>-7.1206114780286711E-5</v>
      </c>
      <c r="L1637">
        <f t="shared" si="239"/>
        <v>580257654.74692273</v>
      </c>
      <c r="O1637">
        <f t="shared" si="240"/>
        <v>2825922.2781329891</v>
      </c>
      <c r="R1637">
        <f t="shared" si="241"/>
        <v>14.617617905585153</v>
      </c>
      <c r="U1637" s="2">
        <f t="shared" si="242"/>
        <v>338.44689100827685</v>
      </c>
      <c r="V1637">
        <f>VLOOKUP(A1637,'VXZ-IV'!A$1:C$4500,3,0)</f>
        <v>338.44</v>
      </c>
      <c r="W1637" s="10">
        <f t="shared" si="248"/>
        <v>2.0361092887499765E-5</v>
      </c>
      <c r="X1637">
        <f t="shared" si="243"/>
        <v>10.825226834754913</v>
      </c>
      <c r="AB1637">
        <f t="shared" si="244"/>
        <v>14904.20124206764</v>
      </c>
      <c r="AE1637">
        <f>ROW()</f>
        <v>1637</v>
      </c>
      <c r="AF1637">
        <f t="shared" si="238"/>
        <v>0.8701923076923076</v>
      </c>
      <c r="AG1637">
        <f>AG1636*(1-(AG$1+AG$5))^($A1637-$A1636)*(1+2*(E1637/E1636-1))</f>
        <v>105305370.18502569</v>
      </c>
      <c r="AK1637">
        <f t="shared" si="246"/>
        <v>7.0963403738738045</v>
      </c>
      <c r="AO1637">
        <f>AO1636*(1-AO$1+H1636)^($A1637-$A1636)*(2-E1637/E1636)</f>
        <v>7.1029378482372261</v>
      </c>
    </row>
    <row r="1638" spans="1:41" x14ac:dyDescent="0.25">
      <c r="A1638" s="1">
        <v>40438</v>
      </c>
      <c r="B1638" s="12">
        <v>22.01</v>
      </c>
      <c r="C1638" s="12">
        <v>25.12</v>
      </c>
      <c r="D1638">
        <v>27733.42</v>
      </c>
      <c r="E1638">
        <v>24793.68</v>
      </c>
      <c r="F1638">
        <v>194724.69</v>
      </c>
      <c r="G1638">
        <v>174110.17</v>
      </c>
      <c r="H1638">
        <f>(1/(1-91/360*VLOOKUP($A1638,Tbills!$B$4:$C$974,2,1)/100))^((1)/91)-1</f>
        <v>3.8895847329634137E-6</v>
      </c>
      <c r="I1638" s="2">
        <f t="shared" si="245"/>
        <v>17558.031171659477</v>
      </c>
      <c r="J1638">
        <f>VLOOKUP(A1638,'VXX-IV'!A$1:C$4500,3,0)</f>
        <v>17559.29</v>
      </c>
      <c r="K1638" s="10">
        <f t="shared" si="247"/>
        <v>-7.1690161761894799E-5</v>
      </c>
      <c r="L1638">
        <f t="shared" si="239"/>
        <v>578857843.83184135</v>
      </c>
      <c r="O1638">
        <f t="shared" si="240"/>
        <v>2820801.6452787463</v>
      </c>
      <c r="R1638">
        <f t="shared" si="241"/>
        <v>14.625621959126162</v>
      </c>
      <c r="U1638" s="2">
        <f t="shared" si="242"/>
        <v>340.08916292105289</v>
      </c>
      <c r="V1638">
        <f>VLOOKUP(A1638,'VXZ-IV'!A$1:C$4500,3,0)</f>
        <v>340.08</v>
      </c>
      <c r="W1638" s="10">
        <f t="shared" si="248"/>
        <v>2.6943428172554462E-5</v>
      </c>
      <c r="X1638">
        <f t="shared" si="243"/>
        <v>10.772119251150544</v>
      </c>
      <c r="AB1638">
        <f t="shared" si="244"/>
        <v>14886.011969343044</v>
      </c>
      <c r="AE1638">
        <f>ROW()</f>
        <v>1638</v>
      </c>
      <c r="AF1638">
        <f t="shared" si="238"/>
        <v>0.87619426751592355</v>
      </c>
      <c r="AG1638">
        <f>AG1637*(1-(AG$1+AG$5))^($A1638-$A1637)*(1+2*(E1638/E1637-1))</f>
        <v>105052132.22799054</v>
      </c>
      <c r="AK1638">
        <f t="shared" si="246"/>
        <v>7.1044228088623953</v>
      </c>
      <c r="AO1638">
        <f>AO1637*(1-AO$1+H1637)^($A1638-$A1637)*(2-E1638/E1637)</f>
        <v>7.1111236488205281</v>
      </c>
    </row>
    <row r="1639" spans="1:41" x14ac:dyDescent="0.25">
      <c r="A1639" s="1">
        <v>40441</v>
      </c>
      <c r="B1639" s="12">
        <v>21.5</v>
      </c>
      <c r="C1639" s="12">
        <v>24.59</v>
      </c>
      <c r="D1639">
        <v>27001.62</v>
      </c>
      <c r="E1639">
        <v>24139.16</v>
      </c>
      <c r="F1639">
        <v>192784.83</v>
      </c>
      <c r="G1639">
        <v>172373.64</v>
      </c>
      <c r="H1639">
        <f>(1/(1-91/360*VLOOKUP($A1639,Tbills!$B$4:$C$974,2,1)/100))^((1)/91)-1</f>
        <v>4.4453533327715178E-6</v>
      </c>
      <c r="I1639" s="2">
        <f t="shared" si="245"/>
        <v>17093.478052690978</v>
      </c>
      <c r="J1639">
        <f>VLOOKUP(A1639,'VXX-IV'!A$1:C$4500,3,0)</f>
        <v>17094.7</v>
      </c>
      <c r="K1639" s="10">
        <f t="shared" si="247"/>
        <v>-7.1481061909350885E-5</v>
      </c>
      <c r="L1639">
        <f t="shared" si="239"/>
        <v>548228654.60385931</v>
      </c>
      <c r="O1639">
        <f t="shared" si="240"/>
        <v>2708829.6877226182</v>
      </c>
      <c r="R1639">
        <f t="shared" si="241"/>
        <v>14.816660826464267</v>
      </c>
      <c r="U1639" s="2">
        <f t="shared" si="242"/>
        <v>336.6765432863873</v>
      </c>
      <c r="V1639">
        <f>VLOOKUP(A1639,'VXZ-IV'!A$1:C$4500,3,0)</f>
        <v>336.68</v>
      </c>
      <c r="W1639" s="10">
        <f t="shared" si="248"/>
        <v>-1.0267059560087333E-5</v>
      </c>
      <c r="X1639">
        <f t="shared" si="243"/>
        <v>10.878495535810099</v>
      </c>
      <c r="AB1639">
        <f t="shared" si="244"/>
        <v>14491.525309485725</v>
      </c>
      <c r="AE1639">
        <f>ROW()</f>
        <v>1639</v>
      </c>
      <c r="AF1639">
        <f t="shared" si="238"/>
        <v>0.87433916226108177</v>
      </c>
      <c r="AG1639">
        <f>AG1638*(1-(AG$1+AG$5))^($A1639-$A1638)*(1+2*(E1639/E1638-1))</f>
        <v>99495601.305538163</v>
      </c>
      <c r="AK1639">
        <f t="shared" si="246"/>
        <v>7.2909512410303234</v>
      </c>
      <c r="AO1639">
        <f>AO1638*(1-AO$1+H1638)^($A1639-$A1638)*(2-E1639/E1638)</f>
        <v>7.2981231250520429</v>
      </c>
    </row>
    <row r="1640" spans="1:41" x14ac:dyDescent="0.25">
      <c r="A1640" s="1">
        <v>40442</v>
      </c>
      <c r="B1640" s="12">
        <v>22.35</v>
      </c>
      <c r="C1640" s="12">
        <v>24.94</v>
      </c>
      <c r="D1640">
        <v>27101.79</v>
      </c>
      <c r="E1640">
        <v>24228.6</v>
      </c>
      <c r="F1640">
        <v>192802.46</v>
      </c>
      <c r="G1640">
        <v>172388.63</v>
      </c>
      <c r="H1640">
        <f>(1/(1-91/360*VLOOKUP($A1640,Tbills!$B$4:$C$974,2,1)/100))^((1)/91)-1</f>
        <v>4.4453533327715178E-6</v>
      </c>
      <c r="I1640" s="2">
        <f t="shared" si="245"/>
        <v>17156.472705375963</v>
      </c>
      <c r="J1640">
        <f>VLOOKUP(A1640,'VXX-IV'!A$1:C$4500,3,0)</f>
        <v>17157.7</v>
      </c>
      <c r="K1640" s="10">
        <f t="shared" si="247"/>
        <v>-7.1530253124674203E-5</v>
      </c>
      <c r="L1640">
        <f t="shared" si="239"/>
        <v>552268717.88679183</v>
      </c>
      <c r="O1640">
        <f t="shared" si="240"/>
        <v>2723792.9602146614</v>
      </c>
      <c r="R1640">
        <f t="shared" si="241"/>
        <v>14.788543054773536</v>
      </c>
      <c r="U1640" s="2">
        <f t="shared" si="242"/>
        <v>336.69912193067699</v>
      </c>
      <c r="V1640">
        <f>VLOOKUP(A1640,'VXZ-IV'!A$1:C$4500,3,0)</f>
        <v>336.68</v>
      </c>
      <c r="W1640" s="10">
        <f t="shared" si="248"/>
        <v>5.6795564562728273E-5</v>
      </c>
      <c r="X1640">
        <f t="shared" si="243"/>
        <v>10.877195551561259</v>
      </c>
      <c r="AB1640">
        <f t="shared" si="244"/>
        <v>14544.711940018427</v>
      </c>
      <c r="AE1640">
        <f>ROW()</f>
        <v>1640</v>
      </c>
      <c r="AF1640">
        <f t="shared" si="238"/>
        <v>0.89615076182838815</v>
      </c>
      <c r="AG1640">
        <f>AG1639*(1-(AG$1+AG$5))^($A1640-$A1639)*(1+2*(E1640/E1639-1))</f>
        <v>100229522.37176223</v>
      </c>
      <c r="AK1640">
        <f t="shared" si="246"/>
        <v>7.2635986136784956</v>
      </c>
      <c r="AO1640">
        <f>AO1639*(1-AO$1+H1639)^($A1640-$A1639)*(2-E1640/E1639)</f>
        <v>7.270845636999872</v>
      </c>
    </row>
    <row r="1641" spans="1:41" x14ac:dyDescent="0.25">
      <c r="A1641" s="1">
        <v>40443</v>
      </c>
      <c r="B1641" s="12">
        <v>22.51</v>
      </c>
      <c r="C1641" s="12">
        <v>25.16</v>
      </c>
      <c r="D1641">
        <v>27588.959999999999</v>
      </c>
      <c r="E1641">
        <v>24664.02</v>
      </c>
      <c r="F1641">
        <v>194437.24</v>
      </c>
      <c r="G1641">
        <v>173849.55</v>
      </c>
      <c r="H1641">
        <f>(1/(1-91/360*VLOOKUP($A1641,Tbills!$B$4:$C$974,2,1)/100))^((1)/91)-1</f>
        <v>4.4453533327715178E-6</v>
      </c>
      <c r="I1641" s="2">
        <f t="shared" si="245"/>
        <v>17464.444147675382</v>
      </c>
      <c r="J1641">
        <f>VLOOKUP(A1641,'VXX-IV'!A$1:C$4500,3,0)</f>
        <v>17465.689999999999</v>
      </c>
      <c r="K1641" s="10">
        <f t="shared" si="247"/>
        <v>-7.1331411734432137E-5</v>
      </c>
      <c r="L1641">
        <f t="shared" si="239"/>
        <v>572095397.44200182</v>
      </c>
      <c r="O1641">
        <f t="shared" si="240"/>
        <v>2797123.9430033569</v>
      </c>
      <c r="R1641">
        <f t="shared" si="241"/>
        <v>14.654995695661878</v>
      </c>
      <c r="U1641" s="2">
        <f t="shared" si="242"/>
        <v>339.5457281183082</v>
      </c>
      <c r="V1641">
        <f>VLOOKUP(A1641,'VXZ-IV'!A$1:C$4500,3,0)</f>
        <v>339.52</v>
      </c>
      <c r="W1641" s="10">
        <f t="shared" si="248"/>
        <v>7.5777916789032673E-5</v>
      </c>
      <c r="X1641">
        <f t="shared" si="243"/>
        <v>10.784665011029217</v>
      </c>
      <c r="AB1641">
        <f t="shared" si="244"/>
        <v>14805.583443235932</v>
      </c>
      <c r="AE1641">
        <f>ROW()</f>
        <v>1641</v>
      </c>
      <c r="AF1641">
        <f t="shared" si="238"/>
        <v>0.89467408585055652</v>
      </c>
      <c r="AG1641">
        <f>AG1640*(1-(AG$1+AG$5))^($A1641-$A1640)*(1+2*(E1641/E1640-1))</f>
        <v>103828537.64519279</v>
      </c>
      <c r="AK1641">
        <f t="shared" si="246"/>
        <v>7.1327299109699949</v>
      </c>
      <c r="AO1641">
        <f>AO1640*(1-AO$1+H1640)^($A1641-$A1640)*(2-E1641/E1640)</f>
        <v>7.1399465723139848</v>
      </c>
    </row>
    <row r="1642" spans="1:41" x14ac:dyDescent="0.25">
      <c r="A1642" s="1">
        <v>40444</v>
      </c>
      <c r="B1642" s="12">
        <v>23.87</v>
      </c>
      <c r="C1642" s="12">
        <v>26.16</v>
      </c>
      <c r="D1642">
        <v>28440.53</v>
      </c>
      <c r="E1642">
        <v>25425.200000000001</v>
      </c>
      <c r="F1642">
        <v>197871.54</v>
      </c>
      <c r="G1642">
        <v>176919.44</v>
      </c>
      <c r="H1642">
        <f>(1/(1-91/360*VLOOKUP($A1642,Tbills!$B$4:$C$974,2,1)/100))^((1)/91)-1</f>
        <v>4.4453533327715178E-6</v>
      </c>
      <c r="I1642" s="2">
        <f t="shared" si="245"/>
        <v>18003.068489998223</v>
      </c>
      <c r="J1642">
        <f>VLOOKUP(A1642,'VXX-IV'!A$1:C$4500,3,0)</f>
        <v>18004.349999999999</v>
      </c>
      <c r="K1642" s="10">
        <f t="shared" si="247"/>
        <v>-7.117779879728392E-5</v>
      </c>
      <c r="L1642">
        <f t="shared" si="239"/>
        <v>607382610.04642618</v>
      </c>
      <c r="O1642">
        <f t="shared" si="240"/>
        <v>2926512.4113112679</v>
      </c>
      <c r="R1642">
        <f t="shared" si="241"/>
        <v>14.428202486492724</v>
      </c>
      <c r="U1642" s="2">
        <f t="shared" si="242"/>
        <v>345.53462021258952</v>
      </c>
      <c r="V1642">
        <f>VLOOKUP(A1642,'VXZ-IV'!A$1:C$4500,3,0)</f>
        <v>345.52</v>
      </c>
      <c r="W1642" s="10">
        <f t="shared" si="248"/>
        <v>4.231365069906623E-5</v>
      </c>
      <c r="X1642">
        <f t="shared" si="243"/>
        <v>10.593881260164547</v>
      </c>
      <c r="AB1642">
        <f t="shared" si="244"/>
        <v>15261.980640036021</v>
      </c>
      <c r="AE1642">
        <f>ROW()</f>
        <v>1642</v>
      </c>
      <c r="AF1642">
        <f t="shared" si="238"/>
        <v>0.91246177370030579</v>
      </c>
      <c r="AG1642">
        <f>AG1641*(1-(AG$1+AG$5))^($A1642-$A1641)*(1+2*(E1642/E1641-1))</f>
        <v>110233527.16359633</v>
      </c>
      <c r="AK1642">
        <f t="shared" si="246"/>
        <v>6.9122779286778737</v>
      </c>
      <c r="AO1642">
        <f>AO1641*(1-AO$1+H1641)^($A1642-$A1641)*(2-E1642/E1641)</f>
        <v>6.919368656271593</v>
      </c>
    </row>
    <row r="1643" spans="1:41" x14ac:dyDescent="0.25">
      <c r="A1643" s="1">
        <v>40445</v>
      </c>
      <c r="B1643" s="12">
        <v>21.71</v>
      </c>
      <c r="C1643" s="12">
        <v>24.75</v>
      </c>
      <c r="D1643">
        <v>26887.95</v>
      </c>
      <c r="E1643">
        <v>24037.11</v>
      </c>
      <c r="F1643">
        <v>194147.6</v>
      </c>
      <c r="G1643">
        <v>173589.03</v>
      </c>
      <c r="H1643">
        <f>(1/(1-91/360*VLOOKUP($A1643,Tbills!$B$4:$C$974,2,1)/100))^((1)/91)-1</f>
        <v>4.4453533327715178E-6</v>
      </c>
      <c r="I1643" s="2">
        <f t="shared" si="245"/>
        <v>17019.858707348936</v>
      </c>
      <c r="J1643">
        <f>VLOOKUP(A1643,'VXX-IV'!A$1:C$4500,3,0)</f>
        <v>17021.07</v>
      </c>
      <c r="K1643" s="10">
        <f t="shared" si="247"/>
        <v>-7.1164307006710281E-5</v>
      </c>
      <c r="L1643">
        <f t="shared" si="239"/>
        <v>541040391.46168208</v>
      </c>
      <c r="O1643">
        <f t="shared" si="240"/>
        <v>2686762.2421886954</v>
      </c>
      <c r="R1643">
        <f t="shared" si="241"/>
        <v>14.821386647877105</v>
      </c>
      <c r="U1643" s="2">
        <f t="shared" si="242"/>
        <v>339.02339602172088</v>
      </c>
      <c r="V1643">
        <f>VLOOKUP(A1643,'VXZ-IV'!A$1:C$4500,3,0)</f>
        <v>339</v>
      </c>
      <c r="W1643" s="10">
        <f t="shared" si="248"/>
        <v>6.9014813335988023E-5</v>
      </c>
      <c r="X1643">
        <f t="shared" si="243"/>
        <v>10.792953954869621</v>
      </c>
      <c r="AB1643">
        <f t="shared" si="244"/>
        <v>14428.249024166129</v>
      </c>
      <c r="AE1643">
        <f>ROW()</f>
        <v>1643</v>
      </c>
      <c r="AF1643">
        <f t="shared" si="238"/>
        <v>0.87717171717171716</v>
      </c>
      <c r="AG1643">
        <f>AG1642*(1-(AG$1+AG$5))^($A1643-$A1642)*(1+2*(E1643/E1642-1))</f>
        <v>98193808.766777411</v>
      </c>
      <c r="AK1643">
        <f t="shared" si="246"/>
        <v>7.2893145519311142</v>
      </c>
      <c r="AO1643">
        <f>AO1642*(1-AO$1+H1642)^($A1643-$A1642)*(2-E1643/E1642)</f>
        <v>7.2968944606784127</v>
      </c>
    </row>
    <row r="1644" spans="1:41" x14ac:dyDescent="0.25">
      <c r="A1644" s="1">
        <v>40448</v>
      </c>
      <c r="B1644" s="12">
        <v>22.54</v>
      </c>
      <c r="C1644" s="12">
        <v>25.2</v>
      </c>
      <c r="D1644">
        <v>27014.41</v>
      </c>
      <c r="E1644">
        <v>24149.84</v>
      </c>
      <c r="F1644">
        <v>194146.01</v>
      </c>
      <c r="G1644">
        <v>173585.29</v>
      </c>
      <c r="H1644">
        <f>(1/(1-91/360*VLOOKUP($A1644,Tbills!$B$4:$C$974,2,1)/100))^((1)/91)-1</f>
        <v>4.3064085186728107E-6</v>
      </c>
      <c r="I1644" s="2">
        <f t="shared" si="245"/>
        <v>17098.656043139799</v>
      </c>
      <c r="J1644">
        <f>VLOOKUP(A1644,'VXX-IV'!A$1:C$4500,3,0)</f>
        <v>17099.88</v>
      </c>
      <c r="K1644" s="10">
        <f t="shared" si="247"/>
        <v>-7.1576926867433777E-5</v>
      </c>
      <c r="L1644">
        <f t="shared" si="239"/>
        <v>546048164.13041449</v>
      </c>
      <c r="O1644">
        <f t="shared" si="240"/>
        <v>2705389.4140270222</v>
      </c>
      <c r="R1644">
        <f t="shared" si="241"/>
        <v>14.784626523864912</v>
      </c>
      <c r="U1644" s="2">
        <f t="shared" si="242"/>
        <v>338.99582055449605</v>
      </c>
      <c r="V1644">
        <f>VLOOKUP(A1644,'VXZ-IV'!A$1:C$4500,3,0)</f>
        <v>339</v>
      </c>
      <c r="W1644" s="10">
        <f t="shared" si="248"/>
        <v>-1.2328747799217332E-5</v>
      </c>
      <c r="X1644">
        <f t="shared" si="243"/>
        <v>10.792128364622556</v>
      </c>
      <c r="AB1644">
        <f t="shared" si="244"/>
        <v>14494.398934778646</v>
      </c>
      <c r="AE1644">
        <f>ROW()</f>
        <v>1644</v>
      </c>
      <c r="AF1644">
        <f t="shared" si="238"/>
        <v>0.89444444444444449</v>
      </c>
      <c r="AG1644">
        <f>AG1643*(1-(AG$1+AG$5))^($A1644-$A1643)*(1+2*(E1644/E1643-1))</f>
        <v>99104813.872561753</v>
      </c>
      <c r="AK1644">
        <f t="shared" si="246"/>
        <v>7.2541152104875364</v>
      </c>
      <c r="AO1644">
        <f>AO1643*(1-AO$1+H1643)^($A1644-$A1643)*(2-E1644/E1643)</f>
        <v>7.2619642741155879</v>
      </c>
    </row>
    <row r="1645" spans="1:41" x14ac:dyDescent="0.25">
      <c r="A1645" s="1">
        <v>40449</v>
      </c>
      <c r="B1645" s="12">
        <v>22.6</v>
      </c>
      <c r="C1645" s="12">
        <v>25.34</v>
      </c>
      <c r="D1645">
        <v>26980.48</v>
      </c>
      <c r="E1645">
        <v>24119.41</v>
      </c>
      <c r="F1645">
        <v>193870.96</v>
      </c>
      <c r="G1645">
        <v>173338.62</v>
      </c>
      <c r="H1645">
        <f>(1/(1-91/360*VLOOKUP($A1645,Tbills!$B$4:$C$974,2,1)/100))^((1)/91)-1</f>
        <v>4.3064085186728107E-6</v>
      </c>
      <c r="I1645" s="2">
        <f t="shared" si="245"/>
        <v>17076.763791309968</v>
      </c>
      <c r="J1645">
        <f>VLOOKUP(A1645,'VXX-IV'!A$1:C$4500,3,0)</f>
        <v>17077.98</v>
      </c>
      <c r="K1645" s="10">
        <f t="shared" si="247"/>
        <v>-7.1215020162274101E-5</v>
      </c>
      <c r="L1645">
        <f t="shared" si="239"/>
        <v>544649791.83687389</v>
      </c>
      <c r="O1645">
        <f t="shared" si="240"/>
        <v>2700185.0305173108</v>
      </c>
      <c r="R1645">
        <f t="shared" si="241"/>
        <v>14.793272439181836</v>
      </c>
      <c r="U1645" s="2">
        <f t="shared" si="242"/>
        <v>338.50730511524972</v>
      </c>
      <c r="V1645">
        <f>VLOOKUP(A1645,'VXZ-IV'!A$1:C$4500,3,0)</f>
        <v>338.48</v>
      </c>
      <c r="W1645" s="10">
        <f t="shared" si="248"/>
        <v>8.0669803975697008E-5</v>
      </c>
      <c r="X1645">
        <f t="shared" si="243"/>
        <v>10.807111121945107</v>
      </c>
      <c r="AB1645">
        <f t="shared" si="244"/>
        <v>14475.630560019115</v>
      </c>
      <c r="AE1645">
        <f>ROW()</f>
        <v>1645</v>
      </c>
      <c r="AF1645">
        <f t="shared" si="238"/>
        <v>0.89187056037884771</v>
      </c>
      <c r="AG1645">
        <f>AG1644*(1-(AG$1+AG$5))^($A1645-$A1644)*(1+2*(E1645/E1644-1))</f>
        <v>98851728.599380001</v>
      </c>
      <c r="AK1645">
        <f t="shared" si="246"/>
        <v>7.2629174679643951</v>
      </c>
      <c r="AO1645">
        <f>AO1644*(1-AO$1+H1644)^($A1645-$A1644)*(2-E1645/E1644)</f>
        <v>7.2708770911777902</v>
      </c>
    </row>
    <row r="1646" spans="1:41" x14ac:dyDescent="0.25">
      <c r="A1646" s="1">
        <v>40450</v>
      </c>
      <c r="B1646" s="12">
        <v>23.25</v>
      </c>
      <c r="C1646" s="12">
        <v>25.91</v>
      </c>
      <c r="D1646">
        <v>27404.15</v>
      </c>
      <c r="E1646">
        <v>24498.05</v>
      </c>
      <c r="F1646">
        <v>195835.15</v>
      </c>
      <c r="G1646">
        <v>175094.04</v>
      </c>
      <c r="H1646">
        <f>(1/(1-91/360*VLOOKUP($A1646,Tbills!$B$4:$C$974,2,1)/100))^((1)/91)-1</f>
        <v>4.3064085186728107E-6</v>
      </c>
      <c r="I1646" s="2">
        <f t="shared" si="245"/>
        <v>17344.494448355264</v>
      </c>
      <c r="J1646">
        <f>VLOOKUP(A1646,'VXX-IV'!A$1:C$4500,3,0)</f>
        <v>17345.73</v>
      </c>
      <c r="K1646" s="10">
        <f t="shared" si="247"/>
        <v>-7.1230881878991958E-5</v>
      </c>
      <c r="L1646">
        <f t="shared" si="239"/>
        <v>561727251.41873753</v>
      </c>
      <c r="O1646">
        <f t="shared" si="240"/>
        <v>2763675.4195240573</v>
      </c>
      <c r="R1646">
        <f t="shared" si="241"/>
        <v>14.676492415369363</v>
      </c>
      <c r="U1646" s="2">
        <f t="shared" si="242"/>
        <v>341.9285304375735</v>
      </c>
      <c r="V1646">
        <f>VLOOKUP(A1646,'VXZ-IV'!A$1:C$4500,3,0)</f>
        <v>341.92</v>
      </c>
      <c r="W1646" s="10">
        <f t="shared" si="248"/>
        <v>2.4948635860777557E-5</v>
      </c>
      <c r="X1646">
        <f t="shared" si="243"/>
        <v>10.697316674854154</v>
      </c>
      <c r="AB1646">
        <f t="shared" si="244"/>
        <v>14702.364495593236</v>
      </c>
      <c r="AE1646">
        <f>ROW()</f>
        <v>1646</v>
      </c>
      <c r="AF1646">
        <f t="shared" si="238"/>
        <v>0.89733693554612115</v>
      </c>
      <c r="AG1646">
        <f>AG1645*(1-(AG$1+AG$5))^($A1646-$A1645)*(1+2*(E1646/E1645-1))</f>
        <v>101951952.38611577</v>
      </c>
      <c r="AK1646">
        <f t="shared" si="246"/>
        <v>7.1485671613675397</v>
      </c>
      <c r="AO1646">
        <f>AO1645*(1-AO$1+H1645)^($A1646-$A1645)*(2-E1646/E1645)</f>
        <v>7.1565009111053488</v>
      </c>
    </row>
    <row r="1647" spans="1:41" x14ac:dyDescent="0.25">
      <c r="A1647" s="1">
        <v>40451</v>
      </c>
      <c r="B1647" s="12">
        <v>23.7</v>
      </c>
      <c r="C1647" s="12">
        <v>26.4</v>
      </c>
      <c r="D1647">
        <v>28102.07</v>
      </c>
      <c r="E1647">
        <v>25121.86</v>
      </c>
      <c r="F1647">
        <v>198653.74</v>
      </c>
      <c r="G1647">
        <v>177613.35</v>
      </c>
      <c r="H1647">
        <f>(1/(1-91/360*VLOOKUP($A1647,Tbills!$B$4:$C$974,2,1)/100))^((1)/91)-1</f>
        <v>4.3064085186728107E-6</v>
      </c>
      <c r="I1647" s="2">
        <f t="shared" si="245"/>
        <v>17785.784713607351</v>
      </c>
      <c r="J1647">
        <f>VLOOKUP(A1647,'VXX-IV'!A$1:C$4500,3,0)</f>
        <v>17787.060000000001</v>
      </c>
      <c r="K1647" s="10">
        <f t="shared" si="247"/>
        <v>-7.1697424568806234E-5</v>
      </c>
      <c r="L1647">
        <f t="shared" si="239"/>
        <v>590310370.04382992</v>
      </c>
      <c r="O1647">
        <f t="shared" si="240"/>
        <v>2869138.6643884676</v>
      </c>
      <c r="R1647">
        <f t="shared" si="241"/>
        <v>14.488978802848626</v>
      </c>
      <c r="U1647" s="2">
        <f t="shared" si="242"/>
        <v>346.84133630455847</v>
      </c>
      <c r="V1647">
        <f>VLOOKUP(A1647,'VXZ-IV'!A$1:C$4500,3,0)</f>
        <v>346.84</v>
      </c>
      <c r="W1647" s="10">
        <f t="shared" si="248"/>
        <v>3.8527982888503232E-6</v>
      </c>
      <c r="X1647">
        <f t="shared" si="243"/>
        <v>10.543055645853132</v>
      </c>
      <c r="AB1647">
        <f t="shared" si="244"/>
        <v>15076.214845746585</v>
      </c>
      <c r="AE1647">
        <f>ROW()</f>
        <v>1647</v>
      </c>
      <c r="AF1647">
        <f t="shared" si="238"/>
        <v>0.89772727272727271</v>
      </c>
      <c r="AG1647">
        <f>AG1646*(1-(AG$1+AG$5))^($A1647-$A1646)*(1+2*(E1647/E1646-1))</f>
        <v>107140481.34874997</v>
      </c>
      <c r="AK1647">
        <f t="shared" si="246"/>
        <v>6.9662140133965442</v>
      </c>
      <c r="AO1647">
        <f>AO1646*(1-AO$1+H1646)^($A1647-$A1646)*(2-E1647/E1646)</f>
        <v>6.9740422913460867</v>
      </c>
    </row>
    <row r="1648" spans="1:41" x14ac:dyDescent="0.25">
      <c r="A1648" s="1">
        <v>40452</v>
      </c>
      <c r="B1648" s="12">
        <v>22.5</v>
      </c>
      <c r="C1648" s="12">
        <v>25.7</v>
      </c>
      <c r="D1648">
        <v>27543.72</v>
      </c>
      <c r="E1648">
        <v>24622.61</v>
      </c>
      <c r="F1648">
        <v>196877.51</v>
      </c>
      <c r="G1648">
        <v>176024.49</v>
      </c>
      <c r="H1648">
        <f>(1/(1-91/360*VLOOKUP($A1648,Tbills!$B$4:$C$974,2,1)/100))^((1)/91)-1</f>
        <v>4.3064085186728107E-6</v>
      </c>
      <c r="I1648" s="2">
        <f t="shared" si="245"/>
        <v>17431.98024024436</v>
      </c>
      <c r="J1648">
        <f>VLOOKUP(A1648,'VXX-IV'!A$1:C$4500,3,0)</f>
        <v>17433.23</v>
      </c>
      <c r="K1648" s="10">
        <f t="shared" si="247"/>
        <v>-7.1688365015476485E-5</v>
      </c>
      <c r="L1648">
        <f t="shared" si="239"/>
        <v>566824556.56170917</v>
      </c>
      <c r="O1648">
        <f t="shared" si="240"/>
        <v>2783516.7102512559</v>
      </c>
      <c r="R1648">
        <f t="shared" si="241"/>
        <v>14.632287996002267</v>
      </c>
      <c r="U1648" s="2">
        <f t="shared" si="242"/>
        <v>343.73172948518493</v>
      </c>
      <c r="V1648">
        <f>VLOOKUP(A1648,'VXZ-IV'!A$1:C$4500,3,0)</f>
        <v>343.72</v>
      </c>
      <c r="W1648" s="10">
        <f t="shared" si="248"/>
        <v>3.4125116911809528E-5</v>
      </c>
      <c r="X1648">
        <f t="shared" si="243"/>
        <v>10.637022096019052</v>
      </c>
      <c r="AB1648">
        <f t="shared" si="244"/>
        <v>14776.088075236781</v>
      </c>
      <c r="AE1648">
        <f>ROW()</f>
        <v>1648</v>
      </c>
      <c r="AF1648">
        <f t="shared" si="238"/>
        <v>0.8754863813229572</v>
      </c>
      <c r="AG1648">
        <f>AG1647*(1-(AG$1+AG$5))^($A1648-$A1647)*(1+2*(E1648/E1647-1))</f>
        <v>102878580.84793724</v>
      </c>
      <c r="AK1648">
        <f t="shared" si="246"/>
        <v>7.1043235912543272</v>
      </c>
      <c r="AO1648">
        <f>AO1647*(1-AO$1+H1647)^($A1648-$A1647)*(2-E1648/E1647)</f>
        <v>7.112405903049634</v>
      </c>
    </row>
    <row r="1649" spans="1:41" x14ac:dyDescent="0.25">
      <c r="A1649" s="1">
        <v>40455</v>
      </c>
      <c r="B1649" s="12">
        <v>23.53</v>
      </c>
      <c r="C1649" s="12">
        <v>26.32</v>
      </c>
      <c r="D1649">
        <v>27934.84</v>
      </c>
      <c r="E1649">
        <v>24971.93</v>
      </c>
      <c r="F1649">
        <v>198593.3</v>
      </c>
      <c r="G1649">
        <v>177556.27</v>
      </c>
      <c r="H1649">
        <f>(1/(1-91/360*VLOOKUP($A1649,Tbills!$B$4:$C$974,2,1)/100))^((1)/91)-1</f>
        <v>3.6117110888689297E-6</v>
      </c>
      <c r="I1649" s="2">
        <f t="shared" si="245"/>
        <v>17678.220601147121</v>
      </c>
      <c r="J1649">
        <f>VLOOKUP(A1649,'VXX-IV'!A$1:C$4500,3,0)</f>
        <v>17679.490000000002</v>
      </c>
      <c r="K1649" s="10">
        <f t="shared" si="247"/>
        <v>-7.1800648824171809E-5</v>
      </c>
      <c r="L1649">
        <f t="shared" si="239"/>
        <v>582834859.01394868</v>
      </c>
      <c r="O1649">
        <f t="shared" si="240"/>
        <v>2842463.7926708371</v>
      </c>
      <c r="R1649">
        <f t="shared" si="241"/>
        <v>14.526523935182359</v>
      </c>
      <c r="U1649" s="2">
        <f t="shared" si="242"/>
        <v>346.70199314792814</v>
      </c>
      <c r="V1649">
        <f>VLOOKUP(A1649,'VXZ-IV'!A$1:C$4500,3,0)</f>
        <v>346.68</v>
      </c>
      <c r="W1649" s="10">
        <f t="shared" si="248"/>
        <v>6.3439332895320888E-5</v>
      </c>
      <c r="X1649">
        <f t="shared" si="243"/>
        <v>10.543402114423522</v>
      </c>
      <c r="AB1649">
        <f t="shared" si="244"/>
        <v>14984.148478082727</v>
      </c>
      <c r="AE1649">
        <f>ROW()</f>
        <v>1649</v>
      </c>
      <c r="AF1649">
        <f t="shared" si="238"/>
        <v>0.89399696048632227</v>
      </c>
      <c r="AG1649">
        <f>AG1648*(1-(AG$1+AG$5))^($A1649-$A1648)*(1+2*(E1649/E1648-1))</f>
        <v>105786954.26414147</v>
      </c>
      <c r="AK1649">
        <f t="shared" si="246"/>
        <v>7.002556301257969</v>
      </c>
      <c r="AO1649">
        <f>AO1648*(1-AO$1+H1648)^($A1649-$A1648)*(2-E1649/E1648)</f>
        <v>7.0108150971513377</v>
      </c>
    </row>
    <row r="1650" spans="1:41" x14ac:dyDescent="0.25">
      <c r="A1650" s="1">
        <v>40456</v>
      </c>
      <c r="B1650" s="12">
        <v>21.76</v>
      </c>
      <c r="C1650" s="12">
        <v>25.08</v>
      </c>
      <c r="D1650">
        <v>26578.66</v>
      </c>
      <c r="E1650">
        <v>23759.5</v>
      </c>
      <c r="F1650">
        <v>194499.1</v>
      </c>
      <c r="G1650">
        <v>173895.12</v>
      </c>
      <c r="H1650">
        <f>(1/(1-91/360*VLOOKUP($A1650,Tbills!$B$4:$C$974,2,1)/100))^((1)/91)-1</f>
        <v>3.6117110888689297E-6</v>
      </c>
      <c r="I1650" s="2">
        <f t="shared" si="245"/>
        <v>16819.568603913496</v>
      </c>
      <c r="J1650">
        <f>VLOOKUP(A1650,'VXX-IV'!A$1:C$4500,3,0)</f>
        <v>16820.77</v>
      </c>
      <c r="K1650" s="10">
        <f t="shared" si="247"/>
        <v>-7.14233704226519E-5</v>
      </c>
      <c r="L1650">
        <f t="shared" si="239"/>
        <v>526217708.11607128</v>
      </c>
      <c r="O1650">
        <f t="shared" si="240"/>
        <v>2635365.248382045</v>
      </c>
      <c r="R1650">
        <f t="shared" si="241"/>
        <v>14.878495132042421</v>
      </c>
      <c r="U1650" s="2">
        <f t="shared" si="242"/>
        <v>339.5461043915584</v>
      </c>
      <c r="V1650">
        <f>VLOOKUP(A1650,'VXZ-IV'!A$1:C$4500,3,0)</f>
        <v>339.52</v>
      </c>
      <c r="W1650" s="10">
        <f t="shared" si="248"/>
        <v>7.6886167408085626E-5</v>
      </c>
      <c r="X1650">
        <f t="shared" si="243"/>
        <v>10.760444348712056</v>
      </c>
      <c r="AB1650">
        <f t="shared" si="244"/>
        <v>14256.145330382547</v>
      </c>
      <c r="AE1650">
        <f>ROW()</f>
        <v>1650</v>
      </c>
      <c r="AF1650">
        <f t="shared" si="238"/>
        <v>0.86762360446570985</v>
      </c>
      <c r="AG1650">
        <f>AG1649*(1-(AG$1+AG$5))^($A1650-$A1649)*(1+2*(E1650/E1649-1))</f>
        <v>95511459.682299078</v>
      </c>
      <c r="AK1650">
        <f t="shared" si="246"/>
        <v>7.3422004296881189</v>
      </c>
      <c r="AO1650">
        <f>AO1649*(1-AO$1+H1649)^($A1650-$A1649)*(2-E1650/E1649)</f>
        <v>7.3509568423429137</v>
      </c>
    </row>
    <row r="1651" spans="1:41" x14ac:dyDescent="0.25">
      <c r="A1651" s="1">
        <v>40457</v>
      </c>
      <c r="B1651" s="12">
        <v>21.49</v>
      </c>
      <c r="C1651" s="12">
        <v>24.91</v>
      </c>
      <c r="D1651">
        <v>26258.03</v>
      </c>
      <c r="E1651">
        <v>23472.799999999999</v>
      </c>
      <c r="F1651">
        <v>194687.12</v>
      </c>
      <c r="G1651">
        <v>174062.6</v>
      </c>
      <c r="H1651">
        <f>(1/(1-91/360*VLOOKUP($A1651,Tbills!$B$4:$C$974,2,1)/100))^((1)/91)-1</f>
        <v>3.6117110888689297E-6</v>
      </c>
      <c r="I1651" s="2">
        <f t="shared" si="245"/>
        <v>16616.261618133321</v>
      </c>
      <c r="J1651">
        <f>VLOOKUP(A1651,'VXX-IV'!A$1:C$4500,3,0)</f>
        <v>16617.45</v>
      </c>
      <c r="K1651" s="10">
        <f t="shared" si="247"/>
        <v>-7.1514093117786004E-5</v>
      </c>
      <c r="L1651">
        <f t="shared" si="239"/>
        <v>513496871.53464985</v>
      </c>
      <c r="O1651">
        <f t="shared" si="240"/>
        <v>2587577.5983262877</v>
      </c>
      <c r="R1651">
        <f t="shared" si="241"/>
        <v>14.967586041830318</v>
      </c>
      <c r="U1651" s="2">
        <f t="shared" si="242"/>
        <v>339.86605228351277</v>
      </c>
      <c r="V1651">
        <f>VLOOKUP(A1651,'VXZ-IV'!A$1:C$4500,3,0)</f>
        <v>339.84</v>
      </c>
      <c r="W1651" s="10">
        <f t="shared" si="248"/>
        <v>7.6660438773634709E-5</v>
      </c>
      <c r="X1651">
        <f t="shared" si="243"/>
        <v>10.749722085594824</v>
      </c>
      <c r="AB1651">
        <f t="shared" si="244"/>
        <v>14083.628913399531</v>
      </c>
      <c r="AE1651">
        <f>ROW()</f>
        <v>1651</v>
      </c>
      <c r="AF1651">
        <f t="shared" si="238"/>
        <v>0.86270574066639893</v>
      </c>
      <c r="AG1651">
        <f>AG1650*(1-(AG$1+AG$5))^($A1651-$A1650)*(1+2*(E1651/E1650-1))</f>
        <v>93203292.511802152</v>
      </c>
      <c r="AK1651">
        <f t="shared" si="246"/>
        <v>7.4304508513046663</v>
      </c>
      <c r="AO1651">
        <f>AO1650*(1-AO$1+H1650)^($A1651-$A1650)*(2-E1651/E1650)</f>
        <v>7.4394107217624255</v>
      </c>
    </row>
    <row r="1652" spans="1:41" x14ac:dyDescent="0.25">
      <c r="A1652" s="1">
        <v>40458</v>
      </c>
      <c r="B1652" s="12">
        <v>21.56</v>
      </c>
      <c r="C1652" s="12">
        <v>24.89</v>
      </c>
      <c r="D1652">
        <v>26081.16</v>
      </c>
      <c r="E1652">
        <v>23314.61</v>
      </c>
      <c r="F1652">
        <v>194479.84</v>
      </c>
      <c r="G1652">
        <v>173876.65</v>
      </c>
      <c r="H1652">
        <f>(1/(1-91/360*VLOOKUP($A1652,Tbills!$B$4:$C$974,2,1)/100))^((1)/91)-1</f>
        <v>3.6117110888689297E-6</v>
      </c>
      <c r="I1652" s="2">
        <f t="shared" si="245"/>
        <v>16503.934633583987</v>
      </c>
      <c r="J1652">
        <f>VLOOKUP(A1652,'VXX-IV'!A$1:C$4500,3,0)</f>
        <v>16505.12</v>
      </c>
      <c r="K1652" s="10">
        <f t="shared" si="247"/>
        <v>-7.181810347400841E-5</v>
      </c>
      <c r="L1652">
        <f t="shared" si="239"/>
        <v>506554592.75729483</v>
      </c>
      <c r="O1652">
        <f t="shared" si="240"/>
        <v>2561333.6292777052</v>
      </c>
      <c r="R1652">
        <f t="shared" si="241"/>
        <v>15.017342594423861</v>
      </c>
      <c r="U1652" s="2">
        <f t="shared" si="242"/>
        <v>339.4959244706447</v>
      </c>
      <c r="V1652">
        <f>VLOOKUP(A1652,'VXZ-IV'!A$1:C$4500,3,0)</f>
        <v>339.48</v>
      </c>
      <c r="W1652" s="10">
        <f t="shared" si="248"/>
        <v>4.690842065713241E-5</v>
      </c>
      <c r="X1652">
        <f t="shared" si="243"/>
        <v>10.760846796433999</v>
      </c>
      <c r="AB1652">
        <f t="shared" si="244"/>
        <v>13988.227540683187</v>
      </c>
      <c r="AE1652">
        <f>ROW()</f>
        <v>1652</v>
      </c>
      <c r="AF1652">
        <f t="shared" si="238"/>
        <v>0.86621132985134586</v>
      </c>
      <c r="AG1652">
        <f>AG1651*(1-(AG$1+AG$5))^($A1652-$A1651)*(1+2*(E1652/E1651-1))</f>
        <v>91943946.038098738</v>
      </c>
      <c r="AK1652">
        <f t="shared" si="246"/>
        <v>7.4801784043261419</v>
      </c>
      <c r="AO1652">
        <f>AO1651*(1-AO$1+H1651)^($A1652-$A1651)*(2-E1652/E1651)</f>
        <v>7.4892971054802633</v>
      </c>
    </row>
    <row r="1653" spans="1:41" x14ac:dyDescent="0.25">
      <c r="A1653" s="1">
        <v>40459</v>
      </c>
      <c r="B1653" s="12">
        <v>20.71</v>
      </c>
      <c r="C1653" s="12">
        <v>24.06</v>
      </c>
      <c r="D1653">
        <v>25058.46</v>
      </c>
      <c r="E1653">
        <v>22400.31</v>
      </c>
      <c r="F1653">
        <v>192755.47</v>
      </c>
      <c r="G1653">
        <v>172334.33</v>
      </c>
      <c r="H1653">
        <f>(1/(1-91/360*VLOOKUP($A1653,Tbills!$B$4:$C$974,2,1)/100))^((1)/91)-1</f>
        <v>3.6117110888689297E-6</v>
      </c>
      <c r="I1653" s="2">
        <f t="shared" si="245"/>
        <v>15856.392189413471</v>
      </c>
      <c r="J1653">
        <f>VLOOKUP(A1653,'VXX-IV'!A$1:C$4500,3,0)</f>
        <v>15857.54</v>
      </c>
      <c r="K1653" s="10">
        <f t="shared" si="247"/>
        <v>-7.2382638576340419E-5</v>
      </c>
      <c r="L1653">
        <f t="shared" si="239"/>
        <v>466805335.61282778</v>
      </c>
      <c r="O1653">
        <f t="shared" si="240"/>
        <v>2410585.4505443205</v>
      </c>
      <c r="R1653">
        <f t="shared" si="241"/>
        <v>15.311108620247417</v>
      </c>
      <c r="U1653" s="2">
        <f t="shared" si="242"/>
        <v>336.47755382537565</v>
      </c>
      <c r="V1653">
        <f>VLOOKUP(A1653,'VXZ-IV'!A$1:C$4500,3,0)</f>
        <v>336.48</v>
      </c>
      <c r="W1653" s="10">
        <f t="shared" si="248"/>
        <v>-7.2698960543737812E-6</v>
      </c>
      <c r="X1653">
        <f t="shared" si="243"/>
        <v>10.855935294305404</v>
      </c>
      <c r="AB1653">
        <f t="shared" si="244"/>
        <v>13439.200082294565</v>
      </c>
      <c r="AE1653">
        <f>ROW()</f>
        <v>1653</v>
      </c>
      <c r="AF1653">
        <f t="shared" si="238"/>
        <v>0.86076475477971748</v>
      </c>
      <c r="AG1653">
        <f>AG1652*(1-(AG$1+AG$5))^($A1653-$A1652)*(1+2*(E1653/E1652-1))</f>
        <v>84729788.406595379</v>
      </c>
      <c r="AK1653">
        <f t="shared" si="246"/>
        <v>7.7731571828599009</v>
      </c>
      <c r="AO1653">
        <f>AO1652*(1-AO$1+H1652)^($A1653-$A1652)*(2-E1653/E1652)</f>
        <v>7.7827357807847219</v>
      </c>
    </row>
    <row r="1654" spans="1:41" x14ac:dyDescent="0.25">
      <c r="A1654" s="1">
        <v>40462</v>
      </c>
      <c r="B1654" s="12">
        <v>18.96</v>
      </c>
      <c r="C1654" s="12">
        <v>23.98</v>
      </c>
      <c r="D1654">
        <v>24434.560000000001</v>
      </c>
      <c r="E1654">
        <v>21842.35</v>
      </c>
      <c r="F1654">
        <v>189389.15</v>
      </c>
      <c r="G1654">
        <v>169322.78</v>
      </c>
      <c r="H1654">
        <f>(1/(1-91/360*VLOOKUP($A1654,Tbills!$B$4:$C$974,2,1)/100))^((1)/91)-1</f>
        <v>3.6117110888689297E-6</v>
      </c>
      <c r="I1654" s="2">
        <f t="shared" si="245"/>
        <v>15460.47224112388</v>
      </c>
      <c r="J1654">
        <f>VLOOKUP(A1654,'VXX-IV'!A$1:C$4500,3,0)</f>
        <v>15461.58</v>
      </c>
      <c r="K1654" s="10">
        <f t="shared" si="247"/>
        <v>-7.1645903983896808E-5</v>
      </c>
      <c r="L1654">
        <f t="shared" si="239"/>
        <v>443495071.4235006</v>
      </c>
      <c r="O1654">
        <f t="shared" si="240"/>
        <v>2320284.4587609177</v>
      </c>
      <c r="R1654">
        <f t="shared" si="241"/>
        <v>15.499695433183568</v>
      </c>
      <c r="U1654" s="2">
        <f t="shared" si="242"/>
        <v>330.57705955040592</v>
      </c>
      <c r="V1654">
        <f>VLOOKUP(A1654,'VXZ-IV'!A$1:C$4500,3,0)</f>
        <v>330.56</v>
      </c>
      <c r="W1654" s="10">
        <f t="shared" si="248"/>
        <v>5.1608030027683327E-5</v>
      </c>
      <c r="X1654">
        <f t="shared" si="243"/>
        <v>11.044537346725424</v>
      </c>
      <c r="AB1654">
        <f t="shared" si="244"/>
        <v>13103.078026836247</v>
      </c>
      <c r="AE1654">
        <f>ROW()</f>
        <v>1654</v>
      </c>
      <c r="AF1654">
        <f t="shared" si="238"/>
        <v>0.79065888240200166</v>
      </c>
      <c r="AG1654">
        <f>AG1653*(1-(AG$1+AG$5))^($A1654-$A1653)*(1+2*(E1654/E1653-1))</f>
        <v>80500651.494039118</v>
      </c>
      <c r="AK1654">
        <f t="shared" si="246"/>
        <v>7.9656624063134043</v>
      </c>
      <c r="AO1654">
        <f>AO1653*(1-AO$1+H1653)^($A1654-$A1653)*(2-E1654/E1653)</f>
        <v>7.9757940877110336</v>
      </c>
    </row>
    <row r="1655" spans="1:41" x14ac:dyDescent="0.25">
      <c r="A1655" s="1">
        <v>40463</v>
      </c>
      <c r="B1655" s="12">
        <v>18.93</v>
      </c>
      <c r="C1655" s="12">
        <v>23.37</v>
      </c>
      <c r="D1655">
        <v>23624.47</v>
      </c>
      <c r="E1655">
        <v>21118.12</v>
      </c>
      <c r="F1655">
        <v>186588.46</v>
      </c>
      <c r="G1655">
        <v>166818.22</v>
      </c>
      <c r="H1655">
        <f>(1/(1-91/360*VLOOKUP($A1655,Tbills!$B$4:$C$974,2,1)/100))^((1)/91)-1</f>
        <v>3.4727769306908129E-6</v>
      </c>
      <c r="I1655" s="2">
        <f t="shared" si="245"/>
        <v>14947.539741293083</v>
      </c>
      <c r="J1655">
        <f>VLOOKUP(A1655,'VXX-IV'!A$1:C$4500,3,0)</f>
        <v>14948.62</v>
      </c>
      <c r="K1655" s="10">
        <f t="shared" si="247"/>
        <v>-7.2264778080977088E-5</v>
      </c>
      <c r="L1655">
        <f t="shared" si="239"/>
        <v>414067728.38002998</v>
      </c>
      <c r="O1655">
        <f t="shared" si="240"/>
        <v>2204809.1394455675</v>
      </c>
      <c r="R1655">
        <f t="shared" si="241"/>
        <v>15.755945982390161</v>
      </c>
      <c r="U1655" s="2">
        <f t="shared" si="242"/>
        <v>325.68053887614127</v>
      </c>
      <c r="V1655">
        <f>VLOOKUP(A1655,'VXZ-IV'!A$1:C$4500,3,0)</f>
        <v>325.68</v>
      </c>
      <c r="W1655" s="10">
        <f t="shared" si="248"/>
        <v>1.6546184637977746E-6</v>
      </c>
      <c r="X1655">
        <f t="shared" si="243"/>
        <v>11.207528446031084</v>
      </c>
      <c r="AB1655">
        <f t="shared" si="244"/>
        <v>12668.175656664169</v>
      </c>
      <c r="AE1655">
        <f>ROW()</f>
        <v>1655</v>
      </c>
      <c r="AF1655">
        <f t="shared" si="238"/>
        <v>0.81001283697047488</v>
      </c>
      <c r="AG1655">
        <f>AG1654*(1-(AG$1+AG$5))^($A1655-$A1654)*(1+2*(E1655/E1654-1))</f>
        <v>75159774.828920037</v>
      </c>
      <c r="AK1655">
        <f t="shared" si="246"/>
        <v>8.2293977372364591</v>
      </c>
      <c r="AO1655">
        <f>AO1654*(1-AO$1+H1654)^($A1655-$A1654)*(2-E1655/E1654)</f>
        <v>8.2399736462265878</v>
      </c>
    </row>
    <row r="1656" spans="1:41" x14ac:dyDescent="0.25">
      <c r="A1656" s="1">
        <v>40464</v>
      </c>
      <c r="B1656" s="12">
        <v>19.07</v>
      </c>
      <c r="C1656" s="12">
        <v>22.98</v>
      </c>
      <c r="D1656">
        <v>23062.3</v>
      </c>
      <c r="E1656">
        <v>20615.52</v>
      </c>
      <c r="F1656">
        <v>181944.61</v>
      </c>
      <c r="G1656">
        <v>162665.84</v>
      </c>
      <c r="H1656">
        <f>(1/(1-91/360*VLOOKUP($A1656,Tbills!$B$4:$C$974,2,1)/100))^((1)/91)-1</f>
        <v>3.4727769306908129E-6</v>
      </c>
      <c r="I1656" s="2">
        <f t="shared" si="245"/>
        <v>14591.490948197907</v>
      </c>
      <c r="J1656">
        <f>VLOOKUP(A1656,'VXX-IV'!A$1:C$4500,3,0)</f>
        <v>14592.54</v>
      </c>
      <c r="K1656" s="10">
        <f t="shared" si="247"/>
        <v>-7.1889595786189808E-5</v>
      </c>
      <c r="L1656">
        <f t="shared" si="239"/>
        <v>394342088.25910449</v>
      </c>
      <c r="O1656">
        <f t="shared" si="240"/>
        <v>2126027.5692877397</v>
      </c>
      <c r="R1656">
        <f t="shared" si="241"/>
        <v>15.942716809867182</v>
      </c>
      <c r="U1656" s="2">
        <f t="shared" si="242"/>
        <v>317.56719446906328</v>
      </c>
      <c r="V1656">
        <f>VLOOKUP(A1656,'VXZ-IV'!A$1:C$4500,3,0)</f>
        <v>317.56</v>
      </c>
      <c r="W1656" s="10">
        <f t="shared" si="248"/>
        <v>2.2655463733700643E-5</v>
      </c>
      <c r="X1656">
        <f t="shared" si="243"/>
        <v>11.486117318190024</v>
      </c>
      <c r="AB1656">
        <f t="shared" si="244"/>
        <v>12366.248663511657</v>
      </c>
      <c r="AE1656">
        <f>ROW()</f>
        <v>1656</v>
      </c>
      <c r="AF1656">
        <f t="shared" si="238"/>
        <v>0.82985204525674494</v>
      </c>
      <c r="AG1656">
        <f>AG1655*(1-(AG$1+AG$5))^($A1656-$A1655)*(1+2*(E1656/E1655-1))</f>
        <v>71579837.443926722</v>
      </c>
      <c r="AK1656">
        <f t="shared" si="246"/>
        <v>8.4248606080526791</v>
      </c>
      <c r="AO1656">
        <f>AO1655*(1-AO$1+H1655)^($A1656-$A1655)*(2-E1656/E1655)</f>
        <v>8.4357979042901583</v>
      </c>
    </row>
    <row r="1657" spans="1:41" x14ac:dyDescent="0.25">
      <c r="A1657" s="1">
        <v>40465</v>
      </c>
      <c r="B1657" s="12">
        <v>19.88</v>
      </c>
      <c r="C1657" s="12">
        <v>23.56</v>
      </c>
      <c r="D1657">
        <v>23751.67</v>
      </c>
      <c r="E1657">
        <v>21231.68</v>
      </c>
      <c r="F1657">
        <v>184709.01</v>
      </c>
      <c r="G1657">
        <v>165136.76</v>
      </c>
      <c r="H1657">
        <f>(1/(1-91/360*VLOOKUP($A1657,Tbills!$B$4:$C$974,2,1)/100))^((1)/91)-1</f>
        <v>3.4727769306908129E-6</v>
      </c>
      <c r="I1657" s="2">
        <f t="shared" si="245"/>
        <v>15027.288134448158</v>
      </c>
      <c r="J1657">
        <f>VLOOKUP(A1657,'VXX-IV'!A$1:C$4500,3,0)</f>
        <v>15028.38</v>
      </c>
      <c r="K1657" s="10">
        <f t="shared" si="247"/>
        <v>-7.2653576223213889E-5</v>
      </c>
      <c r="L1657">
        <f t="shared" si="239"/>
        <v>417896967.93962246</v>
      </c>
      <c r="O1657">
        <f t="shared" si="240"/>
        <v>2221267.2974830498</v>
      </c>
      <c r="R1657">
        <f t="shared" si="241"/>
        <v>15.70375763108496</v>
      </c>
      <c r="U1657" s="2">
        <f t="shared" si="242"/>
        <v>322.38433344935135</v>
      </c>
      <c r="V1657">
        <f>VLOOKUP(A1657,'VXZ-IV'!A$1:C$4500,3,0)</f>
        <v>322.36</v>
      </c>
      <c r="W1657" s="10">
        <f t="shared" si="248"/>
        <v>7.548532495138538E-5</v>
      </c>
      <c r="X1657">
        <f t="shared" si="243"/>
        <v>11.311262274991199</v>
      </c>
      <c r="AB1657">
        <f t="shared" si="244"/>
        <v>12735.409070089792</v>
      </c>
      <c r="AE1657">
        <f>ROW()</f>
        <v>1657</v>
      </c>
      <c r="AF1657">
        <f t="shared" si="238"/>
        <v>0.84380305602716466</v>
      </c>
      <c r="AG1657">
        <f>AG1656*(1-(AG$1+AG$5))^($A1657-$A1656)*(1+2*(E1657/E1656-1))</f>
        <v>75856060.657128081</v>
      </c>
      <c r="AK1657">
        <f t="shared" si="246"/>
        <v>8.1726763470450212</v>
      </c>
      <c r="AO1657">
        <f>AO1656*(1-AO$1+H1656)^($A1657-$A1656)*(2-E1657/E1656)</f>
        <v>8.1833931469929624</v>
      </c>
    </row>
    <row r="1658" spans="1:41" x14ac:dyDescent="0.25">
      <c r="A1658" s="1">
        <v>40466</v>
      </c>
      <c r="B1658" s="12">
        <v>19.03</v>
      </c>
      <c r="C1658" s="12">
        <v>23.2</v>
      </c>
      <c r="D1658">
        <v>23548.87</v>
      </c>
      <c r="E1658">
        <v>21050.32</v>
      </c>
      <c r="F1658">
        <v>183078.43</v>
      </c>
      <c r="G1658">
        <v>163678.39000000001</v>
      </c>
      <c r="H1658">
        <f>(1/(1-91/360*VLOOKUP($A1658,Tbills!$B$4:$C$974,2,1)/100))^((1)/91)-1</f>
        <v>3.4727769306908129E-6</v>
      </c>
      <c r="I1658" s="2">
        <f t="shared" si="245"/>
        <v>14898.61664387476</v>
      </c>
      <c r="J1658">
        <f>VLOOKUP(A1658,'VXX-IV'!A$1:C$4500,3,0)</f>
        <v>14899.69</v>
      </c>
      <c r="K1658" s="10">
        <f t="shared" si="247"/>
        <v>-7.2038822635955846E-5</v>
      </c>
      <c r="L1658">
        <f t="shared" si="239"/>
        <v>410740513.89339471</v>
      </c>
      <c r="O1658">
        <f t="shared" si="240"/>
        <v>2192732.4636177914</v>
      </c>
      <c r="R1658">
        <f t="shared" si="241"/>
        <v>15.770115078361652</v>
      </c>
      <c r="U1658" s="2">
        <f t="shared" si="242"/>
        <v>319.53058742100376</v>
      </c>
      <c r="V1658">
        <f>VLOOKUP(A1658,'VXZ-IV'!A$1:C$4500,3,0)</f>
        <v>319.52</v>
      </c>
      <c r="W1658" s="10">
        <f t="shared" si="248"/>
        <v>3.3135393727290463E-5</v>
      </c>
      <c r="X1658">
        <f t="shared" si="243"/>
        <v>11.41077284209935</v>
      </c>
      <c r="AB1658">
        <f t="shared" si="244"/>
        <v>12626.183584335751</v>
      </c>
      <c r="AE1658">
        <f>ROW()</f>
        <v>1658</v>
      </c>
      <c r="AF1658">
        <f t="shared" si="238"/>
        <v>0.82025862068965527</v>
      </c>
      <c r="AG1658">
        <f>AG1657*(1-(AG$1+AG$5))^($A1658-$A1657)*(1+2*(E1658/E1657-1))</f>
        <v>74557630.363193169</v>
      </c>
      <c r="AK1658">
        <f t="shared" si="246"/>
        <v>8.2421030627553442</v>
      </c>
      <c r="AO1658">
        <f>AO1657*(1-AO$1+H1657)^($A1658-$A1657)*(2-E1658/E1657)</f>
        <v>8.2530187047374621</v>
      </c>
    </row>
    <row r="1659" spans="1:41" x14ac:dyDescent="0.25">
      <c r="A1659" s="1">
        <v>40469</v>
      </c>
      <c r="B1659" s="12">
        <v>19.09</v>
      </c>
      <c r="C1659" s="12">
        <v>22.8</v>
      </c>
      <c r="D1659">
        <v>22779.39</v>
      </c>
      <c r="E1659">
        <v>20362.259999999998</v>
      </c>
      <c r="F1659">
        <v>181599.33</v>
      </c>
      <c r="G1659">
        <v>162354.32</v>
      </c>
      <c r="H1659">
        <f>(1/(1-91/360*VLOOKUP($A1659,Tbills!$B$4:$C$974,2,1)/100))^((1)/91)-1</f>
        <v>3.7506470229597966E-6</v>
      </c>
      <c r="I1659" s="2">
        <f t="shared" si="245"/>
        <v>14410.73705935215</v>
      </c>
      <c r="J1659">
        <f>VLOOKUP(A1659,'VXX-IV'!A$1:C$4500,3,0)</f>
        <v>14411.78</v>
      </c>
      <c r="K1659" s="10">
        <f t="shared" si="247"/>
        <v>-7.2367233461156921E-5</v>
      </c>
      <c r="L1659">
        <f t="shared" si="239"/>
        <v>383841484.20151722</v>
      </c>
      <c r="O1659">
        <f t="shared" si="240"/>
        <v>2085012.7394135133</v>
      </c>
      <c r="R1659">
        <f t="shared" si="241"/>
        <v>16.025675988790031</v>
      </c>
      <c r="U1659" s="2">
        <f t="shared" si="242"/>
        <v>316.92589898477905</v>
      </c>
      <c r="V1659">
        <f>VLOOKUP(A1659,'VXZ-IV'!A$1:C$4500,3,0)</f>
        <v>316.92</v>
      </c>
      <c r="W1659" s="10">
        <f t="shared" si="248"/>
        <v>1.861348220066894E-5</v>
      </c>
      <c r="X1659">
        <f t="shared" si="243"/>
        <v>11.501932948262052</v>
      </c>
      <c r="AB1659">
        <f t="shared" si="244"/>
        <v>12212.201179744581</v>
      </c>
      <c r="AE1659">
        <f>ROW()</f>
        <v>1659</v>
      </c>
      <c r="AF1659">
        <f t="shared" si="238"/>
        <v>0.83728070175438596</v>
      </c>
      <c r="AG1659">
        <f>AG1658*(1-(AG$1+AG$5))^($A1659-$A1658)*(1+2*(E1659/E1658-1))</f>
        <v>69676539.007290065</v>
      </c>
      <c r="AK1659">
        <f t="shared" si="246"/>
        <v>8.5103188376904129</v>
      </c>
      <c r="AO1659">
        <f>AO1658*(1-AO$1+H1658)^($A1659-$A1658)*(2-E1659/E1658)</f>
        <v>8.5219236404358778</v>
      </c>
    </row>
    <row r="1660" spans="1:41" x14ac:dyDescent="0.25">
      <c r="A1660" s="1">
        <v>40470</v>
      </c>
      <c r="B1660" s="12">
        <v>20.63</v>
      </c>
      <c r="C1660" s="12">
        <v>23.59</v>
      </c>
      <c r="D1660">
        <v>23342.03</v>
      </c>
      <c r="E1660">
        <v>20865.12</v>
      </c>
      <c r="F1660">
        <v>183984.91</v>
      </c>
      <c r="G1660">
        <v>164486.48000000001</v>
      </c>
      <c r="H1660">
        <f>(1/(1-91/360*VLOOKUP($A1660,Tbills!$B$4:$C$974,2,1)/100))^((1)/91)-1</f>
        <v>3.7506470229597966E-6</v>
      </c>
      <c r="I1660" s="2">
        <f t="shared" si="245"/>
        <v>14766.315284126169</v>
      </c>
      <c r="J1660">
        <f>VLOOKUP(A1660,'VXX-IV'!A$1:C$4500,3,0)</f>
        <v>14767.38</v>
      </c>
      <c r="K1660" s="10">
        <f t="shared" si="247"/>
        <v>-7.2099172218065277E-5</v>
      </c>
      <c r="L1660">
        <f t="shared" si="239"/>
        <v>402783244.51642263</v>
      </c>
      <c r="O1660">
        <f t="shared" si="240"/>
        <v>2162176.1076561217</v>
      </c>
      <c r="R1660">
        <f t="shared" si="241"/>
        <v>15.827077946539006</v>
      </c>
      <c r="U1660" s="2">
        <f t="shared" si="242"/>
        <v>321.08136745918682</v>
      </c>
      <c r="V1660">
        <f>VLOOKUP(A1660,'VXZ-IV'!A$1:C$4500,3,0)</f>
        <v>321.08</v>
      </c>
      <c r="W1660" s="10">
        <f t="shared" si="248"/>
        <v>4.2589360496059214E-6</v>
      </c>
      <c r="X1660">
        <f t="shared" si="243"/>
        <v>11.35050359200061</v>
      </c>
      <c r="AB1660">
        <f t="shared" si="244"/>
        <v>12513.353584233579</v>
      </c>
      <c r="AE1660">
        <f>ROW()</f>
        <v>1660</v>
      </c>
      <c r="AF1660">
        <f t="shared" si="238"/>
        <v>0.87452310300974989</v>
      </c>
      <c r="AG1660">
        <f>AG1659*(1-(AG$1+AG$5))^($A1660-$A1659)*(1+2*(E1660/E1659-1))</f>
        <v>73115495.032292619</v>
      </c>
      <c r="AK1660">
        <f t="shared" si="246"/>
        <v>8.2997640848661405</v>
      </c>
      <c r="AO1660">
        <f>AO1659*(1-AO$1+H1659)^($A1660-$A1659)*(2-E1660/E1659)</f>
        <v>8.3111926442880506</v>
      </c>
    </row>
    <row r="1661" spans="1:41" x14ac:dyDescent="0.25">
      <c r="A1661" s="1">
        <v>40471</v>
      </c>
      <c r="B1661" s="12">
        <v>19.79</v>
      </c>
      <c r="C1661" s="12">
        <v>22.66</v>
      </c>
      <c r="D1661">
        <v>22118.74</v>
      </c>
      <c r="E1661">
        <v>19771.560000000001</v>
      </c>
      <c r="F1661">
        <v>180165.49</v>
      </c>
      <c r="G1661">
        <v>161071.22</v>
      </c>
      <c r="H1661">
        <f>(1/(1-91/360*VLOOKUP($A1661,Tbills!$B$4:$C$974,2,1)/100))^((1)/91)-1</f>
        <v>3.7506470229597966E-6</v>
      </c>
      <c r="I1661" s="2">
        <f t="shared" si="245"/>
        <v>13992.113134836256</v>
      </c>
      <c r="J1661">
        <f>VLOOKUP(A1661,'VXX-IV'!A$1:C$4500,3,0)</f>
        <v>13993.12</v>
      </c>
      <c r="K1661" s="10">
        <f t="shared" si="247"/>
        <v>-7.1954300666643434E-5</v>
      </c>
      <c r="L1661">
        <f t="shared" si="239"/>
        <v>360547821.85225636</v>
      </c>
      <c r="O1661">
        <f t="shared" si="240"/>
        <v>1992126.5359535508</v>
      </c>
      <c r="R1661">
        <f t="shared" si="241"/>
        <v>16.241099533458431</v>
      </c>
      <c r="U1661" s="2">
        <f t="shared" si="242"/>
        <v>314.40823795385489</v>
      </c>
      <c r="V1661">
        <f>VLOOKUP(A1661,'VXZ-IV'!A$1:C$4500,3,0)</f>
        <v>314.39999999999998</v>
      </c>
      <c r="W1661" s="10">
        <f t="shared" si="248"/>
        <v>2.6202143304399073E-5</v>
      </c>
      <c r="X1661">
        <f t="shared" si="243"/>
        <v>11.585790901983763</v>
      </c>
      <c r="AB1661">
        <f t="shared" si="244"/>
        <v>11857.103878909144</v>
      </c>
      <c r="AE1661">
        <f>ROW()</f>
        <v>1661</v>
      </c>
      <c r="AF1661">
        <f t="shared" si="238"/>
        <v>0.87334510150044131</v>
      </c>
      <c r="AG1661">
        <f>AG1660*(1-(AG$1+AG$5))^($A1661-$A1660)*(1+2*(E1661/E1660-1))</f>
        <v>65449189.6350431</v>
      </c>
      <c r="AK1661">
        <f t="shared" si="246"/>
        <v>8.7343554780468775</v>
      </c>
      <c r="AO1661">
        <f>AO1660*(1-AO$1+H1660)^($A1661-$A1660)*(2-E1661/E1660)</f>
        <v>8.7464991379700869</v>
      </c>
    </row>
    <row r="1662" spans="1:41" x14ac:dyDescent="0.25">
      <c r="A1662" s="1">
        <v>40472</v>
      </c>
      <c r="B1662" s="12">
        <v>19.27</v>
      </c>
      <c r="C1662" s="12">
        <v>22.22</v>
      </c>
      <c r="D1662">
        <v>21544.5</v>
      </c>
      <c r="E1662">
        <v>19258.18</v>
      </c>
      <c r="F1662">
        <v>177483.75</v>
      </c>
      <c r="G1662">
        <v>158673.09</v>
      </c>
      <c r="H1662">
        <f>(1/(1-91/360*VLOOKUP($A1662,Tbills!$B$4:$C$974,2,1)/100))^((1)/91)-1</f>
        <v>3.7506470229597966E-6</v>
      </c>
      <c r="I1662" s="2">
        <f t="shared" si="245"/>
        <v>13628.521829619855</v>
      </c>
      <c r="J1662">
        <f>VLOOKUP(A1662,'VXX-IV'!A$1:C$4500,3,0)</f>
        <v>13629.5</v>
      </c>
      <c r="K1662" s="10">
        <f t="shared" si="247"/>
        <v>-7.1768618081780033E-5</v>
      </c>
      <c r="L1662">
        <f t="shared" si="239"/>
        <v>341809985.80025464</v>
      </c>
      <c r="O1662">
        <f t="shared" si="240"/>
        <v>1914471.9407501656</v>
      </c>
      <c r="R1662">
        <f t="shared" si="241"/>
        <v>16.451210590180541</v>
      </c>
      <c r="U1662" s="2">
        <f t="shared" si="242"/>
        <v>309.72075974608532</v>
      </c>
      <c r="V1662">
        <f>VLOOKUP(A1662,'VXZ-IV'!A$1:C$4500,3,0)</f>
        <v>309.72000000000003</v>
      </c>
      <c r="W1662" s="10">
        <f t="shared" si="248"/>
        <v>2.4530094449026763E-6</v>
      </c>
      <c r="X1662">
        <f t="shared" si="243"/>
        <v>11.757896676116026</v>
      </c>
      <c r="AB1662">
        <f t="shared" si="244"/>
        <v>11548.824649130402</v>
      </c>
      <c r="AE1662">
        <f>ROW()</f>
        <v>1662</v>
      </c>
      <c r="AF1662">
        <f t="shared" si="238"/>
        <v>0.86723672367236726</v>
      </c>
      <c r="AG1662">
        <f>AG1661*(1-(AG$1+AG$5))^($A1662-$A1661)*(1+2*(E1662/E1661-1))</f>
        <v>62048246.436505914</v>
      </c>
      <c r="AK1662">
        <f t="shared" si="246"/>
        <v>8.960730705301609</v>
      </c>
      <c r="AO1662">
        <f>AO1661*(1-AO$1+H1661)^($A1662-$A1661)*(2-E1662/E1661)</f>
        <v>8.9733088072222156</v>
      </c>
    </row>
    <row r="1663" spans="1:41" x14ac:dyDescent="0.25">
      <c r="A1663" s="1">
        <v>40473</v>
      </c>
      <c r="B1663" s="12">
        <v>18.78</v>
      </c>
      <c r="C1663" s="12">
        <v>21.65</v>
      </c>
      <c r="D1663">
        <v>20693.060000000001</v>
      </c>
      <c r="E1663">
        <v>18497.02</v>
      </c>
      <c r="F1663">
        <v>173999.9</v>
      </c>
      <c r="G1663">
        <v>155557.88</v>
      </c>
      <c r="H1663">
        <f>(1/(1-91/360*VLOOKUP($A1663,Tbills!$B$4:$C$974,2,1)/100))^((1)/91)-1</f>
        <v>3.7506470229597966E-6</v>
      </c>
      <c r="I1663" s="2">
        <f t="shared" si="245"/>
        <v>13089.602607695868</v>
      </c>
      <c r="J1663">
        <f>VLOOKUP(A1663,'VXX-IV'!A$1:C$4500,3,0)</f>
        <v>13090.55</v>
      </c>
      <c r="K1663" s="10">
        <f t="shared" si="247"/>
        <v>-7.2372230665029846E-5</v>
      </c>
      <c r="L1663">
        <f t="shared" si="239"/>
        <v>314777551.32474244</v>
      </c>
      <c r="O1663">
        <f t="shared" si="240"/>
        <v>1800909.9127059099</v>
      </c>
      <c r="R1663">
        <f t="shared" si="241"/>
        <v>16.77556090147084</v>
      </c>
      <c r="U1663" s="2">
        <f t="shared" si="242"/>
        <v>303.6338096300463</v>
      </c>
      <c r="V1663">
        <f>VLOOKUP(A1663,'VXZ-IV'!A$1:C$4500,3,0)</f>
        <v>303.64</v>
      </c>
      <c r="W1663" s="10">
        <f t="shared" si="248"/>
        <v>-2.038720179720066E-5</v>
      </c>
      <c r="X1663">
        <f t="shared" si="243"/>
        <v>11.988339616678163</v>
      </c>
      <c r="AB1663">
        <f t="shared" si="244"/>
        <v>11091.982351591294</v>
      </c>
      <c r="AE1663">
        <f>ROW()</f>
        <v>1663</v>
      </c>
      <c r="AF1663">
        <f t="shared" si="238"/>
        <v>0.86743648960739039</v>
      </c>
      <c r="AG1663">
        <f>AG1662*(1-(AG$1+AG$5))^($A1663-$A1662)*(1+2*(E1663/E1662-1))</f>
        <v>57141532.969790891</v>
      </c>
      <c r="AK1663">
        <f t="shared" si="246"/>
        <v>9.3144606387682654</v>
      </c>
      <c r="AO1663">
        <f>AO1662*(1-AO$1+H1662)^($A1663-$A1662)*(2-E1663/E1662)</f>
        <v>9.3276597006122675</v>
      </c>
    </row>
    <row r="1664" spans="1:41" x14ac:dyDescent="0.25">
      <c r="A1664" s="1">
        <v>40476</v>
      </c>
      <c r="B1664" s="12">
        <v>19.850000000000001</v>
      </c>
      <c r="C1664" s="12">
        <v>21.91</v>
      </c>
      <c r="D1664">
        <v>20534.689999999999</v>
      </c>
      <c r="E1664">
        <v>18355.25</v>
      </c>
      <c r="F1664">
        <v>171823.25</v>
      </c>
      <c r="G1664">
        <v>153610.18</v>
      </c>
      <c r="H1664">
        <f>(1/(1-91/360*VLOOKUP($A1664,Tbills!$B$4:$C$974,2,1)/100))^((1)/91)-1</f>
        <v>3.6117110888689297E-6</v>
      </c>
      <c r="I1664" s="2">
        <f t="shared" si="245"/>
        <v>12988.473914002825</v>
      </c>
      <c r="J1664">
        <f>VLOOKUP(A1664,'VXX-IV'!A$1:C$4500,3,0)</f>
        <v>12989.4</v>
      </c>
      <c r="K1664" s="10">
        <f t="shared" si="247"/>
        <v>-7.1295517666269959E-5</v>
      </c>
      <c r="L1664">
        <f t="shared" si="239"/>
        <v>309913665.53903288</v>
      </c>
      <c r="O1664">
        <f t="shared" si="240"/>
        <v>1780025.3961326571</v>
      </c>
      <c r="R1664">
        <f t="shared" si="241"/>
        <v>16.837565201821651</v>
      </c>
      <c r="U1664" s="2">
        <f t="shared" si="242"/>
        <v>299.81357290281903</v>
      </c>
      <c r="V1664">
        <f>VLOOKUP(A1664,'VXZ-IV'!A$1:C$4500,3,0)</f>
        <v>299.8</v>
      </c>
      <c r="W1664" s="10">
        <f t="shared" si="248"/>
        <v>4.5273191524364265E-5</v>
      </c>
      <c r="X1664">
        <f t="shared" si="243"/>
        <v>12.13722721166662</v>
      </c>
      <c r="AB1664">
        <f t="shared" si="244"/>
        <v>11005.816863850525</v>
      </c>
      <c r="AE1664">
        <f>ROW()</f>
        <v>1664</v>
      </c>
      <c r="AF1664">
        <f t="shared" si="238"/>
        <v>0.90597900502053863</v>
      </c>
      <c r="AG1664">
        <f>AG1663*(1-(AG$1+AG$5))^($A1664-$A1663)*(1+2*(E1664/E1663-1))</f>
        <v>56259924.912210546</v>
      </c>
      <c r="AK1664">
        <f t="shared" si="246"/>
        <v>9.3845397293680097</v>
      </c>
      <c r="AO1664">
        <f>AO1663*(1-AO$1+H1663)^($A1664-$A1663)*(2-E1664/E1663)</f>
        <v>9.3982142120504619</v>
      </c>
    </row>
    <row r="1665" spans="1:41" x14ac:dyDescent="0.25">
      <c r="A1665" s="1">
        <v>40477</v>
      </c>
      <c r="B1665" s="12">
        <v>20.22</v>
      </c>
      <c r="C1665" s="12">
        <v>22.2</v>
      </c>
      <c r="D1665">
        <v>20916.8</v>
      </c>
      <c r="E1665">
        <v>18696.740000000002</v>
      </c>
      <c r="F1665">
        <v>172317.91</v>
      </c>
      <c r="G1665">
        <v>154051.85</v>
      </c>
      <c r="H1665">
        <f>(1/(1-91/360*VLOOKUP($A1665,Tbills!$B$4:$C$974,2,1)/100))^((1)/91)-1</f>
        <v>3.6117110888689297E-6</v>
      </c>
      <c r="I1665" s="2">
        <f t="shared" si="245"/>
        <v>13229.841147051664</v>
      </c>
      <c r="J1665">
        <f>VLOOKUP(A1665,'VXX-IV'!A$1:C$4500,3,0)</f>
        <v>13230.79</v>
      </c>
      <c r="K1665" s="10">
        <f t="shared" si="247"/>
        <v>-7.1715517239501203E-5</v>
      </c>
      <c r="L1665">
        <f t="shared" si="239"/>
        <v>321431864.60577309</v>
      </c>
      <c r="O1665">
        <f t="shared" si="240"/>
        <v>1829638.425303678</v>
      </c>
      <c r="R1665">
        <f t="shared" si="241"/>
        <v>16.680184005153464</v>
      </c>
      <c r="U1665" s="2">
        <f t="shared" si="242"/>
        <v>300.66937121866482</v>
      </c>
      <c r="V1665">
        <f>VLOOKUP(A1665,'VXZ-IV'!A$1:C$4500,3,0)</f>
        <v>300.64</v>
      </c>
      <c r="W1665" s="10">
        <f t="shared" si="248"/>
        <v>9.7695644840412044E-5</v>
      </c>
      <c r="X1665">
        <f t="shared" si="243"/>
        <v>12.101925554741804</v>
      </c>
      <c r="AB1665">
        <f t="shared" si="244"/>
        <v>11210.183577583044</v>
      </c>
      <c r="AE1665">
        <f>ROW()</f>
        <v>1665</v>
      </c>
      <c r="AF1665">
        <f t="shared" si="238"/>
        <v>0.91081081081081083</v>
      </c>
      <c r="AG1665">
        <f>AG1664*(1-(AG$1+AG$5))^($A1665-$A1664)*(1+2*(E1665/E1664-1))</f>
        <v>58351332.507930338</v>
      </c>
      <c r="AK1665">
        <f t="shared" si="246"/>
        <v>9.2095162307369964</v>
      </c>
      <c r="AO1665">
        <f>AO1664*(1-AO$1+H1664)^($A1665-$A1664)*(2-E1665/E1664)</f>
        <v>9.2230574370061191</v>
      </c>
    </row>
    <row r="1666" spans="1:41" x14ac:dyDescent="0.25">
      <c r="A1666" s="1">
        <v>40478</v>
      </c>
      <c r="B1666" s="12">
        <v>20.71</v>
      </c>
      <c r="C1666" s="12">
        <v>22.6</v>
      </c>
      <c r="D1666">
        <v>21308.62</v>
      </c>
      <c r="E1666">
        <v>19046.91</v>
      </c>
      <c r="F1666">
        <v>172498.51</v>
      </c>
      <c r="G1666">
        <v>154212.75</v>
      </c>
      <c r="H1666">
        <f>(1/(1-91/360*VLOOKUP($A1666,Tbills!$B$4:$C$974,2,1)/100))^((1)/91)-1</f>
        <v>3.6117110888689297E-6</v>
      </c>
      <c r="I1666" s="2">
        <f t="shared" si="245"/>
        <v>13477.338010659967</v>
      </c>
      <c r="J1666">
        <f>VLOOKUP(A1666,'VXX-IV'!A$1:C$4500,3,0)</f>
        <v>13478.31</v>
      </c>
      <c r="K1666" s="10">
        <f t="shared" si="247"/>
        <v>-7.2115075260392736E-5</v>
      </c>
      <c r="L1666">
        <f t="shared" si="239"/>
        <v>333458146.27756304</v>
      </c>
      <c r="O1666">
        <f t="shared" si="240"/>
        <v>1880975.8014359698</v>
      </c>
      <c r="R1666">
        <f t="shared" si="241"/>
        <v>16.523236002136958</v>
      </c>
      <c r="U1666" s="2">
        <f t="shared" si="242"/>
        <v>300.97715254310992</v>
      </c>
      <c r="V1666">
        <f>VLOOKUP(A1666,'VXZ-IV'!A$1:C$4500,3,0)</f>
        <v>300.95999999999998</v>
      </c>
      <c r="W1666" s="10">
        <f t="shared" si="248"/>
        <v>5.6992766845898046E-5</v>
      </c>
      <c r="X1666">
        <f t="shared" si="243"/>
        <v>12.088882180805763</v>
      </c>
      <c r="AB1666">
        <f t="shared" si="244"/>
        <v>11419.740196766097</v>
      </c>
      <c r="AE1666">
        <f>ROW()</f>
        <v>1666</v>
      </c>
      <c r="AF1666">
        <f t="shared" si="238"/>
        <v>0.91637168141592917</v>
      </c>
      <c r="AG1666">
        <f>AG1665*(1-(AG$1+AG$5))^($A1666-$A1665)*(1+2*(E1666/E1665-1))</f>
        <v>60535008.943871289</v>
      </c>
      <c r="AK1666">
        <f t="shared" si="246"/>
        <v>9.0366109108952077</v>
      </c>
      <c r="AO1666">
        <f>AO1665*(1-AO$1+H1665)^($A1666-$A1665)*(2-E1666/E1665)</f>
        <v>9.0500173569621545</v>
      </c>
    </row>
    <row r="1667" spans="1:41" x14ac:dyDescent="0.25">
      <c r="A1667" s="1">
        <v>40479</v>
      </c>
      <c r="B1667" s="12">
        <v>20.88</v>
      </c>
      <c r="C1667" s="12">
        <v>22.81</v>
      </c>
      <c r="D1667">
        <v>21270.91</v>
      </c>
      <c r="E1667">
        <v>19013.13</v>
      </c>
      <c r="F1667">
        <v>171687.25</v>
      </c>
      <c r="G1667">
        <v>153486.93</v>
      </c>
      <c r="H1667">
        <f>(1/(1-91/360*VLOOKUP($A1667,Tbills!$B$4:$C$974,2,1)/100))^((1)/91)-1</f>
        <v>3.6117110888689297E-6</v>
      </c>
      <c r="I1667" s="2">
        <f t="shared" si="245"/>
        <v>13453.159036148127</v>
      </c>
      <c r="J1667">
        <f>VLOOKUP(A1667,'VXX-IV'!A$1:C$4500,3,0)</f>
        <v>13454.13</v>
      </c>
      <c r="K1667" s="10">
        <f t="shared" si="247"/>
        <v>-7.2168460678811996E-5</v>
      </c>
      <c r="L1667">
        <f t="shared" si="239"/>
        <v>332261538.9649573</v>
      </c>
      <c r="O1667">
        <f t="shared" si="240"/>
        <v>1875908.6726799144</v>
      </c>
      <c r="R1667">
        <f t="shared" si="241"/>
        <v>16.537140510844498</v>
      </c>
      <c r="U1667" s="2">
        <f t="shared" si="242"/>
        <v>299.55435347392063</v>
      </c>
      <c r="V1667">
        <f>VLOOKUP(A1667,'VXZ-IV'!A$1:C$4500,3,0)</f>
        <v>299.56</v>
      </c>
      <c r="W1667" s="10">
        <f t="shared" si="248"/>
        <v>-1.8849399383680243E-5</v>
      </c>
      <c r="X1667">
        <f t="shared" si="243"/>
        <v>12.145374531264478</v>
      </c>
      <c r="AB1667">
        <f t="shared" si="244"/>
        <v>11399.089661111202</v>
      </c>
      <c r="AE1667">
        <f>ROW()</f>
        <v>1667</v>
      </c>
      <c r="AF1667">
        <f t="shared" si="238"/>
        <v>0.91538798772468222</v>
      </c>
      <c r="AG1667">
        <f>AG1666*(1-(AG$1+AG$5))^($A1667-$A1666)*(1+2*(E1667/E1666-1))</f>
        <v>60318256.616590753</v>
      </c>
      <c r="AK1667">
        <f t="shared" si="246"/>
        <v>9.0522158554132712</v>
      </c>
      <c r="AO1667">
        <f>AO1666*(1-AO$1+H1666)^($A1667-$A1666)*(2-E1667/E1666)</f>
        <v>9.0657651314229604</v>
      </c>
    </row>
    <row r="1668" spans="1:41" x14ac:dyDescent="0.25">
      <c r="A1668" s="1">
        <v>40480</v>
      </c>
      <c r="B1668" s="12">
        <v>21.2</v>
      </c>
      <c r="C1668" s="12">
        <v>22.95</v>
      </c>
      <c r="D1668">
        <v>21254.55</v>
      </c>
      <c r="E1668">
        <v>18998.439999999999</v>
      </c>
      <c r="F1668">
        <v>170902.2</v>
      </c>
      <c r="G1668">
        <v>152784.54999999999</v>
      </c>
      <c r="H1668">
        <f>(1/(1-91/360*VLOOKUP($A1668,Tbills!$B$4:$C$974,2,1)/100))^((1)/91)-1</f>
        <v>3.6117110888689297E-6</v>
      </c>
      <c r="I1668" s="2">
        <f t="shared" si="245"/>
        <v>13442.484084396463</v>
      </c>
      <c r="J1668">
        <f>VLOOKUP(A1668,'VXX-IV'!A$1:C$4500,3,0)</f>
        <v>13443.45</v>
      </c>
      <c r="K1668" s="10">
        <f t="shared" si="247"/>
        <v>-7.1850276791907142E-5</v>
      </c>
      <c r="L1668">
        <f t="shared" si="239"/>
        <v>331734313.8515802</v>
      </c>
      <c r="O1668">
        <f t="shared" si="240"/>
        <v>1873671.4723785382</v>
      </c>
      <c r="R1668">
        <f t="shared" si="241"/>
        <v>16.542781148268418</v>
      </c>
      <c r="U1668" s="2">
        <f t="shared" si="242"/>
        <v>298.17735285568489</v>
      </c>
      <c r="V1668">
        <f>VLOOKUP(A1668,'VXZ-IV'!A$1:C$4500,3,0)</f>
        <v>298.16000000000003</v>
      </c>
      <c r="W1668" s="10">
        <f t="shared" si="248"/>
        <v>5.8199811124426404E-5</v>
      </c>
      <c r="X1668">
        <f t="shared" si="243"/>
        <v>12.200546447235659</v>
      </c>
      <c r="AB1668">
        <f t="shared" si="244"/>
        <v>11389.885328631441</v>
      </c>
      <c r="AE1668">
        <f>ROW()</f>
        <v>1668</v>
      </c>
      <c r="AF1668">
        <f t="shared" si="238"/>
        <v>0.92374727668845313</v>
      </c>
      <c r="AG1668">
        <f>AG1667*(1-(AG$1+AG$5))^($A1668-$A1667)*(1+2*(E1668/E1667-1))</f>
        <v>60223020.453016557</v>
      </c>
      <c r="AK1668">
        <f t="shared" si="246"/>
        <v>9.0587878785734297</v>
      </c>
      <c r="AO1668">
        <f>AO1667*(1-AO$1+H1667)^($A1668-$A1667)*(2-E1668/E1667)</f>
        <v>9.0724667589113839</v>
      </c>
    </row>
    <row r="1669" spans="1:41" x14ac:dyDescent="0.25">
      <c r="A1669" s="1">
        <v>40483</v>
      </c>
      <c r="B1669" s="12">
        <v>21.83</v>
      </c>
      <c r="C1669" s="12">
        <v>23.29</v>
      </c>
      <c r="D1669">
        <v>21123.98</v>
      </c>
      <c r="E1669">
        <v>18881.53</v>
      </c>
      <c r="F1669">
        <v>170801.42</v>
      </c>
      <c r="G1669">
        <v>152692.79999999999</v>
      </c>
      <c r="H1669">
        <f>(1/(1-91/360*VLOOKUP($A1669,Tbills!$B$4:$C$974,2,1)/100))^((1)/91)-1</f>
        <v>3.4727769306908129E-6</v>
      </c>
      <c r="I1669" s="2">
        <f t="shared" si="245"/>
        <v>13358.92755562676</v>
      </c>
      <c r="J1669">
        <f>VLOOKUP(A1669,'VXX-IV'!A$1:C$4500,3,0)</f>
        <v>13359.89</v>
      </c>
      <c r="K1669" s="10">
        <f t="shared" si="247"/>
        <v>-7.2039842636373308E-5</v>
      </c>
      <c r="L1669">
        <f t="shared" si="239"/>
        <v>327610531.7685647</v>
      </c>
      <c r="O1669">
        <f t="shared" si="240"/>
        <v>1856188.8920395831</v>
      </c>
      <c r="R1669">
        <f t="shared" si="241"/>
        <v>16.591430225463949</v>
      </c>
      <c r="U1669" s="2">
        <f t="shared" si="242"/>
        <v>297.97972097940573</v>
      </c>
      <c r="V1669">
        <f>VLOOKUP(A1669,'VXZ-IV'!A$1:C$4500,3,0)</f>
        <v>297.95999999999998</v>
      </c>
      <c r="W1669" s="10">
        <f t="shared" si="248"/>
        <v>6.6186667357248652E-5</v>
      </c>
      <c r="X1669">
        <f t="shared" si="243"/>
        <v>12.20664575974936</v>
      </c>
      <c r="AB1669">
        <f t="shared" si="244"/>
        <v>11318.61185723641</v>
      </c>
      <c r="AE1669">
        <f>ROW()</f>
        <v>1669</v>
      </c>
      <c r="AF1669">
        <f t="shared" si="238"/>
        <v>0.9373121511378274</v>
      </c>
      <c r="AG1669">
        <f>AG1668*(1-(AG$1+AG$5))^($A1669-$A1668)*(1+2*(E1669/E1668-1))</f>
        <v>59475822.923845842</v>
      </c>
      <c r="AK1669">
        <f t="shared" si="246"/>
        <v>9.1132591295425414</v>
      </c>
      <c r="AO1669">
        <f>AO1668*(1-AO$1+H1668)^($A1669-$A1668)*(2-E1669/E1668)</f>
        <v>9.1273817343401049</v>
      </c>
    </row>
    <row r="1670" spans="1:41" x14ac:dyDescent="0.25">
      <c r="A1670" s="1">
        <v>40484</v>
      </c>
      <c r="B1670" s="12">
        <v>21.57</v>
      </c>
      <c r="C1670" s="12">
        <v>23.02</v>
      </c>
      <c r="D1670">
        <v>20654.990000000002</v>
      </c>
      <c r="E1670">
        <v>18462.259999999998</v>
      </c>
      <c r="F1670">
        <v>168453.35</v>
      </c>
      <c r="G1670">
        <v>150593.14000000001</v>
      </c>
      <c r="H1670">
        <f>(1/(1-91/360*VLOOKUP($A1670,Tbills!$B$4:$C$974,2,1)/100))^((1)/91)-1</f>
        <v>3.4727769306908129E-6</v>
      </c>
      <c r="I1670" s="2">
        <f t="shared" si="245"/>
        <v>13062.01705134348</v>
      </c>
      <c r="J1670">
        <f>VLOOKUP(A1670,'VXX-IV'!A$1:C$4500,3,0)</f>
        <v>13062.96</v>
      </c>
      <c r="K1670" s="10">
        <f t="shared" si="247"/>
        <v>-7.2184914944095624E-5</v>
      </c>
      <c r="L1670">
        <f t="shared" si="239"/>
        <v>313048087.92088932</v>
      </c>
      <c r="O1670">
        <f t="shared" si="240"/>
        <v>1794302.5832757705</v>
      </c>
      <c r="R1670">
        <f t="shared" si="241"/>
        <v>16.774880700706838</v>
      </c>
      <c r="U1670" s="2">
        <f t="shared" si="242"/>
        <v>293.8761181349326</v>
      </c>
      <c r="V1670">
        <f>VLOOKUP(A1670,'VXZ-IV'!A$1:C$4500,3,0)</f>
        <v>293.88</v>
      </c>
      <c r="W1670" s="10">
        <f t="shared" si="248"/>
        <v>-1.3209014112613993E-5</v>
      </c>
      <c r="X1670">
        <f t="shared" si="243"/>
        <v>12.374083138206151</v>
      </c>
      <c r="AB1670">
        <f t="shared" si="244"/>
        <v>11066.892847182271</v>
      </c>
      <c r="AE1670">
        <f>ROW()</f>
        <v>1670</v>
      </c>
      <c r="AF1670">
        <f t="shared" si="238"/>
        <v>0.93701129452649867</v>
      </c>
      <c r="AG1670">
        <f>AG1669*(1-(AG$1+AG$5))^($A1670-$A1669)*(1+2*(E1670/E1669-1))</f>
        <v>56832550.938731864</v>
      </c>
      <c r="AK1670">
        <f t="shared" si="246"/>
        <v>9.3151878858243418</v>
      </c>
      <c r="AO1670">
        <f>AO1669*(1-AO$1+H1669)^($A1670-$A1669)*(2-E1670/E1669)</f>
        <v>9.329745282418008</v>
      </c>
    </row>
    <row r="1671" spans="1:41" x14ac:dyDescent="0.25">
      <c r="A1671" s="1">
        <v>40485</v>
      </c>
      <c r="B1671" s="12">
        <v>19.559999999999999</v>
      </c>
      <c r="C1671" s="12">
        <v>21.65</v>
      </c>
      <c r="D1671">
        <v>19455</v>
      </c>
      <c r="E1671">
        <v>17389.59</v>
      </c>
      <c r="F1671">
        <v>162919.10999999999</v>
      </c>
      <c r="G1671">
        <v>145645.15</v>
      </c>
      <c r="H1671">
        <f>(1/(1-91/360*VLOOKUP($A1671,Tbills!$B$4:$C$974,2,1)/100))^((1)/91)-1</f>
        <v>3.4727769306908129E-6</v>
      </c>
      <c r="I1671" s="2">
        <f t="shared" si="245"/>
        <v>12302.854920075464</v>
      </c>
      <c r="J1671">
        <f>VLOOKUP(A1671,'VXX-IV'!A$1:C$4500,3,0)</f>
        <v>12303.74</v>
      </c>
      <c r="K1671" s="10">
        <f t="shared" si="247"/>
        <v>-7.1935844266457494E-5</v>
      </c>
      <c r="L1671">
        <f t="shared" si="239"/>
        <v>276659923.37465572</v>
      </c>
      <c r="O1671">
        <f t="shared" si="240"/>
        <v>1637872.0666893439</v>
      </c>
      <c r="R1671">
        <f t="shared" si="241"/>
        <v>17.2614164060905</v>
      </c>
      <c r="U1671" s="2">
        <f t="shared" si="242"/>
        <v>284.21440226487169</v>
      </c>
      <c r="V1671">
        <f>VLOOKUP(A1671,'VXZ-IV'!A$1:C$4500,3,0)</f>
        <v>284.2</v>
      </c>
      <c r="W1671" s="10">
        <f t="shared" si="248"/>
        <v>5.067651256762673E-5</v>
      </c>
      <c r="X1671">
        <f t="shared" si="243"/>
        <v>12.780226053179106</v>
      </c>
      <c r="AB1671">
        <f t="shared" si="244"/>
        <v>10423.535333992129</v>
      </c>
      <c r="AE1671">
        <f>ROW()</f>
        <v>1671</v>
      </c>
      <c r="AF1671">
        <f t="shared" ref="AF1671:AF1734" si="249">B1671/C1671</f>
        <v>0.90346420323325638</v>
      </c>
      <c r="AG1671">
        <f>AG1670*(1-(AG$1+AG$5))^($A1671-$A1670)*(1+2*(E1671/E1670-1))</f>
        <v>50226837.734861657</v>
      </c>
      <c r="AK1671">
        <f t="shared" si="246"/>
        <v>9.8559476412681288</v>
      </c>
      <c r="AO1671">
        <f>AO1670*(1-AO$1+H1670)^($A1671-$A1670)*(2-E1671/E1670)</f>
        <v>9.8714790589886103</v>
      </c>
    </row>
    <row r="1672" spans="1:41" x14ac:dyDescent="0.25">
      <c r="A1672" s="1">
        <v>40486</v>
      </c>
      <c r="B1672" s="12">
        <v>18.52</v>
      </c>
      <c r="C1672" s="12">
        <v>20.57</v>
      </c>
      <c r="D1672">
        <v>18236.98</v>
      </c>
      <c r="E1672">
        <v>16300.82</v>
      </c>
      <c r="F1672">
        <v>156897.20000000001</v>
      </c>
      <c r="G1672">
        <v>140261.23000000001</v>
      </c>
      <c r="H1672">
        <f>(1/(1-91/360*VLOOKUP($A1672,Tbills!$B$4:$C$974,2,1)/100))^((1)/91)-1</f>
        <v>3.4727769306908129E-6</v>
      </c>
      <c r="I1672" s="2">
        <f t="shared" si="245"/>
        <v>11532.328360612421</v>
      </c>
      <c r="J1672">
        <f>VLOOKUP(A1672,'VXX-IV'!A$1:C$4500,3,0)</f>
        <v>11533.15</v>
      </c>
      <c r="K1672" s="10">
        <f t="shared" si="247"/>
        <v>-7.1241541779953899E-5</v>
      </c>
      <c r="L1672">
        <f t="shared" ref="L1672:L1735" si="250">L1671*(1-L$1+H1672)^($A1672-$A1671)*(1+2*(E1672/E1671-1))</f>
        <v>242006220.53754371</v>
      </c>
      <c r="O1672">
        <f t="shared" ref="O1672:O1735" si="251">O1671*(1-(O$1+O$5))^($A1672-$A1671)*(1+1.5*(E1672/E1671-1))</f>
        <v>1484000.2033241773</v>
      </c>
      <c r="R1672">
        <f t="shared" ref="R1672:R1735" si="252">R1671*(1-IF($A1672&lt;=R1667,R$1,R$1+IF(AND(WEEKDAY($A1672)&lt;&gt;1,WEEKDAY($A1672)&lt;&gt;7),S$1,0)))^($A1672-$A1671)*(1-0.5*(E1672/E1671-1))</f>
        <v>17.800984164695123</v>
      </c>
      <c r="U1672" s="2">
        <f t="shared" ref="U1672:U1735" si="253">U1671*$F1672/$F1671*(1-U$1)^($A1672-$A1671)</f>
        <v>273.70243179223718</v>
      </c>
      <c r="V1672">
        <f>VLOOKUP(A1672,'VXZ-IV'!A$1:C$4500,3,0)</f>
        <v>273.68</v>
      </c>
      <c r="W1672" s="10">
        <f t="shared" si="248"/>
        <v>8.1963578767885181E-5</v>
      </c>
      <c r="X1672">
        <f t="shared" ref="X1672:X1735" si="254">X1671*(1-X$1+H1672)^($A1672-$A1671)*(2-G1672/G1671)</f>
        <v>13.252215867656995</v>
      </c>
      <c r="AB1672">
        <f t="shared" ref="AB1672:AB1735" si="255">AB1671*$E1672/$E1671*(1-(AB$1+AB$5+IF(AND(WEEKDAY(A1672)&lt;&gt;1,WEEKDAY(A1672)&lt;&gt;7),IF(A1672&lt;AC$2,AC$1,AC$3),0)))^($A1672-$A1671)</f>
        <v>9770.5724660388587</v>
      </c>
      <c r="AE1672">
        <f>ROW()</f>
        <v>1672</v>
      </c>
      <c r="AF1672">
        <f t="shared" si="249"/>
        <v>0.90034030140982013</v>
      </c>
      <c r="AG1672">
        <f>AG1671*(1-(AG$1+AG$5))^($A1672-$A1671)*(1+2*(E1672/E1671-1))</f>
        <v>43935907.59871415</v>
      </c>
      <c r="AK1672">
        <f t="shared" si="246"/>
        <v>10.472545141874489</v>
      </c>
      <c r="AO1672">
        <f>AO1671*(1-AO$1+H1671)^($A1672-$A1671)*(2-E1672/E1671)</f>
        <v>10.489185232346481</v>
      </c>
    </row>
    <row r="1673" spans="1:41" x14ac:dyDescent="0.25">
      <c r="A1673" s="1">
        <v>40487</v>
      </c>
      <c r="B1673" s="12">
        <v>18.260000000000002</v>
      </c>
      <c r="C1673" s="12">
        <v>20.66</v>
      </c>
      <c r="D1673">
        <v>18227.919999999998</v>
      </c>
      <c r="E1673">
        <v>16292.67</v>
      </c>
      <c r="F1673">
        <v>157102.41</v>
      </c>
      <c r="G1673">
        <v>140444.20000000001</v>
      </c>
      <c r="H1673">
        <f>(1/(1-91/360*VLOOKUP($A1673,Tbills!$B$4:$C$974,2,1)/100))^((1)/91)-1</f>
        <v>3.4727769306908129E-6</v>
      </c>
      <c r="I1673" s="2">
        <f t="shared" ref="I1673:I1736" si="256">I1672*$D1673/$D1672*(1-I$1)^($A1673-$A1672)</f>
        <v>11526.318123600129</v>
      </c>
      <c r="J1673">
        <f>VLOOKUP(A1673,'VXX-IV'!A$1:C$4500,3,0)</f>
        <v>11527.15</v>
      </c>
      <c r="K1673" s="10">
        <f t="shared" si="247"/>
        <v>-7.2166702078990674E-5</v>
      </c>
      <c r="L1673">
        <f t="shared" si="250"/>
        <v>241754137.01639536</v>
      </c>
      <c r="O1673">
        <f t="shared" si="251"/>
        <v>1482837.2878910049</v>
      </c>
      <c r="R1673">
        <f t="shared" si="252"/>
        <v>17.804629283680878</v>
      </c>
      <c r="U1673" s="2">
        <f t="shared" si="253"/>
        <v>274.0537318770165</v>
      </c>
      <c r="V1673">
        <f>VLOOKUP(A1673,'VXZ-IV'!A$1:C$4500,3,0)</f>
        <v>274.04000000000002</v>
      </c>
      <c r="W1673" s="10">
        <f t="shared" si="248"/>
        <v>5.0109024290145854E-5</v>
      </c>
      <c r="X1673">
        <f t="shared" si="254"/>
        <v>13.234484876140321</v>
      </c>
      <c r="AB1673">
        <f t="shared" si="255"/>
        <v>9765.3469445526916</v>
      </c>
      <c r="AE1673">
        <f>ROW()</f>
        <v>1673</v>
      </c>
      <c r="AF1673">
        <f t="shared" si="249"/>
        <v>0.88383349467570194</v>
      </c>
      <c r="AG1673">
        <f>AG1672*(1-(AG$1+AG$5))^($A1673-$A1672)*(1+2*(E1673/E1672-1))</f>
        <v>43890494.801882416</v>
      </c>
      <c r="AK1673">
        <f t="shared" ref="AK1673:AK1736" si="257">AK1672*(1-IF($A1673&lt;=AK1668,AK$1,AK$1+IF(AND(WEEKDAY($A1673)&lt;&gt;1,WEEKDAY($A1673)&lt;&gt;7),AL$1,0)))^($A1673-$A1672)*(2-$E1673/$E1672)</f>
        <v>10.477293144793439</v>
      </c>
      <c r="AO1673">
        <f>AO1672*(1-AO$1+H1672)^($A1673-$A1672)*(2-E1673/E1672)</f>
        <v>10.494077855815952</v>
      </c>
    </row>
    <row r="1674" spans="1:41" x14ac:dyDescent="0.25">
      <c r="A1674" s="1">
        <v>40490</v>
      </c>
      <c r="B1674" s="12">
        <v>18.29</v>
      </c>
      <c r="C1674" s="12">
        <v>20.73</v>
      </c>
      <c r="D1674">
        <v>18334.61</v>
      </c>
      <c r="E1674">
        <v>16387.87</v>
      </c>
      <c r="F1674">
        <v>158463.89000000001</v>
      </c>
      <c r="G1674">
        <v>141659.85</v>
      </c>
      <c r="H1674">
        <f>(1/(1-91/360*VLOOKUP($A1674,Tbills!$B$4:$C$974,2,1)/100))^((1)/91)-1</f>
        <v>3.4727769306908129E-6</v>
      </c>
      <c r="I1674" s="2">
        <f t="shared" si="256"/>
        <v>11592.934845818014</v>
      </c>
      <c r="J1674">
        <f>VLOOKUP(A1674,'VXX-IV'!A$1:C$4500,3,0)</f>
        <v>11593.77</v>
      </c>
      <c r="K1674" s="10">
        <f t="shared" si="247"/>
        <v>-7.2034737793380543E-5</v>
      </c>
      <c r="L1674">
        <f t="shared" si="250"/>
        <v>244548713.52125892</v>
      </c>
      <c r="O1674">
        <f t="shared" si="251"/>
        <v>1495682.661109518</v>
      </c>
      <c r="R1674">
        <f t="shared" si="252"/>
        <v>17.750204567940195</v>
      </c>
      <c r="U1674" s="2">
        <f t="shared" si="253"/>
        <v>276.40851429033017</v>
      </c>
      <c r="V1674">
        <f>VLOOKUP(A1674,'VXZ-IV'!A$1:C$4500,3,0)</f>
        <v>276.39999999999998</v>
      </c>
      <c r="W1674" s="10">
        <f t="shared" si="248"/>
        <v>3.0804234190329183E-5</v>
      </c>
      <c r="X1674">
        <f t="shared" si="254"/>
        <v>13.11861143163186</v>
      </c>
      <c r="AB1674">
        <f t="shared" si="255"/>
        <v>9821.3796832658136</v>
      </c>
      <c r="AE1674">
        <f>ROW()</f>
        <v>1674</v>
      </c>
      <c r="AF1674">
        <f t="shared" si="249"/>
        <v>0.88229618909792562</v>
      </c>
      <c r="AG1674">
        <f>AG1673*(1-(AG$1+AG$5))^($A1674-$A1673)*(1+2*(E1674/E1673-1))</f>
        <v>44398920.667198211</v>
      </c>
      <c r="AK1674">
        <f t="shared" si="257"/>
        <v>10.414617751620185</v>
      </c>
      <c r="AO1674">
        <f>AO1673*(1-AO$1+H1673)^($A1674-$A1673)*(2-E1674/E1673)</f>
        <v>10.431710835826106</v>
      </c>
    </row>
    <row r="1675" spans="1:41" x14ac:dyDescent="0.25">
      <c r="A1675" s="1">
        <v>40491</v>
      </c>
      <c r="B1675" s="12">
        <v>19.079999999999998</v>
      </c>
      <c r="C1675" s="12">
        <v>21.53</v>
      </c>
      <c r="D1675">
        <v>18420.29</v>
      </c>
      <c r="E1675">
        <v>16464.39</v>
      </c>
      <c r="F1675">
        <v>159966.03</v>
      </c>
      <c r="G1675">
        <v>143002.21</v>
      </c>
      <c r="H1675">
        <f>(1/(1-91/360*VLOOKUP($A1675,Tbills!$B$4:$C$974,2,1)/100))^((1)/91)-1</f>
        <v>3.4727769306908129E-6</v>
      </c>
      <c r="I1675" s="2">
        <f t="shared" si="256"/>
        <v>11646.826129270999</v>
      </c>
      <c r="J1675">
        <f>VLOOKUP(A1675,'VXX-IV'!A$1:C$4500,3,0)</f>
        <v>11647.67</v>
      </c>
      <c r="K1675" s="10">
        <f t="shared" ref="K1675:K1738" si="258">I1675/J1675-1</f>
        <v>-7.2449745657343634E-5</v>
      </c>
      <c r="L1675">
        <f t="shared" si="250"/>
        <v>246822158.69163233</v>
      </c>
      <c r="O1675">
        <f t="shared" si="251"/>
        <v>1506107.6084479128</v>
      </c>
      <c r="R1675">
        <f t="shared" si="252"/>
        <v>17.707963455444521</v>
      </c>
      <c r="U1675" s="2">
        <f t="shared" si="253"/>
        <v>279.02189291406813</v>
      </c>
      <c r="V1675">
        <f>VLOOKUP(A1675,'VXZ-IV'!A$1:C$4500,3,0)</f>
        <v>279</v>
      </c>
      <c r="W1675" s="10">
        <f t="shared" ref="W1675:W1738" si="259">U1675/V1675-1</f>
        <v>7.8469226050703611E-5</v>
      </c>
      <c r="X1675">
        <f t="shared" si="254"/>
        <v>12.993864794156202</v>
      </c>
      <c r="AB1675">
        <f t="shared" si="255"/>
        <v>9866.8947009113381</v>
      </c>
      <c r="AE1675">
        <f>ROW()</f>
        <v>1675</v>
      </c>
      <c r="AF1675">
        <f t="shared" si="249"/>
        <v>0.88620529493729672</v>
      </c>
      <c r="AG1675">
        <f>AG1674*(1-(AG$1+AG$5))^($A1675-$A1674)*(1+2*(E1675/E1674-1))</f>
        <v>44812034.915344544</v>
      </c>
      <c r="AK1675">
        <f t="shared" si="257"/>
        <v>10.365505902101837</v>
      </c>
      <c r="AO1675">
        <f>AO1674*(1-AO$1+H1674)^($A1675-$A1674)*(2-E1675/E1674)</f>
        <v>10.382654001929364</v>
      </c>
    </row>
    <row r="1676" spans="1:41" x14ac:dyDescent="0.25">
      <c r="A1676" s="1">
        <v>40492</v>
      </c>
      <c r="B1676" s="12">
        <v>18.47</v>
      </c>
      <c r="C1676" s="12">
        <v>21.28</v>
      </c>
      <c r="D1676">
        <v>18229.88</v>
      </c>
      <c r="E1676">
        <v>16294.14</v>
      </c>
      <c r="F1676">
        <v>159992.1</v>
      </c>
      <c r="G1676">
        <v>143025.01999999999</v>
      </c>
      <c r="H1676">
        <f>(1/(1-91/360*VLOOKUP($A1676,Tbills!$B$4:$C$974,2,1)/100))^((1)/91)-1</f>
        <v>3.4727769306908129E-6</v>
      </c>
      <c r="I1676" s="2">
        <f t="shared" si="256"/>
        <v>11526.152172074831</v>
      </c>
      <c r="J1676">
        <f>VLOOKUP(A1676,'VXX-IV'!A$1:C$4500,3,0)</f>
        <v>11526.98</v>
      </c>
      <c r="K1676" s="10">
        <f t="shared" si="258"/>
        <v>-7.1816549102043936E-5</v>
      </c>
      <c r="L1676">
        <f t="shared" si="250"/>
        <v>241707542.84118545</v>
      </c>
      <c r="O1676">
        <f t="shared" si="251"/>
        <v>1482696.7867280005</v>
      </c>
      <c r="R1676">
        <f t="shared" si="252"/>
        <v>17.798713404419114</v>
      </c>
      <c r="U1676" s="2">
        <f t="shared" si="253"/>
        <v>279.06056104187104</v>
      </c>
      <c r="V1676">
        <f>VLOOKUP(A1676,'VXZ-IV'!A$1:C$4500,3,0)</f>
        <v>279.04000000000002</v>
      </c>
      <c r="W1676" s="10">
        <f t="shared" si="259"/>
        <v>7.368492643000657E-5</v>
      </c>
      <c r="X1676">
        <f t="shared" si="254"/>
        <v>12.991356767709398</v>
      </c>
      <c r="AB1676">
        <f t="shared" si="255"/>
        <v>9764.5256387480858</v>
      </c>
      <c r="AE1676">
        <f>ROW()</f>
        <v>1676</v>
      </c>
      <c r="AF1676">
        <f t="shared" si="249"/>
        <v>0.86795112781954875</v>
      </c>
      <c r="AG1676">
        <f>AG1675*(1-(AG$1+AG$5))^($A1676-$A1675)*(1+2*(E1676/E1675-1))</f>
        <v>43883798.482502051</v>
      </c>
      <c r="AK1676">
        <f t="shared" si="257"/>
        <v>10.472202631130372</v>
      </c>
      <c r="AO1676">
        <f>AO1675*(1-AO$1+H1675)^($A1676-$A1675)*(2-E1676/E1675)</f>
        <v>10.489664262598721</v>
      </c>
    </row>
    <row r="1677" spans="1:41" x14ac:dyDescent="0.25">
      <c r="A1677" s="1">
        <v>40493</v>
      </c>
      <c r="B1677" s="12">
        <v>18.64</v>
      </c>
      <c r="C1677" s="12">
        <v>21.47</v>
      </c>
      <c r="D1677">
        <v>18390.400000000001</v>
      </c>
      <c r="E1677">
        <v>16437.560000000001</v>
      </c>
      <c r="F1677">
        <v>162072.32999999999</v>
      </c>
      <c r="G1677">
        <v>144884.14000000001</v>
      </c>
      <c r="H1677">
        <f>(1/(1-91/360*VLOOKUP($A1677,Tbills!$B$4:$C$974,2,1)/100))^((1)/91)-1</f>
        <v>3.4727769306908129E-6</v>
      </c>
      <c r="I1677" s="2">
        <f t="shared" si="256"/>
        <v>11627.36015313206</v>
      </c>
      <c r="J1677">
        <f>VLOOKUP(A1677,'VXX-IV'!A$1:C$4500,3,0)</f>
        <v>11628.2</v>
      </c>
      <c r="K1677" s="10">
        <f t="shared" si="258"/>
        <v>-7.2225010572579684E-5</v>
      </c>
      <c r="L1677">
        <f t="shared" si="250"/>
        <v>245952267.474475</v>
      </c>
      <c r="O1677">
        <f t="shared" si="251"/>
        <v>1502222.0686096696</v>
      </c>
      <c r="R1677">
        <f t="shared" si="252"/>
        <v>17.719580765615305</v>
      </c>
      <c r="U1677" s="2">
        <f t="shared" si="253"/>
        <v>282.68203567270439</v>
      </c>
      <c r="V1677">
        <f>VLOOKUP(A1677,'VXZ-IV'!A$1:C$4500,3,0)</f>
        <v>282.68</v>
      </c>
      <c r="W1677" s="10">
        <f t="shared" si="259"/>
        <v>7.2013326177788883E-6</v>
      </c>
      <c r="X1677">
        <f t="shared" si="254"/>
        <v>12.822058047303319</v>
      </c>
      <c r="AB1677">
        <f t="shared" si="255"/>
        <v>9850.1289449672749</v>
      </c>
      <c r="AE1677">
        <f>ROW()</f>
        <v>1677</v>
      </c>
      <c r="AF1677">
        <f t="shared" si="249"/>
        <v>0.86818816953889155</v>
      </c>
      <c r="AG1677">
        <f>AG1676*(1-(AG$1+AG$5))^($A1677-$A1676)*(1+2*(E1677/E1676-1))</f>
        <v>44654818.518374451</v>
      </c>
      <c r="AK1677">
        <f t="shared" si="257"/>
        <v>10.379543505992107</v>
      </c>
      <c r="AO1677">
        <f>AO1676*(1-AO$1+H1676)^($A1677-$A1676)*(2-E1677/E1676)</f>
        <v>10.396986443246998</v>
      </c>
    </row>
    <row r="1678" spans="1:41" x14ac:dyDescent="0.25">
      <c r="A1678" s="1">
        <v>40494</v>
      </c>
      <c r="B1678" s="12">
        <v>20.61</v>
      </c>
      <c r="C1678" s="12">
        <v>22.93</v>
      </c>
      <c r="D1678">
        <v>19481.38</v>
      </c>
      <c r="E1678">
        <v>17412.64</v>
      </c>
      <c r="F1678">
        <v>167007.32</v>
      </c>
      <c r="G1678">
        <v>149295.26</v>
      </c>
      <c r="H1678">
        <f>(1/(1-91/360*VLOOKUP($A1678,Tbills!$B$4:$C$974,2,1)/100))^((1)/91)-1</f>
        <v>3.4727769306908129E-6</v>
      </c>
      <c r="I1678" s="2">
        <f t="shared" si="256"/>
        <v>12316.833687590579</v>
      </c>
      <c r="J1678">
        <f>VLOOKUP(A1678,'VXX-IV'!A$1:C$4500,3,0)</f>
        <v>12317.72</v>
      </c>
      <c r="K1678" s="10">
        <f t="shared" si="258"/>
        <v>-7.195425853323556E-5</v>
      </c>
      <c r="L1678">
        <f t="shared" si="250"/>
        <v>275120680.40992814</v>
      </c>
      <c r="O1678">
        <f t="shared" si="251"/>
        <v>1635835.2012336492</v>
      </c>
      <c r="R1678">
        <f t="shared" si="252"/>
        <v>17.19323861229763</v>
      </c>
      <c r="U1678" s="2">
        <f t="shared" si="253"/>
        <v>291.28240485373919</v>
      </c>
      <c r="V1678">
        <f>VLOOKUP(A1678,'VXZ-IV'!A$1:C$4500,3,0)</f>
        <v>291.27999999999997</v>
      </c>
      <c r="W1678" s="10">
        <f t="shared" si="259"/>
        <v>8.2561581269402495E-6</v>
      </c>
      <c r="X1678">
        <f t="shared" si="254"/>
        <v>12.431263032155622</v>
      </c>
      <c r="AB1678">
        <f t="shared" si="255"/>
        <v>10434.077158371412</v>
      </c>
      <c r="AE1678">
        <f>ROW()</f>
        <v>1678</v>
      </c>
      <c r="AF1678">
        <f t="shared" si="249"/>
        <v>0.89882250327082425</v>
      </c>
      <c r="AG1678">
        <f>AG1677*(1-(AG$1+AG$5))^($A1678-$A1677)*(1+2*(E1678/E1677-1))</f>
        <v>49951004.261665568</v>
      </c>
      <c r="AK1678">
        <f t="shared" si="257"/>
        <v>9.7633717432245444</v>
      </c>
      <c r="AO1678">
        <f>AO1677*(1-AO$1+H1677)^($A1678-$A1677)*(2-E1678/E1677)</f>
        <v>9.7799069446873723</v>
      </c>
    </row>
    <row r="1679" spans="1:41" x14ac:dyDescent="0.25">
      <c r="A1679" s="1">
        <v>40497</v>
      </c>
      <c r="B1679" s="12">
        <v>20.2</v>
      </c>
      <c r="C1679" s="12">
        <v>22.81</v>
      </c>
      <c r="D1679">
        <v>19190.16</v>
      </c>
      <c r="E1679">
        <v>17152.16</v>
      </c>
      <c r="F1679">
        <v>164882.29</v>
      </c>
      <c r="G1679">
        <v>147394.04999999999</v>
      </c>
      <c r="H1679">
        <f>(1/(1-91/360*VLOOKUP($A1679,Tbills!$B$4:$C$974,2,1)/100))^((1)/91)-1</f>
        <v>3.7506470229597966E-6</v>
      </c>
      <c r="I1679" s="2">
        <f t="shared" si="256"/>
        <v>12131.826366354997</v>
      </c>
      <c r="J1679">
        <f>VLOOKUP(A1679,'VXX-IV'!A$1:C$4500,3,0)</f>
        <v>12132.7</v>
      </c>
      <c r="K1679" s="10">
        <f t="shared" si="258"/>
        <v>-7.2006531522617045E-5</v>
      </c>
      <c r="L1679">
        <f t="shared" si="250"/>
        <v>266856293.23605296</v>
      </c>
      <c r="O1679">
        <f t="shared" si="251"/>
        <v>1598967.2446407727</v>
      </c>
      <c r="R1679">
        <f t="shared" si="252"/>
        <v>17.319488552687538</v>
      </c>
      <c r="U1679" s="2">
        <f t="shared" si="253"/>
        <v>287.55504132416371</v>
      </c>
      <c r="V1679">
        <f>VLOOKUP(A1679,'VXZ-IV'!A$1:C$4500,3,0)</f>
        <v>287.56</v>
      </c>
      <c r="W1679" s="10">
        <f t="shared" si="259"/>
        <v>-1.7243969384850288E-5</v>
      </c>
      <c r="X1679">
        <f t="shared" si="254"/>
        <v>12.588314517182562</v>
      </c>
      <c r="AB1679">
        <f t="shared" si="255"/>
        <v>10276.916220571011</v>
      </c>
      <c r="AE1679">
        <f>ROW()</f>
        <v>1679</v>
      </c>
      <c r="AF1679">
        <f t="shared" si="249"/>
        <v>0.8855765015344147</v>
      </c>
      <c r="AG1679">
        <f>AG1678*(1-(AG$1+AG$5))^($A1679-$A1678)*(1+2*(E1679/E1678-1))</f>
        <v>48451646.748492457</v>
      </c>
      <c r="AK1679">
        <f t="shared" si="257"/>
        <v>9.9080399023708221</v>
      </c>
      <c r="AO1679">
        <f>AO1678*(1-AO$1+H1678)^($A1679-$A1678)*(2-E1679/E1678)</f>
        <v>9.9252090449398942</v>
      </c>
    </row>
    <row r="1680" spans="1:41" x14ac:dyDescent="0.25">
      <c r="A1680" s="1">
        <v>40498</v>
      </c>
      <c r="B1680" s="12">
        <v>22.58</v>
      </c>
      <c r="C1680" s="12">
        <v>24.08</v>
      </c>
      <c r="D1680">
        <v>20009.59</v>
      </c>
      <c r="E1680">
        <v>17884.5</v>
      </c>
      <c r="F1680">
        <v>169153.28</v>
      </c>
      <c r="G1680">
        <v>151211.49</v>
      </c>
      <c r="H1680">
        <f>(1/(1-91/360*VLOOKUP($A1680,Tbills!$B$4:$C$974,2,1)/100))^((1)/91)-1</f>
        <v>3.7506470229597966E-6</v>
      </c>
      <c r="I1680" s="2">
        <f t="shared" si="256"/>
        <v>12649.553331621302</v>
      </c>
      <c r="J1680">
        <f>VLOOKUP(A1680,'VXX-IV'!A$1:C$4500,3,0)</f>
        <v>12650.47</v>
      </c>
      <c r="K1680" s="10">
        <f t="shared" si="258"/>
        <v>-7.2461211219621013E-5</v>
      </c>
      <c r="L1680">
        <f t="shared" si="250"/>
        <v>289632032.68242478</v>
      </c>
      <c r="O1680">
        <f t="shared" si="251"/>
        <v>1701315.7597521795</v>
      </c>
      <c r="R1680">
        <f t="shared" si="252"/>
        <v>16.94898014584102</v>
      </c>
      <c r="U1680" s="2">
        <f t="shared" si="253"/>
        <v>294.99646312930548</v>
      </c>
      <c r="V1680">
        <f>VLOOKUP(A1680,'VXZ-IV'!A$1:C$4500,3,0)</f>
        <v>295</v>
      </c>
      <c r="W1680" s="10">
        <f t="shared" si="259"/>
        <v>-1.1989392184830194E-5</v>
      </c>
      <c r="X1680">
        <f t="shared" si="254"/>
        <v>12.261875254013582</v>
      </c>
      <c r="AB1680">
        <f t="shared" si="255"/>
        <v>10715.332648530386</v>
      </c>
      <c r="AE1680">
        <f>ROW()</f>
        <v>1680</v>
      </c>
      <c r="AF1680">
        <f t="shared" si="249"/>
        <v>0.93770764119601324</v>
      </c>
      <c r="AG1680">
        <f>AG1679*(1-(AG$1+AG$5))^($A1680-$A1679)*(1+2*(E1680/E1679-1))</f>
        <v>52587321.860974446</v>
      </c>
      <c r="AK1680">
        <f t="shared" si="257"/>
        <v>9.4845578918129014</v>
      </c>
      <c r="AO1680">
        <f>AO1679*(1-AO$1+H1679)^($A1680-$A1679)*(2-E1680/E1679)</f>
        <v>9.5011199499564079</v>
      </c>
    </row>
    <row r="1681" spans="1:43" x14ac:dyDescent="0.25">
      <c r="A1681" s="1">
        <v>40499</v>
      </c>
      <c r="B1681" s="12">
        <v>21.76</v>
      </c>
      <c r="C1681" s="12">
        <v>23.83</v>
      </c>
      <c r="D1681">
        <v>19570.86</v>
      </c>
      <c r="E1681">
        <v>17492.3</v>
      </c>
      <c r="F1681">
        <v>167020.45000000001</v>
      </c>
      <c r="G1681">
        <v>149304.32000000001</v>
      </c>
      <c r="H1681">
        <f>(1/(1-91/360*VLOOKUP($A1681,Tbills!$B$4:$C$974,2,1)/100))^((1)/91)-1</f>
        <v>3.7506470229597966E-6</v>
      </c>
      <c r="I1681" s="2">
        <f t="shared" si="256"/>
        <v>12371.897717887594</v>
      </c>
      <c r="J1681">
        <f>VLOOKUP(A1681,'VXX-IV'!A$1:C$4500,3,0)</f>
        <v>12372.79</v>
      </c>
      <c r="K1681" s="10">
        <f t="shared" si="258"/>
        <v>-7.2116484027162642E-5</v>
      </c>
      <c r="L1681">
        <f t="shared" si="250"/>
        <v>276917521.16088527</v>
      </c>
      <c r="O1681">
        <f t="shared" si="251"/>
        <v>1645296.5426992672</v>
      </c>
      <c r="R1681">
        <f t="shared" si="252"/>
        <v>17.134047768084784</v>
      </c>
      <c r="U1681" s="2">
        <f t="shared" si="253"/>
        <v>291.26979170255993</v>
      </c>
      <c r="V1681">
        <f>VLOOKUP(A1681,'VXZ-IV'!A$1:C$4500,3,0)</f>
        <v>291.24</v>
      </c>
      <c r="W1681" s="10">
        <f t="shared" si="259"/>
        <v>1.0229261969474379E-4</v>
      </c>
      <c r="X1681">
        <f t="shared" si="254"/>
        <v>12.416116707219514</v>
      </c>
      <c r="AB1681">
        <f t="shared" si="255"/>
        <v>10479.984250735437</v>
      </c>
      <c r="AE1681">
        <f>ROW()</f>
        <v>1681</v>
      </c>
      <c r="AF1681">
        <f t="shared" si="249"/>
        <v>0.91313470415442732</v>
      </c>
      <c r="AG1681">
        <f>AG1680*(1-(AG$1+AG$5))^($A1681-$A1680)*(1+2*(E1681/E1680-1))</f>
        <v>50279189.192513525</v>
      </c>
      <c r="AK1681">
        <f t="shared" si="257"/>
        <v>9.6920990551850164</v>
      </c>
      <c r="AO1681">
        <f>AO1680*(1-AO$1+H1680)^($A1681-$A1680)*(2-E1681/E1680)</f>
        <v>9.7091530457810897</v>
      </c>
    </row>
    <row r="1682" spans="1:43" x14ac:dyDescent="0.25">
      <c r="A1682" s="1">
        <v>40500</v>
      </c>
      <c r="B1682" s="12">
        <v>18.75</v>
      </c>
      <c r="C1682" s="12">
        <v>22.43</v>
      </c>
      <c r="D1682">
        <v>18231.189999999999</v>
      </c>
      <c r="E1682">
        <v>16294.84</v>
      </c>
      <c r="F1682">
        <v>162247.98000000001</v>
      </c>
      <c r="G1682">
        <v>145037.51</v>
      </c>
      <c r="H1682">
        <f>(1/(1-91/360*VLOOKUP($A1682,Tbills!$B$4:$C$974,2,1)/100))^((1)/91)-1</f>
        <v>3.7506470229597966E-6</v>
      </c>
      <c r="I1682" s="2">
        <f t="shared" si="256"/>
        <v>11524.732083072529</v>
      </c>
      <c r="J1682">
        <f>VLOOKUP(A1682,'VXX-IV'!A$1:C$4500,3,0)</f>
        <v>11525.56</v>
      </c>
      <c r="K1682" s="10">
        <f t="shared" si="258"/>
        <v>-7.1833119385966704E-5</v>
      </c>
      <c r="L1682">
        <f t="shared" si="250"/>
        <v>238994056.48210406</v>
      </c>
      <c r="O1682">
        <f t="shared" si="251"/>
        <v>1476300.1582377881</v>
      </c>
      <c r="R1682">
        <f t="shared" si="252"/>
        <v>17.719714373473575</v>
      </c>
      <c r="U1682" s="2">
        <f t="shared" si="253"/>
        <v>282.94010117911677</v>
      </c>
      <c r="V1682">
        <f>VLOOKUP(A1682,'VXZ-IV'!A$1:C$4500,3,0)</f>
        <v>282.92</v>
      </c>
      <c r="W1682" s="10">
        <f t="shared" si="259"/>
        <v>7.1048985991639668E-5</v>
      </c>
      <c r="X1682">
        <f t="shared" si="254"/>
        <v>12.770519303263161</v>
      </c>
      <c r="AB1682">
        <f t="shared" si="255"/>
        <v>9762.2218163638172</v>
      </c>
      <c r="AE1682">
        <f>ROW()</f>
        <v>1682</v>
      </c>
      <c r="AF1682">
        <f t="shared" si="249"/>
        <v>0.83593401694159608</v>
      </c>
      <c r="AG1682">
        <f>AG1681*(1-(AG$1+AG$5))^($A1682-$A1681)*(1+2*(E1682/E1681-1))</f>
        <v>43393861.598500907</v>
      </c>
      <c r="AK1682">
        <f t="shared" si="257"/>
        <v>10.355103013333324</v>
      </c>
      <c r="AO1682">
        <f>AO1681*(1-AO$1+H1681)^($A1682-$A1681)*(2-E1682/E1681)</f>
        <v>10.373461993519557</v>
      </c>
    </row>
    <row r="1683" spans="1:43" x14ac:dyDescent="0.25">
      <c r="A1683" s="1">
        <v>40501</v>
      </c>
      <c r="B1683" s="12">
        <v>18.04</v>
      </c>
      <c r="C1683" s="12">
        <v>21.4</v>
      </c>
      <c r="D1683">
        <v>18011</v>
      </c>
      <c r="E1683">
        <v>16097.97</v>
      </c>
      <c r="F1683">
        <v>161334.94</v>
      </c>
      <c r="G1683">
        <v>144220.78</v>
      </c>
      <c r="H1683">
        <f>(1/(1-91/360*VLOOKUP($A1683,Tbills!$B$4:$C$974,2,1)/100))^((1)/91)-1</f>
        <v>3.7506470229597966E-6</v>
      </c>
      <c r="I1683" s="2">
        <f t="shared" si="256"/>
        <v>11385.262739557429</v>
      </c>
      <c r="J1683">
        <f>VLOOKUP(A1683,'VXX-IV'!A$1:C$4500,3,0)</f>
        <v>11386.08</v>
      </c>
      <c r="K1683" s="10">
        <f t="shared" si="258"/>
        <v>-7.1777156191665803E-5</v>
      </c>
      <c r="L1683">
        <f t="shared" si="250"/>
        <v>233209460.91144365</v>
      </c>
      <c r="O1683">
        <f t="shared" si="251"/>
        <v>1449496.9012691374</v>
      </c>
      <c r="R1683">
        <f t="shared" si="252"/>
        <v>17.825950986355302</v>
      </c>
      <c r="U1683" s="2">
        <f t="shared" si="253"/>
        <v>281.34101382017337</v>
      </c>
      <c r="V1683">
        <f>VLOOKUP(A1683,'VXZ-IV'!A$1:C$4500,3,0)</f>
        <v>281.32</v>
      </c>
      <c r="W1683" s="10">
        <f t="shared" si="259"/>
        <v>7.4697213754415515E-5</v>
      </c>
      <c r="X1683">
        <f t="shared" si="254"/>
        <v>12.842005364750845</v>
      </c>
      <c r="AB1683">
        <f t="shared" si="255"/>
        <v>9643.940954638565</v>
      </c>
      <c r="AE1683">
        <f>ROW()</f>
        <v>1683</v>
      </c>
      <c r="AF1683">
        <f t="shared" si="249"/>
        <v>0.84299065420560748</v>
      </c>
      <c r="AG1683">
        <f>AG1682*(1-(AG$1+AG$5))^($A1683-$A1682)*(1+2*(E1683/E1682-1))</f>
        <v>42343888.020236544</v>
      </c>
      <c r="AK1683">
        <f t="shared" si="257"/>
        <v>10.479722543362408</v>
      </c>
      <c r="AO1683">
        <f>AO1682*(1-AO$1+H1682)^($A1683-$A1682)*(2-E1683/E1682)</f>
        <v>10.498442517148128</v>
      </c>
    </row>
    <row r="1684" spans="1:43" x14ac:dyDescent="0.25">
      <c r="A1684" s="1">
        <v>40504</v>
      </c>
      <c r="B1684" s="12">
        <v>18.37</v>
      </c>
      <c r="C1684" s="12">
        <v>21.33</v>
      </c>
      <c r="D1684">
        <v>17414.060000000001</v>
      </c>
      <c r="E1684">
        <v>15564.26</v>
      </c>
      <c r="F1684">
        <v>159852.66</v>
      </c>
      <c r="G1684">
        <v>142894.12</v>
      </c>
      <c r="H1684">
        <f>(1/(1-91/360*VLOOKUP($A1684,Tbills!$B$4:$C$974,2,1)/100))^((1)/91)-1</f>
        <v>3.8895847329634137E-6</v>
      </c>
      <c r="I1684" s="2">
        <f t="shared" si="256"/>
        <v>11007.114857274462</v>
      </c>
      <c r="J1684">
        <f>VLOOKUP(A1684,'VXX-IV'!A$1:C$4500,3,0)</f>
        <v>11007.91</v>
      </c>
      <c r="K1684" s="10">
        <f t="shared" si="258"/>
        <v>-7.2233759681683551E-5</v>
      </c>
      <c r="L1684">
        <f t="shared" si="250"/>
        <v>217718880.7652362</v>
      </c>
      <c r="O1684">
        <f t="shared" si="251"/>
        <v>1377273.0081254477</v>
      </c>
      <c r="R1684">
        <f t="shared" si="252"/>
        <v>18.118993159101709</v>
      </c>
      <c r="U1684" s="2">
        <f t="shared" si="253"/>
        <v>278.73577597456682</v>
      </c>
      <c r="V1684">
        <f>VLOOKUP(A1684,'VXZ-IV'!A$1:C$4500,3,0)</f>
        <v>278.72000000000003</v>
      </c>
      <c r="W1684" s="10">
        <f t="shared" si="259"/>
        <v>5.6601516097876114E-5</v>
      </c>
      <c r="X1684">
        <f t="shared" si="254"/>
        <v>12.958849800584428</v>
      </c>
      <c r="AB1684">
        <f t="shared" si="255"/>
        <v>9323.2317604023319</v>
      </c>
      <c r="AE1684">
        <f>ROW()</f>
        <v>1684</v>
      </c>
      <c r="AF1684">
        <f t="shared" si="249"/>
        <v>0.86122831692451962</v>
      </c>
      <c r="AG1684">
        <f>AG1683*(1-(AG$1+AG$5))^($A1684-$A1683)*(1+2*(E1684/E1683-1))</f>
        <v>39532163.718570165</v>
      </c>
      <c r="AK1684">
        <f t="shared" si="257"/>
        <v>10.82565313275869</v>
      </c>
      <c r="AO1684">
        <f>AO1683*(1-AO$1+H1683)^($A1684-$A1683)*(2-E1684/E1683)</f>
        <v>10.845425076254639</v>
      </c>
    </row>
    <row r="1685" spans="1:43" x14ac:dyDescent="0.25">
      <c r="A1685" s="1">
        <v>40505</v>
      </c>
      <c r="B1685" s="12">
        <v>20.63</v>
      </c>
      <c r="C1685" s="12">
        <v>22.59</v>
      </c>
      <c r="D1685">
        <v>18211.830000000002</v>
      </c>
      <c r="E1685">
        <v>16277.22</v>
      </c>
      <c r="F1685">
        <v>163403.31</v>
      </c>
      <c r="G1685">
        <v>146067.53</v>
      </c>
      <c r="H1685">
        <f>(1/(1-91/360*VLOOKUP($A1685,Tbills!$B$4:$C$974,2,1)/100))^((1)/91)-1</f>
        <v>3.8895847329634137E-6</v>
      </c>
      <c r="I1685" s="2">
        <f t="shared" si="256"/>
        <v>11511.090271286148</v>
      </c>
      <c r="J1685">
        <f>VLOOKUP(A1685,'VXX-IV'!A$1:C$4500,3,0)</f>
        <v>11511.91</v>
      </c>
      <c r="K1685" s="10">
        <f t="shared" si="258"/>
        <v>-7.1207012029450567E-5</v>
      </c>
      <c r="L1685">
        <f t="shared" si="250"/>
        <v>237655381.15382329</v>
      </c>
      <c r="O1685">
        <f t="shared" si="251"/>
        <v>1471857.5780934822</v>
      </c>
      <c r="R1685">
        <f t="shared" si="252"/>
        <v>17.703199858557358</v>
      </c>
      <c r="U1685" s="2">
        <f t="shared" si="253"/>
        <v>284.92011223002856</v>
      </c>
      <c r="V1685">
        <f>VLOOKUP(A1685,'VXZ-IV'!A$1:C$4500,3,0)</f>
        <v>284.92</v>
      </c>
      <c r="W1685" s="10">
        <f t="shared" si="259"/>
        <v>3.9390014228146697E-7</v>
      </c>
      <c r="X1685">
        <f t="shared" si="254"/>
        <v>12.670638717352643</v>
      </c>
      <c r="AB1685">
        <f t="shared" si="255"/>
        <v>9749.9658504167655</v>
      </c>
      <c r="AE1685">
        <f>ROW()</f>
        <v>1685</v>
      </c>
      <c r="AF1685">
        <f t="shared" si="249"/>
        <v>0.91323594510845507</v>
      </c>
      <c r="AG1685">
        <f>AG1684*(1-(AG$1+AG$5))^($A1685-$A1684)*(1+2*(E1685/E1684-1))</f>
        <v>43152449.483239122</v>
      </c>
      <c r="AK1685">
        <f t="shared" si="257"/>
        <v>10.329275803591838</v>
      </c>
      <c r="AO1685">
        <f>AO1684*(1-AO$1+H1684)^($A1685-$A1684)*(2-E1685/E1684)</f>
        <v>10.348280650100547</v>
      </c>
    </row>
    <row r="1686" spans="1:43" x14ac:dyDescent="0.25">
      <c r="A1686" s="1">
        <v>40506</v>
      </c>
      <c r="B1686" s="12">
        <v>19.559999999999999</v>
      </c>
      <c r="C1686" s="12">
        <v>21.81</v>
      </c>
      <c r="D1686">
        <v>17431.77</v>
      </c>
      <c r="E1686">
        <v>15579.96</v>
      </c>
      <c r="F1686">
        <v>161013.01</v>
      </c>
      <c r="G1686">
        <v>143930.25</v>
      </c>
      <c r="H1686">
        <f>(1/(1-91/360*VLOOKUP($A1686,Tbills!$B$4:$C$974,2,1)/100))^((1)/91)-1</f>
        <v>3.8895847329634137E-6</v>
      </c>
      <c r="I1686" s="2">
        <f t="shared" si="256"/>
        <v>11017.77170581166</v>
      </c>
      <c r="J1686">
        <f>VLOOKUP(A1686,'VXX-IV'!A$1:C$4500,3,0)</f>
        <v>11018.56</v>
      </c>
      <c r="K1686" s="10">
        <f t="shared" si="258"/>
        <v>-7.1542396496426797E-5</v>
      </c>
      <c r="L1686">
        <f t="shared" si="250"/>
        <v>217285728.6864472</v>
      </c>
      <c r="O1686">
        <f t="shared" si="251"/>
        <v>1377237.2074167901</v>
      </c>
      <c r="R1686">
        <f t="shared" si="252"/>
        <v>18.081554467282128</v>
      </c>
      <c r="U1686" s="2">
        <f t="shared" si="253"/>
        <v>280.74539165212218</v>
      </c>
      <c r="V1686">
        <f>VLOOKUP(A1686,'VXZ-IV'!A$1:C$4500,3,0)</f>
        <v>280.72000000000003</v>
      </c>
      <c r="W1686" s="10">
        <f t="shared" si="259"/>
        <v>9.0451881312958449E-5</v>
      </c>
      <c r="X1686">
        <f t="shared" si="254"/>
        <v>12.855611736760885</v>
      </c>
      <c r="AB1686">
        <f t="shared" si="255"/>
        <v>9331.9855485356329</v>
      </c>
      <c r="AE1686">
        <f>ROW()</f>
        <v>1686</v>
      </c>
      <c r="AF1686">
        <f t="shared" si="249"/>
        <v>0.89683631361760663</v>
      </c>
      <c r="AG1686">
        <f>AG1685*(1-(AG$1+AG$5))^($A1686-$A1685)*(1+2*(E1686/E1685-1))</f>
        <v>39454115.495324984</v>
      </c>
      <c r="AK1686">
        <f t="shared" si="257"/>
        <v>10.771244677990069</v>
      </c>
      <c r="AO1686">
        <f>AO1685*(1-AO$1+H1685)^($A1686-$A1685)*(2-E1686/E1685)</f>
        <v>10.791208159013545</v>
      </c>
    </row>
    <row r="1687" spans="1:43" x14ac:dyDescent="0.25">
      <c r="A1687" s="1">
        <v>40508</v>
      </c>
      <c r="B1687" s="12">
        <v>22.22</v>
      </c>
      <c r="C1687" s="12">
        <v>21.81</v>
      </c>
      <c r="D1687">
        <v>18549.060000000001</v>
      </c>
      <c r="E1687">
        <v>16578.43</v>
      </c>
      <c r="F1687">
        <v>165498.10999999999</v>
      </c>
      <c r="G1687">
        <v>147938.38</v>
      </c>
      <c r="H1687">
        <f>(1/(1-91/360*VLOOKUP($A1687,Tbills!$B$4:$C$974,2,1)/100))^((1)/91)-1</f>
        <v>3.8895847329634137E-6</v>
      </c>
      <c r="I1687" s="2">
        <f t="shared" si="256"/>
        <v>11723.384490252654</v>
      </c>
      <c r="J1687">
        <f>VLOOKUP(A1687,'VXX-IV'!A$1:C$4500,3,0)</f>
        <v>11724.22</v>
      </c>
      <c r="K1687" s="10">
        <f t="shared" si="258"/>
        <v>-7.1263567840373909E-5</v>
      </c>
      <c r="L1687">
        <f t="shared" si="250"/>
        <v>245115773.27226546</v>
      </c>
      <c r="O1687">
        <f t="shared" si="251"/>
        <v>1509529.5814135589</v>
      </c>
      <c r="R1687">
        <f t="shared" si="252"/>
        <v>17.500577506220139</v>
      </c>
      <c r="U1687" s="2">
        <f t="shared" si="253"/>
        <v>288.55162622336275</v>
      </c>
      <c r="V1687">
        <f>VLOOKUP(A1687,'VXZ-IV'!A$1:C$4500,3,0)</f>
        <v>288.52</v>
      </c>
      <c r="W1687" s="10">
        <f t="shared" si="259"/>
        <v>1.0961535894482566E-4</v>
      </c>
      <c r="X1687">
        <f t="shared" si="254"/>
        <v>12.496784952131332</v>
      </c>
      <c r="AB1687">
        <f t="shared" si="255"/>
        <v>9929.3503610000807</v>
      </c>
      <c r="AE1687">
        <f>ROW()</f>
        <v>1687</v>
      </c>
      <c r="AF1687">
        <f t="shared" si="249"/>
        <v>1.0187987161852361</v>
      </c>
      <c r="AG1687">
        <f>AG1686*(1-(AG$1+AG$5))^($A1687-$A1686)*(1+2*(E1687/E1686-1))</f>
        <v>44508092.749594152</v>
      </c>
      <c r="AK1687">
        <f t="shared" si="257"/>
        <v>10.080010897306286</v>
      </c>
      <c r="AO1687">
        <f>AO1686*(1-AO$1+H1686)^($A1687-$A1686)*(2-E1687/E1686)</f>
        <v>10.098965489568</v>
      </c>
    </row>
    <row r="1688" spans="1:43" x14ac:dyDescent="0.25">
      <c r="A1688" s="1">
        <v>40511</v>
      </c>
      <c r="B1688" s="12">
        <v>21.53</v>
      </c>
      <c r="C1688" s="12">
        <v>23.35</v>
      </c>
      <c r="D1688">
        <v>18729.18</v>
      </c>
      <c r="E1688">
        <v>16739.22</v>
      </c>
      <c r="F1688">
        <v>165440.95999999999</v>
      </c>
      <c r="G1688">
        <v>147885.57</v>
      </c>
      <c r="H1688">
        <f>(1/(1-91/360*VLOOKUP($A1688,Tbills!$B$4:$C$974,2,1)/100))^((1)/91)-1</f>
        <v>4.8621984320984524E-6</v>
      </c>
      <c r="I1688" s="2">
        <f t="shared" si="256"/>
        <v>11836.358126415715</v>
      </c>
      <c r="J1688">
        <f>VLOOKUP(A1688,'VXX-IV'!A$1:C$4500,3,0)</f>
        <v>11837.2</v>
      </c>
      <c r="K1688" s="10">
        <f t="shared" si="258"/>
        <v>-7.1121007019114835E-5</v>
      </c>
      <c r="L1688">
        <f t="shared" si="250"/>
        <v>249840164.51016742</v>
      </c>
      <c r="O1688">
        <f t="shared" si="251"/>
        <v>1531335.5777361849</v>
      </c>
      <c r="R1688">
        <f t="shared" si="252"/>
        <v>17.413348918606026</v>
      </c>
      <c r="U1688" s="2">
        <f t="shared" si="253"/>
        <v>288.43088329425143</v>
      </c>
      <c r="V1688">
        <f>VLOOKUP(A1688,'VXZ-IV'!A$1:C$4500,3,0)</f>
        <v>288.39999999999998</v>
      </c>
      <c r="W1688" s="10">
        <f t="shared" si="259"/>
        <v>1.0708493152367105E-4</v>
      </c>
      <c r="X1688">
        <f t="shared" si="254"/>
        <v>12.500041231092441</v>
      </c>
      <c r="Y1688">
        <v>12.5</v>
      </c>
      <c r="AA1688" s="11">
        <f>X1688/Y1688-1</f>
        <v>3.2984873952202065E-6</v>
      </c>
      <c r="AB1688">
        <f t="shared" si="255"/>
        <v>10024.604021552546</v>
      </c>
      <c r="AE1688">
        <f>ROW()</f>
        <v>1688</v>
      </c>
      <c r="AF1688">
        <f t="shared" si="249"/>
        <v>0.92205567451820125</v>
      </c>
      <c r="AG1688">
        <f>AG1687*(1-(AG$1+AG$5))^($A1688-$A1687)*(1+2*(E1688/E1687-1))</f>
        <v>45366851.509797834</v>
      </c>
      <c r="AK1688">
        <f t="shared" si="257"/>
        <v>9.9808527059629117</v>
      </c>
      <c r="AO1688">
        <f>AO1687*(1-AO$1+H1687)^($A1688-$A1687)*(2-E1688/E1687)</f>
        <v>10.000025207513715</v>
      </c>
      <c r="AP1688">
        <v>10</v>
      </c>
      <c r="AQ1688" s="11">
        <f>AO1688/AP1688-1</f>
        <v>2.5207513716374308E-6</v>
      </c>
    </row>
    <row r="1689" spans="1:43" x14ac:dyDescent="0.25">
      <c r="A1689" s="1">
        <v>40512</v>
      </c>
      <c r="B1689" s="12">
        <v>23.54</v>
      </c>
      <c r="C1689" s="12">
        <v>25.19</v>
      </c>
      <c r="D1689">
        <v>20063.099999999999</v>
      </c>
      <c r="E1689">
        <v>17931.330000000002</v>
      </c>
      <c r="F1689">
        <v>170267.97</v>
      </c>
      <c r="G1689">
        <v>152199.65</v>
      </c>
      <c r="H1689">
        <f>(1/(1-91/360*VLOOKUP($A1689,Tbills!$B$4:$C$974,2,1)/100))^((1)/91)-1</f>
        <v>4.8621984320984524E-6</v>
      </c>
      <c r="I1689" s="2">
        <f t="shared" si="256"/>
        <v>12679.051953330461</v>
      </c>
      <c r="J1689">
        <f>VLOOKUP(A1689,'VXX-IV'!A$1:C$4500,3,0)</f>
        <v>12679.96</v>
      </c>
      <c r="K1689" s="10">
        <f t="shared" si="258"/>
        <v>-7.1612739278137383E-5</v>
      </c>
      <c r="L1689">
        <f t="shared" si="250"/>
        <v>285414173.61951572</v>
      </c>
      <c r="O1689">
        <f t="shared" si="251"/>
        <v>1694863.1852251478</v>
      </c>
      <c r="R1689">
        <f t="shared" si="252"/>
        <v>16.792530191884083</v>
      </c>
      <c r="U1689" s="2">
        <f t="shared" si="253"/>
        <v>296.83908684956651</v>
      </c>
      <c r="V1689">
        <f>VLOOKUP(A1689,'VXZ-IV'!A$1:C$4500,3,0)</f>
        <v>296.83999999999997</v>
      </c>
      <c r="W1689" s="10">
        <f t="shared" si="259"/>
        <v>-3.0762378165904991E-6</v>
      </c>
      <c r="X1689">
        <f t="shared" si="254"/>
        <v>12.135003388786805</v>
      </c>
      <c r="Z1689">
        <v>12.3</v>
      </c>
      <c r="AB1689">
        <f t="shared" si="255"/>
        <v>10738.147636748137</v>
      </c>
      <c r="AE1689">
        <f>ROW()</f>
        <v>1689</v>
      </c>
      <c r="AF1689">
        <f t="shared" si="249"/>
        <v>0.93449781659388642</v>
      </c>
      <c r="AG1689">
        <f>AG1688*(1-(AG$1+AG$5))^($A1689-$A1688)*(1+2*(E1689/E1688-1))</f>
        <v>51826848.975467384</v>
      </c>
      <c r="AK1689">
        <f t="shared" si="257"/>
        <v>9.2696187551428224</v>
      </c>
      <c r="AO1689">
        <f>AO1688*(1-AO$1+H1688)^($A1689-$A1688)*(2-E1689/E1688)</f>
        <v>9.287559248386648</v>
      </c>
      <c r="AQ1689" s="10">
        <v>9.56</v>
      </c>
    </row>
    <row r="1690" spans="1:43" x14ac:dyDescent="0.25">
      <c r="A1690" s="1">
        <v>40513</v>
      </c>
      <c r="B1690" s="12">
        <v>21.36</v>
      </c>
      <c r="C1690" s="12">
        <v>23.99</v>
      </c>
      <c r="D1690">
        <v>19062.12</v>
      </c>
      <c r="E1690">
        <v>17036.62</v>
      </c>
      <c r="F1690">
        <v>167206.82999999999</v>
      </c>
      <c r="G1690">
        <v>149462.60999999999</v>
      </c>
      <c r="H1690">
        <f>(1/(1-91/360*VLOOKUP($A1690,Tbills!$B$4:$C$974,2,1)/100))^((1)/91)-1</f>
        <v>4.8621984320984524E-6</v>
      </c>
      <c r="I1690" s="2">
        <f t="shared" si="256"/>
        <v>12046.180130045703</v>
      </c>
      <c r="J1690">
        <f>VLOOKUP(A1690,'VXX-IV'!A$1:C$4500,3,0)</f>
        <v>12047.04</v>
      </c>
      <c r="K1690" s="10">
        <f t="shared" si="258"/>
        <v>-7.137603546580884E-5</v>
      </c>
      <c r="L1690">
        <f t="shared" si="250"/>
        <v>256921490.85172218</v>
      </c>
      <c r="O1690">
        <f t="shared" si="251"/>
        <v>1567958.8201068512</v>
      </c>
      <c r="R1690">
        <f t="shared" si="252"/>
        <v>17.210696095916198</v>
      </c>
      <c r="U1690" s="2">
        <f t="shared" si="253"/>
        <v>291.49529703178797</v>
      </c>
      <c r="V1690">
        <f>VLOOKUP(A1690,'VXZ-IV'!A$1:C$4500,3,0)</f>
        <v>291.48</v>
      </c>
      <c r="W1690" s="10">
        <f t="shared" si="259"/>
        <v>5.2480553684564057E-5</v>
      </c>
      <c r="X1690">
        <f t="shared" si="254"/>
        <v>12.35283300475467</v>
      </c>
      <c r="Z1690">
        <v>12.45</v>
      </c>
      <c r="AB1690">
        <f t="shared" si="255"/>
        <v>10201.996311570134</v>
      </c>
      <c r="AE1690">
        <f>ROW()</f>
        <v>1690</v>
      </c>
      <c r="AF1690">
        <f t="shared" si="249"/>
        <v>0.89037098791162983</v>
      </c>
      <c r="AG1690">
        <f>AG1689*(1-(AG$1+AG$5))^($A1690-$A1689)*(1+2*(E1690/E1689-1))</f>
        <v>46653323.540396199</v>
      </c>
      <c r="AK1690">
        <f t="shared" si="257"/>
        <v>9.7316866956390253</v>
      </c>
      <c r="AO1690">
        <f>AO1689*(1-AO$1+H1689)^($A1690-$A1689)*(2-E1690/E1689)</f>
        <v>9.7506623925035179</v>
      </c>
      <c r="AQ1690" s="10">
        <v>9.7899999999999991</v>
      </c>
    </row>
    <row r="1691" spans="1:43" x14ac:dyDescent="0.25">
      <c r="A1691" s="1">
        <v>40514</v>
      </c>
      <c r="B1691" s="12">
        <v>19.39</v>
      </c>
      <c r="C1691" s="12">
        <v>21.99</v>
      </c>
      <c r="D1691">
        <v>17472.84</v>
      </c>
      <c r="E1691">
        <v>15616.13</v>
      </c>
      <c r="F1691">
        <v>160807.42000000001</v>
      </c>
      <c r="G1691">
        <v>143741.59</v>
      </c>
      <c r="H1691">
        <f>(1/(1-91/360*VLOOKUP($A1691,Tbills!$B$4:$C$974,2,1)/100))^((1)/91)-1</f>
        <v>4.8621984320984524E-6</v>
      </c>
      <c r="I1691" s="2">
        <f t="shared" si="256"/>
        <v>11041.575949976459</v>
      </c>
      <c r="J1691">
        <f>VLOOKUP(A1691,'VXX-IV'!A$1:C$4500,3,0)</f>
        <v>11042.36</v>
      </c>
      <c r="K1691" s="10">
        <f t="shared" si="258"/>
        <v>-7.1003845513284425E-5</v>
      </c>
      <c r="L1691">
        <f t="shared" si="250"/>
        <v>214069331.4631733</v>
      </c>
      <c r="O1691">
        <f t="shared" si="251"/>
        <v>1371811.2078063376</v>
      </c>
      <c r="R1691">
        <f t="shared" si="252"/>
        <v>17.927387756136064</v>
      </c>
      <c r="U1691" s="2">
        <f t="shared" si="253"/>
        <v>280.33223097378567</v>
      </c>
      <c r="V1691">
        <f>VLOOKUP(A1691,'VXZ-IV'!A$1:C$4500,3,0)</f>
        <v>280.32</v>
      </c>
      <c r="W1691" s="10">
        <f t="shared" si="259"/>
        <v>4.3632183881481268E-5</v>
      </c>
      <c r="X1691">
        <f t="shared" si="254"/>
        <v>12.82525365991305</v>
      </c>
      <c r="Z1691">
        <v>12.45</v>
      </c>
      <c r="AB1691">
        <f t="shared" si="255"/>
        <v>9351.041821324503</v>
      </c>
      <c r="AE1691">
        <f>ROW()</f>
        <v>1691</v>
      </c>
      <c r="AF1691">
        <f t="shared" si="249"/>
        <v>0.88176443838108243</v>
      </c>
      <c r="AG1691">
        <f>AG1690*(1-(AG$1+AG$5))^($A1691-$A1690)*(1+2*(E1691/E1690-1))</f>
        <v>38872233.34579473</v>
      </c>
      <c r="AK1691">
        <f t="shared" si="257"/>
        <v>10.542610331114499</v>
      </c>
      <c r="AO1691">
        <f>AO1690*(1-AO$1+H1690)^($A1691-$A1690)*(2-E1691/E1690)</f>
        <v>10.563319896027837</v>
      </c>
      <c r="AQ1691" s="10">
        <v>10.43</v>
      </c>
    </row>
    <row r="1692" spans="1:43" x14ac:dyDescent="0.25">
      <c r="A1692" s="1">
        <v>40515</v>
      </c>
      <c r="B1692" s="12">
        <v>18.010000000000002</v>
      </c>
      <c r="C1692" s="12">
        <v>21</v>
      </c>
      <c r="D1692">
        <v>16797.669999999998</v>
      </c>
      <c r="E1692">
        <v>15012.63</v>
      </c>
      <c r="F1692">
        <v>157352.88</v>
      </c>
      <c r="G1692">
        <v>140652.97</v>
      </c>
      <c r="H1692">
        <f>(1/(1-91/360*VLOOKUP($A1692,Tbills!$B$4:$C$974,2,1)/100))^((1)/91)-1</f>
        <v>4.8621984320984524E-6</v>
      </c>
      <c r="I1692" s="2">
        <f t="shared" si="256"/>
        <v>10614.65832694802</v>
      </c>
      <c r="J1692">
        <f>VLOOKUP(A1692,'VXX-IV'!A$1:C$4500,3,0)</f>
        <v>10615.42</v>
      </c>
      <c r="K1692" s="10">
        <f t="shared" si="258"/>
        <v>-7.1751570072664528E-5</v>
      </c>
      <c r="L1692">
        <f t="shared" si="250"/>
        <v>197515542.26844114</v>
      </c>
      <c r="O1692">
        <f t="shared" si="251"/>
        <v>1292245.2620336562</v>
      </c>
      <c r="R1692">
        <f t="shared" si="252"/>
        <v>18.272972042911828</v>
      </c>
      <c r="U1692" s="2">
        <f t="shared" si="253"/>
        <v>274.30331458098709</v>
      </c>
      <c r="V1692">
        <f>VLOOKUP(A1692,'VXZ-IV'!A$1:C$4500,3,0)</f>
        <v>274.27999999999997</v>
      </c>
      <c r="W1692" s="10">
        <f t="shared" si="259"/>
        <v>8.5002847408199855E-5</v>
      </c>
      <c r="X1692">
        <f t="shared" si="254"/>
        <v>13.100412999297788</v>
      </c>
      <c r="Z1692">
        <v>13.1</v>
      </c>
      <c r="AB1692">
        <f t="shared" si="255"/>
        <v>8989.348609086348</v>
      </c>
      <c r="AE1692">
        <f>ROW()</f>
        <v>1692</v>
      </c>
      <c r="AF1692">
        <f t="shared" si="249"/>
        <v>0.85761904761904773</v>
      </c>
      <c r="AG1692">
        <f>AG1691*(1-(AG$1+AG$5))^($A1692-$A1691)*(1+2*(E1692/E1691-1))</f>
        <v>35866516.77205085</v>
      </c>
      <c r="AK1692">
        <f t="shared" si="257"/>
        <v>10.9495294000432</v>
      </c>
      <c r="AO1692">
        <f>AO1691*(1-AO$1+H1691)^($A1692-$A1691)*(2-E1692/E1691)</f>
        <v>10.971196856184907</v>
      </c>
      <c r="AQ1692" s="10">
        <v>11.04</v>
      </c>
    </row>
    <row r="1693" spans="1:43" x14ac:dyDescent="0.25">
      <c r="A1693" s="1">
        <v>40518</v>
      </c>
      <c r="B1693" s="12">
        <v>18.02</v>
      </c>
      <c r="C1693" s="12">
        <v>21.04</v>
      </c>
      <c r="D1693">
        <v>16390.2</v>
      </c>
      <c r="E1693">
        <v>14648.25</v>
      </c>
      <c r="F1693">
        <v>156142.44</v>
      </c>
      <c r="G1693">
        <v>139568.94</v>
      </c>
      <c r="H1693">
        <f>(1/(1-91/360*VLOOKUP($A1693,Tbills!$B$4:$C$974,2,1)/100))^((1)/91)-1</f>
        <v>4.028524218879781E-6</v>
      </c>
      <c r="I1693" s="2">
        <f t="shared" si="256"/>
        <v>10356.415308183685</v>
      </c>
      <c r="J1693">
        <f>VLOOKUP(A1693,'VXX-IV'!A$1:C$4500,3,0)</f>
        <v>10357.16</v>
      </c>
      <c r="K1693" s="10">
        <f t="shared" si="258"/>
        <v>-7.1901159807818971E-5</v>
      </c>
      <c r="L1693">
        <f t="shared" si="250"/>
        <v>187904306.38402274</v>
      </c>
      <c r="O1693">
        <f t="shared" si="251"/>
        <v>1245072.1627713516</v>
      </c>
      <c r="R1693">
        <f t="shared" si="252"/>
        <v>18.492220766248359</v>
      </c>
      <c r="U1693" s="2">
        <f t="shared" si="253"/>
        <v>272.17332051932129</v>
      </c>
      <c r="V1693">
        <f>VLOOKUP(A1693,'VXZ-IV'!A$1:C$4500,3,0)</f>
        <v>272.16000000000003</v>
      </c>
      <c r="W1693" s="10">
        <f t="shared" si="259"/>
        <v>4.8943707088744404E-5</v>
      </c>
      <c r="X1693">
        <f t="shared" si="254"/>
        <v>13.200074296486196</v>
      </c>
      <c r="Z1693">
        <v>13.1</v>
      </c>
      <c r="AB1693">
        <f t="shared" si="255"/>
        <v>8770.2456762478887</v>
      </c>
      <c r="AE1693">
        <f>ROW()</f>
        <v>1693</v>
      </c>
      <c r="AF1693">
        <f t="shared" si="249"/>
        <v>0.85646387832699622</v>
      </c>
      <c r="AG1693">
        <f>AG1692*(1-(AG$1+AG$5))^($A1693-$A1692)*(1+2*(E1693/E1692-1))</f>
        <v>34121994.078671791</v>
      </c>
      <c r="AK1693">
        <f t="shared" si="257"/>
        <v>11.213724601304394</v>
      </c>
      <c r="AO1693">
        <f>AO1692*(1-AO$1+H1692)^($A1693-$A1692)*(2-E1693/E1692)</f>
        <v>11.236402008054647</v>
      </c>
      <c r="AQ1693" s="10">
        <v>11.25</v>
      </c>
    </row>
    <row r="1694" spans="1:43" x14ac:dyDescent="0.25">
      <c r="A1694" s="1">
        <v>40519</v>
      </c>
      <c r="B1694" s="12">
        <v>17.989999999999998</v>
      </c>
      <c r="C1694" s="12">
        <v>20.97</v>
      </c>
      <c r="D1694">
        <v>16324.42</v>
      </c>
      <c r="E1694">
        <v>14589.4</v>
      </c>
      <c r="F1694">
        <v>155957.93</v>
      </c>
      <c r="G1694">
        <v>139403.45000000001</v>
      </c>
      <c r="H1694">
        <f>(1/(1-91/360*VLOOKUP($A1694,Tbills!$B$4:$C$974,2,1)/100))^((1)/91)-1</f>
        <v>4.028524218879781E-6</v>
      </c>
      <c r="I1694" s="2">
        <f t="shared" si="256"/>
        <v>10314.59962904561</v>
      </c>
      <c r="J1694">
        <f>VLOOKUP(A1694,'VXX-IV'!A$1:C$4500,3,0)</f>
        <v>10315.34</v>
      </c>
      <c r="K1694" s="10">
        <f t="shared" si="258"/>
        <v>-7.1773781028072747E-5</v>
      </c>
      <c r="L1694">
        <f t="shared" si="250"/>
        <v>186386803.30472511</v>
      </c>
      <c r="O1694">
        <f t="shared" si="251"/>
        <v>1237527.2586814607</v>
      </c>
      <c r="R1694">
        <f t="shared" si="252"/>
        <v>18.528529799610553</v>
      </c>
      <c r="U1694" s="2">
        <f t="shared" si="253"/>
        <v>271.84507073188621</v>
      </c>
      <c r="V1694">
        <f>VLOOKUP(A1694,'VXZ-IV'!A$1:C$4500,3,0)</f>
        <v>271.83999999999997</v>
      </c>
      <c r="W1694" s="10">
        <f t="shared" si="259"/>
        <v>1.8653369210586135E-5</v>
      </c>
      <c r="X1694">
        <f t="shared" si="254"/>
        <v>13.215290357561596</v>
      </c>
      <c r="Z1694">
        <v>13.32</v>
      </c>
      <c r="AB1694">
        <f t="shared" si="255"/>
        <v>8734.7062752747534</v>
      </c>
      <c r="AE1694">
        <f>ROW()</f>
        <v>1694</v>
      </c>
      <c r="AF1694">
        <f t="shared" si="249"/>
        <v>0.85789222699093937</v>
      </c>
      <c r="AG1694">
        <f>AG1693*(1-(AG$1+AG$5))^($A1694-$A1693)*(1+2*(E1694/E1693-1))</f>
        <v>33846680.176597491</v>
      </c>
      <c r="AK1694">
        <f t="shared" si="257"/>
        <v>11.258251860433763</v>
      </c>
      <c r="AO1694">
        <f>AO1693*(1-AO$1+H1693)^($A1694-$A1693)*(2-E1694/E1693)</f>
        <v>11.281172941401845</v>
      </c>
      <c r="AQ1694" s="10">
        <v>11.36</v>
      </c>
    </row>
    <row r="1695" spans="1:43" x14ac:dyDescent="0.25">
      <c r="A1695" s="1">
        <v>40520</v>
      </c>
      <c r="B1695" s="12">
        <v>17.739999999999998</v>
      </c>
      <c r="C1695" s="12">
        <v>20.38</v>
      </c>
      <c r="D1695">
        <v>15837.74</v>
      </c>
      <c r="E1695">
        <v>14154.39</v>
      </c>
      <c r="F1695">
        <v>153032.46</v>
      </c>
      <c r="G1695">
        <v>136787.94</v>
      </c>
      <c r="H1695">
        <f>(1/(1-91/360*VLOOKUP($A1695,Tbills!$B$4:$C$974,2,1)/100))^((1)/91)-1</f>
        <v>4.028524218879781E-6</v>
      </c>
      <c r="I1695" s="2">
        <f t="shared" si="256"/>
        <v>10006.846419755182</v>
      </c>
      <c r="J1695">
        <f>VLOOKUP(A1695,'VXX-IV'!A$1:C$4500,3,0)</f>
        <v>10007.57</v>
      </c>
      <c r="K1695" s="10">
        <f t="shared" si="258"/>
        <v>-7.2303290890585181E-5</v>
      </c>
      <c r="L1695">
        <f t="shared" si="250"/>
        <v>175264650.18862298</v>
      </c>
      <c r="O1695">
        <f t="shared" si="251"/>
        <v>1182138.6677358004</v>
      </c>
      <c r="R1695">
        <f t="shared" si="252"/>
        <v>18.803910949117427</v>
      </c>
      <c r="U1695" s="2">
        <f t="shared" si="253"/>
        <v>266.73927724933702</v>
      </c>
      <c r="V1695">
        <f>VLOOKUP(A1695,'VXZ-IV'!A$1:C$4500,3,0)</f>
        <v>266.72000000000003</v>
      </c>
      <c r="W1695" s="10">
        <f t="shared" si="259"/>
        <v>7.2275229967777577E-5</v>
      </c>
      <c r="X1695">
        <f t="shared" si="254"/>
        <v>13.462794047095183</v>
      </c>
      <c r="Z1695">
        <v>13.47</v>
      </c>
      <c r="AB1695">
        <f t="shared" si="255"/>
        <v>8473.9693638546269</v>
      </c>
      <c r="AE1695">
        <f>ROW()</f>
        <v>1695</v>
      </c>
      <c r="AF1695">
        <f t="shared" si="249"/>
        <v>0.87046123650637874</v>
      </c>
      <c r="AG1695">
        <f>AG1694*(1-(AG$1+AG$5))^($A1695-$A1694)*(1+2*(E1695/E1694-1))</f>
        <v>31827204.610064209</v>
      </c>
      <c r="AK1695">
        <f t="shared" si="257"/>
        <v>11.593397513319763</v>
      </c>
      <c r="AO1695">
        <f>AO1694*(1-AO$1+H1694)^($A1695-$A1694)*(2-E1695/E1694)</f>
        <v>11.617159132046149</v>
      </c>
      <c r="AQ1695" s="10">
        <v>11.56</v>
      </c>
    </row>
    <row r="1696" spans="1:43" x14ac:dyDescent="0.25">
      <c r="A1696" s="1">
        <v>40521</v>
      </c>
      <c r="B1696" s="12">
        <v>17.25</v>
      </c>
      <c r="C1696" s="12">
        <v>19.98</v>
      </c>
      <c r="D1696">
        <v>15527.26</v>
      </c>
      <c r="E1696">
        <v>13876.85</v>
      </c>
      <c r="F1696">
        <v>151067.24</v>
      </c>
      <c r="G1696">
        <v>135030.78</v>
      </c>
      <c r="H1696">
        <f>(1/(1-91/360*VLOOKUP($A1696,Tbills!$B$4:$C$974,2,1)/100))^((1)/91)-1</f>
        <v>4.028524218879781E-6</v>
      </c>
      <c r="I1696" s="2">
        <f t="shared" si="256"/>
        <v>9810.434913597006</v>
      </c>
      <c r="J1696">
        <f>VLOOKUP(A1696,'VXX-IV'!A$1:C$4500,3,0)</f>
        <v>9811.14</v>
      </c>
      <c r="K1696" s="10">
        <f t="shared" si="258"/>
        <v>-7.1865899680667589E-5</v>
      </c>
      <c r="L1696">
        <f t="shared" si="250"/>
        <v>168384519.96708968</v>
      </c>
      <c r="O1696">
        <f t="shared" si="251"/>
        <v>1147330.8501503437</v>
      </c>
      <c r="R1696">
        <f t="shared" si="252"/>
        <v>18.987406597280145</v>
      </c>
      <c r="U1696" s="2">
        <f t="shared" si="253"/>
        <v>263.3074307517798</v>
      </c>
      <c r="V1696">
        <f>VLOOKUP(A1696,'VXZ-IV'!A$1:C$4500,3,0)</f>
        <v>263.27999999999997</v>
      </c>
      <c r="W1696" s="10">
        <f t="shared" si="259"/>
        <v>1.0418851329330181E-4</v>
      </c>
      <c r="X1696">
        <f t="shared" si="254"/>
        <v>13.635285936403248</v>
      </c>
      <c r="Z1696">
        <v>13.47</v>
      </c>
      <c r="AB1696">
        <f t="shared" si="255"/>
        <v>8307.5216888833002</v>
      </c>
      <c r="AE1696">
        <f>ROW()</f>
        <v>1696</v>
      </c>
      <c r="AF1696">
        <f t="shared" si="249"/>
        <v>0.86336336336336339</v>
      </c>
      <c r="AG1696">
        <f>AG1695*(1-(AG$1+AG$5))^($A1696-$A1695)*(1+2*(E1696/E1695-1))</f>
        <v>30578035.239545368</v>
      </c>
      <c r="AK1696">
        <f t="shared" si="257"/>
        <v>11.820170888060783</v>
      </c>
      <c r="AO1696">
        <f>AO1695*(1-AO$1+H1695)^($A1696-$A1695)*(2-E1696/E1695)</f>
        <v>11.844558596777846</v>
      </c>
      <c r="AQ1696" s="10">
        <v>11.82</v>
      </c>
    </row>
    <row r="1697" spans="1:43" x14ac:dyDescent="0.25">
      <c r="A1697" s="1">
        <v>40522</v>
      </c>
      <c r="B1697" s="12">
        <v>17.61</v>
      </c>
      <c r="C1697" s="12">
        <v>19.84</v>
      </c>
      <c r="D1697">
        <v>15460.85</v>
      </c>
      <c r="E1697">
        <v>13817.45</v>
      </c>
      <c r="F1697">
        <v>148315.07</v>
      </c>
      <c r="G1697">
        <v>132570.22</v>
      </c>
      <c r="H1697">
        <f>(1/(1-91/360*VLOOKUP($A1697,Tbills!$B$4:$C$974,2,1)/100))^((1)/91)-1</f>
        <v>4.028524218879781E-6</v>
      </c>
      <c r="I1697" s="2">
        <f t="shared" si="256"/>
        <v>9768.2375507494198</v>
      </c>
      <c r="J1697">
        <f>VLOOKUP(A1697,'VXX-IV'!A$1:C$4500,3,0)</f>
        <v>9768.94</v>
      </c>
      <c r="K1697" s="10">
        <f t="shared" si="258"/>
        <v>-7.1906394202514434E-5</v>
      </c>
      <c r="L1697">
        <f t="shared" si="250"/>
        <v>166936102.40384066</v>
      </c>
      <c r="O1697">
        <f t="shared" si="251"/>
        <v>1139925.6925593419</v>
      </c>
      <c r="R1697">
        <f t="shared" si="252"/>
        <v>19.027184320601005</v>
      </c>
      <c r="U1697" s="2">
        <f t="shared" si="253"/>
        <v>258.50414547458507</v>
      </c>
      <c r="V1697">
        <f>VLOOKUP(A1697,'VXZ-IV'!A$1:C$4500,3,0)</f>
        <v>258.48</v>
      </c>
      <c r="W1697" s="10">
        <f t="shared" si="259"/>
        <v>9.3413318574153692E-5</v>
      </c>
      <c r="X1697">
        <f t="shared" si="254"/>
        <v>13.883293480364937</v>
      </c>
      <c r="Z1697">
        <v>13.9</v>
      </c>
      <c r="AB1697">
        <f t="shared" si="255"/>
        <v>8271.6728541482516</v>
      </c>
      <c r="AE1697">
        <f>ROW()</f>
        <v>1697</v>
      </c>
      <c r="AF1697">
        <f t="shared" si="249"/>
        <v>0.88760080645161288</v>
      </c>
      <c r="AG1697">
        <f>AG1696*(1-(AG$1+AG$5))^($A1697-$A1696)*(1+2*(E1697/E1696-1))</f>
        <v>30315234.430816725</v>
      </c>
      <c r="AK1697">
        <f t="shared" si="257"/>
        <v>11.870214366792883</v>
      </c>
      <c r="AO1697">
        <f>AO1696*(1-AO$1+H1696)^($A1697-$A1696)*(2-E1697/E1696)</f>
        <v>11.89486731109263</v>
      </c>
      <c r="AQ1697" s="10">
        <v>11.92</v>
      </c>
    </row>
    <row r="1698" spans="1:43" x14ac:dyDescent="0.25">
      <c r="A1698" s="1">
        <v>40525</v>
      </c>
      <c r="B1698" s="12">
        <v>17.55</v>
      </c>
      <c r="C1698" s="12">
        <v>20.46</v>
      </c>
      <c r="D1698">
        <v>15659.59</v>
      </c>
      <c r="E1698">
        <v>13994.9</v>
      </c>
      <c r="F1698">
        <v>148476.16</v>
      </c>
      <c r="G1698">
        <v>132712.6</v>
      </c>
      <c r="H1698">
        <f>(1/(1-91/360*VLOOKUP($A1698,Tbills!$B$4:$C$974,2,1)/100))^((1)/91)-1</f>
        <v>3.8895847329634137E-6</v>
      </c>
      <c r="I1698" s="2">
        <f t="shared" si="256"/>
        <v>9893.0786941843198</v>
      </c>
      <c r="J1698">
        <f>VLOOKUP(A1698,'VXX-IV'!A$1:C$4500,3,0)</f>
        <v>9893.7900000000009</v>
      </c>
      <c r="K1698" s="10">
        <f t="shared" si="258"/>
        <v>-7.1894169542785491E-5</v>
      </c>
      <c r="L1698">
        <f t="shared" si="250"/>
        <v>171202619.73514879</v>
      </c>
      <c r="O1698">
        <f t="shared" si="251"/>
        <v>1161767.4038428091</v>
      </c>
      <c r="R1698">
        <f t="shared" si="252"/>
        <v>18.902442713771855</v>
      </c>
      <c r="U1698" s="2">
        <f t="shared" si="253"/>
        <v>258.76598571375331</v>
      </c>
      <c r="V1698">
        <f>VLOOKUP(A1698,'VXZ-IV'!A$1:C$4500,3,0)</f>
        <v>258.76</v>
      </c>
      <c r="W1698" s="10">
        <f t="shared" si="259"/>
        <v>2.3132299247663468E-5</v>
      </c>
      <c r="X1698">
        <f t="shared" si="254"/>
        <v>13.867005918521174</v>
      </c>
      <c r="Z1698">
        <v>14.04</v>
      </c>
      <c r="AB1698">
        <f t="shared" si="255"/>
        <v>8377.0251957682412</v>
      </c>
      <c r="AE1698">
        <f>ROW()</f>
        <v>1698</v>
      </c>
      <c r="AF1698">
        <f t="shared" si="249"/>
        <v>0.85777126099706746</v>
      </c>
      <c r="AG1698">
        <f>AG1697*(1-(AG$1+AG$5))^($A1698-$A1697)*(1+2*(E1698/E1697-1))</f>
        <v>31090735.229850695</v>
      </c>
      <c r="AK1698">
        <f t="shared" si="257"/>
        <v>11.71613445420004</v>
      </c>
      <c r="AO1698">
        <f>AO1697*(1-AO$1+H1697)^($A1698-$A1697)*(2-E1698/E1697)</f>
        <v>11.740947052490977</v>
      </c>
      <c r="AQ1698" s="10">
        <v>11.75</v>
      </c>
    </row>
    <row r="1699" spans="1:43" x14ac:dyDescent="0.25">
      <c r="A1699" s="1">
        <v>40526</v>
      </c>
      <c r="B1699" s="12">
        <v>17.61</v>
      </c>
      <c r="C1699" s="12">
        <v>20.39</v>
      </c>
      <c r="D1699">
        <v>15827.71</v>
      </c>
      <c r="E1699">
        <v>14145.1</v>
      </c>
      <c r="F1699">
        <v>148627.5</v>
      </c>
      <c r="G1699">
        <v>132847.35999999999</v>
      </c>
      <c r="H1699">
        <f>(1/(1-91/360*VLOOKUP($A1699,Tbills!$B$4:$C$974,2,1)/100))^((1)/91)-1</f>
        <v>3.8895847329634137E-6</v>
      </c>
      <c r="I1699" s="2">
        <f t="shared" si="256"/>
        <v>9999.0461106630737</v>
      </c>
      <c r="J1699">
        <f>VLOOKUP(A1699,'VXX-IV'!A$1:C$4500,3,0)</f>
        <v>9999.77</v>
      </c>
      <c r="K1699" s="10">
        <f t="shared" si="258"/>
        <v>-7.2390598676475015E-5</v>
      </c>
      <c r="L1699">
        <f t="shared" si="250"/>
        <v>174870252.28306049</v>
      </c>
      <c r="O1699">
        <f t="shared" si="251"/>
        <v>1180430.5936963786</v>
      </c>
      <c r="R1699">
        <f t="shared" si="252"/>
        <v>18.800157750450481</v>
      </c>
      <c r="U1699" s="2">
        <f t="shared" si="253"/>
        <v>259.02342676556412</v>
      </c>
      <c r="V1699">
        <f>VLOOKUP(A1699,'VXZ-IV'!A$1:C$4500,3,0)</f>
        <v>259</v>
      </c>
      <c r="W1699" s="10">
        <f t="shared" si="259"/>
        <v>9.0450832293864636E-5</v>
      </c>
      <c r="X1699">
        <f t="shared" si="254"/>
        <v>13.852466495505885</v>
      </c>
      <c r="Z1699">
        <v>13.96</v>
      </c>
      <c r="AB1699">
        <f t="shared" si="255"/>
        <v>8466.6362606723596</v>
      </c>
      <c r="AE1699">
        <f>ROW()</f>
        <v>1699</v>
      </c>
      <c r="AF1699">
        <f t="shared" si="249"/>
        <v>0.86365865620402149</v>
      </c>
      <c r="AG1699">
        <f>AG1698*(1-(AG$1+AG$5))^($A1699-$A1698)*(1+2*(E1699/E1698-1))</f>
        <v>31757026.483102359</v>
      </c>
      <c r="AK1699">
        <f t="shared" si="257"/>
        <v>11.589851435950605</v>
      </c>
      <c r="AO1699">
        <f>AO1698*(1-AO$1+H1698)^($A1699-$A1698)*(2-E1699/E1698)</f>
        <v>11.614553143644075</v>
      </c>
      <c r="AQ1699" s="10">
        <v>11.67</v>
      </c>
    </row>
    <row r="1700" spans="1:43" x14ac:dyDescent="0.25">
      <c r="A1700" s="1">
        <v>40527</v>
      </c>
      <c r="B1700" s="12">
        <v>17.940000000000001</v>
      </c>
      <c r="C1700" s="12">
        <v>20.74</v>
      </c>
      <c r="D1700">
        <v>16103.58</v>
      </c>
      <c r="E1700">
        <v>14391.59</v>
      </c>
      <c r="F1700">
        <v>149452.32</v>
      </c>
      <c r="G1700">
        <v>133584.09</v>
      </c>
      <c r="H1700">
        <f>(1/(1-91/360*VLOOKUP($A1700,Tbills!$B$4:$C$974,2,1)/100))^((1)/91)-1</f>
        <v>3.8895847329634137E-6</v>
      </c>
      <c r="I1700" s="2">
        <f t="shared" si="256"/>
        <v>10173.077009558061</v>
      </c>
      <c r="J1700">
        <f>VLOOKUP(A1700,'VXX-IV'!A$1:C$4500,3,0)</f>
        <v>10173.82</v>
      </c>
      <c r="K1700" s="10">
        <f t="shared" si="258"/>
        <v>-7.3029642940314332E-5</v>
      </c>
      <c r="L1700">
        <f t="shared" si="250"/>
        <v>180957291.46976787</v>
      </c>
      <c r="O1700">
        <f t="shared" si="251"/>
        <v>1211244.7358005515</v>
      </c>
      <c r="R1700">
        <f t="shared" si="252"/>
        <v>18.635511180408937</v>
      </c>
      <c r="U1700" s="2">
        <f t="shared" si="253"/>
        <v>260.45454667883939</v>
      </c>
      <c r="V1700">
        <f>VLOOKUP(A1700,'VXZ-IV'!A$1:C$4500,3,0)</f>
        <v>260.44</v>
      </c>
      <c r="W1700" s="10">
        <f t="shared" si="259"/>
        <v>5.5854242203112747E-5</v>
      </c>
      <c r="X1700">
        <f t="shared" si="254"/>
        <v>13.775189110732885</v>
      </c>
      <c r="Z1700">
        <v>13.96</v>
      </c>
      <c r="AB1700">
        <f t="shared" si="255"/>
        <v>8613.8740267548219</v>
      </c>
      <c r="AE1700">
        <f>ROW()</f>
        <v>1700</v>
      </c>
      <c r="AF1700">
        <f t="shared" si="249"/>
        <v>0.86499517839922868</v>
      </c>
      <c r="AG1700">
        <f>AG1699*(1-(AG$1+AG$5))^($A1700-$A1699)*(1+2*(E1700/E1699-1))</f>
        <v>32862703.622649029</v>
      </c>
      <c r="AK1700">
        <f t="shared" si="257"/>
        <v>11.387358348719671</v>
      </c>
      <c r="AO1700">
        <f>AO1699*(1-AO$1+H1699)^($A1700-$A1699)*(2-E1700/E1699)</f>
        <v>11.411782298634987</v>
      </c>
      <c r="AQ1700" s="10">
        <v>11.41</v>
      </c>
    </row>
    <row r="1701" spans="1:43" x14ac:dyDescent="0.25">
      <c r="A1701" s="1">
        <v>40528</v>
      </c>
      <c r="B1701" s="12">
        <v>17.39</v>
      </c>
      <c r="C1701" s="12">
        <v>20.82</v>
      </c>
      <c r="D1701">
        <v>15822.27</v>
      </c>
      <c r="E1701">
        <v>14140.13</v>
      </c>
      <c r="F1701">
        <v>148332.59</v>
      </c>
      <c r="G1701">
        <v>132582.73000000001</v>
      </c>
      <c r="H1701">
        <f>(1/(1-91/360*VLOOKUP($A1701,Tbills!$B$4:$C$974,2,1)/100))^((1)/91)-1</f>
        <v>3.8895847329634137E-6</v>
      </c>
      <c r="I1701" s="2">
        <f t="shared" si="256"/>
        <v>9995.121977186478</v>
      </c>
      <c r="J1701">
        <f>VLOOKUP(A1701,'VXX-IV'!A$1:C$4500,3,0)</f>
        <v>9995.85</v>
      </c>
      <c r="K1701" s="10">
        <f t="shared" si="258"/>
        <v>-7.2832506842535061E-5</v>
      </c>
      <c r="L1701">
        <f t="shared" si="250"/>
        <v>174626449.7454952</v>
      </c>
      <c r="O1701">
        <f t="shared" si="251"/>
        <v>1179459.4061946801</v>
      </c>
      <c r="R1701">
        <f t="shared" si="252"/>
        <v>18.797467783898622</v>
      </c>
      <c r="U1701" s="2">
        <f t="shared" si="253"/>
        <v>258.49686009643239</v>
      </c>
      <c r="V1701">
        <f>VLOOKUP(A1701,'VXZ-IV'!A$1:C$4500,3,0)</f>
        <v>258.48</v>
      </c>
      <c r="W1701" s="10">
        <f t="shared" si="259"/>
        <v>6.5227856825833541E-5</v>
      </c>
      <c r="X1701">
        <f t="shared" si="254"/>
        <v>13.877990005961083</v>
      </c>
      <c r="Z1701">
        <v>13.96</v>
      </c>
      <c r="AB1701">
        <f t="shared" si="255"/>
        <v>8463.0712753613116</v>
      </c>
      <c r="AE1701">
        <f>ROW()</f>
        <v>1701</v>
      </c>
      <c r="AF1701">
        <f t="shared" si="249"/>
        <v>0.83525456292026901</v>
      </c>
      <c r="AG1701">
        <f>AG1700*(1-(AG$1+AG$5))^($A1701-$A1700)*(1+2*(E1701/E1700-1))</f>
        <v>31713234.272197936</v>
      </c>
      <c r="AK1701">
        <f t="shared" si="257"/>
        <v>11.585786659577504</v>
      </c>
      <c r="AO1701">
        <f>AO1700*(1-AO$1+H1700)^($A1701-$A1700)*(2-E1701/E1700)</f>
        <v>11.610792707233736</v>
      </c>
      <c r="AQ1701" s="10">
        <v>11.57</v>
      </c>
    </row>
    <row r="1702" spans="1:43" x14ac:dyDescent="0.25">
      <c r="A1702" s="1">
        <v>40529</v>
      </c>
      <c r="B1702" s="12">
        <v>16.11</v>
      </c>
      <c r="C1702" s="12">
        <v>20.29</v>
      </c>
      <c r="D1702">
        <v>15573.12</v>
      </c>
      <c r="E1702">
        <v>13917.42</v>
      </c>
      <c r="F1702">
        <v>147756.82999999999</v>
      </c>
      <c r="G1702">
        <v>132067.57999999999</v>
      </c>
      <c r="H1702">
        <f>(1/(1-91/360*VLOOKUP($A1702,Tbills!$B$4:$C$974,2,1)/100))^((1)/91)-1</f>
        <v>3.8895847329634137E-6</v>
      </c>
      <c r="I1702" s="2">
        <f t="shared" si="256"/>
        <v>9837.4909881053536</v>
      </c>
      <c r="J1702">
        <f>VLOOKUP(A1702,'VXX-IV'!A$1:C$4500,3,0)</f>
        <v>9838.2099999999991</v>
      </c>
      <c r="K1702" s="10">
        <f t="shared" si="258"/>
        <v>-7.308360917746004E-5</v>
      </c>
      <c r="L1702">
        <f t="shared" si="250"/>
        <v>169118656.07621008</v>
      </c>
      <c r="O1702">
        <f t="shared" si="251"/>
        <v>1151555.5011608694</v>
      </c>
      <c r="R1702">
        <f t="shared" si="252"/>
        <v>18.944643364777463</v>
      </c>
      <c r="U1702" s="2">
        <f t="shared" si="253"/>
        <v>257.48721363626623</v>
      </c>
      <c r="V1702">
        <f>VLOOKUP(A1702,'VXZ-IV'!A$1:C$4500,3,0)</f>
        <v>257.48</v>
      </c>
      <c r="W1702" s="10">
        <f t="shared" si="259"/>
        <v>2.8016297445310201E-5</v>
      </c>
      <c r="X1702">
        <f t="shared" si="254"/>
        <v>13.931451814891018</v>
      </c>
      <c r="Z1702">
        <v>13.96</v>
      </c>
      <c r="AB1702">
        <f t="shared" si="255"/>
        <v>8329.4857177499161</v>
      </c>
      <c r="AE1702">
        <f>ROW()</f>
        <v>1702</v>
      </c>
      <c r="AF1702">
        <f t="shared" si="249"/>
        <v>0.79398718580581573</v>
      </c>
      <c r="AG1702">
        <f>AG1701*(1-(AG$1+AG$5))^($A1702-$A1701)*(1+2*(E1702/E1701-1))</f>
        <v>30713219.120703306</v>
      </c>
      <c r="AK1702">
        <f t="shared" si="257"/>
        <v>11.767717107628794</v>
      </c>
      <c r="AO1702">
        <f>AO1701*(1-AO$1+H1701)^($A1702-$A1701)*(2-E1702/E1701)</f>
        <v>11.793274785147254</v>
      </c>
      <c r="AQ1702" s="10">
        <v>11.82</v>
      </c>
    </row>
    <row r="1703" spans="1:43" x14ac:dyDescent="0.25">
      <c r="A1703" s="1">
        <v>40532</v>
      </c>
      <c r="B1703" s="12">
        <v>16.41</v>
      </c>
      <c r="C1703" s="12">
        <v>20.100000000000001</v>
      </c>
      <c r="D1703">
        <v>15090.59</v>
      </c>
      <c r="E1703">
        <v>13486.03</v>
      </c>
      <c r="F1703">
        <v>147024.15</v>
      </c>
      <c r="G1703">
        <v>131411.16</v>
      </c>
      <c r="H1703">
        <f>(1/(1-91/360*VLOOKUP($A1703,Tbills!$B$4:$C$974,2,1)/100))^((1)/91)-1</f>
        <v>3.6117110888689297E-6</v>
      </c>
      <c r="I1703" s="2">
        <f t="shared" si="256"/>
        <v>9531.980997810515</v>
      </c>
      <c r="J1703">
        <f>VLOOKUP(A1703,'VXX-IV'!A$1:C$4500,3,0)</f>
        <v>9532.68</v>
      </c>
      <c r="K1703" s="10">
        <f t="shared" si="258"/>
        <v>-7.3326933190398513E-5</v>
      </c>
      <c r="L1703">
        <f t="shared" si="250"/>
        <v>158614721.24514776</v>
      </c>
      <c r="O1703">
        <f t="shared" si="251"/>
        <v>1097903.3774903459</v>
      </c>
      <c r="R1703">
        <f t="shared" si="252"/>
        <v>19.235642387687811</v>
      </c>
      <c r="U1703" s="2">
        <f t="shared" si="253"/>
        <v>256.19167340408166</v>
      </c>
      <c r="V1703">
        <f>VLOOKUP(A1703,'VXZ-IV'!A$1:C$4500,3,0)</f>
        <v>256.2</v>
      </c>
      <c r="W1703" s="10">
        <f t="shared" si="259"/>
        <v>-3.2500374388511055E-5</v>
      </c>
      <c r="X1703">
        <f t="shared" si="254"/>
        <v>13.999294029618714</v>
      </c>
      <c r="Z1703">
        <v>14.04</v>
      </c>
      <c r="AB1703">
        <f t="shared" si="255"/>
        <v>8070.4574080159628</v>
      </c>
      <c r="AE1703">
        <f>ROW()</f>
        <v>1703</v>
      </c>
      <c r="AF1703">
        <f t="shared" si="249"/>
        <v>0.81641791044776113</v>
      </c>
      <c r="AG1703">
        <f>AG1702*(1-(AG$1+AG$5))^($A1703-$A1702)*(1+2*(E1703/E1702-1))</f>
        <v>28806307.909703769</v>
      </c>
      <c r="AK1703">
        <f t="shared" si="257"/>
        <v>12.130778900673549</v>
      </c>
      <c r="AO1703">
        <f>AO1702*(1-AO$1+H1702)^($A1703-$A1702)*(2-E1703/E1702)</f>
        <v>12.157616706291765</v>
      </c>
      <c r="AQ1703" s="10">
        <v>12.14</v>
      </c>
    </row>
    <row r="1704" spans="1:43" x14ac:dyDescent="0.25">
      <c r="A1704" s="1">
        <v>40533</v>
      </c>
      <c r="B1704" s="12">
        <v>16.489999999999998</v>
      </c>
      <c r="C1704" s="12">
        <v>19.91</v>
      </c>
      <c r="D1704">
        <v>14794.43</v>
      </c>
      <c r="E1704">
        <v>13221.32</v>
      </c>
      <c r="F1704">
        <v>146311.84</v>
      </c>
      <c r="G1704">
        <v>130774.02</v>
      </c>
      <c r="H1704">
        <f>(1/(1-91/360*VLOOKUP($A1704,Tbills!$B$4:$C$974,2,1)/100))^((1)/91)-1</f>
        <v>3.6117110888689297E-6</v>
      </c>
      <c r="I1704" s="2">
        <f t="shared" si="256"/>
        <v>9344.6834787820117</v>
      </c>
      <c r="J1704">
        <f>VLOOKUP(A1704,'VXX-IV'!A$1:C$4500,3,0)</f>
        <v>9345.3700000000008</v>
      </c>
      <c r="K1704" s="10">
        <f t="shared" si="258"/>
        <v>-7.3461106193661863E-5</v>
      </c>
      <c r="L1704">
        <f t="shared" si="250"/>
        <v>152381657.44113845</v>
      </c>
      <c r="O1704">
        <f t="shared" si="251"/>
        <v>1065542.2402235591</v>
      </c>
      <c r="R1704">
        <f t="shared" si="252"/>
        <v>19.423547315519659</v>
      </c>
      <c r="U1704" s="2">
        <f t="shared" si="253"/>
        <v>254.94424649318094</v>
      </c>
      <c r="V1704">
        <f>VLOOKUP(A1704,'VXZ-IV'!A$1:C$4500,3,0)</f>
        <v>254.92</v>
      </c>
      <c r="W1704" s="10">
        <f t="shared" si="259"/>
        <v>9.5114126710260649E-5</v>
      </c>
      <c r="X1704">
        <f t="shared" si="254"/>
        <v>14.066699374024367</v>
      </c>
      <c r="Z1704">
        <v>14.11</v>
      </c>
      <c r="AB1704">
        <f t="shared" si="255"/>
        <v>7911.7709040860136</v>
      </c>
      <c r="AE1704">
        <f>ROW()</f>
        <v>1704</v>
      </c>
      <c r="AF1704">
        <f t="shared" si="249"/>
        <v>0.82822702159718731</v>
      </c>
      <c r="AG1704">
        <f>AG1703*(1-(AG$1+AG$5))^($A1704-$A1703)*(1+2*(E1704/E1703-1))</f>
        <v>27674528.361241266</v>
      </c>
      <c r="AK1704">
        <f t="shared" si="257"/>
        <v>12.368311323555067</v>
      </c>
      <c r="AO1704">
        <f>AO1703*(1-AO$1+H1703)^($A1704-$A1703)*(2-E1704/E1703)</f>
        <v>12.395838279302016</v>
      </c>
      <c r="AQ1704" s="10">
        <v>12.33</v>
      </c>
    </row>
    <row r="1705" spans="1:43" x14ac:dyDescent="0.25">
      <c r="A1705" s="1">
        <v>40534</v>
      </c>
      <c r="B1705" s="12">
        <v>15.45</v>
      </c>
      <c r="C1705" s="12">
        <v>19.57</v>
      </c>
      <c r="D1705">
        <v>14794.48</v>
      </c>
      <c r="E1705">
        <v>13221.32</v>
      </c>
      <c r="F1705">
        <v>146112.49</v>
      </c>
      <c r="G1705">
        <v>130595.37</v>
      </c>
      <c r="H1705">
        <f>(1/(1-91/360*VLOOKUP($A1705,Tbills!$B$4:$C$974,2,1)/100))^((1)/91)-1</f>
        <v>3.6117110888689297E-6</v>
      </c>
      <c r="I1705" s="2">
        <f t="shared" si="256"/>
        <v>9344.4872031087452</v>
      </c>
      <c r="J1705">
        <f>VLOOKUP(A1705,'VXX-IV'!A$1:C$4500,3,0)</f>
        <v>9345.17</v>
      </c>
      <c r="K1705" s="10">
        <f t="shared" si="258"/>
        <v>-7.3064148780055405E-5</v>
      </c>
      <c r="L1705">
        <f t="shared" si="250"/>
        <v>152375319.31377605</v>
      </c>
      <c r="O1705">
        <f t="shared" si="251"/>
        <v>1065506.3329097105</v>
      </c>
      <c r="R1705">
        <f t="shared" si="252"/>
        <v>19.422669264750603</v>
      </c>
      <c r="U1705" s="2">
        <f t="shared" si="253"/>
        <v>254.59067677288868</v>
      </c>
      <c r="V1705">
        <f>VLOOKUP(A1705,'VXZ-IV'!A$1:C$4500,3,0)</f>
        <v>254.6</v>
      </c>
      <c r="W1705" s="10">
        <f t="shared" si="259"/>
        <v>-3.6619116697944598E-5</v>
      </c>
      <c r="X1705">
        <f t="shared" si="254"/>
        <v>14.08544573855613</v>
      </c>
      <c r="Z1705">
        <v>14.09</v>
      </c>
      <c r="AB1705">
        <f t="shared" si="255"/>
        <v>7911.4950599410295</v>
      </c>
      <c r="AE1705">
        <f>ROW()</f>
        <v>1705</v>
      </c>
      <c r="AF1705">
        <f t="shared" si="249"/>
        <v>0.78947368421052622</v>
      </c>
      <c r="AG1705">
        <f>AG1704*(1-(AG$1+AG$5))^($A1705-$A1704)*(1+2*(E1705/E1704-1))</f>
        <v>27673595.767545804</v>
      </c>
      <c r="AK1705">
        <f t="shared" si="257"/>
        <v>12.36773526521945</v>
      </c>
      <c r="AO1705">
        <f>AO1704*(1-AO$1+H1704)^($A1705-$A1704)*(2-E1705/E1704)</f>
        <v>12.395424573278255</v>
      </c>
      <c r="AQ1705" s="10">
        <v>12.37</v>
      </c>
    </row>
    <row r="1706" spans="1:43" x14ac:dyDescent="0.25">
      <c r="A1706" s="1">
        <v>40535</v>
      </c>
      <c r="B1706" s="12">
        <v>16.47</v>
      </c>
      <c r="C1706" s="12">
        <v>20.440000000000001</v>
      </c>
      <c r="D1706">
        <v>15238.09</v>
      </c>
      <c r="E1706">
        <v>13617.71</v>
      </c>
      <c r="F1706">
        <v>147699.15</v>
      </c>
      <c r="G1706">
        <v>132013.04999999999</v>
      </c>
      <c r="H1706">
        <f>(1/(1-91/360*VLOOKUP($A1706,Tbills!$B$4:$C$974,2,1)/100))^((1)/91)-1</f>
        <v>3.6117110888689297E-6</v>
      </c>
      <c r="I1706" s="2">
        <f t="shared" si="256"/>
        <v>9624.4453997280798</v>
      </c>
      <c r="J1706">
        <f>VLOOKUP(A1706,'VXX-IV'!A$1:C$4500,3,0)</f>
        <v>9625.15</v>
      </c>
      <c r="K1706" s="10">
        <f t="shared" si="258"/>
        <v>-7.3204082213784716E-5</v>
      </c>
      <c r="L1706">
        <f t="shared" si="250"/>
        <v>161505367.31120715</v>
      </c>
      <c r="O1706">
        <f t="shared" si="251"/>
        <v>1113386.4241285755</v>
      </c>
      <c r="R1706">
        <f t="shared" si="252"/>
        <v>19.130647712974685</v>
      </c>
      <c r="U1706" s="2">
        <f t="shared" si="253"/>
        <v>257.34904433180947</v>
      </c>
      <c r="V1706">
        <f>VLOOKUP(A1706,'VXZ-IV'!A$1:C$4500,3,0)</f>
        <v>257.32</v>
      </c>
      <c r="W1706" s="10">
        <f t="shared" si="259"/>
        <v>1.1287242270130449E-4</v>
      </c>
      <c r="X1706">
        <f t="shared" si="254"/>
        <v>13.932075977993648</v>
      </c>
      <c r="Z1706">
        <v>14.09</v>
      </c>
      <c r="AB1706">
        <f t="shared" si="255"/>
        <v>8148.4064494395243</v>
      </c>
      <c r="AE1706">
        <f>ROW()</f>
        <v>1706</v>
      </c>
      <c r="AF1706">
        <f t="shared" si="249"/>
        <v>0.80577299412915837</v>
      </c>
      <c r="AG1706">
        <f>AG1705*(1-(AG$1+AG$5))^($A1706-$A1705)*(1+2*(E1706/E1705-1))</f>
        <v>29331978.155364145</v>
      </c>
      <c r="AK1706">
        <f t="shared" si="257"/>
        <v>11.996377931343844</v>
      </c>
      <c r="AO1706">
        <f>AO1705*(1-AO$1+H1705)^($A1706-$A1705)*(2-E1706/E1705)</f>
        <v>12.023394555071311</v>
      </c>
      <c r="AQ1706" s="10">
        <v>11.97</v>
      </c>
    </row>
    <row r="1707" spans="1:43" x14ac:dyDescent="0.25">
      <c r="A1707" s="1">
        <v>40539</v>
      </c>
      <c r="B1707" s="12">
        <v>17.670000000000002</v>
      </c>
      <c r="C1707" s="12">
        <v>21.04</v>
      </c>
      <c r="D1707">
        <v>15660.77</v>
      </c>
      <c r="E1707">
        <v>13995.25</v>
      </c>
      <c r="F1707">
        <v>150083.53</v>
      </c>
      <c r="G1707">
        <v>134142.29</v>
      </c>
      <c r="H1707">
        <f>(1/(1-91/360*VLOOKUP($A1707,Tbills!$B$4:$C$974,2,1)/100))^((1)/91)-1</f>
        <v>5.0011503509583832E-6</v>
      </c>
      <c r="I1707" s="2">
        <f t="shared" si="256"/>
        <v>9890.4472510342766</v>
      </c>
      <c r="J1707">
        <f>VLOOKUP(A1707,'VXX-IV'!A$1:C$4500,3,0)</f>
        <v>9891.17</v>
      </c>
      <c r="K1707" s="10">
        <f t="shared" si="258"/>
        <v>-7.3070118673856932E-5</v>
      </c>
      <c r="L1707">
        <f t="shared" si="250"/>
        <v>170433167.41873878</v>
      </c>
      <c r="O1707">
        <f t="shared" si="251"/>
        <v>1159531.7201125305</v>
      </c>
      <c r="R1707">
        <f t="shared" si="252"/>
        <v>18.862045785719339</v>
      </c>
      <c r="U1707" s="2">
        <f t="shared" si="253"/>
        <v>261.47805186978576</v>
      </c>
      <c r="V1707">
        <f>VLOOKUP(A1707,'VXZ-IV'!A$1:C$4500,3,0)</f>
        <v>261.48</v>
      </c>
      <c r="W1707" s="10">
        <f t="shared" si="259"/>
        <v>-7.4503985553198149E-6</v>
      </c>
      <c r="X1707">
        <f t="shared" si="254"/>
        <v>13.705611720027678</v>
      </c>
      <c r="Z1707">
        <v>14.09</v>
      </c>
      <c r="AB1707">
        <f t="shared" si="255"/>
        <v>8373.1466084813273</v>
      </c>
      <c r="AE1707">
        <f>ROW()</f>
        <v>1707</v>
      </c>
      <c r="AF1707">
        <f t="shared" si="249"/>
        <v>0.83982889733840316</v>
      </c>
      <c r="AG1707">
        <f>AG1706*(1-(AG$1+AG$5))^($A1707-$A1706)*(1+2*(E1707/E1706-1))</f>
        <v>30954216.104738619</v>
      </c>
      <c r="AK1707">
        <f t="shared" si="257"/>
        <v>11.661615224234717</v>
      </c>
      <c r="AO1707">
        <f>AO1706*(1-AO$1+H1706)^($A1707-$A1706)*(2-E1707/E1706)</f>
        <v>11.688495136650358</v>
      </c>
      <c r="AQ1707" s="10">
        <v>11.65</v>
      </c>
    </row>
    <row r="1708" spans="1:43" x14ac:dyDescent="0.25">
      <c r="A1708" s="1">
        <v>40540</v>
      </c>
      <c r="B1708" s="12">
        <v>17.52</v>
      </c>
      <c r="C1708" s="12">
        <v>21.18</v>
      </c>
      <c r="D1708">
        <v>15742.94</v>
      </c>
      <c r="E1708">
        <v>14068.61</v>
      </c>
      <c r="F1708">
        <v>150482.78</v>
      </c>
      <c r="G1708">
        <v>134498.46</v>
      </c>
      <c r="H1708">
        <f>(1/(1-91/360*VLOOKUP($A1708,Tbills!$B$4:$C$974,2,1)/100))^((1)/91)-1</f>
        <v>5.0011503509583832E-6</v>
      </c>
      <c r="I1708" s="2">
        <f t="shared" si="256"/>
        <v>9942.0986969744536</v>
      </c>
      <c r="J1708">
        <f>VLOOKUP(A1708,'VXX-IV'!A$1:C$4500,3,0)</f>
        <v>9942.83</v>
      </c>
      <c r="K1708" s="10">
        <f t="shared" si="258"/>
        <v>-7.3550792434984302E-5</v>
      </c>
      <c r="L1708">
        <f t="shared" si="250"/>
        <v>172212989.24454695</v>
      </c>
      <c r="O1708">
        <f t="shared" si="251"/>
        <v>1168609.3508433411</v>
      </c>
      <c r="R1708">
        <f t="shared" si="252"/>
        <v>18.811760019983325</v>
      </c>
      <c r="U1708" s="2">
        <f t="shared" si="253"/>
        <v>262.16723921224212</v>
      </c>
      <c r="V1708">
        <f>VLOOKUP(A1708,'VXZ-IV'!A$1:C$4500,3,0)</f>
        <v>262.16000000000003</v>
      </c>
      <c r="W1708" s="10">
        <f t="shared" si="259"/>
        <v>2.7613717737740018E-5</v>
      </c>
      <c r="X1708">
        <f t="shared" si="254"/>
        <v>13.66878383854019</v>
      </c>
      <c r="Z1708">
        <v>13.72</v>
      </c>
      <c r="AB1708">
        <f t="shared" si="255"/>
        <v>8416.7433277645378</v>
      </c>
      <c r="AE1708">
        <f>ROW()</f>
        <v>1708</v>
      </c>
      <c r="AF1708">
        <f t="shared" si="249"/>
        <v>0.82719546742209626</v>
      </c>
      <c r="AG1708">
        <f>AG1707*(1-(AG$1+AG$5))^($A1708-$A1707)*(1+2*(E1708/E1707-1))</f>
        <v>31277672.340988811</v>
      </c>
      <c r="AK1708">
        <f t="shared" si="257"/>
        <v>11.599947324053405</v>
      </c>
      <c r="AO1708">
        <f>AO1707*(1-AO$1+H1707)^($A1708-$A1707)*(2-E1708/E1707)</f>
        <v>11.626854736006992</v>
      </c>
      <c r="AQ1708" s="10">
        <v>11.54</v>
      </c>
    </row>
    <row r="1709" spans="1:43" x14ac:dyDescent="0.25">
      <c r="A1709" s="1">
        <v>40541</v>
      </c>
      <c r="B1709" s="12">
        <v>17.28</v>
      </c>
      <c r="C1709" s="12">
        <v>20.84</v>
      </c>
      <c r="D1709">
        <v>15558.45</v>
      </c>
      <c r="E1709">
        <v>13903.67</v>
      </c>
      <c r="F1709">
        <v>150372.92000000001</v>
      </c>
      <c r="G1709">
        <v>134399.6</v>
      </c>
      <c r="H1709">
        <f>(1/(1-91/360*VLOOKUP($A1709,Tbills!$B$4:$C$974,2,1)/100))^((1)/91)-1</f>
        <v>5.0011503509583832E-6</v>
      </c>
      <c r="I1709" s="2">
        <f t="shared" si="256"/>
        <v>9825.3486155532282</v>
      </c>
      <c r="J1709">
        <f>VLOOKUP(A1709,'VXX-IV'!A$1:C$4500,3,0)</f>
        <v>9826.07</v>
      </c>
      <c r="K1709" s="10">
        <f t="shared" si="258"/>
        <v>-7.3415357998873887E-5</v>
      </c>
      <c r="L1709">
        <f t="shared" si="250"/>
        <v>168168187.10399342</v>
      </c>
      <c r="O1709">
        <f t="shared" si="251"/>
        <v>1148019.5466101822</v>
      </c>
      <c r="R1709">
        <f t="shared" si="252"/>
        <v>18.921178921096697</v>
      </c>
      <c r="U1709" s="2">
        <f t="shared" si="253"/>
        <v>261.9694560341722</v>
      </c>
      <c r="V1709">
        <f>VLOOKUP(A1709,'VXZ-IV'!A$1:C$4500,3,0)</f>
        <v>261.95999999999998</v>
      </c>
      <c r="W1709" s="10">
        <f t="shared" si="259"/>
        <v>3.6097244511479332E-5</v>
      </c>
      <c r="X1709">
        <f t="shared" si="254"/>
        <v>13.678393244295815</v>
      </c>
      <c r="Z1709">
        <v>13.72</v>
      </c>
      <c r="AB1709">
        <f t="shared" si="255"/>
        <v>8317.7756488832802</v>
      </c>
      <c r="AE1709">
        <f>ROW()</f>
        <v>1709</v>
      </c>
      <c r="AF1709">
        <f t="shared" si="249"/>
        <v>0.82917466410748564</v>
      </c>
      <c r="AG1709">
        <f>AG1708*(1-(AG$1+AG$5))^($A1709-$A1708)*(1+2*(E1709/E1708-1))</f>
        <v>30543245.885540377</v>
      </c>
      <c r="AK1709">
        <f t="shared" si="257"/>
        <v>11.735398184511348</v>
      </c>
      <c r="AO1709">
        <f>AO1708*(1-AO$1+H1708)^($A1709-$A1708)*(2-E1709/E1708)</f>
        <v>11.762791417182507</v>
      </c>
      <c r="AQ1709" s="10">
        <v>11.78</v>
      </c>
    </row>
    <row r="1710" spans="1:43" x14ac:dyDescent="0.25">
      <c r="A1710" s="1">
        <v>40542</v>
      </c>
      <c r="B1710" s="12">
        <v>17.52</v>
      </c>
      <c r="C1710" s="12">
        <v>21.01</v>
      </c>
      <c r="D1710">
        <v>15445.76</v>
      </c>
      <c r="E1710">
        <v>13802.89</v>
      </c>
      <c r="F1710">
        <v>150898.57999999999</v>
      </c>
      <c r="G1710">
        <v>134868.75</v>
      </c>
      <c r="H1710">
        <f>(1/(1-91/360*VLOOKUP($A1710,Tbills!$B$4:$C$974,2,1)/100))^((1)/91)-1</f>
        <v>5.0011503509583832E-6</v>
      </c>
      <c r="I1710" s="2">
        <f t="shared" si="256"/>
        <v>9753.9456811843174</v>
      </c>
      <c r="J1710">
        <f>VLOOKUP(A1710,'VXX-IV'!A$1:C$4500,3,0)</f>
        <v>9754.66</v>
      </c>
      <c r="K1710" s="10">
        <f t="shared" si="258"/>
        <v>-7.3228468822295056E-5</v>
      </c>
      <c r="L1710">
        <f t="shared" si="250"/>
        <v>165723608.01230189</v>
      </c>
      <c r="O1710">
        <f t="shared" si="251"/>
        <v>1135499.244164027</v>
      </c>
      <c r="R1710">
        <f t="shared" si="252"/>
        <v>18.988895051204004</v>
      </c>
      <c r="U1710" s="2">
        <f t="shared" si="253"/>
        <v>262.87881499387703</v>
      </c>
      <c r="V1710">
        <f>VLOOKUP(A1710,'VXZ-IV'!A$1:C$4500,3,0)</f>
        <v>262.88</v>
      </c>
      <c r="W1710" s="10">
        <f t="shared" si="259"/>
        <v>-4.5077834865958621E-6</v>
      </c>
      <c r="X1710">
        <f t="shared" si="254"/>
        <v>13.630209964765816</v>
      </c>
      <c r="Z1710">
        <v>13.72</v>
      </c>
      <c r="AB1710">
        <f t="shared" si="255"/>
        <v>8257.196804500647</v>
      </c>
      <c r="AE1710">
        <f>ROW()</f>
        <v>1710</v>
      </c>
      <c r="AF1710">
        <f t="shared" si="249"/>
        <v>0.8338886244645406</v>
      </c>
      <c r="AG1710">
        <f>AG1709*(1-(AG$1+AG$5))^($A1710-$A1709)*(1+2*(E1710/E1709-1))</f>
        <v>30099449.409471549</v>
      </c>
      <c r="AK1710">
        <f t="shared" si="257"/>
        <v>11.819911041483744</v>
      </c>
      <c r="AO1710">
        <f>AO1709*(1-AO$1+H1709)^($A1710-$A1709)*(2-E1710/E1709)</f>
        <v>11.847674412790219</v>
      </c>
      <c r="AQ1710" s="10">
        <v>11.85</v>
      </c>
    </row>
    <row r="1711" spans="1:43" x14ac:dyDescent="0.25">
      <c r="A1711" s="1">
        <v>40543</v>
      </c>
      <c r="B1711" s="12">
        <v>17.75</v>
      </c>
      <c r="C1711" s="12">
        <v>20.9</v>
      </c>
      <c r="D1711">
        <v>15221.26</v>
      </c>
      <c r="E1711">
        <v>13602.2</v>
      </c>
      <c r="F1711">
        <v>151826.72</v>
      </c>
      <c r="G1711">
        <v>135697.62</v>
      </c>
      <c r="H1711">
        <f>(1/(1-91/360*VLOOKUP($A1711,Tbills!$B$4:$C$974,2,1)/100))^((1)/91)-1</f>
        <v>5.0011503509583832E-6</v>
      </c>
      <c r="I1711" s="2">
        <f t="shared" si="256"/>
        <v>9611.9403044309656</v>
      </c>
      <c r="J1711">
        <f>VLOOKUP(A1711,'VXX-IV'!A$1:C$4500,3,0)</f>
        <v>9612.64</v>
      </c>
      <c r="K1711" s="10">
        <f t="shared" si="258"/>
        <v>-7.2789116104865492E-5</v>
      </c>
      <c r="L1711">
        <f t="shared" si="250"/>
        <v>160897992.98156568</v>
      </c>
      <c r="O1711">
        <f t="shared" si="251"/>
        <v>1110697.0715516077</v>
      </c>
      <c r="R1711">
        <f t="shared" si="252"/>
        <v>19.126076910055446</v>
      </c>
      <c r="U1711" s="2">
        <f t="shared" si="253"/>
        <v>264.48926849150143</v>
      </c>
      <c r="V1711">
        <f>VLOOKUP(A1711,'VXZ-IV'!A$1:C$4500,3,0)</f>
        <v>264.48</v>
      </c>
      <c r="W1711" s="10">
        <f t="shared" si="259"/>
        <v>3.5044205616285851E-5</v>
      </c>
      <c r="X1711">
        <f t="shared" si="254"/>
        <v>13.546008778507415</v>
      </c>
      <c r="Z1711">
        <v>13.72</v>
      </c>
      <c r="AB1711">
        <f t="shared" si="255"/>
        <v>8136.8558665452001</v>
      </c>
      <c r="AE1711">
        <f>ROW()</f>
        <v>1711</v>
      </c>
      <c r="AF1711">
        <f t="shared" si="249"/>
        <v>0.84928229665071775</v>
      </c>
      <c r="AG1711">
        <f>AG1710*(1-(AG$1+AG$5))^($A1711-$A1710)*(1+2*(E1711/E1710-1))</f>
        <v>29223190.141127314</v>
      </c>
      <c r="AK1711">
        <f t="shared" si="257"/>
        <v>11.991210584289725</v>
      </c>
      <c r="AO1711">
        <f>AO1710*(1-AO$1+H1710)^($A1711-$A1710)*(2-E1711/E1710)</f>
        <v>12.019551688207809</v>
      </c>
      <c r="AQ1711" s="10">
        <v>11.95</v>
      </c>
    </row>
    <row r="1712" spans="1:43" x14ac:dyDescent="0.25">
      <c r="A1712" s="1">
        <v>40546</v>
      </c>
      <c r="B1712" s="12">
        <v>17.61</v>
      </c>
      <c r="C1712" s="12">
        <v>20.62</v>
      </c>
      <c r="D1712">
        <v>14967.04</v>
      </c>
      <c r="E1712">
        <v>13374.82</v>
      </c>
      <c r="F1712">
        <v>149661.94</v>
      </c>
      <c r="G1712">
        <v>133760.76999999999</v>
      </c>
      <c r="H1712">
        <f>(1/(1-91/360*VLOOKUP($A1712,Tbills!$B$4:$C$974,2,1)/100))^((1)/91)-1</f>
        <v>4.1674654807088984E-6</v>
      </c>
      <c r="I1712" s="2">
        <f t="shared" si="256"/>
        <v>9450.7137809363849</v>
      </c>
      <c r="J1712">
        <f>VLOOKUP(A1712,'VXX-IV'!A$1:C$4500,3,0)</f>
        <v>9451.4</v>
      </c>
      <c r="K1712" s="10">
        <f t="shared" si="258"/>
        <v>-7.2605017628624147E-5</v>
      </c>
      <c r="L1712">
        <f t="shared" si="250"/>
        <v>155499572.45843089</v>
      </c>
      <c r="O1712">
        <f t="shared" si="251"/>
        <v>1082737.2965652912</v>
      </c>
      <c r="R1712">
        <f t="shared" si="252"/>
        <v>19.283321243588741</v>
      </c>
      <c r="U1712" s="2">
        <f t="shared" si="253"/>
        <v>260.69904893678233</v>
      </c>
      <c r="V1712">
        <f>VLOOKUP(A1712,'VXZ-IV'!A$1:C$4500,3,0)</f>
        <v>260.68</v>
      </c>
      <c r="W1712" s="10">
        <f t="shared" si="259"/>
        <v>7.307402479028724E-5</v>
      </c>
      <c r="X1712">
        <f t="shared" si="254"/>
        <v>13.73800205765712</v>
      </c>
      <c r="Z1712">
        <v>13.82</v>
      </c>
      <c r="AB1712">
        <f t="shared" si="255"/>
        <v>8000.0000000000164</v>
      </c>
      <c r="AC1712" t="e">
        <f>VLOOKUP(A1712,'VIXY-IV'!A$1:E$2000,4,0)</f>
        <v>#N/A</v>
      </c>
      <c r="AD1712" s="10" t="e">
        <f t="shared" ref="AD1712:AD1775" si="260">AB1712/AC1712-1</f>
        <v>#N/A</v>
      </c>
      <c r="AE1712">
        <f>ROW()</f>
        <v>1712</v>
      </c>
      <c r="AF1712">
        <f t="shared" si="249"/>
        <v>0.85402521823472355</v>
      </c>
      <c r="AG1712">
        <f>AG1711*(1-(AG$1+AG$5))^($A1712-$A1711)*(1+2*(E1712/E1711-1))</f>
        <v>28243320.803389635</v>
      </c>
      <c r="AK1712">
        <f t="shared" si="257"/>
        <v>12.189957206072039</v>
      </c>
      <c r="AO1712">
        <f>AO1711*(1-AO$1+H1711)^($A1712-$A1711)*(2-E1712/E1711)</f>
        <v>12.219302900813416</v>
      </c>
      <c r="AQ1712" s="10">
        <v>12.38</v>
      </c>
    </row>
    <row r="1713" spans="1:43" x14ac:dyDescent="0.25">
      <c r="A1713" s="1">
        <v>40547</v>
      </c>
      <c r="B1713" s="12">
        <v>17.38</v>
      </c>
      <c r="C1713" s="12">
        <v>20.61</v>
      </c>
      <c r="D1713">
        <v>14868.36</v>
      </c>
      <c r="E1713">
        <v>13286.59</v>
      </c>
      <c r="F1713">
        <v>148726.28</v>
      </c>
      <c r="G1713">
        <v>132923.97</v>
      </c>
      <c r="H1713">
        <f>(1/(1-91/360*VLOOKUP($A1713,Tbills!$B$4:$C$974,2,1)/100))^((1)/91)-1</f>
        <v>4.1674654807088984E-6</v>
      </c>
      <c r="I1713" s="2">
        <f t="shared" si="256"/>
        <v>9388.1748466220142</v>
      </c>
      <c r="J1713">
        <f>VLOOKUP(A1713,'VXX-IV'!A$1:C$4500,3,0)</f>
        <v>9388.8700000000008</v>
      </c>
      <c r="K1713" s="10">
        <f t="shared" si="258"/>
        <v>-7.4040153712484624E-5</v>
      </c>
      <c r="L1713">
        <f t="shared" si="250"/>
        <v>153441699.64321497</v>
      </c>
      <c r="O1713">
        <f t="shared" si="251"/>
        <v>1071987.3917015279</v>
      </c>
      <c r="R1713">
        <f t="shared" si="252"/>
        <v>19.346050033427876</v>
      </c>
      <c r="U1713" s="2">
        <f t="shared" si="253"/>
        <v>259.0628875247296</v>
      </c>
      <c r="V1713">
        <f>VLOOKUP(A1713,'VXZ-IV'!A$1:C$4500,3,0)</f>
        <v>259.04000000000002</v>
      </c>
      <c r="W1713" s="10">
        <f t="shared" si="259"/>
        <v>8.8355175762666605E-5</v>
      </c>
      <c r="X1713">
        <f t="shared" si="254"/>
        <v>13.823492555034058</v>
      </c>
      <c r="Z1713">
        <v>13.74</v>
      </c>
      <c r="AB1713">
        <f t="shared" si="255"/>
        <v>7946.9491253658989</v>
      </c>
      <c r="AC1713" t="e">
        <f>VLOOKUP(A1713,'VIXY-IV'!A$1:E$2000,4,0)</f>
        <v>#N/A</v>
      </c>
      <c r="AD1713" s="10" t="e">
        <f t="shared" si="260"/>
        <v>#N/A</v>
      </c>
      <c r="AE1713">
        <f>ROW()</f>
        <v>1713</v>
      </c>
      <c r="AF1713">
        <f t="shared" si="249"/>
        <v>0.84327996118389126</v>
      </c>
      <c r="AG1713">
        <f>AG1712*(1-(AG$1+AG$5))^($A1713-$A1712)*(1+2*(E1713/E1712-1))</f>
        <v>27869754.798299268</v>
      </c>
      <c r="AK1713">
        <f t="shared" si="257"/>
        <v>12.269799496165041</v>
      </c>
      <c r="AO1713">
        <f>AO1712*(1-AO$1+H1712)^($A1713-$A1712)*(2-E1713/E1712)</f>
        <v>12.299506604358267</v>
      </c>
      <c r="AQ1713" s="10">
        <v>12.14</v>
      </c>
    </row>
    <row r="1714" spans="1:43" x14ac:dyDescent="0.25">
      <c r="A1714" s="1">
        <v>40548</v>
      </c>
      <c r="B1714" s="12">
        <v>17.02</v>
      </c>
      <c r="C1714" s="12">
        <v>20.05</v>
      </c>
      <c r="D1714">
        <v>14592.4</v>
      </c>
      <c r="E1714">
        <v>13039.93</v>
      </c>
      <c r="F1714">
        <v>146746.51999999999</v>
      </c>
      <c r="G1714">
        <v>131154.01</v>
      </c>
      <c r="H1714">
        <f>(1/(1-91/360*VLOOKUP($A1714,Tbills!$B$4:$C$974,2,1)/100))^((1)/91)-1</f>
        <v>4.1674654807088984E-6</v>
      </c>
      <c r="I1714" s="2">
        <f t="shared" si="256"/>
        <v>9213.70360829116</v>
      </c>
      <c r="J1714">
        <f>VLOOKUP(A1714,'VXX-IV'!A$1:C$4500,3,0)</f>
        <v>9214.3799999999992</v>
      </c>
      <c r="K1714" s="10">
        <f t="shared" si="258"/>
        <v>-7.3406100989936718E-5</v>
      </c>
      <c r="L1714">
        <f t="shared" si="250"/>
        <v>147738474.22909269</v>
      </c>
      <c r="O1714">
        <f t="shared" si="251"/>
        <v>1042100.7751311428</v>
      </c>
      <c r="R1714">
        <f t="shared" si="252"/>
        <v>19.524743041871009</v>
      </c>
      <c r="U1714" s="2">
        <f t="shared" si="253"/>
        <v>255.60815631139101</v>
      </c>
      <c r="V1714">
        <f>VLOOKUP(A1714,'VXZ-IV'!A$1:C$4500,3,0)</f>
        <v>255.6</v>
      </c>
      <c r="W1714" s="10">
        <f t="shared" si="259"/>
        <v>3.1910451451455657E-5</v>
      </c>
      <c r="X1714">
        <f t="shared" si="254"/>
        <v>14.007100689531828</v>
      </c>
      <c r="Z1714">
        <v>13.74</v>
      </c>
      <c r="AB1714">
        <f t="shared" si="255"/>
        <v>7799.1454034970466</v>
      </c>
      <c r="AC1714" t="e">
        <f>VLOOKUP(A1714,'VIXY-IV'!A$1:E$2000,4,0)</f>
        <v>#N/A</v>
      </c>
      <c r="AD1714" s="10" t="e">
        <f t="shared" si="260"/>
        <v>#N/A</v>
      </c>
      <c r="AE1714">
        <f>ROW()</f>
        <v>1714</v>
      </c>
      <c r="AF1714">
        <f t="shared" si="249"/>
        <v>0.84887780548628422</v>
      </c>
      <c r="AG1714">
        <f>AG1713*(1-(AG$1+AG$5))^($A1714-$A1713)*(1+2*(E1714/E1713-1))</f>
        <v>26834069.756070953</v>
      </c>
      <c r="AK1714">
        <f t="shared" si="257"/>
        <v>12.497001125462722</v>
      </c>
      <c r="AO1714">
        <f>AO1713*(1-AO$1+H1713)^($A1714-$A1713)*(2-E1714/E1713)</f>
        <v>12.527430663758587</v>
      </c>
      <c r="AQ1714" s="10">
        <v>12.6</v>
      </c>
    </row>
    <row r="1715" spans="1:43" x14ac:dyDescent="0.25">
      <c r="A1715" s="1">
        <v>40549</v>
      </c>
      <c r="B1715" s="12">
        <v>17.399999999999999</v>
      </c>
      <c r="C1715" s="12">
        <v>20.350000000000001</v>
      </c>
      <c r="D1715">
        <v>14555.89</v>
      </c>
      <c r="E1715">
        <v>13007.25</v>
      </c>
      <c r="F1715">
        <v>146648.24</v>
      </c>
      <c r="G1715">
        <v>131065.62</v>
      </c>
      <c r="H1715">
        <f>(1/(1-91/360*VLOOKUP($A1715,Tbills!$B$4:$C$974,2,1)/100))^((1)/91)-1</f>
        <v>4.1674654807088984E-6</v>
      </c>
      <c r="I1715" s="2">
        <f t="shared" si="256"/>
        <v>9190.4269377405799</v>
      </c>
      <c r="J1715">
        <f>VLOOKUP(A1715,'VXX-IV'!A$1:C$4500,3,0)</f>
        <v>9191.11</v>
      </c>
      <c r="K1715" s="10">
        <f t="shared" si="258"/>
        <v>-7.4317711290627919E-5</v>
      </c>
      <c r="L1715">
        <f t="shared" si="250"/>
        <v>146991932.63625944</v>
      </c>
      <c r="O1715">
        <f t="shared" si="251"/>
        <v>1038148.300955923</v>
      </c>
      <c r="R1715">
        <f t="shared" si="252"/>
        <v>19.548325262493325</v>
      </c>
      <c r="U1715" s="2">
        <f t="shared" si="253"/>
        <v>255.43074035029352</v>
      </c>
      <c r="V1715">
        <f>VLOOKUP(A1715,'VXZ-IV'!A$1:C$4500,3,0)</f>
        <v>255.44</v>
      </c>
      <c r="W1715" s="10">
        <f t="shared" si="259"/>
        <v>-3.6249803110233181E-5</v>
      </c>
      <c r="X1715">
        <f t="shared" si="254"/>
        <v>14.016080635525658</v>
      </c>
      <c r="Z1715">
        <v>13.74</v>
      </c>
      <c r="AB1715">
        <f t="shared" si="255"/>
        <v>7779.3283515588164</v>
      </c>
      <c r="AC1715" t="e">
        <f>VLOOKUP(A1715,'VIXY-IV'!A$1:E$2000,4,0)</f>
        <v>#N/A</v>
      </c>
      <c r="AD1715" s="10" t="e">
        <f t="shared" si="260"/>
        <v>#N/A</v>
      </c>
      <c r="AE1715">
        <f>ROW()</f>
        <v>1715</v>
      </c>
      <c r="AF1715">
        <f t="shared" si="249"/>
        <v>0.85503685503685489</v>
      </c>
      <c r="AG1715">
        <f>AG1714*(1-(AG$1+AG$5))^($A1715-$A1714)*(1+2*(E1715/E1714-1))</f>
        <v>26698669.693974879</v>
      </c>
      <c r="AK1715">
        <f t="shared" si="257"/>
        <v>12.527736954304045</v>
      </c>
      <c r="AO1715">
        <f>AO1714*(1-AO$1+H1714)^($A1715-$A1714)*(2-E1715/E1714)</f>
        <v>12.558414098297364</v>
      </c>
      <c r="AQ1715" s="10">
        <v>12.53</v>
      </c>
    </row>
    <row r="1716" spans="1:43" x14ac:dyDescent="0.25">
      <c r="A1716" s="1">
        <v>40550</v>
      </c>
      <c r="B1716" s="12">
        <v>17.14</v>
      </c>
      <c r="C1716" s="12">
        <v>20.29</v>
      </c>
      <c r="D1716">
        <v>14614.51</v>
      </c>
      <c r="E1716">
        <v>13059.57</v>
      </c>
      <c r="F1716">
        <v>147362.17000000001</v>
      </c>
      <c r="G1716">
        <v>131703.15</v>
      </c>
      <c r="H1716">
        <f>(1/(1-91/360*VLOOKUP($A1716,Tbills!$B$4:$C$974,2,1)/100))^((1)/91)-1</f>
        <v>4.1674654807088984E-6</v>
      </c>
      <c r="I1716" s="2">
        <f t="shared" si="256"/>
        <v>9227.2139554686</v>
      </c>
      <c r="J1716">
        <f>VLOOKUP(A1716,'VXX-IV'!A$1:C$4500,3,0)</f>
        <v>9227.89</v>
      </c>
      <c r="K1716" s="10">
        <f t="shared" si="258"/>
        <v>-7.3261008897929081E-5</v>
      </c>
      <c r="L1716">
        <f t="shared" si="250"/>
        <v>148168364.36018389</v>
      </c>
      <c r="O1716">
        <f t="shared" si="251"/>
        <v>1044376.8339035152</v>
      </c>
      <c r="R1716">
        <f t="shared" si="252"/>
        <v>19.508128028898998</v>
      </c>
      <c r="U1716" s="2">
        <f t="shared" si="253"/>
        <v>256.66799932458451</v>
      </c>
      <c r="V1716">
        <f>VLOOKUP(A1716,'VXZ-IV'!A$1:C$4500,3,0)</f>
        <v>256.64</v>
      </c>
      <c r="W1716" s="10">
        <f t="shared" si="259"/>
        <v>1.0909961262672851E-4</v>
      </c>
      <c r="X1716">
        <f t="shared" si="254"/>
        <v>13.947445796779764</v>
      </c>
      <c r="Z1716">
        <v>13.74</v>
      </c>
      <c r="AB1716">
        <f t="shared" si="255"/>
        <v>7810.3473876720573</v>
      </c>
      <c r="AC1716" t="e">
        <f>VLOOKUP(A1716,'VIXY-IV'!A$1:E$2000,4,0)</f>
        <v>#N/A</v>
      </c>
      <c r="AD1716" s="10" t="e">
        <f t="shared" si="260"/>
        <v>#N/A</v>
      </c>
      <c r="AE1716">
        <f>ROW()</f>
        <v>1716</v>
      </c>
      <c r="AF1716">
        <f t="shared" si="249"/>
        <v>0.84475110892065064</v>
      </c>
      <c r="AG1716">
        <f>AG1715*(1-(AG$1+AG$5))^($A1716-$A1715)*(1+2*(E1716/E1715-1))</f>
        <v>26912546.717684396</v>
      </c>
      <c r="AK1716">
        <f t="shared" si="257"/>
        <v>12.47676459756852</v>
      </c>
      <c r="AO1716">
        <f>AO1715*(1-AO$1+H1715)^($A1716-$A1715)*(2-E1716/E1715)</f>
        <v>12.507488988622722</v>
      </c>
      <c r="AQ1716" s="10">
        <v>12.51</v>
      </c>
    </row>
    <row r="1717" spans="1:43" x14ac:dyDescent="0.25">
      <c r="A1717" s="1">
        <v>40553</v>
      </c>
      <c r="B1717" s="12">
        <v>17.54</v>
      </c>
      <c r="C1717" s="12">
        <v>20.48</v>
      </c>
      <c r="D1717">
        <v>14602.65</v>
      </c>
      <c r="E1717">
        <v>13048.81</v>
      </c>
      <c r="F1717">
        <v>147396.89000000001</v>
      </c>
      <c r="G1717">
        <v>131732.53</v>
      </c>
      <c r="H1717">
        <f>(1/(1-91/360*VLOOKUP($A1717,Tbills!$B$4:$C$974,2,1)/100))^((1)/91)-1</f>
        <v>4.1674654807088984E-6</v>
      </c>
      <c r="I1717" s="2">
        <f t="shared" si="256"/>
        <v>9219.0514532449943</v>
      </c>
      <c r="J1717">
        <f>VLOOKUP(A1717,'VXX-IV'!A$1:C$4500,3,0)</f>
        <v>9219.73</v>
      </c>
      <c r="K1717" s="10">
        <f t="shared" si="258"/>
        <v>-7.3597247967738255E-5</v>
      </c>
      <c r="L1717">
        <f t="shared" si="250"/>
        <v>147905996.73132104</v>
      </c>
      <c r="O1717">
        <f t="shared" si="251"/>
        <v>1042980.6662039626</v>
      </c>
      <c r="R1717">
        <f t="shared" si="252"/>
        <v>19.513517973678415</v>
      </c>
      <c r="U1717" s="2">
        <f t="shared" si="253"/>
        <v>256.70969346466796</v>
      </c>
      <c r="V1717">
        <f>VLOOKUP(A1717,'VXZ-IV'!A$1:C$4500,3,0)</f>
        <v>256.68</v>
      </c>
      <c r="W1717" s="10">
        <f t="shared" si="259"/>
        <v>1.1568281388485424E-4</v>
      </c>
      <c r="X1717">
        <f t="shared" si="254"/>
        <v>13.942961571026645</v>
      </c>
      <c r="Z1717">
        <v>13.74</v>
      </c>
      <c r="AB1717">
        <f t="shared" si="255"/>
        <v>7803.0960882247182</v>
      </c>
      <c r="AC1717" t="e">
        <f>VLOOKUP(A1717,'VIXY-IV'!A$1:E$2000,4,0)</f>
        <v>#N/A</v>
      </c>
      <c r="AD1717" s="10" t="e">
        <f t="shared" si="260"/>
        <v>#N/A</v>
      </c>
      <c r="AE1717">
        <f>ROW()</f>
        <v>1717</v>
      </c>
      <c r="AF1717">
        <f t="shared" si="249"/>
        <v>0.85644531249999989</v>
      </c>
      <c r="AG1717">
        <f>AG1716*(1-(AG$1+AG$5))^($A1717-$A1716)*(1+2*(E1717/E1716-1))</f>
        <v>26865483.142329905</v>
      </c>
      <c r="AK1717">
        <f t="shared" si="257"/>
        <v>12.48529973051904</v>
      </c>
      <c r="AO1717">
        <f>AO1716*(1-AO$1+H1716)^($A1717-$A1716)*(2-E1717/E1716)</f>
        <v>12.516561701920118</v>
      </c>
      <c r="AQ1717" s="10">
        <v>12.55</v>
      </c>
    </row>
    <row r="1718" spans="1:43" x14ac:dyDescent="0.25">
      <c r="A1718" s="1">
        <v>40554</v>
      </c>
      <c r="B1718" s="12">
        <v>16.89</v>
      </c>
      <c r="C1718" s="12">
        <v>20.14</v>
      </c>
      <c r="D1718">
        <v>14152.17</v>
      </c>
      <c r="E1718">
        <v>12646.21</v>
      </c>
      <c r="F1718">
        <v>145892.84</v>
      </c>
      <c r="G1718">
        <v>130387.77</v>
      </c>
      <c r="H1718">
        <f>(1/(1-91/360*VLOOKUP($A1718,Tbills!$B$4:$C$974,2,1)/100))^((1)/91)-1</f>
        <v>4.1674654807088984E-6</v>
      </c>
      <c r="I1718" s="2">
        <f t="shared" si="256"/>
        <v>8934.4332769696339</v>
      </c>
      <c r="J1718">
        <f>VLOOKUP(A1718,'VXX-IV'!A$1:C$4500,3,0)</f>
        <v>8935.09</v>
      </c>
      <c r="K1718" s="10">
        <f t="shared" si="258"/>
        <v>-7.3499319018233145E-5</v>
      </c>
      <c r="L1718">
        <f t="shared" si="250"/>
        <v>138773499.25111756</v>
      </c>
      <c r="O1718">
        <f t="shared" si="251"/>
        <v>994677.91477930092</v>
      </c>
      <c r="R1718">
        <f t="shared" si="252"/>
        <v>19.813651319816429</v>
      </c>
      <c r="U1718" s="2">
        <f t="shared" si="253"/>
        <v>254.08401099472837</v>
      </c>
      <c r="V1718">
        <f>VLOOKUP(A1718,'VXZ-IV'!A$1:C$4500,3,0)</f>
        <v>254.08</v>
      </c>
      <c r="W1718" s="10">
        <f t="shared" si="259"/>
        <v>1.5786345750834485E-5</v>
      </c>
      <c r="X1718">
        <f t="shared" si="254"/>
        <v>14.084832693747011</v>
      </c>
      <c r="Z1718">
        <v>13.74</v>
      </c>
      <c r="AB1718">
        <f t="shared" si="255"/>
        <v>7562.0804743691288</v>
      </c>
      <c r="AC1718" t="e">
        <f>VLOOKUP(A1718,'VIXY-IV'!A$1:E$2000,4,0)</f>
        <v>#N/A</v>
      </c>
      <c r="AD1718" s="10" t="e">
        <f t="shared" si="260"/>
        <v>#N/A</v>
      </c>
      <c r="AE1718">
        <f>ROW()</f>
        <v>1718</v>
      </c>
      <c r="AF1718">
        <f t="shared" si="249"/>
        <v>0.83862959285004968</v>
      </c>
      <c r="AG1718">
        <f>AG1717*(1-(AG$1+AG$5))^($A1718-$A1717)*(1+2*(E1718/E1717-1))</f>
        <v>25206851.318171315</v>
      </c>
      <c r="AK1718">
        <f t="shared" si="257"/>
        <v>12.869914080865358</v>
      </c>
      <c r="AO1718">
        <f>AO1717*(1-AO$1+H1717)^($A1718-$A1717)*(2-E1718/E1717)</f>
        <v>12.90231658567232</v>
      </c>
      <c r="AQ1718" s="10">
        <v>12.92</v>
      </c>
    </row>
    <row r="1719" spans="1:43" x14ac:dyDescent="0.25">
      <c r="A1719" s="1">
        <v>40555</v>
      </c>
      <c r="B1719" s="12">
        <v>16.239999999999998</v>
      </c>
      <c r="C1719" s="12">
        <v>19.23</v>
      </c>
      <c r="D1719">
        <v>13475.11</v>
      </c>
      <c r="E1719">
        <v>12041.15</v>
      </c>
      <c r="F1719">
        <v>142888.84</v>
      </c>
      <c r="G1719">
        <v>127702.48</v>
      </c>
      <c r="H1719">
        <f>(1/(1-91/360*VLOOKUP($A1719,Tbills!$B$4:$C$974,2,1)/100))^((1)/91)-1</f>
        <v>4.1674654807088984E-6</v>
      </c>
      <c r="I1719" s="2">
        <f t="shared" si="256"/>
        <v>8506.7898136881813</v>
      </c>
      <c r="J1719">
        <f>VLOOKUP(A1719,'VXX-IV'!A$1:C$4500,3,0)</f>
        <v>8507.42</v>
      </c>
      <c r="K1719" s="10">
        <f t="shared" si="258"/>
        <v>-7.407490306332587E-5</v>
      </c>
      <c r="L1719">
        <f t="shared" si="250"/>
        <v>125489067.36850284</v>
      </c>
      <c r="O1719">
        <f t="shared" si="251"/>
        <v>923261.00814860442</v>
      </c>
      <c r="R1719">
        <f t="shared" si="252"/>
        <v>20.286727912228653</v>
      </c>
      <c r="U1719" s="2">
        <f t="shared" si="253"/>
        <v>248.8462376194272</v>
      </c>
      <c r="V1719">
        <f>VLOOKUP(A1719,'VXZ-IV'!A$1:C$4500,3,0)</f>
        <v>248.84</v>
      </c>
      <c r="W1719" s="10">
        <f t="shared" si="259"/>
        <v>2.5066787603167384E-5</v>
      </c>
      <c r="X1719">
        <f t="shared" si="254"/>
        <v>14.374433073086863</v>
      </c>
      <c r="Z1719">
        <v>14.38</v>
      </c>
      <c r="AB1719">
        <f t="shared" si="255"/>
        <v>7200.0204510710173</v>
      </c>
      <c r="AC1719" t="e">
        <f>VLOOKUP(A1719,'VIXY-IV'!A$1:E$2000,4,0)</f>
        <v>#N/A</v>
      </c>
      <c r="AD1719" s="10" t="e">
        <f t="shared" si="260"/>
        <v>#N/A</v>
      </c>
      <c r="AE1719">
        <f>ROW()</f>
        <v>1719</v>
      </c>
      <c r="AF1719">
        <f t="shared" si="249"/>
        <v>0.84451378055122195</v>
      </c>
      <c r="AG1719">
        <f>AG1718*(1-(AG$1+AG$5))^($A1719-$A1718)*(1+2*(E1719/E1718-1))</f>
        <v>22794031.260003541</v>
      </c>
      <c r="AK1719">
        <f t="shared" si="257"/>
        <v>13.485049139417649</v>
      </c>
      <c r="AO1719">
        <f>AO1718*(1-AO$1+H1718)^($A1719-$A1718)*(2-E1719/E1718)</f>
        <v>13.519186348919074</v>
      </c>
      <c r="AQ1719" s="10">
        <v>13.49</v>
      </c>
    </row>
    <row r="1720" spans="1:43" x14ac:dyDescent="0.25">
      <c r="A1720" s="1">
        <v>40556</v>
      </c>
      <c r="B1720" s="12">
        <v>16.39</v>
      </c>
      <c r="C1720" s="12">
        <v>19.2</v>
      </c>
      <c r="D1720">
        <v>13380.81</v>
      </c>
      <c r="E1720">
        <v>11956.84</v>
      </c>
      <c r="F1720">
        <v>141875.23000000001</v>
      </c>
      <c r="G1720">
        <v>126796.06</v>
      </c>
      <c r="H1720">
        <f>(1/(1-91/360*VLOOKUP($A1720,Tbills!$B$4:$C$974,2,1)/100))^((1)/91)-1</f>
        <v>4.1674654807088984E-6</v>
      </c>
      <c r="I1720" s="2">
        <f t="shared" si="256"/>
        <v>8447.0525792535718</v>
      </c>
      <c r="J1720">
        <f>VLOOKUP(A1720,'VXX-IV'!A$1:C$4500,3,0)</f>
        <v>8447.68</v>
      </c>
      <c r="K1720" s="10">
        <f t="shared" si="258"/>
        <v>-7.4271367574096914E-5</v>
      </c>
      <c r="L1720">
        <f t="shared" si="250"/>
        <v>123726685.20757529</v>
      </c>
      <c r="O1720">
        <f t="shared" si="251"/>
        <v>913533.45715919056</v>
      </c>
      <c r="R1720">
        <f t="shared" si="252"/>
        <v>20.356829668570622</v>
      </c>
      <c r="U1720" s="2">
        <f t="shared" si="253"/>
        <v>247.07497333164284</v>
      </c>
      <c r="V1720">
        <f>VLOOKUP(A1720,'VXZ-IV'!A$1:C$4500,3,0)</f>
        <v>247.08</v>
      </c>
      <c r="W1720" s="10">
        <f t="shared" si="259"/>
        <v>-2.0344294791918571E-5</v>
      </c>
      <c r="X1720">
        <f t="shared" si="254"/>
        <v>14.475986324830558</v>
      </c>
      <c r="Z1720">
        <v>14.38</v>
      </c>
      <c r="AB1720">
        <f t="shared" si="255"/>
        <v>7149.357911601498</v>
      </c>
      <c r="AC1720" t="e">
        <f>VLOOKUP(A1720,'VIXY-IV'!A$1:E$2000,4,0)</f>
        <v>#N/A</v>
      </c>
      <c r="AD1720" s="10" t="e">
        <f t="shared" si="260"/>
        <v>#N/A</v>
      </c>
      <c r="AE1720">
        <f>ROW()</f>
        <v>1720</v>
      </c>
      <c r="AF1720">
        <f t="shared" si="249"/>
        <v>0.85364583333333344</v>
      </c>
      <c r="AG1720">
        <f>AG1719*(1-(AG$1+AG$5))^($A1720-$A1719)*(1+2*(E1720/E1719-1))</f>
        <v>22474074.348132327</v>
      </c>
      <c r="AK1720">
        <f t="shared" si="257"/>
        <v>13.578836597077588</v>
      </c>
      <c r="AO1720">
        <f>AO1719*(1-AO$1+H1719)^($A1720-$A1719)*(2-E1720/E1719)</f>
        <v>13.613398507142358</v>
      </c>
      <c r="AQ1720" s="10">
        <v>13.61</v>
      </c>
    </row>
    <row r="1721" spans="1:43" x14ac:dyDescent="0.25">
      <c r="A1721" s="1">
        <v>40557</v>
      </c>
      <c r="B1721" s="12">
        <v>15.46</v>
      </c>
      <c r="C1721" s="12">
        <v>18.37</v>
      </c>
      <c r="D1721">
        <v>12763.95</v>
      </c>
      <c r="E1721">
        <v>11405.58</v>
      </c>
      <c r="F1721">
        <v>138707.79999999999</v>
      </c>
      <c r="G1721">
        <v>123964.75</v>
      </c>
      <c r="H1721">
        <f>(1/(1-91/360*VLOOKUP($A1721,Tbills!$B$4:$C$974,2,1)/100))^((1)/91)-1</f>
        <v>4.1674654807088984E-6</v>
      </c>
      <c r="I1721" s="2">
        <f t="shared" si="256"/>
        <v>8057.4440402371138</v>
      </c>
      <c r="J1721">
        <f>VLOOKUP(A1721,'VXX-IV'!A$1:C$4500,3,0)</f>
        <v>8058.04</v>
      </c>
      <c r="K1721" s="10">
        <f t="shared" si="258"/>
        <v>-7.3958402153184721E-5</v>
      </c>
      <c r="L1721">
        <f t="shared" si="250"/>
        <v>112313447.44935259</v>
      </c>
      <c r="O1721">
        <f t="shared" si="251"/>
        <v>850328.26967106573</v>
      </c>
      <c r="R1721">
        <f t="shared" si="252"/>
        <v>20.82515542607468</v>
      </c>
      <c r="U1721" s="2">
        <f t="shared" si="253"/>
        <v>241.55302043450013</v>
      </c>
      <c r="V1721">
        <f>VLOOKUP(A1721,'VXZ-IV'!A$1:C$4500,3,0)</f>
        <v>241.56</v>
      </c>
      <c r="W1721" s="10">
        <f t="shared" si="259"/>
        <v>-2.8893713776567687E-5</v>
      </c>
      <c r="X1721">
        <f t="shared" si="254"/>
        <v>14.798744152003961</v>
      </c>
      <c r="Z1721">
        <v>14.38</v>
      </c>
      <c r="AB1721">
        <f t="shared" si="255"/>
        <v>6819.5050385363884</v>
      </c>
      <c r="AC1721" t="e">
        <f>VLOOKUP(A1721,'VIXY-IV'!A$1:E$2000,4,0)</f>
        <v>#N/A</v>
      </c>
      <c r="AD1721" s="10" t="e">
        <f t="shared" si="260"/>
        <v>#N/A</v>
      </c>
      <c r="AE1721">
        <f>ROW()</f>
        <v>1721</v>
      </c>
      <c r="AF1721">
        <f t="shared" si="249"/>
        <v>0.84158954817637455</v>
      </c>
      <c r="AG1721">
        <f>AG1720*(1-(AG$1+AG$5))^($A1721-$A1720)*(1+2*(E1721/E1720-1))</f>
        <v>20401090.43926359</v>
      </c>
      <c r="AK1721">
        <f t="shared" si="257"/>
        <v>14.204215781936583</v>
      </c>
      <c r="AO1721">
        <f>AO1720*(1-AO$1+H1720)^($A1721-$A1720)*(2-E1721/E1720)</f>
        <v>14.240565362558911</v>
      </c>
      <c r="AQ1721" s="10">
        <v>14.21</v>
      </c>
    </row>
    <row r="1722" spans="1:43" x14ac:dyDescent="0.25">
      <c r="A1722" s="1">
        <v>40561</v>
      </c>
      <c r="B1722" s="12">
        <v>15.87</v>
      </c>
      <c r="C1722" s="12">
        <v>18.38</v>
      </c>
      <c r="D1722">
        <v>12387.9</v>
      </c>
      <c r="E1722">
        <v>11069.36</v>
      </c>
      <c r="F1722">
        <v>136064.18</v>
      </c>
      <c r="G1722">
        <v>121600.05</v>
      </c>
      <c r="H1722">
        <f>(1/(1-91/360*VLOOKUP($A1722,Tbills!$B$4:$C$974,2,1)/100))^((1)/91)-1</f>
        <v>4.3064085186728107E-6</v>
      </c>
      <c r="I1722" s="2">
        <f t="shared" si="256"/>
        <v>7819.2938721736828</v>
      </c>
      <c r="J1722">
        <f>VLOOKUP(A1722,'VXX-IV'!A$1:C$4500,3,0)</f>
        <v>7819.87</v>
      </c>
      <c r="K1722" s="10">
        <f t="shared" si="258"/>
        <v>-7.3674859852768115E-5</v>
      </c>
      <c r="L1722">
        <f t="shared" si="250"/>
        <v>105674481.79473831</v>
      </c>
      <c r="O1722">
        <f t="shared" si="251"/>
        <v>812619.05278721731</v>
      </c>
      <c r="R1722">
        <f t="shared" si="252"/>
        <v>21.128282266730299</v>
      </c>
      <c r="U1722" s="2">
        <f t="shared" si="253"/>
        <v>236.92617242170354</v>
      </c>
      <c r="V1722">
        <f>VLOOKUP(A1722,'VXZ-IV'!A$1:C$4500,3,0)</f>
        <v>236.92</v>
      </c>
      <c r="W1722" s="10">
        <f t="shared" si="259"/>
        <v>2.6052767615913908E-5</v>
      </c>
      <c r="X1722">
        <f t="shared" si="254"/>
        <v>15.079067548672972</v>
      </c>
      <c r="Z1722">
        <v>14.38</v>
      </c>
      <c r="AB1722">
        <f t="shared" si="255"/>
        <v>6617.5529293283726</v>
      </c>
      <c r="AC1722" t="e">
        <f>VLOOKUP(A1722,'VIXY-IV'!A$1:E$2000,4,0)</f>
        <v>#N/A</v>
      </c>
      <c r="AD1722" s="10" t="e">
        <f t="shared" si="260"/>
        <v>#N/A</v>
      </c>
      <c r="AE1722">
        <f>ROW()</f>
        <v>1722</v>
      </c>
      <c r="AF1722">
        <f t="shared" si="249"/>
        <v>0.86343852013057676</v>
      </c>
      <c r="AG1722">
        <f>AG1721*(1-(AG$1+AG$5))^($A1722-$A1721)*(1+2*(E1722/E1721-1))</f>
        <v>19195713.473141834</v>
      </c>
      <c r="AK1722">
        <f t="shared" si="257"/>
        <v>14.620211433907201</v>
      </c>
      <c r="AO1722">
        <f>AO1721*(1-AO$1+H1721)^($A1722-$A1721)*(2-E1722/E1721)</f>
        <v>14.658432181570564</v>
      </c>
      <c r="AQ1722" s="10">
        <v>14.66</v>
      </c>
    </row>
    <row r="1723" spans="1:43" x14ac:dyDescent="0.25">
      <c r="A1723" s="1">
        <v>40562</v>
      </c>
      <c r="B1723" s="12">
        <v>17.309999999999999</v>
      </c>
      <c r="C1723" s="12">
        <v>19.64</v>
      </c>
      <c r="D1723">
        <v>13012.55</v>
      </c>
      <c r="E1723">
        <v>11627.48</v>
      </c>
      <c r="F1723">
        <v>139481.01</v>
      </c>
      <c r="G1723">
        <v>124653.14</v>
      </c>
      <c r="H1723">
        <f>(1/(1-91/360*VLOOKUP($A1723,Tbills!$B$4:$C$974,2,1)/100))^((1)/91)-1</f>
        <v>4.3064085186728107E-6</v>
      </c>
      <c r="I1723" s="2">
        <f t="shared" si="256"/>
        <v>8213.3752673575618</v>
      </c>
      <c r="J1723">
        <f>VLOOKUP(A1723,'VXX-IV'!A$1:C$4500,3,0)</f>
        <v>8213.98</v>
      </c>
      <c r="K1723" s="10">
        <f t="shared" si="258"/>
        <v>-7.3622366068337719E-5</v>
      </c>
      <c r="L1723">
        <f t="shared" si="250"/>
        <v>116325993.49370199</v>
      </c>
      <c r="O1723">
        <f t="shared" si="251"/>
        <v>874048.29243143613</v>
      </c>
      <c r="R1723">
        <f t="shared" si="252"/>
        <v>20.594704497342619</v>
      </c>
      <c r="U1723" s="2">
        <f t="shared" si="253"/>
        <v>242.86991645062125</v>
      </c>
      <c r="V1723">
        <f>VLOOKUP(A1723,'VXZ-IV'!A$1:C$4500,3,0)</f>
        <v>242.88</v>
      </c>
      <c r="W1723" s="10">
        <f t="shared" si="259"/>
        <v>-4.1516589998180642E-5</v>
      </c>
      <c r="X1723">
        <f t="shared" si="254"/>
        <v>14.699987374058061</v>
      </c>
      <c r="Z1723">
        <v>14.77</v>
      </c>
      <c r="AB1723">
        <f t="shared" si="255"/>
        <v>6950.9693088523827</v>
      </c>
      <c r="AC1723" t="e">
        <f>VLOOKUP(A1723,'VIXY-IV'!A$1:E$2000,4,0)</f>
        <v>#N/A</v>
      </c>
      <c r="AD1723" s="10" t="e">
        <f t="shared" si="260"/>
        <v>#N/A</v>
      </c>
      <c r="AE1723">
        <f>ROW()</f>
        <v>1723</v>
      </c>
      <c r="AF1723">
        <f t="shared" si="249"/>
        <v>0.88136456211812619</v>
      </c>
      <c r="AG1723">
        <f>AG1722*(1-(AG$1+AG$5))^($A1723-$A1722)*(1+2*(E1723/E1722-1))</f>
        <v>21130707.069641061</v>
      </c>
      <c r="AK1723">
        <f t="shared" si="257"/>
        <v>13.882409976235314</v>
      </c>
      <c r="AO1723">
        <f>AO1722*(1-AO$1+H1722)^($A1723-$A1722)*(2-E1723/E1722)</f>
        <v>13.918895349136728</v>
      </c>
      <c r="AQ1723" s="10">
        <v>13.8</v>
      </c>
    </row>
    <row r="1724" spans="1:43" x14ac:dyDescent="0.25">
      <c r="A1724" s="1">
        <v>40563</v>
      </c>
      <c r="B1724" s="12">
        <v>17.989999999999998</v>
      </c>
      <c r="C1724" s="12">
        <v>19.899999999999999</v>
      </c>
      <c r="D1724">
        <v>12945.33</v>
      </c>
      <c r="E1724">
        <v>11567.36</v>
      </c>
      <c r="F1724">
        <v>138789.51999999999</v>
      </c>
      <c r="G1724">
        <v>124034.62</v>
      </c>
      <c r="H1724">
        <f>(1/(1-91/360*VLOOKUP($A1724,Tbills!$B$4:$C$974,2,1)/100))^((1)/91)-1</f>
        <v>4.3064085186728107E-6</v>
      </c>
      <c r="I1724" s="2">
        <f t="shared" si="256"/>
        <v>8170.7475222895109</v>
      </c>
      <c r="J1724">
        <f>VLOOKUP(A1724,'VXX-IV'!A$1:C$4500,3,0)</f>
        <v>8171.35</v>
      </c>
      <c r="K1724" s="10">
        <f t="shared" si="258"/>
        <v>-7.3730498692303748E-5</v>
      </c>
      <c r="L1724">
        <f t="shared" si="250"/>
        <v>115118355.67440927</v>
      </c>
      <c r="O1724">
        <f t="shared" si="251"/>
        <v>867240.15366871818</v>
      </c>
      <c r="R1724">
        <f t="shared" si="252"/>
        <v>20.647013658341333</v>
      </c>
      <c r="U1724" s="2">
        <f t="shared" si="253"/>
        <v>241.65997371558998</v>
      </c>
      <c r="V1724">
        <f>VLOOKUP(A1724,'VXZ-IV'!A$1:C$4500,3,0)</f>
        <v>241.64</v>
      </c>
      <c r="W1724" s="10">
        <f t="shared" si="259"/>
        <v>8.2658978604488453E-5</v>
      </c>
      <c r="X1724">
        <f t="shared" si="254"/>
        <v>14.772444886441848</v>
      </c>
      <c r="Z1724">
        <v>14.77</v>
      </c>
      <c r="AB1724">
        <f t="shared" si="255"/>
        <v>6914.7881607810696</v>
      </c>
      <c r="AC1724" t="e">
        <f>VLOOKUP(A1724,'VIXY-IV'!A$1:E$2000,4,0)</f>
        <v>#N/A</v>
      </c>
      <c r="AD1724" s="10" t="e">
        <f t="shared" si="260"/>
        <v>#N/A</v>
      </c>
      <c r="AE1724">
        <f>ROW()</f>
        <v>1724</v>
      </c>
      <c r="AF1724">
        <f t="shared" si="249"/>
        <v>0.90402010050251258</v>
      </c>
      <c r="AG1724">
        <f>AG1723*(1-(AG$1+AG$5))^($A1724-$A1723)*(1+2*(E1724/E1723-1))</f>
        <v>20911489.298797607</v>
      </c>
      <c r="AK1724">
        <f t="shared" si="257"/>
        <v>13.953539192776763</v>
      </c>
      <c r="AO1724">
        <f>AO1723*(1-AO$1+H1723)^($A1724-$A1723)*(2-E1724/E1723)</f>
        <v>13.990405914887223</v>
      </c>
      <c r="AQ1724" s="10">
        <v>13.96</v>
      </c>
    </row>
    <row r="1725" spans="1:43" x14ac:dyDescent="0.25">
      <c r="A1725" s="1">
        <v>40564</v>
      </c>
      <c r="B1725" s="12">
        <v>18.47</v>
      </c>
      <c r="C1725" s="12">
        <v>19.97</v>
      </c>
      <c r="D1725">
        <v>13079.16</v>
      </c>
      <c r="E1725">
        <v>11686.9</v>
      </c>
      <c r="F1725">
        <v>138683.03</v>
      </c>
      <c r="G1725">
        <v>123938.91</v>
      </c>
      <c r="H1725">
        <f>(1/(1-91/360*VLOOKUP($A1725,Tbills!$B$4:$C$974,2,1)/100))^((1)/91)-1</f>
        <v>4.3064085186728107E-6</v>
      </c>
      <c r="I1725" s="2">
        <f t="shared" si="256"/>
        <v>8255.0161623838321</v>
      </c>
      <c r="J1725">
        <f>VLOOKUP(A1725,'VXX-IV'!A$1:C$4500,3,0)</f>
        <v>8255.6299999999992</v>
      </c>
      <c r="K1725" s="10">
        <f t="shared" si="258"/>
        <v>-7.4353818687034057E-5</v>
      </c>
      <c r="L1725">
        <f t="shared" si="250"/>
        <v>117492874.06018072</v>
      </c>
      <c r="O1725">
        <f t="shared" si="251"/>
        <v>880653.89179151284</v>
      </c>
      <c r="R1725">
        <f t="shared" si="252"/>
        <v>20.539399413665645</v>
      </c>
      <c r="U1725" s="2">
        <f t="shared" si="253"/>
        <v>241.46866557765691</v>
      </c>
      <c r="V1725">
        <f>VLOOKUP(A1725,'VXZ-IV'!A$1:C$4500,3,0)</f>
        <v>241.44</v>
      </c>
      <c r="W1725" s="10">
        <f t="shared" si="259"/>
        <v>1.1872754165387356E-4</v>
      </c>
      <c r="X1725">
        <f t="shared" si="254"/>
        <v>14.783360752545454</v>
      </c>
      <c r="Z1725">
        <v>14.84</v>
      </c>
      <c r="AB1725">
        <f t="shared" si="255"/>
        <v>6986.0037405260755</v>
      </c>
      <c r="AC1725" t="e">
        <f>VLOOKUP(A1725,'VIXY-IV'!A$1:E$2000,4,0)</f>
        <v>#N/A</v>
      </c>
      <c r="AD1725" s="10" t="e">
        <f t="shared" si="260"/>
        <v>#N/A</v>
      </c>
      <c r="AE1725">
        <f>ROW()</f>
        <v>1725</v>
      </c>
      <c r="AF1725">
        <f t="shared" si="249"/>
        <v>0.92488733099649478</v>
      </c>
      <c r="AG1725">
        <f>AG1724*(1-(AG$1+AG$5))^($A1725-$A1724)*(1+2*(E1725/E1724-1))</f>
        <v>21342979.197836719</v>
      </c>
      <c r="AK1725">
        <f t="shared" si="257"/>
        <v>13.808696643676187</v>
      </c>
      <c r="AO1725">
        <f>AO1724*(1-AO$1+H1724)^($A1725-$A1724)*(2-E1725/E1724)</f>
        <v>13.845373070467904</v>
      </c>
      <c r="AQ1725" s="10">
        <v>13.84</v>
      </c>
    </row>
    <row r="1726" spans="1:43" x14ac:dyDescent="0.25">
      <c r="A1726" s="1">
        <v>40567</v>
      </c>
      <c r="B1726" s="12">
        <v>17.649999999999999</v>
      </c>
      <c r="C1726" s="12">
        <v>19.579999999999998</v>
      </c>
      <c r="D1726">
        <v>12772.35</v>
      </c>
      <c r="E1726">
        <v>11412.6</v>
      </c>
      <c r="F1726">
        <v>137075.56</v>
      </c>
      <c r="G1726">
        <v>122500.74</v>
      </c>
      <c r="H1726">
        <f>(1/(1-91/360*VLOOKUP($A1726,Tbills!$B$4:$C$974,2,1)/100))^((1)/91)-1</f>
        <v>4.3064085186728107E-6</v>
      </c>
      <c r="I1726" s="2">
        <f t="shared" si="256"/>
        <v>8060.7809031551342</v>
      </c>
      <c r="J1726">
        <f>VLOOKUP(A1726,'VXX-IV'!A$1:C$4500,3,0)</f>
        <v>8061.37</v>
      </c>
      <c r="K1726" s="10">
        <f t="shared" si="258"/>
        <v>-7.3076517374315308E-5</v>
      </c>
      <c r="L1726">
        <f t="shared" si="250"/>
        <v>111963849.73279934</v>
      </c>
      <c r="O1726">
        <f t="shared" si="251"/>
        <v>849563.62244889024</v>
      </c>
      <c r="R1726">
        <f t="shared" si="252"/>
        <v>20.77761865583771</v>
      </c>
      <c r="U1726" s="2">
        <f t="shared" si="253"/>
        <v>238.65235254755279</v>
      </c>
      <c r="V1726">
        <f>VLOOKUP(A1726,'VXZ-IV'!A$1:C$4500,3,0)</f>
        <v>238.64</v>
      </c>
      <c r="W1726" s="10">
        <f t="shared" si="259"/>
        <v>5.1762267653465699E-5</v>
      </c>
      <c r="X1726">
        <f t="shared" si="254"/>
        <v>14.953438703503165</v>
      </c>
      <c r="Z1726">
        <v>14.84</v>
      </c>
      <c r="AB1726">
        <f t="shared" si="255"/>
        <v>6821.3236506951262</v>
      </c>
      <c r="AC1726" t="e">
        <f>VLOOKUP(A1726,'VIXY-IV'!A$1:E$2000,4,0)</f>
        <v>#N/A</v>
      </c>
      <c r="AD1726" s="10" t="e">
        <f t="shared" si="260"/>
        <v>#N/A</v>
      </c>
      <c r="AE1726">
        <f>ROW()</f>
        <v>1726</v>
      </c>
      <c r="AF1726">
        <f t="shared" si="249"/>
        <v>0.90143003064351379</v>
      </c>
      <c r="AG1726">
        <f>AG1725*(1-(AG$1+AG$5))^($A1726-$A1725)*(1+2*(E1726/E1725-1))</f>
        <v>20339052.532203425</v>
      </c>
      <c r="AK1726">
        <f t="shared" si="257"/>
        <v>14.130822118726964</v>
      </c>
      <c r="AO1726">
        <f>AO1725*(1-AO$1+H1725)^($A1726-$A1725)*(2-E1726/E1725)</f>
        <v>14.168944785779543</v>
      </c>
      <c r="AQ1726" s="10">
        <v>14.13</v>
      </c>
    </row>
    <row r="1727" spans="1:43" x14ac:dyDescent="0.25">
      <c r="A1727" s="1">
        <v>40568</v>
      </c>
      <c r="B1727" s="12">
        <v>17.59</v>
      </c>
      <c r="C1727" s="12">
        <v>19.34</v>
      </c>
      <c r="D1727">
        <v>12636.75</v>
      </c>
      <c r="E1727">
        <v>11291.38</v>
      </c>
      <c r="F1727">
        <v>136027.4</v>
      </c>
      <c r="G1727">
        <v>121563.5</v>
      </c>
      <c r="H1727">
        <f>(1/(1-91/360*VLOOKUP($A1727,Tbills!$B$4:$C$974,2,1)/100))^((1)/91)-1</f>
        <v>4.3064085186728107E-6</v>
      </c>
      <c r="I1727" s="2">
        <f t="shared" si="256"/>
        <v>7975.0076781334346</v>
      </c>
      <c r="J1727">
        <f>VLOOKUP(A1727,'VXX-IV'!A$1:C$4500,3,0)</f>
        <v>7975.59</v>
      </c>
      <c r="K1727" s="10">
        <f t="shared" si="258"/>
        <v>-7.3013014280531863E-5</v>
      </c>
      <c r="L1727">
        <f t="shared" si="250"/>
        <v>109580898.75575531</v>
      </c>
      <c r="O1727">
        <f t="shared" si="251"/>
        <v>835999.87004825578</v>
      </c>
      <c r="R1727">
        <f t="shared" si="252"/>
        <v>20.887020116864392</v>
      </c>
      <c r="U1727" s="2">
        <f t="shared" si="253"/>
        <v>236.82170221335946</v>
      </c>
      <c r="V1727">
        <f>VLOOKUP(A1727,'VXZ-IV'!A$1:C$4500,3,0)</f>
        <v>236.8</v>
      </c>
      <c r="W1727" s="10">
        <f t="shared" si="259"/>
        <v>9.1647860470667197E-5</v>
      </c>
      <c r="X1727">
        <f t="shared" si="254"/>
        <v>15.067353440806331</v>
      </c>
      <c r="Z1727">
        <v>15.07</v>
      </c>
      <c r="AB1727">
        <f t="shared" si="255"/>
        <v>6748.6350229579066</v>
      </c>
      <c r="AC1727" t="e">
        <f>VLOOKUP(A1727,'VIXY-IV'!A$1:E$2000,4,0)</f>
        <v>#N/A</v>
      </c>
      <c r="AD1727" s="10" t="e">
        <f t="shared" si="260"/>
        <v>#N/A</v>
      </c>
      <c r="AE1727">
        <f>ROW()</f>
        <v>1727</v>
      </c>
      <c r="AF1727">
        <f t="shared" si="249"/>
        <v>0.90951396070320578</v>
      </c>
      <c r="AG1727">
        <f>AG1726*(1-(AG$1+AG$5))^($A1727-$A1726)*(1+2*(E1727/E1726-1))</f>
        <v>19906315.390486244</v>
      </c>
      <c r="AK1727">
        <f t="shared" si="257"/>
        <v>14.280248831137504</v>
      </c>
      <c r="AO1727">
        <f>AO1726*(1-AO$1+H1726)^($A1727-$A1726)*(2-E1727/E1726)</f>
        <v>14.31897360231239</v>
      </c>
      <c r="AQ1727" s="10">
        <v>14.2</v>
      </c>
    </row>
    <row r="1728" spans="1:43" x14ac:dyDescent="0.25">
      <c r="A1728" s="1">
        <v>40569</v>
      </c>
      <c r="B1728" s="12">
        <v>16.64</v>
      </c>
      <c r="C1728" s="12">
        <v>18.82</v>
      </c>
      <c r="D1728">
        <v>12206.87</v>
      </c>
      <c r="E1728">
        <v>10907.22</v>
      </c>
      <c r="F1728">
        <v>132537</v>
      </c>
      <c r="G1728">
        <v>118443.71</v>
      </c>
      <c r="H1728">
        <f>(1/(1-91/360*VLOOKUP($A1728,Tbills!$B$4:$C$974,2,1)/100))^((1)/91)-1</f>
        <v>4.3064085186728107E-6</v>
      </c>
      <c r="I1728" s="2">
        <f t="shared" si="256"/>
        <v>7703.5241054170192</v>
      </c>
      <c r="J1728">
        <f>VLOOKUP(A1728,'VXX-IV'!A$1:C$4500,3,0)</f>
        <v>7704.08</v>
      </c>
      <c r="K1728" s="10">
        <f t="shared" si="258"/>
        <v>-7.215586844644406E-5</v>
      </c>
      <c r="L1728">
        <f t="shared" si="250"/>
        <v>102120308.64814007</v>
      </c>
      <c r="O1728">
        <f t="shared" si="251"/>
        <v>793309.03574980027</v>
      </c>
      <c r="R1728">
        <f t="shared" si="252"/>
        <v>21.241373265196881</v>
      </c>
      <c r="U1728" s="2">
        <f t="shared" si="253"/>
        <v>230.73934077874978</v>
      </c>
      <c r="V1728">
        <f>VLOOKUP(A1728,'VXZ-IV'!A$1:C$4500,3,0)</f>
        <v>230.72</v>
      </c>
      <c r="W1728" s="10">
        <f t="shared" si="259"/>
        <v>8.3827924539647825E-5</v>
      </c>
      <c r="X1728">
        <f t="shared" si="254"/>
        <v>15.453535021642171</v>
      </c>
      <c r="Z1728">
        <v>15.19</v>
      </c>
      <c r="AB1728">
        <f t="shared" si="255"/>
        <v>6518.8028850602459</v>
      </c>
      <c r="AC1728" t="e">
        <f>VLOOKUP(A1728,'VIXY-IV'!A$1:E$2000,4,0)</f>
        <v>#N/A</v>
      </c>
      <c r="AD1728" s="10" t="e">
        <f t="shared" si="260"/>
        <v>#N/A</v>
      </c>
      <c r="AE1728">
        <f>ROW()</f>
        <v>1728</v>
      </c>
      <c r="AF1728">
        <f t="shared" si="249"/>
        <v>0.88416578108395327</v>
      </c>
      <c r="AG1728">
        <f>AG1727*(1-(AG$1+AG$5))^($A1728-$A1727)*(1+2*(E1728/E1727-1))</f>
        <v>18551168.431194961</v>
      </c>
      <c r="AK1728">
        <f t="shared" si="257"/>
        <v>14.765409626539395</v>
      </c>
      <c r="AO1728">
        <f>AO1727*(1-AO$1+H1727)^($A1728-$A1727)*(2-E1728/E1727)</f>
        <v>14.80565578087857</v>
      </c>
      <c r="AQ1728" s="10">
        <v>14.74</v>
      </c>
    </row>
    <row r="1729" spans="1:43" x14ac:dyDescent="0.25">
      <c r="A1729" s="1">
        <v>40570</v>
      </c>
      <c r="B1729" s="12">
        <v>16.149999999999999</v>
      </c>
      <c r="C1729" s="12">
        <v>18.48</v>
      </c>
      <c r="D1729">
        <v>11995.77</v>
      </c>
      <c r="E1729">
        <v>10718.54</v>
      </c>
      <c r="F1729">
        <v>130891.39</v>
      </c>
      <c r="G1729">
        <v>116972.57</v>
      </c>
      <c r="H1729">
        <f>(1/(1-91/360*VLOOKUP($A1729,Tbills!$B$4:$C$974,2,1)/100))^((1)/91)-1</f>
        <v>4.3064085186728107E-6</v>
      </c>
      <c r="I1729" s="2">
        <f t="shared" si="256"/>
        <v>7570.1183088162652</v>
      </c>
      <c r="J1729">
        <f>VLOOKUP(A1729,'VXX-IV'!A$1:C$4500,3,0)</f>
        <v>7570.67</v>
      </c>
      <c r="K1729" s="10">
        <f t="shared" si="258"/>
        <v>-7.2872174290417036E-5</v>
      </c>
      <c r="L1729">
        <f t="shared" si="250"/>
        <v>98583192.961846814</v>
      </c>
      <c r="O1729">
        <f t="shared" si="251"/>
        <v>772698.25274722697</v>
      </c>
      <c r="R1729">
        <f t="shared" si="252"/>
        <v>21.424128097756963</v>
      </c>
      <c r="U1729" s="2">
        <f t="shared" si="253"/>
        <v>227.86887144670428</v>
      </c>
      <c r="V1729">
        <f>VLOOKUP(A1729,'VXZ-IV'!A$1:C$4500,3,0)</f>
        <v>227.84</v>
      </c>
      <c r="W1729" s="10">
        <f t="shared" si="259"/>
        <v>1.2671807717823391E-4</v>
      </c>
      <c r="X1729">
        <f t="shared" si="254"/>
        <v>15.644965652529526</v>
      </c>
      <c r="Z1729">
        <v>15.19</v>
      </c>
      <c r="AB1729">
        <f t="shared" si="255"/>
        <v>6405.8131571930826</v>
      </c>
      <c r="AC1729" t="e">
        <f>VLOOKUP(A1729,'VIXY-IV'!A$1:E$2000,4,0)</f>
        <v>#N/A</v>
      </c>
      <c r="AD1729" s="10" t="e">
        <f t="shared" si="260"/>
        <v>#N/A</v>
      </c>
      <c r="AE1729">
        <f>ROW()</f>
        <v>1729</v>
      </c>
      <c r="AF1729">
        <f t="shared" si="249"/>
        <v>0.87391774891774887</v>
      </c>
      <c r="AG1729">
        <f>AG1728*(1-(AG$1+AG$5))^($A1729-$A1728)*(1+2*(E1729/E1728-1))</f>
        <v>17908745.187668081</v>
      </c>
      <c r="AK1729">
        <f t="shared" si="257"/>
        <v>15.02013143405871</v>
      </c>
      <c r="AO1729">
        <f>AO1728*(1-AO$1+H1728)^($A1729-$A1728)*(2-E1729/E1728)</f>
        <v>15.061281175075788</v>
      </c>
      <c r="AQ1729" s="10">
        <v>15.05</v>
      </c>
    </row>
    <row r="1730" spans="1:43" x14ac:dyDescent="0.25">
      <c r="A1730" s="1">
        <v>40571</v>
      </c>
      <c r="B1730" s="12">
        <v>20.04</v>
      </c>
      <c r="C1730" s="12">
        <v>20.59</v>
      </c>
      <c r="D1730">
        <v>13218.55</v>
      </c>
      <c r="E1730">
        <v>11811.08</v>
      </c>
      <c r="F1730">
        <v>135944.28</v>
      </c>
      <c r="G1730">
        <v>121487.63</v>
      </c>
      <c r="H1730">
        <f>(1/(1-91/360*VLOOKUP($A1730,Tbills!$B$4:$C$974,2,1)/100))^((1)/91)-1</f>
        <v>4.3064085186728107E-6</v>
      </c>
      <c r="I1730" s="2">
        <f t="shared" si="256"/>
        <v>8341.5693536831513</v>
      </c>
      <c r="J1730">
        <f>VLOOKUP(A1730,'VXX-IV'!A$1:C$4500,3,0)</f>
        <v>8342.18</v>
      </c>
      <c r="K1730" s="10">
        <f t="shared" si="258"/>
        <v>-7.3199849062066669E-5</v>
      </c>
      <c r="L1730">
        <f t="shared" si="250"/>
        <v>118675494.37458123</v>
      </c>
      <c r="O1730">
        <f t="shared" si="251"/>
        <v>890809.84743475239</v>
      </c>
      <c r="R1730">
        <f t="shared" si="252"/>
        <v>20.331329061954378</v>
      </c>
      <c r="U1730" s="2">
        <f t="shared" si="253"/>
        <v>236.65967885430558</v>
      </c>
      <c r="V1730">
        <f>VLOOKUP(A1730,'VXZ-IV'!A$1:C$4500,3,0)</f>
        <v>236.64</v>
      </c>
      <c r="W1730" s="10">
        <f t="shared" si="259"/>
        <v>8.3159458694970212E-5</v>
      </c>
      <c r="X1730">
        <f t="shared" si="254"/>
        <v>15.040589298118963</v>
      </c>
      <c r="Z1730">
        <v>15.19</v>
      </c>
      <c r="AB1730">
        <f t="shared" si="255"/>
        <v>7058.5111210370233</v>
      </c>
      <c r="AC1730" t="e">
        <f>VLOOKUP(A1730,'VIXY-IV'!A$1:E$2000,4,0)</f>
        <v>#N/A</v>
      </c>
      <c r="AD1730" s="10" t="e">
        <f t="shared" si="260"/>
        <v>#N/A</v>
      </c>
      <c r="AE1730">
        <f>ROW()</f>
        <v>1730</v>
      </c>
      <c r="AF1730">
        <f t="shared" si="249"/>
        <v>0.97328800388538117</v>
      </c>
      <c r="AG1730">
        <f>AG1729*(1-(AG$1+AG$5))^($A1730-$A1729)*(1+2*(E1730/E1729-1))</f>
        <v>21558892.838157166</v>
      </c>
      <c r="AK1730">
        <f t="shared" si="257"/>
        <v>13.488502272225434</v>
      </c>
      <c r="AO1730">
        <f>AO1729*(1-AO$1+H1729)^($A1730-$A1729)*(2-E1730/E1729)</f>
        <v>13.525643852980357</v>
      </c>
      <c r="AQ1730" s="10">
        <v>13.75</v>
      </c>
    </row>
    <row r="1731" spans="1:43" x14ac:dyDescent="0.25">
      <c r="A1731" s="1">
        <v>40574</v>
      </c>
      <c r="B1731" s="12">
        <v>19.53</v>
      </c>
      <c r="C1731" s="12">
        <v>20.149999999999999</v>
      </c>
      <c r="D1731">
        <v>13046.02</v>
      </c>
      <c r="E1731">
        <v>11656.76</v>
      </c>
      <c r="F1731">
        <v>133570.20000000001</v>
      </c>
      <c r="G1731">
        <v>119364.44</v>
      </c>
      <c r="H1731">
        <f>(1/(1-91/360*VLOOKUP($A1731,Tbills!$B$4:$C$974,2,1)/100))^((1)/91)-1</f>
        <v>4.1674654807088984E-6</v>
      </c>
      <c r="I1731" s="2">
        <f t="shared" si="256"/>
        <v>8232.0920405777088</v>
      </c>
      <c r="J1731">
        <f>VLOOKUP(A1731,'VXX-IV'!A$1:C$4500,3,0)</f>
        <v>8232.69</v>
      </c>
      <c r="K1731" s="10">
        <f t="shared" si="258"/>
        <v>-7.2632325800126019E-5</v>
      </c>
      <c r="L1731">
        <f t="shared" si="250"/>
        <v>115560109.88268134</v>
      </c>
      <c r="O1731">
        <f t="shared" si="251"/>
        <v>873262.98001312278</v>
      </c>
      <c r="R1731">
        <f t="shared" si="252"/>
        <v>20.461375411198041</v>
      </c>
      <c r="U1731" s="2">
        <f t="shared" si="253"/>
        <v>232.50973376701367</v>
      </c>
      <c r="V1731">
        <f>VLOOKUP(A1731,'VXZ-IV'!A$1:C$4500,3,0)</f>
        <v>232.52</v>
      </c>
      <c r="W1731" s="10">
        <f t="shared" si="259"/>
        <v>-4.4152042776302025E-5</v>
      </c>
      <c r="X1731">
        <f t="shared" si="254"/>
        <v>15.301940898039213</v>
      </c>
      <c r="Z1731">
        <v>15.19</v>
      </c>
      <c r="AB1731">
        <f t="shared" si="255"/>
        <v>6965.558134964378</v>
      </c>
      <c r="AC1731" t="e">
        <f>VLOOKUP(A1731,'VIXY-IV'!A$1:E$2000,4,0)</f>
        <v>#N/A</v>
      </c>
      <c r="AD1731" s="10" t="e">
        <f t="shared" si="260"/>
        <v>#N/A</v>
      </c>
      <c r="AE1731">
        <f>ROW()</f>
        <v>1731</v>
      </c>
      <c r="AF1731">
        <f t="shared" si="249"/>
        <v>0.96923076923076934</v>
      </c>
      <c r="AG1731">
        <f>AG1730*(1-(AG$1+AG$5))^($A1731-$A1730)*(1+2*(E1731/E1730-1))</f>
        <v>20993406.397741973</v>
      </c>
      <c r="AK1731">
        <f t="shared" si="257"/>
        <v>13.662829733672227</v>
      </c>
      <c r="AO1731">
        <f>AO1730*(1-AO$1+H1730)^($A1731-$A1730)*(2-E1731/E1730)</f>
        <v>13.701022494215893</v>
      </c>
      <c r="AQ1731" s="10">
        <v>13.77</v>
      </c>
    </row>
    <row r="1732" spans="1:43" x14ac:dyDescent="0.25">
      <c r="A1732" s="1">
        <v>40575</v>
      </c>
      <c r="B1732" s="12">
        <v>17.63</v>
      </c>
      <c r="C1732" s="12">
        <v>18.97</v>
      </c>
      <c r="D1732">
        <v>12374.16</v>
      </c>
      <c r="E1732">
        <v>11056.4</v>
      </c>
      <c r="F1732">
        <v>128940.77</v>
      </c>
      <c r="G1732">
        <v>115226.88</v>
      </c>
      <c r="H1732">
        <f>(1/(1-91/360*VLOOKUP($A1732,Tbills!$B$4:$C$974,2,1)/100))^((1)/91)-1</f>
        <v>4.1674654807088984E-6</v>
      </c>
      <c r="I1732" s="2">
        <f t="shared" si="256"/>
        <v>7807.9552390587478</v>
      </c>
      <c r="J1732">
        <f>VLOOKUP(A1732,'VXX-IV'!A$1:C$4500,3,0)</f>
        <v>7808.52</v>
      </c>
      <c r="K1732" s="10">
        <f t="shared" si="258"/>
        <v>-7.2326246363330071E-5</v>
      </c>
      <c r="L1732">
        <f t="shared" si="250"/>
        <v>103652433.87176211</v>
      </c>
      <c r="O1732">
        <f t="shared" si="251"/>
        <v>805772.11844025739</v>
      </c>
      <c r="R1732">
        <f t="shared" si="252"/>
        <v>20.987339393003722</v>
      </c>
      <c r="U1732" s="2">
        <f t="shared" si="253"/>
        <v>224.44567040869333</v>
      </c>
      <c r="V1732">
        <f>VLOOKUP(A1732,'VXZ-IV'!A$1:C$4500,3,0)</f>
        <v>224.44</v>
      </c>
      <c r="W1732" s="10">
        <f t="shared" si="259"/>
        <v>2.5264697439464356E-5</v>
      </c>
      <c r="X1732">
        <f t="shared" si="254"/>
        <v>15.831836375114696</v>
      </c>
      <c r="Z1732">
        <v>15.19</v>
      </c>
      <c r="AB1732">
        <f t="shared" si="255"/>
        <v>6606.5795184904737</v>
      </c>
      <c r="AC1732" t="e">
        <f>VLOOKUP(A1732,'VIXY-IV'!A$1:E$2000,4,0)</f>
        <v>#N/A</v>
      </c>
      <c r="AD1732" s="10" t="e">
        <f t="shared" si="260"/>
        <v>#N/A</v>
      </c>
      <c r="AE1732">
        <f>ROW()</f>
        <v>1732</v>
      </c>
      <c r="AF1732">
        <f t="shared" si="249"/>
        <v>0.92936215076436479</v>
      </c>
      <c r="AG1732">
        <f>AG1731*(1-(AG$1+AG$5))^($A1732-$A1731)*(1+2*(E1732/E1731-1))</f>
        <v>18830318.194387786</v>
      </c>
      <c r="AK1732">
        <f t="shared" si="257"/>
        <v>14.365839543315584</v>
      </c>
      <c r="AO1732">
        <f>AO1731*(1-AO$1+H1731)^($A1732-$A1731)*(2-E1732/E1731)</f>
        <v>14.406195666769914</v>
      </c>
      <c r="AQ1732" s="10">
        <v>14.46</v>
      </c>
    </row>
    <row r="1733" spans="1:43" x14ac:dyDescent="0.25">
      <c r="A1733" s="1">
        <v>40576</v>
      </c>
      <c r="B1733" s="12">
        <v>17.3</v>
      </c>
      <c r="C1733" s="12">
        <v>19.09</v>
      </c>
      <c r="D1733">
        <v>12390.69</v>
      </c>
      <c r="E1733">
        <v>11071.12</v>
      </c>
      <c r="F1733">
        <v>128748.64</v>
      </c>
      <c r="G1733">
        <v>115054.71</v>
      </c>
      <c r="H1733">
        <f>(1/(1-91/360*VLOOKUP($A1733,Tbills!$B$4:$C$974,2,1)/100))^((1)/91)-1</f>
        <v>4.1674654807088984E-6</v>
      </c>
      <c r="I1733" s="2">
        <f t="shared" si="256"/>
        <v>7818.1948423284075</v>
      </c>
      <c r="J1733">
        <f>VLOOKUP(A1733,'VXX-IV'!A$1:C$4500,3,0)</f>
        <v>7818.76</v>
      </c>
      <c r="K1733" s="10">
        <f t="shared" si="258"/>
        <v>-7.2282263631651134E-5</v>
      </c>
      <c r="L1733">
        <f t="shared" si="250"/>
        <v>103924165.35091531</v>
      </c>
      <c r="O1733">
        <f t="shared" si="251"/>
        <v>807354.06462459359</v>
      </c>
      <c r="R1733">
        <f t="shared" si="252"/>
        <v>20.972420475959023</v>
      </c>
      <c r="U1733" s="2">
        <f t="shared" si="253"/>
        <v>224.1057673643669</v>
      </c>
      <c r="V1733">
        <f>VLOOKUP(A1733,'VXZ-IV'!A$1:C$4500,3,0)</f>
        <v>224.08</v>
      </c>
      <c r="W1733" s="10">
        <f t="shared" si="259"/>
        <v>1.1499180813490106E-4</v>
      </c>
      <c r="X1733">
        <f t="shared" si="254"/>
        <v>15.854971670878598</v>
      </c>
      <c r="Z1733">
        <v>15.19</v>
      </c>
      <c r="AB1733">
        <f t="shared" si="255"/>
        <v>6615.1445798276191</v>
      </c>
      <c r="AC1733" t="e">
        <f>VLOOKUP(A1733,'VIXY-IV'!A$1:E$2000,4,0)</f>
        <v>#N/A</v>
      </c>
      <c r="AD1733" s="10" t="e">
        <f t="shared" si="260"/>
        <v>#N/A</v>
      </c>
      <c r="AE1733">
        <f>ROW()</f>
        <v>1733</v>
      </c>
      <c r="AF1733">
        <f t="shared" si="249"/>
        <v>0.9062336301728654</v>
      </c>
      <c r="AG1733">
        <f>AG1732*(1-(AG$1+AG$5))^($A1733-$A1732)*(1+2*(E1733/E1732-1))</f>
        <v>18879821.64778598</v>
      </c>
      <c r="AK1733">
        <f t="shared" si="257"/>
        <v>14.346045299368805</v>
      </c>
      <c r="AO1733">
        <f>AO1732*(1-AO$1+H1732)^($A1733-$A1732)*(2-E1733/E1732)</f>
        <v>14.386543732453344</v>
      </c>
      <c r="AQ1733" s="10">
        <v>14.47</v>
      </c>
    </row>
    <row r="1734" spans="1:43" x14ac:dyDescent="0.25">
      <c r="A1734" s="1">
        <v>40577</v>
      </c>
      <c r="B1734" s="12">
        <v>16.690000000000001</v>
      </c>
      <c r="C1734" s="12">
        <v>18.920000000000002</v>
      </c>
      <c r="D1734">
        <v>12215.14</v>
      </c>
      <c r="E1734">
        <v>10914.22</v>
      </c>
      <c r="F1734">
        <v>128128.64</v>
      </c>
      <c r="G1734">
        <v>114500.18</v>
      </c>
      <c r="H1734">
        <f>(1/(1-91/360*VLOOKUP($A1734,Tbills!$B$4:$C$974,2,1)/100))^((1)/91)-1</f>
        <v>4.1674654807088984E-6</v>
      </c>
      <c r="I1734" s="2">
        <f t="shared" si="256"/>
        <v>7707.2395409602832</v>
      </c>
      <c r="J1734">
        <f>VLOOKUP(A1734,'VXX-IV'!A$1:C$4500,3,0)</f>
        <v>7707.8</v>
      </c>
      <c r="K1734" s="10">
        <f t="shared" si="258"/>
        <v>-7.2713230716558996E-5</v>
      </c>
      <c r="L1734">
        <f t="shared" si="250"/>
        <v>100974393.20950009</v>
      </c>
      <c r="O1734">
        <f t="shared" si="251"/>
        <v>790164.69399768906</v>
      </c>
      <c r="R1734">
        <f t="shared" si="252"/>
        <v>21.120076343857498</v>
      </c>
      <c r="U1734" s="2">
        <f t="shared" si="253"/>
        <v>223.02112884462554</v>
      </c>
      <c r="V1734">
        <f>VLOOKUP(A1734,'VXZ-IV'!A$1:C$4500,3,0)</f>
        <v>223</v>
      </c>
      <c r="W1734" s="10">
        <f t="shared" si="259"/>
        <v>9.4748182177362139E-5</v>
      </c>
      <c r="X1734">
        <f t="shared" si="254"/>
        <v>15.930865140434413</v>
      </c>
      <c r="Z1734">
        <v>15.19</v>
      </c>
      <c r="AB1734">
        <f t="shared" si="255"/>
        <v>6521.1673300092907</v>
      </c>
      <c r="AC1734" t="e">
        <f>VLOOKUP(A1734,'VIXY-IV'!A$1:E$2000,4,0)</f>
        <v>#N/A</v>
      </c>
      <c r="AD1734" s="10" t="e">
        <f t="shared" si="260"/>
        <v>#N/A</v>
      </c>
      <c r="AE1734">
        <f>ROW()</f>
        <v>1734</v>
      </c>
      <c r="AF1734">
        <f t="shared" si="249"/>
        <v>0.88213530655391115</v>
      </c>
      <c r="AG1734">
        <f>AG1733*(1-(AG$1+AG$5))^($A1734-$A1733)*(1+2*(E1734/E1733-1))</f>
        <v>18344073.494067241</v>
      </c>
      <c r="AK1734">
        <f t="shared" si="257"/>
        <v>14.548679925241926</v>
      </c>
      <c r="AO1734">
        <f>AO1733*(1-AO$1+H1733)^($A1734-$A1733)*(2-E1734/E1733)</f>
        <v>14.589951102825147</v>
      </c>
      <c r="AQ1734" s="10">
        <v>14.68</v>
      </c>
    </row>
    <row r="1735" spans="1:43" x14ac:dyDescent="0.25">
      <c r="A1735" s="1">
        <v>40578</v>
      </c>
      <c r="B1735" s="12">
        <v>15.93</v>
      </c>
      <c r="C1735" s="12">
        <v>18.329999999999998</v>
      </c>
      <c r="D1735">
        <v>11901.48</v>
      </c>
      <c r="E1735">
        <v>10633.92</v>
      </c>
      <c r="F1735">
        <v>126284.49</v>
      </c>
      <c r="G1735">
        <v>112851.71</v>
      </c>
      <c r="H1735">
        <f>(1/(1-91/360*VLOOKUP($A1735,Tbills!$B$4:$C$974,2,1)/100))^((1)/91)-1</f>
        <v>4.1674654807088984E-6</v>
      </c>
      <c r="I1735" s="2">
        <f t="shared" si="256"/>
        <v>7509.1501699858782</v>
      </c>
      <c r="J1735">
        <f>VLOOKUP(A1735,'VXX-IV'!A$1:C$4500,3,0)</f>
        <v>7509.7</v>
      </c>
      <c r="K1735" s="10">
        <f t="shared" si="258"/>
        <v>-7.3215975887386264E-5</v>
      </c>
      <c r="L1735">
        <f t="shared" si="250"/>
        <v>95783994.990905553</v>
      </c>
      <c r="O1735">
        <f t="shared" si="251"/>
        <v>759699.46898721717</v>
      </c>
      <c r="R1735">
        <f t="shared" si="252"/>
        <v>21.390313210555806</v>
      </c>
      <c r="U1735" s="2">
        <f t="shared" si="253"/>
        <v>219.80583555766543</v>
      </c>
      <c r="V1735">
        <f>VLOOKUP(A1735,'VXZ-IV'!A$1:C$4500,3,0)</f>
        <v>219.8</v>
      </c>
      <c r="W1735" s="10">
        <f t="shared" si="259"/>
        <v>2.6549397931896479E-5</v>
      </c>
      <c r="X1735">
        <f t="shared" si="254"/>
        <v>16.159692963892585</v>
      </c>
      <c r="Z1735">
        <v>16.100000000000001</v>
      </c>
      <c r="AB1735">
        <f t="shared" si="255"/>
        <v>6353.4685903676973</v>
      </c>
      <c r="AC1735" t="e">
        <f>VLOOKUP(A1735,'VIXY-IV'!A$1:E$2000,4,0)</f>
        <v>#N/A</v>
      </c>
      <c r="AD1735" s="10" t="e">
        <f t="shared" si="260"/>
        <v>#N/A</v>
      </c>
      <c r="AE1735">
        <f>ROW()</f>
        <v>1735</v>
      </c>
      <c r="AF1735">
        <f t="shared" ref="AF1735:AF1798" si="261">B1735/C1735</f>
        <v>0.8690671031096564</v>
      </c>
      <c r="AG1735">
        <f>AG1734*(1-(AG$1+AG$5))^($A1735-$A1734)*(1+2*(E1735/E1734-1))</f>
        <v>17401258.716686849</v>
      </c>
      <c r="AK1735">
        <f t="shared" si="257"/>
        <v>14.921625446511186</v>
      </c>
      <c r="AO1735">
        <f>AO1734*(1-AO$1+H1734)^($A1735-$A1734)*(2-E1735/E1734)</f>
        <v>14.964160444007776</v>
      </c>
      <c r="AQ1735" s="10">
        <v>15.01</v>
      </c>
    </row>
    <row r="1736" spans="1:43" x14ac:dyDescent="0.25">
      <c r="A1736" s="1">
        <v>40581</v>
      </c>
      <c r="B1736" s="12">
        <v>16.28</v>
      </c>
      <c r="C1736" s="12">
        <v>18.260000000000002</v>
      </c>
      <c r="D1736">
        <v>11664.12</v>
      </c>
      <c r="E1736">
        <v>10421.709999999999</v>
      </c>
      <c r="F1736">
        <v>124458.5</v>
      </c>
      <c r="G1736">
        <v>111218.54</v>
      </c>
      <c r="H1736">
        <f>(1/(1-91/360*VLOOKUP($A1736,Tbills!$B$4:$C$974,2,1)/100))^((1)/91)-1</f>
        <v>4.1674654807088984E-6</v>
      </c>
      <c r="I1736" s="2">
        <f t="shared" si="256"/>
        <v>7358.851314452716</v>
      </c>
      <c r="J1736">
        <f>VLOOKUP(A1736,'VXX-IV'!A$1:C$4500,3,0)</f>
        <v>7359.38</v>
      </c>
      <c r="K1736" s="10">
        <f t="shared" si="258"/>
        <v>-7.1838327044382311E-5</v>
      </c>
      <c r="L1736">
        <f t="shared" ref="L1736:L1799" si="262">L1735*(1-L$1+H1736)^($A1736-$A1735)*(1+2*(E1736/E1735-1))</f>
        <v>91949752.090879917</v>
      </c>
      <c r="O1736">
        <f t="shared" ref="O1736:O1799" si="263">O1735*(1-(O$1+O$5))^($A1736-$A1735)*(1+1.5*(E1736/E1735-1))</f>
        <v>736884.17848601239</v>
      </c>
      <c r="R1736">
        <f t="shared" ref="R1736:R1799" si="264">R1735*(1-IF($A1736&lt;=R1731,R$1,R$1+IF(AND(WEEKDAY($A1736)&lt;&gt;1,WEEKDAY($A1736)&lt;&gt;7),S$1,0)))^($A1736-$A1735)*(1-0.5*(E1736/E1735-1))</f>
        <v>21.600815554784848</v>
      </c>
      <c r="U1736" s="2">
        <f t="shared" ref="U1736:U1799" si="265">U1735*$F1736/$F1735*(1-U$1)^($A1736-$A1735)</f>
        <v>216.61174283453903</v>
      </c>
      <c r="V1736">
        <f>VLOOKUP(A1736,'VXZ-IV'!A$1:C$4500,3,0)</f>
        <v>216.6</v>
      </c>
      <c r="W1736" s="10">
        <f t="shared" si="259"/>
        <v>5.4214379219930109E-5</v>
      </c>
      <c r="X1736">
        <f t="shared" ref="X1736:X1799" si="266">X1735*(1-X$1+H1736)^($A1736-$A1735)*(2-G1736/G1735)</f>
        <v>16.391939185133175</v>
      </c>
      <c r="Z1736">
        <v>16.100000000000001</v>
      </c>
      <c r="AB1736">
        <f t="shared" ref="AB1736:AB1799" si="267">AB1735*$E1736/$E1735*(1-(AB$1+AB$5+IF(AND(WEEKDAY(A1736)&lt;&gt;1,WEEKDAY(A1736)&lt;&gt;7),IF(A1736&lt;AC$2,AC$1,AC$3),0)))^($A1736-$A1735)</f>
        <v>6226.0278170201591</v>
      </c>
      <c r="AC1736" t="e">
        <f>VLOOKUP(A1736,'VIXY-IV'!A$1:E$2000,4,0)</f>
        <v>#N/A</v>
      </c>
      <c r="AD1736" s="10" t="e">
        <f t="shared" si="260"/>
        <v>#N/A</v>
      </c>
      <c r="AE1736">
        <f>ROW()</f>
        <v>1736</v>
      </c>
      <c r="AF1736">
        <f t="shared" si="261"/>
        <v>0.89156626506024095</v>
      </c>
      <c r="AG1736">
        <f>AG1735*(1-(AG$1+AG$5))^($A1736-$A1735)*(1+2*(E1736/E1735-1))</f>
        <v>16705052.413813654</v>
      </c>
      <c r="AK1736">
        <f t="shared" si="257"/>
        <v>15.217274244409563</v>
      </c>
      <c r="AO1736">
        <f>AO1735*(1-AO$1+H1735)^($A1736-$A1735)*(2-E1736/E1735)</f>
        <v>15.261281844497393</v>
      </c>
      <c r="AQ1736" s="10">
        <v>15.23</v>
      </c>
    </row>
    <row r="1737" spans="1:43" x14ac:dyDescent="0.25">
      <c r="A1737" s="1">
        <v>40582</v>
      </c>
      <c r="B1737" s="12">
        <v>15.81</v>
      </c>
      <c r="C1737" s="12">
        <v>17.850000000000001</v>
      </c>
      <c r="D1737">
        <v>11531.33</v>
      </c>
      <c r="E1737">
        <v>10303.02</v>
      </c>
      <c r="F1737">
        <v>122639.17</v>
      </c>
      <c r="G1737">
        <v>109592.29</v>
      </c>
      <c r="H1737">
        <f>(1/(1-91/360*VLOOKUP($A1737,Tbills!$B$4:$C$974,2,1)/100))^((1)/91)-1</f>
        <v>4.1674654807088984E-6</v>
      </c>
      <c r="I1737" s="2">
        <f t="shared" ref="I1737:I1800" si="268">I1736*$D1737/$D1736*(1-I$1)^($A1737-$A1736)</f>
        <v>7274.8971892981062</v>
      </c>
      <c r="J1737">
        <f>VLOOKUP(A1737,'VXX-IV'!A$1:C$4500,3,0)</f>
        <v>7275.42</v>
      </c>
      <c r="K1737" s="10">
        <f t="shared" si="258"/>
        <v>-7.1859865395262901E-5</v>
      </c>
      <c r="L1737">
        <f t="shared" si="262"/>
        <v>89851683.53391996</v>
      </c>
      <c r="O1737">
        <f t="shared" si="263"/>
        <v>724271.51266388444</v>
      </c>
      <c r="R1737">
        <f t="shared" si="264"/>
        <v>21.722836404393295</v>
      </c>
      <c r="U1737" s="2">
        <f t="shared" si="265"/>
        <v>213.4401153967741</v>
      </c>
      <c r="V1737">
        <f>VLOOKUP(A1737,'VXZ-IV'!A$1:C$4500,3,0)</f>
        <v>213.44</v>
      </c>
      <c r="W1737" s="10">
        <f t="shared" si="259"/>
        <v>5.4065205268294392E-7</v>
      </c>
      <c r="X1737">
        <f t="shared" si="266"/>
        <v>16.631078132869437</v>
      </c>
      <c r="Z1737">
        <v>16.63</v>
      </c>
      <c r="AB1737">
        <f t="shared" si="267"/>
        <v>6154.9066934293314</v>
      </c>
      <c r="AC1737" t="e">
        <f>VLOOKUP(A1737,'VIXY-IV'!A$1:E$2000,4,0)</f>
        <v>#N/A</v>
      </c>
      <c r="AD1737" s="10" t="e">
        <f t="shared" si="260"/>
        <v>#N/A</v>
      </c>
      <c r="AE1737">
        <f>ROW()</f>
        <v>1737</v>
      </c>
      <c r="AF1737">
        <f t="shared" si="261"/>
        <v>0.88571428571428568</v>
      </c>
      <c r="AG1737">
        <f>AG1736*(1-(AG$1+AG$5))^($A1737-$A1736)*(1+2*(E1737/E1736-1))</f>
        <v>16324003.768047657</v>
      </c>
      <c r="AK1737">
        <f t="shared" ref="AK1737:AK1800" si="269">AK1736*(1-IF($A1737&lt;=AK1732,AK$1,AK$1+IF(AND(WEEKDAY($A1737)&lt;&gt;1,WEEKDAY($A1737)&lt;&gt;7),AL$1,0)))^($A1737-$A1736)*(2-$E1737/$E1736)</f>
        <v>15.389862790253355</v>
      </c>
      <c r="AO1737">
        <f>AO1736*(1-AO$1+H1736)^($A1737-$A1736)*(2-E1737/E1736)</f>
        <v>15.434581840724972</v>
      </c>
      <c r="AQ1737" s="10">
        <v>15.5</v>
      </c>
    </row>
    <row r="1738" spans="1:43" x14ac:dyDescent="0.25">
      <c r="A1738" s="1">
        <v>40583</v>
      </c>
      <c r="B1738" s="12">
        <v>15.87</v>
      </c>
      <c r="C1738" s="12">
        <v>17.86</v>
      </c>
      <c r="D1738">
        <v>11555.59</v>
      </c>
      <c r="E1738">
        <v>10324.65</v>
      </c>
      <c r="F1738">
        <v>122376.71</v>
      </c>
      <c r="G1738">
        <v>109357.3</v>
      </c>
      <c r="H1738">
        <f>(1/(1-91/360*VLOOKUP($A1738,Tbills!$B$4:$C$974,2,1)/100))^((1)/91)-1</f>
        <v>4.1674654807088984E-6</v>
      </c>
      <c r="I1738" s="2">
        <f t="shared" si="268"/>
        <v>7290.0246016540104</v>
      </c>
      <c r="J1738">
        <f>VLOOKUP(A1738,'VXX-IV'!A$1:C$4500,3,0)</f>
        <v>7290.55</v>
      </c>
      <c r="K1738" s="10">
        <f t="shared" si="258"/>
        <v>-7.2065666649301363E-5</v>
      </c>
      <c r="L1738">
        <f t="shared" si="262"/>
        <v>90225247.171862483</v>
      </c>
      <c r="O1738">
        <f t="shared" si="263"/>
        <v>726527.81537610223</v>
      </c>
      <c r="R1738">
        <f t="shared" si="264"/>
        <v>21.699053151443241</v>
      </c>
      <c r="U1738" s="2">
        <f t="shared" si="265"/>
        <v>212.97813906626169</v>
      </c>
      <c r="V1738">
        <f>VLOOKUP(A1738,'VXZ-IV'!A$1:C$4500,3,0)</f>
        <v>212.96</v>
      </c>
      <c r="W1738" s="10">
        <f t="shared" si="259"/>
        <v>8.5175930980785353E-5</v>
      </c>
      <c r="X1738">
        <f t="shared" si="266"/>
        <v>16.666191843282547</v>
      </c>
      <c r="Z1738">
        <v>16.63</v>
      </c>
      <c r="AB1738">
        <f t="shared" si="267"/>
        <v>6167.6131673197551</v>
      </c>
      <c r="AC1738" t="e">
        <f>VLOOKUP(A1738,'VIXY-IV'!A$1:E$2000,4,0)</f>
        <v>#N/A</v>
      </c>
      <c r="AD1738" s="10" t="e">
        <f t="shared" si="260"/>
        <v>#N/A</v>
      </c>
      <c r="AE1738">
        <f>ROW()</f>
        <v>1738</v>
      </c>
      <c r="AF1738">
        <f t="shared" si="261"/>
        <v>0.8885778275475924</v>
      </c>
      <c r="AG1738">
        <f>AG1737*(1-(AG$1+AG$5))^($A1738-$A1737)*(1+2*(E1738/E1737-1))</f>
        <v>16391992.081174657</v>
      </c>
      <c r="AK1738">
        <f t="shared" si="269"/>
        <v>15.356838268271972</v>
      </c>
      <c r="AO1738">
        <f>AO1737*(1-AO$1+H1737)^($A1738-$A1737)*(2-E1738/E1737)</f>
        <v>15.401673238004673</v>
      </c>
      <c r="AQ1738" s="10">
        <v>15.37</v>
      </c>
    </row>
    <row r="1739" spans="1:43" x14ac:dyDescent="0.25">
      <c r="A1739" s="1">
        <v>40584</v>
      </c>
      <c r="B1739" s="12">
        <v>16.09</v>
      </c>
      <c r="C1739" s="12">
        <v>18.100000000000001</v>
      </c>
      <c r="D1739">
        <v>11587.79</v>
      </c>
      <c r="E1739">
        <v>10353.379999999999</v>
      </c>
      <c r="F1739">
        <v>120849.66</v>
      </c>
      <c r="G1739">
        <v>107992.25</v>
      </c>
      <c r="H1739">
        <f>(1/(1-91/360*VLOOKUP($A1739,Tbills!$B$4:$C$974,2,1)/100))^((1)/91)-1</f>
        <v>4.1674654807088984E-6</v>
      </c>
      <c r="I1739" s="2">
        <f t="shared" si="268"/>
        <v>7310.1602229522696</v>
      </c>
      <c r="J1739">
        <f>VLOOKUP(A1739,'VXX-IV'!A$1:C$4500,3,0)</f>
        <v>7310.69</v>
      </c>
      <c r="K1739" s="10">
        <f t="shared" ref="K1739:K1802" si="270">I1739/J1739-1</f>
        <v>-7.2466080182631565E-5</v>
      </c>
      <c r="L1739">
        <f t="shared" si="262"/>
        <v>90723656.437808484</v>
      </c>
      <c r="O1739">
        <f t="shared" si="263"/>
        <v>729535.7510237362</v>
      </c>
      <c r="R1739">
        <f t="shared" si="264"/>
        <v>21.667883046588681</v>
      </c>
      <c r="U1739" s="2">
        <f t="shared" si="265"/>
        <v>210.31541133354091</v>
      </c>
      <c r="V1739">
        <f>VLOOKUP(A1739,'VXZ-IV'!A$1:C$4500,3,0)</f>
        <v>210.32</v>
      </c>
      <c r="W1739" s="10">
        <f t="shared" ref="W1739:W1802" si="271">U1739/V1739-1</f>
        <v>-2.1817546876579108E-5</v>
      </c>
      <c r="X1739">
        <f t="shared" si="266"/>
        <v>16.873673409888926</v>
      </c>
      <c r="Z1739">
        <v>16.63</v>
      </c>
      <c r="AB1739">
        <f t="shared" si="267"/>
        <v>6184.5599110130679</v>
      </c>
      <c r="AC1739" t="e">
        <f>VLOOKUP(A1739,'VIXY-IV'!A$1:E$2000,4,0)</f>
        <v>#N/A</v>
      </c>
      <c r="AD1739" s="10" t="e">
        <f t="shared" si="260"/>
        <v>#N/A</v>
      </c>
      <c r="AE1739">
        <f>ROW()</f>
        <v>1739</v>
      </c>
      <c r="AF1739">
        <f t="shared" si="261"/>
        <v>0.88895027624309386</v>
      </c>
      <c r="AG1739">
        <f>AG1738*(1-(AG$1+AG$5))^($A1739-$A1738)*(1+2*(E1739/E1738-1))</f>
        <v>16482663.330596667</v>
      </c>
      <c r="AK1739">
        <f t="shared" si="269"/>
        <v>15.313392134965444</v>
      </c>
      <c r="AO1739">
        <f>AO1738*(1-AO$1+H1738)^($A1739-$A1738)*(2-E1739/E1738)</f>
        <v>15.358311545434871</v>
      </c>
      <c r="AQ1739" s="10">
        <v>15.38</v>
      </c>
    </row>
    <row r="1740" spans="1:43" x14ac:dyDescent="0.25">
      <c r="A1740" s="1">
        <v>40585</v>
      </c>
      <c r="B1740" s="12">
        <v>15.69</v>
      </c>
      <c r="C1740" s="12">
        <v>17.86</v>
      </c>
      <c r="D1740">
        <v>11422.89</v>
      </c>
      <c r="E1740">
        <v>10206.01</v>
      </c>
      <c r="F1740">
        <v>119925.39</v>
      </c>
      <c r="G1740">
        <v>107165.87</v>
      </c>
      <c r="H1740">
        <f>(1/(1-91/360*VLOOKUP($A1740,Tbills!$B$4:$C$974,2,1)/100))^((1)/91)-1</f>
        <v>4.1674654807088984E-6</v>
      </c>
      <c r="I1740" s="2">
        <f t="shared" si="268"/>
        <v>7205.9573054745379</v>
      </c>
      <c r="J1740">
        <f>VLOOKUP(A1740,'VXX-IV'!A$1:C$4500,3,0)</f>
        <v>7206.48</v>
      </c>
      <c r="K1740" s="10">
        <f t="shared" si="270"/>
        <v>-7.2531183804236399E-5</v>
      </c>
      <c r="L1740">
        <f t="shared" si="262"/>
        <v>88137318.448768839</v>
      </c>
      <c r="O1740">
        <f t="shared" si="263"/>
        <v>713935.37490290997</v>
      </c>
      <c r="R1740">
        <f t="shared" si="264"/>
        <v>21.821106880611456</v>
      </c>
      <c r="U1740" s="2">
        <f t="shared" si="265"/>
        <v>208.70180951396623</v>
      </c>
      <c r="V1740">
        <f>VLOOKUP(A1740,'VXZ-IV'!A$1:C$4500,3,0)</f>
        <v>208.68</v>
      </c>
      <c r="W1740" s="10">
        <f t="shared" si="271"/>
        <v>1.0451175947001623E-4</v>
      </c>
      <c r="X1740">
        <f t="shared" si="266"/>
        <v>17.002236387971124</v>
      </c>
      <c r="Z1740">
        <v>16.63</v>
      </c>
      <c r="AB1740">
        <f t="shared" si="267"/>
        <v>6096.3163360884264</v>
      </c>
      <c r="AC1740" t="e">
        <f>VLOOKUP(A1740,'VIXY-IV'!A$1:E$2000,4,0)</f>
        <v>#N/A</v>
      </c>
      <c r="AD1740" s="10" t="e">
        <f t="shared" si="260"/>
        <v>#N/A</v>
      </c>
      <c r="AE1740">
        <f>ROW()</f>
        <v>1740</v>
      </c>
      <c r="AF1740">
        <f t="shared" si="261"/>
        <v>0.87849944008958569</v>
      </c>
      <c r="AG1740">
        <f>AG1739*(1-(AG$1+AG$5))^($A1740-$A1739)*(1+2*(E1740/E1739-1))</f>
        <v>16012895.274850588</v>
      </c>
      <c r="AK1740">
        <f t="shared" si="269"/>
        <v>15.53063956391507</v>
      </c>
      <c r="AO1740">
        <f>AO1739*(1-AO$1+H1739)^($A1740-$A1739)*(2-E1740/E1739)</f>
        <v>15.576410519335642</v>
      </c>
      <c r="AQ1740" s="10">
        <v>15.67</v>
      </c>
    </row>
    <row r="1741" spans="1:43" x14ac:dyDescent="0.25">
      <c r="A1741" s="1">
        <v>40588</v>
      </c>
      <c r="B1741" s="12">
        <v>15.95</v>
      </c>
      <c r="C1741" s="12">
        <v>17.940000000000001</v>
      </c>
      <c r="D1741">
        <v>11298.63</v>
      </c>
      <c r="E1741">
        <v>10094.86</v>
      </c>
      <c r="F1741">
        <v>119631.74</v>
      </c>
      <c r="G1741">
        <v>106902.12</v>
      </c>
      <c r="H1741">
        <f>(1/(1-91/360*VLOOKUP($A1741,Tbills!$B$4:$C$974,2,1)/100))^((1)/91)-1</f>
        <v>3.6117110888689297E-6</v>
      </c>
      <c r="I1741" s="2">
        <f t="shared" si="268"/>
        <v>7127.0483908782389</v>
      </c>
      <c r="J1741">
        <f>VLOOKUP(A1741,'VXX-IV'!A$1:C$4500,3,0)</f>
        <v>7127.56</v>
      </c>
      <c r="K1741" s="10">
        <f t="shared" si="270"/>
        <v>-7.1778998950722261E-5</v>
      </c>
      <c r="L1741">
        <f t="shared" si="262"/>
        <v>86206816.610651001</v>
      </c>
      <c r="O1741">
        <f t="shared" si="263"/>
        <v>702201.55867905426</v>
      </c>
      <c r="R1741">
        <f t="shared" si="264"/>
        <v>21.9369545302776</v>
      </c>
      <c r="U1741" s="2">
        <f t="shared" si="265"/>
        <v>208.17555213543872</v>
      </c>
      <c r="V1741">
        <f>VLOOKUP(A1741,'VXZ-IV'!A$1:C$4500,3,0)</f>
        <v>208.16</v>
      </c>
      <c r="W1741" s="10">
        <f t="shared" si="271"/>
        <v>7.4712410831789811E-5</v>
      </c>
      <c r="X1741">
        <f t="shared" si="266"/>
        <v>17.042374778099653</v>
      </c>
      <c r="Z1741">
        <v>16.63</v>
      </c>
      <c r="AB1741">
        <f t="shared" si="267"/>
        <v>6029.2928596048387</v>
      </c>
      <c r="AC1741" t="e">
        <f>VLOOKUP(A1741,'VIXY-IV'!A$1:E$2000,4,0)</f>
        <v>#N/A</v>
      </c>
      <c r="AD1741" s="10" t="e">
        <f t="shared" si="260"/>
        <v>#N/A</v>
      </c>
      <c r="AE1741">
        <f>ROW()</f>
        <v>1741</v>
      </c>
      <c r="AF1741">
        <f t="shared" si="261"/>
        <v>0.88907469342251944</v>
      </c>
      <c r="AG1741">
        <f>AG1740*(1-(AG$1+AG$5))^($A1741-$A1740)*(1+2*(E1741/E1740-1))</f>
        <v>15662530.334667591</v>
      </c>
      <c r="AK1741">
        <f t="shared" si="269"/>
        <v>15.697584632204576</v>
      </c>
      <c r="AO1741">
        <f>AO1740*(1-AO$1+H1740)^($A1741-$A1740)*(2-E1741/E1740)</f>
        <v>15.744497378198259</v>
      </c>
      <c r="AQ1741" s="10">
        <v>15.8</v>
      </c>
    </row>
    <row r="1742" spans="1:43" x14ac:dyDescent="0.25">
      <c r="A1742" s="1">
        <v>40589</v>
      </c>
      <c r="B1742" s="12">
        <v>16.37</v>
      </c>
      <c r="C1742" s="12">
        <v>18.27</v>
      </c>
      <c r="D1742">
        <v>11427.35</v>
      </c>
      <c r="E1742">
        <v>10209.83</v>
      </c>
      <c r="F1742">
        <v>120397.55</v>
      </c>
      <c r="G1742">
        <v>107586.06</v>
      </c>
      <c r="H1742">
        <f>(1/(1-91/360*VLOOKUP($A1742,Tbills!$B$4:$C$974,2,1)/100))^((1)/91)-1</f>
        <v>3.6117110888689297E-6</v>
      </c>
      <c r="I1742" s="2">
        <f t="shared" si="268"/>
        <v>7208.0677526701165</v>
      </c>
      <c r="J1742">
        <f>VLOOKUP(A1742,'VXX-IV'!A$1:C$4500,3,0)</f>
        <v>7208.59</v>
      </c>
      <c r="K1742" s="10">
        <f t="shared" si="270"/>
        <v>-7.2447916982909533E-5</v>
      </c>
      <c r="L1742">
        <f t="shared" si="262"/>
        <v>88166761.981206357</v>
      </c>
      <c r="O1742">
        <f t="shared" si="263"/>
        <v>714173.51390769845</v>
      </c>
      <c r="R1742">
        <f t="shared" si="264"/>
        <v>21.811048910949317</v>
      </c>
      <c r="U1742" s="2">
        <f t="shared" si="265"/>
        <v>209.50305747995381</v>
      </c>
      <c r="V1742">
        <f>VLOOKUP(A1742,'VXZ-IV'!A$1:C$4500,3,0)</f>
        <v>209.48</v>
      </c>
      <c r="W1742" s="10">
        <f t="shared" si="271"/>
        <v>1.1007007806873581E-4</v>
      </c>
      <c r="X1742">
        <f t="shared" si="266"/>
        <v>16.932775671703379</v>
      </c>
      <c r="Z1742">
        <v>16.63</v>
      </c>
      <c r="AB1742">
        <f t="shared" si="267"/>
        <v>6097.7476550664105</v>
      </c>
      <c r="AC1742" t="e">
        <f>VLOOKUP(A1742,'VIXY-IV'!A$1:E$2000,4,0)</f>
        <v>#N/A</v>
      </c>
      <c r="AD1742" s="10" t="e">
        <f t="shared" si="260"/>
        <v>#N/A</v>
      </c>
      <c r="AE1742">
        <f>ROW()</f>
        <v>1742</v>
      </c>
      <c r="AF1742">
        <f t="shared" si="261"/>
        <v>0.89600437876299954</v>
      </c>
      <c r="AG1742">
        <f>AG1741*(1-(AG$1+AG$5))^($A1742-$A1741)*(1+2*(E1742/E1741-1))</f>
        <v>16018750.503709717</v>
      </c>
      <c r="AK1742">
        <f t="shared" si="269"/>
        <v>15.518082607794627</v>
      </c>
      <c r="AO1742">
        <f>AO1741*(1-AO$1+H1741)^($A1742-$A1741)*(2-E1742/E1741)</f>
        <v>15.564664378241948</v>
      </c>
      <c r="AQ1742" s="10">
        <v>15.6</v>
      </c>
    </row>
    <row r="1743" spans="1:43" x14ac:dyDescent="0.25">
      <c r="A1743" s="1">
        <v>40590</v>
      </c>
      <c r="B1743" s="12">
        <v>16.72</v>
      </c>
      <c r="C1743" s="12">
        <v>18.32</v>
      </c>
      <c r="D1743">
        <v>11585.66</v>
      </c>
      <c r="E1743">
        <v>10351.24</v>
      </c>
      <c r="F1743">
        <v>121062.64</v>
      </c>
      <c r="G1743">
        <v>108179.99</v>
      </c>
      <c r="H1743">
        <f>(1/(1-91/360*VLOOKUP($A1743,Tbills!$B$4:$C$974,2,1)/100))^((1)/91)-1</f>
        <v>3.6117110888689297E-6</v>
      </c>
      <c r="I1743" s="2">
        <f t="shared" si="268"/>
        <v>7307.7472872317903</v>
      </c>
      <c r="J1743">
        <f>VLOOKUP(A1743,'VXX-IV'!A$1:C$4500,3,0)</f>
        <v>7308.28</v>
      </c>
      <c r="K1743" s="10">
        <f t="shared" si="270"/>
        <v>-7.289167467716684E-5</v>
      </c>
      <c r="L1743">
        <f t="shared" si="262"/>
        <v>90605279.087237135</v>
      </c>
      <c r="O1743">
        <f t="shared" si="263"/>
        <v>728986.30642244662</v>
      </c>
      <c r="R1743">
        <f t="shared" si="264"/>
        <v>21.659024129263422</v>
      </c>
      <c r="U1743" s="2">
        <f t="shared" si="265"/>
        <v>210.65523996531607</v>
      </c>
      <c r="V1743">
        <f>VLOOKUP(A1743,'VXZ-IV'!A$1:C$4500,3,0)</f>
        <v>210.64</v>
      </c>
      <c r="W1743" s="10">
        <f t="shared" si="271"/>
        <v>7.2350765837780884E-5</v>
      </c>
      <c r="X1743">
        <f t="shared" si="266"/>
        <v>16.838736097028423</v>
      </c>
      <c r="Z1743">
        <v>16.97</v>
      </c>
      <c r="AB1743">
        <f t="shared" si="267"/>
        <v>6181.9882194301263</v>
      </c>
      <c r="AC1743" t="e">
        <f>VLOOKUP(A1743,'VIXY-IV'!A$1:E$2000,4,0)</f>
        <v>#N/A</v>
      </c>
      <c r="AD1743" s="10" t="e">
        <f t="shared" si="260"/>
        <v>#N/A</v>
      </c>
      <c r="AE1743">
        <f>ROW()</f>
        <v>1743</v>
      </c>
      <c r="AF1743">
        <f t="shared" si="261"/>
        <v>0.91266375545851519</v>
      </c>
      <c r="AG1743">
        <f>AG1742*(1-(AG$1+AG$5))^($A1743-$A1742)*(1+2*(E1743/E1742-1))</f>
        <v>16461927.224634869</v>
      </c>
      <c r="AK1743">
        <f t="shared" si="269"/>
        <v>15.302438555648122</v>
      </c>
      <c r="AO1743">
        <f>AO1742*(1-AO$1+H1742)^($A1743-$A1742)*(2-E1743/E1742)</f>
        <v>15.348575630981788</v>
      </c>
      <c r="AQ1743" s="10">
        <v>15.39</v>
      </c>
    </row>
    <row r="1744" spans="1:43" x14ac:dyDescent="0.25">
      <c r="A1744" s="1">
        <v>40591</v>
      </c>
      <c r="B1744" s="12">
        <v>16.59</v>
      </c>
      <c r="C1744" s="12">
        <v>18.63</v>
      </c>
      <c r="D1744">
        <v>11685.36</v>
      </c>
      <c r="E1744">
        <v>10440.280000000001</v>
      </c>
      <c r="F1744">
        <v>122944.78</v>
      </c>
      <c r="G1744">
        <v>109861.45</v>
      </c>
      <c r="H1744">
        <f>(1/(1-91/360*VLOOKUP($A1744,Tbills!$B$4:$C$974,2,1)/100))^((1)/91)-1</f>
        <v>3.6117110888689297E-6</v>
      </c>
      <c r="I1744" s="2">
        <f t="shared" si="268"/>
        <v>7370.4541337141718</v>
      </c>
      <c r="J1744">
        <f>VLOOKUP(A1744,'VXX-IV'!A$1:C$4500,3,0)</f>
        <v>7370.99</v>
      </c>
      <c r="K1744" s="10">
        <f t="shared" si="270"/>
        <v>-7.2699364105477393E-5</v>
      </c>
      <c r="L1744">
        <f t="shared" si="262"/>
        <v>92160194.937575817</v>
      </c>
      <c r="O1744">
        <f t="shared" si="263"/>
        <v>738367.38957455603</v>
      </c>
      <c r="R1744">
        <f t="shared" si="264"/>
        <v>21.564895200603249</v>
      </c>
      <c r="U1744" s="2">
        <f t="shared" si="265"/>
        <v>213.92504429478245</v>
      </c>
      <c r="V1744">
        <f>VLOOKUP(A1744,'VXZ-IV'!A$1:C$4500,3,0)</f>
        <v>213.92</v>
      </c>
      <c r="W1744" s="10">
        <f t="shared" si="271"/>
        <v>2.3580286006241735E-5</v>
      </c>
      <c r="X1744">
        <f t="shared" si="266"/>
        <v>16.576455504546708</v>
      </c>
      <c r="Z1744">
        <v>16.66</v>
      </c>
      <c r="AB1744">
        <f t="shared" si="267"/>
        <v>6234.9474767797747</v>
      </c>
      <c r="AC1744" t="e">
        <f>VLOOKUP(A1744,'VIXY-IV'!A$1:E$2000,4,0)</f>
        <v>#N/A</v>
      </c>
      <c r="AD1744" s="10" t="e">
        <f t="shared" si="260"/>
        <v>#N/A</v>
      </c>
      <c r="AE1744">
        <f>ROW()</f>
        <v>1744</v>
      </c>
      <c r="AF1744">
        <f t="shared" si="261"/>
        <v>0.890499194847021</v>
      </c>
      <c r="AG1744">
        <f>AG1743*(1-(AG$1+AG$5))^($A1744-$A1743)*(1+2*(E1744/E1743-1))</f>
        <v>16744569.586215701</v>
      </c>
      <c r="AK1744">
        <f t="shared" si="269"/>
        <v>15.17010241366166</v>
      </c>
      <c r="AO1744">
        <f>AO1743*(1-AO$1+H1743)^($A1744-$A1743)*(2-E1744/E1743)</f>
        <v>15.216041363493183</v>
      </c>
      <c r="AQ1744" s="10">
        <v>15.22</v>
      </c>
    </row>
    <row r="1745" spans="1:43" x14ac:dyDescent="0.25">
      <c r="A1745" s="1">
        <v>40592</v>
      </c>
      <c r="B1745" s="12">
        <v>16.43</v>
      </c>
      <c r="C1745" s="12">
        <v>18.899999999999999</v>
      </c>
      <c r="D1745">
        <v>11779.76</v>
      </c>
      <c r="E1745">
        <v>10524.58</v>
      </c>
      <c r="F1745">
        <v>124535.69</v>
      </c>
      <c r="G1745">
        <v>111282.67</v>
      </c>
      <c r="H1745">
        <f>(1/(1-91/360*VLOOKUP($A1745,Tbills!$B$4:$C$974,2,1)/100))^((1)/91)-1</f>
        <v>3.6117110888689297E-6</v>
      </c>
      <c r="I1745" s="2">
        <f t="shared" si="268"/>
        <v>7429.8150636491819</v>
      </c>
      <c r="J1745">
        <f>VLOOKUP(A1745,'VXX-IV'!A$1:C$4500,3,0)</f>
        <v>7430.36</v>
      </c>
      <c r="K1745" s="10">
        <f t="shared" si="270"/>
        <v>-7.3339158643381808E-5</v>
      </c>
      <c r="L1745">
        <f t="shared" si="262"/>
        <v>93644594.010682657</v>
      </c>
      <c r="O1745">
        <f t="shared" si="263"/>
        <v>747285.12313701073</v>
      </c>
      <c r="R1745">
        <f t="shared" si="264"/>
        <v>21.47686145394389</v>
      </c>
      <c r="U1745" s="2">
        <f t="shared" si="265"/>
        <v>216.68795852639971</v>
      </c>
      <c r="V1745">
        <f>VLOOKUP(A1745,'VXZ-IV'!A$1:C$4500,3,0)</f>
        <v>216.68</v>
      </c>
      <c r="W1745" s="10">
        <f t="shared" si="271"/>
        <v>3.6729400035628856E-5</v>
      </c>
      <c r="X1745">
        <f t="shared" si="266"/>
        <v>16.361468511911532</v>
      </c>
      <c r="Z1745">
        <v>16.350000000000001</v>
      </c>
      <c r="AB1745">
        <f t="shared" si="267"/>
        <v>6285.0723988894752</v>
      </c>
      <c r="AC1745" t="e">
        <f>VLOOKUP(A1745,'VIXY-IV'!A$1:E$2000,4,0)</f>
        <v>#N/A</v>
      </c>
      <c r="AD1745" s="10" t="e">
        <f t="shared" si="260"/>
        <v>#N/A</v>
      </c>
      <c r="AE1745">
        <f>ROW()</f>
        <v>1745</v>
      </c>
      <c r="AF1745">
        <f t="shared" si="261"/>
        <v>0.86931216931216937</v>
      </c>
      <c r="AG1745">
        <f>AG1744*(1-(AG$1+AG$5))^($A1745-$A1744)*(1+2*(E1745/E1744-1))</f>
        <v>17014404.127963569</v>
      </c>
      <c r="AK1745">
        <f t="shared" si="269"/>
        <v>15.046910633435578</v>
      </c>
      <c r="AO1745">
        <f>AO1744*(1-AO$1+H1744)^($A1745-$A1744)*(2-E1745/E1744)</f>
        <v>15.092675768372748</v>
      </c>
      <c r="AQ1745" s="10">
        <v>15.09</v>
      </c>
    </row>
    <row r="1746" spans="1:43" x14ac:dyDescent="0.25">
      <c r="A1746" s="1">
        <v>40596</v>
      </c>
      <c r="B1746" s="12">
        <v>20.8</v>
      </c>
      <c r="C1746" s="12">
        <v>21.32</v>
      </c>
      <c r="D1746">
        <v>13304.37</v>
      </c>
      <c r="E1746">
        <v>11886.58</v>
      </c>
      <c r="F1746">
        <v>131465.82</v>
      </c>
      <c r="G1746">
        <v>117473.69</v>
      </c>
      <c r="H1746">
        <f>(1/(1-91/360*VLOOKUP($A1746,Tbills!$B$4:$C$974,2,1)/100))^((1)/91)-1</f>
        <v>3.0559851109668301E-6</v>
      </c>
      <c r="I1746" s="2">
        <f t="shared" si="268"/>
        <v>8390.6096412323459</v>
      </c>
      <c r="J1746">
        <f>VLOOKUP(A1746,'VXX-IV'!A$1:C$4500,3,0)</f>
        <v>8391.2199999999993</v>
      </c>
      <c r="K1746" s="10">
        <f t="shared" si="270"/>
        <v>-7.2737786359300394E-5</v>
      </c>
      <c r="L1746">
        <f t="shared" si="262"/>
        <v>117862065.38699821</v>
      </c>
      <c r="O1746">
        <f t="shared" si="263"/>
        <v>892225.59952464816</v>
      </c>
      <c r="R1746">
        <f t="shared" si="264"/>
        <v>20.083554787476722</v>
      </c>
      <c r="U1746" s="2">
        <f t="shared" si="265"/>
        <v>228.72384446154913</v>
      </c>
      <c r="V1746">
        <f>VLOOKUP(A1746,'VXZ-IV'!A$1:C$4500,3,0)</f>
        <v>228.72</v>
      </c>
      <c r="W1746" s="10">
        <f t="shared" si="271"/>
        <v>1.6808593691575169E-5</v>
      </c>
      <c r="X1746">
        <f t="shared" si="266"/>
        <v>15.449129390789139</v>
      </c>
      <c r="Z1746">
        <v>15.33</v>
      </c>
      <c r="AB1746">
        <f t="shared" si="267"/>
        <v>7097.4421431190995</v>
      </c>
      <c r="AC1746" t="e">
        <f>VLOOKUP(A1746,'VIXY-IV'!A$1:E$2000,4,0)</f>
        <v>#N/A</v>
      </c>
      <c r="AD1746" s="10" t="e">
        <f t="shared" si="260"/>
        <v>#N/A</v>
      </c>
      <c r="AE1746">
        <f>ROW()</f>
        <v>1746</v>
      </c>
      <c r="AF1746">
        <f t="shared" si="261"/>
        <v>0.97560975609756095</v>
      </c>
      <c r="AG1746">
        <f>AG1745*(1-(AG$1+AG$5))^($A1746-$A1745)*(1+2*(E1746/E1745-1))</f>
        <v>21415230.901593532</v>
      </c>
      <c r="AK1746">
        <f t="shared" si="269"/>
        <v>13.097229450628582</v>
      </c>
      <c r="AO1746">
        <f>AO1745*(1-AO$1+H1745)^($A1746-$A1745)*(2-E1746/E1745)</f>
        <v>13.137758358503142</v>
      </c>
      <c r="AQ1746" s="10">
        <v>13.25</v>
      </c>
    </row>
    <row r="1747" spans="1:43" x14ac:dyDescent="0.25">
      <c r="A1747" s="1">
        <v>40597</v>
      </c>
      <c r="B1747" s="12">
        <v>22.13</v>
      </c>
      <c r="C1747" s="12">
        <v>22.47</v>
      </c>
      <c r="D1747">
        <v>13973.5</v>
      </c>
      <c r="E1747">
        <v>12484.37</v>
      </c>
      <c r="F1747">
        <v>134945.23000000001</v>
      </c>
      <c r="G1747">
        <v>120582.42</v>
      </c>
      <c r="H1747">
        <f>(1/(1-91/360*VLOOKUP($A1747,Tbills!$B$4:$C$974,2,1)/100))^((1)/91)-1</f>
        <v>3.0559851109668301E-6</v>
      </c>
      <c r="I1747" s="2">
        <f t="shared" si="268"/>
        <v>8812.3920893818704</v>
      </c>
      <c r="J1747">
        <f>VLOOKUP(A1747,'VXX-IV'!A$1:C$4500,3,0)</f>
        <v>8813.0300000000007</v>
      </c>
      <c r="K1747" s="10">
        <f t="shared" si="270"/>
        <v>-7.2382667269943468E-5</v>
      </c>
      <c r="L1747">
        <f t="shared" si="262"/>
        <v>129711439.91144601</v>
      </c>
      <c r="O1747">
        <f t="shared" si="263"/>
        <v>959499.86681492208</v>
      </c>
      <c r="R1747">
        <f t="shared" si="264"/>
        <v>19.577657009178189</v>
      </c>
      <c r="U1747" s="2">
        <f t="shared" si="265"/>
        <v>234.77158697250081</v>
      </c>
      <c r="V1747">
        <f>VLOOKUP(A1747,'VXZ-IV'!A$1:C$4500,3,0)</f>
        <v>234.76</v>
      </c>
      <c r="W1747" s="10">
        <f t="shared" si="271"/>
        <v>4.9356672775724419E-5</v>
      </c>
      <c r="X1747">
        <f t="shared" si="266"/>
        <v>15.039785635440385</v>
      </c>
      <c r="Z1747">
        <v>15.26</v>
      </c>
      <c r="AB1747">
        <f t="shared" si="267"/>
        <v>7454.1209060251722</v>
      </c>
      <c r="AC1747" t="e">
        <f>VLOOKUP(A1747,'VIXY-IV'!A$1:E$2000,4,0)</f>
        <v>#N/A</v>
      </c>
      <c r="AD1747" s="10" t="e">
        <f t="shared" si="260"/>
        <v>#N/A</v>
      </c>
      <c r="AE1747">
        <f>ROW()</f>
        <v>1747</v>
      </c>
      <c r="AF1747">
        <f t="shared" si="261"/>
        <v>0.98486871384067642</v>
      </c>
      <c r="AG1747">
        <f>AG1746*(1-(AG$1+AG$5))^($A1747-$A1746)*(1+2*(E1747/E1746-1))</f>
        <v>23568430.630878709</v>
      </c>
      <c r="AK1747">
        <f t="shared" si="269"/>
        <v>12.437975144940701</v>
      </c>
      <c r="AO1747">
        <f>AO1746*(1-AO$1+H1746)^($A1747-$A1746)*(2-E1747/E1746)</f>
        <v>12.476621786519257</v>
      </c>
      <c r="AQ1747" s="10">
        <v>12.62</v>
      </c>
    </row>
    <row r="1748" spans="1:43" x14ac:dyDescent="0.25">
      <c r="A1748" s="1">
        <v>40598</v>
      </c>
      <c r="B1748" s="12">
        <v>21.32</v>
      </c>
      <c r="C1748" s="12">
        <v>22.26</v>
      </c>
      <c r="D1748">
        <v>13756.16</v>
      </c>
      <c r="E1748">
        <v>12290.15</v>
      </c>
      <c r="F1748">
        <v>134711.88</v>
      </c>
      <c r="G1748">
        <v>120373.54</v>
      </c>
      <c r="H1748">
        <f>(1/(1-91/360*VLOOKUP($A1748,Tbills!$B$4:$C$974,2,1)/100))^((1)/91)-1</f>
        <v>3.0559851109668301E-6</v>
      </c>
      <c r="I1748" s="2">
        <f t="shared" si="268"/>
        <v>8675.1150159174103</v>
      </c>
      <c r="J1748">
        <f>VLOOKUP(A1748,'VXX-IV'!A$1:C$4500,3,0)</f>
        <v>8675.75</v>
      </c>
      <c r="K1748" s="10">
        <f t="shared" si="270"/>
        <v>-7.319068467737111E-5</v>
      </c>
      <c r="L1748">
        <f t="shared" si="262"/>
        <v>125670287.37801439</v>
      </c>
      <c r="O1748">
        <f t="shared" si="263"/>
        <v>937077.80275438121</v>
      </c>
      <c r="R1748">
        <f t="shared" si="264"/>
        <v>19.72905042701187</v>
      </c>
      <c r="U1748" s="2">
        <f t="shared" si="265"/>
        <v>234.35990056413215</v>
      </c>
      <c r="V1748">
        <f>VLOOKUP(A1748,'VXZ-IV'!A$1:C$4500,3,0)</f>
        <v>234.36</v>
      </c>
      <c r="W1748" s="10">
        <f t="shared" si="271"/>
        <v>-4.2428685720352632E-7</v>
      </c>
      <c r="X1748">
        <f t="shared" si="266"/>
        <v>15.065327253011722</v>
      </c>
      <c r="Z1748">
        <v>15.26</v>
      </c>
      <c r="AB1748">
        <f t="shared" si="267"/>
        <v>7337.9009103924591</v>
      </c>
      <c r="AC1748" t="e">
        <f>VLOOKUP(A1748,'VIXY-IV'!A$1:E$2000,4,0)</f>
        <v>#N/A</v>
      </c>
      <c r="AD1748" s="10" t="e">
        <f t="shared" si="260"/>
        <v>#N/A</v>
      </c>
      <c r="AE1748">
        <f>ROW()</f>
        <v>1748</v>
      </c>
      <c r="AF1748">
        <f t="shared" si="261"/>
        <v>0.95777178796046714</v>
      </c>
      <c r="AG1748">
        <f>AG1747*(1-(AG$1+AG$5))^($A1748-$A1747)*(1+2*(E1748/E1747-1))</f>
        <v>22834350.491466694</v>
      </c>
      <c r="AK1748">
        <f t="shared" si="269"/>
        <v>12.630885062544612</v>
      </c>
      <c r="AO1748">
        <f>AO1747*(1-AO$1+H1747)^($A1748-$A1747)*(2-E1748/E1747)</f>
        <v>12.670291325575914</v>
      </c>
      <c r="AQ1748" s="10">
        <v>12.73</v>
      </c>
    </row>
    <row r="1749" spans="1:43" x14ac:dyDescent="0.25">
      <c r="A1749" s="1">
        <v>40599</v>
      </c>
      <c r="B1749" s="12">
        <v>19.22</v>
      </c>
      <c r="C1749" s="12">
        <v>20.57</v>
      </c>
      <c r="D1749">
        <v>12792.3</v>
      </c>
      <c r="E1749">
        <v>11428.97</v>
      </c>
      <c r="F1749">
        <v>131024.69</v>
      </c>
      <c r="G1749">
        <v>117078.43</v>
      </c>
      <c r="H1749">
        <f>(1/(1-91/360*VLOOKUP($A1749,Tbills!$B$4:$C$974,2,1)/100))^((1)/91)-1</f>
        <v>3.0559851109668301E-6</v>
      </c>
      <c r="I1749" s="2">
        <f t="shared" si="268"/>
        <v>8067.0745222736823</v>
      </c>
      <c r="J1749">
        <f>VLOOKUP(A1749,'VXX-IV'!A$1:C$4500,3,0)</f>
        <v>8067.67</v>
      </c>
      <c r="K1749" s="10">
        <f t="shared" si="270"/>
        <v>-7.3810372303029226E-5</v>
      </c>
      <c r="L1749">
        <f t="shared" si="262"/>
        <v>108054110.75624032</v>
      </c>
      <c r="O1749">
        <f t="shared" si="263"/>
        <v>838556.93012643023</v>
      </c>
      <c r="R1749">
        <f t="shared" si="264"/>
        <v>20.419341976678332</v>
      </c>
      <c r="U1749" s="2">
        <f t="shared" si="265"/>
        <v>227.93969303557148</v>
      </c>
      <c r="V1749">
        <f>VLOOKUP(A1749,'VXZ-IV'!A$1:C$4500,3,0)</f>
        <v>227.92</v>
      </c>
      <c r="W1749" s="10">
        <f t="shared" si="271"/>
        <v>8.6403279973223945E-5</v>
      </c>
      <c r="X1749">
        <f t="shared" si="266"/>
        <v>15.477200947328813</v>
      </c>
      <c r="Z1749">
        <v>15.26</v>
      </c>
      <c r="AB1749">
        <f t="shared" si="267"/>
        <v>6823.490797441229</v>
      </c>
      <c r="AC1749" t="e">
        <f>VLOOKUP(A1749,'VIXY-IV'!A$1:E$2000,4,0)</f>
        <v>#N/A</v>
      </c>
      <c r="AD1749" s="10" t="e">
        <f t="shared" si="260"/>
        <v>#N/A</v>
      </c>
      <c r="AE1749">
        <f>ROW()</f>
        <v>1749</v>
      </c>
      <c r="AF1749">
        <f t="shared" si="261"/>
        <v>0.93437044239183265</v>
      </c>
      <c r="AG1749">
        <f>AG1748*(1-(AG$1+AG$5))^($A1749-$A1748)*(1+2*(E1749/E1748-1))</f>
        <v>19633648.817163035</v>
      </c>
      <c r="AK1749">
        <f t="shared" si="269"/>
        <v>13.515311113585744</v>
      </c>
      <c r="AO1749">
        <f>AO1748*(1-AO$1+H1748)^($A1749-$A1748)*(2-E1749/E1748)</f>
        <v>13.557648081599348</v>
      </c>
      <c r="AQ1749" s="10">
        <v>13.55</v>
      </c>
    </row>
    <row r="1750" spans="1:43" x14ac:dyDescent="0.25">
      <c r="A1750" s="1">
        <v>40602</v>
      </c>
      <c r="B1750" s="12">
        <v>18.350000000000001</v>
      </c>
      <c r="C1750" s="12">
        <v>20</v>
      </c>
      <c r="D1750">
        <v>12223.1</v>
      </c>
      <c r="E1750">
        <v>10920.33</v>
      </c>
      <c r="F1750">
        <v>128558.13</v>
      </c>
      <c r="G1750">
        <v>114873.34</v>
      </c>
      <c r="H1750">
        <f>(1/(1-91/360*VLOOKUP($A1750,Tbills!$B$4:$C$974,2,1)/100))^((1)/91)-1</f>
        <v>4.028524218879781E-6</v>
      </c>
      <c r="I1750" s="2">
        <f t="shared" si="268"/>
        <v>7707.5620311255288</v>
      </c>
      <c r="J1750">
        <f>VLOOKUP(A1750,'VXX-IV'!A$1:C$4500,3,0)</f>
        <v>7708.13</v>
      </c>
      <c r="K1750" s="10">
        <f t="shared" si="270"/>
        <v>-7.3684392254858011E-5</v>
      </c>
      <c r="L1750">
        <f t="shared" si="262"/>
        <v>98424174.244769096</v>
      </c>
      <c r="O1750">
        <f t="shared" si="263"/>
        <v>782498.54758582078</v>
      </c>
      <c r="R1750">
        <f t="shared" si="264"/>
        <v>20.870887056040818</v>
      </c>
      <c r="U1750" s="2">
        <f t="shared" si="265"/>
        <v>223.63233349797085</v>
      </c>
      <c r="V1750">
        <f>VLOOKUP(A1750,'VXZ-IV'!A$1:C$4500,3,0)</f>
        <v>223.64</v>
      </c>
      <c r="W1750" s="10">
        <f t="shared" si="271"/>
        <v>-3.4280549227050372E-5</v>
      </c>
      <c r="X1750">
        <f t="shared" si="266"/>
        <v>15.767144104060151</v>
      </c>
      <c r="Z1750">
        <v>15.26</v>
      </c>
      <c r="AB1750">
        <f t="shared" si="267"/>
        <v>6519.1331897905338</v>
      </c>
      <c r="AC1750" t="e">
        <f>VLOOKUP(A1750,'VIXY-IV'!A$1:E$2000,4,0)</f>
        <v>#N/A</v>
      </c>
      <c r="AD1750" s="10" t="e">
        <f t="shared" si="260"/>
        <v>#N/A</v>
      </c>
      <c r="AE1750">
        <f>ROW()</f>
        <v>1750</v>
      </c>
      <c r="AF1750">
        <f t="shared" si="261"/>
        <v>0.91750000000000009</v>
      </c>
      <c r="AG1750">
        <f>AG1749*(1-(AG$1+AG$5))^($A1750-$A1749)*(1+2*(E1750/E1749-1))</f>
        <v>17884271.266941667</v>
      </c>
      <c r="AK1750">
        <f t="shared" si="269"/>
        <v>14.114830180116993</v>
      </c>
      <c r="AO1750">
        <f>AO1749*(1-AO$1+H1749)^($A1750-$A1749)*(2-E1750/E1749)</f>
        <v>14.159582309261687</v>
      </c>
      <c r="AQ1750" s="10">
        <v>14.1</v>
      </c>
    </row>
    <row r="1751" spans="1:43" x14ac:dyDescent="0.25">
      <c r="A1751" s="1">
        <v>40603</v>
      </c>
      <c r="B1751" s="12">
        <v>21.01</v>
      </c>
      <c r="C1751" s="12">
        <v>21.9</v>
      </c>
      <c r="D1751">
        <v>13309.36</v>
      </c>
      <c r="E1751">
        <v>11890.77</v>
      </c>
      <c r="F1751">
        <v>133285.34</v>
      </c>
      <c r="G1751">
        <v>119096.89</v>
      </c>
      <c r="H1751">
        <f>(1/(1-91/360*VLOOKUP($A1751,Tbills!$B$4:$C$974,2,1)/100))^((1)/91)-1</f>
        <v>4.028524218879781E-6</v>
      </c>
      <c r="I1751" s="2">
        <f t="shared" si="268"/>
        <v>8392.324080025357</v>
      </c>
      <c r="J1751">
        <f>VLOOKUP(A1751,'VXX-IV'!A$1:C$4500,3,0)</f>
        <v>8392.94</v>
      </c>
      <c r="K1751" s="10">
        <f t="shared" si="270"/>
        <v>-7.3385485258259386E-5</v>
      </c>
      <c r="L1751">
        <f t="shared" si="262"/>
        <v>115912417.48428355</v>
      </c>
      <c r="O1751">
        <f t="shared" si="263"/>
        <v>886774.28757721838</v>
      </c>
      <c r="R1751">
        <f t="shared" si="264"/>
        <v>19.942635151675045</v>
      </c>
      <c r="U1751" s="2">
        <f t="shared" si="265"/>
        <v>231.84986283328712</v>
      </c>
      <c r="V1751">
        <f>VLOOKUP(A1751,'VXZ-IV'!A$1:C$4500,3,0)</f>
        <v>231.84</v>
      </c>
      <c r="W1751" s="10">
        <f t="shared" si="271"/>
        <v>4.2541551445562931E-5</v>
      </c>
      <c r="X1751">
        <f t="shared" si="266"/>
        <v>15.186932710829339</v>
      </c>
      <c r="Z1751">
        <v>15.26</v>
      </c>
      <c r="AB1751">
        <f t="shared" si="267"/>
        <v>7098.2113826770119</v>
      </c>
      <c r="AC1751" t="e">
        <f>VLOOKUP(A1751,'VIXY-IV'!A$1:E$2000,4,0)</f>
        <v>#N/A</v>
      </c>
      <c r="AD1751" s="10" t="e">
        <f t="shared" si="260"/>
        <v>#N/A</v>
      </c>
      <c r="AE1751">
        <f>ROW()</f>
        <v>1751</v>
      </c>
      <c r="AF1751">
        <f t="shared" si="261"/>
        <v>0.95936073059360749</v>
      </c>
      <c r="AG1751">
        <f>AG1750*(1-(AG$1+AG$5))^($A1751-$A1750)*(1+2*(E1751/E1750-1))</f>
        <v>21062148.975870922</v>
      </c>
      <c r="AK1751">
        <f t="shared" si="269"/>
        <v>12.85991051303543</v>
      </c>
      <c r="AO1751">
        <f>AO1750*(1-AO$1+H1750)^($A1751-$A1750)*(2-E1751/E1750)</f>
        <v>12.900859509215215</v>
      </c>
      <c r="AQ1751" s="10">
        <v>13.06</v>
      </c>
    </row>
    <row r="1752" spans="1:43" x14ac:dyDescent="0.25">
      <c r="A1752" s="1">
        <v>40604</v>
      </c>
      <c r="B1752" s="12">
        <v>20.7</v>
      </c>
      <c r="C1752" s="12">
        <v>21.68</v>
      </c>
      <c r="D1752">
        <v>13247.33</v>
      </c>
      <c r="E1752">
        <v>11835.3</v>
      </c>
      <c r="F1752">
        <v>133097.59</v>
      </c>
      <c r="G1752">
        <v>118928.65</v>
      </c>
      <c r="H1752">
        <f>(1/(1-91/360*VLOOKUP($A1752,Tbills!$B$4:$C$974,2,1)/100))^((1)/91)-1</f>
        <v>4.028524218879781E-6</v>
      </c>
      <c r="I1752" s="2">
        <f t="shared" si="268"/>
        <v>8353.0068831979279</v>
      </c>
      <c r="J1752">
        <f>VLOOKUP(A1752,'VXX-IV'!A$1:C$4500,3,0)</f>
        <v>8353.6200000000008</v>
      </c>
      <c r="K1752" s="10">
        <f t="shared" si="270"/>
        <v>-7.3395342626625393E-5</v>
      </c>
      <c r="L1752">
        <f t="shared" si="262"/>
        <v>114826234.85801752</v>
      </c>
      <c r="O1752">
        <f t="shared" si="263"/>
        <v>880539.45997628139</v>
      </c>
      <c r="R1752">
        <f t="shared" si="264"/>
        <v>19.988247358319914</v>
      </c>
      <c r="U1752" s="2">
        <f t="shared" si="265"/>
        <v>231.51762632673532</v>
      </c>
      <c r="V1752">
        <f>VLOOKUP(A1752,'VXZ-IV'!A$1:C$4500,3,0)</f>
        <v>231.52</v>
      </c>
      <c r="W1752" s="10">
        <f t="shared" si="271"/>
        <v>-1.0252562476997795E-5</v>
      </c>
      <c r="X1752">
        <f t="shared" si="266"/>
        <v>15.207885013418259</v>
      </c>
      <c r="Z1752">
        <v>15.26</v>
      </c>
      <c r="AB1752">
        <f t="shared" si="267"/>
        <v>7064.8521655749037</v>
      </c>
      <c r="AC1752" t="e">
        <f>VLOOKUP(A1752,'VIXY-IV'!A$1:E$2000,4,0)</f>
        <v>#N/A</v>
      </c>
      <c r="AD1752" s="10" t="e">
        <f t="shared" si="260"/>
        <v>#N/A</v>
      </c>
      <c r="AE1752">
        <f>ROW()</f>
        <v>1752</v>
      </c>
      <c r="AF1752">
        <f t="shared" si="261"/>
        <v>0.95479704797047971</v>
      </c>
      <c r="AG1752">
        <f>AG1751*(1-(AG$1+AG$5))^($A1752-$A1751)*(1+2*(E1752/E1751-1))</f>
        <v>20864937.548426207</v>
      </c>
      <c r="AK1752">
        <f t="shared" si="269"/>
        <v>12.919299768662277</v>
      </c>
      <c r="AO1752">
        <f>AO1751*(1-AO$1+H1751)^($A1752-$A1751)*(2-E1752/E1751)</f>
        <v>12.960614372106033</v>
      </c>
      <c r="AQ1752" s="10">
        <v>13.02</v>
      </c>
    </row>
    <row r="1753" spans="1:43" x14ac:dyDescent="0.25">
      <c r="A1753" s="1">
        <v>40605</v>
      </c>
      <c r="B1753" s="12">
        <v>18.600000000000001</v>
      </c>
      <c r="C1753" s="12">
        <v>20.440000000000001</v>
      </c>
      <c r="D1753">
        <v>12542.43</v>
      </c>
      <c r="E1753">
        <v>11205.48</v>
      </c>
      <c r="F1753">
        <v>129628.25</v>
      </c>
      <c r="G1753">
        <v>115828.16</v>
      </c>
      <c r="H1753">
        <f>(1/(1-91/360*VLOOKUP($A1753,Tbills!$B$4:$C$974,2,1)/100))^((1)/91)-1</f>
        <v>4.028524218879781E-6</v>
      </c>
      <c r="I1753" s="2">
        <f t="shared" si="268"/>
        <v>7908.3445139001542</v>
      </c>
      <c r="J1753">
        <f>VLOOKUP(A1753,'VXX-IV'!A$1:C$4500,3,0)</f>
        <v>7908.92</v>
      </c>
      <c r="K1753" s="10">
        <f t="shared" si="270"/>
        <v>-7.276418270074636E-5</v>
      </c>
      <c r="L1753">
        <f t="shared" si="262"/>
        <v>102600966.19085604</v>
      </c>
      <c r="O1753">
        <f t="shared" si="263"/>
        <v>810224.79117876012</v>
      </c>
      <c r="R1753">
        <f t="shared" si="264"/>
        <v>20.519160838286489</v>
      </c>
      <c r="U1753" s="2">
        <f t="shared" si="265"/>
        <v>225.47735811249518</v>
      </c>
      <c r="V1753">
        <f>VLOOKUP(A1753,'VXZ-IV'!A$1:C$4500,3,0)</f>
        <v>225.48</v>
      </c>
      <c r="W1753" s="10">
        <f t="shared" si="271"/>
        <v>-1.1716726560306867E-5</v>
      </c>
      <c r="X1753">
        <f t="shared" si="266"/>
        <v>15.603842860357263</v>
      </c>
      <c r="Z1753">
        <v>15.26</v>
      </c>
      <c r="AB1753">
        <f t="shared" si="267"/>
        <v>6688.6601566480058</v>
      </c>
      <c r="AC1753" t="e">
        <f>VLOOKUP(A1753,'VIXY-IV'!A$1:E$2000,4,0)</f>
        <v>#N/A</v>
      </c>
      <c r="AD1753" s="10" t="e">
        <f t="shared" si="260"/>
        <v>#N/A</v>
      </c>
      <c r="AE1753">
        <f>ROW()</f>
        <v>1753</v>
      </c>
      <c r="AF1753">
        <f t="shared" si="261"/>
        <v>0.90998043052837574</v>
      </c>
      <c r="AG1753">
        <f>AG1752*(1-(AG$1+AG$5))^($A1753-$A1752)*(1+2*(E1753/E1752-1))</f>
        <v>18643638.055419348</v>
      </c>
      <c r="AK1753">
        <f t="shared" si="269"/>
        <v>13.606171487856674</v>
      </c>
      <c r="AO1753">
        <f>AO1752*(1-AO$1+H1752)^($A1753-$A1752)*(2-E1753/E1752)</f>
        <v>13.649868521129306</v>
      </c>
      <c r="AQ1753" s="10">
        <v>13.64</v>
      </c>
    </row>
    <row r="1754" spans="1:43" x14ac:dyDescent="0.25">
      <c r="A1754" s="1">
        <v>40606</v>
      </c>
      <c r="B1754" s="12">
        <v>19.059999999999999</v>
      </c>
      <c r="C1754" s="12">
        <v>20.8</v>
      </c>
      <c r="D1754">
        <v>12794.76</v>
      </c>
      <c r="E1754">
        <v>11430.87</v>
      </c>
      <c r="F1754">
        <v>131453.13</v>
      </c>
      <c r="G1754">
        <v>117458.3</v>
      </c>
      <c r="H1754">
        <f>(1/(1-91/360*VLOOKUP($A1754,Tbills!$B$4:$C$974,2,1)/100))^((1)/91)-1</f>
        <v>4.028524218879781E-6</v>
      </c>
      <c r="I1754" s="2">
        <f t="shared" si="268"/>
        <v>8067.2487542654017</v>
      </c>
      <c r="J1754">
        <f>VLOOKUP(A1754,'VXX-IV'!A$1:C$4500,3,0)</f>
        <v>8067.83</v>
      </c>
      <c r="K1754" s="10">
        <f t="shared" si="270"/>
        <v>-7.2044866413656372E-5</v>
      </c>
      <c r="L1754">
        <f t="shared" si="262"/>
        <v>106724057.59131205</v>
      </c>
      <c r="O1754">
        <f t="shared" si="263"/>
        <v>834642.27880054782</v>
      </c>
      <c r="R1754">
        <f t="shared" si="264"/>
        <v>20.311878663887683</v>
      </c>
      <c r="U1754" s="2">
        <f t="shared" si="265"/>
        <v>228.64600691945918</v>
      </c>
      <c r="V1754">
        <f>VLOOKUP(A1754,'VXZ-IV'!A$1:C$4500,3,0)</f>
        <v>228.64</v>
      </c>
      <c r="W1754" s="10">
        <f t="shared" si="271"/>
        <v>2.6272390916792787E-5</v>
      </c>
      <c r="X1754">
        <f t="shared" si="266"/>
        <v>15.383730784114698</v>
      </c>
      <c r="Z1754">
        <v>15.26</v>
      </c>
      <c r="AB1754">
        <f t="shared" si="267"/>
        <v>6822.9597520089301</v>
      </c>
      <c r="AC1754" t="e">
        <f>VLOOKUP(A1754,'VIXY-IV'!A$1:E$2000,4,0)</f>
        <v>#N/A</v>
      </c>
      <c r="AD1754" s="10" t="e">
        <f t="shared" si="260"/>
        <v>#N/A</v>
      </c>
      <c r="AE1754">
        <f>ROW()</f>
        <v>1754</v>
      </c>
      <c r="AF1754">
        <f t="shared" si="261"/>
        <v>0.9163461538461537</v>
      </c>
      <c r="AG1754">
        <f>AG1753*(1-(AG$1+AG$5))^($A1754-$A1753)*(1+2*(E1754/E1753-1))</f>
        <v>19392990.688389644</v>
      </c>
      <c r="AK1754">
        <f t="shared" si="269"/>
        <v>13.331872376394797</v>
      </c>
      <c r="AO1754">
        <f>AO1753*(1-AO$1+H1753)^($A1754-$A1753)*(2-E1754/E1753)</f>
        <v>13.374870620847252</v>
      </c>
      <c r="AQ1754" s="10">
        <v>13.32</v>
      </c>
    </row>
    <row r="1755" spans="1:43" x14ac:dyDescent="0.25">
      <c r="A1755" s="1">
        <v>40609</v>
      </c>
      <c r="B1755" s="12">
        <v>20.66</v>
      </c>
      <c r="C1755" s="12">
        <v>21.85</v>
      </c>
      <c r="D1755">
        <v>13275.35</v>
      </c>
      <c r="E1755">
        <v>11860.09</v>
      </c>
      <c r="F1755">
        <v>134269.67000000001</v>
      </c>
      <c r="G1755">
        <v>119973.56</v>
      </c>
      <c r="H1755">
        <f>(1/(1-91/360*VLOOKUP($A1755,Tbills!$B$4:$C$974,2,1)/100))^((1)/91)-1</f>
        <v>3.0559851109668301E-6</v>
      </c>
      <c r="I1755" s="2">
        <f t="shared" si="268"/>
        <v>8369.6542043827903</v>
      </c>
      <c r="J1755">
        <f>VLOOKUP(A1755,'VXX-IV'!A$1:C$4500,3,0)</f>
        <v>8370.26</v>
      </c>
      <c r="K1755" s="10">
        <f t="shared" si="270"/>
        <v>-7.2374766997618245E-5</v>
      </c>
      <c r="L1755">
        <f t="shared" si="262"/>
        <v>114724355.16977158</v>
      </c>
      <c r="O1755">
        <f t="shared" si="263"/>
        <v>881563.37253508111</v>
      </c>
      <c r="R1755">
        <f t="shared" si="264"/>
        <v>19.927828502390287</v>
      </c>
      <c r="U1755" s="2">
        <f t="shared" si="265"/>
        <v>233.52793659798533</v>
      </c>
      <c r="V1755">
        <f>VLOOKUP(A1755,'VXZ-IV'!A$1:C$4500,3,0)</f>
        <v>233.52</v>
      </c>
      <c r="W1755" s="10">
        <f t="shared" si="271"/>
        <v>3.3986801924124066E-5</v>
      </c>
      <c r="X1755">
        <f t="shared" si="266"/>
        <v>15.052770190326294</v>
      </c>
      <c r="Z1755">
        <v>15.26</v>
      </c>
      <c r="AB1755">
        <f t="shared" si="267"/>
        <v>7078.4159988929578</v>
      </c>
      <c r="AC1755" t="e">
        <f>VLOOKUP(A1755,'VIXY-IV'!A$1:E$2000,4,0)</f>
        <v>#N/A</v>
      </c>
      <c r="AD1755" s="10" t="e">
        <f t="shared" si="260"/>
        <v>#N/A</v>
      </c>
      <c r="AE1755">
        <f>ROW()</f>
        <v>1755</v>
      </c>
      <c r="AF1755">
        <f t="shared" si="261"/>
        <v>0.94553775743707091</v>
      </c>
      <c r="AG1755">
        <f>AG1754*(1-(AG$1+AG$5))^($A1755-$A1754)*(1+2*(E1755/E1754-1))</f>
        <v>20847265.464616071</v>
      </c>
      <c r="AK1755">
        <f t="shared" si="269"/>
        <v>12.829478482863786</v>
      </c>
      <c r="AO1755">
        <f>AO1754*(1-AO$1+H1754)^($A1755-$A1754)*(2-E1755/E1754)</f>
        <v>12.871382236449916</v>
      </c>
      <c r="AQ1755" s="10">
        <v>12.95</v>
      </c>
    </row>
    <row r="1756" spans="1:43" x14ac:dyDescent="0.25">
      <c r="A1756" s="1">
        <v>40610</v>
      </c>
      <c r="B1756" s="12">
        <v>19.82</v>
      </c>
      <c r="C1756" s="12">
        <v>21.45</v>
      </c>
      <c r="D1756">
        <v>12990.25</v>
      </c>
      <c r="E1756">
        <v>11605.35</v>
      </c>
      <c r="F1756">
        <v>133648.51</v>
      </c>
      <c r="G1756">
        <v>119418.17</v>
      </c>
      <c r="H1756">
        <f>(1/(1-91/360*VLOOKUP($A1756,Tbills!$B$4:$C$974,2,1)/100))^((1)/91)-1</f>
        <v>3.0559851109668301E-6</v>
      </c>
      <c r="I1756" s="2">
        <f t="shared" si="268"/>
        <v>8189.7087046709012</v>
      </c>
      <c r="J1756">
        <f>VLOOKUP(A1756,'VXX-IV'!A$1:C$4500,3,0)</f>
        <v>8190.3</v>
      </c>
      <c r="K1756" s="10">
        <f t="shared" si="270"/>
        <v>-7.2194587389828868E-5</v>
      </c>
      <c r="L1756">
        <f t="shared" si="262"/>
        <v>109791454.05506757</v>
      </c>
      <c r="O1756">
        <f t="shared" si="263"/>
        <v>853132.2929970593</v>
      </c>
      <c r="R1756">
        <f t="shared" si="264"/>
        <v>20.140930481251214</v>
      </c>
      <c r="U1756" s="2">
        <f t="shared" si="265"/>
        <v>232.44191888327711</v>
      </c>
      <c r="V1756">
        <f>VLOOKUP(A1756,'VXZ-IV'!A$1:C$4500,3,0)</f>
        <v>232.44</v>
      </c>
      <c r="W1756" s="10">
        <f t="shared" si="271"/>
        <v>8.2553918305805496E-6</v>
      </c>
      <c r="X1756">
        <f t="shared" si="266"/>
        <v>15.121940417890833</v>
      </c>
      <c r="Z1756">
        <v>15.26</v>
      </c>
      <c r="AB1756">
        <f t="shared" si="267"/>
        <v>6926.1389279267278</v>
      </c>
      <c r="AC1756" t="e">
        <f>VLOOKUP(A1756,'VIXY-IV'!A$1:E$2000,4,0)</f>
        <v>#N/A</v>
      </c>
      <c r="AD1756" s="10" t="e">
        <f t="shared" si="260"/>
        <v>#N/A</v>
      </c>
      <c r="AE1756">
        <f>ROW()</f>
        <v>1756</v>
      </c>
      <c r="AF1756">
        <f t="shared" si="261"/>
        <v>0.92400932400932401</v>
      </c>
      <c r="AG1756">
        <f>AG1755*(1-(AG$1+AG$5))^($A1756-$A1755)*(1+2*(E1756/E1755-1))</f>
        <v>19951046.389708195</v>
      </c>
      <c r="AK1756">
        <f t="shared" si="269"/>
        <v>13.104429371538526</v>
      </c>
      <c r="AO1756">
        <f>AO1755*(1-AO$1+H1755)^($A1756-$A1755)*(2-E1756/E1755)</f>
        <v>13.147397426921462</v>
      </c>
      <c r="AQ1756" s="10">
        <v>13.22</v>
      </c>
    </row>
    <row r="1757" spans="1:43" x14ac:dyDescent="0.25">
      <c r="A1757" s="1">
        <v>40611</v>
      </c>
      <c r="B1757" s="12">
        <v>20.22</v>
      </c>
      <c r="C1757" s="12">
        <v>21.82</v>
      </c>
      <c r="D1757">
        <v>13268.29</v>
      </c>
      <c r="E1757">
        <v>11853.72</v>
      </c>
      <c r="F1757">
        <v>134796.98000000001</v>
      </c>
      <c r="G1757">
        <v>120443.99</v>
      </c>
      <c r="H1757">
        <f>(1/(1-91/360*VLOOKUP($A1757,Tbills!$B$4:$C$974,2,1)/100))^((1)/91)-1</f>
        <v>3.0559851109668301E-6</v>
      </c>
      <c r="I1757" s="2">
        <f t="shared" si="268"/>
        <v>8364.7951738920638</v>
      </c>
      <c r="J1757">
        <f>VLOOKUP(A1757,'VXX-IV'!A$1:C$4500,3,0)</f>
        <v>8365.4</v>
      </c>
      <c r="K1757" s="10">
        <f t="shared" si="270"/>
        <v>-7.2300919015888532E-5</v>
      </c>
      <c r="L1757">
        <f t="shared" si="262"/>
        <v>114485996.02052596</v>
      </c>
      <c r="O1757">
        <f t="shared" si="263"/>
        <v>880489.87755591236</v>
      </c>
      <c r="R1757">
        <f t="shared" si="264"/>
        <v>19.924508328732404</v>
      </c>
      <c r="U1757" s="2">
        <f t="shared" si="265"/>
        <v>234.43362513872358</v>
      </c>
      <c r="V1757">
        <f>VLOOKUP(A1757,'VXZ-IV'!A$1:C$4500,3,0)</f>
        <v>234.44</v>
      </c>
      <c r="W1757" s="10">
        <f t="shared" si="271"/>
        <v>-2.7191866901588035E-5</v>
      </c>
      <c r="X1757">
        <f t="shared" si="266"/>
        <v>14.99153199584525</v>
      </c>
      <c r="Z1757">
        <v>15.26</v>
      </c>
      <c r="AB1757">
        <f t="shared" si="267"/>
        <v>7074.1209093900425</v>
      </c>
      <c r="AC1757" t="e">
        <f>VLOOKUP(A1757,'VIXY-IV'!A$1:E$2000,4,0)</f>
        <v>#N/A</v>
      </c>
      <c r="AD1757" s="10" t="e">
        <f t="shared" si="260"/>
        <v>#N/A</v>
      </c>
      <c r="AE1757">
        <f>ROW()</f>
        <v>1757</v>
      </c>
      <c r="AF1757">
        <f t="shared" si="261"/>
        <v>0.9266727772685609</v>
      </c>
      <c r="AG1757">
        <f>AG1756*(1-(AG$1+AG$5))^($A1757-$A1756)*(1+2*(E1757/E1756-1))</f>
        <v>20804303.402290989</v>
      </c>
      <c r="AK1757">
        <f t="shared" si="269"/>
        <v>12.823379788415316</v>
      </c>
      <c r="AO1757">
        <f>AO1756*(1-AO$1+H1756)^($A1757-$A1756)*(2-E1757/E1756)</f>
        <v>12.865589002796131</v>
      </c>
      <c r="AQ1757" s="10">
        <v>13.04</v>
      </c>
    </row>
    <row r="1758" spans="1:43" x14ac:dyDescent="0.25">
      <c r="A1758" s="1">
        <v>40612</v>
      </c>
      <c r="B1758" s="12">
        <v>21.79</v>
      </c>
      <c r="C1758" s="12">
        <v>22.76</v>
      </c>
      <c r="D1758">
        <v>13858.82</v>
      </c>
      <c r="E1758">
        <v>12381.26</v>
      </c>
      <c r="F1758">
        <v>138296.76</v>
      </c>
      <c r="G1758">
        <v>123570.75</v>
      </c>
      <c r="H1758">
        <f>(1/(1-91/360*VLOOKUP($A1758,Tbills!$B$4:$C$974,2,1)/100))^((1)/91)-1</f>
        <v>3.0559851109668301E-6</v>
      </c>
      <c r="I1758" s="2">
        <f t="shared" si="268"/>
        <v>8736.8729473370659</v>
      </c>
      <c r="J1758">
        <f>VLOOKUP(A1758,'VXX-IV'!A$1:C$4500,3,0)</f>
        <v>8737.51</v>
      </c>
      <c r="K1758" s="10">
        <f t="shared" si="270"/>
        <v>-7.2910092570377394E-5</v>
      </c>
      <c r="L1758">
        <f t="shared" si="262"/>
        <v>124670950.01981448</v>
      </c>
      <c r="O1758">
        <f t="shared" si="263"/>
        <v>939236.43564026873</v>
      </c>
      <c r="R1758">
        <f t="shared" si="264"/>
        <v>19.480265796050105</v>
      </c>
      <c r="U1758" s="2">
        <f t="shared" si="265"/>
        <v>240.51444062227066</v>
      </c>
      <c r="V1758">
        <f>VLOOKUP(A1758,'VXZ-IV'!A$1:C$4500,3,0)</f>
        <v>240.52</v>
      </c>
      <c r="W1758" s="10">
        <f t="shared" si="271"/>
        <v>-2.3113993552925649E-5</v>
      </c>
      <c r="X1758">
        <f t="shared" si="266"/>
        <v>14.601852128578741</v>
      </c>
      <c r="Z1758">
        <v>15.26</v>
      </c>
      <c r="AB1758">
        <f t="shared" si="267"/>
        <v>7388.6911909023547</v>
      </c>
      <c r="AC1758" t="e">
        <f>VLOOKUP(A1758,'VIXY-IV'!A$1:E$2000,4,0)</f>
        <v>#N/A</v>
      </c>
      <c r="AD1758" s="10" t="e">
        <f t="shared" si="260"/>
        <v>#N/A</v>
      </c>
      <c r="AE1758">
        <f>ROW()</f>
        <v>1758</v>
      </c>
      <c r="AF1758">
        <f t="shared" si="261"/>
        <v>0.95738137082601049</v>
      </c>
      <c r="AG1758">
        <f>AG1757*(1-(AG$1+AG$5))^($A1758-$A1757)*(1+2*(E1758/E1757-1))</f>
        <v>22655296.540060002</v>
      </c>
      <c r="AK1758">
        <f t="shared" si="269"/>
        <v>12.252115208855392</v>
      </c>
      <c r="AO1758">
        <f>AO1757*(1-AO$1+H1757)^($A1758-$A1757)*(2-E1758/E1757)</f>
        <v>12.292599504176774</v>
      </c>
      <c r="AQ1758" s="10">
        <v>12.38</v>
      </c>
    </row>
    <row r="1759" spans="1:43" x14ac:dyDescent="0.25">
      <c r="A1759" s="1">
        <v>40613</v>
      </c>
      <c r="B1759" s="12">
        <v>20.079999999999998</v>
      </c>
      <c r="C1759" s="12">
        <v>21.87</v>
      </c>
      <c r="D1759">
        <v>13431.77</v>
      </c>
      <c r="E1759">
        <v>11999.7</v>
      </c>
      <c r="F1759">
        <v>136119.09</v>
      </c>
      <c r="G1759">
        <v>121624.58</v>
      </c>
      <c r="H1759">
        <f>(1/(1-91/360*VLOOKUP($A1759,Tbills!$B$4:$C$974,2,1)/100))^((1)/91)-1</f>
        <v>3.0559851109668301E-6</v>
      </c>
      <c r="I1759" s="2">
        <f t="shared" si="268"/>
        <v>8467.4457490770619</v>
      </c>
      <c r="J1759">
        <f>VLOOKUP(A1759,'VXX-IV'!A$1:C$4500,3,0)</f>
        <v>8468.06</v>
      </c>
      <c r="K1759" s="10">
        <f t="shared" si="270"/>
        <v>-7.2537384352200363E-5</v>
      </c>
      <c r="L1759">
        <f t="shared" si="262"/>
        <v>116981914.6078663</v>
      </c>
      <c r="O1759">
        <f t="shared" si="263"/>
        <v>895788.8103194274</v>
      </c>
      <c r="R1759">
        <f t="shared" si="264"/>
        <v>19.779538566724813</v>
      </c>
      <c r="U1759" s="2">
        <f t="shared" si="265"/>
        <v>236.72144239334119</v>
      </c>
      <c r="V1759">
        <f>VLOOKUP(A1759,'VXZ-IV'!A$1:C$4500,3,0)</f>
        <v>236.72</v>
      </c>
      <c r="W1759" s="10">
        <f t="shared" si="271"/>
        <v>6.0932466254826068E-6</v>
      </c>
      <c r="X1759">
        <f t="shared" si="266"/>
        <v>14.831319860779303</v>
      </c>
      <c r="Z1759">
        <v>14.89</v>
      </c>
      <c r="AB1759">
        <f t="shared" si="267"/>
        <v>7160.7402216982709</v>
      </c>
      <c r="AC1759" t="e">
        <f>VLOOKUP(A1759,'VIXY-IV'!A$1:E$2000,4,0)</f>
        <v>#N/A</v>
      </c>
      <c r="AD1759" s="10" t="e">
        <f t="shared" si="260"/>
        <v>#N/A</v>
      </c>
      <c r="AE1759">
        <f>ROW()</f>
        <v>1759</v>
      </c>
      <c r="AF1759">
        <f t="shared" si="261"/>
        <v>0.91815272062185627</v>
      </c>
      <c r="AG1759">
        <f>AG1758*(1-(AG$1+AG$5))^($A1759-$A1758)*(1+2*(E1759/E1758-1))</f>
        <v>21258219.03799643</v>
      </c>
      <c r="AK1759">
        <f t="shared" si="269"/>
        <v>12.629107051447784</v>
      </c>
      <c r="AO1759">
        <f>AO1758*(1-AO$1+H1758)^($A1759-$A1758)*(2-E1759/E1758)</f>
        <v>12.670997260090914</v>
      </c>
      <c r="AQ1759" s="10">
        <v>12.71</v>
      </c>
    </row>
    <row r="1760" spans="1:43" x14ac:dyDescent="0.25">
      <c r="A1760" s="1">
        <v>40616</v>
      </c>
      <c r="B1760" s="12">
        <v>21.13</v>
      </c>
      <c r="C1760" s="12">
        <v>22.49</v>
      </c>
      <c r="D1760">
        <v>13594.38</v>
      </c>
      <c r="E1760">
        <v>12144.86</v>
      </c>
      <c r="F1760">
        <v>137510.21</v>
      </c>
      <c r="G1760">
        <v>122866.45</v>
      </c>
      <c r="H1760">
        <f>(1/(1-91/360*VLOOKUP($A1760,Tbills!$B$4:$C$974,2,1)/100))^((1)/91)-1</f>
        <v>2.5002875438939753E-6</v>
      </c>
      <c r="I1760" s="2">
        <f t="shared" si="268"/>
        <v>8569.3289116829601</v>
      </c>
      <c r="J1760">
        <f>VLOOKUP(A1760,'VXX-IV'!A$1:C$4500,3,0)</f>
        <v>8569.9500000000007</v>
      </c>
      <c r="K1760" s="10">
        <f t="shared" si="270"/>
        <v>-7.2472805213608105E-5</v>
      </c>
      <c r="L1760">
        <f t="shared" si="262"/>
        <v>119796818.66892436</v>
      </c>
      <c r="O1760">
        <f t="shared" si="263"/>
        <v>911951.10392216279</v>
      </c>
      <c r="R1760">
        <f t="shared" si="264"/>
        <v>19.657236247980322</v>
      </c>
      <c r="U1760" s="2">
        <f t="shared" si="265"/>
        <v>239.12321291687104</v>
      </c>
      <c r="V1760">
        <f>VLOOKUP(A1760,'VXZ-IV'!A$1:C$4500,3,0)</f>
        <v>239.12</v>
      </c>
      <c r="W1760" s="10">
        <f t="shared" si="271"/>
        <v>1.3436420504442381E-5</v>
      </c>
      <c r="X1760">
        <f t="shared" si="266"/>
        <v>14.678363259575347</v>
      </c>
      <c r="Z1760">
        <v>14.89</v>
      </c>
      <c r="AB1760">
        <f t="shared" si="267"/>
        <v>7246.6054625805145</v>
      </c>
      <c r="AC1760" t="e">
        <f>VLOOKUP(A1760,'VIXY-IV'!A$1:E$2000,4,0)</f>
        <v>#N/A</v>
      </c>
      <c r="AD1760" s="10" t="e">
        <f t="shared" si="260"/>
        <v>#N/A</v>
      </c>
      <c r="AE1760">
        <f>ROW()</f>
        <v>1760</v>
      </c>
      <c r="AF1760">
        <f t="shared" si="261"/>
        <v>0.9395286794130725</v>
      </c>
      <c r="AG1760">
        <f>AG1759*(1-(AG$1+AG$5))^($A1760-$A1759)*(1+2*(E1760/E1759-1))</f>
        <v>21770338.035205998</v>
      </c>
      <c r="AK1760">
        <f t="shared" si="269"/>
        <v>12.474589946527626</v>
      </c>
      <c r="AO1760">
        <f>AO1759*(1-AO$1+H1759)^($A1760-$A1759)*(2-E1760/E1759)</f>
        <v>12.516442450868968</v>
      </c>
      <c r="AQ1760" s="10">
        <v>12.58</v>
      </c>
    </row>
    <row r="1761" spans="1:43" x14ac:dyDescent="0.25">
      <c r="A1761" s="1">
        <v>40617</v>
      </c>
      <c r="B1761" s="12">
        <v>24.32</v>
      </c>
      <c r="C1761" s="12">
        <v>24.03</v>
      </c>
      <c r="D1761">
        <v>14352.69</v>
      </c>
      <c r="E1761">
        <v>12822.29</v>
      </c>
      <c r="F1761">
        <v>140135.07999999999</v>
      </c>
      <c r="G1761">
        <v>125211.48</v>
      </c>
      <c r="H1761">
        <f>(1/(1-91/360*VLOOKUP($A1761,Tbills!$B$4:$C$974,2,1)/100))^((1)/91)-1</f>
        <v>2.5002875438939753E-6</v>
      </c>
      <c r="I1761" s="2">
        <f t="shared" si="268"/>
        <v>9047.1152323197366</v>
      </c>
      <c r="J1761">
        <f>VLOOKUP(A1761,'VXX-IV'!A$1:C$4500,3,0)</f>
        <v>9047.77</v>
      </c>
      <c r="K1761" s="10">
        <f t="shared" si="270"/>
        <v>-7.2367851997157118E-5</v>
      </c>
      <c r="L1761">
        <f t="shared" si="262"/>
        <v>133155462.07045159</v>
      </c>
      <c r="O1761">
        <f t="shared" si="263"/>
        <v>988219.5909225028</v>
      </c>
      <c r="R1761">
        <f t="shared" si="264"/>
        <v>19.108140425485356</v>
      </c>
      <c r="U1761" s="2">
        <f t="shared" si="265"/>
        <v>243.68178544539151</v>
      </c>
      <c r="V1761">
        <f>VLOOKUP(A1761,'VXZ-IV'!A$1:C$4500,3,0)</f>
        <v>243.68</v>
      </c>
      <c r="W1761" s="10">
        <f t="shared" si="271"/>
        <v>7.3270083367216188E-6</v>
      </c>
      <c r="X1761">
        <f t="shared" si="266"/>
        <v>14.39771536973166</v>
      </c>
      <c r="Z1761">
        <v>14.3</v>
      </c>
      <c r="AB1761">
        <f t="shared" si="267"/>
        <v>7650.548229051712</v>
      </c>
      <c r="AC1761" t="e">
        <f>VLOOKUP(A1761,'VIXY-IV'!A$1:E$2000,4,0)</f>
        <v>#N/A</v>
      </c>
      <c r="AD1761" s="10" t="e">
        <f t="shared" si="260"/>
        <v>#N/A</v>
      </c>
      <c r="AE1761">
        <f>ROW()</f>
        <v>1761</v>
      </c>
      <c r="AF1761">
        <f t="shared" si="261"/>
        <v>1.0120682480233041</v>
      </c>
      <c r="AG1761">
        <f>AG1760*(1-(AG$1+AG$5))^($A1761-$A1760)*(1+2*(E1761/E1760-1))</f>
        <v>24198184.579596695</v>
      </c>
      <c r="AK1761">
        <f t="shared" si="269"/>
        <v>11.778219289354711</v>
      </c>
      <c r="AO1761">
        <f>AO1760*(1-AO$1+H1760)^($A1761-$A1760)*(2-E1761/E1760)</f>
        <v>11.817878331044557</v>
      </c>
      <c r="AQ1761" s="10">
        <v>12.03</v>
      </c>
    </row>
    <row r="1762" spans="1:43" x14ac:dyDescent="0.25">
      <c r="A1762" s="1">
        <v>40618</v>
      </c>
      <c r="B1762" s="12">
        <v>29.4</v>
      </c>
      <c r="C1762" s="12">
        <v>26.91</v>
      </c>
      <c r="D1762">
        <v>15240.21</v>
      </c>
      <c r="E1762">
        <v>13615.14</v>
      </c>
      <c r="F1762">
        <v>145629.1</v>
      </c>
      <c r="G1762">
        <v>130120.1</v>
      </c>
      <c r="H1762">
        <f>(1/(1-91/360*VLOOKUP($A1762,Tbills!$B$4:$C$974,2,1)/100))^((1)/91)-1</f>
        <v>2.5002875438939753E-6</v>
      </c>
      <c r="I1762" s="2">
        <f t="shared" si="268"/>
        <v>9606.3228586997848</v>
      </c>
      <c r="J1762">
        <f>VLOOKUP(A1762,'VXX-IV'!A$1:C$4500,3,0)</f>
        <v>9607.02</v>
      </c>
      <c r="K1762" s="10">
        <f t="shared" si="270"/>
        <v>-7.2565821682024634E-5</v>
      </c>
      <c r="L1762">
        <f t="shared" si="262"/>
        <v>149616069.82342389</v>
      </c>
      <c r="O1762">
        <f t="shared" si="263"/>
        <v>1079841.1535146744</v>
      </c>
      <c r="R1762">
        <f t="shared" si="264"/>
        <v>18.516539553954441</v>
      </c>
      <c r="U1762" s="2">
        <f t="shared" si="265"/>
        <v>253.22919712518788</v>
      </c>
      <c r="V1762">
        <f>VLOOKUP(A1762,'VXZ-IV'!A$1:C$4500,3,0)</f>
        <v>253.2</v>
      </c>
      <c r="W1762" s="10">
        <f t="shared" si="271"/>
        <v>1.1531250074203747E-4</v>
      </c>
      <c r="X1762">
        <f t="shared" si="266"/>
        <v>13.832809928381405</v>
      </c>
      <c r="Z1762">
        <v>13.93</v>
      </c>
      <c r="AB1762">
        <f t="shared" si="267"/>
        <v>8123.3269220263246</v>
      </c>
      <c r="AC1762" t="e">
        <f>VLOOKUP(A1762,'VIXY-IV'!A$1:E$2000,4,0)</f>
        <v>#N/A</v>
      </c>
      <c r="AD1762" s="10" t="e">
        <f t="shared" si="260"/>
        <v>#N/A</v>
      </c>
      <c r="AE1762">
        <f>ROW()</f>
        <v>1762</v>
      </c>
      <c r="AF1762">
        <f t="shared" si="261"/>
        <v>1.0925306577480489</v>
      </c>
      <c r="AG1762">
        <f>AG1761*(1-(AG$1+AG$5))^($A1762-$A1761)*(1+2*(E1762/E1761-1))</f>
        <v>27189796.246060077</v>
      </c>
      <c r="AK1762">
        <f t="shared" si="269"/>
        <v>11.049413420140596</v>
      </c>
      <c r="AO1762">
        <f>AO1761*(1-AO$1+H1761)^($A1762-$A1761)*(2-E1762/E1761)</f>
        <v>11.086752498508288</v>
      </c>
      <c r="AQ1762" s="10">
        <v>11.04</v>
      </c>
    </row>
    <row r="1763" spans="1:43" x14ac:dyDescent="0.25">
      <c r="A1763" s="1">
        <v>40619</v>
      </c>
      <c r="B1763" s="12">
        <v>26.37</v>
      </c>
      <c r="C1763" s="12">
        <v>25.44</v>
      </c>
      <c r="D1763">
        <v>14781.39</v>
      </c>
      <c r="E1763">
        <v>13205.21</v>
      </c>
      <c r="F1763">
        <v>140879.15</v>
      </c>
      <c r="G1763">
        <v>125875.68</v>
      </c>
      <c r="H1763">
        <f>(1/(1-91/360*VLOOKUP($A1763,Tbills!$B$4:$C$974,2,1)/100))^((1)/91)-1</f>
        <v>2.5002875438939753E-6</v>
      </c>
      <c r="I1763" s="2">
        <f t="shared" si="268"/>
        <v>9316.8888290439791</v>
      </c>
      <c r="J1763">
        <f>VLOOKUP(A1763,'VXX-IV'!A$1:C$4500,3,0)</f>
        <v>9317.56</v>
      </c>
      <c r="K1763" s="10">
        <f t="shared" si="270"/>
        <v>-7.2032909476327234E-5</v>
      </c>
      <c r="L1763">
        <f t="shared" si="262"/>
        <v>140600666.0193046</v>
      </c>
      <c r="O1763">
        <f t="shared" si="263"/>
        <v>1031037.9833537315</v>
      </c>
      <c r="R1763">
        <f t="shared" si="264"/>
        <v>18.794441538358438</v>
      </c>
      <c r="U1763" s="2">
        <f t="shared" si="265"/>
        <v>244.96370690740955</v>
      </c>
      <c r="V1763">
        <f>VLOOKUP(A1763,'VXZ-IV'!A$1:C$4500,3,0)</f>
        <v>244.96</v>
      </c>
      <c r="W1763" s="10">
        <f t="shared" si="271"/>
        <v>1.5132704970444166E-5</v>
      </c>
      <c r="X1763">
        <f t="shared" si="266"/>
        <v>14.28353320688012</v>
      </c>
      <c r="Z1763">
        <v>14.22</v>
      </c>
      <c r="AB1763">
        <f t="shared" si="267"/>
        <v>7878.4719014086104</v>
      </c>
      <c r="AC1763" t="e">
        <f>VLOOKUP(A1763,'VIXY-IV'!A$1:E$2000,4,0)</f>
        <v>#N/A</v>
      </c>
      <c r="AD1763" s="10" t="e">
        <f t="shared" si="260"/>
        <v>#N/A</v>
      </c>
      <c r="AE1763">
        <f>ROW()</f>
        <v>1763</v>
      </c>
      <c r="AF1763">
        <f t="shared" si="261"/>
        <v>1.0365566037735849</v>
      </c>
      <c r="AG1763">
        <f>AG1762*(1-(AG$1+AG$5))^($A1763-$A1762)*(1+2*(E1763/E1762-1))</f>
        <v>25551652.962971617</v>
      </c>
      <c r="AK1763">
        <f t="shared" si="269"/>
        <v>11.381563388377536</v>
      </c>
      <c r="AO1763">
        <f>AO1762*(1-AO$1+H1762)^($A1763-$A1762)*(2-E1763/E1762)</f>
        <v>11.420162961852995</v>
      </c>
      <c r="AQ1763" s="10">
        <v>11.45</v>
      </c>
    </row>
    <row r="1764" spans="1:43" x14ac:dyDescent="0.25">
      <c r="A1764" s="1">
        <v>40620</v>
      </c>
      <c r="B1764" s="12">
        <v>24.44</v>
      </c>
      <c r="C1764" s="12">
        <v>24.34</v>
      </c>
      <c r="D1764">
        <v>14294.63</v>
      </c>
      <c r="E1764">
        <v>12770.32</v>
      </c>
      <c r="F1764">
        <v>136313.65</v>
      </c>
      <c r="G1764">
        <v>121796.08</v>
      </c>
      <c r="H1764">
        <f>(1/(1-91/360*VLOOKUP($A1764,Tbills!$B$4:$C$974,2,1)/100))^((1)/91)-1</f>
        <v>2.5002875438939753E-6</v>
      </c>
      <c r="I1764" s="2">
        <f t="shared" si="268"/>
        <v>9009.8584181544902</v>
      </c>
      <c r="J1764">
        <f>VLOOKUP(A1764,'VXX-IV'!A$1:C$4500,3,0)</f>
        <v>9010.51</v>
      </c>
      <c r="K1764" s="10">
        <f t="shared" si="270"/>
        <v>-7.2313536693235925E-5</v>
      </c>
      <c r="L1764">
        <f t="shared" si="262"/>
        <v>131334193.62848139</v>
      </c>
      <c r="O1764">
        <f t="shared" si="263"/>
        <v>980071.8641412541</v>
      </c>
      <c r="R1764">
        <f t="shared" si="264"/>
        <v>19.103058614120801</v>
      </c>
      <c r="U1764" s="2">
        <f t="shared" si="265"/>
        <v>237.01933744418642</v>
      </c>
      <c r="V1764">
        <f>VLOOKUP(A1764,'VXZ-IV'!A$1:C$4500,3,0)</f>
        <v>237</v>
      </c>
      <c r="W1764" s="10">
        <f t="shared" si="271"/>
        <v>8.1592591503865108E-5</v>
      </c>
      <c r="X1764">
        <f t="shared" si="266"/>
        <v>14.745950477817489</v>
      </c>
      <c r="Z1764">
        <v>14.22</v>
      </c>
      <c r="AB1764">
        <f t="shared" si="267"/>
        <v>7618.7428673957747</v>
      </c>
      <c r="AC1764" t="e">
        <f>VLOOKUP(A1764,'VIXY-IV'!A$1:E$2000,4,0)</f>
        <v>#N/A</v>
      </c>
      <c r="AD1764" s="10" t="e">
        <f t="shared" si="260"/>
        <v>#N/A</v>
      </c>
      <c r="AE1764">
        <f>ROW()</f>
        <v>1764</v>
      </c>
      <c r="AF1764">
        <f t="shared" si="261"/>
        <v>1.0041084634346755</v>
      </c>
      <c r="AG1764">
        <f>AG1763*(1-(AG$1+AG$5))^($A1764-$A1763)*(1+2*(E1764/E1763-1))</f>
        <v>23867852.538254492</v>
      </c>
      <c r="AK1764">
        <f t="shared" si="269"/>
        <v>11.75584728708581</v>
      </c>
      <c r="AO1764">
        <f>AO1763*(1-AO$1+H1763)^($A1764-$A1763)*(2-E1764/E1763)</f>
        <v>11.79585882049142</v>
      </c>
      <c r="AQ1764" s="10">
        <v>11.74</v>
      </c>
    </row>
    <row r="1765" spans="1:43" x14ac:dyDescent="0.25">
      <c r="A1765" s="1">
        <v>40623</v>
      </c>
      <c r="B1765" s="12">
        <v>20.61</v>
      </c>
      <c r="C1765" s="12">
        <v>21.95</v>
      </c>
      <c r="D1765">
        <v>13254.39</v>
      </c>
      <c r="E1765">
        <v>11840.91</v>
      </c>
      <c r="F1765">
        <v>130512.19</v>
      </c>
      <c r="G1765">
        <v>116611.57</v>
      </c>
      <c r="H1765">
        <f>(1/(1-91/360*VLOOKUP($A1765,Tbills!$B$4:$C$974,2,1)/100))^((1)/91)-1</f>
        <v>2.639209272237153E-6</v>
      </c>
      <c r="I1765" s="2">
        <f t="shared" si="268"/>
        <v>8353.5874565653085</v>
      </c>
      <c r="J1765">
        <f>VLOOKUP(A1765,'VXX-IV'!A$1:C$4500,3,0)</f>
        <v>8354.19</v>
      </c>
      <c r="K1765" s="10">
        <f t="shared" si="270"/>
        <v>-7.2124698467734838E-5</v>
      </c>
      <c r="L1765">
        <f t="shared" si="262"/>
        <v>112203144.66640215</v>
      </c>
      <c r="O1765">
        <f t="shared" si="263"/>
        <v>872990.75596493366</v>
      </c>
      <c r="R1765">
        <f t="shared" si="264"/>
        <v>19.795523687243367</v>
      </c>
      <c r="U1765" s="2">
        <f t="shared" si="265"/>
        <v>226.91527972771809</v>
      </c>
      <c r="V1765">
        <f>VLOOKUP(A1765,'VXZ-IV'!A$1:C$4500,3,0)</f>
        <v>226.92</v>
      </c>
      <c r="W1765" s="10">
        <f t="shared" si="271"/>
        <v>-2.0801481940280198E-5</v>
      </c>
      <c r="X1765">
        <f t="shared" si="266"/>
        <v>15.37205925531805</v>
      </c>
      <c r="Z1765">
        <v>14.22</v>
      </c>
      <c r="AB1765">
        <f t="shared" si="267"/>
        <v>7063.5201869191578</v>
      </c>
      <c r="AC1765" t="e">
        <f>VLOOKUP(A1765,'VIXY-IV'!A$1:E$2000,4,0)</f>
        <v>#N/A</v>
      </c>
      <c r="AD1765" s="10" t="e">
        <f t="shared" si="260"/>
        <v>#N/A</v>
      </c>
      <c r="AE1765">
        <f>ROW()</f>
        <v>1765</v>
      </c>
      <c r="AF1765">
        <f t="shared" si="261"/>
        <v>0.93895216400911163</v>
      </c>
      <c r="AG1765">
        <f>AG1764*(1-(AG$1+AG$5))^($A1765-$A1764)*(1+2*(E1765/E1764-1))</f>
        <v>20391638.192613691</v>
      </c>
      <c r="AK1765">
        <f t="shared" si="269"/>
        <v>12.60966300417495</v>
      </c>
      <c r="AO1765">
        <f>AO1764*(1-AO$1+H1764)^($A1765-$A1764)*(2-E1765/E1764)</f>
        <v>12.653039446743021</v>
      </c>
      <c r="AQ1765" s="10">
        <v>12.66</v>
      </c>
    </row>
    <row r="1766" spans="1:43" x14ac:dyDescent="0.25">
      <c r="A1766" s="1">
        <v>40624</v>
      </c>
      <c r="B1766" s="12">
        <v>20.21</v>
      </c>
      <c r="C1766" s="12">
        <v>21.7</v>
      </c>
      <c r="D1766">
        <v>13198.26</v>
      </c>
      <c r="E1766">
        <v>11790.74</v>
      </c>
      <c r="F1766">
        <v>130992.07</v>
      </c>
      <c r="G1766">
        <v>117040.03</v>
      </c>
      <c r="H1766">
        <f>(1/(1-91/360*VLOOKUP($A1766,Tbills!$B$4:$C$974,2,1)/100))^((1)/91)-1</f>
        <v>2.639209272237153E-6</v>
      </c>
      <c r="I1766" s="2">
        <f t="shared" si="268"/>
        <v>8318.0086618904879</v>
      </c>
      <c r="J1766">
        <f>VLOOKUP(A1766,'VXX-IV'!A$1:C$4500,3,0)</f>
        <v>8318.61</v>
      </c>
      <c r="K1766" s="10">
        <f t="shared" si="270"/>
        <v>-7.2288292096045481E-5</v>
      </c>
      <c r="L1766">
        <f t="shared" si="262"/>
        <v>111247598.40242408</v>
      </c>
      <c r="O1766">
        <f t="shared" si="263"/>
        <v>867413.22447865107</v>
      </c>
      <c r="R1766">
        <f t="shared" si="264"/>
        <v>19.836563796032305</v>
      </c>
      <c r="U1766" s="2">
        <f t="shared" si="265"/>
        <v>227.74407070086235</v>
      </c>
      <c r="V1766">
        <f>VLOOKUP(A1766,'VXZ-IV'!A$1:C$4500,3,0)</f>
        <v>227.72</v>
      </c>
      <c r="W1766" s="10">
        <f t="shared" si="271"/>
        <v>1.0570306017188003E-4</v>
      </c>
      <c r="X1766">
        <f t="shared" si="266"/>
        <v>15.315052429065547</v>
      </c>
      <c r="Z1766">
        <v>14.22</v>
      </c>
      <c r="AB1766">
        <f t="shared" si="267"/>
        <v>7033.3467871021221</v>
      </c>
      <c r="AC1766" t="e">
        <f>VLOOKUP(A1766,'VIXY-IV'!A$1:E$2000,4,0)</f>
        <v>#N/A</v>
      </c>
      <c r="AD1766" s="10" t="e">
        <f t="shared" si="260"/>
        <v>#N/A</v>
      </c>
      <c r="AE1766">
        <f>ROW()</f>
        <v>1766</v>
      </c>
      <c r="AF1766">
        <f t="shared" si="261"/>
        <v>0.931336405529954</v>
      </c>
      <c r="AG1766">
        <f>AG1765*(1-(AG$1+AG$5))^($A1766-$A1765)*(1+2*(E1766/E1765-1))</f>
        <v>20218157.881814696</v>
      </c>
      <c r="AK1766">
        <f t="shared" si="269"/>
        <v>12.662500427066734</v>
      </c>
      <c r="AO1766">
        <f>AO1765*(1-AO$1+H1765)^($A1766-$A1765)*(2-E1766/E1765)</f>
        <v>12.706214007128015</v>
      </c>
      <c r="AQ1766" s="10">
        <v>12.72</v>
      </c>
    </row>
    <row r="1767" spans="1:43" x14ac:dyDescent="0.25">
      <c r="A1767" s="1">
        <v>40625</v>
      </c>
      <c r="B1767" s="12">
        <v>19.170000000000002</v>
      </c>
      <c r="C1767" s="12">
        <v>20.93</v>
      </c>
      <c r="D1767">
        <v>12631.35</v>
      </c>
      <c r="E1767">
        <v>11284.26</v>
      </c>
      <c r="F1767">
        <v>129655</v>
      </c>
      <c r="G1767">
        <v>115845.07</v>
      </c>
      <c r="H1767">
        <f>(1/(1-91/360*VLOOKUP($A1767,Tbills!$B$4:$C$974,2,1)/100))^((1)/91)-1</f>
        <v>2.639209272237153E-6</v>
      </c>
      <c r="I1767" s="2">
        <f t="shared" si="268"/>
        <v>7960.5278867933948</v>
      </c>
      <c r="J1767">
        <f>VLOOKUP(A1767,'VXX-IV'!A$1:C$4500,3,0)</f>
        <v>7961.11</v>
      </c>
      <c r="K1767" s="10">
        <f t="shared" si="270"/>
        <v>-7.3119603498095209E-5</v>
      </c>
      <c r="L1767">
        <f t="shared" si="262"/>
        <v>101685823.2867991</v>
      </c>
      <c r="O1767">
        <f t="shared" si="263"/>
        <v>811495.30765180243</v>
      </c>
      <c r="R1767">
        <f t="shared" si="264"/>
        <v>20.261694985540011</v>
      </c>
      <c r="U1767" s="2">
        <f t="shared" si="265"/>
        <v>225.41393143166607</v>
      </c>
      <c r="V1767">
        <f>VLOOKUP(A1767,'VXZ-IV'!A$1:C$4500,3,0)</f>
        <v>225.4</v>
      </c>
      <c r="W1767" s="10">
        <f t="shared" si="271"/>
        <v>6.1807593904505964E-5</v>
      </c>
      <c r="X1767">
        <f t="shared" si="266"/>
        <v>15.470885268415566</v>
      </c>
      <c r="Z1767">
        <v>14.22</v>
      </c>
      <c r="AB1767">
        <f t="shared" si="267"/>
        <v>6730.9894640823868</v>
      </c>
      <c r="AC1767" t="e">
        <f>VLOOKUP(A1767,'VIXY-IV'!A$1:E$2000,4,0)</f>
        <v>#N/A</v>
      </c>
      <c r="AD1767" s="10" t="e">
        <f t="shared" si="260"/>
        <v>#N/A</v>
      </c>
      <c r="AE1767">
        <f>ROW()</f>
        <v>1767</v>
      </c>
      <c r="AF1767">
        <f t="shared" si="261"/>
        <v>0.91591017677974207</v>
      </c>
      <c r="AG1767">
        <f>AG1766*(1-(AG$1+AG$5))^($A1767-$A1766)*(1+2*(E1767/E1766-1))</f>
        <v>18480563.09382315</v>
      </c>
      <c r="AK1767">
        <f t="shared" si="269"/>
        <v>13.20581245024932</v>
      </c>
      <c r="AO1767">
        <f>AO1766*(1-AO$1+H1766)^($A1767-$A1766)*(2-E1767/E1766)</f>
        <v>13.25156370520452</v>
      </c>
      <c r="AQ1767" s="10">
        <v>13.19</v>
      </c>
    </row>
    <row r="1768" spans="1:43" x14ac:dyDescent="0.25">
      <c r="A1768" s="1">
        <v>40626</v>
      </c>
      <c r="B1768" s="12">
        <v>18</v>
      </c>
      <c r="C1768" s="12">
        <v>20.079999999999998</v>
      </c>
      <c r="D1768">
        <v>12296.8</v>
      </c>
      <c r="E1768">
        <v>10985.36</v>
      </c>
      <c r="F1768">
        <v>128188.95</v>
      </c>
      <c r="G1768">
        <v>114534.87</v>
      </c>
      <c r="H1768">
        <f>(1/(1-91/360*VLOOKUP($A1768,Tbills!$B$4:$C$974,2,1)/100))^((1)/91)-1</f>
        <v>2.639209272237153E-6</v>
      </c>
      <c r="I1768" s="2">
        <f t="shared" si="268"/>
        <v>7749.4988608014346</v>
      </c>
      <c r="J1768">
        <f>VLOOKUP(A1768,'VXX-IV'!A$1:C$4500,3,0)</f>
        <v>7750.06</v>
      </c>
      <c r="K1768" s="10">
        <f t="shared" si="270"/>
        <v>-7.2404497328482087E-5</v>
      </c>
      <c r="L1768">
        <f t="shared" si="262"/>
        <v>96294770.591528609</v>
      </c>
      <c r="O1768">
        <f t="shared" si="263"/>
        <v>779226.44438410946</v>
      </c>
      <c r="R1768">
        <f t="shared" si="264"/>
        <v>20.529115066910844</v>
      </c>
      <c r="U1768" s="2">
        <f t="shared" si="265"/>
        <v>222.85967073046547</v>
      </c>
      <c r="V1768">
        <f>VLOOKUP(A1768,'VXZ-IV'!A$1:C$4500,3,0)</f>
        <v>222.84</v>
      </c>
      <c r="W1768" s="10">
        <f t="shared" si="271"/>
        <v>8.8272888464580035E-5</v>
      </c>
      <c r="X1768">
        <f t="shared" si="266"/>
        <v>15.645322557119725</v>
      </c>
      <c r="Z1768">
        <v>14.22</v>
      </c>
      <c r="AB1768">
        <f t="shared" si="267"/>
        <v>6552.4690513179103</v>
      </c>
      <c r="AC1768" t="e">
        <f>VLOOKUP(A1768,'VIXY-IV'!A$1:E$2000,4,0)</f>
        <v>#N/A</v>
      </c>
      <c r="AD1768" s="10" t="e">
        <f t="shared" si="260"/>
        <v>#N/A</v>
      </c>
      <c r="AE1768">
        <f>ROW()</f>
        <v>1768</v>
      </c>
      <c r="AF1768">
        <f t="shared" si="261"/>
        <v>0.89641434262948216</v>
      </c>
      <c r="AG1768">
        <f>AG1767*(1-(AG$1+AG$5))^($A1768-$A1767)*(1+2*(E1768/E1767-1))</f>
        <v>17500938.748004034</v>
      </c>
      <c r="AK1768">
        <f t="shared" si="269"/>
        <v>13.554979603640341</v>
      </c>
      <c r="AO1768">
        <f>AO1767*(1-AO$1+H1767)^($A1768-$A1767)*(2-E1768/E1767)</f>
        <v>13.602106876416466</v>
      </c>
      <c r="AQ1768" s="10">
        <v>13.54</v>
      </c>
    </row>
    <row r="1769" spans="1:43" x14ac:dyDescent="0.25">
      <c r="A1769" s="1">
        <v>40627</v>
      </c>
      <c r="B1769" s="12">
        <v>17.91</v>
      </c>
      <c r="C1769" s="12">
        <v>20.03</v>
      </c>
      <c r="D1769">
        <v>12209.42</v>
      </c>
      <c r="E1769">
        <v>10907.27</v>
      </c>
      <c r="F1769">
        <v>128983.05</v>
      </c>
      <c r="G1769">
        <v>115244.08</v>
      </c>
      <c r="H1769">
        <f>(1/(1-91/360*VLOOKUP($A1769,Tbills!$B$4:$C$974,2,1)/100))^((1)/91)-1</f>
        <v>2.639209272237153E-6</v>
      </c>
      <c r="I1769" s="2">
        <f t="shared" si="268"/>
        <v>7694.2439727705296</v>
      </c>
      <c r="J1769">
        <f>VLOOKUP(A1769,'VXX-IV'!A$1:C$4500,3,0)</f>
        <v>7694.8</v>
      </c>
      <c r="K1769" s="10">
        <f t="shared" si="270"/>
        <v>-7.2260127549905739E-5</v>
      </c>
      <c r="L1769">
        <f t="shared" si="262"/>
        <v>94921697.237833098</v>
      </c>
      <c r="O1769">
        <f t="shared" si="263"/>
        <v>770891.70826236845</v>
      </c>
      <c r="R1769">
        <f t="shared" si="264"/>
        <v>20.601149878320726</v>
      </c>
      <c r="U1769" s="2">
        <f t="shared" si="265"/>
        <v>224.2347655114142</v>
      </c>
      <c r="V1769">
        <f>VLOOKUP(A1769,'VXZ-IV'!A$1:C$4500,3,0)</f>
        <v>224.24</v>
      </c>
      <c r="W1769" s="10">
        <f t="shared" si="271"/>
        <v>-2.3343241998818876E-5</v>
      </c>
      <c r="X1769">
        <f t="shared" si="266"/>
        <v>15.547911298368744</v>
      </c>
      <c r="Z1769">
        <v>14.22</v>
      </c>
      <c r="AB1769">
        <f t="shared" si="267"/>
        <v>6505.6636579282322</v>
      </c>
      <c r="AC1769" t="e">
        <f>VLOOKUP(A1769,'VIXY-IV'!A$1:E$2000,4,0)</f>
        <v>#N/A</v>
      </c>
      <c r="AD1769" s="10" t="e">
        <f t="shared" si="260"/>
        <v>#N/A</v>
      </c>
      <c r="AE1769">
        <f>ROW()</f>
        <v>1769</v>
      </c>
      <c r="AF1769">
        <f t="shared" si="261"/>
        <v>0.8941587618572141</v>
      </c>
      <c r="AG1769">
        <f>AG1768*(1-(AG$1+AG$5))^($A1769-$A1768)*(1+2*(E1769/E1768-1))</f>
        <v>17251544.71762719</v>
      </c>
      <c r="AK1769">
        <f t="shared" si="269"/>
        <v>13.650700061914767</v>
      </c>
      <c r="AO1769">
        <f>AO1768*(1-AO$1+H1768)^($A1769-$A1768)*(2-E1769/E1768)</f>
        <v>13.698327643109721</v>
      </c>
      <c r="AQ1769" s="10">
        <v>13.56</v>
      </c>
    </row>
    <row r="1770" spans="1:43" x14ac:dyDescent="0.25">
      <c r="A1770" s="1">
        <v>40630</v>
      </c>
      <c r="B1770" s="12">
        <v>19.440000000000001</v>
      </c>
      <c r="C1770" s="12">
        <v>20.86</v>
      </c>
      <c r="D1770">
        <v>12532.82</v>
      </c>
      <c r="E1770">
        <v>11196.1</v>
      </c>
      <c r="F1770">
        <v>129695.58</v>
      </c>
      <c r="G1770">
        <v>115879.8</v>
      </c>
      <c r="H1770">
        <f>(1/(1-91/360*VLOOKUP($A1770,Tbills!$B$4:$C$974,2,1)/100))^((1)/91)-1</f>
        <v>2.7781327762710362E-6</v>
      </c>
      <c r="I1770" s="2">
        <f t="shared" si="268"/>
        <v>7897.4694093762209</v>
      </c>
      <c r="J1770">
        <f>VLOOKUP(A1770,'VXX-IV'!A$1:C$4500,3,0)</f>
        <v>7898.05</v>
      </c>
      <c r="K1770" s="10">
        <f t="shared" si="270"/>
        <v>-7.3510629051365406E-5</v>
      </c>
      <c r="L1770">
        <f t="shared" si="262"/>
        <v>99936124.731886148</v>
      </c>
      <c r="O1770">
        <f t="shared" si="263"/>
        <v>801431.08213120617</v>
      </c>
      <c r="R1770">
        <f t="shared" si="264"/>
        <v>20.325628730312886</v>
      </c>
      <c r="U1770" s="2">
        <f t="shared" si="265"/>
        <v>225.45699325570232</v>
      </c>
      <c r="V1770">
        <f>VLOOKUP(A1770,'VXZ-IV'!A$1:C$4500,3,0)</f>
        <v>225.44</v>
      </c>
      <c r="W1770" s="10">
        <f t="shared" si="271"/>
        <v>7.5378174690943212E-5</v>
      </c>
      <c r="X1770">
        <f t="shared" si="266"/>
        <v>15.460557738536819</v>
      </c>
      <c r="Z1770">
        <v>15.67</v>
      </c>
      <c r="AB1770">
        <f t="shared" si="267"/>
        <v>6677.2384512529197</v>
      </c>
      <c r="AC1770" t="e">
        <f>VLOOKUP(A1770,'VIXY-IV'!A$1:E$2000,4,0)</f>
        <v>#N/A</v>
      </c>
      <c r="AD1770" s="10" t="e">
        <f t="shared" si="260"/>
        <v>#N/A</v>
      </c>
      <c r="AE1770">
        <f>ROW()</f>
        <v>1770</v>
      </c>
      <c r="AF1770">
        <f t="shared" si="261"/>
        <v>0.93192713326941523</v>
      </c>
      <c r="AG1770">
        <f>AG1769*(1-(AG$1+AG$5))^($A1770-$A1769)*(1+2*(E1770/E1769-1))</f>
        <v>18163367.528138842</v>
      </c>
      <c r="AK1770">
        <f t="shared" si="269"/>
        <v>13.287365889106594</v>
      </c>
      <c r="AO1770">
        <f>AO1769*(1-AO$1+H1769)^($A1770-$A1769)*(2-E1770/E1769)</f>
        <v>13.334214962865973</v>
      </c>
      <c r="AQ1770" s="10">
        <v>13.39</v>
      </c>
    </row>
    <row r="1771" spans="1:43" x14ac:dyDescent="0.25">
      <c r="A1771" s="1">
        <v>40631</v>
      </c>
      <c r="B1771" s="12">
        <v>18.16</v>
      </c>
      <c r="C1771" s="12">
        <v>19.97</v>
      </c>
      <c r="D1771">
        <v>12131.8</v>
      </c>
      <c r="E1771">
        <v>10837.82</v>
      </c>
      <c r="F1771">
        <v>127607.72</v>
      </c>
      <c r="G1771">
        <v>114014.03</v>
      </c>
      <c r="H1771">
        <f>(1/(1-91/360*VLOOKUP($A1771,Tbills!$B$4:$C$974,2,1)/100))^((1)/91)-1</f>
        <v>2.7781327762710362E-6</v>
      </c>
      <c r="I1771" s="2">
        <f t="shared" si="268"/>
        <v>7644.5830370950025</v>
      </c>
      <c r="J1771">
        <f>VLOOKUP(A1771,'VXX-IV'!A$1:C$4500,3,0)</f>
        <v>7645.15</v>
      </c>
      <c r="K1771" s="10">
        <f t="shared" si="270"/>
        <v>-7.4159814391738799E-5</v>
      </c>
      <c r="L1771">
        <f t="shared" si="262"/>
        <v>93536158.400272816</v>
      </c>
      <c r="O1771">
        <f t="shared" si="263"/>
        <v>762936.1640337205</v>
      </c>
      <c r="R1771">
        <f t="shared" si="264"/>
        <v>20.64990961574139</v>
      </c>
      <c r="U1771" s="2">
        <f t="shared" si="265"/>
        <v>221.82214190381788</v>
      </c>
      <c r="V1771">
        <f>VLOOKUP(A1771,'VXZ-IV'!A$1:C$4500,3,0)</f>
        <v>221.8</v>
      </c>
      <c r="W1771" s="10">
        <f t="shared" si="271"/>
        <v>9.9828240837984694E-5</v>
      </c>
      <c r="X1771">
        <f t="shared" si="266"/>
        <v>15.708949363694515</v>
      </c>
      <c r="Z1771">
        <v>15.4</v>
      </c>
      <c r="AB1771">
        <f t="shared" si="267"/>
        <v>6463.3386057787711</v>
      </c>
      <c r="AC1771" t="e">
        <f>VLOOKUP(A1771,'VIXY-IV'!A$1:E$2000,4,0)</f>
        <v>#N/A</v>
      </c>
      <c r="AD1771" s="10" t="e">
        <f t="shared" si="260"/>
        <v>#N/A</v>
      </c>
      <c r="AE1771">
        <f>ROW()</f>
        <v>1771</v>
      </c>
      <c r="AF1771">
        <f t="shared" si="261"/>
        <v>0.9093640460691037</v>
      </c>
      <c r="AG1771">
        <f>AG1770*(1-(AG$1+AG$5))^($A1771-$A1770)*(1+2*(E1771/E1770-1))</f>
        <v>17000323.525393248</v>
      </c>
      <c r="AK1771">
        <f t="shared" si="269"/>
        <v>13.711928626609206</v>
      </c>
      <c r="AO1771">
        <f>AO1770*(1-AO$1+H1770)^($A1771-$A1770)*(2-E1771/E1770)</f>
        <v>13.76044482261244</v>
      </c>
      <c r="AQ1771" s="10">
        <v>13.7</v>
      </c>
    </row>
    <row r="1772" spans="1:43" x14ac:dyDescent="0.25">
      <c r="A1772" s="1">
        <v>40632</v>
      </c>
      <c r="B1772" s="12">
        <v>17.71</v>
      </c>
      <c r="C1772" s="12">
        <v>19.75</v>
      </c>
      <c r="D1772">
        <v>11945.1</v>
      </c>
      <c r="E1772">
        <v>10671</v>
      </c>
      <c r="F1772">
        <v>125943.63</v>
      </c>
      <c r="G1772">
        <v>112526.89</v>
      </c>
      <c r="H1772">
        <f>(1/(1-91/360*VLOOKUP($A1772,Tbills!$B$4:$C$974,2,1)/100))^((1)/91)-1</f>
        <v>2.7781327762710362E-6</v>
      </c>
      <c r="I1772" s="2">
        <f t="shared" si="268"/>
        <v>7526.7546649253609</v>
      </c>
      <c r="J1772">
        <f>VLOOKUP(A1772,'VXX-IV'!A$1:C$4500,3,0)</f>
        <v>7527.31</v>
      </c>
      <c r="K1772" s="10">
        <f t="shared" si="270"/>
        <v>-7.3776033488681669E-5</v>
      </c>
      <c r="L1772">
        <f t="shared" si="262"/>
        <v>90652821.194759101</v>
      </c>
      <c r="O1772">
        <f t="shared" si="263"/>
        <v>745295.92621425877</v>
      </c>
      <c r="R1772">
        <f t="shared" si="264"/>
        <v>20.807894719043492</v>
      </c>
      <c r="U1772" s="2">
        <f t="shared" si="265"/>
        <v>218.92409456174767</v>
      </c>
      <c r="V1772">
        <f>VLOOKUP(A1772,'VXZ-IV'!A$1:C$4500,3,0)</f>
        <v>218.92</v>
      </c>
      <c r="W1772" s="10">
        <f t="shared" si="271"/>
        <v>1.8703461299507396E-5</v>
      </c>
      <c r="X1772">
        <f t="shared" si="266"/>
        <v>15.913304385494484</v>
      </c>
      <c r="Z1772">
        <v>15.4</v>
      </c>
      <c r="AB1772">
        <f t="shared" si="267"/>
        <v>6363.6304728288851</v>
      </c>
      <c r="AC1772" t="e">
        <f>VLOOKUP(A1772,'VIXY-IV'!A$1:E$2000,4,0)</f>
        <v>#N/A</v>
      </c>
      <c r="AD1772" s="10" t="e">
        <f t="shared" si="260"/>
        <v>#N/A</v>
      </c>
      <c r="AE1772">
        <f>ROW()</f>
        <v>1772</v>
      </c>
      <c r="AF1772">
        <f t="shared" si="261"/>
        <v>0.89670886075949374</v>
      </c>
      <c r="AG1772">
        <f>AG1771*(1-(AG$1+AG$5))^($A1772-$A1771)*(1+2*(E1772/E1771-1))</f>
        <v>16476416.904353529</v>
      </c>
      <c r="AK1772">
        <f t="shared" si="269"/>
        <v>13.922339572235124</v>
      </c>
      <c r="AO1772">
        <f>AO1771*(1-AO$1+H1771)^($A1772-$A1771)*(2-E1772/E1771)</f>
        <v>13.971773051480294</v>
      </c>
      <c r="AQ1772" s="10">
        <v>13.96</v>
      </c>
    </row>
    <row r="1773" spans="1:43" x14ac:dyDescent="0.25">
      <c r="A1773" s="1">
        <v>40633</v>
      </c>
      <c r="B1773" s="12">
        <v>17.739999999999998</v>
      </c>
      <c r="C1773" s="12">
        <v>19.84</v>
      </c>
      <c r="D1773">
        <v>11988.38</v>
      </c>
      <c r="E1773">
        <v>10709.63</v>
      </c>
      <c r="F1773">
        <v>126354.12</v>
      </c>
      <c r="G1773">
        <v>112893.34</v>
      </c>
      <c r="H1773">
        <f>(1/(1-91/360*VLOOKUP($A1773,Tbills!$B$4:$C$974,2,1)/100))^((1)/91)-1</f>
        <v>2.7781327762710362E-6</v>
      </c>
      <c r="I1773" s="2">
        <f t="shared" si="268"/>
        <v>7553.8417320465851</v>
      </c>
      <c r="J1773">
        <f>VLOOKUP(A1773,'VXX-IV'!A$1:C$4500,3,0)</f>
        <v>7554.4</v>
      </c>
      <c r="K1773" s="10">
        <f t="shared" si="270"/>
        <v>-7.3899707907276735E-5</v>
      </c>
      <c r="L1773">
        <f t="shared" si="262"/>
        <v>91305290.265333503</v>
      </c>
      <c r="O1773">
        <f t="shared" si="263"/>
        <v>749317.7339308646</v>
      </c>
      <c r="R1773">
        <f t="shared" si="264"/>
        <v>20.769292545855404</v>
      </c>
      <c r="U1773" s="2">
        <f t="shared" si="265"/>
        <v>219.63228166448351</v>
      </c>
      <c r="V1773">
        <f>VLOOKUP(A1773,'VXZ-IV'!A$1:C$4500,3,0)</f>
        <v>219.64</v>
      </c>
      <c r="W1773" s="10">
        <f t="shared" si="271"/>
        <v>-3.5140846459946751E-5</v>
      </c>
      <c r="X1773">
        <f t="shared" si="266"/>
        <v>15.860939243172444</v>
      </c>
      <c r="Z1773">
        <v>15.4</v>
      </c>
      <c r="AB1773">
        <f t="shared" si="267"/>
        <v>6386.4447281990106</v>
      </c>
      <c r="AC1773" t="e">
        <f>VLOOKUP(A1773,'VIXY-IV'!A$1:E$2000,4,0)</f>
        <v>#N/A</v>
      </c>
      <c r="AD1773" s="10" t="e">
        <f t="shared" si="260"/>
        <v>#N/A</v>
      </c>
      <c r="AE1773">
        <f>ROW()</f>
        <v>1773</v>
      </c>
      <c r="AF1773">
        <f t="shared" si="261"/>
        <v>0.89415322580645151</v>
      </c>
      <c r="AG1773">
        <f>AG1772*(1-(AG$1+AG$5))^($A1773-$A1772)*(1+2*(E1773/E1772-1))</f>
        <v>16595149.936387392</v>
      </c>
      <c r="AK1773">
        <f t="shared" si="269"/>
        <v>13.871293334058759</v>
      </c>
      <c r="AO1773">
        <f>AO1772*(1-AO$1+H1772)^($A1773-$A1772)*(2-E1773/E1772)</f>
        <v>13.920717731348899</v>
      </c>
      <c r="AQ1773" s="10">
        <v>13.99</v>
      </c>
    </row>
    <row r="1774" spans="1:43" x14ac:dyDescent="0.25">
      <c r="A1774" s="1">
        <v>40634</v>
      </c>
      <c r="B1774" s="12">
        <v>17.399999999999999</v>
      </c>
      <c r="C1774" s="12">
        <v>19.59</v>
      </c>
      <c r="D1774">
        <v>11838.71</v>
      </c>
      <c r="E1774">
        <v>10575.89</v>
      </c>
      <c r="F1774">
        <v>126258.5</v>
      </c>
      <c r="G1774">
        <v>112807.59</v>
      </c>
      <c r="H1774">
        <f>(1/(1-91/360*VLOOKUP($A1774,Tbills!$B$4:$C$974,2,1)/100))^((1)/91)-1</f>
        <v>2.7781327762710362E-6</v>
      </c>
      <c r="I1774" s="2">
        <f t="shared" si="268"/>
        <v>7459.3532307739661</v>
      </c>
      <c r="J1774">
        <f>VLOOKUP(A1774,'VXX-IV'!A$1:C$4500,3,0)</f>
        <v>7459.9</v>
      </c>
      <c r="K1774" s="10">
        <f t="shared" si="270"/>
        <v>-7.3294444434046646E-5</v>
      </c>
      <c r="L1774">
        <f t="shared" si="262"/>
        <v>89021103.951605245</v>
      </c>
      <c r="O1774">
        <f t="shared" si="263"/>
        <v>735256.93130089389</v>
      </c>
      <c r="R1774">
        <f t="shared" si="264"/>
        <v>20.898029457347413</v>
      </c>
      <c r="U1774" s="2">
        <f t="shared" si="265"/>
        <v>219.46072092926354</v>
      </c>
      <c r="V1774">
        <f>VLOOKUP(A1774,'VXZ-IV'!A$1:C$4500,3,0)</f>
        <v>219.44</v>
      </c>
      <c r="W1774" s="10">
        <f t="shared" si="271"/>
        <v>9.4426400216729434E-5</v>
      </c>
      <c r="X1774">
        <f t="shared" si="266"/>
        <v>15.872443695596845</v>
      </c>
      <c r="Z1774">
        <v>15.4</v>
      </c>
      <c r="AB1774">
        <f t="shared" si="267"/>
        <v>6306.472032253263</v>
      </c>
      <c r="AC1774" t="e">
        <f>VLOOKUP(A1774,'VIXY-IV'!A$1:E$2000,4,0)</f>
        <v>#N/A</v>
      </c>
      <c r="AD1774" s="10" t="e">
        <f t="shared" si="260"/>
        <v>#N/A</v>
      </c>
      <c r="AE1774">
        <f>ROW()</f>
        <v>1774</v>
      </c>
      <c r="AF1774">
        <f t="shared" si="261"/>
        <v>0.88820826952526788</v>
      </c>
      <c r="AG1774">
        <f>AG1773*(1-(AG$1+AG$5))^($A1774-$A1773)*(1+2*(E1774/E1773-1))</f>
        <v>16180129.967591453</v>
      </c>
      <c r="AK1774">
        <f t="shared" si="269"/>
        <v>14.043861508710895</v>
      </c>
      <c r="AO1774">
        <f>AO1773*(1-AO$1+H1773)^($A1774-$A1773)*(2-E1774/E1773)</f>
        <v>14.094075088428497</v>
      </c>
      <c r="AQ1774" s="10">
        <v>14.12</v>
      </c>
    </row>
    <row r="1775" spans="1:43" x14ac:dyDescent="0.25">
      <c r="A1775" s="1">
        <v>40637</v>
      </c>
      <c r="B1775" s="12">
        <v>17.5</v>
      </c>
      <c r="C1775" s="12">
        <v>19.39</v>
      </c>
      <c r="D1775">
        <v>11645.38</v>
      </c>
      <c r="E1775">
        <v>10403.09</v>
      </c>
      <c r="F1775">
        <v>125157.13</v>
      </c>
      <c r="G1775">
        <v>111822.62</v>
      </c>
      <c r="H1775">
        <f>(1/(1-91/360*VLOOKUP($A1775,Tbills!$B$4:$C$974,2,1)/100))^((1)/91)-1</f>
        <v>1.3889776309117252E-6</v>
      </c>
      <c r="I1775" s="2">
        <f t="shared" si="268"/>
        <v>7337.0028238524028</v>
      </c>
      <c r="J1775">
        <f>VLOOKUP(A1775,'VXX-IV'!A$1:C$4500,3,0)</f>
        <v>7337.54</v>
      </c>
      <c r="K1775" s="10">
        <f t="shared" si="270"/>
        <v>-7.3209297339005275E-5</v>
      </c>
      <c r="L1775">
        <f t="shared" si="262"/>
        <v>86100744.446712196</v>
      </c>
      <c r="O1775">
        <f t="shared" si="263"/>
        <v>717164.32393439754</v>
      </c>
      <c r="R1775">
        <f t="shared" si="264"/>
        <v>21.065899295345385</v>
      </c>
      <c r="U1775" s="2">
        <f t="shared" si="265"/>
        <v>217.53042205439502</v>
      </c>
      <c r="V1775">
        <f>VLOOKUP(A1775,'VXZ-IV'!A$1:C$4500,3,0)</f>
        <v>217.52</v>
      </c>
      <c r="W1775" s="10">
        <f t="shared" si="271"/>
        <v>4.7913085670314715E-5</v>
      </c>
      <c r="X1775">
        <f t="shared" si="266"/>
        <v>16.009322816099928</v>
      </c>
      <c r="Z1775">
        <v>15.94</v>
      </c>
      <c r="AB1775">
        <f t="shared" si="267"/>
        <v>6202.7814419532533</v>
      </c>
      <c r="AC1775" t="e">
        <f>VLOOKUP(A1775,'VIXY-IV'!A$1:E$2000,4,0)</f>
        <v>#N/A</v>
      </c>
      <c r="AD1775" s="10" t="e">
        <f t="shared" si="260"/>
        <v>#N/A</v>
      </c>
      <c r="AE1775">
        <f>ROW()</f>
        <v>1775</v>
      </c>
      <c r="AF1775">
        <f t="shared" si="261"/>
        <v>0.90252707581227432</v>
      </c>
      <c r="AG1775">
        <f>AG1774*(1-(AG$1+AG$5))^($A1775-$A1774)*(1+2*(E1775/E1774-1))</f>
        <v>15649811.810445039</v>
      </c>
      <c r="AK1775">
        <f t="shared" si="269"/>
        <v>14.271330607968912</v>
      </c>
      <c r="AO1775">
        <f>AO1774*(1-AO$1+H1774)^($A1775-$A1774)*(2-E1775/E1774)</f>
        <v>14.322888912027617</v>
      </c>
      <c r="AQ1775" s="10">
        <v>14.25</v>
      </c>
    </row>
    <row r="1776" spans="1:43" x14ac:dyDescent="0.25">
      <c r="A1776" s="1">
        <v>40638</v>
      </c>
      <c r="B1776" s="12">
        <v>17.25</v>
      </c>
      <c r="C1776" s="12">
        <v>19.399999999999999</v>
      </c>
      <c r="D1776">
        <v>11572.79</v>
      </c>
      <c r="E1776">
        <v>10338.23</v>
      </c>
      <c r="F1776">
        <v>125238.32</v>
      </c>
      <c r="G1776">
        <v>111895.01</v>
      </c>
      <c r="H1776">
        <f>(1/(1-91/360*VLOOKUP($A1776,Tbills!$B$4:$C$974,2,1)/100))^((1)/91)-1</f>
        <v>1.3889776309117252E-6</v>
      </c>
      <c r="I1776" s="2">
        <f t="shared" si="268"/>
        <v>7291.0907597311543</v>
      </c>
      <c r="J1776">
        <f>VLOOKUP(A1776,'VXX-IV'!A$1:C$4500,3,0)</f>
        <v>7291.62</v>
      </c>
      <c r="K1776" s="10">
        <f t="shared" si="270"/>
        <v>-7.2581987109243684E-5</v>
      </c>
      <c r="L1776">
        <f t="shared" si="262"/>
        <v>85023396.636716738</v>
      </c>
      <c r="O1776">
        <f t="shared" si="263"/>
        <v>710433.44089518453</v>
      </c>
      <c r="R1776">
        <f t="shared" si="264"/>
        <v>21.130613666772913</v>
      </c>
      <c r="U1776" s="2">
        <f t="shared" si="265"/>
        <v>217.66622742218112</v>
      </c>
      <c r="V1776">
        <f>VLOOKUP(A1776,'VXZ-IV'!A$1:C$4500,3,0)</f>
        <v>217.64</v>
      </c>
      <c r="W1776" s="10">
        <f t="shared" si="271"/>
        <v>1.2050828056020535E-4</v>
      </c>
      <c r="X1776">
        <f t="shared" si="266"/>
        <v>15.99838942792902</v>
      </c>
      <c r="Z1776">
        <v>15.94</v>
      </c>
      <c r="AB1776">
        <f t="shared" si="267"/>
        <v>6163.8941352268866</v>
      </c>
      <c r="AC1776" t="e">
        <f>VLOOKUP(A1776,'VIXY-IV'!A$1:E$2000,4,0)</f>
        <v>#N/A</v>
      </c>
      <c r="AD1776" s="10" t="e">
        <f t="shared" ref="AD1776:AD1839" si="272">AB1776/AC1776-1</f>
        <v>#N/A</v>
      </c>
      <c r="AE1776">
        <f>ROW()</f>
        <v>1776</v>
      </c>
      <c r="AF1776">
        <f t="shared" si="261"/>
        <v>0.88917525773195882</v>
      </c>
      <c r="AG1776">
        <f>AG1775*(1-(AG$1+AG$5))^($A1776-$A1775)*(1+2*(E1776/E1775-1))</f>
        <v>15454147.682829043</v>
      </c>
      <c r="AK1776">
        <f t="shared" si="269"/>
        <v>14.359639037431185</v>
      </c>
      <c r="AO1776">
        <f>AO1775*(1-AO$1+H1775)^($A1776-$A1775)*(2-E1776/E1775)</f>
        <v>14.411674592276837</v>
      </c>
      <c r="AQ1776" s="10">
        <v>14.49</v>
      </c>
    </row>
    <row r="1777" spans="1:43" x14ac:dyDescent="0.25">
      <c r="A1777" s="1">
        <v>40639</v>
      </c>
      <c r="B1777" s="12">
        <v>16.899999999999999</v>
      </c>
      <c r="C1777" s="12">
        <v>19.38</v>
      </c>
      <c r="D1777">
        <v>11525.35</v>
      </c>
      <c r="E1777">
        <v>10295.84</v>
      </c>
      <c r="F1777">
        <v>125477.6</v>
      </c>
      <c r="G1777">
        <v>112108.64</v>
      </c>
      <c r="H1777">
        <f>(1/(1-91/360*VLOOKUP($A1777,Tbills!$B$4:$C$974,2,1)/100))^((1)/91)-1</f>
        <v>1.3889776309117252E-6</v>
      </c>
      <c r="I1777" s="2">
        <f t="shared" si="268"/>
        <v>7261.025550374894</v>
      </c>
      <c r="J1777">
        <f>VLOOKUP(A1777,'VXX-IV'!A$1:C$4500,3,0)</f>
        <v>7261.56</v>
      </c>
      <c r="K1777" s="10">
        <f t="shared" si="270"/>
        <v>-7.3599836000304286E-5</v>
      </c>
      <c r="L1777">
        <f t="shared" si="262"/>
        <v>84322456.335071698</v>
      </c>
      <c r="O1777">
        <f t="shared" si="263"/>
        <v>706040.14611916419</v>
      </c>
      <c r="R1777">
        <f t="shared" si="264"/>
        <v>21.172977575456638</v>
      </c>
      <c r="U1777" s="2">
        <f t="shared" si="265"/>
        <v>218.07678231713567</v>
      </c>
      <c r="V1777">
        <f>VLOOKUP(A1777,'VXZ-IV'!A$1:C$4500,3,0)</f>
        <v>218.08</v>
      </c>
      <c r="W1777" s="10">
        <f t="shared" si="271"/>
        <v>-1.4754598607558123E-5</v>
      </c>
      <c r="X1777">
        <f t="shared" si="266"/>
        <v>15.967276883568042</v>
      </c>
      <c r="Z1777">
        <v>15.94</v>
      </c>
      <c r="AB1777">
        <f t="shared" si="267"/>
        <v>6138.406204182932</v>
      </c>
      <c r="AC1777" t="e">
        <f>VLOOKUP(A1777,'VIXY-IV'!A$1:E$2000,4,0)</f>
        <v>#N/A</v>
      </c>
      <c r="AD1777" s="10" t="e">
        <f t="shared" si="272"/>
        <v>#N/A</v>
      </c>
      <c r="AE1777">
        <f>ROW()</f>
        <v>1777</v>
      </c>
      <c r="AF1777">
        <f t="shared" si="261"/>
        <v>0.87203302373581004</v>
      </c>
      <c r="AG1777">
        <f>AG1776*(1-(AG$1+AG$5))^($A1777-$A1776)*(1+2*(E1777/E1776-1))</f>
        <v>15326897.421495736</v>
      </c>
      <c r="AK1777">
        <f t="shared" si="269"/>
        <v>14.417846533988989</v>
      </c>
      <c r="AO1777">
        <f>AO1776*(1-AO$1+H1776)^($A1777-$A1776)*(2-E1777/E1776)</f>
        <v>14.470251877842907</v>
      </c>
      <c r="AQ1777" s="10">
        <v>14.56</v>
      </c>
    </row>
    <row r="1778" spans="1:43" x14ac:dyDescent="0.25">
      <c r="A1778" s="1">
        <v>40640</v>
      </c>
      <c r="B1778" s="12">
        <v>17.11</v>
      </c>
      <c r="C1778" s="12">
        <v>19.5</v>
      </c>
      <c r="D1778">
        <v>11611.65</v>
      </c>
      <c r="E1778">
        <v>10372.92</v>
      </c>
      <c r="F1778">
        <v>126580.1</v>
      </c>
      <c r="G1778">
        <v>113093.52</v>
      </c>
      <c r="H1778">
        <f>(1/(1-91/360*VLOOKUP($A1778,Tbills!$B$4:$C$974,2,1)/100))^((1)/91)-1</f>
        <v>1.3889776309117252E-6</v>
      </c>
      <c r="I1778" s="2">
        <f t="shared" si="268"/>
        <v>7315.2165871993857</v>
      </c>
      <c r="J1778">
        <f>VLOOKUP(A1778,'VXX-IV'!A$1:C$4500,3,0)</f>
        <v>7315.75</v>
      </c>
      <c r="K1778" s="10">
        <f t="shared" si="270"/>
        <v>-7.291293450628622E-5</v>
      </c>
      <c r="L1778">
        <f t="shared" si="262"/>
        <v>85581269.612688795</v>
      </c>
      <c r="O1778">
        <f t="shared" si="263"/>
        <v>713944.76061778772</v>
      </c>
      <c r="R1778">
        <f t="shared" si="264"/>
        <v>21.092768076035647</v>
      </c>
      <c r="U1778" s="2">
        <f t="shared" si="265"/>
        <v>219.98753423028762</v>
      </c>
      <c r="V1778">
        <f>VLOOKUP(A1778,'VXZ-IV'!A$1:C$4500,3,0)</f>
        <v>219.96</v>
      </c>
      <c r="W1778" s="10">
        <f t="shared" si="271"/>
        <v>1.2517835191672155E-4</v>
      </c>
      <c r="X1778">
        <f t="shared" si="266"/>
        <v>15.826440159928037</v>
      </c>
      <c r="Z1778">
        <v>15.94</v>
      </c>
      <c r="AB1778">
        <f t="shared" si="267"/>
        <v>6184.1458798375297</v>
      </c>
      <c r="AC1778" t="e">
        <f>VLOOKUP(A1778,'VIXY-IV'!A$1:E$2000,4,0)</f>
        <v>#N/A</v>
      </c>
      <c r="AD1778" s="10" t="e">
        <f t="shared" si="272"/>
        <v>#N/A</v>
      </c>
      <c r="AE1778">
        <f>ROW()</f>
        <v>1778</v>
      </c>
      <c r="AF1778">
        <f t="shared" si="261"/>
        <v>0.87743589743589745</v>
      </c>
      <c r="AG1778">
        <f>AG1777*(1-(AG$1+AG$5))^($A1778-$A1777)*(1+2*(E1778/E1777-1))</f>
        <v>15555863.404754309</v>
      </c>
      <c r="AK1778">
        <f t="shared" si="269"/>
        <v>14.309240565645458</v>
      </c>
      <c r="AO1778">
        <f>AO1777*(1-AO$1+H1777)^($A1778-$A1777)*(2-E1778/E1777)</f>
        <v>14.361408818809636</v>
      </c>
      <c r="AQ1778" s="10">
        <v>14.44</v>
      </c>
    </row>
    <row r="1779" spans="1:43" x14ac:dyDescent="0.25">
      <c r="A1779" s="1">
        <v>40641</v>
      </c>
      <c r="B1779" s="12">
        <v>17.87</v>
      </c>
      <c r="C1779" s="12">
        <v>20.05</v>
      </c>
      <c r="D1779">
        <v>11778.84</v>
      </c>
      <c r="E1779">
        <v>10522.26</v>
      </c>
      <c r="F1779">
        <v>128507.16</v>
      </c>
      <c r="G1779">
        <v>114815.11</v>
      </c>
      <c r="H1779">
        <f>(1/(1-91/360*VLOOKUP($A1779,Tbills!$B$4:$C$974,2,1)/100))^((1)/91)-1</f>
        <v>1.3889776309117252E-6</v>
      </c>
      <c r="I1779" s="2">
        <f t="shared" si="268"/>
        <v>7420.36357813838</v>
      </c>
      <c r="J1779">
        <f>VLOOKUP(A1779,'VXX-IV'!A$1:C$4500,3,0)</f>
        <v>7420.91</v>
      </c>
      <c r="K1779" s="10">
        <f t="shared" si="270"/>
        <v>-7.3632729897021854E-5</v>
      </c>
      <c r="L1779">
        <f t="shared" si="262"/>
        <v>88041656.511982456</v>
      </c>
      <c r="O1779">
        <f t="shared" si="263"/>
        <v>729338.28671328258</v>
      </c>
      <c r="R1779">
        <f t="shared" si="264"/>
        <v>20.939984051561922</v>
      </c>
      <c r="U1779" s="2">
        <f t="shared" si="265"/>
        <v>223.33118662966302</v>
      </c>
      <c r="V1779">
        <f>VLOOKUP(A1779,'VXZ-IV'!A$1:C$4500,3,0)</f>
        <v>223.32</v>
      </c>
      <c r="W1779" s="10">
        <f t="shared" si="271"/>
        <v>5.0092377140487088E-5</v>
      </c>
      <c r="X1779">
        <f t="shared" si="266"/>
        <v>15.584964028387478</v>
      </c>
      <c r="Z1779">
        <v>15.94</v>
      </c>
      <c r="AB1779">
        <f t="shared" si="267"/>
        <v>6272.960951827944</v>
      </c>
      <c r="AC1779" t="e">
        <f>VLOOKUP(A1779,'VIXY-IV'!A$1:E$2000,4,0)</f>
        <v>#N/A</v>
      </c>
      <c r="AD1779" s="10" t="e">
        <f t="shared" si="272"/>
        <v>#N/A</v>
      </c>
      <c r="AE1779">
        <f>ROW()</f>
        <v>1779</v>
      </c>
      <c r="AF1779">
        <f t="shared" si="261"/>
        <v>0.89127182044887787</v>
      </c>
      <c r="AG1779">
        <f>AG1778*(1-(AG$1+AG$5))^($A1779-$A1778)*(1+2*(E1779/E1778-1))</f>
        <v>16003242.841649424</v>
      </c>
      <c r="AK1779">
        <f t="shared" si="269"/>
        <v>14.102572089411032</v>
      </c>
      <c r="AO1779">
        <f>AO1778*(1-AO$1+H1778)^($A1779-$A1778)*(2-E1779/E1778)</f>
        <v>14.154142266046753</v>
      </c>
      <c r="AQ1779" s="10">
        <v>14.17</v>
      </c>
    </row>
    <row r="1780" spans="1:43" x14ac:dyDescent="0.25">
      <c r="A1780" s="1">
        <v>40644</v>
      </c>
      <c r="B1780" s="12">
        <v>16.59</v>
      </c>
      <c r="C1780" s="12">
        <v>20.010000000000002</v>
      </c>
      <c r="D1780">
        <v>11653.42</v>
      </c>
      <c r="E1780">
        <v>10410.18</v>
      </c>
      <c r="F1780">
        <v>129006.3</v>
      </c>
      <c r="G1780">
        <v>115260.59</v>
      </c>
      <c r="H1780">
        <f>(1/(1-91/360*VLOOKUP($A1780,Tbills!$B$4:$C$974,2,1)/100))^((1)/91)-1</f>
        <v>1.3889776309117252E-6</v>
      </c>
      <c r="I1780" s="2">
        <f t="shared" si="268"/>
        <v>7340.8152205220786</v>
      </c>
      <c r="J1780">
        <f>VLOOKUP(A1780,'VXX-IV'!A$1:C$4500,3,0)</f>
        <v>7341.36</v>
      </c>
      <c r="K1780" s="10">
        <f t="shared" si="270"/>
        <v>-7.4206887813899058E-5</v>
      </c>
      <c r="L1780">
        <f t="shared" si="262"/>
        <v>86154743.173523873</v>
      </c>
      <c r="O1780">
        <f t="shared" si="263"/>
        <v>717612.69069950946</v>
      </c>
      <c r="R1780">
        <f t="shared" si="264"/>
        <v>21.048652507179888</v>
      </c>
      <c r="U1780" s="2">
        <f t="shared" si="265"/>
        <v>224.18223668777588</v>
      </c>
      <c r="V1780">
        <f>VLOOKUP(A1780,'VXZ-IV'!A$1:C$4500,3,0)</f>
        <v>224.16</v>
      </c>
      <c r="W1780" s="10">
        <f t="shared" si="271"/>
        <v>9.9200070377891691E-5</v>
      </c>
      <c r="X1780">
        <f t="shared" si="266"/>
        <v>15.522836892140296</v>
      </c>
      <c r="Z1780">
        <v>15.5</v>
      </c>
      <c r="AB1780">
        <f t="shared" si="267"/>
        <v>6205.4941184150757</v>
      </c>
      <c r="AC1780" t="e">
        <f>VLOOKUP(A1780,'VIXY-IV'!A$1:E$2000,4,0)</f>
        <v>#N/A</v>
      </c>
      <c r="AD1780" s="10" t="e">
        <f t="shared" si="272"/>
        <v>#N/A</v>
      </c>
      <c r="AE1780">
        <f>ROW()</f>
        <v>1780</v>
      </c>
      <c r="AF1780">
        <f t="shared" si="261"/>
        <v>0.82908545727136429</v>
      </c>
      <c r="AG1780">
        <f>AG1779*(1-(AG$1+AG$5))^($A1780-$A1779)*(1+2*(E1780/E1779-1))</f>
        <v>15660735.884068681</v>
      </c>
      <c r="AK1780">
        <f t="shared" si="269"/>
        <v>14.250797121613019</v>
      </c>
      <c r="AO1780">
        <f>AO1779*(1-AO$1+H1779)^($A1780-$A1779)*(2-E1780/E1779)</f>
        <v>14.303380406332547</v>
      </c>
      <c r="AQ1780" s="10">
        <v>14.32</v>
      </c>
    </row>
    <row r="1781" spans="1:43" x14ac:dyDescent="0.25">
      <c r="A1781" s="1">
        <v>40645</v>
      </c>
      <c r="B1781" s="12">
        <v>17.09</v>
      </c>
      <c r="C1781" s="12">
        <v>20.329999999999998</v>
      </c>
      <c r="D1781">
        <v>11806.42</v>
      </c>
      <c r="E1781">
        <v>10546.84</v>
      </c>
      <c r="F1781">
        <v>129460.56</v>
      </c>
      <c r="G1781">
        <v>115666.29</v>
      </c>
      <c r="H1781">
        <f>(1/(1-91/360*VLOOKUP($A1781,Tbills!$B$4:$C$974,2,1)/100))^((1)/91)-1</f>
        <v>1.3889776309117252E-6</v>
      </c>
      <c r="I1781" s="2">
        <f t="shared" si="268"/>
        <v>7437.0128548636976</v>
      </c>
      <c r="J1781">
        <f>VLOOKUP(A1781,'VXX-IV'!A$1:C$4500,3,0)</f>
        <v>7437.55</v>
      </c>
      <c r="K1781" s="10">
        <f t="shared" si="270"/>
        <v>-7.2220709279591233E-5</v>
      </c>
      <c r="L1781">
        <f t="shared" si="262"/>
        <v>88412867.835868239</v>
      </c>
      <c r="O1781">
        <f t="shared" si="263"/>
        <v>731718.76028060645</v>
      </c>
      <c r="R1781">
        <f t="shared" si="264"/>
        <v>20.909548779357024</v>
      </c>
      <c r="U1781" s="2">
        <f t="shared" si="265"/>
        <v>224.96614681178821</v>
      </c>
      <c r="V1781">
        <f>VLOOKUP(A1781,'VXZ-IV'!A$1:C$4500,3,0)</f>
        <v>224.96</v>
      </c>
      <c r="W1781" s="10">
        <f t="shared" si="271"/>
        <v>2.732402110683374E-5</v>
      </c>
      <c r="X1781">
        <f t="shared" si="266"/>
        <v>15.467648206569011</v>
      </c>
      <c r="Z1781">
        <v>15.46</v>
      </c>
      <c r="AB1781">
        <f t="shared" si="267"/>
        <v>6286.7377633171554</v>
      </c>
      <c r="AC1781" t="e">
        <f>VLOOKUP(A1781,'VIXY-IV'!A$1:E$2000,4,0)</f>
        <v>#N/A</v>
      </c>
      <c r="AD1781" s="10" t="e">
        <f t="shared" si="272"/>
        <v>#N/A</v>
      </c>
      <c r="AE1781">
        <f>ROW()</f>
        <v>1781</v>
      </c>
      <c r="AF1781">
        <f t="shared" si="261"/>
        <v>0.84062961141170689</v>
      </c>
      <c r="AG1781">
        <f>AG1780*(1-(AG$1+AG$5))^($A1781-$A1780)*(1+2*(E1781/E1780-1))</f>
        <v>16071367.992680363</v>
      </c>
      <c r="AK1781">
        <f t="shared" si="269"/>
        <v>14.063064264236182</v>
      </c>
      <c r="AO1781">
        <f>AO1780*(1-AO$1+H1780)^($A1781-$A1780)*(2-E1781/E1780)</f>
        <v>14.115109804578717</v>
      </c>
      <c r="AQ1781" s="10">
        <v>14.2</v>
      </c>
    </row>
    <row r="1782" spans="1:43" x14ac:dyDescent="0.25">
      <c r="A1782" s="1">
        <v>40646</v>
      </c>
      <c r="B1782" s="12">
        <v>16.920000000000002</v>
      </c>
      <c r="C1782" s="12">
        <v>19.989999999999998</v>
      </c>
      <c r="D1782">
        <v>11597.06</v>
      </c>
      <c r="E1782">
        <v>10359.799999999999</v>
      </c>
      <c r="F1782">
        <v>128674.25</v>
      </c>
      <c r="G1782">
        <v>114963.6</v>
      </c>
      <c r="H1782">
        <f>(1/(1-91/360*VLOOKUP($A1782,Tbills!$B$4:$C$974,2,1)/100))^((1)/91)-1</f>
        <v>1.3889776309117252E-6</v>
      </c>
      <c r="I1782" s="2">
        <f t="shared" si="268"/>
        <v>7304.9562253227969</v>
      </c>
      <c r="J1782">
        <f>VLOOKUP(A1782,'VXX-IV'!A$1:C$4500,3,0)</f>
        <v>7305.49</v>
      </c>
      <c r="K1782" s="10">
        <f t="shared" si="270"/>
        <v>-7.3064870009131866E-5</v>
      </c>
      <c r="L1782">
        <f t="shared" si="262"/>
        <v>85273264.477117375</v>
      </c>
      <c r="O1782">
        <f t="shared" si="263"/>
        <v>712230.06409351155</v>
      </c>
      <c r="R1782">
        <f t="shared" si="264"/>
        <v>21.094002459799064</v>
      </c>
      <c r="U1782" s="2">
        <f t="shared" si="265"/>
        <v>223.59430838935279</v>
      </c>
      <c r="V1782">
        <f>VLOOKUP(A1782,'VXZ-IV'!A$1:C$4500,3,0)</f>
        <v>223.6</v>
      </c>
      <c r="W1782" s="10">
        <f t="shared" si="271"/>
        <v>-2.5454430443661025E-5</v>
      </c>
      <c r="X1782">
        <f t="shared" si="266"/>
        <v>15.561062529421305</v>
      </c>
      <c r="Z1782">
        <v>15.58</v>
      </c>
      <c r="AB1782">
        <f t="shared" si="267"/>
        <v>6175.0320611378474</v>
      </c>
      <c r="AC1782" t="e">
        <f>VLOOKUP(A1782,'VIXY-IV'!A$1:E$2000,4,0)</f>
        <v>#N/A</v>
      </c>
      <c r="AD1782" s="10" t="e">
        <f t="shared" si="272"/>
        <v>#N/A</v>
      </c>
      <c r="AE1782">
        <f>ROW()</f>
        <v>1782</v>
      </c>
      <c r="AF1782">
        <f t="shared" si="261"/>
        <v>0.84642321160580303</v>
      </c>
      <c r="AG1782">
        <f>AG1781*(1-(AG$1+AG$5))^($A1782-$A1781)*(1+2*(E1782/E1781-1))</f>
        <v>15500819.209020652</v>
      </c>
      <c r="AK1782">
        <f t="shared" si="269"/>
        <v>14.311795157478747</v>
      </c>
      <c r="AO1782">
        <f>AO1781*(1-AO$1+H1781)^($A1782-$A1781)*(2-E1782/E1781)</f>
        <v>14.364918921913626</v>
      </c>
      <c r="AQ1782" s="10">
        <v>14.42</v>
      </c>
    </row>
    <row r="1783" spans="1:43" x14ac:dyDescent="0.25">
      <c r="A1783" s="1">
        <v>40647</v>
      </c>
      <c r="B1783" s="12">
        <v>16.27</v>
      </c>
      <c r="C1783" s="12">
        <v>19.96</v>
      </c>
      <c r="D1783">
        <v>11462.7</v>
      </c>
      <c r="E1783">
        <v>10239.76</v>
      </c>
      <c r="F1783">
        <v>128659.81</v>
      </c>
      <c r="G1783">
        <v>114950.54</v>
      </c>
      <c r="H1783">
        <f>(1/(1-91/360*VLOOKUP($A1783,Tbills!$B$4:$C$974,2,1)/100))^((1)/91)-1</f>
        <v>1.3889776309117252E-6</v>
      </c>
      <c r="I1783" s="2">
        <f t="shared" si="268"/>
        <v>7220.1471733469907</v>
      </c>
      <c r="J1783">
        <f>VLOOKUP(A1783,'VXX-IV'!A$1:C$4500,3,0)</f>
        <v>7220.67</v>
      </c>
      <c r="K1783" s="10">
        <f t="shared" si="270"/>
        <v>-7.2406944647718241E-5</v>
      </c>
      <c r="L1783">
        <f t="shared" si="262"/>
        <v>83293475.637940839</v>
      </c>
      <c r="O1783">
        <f t="shared" si="263"/>
        <v>699827.46258698218</v>
      </c>
      <c r="R1783">
        <f t="shared" si="264"/>
        <v>21.215252489456333</v>
      </c>
      <c r="U1783" s="2">
        <f t="shared" si="265"/>
        <v>223.56376491704822</v>
      </c>
      <c r="V1783">
        <f>VLOOKUP(A1783,'VXZ-IV'!A$1:C$4500,3,0)</f>
        <v>223.56</v>
      </c>
      <c r="W1783" s="10">
        <f t="shared" si="271"/>
        <v>1.6840745429513859E-5</v>
      </c>
      <c r="X1783">
        <f t="shared" si="266"/>
        <v>15.562276289295253</v>
      </c>
      <c r="Z1783">
        <v>15.56</v>
      </c>
      <c r="AB1783">
        <f t="shared" si="267"/>
        <v>6103.2685720654272</v>
      </c>
      <c r="AC1783" t="e">
        <f>VLOOKUP(A1783,'VIXY-IV'!A$1:E$2000,4,0)</f>
        <v>#N/A</v>
      </c>
      <c r="AD1783" s="10" t="e">
        <f t="shared" si="272"/>
        <v>#N/A</v>
      </c>
      <c r="AE1783">
        <f>ROW()</f>
        <v>1783</v>
      </c>
      <c r="AF1783">
        <f t="shared" si="261"/>
        <v>0.81513026052104198</v>
      </c>
      <c r="AG1783">
        <f>AG1782*(1-(AG$1+AG$5))^($A1783-$A1782)*(1+2*(E1783/E1782-1))</f>
        <v>15141089.988771215</v>
      </c>
      <c r="AK1783">
        <f t="shared" si="269"/>
        <v>14.476953005400837</v>
      </c>
      <c r="AO1783">
        <f>AO1782*(1-AO$1+H1782)^($A1783-$A1782)*(2-E1783/E1782)</f>
        <v>14.530849342696669</v>
      </c>
      <c r="AQ1783" s="10">
        <v>14.54</v>
      </c>
    </row>
    <row r="1784" spans="1:43" x14ac:dyDescent="0.25">
      <c r="A1784" s="1">
        <v>40648</v>
      </c>
      <c r="B1784" s="12">
        <v>15.32</v>
      </c>
      <c r="C1784" s="12">
        <v>19.170000000000002</v>
      </c>
      <c r="D1784">
        <v>11129.44</v>
      </c>
      <c r="E1784">
        <v>9942.0400000000009</v>
      </c>
      <c r="F1784">
        <v>127999.39</v>
      </c>
      <c r="G1784">
        <v>114360.33</v>
      </c>
      <c r="H1784">
        <f>(1/(1-91/360*VLOOKUP($A1784,Tbills!$B$4:$C$974,2,1)/100))^((1)/91)-1</f>
        <v>1.3889776309117252E-6</v>
      </c>
      <c r="I1784" s="2">
        <f t="shared" si="268"/>
        <v>7010.0617992887028</v>
      </c>
      <c r="J1784">
        <f>VLOOKUP(A1784,'VXX-IV'!A$1:C$4500,3,0)</f>
        <v>7010.57</v>
      </c>
      <c r="K1784" s="10">
        <f t="shared" si="270"/>
        <v>-7.2490640746325496E-5</v>
      </c>
      <c r="L1784">
        <f t="shared" si="262"/>
        <v>78446539.252597868</v>
      </c>
      <c r="O1784">
        <f t="shared" si="263"/>
        <v>669283.7874395824</v>
      </c>
      <c r="R1784">
        <f t="shared" si="264"/>
        <v>21.522695176067252</v>
      </c>
      <c r="U1784" s="2">
        <f t="shared" si="265"/>
        <v>222.41077283467874</v>
      </c>
      <c r="V1784">
        <f>VLOOKUP(A1784,'VXZ-IV'!A$1:C$4500,3,0)</f>
        <v>222.4</v>
      </c>
      <c r="W1784" s="10">
        <f t="shared" si="271"/>
        <v>4.8439004850520107E-5</v>
      </c>
      <c r="X1784">
        <f t="shared" si="266"/>
        <v>15.641623496859376</v>
      </c>
      <c r="Z1784">
        <v>15.71</v>
      </c>
      <c r="AB1784">
        <f t="shared" si="267"/>
        <v>5925.6100436952474</v>
      </c>
      <c r="AC1784" t="e">
        <f>VLOOKUP(A1784,'VIXY-IV'!A$1:E$2000,4,0)</f>
        <v>#N/A</v>
      </c>
      <c r="AD1784" s="10" t="e">
        <f t="shared" si="272"/>
        <v>#N/A</v>
      </c>
      <c r="AE1784">
        <f>ROW()</f>
        <v>1784</v>
      </c>
      <c r="AF1784">
        <f t="shared" si="261"/>
        <v>0.79916536254564419</v>
      </c>
      <c r="AG1784">
        <f>AG1783*(1-(AG$1+AG$5))^($A1784-$A1783)*(1+2*(E1784/E1783-1))</f>
        <v>14260158.064311864</v>
      </c>
      <c r="AK1784">
        <f t="shared" si="269"/>
        <v>14.897175095781982</v>
      </c>
      <c r="AO1784">
        <f>AO1783*(1-AO$1+H1783)^($A1784-$A1783)*(2-E1784/E1783)</f>
        <v>14.952800038442525</v>
      </c>
      <c r="AQ1784" s="10">
        <v>14.87</v>
      </c>
    </row>
    <row r="1785" spans="1:43" x14ac:dyDescent="0.25">
      <c r="A1785" s="1">
        <v>40651</v>
      </c>
      <c r="B1785" s="12">
        <v>16.96</v>
      </c>
      <c r="C1785" s="12">
        <v>19.920000000000002</v>
      </c>
      <c r="D1785">
        <v>11444.72</v>
      </c>
      <c r="E1785">
        <v>10223.64</v>
      </c>
      <c r="F1785">
        <v>129837.13</v>
      </c>
      <c r="G1785">
        <v>116001.77</v>
      </c>
      <c r="H1785">
        <f>(1/(1-91/360*VLOOKUP($A1785,Tbills!$B$4:$C$974,2,1)/100))^((1)/91)-1</f>
        <v>1.6667944573445226E-6</v>
      </c>
      <c r="I1785" s="2">
        <f t="shared" si="268"/>
        <v>7208.1188156168237</v>
      </c>
      <c r="J1785">
        <f>VLOOKUP(A1785,'VXX-IV'!A$1:C$4500,3,0)</f>
        <v>7208.65</v>
      </c>
      <c r="K1785" s="10">
        <f t="shared" si="270"/>
        <v>-7.3687081933004883E-5</v>
      </c>
      <c r="L1785">
        <f t="shared" si="262"/>
        <v>82879578.642795861</v>
      </c>
      <c r="O1785">
        <f t="shared" si="263"/>
        <v>697648.61179764941</v>
      </c>
      <c r="R1785">
        <f t="shared" si="264"/>
        <v>21.215011606769803</v>
      </c>
      <c r="U1785" s="2">
        <f t="shared" si="265"/>
        <v>225.58751328587792</v>
      </c>
      <c r="V1785">
        <f>VLOOKUP(A1785,'VXZ-IV'!A$1:C$4500,3,0)</f>
        <v>225.56</v>
      </c>
      <c r="W1785" s="10">
        <f t="shared" si="271"/>
        <v>1.2197768167188094E-4</v>
      </c>
      <c r="X1785">
        <f t="shared" si="266"/>
        <v>15.415482176485257</v>
      </c>
      <c r="Z1785">
        <v>15.45</v>
      </c>
      <c r="AB1785">
        <f t="shared" si="267"/>
        <v>6092.8106888292741</v>
      </c>
      <c r="AC1785" t="e">
        <f>VLOOKUP(A1785,'VIXY-IV'!A$1:E$2000,4,0)</f>
        <v>#N/A</v>
      </c>
      <c r="AD1785" s="10" t="e">
        <f t="shared" si="272"/>
        <v>#N/A</v>
      </c>
      <c r="AE1785">
        <f>ROW()</f>
        <v>1785</v>
      </c>
      <c r="AF1785">
        <f t="shared" si="261"/>
        <v>0.85140562248995977</v>
      </c>
      <c r="AG1785">
        <f>AG1784*(1-(AG$1+AG$5))^($A1785-$A1784)*(1+2*(E1785/E1784-1))</f>
        <v>15066448.998818781</v>
      </c>
      <c r="AK1785">
        <f t="shared" si="269"/>
        <v>14.473202550971944</v>
      </c>
      <c r="AO1785">
        <f>AO1784*(1-AO$1+H1784)^($A1785-$A1784)*(2-E1785/E1784)</f>
        <v>14.527722880337457</v>
      </c>
      <c r="AQ1785" s="10">
        <v>14.51</v>
      </c>
    </row>
    <row r="1786" spans="1:43" x14ac:dyDescent="0.25">
      <c r="A1786" s="1">
        <v>40652</v>
      </c>
      <c r="B1786" s="12">
        <v>15.83</v>
      </c>
      <c r="C1786" s="12">
        <v>19.18</v>
      </c>
      <c r="D1786">
        <v>10813.35</v>
      </c>
      <c r="E1786">
        <v>9659.6200000000008</v>
      </c>
      <c r="F1786">
        <v>128089.63</v>
      </c>
      <c r="G1786">
        <v>114440.29</v>
      </c>
      <c r="H1786">
        <f>(1/(1-91/360*VLOOKUP($A1786,Tbills!$B$4:$C$974,2,1)/100))^((1)/91)-1</f>
        <v>1.6667944573445226E-6</v>
      </c>
      <c r="I1786" s="2">
        <f t="shared" si="268"/>
        <v>6810.3030082585728</v>
      </c>
      <c r="J1786">
        <f>VLOOKUP(A1786,'VXX-IV'!A$1:C$4500,3,0)</f>
        <v>6810.81</v>
      </c>
      <c r="K1786" s="10">
        <f t="shared" si="270"/>
        <v>-7.4439272484072561E-5</v>
      </c>
      <c r="L1786">
        <f t="shared" si="262"/>
        <v>73731731.000219375</v>
      </c>
      <c r="O1786">
        <f t="shared" si="263"/>
        <v>639895.00145940285</v>
      </c>
      <c r="R1786">
        <f t="shared" si="264"/>
        <v>21.799223310192495</v>
      </c>
      <c r="U1786" s="2">
        <f t="shared" si="265"/>
        <v>222.54586601018016</v>
      </c>
      <c r="V1786">
        <f>VLOOKUP(A1786,'VXZ-IV'!A$1:C$4500,3,0)</f>
        <v>222.52</v>
      </c>
      <c r="W1786" s="10">
        <f t="shared" si="271"/>
        <v>1.1624128249221322E-4</v>
      </c>
      <c r="X1786">
        <f t="shared" si="266"/>
        <v>15.622435551178974</v>
      </c>
      <c r="Z1786">
        <v>15.66</v>
      </c>
      <c r="AB1786">
        <f t="shared" si="267"/>
        <v>5756.4804738051944</v>
      </c>
      <c r="AC1786" t="e">
        <f>VLOOKUP(A1786,'VIXY-IV'!A$1:E$2000,4,0)</f>
        <v>#N/A</v>
      </c>
      <c r="AD1786" s="10" t="e">
        <f t="shared" si="272"/>
        <v>#N/A</v>
      </c>
      <c r="AE1786">
        <f>ROW()</f>
        <v>1786</v>
      </c>
      <c r="AF1786">
        <f t="shared" si="261"/>
        <v>0.82533889468196042</v>
      </c>
      <c r="AG1786">
        <f>AG1785*(1-(AG$1+AG$5))^($A1786-$A1785)*(1+2*(E1786/E1785-1))</f>
        <v>13403619.015098199</v>
      </c>
      <c r="AK1786">
        <f t="shared" si="269"/>
        <v>15.270952061124635</v>
      </c>
      <c r="AO1786">
        <f>AO1785*(1-AO$1+H1785)^($A1786-$A1785)*(2-E1786/E1785)</f>
        <v>15.328650043370994</v>
      </c>
      <c r="AQ1786" s="10">
        <v>15.25</v>
      </c>
    </row>
    <row r="1787" spans="1:43" x14ac:dyDescent="0.25">
      <c r="A1787" s="1">
        <v>40653</v>
      </c>
      <c r="B1787" s="12">
        <v>15.07</v>
      </c>
      <c r="C1787" s="12">
        <v>18.48</v>
      </c>
      <c r="D1787">
        <v>10275.530000000001</v>
      </c>
      <c r="E1787">
        <v>9179.17</v>
      </c>
      <c r="F1787">
        <v>125635.32</v>
      </c>
      <c r="G1787">
        <v>112247.32</v>
      </c>
      <c r="H1787">
        <f>(1/(1-91/360*VLOOKUP($A1787,Tbills!$B$4:$C$974,2,1)/100))^((1)/91)-1</f>
        <v>1.6667944573445226E-6</v>
      </c>
      <c r="I1787" s="2">
        <f t="shared" si="268"/>
        <v>6471.4234276760362</v>
      </c>
      <c r="J1787">
        <f>VLOOKUP(A1787,'VXX-IV'!A$1:C$4500,3,0)</f>
        <v>6471.9</v>
      </c>
      <c r="K1787" s="10">
        <f t="shared" si="270"/>
        <v>-7.3637158170436479E-5</v>
      </c>
      <c r="L1787">
        <f t="shared" si="262"/>
        <v>66394305.221794814</v>
      </c>
      <c r="O1787">
        <f t="shared" si="263"/>
        <v>592134.41813657014</v>
      </c>
      <c r="R1787">
        <f t="shared" si="264"/>
        <v>22.340338040736224</v>
      </c>
      <c r="U1787" s="2">
        <f t="shared" si="265"/>
        <v>218.27636894354137</v>
      </c>
      <c r="V1787">
        <f>VLOOKUP(A1787,'VXZ-IV'!A$1:C$4500,3,0)</f>
        <v>218.28</v>
      </c>
      <c r="W1787" s="10">
        <f t="shared" si="271"/>
        <v>-1.663485641667517E-5</v>
      </c>
      <c r="X1787">
        <f t="shared" si="266"/>
        <v>15.92123920654346</v>
      </c>
      <c r="Z1787">
        <v>15.85</v>
      </c>
      <c r="AB1787">
        <f t="shared" si="267"/>
        <v>5469.9740375359916</v>
      </c>
      <c r="AC1787" t="e">
        <f>VLOOKUP(A1787,'VIXY-IV'!A$1:E$2000,4,0)</f>
        <v>#N/A</v>
      </c>
      <c r="AD1787" s="10" t="e">
        <f t="shared" si="272"/>
        <v>#N/A</v>
      </c>
      <c r="AE1787">
        <f>ROW()</f>
        <v>1787</v>
      </c>
      <c r="AF1787">
        <f t="shared" si="261"/>
        <v>0.81547619047619047</v>
      </c>
      <c r="AG1787">
        <f>AG1786*(1-(AG$1+AG$5))^($A1787-$A1786)*(1+2*(E1787/E1786-1))</f>
        <v>12069874.356325891</v>
      </c>
      <c r="AK1787">
        <f t="shared" si="269"/>
        <v>16.029751764920903</v>
      </c>
      <c r="AO1787">
        <f>AO1786*(1-AO$1+H1786)^($A1787-$A1786)*(2-E1787/E1786)</f>
        <v>16.090497825765883</v>
      </c>
      <c r="AQ1787" s="10">
        <v>15.87</v>
      </c>
    </row>
    <row r="1788" spans="1:43" x14ac:dyDescent="0.25">
      <c r="A1788" s="1">
        <v>40654</v>
      </c>
      <c r="B1788" s="12">
        <v>14.69</v>
      </c>
      <c r="C1788" s="12">
        <v>18.350000000000001</v>
      </c>
      <c r="D1788">
        <v>10131.950000000001</v>
      </c>
      <c r="E1788">
        <v>9050.89</v>
      </c>
      <c r="F1788">
        <v>124646.65</v>
      </c>
      <c r="G1788">
        <v>111363.82</v>
      </c>
      <c r="H1788">
        <f>(1/(1-91/360*VLOOKUP($A1788,Tbills!$B$4:$C$974,2,1)/100))^((1)/91)-1</f>
        <v>1.6667944573445226E-6</v>
      </c>
      <c r="I1788" s="2">
        <f t="shared" si="268"/>
        <v>6380.8426244965312</v>
      </c>
      <c r="J1788">
        <f>VLOOKUP(A1788,'VXX-IV'!A$1:C$4500,3,0)</f>
        <v>6381.31</v>
      </c>
      <c r="K1788" s="10">
        <f t="shared" si="270"/>
        <v>-7.3241309929916731E-5</v>
      </c>
      <c r="L1788">
        <f t="shared" si="262"/>
        <v>64535758.564363889</v>
      </c>
      <c r="O1788">
        <f t="shared" si="263"/>
        <v>579702.15820299229</v>
      </c>
      <c r="R1788">
        <f t="shared" si="264"/>
        <v>22.495425528008884</v>
      </c>
      <c r="U1788" s="2">
        <f t="shared" si="265"/>
        <v>216.55339238375421</v>
      </c>
      <c r="V1788">
        <f>VLOOKUP(A1788,'VXZ-IV'!A$1:C$4500,3,0)</f>
        <v>216.56</v>
      </c>
      <c r="W1788" s="10">
        <f t="shared" si="271"/>
        <v>-3.0511711515468498E-5</v>
      </c>
      <c r="X1788">
        <f t="shared" si="266"/>
        <v>16.045988714584908</v>
      </c>
      <c r="Z1788">
        <v>16.02</v>
      </c>
      <c r="AB1788">
        <f t="shared" si="267"/>
        <v>5393.3424496927892</v>
      </c>
      <c r="AC1788" t="e">
        <f>VLOOKUP(A1788,'VIXY-IV'!A$1:E$2000,4,0)</f>
        <v>#N/A</v>
      </c>
      <c r="AD1788" s="10" t="e">
        <f t="shared" si="272"/>
        <v>#N/A</v>
      </c>
      <c r="AE1788">
        <f>ROW()</f>
        <v>1788</v>
      </c>
      <c r="AF1788">
        <f t="shared" si="261"/>
        <v>0.80054495912806534</v>
      </c>
      <c r="AG1788">
        <f>AG1787*(1-(AG$1+AG$5))^($A1788-$A1787)*(1+2*(E1788/E1787-1))</f>
        <v>11732123.107414188</v>
      </c>
      <c r="AK1788">
        <f t="shared" si="269"/>
        <v>16.253012440596756</v>
      </c>
      <c r="AO1788">
        <f>AO1787*(1-AO$1+H1787)^($A1788-$A1787)*(2-E1788/E1787)</f>
        <v>16.314788209168078</v>
      </c>
      <c r="AQ1788" s="10">
        <v>16.34</v>
      </c>
    </row>
    <row r="1789" spans="1:43" x14ac:dyDescent="0.25">
      <c r="A1789" s="1">
        <v>40658</v>
      </c>
      <c r="B1789" s="12">
        <v>15.77</v>
      </c>
      <c r="C1789" s="12">
        <v>18.55</v>
      </c>
      <c r="D1789">
        <v>9883.35</v>
      </c>
      <c r="E1789">
        <v>8828.76</v>
      </c>
      <c r="F1789">
        <v>123335.91</v>
      </c>
      <c r="G1789">
        <v>110192.02</v>
      </c>
      <c r="H1789">
        <f>(1/(1-91/360*VLOOKUP($A1789,Tbills!$B$4:$C$974,2,1)/100))^((1)/91)-1</f>
        <v>1.8057055335418681E-6</v>
      </c>
      <c r="I1789" s="2">
        <f t="shared" si="268"/>
        <v>6223.673652970394</v>
      </c>
      <c r="J1789">
        <f>VLOOKUP(A1789,'VXX-IV'!A$1:C$4500,3,0)</f>
        <v>6224.13</v>
      </c>
      <c r="K1789" s="10">
        <f t="shared" si="270"/>
        <v>-7.3319006769767547E-5</v>
      </c>
      <c r="L1789">
        <f t="shared" si="262"/>
        <v>61357389.04431884</v>
      </c>
      <c r="O1789">
        <f t="shared" si="263"/>
        <v>558286.02865807468</v>
      </c>
      <c r="R1789">
        <f t="shared" si="264"/>
        <v>22.767353392620617</v>
      </c>
      <c r="U1789" s="2">
        <f t="shared" si="265"/>
        <v>214.25529514738807</v>
      </c>
      <c r="V1789">
        <f>VLOOKUP(A1789,'VXZ-IV'!A$1:C$4500,3,0)</f>
        <v>214.24</v>
      </c>
      <c r="W1789" s="10">
        <f t="shared" si="271"/>
        <v>7.139258489563538E-5</v>
      </c>
      <c r="X1789">
        <f t="shared" si="266"/>
        <v>16.212547245032859</v>
      </c>
      <c r="Z1789">
        <v>16.239999999999998</v>
      </c>
      <c r="AB1789">
        <f t="shared" si="267"/>
        <v>5260.2435591002204</v>
      </c>
      <c r="AC1789" t="e">
        <f>VLOOKUP(A1789,'VIXY-IV'!A$1:E$2000,4,0)</f>
        <v>#N/A</v>
      </c>
      <c r="AD1789" s="10" t="e">
        <f t="shared" si="272"/>
        <v>#N/A</v>
      </c>
      <c r="AE1789">
        <f>ROW()</f>
        <v>1789</v>
      </c>
      <c r="AF1789">
        <f t="shared" si="261"/>
        <v>0.85013477088948786</v>
      </c>
      <c r="AG1789">
        <f>AG1788*(1-(AG$1+AG$5))^($A1789-$A1788)*(1+2*(E1789/E1788-1))</f>
        <v>11154751.923873842</v>
      </c>
      <c r="AK1789">
        <f t="shared" si="269"/>
        <v>16.648797307658594</v>
      </c>
      <c r="AO1789">
        <f>AO1788*(1-AO$1+H1788)^($A1789-$A1788)*(2-E1789/E1788)</f>
        <v>16.71282988880137</v>
      </c>
      <c r="AQ1789" s="10">
        <v>16.72</v>
      </c>
    </row>
    <row r="1790" spans="1:43" x14ac:dyDescent="0.25">
      <c r="A1790" s="1">
        <v>40659</v>
      </c>
      <c r="B1790" s="12">
        <v>15.62</v>
      </c>
      <c r="C1790" s="12">
        <v>18.27</v>
      </c>
      <c r="D1790">
        <v>9778.1</v>
      </c>
      <c r="E1790">
        <v>8734.73</v>
      </c>
      <c r="F1790">
        <v>121998.42</v>
      </c>
      <c r="G1790">
        <v>108996.87</v>
      </c>
      <c r="H1790">
        <f>(1/(1-91/360*VLOOKUP($A1790,Tbills!$B$4:$C$974,2,1)/100))^((1)/91)-1</f>
        <v>1.8057055335418681E-6</v>
      </c>
      <c r="I1790" s="2">
        <f t="shared" si="268"/>
        <v>6157.2462239337765</v>
      </c>
      <c r="J1790">
        <f>VLOOKUP(A1790,'VXX-IV'!A$1:C$4500,3,0)</f>
        <v>6157.7</v>
      </c>
      <c r="K1790" s="10">
        <f t="shared" si="270"/>
        <v>-7.3692460857643916E-5</v>
      </c>
      <c r="L1790">
        <f t="shared" si="262"/>
        <v>60047818.971492693</v>
      </c>
      <c r="O1790">
        <f t="shared" si="263"/>
        <v>549348.54490998969</v>
      </c>
      <c r="R1790">
        <f t="shared" si="264"/>
        <v>22.88755963801907</v>
      </c>
      <c r="U1790" s="2">
        <f t="shared" si="265"/>
        <v>211.92668159169065</v>
      </c>
      <c r="V1790">
        <f>VLOOKUP(A1790,'VXZ-IV'!A$1:C$4500,3,0)</f>
        <v>211.92</v>
      </c>
      <c r="W1790" s="10">
        <f t="shared" si="271"/>
        <v>3.152883961243802E-5</v>
      </c>
      <c r="X1790">
        <f t="shared" si="266"/>
        <v>16.38781306070516</v>
      </c>
      <c r="Z1790">
        <v>16.52</v>
      </c>
      <c r="AB1790">
        <f t="shared" si="267"/>
        <v>5204.0383118444461</v>
      </c>
      <c r="AC1790" t="e">
        <f>VLOOKUP(A1790,'VIXY-IV'!A$1:E$2000,4,0)</f>
        <v>#N/A</v>
      </c>
      <c r="AD1790" s="10" t="e">
        <f t="shared" si="272"/>
        <v>#N/A</v>
      </c>
      <c r="AE1790">
        <f>ROW()</f>
        <v>1790</v>
      </c>
      <c r="AF1790">
        <f t="shared" si="261"/>
        <v>0.85495347564313084</v>
      </c>
      <c r="AG1790">
        <f>AG1789*(1-(AG$1+AG$5))^($A1790-$A1789)*(1+2*(E1790/E1789-1))</f>
        <v>10916778.450280899</v>
      </c>
      <c r="AK1790">
        <f t="shared" si="269"/>
        <v>16.825330305537847</v>
      </c>
      <c r="AO1790">
        <f>AO1789*(1-AO$1+H1789)^($A1790-$A1789)*(2-E1790/E1789)</f>
        <v>16.890234313157439</v>
      </c>
      <c r="AQ1790" s="10">
        <v>17.09</v>
      </c>
    </row>
    <row r="1791" spans="1:43" x14ac:dyDescent="0.25">
      <c r="A1791" s="1">
        <v>40660</v>
      </c>
      <c r="B1791" s="12">
        <v>15.35</v>
      </c>
      <c r="C1791" s="12">
        <v>17.899999999999999</v>
      </c>
      <c r="D1791">
        <v>9594.94</v>
      </c>
      <c r="E1791">
        <v>8571.1</v>
      </c>
      <c r="F1791">
        <v>120501.58</v>
      </c>
      <c r="G1791">
        <v>107659.35</v>
      </c>
      <c r="H1791">
        <f>(1/(1-91/360*VLOOKUP($A1791,Tbills!$B$4:$C$974,2,1)/100))^((1)/91)-1</f>
        <v>1.8057055335418681E-6</v>
      </c>
      <c r="I1791" s="2">
        <f t="shared" si="268"/>
        <v>6041.7634859395812</v>
      </c>
      <c r="J1791">
        <f>VLOOKUP(A1791,'VXX-IV'!A$1:C$4500,3,0)</f>
        <v>6042.21</v>
      </c>
      <c r="K1791" s="10">
        <f t="shared" si="270"/>
        <v>-7.3899129692467369E-5</v>
      </c>
      <c r="L1791">
        <f t="shared" si="262"/>
        <v>57795527.301030025</v>
      </c>
      <c r="O1791">
        <f t="shared" si="263"/>
        <v>533893.9161189025</v>
      </c>
      <c r="R1791">
        <f t="shared" si="264"/>
        <v>23.100894648291099</v>
      </c>
      <c r="U1791" s="2">
        <f t="shared" si="265"/>
        <v>209.32137711907043</v>
      </c>
      <c r="V1791">
        <f>VLOOKUP(A1791,'VXZ-IV'!A$1:C$4500,3,0)</f>
        <v>209.32</v>
      </c>
      <c r="W1791" s="10">
        <f t="shared" si="271"/>
        <v>6.57901333100952E-6</v>
      </c>
      <c r="X1791">
        <f t="shared" si="266"/>
        <v>16.588327225056879</v>
      </c>
      <c r="Z1791">
        <v>16.690000000000001</v>
      </c>
      <c r="AB1791">
        <f t="shared" si="267"/>
        <v>5106.3716500870332</v>
      </c>
      <c r="AC1791" t="e">
        <f>VLOOKUP(A1791,'VIXY-IV'!A$1:E$2000,4,0)</f>
        <v>#N/A</v>
      </c>
      <c r="AD1791" s="10" t="e">
        <f t="shared" si="272"/>
        <v>#N/A</v>
      </c>
      <c r="AE1791">
        <f>ROW()</f>
        <v>1791</v>
      </c>
      <c r="AF1791">
        <f t="shared" si="261"/>
        <v>0.85754189944134085</v>
      </c>
      <c r="AG1791">
        <f>AG1790*(1-(AG$1+AG$5))^($A1791-$A1790)*(1+2*(E1791/E1790-1))</f>
        <v>10507410.575174049</v>
      </c>
      <c r="AK1791">
        <f t="shared" si="269"/>
        <v>17.139725328387573</v>
      </c>
      <c r="AO1791">
        <f>AO1790*(1-AO$1+H1790)^($A1791-$A1790)*(2-E1791/E1790)</f>
        <v>17.206038185681493</v>
      </c>
      <c r="AQ1791" s="10">
        <v>17.3</v>
      </c>
    </row>
    <row r="1792" spans="1:43" x14ac:dyDescent="0.25">
      <c r="A1792" s="1">
        <v>40661</v>
      </c>
      <c r="B1792" s="12">
        <v>14.62</v>
      </c>
      <c r="C1792" s="12">
        <v>17.52</v>
      </c>
      <c r="D1792">
        <v>9443.1200000000008</v>
      </c>
      <c r="E1792">
        <v>8435.4599999999991</v>
      </c>
      <c r="F1792">
        <v>119040.6</v>
      </c>
      <c r="G1792">
        <v>106353.87</v>
      </c>
      <c r="H1792">
        <f>(1/(1-91/360*VLOOKUP($A1792,Tbills!$B$4:$C$974,2,1)/100))^((1)/91)-1</f>
        <v>1.8057055335418681E-6</v>
      </c>
      <c r="I1792" s="2">
        <f t="shared" si="268"/>
        <v>5946.0201368245407</v>
      </c>
      <c r="J1792">
        <f>VLOOKUP(A1792,'VXX-IV'!A$1:C$4500,3,0)</f>
        <v>5946.46</v>
      </c>
      <c r="K1792" s="10">
        <f t="shared" si="270"/>
        <v>-7.3970593505889859E-5</v>
      </c>
      <c r="L1792">
        <f t="shared" si="262"/>
        <v>55963838.347322837</v>
      </c>
      <c r="O1792">
        <f t="shared" si="263"/>
        <v>521202.82600034622</v>
      </c>
      <c r="R1792">
        <f t="shared" si="264"/>
        <v>23.282631083875625</v>
      </c>
      <c r="U1792" s="2">
        <f t="shared" si="265"/>
        <v>206.77848989012767</v>
      </c>
      <c r="V1792">
        <f>VLOOKUP(A1792,'VXZ-IV'!A$1:C$4500,3,0)</f>
        <v>206.76</v>
      </c>
      <c r="W1792" s="10">
        <f t="shared" si="271"/>
        <v>8.9426823987714954E-5</v>
      </c>
      <c r="X1792">
        <f t="shared" si="266"/>
        <v>16.788887036553405</v>
      </c>
      <c r="Z1792">
        <v>16.82</v>
      </c>
      <c r="AB1792">
        <f t="shared" si="267"/>
        <v>5025.3867067653064</v>
      </c>
      <c r="AC1792" t="e">
        <f>VLOOKUP(A1792,'VIXY-IV'!A$1:E$2000,4,0)</f>
        <v>#N/A</v>
      </c>
      <c r="AD1792" s="10" t="e">
        <f t="shared" si="272"/>
        <v>#N/A</v>
      </c>
      <c r="AE1792">
        <f>ROW()</f>
        <v>1792</v>
      </c>
      <c r="AF1792">
        <f t="shared" si="261"/>
        <v>0.83447488584474883</v>
      </c>
      <c r="AG1792">
        <f>AG1791*(1-(AG$1+AG$5))^($A1792-$A1791)*(1+2*(E1792/E1791-1))</f>
        <v>10174502.408726098</v>
      </c>
      <c r="AK1792">
        <f t="shared" si="269"/>
        <v>17.410155244321132</v>
      </c>
      <c r="AO1792">
        <f>AO1791*(1-AO$1+H1791)^($A1792-$A1791)*(2-E1792/E1791)</f>
        <v>17.477713544408189</v>
      </c>
      <c r="AQ1792" s="10">
        <v>17.54</v>
      </c>
    </row>
    <row r="1793" spans="1:43" x14ac:dyDescent="0.25">
      <c r="A1793" s="1">
        <v>40662</v>
      </c>
      <c r="B1793" s="12">
        <v>14.75</v>
      </c>
      <c r="C1793" s="12">
        <v>17.5</v>
      </c>
      <c r="D1793">
        <v>9415.7999999999993</v>
      </c>
      <c r="E1793">
        <v>8411.0400000000009</v>
      </c>
      <c r="F1793">
        <v>117658.16</v>
      </c>
      <c r="G1793">
        <v>105118.57</v>
      </c>
      <c r="H1793">
        <f>(1/(1-91/360*VLOOKUP($A1793,Tbills!$B$4:$C$974,2,1)/100))^((1)/91)-1</f>
        <v>1.8057055335418681E-6</v>
      </c>
      <c r="I1793" s="2">
        <f t="shared" si="268"/>
        <v>5928.6730713102088</v>
      </c>
      <c r="J1793">
        <f>VLOOKUP(A1793,'VXX-IV'!A$1:C$4500,3,0)</f>
        <v>5929.11</v>
      </c>
      <c r="K1793" s="10">
        <f t="shared" si="270"/>
        <v>-7.3692120704627051E-5</v>
      </c>
      <c r="L1793">
        <f t="shared" si="262"/>
        <v>55637401.681399822</v>
      </c>
      <c r="O1793">
        <f t="shared" si="263"/>
        <v>518922.07603943098</v>
      </c>
      <c r="R1793">
        <f t="shared" si="264"/>
        <v>23.315277760136432</v>
      </c>
      <c r="U1793" s="2">
        <f t="shared" si="265"/>
        <v>204.37215047700096</v>
      </c>
      <c r="V1793">
        <f>VLOOKUP(A1793,'VXZ-IV'!A$1:C$4500,3,0)</f>
        <v>204.36</v>
      </c>
      <c r="W1793" s="10">
        <f t="shared" si="271"/>
        <v>5.9456238994615163E-5</v>
      </c>
      <c r="X1793">
        <f t="shared" si="266"/>
        <v>16.983292424536049</v>
      </c>
      <c r="Z1793">
        <v>16.87</v>
      </c>
      <c r="AB1793">
        <f t="shared" si="267"/>
        <v>5010.6639004274693</v>
      </c>
      <c r="AC1793" t="e">
        <f>VLOOKUP(A1793,'VIXY-IV'!A$1:E$2000,4,0)</f>
        <v>#N/A</v>
      </c>
      <c r="AD1793" s="10" t="e">
        <f t="shared" si="272"/>
        <v>#N/A</v>
      </c>
      <c r="AE1793">
        <f>ROW()</f>
        <v>1793</v>
      </c>
      <c r="AF1793">
        <f t="shared" si="261"/>
        <v>0.84285714285714286</v>
      </c>
      <c r="AG1793">
        <f>AG1792*(1-(AG$1+AG$5))^($A1793-$A1792)*(1+2*(E1793/E1792-1))</f>
        <v>10115252.742300101</v>
      </c>
      <c r="AK1793">
        <f t="shared" si="269"/>
        <v>17.459743056985236</v>
      </c>
      <c r="AO1793">
        <f>AO1792*(1-AO$1+H1792)^($A1793-$A1792)*(2-E1793/E1792)</f>
        <v>17.52769350808482</v>
      </c>
      <c r="AQ1793" s="10">
        <v>17.489999999999998</v>
      </c>
    </row>
    <row r="1794" spans="1:43" x14ac:dyDescent="0.25">
      <c r="A1794" s="1">
        <v>40665</v>
      </c>
      <c r="B1794" s="12">
        <v>15.99</v>
      </c>
      <c r="C1794" s="12">
        <v>18.39</v>
      </c>
      <c r="D1794">
        <v>9695.02</v>
      </c>
      <c r="E1794">
        <v>8660.42</v>
      </c>
      <c r="F1794">
        <v>120196.45</v>
      </c>
      <c r="G1794">
        <v>107385.77</v>
      </c>
      <c r="H1794">
        <f>(1/(1-91/360*VLOOKUP($A1794,Tbills!$B$4:$C$974,2,1)/100))^((1)/91)-1</f>
        <v>1.3889776309117252E-6</v>
      </c>
      <c r="I1794" s="2">
        <f t="shared" si="268"/>
        <v>6104.0378409784289</v>
      </c>
      <c r="J1794">
        <f>VLOOKUP(A1794,'VXX-IV'!A$1:C$4500,3,0)</f>
        <v>6104.49</v>
      </c>
      <c r="K1794" s="10">
        <f t="shared" si="270"/>
        <v>-7.4069909455354299E-5</v>
      </c>
      <c r="L1794">
        <f t="shared" si="262"/>
        <v>58928855.70085749</v>
      </c>
      <c r="O1794">
        <f t="shared" si="263"/>
        <v>541945.6643033399</v>
      </c>
      <c r="R1794">
        <f t="shared" si="264"/>
        <v>22.966524015176841</v>
      </c>
      <c r="U1794" s="2">
        <f t="shared" si="265"/>
        <v>208.76588651022411</v>
      </c>
      <c r="V1794">
        <f>VLOOKUP(A1794,'VXZ-IV'!A$1:C$4500,3,0)</f>
        <v>208.76</v>
      </c>
      <c r="W1794" s="10">
        <f t="shared" si="271"/>
        <v>2.8197500594462355E-5</v>
      </c>
      <c r="X1794">
        <f t="shared" si="266"/>
        <v>16.615221841546415</v>
      </c>
      <c r="Z1794">
        <v>16.739999999999998</v>
      </c>
      <c r="AB1794">
        <f t="shared" si="267"/>
        <v>5158.6861039456289</v>
      </c>
      <c r="AC1794" t="e">
        <f>VLOOKUP(A1794,'VIXY-IV'!A$1:E$2000,4,0)</f>
        <v>#N/A</v>
      </c>
      <c r="AD1794" s="10" t="e">
        <f t="shared" si="272"/>
        <v>#N/A</v>
      </c>
      <c r="AE1794">
        <f>ROW()</f>
        <v>1794</v>
      </c>
      <c r="AF1794">
        <f t="shared" si="261"/>
        <v>0.86949429037520387</v>
      </c>
      <c r="AG1794">
        <f>AG1793*(1-(AG$1+AG$5))^($A1794-$A1793)*(1+2*(E1794/E1793-1))</f>
        <v>10713986.372137083</v>
      </c>
      <c r="AK1794">
        <f t="shared" si="269"/>
        <v>16.939709764659213</v>
      </c>
      <c r="AO1794">
        <f>AO1793*(1-AO$1+H1793)^($A1794-$A1793)*(2-E1794/E1793)</f>
        <v>17.006217690086917</v>
      </c>
      <c r="AQ1794" s="10">
        <v>16.989999999999998</v>
      </c>
    </row>
    <row r="1795" spans="1:43" x14ac:dyDescent="0.25">
      <c r="A1795" s="1">
        <v>40666</v>
      </c>
      <c r="B1795" s="12">
        <v>16.7</v>
      </c>
      <c r="C1795" s="12">
        <v>19.11</v>
      </c>
      <c r="D1795">
        <v>9961.5300000000007</v>
      </c>
      <c r="E1795">
        <v>8898.48</v>
      </c>
      <c r="F1795">
        <v>121569.19</v>
      </c>
      <c r="G1795">
        <v>108612.05</v>
      </c>
      <c r="H1795">
        <f>(1/(1-91/360*VLOOKUP($A1795,Tbills!$B$4:$C$974,2,1)/100))^((1)/91)-1</f>
        <v>1.3889776309117252E-6</v>
      </c>
      <c r="I1795" s="2">
        <f t="shared" si="268"/>
        <v>6271.6810711083663</v>
      </c>
      <c r="J1795">
        <f>VLOOKUP(A1795,'VXX-IV'!A$1:C$4500,3,0)</f>
        <v>6272.14</v>
      </c>
      <c r="K1795" s="10">
        <f t="shared" si="270"/>
        <v>-7.3169427282193666E-5</v>
      </c>
      <c r="L1795">
        <f t="shared" si="262"/>
        <v>62165836.784396745</v>
      </c>
      <c r="O1795">
        <f t="shared" si="263"/>
        <v>564272.37502239586</v>
      </c>
      <c r="R1795">
        <f t="shared" si="264"/>
        <v>22.649845016542624</v>
      </c>
      <c r="U1795" s="2">
        <f t="shared" si="265"/>
        <v>211.14501202060373</v>
      </c>
      <c r="V1795">
        <f>VLOOKUP(A1795,'VXZ-IV'!A$1:C$4500,3,0)</f>
        <v>211.12</v>
      </c>
      <c r="W1795" s="10">
        <f t="shared" si="271"/>
        <v>1.1847300399647764E-4</v>
      </c>
      <c r="X1795">
        <f t="shared" si="266"/>
        <v>16.424901438209258</v>
      </c>
      <c r="Z1795">
        <v>16.46</v>
      </c>
      <c r="AB1795">
        <f t="shared" si="267"/>
        <v>5300.3046805578833</v>
      </c>
      <c r="AC1795" t="e">
        <f>VLOOKUP(A1795,'VIXY-IV'!A$1:E$2000,4,0)</f>
        <v>#N/A</v>
      </c>
      <c r="AD1795" s="10" t="e">
        <f t="shared" si="272"/>
        <v>#N/A</v>
      </c>
      <c r="AE1795">
        <f>ROW()</f>
        <v>1795</v>
      </c>
      <c r="AF1795">
        <f t="shared" si="261"/>
        <v>0.87388801674515959</v>
      </c>
      <c r="AG1795">
        <f>AG1794*(1-(AG$1+AG$5))^($A1795-$A1794)*(1+2*(E1795/E1794-1))</f>
        <v>11302623.46759134</v>
      </c>
      <c r="AK1795">
        <f t="shared" si="269"/>
        <v>16.473299091806382</v>
      </c>
      <c r="AO1795">
        <f>AO1794*(1-AO$1+H1794)^($A1795-$A1794)*(2-E1795/E1794)</f>
        <v>16.538157379324392</v>
      </c>
      <c r="AQ1795" s="10">
        <v>16.62</v>
      </c>
    </row>
    <row r="1796" spans="1:43" x14ac:dyDescent="0.25">
      <c r="A1796" s="1">
        <v>40667</v>
      </c>
      <c r="B1796" s="12">
        <v>17.079999999999998</v>
      </c>
      <c r="C1796" s="12">
        <v>19.440000000000001</v>
      </c>
      <c r="D1796">
        <v>10083.530000000001</v>
      </c>
      <c r="E1796">
        <v>9007.4500000000007</v>
      </c>
      <c r="F1796">
        <v>122106.15</v>
      </c>
      <c r="G1796">
        <v>109091.63</v>
      </c>
      <c r="H1796">
        <f>(1/(1-91/360*VLOOKUP($A1796,Tbills!$B$4:$C$974,2,1)/100))^((1)/91)-1</f>
        <v>1.3889776309117252E-6</v>
      </c>
      <c r="I1796" s="2">
        <f t="shared" si="268"/>
        <v>6348.3362694115258</v>
      </c>
      <c r="J1796">
        <f>VLOOKUP(A1796,'VXX-IV'!A$1:C$4500,3,0)</f>
        <v>6348.8</v>
      </c>
      <c r="K1796" s="10">
        <f t="shared" si="270"/>
        <v>-7.304224238824375E-5</v>
      </c>
      <c r="L1796">
        <f t="shared" si="262"/>
        <v>63685600.873102888</v>
      </c>
      <c r="O1796">
        <f t="shared" si="263"/>
        <v>574618.05501470214</v>
      </c>
      <c r="R1796">
        <f t="shared" si="264"/>
        <v>22.510143388108318</v>
      </c>
      <c r="U1796" s="2">
        <f t="shared" si="265"/>
        <v>212.07244903091834</v>
      </c>
      <c r="V1796">
        <f>VLOOKUP(A1796,'VXZ-IV'!A$1:C$4500,3,0)</f>
        <v>212.08</v>
      </c>
      <c r="W1796" s="10">
        <f t="shared" si="271"/>
        <v>-3.5604343086026446E-5</v>
      </c>
      <c r="X1796">
        <f t="shared" si="266"/>
        <v>16.351794656795132</v>
      </c>
      <c r="Z1796">
        <v>16.27</v>
      </c>
      <c r="AB1796">
        <f t="shared" si="267"/>
        <v>5365.0246851754591</v>
      </c>
      <c r="AC1796" t="e">
        <f>VLOOKUP(A1796,'VIXY-IV'!A$1:E$2000,4,0)</f>
        <v>#N/A</v>
      </c>
      <c r="AD1796" s="10" t="e">
        <f t="shared" si="272"/>
        <v>#N/A</v>
      </c>
      <c r="AE1796">
        <f>ROW()</f>
        <v>1796</v>
      </c>
      <c r="AF1796">
        <f t="shared" si="261"/>
        <v>0.87860082304526732</v>
      </c>
      <c r="AG1796">
        <f>AG1795*(1-(AG$1+AG$5))^($A1796-$A1795)*(1+2*(E1796/E1795-1))</f>
        <v>11579055.113196671</v>
      </c>
      <c r="AK1796">
        <f t="shared" si="269"/>
        <v>16.27081067248109</v>
      </c>
      <c r="AO1796">
        <f>AO1795*(1-AO$1+H1795)^($A1796-$A1795)*(2-E1796/E1795)</f>
        <v>16.335051060215321</v>
      </c>
      <c r="AQ1796" s="10">
        <v>16.420000000000002</v>
      </c>
    </row>
    <row r="1797" spans="1:43" x14ac:dyDescent="0.25">
      <c r="A1797" s="1">
        <v>40668</v>
      </c>
      <c r="B1797" s="12">
        <v>18.2</v>
      </c>
      <c r="C1797" s="12">
        <v>19.84</v>
      </c>
      <c r="D1797">
        <v>10243.11</v>
      </c>
      <c r="E1797">
        <v>9149.98</v>
      </c>
      <c r="F1797">
        <v>122952.45</v>
      </c>
      <c r="G1797">
        <v>109847.58</v>
      </c>
      <c r="H1797">
        <f>(1/(1-91/360*VLOOKUP($A1797,Tbills!$B$4:$C$974,2,1)/100))^((1)/91)-1</f>
        <v>1.3889776309117252E-6</v>
      </c>
      <c r="I1797" s="2">
        <f t="shared" si="268"/>
        <v>6448.6465693918681</v>
      </c>
      <c r="J1797">
        <f>VLOOKUP(A1797,'VXX-IV'!A$1:C$4500,3,0)</f>
        <v>6449.12</v>
      </c>
      <c r="K1797" s="10">
        <f t="shared" si="270"/>
        <v>-7.3410109926896894E-5</v>
      </c>
      <c r="L1797">
        <f t="shared" si="262"/>
        <v>65698188.988417402</v>
      </c>
      <c r="O1797">
        <f t="shared" si="263"/>
        <v>588236.9935985459</v>
      </c>
      <c r="R1797">
        <f t="shared" si="264"/>
        <v>22.331038461854057</v>
      </c>
      <c r="U1797" s="2">
        <f t="shared" si="265"/>
        <v>213.5370854678122</v>
      </c>
      <c r="V1797">
        <f>VLOOKUP(A1797,'VXZ-IV'!A$1:C$4500,3,0)</f>
        <v>213.52</v>
      </c>
      <c r="W1797" s="10">
        <f t="shared" si="271"/>
        <v>8.0018114519520012E-5</v>
      </c>
      <c r="X1797">
        <f t="shared" si="266"/>
        <v>16.237906916578051</v>
      </c>
      <c r="Z1797">
        <v>16.22</v>
      </c>
      <c r="AB1797">
        <f t="shared" si="267"/>
        <v>5449.7285079604053</v>
      </c>
      <c r="AC1797" t="e">
        <f>VLOOKUP(A1797,'VIXY-IV'!A$1:E$2000,4,0)</f>
        <v>#N/A</v>
      </c>
      <c r="AD1797" s="10" t="e">
        <f t="shared" si="272"/>
        <v>#N/A</v>
      </c>
      <c r="AE1797">
        <f>ROW()</f>
        <v>1797</v>
      </c>
      <c r="AF1797">
        <f t="shared" si="261"/>
        <v>0.91733870967741937</v>
      </c>
      <c r="AG1797">
        <f>AG1796*(1-(AG$1+AG$5))^($A1797-$A1796)*(1+2*(E1797/E1796-1))</f>
        <v>11945096.504378859</v>
      </c>
      <c r="AK1797">
        <f t="shared" si="269"/>
        <v>16.012602561836189</v>
      </c>
      <c r="AO1797">
        <f>AO1796*(1-AO$1+H1796)^($A1797-$A1796)*(2-E1797/E1796)</f>
        <v>16.075999981647243</v>
      </c>
      <c r="AQ1797" s="10">
        <v>15.95</v>
      </c>
    </row>
    <row r="1798" spans="1:43" x14ac:dyDescent="0.25">
      <c r="A1798" s="1">
        <v>40669</v>
      </c>
      <c r="B1798" s="12">
        <v>18.399999999999999</v>
      </c>
      <c r="C1798" s="12">
        <v>19.91</v>
      </c>
      <c r="D1798">
        <v>10132.030000000001</v>
      </c>
      <c r="E1798">
        <v>9050.74</v>
      </c>
      <c r="F1798">
        <v>122112.57</v>
      </c>
      <c r="G1798">
        <v>109097.07</v>
      </c>
      <c r="H1798">
        <f>(1/(1-91/360*VLOOKUP($A1798,Tbills!$B$4:$C$974,2,1)/100))^((1)/91)-1</f>
        <v>1.3889776309117252E-6</v>
      </c>
      <c r="I1798" s="2">
        <f t="shared" si="268"/>
        <v>6378.5595712863214</v>
      </c>
      <c r="J1798">
        <f>VLOOKUP(A1798,'VXX-IV'!A$1:C$4500,3,0)</f>
        <v>6379.02</v>
      </c>
      <c r="K1798" s="10">
        <f t="shared" si="270"/>
        <v>-7.2178596975502884E-5</v>
      </c>
      <c r="L1798">
        <f t="shared" si="262"/>
        <v>64270257.460858367</v>
      </c>
      <c r="O1798">
        <f t="shared" si="263"/>
        <v>578647.53153452871</v>
      </c>
      <c r="R1798">
        <f t="shared" si="264"/>
        <v>22.451123890183766</v>
      </c>
      <c r="U1798" s="2">
        <f t="shared" si="265"/>
        <v>212.07325662647264</v>
      </c>
      <c r="V1798">
        <f>VLOOKUP(A1798,'VXZ-IV'!A$1:C$4500,3,0)</f>
        <v>212.08</v>
      </c>
      <c r="W1798" s="10">
        <f t="shared" si="271"/>
        <v>-3.1796367066072584E-5</v>
      </c>
      <c r="X1798">
        <f t="shared" si="266"/>
        <v>16.348266953140936</v>
      </c>
      <c r="Z1798">
        <v>16.37</v>
      </c>
      <c r="AB1798">
        <f t="shared" si="267"/>
        <v>5390.4332152268435</v>
      </c>
      <c r="AC1798" t="e">
        <f>VLOOKUP(A1798,'VIXY-IV'!A$1:E$2000,4,0)</f>
        <v>#N/A</v>
      </c>
      <c r="AD1798" s="10" t="e">
        <f t="shared" si="272"/>
        <v>#N/A</v>
      </c>
      <c r="AE1798">
        <f>ROW()</f>
        <v>1798</v>
      </c>
      <c r="AF1798">
        <f t="shared" si="261"/>
        <v>0.92415871421396278</v>
      </c>
      <c r="AG1798">
        <f>AG1797*(1-(AG$1+AG$5))^($A1798-$A1797)*(1+2*(E1798/E1797-1))</f>
        <v>11685591.452802656</v>
      </c>
      <c r="AK1798">
        <f t="shared" si="269"/>
        <v>16.185520172564292</v>
      </c>
      <c r="AO1798">
        <f>AO1797*(1-AO$1+H1797)^($A1798-$A1797)*(2-E1798/E1797)</f>
        <v>16.249780608022117</v>
      </c>
      <c r="AQ1798" s="10">
        <v>16.329999999999998</v>
      </c>
    </row>
    <row r="1799" spans="1:43" x14ac:dyDescent="0.25">
      <c r="A1799" s="1">
        <v>40672</v>
      </c>
      <c r="B1799" s="12">
        <v>17.16</v>
      </c>
      <c r="C1799" s="12">
        <v>19.2</v>
      </c>
      <c r="D1799">
        <v>9759.4599999999991</v>
      </c>
      <c r="E1799">
        <v>8717.89</v>
      </c>
      <c r="F1799">
        <v>119831.43</v>
      </c>
      <c r="G1799">
        <v>107058.62</v>
      </c>
      <c r="H1799">
        <f>(1/(1-91/360*VLOOKUP($A1799,Tbills!$B$4:$C$974,2,1)/100))^((1)/91)-1</f>
        <v>6.9446662909200541E-7</v>
      </c>
      <c r="I1799" s="2">
        <f t="shared" si="268"/>
        <v>6143.5609033538376</v>
      </c>
      <c r="J1799">
        <f>VLOOKUP(A1799,'VXX-IV'!A$1:C$4500,3,0)</f>
        <v>6144.01</v>
      </c>
      <c r="K1799" s="10">
        <f t="shared" si="270"/>
        <v>-7.3095038283232938E-5</v>
      </c>
      <c r="L1799">
        <f t="shared" si="262"/>
        <v>59535101.075625628</v>
      </c>
      <c r="O1799">
        <f t="shared" si="263"/>
        <v>546671.75047820096</v>
      </c>
      <c r="R1799">
        <f t="shared" si="264"/>
        <v>22.860854550619855</v>
      </c>
      <c r="U1799" s="2">
        <f t="shared" si="265"/>
        <v>208.09637099797112</v>
      </c>
      <c r="V1799">
        <f>VLOOKUP(A1799,'VXZ-IV'!A$1:C$4500,3,0)</f>
        <v>208.08</v>
      </c>
      <c r="W1799" s="10">
        <f t="shared" si="271"/>
        <v>7.8676460837590056E-5</v>
      </c>
      <c r="X1799">
        <f t="shared" si="266"/>
        <v>16.651916895062762</v>
      </c>
      <c r="Z1799">
        <v>16.37</v>
      </c>
      <c r="AB1799">
        <f t="shared" si="267"/>
        <v>5191.6515926223756</v>
      </c>
      <c r="AC1799" t="e">
        <f>VLOOKUP(A1799,'VIXY-IV'!A$1:E$2000,4,0)</f>
        <v>#N/A</v>
      </c>
      <c r="AD1799" s="10" t="e">
        <f t="shared" si="272"/>
        <v>#N/A</v>
      </c>
      <c r="AE1799">
        <f>ROW()</f>
        <v>1799</v>
      </c>
      <c r="AF1799">
        <f t="shared" ref="AF1799:AF1862" si="273">B1799/C1799</f>
        <v>0.89375000000000004</v>
      </c>
      <c r="AG1799">
        <f>AG1798*(1-(AG$1+AG$5))^($A1799-$A1798)*(1+2*(E1799/E1798-1))</f>
        <v>10824998.430420989</v>
      </c>
      <c r="AK1799">
        <f t="shared" si="269"/>
        <v>16.778414237399915</v>
      </c>
      <c r="AO1799">
        <f>AO1798*(1-AO$1+H1798)^($A1799-$A1798)*(2-E1799/E1798)</f>
        <v>16.845583412952294</v>
      </c>
      <c r="AQ1799" s="10">
        <v>16.82</v>
      </c>
    </row>
    <row r="1800" spans="1:43" x14ac:dyDescent="0.25">
      <c r="A1800" s="1">
        <v>40673</v>
      </c>
      <c r="B1800" s="12">
        <v>15.91</v>
      </c>
      <c r="C1800" s="12">
        <v>18.37</v>
      </c>
      <c r="D1800">
        <v>9389.74</v>
      </c>
      <c r="E1800">
        <v>8387.6200000000008</v>
      </c>
      <c r="F1800">
        <v>117577.07</v>
      </c>
      <c r="G1800">
        <v>105044.48</v>
      </c>
      <c r="H1800">
        <f>(1/(1-91/360*VLOOKUP($A1800,Tbills!$B$4:$C$974,2,1)/100))^((1)/91)-1</f>
        <v>6.9446662909200541E-7</v>
      </c>
      <c r="I1800" s="2">
        <f t="shared" si="268"/>
        <v>5910.6787625342722</v>
      </c>
      <c r="J1800">
        <f>VLOOKUP(A1800,'VXX-IV'!A$1:C$4500,3,0)</f>
        <v>5911.1</v>
      </c>
      <c r="K1800" s="10">
        <f t="shared" si="270"/>
        <v>-7.1262111236203296E-5</v>
      </c>
      <c r="L1800">
        <f t="shared" ref="L1800:L1863" si="274">L1799*(1-L$1+H1800)^($A1800-$A1799)*(1+2*(E1800/E1799-1))</f>
        <v>55021776.477435313</v>
      </c>
      <c r="O1800">
        <f t="shared" ref="O1800:O1863" si="275">O1799*(1-(O$1+O$5))^($A1800-$A1799)*(1+1.5*(E1800/E1799-1))</f>
        <v>515589.06947429321</v>
      </c>
      <c r="R1800">
        <f t="shared" ref="R1800:R1863" si="276">R1799*(1-IF($A1800&lt;=R1795,R$1,R$1+IF(AND(WEEKDAY($A1800)&lt;&gt;1,WEEKDAY($A1800)&lt;&gt;7),S$1,0)))^($A1800-$A1799)*(1-0.5*(E1800/E1799-1))</f>
        <v>23.292833754230376</v>
      </c>
      <c r="U1800" s="2">
        <f t="shared" ref="U1800:U1863" si="277">U1799*$F1800/$F1799*(1-U$1)^($A1800-$A1799)</f>
        <v>204.17652512496167</v>
      </c>
      <c r="V1800">
        <f>VLOOKUP(A1800,'VXZ-IV'!A$1:C$4500,3,0)</f>
        <v>204.16</v>
      </c>
      <c r="W1800" s="10">
        <f t="shared" si="271"/>
        <v>8.0942030572517254E-5</v>
      </c>
      <c r="X1800">
        <f t="shared" ref="X1800:X1863" si="278">X1799*(1-X$1+H1800)^($A1800-$A1799)*(2-G1800/G1799)</f>
        <v>16.964580892645763</v>
      </c>
      <c r="Z1800">
        <v>16.37</v>
      </c>
      <c r="AB1800">
        <f t="shared" ref="AB1800:AB1863" si="279">AB1799*$E1800/$E1799*(1-(AB$1+AB$5+IF(AND(WEEKDAY(A1800)&lt;&gt;1,WEEKDAY(A1800)&lt;&gt;7),IF(A1800&lt;AC$2,AC$1,AC$3),0)))^($A1800-$A1799)</f>
        <v>4994.7960472720515</v>
      </c>
      <c r="AC1800" t="e">
        <f>VLOOKUP(A1800,'VIXY-IV'!A$1:E$2000,4,0)</f>
        <v>#N/A</v>
      </c>
      <c r="AD1800" s="10" t="e">
        <f t="shared" si="272"/>
        <v>#N/A</v>
      </c>
      <c r="AE1800">
        <f>ROW()</f>
        <v>1800</v>
      </c>
      <c r="AF1800">
        <f t="shared" si="273"/>
        <v>0.86608600979858463</v>
      </c>
      <c r="AG1800">
        <f>AG1799*(1-(AG$1+AG$5))^($A1800-$A1799)*(1+2*(E1800/E1799-1))</f>
        <v>10004469.187135413</v>
      </c>
      <c r="AK1800">
        <f t="shared" si="269"/>
        <v>17.413239417753356</v>
      </c>
      <c r="AO1800">
        <f>AO1799*(1-AO$1+H1799)^($A1800-$A1799)*(2-E1800/E1799)</f>
        <v>17.483129789044717</v>
      </c>
      <c r="AQ1800" s="10">
        <v>17.420000000000002</v>
      </c>
    </row>
    <row r="1801" spans="1:43" x14ac:dyDescent="0.25">
      <c r="A1801" s="1">
        <v>40674</v>
      </c>
      <c r="B1801" s="12">
        <v>16.95</v>
      </c>
      <c r="C1801" s="12">
        <v>19.05</v>
      </c>
      <c r="D1801">
        <v>9641.1200000000008</v>
      </c>
      <c r="E1801">
        <v>8612.17</v>
      </c>
      <c r="F1801">
        <v>119108.8</v>
      </c>
      <c r="G1801">
        <v>106412.87</v>
      </c>
      <c r="H1801">
        <f>(1/(1-91/360*VLOOKUP($A1801,Tbills!$B$4:$C$974,2,1)/100))^((1)/91)-1</f>
        <v>6.9446662909200541E-7</v>
      </c>
      <c r="I1801" s="2">
        <f t="shared" ref="I1801:I1864" si="280">I1800*$D1801/$D1800*(1-I$1)^($A1801-$A1800)</f>
        <v>6068.7701384756738</v>
      </c>
      <c r="J1801">
        <f>VLOOKUP(A1801,'VXX-IV'!A$1:C$4500,3,0)</f>
        <v>6069.21</v>
      </c>
      <c r="K1801" s="10">
        <f t="shared" si="270"/>
        <v>-7.2474263425714724E-5</v>
      </c>
      <c r="L1801">
        <f t="shared" si="274"/>
        <v>57965238.153810345</v>
      </c>
      <c r="O1801">
        <f t="shared" si="275"/>
        <v>536275.71290686214</v>
      </c>
      <c r="R1801">
        <f t="shared" si="276"/>
        <v>22.980001681748277</v>
      </c>
      <c r="U1801" s="2">
        <f t="shared" si="277"/>
        <v>206.83138222939382</v>
      </c>
      <c r="V1801">
        <f>VLOOKUP(A1801,'VXZ-IV'!A$1:C$4500,3,0)</f>
        <v>206.84</v>
      </c>
      <c r="W1801" s="10">
        <f t="shared" si="271"/>
        <v>-4.166394607507673E-5</v>
      </c>
      <c r="X1801">
        <f t="shared" si="278"/>
        <v>16.742979589047181</v>
      </c>
      <c r="Z1801">
        <v>16.72</v>
      </c>
      <c r="AB1801">
        <f t="shared" si="279"/>
        <v>5128.3359187807018</v>
      </c>
      <c r="AC1801" t="e">
        <f>VLOOKUP(A1801,'VIXY-IV'!A$1:E$2000,4,0)</f>
        <v>#N/A</v>
      </c>
      <c r="AD1801" s="10" t="e">
        <f t="shared" si="272"/>
        <v>#N/A</v>
      </c>
      <c r="AE1801">
        <f>ROW()</f>
        <v>1801</v>
      </c>
      <c r="AF1801">
        <f t="shared" si="273"/>
        <v>0.88976377952755903</v>
      </c>
      <c r="AG1801">
        <f>AG1800*(1-(AG$1+AG$5))^($A1801-$A1800)*(1+2*(E1801/E1800-1))</f>
        <v>10539785.275310002</v>
      </c>
      <c r="AK1801">
        <f t="shared" ref="AK1801:AK1864" si="281">AK1800*(1-IF($A1801&lt;=AK1796,AK$1,AK$1+IF(AND(WEEKDAY($A1801)&lt;&gt;1,WEEKDAY($A1801)&lt;&gt;7),AL$1,0)))^($A1801-$A1800)*(2-$E1801/$E1800)</f>
        <v>16.94626983803467</v>
      </c>
      <c r="AO1801">
        <f>AO1800*(1-AO$1+H1800)^($A1801-$A1800)*(2-E1801/E1800)</f>
        <v>17.014460938993956</v>
      </c>
      <c r="AQ1801" s="10">
        <v>17.100000000000001</v>
      </c>
    </row>
    <row r="1802" spans="1:43" x14ac:dyDescent="0.25">
      <c r="A1802" s="1">
        <v>40675</v>
      </c>
      <c r="B1802" s="12">
        <v>16.03</v>
      </c>
      <c r="C1802" s="12">
        <v>18.440000000000001</v>
      </c>
      <c r="D1802">
        <v>9455.7999999999993</v>
      </c>
      <c r="E1802">
        <v>8446.6200000000008</v>
      </c>
      <c r="F1802">
        <v>118292.97</v>
      </c>
      <c r="G1802">
        <v>105683.93</v>
      </c>
      <c r="H1802">
        <f>(1/(1-91/360*VLOOKUP($A1802,Tbills!$B$4:$C$974,2,1)/100))^((1)/91)-1</f>
        <v>6.9446662909200541E-7</v>
      </c>
      <c r="I1802" s="2">
        <f t="shared" si="280"/>
        <v>5951.97211764232</v>
      </c>
      <c r="J1802">
        <f>VLOOKUP(A1802,'VXX-IV'!A$1:C$4500,3,0)</f>
        <v>5952.41</v>
      </c>
      <c r="K1802" s="10">
        <f t="shared" si="270"/>
        <v>-7.3563877098448138E-5</v>
      </c>
      <c r="L1802">
        <f t="shared" si="274"/>
        <v>55734249.184630349</v>
      </c>
      <c r="O1802">
        <f t="shared" si="275"/>
        <v>520795.08307939803</v>
      </c>
      <c r="R1802">
        <f t="shared" si="276"/>
        <v>23.199822834733592</v>
      </c>
      <c r="U1802" s="2">
        <f t="shared" si="277"/>
        <v>205.40969187725247</v>
      </c>
      <c r="V1802">
        <f>VLOOKUP(A1802,'VXZ-IV'!A$1:C$4500,3,0)</f>
        <v>205.4</v>
      </c>
      <c r="W1802" s="10">
        <f t="shared" si="271"/>
        <v>4.7185380976033642E-5</v>
      </c>
      <c r="X1802">
        <f t="shared" si="278"/>
        <v>16.857059066409001</v>
      </c>
      <c r="Z1802">
        <v>16.84</v>
      </c>
      <c r="AB1802">
        <f t="shared" si="279"/>
        <v>5029.5795933025929</v>
      </c>
      <c r="AC1802" t="e">
        <f>VLOOKUP(A1802,'VIXY-IV'!A$1:E$2000,4,0)</f>
        <v>#N/A</v>
      </c>
      <c r="AD1802" s="10" t="e">
        <f t="shared" si="272"/>
        <v>#N/A</v>
      </c>
      <c r="AE1802">
        <f>ROW()</f>
        <v>1802</v>
      </c>
      <c r="AF1802">
        <f t="shared" si="273"/>
        <v>0.86930585683297179</v>
      </c>
      <c r="AG1802">
        <f>AG1801*(1-(AG$1+AG$5))^($A1802-$A1801)*(1+2*(E1802/E1801-1))</f>
        <v>10134235.437734719</v>
      </c>
      <c r="AK1802">
        <f t="shared" si="281"/>
        <v>17.27122010116009</v>
      </c>
      <c r="AO1802">
        <f>AO1801*(1-AO$1+H1801)^($A1802-$A1801)*(2-E1802/E1801)</f>
        <v>17.340897120490389</v>
      </c>
      <c r="AQ1802" s="10">
        <v>17.260000000000002</v>
      </c>
    </row>
    <row r="1803" spans="1:43" x14ac:dyDescent="0.25">
      <c r="A1803" s="1">
        <v>40676</v>
      </c>
      <c r="B1803" s="12">
        <v>17.07</v>
      </c>
      <c r="C1803" s="12">
        <v>19.07</v>
      </c>
      <c r="D1803">
        <v>9645.7199999999993</v>
      </c>
      <c r="E1803">
        <v>8616.27</v>
      </c>
      <c r="F1803">
        <v>119545.2</v>
      </c>
      <c r="G1803">
        <v>106802.61</v>
      </c>
      <c r="H1803">
        <f>(1/(1-91/360*VLOOKUP($A1803,Tbills!$B$4:$C$974,2,1)/100))^((1)/91)-1</f>
        <v>6.9446662909200541E-7</v>
      </c>
      <c r="I1803" s="2">
        <f t="shared" si="280"/>
        <v>6071.369594169696</v>
      </c>
      <c r="J1803">
        <f>VLOOKUP(A1803,'VXX-IV'!A$1:C$4500,3,0)</f>
        <v>6071.81</v>
      </c>
      <c r="K1803" s="10">
        <f t="shared" ref="K1803:K1866" si="282">I1803/J1803-1</f>
        <v>-7.2532874102471112E-5</v>
      </c>
      <c r="L1803">
        <f t="shared" si="274"/>
        <v>57970508.746975198</v>
      </c>
      <c r="O1803">
        <f t="shared" si="275"/>
        <v>536467.22458045045</v>
      </c>
      <c r="R1803">
        <f t="shared" si="276"/>
        <v>22.965800885045354</v>
      </c>
      <c r="U1803" s="2">
        <f t="shared" si="277"/>
        <v>207.57906358204337</v>
      </c>
      <c r="V1803">
        <f>VLOOKUP(A1803,'VXZ-IV'!A$1:C$4500,3,0)</f>
        <v>207.56</v>
      </c>
      <c r="W1803" s="10">
        <f t="shared" ref="W1803:W1866" si="283">U1803/V1803-1</f>
        <v>9.1846126630157343E-5</v>
      </c>
      <c r="X1803">
        <f t="shared" si="278"/>
        <v>16.678019309881858</v>
      </c>
      <c r="Z1803">
        <v>16.670000000000002</v>
      </c>
      <c r="AB1803">
        <f t="shared" si="279"/>
        <v>5130.4196049828442</v>
      </c>
      <c r="AC1803" t="e">
        <f>VLOOKUP(A1803,'VIXY-IV'!A$1:E$2000,4,0)</f>
        <v>#N/A</v>
      </c>
      <c r="AD1803" s="10" t="e">
        <f t="shared" si="272"/>
        <v>#N/A</v>
      </c>
      <c r="AE1803">
        <f>ROW()</f>
        <v>1803</v>
      </c>
      <c r="AF1803">
        <f t="shared" si="273"/>
        <v>0.89512323020450968</v>
      </c>
      <c r="AG1803">
        <f>AG1802*(1-(AG$1+AG$5))^($A1803-$A1802)*(1+2*(E1803/E1802-1))</f>
        <v>10540971.576662103</v>
      </c>
      <c r="AK1803">
        <f t="shared" si="281"/>
        <v>16.923540130668222</v>
      </c>
      <c r="AO1803">
        <f>AO1802*(1-AO$1+H1802)^($A1803-$A1802)*(2-E1803/E1802)</f>
        <v>16.991989253601027</v>
      </c>
      <c r="AQ1803" s="10">
        <v>17.03</v>
      </c>
    </row>
    <row r="1804" spans="1:43" x14ac:dyDescent="0.25">
      <c r="A1804" s="1">
        <v>40679</v>
      </c>
      <c r="B1804" s="12">
        <v>18.239999999999998</v>
      </c>
      <c r="C1804" s="12">
        <v>19.87</v>
      </c>
      <c r="D1804">
        <v>9867.86</v>
      </c>
      <c r="E1804">
        <v>8814.68</v>
      </c>
      <c r="F1804">
        <v>120270.47</v>
      </c>
      <c r="G1804">
        <v>107450.35</v>
      </c>
      <c r="H1804">
        <f>(1/(1-91/360*VLOOKUP($A1804,Tbills!$B$4:$C$974,2,1)/100))^((1)/91)-1</f>
        <v>8.3336527945121475E-7</v>
      </c>
      <c r="I1804" s="2">
        <f t="shared" si="280"/>
        <v>6210.7383076223505</v>
      </c>
      <c r="J1804">
        <f>VLOOKUP(A1804,'VXX-IV'!A$1:C$4500,3,0)</f>
        <v>6211.19</v>
      </c>
      <c r="K1804" s="10">
        <f t="shared" si="282"/>
        <v>-7.272235717292741E-5</v>
      </c>
      <c r="L1804">
        <f t="shared" si="274"/>
        <v>60632253.09285</v>
      </c>
      <c r="O1804">
        <f t="shared" si="275"/>
        <v>554941.25894383981</v>
      </c>
      <c r="R1804">
        <f t="shared" si="276"/>
        <v>22.69830139648332</v>
      </c>
      <c r="U1804" s="2">
        <f t="shared" si="277"/>
        <v>208.82315083044404</v>
      </c>
      <c r="V1804">
        <f>VLOOKUP(A1804,'VXZ-IV'!A$1:C$4500,3,0)</f>
        <v>208.8</v>
      </c>
      <c r="W1804" s="10">
        <f t="shared" si="283"/>
        <v>1.1087562473188761E-4</v>
      </c>
      <c r="X1804">
        <f t="shared" si="278"/>
        <v>16.575072064443322</v>
      </c>
      <c r="Z1804">
        <v>16.63</v>
      </c>
      <c r="AB1804">
        <f t="shared" si="279"/>
        <v>5248.0106988069419</v>
      </c>
      <c r="AC1804" t="e">
        <f>VLOOKUP(A1804,'VIXY-IV'!A$1:E$2000,4,0)</f>
        <v>#N/A</v>
      </c>
      <c r="AD1804" s="10" t="e">
        <f t="shared" si="272"/>
        <v>#N/A</v>
      </c>
      <c r="AE1804">
        <f>ROW()</f>
        <v>1804</v>
      </c>
      <c r="AF1804">
        <f t="shared" si="273"/>
        <v>0.91796678409662791</v>
      </c>
      <c r="AG1804">
        <f>AG1803*(1-(AG$1+AG$5))^($A1804-$A1803)*(1+2*(E1804/E1803-1))</f>
        <v>11025318.501167186</v>
      </c>
      <c r="AK1804">
        <f t="shared" si="281"/>
        <v>16.531525484084533</v>
      </c>
      <c r="AO1804">
        <f>AO1803*(1-AO$1+H1803)^($A1804-$A1803)*(2-E1804/E1803)</f>
        <v>16.598901158685184</v>
      </c>
      <c r="AQ1804" s="10">
        <v>16.7</v>
      </c>
    </row>
    <row r="1805" spans="1:43" x14ac:dyDescent="0.25">
      <c r="A1805" s="1">
        <v>40680</v>
      </c>
      <c r="B1805" s="12">
        <v>17.55</v>
      </c>
      <c r="C1805" s="12">
        <v>19.45</v>
      </c>
      <c r="D1805">
        <v>9688.7800000000007</v>
      </c>
      <c r="E1805">
        <v>8654.7000000000007</v>
      </c>
      <c r="F1805">
        <v>119630.14</v>
      </c>
      <c r="G1805">
        <v>106878.19</v>
      </c>
      <c r="H1805">
        <f>(1/(1-91/360*VLOOKUP($A1805,Tbills!$B$4:$C$974,2,1)/100))^((1)/91)-1</f>
        <v>8.3336527945121475E-7</v>
      </c>
      <c r="I1805" s="2">
        <f t="shared" si="280"/>
        <v>6097.8783476917515</v>
      </c>
      <c r="J1805">
        <f>VLOOKUP(A1805,'VXX-IV'!A$1:C$4500,3,0)</f>
        <v>6098.32</v>
      </c>
      <c r="K1805" s="10">
        <f t="shared" si="282"/>
        <v>-7.2421963466684502E-5</v>
      </c>
      <c r="L1805">
        <f t="shared" si="274"/>
        <v>58428798.204520777</v>
      </c>
      <c r="O1805">
        <f t="shared" si="275"/>
        <v>539815.39986506104</v>
      </c>
      <c r="R1805">
        <f t="shared" si="276"/>
        <v>22.903244788431177</v>
      </c>
      <c r="U1805" s="2">
        <f t="shared" si="277"/>
        <v>207.70629423913508</v>
      </c>
      <c r="V1805">
        <f>VLOOKUP(A1805,'VXZ-IV'!A$1:C$4500,3,0)</f>
        <v>207.68</v>
      </c>
      <c r="W1805" s="10">
        <f t="shared" si="283"/>
        <v>1.2660939491082601E-4</v>
      </c>
      <c r="X1805">
        <f t="shared" si="278"/>
        <v>16.662729871898421</v>
      </c>
      <c r="Z1805">
        <v>16.71</v>
      </c>
      <c r="AB1805">
        <f t="shared" si="279"/>
        <v>5152.5834887565879</v>
      </c>
      <c r="AC1805" t="e">
        <f>VLOOKUP(A1805,'VIXY-IV'!A$1:E$2000,4,0)</f>
        <v>#N/A</v>
      </c>
      <c r="AD1805" s="10" t="e">
        <f t="shared" si="272"/>
        <v>#N/A</v>
      </c>
      <c r="AE1805">
        <f>ROW()</f>
        <v>1805</v>
      </c>
      <c r="AF1805">
        <f t="shared" si="273"/>
        <v>0.90231362467866327</v>
      </c>
      <c r="AG1805">
        <f>AG1804*(1-(AG$1+AG$5))^($A1805-$A1804)*(1+2*(E1805/E1804-1))</f>
        <v>10624757.502921104</v>
      </c>
      <c r="AK1805">
        <f t="shared" si="281"/>
        <v>16.830776654248293</v>
      </c>
      <c r="AO1805">
        <f>AO1804*(1-AO$1+H1804)^($A1805-$A1804)*(2-E1805/E1804)</f>
        <v>16.899548093430468</v>
      </c>
      <c r="AQ1805" s="10">
        <v>17</v>
      </c>
    </row>
    <row r="1806" spans="1:43" x14ac:dyDescent="0.25">
      <c r="A1806" s="1">
        <v>40681</v>
      </c>
      <c r="B1806" s="12">
        <v>16.23</v>
      </c>
      <c r="C1806" s="12">
        <v>18.53</v>
      </c>
      <c r="D1806">
        <v>9352.01</v>
      </c>
      <c r="E1806">
        <v>8353.8700000000008</v>
      </c>
      <c r="F1806">
        <v>118221.79</v>
      </c>
      <c r="G1806">
        <v>105619.87</v>
      </c>
      <c r="H1806">
        <f>(1/(1-91/360*VLOOKUP($A1806,Tbills!$B$4:$C$974,2,1)/100))^((1)/91)-1</f>
        <v>8.3336527945121475E-7</v>
      </c>
      <c r="I1806" s="2">
        <f t="shared" si="280"/>
        <v>5885.7801245154897</v>
      </c>
      <c r="J1806">
        <f>VLOOKUP(A1806,'VXX-IV'!A$1:C$4500,3,0)</f>
        <v>5886.2</v>
      </c>
      <c r="K1806" s="10">
        <f t="shared" si="282"/>
        <v>-7.133218112032047E-5</v>
      </c>
      <c r="L1806">
        <f t="shared" si="274"/>
        <v>54364515.316128492</v>
      </c>
      <c r="O1806">
        <f t="shared" si="275"/>
        <v>511652.87204941525</v>
      </c>
      <c r="R1806">
        <f t="shared" si="276"/>
        <v>23.300240082318069</v>
      </c>
      <c r="U1806" s="2">
        <f t="shared" si="277"/>
        <v>205.25605964238002</v>
      </c>
      <c r="V1806">
        <f>VLOOKUP(A1806,'VXZ-IV'!A$1:C$4500,3,0)</f>
        <v>205.24</v>
      </c>
      <c r="W1806" s="10">
        <f t="shared" si="283"/>
        <v>7.8248111381906682E-5</v>
      </c>
      <c r="X1806">
        <f t="shared" si="278"/>
        <v>16.858297406343016</v>
      </c>
      <c r="Z1806">
        <v>16.89</v>
      </c>
      <c r="AB1806">
        <f t="shared" si="279"/>
        <v>4973.3106749333228</v>
      </c>
      <c r="AC1806" t="e">
        <f>VLOOKUP(A1806,'VIXY-IV'!A$1:E$2000,4,0)</f>
        <v>#N/A</v>
      </c>
      <c r="AD1806" s="10" t="e">
        <f t="shared" si="272"/>
        <v>#N/A</v>
      </c>
      <c r="AE1806">
        <f>ROW()</f>
        <v>1806</v>
      </c>
      <c r="AF1806">
        <f t="shared" si="273"/>
        <v>0.87587695628710194</v>
      </c>
      <c r="AG1806">
        <f>AG1805*(1-(AG$1+AG$5))^($A1806-$A1805)*(1+2*(E1806/E1805-1))</f>
        <v>9885809.3120162562</v>
      </c>
      <c r="AK1806">
        <f t="shared" si="281"/>
        <v>17.414988967582623</v>
      </c>
      <c r="AO1806">
        <f>AO1805*(1-AO$1+H1805)^($A1806-$A1805)*(2-E1806/E1805)</f>
        <v>17.486329785247239</v>
      </c>
      <c r="AQ1806" s="10">
        <v>17.440000000000001</v>
      </c>
    </row>
    <row r="1807" spans="1:43" x14ac:dyDescent="0.25">
      <c r="A1807" s="1">
        <v>40682</v>
      </c>
      <c r="B1807" s="12">
        <v>15.52</v>
      </c>
      <c r="C1807" s="12">
        <v>18.170000000000002</v>
      </c>
      <c r="D1807">
        <v>9152.58</v>
      </c>
      <c r="E1807">
        <v>8175.72</v>
      </c>
      <c r="F1807">
        <v>118587.64</v>
      </c>
      <c r="G1807">
        <v>105946.64</v>
      </c>
      <c r="H1807">
        <f>(1/(1-91/360*VLOOKUP($A1807,Tbills!$B$4:$C$974,2,1)/100))^((1)/91)-1</f>
        <v>8.3336527945121475E-7</v>
      </c>
      <c r="I1807" s="2">
        <f t="shared" si="280"/>
        <v>5760.1264228525424</v>
      </c>
      <c r="J1807">
        <f>VLOOKUP(A1807,'VXX-IV'!A$1:C$4500,3,0)</f>
        <v>5760.54</v>
      </c>
      <c r="K1807" s="10">
        <f t="shared" si="282"/>
        <v>-7.1794857332441175E-5</v>
      </c>
      <c r="L1807">
        <f t="shared" si="274"/>
        <v>52043510.908211127</v>
      </c>
      <c r="O1807">
        <f t="shared" si="275"/>
        <v>495269.34337662975</v>
      </c>
      <c r="R1807">
        <f t="shared" si="276"/>
        <v>23.547619553607845</v>
      </c>
      <c r="U1807" s="2">
        <f t="shared" si="277"/>
        <v>205.88622615609745</v>
      </c>
      <c r="V1807">
        <f>VLOOKUP(A1807,'VXZ-IV'!A$1:C$4500,3,0)</f>
        <v>205.88</v>
      </c>
      <c r="W1807" s="10">
        <f t="shared" si="283"/>
        <v>3.0241675235354037E-5</v>
      </c>
      <c r="X1807">
        <f t="shared" si="278"/>
        <v>16.805533096362513</v>
      </c>
      <c r="Z1807">
        <v>16.829999999999998</v>
      </c>
      <c r="AB1807">
        <f t="shared" si="279"/>
        <v>4867.0829119052323</v>
      </c>
      <c r="AC1807" t="e">
        <f>VLOOKUP(A1807,'VIXY-IV'!A$1:E$2000,4,0)</f>
        <v>#N/A</v>
      </c>
      <c r="AD1807" s="10" t="e">
        <f t="shared" si="272"/>
        <v>#N/A</v>
      </c>
      <c r="AE1807">
        <f>ROW()</f>
        <v>1807</v>
      </c>
      <c r="AF1807">
        <f t="shared" si="273"/>
        <v>0.85415520088057229</v>
      </c>
      <c r="AG1807">
        <f>AG1806*(1-(AG$1+AG$5))^($A1807-$A1806)*(1+2*(E1807/E1806-1))</f>
        <v>9463851.8055912834</v>
      </c>
      <c r="AK1807">
        <f t="shared" si="281"/>
        <v>17.785542960608975</v>
      </c>
      <c r="AO1807">
        <f>AO1806*(1-AO$1+H1806)^($A1807-$A1806)*(2-E1807/E1806)</f>
        <v>17.858587895605904</v>
      </c>
      <c r="AQ1807" s="10">
        <v>17.809999999999999</v>
      </c>
    </row>
    <row r="1808" spans="1:43" x14ac:dyDescent="0.25">
      <c r="A1808" s="1">
        <v>40683</v>
      </c>
      <c r="B1808" s="12">
        <v>17.43</v>
      </c>
      <c r="C1808" s="12">
        <v>19.05</v>
      </c>
      <c r="D1808">
        <v>9357.6299999999992</v>
      </c>
      <c r="E1808">
        <v>8358.8799999999992</v>
      </c>
      <c r="F1808">
        <v>121918.46</v>
      </c>
      <c r="G1808">
        <v>108922.32</v>
      </c>
      <c r="H1808">
        <f>(1/(1-91/360*VLOOKUP($A1808,Tbills!$B$4:$C$974,2,1)/100))^((1)/91)-1</f>
        <v>8.3336527945121475E-7</v>
      </c>
      <c r="I1808" s="2">
        <f t="shared" si="280"/>
        <v>5889.0299256283224</v>
      </c>
      <c r="J1808">
        <f>VLOOKUP(A1808,'VXX-IV'!A$1:C$4500,3,0)</f>
        <v>5889.45</v>
      </c>
      <c r="K1808" s="10">
        <f t="shared" si="282"/>
        <v>-7.132658765718336E-5</v>
      </c>
      <c r="L1808">
        <f t="shared" si="274"/>
        <v>54372951.367102988</v>
      </c>
      <c r="O1808">
        <f t="shared" si="275"/>
        <v>511895.3117415306</v>
      </c>
      <c r="R1808">
        <f t="shared" si="276"/>
        <v>23.282799278984683</v>
      </c>
      <c r="U1808" s="2">
        <f t="shared" si="277"/>
        <v>211.66387633901834</v>
      </c>
      <c r="V1808">
        <f>VLOOKUP(A1808,'VXZ-IV'!A$1:C$4500,3,0)</f>
        <v>211.64</v>
      </c>
      <c r="W1808" s="10">
        <f t="shared" si="283"/>
        <v>1.1281581467748047E-4</v>
      </c>
      <c r="X1808">
        <f t="shared" si="278"/>
        <v>16.332932448292301</v>
      </c>
      <c r="Z1808">
        <v>16.5</v>
      </c>
      <c r="AB1808">
        <f t="shared" si="279"/>
        <v>4975.9462877828464</v>
      </c>
      <c r="AC1808" t="e">
        <f>VLOOKUP(A1808,'VIXY-IV'!A$1:E$2000,4,0)</f>
        <v>#N/A</v>
      </c>
      <c r="AD1808" s="10" t="e">
        <f t="shared" si="272"/>
        <v>#N/A</v>
      </c>
      <c r="AE1808">
        <f>ROW()</f>
        <v>1808</v>
      </c>
      <c r="AF1808">
        <f t="shared" si="273"/>
        <v>0.91496062992125982</v>
      </c>
      <c r="AG1808">
        <f>AG1807*(1-(AG$1+AG$5))^($A1808-$A1807)*(1+2*(E1808/E1807-1))</f>
        <v>9887554.4245559629</v>
      </c>
      <c r="AK1808">
        <f t="shared" si="281"/>
        <v>17.386285057006152</v>
      </c>
      <c r="AO1808">
        <f>AO1807*(1-AO$1+H1807)^($A1808-$A1807)*(2-E1808/E1807)</f>
        <v>17.457872205918694</v>
      </c>
      <c r="AQ1808" s="10">
        <v>17.62</v>
      </c>
    </row>
    <row r="1809" spans="1:43" x14ac:dyDescent="0.25">
      <c r="A1809" s="1">
        <v>40686</v>
      </c>
      <c r="B1809" s="12">
        <v>18.27</v>
      </c>
      <c r="C1809" s="12">
        <v>19.79</v>
      </c>
      <c r="D1809">
        <v>9596.42</v>
      </c>
      <c r="E1809">
        <v>8572.17</v>
      </c>
      <c r="F1809">
        <v>123102.13</v>
      </c>
      <c r="G1809">
        <v>109979.54</v>
      </c>
      <c r="H1809">
        <f>(1/(1-91/360*VLOOKUP($A1809,Tbills!$B$4:$C$974,2,1)/100))^((1)/91)-1</f>
        <v>1.527885156615838E-6</v>
      </c>
      <c r="I1809" s="2">
        <f t="shared" si="280"/>
        <v>6038.8656797520061</v>
      </c>
      <c r="J1809">
        <f>VLOOKUP(A1809,'VXX-IV'!A$1:C$4500,3,0)</f>
        <v>6039.3</v>
      </c>
      <c r="K1809" s="10">
        <f t="shared" si="282"/>
        <v>-7.1915660423194083E-5</v>
      </c>
      <c r="L1809">
        <f t="shared" si="274"/>
        <v>57140286.595741004</v>
      </c>
      <c r="O1809">
        <f t="shared" si="275"/>
        <v>531434.30602955644</v>
      </c>
      <c r="R1809">
        <f t="shared" si="276"/>
        <v>22.982633511156425</v>
      </c>
      <c r="U1809" s="2">
        <f t="shared" si="277"/>
        <v>213.70322454510875</v>
      </c>
      <c r="V1809">
        <f>VLOOKUP(A1809,'VXZ-IV'!A$1:C$4500,3,0)</f>
        <v>213.68</v>
      </c>
      <c r="W1809" s="10">
        <f t="shared" si="283"/>
        <v>1.0868843648803583E-4</v>
      </c>
      <c r="X1809">
        <f t="shared" si="278"/>
        <v>16.172681517601461</v>
      </c>
      <c r="Z1809">
        <v>16.2</v>
      </c>
      <c r="AB1809">
        <f t="shared" si="279"/>
        <v>5102.381679998789</v>
      </c>
      <c r="AC1809" t="e">
        <f>VLOOKUP(A1809,'VIXY-IV'!A$1:E$2000,4,0)</f>
        <v>#N/A</v>
      </c>
      <c r="AD1809" s="10" t="e">
        <f t="shared" si="272"/>
        <v>#N/A</v>
      </c>
      <c r="AE1809">
        <f>ROW()</f>
        <v>1809</v>
      </c>
      <c r="AF1809">
        <f t="shared" si="273"/>
        <v>0.92319353208691257</v>
      </c>
      <c r="AG1809">
        <f>AG1808*(1-(AG$1+AG$5))^($A1809-$A1808)*(1+2*(E1809/E1808-1))</f>
        <v>10391096.931993851</v>
      </c>
      <c r="AK1809">
        <f t="shared" si="281"/>
        <v>16.940279367881139</v>
      </c>
      <c r="AO1809">
        <f>AO1808*(1-AO$1+H1808)^($A1809-$A1808)*(2-E1809/E1808)</f>
        <v>17.010561997593353</v>
      </c>
      <c r="AQ1809" s="10">
        <v>17.02</v>
      </c>
    </row>
    <row r="1810" spans="1:43" x14ac:dyDescent="0.25">
      <c r="A1810" s="1">
        <v>40687</v>
      </c>
      <c r="B1810" s="12">
        <v>17.82</v>
      </c>
      <c r="C1810" s="12">
        <v>19.170000000000002</v>
      </c>
      <c r="D1810">
        <v>9480.2999999999993</v>
      </c>
      <c r="E1810">
        <v>8468.43</v>
      </c>
      <c r="F1810">
        <v>122455.72</v>
      </c>
      <c r="G1810">
        <v>109401.87</v>
      </c>
      <c r="H1810">
        <f>(1/(1-91/360*VLOOKUP($A1810,Tbills!$B$4:$C$974,2,1)/100))^((1)/91)-1</f>
        <v>1.527885156615838E-6</v>
      </c>
      <c r="I1810" s="2">
        <f t="shared" si="280"/>
        <v>5965.6478497763192</v>
      </c>
      <c r="J1810">
        <f>VLOOKUP(A1810,'VXX-IV'!A$1:C$4500,3,0)</f>
        <v>5966.08</v>
      </c>
      <c r="K1810" s="10">
        <f t="shared" si="282"/>
        <v>-7.2434533844756288E-5</v>
      </c>
      <c r="L1810">
        <f t="shared" si="274"/>
        <v>55754833.106123798</v>
      </c>
      <c r="O1810">
        <f t="shared" si="275"/>
        <v>521769.63287958089</v>
      </c>
      <c r="R1810">
        <f t="shared" si="276"/>
        <v>23.120655660946635</v>
      </c>
      <c r="U1810" s="2">
        <f t="shared" si="277"/>
        <v>212.57588418758425</v>
      </c>
      <c r="V1810">
        <f>VLOOKUP(A1810,'VXZ-IV'!A$1:C$4500,3,0)</f>
        <v>212.56</v>
      </c>
      <c r="W1810" s="10">
        <f t="shared" si="283"/>
        <v>7.4728018367720139E-5</v>
      </c>
      <c r="X1810">
        <f t="shared" si="278"/>
        <v>16.257052420152469</v>
      </c>
      <c r="Z1810">
        <v>16.37</v>
      </c>
      <c r="AB1810">
        <f t="shared" si="279"/>
        <v>5040.4571539688723</v>
      </c>
      <c r="AC1810" t="e">
        <f>VLOOKUP(A1810,'VIXY-IV'!A$1:E$2000,4,0)</f>
        <v>#N/A</v>
      </c>
      <c r="AD1810" s="10" t="e">
        <f t="shared" si="272"/>
        <v>#N/A</v>
      </c>
      <c r="AE1810">
        <f>ROW()</f>
        <v>1810</v>
      </c>
      <c r="AF1810">
        <f t="shared" si="273"/>
        <v>0.92957746478873238</v>
      </c>
      <c r="AG1810">
        <f>AG1809*(1-(AG$1+AG$5))^($A1810-$A1809)*(1+2*(E1810/E1809-1))</f>
        <v>10139250.104498737</v>
      </c>
      <c r="AK1810">
        <f t="shared" si="281"/>
        <v>17.144491287919372</v>
      </c>
      <c r="AO1810">
        <f>AO1809*(1-AO$1+H1809)^($A1810-$A1809)*(2-E1810/E1809)</f>
        <v>17.215812555378339</v>
      </c>
      <c r="AQ1810" s="10">
        <v>17.07</v>
      </c>
    </row>
    <row r="1811" spans="1:43" x14ac:dyDescent="0.25">
      <c r="A1811" s="1">
        <v>40688</v>
      </c>
      <c r="B1811" s="12">
        <v>17.07</v>
      </c>
      <c r="C1811" s="12">
        <v>18.87</v>
      </c>
      <c r="D1811">
        <v>9316.98</v>
      </c>
      <c r="E1811">
        <v>8322.52</v>
      </c>
      <c r="F1811">
        <v>121385.46</v>
      </c>
      <c r="G1811">
        <v>108445.53</v>
      </c>
      <c r="H1811">
        <f>(1/(1-91/360*VLOOKUP($A1811,Tbills!$B$4:$C$974,2,1)/100))^((1)/91)-1</f>
        <v>1.527885156615838E-6</v>
      </c>
      <c r="I1811" s="2">
        <f t="shared" si="280"/>
        <v>5862.7328692797892</v>
      </c>
      <c r="J1811">
        <f>VLOOKUP(A1811,'VXX-IV'!A$1:C$4500,3,0)</f>
        <v>5863.16</v>
      </c>
      <c r="K1811" s="10">
        <f t="shared" si="282"/>
        <v>-7.2849917145512144E-5</v>
      </c>
      <c r="L1811">
        <f t="shared" si="274"/>
        <v>53831184.049560115</v>
      </c>
      <c r="O1811">
        <f t="shared" si="275"/>
        <v>508267.46516288631</v>
      </c>
      <c r="R1811">
        <f t="shared" si="276"/>
        <v>23.318784493114965</v>
      </c>
      <c r="U1811" s="2">
        <f t="shared" si="277"/>
        <v>210.71283810034745</v>
      </c>
      <c r="V1811">
        <f>VLOOKUP(A1811,'VXZ-IV'!A$1:C$4500,3,0)</f>
        <v>210.72</v>
      </c>
      <c r="W1811" s="10">
        <f t="shared" si="283"/>
        <v>-3.3987754615383281E-5</v>
      </c>
      <c r="X1811">
        <f t="shared" si="278"/>
        <v>16.398582483533939</v>
      </c>
      <c r="Z1811">
        <v>16.489999999999998</v>
      </c>
      <c r="AB1811">
        <f t="shared" si="279"/>
        <v>4953.437993722021</v>
      </c>
      <c r="AC1811" t="e">
        <f>VLOOKUP(A1811,'VIXY-IV'!A$1:E$2000,4,0)</f>
        <v>#N/A</v>
      </c>
      <c r="AD1811" s="10" t="e">
        <f t="shared" si="272"/>
        <v>#N/A</v>
      </c>
      <c r="AE1811">
        <f>ROW()</f>
        <v>1811</v>
      </c>
      <c r="AF1811">
        <f t="shared" si="273"/>
        <v>0.90461049284578698</v>
      </c>
      <c r="AG1811">
        <f>AG1810*(1-(AG$1+AG$5))^($A1811-$A1810)*(1+2*(E1811/E1810-1))</f>
        <v>9789524.1529223863</v>
      </c>
      <c r="AK1811">
        <f t="shared" si="281"/>
        <v>17.439076480501946</v>
      </c>
      <c r="AO1811">
        <f>AO1810*(1-AO$1+H1810)^($A1811-$A1810)*(2-E1811/E1810)</f>
        <v>17.511817910009956</v>
      </c>
      <c r="AQ1811" s="10">
        <v>17.57</v>
      </c>
    </row>
    <row r="1812" spans="1:43" x14ac:dyDescent="0.25">
      <c r="A1812" s="1">
        <v>40689</v>
      </c>
      <c r="B1812" s="12">
        <v>16.09</v>
      </c>
      <c r="C1812" s="12">
        <v>18.190000000000001</v>
      </c>
      <c r="D1812">
        <v>9058.15</v>
      </c>
      <c r="E1812">
        <v>8091.31</v>
      </c>
      <c r="F1812">
        <v>118989</v>
      </c>
      <c r="G1812">
        <v>106304.37</v>
      </c>
      <c r="H1812">
        <f>(1/(1-91/360*VLOOKUP($A1812,Tbills!$B$4:$C$974,2,1)/100))^((1)/91)-1</f>
        <v>1.527885156615838E-6</v>
      </c>
      <c r="I1812" s="2">
        <f t="shared" si="280"/>
        <v>5699.7244641824736</v>
      </c>
      <c r="J1812">
        <f>VLOOKUP(A1812,'VXX-IV'!A$1:C$4500,3,0)</f>
        <v>5700.14</v>
      </c>
      <c r="K1812" s="10">
        <f t="shared" si="282"/>
        <v>-7.2899230111334035E-5</v>
      </c>
      <c r="L1812">
        <f t="shared" si="274"/>
        <v>50837968.421849795</v>
      </c>
      <c r="O1812">
        <f t="shared" si="275"/>
        <v>487070.59352469636</v>
      </c>
      <c r="R1812">
        <f t="shared" si="276"/>
        <v>23.641628192254228</v>
      </c>
      <c r="U1812" s="2">
        <f t="shared" si="277"/>
        <v>206.54779028420461</v>
      </c>
      <c r="V1812">
        <f>VLOOKUP(A1812,'VXZ-IV'!A$1:C$4500,3,0)</f>
        <v>206.52</v>
      </c>
      <c r="W1812" s="10">
        <f t="shared" si="283"/>
        <v>1.3456461458738467E-4</v>
      </c>
      <c r="X1812">
        <f t="shared" si="278"/>
        <v>16.721764880034659</v>
      </c>
      <c r="Z1812">
        <v>16.66</v>
      </c>
      <c r="AB1812">
        <f t="shared" si="279"/>
        <v>4815.6573957640849</v>
      </c>
      <c r="AC1812" t="e">
        <f>VLOOKUP(A1812,'VIXY-IV'!A$1:E$2000,4,0)</f>
        <v>#N/A</v>
      </c>
      <c r="AD1812" s="10" t="e">
        <f t="shared" si="272"/>
        <v>#N/A</v>
      </c>
      <c r="AE1812">
        <f>ROW()</f>
        <v>1812</v>
      </c>
      <c r="AF1812">
        <f t="shared" si="273"/>
        <v>0.88455195162177014</v>
      </c>
      <c r="AG1812">
        <f>AG1811*(1-(AG$1+AG$5))^($A1812-$A1811)*(1+2*(E1812/E1811-1))</f>
        <v>9245282.173916582</v>
      </c>
      <c r="AK1812">
        <f t="shared" si="281"/>
        <v>17.92272100989122</v>
      </c>
      <c r="AO1812">
        <f>AO1811*(1-AO$1+H1811)^($A1812-$A1811)*(2-E1812/E1811)</f>
        <v>17.997679891057398</v>
      </c>
      <c r="AQ1812" s="10">
        <v>17.93</v>
      </c>
    </row>
    <row r="1813" spans="1:43" x14ac:dyDescent="0.25">
      <c r="A1813" s="1">
        <v>40690</v>
      </c>
      <c r="B1813" s="12">
        <v>15.98</v>
      </c>
      <c r="C1813" s="12">
        <v>18.13</v>
      </c>
      <c r="D1813">
        <v>8892.68</v>
      </c>
      <c r="E1813">
        <v>7943.49</v>
      </c>
      <c r="F1813">
        <v>116867.01</v>
      </c>
      <c r="G1813">
        <v>104408.43</v>
      </c>
      <c r="H1813">
        <f>(1/(1-91/360*VLOOKUP($A1813,Tbills!$B$4:$C$974,2,1)/100))^((1)/91)-1</f>
        <v>1.527885156615838E-6</v>
      </c>
      <c r="I1813" s="2">
        <f t="shared" si="280"/>
        <v>5595.4681526790346</v>
      </c>
      <c r="J1813">
        <f>VLOOKUP(A1813,'VXX-IV'!A$1:C$4500,3,0)</f>
        <v>5595.87</v>
      </c>
      <c r="K1813" s="10">
        <f t="shared" si="282"/>
        <v>-7.1811411088029686E-5</v>
      </c>
      <c r="L1813">
        <f t="shared" si="274"/>
        <v>48978313.172600776</v>
      </c>
      <c r="O1813">
        <f t="shared" si="275"/>
        <v>473707.20355036127</v>
      </c>
      <c r="R1813">
        <f t="shared" si="276"/>
        <v>23.856503943502336</v>
      </c>
      <c r="U1813" s="2">
        <f t="shared" si="277"/>
        <v>202.85937428693501</v>
      </c>
      <c r="V1813">
        <f>VLOOKUP(A1813,'VXZ-IV'!A$1:C$4500,3,0)</f>
        <v>202.84</v>
      </c>
      <c r="W1813" s="10">
        <f t="shared" si="283"/>
        <v>9.5515119971523177E-5</v>
      </c>
      <c r="X1813">
        <f t="shared" si="278"/>
        <v>17.019394300058508</v>
      </c>
      <c r="Z1813">
        <v>16.96</v>
      </c>
      <c r="AB1813">
        <f t="shared" si="279"/>
        <v>4727.5154048240483</v>
      </c>
      <c r="AC1813" t="e">
        <f>VLOOKUP(A1813,'VIXY-IV'!A$1:E$2000,4,0)</f>
        <v>#N/A</v>
      </c>
      <c r="AD1813" s="10" t="e">
        <f t="shared" si="272"/>
        <v>#N/A</v>
      </c>
      <c r="AE1813">
        <f>ROW()</f>
        <v>1813</v>
      </c>
      <c r="AF1813">
        <f t="shared" si="273"/>
        <v>0.8814120242691672</v>
      </c>
      <c r="AG1813">
        <f>AG1812*(1-(AG$1+AG$5))^($A1813-$A1812)*(1+2*(E1813/E1812-1))</f>
        <v>8907178.2094216142</v>
      </c>
      <c r="AK1813">
        <f t="shared" si="281"/>
        <v>18.24930087759131</v>
      </c>
      <c r="AO1813">
        <f>AO1812*(1-AO$1+H1812)^($A1813-$A1812)*(2-E1813/E1812)</f>
        <v>18.325829360339121</v>
      </c>
      <c r="AQ1813" s="10">
        <v>18.28</v>
      </c>
    </row>
    <row r="1814" spans="1:43" x14ac:dyDescent="0.25">
      <c r="A1814" s="1">
        <v>40694</v>
      </c>
      <c r="B1814" s="12">
        <v>15.45</v>
      </c>
      <c r="C1814" s="12">
        <v>17.559999999999999</v>
      </c>
      <c r="D1814">
        <v>8630.26</v>
      </c>
      <c r="E1814">
        <v>7709.03</v>
      </c>
      <c r="F1814">
        <v>114720.72</v>
      </c>
      <c r="G1814">
        <v>102490.31</v>
      </c>
      <c r="H1814">
        <f>(1/(1-91/360*VLOOKUP($A1814,Tbills!$B$4:$C$974,2,1)/100))^((1)/91)-1</f>
        <v>1.6667944573445226E-6</v>
      </c>
      <c r="I1814" s="2">
        <f t="shared" si="280"/>
        <v>5429.8181413467064</v>
      </c>
      <c r="J1814">
        <f>VLOOKUP(A1814,'VXX-IV'!A$1:C$4500,3,0)</f>
        <v>5430.21</v>
      </c>
      <c r="K1814" s="10">
        <f t="shared" si="282"/>
        <v>-7.2162707021261596E-5</v>
      </c>
      <c r="L1814">
        <f t="shared" si="274"/>
        <v>46079000.266471371</v>
      </c>
      <c r="O1814">
        <f t="shared" si="275"/>
        <v>452673.27235050552</v>
      </c>
      <c r="R1814">
        <f t="shared" si="276"/>
        <v>24.204201007645874</v>
      </c>
      <c r="U1814" s="2">
        <f t="shared" si="277"/>
        <v>199.11439272775979</v>
      </c>
      <c r="V1814">
        <f>VLOOKUP(A1814,'VXZ-IV'!A$1:C$4500,3,0)</f>
        <v>199.12</v>
      </c>
      <c r="W1814" s="10">
        <f t="shared" si="283"/>
        <v>-2.8160266373089549E-5</v>
      </c>
      <c r="X1814">
        <f t="shared" si="278"/>
        <v>17.329614418453065</v>
      </c>
      <c r="Z1814">
        <v>17.329999999999998</v>
      </c>
      <c r="AB1814">
        <f t="shared" si="279"/>
        <v>4587.3382838436619</v>
      </c>
      <c r="AC1814" t="e">
        <f>VLOOKUP(A1814,'VIXY-IV'!A$1:E$2000,4,0)</f>
        <v>#N/A</v>
      </c>
      <c r="AD1814" s="10" t="e">
        <f t="shared" si="272"/>
        <v>#N/A</v>
      </c>
      <c r="AE1814">
        <f>ROW()</f>
        <v>1814</v>
      </c>
      <c r="AF1814">
        <f t="shared" si="273"/>
        <v>0.87984054669703871</v>
      </c>
      <c r="AG1814">
        <f>AG1813*(1-(AG$1+AG$5))^($A1814-$A1813)*(1+2*(E1814/E1813-1))</f>
        <v>8380240.0737636043</v>
      </c>
      <c r="AK1814">
        <f t="shared" si="281"/>
        <v>18.784447149736895</v>
      </c>
      <c r="AO1814">
        <f>AO1813*(1-AO$1+H1813)^($A1814-$A1813)*(2-E1814/E1813)</f>
        <v>18.864058626686223</v>
      </c>
      <c r="AQ1814" s="10">
        <v>18.82</v>
      </c>
    </row>
    <row r="1815" spans="1:43" x14ac:dyDescent="0.25">
      <c r="A1815" s="1">
        <v>40695</v>
      </c>
      <c r="B1815" s="12">
        <v>18.3</v>
      </c>
      <c r="C1815" s="12">
        <v>19.36</v>
      </c>
      <c r="D1815">
        <v>9227.34</v>
      </c>
      <c r="E1815">
        <v>8242.3700000000008</v>
      </c>
      <c r="F1815">
        <v>117948.54</v>
      </c>
      <c r="G1815">
        <v>105373.84</v>
      </c>
      <c r="H1815">
        <f>(1/(1-91/360*VLOOKUP($A1815,Tbills!$B$4:$C$974,2,1)/100))^((1)/91)-1</f>
        <v>1.6667944573445226E-6</v>
      </c>
      <c r="I1815" s="2">
        <f t="shared" si="280"/>
        <v>5805.3356960503043</v>
      </c>
      <c r="J1815">
        <f>VLOOKUP(A1815,'VXX-IV'!A$1:C$4500,3,0)</f>
        <v>5805.76</v>
      </c>
      <c r="K1815" s="10">
        <f t="shared" si="282"/>
        <v>-7.3083274144347676E-5</v>
      </c>
      <c r="L1815">
        <f t="shared" si="274"/>
        <v>52452557.251905262</v>
      </c>
      <c r="O1815">
        <f t="shared" si="275"/>
        <v>499632.92145353346</v>
      </c>
      <c r="R1815">
        <f t="shared" si="276"/>
        <v>23.365875377311504</v>
      </c>
      <c r="U1815" s="2">
        <f t="shared" si="277"/>
        <v>204.71174920396319</v>
      </c>
      <c r="V1815">
        <f>VLOOKUP(A1815,'VXZ-IV'!A$1:C$4500,3,0)</f>
        <v>204.72</v>
      </c>
      <c r="W1815" s="10">
        <f t="shared" si="283"/>
        <v>-4.0302833317684694E-5</v>
      </c>
      <c r="X1815">
        <f t="shared" si="278"/>
        <v>16.841456760152003</v>
      </c>
      <c r="Z1815">
        <v>16.91</v>
      </c>
      <c r="AB1815">
        <f t="shared" si="279"/>
        <v>4904.5367815328582</v>
      </c>
      <c r="AC1815" t="e">
        <f>VLOOKUP(A1815,'VIXY-IV'!A$1:E$2000,4,0)</f>
        <v>#N/A</v>
      </c>
      <c r="AD1815" s="10" t="e">
        <f t="shared" si="272"/>
        <v>#N/A</v>
      </c>
      <c r="AE1815">
        <f>ROW()</f>
        <v>1815</v>
      </c>
      <c r="AF1815">
        <f t="shared" si="273"/>
        <v>0.94524793388429762</v>
      </c>
      <c r="AG1815">
        <f>AG1814*(1-(AG$1+AG$5))^($A1815-$A1814)*(1+2*(E1815/E1814-1))</f>
        <v>9539472.3245743271</v>
      </c>
      <c r="AK1815">
        <f t="shared" si="281"/>
        <v>17.484053326254593</v>
      </c>
      <c r="AO1815">
        <f>AO1814*(1-AO$1+H1814)^($A1815-$A1814)*(2-E1815/E1814)</f>
        <v>17.558351168089658</v>
      </c>
      <c r="AQ1815" s="10">
        <v>17.55</v>
      </c>
    </row>
    <row r="1816" spans="1:43" x14ac:dyDescent="0.25">
      <c r="A1816" s="1">
        <v>40696</v>
      </c>
      <c r="B1816" s="12">
        <v>18.09</v>
      </c>
      <c r="C1816" s="12">
        <v>19.32</v>
      </c>
      <c r="D1816">
        <v>9140.7800000000007</v>
      </c>
      <c r="E1816">
        <v>8165.04</v>
      </c>
      <c r="F1816">
        <v>117471.88</v>
      </c>
      <c r="G1816">
        <v>104947.82</v>
      </c>
      <c r="H1816">
        <f>(1/(1-91/360*VLOOKUP($A1816,Tbills!$B$4:$C$974,2,1)/100))^((1)/91)-1</f>
        <v>1.6667944573445226E-6</v>
      </c>
      <c r="I1816" s="2">
        <f t="shared" si="280"/>
        <v>5750.7366698112583</v>
      </c>
      <c r="J1816">
        <f>VLOOKUP(A1816,'VXX-IV'!A$1:C$4500,3,0)</f>
        <v>5751.16</v>
      </c>
      <c r="K1816" s="10">
        <f t="shared" si="282"/>
        <v>-7.3607791948315793E-5</v>
      </c>
      <c r="L1816">
        <f t="shared" si="274"/>
        <v>51466095.526431456</v>
      </c>
      <c r="O1816">
        <f t="shared" si="275"/>
        <v>492584.97965364758</v>
      </c>
      <c r="R1816">
        <f t="shared" si="276"/>
        <v>23.474423598159035</v>
      </c>
      <c r="U1816" s="2">
        <f t="shared" si="277"/>
        <v>203.87948561515961</v>
      </c>
      <c r="V1816">
        <f>VLOOKUP(A1816,'VXZ-IV'!A$1:C$4500,3,0)</f>
        <v>203.88</v>
      </c>
      <c r="W1816" s="10">
        <f t="shared" si="283"/>
        <v>-2.5229784205160755E-6</v>
      </c>
      <c r="X1816">
        <f t="shared" si="278"/>
        <v>16.908948504517486</v>
      </c>
      <c r="Z1816">
        <v>16.95</v>
      </c>
      <c r="AB1816">
        <f t="shared" si="279"/>
        <v>4858.3529745351307</v>
      </c>
      <c r="AC1816" t="e">
        <f>VLOOKUP(A1816,'VIXY-IV'!A$1:E$2000,4,0)</f>
        <v>#N/A</v>
      </c>
      <c r="AD1816" s="10" t="e">
        <f t="shared" si="272"/>
        <v>#N/A</v>
      </c>
      <c r="AE1816">
        <f>ROW()</f>
        <v>1816</v>
      </c>
      <c r="AF1816">
        <f t="shared" si="273"/>
        <v>0.93633540372670809</v>
      </c>
      <c r="AG1816">
        <f>AG1815*(1-(AG$1+AG$5))^($A1816-$A1815)*(1+2*(E1816/E1815-1))</f>
        <v>9360158.0347767416</v>
      </c>
      <c r="AK1816">
        <f t="shared" si="281"/>
        <v>17.647266928361667</v>
      </c>
      <c r="AO1816">
        <f>AO1815*(1-AO$1+H1815)^($A1816-$A1815)*(2-E1816/E1815)</f>
        <v>17.722457828515321</v>
      </c>
      <c r="AQ1816" s="10">
        <v>17.78</v>
      </c>
    </row>
    <row r="1817" spans="1:43" x14ac:dyDescent="0.25">
      <c r="A1817" s="1">
        <v>40697</v>
      </c>
      <c r="B1817" s="12">
        <v>17.95</v>
      </c>
      <c r="C1817" s="12">
        <v>19.47</v>
      </c>
      <c r="D1817">
        <v>9199.98</v>
      </c>
      <c r="E1817">
        <v>8217.9</v>
      </c>
      <c r="F1817">
        <v>118255.07</v>
      </c>
      <c r="G1817">
        <v>105647.34</v>
      </c>
      <c r="H1817">
        <f>(1/(1-91/360*VLOOKUP($A1817,Tbills!$B$4:$C$974,2,1)/100))^((1)/91)-1</f>
        <v>1.6667944573445226E-6</v>
      </c>
      <c r="I1817" s="2">
        <f t="shared" si="280"/>
        <v>5787.8400196337134</v>
      </c>
      <c r="J1817">
        <f>VLOOKUP(A1817,'VXX-IV'!A$1:C$4500,3,0)</f>
        <v>5788.26</v>
      </c>
      <c r="K1817" s="10">
        <f t="shared" si="282"/>
        <v>-7.2557273910756059E-5</v>
      </c>
      <c r="L1817">
        <f t="shared" si="274"/>
        <v>52130202.840082221</v>
      </c>
      <c r="O1817">
        <f t="shared" si="275"/>
        <v>497351.66931878985</v>
      </c>
      <c r="R1817">
        <f t="shared" si="276"/>
        <v>23.397379825511418</v>
      </c>
      <c r="U1817" s="2">
        <f t="shared" si="277"/>
        <v>205.23375433004497</v>
      </c>
      <c r="V1817">
        <f>VLOOKUP(A1817,'VXZ-IV'!A$1:C$4500,3,0)</f>
        <v>205.24</v>
      </c>
      <c r="W1817" s="10">
        <f t="shared" si="283"/>
        <v>-3.0431056105229004E-5</v>
      </c>
      <c r="X1817">
        <f t="shared" si="278"/>
        <v>16.795650235131834</v>
      </c>
      <c r="Z1817">
        <v>16.899999999999999</v>
      </c>
      <c r="AB1817">
        <f t="shared" si="279"/>
        <v>4889.6351894214367</v>
      </c>
      <c r="AC1817" t="e">
        <f>VLOOKUP(A1817,'VIXY-IV'!A$1:E$2000,4,0)</f>
        <v>#N/A</v>
      </c>
      <c r="AD1817" s="10" t="e">
        <f t="shared" si="272"/>
        <v>#N/A</v>
      </c>
      <c r="AE1817">
        <f>ROW()</f>
        <v>1817</v>
      </c>
      <c r="AF1817">
        <f t="shared" si="273"/>
        <v>0.92193117616846432</v>
      </c>
      <c r="AG1817">
        <f>AG1816*(1-(AG$1+AG$5))^($A1817-$A1816)*(1+2*(E1817/E1816-1))</f>
        <v>9481032.7772236709</v>
      </c>
      <c r="AK1817">
        <f t="shared" si="281"/>
        <v>17.532202929450897</v>
      </c>
      <c r="AO1817">
        <f>AO1816*(1-AO$1+H1816)^($A1817-$A1816)*(2-E1817/E1816)</f>
        <v>17.607101758307564</v>
      </c>
      <c r="AQ1817" s="10">
        <v>17.77</v>
      </c>
    </row>
    <row r="1818" spans="1:43" x14ac:dyDescent="0.25">
      <c r="A1818" s="1">
        <v>40700</v>
      </c>
      <c r="B1818" s="12">
        <v>18.489999999999998</v>
      </c>
      <c r="C1818" s="12">
        <v>19.96</v>
      </c>
      <c r="D1818">
        <v>9306.36</v>
      </c>
      <c r="E1818">
        <v>8312.8799999999992</v>
      </c>
      <c r="F1818">
        <v>119353.11</v>
      </c>
      <c r="G1818">
        <v>106627.79</v>
      </c>
      <c r="H1818">
        <f>(1/(1-91/360*VLOOKUP($A1818,Tbills!$B$4:$C$974,2,1)/100))^((1)/91)-1</f>
        <v>1.2500718804542288E-6</v>
      </c>
      <c r="I1818" s="2">
        <f t="shared" si="280"/>
        <v>5854.3369412731217</v>
      </c>
      <c r="J1818">
        <f>VLOOKUP(A1818,'VXX-IV'!A$1:C$4500,3,0)</f>
        <v>5854.77</v>
      </c>
      <c r="K1818" s="10">
        <f t="shared" si="282"/>
        <v>-7.3966821391602267E-5</v>
      </c>
      <c r="L1818">
        <f t="shared" si="274"/>
        <v>53328180.237225287</v>
      </c>
      <c r="O1818">
        <f t="shared" si="275"/>
        <v>505922.87915770244</v>
      </c>
      <c r="R1818">
        <f t="shared" si="276"/>
        <v>23.259015319584154</v>
      </c>
      <c r="U1818" s="2">
        <f t="shared" si="277"/>
        <v>207.12427004564765</v>
      </c>
      <c r="V1818">
        <f>VLOOKUP(A1818,'VXZ-IV'!A$1:C$4500,3,0)</f>
        <v>207.12</v>
      </c>
      <c r="W1818" s="10">
        <f t="shared" si="283"/>
        <v>2.0616288372243829E-5</v>
      </c>
      <c r="X1818">
        <f t="shared" si="278"/>
        <v>16.637995949766289</v>
      </c>
      <c r="Z1818">
        <v>16.760000000000002</v>
      </c>
      <c r="AB1818">
        <f t="shared" si="279"/>
        <v>4945.6307876681494</v>
      </c>
      <c r="AC1818" t="e">
        <f>VLOOKUP(A1818,'VIXY-IV'!A$1:E$2000,4,0)</f>
        <v>#N/A</v>
      </c>
      <c r="AD1818" s="10" t="e">
        <f t="shared" si="272"/>
        <v>#N/A</v>
      </c>
      <c r="AE1818">
        <f>ROW()</f>
        <v>1818</v>
      </c>
      <c r="AF1818">
        <f t="shared" si="273"/>
        <v>0.92635270541082149</v>
      </c>
      <c r="AG1818">
        <f>AG1817*(1-(AG$1+AG$5))^($A1818-$A1817)*(1+2*(E1818/E1817-1))</f>
        <v>9699209.9732454922</v>
      </c>
      <c r="AK1818">
        <f t="shared" si="281"/>
        <v>17.327149757017086</v>
      </c>
      <c r="AO1818">
        <f>AO1817*(1-AO$1+H1817)^($A1818-$A1817)*(2-E1818/E1817)</f>
        <v>17.401760212202774</v>
      </c>
      <c r="AQ1818" s="10">
        <v>17.489999999999998</v>
      </c>
    </row>
    <row r="1819" spans="1:43" x14ac:dyDescent="0.25">
      <c r="A1819" s="1">
        <v>40701</v>
      </c>
      <c r="B1819" s="12">
        <v>18.07</v>
      </c>
      <c r="C1819" s="12">
        <v>19.5</v>
      </c>
      <c r="D1819">
        <v>9191.5300000000007</v>
      </c>
      <c r="E1819">
        <v>8210.2900000000009</v>
      </c>
      <c r="F1819">
        <v>118458.24000000001</v>
      </c>
      <c r="G1819">
        <v>105828.19</v>
      </c>
      <c r="H1819">
        <f>(1/(1-91/360*VLOOKUP($A1819,Tbills!$B$4:$C$974,2,1)/100))^((1)/91)-1</f>
        <v>1.2500718804542288E-6</v>
      </c>
      <c r="I1819" s="2">
        <f t="shared" si="280"/>
        <v>5781.9600293477542</v>
      </c>
      <c r="J1819">
        <f>VLOOKUP(A1819,'VXX-IV'!A$1:C$4500,3,0)</f>
        <v>5782.38</v>
      </c>
      <c r="K1819" s="10">
        <f t="shared" si="282"/>
        <v>-7.2629376181798655E-5</v>
      </c>
      <c r="L1819">
        <f t="shared" si="274"/>
        <v>52009638.291266829</v>
      </c>
      <c r="O1819">
        <f t="shared" si="275"/>
        <v>496540.68619760114</v>
      </c>
      <c r="R1819">
        <f t="shared" si="276"/>
        <v>23.401478197069007</v>
      </c>
      <c r="U1819" s="2">
        <f t="shared" si="277"/>
        <v>205.56630846192704</v>
      </c>
      <c r="V1819">
        <f>VLOOKUP(A1819,'VXZ-IV'!A$1:C$4500,3,0)</f>
        <v>205.56</v>
      </c>
      <c r="W1819" s="10">
        <f t="shared" si="283"/>
        <v>3.0689151230944844E-5</v>
      </c>
      <c r="X1819">
        <f t="shared" si="278"/>
        <v>16.762164962979167</v>
      </c>
      <c r="Z1819">
        <v>16.78</v>
      </c>
      <c r="AB1819">
        <f t="shared" si="279"/>
        <v>4884.4260115467814</v>
      </c>
      <c r="AC1819" t="e">
        <f>VLOOKUP(A1819,'VIXY-IV'!A$1:E$2000,4,0)</f>
        <v>#N/A</v>
      </c>
      <c r="AD1819" s="10" t="e">
        <f t="shared" si="272"/>
        <v>#N/A</v>
      </c>
      <c r="AE1819">
        <f>ROW()</f>
        <v>1819</v>
      </c>
      <c r="AF1819">
        <f t="shared" si="273"/>
        <v>0.92666666666666664</v>
      </c>
      <c r="AG1819">
        <f>AG1818*(1-(AG$1+AG$5))^($A1819-$A1818)*(1+2*(E1819/E1818-1))</f>
        <v>9459493.5446694531</v>
      </c>
      <c r="AK1819">
        <f t="shared" si="281"/>
        <v>17.540168693698512</v>
      </c>
      <c r="AO1819">
        <f>AO1818*(1-AO$1+H1818)^($A1819-$A1818)*(2-E1819/E1818)</f>
        <v>17.615887352748491</v>
      </c>
      <c r="AQ1819" s="10">
        <v>17.68</v>
      </c>
    </row>
    <row r="1820" spans="1:43" x14ac:dyDescent="0.25">
      <c r="A1820" s="1">
        <v>40702</v>
      </c>
      <c r="B1820" s="12">
        <v>18.79</v>
      </c>
      <c r="C1820" s="12">
        <v>19.95</v>
      </c>
      <c r="D1820">
        <v>9313.6200000000008</v>
      </c>
      <c r="E1820">
        <v>8319.34</v>
      </c>
      <c r="F1820">
        <v>119110.46</v>
      </c>
      <c r="G1820">
        <v>106410.74</v>
      </c>
      <c r="H1820">
        <f>(1/(1-91/360*VLOOKUP($A1820,Tbills!$B$4:$C$974,2,1)/100))^((1)/91)-1</f>
        <v>1.2500718804542288E-6</v>
      </c>
      <c r="I1820" s="2">
        <f t="shared" si="280"/>
        <v>5858.6182594060319</v>
      </c>
      <c r="J1820">
        <f>VLOOKUP(A1820,'VXX-IV'!A$1:C$4500,3,0)</f>
        <v>5859.04</v>
      </c>
      <c r="K1820" s="10">
        <f t="shared" si="282"/>
        <v>-7.1981176774316147E-5</v>
      </c>
      <c r="L1820">
        <f t="shared" si="274"/>
        <v>53388887.249352239</v>
      </c>
      <c r="O1820">
        <f t="shared" si="275"/>
        <v>506416.28438367328</v>
      </c>
      <c r="R1820">
        <f t="shared" si="276"/>
        <v>23.245016807893311</v>
      </c>
      <c r="U1820" s="2">
        <f t="shared" si="277"/>
        <v>206.69309731021056</v>
      </c>
      <c r="V1820">
        <f>VLOOKUP(A1820,'VXZ-IV'!A$1:C$4500,3,0)</f>
        <v>206.68</v>
      </c>
      <c r="W1820" s="10">
        <f t="shared" si="283"/>
        <v>6.3369993277273551E-5</v>
      </c>
      <c r="X1820">
        <f t="shared" si="278"/>
        <v>16.669298940401728</v>
      </c>
      <c r="Z1820">
        <v>16.75</v>
      </c>
      <c r="AB1820">
        <f t="shared" si="279"/>
        <v>4949.12895248925</v>
      </c>
      <c r="AC1820" t="e">
        <f>VLOOKUP(A1820,'VIXY-IV'!A$1:E$2000,4,0)</f>
        <v>#N/A</v>
      </c>
      <c r="AD1820" s="10" t="e">
        <f t="shared" si="272"/>
        <v>#N/A</v>
      </c>
      <c r="AE1820">
        <f>ROW()</f>
        <v>1820</v>
      </c>
      <c r="AF1820">
        <f t="shared" si="273"/>
        <v>0.94185463659147872</v>
      </c>
      <c r="AG1820">
        <f>AG1819*(1-(AG$1+AG$5))^($A1820-$A1819)*(1+2*(E1820/E1819-1))</f>
        <v>9710450.4301841389</v>
      </c>
      <c r="AK1820">
        <f t="shared" si="281"/>
        <v>17.306392101410111</v>
      </c>
      <c r="AO1820">
        <f>AO1819*(1-AO$1+H1819)^($A1820-$A1819)*(2-E1820/E1819)</f>
        <v>17.381289981387336</v>
      </c>
      <c r="AQ1820" s="10">
        <v>17.39</v>
      </c>
    </row>
    <row r="1821" spans="1:43" x14ac:dyDescent="0.25">
      <c r="A1821" s="1">
        <v>40703</v>
      </c>
      <c r="B1821" s="12">
        <v>17.77</v>
      </c>
      <c r="C1821" s="12">
        <v>19.260000000000002</v>
      </c>
      <c r="D1821">
        <v>9028.33</v>
      </c>
      <c r="E1821">
        <v>8064.49</v>
      </c>
      <c r="F1821">
        <v>116861.01</v>
      </c>
      <c r="G1821">
        <v>104400.99</v>
      </c>
      <c r="H1821">
        <f>(1/(1-91/360*VLOOKUP($A1821,Tbills!$B$4:$C$974,2,1)/100))^((1)/91)-1</f>
        <v>1.2500718804542288E-6</v>
      </c>
      <c r="I1821" s="2">
        <f t="shared" si="280"/>
        <v>5679.0216110464817</v>
      </c>
      <c r="J1821">
        <f>VLOOKUP(A1821,'VXX-IV'!A$1:C$4500,3,0)</f>
        <v>5679.43</v>
      </c>
      <c r="K1821" s="10">
        <f t="shared" si="282"/>
        <v>-7.1906679634858861E-5</v>
      </c>
      <c r="L1821">
        <f t="shared" si="274"/>
        <v>50115713.78248997</v>
      </c>
      <c r="O1821">
        <f t="shared" si="275"/>
        <v>483130.09396786831</v>
      </c>
      <c r="R1821">
        <f t="shared" si="276"/>
        <v>23.59998732095023</v>
      </c>
      <c r="U1821" s="2">
        <f t="shared" si="277"/>
        <v>202.78466846885826</v>
      </c>
      <c r="V1821">
        <f>VLOOKUP(A1821,'VXZ-IV'!A$1:C$4500,3,0)</f>
        <v>202.76</v>
      </c>
      <c r="W1821" s="10">
        <f t="shared" si="283"/>
        <v>1.2166338951602462E-4</v>
      </c>
      <c r="X1821">
        <f t="shared" si="278"/>
        <v>16.983520396695429</v>
      </c>
      <c r="Z1821">
        <v>16.98</v>
      </c>
      <c r="AB1821">
        <f t="shared" si="279"/>
        <v>4797.3528436030638</v>
      </c>
      <c r="AC1821" t="e">
        <f>VLOOKUP(A1821,'VIXY-IV'!A$1:E$2000,4,0)</f>
        <v>#N/A</v>
      </c>
      <c r="AD1821" s="10" t="e">
        <f t="shared" si="272"/>
        <v>#N/A</v>
      </c>
      <c r="AE1821">
        <f>ROW()</f>
        <v>1821</v>
      </c>
      <c r="AF1821">
        <f t="shared" si="273"/>
        <v>0.92263759086188979</v>
      </c>
      <c r="AG1821">
        <f>AG1820*(1-(AG$1+AG$5))^($A1821-$A1820)*(1+2*(E1821/E1820-1))</f>
        <v>9115214.2547187973</v>
      </c>
      <c r="AK1821">
        <f t="shared" si="281"/>
        <v>17.835715676528945</v>
      </c>
      <c r="AO1821">
        <f>AO1820*(1-AO$1+H1820)^($A1821-$A1820)*(2-E1821/E1820)</f>
        <v>17.913098509975452</v>
      </c>
      <c r="AQ1821" s="10">
        <v>17.93</v>
      </c>
    </row>
    <row r="1822" spans="1:43" x14ac:dyDescent="0.25">
      <c r="A1822" s="1">
        <v>40704</v>
      </c>
      <c r="B1822" s="12">
        <v>18.86</v>
      </c>
      <c r="C1822" s="12">
        <v>20.11</v>
      </c>
      <c r="D1822">
        <v>9358.14</v>
      </c>
      <c r="E1822">
        <v>8359.08</v>
      </c>
      <c r="F1822">
        <v>119221.39</v>
      </c>
      <c r="G1822">
        <v>106509.57</v>
      </c>
      <c r="H1822">
        <f>(1/(1-91/360*VLOOKUP($A1822,Tbills!$B$4:$C$974,2,1)/100))^((1)/91)-1</f>
        <v>1.2500718804542288E-6</v>
      </c>
      <c r="I1822" s="2">
        <f t="shared" si="280"/>
        <v>5886.3359483848462</v>
      </c>
      <c r="J1822">
        <f>VLOOKUP(A1822,'VXX-IV'!A$1:C$4500,3,0)</f>
        <v>5886.76</v>
      </c>
      <c r="K1822" s="10">
        <f t="shared" si="282"/>
        <v>-7.2034806099408044E-5</v>
      </c>
      <c r="L1822">
        <f t="shared" si="274"/>
        <v>53774731.705765583</v>
      </c>
      <c r="O1822">
        <f t="shared" si="275"/>
        <v>509585.51158173097</v>
      </c>
      <c r="R1822">
        <f t="shared" si="276"/>
        <v>23.16789470480655</v>
      </c>
      <c r="U1822" s="2">
        <f t="shared" si="277"/>
        <v>206.87550571380038</v>
      </c>
      <c r="V1822">
        <f>VLOOKUP(A1822,'VXZ-IV'!A$1:C$4500,3,0)</f>
        <v>206.88</v>
      </c>
      <c r="W1822" s="10">
        <f t="shared" si="283"/>
        <v>-2.1724121227806314E-5</v>
      </c>
      <c r="X1822">
        <f t="shared" si="278"/>
        <v>16.639910671713018</v>
      </c>
      <c r="Z1822">
        <v>16.66</v>
      </c>
      <c r="AB1822">
        <f t="shared" si="279"/>
        <v>4972.4233112516031</v>
      </c>
      <c r="AC1822" t="e">
        <f>VLOOKUP(A1822,'VIXY-IV'!A$1:E$2000,4,0)</f>
        <v>#N/A</v>
      </c>
      <c r="AD1822" s="10" t="e">
        <f t="shared" si="272"/>
        <v>#N/A</v>
      </c>
      <c r="AE1822">
        <f>ROW()</f>
        <v>1822</v>
      </c>
      <c r="AF1822">
        <f t="shared" si="273"/>
        <v>0.93784186971655892</v>
      </c>
      <c r="AG1822">
        <f>AG1821*(1-(AG$1+AG$5))^($A1822-$A1821)*(1+2*(E1822/E1821-1))</f>
        <v>9780829.0406207182</v>
      </c>
      <c r="AK1822">
        <f t="shared" si="281"/>
        <v>17.183389494395403</v>
      </c>
      <c r="AO1822">
        <f>AO1821*(1-AO$1+H1821)^($A1822-$A1821)*(2-E1822/E1821)</f>
        <v>17.258129185800591</v>
      </c>
      <c r="AQ1822" s="10">
        <v>17.350000000000001</v>
      </c>
    </row>
    <row r="1823" spans="1:43" x14ac:dyDescent="0.25">
      <c r="A1823" s="1">
        <v>40707</v>
      </c>
      <c r="B1823" s="12">
        <v>19.61</v>
      </c>
      <c r="C1823" s="12">
        <v>20.440000000000001</v>
      </c>
      <c r="D1823">
        <v>9562.49</v>
      </c>
      <c r="E1823">
        <v>8541.58</v>
      </c>
      <c r="F1823">
        <v>119635.15</v>
      </c>
      <c r="G1823">
        <v>106878.82</v>
      </c>
      <c r="H1823">
        <f>(1/(1-91/360*VLOOKUP($A1823,Tbills!$B$4:$C$974,2,1)/100))^((1)/91)-1</f>
        <v>1.3889776309117252E-6</v>
      </c>
      <c r="I1823" s="2">
        <f t="shared" si="280"/>
        <v>6014.4335557729019</v>
      </c>
      <c r="J1823">
        <f>VLOOKUP(A1823,'VXX-IV'!A$1:C$4500,3,0)</f>
        <v>6014.87</v>
      </c>
      <c r="K1823" s="10">
        <f t="shared" si="282"/>
        <v>-7.2560874482374693E-5</v>
      </c>
      <c r="L1823">
        <f t="shared" si="274"/>
        <v>56115433.338338584</v>
      </c>
      <c r="O1823">
        <f t="shared" si="275"/>
        <v>526220.6330628437</v>
      </c>
      <c r="R1823">
        <f t="shared" si="276"/>
        <v>22.911880130930022</v>
      </c>
      <c r="U1823" s="2">
        <f t="shared" si="277"/>
        <v>207.57828568056973</v>
      </c>
      <c r="V1823">
        <f>VLOOKUP(A1823,'VXZ-IV'!A$1:C$4500,3,0)</f>
        <v>207.56</v>
      </c>
      <c r="W1823" s="10">
        <f t="shared" si="283"/>
        <v>8.8098287578164403E-5</v>
      </c>
      <c r="X1823">
        <f t="shared" si="278"/>
        <v>16.580452234403396</v>
      </c>
      <c r="Z1823">
        <v>16.579999999999998</v>
      </c>
      <c r="AB1823">
        <f t="shared" si="279"/>
        <v>5080.4525452719881</v>
      </c>
      <c r="AC1823" t="e">
        <f>VLOOKUP(A1823,'VIXY-IV'!A$1:E$2000,4,0)</f>
        <v>#N/A</v>
      </c>
      <c r="AD1823" s="10" t="e">
        <f t="shared" si="272"/>
        <v>#N/A</v>
      </c>
      <c r="AE1823">
        <f>ROW()</f>
        <v>1823</v>
      </c>
      <c r="AF1823">
        <f t="shared" si="273"/>
        <v>0.95939334637964768</v>
      </c>
      <c r="AG1823">
        <f>AG1822*(1-(AG$1+AG$5))^($A1823-$A1822)*(1+2*(E1823/E1822-1))</f>
        <v>10206877.900791511</v>
      </c>
      <c r="AK1823">
        <f t="shared" si="281"/>
        <v>16.805883911830399</v>
      </c>
      <c r="AO1823">
        <f>AO1822*(1-AO$1+H1822)^($A1823-$A1822)*(2-E1823/E1822)</f>
        <v>16.879530521947935</v>
      </c>
      <c r="AQ1823" s="10">
        <v>17.04</v>
      </c>
    </row>
    <row r="1824" spans="1:43" x14ac:dyDescent="0.25">
      <c r="A1824" s="1">
        <v>40708</v>
      </c>
      <c r="B1824" s="12">
        <v>18.260000000000002</v>
      </c>
      <c r="C1824" s="12">
        <v>19.43</v>
      </c>
      <c r="D1824">
        <v>9165.69</v>
      </c>
      <c r="E1824">
        <v>8187.13</v>
      </c>
      <c r="F1824">
        <v>116178.94</v>
      </c>
      <c r="G1824">
        <v>103790.98</v>
      </c>
      <c r="H1824">
        <f>(1/(1-91/360*VLOOKUP($A1824,Tbills!$B$4:$C$974,2,1)/100))^((1)/91)-1</f>
        <v>1.3889776309117252E-6</v>
      </c>
      <c r="I1824" s="2">
        <f t="shared" si="280"/>
        <v>5764.7212513710065</v>
      </c>
      <c r="J1824">
        <f>VLOOKUP(A1824,'VXX-IV'!A$1:C$4500,3,0)</f>
        <v>5765.14</v>
      </c>
      <c r="K1824" s="10">
        <f t="shared" si="282"/>
        <v>-7.2634598464849098E-5</v>
      </c>
      <c r="L1824">
        <f t="shared" si="274"/>
        <v>51455933.626804806</v>
      </c>
      <c r="O1824">
        <f t="shared" si="275"/>
        <v>493449.13246879925</v>
      </c>
      <c r="R1824">
        <f t="shared" si="276"/>
        <v>23.386210116610137</v>
      </c>
      <c r="U1824" s="2">
        <f t="shared" si="277"/>
        <v>201.57651959246135</v>
      </c>
      <c r="V1824">
        <f>VLOOKUP(A1824,'VXZ-IV'!A$1:C$4500,3,0)</f>
        <v>201.56</v>
      </c>
      <c r="W1824" s="10">
        <f t="shared" si="283"/>
        <v>8.1958684567062789E-5</v>
      </c>
      <c r="X1824">
        <f t="shared" si="278"/>
        <v>17.058871430419536</v>
      </c>
      <c r="Z1824">
        <v>17.04</v>
      </c>
      <c r="AB1824">
        <f t="shared" si="279"/>
        <v>4869.4591936724755</v>
      </c>
      <c r="AC1824" t="e">
        <f>VLOOKUP(A1824,'VIXY-IV'!A$1:E$2000,4,0)</f>
        <v>#N/A</v>
      </c>
      <c r="AD1824" s="10" t="e">
        <f t="shared" si="272"/>
        <v>#N/A</v>
      </c>
      <c r="AE1824">
        <f>ROW()</f>
        <v>1824</v>
      </c>
      <c r="AF1824">
        <f t="shared" si="273"/>
        <v>0.93978383942357191</v>
      </c>
      <c r="AG1824">
        <f>AG1823*(1-(AG$1+AG$5))^($A1824-$A1823)*(1+2*(E1824/E1823-1))</f>
        <v>9359452.7341036927</v>
      </c>
      <c r="AK1824">
        <f t="shared" si="281"/>
        <v>17.502462563065585</v>
      </c>
      <c r="AO1824">
        <f>AO1823*(1-AO$1+H1823)^($A1824-$A1823)*(2-E1824/E1823)</f>
        <v>17.579354707934744</v>
      </c>
      <c r="AQ1824" s="10">
        <v>17.55</v>
      </c>
    </row>
    <row r="1825" spans="1:43" x14ac:dyDescent="0.25">
      <c r="A1825" s="1">
        <v>40709</v>
      </c>
      <c r="B1825" s="12">
        <v>21.32</v>
      </c>
      <c r="C1825" s="12">
        <v>21.38</v>
      </c>
      <c r="D1825">
        <v>10001.120000000001</v>
      </c>
      <c r="E1825">
        <v>8933.35</v>
      </c>
      <c r="F1825">
        <v>120912.32000000001</v>
      </c>
      <c r="G1825">
        <v>108019.5</v>
      </c>
      <c r="H1825">
        <f>(1/(1-91/360*VLOOKUP($A1825,Tbills!$B$4:$C$974,2,1)/100))^((1)/91)-1</f>
        <v>1.3889776309117252E-6</v>
      </c>
      <c r="I1825" s="2">
        <f t="shared" si="280"/>
        <v>6290.007975364595</v>
      </c>
      <c r="J1825">
        <f>VLOOKUP(A1825,'VXX-IV'!A$1:C$4500,3,0)</f>
        <v>6290.46</v>
      </c>
      <c r="K1825" s="10">
        <f t="shared" si="282"/>
        <v>-7.185875681670062E-5</v>
      </c>
      <c r="L1825">
        <f t="shared" si="274"/>
        <v>60833220.886132926</v>
      </c>
      <c r="O1825">
        <f t="shared" si="275"/>
        <v>560893.72714600654</v>
      </c>
      <c r="R1825">
        <f t="shared" si="276"/>
        <v>22.319427285496083</v>
      </c>
      <c r="U1825" s="2">
        <f t="shared" si="277"/>
        <v>209.78406532920815</v>
      </c>
      <c r="V1825">
        <f>VLOOKUP(A1825,'VXZ-IV'!A$1:C$4500,3,0)</f>
        <v>209.76</v>
      </c>
      <c r="W1825" s="10">
        <f t="shared" si="283"/>
        <v>1.1472792337974269E-4</v>
      </c>
      <c r="X1825">
        <f t="shared" si="278"/>
        <v>16.363298093106295</v>
      </c>
      <c r="Z1825">
        <v>16.34</v>
      </c>
      <c r="AB1825">
        <f t="shared" si="279"/>
        <v>5313.1032044892245</v>
      </c>
      <c r="AC1825" t="e">
        <f>VLOOKUP(A1825,'VIXY-IV'!A$1:E$2000,4,0)</f>
        <v>#N/A</v>
      </c>
      <c r="AD1825" s="10" t="e">
        <f t="shared" si="272"/>
        <v>#N/A</v>
      </c>
      <c r="AE1825">
        <f>ROW()</f>
        <v>1825</v>
      </c>
      <c r="AF1825">
        <f t="shared" si="273"/>
        <v>0.99719363891487378</v>
      </c>
      <c r="AG1825">
        <f>AG1824*(1-(AG$1+AG$5))^($A1825-$A1824)*(1+2*(E1825/E1824-1))</f>
        <v>11065223.705736466</v>
      </c>
      <c r="AK1825">
        <f t="shared" si="281"/>
        <v>15.906451101351255</v>
      </c>
      <c r="AO1825">
        <f>AO1824*(1-AO$1+H1824)^($A1825-$A1824)*(2-E1825/E1824)</f>
        <v>15.976507015545698</v>
      </c>
      <c r="AQ1825" s="10">
        <v>16.079999999999998</v>
      </c>
    </row>
    <row r="1826" spans="1:43" x14ac:dyDescent="0.25">
      <c r="A1826" s="1">
        <v>40710</v>
      </c>
      <c r="B1826" s="12">
        <v>22.73</v>
      </c>
      <c r="C1826" s="12">
        <v>22.61</v>
      </c>
      <c r="D1826">
        <v>10479.219999999999</v>
      </c>
      <c r="E1826">
        <v>9360.4</v>
      </c>
      <c r="F1826">
        <v>125110.78</v>
      </c>
      <c r="G1826">
        <v>111770.13</v>
      </c>
      <c r="H1826">
        <f>(1/(1-91/360*VLOOKUP($A1826,Tbills!$B$4:$C$974,2,1)/100))^((1)/91)-1</f>
        <v>1.3889776309117252E-6</v>
      </c>
      <c r="I1826" s="2">
        <f t="shared" si="280"/>
        <v>6590.5388744776792</v>
      </c>
      <c r="J1826">
        <f>VLOOKUP(A1826,'VXX-IV'!A$1:C$4500,3,0)</f>
        <v>6591.02</v>
      </c>
      <c r="K1826" s="10">
        <f t="shared" si="282"/>
        <v>-7.2997126745355523E-5</v>
      </c>
      <c r="L1826">
        <f t="shared" si="274"/>
        <v>66646444.986980535</v>
      </c>
      <c r="O1826">
        <f t="shared" si="275"/>
        <v>601092.92891877843</v>
      </c>
      <c r="R1826">
        <f t="shared" si="276"/>
        <v>21.784963319642728</v>
      </c>
      <c r="U1826" s="2">
        <f t="shared" si="277"/>
        <v>217.06314185271663</v>
      </c>
      <c r="V1826">
        <f>VLOOKUP(A1826,'VXZ-IV'!A$1:C$4500,3,0)</f>
        <v>217.04</v>
      </c>
      <c r="W1826" s="10">
        <f t="shared" si="283"/>
        <v>1.0662482821888197E-4</v>
      </c>
      <c r="X1826">
        <f t="shared" si="278"/>
        <v>15.794572888292576</v>
      </c>
      <c r="Z1826">
        <v>15.44</v>
      </c>
      <c r="AB1826">
        <f t="shared" si="279"/>
        <v>5566.8967745185373</v>
      </c>
      <c r="AC1826" t="e">
        <f>VLOOKUP(A1826,'VIXY-IV'!A$1:E$2000,4,0)</f>
        <v>#N/A</v>
      </c>
      <c r="AD1826" s="10" t="e">
        <f t="shared" si="272"/>
        <v>#N/A</v>
      </c>
      <c r="AE1826">
        <f>ROW()</f>
        <v>1826</v>
      </c>
      <c r="AF1826">
        <f t="shared" si="273"/>
        <v>1.0053073861123396</v>
      </c>
      <c r="AG1826">
        <f>AG1825*(1-(AG$1+AG$5))^($A1826-$A1825)*(1+2*(E1826/E1825-1))</f>
        <v>12122739.41871261</v>
      </c>
      <c r="AK1826">
        <f t="shared" si="281"/>
        <v>15.145353436797597</v>
      </c>
      <c r="AO1826">
        <f>AO1825*(1-AO$1+H1825)^($A1826-$A1825)*(2-E1826/E1825)</f>
        <v>15.212224296127314</v>
      </c>
      <c r="AQ1826" s="10">
        <v>15.23</v>
      </c>
    </row>
    <row r="1827" spans="1:43" x14ac:dyDescent="0.25">
      <c r="A1827" s="1">
        <v>40711</v>
      </c>
      <c r="B1827" s="12">
        <v>21.85</v>
      </c>
      <c r="C1827" s="12">
        <v>22.44</v>
      </c>
      <c r="D1827">
        <v>10248.790000000001</v>
      </c>
      <c r="E1827">
        <v>9154.56</v>
      </c>
      <c r="F1827">
        <v>123994.28</v>
      </c>
      <c r="G1827">
        <v>110772.52</v>
      </c>
      <c r="H1827">
        <f>(1/(1-91/360*VLOOKUP($A1827,Tbills!$B$4:$C$974,2,1)/100))^((1)/91)-1</f>
        <v>1.3889776309117252E-6</v>
      </c>
      <c r="I1827" s="2">
        <f t="shared" si="280"/>
        <v>6445.4608188867342</v>
      </c>
      <c r="J1827">
        <f>VLOOKUP(A1827,'VXX-IV'!A$1:C$4500,3,0)</f>
        <v>6445.93</v>
      </c>
      <c r="K1827" s="10">
        <f t="shared" si="282"/>
        <v>-7.2787187150091803E-5</v>
      </c>
      <c r="L1827">
        <f t="shared" si="274"/>
        <v>63712474.147020116</v>
      </c>
      <c r="O1827">
        <f t="shared" si="275"/>
        <v>581245.82806541352</v>
      </c>
      <c r="R1827">
        <f t="shared" si="276"/>
        <v>22.023498953808982</v>
      </c>
      <c r="U1827" s="2">
        <f t="shared" si="277"/>
        <v>215.12080505812631</v>
      </c>
      <c r="V1827">
        <f>VLOOKUP(A1827,'VXZ-IV'!A$1:C$4500,3,0)</f>
        <v>215.12</v>
      </c>
      <c r="W1827" s="10">
        <f t="shared" si="283"/>
        <v>3.7423676380043958E-6</v>
      </c>
      <c r="X1827">
        <f t="shared" si="278"/>
        <v>15.934980891886585</v>
      </c>
      <c r="Z1827">
        <v>15.89</v>
      </c>
      <c r="AB1827">
        <f t="shared" si="279"/>
        <v>5444.2880354769022</v>
      </c>
      <c r="AC1827" t="e">
        <f>VLOOKUP(A1827,'VIXY-IV'!A$1:E$2000,4,0)</f>
        <v>#N/A</v>
      </c>
      <c r="AD1827" s="10" t="e">
        <f t="shared" si="272"/>
        <v>#N/A</v>
      </c>
      <c r="AE1827">
        <f>ROW()</f>
        <v>1827</v>
      </c>
      <c r="AF1827">
        <f t="shared" si="273"/>
        <v>0.97370766488413552</v>
      </c>
      <c r="AG1827">
        <f>AG1826*(1-(AG$1+AG$5))^($A1827-$A1826)*(1+2*(E1827/E1826-1))</f>
        <v>11589178.34307353</v>
      </c>
      <c r="AK1827">
        <f t="shared" si="281"/>
        <v>15.477686619729262</v>
      </c>
      <c r="AO1827">
        <f>AO1826*(1-AO$1+H1826)^($A1827-$A1826)*(2-E1827/E1826)</f>
        <v>15.546195493052881</v>
      </c>
      <c r="AQ1827" s="10">
        <v>15.5</v>
      </c>
    </row>
    <row r="1828" spans="1:43" x14ac:dyDescent="0.25">
      <c r="A1828" s="1">
        <v>40714</v>
      </c>
      <c r="B1828" s="12">
        <v>19.989999999999998</v>
      </c>
      <c r="C1828" s="12">
        <v>21.22</v>
      </c>
      <c r="D1828">
        <v>9781.49</v>
      </c>
      <c r="E1828">
        <v>8737.11</v>
      </c>
      <c r="F1828">
        <v>121538.08</v>
      </c>
      <c r="G1828">
        <v>108577.77</v>
      </c>
      <c r="H1828">
        <f>(1/(1-91/360*VLOOKUP($A1828,Tbills!$B$4:$C$974,2,1)/100))^((1)/91)-1</f>
        <v>9.7226570483499586E-7</v>
      </c>
      <c r="I1828" s="2">
        <f t="shared" si="280"/>
        <v>6151.1260143199015</v>
      </c>
      <c r="J1828">
        <f>VLOOKUP(A1828,'VXX-IV'!A$1:C$4500,3,0)</f>
        <v>6151.57</v>
      </c>
      <c r="K1828" s="10">
        <f t="shared" si="282"/>
        <v>-7.2174368510480313E-5</v>
      </c>
      <c r="L1828">
        <f t="shared" si="274"/>
        <v>57894184.558185853</v>
      </c>
      <c r="O1828">
        <f t="shared" si="275"/>
        <v>541433.67644405318</v>
      </c>
      <c r="R1828">
        <f t="shared" si="276"/>
        <v>22.522582504083623</v>
      </c>
      <c r="U1828" s="2">
        <f t="shared" si="277"/>
        <v>210.84405756264155</v>
      </c>
      <c r="V1828">
        <f>VLOOKUP(A1828,'VXZ-IV'!A$1:C$4500,3,0)</f>
        <v>210.84</v>
      </c>
      <c r="W1828" s="10">
        <f t="shared" si="283"/>
        <v>1.9244747873070622E-5</v>
      </c>
      <c r="X1828">
        <f t="shared" si="278"/>
        <v>16.248946994124189</v>
      </c>
      <c r="Z1828">
        <v>16.23</v>
      </c>
      <c r="AB1828">
        <f t="shared" si="279"/>
        <v>5195.4838135605005</v>
      </c>
      <c r="AC1828" t="e">
        <f>VLOOKUP(A1828,'VIXY-IV'!A$1:E$2000,4,0)</f>
        <v>#N/A</v>
      </c>
      <c r="AD1828" s="10" t="e">
        <f t="shared" si="272"/>
        <v>#N/A</v>
      </c>
      <c r="AE1828">
        <f>ROW()</f>
        <v>1828</v>
      </c>
      <c r="AF1828">
        <f t="shared" si="273"/>
        <v>0.94203581526861446</v>
      </c>
      <c r="AG1828">
        <f>AG1827*(1-(AG$1+AG$5))^($A1828-$A1827)*(1+2*(E1828/E1827-1))</f>
        <v>10531175.322054904</v>
      </c>
      <c r="AK1828">
        <f t="shared" si="281"/>
        <v>16.181211472188348</v>
      </c>
      <c r="AO1828">
        <f>AO1827*(1-AO$1+H1827)^($A1828-$A1827)*(2-E1828/E1827)</f>
        <v>16.253369659636398</v>
      </c>
      <c r="AQ1828" s="10">
        <v>16.170000000000002</v>
      </c>
    </row>
    <row r="1829" spans="1:43" x14ac:dyDescent="0.25">
      <c r="A1829" s="1">
        <v>40715</v>
      </c>
      <c r="B1829" s="12">
        <v>18.86</v>
      </c>
      <c r="C1829" s="12">
        <v>20.5</v>
      </c>
      <c r="D1829">
        <v>9555.59</v>
      </c>
      <c r="E1829">
        <v>8535.32</v>
      </c>
      <c r="F1829">
        <v>120252.08</v>
      </c>
      <c r="G1829">
        <v>107428.8</v>
      </c>
      <c r="H1829">
        <f>(1/(1-91/360*VLOOKUP($A1829,Tbills!$B$4:$C$974,2,1)/100))^((1)/91)-1</f>
        <v>9.7226570483499586E-7</v>
      </c>
      <c r="I1829" s="2">
        <f t="shared" si="280"/>
        <v>6008.9214447911336</v>
      </c>
      <c r="J1829">
        <f>VLOOKUP(A1829,'VXX-IV'!A$1:C$4500,3,0)</f>
        <v>6009.35</v>
      </c>
      <c r="K1829" s="10">
        <f t="shared" si="282"/>
        <v>-7.1314736014183033E-5</v>
      </c>
      <c r="L1829">
        <f t="shared" si="274"/>
        <v>55217524.210584857</v>
      </c>
      <c r="O1829">
        <f t="shared" si="275"/>
        <v>522658.84777951089</v>
      </c>
      <c r="R1829">
        <f t="shared" si="276"/>
        <v>22.781640430416726</v>
      </c>
      <c r="U1829" s="2">
        <f t="shared" si="277"/>
        <v>208.60802018661627</v>
      </c>
      <c r="V1829">
        <f>VLOOKUP(A1829,'VXZ-IV'!A$1:C$4500,3,0)</f>
        <v>208.6</v>
      </c>
      <c r="W1829" s="10">
        <f t="shared" si="283"/>
        <v>3.844768272420751E-5</v>
      </c>
      <c r="X1829">
        <f t="shared" si="278"/>
        <v>16.420301974242857</v>
      </c>
      <c r="Z1829">
        <v>16.54</v>
      </c>
      <c r="AB1829">
        <f t="shared" si="279"/>
        <v>5075.3133255325392</v>
      </c>
      <c r="AC1829" t="e">
        <f>VLOOKUP(A1829,'VIXY-IV'!A$1:E$2000,4,0)</f>
        <v>#N/A</v>
      </c>
      <c r="AD1829" s="10" t="e">
        <f t="shared" si="272"/>
        <v>#N/A</v>
      </c>
      <c r="AE1829">
        <f>ROW()</f>
        <v>1829</v>
      </c>
      <c r="AF1829">
        <f t="shared" si="273"/>
        <v>0.91999999999999993</v>
      </c>
      <c r="AG1829">
        <f>AG1828*(1-(AG$1+AG$5))^($A1829-$A1828)*(1+2*(E1829/E1828-1))</f>
        <v>10044386.304734537</v>
      </c>
      <c r="AK1829">
        <f t="shared" si="281"/>
        <v>16.554157435043159</v>
      </c>
      <c r="AO1829">
        <f>AO1828*(1-AO$1+H1828)^($A1829-$A1828)*(2-E1829/E1828)</f>
        <v>16.628154352006884</v>
      </c>
      <c r="AQ1829" s="10">
        <v>16.7</v>
      </c>
    </row>
    <row r="1830" spans="1:43" x14ac:dyDescent="0.25">
      <c r="A1830" s="1">
        <v>40716</v>
      </c>
      <c r="B1830" s="12">
        <v>18.52</v>
      </c>
      <c r="C1830" s="12">
        <v>20.72</v>
      </c>
      <c r="D1830">
        <v>9716.82</v>
      </c>
      <c r="E1830">
        <v>8679.33</v>
      </c>
      <c r="F1830">
        <v>121861.84</v>
      </c>
      <c r="G1830">
        <v>108866.8</v>
      </c>
      <c r="H1830">
        <f>(1/(1-91/360*VLOOKUP($A1830,Tbills!$B$4:$C$974,2,1)/100))^((1)/91)-1</f>
        <v>9.7226570483499586E-7</v>
      </c>
      <c r="I1830" s="2">
        <f t="shared" si="280"/>
        <v>6110.1600607952714</v>
      </c>
      <c r="J1830">
        <f>VLOOKUP(A1830,'VXX-IV'!A$1:C$4500,3,0)</f>
        <v>6110.61</v>
      </c>
      <c r="K1830" s="10">
        <f t="shared" si="282"/>
        <v>-7.3632453180372259E-5</v>
      </c>
      <c r="L1830">
        <f t="shared" si="274"/>
        <v>57078286.404519543</v>
      </c>
      <c r="O1830">
        <f t="shared" si="275"/>
        <v>535868.43039936502</v>
      </c>
      <c r="R1830">
        <f t="shared" si="276"/>
        <v>22.588430567602167</v>
      </c>
      <c r="U1830" s="2">
        <f t="shared" si="277"/>
        <v>211.39540634530698</v>
      </c>
      <c r="V1830">
        <f>VLOOKUP(A1830,'VXZ-IV'!A$1:C$4500,3,0)</f>
        <v>211.4</v>
      </c>
      <c r="W1830" s="10">
        <f t="shared" si="283"/>
        <v>-2.1729681613180674E-5</v>
      </c>
      <c r="X1830">
        <f t="shared" si="278"/>
        <v>16.199922773315585</v>
      </c>
      <c r="Z1830">
        <v>16.649999999999999</v>
      </c>
      <c r="AB1830">
        <f t="shared" si="279"/>
        <v>5160.7653128306692</v>
      </c>
      <c r="AC1830" t="e">
        <f>VLOOKUP(A1830,'VIXY-IV'!A$1:E$2000,4,0)</f>
        <v>#N/A</v>
      </c>
      <c r="AD1830" s="10" t="e">
        <f t="shared" si="272"/>
        <v>#N/A</v>
      </c>
      <c r="AE1830">
        <f>ROW()</f>
        <v>1830</v>
      </c>
      <c r="AF1830">
        <f t="shared" si="273"/>
        <v>0.89382239382239381</v>
      </c>
      <c r="AG1830">
        <f>AG1829*(1-(AG$1+AG$5))^($A1830-$A1829)*(1+2*(E1830/E1829-1))</f>
        <v>10382979.069996865</v>
      </c>
      <c r="AK1830">
        <f t="shared" si="281"/>
        <v>16.274093648011121</v>
      </c>
      <c r="AO1830">
        <f>AO1829*(1-AO$1+H1829)^($A1830-$A1829)*(2-E1830/E1829)</f>
        <v>16.347011334688126</v>
      </c>
      <c r="AQ1830" s="10">
        <v>16.559999999999999</v>
      </c>
    </row>
    <row r="1831" spans="1:43" x14ac:dyDescent="0.25">
      <c r="A1831" s="1">
        <v>40717</v>
      </c>
      <c r="B1831" s="12">
        <v>19.29</v>
      </c>
      <c r="C1831" s="12">
        <v>20.93</v>
      </c>
      <c r="D1831">
        <v>9521.31</v>
      </c>
      <c r="E1831">
        <v>8504.68</v>
      </c>
      <c r="F1831">
        <v>121562.44</v>
      </c>
      <c r="G1831">
        <v>108599.22</v>
      </c>
      <c r="H1831">
        <f>(1/(1-91/360*VLOOKUP($A1831,Tbills!$B$4:$C$974,2,1)/100))^((1)/91)-1</f>
        <v>9.7226570483499586E-7</v>
      </c>
      <c r="I1831" s="2">
        <f t="shared" si="280"/>
        <v>5987.0728831670285</v>
      </c>
      <c r="J1831">
        <f>VLOOKUP(A1831,'VXX-IV'!A$1:C$4500,3,0)</f>
        <v>5987.5</v>
      </c>
      <c r="K1831" s="10">
        <f t="shared" si="282"/>
        <v>-7.1334752897111997E-5</v>
      </c>
      <c r="L1831">
        <f t="shared" si="274"/>
        <v>54778745.22626289</v>
      </c>
      <c r="O1831">
        <f t="shared" si="275"/>
        <v>519676.38182877953</v>
      </c>
      <c r="R1831">
        <f t="shared" si="276"/>
        <v>22.814667256983942</v>
      </c>
      <c r="U1831" s="2">
        <f t="shared" si="277"/>
        <v>210.87089114742946</v>
      </c>
      <c r="V1831">
        <f>VLOOKUP(A1831,'VXZ-IV'!A$1:C$4500,3,0)</f>
        <v>210.88</v>
      </c>
      <c r="W1831" s="10">
        <f t="shared" si="283"/>
        <v>-4.3194482978625715E-5</v>
      </c>
      <c r="X1831">
        <f t="shared" si="278"/>
        <v>16.239155153196915</v>
      </c>
      <c r="Z1831">
        <v>16.27</v>
      </c>
      <c r="AB1831">
        <f t="shared" si="279"/>
        <v>5056.7413949635884</v>
      </c>
      <c r="AC1831" t="e">
        <f>VLOOKUP(A1831,'VIXY-IV'!A$1:E$2000,4,0)</f>
        <v>#N/A</v>
      </c>
      <c r="AD1831" s="10" t="e">
        <f t="shared" si="272"/>
        <v>#N/A</v>
      </c>
      <c r="AE1831">
        <f>ROW()</f>
        <v>1831</v>
      </c>
      <c r="AF1831">
        <f t="shared" si="273"/>
        <v>0.92164357381748685</v>
      </c>
      <c r="AG1831">
        <f>AG1830*(1-(AG$1+AG$5))^($A1831-$A1830)*(1+2*(E1831/E1830-1))</f>
        <v>9964779.8309502546</v>
      </c>
      <c r="AK1831">
        <f t="shared" si="281"/>
        <v>16.600796215059109</v>
      </c>
      <c r="AO1831">
        <f>AO1830*(1-AO$1+H1830)^($A1831-$A1830)*(2-E1831/E1830)</f>
        <v>16.675353844781039</v>
      </c>
      <c r="AQ1831" s="10">
        <v>16.54</v>
      </c>
    </row>
    <row r="1832" spans="1:43" x14ac:dyDescent="0.25">
      <c r="A1832" s="1">
        <v>40718</v>
      </c>
      <c r="B1832" s="12">
        <v>21.1</v>
      </c>
      <c r="C1832" s="12">
        <v>21.92</v>
      </c>
      <c r="D1832">
        <v>10026.9</v>
      </c>
      <c r="E1832">
        <v>8956.2800000000007</v>
      </c>
      <c r="F1832">
        <v>123845.91</v>
      </c>
      <c r="G1832">
        <v>110639.08</v>
      </c>
      <c r="H1832">
        <f>(1/(1-91/360*VLOOKUP($A1832,Tbills!$B$4:$C$974,2,1)/100))^((1)/91)-1</f>
        <v>9.7226570483499586E-7</v>
      </c>
      <c r="I1832" s="2">
        <f t="shared" si="280"/>
        <v>6304.8380216159994</v>
      </c>
      <c r="J1832">
        <f>VLOOKUP(A1832,'VXX-IV'!A$1:C$4500,3,0)</f>
        <v>6305.3</v>
      </c>
      <c r="K1832" s="10">
        <f t="shared" si="282"/>
        <v>-7.3268263841685943E-5</v>
      </c>
      <c r="L1832">
        <f t="shared" si="274"/>
        <v>60593586.821632713</v>
      </c>
      <c r="O1832">
        <f t="shared" si="275"/>
        <v>561049.83514585067</v>
      </c>
      <c r="R1832">
        <f t="shared" si="276"/>
        <v>22.207931874497532</v>
      </c>
      <c r="U1832" s="2">
        <f t="shared" si="277"/>
        <v>214.82672294027225</v>
      </c>
      <c r="V1832">
        <f>VLOOKUP(A1832,'VXZ-IV'!A$1:C$4500,3,0)</f>
        <v>214.8</v>
      </c>
      <c r="W1832" s="10">
        <f t="shared" si="283"/>
        <v>1.2440847426553603E-4</v>
      </c>
      <c r="X1832">
        <f t="shared" si="278"/>
        <v>15.933555141135372</v>
      </c>
      <c r="Z1832">
        <v>16.100000000000001</v>
      </c>
      <c r="AB1832">
        <f t="shared" si="279"/>
        <v>5325.0695849603699</v>
      </c>
      <c r="AC1832" t="e">
        <f>VLOOKUP(A1832,'VIXY-IV'!A$1:E$2000,4,0)</f>
        <v>#N/A</v>
      </c>
      <c r="AD1832" s="10" t="e">
        <f t="shared" si="272"/>
        <v>#N/A</v>
      </c>
      <c r="AE1832">
        <f>ROW()</f>
        <v>1832</v>
      </c>
      <c r="AF1832">
        <f t="shared" si="273"/>
        <v>0.96259124087591241</v>
      </c>
      <c r="AG1832">
        <f>AG1831*(1-(AG$1+AG$5))^($A1832-$A1831)*(1+2*(E1832/E1831-1))</f>
        <v>11022671.48384884</v>
      </c>
      <c r="AK1832">
        <f t="shared" si="281"/>
        <v>15.718558892352217</v>
      </c>
      <c r="AO1832">
        <f>AO1831*(1-AO$1+H1831)^($A1832-$A1831)*(2-E1832/E1831)</f>
        <v>15.789320972570517</v>
      </c>
      <c r="AQ1832" s="10">
        <v>15.85</v>
      </c>
    </row>
    <row r="1833" spans="1:43" x14ac:dyDescent="0.25">
      <c r="A1833" s="1">
        <v>40721</v>
      </c>
      <c r="B1833" s="12">
        <v>20.56</v>
      </c>
      <c r="C1833" s="12">
        <v>21.5</v>
      </c>
      <c r="D1833">
        <v>9798.51</v>
      </c>
      <c r="E1833">
        <v>8752.25</v>
      </c>
      <c r="F1833">
        <v>122308.87</v>
      </c>
      <c r="G1833">
        <v>109265.63</v>
      </c>
      <c r="H1833">
        <f>(1/(1-91/360*VLOOKUP($A1833,Tbills!$B$4:$C$974,2,1)/100))^((1)/91)-1</f>
        <v>6.9446662909200541E-7</v>
      </c>
      <c r="I1833" s="2">
        <f t="shared" si="280"/>
        <v>6160.7774495622434</v>
      </c>
      <c r="J1833">
        <f>VLOOKUP(A1833,'VXX-IV'!A$1:C$4500,3,0)</f>
        <v>6161.22</v>
      </c>
      <c r="K1833" s="10">
        <f t="shared" si="282"/>
        <v>-7.1828377781857355E-5</v>
      </c>
      <c r="L1833">
        <f t="shared" si="274"/>
        <v>57825140.356283881</v>
      </c>
      <c r="O1833">
        <f t="shared" si="275"/>
        <v>541823.42416438507</v>
      </c>
      <c r="R1833">
        <f t="shared" si="276"/>
        <v>22.457841657044025</v>
      </c>
      <c r="U1833" s="2">
        <f t="shared" si="277"/>
        <v>212.14500927493569</v>
      </c>
      <c r="V1833">
        <f>VLOOKUP(A1833,'VXZ-IV'!A$1:C$4500,3,0)</f>
        <v>212.12</v>
      </c>
      <c r="W1833" s="10">
        <f t="shared" si="283"/>
        <v>1.1790154127711006E-4</v>
      </c>
      <c r="X1833">
        <f t="shared" si="278"/>
        <v>16.129594659474506</v>
      </c>
      <c r="Z1833">
        <v>16.239999999999998</v>
      </c>
      <c r="AB1833">
        <f t="shared" si="279"/>
        <v>5203.2166982615017</v>
      </c>
      <c r="AC1833" t="e">
        <f>VLOOKUP(A1833,'VIXY-IV'!A$1:E$2000,4,0)</f>
        <v>#N/A</v>
      </c>
      <c r="AD1833" s="10" t="e">
        <f t="shared" si="272"/>
        <v>#N/A</v>
      </c>
      <c r="AE1833">
        <f>ROW()</f>
        <v>1833</v>
      </c>
      <c r="AF1833">
        <f t="shared" si="273"/>
        <v>0.95627906976744181</v>
      </c>
      <c r="AG1833">
        <f>AG1832*(1-(AG$1+AG$5))^($A1833-$A1832)*(1+2*(E1833/E1832-1))</f>
        <v>10519400.406325156</v>
      </c>
      <c r="AK1833">
        <f t="shared" si="281"/>
        <v>16.074391871466002</v>
      </c>
      <c r="AO1833">
        <f>AO1832*(1-AO$1+H1832)^($A1833-$A1832)*(2-E1833/E1832)</f>
        <v>16.147267468501862</v>
      </c>
      <c r="AQ1833" s="10">
        <v>16.11</v>
      </c>
    </row>
    <row r="1834" spans="1:43" x14ac:dyDescent="0.25">
      <c r="A1834" s="1">
        <v>40722</v>
      </c>
      <c r="B1834" s="12">
        <v>19.170000000000002</v>
      </c>
      <c r="C1834" s="12">
        <v>20.52</v>
      </c>
      <c r="D1834">
        <v>9332.2000000000007</v>
      </c>
      <c r="E1834">
        <v>8335.73</v>
      </c>
      <c r="F1834">
        <v>120869.15</v>
      </c>
      <c r="G1834">
        <v>107979.37</v>
      </c>
      <c r="H1834">
        <f>(1/(1-91/360*VLOOKUP($A1834,Tbills!$B$4:$C$974,2,1)/100))^((1)/91)-1</f>
        <v>6.9446662909200541E-7</v>
      </c>
      <c r="I1834" s="2">
        <f t="shared" si="280"/>
        <v>5867.4436639740825</v>
      </c>
      <c r="J1834">
        <f>VLOOKUP(A1834,'VXX-IV'!A$1:C$4500,3,0)</f>
        <v>5867.87</v>
      </c>
      <c r="K1834" s="10">
        <f t="shared" si="282"/>
        <v>-7.2656010770111301E-5</v>
      </c>
      <c r="L1834">
        <f t="shared" si="274"/>
        <v>52319009.038609132</v>
      </c>
      <c r="O1834">
        <f t="shared" si="275"/>
        <v>503128.36448896542</v>
      </c>
      <c r="R1834">
        <f t="shared" si="276"/>
        <v>22.991187166705995</v>
      </c>
      <c r="U1834" s="2">
        <f t="shared" si="277"/>
        <v>209.64269974623176</v>
      </c>
      <c r="V1834">
        <f>VLOOKUP(A1834,'VXZ-IV'!A$1:C$4500,3,0)</f>
        <v>209.64</v>
      </c>
      <c r="W1834" s="10">
        <f t="shared" si="283"/>
        <v>1.2878011027339653E-5</v>
      </c>
      <c r="X1834">
        <f t="shared" si="278"/>
        <v>16.318877770560771</v>
      </c>
      <c r="Z1834">
        <v>16.36</v>
      </c>
      <c r="AB1834">
        <f t="shared" si="279"/>
        <v>4955.4225874243093</v>
      </c>
      <c r="AC1834" t="e">
        <f>VLOOKUP(A1834,'VIXY-IV'!A$1:E$2000,4,0)</f>
        <v>#N/A</v>
      </c>
      <c r="AD1834" s="10" t="e">
        <f t="shared" si="272"/>
        <v>#N/A</v>
      </c>
      <c r="AE1834">
        <f>ROW()</f>
        <v>1834</v>
      </c>
      <c r="AF1834">
        <f t="shared" si="273"/>
        <v>0.9342105263157896</v>
      </c>
      <c r="AG1834">
        <f>AG1833*(1-(AG$1+AG$5))^($A1834-$A1833)*(1+2*(E1834/E1833-1))</f>
        <v>9517842.1109889559</v>
      </c>
      <c r="AK1834">
        <f t="shared" si="281"/>
        <v>16.838588657030666</v>
      </c>
      <c r="AO1834">
        <f>AO1833*(1-AO$1+H1833)^($A1834-$A1833)*(2-E1834/E1833)</f>
        <v>16.915102804414524</v>
      </c>
      <c r="AQ1834" s="10">
        <v>16.739999999999998</v>
      </c>
    </row>
    <row r="1835" spans="1:43" x14ac:dyDescent="0.25">
      <c r="A1835" s="1">
        <v>40723</v>
      </c>
      <c r="B1835" s="12">
        <v>17.27</v>
      </c>
      <c r="C1835" s="12">
        <v>19.420000000000002</v>
      </c>
      <c r="D1835">
        <v>8890.15</v>
      </c>
      <c r="E1835">
        <v>7940.88</v>
      </c>
      <c r="F1835">
        <v>118880.67</v>
      </c>
      <c r="G1835">
        <v>106202.87</v>
      </c>
      <c r="H1835">
        <f>(1/(1-91/360*VLOOKUP($A1835,Tbills!$B$4:$C$974,2,1)/100))^((1)/91)-1</f>
        <v>6.9446662909200541E-7</v>
      </c>
      <c r="I1835" s="2">
        <f t="shared" si="280"/>
        <v>5589.3768224919659</v>
      </c>
      <c r="J1835">
        <f>VLOOKUP(A1835,'VXX-IV'!A$1:C$4500,3,0)</f>
        <v>5589.79</v>
      </c>
      <c r="K1835" s="10">
        <f t="shared" si="282"/>
        <v>-7.3916463415257816E-5</v>
      </c>
      <c r="L1835">
        <f t="shared" si="274"/>
        <v>47360367.813211344</v>
      </c>
      <c r="O1835">
        <f t="shared" si="275"/>
        <v>467364.05346664169</v>
      </c>
      <c r="R1835">
        <f t="shared" si="276"/>
        <v>23.534650832461381</v>
      </c>
      <c r="U1835" s="2">
        <f t="shared" si="277"/>
        <v>206.18873308854094</v>
      </c>
      <c r="V1835">
        <f>VLOOKUP(A1835,'VXZ-IV'!A$1:C$4500,3,0)</f>
        <v>206.2</v>
      </c>
      <c r="W1835" s="10">
        <f t="shared" si="283"/>
        <v>-5.4640695727692368E-5</v>
      </c>
      <c r="X1835">
        <f t="shared" si="278"/>
        <v>16.58675749908458</v>
      </c>
      <c r="Z1835">
        <v>16.59</v>
      </c>
      <c r="AB1835">
        <f t="shared" si="279"/>
        <v>4720.5276757419751</v>
      </c>
      <c r="AC1835" t="e">
        <f>VLOOKUP(A1835,'VIXY-IV'!A$1:E$2000,4,0)</f>
        <v>#N/A</v>
      </c>
      <c r="AD1835" s="10" t="e">
        <f t="shared" si="272"/>
        <v>#N/A</v>
      </c>
      <c r="AE1835">
        <f>ROW()</f>
        <v>1835</v>
      </c>
      <c r="AF1835">
        <f t="shared" si="273"/>
        <v>0.88928939237899063</v>
      </c>
      <c r="AG1835">
        <f>AG1834*(1-(AG$1+AG$5))^($A1835-$A1834)*(1+2*(E1835/E1834-1))</f>
        <v>8615862.2945317645</v>
      </c>
      <c r="AK1835">
        <f t="shared" si="281"/>
        <v>17.635383857939875</v>
      </c>
      <c r="AO1835">
        <f>AO1834*(1-AO$1+H1834)^($A1835-$A1834)*(2-E1835/E1834)</f>
        <v>17.715700809971732</v>
      </c>
      <c r="AQ1835" s="10">
        <v>17.55</v>
      </c>
    </row>
    <row r="1836" spans="1:43" x14ac:dyDescent="0.25">
      <c r="A1836" s="1">
        <v>40724</v>
      </c>
      <c r="B1836" s="12">
        <v>16.52</v>
      </c>
      <c r="C1836" s="12">
        <v>18.91</v>
      </c>
      <c r="D1836">
        <v>8556.7900000000009</v>
      </c>
      <c r="E1836">
        <v>7643.11</v>
      </c>
      <c r="F1836">
        <v>116274.11</v>
      </c>
      <c r="G1836">
        <v>103874.21</v>
      </c>
      <c r="H1836">
        <f>(1/(1-91/360*VLOOKUP($A1836,Tbills!$B$4:$C$974,2,1)/100))^((1)/91)-1</f>
        <v>6.9446662909200541E-7</v>
      </c>
      <c r="I1836" s="2">
        <f t="shared" si="280"/>
        <v>5379.6569805134923</v>
      </c>
      <c r="J1836">
        <f>VLOOKUP(A1836,'VXX-IV'!A$1:C$4500,3,0)</f>
        <v>5380.05</v>
      </c>
      <c r="K1836" s="10">
        <f t="shared" si="282"/>
        <v>-7.3051270249924194E-5</v>
      </c>
      <c r="L1836">
        <f t="shared" si="274"/>
        <v>43806545.333866246</v>
      </c>
      <c r="O1836">
        <f t="shared" si="275"/>
        <v>441061.10948430665</v>
      </c>
      <c r="R1836">
        <f t="shared" si="276"/>
        <v>23.974822428965009</v>
      </c>
      <c r="U1836" s="2">
        <f t="shared" si="277"/>
        <v>201.66295202036315</v>
      </c>
      <c r="V1836">
        <f>VLOOKUP(A1836,'VXZ-IV'!A$1:C$4500,3,0)</f>
        <v>201.64</v>
      </c>
      <c r="W1836" s="10">
        <f t="shared" si="283"/>
        <v>1.1382672268966942E-4</v>
      </c>
      <c r="X1836">
        <f t="shared" si="278"/>
        <v>16.949832307315905</v>
      </c>
      <c r="Z1836">
        <v>17.05</v>
      </c>
      <c r="AB1836">
        <f t="shared" si="279"/>
        <v>4543.3572060519</v>
      </c>
      <c r="AC1836" t="e">
        <f>VLOOKUP(A1836,'VIXY-IV'!A$1:E$2000,4,0)</f>
        <v>#N/A</v>
      </c>
      <c r="AD1836" s="10" t="e">
        <f t="shared" si="272"/>
        <v>#N/A</v>
      </c>
      <c r="AE1836">
        <f>ROW()</f>
        <v>1836</v>
      </c>
      <c r="AF1836">
        <f t="shared" si="273"/>
        <v>0.8736118455843469</v>
      </c>
      <c r="AG1836">
        <f>AG1835*(1-(AG$1+AG$5))^($A1836-$A1835)*(1+2*(E1836/E1835-1))</f>
        <v>7969432.2644657642</v>
      </c>
      <c r="AK1836">
        <f t="shared" si="281"/>
        <v>18.295829707533613</v>
      </c>
      <c r="AO1836">
        <f>AO1835*(1-AO$1+H1835)^($A1836-$A1835)*(2-E1836/E1835)</f>
        <v>18.379343543697765</v>
      </c>
      <c r="AQ1836" s="10">
        <v>18.29</v>
      </c>
    </row>
    <row r="1837" spans="1:43" x14ac:dyDescent="0.25">
      <c r="A1837" s="1">
        <v>40725</v>
      </c>
      <c r="B1837" s="12">
        <v>15.87</v>
      </c>
      <c r="C1837" s="12">
        <v>17.93</v>
      </c>
      <c r="D1837">
        <v>8192.93</v>
      </c>
      <c r="E1837">
        <v>7318.09</v>
      </c>
      <c r="F1837">
        <v>111174.45</v>
      </c>
      <c r="G1837">
        <v>99318.32</v>
      </c>
      <c r="H1837">
        <f>(1/(1-91/360*VLOOKUP($A1837,Tbills!$B$4:$C$974,2,1)/100))^((1)/91)-1</f>
        <v>6.9446662909200541E-7</v>
      </c>
      <c r="I1837" s="2">
        <f t="shared" si="280"/>
        <v>5150.7724691323119</v>
      </c>
      <c r="J1837">
        <f>VLOOKUP(A1837,'VXX-IV'!A$1:C$4500,3,0)</f>
        <v>5151.1499999999996</v>
      </c>
      <c r="K1837" s="10">
        <f t="shared" si="282"/>
        <v>-7.3290598737729695E-5</v>
      </c>
      <c r="L1837">
        <f t="shared" si="274"/>
        <v>40079051.900943093</v>
      </c>
      <c r="O1837">
        <f t="shared" si="275"/>
        <v>412913.29044167296</v>
      </c>
      <c r="R1837">
        <f t="shared" si="276"/>
        <v>24.483475151997858</v>
      </c>
      <c r="U1837" s="2">
        <f t="shared" si="277"/>
        <v>192.81352574920291</v>
      </c>
      <c r="V1837">
        <f>VLOOKUP(A1837,'VXZ-IV'!A$1:C$4500,3,0)</f>
        <v>192.8</v>
      </c>
      <c r="W1837" s="10">
        <f t="shared" si="283"/>
        <v>7.0154300845004514E-5</v>
      </c>
      <c r="X1837">
        <f t="shared" si="278"/>
        <v>17.692604471486788</v>
      </c>
      <c r="Z1837">
        <v>17.760000000000002</v>
      </c>
      <c r="AB1837">
        <f t="shared" si="279"/>
        <v>4350.0012062049254</v>
      </c>
      <c r="AC1837" t="e">
        <f>VLOOKUP(A1837,'VIXY-IV'!A$1:E$2000,4,0)</f>
        <v>#N/A</v>
      </c>
      <c r="AD1837" s="10" t="e">
        <f t="shared" si="272"/>
        <v>#N/A</v>
      </c>
      <c r="AE1837">
        <f>ROW()</f>
        <v>1837</v>
      </c>
      <c r="AF1837">
        <f t="shared" si="273"/>
        <v>0.88510875627440044</v>
      </c>
      <c r="AG1837">
        <f>AG1836*(1-(AG$1+AG$5))^($A1837-$A1836)*(1+2*(E1837/E1836-1))</f>
        <v>7291393.1153848562</v>
      </c>
      <c r="AK1837">
        <f t="shared" si="281"/>
        <v>19.072963708325908</v>
      </c>
      <c r="AO1837">
        <f>AO1836*(1-AO$1+H1836)^($A1837-$A1836)*(2-E1837/E1836)</f>
        <v>19.160221921179566</v>
      </c>
      <c r="AQ1837" s="10">
        <v>19</v>
      </c>
    </row>
    <row r="1838" spans="1:43" x14ac:dyDescent="0.25">
      <c r="A1838" s="1">
        <v>40729</v>
      </c>
      <c r="B1838" s="12">
        <v>16.059999999999999</v>
      </c>
      <c r="C1838" s="12">
        <v>18.11</v>
      </c>
      <c r="D1838">
        <v>8231.01</v>
      </c>
      <c r="E1838">
        <v>7352.08</v>
      </c>
      <c r="F1838">
        <v>111567.31</v>
      </c>
      <c r="G1838">
        <v>99669.01</v>
      </c>
      <c r="H1838">
        <f>(1/(1-91/360*VLOOKUP($A1838,Tbills!$B$4:$C$974,2,1)/100))^((1)/91)-1</f>
        <v>6.9446662909200541E-7</v>
      </c>
      <c r="I1838" s="2">
        <f t="shared" si="280"/>
        <v>5174.208101942907</v>
      </c>
      <c r="J1838">
        <f>VLOOKUP(A1838,'VXX-IV'!A$1:C$4500,3,0)</f>
        <v>5174.58</v>
      </c>
      <c r="K1838" s="10">
        <f t="shared" si="282"/>
        <v>-7.1870191801659544E-5</v>
      </c>
      <c r="L1838">
        <f t="shared" si="274"/>
        <v>40444156.959393375</v>
      </c>
      <c r="O1838">
        <f t="shared" si="275"/>
        <v>415734.00644268503</v>
      </c>
      <c r="R1838">
        <f t="shared" si="276"/>
        <v>24.42219994174005</v>
      </c>
      <c r="U1838" s="2">
        <f t="shared" si="277"/>
        <v>193.47600415443662</v>
      </c>
      <c r="V1838">
        <f>VLOOKUP(A1838,'VXZ-IV'!A$1:C$4500,3,0)</f>
        <v>193.48</v>
      </c>
      <c r="W1838" s="10">
        <f t="shared" si="283"/>
        <v>-2.0652499293838389E-5</v>
      </c>
      <c r="X1838">
        <f t="shared" si="278"/>
        <v>17.627573237278845</v>
      </c>
      <c r="Z1838">
        <v>17.78</v>
      </c>
      <c r="AB1838">
        <f t="shared" si="279"/>
        <v>4369.5960215524256</v>
      </c>
      <c r="AC1838" t="e">
        <f>VLOOKUP(A1838,'VIXY-IV'!A$1:E$2000,4,0)</f>
        <v>#N/A</v>
      </c>
      <c r="AD1838" s="10" t="e">
        <f t="shared" si="272"/>
        <v>#N/A</v>
      </c>
      <c r="AE1838">
        <f>ROW()</f>
        <v>1838</v>
      </c>
      <c r="AF1838">
        <f t="shared" si="273"/>
        <v>0.88680287134180003</v>
      </c>
      <c r="AG1838">
        <f>AG1837*(1-(AG$1+AG$5))^($A1838-$A1837)*(1+2*(E1838/E1837-1))</f>
        <v>7358133.2001705058</v>
      </c>
      <c r="AK1838">
        <f t="shared" si="281"/>
        <v>18.980839812456438</v>
      </c>
      <c r="AO1838">
        <f>AO1837*(1-AO$1+H1837)^($A1838-$A1837)*(2-E1838/E1837)</f>
        <v>19.068460940394502</v>
      </c>
      <c r="AQ1838" s="10">
        <v>18.91</v>
      </c>
    </row>
    <row r="1839" spans="1:43" x14ac:dyDescent="0.25">
      <c r="A1839" s="1">
        <v>40730</v>
      </c>
      <c r="B1839" s="12">
        <v>16.34</v>
      </c>
      <c r="C1839" s="12">
        <v>18.41</v>
      </c>
      <c r="D1839">
        <v>8357.5300000000007</v>
      </c>
      <c r="E1839">
        <v>7465.08</v>
      </c>
      <c r="F1839">
        <v>110889.38</v>
      </c>
      <c r="G1839">
        <v>99063.31</v>
      </c>
      <c r="H1839">
        <f>(1/(1-91/360*VLOOKUP($A1839,Tbills!$B$4:$C$974,2,1)/100))^((1)/91)-1</f>
        <v>6.9446662909200541E-7</v>
      </c>
      <c r="I1839" s="2">
        <f t="shared" si="280"/>
        <v>5253.6134697027828</v>
      </c>
      <c r="J1839">
        <f>VLOOKUP(A1839,'VXX-IV'!A$1:C$4500,3,0)</f>
        <v>5253.99</v>
      </c>
      <c r="K1839" s="10">
        <f t="shared" si="282"/>
        <v>-7.1665590763769771E-5</v>
      </c>
      <c r="L1839">
        <f t="shared" si="274"/>
        <v>41685538.62750335</v>
      </c>
      <c r="O1839">
        <f t="shared" si="275"/>
        <v>425304.29665505257</v>
      </c>
      <c r="R1839">
        <f t="shared" si="276"/>
        <v>24.233422243057117</v>
      </c>
      <c r="U1839" s="2">
        <f t="shared" si="277"/>
        <v>192.29567343736602</v>
      </c>
      <c r="V1839">
        <f>VLOOKUP(A1839,'VXZ-IV'!A$1:C$4500,3,0)</f>
        <v>192.28</v>
      </c>
      <c r="W1839" s="10">
        <f t="shared" si="283"/>
        <v>8.1513612263384161E-5</v>
      </c>
      <c r="X1839">
        <f t="shared" si="278"/>
        <v>17.734054395967938</v>
      </c>
      <c r="Z1839">
        <v>17.600000000000001</v>
      </c>
      <c r="AB1839">
        <f t="shared" si="279"/>
        <v>4436.6011513355861</v>
      </c>
      <c r="AC1839" t="e">
        <f>VLOOKUP(A1839,'VIXY-IV'!A$1:E$2000,4,0)</f>
        <v>#N/A</v>
      </c>
      <c r="AD1839" s="10" t="e">
        <f t="shared" si="272"/>
        <v>#N/A</v>
      </c>
      <c r="AE1839">
        <f>ROW()</f>
        <v>1839</v>
      </c>
      <c r="AF1839">
        <f t="shared" si="273"/>
        <v>0.88756110809342748</v>
      </c>
      <c r="AG1839">
        <f>AG1838*(1-(AG$1+AG$5))^($A1839-$A1838)*(1+2*(E1839/E1838-1))</f>
        <v>7584063.6919537848</v>
      </c>
      <c r="AK1839">
        <f t="shared" si="281"/>
        <v>18.68823764699021</v>
      </c>
      <c r="AO1839">
        <f>AO1838*(1-AO$1+H1838)^($A1839-$A1838)*(2-E1839/E1838)</f>
        <v>18.774701114237285</v>
      </c>
      <c r="AQ1839" s="10">
        <v>18.64</v>
      </c>
    </row>
    <row r="1840" spans="1:43" x14ac:dyDescent="0.25">
      <c r="A1840" s="1">
        <v>40731</v>
      </c>
      <c r="B1840" s="12">
        <v>15.95</v>
      </c>
      <c r="C1840" s="12">
        <v>17.77</v>
      </c>
      <c r="D1840">
        <v>8124.57</v>
      </c>
      <c r="E1840">
        <v>7256.99</v>
      </c>
      <c r="F1840">
        <v>108096.86</v>
      </c>
      <c r="G1840">
        <v>96568.54</v>
      </c>
      <c r="H1840">
        <f>(1/(1-91/360*VLOOKUP($A1840,Tbills!$B$4:$C$974,2,1)/100))^((1)/91)-1</f>
        <v>6.9446662909200541E-7</v>
      </c>
      <c r="I1840" s="2">
        <f t="shared" si="280"/>
        <v>5107.0483283264066</v>
      </c>
      <c r="J1840">
        <f>VLOOKUP(A1840,'VXX-IV'!A$1:C$4500,3,0)</f>
        <v>5107.42</v>
      </c>
      <c r="K1840" s="10">
        <f t="shared" si="282"/>
        <v>-7.2770924183562791E-5</v>
      </c>
      <c r="L1840">
        <f t="shared" si="274"/>
        <v>39359807.83063712</v>
      </c>
      <c r="O1840">
        <f t="shared" si="275"/>
        <v>407507.45135991561</v>
      </c>
      <c r="R1840">
        <f t="shared" si="276"/>
        <v>24.570066266423176</v>
      </c>
      <c r="U1840" s="2">
        <f t="shared" si="277"/>
        <v>187.4485333025973</v>
      </c>
      <c r="V1840">
        <f>VLOOKUP(A1840,'VXZ-IV'!A$1:C$4500,3,0)</f>
        <v>187.44</v>
      </c>
      <c r="W1840" s="10">
        <f t="shared" si="283"/>
        <v>4.552551535041971E-5</v>
      </c>
      <c r="X1840">
        <f t="shared" si="278"/>
        <v>18.18000178017973</v>
      </c>
      <c r="Z1840">
        <v>18.18</v>
      </c>
      <c r="AB1840">
        <f t="shared" si="279"/>
        <v>4312.7799918764449</v>
      </c>
      <c r="AC1840" t="e">
        <f>VLOOKUP(A1840,'VIXY-IV'!A$1:E$2000,4,0)</f>
        <v>#N/A</v>
      </c>
      <c r="AD1840" s="10" t="e">
        <f t="shared" ref="AD1840:AD1903" si="284">AB1840/AC1840-1</f>
        <v>#N/A</v>
      </c>
      <c r="AE1840">
        <f>ROW()</f>
        <v>1840</v>
      </c>
      <c r="AF1840">
        <f t="shared" si="273"/>
        <v>0.89758019133370848</v>
      </c>
      <c r="AG1840">
        <f>AG1839*(1-(AG$1+AG$5))^($A1840-$A1839)*(1+2*(E1840/E1839-1))</f>
        <v>7161008.9982711421</v>
      </c>
      <c r="AK1840">
        <f t="shared" si="281"/>
        <v>19.208279838080433</v>
      </c>
      <c r="AO1840">
        <f>AO1839*(1-AO$1+H1839)^($A1840-$A1839)*(2-E1840/E1839)</f>
        <v>19.297347797150046</v>
      </c>
      <c r="AQ1840" s="10">
        <v>19.170000000000002</v>
      </c>
    </row>
    <row r="1841" spans="1:43" x14ac:dyDescent="0.25">
      <c r="A1841" s="1">
        <v>40732</v>
      </c>
      <c r="B1841" s="12">
        <v>15.95</v>
      </c>
      <c r="C1841" s="12">
        <v>17.96</v>
      </c>
      <c r="D1841">
        <v>8302.7099999999991</v>
      </c>
      <c r="E1841">
        <v>7416.1</v>
      </c>
      <c r="F1841">
        <v>109420.69</v>
      </c>
      <c r="G1841">
        <v>97751.11</v>
      </c>
      <c r="H1841">
        <f>(1/(1-91/360*VLOOKUP($A1841,Tbills!$B$4:$C$974,2,1)/100))^((1)/91)-1</f>
        <v>6.9446662909200541E-7</v>
      </c>
      <c r="I1841" s="2">
        <f t="shared" si="280"/>
        <v>5218.8986378328718</v>
      </c>
      <c r="J1841">
        <f>VLOOKUP(A1841,'VXX-IV'!A$1:C$4500,3,0)</f>
        <v>5219.28</v>
      </c>
      <c r="K1841" s="10">
        <f t="shared" si="282"/>
        <v>-7.3067964762918436E-5</v>
      </c>
      <c r="L1841">
        <f t="shared" si="274"/>
        <v>41083911.997413658</v>
      </c>
      <c r="O1841">
        <f t="shared" si="275"/>
        <v>420895.21022752713</v>
      </c>
      <c r="R1841">
        <f t="shared" si="276"/>
        <v>24.299617552762488</v>
      </c>
      <c r="U1841" s="2">
        <f t="shared" si="277"/>
        <v>189.73953293715962</v>
      </c>
      <c r="V1841">
        <f>VLOOKUP(A1841,'VXZ-IV'!A$1:C$4500,3,0)</f>
        <v>189.72</v>
      </c>
      <c r="W1841" s="10">
        <f t="shared" si="283"/>
        <v>1.0295665802040332E-4</v>
      </c>
      <c r="X1841">
        <f t="shared" si="278"/>
        <v>17.95671934268444</v>
      </c>
      <c r="Z1841">
        <v>17.920000000000002</v>
      </c>
      <c r="AB1841">
        <f t="shared" si="279"/>
        <v>4407.1843249482399</v>
      </c>
      <c r="AC1841" t="e">
        <f>VLOOKUP(A1841,'VIXY-IV'!A$1:E$2000,4,0)</f>
        <v>#N/A</v>
      </c>
      <c r="AD1841" s="10" t="e">
        <f t="shared" si="284"/>
        <v>#N/A</v>
      </c>
      <c r="AE1841">
        <f>ROW()</f>
        <v>1841</v>
      </c>
      <c r="AF1841">
        <f t="shared" si="273"/>
        <v>0.88808463251670366</v>
      </c>
      <c r="AG1841">
        <f>AG1840*(1-(AG$1+AG$5))^($A1841-$A1840)*(1+2*(E1841/E1840-1))</f>
        <v>7474768.3203298226</v>
      </c>
      <c r="AK1841">
        <f t="shared" si="281"/>
        <v>18.786261977077547</v>
      </c>
      <c r="AO1841">
        <f>AO1840*(1-AO$1+H1840)^($A1841-$A1840)*(2-E1841/E1840)</f>
        <v>18.873567151178655</v>
      </c>
      <c r="AQ1841" s="10">
        <v>18.89</v>
      </c>
    </row>
    <row r="1842" spans="1:43" x14ac:dyDescent="0.25">
      <c r="A1842" s="1">
        <v>40735</v>
      </c>
      <c r="B1842" s="12">
        <v>18.39</v>
      </c>
      <c r="C1842" s="12">
        <v>19.98</v>
      </c>
      <c r="D1842">
        <v>8982.4699999999993</v>
      </c>
      <c r="E1842">
        <v>8023.26</v>
      </c>
      <c r="F1842">
        <v>113316.12</v>
      </c>
      <c r="G1842">
        <v>101230.89</v>
      </c>
      <c r="H1842">
        <f>(1/(1-91/360*VLOOKUP($A1842,Tbills!$B$4:$C$974,2,1)/100))^((1)/91)-1</f>
        <v>8.3336527945121475E-7</v>
      </c>
      <c r="I1842" s="2">
        <f t="shared" si="280"/>
        <v>5645.7676263844887</v>
      </c>
      <c r="J1842">
        <f>VLOOKUP(A1842,'VXX-IV'!A$1:C$4500,3,0)</f>
        <v>5646.18</v>
      </c>
      <c r="K1842" s="10">
        <f t="shared" si="282"/>
        <v>-7.3035860619352633E-5</v>
      </c>
      <c r="L1842">
        <f t="shared" si="274"/>
        <v>47804670.733267918</v>
      </c>
      <c r="O1842">
        <f t="shared" si="275"/>
        <v>472535.80328834604</v>
      </c>
      <c r="R1842">
        <f t="shared" si="276"/>
        <v>23.301745944810179</v>
      </c>
      <c r="U1842" s="2">
        <f t="shared" si="277"/>
        <v>196.47997962370167</v>
      </c>
      <c r="V1842">
        <f>VLOOKUP(A1842,'VXZ-IV'!A$1:C$4500,3,0)</f>
        <v>196.48</v>
      </c>
      <c r="W1842" s="10">
        <f t="shared" si="283"/>
        <v>-1.0370673009241216E-7</v>
      </c>
      <c r="X1842">
        <f t="shared" si="278"/>
        <v>17.315611270549976</v>
      </c>
      <c r="Z1842">
        <v>17.3</v>
      </c>
      <c r="AB1842">
        <f t="shared" si="279"/>
        <v>4767.5041268107279</v>
      </c>
      <c r="AC1842" t="e">
        <f>VLOOKUP(A1842,'VIXY-IV'!A$1:E$2000,4,0)</f>
        <v>#N/A</v>
      </c>
      <c r="AD1842" s="10" t="e">
        <f t="shared" si="284"/>
        <v>#N/A</v>
      </c>
      <c r="AE1842">
        <f>ROW()</f>
        <v>1842</v>
      </c>
      <c r="AF1842">
        <f t="shared" si="273"/>
        <v>0.92042042042042038</v>
      </c>
      <c r="AG1842">
        <f>AG1841*(1-(AG$1+AG$5))^($A1842-$A1841)*(1+2*(E1842/E1841-1))</f>
        <v>8697815.3600401096</v>
      </c>
      <c r="AK1842">
        <f t="shared" si="281"/>
        <v>17.245810934240271</v>
      </c>
      <c r="AO1842">
        <f>AO1841*(1-AO$1+H1841)^($A1842-$A1841)*(2-E1842/E1841)</f>
        <v>17.326491733584263</v>
      </c>
      <c r="AQ1842" s="10">
        <v>17.34</v>
      </c>
    </row>
    <row r="1843" spans="1:43" x14ac:dyDescent="0.25">
      <c r="A1843" s="1">
        <v>40736</v>
      </c>
      <c r="B1843" s="12">
        <v>19.87</v>
      </c>
      <c r="C1843" s="12">
        <v>20.93</v>
      </c>
      <c r="D1843">
        <v>9208.0499999999993</v>
      </c>
      <c r="E1843">
        <v>8224.75</v>
      </c>
      <c r="F1843">
        <v>115949.51</v>
      </c>
      <c r="G1843">
        <v>103583.35</v>
      </c>
      <c r="H1843">
        <f>(1/(1-91/360*VLOOKUP($A1843,Tbills!$B$4:$C$974,2,1)/100))^((1)/91)-1</f>
        <v>8.3336527945121475E-7</v>
      </c>
      <c r="I1843" s="2">
        <f t="shared" si="280"/>
        <v>5787.410698376284</v>
      </c>
      <c r="J1843">
        <f>VLOOKUP(A1843,'VXX-IV'!A$1:C$4500,3,0)</f>
        <v>5787.83</v>
      </c>
      <c r="K1843" s="10">
        <f t="shared" si="282"/>
        <v>-7.2445393820452786E-5</v>
      </c>
      <c r="L1843">
        <f t="shared" si="274"/>
        <v>50203502.69431223</v>
      </c>
      <c r="O1843">
        <f t="shared" si="275"/>
        <v>490319.63241920609</v>
      </c>
      <c r="R1843">
        <f t="shared" si="276"/>
        <v>23.008114714128492</v>
      </c>
      <c r="U1843" s="2">
        <f t="shared" si="277"/>
        <v>201.04113926415056</v>
      </c>
      <c r="V1843">
        <f>VLOOKUP(A1843,'VXZ-IV'!A$1:C$4500,3,0)</f>
        <v>201.04</v>
      </c>
      <c r="W1843" s="10">
        <f t="shared" si="283"/>
        <v>5.6668531165371405E-6</v>
      </c>
      <c r="X1843">
        <f t="shared" si="278"/>
        <v>16.912609955496489</v>
      </c>
      <c r="Z1843">
        <v>16.920000000000002</v>
      </c>
      <c r="AB1843">
        <f t="shared" si="279"/>
        <v>4887.0611765986887</v>
      </c>
      <c r="AC1843" t="e">
        <f>VLOOKUP(A1843,'VIXY-IV'!A$1:E$2000,4,0)</f>
        <v>#N/A</v>
      </c>
      <c r="AD1843" s="10" t="e">
        <f t="shared" si="284"/>
        <v>#N/A</v>
      </c>
      <c r="AE1843">
        <f>ROW()</f>
        <v>1843</v>
      </c>
      <c r="AF1843">
        <f t="shared" si="273"/>
        <v>0.94935499283325375</v>
      </c>
      <c r="AG1843">
        <f>AG1842*(1-(AG$1+AG$5))^($A1843-$A1842)*(1+2*(E1843/E1842-1))</f>
        <v>9134368.0662019663</v>
      </c>
      <c r="AK1843">
        <f t="shared" si="281"/>
        <v>16.811929803385706</v>
      </c>
      <c r="AO1843">
        <f>AO1842*(1-AO$1+H1842)^($A1843-$A1842)*(2-E1843/E1842)</f>
        <v>16.890756832324431</v>
      </c>
      <c r="AQ1843" s="10">
        <v>16.89</v>
      </c>
    </row>
    <row r="1844" spans="1:43" x14ac:dyDescent="0.25">
      <c r="A1844" s="1">
        <v>40737</v>
      </c>
      <c r="B1844" s="12">
        <v>19.91</v>
      </c>
      <c r="C1844" s="12">
        <v>20.85</v>
      </c>
      <c r="D1844">
        <v>9255.25</v>
      </c>
      <c r="E1844">
        <v>8266.91</v>
      </c>
      <c r="F1844">
        <v>115882.98</v>
      </c>
      <c r="G1844">
        <v>103523.83</v>
      </c>
      <c r="H1844">
        <f>(1/(1-91/360*VLOOKUP($A1844,Tbills!$B$4:$C$974,2,1)/100))^((1)/91)-1</f>
        <v>8.3336527945121475E-7</v>
      </c>
      <c r="I1844" s="2">
        <f t="shared" si="280"/>
        <v>5816.9348327483203</v>
      </c>
      <c r="J1844">
        <f>VLOOKUP(A1844,'VXX-IV'!A$1:C$4500,3,0)</f>
        <v>5817.36</v>
      </c>
      <c r="K1844" s="10">
        <f t="shared" si="282"/>
        <v>-7.3085944772066647E-5</v>
      </c>
      <c r="L1844">
        <f t="shared" si="274"/>
        <v>50715937.694456503</v>
      </c>
      <c r="O1844">
        <f t="shared" si="275"/>
        <v>494073.04380157072</v>
      </c>
      <c r="R1844">
        <f t="shared" si="276"/>
        <v>22.94810758482468</v>
      </c>
      <c r="U1844" s="2">
        <f t="shared" si="277"/>
        <v>200.92088574313931</v>
      </c>
      <c r="V1844">
        <f>VLOOKUP(A1844,'VXZ-IV'!A$1:C$4500,3,0)</f>
        <v>200.92</v>
      </c>
      <c r="W1844" s="10">
        <f t="shared" si="283"/>
        <v>4.4084368868713142E-6</v>
      </c>
      <c r="X1844">
        <f t="shared" si="278"/>
        <v>16.921716313763412</v>
      </c>
      <c r="Z1844">
        <v>16.89</v>
      </c>
      <c r="AB1844">
        <f t="shared" si="279"/>
        <v>4911.9409505389767</v>
      </c>
      <c r="AC1844" t="e">
        <f>VLOOKUP(A1844,'VIXY-IV'!A$1:E$2000,4,0)</f>
        <v>#N/A</v>
      </c>
      <c r="AD1844" s="10" t="e">
        <f t="shared" si="284"/>
        <v>#N/A</v>
      </c>
      <c r="AE1844">
        <f>ROW()</f>
        <v>1844</v>
      </c>
      <c r="AF1844">
        <f t="shared" si="273"/>
        <v>0.95491606714628297</v>
      </c>
      <c r="AG1844">
        <f>AG1843*(1-(AG$1+AG$5))^($A1844-$A1843)*(1+2*(E1844/E1843-1))</f>
        <v>9227702.4840527885</v>
      </c>
      <c r="AK1844">
        <f t="shared" si="281"/>
        <v>16.724972983605067</v>
      </c>
      <c r="AO1844">
        <f>AO1843*(1-AO$1+H1843)^($A1844-$A1843)*(2-E1844/E1843)</f>
        <v>16.803567433213807</v>
      </c>
      <c r="AQ1844" s="10">
        <v>16.899999999999999</v>
      </c>
    </row>
    <row r="1845" spans="1:43" x14ac:dyDescent="0.25">
      <c r="A1845" s="1">
        <v>40738</v>
      </c>
      <c r="B1845" s="12">
        <v>20.8</v>
      </c>
      <c r="C1845" s="12">
        <v>21.59</v>
      </c>
      <c r="D1845">
        <v>9544.1200000000008</v>
      </c>
      <c r="E1845">
        <v>8524.93</v>
      </c>
      <c r="F1845">
        <v>117536.35</v>
      </c>
      <c r="G1845">
        <v>105000.77</v>
      </c>
      <c r="H1845">
        <f>(1/(1-91/360*VLOOKUP($A1845,Tbills!$B$4:$C$974,2,1)/100))^((1)/91)-1</f>
        <v>8.3336527945121475E-7</v>
      </c>
      <c r="I1845" s="2">
        <f t="shared" si="280"/>
        <v>5998.3436817978209</v>
      </c>
      <c r="J1845">
        <f>VLOOKUP(A1845,'VXX-IV'!A$1:C$4500,3,0)</f>
        <v>5998.78</v>
      </c>
      <c r="K1845" s="10">
        <f t="shared" si="282"/>
        <v>-7.2734489709347372E-5</v>
      </c>
      <c r="L1845">
        <f t="shared" si="274"/>
        <v>53879355.170997225</v>
      </c>
      <c r="O1845">
        <f t="shared" si="275"/>
        <v>517186.51735274674</v>
      </c>
      <c r="R1845">
        <f t="shared" si="276"/>
        <v>22.588967657585147</v>
      </c>
      <c r="U1845" s="2">
        <f t="shared" si="277"/>
        <v>203.78257202940037</v>
      </c>
      <c r="V1845">
        <f>VLOOKUP(A1845,'VXZ-IV'!A$1:C$4500,3,0)</f>
        <v>203.76</v>
      </c>
      <c r="W1845" s="10">
        <f t="shared" si="283"/>
        <v>1.1077752944821384E-4</v>
      </c>
      <c r="X1845">
        <f t="shared" si="278"/>
        <v>16.679696781732648</v>
      </c>
      <c r="Z1845">
        <v>16.89</v>
      </c>
      <c r="AB1845">
        <f t="shared" si="279"/>
        <v>5065.071814109393</v>
      </c>
      <c r="AC1845" t="e">
        <f>VLOOKUP(A1845,'VIXY-IV'!A$1:E$2000,4,0)</f>
        <v>#N/A</v>
      </c>
      <c r="AD1845" s="10" t="e">
        <f t="shared" si="284"/>
        <v>#N/A</v>
      </c>
      <c r="AE1845">
        <f>ROW()</f>
        <v>1845</v>
      </c>
      <c r="AF1845">
        <f t="shared" si="273"/>
        <v>0.96340898564150068</v>
      </c>
      <c r="AG1845">
        <f>AG1844*(1-(AG$1+AG$5))^($A1845-$A1844)*(1+2*(E1845/E1844-1))</f>
        <v>9803387.0427989103</v>
      </c>
      <c r="AK1845">
        <f t="shared" si="281"/>
        <v>16.202212215066329</v>
      </c>
      <c r="AO1845">
        <f>AO1844*(1-AO$1+H1844)^($A1845-$A1844)*(2-E1845/E1844)</f>
        <v>16.278519760483157</v>
      </c>
      <c r="AQ1845" s="10">
        <v>16.28</v>
      </c>
    </row>
    <row r="1846" spans="1:43" x14ac:dyDescent="0.25">
      <c r="A1846" s="1">
        <v>40739</v>
      </c>
      <c r="B1846" s="12">
        <v>19.53</v>
      </c>
      <c r="C1846" s="12">
        <v>20.94</v>
      </c>
      <c r="D1846">
        <v>9333.26</v>
      </c>
      <c r="E1846">
        <v>8336.58</v>
      </c>
      <c r="F1846">
        <v>115856.91</v>
      </c>
      <c r="G1846">
        <v>103500.36</v>
      </c>
      <c r="H1846">
        <f>(1/(1-91/360*VLOOKUP($A1846,Tbills!$B$4:$C$974,2,1)/100))^((1)/91)-1</f>
        <v>8.3336527945121475E-7</v>
      </c>
      <c r="I1846" s="2">
        <f t="shared" si="280"/>
        <v>5865.6781410748008</v>
      </c>
      <c r="J1846">
        <f>VLOOKUP(A1846,'VXX-IV'!A$1:C$4500,3,0)</f>
        <v>5866.11</v>
      </c>
      <c r="K1846" s="10">
        <f t="shared" si="282"/>
        <v>-7.3619302263128183E-5</v>
      </c>
      <c r="L1846">
        <f t="shared" si="274"/>
        <v>51496246.641117014</v>
      </c>
      <c r="O1846">
        <f t="shared" si="275"/>
        <v>500029.57021272666</v>
      </c>
      <c r="R1846">
        <f t="shared" si="276"/>
        <v>22.837475818027688</v>
      </c>
      <c r="U1846" s="2">
        <f t="shared" si="277"/>
        <v>200.86588889799512</v>
      </c>
      <c r="V1846">
        <f>VLOOKUP(A1846,'VXZ-IV'!A$1:C$4500,3,0)</f>
        <v>200.84</v>
      </c>
      <c r="W1846" s="10">
        <f t="shared" si="283"/>
        <v>1.2890309696822477E-4</v>
      </c>
      <c r="X1846">
        <f t="shared" si="278"/>
        <v>16.917429909836983</v>
      </c>
      <c r="Z1846">
        <v>16.850000000000001</v>
      </c>
      <c r="AB1846">
        <f t="shared" si="279"/>
        <v>4952.9913084299014</v>
      </c>
      <c r="AC1846" t="e">
        <f>VLOOKUP(A1846,'VIXY-IV'!A$1:E$2000,4,0)</f>
        <v>#N/A</v>
      </c>
      <c r="AD1846" s="10" t="e">
        <f t="shared" si="284"/>
        <v>#N/A</v>
      </c>
      <c r="AE1846">
        <f>ROW()</f>
        <v>1846</v>
      </c>
      <c r="AF1846">
        <f t="shared" si="273"/>
        <v>0.93266475644699143</v>
      </c>
      <c r="AG1846">
        <f>AG1845*(1-(AG$1+AG$5))^($A1846-$A1845)*(1+2*(E1846/E1845-1))</f>
        <v>9369878.7613111604</v>
      </c>
      <c r="AK1846">
        <f t="shared" si="281"/>
        <v>16.559412969106276</v>
      </c>
      <c r="AO1846">
        <f>AO1845*(1-AO$1+H1845)^($A1846-$A1845)*(2-E1846/E1845)</f>
        <v>16.637576232467698</v>
      </c>
      <c r="AQ1846" s="10">
        <v>16.47</v>
      </c>
    </row>
    <row r="1847" spans="1:43" x14ac:dyDescent="0.25">
      <c r="A1847" s="1">
        <v>40742</v>
      </c>
      <c r="B1847" s="12">
        <v>20.95</v>
      </c>
      <c r="C1847" s="12">
        <v>21.84</v>
      </c>
      <c r="D1847">
        <v>9710.7000000000007</v>
      </c>
      <c r="E1847">
        <v>8673.69</v>
      </c>
      <c r="F1847">
        <v>117891.49</v>
      </c>
      <c r="G1847">
        <v>105317.69</v>
      </c>
      <c r="H1847">
        <f>(1/(1-91/360*VLOOKUP($A1847,Tbills!$B$4:$C$974,2,1)/100))^((1)/91)-1</f>
        <v>5.5556975353532323E-7</v>
      </c>
      <c r="I1847" s="2">
        <f t="shared" si="280"/>
        <v>6102.4416093379441</v>
      </c>
      <c r="J1847">
        <f>VLOOKUP(A1847,'VXX-IV'!A$1:C$4500,3,0)</f>
        <v>6102.89</v>
      </c>
      <c r="K1847" s="10">
        <f t="shared" si="282"/>
        <v>-7.3471857112927808E-5</v>
      </c>
      <c r="L1847">
        <f t="shared" si="274"/>
        <v>55653544.539486021</v>
      </c>
      <c r="O1847">
        <f t="shared" si="275"/>
        <v>530305.8326531027</v>
      </c>
      <c r="R1847">
        <f t="shared" si="276"/>
        <v>22.37269684554041</v>
      </c>
      <c r="U1847" s="2">
        <f t="shared" si="277"/>
        <v>204.37837275876342</v>
      </c>
      <c r="V1847">
        <f>VLOOKUP(A1847,'VXZ-IV'!A$1:C$4500,3,0)</f>
        <v>204.36</v>
      </c>
      <c r="W1847" s="10">
        <f t="shared" si="283"/>
        <v>8.9903889036069273E-5</v>
      </c>
      <c r="X1847">
        <f t="shared" si="278"/>
        <v>16.618565710909117</v>
      </c>
      <c r="Z1847">
        <v>16.52</v>
      </c>
      <c r="AB1847">
        <f t="shared" si="279"/>
        <v>5152.7386361050912</v>
      </c>
      <c r="AC1847" t="e">
        <f>VLOOKUP(A1847,'VIXY-IV'!A$1:E$2000,4,0)</f>
        <v>#N/A</v>
      </c>
      <c r="AD1847" s="10" t="e">
        <f t="shared" si="284"/>
        <v>#N/A</v>
      </c>
      <c r="AE1847">
        <f>ROW()</f>
        <v>1847</v>
      </c>
      <c r="AF1847">
        <f t="shared" si="273"/>
        <v>0.95924908424908417</v>
      </c>
      <c r="AG1847">
        <f>AG1846*(1-(AG$1+AG$5))^($A1847-$A1846)*(1+2*(E1847/E1846-1))</f>
        <v>10126642.855170844</v>
      </c>
      <c r="AK1847">
        <f t="shared" si="281"/>
        <v>15.887572494285367</v>
      </c>
      <c r="AO1847">
        <f>AO1846*(1-AO$1+H1846)^($A1847-$A1846)*(2-E1847/E1846)</f>
        <v>15.963063689073209</v>
      </c>
      <c r="AQ1847" s="10">
        <v>16.07</v>
      </c>
    </row>
    <row r="1848" spans="1:43" x14ac:dyDescent="0.25">
      <c r="A1848" s="1">
        <v>40743</v>
      </c>
      <c r="B1848" s="12">
        <v>19.21</v>
      </c>
      <c r="C1848" s="12">
        <v>20.5</v>
      </c>
      <c r="D1848">
        <v>9120.34</v>
      </c>
      <c r="E1848">
        <v>8146.37</v>
      </c>
      <c r="F1848">
        <v>114612.52</v>
      </c>
      <c r="G1848">
        <v>102388.39</v>
      </c>
      <c r="H1848">
        <f>(1/(1-91/360*VLOOKUP($A1848,Tbills!$B$4:$C$974,2,1)/100))^((1)/91)-1</f>
        <v>5.5556975353532323E-7</v>
      </c>
      <c r="I1848" s="2">
        <f t="shared" si="280"/>
        <v>5731.3051795911415</v>
      </c>
      <c r="J1848">
        <f>VLOOKUP(A1848,'VXX-IV'!A$1:C$4500,3,0)</f>
        <v>5731.72</v>
      </c>
      <c r="K1848" s="10">
        <f t="shared" si="282"/>
        <v>-7.2372762252692624E-5</v>
      </c>
      <c r="L1848">
        <f t="shared" si="274"/>
        <v>48884408.567763671</v>
      </c>
      <c r="O1848">
        <f t="shared" si="275"/>
        <v>481929.40046420466</v>
      </c>
      <c r="R1848">
        <f t="shared" si="276"/>
        <v>23.051732676443184</v>
      </c>
      <c r="U1848" s="2">
        <f t="shared" si="277"/>
        <v>198.68905861671919</v>
      </c>
      <c r="V1848">
        <f>VLOOKUP(A1848,'VXZ-IV'!A$1:C$4500,3,0)</f>
        <v>198.68</v>
      </c>
      <c r="W1848" s="10">
        <f t="shared" si="283"/>
        <v>4.55940040224867E-5</v>
      </c>
      <c r="X1848">
        <f t="shared" si="278"/>
        <v>17.080171248781138</v>
      </c>
      <c r="Z1848">
        <v>17.059999999999999</v>
      </c>
      <c r="AB1848">
        <f t="shared" si="279"/>
        <v>4839.3073702660949</v>
      </c>
      <c r="AC1848" t="e">
        <f>VLOOKUP(A1848,'VIXY-IV'!A$1:E$2000,4,0)</f>
        <v>#N/A</v>
      </c>
      <c r="AD1848" s="10" t="e">
        <f t="shared" si="284"/>
        <v>#N/A</v>
      </c>
      <c r="AE1848">
        <f>ROW()</f>
        <v>1848</v>
      </c>
      <c r="AF1848">
        <f t="shared" si="273"/>
        <v>0.93707317073170737</v>
      </c>
      <c r="AG1848">
        <f>AG1847*(1-(AG$1+AG$5))^($A1848-$A1847)*(1+2*(E1848/E1847-1))</f>
        <v>8895037.5462416615</v>
      </c>
      <c r="AK1848">
        <f t="shared" si="281"/>
        <v>16.852678033487589</v>
      </c>
      <c r="AO1848">
        <f>AO1847*(1-AO$1+H1847)^($A1848-$A1847)*(2-E1848/E1847)</f>
        <v>16.932926796140841</v>
      </c>
      <c r="AQ1848" s="10">
        <v>16.829999999999998</v>
      </c>
    </row>
    <row r="1849" spans="1:43" x14ac:dyDescent="0.25">
      <c r="A1849" s="1">
        <v>40744</v>
      </c>
      <c r="B1849" s="12">
        <v>19.09</v>
      </c>
      <c r="C1849" s="12">
        <v>20.37</v>
      </c>
      <c r="D1849">
        <v>8935.6299999999992</v>
      </c>
      <c r="E1849">
        <v>7981.38</v>
      </c>
      <c r="F1849">
        <v>113607.95</v>
      </c>
      <c r="G1849">
        <v>101490.9</v>
      </c>
      <c r="H1849">
        <f>(1/(1-91/360*VLOOKUP($A1849,Tbills!$B$4:$C$974,2,1)/100))^((1)/91)-1</f>
        <v>5.5556975353532323E-7</v>
      </c>
      <c r="I1849" s="2">
        <f t="shared" si="280"/>
        <v>5615.0948046778467</v>
      </c>
      <c r="J1849">
        <f>VLOOKUP(A1849,'VXX-IV'!A$1:C$4500,3,0)</f>
        <v>5615.5</v>
      </c>
      <c r="K1849" s="10">
        <f t="shared" si="282"/>
        <v>-7.2156588398764043E-5</v>
      </c>
      <c r="L1849">
        <f t="shared" si="274"/>
        <v>46902183.619482599</v>
      </c>
      <c r="O1849">
        <f t="shared" si="275"/>
        <v>467272.74008482508</v>
      </c>
      <c r="R1849">
        <f t="shared" si="276"/>
        <v>23.284115649227306</v>
      </c>
      <c r="U1849" s="2">
        <f t="shared" si="277"/>
        <v>196.94276188247787</v>
      </c>
      <c r="V1849">
        <f>VLOOKUP(A1849,'VXZ-IV'!A$1:C$4500,3,0)</f>
        <v>196.92</v>
      </c>
      <c r="W1849" s="10">
        <f t="shared" si="283"/>
        <v>1.155894905437993E-4</v>
      </c>
      <c r="X1849">
        <f t="shared" si="278"/>
        <v>17.229260554358898</v>
      </c>
      <c r="Z1849">
        <v>17.11</v>
      </c>
      <c r="AB1849">
        <f t="shared" si="279"/>
        <v>4741.1306409680001</v>
      </c>
      <c r="AC1849" t="e">
        <f>VLOOKUP(A1849,'VIXY-IV'!A$1:E$2000,4,0)</f>
        <v>#N/A</v>
      </c>
      <c r="AD1849" s="10" t="e">
        <f t="shared" si="284"/>
        <v>#N/A</v>
      </c>
      <c r="AE1849">
        <f>ROW()</f>
        <v>1849</v>
      </c>
      <c r="AF1849">
        <f t="shared" si="273"/>
        <v>0.93716249386352479</v>
      </c>
      <c r="AG1849">
        <f>AG1848*(1-(AG$1+AG$5))^($A1849-$A1848)*(1+2*(E1849/E1848-1))</f>
        <v>8534444.1215694007</v>
      </c>
      <c r="AK1849">
        <f t="shared" si="281"/>
        <v>17.193197749910997</v>
      </c>
      <c r="AO1849">
        <f>AO1848*(1-AO$1+H1848)^($A1849-$A1848)*(2-E1849/E1848)</f>
        <v>17.275243249896885</v>
      </c>
      <c r="AQ1849" s="10">
        <v>17.170000000000002</v>
      </c>
    </row>
    <row r="1850" spans="1:43" x14ac:dyDescent="0.25">
      <c r="A1850" s="1">
        <v>40745</v>
      </c>
      <c r="B1850" s="12">
        <v>17.559999999999999</v>
      </c>
      <c r="C1850" s="12">
        <v>19.2</v>
      </c>
      <c r="D1850">
        <v>8476.9599999999991</v>
      </c>
      <c r="E1850">
        <v>7571.68</v>
      </c>
      <c r="F1850">
        <v>110849.22</v>
      </c>
      <c r="G1850">
        <v>99026.35</v>
      </c>
      <c r="H1850">
        <f>(1/(1-91/360*VLOOKUP($A1850,Tbills!$B$4:$C$974,2,1)/100))^((1)/91)-1</f>
        <v>5.5556975353532323E-7</v>
      </c>
      <c r="I1850" s="2">
        <f t="shared" si="280"/>
        <v>5326.7395162869543</v>
      </c>
      <c r="J1850">
        <f>VLOOKUP(A1850,'VXX-IV'!A$1:C$4500,3,0)</f>
        <v>5327.13</v>
      </c>
      <c r="K1850" s="10">
        <f t="shared" si="282"/>
        <v>-7.3300954368638038E-5</v>
      </c>
      <c r="L1850">
        <f t="shared" si="274"/>
        <v>42085140.987676814</v>
      </c>
      <c r="O1850">
        <f t="shared" si="275"/>
        <v>431279.15703922062</v>
      </c>
      <c r="R1850">
        <f t="shared" si="276"/>
        <v>23.880645887583722</v>
      </c>
      <c r="U1850" s="2">
        <f t="shared" si="277"/>
        <v>192.15573578227406</v>
      </c>
      <c r="V1850">
        <f>VLOOKUP(A1850,'VXZ-IV'!A$1:C$4500,3,0)</f>
        <v>192.16</v>
      </c>
      <c r="W1850" s="10">
        <f t="shared" si="283"/>
        <v>-2.2190974843572242E-5</v>
      </c>
      <c r="X1850">
        <f t="shared" si="278"/>
        <v>17.647003661446906</v>
      </c>
      <c r="Z1850">
        <v>17.62</v>
      </c>
      <c r="AB1850">
        <f t="shared" si="279"/>
        <v>4497.6022261051667</v>
      </c>
      <c r="AC1850" t="e">
        <f>VLOOKUP(A1850,'VIXY-IV'!A$1:E$2000,4,0)</f>
        <v>#N/A</v>
      </c>
      <c r="AD1850" s="10" t="e">
        <f t="shared" si="284"/>
        <v>#N/A</v>
      </c>
      <c r="AE1850">
        <f>ROW()</f>
        <v>1850</v>
      </c>
      <c r="AF1850">
        <f t="shared" si="273"/>
        <v>0.9145833333333333</v>
      </c>
      <c r="AG1850">
        <f>AG1849*(1-(AG$1+AG$5))^($A1850-$A1849)*(1+2*(E1850/E1849-1))</f>
        <v>7658006.3010366829</v>
      </c>
      <c r="AK1850">
        <f t="shared" si="281"/>
        <v>18.074916665295593</v>
      </c>
      <c r="AO1850">
        <f>AO1849*(1-AO$1+H1849)^($A1850-$A1849)*(2-E1850/E1849)</f>
        <v>18.161353951978331</v>
      </c>
      <c r="AQ1850" s="10">
        <v>18.11</v>
      </c>
    </row>
    <row r="1851" spans="1:43" x14ac:dyDescent="0.25">
      <c r="A1851" s="1">
        <v>40746</v>
      </c>
      <c r="B1851" s="12">
        <v>17.52</v>
      </c>
      <c r="C1851" s="12">
        <v>19.2</v>
      </c>
      <c r="D1851">
        <v>8428.9</v>
      </c>
      <c r="E1851">
        <v>7528.75</v>
      </c>
      <c r="F1851">
        <v>110532.07</v>
      </c>
      <c r="G1851">
        <v>98742.97</v>
      </c>
      <c r="H1851">
        <f>(1/(1-91/360*VLOOKUP($A1851,Tbills!$B$4:$C$974,2,1)/100))^((1)/91)-1</f>
        <v>5.5556975353532323E-7</v>
      </c>
      <c r="I1851" s="2">
        <f t="shared" si="280"/>
        <v>5296.4104964698017</v>
      </c>
      <c r="J1851">
        <f>VLOOKUP(A1851,'VXX-IV'!A$1:C$4500,3,0)</f>
        <v>5296.79</v>
      </c>
      <c r="K1851" s="10">
        <f t="shared" si="282"/>
        <v>-7.1647833914223469E-5</v>
      </c>
      <c r="L1851">
        <f t="shared" si="274"/>
        <v>41606053.547018789</v>
      </c>
      <c r="O1851">
        <f t="shared" si="275"/>
        <v>427596.83969746792</v>
      </c>
      <c r="R1851">
        <f t="shared" si="276"/>
        <v>23.94726267411453</v>
      </c>
      <c r="U1851" s="2">
        <f t="shared" si="277"/>
        <v>191.60128819011948</v>
      </c>
      <c r="V1851">
        <f>VLOOKUP(A1851,'VXZ-IV'!A$1:C$4500,3,0)</f>
        <v>191.6</v>
      </c>
      <c r="W1851" s="10">
        <f t="shared" si="283"/>
        <v>6.7233304774649838E-6</v>
      </c>
      <c r="X1851">
        <f t="shared" si="278"/>
        <v>17.696858698435395</v>
      </c>
      <c r="Z1851">
        <v>17.72</v>
      </c>
      <c r="AB1851">
        <f t="shared" si="279"/>
        <v>4471.9457483267861</v>
      </c>
      <c r="AC1851" t="e">
        <f>VLOOKUP(A1851,'VIXY-IV'!A$1:E$2000,4,0)</f>
        <v>#N/A</v>
      </c>
      <c r="AD1851" s="10" t="e">
        <f t="shared" si="284"/>
        <v>#N/A</v>
      </c>
      <c r="AE1851">
        <f>ROW()</f>
        <v>1851</v>
      </c>
      <c r="AF1851">
        <f t="shared" si="273"/>
        <v>0.91249999999999998</v>
      </c>
      <c r="AG1851">
        <f>AG1850*(1-(AG$1+AG$5))^($A1851-$A1850)*(1+2*(E1851/E1850-1))</f>
        <v>7570912.25532036</v>
      </c>
      <c r="AK1851">
        <f t="shared" si="281"/>
        <v>18.176551421093912</v>
      </c>
      <c r="AO1851">
        <f>AO1850*(1-AO$1+H1850)^($A1851-$A1850)*(2-E1851/E1850)</f>
        <v>18.263660026719371</v>
      </c>
      <c r="AQ1851" s="10">
        <v>18.21</v>
      </c>
    </row>
    <row r="1852" spans="1:43" x14ac:dyDescent="0.25">
      <c r="A1852" s="1">
        <v>40749</v>
      </c>
      <c r="B1852" s="12">
        <v>19.350000000000001</v>
      </c>
      <c r="C1852" s="12">
        <v>20.260000000000002</v>
      </c>
      <c r="D1852">
        <v>8882.31</v>
      </c>
      <c r="E1852">
        <v>7933.73</v>
      </c>
      <c r="F1852">
        <v>112186.71</v>
      </c>
      <c r="G1852">
        <v>100220.97</v>
      </c>
      <c r="H1852">
        <f>(1/(1-91/360*VLOOKUP($A1852,Tbills!$B$4:$C$974,2,1)/100))^((1)/91)-1</f>
        <v>1.6667944573445226E-6</v>
      </c>
      <c r="I1852" s="2">
        <f t="shared" si="280"/>
        <v>5580.9083834972216</v>
      </c>
      <c r="J1852">
        <f>VLOOKUP(A1852,'VXX-IV'!A$1:C$4500,3,0)</f>
        <v>5581.32</v>
      </c>
      <c r="K1852" s="10">
        <f t="shared" si="282"/>
        <v>-7.3748952358565489E-5</v>
      </c>
      <c r="L1852">
        <f t="shared" si="274"/>
        <v>46076108.345408536</v>
      </c>
      <c r="O1852">
        <f t="shared" si="275"/>
        <v>462051.5033853951</v>
      </c>
      <c r="R1852">
        <f t="shared" si="276"/>
        <v>23.300027314133246</v>
      </c>
      <c r="U1852" s="2">
        <f t="shared" si="277"/>
        <v>194.45529075440007</v>
      </c>
      <c r="V1852">
        <f>VLOOKUP(A1852,'VXZ-IV'!A$1:C$4500,3,0)</f>
        <v>194.44</v>
      </c>
      <c r="W1852" s="10">
        <f t="shared" si="283"/>
        <v>7.8639962970861177E-5</v>
      </c>
      <c r="X1852">
        <f t="shared" si="278"/>
        <v>17.430122388330108</v>
      </c>
      <c r="Z1852">
        <v>17.53</v>
      </c>
      <c r="AB1852">
        <f t="shared" si="279"/>
        <v>4712.0038943879254</v>
      </c>
      <c r="AC1852" t="e">
        <f>VLOOKUP(A1852,'VIXY-IV'!A$1:E$2000,4,0)</f>
        <v>#N/A</v>
      </c>
      <c r="AD1852" s="10" t="e">
        <f t="shared" si="284"/>
        <v>#N/A</v>
      </c>
      <c r="AE1852">
        <f>ROW()</f>
        <v>1852</v>
      </c>
      <c r="AF1852">
        <f t="shared" si="273"/>
        <v>0.95508390918065156</v>
      </c>
      <c r="AG1852">
        <f>AG1851*(1-(AG$1+AG$5))^($A1852-$A1851)*(1+2*(E1852/E1851-1))</f>
        <v>8384560.4646325605</v>
      </c>
      <c r="AK1852">
        <f t="shared" si="281"/>
        <v>17.196411098144637</v>
      </c>
      <c r="AO1852">
        <f>AO1851*(1-AO$1+H1851)^($A1852-$A1851)*(2-E1852/E1851)</f>
        <v>17.279348407620216</v>
      </c>
      <c r="AQ1852" s="10">
        <v>17.48</v>
      </c>
    </row>
    <row r="1853" spans="1:43" x14ac:dyDescent="0.25">
      <c r="A1853" s="1">
        <v>40750</v>
      </c>
      <c r="B1853" s="12">
        <v>20.23</v>
      </c>
      <c r="C1853" s="12">
        <v>20.89</v>
      </c>
      <c r="D1853">
        <v>9027.7900000000009</v>
      </c>
      <c r="E1853">
        <v>8063.66</v>
      </c>
      <c r="F1853">
        <v>112902.63</v>
      </c>
      <c r="G1853">
        <v>100860.36</v>
      </c>
      <c r="H1853">
        <f>(1/(1-91/360*VLOOKUP($A1853,Tbills!$B$4:$C$974,2,1)/100))^((1)/91)-1</f>
        <v>1.6667944573445226E-6</v>
      </c>
      <c r="I1853" s="2">
        <f t="shared" si="280"/>
        <v>5672.1776623321484</v>
      </c>
      <c r="J1853">
        <f>VLOOKUP(A1853,'VXX-IV'!A$1:C$4500,3,0)</f>
        <v>5672.59</v>
      </c>
      <c r="K1853" s="10">
        <f t="shared" si="282"/>
        <v>-7.2689488902155652E-5</v>
      </c>
      <c r="L1853">
        <f t="shared" si="274"/>
        <v>47583205.311113872</v>
      </c>
      <c r="O1853">
        <f t="shared" si="275"/>
        <v>473386.01577422733</v>
      </c>
      <c r="R1853">
        <f t="shared" si="276"/>
        <v>23.108191398701166</v>
      </c>
      <c r="U1853" s="2">
        <f t="shared" si="277"/>
        <v>195.69143630602252</v>
      </c>
      <c r="V1853">
        <f>VLOOKUP(A1853,'VXZ-IV'!A$1:C$4500,3,0)</f>
        <v>195.68</v>
      </c>
      <c r="W1853" s="10">
        <f t="shared" si="283"/>
        <v>5.8443918757644653E-5</v>
      </c>
      <c r="X1853">
        <f t="shared" si="278"/>
        <v>17.318309953292019</v>
      </c>
      <c r="Z1853">
        <v>17.18</v>
      </c>
      <c r="AB1853">
        <f t="shared" si="279"/>
        <v>4789.0049940395338</v>
      </c>
      <c r="AC1853" t="e">
        <f>VLOOKUP(A1853,'VIXY-IV'!A$1:E$2000,4,0)</f>
        <v>#N/A</v>
      </c>
      <c r="AD1853" s="10" t="e">
        <f t="shared" si="284"/>
        <v>#N/A</v>
      </c>
      <c r="AE1853">
        <f>ROW()</f>
        <v>1853</v>
      </c>
      <c r="AF1853">
        <f t="shared" si="273"/>
        <v>0.96840593585447587</v>
      </c>
      <c r="AG1853">
        <f>AG1852*(1-(AG$1+AG$5))^($A1853-$A1852)*(1+2*(E1853/E1852-1))</f>
        <v>8658895.0838113483</v>
      </c>
      <c r="AK1853">
        <f t="shared" si="281"/>
        <v>16.913999170633545</v>
      </c>
      <c r="AO1853">
        <f>AO1852*(1-AO$1+H1852)^($A1853-$A1852)*(2-E1853/E1852)</f>
        <v>16.995765731798645</v>
      </c>
      <c r="AQ1853" s="10">
        <v>17.11</v>
      </c>
    </row>
    <row r="1854" spans="1:43" x14ac:dyDescent="0.25">
      <c r="A1854" s="1">
        <v>40751</v>
      </c>
      <c r="B1854" s="12">
        <v>22.98</v>
      </c>
      <c r="C1854" s="12">
        <v>22.69</v>
      </c>
      <c r="D1854">
        <v>9707.86</v>
      </c>
      <c r="E1854">
        <v>8671.09</v>
      </c>
      <c r="F1854">
        <v>115957.05</v>
      </c>
      <c r="G1854">
        <v>103588.82</v>
      </c>
      <c r="H1854">
        <f>(1/(1-91/360*VLOOKUP($A1854,Tbills!$B$4:$C$974,2,1)/100))^((1)/91)-1</f>
        <v>1.6667944573445226E-6</v>
      </c>
      <c r="I1854" s="2">
        <f t="shared" si="280"/>
        <v>6099.3182126942465</v>
      </c>
      <c r="J1854">
        <f>VLOOKUP(A1854,'VXX-IV'!A$1:C$4500,3,0)</f>
        <v>6099.76</v>
      </c>
      <c r="K1854" s="10">
        <f t="shared" si="282"/>
        <v>-7.2426998070973525E-5</v>
      </c>
      <c r="L1854">
        <f t="shared" si="274"/>
        <v>54749642.189634882</v>
      </c>
      <c r="O1854">
        <f t="shared" si="275"/>
        <v>526858.02862230456</v>
      </c>
      <c r="R1854">
        <f t="shared" si="276"/>
        <v>22.236823989841536</v>
      </c>
      <c r="U1854" s="2">
        <f t="shared" si="277"/>
        <v>200.98068891189317</v>
      </c>
      <c r="V1854">
        <f>VLOOKUP(A1854,'VXZ-IV'!A$1:C$4500,3,0)</f>
        <v>200.96</v>
      </c>
      <c r="W1854" s="10">
        <f t="shared" si="283"/>
        <v>1.029503975575885E-4</v>
      </c>
      <c r="X1854">
        <f t="shared" si="278"/>
        <v>16.84922238783561</v>
      </c>
      <c r="Z1854">
        <v>16.86</v>
      </c>
      <c r="AB1854">
        <f t="shared" si="279"/>
        <v>5149.5779227014855</v>
      </c>
      <c r="AC1854" t="e">
        <f>VLOOKUP(A1854,'VIXY-IV'!A$1:E$2000,4,0)</f>
        <v>#N/A</v>
      </c>
      <c r="AD1854" s="10" t="e">
        <f t="shared" si="284"/>
        <v>#N/A</v>
      </c>
      <c r="AE1854">
        <f>ROW()</f>
        <v>1854</v>
      </c>
      <c r="AF1854">
        <f t="shared" si="273"/>
        <v>1.0127809607756721</v>
      </c>
      <c r="AG1854">
        <f>AG1853*(1-(AG$1+AG$5))^($A1854-$A1853)*(1+2*(E1854/E1853-1))</f>
        <v>9963096.634377012</v>
      </c>
      <c r="AK1854">
        <f t="shared" si="281"/>
        <v>15.639150733314553</v>
      </c>
      <c r="AO1854">
        <f>AO1853*(1-AO$1+H1853)^($A1854-$A1853)*(2-E1854/E1853)</f>
        <v>15.714931244777889</v>
      </c>
      <c r="AQ1854" s="10">
        <v>16.13</v>
      </c>
    </row>
    <row r="1855" spans="1:43" x14ac:dyDescent="0.25">
      <c r="A1855" s="1">
        <v>40752</v>
      </c>
      <c r="B1855" s="12">
        <v>23.74</v>
      </c>
      <c r="C1855" s="12">
        <v>22.95</v>
      </c>
      <c r="D1855">
        <v>9716.93</v>
      </c>
      <c r="E1855">
        <v>8679.18</v>
      </c>
      <c r="F1855">
        <v>115459.25</v>
      </c>
      <c r="G1855">
        <v>103143.95</v>
      </c>
      <c r="H1855">
        <f>(1/(1-91/360*VLOOKUP($A1855,Tbills!$B$4:$C$974,2,1)/100))^((1)/91)-1</f>
        <v>1.6667944573445226E-6</v>
      </c>
      <c r="I1855" s="2">
        <f t="shared" si="280"/>
        <v>6104.8679099726651</v>
      </c>
      <c r="J1855">
        <f>VLOOKUP(A1855,'VXX-IV'!A$1:C$4500,3,0)</f>
        <v>6105.32</v>
      </c>
      <c r="K1855" s="10">
        <f t="shared" si="282"/>
        <v>-7.404853919767973E-5</v>
      </c>
      <c r="L1855">
        <f t="shared" si="274"/>
        <v>54849415.243182026</v>
      </c>
      <c r="O1855">
        <f t="shared" si="275"/>
        <v>527577.57562053308</v>
      </c>
      <c r="R1855">
        <f t="shared" si="276"/>
        <v>22.225445916896945</v>
      </c>
      <c r="U1855" s="2">
        <f t="shared" si="277"/>
        <v>200.11300549437462</v>
      </c>
      <c r="V1855">
        <f>VLOOKUP(A1855,'VXZ-IV'!A$1:C$4500,3,0)</f>
        <v>200.12</v>
      </c>
      <c r="W1855" s="10">
        <f t="shared" si="283"/>
        <v>-3.4951557192575144E-5</v>
      </c>
      <c r="X1855">
        <f t="shared" si="278"/>
        <v>16.920984982167525</v>
      </c>
      <c r="Z1855">
        <v>16.86</v>
      </c>
      <c r="AB1855">
        <f t="shared" si="279"/>
        <v>5154.2026957916132</v>
      </c>
      <c r="AC1855" t="e">
        <f>VLOOKUP(A1855,'VIXY-IV'!A$1:E$2000,4,0)</f>
        <v>#N/A</v>
      </c>
      <c r="AD1855" s="10" t="e">
        <f t="shared" si="284"/>
        <v>#N/A</v>
      </c>
      <c r="AE1855">
        <f>ROW()</f>
        <v>1855</v>
      </c>
      <c r="AF1855">
        <f t="shared" si="273"/>
        <v>1.0344226579520697</v>
      </c>
      <c r="AG1855">
        <f>AG1854*(1-(AG$1+AG$5))^($A1855-$A1854)*(1+2*(E1855/E1854-1))</f>
        <v>9981351.1117247231</v>
      </c>
      <c r="AK1855">
        <f t="shared" si="281"/>
        <v>15.6238319154672</v>
      </c>
      <c r="AO1855">
        <f>AO1854*(1-AO$1+H1854)^($A1855-$A1854)*(2-E1855/E1854)</f>
        <v>15.699714918263695</v>
      </c>
      <c r="AQ1855" s="10">
        <v>15.69</v>
      </c>
    </row>
    <row r="1856" spans="1:43" x14ac:dyDescent="0.25">
      <c r="A1856" s="1">
        <v>40753</v>
      </c>
      <c r="B1856" s="12">
        <v>25.25</v>
      </c>
      <c r="C1856" s="12">
        <v>22.91</v>
      </c>
      <c r="D1856">
        <v>9548.3799999999992</v>
      </c>
      <c r="E1856">
        <v>8528.6200000000008</v>
      </c>
      <c r="F1856">
        <v>112475.46</v>
      </c>
      <c r="G1856">
        <v>100478.25</v>
      </c>
      <c r="H1856">
        <f>(1/(1-91/360*VLOOKUP($A1856,Tbills!$B$4:$C$974,2,1)/100))^((1)/91)-1</f>
        <v>1.6667944573445226E-6</v>
      </c>
      <c r="I1856" s="2">
        <f t="shared" si="280"/>
        <v>5998.8265118134723</v>
      </c>
      <c r="J1856">
        <f>VLOOKUP(A1856,'VXX-IV'!A$1:C$4500,3,0)</f>
        <v>5999.26</v>
      </c>
      <c r="K1856" s="10">
        <f t="shared" si="282"/>
        <v>-7.2256942777570998E-5</v>
      </c>
      <c r="L1856">
        <f t="shared" si="274"/>
        <v>52944135.790099539</v>
      </c>
      <c r="O1856">
        <f t="shared" si="275"/>
        <v>513832.22080818517</v>
      </c>
      <c r="R1856">
        <f t="shared" si="276"/>
        <v>22.417207795109523</v>
      </c>
      <c r="U1856" s="2">
        <f t="shared" si="277"/>
        <v>194.93677227746039</v>
      </c>
      <c r="V1856">
        <f>VLOOKUP(A1856,'VXZ-IV'!A$1:C$4500,3,0)</f>
        <v>194.92</v>
      </c>
      <c r="W1856" s="10">
        <f t="shared" si="283"/>
        <v>8.6046980609433277E-5</v>
      </c>
      <c r="X1856">
        <f t="shared" si="278"/>
        <v>17.357685666000346</v>
      </c>
      <c r="Z1856">
        <v>17.29</v>
      </c>
      <c r="AB1856">
        <f t="shared" si="279"/>
        <v>5064.614812698308</v>
      </c>
      <c r="AC1856" t="e">
        <f>VLOOKUP(A1856,'VIXY-IV'!A$1:E$2000,4,0)</f>
        <v>#N/A</v>
      </c>
      <c r="AD1856" s="10" t="e">
        <f t="shared" si="284"/>
        <v>#N/A</v>
      </c>
      <c r="AE1856">
        <f>ROW()</f>
        <v>1856</v>
      </c>
      <c r="AF1856">
        <f t="shared" si="273"/>
        <v>1.1021388040157136</v>
      </c>
      <c r="AG1856">
        <f>AG1855*(1-(AG$1+AG$5))^($A1856-$A1855)*(1+2*(E1856/E1855-1))</f>
        <v>9634728.2195747849</v>
      </c>
      <c r="AK1856">
        <f t="shared" si="281"/>
        <v>15.894122295548829</v>
      </c>
      <c r="AO1856">
        <f>AO1855*(1-AO$1+H1855)^($A1856-$A1855)*(2-E1856/E1855)</f>
        <v>15.971497843910058</v>
      </c>
      <c r="AQ1856" s="10">
        <v>15.98</v>
      </c>
    </row>
    <row r="1857" spans="1:43" x14ac:dyDescent="0.25">
      <c r="A1857" s="1">
        <v>40756</v>
      </c>
      <c r="B1857" s="12">
        <v>23.66</v>
      </c>
      <c r="C1857" s="12">
        <v>22.38</v>
      </c>
      <c r="D1857">
        <v>9349.31</v>
      </c>
      <c r="E1857">
        <v>8350.77</v>
      </c>
      <c r="F1857">
        <v>110075.53</v>
      </c>
      <c r="G1857">
        <v>98333.81</v>
      </c>
      <c r="H1857">
        <f>(1/(1-91/360*VLOOKUP($A1857,Tbills!$B$4:$C$974,2,1)/100))^((1)/91)-1</f>
        <v>3.1949139418507855E-6</v>
      </c>
      <c r="I1857" s="2">
        <f t="shared" si="280"/>
        <v>5873.329941537394</v>
      </c>
      <c r="J1857">
        <f>VLOOKUP(A1857,'VXX-IV'!A$1:C$4500,3,0)</f>
        <v>5873.77</v>
      </c>
      <c r="K1857" s="10">
        <f t="shared" si="282"/>
        <v>-7.4919253325589352E-5</v>
      </c>
      <c r="L1857">
        <f t="shared" si="274"/>
        <v>50729620.222944908</v>
      </c>
      <c r="O1857">
        <f t="shared" si="275"/>
        <v>497709.24326474691</v>
      </c>
      <c r="R1857">
        <f t="shared" si="276"/>
        <v>22.647872642181081</v>
      </c>
      <c r="U1857" s="2">
        <f t="shared" si="277"/>
        <v>190.76337996518902</v>
      </c>
      <c r="V1857">
        <f>VLOOKUP(A1857,'VXZ-IV'!A$1:C$4500,3,0)</f>
        <v>190.76</v>
      </c>
      <c r="W1857" s="10">
        <f t="shared" si="283"/>
        <v>1.7718416801315584E-5</v>
      </c>
      <c r="X1857">
        <f t="shared" si="278"/>
        <v>17.726342012295483</v>
      </c>
      <c r="Z1857">
        <v>17.690000000000001</v>
      </c>
      <c r="AB1857">
        <f t="shared" si="279"/>
        <v>4958.4821352045565</v>
      </c>
      <c r="AC1857" t="e">
        <f>VLOOKUP(A1857,'VIXY-IV'!A$1:E$2000,4,0)</f>
        <v>#N/A</v>
      </c>
      <c r="AD1857" s="10" t="e">
        <f t="shared" si="284"/>
        <v>#N/A</v>
      </c>
      <c r="AE1857">
        <f>ROW()</f>
        <v>1857</v>
      </c>
      <c r="AF1857">
        <f t="shared" si="273"/>
        <v>1.0571939231456657</v>
      </c>
      <c r="AG1857">
        <f>AG1856*(1-(AG$1+AG$5))^($A1857-$A1856)*(1+2*(E1857/E1856-1))</f>
        <v>9231962.7967534959</v>
      </c>
      <c r="AK1857">
        <f t="shared" si="281"/>
        <v>16.223300407101505</v>
      </c>
      <c r="AO1857">
        <f>AO1856*(1-AO$1+H1856)^($A1857-$A1856)*(2-E1857/E1856)</f>
        <v>16.302828974968097</v>
      </c>
      <c r="AQ1857" s="10">
        <v>16.670000000000002</v>
      </c>
    </row>
    <row r="1858" spans="1:43" x14ac:dyDescent="0.25">
      <c r="A1858" s="1">
        <v>40757</v>
      </c>
      <c r="B1858" s="12">
        <v>24.79</v>
      </c>
      <c r="C1858" s="12">
        <v>23.6</v>
      </c>
      <c r="D1858">
        <v>10032.83</v>
      </c>
      <c r="E1858">
        <v>8961.26</v>
      </c>
      <c r="F1858">
        <v>114217.2</v>
      </c>
      <c r="G1858">
        <v>102033.37</v>
      </c>
      <c r="H1858">
        <f>(1/(1-91/360*VLOOKUP($A1858,Tbills!$B$4:$C$974,2,1)/100))^((1)/91)-1</f>
        <v>3.1949139418507855E-6</v>
      </c>
      <c r="I1858" s="2">
        <f t="shared" si="280"/>
        <v>6302.5703510371086</v>
      </c>
      <c r="J1858">
        <f>VLOOKUP(A1858,'VXX-IV'!A$1:C$4500,3,0)</f>
        <v>6303.04</v>
      </c>
      <c r="K1858" s="10">
        <f t="shared" si="282"/>
        <v>-7.4511499671858772E-5</v>
      </c>
      <c r="L1858">
        <f t="shared" si="274"/>
        <v>58144439.763816461</v>
      </c>
      <c r="O1858">
        <f t="shared" si="275"/>
        <v>552268.8054308634</v>
      </c>
      <c r="R1858">
        <f t="shared" si="276"/>
        <v>21.819040455801865</v>
      </c>
      <c r="U1858" s="2">
        <f t="shared" si="277"/>
        <v>197.93616112431036</v>
      </c>
      <c r="V1858">
        <f>VLOOKUP(A1858,'VXZ-IV'!A$1:C$4500,3,0)</f>
        <v>197.92</v>
      </c>
      <c r="W1858" s="10">
        <f t="shared" si="283"/>
        <v>8.1654831802557837E-5</v>
      </c>
      <c r="X1858">
        <f t="shared" si="278"/>
        <v>17.058856927031201</v>
      </c>
      <c r="Z1858">
        <v>17.53</v>
      </c>
      <c r="AB1858">
        <f t="shared" si="279"/>
        <v>5320.7905878694237</v>
      </c>
      <c r="AC1858" t="e">
        <f>VLOOKUP(A1858,'VIXY-IV'!A$1:E$2000,4,0)</f>
        <v>#N/A</v>
      </c>
      <c r="AD1858" s="10" t="e">
        <f t="shared" si="284"/>
        <v>#N/A</v>
      </c>
      <c r="AE1858">
        <f>ROW()</f>
        <v>1858</v>
      </c>
      <c r="AF1858">
        <f t="shared" si="273"/>
        <v>1.0504237288135592</v>
      </c>
      <c r="AG1858">
        <f>AG1857*(1-(AG$1+AG$5))^($A1858-$A1857)*(1+2*(E1858/E1857-1))</f>
        <v>10581426.872651266</v>
      </c>
      <c r="AK1858">
        <f t="shared" si="281"/>
        <v>15.036582144500654</v>
      </c>
      <c r="AO1858">
        <f>AO1857*(1-AO$1+H1857)^($A1858-$A1857)*(2-E1858/E1857)</f>
        <v>15.110486455163954</v>
      </c>
      <c r="AQ1858" s="10">
        <v>15.58</v>
      </c>
    </row>
    <row r="1859" spans="1:43" x14ac:dyDescent="0.25">
      <c r="A1859" s="1">
        <v>40758</v>
      </c>
      <c r="B1859" s="12">
        <v>23.38</v>
      </c>
      <c r="C1859" s="12">
        <v>23.12</v>
      </c>
      <c r="D1859">
        <v>9930.9500000000007</v>
      </c>
      <c r="E1859">
        <v>8870.23</v>
      </c>
      <c r="F1859">
        <v>113350.72</v>
      </c>
      <c r="G1859">
        <v>101258.99</v>
      </c>
      <c r="H1859">
        <f>(1/(1-91/360*VLOOKUP($A1859,Tbills!$B$4:$C$974,2,1)/100))^((1)/91)-1</f>
        <v>3.1949139418507855E-6</v>
      </c>
      <c r="I1859" s="2">
        <f t="shared" si="280"/>
        <v>6238.4177593010163</v>
      </c>
      <c r="J1859">
        <f>VLOOKUP(A1859,'VXX-IV'!A$1:C$4500,3,0)</f>
        <v>6238.88</v>
      </c>
      <c r="K1859" s="10">
        <f t="shared" si="282"/>
        <v>-7.4090333358478588E-5</v>
      </c>
      <c r="L1859">
        <f t="shared" si="274"/>
        <v>56960764.534368522</v>
      </c>
      <c r="O1859">
        <f t="shared" si="275"/>
        <v>543835.41791833565</v>
      </c>
      <c r="R1859">
        <f t="shared" si="276"/>
        <v>21.928869863968369</v>
      </c>
      <c r="U1859" s="2">
        <f t="shared" si="277"/>
        <v>196.4297785522262</v>
      </c>
      <c r="V1859">
        <f>VLOOKUP(A1859,'VXZ-IV'!A$1:C$4500,3,0)</f>
        <v>196.44</v>
      </c>
      <c r="W1859" s="10">
        <f t="shared" si="283"/>
        <v>-5.2033433994069789E-5</v>
      </c>
      <c r="X1859">
        <f t="shared" si="278"/>
        <v>17.187743926221106</v>
      </c>
      <c r="Z1859">
        <v>17.059999999999999</v>
      </c>
      <c r="AB1859">
        <f t="shared" si="279"/>
        <v>5266.5574689281184</v>
      </c>
      <c r="AC1859" t="e">
        <f>VLOOKUP(A1859,'VIXY-IV'!A$1:E$2000,4,0)</f>
        <v>#N/A</v>
      </c>
      <c r="AD1859" s="10" t="e">
        <f t="shared" si="284"/>
        <v>#N/A</v>
      </c>
      <c r="AE1859">
        <f>ROW()</f>
        <v>1859</v>
      </c>
      <c r="AF1859">
        <f t="shared" si="273"/>
        <v>1.0112456747404843</v>
      </c>
      <c r="AG1859">
        <f>AG1858*(1-(AG$1+AG$5))^($A1859-$A1858)*(1+2*(E1859/E1858-1))</f>
        <v>10366101.677313127</v>
      </c>
      <c r="AK1859">
        <f t="shared" si="281"/>
        <v>15.188618849884156</v>
      </c>
      <c r="AO1859">
        <f>AO1858*(1-AO$1+H1858)^($A1859-$A1858)*(2-E1859/E1858)</f>
        <v>15.263465550045296</v>
      </c>
      <c r="AQ1859" s="10">
        <v>15.45</v>
      </c>
    </row>
    <row r="1860" spans="1:43" x14ac:dyDescent="0.25">
      <c r="A1860" s="1">
        <v>40759</v>
      </c>
      <c r="B1860" s="12">
        <v>31.66</v>
      </c>
      <c r="C1860" s="12">
        <v>28.56</v>
      </c>
      <c r="D1860">
        <v>12051.52</v>
      </c>
      <c r="E1860">
        <v>10764.27</v>
      </c>
      <c r="F1860">
        <v>122985.23</v>
      </c>
      <c r="G1860">
        <v>109865.41</v>
      </c>
      <c r="H1860">
        <f>(1/(1-91/360*VLOOKUP($A1860,Tbills!$B$4:$C$974,2,1)/100))^((1)/91)-1</f>
        <v>3.1949139418507855E-6</v>
      </c>
      <c r="I1860" s="2">
        <f t="shared" si="280"/>
        <v>7570.3314566568861</v>
      </c>
      <c r="J1860">
        <f>VLOOKUP(A1860,'VXX-IV'!A$1:C$4500,3,0)</f>
        <v>7570.89</v>
      </c>
      <c r="K1860" s="10">
        <f t="shared" si="282"/>
        <v>-7.3775123283326138E-5</v>
      </c>
      <c r="L1860">
        <f t="shared" si="274"/>
        <v>81282754.174399197</v>
      </c>
      <c r="O1860">
        <f t="shared" si="275"/>
        <v>717997.12797254173</v>
      </c>
      <c r="R1860">
        <f t="shared" si="276"/>
        <v>19.586773587223924</v>
      </c>
      <c r="U1860" s="2">
        <f t="shared" si="277"/>
        <v>213.12059100243323</v>
      </c>
      <c r="V1860">
        <f>VLOOKUP(A1860,'VXZ-IV'!A$1:C$4500,3,0)</f>
        <v>213.12</v>
      </c>
      <c r="W1860" s="10">
        <f t="shared" si="283"/>
        <v>2.773097002695124E-6</v>
      </c>
      <c r="X1860">
        <f t="shared" si="278"/>
        <v>15.726355110449173</v>
      </c>
      <c r="Z1860">
        <v>15.82</v>
      </c>
      <c r="AB1860">
        <f t="shared" si="279"/>
        <v>6390.8906583998087</v>
      </c>
      <c r="AC1860" t="e">
        <f>VLOOKUP(A1860,'VIXY-IV'!A$1:E$2000,4,0)</f>
        <v>#N/A</v>
      </c>
      <c r="AD1860" s="10" t="e">
        <f t="shared" si="284"/>
        <v>#N/A</v>
      </c>
      <c r="AE1860">
        <f>ROW()</f>
        <v>1860</v>
      </c>
      <c r="AF1860">
        <f t="shared" si="273"/>
        <v>1.1085434173669468</v>
      </c>
      <c r="AG1860">
        <f>AG1859*(1-(AG$1+AG$5))^($A1860-$A1859)*(1+2*(E1860/E1859-1))</f>
        <v>14792503.31487775</v>
      </c>
      <c r="AK1860">
        <f t="shared" si="281"/>
        <v>11.94487131360245</v>
      </c>
      <c r="AO1860">
        <f>AO1859*(1-AO$1+H1859)^($A1860-$A1859)*(2-E1860/E1859)</f>
        <v>12.00388688911071</v>
      </c>
      <c r="AQ1860" s="10">
        <v>12.45</v>
      </c>
    </row>
    <row r="1861" spans="1:43" x14ac:dyDescent="0.25">
      <c r="A1861" s="1">
        <v>40760</v>
      </c>
      <c r="B1861" s="12">
        <v>32</v>
      </c>
      <c r="C1861" s="12">
        <v>29.59</v>
      </c>
      <c r="D1861">
        <v>12442.37</v>
      </c>
      <c r="E1861">
        <v>11113.34</v>
      </c>
      <c r="F1861">
        <v>124402.66</v>
      </c>
      <c r="G1861">
        <v>111131.28</v>
      </c>
      <c r="H1861">
        <f>(1/(1-91/360*VLOOKUP($A1861,Tbills!$B$4:$C$974,2,1)/100))^((1)/91)-1</f>
        <v>3.1949139418507855E-6</v>
      </c>
      <c r="I1861" s="2">
        <f t="shared" si="280"/>
        <v>7815.6587923211055</v>
      </c>
      <c r="J1861">
        <f>VLOOKUP(A1861,'VXX-IV'!A$1:C$4500,3,0)</f>
        <v>7816.23</v>
      </c>
      <c r="K1861" s="10">
        <f t="shared" si="282"/>
        <v>-7.307969173042661E-5</v>
      </c>
      <c r="L1861">
        <f t="shared" si="274"/>
        <v>86550886.701062769</v>
      </c>
      <c r="O1861">
        <f t="shared" si="275"/>
        <v>752897.19738650427</v>
      </c>
      <c r="R1861">
        <f t="shared" si="276"/>
        <v>19.268316878899416</v>
      </c>
      <c r="U1861" s="2">
        <f t="shared" si="277"/>
        <v>215.57159299333432</v>
      </c>
      <c r="V1861">
        <f>VLOOKUP(A1861,'VXZ-IV'!A$1:C$4500,3,0)</f>
        <v>215.56</v>
      </c>
      <c r="W1861" s="10">
        <f t="shared" si="283"/>
        <v>5.3780818956683518E-5</v>
      </c>
      <c r="X1861">
        <f t="shared" si="278"/>
        <v>15.544630647698504</v>
      </c>
      <c r="Z1861">
        <v>15.61</v>
      </c>
      <c r="AB1861">
        <f t="shared" si="279"/>
        <v>6597.9081285295142</v>
      </c>
      <c r="AC1861" t="e">
        <f>VLOOKUP(A1861,'VIXY-IV'!A$1:E$2000,4,0)</f>
        <v>#N/A</v>
      </c>
      <c r="AD1861" s="10" t="e">
        <f t="shared" si="284"/>
        <v>#N/A</v>
      </c>
      <c r="AE1861">
        <f>ROW()</f>
        <v>1861</v>
      </c>
      <c r="AF1861">
        <f t="shared" si="273"/>
        <v>1.081446434606286</v>
      </c>
      <c r="AG1861">
        <f>AG1860*(1-(AG$1+AG$5))^($A1861-$A1860)*(1+2*(E1861/E1860-1))</f>
        <v>15751372.276800077</v>
      </c>
      <c r="AK1861">
        <f t="shared" si="281"/>
        <v>11.556977793181295</v>
      </c>
      <c r="AO1861">
        <f>AO1860*(1-AO$1+H1860)^($A1861-$A1860)*(2-E1861/E1860)</f>
        <v>11.614225398545212</v>
      </c>
      <c r="AQ1861" s="10">
        <v>11.71</v>
      </c>
    </row>
    <row r="1862" spans="1:43" x14ac:dyDescent="0.25">
      <c r="A1862" s="1">
        <v>40763</v>
      </c>
      <c r="B1862" s="12">
        <v>48</v>
      </c>
      <c r="C1862" s="12">
        <v>38.1</v>
      </c>
      <c r="D1862">
        <v>14813.77</v>
      </c>
      <c r="E1862">
        <v>13231.33</v>
      </c>
      <c r="F1862">
        <v>133375.34</v>
      </c>
      <c r="G1862">
        <v>119145.68</v>
      </c>
      <c r="H1862">
        <f>(1/(1-91/360*VLOOKUP($A1862,Tbills!$B$4:$C$974,2,1)/100))^((1)/91)-1</f>
        <v>1.2500718804542288E-6</v>
      </c>
      <c r="I1862" s="2">
        <f t="shared" si="280"/>
        <v>9304.569998648918</v>
      </c>
      <c r="J1862">
        <f>VLOOKUP(A1862,'VXX-IV'!A$1:C$4500,3,0)</f>
        <v>9305.25</v>
      </c>
      <c r="K1862" s="10">
        <f t="shared" si="282"/>
        <v>-7.3077171605540059E-5</v>
      </c>
      <c r="L1862">
        <f t="shared" si="274"/>
        <v>119525010.48680724</v>
      </c>
      <c r="O1862">
        <f t="shared" si="275"/>
        <v>968031.03058912104</v>
      </c>
      <c r="R1862">
        <f t="shared" si="276"/>
        <v>17.429866596668035</v>
      </c>
      <c r="U1862" s="2">
        <f t="shared" si="277"/>
        <v>231.10302735816703</v>
      </c>
      <c r="V1862">
        <f>VLOOKUP(A1862,'VXZ-IV'!A$1:C$4500,3,0)</f>
        <v>231.08</v>
      </c>
      <c r="W1862" s="10">
        <f t="shared" si="283"/>
        <v>9.9651022014146662E-5</v>
      </c>
      <c r="X1862">
        <f t="shared" si="278"/>
        <v>14.422059864661684</v>
      </c>
      <c r="Z1862">
        <v>14.95</v>
      </c>
      <c r="AB1862">
        <f t="shared" si="279"/>
        <v>7854.5215946702519</v>
      </c>
      <c r="AC1862" t="e">
        <f>VLOOKUP(A1862,'VIXY-IV'!A$1:E$2000,4,0)</f>
        <v>#N/A</v>
      </c>
      <c r="AD1862" s="10" t="e">
        <f t="shared" si="284"/>
        <v>#N/A</v>
      </c>
      <c r="AE1862">
        <f>ROW()</f>
        <v>1862</v>
      </c>
      <c r="AF1862">
        <f t="shared" si="273"/>
        <v>1.2598425196850394</v>
      </c>
      <c r="AG1862">
        <f>AG1861*(1-(AG$1+AG$5))^($A1862-$A1861)*(1+2*(E1862/E1861-1))</f>
        <v>21752993.438290413</v>
      </c>
      <c r="AK1862">
        <f t="shared" si="281"/>
        <v>9.3531319191110658</v>
      </c>
      <c r="AO1862">
        <f>AO1861*(1-AO$1+H1861)^($A1862-$A1861)*(2-E1862/E1861)</f>
        <v>9.399823260170022</v>
      </c>
      <c r="AQ1862" s="10">
        <v>10</v>
      </c>
    </row>
    <row r="1863" spans="1:43" x14ac:dyDescent="0.25">
      <c r="A1863" s="1">
        <v>40764</v>
      </c>
      <c r="B1863" s="12">
        <v>35.06</v>
      </c>
      <c r="C1863" s="12">
        <v>31.07</v>
      </c>
      <c r="D1863">
        <v>12425.96</v>
      </c>
      <c r="E1863">
        <v>11098.57</v>
      </c>
      <c r="F1863">
        <v>123386.36</v>
      </c>
      <c r="G1863">
        <v>110222.26</v>
      </c>
      <c r="H1863">
        <f>(1/(1-91/360*VLOOKUP($A1863,Tbills!$B$4:$C$974,2,1)/100))^((1)/91)-1</f>
        <v>1.2500718804542288E-6</v>
      </c>
      <c r="I1863" s="2">
        <f t="shared" si="280"/>
        <v>7804.5896106492919</v>
      </c>
      <c r="J1863">
        <f>VLOOKUP(A1863,'VXX-IV'!A$1:C$4500,3,0)</f>
        <v>7805.16</v>
      </c>
      <c r="K1863" s="10">
        <f t="shared" si="282"/>
        <v>-7.3078495598788429E-5</v>
      </c>
      <c r="L1863">
        <f t="shared" si="274"/>
        <v>80988942.907793686</v>
      </c>
      <c r="O1863">
        <f t="shared" si="275"/>
        <v>733950.70348097908</v>
      </c>
      <c r="R1863">
        <f t="shared" si="276"/>
        <v>18.83377652948607</v>
      </c>
      <c r="U1863" s="2">
        <f t="shared" si="277"/>
        <v>213.78964083156052</v>
      </c>
      <c r="V1863">
        <f>VLOOKUP(A1863,'VXZ-IV'!A$1:C$4500,3,0)</f>
        <v>213.8</v>
      </c>
      <c r="W1863" s="10">
        <f t="shared" si="283"/>
        <v>-4.845261197139461E-5</v>
      </c>
      <c r="X1863">
        <f t="shared" si="278"/>
        <v>15.501646568089079</v>
      </c>
      <c r="Z1863">
        <v>14.78</v>
      </c>
      <c r="AB1863">
        <f t="shared" si="279"/>
        <v>6588.2204141338652</v>
      </c>
      <c r="AC1863" t="e">
        <f>VLOOKUP(A1863,'VIXY-IV'!A$1:E$2000,4,0)</f>
        <v>#N/A</v>
      </c>
      <c r="AD1863" s="10" t="e">
        <f t="shared" si="284"/>
        <v>#N/A</v>
      </c>
      <c r="AE1863">
        <f>ROW()</f>
        <v>1863</v>
      </c>
      <c r="AF1863">
        <f t="shared" ref="AF1863:AF1926" si="285">B1863/C1863</f>
        <v>1.1284196974573544</v>
      </c>
      <c r="AG1863">
        <f>AG1862*(1-(AG$1+AG$5))^($A1863-$A1862)*(1+2*(E1863/E1862-1))</f>
        <v>14739760.382900419</v>
      </c>
      <c r="AK1863">
        <f t="shared" si="281"/>
        <v>10.860258764647066</v>
      </c>
      <c r="AO1863">
        <f>AO1862*(1-AO$1+H1862)^($A1863-$A1862)*(2-E1863/E1862)</f>
        <v>10.914592073261854</v>
      </c>
      <c r="AQ1863" s="10">
        <v>10.72</v>
      </c>
    </row>
    <row r="1864" spans="1:43" x14ac:dyDescent="0.25">
      <c r="A1864" s="1">
        <v>40765</v>
      </c>
      <c r="B1864" s="12">
        <v>42.99</v>
      </c>
      <c r="C1864" s="12">
        <v>36.58</v>
      </c>
      <c r="D1864">
        <v>14236.88</v>
      </c>
      <c r="E1864">
        <v>12716.03</v>
      </c>
      <c r="F1864">
        <v>134229.37</v>
      </c>
      <c r="G1864">
        <v>119908.29</v>
      </c>
      <c r="H1864">
        <f>(1/(1-91/360*VLOOKUP($A1864,Tbills!$B$4:$C$974,2,1)/100))^((1)/91)-1</f>
        <v>1.2500718804542288E-6</v>
      </c>
      <c r="I1864" s="2">
        <f t="shared" si="280"/>
        <v>8941.7877093790648</v>
      </c>
      <c r="J1864">
        <f>VLOOKUP(A1864,'VXX-IV'!A$1:C$4500,3,0)</f>
        <v>8942.44</v>
      </c>
      <c r="K1864" s="10">
        <f t="shared" si="282"/>
        <v>-7.2943248256129856E-5</v>
      </c>
      <c r="L1864">
        <f t="shared" ref="L1864:L1927" si="286">L1863*(1-L$1+H1864)^($A1864-$A1863)*(1+2*(E1864/E1863-1))</f>
        <v>104590337.08484927</v>
      </c>
      <c r="O1864">
        <f t="shared" ref="O1864:O1927" si="287">O1863*(1-(O$1+O$5))^($A1864-$A1863)*(1+1.5*(E1864/E1863-1))</f>
        <v>894365.00438520801</v>
      </c>
      <c r="R1864">
        <f t="shared" ref="R1864:R1927" si="288">R1863*(1-IF($A1864&lt;=R1859,R$1,R$1+IF(AND(WEEKDAY($A1864)&lt;&gt;1,WEEKDAY($A1864)&lt;&gt;7),S$1,0)))^($A1864-$A1863)*(1-0.5*(E1864/E1863-1))</f>
        <v>17.460608566539637</v>
      </c>
      <c r="U1864" s="2">
        <f t="shared" ref="U1864:U1927" si="289">U1863*$F1864/$F1863*(1-U$1)^($A1864-$A1863)</f>
        <v>232.57148577820851</v>
      </c>
      <c r="V1864">
        <f>VLOOKUP(A1864,'VXZ-IV'!A$1:C$4500,3,0)</f>
        <v>232.56</v>
      </c>
      <c r="W1864" s="10">
        <f t="shared" si="283"/>
        <v>4.9388451188958626E-5</v>
      </c>
      <c r="X1864">
        <f t="shared" ref="X1864:X1927" si="290">X1863*(1-X$1+H1864)^($A1864-$A1863)*(2-G1864/G1863)</f>
        <v>14.138899081298506</v>
      </c>
      <c r="Z1864">
        <v>14.07</v>
      </c>
      <c r="AB1864">
        <f t="shared" ref="AB1864:AB1927" si="291">AB1863*$E1864/$E1863*(1-(AB$1+AB$5+IF(AND(WEEKDAY(A1864)&lt;&gt;1,WEEKDAY(A1864)&lt;&gt;7),IF(A1864&lt;AC$2,AC$1,AC$3),0)))^($A1864-$A1863)</f>
        <v>7548.0974197155047</v>
      </c>
      <c r="AC1864" t="e">
        <f>VLOOKUP(A1864,'VIXY-IV'!A$1:E$2000,4,0)</f>
        <v>#N/A</v>
      </c>
      <c r="AD1864" s="10" t="e">
        <f t="shared" si="284"/>
        <v>#N/A</v>
      </c>
      <c r="AE1864">
        <f>ROW()</f>
        <v>1864</v>
      </c>
      <c r="AF1864">
        <f t="shared" si="285"/>
        <v>1.1752323674138874</v>
      </c>
      <c r="AG1864">
        <f>AG1863*(1-(AG$1+AG$5))^($A1864-$A1863)*(1+2*(E1864/E1863-1))</f>
        <v>19035343.153820898</v>
      </c>
      <c r="AK1864">
        <f t="shared" si="281"/>
        <v>9.2770971610262549</v>
      </c>
      <c r="AO1864">
        <f>AO1863*(1-AO$1+H1863)^($A1864-$A1863)*(2-E1864/E1863)</f>
        <v>9.3236110579301652</v>
      </c>
      <c r="AQ1864" s="10">
        <v>9.25</v>
      </c>
    </row>
    <row r="1865" spans="1:43" x14ac:dyDescent="0.25">
      <c r="A1865" s="1">
        <v>40766</v>
      </c>
      <c r="B1865" s="12">
        <v>39</v>
      </c>
      <c r="C1865" s="12">
        <v>33.82</v>
      </c>
      <c r="D1865">
        <v>13741.91</v>
      </c>
      <c r="E1865">
        <v>12273.92</v>
      </c>
      <c r="F1865">
        <v>130708.01</v>
      </c>
      <c r="G1865">
        <v>116762.48</v>
      </c>
      <c r="H1865">
        <f>(1/(1-91/360*VLOOKUP($A1865,Tbills!$B$4:$C$974,2,1)/100))^((1)/91)-1</f>
        <v>1.2500718804542288E-6</v>
      </c>
      <c r="I1865" s="2">
        <f t="shared" ref="I1865:I1928" si="292">I1864*$D1865/$D1864*(1-I$1)^($A1865-$A1864)</f>
        <v>8630.7003891716286</v>
      </c>
      <c r="J1865">
        <f>VLOOKUP(A1865,'VXX-IV'!A$1:C$4500,3,0)</f>
        <v>8631.33</v>
      </c>
      <c r="K1865" s="10">
        <f t="shared" si="282"/>
        <v>-7.2944821756459888E-5</v>
      </c>
      <c r="L1865">
        <f t="shared" si="286"/>
        <v>97313281.088112742</v>
      </c>
      <c r="O1865">
        <f t="shared" si="287"/>
        <v>847693.61182552914</v>
      </c>
      <c r="R1865">
        <f t="shared" si="288"/>
        <v>17.763340110038509</v>
      </c>
      <c r="U1865" s="2">
        <f t="shared" si="289"/>
        <v>226.46470630081359</v>
      </c>
      <c r="V1865">
        <f>VLOOKUP(A1865,'VXZ-IV'!A$1:C$4500,3,0)</f>
        <v>226.44</v>
      </c>
      <c r="W1865" s="10">
        <f t="shared" si="283"/>
        <v>1.0910749343584492E-4</v>
      </c>
      <c r="X1865">
        <f t="shared" si="290"/>
        <v>14.509316459929119</v>
      </c>
      <c r="Z1865">
        <v>14.55</v>
      </c>
      <c r="AB1865">
        <f t="shared" si="291"/>
        <v>7285.4117063142667</v>
      </c>
      <c r="AC1865" t="e">
        <f>VLOOKUP(A1865,'VIXY-IV'!A$1:E$2000,4,0)</f>
        <v>#N/A</v>
      </c>
      <c r="AD1865" s="10" t="e">
        <f t="shared" si="284"/>
        <v>#N/A</v>
      </c>
      <c r="AE1865">
        <f>ROW()</f>
        <v>1865</v>
      </c>
      <c r="AF1865">
        <f t="shared" si="285"/>
        <v>1.1531638083973981</v>
      </c>
      <c r="AG1865">
        <f>AG1864*(1-(AG$1+AG$5))^($A1865-$A1864)*(1+2*(E1865/E1864-1))</f>
        <v>17711107.459556509</v>
      </c>
      <c r="AK1865">
        <f t="shared" ref="AK1865:AK1928" si="293">AK1864*(1-IF($A1865&lt;=AK1860,AK$1,AK$1+IF(AND(WEEKDAY($A1865)&lt;&gt;1,WEEKDAY($A1865)&lt;&gt;7),AL$1,0)))^($A1865-$A1864)*(2-$E1865/$E1864)</f>
        <v>9.5991954892305298</v>
      </c>
      <c r="AO1865">
        <f>AO1864*(1-AO$1+H1864)^($A1865-$A1864)*(2-E1865/E1864)</f>
        <v>9.6474289094833487</v>
      </c>
      <c r="AQ1865" s="10">
        <v>9.61</v>
      </c>
    </row>
    <row r="1866" spans="1:43" x14ac:dyDescent="0.25">
      <c r="A1866" s="1">
        <v>40767</v>
      </c>
      <c r="B1866" s="12">
        <v>36.36</v>
      </c>
      <c r="C1866" s="12">
        <v>32.75</v>
      </c>
      <c r="D1866">
        <v>13812.37</v>
      </c>
      <c r="E1866">
        <v>12336.84</v>
      </c>
      <c r="F1866">
        <v>129675.97</v>
      </c>
      <c r="G1866">
        <v>115840.4</v>
      </c>
      <c r="H1866">
        <f>(1/(1-91/360*VLOOKUP($A1866,Tbills!$B$4:$C$974,2,1)/100))^((1)/91)-1</f>
        <v>1.2500718804542288E-6</v>
      </c>
      <c r="I1866" s="2">
        <f t="shared" si="292"/>
        <v>8674.7417469321172</v>
      </c>
      <c r="J1866">
        <f>VLOOKUP(A1866,'VXX-IV'!A$1:C$4500,3,0)</f>
        <v>8675.3700000000008</v>
      </c>
      <c r="K1866" s="10">
        <f t="shared" si="282"/>
        <v>-7.2418014203878833E-5</v>
      </c>
      <c r="L1866">
        <f t="shared" si="286"/>
        <v>98306677.167079672</v>
      </c>
      <c r="O1866">
        <f t="shared" si="287"/>
        <v>854183.14482090145</v>
      </c>
      <c r="R1866">
        <f t="shared" si="288"/>
        <v>17.717008915196747</v>
      </c>
      <c r="U1866" s="2">
        <f t="shared" si="289"/>
        <v>224.671115316694</v>
      </c>
      <c r="V1866">
        <f>VLOOKUP(A1866,'VXZ-IV'!A$1:C$4500,3,0)</f>
        <v>224.68</v>
      </c>
      <c r="W1866" s="10">
        <f t="shared" si="283"/>
        <v>-3.9543721319201808E-5</v>
      </c>
      <c r="X1866">
        <f t="shared" si="290"/>
        <v>14.623374761059875</v>
      </c>
      <c r="Z1866">
        <v>14.6</v>
      </c>
      <c r="AB1866">
        <f t="shared" si="291"/>
        <v>7322.5037251480071</v>
      </c>
      <c r="AC1866">
        <f>VLOOKUP(A1866,'VIXY-IV'!A$1:E$2000,4,0)</f>
        <v>7286</v>
      </c>
      <c r="AD1866" s="10">
        <f t="shared" si="284"/>
        <v>5.0101187411484283E-3</v>
      </c>
      <c r="AE1866">
        <f>ROW()</f>
        <v>1866</v>
      </c>
      <c r="AF1866">
        <f t="shared" si="285"/>
        <v>1.1102290076335877</v>
      </c>
      <c r="AG1866">
        <f>AG1865*(1-(AG$1+AG$5))^($A1866-$A1865)*(1+2*(E1866/E1865-1))</f>
        <v>17892089.989116196</v>
      </c>
      <c r="AK1866">
        <f t="shared" si="293"/>
        <v>9.5495421800108584</v>
      </c>
      <c r="AO1866">
        <f>AO1865*(1-AO$1+H1865)^($A1866-$A1865)*(2-E1866/E1865)</f>
        <v>9.5976301390234333</v>
      </c>
      <c r="AQ1866" s="10">
        <v>9.5399999999999991</v>
      </c>
    </row>
    <row r="1867" spans="1:43" x14ac:dyDescent="0.25">
      <c r="A1867" s="1">
        <v>40770</v>
      </c>
      <c r="B1867" s="12">
        <v>31.87</v>
      </c>
      <c r="C1867" s="12">
        <v>30.08</v>
      </c>
      <c r="D1867">
        <v>13171.73</v>
      </c>
      <c r="E1867">
        <v>11764.59</v>
      </c>
      <c r="F1867">
        <v>124923.89</v>
      </c>
      <c r="G1867">
        <v>111594.9</v>
      </c>
      <c r="H1867">
        <f>(1/(1-91/360*VLOOKUP($A1867,Tbills!$B$4:$C$974,2,1)/100))^((1)/91)-1</f>
        <v>9.7226570483499586E-7</v>
      </c>
      <c r="I1867" s="2">
        <f t="shared" si="292"/>
        <v>8271.7881158454984</v>
      </c>
      <c r="J1867">
        <f>VLOOKUP(A1867,'VXX-IV'!A$1:C$4500,3,0)</f>
        <v>8272.39</v>
      </c>
      <c r="K1867" s="10">
        <f t="shared" ref="K1867:K1930" si="294">I1867/J1867-1</f>
        <v>-7.275819376273418E-5</v>
      </c>
      <c r="L1867">
        <f t="shared" si="286"/>
        <v>89174841.741344303</v>
      </c>
      <c r="O1867">
        <f t="shared" si="287"/>
        <v>794670.28418919456</v>
      </c>
      <c r="R1867">
        <f t="shared" si="288"/>
        <v>18.12545638846607</v>
      </c>
      <c r="U1867" s="2">
        <f t="shared" si="289"/>
        <v>216.42202978062556</v>
      </c>
      <c r="V1867">
        <f>VLOOKUP(A1867,'VXZ-IV'!A$1:C$4500,3,0)</f>
        <v>216.4</v>
      </c>
      <c r="W1867" s="10">
        <f t="shared" ref="W1867:W1930" si="295">U1867/V1867-1</f>
        <v>1.0180120436942275E-4</v>
      </c>
      <c r="X1867">
        <f t="shared" si="290"/>
        <v>15.157677265519078</v>
      </c>
      <c r="Z1867">
        <v>14.95</v>
      </c>
      <c r="AB1867">
        <f t="shared" si="291"/>
        <v>6982.115674540094</v>
      </c>
      <c r="AC1867">
        <f>VLOOKUP(A1867,'VIXY-IV'!A$1:E$2000,4,0)</f>
        <v>6948</v>
      </c>
      <c r="AD1867" s="10">
        <f t="shared" si="284"/>
        <v>4.9101431404856566E-3</v>
      </c>
      <c r="AE1867">
        <f>ROW()</f>
        <v>1867</v>
      </c>
      <c r="AF1867">
        <f t="shared" si="285"/>
        <v>1.0595079787234043</v>
      </c>
      <c r="AG1867">
        <f>AG1866*(1-(AG$1+AG$5))^($A1867-$A1866)*(1+2*(E1867/E1866-1))</f>
        <v>16230583.379433351</v>
      </c>
      <c r="AK1867">
        <f t="shared" si="293"/>
        <v>9.9911059405076035</v>
      </c>
      <c r="AO1867">
        <f>AO1866*(1-AO$1+H1866)^($A1867-$A1866)*(2-E1867/E1866)</f>
        <v>10.041743990066102</v>
      </c>
      <c r="AQ1867" s="10">
        <v>10.1</v>
      </c>
    </row>
    <row r="1868" spans="1:43" x14ac:dyDescent="0.25">
      <c r="A1868" s="1">
        <v>40771</v>
      </c>
      <c r="B1868" s="12">
        <v>32.85</v>
      </c>
      <c r="C1868" s="12">
        <v>30.44</v>
      </c>
      <c r="D1868">
        <v>13302.39</v>
      </c>
      <c r="E1868">
        <v>11881.28</v>
      </c>
      <c r="F1868">
        <v>125910.48</v>
      </c>
      <c r="G1868">
        <v>112476.12</v>
      </c>
      <c r="H1868">
        <f>(1/(1-91/360*VLOOKUP($A1868,Tbills!$B$4:$C$974,2,1)/100))^((1)/91)-1</f>
        <v>9.7226570483499586E-7</v>
      </c>
      <c r="I1868" s="2">
        <f t="shared" si="292"/>
        <v>8353.6383208638654</v>
      </c>
      <c r="J1868">
        <f>VLOOKUP(A1868,'VXX-IV'!A$1:C$4500,3,0)</f>
        <v>8354.24</v>
      </c>
      <c r="K1868" s="10">
        <f t="shared" si="294"/>
        <v>-7.202081052670728E-5</v>
      </c>
      <c r="L1868">
        <f t="shared" si="286"/>
        <v>90939824.515489608</v>
      </c>
      <c r="O1868">
        <f t="shared" si="287"/>
        <v>806466.30754346703</v>
      </c>
      <c r="R1868">
        <f t="shared" si="288"/>
        <v>18.03475016765239</v>
      </c>
      <c r="U1868" s="2">
        <f t="shared" si="289"/>
        <v>218.1259101444447</v>
      </c>
      <c r="V1868">
        <f>VLOOKUP(A1868,'VXZ-IV'!A$1:C$4500,3,0)</f>
        <v>218.12</v>
      </c>
      <c r="W1868" s="10">
        <f t="shared" si="295"/>
        <v>2.7095839192581295E-5</v>
      </c>
      <c r="X1868">
        <f t="shared" si="290"/>
        <v>15.037441611789964</v>
      </c>
      <c r="Z1868">
        <v>14.97</v>
      </c>
      <c r="AB1868">
        <f t="shared" si="291"/>
        <v>7051.1236721025143</v>
      </c>
      <c r="AC1868">
        <f>VLOOKUP(A1868,'VIXY-IV'!A$1:E$2000,4,0)</f>
        <v>7014.7</v>
      </c>
      <c r="AD1868" s="10">
        <f t="shared" si="284"/>
        <v>5.1924775261258382E-3</v>
      </c>
      <c r="AE1868">
        <f>ROW()</f>
        <v>1868</v>
      </c>
      <c r="AF1868">
        <f t="shared" si="285"/>
        <v>1.0791721419185283</v>
      </c>
      <c r="AG1868">
        <f>AG1867*(1-(AG$1+AG$5))^($A1868-$A1867)*(1+2*(E1868/E1867-1))</f>
        <v>16551999.704038199</v>
      </c>
      <c r="AK1868">
        <f t="shared" si="293"/>
        <v>9.8915459578442242</v>
      </c>
      <c r="AO1868">
        <f>AO1867*(1-AO$1+H1867)^($A1868-$A1867)*(2-E1868/E1867)</f>
        <v>9.9417844082906903</v>
      </c>
      <c r="AQ1868" s="10">
        <v>9.8699999999999992</v>
      </c>
    </row>
    <row r="1869" spans="1:43" x14ac:dyDescent="0.25">
      <c r="A1869" s="1">
        <v>40772</v>
      </c>
      <c r="B1869" s="12">
        <v>31.58</v>
      </c>
      <c r="C1869" s="12">
        <v>30.03</v>
      </c>
      <c r="D1869">
        <v>13821.64</v>
      </c>
      <c r="E1869">
        <v>12345.05</v>
      </c>
      <c r="F1869">
        <v>126896.85</v>
      </c>
      <c r="G1869">
        <v>113357.13</v>
      </c>
      <c r="H1869">
        <f>(1/(1-91/360*VLOOKUP($A1869,Tbills!$B$4:$C$974,2,1)/100))^((1)/91)-1</f>
        <v>9.7226570483499586E-7</v>
      </c>
      <c r="I1869" s="2">
        <f t="shared" si="292"/>
        <v>8679.5054280639397</v>
      </c>
      <c r="J1869">
        <f>VLOOKUP(A1869,'VXX-IV'!A$1:C$4500,3,0)</f>
        <v>8680.14</v>
      </c>
      <c r="K1869" s="10">
        <f t="shared" si="294"/>
        <v>-7.3106186773475024E-5</v>
      </c>
      <c r="L1869">
        <f t="shared" si="286"/>
        <v>98034918.695174247</v>
      </c>
      <c r="O1869">
        <f t="shared" si="287"/>
        <v>853656.55288770481</v>
      </c>
      <c r="R1869">
        <f t="shared" si="288"/>
        <v>17.681969538007209</v>
      </c>
      <c r="U1869" s="2">
        <f t="shared" si="289"/>
        <v>219.82932616999341</v>
      </c>
      <c r="V1869">
        <f>VLOOKUP(A1869,'VXZ-IV'!A$1:C$4500,3,0)</f>
        <v>219.84</v>
      </c>
      <c r="W1869" s="10">
        <f t="shared" si="295"/>
        <v>-4.8552720190109255E-5</v>
      </c>
      <c r="X1869">
        <f t="shared" si="290"/>
        <v>14.919118079950934</v>
      </c>
      <c r="Z1869">
        <v>14.94</v>
      </c>
      <c r="AB1869">
        <f t="shared" si="291"/>
        <v>7326.099495187892</v>
      </c>
      <c r="AC1869">
        <f>VLOOKUP(A1869,'VIXY-IV'!A$1:E$2000,4,0)</f>
        <v>7286</v>
      </c>
      <c r="AD1869" s="10">
        <f t="shared" si="284"/>
        <v>5.5036364518106229E-3</v>
      </c>
      <c r="AE1869">
        <f>ROW()</f>
        <v>1869</v>
      </c>
      <c r="AF1869">
        <f t="shared" si="285"/>
        <v>1.0516150516150515</v>
      </c>
      <c r="AG1869">
        <f>AG1868*(1-(AG$1+AG$5))^($A1869-$A1868)*(1+2*(E1869/E1868-1))</f>
        <v>17843569.072448079</v>
      </c>
      <c r="AK1869">
        <f t="shared" si="293"/>
        <v>9.504999866836723</v>
      </c>
      <c r="AO1869">
        <f>AO1868*(1-AO$1+H1868)^($A1869-$A1868)*(2-E1869/E1868)</f>
        <v>9.5533759772587139</v>
      </c>
      <c r="AQ1869" s="10">
        <v>9.66</v>
      </c>
    </row>
    <row r="1870" spans="1:43" x14ac:dyDescent="0.25">
      <c r="A1870" s="1">
        <v>40773</v>
      </c>
      <c r="B1870" s="12">
        <v>42.67</v>
      </c>
      <c r="C1870" s="12">
        <v>36.6</v>
      </c>
      <c r="D1870">
        <v>16479.07</v>
      </c>
      <c r="E1870">
        <v>14718.57</v>
      </c>
      <c r="F1870">
        <v>140519.46</v>
      </c>
      <c r="G1870">
        <v>125526.12</v>
      </c>
      <c r="H1870">
        <f>(1/(1-91/360*VLOOKUP($A1870,Tbills!$B$4:$C$974,2,1)/100))^((1)/91)-1</f>
        <v>9.7226570483499586E-7</v>
      </c>
      <c r="I1870" s="2">
        <f t="shared" si="292"/>
        <v>10348.025988905461</v>
      </c>
      <c r="J1870">
        <f>VLOOKUP(A1870,'VXX-IV'!A$1:C$4500,3,0)</f>
        <v>10348.780000000001</v>
      </c>
      <c r="K1870" s="10">
        <f t="shared" si="294"/>
        <v>-7.2859901798949522E-5</v>
      </c>
      <c r="L1870">
        <f t="shared" si="286"/>
        <v>135726265.61657044</v>
      </c>
      <c r="O1870">
        <f t="shared" si="287"/>
        <v>1099811.7975071461</v>
      </c>
      <c r="R1870">
        <f t="shared" si="288"/>
        <v>15.981435863813299</v>
      </c>
      <c r="U1870" s="2">
        <f t="shared" si="289"/>
        <v>243.42247258368388</v>
      </c>
      <c r="V1870">
        <f>VLOOKUP(A1870,'VXZ-IV'!A$1:C$4500,3,0)</f>
        <v>243.4</v>
      </c>
      <c r="W1870" s="10">
        <f t="shared" si="295"/>
        <v>9.232778834800115E-5</v>
      </c>
      <c r="X1870">
        <f t="shared" si="290"/>
        <v>13.317057698979442</v>
      </c>
      <c r="Z1870">
        <v>13.44</v>
      </c>
      <c r="AB1870">
        <f t="shared" si="291"/>
        <v>8734.3468645869816</v>
      </c>
      <c r="AC1870">
        <f>VLOOKUP(A1870,'VIXY-IV'!A$1:E$2000,4,0)</f>
        <v>8687.7999999999993</v>
      </c>
      <c r="AD1870" s="10">
        <f t="shared" si="284"/>
        <v>5.3577274553950893E-3</v>
      </c>
      <c r="AE1870">
        <f>ROW()</f>
        <v>1870</v>
      </c>
      <c r="AF1870">
        <f t="shared" si="285"/>
        <v>1.1658469945355192</v>
      </c>
      <c r="AG1870">
        <f>AG1869*(1-(AG$1+AG$5))^($A1870-$A1869)*(1+2*(E1870/E1869-1))</f>
        <v>24704121.163400918</v>
      </c>
      <c r="AK1870">
        <f t="shared" si="293"/>
        <v>7.677164283623708</v>
      </c>
      <c r="AO1870">
        <f>AO1869*(1-AO$1+H1869)^($A1870-$A1869)*(2-E1870/E1869)</f>
        <v>7.7163190426564903</v>
      </c>
      <c r="AQ1870" s="10">
        <v>7.73</v>
      </c>
    </row>
    <row r="1871" spans="1:43" x14ac:dyDescent="0.25">
      <c r="A1871" s="1">
        <v>40774</v>
      </c>
      <c r="B1871" s="12">
        <v>43.05</v>
      </c>
      <c r="C1871" s="12">
        <v>37.9</v>
      </c>
      <c r="D1871">
        <v>17426.14</v>
      </c>
      <c r="E1871">
        <v>15564.44</v>
      </c>
      <c r="F1871">
        <v>144664.39000000001</v>
      </c>
      <c r="G1871">
        <v>129228.67</v>
      </c>
      <c r="H1871">
        <f>(1/(1-91/360*VLOOKUP($A1871,Tbills!$B$4:$C$974,2,1)/100))^((1)/91)-1</f>
        <v>9.7226570483499586E-7</v>
      </c>
      <c r="I1871" s="2">
        <f t="shared" si="292"/>
        <v>10942.471426635124</v>
      </c>
      <c r="J1871">
        <f>VLOOKUP(A1871,'VXX-IV'!A$1:C$4500,3,0)</f>
        <v>10943.26</v>
      </c>
      <c r="K1871" s="10">
        <f t="shared" si="294"/>
        <v>-7.2060187263800479E-5</v>
      </c>
      <c r="L1871">
        <f t="shared" si="286"/>
        <v>151319834.25202292</v>
      </c>
      <c r="O1871">
        <f t="shared" si="287"/>
        <v>1194580.1195132895</v>
      </c>
      <c r="R1871">
        <f t="shared" si="288"/>
        <v>15.521510990900831</v>
      </c>
      <c r="U1871" s="2">
        <f t="shared" si="289"/>
        <v>250.59664228805238</v>
      </c>
      <c r="V1871">
        <f>VLOOKUP(A1871,'VXZ-IV'!A$1:C$4500,3,0)</f>
        <v>250.6</v>
      </c>
      <c r="W1871" s="10">
        <f t="shared" si="295"/>
        <v>-1.3398690932198143E-5</v>
      </c>
      <c r="X1871">
        <f t="shared" si="290"/>
        <v>12.923788961857269</v>
      </c>
      <c r="Z1871">
        <v>12.94</v>
      </c>
      <c r="AB1871">
        <f t="shared" si="291"/>
        <v>9235.9840649397011</v>
      </c>
      <c r="AC1871">
        <f>VLOOKUP(A1871,'VIXY-IV'!A$1:E$2000,4,0)</f>
        <v>9188.6</v>
      </c>
      <c r="AD1871" s="10">
        <f t="shared" si="284"/>
        <v>5.1568318285375447E-3</v>
      </c>
      <c r="AE1871">
        <f>ROW()</f>
        <v>1871</v>
      </c>
      <c r="AF1871">
        <f t="shared" si="285"/>
        <v>1.1358839050131926</v>
      </c>
      <c r="AG1871">
        <f>AG1870*(1-(AG$1+AG$5))^($A1871-$A1870)*(1+2*(E1871/E1870-1))</f>
        <v>27542663.795956943</v>
      </c>
      <c r="AK1871">
        <f t="shared" si="293"/>
        <v>7.2356238781260469</v>
      </c>
      <c r="AO1871">
        <f>AO1870*(1-AO$1+H1870)^($A1871-$A1870)*(2-E1871/E1870)</f>
        <v>7.2726035218194287</v>
      </c>
      <c r="AQ1871" s="10">
        <v>7.28</v>
      </c>
    </row>
    <row r="1872" spans="1:43" x14ac:dyDescent="0.25">
      <c r="A1872" s="1">
        <v>40777</v>
      </c>
      <c r="B1872" s="12">
        <v>42.44</v>
      </c>
      <c r="C1872" s="12">
        <v>38.26</v>
      </c>
      <c r="D1872">
        <v>17972.61</v>
      </c>
      <c r="E1872">
        <v>16052.48</v>
      </c>
      <c r="F1872">
        <v>146264.56</v>
      </c>
      <c r="G1872">
        <v>130657.72</v>
      </c>
      <c r="H1872">
        <f>(1/(1-91/360*VLOOKUP($A1872,Tbills!$B$4:$C$974,2,1)/100))^((1)/91)-1</f>
        <v>4.1667465300321282E-7</v>
      </c>
      <c r="I1872" s="2">
        <f t="shared" si="292"/>
        <v>11284.793165618486</v>
      </c>
      <c r="J1872">
        <f>VLOOKUP(A1872,'VXX-IV'!A$1:C$4500,3,0)</f>
        <v>11285.61</v>
      </c>
      <c r="K1872" s="10">
        <f t="shared" si="294"/>
        <v>-7.2378398820682754E-5</v>
      </c>
      <c r="L1872">
        <f t="shared" si="286"/>
        <v>160787824.87717003</v>
      </c>
      <c r="O1872">
        <f t="shared" si="287"/>
        <v>1250639.7212015584</v>
      </c>
      <c r="R1872">
        <f t="shared" si="288"/>
        <v>15.276092157334988</v>
      </c>
      <c r="U1872" s="2">
        <f t="shared" si="289"/>
        <v>253.35002252623454</v>
      </c>
      <c r="V1872">
        <f>VLOOKUP(A1872,'VXZ-IV'!A$1:C$4500,3,0)</f>
        <v>253.32</v>
      </c>
      <c r="W1872" s="10">
        <f t="shared" si="295"/>
        <v>1.1851620967373577E-4</v>
      </c>
      <c r="X1872">
        <f t="shared" si="290"/>
        <v>12.779471642450327</v>
      </c>
      <c r="Z1872">
        <v>12.78</v>
      </c>
      <c r="AB1872">
        <f t="shared" si="291"/>
        <v>9524.5921284361229</v>
      </c>
      <c r="AC1872">
        <f>VLOOKUP(A1872,'VIXY-IV'!A$1:E$2000,4,0)</f>
        <v>9466.1</v>
      </c>
      <c r="AD1872" s="10">
        <f t="shared" si="284"/>
        <v>6.1791158382145106E-3</v>
      </c>
      <c r="AE1872">
        <f>ROW()</f>
        <v>1872</v>
      </c>
      <c r="AF1872">
        <f t="shared" si="285"/>
        <v>1.1092524830109776</v>
      </c>
      <c r="AG1872">
        <f>AG1871*(1-(AG$1+AG$5))^($A1872-$A1871)*(1+2*(E1872/E1871-1))</f>
        <v>29266965.381947938</v>
      </c>
      <c r="AK1872">
        <f t="shared" si="293"/>
        <v>7.0077637377638142</v>
      </c>
      <c r="AO1872">
        <f>AO1871*(1-AO$1+H1871)^($A1872-$A1871)*(2-E1872/E1871)</f>
        <v>7.0438020205522838</v>
      </c>
      <c r="AQ1872" s="10">
        <v>7.07</v>
      </c>
    </row>
    <row r="1873" spans="1:43" x14ac:dyDescent="0.25">
      <c r="A1873" s="1">
        <v>40778</v>
      </c>
      <c r="B1873" s="12">
        <v>36.270000000000003</v>
      </c>
      <c r="C1873" s="12">
        <v>34.79</v>
      </c>
      <c r="D1873">
        <v>16998.3</v>
      </c>
      <c r="E1873">
        <v>15182.25</v>
      </c>
      <c r="F1873">
        <v>145649.54999999999</v>
      </c>
      <c r="G1873">
        <v>130108.28</v>
      </c>
      <c r="H1873">
        <f>(1/(1-91/360*VLOOKUP($A1873,Tbills!$B$4:$C$974,2,1)/100))^((1)/91)-1</f>
        <v>4.1667465300321282E-7</v>
      </c>
      <c r="I1873" s="2">
        <f t="shared" si="292"/>
        <v>10672.774981277849</v>
      </c>
      <c r="J1873">
        <f>VLOOKUP(A1873,'VXX-IV'!A$1:C$4500,3,0)</f>
        <v>10673.55</v>
      </c>
      <c r="K1873" s="10">
        <f t="shared" si="294"/>
        <v>-7.2611148319912111E-5</v>
      </c>
      <c r="L1873">
        <f t="shared" si="286"/>
        <v>143348286.21279737</v>
      </c>
      <c r="O1873">
        <f t="shared" si="287"/>
        <v>1148902.3060111012</v>
      </c>
      <c r="R1873">
        <f t="shared" si="288"/>
        <v>15.689453277536765</v>
      </c>
      <c r="U1873" s="2">
        <f t="shared" si="289"/>
        <v>252.27859033170577</v>
      </c>
      <c r="V1873">
        <f>VLOOKUP(A1873,'VXZ-IV'!A$1:C$4500,3,0)</f>
        <v>252.28</v>
      </c>
      <c r="W1873" s="10">
        <f t="shared" si="295"/>
        <v>-5.5877132322246226E-6</v>
      </c>
      <c r="X1873">
        <f t="shared" si="290"/>
        <v>12.832742390466382</v>
      </c>
      <c r="Z1873">
        <v>12.86</v>
      </c>
      <c r="AB1873">
        <f t="shared" si="291"/>
        <v>9007.9350476135896</v>
      </c>
      <c r="AC1873">
        <f>VLOOKUP(A1873,'VIXY-IV'!A$1:E$2000,4,0)</f>
        <v>8950.7999999999993</v>
      </c>
      <c r="AD1873" s="10">
        <f t="shared" si="284"/>
        <v>6.3832336342661833E-3</v>
      </c>
      <c r="AE1873">
        <f>ROW()</f>
        <v>1873</v>
      </c>
      <c r="AF1873">
        <f t="shared" si="285"/>
        <v>1.0425409600459903</v>
      </c>
      <c r="AG1873">
        <f>AG1872*(1-(AG$1+AG$5))^($A1873-$A1872)*(1+2*(E1873/E1872-1))</f>
        <v>26092870.295491181</v>
      </c>
      <c r="AK1873">
        <f t="shared" si="293"/>
        <v>7.3873214666124172</v>
      </c>
      <c r="AO1873">
        <f>AO1872*(1-AO$1+H1872)^($A1873-$A1872)*(2-E1873/E1872)</f>
        <v>7.4253859704986969</v>
      </c>
      <c r="AQ1873" s="10">
        <v>7.41</v>
      </c>
    </row>
    <row r="1874" spans="1:43" x14ac:dyDescent="0.25">
      <c r="A1874" s="1">
        <v>40779</v>
      </c>
      <c r="B1874" s="12">
        <v>35.9</v>
      </c>
      <c r="C1874" s="12">
        <v>34.799999999999997</v>
      </c>
      <c r="D1874">
        <v>16667.97</v>
      </c>
      <c r="E1874">
        <v>14887.2</v>
      </c>
      <c r="F1874">
        <v>147603.35</v>
      </c>
      <c r="G1874">
        <v>131853.54999999999</v>
      </c>
      <c r="H1874">
        <f>(1/(1-91/360*VLOOKUP($A1874,Tbills!$B$4:$C$974,2,1)/100))^((1)/91)-1</f>
        <v>4.1667465300321282E-7</v>
      </c>
      <c r="I1874" s="2">
        <f t="shared" si="292"/>
        <v>10465.114483667909</v>
      </c>
      <c r="J1874">
        <f>VLOOKUP(A1874,'VXX-IV'!A$1:C$4500,3,0)</f>
        <v>10465.870000000001</v>
      </c>
      <c r="K1874" s="10">
        <f t="shared" si="294"/>
        <v>-7.2188583662091688E-5</v>
      </c>
      <c r="L1874">
        <f t="shared" si="286"/>
        <v>137770489.04104602</v>
      </c>
      <c r="O1874">
        <f t="shared" si="287"/>
        <v>1115373.2766685914</v>
      </c>
      <c r="R1874">
        <f t="shared" si="288"/>
        <v>15.841190599951318</v>
      </c>
      <c r="U1874" s="2">
        <f t="shared" si="289"/>
        <v>255.65651999287024</v>
      </c>
      <c r="V1874">
        <f>VLOOKUP(A1874,'VXZ-IV'!A$1:C$4500,3,0)</f>
        <v>255.64</v>
      </c>
      <c r="W1874" s="10">
        <f t="shared" si="295"/>
        <v>6.4622096973332432E-5</v>
      </c>
      <c r="X1874">
        <f t="shared" si="290"/>
        <v>12.660141233884096</v>
      </c>
      <c r="Z1874">
        <v>12.82</v>
      </c>
      <c r="AB1874">
        <f t="shared" si="291"/>
        <v>8832.5679749627307</v>
      </c>
      <c r="AC1874">
        <f>VLOOKUP(A1874,'VIXY-IV'!A$1:E$2000,4,0)</f>
        <v>8776.7000000000007</v>
      </c>
      <c r="AD1874" s="10">
        <f t="shared" si="284"/>
        <v>6.3654875935978961E-3</v>
      </c>
      <c r="AE1874">
        <f>ROW()</f>
        <v>1874</v>
      </c>
      <c r="AF1874">
        <f t="shared" si="285"/>
        <v>1.0316091954022988</v>
      </c>
      <c r="AG1874">
        <f>AG1873*(1-(AG$1+AG$5))^($A1874-$A1873)*(1+2*(E1874/E1873-1))</f>
        <v>25077853.841994707</v>
      </c>
      <c r="AK1874">
        <f t="shared" si="293"/>
        <v>7.5305350199476422</v>
      </c>
      <c r="AO1874">
        <f>AO1873*(1-AO$1+H1873)^($A1874-$A1873)*(2-E1874/E1873)</f>
        <v>7.5694131976185952</v>
      </c>
      <c r="AQ1874" s="10">
        <v>7.56</v>
      </c>
    </row>
    <row r="1875" spans="1:43" x14ac:dyDescent="0.25">
      <c r="A1875" s="1">
        <v>40780</v>
      </c>
      <c r="B1875" s="12">
        <v>39.76</v>
      </c>
      <c r="C1875" s="12">
        <v>36.61</v>
      </c>
      <c r="D1875">
        <v>17160.07</v>
      </c>
      <c r="E1875">
        <v>15326.72</v>
      </c>
      <c r="F1875">
        <v>150491.57</v>
      </c>
      <c r="G1875">
        <v>134433.53</v>
      </c>
      <c r="H1875">
        <f>(1/(1-91/360*VLOOKUP($A1875,Tbills!$B$4:$C$974,2,1)/100))^((1)/91)-1</f>
        <v>4.1667465300321282E-7</v>
      </c>
      <c r="I1875" s="2">
        <f t="shared" si="292"/>
        <v>10773.820582027713</v>
      </c>
      <c r="J1875">
        <f>VLOOKUP(A1875,'VXX-IV'!A$1:C$4500,3,0)</f>
        <v>10774.59</v>
      </c>
      <c r="K1875" s="10">
        <f t="shared" si="294"/>
        <v>-7.1410417685324745E-5</v>
      </c>
      <c r="L1875">
        <f t="shared" si="286"/>
        <v>145898846.55029741</v>
      </c>
      <c r="O1875">
        <f t="shared" si="287"/>
        <v>1164728.357225759</v>
      </c>
      <c r="R1875">
        <f t="shared" si="288"/>
        <v>15.606642563624385</v>
      </c>
      <c r="U1875" s="2">
        <f t="shared" si="289"/>
        <v>260.65270834048835</v>
      </c>
      <c r="V1875">
        <f>VLOOKUP(A1875,'VXZ-IV'!A$1:C$4500,3,0)</f>
        <v>260.64</v>
      </c>
      <c r="W1875" s="10">
        <f t="shared" si="295"/>
        <v>4.875821243222056E-5</v>
      </c>
      <c r="X1875">
        <f t="shared" si="290"/>
        <v>12.411966180398162</v>
      </c>
      <c r="Z1875">
        <v>12.5</v>
      </c>
      <c r="AB1875">
        <f t="shared" si="291"/>
        <v>9093.0179217088298</v>
      </c>
      <c r="AC1875">
        <f>VLOOKUP(A1875,'VIXY-IV'!A$1:E$2000,4,0)</f>
        <v>9036</v>
      </c>
      <c r="AD1875" s="10">
        <f t="shared" si="284"/>
        <v>6.3100842971259841E-3</v>
      </c>
      <c r="AE1875">
        <f>ROW()</f>
        <v>1875</v>
      </c>
      <c r="AF1875">
        <f t="shared" si="285"/>
        <v>1.0860420650095601</v>
      </c>
      <c r="AG1875">
        <f>AG1874*(1-(AG$1+AG$5))^($A1875-$A1874)*(1+2*(E1875/E1874-1))</f>
        <v>26557723.311082687</v>
      </c>
      <c r="AK1875">
        <f t="shared" si="293"/>
        <v>7.3078680247112375</v>
      </c>
      <c r="AO1875">
        <f>AO1874*(1-AO$1+H1874)^($A1875-$A1874)*(2-E1875/E1874)</f>
        <v>7.3456701324481868</v>
      </c>
      <c r="AQ1875" s="10">
        <v>7.41</v>
      </c>
    </row>
    <row r="1876" spans="1:43" x14ac:dyDescent="0.25">
      <c r="A1876" s="1">
        <v>40781</v>
      </c>
      <c r="B1876" s="12">
        <v>35.590000000000003</v>
      </c>
      <c r="C1876" s="12">
        <v>34.409999999999997</v>
      </c>
      <c r="D1876">
        <v>16780.150000000001</v>
      </c>
      <c r="E1876">
        <v>14987.38</v>
      </c>
      <c r="F1876">
        <v>148597.91</v>
      </c>
      <c r="G1876">
        <v>132741.87</v>
      </c>
      <c r="H1876">
        <f>(1/(1-91/360*VLOOKUP($A1876,Tbills!$B$4:$C$974,2,1)/100))^((1)/91)-1</f>
        <v>4.1667465300321282E-7</v>
      </c>
      <c r="I1876" s="2">
        <f t="shared" si="292"/>
        <v>10535.033786284184</v>
      </c>
      <c r="J1876">
        <f>VLOOKUP(A1876,'VXX-IV'!A$1:C$4500,3,0)</f>
        <v>10535.79</v>
      </c>
      <c r="K1876" s="10">
        <f t="shared" si="294"/>
        <v>-7.1775701282583704E-5</v>
      </c>
      <c r="L1876">
        <f t="shared" si="286"/>
        <v>139432078.13728967</v>
      </c>
      <c r="O1876">
        <f t="shared" si="287"/>
        <v>1126009.0505165388</v>
      </c>
      <c r="R1876">
        <f t="shared" si="288"/>
        <v>15.778698049166639</v>
      </c>
      <c r="U1876" s="2">
        <f t="shared" si="289"/>
        <v>257.36659708055504</v>
      </c>
      <c r="V1876">
        <f>VLOOKUP(A1876,'VXZ-IV'!A$1:C$4500,3,0)</f>
        <v>257.36</v>
      </c>
      <c r="W1876" s="10">
        <f t="shared" si="295"/>
        <v>2.5633667061875087E-5</v>
      </c>
      <c r="X1876">
        <f t="shared" si="290"/>
        <v>12.567693991405914</v>
      </c>
      <c r="Z1876">
        <v>12.68</v>
      </c>
      <c r="AB1876">
        <f t="shared" si="291"/>
        <v>8891.3846873277071</v>
      </c>
      <c r="AC1876">
        <f>VLOOKUP(A1876,'VIXY-IV'!A$1:E$2000,4,0)</f>
        <v>8835.2000000000007</v>
      </c>
      <c r="AD1876" s="10">
        <f t="shared" si="284"/>
        <v>6.3591868127157447E-3</v>
      </c>
      <c r="AE1876">
        <f>ROW()</f>
        <v>1876</v>
      </c>
      <c r="AF1876">
        <f t="shared" si="285"/>
        <v>1.0342923568730022</v>
      </c>
      <c r="AG1876">
        <f>AG1875*(1-(AG$1+AG$5))^($A1876-$A1875)*(1+2*(E1876/E1875-1))</f>
        <v>25380869.747472212</v>
      </c>
      <c r="AK1876">
        <f t="shared" si="293"/>
        <v>7.469319381177896</v>
      </c>
      <c r="AO1876">
        <f>AO1875*(1-AO$1+H1875)^($A1876-$A1875)*(2-E1876/E1875)</f>
        <v>7.5080317697640711</v>
      </c>
      <c r="AQ1876" s="10">
        <v>7.52</v>
      </c>
    </row>
    <row r="1877" spans="1:43" x14ac:dyDescent="0.25">
      <c r="A1877" s="1">
        <v>40784</v>
      </c>
      <c r="B1877" s="12">
        <v>32.28</v>
      </c>
      <c r="C1877" s="12">
        <v>31.98</v>
      </c>
      <c r="D1877">
        <v>15763.19</v>
      </c>
      <c r="E1877">
        <v>14079.05</v>
      </c>
      <c r="F1877">
        <v>144315.03</v>
      </c>
      <c r="G1877">
        <v>128915.82</v>
      </c>
      <c r="H1877">
        <f>(1/(1-91/360*VLOOKUP($A1877,Tbills!$B$4:$C$974,2,1)/100))^((1)/91)-1</f>
        <v>4.1667465300321282E-7</v>
      </c>
      <c r="I1877" s="2">
        <f t="shared" si="292"/>
        <v>9895.834763291954</v>
      </c>
      <c r="J1877">
        <f>VLOOKUP(A1877,'VXX-IV'!A$1:C$4500,3,0)</f>
        <v>9896.5499999999993</v>
      </c>
      <c r="K1877" s="10">
        <f t="shared" si="294"/>
        <v>-7.2271317584915451E-5</v>
      </c>
      <c r="L1877">
        <f t="shared" si="286"/>
        <v>122514683.54907122</v>
      </c>
      <c r="O1877">
        <f t="shared" si="287"/>
        <v>1023540.664696593</v>
      </c>
      <c r="R1877">
        <f t="shared" si="288"/>
        <v>16.254637892573477</v>
      </c>
      <c r="U1877" s="2">
        <f t="shared" si="289"/>
        <v>249.9305090618688</v>
      </c>
      <c r="V1877">
        <f>VLOOKUP(A1877,'VXZ-IV'!A$1:C$4500,3,0)</f>
        <v>249.92</v>
      </c>
      <c r="W1877" s="10">
        <f t="shared" si="295"/>
        <v>4.2049703380397929E-5</v>
      </c>
      <c r="X1877">
        <f t="shared" si="290"/>
        <v>12.928517101118381</v>
      </c>
      <c r="Z1877">
        <v>12.95</v>
      </c>
      <c r="AB1877">
        <f t="shared" si="291"/>
        <v>8351.6369498366694</v>
      </c>
      <c r="AC1877">
        <f>VLOOKUP(A1877,'VIXY-IV'!A$1:E$2000,4,0)</f>
        <v>8297.7999999999993</v>
      </c>
      <c r="AD1877" s="10">
        <f t="shared" si="284"/>
        <v>6.488099235540723E-3</v>
      </c>
      <c r="AE1877">
        <f>ROW()</f>
        <v>1877</v>
      </c>
      <c r="AF1877">
        <f t="shared" si="285"/>
        <v>1.0093808630393997</v>
      </c>
      <c r="AG1877">
        <f>AG1876*(1-(AG$1+AG$5))^($A1877-$A1876)*(1+2*(E1877/E1876-1))</f>
        <v>22302132.538667958</v>
      </c>
      <c r="AK1877">
        <f t="shared" si="293"/>
        <v>7.9209005085062607</v>
      </c>
      <c r="AO1877">
        <f>AO1876*(1-AO$1+H1876)^($A1877-$A1876)*(2-E1877/E1876)</f>
        <v>7.9621923845985005</v>
      </c>
      <c r="AQ1877" s="10">
        <v>7.98</v>
      </c>
    </row>
    <row r="1878" spans="1:43" x14ac:dyDescent="0.25">
      <c r="A1878" s="1">
        <v>40785</v>
      </c>
      <c r="B1878" s="12">
        <v>32.89</v>
      </c>
      <c r="C1878" s="12">
        <v>32.47</v>
      </c>
      <c r="D1878">
        <v>16196.55</v>
      </c>
      <c r="E1878">
        <v>14466.1</v>
      </c>
      <c r="F1878">
        <v>148128.19</v>
      </c>
      <c r="G1878">
        <v>132322.04</v>
      </c>
      <c r="H1878">
        <f>(1/(1-91/360*VLOOKUP($A1878,Tbills!$B$4:$C$974,2,1)/100))^((1)/91)-1</f>
        <v>4.1667465300321282E-7</v>
      </c>
      <c r="I1878" s="2">
        <f t="shared" si="292"/>
        <v>10167.642106551755</v>
      </c>
      <c r="J1878">
        <f>VLOOKUP(A1878,'VXX-IV'!A$1:C$4500,3,0)</f>
        <v>10168.379999999999</v>
      </c>
      <c r="K1878" s="10">
        <f t="shared" si="294"/>
        <v>-7.2567454033389822E-5</v>
      </c>
      <c r="L1878">
        <f t="shared" si="286"/>
        <v>129245046.2546248</v>
      </c>
      <c r="O1878">
        <f t="shared" si="287"/>
        <v>1065712.2943746301</v>
      </c>
      <c r="R1878">
        <f t="shared" si="288"/>
        <v>16.030483431592891</v>
      </c>
      <c r="U1878" s="2">
        <f t="shared" si="289"/>
        <v>256.52803599801103</v>
      </c>
      <c r="V1878">
        <f>VLOOKUP(A1878,'VXZ-IV'!A$1:C$4500,3,0)</f>
        <v>256.52</v>
      </c>
      <c r="W1878" s="10">
        <f t="shared" si="295"/>
        <v>3.13269842937558E-5</v>
      </c>
      <c r="X1878">
        <f t="shared" si="290"/>
        <v>12.586458901162501</v>
      </c>
      <c r="Z1878">
        <v>12.7</v>
      </c>
      <c r="AB1878">
        <f t="shared" si="291"/>
        <v>8580.9342988164026</v>
      </c>
      <c r="AC1878">
        <f>VLOOKUP(A1878,'VIXY-IV'!A$1:E$2000,4,0)</f>
        <v>8525</v>
      </c>
      <c r="AD1878" s="10">
        <f t="shared" si="284"/>
        <v>6.5612080723052024E-3</v>
      </c>
      <c r="AE1878">
        <f>ROW()</f>
        <v>1878</v>
      </c>
      <c r="AF1878">
        <f t="shared" si="285"/>
        <v>1.0129350169387128</v>
      </c>
      <c r="AG1878">
        <f>AG1877*(1-(AG$1+AG$5))^($A1878-$A1877)*(1+2*(E1878/E1877-1))</f>
        <v>23527564.502739277</v>
      </c>
      <c r="AK1878">
        <f t="shared" si="293"/>
        <v>7.7027866601979254</v>
      </c>
      <c r="AO1878">
        <f>AO1877*(1-AO$1+H1877)^($A1878-$A1877)*(2-E1878/E1877)</f>
        <v>7.743018979973221</v>
      </c>
      <c r="AQ1878" s="10">
        <v>7.9</v>
      </c>
    </row>
    <row r="1879" spans="1:43" x14ac:dyDescent="0.25">
      <c r="A1879" s="1">
        <v>40786</v>
      </c>
      <c r="B1879" s="12">
        <v>31.62</v>
      </c>
      <c r="C1879" s="12">
        <v>31.67</v>
      </c>
      <c r="D1879">
        <v>15868.58</v>
      </c>
      <c r="E1879">
        <v>14173.16</v>
      </c>
      <c r="F1879">
        <v>144879.65</v>
      </c>
      <c r="G1879">
        <v>129420.08</v>
      </c>
      <c r="H1879">
        <f>(1/(1-91/360*VLOOKUP($A1879,Tbills!$B$4:$C$974,2,1)/100))^((1)/91)-1</f>
        <v>4.1667465300321282E-7</v>
      </c>
      <c r="I1879" s="2">
        <f t="shared" si="292"/>
        <v>9961.5108148352338</v>
      </c>
      <c r="J1879">
        <f>VLOOKUP(A1879,'VXX-IV'!A$1:C$4500,3,0)</f>
        <v>9962.23</v>
      </c>
      <c r="K1879" s="10">
        <f t="shared" si="294"/>
        <v>-7.2191182573178025E-5</v>
      </c>
      <c r="L1879">
        <f t="shared" si="286"/>
        <v>124005041.23865546</v>
      </c>
      <c r="O1879">
        <f t="shared" si="287"/>
        <v>1033306.298258712</v>
      </c>
      <c r="R1879">
        <f t="shared" si="288"/>
        <v>16.192060890625584</v>
      </c>
      <c r="U1879" s="2">
        <f t="shared" si="289"/>
        <v>250.8961045067492</v>
      </c>
      <c r="V1879">
        <f>VLOOKUP(A1879,'VXZ-IV'!A$1:C$4500,3,0)</f>
        <v>250.88</v>
      </c>
      <c r="W1879" s="10">
        <f t="shared" si="295"/>
        <v>6.4192070907242993E-5</v>
      </c>
      <c r="X1879">
        <f t="shared" si="290"/>
        <v>12.862022662767345</v>
      </c>
      <c r="Z1879">
        <v>12.85</v>
      </c>
      <c r="AB1879">
        <f t="shared" si="291"/>
        <v>8406.8763880987044</v>
      </c>
      <c r="AC1879">
        <f>VLOOKUP(A1879,'VIXY-IV'!A$1:E$2000,4,0)</f>
        <v>8350.6</v>
      </c>
      <c r="AD1879" s="10">
        <f t="shared" si="284"/>
        <v>6.7392029433459566E-3</v>
      </c>
      <c r="AE1879">
        <f>ROW()</f>
        <v>1879</v>
      </c>
      <c r="AF1879">
        <f t="shared" si="285"/>
        <v>0.99842121881907164</v>
      </c>
      <c r="AG1879">
        <f>AG1878*(1-(AG$1+AG$5))^($A1879-$A1878)*(1+2*(E1879/E1878-1))</f>
        <v>22573932.606277432</v>
      </c>
      <c r="AK1879">
        <f t="shared" si="293"/>
        <v>7.858402850610732</v>
      </c>
      <c r="AO1879">
        <f>AO1878*(1-AO$1+H1878)^($A1879-$A1878)*(2-E1879/E1878)</f>
        <v>7.8995270104966657</v>
      </c>
      <c r="AQ1879" s="10">
        <v>7.87</v>
      </c>
    </row>
    <row r="1880" spans="1:43" x14ac:dyDescent="0.25">
      <c r="A1880" s="1">
        <v>40787</v>
      </c>
      <c r="B1880" s="12">
        <v>31.82</v>
      </c>
      <c r="C1880" s="12">
        <v>31.99</v>
      </c>
      <c r="D1880">
        <v>16124.65</v>
      </c>
      <c r="E1880">
        <v>14401.87</v>
      </c>
      <c r="F1880">
        <v>146022.99</v>
      </c>
      <c r="G1880">
        <v>130441.36</v>
      </c>
      <c r="H1880">
        <f>(1/(1-91/360*VLOOKUP($A1880,Tbills!$B$4:$C$974,2,1)/100))^((1)/91)-1</f>
        <v>4.1667465300321282E-7</v>
      </c>
      <c r="I1880" s="2">
        <f t="shared" si="292"/>
        <v>10122.012097459226</v>
      </c>
      <c r="J1880">
        <f>VLOOKUP(A1880,'VXX-IV'!A$1:C$4500,3,0)</f>
        <v>10122.74</v>
      </c>
      <c r="K1880" s="10">
        <f t="shared" si="294"/>
        <v>-7.1907659465075824E-5</v>
      </c>
      <c r="L1880">
        <f t="shared" si="286"/>
        <v>128001406.70494236</v>
      </c>
      <c r="O1880">
        <f t="shared" si="287"/>
        <v>1058282.0803456441</v>
      </c>
      <c r="R1880">
        <f t="shared" si="288"/>
        <v>16.060690487349365</v>
      </c>
      <c r="U1880" s="2">
        <f t="shared" si="289"/>
        <v>252.86992361348948</v>
      </c>
      <c r="V1880">
        <f>VLOOKUP(A1880,'VXZ-IV'!A$1:C$4500,3,0)</f>
        <v>252.84</v>
      </c>
      <c r="W1880" s="10">
        <f t="shared" si="295"/>
        <v>1.1834999798088219E-4</v>
      </c>
      <c r="X1880">
        <f t="shared" si="290"/>
        <v>12.760059195557313</v>
      </c>
      <c r="Z1880">
        <v>12.83</v>
      </c>
      <c r="AB1880">
        <f t="shared" si="291"/>
        <v>8542.2389624307325</v>
      </c>
      <c r="AC1880">
        <f>VLOOKUP(A1880,'VIXY-IV'!A$1:E$2000,4,0)</f>
        <v>8484.5</v>
      </c>
      <c r="AD1880" s="10">
        <f t="shared" si="284"/>
        <v>6.8052286440842824E-3</v>
      </c>
      <c r="AE1880">
        <f>ROW()</f>
        <v>1880</v>
      </c>
      <c r="AF1880">
        <f t="shared" si="285"/>
        <v>0.99468583932478905</v>
      </c>
      <c r="AG1880">
        <f>AG1879*(1-(AG$1+AG$5))^($A1880-$A1879)*(1+2*(E1880/E1879-1))</f>
        <v>23301691.173554655</v>
      </c>
      <c r="AK1880">
        <f t="shared" si="293"/>
        <v>7.7312329679955853</v>
      </c>
      <c r="AO1880">
        <f>AO1879*(1-AO$1+H1879)^($A1880-$A1879)*(2-E1880/E1879)</f>
        <v>7.7717693944329298</v>
      </c>
      <c r="AQ1880" s="10">
        <v>7.77</v>
      </c>
    </row>
    <row r="1881" spans="1:43" x14ac:dyDescent="0.25">
      <c r="A1881" s="1">
        <v>40788</v>
      </c>
      <c r="B1881" s="12">
        <v>33.92</v>
      </c>
      <c r="C1881" s="12">
        <v>33.79</v>
      </c>
      <c r="D1881">
        <v>17073.919999999998</v>
      </c>
      <c r="E1881">
        <v>15249.71</v>
      </c>
      <c r="F1881">
        <v>148307.85</v>
      </c>
      <c r="G1881">
        <v>132482.35</v>
      </c>
      <c r="H1881">
        <f>(1/(1-91/360*VLOOKUP($A1881,Tbills!$B$4:$C$974,2,1)/100))^((1)/91)-1</f>
        <v>4.1667465300321282E-7</v>
      </c>
      <c r="I1881" s="2">
        <f t="shared" si="292"/>
        <v>10717.641050491187</v>
      </c>
      <c r="J1881">
        <f>VLOOKUP(A1881,'VXX-IV'!A$1:C$4500,3,0)</f>
        <v>10718.41</v>
      </c>
      <c r="K1881" s="10">
        <f t="shared" si="294"/>
        <v>-7.1741005318148865E-5</v>
      </c>
      <c r="L1881">
        <f t="shared" si="286"/>
        <v>143065918.29851007</v>
      </c>
      <c r="O1881">
        <f t="shared" si="287"/>
        <v>1151695.0784645719</v>
      </c>
      <c r="R1881">
        <f t="shared" si="288"/>
        <v>15.587238335691127</v>
      </c>
      <c r="U1881" s="2">
        <f t="shared" si="289"/>
        <v>256.82038324205774</v>
      </c>
      <c r="V1881">
        <f>VLOOKUP(A1881,'VXZ-IV'!A$1:C$4500,3,0)</f>
        <v>256.8</v>
      </c>
      <c r="W1881" s="10">
        <f t="shared" si="295"/>
        <v>7.9373995552023402E-5</v>
      </c>
      <c r="X1881">
        <f t="shared" si="290"/>
        <v>12.559945759455083</v>
      </c>
      <c r="Z1881">
        <v>12.53</v>
      </c>
      <c r="AB1881">
        <f t="shared" si="291"/>
        <v>9044.8063464169009</v>
      </c>
      <c r="AC1881">
        <f>VLOOKUP(A1881,'VIXY-IV'!A$1:E$2000,4,0)</f>
        <v>8983.7999999999993</v>
      </c>
      <c r="AD1881" s="10">
        <f t="shared" si="284"/>
        <v>6.7907062063827794E-3</v>
      </c>
      <c r="AE1881">
        <f>ROW()</f>
        <v>1881</v>
      </c>
      <c r="AF1881">
        <f t="shared" si="285"/>
        <v>1.003847292098254</v>
      </c>
      <c r="AG1881">
        <f>AG1880*(1-(AG$1+AG$5))^($A1881-$A1880)*(1+2*(E1881/E1880-1))</f>
        <v>26044360.794120099</v>
      </c>
      <c r="AK1881">
        <f t="shared" si="293"/>
        <v>7.2757553695947452</v>
      </c>
      <c r="AO1881">
        <f>AO1880*(1-AO$1+H1880)^($A1881-$A1880)*(2-E1881/E1880)</f>
        <v>7.3139768186210974</v>
      </c>
      <c r="AQ1881" s="10">
        <v>7.38</v>
      </c>
    </row>
    <row r="1882" spans="1:43" x14ac:dyDescent="0.25">
      <c r="A1882" s="1">
        <v>40792</v>
      </c>
      <c r="B1882" s="12">
        <v>37</v>
      </c>
      <c r="C1882" s="12">
        <v>35.380000000000003</v>
      </c>
      <c r="D1882">
        <v>17591.86</v>
      </c>
      <c r="E1882">
        <v>15712.29</v>
      </c>
      <c r="F1882">
        <v>150992.31</v>
      </c>
      <c r="G1882">
        <v>134880.14000000001</v>
      </c>
      <c r="H1882">
        <f>(1/(1-91/360*VLOOKUP($A1882,Tbills!$B$4:$C$974,2,1)/100))^((1)/91)-1</f>
        <v>8.3336527945121475E-7</v>
      </c>
      <c r="I1882" s="2">
        <f t="shared" si="292"/>
        <v>11041.685338817057</v>
      </c>
      <c r="J1882">
        <f>VLOOKUP(A1882,'VXX-IV'!A$1:C$4500,3,0)</f>
        <v>11042.48</v>
      </c>
      <c r="K1882" s="10">
        <f t="shared" si="294"/>
        <v>-7.196401378517514E-5</v>
      </c>
      <c r="L1882">
        <f t="shared" si="286"/>
        <v>151718421.92837191</v>
      </c>
      <c r="O1882">
        <f t="shared" si="287"/>
        <v>1203935.5258562185</v>
      </c>
      <c r="R1882">
        <f t="shared" si="288"/>
        <v>15.348053517329109</v>
      </c>
      <c r="U1882" s="2">
        <f t="shared" si="289"/>
        <v>261.44348317092101</v>
      </c>
      <c r="V1882">
        <f>VLOOKUP(A1882,'VXZ-IV'!A$1:C$4500,3,0)</f>
        <v>261.44</v>
      </c>
      <c r="W1882" s="10">
        <f t="shared" si="295"/>
        <v>1.332302218881587E-5</v>
      </c>
      <c r="X1882">
        <f t="shared" si="290"/>
        <v>12.330840719017695</v>
      </c>
      <c r="Z1882">
        <v>12.39</v>
      </c>
      <c r="AB1882">
        <f t="shared" si="291"/>
        <v>9317.8691281432039</v>
      </c>
      <c r="AC1882">
        <f>VLOOKUP(A1882,'VIXY-IV'!A$1:E$2000,4,0)</f>
        <v>9254.2000000000007</v>
      </c>
      <c r="AD1882" s="10">
        <f t="shared" si="284"/>
        <v>6.880025085172381E-3</v>
      </c>
      <c r="AE1882">
        <f>ROW()</f>
        <v>1882</v>
      </c>
      <c r="AF1882">
        <f t="shared" si="285"/>
        <v>1.0457885811192764</v>
      </c>
      <c r="AG1882">
        <f>AG1881*(1-(AG$1+AG$5))^($A1882-$A1881)*(1+2*(E1882/E1881-1))</f>
        <v>27620680.580096982</v>
      </c>
      <c r="AK1882">
        <f t="shared" si="293"/>
        <v>7.0537405755578773</v>
      </c>
      <c r="AO1882">
        <f>AO1881*(1-AO$1+H1881)^($A1882-$A1881)*(2-E1882/E1881)</f>
        <v>7.0910795341326347</v>
      </c>
      <c r="AQ1882" s="10">
        <v>7.16</v>
      </c>
    </row>
    <row r="1883" spans="1:43" x14ac:dyDescent="0.25">
      <c r="A1883" s="1">
        <v>40793</v>
      </c>
      <c r="B1883" s="12">
        <v>33.380000000000003</v>
      </c>
      <c r="C1883" s="12">
        <v>32.96</v>
      </c>
      <c r="D1883">
        <v>16681.509999999998</v>
      </c>
      <c r="E1883">
        <v>14899.19</v>
      </c>
      <c r="F1883">
        <v>147359.06</v>
      </c>
      <c r="G1883">
        <v>131634.47</v>
      </c>
      <c r="H1883">
        <f>(1/(1-91/360*VLOOKUP($A1883,Tbills!$B$4:$C$974,2,1)/100))^((1)/91)-1</f>
        <v>8.3336527945121475E-7</v>
      </c>
      <c r="I1883" s="2">
        <f t="shared" si="292"/>
        <v>10470.040867749303</v>
      </c>
      <c r="J1883">
        <f>VLOOKUP(A1883,'VXX-IV'!A$1:C$4500,3,0)</f>
        <v>10470.790000000001</v>
      </c>
      <c r="K1883" s="10">
        <f t="shared" si="294"/>
        <v>-7.1544959902469785E-5</v>
      </c>
      <c r="L1883">
        <f t="shared" si="286"/>
        <v>136009742.52877215</v>
      </c>
      <c r="O1883">
        <f t="shared" si="287"/>
        <v>1110443.8741180529</v>
      </c>
      <c r="R1883">
        <f t="shared" si="288"/>
        <v>15.744467257558965</v>
      </c>
      <c r="U1883" s="2">
        <f t="shared" si="289"/>
        <v>255.1462820887329</v>
      </c>
      <c r="V1883">
        <f>VLOOKUP(A1883,'VXZ-IV'!A$1:C$4500,3,0)</f>
        <v>255.12</v>
      </c>
      <c r="W1883" s="10">
        <f t="shared" si="295"/>
        <v>1.0301853532812544E-4</v>
      </c>
      <c r="X1883">
        <f t="shared" si="290"/>
        <v>12.627105712882445</v>
      </c>
      <c r="Z1883">
        <v>12.55</v>
      </c>
      <c r="AB1883">
        <f t="shared" si="291"/>
        <v>8835.3678724232395</v>
      </c>
      <c r="AC1883">
        <f>VLOOKUP(A1883,'VIXY-IV'!A$1:E$2000,4,0)</f>
        <v>8773.7000000000007</v>
      </c>
      <c r="AD1883" s="10">
        <f t="shared" si="284"/>
        <v>7.0287190607427608E-3</v>
      </c>
      <c r="AE1883">
        <f>ROW()</f>
        <v>1883</v>
      </c>
      <c r="AF1883">
        <f t="shared" si="285"/>
        <v>1.012742718446602</v>
      </c>
      <c r="AG1883">
        <f>AG1882*(1-(AG$1+AG$5))^($A1883-$A1882)*(1+2*(E1883/E1882-1))</f>
        <v>24761144.395523481</v>
      </c>
      <c r="AK1883">
        <f t="shared" si="293"/>
        <v>7.4184211771303197</v>
      </c>
      <c r="AO1883">
        <f>AO1882*(1-AO$1+H1882)^($A1883-$A1882)*(2-E1883/E1882)</f>
        <v>7.4577683022843146</v>
      </c>
      <c r="AQ1883" s="10">
        <v>7.4</v>
      </c>
    </row>
    <row r="1884" spans="1:43" x14ac:dyDescent="0.25">
      <c r="A1884" s="1">
        <v>40794</v>
      </c>
      <c r="B1884" s="12">
        <v>34.32</v>
      </c>
      <c r="C1884" s="12">
        <v>33.71</v>
      </c>
      <c r="D1884">
        <v>17128.259999999998</v>
      </c>
      <c r="E1884">
        <v>15298.2</v>
      </c>
      <c r="F1884">
        <v>149415.73000000001</v>
      </c>
      <c r="G1884">
        <v>133471.57</v>
      </c>
      <c r="H1884">
        <f>(1/(1-91/360*VLOOKUP($A1884,Tbills!$B$4:$C$974,2,1)/100))^((1)/91)-1</f>
        <v>8.3336527945121475E-7</v>
      </c>
      <c r="I1884" s="2">
        <f t="shared" si="292"/>
        <v>10750.178455186579</v>
      </c>
      <c r="J1884">
        <f>VLOOKUP(A1884,'VXX-IV'!A$1:C$4500,3,0)</f>
        <v>10750.95</v>
      </c>
      <c r="K1884" s="10">
        <f t="shared" si="294"/>
        <v>-7.1765268503942714E-5</v>
      </c>
      <c r="L1884">
        <f t="shared" si="286"/>
        <v>143288243.00063226</v>
      </c>
      <c r="O1884">
        <f t="shared" si="287"/>
        <v>1155012.5643903387</v>
      </c>
      <c r="R1884">
        <f t="shared" si="288"/>
        <v>15.532941514345307</v>
      </c>
      <c r="U1884" s="2">
        <f t="shared" si="289"/>
        <v>258.70101521937067</v>
      </c>
      <c r="V1884">
        <f>VLOOKUP(A1884,'VXZ-IV'!A$1:C$4500,3,0)</f>
        <v>258.68</v>
      </c>
      <c r="W1884" s="10">
        <f t="shared" si="295"/>
        <v>8.124021714350782E-5</v>
      </c>
      <c r="X1884">
        <f t="shared" si="290"/>
        <v>12.450430794024992</v>
      </c>
      <c r="Z1884">
        <v>12.49</v>
      </c>
      <c r="AB1884">
        <f t="shared" si="291"/>
        <v>9071.6684763420581</v>
      </c>
      <c r="AC1884">
        <f>VLOOKUP(A1884,'VIXY-IV'!A$1:E$2000,4,0)</f>
        <v>9006.6</v>
      </c>
      <c r="AD1884" s="10">
        <f t="shared" si="284"/>
        <v>7.2245327140161297E-3</v>
      </c>
      <c r="AE1884">
        <f>ROW()</f>
        <v>1884</v>
      </c>
      <c r="AF1884">
        <f t="shared" si="285"/>
        <v>1.0180955206170275</v>
      </c>
      <c r="AG1884">
        <f>AG1883*(1-(AG$1+AG$5))^($A1884-$A1883)*(1+2*(E1884/E1883-1))</f>
        <v>26086504.394099511</v>
      </c>
      <c r="AK1884">
        <f t="shared" si="293"/>
        <v>7.2194147700082336</v>
      </c>
      <c r="AO1884">
        <f>AO1883*(1-AO$1+H1883)^($A1884-$A1883)*(2-E1884/E1883)</f>
        <v>7.2577820163165656</v>
      </c>
      <c r="AQ1884" s="10">
        <v>7.27</v>
      </c>
    </row>
    <row r="1885" spans="1:43" x14ac:dyDescent="0.25">
      <c r="A1885" s="1">
        <v>40795</v>
      </c>
      <c r="B1885" s="12">
        <v>38.520000000000003</v>
      </c>
      <c r="C1885" s="12">
        <v>36.64</v>
      </c>
      <c r="D1885">
        <v>18643.669999999998</v>
      </c>
      <c r="E1885">
        <v>16651.68</v>
      </c>
      <c r="F1885">
        <v>154869.38</v>
      </c>
      <c r="G1885">
        <v>138343.15</v>
      </c>
      <c r="H1885">
        <f>(1/(1-91/360*VLOOKUP($A1885,Tbills!$B$4:$C$974,2,1)/100))^((1)/91)-1</f>
        <v>8.3336527945121475E-7</v>
      </c>
      <c r="I1885" s="2">
        <f t="shared" si="292"/>
        <v>11701.007138985988</v>
      </c>
      <c r="J1885">
        <f>VLOOKUP(A1885,'VXX-IV'!A$1:C$4500,3,0)</f>
        <v>11701.84</v>
      </c>
      <c r="K1885" s="10">
        <f t="shared" si="294"/>
        <v>-7.117350895347041E-5</v>
      </c>
      <c r="L1885">
        <f t="shared" si="286"/>
        <v>168635085.4673731</v>
      </c>
      <c r="O1885">
        <f t="shared" si="287"/>
        <v>1308249.8828853683</v>
      </c>
      <c r="R1885">
        <f t="shared" si="288"/>
        <v>14.845146241014261</v>
      </c>
      <c r="U1885" s="2">
        <f t="shared" si="289"/>
        <v>268.13702217476521</v>
      </c>
      <c r="V1885">
        <f>VLOOKUP(A1885,'VXZ-IV'!A$1:C$4500,3,0)</f>
        <v>268.12</v>
      </c>
      <c r="W1885" s="10">
        <f t="shared" si="295"/>
        <v>6.3487150399721415E-5</v>
      </c>
      <c r="X1885">
        <f t="shared" si="290"/>
        <v>11.995568720945924</v>
      </c>
      <c r="Z1885">
        <v>11.95</v>
      </c>
      <c r="AB1885">
        <f t="shared" si="291"/>
        <v>9873.9233291496912</v>
      </c>
      <c r="AC1885">
        <f>VLOOKUP(A1885,'VIXY-IV'!A$1:E$2000,4,0)</f>
        <v>9803.4</v>
      </c>
      <c r="AD1885" s="10">
        <f t="shared" si="284"/>
        <v>7.1937622814219893E-3</v>
      </c>
      <c r="AE1885">
        <f>ROW()</f>
        <v>1885</v>
      </c>
      <c r="AF1885">
        <f t="shared" si="285"/>
        <v>1.0513100436681224</v>
      </c>
      <c r="AG1885">
        <f>AG1884*(1-(AG$1+AG$5))^($A1885-$A1884)*(1+2*(E1885/E1884-1))</f>
        <v>30701380.390508562</v>
      </c>
      <c r="AK1885">
        <f t="shared" si="293"/>
        <v>6.5803838794977993</v>
      </c>
      <c r="AO1885">
        <f>AO1884*(1-AO$1+H1884)^($A1885-$A1884)*(2-E1885/E1884)</f>
        <v>6.6154239767871248</v>
      </c>
      <c r="AQ1885" s="10">
        <v>6.59</v>
      </c>
    </row>
    <row r="1886" spans="1:43" x14ac:dyDescent="0.25">
      <c r="A1886" s="1">
        <v>40798</v>
      </c>
      <c r="B1886" s="12">
        <v>38.590000000000003</v>
      </c>
      <c r="C1886" s="12">
        <v>37.06</v>
      </c>
      <c r="D1886">
        <v>18790.53</v>
      </c>
      <c r="E1886">
        <v>16782.8</v>
      </c>
      <c r="F1886">
        <v>156625.72</v>
      </c>
      <c r="G1886">
        <v>139911.72</v>
      </c>
      <c r="H1886">
        <f>(1/(1-91/360*VLOOKUP($A1886,Tbills!$B$4:$C$974,2,1)/100))^((1)/91)-1</f>
        <v>2.7778132727362959E-7</v>
      </c>
      <c r="I1886" s="2">
        <f t="shared" si="292"/>
        <v>11792.315706269879</v>
      </c>
      <c r="J1886">
        <f>VLOOKUP(A1886,'VXX-IV'!A$1:C$4500,3,0)</f>
        <v>11793.16</v>
      </c>
      <c r="K1886" s="10">
        <f t="shared" si="294"/>
        <v>-7.1591815096305744E-5</v>
      </c>
      <c r="L1886">
        <f t="shared" si="286"/>
        <v>171267759.34254831</v>
      </c>
      <c r="O1886">
        <f t="shared" si="287"/>
        <v>1323568.356462145</v>
      </c>
      <c r="R1886">
        <f t="shared" si="288"/>
        <v>14.784693589059026</v>
      </c>
      <c r="U1886" s="2">
        <f t="shared" si="289"/>
        <v>271.15806953637616</v>
      </c>
      <c r="V1886">
        <f>VLOOKUP(A1886,'VXZ-IV'!A$1:C$4500,3,0)</f>
        <v>271.16000000000003</v>
      </c>
      <c r="W1886" s="10">
        <f t="shared" si="295"/>
        <v>-7.1192787426399562E-6</v>
      </c>
      <c r="X1886">
        <f t="shared" si="290"/>
        <v>11.858253903570848</v>
      </c>
      <c r="Z1886">
        <v>11.88</v>
      </c>
      <c r="AB1886">
        <f t="shared" si="291"/>
        <v>9950.6325116646294</v>
      </c>
      <c r="AC1886">
        <f>VLOOKUP(A1886,'VIXY-IV'!A$1:E$2000,4,0)</f>
        <v>9877.6</v>
      </c>
      <c r="AD1886" s="10">
        <f t="shared" si="284"/>
        <v>7.3937506747214776E-3</v>
      </c>
      <c r="AE1886">
        <f>ROW()</f>
        <v>1886</v>
      </c>
      <c r="AF1886">
        <f t="shared" si="285"/>
        <v>1.0412844036697249</v>
      </c>
      <c r="AG1886">
        <f>AG1885*(1-(AG$1+AG$5))^($A1886-$A1885)*(1+2*(E1886/E1885-1))</f>
        <v>31181730.398361012</v>
      </c>
      <c r="AK1886">
        <f t="shared" si="293"/>
        <v>6.5276559222856845</v>
      </c>
      <c r="AO1886">
        <f>AO1885*(1-AO$1+H1885)^($A1886-$A1885)*(2-E1886/E1885)</f>
        <v>6.5626204469550231</v>
      </c>
      <c r="AQ1886" s="10">
        <v>6.53</v>
      </c>
    </row>
    <row r="1887" spans="1:43" x14ac:dyDescent="0.25">
      <c r="A1887" s="1">
        <v>40799</v>
      </c>
      <c r="B1887" s="12">
        <v>36.909999999999997</v>
      </c>
      <c r="C1887" s="12">
        <v>36.06</v>
      </c>
      <c r="D1887">
        <v>18770.89</v>
      </c>
      <c r="E1887">
        <v>16765.25</v>
      </c>
      <c r="F1887">
        <v>156503.78</v>
      </c>
      <c r="G1887">
        <v>139802.75</v>
      </c>
      <c r="H1887">
        <f>(1/(1-91/360*VLOOKUP($A1887,Tbills!$B$4:$C$974,2,1)/100))^((1)/91)-1</f>
        <v>2.7778132727362959E-7</v>
      </c>
      <c r="I1887" s="2">
        <f t="shared" si="292"/>
        <v>11779.703053142404</v>
      </c>
      <c r="J1887">
        <f>VLOOKUP(A1887,'VXX-IV'!A$1:C$4500,3,0)</f>
        <v>11780.55</v>
      </c>
      <c r="K1887" s="10">
        <f t="shared" si="294"/>
        <v>-7.1893660108846014E-5</v>
      </c>
      <c r="L1887">
        <f t="shared" si="286"/>
        <v>170901886.76384404</v>
      </c>
      <c r="O1887">
        <f t="shared" si="287"/>
        <v>1321447.7140983478</v>
      </c>
      <c r="R1887">
        <f t="shared" si="288"/>
        <v>14.791755167053163</v>
      </c>
      <c r="U1887" s="2">
        <f t="shared" si="289"/>
        <v>270.94035442155206</v>
      </c>
      <c r="V1887">
        <f>VLOOKUP(A1887,'VXZ-IV'!A$1:C$4500,3,0)</f>
        <v>270.92</v>
      </c>
      <c r="W1887" s="10">
        <f t="shared" si="295"/>
        <v>7.5130745430529444E-5</v>
      </c>
      <c r="X1887">
        <f t="shared" si="290"/>
        <v>11.867054046034855</v>
      </c>
      <c r="Z1887">
        <v>11.88</v>
      </c>
      <c r="AB1887">
        <f t="shared" si="291"/>
        <v>9939.8804348950525</v>
      </c>
      <c r="AC1887">
        <f>VLOOKUP(A1887,'VIXY-IV'!A$1:E$2000,4,0)</f>
        <v>9866.1</v>
      </c>
      <c r="AD1887" s="10">
        <f t="shared" si="284"/>
        <v>7.4781762697573306E-3</v>
      </c>
      <c r="AE1887">
        <f>ROW()</f>
        <v>1887</v>
      </c>
      <c r="AF1887">
        <f t="shared" si="285"/>
        <v>1.02357182473655</v>
      </c>
      <c r="AG1887">
        <f>AG1886*(1-(AG$1+AG$5))^($A1887-$A1886)*(1+2*(E1887/E1886-1))</f>
        <v>31115467.503493637</v>
      </c>
      <c r="AK1887">
        <f t="shared" si="293"/>
        <v>6.5341776342656308</v>
      </c>
      <c r="AO1887">
        <f>AO1886*(1-AO$1+H1886)^($A1887-$A1886)*(2-E1887/E1886)</f>
        <v>6.5692419115445384</v>
      </c>
      <c r="AQ1887" s="10">
        <v>6.6</v>
      </c>
    </row>
    <row r="1888" spans="1:43" x14ac:dyDescent="0.25">
      <c r="A1888" s="1">
        <v>40800</v>
      </c>
      <c r="B1888" s="12">
        <v>34.6</v>
      </c>
      <c r="C1888" s="12">
        <v>34.96</v>
      </c>
      <c r="D1888">
        <v>18104.03</v>
      </c>
      <c r="E1888">
        <v>16169.63</v>
      </c>
      <c r="F1888">
        <v>154275.12</v>
      </c>
      <c r="G1888">
        <v>137811.88</v>
      </c>
      <c r="H1888">
        <f>(1/(1-91/360*VLOOKUP($A1888,Tbills!$B$4:$C$974,2,1)/100))^((1)/91)-1</f>
        <v>2.7778132727362959E-7</v>
      </c>
      <c r="I1888" s="2">
        <f t="shared" si="292"/>
        <v>11360.936930771475</v>
      </c>
      <c r="J1888">
        <f>VLOOKUP(A1888,'VXX-IV'!A$1:C$4500,3,0)</f>
        <v>11361.74</v>
      </c>
      <c r="K1888" s="10">
        <f t="shared" si="294"/>
        <v>-7.0681887503587504E-5</v>
      </c>
      <c r="L1888">
        <f t="shared" si="286"/>
        <v>158751471.80468178</v>
      </c>
      <c r="O1888">
        <f t="shared" si="287"/>
        <v>1250984.8329083647</v>
      </c>
      <c r="R1888">
        <f t="shared" si="288"/>
        <v>15.053828388600071</v>
      </c>
      <c r="U1888" s="2">
        <f t="shared" si="289"/>
        <v>267.07557142748442</v>
      </c>
      <c r="V1888">
        <f>VLOOKUP(A1888,'VXZ-IV'!A$1:C$4500,3,0)</f>
        <v>267.08</v>
      </c>
      <c r="W1888" s="10">
        <f t="shared" si="295"/>
        <v>-1.658144569249842E-5</v>
      </c>
      <c r="X1888">
        <f t="shared" si="290"/>
        <v>12.035605762431935</v>
      </c>
      <c r="Z1888">
        <v>12.08</v>
      </c>
      <c r="AB1888">
        <f t="shared" si="291"/>
        <v>9586.4114893914048</v>
      </c>
      <c r="AC1888">
        <f>VLOOKUP(A1888,'VIXY-IV'!A$1:E$2000,4,0)</f>
        <v>9514.7999999999993</v>
      </c>
      <c r="AD1888" s="10">
        <f t="shared" si="284"/>
        <v>7.526326290768548E-3</v>
      </c>
      <c r="AE1888">
        <f>ROW()</f>
        <v>1888</v>
      </c>
      <c r="AF1888">
        <f t="shared" si="285"/>
        <v>0.98970251716247137</v>
      </c>
      <c r="AG1888">
        <f>AG1887*(1-(AG$1+AG$5))^($A1888-$A1887)*(1+2*(E1888/E1887-1))</f>
        <v>28903611.45507649</v>
      </c>
      <c r="AK1888">
        <f t="shared" si="293"/>
        <v>6.7660025949344575</v>
      </c>
      <c r="AO1888">
        <f>AO1887*(1-AO$1+H1887)^($A1888-$A1887)*(2-E1888/E1887)</f>
        <v>6.8023780319758087</v>
      </c>
      <c r="AQ1888" s="10">
        <v>6.77</v>
      </c>
    </row>
    <row r="1889" spans="1:43" x14ac:dyDescent="0.25">
      <c r="A1889" s="1">
        <v>40801</v>
      </c>
      <c r="B1889" s="12">
        <v>31.97</v>
      </c>
      <c r="C1889" s="12">
        <v>33.520000000000003</v>
      </c>
      <c r="D1889">
        <v>17199.93</v>
      </c>
      <c r="E1889">
        <v>15362.13</v>
      </c>
      <c r="F1889">
        <v>151119.78</v>
      </c>
      <c r="G1889">
        <v>134993.22</v>
      </c>
      <c r="H1889">
        <f>(1/(1-91/360*VLOOKUP($A1889,Tbills!$B$4:$C$974,2,1)/100))^((1)/91)-1</f>
        <v>2.7778132727362959E-7</v>
      </c>
      <c r="I1889" s="2">
        <f t="shared" si="292"/>
        <v>10793.318129568541</v>
      </c>
      <c r="J1889">
        <f>VLOOKUP(A1889,'VXX-IV'!A$1:C$4500,3,0)</f>
        <v>10794.09</v>
      </c>
      <c r="K1889" s="10">
        <f t="shared" si="294"/>
        <v>-7.1508615497872796E-5</v>
      </c>
      <c r="L1889">
        <f t="shared" si="286"/>
        <v>142889177.15055996</v>
      </c>
      <c r="O1889">
        <f t="shared" si="287"/>
        <v>1157235.8744327764</v>
      </c>
      <c r="R1889">
        <f t="shared" si="288"/>
        <v>15.429019705248901</v>
      </c>
      <c r="U1889" s="2">
        <f t="shared" si="289"/>
        <v>261.60678058234805</v>
      </c>
      <c r="V1889">
        <f>VLOOKUP(A1889,'VXZ-IV'!A$1:C$4500,3,0)</f>
        <v>261.60000000000002</v>
      </c>
      <c r="W1889" s="10">
        <f t="shared" si="295"/>
        <v>2.5919657293593801E-5</v>
      </c>
      <c r="X1889">
        <f t="shared" si="290"/>
        <v>12.28131860417944</v>
      </c>
      <c r="Z1889">
        <v>12.29</v>
      </c>
      <c r="AB1889">
        <f t="shared" si="291"/>
        <v>9107.3552728467985</v>
      </c>
      <c r="AC1889">
        <f>VLOOKUP(A1889,'VIXY-IV'!A$1:E$2000,4,0)</f>
        <v>9038.1</v>
      </c>
      <c r="AD1889" s="10">
        <f t="shared" si="284"/>
        <v>7.66259201013475E-3</v>
      </c>
      <c r="AE1889">
        <f>ROW()</f>
        <v>1889</v>
      </c>
      <c r="AF1889">
        <f t="shared" si="285"/>
        <v>0.95375894988066812</v>
      </c>
      <c r="AG1889">
        <f>AG1888*(1-(AG$1+AG$5))^($A1889-$A1888)*(1+2*(E1889/E1888-1))</f>
        <v>26015882.491219252</v>
      </c>
      <c r="AK1889">
        <f t="shared" si="293"/>
        <v>7.1035611606722968</v>
      </c>
      <c r="AO1889">
        <f>AO1888*(1-AO$1+H1888)^($A1889-$A1888)*(2-E1889/E1888)</f>
        <v>7.141821852438218</v>
      </c>
      <c r="AQ1889" s="10">
        <v>7.1</v>
      </c>
    </row>
    <row r="1890" spans="1:43" x14ac:dyDescent="0.25">
      <c r="A1890" s="1">
        <v>40802</v>
      </c>
      <c r="B1890" s="12">
        <v>30.98</v>
      </c>
      <c r="C1890" s="12">
        <v>32.950000000000003</v>
      </c>
      <c r="D1890">
        <v>16801.32</v>
      </c>
      <c r="E1890">
        <v>15006.1</v>
      </c>
      <c r="F1890">
        <v>150368.64000000001</v>
      </c>
      <c r="G1890">
        <v>134322.20000000001</v>
      </c>
      <c r="H1890">
        <f>(1/(1-91/360*VLOOKUP($A1890,Tbills!$B$4:$C$974,2,1)/100))^((1)/91)-1</f>
        <v>2.7778132727362959E-7</v>
      </c>
      <c r="I1890" s="2">
        <f t="shared" si="292"/>
        <v>10542.924883592428</v>
      </c>
      <c r="J1890">
        <f>VLOOKUP(A1890,'VXX-IV'!A$1:C$4500,3,0)</f>
        <v>10543.67</v>
      </c>
      <c r="K1890" s="10">
        <f t="shared" si="294"/>
        <v>-7.0669549366741968E-5</v>
      </c>
      <c r="L1890">
        <f t="shared" si="286"/>
        <v>136259906.58262348</v>
      </c>
      <c r="O1890">
        <f t="shared" si="287"/>
        <v>1116968.392820359</v>
      </c>
      <c r="R1890">
        <f t="shared" si="288"/>
        <v>15.607104258695012</v>
      </c>
      <c r="U1890" s="2">
        <f t="shared" si="289"/>
        <v>260.30011838071368</v>
      </c>
      <c r="V1890">
        <f>VLOOKUP(A1890,'VXZ-IV'!A$1:C$4500,3,0)</f>
        <v>260.27999999999997</v>
      </c>
      <c r="W1890" s="10">
        <f t="shared" si="295"/>
        <v>7.7295146433398187E-5</v>
      </c>
      <c r="X1890">
        <f t="shared" si="290"/>
        <v>12.341913121682124</v>
      </c>
      <c r="Z1890">
        <v>12.25</v>
      </c>
      <c r="AB1890">
        <f t="shared" si="291"/>
        <v>8895.9746532194422</v>
      </c>
      <c r="AC1890">
        <f>VLOOKUP(A1890,'VIXY-IV'!A$1:E$2000,4,0)</f>
        <v>8827.7999999999993</v>
      </c>
      <c r="AD1890" s="10">
        <f t="shared" si="284"/>
        <v>7.7227229003198339E-3</v>
      </c>
      <c r="AE1890">
        <f>ROW()</f>
        <v>1890</v>
      </c>
      <c r="AF1890">
        <f t="shared" si="285"/>
        <v>0.94021244309559937</v>
      </c>
      <c r="AG1890">
        <f>AG1889*(1-(AG$1+AG$5))^($A1890-$A1889)*(1+2*(E1890/E1889-1))</f>
        <v>24809167.472062912</v>
      </c>
      <c r="AK1890">
        <f t="shared" si="293"/>
        <v>7.2678535155945179</v>
      </c>
      <c r="AO1890">
        <f>AO1889*(1-AO$1+H1889)^($A1890-$A1889)*(2-E1890/E1889)</f>
        <v>7.3070712072827391</v>
      </c>
      <c r="AQ1890" s="10">
        <v>7.24</v>
      </c>
    </row>
    <row r="1891" spans="1:43" x14ac:dyDescent="0.25">
      <c r="A1891" s="1">
        <v>40805</v>
      </c>
      <c r="B1891" s="12">
        <v>32.729999999999997</v>
      </c>
      <c r="C1891" s="12">
        <v>33.81</v>
      </c>
      <c r="D1891">
        <v>17477.96</v>
      </c>
      <c r="E1891">
        <v>15610.43</v>
      </c>
      <c r="F1891">
        <v>153310.79999999999</v>
      </c>
      <c r="G1891">
        <v>136950.28</v>
      </c>
      <c r="H1891">
        <f>(1/(1-91/360*VLOOKUP($A1891,Tbills!$B$4:$C$974,2,1)/100))^((1)/91)-1</f>
        <v>2.7778132727362959E-7</v>
      </c>
      <c r="I1891" s="2">
        <f t="shared" si="292"/>
        <v>10966.718111240993</v>
      </c>
      <c r="J1891">
        <f>VLOOKUP(A1891,'VXX-IV'!A$1:C$4500,3,0)</f>
        <v>10967.49</v>
      </c>
      <c r="K1891" s="10">
        <f t="shared" si="294"/>
        <v>-7.0379709396384271E-5</v>
      </c>
      <c r="L1891">
        <f t="shared" si="286"/>
        <v>147215059.44565248</v>
      </c>
      <c r="O1891">
        <f t="shared" si="287"/>
        <v>1184322.9658956863</v>
      </c>
      <c r="R1891">
        <f t="shared" si="288"/>
        <v>15.290763483635148</v>
      </c>
      <c r="U1891" s="2">
        <f t="shared" si="289"/>
        <v>265.37381896285257</v>
      </c>
      <c r="V1891">
        <f>VLOOKUP(A1891,'VXZ-IV'!A$1:C$4500,3,0)</f>
        <v>265.36</v>
      </c>
      <c r="W1891" s="10">
        <f t="shared" si="295"/>
        <v>5.2076284491109348E-5</v>
      </c>
      <c r="X1891">
        <f t="shared" si="290"/>
        <v>12.099104994216569</v>
      </c>
      <c r="Z1891">
        <v>12.13</v>
      </c>
      <c r="AB1891">
        <f t="shared" si="291"/>
        <v>9253.2680038394501</v>
      </c>
      <c r="AC1891">
        <f>VLOOKUP(A1891,'VIXY-IV'!A$1:E$2000,4,0)</f>
        <v>9181.4</v>
      </c>
      <c r="AD1891" s="10">
        <f t="shared" si="284"/>
        <v>7.8275648419032784E-3</v>
      </c>
      <c r="AE1891">
        <f>ROW()</f>
        <v>1891</v>
      </c>
      <c r="AF1891">
        <f t="shared" si="285"/>
        <v>0.96805678793256422</v>
      </c>
      <c r="AG1891">
        <f>AG1890*(1-(AG$1+AG$5))^($A1891-$A1890)*(1+2*(E1891/E1890-1))</f>
        <v>26804701.382180564</v>
      </c>
      <c r="AK1891">
        <f t="shared" si="293"/>
        <v>6.974185850386263</v>
      </c>
      <c r="AO1891">
        <f>AO1890*(1-AO$1+H1890)^($A1891-$A1890)*(2-E1891/E1890)</f>
        <v>7.0120264618755481</v>
      </c>
      <c r="AQ1891" s="10">
        <v>6.99</v>
      </c>
    </row>
    <row r="1892" spans="1:43" x14ac:dyDescent="0.25">
      <c r="A1892" s="1">
        <v>40806</v>
      </c>
      <c r="B1892" s="12">
        <v>32.86</v>
      </c>
      <c r="C1892" s="12">
        <v>33.619999999999997</v>
      </c>
      <c r="D1892">
        <v>17397.72</v>
      </c>
      <c r="E1892">
        <v>15538.76</v>
      </c>
      <c r="F1892">
        <v>152340.82</v>
      </c>
      <c r="G1892">
        <v>136083.76999999999</v>
      </c>
      <c r="H1892">
        <f>(1/(1-91/360*VLOOKUP($A1892,Tbills!$B$4:$C$974,2,1)/100))^((1)/91)-1</f>
        <v>2.7778132727362959E-7</v>
      </c>
      <c r="I1892" s="2">
        <f t="shared" si="292"/>
        <v>10916.104553101715</v>
      </c>
      <c r="J1892">
        <f>VLOOKUP(A1892,'VXX-IV'!A$1:C$4500,3,0)</f>
        <v>10916.88</v>
      </c>
      <c r="K1892" s="10">
        <f t="shared" si="294"/>
        <v>-7.1031915555019864E-5</v>
      </c>
      <c r="L1892">
        <f t="shared" si="286"/>
        <v>145856730.01614815</v>
      </c>
      <c r="O1892">
        <f t="shared" si="287"/>
        <v>1176127.2042709137</v>
      </c>
      <c r="R1892">
        <f t="shared" si="288"/>
        <v>15.325171850327026</v>
      </c>
      <c r="U1892" s="2">
        <f t="shared" si="289"/>
        <v>263.68839916444068</v>
      </c>
      <c r="V1892">
        <f>VLOOKUP(A1892,'VXZ-IV'!A$1:C$4500,3,0)</f>
        <v>263.68</v>
      </c>
      <c r="W1892" s="10">
        <f t="shared" si="295"/>
        <v>3.1853627278088936E-5</v>
      </c>
      <c r="X1892">
        <f t="shared" si="290"/>
        <v>12.175211340889271</v>
      </c>
      <c r="Z1892">
        <v>12.13</v>
      </c>
      <c r="AB1892">
        <f t="shared" si="291"/>
        <v>9210.4636248174811</v>
      </c>
      <c r="AC1892">
        <f>VLOOKUP(A1892,'VIXY-IV'!A$1:E$2000,4,0)</f>
        <v>9139</v>
      </c>
      <c r="AD1892" s="10">
        <f t="shared" si="284"/>
        <v>7.8196328720299135E-3</v>
      </c>
      <c r="AE1892">
        <f>ROW()</f>
        <v>1892</v>
      </c>
      <c r="AF1892">
        <f t="shared" si="285"/>
        <v>0.97739440809042244</v>
      </c>
      <c r="AG1892">
        <f>AG1891*(1-(AG$1+AG$5))^($A1892-$A1891)*(1+2*(E1892/E1891-1))</f>
        <v>26557676.986584384</v>
      </c>
      <c r="AK1892">
        <f t="shared" si="293"/>
        <v>7.005879145208012</v>
      </c>
      <c r="AO1892">
        <f>AO1891*(1-AO$1+H1891)^($A1892-$A1891)*(2-E1892/E1891)</f>
        <v>7.043961222578111</v>
      </c>
      <c r="AQ1892" s="10">
        <v>7</v>
      </c>
    </row>
    <row r="1893" spans="1:43" x14ac:dyDescent="0.25">
      <c r="A1893" s="1">
        <v>40807</v>
      </c>
      <c r="B1893" s="12">
        <v>37.32</v>
      </c>
      <c r="C1893" s="12">
        <v>36.19</v>
      </c>
      <c r="D1893">
        <v>18876.14</v>
      </c>
      <c r="E1893">
        <v>16859.2</v>
      </c>
      <c r="F1893">
        <v>156475.71</v>
      </c>
      <c r="G1893">
        <v>139777.37</v>
      </c>
      <c r="H1893">
        <f>(1/(1-91/360*VLOOKUP($A1893,Tbills!$B$4:$C$974,2,1)/100))^((1)/91)-1</f>
        <v>2.7778132727362959E-7</v>
      </c>
      <c r="I1893" s="2">
        <f t="shared" si="292"/>
        <v>11843.442328683228</v>
      </c>
      <c r="J1893">
        <f>VLOOKUP(A1893,'VXX-IV'!A$1:C$4500,3,0)</f>
        <v>11844.28</v>
      </c>
      <c r="K1893" s="10">
        <f t="shared" si="294"/>
        <v>-7.072370095717595E-5</v>
      </c>
      <c r="L1893">
        <f t="shared" si="286"/>
        <v>170638050.39527765</v>
      </c>
      <c r="O1893">
        <f t="shared" si="287"/>
        <v>1325998.477519067</v>
      </c>
      <c r="R1893">
        <f t="shared" si="288"/>
        <v>14.673363563187619</v>
      </c>
      <c r="U1893" s="2">
        <f t="shared" si="289"/>
        <v>270.83892151847556</v>
      </c>
      <c r="V1893">
        <f>VLOOKUP(A1893,'VXZ-IV'!A$1:C$4500,3,0)</f>
        <v>270.83999999999997</v>
      </c>
      <c r="W1893" s="10">
        <f t="shared" si="295"/>
        <v>-3.9819876104241203E-6</v>
      </c>
      <c r="X1893">
        <f t="shared" si="290"/>
        <v>11.844315670703466</v>
      </c>
      <c r="Z1893">
        <v>11.85</v>
      </c>
      <c r="AB1893">
        <f t="shared" si="291"/>
        <v>9992.7944356446951</v>
      </c>
      <c r="AC1893">
        <f>VLOOKUP(A1893,'VIXY-IV'!A$1:E$2000,4,0)</f>
        <v>9914.5</v>
      </c>
      <c r="AD1893" s="10">
        <f t="shared" si="284"/>
        <v>7.8969625946538891E-3</v>
      </c>
      <c r="AE1893">
        <f>ROW()</f>
        <v>1893</v>
      </c>
      <c r="AF1893">
        <f t="shared" si="285"/>
        <v>1.0312240950538825</v>
      </c>
      <c r="AG1893">
        <f>AG1892*(1-(AG$1+AG$5))^($A1893-$A1892)*(1+2*(E1893/E1892-1))</f>
        <v>31070222.903902259</v>
      </c>
      <c r="AK1893">
        <f t="shared" si="293"/>
        <v>6.4102407214427055</v>
      </c>
      <c r="AO1893">
        <f>AO1892*(1-AO$1+H1892)^($A1893-$A1892)*(2-E1893/E1892)</f>
        <v>6.4451486637916968</v>
      </c>
      <c r="AQ1893" s="10">
        <v>6.61</v>
      </c>
    </row>
    <row r="1894" spans="1:43" x14ac:dyDescent="0.25">
      <c r="A1894" s="1">
        <v>40808</v>
      </c>
      <c r="B1894" s="12">
        <v>41.35</v>
      </c>
      <c r="C1894" s="12">
        <v>39.15</v>
      </c>
      <c r="D1894">
        <v>20337.52</v>
      </c>
      <c r="E1894">
        <v>18164.43</v>
      </c>
      <c r="F1894">
        <v>162759.1</v>
      </c>
      <c r="G1894">
        <v>145390.19</v>
      </c>
      <c r="H1894">
        <f>(1/(1-91/360*VLOOKUP($A1894,Tbills!$B$4:$C$974,2,1)/100))^((1)/91)-1</f>
        <v>2.7778132727362959E-7</v>
      </c>
      <c r="I1894" s="2">
        <f t="shared" si="292"/>
        <v>12760.043740484192</v>
      </c>
      <c r="J1894">
        <f>VLOOKUP(A1894,'VXX-IV'!A$1:C$4500,3,0)</f>
        <v>12760.95</v>
      </c>
      <c r="K1894" s="10">
        <f t="shared" si="294"/>
        <v>-7.1018185621607444E-5</v>
      </c>
      <c r="L1894">
        <f t="shared" si="286"/>
        <v>197050605.16203651</v>
      </c>
      <c r="O1894">
        <f t="shared" si="287"/>
        <v>1479935.7142875646</v>
      </c>
      <c r="R1894">
        <f t="shared" si="288"/>
        <v>14.104724051468429</v>
      </c>
      <c r="U1894" s="2">
        <f t="shared" si="289"/>
        <v>281.70777590570952</v>
      </c>
      <c r="V1894">
        <f>VLOOKUP(A1894,'VXZ-IV'!A$1:C$4500,3,0)</f>
        <v>281.68</v>
      </c>
      <c r="W1894" s="10">
        <f t="shared" si="295"/>
        <v>9.8608015157264362E-5</v>
      </c>
      <c r="X1894">
        <f t="shared" si="290"/>
        <v>11.368284787269481</v>
      </c>
      <c r="Z1894">
        <v>11.28</v>
      </c>
      <c r="AB1894">
        <f t="shared" si="291"/>
        <v>10766.055717925619</v>
      </c>
      <c r="AC1894">
        <f>VLOOKUP(A1894,'VIXY-IV'!A$1:E$2000,4,0)</f>
        <v>10679.8</v>
      </c>
      <c r="AD1894" s="10">
        <f t="shared" si="284"/>
        <v>8.0765293287907713E-3</v>
      </c>
      <c r="AE1894">
        <f>ROW()</f>
        <v>1894</v>
      </c>
      <c r="AF1894">
        <f t="shared" si="285"/>
        <v>1.0561941251596425</v>
      </c>
      <c r="AG1894">
        <f>AG1893*(1-(AG$1+AG$5))^($A1894-$A1893)*(1+2*(E1894/E1893-1))</f>
        <v>35879892.92866049</v>
      </c>
      <c r="AK1894">
        <f t="shared" si="293"/>
        <v>5.9136879622952883</v>
      </c>
      <c r="AO1894">
        <f>AO1893*(1-AO$1+H1893)^($A1894-$A1893)*(2-E1894/E1893)</f>
        <v>5.9459505207438665</v>
      </c>
      <c r="AQ1894" s="10">
        <v>5.95</v>
      </c>
    </row>
    <row r="1895" spans="1:43" x14ac:dyDescent="0.25">
      <c r="A1895" s="1">
        <v>40809</v>
      </c>
      <c r="B1895" s="12">
        <v>41.25</v>
      </c>
      <c r="C1895" s="12">
        <v>39.549999999999997</v>
      </c>
      <c r="D1895">
        <v>20608.55</v>
      </c>
      <c r="E1895">
        <v>18406.5</v>
      </c>
      <c r="F1895">
        <v>163472.79</v>
      </c>
      <c r="G1895">
        <v>146027.68</v>
      </c>
      <c r="H1895">
        <f>(1/(1-91/360*VLOOKUP($A1895,Tbills!$B$4:$C$974,2,1)/100))^((1)/91)-1</f>
        <v>2.7778132727362959E-7</v>
      </c>
      <c r="I1895" s="2">
        <f t="shared" si="292"/>
        <v>12929.776461451454</v>
      </c>
      <c r="J1895">
        <f>VLOOKUP(A1895,'VXX-IV'!A$1:C$4500,3,0)</f>
        <v>12930.69</v>
      </c>
      <c r="K1895" s="10">
        <f t="shared" si="294"/>
        <v>-7.0648863173317089E-5</v>
      </c>
      <c r="L1895">
        <f t="shared" si="286"/>
        <v>202293543.34570315</v>
      </c>
      <c r="O1895">
        <f t="shared" si="287"/>
        <v>1509468.6011384234</v>
      </c>
      <c r="R1895">
        <f t="shared" si="288"/>
        <v>14.010106717517964</v>
      </c>
      <c r="U1895" s="2">
        <f t="shared" si="289"/>
        <v>282.93615036605848</v>
      </c>
      <c r="V1895">
        <f>VLOOKUP(A1895,'VXZ-IV'!A$1:C$4500,3,0)</f>
        <v>282.92</v>
      </c>
      <c r="W1895" s="10">
        <f t="shared" si="295"/>
        <v>5.7084568282350645E-5</v>
      </c>
      <c r="X1895">
        <f t="shared" si="290"/>
        <v>11.318022970846389</v>
      </c>
      <c r="Z1895">
        <v>11.39</v>
      </c>
      <c r="AB1895">
        <f t="shared" si="291"/>
        <v>10909.150219899295</v>
      </c>
      <c r="AC1895">
        <f>VLOOKUP(A1895,'VIXY-IV'!A$1:E$2000,4,0)</f>
        <v>10820.7</v>
      </c>
      <c r="AD1895" s="10">
        <f t="shared" si="284"/>
        <v>8.1741680204878708E-3</v>
      </c>
      <c r="AE1895">
        <f>ROW()</f>
        <v>1895</v>
      </c>
      <c r="AF1895">
        <f t="shared" si="285"/>
        <v>1.042983565107459</v>
      </c>
      <c r="AG1895">
        <f>AG1894*(1-(AG$1+AG$5))^($A1895-$A1894)*(1+2*(E1895/E1894-1))</f>
        <v>36834965.194404669</v>
      </c>
      <c r="AK1895">
        <f t="shared" si="293"/>
        <v>5.8346068770508577</v>
      </c>
      <c r="AO1895">
        <f>AO1894*(1-AO$1+H1894)^($A1895-$A1894)*(2-E1895/E1894)</f>
        <v>5.8664958886363516</v>
      </c>
      <c r="AQ1895" s="10">
        <v>5.88</v>
      </c>
    </row>
    <row r="1896" spans="1:43" x14ac:dyDescent="0.25">
      <c r="A1896" s="1">
        <v>40812</v>
      </c>
      <c r="B1896" s="12">
        <v>39.020000000000003</v>
      </c>
      <c r="C1896" s="12">
        <v>38.03</v>
      </c>
      <c r="D1896">
        <v>19786.79</v>
      </c>
      <c r="E1896">
        <v>17672.53</v>
      </c>
      <c r="F1896">
        <v>160414.71</v>
      </c>
      <c r="G1896">
        <v>143295.82</v>
      </c>
      <c r="H1896">
        <f>(1/(1-91/360*VLOOKUP($A1896,Tbills!$B$4:$C$974,2,1)/100))^((1)/91)-1</f>
        <v>5.5556975353532323E-7</v>
      </c>
      <c r="I1896" s="2">
        <f t="shared" si="292"/>
        <v>12413.297260828082</v>
      </c>
      <c r="J1896">
        <f>VLOOKUP(A1896,'VXX-IV'!A$1:C$4500,3,0)</f>
        <v>12414.17</v>
      </c>
      <c r="K1896" s="10">
        <f t="shared" si="294"/>
        <v>-7.0301854406595865E-5</v>
      </c>
      <c r="L1896">
        <f t="shared" si="286"/>
        <v>186135460.57677776</v>
      </c>
      <c r="O1896">
        <f t="shared" si="287"/>
        <v>1419038.7117244725</v>
      </c>
      <c r="R1896">
        <f t="shared" si="288"/>
        <v>14.287499540169526</v>
      </c>
      <c r="U1896" s="2">
        <f t="shared" si="289"/>
        <v>277.6229639898512</v>
      </c>
      <c r="V1896">
        <f>VLOOKUP(A1896,'VXZ-IV'!A$1:C$4500,3,0)</f>
        <v>277.60000000000002</v>
      </c>
      <c r="W1896" s="10">
        <f t="shared" si="295"/>
        <v>8.2723306380261263E-5</v>
      </c>
      <c r="X1896">
        <f t="shared" si="290"/>
        <v>11.528498475317203</v>
      </c>
      <c r="Z1896">
        <v>11.35</v>
      </c>
      <c r="AB1896">
        <f t="shared" si="291"/>
        <v>10473.045940905295</v>
      </c>
      <c r="AC1896">
        <f>VLOOKUP(A1896,'VIXY-IV'!A$1:E$2000,4,0)</f>
        <v>10388.1</v>
      </c>
      <c r="AD1896" s="10">
        <f t="shared" si="284"/>
        <v>8.1772355777567363E-3</v>
      </c>
      <c r="AE1896">
        <f>ROW()</f>
        <v>1896</v>
      </c>
      <c r="AF1896">
        <f t="shared" si="285"/>
        <v>1.026032079936892</v>
      </c>
      <c r="AG1896">
        <f>AG1895*(1-(AG$1+AG$5))^($A1896-$A1895)*(1+2*(E1896/E1895-1))</f>
        <v>33893906.678717718</v>
      </c>
      <c r="AK1896">
        <f t="shared" si="293"/>
        <v>6.0664175382995742</v>
      </c>
      <c r="AO1896">
        <f>AO1895*(1-AO$1+H1895)^($A1896-$A1895)*(2-E1896/E1895)</f>
        <v>6.0997540701880366</v>
      </c>
      <c r="AQ1896" s="10">
        <v>6.1</v>
      </c>
    </row>
    <row r="1897" spans="1:43" x14ac:dyDescent="0.25">
      <c r="A1897" s="1">
        <v>40813</v>
      </c>
      <c r="B1897" s="12">
        <v>37.71</v>
      </c>
      <c r="C1897" s="12">
        <v>37.21</v>
      </c>
      <c r="D1897">
        <v>19422.560000000001</v>
      </c>
      <c r="E1897">
        <v>17347.21</v>
      </c>
      <c r="F1897">
        <v>159116.54999999999</v>
      </c>
      <c r="G1897">
        <v>142136.12</v>
      </c>
      <c r="H1897">
        <f>(1/(1-91/360*VLOOKUP($A1897,Tbills!$B$4:$C$974,2,1)/100))^((1)/91)-1</f>
        <v>5.5556975353532323E-7</v>
      </c>
      <c r="I1897" s="2">
        <f t="shared" si="292"/>
        <v>12184.499457368243</v>
      </c>
      <c r="J1897">
        <f>VLOOKUP(A1897,'VXX-IV'!A$1:C$4500,3,0)</f>
        <v>12185.36</v>
      </c>
      <c r="K1897" s="10">
        <f t="shared" si="294"/>
        <v>-7.0621026523443042E-5</v>
      </c>
      <c r="L1897">
        <f t="shared" si="286"/>
        <v>179274606.82060504</v>
      </c>
      <c r="O1897">
        <f t="shared" si="287"/>
        <v>1379809.2256295257</v>
      </c>
      <c r="R1897">
        <f t="shared" si="288"/>
        <v>14.418351512285186</v>
      </c>
      <c r="U1897" s="2">
        <f t="shared" si="289"/>
        <v>275.36957864670376</v>
      </c>
      <c r="V1897">
        <f>VLOOKUP(A1897,'VXZ-IV'!A$1:C$4500,3,0)</f>
        <v>275.36</v>
      </c>
      <c r="W1897" s="10">
        <f t="shared" si="295"/>
        <v>3.4785904647449684E-5</v>
      </c>
      <c r="X1897">
        <f t="shared" si="290"/>
        <v>11.621375780265497</v>
      </c>
      <c r="Z1897">
        <v>11.6</v>
      </c>
      <c r="AB1897">
        <f t="shared" si="291"/>
        <v>10279.897279157431</v>
      </c>
      <c r="AC1897">
        <f>VLOOKUP(A1897,'VIXY-IV'!A$1:E$2000,4,0)</f>
        <v>10195.9</v>
      </c>
      <c r="AD1897" s="10">
        <f t="shared" si="284"/>
        <v>8.23833885752423E-3</v>
      </c>
      <c r="AE1897">
        <f>ROW()</f>
        <v>1897</v>
      </c>
      <c r="AF1897">
        <f t="shared" si="285"/>
        <v>1.013437248051599</v>
      </c>
      <c r="AG1897">
        <f>AG1896*(1-(AG$1+AG$5))^($A1897-$A1896)*(1+2*(E1897/E1896-1))</f>
        <v>32644952.880164351</v>
      </c>
      <c r="AI1897">
        <f>AG1903/AI1903</f>
        <v>4.0584748122919043</v>
      </c>
      <c r="AK1897">
        <f t="shared" si="293"/>
        <v>6.1778018020407268</v>
      </c>
      <c r="AO1897">
        <f>AO1896*(1-AO$1+H1896)^($A1897-$A1896)*(2-E1897/E1896)</f>
        <v>6.2118134379650982</v>
      </c>
      <c r="AQ1897" s="10">
        <v>6.19</v>
      </c>
    </row>
    <row r="1898" spans="1:43" x14ac:dyDescent="0.25">
      <c r="A1898" s="1">
        <v>40814</v>
      </c>
      <c r="B1898" s="12">
        <v>41.08</v>
      </c>
      <c r="C1898" s="12">
        <v>39.520000000000003</v>
      </c>
      <c r="D1898">
        <v>20746.07</v>
      </c>
      <c r="E1898">
        <v>18529.29</v>
      </c>
      <c r="F1898">
        <v>164067.47</v>
      </c>
      <c r="G1898">
        <v>146558.62</v>
      </c>
      <c r="H1898">
        <f>(1/(1-91/360*VLOOKUP($A1898,Tbills!$B$4:$C$974,2,1)/100))^((1)/91)-1</f>
        <v>5.5556975353532323E-7</v>
      </c>
      <c r="I1898" s="2">
        <f t="shared" si="292"/>
        <v>13014.469512213627</v>
      </c>
      <c r="J1898">
        <f>VLOOKUP(A1898,'VXX-IV'!A$1:C$4500,3,0)</f>
        <v>13015.39</v>
      </c>
      <c r="K1898" s="10">
        <f t="shared" si="294"/>
        <v>-7.0723027613683875E-5</v>
      </c>
      <c r="L1898">
        <f t="shared" si="286"/>
        <v>203697904.45331618</v>
      </c>
      <c r="O1898">
        <f t="shared" si="287"/>
        <v>1520793.181155975</v>
      </c>
      <c r="R1898">
        <f t="shared" si="288"/>
        <v>13.926471610179075</v>
      </c>
      <c r="U1898" s="2">
        <f t="shared" si="289"/>
        <v>283.93079446458773</v>
      </c>
      <c r="V1898">
        <f>VLOOKUP(A1898,'VXZ-IV'!A$1:C$4500,3,0)</f>
        <v>283.92</v>
      </c>
      <c r="W1898" s="10">
        <f t="shared" si="295"/>
        <v>3.8019387812449068E-5</v>
      </c>
      <c r="X1898">
        <f t="shared" si="290"/>
        <v>11.259371815877889</v>
      </c>
      <c r="Z1898">
        <v>11.3</v>
      </c>
      <c r="AB1898">
        <f t="shared" si="291"/>
        <v>10980.011009978483</v>
      </c>
      <c r="AC1898">
        <f>VLOOKUP(A1898,'VIXY-IV'!A$1:E$2000,4,0)</f>
        <v>10889.1</v>
      </c>
      <c r="AD1898" s="10">
        <f t="shared" si="284"/>
        <v>8.3488084394929274E-3</v>
      </c>
      <c r="AE1898">
        <f>ROW()</f>
        <v>1898</v>
      </c>
      <c r="AF1898">
        <f t="shared" si="285"/>
        <v>1.0394736842105261</v>
      </c>
      <c r="AG1898">
        <f>AG1897*(1-(AG$1+AG$5))^($A1898-$A1897)*(1+2*(E1898/E1897-1))</f>
        <v>37092711.771440983</v>
      </c>
      <c r="AK1898">
        <f t="shared" si="293"/>
        <v>5.756563620263992</v>
      </c>
      <c r="AO1898">
        <f>AO1897*(1-AO$1+H1897)^($A1898-$A1897)*(2-E1898/E1897)</f>
        <v>5.7883148688954833</v>
      </c>
      <c r="AQ1898" s="10">
        <v>5.8</v>
      </c>
    </row>
    <row r="1899" spans="1:43" x14ac:dyDescent="0.25">
      <c r="A1899" s="1">
        <v>40815</v>
      </c>
      <c r="B1899" s="12">
        <v>38.840000000000003</v>
      </c>
      <c r="C1899" s="12">
        <v>38.18</v>
      </c>
      <c r="D1899">
        <v>20303.41</v>
      </c>
      <c r="E1899">
        <v>18133.919999999998</v>
      </c>
      <c r="F1899">
        <v>162110.70000000001</v>
      </c>
      <c r="G1899">
        <v>144810.59</v>
      </c>
      <c r="H1899">
        <f>(1/(1-91/360*VLOOKUP($A1899,Tbills!$B$4:$C$974,2,1)/100))^((1)/91)-1</f>
        <v>5.5556975353532323E-7</v>
      </c>
      <c r="I1899" s="2">
        <f t="shared" si="292"/>
        <v>12736.468515372731</v>
      </c>
      <c r="J1899">
        <f>VLOOKUP(A1899,'VXX-IV'!A$1:C$4500,3,0)</f>
        <v>12737.37</v>
      </c>
      <c r="K1899" s="10">
        <f t="shared" si="294"/>
        <v>-7.0774785318250544E-5</v>
      </c>
      <c r="L1899">
        <f t="shared" si="286"/>
        <v>194996361.39742711</v>
      </c>
      <c r="O1899">
        <f t="shared" si="287"/>
        <v>1472068.5291145223</v>
      </c>
      <c r="R1899">
        <f t="shared" si="288"/>
        <v>14.074413863779757</v>
      </c>
      <c r="U1899" s="2">
        <f t="shared" si="289"/>
        <v>280.5376197382368</v>
      </c>
      <c r="V1899">
        <f>VLOOKUP(A1899,'VXZ-IV'!A$1:C$4500,3,0)</f>
        <v>280.52</v>
      </c>
      <c r="W1899" s="10">
        <f t="shared" si="295"/>
        <v>6.2810987583095113E-5</v>
      </c>
      <c r="X1899">
        <f t="shared" si="290"/>
        <v>11.393249210689639</v>
      </c>
      <c r="Z1899">
        <v>11.35</v>
      </c>
      <c r="AB1899">
        <f t="shared" si="291"/>
        <v>10745.349619721497</v>
      </c>
      <c r="AC1899">
        <f>VLOOKUP(A1899,'VIXY-IV'!A$1:E$2000,4,0)</f>
        <v>10660.4</v>
      </c>
      <c r="AD1899" s="10">
        <f t="shared" si="284"/>
        <v>7.9687084651136608E-3</v>
      </c>
      <c r="AE1899">
        <f>ROW()</f>
        <v>1899</v>
      </c>
      <c r="AF1899">
        <f t="shared" si="285"/>
        <v>1.0172865374541646</v>
      </c>
      <c r="AG1899">
        <f>AG1898*(1-(AG$1+AG$5))^($A1899-$A1898)*(1+2*(E1899/E1898-1))</f>
        <v>35508578.562618405</v>
      </c>
      <c r="AK1899">
        <f t="shared" si="293"/>
        <v>5.8791208576825831</v>
      </c>
      <c r="AO1899">
        <f>AO1898*(1-AO$1+H1898)^($A1899-$A1898)*(2-E1899/E1898)</f>
        <v>5.9116080635342589</v>
      </c>
      <c r="AQ1899" s="10">
        <v>5.89</v>
      </c>
    </row>
    <row r="1900" spans="1:43" x14ac:dyDescent="0.25">
      <c r="A1900" s="1">
        <v>40816</v>
      </c>
      <c r="B1900" s="12">
        <v>42.96</v>
      </c>
      <c r="C1900" s="12">
        <v>41.24</v>
      </c>
      <c r="D1900">
        <v>22019.55</v>
      </c>
      <c r="E1900">
        <v>19666.669999999998</v>
      </c>
      <c r="F1900">
        <v>169031.41</v>
      </c>
      <c r="G1900">
        <v>150992.66</v>
      </c>
      <c r="H1900">
        <f>(1/(1-91/360*VLOOKUP($A1900,Tbills!$B$4:$C$974,2,1)/100))^((1)/91)-1</f>
        <v>5.5556975353532323E-7</v>
      </c>
      <c r="I1900" s="2">
        <f t="shared" si="292"/>
        <v>13812.6781115086</v>
      </c>
      <c r="J1900">
        <f>VLOOKUP(A1900,'VXX-IV'!A$1:C$4500,3,0)</f>
        <v>13813.65</v>
      </c>
      <c r="K1900" s="10">
        <f t="shared" si="294"/>
        <v>-7.0357109916652227E-5</v>
      </c>
      <c r="L1900">
        <f t="shared" si="286"/>
        <v>227949896.6303581</v>
      </c>
      <c r="O1900">
        <f t="shared" si="287"/>
        <v>1658650.1364676</v>
      </c>
      <c r="R1900">
        <f t="shared" si="288"/>
        <v>13.478992197500784</v>
      </c>
      <c r="U1900" s="2">
        <f t="shared" si="289"/>
        <v>292.50699159256919</v>
      </c>
      <c r="V1900">
        <f>VLOOKUP(A1900,'VXZ-IV'!A$1:C$4500,3,0)</f>
        <v>292.48</v>
      </c>
      <c r="W1900" s="10">
        <f t="shared" si="295"/>
        <v>9.2285259057689473E-5</v>
      </c>
      <c r="X1900">
        <f t="shared" si="290"/>
        <v>10.906465723984756</v>
      </c>
      <c r="Z1900">
        <v>10.94</v>
      </c>
      <c r="AB1900">
        <f t="shared" si="291"/>
        <v>11653.182386614646</v>
      </c>
      <c r="AC1900">
        <f>VLOOKUP(A1900,'VIXY-IV'!A$1:E$2000,4,0)</f>
        <v>11561</v>
      </c>
      <c r="AD1900" s="10">
        <f t="shared" si="284"/>
        <v>7.9735651426906529E-3</v>
      </c>
      <c r="AE1900">
        <f>ROW()</f>
        <v>1900</v>
      </c>
      <c r="AF1900">
        <f t="shared" si="285"/>
        <v>1.0417070805043647</v>
      </c>
      <c r="AG1900">
        <f>AG1899*(1-(AG$1+AG$5))^($A1900-$A1899)*(1+2*(E1900/E1899-1))</f>
        <v>41509828.18542853</v>
      </c>
      <c r="AI1900">
        <f>AG1902/AI1902</f>
        <v>3.9975508583726964</v>
      </c>
      <c r="AK1900">
        <f t="shared" si="293"/>
        <v>5.3819438401760147</v>
      </c>
      <c r="AO1900">
        <f>AO1899*(1-AO$1+H1899)^($A1900-$A1899)*(2-E1900/E1899)</f>
        <v>5.4117386168183321</v>
      </c>
      <c r="AQ1900" s="10">
        <v>5.48</v>
      </c>
    </row>
    <row r="1901" spans="1:43" x14ac:dyDescent="0.25">
      <c r="A1901" s="1">
        <v>40819</v>
      </c>
      <c r="B1901" s="12">
        <v>45.45</v>
      </c>
      <c r="C1901" s="12">
        <v>43.38</v>
      </c>
      <c r="D1901">
        <v>23578.78</v>
      </c>
      <c r="E1901">
        <v>21059.26</v>
      </c>
      <c r="F1901">
        <v>174086.87</v>
      </c>
      <c r="G1901">
        <v>155508.35999999999</v>
      </c>
      <c r="H1901">
        <f>(1/(1-91/360*VLOOKUP($A1901,Tbills!$B$4:$C$974,2,1)/100))^((1)/91)-1</f>
        <v>5.5556975353532323E-7</v>
      </c>
      <c r="I1901" s="2">
        <f t="shared" si="292"/>
        <v>14789.68801913841</v>
      </c>
      <c r="J1901">
        <f>VLOOKUP(A1901,'VXX-IV'!A$1:C$4500,3,0)</f>
        <v>14790.73</v>
      </c>
      <c r="K1901" s="10">
        <f t="shared" si="294"/>
        <v>-7.0448237618370158E-5</v>
      </c>
      <c r="L1901">
        <f t="shared" si="286"/>
        <v>260197144.52765426</v>
      </c>
      <c r="O1901">
        <f t="shared" si="287"/>
        <v>1834637.3006786548</v>
      </c>
      <c r="R1901">
        <f t="shared" si="288"/>
        <v>13.00000767006151</v>
      </c>
      <c r="U1901" s="2">
        <f t="shared" si="289"/>
        <v>301.23337288867498</v>
      </c>
      <c r="V1901">
        <f>VLOOKUP(A1901,'VXZ-IV'!A$1:C$4500,3,0)</f>
        <v>301.24</v>
      </c>
      <c r="W1901" s="10">
        <f t="shared" si="295"/>
        <v>-2.1999440064535136E-5</v>
      </c>
      <c r="X1901">
        <f t="shared" si="290"/>
        <v>10.579132460158275</v>
      </c>
      <c r="Z1901">
        <v>10.66</v>
      </c>
      <c r="AB1901">
        <f t="shared" si="291"/>
        <v>12477.035013645254</v>
      </c>
      <c r="AC1901">
        <f>VLOOKUP(A1901,'VIXY-IV'!A$1:E$2000,4,0)</f>
        <v>12376.7</v>
      </c>
      <c r="AD1901" s="10">
        <f t="shared" si="284"/>
        <v>8.1067662337499513E-3</v>
      </c>
      <c r="AE1901">
        <f>ROW()</f>
        <v>1901</v>
      </c>
      <c r="AF1901">
        <f t="shared" si="285"/>
        <v>1.0477178423236515</v>
      </c>
      <c r="AG1901">
        <f>AG1900*(1-(AG$1+AG$5))^($A1901-$A1900)*(1+2*(E1901/E1900-1))</f>
        <v>47383630.301254094</v>
      </c>
      <c r="AH1901">
        <f>VLOOKUP(A1901,'UVXY-IV'!A$2:E$2000,4,0)</f>
        <v>240000000</v>
      </c>
      <c r="AK1901">
        <f t="shared" si="293"/>
        <v>5.0001515694329388</v>
      </c>
      <c r="AM1901">
        <v>5</v>
      </c>
      <c r="AN1901" s="10">
        <f>AK1901/AM1901-1</f>
        <v>3.0313886587807204E-5</v>
      </c>
      <c r="AO1901">
        <f>AO1900*(1-AO$1+H1900)^($A1901-$A1900)*(2-E1901/E1900)</f>
        <v>5.0279857451598158</v>
      </c>
      <c r="AQ1901" s="10">
        <v>5.12</v>
      </c>
    </row>
    <row r="1902" spans="1:43" x14ac:dyDescent="0.25">
      <c r="A1902" s="1">
        <v>40820</v>
      </c>
      <c r="B1902" s="12">
        <v>40.82</v>
      </c>
      <c r="C1902" s="12">
        <v>40.450000000000003</v>
      </c>
      <c r="D1902">
        <v>21693.59</v>
      </c>
      <c r="E1902">
        <v>19375.5</v>
      </c>
      <c r="F1902">
        <v>168490.81</v>
      </c>
      <c r="G1902">
        <v>150509.42000000001</v>
      </c>
      <c r="H1902">
        <f>(1/(1-91/360*VLOOKUP($A1902,Tbills!$B$4:$C$974,2,1)/100))^((1)/91)-1</f>
        <v>5.5556975353532323E-7</v>
      </c>
      <c r="I1902" s="2">
        <f t="shared" si="292"/>
        <v>13606.878933446111</v>
      </c>
      <c r="J1902">
        <f>VLOOKUP(A1902,'VXX-IV'!A$1:C$4500,3,0)</f>
        <v>13607.84</v>
      </c>
      <c r="K1902" s="10">
        <f t="shared" si="294"/>
        <v>-7.062594459439353E-5</v>
      </c>
      <c r="L1902">
        <f t="shared" si="286"/>
        <v>218580077.8849833</v>
      </c>
      <c r="O1902">
        <f t="shared" si="287"/>
        <v>1614554.58225619</v>
      </c>
      <c r="R1902">
        <f t="shared" si="288"/>
        <v>13.51909408524098</v>
      </c>
      <c r="U1902" s="2">
        <f t="shared" si="289"/>
        <v>291.54305208676925</v>
      </c>
      <c r="V1902">
        <f>VLOOKUP(A1902,'VXZ-IV'!A$1:C$4500,3,0)</f>
        <v>291.52</v>
      </c>
      <c r="W1902" s="10">
        <f t="shared" si="295"/>
        <v>7.9075489740842997E-5</v>
      </c>
      <c r="X1902">
        <f t="shared" si="290"/>
        <v>10.91880929822983</v>
      </c>
      <c r="Z1902">
        <v>10.79</v>
      </c>
      <c r="AB1902">
        <f t="shared" si="291"/>
        <v>11479.053078196537</v>
      </c>
      <c r="AC1902">
        <f>VLOOKUP(A1902,'VIXY-IV'!A$1:E$2000,4,0)</f>
        <v>11386.1</v>
      </c>
      <c r="AD1902" s="10">
        <f t="shared" si="284"/>
        <v>8.1637328142680765E-3</v>
      </c>
      <c r="AE1902">
        <f>ROW()</f>
        <v>1902</v>
      </c>
      <c r="AF1902">
        <f t="shared" si="285"/>
        <v>1.0091470951792336</v>
      </c>
      <c r="AG1902">
        <f>AG1901*(1-(AG$1+AG$5))^($A1902-$A1901)*(1+2*(E1902/E1901-1))</f>
        <v>39805321.65054363</v>
      </c>
      <c r="AH1902">
        <f>VLOOKUP(A1902,'UVXY-IV'!A$2:E$2000,4,0)</f>
        <v>201665000</v>
      </c>
      <c r="AI1902">
        <f>82978.56*120</f>
        <v>9957427.1999999993</v>
      </c>
      <c r="AJ1902" s="10">
        <f>AG1902/AH1902-1</f>
        <v>-0.80261660848167193</v>
      </c>
      <c r="AK1902">
        <f t="shared" si="293"/>
        <v>5.3996793176192623</v>
      </c>
      <c r="AM1902">
        <v>5.3996250000000003</v>
      </c>
      <c r="AN1902" s="10">
        <f t="shared" ref="AN1902:AN1965" si="296">AK1902/AM1902-1</f>
        <v>1.0059516959426418E-5</v>
      </c>
      <c r="AO1902">
        <f>AO1901*(1-AO$1+H1901)^($A1902-$A1901)*(2-E1902/E1901)</f>
        <v>5.4297926161769468</v>
      </c>
      <c r="AQ1902" s="10">
        <v>5.46</v>
      </c>
    </row>
    <row r="1903" spans="1:43" x14ac:dyDescent="0.25">
      <c r="A1903" s="1">
        <v>40821</v>
      </c>
      <c r="B1903" s="12">
        <v>37.81</v>
      </c>
      <c r="C1903" s="12">
        <v>38.31</v>
      </c>
      <c r="D1903">
        <v>20552.560000000001</v>
      </c>
      <c r="E1903">
        <v>18356.38</v>
      </c>
      <c r="F1903">
        <v>167351.07999999999</v>
      </c>
      <c r="G1903">
        <v>149491.24</v>
      </c>
      <c r="H1903">
        <f>(1/(1-91/360*VLOOKUP($A1903,Tbills!$B$4:$C$974,2,1)/100))^((1)/91)-1</f>
        <v>5.5556975353532323E-7</v>
      </c>
      <c r="I1903" s="2">
        <f t="shared" si="292"/>
        <v>12890.875907505419</v>
      </c>
      <c r="J1903">
        <f>VLOOKUP(A1903,'VXX-IV'!A$1:C$4500,3,0)</f>
        <v>12891.79</v>
      </c>
      <c r="K1903" s="10">
        <f t="shared" si="294"/>
        <v>-7.090500966755453E-5</v>
      </c>
      <c r="L1903">
        <f t="shared" si="286"/>
        <v>195577426.99406129</v>
      </c>
      <c r="O1903">
        <f t="shared" si="287"/>
        <v>1487120.0224491102</v>
      </c>
      <c r="R1903">
        <f t="shared" si="288"/>
        <v>13.874008130482622</v>
      </c>
      <c r="U1903" s="2">
        <f t="shared" si="289"/>
        <v>289.56389347381116</v>
      </c>
      <c r="V1903">
        <f>VLOOKUP(A1903,'VXZ-IV'!A$1:C$4500,3,0)</f>
        <v>289.56</v>
      </c>
      <c r="W1903" s="10">
        <f t="shared" si="295"/>
        <v>1.3446172852482619E-5</v>
      </c>
      <c r="X1903">
        <f t="shared" si="290"/>
        <v>10.992273394832916</v>
      </c>
      <c r="Z1903">
        <v>11.09</v>
      </c>
      <c r="AB1903">
        <f t="shared" si="291"/>
        <v>10874.894263274859</v>
      </c>
      <c r="AC1903">
        <f>VLOOKUP(A1903,'VIXY-IV'!A$1:E$2000,4,0)</f>
        <v>10785.6</v>
      </c>
      <c r="AD1903" s="10">
        <f t="shared" si="284"/>
        <v>8.2790260416534256E-3</v>
      </c>
      <c r="AE1903">
        <f>ROW()</f>
        <v>1903</v>
      </c>
      <c r="AF1903">
        <f t="shared" si="285"/>
        <v>0.98694857739493602</v>
      </c>
      <c r="AG1903">
        <f>AG1902*(1-(AG$1+AG$5))^($A1903-$A1902)*(1+2*(E1903/E1902-1))</f>
        <v>35616730.14383433</v>
      </c>
      <c r="AH1903">
        <f>VLOOKUP(A1903,'UVXY-IV'!A$2:E$2000,4,0)</f>
        <v>180478000</v>
      </c>
      <c r="AI1903">
        <f>73132.42*120</f>
        <v>8775890.4000000004</v>
      </c>
      <c r="AJ1903" s="10">
        <f t="shared" ref="AJ1903:AJ1966" si="297">AG1903/AH1903-1</f>
        <v>-0.80265334199273963</v>
      </c>
      <c r="AK1903">
        <f t="shared" si="293"/>
        <v>5.6834290068744968</v>
      </c>
      <c r="AM1903">
        <v>5.6817500000000001</v>
      </c>
      <c r="AN1903" s="10">
        <f t="shared" si="296"/>
        <v>2.9550875601658255E-4</v>
      </c>
      <c r="AO1903">
        <f>AO1902*(1-AO$1+H1902)^($A1903-$A1902)*(2-E1903/E1902)</f>
        <v>5.7151827203985395</v>
      </c>
      <c r="AQ1903" s="10">
        <v>5.72</v>
      </c>
    </row>
    <row r="1904" spans="1:43" x14ac:dyDescent="0.25">
      <c r="A1904" s="1">
        <v>40822</v>
      </c>
      <c r="B1904" s="12">
        <v>36.270000000000003</v>
      </c>
      <c r="C1904" s="12">
        <v>37.04</v>
      </c>
      <c r="D1904">
        <v>20282.34</v>
      </c>
      <c r="E1904">
        <v>18115.03</v>
      </c>
      <c r="F1904">
        <v>165559.01</v>
      </c>
      <c r="G1904">
        <v>147890.34</v>
      </c>
      <c r="H1904">
        <f>(1/(1-91/360*VLOOKUP($A1904,Tbills!$B$4:$C$974,2,1)/100))^((1)/91)-1</f>
        <v>5.5556975353532323E-7</v>
      </c>
      <c r="I1904" s="2">
        <f t="shared" si="292"/>
        <v>12721.079651285987</v>
      </c>
      <c r="J1904">
        <f>VLOOKUP(A1904,'VXX-IV'!A$1:C$4500,3,0)</f>
        <v>12721.98</v>
      </c>
      <c r="K1904" s="10">
        <f t="shared" si="294"/>
        <v>-7.0771115346257574E-5</v>
      </c>
      <c r="L1904">
        <f t="shared" si="286"/>
        <v>190426013.36136317</v>
      </c>
      <c r="O1904">
        <f t="shared" si="287"/>
        <v>1457741.8774351671</v>
      </c>
      <c r="R1904">
        <f t="shared" si="288"/>
        <v>13.964584674976326</v>
      </c>
      <c r="U1904" s="2">
        <f t="shared" si="289"/>
        <v>286.4561291715687</v>
      </c>
      <c r="V1904">
        <f>VLOOKUP(A1904,'VXZ-IV'!A$1:C$4500,3,0)</f>
        <v>286.44</v>
      </c>
      <c r="W1904" s="10">
        <f t="shared" si="295"/>
        <v>5.6309075438853995E-5</v>
      </c>
      <c r="X1904">
        <f t="shared" si="290"/>
        <v>11.109584781365486</v>
      </c>
      <c r="Z1904">
        <v>11.1</v>
      </c>
      <c r="AB1904">
        <f t="shared" si="291"/>
        <v>10731.536798016979</v>
      </c>
      <c r="AC1904">
        <f>VLOOKUP(A1904,'VIXY-IV'!A$1:E$2000,4,0)</f>
        <v>10643.8</v>
      </c>
      <c r="AD1904" s="10">
        <f t="shared" ref="AD1904:AD1967" si="298">AB1904/AC1904-1</f>
        <v>8.2429957362013528E-3</v>
      </c>
      <c r="AE1904">
        <f>ROW()</f>
        <v>1904</v>
      </c>
      <c r="AF1904">
        <f t="shared" si="285"/>
        <v>0.97921166306695473</v>
      </c>
      <c r="AG1904">
        <f>AG1903*(1-(AG$1+AG$5))^($A1904-$A1903)*(1+2*(E1904/E1903-1))</f>
        <v>34678982.709044553</v>
      </c>
      <c r="AH1904">
        <f>VLOOKUP(A1904,'UVXY-IV'!A$2:E$2000,4,0)</f>
        <v>175666000</v>
      </c>
      <c r="AI1904">
        <v>70156.800000000003</v>
      </c>
      <c r="AJ1904" s="10">
        <f t="shared" si="297"/>
        <v>-0.80258568699096833</v>
      </c>
      <c r="AK1904">
        <f t="shared" si="293"/>
        <v>5.7578866411880893</v>
      </c>
      <c r="AM1904">
        <v>5.7554999999999996</v>
      </c>
      <c r="AN1904" s="10">
        <f t="shared" si="296"/>
        <v>4.1467139051154511E-4</v>
      </c>
      <c r="AO1904">
        <f>AO1903*(1-AO$1+H1903)^($A1904-$A1903)*(2-E1904/E1903)</f>
        <v>5.7901150953029301</v>
      </c>
      <c r="AQ1904" s="10">
        <v>5.83</v>
      </c>
    </row>
    <row r="1905" spans="1:43" x14ac:dyDescent="0.25">
      <c r="A1905" s="1">
        <v>40823</v>
      </c>
      <c r="B1905" s="12">
        <v>36.200000000000003</v>
      </c>
      <c r="C1905" s="12">
        <v>37.31</v>
      </c>
      <c r="D1905">
        <v>20321.060000000001</v>
      </c>
      <c r="E1905">
        <v>18149.599999999999</v>
      </c>
      <c r="F1905">
        <v>166798.01999999999</v>
      </c>
      <c r="G1905">
        <v>148997.04</v>
      </c>
      <c r="H1905">
        <f>(1/(1-91/360*VLOOKUP($A1905,Tbills!$B$4:$C$974,2,1)/100))^((1)/91)-1</f>
        <v>5.5556975353532323E-7</v>
      </c>
      <c r="I1905" s="2">
        <f t="shared" si="292"/>
        <v>12745.054050267114</v>
      </c>
      <c r="J1905">
        <f>VLOOKUP(A1905,'VXX-IV'!A$1:C$4500,3,0)</f>
        <v>12745.96</v>
      </c>
      <c r="K1905" s="10">
        <f t="shared" si="294"/>
        <v>-7.1077402791552835E-5</v>
      </c>
      <c r="L1905">
        <f t="shared" si="286"/>
        <v>191144281.20746514</v>
      </c>
      <c r="O1905">
        <f t="shared" si="287"/>
        <v>1461865.4575083484</v>
      </c>
      <c r="R1905">
        <f t="shared" si="288"/>
        <v>13.950629273656252</v>
      </c>
      <c r="U1905" s="2">
        <f t="shared" si="289"/>
        <v>288.59287155934169</v>
      </c>
      <c r="V1905">
        <f>VLOOKUP(A1905,'VXZ-IV'!A$1:C$4500,3,0)</f>
        <v>288.60000000000002</v>
      </c>
      <c r="W1905" s="10">
        <f t="shared" si="295"/>
        <v>-2.4700071581174043E-5</v>
      </c>
      <c r="X1905">
        <f t="shared" si="290"/>
        <v>11.02604730850272</v>
      </c>
      <c r="Z1905">
        <v>10.97</v>
      </c>
      <c r="AB1905">
        <f t="shared" si="291"/>
        <v>10751.641564984113</v>
      </c>
      <c r="AC1905">
        <f>VLOOKUP(A1905,'VIXY-IV'!A$1:E$2000,4,0)</f>
        <v>10662.5</v>
      </c>
      <c r="AD1905" s="10">
        <f t="shared" si="298"/>
        <v>8.3602874545474215E-3</v>
      </c>
      <c r="AE1905">
        <f>ROW()</f>
        <v>1905</v>
      </c>
      <c r="AF1905">
        <f t="shared" si="285"/>
        <v>0.97024926293218983</v>
      </c>
      <c r="AG1905">
        <f>AG1904*(1-(AG$1+AG$5))^($A1905-$A1904)*(1+2*(E1905/E1904-1))</f>
        <v>34810169.586533986</v>
      </c>
      <c r="AH1905">
        <f>VLOOKUP(A1905,'UVXY-IV'!A$2:E$2000,4,0)</f>
        <v>176284000</v>
      </c>
      <c r="AI1905">
        <v>71172.86</v>
      </c>
      <c r="AJ1905" s="10">
        <f t="shared" si="297"/>
        <v>-0.80253358451967283</v>
      </c>
      <c r="AK1905">
        <f t="shared" si="293"/>
        <v>5.7466308564419721</v>
      </c>
      <c r="AM1905">
        <v>5.7439999999999998</v>
      </c>
      <c r="AN1905" s="10">
        <f t="shared" si="296"/>
        <v>4.5801818279467277E-4</v>
      </c>
      <c r="AO1905">
        <f>AO1904*(1-AO$1+H1904)^($A1905-$A1904)*(2-E1905/E1904)</f>
        <v>5.7788549352452518</v>
      </c>
      <c r="AQ1905" s="10">
        <v>5.72</v>
      </c>
    </row>
    <row r="1906" spans="1:43" x14ac:dyDescent="0.25">
      <c r="A1906" s="1">
        <v>40826</v>
      </c>
      <c r="B1906" s="12">
        <v>33.020000000000003</v>
      </c>
      <c r="C1906" s="12">
        <v>34.79</v>
      </c>
      <c r="D1906">
        <v>18861.47</v>
      </c>
      <c r="E1906">
        <v>16845.95</v>
      </c>
      <c r="F1906">
        <v>159605.6</v>
      </c>
      <c r="G1906">
        <v>142571.96</v>
      </c>
      <c r="H1906">
        <f>(1/(1-91/360*VLOOKUP($A1906,Tbills!$B$4:$C$974,2,1)/100))^((1)/91)-1</f>
        <v>5.5556975353532323E-7</v>
      </c>
      <c r="I1906" s="2">
        <f t="shared" si="292"/>
        <v>11828.756488089706</v>
      </c>
      <c r="J1906">
        <f>VLOOKUP(A1906,'VXX-IV'!A$1:C$4500,3,0)</f>
        <v>11829.59</v>
      </c>
      <c r="K1906" s="10">
        <f t="shared" si="294"/>
        <v>-7.0459915372689252E-5</v>
      </c>
      <c r="L1906">
        <f t="shared" si="286"/>
        <v>163663322.54200396</v>
      </c>
      <c r="O1906">
        <f t="shared" si="287"/>
        <v>1304229.2241052799</v>
      </c>
      <c r="R1906">
        <f t="shared" si="288"/>
        <v>14.449692584515143</v>
      </c>
      <c r="U1906" s="2">
        <f t="shared" si="289"/>
        <v>276.12839233103449</v>
      </c>
      <c r="V1906">
        <f>VLOOKUP(A1906,'VXZ-IV'!A$1:C$4500,3,0)</f>
        <v>276.12</v>
      </c>
      <c r="W1906" s="10">
        <f t="shared" si="295"/>
        <v>3.039378181401986E-5</v>
      </c>
      <c r="X1906">
        <f t="shared" si="290"/>
        <v>11.500257734042474</v>
      </c>
      <c r="Z1906">
        <v>11.41</v>
      </c>
      <c r="AB1906">
        <f t="shared" si="291"/>
        <v>9978.3285829633078</v>
      </c>
      <c r="AC1906">
        <f>VLOOKUP(A1906,'VIXY-IV'!A$1:E$2000,4,0)</f>
        <v>9894.1</v>
      </c>
      <c r="AD1906" s="10">
        <f t="shared" si="298"/>
        <v>8.5130110837072781E-3</v>
      </c>
      <c r="AE1906">
        <f>ROW()</f>
        <v>1906</v>
      </c>
      <c r="AF1906">
        <f t="shared" si="285"/>
        <v>0.94912331129634964</v>
      </c>
      <c r="AG1906">
        <f>AG1905*(1-(AG$1+AG$5))^($A1906-$A1905)*(1+2*(E1906/E1905-1))</f>
        <v>29806464.312622335</v>
      </c>
      <c r="AH1906">
        <f>VLOOKUP(A1906,'UVXY-IV'!A$2:E$2000,4,0)</f>
        <v>150951000</v>
      </c>
      <c r="AI1906">
        <v>62875.01</v>
      </c>
      <c r="AJ1906" s="10">
        <f t="shared" si="297"/>
        <v>-0.80254212086953824</v>
      </c>
      <c r="AK1906">
        <f t="shared" si="293"/>
        <v>6.1585394373767794</v>
      </c>
      <c r="AM1906">
        <v>6.1556249999999997</v>
      </c>
      <c r="AN1906" s="10">
        <f t="shared" si="296"/>
        <v>4.7345921442243366E-4</v>
      </c>
      <c r="AO1906">
        <f>AO1905*(1-AO$1+H1905)^($A1906-$A1905)*(2-E1906/E1905)</f>
        <v>6.1932617721753154</v>
      </c>
      <c r="AQ1906" s="10">
        <v>6.14</v>
      </c>
    </row>
    <row r="1907" spans="1:43" x14ac:dyDescent="0.25">
      <c r="A1907" s="1">
        <v>40827</v>
      </c>
      <c r="B1907" s="12">
        <v>32.86</v>
      </c>
      <c r="C1907" s="12">
        <v>34.06</v>
      </c>
      <c r="D1907">
        <v>18769.849999999999</v>
      </c>
      <c r="E1907">
        <v>16764.11</v>
      </c>
      <c r="F1907">
        <v>159254.94</v>
      </c>
      <c r="G1907">
        <v>142258.65</v>
      </c>
      <c r="H1907">
        <f>(1/(1-91/360*VLOOKUP($A1907,Tbills!$B$4:$C$974,2,1)/100))^((1)/91)-1</f>
        <v>4.1667465300321282E-7</v>
      </c>
      <c r="I1907" s="2">
        <f t="shared" si="292"/>
        <v>11771.011020479669</v>
      </c>
      <c r="J1907">
        <f>VLOOKUP(A1907,'VXX-IV'!A$1:C$4500,3,0)</f>
        <v>11771.84</v>
      </c>
      <c r="K1907" s="10">
        <f t="shared" si="294"/>
        <v>-7.0420556202877016E-5</v>
      </c>
      <c r="L1907">
        <f t="shared" si="286"/>
        <v>162065864.49299803</v>
      </c>
      <c r="O1907">
        <f t="shared" si="287"/>
        <v>1294681.3994888384</v>
      </c>
      <c r="R1907">
        <f t="shared" si="288"/>
        <v>14.484137114380843</v>
      </c>
      <c r="U1907" s="2">
        <f t="shared" si="289"/>
        <v>275.51500881216862</v>
      </c>
      <c r="V1907">
        <f>VLOOKUP(A1907,'VXZ-IV'!A$1:C$4500,3,0)</f>
        <v>275.52</v>
      </c>
      <c r="W1907" s="10">
        <f t="shared" si="295"/>
        <v>-1.8115519132444469E-5</v>
      </c>
      <c r="X1907">
        <f t="shared" si="290"/>
        <v>11.525108720888499</v>
      </c>
      <c r="Z1907">
        <v>11.47</v>
      </c>
      <c r="AB1907">
        <f t="shared" si="291"/>
        <v>9929.5062513647299</v>
      </c>
      <c r="AC1907">
        <f>VLOOKUP(A1907,'VIXY-IV'!A$1:E$2000,4,0)</f>
        <v>9844.2999999999993</v>
      </c>
      <c r="AD1907" s="10">
        <f t="shared" si="298"/>
        <v>8.6553895517944568E-3</v>
      </c>
      <c r="AE1907">
        <f>ROW()</f>
        <v>1907</v>
      </c>
      <c r="AF1907">
        <f t="shared" si="285"/>
        <v>0.96476805637110974</v>
      </c>
      <c r="AG1907">
        <f>AG1906*(1-(AG$1+AG$5))^($A1907-$A1906)*(1+2*(E1907/E1906-1))</f>
        <v>29515861.623655647</v>
      </c>
      <c r="AH1907">
        <f>VLOOKUP(A1907,'UVXY-IV'!A$2:E$2000,4,0)</f>
        <v>149445000</v>
      </c>
      <c r="AI1907">
        <v>60721.919999999998</v>
      </c>
      <c r="AJ1907" s="10">
        <f t="shared" si="297"/>
        <v>-0.80249682743714645</v>
      </c>
      <c r="AK1907">
        <f t="shared" si="293"/>
        <v>6.1881702606055651</v>
      </c>
      <c r="AM1907">
        <v>6.1866250000000003</v>
      </c>
      <c r="AN1907" s="10">
        <f t="shared" si="296"/>
        <v>2.4977440940165963E-4</v>
      </c>
      <c r="AO1907">
        <f>AO1906*(1-AO$1+H1906)^($A1907-$A1906)*(2-E1907/E1906)</f>
        <v>6.2231227897993469</v>
      </c>
      <c r="AQ1907" s="10">
        <v>6.21</v>
      </c>
    </row>
    <row r="1908" spans="1:43" x14ac:dyDescent="0.25">
      <c r="A1908" s="1">
        <v>40828</v>
      </c>
      <c r="B1908" s="12">
        <v>31.26</v>
      </c>
      <c r="C1908" s="12">
        <v>32.97</v>
      </c>
      <c r="D1908">
        <v>17601.96</v>
      </c>
      <c r="E1908">
        <v>15721.01</v>
      </c>
      <c r="F1908">
        <v>153747.98000000001</v>
      </c>
      <c r="G1908">
        <v>137339.35999999999</v>
      </c>
      <c r="H1908">
        <f>(1/(1-91/360*VLOOKUP($A1908,Tbills!$B$4:$C$974,2,1)/100))^((1)/91)-1</f>
        <v>4.1667465300321282E-7</v>
      </c>
      <c r="I1908" s="2">
        <f t="shared" si="292"/>
        <v>11038.330782720319</v>
      </c>
      <c r="J1908">
        <f>VLOOKUP(A1908,'VXX-IV'!A$1:C$4500,3,0)</f>
        <v>11039.11</v>
      </c>
      <c r="K1908" s="10">
        <f t="shared" si="294"/>
        <v>-7.0586965768226761E-5</v>
      </c>
      <c r="L1908">
        <f t="shared" si="286"/>
        <v>141891316.03295836</v>
      </c>
      <c r="O1908">
        <f t="shared" si="287"/>
        <v>1173804.9325130859</v>
      </c>
      <c r="R1908">
        <f t="shared" si="288"/>
        <v>14.934079503951347</v>
      </c>
      <c r="U1908" s="2">
        <f t="shared" si="289"/>
        <v>265.98134525625318</v>
      </c>
      <c r="V1908">
        <f>VLOOKUP(A1908,'VXZ-IV'!A$1:C$4500,3,0)</f>
        <v>265.95999999999998</v>
      </c>
      <c r="W1908" s="10">
        <f t="shared" si="295"/>
        <v>8.0257393040961134E-5</v>
      </c>
      <c r="X1908">
        <f t="shared" si="290"/>
        <v>11.923209793488313</v>
      </c>
      <c r="Z1908">
        <v>12.02</v>
      </c>
      <c r="AB1908">
        <f t="shared" si="291"/>
        <v>9311.3457604484684</v>
      </c>
      <c r="AC1908">
        <f>VLOOKUP(A1908,'VIXY-IV'!A$1:E$2000,4,0)</f>
        <v>9229.9</v>
      </c>
      <c r="AD1908" s="10">
        <f t="shared" si="298"/>
        <v>8.824121653373096E-3</v>
      </c>
      <c r="AE1908">
        <f>ROW()</f>
        <v>1908</v>
      </c>
      <c r="AF1908">
        <f t="shared" si="285"/>
        <v>0.94813466787989087</v>
      </c>
      <c r="AG1908">
        <f>AG1907*(1-(AG$1+AG$5))^($A1908-$A1907)*(1+2*(E1908/E1907-1))</f>
        <v>25841906.381420217</v>
      </c>
      <c r="AH1908">
        <f>VLOOKUP(A1908,'UVXY-IV'!A$2:E$2000,4,0)</f>
        <v>130753000</v>
      </c>
      <c r="AI1908">
        <v>51916.03</v>
      </c>
      <c r="AJ1908" s="10">
        <f t="shared" si="297"/>
        <v>-0.80236089128799937</v>
      </c>
      <c r="AK1908">
        <f t="shared" si="293"/>
        <v>6.5729057504910902</v>
      </c>
      <c r="AM1908">
        <v>6.5726250000000004</v>
      </c>
      <c r="AN1908" s="10">
        <f t="shared" si="296"/>
        <v>4.2715123879766281E-5</v>
      </c>
      <c r="AO1908">
        <f>AO1907*(1-AO$1+H1907)^($A1908-$A1907)*(2-E1908/E1907)</f>
        <v>6.61009751530933</v>
      </c>
      <c r="AQ1908" s="10">
        <v>6.62</v>
      </c>
    </row>
    <row r="1909" spans="1:43" x14ac:dyDescent="0.25">
      <c r="A1909" s="1">
        <v>40829</v>
      </c>
      <c r="B1909" s="12">
        <v>30.7</v>
      </c>
      <c r="C1909" s="12">
        <v>32.71</v>
      </c>
      <c r="D1909">
        <v>17473.89</v>
      </c>
      <c r="E1909">
        <v>15606.62</v>
      </c>
      <c r="F1909">
        <v>153601.18</v>
      </c>
      <c r="G1909">
        <v>137208.17000000001</v>
      </c>
      <c r="H1909">
        <f>(1/(1-91/360*VLOOKUP($A1909,Tbills!$B$4:$C$974,2,1)/100))^((1)/91)-1</f>
        <v>4.1667465300321282E-7</v>
      </c>
      <c r="I1909" s="2">
        <f t="shared" si="292"/>
        <v>10957.749859483885</v>
      </c>
      <c r="J1909">
        <f>VLOOKUP(A1909,'VXX-IV'!A$1:C$4500,3,0)</f>
        <v>10958.52</v>
      </c>
      <c r="K1909" s="10">
        <f t="shared" si="294"/>
        <v>-7.0277785331862574E-5</v>
      </c>
      <c r="L1909">
        <f t="shared" si="286"/>
        <v>139820179.97931814</v>
      </c>
      <c r="O1909">
        <f t="shared" si="287"/>
        <v>1160954.4612987726</v>
      </c>
      <c r="R1909">
        <f t="shared" si="288"/>
        <v>14.987733994085243</v>
      </c>
      <c r="U1909" s="2">
        <f t="shared" si="289"/>
        <v>265.72090441613989</v>
      </c>
      <c r="V1909">
        <f>VLOOKUP(A1909,'VXZ-IV'!A$1:C$4500,3,0)</f>
        <v>265.72000000000003</v>
      </c>
      <c r="W1909" s="10">
        <f t="shared" si="295"/>
        <v>3.4036434588546882E-6</v>
      </c>
      <c r="X1909">
        <f t="shared" si="290"/>
        <v>11.934162698582256</v>
      </c>
      <c r="Z1909">
        <v>11.96</v>
      </c>
      <c r="AB1909">
        <f t="shared" si="291"/>
        <v>9243.2718020716111</v>
      </c>
      <c r="AC1909">
        <f>VLOOKUP(A1909,'VIXY-IV'!A$1:E$2000,4,0)</f>
        <v>9161.6</v>
      </c>
      <c r="AD1909" s="10">
        <f t="shared" si="298"/>
        <v>8.9145784657276295E-3</v>
      </c>
      <c r="AE1909">
        <f>ROW()</f>
        <v>1909</v>
      </c>
      <c r="AF1909">
        <f t="shared" si="285"/>
        <v>0.93855090186487311</v>
      </c>
      <c r="AG1909">
        <f>AG1908*(1-(AG$1+AG$5))^($A1909-$A1908)*(1+2*(E1909/E1908-1))</f>
        <v>25464983.871566251</v>
      </c>
      <c r="AH1909">
        <f>VLOOKUP(A1909,'UVXY-IV'!A$2:E$2000,4,0)</f>
        <v>128870000</v>
      </c>
      <c r="AI1909">
        <v>52278.92</v>
      </c>
      <c r="AJ1909" s="10">
        <f t="shared" si="297"/>
        <v>-0.80239789034246722</v>
      </c>
      <c r="AK1909">
        <f t="shared" si="293"/>
        <v>6.6204234935173876</v>
      </c>
      <c r="AM1909">
        <v>6.6215000000000002</v>
      </c>
      <c r="AN1909" s="10">
        <f t="shared" si="296"/>
        <v>-1.6257743451064677E-4</v>
      </c>
      <c r="AO1909">
        <f>AO1908*(1-AO$1+H1908)^($A1909-$A1908)*(2-E1909/E1908)</f>
        <v>6.6579507500924233</v>
      </c>
      <c r="AQ1909" s="10">
        <v>6.64</v>
      </c>
    </row>
    <row r="1910" spans="1:43" x14ac:dyDescent="0.25">
      <c r="A1910" s="1">
        <v>40830</v>
      </c>
      <c r="B1910" s="12">
        <v>28.24</v>
      </c>
      <c r="C1910" s="12">
        <v>30.39</v>
      </c>
      <c r="D1910">
        <v>16400.43</v>
      </c>
      <c r="E1910">
        <v>14647.86</v>
      </c>
      <c r="F1910">
        <v>148135.01</v>
      </c>
      <c r="G1910">
        <v>132325.32</v>
      </c>
      <c r="H1910">
        <f>(1/(1-91/360*VLOOKUP($A1910,Tbills!$B$4:$C$974,2,1)/100))^((1)/91)-1</f>
        <v>4.1667465300321282E-7</v>
      </c>
      <c r="I1910" s="2">
        <f t="shared" si="292"/>
        <v>10284.340093361556</v>
      </c>
      <c r="J1910">
        <f>VLOOKUP(A1910,'VXX-IV'!A$1:C$4500,3,0)</f>
        <v>10285.06</v>
      </c>
      <c r="K1910" s="10">
        <f t="shared" si="294"/>
        <v>-6.9995375665654613E-5</v>
      </c>
      <c r="L1910">
        <f t="shared" si="286"/>
        <v>122635567.43394557</v>
      </c>
      <c r="O1910">
        <f t="shared" si="287"/>
        <v>1053937.7365759555</v>
      </c>
      <c r="R1910">
        <f t="shared" si="288"/>
        <v>15.447405672609142</v>
      </c>
      <c r="U1910" s="2">
        <f t="shared" si="289"/>
        <v>256.25850682442893</v>
      </c>
      <c r="V1910">
        <f>VLOOKUP(A1910,'VXZ-IV'!A$1:C$4500,3,0)</f>
        <v>256.24</v>
      </c>
      <c r="W1910" s="10">
        <f t="shared" si="295"/>
        <v>7.2224572388979169E-5</v>
      </c>
      <c r="X1910">
        <f t="shared" si="290"/>
        <v>12.358413775255372</v>
      </c>
      <c r="Z1910">
        <v>12.33</v>
      </c>
      <c r="AB1910">
        <f t="shared" si="291"/>
        <v>8675.1282966643703</v>
      </c>
      <c r="AC1910">
        <f>VLOOKUP(A1910,'VIXY-IV'!A$1:E$2000,4,0)</f>
        <v>8598.2000000000007</v>
      </c>
      <c r="AD1910" s="10">
        <f t="shared" si="298"/>
        <v>8.9470234077329014E-3</v>
      </c>
      <c r="AE1910">
        <f>ROW()</f>
        <v>1910</v>
      </c>
      <c r="AF1910">
        <f t="shared" si="285"/>
        <v>0.9292530437643961</v>
      </c>
      <c r="AG1910">
        <f>AG1909*(1-(AG$1+AG$5))^($A1910-$A1909)*(1+2*(E1910/E1909-1))</f>
        <v>22335455.314439043</v>
      </c>
      <c r="AH1910">
        <f>VLOOKUP(A1910,'UVXY-IV'!A$2:E$2000,4,0)</f>
        <v>113057000</v>
      </c>
      <c r="AI1910">
        <v>47126.01</v>
      </c>
      <c r="AJ1910" s="10">
        <f t="shared" si="297"/>
        <v>-0.80244075718939079</v>
      </c>
      <c r="AK1910">
        <f t="shared" si="293"/>
        <v>7.0268080481942476</v>
      </c>
      <c r="AM1910">
        <v>7.0258750000000001</v>
      </c>
      <c r="AN1910" s="10">
        <f t="shared" si="296"/>
        <v>1.3280170715357364E-4</v>
      </c>
      <c r="AO1910">
        <f>AO1909*(1-AO$1+H1909)^($A1910-$A1909)*(2-E1910/E1909)</f>
        <v>7.0667095680012029</v>
      </c>
      <c r="AQ1910" s="10">
        <v>7.02</v>
      </c>
    </row>
    <row r="1911" spans="1:43" x14ac:dyDescent="0.25">
      <c r="A1911" s="1">
        <v>40833</v>
      </c>
      <c r="B1911" s="12">
        <v>33.39</v>
      </c>
      <c r="C1911" s="12">
        <v>33.6</v>
      </c>
      <c r="D1911">
        <v>18456.78</v>
      </c>
      <c r="E1911">
        <v>16484.45</v>
      </c>
      <c r="F1911">
        <v>155224.6</v>
      </c>
      <c r="G1911">
        <v>138658.1</v>
      </c>
      <c r="H1911">
        <f>(1/(1-91/360*VLOOKUP($A1911,Tbills!$B$4:$C$974,2,1)/100))^((1)/91)-1</f>
        <v>8.3336527945121475E-7</v>
      </c>
      <c r="I1911" s="2">
        <f t="shared" si="292"/>
        <v>11572.984228520427</v>
      </c>
      <c r="J1911">
        <f>VLOOKUP(A1911,'VXX-IV'!A$1:C$4500,3,0)</f>
        <v>11573.8</v>
      </c>
      <c r="K1911" s="10">
        <f t="shared" si="294"/>
        <v>-7.048432490386336E-5</v>
      </c>
      <c r="L1911">
        <f t="shared" si="286"/>
        <v>153367936.5019975</v>
      </c>
      <c r="O1911">
        <f t="shared" si="287"/>
        <v>1252029.6819365199</v>
      </c>
      <c r="R1911">
        <f t="shared" si="288"/>
        <v>14.477022527111362</v>
      </c>
      <c r="U1911" s="2">
        <f t="shared" si="289"/>
        <v>268.50313459939332</v>
      </c>
      <c r="V1911">
        <f>VLOOKUP(A1911,'VXZ-IV'!A$1:C$4500,3,0)</f>
        <v>268.48</v>
      </c>
      <c r="W1911" s="10">
        <f t="shared" si="295"/>
        <v>8.6168799885655289E-5</v>
      </c>
      <c r="X1911">
        <f t="shared" si="290"/>
        <v>11.765692841607247</v>
      </c>
      <c r="Z1911">
        <v>11.82</v>
      </c>
      <c r="AB1911">
        <f t="shared" si="291"/>
        <v>9761.8192404355068</v>
      </c>
      <c r="AC1911">
        <f>VLOOKUP(A1911,'VIXY-IV'!A$1:E$2000,4,0)</f>
        <v>9678.1</v>
      </c>
      <c r="AD1911" s="10">
        <f t="shared" si="298"/>
        <v>8.6503797682919714E-3</v>
      </c>
      <c r="AE1911">
        <f>ROW()</f>
        <v>1911</v>
      </c>
      <c r="AF1911">
        <f t="shared" si="285"/>
        <v>0.99375000000000002</v>
      </c>
      <c r="AG1911">
        <f>AG1910*(1-(AG$1+AG$5))^($A1911-$A1910)*(1+2*(E1911/E1910-1))</f>
        <v>27933595.917979375</v>
      </c>
      <c r="AH1911">
        <f>VLOOKUP(A1911,'UVXY-IV'!A$2:E$2000,4,0)</f>
        <v>141332000</v>
      </c>
      <c r="AI1911">
        <v>56246.400000000001</v>
      </c>
      <c r="AJ1911" s="10">
        <f t="shared" si="297"/>
        <v>-0.80235476807814665</v>
      </c>
      <c r="AK1911">
        <f t="shared" si="293"/>
        <v>6.1449083529034292</v>
      </c>
      <c r="AM1911">
        <v>6.1455000000000002</v>
      </c>
      <c r="AN1911" s="10">
        <f t="shared" si="296"/>
        <v>-9.6273223752496584E-5</v>
      </c>
      <c r="AO1911">
        <f>AO1910*(1-AO$1+H1910)^($A1911-$A1910)*(2-E1911/E1910)</f>
        <v>6.1799875421323227</v>
      </c>
      <c r="AQ1911" s="10">
        <v>6.27</v>
      </c>
    </row>
    <row r="1912" spans="1:43" x14ac:dyDescent="0.25">
      <c r="A1912" s="1">
        <v>40834</v>
      </c>
      <c r="B1912" s="12">
        <v>31.56</v>
      </c>
      <c r="C1912" s="12">
        <v>31.98</v>
      </c>
      <c r="D1912">
        <v>17363.79</v>
      </c>
      <c r="E1912">
        <v>15508.24</v>
      </c>
      <c r="F1912">
        <v>151605.94</v>
      </c>
      <c r="G1912">
        <v>135425.53</v>
      </c>
      <c r="H1912">
        <f>(1/(1-91/360*VLOOKUP($A1912,Tbills!$B$4:$C$974,2,1)/100))^((1)/91)-1</f>
        <v>8.3336527945121475E-7</v>
      </c>
      <c r="I1912" s="2">
        <f t="shared" si="292"/>
        <v>10887.379484366607</v>
      </c>
      <c r="J1912">
        <f>VLOOKUP(A1912,'VXX-IV'!A$1:C$4500,3,0)</f>
        <v>10888.14</v>
      </c>
      <c r="K1912" s="10">
        <f t="shared" si="294"/>
        <v>-6.9848076291512129E-5</v>
      </c>
      <c r="L1912">
        <f t="shared" si="286"/>
        <v>135197022.65156668</v>
      </c>
      <c r="O1912">
        <f t="shared" si="287"/>
        <v>1140773.3422641596</v>
      </c>
      <c r="R1912">
        <f t="shared" si="288"/>
        <v>14.905013727853124</v>
      </c>
      <c r="U1912" s="2">
        <f t="shared" si="289"/>
        <v>262.23728416943902</v>
      </c>
      <c r="V1912">
        <f>VLOOKUP(A1912,'VXZ-IV'!A$1:C$4500,3,0)</f>
        <v>262.24</v>
      </c>
      <c r="W1912" s="10">
        <f t="shared" si="295"/>
        <v>-1.0356278832279742E-5</v>
      </c>
      <c r="X1912">
        <f t="shared" si="290"/>
        <v>12.039554018686731</v>
      </c>
      <c r="Z1912">
        <v>12.03</v>
      </c>
      <c r="AB1912">
        <f t="shared" si="291"/>
        <v>9183.4035984021866</v>
      </c>
      <c r="AC1912">
        <f>VLOOKUP(A1912,'VIXY-IV'!A$1:E$2000,4,0)</f>
        <v>9104.7000000000007</v>
      </c>
      <c r="AD1912" s="10">
        <f t="shared" si="298"/>
        <v>8.6442824477672708E-3</v>
      </c>
      <c r="AE1912">
        <f>ROW()</f>
        <v>1912</v>
      </c>
      <c r="AF1912">
        <f t="shared" si="285"/>
        <v>0.98686679174484049</v>
      </c>
      <c r="AG1912">
        <f>AG1911*(1-(AG$1+AG$5))^($A1912-$A1911)*(1+2*(E1912/E1911-1))</f>
        <v>24624308.032148402</v>
      </c>
      <c r="AH1912">
        <f>VLOOKUP(A1912,'UVXY-IV'!A$2:E$2000,4,0)</f>
        <v>124553000</v>
      </c>
      <c r="AI1912">
        <v>52496.639999999999</v>
      </c>
      <c r="AJ1912" s="10">
        <f t="shared" si="297"/>
        <v>-0.80229855537684036</v>
      </c>
      <c r="AK1912">
        <f t="shared" si="293"/>
        <v>6.5085070001832452</v>
      </c>
      <c r="AM1912">
        <v>6.5126249999999999</v>
      </c>
      <c r="AN1912" s="10">
        <f t="shared" si="296"/>
        <v>-6.3231029220245372E-4</v>
      </c>
      <c r="AO1912">
        <f>AO1911*(1-AO$1+H1911)^($A1912-$A1911)*(2-E1912/E1911)</f>
        <v>6.5457300749966967</v>
      </c>
      <c r="AQ1912" s="10">
        <v>6.48</v>
      </c>
    </row>
    <row r="1913" spans="1:43" x14ac:dyDescent="0.25">
      <c r="A1913" s="1">
        <v>40835</v>
      </c>
      <c r="B1913" s="12">
        <v>34.44</v>
      </c>
      <c r="C1913" s="12">
        <v>34.39</v>
      </c>
      <c r="D1913">
        <v>18960.150000000001</v>
      </c>
      <c r="E1913">
        <v>16934</v>
      </c>
      <c r="F1913">
        <v>156257.06</v>
      </c>
      <c r="G1913">
        <v>139580.13</v>
      </c>
      <c r="H1913">
        <f>(1/(1-91/360*VLOOKUP($A1913,Tbills!$B$4:$C$974,2,1)/100))^((1)/91)-1</f>
        <v>8.3336527945121475E-7</v>
      </c>
      <c r="I1913" s="2">
        <f t="shared" si="292"/>
        <v>11888.03335682642</v>
      </c>
      <c r="J1913">
        <f>VLOOKUP(A1913,'VXX-IV'!A$1:C$4500,3,0)</f>
        <v>11888.87</v>
      </c>
      <c r="K1913" s="10">
        <f t="shared" si="294"/>
        <v>-7.03719675276826E-5</v>
      </c>
      <c r="L1913">
        <f t="shared" si="286"/>
        <v>160048770.76999411</v>
      </c>
      <c r="O1913">
        <f t="shared" si="287"/>
        <v>1298046.1927316713</v>
      </c>
      <c r="R1913">
        <f t="shared" si="288"/>
        <v>14.219219909428015</v>
      </c>
      <c r="U1913" s="2">
        <f t="shared" si="289"/>
        <v>270.27587372543741</v>
      </c>
      <c r="V1913">
        <f>VLOOKUP(A1913,'VXZ-IV'!A$1:C$4500,3,0)</f>
        <v>270.27999999999997</v>
      </c>
      <c r="W1913" s="10">
        <f t="shared" si="295"/>
        <v>-1.5266666281488206E-5</v>
      </c>
      <c r="X1913">
        <f t="shared" si="290"/>
        <v>11.6697812823557</v>
      </c>
      <c r="Z1913">
        <v>11.61</v>
      </c>
      <c r="AB1913">
        <f t="shared" si="291"/>
        <v>10027.336087975791</v>
      </c>
      <c r="AC1913">
        <f>VLOOKUP(A1913,'VIXY-IV'!A$1:E$2000,4,0)</f>
        <v>9939.7000000000007</v>
      </c>
      <c r="AD1913" s="10">
        <f t="shared" si="298"/>
        <v>8.816773944464229E-3</v>
      </c>
      <c r="AE1913">
        <f>ROW()</f>
        <v>1913</v>
      </c>
      <c r="AF1913">
        <f t="shared" si="285"/>
        <v>1.0014539110206455</v>
      </c>
      <c r="AG1913">
        <f>AG1912*(1-(AG$1+AG$5))^($A1913-$A1912)*(1+2*(E1913/E1912-1))</f>
        <v>29151028.782597583</v>
      </c>
      <c r="AH1913">
        <f>VLOOKUP(A1913,'UVXY-IV'!A$2:E$2000,4,0)</f>
        <v>147431000</v>
      </c>
      <c r="AI1913">
        <v>58326.92</v>
      </c>
      <c r="AJ1913" s="10">
        <f t="shared" si="297"/>
        <v>-0.80227341073045977</v>
      </c>
      <c r="AK1913">
        <f t="shared" si="293"/>
        <v>5.9098679640045138</v>
      </c>
      <c r="AM1913">
        <v>5.9189999999999996</v>
      </c>
      <c r="AN1913" s="10">
        <f t="shared" si="296"/>
        <v>-1.5428342617817004E-3</v>
      </c>
      <c r="AO1913">
        <f>AO1912*(1-AO$1+H1912)^($A1913-$A1912)*(2-E1913/E1912)</f>
        <v>5.9437292874504273</v>
      </c>
      <c r="AQ1913" s="10">
        <v>6.02</v>
      </c>
    </row>
    <row r="1914" spans="1:43" x14ac:dyDescent="0.25">
      <c r="A1914" s="1">
        <v>40836</v>
      </c>
      <c r="B1914" s="12">
        <v>34.78</v>
      </c>
      <c r="C1914" s="12">
        <v>34.200000000000003</v>
      </c>
      <c r="D1914">
        <v>19093.650000000001</v>
      </c>
      <c r="E1914">
        <v>17053.22</v>
      </c>
      <c r="F1914">
        <v>156338.78</v>
      </c>
      <c r="G1914">
        <v>139653.01</v>
      </c>
      <c r="H1914">
        <f>(1/(1-91/360*VLOOKUP($A1914,Tbills!$B$4:$C$974,2,1)/100))^((1)/91)-1</f>
        <v>8.3336527945121475E-7</v>
      </c>
      <c r="I1914" s="2">
        <f t="shared" si="292"/>
        <v>11971.446079156067</v>
      </c>
      <c r="J1914">
        <f>VLOOKUP(A1914,'VXX-IV'!A$1:C$4500,3,0)</f>
        <v>11972.29</v>
      </c>
      <c r="K1914" s="10">
        <f t="shared" si="294"/>
        <v>-7.0489509019111551E-5</v>
      </c>
      <c r="L1914">
        <f t="shared" si="286"/>
        <v>162295143.47255945</v>
      </c>
      <c r="O1914">
        <f t="shared" si="287"/>
        <v>1311709.8897175156</v>
      </c>
      <c r="R1914">
        <f t="shared" si="288"/>
        <v>14.168525783322076</v>
      </c>
      <c r="U1914" s="2">
        <f t="shared" si="289"/>
        <v>270.41063004779613</v>
      </c>
      <c r="V1914">
        <f>VLOOKUP(A1914,'VXZ-IV'!A$1:C$4500,3,0)</f>
        <v>270.39999999999998</v>
      </c>
      <c r="W1914" s="10">
        <f t="shared" si="295"/>
        <v>3.9312306938432684E-5</v>
      </c>
      <c r="X1914">
        <f t="shared" si="290"/>
        <v>11.663266377045419</v>
      </c>
      <c r="Z1914">
        <v>11.72</v>
      </c>
      <c r="AB1914">
        <f t="shared" si="291"/>
        <v>10097.579216878679</v>
      </c>
      <c r="AC1914">
        <f>VLOOKUP(A1914,'VIXY-IV'!A$1:E$2000,4,0)</f>
        <v>10008</v>
      </c>
      <c r="AD1914" s="10">
        <f t="shared" si="298"/>
        <v>8.950761079004721E-3</v>
      </c>
      <c r="AE1914">
        <f>ROW()</f>
        <v>1914</v>
      </c>
      <c r="AF1914">
        <f t="shared" si="285"/>
        <v>1.0169590643274853</v>
      </c>
      <c r="AG1914">
        <f>AG1913*(1-(AG$1+AG$5))^($A1914-$A1913)*(1+2*(E1914/E1913-1))</f>
        <v>29560495.061149839</v>
      </c>
      <c r="AH1914">
        <f>VLOOKUP(A1914,'UVXY-IV'!A$2:E$2000,4,0)</f>
        <v>149483000</v>
      </c>
      <c r="AI1914">
        <v>58423.68</v>
      </c>
      <c r="AJ1914" s="10">
        <f t="shared" si="297"/>
        <v>-0.80224844924740712</v>
      </c>
      <c r="AK1914">
        <f t="shared" si="293"/>
        <v>5.8679875579448897</v>
      </c>
      <c r="AM1914">
        <v>5.8789999999999996</v>
      </c>
      <c r="AN1914" s="10">
        <f t="shared" si="296"/>
        <v>-1.8731828636009418E-3</v>
      </c>
      <c r="AO1914">
        <f>AO1913*(1-AO$1+H1913)^($A1914-$A1913)*(2-E1914/E1913)</f>
        <v>5.9016704342274648</v>
      </c>
      <c r="AQ1914" s="10">
        <v>5.95</v>
      </c>
    </row>
    <row r="1915" spans="1:43" x14ac:dyDescent="0.25">
      <c r="A1915" s="1">
        <v>40837</v>
      </c>
      <c r="B1915" s="12">
        <v>31.32</v>
      </c>
      <c r="C1915" s="12">
        <v>31.97</v>
      </c>
      <c r="D1915">
        <v>17736.89</v>
      </c>
      <c r="E1915">
        <v>15841.43</v>
      </c>
      <c r="F1915">
        <v>150317.72</v>
      </c>
      <c r="G1915">
        <v>134274.45000000001</v>
      </c>
      <c r="H1915">
        <f>(1/(1-91/360*VLOOKUP($A1915,Tbills!$B$4:$C$974,2,1)/100))^((1)/91)-1</f>
        <v>8.3336527945121475E-7</v>
      </c>
      <c r="I1915" s="2">
        <f t="shared" si="292"/>
        <v>11120.505756288507</v>
      </c>
      <c r="J1915">
        <f>VLOOKUP(A1915,'VXX-IV'!A$1:C$4500,3,0)</f>
        <v>11121.28</v>
      </c>
      <c r="K1915" s="10">
        <f t="shared" si="294"/>
        <v>-6.9618219440070739E-5</v>
      </c>
      <c r="L1915">
        <f t="shared" si="286"/>
        <v>139223804.60552019</v>
      </c>
      <c r="O1915">
        <f t="shared" si="287"/>
        <v>1171856.6042617357</v>
      </c>
      <c r="R1915">
        <f t="shared" si="288"/>
        <v>14.67126534538739</v>
      </c>
      <c r="U1915" s="2">
        <f t="shared" si="289"/>
        <v>259.98999251176042</v>
      </c>
      <c r="V1915">
        <f>VLOOKUP(A1915,'VXZ-IV'!A$1:C$4500,3,0)</f>
        <v>259.95999999999998</v>
      </c>
      <c r="W1915" s="10">
        <f t="shared" si="295"/>
        <v>1.1537356424229372E-4</v>
      </c>
      <c r="X1915">
        <f t="shared" si="290"/>
        <v>12.112024508367494</v>
      </c>
      <c r="Z1915">
        <v>12.02</v>
      </c>
      <c r="AB1915">
        <f t="shared" si="291"/>
        <v>9379.7251967573393</v>
      </c>
      <c r="AC1915">
        <f>VLOOKUP(A1915,'VIXY-IV'!A$1:E$2000,4,0)</f>
        <v>9295.2999999999993</v>
      </c>
      <c r="AD1915" s="10">
        <f t="shared" si="298"/>
        <v>9.0825682610933267E-3</v>
      </c>
      <c r="AE1915">
        <f>ROW()</f>
        <v>1915</v>
      </c>
      <c r="AF1915">
        <f t="shared" si="285"/>
        <v>0.9796684391617142</v>
      </c>
      <c r="AG1915">
        <f>AG1914*(1-(AG$1+AG$5))^($A1915-$A1914)*(1+2*(E1915/E1914-1))</f>
        <v>25358543.880686324</v>
      </c>
      <c r="AH1915">
        <f>VLOOKUP(A1915,'UVXY-IV'!A$2:E$2000,4,0)</f>
        <v>128231000</v>
      </c>
      <c r="AI1915">
        <v>52496.639999999999</v>
      </c>
      <c r="AJ1915" s="10">
        <f t="shared" si="297"/>
        <v>-0.80224326503976162</v>
      </c>
      <c r="AK1915">
        <f t="shared" si="293"/>
        <v>6.2846699646183382</v>
      </c>
      <c r="AM1915">
        <v>6.2988749999999998</v>
      </c>
      <c r="AN1915" s="10">
        <f t="shared" si="296"/>
        <v>-2.2551702298683196E-3</v>
      </c>
      <c r="AO1915">
        <f>AO1914*(1-AO$1+H1914)^($A1915-$A1914)*(2-E1915/E1914)</f>
        <v>6.3208105229254938</v>
      </c>
      <c r="AQ1915" s="10">
        <v>6.27</v>
      </c>
    </row>
    <row r="1916" spans="1:43" x14ac:dyDescent="0.25">
      <c r="A1916" s="1">
        <v>40840</v>
      </c>
      <c r="B1916" s="12">
        <v>29.26</v>
      </c>
      <c r="C1916" s="12">
        <v>30.47</v>
      </c>
      <c r="D1916">
        <v>16749.98</v>
      </c>
      <c r="E1916">
        <v>14959.95</v>
      </c>
      <c r="F1916">
        <v>146577.69</v>
      </c>
      <c r="G1916">
        <v>130933.26</v>
      </c>
      <c r="H1916">
        <f>(1/(1-91/360*VLOOKUP($A1916,Tbills!$B$4:$C$974,2,1)/100))^((1)/91)-1</f>
        <v>5.5556975353532323E-7</v>
      </c>
      <c r="I1916" s="2">
        <f t="shared" si="292"/>
        <v>10500.974166833119</v>
      </c>
      <c r="J1916">
        <f>VLOOKUP(A1916,'VXX-IV'!A$1:C$4500,3,0)</f>
        <v>10501.71</v>
      </c>
      <c r="K1916" s="10">
        <f t="shared" si="294"/>
        <v>-7.006793816244361E-5</v>
      </c>
      <c r="L1916">
        <f t="shared" si="286"/>
        <v>123713302.32739338</v>
      </c>
      <c r="O1916">
        <f t="shared" si="287"/>
        <v>1073937.9018157641</v>
      </c>
      <c r="R1916">
        <f t="shared" si="288"/>
        <v>15.077404115248639</v>
      </c>
      <c r="U1916" s="2">
        <f t="shared" si="289"/>
        <v>253.50268027999658</v>
      </c>
      <c r="V1916">
        <f>VLOOKUP(A1916,'VXZ-IV'!A$1:C$4500,3,0)</f>
        <v>253.48</v>
      </c>
      <c r="W1916" s="10">
        <f t="shared" si="295"/>
        <v>8.9475619364787207E-5</v>
      </c>
      <c r="X1916">
        <f t="shared" si="290"/>
        <v>12.412054880009638</v>
      </c>
      <c r="Z1916">
        <v>12.36</v>
      </c>
      <c r="AB1916">
        <f t="shared" si="291"/>
        <v>8856.8736321212709</v>
      </c>
      <c r="AC1916">
        <f>VLOOKUP(A1916,'VIXY-IV'!A$1:E$2000,4,0)</f>
        <v>8775.4</v>
      </c>
      <c r="AD1916" s="10">
        <f t="shared" si="298"/>
        <v>9.2843211843642859E-3</v>
      </c>
      <c r="AE1916">
        <f>ROW()</f>
        <v>1916</v>
      </c>
      <c r="AF1916">
        <f t="shared" si="285"/>
        <v>0.96028880866426003</v>
      </c>
      <c r="AG1916">
        <f>AG1915*(1-(AG$1+AG$5))^($A1916-$A1915)*(1+2*(E1916/E1915-1))</f>
        <v>22534165.683966417</v>
      </c>
      <c r="AH1916">
        <f>VLOOKUP(A1916,'UVXY-IV'!A$2:E$2000,4,0)</f>
        <v>113867000</v>
      </c>
      <c r="AI1916">
        <v>46109.95</v>
      </c>
      <c r="AJ1916" s="10">
        <f t="shared" si="297"/>
        <v>-0.80210099779596877</v>
      </c>
      <c r="AK1916">
        <f t="shared" si="293"/>
        <v>6.6334469779620289</v>
      </c>
      <c r="AM1916">
        <v>6.6468749999999996</v>
      </c>
      <c r="AN1916" s="10">
        <f t="shared" si="296"/>
        <v>-2.0202007767515795E-3</v>
      </c>
      <c r="AO1916">
        <f>AO1915*(1-AO$1+H1915)^($A1916-$A1915)*(2-E1916/E1915)</f>
        <v>6.6718018238237526</v>
      </c>
      <c r="AQ1916" s="10">
        <v>6.66</v>
      </c>
    </row>
    <row r="1917" spans="1:43" x14ac:dyDescent="0.25">
      <c r="A1917" s="1">
        <v>40841</v>
      </c>
      <c r="B1917" s="12">
        <v>32.22</v>
      </c>
      <c r="C1917" s="12">
        <v>32.36</v>
      </c>
      <c r="D1917">
        <v>18109.47</v>
      </c>
      <c r="E1917">
        <v>16174.15</v>
      </c>
      <c r="F1917">
        <v>151129.26999999999</v>
      </c>
      <c r="G1917">
        <v>134998.97</v>
      </c>
      <c r="H1917">
        <f>(1/(1-91/360*VLOOKUP($A1917,Tbills!$B$4:$C$974,2,1)/100))^((1)/91)-1</f>
        <v>5.5556975353532323E-7</v>
      </c>
      <c r="I1917" s="2">
        <f t="shared" si="292"/>
        <v>11352.995030107701</v>
      </c>
      <c r="J1917">
        <f>VLOOKUP(A1917,'VXX-IV'!A$1:C$4500,3,0)</f>
        <v>11353.79</v>
      </c>
      <c r="K1917" s="10">
        <f t="shared" si="294"/>
        <v>-7.0018019736162174E-5</v>
      </c>
      <c r="L1917">
        <f t="shared" si="286"/>
        <v>143788859.6532295</v>
      </c>
      <c r="O1917">
        <f t="shared" si="287"/>
        <v>1204643.9391472235</v>
      </c>
      <c r="R1917">
        <f t="shared" si="288"/>
        <v>14.464883707608928</v>
      </c>
      <c r="U1917" s="2">
        <f t="shared" si="289"/>
        <v>261.36815799641744</v>
      </c>
      <c r="V1917">
        <f>VLOOKUP(A1917,'VXZ-IV'!A$1:C$4500,3,0)</f>
        <v>261.36</v>
      </c>
      <c r="W1917" s="10">
        <f t="shared" si="295"/>
        <v>3.1213637960769702E-5</v>
      </c>
      <c r="X1917">
        <f t="shared" si="290"/>
        <v>12.026200417626061</v>
      </c>
      <c r="Z1917">
        <v>12.12</v>
      </c>
      <c r="AB1917">
        <f t="shared" si="291"/>
        <v>9575.3935111671744</v>
      </c>
      <c r="AC1917">
        <f>VLOOKUP(A1917,'VIXY-IV'!A$1:E$2000,4,0)</f>
        <v>9487.2999999999993</v>
      </c>
      <c r="AD1917" s="10">
        <f t="shared" si="298"/>
        <v>9.2854143083043184E-3</v>
      </c>
      <c r="AE1917">
        <f>ROW()</f>
        <v>1917</v>
      </c>
      <c r="AF1917">
        <f t="shared" si="285"/>
        <v>0.99567367119901107</v>
      </c>
      <c r="AG1917">
        <f>AG1916*(1-(AG$1+AG$5))^($A1917-$A1916)*(1+2*(E1917/E1916-1))</f>
        <v>26191180.830852099</v>
      </c>
      <c r="AH1917">
        <f>VLOOKUP(A1917,'UVXY-IV'!A$2:E$2000,4,0)</f>
        <v>132296000</v>
      </c>
      <c r="AI1917">
        <v>52133.760000000002</v>
      </c>
      <c r="AJ1917" s="10">
        <f t="shared" si="297"/>
        <v>-0.80202590531193607</v>
      </c>
      <c r="AK1917">
        <f t="shared" si="293"/>
        <v>6.0947701682318858</v>
      </c>
      <c r="AM1917">
        <v>6.1055000000000001</v>
      </c>
      <c r="AN1917" s="10">
        <f t="shared" si="296"/>
        <v>-1.7574042696116843E-3</v>
      </c>
      <c r="AO1917">
        <f>AO1916*(1-AO$1+H1916)^($A1917-$A1916)*(2-E1917/E1916)</f>
        <v>6.1300725535029823</v>
      </c>
      <c r="AQ1917" s="10">
        <v>6.21</v>
      </c>
    </row>
    <row r="1918" spans="1:43" x14ac:dyDescent="0.25">
      <c r="A1918" s="1">
        <v>40842</v>
      </c>
      <c r="B1918" s="12">
        <v>29.86</v>
      </c>
      <c r="C1918" s="12">
        <v>30.94</v>
      </c>
      <c r="D1918">
        <v>17150.37</v>
      </c>
      <c r="E1918">
        <v>15317.54</v>
      </c>
      <c r="F1918">
        <v>146887.70000000001</v>
      </c>
      <c r="G1918">
        <v>131210.04</v>
      </c>
      <c r="H1918">
        <f>(1/(1-91/360*VLOOKUP($A1918,Tbills!$B$4:$C$974,2,1)/100))^((1)/91)-1</f>
        <v>5.5556975353532323E-7</v>
      </c>
      <c r="I1918" s="2">
        <f t="shared" si="292"/>
        <v>10751.464162031996</v>
      </c>
      <c r="J1918">
        <f>VLOOKUP(A1918,'VXX-IV'!A$1:C$4500,3,0)</f>
        <v>10752.22</v>
      </c>
      <c r="K1918" s="10">
        <f t="shared" si="294"/>
        <v>-7.029599171182177E-5</v>
      </c>
      <c r="L1918">
        <f t="shared" si="286"/>
        <v>128552523.17720708</v>
      </c>
      <c r="O1918">
        <f t="shared" si="287"/>
        <v>1108906.6365168528</v>
      </c>
      <c r="R1918">
        <f t="shared" si="288"/>
        <v>14.847254701066333</v>
      </c>
      <c r="U1918" s="2">
        <f t="shared" si="289"/>
        <v>254.02644671875234</v>
      </c>
      <c r="V1918">
        <f>VLOOKUP(A1918,'VXZ-IV'!A$1:C$4500,3,0)</f>
        <v>254</v>
      </c>
      <c r="W1918" s="10">
        <f t="shared" si="295"/>
        <v>1.0412093996992056E-4</v>
      </c>
      <c r="X1918">
        <f t="shared" si="290"/>
        <v>12.363281695641843</v>
      </c>
      <c r="Z1918">
        <v>12.39</v>
      </c>
      <c r="AB1918">
        <f t="shared" si="291"/>
        <v>9067.9485115108928</v>
      </c>
      <c r="AC1918">
        <f>VLOOKUP(A1918,'VIXY-IV'!A$1:E$2000,4,0)</f>
        <v>8982.2000000000007</v>
      </c>
      <c r="AD1918" s="10">
        <f t="shared" si="298"/>
        <v>9.5464932322695262E-3</v>
      </c>
      <c r="AE1918">
        <f>ROW()</f>
        <v>1918</v>
      </c>
      <c r="AF1918">
        <f t="shared" si="285"/>
        <v>0.96509372979961205</v>
      </c>
      <c r="AG1918">
        <f>AG1917*(1-(AG$1+AG$5))^($A1918-$A1917)*(1+2*(E1918/E1917-1))</f>
        <v>23416134.343719397</v>
      </c>
      <c r="AH1918">
        <f>VLOOKUP(A1918,'UVXY-IV'!A$2:E$2000,4,0)</f>
        <v>118250000</v>
      </c>
      <c r="AI1918">
        <v>47996.93</v>
      </c>
      <c r="AJ1918" s="10">
        <f t="shared" si="297"/>
        <v>-0.80197772225184449</v>
      </c>
      <c r="AK1918">
        <f t="shared" si="293"/>
        <v>6.4172604765298482</v>
      </c>
      <c r="AM1918">
        <v>6.4301250000000003</v>
      </c>
      <c r="AN1918" s="10">
        <f t="shared" si="296"/>
        <v>-2.0006646014116836E-3</v>
      </c>
      <c r="AO1918">
        <f>AO1917*(1-AO$1+H1917)^($A1918-$A1917)*(2-E1918/E1917)</f>
        <v>6.454496284528358</v>
      </c>
      <c r="AQ1918" s="10">
        <v>6.45</v>
      </c>
    </row>
    <row r="1919" spans="1:43" x14ac:dyDescent="0.25">
      <c r="A1919" s="1">
        <v>40843</v>
      </c>
      <c r="B1919" s="12">
        <v>25.46</v>
      </c>
      <c r="C1919" s="12">
        <v>27.03</v>
      </c>
      <c r="D1919">
        <v>14854.93</v>
      </c>
      <c r="E1919">
        <v>13267.4</v>
      </c>
      <c r="F1919">
        <v>134196.5</v>
      </c>
      <c r="G1919">
        <v>119873.33</v>
      </c>
      <c r="H1919">
        <f>(1/(1-91/360*VLOOKUP($A1919,Tbills!$B$4:$C$974,2,1)/100))^((1)/91)-1</f>
        <v>5.5556975353532323E-7</v>
      </c>
      <c r="I1919" s="2">
        <f t="shared" si="292"/>
        <v>9312.2395126788051</v>
      </c>
      <c r="J1919">
        <f>VLOOKUP(A1919,'VXX-IV'!A$1:C$4500,3,0)</f>
        <v>9312.89</v>
      </c>
      <c r="K1919" s="10">
        <f t="shared" si="294"/>
        <v>-6.984806233023555E-5</v>
      </c>
      <c r="L1919">
        <f t="shared" si="286"/>
        <v>94136701.497043505</v>
      </c>
      <c r="O1919">
        <f t="shared" si="287"/>
        <v>886248.28166095435</v>
      </c>
      <c r="R1919">
        <f t="shared" si="288"/>
        <v>15.840136494624671</v>
      </c>
      <c r="U1919" s="2">
        <f t="shared" si="289"/>
        <v>232.07272518149807</v>
      </c>
      <c r="V1919">
        <f>VLOOKUP(A1919,'VXZ-IV'!A$1:C$4500,3,0)</f>
        <v>232.08</v>
      </c>
      <c r="W1919" s="10">
        <f t="shared" si="295"/>
        <v>-3.1346167278289983E-5</v>
      </c>
      <c r="X1919">
        <f t="shared" si="290"/>
        <v>13.430995231064275</v>
      </c>
      <c r="Z1919">
        <v>13.38</v>
      </c>
      <c r="AB1919">
        <f t="shared" si="291"/>
        <v>7853.9964991684064</v>
      </c>
      <c r="AC1919">
        <f>VLOOKUP(A1919,'VIXY-IV'!A$1:E$2000,4,0)</f>
        <v>7781.4</v>
      </c>
      <c r="AD1919" s="10">
        <f t="shared" si="298"/>
        <v>9.329490730255019E-3</v>
      </c>
      <c r="AE1919">
        <f>ROW()</f>
        <v>1919</v>
      </c>
      <c r="AF1919">
        <f t="shared" si="285"/>
        <v>0.94191638919718834</v>
      </c>
      <c r="AG1919">
        <f>AG1918*(1-(AG$1+AG$5))^($A1919-$A1918)*(1+2*(E1919/E1918-1))</f>
        <v>17147401.977224961</v>
      </c>
      <c r="AH1919">
        <f>VLOOKUP(A1919,'UVXY-IV'!A$2:E$2000,4,0)</f>
        <v>86521000</v>
      </c>
      <c r="AI1919">
        <v>35199.360000000001</v>
      </c>
      <c r="AJ1919" s="10">
        <f t="shared" si="297"/>
        <v>-0.80181225393575017</v>
      </c>
      <c r="AK1919">
        <f t="shared" si="293"/>
        <v>7.275824673857584</v>
      </c>
      <c r="AM1919">
        <v>7.2883750000000003</v>
      </c>
      <c r="AN1919" s="10">
        <f t="shared" si="296"/>
        <v>-1.7219649294137884E-3</v>
      </c>
      <c r="AO1919">
        <f>AO1918*(1-AO$1+H1918)^($A1919-$A1918)*(2-E1919/E1918)</f>
        <v>7.3181164964796741</v>
      </c>
      <c r="AQ1919" s="10">
        <v>7.3</v>
      </c>
    </row>
    <row r="1920" spans="1:43" x14ac:dyDescent="0.25">
      <c r="A1920" s="1">
        <v>40844</v>
      </c>
      <c r="B1920" s="12">
        <v>24.53</v>
      </c>
      <c r="C1920" s="12">
        <v>26.52</v>
      </c>
      <c r="D1920">
        <v>14823.59</v>
      </c>
      <c r="E1920">
        <v>13239.4</v>
      </c>
      <c r="F1920">
        <v>133544.28</v>
      </c>
      <c r="G1920">
        <v>119290.66</v>
      </c>
      <c r="H1920">
        <f>(1/(1-91/360*VLOOKUP($A1920,Tbills!$B$4:$C$974,2,1)/100))^((1)/91)-1</f>
        <v>5.5556975353532323E-7</v>
      </c>
      <c r="I1920" s="2">
        <f t="shared" si="292"/>
        <v>9292.3665470583819</v>
      </c>
      <c r="J1920">
        <f>VLOOKUP(A1920,'VXX-IV'!A$1:C$4500,3,0)</f>
        <v>9293.02</v>
      </c>
      <c r="K1920" s="10">
        <f t="shared" si="294"/>
        <v>-7.0316532367109552E-5</v>
      </c>
      <c r="L1920">
        <f t="shared" si="286"/>
        <v>93735177.055391103</v>
      </c>
      <c r="O1920">
        <f t="shared" si="287"/>
        <v>883412.95529180672</v>
      </c>
      <c r="R1920">
        <f t="shared" si="288"/>
        <v>15.85613447605483</v>
      </c>
      <c r="U1920" s="2">
        <f t="shared" si="289"/>
        <v>230.939177229097</v>
      </c>
      <c r="V1920">
        <f>VLOOKUP(A1920,'VXZ-IV'!A$1:C$4500,3,0)</f>
        <v>230.92</v>
      </c>
      <c r="W1920" s="10">
        <f t="shared" si="295"/>
        <v>8.3047068668795632E-5</v>
      </c>
      <c r="X1920">
        <f t="shared" si="290"/>
        <v>13.495787781268094</v>
      </c>
      <c r="Z1920">
        <v>13.44</v>
      </c>
      <c r="AB1920">
        <f t="shared" si="291"/>
        <v>7837.1478894377342</v>
      </c>
      <c r="AC1920">
        <f>VLOOKUP(A1920,'VIXY-IV'!A$1:E$2000,4,0)</f>
        <v>7763.5</v>
      </c>
      <c r="AD1920" s="10">
        <f t="shared" si="298"/>
        <v>9.4864287290183924E-3</v>
      </c>
      <c r="AE1920">
        <f>ROW()</f>
        <v>1920</v>
      </c>
      <c r="AF1920">
        <f t="shared" si="285"/>
        <v>0.92496229260935148</v>
      </c>
      <c r="AG1920">
        <f>AG1919*(1-(AG$1+AG$5))^($A1920-$A1919)*(1+2*(E1920/E1919-1))</f>
        <v>17074449.579741005</v>
      </c>
      <c r="AH1920">
        <f>VLOOKUP(A1920,'UVXY-IV'!A$2:E$2000,4,0)</f>
        <v>86027000</v>
      </c>
      <c r="AI1920">
        <v>34570.370000000003</v>
      </c>
      <c r="AJ1920" s="10">
        <f t="shared" si="297"/>
        <v>-0.80152220140489605</v>
      </c>
      <c r="AK1920">
        <f t="shared" si="293"/>
        <v>7.2908402477563126</v>
      </c>
      <c r="AM1920">
        <v>7.2987500000000001</v>
      </c>
      <c r="AN1920" s="10">
        <f t="shared" si="296"/>
        <v>-1.0837132719557774E-3</v>
      </c>
      <c r="AO1920">
        <f>AO1919*(1-AO$1+H1919)^($A1920-$A1919)*(2-E1920/E1919)</f>
        <v>7.3332937467763202</v>
      </c>
      <c r="AQ1920" s="10">
        <v>7.33</v>
      </c>
    </row>
    <row r="1921" spans="1:43" x14ac:dyDescent="0.25">
      <c r="A1921" s="1">
        <v>40847</v>
      </c>
      <c r="B1921" s="12">
        <v>29.96</v>
      </c>
      <c r="C1921" s="12">
        <v>30.37</v>
      </c>
      <c r="D1921">
        <v>16695.830000000002</v>
      </c>
      <c r="E1921">
        <v>14911.53</v>
      </c>
      <c r="F1921">
        <v>142054.04</v>
      </c>
      <c r="G1921">
        <v>126891.94</v>
      </c>
      <c r="H1921">
        <f>(1/(1-91/360*VLOOKUP($A1921,Tbills!$B$4:$C$974,2,1)/100))^((1)/91)-1</f>
        <v>2.7778132727362959E-7</v>
      </c>
      <c r="I1921" s="2">
        <f t="shared" si="292"/>
        <v>10465.239767890273</v>
      </c>
      <c r="J1921">
        <f>VLOOKUP(A1921,'VXX-IV'!A$1:C$4500,3,0)</f>
        <v>10465.969999999999</v>
      </c>
      <c r="K1921" s="10">
        <f t="shared" si="294"/>
        <v>-6.9772043081228752E-5</v>
      </c>
      <c r="L1921">
        <f t="shared" si="286"/>
        <v>117396770.18231931</v>
      </c>
      <c r="O1921">
        <f t="shared" si="287"/>
        <v>1050668.6916715952</v>
      </c>
      <c r="R1921">
        <f t="shared" si="288"/>
        <v>14.852808841413907</v>
      </c>
      <c r="U1921" s="2">
        <f t="shared" si="289"/>
        <v>245.63720294339632</v>
      </c>
      <c r="V1921">
        <f>VLOOKUP(A1921,'VXZ-IV'!A$1:C$4500,3,0)</f>
        <v>245.64</v>
      </c>
      <c r="W1921" s="10">
        <f t="shared" si="295"/>
        <v>-1.1386812423297421E-5</v>
      </c>
      <c r="X1921">
        <f t="shared" si="290"/>
        <v>12.634435753434509</v>
      </c>
      <c r="Z1921">
        <v>12.82</v>
      </c>
      <c r="AB1921">
        <f t="shared" si="291"/>
        <v>8826.05275969574</v>
      </c>
      <c r="AC1921">
        <f>VLOOKUP(A1921,'VIXY-IV'!A$1:E$2000,4,0)</f>
        <v>8741.2000000000007</v>
      </c>
      <c r="AD1921" s="10">
        <f t="shared" si="298"/>
        <v>9.7072209417172761E-3</v>
      </c>
      <c r="AE1921">
        <f>ROW()</f>
        <v>1921</v>
      </c>
      <c r="AF1921">
        <f t="shared" si="285"/>
        <v>0.98649983536384589</v>
      </c>
      <c r="AG1921">
        <f>AG1920*(1-(AG$1+AG$5))^($A1921-$A1920)*(1+2*(E1921/E1920-1))</f>
        <v>21385277.390717637</v>
      </c>
      <c r="AH1921">
        <f>VLOOKUP(A1921,'UVXY-IV'!A$2:E$2000,4,0)</f>
        <v>107765000</v>
      </c>
      <c r="AI1921">
        <v>41924.74</v>
      </c>
      <c r="AJ1921" s="10">
        <f t="shared" si="297"/>
        <v>-0.80155637367681865</v>
      </c>
      <c r="AK1921">
        <f t="shared" si="293"/>
        <v>6.3691205349583964</v>
      </c>
      <c r="AM1921">
        <v>6.3752500000000003</v>
      </c>
      <c r="AN1921" s="10">
        <f t="shared" si="296"/>
        <v>-9.614470086042326E-4</v>
      </c>
      <c r="AO1921">
        <f>AO1920*(1-AO$1+H1920)^($A1921-$A1920)*(2-E1921/E1920)</f>
        <v>6.4064019710608235</v>
      </c>
      <c r="AQ1921" s="10">
        <v>6.56</v>
      </c>
    </row>
    <row r="1922" spans="1:43" x14ac:dyDescent="0.25">
      <c r="A1922" s="1">
        <v>40848</v>
      </c>
      <c r="B1922" s="12">
        <v>34.770000000000003</v>
      </c>
      <c r="C1922" s="12">
        <v>34.020000000000003</v>
      </c>
      <c r="D1922">
        <v>18741.13</v>
      </c>
      <c r="E1922">
        <v>16738.240000000002</v>
      </c>
      <c r="F1922">
        <v>152201.38</v>
      </c>
      <c r="G1922">
        <v>135956.17000000001</v>
      </c>
      <c r="H1922">
        <f>(1/(1-91/360*VLOOKUP($A1922,Tbills!$B$4:$C$974,2,1)/100))^((1)/91)-1</f>
        <v>2.7778132727362959E-7</v>
      </c>
      <c r="I1922" s="2">
        <f t="shared" si="292"/>
        <v>11746.983325359697</v>
      </c>
      <c r="J1922">
        <f>VLOOKUP(A1922,'VXX-IV'!A$1:C$4500,3,0)</f>
        <v>11747.8</v>
      </c>
      <c r="K1922" s="10">
        <f t="shared" si="294"/>
        <v>-6.9517240700589511E-5</v>
      </c>
      <c r="L1922">
        <f t="shared" si="286"/>
        <v>146153161.361918</v>
      </c>
      <c r="O1922">
        <f t="shared" si="287"/>
        <v>1243692.1798437957</v>
      </c>
      <c r="R1922">
        <f t="shared" si="288"/>
        <v>13.942420303764097</v>
      </c>
      <c r="U1922" s="2">
        <f t="shared" si="289"/>
        <v>263.17737711405971</v>
      </c>
      <c r="V1922">
        <f>VLOOKUP(A1922,'VXZ-IV'!A$1:C$4500,3,0)</f>
        <v>263.16000000000003</v>
      </c>
      <c r="W1922" s="10">
        <f t="shared" si="295"/>
        <v>6.6032505166679911E-5</v>
      </c>
      <c r="X1922">
        <f t="shared" si="290"/>
        <v>11.731493619580927</v>
      </c>
      <c r="Z1922">
        <v>11.8</v>
      </c>
      <c r="AB1922">
        <f t="shared" si="291"/>
        <v>9906.9269647721558</v>
      </c>
      <c r="AC1922">
        <f>VLOOKUP(A1922,'VIXY-IV'!A$1:E$2000,4,0)</f>
        <v>9810.6</v>
      </c>
      <c r="AD1922" s="10">
        <f t="shared" si="298"/>
        <v>9.8186619342501835E-3</v>
      </c>
      <c r="AE1922">
        <f>ROW()</f>
        <v>1922</v>
      </c>
      <c r="AF1922">
        <f t="shared" si="285"/>
        <v>1.0220458553791887</v>
      </c>
      <c r="AG1922">
        <f>AG1921*(1-(AG$1+AG$5))^($A1922-$A1921)*(1+2*(E1922/E1921-1))</f>
        <v>26623909.590703078</v>
      </c>
      <c r="AH1922">
        <f>VLOOKUP(A1922,'UVXY-IV'!A$2:E$2000,4,0)</f>
        <v>134090000</v>
      </c>
      <c r="AI1922">
        <v>54214.28</v>
      </c>
      <c r="AJ1922" s="10">
        <f t="shared" si="297"/>
        <v>-0.80144746371315478</v>
      </c>
      <c r="AK1922">
        <f t="shared" si="293"/>
        <v>5.5886226447105827</v>
      </c>
      <c r="AM1922">
        <v>5.593375</v>
      </c>
      <c r="AN1922" s="10">
        <f t="shared" si="296"/>
        <v>-8.4964002760723467E-4</v>
      </c>
      <c r="AO1922">
        <f>AO1921*(1-AO$1+H1921)^($A1922-$A1921)*(2-E1922/E1921)</f>
        <v>5.6213909295651803</v>
      </c>
      <c r="AQ1922" s="10">
        <v>5.62</v>
      </c>
    </row>
    <row r="1923" spans="1:43" x14ac:dyDescent="0.25">
      <c r="A1923" s="1">
        <v>40849</v>
      </c>
      <c r="B1923" s="12">
        <v>32.74</v>
      </c>
      <c r="C1923" s="12">
        <v>32.880000000000003</v>
      </c>
      <c r="D1923">
        <v>18137.509999999998</v>
      </c>
      <c r="E1923">
        <v>16199.12</v>
      </c>
      <c r="F1923">
        <v>150081.85</v>
      </c>
      <c r="G1923">
        <v>134062.82999999999</v>
      </c>
      <c r="H1923">
        <f>(1/(1-91/360*VLOOKUP($A1923,Tbills!$B$4:$C$974,2,1)/100))^((1)/91)-1</f>
        <v>2.7778132727362959E-7</v>
      </c>
      <c r="I1923" s="2">
        <f t="shared" si="292"/>
        <v>11368.355715308842</v>
      </c>
      <c r="J1923">
        <f>VLOOKUP(A1923,'VXX-IV'!A$1:C$4500,3,0)</f>
        <v>11369.15</v>
      </c>
      <c r="K1923" s="10">
        <f t="shared" si="294"/>
        <v>-6.9863155218952144E-5</v>
      </c>
      <c r="L1923">
        <f t="shared" si="286"/>
        <v>136732158.11676472</v>
      </c>
      <c r="O1923">
        <f t="shared" si="287"/>
        <v>1183565.3916409062</v>
      </c>
      <c r="R1923">
        <f t="shared" si="288"/>
        <v>14.166314766171112</v>
      </c>
      <c r="U1923" s="2">
        <f t="shared" si="289"/>
        <v>259.50608680360233</v>
      </c>
      <c r="V1923">
        <f>VLOOKUP(A1923,'VXZ-IV'!A$1:C$4500,3,0)</f>
        <v>259.48</v>
      </c>
      <c r="W1923" s="10">
        <f t="shared" si="295"/>
        <v>1.0053492986861201E-4</v>
      </c>
      <c r="X1923">
        <f t="shared" si="290"/>
        <v>11.894430997277752</v>
      </c>
      <c r="Z1923">
        <v>11.76</v>
      </c>
      <c r="AB1923">
        <f t="shared" si="291"/>
        <v>9587.5016412285058</v>
      </c>
      <c r="AC1923">
        <f>VLOOKUP(A1923,'VIXY-IV'!A$1:E$2000,4,0)</f>
        <v>9495</v>
      </c>
      <c r="AD1923" s="10">
        <f t="shared" si="298"/>
        <v>9.7421423094792292E-3</v>
      </c>
      <c r="AE1923">
        <f>ROW()</f>
        <v>1923</v>
      </c>
      <c r="AF1923">
        <f t="shared" si="285"/>
        <v>0.99574209245742096</v>
      </c>
      <c r="AG1923">
        <f>AG1922*(1-(AG$1+AG$5))^($A1923-$A1922)*(1+2*(E1923/E1922-1))</f>
        <v>24908017.462185543</v>
      </c>
      <c r="AH1923">
        <f>VLOOKUP(A1923,'UVXY-IV'!A$2:E$2000,4,0)</f>
        <v>125533000</v>
      </c>
      <c r="AI1923">
        <v>50875.78</v>
      </c>
      <c r="AJ1923" s="10">
        <f t="shared" si="297"/>
        <v>-0.80158191501688369</v>
      </c>
      <c r="AK1923">
        <f t="shared" si="293"/>
        <v>5.7683572572739381</v>
      </c>
      <c r="AM1923">
        <v>5.774</v>
      </c>
      <c r="AN1923" s="10">
        <f t="shared" si="296"/>
        <v>-9.7726753135818356E-4</v>
      </c>
      <c r="AO1923">
        <f>AO1922*(1-AO$1+H1922)^($A1923-$A1922)*(2-E1923/E1922)</f>
        <v>5.8022366483437384</v>
      </c>
      <c r="AQ1923" s="10">
        <v>5.78</v>
      </c>
    </row>
    <row r="1924" spans="1:43" x14ac:dyDescent="0.25">
      <c r="A1924" s="1">
        <v>40850</v>
      </c>
      <c r="B1924" s="12">
        <v>30.5</v>
      </c>
      <c r="C1924" s="12">
        <v>31.62</v>
      </c>
      <c r="D1924">
        <v>17318.2</v>
      </c>
      <c r="E1924">
        <v>15467.36</v>
      </c>
      <c r="F1924">
        <v>146881.98000000001</v>
      </c>
      <c r="G1924">
        <v>131204.46</v>
      </c>
      <c r="H1924">
        <f>(1/(1-91/360*VLOOKUP($A1924,Tbills!$B$4:$C$974,2,1)/100))^((1)/91)-1</f>
        <v>2.7778132727362959E-7</v>
      </c>
      <c r="I1924" s="2">
        <f t="shared" si="292"/>
        <v>10854.558168484115</v>
      </c>
      <c r="J1924">
        <f>VLOOKUP(A1924,'VXX-IV'!A$1:C$4500,3,0)</f>
        <v>10855.31</v>
      </c>
      <c r="K1924" s="10">
        <f t="shared" si="294"/>
        <v>-6.9259331689774939E-5</v>
      </c>
      <c r="L1924">
        <f t="shared" si="286"/>
        <v>124373414.57152623</v>
      </c>
      <c r="O1924">
        <f t="shared" si="287"/>
        <v>1103330.722600322</v>
      </c>
      <c r="R1924">
        <f t="shared" si="288"/>
        <v>14.485626130160369</v>
      </c>
      <c r="U1924" s="2">
        <f t="shared" si="289"/>
        <v>253.96700819723642</v>
      </c>
      <c r="V1924">
        <f>VLOOKUP(A1924,'VXZ-IV'!A$1:C$4500,3,0)</f>
        <v>253.96</v>
      </c>
      <c r="W1924" s="10">
        <f t="shared" si="295"/>
        <v>2.7595673477875948E-5</v>
      </c>
      <c r="X1924">
        <f t="shared" si="290"/>
        <v>12.147587679428629</v>
      </c>
      <c r="Z1924">
        <v>12</v>
      </c>
      <c r="AB1924">
        <f t="shared" si="291"/>
        <v>9154.0879463491474</v>
      </c>
      <c r="AC1924">
        <f>VLOOKUP(A1924,'VIXY-IV'!A$1:E$2000,4,0)</f>
        <v>9063.4</v>
      </c>
      <c r="AD1924" s="10">
        <f t="shared" si="298"/>
        <v>1.0005952109489513E-2</v>
      </c>
      <c r="AE1924">
        <f>ROW()</f>
        <v>1924</v>
      </c>
      <c r="AF1924">
        <f t="shared" si="285"/>
        <v>0.96457938013915245</v>
      </c>
      <c r="AG1924">
        <f>AG1923*(1-(AG$1+AG$5))^($A1924-$A1923)*(1+2*(E1924/E1923-1))</f>
        <v>22656922.941070322</v>
      </c>
      <c r="AH1924">
        <f>VLOOKUP(A1924,'UVXY-IV'!A$2:E$2000,4,0)</f>
        <v>114124000</v>
      </c>
      <c r="AI1924">
        <v>46085.760000000002</v>
      </c>
      <c r="AJ1924" s="10">
        <f t="shared" si="297"/>
        <v>-0.80147100573875507</v>
      </c>
      <c r="AK1924">
        <f t="shared" si="293"/>
        <v>6.028649446104807</v>
      </c>
      <c r="AM1924">
        <v>6.0353750000000002</v>
      </c>
      <c r="AN1924" s="10">
        <f t="shared" si="296"/>
        <v>-1.1143555943405881E-3</v>
      </c>
      <c r="AO1924">
        <f>AO1923*(1-AO$1+H1923)^($A1924-$A1923)*(2-E1924/E1923)</f>
        <v>6.0641174514935914</v>
      </c>
      <c r="AQ1924" s="10">
        <v>6.07</v>
      </c>
    </row>
    <row r="1925" spans="1:43" x14ac:dyDescent="0.25">
      <c r="A1925" s="1">
        <v>40851</v>
      </c>
      <c r="B1925" s="12">
        <v>30.16</v>
      </c>
      <c r="C1925" s="12">
        <v>31.23</v>
      </c>
      <c r="D1925">
        <v>17630.66</v>
      </c>
      <c r="E1925">
        <v>15746.42</v>
      </c>
      <c r="F1925">
        <v>147746.13</v>
      </c>
      <c r="G1925">
        <v>131976.34</v>
      </c>
      <c r="H1925">
        <f>(1/(1-91/360*VLOOKUP($A1925,Tbills!$B$4:$C$974,2,1)/100))^((1)/91)-1</f>
        <v>2.7778132727362959E-7</v>
      </c>
      <c r="I1925" s="2">
        <f t="shared" si="292"/>
        <v>11050.129815040005</v>
      </c>
      <c r="J1925">
        <f>VLOOKUP(A1925,'VXX-IV'!A$1:C$4500,3,0)</f>
        <v>11050.9</v>
      </c>
      <c r="K1925" s="10">
        <f t="shared" si="294"/>
        <v>-6.9694319919100245E-5</v>
      </c>
      <c r="L1925">
        <f t="shared" si="286"/>
        <v>128855481.50367473</v>
      </c>
      <c r="O1925">
        <f t="shared" si="287"/>
        <v>1133151.7493232365</v>
      </c>
      <c r="R1925">
        <f t="shared" si="288"/>
        <v>14.354303361965338</v>
      </c>
      <c r="U1925" s="2">
        <f t="shared" si="289"/>
        <v>255.45494194148844</v>
      </c>
      <c r="V1925">
        <f>VLOOKUP(A1925,'VXZ-IV'!A$1:C$4500,3,0)</f>
        <v>255.44</v>
      </c>
      <c r="W1925" s="10">
        <f t="shared" si="295"/>
        <v>5.8494916569173938E-5</v>
      </c>
      <c r="X1925">
        <f t="shared" si="290"/>
        <v>12.075679739183228</v>
      </c>
      <c r="Z1925">
        <v>12</v>
      </c>
      <c r="AB1925">
        <f t="shared" si="291"/>
        <v>9318.919837065574</v>
      </c>
      <c r="AC1925">
        <f>VLOOKUP(A1925,'VIXY-IV'!A$1:E$2000,4,0)</f>
        <v>9225.5</v>
      </c>
      <c r="AD1925" s="10">
        <f t="shared" si="298"/>
        <v>1.0126262757094384E-2</v>
      </c>
      <c r="AE1925">
        <f>ROW()</f>
        <v>1925</v>
      </c>
      <c r="AF1925">
        <f t="shared" si="285"/>
        <v>0.96573807236631448</v>
      </c>
      <c r="AG1925">
        <f>AG1924*(1-(AG$1+AG$5))^($A1925-$A1924)*(1+2*(E1925/E1924-1))</f>
        <v>23473678.112052653</v>
      </c>
      <c r="AH1925">
        <f>VLOOKUP(A1925,'UVXY-IV'!A$2:E$2000,4,0)</f>
        <v>118174000</v>
      </c>
      <c r="AI1925">
        <v>47827.59</v>
      </c>
      <c r="AJ1925" s="10">
        <f t="shared" si="297"/>
        <v>-0.8013634292479509</v>
      </c>
      <c r="AK1925">
        <f t="shared" si="293"/>
        <v>5.9196056543588425</v>
      </c>
      <c r="AM1925">
        <v>5.9257499999999999</v>
      </c>
      <c r="AN1925" s="10">
        <f t="shared" si="296"/>
        <v>-1.0368891095907662E-3</v>
      </c>
      <c r="AO1925">
        <f>AO1924*(1-AO$1+H1924)^($A1925-$A1924)*(2-E1925/E1924)</f>
        <v>5.9544908827612124</v>
      </c>
      <c r="AQ1925" s="10">
        <v>5.93</v>
      </c>
    </row>
    <row r="1926" spans="1:43" x14ac:dyDescent="0.25">
      <c r="A1926" s="1">
        <v>40854</v>
      </c>
      <c r="B1926" s="12">
        <v>29.85</v>
      </c>
      <c r="C1926" s="12">
        <v>31.38</v>
      </c>
      <c r="D1926">
        <v>17532.060000000001</v>
      </c>
      <c r="E1926">
        <v>15658.34</v>
      </c>
      <c r="F1926">
        <v>148068.26</v>
      </c>
      <c r="G1926">
        <v>132263.98000000001</v>
      </c>
      <c r="H1926">
        <f>(1/(1-91/360*VLOOKUP($A1926,Tbills!$B$4:$C$974,2,1)/100))^((1)/91)-1</f>
        <v>1.3888977634657351E-7</v>
      </c>
      <c r="I1926" s="2">
        <f t="shared" si="292"/>
        <v>10987.527845007291</v>
      </c>
      <c r="J1926">
        <f>VLOOKUP(A1926,'VXX-IV'!A$1:C$4500,3,0)</f>
        <v>10988.29</v>
      </c>
      <c r="K1926" s="10">
        <f t="shared" si="294"/>
        <v>-6.93606550892234E-5</v>
      </c>
      <c r="L1926">
        <f t="shared" si="286"/>
        <v>127396710.39895006</v>
      </c>
      <c r="O1926">
        <f t="shared" si="287"/>
        <v>1123530.4718534646</v>
      </c>
      <c r="R1926">
        <f t="shared" si="288"/>
        <v>14.392497817903823</v>
      </c>
      <c r="U1926" s="2">
        <f t="shared" si="289"/>
        <v>255.99318182751352</v>
      </c>
      <c r="V1926">
        <f>VLOOKUP(A1926,'VXZ-IV'!A$1:C$4500,3,0)</f>
        <v>256</v>
      </c>
      <c r="W1926" s="10">
        <f t="shared" si="295"/>
        <v>-2.6633486275295937E-5</v>
      </c>
      <c r="X1926">
        <f t="shared" si="290"/>
        <v>12.048029103595269</v>
      </c>
      <c r="Z1926">
        <v>11.99</v>
      </c>
      <c r="AB1926">
        <f t="shared" si="291"/>
        <v>9265.8238114561191</v>
      </c>
      <c r="AC1926">
        <f>VLOOKUP(A1926,'VIXY-IV'!A$1:E$2000,4,0)</f>
        <v>9173.4</v>
      </c>
      <c r="AD1926" s="10">
        <f t="shared" si="298"/>
        <v>1.0075196923291285E-2</v>
      </c>
      <c r="AE1926">
        <f>ROW()</f>
        <v>1926</v>
      </c>
      <c r="AF1926">
        <f t="shared" si="285"/>
        <v>0.95124282982791597</v>
      </c>
      <c r="AG1926">
        <f>AG1925*(1-(AG$1+AG$5))^($A1926-$A1925)*(1+2*(E1926/E1925-1))</f>
        <v>23208724.455501147</v>
      </c>
      <c r="AH1926">
        <f>VLOOKUP(A1926,'UVXY-IV'!A$2:E$2000,4,0)</f>
        <v>116872000</v>
      </c>
      <c r="AI1926">
        <v>46956.67</v>
      </c>
      <c r="AJ1926" s="10">
        <f t="shared" si="297"/>
        <v>-0.80141758115287542</v>
      </c>
      <c r="AK1926">
        <f t="shared" si="293"/>
        <v>5.9518861598433528</v>
      </c>
      <c r="AM1926">
        <v>5.9589999999999996</v>
      </c>
      <c r="AN1926" s="10">
        <f t="shared" si="296"/>
        <v>-1.1937976433372688E-3</v>
      </c>
      <c r="AO1926">
        <f>AO1925*(1-AO$1+H1925)^($A1926-$A1925)*(2-E1926/E1925)</f>
        <v>5.9871388495402158</v>
      </c>
      <c r="AQ1926" s="10">
        <v>5.99</v>
      </c>
    </row>
    <row r="1927" spans="1:43" x14ac:dyDescent="0.25">
      <c r="A1927" s="1">
        <v>40855</v>
      </c>
      <c r="B1927" s="12">
        <v>27.48</v>
      </c>
      <c r="C1927" s="12">
        <v>29.52</v>
      </c>
      <c r="D1927">
        <v>16578.57</v>
      </c>
      <c r="E1927">
        <v>14806.75</v>
      </c>
      <c r="F1927">
        <v>145582</v>
      </c>
      <c r="G1927">
        <v>130043.08</v>
      </c>
      <c r="H1927">
        <f>(1/(1-91/360*VLOOKUP($A1927,Tbills!$B$4:$C$974,2,1)/100))^((1)/91)-1</f>
        <v>1.3888977634657351E-7</v>
      </c>
      <c r="I1927" s="2">
        <f t="shared" si="292"/>
        <v>10389.712210475236</v>
      </c>
      <c r="J1927">
        <f>VLOOKUP(A1927,'VXX-IV'!A$1:C$4500,3,0)</f>
        <v>10390.43</v>
      </c>
      <c r="K1927" s="10">
        <f t="shared" si="294"/>
        <v>-6.9081792068659276E-5</v>
      </c>
      <c r="L1927">
        <f t="shared" si="286"/>
        <v>113534471.45985176</v>
      </c>
      <c r="O1927">
        <f t="shared" si="287"/>
        <v>1031839.6888316345</v>
      </c>
      <c r="R1927">
        <f t="shared" si="288"/>
        <v>14.783202640525541</v>
      </c>
      <c r="U1927" s="2">
        <f t="shared" si="289"/>
        <v>251.68858383459383</v>
      </c>
      <c r="V1927">
        <f>VLOOKUP(A1927,'VXZ-IV'!A$1:C$4500,3,0)</f>
        <v>251.68</v>
      </c>
      <c r="W1927" s="10">
        <f t="shared" si="295"/>
        <v>3.4106145080370354E-5</v>
      </c>
      <c r="X1927">
        <f t="shared" si="290"/>
        <v>12.24988122384063</v>
      </c>
      <c r="Z1927">
        <v>12.23</v>
      </c>
      <c r="AB1927">
        <f t="shared" si="291"/>
        <v>8761.5898844753101</v>
      </c>
      <c r="AC1927">
        <f>VLOOKUP(A1927,'VIXY-IV'!A$1:E$2000,4,0)</f>
        <v>8672.7999999999993</v>
      </c>
      <c r="AD1927" s="10">
        <f t="shared" si="298"/>
        <v>1.0237741499320885E-2</v>
      </c>
      <c r="AE1927">
        <f>ROW()</f>
        <v>1927</v>
      </c>
      <c r="AF1927">
        <f t="shared" ref="AF1927:AF1990" si="299">B1927/C1927</f>
        <v>0.93089430894308944</v>
      </c>
      <c r="AG1927">
        <f>AG1926*(1-(AG$1+AG$5))^($A1927-$A1926)*(1+2*(E1927/E1926-1))</f>
        <v>20683581.325402036</v>
      </c>
      <c r="AH1927">
        <f>VLOOKUP(A1927,'UVXY-IV'!A$2:E$2000,4,0)</f>
        <v>104138000</v>
      </c>
      <c r="AI1927">
        <v>42529.54</v>
      </c>
      <c r="AJ1927" s="10">
        <f t="shared" si="297"/>
        <v>-0.80138295986669572</v>
      </c>
      <c r="AK1927">
        <f t="shared" si="293"/>
        <v>6.2752914504684716</v>
      </c>
      <c r="AM1927">
        <v>6.2824999999999998</v>
      </c>
      <c r="AN1927" s="10">
        <f t="shared" si="296"/>
        <v>-1.1474014375691954E-3</v>
      </c>
      <c r="AO1927">
        <f>AO1926*(1-AO$1+H1926)^($A1927-$A1926)*(2-E1927/E1926)</f>
        <v>6.3125210616917586</v>
      </c>
      <c r="AQ1927" s="10">
        <v>6.27</v>
      </c>
    </row>
    <row r="1928" spans="1:43" x14ac:dyDescent="0.25">
      <c r="A1928" s="1">
        <v>40856</v>
      </c>
      <c r="B1928" s="12">
        <v>36.159999999999997</v>
      </c>
      <c r="C1928" s="12">
        <v>35.49</v>
      </c>
      <c r="D1928">
        <v>19903.02</v>
      </c>
      <c r="E1928">
        <v>17775.900000000001</v>
      </c>
      <c r="F1928">
        <v>159294.64000000001</v>
      </c>
      <c r="G1928">
        <v>142292.06</v>
      </c>
      <c r="H1928">
        <f>(1/(1-91/360*VLOOKUP($A1928,Tbills!$B$4:$C$974,2,1)/100))^((1)/91)-1</f>
        <v>1.3888977634657351E-7</v>
      </c>
      <c r="I1928" s="2">
        <f t="shared" si="292"/>
        <v>12472.825323553685</v>
      </c>
      <c r="J1928">
        <f>VLOOKUP(A1928,'VXX-IV'!A$1:C$4500,3,0)</f>
        <v>12473.69</v>
      </c>
      <c r="K1928" s="10">
        <f t="shared" si="294"/>
        <v>-6.9320020484320288E-5</v>
      </c>
      <c r="L1928">
        <f t="shared" ref="L1928:L1991" si="300">L1927*(1-L$1+H1928)^($A1928-$A1927)*(1+2*(E1928/E1927-1))</f>
        <v>159060708.31195626</v>
      </c>
      <c r="O1928">
        <f t="shared" ref="O1928:O1991" si="301">O1927*(1-(O$1+O$5))^($A1928-$A1927)*(1+1.5*(E1928/E1927-1))</f>
        <v>1342161.7041906202</v>
      </c>
      <c r="R1928">
        <f t="shared" ref="R1928:R1991" si="302">R1927*(1-IF($A1928&lt;=R1923,R$1,R$1+IF(AND(WEEKDAY($A1928)&lt;&gt;1,WEEKDAY($A1928)&lt;&gt;7),S$1,0)))^($A1928-$A1927)*(1-0.5*(E1928/E1927-1))</f>
        <v>13.300387301125815</v>
      </c>
      <c r="U1928" s="2">
        <f t="shared" ref="U1928:U1991" si="303">U1927*$F1928/$F1927*(1-U$1)^($A1928-$A1927)</f>
        <v>275.3888856632355</v>
      </c>
      <c r="V1928">
        <f>VLOOKUP(A1928,'VXZ-IV'!A$1:C$4500,3,0)</f>
        <v>275.36</v>
      </c>
      <c r="W1928" s="10">
        <f t="shared" si="295"/>
        <v>1.0490144986730066E-4</v>
      </c>
      <c r="X1928">
        <f t="shared" ref="X1928:X1991" si="304">X1927*(1-X$1+H1928)^($A1928-$A1927)*(2-G1928/G1927)</f>
        <v>11.095635111000057</v>
      </c>
      <c r="Z1928">
        <v>11.17</v>
      </c>
      <c r="AB1928">
        <f t="shared" ref="AB1928:AB1991" si="305">AB1927*$E1928/$E1927*(1-(AB$1+AB$5+IF(AND(WEEKDAY(A1928)&lt;&gt;1,WEEKDAY(A1928)&lt;&gt;7),IF(A1928&lt;AC$2,AC$1,AC$3),0)))^($A1928-$A1927)</f>
        <v>10518.156622349507</v>
      </c>
      <c r="AC1928">
        <f>VLOOKUP(A1928,'VIXY-IV'!A$1:E$2000,4,0)</f>
        <v>10410.9</v>
      </c>
      <c r="AD1928" s="10">
        <f t="shared" si="298"/>
        <v>1.0302339120489723E-2</v>
      </c>
      <c r="AE1928">
        <f>ROW()</f>
        <v>1928</v>
      </c>
      <c r="AF1928">
        <f t="shared" si="299"/>
        <v>1.0188785573400956</v>
      </c>
      <c r="AG1928">
        <f>AG1927*(1-(AG$1+AG$5))^($A1928-$A1927)*(1+2*(E1928/E1927-1))</f>
        <v>28977828.983491674</v>
      </c>
      <c r="AH1928">
        <f>VLOOKUP(A1928,'UVXY-IV'!A$2:E$2000,4,0)</f>
        <v>145940000</v>
      </c>
      <c r="AI1928">
        <v>58278.52</v>
      </c>
      <c r="AJ1928" s="10">
        <f t="shared" si="297"/>
        <v>-0.80144011934019677</v>
      </c>
      <c r="AK1928">
        <f t="shared" si="293"/>
        <v>5.016693754750909</v>
      </c>
      <c r="AM1928">
        <v>5.0271249999999998</v>
      </c>
      <c r="AN1928" s="10">
        <f t="shared" si="296"/>
        <v>-2.074992217040772E-3</v>
      </c>
      <c r="AO1928">
        <f>AO1927*(1-AO$1+H1927)^($A1928-$A1927)*(2-E1928/E1927)</f>
        <v>5.0465055392568496</v>
      </c>
      <c r="AQ1928" s="10">
        <v>5.09</v>
      </c>
    </row>
    <row r="1929" spans="1:43" x14ac:dyDescent="0.25">
      <c r="A1929" s="1">
        <v>40857</v>
      </c>
      <c r="B1929" s="12">
        <v>32.81</v>
      </c>
      <c r="C1929" s="12">
        <v>33.75</v>
      </c>
      <c r="D1929">
        <v>18640.45</v>
      </c>
      <c r="E1929">
        <v>16648.27</v>
      </c>
      <c r="F1929">
        <v>155870.37</v>
      </c>
      <c r="G1929">
        <v>139233.26999999999</v>
      </c>
      <c r="H1929">
        <f>(1/(1-91/360*VLOOKUP($A1929,Tbills!$B$4:$C$974,2,1)/100))^((1)/91)-1</f>
        <v>1.3888977634657351E-7</v>
      </c>
      <c r="I1929" s="2">
        <f t="shared" ref="I1929:I1992" si="306">I1928*$D1929/$D1928*(1-I$1)^($A1929-$A1928)</f>
        <v>11681.313069416849</v>
      </c>
      <c r="J1929">
        <f>VLOOKUP(A1929,'VXX-IV'!A$1:C$4500,3,0)</f>
        <v>11682.12</v>
      </c>
      <c r="K1929" s="10">
        <f t="shared" si="294"/>
        <v>-6.907398512878693E-5</v>
      </c>
      <c r="L1929">
        <f t="shared" si="300"/>
        <v>138874134.91770977</v>
      </c>
      <c r="O1929">
        <f t="shared" si="301"/>
        <v>1214408.9497458676</v>
      </c>
      <c r="R1929">
        <f t="shared" si="302"/>
        <v>13.721627919349508</v>
      </c>
      <c r="U1929" s="2">
        <f t="shared" si="303"/>
        <v>269.4624303656737</v>
      </c>
      <c r="V1929">
        <f>VLOOKUP(A1929,'VXZ-IV'!A$1:C$4500,3,0)</f>
        <v>269.44</v>
      </c>
      <c r="W1929" s="10">
        <f t="shared" si="295"/>
        <v>8.3248091128584889E-5</v>
      </c>
      <c r="X1929">
        <f t="shared" si="304"/>
        <v>11.333735477878228</v>
      </c>
      <c r="Z1929">
        <v>11.3</v>
      </c>
      <c r="AB1929">
        <f t="shared" si="305"/>
        <v>9850.5845648551549</v>
      </c>
      <c r="AC1929">
        <f>VLOOKUP(A1929,'VIXY-IV'!A$1:E$2000,4,0)</f>
        <v>9749.2999999999993</v>
      </c>
      <c r="AD1929" s="10">
        <f t="shared" si="298"/>
        <v>1.0388906368165474E-2</v>
      </c>
      <c r="AE1929">
        <f>ROW()</f>
        <v>1929</v>
      </c>
      <c r="AF1929">
        <f t="shared" si="299"/>
        <v>0.97214814814814821</v>
      </c>
      <c r="AG1929">
        <f>AG1928*(1-(AG$1+AG$5))^($A1929-$A1928)*(1+2*(E1929/E1928-1))</f>
        <v>25300507.739434969</v>
      </c>
      <c r="AH1929">
        <f>VLOOKUP(A1929,'UVXY-IV'!A$2:E$2000,4,0)</f>
        <v>127339000</v>
      </c>
      <c r="AI1929">
        <v>50899.97</v>
      </c>
      <c r="AJ1929" s="10">
        <f t="shared" si="297"/>
        <v>-0.80131375509910585</v>
      </c>
      <c r="AK1929">
        <f t="shared" ref="AK1929:AK1992" si="307">AK1928*(1-IF($A1929&lt;=AK1924,AK$1,AK$1+IF(AND(WEEKDAY($A1929)&lt;&gt;1,WEEKDAY($A1929)&lt;&gt;7),AL$1,0)))^($A1929-$A1928)*(2-$E1929/$E1928)</f>
        <v>5.3346837011912864</v>
      </c>
      <c r="AM1929">
        <v>5.3445</v>
      </c>
      <c r="AN1929" s="10">
        <f t="shared" si="296"/>
        <v>-1.8367104142040791E-3</v>
      </c>
      <c r="AO1929">
        <f>AO1928*(1-AO$1+H1928)^($A1929-$A1928)*(2-E1929/E1928)</f>
        <v>5.3664373523985454</v>
      </c>
      <c r="AQ1929" s="10">
        <v>5.39</v>
      </c>
    </row>
    <row r="1930" spans="1:43" x14ac:dyDescent="0.25">
      <c r="A1930" s="1">
        <v>40858</v>
      </c>
      <c r="B1930" s="12">
        <v>30.04</v>
      </c>
      <c r="C1930" s="12">
        <v>31.6</v>
      </c>
      <c r="D1930">
        <v>17812.28</v>
      </c>
      <c r="E1930">
        <v>15908.61</v>
      </c>
      <c r="F1930">
        <v>152176.18</v>
      </c>
      <c r="G1930">
        <v>135933.37</v>
      </c>
      <c r="H1930">
        <f>(1/(1-91/360*VLOOKUP($A1930,Tbills!$B$4:$C$974,2,1)/100))^((1)/91)-1</f>
        <v>1.3888977634657351E-7</v>
      </c>
      <c r="I1930" s="2">
        <f t="shared" si="306"/>
        <v>11162.055940305467</v>
      </c>
      <c r="J1930">
        <f>VLOOKUP(A1930,'VXX-IV'!A$1:C$4500,3,0)</f>
        <v>11162.83</v>
      </c>
      <c r="K1930" s="10">
        <f t="shared" si="294"/>
        <v>-6.9342603491562294E-5</v>
      </c>
      <c r="L1930">
        <f t="shared" si="300"/>
        <v>126528454.47109286</v>
      </c>
      <c r="O1930">
        <f t="shared" si="301"/>
        <v>1133438.9454503709</v>
      </c>
      <c r="R1930">
        <f t="shared" si="302"/>
        <v>14.02581048300577</v>
      </c>
      <c r="U1930" s="2">
        <f t="shared" si="303"/>
        <v>263.06964845215219</v>
      </c>
      <c r="V1930">
        <f>VLOOKUP(A1930,'VXZ-IV'!A$1:C$4500,3,0)</f>
        <v>263.04000000000002</v>
      </c>
      <c r="W1930" s="10">
        <f t="shared" si="295"/>
        <v>1.127146143253821E-4</v>
      </c>
      <c r="X1930">
        <f t="shared" si="304"/>
        <v>11.601923312364539</v>
      </c>
      <c r="Z1930">
        <v>11.62</v>
      </c>
      <c r="AB1930">
        <f t="shared" si="305"/>
        <v>9412.6083038205397</v>
      </c>
      <c r="AC1930">
        <f>VLOOKUP(A1930,'VIXY-IV'!A$1:E$2000,4,0)</f>
        <v>9315.7000000000007</v>
      </c>
      <c r="AD1930" s="10">
        <f t="shared" si="298"/>
        <v>1.0402686198625943E-2</v>
      </c>
      <c r="AE1930">
        <f>ROW()</f>
        <v>1930</v>
      </c>
      <c r="AF1930">
        <f t="shared" si="299"/>
        <v>0.95063291139240502</v>
      </c>
      <c r="AG1930">
        <f>AG1929*(1-(AG$1+AG$5))^($A1930-$A1929)*(1+2*(E1930/E1929-1))</f>
        <v>23051596.588823844</v>
      </c>
      <c r="AH1930">
        <f>VLOOKUP(A1930,'UVXY-IV'!A$2:E$2000,4,0)</f>
        <v>115987000</v>
      </c>
      <c r="AI1930">
        <v>46666.37</v>
      </c>
      <c r="AJ1930" s="10">
        <f t="shared" si="297"/>
        <v>-0.80125706683659514</v>
      </c>
      <c r="AK1930">
        <f t="shared" si="307"/>
        <v>5.5714369409728723</v>
      </c>
      <c r="AM1930">
        <v>5.5826250000000002</v>
      </c>
      <c r="AN1930" s="10">
        <f t="shared" si="296"/>
        <v>-2.0040857172258786E-3</v>
      </c>
      <c r="AO1930">
        <f>AO1929*(1-AO$1+H1929)^($A1930-$A1929)*(2-E1930/E1929)</f>
        <v>5.6046543427836042</v>
      </c>
      <c r="AQ1930" s="10">
        <v>5.61</v>
      </c>
    </row>
    <row r="1931" spans="1:43" x14ac:dyDescent="0.25">
      <c r="A1931" s="1">
        <v>40861</v>
      </c>
      <c r="B1931" s="12">
        <v>31.13</v>
      </c>
      <c r="C1931" s="12">
        <v>32.72</v>
      </c>
      <c r="D1931">
        <v>18144.21</v>
      </c>
      <c r="E1931">
        <v>16205.06</v>
      </c>
      <c r="F1931">
        <v>153652.57</v>
      </c>
      <c r="G1931">
        <v>137252.12</v>
      </c>
      <c r="H1931">
        <f>(1/(1-91/360*VLOOKUP($A1931,Tbills!$B$4:$C$974,2,1)/100))^((1)/91)-1</f>
        <v>2.7778132727362959E-7</v>
      </c>
      <c r="I1931" s="2">
        <f t="shared" si="306"/>
        <v>11369.227993722123</v>
      </c>
      <c r="J1931">
        <f>VLOOKUP(A1931,'VXX-IV'!A$1:C$4500,3,0)</f>
        <v>11370.02</v>
      </c>
      <c r="K1931" s="10">
        <f t="shared" ref="K1931:K1994" si="308">I1931/J1931-1</f>
        <v>-6.9657421700064504E-5</v>
      </c>
      <c r="L1931">
        <f t="shared" si="300"/>
        <v>131226370.77260739</v>
      </c>
      <c r="O1931">
        <f t="shared" si="301"/>
        <v>1165002.8701666931</v>
      </c>
      <c r="R1931">
        <f t="shared" si="302"/>
        <v>13.8932437337993</v>
      </c>
      <c r="U1931" s="2">
        <f t="shared" si="303"/>
        <v>265.60247995428557</v>
      </c>
      <c r="V1931">
        <f>VLOOKUP(A1931,'VXZ-IV'!A$1:C$4500,3,0)</f>
        <v>265.60000000000002</v>
      </c>
      <c r="W1931" s="10">
        <f t="shared" ref="W1931:W1994" si="309">U1931/V1931-1</f>
        <v>9.3371772800221464E-6</v>
      </c>
      <c r="X1931">
        <f t="shared" si="304"/>
        <v>11.488102674446163</v>
      </c>
      <c r="Z1931">
        <v>11.46</v>
      </c>
      <c r="AB1931">
        <f t="shared" si="305"/>
        <v>9587.0053253749538</v>
      </c>
      <c r="AC1931">
        <f>VLOOKUP(A1931,'VIXY-IV'!A$1:E$2000,4,0)</f>
        <v>9485.2000000000007</v>
      </c>
      <c r="AD1931" s="10">
        <f t="shared" si="298"/>
        <v>1.07330710343434E-2</v>
      </c>
      <c r="AE1931">
        <f>ROW()</f>
        <v>1931</v>
      </c>
      <c r="AF1931">
        <f t="shared" si="299"/>
        <v>0.95140586797066018</v>
      </c>
      <c r="AG1931">
        <f>AG1930*(1-(AG$1+AG$5))^($A1931-$A1930)*(1+2*(E1931/E1930-1))</f>
        <v>23908292.267245598</v>
      </c>
      <c r="AH1931">
        <f>VLOOKUP(A1931,'UVXY-IV'!A$2:E$2000,4,0)</f>
        <v>120250000</v>
      </c>
      <c r="AI1931">
        <v>48892.03</v>
      </c>
      <c r="AJ1931" s="10">
        <f t="shared" si="297"/>
        <v>-0.80117844268402827</v>
      </c>
      <c r="AK1931">
        <f t="shared" si="307"/>
        <v>5.466851714013262</v>
      </c>
      <c r="AM1931">
        <v>5.4798749999999998</v>
      </c>
      <c r="AN1931" s="10">
        <f t="shared" si="296"/>
        <v>-2.3765662513721697E-3</v>
      </c>
      <c r="AO1931">
        <f>AO1930*(1-AO$1+H1930)^($A1931-$A1930)*(2-E1931/E1930)</f>
        <v>5.4996060731291001</v>
      </c>
      <c r="AQ1931" s="10">
        <v>5.47</v>
      </c>
    </row>
    <row r="1932" spans="1:43" x14ac:dyDescent="0.25">
      <c r="A1932" s="1">
        <v>40862</v>
      </c>
      <c r="B1932" s="13">
        <v>31.22</v>
      </c>
      <c r="C1932" s="12">
        <v>32.520000000000003</v>
      </c>
      <c r="D1932">
        <v>18114.78</v>
      </c>
      <c r="E1932">
        <v>16178.77</v>
      </c>
      <c r="F1932">
        <v>154138.03</v>
      </c>
      <c r="G1932">
        <v>137685.72</v>
      </c>
      <c r="H1932">
        <f>(1/(1-91/360*VLOOKUP($A1932,Tbills!$B$4:$C$974,2,1)/100))^((1)/91)-1</f>
        <v>2.7778132727362959E-7</v>
      </c>
      <c r="I1932" s="2">
        <f t="shared" si="306"/>
        <v>11350.510276041558</v>
      </c>
      <c r="J1932">
        <f>VLOOKUP(A1932,'VXX-IV'!A$1:C$4500,3,0)</f>
        <v>11351.3</v>
      </c>
      <c r="K1932" s="10">
        <f t="shared" si="308"/>
        <v>-6.9571234875498433E-5</v>
      </c>
      <c r="L1932">
        <f t="shared" si="300"/>
        <v>130794708.51824206</v>
      </c>
      <c r="O1932">
        <f t="shared" si="301"/>
        <v>1162128.6731893097</v>
      </c>
      <c r="R1932">
        <f t="shared" si="302"/>
        <v>13.903884905949361</v>
      </c>
      <c r="U1932" s="2">
        <f t="shared" si="303"/>
        <v>266.43514504075944</v>
      </c>
      <c r="V1932">
        <f>VLOOKUP(A1932,'VXZ-IV'!A$1:C$4500,3,0)</f>
        <v>266.44</v>
      </c>
      <c r="W1932" s="10">
        <f t="shared" si="309"/>
        <v>-1.8221585499800241E-5</v>
      </c>
      <c r="X1932">
        <f t="shared" si="304"/>
        <v>11.451389658804878</v>
      </c>
      <c r="Z1932">
        <v>11.49</v>
      </c>
      <c r="AB1932">
        <f t="shared" si="305"/>
        <v>9571.1183034173737</v>
      </c>
      <c r="AC1932">
        <f>VLOOKUP(A1932,'VIXY-IV'!A$1:E$2000,4,0)</f>
        <v>9469.6</v>
      </c>
      <c r="AD1932" s="10">
        <f t="shared" si="298"/>
        <v>1.0720442618207038E-2</v>
      </c>
      <c r="AE1932">
        <f>ROW()</f>
        <v>1932</v>
      </c>
      <c r="AF1932">
        <f t="shared" si="299"/>
        <v>0.96002460024600234</v>
      </c>
      <c r="AG1932">
        <f>AG1931*(1-(AG$1+AG$5))^($A1932-$A1931)*(1+2*(E1932/E1931-1))</f>
        <v>23829914.792298399</v>
      </c>
      <c r="AH1932">
        <f>VLOOKUP(A1932,'UVXY-IV'!A$2:E$2000,4,0)</f>
        <v>119863000</v>
      </c>
      <c r="AI1932">
        <v>47948.54</v>
      </c>
      <c r="AJ1932" s="10">
        <f t="shared" si="297"/>
        <v>-0.80119040244029938</v>
      </c>
      <c r="AK1932">
        <f t="shared" si="307"/>
        <v>5.4754657331688978</v>
      </c>
      <c r="AM1932">
        <v>5.4886249999999999</v>
      </c>
      <c r="AN1932" s="10">
        <f t="shared" si="296"/>
        <v>-2.3975525438706402E-3</v>
      </c>
      <c r="AO1932">
        <f>AO1931*(1-AO$1+H1931)^($A1932-$A1931)*(2-E1932/E1931)</f>
        <v>5.5083260544048978</v>
      </c>
      <c r="AQ1932" s="10">
        <v>5.53</v>
      </c>
    </row>
    <row r="1933" spans="1:43" x14ac:dyDescent="0.25">
      <c r="A1933" s="1">
        <v>40863</v>
      </c>
      <c r="B1933" s="13">
        <v>33.51</v>
      </c>
      <c r="C1933" s="12">
        <v>34.39</v>
      </c>
      <c r="D1933">
        <v>19265.400000000001</v>
      </c>
      <c r="E1933">
        <v>17206.41</v>
      </c>
      <c r="F1933">
        <v>157646.76999999999</v>
      </c>
      <c r="G1933">
        <v>140819.91</v>
      </c>
      <c r="H1933">
        <f>(1/(1-91/360*VLOOKUP($A1933,Tbills!$B$4:$C$974,2,1)/100))^((1)/91)-1</f>
        <v>2.7778132727362959E-7</v>
      </c>
      <c r="I1933" s="2">
        <f t="shared" si="306"/>
        <v>12071.181028249688</v>
      </c>
      <c r="J1933">
        <f>VLOOKUP(A1933,'VXX-IV'!A$1:C$4500,3,0)</f>
        <v>12072.01</v>
      </c>
      <c r="K1933" s="10">
        <f t="shared" si="308"/>
        <v>-6.8668908517532934E-5</v>
      </c>
      <c r="L1933">
        <f t="shared" si="300"/>
        <v>147403671.973492</v>
      </c>
      <c r="O1933">
        <f t="shared" si="301"/>
        <v>1272809.5780028142</v>
      </c>
      <c r="R1933">
        <f t="shared" si="302"/>
        <v>13.461704192499848</v>
      </c>
      <c r="U1933" s="2">
        <f t="shared" si="303"/>
        <v>272.49352970318137</v>
      </c>
      <c r="V1933">
        <f>VLOOKUP(A1933,'VXZ-IV'!A$1:C$4500,3,0)</f>
        <v>272.48</v>
      </c>
      <c r="W1933" s="10">
        <f t="shared" si="309"/>
        <v>4.9653931229354242E-5</v>
      </c>
      <c r="X1933">
        <f t="shared" si="304"/>
        <v>11.190306726487718</v>
      </c>
      <c r="Z1933">
        <v>11.26</v>
      </c>
      <c r="AB1933">
        <f t="shared" si="305"/>
        <v>10178.699861223673</v>
      </c>
      <c r="AC1933">
        <f>VLOOKUP(A1933,'VIXY-IV'!A$1:E$2000,4,0)</f>
        <v>10071.700000000001</v>
      </c>
      <c r="AD1933" s="10">
        <f t="shared" si="298"/>
        <v>1.0623813380429503E-2</v>
      </c>
      <c r="AE1933">
        <f>ROW()</f>
        <v>1933</v>
      </c>
      <c r="AF1933">
        <f t="shared" si="299"/>
        <v>0.97441116603663847</v>
      </c>
      <c r="AG1933">
        <f>AG1932*(1-(AG$1+AG$5))^($A1933-$A1932)*(1+2*(E1933/E1932-1))</f>
        <v>26856257.628319539</v>
      </c>
      <c r="AH1933">
        <f>VLOOKUP(A1933,'UVXY-IV'!A$2:E$2000,4,0)</f>
        <v>135177000</v>
      </c>
      <c r="AI1933">
        <v>52593.41</v>
      </c>
      <c r="AJ1933" s="10">
        <f t="shared" si="297"/>
        <v>-0.80132524299015706</v>
      </c>
      <c r="AK1933">
        <f t="shared" si="307"/>
        <v>5.1274373309580259</v>
      </c>
      <c r="AM1933">
        <v>5.14025</v>
      </c>
      <c r="AN1933" s="10">
        <f t="shared" si="296"/>
        <v>-2.4926159315158403E-3</v>
      </c>
      <c r="AO1933">
        <f>AO1932*(1-AO$1+H1932)^($A1933-$A1932)*(2-E1933/E1932)</f>
        <v>5.1582599008671064</v>
      </c>
      <c r="AQ1933" s="10">
        <v>5.27</v>
      </c>
    </row>
    <row r="1934" spans="1:43" x14ac:dyDescent="0.25">
      <c r="A1934" s="1">
        <v>40864</v>
      </c>
      <c r="B1934" s="13">
        <v>34.51</v>
      </c>
      <c r="C1934" s="12">
        <v>35.32</v>
      </c>
      <c r="D1934">
        <v>19912.46</v>
      </c>
      <c r="E1934">
        <v>17784.310000000001</v>
      </c>
      <c r="F1934">
        <v>162267.78</v>
      </c>
      <c r="G1934">
        <v>144947.65</v>
      </c>
      <c r="H1934">
        <f>(1/(1-91/360*VLOOKUP($A1934,Tbills!$B$4:$C$974,2,1)/100))^((1)/91)-1</f>
        <v>2.7778132727362959E-7</v>
      </c>
      <c r="I1934" s="2">
        <f t="shared" si="306"/>
        <v>12476.307181601669</v>
      </c>
      <c r="J1934">
        <f>VLOOKUP(A1934,'VXX-IV'!A$1:C$4500,3,0)</f>
        <v>12477.17</v>
      </c>
      <c r="K1934" s="10">
        <f t="shared" si="308"/>
        <v>-6.9151770660469403E-5</v>
      </c>
      <c r="L1934">
        <f t="shared" si="300"/>
        <v>157298098.5383752</v>
      </c>
      <c r="O1934">
        <f t="shared" si="301"/>
        <v>1336888.0107219347</v>
      </c>
      <c r="R1934">
        <f t="shared" si="302"/>
        <v>13.235041313679151</v>
      </c>
      <c r="U1934" s="2">
        <f t="shared" si="303"/>
        <v>280.47413824781586</v>
      </c>
      <c r="V1934">
        <f>VLOOKUP(A1934,'VXZ-IV'!A$1:C$4500,3,0)</f>
        <v>280.48</v>
      </c>
      <c r="W1934" s="10">
        <f t="shared" si="309"/>
        <v>-2.089900236790232E-5</v>
      </c>
      <c r="X1934">
        <f t="shared" si="304"/>
        <v>10.861895587452494</v>
      </c>
      <c r="Z1934">
        <v>10.83</v>
      </c>
      <c r="AB1934">
        <f t="shared" si="305"/>
        <v>10520.198136662955</v>
      </c>
      <c r="AC1934">
        <f>VLOOKUP(A1934,'VIXY-IV'!A$1:E$2000,4,0)</f>
        <v>10409.200000000001</v>
      </c>
      <c r="AD1934" s="10">
        <f t="shared" si="298"/>
        <v>1.0663464691134328E-2</v>
      </c>
      <c r="AE1934">
        <f>ROW()</f>
        <v>1934</v>
      </c>
      <c r="AF1934">
        <f t="shared" si="299"/>
        <v>0.97706681766704406</v>
      </c>
      <c r="AG1934">
        <f>AG1933*(1-(AG$1+AG$5))^($A1934-$A1933)*(1+2*(E1934/E1933-1))</f>
        <v>28659297.566120502</v>
      </c>
      <c r="AH1934">
        <f>VLOOKUP(A1934,'UVXY-IV'!A$2:E$2000,4,0)</f>
        <v>144229000</v>
      </c>
      <c r="AI1934">
        <v>57601.15</v>
      </c>
      <c r="AJ1934" s="10">
        <f t="shared" si="297"/>
        <v>-0.80129309940358384</v>
      </c>
      <c r="AK1934">
        <f t="shared" si="307"/>
        <v>4.9549947863610182</v>
      </c>
      <c r="AM1934">
        <v>4.9666249999999996</v>
      </c>
      <c r="AN1934" s="10">
        <f t="shared" si="296"/>
        <v>-2.3416733977260629E-3</v>
      </c>
      <c r="AO1934">
        <f>AO1933*(1-AO$1+H1933)^($A1934-$A1933)*(2-E1934/E1933)</f>
        <v>4.9848299384413259</v>
      </c>
      <c r="AQ1934" s="10">
        <v>5.03</v>
      </c>
    </row>
    <row r="1935" spans="1:43" x14ac:dyDescent="0.25">
      <c r="A1935" s="1">
        <v>40865</v>
      </c>
      <c r="B1935" s="13">
        <v>32</v>
      </c>
      <c r="C1935" s="12">
        <v>34.200000000000003</v>
      </c>
      <c r="D1935">
        <v>19112.830000000002</v>
      </c>
      <c r="E1935">
        <v>17070.13</v>
      </c>
      <c r="F1935">
        <v>161478.73000000001</v>
      </c>
      <c r="G1935">
        <v>144242.78</v>
      </c>
      <c r="H1935">
        <f>(1/(1-91/360*VLOOKUP($A1935,Tbills!$B$4:$C$974,2,1)/100))^((1)/91)-1</f>
        <v>2.7778132727362959E-7</v>
      </c>
      <c r="I1935" s="2">
        <f t="shared" si="306"/>
        <v>11975.000765633677</v>
      </c>
      <c r="J1935">
        <f>VLOOKUP(A1935,'VXX-IV'!A$1:C$4500,3,0)</f>
        <v>11975.83</v>
      </c>
      <c r="K1935" s="10">
        <f t="shared" si="308"/>
        <v>-6.9242329452157136E-5</v>
      </c>
      <c r="L1935">
        <f t="shared" si="300"/>
        <v>144658086.06639966</v>
      </c>
      <c r="O1935">
        <f t="shared" si="301"/>
        <v>1256315.8117816932</v>
      </c>
      <c r="R1935">
        <f t="shared" si="302"/>
        <v>13.500176535040319</v>
      </c>
      <c r="U1935" s="2">
        <f t="shared" si="303"/>
        <v>279.10348743156777</v>
      </c>
      <c r="V1935">
        <f>VLOOKUP(A1935,'VXZ-IV'!A$1:C$4500,3,0)</f>
        <v>279.08</v>
      </c>
      <c r="W1935" s="10">
        <f t="shared" si="309"/>
        <v>8.4160210576778027E-5</v>
      </c>
      <c r="X1935">
        <f t="shared" si="304"/>
        <v>10.914315541629392</v>
      </c>
      <c r="Z1935">
        <v>10.93</v>
      </c>
      <c r="AB1935">
        <f t="shared" si="305"/>
        <v>10097.377335194717</v>
      </c>
      <c r="AC1935">
        <f>VLOOKUP(A1935,'VIXY-IV'!A$1:E$2000,4,0)</f>
        <v>9988.9</v>
      </c>
      <c r="AD1935" s="10">
        <f t="shared" si="298"/>
        <v>1.0859787884022865E-2</v>
      </c>
      <c r="AE1935">
        <f>ROW()</f>
        <v>1935</v>
      </c>
      <c r="AF1935">
        <f t="shared" si="299"/>
        <v>0.93567251461988299</v>
      </c>
      <c r="AG1935">
        <f>AG1934*(1-(AG$1+AG$5))^($A1935-$A1934)*(1+2*(E1935/E1934-1))</f>
        <v>26356616.691478632</v>
      </c>
      <c r="AH1935">
        <f>VLOOKUP(A1935,'UVXY-IV'!A$2:E$2000,4,0)</f>
        <v>132631000</v>
      </c>
      <c r="AI1935">
        <v>53657.86</v>
      </c>
      <c r="AJ1935" s="10">
        <f t="shared" si="297"/>
        <v>-0.80127860989151378</v>
      </c>
      <c r="AK1935">
        <f t="shared" si="307"/>
        <v>5.1537367720938798</v>
      </c>
      <c r="AM1935">
        <v>5.17</v>
      </c>
      <c r="AN1935" s="10">
        <f t="shared" si="296"/>
        <v>-3.1456920514738584E-3</v>
      </c>
      <c r="AO1935">
        <f>AO1934*(1-AO$1+H1934)^($A1935-$A1934)*(2-E1935/E1934)</f>
        <v>5.1848197545064396</v>
      </c>
      <c r="AQ1935" s="10">
        <v>5.17</v>
      </c>
    </row>
    <row r="1936" spans="1:43" x14ac:dyDescent="0.25">
      <c r="A1936" s="1">
        <v>40868</v>
      </c>
      <c r="B1936" s="12">
        <v>32.909999999999997</v>
      </c>
      <c r="C1936" s="12">
        <v>34.78</v>
      </c>
      <c r="D1936">
        <v>19465.43</v>
      </c>
      <c r="E1936">
        <v>17385.03</v>
      </c>
      <c r="F1936">
        <v>163407.79</v>
      </c>
      <c r="G1936">
        <v>145965.82</v>
      </c>
      <c r="H1936">
        <f>(1/(1-91/360*VLOOKUP($A1936,Tbills!$B$4:$C$974,2,1)/100))^((1)/91)-1</f>
        <v>4.1667465300321282E-7</v>
      </c>
      <c r="I1936" s="2">
        <f t="shared" si="306"/>
        <v>12195.027541780135</v>
      </c>
      <c r="J1936">
        <f>VLOOKUP(A1936,'VXX-IV'!A$1:C$4500,3,0)</f>
        <v>12195.87</v>
      </c>
      <c r="K1936" s="10">
        <f t="shared" si="308"/>
        <v>-6.9077336825151825E-5</v>
      </c>
      <c r="L1936">
        <f t="shared" si="300"/>
        <v>149975072.00267565</v>
      </c>
      <c r="O1936">
        <f t="shared" si="301"/>
        <v>1290948.9872210305</v>
      </c>
      <c r="R1936">
        <f t="shared" si="302"/>
        <v>13.373840888748351</v>
      </c>
      <c r="U1936" s="2">
        <f t="shared" si="303"/>
        <v>282.41705833645432</v>
      </c>
      <c r="V1936">
        <f>VLOOKUP(A1936,'VXZ-IV'!A$1:C$4500,3,0)</f>
        <v>282.39999999999998</v>
      </c>
      <c r="W1936" s="10">
        <f t="shared" si="309"/>
        <v>6.0404874130171038E-5</v>
      </c>
      <c r="X1936">
        <f t="shared" si="304"/>
        <v>10.782756452382946</v>
      </c>
      <c r="Z1936">
        <v>10.8</v>
      </c>
      <c r="AB1936">
        <f t="shared" si="305"/>
        <v>10282.572398405708</v>
      </c>
      <c r="AC1936">
        <f>VLOOKUP(A1936,'VIXY-IV'!A$1:E$2000,4,0)</f>
        <v>10171.9</v>
      </c>
      <c r="AD1936" s="10">
        <f t="shared" si="298"/>
        <v>1.0880209047051892E-2</v>
      </c>
      <c r="AE1936">
        <f>ROW()</f>
        <v>1936</v>
      </c>
      <c r="AF1936">
        <f t="shared" si="299"/>
        <v>0.9462334675100631</v>
      </c>
      <c r="AG1936">
        <f>AG1935*(1-(AG$1+AG$5))^($A1936-$A1935)*(1+2*(E1936/E1935-1))</f>
        <v>27326277.526539609</v>
      </c>
      <c r="AH1936">
        <f>VLOOKUP(A1936,'UVXY-IV'!A$2:E$2000,4,0)</f>
        <v>137481000</v>
      </c>
      <c r="AI1936">
        <v>54988.42</v>
      </c>
      <c r="AJ1936" s="10">
        <f t="shared" si="297"/>
        <v>-0.80123597059564877</v>
      </c>
      <c r="AK1936">
        <f t="shared" si="307"/>
        <v>5.0579567882400713</v>
      </c>
      <c r="AM1936">
        <v>5.0746250000000002</v>
      </c>
      <c r="AN1936" s="10">
        <f t="shared" si="296"/>
        <v>-3.2846194073313795E-3</v>
      </c>
      <c r="AO1936">
        <f>AO1935*(1-AO$1+H1935)^($A1936-$A1935)*(2-E1936/E1935)</f>
        <v>5.0886127361356861</v>
      </c>
      <c r="AQ1936" s="10">
        <v>5.1100000000000003</v>
      </c>
    </row>
    <row r="1937" spans="1:43" x14ac:dyDescent="0.25">
      <c r="A1937" s="1">
        <v>40869</v>
      </c>
      <c r="B1937" s="12">
        <v>31.97</v>
      </c>
      <c r="C1937" s="12">
        <v>34.24</v>
      </c>
      <c r="D1937">
        <v>19098.810000000001</v>
      </c>
      <c r="E1937">
        <v>17057.59</v>
      </c>
      <c r="F1937">
        <v>162142.19</v>
      </c>
      <c r="G1937">
        <v>144835.24</v>
      </c>
      <c r="H1937">
        <f>(1/(1-91/360*VLOOKUP($A1937,Tbills!$B$4:$C$974,2,1)/100))^((1)/91)-1</f>
        <v>4.1667465300321282E-7</v>
      </c>
      <c r="I1937" s="2">
        <f t="shared" si="306"/>
        <v>11965.049566197671</v>
      </c>
      <c r="J1937">
        <f>VLOOKUP(A1937,'VXX-IV'!A$1:C$4500,3,0)</f>
        <v>11965.87</v>
      </c>
      <c r="K1937" s="10">
        <f t="shared" si="308"/>
        <v>-6.8564492371248065E-5</v>
      </c>
      <c r="L1937">
        <f t="shared" si="300"/>
        <v>144319168.33225513</v>
      </c>
      <c r="O1937">
        <f t="shared" si="301"/>
        <v>1254434.9609479019</v>
      </c>
      <c r="R1937">
        <f t="shared" si="302"/>
        <v>13.499176063143155</v>
      </c>
      <c r="U1937" s="2">
        <f t="shared" si="303"/>
        <v>280.22289369922311</v>
      </c>
      <c r="V1937">
        <f>VLOOKUP(A1937,'VXZ-IV'!A$1:C$4500,3,0)</f>
        <v>280.2</v>
      </c>
      <c r="W1937" s="10">
        <f t="shared" si="309"/>
        <v>8.1704850903419057E-5</v>
      </c>
      <c r="X1937">
        <f t="shared" si="304"/>
        <v>10.86587704551032</v>
      </c>
      <c r="Z1937">
        <v>10.8</v>
      </c>
      <c r="AB1937">
        <f t="shared" si="305"/>
        <v>10088.552561228162</v>
      </c>
      <c r="AC1937">
        <f>VLOOKUP(A1937,'VIXY-IV'!A$1:E$2000,4,0)</f>
        <v>9978.9</v>
      </c>
      <c r="AD1937" s="10">
        <f t="shared" si="298"/>
        <v>1.0988441734876897E-2</v>
      </c>
      <c r="AE1937">
        <f>ROW()</f>
        <v>1937</v>
      </c>
      <c r="AF1937">
        <f t="shared" si="299"/>
        <v>0.9337032710280373</v>
      </c>
      <c r="AG1937">
        <f>AG1936*(1-(AG$1+AG$5))^($A1937-$A1936)*(1+2*(E1937/E1936-1))</f>
        <v>26296032.613470938</v>
      </c>
      <c r="AH1937">
        <f>VLOOKUP(A1937,'UVXY-IV'!A$2:E$2000,4,0)</f>
        <v>132280000</v>
      </c>
      <c r="AI1937">
        <v>52690.17</v>
      </c>
      <c r="AJ1937" s="10">
        <f t="shared" si="297"/>
        <v>-0.80120930893959075</v>
      </c>
      <c r="AK1937">
        <f t="shared" si="307"/>
        <v>5.1529813430827147</v>
      </c>
      <c r="AM1937">
        <v>5.1701249999999996</v>
      </c>
      <c r="AN1937" s="10">
        <f t="shared" si="296"/>
        <v>-3.3159076264664966E-3</v>
      </c>
      <c r="AO1937">
        <f>AO1936*(1-AO$1+H1936)^($A1937-$A1936)*(2-E1937/E1936)</f>
        <v>5.1842651028193352</v>
      </c>
      <c r="AQ1937" s="10">
        <v>5.21</v>
      </c>
    </row>
    <row r="1938" spans="1:43" x14ac:dyDescent="0.25">
      <c r="A1938" s="1">
        <v>40870</v>
      </c>
      <c r="B1938" s="12">
        <v>33.979999999999997</v>
      </c>
      <c r="C1938" s="12">
        <v>35.869999999999997</v>
      </c>
      <c r="D1938">
        <v>19847.7</v>
      </c>
      <c r="E1938">
        <v>17726.43</v>
      </c>
      <c r="F1938">
        <v>166075.53</v>
      </c>
      <c r="G1938">
        <v>148348.68</v>
      </c>
      <c r="H1938">
        <f>(1/(1-91/360*VLOOKUP($A1938,Tbills!$B$4:$C$974,2,1)/100))^((1)/91)-1</f>
        <v>4.1667465300321282E-7</v>
      </c>
      <c r="I1938" s="2">
        <f t="shared" si="306"/>
        <v>12433.912044685134</v>
      </c>
      <c r="J1938">
        <f>VLOOKUP(A1938,'VXX-IV'!A$1:C$4500,3,0)</f>
        <v>12434.76</v>
      </c>
      <c r="K1938" s="10">
        <f t="shared" si="308"/>
        <v>-6.8192334622185768E-5</v>
      </c>
      <c r="L1938">
        <f t="shared" si="300"/>
        <v>155629908.02177563</v>
      </c>
      <c r="O1938">
        <f t="shared" si="301"/>
        <v>1328171.1064003566</v>
      </c>
      <c r="R1938">
        <f t="shared" si="302"/>
        <v>13.233921736386101</v>
      </c>
      <c r="U1938" s="2">
        <f t="shared" si="303"/>
        <v>287.01370582821596</v>
      </c>
      <c r="V1938">
        <f>VLOOKUP(A1938,'VXZ-IV'!A$1:C$4500,3,0)</f>
        <v>287</v>
      </c>
      <c r="W1938" s="10">
        <f t="shared" si="309"/>
        <v>4.7755499010371238E-5</v>
      </c>
      <c r="X1938">
        <f t="shared" si="304"/>
        <v>10.601902871627724</v>
      </c>
      <c r="Z1938">
        <v>10.67</v>
      </c>
      <c r="AB1938">
        <f t="shared" si="305"/>
        <v>10483.766213403644</v>
      </c>
      <c r="AC1938">
        <f>VLOOKUP(A1938,'VIXY-IV'!A$1:E$2000,4,0)</f>
        <v>10369.200000000001</v>
      </c>
      <c r="AD1938" s="10">
        <f t="shared" si="298"/>
        <v>1.1048703217571454E-2</v>
      </c>
      <c r="AE1938">
        <f>ROW()</f>
        <v>1938</v>
      </c>
      <c r="AF1938">
        <f t="shared" si="299"/>
        <v>0.94730972957903536</v>
      </c>
      <c r="AG1938">
        <f>AG1937*(1-(AG$1+AG$5))^($A1938-$A1937)*(1+2*(E1938/E1937-1))</f>
        <v>28357248.536513548</v>
      </c>
      <c r="AH1938">
        <f>VLOOKUP(A1938,'UVXY-IV'!A$2:E$2000,4,0)</f>
        <v>142636000</v>
      </c>
      <c r="AI1938">
        <v>57431.81</v>
      </c>
      <c r="AJ1938" s="10">
        <f t="shared" si="297"/>
        <v>-0.80119150469367095</v>
      </c>
      <c r="AK1938">
        <f t="shared" si="307"/>
        <v>4.9506987596599057</v>
      </c>
      <c r="AM1938">
        <v>4.9666249999999996</v>
      </c>
      <c r="AN1938" s="10">
        <f t="shared" si="296"/>
        <v>-3.2066524732778934E-3</v>
      </c>
      <c r="AO1938">
        <f>AO1937*(1-AO$1+H1937)^($A1938-$A1937)*(2-E1938/E1937)</f>
        <v>4.9808042997744968</v>
      </c>
      <c r="AQ1938" s="10">
        <v>4.99</v>
      </c>
    </row>
    <row r="1939" spans="1:43" x14ac:dyDescent="0.25">
      <c r="A1939" s="1">
        <v>40872</v>
      </c>
      <c r="B1939" s="12">
        <v>34.47</v>
      </c>
      <c r="C1939" s="12">
        <v>36.450000000000003</v>
      </c>
      <c r="D1939">
        <v>20322.54</v>
      </c>
      <c r="E1939">
        <v>18150.509999999998</v>
      </c>
      <c r="F1939">
        <v>168648.27</v>
      </c>
      <c r="G1939">
        <v>150646.68</v>
      </c>
      <c r="H1939">
        <f>(1/(1-91/360*VLOOKUP($A1939,Tbills!$B$4:$C$974,2,1)/100))^((1)/91)-1</f>
        <v>4.1667465300321282E-7</v>
      </c>
      <c r="I1939" s="2">
        <f t="shared" si="306"/>
        <v>12730.762362141308</v>
      </c>
      <c r="J1939">
        <f>VLOOKUP(A1939,'VXX-IV'!A$1:C$4500,3,0)</f>
        <v>12731.63</v>
      </c>
      <c r="K1939" s="10">
        <f t="shared" si="308"/>
        <v>-6.8148215011887281E-5</v>
      </c>
      <c r="L1939">
        <f t="shared" si="300"/>
        <v>163061755.32891771</v>
      </c>
      <c r="O1939">
        <f t="shared" si="301"/>
        <v>1375740.3296739862</v>
      </c>
      <c r="R1939">
        <f t="shared" si="302"/>
        <v>13.074438066462873</v>
      </c>
      <c r="U1939" s="2">
        <f t="shared" si="303"/>
        <v>291.44573220006197</v>
      </c>
      <c r="V1939">
        <f>VLOOKUP(A1939,'VXZ-IV'!A$1:C$4500,3,0)</f>
        <v>291.44</v>
      </c>
      <c r="W1939" s="10">
        <f t="shared" si="309"/>
        <v>1.966854262280826E-5</v>
      </c>
      <c r="X1939">
        <f t="shared" si="304"/>
        <v>10.436910364418363</v>
      </c>
      <c r="Z1939">
        <v>10.75</v>
      </c>
      <c r="AB1939">
        <f t="shared" si="305"/>
        <v>10733.82712092082</v>
      </c>
      <c r="AC1939">
        <f>VLOOKUP(A1939,'VIXY-IV'!A$1:E$2000,4,0)</f>
        <v>10615.2</v>
      </c>
      <c r="AD1939" s="10">
        <f t="shared" si="298"/>
        <v>1.1175212988998595E-2</v>
      </c>
      <c r="AE1939">
        <f>ROW()</f>
        <v>1939</v>
      </c>
      <c r="AF1939">
        <f t="shared" si="299"/>
        <v>0.94567901234567886</v>
      </c>
      <c r="AG1939">
        <f>AG1938*(1-(AG$1+AG$5))^($A1939-$A1938)*(1+2*(E1939/E1938-1))</f>
        <v>29712060.79958564</v>
      </c>
      <c r="AH1939">
        <f>VLOOKUP(A1939,'UVXY-IV'!A$2:E$2000,4,0)</f>
        <v>149418000</v>
      </c>
      <c r="AI1939">
        <v>58907.519999999997</v>
      </c>
      <c r="AJ1939" s="10">
        <f t="shared" si="297"/>
        <v>-0.80114804909993675</v>
      </c>
      <c r="AK1939">
        <f t="shared" si="307"/>
        <v>4.8318101107402587</v>
      </c>
      <c r="AM1939">
        <v>4.8475000000000001</v>
      </c>
      <c r="AN1939" s="10">
        <f t="shared" si="296"/>
        <v>-3.2366971139229372E-3</v>
      </c>
      <c r="AO1939">
        <f>AO1938*(1-AO$1+H1938)^($A1939-$A1938)*(2-E1939/E1938)</f>
        <v>4.8612899652349322</v>
      </c>
      <c r="AQ1939" s="10">
        <v>4.91</v>
      </c>
    </row>
    <row r="1940" spans="1:43" x14ac:dyDescent="0.25">
      <c r="A1940" s="1">
        <v>40875</v>
      </c>
      <c r="B1940" s="12">
        <v>32.130000000000003</v>
      </c>
      <c r="C1940" s="12">
        <v>33.94</v>
      </c>
      <c r="D1940">
        <v>18965.62</v>
      </c>
      <c r="E1940">
        <v>16938.59</v>
      </c>
      <c r="F1940">
        <v>161674.79</v>
      </c>
      <c r="G1940">
        <v>144417.35999999999</v>
      </c>
      <c r="H1940">
        <f>(1/(1-91/360*VLOOKUP($A1940,Tbills!$B$4:$C$974,2,1)/100))^((1)/91)-1</f>
        <v>8.3336527945121475E-7</v>
      </c>
      <c r="I1940" s="2">
        <f t="shared" si="306"/>
        <v>11879.870316527655</v>
      </c>
      <c r="J1940">
        <f>VLOOKUP(A1940,'VXX-IV'!A$1:C$4500,3,0)</f>
        <v>11880.69</v>
      </c>
      <c r="K1940" s="10">
        <f t="shared" si="308"/>
        <v>-6.8992918117238844E-5</v>
      </c>
      <c r="L1940">
        <f t="shared" si="300"/>
        <v>141267494.12690645</v>
      </c>
      <c r="O1940">
        <f t="shared" si="301"/>
        <v>1237826.7215273723</v>
      </c>
      <c r="R1940">
        <f t="shared" si="302"/>
        <v>13.509099722446729</v>
      </c>
      <c r="U1940" s="2">
        <f t="shared" si="303"/>
        <v>279.37423144327209</v>
      </c>
      <c r="V1940">
        <f>VLOOKUP(A1940,'VXZ-IV'!A$1:C$4500,3,0)</f>
        <v>279.36</v>
      </c>
      <c r="W1940" s="10">
        <f t="shared" si="309"/>
        <v>5.0943024312966045E-5</v>
      </c>
      <c r="X1940">
        <f t="shared" si="304"/>
        <v>10.867303395337244</v>
      </c>
      <c r="Z1940">
        <v>10.78</v>
      </c>
      <c r="AB1940">
        <f t="shared" si="305"/>
        <v>10016.075600303255</v>
      </c>
      <c r="AC1940">
        <f>VLOOKUP(A1940,'VIXY-IV'!A$1:E$2000,4,0)</f>
        <v>9903.2000000000007</v>
      </c>
      <c r="AD1940" s="10">
        <f t="shared" si="298"/>
        <v>1.1397891621218736E-2</v>
      </c>
      <c r="AE1940">
        <f>ROW()</f>
        <v>1940</v>
      </c>
      <c r="AF1940">
        <f t="shared" si="299"/>
        <v>0.94667059516794361</v>
      </c>
      <c r="AG1940">
        <f>AG1939*(1-(AG$1+AG$5))^($A1940-$A1939)*(1+2*(E1940/E1939-1))</f>
        <v>25741675.443319257</v>
      </c>
      <c r="AH1940">
        <f>VLOOKUP(A1940,'UVXY-IV'!A$2:E$2000,4,0)</f>
        <v>129416000</v>
      </c>
      <c r="AI1940">
        <v>53294.97</v>
      </c>
      <c r="AJ1940" s="10">
        <f t="shared" si="297"/>
        <v>-0.80109356305774204</v>
      </c>
      <c r="AK1940">
        <f t="shared" si="307"/>
        <v>5.15371267810613</v>
      </c>
      <c r="AM1940">
        <v>5.1697499999999996</v>
      </c>
      <c r="AN1940" s="10">
        <f t="shared" si="296"/>
        <v>-3.1021465049314578E-3</v>
      </c>
      <c r="AO1940">
        <f>AO1939*(1-AO$1+H1939)^($A1940-$A1939)*(2-E1940/E1939)</f>
        <v>5.1853121779345148</v>
      </c>
      <c r="AQ1940" s="10">
        <v>5.13</v>
      </c>
    </row>
    <row r="1941" spans="1:43" x14ac:dyDescent="0.25">
      <c r="A1941" s="1">
        <v>40876</v>
      </c>
      <c r="B1941" s="12">
        <v>30.64</v>
      </c>
      <c r="C1941" s="12">
        <v>33.21</v>
      </c>
      <c r="D1941">
        <v>18616.22</v>
      </c>
      <c r="E1941">
        <v>16626.52</v>
      </c>
      <c r="F1941">
        <v>160340.79</v>
      </c>
      <c r="G1941">
        <v>143225.64000000001</v>
      </c>
      <c r="H1941">
        <f>(1/(1-91/360*VLOOKUP($A1941,Tbills!$B$4:$C$974,2,1)/100))^((1)/91)-1</f>
        <v>8.3336527945121475E-7</v>
      </c>
      <c r="I1941" s="2">
        <f t="shared" si="306"/>
        <v>11660.725394551304</v>
      </c>
      <c r="J1941">
        <f>VLOOKUP(A1941,'VXX-IV'!A$1:C$4500,3,0)</f>
        <v>11661.52</v>
      </c>
      <c r="K1941" s="10">
        <f t="shared" si="308"/>
        <v>-6.8139097535890869E-5</v>
      </c>
      <c r="L1941">
        <f t="shared" si="300"/>
        <v>136056141.92692354</v>
      </c>
      <c r="O1941">
        <f t="shared" si="301"/>
        <v>1203578.3034542215</v>
      </c>
      <c r="R1941">
        <f t="shared" si="302"/>
        <v>13.632926613497517</v>
      </c>
      <c r="U1941" s="2">
        <f t="shared" si="303"/>
        <v>277.06232190894605</v>
      </c>
      <c r="V1941">
        <f>VLOOKUP(A1941,'VXZ-IV'!A$1:C$4500,3,0)</f>
        <v>277.04000000000002</v>
      </c>
      <c r="W1941" s="10">
        <f t="shared" si="309"/>
        <v>8.0572873758288921E-5</v>
      </c>
      <c r="X1941">
        <f t="shared" si="304"/>
        <v>10.956583348867742</v>
      </c>
      <c r="Z1941">
        <v>10.93</v>
      </c>
      <c r="AB1941">
        <f t="shared" si="305"/>
        <v>9831.2005385147731</v>
      </c>
      <c r="AC1941">
        <f>VLOOKUP(A1941,'VIXY-IV'!A$1:E$2000,4,0)</f>
        <v>9719.6</v>
      </c>
      <c r="AD1941" s="10">
        <f t="shared" si="298"/>
        <v>1.1482009394910619E-2</v>
      </c>
      <c r="AE1941">
        <f>ROW()</f>
        <v>1941</v>
      </c>
      <c r="AF1941">
        <f t="shared" si="299"/>
        <v>0.92261367058115029</v>
      </c>
      <c r="AG1941">
        <f>AG1940*(1-(AG$1+AG$5))^($A1941-$A1940)*(1+2*(E1941/E1940-1))</f>
        <v>24792330.696741376</v>
      </c>
      <c r="AH1941">
        <f>VLOOKUP(A1941,'UVXY-IV'!A$2:E$2000,4,0)</f>
        <v>124604000</v>
      </c>
      <c r="AI1941">
        <v>51045.120000000003</v>
      </c>
      <c r="AJ1941" s="10">
        <f t="shared" si="297"/>
        <v>-0.80103102069964549</v>
      </c>
      <c r="AK1941">
        <f t="shared" si="307"/>
        <v>5.248418219546676</v>
      </c>
      <c r="AM1941">
        <v>5.2645</v>
      </c>
      <c r="AN1941" s="10">
        <f t="shared" si="296"/>
        <v>-3.054759322504319E-3</v>
      </c>
      <c r="AO1941">
        <f>AO1940*(1-AO$1+H1940)^($A1941-$A1940)*(2-E1941/E1940)</f>
        <v>5.2806534365139157</v>
      </c>
      <c r="AQ1941" s="10">
        <v>5.23</v>
      </c>
    </row>
    <row r="1942" spans="1:43" x14ac:dyDescent="0.25">
      <c r="A1942" s="1">
        <v>40877</v>
      </c>
      <c r="B1942" s="12">
        <v>27.8</v>
      </c>
      <c r="C1942" s="12">
        <v>30.58</v>
      </c>
      <c r="D1942">
        <v>17025.849999999999</v>
      </c>
      <c r="E1942">
        <v>15206.12</v>
      </c>
      <c r="F1942">
        <v>152785.38</v>
      </c>
      <c r="G1942">
        <v>136476.6</v>
      </c>
      <c r="H1942">
        <f>(1/(1-91/360*VLOOKUP($A1942,Tbills!$B$4:$C$974,2,1)/100))^((1)/91)-1</f>
        <v>8.3336527945121475E-7</v>
      </c>
      <c r="I1942" s="2">
        <f t="shared" si="306"/>
        <v>10664.29814960343</v>
      </c>
      <c r="J1942">
        <f>VLOOKUP(A1942,'VXX-IV'!A$1:C$4500,3,0)</f>
        <v>10665.03</v>
      </c>
      <c r="K1942" s="10">
        <f t="shared" si="308"/>
        <v>-6.8621503790500249E-5</v>
      </c>
      <c r="L1942">
        <f t="shared" si="300"/>
        <v>112804642.8917802</v>
      </c>
      <c r="O1942">
        <f t="shared" si="301"/>
        <v>1049310.7915220566</v>
      </c>
      <c r="R1942">
        <f t="shared" si="302"/>
        <v>14.214612988961134</v>
      </c>
      <c r="U1942" s="2">
        <f t="shared" si="303"/>
        <v>264.00044526557315</v>
      </c>
      <c r="V1942">
        <f>VLOOKUP(A1942,'VXZ-IV'!A$1:C$4500,3,0)</f>
        <v>264</v>
      </c>
      <c r="W1942" s="10">
        <f t="shared" si="309"/>
        <v>1.686612019602407E-6</v>
      </c>
      <c r="X1942">
        <f t="shared" si="304"/>
        <v>11.472461737791525</v>
      </c>
      <c r="Z1942">
        <v>11.49</v>
      </c>
      <c r="AB1942">
        <f t="shared" si="305"/>
        <v>8991.009724534495</v>
      </c>
      <c r="AC1942">
        <f>VLOOKUP(A1942,'VIXY-IV'!A$1:E$2000,4,0)</f>
        <v>8887.9</v>
      </c>
      <c r="AD1942" s="10">
        <f t="shared" si="298"/>
        <v>1.1601134636358923E-2</v>
      </c>
      <c r="AE1942">
        <f>ROW()</f>
        <v>1942</v>
      </c>
      <c r="AF1942">
        <f t="shared" si="299"/>
        <v>0.90909090909090917</v>
      </c>
      <c r="AG1942">
        <f>AG1941*(1-(AG$1+AG$5))^($A1942-$A1941)*(1+2*(E1942/E1941-1))</f>
        <v>20555631.100826975</v>
      </c>
      <c r="AH1942">
        <f>VLOOKUP(A1942,'UVXY-IV'!A$2:E$2000,4,0)</f>
        <v>103309000</v>
      </c>
      <c r="AI1942">
        <v>41997.32</v>
      </c>
      <c r="AJ1942" s="10">
        <f t="shared" si="297"/>
        <v>-0.80102768296250115</v>
      </c>
      <c r="AK1942">
        <f t="shared" si="307"/>
        <v>5.6965241205908539</v>
      </c>
      <c r="AM1942">
        <v>5.7125000000000004</v>
      </c>
      <c r="AN1942" s="10">
        <f t="shared" si="296"/>
        <v>-2.7966528506164767E-3</v>
      </c>
      <c r="AO1942">
        <f>AO1941*(1-AO$1+H1941)^($A1942-$A1941)*(2-E1942/E1941)</f>
        <v>5.7315712944542803</v>
      </c>
      <c r="AQ1942" s="10">
        <v>5.71</v>
      </c>
    </row>
    <row r="1943" spans="1:43" x14ac:dyDescent="0.25">
      <c r="A1943" s="1">
        <v>40878</v>
      </c>
      <c r="B1943" s="12">
        <v>27.41</v>
      </c>
      <c r="C1943" s="12">
        <v>30.03</v>
      </c>
      <c r="D1943">
        <v>16693.02</v>
      </c>
      <c r="E1943">
        <v>14908.85</v>
      </c>
      <c r="F1943">
        <v>151389.99</v>
      </c>
      <c r="G1943">
        <v>135230.04</v>
      </c>
      <c r="H1943">
        <f>(1/(1-91/360*VLOOKUP($A1943,Tbills!$B$4:$C$974,2,1)/100))^((1)/91)-1</f>
        <v>8.3336527945121475E-7</v>
      </c>
      <c r="I1943" s="2">
        <f t="shared" si="306"/>
        <v>10455.572059643799</v>
      </c>
      <c r="J1943">
        <f>VLOOKUP(A1943,'VXX-IV'!A$1:C$4500,3,0)</f>
        <v>10456.290000000001</v>
      </c>
      <c r="K1943" s="10">
        <f t="shared" si="308"/>
        <v>-6.866109836300982E-5</v>
      </c>
      <c r="L1943">
        <f t="shared" si="300"/>
        <v>108389314.79346243</v>
      </c>
      <c r="O1943">
        <f t="shared" si="301"/>
        <v>1018506.4275778454</v>
      </c>
      <c r="R1943">
        <f t="shared" si="302"/>
        <v>14.352907463013997</v>
      </c>
      <c r="U1943" s="2">
        <f t="shared" si="303"/>
        <v>261.58294877650263</v>
      </c>
      <c r="V1943">
        <f>VLOOKUP(A1943,'VXZ-IV'!A$1:C$4500,3,0)</f>
        <v>261.56</v>
      </c>
      <c r="W1943" s="10">
        <f t="shared" si="309"/>
        <v>8.7738096431477786E-5</v>
      </c>
      <c r="X1943">
        <f t="shared" si="304"/>
        <v>11.576831200458461</v>
      </c>
      <c r="Z1943">
        <v>11.65</v>
      </c>
      <c r="AB1943">
        <f t="shared" si="305"/>
        <v>8814.9338442002972</v>
      </c>
      <c r="AC1943">
        <f>VLOOKUP(A1943,'VIXY-IV'!A$1:E$2000,4,0)</f>
        <v>8715.7999999999993</v>
      </c>
      <c r="AD1943" s="10">
        <f t="shared" si="298"/>
        <v>1.1374038435978173E-2</v>
      </c>
      <c r="AE1943">
        <f>ROW()</f>
        <v>1943</v>
      </c>
      <c r="AF1943">
        <f t="shared" si="299"/>
        <v>0.91275391275391271</v>
      </c>
      <c r="AG1943">
        <f>AG1942*(1-(AG$1+AG$5))^($A1943-$A1942)*(1+2*(E1943/E1942-1))</f>
        <v>19751266.390656725</v>
      </c>
      <c r="AH1943">
        <f>VLOOKUP(A1943,'UVXY-IV'!A$2:E$2000,4,0)</f>
        <v>99308000</v>
      </c>
      <c r="AI1943">
        <v>40086.14</v>
      </c>
      <c r="AJ1943" s="10">
        <f t="shared" si="297"/>
        <v>-0.80111102438215731</v>
      </c>
      <c r="AK1943">
        <f t="shared" si="307"/>
        <v>5.8076170492073524</v>
      </c>
      <c r="AM1943">
        <v>5.8239999999999998</v>
      </c>
      <c r="AN1943" s="10">
        <f t="shared" si="296"/>
        <v>-2.8130066608254012E-3</v>
      </c>
      <c r="AO1943">
        <f>AO1942*(1-AO$1+H1942)^($A1943-$A1942)*(2-E1943/E1942)</f>
        <v>5.8434086134234837</v>
      </c>
      <c r="AQ1943" s="10">
        <v>5.84</v>
      </c>
    </row>
    <row r="1944" spans="1:43" x14ac:dyDescent="0.25">
      <c r="A1944" s="1">
        <v>40879</v>
      </c>
      <c r="B1944" s="12">
        <v>27.52</v>
      </c>
      <c r="C1944" s="12">
        <v>29.85</v>
      </c>
      <c r="D1944">
        <v>16595.669999999998</v>
      </c>
      <c r="E1944">
        <v>14821.89</v>
      </c>
      <c r="F1944">
        <v>150774.09</v>
      </c>
      <c r="G1944">
        <v>134679.76999999999</v>
      </c>
      <c r="H1944">
        <f>(1/(1-91/360*VLOOKUP($A1944,Tbills!$B$4:$C$974,2,1)/100))^((1)/91)-1</f>
        <v>8.3336527945121475E-7</v>
      </c>
      <c r="I1944" s="2">
        <f t="shared" si="306"/>
        <v>10394.344018946347</v>
      </c>
      <c r="J1944">
        <f>VLOOKUP(A1944,'VXX-IV'!A$1:C$4500,3,0)</f>
        <v>10395.049999999999</v>
      </c>
      <c r="K1944" s="10">
        <f t="shared" si="308"/>
        <v>-6.7915118604711111E-5</v>
      </c>
      <c r="L1944">
        <f t="shared" si="300"/>
        <v>107120139.99257067</v>
      </c>
      <c r="O1944">
        <f t="shared" si="301"/>
        <v>1009561.3240311557</v>
      </c>
      <c r="R1944">
        <f t="shared" si="302"/>
        <v>14.394115396239565</v>
      </c>
      <c r="U1944" s="2">
        <f t="shared" si="303"/>
        <v>260.51239831182721</v>
      </c>
      <c r="V1944">
        <f>VLOOKUP(A1944,'VXZ-IV'!A$1:C$4500,3,0)</f>
        <v>260.52</v>
      </c>
      <c r="W1944" s="10">
        <f t="shared" si="309"/>
        <v>-2.9178904394133731E-5</v>
      </c>
      <c r="X1944">
        <f t="shared" si="304"/>
        <v>11.623518710846744</v>
      </c>
      <c r="Z1944">
        <v>11.61</v>
      </c>
      <c r="AB1944">
        <f t="shared" si="305"/>
        <v>8763.212758921045</v>
      </c>
      <c r="AC1944">
        <f>VLOOKUP(A1944,'VIXY-IV'!A$1:E$2000,4,0)</f>
        <v>8664.7999999999993</v>
      </c>
      <c r="AD1944" s="10">
        <f t="shared" si="298"/>
        <v>1.1357764624809086E-2</v>
      </c>
      <c r="AE1944">
        <f>ROW()</f>
        <v>1944</v>
      </c>
      <c r="AF1944">
        <f t="shared" si="299"/>
        <v>0.92194304857621434</v>
      </c>
      <c r="AG1944">
        <f>AG1943*(1-(AG$1+AG$5))^($A1944-$A1943)*(1+2*(E1944/E1943-1))</f>
        <v>19520199.092919491</v>
      </c>
      <c r="AH1944">
        <f>VLOOKUP(A1944,'UVXY-IV'!A$2:E$2000,4,0)</f>
        <v>98079000</v>
      </c>
      <c r="AI1944">
        <v>39844.22</v>
      </c>
      <c r="AJ1944" s="10">
        <f t="shared" si="297"/>
        <v>-0.8009747337052836</v>
      </c>
      <c r="AK1944">
        <f t="shared" si="307"/>
        <v>5.8412195159076594</v>
      </c>
      <c r="AM1944">
        <v>5.8621249999999998</v>
      </c>
      <c r="AN1944" s="10">
        <f t="shared" si="296"/>
        <v>-3.5661955506476328E-3</v>
      </c>
      <c r="AO1944">
        <f>AO1943*(1-AO$1+H1943)^($A1944-$A1943)*(2-E1944/E1943)</f>
        <v>5.8772794252242111</v>
      </c>
      <c r="AQ1944" s="10">
        <v>5.85</v>
      </c>
    </row>
    <row r="1945" spans="1:43" x14ac:dyDescent="0.25">
      <c r="A1945" s="1">
        <v>40882</v>
      </c>
      <c r="B1945" s="12">
        <v>27.84</v>
      </c>
      <c r="C1945" s="12">
        <v>29.9</v>
      </c>
      <c r="D1945">
        <v>16538.189999999999</v>
      </c>
      <c r="E1945">
        <v>14770.51</v>
      </c>
      <c r="F1945">
        <v>148977.59</v>
      </c>
      <c r="G1945">
        <v>133074.70000000001</v>
      </c>
      <c r="H1945">
        <f>(1/(1-91/360*VLOOKUP($A1945,Tbills!$B$4:$C$974,2,1)/100))^((1)/91)-1</f>
        <v>1.3888977634657351E-7</v>
      </c>
      <c r="I1945" s="2">
        <f t="shared" si="306"/>
        <v>10357.584945264491</v>
      </c>
      <c r="J1945">
        <f>VLOOKUP(A1945,'VXX-IV'!A$1:C$4500,3,0)</f>
        <v>10358.290000000001</v>
      </c>
      <c r="K1945" s="10">
        <f t="shared" si="308"/>
        <v>-6.8066711350067699E-5</v>
      </c>
      <c r="L1945">
        <f t="shared" si="300"/>
        <v>106363095.6804975</v>
      </c>
      <c r="O1945">
        <f t="shared" si="301"/>
        <v>1004210.3375013357</v>
      </c>
      <c r="R1945">
        <f t="shared" si="302"/>
        <v>14.417108583384332</v>
      </c>
      <c r="U1945" s="2">
        <f t="shared" si="303"/>
        <v>257.38951778455777</v>
      </c>
      <c r="V1945">
        <f>VLOOKUP(A1945,'VXZ-IV'!A$1:C$4500,3,0)</f>
        <v>257.36</v>
      </c>
      <c r="W1945" s="10">
        <f t="shared" si="309"/>
        <v>1.1469453123158502E-4</v>
      </c>
      <c r="X1945">
        <f t="shared" si="304"/>
        <v>11.76074389795293</v>
      </c>
      <c r="Z1945">
        <v>11.86</v>
      </c>
      <c r="AB1945">
        <f t="shared" si="305"/>
        <v>8731.9217503067302</v>
      </c>
      <c r="AC1945">
        <f>VLOOKUP(A1945,'VIXY-IV'!A$1:E$2000,4,0)</f>
        <v>8633.6</v>
      </c>
      <c r="AD1945" s="10">
        <f t="shared" si="298"/>
        <v>1.138826796547554E-2</v>
      </c>
      <c r="AE1945">
        <f>ROW()</f>
        <v>1945</v>
      </c>
      <c r="AF1945">
        <f t="shared" si="299"/>
        <v>0.93110367892976598</v>
      </c>
      <c r="AG1945">
        <f>AG1944*(1-(AG$1+AG$5))^($A1945-$A1944)*(1+2*(E1945/E1944-1))</f>
        <v>19382906.103538226</v>
      </c>
      <c r="AH1945">
        <f>VLOOKUP(A1945,'UVXY-IV'!A$2:E$2000,4,0)</f>
        <v>97384000</v>
      </c>
      <c r="AI1945">
        <v>39723.26</v>
      </c>
      <c r="AJ1945" s="10">
        <f t="shared" si="297"/>
        <v>-0.80096416142756277</v>
      </c>
      <c r="AK1945">
        <f t="shared" si="307"/>
        <v>5.8606491096642737</v>
      </c>
      <c r="AM1945">
        <v>5.8828750000000003</v>
      </c>
      <c r="AN1945" s="10">
        <f t="shared" si="296"/>
        <v>-3.7780660537112265E-3</v>
      </c>
      <c r="AO1945">
        <f>AO1944*(1-AO$1+H1944)^($A1945-$A1944)*(2-E1945/E1944)</f>
        <v>5.8970133526724577</v>
      </c>
      <c r="AQ1945" s="10">
        <v>5.85</v>
      </c>
    </row>
    <row r="1946" spans="1:43" x14ac:dyDescent="0.25">
      <c r="A1946" s="1">
        <v>40883</v>
      </c>
      <c r="B1946" s="12">
        <v>28.13</v>
      </c>
      <c r="C1946" s="12">
        <v>30.16</v>
      </c>
      <c r="D1946">
        <v>16694.75</v>
      </c>
      <c r="E1946">
        <v>14910.34</v>
      </c>
      <c r="F1946">
        <v>148933.38</v>
      </c>
      <c r="G1946">
        <v>133035.19</v>
      </c>
      <c r="H1946">
        <f>(1/(1-91/360*VLOOKUP($A1946,Tbills!$B$4:$C$974,2,1)/100))^((1)/91)-1</f>
        <v>1.3888977634657351E-7</v>
      </c>
      <c r="I1946" s="2">
        <f t="shared" si="306"/>
        <v>10455.380844307843</v>
      </c>
      <c r="J1946">
        <f>VLOOKUP(A1946,'VXX-IV'!A$1:C$4500,3,0)</f>
        <v>10456.1</v>
      </c>
      <c r="K1946" s="10">
        <f t="shared" si="308"/>
        <v>-6.8778578261263768E-5</v>
      </c>
      <c r="L1946">
        <f t="shared" si="300"/>
        <v>108372055.52834174</v>
      </c>
      <c r="O1946">
        <f t="shared" si="301"/>
        <v>1018436.0587343191</v>
      </c>
      <c r="R1946">
        <f t="shared" si="302"/>
        <v>14.348217732676829</v>
      </c>
      <c r="U1946" s="2">
        <f t="shared" si="303"/>
        <v>257.30686167921942</v>
      </c>
      <c r="V1946">
        <f>VLOOKUP(A1946,'VXZ-IV'!A$1:C$4500,3,0)</f>
        <v>257.27999999999997</v>
      </c>
      <c r="W1946" s="10">
        <f t="shared" si="309"/>
        <v>1.0440640243869481E-4</v>
      </c>
      <c r="X1946">
        <f t="shared" si="304"/>
        <v>11.763802191926279</v>
      </c>
      <c r="Z1946">
        <v>11.81</v>
      </c>
      <c r="AB1946">
        <f t="shared" si="305"/>
        <v>8814.2781031588602</v>
      </c>
      <c r="AC1946">
        <f>VLOOKUP(A1946,'VIXY-IV'!A$1:E$2000,4,0)</f>
        <v>8714</v>
      </c>
      <c r="AD1946" s="10">
        <f t="shared" si="298"/>
        <v>1.1507700614971306E-2</v>
      </c>
      <c r="AE1946">
        <f>ROW()</f>
        <v>1946</v>
      </c>
      <c r="AF1946">
        <f t="shared" si="299"/>
        <v>0.93269230769230771</v>
      </c>
      <c r="AG1946">
        <f>AG1945*(1-(AG$1+AG$5))^($A1946-$A1945)*(1+2*(E1946/E1945-1))</f>
        <v>19749230.156685323</v>
      </c>
      <c r="AH1946">
        <f>VLOOKUP(A1946,'UVXY-IV'!A$2:E$2000,4,0)</f>
        <v>99200000</v>
      </c>
      <c r="AI1946">
        <v>39360.379999999997</v>
      </c>
      <c r="AJ1946" s="10">
        <f t="shared" si="297"/>
        <v>-0.80091501858180125</v>
      </c>
      <c r="AK1946">
        <f t="shared" si="307"/>
        <v>5.8048969263703247</v>
      </c>
      <c r="AM1946">
        <v>5.828125</v>
      </c>
      <c r="AN1946" s="10">
        <f t="shared" si="296"/>
        <v>-3.9855139739924939E-3</v>
      </c>
      <c r="AO1946">
        <f>AO1945*(1-AO$1+H1945)^($A1946-$A1945)*(2-E1946/E1945)</f>
        <v>5.8409720600662496</v>
      </c>
      <c r="AQ1946" s="10">
        <v>5.88</v>
      </c>
    </row>
    <row r="1947" spans="1:43" x14ac:dyDescent="0.25">
      <c r="A1947" s="1">
        <v>40884</v>
      </c>
      <c r="B1947" s="12">
        <v>28.67</v>
      </c>
      <c r="C1947" s="12">
        <v>30.62</v>
      </c>
      <c r="D1947">
        <v>17030.89</v>
      </c>
      <c r="E1947">
        <v>15210.55</v>
      </c>
      <c r="F1947">
        <v>150648.17000000001</v>
      </c>
      <c r="G1947">
        <v>134566.92000000001</v>
      </c>
      <c r="H1947">
        <f>(1/(1-91/360*VLOOKUP($A1947,Tbills!$B$4:$C$974,2,1)/100))^((1)/91)-1</f>
        <v>1.3888977634657351E-7</v>
      </c>
      <c r="I1947" s="2">
        <f t="shared" si="306"/>
        <v>10665.634359438665</v>
      </c>
      <c r="J1947">
        <f>VLOOKUP(A1947,'VXX-IV'!A$1:C$4500,3,0)</f>
        <v>10666.36</v>
      </c>
      <c r="K1947" s="10">
        <f t="shared" si="308"/>
        <v>-6.8030758509474154E-5</v>
      </c>
      <c r="L1947">
        <f t="shared" si="300"/>
        <v>112730976.63041364</v>
      </c>
      <c r="O1947">
        <f t="shared" si="301"/>
        <v>1049159.0239815544</v>
      </c>
      <c r="R1947">
        <f t="shared" si="302"/>
        <v>14.203129627524152</v>
      </c>
      <c r="U1947" s="2">
        <f t="shared" si="303"/>
        <v>260.26309659461879</v>
      </c>
      <c r="V1947">
        <f>VLOOKUP(A1947,'VXZ-IV'!A$1:C$4500,3,0)</f>
        <v>260.24</v>
      </c>
      <c r="W1947" s="10">
        <f t="shared" si="309"/>
        <v>8.875113210415897E-5</v>
      </c>
      <c r="X1947">
        <f t="shared" si="304"/>
        <v>11.627928586110498</v>
      </c>
      <c r="Z1947">
        <v>11.65</v>
      </c>
      <c r="AB1947">
        <f t="shared" si="305"/>
        <v>8991.4343634387296</v>
      </c>
      <c r="AC1947">
        <f>VLOOKUP(A1947,'VIXY-IV'!A$1:E$2000,4,0)</f>
        <v>8889.2000000000007</v>
      </c>
      <c r="AD1947" s="10">
        <f t="shared" si="298"/>
        <v>1.1500963353139548E-2</v>
      </c>
      <c r="AE1947">
        <f>ROW()</f>
        <v>1947</v>
      </c>
      <c r="AF1947">
        <f t="shared" si="299"/>
        <v>0.9363161332462443</v>
      </c>
      <c r="AG1947">
        <f>AG1946*(1-(AG$1+AG$5))^($A1947-$A1946)*(1+2*(E1947/E1946-1))</f>
        <v>20543813.648317359</v>
      </c>
      <c r="AH1947">
        <f>VLOOKUP(A1947,'UVXY-IV'!A$2:E$2000,4,0)</f>
        <v>103188000</v>
      </c>
      <c r="AI1947">
        <v>41852.160000000003</v>
      </c>
      <c r="AJ1947" s="10">
        <f t="shared" si="297"/>
        <v>-0.80090888816221506</v>
      </c>
      <c r="AK1947">
        <f t="shared" si="307"/>
        <v>5.6877541801302227</v>
      </c>
      <c r="AM1947">
        <v>5.7104999999999997</v>
      </c>
      <c r="AN1947" s="10">
        <f t="shared" si="296"/>
        <v>-3.9831573189347269E-3</v>
      </c>
      <c r="AO1947">
        <f>AO1946*(1-AO$1+H1946)^($A1947-$A1946)*(2-E1947/E1946)</f>
        <v>5.723156994613543</v>
      </c>
      <c r="AQ1947" s="10">
        <v>5.7</v>
      </c>
    </row>
    <row r="1948" spans="1:43" x14ac:dyDescent="0.25">
      <c r="A1948" s="1">
        <v>40885</v>
      </c>
      <c r="B1948" s="12">
        <v>30.59</v>
      </c>
      <c r="C1948" s="12">
        <v>32.090000000000003</v>
      </c>
      <c r="D1948">
        <v>17897.41</v>
      </c>
      <c r="E1948">
        <v>15984.45</v>
      </c>
      <c r="F1948">
        <v>154822.37</v>
      </c>
      <c r="G1948">
        <v>138295.51999999999</v>
      </c>
      <c r="H1948">
        <f>(1/(1-91/360*VLOOKUP($A1948,Tbills!$B$4:$C$974,2,1)/100))^((1)/91)-1</f>
        <v>1.3888977634657351E-7</v>
      </c>
      <c r="I1948" s="2">
        <f t="shared" si="306"/>
        <v>11208.021220875486</v>
      </c>
      <c r="J1948">
        <f>VLOOKUP(A1948,'VXX-IV'!A$1:C$4500,3,0)</f>
        <v>11208.79</v>
      </c>
      <c r="K1948" s="10">
        <f t="shared" si="308"/>
        <v>-6.8587164583799876E-5</v>
      </c>
      <c r="L1948">
        <f t="shared" si="300"/>
        <v>124196693.94477949</v>
      </c>
      <c r="O1948">
        <f t="shared" si="301"/>
        <v>1129191.4645250661</v>
      </c>
      <c r="R1948">
        <f t="shared" si="302"/>
        <v>13.84118225288085</v>
      </c>
      <c r="U1948" s="2">
        <f t="shared" si="303"/>
        <v>267.46801447165052</v>
      </c>
      <c r="V1948">
        <f>VLOOKUP(A1948,'VXZ-IV'!A$1:C$4500,3,0)</f>
        <v>267.44</v>
      </c>
      <c r="W1948" s="10">
        <f t="shared" si="309"/>
        <v>1.0475049226199573E-4</v>
      </c>
      <c r="X1948">
        <f t="shared" si="304"/>
        <v>11.305323644337614</v>
      </c>
      <c r="Z1948">
        <v>11.35</v>
      </c>
      <c r="AB1948">
        <f t="shared" si="305"/>
        <v>9448.5815502431251</v>
      </c>
      <c r="AC1948">
        <f>VLOOKUP(A1948,'VIXY-IV'!A$1:E$2000,4,0)</f>
        <v>9340.1</v>
      </c>
      <c r="AD1948" s="10">
        <f t="shared" si="298"/>
        <v>1.1614602653410966E-2</v>
      </c>
      <c r="AE1948">
        <f>ROW()</f>
        <v>1948</v>
      </c>
      <c r="AF1948">
        <f t="shared" si="299"/>
        <v>0.95325646618884374</v>
      </c>
      <c r="AG1948">
        <f>AG1947*(1-(AG$1+AG$5))^($A1948-$A1947)*(1+2*(E1948/E1947-1))</f>
        <v>22633554.846784681</v>
      </c>
      <c r="AH1948">
        <f>VLOOKUP(A1948,'UVXY-IV'!A$2:E$2000,4,0)</f>
        <v>113656000</v>
      </c>
      <c r="AI1948">
        <v>45722.879999999997</v>
      </c>
      <c r="AJ1948" s="10">
        <f t="shared" si="297"/>
        <v>-0.80085912889082245</v>
      </c>
      <c r="AK1948">
        <f t="shared" si="307"/>
        <v>5.3981145970813529</v>
      </c>
      <c r="AM1948">
        <v>5.4212499999999997</v>
      </c>
      <c r="AN1948" s="10">
        <f t="shared" si="296"/>
        <v>-4.2675403124089462E-3</v>
      </c>
      <c r="AO1948">
        <f>AO1947*(1-AO$1+H1947)^($A1948-$A1947)*(2-E1948/E1947)</f>
        <v>5.4317674229201742</v>
      </c>
      <c r="AQ1948" s="10">
        <v>5.45</v>
      </c>
    </row>
    <row r="1949" spans="1:43" x14ac:dyDescent="0.25">
      <c r="A1949" s="1">
        <v>40886</v>
      </c>
      <c r="B1949" s="12">
        <v>26.38</v>
      </c>
      <c r="C1949" s="12">
        <v>29.53</v>
      </c>
      <c r="D1949">
        <v>16370.39</v>
      </c>
      <c r="E1949">
        <v>14620.65</v>
      </c>
      <c r="F1949">
        <v>150876.31</v>
      </c>
      <c r="G1949">
        <v>134770.67000000001</v>
      </c>
      <c r="H1949">
        <f>(1/(1-91/360*VLOOKUP($A1949,Tbills!$B$4:$C$974,2,1)/100))^((1)/91)-1</f>
        <v>1.3888977634657351E-7</v>
      </c>
      <c r="I1949" s="2">
        <f t="shared" si="306"/>
        <v>10251.49474845558</v>
      </c>
      <c r="J1949">
        <f>VLOOKUP(A1949,'VXX-IV'!A$1:C$4500,3,0)</f>
        <v>10252.200000000001</v>
      </c>
      <c r="K1949" s="10">
        <f t="shared" si="308"/>
        <v>-6.8790263984430666E-5</v>
      </c>
      <c r="L1949">
        <f t="shared" si="300"/>
        <v>102999023.54616021</v>
      </c>
      <c r="O1949">
        <f t="shared" si="301"/>
        <v>984643.64591644472</v>
      </c>
      <c r="R1949">
        <f t="shared" si="302"/>
        <v>14.430997610204884</v>
      </c>
      <c r="U1949" s="2">
        <f t="shared" si="303"/>
        <v>260.6445249349166</v>
      </c>
      <c r="V1949">
        <f>VLOOKUP(A1949,'VXZ-IV'!A$1:C$4500,3,0)</f>
        <v>260.64</v>
      </c>
      <c r="W1949" s="10">
        <f t="shared" si="309"/>
        <v>1.7360861405135708E-5</v>
      </c>
      <c r="X1949">
        <f t="shared" si="304"/>
        <v>11.593044401053637</v>
      </c>
      <c r="Z1949">
        <v>11.56</v>
      </c>
      <c r="AB1949">
        <f t="shared" si="305"/>
        <v>8642.1232781556391</v>
      </c>
      <c r="AC1949">
        <f>VLOOKUP(A1949,'VIXY-IV'!A$1:E$2000,4,0)</f>
        <v>8545.5</v>
      </c>
      <c r="AD1949" s="10">
        <f t="shared" si="298"/>
        <v>1.130691921545135E-2</v>
      </c>
      <c r="AE1949">
        <f>ROW()</f>
        <v>1949</v>
      </c>
      <c r="AF1949">
        <f t="shared" si="299"/>
        <v>0.89332881815103282</v>
      </c>
      <c r="AG1949">
        <f>AG1948*(1-(AG$1+AG$5))^($A1949-$A1948)*(1+2*(E1949/E1948-1))</f>
        <v>18770713.431410115</v>
      </c>
      <c r="AH1949">
        <f>VLOOKUP(A1949,'UVXY-IV'!A$2:E$2000,4,0)</f>
        <v>94300000</v>
      </c>
      <c r="AI1949">
        <v>39384.58</v>
      </c>
      <c r="AJ1949" s="10">
        <f t="shared" si="297"/>
        <v>-0.80094683529787791</v>
      </c>
      <c r="AK1949">
        <f t="shared" si="307"/>
        <v>5.8584111357303374</v>
      </c>
      <c r="AM1949">
        <v>5.8842499999999998</v>
      </c>
      <c r="AN1949" s="10">
        <f t="shared" si="296"/>
        <v>-4.3911907668202632E-3</v>
      </c>
      <c r="AO1949">
        <f>AO1948*(1-AO$1+H1948)^($A1949-$A1948)*(2-E1949/E1948)</f>
        <v>5.8949908818847963</v>
      </c>
      <c r="AQ1949" s="10">
        <v>5.82</v>
      </c>
    </row>
    <row r="1950" spans="1:43" x14ac:dyDescent="0.25">
      <c r="A1950" s="1">
        <v>40889</v>
      </c>
      <c r="B1950" s="12">
        <v>25.67</v>
      </c>
      <c r="C1950" s="12">
        <v>30.17</v>
      </c>
      <c r="D1950">
        <v>16657.509999999998</v>
      </c>
      <c r="E1950">
        <v>14877.08</v>
      </c>
      <c r="F1950">
        <v>153348.81</v>
      </c>
      <c r="G1950">
        <v>136979.18</v>
      </c>
      <c r="H1950">
        <f>(1/(1-91/360*VLOOKUP($A1950,Tbills!$B$4:$C$974,2,1)/100))^((1)/91)-1</f>
        <v>2.7778132727362959E-7</v>
      </c>
      <c r="I1950" s="2">
        <f t="shared" si="306"/>
        <v>10430.53250782935</v>
      </c>
      <c r="J1950">
        <f>VLOOKUP(A1950,'VXX-IV'!A$1:C$4500,3,0)</f>
        <v>10431.25</v>
      </c>
      <c r="K1950" s="10">
        <f t="shared" si="308"/>
        <v>-6.878295224921338E-5</v>
      </c>
      <c r="L1950">
        <f t="shared" si="300"/>
        <v>106597632.17791067</v>
      </c>
      <c r="O1950">
        <f t="shared" si="301"/>
        <v>1010445.8248239228</v>
      </c>
      <c r="R1950">
        <f t="shared" si="302"/>
        <v>14.302505926294835</v>
      </c>
      <c r="U1950" s="2">
        <f t="shared" si="303"/>
        <v>264.89648378030233</v>
      </c>
      <c r="V1950">
        <f>VLOOKUP(A1950,'VXZ-IV'!A$1:C$4500,3,0)</f>
        <v>264.88</v>
      </c>
      <c r="W1950" s="10">
        <f t="shared" si="309"/>
        <v>6.2231124668965521E-5</v>
      </c>
      <c r="X1950">
        <f t="shared" si="304"/>
        <v>11.401811478273844</v>
      </c>
      <c r="Z1950">
        <v>11.29</v>
      </c>
      <c r="AB1950">
        <f t="shared" si="305"/>
        <v>8792.7767987377883</v>
      </c>
      <c r="AC1950">
        <f>VLOOKUP(A1950,'VIXY-IV'!A$1:E$2000,4,0)</f>
        <v>8692</v>
      </c>
      <c r="AD1950" s="10">
        <f t="shared" si="298"/>
        <v>1.1594201419441896E-2</v>
      </c>
      <c r="AE1950">
        <f>ROW()</f>
        <v>1950</v>
      </c>
      <c r="AF1950">
        <f t="shared" si="299"/>
        <v>0.85084521047398076</v>
      </c>
      <c r="AG1950">
        <f>AG1949*(1-(AG$1+AG$5))^($A1950-$A1949)*(1+2*(E1950/E1949-1))</f>
        <v>19427184.318421088</v>
      </c>
      <c r="AH1950">
        <f>VLOOKUP(A1950,'UVXY-IV'!A$2:E$2000,4,0)</f>
        <v>97592000</v>
      </c>
      <c r="AI1950">
        <v>39481.339999999997</v>
      </c>
      <c r="AJ1950" s="10">
        <f t="shared" si="297"/>
        <v>-0.80093466351318665</v>
      </c>
      <c r="AK1950">
        <f t="shared" si="307"/>
        <v>5.7548569178540436</v>
      </c>
      <c r="AM1950">
        <v>5.78125</v>
      </c>
      <c r="AN1950" s="10">
        <f t="shared" si="296"/>
        <v>-4.5652898847059475E-3</v>
      </c>
      <c r="AO1950">
        <f>AO1949*(1-AO$1+H1949)^($A1950-$A1949)*(2-E1950/E1949)</f>
        <v>5.7909590812618967</v>
      </c>
      <c r="AQ1950" s="10">
        <v>5.78</v>
      </c>
    </row>
    <row r="1951" spans="1:43" x14ac:dyDescent="0.25">
      <c r="A1951" s="1">
        <v>40890</v>
      </c>
      <c r="B1951" s="12">
        <v>25.41</v>
      </c>
      <c r="C1951" s="12">
        <v>30.17</v>
      </c>
      <c r="D1951">
        <v>16502.099999999999</v>
      </c>
      <c r="E1951">
        <v>14738.28</v>
      </c>
      <c r="F1951">
        <v>154552.47</v>
      </c>
      <c r="G1951">
        <v>138054.31</v>
      </c>
      <c r="H1951">
        <f>(1/(1-91/360*VLOOKUP($A1951,Tbills!$B$4:$C$974,2,1)/100))^((1)/91)-1</f>
        <v>2.7778132727362959E-7</v>
      </c>
      <c r="I1951" s="2">
        <f t="shared" si="306"/>
        <v>10332.966539420719</v>
      </c>
      <c r="J1951">
        <f>VLOOKUP(A1951,'VXX-IV'!A$1:C$4500,3,0)</f>
        <v>10333.68</v>
      </c>
      <c r="K1951" s="10">
        <f t="shared" si="308"/>
        <v>-6.9042255932183494E-5</v>
      </c>
      <c r="L1951">
        <f t="shared" si="300"/>
        <v>104603865.77204978</v>
      </c>
      <c r="O1951">
        <f t="shared" si="301"/>
        <v>996271.38296555774</v>
      </c>
      <c r="R1951">
        <f t="shared" si="302"/>
        <v>14.368576031460771</v>
      </c>
      <c r="U1951" s="2">
        <f t="shared" si="303"/>
        <v>266.9691899770894</v>
      </c>
      <c r="V1951">
        <f>VLOOKUP(A1951,'VXZ-IV'!A$1:C$4500,3,0)</f>
        <v>266.95999999999998</v>
      </c>
      <c r="W1951" s="10">
        <f t="shared" si="309"/>
        <v>3.4424547083578005E-5</v>
      </c>
      <c r="X1951">
        <f t="shared" si="304"/>
        <v>11.311905031553993</v>
      </c>
      <c r="Z1951">
        <v>11.3</v>
      </c>
      <c r="AB1951">
        <f t="shared" si="305"/>
        <v>8710.4383564278996</v>
      </c>
      <c r="AC1951">
        <f>VLOOKUP(A1951,'VIXY-IV'!A$1:E$2000,4,0)</f>
        <v>8608.4</v>
      </c>
      <c r="AD1951" s="10">
        <f t="shared" si="298"/>
        <v>1.1853347477800646E-2</v>
      </c>
      <c r="AE1951">
        <f>ROW()</f>
        <v>1951</v>
      </c>
      <c r="AF1951">
        <f t="shared" si="299"/>
        <v>0.84222737819025517</v>
      </c>
      <c r="AG1951">
        <f>AG1950*(1-(AG$1+AG$5))^($A1951-$A1950)*(1+2*(E1951/E1950-1))</f>
        <v>19064038.848943863</v>
      </c>
      <c r="AH1951">
        <f>VLOOKUP(A1951,'UVXY-IV'!A$2:E$2000,4,0)</f>
        <v>95733000</v>
      </c>
      <c r="AI1951">
        <v>39166.85</v>
      </c>
      <c r="AJ1951" s="10">
        <f t="shared" si="297"/>
        <v>-0.80086241056956475</v>
      </c>
      <c r="AK1951">
        <f t="shared" si="307"/>
        <v>5.8082779767805608</v>
      </c>
      <c r="AM1951">
        <v>5.836125</v>
      </c>
      <c r="AN1951" s="10">
        <f t="shared" si="296"/>
        <v>-4.7714919093472252E-3</v>
      </c>
      <c r="AO1951">
        <f>AO1950*(1-AO$1+H1950)^($A1951-$A1950)*(2-E1951/E1950)</f>
        <v>5.844772940008732</v>
      </c>
      <c r="AQ1951" s="10">
        <v>5.81</v>
      </c>
    </row>
    <row r="1952" spans="1:43" x14ac:dyDescent="0.25">
      <c r="A1952" s="1">
        <v>40891</v>
      </c>
      <c r="B1952" s="12">
        <v>26.04</v>
      </c>
      <c r="C1952" s="12">
        <v>30.42</v>
      </c>
      <c r="D1952">
        <v>16591.23</v>
      </c>
      <c r="E1952">
        <v>14817.88</v>
      </c>
      <c r="F1952">
        <v>155205.15</v>
      </c>
      <c r="G1952">
        <v>138637.28</v>
      </c>
      <c r="H1952">
        <f>(1/(1-91/360*VLOOKUP($A1952,Tbills!$B$4:$C$974,2,1)/100))^((1)/91)-1</f>
        <v>2.7778132727362959E-7</v>
      </c>
      <c r="I1952" s="2">
        <f t="shared" si="306"/>
        <v>10388.522927526388</v>
      </c>
      <c r="J1952">
        <f>VLOOKUP(A1952,'VXX-IV'!A$1:C$4500,3,0)</f>
        <v>10389.24</v>
      </c>
      <c r="K1952" s="10">
        <f t="shared" si="308"/>
        <v>-6.9020686172538426E-5</v>
      </c>
      <c r="L1952">
        <f t="shared" si="300"/>
        <v>105729025.76843055</v>
      </c>
      <c r="O1952">
        <f t="shared" si="301"/>
        <v>1004308.6835542264</v>
      </c>
      <c r="R1952">
        <f t="shared" si="302"/>
        <v>14.32912661451582</v>
      </c>
      <c r="U1952" s="2">
        <f t="shared" si="303"/>
        <v>268.09007221341943</v>
      </c>
      <c r="V1952">
        <f>VLOOKUP(A1952,'VXZ-IV'!A$1:C$4500,3,0)</f>
        <v>268.08</v>
      </c>
      <c r="W1952" s="10">
        <f t="shared" si="309"/>
        <v>3.7571670469471741E-5</v>
      </c>
      <c r="X1952">
        <f t="shared" si="304"/>
        <v>11.263724099512823</v>
      </c>
      <c r="Z1952">
        <v>11.24</v>
      </c>
      <c r="AB1952">
        <f t="shared" si="305"/>
        <v>8757.1772469547468</v>
      </c>
      <c r="AC1952">
        <f>VLOOKUP(A1952,'VIXY-IV'!A$1:E$2000,4,0)</f>
        <v>8654.2999999999993</v>
      </c>
      <c r="AD1952" s="10">
        <f t="shared" si="298"/>
        <v>1.188741399705906E-2</v>
      </c>
      <c r="AE1952">
        <f>ROW()</f>
        <v>1952</v>
      </c>
      <c r="AF1952">
        <f t="shared" si="299"/>
        <v>0.8560157790927021</v>
      </c>
      <c r="AG1952">
        <f>AG1951*(1-(AG$1+AG$5))^($A1952-$A1951)*(1+2*(E1952/E1951-1))</f>
        <v>19269315.473283242</v>
      </c>
      <c r="AH1952">
        <f>VLOOKUP(A1952,'UVXY-IV'!A$2:E$2000,4,0)</f>
        <v>96757000</v>
      </c>
      <c r="AI1952">
        <v>39312</v>
      </c>
      <c r="AJ1952" s="10">
        <f t="shared" si="297"/>
        <v>-0.80084835750092243</v>
      </c>
      <c r="AK1952">
        <f t="shared" si="307"/>
        <v>5.7766389775053169</v>
      </c>
      <c r="AM1952">
        <v>5.804125</v>
      </c>
      <c r="AN1952" s="10">
        <f t="shared" si="296"/>
        <v>-4.7356014032576832E-3</v>
      </c>
      <c r="AO1952">
        <f>AO1951*(1-AO$1+H1951)^($A1952-$A1951)*(2-E1952/E1951)</f>
        <v>5.8129925023134241</v>
      </c>
      <c r="AQ1952" s="10">
        <v>5.78</v>
      </c>
    </row>
    <row r="1953" spans="1:43" x14ac:dyDescent="0.25">
      <c r="A1953" s="1">
        <v>40892</v>
      </c>
      <c r="B1953" s="12">
        <v>25.11</v>
      </c>
      <c r="C1953" s="12">
        <v>29.46</v>
      </c>
      <c r="D1953">
        <v>15960.66</v>
      </c>
      <c r="E1953">
        <v>14254.7</v>
      </c>
      <c r="F1953">
        <v>152377.84</v>
      </c>
      <c r="G1953">
        <v>136111.75</v>
      </c>
      <c r="H1953">
        <f>(1/(1-91/360*VLOOKUP($A1953,Tbills!$B$4:$C$974,2,1)/100))^((1)/91)-1</f>
        <v>2.7778132727362959E-7</v>
      </c>
      <c r="I1953" s="2">
        <f t="shared" si="306"/>
        <v>9993.4507186392912</v>
      </c>
      <c r="J1953">
        <f>VLOOKUP(A1953,'VXX-IV'!A$1:C$4500,3,0)</f>
        <v>9994.1299999999992</v>
      </c>
      <c r="K1953" s="10">
        <f t="shared" si="308"/>
        <v>-6.7968033306331499E-5</v>
      </c>
      <c r="L1953">
        <f t="shared" si="300"/>
        <v>97687795.686990395</v>
      </c>
      <c r="O1953">
        <f t="shared" si="301"/>
        <v>947020.95075292245</v>
      </c>
      <c r="R1953">
        <f t="shared" si="302"/>
        <v>14.600768577172198</v>
      </c>
      <c r="U1953" s="2">
        <f t="shared" si="303"/>
        <v>263.19996492891102</v>
      </c>
      <c r="V1953">
        <f>VLOOKUP(A1953,'VXZ-IV'!A$1:C$4500,3,0)</f>
        <v>263.2</v>
      </c>
      <c r="W1953" s="10">
        <f t="shared" si="309"/>
        <v>-1.3324881831255908E-7</v>
      </c>
      <c r="X1953">
        <f t="shared" si="304"/>
        <v>11.468492296658164</v>
      </c>
      <c r="Z1953">
        <v>11.47</v>
      </c>
      <c r="AB1953">
        <f t="shared" si="305"/>
        <v>8424.051366838703</v>
      </c>
      <c r="AC1953">
        <f>VLOOKUP(A1953,'VIXY-IV'!A$1:E$2000,4,0)</f>
        <v>8323.9</v>
      </c>
      <c r="AD1953" s="10">
        <f t="shared" si="298"/>
        <v>1.2031784000132495E-2</v>
      </c>
      <c r="AE1953">
        <f>ROW()</f>
        <v>1953</v>
      </c>
      <c r="AF1953">
        <f t="shared" si="299"/>
        <v>0.8523421588594704</v>
      </c>
      <c r="AG1953">
        <f>AG1952*(1-(AG$1+AG$5))^($A1953-$A1952)*(1+2*(E1953/E1952-1))</f>
        <v>17803985.968749907</v>
      </c>
      <c r="AH1953">
        <f>VLOOKUP(A1953,'UVXY-IV'!A$2:E$2000,4,0)</f>
        <v>89374000</v>
      </c>
      <c r="AI1953">
        <v>36384.769999999997</v>
      </c>
      <c r="AJ1953" s="10">
        <f t="shared" si="297"/>
        <v>-0.80079233369044789</v>
      </c>
      <c r="AK1953">
        <f t="shared" si="307"/>
        <v>5.9959111865853396</v>
      </c>
      <c r="AM1953">
        <v>6.0251250000000001</v>
      </c>
      <c r="AN1953" s="10">
        <f t="shared" si="296"/>
        <v>-4.8486651172648942E-3</v>
      </c>
      <c r="AO1953">
        <f>AO1952*(1-AO$1+H1952)^($A1953-$A1952)*(2-E1953/E1952)</f>
        <v>6.0337041701885168</v>
      </c>
      <c r="AQ1953" s="10">
        <v>6.01</v>
      </c>
    </row>
    <row r="1954" spans="1:43" x14ac:dyDescent="0.25">
      <c r="A1954" s="1">
        <v>40893</v>
      </c>
      <c r="B1954" s="12">
        <v>24.29</v>
      </c>
      <c r="C1954" s="12">
        <v>29.03</v>
      </c>
      <c r="D1954">
        <v>15918.78</v>
      </c>
      <c r="E1954">
        <v>14217.29</v>
      </c>
      <c r="F1954">
        <v>152021.19</v>
      </c>
      <c r="G1954">
        <v>135793.14000000001</v>
      </c>
      <c r="H1954">
        <f>(1/(1-91/360*VLOOKUP($A1954,Tbills!$B$4:$C$974,2,1)/100))^((1)/91)-1</f>
        <v>2.7778132727362959E-7</v>
      </c>
      <c r="I1954" s="2">
        <f t="shared" si="306"/>
        <v>9966.9853506980926</v>
      </c>
      <c r="J1954">
        <f>VLOOKUP(A1954,'VXX-IV'!A$1:C$4500,3,0)</f>
        <v>9967.67</v>
      </c>
      <c r="K1954" s="10">
        <f t="shared" si="308"/>
        <v>-6.8686995246425298E-5</v>
      </c>
      <c r="L1954">
        <f t="shared" si="300"/>
        <v>97170686.608892038</v>
      </c>
      <c r="O1954">
        <f t="shared" si="301"/>
        <v>943261.12385523692</v>
      </c>
      <c r="R1954">
        <f t="shared" si="302"/>
        <v>14.619266787097505</v>
      </c>
      <c r="U1954" s="2">
        <f t="shared" si="303"/>
        <v>262.57752598454334</v>
      </c>
      <c r="V1954">
        <f>VLOOKUP(A1954,'VXZ-IV'!A$1:C$4500,3,0)</f>
        <v>262.56</v>
      </c>
      <c r="W1954" s="10">
        <f t="shared" si="309"/>
        <v>6.6750398169279634E-5</v>
      </c>
      <c r="X1954">
        <f t="shared" si="304"/>
        <v>11.494915734202676</v>
      </c>
      <c r="Z1954">
        <v>11.46</v>
      </c>
      <c r="AB1954">
        <f t="shared" si="305"/>
        <v>8401.6503729048454</v>
      </c>
      <c r="AC1954">
        <f>VLOOKUP(A1954,'VIXY-IV'!A$1:E$2000,4,0)</f>
        <v>8300.1</v>
      </c>
      <c r="AD1954" s="10">
        <f t="shared" si="298"/>
        <v>1.2234837279652577E-2</v>
      </c>
      <c r="AE1954">
        <f>ROW()</f>
        <v>1954</v>
      </c>
      <c r="AF1954">
        <f t="shared" si="299"/>
        <v>0.8367206338270754</v>
      </c>
      <c r="AG1954">
        <f>AG1953*(1-(AG$1+AG$5))^($A1954-$A1953)*(1+2*(E1954/E1953-1))</f>
        <v>17709939.673008285</v>
      </c>
      <c r="AH1954">
        <f>VLOOKUP(A1954,'UVXY-IV'!A$2:E$2000,4,0)</f>
        <v>88883000</v>
      </c>
      <c r="AI1954">
        <v>35973.5</v>
      </c>
      <c r="AJ1954" s="10">
        <f t="shared" si="297"/>
        <v>-0.80074997836472339</v>
      </c>
      <c r="AK1954">
        <f t="shared" si="307"/>
        <v>6.0113668468056538</v>
      </c>
      <c r="AM1954">
        <v>6.0413750000000004</v>
      </c>
      <c r="AN1954" s="10">
        <f t="shared" si="296"/>
        <v>-4.9671065269655257E-3</v>
      </c>
      <c r="AO1954">
        <f>AO1953*(1-AO$1+H1953)^($A1954-$A1953)*(2-E1954/E1953)</f>
        <v>6.049316939109521</v>
      </c>
      <c r="AQ1954" s="10">
        <v>6.04</v>
      </c>
    </row>
    <row r="1955" spans="1:43" x14ac:dyDescent="0.25">
      <c r="A1955" s="1">
        <v>40896</v>
      </c>
      <c r="B1955" s="12">
        <v>24.92</v>
      </c>
      <c r="C1955" s="12">
        <v>28.74</v>
      </c>
      <c r="D1955">
        <v>15640.7</v>
      </c>
      <c r="E1955">
        <v>13968.92</v>
      </c>
      <c r="F1955">
        <v>150866.81</v>
      </c>
      <c r="G1955">
        <v>134761.88</v>
      </c>
      <c r="H1955">
        <f>(1/(1-91/360*VLOOKUP($A1955,Tbills!$B$4:$C$974,2,1)/100))^((1)/91)-1</f>
        <v>1.3888977634657351E-7</v>
      </c>
      <c r="I1955" s="2">
        <f t="shared" si="306"/>
        <v>9792.1589811859576</v>
      </c>
      <c r="J1955">
        <f>VLOOKUP(A1955,'VXX-IV'!A$1:C$4500,3,0)</f>
        <v>9792.83</v>
      </c>
      <c r="K1955" s="10">
        <f t="shared" si="308"/>
        <v>-6.8521440078295193E-5</v>
      </c>
      <c r="L1955">
        <f t="shared" si="300"/>
        <v>93762947.733016044</v>
      </c>
      <c r="O1955">
        <f t="shared" si="301"/>
        <v>918450.71097132342</v>
      </c>
      <c r="R1955">
        <f t="shared" si="302"/>
        <v>14.744963128527569</v>
      </c>
      <c r="U1955" s="2">
        <f t="shared" si="303"/>
        <v>260.56456988205792</v>
      </c>
      <c r="V1955">
        <f>VLOOKUP(A1955,'VXZ-IV'!A$1:C$4500,3,0)</f>
        <v>260.56</v>
      </c>
      <c r="W1955" s="10">
        <f t="shared" si="309"/>
        <v>1.7538693805274619E-5</v>
      </c>
      <c r="X1955">
        <f t="shared" si="304"/>
        <v>11.580931817513013</v>
      </c>
      <c r="Z1955">
        <v>11.56</v>
      </c>
      <c r="AB1955">
        <f t="shared" si="305"/>
        <v>8254.0137302767143</v>
      </c>
      <c r="AC1955">
        <f>VLOOKUP(A1955,'VIXY-IV'!A$1:E$2000,4,0)</f>
        <v>8153.8</v>
      </c>
      <c r="AD1955" s="10">
        <f t="shared" si="298"/>
        <v>1.2290432715631239E-2</v>
      </c>
      <c r="AE1955">
        <f>ROW()</f>
        <v>1955</v>
      </c>
      <c r="AF1955">
        <f t="shared" si="299"/>
        <v>0.86708420320111357</v>
      </c>
      <c r="AG1955">
        <f>AG1954*(1-(AG$1+AG$5))^($A1955-$A1954)*(1+2*(E1955/E1954-1))</f>
        <v>17089441.680270214</v>
      </c>
      <c r="AH1955">
        <f>VLOOKUP(A1955,'UVXY-IV'!A$2:E$2000,4,0)</f>
        <v>85755000</v>
      </c>
      <c r="AI1955">
        <v>35175.17</v>
      </c>
      <c r="AJ1955" s="10">
        <f t="shared" si="297"/>
        <v>-0.80071783942312158</v>
      </c>
      <c r="AK1955">
        <f t="shared" si="307"/>
        <v>6.115528286813098</v>
      </c>
      <c r="AM1955">
        <v>6.1457499999999996</v>
      </c>
      <c r="AN1955" s="10">
        <f t="shared" si="296"/>
        <v>-4.9174979761463788E-3</v>
      </c>
      <c r="AO1955">
        <f>AO1954*(1-AO$1+H1954)^($A1955-$A1954)*(2-E1955/E1954)</f>
        <v>6.1543181316470044</v>
      </c>
      <c r="AQ1955" s="10">
        <v>6.11</v>
      </c>
    </row>
    <row r="1956" spans="1:43" x14ac:dyDescent="0.25">
      <c r="A1956" s="1">
        <v>40897</v>
      </c>
      <c r="B1956" s="12">
        <v>23.22</v>
      </c>
      <c r="C1956" s="12">
        <v>26.87</v>
      </c>
      <c r="D1956">
        <v>14644.77</v>
      </c>
      <c r="E1956">
        <v>13079.44</v>
      </c>
      <c r="F1956">
        <v>145701.16</v>
      </c>
      <c r="G1956">
        <v>130147.64</v>
      </c>
      <c r="H1956">
        <f>(1/(1-91/360*VLOOKUP($A1956,Tbills!$B$4:$C$974,2,1)/100))^((1)/91)-1</f>
        <v>1.3888977634657351E-7</v>
      </c>
      <c r="I1956" s="2">
        <f t="shared" si="306"/>
        <v>9168.4144178121751</v>
      </c>
      <c r="J1956">
        <f>VLOOKUP(A1956,'VXX-IV'!A$1:C$4500,3,0)</f>
        <v>9169.0400000000009</v>
      </c>
      <c r="K1956" s="10">
        <f t="shared" si="308"/>
        <v>-6.8227664818287792E-5</v>
      </c>
      <c r="L1956">
        <f t="shared" si="300"/>
        <v>81818427.819872722</v>
      </c>
      <c r="O1956">
        <f t="shared" si="301"/>
        <v>830698.30360813718</v>
      </c>
      <c r="R1956">
        <f t="shared" si="302"/>
        <v>15.213722877429152</v>
      </c>
      <c r="U1956" s="2">
        <f t="shared" si="303"/>
        <v>251.63675413781039</v>
      </c>
      <c r="V1956">
        <f>VLOOKUP(A1956,'VXZ-IV'!A$1:C$4500,3,0)</f>
        <v>251.64</v>
      </c>
      <c r="W1956" s="10">
        <f t="shared" si="309"/>
        <v>-1.2898832417729267E-5</v>
      </c>
      <c r="X1956">
        <f t="shared" si="304"/>
        <v>11.977021002568337</v>
      </c>
      <c r="Z1956">
        <v>11.98</v>
      </c>
      <c r="AB1956">
        <f t="shared" si="305"/>
        <v>7728.1646247163444</v>
      </c>
      <c r="AC1956">
        <f>VLOOKUP(A1956,'VIXY-IV'!A$1:E$2000,4,0)</f>
        <v>7634</v>
      </c>
      <c r="AD1956" s="10">
        <f t="shared" si="298"/>
        <v>1.2334899753254414E-2</v>
      </c>
      <c r="AE1956">
        <f>ROW()</f>
        <v>1956</v>
      </c>
      <c r="AF1956">
        <f t="shared" si="299"/>
        <v>0.86416077409750647</v>
      </c>
      <c r="AG1956">
        <f>AG1955*(1-(AG$1+AG$5))^($A1956-$A1955)*(1+2*(E1956/E1955-1))</f>
        <v>14912576.664432326</v>
      </c>
      <c r="AH1956">
        <f>VLOOKUP(A1956,'UVXY-IV'!A$2:E$2000,4,0)</f>
        <v>74821000</v>
      </c>
      <c r="AI1956">
        <v>30868.99</v>
      </c>
      <c r="AJ1956" s="10">
        <f t="shared" si="297"/>
        <v>-0.80068995784028107</v>
      </c>
      <c r="AK1956">
        <f t="shared" si="307"/>
        <v>6.5046355292139175</v>
      </c>
      <c r="AM1956">
        <v>6.5369999999999999</v>
      </c>
      <c r="AN1956" s="10">
        <f t="shared" si="296"/>
        <v>-4.9509669245957344E-3</v>
      </c>
      <c r="AO1956">
        <f>AO1955*(1-AO$1+H1955)^($A1956-$A1955)*(2-E1956/E1955)</f>
        <v>6.5459571017369198</v>
      </c>
      <c r="AQ1956" s="10">
        <v>6.47</v>
      </c>
    </row>
    <row r="1957" spans="1:43" x14ac:dyDescent="0.25">
      <c r="A1957" s="1">
        <v>40898</v>
      </c>
      <c r="B1957" s="12">
        <v>21.43</v>
      </c>
      <c r="C1957" s="12">
        <v>25.56</v>
      </c>
      <c r="D1957">
        <v>13514.01</v>
      </c>
      <c r="E1957">
        <v>12069.54</v>
      </c>
      <c r="F1957">
        <v>138538.22</v>
      </c>
      <c r="G1957">
        <v>123749.32</v>
      </c>
      <c r="H1957">
        <f>(1/(1-91/360*VLOOKUP($A1957,Tbills!$B$4:$C$974,2,1)/100))^((1)/91)-1</f>
        <v>1.3888977634657351E-7</v>
      </c>
      <c r="I1957" s="2">
        <f t="shared" si="306"/>
        <v>8460.2914865393686</v>
      </c>
      <c r="J1957">
        <f>VLOOKUP(A1957,'VXX-IV'!A$1:C$4500,3,0)</f>
        <v>8460.86</v>
      </c>
      <c r="K1957" s="10">
        <f t="shared" si="308"/>
        <v>-6.7193342122684463E-5</v>
      </c>
      <c r="L1957">
        <f t="shared" si="300"/>
        <v>69180452.457588941</v>
      </c>
      <c r="O1957">
        <f t="shared" si="301"/>
        <v>734462.75702851429</v>
      </c>
      <c r="R1957">
        <f t="shared" si="302"/>
        <v>15.800355545890023</v>
      </c>
      <c r="U1957" s="2">
        <f t="shared" si="303"/>
        <v>239.25998915847455</v>
      </c>
      <c r="V1957">
        <f>VLOOKUP(A1957,'VXZ-IV'!A$1:C$4500,3,0)</f>
        <v>239.24</v>
      </c>
      <c r="W1957" s="10">
        <f t="shared" si="309"/>
        <v>8.3552743999959489E-5</v>
      </c>
      <c r="X1957">
        <f t="shared" si="304"/>
        <v>12.56537244908405</v>
      </c>
      <c r="Z1957">
        <v>12.48</v>
      </c>
      <c r="AB1957">
        <f t="shared" si="305"/>
        <v>7131.2028661073246</v>
      </c>
      <c r="AC1957">
        <f>VLOOKUP(A1957,'VIXY-IV'!A$1:E$2000,4,0)</f>
        <v>7044.5</v>
      </c>
      <c r="AD1957" s="10">
        <f t="shared" si="298"/>
        <v>1.2307880773273494E-2</v>
      </c>
      <c r="AE1957">
        <f>ROW()</f>
        <v>1957</v>
      </c>
      <c r="AF1957">
        <f t="shared" si="299"/>
        <v>0.83841940532081383</v>
      </c>
      <c r="AG1957">
        <f>AG1956*(1-(AG$1+AG$5))^($A1957-$A1956)*(1+2*(E1957/E1956-1))</f>
        <v>12609268.55755832</v>
      </c>
      <c r="AH1957">
        <f>VLOOKUP(A1957,'UVXY-IV'!A$2:E$2000,4,0)</f>
        <v>63220000</v>
      </c>
      <c r="AI1957">
        <v>26804.74</v>
      </c>
      <c r="AJ1957" s="10">
        <f t="shared" si="297"/>
        <v>-0.80054937428727746</v>
      </c>
      <c r="AK1957">
        <f t="shared" si="307"/>
        <v>7.0065502118084284</v>
      </c>
      <c r="AM1957">
        <v>7.0391250000000003</v>
      </c>
      <c r="AN1957" s="10">
        <f t="shared" si="296"/>
        <v>-4.627675768163253E-3</v>
      </c>
      <c r="AO1957">
        <f>AO1956*(1-AO$1+H1956)^($A1957-$A1956)*(2-E1957/E1956)</f>
        <v>7.0511288603165641</v>
      </c>
      <c r="AQ1957" s="10">
        <v>6.92</v>
      </c>
    </row>
    <row r="1958" spans="1:43" x14ac:dyDescent="0.25">
      <c r="A1958" s="1">
        <v>40899</v>
      </c>
      <c r="B1958" s="12">
        <v>21.16</v>
      </c>
      <c r="C1958" s="12">
        <v>25.28</v>
      </c>
      <c r="D1958">
        <v>13829.34</v>
      </c>
      <c r="E1958">
        <v>12351.17</v>
      </c>
      <c r="F1958">
        <v>139097.88</v>
      </c>
      <c r="G1958">
        <v>124249.22</v>
      </c>
      <c r="H1958">
        <f>(1/(1-91/360*VLOOKUP($A1958,Tbills!$B$4:$C$974,2,1)/100))^((1)/91)-1</f>
        <v>1.3888977634657351E-7</v>
      </c>
      <c r="I1958" s="2">
        <f t="shared" si="306"/>
        <v>8657.4891230443009</v>
      </c>
      <c r="J1958">
        <f>VLOOKUP(A1958,'VXX-IV'!A$1:C$4500,3,0)</f>
        <v>8658.08</v>
      </c>
      <c r="K1958" s="10">
        <f t="shared" si="308"/>
        <v>-6.8245726038473897E-5</v>
      </c>
      <c r="L1958">
        <f t="shared" si="300"/>
        <v>72405695.178421795</v>
      </c>
      <c r="O1958">
        <f t="shared" si="301"/>
        <v>760144.01231308142</v>
      </c>
      <c r="R1958">
        <f t="shared" si="302"/>
        <v>15.615307291449518</v>
      </c>
      <c r="U1958" s="2">
        <f t="shared" si="303"/>
        <v>240.22068251091497</v>
      </c>
      <c r="V1958">
        <f>VLOOKUP(A1958,'VXZ-IV'!A$1:C$4500,3,0)</f>
        <v>240.2</v>
      </c>
      <c r="W1958" s="10">
        <f t="shared" si="309"/>
        <v>8.6105374333733664E-5</v>
      </c>
      <c r="X1958">
        <f t="shared" si="304"/>
        <v>12.514152011286695</v>
      </c>
      <c r="Z1958">
        <v>12.48</v>
      </c>
      <c r="AB1958">
        <f t="shared" si="305"/>
        <v>7297.3475407622418</v>
      </c>
      <c r="AC1958">
        <f>VLOOKUP(A1958,'VIXY-IV'!A$1:E$2000,4,0)</f>
        <v>7211.5</v>
      </c>
      <c r="AD1958" s="10">
        <f t="shared" si="298"/>
        <v>1.190425580839527E-2</v>
      </c>
      <c r="AE1958">
        <f>ROW()</f>
        <v>1958</v>
      </c>
      <c r="AF1958">
        <f t="shared" si="299"/>
        <v>0.83702531645569622</v>
      </c>
      <c r="AG1958">
        <f>AG1957*(1-(AG$1+AG$5))^($A1958-$A1957)*(1+2*(E1958/E1957-1))</f>
        <v>13197271.807105547</v>
      </c>
      <c r="AH1958">
        <f>VLOOKUP(A1958,'UVXY-IV'!A$2:E$2000,4,0)</f>
        <v>66277000</v>
      </c>
      <c r="AI1958">
        <v>26780.54</v>
      </c>
      <c r="AJ1958" s="10">
        <f t="shared" si="297"/>
        <v>-0.80087704924626113</v>
      </c>
      <c r="AK1958">
        <f t="shared" si="307"/>
        <v>6.8427410265367223</v>
      </c>
      <c r="AM1958">
        <v>6.8786250000000004</v>
      </c>
      <c r="AN1958" s="10">
        <f t="shared" si="296"/>
        <v>-5.2167364063716581E-3</v>
      </c>
      <c r="AO1958">
        <f>AO1957*(1-AO$1+H1957)^($A1958-$A1957)*(2-E1958/E1957)</f>
        <v>6.8863444437807502</v>
      </c>
      <c r="AQ1958" s="10">
        <v>6.88</v>
      </c>
    </row>
    <row r="1959" spans="1:43" x14ac:dyDescent="0.25">
      <c r="A1959" s="1">
        <v>40900</v>
      </c>
      <c r="B1959" s="12">
        <v>20.73</v>
      </c>
      <c r="C1959" s="12">
        <v>25.22</v>
      </c>
      <c r="D1959">
        <v>14145.63</v>
      </c>
      <c r="E1959">
        <v>12633.65</v>
      </c>
      <c r="F1959">
        <v>139441.98000000001</v>
      </c>
      <c r="G1959">
        <v>124556.57</v>
      </c>
      <c r="H1959">
        <f>(1/(1-91/360*VLOOKUP($A1959,Tbills!$B$4:$C$974,2,1)/100))^((1)/91)-1</f>
        <v>1.3888977634657351E-7</v>
      </c>
      <c r="I1959" s="2">
        <f t="shared" si="306"/>
        <v>8855.2781054756797</v>
      </c>
      <c r="J1959">
        <f>VLOOKUP(A1959,'VXX-IV'!A$1:C$4500,3,0)</f>
        <v>8855.8799999999992</v>
      </c>
      <c r="K1959" s="10">
        <f t="shared" si="308"/>
        <v>-6.7965523959157004E-5</v>
      </c>
      <c r="L1959">
        <f t="shared" si="300"/>
        <v>75714221.837152913</v>
      </c>
      <c r="O1959">
        <f t="shared" si="301"/>
        <v>786195.0651054678</v>
      </c>
      <c r="R1959">
        <f t="shared" si="302"/>
        <v>15.436042901085575</v>
      </c>
      <c r="U1959" s="2">
        <f t="shared" si="303"/>
        <v>240.80906792989853</v>
      </c>
      <c r="V1959">
        <f>VLOOKUP(A1959,'VXZ-IV'!A$1:C$4500,3,0)</f>
        <v>240.8</v>
      </c>
      <c r="W1959" s="10">
        <f t="shared" si="309"/>
        <v>3.7657516189781859E-5</v>
      </c>
      <c r="X1959">
        <f t="shared" si="304"/>
        <v>12.482736313339183</v>
      </c>
      <c r="Z1959">
        <v>12.53</v>
      </c>
      <c r="AB1959">
        <f t="shared" si="305"/>
        <v>7463.9828029758555</v>
      </c>
      <c r="AC1959">
        <f>VLOOKUP(A1959,'VIXY-IV'!A$1:E$2000,4,0)</f>
        <v>7375.6</v>
      </c>
      <c r="AD1959" s="10">
        <f t="shared" si="298"/>
        <v>1.1983133979046379E-2</v>
      </c>
      <c r="AE1959">
        <f>ROW()</f>
        <v>1959</v>
      </c>
      <c r="AF1959">
        <f t="shared" si="299"/>
        <v>0.8219666931007138</v>
      </c>
      <c r="AG1959">
        <f>AG1958*(1-(AG$1+AG$5))^($A1959-$A1958)*(1+2*(E1959/E1958-1))</f>
        <v>13800468.628935957</v>
      </c>
      <c r="AH1959">
        <f>VLOOKUP(A1959,'UVXY-IV'!A$2:E$2000,4,0)</f>
        <v>69296000</v>
      </c>
      <c r="AI1959">
        <v>28062.720000000001</v>
      </c>
      <c r="AJ1959" s="10">
        <f t="shared" si="297"/>
        <v>-0.80084754345220566</v>
      </c>
      <c r="AK1959">
        <f t="shared" si="307"/>
        <v>6.6859312819565568</v>
      </c>
      <c r="AM1959">
        <v>6.7202500000000001</v>
      </c>
      <c r="AN1959" s="10">
        <f t="shared" si="296"/>
        <v>-5.1067621060888468E-3</v>
      </c>
      <c r="AO1959">
        <f>AO1958*(1-AO$1+H1958)^($A1959-$A1958)*(2-E1959/E1958)</f>
        <v>6.7286009315653503</v>
      </c>
      <c r="AQ1959" s="10">
        <v>6.71</v>
      </c>
    </row>
    <row r="1960" spans="1:43" x14ac:dyDescent="0.25">
      <c r="A1960" s="1">
        <v>40904</v>
      </c>
      <c r="B1960" s="12">
        <v>21.91</v>
      </c>
      <c r="C1960" s="12">
        <v>25.54</v>
      </c>
      <c r="D1960">
        <v>14013.53</v>
      </c>
      <c r="E1960">
        <v>12515.66</v>
      </c>
      <c r="F1960">
        <v>138224.66</v>
      </c>
      <c r="G1960">
        <v>123469.13</v>
      </c>
      <c r="H1960">
        <f>(1/(1-91/360*VLOOKUP($A1960,Tbills!$B$4:$C$974,2,1)/100))^((1)/91)-1</f>
        <v>6.9446662909200541E-7</v>
      </c>
      <c r="I1960" s="2">
        <f t="shared" si="306"/>
        <v>8771.7268475172204</v>
      </c>
      <c r="J1960">
        <f>VLOOKUP(A1960,'VXX-IV'!A$1:C$4500,3,0)</f>
        <v>8772.32</v>
      </c>
      <c r="K1960" s="10">
        <f t="shared" si="308"/>
        <v>-6.7616375460488598E-5</v>
      </c>
      <c r="L1960">
        <f t="shared" si="300"/>
        <v>74286751.763990968</v>
      </c>
      <c r="O1960">
        <f t="shared" si="301"/>
        <v>775076.76126694377</v>
      </c>
      <c r="R1960">
        <f t="shared" si="302"/>
        <v>15.505320137771035</v>
      </c>
      <c r="U1960" s="2">
        <f t="shared" si="303"/>
        <v>238.68353818246823</v>
      </c>
      <c r="V1960">
        <f>VLOOKUP(A1960,'VXZ-IV'!A$1:C$4500,3,0)</f>
        <v>238.68</v>
      </c>
      <c r="W1960" s="10">
        <f t="shared" si="309"/>
        <v>1.4823958723875208E-5</v>
      </c>
      <c r="X1960">
        <f t="shared" si="304"/>
        <v>12.589888922531829</v>
      </c>
      <c r="Z1960">
        <v>12.62</v>
      </c>
      <c r="AB1960">
        <f t="shared" si="305"/>
        <v>7393.2429494519965</v>
      </c>
      <c r="AC1960">
        <f>VLOOKUP(A1960,'VIXY-IV'!A$1:E$2000,4,0)</f>
        <v>7305.8</v>
      </c>
      <c r="AD1960" s="10">
        <f t="shared" si="298"/>
        <v>1.196897662843166E-2</v>
      </c>
      <c r="AE1960">
        <f>ROW()</f>
        <v>1960</v>
      </c>
      <c r="AF1960">
        <f t="shared" si="299"/>
        <v>0.85787000783085354</v>
      </c>
      <c r="AG1960">
        <f>AG1959*(1-(AG$1+AG$5))^($A1960-$A1959)*(1+2*(E1960/E1959-1))</f>
        <v>13540868.599756906</v>
      </c>
      <c r="AH1960">
        <f>VLOOKUP(A1960,'UVXY-IV'!A$2:E$2000,4,0)</f>
        <v>67989000</v>
      </c>
      <c r="AI1960">
        <v>27748.22</v>
      </c>
      <c r="AJ1960" s="10">
        <f t="shared" si="297"/>
        <v>-0.8008373619297694</v>
      </c>
      <c r="AK1960">
        <f t="shared" si="307"/>
        <v>6.7471163490044015</v>
      </c>
      <c r="AM1960">
        <v>6.7837500000000004</v>
      </c>
      <c r="AN1960" s="10">
        <f t="shared" si="296"/>
        <v>-5.400206522292117E-3</v>
      </c>
      <c r="AO1960">
        <f>AO1959*(1-AO$1+H1959)^($A1960-$A1959)*(2-E1960/E1959)</f>
        <v>6.7904407156741948</v>
      </c>
      <c r="AQ1960" s="10">
        <v>6.75</v>
      </c>
    </row>
    <row r="1961" spans="1:43" x14ac:dyDescent="0.25">
      <c r="A1961" s="1">
        <v>40905</v>
      </c>
      <c r="B1961" s="12">
        <v>23.52</v>
      </c>
      <c r="C1961" s="12">
        <v>26.75</v>
      </c>
      <c r="D1961">
        <v>14652.05</v>
      </c>
      <c r="E1961">
        <v>13085.92</v>
      </c>
      <c r="F1961">
        <v>140900.35</v>
      </c>
      <c r="G1961">
        <v>125859.1</v>
      </c>
      <c r="H1961">
        <f>(1/(1-91/360*VLOOKUP($A1961,Tbills!$B$4:$C$974,2,1)/100))^((1)/91)-1</f>
        <v>6.9446662909200541E-7</v>
      </c>
      <c r="I1961" s="2">
        <f t="shared" si="306"/>
        <v>9171.1828845868004</v>
      </c>
      <c r="J1961">
        <f>VLOOKUP(A1961,'VXX-IV'!A$1:C$4500,3,0)</f>
        <v>9171.7999999999993</v>
      </c>
      <c r="K1961" s="10">
        <f t="shared" si="308"/>
        <v>-6.728400239852661E-5</v>
      </c>
      <c r="L1961">
        <f t="shared" si="300"/>
        <v>81052705.048904628</v>
      </c>
      <c r="O1961">
        <f t="shared" si="301"/>
        <v>828021.92532776762</v>
      </c>
      <c r="R1961">
        <f t="shared" si="302"/>
        <v>15.151395165345061</v>
      </c>
      <c r="U1961" s="2">
        <f t="shared" si="303"/>
        <v>243.2979327674565</v>
      </c>
      <c r="V1961">
        <f>VLOOKUP(A1961,'VXZ-IV'!A$1:C$4500,3,0)</f>
        <v>243.28</v>
      </c>
      <c r="W1961" s="10">
        <f t="shared" si="309"/>
        <v>7.3712460771480082E-5</v>
      </c>
      <c r="X1961">
        <f t="shared" si="304"/>
        <v>12.345740614954524</v>
      </c>
      <c r="Z1961">
        <v>12.42</v>
      </c>
      <c r="AB1961">
        <f t="shared" si="305"/>
        <v>7729.8370742255047</v>
      </c>
      <c r="AC1961">
        <f>VLOOKUP(A1961,'VIXY-IV'!A$1:E$2000,4,0)</f>
        <v>7638.8</v>
      </c>
      <c r="AD1961" s="10">
        <f t="shared" si="298"/>
        <v>1.1917719304799679E-2</v>
      </c>
      <c r="AE1961">
        <f>ROW()</f>
        <v>1961</v>
      </c>
      <c r="AF1961">
        <f t="shared" si="299"/>
        <v>0.87925233644859813</v>
      </c>
      <c r="AG1961">
        <f>AG1960*(1-(AG$1+AG$5))^($A1961-$A1960)*(1+2*(E1961/E1960-1))</f>
        <v>14774315.339388877</v>
      </c>
      <c r="AH1961">
        <f>VLOOKUP(A1961,'UVXY-IV'!A$2:E$2000,4,0)</f>
        <v>74192000</v>
      </c>
      <c r="AI1961">
        <v>29949.7</v>
      </c>
      <c r="AJ1961" s="10">
        <f t="shared" si="297"/>
        <v>-0.80086376779991264</v>
      </c>
      <c r="AK1961">
        <f t="shared" si="307"/>
        <v>6.4393927129972495</v>
      </c>
      <c r="AM1961">
        <v>6.47525</v>
      </c>
      <c r="AN1961" s="10">
        <f t="shared" si="296"/>
        <v>-5.5375911359021313E-3</v>
      </c>
      <c r="AO1961">
        <f>AO1960*(1-AO$1+H1960)^($A1961-$A1960)*(2-E1961/E1960)</f>
        <v>6.4808077824004204</v>
      </c>
      <c r="AQ1961" s="10">
        <v>6.47</v>
      </c>
    </row>
    <row r="1962" spans="1:43" x14ac:dyDescent="0.25">
      <c r="A1962" s="1">
        <v>40906</v>
      </c>
      <c r="B1962" s="12">
        <v>22.65</v>
      </c>
      <c r="C1962" s="12">
        <v>26.25</v>
      </c>
      <c r="D1962">
        <v>14274.43</v>
      </c>
      <c r="E1962">
        <v>12748.65</v>
      </c>
      <c r="F1962">
        <v>139037.47</v>
      </c>
      <c r="G1962">
        <v>124195</v>
      </c>
      <c r="H1962">
        <f>(1/(1-91/360*VLOOKUP($A1962,Tbills!$B$4:$C$974,2,1)/100))^((1)/91)-1</f>
        <v>6.9446662909200541E-7</v>
      </c>
      <c r="I1962" s="2">
        <f t="shared" si="306"/>
        <v>8934.6006850970261</v>
      </c>
      <c r="J1962">
        <f>VLOOKUP(A1962,'VXX-IV'!A$1:C$4500,3,0)</f>
        <v>8935.2099999999991</v>
      </c>
      <c r="K1962" s="10">
        <f t="shared" si="308"/>
        <v>-6.819256659584827E-5</v>
      </c>
      <c r="L1962">
        <f t="shared" si="300"/>
        <v>76871258.985435694</v>
      </c>
      <c r="O1962">
        <f t="shared" si="301"/>
        <v>795983.56234943296</v>
      </c>
      <c r="R1962">
        <f t="shared" si="302"/>
        <v>15.345953678103227</v>
      </c>
      <c r="U1962" s="2">
        <f t="shared" si="303"/>
        <v>240.07537378422361</v>
      </c>
      <c r="V1962">
        <f>VLOOKUP(A1962,'VXZ-IV'!A$1:C$4500,3,0)</f>
        <v>240.08</v>
      </c>
      <c r="W1962" s="10">
        <f t="shared" si="309"/>
        <v>-1.9269475909688971E-5</v>
      </c>
      <c r="X1962">
        <f t="shared" si="304"/>
        <v>12.508521138900599</v>
      </c>
      <c r="Z1962">
        <v>12.54</v>
      </c>
      <c r="AB1962">
        <f t="shared" si="305"/>
        <v>7530.3495392142677</v>
      </c>
      <c r="AC1962">
        <f>VLOOKUP(A1962,'VIXY-IV'!A$1:E$2000,4,0)</f>
        <v>7440.9</v>
      </c>
      <c r="AD1962" s="10">
        <f t="shared" si="298"/>
        <v>1.2021333335250795E-2</v>
      </c>
      <c r="AE1962">
        <f>ROW()</f>
        <v>1962</v>
      </c>
      <c r="AF1962">
        <f t="shared" si="299"/>
        <v>0.86285714285714277</v>
      </c>
      <c r="AG1962">
        <f>AG1961*(1-(AG$1+AG$5))^($A1962-$A1961)*(1+2*(E1962/E1961-1))</f>
        <v>14012271.404016148</v>
      </c>
      <c r="AH1962">
        <f>VLOOKUP(A1962,'UVXY-IV'!A$2:E$2000,4,0)</f>
        <v>70349000</v>
      </c>
      <c r="AI1962">
        <v>28522.37</v>
      </c>
      <c r="AJ1962" s="10">
        <f t="shared" si="297"/>
        <v>-0.80081775996792914</v>
      </c>
      <c r="AK1962">
        <f t="shared" si="307"/>
        <v>6.6050507743715663</v>
      </c>
      <c r="AM1962">
        <v>6.6425000000000001</v>
      </c>
      <c r="AN1962" s="10">
        <f t="shared" si="296"/>
        <v>-5.6378209451913852E-3</v>
      </c>
      <c r="AO1962">
        <f>AO1961*(1-AO$1+H1961)^($A1962-$A1961)*(2-E1962/E1961)</f>
        <v>6.6475996396825572</v>
      </c>
      <c r="AQ1962" s="10">
        <v>6.63</v>
      </c>
    </row>
    <row r="1963" spans="1:43" x14ac:dyDescent="0.25">
      <c r="A1963" s="1">
        <v>40907</v>
      </c>
      <c r="B1963" s="12">
        <v>23.4</v>
      </c>
      <c r="C1963" s="12">
        <v>26.86</v>
      </c>
      <c r="D1963">
        <v>14654.77</v>
      </c>
      <c r="E1963">
        <v>13088.33</v>
      </c>
      <c r="F1963">
        <v>140275.15</v>
      </c>
      <c r="G1963">
        <v>125300.47</v>
      </c>
      <c r="H1963">
        <f>(1/(1-91/360*VLOOKUP($A1963,Tbills!$B$4:$C$974,2,1)/100))^((1)/91)-1</f>
        <v>6.9446662909200541E-7</v>
      </c>
      <c r="I1963" s="2">
        <f t="shared" si="306"/>
        <v>9172.438089089821</v>
      </c>
      <c r="J1963">
        <f>VLOOKUP(A1963,'VXX-IV'!A$1:C$4500,3,0)</f>
        <v>9173.06</v>
      </c>
      <c r="K1963" s="10">
        <f t="shared" si="308"/>
        <v>-6.779754086183587E-5</v>
      </c>
      <c r="L1963">
        <f t="shared" si="300"/>
        <v>80964030.611378163</v>
      </c>
      <c r="O1963">
        <f t="shared" si="301"/>
        <v>827768.41121008107</v>
      </c>
      <c r="R1963">
        <f t="shared" si="302"/>
        <v>15.14082741298675</v>
      </c>
      <c r="U1963" s="2">
        <f t="shared" si="303"/>
        <v>242.20656426799803</v>
      </c>
      <c r="V1963">
        <f>VLOOKUP(A1963,'VXZ-IV'!A$1:C$4500,3,0)</f>
        <v>242.2</v>
      </c>
      <c r="W1963" s="10">
        <f t="shared" si="309"/>
        <v>2.7102675466794679E-5</v>
      </c>
      <c r="X1963">
        <f t="shared" si="304"/>
        <v>12.396731837885294</v>
      </c>
      <c r="Z1963">
        <v>12.46</v>
      </c>
      <c r="AB1963">
        <f t="shared" si="305"/>
        <v>7730.7215664016894</v>
      </c>
      <c r="AC1963">
        <f>VLOOKUP(A1963,'VIXY-IV'!A$1:E$2000,4,0)</f>
        <v>7637.9</v>
      </c>
      <c r="AD1963" s="10">
        <f t="shared" si="298"/>
        <v>1.2152760104438443E-2</v>
      </c>
      <c r="AE1963">
        <f>ROW()</f>
        <v>1963</v>
      </c>
      <c r="AF1963">
        <f t="shared" si="299"/>
        <v>0.87118391660461647</v>
      </c>
      <c r="AG1963">
        <f>AG1962*(1-(AG$1+AG$5))^($A1963-$A1962)*(1+2*(E1963/E1962-1))</f>
        <v>14758470.889495751</v>
      </c>
      <c r="AH1963">
        <f>VLOOKUP(A1963,'UVXY-IV'!A$2:E$2000,4,0)</f>
        <v>74071000</v>
      </c>
      <c r="AI1963">
        <v>29417.47</v>
      </c>
      <c r="AJ1963" s="10">
        <f t="shared" si="297"/>
        <v>-0.80075237421533729</v>
      </c>
      <c r="AK1963">
        <f t="shared" si="307"/>
        <v>6.4287637910812068</v>
      </c>
      <c r="AM1963">
        <v>6.4646249999999998</v>
      </c>
      <c r="AN1963" s="10">
        <f t="shared" si="296"/>
        <v>-5.5472991733925836E-3</v>
      </c>
      <c r="AO1963">
        <f>AO1962*(1-AO$1+H1962)^($A1963-$A1962)*(2-E1963/E1962)</f>
        <v>6.4702435781279917</v>
      </c>
      <c r="AQ1963" s="10">
        <v>6.51</v>
      </c>
    </row>
    <row r="1964" spans="1:43" x14ac:dyDescent="0.25">
      <c r="A1964" s="1">
        <v>40911</v>
      </c>
      <c r="B1964" s="12">
        <v>22.97</v>
      </c>
      <c r="C1964" s="12">
        <v>26.05</v>
      </c>
      <c r="D1964">
        <v>13742.59</v>
      </c>
      <c r="E1964">
        <v>12273.62</v>
      </c>
      <c r="F1964">
        <v>136090.64000000001</v>
      </c>
      <c r="G1964">
        <v>121562.31</v>
      </c>
      <c r="H1964">
        <f>(1/(1-91/360*VLOOKUP($A1964,Tbills!$B$4:$C$974,2,1)/100))^((1)/91)-1</f>
        <v>4.1667465300321282E-7</v>
      </c>
      <c r="I1964" s="2">
        <f t="shared" si="306"/>
        <v>8600.6646244582007</v>
      </c>
      <c r="J1964">
        <f>VLOOKUP(A1964,'VXX-IV'!A$1:C$4500,3,0)</f>
        <v>8601.25</v>
      </c>
      <c r="K1964" s="10">
        <f t="shared" si="308"/>
        <v>-6.8057031454626937E-5</v>
      </c>
      <c r="L1964">
        <f t="shared" si="300"/>
        <v>70871787.173433229</v>
      </c>
      <c r="O1964">
        <f t="shared" si="301"/>
        <v>750378.03686106193</v>
      </c>
      <c r="R1964">
        <f t="shared" si="302"/>
        <v>15.60924056104691</v>
      </c>
      <c r="U1964" s="2">
        <f t="shared" si="303"/>
        <v>234.95844796931246</v>
      </c>
      <c r="V1964">
        <f>VLOOKUP(A1964,'VXZ-IV'!A$1:C$4500,3,0)</f>
        <v>234.96</v>
      </c>
      <c r="W1964" s="10">
        <f t="shared" si="309"/>
        <v>-6.6055102466711091E-6</v>
      </c>
      <c r="X1964">
        <f t="shared" si="304"/>
        <v>12.764703198584835</v>
      </c>
      <c r="Z1964">
        <v>12.71</v>
      </c>
      <c r="AB1964">
        <f t="shared" si="305"/>
        <v>7248.4959500267578</v>
      </c>
      <c r="AC1964">
        <f>VLOOKUP(A1964,'VIXY-IV'!A$1:E$2000,4,0)</f>
        <v>7162.5</v>
      </c>
      <c r="AD1964" s="10">
        <f t="shared" si="298"/>
        <v>1.2006415361502043E-2</v>
      </c>
      <c r="AE1964">
        <f>ROW()</f>
        <v>1964</v>
      </c>
      <c r="AF1964">
        <f t="shared" si="299"/>
        <v>0.88176583493282146</v>
      </c>
      <c r="AG1964">
        <f>AG1963*(1-(AG$1+AG$5))^($A1964-$A1963)*(1+2*(E1964/E1963-1))</f>
        <v>12919386.57597027</v>
      </c>
      <c r="AH1964">
        <f>VLOOKUP(A1964,'UVXY-IV'!A$2:E$2000,4,0)</f>
        <v>64902000</v>
      </c>
      <c r="AI1964">
        <v>26320.9</v>
      </c>
      <c r="AJ1964" s="10">
        <f t="shared" si="297"/>
        <v>-0.80094008542155448</v>
      </c>
      <c r="AK1964">
        <f t="shared" si="307"/>
        <v>6.827663254518348</v>
      </c>
      <c r="AM1964">
        <v>6.8707500000000001</v>
      </c>
      <c r="AN1964" s="10">
        <f t="shared" si="296"/>
        <v>-6.2710396218247366E-3</v>
      </c>
      <c r="AO1964">
        <f>AO1963*(1-AO$1+H1963)^($A1964-$A1963)*(2-E1964/E1963)</f>
        <v>6.8719995069009228</v>
      </c>
      <c r="AQ1964" s="10">
        <v>6.86</v>
      </c>
    </row>
    <row r="1965" spans="1:43" x14ac:dyDescent="0.25">
      <c r="A1965" s="1">
        <v>40912</v>
      </c>
      <c r="B1965" s="12">
        <v>22.22</v>
      </c>
      <c r="C1965" s="12">
        <v>25.31</v>
      </c>
      <c r="D1965">
        <v>13441.9</v>
      </c>
      <c r="E1965">
        <v>12005.06</v>
      </c>
      <c r="F1965">
        <v>134713.01999999999</v>
      </c>
      <c r="G1965">
        <v>120331.71</v>
      </c>
      <c r="H1965">
        <f>(1/(1-91/360*VLOOKUP($A1965,Tbills!$B$4:$C$974,2,1)/100))^((1)/91)-1</f>
        <v>4.1667465300321282E-7</v>
      </c>
      <c r="I1965" s="2">
        <f t="shared" si="306"/>
        <v>8412.2756226919373</v>
      </c>
      <c r="J1965">
        <f>VLOOKUP(A1965,'VXX-IV'!A$1:C$4500,3,0)</f>
        <v>8412.85</v>
      </c>
      <c r="K1965" s="10">
        <f t="shared" si="308"/>
        <v>-6.8273808288887849E-5</v>
      </c>
      <c r="L1965">
        <f t="shared" si="300"/>
        <v>67767250.039312541</v>
      </c>
      <c r="O1965">
        <f t="shared" si="301"/>
        <v>725724.96292172512</v>
      </c>
      <c r="R1965">
        <f t="shared" si="302"/>
        <v>15.779300699815371</v>
      </c>
      <c r="U1965" s="2">
        <f t="shared" si="303"/>
        <v>232.57433658104569</v>
      </c>
      <c r="V1965">
        <f>VLOOKUP(A1965,'VXZ-IV'!A$1:C$4500,3,0)</f>
        <v>232.56</v>
      </c>
      <c r="W1965" s="10">
        <f t="shared" si="309"/>
        <v>6.1646805322057574E-5</v>
      </c>
      <c r="X1965">
        <f t="shared" si="304"/>
        <v>12.893451360518014</v>
      </c>
      <c r="Z1965">
        <v>12.93</v>
      </c>
      <c r="AB1965">
        <f t="shared" si="305"/>
        <v>7089.6438770761415</v>
      </c>
      <c r="AC1965">
        <f>VLOOKUP(A1965,'VIXY-IV'!A$1:E$2000,4,0)</f>
        <v>7005.3</v>
      </c>
      <c r="AD1965" s="10">
        <f t="shared" si="298"/>
        <v>1.2040009289558062E-2</v>
      </c>
      <c r="AE1965">
        <f>ROW()</f>
        <v>1965</v>
      </c>
      <c r="AF1965">
        <f t="shared" si="299"/>
        <v>0.8779138680363493</v>
      </c>
      <c r="AG1965">
        <f>AG1964*(1-(AG$1+AG$5))^($A1965-$A1964)*(1+2*(E1965/E1964-1))</f>
        <v>12353590.129086664</v>
      </c>
      <c r="AH1965">
        <f>VLOOKUP(A1965,'UVXY-IV'!A$2:E$2000,4,0)</f>
        <v>62047000</v>
      </c>
      <c r="AI1965">
        <v>25304.83</v>
      </c>
      <c r="AJ1965" s="10">
        <f t="shared" si="297"/>
        <v>-0.8008994773464202</v>
      </c>
      <c r="AK1965">
        <f t="shared" si="307"/>
        <v>6.9767349074563256</v>
      </c>
      <c r="AM1965">
        <v>7.0196249999999996</v>
      </c>
      <c r="AN1965" s="10">
        <f t="shared" si="296"/>
        <v>-6.1100261828337388E-3</v>
      </c>
      <c r="AO1965">
        <f>AO1964*(1-AO$1+H1964)^($A1965-$A1964)*(2-E1965/E1964)</f>
        <v>7.0221094383439198</v>
      </c>
      <c r="AQ1965" s="10">
        <v>6.99</v>
      </c>
    </row>
    <row r="1966" spans="1:43" x14ac:dyDescent="0.25">
      <c r="A1966" s="1">
        <v>40913</v>
      </c>
      <c r="B1966" s="12">
        <v>21.48</v>
      </c>
      <c r="C1966" s="12">
        <v>24.7</v>
      </c>
      <c r="D1966">
        <v>13212.18</v>
      </c>
      <c r="E1966">
        <v>11799.89</v>
      </c>
      <c r="F1966">
        <v>134034.5</v>
      </c>
      <c r="G1966">
        <v>119725.58</v>
      </c>
      <c r="H1966">
        <f>(1/(1-91/360*VLOOKUP($A1966,Tbills!$B$4:$C$974,2,1)/100))^((1)/91)-1</f>
        <v>4.1667465300321282E-7</v>
      </c>
      <c r="I1966" s="2">
        <f t="shared" si="306"/>
        <v>8268.3095126326843</v>
      </c>
      <c r="J1966">
        <f>VLOOKUP(A1966,'VXX-IV'!A$1:C$4500,3,0)</f>
        <v>8268.8799999999992</v>
      </c>
      <c r="K1966" s="10">
        <f t="shared" si="308"/>
        <v>-6.8992096549314041E-5</v>
      </c>
      <c r="L1966">
        <f t="shared" si="300"/>
        <v>65447994.17227374</v>
      </c>
      <c r="O1966">
        <f t="shared" si="301"/>
        <v>707096.85489732749</v>
      </c>
      <c r="R1966">
        <f t="shared" si="302"/>
        <v>15.913417734440861</v>
      </c>
      <c r="U1966" s="2">
        <f t="shared" si="303"/>
        <v>231.39726811909372</v>
      </c>
      <c r="V1966">
        <f>VLOOKUP(A1966,'VXZ-IV'!A$1:C$4500,3,0)</f>
        <v>231.4</v>
      </c>
      <c r="W1966" s="10">
        <f t="shared" si="309"/>
        <v>-1.1805881185322775E-5</v>
      </c>
      <c r="X1966">
        <f t="shared" si="304"/>
        <v>12.957923846025176</v>
      </c>
      <c r="Z1966">
        <v>13.03</v>
      </c>
      <c r="AB1966">
        <f t="shared" si="305"/>
        <v>6968.2368254781204</v>
      </c>
      <c r="AC1966">
        <f>VLOOKUP(A1966,'VIXY-IV'!A$1:E$2000,4,0)</f>
        <v>6885.1</v>
      </c>
      <c r="AD1966" s="10">
        <f t="shared" si="298"/>
        <v>1.2074890049254217E-2</v>
      </c>
      <c r="AE1966">
        <f>ROW()</f>
        <v>1966</v>
      </c>
      <c r="AF1966">
        <f t="shared" si="299"/>
        <v>0.86963562753036439</v>
      </c>
      <c r="AG1966">
        <f>AG1965*(1-(AG$1+AG$5))^($A1966-$A1965)*(1+2*(E1966/E1965-1))</f>
        <v>11930935.094904408</v>
      </c>
      <c r="AH1966">
        <f>VLOOKUP(A1966,'UVXY-IV'!A$2:E$2000,4,0)</f>
        <v>59919000</v>
      </c>
      <c r="AI1966">
        <v>24143.62</v>
      </c>
      <c r="AJ1966" s="10">
        <f t="shared" si="297"/>
        <v>-0.8008822728199001</v>
      </c>
      <c r="AK1966">
        <f t="shared" si="307"/>
        <v>7.0956388581415144</v>
      </c>
      <c r="AM1966">
        <v>7.1376249999999999</v>
      </c>
      <c r="AN1966" s="10">
        <f t="shared" ref="AN1966:AN2029" si="310">AK1966/AM1966-1</f>
        <v>-5.8823686952572674E-3</v>
      </c>
      <c r="AO1966">
        <f>AO1965*(1-AO$1+H1965)^($A1966-$A1965)*(2-E1966/E1965)</f>
        <v>7.1418581656478617</v>
      </c>
      <c r="AQ1966" s="10">
        <v>7.15</v>
      </c>
    </row>
    <row r="1967" spans="1:43" x14ac:dyDescent="0.25">
      <c r="A1967" s="1">
        <v>40914</v>
      </c>
      <c r="B1967" s="12">
        <v>20.63</v>
      </c>
      <c r="C1967" s="12">
        <v>24.09</v>
      </c>
      <c r="D1967">
        <v>12897.19</v>
      </c>
      <c r="E1967">
        <v>11518.57</v>
      </c>
      <c r="F1967">
        <v>132134.06</v>
      </c>
      <c r="G1967">
        <v>118027.98</v>
      </c>
      <c r="H1967">
        <f>(1/(1-91/360*VLOOKUP($A1967,Tbills!$B$4:$C$974,2,1)/100))^((1)/91)-1</f>
        <v>4.1667465300321282E-7</v>
      </c>
      <c r="I1967" s="2">
        <f t="shared" si="306"/>
        <v>8070.9889321815208</v>
      </c>
      <c r="J1967">
        <f>VLOOKUP(A1967,'VXX-IV'!A$1:C$4500,3,0)</f>
        <v>8071.54</v>
      </c>
      <c r="K1967" s="10">
        <f t="shared" si="308"/>
        <v>-6.8272946485925523E-5</v>
      </c>
      <c r="L1967">
        <f t="shared" si="300"/>
        <v>62324524.410039946</v>
      </c>
      <c r="O1967">
        <f t="shared" si="301"/>
        <v>681787.14049387805</v>
      </c>
      <c r="R1967">
        <f t="shared" si="302"/>
        <v>16.102384887622012</v>
      </c>
      <c r="U1967" s="2">
        <f t="shared" si="303"/>
        <v>228.11078469243586</v>
      </c>
      <c r="V1967">
        <f>VLOOKUP(A1967,'VXZ-IV'!A$1:C$4500,3,0)</f>
        <v>228.12</v>
      </c>
      <c r="W1967" s="10">
        <f t="shared" si="309"/>
        <v>-4.0396754182658867E-5</v>
      </c>
      <c r="X1967">
        <f t="shared" si="304"/>
        <v>13.14117485346407</v>
      </c>
      <c r="Z1967">
        <v>13.18</v>
      </c>
      <c r="AB1967">
        <f t="shared" si="305"/>
        <v>6801.8706309648414</v>
      </c>
      <c r="AC1967">
        <f>VLOOKUP(A1967,'VIXY-IV'!A$1:E$2000,4,0)</f>
        <v>6720.9</v>
      </c>
      <c r="AD1967" s="10">
        <f t="shared" si="298"/>
        <v>1.2047587520249037E-2</v>
      </c>
      <c r="AE1967">
        <f>ROW()</f>
        <v>1967</v>
      </c>
      <c r="AF1967">
        <f t="shared" si="299"/>
        <v>0.8563719385637194</v>
      </c>
      <c r="AG1967">
        <f>AG1966*(1-(AG$1+AG$5))^($A1967-$A1966)*(1+2*(E1967/E1966-1))</f>
        <v>11361663.743435742</v>
      </c>
      <c r="AH1967">
        <f>VLOOKUP(A1967,'UVXY-IV'!A$2:E$2000,4,0)</f>
        <v>57062000</v>
      </c>
      <c r="AI1967">
        <v>23369.47</v>
      </c>
      <c r="AJ1967" s="10">
        <f t="shared" ref="AJ1967:AJ2030" si="311">AG1967/AH1967-1</f>
        <v>-0.80088914262669131</v>
      </c>
      <c r="AK1967">
        <f t="shared" si="307"/>
        <v>7.2644669153036254</v>
      </c>
      <c r="AM1967">
        <v>7.3066250000000004</v>
      </c>
      <c r="AN1967" s="10">
        <f t="shared" si="310"/>
        <v>-5.7698437645801182E-3</v>
      </c>
      <c r="AO1967">
        <f>AO1966*(1-AO$1+H1966)^($A1967-$A1966)*(2-E1967/E1966)</f>
        <v>7.3118590917653972</v>
      </c>
      <c r="AQ1967" s="10">
        <v>7.25</v>
      </c>
    </row>
    <row r="1968" spans="1:43" x14ac:dyDescent="0.25">
      <c r="A1968" s="1">
        <v>40917</v>
      </c>
      <c r="B1968" s="12">
        <v>21.07</v>
      </c>
      <c r="C1968" s="12">
        <v>24.12</v>
      </c>
      <c r="D1968">
        <v>12771.94</v>
      </c>
      <c r="E1968">
        <v>11406.7</v>
      </c>
      <c r="F1968">
        <v>131490.45000000001</v>
      </c>
      <c r="G1968">
        <v>117452.94</v>
      </c>
      <c r="H1968">
        <f>(1/(1-91/360*VLOOKUP($A1968,Tbills!$B$4:$C$974,2,1)/100))^((1)/91)-1</f>
        <v>2.7778132727362959E-7</v>
      </c>
      <c r="I1968" s="2">
        <f t="shared" si="306"/>
        <v>7992.0235364301752</v>
      </c>
      <c r="J1968">
        <f>VLOOKUP(A1968,'VXX-IV'!A$1:C$4500,3,0)</f>
        <v>7992.58</v>
      </c>
      <c r="K1968" s="10">
        <f t="shared" si="308"/>
        <v>-6.96225211164192E-5</v>
      </c>
      <c r="L1968">
        <f t="shared" si="300"/>
        <v>61105678.259709932</v>
      </c>
      <c r="O1968">
        <f t="shared" si="301"/>
        <v>671786.79963642778</v>
      </c>
      <c r="R1968">
        <f t="shared" si="302"/>
        <v>16.178384967329752</v>
      </c>
      <c r="U1968" s="2">
        <f t="shared" si="303"/>
        <v>226.98307818898863</v>
      </c>
      <c r="V1968">
        <f>VLOOKUP(A1968,'VXZ-IV'!A$1:C$4500,3,0)</f>
        <v>226.96</v>
      </c>
      <c r="W1968" s="10">
        <f t="shared" si="309"/>
        <v>1.0168394866338915E-4</v>
      </c>
      <c r="X1968">
        <f t="shared" si="304"/>
        <v>13.203745335986799</v>
      </c>
      <c r="Z1968">
        <v>13.23</v>
      </c>
      <c r="AB1968">
        <f t="shared" si="305"/>
        <v>6735.1053820193702</v>
      </c>
      <c r="AC1968">
        <f>VLOOKUP(A1968,'VIXY-IV'!A$1:E$2000,4,0)</f>
        <v>6655.3</v>
      </c>
      <c r="AD1968" s="10">
        <f t="shared" ref="AD1968:AD2031" si="312">AB1968/AC1968-1</f>
        <v>1.1991252388227513E-2</v>
      </c>
      <c r="AE1968">
        <f>ROW()</f>
        <v>1968</v>
      </c>
      <c r="AF1968">
        <f t="shared" si="299"/>
        <v>0.87354892205638468</v>
      </c>
      <c r="AG1968">
        <f>AG1967*(1-(AG$1+AG$5))^($A1968-$A1967)*(1+2*(E1968/E1967-1))</f>
        <v>11139845.266982939</v>
      </c>
      <c r="AH1968">
        <f>VLOOKUP(A1968,'UVXY-IV'!A$2:E$2000,4,0)</f>
        <v>55950000</v>
      </c>
      <c r="AI1968">
        <v>22667.9</v>
      </c>
      <c r="AJ1968" s="10">
        <f t="shared" si="311"/>
        <v>-0.80089642060799038</v>
      </c>
      <c r="AK1968">
        <f t="shared" si="307"/>
        <v>7.3339956119019476</v>
      </c>
      <c r="AM1968">
        <v>7.3756250000000003</v>
      </c>
      <c r="AN1968" s="10">
        <f t="shared" si="310"/>
        <v>-5.6441844722383561E-3</v>
      </c>
      <c r="AO1968">
        <f>AO1967*(1-AO$1+H1967)^($A1968-$A1967)*(2-E1968/E1967)</f>
        <v>7.3820629763982977</v>
      </c>
      <c r="AQ1968" s="10">
        <v>7.37</v>
      </c>
    </row>
    <row r="1969" spans="1:43" x14ac:dyDescent="0.25">
      <c r="A1969" s="1">
        <v>40918</v>
      </c>
      <c r="B1969" s="12">
        <v>20.69</v>
      </c>
      <c r="C1969" s="12">
        <v>23.68</v>
      </c>
      <c r="D1969">
        <v>12503.26</v>
      </c>
      <c r="E1969">
        <v>11166.74</v>
      </c>
      <c r="F1969">
        <v>130261.25</v>
      </c>
      <c r="G1969">
        <v>116354.93</v>
      </c>
      <c r="H1969">
        <f>(1/(1-91/360*VLOOKUP($A1969,Tbills!$B$4:$C$974,2,1)/100))^((1)/91)-1</f>
        <v>2.7778132727362959E-7</v>
      </c>
      <c r="I1969" s="2">
        <f t="shared" si="306"/>
        <v>7823.7066288938659</v>
      </c>
      <c r="J1969">
        <f>VLOOKUP(A1969,'VXX-IV'!A$1:C$4500,3,0)</f>
        <v>7824.25</v>
      </c>
      <c r="K1969" s="10">
        <f t="shared" si="308"/>
        <v>-6.9447053217097654E-5</v>
      </c>
      <c r="L1969">
        <f t="shared" si="300"/>
        <v>58532117.562144198</v>
      </c>
      <c r="O1969">
        <f t="shared" si="301"/>
        <v>650566.55009259668</v>
      </c>
      <c r="R1969">
        <f t="shared" si="302"/>
        <v>16.347816316620285</v>
      </c>
      <c r="U1969" s="2">
        <f t="shared" si="303"/>
        <v>224.85571037708257</v>
      </c>
      <c r="V1969">
        <f>VLOOKUP(A1969,'VXZ-IV'!A$1:C$4500,3,0)</f>
        <v>224.84</v>
      </c>
      <c r="W1969" s="10">
        <f t="shared" si="309"/>
        <v>6.9873586028057488E-5</v>
      </c>
      <c r="X1969">
        <f t="shared" si="304"/>
        <v>13.326691462003767</v>
      </c>
      <c r="Z1969">
        <v>13.31</v>
      </c>
      <c r="AB1969">
        <f t="shared" si="305"/>
        <v>6593.1907127807362</v>
      </c>
      <c r="AC1969">
        <f>VLOOKUP(A1969,'VIXY-IV'!A$1:E$2000,4,0)</f>
        <v>6515.1</v>
      </c>
      <c r="AD1969" s="10">
        <f t="shared" si="312"/>
        <v>1.1986111154201229E-2</v>
      </c>
      <c r="AE1969">
        <f>ROW()</f>
        <v>1969</v>
      </c>
      <c r="AF1969">
        <f t="shared" si="299"/>
        <v>0.87373310810810823</v>
      </c>
      <c r="AG1969">
        <f>AG1968*(1-(AG$1+AG$5))^($A1969-$A1968)*(1+2*(E1969/E1968-1))</f>
        <v>10670793.181217251</v>
      </c>
      <c r="AH1969">
        <f>VLOOKUP(A1969,'UVXY-IV'!A$2:E$2000,4,0)</f>
        <v>53594000</v>
      </c>
      <c r="AI1969">
        <v>21724.42</v>
      </c>
      <c r="AJ1969" s="10">
        <f t="shared" si="311"/>
        <v>-0.80089574987466405</v>
      </c>
      <c r="AK1969">
        <f t="shared" si="307"/>
        <v>7.487930341649224</v>
      </c>
      <c r="AM1969">
        <v>7.5303750000000003</v>
      </c>
      <c r="AN1969" s="10">
        <f t="shared" si="310"/>
        <v>-5.6364601166311035E-3</v>
      </c>
      <c r="AO1969">
        <f>AO1968*(1-AO$1+H1968)^($A1969-$A1968)*(2-E1969/E1968)</f>
        <v>7.5370809716323963</v>
      </c>
      <c r="AQ1969" s="10">
        <v>7.52</v>
      </c>
    </row>
    <row r="1970" spans="1:43" x14ac:dyDescent="0.25">
      <c r="A1970" s="1">
        <v>40919</v>
      </c>
      <c r="B1970" s="12">
        <v>21.05</v>
      </c>
      <c r="C1970" s="12">
        <v>24.11</v>
      </c>
      <c r="D1970">
        <v>12783.67</v>
      </c>
      <c r="E1970">
        <v>11417.17</v>
      </c>
      <c r="F1970">
        <v>131545.63</v>
      </c>
      <c r="G1970">
        <v>117502.16</v>
      </c>
      <c r="H1970">
        <f>(1/(1-91/360*VLOOKUP($A1970,Tbills!$B$4:$C$974,2,1)/100))^((1)/91)-1</f>
        <v>2.7778132727362959E-7</v>
      </c>
      <c r="I1970" s="2">
        <f t="shared" si="306"/>
        <v>7998.9734662801784</v>
      </c>
      <c r="J1970">
        <f>VLOOKUP(A1970,'VXX-IV'!A$1:C$4500,3,0)</f>
        <v>7999.53</v>
      </c>
      <c r="K1970" s="10">
        <f t="shared" si="308"/>
        <v>-6.9570802262330922E-5</v>
      </c>
      <c r="L1970">
        <f t="shared" si="300"/>
        <v>61154701.589279972</v>
      </c>
      <c r="O1970">
        <f t="shared" si="301"/>
        <v>672428.70732709835</v>
      </c>
      <c r="R1970">
        <f t="shared" si="302"/>
        <v>16.163774095960306</v>
      </c>
      <c r="U1970" s="2">
        <f t="shared" si="303"/>
        <v>227.06725787213864</v>
      </c>
      <c r="V1970">
        <f>VLOOKUP(A1970,'VXZ-IV'!A$1:C$4500,3,0)</f>
        <v>227.04</v>
      </c>
      <c r="W1970" s="10">
        <f t="shared" si="309"/>
        <v>1.2005757636823766E-4</v>
      </c>
      <c r="X1970">
        <f t="shared" si="304"/>
        <v>13.194809295839292</v>
      </c>
      <c r="Z1970">
        <v>13.29</v>
      </c>
      <c r="AB1970">
        <f t="shared" si="305"/>
        <v>6740.8173490891822</v>
      </c>
      <c r="AC1970">
        <f>VLOOKUP(A1970,'VIXY-IV'!A$1:E$2000,4,0)</f>
        <v>6661.5</v>
      </c>
      <c r="AD1970" s="10">
        <f t="shared" si="312"/>
        <v>1.1906830156748871E-2</v>
      </c>
      <c r="AE1970">
        <f>ROW()</f>
        <v>1970</v>
      </c>
      <c r="AF1970">
        <f t="shared" si="299"/>
        <v>0.87308170883450853</v>
      </c>
      <c r="AG1970">
        <f>AG1969*(1-(AG$1+AG$5))^($A1970-$A1969)*(1+2*(E1970/E1969-1))</f>
        <v>11149032.838223519</v>
      </c>
      <c r="AH1970">
        <f>VLOOKUP(A1970,'UVXY-IV'!A$2:E$2000,4,0)</f>
        <v>56002000</v>
      </c>
      <c r="AI1970">
        <v>22353.41</v>
      </c>
      <c r="AJ1970" s="10">
        <f t="shared" si="311"/>
        <v>-0.80091723798750902</v>
      </c>
      <c r="AK1970">
        <f t="shared" si="307"/>
        <v>7.3196619400881966</v>
      </c>
      <c r="AM1970">
        <v>7.3630000000000004</v>
      </c>
      <c r="AN1970" s="10">
        <f t="shared" si="310"/>
        <v>-5.8859242036947146E-3</v>
      </c>
      <c r="AO1970">
        <f>AO1969*(1-AO$1+H1969)^($A1970-$A1969)*(2-E1970/E1969)</f>
        <v>7.3677807587900803</v>
      </c>
      <c r="AQ1970" s="10">
        <v>7.39</v>
      </c>
    </row>
    <row r="1971" spans="1:43" x14ac:dyDescent="0.25">
      <c r="A1971" s="1">
        <v>40920</v>
      </c>
      <c r="B1971" s="12">
        <v>20.47</v>
      </c>
      <c r="C1971" s="12">
        <v>24.04</v>
      </c>
      <c r="D1971">
        <v>12537.08</v>
      </c>
      <c r="E1971">
        <v>11196.93</v>
      </c>
      <c r="F1971">
        <v>130918.45</v>
      </c>
      <c r="G1971">
        <v>116941.9</v>
      </c>
      <c r="H1971">
        <f>(1/(1-91/360*VLOOKUP($A1971,Tbills!$B$4:$C$974,2,1)/100))^((1)/91)-1</f>
        <v>2.7778132727362959E-7</v>
      </c>
      <c r="I1971" s="2">
        <f t="shared" si="306"/>
        <v>7844.4863633946879</v>
      </c>
      <c r="J1971">
        <f>VLOOKUP(A1971,'VXX-IV'!A$1:C$4500,3,0)</f>
        <v>7845.02</v>
      </c>
      <c r="K1971" s="10">
        <f t="shared" si="308"/>
        <v>-6.8022338414963635E-5</v>
      </c>
      <c r="L1971">
        <f t="shared" si="300"/>
        <v>58792681.76732932</v>
      </c>
      <c r="O1971">
        <f t="shared" si="301"/>
        <v>652949.73188483901</v>
      </c>
      <c r="R1971">
        <f t="shared" si="302"/>
        <v>16.318937933809018</v>
      </c>
      <c r="U1971" s="2">
        <f t="shared" si="303"/>
        <v>225.97914190747676</v>
      </c>
      <c r="V1971">
        <f>VLOOKUP(A1971,'VXZ-IV'!A$1:C$4500,3,0)</f>
        <v>225.96</v>
      </c>
      <c r="W1971" s="10">
        <f t="shared" si="309"/>
        <v>8.4713699224359118E-5</v>
      </c>
      <c r="X1971">
        <f t="shared" si="304"/>
        <v>13.257236564542094</v>
      </c>
      <c r="Z1971">
        <v>13.08</v>
      </c>
      <c r="AB1971">
        <f t="shared" si="305"/>
        <v>6610.5548495249932</v>
      </c>
      <c r="AC1971">
        <f>VLOOKUP(A1971,'VIXY-IV'!A$1:E$2000,4,0)</f>
        <v>6533</v>
      </c>
      <c r="AD1971" s="10">
        <f t="shared" si="312"/>
        <v>1.1871245909228945E-2</v>
      </c>
      <c r="AE1971">
        <f>ROW()</f>
        <v>1971</v>
      </c>
      <c r="AF1971">
        <f t="shared" si="299"/>
        <v>0.8514975041597338</v>
      </c>
      <c r="AG1971">
        <f>AG1970*(1-(AG$1+AG$5))^($A1971-$A1970)*(1+2*(E1971/E1970-1))</f>
        <v>10718536.488837341</v>
      </c>
      <c r="AH1971">
        <f>VLOOKUP(A1971,'UVXY-IV'!A$2:E$2000,4,0)</f>
        <v>53842000</v>
      </c>
      <c r="AI1971">
        <v>21772.799999999999</v>
      </c>
      <c r="AJ1971" s="10">
        <f t="shared" si="311"/>
        <v>-0.80092610807850118</v>
      </c>
      <c r="AK1971">
        <f t="shared" si="307"/>
        <v>7.4605125159482304</v>
      </c>
      <c r="AM1971">
        <v>7.5060000000000002</v>
      </c>
      <c r="AN1971" s="10">
        <f t="shared" si="310"/>
        <v>-6.0601497537663418E-3</v>
      </c>
      <c r="AO1971">
        <f>AO1970*(1-AO$1+H1970)^($A1971-$A1970)*(2-E1971/E1970)</f>
        <v>7.5096313729610431</v>
      </c>
      <c r="AQ1971" s="10">
        <v>7.5</v>
      </c>
    </row>
    <row r="1972" spans="1:43" x14ac:dyDescent="0.25">
      <c r="A1972" s="1">
        <v>40921</v>
      </c>
      <c r="B1972" s="12">
        <v>20.91</v>
      </c>
      <c r="C1972" s="12">
        <v>24.67</v>
      </c>
      <c r="D1972">
        <v>12723.27</v>
      </c>
      <c r="E1972">
        <v>11363.21</v>
      </c>
      <c r="F1972">
        <v>132840.23000000001</v>
      </c>
      <c r="G1972">
        <v>118658.48</v>
      </c>
      <c r="H1972">
        <f>(1/(1-91/360*VLOOKUP($A1972,Tbills!$B$4:$C$974,2,1)/100))^((1)/91)-1</f>
        <v>2.7778132727362959E-7</v>
      </c>
      <c r="I1972" s="2">
        <f t="shared" si="306"/>
        <v>7960.7918550428603</v>
      </c>
      <c r="J1972">
        <f>VLOOKUP(A1972,'VXX-IV'!A$1:C$4500,3,0)</f>
        <v>7961.34</v>
      </c>
      <c r="K1972" s="10">
        <f t="shared" si="308"/>
        <v>-6.8850841333234492E-5</v>
      </c>
      <c r="L1972">
        <f t="shared" si="300"/>
        <v>60536163.24168878</v>
      </c>
      <c r="O1972">
        <f t="shared" si="301"/>
        <v>667472.1824344726</v>
      </c>
      <c r="R1972">
        <f t="shared" si="302"/>
        <v>16.197033518682392</v>
      </c>
      <c r="U1972" s="2">
        <f t="shared" si="303"/>
        <v>229.29074712616836</v>
      </c>
      <c r="V1972">
        <f>VLOOKUP(A1972,'VXZ-IV'!A$1:C$4500,3,0)</f>
        <v>229.28</v>
      </c>
      <c r="W1972" s="10">
        <f t="shared" si="309"/>
        <v>4.6873369540900711E-5</v>
      </c>
      <c r="X1972">
        <f t="shared" si="304"/>
        <v>13.062155229698362</v>
      </c>
      <c r="Z1972">
        <v>13.01</v>
      </c>
      <c r="AB1972">
        <f t="shared" si="305"/>
        <v>6708.4909891177304</v>
      </c>
      <c r="AC1972">
        <f>VLOOKUP(A1972,'VIXY-IV'!A$1:E$2000,4,0)</f>
        <v>6630</v>
      </c>
      <c r="AD1972" s="10">
        <f t="shared" si="312"/>
        <v>1.1838761556218769E-2</v>
      </c>
      <c r="AE1972">
        <f>ROW()</f>
        <v>1972</v>
      </c>
      <c r="AF1972">
        <f t="shared" si="299"/>
        <v>0.8475881637616538</v>
      </c>
      <c r="AG1972">
        <f>AG1971*(1-(AG$1+AG$5))^($A1972-$A1971)*(1+2*(E1972/E1971-1))</f>
        <v>11036515.79593109</v>
      </c>
      <c r="AH1972">
        <f>VLOOKUP(A1972,'UVXY-IV'!A$2:E$2000,4,0)</f>
        <v>55441000</v>
      </c>
      <c r="AI1972">
        <v>22934.02</v>
      </c>
      <c r="AJ1972" s="10">
        <f t="shared" si="311"/>
        <v>-0.80093223794788893</v>
      </c>
      <c r="AK1972">
        <f t="shared" si="307"/>
        <v>7.3493778650690729</v>
      </c>
      <c r="AM1972">
        <v>7.3947500000000002</v>
      </c>
      <c r="AN1972" s="10">
        <f t="shared" si="310"/>
        <v>-6.1357226317221292E-3</v>
      </c>
      <c r="AO1972">
        <f>AO1971*(1-AO$1+H1971)^($A1972-$A1971)*(2-E1972/E1971)</f>
        <v>7.3978380246151278</v>
      </c>
      <c r="AQ1972" s="10">
        <v>7.29</v>
      </c>
    </row>
    <row r="1973" spans="1:43" x14ac:dyDescent="0.25">
      <c r="A1973" s="1">
        <v>40925</v>
      </c>
      <c r="B1973" s="12">
        <v>22.2</v>
      </c>
      <c r="C1973" s="12">
        <v>25</v>
      </c>
      <c r="D1973">
        <v>12645.35</v>
      </c>
      <c r="E1973">
        <v>11293.61</v>
      </c>
      <c r="F1973">
        <v>133785.98000000001</v>
      </c>
      <c r="G1973">
        <v>119503.13</v>
      </c>
      <c r="H1973">
        <f>(1/(1-91/360*VLOOKUP($A1973,Tbills!$B$4:$C$974,2,1)/100))^((1)/91)-1</f>
        <v>6.9446662909200541E-7</v>
      </c>
      <c r="I1973" s="2">
        <f t="shared" si="306"/>
        <v>7911.2666133269577</v>
      </c>
      <c r="J1973">
        <f>VLOOKUP(A1973,'VXX-IV'!A$1:C$4500,3,0)</f>
        <v>7911.82</v>
      </c>
      <c r="K1973" s="10">
        <f t="shared" si="308"/>
        <v>-6.9944295123303135E-5</v>
      </c>
      <c r="L1973">
        <f t="shared" si="300"/>
        <v>59783946.272117041</v>
      </c>
      <c r="O1973">
        <f t="shared" si="301"/>
        <v>661250.61144243332</v>
      </c>
      <c r="R1973">
        <f t="shared" si="302"/>
        <v>16.243699626364695</v>
      </c>
      <c r="U1973" s="2">
        <f t="shared" si="303"/>
        <v>230.9006501199199</v>
      </c>
      <c r="V1973">
        <f>VLOOKUP(A1973,'VXZ-IV'!A$1:C$4500,3,0)</f>
        <v>230.88</v>
      </c>
      <c r="W1973" s="10">
        <f t="shared" si="309"/>
        <v>8.9440921344108304E-5</v>
      </c>
      <c r="X1973">
        <f t="shared" si="304"/>
        <v>12.967291924186789</v>
      </c>
      <c r="Z1973">
        <v>13.12</v>
      </c>
      <c r="AB1973">
        <f t="shared" si="305"/>
        <v>6666.4714938151947</v>
      </c>
      <c r="AC1973">
        <f>VLOOKUP(A1973,'VIXY-IV'!A$1:E$2000,4,0)</f>
        <v>6588.7</v>
      </c>
      <c r="AD1973" s="10">
        <f t="shared" si="312"/>
        <v>1.1803769152517907E-2</v>
      </c>
      <c r="AE1973">
        <f>ROW()</f>
        <v>1973</v>
      </c>
      <c r="AF1973">
        <f t="shared" si="299"/>
        <v>0.88800000000000001</v>
      </c>
      <c r="AG1973">
        <f>AG1972*(1-(AG$1+AG$5))^($A1973-$A1972)*(1+2*(E1973/E1972-1))</f>
        <v>10899848.455775764</v>
      </c>
      <c r="AH1973">
        <f>VLOOKUP(A1973,'UVXY-IV'!A$2:E$2000,4,0)</f>
        <v>54754000</v>
      </c>
      <c r="AI1973">
        <v>22595.33</v>
      </c>
      <c r="AJ1973" s="10">
        <f t="shared" si="311"/>
        <v>-0.80093055382664713</v>
      </c>
      <c r="AK1973">
        <f t="shared" si="307"/>
        <v>7.3930155342754844</v>
      </c>
      <c r="AM1973">
        <v>7.4391249999999998</v>
      </c>
      <c r="AN1973" s="10">
        <f t="shared" si="310"/>
        <v>-6.1982377933581523E-3</v>
      </c>
      <c r="AO1973">
        <f>AO1972*(1-AO$1+H1972)^($A1973-$A1972)*(2-E1973/E1972)</f>
        <v>7.4420571551465375</v>
      </c>
      <c r="AQ1973" s="10">
        <v>7.36</v>
      </c>
    </row>
    <row r="1974" spans="1:43" x14ac:dyDescent="0.25">
      <c r="A1974" s="1">
        <v>40926</v>
      </c>
      <c r="B1974" s="12">
        <v>20.89</v>
      </c>
      <c r="C1974" s="12">
        <v>24.18</v>
      </c>
      <c r="D1974">
        <v>12249.37</v>
      </c>
      <c r="E1974">
        <v>10939.95</v>
      </c>
      <c r="F1974">
        <v>131789.26999999999</v>
      </c>
      <c r="G1974">
        <v>117719.5</v>
      </c>
      <c r="H1974">
        <f>(1/(1-91/360*VLOOKUP($A1974,Tbills!$B$4:$C$974,2,1)/100))^((1)/91)-1</f>
        <v>6.9446662909200541E-7</v>
      </c>
      <c r="I1974" s="2">
        <f t="shared" si="306"/>
        <v>7663.3441504046032</v>
      </c>
      <c r="J1974">
        <f>VLOOKUP(A1974,'VXX-IV'!A$1:C$4500,3,0)</f>
        <v>7663.87</v>
      </c>
      <c r="K1974" s="10">
        <f t="shared" si="308"/>
        <v>-6.8614106893294391E-5</v>
      </c>
      <c r="L1974">
        <f t="shared" si="300"/>
        <v>56037176.952061601</v>
      </c>
      <c r="O1974">
        <f t="shared" si="301"/>
        <v>630168.72761185409</v>
      </c>
      <c r="R1974">
        <f t="shared" si="302"/>
        <v>16.497289985188996</v>
      </c>
      <c r="U1974" s="2">
        <f t="shared" si="303"/>
        <v>227.44899072747691</v>
      </c>
      <c r="V1974">
        <f>VLOOKUP(A1974,'VXZ-IV'!A$1:C$4500,3,0)</f>
        <v>227.44</v>
      </c>
      <c r="W1974" s="10">
        <f t="shared" si="309"/>
        <v>3.9530106739960047E-5</v>
      </c>
      <c r="X1974">
        <f t="shared" si="304"/>
        <v>13.16035609345872</v>
      </c>
      <c r="Z1974">
        <v>13.14</v>
      </c>
      <c r="AB1974">
        <f t="shared" si="305"/>
        <v>6457.4854348463323</v>
      </c>
      <c r="AC1974">
        <f>VLOOKUP(A1974,'VIXY-IV'!A$1:E$2000,4,0)</f>
        <v>6381.8</v>
      </c>
      <c r="AD1974" s="10">
        <f t="shared" si="312"/>
        <v>1.1859574860749733E-2</v>
      </c>
      <c r="AE1974">
        <f>ROW()</f>
        <v>1974</v>
      </c>
      <c r="AF1974">
        <f t="shared" si="299"/>
        <v>0.86393713813068651</v>
      </c>
      <c r="AG1974">
        <f>AG1973*(1-(AG$1+AG$5))^($A1974-$A1973)*(1+2*(E1974/E1973-1))</f>
        <v>10216845.478028759</v>
      </c>
      <c r="AH1974">
        <f>VLOOKUP(A1974,'UVXY-IV'!A$2:E$2000,4,0)</f>
        <v>51311000</v>
      </c>
      <c r="AI1974">
        <v>20998.66</v>
      </c>
      <c r="AJ1974" s="10">
        <f t="shared" si="311"/>
        <v>-0.80088391420886829</v>
      </c>
      <c r="AK1974">
        <f t="shared" si="307"/>
        <v>7.6241730953560536</v>
      </c>
      <c r="AM1974">
        <v>7.6701249999999996</v>
      </c>
      <c r="AN1974" s="10">
        <f t="shared" si="310"/>
        <v>-5.9910242198069064E-3</v>
      </c>
      <c r="AO1974">
        <f>AO1973*(1-AO$1+H1973)^($A1974-$A1973)*(2-E1974/E1973)</f>
        <v>7.6748270285520048</v>
      </c>
      <c r="AQ1974" s="10">
        <v>7.63</v>
      </c>
    </row>
    <row r="1975" spans="1:43" x14ac:dyDescent="0.25">
      <c r="A1975" s="1">
        <v>40927</v>
      </c>
      <c r="B1975" s="12">
        <v>19.87</v>
      </c>
      <c r="C1975" s="12">
        <v>23.65</v>
      </c>
      <c r="D1975">
        <v>11910.1</v>
      </c>
      <c r="E1975">
        <v>10636.94</v>
      </c>
      <c r="F1975">
        <v>130684.03</v>
      </c>
      <c r="G1975">
        <v>116732.18</v>
      </c>
      <c r="H1975">
        <f>(1/(1-91/360*VLOOKUP($A1975,Tbills!$B$4:$C$974,2,1)/100))^((1)/91)-1</f>
        <v>6.9446662909200541E-7</v>
      </c>
      <c r="I1975" s="2">
        <f t="shared" si="306"/>
        <v>7450.9113243309848</v>
      </c>
      <c r="J1975">
        <f>VLOOKUP(A1975,'VXX-IV'!A$1:C$4500,3,0)</f>
        <v>7451.43</v>
      </c>
      <c r="K1975" s="10">
        <f t="shared" si="308"/>
        <v>-6.9607534260551773E-5</v>
      </c>
      <c r="L1975">
        <f t="shared" si="300"/>
        <v>52930633.905375853</v>
      </c>
      <c r="O1975">
        <f t="shared" si="301"/>
        <v>603967.16306439845</v>
      </c>
      <c r="R1975">
        <f t="shared" si="302"/>
        <v>16.725001288080197</v>
      </c>
      <c r="U1975" s="2">
        <f t="shared" si="303"/>
        <v>225.53600875029088</v>
      </c>
      <c r="V1975">
        <f>VLOOKUP(A1975,'VXZ-IV'!A$1:C$4500,3,0)</f>
        <v>225.52</v>
      </c>
      <c r="W1975" s="10">
        <f t="shared" si="309"/>
        <v>7.0985944886858832E-5</v>
      </c>
      <c r="X1975">
        <f t="shared" si="304"/>
        <v>13.270251113418556</v>
      </c>
      <c r="Z1975">
        <v>13.22</v>
      </c>
      <c r="AB1975">
        <f t="shared" si="305"/>
        <v>6278.4098936492592</v>
      </c>
      <c r="AC1975">
        <f>VLOOKUP(A1975,'VIXY-IV'!A$1:E$2000,4,0)</f>
        <v>6205</v>
      </c>
      <c r="AD1975" s="10">
        <f t="shared" si="312"/>
        <v>1.1830764488196532E-2</v>
      </c>
      <c r="AE1975">
        <f>ROW()</f>
        <v>1975</v>
      </c>
      <c r="AF1975">
        <f t="shared" si="299"/>
        <v>0.84016913319238906</v>
      </c>
      <c r="AG1975">
        <f>AG1974*(1-(AG$1+AG$5))^($A1975-$A1974)*(1+2*(E1975/E1974-1))</f>
        <v>9650556.7286689803</v>
      </c>
      <c r="AH1975">
        <f>VLOOKUP(A1975,'UVXY-IV'!A$2:E$2000,4,0)</f>
        <v>48467000</v>
      </c>
      <c r="AI1975">
        <v>19813.25</v>
      </c>
      <c r="AJ1975" s="10">
        <f t="shared" si="311"/>
        <v>-0.80088396788187877</v>
      </c>
      <c r="AK1975">
        <f t="shared" si="307"/>
        <v>7.8349792079705134</v>
      </c>
      <c r="AM1975">
        <v>7.8807499999999999</v>
      </c>
      <c r="AN1975" s="10">
        <f t="shared" si="310"/>
        <v>-5.8079233612899905E-3</v>
      </c>
      <c r="AO1975">
        <f>AO1974*(1-AO$1+H1974)^($A1975-$A1974)*(2-E1975/E1974)</f>
        <v>7.8871148174644938</v>
      </c>
      <c r="AQ1975" s="10">
        <v>7.83</v>
      </c>
    </row>
    <row r="1976" spans="1:43" x14ac:dyDescent="0.25">
      <c r="A1976" s="1">
        <v>40928</v>
      </c>
      <c r="B1976" s="12">
        <v>18.28</v>
      </c>
      <c r="C1976" s="12">
        <v>22.82</v>
      </c>
      <c r="D1976">
        <v>11553.88</v>
      </c>
      <c r="E1976">
        <v>10318.790000000001</v>
      </c>
      <c r="F1976">
        <v>128706.72</v>
      </c>
      <c r="G1976">
        <v>114965.88</v>
      </c>
      <c r="H1976">
        <f>(1/(1-91/360*VLOOKUP($A1976,Tbills!$B$4:$C$974,2,1)/100))^((1)/91)-1</f>
        <v>6.9446662909200541E-7</v>
      </c>
      <c r="I1976" s="2">
        <f t="shared" si="306"/>
        <v>7227.885259222583</v>
      </c>
      <c r="J1976">
        <f>VLOOKUP(A1976,'VXX-IV'!A$1:C$4500,3,0)</f>
        <v>7228.38</v>
      </c>
      <c r="K1976" s="10">
        <f t="shared" si="308"/>
        <v>-6.8444212592222442E-5</v>
      </c>
      <c r="L1976">
        <f t="shared" si="300"/>
        <v>49762117.036513843</v>
      </c>
      <c r="O1976">
        <f t="shared" si="301"/>
        <v>576850.81111432286</v>
      </c>
      <c r="R1976">
        <f t="shared" si="302"/>
        <v>16.974355625551777</v>
      </c>
      <c r="U1976" s="2">
        <f t="shared" si="303"/>
        <v>222.11812814554</v>
      </c>
      <c r="V1976">
        <f>VLOOKUP(A1976,'VXZ-IV'!A$1:C$4500,3,0)</f>
        <v>222.12</v>
      </c>
      <c r="W1976" s="10">
        <f t="shared" si="309"/>
        <v>-8.4272215920000448E-6</v>
      </c>
      <c r="X1976">
        <f t="shared" si="304"/>
        <v>13.470557279764986</v>
      </c>
      <c r="Z1976">
        <v>13.56</v>
      </c>
      <c r="AB1976">
        <f t="shared" si="305"/>
        <v>6090.410820660295</v>
      </c>
      <c r="AC1976">
        <f>VLOOKUP(A1976,'VIXY-IV'!A$1:E$2000,4,0)</f>
        <v>6018.5</v>
      </c>
      <c r="AD1976" s="10">
        <f t="shared" si="312"/>
        <v>1.1948296196775843E-2</v>
      </c>
      <c r="AE1976">
        <f>ROW()</f>
        <v>1976</v>
      </c>
      <c r="AF1976">
        <f t="shared" si="299"/>
        <v>0.80105170902716916</v>
      </c>
      <c r="AG1976">
        <f>AG1975*(1-(AG$1+AG$5))^($A1976-$A1975)*(1+2*(E1976/E1975-1))</f>
        <v>9072956.2571043223</v>
      </c>
      <c r="AH1976">
        <f>VLOOKUP(A1976,'UVXY-IV'!A$2:E$2000,4,0)</f>
        <v>45554000</v>
      </c>
      <c r="AI1976">
        <v>18652.03</v>
      </c>
      <c r="AJ1976" s="10">
        <f t="shared" si="311"/>
        <v>-0.80083074467435744</v>
      </c>
      <c r="AK1976">
        <f t="shared" si="307"/>
        <v>8.0689469598045029</v>
      </c>
      <c r="AM1976">
        <v>8.1151250000000008</v>
      </c>
      <c r="AN1976" s="10">
        <f t="shared" si="310"/>
        <v>-5.6903670855961153E-3</v>
      </c>
      <c r="AO1976">
        <f>AO1975*(1-AO$1+H1975)^($A1976-$A1975)*(2-E1976/E1975)</f>
        <v>8.1227229733416593</v>
      </c>
      <c r="AQ1976" s="10">
        <v>8.06</v>
      </c>
    </row>
    <row r="1977" spans="1:43" x14ac:dyDescent="0.25">
      <c r="A1977" s="1">
        <v>40931</v>
      </c>
      <c r="B1977" s="12">
        <v>18.670000000000002</v>
      </c>
      <c r="C1977" s="12">
        <v>22.32</v>
      </c>
      <c r="D1977">
        <v>11278.84</v>
      </c>
      <c r="E1977">
        <v>10073.129999999999</v>
      </c>
      <c r="F1977">
        <v>126751.46</v>
      </c>
      <c r="G1977">
        <v>113219.12</v>
      </c>
      <c r="H1977">
        <f>(1/(1-91/360*VLOOKUP($A1977,Tbills!$B$4:$C$974,2,1)/100))^((1)/91)-1</f>
        <v>1.1111679050213041E-6</v>
      </c>
      <c r="I1977" s="2">
        <f t="shared" si="306"/>
        <v>7055.3093956831835</v>
      </c>
      <c r="J1977">
        <f>VLOOKUP(A1977,'VXX-IV'!A$1:C$4500,3,0)</f>
        <v>7055.8</v>
      </c>
      <c r="K1977" s="10">
        <f t="shared" si="308"/>
        <v>-6.9532061115151755E-5</v>
      </c>
      <c r="L1977">
        <f t="shared" si="300"/>
        <v>47386469.158314697</v>
      </c>
      <c r="O1977">
        <f t="shared" si="301"/>
        <v>556194.8999144641</v>
      </c>
      <c r="R1977">
        <f t="shared" si="302"/>
        <v>17.174081035367649</v>
      </c>
      <c r="U1977" s="2">
        <f t="shared" si="303"/>
        <v>218.7277992601673</v>
      </c>
      <c r="V1977">
        <f>VLOOKUP(A1977,'VXZ-IV'!A$1:C$4500,3,0)</f>
        <v>218.72</v>
      </c>
      <c r="W1977" s="10">
        <f t="shared" si="309"/>
        <v>3.5658651094117033E-5</v>
      </c>
      <c r="X1977">
        <f t="shared" si="304"/>
        <v>13.673753477969299</v>
      </c>
      <c r="Z1977">
        <v>13.74</v>
      </c>
      <c r="AB1977">
        <f t="shared" si="305"/>
        <v>5944.7942362253816</v>
      </c>
      <c r="AC1977">
        <f>VLOOKUP(A1977,'VIXY-IV'!A$1:E$2000,4,0)</f>
        <v>5874.4</v>
      </c>
      <c r="AD1977" s="10">
        <f t="shared" si="312"/>
        <v>1.1983221473747419E-2</v>
      </c>
      <c r="AE1977">
        <f>ROW()</f>
        <v>1977</v>
      </c>
      <c r="AF1977">
        <f t="shared" si="299"/>
        <v>0.83646953405017932</v>
      </c>
      <c r="AG1977">
        <f>AG1976*(1-(AG$1+AG$5))^($A1977-$A1976)*(1+2*(E1977/E1976-1))</f>
        <v>8640081.9860686213</v>
      </c>
      <c r="AH1977">
        <f>VLOOKUP(A1977,'UVXY-IV'!A$2:E$2000,4,0)</f>
        <v>43377000</v>
      </c>
      <c r="AI1977">
        <v>17660.16</v>
      </c>
      <c r="AJ1977" s="10">
        <f t="shared" si="311"/>
        <v>-0.80081421061694857</v>
      </c>
      <c r="AK1977">
        <f t="shared" si="307"/>
        <v>8.2598905938220852</v>
      </c>
      <c r="AM1977">
        <v>8.3073750000000004</v>
      </c>
      <c r="AN1977" s="10">
        <f t="shared" si="310"/>
        <v>-5.7159338753716149E-3</v>
      </c>
      <c r="AO1977">
        <f>AO1976*(1-AO$1+H1976)^($A1977-$A1976)*(2-E1977/E1976)</f>
        <v>8.3151956982407871</v>
      </c>
      <c r="AQ1977" s="10">
        <v>8.27</v>
      </c>
    </row>
    <row r="1978" spans="1:43" x14ac:dyDescent="0.25">
      <c r="A1978" s="1">
        <v>40932</v>
      </c>
      <c r="B1978" s="12">
        <v>18.91</v>
      </c>
      <c r="C1978" s="12">
        <v>22.03</v>
      </c>
      <c r="D1978">
        <v>11211.41</v>
      </c>
      <c r="E1978">
        <v>10012.9</v>
      </c>
      <c r="F1978">
        <v>125924.1</v>
      </c>
      <c r="G1978">
        <v>112479.96</v>
      </c>
      <c r="H1978">
        <f>(1/(1-91/360*VLOOKUP($A1978,Tbills!$B$4:$C$974,2,1)/100))^((1)/91)-1</f>
        <v>1.1111679050213041E-6</v>
      </c>
      <c r="I1978" s="2">
        <f t="shared" si="306"/>
        <v>7012.9585642629754</v>
      </c>
      <c r="J1978">
        <f>VLOOKUP(A1978,'VXX-IV'!A$1:C$4500,3,0)</f>
        <v>7013.44</v>
      </c>
      <c r="K1978" s="10">
        <f t="shared" si="308"/>
        <v>-6.8644735967571258E-5</v>
      </c>
      <c r="L1978">
        <f t="shared" si="300"/>
        <v>46817731.346198641</v>
      </c>
      <c r="O1978">
        <f t="shared" si="301"/>
        <v>551187.86281337601</v>
      </c>
      <c r="R1978">
        <f t="shared" si="302"/>
        <v>17.224646616190419</v>
      </c>
      <c r="U1978" s="2">
        <f t="shared" si="303"/>
        <v>217.29477252498418</v>
      </c>
      <c r="V1978">
        <f>VLOOKUP(A1978,'VXZ-IV'!A$1:C$4500,3,0)</f>
        <v>217.28</v>
      </c>
      <c r="W1978" s="10">
        <f t="shared" si="309"/>
        <v>6.7988425000775621E-5</v>
      </c>
      <c r="X1978">
        <f t="shared" si="304"/>
        <v>13.762529911182121</v>
      </c>
      <c r="Z1978">
        <v>13.62</v>
      </c>
      <c r="AB1978">
        <f t="shared" si="305"/>
        <v>5909.0426590116367</v>
      </c>
      <c r="AC1978">
        <f>VLOOKUP(A1978,'VIXY-IV'!A$1:E$2000,4,0)</f>
        <v>5839</v>
      </c>
      <c r="AD1978" s="10">
        <f t="shared" si="312"/>
        <v>1.1995660046521195E-2</v>
      </c>
      <c r="AE1978">
        <f>ROW()</f>
        <v>1978</v>
      </c>
      <c r="AF1978">
        <f t="shared" si="299"/>
        <v>0.85837494325919195</v>
      </c>
      <c r="AG1978">
        <f>AG1977*(1-(AG$1+AG$5))^($A1978-$A1977)*(1+2*(E1978/E1977-1))</f>
        <v>8536471.4812144376</v>
      </c>
      <c r="AH1978">
        <f>VLOOKUP(A1978,'UVXY-IV'!A$2:E$2000,4,0)</f>
        <v>42850000</v>
      </c>
      <c r="AI1978">
        <v>17781.12</v>
      </c>
      <c r="AJ1978" s="10">
        <f t="shared" si="311"/>
        <v>-0.80078246251541563</v>
      </c>
      <c r="AK1978">
        <f t="shared" si="307"/>
        <v>8.3088917318574254</v>
      </c>
      <c r="AM1978">
        <v>8.3565000000000005</v>
      </c>
      <c r="AN1978" s="10">
        <f t="shared" si="310"/>
        <v>-5.6971540887422734E-3</v>
      </c>
      <c r="AO1978">
        <f>AO1977*(1-AO$1+H1977)^($A1978-$A1977)*(2-E1978/E1977)</f>
        <v>8.3646144357032028</v>
      </c>
      <c r="AQ1978" s="10">
        <v>8.23</v>
      </c>
    </row>
    <row r="1979" spans="1:43" x14ac:dyDescent="0.25">
      <c r="A1979" s="1">
        <v>40933</v>
      </c>
      <c r="B1979" s="12">
        <v>18.309999999999999</v>
      </c>
      <c r="C1979" s="12">
        <v>21.36</v>
      </c>
      <c r="D1979">
        <v>10882.24</v>
      </c>
      <c r="E1979">
        <v>9718.91</v>
      </c>
      <c r="F1979">
        <v>124255.32</v>
      </c>
      <c r="G1979">
        <v>110989.22</v>
      </c>
      <c r="H1979">
        <f>(1/(1-91/360*VLOOKUP($A1979,Tbills!$B$4:$C$974,2,1)/100))^((1)/91)-1</f>
        <v>1.1111679050213041E-6</v>
      </c>
      <c r="I1979" s="2">
        <f t="shared" si="306"/>
        <v>6806.8902424806483</v>
      </c>
      <c r="J1979">
        <f>VLOOKUP(A1979,'VXX-IV'!A$1:C$4500,3,0)</f>
        <v>6807.36</v>
      </c>
      <c r="K1979" s="10">
        <f t="shared" si="308"/>
        <v>-6.9007297888057373E-5</v>
      </c>
      <c r="L1979">
        <f t="shared" si="300"/>
        <v>44066545.731579803</v>
      </c>
      <c r="O1979">
        <f t="shared" si="301"/>
        <v>526894.86367495486</v>
      </c>
      <c r="R1979">
        <f t="shared" si="302"/>
        <v>17.476724030653045</v>
      </c>
      <c r="U1979" s="2">
        <f t="shared" si="303"/>
        <v>214.40989562352868</v>
      </c>
      <c r="V1979">
        <f>VLOOKUP(A1979,'VXZ-IV'!A$1:C$4500,3,0)</f>
        <v>214.4</v>
      </c>
      <c r="W1979" s="10">
        <f t="shared" si="309"/>
        <v>4.615496048820944E-5</v>
      </c>
      <c r="X1979">
        <f t="shared" si="304"/>
        <v>13.944429716179027</v>
      </c>
      <c r="Z1979">
        <v>13.85</v>
      </c>
      <c r="AB1979">
        <f t="shared" si="305"/>
        <v>5735.346553881117</v>
      </c>
      <c r="AC1979">
        <f>VLOOKUP(A1979,'VIXY-IV'!A$1:E$2000,4,0)</f>
        <v>5666.5</v>
      </c>
      <c r="AD1979" s="10">
        <f t="shared" si="312"/>
        <v>1.2149749206938454E-2</v>
      </c>
      <c r="AE1979">
        <f>ROW()</f>
        <v>1979</v>
      </c>
      <c r="AF1979">
        <f t="shared" si="299"/>
        <v>0.85720973782771537</v>
      </c>
      <c r="AG1979">
        <f>AG1978*(1-(AG$1+AG$5))^($A1979-$A1978)*(1+2*(E1979/E1978-1))</f>
        <v>8034919.9083723957</v>
      </c>
      <c r="AH1979">
        <f>VLOOKUP(A1979,'UVXY-IV'!A$2:E$2000,4,0)</f>
        <v>40323000</v>
      </c>
      <c r="AI1979">
        <v>16305.41</v>
      </c>
      <c r="AJ1979" s="10">
        <f t="shared" si="311"/>
        <v>-0.80073605861735497</v>
      </c>
      <c r="AK1979">
        <f t="shared" si="307"/>
        <v>8.5524517816200962</v>
      </c>
      <c r="AM1979">
        <v>8.5995000000000008</v>
      </c>
      <c r="AN1979" s="10">
        <f t="shared" si="310"/>
        <v>-5.4710411512186585E-3</v>
      </c>
      <c r="AO1979">
        <f>AO1978*(1-AO$1+H1978)^($A1979-$A1978)*(2-E1979/E1978)</f>
        <v>8.6099000262213696</v>
      </c>
      <c r="AQ1979" s="10">
        <v>8.6</v>
      </c>
    </row>
    <row r="1980" spans="1:43" x14ac:dyDescent="0.25">
      <c r="A1980" s="1">
        <v>40934</v>
      </c>
      <c r="B1980" s="12">
        <v>18.57</v>
      </c>
      <c r="C1980" s="12">
        <v>21.68</v>
      </c>
      <c r="D1980">
        <v>10871.97</v>
      </c>
      <c r="E1980">
        <v>9709.73</v>
      </c>
      <c r="F1980">
        <v>126001.51</v>
      </c>
      <c r="G1980">
        <v>112548.85</v>
      </c>
      <c r="H1980">
        <f>(1/(1-91/360*VLOOKUP($A1980,Tbills!$B$4:$C$974,2,1)/100))^((1)/91)-1</f>
        <v>1.1111679050213041E-6</v>
      </c>
      <c r="I1980" s="2">
        <f t="shared" si="306"/>
        <v>6800.3004915323172</v>
      </c>
      <c r="J1980">
        <f>VLOOKUP(A1980,'VXX-IV'!A$1:C$4500,3,0)</f>
        <v>6800.77</v>
      </c>
      <c r="K1980" s="10">
        <f t="shared" si="308"/>
        <v>-6.9037545407879541E-5</v>
      </c>
      <c r="L1980">
        <f t="shared" si="300"/>
        <v>43981360.174445093</v>
      </c>
      <c r="O1980">
        <f t="shared" si="301"/>
        <v>526130.61509177519</v>
      </c>
      <c r="R1980">
        <f t="shared" si="302"/>
        <v>17.484187436887915</v>
      </c>
      <c r="U1980" s="2">
        <f t="shared" si="303"/>
        <v>217.41774808452732</v>
      </c>
      <c r="V1980">
        <f>VLOOKUP(A1980,'VXZ-IV'!A$1:C$4500,3,0)</f>
        <v>217.4</v>
      </c>
      <c r="W1980" s="10">
        <f t="shared" si="309"/>
        <v>8.163792330861952E-5</v>
      </c>
      <c r="X1980">
        <f t="shared" si="304"/>
        <v>13.747988170086462</v>
      </c>
      <c r="Z1980">
        <v>13.73</v>
      </c>
      <c r="AB1980">
        <f t="shared" si="305"/>
        <v>5729.7294560276932</v>
      </c>
      <c r="AC1980">
        <f>VLOOKUP(A1980,'VIXY-IV'!A$1:E$2000,4,0)</f>
        <v>5661</v>
      </c>
      <c r="AD1980" s="10">
        <f t="shared" si="312"/>
        <v>1.2140868402701566E-2</v>
      </c>
      <c r="AE1980">
        <f>ROW()</f>
        <v>1980</v>
      </c>
      <c r="AF1980">
        <f t="shared" si="299"/>
        <v>0.85654981549815501</v>
      </c>
      <c r="AG1980">
        <f>AG1979*(1-(AG$1+AG$5))^($A1980-$A1979)*(1+2*(E1980/E1979-1))</f>
        <v>8019470.8809976801</v>
      </c>
      <c r="AH1980">
        <f>VLOOKUP(A1980,'UVXY-IV'!A$2:E$2000,4,0)</f>
        <v>40226000</v>
      </c>
      <c r="AI1980">
        <v>16305.41</v>
      </c>
      <c r="AJ1980" s="10">
        <f t="shared" si="311"/>
        <v>-0.80063961415508178</v>
      </c>
      <c r="AK1980">
        <f t="shared" si="307"/>
        <v>8.5601312934661351</v>
      </c>
      <c r="AM1980">
        <v>8.6056249999999999</v>
      </c>
      <c r="AN1980" s="10">
        <f t="shared" si="310"/>
        <v>-5.2865081308870465E-3</v>
      </c>
      <c r="AO1980">
        <f>AO1979*(1-AO$1+H1979)^($A1980-$A1979)*(2-E1980/E1979)</f>
        <v>8.6177233373779529</v>
      </c>
      <c r="AQ1980" s="10">
        <v>8.61</v>
      </c>
    </row>
    <row r="1981" spans="1:43" x14ac:dyDescent="0.25">
      <c r="A1981" s="1">
        <v>40935</v>
      </c>
      <c r="B1981" s="12">
        <v>18.53</v>
      </c>
      <c r="C1981" s="12">
        <v>21.4</v>
      </c>
      <c r="D1981">
        <v>10676.29</v>
      </c>
      <c r="E1981">
        <v>9534.9500000000007</v>
      </c>
      <c r="F1981">
        <v>124234.13</v>
      </c>
      <c r="G1981">
        <v>110970.04</v>
      </c>
      <c r="H1981">
        <f>(1/(1-91/360*VLOOKUP($A1981,Tbills!$B$4:$C$974,2,1)/100))^((1)/91)-1</f>
        <v>1.1111679050213041E-6</v>
      </c>
      <c r="I1981" s="2">
        <f t="shared" si="306"/>
        <v>6677.7419216465369</v>
      </c>
      <c r="J1981">
        <f>VLOOKUP(A1981,'VXX-IV'!A$1:C$4500,3,0)</f>
        <v>6678.21</v>
      </c>
      <c r="K1981" s="10">
        <f t="shared" si="308"/>
        <v>-7.0090391506627547E-5</v>
      </c>
      <c r="L1981">
        <f t="shared" si="300"/>
        <v>42396117.670230046</v>
      </c>
      <c r="O1981">
        <f t="shared" si="301"/>
        <v>511907.44230806577</v>
      </c>
      <c r="R1981">
        <f t="shared" si="302"/>
        <v>17.640752004786627</v>
      </c>
      <c r="U1981" s="2">
        <f t="shared" si="303"/>
        <v>214.36287678342407</v>
      </c>
      <c r="V1981">
        <f>VLOOKUP(A1981,'VXZ-IV'!A$1:C$4500,3,0)</f>
        <v>214.36</v>
      </c>
      <c r="W1981" s="10">
        <f t="shared" si="309"/>
        <v>1.3420336928859911E-5</v>
      </c>
      <c r="X1981">
        <f t="shared" si="304"/>
        <v>13.940341732079457</v>
      </c>
      <c r="Z1981">
        <v>13.8</v>
      </c>
      <c r="AB1981">
        <f t="shared" si="305"/>
        <v>5626.3952866336067</v>
      </c>
      <c r="AC1981">
        <f>VLOOKUP(A1981,'VIXY-IV'!A$1:E$2000,4,0)</f>
        <v>5556.5</v>
      </c>
      <c r="AD1981" s="10">
        <f t="shared" si="312"/>
        <v>1.2579013161811758E-2</v>
      </c>
      <c r="AE1981">
        <f>ROW()</f>
        <v>1981</v>
      </c>
      <c r="AF1981">
        <f t="shared" si="299"/>
        <v>0.86588785046728978</v>
      </c>
      <c r="AG1981">
        <f>AG1980*(1-(AG$1+AG$5))^($A1981-$A1980)*(1+2*(E1981/E1980-1))</f>
        <v>7730501.3852426847</v>
      </c>
      <c r="AH1981">
        <f>VLOOKUP(A1981,'UVXY-IV'!A$2:E$2000,4,0)</f>
        <v>38770000</v>
      </c>
      <c r="AI1981">
        <v>15628.03</v>
      </c>
      <c r="AJ1981" s="10">
        <f t="shared" si="311"/>
        <v>-0.80060610303733082</v>
      </c>
      <c r="AK1981">
        <f t="shared" si="307"/>
        <v>8.7138120736562659</v>
      </c>
      <c r="AM1981">
        <v>8.7587499999999991</v>
      </c>
      <c r="AN1981" s="10">
        <f t="shared" si="310"/>
        <v>-5.1306323783339991E-3</v>
      </c>
      <c r="AO1981">
        <f>AO1980*(1-AO$1+H1980)^($A1981-$A1980)*(2-E1981/E1980)</f>
        <v>8.7725319438247311</v>
      </c>
      <c r="AQ1981" s="10">
        <v>8.7899999999999991</v>
      </c>
    </row>
    <row r="1982" spans="1:43" x14ac:dyDescent="0.25">
      <c r="A1982" s="1">
        <v>40938</v>
      </c>
      <c r="B1982" s="12">
        <v>19.399999999999999</v>
      </c>
      <c r="C1982" s="12">
        <v>21.92</v>
      </c>
      <c r="D1982">
        <v>10915.61</v>
      </c>
      <c r="E1982">
        <v>9748.66</v>
      </c>
      <c r="F1982">
        <v>125849.21</v>
      </c>
      <c r="G1982">
        <v>112412.31</v>
      </c>
      <c r="H1982">
        <f>(1/(1-91/360*VLOOKUP($A1982,Tbills!$B$4:$C$974,2,1)/100))^((1)/91)-1</f>
        <v>1.3889776309117252E-6</v>
      </c>
      <c r="I1982" s="2">
        <f t="shared" si="306"/>
        <v>6826.9309427670069</v>
      </c>
      <c r="J1982">
        <f>VLOOKUP(A1982,'VXX-IV'!A$1:C$4500,3,0)</f>
        <v>6827.41</v>
      </c>
      <c r="K1982" s="10">
        <f t="shared" si="308"/>
        <v>-7.0166759136069956E-5</v>
      </c>
      <c r="L1982">
        <f t="shared" si="300"/>
        <v>44290771.682081483</v>
      </c>
      <c r="O1982">
        <f t="shared" si="301"/>
        <v>529064.27966893546</v>
      </c>
      <c r="R1982">
        <f t="shared" si="302"/>
        <v>17.440692530573436</v>
      </c>
      <c r="U1982" s="2">
        <f t="shared" si="303"/>
        <v>217.13377257479442</v>
      </c>
      <c r="V1982">
        <f>VLOOKUP(A1982,'VXZ-IV'!A$1:C$4500,3,0)</f>
        <v>217.12</v>
      </c>
      <c r="W1982" s="10">
        <f t="shared" si="309"/>
        <v>6.3433008448798844E-5</v>
      </c>
      <c r="X1982">
        <f t="shared" si="304"/>
        <v>13.757690751039457</v>
      </c>
      <c r="Z1982">
        <v>13.74</v>
      </c>
      <c r="AB1982">
        <f t="shared" si="305"/>
        <v>5751.8998897107022</v>
      </c>
      <c r="AC1982">
        <f>VLOOKUP(A1982,'VIXY-IV'!A$1:E$2000,4,0)</f>
        <v>5681.9</v>
      </c>
      <c r="AD1982" s="10">
        <f t="shared" si="312"/>
        <v>1.2319803183917788E-2</v>
      </c>
      <c r="AE1982">
        <f>ROW()</f>
        <v>1982</v>
      </c>
      <c r="AF1982">
        <f t="shared" si="299"/>
        <v>0.88503649635036485</v>
      </c>
      <c r="AG1982">
        <f>AG1981*(1-(AG$1+AG$5))^($A1982-$A1981)*(1+2*(E1982/E1981-1))</f>
        <v>8076217.4460410997</v>
      </c>
      <c r="AH1982">
        <f>VLOOKUP(A1982,'UVXY-IV'!A$2:E$2000,4,0)</f>
        <v>40514000</v>
      </c>
      <c r="AI1982">
        <v>16547.330000000002</v>
      </c>
      <c r="AJ1982" s="10">
        <f t="shared" si="311"/>
        <v>-0.80065613254575951</v>
      </c>
      <c r="AK1982">
        <f t="shared" si="307"/>
        <v>8.5173163089828989</v>
      </c>
      <c r="AM1982">
        <v>8.5606249999999999</v>
      </c>
      <c r="AN1982" s="10">
        <f t="shared" si="310"/>
        <v>-5.0590571385968897E-3</v>
      </c>
      <c r="AO1982">
        <f>AO1981*(1-AO$1+H1981)^($A1982-$A1981)*(2-E1982/E1981)</f>
        <v>8.5749873201792894</v>
      </c>
      <c r="AQ1982" s="10">
        <v>8.52</v>
      </c>
    </row>
    <row r="1983" spans="1:43" x14ac:dyDescent="0.25">
      <c r="A1983" s="1">
        <v>40939</v>
      </c>
      <c r="B1983" s="12">
        <v>19.440000000000001</v>
      </c>
      <c r="C1983" s="12">
        <v>22.09</v>
      </c>
      <c r="D1983">
        <v>11017.01</v>
      </c>
      <c r="E1983">
        <v>9839.2099999999991</v>
      </c>
      <c r="F1983">
        <v>126675.34</v>
      </c>
      <c r="G1983">
        <v>113150.08</v>
      </c>
      <c r="H1983">
        <f>(1/(1-91/360*VLOOKUP($A1983,Tbills!$B$4:$C$974,2,1)/100))^((1)/91)-1</f>
        <v>1.3889776309117252E-6</v>
      </c>
      <c r="I1983" s="2">
        <f t="shared" si="306"/>
        <v>6890.1813568274647</v>
      </c>
      <c r="J1983">
        <f>VLOOKUP(A1983,'VXX-IV'!A$1:C$4500,3,0)</f>
        <v>6890.66</v>
      </c>
      <c r="K1983" s="10">
        <f t="shared" si="308"/>
        <v>-6.9462601918424127E-5</v>
      </c>
      <c r="L1983">
        <f t="shared" si="300"/>
        <v>45111580.736584529</v>
      </c>
      <c r="O1983">
        <f t="shared" si="301"/>
        <v>536417.48799277807</v>
      </c>
      <c r="R1983">
        <f t="shared" si="302"/>
        <v>17.35890922421914</v>
      </c>
      <c r="U1983" s="2">
        <f t="shared" si="303"/>
        <v>218.55380565738071</v>
      </c>
      <c r="V1983">
        <f>VLOOKUP(A1983,'VXZ-IV'!A$1:C$4500,3,0)</f>
        <v>218.56</v>
      </c>
      <c r="W1983" s="10">
        <f t="shared" si="309"/>
        <v>-2.8341611545079637E-5</v>
      </c>
      <c r="X1983">
        <f t="shared" si="304"/>
        <v>13.66691152360062</v>
      </c>
      <c r="Z1983">
        <v>13.69</v>
      </c>
      <c r="AB1983">
        <f t="shared" si="305"/>
        <v>5805.1237561842627</v>
      </c>
      <c r="AC1983">
        <f>VLOOKUP(A1983,'VIXY-IV'!A$1:E$2000,4,0)</f>
        <v>5734.6</v>
      </c>
      <c r="AD1983" s="10">
        <f t="shared" si="312"/>
        <v>1.2297938162079802E-2</v>
      </c>
      <c r="AE1983">
        <f>ROW()</f>
        <v>1983</v>
      </c>
      <c r="AF1983">
        <f t="shared" si="299"/>
        <v>0.88003621548211863</v>
      </c>
      <c r="AG1983">
        <f>AG1982*(1-(AG$1+AG$5))^($A1983-$A1982)*(1+2*(E1983/E1982-1))</f>
        <v>8225971.4143990213</v>
      </c>
      <c r="AH1983">
        <f>VLOOKUP(A1983,'UVXY-IV'!A$2:E$2000,4,0)</f>
        <v>41263000</v>
      </c>
      <c r="AI1983">
        <v>16523.14</v>
      </c>
      <c r="AJ1983" s="10">
        <f t="shared" si="311"/>
        <v>-0.80064533808983784</v>
      </c>
      <c r="AK1983">
        <f t="shared" si="307"/>
        <v>8.4378105785228303</v>
      </c>
      <c r="AM1983">
        <v>8.4811250000000005</v>
      </c>
      <c r="AN1983" s="10">
        <f t="shared" si="310"/>
        <v>-5.107155180140599E-3</v>
      </c>
      <c r="AO1983">
        <f>AO1982*(1-AO$1+H1982)^($A1983-$A1982)*(2-E1983/E1982)</f>
        <v>8.4950365159580734</v>
      </c>
      <c r="AQ1983" s="10">
        <v>8.52</v>
      </c>
    </row>
    <row r="1984" spans="1:43" x14ac:dyDescent="0.25">
      <c r="A1984" s="1">
        <v>40940</v>
      </c>
      <c r="B1984" s="12">
        <v>18.55</v>
      </c>
      <c r="C1984" s="12">
        <v>21.54</v>
      </c>
      <c r="D1984">
        <v>10575.34</v>
      </c>
      <c r="E1984">
        <v>9444.74</v>
      </c>
      <c r="F1984">
        <v>124702.38</v>
      </c>
      <c r="G1984">
        <v>111387.62</v>
      </c>
      <c r="H1984">
        <f>(1/(1-91/360*VLOOKUP($A1984,Tbills!$B$4:$C$974,2,1)/100))^((1)/91)-1</f>
        <v>1.3889776309117252E-6</v>
      </c>
      <c r="I1984" s="2">
        <f t="shared" si="306"/>
        <v>6613.7939220580502</v>
      </c>
      <c r="J1984">
        <f>VLOOKUP(A1984,'VXX-IV'!A$1:C$4500,3,0)</f>
        <v>6614.25</v>
      </c>
      <c r="K1984" s="10">
        <f t="shared" si="308"/>
        <v>-6.8953840866248228E-5</v>
      </c>
      <c r="L1984">
        <f t="shared" si="300"/>
        <v>41492568.686172962</v>
      </c>
      <c r="O1984">
        <f t="shared" si="301"/>
        <v>504141.71863973181</v>
      </c>
      <c r="R1984">
        <f t="shared" si="302"/>
        <v>17.70608228828177</v>
      </c>
      <c r="U1984" s="2">
        <f t="shared" si="303"/>
        <v>215.14459854271163</v>
      </c>
      <c r="V1984">
        <f>VLOOKUP(A1984,'VXZ-IV'!A$1:C$4500,3,0)</f>
        <v>215.12</v>
      </c>
      <c r="W1984" s="10">
        <f t="shared" si="309"/>
        <v>1.1434800442366999E-4</v>
      </c>
      <c r="X1984">
        <f t="shared" si="304"/>
        <v>13.879297403523479</v>
      </c>
      <c r="Z1984">
        <v>13.85</v>
      </c>
      <c r="AB1984">
        <f t="shared" si="305"/>
        <v>5572.1925814206534</v>
      </c>
      <c r="AC1984">
        <f>VLOOKUP(A1984,'VIXY-IV'!A$1:E$2000,4,0)</f>
        <v>5504.3</v>
      </c>
      <c r="AD1984" s="10">
        <f t="shared" si="312"/>
        <v>1.2334462405874103E-2</v>
      </c>
      <c r="AE1984">
        <f>ROW()</f>
        <v>1984</v>
      </c>
      <c r="AF1984">
        <f t="shared" si="299"/>
        <v>0.86118848653667601</v>
      </c>
      <c r="AG1984">
        <f>AG1983*(1-(AG$1+AG$5))^($A1984-$A1983)*(1+2*(E1984/E1983-1))</f>
        <v>7566131.1773847342</v>
      </c>
      <c r="AH1984">
        <f>VLOOKUP(A1984,'UVXY-IV'!A$2:E$2000,4,0)</f>
        <v>37951000</v>
      </c>
      <c r="AI1984">
        <v>15652.22</v>
      </c>
      <c r="AJ1984" s="10">
        <f t="shared" si="311"/>
        <v>-0.80063420786317263</v>
      </c>
      <c r="AK1984">
        <f t="shared" si="307"/>
        <v>8.7756874370224196</v>
      </c>
      <c r="AM1984">
        <v>8.8208749999999991</v>
      </c>
      <c r="AN1984" s="10">
        <f t="shared" si="310"/>
        <v>-5.1227982459313148E-3</v>
      </c>
      <c r="AO1984">
        <f>AO1983*(1-AO$1+H1983)^($A1984-$A1983)*(2-E1984/E1983)</f>
        <v>8.8353018811485331</v>
      </c>
      <c r="AQ1984" s="10">
        <v>8.74</v>
      </c>
    </row>
    <row r="1985" spans="1:43" x14ac:dyDescent="0.25">
      <c r="A1985" s="1">
        <v>40941</v>
      </c>
      <c r="B1985" s="12">
        <v>17.98</v>
      </c>
      <c r="C1985" s="12">
        <v>21.01</v>
      </c>
      <c r="D1985">
        <v>10223.85</v>
      </c>
      <c r="E1985">
        <v>9130.81</v>
      </c>
      <c r="F1985">
        <v>123004.39</v>
      </c>
      <c r="G1985">
        <v>109870.78</v>
      </c>
      <c r="H1985">
        <f>(1/(1-91/360*VLOOKUP($A1985,Tbills!$B$4:$C$974,2,1)/100))^((1)/91)-1</f>
        <v>1.3889776309117252E-6</v>
      </c>
      <c r="I1985" s="2">
        <f t="shared" si="306"/>
        <v>6393.8169564010786</v>
      </c>
      <c r="J1985">
        <f>VLOOKUP(A1985,'VXX-IV'!A$1:C$4500,3,0)</f>
        <v>6394.26</v>
      </c>
      <c r="K1985" s="10">
        <f t="shared" si="308"/>
        <v>-6.9287704741682887E-5</v>
      </c>
      <c r="L1985">
        <f t="shared" si="300"/>
        <v>38732561.127976499</v>
      </c>
      <c r="O1985">
        <f t="shared" si="301"/>
        <v>478990.12418372993</v>
      </c>
      <c r="R1985">
        <f t="shared" si="302"/>
        <v>17.99953132838905</v>
      </c>
      <c r="U1985" s="2">
        <f t="shared" si="303"/>
        <v>212.20994198784962</v>
      </c>
      <c r="V1985">
        <f>VLOOKUP(A1985,'VXZ-IV'!A$1:C$4500,3,0)</f>
        <v>212.2</v>
      </c>
      <c r="W1985" s="10">
        <f t="shared" si="309"/>
        <v>4.6851969131234128E-5</v>
      </c>
      <c r="X1985">
        <f t="shared" si="304"/>
        <v>14.067800320062668</v>
      </c>
      <c r="Z1985">
        <v>14.05</v>
      </c>
      <c r="AB1985">
        <f t="shared" si="305"/>
        <v>5386.7928454613411</v>
      </c>
      <c r="AC1985">
        <f>VLOOKUP(A1985,'VIXY-IV'!A$1:E$2000,4,0)</f>
        <v>5320.4</v>
      </c>
      <c r="AD1985" s="10">
        <f t="shared" si="312"/>
        <v>1.2478919904770569E-2</v>
      </c>
      <c r="AE1985">
        <f>ROW()</f>
        <v>1985</v>
      </c>
      <c r="AF1985">
        <f t="shared" si="299"/>
        <v>0.85578296049500235</v>
      </c>
      <c r="AG1985">
        <f>AG1984*(1-(AG$1+AG$5))^($A1985-$A1984)*(1+2*(E1985/E1984-1))</f>
        <v>7062917.8390026549</v>
      </c>
      <c r="AH1985">
        <f>VLOOKUP(A1985,'UVXY-IV'!A$2:E$2000,4,0)</f>
        <v>35419000</v>
      </c>
      <c r="AI1985">
        <v>14708.74</v>
      </c>
      <c r="AJ1985" s="10">
        <f t="shared" si="311"/>
        <v>-0.8005895751149763</v>
      </c>
      <c r="AK1985">
        <f t="shared" si="307"/>
        <v>9.0669567456104971</v>
      </c>
      <c r="AM1985">
        <v>9.1120000000000001</v>
      </c>
      <c r="AN1985" s="10">
        <f t="shared" si="310"/>
        <v>-4.9432895510868047E-3</v>
      </c>
      <c r="AO1985">
        <f>AO1984*(1-AO$1+H1984)^($A1985-$A1984)*(2-E1985/E1984)</f>
        <v>9.1286500400159873</v>
      </c>
      <c r="AQ1985" s="10">
        <v>9.01</v>
      </c>
    </row>
    <row r="1986" spans="1:43" x14ac:dyDescent="0.25">
      <c r="A1986" s="1">
        <v>40942</v>
      </c>
      <c r="B1986" s="12">
        <v>17.100000000000001</v>
      </c>
      <c r="C1986" s="12">
        <v>20.05</v>
      </c>
      <c r="D1986">
        <v>9744.39</v>
      </c>
      <c r="E1986">
        <v>8702.59</v>
      </c>
      <c r="F1986">
        <v>120597.03</v>
      </c>
      <c r="G1986">
        <v>107720.31</v>
      </c>
      <c r="H1986">
        <f>(1/(1-91/360*VLOOKUP($A1986,Tbills!$B$4:$C$974,2,1)/100))^((1)/91)-1</f>
        <v>1.3889776309117252E-6</v>
      </c>
      <c r="I1986" s="2">
        <f t="shared" si="306"/>
        <v>6093.8224663033225</v>
      </c>
      <c r="J1986">
        <f>VLOOKUP(A1986,'VXX-IV'!A$1:C$4500,3,0)</f>
        <v>6094.24</v>
      </c>
      <c r="K1986" s="10">
        <f t="shared" si="308"/>
        <v>-6.8512841088885779E-5</v>
      </c>
      <c r="L1986">
        <f t="shared" si="300"/>
        <v>35098036.119198091</v>
      </c>
      <c r="O1986">
        <f t="shared" si="301"/>
        <v>445279.34259230248</v>
      </c>
      <c r="R1986">
        <f t="shared" si="302"/>
        <v>18.420772806648372</v>
      </c>
      <c r="U1986" s="2">
        <f t="shared" si="303"/>
        <v>208.05163717173252</v>
      </c>
      <c r="V1986">
        <f>VLOOKUP(A1986,'VXZ-IV'!A$1:C$4500,3,0)</f>
        <v>208.04</v>
      </c>
      <c r="W1986" s="10">
        <f t="shared" si="309"/>
        <v>5.5937183871090923E-5</v>
      </c>
      <c r="X1986">
        <f t="shared" si="304"/>
        <v>14.342634857471596</v>
      </c>
      <c r="Z1986">
        <v>14.41</v>
      </c>
      <c r="AB1986">
        <f t="shared" si="305"/>
        <v>5133.9821011964195</v>
      </c>
      <c r="AC1986">
        <f>VLOOKUP(A1986,'VIXY-IV'!A$1:E$2000,4,0)</f>
        <v>5068.8</v>
      </c>
      <c r="AD1986" s="10">
        <f t="shared" si="312"/>
        <v>1.285947387871289E-2</v>
      </c>
      <c r="AE1986">
        <f>ROW()</f>
        <v>1986</v>
      </c>
      <c r="AF1986">
        <f t="shared" si="299"/>
        <v>0.85286783042394021</v>
      </c>
      <c r="AG1986">
        <f>AG1985*(1-(AG$1+AG$5))^($A1986-$A1985)*(1+2*(E1986/E1985-1))</f>
        <v>6400223.6484251861</v>
      </c>
      <c r="AH1986">
        <f>VLOOKUP(A1986,'UVXY-IV'!A$2:E$2000,4,0)</f>
        <v>32077000</v>
      </c>
      <c r="AI1986">
        <v>13160.45</v>
      </c>
      <c r="AJ1986" s="10">
        <f t="shared" si="311"/>
        <v>-0.80047312253561165</v>
      </c>
      <c r="AK1986">
        <f t="shared" si="307"/>
        <v>9.4917400311665876</v>
      </c>
      <c r="AM1986">
        <v>9.5368750000000002</v>
      </c>
      <c r="AN1986" s="10">
        <f t="shared" si="310"/>
        <v>-4.7326790833908117E-3</v>
      </c>
      <c r="AO1986">
        <f>AO1985*(1-AO$1+H1985)^($A1986-$A1985)*(2-E1986/E1985)</f>
        <v>9.5564285460477087</v>
      </c>
      <c r="AQ1986" s="10">
        <v>9.5</v>
      </c>
    </row>
    <row r="1987" spans="1:43" x14ac:dyDescent="0.25">
      <c r="A1987" s="1">
        <v>40945</v>
      </c>
      <c r="B1987" s="12">
        <v>17.760000000000002</v>
      </c>
      <c r="C1987" s="12">
        <v>20.39</v>
      </c>
      <c r="D1987">
        <v>9657.6</v>
      </c>
      <c r="E1987">
        <v>8625.0499999999993</v>
      </c>
      <c r="F1987">
        <v>118370.87</v>
      </c>
      <c r="G1987">
        <v>105731.4</v>
      </c>
      <c r="H1987">
        <f>(1/(1-91/360*VLOOKUP($A1987,Tbills!$B$4:$C$974,2,1)/100))^((1)/91)-1</f>
        <v>2.222449413613603E-6</v>
      </c>
      <c r="I1987" s="2">
        <f t="shared" si="306"/>
        <v>6039.1050556667924</v>
      </c>
      <c r="J1987">
        <f>VLOOKUP(A1987,'VXX-IV'!A$1:C$4500,3,0)</f>
        <v>6039.52</v>
      </c>
      <c r="K1987" s="10">
        <f t="shared" si="308"/>
        <v>-6.8704852903556102E-5</v>
      </c>
      <c r="L1987">
        <f t="shared" si="300"/>
        <v>34468144.717823505</v>
      </c>
      <c r="O1987">
        <f t="shared" si="301"/>
        <v>439283.77730271366</v>
      </c>
      <c r="R1987">
        <f t="shared" si="302"/>
        <v>18.500328092656986</v>
      </c>
      <c r="U1987" s="2">
        <f t="shared" si="303"/>
        <v>204.19617166709915</v>
      </c>
      <c r="V1987">
        <f>VLOOKUP(A1987,'VXZ-IV'!A$1:C$4500,3,0)</f>
        <v>204.2</v>
      </c>
      <c r="W1987" s="10">
        <f t="shared" si="309"/>
        <v>-1.8747957398868031E-5</v>
      </c>
      <c r="X1987">
        <f t="shared" si="304"/>
        <v>14.605928853051566</v>
      </c>
      <c r="Z1987">
        <v>14.51</v>
      </c>
      <c r="AB1987">
        <f t="shared" si="305"/>
        <v>5087.7061798171626</v>
      </c>
      <c r="AC1987">
        <f>VLOOKUP(A1987,'VIXY-IV'!A$1:E$2000,4,0)</f>
        <v>5024</v>
      </c>
      <c r="AD1987" s="10">
        <f t="shared" si="312"/>
        <v>1.2680370186537226E-2</v>
      </c>
      <c r="AE1987">
        <f>ROW()</f>
        <v>1987</v>
      </c>
      <c r="AF1987">
        <f t="shared" si="299"/>
        <v>0.87101520353114281</v>
      </c>
      <c r="AG1987">
        <f>AG1986*(1-(AG$1+AG$5))^($A1987-$A1986)*(1+2*(E1987/E1986-1))</f>
        <v>6285536.29140322</v>
      </c>
      <c r="AH1987">
        <f>VLOOKUP(A1987,'UVXY-IV'!A$2:E$2000,4,0)</f>
        <v>31506000</v>
      </c>
      <c r="AI1987">
        <v>12845.95</v>
      </c>
      <c r="AJ1987" s="10">
        <f t="shared" si="311"/>
        <v>-0.80049716589210884</v>
      </c>
      <c r="AK1987">
        <f t="shared" si="307"/>
        <v>9.5749733533484402</v>
      </c>
      <c r="AM1987">
        <v>9.6252499999999994</v>
      </c>
      <c r="AN1987" s="10">
        <f t="shared" si="310"/>
        <v>-5.2234120310182819E-3</v>
      </c>
      <c r="AO1987">
        <f>AO1986*(1-AO$1+H1986)^($A1987-$A1986)*(2-E1987/E1986)</f>
        <v>9.6405466336678902</v>
      </c>
      <c r="AQ1987" s="10">
        <v>9.61</v>
      </c>
    </row>
    <row r="1988" spans="1:43" x14ac:dyDescent="0.25">
      <c r="A1988" s="1">
        <v>40946</v>
      </c>
      <c r="B1988" s="12">
        <v>17.670000000000002</v>
      </c>
      <c r="C1988" s="12">
        <v>20.14</v>
      </c>
      <c r="D1988">
        <v>9771.1200000000008</v>
      </c>
      <c r="E1988">
        <v>8726.42</v>
      </c>
      <c r="F1988">
        <v>118010.49</v>
      </c>
      <c r="G1988">
        <v>105409.26</v>
      </c>
      <c r="H1988">
        <f>(1/(1-91/360*VLOOKUP($A1988,Tbills!$B$4:$C$974,2,1)/100))^((1)/91)-1</f>
        <v>2.222449413613603E-6</v>
      </c>
      <c r="I1988" s="2">
        <f t="shared" si="306"/>
        <v>6109.942568166236</v>
      </c>
      <c r="J1988">
        <f>VLOOKUP(A1988,'VXX-IV'!A$1:C$4500,3,0)</f>
        <v>6110.37</v>
      </c>
      <c r="K1988" s="10">
        <f t="shared" si="308"/>
        <v>-6.9951874234086553E-5</v>
      </c>
      <c r="L1988">
        <f t="shared" si="300"/>
        <v>35276834.857510768</v>
      </c>
      <c r="O1988">
        <f t="shared" si="301"/>
        <v>447013.05017381767</v>
      </c>
      <c r="R1988">
        <f t="shared" si="302"/>
        <v>18.390779741083026</v>
      </c>
      <c r="U1988" s="2">
        <f t="shared" si="303"/>
        <v>203.56953274733581</v>
      </c>
      <c r="V1988">
        <f>VLOOKUP(A1988,'VXZ-IV'!A$1:C$4500,3,0)</f>
        <v>203.56</v>
      </c>
      <c r="W1988" s="10">
        <f t="shared" si="309"/>
        <v>4.6830159833977092E-5</v>
      </c>
      <c r="X1988">
        <f t="shared" si="304"/>
        <v>14.64992055608791</v>
      </c>
      <c r="Z1988">
        <v>14.68</v>
      </c>
      <c r="AB1988">
        <f t="shared" si="305"/>
        <v>5147.3223972947671</v>
      </c>
      <c r="AC1988">
        <f>VLOOKUP(A1988,'VIXY-IV'!A$1:E$2000,4,0)</f>
        <v>5082.6000000000004</v>
      </c>
      <c r="AD1988" s="10">
        <f t="shared" si="312"/>
        <v>1.2734111929871839E-2</v>
      </c>
      <c r="AE1988">
        <f>ROW()</f>
        <v>1988</v>
      </c>
      <c r="AF1988">
        <f t="shared" si="299"/>
        <v>0.87735849056603776</v>
      </c>
      <c r="AG1988">
        <f>AG1987*(1-(AG$1+AG$5))^($A1988-$A1987)*(1+2*(E1988/E1987-1))</f>
        <v>6433067.0046787756</v>
      </c>
      <c r="AH1988">
        <f>VLOOKUP(A1988,'UVXY-IV'!A$2:E$2000,4,0)</f>
        <v>32240000</v>
      </c>
      <c r="AI1988">
        <v>13039.49</v>
      </c>
      <c r="AJ1988" s="10">
        <f t="shared" si="311"/>
        <v>-0.80046318223701074</v>
      </c>
      <c r="AK1988">
        <f t="shared" si="307"/>
        <v>9.4619982112632162</v>
      </c>
      <c r="AM1988">
        <v>9.5137499999999999</v>
      </c>
      <c r="AN1988" s="10">
        <f t="shared" si="310"/>
        <v>-5.4396834830412466E-3</v>
      </c>
      <c r="AO1988">
        <f>AO1987*(1-AO$1+H1987)^($A1988-$A1987)*(2-E1988/E1987)</f>
        <v>9.526910323155402</v>
      </c>
      <c r="AQ1988" s="10">
        <v>9.5</v>
      </c>
    </row>
    <row r="1989" spans="1:43" x14ac:dyDescent="0.25">
      <c r="A1989" s="1">
        <v>40947</v>
      </c>
      <c r="B1989" s="12">
        <v>18.16</v>
      </c>
      <c r="C1989" s="12">
        <v>20.68</v>
      </c>
      <c r="D1989">
        <v>10090.299999999999</v>
      </c>
      <c r="E1989">
        <v>9011.4500000000007</v>
      </c>
      <c r="F1989">
        <v>119223.72</v>
      </c>
      <c r="G1989">
        <v>106492.71</v>
      </c>
      <c r="H1989">
        <f>(1/(1-91/360*VLOOKUP($A1989,Tbills!$B$4:$C$974,2,1)/100))^((1)/91)-1</f>
        <v>2.222449413613603E-6</v>
      </c>
      <c r="I1989" s="2">
        <f t="shared" si="306"/>
        <v>6309.3739735942345</v>
      </c>
      <c r="J1989">
        <f>VLOOKUP(A1989,'VXX-IV'!A$1:C$4500,3,0)</f>
        <v>6309.81</v>
      </c>
      <c r="K1989" s="10">
        <f t="shared" si="308"/>
        <v>-6.9102937452325541E-5</v>
      </c>
      <c r="L1989">
        <f t="shared" si="300"/>
        <v>37579705.470823027</v>
      </c>
      <c r="O1989">
        <f t="shared" si="301"/>
        <v>468898.34811991378</v>
      </c>
      <c r="R1989">
        <f t="shared" si="302"/>
        <v>18.089614048332553</v>
      </c>
      <c r="U1989" s="2">
        <f t="shared" si="303"/>
        <v>205.65735449475019</v>
      </c>
      <c r="V1989">
        <f>VLOOKUP(A1989,'VXZ-IV'!A$1:C$4500,3,0)</f>
        <v>205.64</v>
      </c>
      <c r="W1989" s="10">
        <f t="shared" si="309"/>
        <v>8.4392602364369296E-5</v>
      </c>
      <c r="X1989">
        <f t="shared" si="304"/>
        <v>14.498837166686211</v>
      </c>
      <c r="Z1989">
        <v>14.57</v>
      </c>
      <c r="AB1989">
        <f t="shared" si="305"/>
        <v>5315.2634423086083</v>
      </c>
      <c r="AC1989">
        <f>VLOOKUP(A1989,'VIXY-IV'!A$1:E$2000,4,0)</f>
        <v>5248</v>
      </c>
      <c r="AD1989" s="10">
        <f t="shared" si="312"/>
        <v>1.2816966903317129E-2</v>
      </c>
      <c r="AE1989">
        <f>ROW()</f>
        <v>1989</v>
      </c>
      <c r="AF1989">
        <f t="shared" si="299"/>
        <v>0.87814313346228245</v>
      </c>
      <c r="AG1989">
        <f>AG1988*(1-(AG$1+AG$5))^($A1989-$A1988)*(1+2*(E1989/E1988-1))</f>
        <v>6853081.0349681601</v>
      </c>
      <c r="AH1989">
        <f>VLOOKUP(A1989,'UVXY-IV'!A$2:E$2000,4,0)</f>
        <v>34339000</v>
      </c>
      <c r="AI1989">
        <v>13644.29</v>
      </c>
      <c r="AJ1989" s="10">
        <f t="shared" si="311"/>
        <v>-0.80042863697346567</v>
      </c>
      <c r="AK1989">
        <f t="shared" si="307"/>
        <v>9.1525158077878537</v>
      </c>
      <c r="AM1989">
        <v>9.202</v>
      </c>
      <c r="AN1989" s="10">
        <f t="shared" si="310"/>
        <v>-5.3775475127305628E-3</v>
      </c>
      <c r="AO1989">
        <f>AO1988*(1-AO$1+H1988)^($A1989-$A1988)*(2-E1989/E1988)</f>
        <v>9.2154136302285607</v>
      </c>
      <c r="AQ1989" s="10">
        <v>9.2799999999999994</v>
      </c>
    </row>
    <row r="1990" spans="1:43" x14ac:dyDescent="0.25">
      <c r="A1990" s="1">
        <v>40948</v>
      </c>
      <c r="B1990" s="12">
        <v>18.63</v>
      </c>
      <c r="C1990" s="12">
        <v>21.34</v>
      </c>
      <c r="D1990">
        <v>10540.08</v>
      </c>
      <c r="E1990">
        <v>9413.1200000000008</v>
      </c>
      <c r="F1990">
        <v>122848.66</v>
      </c>
      <c r="G1990">
        <v>109730.33</v>
      </c>
      <c r="H1990">
        <f>(1/(1-91/360*VLOOKUP($A1990,Tbills!$B$4:$C$974,2,1)/100))^((1)/91)-1</f>
        <v>2.222449413613603E-6</v>
      </c>
      <c r="I1990" s="2">
        <f t="shared" si="306"/>
        <v>6590.4566655992749</v>
      </c>
      <c r="J1990">
        <f>VLOOKUP(A1990,'VXX-IV'!A$1:C$4500,3,0)</f>
        <v>6590.92</v>
      </c>
      <c r="K1990" s="10">
        <f t="shared" si="308"/>
        <v>-7.0298896167053648E-5</v>
      </c>
      <c r="L1990">
        <f t="shared" si="300"/>
        <v>40928048.619220741</v>
      </c>
      <c r="O1990">
        <f t="shared" si="301"/>
        <v>500232.00551140413</v>
      </c>
      <c r="R1990">
        <f t="shared" si="302"/>
        <v>17.685657691146986</v>
      </c>
      <c r="U1990" s="2">
        <f t="shared" si="303"/>
        <v>211.90510055141257</v>
      </c>
      <c r="V1990">
        <f>VLOOKUP(A1990,'VXZ-IV'!A$1:C$4500,3,0)</f>
        <v>211.88</v>
      </c>
      <c r="W1990" s="10">
        <f t="shared" si="309"/>
        <v>1.1846588357844468E-4</v>
      </c>
      <c r="X1990">
        <f t="shared" si="304"/>
        <v>14.057550909522032</v>
      </c>
      <c r="Z1990">
        <v>14.35</v>
      </c>
      <c r="AB1990">
        <f t="shared" si="305"/>
        <v>5551.9886593733518</v>
      </c>
      <c r="AC1990">
        <f>VLOOKUP(A1990,'VIXY-IV'!A$1:E$2000,4,0)</f>
        <v>5479.7</v>
      </c>
      <c r="AD1990" s="10">
        <f t="shared" si="312"/>
        <v>1.3192083393863241E-2</v>
      </c>
      <c r="AE1990">
        <f>ROW()</f>
        <v>1990</v>
      </c>
      <c r="AF1990">
        <f t="shared" si="299"/>
        <v>0.87300843486410495</v>
      </c>
      <c r="AG1990">
        <f>AG1989*(1-(AG$1+AG$5))^($A1990-$A1989)*(1+2*(E1990/E1989-1))</f>
        <v>7463758.2840784155</v>
      </c>
      <c r="AH1990">
        <f>VLOOKUP(A1990,'UVXY-IV'!A$2:E$2000,4,0)</f>
        <v>37370000</v>
      </c>
      <c r="AI1990">
        <v>14999.04</v>
      </c>
      <c r="AJ1990" s="10">
        <f t="shared" si="311"/>
        <v>-0.80027406250793642</v>
      </c>
      <c r="AK1990">
        <f t="shared" si="307"/>
        <v>8.7441507594384689</v>
      </c>
      <c r="AM1990">
        <v>8.7916249999999998</v>
      </c>
      <c r="AN1990" s="10">
        <f t="shared" si="310"/>
        <v>-5.3999392105021915E-3</v>
      </c>
      <c r="AO1990">
        <f>AO1989*(1-AO$1+H1989)^($A1990-$A1989)*(2-E1990/E1989)</f>
        <v>8.8043462159752419</v>
      </c>
      <c r="AQ1990" s="10">
        <v>8.82</v>
      </c>
    </row>
    <row r="1991" spans="1:43" x14ac:dyDescent="0.25">
      <c r="A1991" s="1">
        <v>40949</v>
      </c>
      <c r="B1991" s="12">
        <v>20.77</v>
      </c>
      <c r="C1991" s="12">
        <v>23.28</v>
      </c>
      <c r="D1991">
        <v>11329.73</v>
      </c>
      <c r="E1991">
        <v>10118.32</v>
      </c>
      <c r="F1991">
        <v>125301.69</v>
      </c>
      <c r="G1991">
        <v>111921.17</v>
      </c>
      <c r="H1991">
        <f>(1/(1-91/360*VLOOKUP($A1991,Tbills!$B$4:$C$974,2,1)/100))^((1)/91)-1</f>
        <v>2.222449413613603E-6</v>
      </c>
      <c r="I1991" s="2">
        <f t="shared" si="306"/>
        <v>7084.0329412919655</v>
      </c>
      <c r="J1991">
        <f>VLOOKUP(A1991,'VXX-IV'!A$1:C$4500,3,0)</f>
        <v>7084.53</v>
      </c>
      <c r="K1991" s="10">
        <f t="shared" si="308"/>
        <v>-7.0161140969693392E-5</v>
      </c>
      <c r="L1991">
        <f t="shared" si="300"/>
        <v>47058415.480710514</v>
      </c>
      <c r="O1991">
        <f t="shared" si="301"/>
        <v>556426.85968678561</v>
      </c>
      <c r="R1991">
        <f t="shared" si="302"/>
        <v>17.022412488210147</v>
      </c>
      <c r="U1991" s="2">
        <f t="shared" si="303"/>
        <v>216.13113065086856</v>
      </c>
      <c r="V1991">
        <f>VLOOKUP(A1991,'VXZ-IV'!A$1:C$4500,3,0)</f>
        <v>216.12</v>
      </c>
      <c r="W1991" s="10">
        <f t="shared" si="309"/>
        <v>5.1502178736617665E-5</v>
      </c>
      <c r="X1991">
        <f t="shared" si="304"/>
        <v>13.776403492899149</v>
      </c>
      <c r="Z1991">
        <v>13.54</v>
      </c>
      <c r="AB1991">
        <f t="shared" si="305"/>
        <v>5967.7173228493666</v>
      </c>
      <c r="AC1991">
        <f>VLOOKUP(A1991,'VIXY-IV'!A$1:E$2000,4,0)</f>
        <v>5889</v>
      </c>
      <c r="AD1991" s="10">
        <f t="shared" si="312"/>
        <v>1.336684035479152E-2</v>
      </c>
      <c r="AE1991">
        <f>ROW()</f>
        <v>1991</v>
      </c>
      <c r="AF1991">
        <f t="shared" ref="AF1991:AF2054" si="313">B1991/C1991</f>
        <v>0.89218213058419238</v>
      </c>
      <c r="AG1991">
        <f>AG1990*(1-(AG$1+AG$5))^($A1991-$A1990)*(1+2*(E1991/E1990-1))</f>
        <v>8581789.5392954275</v>
      </c>
      <c r="AH1991">
        <f>VLOOKUP(A1991,'UVXY-IV'!A$2:E$2000,4,0)</f>
        <v>42956000</v>
      </c>
      <c r="AI1991">
        <v>17563.39</v>
      </c>
      <c r="AJ1991" s="10">
        <f t="shared" si="311"/>
        <v>-0.80021907209015208</v>
      </c>
      <c r="AK1991">
        <f t="shared" si="307"/>
        <v>8.0886909842661066</v>
      </c>
      <c r="AM1991">
        <v>8.1326250000000009</v>
      </c>
      <c r="AN1991" s="10">
        <f t="shared" si="310"/>
        <v>-5.4021937239076001E-3</v>
      </c>
      <c r="AO1991">
        <f>AO1990*(1-AO$1+H1990)^($A1991-$A1990)*(2-E1991/E1990)</f>
        <v>8.1444704032157009</v>
      </c>
      <c r="AQ1991" s="10">
        <v>8.08</v>
      </c>
    </row>
    <row r="1992" spans="1:43" x14ac:dyDescent="0.25">
      <c r="A1992" s="1">
        <v>40952</v>
      </c>
      <c r="B1992" s="12">
        <v>19.04</v>
      </c>
      <c r="C1992" s="12">
        <v>22.12</v>
      </c>
      <c r="D1992">
        <v>10488.68</v>
      </c>
      <c r="E1992">
        <v>9367.1299999999992</v>
      </c>
      <c r="F1992">
        <v>123643.88</v>
      </c>
      <c r="G1992">
        <v>110439.65</v>
      </c>
      <c r="H1992">
        <f>(1/(1-91/360*VLOOKUP($A1992,Tbills!$B$4:$C$974,2,1)/100))^((1)/91)-1</f>
        <v>2.639209272237153E-6</v>
      </c>
      <c r="I1992" s="2">
        <f t="shared" si="306"/>
        <v>6557.6778537261589</v>
      </c>
      <c r="J1992">
        <f>VLOOKUP(A1992,'VXX-IV'!A$1:C$4500,3,0)</f>
        <v>6558.13</v>
      </c>
      <c r="K1992" s="10">
        <f t="shared" si="308"/>
        <v>-6.8944390221203911E-5</v>
      </c>
      <c r="L1992">
        <f t="shared" ref="L1992:L2055" si="314">L1991*(1-L$1+H1992)^($A1992-$A1991)*(1+2*(E1992/E1991-1))</f>
        <v>40066010.037315667</v>
      </c>
      <c r="O1992">
        <f t="shared" ref="O1992:O2055" si="315">O1991*(1-(O$1+O$5))^($A1992-$A1991)*(1+1.5*(E1992/E1991-1))</f>
        <v>494412.68953897036</v>
      </c>
      <c r="R1992">
        <f t="shared" ref="R1992:R2055" si="316">R1991*(1-IF($A1992&lt;=R1987,R$1,R$1+IF(AND(WEEKDAY($A1992)&lt;&gt;1,WEEKDAY($A1992)&lt;&gt;7),S$1,0)))^($A1992-$A1991)*(1-0.5*(E1992/E1991-1))</f>
        <v>17.651895318555081</v>
      </c>
      <c r="U1992" s="2">
        <f t="shared" ref="U1992:U2055" si="317">U1991*$F1992/$F1991*(1-U$1)^($A1992-$A1991)</f>
        <v>213.25599681091848</v>
      </c>
      <c r="V1992">
        <f>VLOOKUP(A1992,'VXZ-IV'!A$1:C$4500,3,0)</f>
        <v>213.24</v>
      </c>
      <c r="W1992" s="10">
        <f t="shared" si="309"/>
        <v>7.5017871498994637E-5</v>
      </c>
      <c r="X1992">
        <f t="shared" ref="X1992:X2055" si="318">X1991*(1-X$1+H1992)^($A1992-$A1991)*(2-G1992/G1991)</f>
        <v>13.957325863364272</v>
      </c>
      <c r="Z1992">
        <v>14.02</v>
      </c>
      <c r="AB1992">
        <f t="shared" ref="AB1992:AB2055" si="319">AB1991*$E1992/$E1991*(1-(AB$1+AB$5+IF(AND(WEEKDAY(A1992)&lt;&gt;1,WEEKDAY(A1992)&lt;&gt;7),IF(A1992&lt;AC$2,AC$1,AC$3),0)))^($A1992-$A1991)</f>
        <v>5524.0926620447835</v>
      </c>
      <c r="AC1992">
        <f>VLOOKUP(A1992,'VIXY-IV'!A$1:E$2000,4,0)</f>
        <v>5450.2</v>
      </c>
      <c r="AD1992" s="10">
        <f t="shared" si="312"/>
        <v>1.3557789080177463E-2</v>
      </c>
      <c r="AE1992">
        <f>ROW()</f>
        <v>1992</v>
      </c>
      <c r="AF1992">
        <f t="shared" si="313"/>
        <v>0.860759493670886</v>
      </c>
      <c r="AG1992">
        <f>AG1991*(1-(AG$1+AG$5))^($A1992-$A1991)*(1+2*(E1992/E1991-1))</f>
        <v>7306816.6421281816</v>
      </c>
      <c r="AH1992">
        <f>VLOOKUP(A1992,'UVXY-IV'!A$2:E$2000,4,0)</f>
        <v>36560000</v>
      </c>
      <c r="AI1992">
        <v>14902.27</v>
      </c>
      <c r="AJ1992" s="10">
        <f t="shared" si="311"/>
        <v>-0.80014177674704101</v>
      </c>
      <c r="AK1992">
        <f t="shared" si="307"/>
        <v>8.6879860871361867</v>
      </c>
      <c r="AM1992">
        <v>8.7382500000000007</v>
      </c>
      <c r="AN1992" s="10">
        <f t="shared" si="310"/>
        <v>-5.7521715290606013E-3</v>
      </c>
      <c r="AO1992">
        <f>AO1991*(1-AO$1+H1991)^($A1992-$A1991)*(2-E1992/E1991)</f>
        <v>8.7482082259862484</v>
      </c>
      <c r="AQ1992" s="10">
        <v>8.7200000000000006</v>
      </c>
    </row>
    <row r="1993" spans="1:43" x14ac:dyDescent="0.25">
      <c r="A1993" s="1">
        <v>40953</v>
      </c>
      <c r="B1993" s="12">
        <v>19.54</v>
      </c>
      <c r="C1993" s="12">
        <v>22.82</v>
      </c>
      <c r="D1993">
        <v>10753.73</v>
      </c>
      <c r="E1993">
        <v>9603.81</v>
      </c>
      <c r="F1993">
        <v>125894.89</v>
      </c>
      <c r="G1993">
        <v>112449.98</v>
      </c>
      <c r="H1993">
        <f>(1/(1-91/360*VLOOKUP($A1993,Tbills!$B$4:$C$974,2,1)/100))^((1)/91)-1</f>
        <v>2.639209272237153E-6</v>
      </c>
      <c r="I1993" s="2">
        <f t="shared" ref="I1993:I2056" si="320">I1992*$D1993/$D1992*(1-I$1)^($A1993-$A1992)</f>
        <v>6723.227093346999</v>
      </c>
      <c r="J1993">
        <f>VLOOKUP(A1993,'VXX-IV'!A$1:C$4500,3,0)</f>
        <v>6723.7</v>
      </c>
      <c r="K1993" s="10">
        <f t="shared" si="308"/>
        <v>-7.0334288115314614E-5</v>
      </c>
      <c r="L1993">
        <f t="shared" si="314"/>
        <v>42088920.357040346</v>
      </c>
      <c r="O1993">
        <f t="shared" si="315"/>
        <v>513133.94268735324</v>
      </c>
      <c r="R1993">
        <f t="shared" si="316"/>
        <v>17.428101533416932</v>
      </c>
      <c r="U1993" s="2">
        <f t="shared" si="317"/>
        <v>217.13315381548153</v>
      </c>
      <c r="V1993">
        <f>VLOOKUP(A1993,'VXZ-IV'!A$1:C$4500,3,0)</f>
        <v>217.12</v>
      </c>
      <c r="W1993" s="10">
        <f t="shared" si="309"/>
        <v>6.0583158997484787E-5</v>
      </c>
      <c r="X1993">
        <f t="shared" si="318"/>
        <v>13.70279036619201</v>
      </c>
      <c r="Z1993">
        <v>13.74</v>
      </c>
      <c r="AB1993">
        <f t="shared" si="319"/>
        <v>5663.4728756057584</v>
      </c>
      <c r="AC1993">
        <f>VLOOKUP(A1993,'VIXY-IV'!A$1:E$2000,4,0)</f>
        <v>5587.8</v>
      </c>
      <c r="AD1993" s="10">
        <f t="shared" si="312"/>
        <v>1.3542516841289709E-2</v>
      </c>
      <c r="AE1993">
        <f>ROW()</f>
        <v>1993</v>
      </c>
      <c r="AF1993">
        <f t="shared" si="313"/>
        <v>0.85626643295354943</v>
      </c>
      <c r="AG1993">
        <f>AG1992*(1-(AG$1+AG$5))^($A1993-$A1992)*(1+2*(E1993/E1992-1))</f>
        <v>7675801.7746825553</v>
      </c>
      <c r="AH1993">
        <f>VLOOKUP(A1993,'UVXY-IV'!A$2:E$2000,4,0)</f>
        <v>38405000</v>
      </c>
      <c r="AI1993">
        <v>15797.38</v>
      </c>
      <c r="AJ1993" s="10">
        <f t="shared" si="311"/>
        <v>-0.80013535282690906</v>
      </c>
      <c r="AK1993">
        <f t="shared" ref="AK1993:AK2056" si="321">AK1992*(1-IF($A1993&lt;=AK1988,AK$1,AK$1+IF(AND(WEEKDAY($A1993)&lt;&gt;1,WEEKDAY($A1993)&lt;&gt;7),AL$1,0)))^($A1993-$A1992)*(2-$E1993/$E1992)</f>
        <v>8.4680716473333089</v>
      </c>
      <c r="AM1993">
        <v>8.5172500000000007</v>
      </c>
      <c r="AN1993" s="10">
        <f t="shared" si="310"/>
        <v>-5.7739707847828114E-3</v>
      </c>
      <c r="AO1993">
        <f>AO1992*(1-AO$1+H1992)^($A1993-$A1992)*(2-E1993/E1992)</f>
        <v>8.5268736870634587</v>
      </c>
      <c r="AQ1993" s="10">
        <v>8.44</v>
      </c>
    </row>
    <row r="1994" spans="1:43" x14ac:dyDescent="0.25">
      <c r="A1994" s="1">
        <v>40954</v>
      </c>
      <c r="B1994" s="12">
        <v>21.14</v>
      </c>
      <c r="C1994" s="12">
        <v>24.12</v>
      </c>
      <c r="D1994">
        <v>11615.97</v>
      </c>
      <c r="E1994">
        <v>10373.83</v>
      </c>
      <c r="F1994">
        <v>129931.31</v>
      </c>
      <c r="G1994">
        <v>116055.03</v>
      </c>
      <c r="H1994">
        <f>(1/(1-91/360*VLOOKUP($A1994,Tbills!$B$4:$C$974,2,1)/100))^((1)/91)-1</f>
        <v>2.639209272237153E-6</v>
      </c>
      <c r="I1994" s="2">
        <f t="shared" si="320"/>
        <v>7262.1220675306213</v>
      </c>
      <c r="J1994">
        <f>VLOOKUP(A1994,'VXX-IV'!A$1:C$4500,3,0)</f>
        <v>7262.63</v>
      </c>
      <c r="K1994" s="10">
        <f t="shared" si="308"/>
        <v>-6.9937814452747382E-5</v>
      </c>
      <c r="L1994">
        <f t="shared" si="314"/>
        <v>48836102.562606484</v>
      </c>
      <c r="O1994">
        <f t="shared" si="315"/>
        <v>574828.10957726662</v>
      </c>
      <c r="R1994">
        <f t="shared" si="316"/>
        <v>16.728664917824918</v>
      </c>
      <c r="U1994" s="2">
        <f t="shared" si="317"/>
        <v>224.08937488250314</v>
      </c>
      <c r="V1994">
        <f>VLOOKUP(A1994,'VXZ-IV'!A$1:C$4500,3,0)</f>
        <v>224.08</v>
      </c>
      <c r="W1994" s="10">
        <f t="shared" si="309"/>
        <v>4.1837212170214855E-5</v>
      </c>
      <c r="X1994">
        <f t="shared" si="318"/>
        <v>13.263035086688324</v>
      </c>
      <c r="Z1994">
        <v>13.39</v>
      </c>
      <c r="AB1994">
        <f t="shared" si="319"/>
        <v>6117.3488890460458</v>
      </c>
      <c r="AC1994">
        <f>VLOOKUP(A1994,'VIXY-IV'!A$1:E$2000,4,0)</f>
        <v>6035.5</v>
      </c>
      <c r="AD1994" s="10">
        <f t="shared" si="312"/>
        <v>1.3561244146474305E-2</v>
      </c>
      <c r="AE1994">
        <f>ROW()</f>
        <v>1994</v>
      </c>
      <c r="AF1994">
        <f t="shared" si="313"/>
        <v>0.87645107794361521</v>
      </c>
      <c r="AG1994">
        <f>AG1993*(1-(AG$1+AG$5))^($A1994-$A1993)*(1+2*(E1994/E1993-1))</f>
        <v>8906371.6477027312</v>
      </c>
      <c r="AH1994">
        <f>VLOOKUP(A1994,'UVXY-IV'!A$2:E$2000,4,0)</f>
        <v>44560000</v>
      </c>
      <c r="AI1994">
        <v>17587.580000000002</v>
      </c>
      <c r="AJ1994" s="10">
        <f t="shared" si="311"/>
        <v>-0.80012630952193153</v>
      </c>
      <c r="AK1994">
        <f t="shared" si="321"/>
        <v>7.7887507729996894</v>
      </c>
      <c r="AM1994">
        <v>7.8318750000000001</v>
      </c>
      <c r="AN1994" s="10">
        <f t="shared" si="310"/>
        <v>-5.5062455670334964E-3</v>
      </c>
      <c r="AO1994">
        <f>AO1993*(1-AO$1+H1993)^($A1994-$A1993)*(2-E1994/E1993)</f>
        <v>7.8429315372415349</v>
      </c>
      <c r="AQ1994" s="10">
        <v>7.96</v>
      </c>
    </row>
    <row r="1995" spans="1:43" x14ac:dyDescent="0.25">
      <c r="A1995" s="1">
        <v>40955</v>
      </c>
      <c r="B1995" s="12">
        <v>19.22</v>
      </c>
      <c r="C1995" s="12">
        <v>23.17</v>
      </c>
      <c r="D1995">
        <v>10933</v>
      </c>
      <c r="E1995">
        <v>9763.8700000000008</v>
      </c>
      <c r="F1995">
        <v>128173.82</v>
      </c>
      <c r="G1995">
        <v>114484.92</v>
      </c>
      <c r="H1995">
        <f>(1/(1-91/360*VLOOKUP($A1995,Tbills!$B$4:$C$974,2,1)/100))^((1)/91)-1</f>
        <v>2.639209272237153E-6</v>
      </c>
      <c r="I1995" s="2">
        <f t="shared" si="320"/>
        <v>6834.9732814409026</v>
      </c>
      <c r="J1995">
        <f>VLOOKUP(A1995,'VXX-IV'!A$1:C$4500,3,0)</f>
        <v>6835.45</v>
      </c>
      <c r="K1995" s="10">
        <f t="shared" ref="K1995:K2058" si="322">I1995/J1995-1</f>
        <v>-6.9742088538049529E-5</v>
      </c>
      <c r="L1995">
        <f t="shared" si="314"/>
        <v>43091342.226413898</v>
      </c>
      <c r="O1995">
        <f t="shared" si="315"/>
        <v>524112.3702623992</v>
      </c>
      <c r="R1995">
        <f t="shared" si="316"/>
        <v>17.219692110172424</v>
      </c>
      <c r="U1995" s="2">
        <f t="shared" si="317"/>
        <v>221.05288437333616</v>
      </c>
      <c r="V1995">
        <f>VLOOKUP(A1995,'VXZ-IV'!A$1:C$4500,3,0)</f>
        <v>221.04</v>
      </c>
      <c r="W1995" s="10">
        <f t="shared" ref="W1995:W2058" si="323">U1995/V1995-1</f>
        <v>5.8289781651010841E-5</v>
      </c>
      <c r="X1995">
        <f t="shared" si="318"/>
        <v>13.442009149915506</v>
      </c>
      <c r="Z1995">
        <v>13.58</v>
      </c>
      <c r="AB1995">
        <f t="shared" si="319"/>
        <v>5757.4605371231228</v>
      </c>
      <c r="AC1995">
        <f>VLOOKUP(A1995,'VIXY-IV'!A$1:E$2000,4,0)</f>
        <v>5681.3</v>
      </c>
      <c r="AD1995" s="10">
        <f t="shared" si="312"/>
        <v>1.3405477113182407E-2</v>
      </c>
      <c r="AE1995">
        <f>ROW()</f>
        <v>1995</v>
      </c>
      <c r="AF1995">
        <f t="shared" si="313"/>
        <v>0.82952093223996537</v>
      </c>
      <c r="AG1995">
        <f>AG1994*(1-(AG$1+AG$5))^($A1995-$A1994)*(1+2*(E1995/E1994-1))</f>
        <v>7858753.912827719</v>
      </c>
      <c r="AH1995">
        <f>VLOOKUP(A1995,'UVXY-IV'!A$2:E$2000,4,0)</f>
        <v>39332000</v>
      </c>
      <c r="AI1995">
        <v>16160.26</v>
      </c>
      <c r="AJ1995" s="10">
        <f t="shared" si="311"/>
        <v>-0.80019439863653719</v>
      </c>
      <c r="AK1995">
        <f t="shared" si="321"/>
        <v>8.2463293048262241</v>
      </c>
      <c r="AM1995">
        <v>8.2936250000000005</v>
      </c>
      <c r="AN1995" s="10">
        <f t="shared" si="310"/>
        <v>-5.702656579454235E-3</v>
      </c>
      <c r="AO1995">
        <f>AO1994*(1-AO$1+H1994)^($A1995-$A1994)*(2-E1995/E1994)</f>
        <v>8.3037946597648684</v>
      </c>
      <c r="AQ1995" s="10">
        <v>8.23</v>
      </c>
    </row>
    <row r="1996" spans="1:43" x14ac:dyDescent="0.25">
      <c r="A1996" s="1">
        <v>40956</v>
      </c>
      <c r="B1996" s="12">
        <v>17.78</v>
      </c>
      <c r="C1996" s="12">
        <v>22.39</v>
      </c>
      <c r="D1996">
        <v>10851.66</v>
      </c>
      <c r="E1996">
        <v>9691.2000000000007</v>
      </c>
      <c r="F1996">
        <v>129445.95</v>
      </c>
      <c r="G1996">
        <v>115620.89</v>
      </c>
      <c r="H1996">
        <f>(1/(1-91/360*VLOOKUP($A1996,Tbills!$B$4:$C$974,2,1)/100))^((1)/91)-1</f>
        <v>2.639209272237153E-6</v>
      </c>
      <c r="I1996" s="2">
        <f t="shared" si="320"/>
        <v>6783.9566094262173</v>
      </c>
      <c r="J1996">
        <f>VLOOKUP(A1996,'VXX-IV'!A$1:C$4500,3,0)</f>
        <v>6784.43</v>
      </c>
      <c r="K1996" s="10">
        <f t="shared" si="322"/>
        <v>-6.9776027430856757E-5</v>
      </c>
      <c r="L1996">
        <f t="shared" si="314"/>
        <v>42448099.500969797</v>
      </c>
      <c r="O1996">
        <f t="shared" si="315"/>
        <v>518243.65305493103</v>
      </c>
      <c r="R1996">
        <f t="shared" si="316"/>
        <v>17.28299168234566</v>
      </c>
      <c r="U1996" s="2">
        <f t="shared" si="317"/>
        <v>223.24139903878407</v>
      </c>
      <c r="V1996">
        <f>VLOOKUP(A1996,'VXZ-IV'!A$1:C$4500,3,0)</f>
        <v>223.24</v>
      </c>
      <c r="W1996" s="10">
        <f t="shared" si="323"/>
        <v>6.2669717975083472E-6</v>
      </c>
      <c r="X1996">
        <f t="shared" si="318"/>
        <v>13.308174478451427</v>
      </c>
      <c r="Z1996">
        <v>13.39</v>
      </c>
      <c r="AB1996">
        <f t="shared" si="319"/>
        <v>5714.4099832942975</v>
      </c>
      <c r="AC1996">
        <f>VLOOKUP(A1996,'VIXY-IV'!A$1:E$2000,4,0)</f>
        <v>5638.8</v>
      </c>
      <c r="AD1996" s="10">
        <f t="shared" si="312"/>
        <v>1.340887835963267E-2</v>
      </c>
      <c r="AE1996">
        <f>ROW()</f>
        <v>1996</v>
      </c>
      <c r="AF1996">
        <f t="shared" si="313"/>
        <v>0.79410451094238499</v>
      </c>
      <c r="AG1996">
        <f>AG1995*(1-(AG$1+AG$5))^($A1996-$A1995)*(1+2*(E1996/E1995-1))</f>
        <v>7741511.6142622819</v>
      </c>
      <c r="AH1996">
        <f>VLOOKUP(A1996,'UVXY-IV'!A$2:E$2000,4,0)</f>
        <v>38740000</v>
      </c>
      <c r="AI1996">
        <v>15966.72</v>
      </c>
      <c r="AJ1996" s="10">
        <f t="shared" si="311"/>
        <v>-0.8001674854346339</v>
      </c>
      <c r="AK1996">
        <f t="shared" si="321"/>
        <v>8.3073177013807253</v>
      </c>
      <c r="AM1996">
        <v>8.3547499999999992</v>
      </c>
      <c r="AN1996" s="10">
        <f t="shared" si="310"/>
        <v>-5.6772852113198269E-3</v>
      </c>
      <c r="AO1996">
        <f>AO1995*(1-AO$1+H1995)^($A1996-$A1995)*(2-E1996/E1995)</f>
        <v>8.3653103565683349</v>
      </c>
      <c r="AQ1996" s="10">
        <v>8.35</v>
      </c>
    </row>
    <row r="1997" spans="1:43" x14ac:dyDescent="0.25">
      <c r="A1997" s="1">
        <v>40960</v>
      </c>
      <c r="B1997" s="12">
        <v>18.190000000000001</v>
      </c>
      <c r="C1997" s="12">
        <v>22.35</v>
      </c>
      <c r="D1997">
        <v>10851.77</v>
      </c>
      <c r="E1997">
        <v>9691.2000000000007</v>
      </c>
      <c r="F1997">
        <v>130840.14</v>
      </c>
      <c r="G1997">
        <v>116864.96000000001</v>
      </c>
      <c r="H1997">
        <f>(1/(1-91/360*VLOOKUP($A1997,Tbills!$B$4:$C$974,2,1)/100))^((1)/91)-1</f>
        <v>2.3613675910194587E-6</v>
      </c>
      <c r="I1997" s="2">
        <f t="shared" si="320"/>
        <v>6783.3637257422361</v>
      </c>
      <c r="J1997">
        <f>VLOOKUP(A1997,'VXX-IV'!A$1:C$4500,3,0)</f>
        <v>6783.84</v>
      </c>
      <c r="K1997" s="10">
        <f t="shared" si="322"/>
        <v>-7.0207177316095049E-5</v>
      </c>
      <c r="L1997">
        <f t="shared" si="314"/>
        <v>42440825.363974154</v>
      </c>
      <c r="O1997">
        <f t="shared" si="315"/>
        <v>518173.80018120882</v>
      </c>
      <c r="R1997">
        <f t="shared" si="316"/>
        <v>17.279866750548234</v>
      </c>
      <c r="U1997" s="2">
        <f t="shared" si="317"/>
        <v>225.62380002364281</v>
      </c>
      <c r="V1997">
        <f>VLOOKUP(A1997,'VXZ-IV'!A$1:C$4500,3,0)</f>
        <v>225.6</v>
      </c>
      <c r="W1997" s="10">
        <f t="shared" si="323"/>
        <v>1.0549655870040198E-4</v>
      </c>
      <c r="X1997">
        <f t="shared" si="318"/>
        <v>13.163156509934424</v>
      </c>
      <c r="Z1997">
        <v>13.21</v>
      </c>
      <c r="AB1997">
        <f t="shared" si="319"/>
        <v>5713.6130926254291</v>
      </c>
      <c r="AC1997">
        <f>VLOOKUP(A1997,'VIXY-IV'!A$1:E$2000,4,0)</f>
        <v>5638.2</v>
      </c>
      <c r="AD1997" s="10">
        <f t="shared" si="312"/>
        <v>1.3375384453447881E-2</v>
      </c>
      <c r="AE1997">
        <f>ROW()</f>
        <v>1997</v>
      </c>
      <c r="AF1997">
        <f t="shared" si="313"/>
        <v>0.81387024608501124</v>
      </c>
      <c r="AG1997">
        <f>AG1996*(1-(AG$1+AG$5))^($A1997-$A1996)*(1+2*(E1997/E1996-1))</f>
        <v>7740468.1536621908</v>
      </c>
      <c r="AH1997">
        <f>VLOOKUP(A1997,'UVXY-IV'!A$2:E$2000,4,0)</f>
        <v>38734000</v>
      </c>
      <c r="AI1997">
        <v>15676.42</v>
      </c>
      <c r="AJ1997" s="10">
        <f t="shared" si="311"/>
        <v>-0.80016346998342047</v>
      </c>
      <c r="AK1997">
        <f t="shared" si="321"/>
        <v>8.3057701448342307</v>
      </c>
      <c r="AM1997">
        <v>8.3541249999999998</v>
      </c>
      <c r="AN1997" s="10">
        <f t="shared" si="310"/>
        <v>-5.7881412075794225E-3</v>
      </c>
      <c r="AO1997">
        <f>AO1996*(1-AO$1+H1996)^($A1997-$A1996)*(2-E1997/E1996)</f>
        <v>8.3641611194384922</v>
      </c>
      <c r="AQ1997" s="10">
        <v>8.35</v>
      </c>
    </row>
    <row r="1998" spans="1:43" x14ac:dyDescent="0.25">
      <c r="A1998" s="1">
        <v>40961</v>
      </c>
      <c r="B1998" s="12">
        <v>18.190000000000001</v>
      </c>
      <c r="C1998" s="12">
        <v>22.09</v>
      </c>
      <c r="D1998">
        <v>10509.48</v>
      </c>
      <c r="E1998">
        <v>9385.49</v>
      </c>
      <c r="F1998">
        <v>128057.99</v>
      </c>
      <c r="G1998">
        <v>114379.7</v>
      </c>
      <c r="H1998">
        <f>(1/(1-91/360*VLOOKUP($A1998,Tbills!$B$4:$C$974,2,1)/100))^((1)/91)-1</f>
        <v>2.3613675910194587E-6</v>
      </c>
      <c r="I1998" s="2">
        <f t="shared" si="320"/>
        <v>6569.2405122332857</v>
      </c>
      <c r="J1998">
        <f>VLOOKUP(A1998,'VXX-IV'!A$1:C$4500,3,0)</f>
        <v>6569.7</v>
      </c>
      <c r="K1998" s="10">
        <f t="shared" si="322"/>
        <v>-6.9940448835459357E-5</v>
      </c>
      <c r="L1998">
        <f t="shared" si="314"/>
        <v>39761520.472279795</v>
      </c>
      <c r="O1998">
        <f t="shared" si="315"/>
        <v>493638.38799089013</v>
      </c>
      <c r="R1998">
        <f t="shared" si="316"/>
        <v>17.551620960671439</v>
      </c>
      <c r="U1998" s="2">
        <f t="shared" si="317"/>
        <v>220.82081091201792</v>
      </c>
      <c r="V1998">
        <f>VLOOKUP(A1998,'VXZ-IV'!A$1:C$4500,3,0)</f>
        <v>220.8</v>
      </c>
      <c r="W1998" s="10">
        <f t="shared" si="323"/>
        <v>9.4252318921572709E-5</v>
      </c>
      <c r="X1998">
        <f t="shared" si="318"/>
        <v>13.442619829732223</v>
      </c>
      <c r="Z1998">
        <v>13.34</v>
      </c>
      <c r="AB1998">
        <f t="shared" si="319"/>
        <v>5533.1836001040174</v>
      </c>
      <c r="AC1998">
        <f>VLOOKUP(A1998,'VIXY-IV'!A$1:E$2000,4,0)</f>
        <v>5460.2</v>
      </c>
      <c r="AD1998" s="10">
        <f t="shared" si="312"/>
        <v>1.3366470111720652E-2</v>
      </c>
      <c r="AE1998">
        <f>ROW()</f>
        <v>1998</v>
      </c>
      <c r="AF1998">
        <f t="shared" si="313"/>
        <v>0.82344952467179722</v>
      </c>
      <c r="AG1998">
        <f>AG1997*(1-(AG$1+AG$5))^($A1998-$A1997)*(1+2*(E1998/E1997-1))</f>
        <v>7251875.8805545149</v>
      </c>
      <c r="AH1998">
        <f>VLOOKUP(A1998,'UVXY-IV'!A$2:E$2000,4,0)</f>
        <v>36287000</v>
      </c>
      <c r="AI1998">
        <v>14829.7</v>
      </c>
      <c r="AJ1998" s="10">
        <f t="shared" si="311"/>
        <v>-0.80015223411815484</v>
      </c>
      <c r="AK1998">
        <f t="shared" si="321"/>
        <v>8.5673775562421213</v>
      </c>
      <c r="AM1998">
        <v>8.6223749999999999</v>
      </c>
      <c r="AN1998" s="10">
        <f t="shared" si="310"/>
        <v>-6.3784564876705474E-3</v>
      </c>
      <c r="AO1998">
        <f>AO1997*(1-AO$1+H1997)^($A1998-$A1997)*(2-E1998/E1997)</f>
        <v>8.62771078361477</v>
      </c>
      <c r="AQ1998" s="10">
        <v>8.58</v>
      </c>
    </row>
    <row r="1999" spans="1:43" x14ac:dyDescent="0.25">
      <c r="A1999" s="1">
        <v>40962</v>
      </c>
      <c r="B1999" s="12">
        <v>16.829999999999998</v>
      </c>
      <c r="C1999" s="12">
        <v>20.78</v>
      </c>
      <c r="D1999">
        <v>9815.66</v>
      </c>
      <c r="E1999">
        <v>8765.85</v>
      </c>
      <c r="F1999">
        <v>126858.48</v>
      </c>
      <c r="G1999">
        <v>113308.05</v>
      </c>
      <c r="H1999">
        <f>(1/(1-91/360*VLOOKUP($A1999,Tbills!$B$4:$C$974,2,1)/100))^((1)/91)-1</f>
        <v>2.3613675910194587E-6</v>
      </c>
      <c r="I1999" s="2">
        <f t="shared" si="320"/>
        <v>6135.3995668056032</v>
      </c>
      <c r="J1999">
        <f>VLOOKUP(A1999,'VXX-IV'!A$1:C$4500,3,0)</f>
        <v>6135.83</v>
      </c>
      <c r="K1999" s="10">
        <f t="shared" si="322"/>
        <v>-7.0150769235222121E-5</v>
      </c>
      <c r="L1999">
        <f t="shared" si="314"/>
        <v>34509846.394235358</v>
      </c>
      <c r="O1999">
        <f t="shared" si="315"/>
        <v>444737.60586526775</v>
      </c>
      <c r="R1999">
        <f t="shared" si="316"/>
        <v>18.130189651453129</v>
      </c>
      <c r="U1999" s="2">
        <f t="shared" si="317"/>
        <v>218.74706426470061</v>
      </c>
      <c r="V1999">
        <f>VLOOKUP(A1999,'VXZ-IV'!A$1:C$4500,3,0)</f>
        <v>218.72</v>
      </c>
      <c r="W1999" s="10">
        <f t="shared" si="323"/>
        <v>1.2373932288145539E-4</v>
      </c>
      <c r="X1999">
        <f t="shared" si="318"/>
        <v>13.568097049293845</v>
      </c>
      <c r="Z1999">
        <v>13.58</v>
      </c>
      <c r="AB1999">
        <f t="shared" si="319"/>
        <v>5167.6967745238671</v>
      </c>
      <c r="AC1999">
        <f>VLOOKUP(A1999,'VIXY-IV'!A$1:E$2000,4,0)</f>
        <v>5099.3</v>
      </c>
      <c r="AD1999" s="10">
        <f t="shared" si="312"/>
        <v>1.3412973255910954E-2</v>
      </c>
      <c r="AE1999">
        <f>ROW()</f>
        <v>1999</v>
      </c>
      <c r="AF1999">
        <f t="shared" si="313"/>
        <v>0.80991337824831555</v>
      </c>
      <c r="AG1999">
        <f>AG1998*(1-(AG$1+AG$5))^($A1999-$A1998)*(1+2*(E1999/E1998-1))</f>
        <v>6294110.7028102363</v>
      </c>
      <c r="AH1999">
        <f>VLOOKUP(A1999,'UVXY-IV'!A$2:E$2000,4,0)</f>
        <v>31490000</v>
      </c>
      <c r="AI1999">
        <v>12966.91</v>
      </c>
      <c r="AJ1999" s="10">
        <f t="shared" si="311"/>
        <v>-0.80012350896125006</v>
      </c>
      <c r="AK1999">
        <f t="shared" si="321"/>
        <v>9.1325795325370489</v>
      </c>
      <c r="AM1999">
        <v>9.1907499999999995</v>
      </c>
      <c r="AN1999" s="10">
        <f t="shared" si="310"/>
        <v>-6.3292405367298965E-3</v>
      </c>
      <c r="AO1999">
        <f>AO1998*(1-AO$1+H1998)^($A1999-$A1998)*(2-E1999/E1998)</f>
        <v>9.1970029397311368</v>
      </c>
      <c r="AQ1999" s="10">
        <v>9.14</v>
      </c>
    </row>
    <row r="2000" spans="1:43" x14ac:dyDescent="0.25">
      <c r="A2000" s="1">
        <v>40963</v>
      </c>
      <c r="B2000" s="12">
        <v>17.309999999999999</v>
      </c>
      <c r="C2000" s="12">
        <v>21.18</v>
      </c>
      <c r="D2000">
        <v>10259.200000000001</v>
      </c>
      <c r="E2000">
        <v>9161.93</v>
      </c>
      <c r="F2000">
        <v>129537.8</v>
      </c>
      <c r="G2000">
        <v>115700.91</v>
      </c>
      <c r="H2000">
        <f>(1/(1-91/360*VLOOKUP($A2000,Tbills!$B$4:$C$974,2,1)/100))^((1)/91)-1</f>
        <v>2.3613675910194587E-6</v>
      </c>
      <c r="I2000" s="2">
        <f t="shared" si="320"/>
        <v>6412.4833612580896</v>
      </c>
      <c r="J2000">
        <f>VLOOKUP(A2000,'VXX-IV'!A$1:C$4500,3,0)</f>
        <v>6412.93</v>
      </c>
      <c r="K2000" s="10">
        <f t="shared" si="322"/>
        <v>-6.9646595535988176E-5</v>
      </c>
      <c r="L2000">
        <f t="shared" si="314"/>
        <v>37626850.219763257</v>
      </c>
      <c r="O2000">
        <f t="shared" si="315"/>
        <v>474864.43076829257</v>
      </c>
      <c r="R2000">
        <f t="shared" si="316"/>
        <v>17.719787374680998</v>
      </c>
      <c r="U2000" s="2">
        <f t="shared" si="317"/>
        <v>223.36167458712231</v>
      </c>
      <c r="V2000">
        <f>VLOOKUP(A2000,'VXZ-IV'!A$1:C$4500,3,0)</f>
        <v>223.36</v>
      </c>
      <c r="W2000" s="10">
        <f t="shared" si="323"/>
        <v>7.4972560990538284E-6</v>
      </c>
      <c r="X2000">
        <f t="shared" si="318"/>
        <v>13.281103635786431</v>
      </c>
      <c r="Z2000">
        <v>13.31</v>
      </c>
      <c r="AB2000">
        <f t="shared" si="319"/>
        <v>5401.0079327115336</v>
      </c>
      <c r="AC2000">
        <f>VLOOKUP(A2000,'VIXY-IV'!A$1:E$2000,4,0)</f>
        <v>5330.5</v>
      </c>
      <c r="AD2000" s="10">
        <f t="shared" si="312"/>
        <v>1.3227264367607905E-2</v>
      </c>
      <c r="AE2000">
        <f>ROW()</f>
        <v>2000</v>
      </c>
      <c r="AF2000">
        <f t="shared" si="313"/>
        <v>0.81728045325779031</v>
      </c>
      <c r="AG2000">
        <f>AG1999*(1-(AG$1+AG$5))^($A2000-$A1999)*(1+2*(E2000/E1999-1))</f>
        <v>6862671.1336431373</v>
      </c>
      <c r="AH2000">
        <f>VLOOKUP(A2000,'UVXY-IV'!A$2:E$2000,4,0)</f>
        <v>34335000</v>
      </c>
      <c r="AI2000">
        <v>13862.02</v>
      </c>
      <c r="AJ2000" s="10">
        <f t="shared" si="311"/>
        <v>-0.80012607736586172</v>
      </c>
      <c r="AK2000">
        <f t="shared" si="321"/>
        <v>8.7195229312732998</v>
      </c>
      <c r="AM2000">
        <v>8.7757500000000004</v>
      </c>
      <c r="AN2000" s="10">
        <f t="shared" si="310"/>
        <v>-6.407095544734176E-3</v>
      </c>
      <c r="AO2000">
        <f>AO1999*(1-AO$1+H1999)^($A2000-$A1999)*(2-E2000/E1999)</f>
        <v>8.7811374799129993</v>
      </c>
      <c r="AQ2000" s="10">
        <v>8.7799999999999994</v>
      </c>
    </row>
    <row r="2001" spans="1:43" x14ac:dyDescent="0.25">
      <c r="A2001" s="1">
        <v>40966</v>
      </c>
      <c r="B2001" s="12">
        <v>18.18</v>
      </c>
      <c r="C2001" s="12">
        <v>21.87</v>
      </c>
      <c r="D2001">
        <v>10408.18</v>
      </c>
      <c r="E2001">
        <v>9294.91</v>
      </c>
      <c r="F2001">
        <v>131011.21</v>
      </c>
      <c r="G2001">
        <v>117016.12</v>
      </c>
      <c r="H2001">
        <f>(1/(1-91/360*VLOOKUP($A2001,Tbills!$B$4:$C$974,2,1)/100))^((1)/91)-1</f>
        <v>3.1949139418507855E-6</v>
      </c>
      <c r="I2001" s="2">
        <f t="shared" si="320"/>
        <v>6505.1270027341816</v>
      </c>
      <c r="J2001">
        <f>VLOOKUP(A2001,'VXX-IV'!A$1:C$4500,3,0)</f>
        <v>6505.58</v>
      </c>
      <c r="K2001" s="10">
        <f t="shared" si="322"/>
        <v>-6.9632110560213789E-5</v>
      </c>
      <c r="L2001">
        <f t="shared" si="314"/>
        <v>38714233.582346886</v>
      </c>
      <c r="O2001">
        <f t="shared" si="315"/>
        <v>485153.94530232454</v>
      </c>
      <c r="R2001">
        <f t="shared" si="316"/>
        <v>17.588805706419361</v>
      </c>
      <c r="U2001" s="2">
        <f t="shared" si="317"/>
        <v>225.88574692118425</v>
      </c>
      <c r="V2001">
        <f>VLOOKUP(A2001,'VXZ-IV'!A$1:C$4500,3,0)</f>
        <v>225.88</v>
      </c>
      <c r="W2001" s="10">
        <f t="shared" si="323"/>
        <v>2.5442364017358443E-5</v>
      </c>
      <c r="X2001">
        <f t="shared" si="318"/>
        <v>13.128801985554778</v>
      </c>
      <c r="Z2001">
        <v>13.21</v>
      </c>
      <c r="AB2001">
        <f t="shared" si="319"/>
        <v>5478.8272728769416</v>
      </c>
      <c r="AC2001">
        <f>VLOOKUP(A2001,'VIXY-IV'!A$1:E$2000,4,0)</f>
        <v>5407.8</v>
      </c>
      <c r="AD2001" s="10">
        <f t="shared" si="312"/>
        <v>1.313422701966438E-2</v>
      </c>
      <c r="AE2001">
        <f>ROW()</f>
        <v>2001</v>
      </c>
      <c r="AF2001">
        <f t="shared" si="313"/>
        <v>0.83127572016460904</v>
      </c>
      <c r="AG2001">
        <f>AG2000*(1-(AG$1+AG$5))^($A2001-$A2000)*(1+2*(E2001/E2000-1))</f>
        <v>7061172.462467975</v>
      </c>
      <c r="AH2001">
        <f>VLOOKUP(A2001,'UVXY-IV'!A$2:E$2000,4,0)</f>
        <v>35330000</v>
      </c>
      <c r="AI2001">
        <v>14079.74</v>
      </c>
      <c r="AJ2001" s="10">
        <f t="shared" si="311"/>
        <v>-0.80013664131140749</v>
      </c>
      <c r="AK2001">
        <f t="shared" si="321"/>
        <v>8.5917636036174407</v>
      </c>
      <c r="AM2001">
        <v>8.6491249999999997</v>
      </c>
      <c r="AN2001" s="10">
        <f t="shared" si="310"/>
        <v>-6.632046176065054E-3</v>
      </c>
      <c r="AO2001">
        <f>AO2000*(1-AO$1+H2000)^($A2001-$A2000)*(2-E2001/E2000)</f>
        <v>8.6527855896949291</v>
      </c>
      <c r="AQ2001" s="10">
        <v>8.69</v>
      </c>
    </row>
    <row r="2002" spans="1:43" x14ac:dyDescent="0.25">
      <c r="A2002" s="1">
        <v>40967</v>
      </c>
      <c r="B2002" s="12">
        <v>17.95</v>
      </c>
      <c r="C2002" s="12">
        <v>21.6</v>
      </c>
      <c r="D2002">
        <v>10115.89</v>
      </c>
      <c r="E2002">
        <v>9033.86</v>
      </c>
      <c r="F2002">
        <v>128935.34</v>
      </c>
      <c r="G2002">
        <v>115161.63</v>
      </c>
      <c r="H2002">
        <f>(1/(1-91/360*VLOOKUP($A2002,Tbills!$B$4:$C$974,2,1)/100))^((1)/91)-1</f>
        <v>3.1949139418507855E-6</v>
      </c>
      <c r="I2002" s="2">
        <f t="shared" si="320"/>
        <v>6322.2911817221438</v>
      </c>
      <c r="J2002">
        <f>VLOOKUP(A2002,'VXX-IV'!A$1:C$4500,3,0)</f>
        <v>6322.73</v>
      </c>
      <c r="K2002" s="10">
        <f t="shared" si="322"/>
        <v>-6.9403292225933555E-5</v>
      </c>
      <c r="L2002">
        <f t="shared" si="314"/>
        <v>36538099.600244127</v>
      </c>
      <c r="O2002">
        <f t="shared" si="315"/>
        <v>464699.77017166972</v>
      </c>
      <c r="R2002">
        <f t="shared" si="316"/>
        <v>17.834992555295248</v>
      </c>
      <c r="U2002" s="2">
        <f t="shared" si="317"/>
        <v>222.30117115628613</v>
      </c>
      <c r="V2002">
        <f>VLOOKUP(A2002,'VXZ-IV'!A$1:C$4500,3,0)</f>
        <v>222.28</v>
      </c>
      <c r="W2002" s="10">
        <f t="shared" si="323"/>
        <v>9.5245439473368165E-5</v>
      </c>
      <c r="X2002">
        <f t="shared" si="318"/>
        <v>13.33641864713216</v>
      </c>
      <c r="Z2002">
        <v>13.3</v>
      </c>
      <c r="AB2002">
        <f t="shared" si="319"/>
        <v>5324.7673085638571</v>
      </c>
      <c r="AC2002">
        <f>VLOOKUP(A2002,'VIXY-IV'!A$1:E$2000,4,0)</f>
        <v>5255.9</v>
      </c>
      <c r="AD2002" s="10">
        <f t="shared" si="312"/>
        <v>1.3102857467580664E-2</v>
      </c>
      <c r="AE2002">
        <f>ROW()</f>
        <v>2002</v>
      </c>
      <c r="AF2002">
        <f t="shared" si="313"/>
        <v>0.83101851851851838</v>
      </c>
      <c r="AG2002">
        <f>AG2001*(1-(AG$1+AG$5))^($A2002-$A2001)*(1+2*(E2002/E2001-1))</f>
        <v>6664318.0928260414</v>
      </c>
      <c r="AH2002">
        <f>VLOOKUP(A2002,'UVXY-IV'!A$2:E$2000,4,0)</f>
        <v>33345000</v>
      </c>
      <c r="AI2002">
        <v>13765.25</v>
      </c>
      <c r="AJ2002" s="10">
        <f t="shared" si="311"/>
        <v>-0.80014040807239339</v>
      </c>
      <c r="AK2002">
        <f t="shared" si="321"/>
        <v>8.8326541484825523</v>
      </c>
      <c r="AM2002">
        <v>8.8930000000000007</v>
      </c>
      <c r="AN2002" s="10">
        <f t="shared" si="310"/>
        <v>-6.7857698771447428E-3</v>
      </c>
      <c r="AO2002">
        <f>AO2001*(1-AO$1+H2001)^($A2002-$A2001)*(2-E2002/E2001)</f>
        <v>8.8955007547238871</v>
      </c>
      <c r="AQ2002" s="10">
        <v>8.81</v>
      </c>
    </row>
    <row r="2003" spans="1:43" x14ac:dyDescent="0.25">
      <c r="A2003" s="1">
        <v>40968</v>
      </c>
      <c r="B2003" s="12">
        <v>18.43</v>
      </c>
      <c r="C2003" s="12">
        <v>21.8</v>
      </c>
      <c r="D2003">
        <v>10150.33</v>
      </c>
      <c r="E2003">
        <v>9064.59</v>
      </c>
      <c r="F2003">
        <v>128273.31</v>
      </c>
      <c r="G2003">
        <v>114569.96</v>
      </c>
      <c r="H2003">
        <f>(1/(1-91/360*VLOOKUP($A2003,Tbills!$B$4:$C$974,2,1)/100))^((1)/91)-1</f>
        <v>3.1949139418507855E-6</v>
      </c>
      <c r="I2003" s="2">
        <f t="shared" si="320"/>
        <v>6343.6610200321302</v>
      </c>
      <c r="J2003">
        <f>VLOOKUP(A2003,'VXX-IV'!A$1:C$4500,3,0)</f>
        <v>6344.1</v>
      </c>
      <c r="K2003" s="10">
        <f t="shared" si="322"/>
        <v>-6.9194995014343341E-5</v>
      </c>
      <c r="L2003">
        <f t="shared" si="314"/>
        <v>36785133.582451276</v>
      </c>
      <c r="O2003">
        <f t="shared" si="315"/>
        <v>467055.14717773115</v>
      </c>
      <c r="R2003">
        <f t="shared" si="316"/>
        <v>17.80385351544794</v>
      </c>
      <c r="U2003" s="2">
        <f t="shared" si="317"/>
        <v>221.15435330876952</v>
      </c>
      <c r="V2003">
        <f>VLOOKUP(A2003,'VXZ-IV'!A$1:C$4500,3,0)</f>
        <v>221.16</v>
      </c>
      <c r="W2003" s="10">
        <f t="shared" si="323"/>
        <v>-2.5532154234397808E-5</v>
      </c>
      <c r="X2003">
        <f t="shared" si="318"/>
        <v>13.404484667832239</v>
      </c>
      <c r="Z2003">
        <v>13.5</v>
      </c>
      <c r="AB2003">
        <f t="shared" si="319"/>
        <v>5342.6940059819335</v>
      </c>
      <c r="AC2003">
        <f>VLOOKUP(A2003,'VIXY-IV'!A$1:E$2000,4,0)</f>
        <v>5273.5</v>
      </c>
      <c r="AD2003" s="10">
        <f t="shared" si="312"/>
        <v>1.3121078217869231E-2</v>
      </c>
      <c r="AE2003">
        <f>ROW()</f>
        <v>2003</v>
      </c>
      <c r="AF2003">
        <f t="shared" si="313"/>
        <v>0.84541284403669725</v>
      </c>
      <c r="AG2003">
        <f>AG2002*(1-(AG$1+AG$5))^($A2003-$A2002)*(1+2*(E2003/E2002-1))</f>
        <v>6709431.297774774</v>
      </c>
      <c r="AH2003">
        <f>VLOOKUP(A2003,'UVXY-IV'!A$2:E$2000,4,0)</f>
        <v>33569000</v>
      </c>
      <c r="AI2003">
        <v>13281.41</v>
      </c>
      <c r="AJ2003" s="10">
        <f t="shared" si="311"/>
        <v>-0.80013014097009816</v>
      </c>
      <c r="AK2003">
        <f t="shared" si="321"/>
        <v>8.8021985951929214</v>
      </c>
      <c r="AM2003">
        <v>8.8626249999999995</v>
      </c>
      <c r="AN2003" s="10">
        <f t="shared" si="310"/>
        <v>-6.8181159427458393E-3</v>
      </c>
      <c r="AO2003">
        <f>AO2002*(1-AO$1+H2002)^($A2003-$A2002)*(2-E2003/E2002)</f>
        <v>8.8649418351861939</v>
      </c>
      <c r="AQ2003" s="10">
        <v>8.9499999999999993</v>
      </c>
    </row>
    <row r="2004" spans="1:43" x14ac:dyDescent="0.25">
      <c r="A2004" s="1">
        <v>40969</v>
      </c>
      <c r="B2004" s="12">
        <v>17.260000000000002</v>
      </c>
      <c r="C2004" s="12">
        <v>21.03</v>
      </c>
      <c r="D2004">
        <v>9764.5</v>
      </c>
      <c r="E2004">
        <v>8720</v>
      </c>
      <c r="F2004">
        <v>125173.48</v>
      </c>
      <c r="G2004">
        <v>111800.91</v>
      </c>
      <c r="H2004">
        <f>(1/(1-91/360*VLOOKUP($A2004,Tbills!$B$4:$C$974,2,1)/100))^((1)/91)-1</f>
        <v>3.1949139418507855E-6</v>
      </c>
      <c r="I2004" s="2">
        <f t="shared" si="320"/>
        <v>6102.3796908076492</v>
      </c>
      <c r="J2004">
        <f>VLOOKUP(A2004,'VXX-IV'!A$1:C$4500,3,0)</f>
        <v>6102.81</v>
      </c>
      <c r="K2004" s="10">
        <f t="shared" si="322"/>
        <v>-7.0510009708812937E-5</v>
      </c>
      <c r="L2004">
        <f t="shared" si="314"/>
        <v>33986935.161820494</v>
      </c>
      <c r="O2004">
        <f t="shared" si="315"/>
        <v>440407.68346539408</v>
      </c>
      <c r="R2004">
        <f t="shared" si="316"/>
        <v>18.141439749714511</v>
      </c>
      <c r="U2004" s="2">
        <f t="shared" si="317"/>
        <v>215.80471431633839</v>
      </c>
      <c r="V2004">
        <f>VLOOKUP(A2004,'VXZ-IV'!A$1:C$4500,3,0)</f>
        <v>215.8</v>
      </c>
      <c r="W2004" s="10">
        <f t="shared" si="323"/>
        <v>2.1845766164929614E-5</v>
      </c>
      <c r="X2004">
        <f t="shared" si="318"/>
        <v>13.727994764589223</v>
      </c>
      <c r="Z2004">
        <v>13.61</v>
      </c>
      <c r="AB2004">
        <f t="shared" si="319"/>
        <v>5139.4125305044017</v>
      </c>
      <c r="AC2004">
        <f>VLOOKUP(A2004,'VIXY-IV'!A$1:E$2000,4,0)</f>
        <v>5073.1000000000004</v>
      </c>
      <c r="AD2004" s="10">
        <f t="shared" si="312"/>
        <v>1.3071402200705906E-2</v>
      </c>
      <c r="AE2004">
        <f>ROW()</f>
        <v>2004</v>
      </c>
      <c r="AF2004">
        <f t="shared" si="313"/>
        <v>0.82073228720874947</v>
      </c>
      <c r="AG2004">
        <f>AG2003*(1-(AG$1+AG$5))^($A2004-$A2003)*(1+2*(E2004/E2003-1))</f>
        <v>6199104.9034599578</v>
      </c>
      <c r="AH2004">
        <f>VLOOKUP(A2004,'UVXY-IV'!A$2:E$2000,4,0)</f>
        <v>31016000</v>
      </c>
      <c r="AI2004">
        <v>12797.57</v>
      </c>
      <c r="AJ2004" s="10">
        <f t="shared" si="311"/>
        <v>-0.80013203174297276</v>
      </c>
      <c r="AK2004">
        <f t="shared" si="321"/>
        <v>9.1363882469635147</v>
      </c>
      <c r="AM2004">
        <v>9.1993749999999999</v>
      </c>
      <c r="AN2004" s="10">
        <f t="shared" si="310"/>
        <v>-6.8468513389752239E-3</v>
      </c>
      <c r="AO2004">
        <f>AO2003*(1-AO$1+H2003)^($A2004-$A2003)*(2-E2004/E2003)</f>
        <v>9.2016312723706406</v>
      </c>
      <c r="AQ2004" s="10">
        <v>9.1199999999999992</v>
      </c>
    </row>
    <row r="2005" spans="1:43" x14ac:dyDescent="0.25">
      <c r="A2005" s="1">
        <v>40970</v>
      </c>
      <c r="B2005" s="12">
        <v>17.29</v>
      </c>
      <c r="C2005" s="12">
        <v>21.26</v>
      </c>
      <c r="D2005">
        <v>9933.58</v>
      </c>
      <c r="E2005">
        <v>8870.9699999999993</v>
      </c>
      <c r="F2005">
        <v>128314.87</v>
      </c>
      <c r="G2005">
        <v>114606.34</v>
      </c>
      <c r="H2005">
        <f>(1/(1-91/360*VLOOKUP($A2005,Tbills!$B$4:$C$974,2,1)/100))^((1)/91)-1</f>
        <v>3.1949139418507855E-6</v>
      </c>
      <c r="I2005" s="2">
        <f t="shared" si="320"/>
        <v>6207.895822074458</v>
      </c>
      <c r="J2005">
        <f>VLOOKUP(A2005,'VXX-IV'!A$1:C$4500,3,0)</f>
        <v>6208.34</v>
      </c>
      <c r="K2005" s="10">
        <f t="shared" si="322"/>
        <v>-7.1545360843972006E-5</v>
      </c>
      <c r="L2005">
        <f t="shared" si="314"/>
        <v>35162294.517704159</v>
      </c>
      <c r="O2005">
        <f t="shared" si="315"/>
        <v>451829.67273225775</v>
      </c>
      <c r="R2005">
        <f t="shared" si="316"/>
        <v>17.983584717459028</v>
      </c>
      <c r="U2005" s="2">
        <f t="shared" si="317"/>
        <v>221.21521794239169</v>
      </c>
      <c r="V2005">
        <f>VLOOKUP(A2005,'VXZ-IV'!A$1:C$4500,3,0)</f>
        <v>221.2</v>
      </c>
      <c r="W2005" s="10">
        <f t="shared" si="323"/>
        <v>6.879720791896915E-5</v>
      </c>
      <c r="X2005">
        <f t="shared" si="318"/>
        <v>13.383064745267154</v>
      </c>
      <c r="Z2005">
        <v>13.36</v>
      </c>
      <c r="AB2005">
        <f t="shared" si="319"/>
        <v>5228.2092688111798</v>
      </c>
      <c r="AC2005">
        <f>VLOOKUP(A2005,'VIXY-IV'!A$1:E$2000,4,0)</f>
        <v>5161</v>
      </c>
      <c r="AD2005" s="10">
        <f t="shared" si="312"/>
        <v>1.3022528349385665E-2</v>
      </c>
      <c r="AE2005">
        <f>ROW()</f>
        <v>2005</v>
      </c>
      <c r="AF2005">
        <f t="shared" si="313"/>
        <v>0.81326434619002808</v>
      </c>
      <c r="AG2005">
        <f>AG2004*(1-(AG$1+AG$5))^($A2005-$A2004)*(1+2*(E2005/E2004-1))</f>
        <v>6413539.8850156125</v>
      </c>
      <c r="AH2005">
        <f>VLOOKUP(A2005,'UVXY-IV'!A$2:E$2000,4,0)</f>
        <v>32090000</v>
      </c>
      <c r="AI2005">
        <v>12991.1</v>
      </c>
      <c r="AJ2005" s="10">
        <f t="shared" si="311"/>
        <v>-0.80013898769038294</v>
      </c>
      <c r="AK2005">
        <f t="shared" si="321"/>
        <v>8.9777911235109737</v>
      </c>
      <c r="AM2005">
        <v>9.0401249999999997</v>
      </c>
      <c r="AN2005" s="10">
        <f t="shared" si="310"/>
        <v>-6.8952449760402157E-3</v>
      </c>
      <c r="AO2005">
        <f>AO2004*(1-AO$1+H2004)^($A2005-$A2004)*(2-E2005/E2004)</f>
        <v>9.0420172021715484</v>
      </c>
      <c r="AQ2005" s="10">
        <v>9.0299999999999994</v>
      </c>
    </row>
    <row r="2006" spans="1:43" x14ac:dyDescent="0.25">
      <c r="A2006" s="1">
        <v>40973</v>
      </c>
      <c r="B2006" s="12">
        <v>18.05</v>
      </c>
      <c r="C2006" s="12">
        <v>21.99</v>
      </c>
      <c r="D2006">
        <v>9866.1</v>
      </c>
      <c r="E2006">
        <v>8810.6200000000008</v>
      </c>
      <c r="F2006">
        <v>129310.79</v>
      </c>
      <c r="G2006">
        <v>115494.76</v>
      </c>
      <c r="H2006">
        <f>(1/(1-91/360*VLOOKUP($A2006,Tbills!$B$4:$C$974,2,1)/100))^((1)/91)-1</f>
        <v>2.222449413613603E-6</v>
      </c>
      <c r="I2006" s="2">
        <f t="shared" si="320"/>
        <v>6165.2738254158576</v>
      </c>
      <c r="J2006">
        <f>VLOOKUP(A2006,'VXX-IV'!A$1:C$4500,3,0)</f>
        <v>6165.71</v>
      </c>
      <c r="K2006" s="10">
        <f t="shared" si="322"/>
        <v>-7.0741988212663642E-5</v>
      </c>
      <c r="L2006">
        <f t="shared" si="314"/>
        <v>34679397.805882603</v>
      </c>
      <c r="O2006">
        <f t="shared" si="315"/>
        <v>447173.70592637471</v>
      </c>
      <c r="R2006">
        <f t="shared" si="316"/>
        <v>18.042309627731395</v>
      </c>
      <c r="U2006" s="2">
        <f t="shared" si="317"/>
        <v>222.915879743245</v>
      </c>
      <c r="V2006">
        <f>VLOOKUP(A2006,'VXZ-IV'!A$1:C$4500,3,0)</f>
        <v>222.92</v>
      </c>
      <c r="W2006" s="10">
        <f t="shared" si="323"/>
        <v>-1.8483118405687726E-5</v>
      </c>
      <c r="X2006">
        <f t="shared" si="318"/>
        <v>13.277935329335445</v>
      </c>
      <c r="Z2006">
        <v>13.37</v>
      </c>
      <c r="AB2006">
        <f t="shared" si="319"/>
        <v>5192.0981890399844</v>
      </c>
      <c r="AC2006">
        <f>VLOOKUP(A2006,'VIXY-IV'!A$1:E$2000,4,0)</f>
        <v>5125.6000000000004</v>
      </c>
      <c r="AD2006" s="10">
        <f t="shared" si="312"/>
        <v>1.2973737521457807E-2</v>
      </c>
      <c r="AE2006">
        <f>ROW()</f>
        <v>2006</v>
      </c>
      <c r="AF2006">
        <f t="shared" si="313"/>
        <v>0.82082764893133253</v>
      </c>
      <c r="AG2006">
        <f>AG2005*(1-(AG$1+AG$5))^($A2006-$A2005)*(1+2*(E2006/E2005-1))</f>
        <v>6325636.5784895178</v>
      </c>
      <c r="AH2006">
        <f>VLOOKUP(A2006,'UVXY-IV'!A$2:E$2000,4,0)</f>
        <v>31651000</v>
      </c>
      <c r="AI2006">
        <v>12870.14</v>
      </c>
      <c r="AJ2006" s="10">
        <f t="shared" si="311"/>
        <v>-0.80014417937854987</v>
      </c>
      <c r="AK2006">
        <f t="shared" si="321"/>
        <v>9.0376049308673139</v>
      </c>
      <c r="AM2006">
        <v>9.0992499999999996</v>
      </c>
      <c r="AN2006" s="10">
        <f t="shared" si="310"/>
        <v>-6.7747417790131603E-3</v>
      </c>
      <c r="AO2006">
        <f>AO2005*(1-AO$1+H2005)^($A2006-$A2005)*(2-E2006/E2005)</f>
        <v>9.1026080199120258</v>
      </c>
      <c r="AQ2006" s="10">
        <v>9.0500000000000007</v>
      </c>
    </row>
    <row r="2007" spans="1:43" x14ac:dyDescent="0.25">
      <c r="A2007" s="1">
        <v>40974</v>
      </c>
      <c r="B2007" s="12">
        <v>20.84</v>
      </c>
      <c r="C2007" s="12">
        <v>23.9</v>
      </c>
      <c r="D2007">
        <v>10748.12</v>
      </c>
      <c r="E2007">
        <v>9598.26</v>
      </c>
      <c r="F2007">
        <v>131084.6</v>
      </c>
      <c r="G2007">
        <v>117078.79</v>
      </c>
      <c r="H2007">
        <f>(1/(1-91/360*VLOOKUP($A2007,Tbills!$B$4:$C$974,2,1)/100))^((1)/91)-1</f>
        <v>2.222449413613603E-6</v>
      </c>
      <c r="I2007" s="2">
        <f t="shared" si="320"/>
        <v>6716.2796980779722</v>
      </c>
      <c r="J2007">
        <f>VLOOKUP(A2007,'VXX-IV'!A$1:C$4500,3,0)</f>
        <v>6716.75</v>
      </c>
      <c r="K2007" s="10">
        <f t="shared" si="322"/>
        <v>-7.0019268549215141E-5</v>
      </c>
      <c r="L2007">
        <f t="shared" si="314"/>
        <v>40878085.331534207</v>
      </c>
      <c r="O2007">
        <f t="shared" si="315"/>
        <v>507120.36967286956</v>
      </c>
      <c r="R2007">
        <f t="shared" si="316"/>
        <v>17.235069363774681</v>
      </c>
      <c r="U2007" s="2">
        <f t="shared" si="317"/>
        <v>225.96819972767972</v>
      </c>
      <c r="V2007">
        <f>VLOOKUP(A2007,'VXZ-IV'!A$1:C$4500,3,0)</f>
        <v>225.96</v>
      </c>
      <c r="W2007" s="10">
        <f t="shared" si="323"/>
        <v>3.6288403610029718E-5</v>
      </c>
      <c r="X2007">
        <f t="shared" si="318"/>
        <v>13.095370958435037</v>
      </c>
      <c r="Z2007">
        <v>13.06</v>
      </c>
      <c r="AB2007">
        <f t="shared" si="319"/>
        <v>5656.0572197293604</v>
      </c>
      <c r="AC2007">
        <f>VLOOKUP(A2007,'VIXY-IV'!A$1:E$2000,4,0)</f>
        <v>5583.7</v>
      </c>
      <c r="AD2007" s="10">
        <f t="shared" si="312"/>
        <v>1.2958651025191337E-2</v>
      </c>
      <c r="AE2007">
        <f>ROW()</f>
        <v>2007</v>
      </c>
      <c r="AF2007">
        <f t="shared" si="313"/>
        <v>0.8719665271966528</v>
      </c>
      <c r="AG2007">
        <f>AG2006*(1-(AG$1+AG$5))^($A2007-$A2006)*(1+2*(E2007/E2006-1))</f>
        <v>7456366.8648943501</v>
      </c>
      <c r="AH2007">
        <f>VLOOKUP(A2007,'UVXY-IV'!A$2:E$2000,4,0)</f>
        <v>37307000</v>
      </c>
      <c r="AI2007">
        <v>14829.7</v>
      </c>
      <c r="AJ2007" s="10">
        <f t="shared" si="311"/>
        <v>-0.80013491127953595</v>
      </c>
      <c r="AK2007">
        <f t="shared" si="321"/>
        <v>8.229289936341722</v>
      </c>
      <c r="AM2007">
        <v>8.2858750000000008</v>
      </c>
      <c r="AN2007" s="10">
        <f t="shared" si="310"/>
        <v>-6.8290993598477678E-3</v>
      </c>
      <c r="AO2007">
        <f>AO2006*(1-AO$1+H2006)^($A2007-$A2006)*(2-E2007/E2006)</f>
        <v>8.2885771133044166</v>
      </c>
      <c r="AQ2007" s="10">
        <v>8.35</v>
      </c>
    </row>
    <row r="2008" spans="1:43" x14ac:dyDescent="0.25">
      <c r="A2008" s="1">
        <v>40975</v>
      </c>
      <c r="B2008" s="12">
        <v>19.07</v>
      </c>
      <c r="C2008" s="12">
        <v>22.72</v>
      </c>
      <c r="D2008">
        <v>10054.120000000001</v>
      </c>
      <c r="E2008">
        <v>8978.48</v>
      </c>
      <c r="F2008">
        <v>127980.64</v>
      </c>
      <c r="G2008">
        <v>114306.22</v>
      </c>
      <c r="H2008">
        <f>(1/(1-91/360*VLOOKUP($A2008,Tbills!$B$4:$C$974,2,1)/100))^((1)/91)-1</f>
        <v>2.222449413613603E-6</v>
      </c>
      <c r="I2008" s="2">
        <f t="shared" si="320"/>
        <v>6282.4601424973907</v>
      </c>
      <c r="J2008">
        <f>VLOOKUP(A2008,'VXX-IV'!A$1:C$4500,3,0)</f>
        <v>6282.9</v>
      </c>
      <c r="K2008" s="10">
        <f t="shared" si="322"/>
        <v>-7.00086747534856E-5</v>
      </c>
      <c r="L2008">
        <f t="shared" si="314"/>
        <v>35597385.889743686</v>
      </c>
      <c r="O2008">
        <f t="shared" si="315"/>
        <v>457986.17932196369</v>
      </c>
      <c r="R2008">
        <f t="shared" si="316"/>
        <v>17.790717576214561</v>
      </c>
      <c r="U2008" s="2">
        <f t="shared" si="317"/>
        <v>220.61210591517684</v>
      </c>
      <c r="V2008">
        <f>VLOOKUP(A2008,'VXZ-IV'!A$1:C$4500,3,0)</f>
        <v>220.6</v>
      </c>
      <c r="W2008" s="10">
        <f t="shared" si="323"/>
        <v>5.4877222016580518E-5</v>
      </c>
      <c r="X2008">
        <f t="shared" si="318"/>
        <v>13.405019451227346</v>
      </c>
      <c r="Z2008">
        <v>13.37</v>
      </c>
      <c r="AB2008">
        <f t="shared" si="319"/>
        <v>5290.6491470715682</v>
      </c>
      <c r="AC2008">
        <f>VLOOKUP(A2008,'VIXY-IV'!A$1:E$2000,4,0)</f>
        <v>5222.6000000000004</v>
      </c>
      <c r="AD2008" s="10">
        <f t="shared" si="312"/>
        <v>1.3029745159799377E-2</v>
      </c>
      <c r="AE2008">
        <f>ROW()</f>
        <v>2008</v>
      </c>
      <c r="AF2008">
        <f t="shared" si="313"/>
        <v>0.83934859154929586</v>
      </c>
      <c r="AG2008">
        <f>AG2007*(1-(AG$1+AG$5))^($A2008-$A2007)*(1+2*(E2008/E2007-1))</f>
        <v>6493201.208186035</v>
      </c>
      <c r="AH2008">
        <f>VLOOKUP(A2008,'UVXY-IV'!A$2:E$2000,4,0)</f>
        <v>32488000</v>
      </c>
      <c r="AI2008">
        <v>13402.37</v>
      </c>
      <c r="AJ2008" s="10">
        <f t="shared" si="311"/>
        <v>-0.80013539743332818</v>
      </c>
      <c r="AK2008">
        <f t="shared" si="321"/>
        <v>8.7602646052888957</v>
      </c>
      <c r="AM2008">
        <v>8.8209999999999997</v>
      </c>
      <c r="AN2008" s="10">
        <f t="shared" si="310"/>
        <v>-6.8853185252356619E-3</v>
      </c>
      <c r="AO2008">
        <f>AO2007*(1-AO$1+H2007)^($A2008-$A2007)*(2-E2008/E2007)</f>
        <v>8.8234813634430882</v>
      </c>
      <c r="AQ2008" s="10">
        <v>8.76</v>
      </c>
    </row>
    <row r="2009" spans="1:43" x14ac:dyDescent="0.25">
      <c r="A2009" s="1">
        <v>40976</v>
      </c>
      <c r="B2009" s="12">
        <v>18.02</v>
      </c>
      <c r="C2009" s="12">
        <v>21.84</v>
      </c>
      <c r="D2009">
        <v>9702.77</v>
      </c>
      <c r="E2009">
        <v>8664.7000000000007</v>
      </c>
      <c r="F2009">
        <v>126341.74</v>
      </c>
      <c r="G2009">
        <v>112842.17</v>
      </c>
      <c r="H2009">
        <f>(1/(1-91/360*VLOOKUP($A2009,Tbills!$B$4:$C$974,2,1)/100))^((1)/91)-1</f>
        <v>2.222449413613603E-6</v>
      </c>
      <c r="I2009" s="2">
        <f t="shared" si="320"/>
        <v>6062.7662531948308</v>
      </c>
      <c r="J2009">
        <f>VLOOKUP(A2009,'VXX-IV'!A$1:C$4500,3,0)</f>
        <v>6063.2</v>
      </c>
      <c r="K2009" s="10">
        <f t="shared" si="322"/>
        <v>-7.1537604758087348E-5</v>
      </c>
      <c r="L2009">
        <f t="shared" si="314"/>
        <v>33107847.226860031</v>
      </c>
      <c r="O2009">
        <f t="shared" si="315"/>
        <v>433962.99718361651</v>
      </c>
      <c r="R2009">
        <f t="shared" si="316"/>
        <v>18.100774364176988</v>
      </c>
      <c r="U2009" s="2">
        <f t="shared" si="317"/>
        <v>217.78167147111736</v>
      </c>
      <c r="V2009">
        <f>VLOOKUP(A2009,'VXZ-IV'!A$1:C$4500,3,0)</f>
        <v>217.76</v>
      </c>
      <c r="W2009" s="10">
        <f t="shared" si="323"/>
        <v>9.9519981251683376E-5</v>
      </c>
      <c r="X2009">
        <f t="shared" si="318"/>
        <v>13.576240830178714</v>
      </c>
      <c r="Z2009">
        <v>13.59</v>
      </c>
      <c r="AB2009">
        <f t="shared" si="319"/>
        <v>5105.5734807846193</v>
      </c>
      <c r="AC2009">
        <f>VLOOKUP(A2009,'VIXY-IV'!A$1:E$2000,4,0)</f>
        <v>5040</v>
      </c>
      <c r="AD2009" s="10">
        <f t="shared" si="312"/>
        <v>1.3010611266789596E-2</v>
      </c>
      <c r="AE2009">
        <f>ROW()</f>
        <v>2009</v>
      </c>
      <c r="AF2009">
        <f t="shared" si="313"/>
        <v>0.82509157509157505</v>
      </c>
      <c r="AG2009">
        <f>AG2008*(1-(AG$1+AG$5))^($A2009-$A2008)*(1+2*(E2009/E2008-1))</f>
        <v>6039148.7815393563</v>
      </c>
      <c r="AH2009">
        <f>VLOOKUP(A2009,'UVXY-IV'!A$2:E$2000,4,0)</f>
        <v>30215000</v>
      </c>
      <c r="AI2009">
        <v>12204</v>
      </c>
      <c r="AJ2009" s="10">
        <f t="shared" si="311"/>
        <v>-0.8001274604819012</v>
      </c>
      <c r="AK2009">
        <f t="shared" si="321"/>
        <v>9.065996140164394</v>
      </c>
      <c r="AM2009">
        <v>9.1268750000000001</v>
      </c>
      <c r="AN2009" s="10">
        <f t="shared" si="310"/>
        <v>-6.6702852658336864E-3</v>
      </c>
      <c r="AO2009">
        <f>AO2008*(1-AO$1+H2008)^($A2009-$A2008)*(2-E2009/E2008)</f>
        <v>9.131527011605824</v>
      </c>
      <c r="AQ2009" s="10">
        <v>9.09</v>
      </c>
    </row>
    <row r="2010" spans="1:43" x14ac:dyDescent="0.25">
      <c r="A2010" s="1">
        <v>40977</v>
      </c>
      <c r="B2010" s="12">
        <v>17.11</v>
      </c>
      <c r="C2010" s="12">
        <v>21.22</v>
      </c>
      <c r="D2010">
        <v>9460.9599999999991</v>
      </c>
      <c r="E2010">
        <v>8448.74</v>
      </c>
      <c r="F2010">
        <v>124463.9</v>
      </c>
      <c r="G2010">
        <v>111164.73</v>
      </c>
      <c r="H2010">
        <f>(1/(1-91/360*VLOOKUP($A2010,Tbills!$B$4:$C$974,2,1)/100))^((1)/91)-1</f>
        <v>2.222449413613603E-6</v>
      </c>
      <c r="I2010" s="2">
        <f t="shared" si="320"/>
        <v>5911.5273658709475</v>
      </c>
      <c r="J2010">
        <f>VLOOKUP(A2010,'VXX-IV'!A$1:C$4500,3,0)</f>
        <v>5911.94</v>
      </c>
      <c r="K2010" s="10">
        <f t="shared" si="322"/>
        <v>-6.9796738304539474E-5</v>
      </c>
      <c r="L2010">
        <f t="shared" si="314"/>
        <v>31456127.347060774</v>
      </c>
      <c r="O2010">
        <f t="shared" si="315"/>
        <v>417724.70292806765</v>
      </c>
      <c r="R2010">
        <f t="shared" si="316"/>
        <v>18.325518825466194</v>
      </c>
      <c r="U2010" s="2">
        <f t="shared" si="317"/>
        <v>214.53951196224287</v>
      </c>
      <c r="V2010">
        <f>VLOOKUP(A2010,'VXZ-IV'!A$1:C$4500,3,0)</f>
        <v>214.52</v>
      </c>
      <c r="W2010" s="10">
        <f t="shared" si="323"/>
        <v>9.095637815992319E-5</v>
      </c>
      <c r="X2010">
        <f t="shared" si="318"/>
        <v>13.777577621780434</v>
      </c>
      <c r="Z2010">
        <v>13.77</v>
      </c>
      <c r="AB2010">
        <f t="shared" si="319"/>
        <v>4978.1479986360055</v>
      </c>
      <c r="AC2010">
        <f>VLOOKUP(A2010,'VIXY-IV'!A$1:E$2000,4,0)</f>
        <v>4914.6000000000004</v>
      </c>
      <c r="AD2010" s="10">
        <f t="shared" si="312"/>
        <v>1.2930451844708646E-2</v>
      </c>
      <c r="AE2010">
        <f>ROW()</f>
        <v>2010</v>
      </c>
      <c r="AF2010">
        <f t="shared" si="313"/>
        <v>0.80631479736098022</v>
      </c>
      <c r="AG2010">
        <f>AG2009*(1-(AG$1+AG$5))^($A2010-$A2009)*(1+2*(E2010/E2009-1))</f>
        <v>5737914.5087599522</v>
      </c>
      <c r="AH2010">
        <f>VLOOKUP(A2010,'UVXY-IV'!A$2:E$2000,4,0)</f>
        <v>28710000</v>
      </c>
      <c r="AI2010">
        <v>11716</v>
      </c>
      <c r="AJ2010" s="10">
        <f t="shared" si="311"/>
        <v>-0.80014230202856318</v>
      </c>
      <c r="AK2010">
        <f t="shared" si="321"/>
        <v>9.2915253161420388</v>
      </c>
      <c r="AM2010">
        <v>9.3547499999999992</v>
      </c>
      <c r="AN2010" s="10">
        <f t="shared" si="310"/>
        <v>-6.7585647781031044E-3</v>
      </c>
      <c r="AO2010">
        <f>AO2009*(1-AO$1+H2009)^($A2010-$A2009)*(2-E2010/E2009)</f>
        <v>9.3587969037058674</v>
      </c>
      <c r="AQ2010" s="10">
        <v>9.26</v>
      </c>
    </row>
    <row r="2011" spans="1:43" x14ac:dyDescent="0.25">
      <c r="A2011" s="1">
        <v>40980</v>
      </c>
      <c r="B2011" s="12">
        <v>15.64</v>
      </c>
      <c r="C2011" s="12">
        <v>20.81</v>
      </c>
      <c r="D2011">
        <v>8986.25</v>
      </c>
      <c r="E2011">
        <v>8024.76</v>
      </c>
      <c r="F2011">
        <v>122237.58</v>
      </c>
      <c r="G2011">
        <v>109175.55</v>
      </c>
      <c r="H2011">
        <f>(1/(1-91/360*VLOOKUP($A2011,Tbills!$B$4:$C$974,2,1)/100))^((1)/91)-1</f>
        <v>2.639209272237153E-6</v>
      </c>
      <c r="I2011" s="2">
        <f t="shared" si="320"/>
        <v>5614.5017991590448</v>
      </c>
      <c r="J2011">
        <f>VLOOKUP(A2011,'VXX-IV'!A$1:C$4500,3,0)</f>
        <v>5614.89</v>
      </c>
      <c r="K2011" s="10">
        <f t="shared" si="322"/>
        <v>-6.9137746412706313E-5</v>
      </c>
      <c r="L2011">
        <f t="shared" si="314"/>
        <v>28295411.300034102</v>
      </c>
      <c r="O2011">
        <f t="shared" si="315"/>
        <v>386241.86602701724</v>
      </c>
      <c r="R2011">
        <f t="shared" si="316"/>
        <v>18.782782713616061</v>
      </c>
      <c r="U2011" s="2">
        <f t="shared" si="317"/>
        <v>210.68657210657625</v>
      </c>
      <c r="V2011">
        <f>VLOOKUP(A2011,'VXZ-IV'!A$1:C$4500,3,0)</f>
        <v>210.68</v>
      </c>
      <c r="W2011" s="10">
        <f t="shared" si="323"/>
        <v>3.1194734081196884E-5</v>
      </c>
      <c r="X2011">
        <f t="shared" si="318"/>
        <v>14.022668374789898</v>
      </c>
      <c r="Z2011">
        <v>14.01</v>
      </c>
      <c r="AB2011">
        <f t="shared" si="319"/>
        <v>4727.8368926018456</v>
      </c>
      <c r="AC2011">
        <f>VLOOKUP(A2011,'VIXY-IV'!A$1:E$2000,4,0)</f>
        <v>4667.6000000000004</v>
      </c>
      <c r="AD2011" s="10">
        <f t="shared" si="312"/>
        <v>1.2905324492639814E-2</v>
      </c>
      <c r="AE2011">
        <f>ROW()</f>
        <v>2011</v>
      </c>
      <c r="AF2011">
        <f t="shared" si="313"/>
        <v>0.75156174915905827</v>
      </c>
      <c r="AG2011">
        <f>AG2010*(1-(AG$1+AG$5))^($A2011-$A2010)*(1+2*(E2011/E2010-1))</f>
        <v>5161505.3760948423</v>
      </c>
      <c r="AH2011">
        <f>VLOOKUP(A2011,'UVXY-IV'!A$2:E$2000,4,0)</f>
        <v>25822000</v>
      </c>
      <c r="AI2011">
        <v>10636</v>
      </c>
      <c r="AJ2011" s="10">
        <f t="shared" si="311"/>
        <v>-0.80011209913659509</v>
      </c>
      <c r="AK2011">
        <f t="shared" si="321"/>
        <v>9.756435145571249</v>
      </c>
      <c r="AM2011">
        <v>9.8215000000000003</v>
      </c>
      <c r="AN2011" s="10">
        <f t="shared" si="310"/>
        <v>-6.6247369982946891E-3</v>
      </c>
      <c r="AO2011">
        <f>AO2010*(1-AO$1+H2010)^($A2011-$A2010)*(2-E2011/E2010)</f>
        <v>9.827420965009015</v>
      </c>
      <c r="AQ2011" s="10">
        <v>9.6999999999999993</v>
      </c>
    </row>
    <row r="2012" spans="1:43" x14ac:dyDescent="0.25">
      <c r="A2012" s="1">
        <v>40981</v>
      </c>
      <c r="B2012" s="12">
        <v>14.73</v>
      </c>
      <c r="C2012" s="12">
        <v>19.600000000000001</v>
      </c>
      <c r="D2012">
        <v>8661.4699999999993</v>
      </c>
      <c r="E2012">
        <v>7734.71</v>
      </c>
      <c r="F2012">
        <v>119751.39</v>
      </c>
      <c r="G2012">
        <v>106954.74</v>
      </c>
      <c r="H2012">
        <f>(1/(1-91/360*VLOOKUP($A2012,Tbills!$B$4:$C$974,2,1)/100))^((1)/91)-1</f>
        <v>2.639209272237153E-6</v>
      </c>
      <c r="I2012" s="2">
        <f t="shared" si="320"/>
        <v>5411.4511759285106</v>
      </c>
      <c r="J2012">
        <f>VLOOKUP(A2012,'VXX-IV'!A$1:C$4500,3,0)</f>
        <v>5411.83</v>
      </c>
      <c r="K2012" s="10">
        <f t="shared" si="322"/>
        <v>-6.999925561024245E-5</v>
      </c>
      <c r="L2012">
        <f t="shared" si="314"/>
        <v>26248853.562743057</v>
      </c>
      <c r="O2012">
        <f t="shared" si="315"/>
        <v>365288.84489628172</v>
      </c>
      <c r="R2012">
        <f t="shared" si="316"/>
        <v>19.121364331460409</v>
      </c>
      <c r="U2012" s="2">
        <f t="shared" si="317"/>
        <v>206.39638535544418</v>
      </c>
      <c r="V2012">
        <f>VLOOKUP(A2012,'VXZ-IV'!A$1:C$4500,3,0)</f>
        <v>206.4</v>
      </c>
      <c r="W2012" s="10">
        <f t="shared" si="323"/>
        <v>-1.7512812770514863E-5</v>
      </c>
      <c r="X2012">
        <f t="shared" si="318"/>
        <v>14.307421045571136</v>
      </c>
      <c r="Z2012">
        <v>14.36</v>
      </c>
      <c r="AB2012">
        <f t="shared" si="319"/>
        <v>4556.7932662777384</v>
      </c>
      <c r="AC2012">
        <f>VLOOKUP(A2012,'VIXY-IV'!A$1:E$2000,4,0)</f>
        <v>4498.6000000000004</v>
      </c>
      <c r="AD2012" s="10">
        <f t="shared" si="312"/>
        <v>1.2935861440834584E-2</v>
      </c>
      <c r="AE2012">
        <f>ROW()</f>
        <v>2012</v>
      </c>
      <c r="AF2012">
        <f t="shared" si="313"/>
        <v>0.75153061224489792</v>
      </c>
      <c r="AG2012">
        <f>AG2011*(1-(AG$1+AG$5))^($A2012-$A2011)*(1+2*(E2012/E2011-1))</f>
        <v>4788225.158302933</v>
      </c>
      <c r="AH2012">
        <f>VLOOKUP(A2012,'UVXY-IV'!A$2:E$2000,4,0)</f>
        <v>23953000</v>
      </c>
      <c r="AI2012">
        <v>9668</v>
      </c>
      <c r="AJ2012" s="10">
        <f t="shared" si="311"/>
        <v>-0.80009914589809483</v>
      </c>
      <c r="AK2012">
        <f t="shared" si="321"/>
        <v>10.108604641844464</v>
      </c>
      <c r="AM2012">
        <v>10.177125</v>
      </c>
      <c r="AN2012" s="10">
        <f t="shared" si="310"/>
        <v>-6.7327814245710105E-3</v>
      </c>
      <c r="AO2012">
        <f>AO2011*(1-AO$1+H2011)^($A2012-$A2011)*(2-E2012/E2011)</f>
        <v>10.182277289960849</v>
      </c>
      <c r="AQ2012" s="10">
        <v>10.130000000000001</v>
      </c>
    </row>
    <row r="2013" spans="1:43" x14ac:dyDescent="0.25">
      <c r="A2013" s="1">
        <v>40982</v>
      </c>
      <c r="B2013" s="12">
        <v>15.31</v>
      </c>
      <c r="C2013" s="12">
        <v>20.75</v>
      </c>
      <c r="D2013">
        <v>9107.09</v>
      </c>
      <c r="E2013">
        <v>8132.63</v>
      </c>
      <c r="F2013">
        <v>121801.63</v>
      </c>
      <c r="G2013">
        <v>108785.61</v>
      </c>
      <c r="H2013">
        <f>(1/(1-91/360*VLOOKUP($A2013,Tbills!$B$4:$C$974,2,1)/100))^((1)/91)-1</f>
        <v>2.639209272237153E-6</v>
      </c>
      <c r="I2013" s="2">
        <f t="shared" si="320"/>
        <v>5689.7237080002305</v>
      </c>
      <c r="J2013">
        <f>VLOOKUP(A2013,'VXX-IV'!A$1:C$4500,3,0)</f>
        <v>5690.12</v>
      </c>
      <c r="K2013" s="10">
        <f t="shared" si="322"/>
        <v>-6.9645631334602776E-5</v>
      </c>
      <c r="L2013">
        <f t="shared" si="314"/>
        <v>28948419.066962142</v>
      </c>
      <c r="O2013">
        <f t="shared" si="315"/>
        <v>393464.56785004266</v>
      </c>
      <c r="R2013">
        <f t="shared" si="316"/>
        <v>18.628663185888882</v>
      </c>
      <c r="U2013" s="2">
        <f t="shared" si="317"/>
        <v>209.92493844036005</v>
      </c>
      <c r="V2013">
        <f>VLOOKUP(A2013,'VXZ-IV'!A$1:C$4500,3,0)</f>
        <v>209.92</v>
      </c>
      <c r="W2013" s="10">
        <f t="shared" si="323"/>
        <v>2.3525344702957085E-5</v>
      </c>
      <c r="X2013">
        <f t="shared" si="318"/>
        <v>14.062021096358361</v>
      </c>
      <c r="Z2013">
        <v>14.3</v>
      </c>
      <c r="AB2013">
        <f t="shared" si="319"/>
        <v>4791.0550709587851</v>
      </c>
      <c r="AC2013">
        <f>VLOOKUP(A2013,'VIXY-IV'!A$1:E$2000,4,0)</f>
        <v>4729.8999999999996</v>
      </c>
      <c r="AD2013" s="10">
        <f t="shared" si="312"/>
        <v>1.292946382773108E-2</v>
      </c>
      <c r="AE2013">
        <f>ROW()</f>
        <v>2013</v>
      </c>
      <c r="AF2013">
        <f t="shared" si="313"/>
        <v>0.73783132530120488</v>
      </c>
      <c r="AG2013">
        <f>AG2012*(1-(AG$1+AG$5))^($A2013-$A2012)*(1+2*(E2013/E2012-1))</f>
        <v>5280717.3977269726</v>
      </c>
      <c r="AH2013">
        <f>VLOOKUP(A2013,'UVXY-IV'!A$2:E$2000,4,0)</f>
        <v>26417000</v>
      </c>
      <c r="AI2013">
        <v>10276</v>
      </c>
      <c r="AJ2013" s="10">
        <f t="shared" si="311"/>
        <v>-0.80010154833149216</v>
      </c>
      <c r="AK2013">
        <f t="shared" si="321"/>
        <v>9.5881106342056164</v>
      </c>
      <c r="AM2013">
        <v>9.6519999999999992</v>
      </c>
      <c r="AN2013" s="10">
        <f t="shared" si="310"/>
        <v>-6.6192877946936735E-3</v>
      </c>
      <c r="AO2013">
        <f>AO2012*(1-AO$1+H2012)^($A2013-$A2012)*(2-E2013/E2012)</f>
        <v>9.6581079692438454</v>
      </c>
      <c r="AQ2013" s="10">
        <v>9.7899999999999991</v>
      </c>
    </row>
    <row r="2014" spans="1:43" x14ac:dyDescent="0.25">
      <c r="A2014" s="1">
        <v>40983</v>
      </c>
      <c r="B2014" s="12">
        <v>15.43</v>
      </c>
      <c r="C2014" s="12">
        <v>20.54</v>
      </c>
      <c r="D2014">
        <v>8929.66</v>
      </c>
      <c r="E2014">
        <v>7974.16</v>
      </c>
      <c r="F2014">
        <v>120540.28</v>
      </c>
      <c r="G2014">
        <v>107658.77</v>
      </c>
      <c r="H2014">
        <f>(1/(1-91/360*VLOOKUP($A2014,Tbills!$B$4:$C$974,2,1)/100))^((1)/91)-1</f>
        <v>2.639209272237153E-6</v>
      </c>
      <c r="I2014" s="2">
        <f t="shared" si="320"/>
        <v>5578.7369339156157</v>
      </c>
      <c r="J2014">
        <f>VLOOKUP(A2014,'VXX-IV'!A$1:C$4500,3,0)</f>
        <v>5579.13</v>
      </c>
      <c r="K2014" s="10">
        <f t="shared" si="322"/>
        <v>-7.0452935203912936E-5</v>
      </c>
      <c r="L2014">
        <f t="shared" si="314"/>
        <v>27819074.360847969</v>
      </c>
      <c r="O2014">
        <f t="shared" si="315"/>
        <v>381951.29654369701</v>
      </c>
      <c r="R2014">
        <f t="shared" si="316"/>
        <v>18.809309148027928</v>
      </c>
      <c r="U2014" s="2">
        <f t="shared" si="317"/>
        <v>207.74593777539539</v>
      </c>
      <c r="V2014">
        <f>VLOOKUP(A2014,'VXZ-IV'!A$1:C$4500,3,0)</f>
        <v>207.72</v>
      </c>
      <c r="W2014" s="10">
        <f t="shared" si="323"/>
        <v>1.2486893604557459E-4</v>
      </c>
      <c r="X2014">
        <f t="shared" si="318"/>
        <v>14.207192514611657</v>
      </c>
      <c r="Z2014">
        <v>14.26</v>
      </c>
      <c r="AB2014">
        <f t="shared" si="319"/>
        <v>4697.5342169328433</v>
      </c>
      <c r="AC2014">
        <f>VLOOKUP(A2014,'VIXY-IV'!A$1:E$2000,4,0)</f>
        <v>4638</v>
      </c>
      <c r="AD2014" s="10">
        <f t="shared" si="312"/>
        <v>1.2836183038560378E-2</v>
      </c>
      <c r="AE2014">
        <f>ROW()</f>
        <v>2014</v>
      </c>
      <c r="AF2014">
        <f t="shared" si="313"/>
        <v>0.7512171372930867</v>
      </c>
      <c r="AG2014">
        <f>AG2013*(1-(AG$1+AG$5))^($A2014-$A2013)*(1+2*(E2014/E2013-1))</f>
        <v>5074749.41479054</v>
      </c>
      <c r="AH2014">
        <f>VLOOKUP(A2014,'UVXY-IV'!A$2:E$2000,4,0)</f>
        <v>25391000</v>
      </c>
      <c r="AI2014">
        <v>9944</v>
      </c>
      <c r="AJ2014" s="10">
        <f t="shared" si="311"/>
        <v>-0.80013589796421802</v>
      </c>
      <c r="AK2014">
        <f t="shared" si="321"/>
        <v>9.7744864240201572</v>
      </c>
      <c r="AM2014">
        <v>9.8457500000000007</v>
      </c>
      <c r="AN2014" s="10">
        <f t="shared" si="310"/>
        <v>-7.2380038067026975E-3</v>
      </c>
      <c r="AO2014">
        <f>AO2013*(1-AO$1+H2013)^($A2014-$A2013)*(2-E2014/E2013)</f>
        <v>9.8459647856115105</v>
      </c>
      <c r="AQ2014" s="10">
        <v>9.9499999999999993</v>
      </c>
    </row>
    <row r="2015" spans="1:43" x14ac:dyDescent="0.25">
      <c r="A2015" s="1">
        <v>40984</v>
      </c>
      <c r="B2015" s="12">
        <v>14.43</v>
      </c>
      <c r="C2015" s="12">
        <v>20.37</v>
      </c>
      <c r="D2015">
        <v>8826.83</v>
      </c>
      <c r="E2015">
        <v>7882.31</v>
      </c>
      <c r="F2015">
        <v>120304.36</v>
      </c>
      <c r="G2015">
        <v>107447.77</v>
      </c>
      <c r="H2015">
        <f>(1/(1-91/360*VLOOKUP($A2015,Tbills!$B$4:$C$974,2,1)/100))^((1)/91)-1</f>
        <v>2.639209272237153E-6</v>
      </c>
      <c r="I2015" s="2">
        <f t="shared" si="320"/>
        <v>5514.3602131923735</v>
      </c>
      <c r="J2015">
        <f>VLOOKUP(A2015,'VXX-IV'!A$1:C$4500,3,0)</f>
        <v>5514.75</v>
      </c>
      <c r="K2015" s="10">
        <f t="shared" si="322"/>
        <v>-7.0680775670073359E-5</v>
      </c>
      <c r="L2015">
        <f t="shared" si="314"/>
        <v>27177051.995320763</v>
      </c>
      <c r="O2015">
        <f t="shared" si="315"/>
        <v>375339.41468555824</v>
      </c>
      <c r="R2015">
        <f t="shared" si="316"/>
        <v>18.91678105403015</v>
      </c>
      <c r="U2015" s="2">
        <f t="shared" si="317"/>
        <v>207.33428422931695</v>
      </c>
      <c r="V2015">
        <f>VLOOKUP(A2015,'VXZ-IV'!A$1:C$4500,3,0)</f>
        <v>207.32</v>
      </c>
      <c r="W2015" s="10">
        <f t="shared" si="323"/>
        <v>6.8899427536850411E-5</v>
      </c>
      <c r="X2015">
        <f t="shared" si="318"/>
        <v>14.234548203225712</v>
      </c>
      <c r="Z2015">
        <v>14.19</v>
      </c>
      <c r="AB2015">
        <f t="shared" si="319"/>
        <v>4643.2639890922392</v>
      </c>
      <c r="AC2015">
        <f>VLOOKUP(A2015,'VIXY-IV'!A$1:E$2000,4,0)</f>
        <v>4583.8</v>
      </c>
      <c r="AD2015" s="10">
        <f t="shared" si="312"/>
        <v>1.2972640405829017E-2</v>
      </c>
      <c r="AE2015">
        <f>ROW()</f>
        <v>2015</v>
      </c>
      <c r="AF2015">
        <f t="shared" si="313"/>
        <v>0.70839469808541966</v>
      </c>
      <c r="AG2015">
        <f>AG2014*(1-(AG$1+AG$5))^($A2015-$A2014)*(1+2*(E2015/E2014-1))</f>
        <v>4957675.8007108923</v>
      </c>
      <c r="AH2015">
        <f>VLOOKUP(A2015,'UVXY-IV'!A$2:E$2000,4,0)</f>
        <v>24800000</v>
      </c>
      <c r="AI2015">
        <v>9908</v>
      </c>
      <c r="AJ2015" s="10">
        <f t="shared" si="311"/>
        <v>-0.80009371771327054</v>
      </c>
      <c r="AK2015">
        <f t="shared" si="321"/>
        <v>9.8866129083858141</v>
      </c>
      <c r="AM2015">
        <v>9.9556249999999995</v>
      </c>
      <c r="AN2015" s="10">
        <f t="shared" si="310"/>
        <v>-6.931969777305369E-3</v>
      </c>
      <c r="AO2015">
        <f>AO2014*(1-AO$1+H2014)^($A2015-$A2014)*(2-E2015/E2014)</f>
        <v>9.9590330084970855</v>
      </c>
      <c r="AQ2015" s="10">
        <v>9.9600000000000009</v>
      </c>
    </row>
    <row r="2016" spans="1:43" x14ac:dyDescent="0.25">
      <c r="A2016" s="1">
        <v>40987</v>
      </c>
      <c r="B2016" s="12">
        <v>15.04</v>
      </c>
      <c r="C2016" s="12">
        <v>19.940000000000001</v>
      </c>
      <c r="D2016">
        <v>8193.7999999999993</v>
      </c>
      <c r="E2016">
        <v>7316.96</v>
      </c>
      <c r="F2016">
        <v>117411.41</v>
      </c>
      <c r="G2016">
        <v>104863.14</v>
      </c>
      <c r="H2016">
        <f>(1/(1-91/360*VLOOKUP($A2016,Tbills!$B$4:$C$974,2,1)/100))^((1)/91)-1</f>
        <v>2.639209272237153E-6</v>
      </c>
      <c r="I2016" s="2">
        <f t="shared" si="320"/>
        <v>5118.5147540783319</v>
      </c>
      <c r="J2016">
        <f>VLOOKUP(A2016,'VXX-IV'!A$1:C$4500,3,0)</f>
        <v>5118.87</v>
      </c>
      <c r="K2016" s="10">
        <f t="shared" si="322"/>
        <v>-6.9399285715032732E-5</v>
      </c>
      <c r="L2016">
        <f t="shared" si="314"/>
        <v>23275591.255715083</v>
      </c>
      <c r="O2016">
        <f t="shared" si="315"/>
        <v>334924.34397607646</v>
      </c>
      <c r="R2016">
        <f t="shared" si="316"/>
        <v>19.592516385763837</v>
      </c>
      <c r="U2016" s="2">
        <f t="shared" si="317"/>
        <v>202.3337305394619</v>
      </c>
      <c r="V2016">
        <f>VLOOKUP(A2016,'VXZ-IV'!A$1:C$4500,3,0)</f>
        <v>202.32</v>
      </c>
      <c r="W2016" s="10">
        <f t="shared" si="323"/>
        <v>6.7865457996862943E-5</v>
      </c>
      <c r="X2016">
        <f t="shared" si="318"/>
        <v>14.575454824941152</v>
      </c>
      <c r="Z2016">
        <v>14.51</v>
      </c>
      <c r="AB2016">
        <f t="shared" si="319"/>
        <v>4309.7801821296234</v>
      </c>
      <c r="AC2016">
        <f>VLOOKUP(A2016,'VIXY-IV'!A$1:E$2000,4,0)</f>
        <v>4254.5</v>
      </c>
      <c r="AD2016" s="10">
        <f t="shared" si="312"/>
        <v>1.2993344019185171E-2</v>
      </c>
      <c r="AE2016">
        <f>ROW()</f>
        <v>2016</v>
      </c>
      <c r="AF2016">
        <f t="shared" si="313"/>
        <v>0.75426278836509519</v>
      </c>
      <c r="AG2016">
        <f>AG2015*(1-(AG$1+AG$5))^($A2016-$A2015)*(1+2*(E2016/E2015-1))</f>
        <v>4246078.8418056099</v>
      </c>
      <c r="AH2016">
        <f>VLOOKUP(A2016,'UVXY-IV'!A$2:E$2000,4,0)</f>
        <v>21237000</v>
      </c>
      <c r="AI2016">
        <v>8740</v>
      </c>
      <c r="AJ2016" s="10">
        <f t="shared" si="311"/>
        <v>-0.80006221020833401</v>
      </c>
      <c r="AK2016">
        <f t="shared" si="321"/>
        <v>10.594238897328305</v>
      </c>
      <c r="AM2016">
        <v>10.66825</v>
      </c>
      <c r="AN2016" s="10">
        <f t="shared" si="310"/>
        <v>-6.9375110886692459E-3</v>
      </c>
      <c r="AO2016">
        <f>AO2015*(1-AO$1+H2015)^($A2016-$A2015)*(2-E2016/E2015)</f>
        <v>10.672233921992435</v>
      </c>
      <c r="AQ2016" s="10">
        <v>10.58</v>
      </c>
    </row>
    <row r="2017" spans="1:43" x14ac:dyDescent="0.25">
      <c r="A2017" s="1">
        <v>40988</v>
      </c>
      <c r="B2017" s="12">
        <v>15.58</v>
      </c>
      <c r="C2017" s="12">
        <v>19.96</v>
      </c>
      <c r="D2017">
        <v>7838.88</v>
      </c>
      <c r="E2017">
        <v>7000</v>
      </c>
      <c r="F2017">
        <v>117163.6</v>
      </c>
      <c r="G2017">
        <v>104641.54</v>
      </c>
      <c r="H2017">
        <f>(1/(1-91/360*VLOOKUP($A2017,Tbills!$B$4:$C$974,2,1)/100))^((1)/91)-1</f>
        <v>2.639209272237153E-6</v>
      </c>
      <c r="I2017" s="2">
        <f t="shared" si="320"/>
        <v>4896.6834171560267</v>
      </c>
      <c r="J2017">
        <f>VLOOKUP(A2017,'VXX-IV'!A$1:C$4500,3,0)</f>
        <v>4897.03</v>
      </c>
      <c r="K2017" s="10">
        <f t="shared" si="322"/>
        <v>-7.0774090412561996E-5</v>
      </c>
      <c r="L2017">
        <f t="shared" si="314"/>
        <v>21258157.230542548</v>
      </c>
      <c r="O2017">
        <f t="shared" si="315"/>
        <v>313151.14214663644</v>
      </c>
      <c r="R2017">
        <f t="shared" si="316"/>
        <v>20.015971082948653</v>
      </c>
      <c r="U2017" s="2">
        <f t="shared" si="317"/>
        <v>201.90175921663476</v>
      </c>
      <c r="V2017">
        <f>VLOOKUP(A2017,'VXZ-IV'!A$1:C$4500,3,0)</f>
        <v>201.88</v>
      </c>
      <c r="W2017" s="10">
        <f t="shared" si="323"/>
        <v>1.0778292369106879E-4</v>
      </c>
      <c r="X2017">
        <f t="shared" si="318"/>
        <v>14.605754440181723</v>
      </c>
      <c r="Z2017">
        <v>14.64</v>
      </c>
      <c r="AB2017">
        <f t="shared" si="319"/>
        <v>4122.9430597601377</v>
      </c>
      <c r="AC2017">
        <f>VLOOKUP(A2017,'VIXY-IV'!A$1:E$2000,4,0)</f>
        <v>4070.3</v>
      </c>
      <c r="AD2017" s="10">
        <f t="shared" si="312"/>
        <v>1.293345939123336E-2</v>
      </c>
      <c r="AE2017">
        <f>ROW()</f>
        <v>2017</v>
      </c>
      <c r="AF2017">
        <f t="shared" si="313"/>
        <v>0.78056112224448893</v>
      </c>
      <c r="AG2017">
        <f>AG2016*(1-(AG$1+AG$5))^($A2017-$A2016)*(1+2*(E2017/E2016-1))</f>
        <v>3878080.3074673</v>
      </c>
      <c r="AH2017">
        <f>VLOOKUP(A2017,'UVXY-IV'!A$2:E$2000,4,0)</f>
        <v>19384000</v>
      </c>
      <c r="AI2017">
        <v>7896</v>
      </c>
      <c r="AJ2017" s="10">
        <f t="shared" si="311"/>
        <v>-0.79993395029574388</v>
      </c>
      <c r="AK2017">
        <f t="shared" si="321"/>
        <v>11.052651018403822</v>
      </c>
      <c r="AM2017">
        <v>11.126125</v>
      </c>
      <c r="AN2017" s="10">
        <f t="shared" si="310"/>
        <v>-6.6037350466742195E-3</v>
      </c>
      <c r="AO2017">
        <f>AO2016*(1-AO$1+H2016)^($A2017-$A2016)*(2-E2017/E2016)</f>
        <v>11.134157039333791</v>
      </c>
      <c r="AQ2017" s="10">
        <v>11.05</v>
      </c>
    </row>
    <row r="2018" spans="1:43" x14ac:dyDescent="0.25">
      <c r="A2018" s="1">
        <v>40989</v>
      </c>
      <c r="B2018" s="12">
        <v>15.13</v>
      </c>
      <c r="C2018" s="12">
        <v>19.25</v>
      </c>
      <c r="D2018">
        <v>7428.49</v>
      </c>
      <c r="E2018">
        <v>6633.51</v>
      </c>
      <c r="F2018">
        <v>113476.68</v>
      </c>
      <c r="G2018">
        <v>101348.39</v>
      </c>
      <c r="H2018">
        <f>(1/(1-91/360*VLOOKUP($A2018,Tbills!$B$4:$C$974,2,1)/100))^((1)/91)-1</f>
        <v>2.639209272237153E-6</v>
      </c>
      <c r="I2018" s="2">
        <f t="shared" si="320"/>
        <v>4640.2135057989562</v>
      </c>
      <c r="J2018">
        <f>VLOOKUP(A2018,'VXX-IV'!A$1:C$4500,3,0)</f>
        <v>4640.54</v>
      </c>
      <c r="K2018" s="10">
        <f t="shared" si="322"/>
        <v>-7.0356941442972776E-5</v>
      </c>
      <c r="L2018">
        <f t="shared" si="314"/>
        <v>19031375.088998288</v>
      </c>
      <c r="O2018">
        <f t="shared" si="315"/>
        <v>288548.54053869453</v>
      </c>
      <c r="R2018">
        <f t="shared" si="316"/>
        <v>20.539017796412576</v>
      </c>
      <c r="U2018" s="2">
        <f t="shared" si="317"/>
        <v>195.54351920593388</v>
      </c>
      <c r="V2018">
        <f>VLOOKUP(A2018,'VXZ-IV'!A$1:C$4500,3,0)</f>
        <v>195.52</v>
      </c>
      <c r="W2018" s="10">
        <f t="shared" si="323"/>
        <v>1.2029053771422937E-4</v>
      </c>
      <c r="X2018">
        <f t="shared" si="318"/>
        <v>15.064891348503251</v>
      </c>
      <c r="Z2018">
        <v>14.99</v>
      </c>
      <c r="AB2018">
        <f t="shared" si="319"/>
        <v>3906.9472103185994</v>
      </c>
      <c r="AC2018">
        <f>VLOOKUP(A2018,'VIXY-IV'!A$1:E$2000,4,0)</f>
        <v>3857.1</v>
      </c>
      <c r="AD2018" s="10">
        <f t="shared" si="312"/>
        <v>1.2923494417723003E-2</v>
      </c>
      <c r="AE2018">
        <f>ROW()</f>
        <v>2018</v>
      </c>
      <c r="AF2018">
        <f t="shared" si="313"/>
        <v>0.78597402597402599</v>
      </c>
      <c r="AG2018">
        <f>AG2017*(1-(AG$1+AG$5))^($A2018-$A2017)*(1+2*(E2018/E2017-1))</f>
        <v>3471883.9766808692</v>
      </c>
      <c r="AH2018">
        <f>VLOOKUP(A2018,'UVXY-IV'!A$2:E$2000,4,0)</f>
        <v>17338000</v>
      </c>
      <c r="AI2018">
        <v>7120</v>
      </c>
      <c r="AJ2018" s="10">
        <f t="shared" si="311"/>
        <v>-0.79975291402232851</v>
      </c>
      <c r="AK2018">
        <f t="shared" si="321"/>
        <v>11.630778724489458</v>
      </c>
      <c r="AM2018">
        <v>11.708375</v>
      </c>
      <c r="AN2018" s="10">
        <f t="shared" si="310"/>
        <v>-6.6274163161448296E-3</v>
      </c>
      <c r="AO2018">
        <f>AO2017*(1-AO$1+H2017)^($A2018-$A2017)*(2-E2018/E2017)</f>
        <v>11.716691335998107</v>
      </c>
      <c r="AQ2018" s="10">
        <v>11.58</v>
      </c>
    </row>
    <row r="2019" spans="1:43" x14ac:dyDescent="0.25">
      <c r="A2019" s="1">
        <v>40990</v>
      </c>
      <c r="B2019" s="12">
        <v>15.68</v>
      </c>
      <c r="C2019" s="12">
        <v>19.55</v>
      </c>
      <c r="D2019">
        <v>7533.41</v>
      </c>
      <c r="E2019">
        <v>6727.18</v>
      </c>
      <c r="F2019">
        <v>116047.1</v>
      </c>
      <c r="G2019">
        <v>103643.82</v>
      </c>
      <c r="H2019">
        <f>(1/(1-91/360*VLOOKUP($A2019,Tbills!$B$4:$C$974,2,1)/100))^((1)/91)-1</f>
        <v>2.639209272237153E-6</v>
      </c>
      <c r="I2019" s="2">
        <f t="shared" si="320"/>
        <v>4705.6371428861439</v>
      </c>
      <c r="J2019">
        <f>VLOOKUP(A2019,'VXX-IV'!A$1:C$4500,3,0)</f>
        <v>4705.97</v>
      </c>
      <c r="K2019" s="10">
        <f t="shared" si="322"/>
        <v>-7.0730819332953665E-5</v>
      </c>
      <c r="L2019">
        <f t="shared" si="314"/>
        <v>19568015.913396329</v>
      </c>
      <c r="O2019">
        <f t="shared" si="315"/>
        <v>294650.38470004912</v>
      </c>
      <c r="R2019">
        <f t="shared" si="316"/>
        <v>20.393082918931384</v>
      </c>
      <c r="U2019" s="2">
        <f t="shared" si="317"/>
        <v>199.96800232050461</v>
      </c>
      <c r="V2019">
        <f>VLOOKUP(A2019,'VXZ-IV'!A$1:C$4500,3,0)</f>
        <v>199.96</v>
      </c>
      <c r="W2019" s="10">
        <f t="shared" si="323"/>
        <v>4.0019606444285927E-5</v>
      </c>
      <c r="X2019">
        <f t="shared" si="318"/>
        <v>14.723182348120394</v>
      </c>
      <c r="Z2019">
        <v>14.86</v>
      </c>
      <c r="AB2019">
        <f t="shared" si="319"/>
        <v>3961.9780155366279</v>
      </c>
      <c r="AC2019">
        <f>VLOOKUP(A2019,'VIXY-IV'!A$1:E$2000,4,0)</f>
        <v>3912.1</v>
      </c>
      <c r="AD2019" s="10">
        <f t="shared" si="312"/>
        <v>1.274967805951488E-2</v>
      </c>
      <c r="AE2019">
        <f>ROW()</f>
        <v>2019</v>
      </c>
      <c r="AF2019">
        <f t="shared" si="313"/>
        <v>0.8020460358056265</v>
      </c>
      <c r="AG2019">
        <f>AG2018*(1-(AG$1+AG$5))^($A2019-$A2018)*(1+2*(E2019/E2018-1))</f>
        <v>3569814.7433786471</v>
      </c>
      <c r="AH2019">
        <f>VLOOKUP(A2019,'UVXY-IV'!A$2:E$2000,4,0)</f>
        <v>17830000</v>
      </c>
      <c r="AI2019">
        <v>7268</v>
      </c>
      <c r="AJ2019" s="10">
        <f t="shared" si="311"/>
        <v>-0.79978604916552731</v>
      </c>
      <c r="AK2019">
        <f t="shared" si="321"/>
        <v>11.466009586655288</v>
      </c>
      <c r="AM2019">
        <v>11.546250000000001</v>
      </c>
      <c r="AN2019" s="10">
        <f t="shared" si="310"/>
        <v>-6.9494782587171677E-3</v>
      </c>
      <c r="AO2019">
        <f>AO2018*(1-AO$1+H2018)^($A2019-$A2018)*(2-E2019/E2018)</f>
        <v>11.550846356006957</v>
      </c>
      <c r="AQ2019" s="10">
        <v>11.41</v>
      </c>
    </row>
    <row r="2020" spans="1:43" x14ac:dyDescent="0.25">
      <c r="A2020" s="1">
        <v>40991</v>
      </c>
      <c r="B2020" s="12">
        <v>14.82</v>
      </c>
      <c r="C2020" s="12">
        <v>18.64</v>
      </c>
      <c r="D2020">
        <v>6987.22</v>
      </c>
      <c r="E2020">
        <v>6239.43</v>
      </c>
      <c r="F2020">
        <v>113201.49</v>
      </c>
      <c r="G2020">
        <v>101102.08</v>
      </c>
      <c r="H2020">
        <f>(1/(1-91/360*VLOOKUP($A2020,Tbills!$B$4:$C$974,2,1)/100))^((1)/91)-1</f>
        <v>2.639209272237153E-6</v>
      </c>
      <c r="I2020" s="2">
        <f t="shared" si="320"/>
        <v>4364.360925867989</v>
      </c>
      <c r="J2020">
        <f>VLOOKUP(A2020,'VXX-IV'!A$1:C$4500,3,0)</f>
        <v>4364.67</v>
      </c>
      <c r="K2020" s="10">
        <f t="shared" si="322"/>
        <v>-7.0812714824008971E-5</v>
      </c>
      <c r="L2020">
        <f t="shared" si="314"/>
        <v>16729770.123451136</v>
      </c>
      <c r="O2020">
        <f t="shared" si="315"/>
        <v>262596.37106337317</v>
      </c>
      <c r="R2020">
        <f t="shared" si="316"/>
        <v>21.131421513559246</v>
      </c>
      <c r="U2020" s="2">
        <f t="shared" si="317"/>
        <v>195.05979772199763</v>
      </c>
      <c r="V2020">
        <f>VLOOKUP(A2020,'VXZ-IV'!A$1:C$4500,3,0)</f>
        <v>195.04</v>
      </c>
      <c r="W2020" s="10">
        <f t="shared" si="323"/>
        <v>1.0150595774005566E-4</v>
      </c>
      <c r="X2020">
        <f t="shared" si="318"/>
        <v>15.083732582790336</v>
      </c>
      <c r="Z2020">
        <v>15.14</v>
      </c>
      <c r="AB2020">
        <f t="shared" si="319"/>
        <v>3674.5891456746081</v>
      </c>
      <c r="AC2020">
        <f>VLOOKUP(A2020,'VIXY-IV'!A$1:E$2000,4,0)</f>
        <v>3627.5</v>
      </c>
      <c r="AD2020" s="10">
        <f t="shared" si="312"/>
        <v>1.2981156629802371E-2</v>
      </c>
      <c r="AE2020">
        <f>ROW()</f>
        <v>2020</v>
      </c>
      <c r="AF2020">
        <f t="shared" si="313"/>
        <v>0.79506437768240346</v>
      </c>
      <c r="AG2020">
        <f>AG2019*(1-(AG$1+AG$5))^($A2020-$A2019)*(1+2*(E2020/E2019-1))</f>
        <v>3052057.4963598694</v>
      </c>
      <c r="AH2020">
        <f>VLOOKUP(A2020,'UVXY-IV'!A$2:E$2000,4,0)</f>
        <v>15238000</v>
      </c>
      <c r="AI2020">
        <v>6264</v>
      </c>
      <c r="AJ2020" s="10">
        <f t="shared" si="311"/>
        <v>-0.79970747497310213</v>
      </c>
      <c r="AK2020">
        <f t="shared" si="321"/>
        <v>12.296772724083816</v>
      </c>
      <c r="AM2020">
        <v>12.381</v>
      </c>
      <c r="AN2020" s="10">
        <f t="shared" si="310"/>
        <v>-6.8029461203605868E-3</v>
      </c>
      <c r="AO2020">
        <f>AO2019*(1-AO$1+H2019)^($A2020-$A2019)*(2-E2020/E2019)</f>
        <v>12.387907780461545</v>
      </c>
      <c r="AQ2020" s="10">
        <v>12.24</v>
      </c>
    </row>
    <row r="2021" spans="1:43" x14ac:dyDescent="0.25">
      <c r="A2021" s="1">
        <v>40994</v>
      </c>
      <c r="B2021" s="12">
        <v>14.26</v>
      </c>
      <c r="C2021" s="12">
        <v>17.43</v>
      </c>
      <c r="D2021">
        <v>6396.95</v>
      </c>
      <c r="E2021">
        <v>5712.29</v>
      </c>
      <c r="F2021">
        <v>106849.08</v>
      </c>
      <c r="G2021">
        <v>95427.839999999997</v>
      </c>
      <c r="H2021">
        <f>(1/(1-91/360*VLOOKUP($A2021,Tbills!$B$4:$C$974,2,1)/100))^((1)/91)-1</f>
        <v>2.3613675910194587E-6</v>
      </c>
      <c r="I2021" s="2">
        <f t="shared" si="320"/>
        <v>3995.3738983339276</v>
      </c>
      <c r="J2021">
        <f>VLOOKUP(A2021,'VXX-IV'!A$1:C$4500,3,0)</f>
        <v>3995.66</v>
      </c>
      <c r="K2021" s="10">
        <f t="shared" si="322"/>
        <v>-7.1603105887940721E-5</v>
      </c>
      <c r="L2021">
        <f t="shared" si="314"/>
        <v>13901144.546870483</v>
      </c>
      <c r="O2021">
        <f t="shared" si="315"/>
        <v>229294.8962308272</v>
      </c>
      <c r="R2021">
        <f t="shared" si="316"/>
        <v>22.021081870461263</v>
      </c>
      <c r="U2021" s="2">
        <f t="shared" si="317"/>
        <v>184.10036268172971</v>
      </c>
      <c r="V2021">
        <f>VLOOKUP(A2021,'VXZ-IV'!A$1:C$4500,3,0)</f>
        <v>184.08</v>
      </c>
      <c r="W2021" s="10">
        <f t="shared" si="323"/>
        <v>1.1061865346428945E-4</v>
      </c>
      <c r="X2021">
        <f t="shared" si="318"/>
        <v>15.928635331762896</v>
      </c>
      <c r="Z2021">
        <v>15.88</v>
      </c>
      <c r="AB2021">
        <f t="shared" si="319"/>
        <v>3363.7885869515708</v>
      </c>
      <c r="AC2021">
        <f>VLOOKUP(A2021,'VIXY-IV'!A$1:E$2000,4,0)</f>
        <v>3320.4</v>
      </c>
      <c r="AD2021" s="10">
        <f t="shared" si="312"/>
        <v>1.3067277120699439E-2</v>
      </c>
      <c r="AE2021">
        <f>ROW()</f>
        <v>2021</v>
      </c>
      <c r="AF2021">
        <f t="shared" si="313"/>
        <v>0.81812966150315547</v>
      </c>
      <c r="AG2021">
        <f>AG2020*(1-(AG$1+AG$5))^($A2021-$A2020)*(1+2*(E2021/E2020-1))</f>
        <v>2536093.2169594169</v>
      </c>
      <c r="AH2021">
        <f>VLOOKUP(A2021,'UVXY-IV'!A$2:E$2000,4,0)</f>
        <v>12659000</v>
      </c>
      <c r="AI2021">
        <v>5100</v>
      </c>
      <c r="AJ2021" s="10">
        <f t="shared" si="311"/>
        <v>-0.7996608565479566</v>
      </c>
      <c r="AK2021">
        <f t="shared" si="321"/>
        <v>13.3338057760472</v>
      </c>
      <c r="AM2021">
        <v>13.42</v>
      </c>
      <c r="AN2021" s="10">
        <f t="shared" si="310"/>
        <v>-6.422818476363612E-3</v>
      </c>
      <c r="AO2021">
        <f>AO2020*(1-AO$1+H2020)^($A2021-$A2020)*(2-E2021/E2020)</f>
        <v>13.433119395733343</v>
      </c>
      <c r="AQ2021" s="10">
        <v>13.36</v>
      </c>
    </row>
    <row r="2022" spans="1:43" x14ac:dyDescent="0.25">
      <c r="A2022" s="1">
        <v>40995</v>
      </c>
      <c r="B2022" s="12">
        <v>15.57</v>
      </c>
      <c r="C2022" s="12">
        <v>18.57</v>
      </c>
      <c r="D2022">
        <v>7125.78</v>
      </c>
      <c r="E2022">
        <v>6363.1</v>
      </c>
      <c r="F2022">
        <v>109807.87</v>
      </c>
      <c r="G2022">
        <v>98070.13</v>
      </c>
      <c r="H2022">
        <f>(1/(1-91/360*VLOOKUP($A2022,Tbills!$B$4:$C$974,2,1)/100))^((1)/91)-1</f>
        <v>2.3613675910194587E-6</v>
      </c>
      <c r="I2022" s="2">
        <f t="shared" si="320"/>
        <v>4450.4742437380792</v>
      </c>
      <c r="J2022">
        <f>VLOOKUP(A2022,'VXX-IV'!A$1:C$4500,3,0)</f>
        <v>4450.79</v>
      </c>
      <c r="K2022" s="10">
        <f t="shared" si="322"/>
        <v>-7.0943868823447609E-5</v>
      </c>
      <c r="L2022">
        <f t="shared" si="314"/>
        <v>17067970.88187895</v>
      </c>
      <c r="O2022">
        <f t="shared" si="315"/>
        <v>268471.72996210394</v>
      </c>
      <c r="R2022">
        <f t="shared" si="316"/>
        <v>20.765695213329483</v>
      </c>
      <c r="U2022" s="2">
        <f t="shared" si="317"/>
        <v>189.19372784776897</v>
      </c>
      <c r="V2022">
        <f>VLOOKUP(A2022,'VXZ-IV'!A$1:C$4500,3,0)</f>
        <v>189.2</v>
      </c>
      <c r="W2022" s="10">
        <f t="shared" si="323"/>
        <v>-3.3150910311974258E-5</v>
      </c>
      <c r="X2022">
        <f t="shared" si="318"/>
        <v>15.487053004484542</v>
      </c>
      <c r="Z2022">
        <v>15.64</v>
      </c>
      <c r="AB2022">
        <f t="shared" si="319"/>
        <v>3746.8995625563107</v>
      </c>
      <c r="AC2022">
        <f>VLOOKUP(A2022,'VIXY-IV'!A$1:E$2000,4,0)</f>
        <v>3698.8</v>
      </c>
      <c r="AD2022" s="10">
        <f t="shared" si="312"/>
        <v>1.3004099317700524E-2</v>
      </c>
      <c r="AE2022">
        <f>ROW()</f>
        <v>2022</v>
      </c>
      <c r="AF2022">
        <f t="shared" si="313"/>
        <v>0.83844911147011314</v>
      </c>
      <c r="AG2022">
        <f>AG2021*(1-(AG$1+AG$5))^($A2022-$A2021)*(1+2*(E2022/E2021-1))</f>
        <v>3113870.2948387004</v>
      </c>
      <c r="AH2022">
        <f>VLOOKUP(A2022,'UVXY-IV'!A$2:E$2000,4,0)</f>
        <v>15544000</v>
      </c>
      <c r="AI2022">
        <v>6112</v>
      </c>
      <c r="AJ2022" s="10">
        <f t="shared" si="311"/>
        <v>-0.79967381016220407</v>
      </c>
      <c r="AK2022">
        <f t="shared" si="321"/>
        <v>11.814114469990473</v>
      </c>
      <c r="AM2022">
        <v>11.890499999999999</v>
      </c>
      <c r="AN2022" s="10">
        <f t="shared" si="310"/>
        <v>-6.4240805693221992E-3</v>
      </c>
      <c r="AO2022">
        <f>AO2021*(1-AO$1+H2021)^($A2022-$A2021)*(2-E2022/E2021)</f>
        <v>11.902251279108333</v>
      </c>
      <c r="AQ2022" s="10">
        <v>12.05</v>
      </c>
    </row>
    <row r="2023" spans="1:43" x14ac:dyDescent="0.25">
      <c r="A2023" s="1">
        <v>40996</v>
      </c>
      <c r="B2023" s="12">
        <v>15.47</v>
      </c>
      <c r="C2023" s="12">
        <v>18.79</v>
      </c>
      <c r="D2023">
        <v>7155.82</v>
      </c>
      <c r="E2023">
        <v>6389.91</v>
      </c>
      <c r="F2023">
        <v>108655.93</v>
      </c>
      <c r="G2023">
        <v>97041.09</v>
      </c>
      <c r="H2023">
        <f>(1/(1-91/360*VLOOKUP($A2023,Tbills!$B$4:$C$974,2,1)/100))^((1)/91)-1</f>
        <v>2.3613675910194587E-6</v>
      </c>
      <c r="I2023" s="2">
        <f t="shared" si="320"/>
        <v>4469.1270379657017</v>
      </c>
      <c r="J2023">
        <f>VLOOKUP(A2023,'VXX-IV'!A$1:C$4500,3,0)</f>
        <v>4469.45</v>
      </c>
      <c r="K2023" s="10">
        <f t="shared" si="322"/>
        <v>-7.2259905424143511E-5</v>
      </c>
      <c r="L2023">
        <f t="shared" si="314"/>
        <v>17211060.302890889</v>
      </c>
      <c r="O2023">
        <f t="shared" si="315"/>
        <v>270159.37576370977</v>
      </c>
      <c r="R2023">
        <f t="shared" si="316"/>
        <v>20.721011843525982</v>
      </c>
      <c r="U2023" s="2">
        <f t="shared" si="317"/>
        <v>187.20442529384181</v>
      </c>
      <c r="V2023">
        <f>VLOOKUP(A2023,'VXZ-IV'!A$1:C$4500,3,0)</f>
        <v>187.2</v>
      </c>
      <c r="W2023" s="10">
        <f t="shared" si="323"/>
        <v>2.3639390180685282E-5</v>
      </c>
      <c r="X2023">
        <f t="shared" si="318"/>
        <v>15.649015227484631</v>
      </c>
      <c r="Z2023">
        <v>15.51</v>
      </c>
      <c r="AB2023">
        <f t="shared" si="319"/>
        <v>3762.5553948457991</v>
      </c>
      <c r="AC2023">
        <f>VLOOKUP(A2023,'VIXY-IV'!A$1:E$2000,4,0)</f>
        <v>3714.1</v>
      </c>
      <c r="AD2023" s="10">
        <f t="shared" si="312"/>
        <v>1.3046335544492305E-2</v>
      </c>
      <c r="AE2023">
        <f>ROW()</f>
        <v>2023</v>
      </c>
      <c r="AF2023">
        <f t="shared" si="313"/>
        <v>0.82331027142096869</v>
      </c>
      <c r="AG2023">
        <f>AG2022*(1-(AG$1+AG$5))^($A2023-$A2022)*(1+2*(E2023/E2022-1))</f>
        <v>3140004.1601686892</v>
      </c>
      <c r="AH2023">
        <f>VLOOKUP(A2023,'UVXY-IV'!A$2:E$2000,4,0)</f>
        <v>15673000</v>
      </c>
      <c r="AI2023">
        <v>6184</v>
      </c>
      <c r="AJ2023" s="10">
        <f t="shared" si="311"/>
        <v>-0.79965519299631915</v>
      </c>
      <c r="AK2023">
        <f t="shared" si="321"/>
        <v>11.763789482189603</v>
      </c>
      <c r="AM2023">
        <v>11.842750000000001</v>
      </c>
      <c r="AN2023" s="10">
        <f t="shared" si="310"/>
        <v>-6.6674140558905526E-3</v>
      </c>
      <c r="AO2023">
        <f>AO2022*(1-AO$1+H2022)^($A2023-$A2022)*(2-E2023/E2022)</f>
        <v>11.851692489397838</v>
      </c>
      <c r="AQ2023" s="10">
        <v>11.9</v>
      </c>
    </row>
    <row r="2024" spans="1:43" x14ac:dyDescent="0.25">
      <c r="A2024" s="1">
        <v>40997</v>
      </c>
      <c r="B2024" s="12">
        <v>15.48</v>
      </c>
      <c r="C2024" s="12">
        <v>18.84</v>
      </c>
      <c r="D2024">
        <v>6990.14</v>
      </c>
      <c r="E2024">
        <v>6241.95</v>
      </c>
      <c r="F2024">
        <v>108656.19</v>
      </c>
      <c r="G2024">
        <v>97041.09</v>
      </c>
      <c r="H2024">
        <f>(1/(1-91/360*VLOOKUP($A2024,Tbills!$B$4:$C$974,2,1)/100))^((1)/91)-1</f>
        <v>2.3613675910194587E-6</v>
      </c>
      <c r="I2024" s="2">
        <f t="shared" si="320"/>
        <v>4365.5460778777688</v>
      </c>
      <c r="J2024">
        <f>VLOOKUP(A2024,'VXX-IV'!A$1:C$4500,3,0)</f>
        <v>4365.8599999999997</v>
      </c>
      <c r="K2024" s="10">
        <f t="shared" si="322"/>
        <v>-7.1903845343390671E-5</v>
      </c>
      <c r="L2024">
        <f t="shared" si="314"/>
        <v>16413304.054693582</v>
      </c>
      <c r="O2024">
        <f t="shared" si="315"/>
        <v>260767.17382951709</v>
      </c>
      <c r="R2024">
        <f t="shared" si="316"/>
        <v>20.959964459329811</v>
      </c>
      <c r="U2024" s="2">
        <f t="shared" si="317"/>
        <v>187.20030852896329</v>
      </c>
      <c r="V2024">
        <f>VLOOKUP(A2024,'VXZ-IV'!A$1:C$4500,3,0)</f>
        <v>187.2</v>
      </c>
      <c r="W2024" s="10">
        <f t="shared" si="323"/>
        <v>1.6481248039657004E-6</v>
      </c>
      <c r="X2024">
        <f t="shared" si="318"/>
        <v>15.648473381368674</v>
      </c>
      <c r="Z2024">
        <v>15.7</v>
      </c>
      <c r="AB2024">
        <f t="shared" si="319"/>
        <v>3675.3043184932149</v>
      </c>
      <c r="AC2024">
        <f>VLOOKUP(A2024,'VIXY-IV'!A$1:E$2000,4,0)</f>
        <v>3628.3</v>
      </c>
      <c r="AD2024" s="10">
        <f t="shared" si="312"/>
        <v>1.2954915109890219E-2</v>
      </c>
      <c r="AE2024">
        <f>ROW()</f>
        <v>2024</v>
      </c>
      <c r="AF2024">
        <f t="shared" si="313"/>
        <v>0.82165605095541405</v>
      </c>
      <c r="AG2024">
        <f>AG2023*(1-(AG$1+AG$5))^($A2024-$A2023)*(1+2*(E2024/E2023-1))</f>
        <v>2994488.0481181657</v>
      </c>
      <c r="AH2024">
        <f>VLOOKUP(A2024,'UVXY-IV'!A$2:E$2000,4,0)</f>
        <v>14948000</v>
      </c>
      <c r="AI2024">
        <v>6152</v>
      </c>
      <c r="AJ2024" s="10">
        <f t="shared" si="311"/>
        <v>-0.79967299651336865</v>
      </c>
      <c r="AK2024">
        <f t="shared" si="321"/>
        <v>12.035622446395877</v>
      </c>
      <c r="AM2024">
        <v>12.116125</v>
      </c>
      <c r="AN2024" s="10">
        <f t="shared" si="310"/>
        <v>-6.6442491806681936E-3</v>
      </c>
      <c r="AO2024">
        <f>AO2023*(1-AO$1+H2023)^($A2024-$A2023)*(2-E2024/E2023)</f>
        <v>12.125701593407847</v>
      </c>
      <c r="AQ2024" s="10">
        <v>11.98</v>
      </c>
    </row>
    <row r="2025" spans="1:43" x14ac:dyDescent="0.25">
      <c r="A2025" s="1">
        <v>40998</v>
      </c>
      <c r="B2025" s="12">
        <v>15.5</v>
      </c>
      <c r="C2025" s="12">
        <v>18.61</v>
      </c>
      <c r="D2025">
        <v>6837.91</v>
      </c>
      <c r="E2025">
        <v>6106</v>
      </c>
      <c r="F2025">
        <v>105943.06</v>
      </c>
      <c r="G2025">
        <v>94617.76</v>
      </c>
      <c r="H2025">
        <f>(1/(1-91/360*VLOOKUP($A2025,Tbills!$B$4:$C$974,2,1)/100))^((1)/91)-1</f>
        <v>2.3613675910194587E-6</v>
      </c>
      <c r="I2025" s="2">
        <f t="shared" si="320"/>
        <v>4270.3698785050356</v>
      </c>
      <c r="J2025">
        <f>VLOOKUP(A2025,'VXX-IV'!A$1:C$4500,3,0)</f>
        <v>4270.68</v>
      </c>
      <c r="K2025" s="10">
        <f t="shared" si="322"/>
        <v>-7.2616420561777417E-5</v>
      </c>
      <c r="L2025">
        <f t="shared" si="314"/>
        <v>15697666.218466381</v>
      </c>
      <c r="O2025">
        <f t="shared" si="315"/>
        <v>252239.38923544044</v>
      </c>
      <c r="R2025">
        <f t="shared" si="316"/>
        <v>21.187261201069891</v>
      </c>
      <c r="U2025" s="2">
        <f t="shared" si="317"/>
        <v>182.5214921462231</v>
      </c>
      <c r="V2025">
        <f>VLOOKUP(A2025,'VXZ-IV'!A$1:C$4500,3,0)</f>
        <v>182.52</v>
      </c>
      <c r="W2025" s="10">
        <f t="shared" si="323"/>
        <v>8.1752477705254734E-6</v>
      </c>
      <c r="X2025">
        <f t="shared" si="318"/>
        <v>16.038694909751239</v>
      </c>
      <c r="Z2025">
        <v>15.84</v>
      </c>
      <c r="AB2025">
        <f t="shared" si="319"/>
        <v>3595.1306480038788</v>
      </c>
      <c r="AC2025">
        <f>VLOOKUP(A2025,'VIXY-IV'!A$1:E$2000,4,0)</f>
        <v>3549.6</v>
      </c>
      <c r="AD2025" s="10">
        <f t="shared" si="312"/>
        <v>1.282697994249471E-2</v>
      </c>
      <c r="AE2025">
        <f>ROW()</f>
        <v>2025</v>
      </c>
      <c r="AF2025">
        <f t="shared" si="313"/>
        <v>0.83288554540569593</v>
      </c>
      <c r="AG2025">
        <f>AG2024*(1-(AG$1+AG$5))^($A2025-$A2024)*(1+2*(E2025/E2024-1))</f>
        <v>2863951.318587237</v>
      </c>
      <c r="AH2025">
        <f>VLOOKUP(A2025,'UVXY-IV'!A$2:E$2000,4,0)</f>
        <v>14297000</v>
      </c>
      <c r="AI2025">
        <v>5824</v>
      </c>
      <c r="AJ2025" s="10">
        <f t="shared" si="311"/>
        <v>-0.79968165918813483</v>
      </c>
      <c r="AK2025">
        <f t="shared" si="321"/>
        <v>12.297186165316534</v>
      </c>
      <c r="AM2025">
        <v>12.372125</v>
      </c>
      <c r="AN2025" s="10">
        <f t="shared" si="310"/>
        <v>-6.0570706069867919E-3</v>
      </c>
      <c r="AO2025">
        <f>AO2024*(1-AO$1+H2024)^($A2025-$A2024)*(2-E2025/E2024)</f>
        <v>12.389371017227397</v>
      </c>
      <c r="AQ2025" s="10">
        <v>12.27</v>
      </c>
    </row>
    <row r="2026" spans="1:43" x14ac:dyDescent="0.25">
      <c r="A2026" s="1">
        <v>41001</v>
      </c>
      <c r="B2026" s="12">
        <v>15.64</v>
      </c>
      <c r="C2026" s="12">
        <v>18.46</v>
      </c>
      <c r="D2026">
        <v>6858.26</v>
      </c>
      <c r="E2026">
        <v>6124.13</v>
      </c>
      <c r="F2026">
        <v>106270.39999999999</v>
      </c>
      <c r="G2026">
        <v>94909.440000000002</v>
      </c>
      <c r="H2026">
        <f>(1/(1-91/360*VLOOKUP($A2026,Tbills!$B$4:$C$974,2,1)/100))^((1)/91)-1</f>
        <v>2.0835330114543638E-6</v>
      </c>
      <c r="I2026" s="2">
        <f t="shared" si="320"/>
        <v>4282.7654339751953</v>
      </c>
      <c r="J2026">
        <f>VLOOKUP(A2026,'VXX-IV'!A$1:C$4500,3,0)</f>
        <v>4283.07</v>
      </c>
      <c r="K2026" s="10">
        <f t="shared" si="322"/>
        <v>-7.11092802135882E-5</v>
      </c>
      <c r="L2026">
        <f t="shared" si="314"/>
        <v>15788842.85964402</v>
      </c>
      <c r="O2026">
        <f t="shared" si="315"/>
        <v>253337.20396611668</v>
      </c>
      <c r="R2026">
        <f t="shared" si="316"/>
        <v>21.152937535236248</v>
      </c>
      <c r="U2026" s="2">
        <f t="shared" si="317"/>
        <v>183.0720496147492</v>
      </c>
      <c r="V2026">
        <f>VLOOKUP(A2026,'VXZ-IV'!A$1:C$4500,3,0)</f>
        <v>183.08</v>
      </c>
      <c r="W2026" s="10">
        <f t="shared" si="323"/>
        <v>-4.3425744214564688E-5</v>
      </c>
      <c r="X2026">
        <f t="shared" si="318"/>
        <v>15.987577965482819</v>
      </c>
      <c r="Z2026">
        <v>16.09</v>
      </c>
      <c r="AB2026">
        <f t="shared" si="319"/>
        <v>3605.4282116709837</v>
      </c>
      <c r="AC2026">
        <f>VLOOKUP(A2026,'VIXY-IV'!A$1:E$2000,4,0)</f>
        <v>3560</v>
      </c>
      <c r="AD2026" s="10">
        <f t="shared" si="312"/>
        <v>1.2760733615444941E-2</v>
      </c>
      <c r="AE2026">
        <f>ROW()</f>
        <v>2026</v>
      </c>
      <c r="AF2026">
        <f t="shared" si="313"/>
        <v>0.84723726977248104</v>
      </c>
      <c r="AG2026">
        <f>AG2025*(1-(AG$1+AG$5))^($A2026-$A2025)*(1+2*(E2026/E2025-1))</f>
        <v>2880667.4246179252</v>
      </c>
      <c r="AH2026">
        <f>VLOOKUP(A2026,'UVXY-IV'!A$2:E$2000,4,0)</f>
        <v>14381000</v>
      </c>
      <c r="AI2026">
        <v>5808</v>
      </c>
      <c r="AJ2026" s="10">
        <f t="shared" si="311"/>
        <v>-0.79968935229692473</v>
      </c>
      <c r="AK2026">
        <f t="shared" si="321"/>
        <v>12.25896017427546</v>
      </c>
      <c r="AM2026">
        <v>12.334250000000001</v>
      </c>
      <c r="AN2026" s="10">
        <f t="shared" si="310"/>
        <v>-6.1041267790534759E-3</v>
      </c>
      <c r="AO2026">
        <f>AO2025*(1-AO$1+H2025)^($A2026-$A2025)*(2-E2026/E2025)</f>
        <v>12.351301287501263</v>
      </c>
      <c r="AQ2026" s="10">
        <v>12.29</v>
      </c>
    </row>
    <row r="2027" spans="1:43" x14ac:dyDescent="0.25">
      <c r="A2027" s="1">
        <v>41002</v>
      </c>
      <c r="B2027" s="12">
        <v>15.66</v>
      </c>
      <c r="C2027" s="12">
        <v>18.809999999999999</v>
      </c>
      <c r="D2027">
        <v>6990.53</v>
      </c>
      <c r="E2027">
        <v>6242.23</v>
      </c>
      <c r="F2027">
        <v>106282.25</v>
      </c>
      <c r="G2027">
        <v>94919.83</v>
      </c>
      <c r="H2027">
        <f>(1/(1-91/360*VLOOKUP($A2027,Tbills!$B$4:$C$974,2,1)/100))^((1)/91)-1</f>
        <v>2.0835330114543638E-6</v>
      </c>
      <c r="I2027" s="2">
        <f t="shared" si="320"/>
        <v>4365.2574026918201</v>
      </c>
      <c r="J2027">
        <f>VLOOKUP(A2027,'VXX-IV'!A$1:C$4500,3,0)</f>
        <v>4365.57</v>
      </c>
      <c r="K2027" s="10">
        <f t="shared" si="322"/>
        <v>-7.1605153091014451E-5</v>
      </c>
      <c r="L2027">
        <f t="shared" si="314"/>
        <v>16397091.587303771</v>
      </c>
      <c r="O2027">
        <f t="shared" si="315"/>
        <v>260656.59315603404</v>
      </c>
      <c r="R2027">
        <f t="shared" si="316"/>
        <v>20.948029970420183</v>
      </c>
      <c r="U2027" s="2">
        <f t="shared" si="317"/>
        <v>183.08799916689256</v>
      </c>
      <c r="V2027">
        <f>VLOOKUP(A2027,'VXZ-IV'!A$1:C$4500,3,0)</f>
        <v>183.08</v>
      </c>
      <c r="W2027" s="10">
        <f t="shared" si="323"/>
        <v>4.3692194082067815E-5</v>
      </c>
      <c r="X2027">
        <f t="shared" si="318"/>
        <v>15.985269811275391</v>
      </c>
      <c r="Z2027">
        <v>16.04</v>
      </c>
      <c r="AB2027">
        <f t="shared" si="319"/>
        <v>3674.8285023985422</v>
      </c>
      <c r="AC2027">
        <f>VLOOKUP(A2027,'VIXY-IV'!A$1:E$2000,4,0)</f>
        <v>3628.8</v>
      </c>
      <c r="AD2027" s="10">
        <f t="shared" si="312"/>
        <v>1.2684221339986257E-2</v>
      </c>
      <c r="AE2027">
        <f>ROW()</f>
        <v>2027</v>
      </c>
      <c r="AF2027">
        <f t="shared" si="313"/>
        <v>0.83253588516746413</v>
      </c>
      <c r="AG2027">
        <f>AG2026*(1-(AG$1+AG$5))^($A2027-$A2026)*(1+2*(E2027/E2026-1))</f>
        <v>2991670.3294463693</v>
      </c>
      <c r="AH2027">
        <f>VLOOKUP(A2027,'UVXY-IV'!A$2:E$2000,4,0)</f>
        <v>14936000</v>
      </c>
      <c r="AI2027">
        <v>6008</v>
      </c>
      <c r="AJ2027" s="10">
        <f t="shared" si="311"/>
        <v>-0.79970070102796131</v>
      </c>
      <c r="AK2027">
        <f t="shared" si="321"/>
        <v>12.021993873574324</v>
      </c>
      <c r="AM2027">
        <v>12.094875</v>
      </c>
      <c r="AN2027" s="10">
        <f t="shared" si="310"/>
        <v>-6.0257858328982561E-3</v>
      </c>
      <c r="AO2027">
        <f>AO2026*(1-AO$1+H2026)^($A2027-$A2026)*(2-E2027/E2026)</f>
        <v>12.112691419781122</v>
      </c>
      <c r="AQ2027" s="10">
        <v>12.05</v>
      </c>
    </row>
    <row r="2028" spans="1:43" x14ac:dyDescent="0.25">
      <c r="A2028" s="1">
        <v>41003</v>
      </c>
      <c r="B2028" s="12">
        <v>16.420000000000002</v>
      </c>
      <c r="C2028" s="12">
        <v>19.45</v>
      </c>
      <c r="D2028">
        <v>7237.45</v>
      </c>
      <c r="E2028">
        <v>6462.7</v>
      </c>
      <c r="F2028">
        <v>107013.45</v>
      </c>
      <c r="G2028">
        <v>95572.66</v>
      </c>
      <c r="H2028">
        <f>(1/(1-91/360*VLOOKUP($A2028,Tbills!$B$4:$C$974,2,1)/100))^((1)/91)-1</f>
        <v>2.0835330114543638E-6</v>
      </c>
      <c r="I2028" s="2">
        <f t="shared" si="320"/>
        <v>4519.3371362613343</v>
      </c>
      <c r="J2028">
        <f>VLOOKUP(A2028,'VXX-IV'!A$1:C$4500,3,0)</f>
        <v>4519.66</v>
      </c>
      <c r="K2028" s="10">
        <f t="shared" si="322"/>
        <v>-7.1435404137787373E-5</v>
      </c>
      <c r="L2028">
        <f t="shared" si="314"/>
        <v>17554595.887110848</v>
      </c>
      <c r="O2028">
        <f t="shared" si="315"/>
        <v>274456.58186032338</v>
      </c>
      <c r="R2028">
        <f t="shared" si="316"/>
        <v>20.577166853719543</v>
      </c>
      <c r="U2028" s="2">
        <f t="shared" si="317"/>
        <v>184.3431118581604</v>
      </c>
      <c r="V2028">
        <f>VLOOKUP(A2028,'VXZ-IV'!A$1:C$4500,3,0)</f>
        <v>184.32</v>
      </c>
      <c r="W2028" s="10">
        <f t="shared" si="323"/>
        <v>1.2538985547094761E-4</v>
      </c>
      <c r="X2028">
        <f t="shared" si="318"/>
        <v>15.874773847532399</v>
      </c>
      <c r="Z2028">
        <v>15.87</v>
      </c>
      <c r="AB2028">
        <f t="shared" si="319"/>
        <v>3804.4875215836491</v>
      </c>
      <c r="AC2028">
        <f>VLOOKUP(A2028,'VIXY-IV'!A$1:E$2000,4,0)</f>
        <v>3757</v>
      </c>
      <c r="AD2028" s="10">
        <f t="shared" si="312"/>
        <v>1.2639744898495842E-2</v>
      </c>
      <c r="AE2028">
        <f>ROW()</f>
        <v>2028</v>
      </c>
      <c r="AF2028">
        <f t="shared" si="313"/>
        <v>0.84421593830334207</v>
      </c>
      <c r="AG2028">
        <f>AG2027*(1-(AG$1+AG$5))^($A2028-$A2027)*(1+2*(E2028/E2027-1))</f>
        <v>3202888.652065028</v>
      </c>
      <c r="AH2028">
        <f>VLOOKUP(A2028,'UVXY-IV'!A$2:E$2000,4,0)</f>
        <v>15991000</v>
      </c>
      <c r="AI2028">
        <v>6280</v>
      </c>
      <c r="AJ2028" s="10">
        <f t="shared" si="311"/>
        <v>-0.7997067943177395</v>
      </c>
      <c r="AK2028">
        <f t="shared" si="321"/>
        <v>11.596847612664138</v>
      </c>
      <c r="AM2028">
        <v>11.66675</v>
      </c>
      <c r="AN2028" s="10">
        <f t="shared" si="310"/>
        <v>-5.9915904031424549E-3</v>
      </c>
      <c r="AO2028">
        <f>AO2027*(1-AO$1+H2027)^($A2028-$A2027)*(2-E2028/E2027)</f>
        <v>11.68447411995489</v>
      </c>
      <c r="AQ2028" s="10">
        <v>11.81</v>
      </c>
    </row>
    <row r="2029" spans="1:43" x14ac:dyDescent="0.25">
      <c r="A2029" s="1">
        <v>41004</v>
      </c>
      <c r="B2029" s="12">
        <v>16.7</v>
      </c>
      <c r="C2029" s="12">
        <v>19.82</v>
      </c>
      <c r="D2029">
        <v>7438.12</v>
      </c>
      <c r="E2029">
        <v>6641.87</v>
      </c>
      <c r="F2029">
        <v>108749.9</v>
      </c>
      <c r="G2029">
        <v>97123.27</v>
      </c>
      <c r="H2029">
        <f>(1/(1-91/360*VLOOKUP($A2029,Tbills!$B$4:$C$974,2,1)/100))^((1)/91)-1</f>
        <v>2.0835330114543638E-6</v>
      </c>
      <c r="I2029" s="2">
        <f t="shared" si="320"/>
        <v>4644.5298105650854</v>
      </c>
      <c r="J2029">
        <f>VLOOKUP(A2029,'VXX-IV'!A$1:C$4500,3,0)</f>
        <v>4644.8599999999997</v>
      </c>
      <c r="K2029" s="10">
        <f t="shared" si="322"/>
        <v>-7.108705857961084E-5</v>
      </c>
      <c r="L2029">
        <f t="shared" si="314"/>
        <v>18527153.864800647</v>
      </c>
      <c r="O2029">
        <f t="shared" si="315"/>
        <v>285860.37914379517</v>
      </c>
      <c r="R2029">
        <f t="shared" si="316"/>
        <v>20.29101187691689</v>
      </c>
      <c r="U2029" s="2">
        <f t="shared" si="317"/>
        <v>187.32978103042947</v>
      </c>
      <c r="V2029">
        <f>VLOOKUP(A2029,'VXZ-IV'!A$1:C$4500,3,0)</f>
        <v>187.32</v>
      </c>
      <c r="W2029" s="10">
        <f t="shared" si="323"/>
        <v>5.2215622621698543E-5</v>
      </c>
      <c r="X2029">
        <f t="shared" si="318"/>
        <v>15.616669927361585</v>
      </c>
      <c r="Z2029">
        <v>15.82</v>
      </c>
      <c r="AB2029">
        <f t="shared" si="319"/>
        <v>3909.8256972432514</v>
      </c>
      <c r="AC2029">
        <f>VLOOKUP(A2029,'VIXY-IV'!A$1:E$2000,4,0)</f>
        <v>3860.9</v>
      </c>
      <c r="AD2029" s="10">
        <f t="shared" si="312"/>
        <v>1.267209646539702E-2</v>
      </c>
      <c r="AE2029">
        <f>ROW()</f>
        <v>2029</v>
      </c>
      <c r="AF2029">
        <f t="shared" si="313"/>
        <v>0.84258324924318861</v>
      </c>
      <c r="AG2029">
        <f>AG2028*(1-(AG$1+AG$5))^($A2029-$A2028)*(1+2*(E2029/E2028-1))</f>
        <v>3380366.6263703676</v>
      </c>
      <c r="AH2029">
        <f>VLOOKUP(A2029,'UVXY-IV'!A$2:E$2000,4,0)</f>
        <v>16876000</v>
      </c>
      <c r="AI2029">
        <v>6544</v>
      </c>
      <c r="AJ2029" s="10">
        <f t="shared" si="311"/>
        <v>-0.79969384769078178</v>
      </c>
      <c r="AK2029">
        <f t="shared" si="321"/>
        <v>11.274814856709799</v>
      </c>
      <c r="AM2029">
        <v>11.343125000000001</v>
      </c>
      <c r="AN2029" s="10">
        <f t="shared" si="310"/>
        <v>-6.0221626130543271E-3</v>
      </c>
      <c r="AO2029">
        <f>AO2028*(1-AO$1+H2028)^($A2029-$A2028)*(2-E2029/E2028)</f>
        <v>11.36014067102821</v>
      </c>
      <c r="AQ2029" s="10">
        <v>11.55</v>
      </c>
    </row>
    <row r="2030" spans="1:43" x14ac:dyDescent="0.25">
      <c r="A2030" s="1">
        <v>41008</v>
      </c>
      <c r="B2030" s="12">
        <v>18.809999999999999</v>
      </c>
      <c r="C2030" s="12">
        <v>21.21</v>
      </c>
      <c r="D2030">
        <v>7836.35</v>
      </c>
      <c r="E2030">
        <v>6997.42</v>
      </c>
      <c r="F2030">
        <v>112134.68</v>
      </c>
      <c r="G2030">
        <v>100145.37</v>
      </c>
      <c r="H2030">
        <f>(1/(1-91/360*VLOOKUP($A2030,Tbills!$B$4:$C$974,2,1)/100))^((1)/91)-1</f>
        <v>2.3613675910194587E-6</v>
      </c>
      <c r="I2030" s="2">
        <f t="shared" si="320"/>
        <v>4892.7163636373662</v>
      </c>
      <c r="J2030">
        <f>VLOOKUP(A2030,'VXX-IV'!A$1:C$4500,3,0)</f>
        <v>4893.07</v>
      </c>
      <c r="K2030" s="10">
        <f t="shared" si="322"/>
        <v>-7.2272900782821559E-5</v>
      </c>
      <c r="L2030">
        <f t="shared" si="314"/>
        <v>20507215.815366093</v>
      </c>
      <c r="O2030">
        <f t="shared" si="315"/>
        <v>308772.6046324934</v>
      </c>
      <c r="R2030">
        <f t="shared" si="316"/>
        <v>19.744335989163314</v>
      </c>
      <c r="U2030" s="2">
        <f t="shared" si="317"/>
        <v>193.14147695557193</v>
      </c>
      <c r="V2030">
        <f>VLOOKUP(A2030,'VXZ-IV'!A$1:C$4500,3,0)</f>
        <v>193.12</v>
      </c>
      <c r="W2030" s="10">
        <f t="shared" si="323"/>
        <v>1.112104161760108E-4</v>
      </c>
      <c r="X2030">
        <f t="shared" si="318"/>
        <v>15.128644148628913</v>
      </c>
      <c r="Z2030">
        <v>15.36</v>
      </c>
      <c r="AB2030">
        <f t="shared" si="319"/>
        <v>4118.5505412159682</v>
      </c>
      <c r="AC2030">
        <f>VLOOKUP(A2030,'VIXY-IV'!A$1:E$2000,4,0)</f>
        <v>4067</v>
      </c>
      <c r="AD2030" s="10">
        <f t="shared" si="312"/>
        <v>1.2675323633136948E-2</v>
      </c>
      <c r="AE2030">
        <f>ROW()</f>
        <v>2030</v>
      </c>
      <c r="AF2030">
        <f t="shared" si="313"/>
        <v>0.88684582743988671</v>
      </c>
      <c r="AG2030">
        <f>AG2029*(1-(AG$1+AG$5))^($A2030-$A2029)*(1+2*(E2030/E2029-1))</f>
        <v>3741775.1544753318</v>
      </c>
      <c r="AH2030">
        <f>VLOOKUP(A2030,'UVXY-IV'!A$2:E$2000,4,0)</f>
        <v>18679000</v>
      </c>
      <c r="AI2030">
        <v>7376</v>
      </c>
      <c r="AJ2030" s="10">
        <f t="shared" si="311"/>
        <v>-0.79968011379220882</v>
      </c>
      <c r="AK2030">
        <f t="shared" si="321"/>
        <v>10.669267924964069</v>
      </c>
      <c r="AM2030">
        <v>10.733750000000001</v>
      </c>
      <c r="AN2030" s="10">
        <f t="shared" ref="AN2030:AN2093" si="324">AK2030/AM2030-1</f>
        <v>-6.0074135354308833E-3</v>
      </c>
      <c r="AO2030">
        <f>AO2029*(1-AO$1+H2029)^($A2030-$A2029)*(2-E2030/E2029)</f>
        <v>10.75051302005785</v>
      </c>
      <c r="AQ2030" s="10">
        <v>10.81</v>
      </c>
    </row>
    <row r="2031" spans="1:43" x14ac:dyDescent="0.25">
      <c r="A2031" s="1">
        <v>41009</v>
      </c>
      <c r="B2031" s="12">
        <v>20.39</v>
      </c>
      <c r="C2031" s="12">
        <v>22.62</v>
      </c>
      <c r="D2031">
        <v>8341.4</v>
      </c>
      <c r="E2031">
        <v>7448.38</v>
      </c>
      <c r="F2031">
        <v>116387.1</v>
      </c>
      <c r="G2031">
        <v>103942.89</v>
      </c>
      <c r="H2031">
        <f>(1/(1-91/360*VLOOKUP($A2031,Tbills!$B$4:$C$974,2,1)/100))^((1)/91)-1</f>
        <v>2.3613675910194587E-6</v>
      </c>
      <c r="I2031" s="2">
        <f t="shared" si="320"/>
        <v>5207.9232207831847</v>
      </c>
      <c r="J2031">
        <f>VLOOKUP(A2031,'VXX-IV'!A$1:C$4500,3,0)</f>
        <v>5208.29</v>
      </c>
      <c r="K2031" s="10">
        <f t="shared" si="322"/>
        <v>-7.0422195541208765E-5</v>
      </c>
      <c r="L2031">
        <f t="shared" si="314"/>
        <v>23149465.047488488</v>
      </c>
      <c r="O2031">
        <f t="shared" si="315"/>
        <v>338610.21514088556</v>
      </c>
      <c r="R2031">
        <f t="shared" si="316"/>
        <v>19.107244434188548</v>
      </c>
      <c r="U2031" s="2">
        <f t="shared" si="317"/>
        <v>200.46098379370753</v>
      </c>
      <c r="V2031">
        <f>VLOOKUP(A2031,'VXZ-IV'!A$1:C$4500,3,0)</f>
        <v>200.44</v>
      </c>
      <c r="W2031" s="10">
        <f t="shared" si="323"/>
        <v>1.0468865349988477E-4</v>
      </c>
      <c r="X2031">
        <f t="shared" si="318"/>
        <v>14.554460854304375</v>
      </c>
      <c r="Z2031">
        <v>14.56</v>
      </c>
      <c r="AB2031">
        <f t="shared" si="319"/>
        <v>4383.8243155338942</v>
      </c>
      <c r="AC2031">
        <f>VLOOKUP(A2031,'VIXY-IV'!A$1:E$2000,4,0)</f>
        <v>4328.8</v>
      </c>
      <c r="AD2031" s="10">
        <f t="shared" si="312"/>
        <v>1.2711216857765217E-2</v>
      </c>
      <c r="AE2031">
        <f>ROW()</f>
        <v>2031</v>
      </c>
      <c r="AF2031">
        <f t="shared" si="313"/>
        <v>0.90141467727674618</v>
      </c>
      <c r="AG2031">
        <f>AG2030*(1-(AG$1+AG$5))^($A2031-$A2030)*(1+2*(E2031/E2030-1))</f>
        <v>4223922.2598712323</v>
      </c>
      <c r="AH2031">
        <f>VLOOKUP(A2031,'UVXY-IV'!A$2:E$2000,4,0)</f>
        <v>21084000</v>
      </c>
      <c r="AI2031">
        <v>8568</v>
      </c>
      <c r="AJ2031" s="10">
        <f t="shared" ref="AJ2031:AJ2094" si="325">AG2031/AH2031-1</f>
        <v>-0.79966219598410015</v>
      </c>
      <c r="AK2031">
        <f t="shared" si="321"/>
        <v>9.9812048728938958</v>
      </c>
      <c r="AM2031">
        <v>10.0405</v>
      </c>
      <c r="AN2031" s="10">
        <f t="shared" si="324"/>
        <v>-5.9055950506552435E-3</v>
      </c>
      <c r="AO2031">
        <f>AO2030*(1-AO$1+H2030)^($A2031-$A2030)*(2-E2031/E2030)</f>
        <v>10.057330650225859</v>
      </c>
      <c r="AQ2031" s="10">
        <v>9.94</v>
      </c>
    </row>
    <row r="2032" spans="1:43" x14ac:dyDescent="0.25">
      <c r="A2032" s="1">
        <v>41010</v>
      </c>
      <c r="B2032" s="12">
        <v>20.02</v>
      </c>
      <c r="C2032" s="12">
        <v>22.47</v>
      </c>
      <c r="D2032">
        <v>8200.61</v>
      </c>
      <c r="E2032">
        <v>7322.64</v>
      </c>
      <c r="F2032">
        <v>116747.72</v>
      </c>
      <c r="G2032">
        <v>104264.71</v>
      </c>
      <c r="H2032">
        <f>(1/(1-91/360*VLOOKUP($A2032,Tbills!$B$4:$C$974,2,1)/100))^((1)/91)-1</f>
        <v>2.3613675910194587E-6</v>
      </c>
      <c r="I2032" s="2">
        <f t="shared" si="320"/>
        <v>5119.8966440700351</v>
      </c>
      <c r="J2032">
        <f>VLOOKUP(A2032,'VXX-IV'!A$1:C$4500,3,0)</f>
        <v>5120.26</v>
      </c>
      <c r="K2032" s="10">
        <f t="shared" si="322"/>
        <v>-7.0964351412849958E-5</v>
      </c>
      <c r="L2032">
        <f t="shared" si="314"/>
        <v>22366910.252076615</v>
      </c>
      <c r="O2032">
        <f t="shared" si="315"/>
        <v>330024.7090659847</v>
      </c>
      <c r="R2032">
        <f t="shared" si="316"/>
        <v>19.267653086710755</v>
      </c>
      <c r="U2032" s="2">
        <f t="shared" si="317"/>
        <v>201.07719970282471</v>
      </c>
      <c r="V2032">
        <f>VLOOKUP(A2032,'VXZ-IV'!A$1:C$4500,3,0)</f>
        <v>201.08</v>
      </c>
      <c r="W2032" s="10">
        <f t="shared" si="323"/>
        <v>-1.3926283943144213E-5</v>
      </c>
      <c r="X2032">
        <f t="shared" si="318"/>
        <v>14.508896062477794</v>
      </c>
      <c r="Z2032">
        <v>14.62</v>
      </c>
      <c r="AB2032">
        <f t="shared" si="319"/>
        <v>4309.6684215466385</v>
      </c>
      <c r="AC2032">
        <f>VLOOKUP(A2032,'VIXY-IV'!A$1:E$2000,4,0)</f>
        <v>4255.6000000000004</v>
      </c>
      <c r="AD2032" s="10">
        <f t="shared" ref="AD2032:AD2095" si="326">AB2032/AC2032-1</f>
        <v>1.2705240517585814E-2</v>
      </c>
      <c r="AE2032">
        <f>ROW()</f>
        <v>2032</v>
      </c>
      <c r="AF2032">
        <f t="shared" si="313"/>
        <v>0.8909657320872274</v>
      </c>
      <c r="AG2032">
        <f>AG2031*(1-(AG$1+AG$5))^($A2032-$A2031)*(1+2*(E2032/E2031-1))</f>
        <v>4081172.2418144564</v>
      </c>
      <c r="AH2032">
        <f>VLOOKUP(A2032,'UVXY-IV'!A$2:E$2000,4,0)</f>
        <v>20373000</v>
      </c>
      <c r="AI2032">
        <v>8160</v>
      </c>
      <c r="AJ2032" s="10">
        <f t="shared" si="325"/>
        <v>-0.7996774043187328</v>
      </c>
      <c r="AK2032">
        <f t="shared" si="321"/>
        <v>10.149230088940055</v>
      </c>
      <c r="AM2032">
        <v>10.209625000000001</v>
      </c>
      <c r="AN2032" s="10">
        <f t="shared" si="324"/>
        <v>-5.9154876951843516E-3</v>
      </c>
      <c r="AO2032">
        <f>AO2031*(1-AO$1+H2031)^($A2032-$A2031)*(2-E2032/E2031)</f>
        <v>10.226759598100017</v>
      </c>
      <c r="AQ2032" s="10">
        <v>10.220000000000001</v>
      </c>
    </row>
    <row r="2033" spans="1:43" x14ac:dyDescent="0.25">
      <c r="A2033" s="1">
        <v>41011</v>
      </c>
      <c r="B2033" s="12">
        <v>17.2</v>
      </c>
      <c r="C2033" s="12">
        <v>20.25</v>
      </c>
      <c r="D2033">
        <v>7312.99</v>
      </c>
      <c r="E2033">
        <v>6530.03</v>
      </c>
      <c r="F2033">
        <v>110290.91</v>
      </c>
      <c r="G2033">
        <v>98498.04</v>
      </c>
      <c r="H2033">
        <f>(1/(1-91/360*VLOOKUP($A2033,Tbills!$B$4:$C$974,2,1)/100))^((1)/91)-1</f>
        <v>2.3613675910194587E-6</v>
      </c>
      <c r="I2033" s="2">
        <f t="shared" si="320"/>
        <v>4565.6164597299949</v>
      </c>
      <c r="J2033">
        <f>VLOOKUP(A2033,'VXX-IV'!A$1:C$4500,3,0)</f>
        <v>4565.9399999999996</v>
      </c>
      <c r="K2033" s="10">
        <f t="shared" si="322"/>
        <v>-7.0859509762488671E-5</v>
      </c>
      <c r="L2033">
        <f t="shared" si="314"/>
        <v>17524125.193090871</v>
      </c>
      <c r="O2033">
        <f t="shared" si="315"/>
        <v>276432.07820205472</v>
      </c>
      <c r="R2033">
        <f t="shared" si="316"/>
        <v>20.309510125763715</v>
      </c>
      <c r="U2033" s="2">
        <f t="shared" si="317"/>
        <v>189.95186014372271</v>
      </c>
      <c r="V2033">
        <f>VLOOKUP(A2033,'VXZ-IV'!A$1:C$4500,3,0)</f>
        <v>189.96</v>
      </c>
      <c r="W2033" s="10">
        <f t="shared" si="323"/>
        <v>-4.2850369958435941E-5</v>
      </c>
      <c r="X2033">
        <f t="shared" si="318"/>
        <v>15.310823572179414</v>
      </c>
      <c r="Z2033">
        <v>15.12</v>
      </c>
      <c r="AB2033">
        <f t="shared" si="319"/>
        <v>3843.0515363061836</v>
      </c>
      <c r="AC2033">
        <f>VLOOKUP(A2033,'VIXY-IV'!A$1:E$2000,4,0)</f>
        <v>3793.9</v>
      </c>
      <c r="AD2033" s="10">
        <f t="shared" si="326"/>
        <v>1.2955411662453731E-2</v>
      </c>
      <c r="AE2033">
        <f>ROW()</f>
        <v>2033</v>
      </c>
      <c r="AF2033">
        <f t="shared" si="313"/>
        <v>0.84938271604938265</v>
      </c>
      <c r="AG2033">
        <f>AG2032*(1-(AG$1+AG$5))^($A2033-$A2032)*(1+2*(E2033/E2032-1))</f>
        <v>3197564.0174516942</v>
      </c>
      <c r="AH2033">
        <f>VLOOKUP(A2033,'UVXY-IV'!A$2:E$2000,4,0)</f>
        <v>15953000</v>
      </c>
      <c r="AI2033">
        <v>6760</v>
      </c>
      <c r="AJ2033" s="10">
        <f t="shared" si="325"/>
        <v>-0.7995634665923842</v>
      </c>
      <c r="AK2033">
        <f t="shared" si="321"/>
        <v>11.247269204714808</v>
      </c>
      <c r="AM2033">
        <v>11.311125000000001</v>
      </c>
      <c r="AN2033" s="10">
        <f t="shared" si="324"/>
        <v>-5.6453973663267432E-3</v>
      </c>
      <c r="AO2033">
        <f>AO2032*(1-AO$1+H2032)^($A2033-$A2032)*(2-E2033/E2032)</f>
        <v>11.333322027487982</v>
      </c>
      <c r="AQ2033" s="10">
        <v>11.08</v>
      </c>
    </row>
    <row r="2034" spans="1:43" x14ac:dyDescent="0.25">
      <c r="A2034" s="1">
        <v>41012</v>
      </c>
      <c r="B2034" s="12">
        <v>19.55</v>
      </c>
      <c r="C2034" s="12">
        <v>21.99</v>
      </c>
      <c r="D2034">
        <v>7946.5</v>
      </c>
      <c r="E2034">
        <v>7095.7</v>
      </c>
      <c r="F2034">
        <v>114904.91</v>
      </c>
      <c r="G2034">
        <v>102618.46</v>
      </c>
      <c r="H2034">
        <f>(1/(1-91/360*VLOOKUP($A2034,Tbills!$B$4:$C$974,2,1)/100))^((1)/91)-1</f>
        <v>2.3613675910194587E-6</v>
      </c>
      <c r="I2034" s="2">
        <f t="shared" si="320"/>
        <v>4961.0059011788326</v>
      </c>
      <c r="J2034">
        <f>VLOOKUP(A2034,'VXX-IV'!A$1:C$4500,3,0)</f>
        <v>4961.3500000000004</v>
      </c>
      <c r="K2034" s="10">
        <f t="shared" si="322"/>
        <v>-6.9355885226385361E-5</v>
      </c>
      <c r="L2034">
        <f t="shared" si="314"/>
        <v>20559332.013979085</v>
      </c>
      <c r="O2034">
        <f t="shared" si="315"/>
        <v>312340.83614651172</v>
      </c>
      <c r="R2034">
        <f t="shared" si="316"/>
        <v>19.428966567267295</v>
      </c>
      <c r="U2034" s="2">
        <f t="shared" si="317"/>
        <v>197.89363591925382</v>
      </c>
      <c r="V2034">
        <f>VLOOKUP(A2034,'VXZ-IV'!A$1:C$4500,3,0)</f>
        <v>197.88</v>
      </c>
      <c r="W2034" s="10">
        <f t="shared" si="323"/>
        <v>6.8910042722025722E-5</v>
      </c>
      <c r="X2034">
        <f t="shared" si="318"/>
        <v>14.66982547048068</v>
      </c>
      <c r="Z2034">
        <v>14.7</v>
      </c>
      <c r="AB2034">
        <f t="shared" si="319"/>
        <v>4175.8139008096896</v>
      </c>
      <c r="AC2034">
        <f>VLOOKUP(A2034,'VIXY-IV'!A$1:E$2000,4,0)</f>
        <v>4124.3</v>
      </c>
      <c r="AD2034" s="10">
        <f t="shared" si="326"/>
        <v>1.2490337950607167E-2</v>
      </c>
      <c r="AE2034">
        <f>ROW()</f>
        <v>2034</v>
      </c>
      <c r="AF2034">
        <f t="shared" si="313"/>
        <v>0.88904047294224653</v>
      </c>
      <c r="AG2034">
        <f>AG2033*(1-(AG$1+AG$5))^($A2034-$A2033)*(1+2*(E2034/E2033-1))</f>
        <v>3751421.5856195884</v>
      </c>
      <c r="AH2034">
        <f>VLOOKUP(A2034,'UVXY-IV'!A$2:E$2000,4,0)</f>
        <v>18724000</v>
      </c>
      <c r="AI2034">
        <v>7436</v>
      </c>
      <c r="AJ2034" s="10">
        <f t="shared" si="325"/>
        <v>-0.79964635838391429</v>
      </c>
      <c r="AK2034">
        <f t="shared" si="321"/>
        <v>10.272485448182218</v>
      </c>
      <c r="AM2034">
        <v>10.33675</v>
      </c>
      <c r="AN2034" s="10">
        <f t="shared" si="324"/>
        <v>-6.2170945236929009E-3</v>
      </c>
      <c r="AO2034">
        <f>AO2033*(1-AO$1+H2033)^($A2034-$A2033)*(2-E2034/E2033)</f>
        <v>10.351203908773675</v>
      </c>
      <c r="AQ2034" s="10">
        <v>10.37</v>
      </c>
    </row>
    <row r="2035" spans="1:43" x14ac:dyDescent="0.25">
      <c r="A2035" s="1">
        <v>41015</v>
      </c>
      <c r="B2035" s="12">
        <v>19.55</v>
      </c>
      <c r="C2035" s="12">
        <v>22.04</v>
      </c>
      <c r="D2035">
        <v>7827.01</v>
      </c>
      <c r="E2035">
        <v>6988.95</v>
      </c>
      <c r="F2035">
        <v>113675.76</v>
      </c>
      <c r="G2035">
        <v>101520.01</v>
      </c>
      <c r="H2035">
        <f>(1/(1-91/360*VLOOKUP($A2035,Tbills!$B$4:$C$974,2,1)/100))^((1)/91)-1</f>
        <v>2.222449413613603E-6</v>
      </c>
      <c r="I2035" s="2">
        <f t="shared" si="320"/>
        <v>4886.0507693007567</v>
      </c>
      <c r="J2035">
        <f>VLOOKUP(A2035,'VXX-IV'!A$1:C$4500,3,0)</f>
        <v>4886.3900000000003</v>
      </c>
      <c r="K2035" s="10">
        <f t="shared" si="322"/>
        <v>-6.942358249006908E-5</v>
      </c>
      <c r="L2035">
        <f t="shared" si="314"/>
        <v>19938158.338312965</v>
      </c>
      <c r="O2035">
        <f t="shared" si="315"/>
        <v>305261.53892077354</v>
      </c>
      <c r="R2035">
        <f t="shared" si="316"/>
        <v>19.572459800564513</v>
      </c>
      <c r="U2035" s="2">
        <f t="shared" si="317"/>
        <v>195.76242586895532</v>
      </c>
      <c r="V2035">
        <f>VLOOKUP(A2035,'VXZ-IV'!A$1:C$4500,3,0)</f>
        <v>195.76</v>
      </c>
      <c r="W2035" s="10">
        <f t="shared" si="323"/>
        <v>1.2392056371712812E-5</v>
      </c>
      <c r="X2035">
        <f t="shared" si="318"/>
        <v>14.825308165960498</v>
      </c>
      <c r="Z2035">
        <v>14.89</v>
      </c>
      <c r="AB2035">
        <f t="shared" si="319"/>
        <v>4112.5614255411883</v>
      </c>
      <c r="AC2035">
        <f>VLOOKUP(A2035,'VIXY-IV'!A$1:E$2000,4,0)</f>
        <v>4062.1</v>
      </c>
      <c r="AD2035" s="10">
        <f t="shared" si="326"/>
        <v>1.2422497117547282E-2</v>
      </c>
      <c r="AE2035">
        <f>ROW()</f>
        <v>2035</v>
      </c>
      <c r="AF2035">
        <f t="shared" si="313"/>
        <v>0.88702359346642479</v>
      </c>
      <c r="AG2035">
        <f>AG2034*(1-(AG$1+AG$5))^($A2035-$A2034)*(1+2*(E2035/E2034-1))</f>
        <v>3638178.5627080752</v>
      </c>
      <c r="AH2035">
        <f>VLOOKUP(A2035,'UVXY-IV'!A$2:E$2000,4,0)</f>
        <v>18160000</v>
      </c>
      <c r="AI2035">
        <v>7160</v>
      </c>
      <c r="AJ2035" s="10">
        <f t="shared" si="325"/>
        <v>-0.79965977077598704</v>
      </c>
      <c r="AK2035">
        <f t="shared" si="321"/>
        <v>10.425571174003766</v>
      </c>
      <c r="AM2035">
        <v>10.492125</v>
      </c>
      <c r="AN2035" s="10">
        <f t="shared" si="324"/>
        <v>-6.3432170314625669E-3</v>
      </c>
      <c r="AO2035">
        <f>AO2034*(1-AO$1+H2034)^($A2035-$A2034)*(2-E2035/E2034)</f>
        <v>10.505839392305242</v>
      </c>
      <c r="AQ2035" s="10">
        <v>10.57</v>
      </c>
    </row>
    <row r="2036" spans="1:43" x14ac:dyDescent="0.25">
      <c r="A2036" s="1">
        <v>41016</v>
      </c>
      <c r="B2036" s="12">
        <v>18.46</v>
      </c>
      <c r="C2036" s="12">
        <v>20.85</v>
      </c>
      <c r="D2036">
        <v>7307.03</v>
      </c>
      <c r="E2036">
        <v>6524.63</v>
      </c>
      <c r="F2036">
        <v>111415.19</v>
      </c>
      <c r="G2036">
        <v>99500.94</v>
      </c>
      <c r="H2036">
        <f>(1/(1-91/360*VLOOKUP($A2036,Tbills!$B$4:$C$974,2,1)/100))^((1)/91)-1</f>
        <v>2.222449413613603E-6</v>
      </c>
      <c r="I2036" s="2">
        <f t="shared" si="320"/>
        <v>4561.3393873544755</v>
      </c>
      <c r="J2036">
        <f>VLOOKUP(A2036,'VXX-IV'!A$1:C$4500,3,0)</f>
        <v>4561.66</v>
      </c>
      <c r="K2036" s="10">
        <f t="shared" si="322"/>
        <v>-7.0284204768511493E-5</v>
      </c>
      <c r="L2036">
        <f t="shared" si="314"/>
        <v>17288180.149906717</v>
      </c>
      <c r="O2036">
        <f t="shared" si="315"/>
        <v>274831.60500937124</v>
      </c>
      <c r="R2036">
        <f t="shared" si="316"/>
        <v>20.221706562388636</v>
      </c>
      <c r="U2036" s="2">
        <f t="shared" si="317"/>
        <v>191.86479197881718</v>
      </c>
      <c r="V2036">
        <f>VLOOKUP(A2036,'VXZ-IV'!A$1:C$4500,3,0)</f>
        <v>191.84</v>
      </c>
      <c r="W2036" s="10">
        <f t="shared" si="323"/>
        <v>1.2923258349228917E-4</v>
      </c>
      <c r="X2036">
        <f t="shared" si="318"/>
        <v>15.119634107109579</v>
      </c>
      <c r="Z2036">
        <v>15.2</v>
      </c>
      <c r="AB2036">
        <f t="shared" si="319"/>
        <v>3839.2041898370971</v>
      </c>
      <c r="AC2036">
        <f>VLOOKUP(A2036,'VIXY-IV'!A$1:E$2000,4,0)</f>
        <v>3792</v>
      </c>
      <c r="AD2036" s="10">
        <f t="shared" si="326"/>
        <v>1.2448362298812521E-2</v>
      </c>
      <c r="AE2036">
        <f>ROW()</f>
        <v>2036</v>
      </c>
      <c r="AF2036">
        <f t="shared" si="313"/>
        <v>0.88537170263788967</v>
      </c>
      <c r="AG2036">
        <f>AG2035*(1-(AG$1+AG$5))^($A2036-$A2035)*(1+2*(E2036/E2035-1))</f>
        <v>3154657.9845983014</v>
      </c>
      <c r="AH2036">
        <f>VLOOKUP(A2036,'UVXY-IV'!A$2:E$2000,4,0)</f>
        <v>15746000</v>
      </c>
      <c r="AI2036">
        <v>6392</v>
      </c>
      <c r="AJ2036" s="10">
        <f t="shared" si="325"/>
        <v>-0.79965337326315877</v>
      </c>
      <c r="AK2036">
        <f t="shared" si="321"/>
        <v>11.117689745363315</v>
      </c>
      <c r="AM2036">
        <v>11.186875000000001</v>
      </c>
      <c r="AN2036" s="10">
        <f t="shared" si="324"/>
        <v>-6.184502341957554E-3</v>
      </c>
      <c r="AO2036">
        <f>AO2035*(1-AO$1+H2035)^($A2036-$A2035)*(2-E2036/E2035)</f>
        <v>11.203419034123677</v>
      </c>
      <c r="AQ2036" s="10">
        <v>11.11</v>
      </c>
    </row>
    <row r="2037" spans="1:43" x14ac:dyDescent="0.25">
      <c r="A2037" s="1">
        <v>41017</v>
      </c>
      <c r="B2037" s="12">
        <v>18.64</v>
      </c>
      <c r="C2037" s="12">
        <v>21.12</v>
      </c>
      <c r="D2037">
        <v>7526.81</v>
      </c>
      <c r="E2037">
        <v>6720.86</v>
      </c>
      <c r="F2037">
        <v>111847.56</v>
      </c>
      <c r="G2037">
        <v>99886.85</v>
      </c>
      <c r="H2037">
        <f>(1/(1-91/360*VLOOKUP($A2037,Tbills!$B$4:$C$974,2,1)/100))^((1)/91)-1</f>
        <v>2.222449413613603E-6</v>
      </c>
      <c r="I2037" s="2">
        <f t="shared" si="320"/>
        <v>4698.4202568661667</v>
      </c>
      <c r="J2037">
        <f>VLOOKUP(A2037,'VXX-IV'!A$1:C$4500,3,0)</f>
        <v>4698.75</v>
      </c>
      <c r="K2037" s="10">
        <f t="shared" si="322"/>
        <v>-7.0176777618113917E-5</v>
      </c>
      <c r="L2037">
        <f t="shared" si="314"/>
        <v>18327285.678243365</v>
      </c>
      <c r="O2037">
        <f t="shared" si="315"/>
        <v>287220.37727537978</v>
      </c>
      <c r="R2037">
        <f t="shared" si="316"/>
        <v>19.916719548259668</v>
      </c>
      <c r="U2037" s="2">
        <f t="shared" si="317"/>
        <v>192.60466702110767</v>
      </c>
      <c r="V2037">
        <f>VLOOKUP(A2037,'VXZ-IV'!A$1:C$4500,3,0)</f>
        <v>192.6</v>
      </c>
      <c r="W2037" s="10">
        <f t="shared" si="323"/>
        <v>2.4231677610009328E-5</v>
      </c>
      <c r="X2037">
        <f t="shared" si="318"/>
        <v>15.060469696045548</v>
      </c>
      <c r="Z2037">
        <v>15.12</v>
      </c>
      <c r="AB2037">
        <f t="shared" si="319"/>
        <v>3954.5314075237416</v>
      </c>
      <c r="AC2037">
        <f>VLOOKUP(A2037,'VIXY-IV'!A$1:E$2000,4,0)</f>
        <v>3906</v>
      </c>
      <c r="AD2037" s="10">
        <f t="shared" si="326"/>
        <v>1.2424835515550736E-2</v>
      </c>
      <c r="AE2037">
        <f>ROW()</f>
        <v>2037</v>
      </c>
      <c r="AF2037">
        <f t="shared" si="313"/>
        <v>0.88257575757575757</v>
      </c>
      <c r="AG2037">
        <f>AG2036*(1-(AG$1+AG$5))^($A2037-$A2036)*(1+2*(E2037/E2036-1))</f>
        <v>3344299.6551657524</v>
      </c>
      <c r="AH2037">
        <f>VLOOKUP(A2037,'UVXY-IV'!A$2:E$2000,4,0)</f>
        <v>16692000</v>
      </c>
      <c r="AI2037">
        <v>6548</v>
      </c>
      <c r="AJ2037" s="10">
        <f t="shared" si="325"/>
        <v>-0.79964655792201333</v>
      </c>
      <c r="AK2037">
        <f t="shared" si="321"/>
        <v>10.782820002734439</v>
      </c>
      <c r="AM2037">
        <v>10.849500000000001</v>
      </c>
      <c r="AN2037" s="10">
        <f t="shared" si="324"/>
        <v>-6.1459050892264111E-3</v>
      </c>
      <c r="AO2037">
        <f>AO2036*(1-AO$1+H2036)^($A2037-$A2036)*(2-E2037/E2036)</f>
        <v>10.86609543656609</v>
      </c>
      <c r="AQ2037" s="10">
        <v>10.92</v>
      </c>
    </row>
    <row r="2038" spans="1:43" x14ac:dyDescent="0.25">
      <c r="A2038" s="1">
        <v>41018</v>
      </c>
      <c r="B2038" s="12">
        <v>18.36</v>
      </c>
      <c r="C2038" s="12">
        <v>21.23</v>
      </c>
      <c r="D2038">
        <v>7474.87</v>
      </c>
      <c r="E2038">
        <v>6674.47</v>
      </c>
      <c r="F2038">
        <v>111347.99</v>
      </c>
      <c r="G2038">
        <v>99440.48</v>
      </c>
      <c r="H2038">
        <f>(1/(1-91/360*VLOOKUP($A2038,Tbills!$B$4:$C$974,2,1)/100))^((1)/91)-1</f>
        <v>2.222449413613603E-6</v>
      </c>
      <c r="I2038" s="2">
        <f t="shared" si="320"/>
        <v>4665.8842554535495</v>
      </c>
      <c r="J2038">
        <f>VLOOKUP(A2038,'VXX-IV'!A$1:C$4500,3,0)</f>
        <v>4666.22</v>
      </c>
      <c r="K2038" s="10">
        <f t="shared" si="322"/>
        <v>-7.195214680211226E-5</v>
      </c>
      <c r="L2038">
        <f t="shared" si="314"/>
        <v>18073504.626922637</v>
      </c>
      <c r="O2038">
        <f t="shared" si="315"/>
        <v>284237.03776235069</v>
      </c>
      <c r="R2038">
        <f t="shared" si="316"/>
        <v>19.984552583718241</v>
      </c>
      <c r="U2038" s="2">
        <f t="shared" si="317"/>
        <v>191.73971791678824</v>
      </c>
      <c r="V2038">
        <f>VLOOKUP(A2038,'VXZ-IV'!A$1:C$4500,3,0)</f>
        <v>191.72</v>
      </c>
      <c r="W2038" s="10">
        <f t="shared" si="323"/>
        <v>1.0284746916466858E-4</v>
      </c>
      <c r="X2038">
        <f t="shared" si="318"/>
        <v>15.12724536675386</v>
      </c>
      <c r="Z2038">
        <v>15.03</v>
      </c>
      <c r="AB2038">
        <f t="shared" si="319"/>
        <v>3927.0987644339507</v>
      </c>
      <c r="AC2038">
        <f>VLOOKUP(A2038,'VIXY-IV'!A$1:E$2000,4,0)</f>
        <v>3878.9</v>
      </c>
      <c r="AD2038" s="10">
        <f t="shared" si="326"/>
        <v>1.2425884769896367E-2</v>
      </c>
      <c r="AE2038">
        <f>ROW()</f>
        <v>2038</v>
      </c>
      <c r="AF2038">
        <f t="shared" si="313"/>
        <v>0.86481394253414978</v>
      </c>
      <c r="AG2038">
        <f>AG2037*(1-(AG$1+AG$5))^($A2038-$A2037)*(1+2*(E2038/E2037-1))</f>
        <v>3298021.1885010418</v>
      </c>
      <c r="AH2038">
        <f>VLOOKUP(A2038,'UVXY-IV'!A$2:E$2000,4,0)</f>
        <v>16460000</v>
      </c>
      <c r="AI2038">
        <v>6672</v>
      </c>
      <c r="AJ2038" s="10">
        <f t="shared" si="325"/>
        <v>-0.79963419267915903</v>
      </c>
      <c r="AK2038">
        <f t="shared" si="321"/>
        <v>10.856741556729963</v>
      </c>
      <c r="AM2038">
        <v>10.923249999999999</v>
      </c>
      <c r="AN2038" s="10">
        <f t="shared" si="324"/>
        <v>-6.0887046684856561E-3</v>
      </c>
      <c r="AO2038">
        <f>AO2037*(1-AO$1+H2037)^($A2038-$A2037)*(2-E2038/E2037)</f>
        <v>10.940717115437897</v>
      </c>
      <c r="AQ2038" s="10">
        <v>10.84</v>
      </c>
    </row>
    <row r="2039" spans="1:43" x14ac:dyDescent="0.25">
      <c r="A2039" s="1">
        <v>41019</v>
      </c>
      <c r="B2039" s="12">
        <v>17.440000000000001</v>
      </c>
      <c r="C2039" s="12">
        <v>20.48</v>
      </c>
      <c r="D2039">
        <v>7226.39</v>
      </c>
      <c r="E2039">
        <v>6452.58</v>
      </c>
      <c r="F2039">
        <v>109265.76</v>
      </c>
      <c r="G2039">
        <v>97580.7</v>
      </c>
      <c r="H2039">
        <f>(1/(1-91/360*VLOOKUP($A2039,Tbills!$B$4:$C$974,2,1)/100))^((1)/91)-1</f>
        <v>2.222449413613603E-6</v>
      </c>
      <c r="I2039" s="2">
        <f t="shared" si="320"/>
        <v>4510.6707102656928</v>
      </c>
      <c r="J2039">
        <f>VLOOKUP(A2039,'VXX-IV'!A$1:C$4500,3,0)</f>
        <v>4510.99</v>
      </c>
      <c r="K2039" s="10">
        <f t="shared" si="322"/>
        <v>-7.078041279340308E-5</v>
      </c>
      <c r="L2039">
        <f t="shared" si="314"/>
        <v>16871087.0237666</v>
      </c>
      <c r="O2039">
        <f t="shared" si="315"/>
        <v>270053.92252282618</v>
      </c>
      <c r="R2039">
        <f t="shared" si="316"/>
        <v>20.315823256287317</v>
      </c>
      <c r="U2039" s="2">
        <f t="shared" si="317"/>
        <v>188.14955842901404</v>
      </c>
      <c r="V2039">
        <f>VLOOKUP(A2039,'VXZ-IV'!A$1:C$4500,3,0)</f>
        <v>188.16</v>
      </c>
      <c r="W2039" s="10">
        <f t="shared" si="323"/>
        <v>-5.5493043080168114E-5</v>
      </c>
      <c r="X2039">
        <f t="shared" si="318"/>
        <v>15.409626108217447</v>
      </c>
      <c r="Z2039">
        <v>15.31</v>
      </c>
      <c r="AB2039">
        <f t="shared" si="319"/>
        <v>3796.4116204475799</v>
      </c>
      <c r="AC2039">
        <f>VLOOKUP(A2039,'VIXY-IV'!A$1:E$2000,4,0)</f>
        <v>3749.8</v>
      </c>
      <c r="AD2039" s="10">
        <f t="shared" si="326"/>
        <v>1.2430428408869654E-2</v>
      </c>
      <c r="AE2039">
        <f>ROW()</f>
        <v>2039</v>
      </c>
      <c r="AF2039">
        <f t="shared" si="313"/>
        <v>0.8515625</v>
      </c>
      <c r="AG2039">
        <f>AG2038*(1-(AG$1+AG$5))^($A2039-$A2038)*(1+2*(E2039/E2038-1))</f>
        <v>3078634.7331841127</v>
      </c>
      <c r="AH2039">
        <f>VLOOKUP(A2039,'UVXY-IV'!A$2:E$2000,4,0)</f>
        <v>15364000</v>
      </c>
      <c r="AI2039">
        <v>6252</v>
      </c>
      <c r="AJ2039" s="10">
        <f t="shared" si="325"/>
        <v>-0.79962023345586353</v>
      </c>
      <c r="AK2039">
        <f t="shared" si="321"/>
        <v>11.217146981440157</v>
      </c>
      <c r="AM2039">
        <v>11.2865</v>
      </c>
      <c r="AN2039" s="10">
        <f t="shared" si="324"/>
        <v>-6.1447763753017526E-3</v>
      </c>
      <c r="AO2039">
        <f>AO2038*(1-AO$1+H2038)^($A2039-$A2038)*(2-E2039/E2038)</f>
        <v>11.304043753964072</v>
      </c>
      <c r="AQ2039" s="10">
        <v>11.22</v>
      </c>
    </row>
    <row r="2040" spans="1:43" x14ac:dyDescent="0.25">
      <c r="A2040" s="1">
        <v>41022</v>
      </c>
      <c r="B2040" s="12">
        <v>18.97</v>
      </c>
      <c r="C2040" s="12">
        <v>21.39</v>
      </c>
      <c r="D2040">
        <v>7537.61</v>
      </c>
      <c r="E2040">
        <v>6730.43</v>
      </c>
      <c r="F2040">
        <v>111776.04</v>
      </c>
      <c r="G2040">
        <v>99821.87</v>
      </c>
      <c r="H2040">
        <f>(1/(1-91/360*VLOOKUP($A2040,Tbills!$B$4:$C$974,2,1)/100))^((1)/91)-1</f>
        <v>2.222449413613603E-6</v>
      </c>
      <c r="I2040" s="2">
        <f t="shared" si="320"/>
        <v>4704.5882679200922</v>
      </c>
      <c r="J2040">
        <f>VLOOKUP(A2040,'VXX-IV'!A$1:C$4500,3,0)</f>
        <v>4704.92</v>
      </c>
      <c r="K2040" s="10">
        <f t="shared" si="322"/>
        <v>-7.0507485761206468E-5</v>
      </c>
      <c r="L2040">
        <f t="shared" si="314"/>
        <v>18321672.23494754</v>
      </c>
      <c r="O2040">
        <f t="shared" si="315"/>
        <v>287467.76121538138</v>
      </c>
      <c r="R2040">
        <f t="shared" si="316"/>
        <v>19.875724863602191</v>
      </c>
      <c r="U2040" s="2">
        <f t="shared" si="317"/>
        <v>192.4580417757706</v>
      </c>
      <c r="V2040">
        <f>VLOOKUP(A2040,'VXZ-IV'!A$1:C$4500,3,0)</f>
        <v>192.44</v>
      </c>
      <c r="W2040" s="10">
        <f t="shared" si="323"/>
        <v>9.3752732127416749E-5</v>
      </c>
      <c r="X2040">
        <f t="shared" si="318"/>
        <v>15.054137717645276</v>
      </c>
      <c r="Z2040">
        <v>15.07</v>
      </c>
      <c r="AB2040">
        <f t="shared" si="319"/>
        <v>3959.4720555207641</v>
      </c>
      <c r="AC2040">
        <f>VLOOKUP(A2040,'VIXY-IV'!A$1:E$2000,4,0)</f>
        <v>3911</v>
      </c>
      <c r="AD2040" s="10">
        <f t="shared" si="326"/>
        <v>1.2393775382450567E-2</v>
      </c>
      <c r="AE2040">
        <f>ROW()</f>
        <v>2040</v>
      </c>
      <c r="AF2040">
        <f t="shared" si="313"/>
        <v>0.88686302010285167</v>
      </c>
      <c r="AG2040">
        <f>AG2039*(1-(AG$1+AG$5))^($A2040-$A2039)*(1+2*(E2040/E2039-1))</f>
        <v>3343430.5445420672</v>
      </c>
      <c r="AH2040">
        <f>VLOOKUP(A2040,'UVXY-IV'!A$2:E$2000,4,0)</f>
        <v>16684000</v>
      </c>
      <c r="AI2040">
        <v>6640</v>
      </c>
      <c r="AJ2040" s="10">
        <f t="shared" si="325"/>
        <v>-0.79960258064360668</v>
      </c>
      <c r="AK2040">
        <f t="shared" si="321"/>
        <v>10.732633552472965</v>
      </c>
      <c r="AM2040">
        <v>10.797750000000001</v>
      </c>
      <c r="AN2040" s="10">
        <f t="shared" si="324"/>
        <v>-6.0305570630024841E-3</v>
      </c>
      <c r="AO2040">
        <f>AO2039*(1-AO$1+H2039)^($A2040-$A2039)*(2-E2040/E2039)</f>
        <v>10.816160179658915</v>
      </c>
      <c r="AQ2040" s="10">
        <v>10.83</v>
      </c>
    </row>
    <row r="2041" spans="1:43" x14ac:dyDescent="0.25">
      <c r="A2041" s="1">
        <v>41023</v>
      </c>
      <c r="B2041" s="12">
        <v>18.100000000000001</v>
      </c>
      <c r="C2041" s="12">
        <v>20.51</v>
      </c>
      <c r="D2041">
        <v>7239.57</v>
      </c>
      <c r="E2041">
        <v>6464.29</v>
      </c>
      <c r="F2041">
        <v>110759.62</v>
      </c>
      <c r="G2041">
        <v>98913.93</v>
      </c>
      <c r="H2041">
        <f>(1/(1-91/360*VLOOKUP($A2041,Tbills!$B$4:$C$974,2,1)/100))^((1)/91)-1</f>
        <v>2.222449413613603E-6</v>
      </c>
      <c r="I2041" s="2">
        <f t="shared" si="320"/>
        <v>4518.4568586433825</v>
      </c>
      <c r="J2041">
        <f>VLOOKUP(A2041,'VXX-IV'!A$1:C$4500,3,0)</f>
        <v>4518.78</v>
      </c>
      <c r="K2041" s="10">
        <f t="shared" si="322"/>
        <v>-7.1510752153725043E-5</v>
      </c>
      <c r="L2041">
        <f t="shared" si="314"/>
        <v>16871966.811901785</v>
      </c>
      <c r="O2041">
        <f t="shared" si="315"/>
        <v>270407.73129294667</v>
      </c>
      <c r="R2041">
        <f t="shared" si="316"/>
        <v>20.267779444068722</v>
      </c>
      <c r="U2041" s="2">
        <f t="shared" si="317"/>
        <v>190.70330098379242</v>
      </c>
      <c r="V2041">
        <f>VLOOKUP(A2041,'VXZ-IV'!A$1:C$4500,3,0)</f>
        <v>190.68</v>
      </c>
      <c r="W2041" s="10">
        <f t="shared" si="323"/>
        <v>1.2219941153990277E-4</v>
      </c>
      <c r="X2041">
        <f t="shared" si="318"/>
        <v>15.190536062809858</v>
      </c>
      <c r="Z2041">
        <v>15.29</v>
      </c>
      <c r="AB2041">
        <f t="shared" si="319"/>
        <v>3802.7708834603391</v>
      </c>
      <c r="AC2041">
        <f>VLOOKUP(A2041,'VIXY-IV'!A$1:E$2000,4,0)</f>
        <v>3756.2</v>
      </c>
      <c r="AD2041" s="10">
        <f t="shared" si="326"/>
        <v>1.2398403562200899E-2</v>
      </c>
      <c r="AE2041">
        <f>ROW()</f>
        <v>2041</v>
      </c>
      <c r="AF2041">
        <f t="shared" si="313"/>
        <v>0.8824963432471965</v>
      </c>
      <c r="AG2041">
        <f>AG2040*(1-(AG$1+AG$5))^($A2041-$A2040)*(1+2*(E2041/E2040-1))</f>
        <v>3078909.6224326524</v>
      </c>
      <c r="AH2041">
        <f>VLOOKUP(A2041,'UVXY-IV'!A$2:E$2000,4,0)</f>
        <v>15364000</v>
      </c>
      <c r="AI2041">
        <v>6324</v>
      </c>
      <c r="AJ2041" s="10">
        <f t="shared" si="325"/>
        <v>-0.79960234167972843</v>
      </c>
      <c r="AK2041">
        <f t="shared" si="321"/>
        <v>11.156512216339504</v>
      </c>
      <c r="AM2041">
        <v>11.224</v>
      </c>
      <c r="AN2041" s="10">
        <f t="shared" si="324"/>
        <v>-6.0128103760243024E-3</v>
      </c>
      <c r="AO2041">
        <f>AO2040*(1-AO$1+H2040)^($A2041-$A2040)*(2-E2041/E2040)</f>
        <v>11.243470482298562</v>
      </c>
      <c r="AQ2041" s="10">
        <v>11.1</v>
      </c>
    </row>
    <row r="2042" spans="1:43" x14ac:dyDescent="0.25">
      <c r="A2042" s="1">
        <v>41024</v>
      </c>
      <c r="B2042" s="12">
        <v>16.82</v>
      </c>
      <c r="C2042" s="12">
        <v>19.46</v>
      </c>
      <c r="D2042">
        <v>6828.7</v>
      </c>
      <c r="E2042">
        <v>6097.41</v>
      </c>
      <c r="F2042">
        <v>106613.98</v>
      </c>
      <c r="G2042">
        <v>95211.44</v>
      </c>
      <c r="H2042">
        <f>(1/(1-91/360*VLOOKUP($A2042,Tbills!$B$4:$C$974,2,1)/100))^((1)/91)-1</f>
        <v>2.222449413613603E-6</v>
      </c>
      <c r="I2042" s="2">
        <f t="shared" si="320"/>
        <v>4261.9152782941055</v>
      </c>
      <c r="J2042">
        <f>VLOOKUP(A2042,'VXX-IV'!A$1:C$4500,3,0)</f>
        <v>4262.22</v>
      </c>
      <c r="K2042" s="10">
        <f t="shared" si="322"/>
        <v>-7.1493659617449801E-5</v>
      </c>
      <c r="L2042">
        <f t="shared" si="314"/>
        <v>14956191.035200872</v>
      </c>
      <c r="O2042">
        <f t="shared" si="315"/>
        <v>247378.9573721184</v>
      </c>
      <c r="R2042">
        <f t="shared" si="316"/>
        <v>20.841984919589997</v>
      </c>
      <c r="U2042" s="2">
        <f t="shared" si="317"/>
        <v>183.56095984505504</v>
      </c>
      <c r="V2042">
        <f>VLOOKUP(A2042,'VXZ-IV'!A$1:C$4500,3,0)</f>
        <v>183.56</v>
      </c>
      <c r="W2042" s="10">
        <f t="shared" si="323"/>
        <v>5.229053470445777E-6</v>
      </c>
      <c r="X2042">
        <f t="shared" si="318"/>
        <v>15.758591725236677</v>
      </c>
      <c r="Z2042">
        <v>15.54</v>
      </c>
      <c r="AB2042">
        <f t="shared" si="319"/>
        <v>3586.820021250579</v>
      </c>
      <c r="AC2042">
        <f>VLOOKUP(A2042,'VIXY-IV'!A$1:E$2000,4,0)</f>
        <v>3542.6</v>
      </c>
      <c r="AD2042" s="10">
        <f t="shared" si="326"/>
        <v>1.2482363589052969E-2</v>
      </c>
      <c r="AE2042">
        <f>ROW()</f>
        <v>2042</v>
      </c>
      <c r="AF2042">
        <f t="shared" si="313"/>
        <v>0.86433710174717371</v>
      </c>
      <c r="AG2042">
        <f>AG2041*(1-(AG$1+AG$5))^($A2042-$A2041)*(1+2*(E2042/E2041-1))</f>
        <v>2729331.3553830581</v>
      </c>
      <c r="AH2042">
        <f>VLOOKUP(A2042,'UVXY-IV'!A$2:E$2000,4,0)</f>
        <v>13615000</v>
      </c>
      <c r="AI2042">
        <v>5568</v>
      </c>
      <c r="AJ2042" s="10">
        <f t="shared" si="325"/>
        <v>-0.79953497206147206</v>
      </c>
      <c r="AK2042">
        <f t="shared" si="321"/>
        <v>11.789149613557274</v>
      </c>
      <c r="AM2042">
        <v>11.858750000000001</v>
      </c>
      <c r="AN2042" s="10">
        <f t="shared" si="324"/>
        <v>-5.869116596835755E-3</v>
      </c>
      <c r="AO2042">
        <f>AO2041*(1-AO$1+H2041)^($A2042-$A2041)*(2-E2042/E2041)</f>
        <v>11.881179244762375</v>
      </c>
      <c r="AQ2042" s="10">
        <v>11.79</v>
      </c>
    </row>
    <row r="2043" spans="1:43" x14ac:dyDescent="0.25">
      <c r="A2043" s="1">
        <v>41025</v>
      </c>
      <c r="B2043" s="12">
        <v>16.239999999999998</v>
      </c>
      <c r="C2043" s="12">
        <v>18.55</v>
      </c>
      <c r="D2043">
        <v>6638.68</v>
      </c>
      <c r="E2043">
        <v>5927.73</v>
      </c>
      <c r="F2043">
        <v>105536.8</v>
      </c>
      <c r="G2043">
        <v>94249.26</v>
      </c>
      <c r="H2043">
        <f>(1/(1-91/360*VLOOKUP($A2043,Tbills!$B$4:$C$974,2,1)/100))^((1)/91)-1</f>
        <v>2.222449413613603E-6</v>
      </c>
      <c r="I2043" s="2">
        <f t="shared" si="320"/>
        <v>4143.219327779233</v>
      </c>
      <c r="J2043">
        <f>VLOOKUP(A2043,'VXX-IV'!A$1:C$4500,3,0)</f>
        <v>4143.5200000000004</v>
      </c>
      <c r="K2043" s="10">
        <f t="shared" si="322"/>
        <v>-7.2564442977762766E-5</v>
      </c>
      <c r="L2043">
        <f t="shared" si="314"/>
        <v>14123175.931476964</v>
      </c>
      <c r="O2043">
        <f t="shared" si="315"/>
        <v>237044.79901616694</v>
      </c>
      <c r="R2043">
        <f t="shared" si="316"/>
        <v>21.131027194624689</v>
      </c>
      <c r="U2043" s="2">
        <f t="shared" si="317"/>
        <v>181.7019113063852</v>
      </c>
      <c r="V2043">
        <f>VLOOKUP(A2043,'VXZ-IV'!A$1:C$4500,3,0)</f>
        <v>181.68</v>
      </c>
      <c r="W2043" s="10">
        <f t="shared" si="323"/>
        <v>1.2060384404000146E-4</v>
      </c>
      <c r="X2043">
        <f t="shared" si="318"/>
        <v>15.917290249851771</v>
      </c>
      <c r="Z2043">
        <v>15.72</v>
      </c>
      <c r="AB2043">
        <f t="shared" si="319"/>
        <v>3486.8836694098645</v>
      </c>
      <c r="AC2043">
        <f>VLOOKUP(A2043,'VIXY-IV'!A$1:E$2000,4,0)</f>
        <v>3443.8</v>
      </c>
      <c r="AD2043" s="10">
        <f t="shared" si="326"/>
        <v>1.2510502761444942E-2</v>
      </c>
      <c r="AE2043">
        <f>ROW()</f>
        <v>2043</v>
      </c>
      <c r="AF2043">
        <f t="shared" si="313"/>
        <v>0.87547169811320746</v>
      </c>
      <c r="AG2043">
        <f>AG2042*(1-(AG$1+AG$5))^($A2043-$A2042)*(1+2*(E2043/E2042-1))</f>
        <v>2577339.6927189785</v>
      </c>
      <c r="AH2043">
        <f>VLOOKUP(A2043,'UVXY-IV'!A$2:E$2000,4,0)</f>
        <v>12856000</v>
      </c>
      <c r="AI2043">
        <v>5172</v>
      </c>
      <c r="AJ2043" s="10">
        <f t="shared" si="325"/>
        <v>-0.79952242589304778</v>
      </c>
      <c r="AK2043">
        <f t="shared" si="321"/>
        <v>12.116656169551437</v>
      </c>
      <c r="AM2043">
        <v>12.186624999999999</v>
      </c>
      <c r="AN2043" s="10">
        <f t="shared" si="324"/>
        <v>-5.7414444482014604E-3</v>
      </c>
      <c r="AO2043">
        <f>AO2042*(1-AO$1+H2042)^($A2043-$A2042)*(2-E2043/E2042)</f>
        <v>12.211386654670283</v>
      </c>
      <c r="AQ2043" s="10">
        <v>12.2</v>
      </c>
    </row>
    <row r="2044" spans="1:43" x14ac:dyDescent="0.25">
      <c r="A2044" s="1">
        <v>41026</v>
      </c>
      <c r="B2044" s="12">
        <v>16.32</v>
      </c>
      <c r="C2044" s="12">
        <v>18.739999999999998</v>
      </c>
      <c r="D2044">
        <v>6631.63</v>
      </c>
      <c r="E2044">
        <v>5921.43</v>
      </c>
      <c r="F2044">
        <v>104686.02</v>
      </c>
      <c r="G2044">
        <v>93489.26</v>
      </c>
      <c r="H2044">
        <f>(1/(1-91/360*VLOOKUP($A2044,Tbills!$B$4:$C$974,2,1)/100))^((1)/91)-1</f>
        <v>2.222449413613603E-6</v>
      </c>
      <c r="I2044" s="2">
        <f t="shared" si="320"/>
        <v>4138.7184832955572</v>
      </c>
      <c r="J2044">
        <f>VLOOKUP(A2044,'VXX-IV'!A$1:C$4500,3,0)</f>
        <v>4139.0200000000004</v>
      </c>
      <c r="K2044" s="10">
        <f t="shared" si="322"/>
        <v>-7.2847365908623729E-5</v>
      </c>
      <c r="L2044">
        <f t="shared" si="314"/>
        <v>14092549.901413232</v>
      </c>
      <c r="O2044">
        <f t="shared" si="315"/>
        <v>236658.92633396931</v>
      </c>
      <c r="R2044">
        <f t="shared" si="316"/>
        <v>21.141300491896097</v>
      </c>
      <c r="U2044" s="2">
        <f t="shared" si="317"/>
        <v>180.23273498424294</v>
      </c>
      <c r="V2044">
        <f>VLOOKUP(A2044,'VXZ-IV'!A$1:C$4500,3,0)</f>
        <v>180.24</v>
      </c>
      <c r="W2044" s="10">
        <f t="shared" si="323"/>
        <v>-4.0307455376531465E-5</v>
      </c>
      <c r="X2044">
        <f t="shared" si="318"/>
        <v>16.045085073549384</v>
      </c>
      <c r="Z2044">
        <v>16</v>
      </c>
      <c r="AB2044">
        <f t="shared" si="319"/>
        <v>3483.0563633078227</v>
      </c>
      <c r="AC2044">
        <f>VLOOKUP(A2044,'VIXY-IV'!A$1:E$2000,4,0)</f>
        <v>3440.3</v>
      </c>
      <c r="AD2044" s="10">
        <f t="shared" si="326"/>
        <v>1.2428091534989028E-2</v>
      </c>
      <c r="AE2044">
        <f>ROW()</f>
        <v>2044</v>
      </c>
      <c r="AF2044">
        <f t="shared" si="313"/>
        <v>0.87086446104589121</v>
      </c>
      <c r="AG2044">
        <f>AG2043*(1-(AG$1+AG$5))^($A2044-$A2043)*(1+2*(E2044/E2043-1))</f>
        <v>2571774.6238255021</v>
      </c>
      <c r="AH2044">
        <f>VLOOKUP(A2044,'UVXY-IV'!A$2:E$2000,4,0)</f>
        <v>12828000</v>
      </c>
      <c r="AI2044">
        <v>5136</v>
      </c>
      <c r="AJ2044" s="10">
        <f t="shared" si="325"/>
        <v>-0.79951866044391162</v>
      </c>
      <c r="AK2044">
        <f t="shared" si="321"/>
        <v>12.128968832028191</v>
      </c>
      <c r="AM2044">
        <v>12.197875</v>
      </c>
      <c r="AN2044" s="10">
        <f t="shared" si="324"/>
        <v>-5.649030505051833E-3</v>
      </c>
      <c r="AO2044">
        <f>AO2043*(1-AO$1+H2043)^($A2044-$A2043)*(2-E2044/E2043)</f>
        <v>12.223939968019781</v>
      </c>
      <c r="AQ2044" s="10">
        <v>12.2</v>
      </c>
    </row>
    <row r="2045" spans="1:43" x14ac:dyDescent="0.25">
      <c r="A2045" s="1">
        <v>41029</v>
      </c>
      <c r="B2045" s="12">
        <v>17.149999999999999</v>
      </c>
      <c r="C2045" s="12">
        <v>19.32</v>
      </c>
      <c r="D2045">
        <v>6765.08</v>
      </c>
      <c r="E2045">
        <v>6040.55</v>
      </c>
      <c r="F2045">
        <v>105113.14</v>
      </c>
      <c r="G2045">
        <v>93870.07</v>
      </c>
      <c r="H2045">
        <f>(1/(1-91/360*VLOOKUP($A2045,Tbills!$B$4:$C$974,2,1)/100))^((1)/91)-1</f>
        <v>2.639209272237153E-6</v>
      </c>
      <c r="I2045" s="2">
        <f t="shared" si="320"/>
        <v>4221.6941473397028</v>
      </c>
      <c r="J2045">
        <f>VLOOKUP(A2045,'VXX-IV'!A$1:C$4500,3,0)</f>
        <v>4222</v>
      </c>
      <c r="K2045" s="10">
        <f t="shared" si="322"/>
        <v>-7.2442600733579887E-5</v>
      </c>
      <c r="L2045">
        <f t="shared" si="314"/>
        <v>14657670.929064134</v>
      </c>
      <c r="O2045">
        <f t="shared" si="315"/>
        <v>243775.49703563194</v>
      </c>
      <c r="R2045">
        <f t="shared" si="316"/>
        <v>20.925815092052378</v>
      </c>
      <c r="U2045" s="2">
        <f t="shared" si="317"/>
        <v>180.95484871406015</v>
      </c>
      <c r="V2045">
        <f>VLOOKUP(A2045,'VXZ-IV'!A$1:C$4500,3,0)</f>
        <v>180.96</v>
      </c>
      <c r="W2045" s="10">
        <f t="shared" si="323"/>
        <v>-2.846643423881634E-5</v>
      </c>
      <c r="X2045">
        <f t="shared" si="318"/>
        <v>15.978082079592749</v>
      </c>
      <c r="Z2045">
        <v>15.95</v>
      </c>
      <c r="AB2045">
        <f t="shared" si="319"/>
        <v>3552.7525539651647</v>
      </c>
      <c r="AC2045">
        <f>VLOOKUP(A2045,'VIXY-IV'!A$1:E$2000,4,0)</f>
        <v>3509.3</v>
      </c>
      <c r="AD2045" s="10">
        <f t="shared" si="326"/>
        <v>1.2382114371858988E-2</v>
      </c>
      <c r="AE2045">
        <f>ROW()</f>
        <v>2045</v>
      </c>
      <c r="AF2045">
        <f t="shared" si="313"/>
        <v>0.8876811594202898</v>
      </c>
      <c r="AG2045">
        <f>AG2044*(1-(AG$1+AG$5))^($A2045-$A2044)*(1+2*(E2045/E2044-1))</f>
        <v>2674975.7343237614</v>
      </c>
      <c r="AH2045">
        <f>VLOOKUP(A2045,'UVXY-IV'!A$2:E$2000,4,0)</f>
        <v>13343000</v>
      </c>
      <c r="AI2045">
        <v>5376</v>
      </c>
      <c r="AJ2045" s="10">
        <f t="shared" si="325"/>
        <v>-0.79952216635511042</v>
      </c>
      <c r="AK2045">
        <f t="shared" si="321"/>
        <v>11.883312685897938</v>
      </c>
      <c r="AM2045">
        <v>11.950374999999999</v>
      </c>
      <c r="AN2045" s="10">
        <f t="shared" si="324"/>
        <v>-5.6117330294707113E-3</v>
      </c>
      <c r="AO2045">
        <f>AO2044*(1-AO$1+H2044)^($A2045-$A2044)*(2-E2045/E2044)</f>
        <v>11.976784708509991</v>
      </c>
      <c r="AQ2045" s="10">
        <v>11.93</v>
      </c>
    </row>
    <row r="2046" spans="1:43" x14ac:dyDescent="0.25">
      <c r="A2046" s="1">
        <v>41030</v>
      </c>
      <c r="B2046" s="12">
        <v>16.600000000000001</v>
      </c>
      <c r="C2046" s="12">
        <v>19.13</v>
      </c>
      <c r="D2046">
        <v>6607.95</v>
      </c>
      <c r="E2046">
        <v>5900.24</v>
      </c>
      <c r="F2046">
        <v>104294.22</v>
      </c>
      <c r="G2046">
        <v>93138.49</v>
      </c>
      <c r="H2046">
        <f>(1/(1-91/360*VLOOKUP($A2046,Tbills!$B$4:$C$974,2,1)/100))^((1)/91)-1</f>
        <v>2.639209272237153E-6</v>
      </c>
      <c r="I2046" s="2">
        <f t="shared" si="320"/>
        <v>4123.5378767051216</v>
      </c>
      <c r="J2046">
        <f>VLOOKUP(A2046,'VXX-IV'!A$1:C$4500,3,0)</f>
        <v>4123.84</v>
      </c>
      <c r="K2046" s="10">
        <f t="shared" si="322"/>
        <v>-7.3262613214497563E-5</v>
      </c>
      <c r="L2046">
        <f t="shared" si="314"/>
        <v>13976138.72332892</v>
      </c>
      <c r="O2046">
        <f t="shared" si="315"/>
        <v>235273.93615943941</v>
      </c>
      <c r="R2046">
        <f t="shared" si="316"/>
        <v>21.167890741801102</v>
      </c>
      <c r="U2046" s="2">
        <f t="shared" si="317"/>
        <v>179.54067989969053</v>
      </c>
      <c r="V2046">
        <f>VLOOKUP(A2046,'VXZ-IV'!A$1:C$4500,3,0)</f>
        <v>179.52</v>
      </c>
      <c r="W2046" s="10">
        <f t="shared" si="323"/>
        <v>1.151955196665444E-4</v>
      </c>
      <c r="X2046">
        <f t="shared" si="318"/>
        <v>16.102054798907229</v>
      </c>
      <c r="Z2046">
        <v>16.329999999999998</v>
      </c>
      <c r="AB2046">
        <f t="shared" si="319"/>
        <v>3470.1081664708781</v>
      </c>
      <c r="AC2046">
        <f>VLOOKUP(A2046,'VIXY-IV'!A$1:E$2000,4,0)</f>
        <v>3427.6</v>
      </c>
      <c r="AD2046" s="10">
        <f t="shared" si="326"/>
        <v>1.2401729043902021E-2</v>
      </c>
      <c r="AE2046">
        <f>ROW()</f>
        <v>2046</v>
      </c>
      <c r="AF2046">
        <f t="shared" si="313"/>
        <v>0.86774699424986945</v>
      </c>
      <c r="AG2046">
        <f>AG2045*(1-(AG$1+AG$5))^($A2046-$A2045)*(1+2*(E2046/E2045-1))</f>
        <v>2550621.0136378952</v>
      </c>
      <c r="AH2046">
        <f>VLOOKUP(A2046,'UVXY-IV'!A$2:E$2000,4,0)</f>
        <v>12722000</v>
      </c>
      <c r="AI2046">
        <v>5028</v>
      </c>
      <c r="AJ2046" s="10">
        <f t="shared" si="325"/>
        <v>-0.79951100348703852</v>
      </c>
      <c r="AK2046">
        <f t="shared" si="321"/>
        <v>12.158772153387226</v>
      </c>
      <c r="AM2046">
        <v>12.224875000000001</v>
      </c>
      <c r="AN2046" s="10">
        <f t="shared" si="324"/>
        <v>-5.4072411057598524E-3</v>
      </c>
      <c r="AO2046">
        <f>AO2045*(1-AO$1+H2045)^($A2046-$A2045)*(2-E2046/E2045)</f>
        <v>12.254560748128792</v>
      </c>
      <c r="AQ2046" s="10">
        <v>12.33</v>
      </c>
    </row>
    <row r="2047" spans="1:43" x14ac:dyDescent="0.25">
      <c r="A2047" s="1">
        <v>41031</v>
      </c>
      <c r="B2047" s="12">
        <v>16.88</v>
      </c>
      <c r="C2047" s="12">
        <v>19.010000000000002</v>
      </c>
      <c r="D2047">
        <v>6599.28</v>
      </c>
      <c r="E2047">
        <v>5892.49</v>
      </c>
      <c r="F2047">
        <v>103126.63</v>
      </c>
      <c r="G2047">
        <v>92095.54</v>
      </c>
      <c r="H2047">
        <f>(1/(1-91/360*VLOOKUP($A2047,Tbills!$B$4:$C$974,2,1)/100))^((1)/91)-1</f>
        <v>2.639209272237153E-6</v>
      </c>
      <c r="I2047" s="2">
        <f t="shared" si="320"/>
        <v>4118.0271497532576</v>
      </c>
      <c r="J2047">
        <f>VLOOKUP(A2047,'VXX-IV'!A$1:C$4500,3,0)</f>
        <v>4118.33</v>
      </c>
      <c r="K2047" s="10">
        <f t="shared" si="322"/>
        <v>-7.3537148975955091E-5</v>
      </c>
      <c r="L2047">
        <f t="shared" si="314"/>
        <v>13938829.892972002</v>
      </c>
      <c r="O2047">
        <f t="shared" si="315"/>
        <v>234802.47281928538</v>
      </c>
      <c r="R2047">
        <f t="shared" si="316"/>
        <v>21.180835283298908</v>
      </c>
      <c r="U2047" s="2">
        <f t="shared" si="317"/>
        <v>177.52636525735068</v>
      </c>
      <c r="V2047">
        <f>VLOOKUP(A2047,'VXZ-IV'!A$1:C$4500,3,0)</f>
        <v>177.52</v>
      </c>
      <c r="W2047" s="10">
        <f t="shared" si="323"/>
        <v>3.5856564616132403E-5</v>
      </c>
      <c r="X2047">
        <f t="shared" si="318"/>
        <v>16.281803796149724</v>
      </c>
      <c r="Z2047">
        <v>16.13</v>
      </c>
      <c r="AB2047">
        <f t="shared" si="319"/>
        <v>3465.4293324339651</v>
      </c>
      <c r="AC2047">
        <f>VLOOKUP(A2047,'VIXY-IV'!A$1:E$2000,4,0)</f>
        <v>3423.1</v>
      </c>
      <c r="AD2047" s="10">
        <f t="shared" si="326"/>
        <v>1.2365789031569374E-2</v>
      </c>
      <c r="AE2047">
        <f>ROW()</f>
        <v>2047</v>
      </c>
      <c r="AF2047">
        <f t="shared" si="313"/>
        <v>0.88795370857443434</v>
      </c>
      <c r="AG2047">
        <f>AG2046*(1-(AG$1+AG$5))^($A2047-$A2046)*(1+2*(E2047/E2046-1))</f>
        <v>2543834.775546093</v>
      </c>
      <c r="AH2047">
        <f>VLOOKUP(A2047,'UVXY-IV'!A$2:E$2000,4,0)</f>
        <v>12688000</v>
      </c>
      <c r="AI2047">
        <v>5112</v>
      </c>
      <c r="AJ2047" s="10">
        <f t="shared" si="325"/>
        <v>-0.79950860848470262</v>
      </c>
      <c r="AK2047">
        <f t="shared" si="321"/>
        <v>12.174175729427452</v>
      </c>
      <c r="AM2047">
        <v>12.240500000000001</v>
      </c>
      <c r="AN2047" s="10">
        <f t="shared" si="324"/>
        <v>-5.4184282155589347E-3</v>
      </c>
      <c r="AO2047">
        <f>AO2046*(1-AO$1+H2046)^($A2047-$A2046)*(2-E2047/E2046)</f>
        <v>12.270235724474119</v>
      </c>
      <c r="AQ2047" s="10">
        <v>12.2</v>
      </c>
    </row>
    <row r="2048" spans="1:43" x14ac:dyDescent="0.25">
      <c r="A2048" s="1">
        <v>41032</v>
      </c>
      <c r="B2048" s="12">
        <v>17.559999999999999</v>
      </c>
      <c r="C2048" s="12">
        <v>19.5</v>
      </c>
      <c r="D2048">
        <v>6829.99</v>
      </c>
      <c r="E2048">
        <v>6098.47</v>
      </c>
      <c r="F2048">
        <v>104069.88</v>
      </c>
      <c r="G2048">
        <v>92937.65</v>
      </c>
      <c r="H2048">
        <f>(1/(1-91/360*VLOOKUP($A2048,Tbills!$B$4:$C$974,2,1)/100))^((1)/91)-1</f>
        <v>2.639209272237153E-6</v>
      </c>
      <c r="I2048" s="2">
        <f t="shared" si="320"/>
        <v>4261.8889391621633</v>
      </c>
      <c r="J2048">
        <f>VLOOKUP(A2048,'VXX-IV'!A$1:C$4500,3,0)</f>
        <v>4262.2</v>
      </c>
      <c r="K2048" s="10">
        <f t="shared" si="322"/>
        <v>-7.2981286151851954E-5</v>
      </c>
      <c r="L2048">
        <f t="shared" si="314"/>
        <v>14912696.591298502</v>
      </c>
      <c r="O2048">
        <f t="shared" si="315"/>
        <v>247105.90495752153</v>
      </c>
      <c r="R2048">
        <f t="shared" si="316"/>
        <v>20.809692080152846</v>
      </c>
      <c r="U2048" s="2">
        <f t="shared" si="317"/>
        <v>179.14574576198211</v>
      </c>
      <c r="V2048">
        <f>VLOOKUP(A2048,'VXZ-IV'!A$1:C$4500,3,0)</f>
        <v>179.12</v>
      </c>
      <c r="W2048" s="10">
        <f t="shared" si="323"/>
        <v>1.4373471405826344E-4</v>
      </c>
      <c r="X2048">
        <f t="shared" si="318"/>
        <v>16.132370917108926</v>
      </c>
      <c r="Z2048">
        <v>16.28</v>
      </c>
      <c r="AB2048">
        <f t="shared" si="319"/>
        <v>3586.4430808997317</v>
      </c>
      <c r="AC2048">
        <f>VLOOKUP(A2048,'VIXY-IV'!A$1:E$2000,4,0)</f>
        <v>3543.2</v>
      </c>
      <c r="AD2048" s="10">
        <f t="shared" si="326"/>
        <v>1.2204527235191831E-2</v>
      </c>
      <c r="AE2048">
        <f>ROW()</f>
        <v>2048</v>
      </c>
      <c r="AF2048">
        <f t="shared" si="313"/>
        <v>0.90051282051282044</v>
      </c>
      <c r="AG2048">
        <f>AG2047*(1-(AG$1+AG$5))^($A2048-$A2047)*(1+2*(E2048/E2047-1))</f>
        <v>2721589.4655083576</v>
      </c>
      <c r="AH2048">
        <f>VLOOKUP(A2048,'UVXY-IV'!A$2:E$2000,4,0)</f>
        <v>13577000</v>
      </c>
      <c r="AI2048">
        <v>5332</v>
      </c>
      <c r="AJ2048" s="10">
        <f t="shared" si="325"/>
        <v>-0.799544121270652</v>
      </c>
      <c r="AK2048">
        <f t="shared" si="321"/>
        <v>11.748063667939345</v>
      </c>
      <c r="AM2048">
        <v>11.814624999999999</v>
      </c>
      <c r="AN2048" s="10">
        <f t="shared" si="324"/>
        <v>-5.6338082724296523E-3</v>
      </c>
      <c r="AO2048">
        <f>AO2047*(1-AO$1+H2047)^($A2048-$A2047)*(2-E2048/E2047)</f>
        <v>11.840906236153858</v>
      </c>
      <c r="AQ2048" s="10">
        <v>11.93</v>
      </c>
    </row>
    <row r="2049" spans="1:43" x14ac:dyDescent="0.25">
      <c r="A2049" s="1">
        <v>41033</v>
      </c>
      <c r="B2049" s="12">
        <v>19.16</v>
      </c>
      <c r="C2049" s="12">
        <v>20.72</v>
      </c>
      <c r="D2049">
        <v>7180.97</v>
      </c>
      <c r="E2049">
        <v>6411.84</v>
      </c>
      <c r="F2049">
        <v>105860.82</v>
      </c>
      <c r="G2049">
        <v>94536.77</v>
      </c>
      <c r="H2049">
        <f>(1/(1-91/360*VLOOKUP($A2049,Tbills!$B$4:$C$974,2,1)/100))^((1)/91)-1</f>
        <v>2.639209272237153E-6</v>
      </c>
      <c r="I2049" s="2">
        <f t="shared" si="320"/>
        <v>4480.7899233857624</v>
      </c>
      <c r="J2049">
        <f>VLOOKUP(A2049,'VXX-IV'!A$1:C$4500,3,0)</f>
        <v>4481.12</v>
      </c>
      <c r="K2049" s="10">
        <f t="shared" si="322"/>
        <v>-7.3659400827819077E-5</v>
      </c>
      <c r="L2049">
        <f t="shared" si="314"/>
        <v>16444574.988197463</v>
      </c>
      <c r="O2049">
        <f t="shared" si="315"/>
        <v>266143.24861748336</v>
      </c>
      <c r="R2049">
        <f t="shared" si="316"/>
        <v>20.274122320414779</v>
      </c>
      <c r="U2049" s="2">
        <f t="shared" si="317"/>
        <v>182.22422398720067</v>
      </c>
      <c r="V2049">
        <f>VLOOKUP(A2049,'VXZ-IV'!A$1:C$4500,3,0)</f>
        <v>182.2</v>
      </c>
      <c r="W2049" s="10">
        <f t="shared" si="323"/>
        <v>1.3295272887314802E-4</v>
      </c>
      <c r="X2049">
        <f t="shared" si="318"/>
        <v>15.854246737477228</v>
      </c>
      <c r="Z2049">
        <v>15.87</v>
      </c>
      <c r="AB2049">
        <f t="shared" si="319"/>
        <v>3770.6010619138492</v>
      </c>
      <c r="AC2049">
        <f>VLOOKUP(A2049,'VIXY-IV'!A$1:E$2000,4,0)</f>
        <v>3725</v>
      </c>
      <c r="AD2049" s="10">
        <f t="shared" si="326"/>
        <v>1.2241895815798376E-2</v>
      </c>
      <c r="AE2049">
        <f>ROW()</f>
        <v>2049</v>
      </c>
      <c r="AF2049">
        <f t="shared" si="313"/>
        <v>0.92471042471042475</v>
      </c>
      <c r="AG2049">
        <f>AG2048*(1-(AG$1+AG$5))^($A2049-$A2048)*(1+2*(E2049/E2048-1))</f>
        <v>3001186.1818651543</v>
      </c>
      <c r="AH2049">
        <f>VLOOKUP(A2049,'UVXY-IV'!A$2:E$2000,4,0)</f>
        <v>14971000</v>
      </c>
      <c r="AI2049">
        <v>5828</v>
      </c>
      <c r="AJ2049" s="10">
        <f t="shared" si="325"/>
        <v>-0.79953335235687972</v>
      </c>
      <c r="AK2049">
        <f t="shared" si="321"/>
        <v>11.143870133281968</v>
      </c>
      <c r="AM2049">
        <v>11.206</v>
      </c>
      <c r="AN2049" s="10">
        <f t="shared" si="324"/>
        <v>-5.5443393466028112E-3</v>
      </c>
      <c r="AO2049">
        <f>AO2048*(1-AO$1+H2048)^($A2049-$A2048)*(2-E2049/E2048)</f>
        <v>11.232075235685574</v>
      </c>
      <c r="AQ2049" s="10">
        <v>11.42</v>
      </c>
    </row>
    <row r="2050" spans="1:43" x14ac:dyDescent="0.25">
      <c r="A2050" s="1">
        <v>41036</v>
      </c>
      <c r="B2050" s="12">
        <v>18.940000000000001</v>
      </c>
      <c r="C2050" s="12">
        <v>20.45</v>
      </c>
      <c r="D2050">
        <v>6969.29</v>
      </c>
      <c r="E2050">
        <v>6222.78</v>
      </c>
      <c r="F2050">
        <v>104334.43</v>
      </c>
      <c r="G2050">
        <v>93172.91</v>
      </c>
      <c r="H2050">
        <f>(1/(1-91/360*VLOOKUP($A2050,Tbills!$B$4:$C$974,2,1)/100))^((1)/91)-1</f>
        <v>2.5002875438939753E-6</v>
      </c>
      <c r="I2050" s="2">
        <f t="shared" si="320"/>
        <v>4348.3874903799806</v>
      </c>
      <c r="J2050">
        <f>VLOOKUP(A2050,'VXX-IV'!A$1:C$4500,3,0)</f>
        <v>4348.71</v>
      </c>
      <c r="K2050" s="10">
        <f t="shared" si="322"/>
        <v>-7.416213544231276E-5</v>
      </c>
      <c r="L2050">
        <f t="shared" si="314"/>
        <v>15472820.54168297</v>
      </c>
      <c r="O2050">
        <f t="shared" si="315"/>
        <v>254346.25353584276</v>
      </c>
      <c r="R2050">
        <f t="shared" si="316"/>
        <v>20.570234559584687</v>
      </c>
      <c r="U2050" s="2">
        <f t="shared" si="317"/>
        <v>179.58362514032649</v>
      </c>
      <c r="V2050">
        <f>VLOOKUP(A2050,'VXZ-IV'!A$1:C$4500,3,0)</f>
        <v>179.56</v>
      </c>
      <c r="W2050" s="10">
        <f t="shared" si="323"/>
        <v>1.3157240101624446E-4</v>
      </c>
      <c r="X2050">
        <f t="shared" si="318"/>
        <v>16.081308413449232</v>
      </c>
      <c r="Z2050">
        <v>16.059999999999999</v>
      </c>
      <c r="AB2050">
        <f t="shared" si="319"/>
        <v>3659.0380892144967</v>
      </c>
      <c r="AC2050">
        <f>VLOOKUP(A2050,'VIXY-IV'!A$1:E$2000,4,0)</f>
        <v>3615.6</v>
      </c>
      <c r="AD2050" s="10">
        <f t="shared" si="326"/>
        <v>1.2014074901675276E-2</v>
      </c>
      <c r="AE2050">
        <f>ROW()</f>
        <v>2050</v>
      </c>
      <c r="AF2050">
        <f t="shared" si="313"/>
        <v>0.92616136919315417</v>
      </c>
      <c r="AG2050">
        <f>AG2049*(1-(AG$1+AG$5))^($A2050-$A2049)*(1+2*(E2050/E2049-1))</f>
        <v>2823914.270239749</v>
      </c>
      <c r="AH2050">
        <f>VLOOKUP(A2050,'UVXY-IV'!A$2:E$2000,4,0)</f>
        <v>14089000</v>
      </c>
      <c r="AI2050">
        <v>5628</v>
      </c>
      <c r="AJ2050" s="10">
        <f t="shared" si="325"/>
        <v>-0.7995660252509228</v>
      </c>
      <c r="AK2050">
        <f t="shared" si="321"/>
        <v>11.470856205809923</v>
      </c>
      <c r="AM2050">
        <v>11.53875</v>
      </c>
      <c r="AN2050" s="10">
        <f t="shared" si="324"/>
        <v>-5.8839817302633879E-3</v>
      </c>
      <c r="AO2050">
        <f>AO2049*(1-AO$1+H2049)^($A2050-$A2049)*(2-E2050/E2049)</f>
        <v>11.562073604359554</v>
      </c>
      <c r="AQ2050" s="10">
        <v>11.59</v>
      </c>
    </row>
    <row r="2051" spans="1:43" x14ac:dyDescent="0.25">
      <c r="A2051" s="1">
        <v>41037</v>
      </c>
      <c r="B2051" s="12">
        <v>19.05</v>
      </c>
      <c r="C2051" s="12">
        <v>20.81</v>
      </c>
      <c r="D2051">
        <v>7025.68</v>
      </c>
      <c r="E2051">
        <v>6273.11</v>
      </c>
      <c r="F2051">
        <v>105529.01</v>
      </c>
      <c r="G2051">
        <v>94239.46</v>
      </c>
      <c r="H2051">
        <f>(1/(1-91/360*VLOOKUP($A2051,Tbills!$B$4:$C$974,2,1)/100))^((1)/91)-1</f>
        <v>2.5002875438939753E-6</v>
      </c>
      <c r="I2051" s="2">
        <f t="shared" si="320"/>
        <v>4383.464326547276</v>
      </c>
      <c r="J2051">
        <f>VLOOKUP(A2051,'VXX-IV'!A$1:C$4500,3,0)</f>
        <v>4383.79</v>
      </c>
      <c r="K2051" s="10">
        <f t="shared" si="322"/>
        <v>-7.4290386337882985E-5</v>
      </c>
      <c r="L2051">
        <f t="shared" si="314"/>
        <v>15722438.200949026</v>
      </c>
      <c r="O2051">
        <f t="shared" si="315"/>
        <v>257423.31670340223</v>
      </c>
      <c r="R2051">
        <f t="shared" si="316"/>
        <v>20.486122147404267</v>
      </c>
      <c r="U2051" s="2">
        <f t="shared" si="317"/>
        <v>181.63534389858327</v>
      </c>
      <c r="V2051">
        <f>VLOOKUP(A2051,'VXZ-IV'!A$1:C$4500,3,0)</f>
        <v>181.64</v>
      </c>
      <c r="W2051" s="10">
        <f t="shared" si="323"/>
        <v>-2.5633678797154502E-5</v>
      </c>
      <c r="X2051">
        <f t="shared" si="318"/>
        <v>15.896677496006049</v>
      </c>
      <c r="Z2051">
        <v>15.73</v>
      </c>
      <c r="AB2051">
        <f t="shared" si="319"/>
        <v>3688.503876343711</v>
      </c>
      <c r="AC2051">
        <f>VLOOKUP(A2051,'VIXY-IV'!A$1:E$2000,4,0)</f>
        <v>3644.9</v>
      </c>
      <c r="AD2051" s="10">
        <f t="shared" si="326"/>
        <v>1.1962982892181007E-2</v>
      </c>
      <c r="AE2051">
        <f>ROW()</f>
        <v>2051</v>
      </c>
      <c r="AF2051">
        <f t="shared" si="313"/>
        <v>0.91542527630946668</v>
      </c>
      <c r="AG2051">
        <f>AG2050*(1-(AG$1+AG$5))^($A2051-$A2050)*(1+2*(E2051/E2050-1))</f>
        <v>2869497.3470922336</v>
      </c>
      <c r="AH2051">
        <f>VLOOKUP(A2051,'UVXY-IV'!A$2:E$2000,4,0)</f>
        <v>14317000</v>
      </c>
      <c r="AI2051">
        <v>5736</v>
      </c>
      <c r="AJ2051" s="10">
        <f t="shared" si="325"/>
        <v>-0.79957411838428205</v>
      </c>
      <c r="AK2051">
        <f t="shared" si="321"/>
        <v>11.377549696476537</v>
      </c>
      <c r="AM2051">
        <v>11.442500000000001</v>
      </c>
      <c r="AN2051" s="10">
        <f t="shared" si="324"/>
        <v>-5.6762336485438603E-3</v>
      </c>
      <c r="AO2051">
        <f>AO2050*(1-AO$1+H2050)^($A2051-$A2050)*(2-E2051/E2050)</f>
        <v>11.468163759491555</v>
      </c>
      <c r="AQ2051" s="10">
        <v>11.45</v>
      </c>
    </row>
    <row r="2052" spans="1:43" x14ac:dyDescent="0.25">
      <c r="A2052" s="1">
        <v>41038</v>
      </c>
      <c r="B2052" s="12">
        <v>20.079999999999998</v>
      </c>
      <c r="C2052" s="12">
        <v>21.53</v>
      </c>
      <c r="D2052">
        <v>7323.58</v>
      </c>
      <c r="E2052">
        <v>6539.08</v>
      </c>
      <c r="F2052">
        <v>107457.87</v>
      </c>
      <c r="G2052">
        <v>95961.73</v>
      </c>
      <c r="H2052">
        <f>(1/(1-91/360*VLOOKUP($A2052,Tbills!$B$4:$C$974,2,1)/100))^((1)/91)-1</f>
        <v>2.5002875438939753E-6</v>
      </c>
      <c r="I2052" s="2">
        <f t="shared" si="320"/>
        <v>4569.2187653905539</v>
      </c>
      <c r="J2052">
        <f>VLOOKUP(A2052,'VXX-IV'!A$1:C$4500,3,0)</f>
        <v>4569.55</v>
      </c>
      <c r="K2052" s="10">
        <f t="shared" si="322"/>
        <v>-7.2487358590334061E-5</v>
      </c>
      <c r="L2052">
        <f t="shared" si="314"/>
        <v>17054923.150783531</v>
      </c>
      <c r="O2052">
        <f t="shared" si="315"/>
        <v>273785.60596634913</v>
      </c>
      <c r="R2052">
        <f t="shared" si="316"/>
        <v>20.050926011632338</v>
      </c>
      <c r="U2052" s="2">
        <f t="shared" si="317"/>
        <v>184.9507661458637</v>
      </c>
      <c r="V2052">
        <f>VLOOKUP(A2052,'VXZ-IV'!A$1:C$4500,3,0)</f>
        <v>184.96</v>
      </c>
      <c r="W2052" s="10">
        <f t="shared" si="323"/>
        <v>-4.9923519335637323E-5</v>
      </c>
      <c r="X2052">
        <f t="shared" si="318"/>
        <v>15.605620120666458</v>
      </c>
      <c r="Z2052">
        <v>15.57</v>
      </c>
      <c r="AB2052">
        <f t="shared" si="319"/>
        <v>3844.7565885671752</v>
      </c>
      <c r="AC2052">
        <f>VLOOKUP(A2052,'VIXY-IV'!A$1:E$2000,4,0)</f>
        <v>3800.2</v>
      </c>
      <c r="AD2052" s="10">
        <f t="shared" si="326"/>
        <v>1.1724800949206804E-2</v>
      </c>
      <c r="AE2052">
        <f>ROW()</f>
        <v>2052</v>
      </c>
      <c r="AF2052">
        <f t="shared" si="313"/>
        <v>0.93265211333023679</v>
      </c>
      <c r="AG2052">
        <f>AG2051*(1-(AG$1+AG$5))^($A2052-$A2051)*(1+2*(E2052/E2051-1))</f>
        <v>3112716.8001552592</v>
      </c>
      <c r="AH2052">
        <f>VLOOKUP(A2052,'UVXY-IV'!A$2:E$2000,4,0)</f>
        <v>15534000</v>
      </c>
      <c r="AI2052">
        <v>6180</v>
      </c>
      <c r="AJ2052" s="10">
        <f t="shared" si="325"/>
        <v>-0.79961910646612211</v>
      </c>
      <c r="AK2052">
        <f t="shared" si="321"/>
        <v>10.894652033914609</v>
      </c>
      <c r="AM2052">
        <v>10.962125</v>
      </c>
      <c r="AN2052" s="10">
        <f t="shared" si="324"/>
        <v>-6.1550991331873472E-3</v>
      </c>
      <c r="AO2052">
        <f>AO2051*(1-AO$1+H2051)^($A2052-$A2051)*(2-E2052/E2051)</f>
        <v>10.981552925878987</v>
      </c>
      <c r="AQ2052" s="10">
        <v>11.01</v>
      </c>
    </row>
    <row r="2053" spans="1:43" x14ac:dyDescent="0.25">
      <c r="A2053" s="1">
        <v>41039</v>
      </c>
      <c r="B2053" s="12">
        <v>18.829999999999998</v>
      </c>
      <c r="C2053" s="12">
        <v>20.87</v>
      </c>
      <c r="D2053">
        <v>6974.05</v>
      </c>
      <c r="E2053">
        <v>6226.97</v>
      </c>
      <c r="F2053">
        <v>105441.73</v>
      </c>
      <c r="G2053">
        <v>94161.04</v>
      </c>
      <c r="H2053">
        <f>(1/(1-91/360*VLOOKUP($A2053,Tbills!$B$4:$C$974,2,1)/100))^((1)/91)-1</f>
        <v>2.5002875438939753E-6</v>
      </c>
      <c r="I2053" s="2">
        <f t="shared" si="320"/>
        <v>4351.0391263792853</v>
      </c>
      <c r="J2053">
        <f>VLOOKUP(A2053,'VXX-IV'!A$1:C$4500,3,0)</f>
        <v>4351.3500000000004</v>
      </c>
      <c r="K2053" s="10">
        <f t="shared" si="322"/>
        <v>-7.144302819006576E-5</v>
      </c>
      <c r="L2053">
        <f t="shared" si="314"/>
        <v>15426202.884103503</v>
      </c>
      <c r="O2053">
        <f t="shared" si="315"/>
        <v>254175.3779690722</v>
      </c>
      <c r="R2053">
        <f t="shared" si="316"/>
        <v>20.528512875516672</v>
      </c>
      <c r="U2053" s="2">
        <f t="shared" si="317"/>
        <v>181.4762681459901</v>
      </c>
      <c r="V2053">
        <f>VLOOKUP(A2053,'VXZ-IV'!A$1:C$4500,3,0)</f>
        <v>181.48</v>
      </c>
      <c r="W2053" s="10">
        <f t="shared" si="323"/>
        <v>-2.0563445062182772E-5</v>
      </c>
      <c r="X2053">
        <f t="shared" si="318"/>
        <v>15.897906126170815</v>
      </c>
      <c r="Z2053">
        <v>15.82</v>
      </c>
      <c r="AB2053">
        <f t="shared" si="319"/>
        <v>3661.1188766873124</v>
      </c>
      <c r="AC2053">
        <f>VLOOKUP(A2053,'VIXY-IV'!A$1:E$2000,4,0)</f>
        <v>3618.8</v>
      </c>
      <c r="AD2053" s="10">
        <f t="shared" si="326"/>
        <v>1.1694173949185371E-2</v>
      </c>
      <c r="AE2053">
        <f>ROW()</f>
        <v>2053</v>
      </c>
      <c r="AF2053">
        <f t="shared" si="313"/>
        <v>0.9022520364159079</v>
      </c>
      <c r="AG2053">
        <f>AG2052*(1-(AG$1+AG$5))^($A2053-$A2052)*(1+2*(E2053/E2052-1))</f>
        <v>2815482.2478870656</v>
      </c>
      <c r="AH2053">
        <f>VLOOKUP(A2053,'UVXY-IV'!A$2:E$2000,4,0)</f>
        <v>14049000</v>
      </c>
      <c r="AI2053">
        <v>5768</v>
      </c>
      <c r="AJ2053" s="10">
        <f t="shared" si="325"/>
        <v>-0.79959554075827</v>
      </c>
      <c r="AK2053">
        <f t="shared" si="321"/>
        <v>11.414121653608586</v>
      </c>
      <c r="AM2053">
        <v>11.484</v>
      </c>
      <c r="AN2053" s="10">
        <f t="shared" si="324"/>
        <v>-6.0848438167375729E-3</v>
      </c>
      <c r="AO2053">
        <f>AO2052*(1-AO$1+H2052)^($A2053-$A2052)*(2-E2053/E2052)</f>
        <v>11.505305176903121</v>
      </c>
      <c r="AQ2053" s="10">
        <v>11.38</v>
      </c>
    </row>
    <row r="2054" spans="1:43" x14ac:dyDescent="0.25">
      <c r="A2054" s="1">
        <v>41040</v>
      </c>
      <c r="B2054" s="12">
        <v>19.89</v>
      </c>
      <c r="C2054" s="12">
        <v>21.55</v>
      </c>
      <c r="D2054">
        <v>7227.67</v>
      </c>
      <c r="E2054">
        <v>6453.41</v>
      </c>
      <c r="F2054">
        <v>107657.41</v>
      </c>
      <c r="G2054">
        <v>96139.44</v>
      </c>
      <c r="H2054">
        <f>(1/(1-91/360*VLOOKUP($A2054,Tbills!$B$4:$C$974,2,1)/100))^((1)/91)-1</f>
        <v>2.5002875438939753E-6</v>
      </c>
      <c r="I2054" s="2">
        <f t="shared" si="320"/>
        <v>4509.1601223621929</v>
      </c>
      <c r="J2054">
        <f>VLOOKUP(A2054,'VXX-IV'!A$1:C$4500,3,0)</f>
        <v>4509.4799999999996</v>
      </c>
      <c r="K2054" s="10">
        <f t="shared" si="322"/>
        <v>-7.093448419925874E-5</v>
      </c>
      <c r="L2054">
        <f t="shared" si="314"/>
        <v>16547425.279193416</v>
      </c>
      <c r="O2054">
        <f t="shared" si="315"/>
        <v>268030.74636133405</v>
      </c>
      <c r="R2054">
        <f t="shared" si="316"/>
        <v>20.154348266483389</v>
      </c>
      <c r="U2054" s="2">
        <f t="shared" si="317"/>
        <v>185.28516761776572</v>
      </c>
      <c r="V2054">
        <f>VLOOKUP(A2054,'VXZ-IV'!A$1:C$4500,3,0)</f>
        <v>185.28</v>
      </c>
      <c r="W2054" s="10">
        <f t="shared" si="323"/>
        <v>2.7890855816670168E-5</v>
      </c>
      <c r="X2054">
        <f t="shared" si="318"/>
        <v>15.563341457905175</v>
      </c>
      <c r="Z2054">
        <v>15.72</v>
      </c>
      <c r="AB2054">
        <f t="shared" si="319"/>
        <v>3794.1209648211898</v>
      </c>
      <c r="AC2054">
        <f>VLOOKUP(A2054,'VIXY-IV'!A$1:E$2000,4,0)</f>
        <v>3750.13</v>
      </c>
      <c r="AD2054" s="10">
        <f t="shared" si="326"/>
        <v>1.1730517294384457E-2</v>
      </c>
      <c r="AE2054">
        <f>ROW()</f>
        <v>2054</v>
      </c>
      <c r="AF2054">
        <f t="shared" si="313"/>
        <v>0.9229698375870069</v>
      </c>
      <c r="AG2054">
        <f>AG2053*(1-(AG$1+AG$5))^($A2054-$A2053)*(1+2*(E2054/E2053-1))</f>
        <v>3020147.0897470159</v>
      </c>
      <c r="AH2054">
        <f>VLOOKUP(A2054,'UVXY-IV'!A$2:E$2000,4,0)</f>
        <v>15067700</v>
      </c>
      <c r="AI2054">
        <v>5932</v>
      </c>
      <c r="AJ2054" s="10">
        <f t="shared" si="325"/>
        <v>-0.79956150641789947</v>
      </c>
      <c r="AK2054">
        <f t="shared" si="321"/>
        <v>10.998541734522783</v>
      </c>
      <c r="AM2054">
        <v>11.06245</v>
      </c>
      <c r="AN2054" s="10">
        <f t="shared" si="324"/>
        <v>-5.7770444591583869E-3</v>
      </c>
      <c r="AO2054">
        <f>AO2053*(1-AO$1+H2053)^($A2054-$A2053)*(2-E2054/E2053)</f>
        <v>11.086539365083315</v>
      </c>
      <c r="AQ2054" s="10">
        <v>11.18</v>
      </c>
    </row>
    <row r="2055" spans="1:43" x14ac:dyDescent="0.25">
      <c r="A2055" s="1">
        <v>41043</v>
      </c>
      <c r="B2055" s="12">
        <v>21.87</v>
      </c>
      <c r="C2055" s="12">
        <v>22.97</v>
      </c>
      <c r="D2055">
        <v>7714.62</v>
      </c>
      <c r="E2055">
        <v>6888.15</v>
      </c>
      <c r="F2055">
        <v>111920.43</v>
      </c>
      <c r="G2055">
        <v>99945.65</v>
      </c>
      <c r="H2055">
        <f>(1/(1-91/360*VLOOKUP($A2055,Tbills!$B$4:$C$974,2,1)/100))^((1)/91)-1</f>
        <v>2.639209272237153E-6</v>
      </c>
      <c r="I2055" s="2">
        <f t="shared" si="320"/>
        <v>4812.6038228196849</v>
      </c>
      <c r="J2055">
        <f>VLOOKUP(A2055,'VXX-IV'!A$1:C$4500,3,0)</f>
        <v>4812.96</v>
      </c>
      <c r="K2055" s="10">
        <f t="shared" si="322"/>
        <v>-7.40037690558637E-5</v>
      </c>
      <c r="L2055">
        <f t="shared" si="314"/>
        <v>18774493.153421484</v>
      </c>
      <c r="O2055">
        <f t="shared" si="315"/>
        <v>295085.12530115806</v>
      </c>
      <c r="R2055">
        <f t="shared" si="316"/>
        <v>19.472848929440232</v>
      </c>
      <c r="U2055" s="2">
        <f t="shared" si="317"/>
        <v>192.6080028242036</v>
      </c>
      <c r="V2055">
        <f>VLOOKUP(A2055,'VXZ-IV'!A$1:C$4500,3,0)</f>
        <v>192.6</v>
      </c>
      <c r="W2055" s="10">
        <f t="shared" si="323"/>
        <v>4.1551527536931587E-5</v>
      </c>
      <c r="X2055">
        <f t="shared" si="318"/>
        <v>14.945640621300434</v>
      </c>
      <c r="Z2055">
        <v>15.19</v>
      </c>
      <c r="AB2055">
        <f t="shared" si="319"/>
        <v>4049.2919063399995</v>
      </c>
      <c r="AC2055">
        <f>VLOOKUP(A2055,'VIXY-IV'!A$1:E$2000,4,0)</f>
        <v>4001.39</v>
      </c>
      <c r="AD2055" s="10">
        <f t="shared" si="326"/>
        <v>1.1971316552497946E-2</v>
      </c>
      <c r="AE2055">
        <f>ROW()</f>
        <v>2055</v>
      </c>
      <c r="AF2055">
        <f t="shared" ref="AF2055:AF2118" si="327">B2055/C2055</f>
        <v>0.95211144971702233</v>
      </c>
      <c r="AG2055">
        <f>AG2054*(1-(AG$1+AG$5))^($A2055-$A2054)*(1+2*(E2055/E2054-1))</f>
        <v>3426710.7064254251</v>
      </c>
      <c r="AH2055">
        <f>VLOOKUP(A2055,'UVXY-IV'!A$2:E$2000,4,0)</f>
        <v>17090800</v>
      </c>
      <c r="AI2055">
        <v>6624</v>
      </c>
      <c r="AJ2055" s="10">
        <f t="shared" si="325"/>
        <v>-0.79949968951567951</v>
      </c>
      <c r="AK2055">
        <f t="shared" si="321"/>
        <v>10.256181495537161</v>
      </c>
      <c r="AM2055">
        <v>10.312412500000001</v>
      </c>
      <c r="AN2055" s="10">
        <f t="shared" si="324"/>
        <v>-5.4527497288184845E-3</v>
      </c>
      <c r="AO2055">
        <f>AO2054*(1-AO$1+H2054)^($A2055-$A2054)*(2-E2055/E2054)</f>
        <v>10.3386145858208</v>
      </c>
      <c r="AQ2055" s="10">
        <v>10.54</v>
      </c>
    </row>
    <row r="2056" spans="1:43" x14ac:dyDescent="0.25">
      <c r="A2056" s="1">
        <v>41044</v>
      </c>
      <c r="B2056" s="12">
        <v>21.97</v>
      </c>
      <c r="C2056" s="12">
        <v>23.92</v>
      </c>
      <c r="D2056">
        <v>8000.4</v>
      </c>
      <c r="E2056">
        <v>7143.29</v>
      </c>
      <c r="F2056">
        <v>114713.17</v>
      </c>
      <c r="G2056">
        <v>102439.32</v>
      </c>
      <c r="H2056">
        <f>(1/(1-91/360*VLOOKUP($A2056,Tbills!$B$4:$C$974,2,1)/100))^((1)/91)-1</f>
        <v>2.639209272237153E-6</v>
      </c>
      <c r="I2056" s="2">
        <f t="shared" si="320"/>
        <v>4990.7599842599366</v>
      </c>
      <c r="J2056">
        <f>VLOOKUP(A2056,'VXX-IV'!A$1:C$4500,3,0)</f>
        <v>4991.12</v>
      </c>
      <c r="K2056" s="10">
        <f t="shared" si="322"/>
        <v>-7.2131253118223881E-5</v>
      </c>
      <c r="L2056">
        <f t="shared" ref="L2056:L2119" si="328">L2055*(1-L$1+H2056)^($A2056-$A2055)*(1+2*(E2056/E2055-1))</f>
        <v>20164465.183054071</v>
      </c>
      <c r="O2056">
        <f t="shared" ref="O2056:O2119" si="329">O2055*(1-(O$1+O$5))^($A2056-$A2055)*(1+1.5*(E2056/E2055-1))</f>
        <v>311469.74629958399</v>
      </c>
      <c r="R2056">
        <f t="shared" ref="R2056:R2119" si="330">R2055*(1-IF($A2056&lt;=R2051,R$1,R$1+IF(AND(WEEKDAY($A2056)&lt;&gt;1,WEEKDAY($A2056)&lt;&gt;7),S$1,0)))^($A2056-$A2055)*(1-0.5*(E2056/E2055-1))</f>
        <v>19.111343657673135</v>
      </c>
      <c r="U2056" s="2">
        <f t="shared" ref="U2056:U2119" si="331">U2055*$F2056/$F2055*(1-U$1)^($A2056-$A2055)</f>
        <v>197.4093186067453</v>
      </c>
      <c r="V2056">
        <f>VLOOKUP(A2056,'VXZ-IV'!A$1:C$4500,3,0)</f>
        <v>197.4</v>
      </c>
      <c r="W2056" s="10">
        <f t="shared" si="323"/>
        <v>4.7206721100812032E-5</v>
      </c>
      <c r="X2056">
        <f t="shared" ref="X2056:X2119" si="332">X2055*(1-X$1+H2056)^($A2056-$A2055)*(2-G2056/G2055)</f>
        <v>14.57224246361357</v>
      </c>
      <c r="Z2056">
        <v>14.64</v>
      </c>
      <c r="AB2056">
        <f t="shared" ref="AB2056:AB2119" si="333">AB2055*$E2056/$E2055*(1-(AB$1+AB$5+IF(AND(WEEKDAY(A2056)&lt;&gt;1,WEEKDAY(A2056)&lt;&gt;7),IF(A2056&lt;AC$2,AC$1,AC$3),0)))^($A2056-$A2055)</f>
        <v>4199.1329894535174</v>
      </c>
      <c r="AC2056">
        <f>VLOOKUP(A2056,'VIXY-IV'!A$1:E$2000,4,0)</f>
        <v>4150.21</v>
      </c>
      <c r="AD2056" s="10">
        <f t="shared" si="326"/>
        <v>1.178807565244111E-2</v>
      </c>
      <c r="AE2056">
        <f>ROW()</f>
        <v>2056</v>
      </c>
      <c r="AF2056">
        <f t="shared" si="327"/>
        <v>0.91847826086956508</v>
      </c>
      <c r="AG2056">
        <f>AG2055*(1-(AG$1+AG$5))^($A2056-$A2055)*(1+2*(E2056/E2055-1))</f>
        <v>3680440.3148386828</v>
      </c>
      <c r="AH2056">
        <f>VLOOKUP(A2056,'UVXY-IV'!A$2:E$2000,4,0)</f>
        <v>18353800</v>
      </c>
      <c r="AI2056">
        <v>7276</v>
      </c>
      <c r="AJ2056" s="10">
        <f t="shared" si="325"/>
        <v>-0.79947257162883534</v>
      </c>
      <c r="AK2056">
        <f t="shared" si="321"/>
        <v>9.8758281877184775</v>
      </c>
      <c r="AM2056">
        <v>9.9332624999999997</v>
      </c>
      <c r="AN2056" s="10">
        <f t="shared" si="324"/>
        <v>-5.782018977302017E-3</v>
      </c>
      <c r="AO2056">
        <f>AO2055*(1-AO$1+H2055)^($A2056-$A2055)*(2-E2056/E2055)</f>
        <v>9.9553259646069421</v>
      </c>
      <c r="AQ2056" s="10">
        <v>9.99</v>
      </c>
    </row>
    <row r="2057" spans="1:43" x14ac:dyDescent="0.25">
      <c r="A2057" s="1">
        <v>41045</v>
      </c>
      <c r="B2057" s="12">
        <v>22.27</v>
      </c>
      <c r="C2057" s="12">
        <v>24.92</v>
      </c>
      <c r="D2057">
        <v>8167.79</v>
      </c>
      <c r="E2057">
        <v>7292.73</v>
      </c>
      <c r="F2057">
        <v>116799.17</v>
      </c>
      <c r="G2057">
        <v>104301.85</v>
      </c>
      <c r="H2057">
        <f>(1/(1-91/360*VLOOKUP($A2057,Tbills!$B$4:$C$974,2,1)/100))^((1)/91)-1</f>
        <v>2.639209272237153E-6</v>
      </c>
      <c r="I2057" s="2">
        <f t="shared" ref="I2057:I2120" si="334">I2056*$D2057/$D2056*(1-I$1)^($A2057-$A2056)</f>
        <v>5095.0559388309921</v>
      </c>
      <c r="J2057">
        <f>VLOOKUP(A2057,'VXX-IV'!A$1:C$4500,3,0)</f>
        <v>5095.43</v>
      </c>
      <c r="K2057" s="10">
        <f t="shared" si="322"/>
        <v>-7.3411109368204386E-5</v>
      </c>
      <c r="L2057">
        <f t="shared" si="328"/>
        <v>21007265.565701339</v>
      </c>
      <c r="O2057">
        <f t="shared" si="329"/>
        <v>321232.9966801125</v>
      </c>
      <c r="R2057">
        <f t="shared" si="330"/>
        <v>18.910580927829656</v>
      </c>
      <c r="U2057" s="2">
        <f t="shared" si="331"/>
        <v>200.99420446483393</v>
      </c>
      <c r="V2057">
        <f>VLOOKUP(A2057,'VXZ-IV'!A$1:C$4500,3,0)</f>
        <v>201</v>
      </c>
      <c r="W2057" s="10">
        <f t="shared" si="323"/>
        <v>-2.8833508288972354E-5</v>
      </c>
      <c r="X2057">
        <f t="shared" si="332"/>
        <v>14.306801626416391</v>
      </c>
      <c r="Z2057">
        <v>14.24</v>
      </c>
      <c r="AB2057">
        <f t="shared" si="333"/>
        <v>4286.8307809588123</v>
      </c>
      <c r="AC2057">
        <f>VLOOKUP(A2057,'VIXY-IV'!A$1:E$2000,4,0)</f>
        <v>4237.0200000000004</v>
      </c>
      <c r="AD2057" s="10">
        <f t="shared" si="326"/>
        <v>1.1756088231542838E-2</v>
      </c>
      <c r="AE2057">
        <f>ROW()</f>
        <v>2057</v>
      </c>
      <c r="AF2057">
        <f t="shared" si="327"/>
        <v>0.89365971107544129</v>
      </c>
      <c r="AG2057">
        <f>AG2056*(1-(AG$1+AG$5))^($A2057-$A2056)*(1+2*(E2057/E2056-1))</f>
        <v>3834303.1679825406</v>
      </c>
      <c r="AH2057">
        <f>VLOOKUP(A2057,'UVXY-IV'!A$2:E$2000,4,0)</f>
        <v>19122800</v>
      </c>
      <c r="AI2057">
        <v>7768</v>
      </c>
      <c r="AJ2057" s="10">
        <f t="shared" si="325"/>
        <v>-0.79949049469834232</v>
      </c>
      <c r="AK2057">
        <f t="shared" ref="AK2057:AK2120" si="335">AK2056*(1-IF($A2057&lt;=AK2052,AK$1,AK$1+IF(AND(WEEKDAY($A2057)&lt;&gt;1,WEEKDAY($A2057)&lt;&gt;7),AL$1,0)))^($A2057-$A2056)*(2-$E2057/$E2056)</f>
        <v>9.6687722336529838</v>
      </c>
      <c r="AM2057">
        <v>9.7239249999999995</v>
      </c>
      <c r="AN2057" s="10">
        <f t="shared" si="324"/>
        <v>-5.671862580903908E-3</v>
      </c>
      <c r="AO2057">
        <f>AO2056*(1-AO$1+H2056)^($A2057-$A2056)*(2-E2057/E2056)</f>
        <v>9.7467224549180198</v>
      </c>
      <c r="AQ2057" s="10">
        <v>9.65</v>
      </c>
    </row>
    <row r="2058" spans="1:43" x14ac:dyDescent="0.25">
      <c r="A2058" s="1">
        <v>41046</v>
      </c>
      <c r="B2058" s="12">
        <v>24.49</v>
      </c>
      <c r="C2058" s="12">
        <v>26.41</v>
      </c>
      <c r="D2058">
        <v>8761.6200000000008</v>
      </c>
      <c r="E2058">
        <v>7822.92</v>
      </c>
      <c r="F2058">
        <v>117957.54</v>
      </c>
      <c r="G2058">
        <v>105336</v>
      </c>
      <c r="H2058">
        <f>(1/(1-91/360*VLOOKUP($A2058,Tbills!$B$4:$C$974,2,1)/100))^((1)/91)-1</f>
        <v>2.639209272237153E-6</v>
      </c>
      <c r="I2058" s="2">
        <f t="shared" si="334"/>
        <v>5465.3529913930424</v>
      </c>
      <c r="J2058">
        <f>VLOOKUP(A2058,'VXX-IV'!A$1:C$4500,3,0)</f>
        <v>5465.75</v>
      </c>
      <c r="K2058" s="10">
        <f t="shared" si="322"/>
        <v>-7.2635705430701414E-5</v>
      </c>
      <c r="L2058">
        <f t="shared" si="328"/>
        <v>24060746.895975374</v>
      </c>
      <c r="O2058">
        <f t="shared" si="329"/>
        <v>356252.01289173315</v>
      </c>
      <c r="R2058">
        <f t="shared" si="330"/>
        <v>18.222346465795013</v>
      </c>
      <c r="U2058" s="2">
        <f t="shared" si="331"/>
        <v>202.98263941758793</v>
      </c>
      <c r="V2058">
        <f>VLOOKUP(A2058,'VXZ-IV'!A$1:C$4500,3,0)</f>
        <v>202.96</v>
      </c>
      <c r="W2058" s="10">
        <f t="shared" si="323"/>
        <v>1.115462041185733E-4</v>
      </c>
      <c r="X2058">
        <f t="shared" si="332"/>
        <v>14.164463553377882</v>
      </c>
      <c r="Z2058">
        <v>14</v>
      </c>
      <c r="AB2058">
        <f t="shared" si="333"/>
        <v>4598.3280658281174</v>
      </c>
      <c r="AC2058">
        <f>VLOOKUP(A2058,'VIXY-IV'!A$1:E$2000,4,0)</f>
        <v>4545.8100000000004</v>
      </c>
      <c r="AD2058" s="10">
        <f t="shared" si="326"/>
        <v>1.155307103203107E-2</v>
      </c>
      <c r="AE2058">
        <f>ROW()</f>
        <v>2058</v>
      </c>
      <c r="AF2058">
        <f t="shared" si="327"/>
        <v>0.92730026505111696</v>
      </c>
      <c r="AG2058">
        <f>AG2057*(1-(AG$1+AG$5))^($A2058-$A2057)*(1+2*(E2058/E2057-1))</f>
        <v>4391671.8188907765</v>
      </c>
      <c r="AH2058">
        <f>VLOOKUP(A2058,'UVXY-IV'!A$2:E$2000,4,0)</f>
        <v>21907100</v>
      </c>
      <c r="AI2058">
        <v>8528</v>
      </c>
      <c r="AJ2058" s="10">
        <f t="shared" si="325"/>
        <v>-0.79953203213155666</v>
      </c>
      <c r="AK2058">
        <f t="shared" si="335"/>
        <v>8.9654235973117515</v>
      </c>
      <c r="AM2058">
        <v>9.0162999999999993</v>
      </c>
      <c r="AN2058" s="10">
        <f t="shared" si="324"/>
        <v>-5.6427140499148987E-3</v>
      </c>
      <c r="AO2058">
        <f>AO2057*(1-AO$1+H2057)^($A2058-$A2057)*(2-E2058/E2057)</f>
        <v>9.037813900161197</v>
      </c>
      <c r="AQ2058" s="10">
        <v>9.19</v>
      </c>
    </row>
    <row r="2059" spans="1:43" x14ac:dyDescent="0.25">
      <c r="A2059" s="1">
        <v>41047</v>
      </c>
      <c r="B2059" s="12">
        <v>25.1</v>
      </c>
      <c r="C2059" s="12">
        <v>27.66</v>
      </c>
      <c r="D2059">
        <v>9414.1</v>
      </c>
      <c r="E2059">
        <v>8405.48</v>
      </c>
      <c r="F2059">
        <v>122102.2</v>
      </c>
      <c r="G2059">
        <v>109036.9</v>
      </c>
      <c r="H2059">
        <f>(1/(1-91/360*VLOOKUP($A2059,Tbills!$B$4:$C$974,2,1)/100))^((1)/91)-1</f>
        <v>2.639209272237153E-6</v>
      </c>
      <c r="I2059" s="2">
        <f t="shared" si="334"/>
        <v>5872.2159861289574</v>
      </c>
      <c r="J2059">
        <f>VLOOKUP(A2059,'VXX-IV'!A$1:C$4500,3,0)</f>
        <v>5872.65</v>
      </c>
      <c r="K2059" s="10">
        <f t="shared" ref="K2059:K2122" si="336">I2059/J2059-1</f>
        <v>-7.3904263159230155E-5</v>
      </c>
      <c r="L2059">
        <f t="shared" si="328"/>
        <v>27643098.765393548</v>
      </c>
      <c r="O2059">
        <f t="shared" si="329"/>
        <v>396032.91983699892</v>
      </c>
      <c r="R2059">
        <f t="shared" si="330"/>
        <v>17.54305928577536</v>
      </c>
      <c r="U2059" s="2">
        <f t="shared" si="331"/>
        <v>210.10969283708326</v>
      </c>
      <c r="V2059">
        <f>VLOOKUP(A2059,'VXZ-IV'!A$1:C$4500,3,0)</f>
        <v>210.12</v>
      </c>
      <c r="W2059" s="10">
        <f t="shared" ref="W2059:W2122" si="337">U2059/V2059-1</f>
        <v>-4.9053697490752945E-5</v>
      </c>
      <c r="X2059">
        <f t="shared" si="332"/>
        <v>13.666336517344954</v>
      </c>
      <c r="Z2059">
        <v>13.77</v>
      </c>
      <c r="AB2059">
        <f t="shared" si="333"/>
        <v>4940.5857425384656</v>
      </c>
      <c r="AC2059">
        <f>VLOOKUP(A2059,'VIXY-IV'!A$1:E$2000,4,0)</f>
        <v>4884.1099999999997</v>
      </c>
      <c r="AD2059" s="10">
        <f t="shared" si="326"/>
        <v>1.1563159416652313E-2</v>
      </c>
      <c r="AE2059">
        <f>ROW()</f>
        <v>2059</v>
      </c>
      <c r="AF2059">
        <f t="shared" si="327"/>
        <v>0.90744757772957341</v>
      </c>
      <c r="AG2059">
        <f>AG2058*(1-(AG$1+AG$5))^($A2059-$A2058)*(1+2*(E2059/E2058-1))</f>
        <v>5045582.954337311</v>
      </c>
      <c r="AH2059">
        <f>VLOOKUP(A2059,'UVXY-IV'!A$2:E$2000,4,0)</f>
        <v>25168100</v>
      </c>
      <c r="AI2059">
        <v>9632</v>
      </c>
      <c r="AJ2059" s="10">
        <f t="shared" si="325"/>
        <v>-0.79952467789235937</v>
      </c>
      <c r="AK2059">
        <f t="shared" si="335"/>
        <v>8.2973967593616127</v>
      </c>
      <c r="AM2059">
        <v>8.3452750000000009</v>
      </c>
      <c r="AN2059" s="10">
        <f t="shared" si="324"/>
        <v>-5.7371675155567514E-3</v>
      </c>
      <c r="AO2059">
        <f>AO2058*(1-AO$1+H2058)^($A2059-$A2058)*(2-E2059/E2058)</f>
        <v>8.3644954414213526</v>
      </c>
      <c r="AQ2059" s="10">
        <v>8.57</v>
      </c>
    </row>
    <row r="2060" spans="1:43" x14ac:dyDescent="0.25">
      <c r="A2060" s="1">
        <v>41050</v>
      </c>
      <c r="B2060" s="12">
        <v>22.01</v>
      </c>
      <c r="C2060" s="12">
        <v>24.71</v>
      </c>
      <c r="D2060">
        <v>8164.11</v>
      </c>
      <c r="E2060">
        <v>7289.35</v>
      </c>
      <c r="F2060">
        <v>117815.22</v>
      </c>
      <c r="G2060">
        <v>105207.78</v>
      </c>
      <c r="H2060">
        <f>(1/(1-91/360*VLOOKUP($A2060,Tbills!$B$4:$C$974,2,1)/100))^((1)/91)-1</f>
        <v>2.3613675910194587E-6</v>
      </c>
      <c r="I2060" s="2">
        <f t="shared" si="334"/>
        <v>5092.1394920935309</v>
      </c>
      <c r="J2060">
        <f>VLOOKUP(A2060,'VXX-IV'!A$1:C$4500,3,0)</f>
        <v>5092.51</v>
      </c>
      <c r="K2060" s="10">
        <f t="shared" si="336"/>
        <v>-7.2755459777029685E-5</v>
      </c>
      <c r="L2060">
        <f t="shared" si="328"/>
        <v>20299256.84811854</v>
      </c>
      <c r="O2060">
        <f t="shared" si="329"/>
        <v>317119.42202055833</v>
      </c>
      <c r="R2060">
        <f t="shared" si="330"/>
        <v>18.705258580812185</v>
      </c>
      <c r="U2060" s="2">
        <f t="shared" si="331"/>
        <v>202.71796043868522</v>
      </c>
      <c r="V2060">
        <f>VLOOKUP(A2060,'VXZ-IV'!A$1:C$4500,3,0)</f>
        <v>202.72</v>
      </c>
      <c r="W2060" s="10">
        <f t="shared" si="337"/>
        <v>-1.0060977282844163E-5</v>
      </c>
      <c r="X2060">
        <f t="shared" si="332"/>
        <v>14.14479678892638</v>
      </c>
      <c r="Z2060">
        <v>14.24</v>
      </c>
      <c r="AB2060">
        <f t="shared" si="333"/>
        <v>4284.0970368885419</v>
      </c>
      <c r="AC2060">
        <f>VLOOKUP(A2060,'VIXY-IV'!A$1:E$2000,4,0)</f>
        <v>4238.21</v>
      </c>
      <c r="AD2060" s="10">
        <f t="shared" si="326"/>
        <v>1.0826985186798588E-2</v>
      </c>
      <c r="AE2060">
        <f>ROW()</f>
        <v>2060</v>
      </c>
      <c r="AF2060">
        <f t="shared" si="327"/>
        <v>0.89073249696479162</v>
      </c>
      <c r="AG2060">
        <f>AG2059*(1-(AG$1+AG$5))^($A2060-$A2059)*(1+2*(E2060/E2059-1))</f>
        <v>3705242.8686863743</v>
      </c>
      <c r="AH2060">
        <f>VLOOKUP(A2060,'UVXY-IV'!A$2:E$2000,4,0)</f>
        <v>18520600</v>
      </c>
      <c r="AI2060">
        <v>7424</v>
      </c>
      <c r="AJ2060" s="10">
        <f t="shared" si="325"/>
        <v>-0.79993937190553366</v>
      </c>
      <c r="AK2060">
        <f t="shared" si="335"/>
        <v>9.3978615708439417</v>
      </c>
      <c r="AM2060">
        <v>9.4706375000000005</v>
      </c>
      <c r="AN2060" s="10">
        <f t="shared" si="324"/>
        <v>-7.6843749067641021E-3</v>
      </c>
      <c r="AO2060">
        <f>AO2059*(1-AO$1+H2059)^($A2060-$A2059)*(2-E2060/E2059)</f>
        <v>9.4742069647110121</v>
      </c>
      <c r="AQ2060" s="10">
        <v>9.48</v>
      </c>
    </row>
    <row r="2061" spans="1:43" x14ac:dyDescent="0.25">
      <c r="A2061" s="1">
        <v>41051</v>
      </c>
      <c r="B2061" s="12">
        <v>22.48</v>
      </c>
      <c r="C2061" s="12">
        <v>25.23</v>
      </c>
      <c r="D2061">
        <v>8394.4599999999991</v>
      </c>
      <c r="E2061">
        <v>7495</v>
      </c>
      <c r="F2061">
        <v>119353.98</v>
      </c>
      <c r="G2061">
        <v>106581.63</v>
      </c>
      <c r="H2061">
        <f>(1/(1-91/360*VLOOKUP($A2061,Tbills!$B$4:$C$974,2,1)/100))^((1)/91)-1</f>
        <v>2.3613675910194587E-6</v>
      </c>
      <c r="I2061" s="2">
        <f t="shared" si="334"/>
        <v>5235.6863132532817</v>
      </c>
      <c r="J2061">
        <f>VLOOKUP(A2061,'VXX-IV'!A$1:C$4500,3,0)</f>
        <v>5236.07</v>
      </c>
      <c r="K2061" s="10">
        <f t="shared" si="336"/>
        <v>-7.3277619802247784E-5</v>
      </c>
      <c r="L2061">
        <f t="shared" si="328"/>
        <v>21443719.256750908</v>
      </c>
      <c r="O2061">
        <f t="shared" si="329"/>
        <v>330528.32948501769</v>
      </c>
      <c r="R2061">
        <f t="shared" si="330"/>
        <v>18.440564884297064</v>
      </c>
      <c r="U2061" s="2">
        <f t="shared" si="331"/>
        <v>205.36060986688486</v>
      </c>
      <c r="V2061">
        <f>VLOOKUP(A2061,'VXZ-IV'!A$1:C$4500,3,0)</f>
        <v>205.36</v>
      </c>
      <c r="W2061" s="10">
        <f t="shared" si="337"/>
        <v>2.9697452514909628E-6</v>
      </c>
      <c r="X2061">
        <f t="shared" si="332"/>
        <v>13.959604372078456</v>
      </c>
      <c r="Z2061">
        <v>13.78</v>
      </c>
      <c r="AB2061">
        <f t="shared" si="333"/>
        <v>4404.8080829506753</v>
      </c>
      <c r="AC2061">
        <f>VLOOKUP(A2061,'VIXY-IV'!A$1:E$2000,4,0)</f>
        <v>4358.8900000000003</v>
      </c>
      <c r="AD2061" s="10">
        <f t="shared" si="326"/>
        <v>1.0534352312326023E-2</v>
      </c>
      <c r="AE2061">
        <f>ROW()</f>
        <v>2061</v>
      </c>
      <c r="AF2061">
        <f t="shared" si="327"/>
        <v>0.89100277447483156</v>
      </c>
      <c r="AG2061">
        <f>AG2060*(1-(AG$1+AG$5))^($A2061-$A2060)*(1+2*(E2061/E2060-1))</f>
        <v>3914178.4907022412</v>
      </c>
      <c r="AH2061">
        <f>VLOOKUP(A2061,'UVXY-IV'!A$2:E$2000,4,0)</f>
        <v>19567600</v>
      </c>
      <c r="AI2061">
        <v>7944</v>
      </c>
      <c r="AJ2061" s="10">
        <f t="shared" si="325"/>
        <v>-0.79996634790662924</v>
      </c>
      <c r="AK2061">
        <f t="shared" si="335"/>
        <v>9.1323000559484573</v>
      </c>
      <c r="AM2061">
        <v>9.2020999999999997</v>
      </c>
      <c r="AN2061" s="10">
        <f t="shared" si="324"/>
        <v>-7.585219031693069E-3</v>
      </c>
      <c r="AO2061">
        <f>AO2060*(1-AO$1+H2060)^($A2061-$A2060)*(2-E2061/E2060)</f>
        <v>9.2065981345575327</v>
      </c>
      <c r="AQ2061" s="10">
        <v>9.15</v>
      </c>
    </row>
    <row r="2062" spans="1:43" x14ac:dyDescent="0.25">
      <c r="A2062" s="1">
        <v>41052</v>
      </c>
      <c r="B2062" s="12">
        <v>22.33</v>
      </c>
      <c r="C2062" s="12">
        <v>25.11</v>
      </c>
      <c r="D2062">
        <v>8344.66</v>
      </c>
      <c r="E2062">
        <v>7450.52</v>
      </c>
      <c r="F2062">
        <v>117452.41</v>
      </c>
      <c r="G2062">
        <v>104883.3</v>
      </c>
      <c r="H2062">
        <f>(1/(1-91/360*VLOOKUP($A2062,Tbills!$B$4:$C$974,2,1)/100))^((1)/91)-1</f>
        <v>2.3613675910194587E-6</v>
      </c>
      <c r="I2062" s="2">
        <f t="shared" si="334"/>
        <v>5204.4987804342154</v>
      </c>
      <c r="J2062">
        <f>VLOOKUP(A2062,'VXX-IV'!A$1:C$4500,3,0)</f>
        <v>5204.88</v>
      </c>
      <c r="K2062" s="10">
        <f t="shared" si="336"/>
        <v>-7.3242719483390673E-5</v>
      </c>
      <c r="L2062">
        <f t="shared" si="328"/>
        <v>21188290.641828805</v>
      </c>
      <c r="O2062">
        <f t="shared" si="329"/>
        <v>327574.94870582112</v>
      </c>
      <c r="R2062">
        <f t="shared" si="330"/>
        <v>18.494447697130187</v>
      </c>
      <c r="U2062" s="2">
        <f t="shared" si="331"/>
        <v>202.08383846123616</v>
      </c>
      <c r="V2062">
        <f>VLOOKUP(A2062,'VXZ-IV'!A$1:C$4500,3,0)</f>
        <v>202.08</v>
      </c>
      <c r="W2062" s="10">
        <f t="shared" si="337"/>
        <v>1.8994760669688304E-5</v>
      </c>
      <c r="X2062">
        <f t="shared" si="332"/>
        <v>14.18155329267339</v>
      </c>
      <c r="Z2062">
        <v>14.11</v>
      </c>
      <c r="AB2062">
        <f t="shared" si="333"/>
        <v>4378.5145448577005</v>
      </c>
      <c r="AC2062">
        <f>VLOOKUP(A2062,'VIXY-IV'!A$1:E$2000,4,0)</f>
        <v>4332.82</v>
      </c>
      <c r="AD2062" s="10">
        <f t="shared" si="326"/>
        <v>1.0546144279637959E-2</v>
      </c>
      <c r="AE2062">
        <f>ROW()</f>
        <v>2062</v>
      </c>
      <c r="AF2062">
        <f t="shared" si="327"/>
        <v>0.88928713659896452</v>
      </c>
      <c r="AG2062">
        <f>AG2061*(1-(AG$1+AG$5))^($A2062-$A2061)*(1+2*(E2062/E2061-1))</f>
        <v>3867589.8057952737</v>
      </c>
      <c r="AH2062">
        <f>VLOOKUP(A2062,'UVXY-IV'!A$2:E$2000,4,0)</f>
        <v>19334000</v>
      </c>
      <c r="AI2062">
        <v>7684</v>
      </c>
      <c r="AJ2062" s="10">
        <f t="shared" si="325"/>
        <v>-0.79995914938474844</v>
      </c>
      <c r="AK2062">
        <f t="shared" si="335"/>
        <v>9.1860689504175355</v>
      </c>
      <c r="AM2062">
        <v>9.2555750000000003</v>
      </c>
      <c r="AN2062" s="10">
        <f t="shared" si="324"/>
        <v>-7.5096414412356705E-3</v>
      </c>
      <c r="AO2062">
        <f>AO2061*(1-AO$1+H2061)^($A2062-$A2061)*(2-E2062/E2061)</f>
        <v>9.2609151546769528</v>
      </c>
      <c r="AQ2062" s="10">
        <v>9.3000000000000007</v>
      </c>
    </row>
    <row r="2063" spans="1:43" x14ac:dyDescent="0.25">
      <c r="A2063" s="1">
        <v>41053</v>
      </c>
      <c r="B2063" s="12">
        <v>21.54</v>
      </c>
      <c r="C2063" s="12">
        <v>24.78</v>
      </c>
      <c r="D2063">
        <v>8179.03</v>
      </c>
      <c r="E2063">
        <v>7302.62</v>
      </c>
      <c r="F2063">
        <v>117314.02</v>
      </c>
      <c r="G2063">
        <v>104759.47</v>
      </c>
      <c r="H2063">
        <f>(1/(1-91/360*VLOOKUP($A2063,Tbills!$B$4:$C$974,2,1)/100))^((1)/91)-1</f>
        <v>2.3613675910194587E-6</v>
      </c>
      <c r="I2063" s="2">
        <f t="shared" si="334"/>
        <v>5101.0722673827595</v>
      </c>
      <c r="J2063">
        <f>VLOOKUP(A2063,'VXX-IV'!A$1:C$4500,3,0)</f>
        <v>5101.4399999999996</v>
      </c>
      <c r="K2063" s="10">
        <f t="shared" si="336"/>
        <v>-7.2084081600531924E-5</v>
      </c>
      <c r="L2063">
        <f t="shared" si="328"/>
        <v>20346202.924444884</v>
      </c>
      <c r="O2063">
        <f t="shared" si="329"/>
        <v>317810.22108838829</v>
      </c>
      <c r="R2063">
        <f t="shared" si="330"/>
        <v>18.677169650931393</v>
      </c>
      <c r="U2063" s="2">
        <f t="shared" si="331"/>
        <v>201.84080853939517</v>
      </c>
      <c r="V2063">
        <f>VLOOKUP(A2063,'VXZ-IV'!A$1:C$4500,3,0)</f>
        <v>201.84</v>
      </c>
      <c r="W2063" s="10">
        <f t="shared" si="337"/>
        <v>4.0058432182465964E-6</v>
      </c>
      <c r="X2063">
        <f t="shared" si="332"/>
        <v>14.197805065186913</v>
      </c>
      <c r="Z2063">
        <v>14.06</v>
      </c>
      <c r="AB2063">
        <f t="shared" si="333"/>
        <v>4291.4471861222319</v>
      </c>
      <c r="AC2063">
        <f>VLOOKUP(A2063,'VIXY-IV'!A$1:E$2000,4,0)</f>
        <v>4246.76</v>
      </c>
      <c r="AD2063" s="10">
        <f t="shared" si="326"/>
        <v>1.0522654004990084E-2</v>
      </c>
      <c r="AE2063">
        <f>ROW()</f>
        <v>2063</v>
      </c>
      <c r="AF2063">
        <f t="shared" si="327"/>
        <v>0.86924939467312345</v>
      </c>
      <c r="AG2063">
        <f>AG2062*(1-(AG$1+AG$5))^($A2063-$A2062)*(1+2*(E2063/E2062-1))</f>
        <v>3713913.8802298084</v>
      </c>
      <c r="AH2063">
        <f>VLOOKUP(A2063,'UVXY-IV'!A$2:E$2000,4,0)</f>
        <v>18565600</v>
      </c>
      <c r="AI2063">
        <v>7800</v>
      </c>
      <c r="AJ2063" s="10">
        <f t="shared" si="325"/>
        <v>-0.79995723918269224</v>
      </c>
      <c r="AK2063">
        <f t="shared" si="335"/>
        <v>9.3679849317215833</v>
      </c>
      <c r="AM2063">
        <v>9.4369250000000005</v>
      </c>
      <c r="AN2063" s="10">
        <f t="shared" si="324"/>
        <v>-7.3053529914052229E-3</v>
      </c>
      <c r="AO2063">
        <f>AO2062*(1-AO$1+H2062)^($A2063-$A2062)*(2-E2063/E2062)</f>
        <v>9.4444262187174708</v>
      </c>
      <c r="AQ2063" s="10">
        <v>9.2200000000000006</v>
      </c>
    </row>
    <row r="2064" spans="1:43" x14ac:dyDescent="0.25">
      <c r="A2064" s="1">
        <v>41054</v>
      </c>
      <c r="B2064" s="12">
        <v>21.76</v>
      </c>
      <c r="C2064" s="12">
        <v>24.93</v>
      </c>
      <c r="D2064">
        <v>8258.8799999999992</v>
      </c>
      <c r="E2064">
        <v>7373.9</v>
      </c>
      <c r="F2064">
        <v>115492.27</v>
      </c>
      <c r="G2064">
        <v>103132.43</v>
      </c>
      <c r="H2064">
        <f>(1/(1-91/360*VLOOKUP($A2064,Tbills!$B$4:$C$974,2,1)/100))^((1)/91)-1</f>
        <v>2.3613675910194587E-6</v>
      </c>
      <c r="I2064" s="2">
        <f t="shared" si="334"/>
        <v>5150.7472730958361</v>
      </c>
      <c r="J2064">
        <f>VLOOKUP(A2064,'VXX-IV'!A$1:C$4500,3,0)</f>
        <v>5151.12</v>
      </c>
      <c r="K2064" s="10">
        <f t="shared" si="336"/>
        <v>-7.235841994823744E-5</v>
      </c>
      <c r="L2064">
        <f t="shared" si="328"/>
        <v>20742507.896341208</v>
      </c>
      <c r="O2064">
        <f t="shared" si="329"/>
        <v>322452.51582319255</v>
      </c>
      <c r="R2064">
        <f t="shared" si="330"/>
        <v>18.58517665208792</v>
      </c>
      <c r="U2064" s="2">
        <f t="shared" si="331"/>
        <v>198.70161085903032</v>
      </c>
      <c r="V2064">
        <f>VLOOKUP(A2064,'VXZ-IV'!A$1:C$4500,3,0)</f>
        <v>198.68</v>
      </c>
      <c r="W2064" s="10">
        <f t="shared" si="337"/>
        <v>1.0877219161620211E-4</v>
      </c>
      <c r="X2064">
        <f t="shared" si="332"/>
        <v>14.417814744038052</v>
      </c>
      <c r="Z2064">
        <v>14.2</v>
      </c>
      <c r="AB2064">
        <f t="shared" si="333"/>
        <v>4333.1844067181064</v>
      </c>
      <c r="AC2064">
        <f>VLOOKUP(A2064,'VIXY-IV'!A$1:E$2000,4,0)</f>
        <v>4288.45</v>
      </c>
      <c r="AD2064" s="10">
        <f t="shared" si="326"/>
        <v>1.0431369543333124E-2</v>
      </c>
      <c r="AE2064">
        <f>ROW()</f>
        <v>2064</v>
      </c>
      <c r="AF2064">
        <f t="shared" si="327"/>
        <v>0.87284396309667078</v>
      </c>
      <c r="AG2064">
        <f>AG2063*(1-(AG$1+AG$5))^($A2064-$A2063)*(1+2*(E2064/E2063-1))</f>
        <v>3786288.4211645494</v>
      </c>
      <c r="AH2064">
        <f>VLOOKUP(A2064,'UVXY-IV'!A$2:E$2000,4,0)</f>
        <v>18928900</v>
      </c>
      <c r="AI2064">
        <v>7640</v>
      </c>
      <c r="AJ2064" s="10">
        <f t="shared" si="325"/>
        <v>-0.79997314048018908</v>
      </c>
      <c r="AK2064">
        <f t="shared" si="335"/>
        <v>9.2761130934940184</v>
      </c>
      <c r="AM2064">
        <v>9.3445125000000004</v>
      </c>
      <c r="AN2064" s="10">
        <f t="shared" si="324"/>
        <v>-7.3197404900450236E-3</v>
      </c>
      <c r="AO2064">
        <f>AO2063*(1-AO$1+H2063)^($A2064-$A2063)*(2-E2064/E2063)</f>
        <v>9.3519164838004993</v>
      </c>
      <c r="AQ2064" s="10">
        <v>9.3000000000000007</v>
      </c>
    </row>
    <row r="2065" spans="1:43" x14ac:dyDescent="0.25">
      <c r="A2065" s="1">
        <v>41058</v>
      </c>
      <c r="B2065" s="12">
        <v>21.03</v>
      </c>
      <c r="C2065" s="12">
        <v>23.89</v>
      </c>
      <c r="D2065">
        <v>7775.73</v>
      </c>
      <c r="E2065">
        <v>6942.45</v>
      </c>
      <c r="F2065">
        <v>113322.97</v>
      </c>
      <c r="G2065">
        <v>101194.32</v>
      </c>
      <c r="H2065">
        <f>(1/(1-91/360*VLOOKUP($A2065,Tbills!$B$4:$C$974,2,1)/100))^((1)/91)-1</f>
        <v>2.3613675910194587E-6</v>
      </c>
      <c r="I2065" s="2">
        <f t="shared" si="334"/>
        <v>4848.9521472814504</v>
      </c>
      <c r="J2065">
        <f>VLOOKUP(A2065,'VXX-IV'!A$1:C$4500,3,0)</f>
        <v>4849.3</v>
      </c>
      <c r="K2065" s="10">
        <f t="shared" si="336"/>
        <v>-7.1732563163728891E-5</v>
      </c>
      <c r="L2065">
        <f t="shared" si="328"/>
        <v>18312063.527494509</v>
      </c>
      <c r="O2065">
        <f t="shared" si="329"/>
        <v>294112.61860149814</v>
      </c>
      <c r="R2065">
        <f t="shared" si="330"/>
        <v>19.125431227503</v>
      </c>
      <c r="U2065" s="2">
        <f t="shared" si="331"/>
        <v>194.95036805046072</v>
      </c>
      <c r="V2065">
        <f>VLOOKUP(A2065,'VXZ-IV'!A$1:C$4500,3,0)</f>
        <v>194.96</v>
      </c>
      <c r="W2065" s="10">
        <f t="shared" si="337"/>
        <v>-4.9404747329062637E-5</v>
      </c>
      <c r="X2065">
        <f t="shared" si="332"/>
        <v>14.686726378348562</v>
      </c>
      <c r="Z2065">
        <v>14.2</v>
      </c>
      <c r="AB2065">
        <f t="shared" si="333"/>
        <v>4079.0790404679092</v>
      </c>
      <c r="AC2065">
        <f>VLOOKUP(A2065,'VIXY-IV'!A$1:E$2000,4,0)</f>
        <v>4037.43</v>
      </c>
      <c r="AD2065" s="10">
        <f t="shared" si="326"/>
        <v>1.0315730667258549E-2</v>
      </c>
      <c r="AE2065">
        <f>ROW()</f>
        <v>2065</v>
      </c>
      <c r="AF2065">
        <f t="shared" si="327"/>
        <v>0.8802846379238175</v>
      </c>
      <c r="AG2065">
        <f>AG2064*(1-(AG$1+AG$5))^($A2065-$A2064)*(1+2*(E2065/E2064-1))</f>
        <v>3342763.1311829463</v>
      </c>
      <c r="AH2065">
        <f>VLOOKUP(A2065,'UVXY-IV'!A$2:E$2000,4,0)</f>
        <v>16713100</v>
      </c>
      <c r="AI2065">
        <v>6900</v>
      </c>
      <c r="AJ2065" s="10">
        <f t="shared" si="325"/>
        <v>-0.79999143598835964</v>
      </c>
      <c r="AK2065">
        <f t="shared" si="335"/>
        <v>9.8170332444070834</v>
      </c>
      <c r="AM2065">
        <v>9.8910250000000008</v>
      </c>
      <c r="AN2065" s="10">
        <f t="shared" si="324"/>
        <v>-7.4806964488429717E-3</v>
      </c>
      <c r="AO2065">
        <f>AO2064*(1-AO$1+H2064)^($A2065-$A2064)*(2-E2065/E2064)</f>
        <v>9.8977301111104801</v>
      </c>
      <c r="AQ2065" s="10">
        <v>9.77</v>
      </c>
    </row>
    <row r="2066" spans="1:43" x14ac:dyDescent="0.25">
      <c r="A2066" s="1">
        <v>41059</v>
      </c>
      <c r="B2066" s="12">
        <v>24.14</v>
      </c>
      <c r="C2066" s="12">
        <v>26.19</v>
      </c>
      <c r="D2066">
        <v>8588.6299999999992</v>
      </c>
      <c r="E2066">
        <v>7668.22</v>
      </c>
      <c r="F2066">
        <v>117243.16</v>
      </c>
      <c r="G2066">
        <v>104694.7</v>
      </c>
      <c r="H2066">
        <f>(1/(1-91/360*VLOOKUP($A2066,Tbills!$B$4:$C$974,2,1)/100))^((1)/91)-1</f>
        <v>2.3613675910194587E-6</v>
      </c>
      <c r="I2066" s="2">
        <f t="shared" si="334"/>
        <v>5355.7467152809841</v>
      </c>
      <c r="J2066">
        <f>VLOOKUP(A2066,'VXX-IV'!A$1:C$4500,3,0)</f>
        <v>5356.13</v>
      </c>
      <c r="K2066" s="10">
        <f t="shared" si="336"/>
        <v>-7.1560010495685944E-5</v>
      </c>
      <c r="L2066">
        <f t="shared" si="328"/>
        <v>22139834.281263698</v>
      </c>
      <c r="O2066">
        <f t="shared" si="329"/>
        <v>340221.35182639031</v>
      </c>
      <c r="R2066">
        <f t="shared" si="330"/>
        <v>18.124916908534903</v>
      </c>
      <c r="U2066" s="2">
        <f t="shared" si="331"/>
        <v>201.68938272754787</v>
      </c>
      <c r="V2066">
        <f>VLOOKUP(A2066,'VXZ-IV'!A$1:C$4500,3,0)</f>
        <v>201.68</v>
      </c>
      <c r="W2066" s="10">
        <f t="shared" si="337"/>
        <v>4.652284583439581E-5</v>
      </c>
      <c r="X2066">
        <f t="shared" si="332"/>
        <v>14.178211638791408</v>
      </c>
      <c r="Z2066">
        <v>14.28</v>
      </c>
      <c r="AB2066">
        <f t="shared" si="333"/>
        <v>4505.3525667105014</v>
      </c>
      <c r="AC2066">
        <f>VLOOKUP(A2066,'VIXY-IV'!A$1:E$2000,4,0)</f>
        <v>4461.46</v>
      </c>
      <c r="AD2066" s="10">
        <f t="shared" si="326"/>
        <v>9.8381621062391122E-3</v>
      </c>
      <c r="AE2066">
        <f>ROW()</f>
        <v>2066</v>
      </c>
      <c r="AF2066">
        <f t="shared" si="327"/>
        <v>0.92172584956090109</v>
      </c>
      <c r="AG2066">
        <f>AG2065*(1-(AG$1+AG$5))^($A2066-$A2065)*(1+2*(E2066/E2065-1))</f>
        <v>4041537.8924733386</v>
      </c>
      <c r="AH2066">
        <f>VLOOKUP(A2066,'UVXY-IV'!A$2:E$2000,4,0)</f>
        <v>20215900</v>
      </c>
      <c r="AI2066">
        <v>7828</v>
      </c>
      <c r="AJ2066" s="10">
        <f t="shared" si="325"/>
        <v>-0.80008122851451891</v>
      </c>
      <c r="AK2066">
        <f t="shared" si="335"/>
        <v>8.7903422807174554</v>
      </c>
      <c r="AM2066">
        <v>8.8618749999999995</v>
      </c>
      <c r="AN2066" s="10">
        <f t="shared" si="324"/>
        <v>-8.0719621166563948E-3</v>
      </c>
      <c r="AO2066">
        <f>AO2065*(1-AO$1+H2065)^($A2066-$A2065)*(2-E2066/E2065)</f>
        <v>8.8627055750659807</v>
      </c>
      <c r="AQ2066" s="10">
        <v>9.0500000000000007</v>
      </c>
    </row>
    <row r="2067" spans="1:43" x14ac:dyDescent="0.25">
      <c r="A2067" s="1">
        <v>41060</v>
      </c>
      <c r="B2067" s="12">
        <v>24.06</v>
      </c>
      <c r="C2067" s="12">
        <v>26.22</v>
      </c>
      <c r="D2067">
        <v>8707.48</v>
      </c>
      <c r="E2067">
        <v>7774.32</v>
      </c>
      <c r="F2067">
        <v>118915.79</v>
      </c>
      <c r="G2067">
        <v>106188.06</v>
      </c>
      <c r="H2067">
        <f>(1/(1-91/360*VLOOKUP($A2067,Tbills!$B$4:$C$974,2,1)/100))^((1)/91)-1</f>
        <v>2.3613675910194587E-6</v>
      </c>
      <c r="I2067" s="2">
        <f t="shared" si="334"/>
        <v>5429.727474530604</v>
      </c>
      <c r="J2067">
        <f>VLOOKUP(A2067,'VXX-IV'!A$1:C$4500,3,0)</f>
        <v>5430.11</v>
      </c>
      <c r="K2067" s="10">
        <f t="shared" si="336"/>
        <v>-7.0445252378981138E-5</v>
      </c>
      <c r="L2067">
        <f t="shared" si="328"/>
        <v>22751527.447497901</v>
      </c>
      <c r="O2067">
        <f t="shared" si="329"/>
        <v>347270.76973523985</v>
      </c>
      <c r="R2067">
        <f t="shared" si="330"/>
        <v>17.998712092069361</v>
      </c>
      <c r="U2067" s="2">
        <f t="shared" si="331"/>
        <v>204.56176262258225</v>
      </c>
      <c r="V2067">
        <f>VLOOKUP(A2067,'VXZ-IV'!A$1:C$4500,3,0)</f>
        <v>204.56</v>
      </c>
      <c r="W2067" s="10">
        <f t="shared" si="337"/>
        <v>8.6166532178300059E-6</v>
      </c>
      <c r="X2067">
        <f t="shared" si="332"/>
        <v>13.975490415104895</v>
      </c>
      <c r="Z2067">
        <v>14.32</v>
      </c>
      <c r="AB2067">
        <f t="shared" si="333"/>
        <v>4567.5308457488964</v>
      </c>
      <c r="AC2067">
        <f>VLOOKUP(A2067,'VIXY-IV'!A$1:E$2000,4,0)</f>
        <v>4523.12</v>
      </c>
      <c r="AD2067" s="10">
        <f t="shared" si="326"/>
        <v>9.8186308894958607E-3</v>
      </c>
      <c r="AE2067">
        <f>ROW()</f>
        <v>2067</v>
      </c>
      <c r="AF2067">
        <f t="shared" si="327"/>
        <v>0.91762013729977121</v>
      </c>
      <c r="AG2067">
        <f>AG2066*(1-(AG$1+AG$5))^($A2067-$A2066)*(1+2*(E2067/E2066-1))</f>
        <v>4153238.0096545266</v>
      </c>
      <c r="AH2067">
        <f>VLOOKUP(A2067,'UVXY-IV'!A$2:E$2000,4,0)</f>
        <v>20777100</v>
      </c>
      <c r="AI2067">
        <v>8008</v>
      </c>
      <c r="AJ2067" s="10">
        <f t="shared" si="325"/>
        <v>-0.80010501900387798</v>
      </c>
      <c r="AK2067">
        <f t="shared" si="335"/>
        <v>8.6683124813966081</v>
      </c>
      <c r="AM2067">
        <v>8.7415000000000003</v>
      </c>
      <c r="AN2067" s="10">
        <f t="shared" si="324"/>
        <v>-8.3724210494070528E-3</v>
      </c>
      <c r="AO2067">
        <f>AO2066*(1-AO$1+H2066)^($A2067-$A2066)*(2-E2067/E2066)</f>
        <v>8.7397756573317391</v>
      </c>
      <c r="AQ2067" s="10">
        <v>8.89</v>
      </c>
    </row>
    <row r="2068" spans="1:43" x14ac:dyDescent="0.25">
      <c r="A2068" s="1">
        <v>41061</v>
      </c>
      <c r="B2068" s="12">
        <v>26.66</v>
      </c>
      <c r="C2068" s="12">
        <v>28.47</v>
      </c>
      <c r="D2068">
        <v>9287.4500000000007</v>
      </c>
      <c r="E2068">
        <v>8292.1200000000008</v>
      </c>
      <c r="F2068">
        <v>124190.97</v>
      </c>
      <c r="G2068">
        <v>110898.38</v>
      </c>
      <c r="H2068">
        <f>(1/(1-91/360*VLOOKUP($A2068,Tbills!$B$4:$C$974,2,1)/100))^((1)/91)-1</f>
        <v>2.3613675910194587E-6</v>
      </c>
      <c r="I2068" s="2">
        <f t="shared" si="334"/>
        <v>5791.2384307768289</v>
      </c>
      <c r="J2068">
        <f>VLOOKUP(A2068,'VXX-IV'!A$1:C$4500,3,0)</f>
        <v>5791.66</v>
      </c>
      <c r="K2068" s="10">
        <f t="shared" si="336"/>
        <v>-7.2789014405327812E-5</v>
      </c>
      <c r="L2068">
        <f t="shared" si="328"/>
        <v>25781103.563201293</v>
      </c>
      <c r="O2068">
        <f t="shared" si="329"/>
        <v>381952.27732958546</v>
      </c>
      <c r="R2068">
        <f t="shared" si="330"/>
        <v>17.398533374182239</v>
      </c>
      <c r="U2068" s="2">
        <f t="shared" si="331"/>
        <v>213.63104317232595</v>
      </c>
      <c r="V2068">
        <f>VLOOKUP(A2068,'VXZ-IV'!A$1:C$4500,3,0)</f>
        <v>213.64</v>
      </c>
      <c r="W2068" s="10">
        <f t="shared" si="337"/>
        <v>-4.1924862731912427E-5</v>
      </c>
      <c r="X2068">
        <f t="shared" si="332"/>
        <v>13.355099222967912</v>
      </c>
      <c r="Z2068">
        <v>13.6</v>
      </c>
      <c r="AB2068">
        <f t="shared" si="333"/>
        <v>4871.576341148384</v>
      </c>
      <c r="AC2068">
        <f>VLOOKUP(A2068,'VIXY-IV'!A$1:E$2000,4,0)</f>
        <v>4824.25</v>
      </c>
      <c r="AD2068" s="10">
        <f t="shared" si="326"/>
        <v>9.8100929985767138E-3</v>
      </c>
      <c r="AE2068">
        <f>ROW()</f>
        <v>2068</v>
      </c>
      <c r="AF2068">
        <f t="shared" si="327"/>
        <v>0.93642430628731999</v>
      </c>
      <c r="AG2068">
        <f>AG2067*(1-(AG$1+AG$5))^($A2068-$A2067)*(1+2*(E2068/E2067-1))</f>
        <v>4706323.0717838043</v>
      </c>
      <c r="AH2068">
        <f>VLOOKUP(A2068,'UVXY-IV'!A$2:E$2000,4,0)</f>
        <v>23533800</v>
      </c>
      <c r="AI2068">
        <v>9388</v>
      </c>
      <c r="AJ2068" s="10">
        <f t="shared" si="325"/>
        <v>-0.80001856598663179</v>
      </c>
      <c r="AK2068">
        <f t="shared" si="335"/>
        <v>8.0905922595705366</v>
      </c>
      <c r="AM2068">
        <v>8.1577999999999999</v>
      </c>
      <c r="AN2068" s="10">
        <f t="shared" si="324"/>
        <v>-8.2384638541596056E-3</v>
      </c>
      <c r="AO2068">
        <f>AO2067*(1-AO$1+H2067)^($A2068-$A2067)*(2-E2068/E2067)</f>
        <v>8.157390090359625</v>
      </c>
      <c r="AQ2068" s="10">
        <v>8.15</v>
      </c>
    </row>
    <row r="2069" spans="1:43" x14ac:dyDescent="0.25">
      <c r="A2069" s="1">
        <v>41064</v>
      </c>
      <c r="B2069" s="12">
        <v>26.12</v>
      </c>
      <c r="C2069" s="12">
        <v>28.12</v>
      </c>
      <c r="D2069">
        <v>9042.68</v>
      </c>
      <c r="E2069">
        <v>8073.52</v>
      </c>
      <c r="F2069">
        <v>125402.29</v>
      </c>
      <c r="G2069">
        <v>111979.26</v>
      </c>
      <c r="H2069">
        <f>(1/(1-91/360*VLOOKUP($A2069,Tbills!$B$4:$C$974,2,1)/100))^((1)/91)-1</f>
        <v>2.0835330114543638E-6</v>
      </c>
      <c r="I2069" s="2">
        <f t="shared" si="334"/>
        <v>5638.1983481413145</v>
      </c>
      <c r="J2069">
        <f>VLOOKUP(A2069,'VXX-IV'!A$1:C$4500,3,0)</f>
        <v>5638.6</v>
      </c>
      <c r="K2069" s="10">
        <f t="shared" si="336"/>
        <v>-7.1232550400091021E-5</v>
      </c>
      <c r="L2069">
        <f t="shared" si="328"/>
        <v>24418641.96942294</v>
      </c>
      <c r="O2069">
        <f t="shared" si="329"/>
        <v>366811.43636059406</v>
      </c>
      <c r="R2069">
        <f t="shared" si="330"/>
        <v>17.625476208523668</v>
      </c>
      <c r="U2069" s="2">
        <f t="shared" si="331"/>
        <v>215.69895446385402</v>
      </c>
      <c r="V2069">
        <f>VLOOKUP(A2069,'VXZ-IV'!A$1:C$4500,3,0)</f>
        <v>215.68</v>
      </c>
      <c r="W2069" s="10">
        <f t="shared" si="337"/>
        <v>8.7882343536849206E-5</v>
      </c>
      <c r="X2069">
        <f t="shared" si="332"/>
        <v>13.223547959906</v>
      </c>
      <c r="Z2069">
        <v>13.42</v>
      </c>
      <c r="AB2069">
        <f t="shared" si="333"/>
        <v>4742.65391234864</v>
      </c>
      <c r="AC2069">
        <f>VLOOKUP(A2069,'VIXY-IV'!A$1:E$2000,4,0)</f>
        <v>4696.6899999999996</v>
      </c>
      <c r="AD2069" s="10">
        <f t="shared" si="326"/>
        <v>9.7864479769029789E-3</v>
      </c>
      <c r="AE2069">
        <f>ROW()</f>
        <v>2069</v>
      </c>
      <c r="AF2069">
        <f t="shared" si="327"/>
        <v>0.92887624466571839</v>
      </c>
      <c r="AG2069">
        <f>AG2068*(1-(AG$1+AG$5))^($A2069-$A2068)*(1+2*(E2069/E2068-1))</f>
        <v>4457732.6494534593</v>
      </c>
      <c r="AH2069">
        <f>VLOOKUP(A2069,'UVXY-IV'!A$2:E$2000,4,0)</f>
        <v>22290700</v>
      </c>
      <c r="AI2069">
        <v>8640</v>
      </c>
      <c r="AJ2069" s="10">
        <f t="shared" si="325"/>
        <v>-0.80001827446184015</v>
      </c>
      <c r="AK2069">
        <f t="shared" si="335"/>
        <v>8.3027192950883322</v>
      </c>
      <c r="AM2069">
        <v>8.3721625</v>
      </c>
      <c r="AN2069" s="10">
        <f t="shared" si="324"/>
        <v>-8.2945361979855914E-3</v>
      </c>
      <c r="AO2069">
        <f>AO2068*(1-AO$1+H2068)^($A2069-$A2068)*(2-E2069/E2068)</f>
        <v>8.3715686343324407</v>
      </c>
      <c r="AQ2069" s="10">
        <v>8.4700000000000006</v>
      </c>
    </row>
    <row r="2070" spans="1:43" x14ac:dyDescent="0.25">
      <c r="A2070" s="1">
        <v>41065</v>
      </c>
      <c r="B2070" s="12">
        <v>24.68</v>
      </c>
      <c r="C2070" s="12">
        <v>26.87</v>
      </c>
      <c r="D2070">
        <v>8647.09</v>
      </c>
      <c r="E2070">
        <v>7720.31</v>
      </c>
      <c r="F2070">
        <v>122792.16</v>
      </c>
      <c r="G2070">
        <v>109648.29</v>
      </c>
      <c r="H2070">
        <f>(1/(1-91/360*VLOOKUP($A2070,Tbills!$B$4:$C$974,2,1)/100))^((1)/91)-1</f>
        <v>2.0835330114543638E-6</v>
      </c>
      <c r="I2070" s="2">
        <f t="shared" si="334"/>
        <v>5391.412695999009</v>
      </c>
      <c r="J2070">
        <f>VLOOKUP(A2070,'VXX-IV'!A$1:C$4500,3,0)</f>
        <v>5391.8</v>
      </c>
      <c r="K2070" s="10">
        <f t="shared" si="336"/>
        <v>-7.1832041431685312E-5</v>
      </c>
      <c r="L2070">
        <f t="shared" si="328"/>
        <v>22281089.270678774</v>
      </c>
      <c r="O2070">
        <f t="shared" si="329"/>
        <v>342728.32896546792</v>
      </c>
      <c r="R2070">
        <f t="shared" si="330"/>
        <v>18.010212208355718</v>
      </c>
      <c r="U2070" s="2">
        <f t="shared" si="331"/>
        <v>211.20423480239475</v>
      </c>
      <c r="V2070">
        <f>VLOOKUP(A2070,'VXZ-IV'!A$1:C$4500,3,0)</f>
        <v>211.2</v>
      </c>
      <c r="W2070" s="10">
        <f t="shared" si="337"/>
        <v>2.0051147702426775E-5</v>
      </c>
      <c r="X2070">
        <f t="shared" si="332"/>
        <v>13.498339336665087</v>
      </c>
      <c r="Z2070">
        <v>13.42</v>
      </c>
      <c r="AB2070">
        <f t="shared" si="333"/>
        <v>4535.0085032704037</v>
      </c>
      <c r="AC2070">
        <f>VLOOKUP(A2070,'VIXY-IV'!A$1:E$2000,4,0)</f>
        <v>4490.79</v>
      </c>
      <c r="AD2070" s="10">
        <f t="shared" si="326"/>
        <v>9.8464865358665055E-3</v>
      </c>
      <c r="AE2070">
        <f>ROW()</f>
        <v>2070</v>
      </c>
      <c r="AF2070">
        <f t="shared" si="327"/>
        <v>0.91849646445850386</v>
      </c>
      <c r="AG2070">
        <f>AG2069*(1-(AG$1+AG$5))^($A2070-$A2069)*(1+2*(E2070/E2069-1))</f>
        <v>4067551.1449565305</v>
      </c>
      <c r="AH2070">
        <f>VLOOKUP(A2070,'UVXY-IV'!A$2:E$2000,4,0)</f>
        <v>20336000</v>
      </c>
      <c r="AI2070">
        <v>8248</v>
      </c>
      <c r="AJ2070" s="10">
        <f t="shared" si="325"/>
        <v>-0.79998273284045385</v>
      </c>
      <c r="AK2070">
        <f t="shared" si="335"/>
        <v>8.6655529598243426</v>
      </c>
      <c r="AM2070">
        <v>8.7366375000000005</v>
      </c>
      <c r="AN2070" s="10">
        <f t="shared" si="324"/>
        <v>-8.1363728523311529E-3</v>
      </c>
      <c r="AO2070">
        <f>AO2069*(1-AO$1+H2069)^($A2070-$A2069)*(2-E2070/E2069)</f>
        <v>8.7375130480868126</v>
      </c>
      <c r="AQ2070" s="10">
        <v>8.68</v>
      </c>
    </row>
    <row r="2071" spans="1:43" x14ac:dyDescent="0.25">
      <c r="A2071" s="1">
        <v>41066</v>
      </c>
      <c r="B2071" s="12">
        <v>22.16</v>
      </c>
      <c r="C2071" s="12">
        <v>24.71</v>
      </c>
      <c r="D2071">
        <v>7998.81</v>
      </c>
      <c r="E2071">
        <v>7141.5</v>
      </c>
      <c r="F2071">
        <v>119255.76</v>
      </c>
      <c r="G2071">
        <v>106490.21</v>
      </c>
      <c r="H2071">
        <f>(1/(1-91/360*VLOOKUP($A2071,Tbills!$B$4:$C$974,2,1)/100))^((1)/91)-1</f>
        <v>2.0835330114543638E-6</v>
      </c>
      <c r="I2071" s="2">
        <f t="shared" si="334"/>
        <v>4987.0921024960853</v>
      </c>
      <c r="J2071">
        <f>VLOOKUP(A2071,'VXX-IV'!A$1:C$4500,3,0)</f>
        <v>4987.45</v>
      </c>
      <c r="K2071" s="10">
        <f t="shared" si="336"/>
        <v>-7.1759617422673116E-5</v>
      </c>
      <c r="L2071">
        <f t="shared" si="328"/>
        <v>18939340.037821524</v>
      </c>
      <c r="O2071">
        <f t="shared" si="329"/>
        <v>304175.34155511885</v>
      </c>
      <c r="R2071">
        <f t="shared" si="330"/>
        <v>18.684501747554119</v>
      </c>
      <c r="U2071" s="2">
        <f t="shared" si="331"/>
        <v>205.11657568342071</v>
      </c>
      <c r="V2071">
        <f>VLOOKUP(A2071,'VXZ-IV'!A$1:C$4500,3,0)</f>
        <v>205.12</v>
      </c>
      <c r="W2071" s="10">
        <f t="shared" si="337"/>
        <v>-1.669421109251612E-5</v>
      </c>
      <c r="X2071">
        <f t="shared" si="332"/>
        <v>13.886632570364124</v>
      </c>
      <c r="Z2071">
        <v>13.72</v>
      </c>
      <c r="AB2071">
        <f t="shared" si="333"/>
        <v>4194.861872201046</v>
      </c>
      <c r="AC2071">
        <f>VLOOKUP(A2071,'VIXY-IV'!A$1:E$2000,4,0)</f>
        <v>4152.6000000000004</v>
      </c>
      <c r="AD2071" s="10">
        <f t="shared" si="326"/>
        <v>1.0177207581044456E-2</v>
      </c>
      <c r="AE2071">
        <f>ROW()</f>
        <v>2071</v>
      </c>
      <c r="AF2071">
        <f t="shared" si="327"/>
        <v>0.89680291380008093</v>
      </c>
      <c r="AG2071">
        <f>AG2070*(1-(AG$1+AG$5))^($A2071-$A2070)*(1+2*(E2071/E2070-1))</f>
        <v>3457526.6627453519</v>
      </c>
      <c r="AH2071">
        <f>VLOOKUP(A2071,'UVXY-IV'!A$2:E$2000,4,0)</f>
        <v>17279500</v>
      </c>
      <c r="AI2071">
        <v>7060</v>
      </c>
      <c r="AJ2071" s="10">
        <f t="shared" si="325"/>
        <v>-0.79990586170054967</v>
      </c>
      <c r="AK2071">
        <f t="shared" si="335"/>
        <v>9.3147962123286856</v>
      </c>
      <c r="AM2071">
        <v>9.3909749999999992</v>
      </c>
      <c r="AN2071" s="10">
        <f t="shared" si="324"/>
        <v>-8.1119146490448157E-3</v>
      </c>
      <c r="AO2071">
        <f>AO2070*(1-AO$1+H2070)^($A2071-$A2070)*(2-E2071/E2070)</f>
        <v>9.3922573523389961</v>
      </c>
      <c r="AQ2071" s="10">
        <v>9.34</v>
      </c>
    </row>
    <row r="2072" spans="1:43" x14ac:dyDescent="0.25">
      <c r="A2072" s="1">
        <v>41067</v>
      </c>
      <c r="B2072" s="12">
        <v>21.72</v>
      </c>
      <c r="C2072" s="12">
        <v>24.47</v>
      </c>
      <c r="D2072">
        <v>7915.89</v>
      </c>
      <c r="E2072">
        <v>7067.45</v>
      </c>
      <c r="F2072">
        <v>118608.44</v>
      </c>
      <c r="G2072">
        <v>105911.96</v>
      </c>
      <c r="H2072">
        <f>(1/(1-91/360*VLOOKUP($A2072,Tbills!$B$4:$C$974,2,1)/100))^((1)/91)-1</f>
        <v>2.0835330114543638E-6</v>
      </c>
      <c r="I2072" s="2">
        <f t="shared" si="334"/>
        <v>4935.2728601779672</v>
      </c>
      <c r="J2072">
        <f>VLOOKUP(A2072,'VXX-IV'!A$1:C$4500,3,0)</f>
        <v>4935.63</v>
      </c>
      <c r="K2072" s="10">
        <f t="shared" si="336"/>
        <v>-7.2359520878362282E-5</v>
      </c>
      <c r="L2072">
        <f t="shared" si="328"/>
        <v>18545777.372020148</v>
      </c>
      <c r="O2072">
        <f t="shared" si="329"/>
        <v>299434.27315566468</v>
      </c>
      <c r="R2072">
        <f t="shared" si="330"/>
        <v>18.780522246678451</v>
      </c>
      <c r="U2072" s="2">
        <f t="shared" si="331"/>
        <v>203.99822904220045</v>
      </c>
      <c r="V2072">
        <f>VLOOKUP(A2072,'VXZ-IV'!A$1:C$4500,3,0)</f>
        <v>204</v>
      </c>
      <c r="W2072" s="10">
        <f t="shared" si="337"/>
        <v>-8.6811656840879436E-6</v>
      </c>
      <c r="X2072">
        <f t="shared" si="332"/>
        <v>13.961550735489928</v>
      </c>
      <c r="Z2072">
        <v>14.01</v>
      </c>
      <c r="AB2072">
        <f t="shared" si="333"/>
        <v>4151.2207373667188</v>
      </c>
      <c r="AC2072">
        <f>VLOOKUP(A2072,'VIXY-IV'!A$1:E$2000,4,0)</f>
        <v>4109.4799999999996</v>
      </c>
      <c r="AD2072" s="10">
        <f t="shared" si="326"/>
        <v>1.0157182263137665E-2</v>
      </c>
      <c r="AE2072">
        <f>ROW()</f>
        <v>2072</v>
      </c>
      <c r="AF2072">
        <f t="shared" si="327"/>
        <v>0.88761749080506747</v>
      </c>
      <c r="AG2072">
        <f>AG2071*(1-(AG$1+AG$5))^($A2072-$A2071)*(1+2*(E2072/E2071-1))</f>
        <v>3385710.5838899096</v>
      </c>
      <c r="AH2072">
        <f>VLOOKUP(A2072,'UVXY-IV'!A$2:E$2000,4,0)</f>
        <v>16920200</v>
      </c>
      <c r="AI2072">
        <v>6872</v>
      </c>
      <c r="AJ2072" s="10">
        <f t="shared" si="325"/>
        <v>-0.79990126689460472</v>
      </c>
      <c r="AK2072">
        <f t="shared" si="335"/>
        <v>9.4109427174864031</v>
      </c>
      <c r="AM2072">
        <v>9.4889749999999999</v>
      </c>
      <c r="AN2072" s="10">
        <f t="shared" si="324"/>
        <v>-8.2234680261669135E-3</v>
      </c>
      <c r="AO2072">
        <f>AO2071*(1-AO$1+H2071)^($A2072-$A2071)*(2-E2072/E2071)</f>
        <v>9.4893141731426951</v>
      </c>
      <c r="AQ2072" s="10">
        <v>9.4</v>
      </c>
    </row>
    <row r="2073" spans="1:43" x14ac:dyDescent="0.25">
      <c r="A2073" s="1">
        <v>41068</v>
      </c>
      <c r="B2073" s="12">
        <v>21.23</v>
      </c>
      <c r="C2073" s="12">
        <v>23.64</v>
      </c>
      <c r="D2073">
        <v>7459.12</v>
      </c>
      <c r="E2073">
        <v>6659.62</v>
      </c>
      <c r="F2073">
        <v>113431.79</v>
      </c>
      <c r="G2073">
        <v>101289.23</v>
      </c>
      <c r="H2073">
        <f>(1/(1-91/360*VLOOKUP($A2073,Tbills!$B$4:$C$974,2,1)/100))^((1)/91)-1</f>
        <v>2.0835330114543638E-6</v>
      </c>
      <c r="I2073" s="2">
        <f t="shared" si="334"/>
        <v>4650.3797892360244</v>
      </c>
      <c r="J2073">
        <f>VLOOKUP(A2073,'VXX-IV'!A$1:C$4500,3,0)</f>
        <v>4650.71</v>
      </c>
      <c r="K2073" s="10">
        <f t="shared" si="336"/>
        <v>-7.100222632150377E-5</v>
      </c>
      <c r="L2073">
        <f t="shared" si="328"/>
        <v>16404687.089755038</v>
      </c>
      <c r="O2073">
        <f t="shared" si="329"/>
        <v>273506.59614583023</v>
      </c>
      <c r="R2073">
        <f t="shared" si="330"/>
        <v>19.321517504119861</v>
      </c>
      <c r="U2073" s="2">
        <f t="shared" si="331"/>
        <v>195.08999565538571</v>
      </c>
      <c r="V2073">
        <f>VLOOKUP(A2073,'VXZ-IV'!A$1:C$4500,3,0)</f>
        <v>195.08</v>
      </c>
      <c r="W2073" s="10">
        <f t="shared" si="337"/>
        <v>5.1238750182980297E-5</v>
      </c>
      <c r="X2073">
        <f t="shared" si="332"/>
        <v>14.570420746335955</v>
      </c>
      <c r="Z2073">
        <v>14.01</v>
      </c>
      <c r="AB2073">
        <f t="shared" si="333"/>
        <v>3911.5365207970522</v>
      </c>
      <c r="AC2073">
        <f>VLOOKUP(A2073,'VIXY-IV'!A$1:E$2000,4,0)</f>
        <v>3871.05</v>
      </c>
      <c r="AD2073" s="10">
        <f t="shared" si="326"/>
        <v>1.0458795623164763E-2</v>
      </c>
      <c r="AE2073">
        <f>ROW()</f>
        <v>2073</v>
      </c>
      <c r="AF2073">
        <f t="shared" si="327"/>
        <v>0.89805414551607443</v>
      </c>
      <c r="AG2073">
        <f>AG2072*(1-(AG$1+AG$5))^($A2073-$A2072)*(1+2*(E2073/E2072-1))</f>
        <v>2994862.1186884511</v>
      </c>
      <c r="AH2073">
        <f>VLOOKUP(A2073,'UVXY-IV'!A$2:E$2000,4,0)</f>
        <v>14962100</v>
      </c>
      <c r="AI2073">
        <v>6164</v>
      </c>
      <c r="AJ2073" s="10">
        <f t="shared" si="325"/>
        <v>-0.79983677968410505</v>
      </c>
      <c r="AK2073">
        <f t="shared" si="335"/>
        <v>9.953541281266908</v>
      </c>
      <c r="AM2073">
        <v>10.031062500000001</v>
      </c>
      <c r="AN2073" s="10">
        <f t="shared" si="324"/>
        <v>-7.7281164117054546E-3</v>
      </c>
      <c r="AO2073">
        <f>AO2072*(1-AO$1+H2072)^($A2073-$A2072)*(2-E2073/E2072)</f>
        <v>10.036548488429077</v>
      </c>
      <c r="AQ2073" s="10">
        <v>9.91</v>
      </c>
    </row>
    <row r="2074" spans="1:43" x14ac:dyDescent="0.25">
      <c r="A2074" s="1">
        <v>41071</v>
      </c>
      <c r="B2074" s="12">
        <v>23.56</v>
      </c>
      <c r="C2074" s="12">
        <v>25.5</v>
      </c>
      <c r="D2074">
        <v>8306.32</v>
      </c>
      <c r="E2074">
        <v>7415.97</v>
      </c>
      <c r="F2074">
        <v>122694.52</v>
      </c>
      <c r="G2074">
        <v>109559.78</v>
      </c>
      <c r="H2074">
        <f>(1/(1-91/360*VLOOKUP($A2074,Tbills!$B$4:$C$974,2,1)/100))^((1)/91)-1</f>
        <v>2.3613675910194587E-6</v>
      </c>
      <c r="I2074" s="2">
        <f t="shared" si="334"/>
        <v>5178.1868489343551</v>
      </c>
      <c r="J2074">
        <f>VLOOKUP(A2074,'VXX-IV'!A$1:C$4500,3,0)</f>
        <v>5178.5600000000004</v>
      </c>
      <c r="K2074" s="10">
        <f t="shared" si="336"/>
        <v>-7.2056916526119785E-5</v>
      </c>
      <c r="L2074">
        <f t="shared" si="328"/>
        <v>20128343.889182426</v>
      </c>
      <c r="O2074">
        <f t="shared" si="329"/>
        <v>320068.49713768216</v>
      </c>
      <c r="R2074">
        <f t="shared" si="330"/>
        <v>18.221849128887083</v>
      </c>
      <c r="U2074" s="2">
        <f t="shared" si="331"/>
        <v>211.00541961836299</v>
      </c>
      <c r="V2074">
        <f>VLOOKUP(A2074,'VXZ-IV'!A$1:C$4500,3,0)</f>
        <v>211</v>
      </c>
      <c r="W2074" s="10">
        <f t="shared" si="337"/>
        <v>2.5685395085295326E-5</v>
      </c>
      <c r="X2074">
        <f t="shared" si="332"/>
        <v>13.379315115852554</v>
      </c>
      <c r="Z2074">
        <v>13.98</v>
      </c>
      <c r="AB2074">
        <f t="shared" si="333"/>
        <v>4355.3241056364268</v>
      </c>
      <c r="AC2074">
        <f>VLOOKUP(A2074,'VIXY-IV'!A$1:E$2000,4,0)</f>
        <v>4311.05</v>
      </c>
      <c r="AD2074" s="10">
        <f t="shared" si="326"/>
        <v>1.0269912349990529E-2</v>
      </c>
      <c r="AE2074">
        <f>ROW()</f>
        <v>2074</v>
      </c>
      <c r="AF2074">
        <f t="shared" si="327"/>
        <v>0.9239215686274509</v>
      </c>
      <c r="AG2074">
        <f>AG2073*(1-(AG$1+AG$5))^($A2074-$A2073)*(1+2*(E2074/E2073-1))</f>
        <v>3674758.8231963045</v>
      </c>
      <c r="AH2074">
        <f>VLOOKUP(A2074,'UVXY-IV'!A$2:E$2000,4,0)</f>
        <v>18361700</v>
      </c>
      <c r="AI2074">
        <v>7140</v>
      </c>
      <c r="AJ2074" s="10">
        <f t="shared" si="325"/>
        <v>-0.79986826801460076</v>
      </c>
      <c r="AK2074">
        <f t="shared" si="335"/>
        <v>8.8218594962204566</v>
      </c>
      <c r="AM2074">
        <v>8.8901749999999993</v>
      </c>
      <c r="AN2074" s="10">
        <f t="shared" si="324"/>
        <v>-7.6843823411285594E-3</v>
      </c>
      <c r="AO2074">
        <f>AO2073*(1-AO$1+H2073)^($A2074-$A2073)*(2-E2074/E2073)</f>
        <v>8.8957405987807814</v>
      </c>
      <c r="AQ2074" s="10">
        <v>9.0500000000000007</v>
      </c>
    </row>
    <row r="2075" spans="1:43" x14ac:dyDescent="0.25">
      <c r="A2075" s="1">
        <v>41072</v>
      </c>
      <c r="B2075" s="12">
        <v>22.09</v>
      </c>
      <c r="C2075" s="12">
        <v>24.94</v>
      </c>
      <c r="D2075">
        <v>8014.12</v>
      </c>
      <c r="E2075">
        <v>7155.07</v>
      </c>
      <c r="F2075">
        <v>121316.41</v>
      </c>
      <c r="G2075">
        <v>108328.94</v>
      </c>
      <c r="H2075">
        <f>(1/(1-91/360*VLOOKUP($A2075,Tbills!$B$4:$C$974,2,1)/100))^((1)/91)-1</f>
        <v>2.3613675910194587E-6</v>
      </c>
      <c r="I2075" s="2">
        <f t="shared" si="334"/>
        <v>4995.9065995347491</v>
      </c>
      <c r="J2075">
        <f>VLOOKUP(A2075,'VXX-IV'!A$1:C$4500,3,0)</f>
        <v>4996.26</v>
      </c>
      <c r="K2075" s="10">
        <f t="shared" si="336"/>
        <v>-7.0733001335199219E-5</v>
      </c>
      <c r="L2075">
        <f t="shared" si="328"/>
        <v>18711278.388282001</v>
      </c>
      <c r="O2075">
        <f t="shared" si="329"/>
        <v>303167.86606820993</v>
      </c>
      <c r="R2075">
        <f t="shared" si="330"/>
        <v>18.541540824745937</v>
      </c>
      <c r="U2075" s="2">
        <f t="shared" si="331"/>
        <v>208.63031061200897</v>
      </c>
      <c r="V2075">
        <f>VLOOKUP(A2075,'VXZ-IV'!A$1:C$4500,3,0)</f>
        <v>208.64</v>
      </c>
      <c r="W2075" s="10">
        <f t="shared" si="337"/>
        <v>-4.6440701644057114E-5</v>
      </c>
      <c r="X2075">
        <f t="shared" si="332"/>
        <v>13.529155427573217</v>
      </c>
      <c r="Z2075">
        <v>13.98</v>
      </c>
      <c r="AB2075">
        <f t="shared" si="333"/>
        <v>4201.9536704935063</v>
      </c>
      <c r="AC2075">
        <f>VLOOKUP(A2075,'VIXY-IV'!A$1:E$2000,4,0)</f>
        <v>4159.5</v>
      </c>
      <c r="AD2075" s="10">
        <f t="shared" si="326"/>
        <v>1.0206435988341367E-2</v>
      </c>
      <c r="AE2075">
        <f>ROW()</f>
        <v>2075</v>
      </c>
      <c r="AF2075">
        <f t="shared" si="327"/>
        <v>0.88572574178027264</v>
      </c>
      <c r="AG2075">
        <f>AG2074*(1-(AG$1+AG$5))^($A2075-$A2074)*(1+2*(E2075/E2074-1))</f>
        <v>3416081.5511840424</v>
      </c>
      <c r="AH2075">
        <f>VLOOKUP(A2075,'UVXY-IV'!A$2:E$2000,4,0)</f>
        <v>17072500</v>
      </c>
      <c r="AI2075">
        <v>6884</v>
      </c>
      <c r="AJ2075" s="10">
        <f t="shared" si="325"/>
        <v>-0.79990736264846729</v>
      </c>
      <c r="AK2075">
        <f t="shared" si="335"/>
        <v>9.131794523137339</v>
      </c>
      <c r="AM2075">
        <v>9.2037499999999994</v>
      </c>
      <c r="AN2075" s="10">
        <f t="shared" si="324"/>
        <v>-7.8180607755164999E-3</v>
      </c>
      <c r="AO2075">
        <f>AO2074*(1-AO$1+H2074)^($A2075-$A2074)*(2-E2075/E2074)</f>
        <v>9.208381310041915</v>
      </c>
      <c r="AQ2075" s="10">
        <v>9.19</v>
      </c>
    </row>
    <row r="2076" spans="1:43" x14ac:dyDescent="0.25">
      <c r="A2076" s="1">
        <v>41073</v>
      </c>
      <c r="B2076" s="12">
        <v>24.27</v>
      </c>
      <c r="C2076" s="12">
        <v>26.5</v>
      </c>
      <c r="D2076">
        <v>8417.0400000000009</v>
      </c>
      <c r="E2076">
        <v>7514.78</v>
      </c>
      <c r="F2076">
        <v>125009.47</v>
      </c>
      <c r="G2076">
        <v>111626.39</v>
      </c>
      <c r="H2076">
        <f>(1/(1-91/360*VLOOKUP($A2076,Tbills!$B$4:$C$974,2,1)/100))^((1)/91)-1</f>
        <v>2.3613675910194587E-6</v>
      </c>
      <c r="I2076" s="2">
        <f t="shared" si="334"/>
        <v>5246.9541680931152</v>
      </c>
      <c r="J2076">
        <f>VLOOKUP(A2076,'VXX-IV'!A$1:C$4500,3,0)</f>
        <v>5247.33</v>
      </c>
      <c r="K2076" s="10">
        <f t="shared" si="336"/>
        <v>-7.1623455525915425E-5</v>
      </c>
      <c r="L2076">
        <f t="shared" si="328"/>
        <v>20591756.870061632</v>
      </c>
      <c r="O2076">
        <f t="shared" si="329"/>
        <v>326018.8177198359</v>
      </c>
      <c r="R2076">
        <f t="shared" si="330"/>
        <v>18.074650171620043</v>
      </c>
      <c r="U2076" s="2">
        <f t="shared" si="331"/>
        <v>214.97609938846986</v>
      </c>
      <c r="V2076">
        <f>VLOOKUP(A2076,'VXZ-IV'!A$1:C$4500,3,0)</f>
        <v>214.96</v>
      </c>
      <c r="W2076" s="10">
        <f t="shared" si="337"/>
        <v>7.4894810522252442E-5</v>
      </c>
      <c r="X2076">
        <f t="shared" si="332"/>
        <v>13.116884106930282</v>
      </c>
      <c r="Z2076">
        <v>13.2</v>
      </c>
      <c r="AB2076">
        <f t="shared" si="333"/>
        <v>4413.0464802296683</v>
      </c>
      <c r="AC2076">
        <f>VLOOKUP(A2076,'VIXY-IV'!A$1:E$2000,4,0)</f>
        <v>4367.97</v>
      </c>
      <c r="AD2076" s="10">
        <f t="shared" si="326"/>
        <v>1.0319777889882031E-2</v>
      </c>
      <c r="AE2076">
        <f>ROW()</f>
        <v>2076</v>
      </c>
      <c r="AF2076">
        <f t="shared" si="327"/>
        <v>0.91584905660377358</v>
      </c>
      <c r="AG2076">
        <f>AG2075*(1-(AG$1+AG$5))^($A2076-$A2075)*(1+2*(E2076/E2075-1))</f>
        <v>3759431.2178919199</v>
      </c>
      <c r="AH2076">
        <f>VLOOKUP(A2076,'UVXY-IV'!A$2:E$2000,4,0)</f>
        <v>18783300</v>
      </c>
      <c r="AI2076">
        <v>7568</v>
      </c>
      <c r="AJ2076" s="10">
        <f t="shared" si="325"/>
        <v>-0.79985246373683427</v>
      </c>
      <c r="AK2076">
        <f t="shared" si="335"/>
        <v>8.6723038422133758</v>
      </c>
      <c r="AM2076">
        <v>8.7347374999999996</v>
      </c>
      <c r="AN2076" s="10">
        <f t="shared" si="324"/>
        <v>-7.1477428814116228E-3</v>
      </c>
      <c r="AO2076">
        <f>AO2075*(1-AO$1+H2075)^($A2076-$A2075)*(2-E2076/E2075)</f>
        <v>8.7451414715983571</v>
      </c>
      <c r="AQ2076" s="10">
        <v>8.6999999999999993</v>
      </c>
    </row>
    <row r="2077" spans="1:43" x14ac:dyDescent="0.25">
      <c r="A2077" s="1">
        <v>41074</v>
      </c>
      <c r="B2077" s="12">
        <v>21.68</v>
      </c>
      <c r="C2077" s="12">
        <v>25</v>
      </c>
      <c r="D2077">
        <v>7873.43</v>
      </c>
      <c r="E2077">
        <v>7029.42</v>
      </c>
      <c r="F2077">
        <v>120514.01</v>
      </c>
      <c r="G2077">
        <v>107611.94</v>
      </c>
      <c r="H2077">
        <f>(1/(1-91/360*VLOOKUP($A2077,Tbills!$B$4:$C$974,2,1)/100))^((1)/91)-1</f>
        <v>2.3613675910194587E-6</v>
      </c>
      <c r="I2077" s="2">
        <f t="shared" si="334"/>
        <v>4907.9627794972912</v>
      </c>
      <c r="J2077">
        <f>VLOOKUP(A2077,'VXX-IV'!A$1:C$4500,3,0)</f>
        <v>4908.3100000000004</v>
      </c>
      <c r="K2077" s="10">
        <f t="shared" si="336"/>
        <v>-7.074135551932148E-5</v>
      </c>
      <c r="L2077">
        <f t="shared" si="328"/>
        <v>17931053.079507578</v>
      </c>
      <c r="O2077">
        <f t="shared" si="329"/>
        <v>294423.84064683691</v>
      </c>
      <c r="R2077">
        <f t="shared" si="330"/>
        <v>18.657503919936524</v>
      </c>
      <c r="U2077" s="2">
        <f t="shared" si="331"/>
        <v>207.24030004387842</v>
      </c>
      <c r="V2077">
        <f>VLOOKUP(A2077,'VXZ-IV'!A$1:C$4500,3,0)</f>
        <v>207.24</v>
      </c>
      <c r="W2077" s="10">
        <f t="shared" si="337"/>
        <v>1.4478087164704334E-6</v>
      </c>
      <c r="X2077">
        <f t="shared" si="332"/>
        <v>13.588139646583173</v>
      </c>
      <c r="Z2077">
        <v>13.52</v>
      </c>
      <c r="AB2077">
        <f t="shared" si="333"/>
        <v>4127.8754182319317</v>
      </c>
      <c r="AC2077">
        <f>VLOOKUP(A2077,'VIXY-IV'!A$1:E$2000,4,0)</f>
        <v>4084.3</v>
      </c>
      <c r="AD2077" s="10">
        <f t="shared" si="326"/>
        <v>1.0669005271878085E-2</v>
      </c>
      <c r="AE2077">
        <f>ROW()</f>
        <v>2077</v>
      </c>
      <c r="AF2077">
        <f t="shared" si="327"/>
        <v>0.86719999999999997</v>
      </c>
      <c r="AG2077">
        <f>AG2076*(1-(AG$1+AG$5))^($A2077-$A2076)*(1+2*(E2077/E2076-1))</f>
        <v>3273697.2212046972</v>
      </c>
      <c r="AH2077">
        <f>VLOOKUP(A2077,'UVXY-IV'!A$2:E$2000,4,0)</f>
        <v>16351400</v>
      </c>
      <c r="AI2077">
        <v>6652</v>
      </c>
      <c r="AJ2077" s="10">
        <f t="shared" si="325"/>
        <v>-0.79979101353983773</v>
      </c>
      <c r="AK2077">
        <f t="shared" si="335"/>
        <v>9.2319952785744075</v>
      </c>
      <c r="AM2077">
        <v>9.2950125000000003</v>
      </c>
      <c r="AN2077" s="10">
        <f t="shared" si="324"/>
        <v>-6.7796811919933475E-3</v>
      </c>
      <c r="AO2077">
        <f>AO2076*(1-AO$1+H2076)^($A2077-$A2076)*(2-E2077/E2076)</f>
        <v>9.3096449464450277</v>
      </c>
      <c r="AQ2077" s="10">
        <v>9.26</v>
      </c>
    </row>
    <row r="2078" spans="1:43" x14ac:dyDescent="0.25">
      <c r="A2078" s="1">
        <v>41075</v>
      </c>
      <c r="B2078" s="12">
        <v>21.11</v>
      </c>
      <c r="C2078" s="12">
        <v>23.67</v>
      </c>
      <c r="D2078">
        <v>7413.69</v>
      </c>
      <c r="E2078">
        <v>6618.94</v>
      </c>
      <c r="F2078">
        <v>114962.16</v>
      </c>
      <c r="G2078">
        <v>102654.21</v>
      </c>
      <c r="H2078">
        <f>(1/(1-91/360*VLOOKUP($A2078,Tbills!$B$4:$C$974,2,1)/100))^((1)/91)-1</f>
        <v>2.3613675910194587E-6</v>
      </c>
      <c r="I2078" s="2">
        <f t="shared" si="334"/>
        <v>4621.2676502697632</v>
      </c>
      <c r="J2078">
        <f>VLOOKUP(A2078,'VXX-IV'!A$1:C$4500,3,0)</f>
        <v>4621.59</v>
      </c>
      <c r="K2078" s="10">
        <f t="shared" si="336"/>
        <v>-6.9748664471958044E-5</v>
      </c>
      <c r="L2078">
        <f t="shared" si="328"/>
        <v>15836222.080117065</v>
      </c>
      <c r="O2078">
        <f t="shared" si="329"/>
        <v>268625.65504364506</v>
      </c>
      <c r="R2078">
        <f t="shared" si="330"/>
        <v>19.201384387654933</v>
      </c>
      <c r="U2078" s="2">
        <f t="shared" si="331"/>
        <v>197.68831523235349</v>
      </c>
      <c r="V2078">
        <f>VLOOKUP(A2078,'VXZ-IV'!A$1:C$4500,3,0)</f>
        <v>197.68</v>
      </c>
      <c r="W2078" s="10">
        <f t="shared" si="337"/>
        <v>4.2064105389982842E-5</v>
      </c>
      <c r="X2078">
        <f t="shared" si="332"/>
        <v>14.213659127433891</v>
      </c>
      <c r="Z2078">
        <v>13.84</v>
      </c>
      <c r="AB2078">
        <f t="shared" si="333"/>
        <v>3886.6943692056707</v>
      </c>
      <c r="AC2078">
        <f>VLOOKUP(A2078,'VIXY-IV'!A$1:E$2000,4,0)</f>
        <v>3845.91</v>
      </c>
      <c r="AD2078" s="10">
        <f t="shared" si="326"/>
        <v>1.0604608325642362E-2</v>
      </c>
      <c r="AE2078">
        <f>ROW()</f>
        <v>2078</v>
      </c>
      <c r="AF2078">
        <f t="shared" si="327"/>
        <v>0.89184621884241644</v>
      </c>
      <c r="AG2078">
        <f>AG2077*(1-(AG$1+AG$5))^($A2078-$A2077)*(1+2*(E2078/E2077-1))</f>
        <v>2891267.464195827</v>
      </c>
      <c r="AH2078">
        <f>VLOOKUP(A2078,'UVXY-IV'!A$2:E$2000,4,0)</f>
        <v>14440400</v>
      </c>
      <c r="AI2078">
        <v>6072</v>
      </c>
      <c r="AJ2078" s="10">
        <f t="shared" si="325"/>
        <v>-0.79977926759675444</v>
      </c>
      <c r="AK2078">
        <f t="shared" si="335"/>
        <v>9.7706386359047404</v>
      </c>
      <c r="AM2078">
        <v>9.8347125000000002</v>
      </c>
      <c r="AN2078" s="10">
        <f t="shared" si="324"/>
        <v>-6.5150724126668003E-3</v>
      </c>
      <c r="AO2078">
        <f>AO2077*(1-AO$1+H2077)^($A2078-$A2077)*(2-E2078/E2077)</f>
        <v>9.852936546150751</v>
      </c>
      <c r="AQ2078" s="10">
        <v>9.6300000000000008</v>
      </c>
    </row>
    <row r="2079" spans="1:43" x14ac:dyDescent="0.25">
      <c r="A2079" s="1">
        <v>41078</v>
      </c>
      <c r="B2079" s="12">
        <v>18.32</v>
      </c>
      <c r="C2079" s="12">
        <v>22.13</v>
      </c>
      <c r="D2079">
        <v>6812.28</v>
      </c>
      <c r="E2079">
        <v>6081.95</v>
      </c>
      <c r="F2079">
        <v>112776.38</v>
      </c>
      <c r="G2079">
        <v>100701.72</v>
      </c>
      <c r="H2079">
        <f>(1/(1-91/360*VLOOKUP($A2079,Tbills!$B$4:$C$974,2,1)/100))^((1)/91)-1</f>
        <v>2.639209272237153E-6</v>
      </c>
      <c r="I2079" s="2">
        <f t="shared" si="334"/>
        <v>4246.0726522167815</v>
      </c>
      <c r="J2079">
        <f>VLOOKUP(A2079,'VXX-IV'!A$1:C$4500,3,0)</f>
        <v>4246.37</v>
      </c>
      <c r="K2079" s="10">
        <f t="shared" si="336"/>
        <v>-7.0023993014811658E-5</v>
      </c>
      <c r="L2079">
        <f t="shared" si="328"/>
        <v>13264964.643067092</v>
      </c>
      <c r="O2079">
        <f t="shared" si="329"/>
        <v>235911.68481001232</v>
      </c>
      <c r="R2079">
        <f t="shared" si="330"/>
        <v>19.977572337729711</v>
      </c>
      <c r="U2079" s="2">
        <f t="shared" si="331"/>
        <v>193.91547389781633</v>
      </c>
      <c r="V2079">
        <f>VLOOKUP(A2079,'VXZ-IV'!A$1:C$4500,3,0)</f>
        <v>193.92</v>
      </c>
      <c r="W2079" s="10">
        <f t="shared" si="337"/>
        <v>-2.3340048389330903E-5</v>
      </c>
      <c r="X2079">
        <f t="shared" si="332"/>
        <v>14.482511484009366</v>
      </c>
      <c r="Z2079">
        <v>14.48</v>
      </c>
      <c r="AB2079">
        <f t="shared" si="333"/>
        <v>3570.9960227634892</v>
      </c>
      <c r="AC2079">
        <f>VLOOKUP(A2079,'VIXY-IV'!A$1:E$2000,4,0)</f>
        <v>3526.19</v>
      </c>
      <c r="AD2079" s="10">
        <f t="shared" si="326"/>
        <v>1.2706638826464056E-2</v>
      </c>
      <c r="AE2079">
        <f>ROW()</f>
        <v>2079</v>
      </c>
      <c r="AF2079">
        <f t="shared" si="327"/>
        <v>0.82783551739719841</v>
      </c>
      <c r="AG2079">
        <f>AG2078*(1-(AG$1+AG$5))^($A2079-$A2078)*(1+2*(E2079/E2078-1))</f>
        <v>2421889.5665116357</v>
      </c>
      <c r="AH2079">
        <f>VLOOKUP(A2079,'UVXY-IV'!A$2:E$2000,4,0)</f>
        <v>12070400</v>
      </c>
      <c r="AI2079">
        <v>5056</v>
      </c>
      <c r="AJ2079" s="10">
        <f t="shared" si="325"/>
        <v>-0.79935299853263886</v>
      </c>
      <c r="AK2079">
        <f t="shared" si="335"/>
        <v>10.561847852313763</v>
      </c>
      <c r="AM2079">
        <v>10.628375</v>
      </c>
      <c r="AN2079" s="10">
        <f t="shared" si="324"/>
        <v>-6.2593903288354902E-3</v>
      </c>
      <c r="AO2079">
        <f>AO2078*(1-AO$1+H2078)^($A2079-$A2078)*(2-E2079/E2078)</f>
        <v>10.651191970245515</v>
      </c>
      <c r="AQ2079" s="10">
        <v>10.45</v>
      </c>
    </row>
    <row r="2080" spans="1:43" x14ac:dyDescent="0.25">
      <c r="A2080" s="1">
        <v>41079</v>
      </c>
      <c r="B2080" s="12">
        <v>18.38</v>
      </c>
      <c r="C2080" s="12">
        <v>21.92</v>
      </c>
      <c r="D2080">
        <v>6835.21</v>
      </c>
      <c r="E2080">
        <v>6102.4</v>
      </c>
      <c r="F2080">
        <v>112496.55</v>
      </c>
      <c r="G2080">
        <v>100451.59</v>
      </c>
      <c r="H2080">
        <f>(1/(1-91/360*VLOOKUP($A2080,Tbills!$B$4:$C$974,2,1)/100))^((1)/91)-1</f>
        <v>2.639209272237153E-6</v>
      </c>
      <c r="I2080" s="2">
        <f t="shared" si="334"/>
        <v>4260.2609660742637</v>
      </c>
      <c r="J2080">
        <f>VLOOKUP(A2080,'VXX-IV'!A$1:C$4500,3,0)</f>
        <v>4260.5600000000004</v>
      </c>
      <c r="K2080" s="10">
        <f t="shared" si="336"/>
        <v>-7.0186530816807036E-5</v>
      </c>
      <c r="L2080">
        <f t="shared" si="328"/>
        <v>13353600.663990553</v>
      </c>
      <c r="O2080">
        <f t="shared" si="329"/>
        <v>237093.54197265295</v>
      </c>
      <c r="R2080">
        <f t="shared" si="330"/>
        <v>19.943084381381858</v>
      </c>
      <c r="U2080" s="2">
        <f t="shared" si="331"/>
        <v>193.42959830832623</v>
      </c>
      <c r="V2080">
        <f>VLOOKUP(A2080,'VXZ-IV'!A$1:C$4500,3,0)</f>
        <v>193.44</v>
      </c>
      <c r="W2080" s="10">
        <f t="shared" si="337"/>
        <v>-5.3772186071943118E-5</v>
      </c>
      <c r="X2080">
        <f t="shared" si="332"/>
        <v>14.517985494792137</v>
      </c>
      <c r="Z2080">
        <v>14.65</v>
      </c>
      <c r="AB2080">
        <f t="shared" si="333"/>
        <v>3582.8782484029612</v>
      </c>
      <c r="AC2080">
        <f>VLOOKUP(A2080,'VIXY-IV'!A$1:E$2000,4,0)</f>
        <v>3538.26</v>
      </c>
      <c r="AD2080" s="10">
        <f t="shared" si="326"/>
        <v>1.2610223217898398E-2</v>
      </c>
      <c r="AE2080">
        <f>ROW()</f>
        <v>2080</v>
      </c>
      <c r="AF2080">
        <f t="shared" si="327"/>
        <v>0.83850364963503643</v>
      </c>
      <c r="AG2080">
        <f>AG2079*(1-(AG$1+AG$5))^($A2080-$A2079)*(1+2*(E2080/E2079-1))</f>
        <v>2438094.1671383595</v>
      </c>
      <c r="AH2080">
        <f>VLOOKUP(A2080,'UVXY-IV'!A$2:E$2000,4,0)</f>
        <v>12152700</v>
      </c>
      <c r="AI2080">
        <v>4836</v>
      </c>
      <c r="AJ2080" s="10">
        <f t="shared" si="325"/>
        <v>-0.79937839598292071</v>
      </c>
      <c r="AK2080">
        <f t="shared" si="335"/>
        <v>10.52584433833421</v>
      </c>
      <c r="AM2080">
        <v>10.591275</v>
      </c>
      <c r="AN2080" s="10">
        <f t="shared" si="324"/>
        <v>-6.177788950413432E-3</v>
      </c>
      <c r="AO2080">
        <f>AO2079*(1-AO$1+H2079)^($A2080-$A2079)*(2-E2080/E2079)</f>
        <v>10.615013705112567</v>
      </c>
      <c r="AQ2080" s="10">
        <v>10.65</v>
      </c>
    </row>
    <row r="2081" spans="1:43" x14ac:dyDescent="0.25">
      <c r="A2081" s="1">
        <v>41080</v>
      </c>
      <c r="B2081" s="12">
        <v>17.239999999999998</v>
      </c>
      <c r="C2081" s="12">
        <v>20.84</v>
      </c>
      <c r="D2081">
        <v>6382.67</v>
      </c>
      <c r="E2081">
        <v>5698.36</v>
      </c>
      <c r="F2081">
        <v>108660.18</v>
      </c>
      <c r="G2081">
        <v>97025.71</v>
      </c>
      <c r="H2081">
        <f>(1/(1-91/360*VLOOKUP($A2081,Tbills!$B$4:$C$974,2,1)/100))^((1)/91)-1</f>
        <v>2.639209272237153E-6</v>
      </c>
      <c r="I2081" s="2">
        <f t="shared" si="334"/>
        <v>3978.1040855262358</v>
      </c>
      <c r="J2081">
        <f>VLOOKUP(A2081,'VXX-IV'!A$1:C$4500,3,0)</f>
        <v>3978.37</v>
      </c>
      <c r="K2081" s="10">
        <f t="shared" si="336"/>
        <v>-6.6840056044070728E-5</v>
      </c>
      <c r="L2081">
        <f t="shared" si="328"/>
        <v>11584823.300210305</v>
      </c>
      <c r="O2081">
        <f t="shared" si="329"/>
        <v>213539.39502928208</v>
      </c>
      <c r="R2081">
        <f t="shared" si="330"/>
        <v>20.60236896462451</v>
      </c>
      <c r="U2081" s="2">
        <f t="shared" si="331"/>
        <v>186.82868473296378</v>
      </c>
      <c r="V2081">
        <f>VLOOKUP(A2081,'VXZ-IV'!A$1:C$4500,3,0)</f>
        <v>186.84</v>
      </c>
      <c r="W2081" s="10">
        <f t="shared" si="337"/>
        <v>-6.0561266517988877E-5</v>
      </c>
      <c r="X2081">
        <f t="shared" si="332"/>
        <v>15.012602629132459</v>
      </c>
      <c r="Z2081">
        <v>14.9</v>
      </c>
      <c r="AB2081">
        <f t="shared" si="333"/>
        <v>3345.5391768150826</v>
      </c>
      <c r="AC2081">
        <f>VLOOKUP(A2081,'VIXY-IV'!A$1:E$2000,4,0)</f>
        <v>3303.89</v>
      </c>
      <c r="AD2081" s="10">
        <f t="shared" si="326"/>
        <v>1.2606102750116532E-2</v>
      </c>
      <c r="AE2081">
        <f>ROW()</f>
        <v>2081</v>
      </c>
      <c r="AF2081">
        <f t="shared" si="327"/>
        <v>0.82725527831094048</v>
      </c>
      <c r="AG2081">
        <f>AG2080*(1-(AG$1+AG$5))^($A2081-$A2080)*(1+2*(E2081/E2080-1))</f>
        <v>2115170.3800696875</v>
      </c>
      <c r="AH2081">
        <f>VLOOKUP(A2081,'UVXY-IV'!A$2:E$2000,4,0)</f>
        <v>10545500</v>
      </c>
      <c r="AI2081">
        <v>4420</v>
      </c>
      <c r="AJ2081" s="10">
        <f t="shared" si="325"/>
        <v>-0.79942436299182706</v>
      </c>
      <c r="AK2081">
        <f t="shared" si="335"/>
        <v>11.222237953641764</v>
      </c>
      <c r="AM2081">
        <v>11.291774999999999</v>
      </c>
      <c r="AN2081" s="10">
        <f t="shared" si="324"/>
        <v>-6.1582033257158164E-3</v>
      </c>
      <c r="AO2081">
        <f>AO2080*(1-AO$1+H2080)^($A2081-$A2080)*(2-E2081/E2080)</f>
        <v>11.317445194834001</v>
      </c>
      <c r="AQ2081" s="10">
        <v>11.08</v>
      </c>
    </row>
    <row r="2082" spans="1:43" x14ac:dyDescent="0.25">
      <c r="A2082" s="1">
        <v>41081</v>
      </c>
      <c r="B2082" s="12">
        <v>20.079999999999998</v>
      </c>
      <c r="C2082" s="12">
        <v>23.16</v>
      </c>
      <c r="D2082">
        <v>7268.72</v>
      </c>
      <c r="E2082">
        <v>6489.39</v>
      </c>
      <c r="F2082">
        <v>113011.91</v>
      </c>
      <c r="G2082">
        <v>100911.24</v>
      </c>
      <c r="H2082">
        <f>(1/(1-91/360*VLOOKUP($A2082,Tbills!$B$4:$C$974,2,1)/100))^((1)/91)-1</f>
        <v>2.639209272237153E-6</v>
      </c>
      <c r="I2082" s="2">
        <f t="shared" si="334"/>
        <v>4530.2388593159085</v>
      </c>
      <c r="J2082">
        <f>VLOOKUP(A2082,'VXX-IV'!A$1:C$4500,3,0)</f>
        <v>4530.55</v>
      </c>
      <c r="K2082" s="10">
        <f t="shared" si="336"/>
        <v>-6.8676139561851812E-5</v>
      </c>
      <c r="L2082">
        <f t="shared" si="328"/>
        <v>14800537.191545337</v>
      </c>
      <c r="O2082">
        <f t="shared" si="329"/>
        <v>257995.09066825089</v>
      </c>
      <c r="R2082">
        <f t="shared" si="330"/>
        <v>19.171521367679038</v>
      </c>
      <c r="U2082" s="2">
        <f t="shared" si="331"/>
        <v>194.30624607095837</v>
      </c>
      <c r="V2082">
        <f>VLOOKUP(A2082,'VXZ-IV'!A$1:C$4500,3,0)</f>
        <v>194.28</v>
      </c>
      <c r="W2082" s="10">
        <f t="shared" si="337"/>
        <v>1.3509404446354623E-4</v>
      </c>
      <c r="X2082">
        <f t="shared" si="332"/>
        <v>14.410907010252894</v>
      </c>
      <c r="Z2082">
        <v>14.54</v>
      </c>
      <c r="AB2082">
        <f t="shared" si="333"/>
        <v>3809.82450056881</v>
      </c>
      <c r="AC2082">
        <f>VLOOKUP(A2082,'VIXY-IV'!A$1:E$2000,4,0)</f>
        <v>3766.47</v>
      </c>
      <c r="AD2082" s="10">
        <f t="shared" si="326"/>
        <v>1.1510645397098562E-2</v>
      </c>
      <c r="AE2082">
        <f>ROW()</f>
        <v>2082</v>
      </c>
      <c r="AF2082">
        <f t="shared" si="327"/>
        <v>0.86701208981001721</v>
      </c>
      <c r="AG2082">
        <f>AG2081*(1-(AG$1+AG$5))^($A2082-$A2081)*(1+2*(E2082/E2081-1))</f>
        <v>2702323.0898334677</v>
      </c>
      <c r="AH2082">
        <f>VLOOKUP(A2082,'UVXY-IV'!A$2:E$2000,4,0)</f>
        <v>13485500</v>
      </c>
      <c r="AI2082">
        <v>5380</v>
      </c>
      <c r="AJ2082" s="10">
        <f t="shared" si="325"/>
        <v>-0.7996126884554916</v>
      </c>
      <c r="AK2082">
        <f t="shared" si="335"/>
        <v>9.6639489284428368</v>
      </c>
      <c r="AM2082">
        <v>9.7346625000000007</v>
      </c>
      <c r="AN2082" s="10">
        <f t="shared" si="324"/>
        <v>-7.2641009955058955E-3</v>
      </c>
      <c r="AO2082">
        <f>AO2081*(1-AO$1+H2081)^($A2082-$A2081)*(2-E2082/E2081)</f>
        <v>9.7460551358826972</v>
      </c>
      <c r="AQ2082" s="10">
        <v>9.77</v>
      </c>
    </row>
    <row r="2083" spans="1:43" x14ac:dyDescent="0.25">
      <c r="A2083" s="1">
        <v>41082</v>
      </c>
      <c r="B2083" s="12">
        <v>18.11</v>
      </c>
      <c r="C2083" s="12">
        <v>21.51</v>
      </c>
      <c r="D2083">
        <v>6825.89</v>
      </c>
      <c r="E2083">
        <v>6094.02</v>
      </c>
      <c r="F2083">
        <v>111592.73</v>
      </c>
      <c r="G2083">
        <v>99643.75</v>
      </c>
      <c r="H2083">
        <f>(1/(1-91/360*VLOOKUP($A2083,Tbills!$B$4:$C$974,2,1)/100))^((1)/91)-1</f>
        <v>2.639209272237153E-6</v>
      </c>
      <c r="I2083" s="2">
        <f t="shared" si="334"/>
        <v>4254.1407726094558</v>
      </c>
      <c r="J2083">
        <f>VLOOKUP(A2083,'VXX-IV'!A$1:C$4500,3,0)</f>
        <v>4254.43</v>
      </c>
      <c r="K2083" s="10">
        <f t="shared" si="336"/>
        <v>-6.7982641751007655E-5</v>
      </c>
      <c r="L2083">
        <f t="shared" si="328"/>
        <v>12996520.643113583</v>
      </c>
      <c r="O2083">
        <f t="shared" si="329"/>
        <v>234409.43135186462</v>
      </c>
      <c r="R2083">
        <f t="shared" si="330"/>
        <v>19.754646560610841</v>
      </c>
      <c r="U2083" s="2">
        <f t="shared" si="331"/>
        <v>191.86151036941942</v>
      </c>
      <c r="V2083">
        <f>VLOOKUP(A2083,'VXZ-IV'!A$1:C$4500,3,0)</f>
        <v>191.84</v>
      </c>
      <c r="W2083" s="10">
        <f t="shared" si="337"/>
        <v>1.1212661290360693E-4</v>
      </c>
      <c r="X2083">
        <f t="shared" si="332"/>
        <v>14.591413213916788</v>
      </c>
      <c r="Z2083">
        <v>15</v>
      </c>
      <c r="AB2083">
        <f t="shared" si="333"/>
        <v>3577.5839079475631</v>
      </c>
      <c r="AC2083">
        <f>VLOOKUP(A2083,'VIXY-IV'!A$1:E$2000,4,0)</f>
        <v>3537.37</v>
      </c>
      <c r="AD2083" s="10">
        <f t="shared" si="326"/>
        <v>1.1368306947693751E-2</v>
      </c>
      <c r="AE2083">
        <f>ROW()</f>
        <v>2083</v>
      </c>
      <c r="AF2083">
        <f t="shared" si="327"/>
        <v>0.84193398419339838</v>
      </c>
      <c r="AG2083">
        <f>AG2082*(1-(AG$1+AG$5))^($A2083-$A2082)*(1+2*(E2083/E2082-1))</f>
        <v>2372961.7931230348</v>
      </c>
      <c r="AH2083">
        <f>VLOOKUP(A2083,'UVXY-IV'!A$2:E$2000,4,0)</f>
        <v>11847300</v>
      </c>
      <c r="AI2083">
        <v>4276</v>
      </c>
      <c r="AJ2083" s="10">
        <f t="shared" si="325"/>
        <v>-0.79970442268508146</v>
      </c>
      <c r="AK2083">
        <f t="shared" si="335"/>
        <v>10.252253321528398</v>
      </c>
      <c r="AM2083">
        <v>10.332675</v>
      </c>
      <c r="AN2083" s="10">
        <f t="shared" si="324"/>
        <v>-7.7832389455394502E-3</v>
      </c>
      <c r="AO2083">
        <f>AO2082*(1-AO$1+H2082)^($A2083-$A2082)*(2-E2083/E2082)</f>
        <v>10.339484280214501</v>
      </c>
      <c r="AQ2083" s="10">
        <v>10.78</v>
      </c>
    </row>
    <row r="2084" spans="1:43" x14ac:dyDescent="0.25">
      <c r="A2084" s="1">
        <v>41085</v>
      </c>
      <c r="B2084" s="12">
        <v>20.38</v>
      </c>
      <c r="C2084" s="12">
        <v>23.03</v>
      </c>
      <c r="D2084">
        <v>6998.5</v>
      </c>
      <c r="E2084">
        <v>6248.07</v>
      </c>
      <c r="F2084">
        <v>112518.68</v>
      </c>
      <c r="G2084">
        <v>100469.77</v>
      </c>
      <c r="H2084">
        <f>(1/(1-91/360*VLOOKUP($A2084,Tbills!$B$4:$C$974,2,1)/100))^((1)/91)-1</f>
        <v>2.639209272237153E-6</v>
      </c>
      <c r="I2084" s="2">
        <f t="shared" si="334"/>
        <v>4361.3984936502438</v>
      </c>
      <c r="J2084">
        <f>VLOOKUP(A2084,'VXX-IV'!A$1:C$4500,3,0)</f>
        <v>4361.6899999999996</v>
      </c>
      <c r="K2084" s="10">
        <f t="shared" si="336"/>
        <v>-6.6833348944084214E-5</v>
      </c>
      <c r="L2084">
        <f t="shared" si="328"/>
        <v>13651852.139649665</v>
      </c>
      <c r="O2084">
        <f t="shared" si="329"/>
        <v>243273.24758047797</v>
      </c>
      <c r="R2084">
        <f t="shared" si="330"/>
        <v>19.502313817689462</v>
      </c>
      <c r="U2084" s="2">
        <f t="shared" si="331"/>
        <v>193.43934636968029</v>
      </c>
      <c r="V2084">
        <f>VLOOKUP(A2084,'VXZ-IV'!A$1:C$4500,3,0)</f>
        <v>193.44</v>
      </c>
      <c r="W2084" s="10">
        <f t="shared" si="337"/>
        <v>-3.3789822151408799E-6</v>
      </c>
      <c r="X2084">
        <f t="shared" si="332"/>
        <v>14.468963303511609</v>
      </c>
      <c r="Z2084">
        <v>14.43</v>
      </c>
      <c r="AB2084">
        <f t="shared" si="333"/>
        <v>3667.6375784170586</v>
      </c>
      <c r="AC2084">
        <f>VLOOKUP(A2084,'VIXY-IV'!A$1:E$2000,4,0)</f>
        <v>3627.47</v>
      </c>
      <c r="AD2084" s="10">
        <f t="shared" si="326"/>
        <v>1.107316626107413E-2</v>
      </c>
      <c r="AE2084">
        <f>ROW()</f>
        <v>2084</v>
      </c>
      <c r="AF2084">
        <f t="shared" si="327"/>
        <v>0.88493269648284834</v>
      </c>
      <c r="AG2084">
        <f>AG2083*(1-(AG$1+AG$5))^($A2084-$A2083)*(1+2*(E2084/E2083-1))</f>
        <v>2492681.4088855572</v>
      </c>
      <c r="AH2084">
        <f>VLOOKUP(A2084,'UVXY-IV'!A$2:E$2000,4,0)</f>
        <v>12448000</v>
      </c>
      <c r="AI2084">
        <v>5040</v>
      </c>
      <c r="AJ2084" s="10">
        <f t="shared" si="325"/>
        <v>-0.79975245751240709</v>
      </c>
      <c r="AK2084">
        <f t="shared" si="335"/>
        <v>9.9916916111510332</v>
      </c>
      <c r="AM2084">
        <v>10.0702</v>
      </c>
      <c r="AN2084" s="10">
        <f t="shared" si="324"/>
        <v>-7.7961101913534003E-3</v>
      </c>
      <c r="AO2084">
        <f>AO2083*(1-AO$1+H2083)^($A2084-$A2083)*(2-E2084/E2083)</f>
        <v>10.077075272307631</v>
      </c>
      <c r="AQ2084" s="10">
        <v>10</v>
      </c>
    </row>
    <row r="2085" spans="1:43" x14ac:dyDescent="0.25">
      <c r="A2085" s="1">
        <v>41086</v>
      </c>
      <c r="B2085" s="12">
        <v>19.72</v>
      </c>
      <c r="C2085" s="12">
        <v>22.47</v>
      </c>
      <c r="D2085">
        <v>6793.61</v>
      </c>
      <c r="E2085">
        <v>6065.13</v>
      </c>
      <c r="F2085">
        <v>110586.53</v>
      </c>
      <c r="G2085">
        <v>98744.25</v>
      </c>
      <c r="H2085">
        <f>(1/(1-91/360*VLOOKUP($A2085,Tbills!$B$4:$C$974,2,1)/100))^((1)/91)-1</f>
        <v>2.639209272237153E-6</v>
      </c>
      <c r="I2085" s="2">
        <f t="shared" si="334"/>
        <v>4233.6097655616995</v>
      </c>
      <c r="J2085">
        <f>VLOOKUP(A2085,'VXX-IV'!A$1:C$4500,3,0)</f>
        <v>4233.8900000000003</v>
      </c>
      <c r="K2085" s="10">
        <f t="shared" si="336"/>
        <v>-6.6188407894629542E-5</v>
      </c>
      <c r="L2085">
        <f t="shared" si="328"/>
        <v>12851867.848335538</v>
      </c>
      <c r="O2085">
        <f t="shared" si="329"/>
        <v>232581.05242500646</v>
      </c>
      <c r="R2085">
        <f t="shared" si="330"/>
        <v>19.786927727884795</v>
      </c>
      <c r="U2085" s="2">
        <f t="shared" si="331"/>
        <v>190.11300588094772</v>
      </c>
      <c r="V2085">
        <f>VLOOKUP(A2085,'VXZ-IV'!A$1:C$4500,3,0)</f>
        <v>190.12</v>
      </c>
      <c r="W2085" s="10">
        <f t="shared" si="337"/>
        <v>-3.6787918431979705E-5</v>
      </c>
      <c r="X2085">
        <f t="shared" si="332"/>
        <v>14.716955290471287</v>
      </c>
      <c r="Z2085">
        <v>14.73</v>
      </c>
      <c r="AB2085">
        <f t="shared" si="333"/>
        <v>3560.1270702560296</v>
      </c>
      <c r="AC2085">
        <f>VLOOKUP(A2085,'VIXY-IV'!A$1:E$2000,4,0)</f>
        <v>3521.34</v>
      </c>
      <c r="AD2085" s="10">
        <f t="shared" si="326"/>
        <v>1.1014860892736733E-2</v>
      </c>
      <c r="AE2085">
        <f>ROW()</f>
        <v>2085</v>
      </c>
      <c r="AF2085">
        <f t="shared" si="327"/>
        <v>0.8776145972407654</v>
      </c>
      <c r="AG2085">
        <f>AG2084*(1-(AG$1+AG$5))^($A2085-$A2084)*(1+2*(E2085/E2084-1))</f>
        <v>2346633.6889428939</v>
      </c>
      <c r="AH2085">
        <f>VLOOKUP(A2085,'UVXY-IV'!A$2:E$2000,4,0)</f>
        <v>11719400</v>
      </c>
      <c r="AI2085">
        <v>4748</v>
      </c>
      <c r="AJ2085" s="10">
        <f t="shared" si="325"/>
        <v>-0.79976503157645495</v>
      </c>
      <c r="AK2085">
        <f t="shared" si="335"/>
        <v>10.283763768952566</v>
      </c>
      <c r="AM2085">
        <v>10.362975</v>
      </c>
      <c r="AN2085" s="10">
        <f t="shared" si="324"/>
        <v>-7.6436767479834966E-3</v>
      </c>
      <c r="AO2085">
        <f>AO2084*(1-AO$1+H2084)^($A2085-$A2084)*(2-E2085/E2084)</f>
        <v>10.371770155767944</v>
      </c>
      <c r="AQ2085" s="10">
        <v>10.29</v>
      </c>
    </row>
    <row r="2086" spans="1:43" x14ac:dyDescent="0.25">
      <c r="A2086" s="1">
        <v>41087</v>
      </c>
      <c r="B2086" s="12">
        <v>19.45</v>
      </c>
      <c r="C2086" s="12">
        <v>22.36</v>
      </c>
      <c r="D2086">
        <v>6778.37</v>
      </c>
      <c r="E2086">
        <v>6051.51</v>
      </c>
      <c r="F2086">
        <v>109379.55</v>
      </c>
      <c r="G2086">
        <v>97666.26</v>
      </c>
      <c r="H2086">
        <f>(1/(1-91/360*VLOOKUP($A2086,Tbills!$B$4:$C$974,2,1)/100))^((1)/91)-1</f>
        <v>2.639209272237153E-6</v>
      </c>
      <c r="I2086" s="2">
        <f t="shared" si="334"/>
        <v>4224.0095754937238</v>
      </c>
      <c r="J2086">
        <f>VLOOKUP(A2086,'VXX-IV'!A$1:C$4500,3,0)</f>
        <v>4224.29</v>
      </c>
      <c r="K2086" s="10">
        <f t="shared" si="336"/>
        <v>-6.6383819831594693E-5</v>
      </c>
      <c r="L2086">
        <f t="shared" si="328"/>
        <v>12793602.329769839</v>
      </c>
      <c r="O2086">
        <f t="shared" si="329"/>
        <v>231789.80685867099</v>
      </c>
      <c r="R2086">
        <f t="shared" si="330"/>
        <v>19.808249243463628</v>
      </c>
      <c r="U2086" s="2">
        <f t="shared" si="331"/>
        <v>188.03346111901345</v>
      </c>
      <c r="V2086">
        <f>VLOOKUP(A2086,'VXZ-IV'!A$1:C$4500,3,0)</f>
        <v>188.04</v>
      </c>
      <c r="W2086" s="10">
        <f t="shared" si="337"/>
        <v>-3.4773883144767481E-5</v>
      </c>
      <c r="X2086">
        <f t="shared" si="332"/>
        <v>14.87710914273757</v>
      </c>
      <c r="Z2086">
        <v>14.78</v>
      </c>
      <c r="AB2086">
        <f t="shared" si="333"/>
        <v>3552.0085191310673</v>
      </c>
      <c r="AC2086">
        <f>VLOOKUP(A2086,'VIXY-IV'!A$1:E$2000,4,0)</f>
        <v>3513.41</v>
      </c>
      <c r="AD2086" s="10">
        <f t="shared" si="326"/>
        <v>1.0986056034185454E-2</v>
      </c>
      <c r="AE2086">
        <f>ROW()</f>
        <v>2086</v>
      </c>
      <c r="AF2086">
        <f t="shared" si="327"/>
        <v>0.86985688729874777</v>
      </c>
      <c r="AG2086">
        <f>AG2085*(1-(AG$1+AG$5))^($A2086-$A2085)*(1+2*(E2086/E2085-1))</f>
        <v>2336015.6530541927</v>
      </c>
      <c r="AH2086">
        <f>VLOOKUP(A2086,'UVXY-IV'!A$2:E$2000,4,0)</f>
        <v>11666700</v>
      </c>
      <c r="AI2086">
        <v>4832</v>
      </c>
      <c r="AJ2086" s="10">
        <f t="shared" si="325"/>
        <v>-0.79977065896490074</v>
      </c>
      <c r="AK2086">
        <f t="shared" si="335"/>
        <v>10.306377187748799</v>
      </c>
      <c r="AM2086">
        <v>10.38395</v>
      </c>
      <c r="AN2086" s="10">
        <f t="shared" si="324"/>
        <v>-7.4704531754488102E-3</v>
      </c>
      <c r="AO2086">
        <f>AO2085*(1-AO$1+H2085)^($A2086-$A2085)*(2-E2086/E2085)</f>
        <v>10.394704209076219</v>
      </c>
      <c r="AQ2086" s="10">
        <v>10.23</v>
      </c>
    </row>
    <row r="2087" spans="1:43" x14ac:dyDescent="0.25">
      <c r="A2087" s="1">
        <v>41088</v>
      </c>
      <c r="B2087" s="12">
        <v>19.71</v>
      </c>
      <c r="C2087" s="12">
        <v>22.25</v>
      </c>
      <c r="D2087">
        <v>6672.08</v>
      </c>
      <c r="E2087">
        <v>5956.6</v>
      </c>
      <c r="F2087">
        <v>108114.16</v>
      </c>
      <c r="G2087">
        <v>96536.12</v>
      </c>
      <c r="H2087">
        <f>(1/(1-91/360*VLOOKUP($A2087,Tbills!$B$4:$C$974,2,1)/100))^((1)/91)-1</f>
        <v>2.639209272237153E-6</v>
      </c>
      <c r="I2087" s="2">
        <f t="shared" si="334"/>
        <v>4157.6725095050688</v>
      </c>
      <c r="J2087">
        <f>VLOOKUP(A2087,'VXX-IV'!A$1:C$4500,3,0)</f>
        <v>4157.95</v>
      </c>
      <c r="K2087" s="10">
        <f t="shared" si="336"/>
        <v>-6.6737333284661027E-5</v>
      </c>
      <c r="L2087">
        <f t="shared" si="328"/>
        <v>12391773.078964729</v>
      </c>
      <c r="O2087">
        <f t="shared" si="329"/>
        <v>226329.20079853915</v>
      </c>
      <c r="R2087">
        <f t="shared" si="330"/>
        <v>19.962679989189084</v>
      </c>
      <c r="U2087" s="2">
        <f t="shared" si="331"/>
        <v>185.85360796791315</v>
      </c>
      <c r="V2087">
        <f>VLOOKUP(A2087,'VXZ-IV'!A$1:C$4500,3,0)</f>
        <v>185.84</v>
      </c>
      <c r="W2087" s="10">
        <f t="shared" si="337"/>
        <v>7.3224106291069901E-5</v>
      </c>
      <c r="X2087">
        <f t="shared" si="332"/>
        <v>15.048741931838526</v>
      </c>
      <c r="Z2087">
        <v>15.05</v>
      </c>
      <c r="AB2087">
        <f t="shared" si="333"/>
        <v>3496.1780240648554</v>
      </c>
      <c r="AC2087">
        <f>VLOOKUP(A2087,'VIXY-IV'!A$1:E$2000,4,0)</f>
        <v>3458.08</v>
      </c>
      <c r="AD2087" s="10">
        <f t="shared" si="326"/>
        <v>1.1017103151128804E-2</v>
      </c>
      <c r="AE2087">
        <f>ROW()</f>
        <v>2087</v>
      </c>
      <c r="AF2087">
        <f t="shared" si="327"/>
        <v>0.88584269662921356</v>
      </c>
      <c r="AG2087">
        <f>AG2086*(1-(AG$1+AG$5))^($A2087-$A2086)*(1+2*(E2087/E2086-1))</f>
        <v>2262664.7164133363</v>
      </c>
      <c r="AH2087">
        <f>VLOOKUP(A2087,'UVXY-IV'!A$2:E$2000,4,0)</f>
        <v>11299900</v>
      </c>
      <c r="AI2087">
        <v>4544</v>
      </c>
      <c r="AJ2087" s="10">
        <f t="shared" si="325"/>
        <v>-0.79976241237415058</v>
      </c>
      <c r="AK2087">
        <f t="shared" si="335"/>
        <v>10.467531649301714</v>
      </c>
      <c r="AM2087">
        <v>10.543749999999999</v>
      </c>
      <c r="AN2087" s="10">
        <f t="shared" si="324"/>
        <v>-7.2287706649233341E-3</v>
      </c>
      <c r="AO2087">
        <f>AO2086*(1-AO$1+H2086)^($A2087-$A2086)*(2-E2087/E2086)</f>
        <v>10.557368888352462</v>
      </c>
      <c r="AQ2087" s="10">
        <v>10.53</v>
      </c>
    </row>
    <row r="2088" spans="1:43" x14ac:dyDescent="0.25">
      <c r="A2088" s="1">
        <v>41089</v>
      </c>
      <c r="B2088" s="12">
        <v>17.079999999999998</v>
      </c>
      <c r="C2088" s="12">
        <v>20.32</v>
      </c>
      <c r="D2088">
        <v>6178.02</v>
      </c>
      <c r="E2088">
        <v>5515.5</v>
      </c>
      <c r="F2088">
        <v>104360.11</v>
      </c>
      <c r="G2088">
        <v>93183.84</v>
      </c>
      <c r="H2088">
        <f>(1/(1-91/360*VLOOKUP($A2088,Tbills!$B$4:$C$974,2,1)/100))^((1)/91)-1</f>
        <v>2.639209272237153E-6</v>
      </c>
      <c r="I2088" s="2">
        <f t="shared" si="334"/>
        <v>3849.7076768449369</v>
      </c>
      <c r="J2088">
        <f>VLOOKUP(A2088,'VXX-IV'!A$1:C$4500,3,0)</f>
        <v>3849.96</v>
      </c>
      <c r="K2088" s="10">
        <f t="shared" si="336"/>
        <v>-6.5539162760974712E-5</v>
      </c>
      <c r="L2088">
        <f t="shared" si="328"/>
        <v>10556044.842730761</v>
      </c>
      <c r="O2088">
        <f t="shared" si="329"/>
        <v>201182.12021440946</v>
      </c>
      <c r="R2088">
        <f t="shared" si="330"/>
        <v>20.700885454109653</v>
      </c>
      <c r="U2088" s="2">
        <f t="shared" si="331"/>
        <v>179.39583524590361</v>
      </c>
      <c r="V2088">
        <f>VLOOKUP(A2088,'VXZ-IV'!A$1:C$4500,3,0)</f>
        <v>179.4</v>
      </c>
      <c r="W2088" s="10">
        <f t="shared" si="337"/>
        <v>-2.321490577694707E-5</v>
      </c>
      <c r="X2088">
        <f t="shared" si="332"/>
        <v>15.570784523094751</v>
      </c>
      <c r="Z2088">
        <v>15.54</v>
      </c>
      <c r="AB2088">
        <f t="shared" si="333"/>
        <v>3237.1650913937874</v>
      </c>
      <c r="AC2088">
        <f>VLOOKUP(A2088,'VIXY-IV'!A$1:E$2000,4,0)</f>
        <v>3200.95</v>
      </c>
      <c r="AD2088" s="10">
        <f t="shared" si="326"/>
        <v>1.1313857259184879E-2</v>
      </c>
      <c r="AE2088">
        <f>ROW()</f>
        <v>2088</v>
      </c>
      <c r="AF2088">
        <f t="shared" si="327"/>
        <v>0.84055118110236215</v>
      </c>
      <c r="AG2088">
        <f>AG2087*(1-(AG$1+AG$5))^($A2088-$A2087)*(1+2*(E2088/E2087-1))</f>
        <v>1927488.6546952012</v>
      </c>
      <c r="AH2088">
        <f>VLOOKUP(A2088,'UVXY-IV'!A$2:E$2000,4,0)</f>
        <v>9622200</v>
      </c>
      <c r="AI2088">
        <v>3936</v>
      </c>
      <c r="AJ2088" s="10">
        <f t="shared" si="325"/>
        <v>-0.79968316448471233</v>
      </c>
      <c r="AK2088">
        <f t="shared" si="335"/>
        <v>11.242152934438675</v>
      </c>
      <c r="AM2088">
        <v>11.322575000000001</v>
      </c>
      <c r="AN2088" s="10">
        <f t="shared" si="324"/>
        <v>-7.102807052399851E-3</v>
      </c>
      <c r="AO2088">
        <f>AO2087*(1-AO$1+H2087)^($A2088-$A2087)*(2-E2088/E2087)</f>
        <v>11.338776992836376</v>
      </c>
      <c r="AQ2088" s="10">
        <v>11.25</v>
      </c>
    </row>
    <row r="2089" spans="1:43" x14ac:dyDescent="0.25">
      <c r="A2089" s="1">
        <v>41092</v>
      </c>
      <c r="B2089" s="12">
        <v>16.8</v>
      </c>
      <c r="C2089" s="12">
        <v>19.79</v>
      </c>
      <c r="D2089">
        <v>5770.05</v>
      </c>
      <c r="E2089">
        <v>5151.24</v>
      </c>
      <c r="F2089">
        <v>102208.89</v>
      </c>
      <c r="G2089">
        <v>91262.26</v>
      </c>
      <c r="H2089">
        <f>(1/(1-91/360*VLOOKUP($A2089,Tbills!$B$4:$C$974,2,1)/100))^((1)/91)-1</f>
        <v>2.7781327762710362E-6</v>
      </c>
      <c r="I2089" s="2">
        <f t="shared" si="334"/>
        <v>3595.2264518101792</v>
      </c>
      <c r="J2089">
        <f>VLOOKUP(A2089,'VXX-IV'!A$1:C$4500,3,0)</f>
        <v>3595.46</v>
      </c>
      <c r="K2089" s="10">
        <f t="shared" si="336"/>
        <v>-6.4956414428385401E-5</v>
      </c>
      <c r="L2089">
        <f t="shared" si="328"/>
        <v>9160573.6655087192</v>
      </c>
      <c r="O2089">
        <f t="shared" si="329"/>
        <v>181233.79994895327</v>
      </c>
      <c r="R2089">
        <f t="shared" si="330"/>
        <v>21.381559477550521</v>
      </c>
      <c r="U2089" s="2">
        <f t="shared" si="331"/>
        <v>175.68501934201174</v>
      </c>
      <c r="V2089">
        <f>VLOOKUP(A2089,'VXZ-IV'!A$1:C$4500,3,0)</f>
        <v>175.68</v>
      </c>
      <c r="W2089" s="10">
        <f t="shared" si="337"/>
        <v>2.8570935859173474E-5</v>
      </c>
      <c r="X2089">
        <f t="shared" si="332"/>
        <v>15.890244852063701</v>
      </c>
      <c r="Z2089">
        <v>15.91</v>
      </c>
      <c r="AB2089">
        <f t="shared" si="333"/>
        <v>3023.0568760122869</v>
      </c>
      <c r="AC2089">
        <f>VLOOKUP(A2089,'VIXY-IV'!A$1:E$2000,4,0)</f>
        <v>2987.19</v>
      </c>
      <c r="AD2089" s="10">
        <f t="shared" si="326"/>
        <v>1.2006894778131549E-2</v>
      </c>
      <c r="AE2089">
        <f>ROW()</f>
        <v>2089</v>
      </c>
      <c r="AF2089">
        <f t="shared" si="327"/>
        <v>0.8489135927235979</v>
      </c>
      <c r="AG2089">
        <f>AG2088*(1-(AG$1+AG$5))^($A2089-$A2088)*(1+2*(E2089/E2088-1))</f>
        <v>1672725.3875634805</v>
      </c>
      <c r="AH2089">
        <f>VLOOKUP(A2089,'UVXY-IV'!A$2:E$2000,4,0)</f>
        <v>8342600</v>
      </c>
      <c r="AI2089">
        <v>3420</v>
      </c>
      <c r="AJ2089" s="10">
        <f t="shared" si="325"/>
        <v>-0.79949591403597431</v>
      </c>
      <c r="AK2089">
        <f t="shared" si="335"/>
        <v>11.982943616228564</v>
      </c>
      <c r="AM2089">
        <v>12.062049999999999</v>
      </c>
      <c r="AN2089" s="10">
        <f t="shared" si="324"/>
        <v>-6.5582868394208349E-3</v>
      </c>
      <c r="AO2089">
        <f>AO2088*(1-AO$1+H2088)^($A2089-$A2088)*(2-E2089/E2088)</f>
        <v>12.086378018110114</v>
      </c>
      <c r="AQ2089" s="10">
        <v>11.97</v>
      </c>
    </row>
    <row r="2090" spans="1:43" x14ac:dyDescent="0.25">
      <c r="A2090" s="1">
        <v>41093</v>
      </c>
      <c r="B2090" s="12">
        <v>16.66</v>
      </c>
      <c r="C2090" s="12">
        <v>19.32</v>
      </c>
      <c r="D2090">
        <v>5635.77</v>
      </c>
      <c r="E2090">
        <v>5031.3500000000004</v>
      </c>
      <c r="F2090">
        <v>99881.33</v>
      </c>
      <c r="G2090">
        <v>89183.73</v>
      </c>
      <c r="H2090">
        <f>(1/(1-91/360*VLOOKUP($A2090,Tbills!$B$4:$C$974,2,1)/100))^((1)/91)-1</f>
        <v>2.7781327762710362E-6</v>
      </c>
      <c r="I2090" s="2">
        <f t="shared" si="334"/>
        <v>3511.4730936087558</v>
      </c>
      <c r="J2090">
        <f>VLOOKUP(A2090,'VXX-IV'!A$1:C$4500,3,0)</f>
        <v>3511.7</v>
      </c>
      <c r="K2090" s="10">
        <f t="shared" si="336"/>
        <v>-6.4614400787088577E-5</v>
      </c>
      <c r="L2090">
        <f t="shared" si="328"/>
        <v>8733796.5718699563</v>
      </c>
      <c r="O2090">
        <f t="shared" si="329"/>
        <v>174900.85051762025</v>
      </c>
      <c r="R2090">
        <f t="shared" si="330"/>
        <v>21.629398957151501</v>
      </c>
      <c r="U2090" s="2">
        <f t="shared" si="331"/>
        <v>171.68003212506903</v>
      </c>
      <c r="V2090">
        <f>VLOOKUP(A2090,'VXZ-IV'!A$1:C$4500,3,0)</f>
        <v>171.68</v>
      </c>
      <c r="W2090" s="10">
        <f t="shared" si="337"/>
        <v>1.871217907289946E-7</v>
      </c>
      <c r="X2090">
        <f t="shared" si="332"/>
        <v>16.25159479893955</v>
      </c>
      <c r="Z2090">
        <v>16.12</v>
      </c>
      <c r="AB2090">
        <f t="shared" si="333"/>
        <v>2952.5952807468557</v>
      </c>
      <c r="AC2090">
        <f>VLOOKUP(A2090,'VIXY-IV'!A$1:E$2000,4,0)</f>
        <v>2917.48</v>
      </c>
      <c r="AD2090" s="10">
        <f t="shared" si="326"/>
        <v>1.2036168455946905E-2</v>
      </c>
      <c r="AE2090">
        <f>ROW()</f>
        <v>2090</v>
      </c>
      <c r="AF2090">
        <f t="shared" si="327"/>
        <v>0.86231884057971009</v>
      </c>
      <c r="AG2090">
        <f>AG2089*(1-(AG$1+AG$5))^($A2090-$A2089)*(1+2*(E2090/E2089-1))</f>
        <v>1594809.5953796634</v>
      </c>
      <c r="AH2090">
        <f>VLOOKUP(A2090,'UVXY-IV'!A$2:E$2000,4,0)</f>
        <v>7952500</v>
      </c>
      <c r="AI2090">
        <v>3264</v>
      </c>
      <c r="AJ2090" s="10">
        <f t="shared" si="325"/>
        <v>-0.79945808294502818</v>
      </c>
      <c r="AK2090">
        <f t="shared" si="335"/>
        <v>12.26126364040771</v>
      </c>
      <c r="AM2090">
        <v>12.333225000000001</v>
      </c>
      <c r="AN2090" s="10">
        <f t="shared" si="324"/>
        <v>-5.8347560830431799E-3</v>
      </c>
      <c r="AO2090">
        <f>AO2089*(1-AO$1+H2089)^($A2090-$A2089)*(2-E2090/E2089)</f>
        <v>12.367253398956954</v>
      </c>
      <c r="AQ2090" s="10">
        <v>12.21</v>
      </c>
    </row>
    <row r="2091" spans="1:43" x14ac:dyDescent="0.25">
      <c r="A2091" s="1">
        <v>41095</v>
      </c>
      <c r="B2091" s="12">
        <v>17.5</v>
      </c>
      <c r="C2091" s="12">
        <v>20.11</v>
      </c>
      <c r="D2091">
        <v>5899.42</v>
      </c>
      <c r="E2091">
        <v>5266.69</v>
      </c>
      <c r="F2091">
        <v>101080.08</v>
      </c>
      <c r="G2091">
        <v>90253.59</v>
      </c>
      <c r="H2091">
        <f>(1/(1-91/360*VLOOKUP($A2091,Tbills!$B$4:$C$974,2,1)/100))^((1)/91)-1</f>
        <v>2.7781327762710362E-6</v>
      </c>
      <c r="I2091" s="2">
        <f t="shared" si="334"/>
        <v>3675.5659594575836</v>
      </c>
      <c r="J2091">
        <f>VLOOKUP(A2091,'VXX-IV'!A$1:C$4500,3,0)</f>
        <v>3675.8</v>
      </c>
      <c r="K2091" s="10">
        <f t="shared" si="336"/>
        <v>-6.3670641062274491E-5</v>
      </c>
      <c r="L2091">
        <f t="shared" si="328"/>
        <v>9550027.9774655234</v>
      </c>
      <c r="O2091">
        <f t="shared" si="329"/>
        <v>187159.64395207792</v>
      </c>
      <c r="R2091">
        <f t="shared" si="330"/>
        <v>21.121634633491439</v>
      </c>
      <c r="U2091" s="2">
        <f t="shared" si="331"/>
        <v>173.73201893681752</v>
      </c>
      <c r="V2091">
        <f>VLOOKUP(A2091,'VXZ-IV'!A$1:C$4500,3,0)</f>
        <v>173.72</v>
      </c>
      <c r="W2091" s="10">
        <f t="shared" si="337"/>
        <v>6.9185682808781124E-5</v>
      </c>
      <c r="X2091">
        <f t="shared" si="332"/>
        <v>16.05553996798638</v>
      </c>
      <c r="Z2091">
        <v>16.07</v>
      </c>
      <c r="AB2091">
        <f t="shared" si="333"/>
        <v>3090.4865945309693</v>
      </c>
      <c r="AC2091">
        <f>VLOOKUP(A2091,'VIXY-IV'!A$1:E$2000,4,0)</f>
        <v>3054.58</v>
      </c>
      <c r="AD2091" s="10">
        <f t="shared" si="326"/>
        <v>1.1755002170828588E-2</v>
      </c>
      <c r="AE2091">
        <f>ROW()</f>
        <v>2091</v>
      </c>
      <c r="AF2091">
        <f t="shared" si="327"/>
        <v>0.87021382396817504</v>
      </c>
      <c r="AG2091">
        <f>AG2090*(1-(AG$1+AG$5))^($A2091-$A2090)*(1+2*(E2091/E2090-1))</f>
        <v>1743885.60882258</v>
      </c>
      <c r="AH2091">
        <f>VLOOKUP(A2091,'UVXY-IV'!A$2:E$2000,4,0)</f>
        <v>8698100</v>
      </c>
      <c r="AI2091">
        <v>3496</v>
      </c>
      <c r="AJ2091" s="10">
        <f t="shared" si="325"/>
        <v>-0.79950959303496394</v>
      </c>
      <c r="AK2091">
        <f t="shared" si="335"/>
        <v>11.686657740019012</v>
      </c>
      <c r="AM2091">
        <v>11.752262500000001</v>
      </c>
      <c r="AN2091" s="10">
        <f t="shared" si="324"/>
        <v>-5.5823089367675882E-3</v>
      </c>
      <c r="AO2091">
        <f>AO2090*(1-AO$1+H2090)^($A2091-$A2090)*(2-E2091/E2090)</f>
        <v>11.787972022004077</v>
      </c>
      <c r="AQ2091" s="10">
        <v>11.75</v>
      </c>
    </row>
    <row r="2092" spans="1:43" x14ac:dyDescent="0.25">
      <c r="A2092" s="1">
        <v>41096</v>
      </c>
      <c r="B2092" s="12">
        <v>17.100000000000001</v>
      </c>
      <c r="C2092" s="12">
        <v>20.04</v>
      </c>
      <c r="D2092">
        <v>5779.99</v>
      </c>
      <c r="E2092">
        <v>5160.05</v>
      </c>
      <c r="F2092">
        <v>99701.4</v>
      </c>
      <c r="G2092">
        <v>89022.33</v>
      </c>
      <c r="H2092">
        <f>(1/(1-91/360*VLOOKUP($A2092,Tbills!$B$4:$C$974,2,1)/100))^((1)/91)-1</f>
        <v>2.7781327762710362E-6</v>
      </c>
      <c r="I2092" s="2">
        <f t="shared" si="334"/>
        <v>3601.0686589041288</v>
      </c>
      <c r="J2092">
        <f>VLOOKUP(A2092,'VXX-IV'!A$1:C$4500,3,0)</f>
        <v>3601.3</v>
      </c>
      <c r="K2092" s="10">
        <f t="shared" si="336"/>
        <v>-6.4238218385415102E-5</v>
      </c>
      <c r="L2092">
        <f t="shared" si="328"/>
        <v>9162901.049630044</v>
      </c>
      <c r="O2092">
        <f t="shared" si="329"/>
        <v>181469.11253418634</v>
      </c>
      <c r="R2092">
        <f t="shared" si="330"/>
        <v>21.334505704439035</v>
      </c>
      <c r="U2092" s="2">
        <f t="shared" si="331"/>
        <v>171.3582256486028</v>
      </c>
      <c r="V2092">
        <f>VLOOKUP(A2092,'VXZ-IV'!A$1:C$4500,3,0)</f>
        <v>171.36</v>
      </c>
      <c r="W2092" s="10">
        <f t="shared" si="337"/>
        <v>-1.0354524960454192E-5</v>
      </c>
      <c r="X2092">
        <f t="shared" si="332"/>
        <v>16.274016572188739</v>
      </c>
      <c r="Z2092">
        <v>16.07</v>
      </c>
      <c r="AB2092">
        <f t="shared" si="333"/>
        <v>3027.8048180483875</v>
      </c>
      <c r="AC2092">
        <f>VLOOKUP(A2092,'VIXY-IV'!A$1:E$2000,4,0)</f>
        <v>2992.08</v>
      </c>
      <c r="AD2092" s="10">
        <f t="shared" si="326"/>
        <v>1.1939793738264814E-2</v>
      </c>
      <c r="AE2092">
        <f>ROW()</f>
        <v>2092</v>
      </c>
      <c r="AF2092">
        <f t="shared" si="327"/>
        <v>0.85329341317365281</v>
      </c>
      <c r="AG2092">
        <f>AG2091*(1-(AG$1+AG$5))^($A2092-$A2091)*(1+2*(E2092/E2091-1))</f>
        <v>1673208.7901466931</v>
      </c>
      <c r="AH2092">
        <f>VLOOKUP(A2092,'UVXY-IV'!A$2:E$2000,4,0)</f>
        <v>8345500</v>
      </c>
      <c r="AI2092">
        <v>3432</v>
      </c>
      <c r="AJ2092" s="10">
        <f t="shared" si="325"/>
        <v>-0.79950766399296713</v>
      </c>
      <c r="AK2092">
        <f t="shared" si="335"/>
        <v>11.922733989746717</v>
      </c>
      <c r="AM2092">
        <v>11.979025</v>
      </c>
      <c r="AN2092" s="10">
        <f t="shared" si="324"/>
        <v>-4.6991312108691785E-3</v>
      </c>
      <c r="AO2092">
        <f>AO2091*(1-AO$1+H2091)^($A2092-$A2091)*(2-E2092/E2091)</f>
        <v>12.026243605925602</v>
      </c>
      <c r="AQ2092" s="10">
        <v>11.89</v>
      </c>
    </row>
    <row r="2093" spans="1:43" x14ac:dyDescent="0.25">
      <c r="A2093" s="1">
        <v>41099</v>
      </c>
      <c r="B2093" s="12">
        <v>18.05</v>
      </c>
      <c r="C2093" s="12">
        <v>20.37</v>
      </c>
      <c r="D2093">
        <v>5777.73</v>
      </c>
      <c r="E2093">
        <v>5157.99</v>
      </c>
      <c r="F2093">
        <v>99410.15</v>
      </c>
      <c r="G2093">
        <v>88761.53</v>
      </c>
      <c r="H2093">
        <f>(1/(1-91/360*VLOOKUP($A2093,Tbills!$B$4:$C$974,2,1)/100))^((1)/91)-1</f>
        <v>2.5002875438939753E-6</v>
      </c>
      <c r="I2093" s="2">
        <f t="shared" si="334"/>
        <v>3599.397314942255</v>
      </c>
      <c r="J2093">
        <f>VLOOKUP(A2093,'VXX-IV'!A$1:C$4500,3,0)</f>
        <v>3599.63</v>
      </c>
      <c r="K2093" s="10">
        <f t="shared" si="336"/>
        <v>-6.4641381960162114E-5</v>
      </c>
      <c r="L2093">
        <f t="shared" si="328"/>
        <v>9154412.0827775989</v>
      </c>
      <c r="O2093">
        <f t="shared" si="329"/>
        <v>181342.10895262685</v>
      </c>
      <c r="R2093">
        <f t="shared" si="330"/>
        <v>21.335870538731207</v>
      </c>
      <c r="U2093" s="2">
        <f t="shared" si="331"/>
        <v>170.84515204842805</v>
      </c>
      <c r="V2093">
        <f>VLOOKUP(A2093,'VXZ-IV'!A$1:C$4500,3,0)</f>
        <v>170.84</v>
      </c>
      <c r="W2093" s="10">
        <f t="shared" si="337"/>
        <v>3.0157155397114721E-5</v>
      </c>
      <c r="X2093">
        <f t="shared" si="332"/>
        <v>16.320004412260644</v>
      </c>
      <c r="Z2093">
        <v>16.100000000000001</v>
      </c>
      <c r="AB2093">
        <f t="shared" si="333"/>
        <v>3026.2794989024542</v>
      </c>
      <c r="AC2093">
        <f>VLOOKUP(A2093,'VIXY-IV'!A$1:E$2000,4,0)</f>
        <v>2990.61</v>
      </c>
      <c r="AD2093" s="10">
        <f t="shared" si="326"/>
        <v>1.1927164993915662E-2</v>
      </c>
      <c r="AE2093">
        <f>ROW()</f>
        <v>2093</v>
      </c>
      <c r="AF2093">
        <f t="shared" si="327"/>
        <v>0.88610702012763864</v>
      </c>
      <c r="AG2093">
        <f>AG2092*(1-(AG$1+AG$5))^($A2093-$A2092)*(1+2*(E2093/E2092-1))</f>
        <v>1671703.8164053187</v>
      </c>
      <c r="AH2093">
        <f>VLOOKUP(A2093,'UVXY-IV'!A$2:E$2000,4,0)</f>
        <v>8338700</v>
      </c>
      <c r="AI2093">
        <v>3352</v>
      </c>
      <c r="AJ2093" s="10">
        <f t="shared" si="325"/>
        <v>-0.7995246481579481</v>
      </c>
      <c r="AK2093">
        <f t="shared" si="335"/>
        <v>11.925827291086666</v>
      </c>
      <c r="AM2093">
        <v>11.9777</v>
      </c>
      <c r="AN2093" s="10">
        <f t="shared" si="324"/>
        <v>-4.3307737640226884E-3</v>
      </c>
      <c r="AO2093">
        <f>AO2092*(1-AO$1+H2092)^($A2093-$A2092)*(2-E2093/E2092)</f>
        <v>12.02981009639174</v>
      </c>
      <c r="AQ2093" s="10">
        <v>11.97</v>
      </c>
    </row>
    <row r="2094" spans="1:43" x14ac:dyDescent="0.25">
      <c r="A2094" s="1">
        <v>41100</v>
      </c>
      <c r="B2094" s="12">
        <v>18.72</v>
      </c>
      <c r="C2094" s="12">
        <v>20.87</v>
      </c>
      <c r="D2094">
        <v>5995.42</v>
      </c>
      <c r="E2094">
        <v>5352.32</v>
      </c>
      <c r="F2094">
        <v>100116.16</v>
      </c>
      <c r="G2094">
        <v>89391.69</v>
      </c>
      <c r="H2094">
        <f>(1/(1-91/360*VLOOKUP($A2094,Tbills!$B$4:$C$974,2,1)/100))^((1)/91)-1</f>
        <v>2.5002875438939753E-6</v>
      </c>
      <c r="I2094" s="2">
        <f t="shared" si="334"/>
        <v>3734.9222714045304</v>
      </c>
      <c r="J2094">
        <f>VLOOKUP(A2094,'VXX-IV'!A$1:C$4500,3,0)</f>
        <v>3735.16</v>
      </c>
      <c r="K2094" s="10">
        <f t="shared" si="336"/>
        <v>-6.3646161200470175E-5</v>
      </c>
      <c r="L2094">
        <f t="shared" si="328"/>
        <v>9843786.3133619539</v>
      </c>
      <c r="O2094">
        <f t="shared" si="329"/>
        <v>191583.89235114367</v>
      </c>
      <c r="R2094">
        <f t="shared" si="330"/>
        <v>20.933004108631792</v>
      </c>
      <c r="U2094" s="2">
        <f t="shared" si="331"/>
        <v>172.05429739794405</v>
      </c>
      <c r="V2094">
        <f>VLOOKUP(A2094,'VXZ-IV'!A$1:C$4500,3,0)</f>
        <v>172.04</v>
      </c>
      <c r="W2094" s="10">
        <f t="shared" si="337"/>
        <v>8.3105079888845523E-5</v>
      </c>
      <c r="X2094">
        <f t="shared" si="332"/>
        <v>16.203582181097708</v>
      </c>
      <c r="Z2094">
        <v>16.46</v>
      </c>
      <c r="AB2094">
        <f t="shared" si="333"/>
        <v>3140.186692327236</v>
      </c>
      <c r="AC2094">
        <f>VLOOKUP(A2094,'VIXY-IV'!A$1:E$2000,4,0)</f>
        <v>3102.76</v>
      </c>
      <c r="AD2094" s="10">
        <f t="shared" si="326"/>
        <v>1.2062387141524189E-2</v>
      </c>
      <c r="AE2094">
        <f>ROW()</f>
        <v>2094</v>
      </c>
      <c r="AF2094">
        <f t="shared" si="327"/>
        <v>0.89698131288931471</v>
      </c>
      <c r="AG2094">
        <f>AG2093*(1-(AG$1+AG$5))^($A2094-$A2093)*(1+2*(E2094/E2093-1))</f>
        <v>1797607.8874852646</v>
      </c>
      <c r="AH2094">
        <f>VLOOKUP(A2094,'UVXY-IV'!A$2:E$2000,4,0)</f>
        <v>8965500</v>
      </c>
      <c r="AI2094">
        <v>3544</v>
      </c>
      <c r="AJ2094" s="10">
        <f t="shared" si="325"/>
        <v>-0.79949719619817472</v>
      </c>
      <c r="AK2094">
        <f t="shared" si="335"/>
        <v>11.475980920718801</v>
      </c>
      <c r="AM2094">
        <v>11.522074999999999</v>
      </c>
      <c r="AN2094" s="10">
        <f t="shared" ref="AN2094:AN2157" si="338">AK2094/AM2094-1</f>
        <v>-4.0005015833691759E-3</v>
      </c>
      <c r="AO2094">
        <f>AO2093*(1-AO$1+H2093)^($A2094-$A2093)*(2-E2094/E2093)</f>
        <v>11.576181411380954</v>
      </c>
      <c r="AQ2094" s="10">
        <v>11.64</v>
      </c>
    </row>
    <row r="2095" spans="1:43" x14ac:dyDescent="0.25">
      <c r="A2095" s="1">
        <v>41101</v>
      </c>
      <c r="B2095" s="12">
        <v>17.95</v>
      </c>
      <c r="C2095" s="12">
        <v>20.25</v>
      </c>
      <c r="D2095">
        <v>5762.82</v>
      </c>
      <c r="E2095">
        <v>5144.6499999999996</v>
      </c>
      <c r="F2095">
        <v>98833.9</v>
      </c>
      <c r="G2095">
        <v>88246.57</v>
      </c>
      <c r="H2095">
        <f>(1/(1-91/360*VLOOKUP($A2095,Tbills!$B$4:$C$974,2,1)/100))^((1)/91)-1</f>
        <v>2.5002875438939753E-6</v>
      </c>
      <c r="I2095" s="2">
        <f t="shared" si="334"/>
        <v>3589.9336393449016</v>
      </c>
      <c r="J2095">
        <f>VLOOKUP(A2095,'VXX-IV'!A$1:C$4500,3,0)</f>
        <v>3590.16</v>
      </c>
      <c r="K2095" s="10">
        <f t="shared" si="336"/>
        <v>-6.3050297228639529E-5</v>
      </c>
      <c r="L2095">
        <f t="shared" si="328"/>
        <v>9079520.7950609457</v>
      </c>
      <c r="O2095">
        <f t="shared" si="329"/>
        <v>180427.63030649599</v>
      </c>
      <c r="R2095">
        <f t="shared" si="330"/>
        <v>21.338139712607589</v>
      </c>
      <c r="U2095" s="2">
        <f t="shared" si="331"/>
        <v>169.84653212905209</v>
      </c>
      <c r="V2095">
        <f>VLOOKUP(A2095,'VXZ-IV'!A$1:C$4500,3,0)</f>
        <v>169.84</v>
      </c>
      <c r="W2095" s="10">
        <f t="shared" si="337"/>
        <v>3.8460486646796355E-5</v>
      </c>
      <c r="X2095">
        <f t="shared" si="332"/>
        <v>16.410586370559852</v>
      </c>
      <c r="Z2095">
        <v>16.399999999999999</v>
      </c>
      <c r="AB2095">
        <f t="shared" si="333"/>
        <v>3018.2422232716604</v>
      </c>
      <c r="AC2095">
        <f>VLOOKUP(A2095,'VIXY-IV'!A$1:E$2000,4,0)</f>
        <v>2982.74</v>
      </c>
      <c r="AD2095" s="10">
        <f t="shared" si="326"/>
        <v>1.1902553783320169E-2</v>
      </c>
      <c r="AE2095">
        <f>ROW()</f>
        <v>2095</v>
      </c>
      <c r="AF2095">
        <f t="shared" si="327"/>
        <v>0.88641975308641974</v>
      </c>
      <c r="AG2095">
        <f>AG2094*(1-(AG$1+AG$5))^($A2095-$A2094)*(1+2*(E2095/E2094-1))</f>
        <v>1658057.6500093511</v>
      </c>
      <c r="AH2095">
        <f>VLOOKUP(A2095,'UVXY-IV'!A$2:E$2000,4,0)</f>
        <v>8271800</v>
      </c>
      <c r="AI2095">
        <v>3304</v>
      </c>
      <c r="AJ2095" s="10">
        <f t="shared" ref="AJ2095:AJ2158" si="339">AG2095/AH2095-1</f>
        <v>-0.79955298121214835</v>
      </c>
      <c r="AK2095">
        <f t="shared" si="335"/>
        <v>11.920693709884588</v>
      </c>
      <c r="AM2095">
        <v>11.965275</v>
      </c>
      <c r="AN2095" s="10">
        <f t="shared" si="338"/>
        <v>-3.7258893017846351E-3</v>
      </c>
      <c r="AO2095">
        <f>AO2094*(1-AO$1+H2094)^($A2095-$A2094)*(2-E2095/E2094)</f>
        <v>12.024922509591708</v>
      </c>
      <c r="AQ2095" s="10">
        <v>12</v>
      </c>
    </row>
    <row r="2096" spans="1:43" x14ac:dyDescent="0.25">
      <c r="A2096" s="1">
        <v>41102</v>
      </c>
      <c r="B2096" s="12">
        <v>18.36</v>
      </c>
      <c r="C2096" s="12">
        <v>20.69</v>
      </c>
      <c r="D2096">
        <v>5809.09</v>
      </c>
      <c r="E2096">
        <v>5185.95</v>
      </c>
      <c r="F2096">
        <v>99327.2</v>
      </c>
      <c r="G2096">
        <v>88686.8</v>
      </c>
      <c r="H2096">
        <f>(1/(1-91/360*VLOOKUP($A2096,Tbills!$B$4:$C$974,2,1)/100))^((1)/91)-1</f>
        <v>2.5002875438939753E-6</v>
      </c>
      <c r="I2096" s="2">
        <f t="shared" si="334"/>
        <v>3618.6691765750211</v>
      </c>
      <c r="J2096">
        <f>VLOOKUP(A2096,'VXX-IV'!A$1:C$4500,3,0)</f>
        <v>3618.91</v>
      </c>
      <c r="K2096" s="10">
        <f t="shared" si="336"/>
        <v>-6.6545845290089112E-5</v>
      </c>
      <c r="L2096">
        <f t="shared" si="328"/>
        <v>9224903.2000367045</v>
      </c>
      <c r="O2096">
        <f t="shared" si="329"/>
        <v>182594.12068304414</v>
      </c>
      <c r="R2096">
        <f t="shared" si="330"/>
        <v>21.251530283443181</v>
      </c>
      <c r="U2096" s="2">
        <f t="shared" si="331"/>
        <v>170.6901084155005</v>
      </c>
      <c r="V2096">
        <f>VLOOKUP(A2096,'VXZ-IV'!A$1:C$4500,3,0)</f>
        <v>170.68</v>
      </c>
      <c r="W2096" s="10">
        <f t="shared" si="337"/>
        <v>5.9224370169363993E-5</v>
      </c>
      <c r="X2096">
        <f t="shared" si="332"/>
        <v>16.328156819120661</v>
      </c>
      <c r="Z2096">
        <v>16.399999999999999</v>
      </c>
      <c r="AB2096">
        <f t="shared" si="333"/>
        <v>3042.3658624966652</v>
      </c>
      <c r="AC2096">
        <f>VLOOKUP(A2096,'VIXY-IV'!A$1:E$2000,4,0)</f>
        <v>3006.83</v>
      </c>
      <c r="AD2096" s="10">
        <f t="shared" ref="AD2096:AD2159" si="340">AB2096/AC2096-1</f>
        <v>1.1818380984846222E-2</v>
      </c>
      <c r="AE2096">
        <f>ROW()</f>
        <v>2096</v>
      </c>
      <c r="AF2096">
        <f t="shared" si="327"/>
        <v>0.88738521024649586</v>
      </c>
      <c r="AG2096">
        <f>AG2095*(1-(AG$1+AG$5))^($A2096-$A2095)*(1+2*(E2096/E2095-1))</f>
        <v>1684621.846427982</v>
      </c>
      <c r="AH2096">
        <f>VLOOKUP(A2096,'UVXY-IV'!A$2:E$2000,4,0)</f>
        <v>8404100</v>
      </c>
      <c r="AI2096">
        <v>3368</v>
      </c>
      <c r="AJ2096" s="10">
        <f t="shared" si="339"/>
        <v>-0.79954762003926871</v>
      </c>
      <c r="AK2096">
        <f t="shared" si="335"/>
        <v>11.824446524328314</v>
      </c>
      <c r="AM2096">
        <v>11.865675</v>
      </c>
      <c r="AN2096" s="10">
        <f t="shared" si="338"/>
        <v>-3.4746001109658975E-3</v>
      </c>
      <c r="AO2096">
        <f>AO2095*(1-AO$1+H2095)^($A2096-$A2095)*(2-E2096/E2095)</f>
        <v>11.927977991257681</v>
      </c>
      <c r="AQ2096" s="10">
        <v>11.92</v>
      </c>
    </row>
    <row r="2097" spans="1:43" x14ac:dyDescent="0.25">
      <c r="A2097" s="1">
        <v>41103</v>
      </c>
      <c r="B2097" s="12">
        <v>16.739999999999998</v>
      </c>
      <c r="C2097" s="12">
        <v>19.39</v>
      </c>
      <c r="D2097">
        <v>5459.9</v>
      </c>
      <c r="E2097">
        <v>4874.2</v>
      </c>
      <c r="F2097">
        <v>97107.92</v>
      </c>
      <c r="G2097">
        <v>86705.04</v>
      </c>
      <c r="H2097">
        <f>(1/(1-91/360*VLOOKUP($A2097,Tbills!$B$4:$C$974,2,1)/100))^((1)/91)-1</f>
        <v>2.5002875438939753E-6</v>
      </c>
      <c r="I2097" s="2">
        <f t="shared" si="334"/>
        <v>3401.0645517991857</v>
      </c>
      <c r="J2097">
        <f>VLOOKUP(A2097,'VXX-IV'!A$1:C$4500,3,0)</f>
        <v>3401.28</v>
      </c>
      <c r="K2097" s="10">
        <f t="shared" si="336"/>
        <v>-6.3343271008098334E-5</v>
      </c>
      <c r="L2097">
        <f t="shared" si="328"/>
        <v>8115458.5412652381</v>
      </c>
      <c r="O2097">
        <f t="shared" si="329"/>
        <v>166123.73274092173</v>
      </c>
      <c r="R2097">
        <f t="shared" si="330"/>
        <v>21.889301659660347</v>
      </c>
      <c r="U2097" s="2">
        <f t="shared" si="331"/>
        <v>166.8722890251357</v>
      </c>
      <c r="V2097">
        <f>VLOOKUP(A2097,'VXZ-IV'!A$1:C$4500,3,0)</f>
        <v>166.88</v>
      </c>
      <c r="W2097" s="10">
        <f t="shared" si="337"/>
        <v>-4.6206704603868332E-5</v>
      </c>
      <c r="X2097">
        <f t="shared" si="332"/>
        <v>16.692443648982753</v>
      </c>
      <c r="Z2097">
        <v>16.75</v>
      </c>
      <c r="AB2097">
        <f t="shared" si="333"/>
        <v>2859.3763283385993</v>
      </c>
      <c r="AC2097">
        <f>VLOOKUP(A2097,'VIXY-IV'!A$1:E$2000,4,0)</f>
        <v>2825.98</v>
      </c>
      <c r="AD2097" s="10">
        <f t="shared" si="340"/>
        <v>1.1817609586267208E-2</v>
      </c>
      <c r="AE2097">
        <f>ROW()</f>
        <v>2097</v>
      </c>
      <c r="AF2097">
        <f t="shared" si="327"/>
        <v>0.86333161423414118</v>
      </c>
      <c r="AG2097">
        <f>AG2096*(1-(AG$1+AG$5))^($A2097-$A2096)*(1+2*(E2097/E2096-1))</f>
        <v>1482032.0164029596</v>
      </c>
      <c r="AH2097">
        <f>VLOOKUP(A2097,'UVXY-IV'!A$2:E$2000,4,0)</f>
        <v>7393800</v>
      </c>
      <c r="AI2097">
        <v>3008</v>
      </c>
      <c r="AJ2097" s="10">
        <f t="shared" si="339"/>
        <v>-0.79955746484852719</v>
      </c>
      <c r="AK2097">
        <f t="shared" si="335"/>
        <v>12.534681576455329</v>
      </c>
      <c r="AM2097">
        <v>12.576812500000001</v>
      </c>
      <c r="AN2097" s="10">
        <f t="shared" si="338"/>
        <v>-3.349888816794544E-3</v>
      </c>
      <c r="AO2097">
        <f>AO2096*(1-AO$1+H2096)^($A2097-$A2096)*(2-E2097/E2096)</f>
        <v>12.644584527880552</v>
      </c>
      <c r="AQ2097" s="10">
        <v>12.6</v>
      </c>
    </row>
    <row r="2098" spans="1:43" x14ac:dyDescent="0.25">
      <c r="A2098" s="1">
        <v>41106</v>
      </c>
      <c r="B2098" s="12">
        <v>17.11</v>
      </c>
      <c r="C2098" s="12">
        <v>19.61</v>
      </c>
      <c r="D2098">
        <v>5442.68</v>
      </c>
      <c r="E2098">
        <v>4858.79</v>
      </c>
      <c r="F2098">
        <v>97366.34</v>
      </c>
      <c r="G2098">
        <v>86935.13</v>
      </c>
      <c r="H2098">
        <f>(1/(1-91/360*VLOOKUP($A2098,Tbills!$B$4:$C$974,2,1)/100))^((1)/91)-1</f>
        <v>2.639209272237153E-6</v>
      </c>
      <c r="I2098" s="2">
        <f t="shared" si="334"/>
        <v>3390.0899214912124</v>
      </c>
      <c r="J2098">
        <f>VLOOKUP(A2098,'VXX-IV'!A$1:C$4500,3,0)</f>
        <v>3390.31</v>
      </c>
      <c r="K2098" s="10">
        <f t="shared" si="336"/>
        <v>-6.4913978010117113E-5</v>
      </c>
      <c r="L2098">
        <f t="shared" si="328"/>
        <v>8063114.0375705408</v>
      </c>
      <c r="O2098">
        <f t="shared" si="329"/>
        <v>165319.20717196274</v>
      </c>
      <c r="R2098">
        <f t="shared" si="330"/>
        <v>21.920930552518044</v>
      </c>
      <c r="U2098" s="2">
        <f t="shared" si="331"/>
        <v>167.30412437189167</v>
      </c>
      <c r="V2098">
        <f>VLOOKUP(A2098,'VXZ-IV'!A$1:C$4500,3,0)</f>
        <v>167.28</v>
      </c>
      <c r="W2098" s="10">
        <f t="shared" si="337"/>
        <v>1.4421551824295165E-4</v>
      </c>
      <c r="X2098">
        <f t="shared" si="332"/>
        <v>16.646431363080421</v>
      </c>
      <c r="Z2098">
        <v>16.77</v>
      </c>
      <c r="AB2098">
        <f t="shared" si="333"/>
        <v>2850.0381621506626</v>
      </c>
      <c r="AC2098">
        <f>VLOOKUP(A2098,'VIXY-IV'!A$1:E$2000,4,0)</f>
        <v>2816.83</v>
      </c>
      <c r="AD2098" s="10">
        <f t="shared" si="340"/>
        <v>1.1789196419614401E-2</v>
      </c>
      <c r="AE2098">
        <f>ROW()</f>
        <v>2098</v>
      </c>
      <c r="AF2098">
        <f t="shared" si="327"/>
        <v>0.87251402345741969</v>
      </c>
      <c r="AG2098">
        <f>AG2097*(1-(AG$1+AG$5))^($A2098-$A2097)*(1+2*(E2098/E2097-1))</f>
        <v>1472512.1212274842</v>
      </c>
      <c r="AH2098">
        <f>VLOOKUP(A2098,'UVXY-IV'!A$2:E$2000,4,0)</f>
        <v>7346100</v>
      </c>
      <c r="AI2098">
        <v>2920</v>
      </c>
      <c r="AJ2098" s="10">
        <f t="shared" si="339"/>
        <v>-0.79955185455854338</v>
      </c>
      <c r="AK2098">
        <f t="shared" si="335"/>
        <v>12.572553652905528</v>
      </c>
      <c r="AM2098">
        <v>12.615500000000001</v>
      </c>
      <c r="AN2098" s="10">
        <f t="shared" si="338"/>
        <v>-3.4042524746916714E-3</v>
      </c>
      <c r="AO2098">
        <f>AO2097*(1-AO$1+H2097)^($A2098-$A2097)*(2-E2098/E2097)</f>
        <v>12.683248669449574</v>
      </c>
      <c r="AQ2098" s="10">
        <v>12.73</v>
      </c>
    </row>
    <row r="2099" spans="1:43" x14ac:dyDescent="0.25">
      <c r="A2099" s="1">
        <v>41107</v>
      </c>
      <c r="B2099" s="12">
        <v>16.48</v>
      </c>
      <c r="C2099" s="12">
        <v>18.920000000000002</v>
      </c>
      <c r="D2099">
        <v>5231.5200000000004</v>
      </c>
      <c r="E2099">
        <v>4670.2700000000004</v>
      </c>
      <c r="F2099">
        <v>95114.95</v>
      </c>
      <c r="G2099">
        <v>84924.71</v>
      </c>
      <c r="H2099">
        <f>(1/(1-91/360*VLOOKUP($A2099,Tbills!$B$4:$C$974,2,1)/100))^((1)/91)-1</f>
        <v>2.639209272237153E-6</v>
      </c>
      <c r="I2099" s="2">
        <f t="shared" si="334"/>
        <v>3258.4849331087908</v>
      </c>
      <c r="J2099">
        <f>VLOOKUP(A2099,'VXX-IV'!A$1:C$4500,3,0)</f>
        <v>3258.7</v>
      </c>
      <c r="K2099" s="10">
        <f t="shared" si="336"/>
        <v>-6.5997757145219715E-5</v>
      </c>
      <c r="L2099">
        <f t="shared" si="328"/>
        <v>7437103.296598251</v>
      </c>
      <c r="O2099">
        <f t="shared" si="329"/>
        <v>155692.43620700715</v>
      </c>
      <c r="R2099">
        <f t="shared" si="330"/>
        <v>22.345184061709631</v>
      </c>
      <c r="U2099" s="2">
        <f t="shared" si="331"/>
        <v>163.43158637574641</v>
      </c>
      <c r="V2099">
        <f>VLOOKUP(A2099,'VXZ-IV'!A$1:C$4500,3,0)</f>
        <v>163.44</v>
      </c>
      <c r="W2099" s="10">
        <f t="shared" si="337"/>
        <v>-5.1478366700830058E-5</v>
      </c>
      <c r="X2099">
        <f t="shared" si="332"/>
        <v>17.030803749060819</v>
      </c>
      <c r="Z2099">
        <v>17.05</v>
      </c>
      <c r="AB2099">
        <f t="shared" si="333"/>
        <v>2739.3617872685804</v>
      </c>
      <c r="AC2099">
        <f>VLOOKUP(A2099,'VIXY-IV'!A$1:E$2000,4,0)</f>
        <v>2707.37</v>
      </c>
      <c r="AD2099" s="10">
        <f t="shared" si="340"/>
        <v>1.1816555280061758E-2</v>
      </c>
      <c r="AE2099">
        <f>ROW()</f>
        <v>2099</v>
      </c>
      <c r="AF2099">
        <f t="shared" si="327"/>
        <v>0.87103594080338265</v>
      </c>
      <c r="AG2099">
        <f>AG2098*(1-(AG$1+AG$5))^($A2099-$A2098)*(1+2*(E2099/E2098-1))</f>
        <v>1358200.047238135</v>
      </c>
      <c r="AH2099">
        <f>VLOOKUP(A2099,'UVXY-IV'!A$2:E$2000,4,0)</f>
        <v>6775700</v>
      </c>
      <c r="AI2099">
        <v>2696</v>
      </c>
      <c r="AJ2099" s="10">
        <f t="shared" si="339"/>
        <v>-0.79954837917290689</v>
      </c>
      <c r="AK2099">
        <f t="shared" si="335"/>
        <v>13.059757721474421</v>
      </c>
      <c r="AM2099">
        <v>13.107025</v>
      </c>
      <c r="AN2099" s="10">
        <f t="shared" si="338"/>
        <v>-3.6062553116041896E-3</v>
      </c>
      <c r="AO2099">
        <f>AO2098*(1-AO$1+H2098)^($A2099-$A2098)*(2-E2099/E2098)</f>
        <v>13.174903436548046</v>
      </c>
      <c r="AQ2099" s="10">
        <v>13.21</v>
      </c>
    </row>
    <row r="2100" spans="1:43" x14ac:dyDescent="0.25">
      <c r="A2100" s="1">
        <v>41108</v>
      </c>
      <c r="B2100" s="12">
        <v>16.16</v>
      </c>
      <c r="C2100" s="12">
        <v>18.940000000000001</v>
      </c>
      <c r="D2100">
        <v>5259.74</v>
      </c>
      <c r="E2100">
        <v>4695.45</v>
      </c>
      <c r="F2100">
        <v>95708.02</v>
      </c>
      <c r="G2100">
        <v>85454.02</v>
      </c>
      <c r="H2100">
        <f>(1/(1-91/360*VLOOKUP($A2100,Tbills!$B$4:$C$974,2,1)/100))^((1)/91)-1</f>
        <v>2.639209272237153E-6</v>
      </c>
      <c r="I2100" s="2">
        <f t="shared" si="334"/>
        <v>3275.9820544477761</v>
      </c>
      <c r="J2100">
        <f>VLOOKUP(A2100,'VXX-IV'!A$1:C$4500,3,0)</f>
        <v>3276.2</v>
      </c>
      <c r="K2100" s="10">
        <f t="shared" si="336"/>
        <v>-6.6523885057012677E-5</v>
      </c>
      <c r="L2100">
        <f t="shared" si="328"/>
        <v>7516978.3602168122</v>
      </c>
      <c r="O2100">
        <f t="shared" si="329"/>
        <v>156946.28277479263</v>
      </c>
      <c r="R2100">
        <f t="shared" si="330"/>
        <v>22.283939057625453</v>
      </c>
      <c r="U2100" s="2">
        <f t="shared" si="331"/>
        <v>164.4466210285072</v>
      </c>
      <c r="V2100">
        <f>VLOOKUP(A2100,'VXZ-IV'!A$1:C$4500,3,0)</f>
        <v>164.44</v>
      </c>
      <c r="W2100" s="10">
        <f t="shared" si="337"/>
        <v>4.0264099411269072E-5</v>
      </c>
      <c r="X2100">
        <f t="shared" si="332"/>
        <v>16.924074593951918</v>
      </c>
      <c r="Z2100">
        <v>16.940000000000001</v>
      </c>
      <c r="AB2100">
        <f t="shared" si="333"/>
        <v>2754.0351738318464</v>
      </c>
      <c r="AC2100">
        <f>VLOOKUP(A2100,'VIXY-IV'!A$1:E$2000,4,0)</f>
        <v>2722.1</v>
      </c>
      <c r="AD2100" s="10">
        <f t="shared" si="340"/>
        <v>1.1731815080947117E-2</v>
      </c>
      <c r="AE2100">
        <f>ROW()</f>
        <v>2100</v>
      </c>
      <c r="AF2100">
        <f t="shared" si="327"/>
        <v>0.85322069693769798</v>
      </c>
      <c r="AG2100">
        <f>AG2099*(1-(AG$1+AG$5))^($A2100-$A2099)*(1+2*(E2100/E2099-1))</f>
        <v>1372799.3945121916</v>
      </c>
      <c r="AH2100">
        <f>VLOOKUP(A2100,'UVXY-IV'!A$2:E$2000,4,0)</f>
        <v>6848500</v>
      </c>
      <c r="AI2100">
        <v>2756</v>
      </c>
      <c r="AJ2100" s="10">
        <f t="shared" si="339"/>
        <v>-0.79954743454593102</v>
      </c>
      <c r="AK2100">
        <f t="shared" si="335"/>
        <v>12.988740385355104</v>
      </c>
      <c r="AM2100">
        <v>13.0273</v>
      </c>
      <c r="AN2100" s="10">
        <f t="shared" si="338"/>
        <v>-2.9599083958222749E-3</v>
      </c>
      <c r="AO2100">
        <f>AO2099*(1-AO$1+H2099)^($A2100-$A2099)*(2-E2100/E2099)</f>
        <v>13.103420189776042</v>
      </c>
      <c r="AQ2100" s="10">
        <v>13.07</v>
      </c>
    </row>
    <row r="2101" spans="1:43" x14ac:dyDescent="0.25">
      <c r="A2101" s="1">
        <v>41109</v>
      </c>
      <c r="B2101" s="12">
        <v>15.45</v>
      </c>
      <c r="C2101" s="12">
        <v>18.61</v>
      </c>
      <c r="D2101">
        <v>5133.37</v>
      </c>
      <c r="E2101">
        <v>4582.63</v>
      </c>
      <c r="F2101">
        <v>94924.32</v>
      </c>
      <c r="G2101">
        <v>84754.06</v>
      </c>
      <c r="H2101">
        <f>(1/(1-91/360*VLOOKUP($A2101,Tbills!$B$4:$C$974,2,1)/100))^((1)/91)-1</f>
        <v>2.639209272237153E-6</v>
      </c>
      <c r="I2101" s="2">
        <f t="shared" si="334"/>
        <v>3197.1956683559301</v>
      </c>
      <c r="J2101">
        <f>VLOOKUP(A2101,'VXX-IV'!A$1:C$4500,3,0)</f>
        <v>3197.41</v>
      </c>
      <c r="K2101" s="10">
        <f t="shared" si="336"/>
        <v>-6.7032893519947123E-5</v>
      </c>
      <c r="L2101">
        <f t="shared" si="328"/>
        <v>7155445.1310042161</v>
      </c>
      <c r="O2101">
        <f t="shared" si="329"/>
        <v>151284.64053718405</v>
      </c>
      <c r="R2101">
        <f t="shared" si="330"/>
        <v>22.550633450463113</v>
      </c>
      <c r="U2101" s="2">
        <f t="shared" si="331"/>
        <v>163.09608171216465</v>
      </c>
      <c r="V2101">
        <f>VLOOKUP(A2101,'VXZ-IV'!A$1:C$4500,3,0)</f>
        <v>163.08000000000001</v>
      </c>
      <c r="W2101" s="10">
        <f t="shared" si="337"/>
        <v>9.8612412096077406E-5</v>
      </c>
      <c r="X2101">
        <f t="shared" si="332"/>
        <v>17.062114847282693</v>
      </c>
      <c r="Z2101">
        <v>17</v>
      </c>
      <c r="AB2101">
        <f t="shared" si="333"/>
        <v>2687.7688372157845</v>
      </c>
      <c r="AC2101">
        <f>VLOOKUP(A2101,'VIXY-IV'!A$1:E$2000,4,0)</f>
        <v>2656.01</v>
      </c>
      <c r="AD2101" s="10">
        <f t="shared" si="340"/>
        <v>1.1957348509901822E-2</v>
      </c>
      <c r="AE2101">
        <f>ROW()</f>
        <v>2101</v>
      </c>
      <c r="AF2101">
        <f t="shared" si="327"/>
        <v>0.83019881783987104</v>
      </c>
      <c r="AG2101">
        <f>AG2100*(1-(AG$1+AG$5))^($A2101-$A2100)*(1+2*(E2101/E2100-1))</f>
        <v>1306785.4373174612</v>
      </c>
      <c r="AH2101">
        <f>VLOOKUP(A2101,'UVXY-IV'!A$2:E$2000,4,0)</f>
        <v>6517600</v>
      </c>
      <c r="AI2101">
        <v>2628</v>
      </c>
      <c r="AJ2101" s="10">
        <f t="shared" si="339"/>
        <v>-0.79949898163166488</v>
      </c>
      <c r="AK2101">
        <f t="shared" si="335"/>
        <v>13.300208062179633</v>
      </c>
      <c r="AM2101">
        <v>13.329475</v>
      </c>
      <c r="AN2101" s="10">
        <f t="shared" si="338"/>
        <v>-2.1956557043969482E-3</v>
      </c>
      <c r="AO2101">
        <f>AO2100*(1-AO$1+H2100)^($A2101-$A2100)*(2-E2101/E2100)</f>
        <v>13.417801949725323</v>
      </c>
      <c r="AQ2101" s="10">
        <v>13.39</v>
      </c>
    </row>
    <row r="2102" spans="1:43" x14ac:dyDescent="0.25">
      <c r="A2102" s="1">
        <v>41110</v>
      </c>
      <c r="B2102" s="12">
        <v>16.27</v>
      </c>
      <c r="C2102" s="12">
        <v>19.64</v>
      </c>
      <c r="D2102">
        <v>5395.7</v>
      </c>
      <c r="E2102">
        <v>4816.8</v>
      </c>
      <c r="F2102">
        <v>96484.71</v>
      </c>
      <c r="G2102">
        <v>86147.05</v>
      </c>
      <c r="H2102">
        <f>(1/(1-91/360*VLOOKUP($A2102,Tbills!$B$4:$C$974,2,1)/100))^((1)/91)-1</f>
        <v>2.639209272237153E-6</v>
      </c>
      <c r="I2102" s="2">
        <f t="shared" si="334"/>
        <v>3360.4996375239784</v>
      </c>
      <c r="J2102">
        <f>VLOOKUP(A2102,'VXX-IV'!A$1:C$4500,3,0)</f>
        <v>3360.72</v>
      </c>
      <c r="K2102" s="10">
        <f t="shared" si="336"/>
        <v>-6.5570019526006718E-5</v>
      </c>
      <c r="L2102">
        <f t="shared" si="328"/>
        <v>7886388.4419691563</v>
      </c>
      <c r="O2102">
        <f t="shared" si="329"/>
        <v>162875.00088616571</v>
      </c>
      <c r="R2102">
        <f t="shared" si="330"/>
        <v>21.973477287171058</v>
      </c>
      <c r="U2102" s="2">
        <f t="shared" si="331"/>
        <v>165.77305415120478</v>
      </c>
      <c r="V2102">
        <f>VLOOKUP(A2102,'VXZ-IV'!A$1:C$4500,3,0)</f>
        <v>165.76</v>
      </c>
      <c r="W2102" s="10">
        <f t="shared" si="337"/>
        <v>7.8753325318370315E-5</v>
      </c>
      <c r="X2102">
        <f t="shared" si="332"/>
        <v>16.781111107934787</v>
      </c>
      <c r="Z2102">
        <v>16.579999999999998</v>
      </c>
      <c r="AB2102">
        <f t="shared" si="333"/>
        <v>2825.0139236388914</v>
      </c>
      <c r="AC2102">
        <f>VLOOKUP(A2102,'VIXY-IV'!A$1:E$2000,4,0)</f>
        <v>2792.76</v>
      </c>
      <c r="AD2102" s="10">
        <f t="shared" si="340"/>
        <v>1.1549121170058019E-2</v>
      </c>
      <c r="AE2102">
        <f>ROW()</f>
        <v>2102</v>
      </c>
      <c r="AF2102">
        <f t="shared" si="327"/>
        <v>0.82841140529531565</v>
      </c>
      <c r="AG2102">
        <f>AG2101*(1-(AG$1+AG$5))^($A2102-$A2101)*(1+2*(E2102/E2101-1))</f>
        <v>1440289.0068305852</v>
      </c>
      <c r="AH2102">
        <f>VLOOKUP(A2102,'UVXY-IV'!A$2:E$2000,4,0)</f>
        <v>7186100</v>
      </c>
      <c r="AI2102">
        <v>2900</v>
      </c>
      <c r="AJ2102" s="10">
        <f t="shared" si="339"/>
        <v>-0.79957292455844131</v>
      </c>
      <c r="AK2102">
        <f t="shared" si="335"/>
        <v>12.619986567853921</v>
      </c>
      <c r="AM2102">
        <v>12.652637500000001</v>
      </c>
      <c r="AN2102" s="10">
        <f t="shared" si="338"/>
        <v>-2.5805633130704386E-3</v>
      </c>
      <c r="AO2102">
        <f>AO2101*(1-AO$1+H2101)^($A2102-$A2101)*(2-E2102/E2101)</f>
        <v>12.731721964078657</v>
      </c>
      <c r="AQ2102" s="10">
        <v>12.63</v>
      </c>
    </row>
    <row r="2103" spans="1:43" x14ac:dyDescent="0.25">
      <c r="A2103" s="1">
        <v>41113</v>
      </c>
      <c r="B2103" s="12">
        <v>18.62</v>
      </c>
      <c r="C2103" s="12">
        <v>21.18</v>
      </c>
      <c r="D2103">
        <v>5845.43</v>
      </c>
      <c r="E2103">
        <v>5218.24</v>
      </c>
      <c r="F2103">
        <v>100248.88</v>
      </c>
      <c r="G2103">
        <v>89507.23</v>
      </c>
      <c r="H2103">
        <f>(1/(1-91/360*VLOOKUP($A2103,Tbills!$B$4:$C$974,2,1)/100))^((1)/91)-1</f>
        <v>2.639209272237153E-6</v>
      </c>
      <c r="I2103" s="2">
        <f t="shared" si="334"/>
        <v>3640.3299833100436</v>
      </c>
      <c r="J2103">
        <f>VLOOKUP(A2103,'VXX-IV'!A$1:C$4500,3,0)</f>
        <v>3640.57</v>
      </c>
      <c r="K2103" s="10">
        <f t="shared" si="336"/>
        <v>-6.5928327145581278E-5</v>
      </c>
      <c r="L2103">
        <f t="shared" si="328"/>
        <v>9199742.6007953733</v>
      </c>
      <c r="O2103">
        <f t="shared" si="329"/>
        <v>183217.8810102586</v>
      </c>
      <c r="R2103">
        <f t="shared" si="330"/>
        <v>21.054968838649966</v>
      </c>
      <c r="U2103" s="2">
        <f t="shared" si="331"/>
        <v>172.2277797509318</v>
      </c>
      <c r="V2103">
        <f>VLOOKUP(A2103,'VXZ-IV'!A$1:C$4500,3,0)</f>
        <v>172.24</v>
      </c>
      <c r="W2103" s="10">
        <f t="shared" si="337"/>
        <v>-7.0948961148453726E-5</v>
      </c>
      <c r="X2103">
        <f t="shared" si="332"/>
        <v>16.12489943635002</v>
      </c>
      <c r="Z2103">
        <v>16.07</v>
      </c>
      <c r="AB2103">
        <f t="shared" si="333"/>
        <v>3060.1351128374677</v>
      </c>
      <c r="AC2103">
        <f>VLOOKUP(A2103,'VIXY-IV'!A$1:E$2000,4,0)</f>
        <v>3025.01</v>
      </c>
      <c r="AD2103" s="10">
        <f t="shared" si="340"/>
        <v>1.1611569164223345E-2</v>
      </c>
      <c r="AE2103">
        <f>ROW()</f>
        <v>2103</v>
      </c>
      <c r="AF2103">
        <f t="shared" si="327"/>
        <v>0.8791312559017942</v>
      </c>
      <c r="AG2103">
        <f>AG2102*(1-(AG$1+AG$5))^($A2103-$A2102)*(1+2*(E2103/E2102-1))</f>
        <v>1680191.2238520314</v>
      </c>
      <c r="AH2103">
        <f>VLOOKUP(A2103,'UVXY-IV'!A$2:E$2000,4,0)</f>
        <v>8383800</v>
      </c>
      <c r="AI2103">
        <v>3276</v>
      </c>
      <c r="AJ2103" s="10">
        <f t="shared" si="339"/>
        <v>-0.79959073166678218</v>
      </c>
      <c r="AK2103">
        <f t="shared" si="335"/>
        <v>11.566599915162897</v>
      </c>
      <c r="AM2103">
        <v>11.599175000000001</v>
      </c>
      <c r="AN2103" s="10">
        <f t="shared" si="338"/>
        <v>-2.8083967038262658E-3</v>
      </c>
      <c r="AO2103">
        <f>AO2102*(1-AO$1+H2102)^($A2103-$A2102)*(2-E2103/E2102)</f>
        <v>11.669436889826788</v>
      </c>
      <c r="AQ2103" s="10">
        <v>11.82</v>
      </c>
    </row>
    <row r="2104" spans="1:43" x14ac:dyDescent="0.25">
      <c r="A2104" s="1">
        <v>41114</v>
      </c>
      <c r="B2104" s="12">
        <v>20.47</v>
      </c>
      <c r="C2104" s="12">
        <v>22.26</v>
      </c>
      <c r="D2104">
        <v>6130.49</v>
      </c>
      <c r="E2104">
        <v>5472.7</v>
      </c>
      <c r="F2104">
        <v>101768.27</v>
      </c>
      <c r="G2104">
        <v>90863.58</v>
      </c>
      <c r="H2104">
        <f>(1/(1-91/360*VLOOKUP($A2104,Tbills!$B$4:$C$974,2,1)/100))^((1)/91)-1</f>
        <v>2.639209272237153E-6</v>
      </c>
      <c r="I2104" s="2">
        <f t="shared" si="334"/>
        <v>3817.7623188161083</v>
      </c>
      <c r="J2104">
        <f>VLOOKUP(A2104,'VXX-IV'!A$1:C$4500,3,0)</f>
        <v>3818.01</v>
      </c>
      <c r="K2104" s="10">
        <f t="shared" si="336"/>
        <v>-6.4871800726562512E-5</v>
      </c>
      <c r="L2104">
        <f t="shared" si="328"/>
        <v>10096537.354547454</v>
      </c>
      <c r="O2104">
        <f t="shared" si="329"/>
        <v>196612.79154752818</v>
      </c>
      <c r="R2104">
        <f t="shared" si="330"/>
        <v>20.54068254509852</v>
      </c>
      <c r="U2104" s="2">
        <f t="shared" si="331"/>
        <v>174.83383168597871</v>
      </c>
      <c r="V2104">
        <f>VLOOKUP(A2104,'VXZ-IV'!A$1:C$4500,3,0)</f>
        <v>174.84</v>
      </c>
      <c r="W2104" s="10">
        <f t="shared" si="337"/>
        <v>-3.5279764477813558E-5</v>
      </c>
      <c r="X2104">
        <f t="shared" si="332"/>
        <v>15.880004927447052</v>
      </c>
      <c r="Z2104">
        <v>15.8</v>
      </c>
      <c r="AB2104">
        <f t="shared" si="333"/>
        <v>3209.2463244912824</v>
      </c>
      <c r="AC2104">
        <f>VLOOKUP(A2104,'VIXY-IV'!A$1:E$2000,4,0)</f>
        <v>3171.83</v>
      </c>
      <c r="AD2104" s="10">
        <f t="shared" si="340"/>
        <v>1.1796447001031662E-2</v>
      </c>
      <c r="AE2104">
        <f>ROW()</f>
        <v>2104</v>
      </c>
      <c r="AF2104">
        <f t="shared" si="327"/>
        <v>0.91958670260557041</v>
      </c>
      <c r="AG2104">
        <f>AG2103*(1-(AG$1+AG$5))^($A2104-$A2103)*(1+2*(E2104/E2103-1))</f>
        <v>1843993.3190080251</v>
      </c>
      <c r="AH2104">
        <f>VLOOKUP(A2104,'UVXY-IV'!A$2:E$2000,4,0)</f>
        <v>9200200</v>
      </c>
      <c r="AI2104">
        <v>3544</v>
      </c>
      <c r="AJ2104" s="10">
        <f t="shared" si="339"/>
        <v>-0.79957030075345914</v>
      </c>
      <c r="AK2104">
        <f t="shared" si="335"/>
        <v>11.002058787542339</v>
      </c>
      <c r="AM2104">
        <v>11.027475000000001</v>
      </c>
      <c r="AN2104" s="10">
        <f t="shared" si="338"/>
        <v>-2.3048079871105243E-3</v>
      </c>
      <c r="AO2104">
        <f>AO2103*(1-AO$1+H2103)^($A2104-$A2103)*(2-E2104/E2103)</f>
        <v>11.100012246705599</v>
      </c>
      <c r="AQ2104" s="10">
        <v>11.3</v>
      </c>
    </row>
    <row r="2105" spans="1:43" x14ac:dyDescent="0.25">
      <c r="A2105" s="1">
        <v>41115</v>
      </c>
      <c r="B2105" s="12">
        <v>19.34</v>
      </c>
      <c r="C2105" s="12">
        <v>21.88</v>
      </c>
      <c r="D2105">
        <v>5922.65</v>
      </c>
      <c r="E2105">
        <v>5287.14</v>
      </c>
      <c r="F2105">
        <v>100578.19</v>
      </c>
      <c r="G2105">
        <v>89800.78</v>
      </c>
      <c r="H2105">
        <f>(1/(1-91/360*VLOOKUP($A2105,Tbills!$B$4:$C$974,2,1)/100))^((1)/91)-1</f>
        <v>2.639209272237153E-6</v>
      </c>
      <c r="I2105" s="2">
        <f t="shared" si="334"/>
        <v>3688.2400353381859</v>
      </c>
      <c r="J2105">
        <f>VLOOKUP(A2105,'VXX-IV'!A$1:C$4500,3,0)</f>
        <v>3688.48</v>
      </c>
      <c r="K2105" s="10">
        <f t="shared" si="336"/>
        <v>-6.5057872569274089E-5</v>
      </c>
      <c r="L2105">
        <f t="shared" si="328"/>
        <v>9411460.6174821015</v>
      </c>
      <c r="O2105">
        <f t="shared" si="329"/>
        <v>186606.83104245408</v>
      </c>
      <c r="R2105">
        <f t="shared" si="330"/>
        <v>20.887969385647686</v>
      </c>
      <c r="U2105" s="2">
        <f t="shared" si="331"/>
        <v>172.78510845987495</v>
      </c>
      <c r="V2105">
        <f>VLOOKUP(A2105,'VXZ-IV'!A$1:C$4500,3,0)</f>
        <v>172.76</v>
      </c>
      <c r="W2105" s="10">
        <f t="shared" si="337"/>
        <v>1.4533723011678212E-4</v>
      </c>
      <c r="X2105">
        <f t="shared" si="332"/>
        <v>16.065196063965697</v>
      </c>
      <c r="Z2105">
        <v>15.87</v>
      </c>
      <c r="AB2105">
        <f t="shared" si="333"/>
        <v>3100.3239774630915</v>
      </c>
      <c r="AC2105">
        <f>VLOOKUP(A2105,'VIXY-IV'!A$1:E$2000,4,0)</f>
        <v>3064.68</v>
      </c>
      <c r="AD2105" s="10">
        <f t="shared" si="340"/>
        <v>1.1630570716385291E-2</v>
      </c>
      <c r="AE2105">
        <f>ROW()</f>
        <v>2105</v>
      </c>
      <c r="AF2105">
        <f t="shared" si="327"/>
        <v>0.88391224862888484</v>
      </c>
      <c r="AG2105">
        <f>AG2104*(1-(AG$1+AG$5))^($A2105-$A2104)*(1+2*(E2105/E2104-1))</f>
        <v>1718888.743025315</v>
      </c>
      <c r="AH2105">
        <f>VLOOKUP(A2105,'UVXY-IV'!A$2:E$2000,4,0)</f>
        <v>8577700</v>
      </c>
      <c r="AI2105">
        <v>3456</v>
      </c>
      <c r="AJ2105" s="10">
        <f t="shared" si="339"/>
        <v>-0.79960959895714301</v>
      </c>
      <c r="AK2105">
        <f t="shared" si="335"/>
        <v>11.374570088487593</v>
      </c>
      <c r="AM2105">
        <v>11.405925</v>
      </c>
      <c r="AN2105" s="10">
        <f t="shared" si="338"/>
        <v>-2.7490020767633183E-3</v>
      </c>
      <c r="AO2105">
        <f>AO2104*(1-AO$1+H2104)^($A2105-$A2104)*(2-E2105/E2104)</f>
        <v>11.475980423855857</v>
      </c>
      <c r="AQ2105" s="10">
        <v>11.45</v>
      </c>
    </row>
    <row r="2106" spans="1:43" x14ac:dyDescent="0.25">
      <c r="A2106" s="1">
        <v>41116</v>
      </c>
      <c r="B2106" s="12">
        <v>17.53</v>
      </c>
      <c r="C2106" s="12">
        <v>20.239999999999998</v>
      </c>
      <c r="D2106">
        <v>5410.13</v>
      </c>
      <c r="E2106">
        <v>4829.6000000000004</v>
      </c>
      <c r="F2106">
        <v>96249</v>
      </c>
      <c r="G2106">
        <v>85935.25</v>
      </c>
      <c r="H2106">
        <f>(1/(1-91/360*VLOOKUP($A2106,Tbills!$B$4:$C$974,2,1)/100))^((1)/91)-1</f>
        <v>2.639209272237153E-6</v>
      </c>
      <c r="I2106" s="2">
        <f t="shared" si="334"/>
        <v>3368.9938652893698</v>
      </c>
      <c r="J2106">
        <f>VLOOKUP(A2106,'VXX-IV'!A$1:C$4500,3,0)</f>
        <v>3369.22</v>
      </c>
      <c r="K2106" s="10">
        <f t="shared" si="336"/>
        <v>-6.7117822709739094E-5</v>
      </c>
      <c r="L2106">
        <f t="shared" si="328"/>
        <v>7782226.1209126227</v>
      </c>
      <c r="O2106">
        <f t="shared" si="329"/>
        <v>162378.40772716762</v>
      </c>
      <c r="R2106">
        <f t="shared" si="330"/>
        <v>21.790788746329778</v>
      </c>
      <c r="U2106" s="2">
        <f t="shared" si="331"/>
        <v>165.34388216689504</v>
      </c>
      <c r="V2106">
        <f>VLOOKUP(A2106,'VXZ-IV'!A$1:C$4500,3,0)</f>
        <v>165.32</v>
      </c>
      <c r="W2106" s="10">
        <f t="shared" si="337"/>
        <v>1.4446024011038894E-4</v>
      </c>
      <c r="X2106">
        <f t="shared" si="332"/>
        <v>16.75615679892374</v>
      </c>
      <c r="Z2106">
        <v>15.87</v>
      </c>
      <c r="AB2106">
        <f t="shared" si="333"/>
        <v>2831.928535297538</v>
      </c>
      <c r="AC2106">
        <f>VLOOKUP(A2106,'VIXY-IV'!A$1:E$2000,4,0)</f>
        <v>2800.38</v>
      </c>
      <c r="AD2106" s="10">
        <f t="shared" si="340"/>
        <v>1.1265805104142324E-2</v>
      </c>
      <c r="AE2106">
        <f>ROW()</f>
        <v>2106</v>
      </c>
      <c r="AF2106">
        <f t="shared" si="327"/>
        <v>0.8661067193675891</v>
      </c>
      <c r="AG2106">
        <f>AG2105*(1-(AG$1+AG$5))^($A2106-$A2105)*(1+2*(E2106/E2105-1))</f>
        <v>1421341.4946021677</v>
      </c>
      <c r="AH2106">
        <f>VLOOKUP(A2106,'UVXY-IV'!A$2:E$2000,4,0)</f>
        <v>7095400</v>
      </c>
      <c r="AI2106">
        <v>2932</v>
      </c>
      <c r="AJ2106" s="10">
        <f t="shared" si="339"/>
        <v>-0.79968127313440152</v>
      </c>
      <c r="AK2106">
        <f t="shared" si="335"/>
        <v>12.358330195715247</v>
      </c>
      <c r="AM2106">
        <v>12.3931375</v>
      </c>
      <c r="AN2106" s="10">
        <f t="shared" si="338"/>
        <v>-2.8085950216200084E-3</v>
      </c>
      <c r="AO2106">
        <f>AO2105*(1-AO$1+H2105)^($A2106-$A2105)*(2-E2106/E2105)</f>
        <v>12.468663750266174</v>
      </c>
      <c r="AQ2106" s="10">
        <v>12.3</v>
      </c>
    </row>
    <row r="2107" spans="1:43" x14ac:dyDescent="0.25">
      <c r="A2107" s="1">
        <v>41117</v>
      </c>
      <c r="B2107" s="12">
        <v>16.7</v>
      </c>
      <c r="C2107" s="12">
        <v>19.66</v>
      </c>
      <c r="D2107">
        <v>5281.78</v>
      </c>
      <c r="E2107">
        <v>4715.01</v>
      </c>
      <c r="F2107">
        <v>96564.96</v>
      </c>
      <c r="G2107">
        <v>86217.13</v>
      </c>
      <c r="H2107">
        <f>(1/(1-91/360*VLOOKUP($A2107,Tbills!$B$4:$C$974,2,1)/100))^((1)/91)-1</f>
        <v>2.639209272237153E-6</v>
      </c>
      <c r="I2107" s="2">
        <f t="shared" si="334"/>
        <v>3288.9876083896461</v>
      </c>
      <c r="J2107">
        <f>VLOOKUP(A2107,'VXX-IV'!A$1:C$4500,3,0)</f>
        <v>3289.2</v>
      </c>
      <c r="K2107" s="10">
        <f t="shared" si="336"/>
        <v>-6.4572421972997063E-5</v>
      </c>
      <c r="L2107">
        <f t="shared" si="328"/>
        <v>7412619.0066417623</v>
      </c>
      <c r="O2107">
        <f t="shared" si="329"/>
        <v>156594.09861209014</v>
      </c>
      <c r="R2107">
        <f t="shared" si="330"/>
        <v>22.048302689826752</v>
      </c>
      <c r="U2107" s="2">
        <f t="shared" si="331"/>
        <v>165.88261747523353</v>
      </c>
      <c r="V2107">
        <f>VLOOKUP(A2107,'VXZ-IV'!A$1:C$4500,3,0)</f>
        <v>165.88</v>
      </c>
      <c r="W2107" s="10">
        <f t="shared" si="337"/>
        <v>1.5779329838094824E-5</v>
      </c>
      <c r="X2107">
        <f t="shared" si="332"/>
        <v>16.700620553243578</v>
      </c>
      <c r="Z2107">
        <v>16.809999999999999</v>
      </c>
      <c r="AB2107">
        <f t="shared" si="333"/>
        <v>2764.6400996742323</v>
      </c>
      <c r="AC2107">
        <f>VLOOKUP(A2107,'VIXY-IV'!A$1:E$2000,4,0)</f>
        <v>2733.62</v>
      </c>
      <c r="AD2107" s="10">
        <f t="shared" si="340"/>
        <v>1.1347626837026503E-2</v>
      </c>
      <c r="AE2107">
        <f>ROW()</f>
        <v>2107</v>
      </c>
      <c r="AF2107">
        <f t="shared" si="327"/>
        <v>0.84944048830111896</v>
      </c>
      <c r="AG2107">
        <f>AG2106*(1-(AG$1+AG$5))^($A2107-$A2106)*(1+2*(E2107/E2106-1))</f>
        <v>1353848.6605679062</v>
      </c>
      <c r="AH2107">
        <f>VLOOKUP(A2107,'UVXY-IV'!A$2:E$2000,4,0)</f>
        <v>6756900</v>
      </c>
      <c r="AI2107">
        <v>2760</v>
      </c>
      <c r="AJ2107" s="10">
        <f t="shared" si="339"/>
        <v>-0.79963464598145506</v>
      </c>
      <c r="AK2107">
        <f t="shared" si="335"/>
        <v>12.650962134942557</v>
      </c>
      <c r="AM2107">
        <v>12.683225</v>
      </c>
      <c r="AN2107" s="10">
        <f t="shared" si="338"/>
        <v>-2.5437430194168442E-3</v>
      </c>
      <c r="AO2107">
        <f>AO2106*(1-AO$1+H2106)^($A2107-$A2106)*(2-E2107/E2106)</f>
        <v>12.764064356683576</v>
      </c>
      <c r="AQ2107" s="10">
        <v>12.62</v>
      </c>
    </row>
    <row r="2108" spans="1:43" x14ac:dyDescent="0.25">
      <c r="A2108" s="1">
        <v>41120</v>
      </c>
      <c r="B2108" s="12">
        <v>18.03</v>
      </c>
      <c r="C2108" s="12">
        <v>20.13</v>
      </c>
      <c r="D2108">
        <v>5502.35</v>
      </c>
      <c r="E2108">
        <v>4911.88</v>
      </c>
      <c r="F2108">
        <v>97391.6</v>
      </c>
      <c r="G2108">
        <v>86954.51</v>
      </c>
      <c r="H2108">
        <f>(1/(1-91/360*VLOOKUP($A2108,Tbills!$B$4:$C$974,2,1)/100))^((1)/91)-1</f>
        <v>3.0559851109668301E-6</v>
      </c>
      <c r="I2108" s="2">
        <f t="shared" si="334"/>
        <v>3426.0868835093279</v>
      </c>
      <c r="J2108">
        <f>VLOOKUP(A2108,'VXX-IV'!A$1:C$4500,3,0)</f>
        <v>3426.31</v>
      </c>
      <c r="K2108" s="10">
        <f t="shared" si="336"/>
        <v>-6.5118594252178141E-5</v>
      </c>
      <c r="L2108">
        <f t="shared" si="328"/>
        <v>8030614.791256885</v>
      </c>
      <c r="O2108">
        <f t="shared" si="329"/>
        <v>166384.89535852405</v>
      </c>
      <c r="R2108">
        <f t="shared" si="330"/>
        <v>21.585073952480791</v>
      </c>
      <c r="U2108" s="2">
        <f t="shared" si="331"/>
        <v>167.29041016169799</v>
      </c>
      <c r="V2108">
        <f>VLOOKUP(A2108,'VXZ-IV'!A$1:C$4500,3,0)</f>
        <v>167.28</v>
      </c>
      <c r="W2108" s="10">
        <f t="shared" si="337"/>
        <v>6.2231956587721626E-5</v>
      </c>
      <c r="X2108">
        <f t="shared" si="332"/>
        <v>16.556101571509732</v>
      </c>
      <c r="Z2108">
        <v>16.64</v>
      </c>
      <c r="AB2108">
        <f t="shared" si="333"/>
        <v>2879.773341900679</v>
      </c>
      <c r="AC2108">
        <f>VLOOKUP(A2108,'VIXY-IV'!A$1:E$2000,4,0)</f>
        <v>2847.86</v>
      </c>
      <c r="AD2108" s="10">
        <f t="shared" si="340"/>
        <v>1.1206078213352733E-2</v>
      </c>
      <c r="AE2108">
        <f>ROW()</f>
        <v>2108</v>
      </c>
      <c r="AF2108">
        <f t="shared" si="327"/>
        <v>0.89567809239940399</v>
      </c>
      <c r="AG2108">
        <f>AG2107*(1-(AG$1+AG$5))^($A2108-$A2107)*(1+2*(E2108/E2107-1))</f>
        <v>1466757.2584377644</v>
      </c>
      <c r="AH2108">
        <f>VLOOKUP(A2108,'UVXY-IV'!A$2:E$2000,4,0)</f>
        <v>7321700</v>
      </c>
      <c r="AI2108">
        <v>2880</v>
      </c>
      <c r="AJ2108" s="10">
        <f t="shared" si="339"/>
        <v>-0.79966985011161829</v>
      </c>
      <c r="AK2108">
        <f t="shared" si="335"/>
        <v>12.121041494665491</v>
      </c>
      <c r="AM2108">
        <v>12.146687500000001</v>
      </c>
      <c r="AN2108" s="10">
        <f t="shared" si="338"/>
        <v>-2.1113579594856935E-3</v>
      </c>
      <c r="AO2108">
        <f>AO2107*(1-AO$1+H2107)^($A2108-$A2107)*(2-E2108/E2107)</f>
        <v>12.22985477522805</v>
      </c>
      <c r="AQ2108" s="10">
        <v>12.35</v>
      </c>
    </row>
    <row r="2109" spans="1:43" x14ac:dyDescent="0.25">
      <c r="A2109" s="1">
        <v>41121</v>
      </c>
      <c r="B2109" s="12">
        <v>18.93</v>
      </c>
      <c r="C2109" s="12">
        <v>20.78</v>
      </c>
      <c r="D2109">
        <v>5611.7</v>
      </c>
      <c r="E2109">
        <v>5009.4799999999996</v>
      </c>
      <c r="F2109">
        <v>98414.31</v>
      </c>
      <c r="G2109">
        <v>87867.35</v>
      </c>
      <c r="H2109">
        <f>(1/(1-91/360*VLOOKUP($A2109,Tbills!$B$4:$C$974,2,1)/100))^((1)/91)-1</f>
        <v>3.0559851109668301E-6</v>
      </c>
      <c r="I2109" s="2">
        <f t="shared" si="334"/>
        <v>3494.089427543669</v>
      </c>
      <c r="J2109">
        <f>VLOOKUP(A2109,'VXX-IV'!A$1:C$4500,3,0)</f>
        <v>3494.32</v>
      </c>
      <c r="K2109" s="10">
        <f t="shared" si="336"/>
        <v>-6.5984928779072582E-5</v>
      </c>
      <c r="L2109">
        <f t="shared" si="328"/>
        <v>8349402.5732000908</v>
      </c>
      <c r="O2109">
        <f t="shared" si="329"/>
        <v>171338.27109095271</v>
      </c>
      <c r="R2109">
        <f t="shared" si="330"/>
        <v>21.369658098385866</v>
      </c>
      <c r="U2109" s="2">
        <f t="shared" si="331"/>
        <v>169.04300617633189</v>
      </c>
      <c r="V2109">
        <f>VLOOKUP(A2109,'VXZ-IV'!A$1:C$4500,3,0)</f>
        <v>169.04</v>
      </c>
      <c r="W2109" s="10">
        <f t="shared" si="337"/>
        <v>1.7783816445238187E-5</v>
      </c>
      <c r="X2109">
        <f t="shared" si="332"/>
        <v>16.381741368797105</v>
      </c>
      <c r="Z2109">
        <v>16.64</v>
      </c>
      <c r="AB2109">
        <f t="shared" si="333"/>
        <v>2936.892593469971</v>
      </c>
      <c r="AC2109">
        <f>VLOOKUP(A2109,'VIXY-IV'!A$1:E$2000,4,0)</f>
        <v>2904.4</v>
      </c>
      <c r="AD2109" s="10">
        <f t="shared" si="340"/>
        <v>1.1187368637229911E-2</v>
      </c>
      <c r="AE2109">
        <f>ROW()</f>
        <v>2109</v>
      </c>
      <c r="AF2109">
        <f t="shared" si="327"/>
        <v>0.91097208854667944</v>
      </c>
      <c r="AG2109">
        <f>AG2108*(1-(AG$1+AG$5))^($A2109-$A2108)*(1+2*(E2109/E2108-1))</f>
        <v>1524995.3639240672</v>
      </c>
      <c r="AH2109">
        <f>VLOOKUP(A2109,'UVXY-IV'!A$2:E$2000,4,0)</f>
        <v>7613000</v>
      </c>
      <c r="AI2109">
        <v>3024</v>
      </c>
      <c r="AJ2109" s="10">
        <f t="shared" si="339"/>
        <v>-0.7996853587384648</v>
      </c>
      <c r="AK2109">
        <f t="shared" si="335"/>
        <v>11.879640745564172</v>
      </c>
      <c r="AM2109">
        <v>11.901425</v>
      </c>
      <c r="AN2109" s="10">
        <f t="shared" si="338"/>
        <v>-1.8303904310472685E-3</v>
      </c>
      <c r="AO2109">
        <f>AO2108*(1-AO$1+H2108)^($A2109-$A2108)*(2-E2109/E2108)</f>
        <v>11.986438491979035</v>
      </c>
      <c r="AQ2109" s="10">
        <v>11.97</v>
      </c>
    </row>
    <row r="2110" spans="1:43" x14ac:dyDescent="0.25">
      <c r="A2110" s="1">
        <v>41122</v>
      </c>
      <c r="B2110" s="12">
        <v>18.96</v>
      </c>
      <c r="C2110" s="12">
        <v>20.67</v>
      </c>
      <c r="D2110">
        <v>5546.34</v>
      </c>
      <c r="E2110">
        <v>4951.12</v>
      </c>
      <c r="F2110">
        <v>99077.03</v>
      </c>
      <c r="G2110">
        <v>88458.78</v>
      </c>
      <c r="H2110">
        <f>(1/(1-91/360*VLOOKUP($A2110,Tbills!$B$4:$C$974,2,1)/100))^((1)/91)-1</f>
        <v>3.0559851109668301E-6</v>
      </c>
      <c r="I2110" s="2">
        <f t="shared" si="334"/>
        <v>3453.3092318858903</v>
      </c>
      <c r="J2110">
        <f>VLOOKUP(A2110,'VXX-IV'!A$1:C$4500,3,0)</f>
        <v>3453.54</v>
      </c>
      <c r="K2110" s="10">
        <f t="shared" si="336"/>
        <v>-6.6820744543227839E-5</v>
      </c>
      <c r="L2110">
        <f t="shared" si="328"/>
        <v>8154519.2432749104</v>
      </c>
      <c r="O2110">
        <f t="shared" si="329"/>
        <v>168338.48451259985</v>
      </c>
      <c r="R2110">
        <f t="shared" si="330"/>
        <v>21.49316376136073</v>
      </c>
      <c r="U2110" s="2">
        <f t="shared" si="331"/>
        <v>170.17718878005991</v>
      </c>
      <c r="V2110">
        <f>VLOOKUP(A2110,'VXZ-IV'!A$1:C$4500,3,0)</f>
        <v>170.16</v>
      </c>
      <c r="W2110" s="10">
        <f t="shared" si="337"/>
        <v>1.0101539762530365E-4</v>
      </c>
      <c r="X2110">
        <f t="shared" si="332"/>
        <v>16.270924728243177</v>
      </c>
      <c r="Z2110">
        <v>16.559999999999999</v>
      </c>
      <c r="AB2110">
        <f t="shared" si="333"/>
        <v>2902.5768519230865</v>
      </c>
      <c r="AC2110">
        <f>VLOOKUP(A2110,'VIXY-IV'!A$1:E$2000,4,0)</f>
        <v>2870.63</v>
      </c>
      <c r="AD2110" s="10">
        <f t="shared" si="340"/>
        <v>1.1128864368827207E-2</v>
      </c>
      <c r="AE2110">
        <f>ROW()</f>
        <v>2110</v>
      </c>
      <c r="AF2110">
        <f t="shared" si="327"/>
        <v>0.91727140783744554</v>
      </c>
      <c r="AG2110">
        <f>AG2109*(1-(AG$1+AG$5))^($A2110-$A2109)*(1+2*(E2110/E2109-1))</f>
        <v>1489413.0481827233</v>
      </c>
      <c r="AH2110">
        <f>VLOOKUP(A2110,'UVXY-IV'!A$2:E$2000,4,0)</f>
        <v>7436000</v>
      </c>
      <c r="AI2110">
        <v>2908</v>
      </c>
      <c r="AJ2110" s="10">
        <f t="shared" si="339"/>
        <v>-0.79970238728042986</v>
      </c>
      <c r="AK2110">
        <f t="shared" si="335"/>
        <v>12.017477767864195</v>
      </c>
      <c r="AM2110">
        <v>12.0360625</v>
      </c>
      <c r="AN2110" s="10">
        <f t="shared" si="338"/>
        <v>-1.5440873737407879E-3</v>
      </c>
      <c r="AO2110">
        <f>AO2109*(1-AO$1+H2109)^($A2110-$A2109)*(2-E2110/E2109)</f>
        <v>12.125668001104152</v>
      </c>
      <c r="AQ2110" s="10">
        <v>12.27</v>
      </c>
    </row>
    <row r="2111" spans="1:43" x14ac:dyDescent="0.25">
      <c r="A2111" s="1">
        <v>41123</v>
      </c>
      <c r="B2111" s="12">
        <v>17.57</v>
      </c>
      <c r="C2111" s="12">
        <v>20.23</v>
      </c>
      <c r="D2111">
        <v>5316.64</v>
      </c>
      <c r="E2111">
        <v>4746.0600000000004</v>
      </c>
      <c r="F2111">
        <v>98478.19</v>
      </c>
      <c r="G2111">
        <v>87923.85</v>
      </c>
      <c r="H2111">
        <f>(1/(1-91/360*VLOOKUP($A2111,Tbills!$B$4:$C$974,2,1)/100))^((1)/91)-1</f>
        <v>3.0559851109668301E-6</v>
      </c>
      <c r="I2111" s="2">
        <f t="shared" si="334"/>
        <v>3310.210753825655</v>
      </c>
      <c r="J2111">
        <f>VLOOKUP(A2111,'VXX-IV'!A$1:C$4500,3,0)</f>
        <v>3310.43</v>
      </c>
      <c r="K2111" s="10">
        <f t="shared" si="336"/>
        <v>-6.622891115193319E-5</v>
      </c>
      <c r="L2111">
        <f t="shared" si="328"/>
        <v>7478734.3271352462</v>
      </c>
      <c r="O2111">
        <f t="shared" si="329"/>
        <v>157875.07902893348</v>
      </c>
      <c r="R2111">
        <f t="shared" si="330"/>
        <v>21.937262048168112</v>
      </c>
      <c r="U2111" s="2">
        <f t="shared" si="331"/>
        <v>169.14448174860945</v>
      </c>
      <c r="V2111">
        <f>VLOOKUP(A2111,'VXZ-IV'!A$1:C$4500,3,0)</f>
        <v>169.12</v>
      </c>
      <c r="W2111" s="10">
        <f t="shared" si="337"/>
        <v>1.4475962990445623E-4</v>
      </c>
      <c r="X2111">
        <f t="shared" si="332"/>
        <v>16.36876322804051</v>
      </c>
      <c r="Z2111">
        <v>16.43</v>
      </c>
      <c r="AB2111">
        <f t="shared" si="333"/>
        <v>2782.2641341748599</v>
      </c>
      <c r="AC2111">
        <f>VLOOKUP(A2111,'VIXY-IV'!A$1:E$2000,4,0)</f>
        <v>2753.21</v>
      </c>
      <c r="AD2111" s="10">
        <f t="shared" si="340"/>
        <v>1.0552821679007396E-2</v>
      </c>
      <c r="AE2111">
        <f>ROW()</f>
        <v>2111</v>
      </c>
      <c r="AF2111">
        <f t="shared" si="327"/>
        <v>0.86851211072664358</v>
      </c>
      <c r="AG2111">
        <f>AG2110*(1-(AG$1+AG$5))^($A2111-$A2110)*(1+2*(E2111/E2110-1))</f>
        <v>1365993.2972038542</v>
      </c>
      <c r="AH2111">
        <f>VLOOKUP(A2111,'UVXY-IV'!A$2:E$2000,4,0)</f>
        <v>6822900</v>
      </c>
      <c r="AI2111">
        <v>2776</v>
      </c>
      <c r="AJ2111" s="10">
        <f t="shared" si="339"/>
        <v>-0.79979285975115355</v>
      </c>
      <c r="AK2111">
        <f t="shared" si="335"/>
        <v>12.514621441131181</v>
      </c>
      <c r="AM2111">
        <v>12.540925</v>
      </c>
      <c r="AN2111" s="10">
        <f t="shared" si="338"/>
        <v>-2.0974177637469449E-3</v>
      </c>
      <c r="AO2111">
        <f>AO2110*(1-AO$1+H2110)^($A2111-$A2110)*(2-E2111/E2110)</f>
        <v>12.627447009645604</v>
      </c>
      <c r="AQ2111" s="10">
        <v>12.52</v>
      </c>
    </row>
    <row r="2112" spans="1:43" x14ac:dyDescent="0.25">
      <c r="A2112" s="1">
        <v>41124</v>
      </c>
      <c r="B2112" s="12">
        <v>15.64</v>
      </c>
      <c r="C2112" s="12">
        <v>18.68</v>
      </c>
      <c r="D2112">
        <v>4936.97</v>
      </c>
      <c r="E2112">
        <v>4407.12</v>
      </c>
      <c r="F2112">
        <v>95138.14</v>
      </c>
      <c r="G2112">
        <v>84941.5</v>
      </c>
      <c r="H2112">
        <f>(1/(1-91/360*VLOOKUP($A2112,Tbills!$B$4:$C$974,2,1)/100))^((1)/91)-1</f>
        <v>3.0559851109668301E-6</v>
      </c>
      <c r="I2112" s="2">
        <f t="shared" si="334"/>
        <v>3073.7482129924342</v>
      </c>
      <c r="J2112">
        <f>VLOOKUP(A2112,'VXX-IV'!A$1:C$4500,3,0)</f>
        <v>3073.96</v>
      </c>
      <c r="K2112" s="10">
        <f t="shared" si="336"/>
        <v>-6.8897125390599001E-5</v>
      </c>
      <c r="L2112">
        <f t="shared" si="328"/>
        <v>6410276.1076456271</v>
      </c>
      <c r="O2112">
        <f t="shared" si="329"/>
        <v>140958.34937022481</v>
      </c>
      <c r="R2112">
        <f t="shared" si="330"/>
        <v>22.719560026837723</v>
      </c>
      <c r="U2112" s="2">
        <f t="shared" si="331"/>
        <v>163.40368362095597</v>
      </c>
      <c r="V2112">
        <f>VLOOKUP(A2112,'VXZ-IV'!A$1:C$4500,3,0)</f>
        <v>163.4</v>
      </c>
      <c r="W2112" s="10">
        <f t="shared" si="337"/>
        <v>2.2543579901945776E-5</v>
      </c>
      <c r="X2112">
        <f t="shared" si="332"/>
        <v>16.923412415421673</v>
      </c>
      <c r="Z2112">
        <v>16.79</v>
      </c>
      <c r="AB2112">
        <f t="shared" si="333"/>
        <v>2583.4785914918562</v>
      </c>
      <c r="AC2112">
        <f>VLOOKUP(A2112,'VIXY-IV'!A$1:E$2000,4,0)</f>
        <v>2556.5</v>
      </c>
      <c r="AD2112" s="10">
        <f t="shared" si="340"/>
        <v>1.0552940149366696E-2</v>
      </c>
      <c r="AE2112">
        <f>ROW()</f>
        <v>2112</v>
      </c>
      <c r="AF2112">
        <f t="shared" si="327"/>
        <v>0.83725910064239828</v>
      </c>
      <c r="AG2112">
        <f>AG2111*(1-(AG$1+AG$5))^($A2112-$A2111)*(1+2*(E2112/E2111-1))</f>
        <v>1170848.9452173866</v>
      </c>
      <c r="AH2112">
        <f>VLOOKUP(A2112,'UVXY-IV'!A$2:E$2000,4,0)</f>
        <v>5847700</v>
      </c>
      <c r="AI2112">
        <v>2408</v>
      </c>
      <c r="AJ2112" s="10">
        <f t="shared" si="339"/>
        <v>-0.79977616067558421</v>
      </c>
      <c r="AK2112">
        <f t="shared" si="335"/>
        <v>13.407728962564436</v>
      </c>
      <c r="AM2112">
        <v>13.4324125</v>
      </c>
      <c r="AN2112" s="10">
        <f t="shared" si="338"/>
        <v>-1.8376101415560342E-3</v>
      </c>
      <c r="AO2112">
        <f>AO2111*(1-AO$1+H2111)^($A2112-$A2111)*(2-E2112/E2111)</f>
        <v>13.528777419410417</v>
      </c>
      <c r="AQ2112" s="10">
        <v>13.41</v>
      </c>
    </row>
    <row r="2113" spans="1:43" x14ac:dyDescent="0.25">
      <c r="A2113" s="1">
        <v>41127</v>
      </c>
      <c r="B2113" s="12">
        <v>15.95</v>
      </c>
      <c r="C2113" s="12">
        <v>18.739999999999998</v>
      </c>
      <c r="D2113">
        <v>4835.82</v>
      </c>
      <c r="E2113">
        <v>4316.79</v>
      </c>
      <c r="F2113">
        <v>94751.32</v>
      </c>
      <c r="G2113">
        <v>84595.36</v>
      </c>
      <c r="H2113">
        <f>(1/(1-91/360*VLOOKUP($A2113,Tbills!$B$4:$C$974,2,1)/100))^((1)/91)-1</f>
        <v>2.7781327762710362E-6</v>
      </c>
      <c r="I2113" s="2">
        <f t="shared" si="334"/>
        <v>3010.5521790239</v>
      </c>
      <c r="J2113">
        <f>VLOOKUP(A2113,'VXX-IV'!A$1:C$4500,3,0)</f>
        <v>3010.76</v>
      </c>
      <c r="K2113" s="10">
        <f t="shared" si="336"/>
        <v>-6.9026085141365989E-5</v>
      </c>
      <c r="L2113">
        <f t="shared" si="328"/>
        <v>6146718.7824434834</v>
      </c>
      <c r="O2113">
        <f t="shared" si="329"/>
        <v>136610.83410483346</v>
      </c>
      <c r="R2113">
        <f t="shared" si="330"/>
        <v>22.949281797394654</v>
      </c>
      <c r="U2113" s="2">
        <f t="shared" si="331"/>
        <v>162.72740009819179</v>
      </c>
      <c r="V2113">
        <f>VLOOKUP(A2113,'VXZ-IV'!A$1:C$4500,3,0)</f>
        <v>162.72</v>
      </c>
      <c r="W2113" s="10">
        <f t="shared" si="337"/>
        <v>4.5477496262158468E-5</v>
      </c>
      <c r="X2113">
        <f t="shared" si="332"/>
        <v>16.990632221390847</v>
      </c>
      <c r="Z2113">
        <v>16.96</v>
      </c>
      <c r="AB2113">
        <f t="shared" si="333"/>
        <v>2530.2619647605375</v>
      </c>
      <c r="AC2113">
        <f>VLOOKUP(A2113,'VIXY-IV'!A$1:E$2000,4,0)</f>
        <v>2503.65</v>
      </c>
      <c r="AD2113" s="10">
        <f t="shared" si="340"/>
        <v>1.0629267174140811E-2</v>
      </c>
      <c r="AE2113">
        <f>ROW()</f>
        <v>2113</v>
      </c>
      <c r="AF2113">
        <f t="shared" si="327"/>
        <v>0.85112059765208115</v>
      </c>
      <c r="AG2113">
        <f>AG2112*(1-(AG$1+AG$5))^($A2113-$A2112)*(1+2*(E2113/E2112-1))</f>
        <v>1122739.1067577677</v>
      </c>
      <c r="AH2113">
        <f>VLOOKUP(A2113,'UVXY-IV'!A$2:E$2000,4,0)</f>
        <v>5607100</v>
      </c>
      <c r="AI2113">
        <v>2288</v>
      </c>
      <c r="AJ2113" s="10">
        <f t="shared" si="339"/>
        <v>-0.79976474349346938</v>
      </c>
      <c r="AK2113">
        <f t="shared" si="335"/>
        <v>13.680627133621353</v>
      </c>
      <c r="AM2113">
        <v>13.7143</v>
      </c>
      <c r="AN2113" s="10">
        <f t="shared" si="338"/>
        <v>-2.4553106158277105E-3</v>
      </c>
      <c r="AO2113">
        <f>AO2112*(1-AO$1+H2112)^($A2113-$A2112)*(2-E2113/E2112)</f>
        <v>13.804663078108286</v>
      </c>
      <c r="AQ2113" s="10">
        <v>13.68</v>
      </c>
    </row>
    <row r="2114" spans="1:43" x14ac:dyDescent="0.25">
      <c r="A2114" s="1">
        <v>41128</v>
      </c>
      <c r="B2114" s="12">
        <v>15.99</v>
      </c>
      <c r="C2114" s="12">
        <v>18.809999999999999</v>
      </c>
      <c r="D2114">
        <v>5035.12</v>
      </c>
      <c r="E2114">
        <v>4494.68</v>
      </c>
      <c r="F2114">
        <v>95553.93</v>
      </c>
      <c r="G2114">
        <v>85311.7</v>
      </c>
      <c r="H2114">
        <f>(1/(1-91/360*VLOOKUP($A2114,Tbills!$B$4:$C$974,2,1)/100))^((1)/91)-1</f>
        <v>2.7781327762710362E-6</v>
      </c>
      <c r="I2114" s="2">
        <f t="shared" si="334"/>
        <v>3134.5504732672439</v>
      </c>
      <c r="J2114">
        <f>VLOOKUP(A2114,'VXX-IV'!A$1:C$4500,3,0)</f>
        <v>3134.76</v>
      </c>
      <c r="K2114" s="10">
        <f t="shared" si="336"/>
        <v>-6.6839800417328732E-5</v>
      </c>
      <c r="L2114">
        <f t="shared" si="328"/>
        <v>6653035.0622963971</v>
      </c>
      <c r="O2114">
        <f t="shared" si="329"/>
        <v>145050.31129775054</v>
      </c>
      <c r="R2114">
        <f t="shared" si="330"/>
        <v>22.475408855555134</v>
      </c>
      <c r="U2114" s="2">
        <f t="shared" si="331"/>
        <v>164.10181359108458</v>
      </c>
      <c r="V2114">
        <f>VLOOKUP(A2114,'VXZ-IV'!A$1:C$4500,3,0)</f>
        <v>164.08</v>
      </c>
      <c r="W2114" s="10">
        <f t="shared" si="337"/>
        <v>1.3294485058845673E-4</v>
      </c>
      <c r="X2114">
        <f t="shared" si="332"/>
        <v>16.846181964116251</v>
      </c>
      <c r="Z2114">
        <v>16.97</v>
      </c>
      <c r="AB2114">
        <f t="shared" si="333"/>
        <v>2634.4393258878249</v>
      </c>
      <c r="AC2114">
        <f>VLOOKUP(A2114,'VIXY-IV'!A$1:E$2000,4,0)</f>
        <v>2607.14</v>
      </c>
      <c r="AD2114" s="10">
        <f t="shared" si="340"/>
        <v>1.0470985788191278E-2</v>
      </c>
      <c r="AE2114">
        <f>ROW()</f>
        <v>2114</v>
      </c>
      <c r="AF2114">
        <f t="shared" si="327"/>
        <v>0.85007974481658699</v>
      </c>
      <c r="AG2114">
        <f>AG2113*(1-(AG$1+AG$5))^($A2114-$A2113)*(1+2*(E2114/E2113-1))</f>
        <v>1215231.7537921364</v>
      </c>
      <c r="AH2114">
        <f>VLOOKUP(A2114,'UVXY-IV'!A$2:E$2000,4,0)</f>
        <v>6070100</v>
      </c>
      <c r="AI2114">
        <v>2408</v>
      </c>
      <c r="AJ2114" s="10">
        <f t="shared" si="339"/>
        <v>-0.79980037333946119</v>
      </c>
      <c r="AK2114">
        <f t="shared" si="335"/>
        <v>13.116253146315335</v>
      </c>
      <c r="AM2114">
        <v>13.145099999999999</v>
      </c>
      <c r="AN2114" s="10">
        <f t="shared" si="338"/>
        <v>-2.1944948067845749E-3</v>
      </c>
      <c r="AO2114">
        <f>AO2113*(1-AO$1+H2113)^($A2114-$A2113)*(2-E2114/E2113)</f>
        <v>13.235335861127401</v>
      </c>
      <c r="AQ2114" s="10">
        <v>13.31</v>
      </c>
    </row>
    <row r="2115" spans="1:43" x14ac:dyDescent="0.25">
      <c r="A2115" s="1">
        <v>41129</v>
      </c>
      <c r="B2115" s="12">
        <v>15.32</v>
      </c>
      <c r="C2115" s="12">
        <v>18.579999999999998</v>
      </c>
      <c r="D2115">
        <v>4816.45</v>
      </c>
      <c r="E2115">
        <v>4299.47</v>
      </c>
      <c r="F2115">
        <v>94356.71</v>
      </c>
      <c r="G2115">
        <v>84242.57</v>
      </c>
      <c r="H2115">
        <f>(1/(1-91/360*VLOOKUP($A2115,Tbills!$B$4:$C$974,2,1)/100))^((1)/91)-1</f>
        <v>2.7781327762710362E-6</v>
      </c>
      <c r="I2115" s="2">
        <f t="shared" si="334"/>
        <v>2998.3471095916784</v>
      </c>
      <c r="J2115">
        <f>VLOOKUP(A2115,'VXX-IV'!A$1:C$4500,3,0)</f>
        <v>2998.54</v>
      </c>
      <c r="K2115" s="10">
        <f t="shared" si="336"/>
        <v>-6.432810912027076E-5</v>
      </c>
      <c r="L2115">
        <f t="shared" si="328"/>
        <v>6074876.7816051655</v>
      </c>
      <c r="O2115">
        <f t="shared" si="329"/>
        <v>135596.14646170216</v>
      </c>
      <c r="R2115">
        <f t="shared" si="330"/>
        <v>22.962439404195639</v>
      </c>
      <c r="U2115" s="2">
        <f t="shared" si="331"/>
        <v>162.04178810651487</v>
      </c>
      <c r="V2115">
        <f>VLOOKUP(A2115,'VXZ-IV'!A$1:C$4500,3,0)</f>
        <v>162.04</v>
      </c>
      <c r="W2115" s="10">
        <f t="shared" si="337"/>
        <v>1.1034969852330434E-5</v>
      </c>
      <c r="X2115">
        <f t="shared" si="332"/>
        <v>17.056715563082083</v>
      </c>
      <c r="Z2115">
        <v>16.97</v>
      </c>
      <c r="AB2115">
        <f t="shared" si="333"/>
        <v>2519.9342206714173</v>
      </c>
      <c r="AC2115">
        <f>VLOOKUP(A2115,'VIXY-IV'!A$1:E$2000,4,0)</f>
        <v>2494.19</v>
      </c>
      <c r="AD2115" s="10">
        <f t="shared" si="340"/>
        <v>1.0321675843226519E-2</v>
      </c>
      <c r="AE2115">
        <f>ROW()</f>
        <v>2115</v>
      </c>
      <c r="AF2115">
        <f t="shared" si="327"/>
        <v>0.82454251883745977</v>
      </c>
      <c r="AG2115">
        <f>AG2114*(1-(AG$1+AG$5))^($A2115-$A2114)*(1+2*(E2115/E2114-1))</f>
        <v>1109636.0589894624</v>
      </c>
      <c r="AH2115">
        <f>VLOOKUP(A2115,'UVXY-IV'!A$2:E$2000,4,0)</f>
        <v>5544100</v>
      </c>
      <c r="AI2115">
        <v>2204</v>
      </c>
      <c r="AJ2115" s="10">
        <f t="shared" si="339"/>
        <v>-0.79985280586759577</v>
      </c>
      <c r="AK2115">
        <f t="shared" si="335"/>
        <v>13.68527224247218</v>
      </c>
      <c r="AM2115">
        <v>13.7107625</v>
      </c>
      <c r="AN2115" s="10">
        <f t="shared" si="338"/>
        <v>-1.8591422269781388E-3</v>
      </c>
      <c r="AO2115">
        <f>AO2114*(1-AO$1+H2114)^($A2115-$A2114)*(2-E2115/E2114)</f>
        <v>13.809691885315427</v>
      </c>
      <c r="AQ2115" s="10">
        <v>13.84</v>
      </c>
    </row>
    <row r="2116" spans="1:43" x14ac:dyDescent="0.25">
      <c r="A2116" s="1">
        <v>41130</v>
      </c>
      <c r="B2116" s="12">
        <v>15.28</v>
      </c>
      <c r="C2116" s="12">
        <v>18.23</v>
      </c>
      <c r="D2116">
        <v>4750.1000000000004</v>
      </c>
      <c r="E2116">
        <v>4240.2299999999996</v>
      </c>
      <c r="F2116">
        <v>94030.55</v>
      </c>
      <c r="G2116">
        <v>83951.14</v>
      </c>
      <c r="H2116">
        <f>(1/(1-91/360*VLOOKUP($A2116,Tbills!$B$4:$C$974,2,1)/100))^((1)/91)-1</f>
        <v>2.7781327762710362E-6</v>
      </c>
      <c r="I2116" s="2">
        <f t="shared" si="334"/>
        <v>2956.9706575689374</v>
      </c>
      <c r="J2116">
        <f>VLOOKUP(A2116,'VXX-IV'!A$1:C$4500,3,0)</f>
        <v>2957.16</v>
      </c>
      <c r="K2116" s="10">
        <f t="shared" si="336"/>
        <v>-6.4028470242560864E-5</v>
      </c>
      <c r="L2116">
        <f t="shared" si="328"/>
        <v>5907221.4628743529</v>
      </c>
      <c r="O2116">
        <f t="shared" si="329"/>
        <v>132789.2159436626</v>
      </c>
      <c r="R2116">
        <f t="shared" si="330"/>
        <v>23.119587549934515</v>
      </c>
      <c r="U2116" s="2">
        <f t="shared" si="331"/>
        <v>161.47772563576979</v>
      </c>
      <c r="V2116">
        <f>VLOOKUP(A2116,'VXZ-IV'!A$1:C$4500,3,0)</f>
        <v>161.47999999999999</v>
      </c>
      <c r="W2116" s="10">
        <f t="shared" si="337"/>
        <v>-1.4084494861288377E-5</v>
      </c>
      <c r="X2116">
        <f t="shared" si="332"/>
        <v>17.115136321169416</v>
      </c>
      <c r="Z2116">
        <v>16.97</v>
      </c>
      <c r="AB2116">
        <f t="shared" si="333"/>
        <v>2485.1268049646687</v>
      </c>
      <c r="AC2116">
        <f>VLOOKUP(A2116,'VIXY-IV'!A$1:E$2000,4,0)</f>
        <v>2459.89</v>
      </c>
      <c r="AD2116" s="10">
        <f t="shared" si="340"/>
        <v>1.0259322556971595E-2</v>
      </c>
      <c r="AE2116">
        <f>ROW()</f>
        <v>2116</v>
      </c>
      <c r="AF2116">
        <f t="shared" si="327"/>
        <v>0.8381788261108063</v>
      </c>
      <c r="AG2116">
        <f>AG2115*(1-(AG$1+AG$5))^($A2116-$A2115)*(1+2*(E2116/E2115-1))</f>
        <v>1079021.5830359992</v>
      </c>
      <c r="AH2116">
        <f>VLOOKUP(A2116,'UVXY-IV'!A$2:E$2000,4,0)</f>
        <v>5391100</v>
      </c>
      <c r="AI2116">
        <v>2184</v>
      </c>
      <c r="AJ2116" s="10">
        <f t="shared" si="339"/>
        <v>-0.79985131363988815</v>
      </c>
      <c r="AK2116">
        <f t="shared" si="335"/>
        <v>13.873187800034525</v>
      </c>
      <c r="AM2116">
        <v>13.893274999999999</v>
      </c>
      <c r="AN2116" s="10">
        <f t="shared" si="338"/>
        <v>-1.4458218069874906E-3</v>
      </c>
      <c r="AO2116">
        <f>AO2115*(1-AO$1+H2115)^($A2116-$A2115)*(2-E2116/E2115)</f>
        <v>13.999489017073079</v>
      </c>
      <c r="AQ2116" s="10">
        <v>13.91</v>
      </c>
    </row>
    <row r="2117" spans="1:43" x14ac:dyDescent="0.25">
      <c r="A2117" s="1">
        <v>41131</v>
      </c>
      <c r="B2117" s="12">
        <v>14.74</v>
      </c>
      <c r="C2117" s="12">
        <v>18.14</v>
      </c>
      <c r="D2117">
        <v>4715.24</v>
      </c>
      <c r="E2117">
        <v>4209.1000000000004</v>
      </c>
      <c r="F2117">
        <v>93261.29</v>
      </c>
      <c r="G2117">
        <v>83264.100000000006</v>
      </c>
      <c r="H2117">
        <f>(1/(1-91/360*VLOOKUP($A2117,Tbills!$B$4:$C$974,2,1)/100))^((1)/91)-1</f>
        <v>2.7781327762710362E-6</v>
      </c>
      <c r="I2117" s="2">
        <f t="shared" si="334"/>
        <v>2935.1984900592006</v>
      </c>
      <c r="J2117">
        <f>VLOOKUP(A2117,'VXX-IV'!A$1:C$4500,3,0)</f>
        <v>2935.39</v>
      </c>
      <c r="K2117" s="10">
        <f t="shared" si="336"/>
        <v>-6.5241736464050071E-5</v>
      </c>
      <c r="L2117">
        <f t="shared" si="328"/>
        <v>5820237.8031606684</v>
      </c>
      <c r="O2117">
        <f t="shared" si="329"/>
        <v>131322.46585452964</v>
      </c>
      <c r="R2117">
        <f t="shared" si="330"/>
        <v>23.203405765574907</v>
      </c>
      <c r="U2117" s="2">
        <f t="shared" si="331"/>
        <v>160.15277792016528</v>
      </c>
      <c r="V2117">
        <f>VLOOKUP(A2117,'VXZ-IV'!A$1:C$4500,3,0)</f>
        <v>160.16</v>
      </c>
      <c r="W2117" s="10">
        <f t="shared" si="337"/>
        <v>-4.5092906060917315E-5</v>
      </c>
      <c r="X2117">
        <f t="shared" si="332"/>
        <v>17.254613039540459</v>
      </c>
      <c r="Z2117">
        <v>17.149999999999999</v>
      </c>
      <c r="AB2117">
        <f t="shared" si="333"/>
        <v>2466.7960326231673</v>
      </c>
      <c r="AC2117">
        <f>VLOOKUP(A2117,'VIXY-IV'!A$1:E$2000,4,0)</f>
        <v>2441.7199999999998</v>
      </c>
      <c r="AD2117" s="10">
        <f t="shared" si="340"/>
        <v>1.0269823166934477E-2</v>
      </c>
      <c r="AE2117">
        <f>ROW()</f>
        <v>2117</v>
      </c>
      <c r="AF2117">
        <f t="shared" si="327"/>
        <v>0.8125689084895259</v>
      </c>
      <c r="AG2117">
        <f>AG2116*(1-(AG$1+AG$5))^($A2117-$A2116)*(1+2*(E2117/E2116-1))</f>
        <v>1063142.3026144928</v>
      </c>
      <c r="AH2117">
        <f>VLOOKUP(A2117,'UVXY-IV'!A$2:E$2000,4,0)</f>
        <v>5311500</v>
      </c>
      <c r="AI2117">
        <v>2108</v>
      </c>
      <c r="AJ2117" s="10">
        <f t="shared" si="339"/>
        <v>-0.79984141906909667</v>
      </c>
      <c r="AK2117">
        <f t="shared" si="335"/>
        <v>13.97438806593377</v>
      </c>
      <c r="AM2117">
        <v>14.000712500000001</v>
      </c>
      <c r="AN2117" s="10">
        <f t="shared" si="338"/>
        <v>-1.8802210291962718E-3</v>
      </c>
      <c r="AO2117">
        <f>AO2116*(1-AO$1+H2116)^($A2117-$A2116)*(2-E2117/E2116)</f>
        <v>14.101785013309581</v>
      </c>
      <c r="AQ2117" s="10">
        <v>14.16</v>
      </c>
    </row>
    <row r="2118" spans="1:43" x14ac:dyDescent="0.25">
      <c r="A2118" s="1">
        <v>41134</v>
      </c>
      <c r="B2118" s="12">
        <v>13.7</v>
      </c>
      <c r="C2118" s="12">
        <v>18.07</v>
      </c>
      <c r="D2118">
        <v>4618</v>
      </c>
      <c r="E2118">
        <v>4122.26</v>
      </c>
      <c r="F2118">
        <v>92778.25</v>
      </c>
      <c r="G2118">
        <v>82832.149999999994</v>
      </c>
      <c r="H2118">
        <f>(1/(1-91/360*VLOOKUP($A2118,Tbills!$B$4:$C$974,2,1)/100))^((1)/91)-1</f>
        <v>3.0559851109668301E-6</v>
      </c>
      <c r="I2118" s="2">
        <f t="shared" si="334"/>
        <v>2874.457103407377</v>
      </c>
      <c r="J2118">
        <f>VLOOKUP(A2118,'VXX-IV'!A$1:C$4500,3,0)</f>
        <v>2874.65</v>
      </c>
      <c r="K2118" s="10">
        <f t="shared" si="336"/>
        <v>-6.7102636015947681E-5</v>
      </c>
      <c r="L2118">
        <f t="shared" si="328"/>
        <v>5579371.8971117567</v>
      </c>
      <c r="O2118">
        <f t="shared" si="329"/>
        <v>127245.53398870236</v>
      </c>
      <c r="R2118">
        <f t="shared" si="330"/>
        <v>23.439587089280963</v>
      </c>
      <c r="U2118" s="2">
        <f t="shared" si="331"/>
        <v>159.31162404998798</v>
      </c>
      <c r="V2118">
        <f>VLOOKUP(A2118,'VXZ-IV'!A$1:C$4500,3,0)</f>
        <v>159.32</v>
      </c>
      <c r="W2118" s="10">
        <f t="shared" si="337"/>
        <v>-5.2573123349275441E-5</v>
      </c>
      <c r="X2118">
        <f t="shared" si="332"/>
        <v>17.342359552245508</v>
      </c>
      <c r="Z2118">
        <v>17.41</v>
      </c>
      <c r="AB2118">
        <f t="shared" si="333"/>
        <v>2415.6496748875966</v>
      </c>
      <c r="AC2118">
        <f>VLOOKUP(A2118,'VIXY-IV'!A$1:E$2000,4,0)</f>
        <v>2390.85</v>
      </c>
      <c r="AD2118" s="10">
        <f t="shared" si="340"/>
        <v>1.0372743956164721E-2</v>
      </c>
      <c r="AE2118">
        <f>ROW()</f>
        <v>2118</v>
      </c>
      <c r="AF2118">
        <f t="shared" si="327"/>
        <v>0.75816270060874369</v>
      </c>
      <c r="AG2118">
        <f>AG2117*(1-(AG$1+AG$5))^($A2118-$A2117)*(1+2*(E2118/E2117-1))</f>
        <v>1019170.8444190025</v>
      </c>
      <c r="AH2118">
        <f>VLOOKUP(A2118,'UVXY-IV'!A$2:E$2000,4,0)</f>
        <v>5091700</v>
      </c>
      <c r="AI2118">
        <v>1996</v>
      </c>
      <c r="AJ2118" s="10">
        <f t="shared" si="339"/>
        <v>-0.79983682376828913</v>
      </c>
      <c r="AK2118">
        <f t="shared" si="335"/>
        <v>14.260707720772713</v>
      </c>
      <c r="AM2118">
        <v>14.3591625</v>
      </c>
      <c r="AN2118" s="10">
        <f t="shared" si="338"/>
        <v>-6.8565822851637259E-3</v>
      </c>
      <c r="AO2118">
        <f>AO2117*(1-AO$1+H2117)^($A2118-$A2117)*(2-E2118/E2117)</f>
        <v>14.39124883867064</v>
      </c>
      <c r="AQ2118" s="10">
        <v>14.54</v>
      </c>
    </row>
    <row r="2119" spans="1:43" x14ac:dyDescent="0.25">
      <c r="A2119" s="1">
        <v>41135</v>
      </c>
      <c r="B2119" s="12">
        <v>14.85</v>
      </c>
      <c r="C2119" s="12">
        <v>18.510000000000002</v>
      </c>
      <c r="D2119">
        <v>4804.7</v>
      </c>
      <c r="E2119">
        <v>4288.91</v>
      </c>
      <c r="F2119">
        <v>94405.77</v>
      </c>
      <c r="G2119">
        <v>84284.95</v>
      </c>
      <c r="H2119">
        <f>(1/(1-91/360*VLOOKUP($A2119,Tbills!$B$4:$C$974,2,1)/100))^((1)/91)-1</f>
        <v>3.0559851109668301E-6</v>
      </c>
      <c r="I2119" s="2">
        <f t="shared" si="334"/>
        <v>2990.5949081228437</v>
      </c>
      <c r="J2119">
        <f>VLOOKUP(A2119,'VXX-IV'!A$1:C$4500,3,0)</f>
        <v>2990.79</v>
      </c>
      <c r="K2119" s="10">
        <f t="shared" si="336"/>
        <v>-6.5230884534250855E-5</v>
      </c>
      <c r="L2119">
        <f t="shared" si="328"/>
        <v>6030230.6128383735</v>
      </c>
      <c r="O2119">
        <f t="shared" si="329"/>
        <v>134957.19075327582</v>
      </c>
      <c r="R2119">
        <f t="shared" si="330"/>
        <v>22.964754536083511</v>
      </c>
      <c r="U2119" s="2">
        <f t="shared" si="331"/>
        <v>162.10232259360285</v>
      </c>
      <c r="V2119">
        <f>VLOOKUP(A2119,'VXZ-IV'!A$1:C$4500,3,0)</f>
        <v>162.08000000000001</v>
      </c>
      <c r="W2119" s="10">
        <f t="shared" si="337"/>
        <v>1.3772577494353122E-4</v>
      </c>
      <c r="X2119">
        <f t="shared" si="332"/>
        <v>17.037612347804099</v>
      </c>
      <c r="Z2119">
        <v>17.22</v>
      </c>
      <c r="AB2119">
        <f t="shared" si="333"/>
        <v>2513.2191632303693</v>
      </c>
      <c r="AC2119">
        <f>VLOOKUP(A2119,'VIXY-IV'!A$1:E$2000,4,0)</f>
        <v>2487.36</v>
      </c>
      <c r="AD2119" s="10">
        <f t="shared" si="340"/>
        <v>1.039622862407108E-2</v>
      </c>
      <c r="AE2119">
        <f>ROW()</f>
        <v>2119</v>
      </c>
      <c r="AF2119">
        <f t="shared" ref="AF2119:AF2182" si="341">B2119/C2119</f>
        <v>0.80226904376012953</v>
      </c>
      <c r="AG2119">
        <f>AG2118*(1-(AG$1+AG$5))^($A2119-$A2118)*(1+2*(E2119/E2118-1))</f>
        <v>1101537.4631537758</v>
      </c>
      <c r="AH2119">
        <f>VLOOKUP(A2119,'UVXY-IV'!A$2:E$2000,4,0)</f>
        <v>5502600</v>
      </c>
      <c r="AI2119">
        <v>2216</v>
      </c>
      <c r="AJ2119" s="10">
        <f t="shared" si="339"/>
        <v>-0.79981509410937091</v>
      </c>
      <c r="AK2119">
        <f t="shared" si="335"/>
        <v>13.683554836837642</v>
      </c>
      <c r="AM2119">
        <v>13.761225</v>
      </c>
      <c r="AN2119" s="10">
        <f t="shared" si="338"/>
        <v>-5.6441314753852279E-3</v>
      </c>
      <c r="AO2119">
        <f>AO2118*(1-AO$1+H2118)^($A2119-$A2118)*(2-E2119/E2118)</f>
        <v>13.808987374851775</v>
      </c>
      <c r="AQ2119" s="10">
        <v>13.75</v>
      </c>
    </row>
    <row r="2120" spans="1:43" x14ac:dyDescent="0.25">
      <c r="A2120" s="1">
        <v>41136</v>
      </c>
      <c r="B2120" s="12">
        <v>14.63</v>
      </c>
      <c r="C2120" s="12">
        <v>18.86</v>
      </c>
      <c r="D2120">
        <v>4794.3100000000004</v>
      </c>
      <c r="E2120">
        <v>4279.63</v>
      </c>
      <c r="F2120">
        <v>94482.54</v>
      </c>
      <c r="G2120">
        <v>84353.23</v>
      </c>
      <c r="H2120">
        <f>(1/(1-91/360*VLOOKUP($A2120,Tbills!$B$4:$C$974,2,1)/100))^((1)/91)-1</f>
        <v>3.0559851109668301E-6</v>
      </c>
      <c r="I2120" s="2">
        <f t="shared" si="334"/>
        <v>2984.0550848917796</v>
      </c>
      <c r="J2120">
        <f>VLOOKUP(A2120,'VXX-IV'!A$1:C$4500,3,0)</f>
        <v>2984.25</v>
      </c>
      <c r="K2120" s="10">
        <f t="shared" si="336"/>
        <v>-6.5314604413280186E-5</v>
      </c>
      <c r="L2120">
        <f t="shared" ref="L2120:L2183" si="342">L2119*(1-L$1+H2120)^($A2120-$A2119)*(1+2*(E2120/E2119-1))</f>
        <v>6003882.0813852195</v>
      </c>
      <c r="O2120">
        <f t="shared" ref="O2120:O2183" si="343">O2119*(1-(O$1+O$5))^($A2120-$A2119)*(1+1.5*(E2120/E2119-1))</f>
        <v>134514.643298432</v>
      </c>
      <c r="R2120">
        <f t="shared" ref="R2120:R2183" si="344">R2119*(1-IF($A2120&lt;=R2115,R$1,R$1+IF(AND(WEEKDAY($A2120)&lt;&gt;1,WEEKDAY($A2120)&lt;&gt;7),S$1,0)))^($A2120-$A2119)*(1-0.5*(E2120/E2119-1))</f>
        <v>22.988559928648193</v>
      </c>
      <c r="U2120" s="2">
        <f t="shared" ref="U2120:U2183" si="345">U2119*$F2120/$F2119*(1-U$1)^($A2120-$A2119)</f>
        <v>162.23018703024451</v>
      </c>
      <c r="V2120">
        <f>VLOOKUP(A2120,'VXZ-IV'!A$1:C$4500,3,0)</f>
        <v>162.24</v>
      </c>
      <c r="W2120" s="10">
        <f t="shared" si="337"/>
        <v>-6.0484281037331833E-5</v>
      </c>
      <c r="X2120">
        <f t="shared" ref="X2120:X2183" si="346">X2119*(1-X$1+H2120)^($A2120-$A2119)*(2-G2120/G2119)</f>
        <v>17.023232400749126</v>
      </c>
      <c r="Z2120">
        <v>17.21</v>
      </c>
      <c r="AB2120">
        <f t="shared" ref="AB2120:AB2183" si="347">AB2119*$E2120/$E2119*(1-(AB$1+AB$5+IF(AND(WEEKDAY(A2120)&lt;&gt;1,WEEKDAY(A2120)&lt;&gt;7),IF(A2120&lt;AC$2,AC$1,AC$3),0)))^($A2120-$A2119)</f>
        <v>2507.6938269911184</v>
      </c>
      <c r="AC2120">
        <f>VLOOKUP(A2120,'VIXY-IV'!A$1:E$2000,4,0)</f>
        <v>2481.85</v>
      </c>
      <c r="AD2120" s="10">
        <f t="shared" si="340"/>
        <v>1.0413130121126768E-2</v>
      </c>
      <c r="AE2120">
        <f>ROW()</f>
        <v>2120</v>
      </c>
      <c r="AF2120">
        <f t="shared" si="341"/>
        <v>0.77571580063626733</v>
      </c>
      <c r="AG2120">
        <f>AG2119*(1-(AG$1+AG$5))^($A2120-$A2119)*(1+2*(E2120/E2119-1))</f>
        <v>1096733.6663838716</v>
      </c>
      <c r="AH2120">
        <f>VLOOKUP(A2120,'UVXY-IV'!A$2:E$2000,4,0)</f>
        <v>5479500</v>
      </c>
      <c r="AI2120">
        <v>2220</v>
      </c>
      <c r="AJ2120" s="10">
        <f t="shared" si="339"/>
        <v>-0.79984785721619278</v>
      </c>
      <c r="AK2120">
        <f t="shared" si="335"/>
        <v>13.712523521781314</v>
      </c>
      <c r="AM2120">
        <v>13.795612500000001</v>
      </c>
      <c r="AN2120" s="10">
        <f t="shared" si="338"/>
        <v>-6.0228553258281359E-3</v>
      </c>
      <c r="AO2120">
        <f>AO2119*(1-AO$1+H2119)^($A2120-$A2119)*(2-E2120/E2119)</f>
        <v>13.838396598797715</v>
      </c>
      <c r="AQ2120" s="10">
        <v>13.73</v>
      </c>
    </row>
    <row r="2121" spans="1:43" x14ac:dyDescent="0.25">
      <c r="A2121" s="1">
        <v>41137</v>
      </c>
      <c r="B2121" s="12">
        <v>14.29</v>
      </c>
      <c r="C2121" s="12">
        <v>18.55</v>
      </c>
      <c r="D2121">
        <v>4727.6499999999996</v>
      </c>
      <c r="E2121">
        <v>4220.1099999999997</v>
      </c>
      <c r="F2121">
        <v>94060.45</v>
      </c>
      <c r="G2121">
        <v>83976.14</v>
      </c>
      <c r="H2121">
        <f>(1/(1-91/360*VLOOKUP($A2121,Tbills!$B$4:$C$974,2,1)/100))^((1)/91)-1</f>
        <v>3.0559851109668301E-6</v>
      </c>
      <c r="I2121" s="2">
        <f t="shared" ref="I2121:I2184" si="348">I2120*$D2121/$D2120*(1-I$1)^($A2121-$A2120)</f>
        <v>2942.4930864575113</v>
      </c>
      <c r="J2121">
        <f>VLOOKUP(A2121,'VXX-IV'!A$1:C$4500,3,0)</f>
        <v>2942.69</v>
      </c>
      <c r="K2121" s="10">
        <f t="shared" si="336"/>
        <v>-6.6916169385478064E-5</v>
      </c>
      <c r="L2121">
        <f t="shared" si="342"/>
        <v>5836635.1454715738</v>
      </c>
      <c r="O2121">
        <f t="shared" si="343"/>
        <v>131704.01199635208</v>
      </c>
      <c r="R2121">
        <f t="shared" si="344"/>
        <v>23.147373000607516</v>
      </c>
      <c r="U2121" s="2">
        <f t="shared" si="345"/>
        <v>161.50150404557172</v>
      </c>
      <c r="V2121">
        <f>VLOOKUP(A2121,'VXZ-IV'!A$1:C$4500,3,0)</f>
        <v>161.47999999999999</v>
      </c>
      <c r="W2121" s="10">
        <f t="shared" si="337"/>
        <v>1.3316847641653418E-4</v>
      </c>
      <c r="X2121">
        <f t="shared" si="346"/>
        <v>17.098752332388131</v>
      </c>
      <c r="Z2121">
        <v>17.21</v>
      </c>
      <c r="AB2121">
        <f t="shared" si="347"/>
        <v>2472.7312474497576</v>
      </c>
      <c r="AC2121">
        <f>VLOOKUP(A2121,'VIXY-IV'!A$1:E$2000,4,0)</f>
        <v>2447.1</v>
      </c>
      <c r="AD2121" s="10">
        <f t="shared" si="340"/>
        <v>1.047413160465771E-2</v>
      </c>
      <c r="AE2121">
        <f>ROW()</f>
        <v>2121</v>
      </c>
      <c r="AF2121">
        <f t="shared" si="341"/>
        <v>0.77035040431266844</v>
      </c>
      <c r="AG2121">
        <f>AG2120*(1-(AG$1+AG$5))^($A2121-$A2120)*(1+2*(E2121/E2120-1))</f>
        <v>1066191.5530497553</v>
      </c>
      <c r="AH2121">
        <f>VLOOKUP(A2121,'UVXY-IV'!A$2:E$2000,4,0)</f>
        <v>5326700</v>
      </c>
      <c r="AI2121">
        <v>2132</v>
      </c>
      <c r="AJ2121" s="10">
        <f t="shared" si="339"/>
        <v>-0.79984013497104112</v>
      </c>
      <c r="AK2121">
        <f t="shared" ref="AK2121:AK2184" si="349">AK2120*(1-IF($A2121&lt;=AK2116,AK$1,AK$1+IF(AND(WEEKDAY($A2121)&lt;&gt;1,WEEKDAY($A2121)&lt;&gt;7),AL$1,0)))^($A2121-$A2120)*(2-$E2121/$E2120)</f>
        <v>13.902586245592206</v>
      </c>
      <c r="AM2121">
        <v>13.986750000000001</v>
      </c>
      <c r="AN2121" s="10">
        <f t="shared" si="338"/>
        <v>-6.0173917749152261E-3</v>
      </c>
      <c r="AO2121">
        <f>AO2120*(1-AO$1+H2120)^($A2121-$A2120)*(2-E2121/E2120)</f>
        <v>14.030381409629289</v>
      </c>
      <c r="AQ2121" s="10">
        <v>14.01</v>
      </c>
    </row>
    <row r="2122" spans="1:43" x14ac:dyDescent="0.25">
      <c r="A2122" s="1">
        <v>41138</v>
      </c>
      <c r="B2122" s="12">
        <v>13.45</v>
      </c>
      <c r="C2122" s="12">
        <v>18.350000000000001</v>
      </c>
      <c r="D2122">
        <v>4578.71</v>
      </c>
      <c r="E2122">
        <v>4087.14</v>
      </c>
      <c r="F2122">
        <v>93387.86</v>
      </c>
      <c r="G2122">
        <v>83375.399999999994</v>
      </c>
      <c r="H2122">
        <f>(1/(1-91/360*VLOOKUP($A2122,Tbills!$B$4:$C$974,2,1)/100))^((1)/91)-1</f>
        <v>3.0559851109668301E-6</v>
      </c>
      <c r="I2122" s="2">
        <f t="shared" si="348"/>
        <v>2849.7232249628128</v>
      </c>
      <c r="J2122">
        <f>VLOOKUP(A2122,'VXX-IV'!A$1:C$4500,3,0)</f>
        <v>2849.91</v>
      </c>
      <c r="K2122" s="10">
        <f t="shared" si="336"/>
        <v>-6.5537170362284236E-5</v>
      </c>
      <c r="L2122">
        <f t="shared" si="342"/>
        <v>5468595.5633818572</v>
      </c>
      <c r="O2122">
        <f t="shared" si="343"/>
        <v>125475.05863640892</v>
      </c>
      <c r="R2122">
        <f t="shared" si="344"/>
        <v>23.510981449669565</v>
      </c>
      <c r="U2122" s="2">
        <f t="shared" si="345"/>
        <v>160.34275925638082</v>
      </c>
      <c r="V2122">
        <f>VLOOKUP(A2122,'VXZ-IV'!A$1:C$4500,3,0)</f>
        <v>160.32</v>
      </c>
      <c r="W2122" s="10">
        <f t="shared" si="337"/>
        <v>1.4196142952105362E-4</v>
      </c>
      <c r="X2122">
        <f t="shared" si="346"/>
        <v>17.220487337589791</v>
      </c>
      <c r="Z2122">
        <v>17.2</v>
      </c>
      <c r="AB2122">
        <f t="shared" si="347"/>
        <v>2394.7353104031731</v>
      </c>
      <c r="AC2122">
        <f>VLOOKUP(A2122,'VIXY-IV'!A$1:E$2000,4,0)</f>
        <v>2369.58</v>
      </c>
      <c r="AD2122" s="10">
        <f t="shared" si="340"/>
        <v>1.0615936327607933E-2</v>
      </c>
      <c r="AE2122">
        <f>ROW()</f>
        <v>2122</v>
      </c>
      <c r="AF2122">
        <f t="shared" si="341"/>
        <v>0.73297002724795635</v>
      </c>
      <c r="AG2122">
        <f>AG2121*(1-(AG$1+AG$5))^($A2122-$A2121)*(1+2*(E2122/E2121-1))</f>
        <v>998969.35937180393</v>
      </c>
      <c r="AH2122">
        <f>VLOOKUP(A2122,'UVXY-IV'!A$2:E$2000,4,0)</f>
        <v>4990100</v>
      </c>
      <c r="AI2122">
        <v>2012</v>
      </c>
      <c r="AJ2122" s="10">
        <f t="shared" si="339"/>
        <v>-0.79980975143347743</v>
      </c>
      <c r="AK2122">
        <f t="shared" si="349"/>
        <v>14.339970151855123</v>
      </c>
      <c r="AM2122">
        <v>14.4238625</v>
      </c>
      <c r="AN2122" s="10">
        <f t="shared" si="338"/>
        <v>-5.8162193479642799E-3</v>
      </c>
      <c r="AO2122">
        <f>AO2121*(1-AO$1+H2121)^($A2122-$A2121)*(2-E2122/E2121)</f>
        <v>14.471968834916034</v>
      </c>
      <c r="AQ2122" s="10">
        <v>14.42</v>
      </c>
    </row>
    <row r="2123" spans="1:43" x14ac:dyDescent="0.25">
      <c r="A2123" s="1">
        <v>41141</v>
      </c>
      <c r="B2123" s="12">
        <v>14.02</v>
      </c>
      <c r="C2123" s="12">
        <v>18.59</v>
      </c>
      <c r="D2123">
        <v>4581.3</v>
      </c>
      <c r="E2123">
        <v>4089.42</v>
      </c>
      <c r="F2123">
        <v>94766.95</v>
      </c>
      <c r="G2123">
        <v>84605.87</v>
      </c>
      <c r="H2123">
        <f>(1/(1-91/360*VLOOKUP($A2123,Tbills!$B$4:$C$974,2,1)/100))^((1)/91)-1</f>
        <v>2.7781327762710362E-6</v>
      </c>
      <c r="I2123" s="2">
        <f t="shared" si="348"/>
        <v>2851.12663166027</v>
      </c>
      <c r="J2123">
        <f>VLOOKUP(A2123,'VXX-IV'!A$1:C$4500,3,0)</f>
        <v>2851.31</v>
      </c>
      <c r="K2123" s="10">
        <f t="shared" ref="K2123:K2186" si="350">I2123/J2123-1</f>
        <v>-6.431020819552824E-5</v>
      </c>
      <c r="L2123">
        <f t="shared" si="342"/>
        <v>5474000.0448659658</v>
      </c>
      <c r="O2123">
        <f t="shared" si="343"/>
        <v>125567.35732038663</v>
      </c>
      <c r="R2123">
        <f t="shared" si="344"/>
        <v>23.501236238816972</v>
      </c>
      <c r="U2123" s="2">
        <f t="shared" si="345"/>
        <v>162.69869271602894</v>
      </c>
      <c r="V2123">
        <f>VLOOKUP(A2123,'VXZ-IV'!A$1:C$4500,3,0)</f>
        <v>162.68</v>
      </c>
      <c r="W2123" s="10">
        <f t="shared" ref="W2123:W2186" si="351">U2123/V2123-1</f>
        <v>1.1490481945508613E-4</v>
      </c>
      <c r="X2123">
        <f t="shared" si="346"/>
        <v>16.9646030093203</v>
      </c>
      <c r="Z2123">
        <v>16.96</v>
      </c>
      <c r="AB2123">
        <f t="shared" si="347"/>
        <v>2395.8205984627079</v>
      </c>
      <c r="AC2123">
        <f>VLOOKUP(A2123,'VIXY-IV'!A$1:E$2000,4,0)</f>
        <v>2370.7800000000002</v>
      </c>
      <c r="AD2123" s="10">
        <f t="shared" si="340"/>
        <v>1.0562177200207357E-2</v>
      </c>
      <c r="AE2123">
        <f>ROW()</f>
        <v>2123</v>
      </c>
      <c r="AF2123">
        <f t="shared" si="341"/>
        <v>0.75416890801506187</v>
      </c>
      <c r="AG2123">
        <f>AG2122*(1-(AG$1+AG$5))^($A2123-$A2122)*(1+2*(E2123/E2122-1))</f>
        <v>999982.80311918433</v>
      </c>
      <c r="AH2123">
        <f>VLOOKUP(A2123,'UVXY-IV'!A$2:E$2000,4,0)</f>
        <v>4994800</v>
      </c>
      <c r="AI2123">
        <v>2020</v>
      </c>
      <c r="AJ2123" s="10">
        <f t="shared" si="339"/>
        <v>-0.79979522641163125</v>
      </c>
      <c r="AK2123">
        <f t="shared" si="349"/>
        <v>14.329968182217886</v>
      </c>
      <c r="AM2123">
        <v>14.412125</v>
      </c>
      <c r="AN2123" s="10">
        <f t="shared" si="338"/>
        <v>-5.7005346388623312E-3</v>
      </c>
      <c r="AO2123">
        <f>AO2122*(1-AO$1+H2122)^($A2123-$A2122)*(2-E2123/E2122)</f>
        <v>14.462423442514297</v>
      </c>
      <c r="AQ2123" s="10">
        <v>14.39</v>
      </c>
    </row>
    <row r="2124" spans="1:43" x14ac:dyDescent="0.25">
      <c r="A2124" s="1">
        <v>41142</v>
      </c>
      <c r="B2124" s="12">
        <v>15.02</v>
      </c>
      <c r="C2124" s="12">
        <v>18.8</v>
      </c>
      <c r="D2124">
        <v>4705.3</v>
      </c>
      <c r="E2124">
        <v>4200.09</v>
      </c>
      <c r="F2124">
        <v>96407.75</v>
      </c>
      <c r="G2124">
        <v>86070.51</v>
      </c>
      <c r="H2124">
        <f>(1/(1-91/360*VLOOKUP($A2124,Tbills!$B$4:$C$974,2,1)/100))^((1)/91)-1</f>
        <v>2.7781327762710362E-6</v>
      </c>
      <c r="I2124" s="2">
        <f t="shared" si="348"/>
        <v>2928.2253999014424</v>
      </c>
      <c r="J2124">
        <f>VLOOKUP(A2124,'VXX-IV'!A$1:C$4500,3,0)</f>
        <v>2928.42</v>
      </c>
      <c r="K2124" s="10">
        <f t="shared" si="350"/>
        <v>-6.6452250209181329E-5</v>
      </c>
      <c r="L2124">
        <f t="shared" si="342"/>
        <v>5770035.6703507528</v>
      </c>
      <c r="O2124">
        <f t="shared" si="343"/>
        <v>130660.20729487111</v>
      </c>
      <c r="R2124">
        <f t="shared" si="344"/>
        <v>23.182186921979042</v>
      </c>
      <c r="U2124" s="2">
        <f t="shared" si="345"/>
        <v>165.51163065196036</v>
      </c>
      <c r="V2124">
        <f>VLOOKUP(A2124,'VXZ-IV'!A$1:C$4500,3,0)</f>
        <v>165.52</v>
      </c>
      <c r="W2124" s="10">
        <f t="shared" si="351"/>
        <v>-5.0563968340133769E-5</v>
      </c>
      <c r="X2124">
        <f t="shared" si="346"/>
        <v>16.670352913726656</v>
      </c>
      <c r="Z2124">
        <v>16.84</v>
      </c>
      <c r="AB2124">
        <f t="shared" si="347"/>
        <v>2460.5717442475416</v>
      </c>
      <c r="AC2124">
        <f>VLOOKUP(A2124,'VIXY-IV'!A$1:E$2000,4,0)</f>
        <v>2435.15</v>
      </c>
      <c r="AD2124" s="10">
        <f t="shared" si="340"/>
        <v>1.0439498284517068E-2</v>
      </c>
      <c r="AE2124">
        <f>ROW()</f>
        <v>2124</v>
      </c>
      <c r="AF2124">
        <f t="shared" si="341"/>
        <v>0.79893617021276586</v>
      </c>
      <c r="AG2124">
        <f>AG2123*(1-(AG$1+AG$5))^($A2124-$A2123)*(1+2*(E2124/E2123-1))</f>
        <v>1054071.385224638</v>
      </c>
      <c r="AH2124">
        <f>VLOOKUP(A2124,'UVXY-IV'!A$2:E$2000,4,0)</f>
        <v>5265700</v>
      </c>
      <c r="AI2124">
        <v>2116</v>
      </c>
      <c r="AJ2124" s="10">
        <f t="shared" si="339"/>
        <v>-0.79982312223927721</v>
      </c>
      <c r="AK2124">
        <f t="shared" si="349"/>
        <v>13.941513807591164</v>
      </c>
      <c r="AM2124">
        <v>14.019387500000001</v>
      </c>
      <c r="AN2124" s="10">
        <f t="shared" si="338"/>
        <v>-5.5547143132206322E-3</v>
      </c>
      <c r="AO2124">
        <f>AO2123*(1-AO$1+H2123)^($A2124-$A2123)*(2-E2124/E2123)</f>
        <v>14.070552511823891</v>
      </c>
      <c r="AQ2124" s="10">
        <v>14</v>
      </c>
    </row>
    <row r="2125" spans="1:43" x14ac:dyDescent="0.25">
      <c r="A2125" s="1">
        <v>41143</v>
      </c>
      <c r="B2125" s="12">
        <v>15.11</v>
      </c>
      <c r="C2125" s="12">
        <v>19.420000000000002</v>
      </c>
      <c r="D2125">
        <v>4768.05</v>
      </c>
      <c r="E2125">
        <v>4256.09</v>
      </c>
      <c r="F2125">
        <v>96281.91</v>
      </c>
      <c r="G2125">
        <v>85957.93</v>
      </c>
      <c r="H2125">
        <f>(1/(1-91/360*VLOOKUP($A2125,Tbills!$B$4:$C$974,2,1)/100))^((1)/91)-1</f>
        <v>2.7781327762710362E-6</v>
      </c>
      <c r="I2125" s="2">
        <f t="shared" si="348"/>
        <v>2967.2039352513743</v>
      </c>
      <c r="J2125">
        <f>VLOOKUP(A2125,'VXX-IV'!A$1:C$4500,3,0)</f>
        <v>2967.4</v>
      </c>
      <c r="K2125" s="10">
        <f t="shared" si="350"/>
        <v>-6.6072908480707682E-5</v>
      </c>
      <c r="L2125">
        <f t="shared" si="342"/>
        <v>5923648.6557755871</v>
      </c>
      <c r="O2125">
        <f t="shared" si="343"/>
        <v>133268.86431522449</v>
      </c>
      <c r="R2125">
        <f t="shared" si="344"/>
        <v>23.026601345224112</v>
      </c>
      <c r="U2125" s="2">
        <f t="shared" si="345"/>
        <v>165.29155960398046</v>
      </c>
      <c r="V2125">
        <f>VLOOKUP(A2125,'VXZ-IV'!A$1:C$4500,3,0)</f>
        <v>165.28</v>
      </c>
      <c r="W2125" s="10">
        <f t="shared" si="351"/>
        <v>6.9939520694894952E-5</v>
      </c>
      <c r="X2125">
        <f t="shared" si="346"/>
        <v>16.691586683211884</v>
      </c>
      <c r="Z2125">
        <v>16.670000000000002</v>
      </c>
      <c r="AB2125">
        <f t="shared" si="347"/>
        <v>2493.2917327720561</v>
      </c>
      <c r="AC2125">
        <f>VLOOKUP(A2125,'VIXY-IV'!A$1:E$2000,4,0)</f>
        <v>2467.42</v>
      </c>
      <c r="AD2125" s="10">
        <f t="shared" si="340"/>
        <v>1.0485338034082581E-2</v>
      </c>
      <c r="AE2125">
        <f>ROW()</f>
        <v>2125</v>
      </c>
      <c r="AF2125">
        <f t="shared" si="341"/>
        <v>0.77806385169927894</v>
      </c>
      <c r="AG2125">
        <f>AG2124*(1-(AG$1+AG$5))^($A2125-$A2124)*(1+2*(E2125/E2124-1))</f>
        <v>1082142.8852219309</v>
      </c>
      <c r="AH2125">
        <f>VLOOKUP(A2125,'UVXY-IV'!A$2:E$2000,4,0)</f>
        <v>5406600</v>
      </c>
      <c r="AI2125">
        <v>2152</v>
      </c>
      <c r="AJ2125" s="10">
        <f t="shared" si="339"/>
        <v>-0.79984779987017141</v>
      </c>
      <c r="AK2125">
        <f t="shared" si="349"/>
        <v>13.754990266805724</v>
      </c>
      <c r="AM2125">
        <v>13.8262625</v>
      </c>
      <c r="AN2125" s="10">
        <f t="shared" si="338"/>
        <v>-5.1548444993197995E-3</v>
      </c>
      <c r="AO2125">
        <f>AO2124*(1-AO$1+H2124)^($A2125-$A2124)*(2-E2125/E2124)</f>
        <v>13.882474254805674</v>
      </c>
      <c r="AQ2125" s="10">
        <v>13.9</v>
      </c>
    </row>
    <row r="2126" spans="1:43" x14ac:dyDescent="0.25">
      <c r="A2126" s="1">
        <v>41144</v>
      </c>
      <c r="B2126" s="12">
        <v>15.96</v>
      </c>
      <c r="C2126" s="12">
        <v>20.09</v>
      </c>
      <c r="D2126">
        <v>4843.54</v>
      </c>
      <c r="E2126">
        <v>4323.46</v>
      </c>
      <c r="F2126">
        <v>97586.240000000005</v>
      </c>
      <c r="G2126">
        <v>87122.16</v>
      </c>
      <c r="H2126">
        <f>(1/(1-91/360*VLOOKUP($A2126,Tbills!$B$4:$C$974,2,1)/100))^((1)/91)-1</f>
        <v>2.7781327762710362E-6</v>
      </c>
      <c r="I2126" s="2">
        <f t="shared" si="348"/>
        <v>3014.1086007035551</v>
      </c>
      <c r="J2126">
        <f>VLOOKUP(A2126,'VXX-IV'!A$1:C$4500,3,0)</f>
        <v>3014.3</v>
      </c>
      <c r="K2126" s="10">
        <f t="shared" si="350"/>
        <v>-6.349709599084985E-5</v>
      </c>
      <c r="L2126">
        <f t="shared" si="342"/>
        <v>6110921.2218792643</v>
      </c>
      <c r="O2126">
        <f t="shared" si="343"/>
        <v>136428.55248918419</v>
      </c>
      <c r="R2126">
        <f t="shared" si="344"/>
        <v>22.843323668237776</v>
      </c>
      <c r="U2126" s="2">
        <f t="shared" si="345"/>
        <v>167.52667758882185</v>
      </c>
      <c r="V2126">
        <f>VLOOKUP(A2126,'VXZ-IV'!A$1:C$4500,3,0)</f>
        <v>167.52</v>
      </c>
      <c r="W2126" s="10">
        <f t="shared" si="351"/>
        <v>3.9861442346245113E-5</v>
      </c>
      <c r="X2126">
        <f t="shared" si="346"/>
        <v>16.464949510804281</v>
      </c>
      <c r="Z2126">
        <v>16.559999999999999</v>
      </c>
      <c r="AB2126">
        <f t="shared" si="347"/>
        <v>2532.6699487631836</v>
      </c>
      <c r="AC2126">
        <f>VLOOKUP(A2126,'VIXY-IV'!A$1:E$2000,4,0)</f>
        <v>2506.42</v>
      </c>
      <c r="AD2126" s="10">
        <f t="shared" si="340"/>
        <v>1.0473084623959128E-2</v>
      </c>
      <c r="AE2126">
        <f>ROW()</f>
        <v>2126</v>
      </c>
      <c r="AF2126">
        <f t="shared" si="341"/>
        <v>0.79442508710801396</v>
      </c>
      <c r="AG2126">
        <f>AG2125*(1-(AG$1+AG$5))^($A2126-$A2125)*(1+2*(E2126/E2125-1))</f>
        <v>1116363.9221666921</v>
      </c>
      <c r="AH2126">
        <f>VLOOKUP(A2126,'UVXY-IV'!A$2:E$2000,4,0)</f>
        <v>5578100</v>
      </c>
      <c r="AI2126">
        <v>2244</v>
      </c>
      <c r="AJ2126" s="10">
        <f t="shared" si="339"/>
        <v>-0.79986663520433621</v>
      </c>
      <c r="AK2126">
        <f t="shared" si="349"/>
        <v>13.536630887651858</v>
      </c>
      <c r="AM2126">
        <v>13.607637499999999</v>
      </c>
      <c r="AN2126" s="10">
        <f t="shared" si="338"/>
        <v>-5.2181440274361446E-3</v>
      </c>
      <c r="AO2126">
        <f>AO2125*(1-AO$1+H2125)^($A2126-$A2125)*(2-E2126/E2125)</f>
        <v>13.662260046782606</v>
      </c>
      <c r="AQ2126" s="10">
        <v>13.6</v>
      </c>
    </row>
    <row r="2127" spans="1:43" x14ac:dyDescent="0.25">
      <c r="A2127" s="1">
        <v>41145</v>
      </c>
      <c r="B2127" s="12">
        <v>15.18</v>
      </c>
      <c r="C2127" s="12">
        <v>19.239999999999998</v>
      </c>
      <c r="D2127">
        <v>4666.8</v>
      </c>
      <c r="E2127">
        <v>4165.68</v>
      </c>
      <c r="F2127">
        <v>96998.8</v>
      </c>
      <c r="G2127">
        <v>86597.47</v>
      </c>
      <c r="H2127">
        <f>(1/(1-91/360*VLOOKUP($A2127,Tbills!$B$4:$C$974,2,1)/100))^((1)/91)-1</f>
        <v>2.7781327762710362E-6</v>
      </c>
      <c r="I2127" s="2">
        <f t="shared" si="348"/>
        <v>2904.0534470003377</v>
      </c>
      <c r="J2127">
        <f>VLOOKUP(A2127,'VXX-IV'!A$1:C$4500,3,0)</f>
        <v>2904.24</v>
      </c>
      <c r="K2127" s="10">
        <f t="shared" si="350"/>
        <v>-6.4234705004495574E-5</v>
      </c>
      <c r="L2127">
        <f t="shared" si="342"/>
        <v>5664657.9443877777</v>
      </c>
      <c r="O2127">
        <f t="shared" si="343"/>
        <v>128955.98784140553</v>
      </c>
      <c r="R2127">
        <f t="shared" si="344"/>
        <v>23.259093386593211</v>
      </c>
      <c r="U2127" s="2">
        <f t="shared" si="345"/>
        <v>166.51415674985225</v>
      </c>
      <c r="V2127">
        <f>VLOOKUP(A2127,'VXZ-IV'!A$1:C$4500,3,0)</f>
        <v>166.52</v>
      </c>
      <c r="W2127" s="10">
        <f t="shared" si="351"/>
        <v>-3.5090380421376466E-5</v>
      </c>
      <c r="X2127">
        <f t="shared" si="346"/>
        <v>16.563542435014213</v>
      </c>
      <c r="Z2127">
        <v>16.72</v>
      </c>
      <c r="AB2127">
        <f t="shared" si="347"/>
        <v>2440.157817090339</v>
      </c>
      <c r="AC2127">
        <f>VLOOKUP(A2127,'VIXY-IV'!A$1:E$2000,4,0)</f>
        <v>2414.98</v>
      </c>
      <c r="AD2127" s="10">
        <f t="shared" si="340"/>
        <v>1.0425683479920789E-2</v>
      </c>
      <c r="AE2127">
        <f>ROW()</f>
        <v>2127</v>
      </c>
      <c r="AF2127">
        <f t="shared" si="341"/>
        <v>0.78898128898128905</v>
      </c>
      <c r="AG2127">
        <f>AG2126*(1-(AG$1+AG$5))^($A2127-$A2126)*(1+2*(E2127/E2126-1))</f>
        <v>1034848.0584334665</v>
      </c>
      <c r="AH2127">
        <f>VLOOKUP(A2127,'UVXY-IV'!A$2:E$2000,4,0)</f>
        <v>5171200</v>
      </c>
      <c r="AI2127">
        <v>2060</v>
      </c>
      <c r="AJ2127" s="10">
        <f t="shared" si="339"/>
        <v>-0.79988241444278574</v>
      </c>
      <c r="AK2127">
        <f t="shared" si="349"/>
        <v>14.0299821201471</v>
      </c>
      <c r="AM2127">
        <v>14.102625</v>
      </c>
      <c r="AN2127" s="10">
        <f t="shared" si="338"/>
        <v>-5.1510183283537403E-3</v>
      </c>
      <c r="AO2127">
        <f>AO2126*(1-AO$1+H2126)^($A2127-$A2126)*(2-E2127/E2126)</f>
        <v>14.160365044595473</v>
      </c>
      <c r="AQ2127" s="10">
        <v>14.19</v>
      </c>
    </row>
    <row r="2128" spans="1:43" x14ac:dyDescent="0.25">
      <c r="A2128" s="1">
        <v>41148</v>
      </c>
      <c r="B2128" s="12">
        <v>16.350000000000001</v>
      </c>
      <c r="C2128" s="12">
        <v>19.920000000000002</v>
      </c>
      <c r="D2128">
        <v>4722.5200000000004</v>
      </c>
      <c r="E2128">
        <v>4215.38</v>
      </c>
      <c r="F2128">
        <v>96186.240000000005</v>
      </c>
      <c r="G2128">
        <v>85871.32</v>
      </c>
      <c r="H2128">
        <f>(1/(1-91/360*VLOOKUP($A2128,Tbills!$B$4:$C$974,2,1)/100))^((1)/91)-1</f>
        <v>3.0559851109668301E-6</v>
      </c>
      <c r="I2128" s="2">
        <f t="shared" si="348"/>
        <v>2938.5118898481928</v>
      </c>
      <c r="J2128">
        <f>VLOOKUP(A2128,'VXX-IV'!A$1:C$4500,3,0)</f>
        <v>2938.7</v>
      </c>
      <c r="K2128" s="10">
        <f t="shared" si="350"/>
        <v>-6.4011349170334242E-5</v>
      </c>
      <c r="L2128">
        <f t="shared" si="342"/>
        <v>5799092.6838198332</v>
      </c>
      <c r="O2128">
        <f t="shared" si="343"/>
        <v>131250.5450842448</v>
      </c>
      <c r="R2128">
        <f t="shared" si="344"/>
        <v>23.117207940742485</v>
      </c>
      <c r="U2128" s="2">
        <f t="shared" si="345"/>
        <v>165.10718755926777</v>
      </c>
      <c r="V2128">
        <f>VLOOKUP(A2128,'VXZ-IV'!A$1:C$4500,3,0)</f>
        <v>165.12</v>
      </c>
      <c r="W2128" s="10">
        <f t="shared" si="351"/>
        <v>-7.7594723426832601E-5</v>
      </c>
      <c r="X2128">
        <f t="shared" si="346"/>
        <v>16.700733418520208</v>
      </c>
      <c r="Z2128">
        <v>16.72</v>
      </c>
      <c r="AB2128">
        <f t="shared" si="347"/>
        <v>2469.0126488909059</v>
      </c>
      <c r="AC2128">
        <f>VLOOKUP(A2128,'VIXY-IV'!A$1:E$2000,4,0)</f>
        <v>2443.84</v>
      </c>
      <c r="AD2128" s="10">
        <f t="shared" si="340"/>
        <v>1.0300448839083431E-2</v>
      </c>
      <c r="AE2128">
        <f>ROW()</f>
        <v>2128</v>
      </c>
      <c r="AF2128">
        <f t="shared" si="341"/>
        <v>0.82078313253012047</v>
      </c>
      <c r="AG2128">
        <f>AG2127*(1-(AG$1+AG$5))^($A2128-$A2127)*(1+2*(E2128/E2127-1))</f>
        <v>1059434.1294055062</v>
      </c>
      <c r="AH2128">
        <f>VLOOKUP(A2128,'UVXY-IV'!A$2:E$2000,4,0)</f>
        <v>5294400</v>
      </c>
      <c r="AI2128">
        <v>2096</v>
      </c>
      <c r="AJ2128" s="10">
        <f t="shared" si="339"/>
        <v>-0.79989533669433621</v>
      </c>
      <c r="AK2128">
        <f t="shared" si="349"/>
        <v>13.860655980824417</v>
      </c>
      <c r="AM2128">
        <v>13.931274999999999</v>
      </c>
      <c r="AN2128" s="10">
        <f t="shared" si="338"/>
        <v>-5.0690995027793395E-3</v>
      </c>
      <c r="AO2128">
        <f>AO2127*(1-AO$1+H2127)^($A2128-$A2127)*(2-E2128/E2127)</f>
        <v>13.989984390739378</v>
      </c>
      <c r="AQ2128" s="10">
        <v>14.08</v>
      </c>
    </row>
    <row r="2129" spans="1:43" x14ac:dyDescent="0.25">
      <c r="A2129" s="1">
        <v>41149</v>
      </c>
      <c r="B2129" s="12">
        <v>16.489999999999998</v>
      </c>
      <c r="C2129" s="12">
        <v>19.82</v>
      </c>
      <c r="D2129">
        <v>4768.83</v>
      </c>
      <c r="E2129">
        <v>4256.71</v>
      </c>
      <c r="F2129">
        <v>96583.93</v>
      </c>
      <c r="G2129">
        <v>86226.1</v>
      </c>
      <c r="H2129">
        <f>(1/(1-91/360*VLOOKUP($A2129,Tbills!$B$4:$C$974,2,1)/100))^((1)/91)-1</f>
        <v>3.0559851109668301E-6</v>
      </c>
      <c r="I2129" s="2">
        <f t="shared" si="348"/>
        <v>2967.2551862959981</v>
      </c>
      <c r="J2129">
        <f>VLOOKUP(A2129,'VXX-IV'!A$1:C$4500,3,0)</f>
        <v>2967.45</v>
      </c>
      <c r="K2129" s="10">
        <f t="shared" si="350"/>
        <v>-6.5650206069745032E-5</v>
      </c>
      <c r="L2129">
        <f t="shared" si="342"/>
        <v>5912558.7144933958</v>
      </c>
      <c r="O2129">
        <f t="shared" si="343"/>
        <v>133176.34035505791</v>
      </c>
      <c r="R2129">
        <f t="shared" si="344"/>
        <v>23.002840865435143</v>
      </c>
      <c r="U2129" s="2">
        <f t="shared" si="345"/>
        <v>165.78579439588472</v>
      </c>
      <c r="V2129">
        <f>VLOOKUP(A2129,'VXZ-IV'!A$1:C$4500,3,0)</f>
        <v>165.76</v>
      </c>
      <c r="W2129" s="10">
        <f t="shared" si="351"/>
        <v>1.5561290953636231E-4</v>
      </c>
      <c r="X2129">
        <f t="shared" si="346"/>
        <v>16.631169504694888</v>
      </c>
      <c r="Z2129">
        <v>16.8</v>
      </c>
      <c r="AB2129">
        <f t="shared" si="347"/>
        <v>2493.1333368945452</v>
      </c>
      <c r="AC2129">
        <f>VLOOKUP(A2129,'VIXY-IV'!A$1:E$2000,4,0)</f>
        <v>2467.87</v>
      </c>
      <c r="AD2129" s="10">
        <f t="shared" si="340"/>
        <v>1.0236899388762488E-2</v>
      </c>
      <c r="AE2129">
        <f>ROW()</f>
        <v>2129</v>
      </c>
      <c r="AF2129">
        <f t="shared" si="341"/>
        <v>0.83198789101917248</v>
      </c>
      <c r="AG2129">
        <f>AG2128*(1-(AG$1+AG$5))^($A2129-$A2128)*(1+2*(E2129/E2128-1))</f>
        <v>1080172.3259031808</v>
      </c>
      <c r="AH2129">
        <f>VLOOKUP(A2129,'UVXY-IV'!A$2:E$2000,4,0)</f>
        <v>5398400</v>
      </c>
      <c r="AI2129">
        <v>2168</v>
      </c>
      <c r="AJ2129" s="10">
        <f t="shared" si="339"/>
        <v>-0.79990880151467458</v>
      </c>
      <c r="AK2129">
        <f t="shared" si="349"/>
        <v>13.724118935187443</v>
      </c>
      <c r="AM2129">
        <v>13.7923375</v>
      </c>
      <c r="AN2129" s="10">
        <f t="shared" si="338"/>
        <v>-4.9461206131706792E-3</v>
      </c>
      <c r="AO2129">
        <f>AO2128*(1-AO$1+H2128)^($A2129-$A2128)*(2-E2129/E2128)</f>
        <v>13.85234854009191</v>
      </c>
      <c r="AQ2129" s="10">
        <v>13.81</v>
      </c>
    </row>
    <row r="2130" spans="1:43" x14ac:dyDescent="0.25">
      <c r="A2130" s="1">
        <v>41150</v>
      </c>
      <c r="B2130" s="12">
        <v>17.059999999999999</v>
      </c>
      <c r="C2130" s="12">
        <v>20.46</v>
      </c>
      <c r="D2130">
        <v>4829.53</v>
      </c>
      <c r="E2130">
        <v>4310.88</v>
      </c>
      <c r="F2130">
        <v>96974.06</v>
      </c>
      <c r="G2130">
        <v>86574.13</v>
      </c>
      <c r="H2130">
        <f>(1/(1-91/360*VLOOKUP($A2130,Tbills!$B$4:$C$974,2,1)/100))^((1)/91)-1</f>
        <v>3.0559851109668301E-6</v>
      </c>
      <c r="I2130" s="2">
        <f t="shared" si="348"/>
        <v>3004.9505879872809</v>
      </c>
      <c r="J2130">
        <f>VLOOKUP(A2130,'VXX-IV'!A$1:C$4500,3,0)</f>
        <v>3005.15</v>
      </c>
      <c r="K2130" s="10">
        <f t="shared" si="350"/>
        <v>-6.6356758470997868E-5</v>
      </c>
      <c r="L2130">
        <f t="shared" si="342"/>
        <v>6062787.1282403748</v>
      </c>
      <c r="O2130">
        <f t="shared" si="343"/>
        <v>135713.92815289207</v>
      </c>
      <c r="R2130">
        <f t="shared" si="344"/>
        <v>22.855442959724222</v>
      </c>
      <c r="U2130" s="2">
        <f t="shared" si="345"/>
        <v>166.45139165786662</v>
      </c>
      <c r="V2130">
        <f>VLOOKUP(A2130,'VXZ-IV'!A$1:C$4500,3,0)</f>
        <v>166.44</v>
      </c>
      <c r="W2130" s="10">
        <f t="shared" si="351"/>
        <v>6.8443029720199888E-5</v>
      </c>
      <c r="X2130">
        <f t="shared" si="346"/>
        <v>16.563479942139612</v>
      </c>
      <c r="Z2130">
        <v>16.75</v>
      </c>
      <c r="AB2130">
        <f t="shared" si="347"/>
        <v>2524.7724002768596</v>
      </c>
      <c r="AC2130">
        <f>VLOOKUP(A2130,'VIXY-IV'!A$1:E$2000,4,0)</f>
        <v>2499.39</v>
      </c>
      <c r="AD2130" s="10">
        <f t="shared" si="340"/>
        <v>1.0155438037624975E-2</v>
      </c>
      <c r="AE2130">
        <f>ROW()</f>
        <v>2130</v>
      </c>
      <c r="AF2130">
        <f t="shared" si="341"/>
        <v>0.83382209188660794</v>
      </c>
      <c r="AG2130">
        <f>AG2129*(1-(AG$1+AG$5))^($A2130-$A2129)*(1+2*(E2130/E2129-1))</f>
        <v>1107627.0927390577</v>
      </c>
      <c r="AH2130">
        <f>VLOOKUP(A2130,'UVXY-IV'!A$2:E$2000,4,0)</f>
        <v>5536300</v>
      </c>
      <c r="AI2130">
        <v>2188</v>
      </c>
      <c r="AJ2130" s="10">
        <f t="shared" si="339"/>
        <v>-0.79993369348860111</v>
      </c>
      <c r="AK2130">
        <f t="shared" si="349"/>
        <v>13.548837600643427</v>
      </c>
      <c r="AM2130">
        <v>13.6136625</v>
      </c>
      <c r="AN2130" s="10">
        <f t="shared" si="338"/>
        <v>-4.7617530812573694E-3</v>
      </c>
      <c r="AO2130">
        <f>AO2129*(1-AO$1+H2129)^($A2130-$A2129)*(2-E2130/E2129)</f>
        <v>13.675602420333991</v>
      </c>
      <c r="AQ2130" s="10">
        <v>13.77</v>
      </c>
    </row>
    <row r="2131" spans="1:43" x14ac:dyDescent="0.25">
      <c r="A2131" s="1">
        <v>41151</v>
      </c>
      <c r="B2131" s="12">
        <v>17.829999999999998</v>
      </c>
      <c r="C2131" s="12">
        <v>20.92</v>
      </c>
      <c r="D2131">
        <v>4926.66</v>
      </c>
      <c r="E2131">
        <v>4397.5600000000004</v>
      </c>
      <c r="F2131">
        <v>97618.06</v>
      </c>
      <c r="G2131">
        <v>87148.800000000003</v>
      </c>
      <c r="H2131">
        <f>(1/(1-91/360*VLOOKUP($A2131,Tbills!$B$4:$C$974,2,1)/100))^((1)/91)-1</f>
        <v>3.0559851109668301E-6</v>
      </c>
      <c r="I2131" s="2">
        <f t="shared" si="348"/>
        <v>3065.3104713187918</v>
      </c>
      <c r="J2131">
        <f>VLOOKUP(A2131,'VXX-IV'!A$1:C$4500,3,0)</f>
        <v>3065.51</v>
      </c>
      <c r="K2131" s="10">
        <f t="shared" si="350"/>
        <v>-6.5088249983968893E-5</v>
      </c>
      <c r="L2131">
        <f t="shared" si="342"/>
        <v>6306333.4247188289</v>
      </c>
      <c r="O2131">
        <f t="shared" si="343"/>
        <v>139802.47040973973</v>
      </c>
      <c r="R2131">
        <f t="shared" si="344"/>
        <v>22.62463994899516</v>
      </c>
      <c r="U2131" s="2">
        <f t="shared" si="345"/>
        <v>167.55270159557236</v>
      </c>
      <c r="V2131">
        <f>VLOOKUP(A2131,'VXZ-IV'!A$1:C$4500,3,0)</f>
        <v>167.56</v>
      </c>
      <c r="W2131" s="10">
        <f t="shared" si="351"/>
        <v>-4.3556961253576887E-5</v>
      </c>
      <c r="X2131">
        <f t="shared" si="346"/>
        <v>16.452975024925124</v>
      </c>
      <c r="Z2131">
        <v>16.75</v>
      </c>
      <c r="AB2131">
        <f t="shared" si="347"/>
        <v>2575.448867924033</v>
      </c>
      <c r="AC2131">
        <f>VLOOKUP(A2131,'VIXY-IV'!A$1:E$2000,4,0)</f>
        <v>2549.8200000000002</v>
      </c>
      <c r="AD2131" s="10">
        <f t="shared" si="340"/>
        <v>1.0051245940510656E-2</v>
      </c>
      <c r="AE2131">
        <f>ROW()</f>
        <v>2131</v>
      </c>
      <c r="AF2131">
        <f t="shared" si="341"/>
        <v>0.85229445506692147</v>
      </c>
      <c r="AG2131">
        <f>AG2130*(1-(AG$1+AG$5))^($A2131-$A2130)*(1+2*(E2131/E2130-1))</f>
        <v>1152130.9657827509</v>
      </c>
      <c r="AH2131">
        <f>VLOOKUP(A2131,'UVXY-IV'!A$2:E$2000,4,0)</f>
        <v>5759600</v>
      </c>
      <c r="AI2131">
        <v>2280</v>
      </c>
      <c r="AJ2131" s="10">
        <f t="shared" si="339"/>
        <v>-0.79996337145240104</v>
      </c>
      <c r="AK2131">
        <f t="shared" si="349"/>
        <v>13.275789199901709</v>
      </c>
      <c r="AM2131">
        <v>13.335062499999999</v>
      </c>
      <c r="AN2131" s="10">
        <f t="shared" si="338"/>
        <v>-4.4449210566722686E-3</v>
      </c>
      <c r="AO2131">
        <f>AO2130*(1-AO$1+H2130)^($A2131-$A2130)*(2-E2131/E2130)</f>
        <v>13.40016879179827</v>
      </c>
      <c r="AQ2131" s="10">
        <v>13.48</v>
      </c>
    </row>
    <row r="2132" spans="1:43" x14ac:dyDescent="0.25">
      <c r="A2132" s="1">
        <v>41152</v>
      </c>
      <c r="B2132" s="12">
        <v>17.47</v>
      </c>
      <c r="C2132" s="12">
        <v>20.62</v>
      </c>
      <c r="D2132">
        <v>4742.43</v>
      </c>
      <c r="E2132">
        <v>4233.1000000000004</v>
      </c>
      <c r="F2132">
        <v>95952.77</v>
      </c>
      <c r="G2132">
        <v>85661.84</v>
      </c>
      <c r="H2132">
        <f>(1/(1-91/360*VLOOKUP($A2132,Tbills!$B$4:$C$974,2,1)/100))^((1)/91)-1</f>
        <v>3.0559851109668301E-6</v>
      </c>
      <c r="I2132" s="2">
        <f t="shared" si="348"/>
        <v>2950.6127628382797</v>
      </c>
      <c r="J2132">
        <f>VLOOKUP(A2132,'VXX-IV'!A$1:C$4500,3,0)</f>
        <v>2950.8</v>
      </c>
      <c r="K2132" s="10">
        <f t="shared" si="350"/>
        <v>-6.3453016714287713E-5</v>
      </c>
      <c r="L2132">
        <f t="shared" si="342"/>
        <v>5834398.8359395647</v>
      </c>
      <c r="O2132">
        <f t="shared" si="343"/>
        <v>131955.52191925581</v>
      </c>
      <c r="R2132">
        <f t="shared" si="344"/>
        <v>23.046656340654497</v>
      </c>
      <c r="U2132" s="2">
        <f t="shared" si="345"/>
        <v>164.69036386301843</v>
      </c>
      <c r="V2132">
        <f>VLOOKUP(A2132,'VXZ-IV'!A$1:C$4500,3,0)</f>
        <v>164.68</v>
      </c>
      <c r="W2132" s="10">
        <f t="shared" si="351"/>
        <v>6.293334356577418E-5</v>
      </c>
      <c r="X2132">
        <f t="shared" si="346"/>
        <v>16.733133035342263</v>
      </c>
      <c r="Z2132">
        <v>16.89</v>
      </c>
      <c r="AB2132">
        <f t="shared" si="347"/>
        <v>2479.045766199486</v>
      </c>
      <c r="AC2132">
        <f>VLOOKUP(A2132,'VIXY-IV'!A$1:E$2000,4,0)</f>
        <v>2454.34</v>
      </c>
      <c r="AD2132" s="10">
        <f t="shared" si="340"/>
        <v>1.006615472977912E-2</v>
      </c>
      <c r="AE2132">
        <f>ROW()</f>
        <v>2132</v>
      </c>
      <c r="AF2132">
        <f t="shared" si="341"/>
        <v>0.84723569350145478</v>
      </c>
      <c r="AG2132">
        <f>AG2131*(1-(AG$1+AG$5))^($A2132-$A2131)*(1+2*(E2132/E2131-1))</f>
        <v>1065920.2300177917</v>
      </c>
      <c r="AH2132">
        <f>VLOOKUP(A2132,'UVXY-IV'!A$2:E$2000,4,0)</f>
        <v>5328700</v>
      </c>
      <c r="AI2132">
        <v>2120</v>
      </c>
      <c r="AJ2132" s="10">
        <f t="shared" si="339"/>
        <v>-0.79996617748835708</v>
      </c>
      <c r="AK2132">
        <f t="shared" si="349"/>
        <v>13.771635870193093</v>
      </c>
      <c r="AM2132">
        <v>13.82995</v>
      </c>
      <c r="AN2132" s="10">
        <f t="shared" si="338"/>
        <v>-4.2165105301832373E-3</v>
      </c>
      <c r="AO2132">
        <f>AO2131*(1-AO$1+H2131)^($A2132-$A2131)*(2-E2132/E2131)</f>
        <v>13.900836784253462</v>
      </c>
      <c r="AQ2132" s="10">
        <v>13.89</v>
      </c>
    </row>
    <row r="2133" spans="1:43" x14ac:dyDescent="0.25">
      <c r="A2133" s="1">
        <v>41156</v>
      </c>
      <c r="B2133" s="12">
        <v>17.98</v>
      </c>
      <c r="C2133" s="12">
        <v>20.68</v>
      </c>
      <c r="D2133">
        <v>4655.93</v>
      </c>
      <c r="E2133">
        <v>4155.84</v>
      </c>
      <c r="F2133">
        <v>95960.44</v>
      </c>
      <c r="G2133">
        <v>85667.64</v>
      </c>
      <c r="H2133">
        <f>(1/(1-91/360*VLOOKUP($A2133,Tbills!$B$4:$C$974,2,1)/100))^((1)/91)-1</f>
        <v>2.7781327762710362E-6</v>
      </c>
      <c r="I2133" s="2">
        <f t="shared" si="348"/>
        <v>2896.5122562446763</v>
      </c>
      <c r="J2133">
        <f>VLOOKUP(A2133,'VXX-IV'!A$1:C$4500,3,0)</f>
        <v>2896.7</v>
      </c>
      <c r="K2133" s="10">
        <f t="shared" si="350"/>
        <v>-6.4812978673445265E-5</v>
      </c>
      <c r="L2133">
        <f t="shared" si="342"/>
        <v>5620472.997597835</v>
      </c>
      <c r="O2133">
        <f t="shared" si="343"/>
        <v>128325.66340914179</v>
      </c>
      <c r="R2133">
        <f t="shared" si="344"/>
        <v>23.252768123426723</v>
      </c>
      <c r="U2133" s="2">
        <f t="shared" si="345"/>
        <v>164.68746476655909</v>
      </c>
      <c r="V2133">
        <f>VLOOKUP(A2133,'VXZ-IV'!A$1:C$4500,3,0)</f>
        <v>164.68</v>
      </c>
      <c r="W2133" s="10">
        <f t="shared" si="351"/>
        <v>4.5328920081910695E-5</v>
      </c>
      <c r="X2133">
        <f t="shared" si="346"/>
        <v>16.729710699940327</v>
      </c>
      <c r="Z2133">
        <v>16.690000000000001</v>
      </c>
      <c r="AB2133">
        <f t="shared" si="347"/>
        <v>2433.4603108190445</v>
      </c>
      <c r="AC2133">
        <f>VLOOKUP(A2133,'VIXY-IV'!A$1:E$2000,4,0)</f>
        <v>2409.38</v>
      </c>
      <c r="AD2133" s="10">
        <f t="shared" si="340"/>
        <v>9.9944013891724026E-3</v>
      </c>
      <c r="AE2133">
        <f>ROW()</f>
        <v>2133</v>
      </c>
      <c r="AF2133">
        <f t="shared" si="341"/>
        <v>0.86943907156673117</v>
      </c>
      <c r="AG2133">
        <f>AG2132*(1-(AG$1+AG$5))^($A2133-$A2132)*(1+2*(E2133/E2132-1))</f>
        <v>1026872.7292412078</v>
      </c>
      <c r="AH2133">
        <f>VLOOKUP(A2133,'UVXY-IV'!A$2:E$2000,4,0)</f>
        <v>5133400</v>
      </c>
      <c r="AI2133">
        <v>2092</v>
      </c>
      <c r="AJ2133" s="10">
        <f t="shared" si="339"/>
        <v>-0.79996245583020853</v>
      </c>
      <c r="AK2133">
        <f t="shared" si="349"/>
        <v>14.0203751814855</v>
      </c>
      <c r="AM2133">
        <v>14.073874999999999</v>
      </c>
      <c r="AN2133" s="10">
        <f t="shared" si="338"/>
        <v>-3.801356663640898E-3</v>
      </c>
      <c r="AO2133">
        <f>AO2132*(1-AO$1+H2132)^($A2133-$A2132)*(2-E2133/E2132)</f>
        <v>14.152625537150287</v>
      </c>
      <c r="AQ2133" s="10">
        <v>14.01</v>
      </c>
    </row>
    <row r="2134" spans="1:43" x14ac:dyDescent="0.25">
      <c r="A2134" s="1">
        <v>41157</v>
      </c>
      <c r="B2134" s="12">
        <v>17.739999999999998</v>
      </c>
      <c r="C2134" s="12">
        <v>19.989999999999998</v>
      </c>
      <c r="D2134">
        <v>4548.67</v>
      </c>
      <c r="E2134">
        <v>4060.09</v>
      </c>
      <c r="F2134">
        <v>94326.73</v>
      </c>
      <c r="G2134">
        <v>84208.93</v>
      </c>
      <c r="H2134">
        <f>(1/(1-91/360*VLOOKUP($A2134,Tbills!$B$4:$C$974,2,1)/100))^((1)/91)-1</f>
        <v>2.7781327762710362E-6</v>
      </c>
      <c r="I2134" s="2">
        <f t="shared" si="348"/>
        <v>2829.7154691757219</v>
      </c>
      <c r="J2134">
        <f>VLOOKUP(A2134,'VXX-IV'!A$1:C$4500,3,0)</f>
        <v>2829.89</v>
      </c>
      <c r="K2134" s="10">
        <f t="shared" si="350"/>
        <v>-6.1674066581418607E-5</v>
      </c>
      <c r="L2134">
        <f t="shared" si="342"/>
        <v>5361255.6257742904</v>
      </c>
      <c r="O2134">
        <f t="shared" si="343"/>
        <v>123886.57917443934</v>
      </c>
      <c r="R2134">
        <f t="shared" si="344"/>
        <v>23.519575201717668</v>
      </c>
      <c r="U2134" s="2">
        <f t="shared" si="345"/>
        <v>161.87974167988031</v>
      </c>
      <c r="V2134">
        <f>VLOOKUP(A2134,'VXZ-IV'!A$1:C$4500,3,0)</f>
        <v>161.88</v>
      </c>
      <c r="W2134" s="10">
        <f t="shared" si="351"/>
        <v>-1.5957506775965413E-6</v>
      </c>
      <c r="X2134">
        <f t="shared" si="346"/>
        <v>17.013994643275744</v>
      </c>
      <c r="Z2134">
        <v>17.04</v>
      </c>
      <c r="AB2134">
        <f t="shared" si="347"/>
        <v>2377.3108215118204</v>
      </c>
      <c r="AC2134">
        <f>VLOOKUP(A2134,'VIXY-IV'!A$1:E$2000,4,0)</f>
        <v>2353.5500000000002</v>
      </c>
      <c r="AD2134" s="10">
        <f t="shared" si="340"/>
        <v>1.0095736870608274E-2</v>
      </c>
      <c r="AE2134">
        <f>ROW()</f>
        <v>2134</v>
      </c>
      <c r="AF2134">
        <f t="shared" si="341"/>
        <v>0.88744372186093046</v>
      </c>
      <c r="AG2134">
        <f>AG2133*(1-(AG$1+AG$5))^($A2134-$A2133)*(1+2*(E2134/E2133-1))</f>
        <v>979521.69780569349</v>
      </c>
      <c r="AH2134">
        <f>VLOOKUP(A2134,'UVXY-IV'!A$2:E$2000,4,0)</f>
        <v>4896200</v>
      </c>
      <c r="AI2134">
        <v>1980</v>
      </c>
      <c r="AJ2134" s="10">
        <f t="shared" si="339"/>
        <v>-0.79994246603372132</v>
      </c>
      <c r="AK2134">
        <f t="shared" si="349"/>
        <v>14.342734709115302</v>
      </c>
      <c r="AM2134">
        <v>14.407999999999999</v>
      </c>
      <c r="AN2134" s="10">
        <f t="shared" si="338"/>
        <v>-4.52979531404063E-3</v>
      </c>
      <c r="AO2134">
        <f>AO2133*(1-AO$1+H2133)^($A2134-$A2133)*(2-E2134/E2133)</f>
        <v>14.478204854437546</v>
      </c>
      <c r="AQ2134" s="10">
        <v>14.39</v>
      </c>
    </row>
    <row r="2135" spans="1:43" x14ac:dyDescent="0.25">
      <c r="A2135" s="1">
        <v>41158</v>
      </c>
      <c r="B2135" s="12">
        <v>15.6</v>
      </c>
      <c r="C2135" s="12">
        <v>18.62</v>
      </c>
      <c r="D2135">
        <v>4096.7299999999996</v>
      </c>
      <c r="E2135">
        <v>3656.68</v>
      </c>
      <c r="F2135">
        <v>90528.45</v>
      </c>
      <c r="G2135">
        <v>80817.83</v>
      </c>
      <c r="H2135">
        <f>(1/(1-91/360*VLOOKUP($A2135,Tbills!$B$4:$C$974,2,1)/100))^((1)/91)-1</f>
        <v>2.7781327762710362E-6</v>
      </c>
      <c r="I2135" s="2">
        <f t="shared" si="348"/>
        <v>2548.5026580607118</v>
      </c>
      <c r="J2135">
        <f>VLOOKUP(A2135,'VXX-IV'!A$1:C$4500,3,0)</f>
        <v>2548.66</v>
      </c>
      <c r="K2135" s="10">
        <f t="shared" si="350"/>
        <v>-6.1735162512066566E-5</v>
      </c>
      <c r="L2135">
        <f t="shared" si="342"/>
        <v>4295686.0779785691</v>
      </c>
      <c r="O2135">
        <f t="shared" si="343"/>
        <v>105418.99564440745</v>
      </c>
      <c r="R2135">
        <f t="shared" si="344"/>
        <v>24.686910092654763</v>
      </c>
      <c r="U2135" s="2">
        <f t="shared" si="345"/>
        <v>155.35749798980888</v>
      </c>
      <c r="V2135">
        <f>VLOOKUP(A2135,'VXZ-IV'!A$1:C$4500,3,0)</f>
        <v>155.36000000000001</v>
      </c>
      <c r="W2135" s="10">
        <f t="shared" si="351"/>
        <v>-1.6104597007848831E-5</v>
      </c>
      <c r="X2135">
        <f t="shared" si="346"/>
        <v>17.698544042915859</v>
      </c>
      <c r="Z2135">
        <v>17.46</v>
      </c>
      <c r="AB2135">
        <f t="shared" si="347"/>
        <v>2141.0268863053657</v>
      </c>
      <c r="AC2135">
        <f>VLOOKUP(A2135,'VIXY-IV'!A$1:E$2000,4,0)</f>
        <v>2119.5700000000002</v>
      </c>
      <c r="AD2135" s="10">
        <f t="shared" si="340"/>
        <v>1.0123226081405923E-2</v>
      </c>
      <c r="AE2135">
        <f>ROW()</f>
        <v>2135</v>
      </c>
      <c r="AF2135">
        <f t="shared" si="341"/>
        <v>0.83780880773361965</v>
      </c>
      <c r="AG2135">
        <f>AG2134*(1-(AG$1+AG$5))^($A2135-$A2134)*(1+2*(E2135/E2134-1))</f>
        <v>784844.95864114736</v>
      </c>
      <c r="AH2135">
        <f>VLOOKUP(A2135,'UVXY-IV'!A$2:E$2000,4,0)</f>
        <v>3922900</v>
      </c>
      <c r="AI2135">
        <v>1568</v>
      </c>
      <c r="AJ2135" s="10">
        <f t="shared" si="339"/>
        <v>-0.79993245847685457</v>
      </c>
      <c r="AK2135">
        <f t="shared" si="349"/>
        <v>15.767092521784193</v>
      </c>
      <c r="AM2135">
        <v>15.831675000000001</v>
      </c>
      <c r="AN2135" s="10">
        <f t="shared" si="338"/>
        <v>-4.0793206161576778E-3</v>
      </c>
      <c r="AO2135">
        <f>AO2134*(1-AO$1+H2134)^($A2135-$A2134)*(2-E2135/E2134)</f>
        <v>15.916212871467179</v>
      </c>
      <c r="AQ2135" s="10">
        <v>15.9</v>
      </c>
    </row>
    <row r="2136" spans="1:43" x14ac:dyDescent="0.25">
      <c r="A2136" s="1">
        <v>41159</v>
      </c>
      <c r="B2136" s="12">
        <v>14.38</v>
      </c>
      <c r="C2136" s="12">
        <v>17.59</v>
      </c>
      <c r="D2136">
        <v>3862.89</v>
      </c>
      <c r="E2136">
        <v>3447.95</v>
      </c>
      <c r="F2136">
        <v>88021.54</v>
      </c>
      <c r="G2136">
        <v>78579.600000000006</v>
      </c>
      <c r="H2136">
        <f>(1/(1-91/360*VLOOKUP($A2136,Tbills!$B$4:$C$974,2,1)/100))^((1)/91)-1</f>
        <v>2.7781327762710362E-6</v>
      </c>
      <c r="I2136" s="2">
        <f t="shared" si="348"/>
        <v>2402.9763706029894</v>
      </c>
      <c r="J2136">
        <f>VLOOKUP(A2136,'VXX-IV'!A$1:C$4500,3,0)</f>
        <v>2403.13</v>
      </c>
      <c r="K2136" s="10">
        <f t="shared" si="350"/>
        <v>-6.3928874846852501E-5</v>
      </c>
      <c r="L2136">
        <f t="shared" si="342"/>
        <v>3805113.3527916004</v>
      </c>
      <c r="O2136">
        <f t="shared" si="343"/>
        <v>96389.482959158791</v>
      </c>
      <c r="R2136">
        <f t="shared" si="344"/>
        <v>25.390349307257896</v>
      </c>
      <c r="U2136" s="2">
        <f t="shared" si="345"/>
        <v>151.051661473596</v>
      </c>
      <c r="V2136">
        <f>VLOOKUP(A2136,'VXZ-IV'!A$1:C$4500,3,0)</f>
        <v>151.04</v>
      </c>
      <c r="W2136" s="10">
        <f t="shared" si="351"/>
        <v>7.7207849549898455E-5</v>
      </c>
      <c r="X2136">
        <f t="shared" si="346"/>
        <v>18.188078681570325</v>
      </c>
      <c r="Z2136">
        <v>18.22</v>
      </c>
      <c r="AB2136">
        <f t="shared" si="347"/>
        <v>2018.7427594468124</v>
      </c>
      <c r="AC2136">
        <f>VLOOKUP(A2136,'VIXY-IV'!A$1:E$2000,4,0)</f>
        <v>1998.43</v>
      </c>
      <c r="AD2136" s="10">
        <f t="shared" si="340"/>
        <v>1.0164358745021085E-2</v>
      </c>
      <c r="AE2136">
        <f>ROW()</f>
        <v>2136</v>
      </c>
      <c r="AF2136">
        <f t="shared" si="341"/>
        <v>0.81750994883456518</v>
      </c>
      <c r="AG2136">
        <f>AG2135*(1-(AG$1+AG$5))^($A2136-$A2135)*(1+2*(E2136/E2135-1))</f>
        <v>695220.75089733058</v>
      </c>
      <c r="AH2136">
        <f>VLOOKUP(A2136,'UVXY-IV'!A$2:E$2000,4,0)</f>
        <v>3473870</v>
      </c>
      <c r="AI2136">
        <v>1388.8</v>
      </c>
      <c r="AJ2136" s="10">
        <f t="shared" si="339"/>
        <v>-0.79987139677151686</v>
      </c>
      <c r="AK2136">
        <f t="shared" si="349"/>
        <v>16.66633080031659</v>
      </c>
      <c r="AM2136">
        <v>16.724274999999999</v>
      </c>
      <c r="AN2136" s="10">
        <f t="shared" si="338"/>
        <v>-3.4646763272793146E-3</v>
      </c>
      <c r="AO2136">
        <f>AO2135*(1-AO$1+H2135)^($A2136-$A2135)*(2-E2136/E2135)</f>
        <v>16.824163945710584</v>
      </c>
      <c r="AQ2136" s="10">
        <v>16.79</v>
      </c>
    </row>
    <row r="2137" spans="1:43" x14ac:dyDescent="0.25">
      <c r="A2137" s="1">
        <v>41162</v>
      </c>
      <c r="B2137" s="12">
        <v>16.28</v>
      </c>
      <c r="C2137" s="12">
        <v>18.3</v>
      </c>
      <c r="D2137">
        <v>4129.16</v>
      </c>
      <c r="E2137">
        <v>3685.59</v>
      </c>
      <c r="F2137">
        <v>89409.55</v>
      </c>
      <c r="G2137">
        <v>79818.070000000007</v>
      </c>
      <c r="H2137">
        <f>(1/(1-91/360*VLOOKUP($A2137,Tbills!$B$4:$C$974,2,1)/100))^((1)/91)-1</f>
        <v>2.7781327762710362E-6</v>
      </c>
      <c r="I2137" s="2">
        <f t="shared" si="348"/>
        <v>2568.4262578029338</v>
      </c>
      <c r="J2137">
        <f>VLOOKUP(A2137,'VXX-IV'!A$1:C$4500,3,0)</f>
        <v>2568.59</v>
      </c>
      <c r="K2137" s="10">
        <f t="shared" si="350"/>
        <v>-6.3747891670629109E-5</v>
      </c>
      <c r="L2137">
        <f t="shared" si="342"/>
        <v>4329075.1985304179</v>
      </c>
      <c r="O2137">
        <f t="shared" si="343"/>
        <v>106343.78159022733</v>
      </c>
      <c r="R2137">
        <f t="shared" si="344"/>
        <v>24.512046506438256</v>
      </c>
      <c r="U2137" s="2">
        <f t="shared" si="345"/>
        <v>153.42236876868381</v>
      </c>
      <c r="V2137">
        <f>VLOOKUP(A2137,'VXZ-IV'!A$1:C$4500,3,0)</f>
        <v>153.4</v>
      </c>
      <c r="W2137" s="10">
        <f t="shared" si="351"/>
        <v>1.4581987407957797E-4</v>
      </c>
      <c r="X2137">
        <f t="shared" si="346"/>
        <v>17.899584652849246</v>
      </c>
      <c r="Z2137">
        <v>17.93</v>
      </c>
      <c r="AB2137">
        <f t="shared" si="347"/>
        <v>2157.6530806452693</v>
      </c>
      <c r="AC2137">
        <f>VLOOKUP(A2137,'VIXY-IV'!A$1:E$2000,4,0)</f>
        <v>2136.2800000000002</v>
      </c>
      <c r="AD2137" s="10">
        <f t="shared" si="340"/>
        <v>1.0004812405334906E-2</v>
      </c>
      <c r="AE2137">
        <f>ROW()</f>
        <v>2137</v>
      </c>
      <c r="AF2137">
        <f t="shared" si="341"/>
        <v>0.88961748633879789</v>
      </c>
      <c r="AG2137">
        <f>AG2136*(1-(AG$1+AG$5))^($A2137-$A2136)*(1+2*(E2137/E2136-1))</f>
        <v>790972.94789402187</v>
      </c>
      <c r="AH2137">
        <f>VLOOKUP(A2137,'UVXY-IV'!A$2:E$2000,4,0)</f>
        <v>3952000</v>
      </c>
      <c r="AI2137">
        <v>1545.2</v>
      </c>
      <c r="AJ2137" s="10">
        <f t="shared" si="339"/>
        <v>-0.79985502330616853</v>
      </c>
      <c r="AK2137">
        <f t="shared" si="349"/>
        <v>15.515483944380321</v>
      </c>
      <c r="AM2137">
        <v>15.552949999999999</v>
      </c>
      <c r="AN2137" s="10">
        <f t="shared" si="338"/>
        <v>-2.4089356436995946E-3</v>
      </c>
      <c r="AO2137">
        <f>AO2136*(1-AO$1+H2136)^($A2137-$A2136)*(2-E2137/E2136)</f>
        <v>15.662999497201945</v>
      </c>
      <c r="AQ2137" s="10">
        <v>15.85</v>
      </c>
    </row>
    <row r="2138" spans="1:43" x14ac:dyDescent="0.25">
      <c r="A2138" s="1">
        <v>41163</v>
      </c>
      <c r="B2138" s="12">
        <v>16.41</v>
      </c>
      <c r="C2138" s="12">
        <v>18.29</v>
      </c>
      <c r="D2138">
        <v>4104.8900000000003</v>
      </c>
      <c r="E2138">
        <v>3663.92</v>
      </c>
      <c r="F2138">
        <v>88376.03</v>
      </c>
      <c r="G2138">
        <v>78895.199999999997</v>
      </c>
      <c r="H2138">
        <f>(1/(1-91/360*VLOOKUP($A2138,Tbills!$B$4:$C$974,2,1)/100))^((1)/91)-1</f>
        <v>2.7781327762710362E-6</v>
      </c>
      <c r="I2138" s="2">
        <f t="shared" si="348"/>
        <v>2553.2675369534873</v>
      </c>
      <c r="J2138">
        <f>VLOOKUP(A2138,'VXX-IV'!A$1:C$4500,3,0)</f>
        <v>2553.4299999999998</v>
      </c>
      <c r="K2138" s="10">
        <f t="shared" si="350"/>
        <v>-6.3625416209744934E-5</v>
      </c>
      <c r="L2138">
        <f t="shared" si="342"/>
        <v>4277986.7444596551</v>
      </c>
      <c r="O2138">
        <f t="shared" si="343"/>
        <v>105402.33233481513</v>
      </c>
      <c r="R2138">
        <f t="shared" si="344"/>
        <v>24.582996366206903</v>
      </c>
      <c r="U2138" s="2">
        <f t="shared" si="345"/>
        <v>151.6452017897073</v>
      </c>
      <c r="V2138">
        <f>VLOOKUP(A2138,'VXZ-IV'!A$1:C$4500,3,0)</f>
        <v>151.63999999999999</v>
      </c>
      <c r="W2138" s="10">
        <f t="shared" si="351"/>
        <v>3.4303545946468006E-5</v>
      </c>
      <c r="X2138">
        <f t="shared" si="346"/>
        <v>18.105923280698178</v>
      </c>
      <c r="Z2138">
        <v>18.23</v>
      </c>
      <c r="AB2138">
        <f t="shared" si="347"/>
        <v>2144.8920392214509</v>
      </c>
      <c r="AC2138">
        <f>VLOOKUP(A2138,'VIXY-IV'!A$1:E$2000,4,0)</f>
        <v>2123.75</v>
      </c>
      <c r="AD2138" s="10">
        <f t="shared" si="340"/>
        <v>9.9550508400003679E-3</v>
      </c>
      <c r="AE2138">
        <f>ROW()</f>
        <v>2138</v>
      </c>
      <c r="AF2138">
        <f t="shared" si="341"/>
        <v>0.89721159103335157</v>
      </c>
      <c r="AG2138">
        <f>AG2137*(1-(AG$1+AG$5))^($A2138-$A2137)*(1+2*(E2138/E2137-1))</f>
        <v>781645.30953480233</v>
      </c>
      <c r="AH2138">
        <f>VLOOKUP(A2138,'UVXY-IV'!A$2:E$2000,4,0)</f>
        <v>3906130</v>
      </c>
      <c r="AI2138">
        <v>1522.4</v>
      </c>
      <c r="AJ2138" s="10">
        <f t="shared" si="339"/>
        <v>-0.79989265346140492</v>
      </c>
      <c r="AK2138">
        <f t="shared" si="349"/>
        <v>15.605982759087404</v>
      </c>
      <c r="AM2138">
        <v>15.646274999999999</v>
      </c>
      <c r="AN2138" s="10">
        <f t="shared" si="338"/>
        <v>-2.5751970301298721E-3</v>
      </c>
      <c r="AO2138">
        <f>AO2137*(1-AO$1+H2137)^($A2138-$A2137)*(2-E2138/E2137)</f>
        <v>15.754553587544693</v>
      </c>
      <c r="AQ2138" s="10">
        <v>15.96</v>
      </c>
    </row>
    <row r="2139" spans="1:43" x14ac:dyDescent="0.25">
      <c r="A2139" s="1">
        <v>41164</v>
      </c>
      <c r="B2139" s="12">
        <v>15.8</v>
      </c>
      <c r="C2139" s="12">
        <v>17.600000000000001</v>
      </c>
      <c r="D2139">
        <v>3929.79</v>
      </c>
      <c r="E2139">
        <v>3507.62</v>
      </c>
      <c r="F2139">
        <v>85767.13</v>
      </c>
      <c r="G2139">
        <v>76565.960000000006</v>
      </c>
      <c r="H2139">
        <f>(1/(1-91/360*VLOOKUP($A2139,Tbills!$B$4:$C$974,2,1)/100))^((1)/91)-1</f>
        <v>2.7781327762710362E-6</v>
      </c>
      <c r="I2139" s="2">
        <f t="shared" si="348"/>
        <v>2444.2946276601801</v>
      </c>
      <c r="J2139">
        <f>VLOOKUP(A2139,'VXX-IV'!A$1:C$4500,3,0)</f>
        <v>2444.4499999999998</v>
      </c>
      <c r="K2139" s="10">
        <f t="shared" si="350"/>
        <v>-6.356126728701561E-5</v>
      </c>
      <c r="L2139">
        <f t="shared" si="342"/>
        <v>3912829.4994727941</v>
      </c>
      <c r="O2139">
        <f t="shared" si="343"/>
        <v>98654.434455185314</v>
      </c>
      <c r="R2139">
        <f t="shared" si="344"/>
        <v>25.10620720473613</v>
      </c>
      <c r="U2139" s="2">
        <f t="shared" si="345"/>
        <v>147.16497899866084</v>
      </c>
      <c r="V2139">
        <f>VLOOKUP(A2139,'VXZ-IV'!A$1:C$4500,3,0)</f>
        <v>147.16</v>
      </c>
      <c r="W2139" s="10">
        <f t="shared" si="351"/>
        <v>3.3833913161585016E-5</v>
      </c>
      <c r="X2139">
        <f t="shared" si="346"/>
        <v>18.639830701203575</v>
      </c>
      <c r="Z2139">
        <v>18.739999999999998</v>
      </c>
      <c r="AB2139">
        <f t="shared" si="347"/>
        <v>2053.321008298311</v>
      </c>
      <c r="AC2139">
        <f>VLOOKUP(A2139,'VIXY-IV'!A$1:E$2000,4,0)</f>
        <v>2033.71</v>
      </c>
      <c r="AD2139" s="10">
        <f t="shared" si="340"/>
        <v>9.6429718584807311E-3</v>
      </c>
      <c r="AE2139">
        <f>ROW()</f>
        <v>2139</v>
      </c>
      <c r="AF2139">
        <f t="shared" si="341"/>
        <v>0.89772727272727271</v>
      </c>
      <c r="AG2139">
        <f>AG2138*(1-(AG$1+AG$5))^($A2139-$A2138)*(1+2*(E2139/E2138-1))</f>
        <v>714932.44495531009</v>
      </c>
      <c r="AH2139">
        <f>VLOOKUP(A2139,'UVXY-IV'!A$2:E$2000,4,0)</f>
        <v>3574040</v>
      </c>
      <c r="AI2139">
        <v>1436</v>
      </c>
      <c r="AJ2139" s="10">
        <f t="shared" si="339"/>
        <v>-0.79996518087225943</v>
      </c>
      <c r="AK2139">
        <f t="shared" si="349"/>
        <v>16.27096408048358</v>
      </c>
      <c r="AM2139">
        <v>16.2997625</v>
      </c>
      <c r="AN2139" s="10">
        <f t="shared" si="338"/>
        <v>-1.7667999467121387E-3</v>
      </c>
      <c r="AO2139">
        <f>AO2138*(1-AO$1+H2138)^($A2139-$A2138)*(2-E2139/E2138)</f>
        <v>16.426068761910742</v>
      </c>
      <c r="AQ2139" s="10">
        <v>16.39</v>
      </c>
    </row>
    <row r="2140" spans="1:43" x14ac:dyDescent="0.25">
      <c r="A2140" s="1">
        <v>41165</v>
      </c>
      <c r="B2140" s="12">
        <v>14.05</v>
      </c>
      <c r="C2140" s="12">
        <v>16.45</v>
      </c>
      <c r="D2140">
        <v>3679.38</v>
      </c>
      <c r="E2140">
        <v>3284.11</v>
      </c>
      <c r="F2140">
        <v>82103.03</v>
      </c>
      <c r="G2140">
        <v>73294.73</v>
      </c>
      <c r="H2140">
        <f>(1/(1-91/360*VLOOKUP($A2140,Tbills!$B$4:$C$974,2,1)/100))^((1)/91)-1</f>
        <v>2.7781327762710362E-6</v>
      </c>
      <c r="I2140" s="2">
        <f t="shared" si="348"/>
        <v>2288.4860193121181</v>
      </c>
      <c r="J2140">
        <f>VLOOKUP(A2140,'VXX-IV'!A$1:C$4500,3,0)</f>
        <v>2288.63</v>
      </c>
      <c r="K2140" s="10">
        <f t="shared" si="350"/>
        <v>-6.2911299721690739E-5</v>
      </c>
      <c r="L2140">
        <f t="shared" si="342"/>
        <v>3414023.7177631725</v>
      </c>
      <c r="O2140">
        <f t="shared" si="343"/>
        <v>89221.8489633032</v>
      </c>
      <c r="R2140">
        <f t="shared" si="344"/>
        <v>25.904935806881419</v>
      </c>
      <c r="U2140" s="2">
        <f t="shared" si="345"/>
        <v>140.87443600646614</v>
      </c>
      <c r="V2140">
        <f>VLOOKUP(A2140,'VXZ-IV'!A$1:C$4500,3,0)</f>
        <v>140.88</v>
      </c>
      <c r="W2140" s="10">
        <f t="shared" si="351"/>
        <v>-3.9494559439634536E-5</v>
      </c>
      <c r="X2140">
        <f t="shared" si="346"/>
        <v>19.435540262479527</v>
      </c>
      <c r="Z2140">
        <v>19.579999999999998</v>
      </c>
      <c r="AB2140">
        <f t="shared" si="347"/>
        <v>1922.4137592086026</v>
      </c>
      <c r="AC2140">
        <f>VLOOKUP(A2140,'VIXY-IV'!A$1:E$2000,4,0)</f>
        <v>1904.25</v>
      </c>
      <c r="AD2140" s="10">
        <f t="shared" si="340"/>
        <v>9.5385370663529923E-3</v>
      </c>
      <c r="AE2140">
        <f>ROW()</f>
        <v>2140</v>
      </c>
      <c r="AF2140">
        <f t="shared" si="341"/>
        <v>0.85410334346504568</v>
      </c>
      <c r="AG2140">
        <f>AG2139*(1-(AG$1+AG$5))^($A2140-$A2139)*(1+2*(E2140/E2139-1))</f>
        <v>623798.61681371613</v>
      </c>
      <c r="AH2140">
        <f>VLOOKUP(A2140,'UVXY-IV'!A$2:E$2000,4,0)</f>
        <v>3117980</v>
      </c>
      <c r="AI2140">
        <v>1228</v>
      </c>
      <c r="AJ2140" s="10">
        <f t="shared" si="339"/>
        <v>-0.7999350166409932</v>
      </c>
      <c r="AK2140">
        <f t="shared" si="349"/>
        <v>17.306964455476937</v>
      </c>
      <c r="AM2140">
        <v>17.315024999999999</v>
      </c>
      <c r="AN2140" s="10">
        <f t="shared" si="338"/>
        <v>-4.6552312359127157E-4</v>
      </c>
      <c r="AO2140">
        <f>AO2139*(1-AO$1+H2139)^($A2140-$A2139)*(2-E2140/E2139)</f>
        <v>17.472161008405521</v>
      </c>
      <c r="AQ2140" s="10">
        <v>17.61</v>
      </c>
    </row>
    <row r="2141" spans="1:43" x14ac:dyDescent="0.25">
      <c r="A2141" s="1">
        <v>41166</v>
      </c>
      <c r="B2141" s="12">
        <v>14.51</v>
      </c>
      <c r="C2141" s="12">
        <v>16.899999999999999</v>
      </c>
      <c r="D2141">
        <v>3881.94</v>
      </c>
      <c r="E2141">
        <v>3464.9</v>
      </c>
      <c r="F2141">
        <v>82413.440000000002</v>
      </c>
      <c r="G2141">
        <v>73571.63</v>
      </c>
      <c r="H2141">
        <f>(1/(1-91/360*VLOOKUP($A2141,Tbills!$B$4:$C$974,2,1)/100))^((1)/91)-1</f>
        <v>2.7781327762710362E-6</v>
      </c>
      <c r="I2141" s="2">
        <f t="shared" si="348"/>
        <v>2414.414602451171</v>
      </c>
      <c r="J2141">
        <f>VLOOKUP(A2141,'VXX-IV'!A$1:C$4500,3,0)</f>
        <v>2414.5700000000002</v>
      </c>
      <c r="K2141" s="10">
        <f t="shared" si="350"/>
        <v>-6.4358270345898916E-5</v>
      </c>
      <c r="L2141">
        <f t="shared" si="342"/>
        <v>3789746.4021680672</v>
      </c>
      <c r="O2141">
        <f t="shared" si="343"/>
        <v>96586.077801212494</v>
      </c>
      <c r="R2141">
        <f t="shared" si="344"/>
        <v>25.19076464441013</v>
      </c>
      <c r="U2141" s="2">
        <f t="shared" si="345"/>
        <v>141.40359725453888</v>
      </c>
      <c r="V2141">
        <f>VLOOKUP(A2141,'VXZ-IV'!A$1:C$4500,3,0)</f>
        <v>141.4</v>
      </c>
      <c r="W2141" s="10">
        <f t="shared" si="351"/>
        <v>2.5440272552135212E-5</v>
      </c>
      <c r="X2141">
        <f t="shared" si="346"/>
        <v>19.361452434986251</v>
      </c>
      <c r="Z2141">
        <v>19.79</v>
      </c>
      <c r="AB2141">
        <f t="shared" si="347"/>
        <v>2028.1717723524253</v>
      </c>
      <c r="AC2141">
        <f>VLOOKUP(A2141,'VIXY-IV'!A$1:E$2000,4,0)</f>
        <v>2009.82</v>
      </c>
      <c r="AD2141" s="10">
        <f t="shared" si="340"/>
        <v>9.1310527074193182E-3</v>
      </c>
      <c r="AE2141">
        <f>ROW()</f>
        <v>2141</v>
      </c>
      <c r="AF2141">
        <f t="shared" si="341"/>
        <v>0.85857988165680477</v>
      </c>
      <c r="AG2141">
        <f>AG2140*(1-(AG$1+AG$5))^($A2141-$A2140)*(1+2*(E2141/E2140-1))</f>
        <v>692455.41187808057</v>
      </c>
      <c r="AH2141">
        <f>VLOOKUP(A2141,'UVXY-IV'!A$2:E$2000,4,0)</f>
        <v>3462250</v>
      </c>
      <c r="AI2141">
        <v>1307.2</v>
      </c>
      <c r="AJ2141" s="10">
        <f t="shared" si="339"/>
        <v>-0.7999984368898605</v>
      </c>
      <c r="AK2141">
        <f t="shared" si="349"/>
        <v>16.353455705388395</v>
      </c>
      <c r="AM2141">
        <v>16.352362500000002</v>
      </c>
      <c r="AN2141" s="10">
        <f t="shared" si="338"/>
        <v>6.6853054926596656E-5</v>
      </c>
      <c r="AO2141">
        <f>AO2140*(1-AO$1+H2140)^($A2141-$A2140)*(2-E2141/E2140)</f>
        <v>16.509755116400115</v>
      </c>
      <c r="AQ2141" s="10">
        <v>17.02</v>
      </c>
    </row>
    <row r="2142" spans="1:43" x14ac:dyDescent="0.25">
      <c r="A2142" s="1">
        <v>41169</v>
      </c>
      <c r="B2142" s="12">
        <v>14.59</v>
      </c>
      <c r="C2142" s="12">
        <v>17.13</v>
      </c>
      <c r="D2142">
        <v>3763.06</v>
      </c>
      <c r="E2142">
        <v>3358.76</v>
      </c>
      <c r="F2142">
        <v>81474.710000000006</v>
      </c>
      <c r="G2142">
        <v>72733</v>
      </c>
      <c r="H2142">
        <f>(1/(1-91/360*VLOOKUP($A2142,Tbills!$B$4:$C$974,2,1)/100))^((1)/91)-1</f>
        <v>3.0559851109668301E-6</v>
      </c>
      <c r="I2142" s="2">
        <f t="shared" si="348"/>
        <v>2340.3046964127288</v>
      </c>
      <c r="J2142">
        <f>VLOOKUP(A2142,'VXX-IV'!A$1:C$4500,3,0)</f>
        <v>2340.46</v>
      </c>
      <c r="K2142" s="10">
        <f t="shared" si="350"/>
        <v>-6.6356010045565128E-5</v>
      </c>
      <c r="L2142">
        <f t="shared" si="342"/>
        <v>3557114.5856505954</v>
      </c>
      <c r="O2142">
        <f t="shared" si="343"/>
        <v>92138.69212715757</v>
      </c>
      <c r="R2142">
        <f t="shared" si="344"/>
        <v>25.573129516744576</v>
      </c>
      <c r="U2142" s="2">
        <f t="shared" si="345"/>
        <v>139.7827143747337</v>
      </c>
      <c r="V2142">
        <f>VLOOKUP(A2142,'VXZ-IV'!A$1:C$4500,3,0)</f>
        <v>139.76</v>
      </c>
      <c r="W2142" s="10">
        <f t="shared" si="351"/>
        <v>1.6252414663497916E-4</v>
      </c>
      <c r="X2142">
        <f t="shared" si="346"/>
        <v>19.580156989406508</v>
      </c>
      <c r="Z2142">
        <v>19.57</v>
      </c>
      <c r="AB2142">
        <f t="shared" si="347"/>
        <v>1965.8373200612853</v>
      </c>
      <c r="AC2142">
        <f>VLOOKUP(A2142,'VIXY-IV'!A$1:E$2000,4,0)</f>
        <v>1948.57</v>
      </c>
      <c r="AD2142" s="10">
        <f t="shared" si="340"/>
        <v>8.8615343874149932E-3</v>
      </c>
      <c r="AE2142">
        <f>ROW()</f>
        <v>2142</v>
      </c>
      <c r="AF2142">
        <f t="shared" si="341"/>
        <v>0.8517221249270287</v>
      </c>
      <c r="AG2142">
        <f>AG2141*(1-(AG$1+AG$5))^($A2142-$A2141)*(1+2*(E2142/E2141-1))</f>
        <v>649965.83790469228</v>
      </c>
      <c r="AH2142">
        <f>VLOOKUP(A2142,'UVXY-IV'!A$2:E$2000,4,0)</f>
        <v>3251250</v>
      </c>
      <c r="AI2142">
        <v>1286.8</v>
      </c>
      <c r="AJ2142" s="10">
        <f t="shared" si="339"/>
        <v>-0.80008740087514274</v>
      </c>
      <c r="AK2142">
        <f t="shared" si="349"/>
        <v>16.85205489441838</v>
      </c>
      <c r="AM2142">
        <v>16.852912499999999</v>
      </c>
      <c r="AN2142" s="10">
        <f t="shared" si="338"/>
        <v>-5.0887677819355659E-5</v>
      </c>
      <c r="AO2142">
        <f>AO2141*(1-AO$1+H2141)^($A2142-$A2141)*(2-E2142/E2141)</f>
        <v>17.013750955373503</v>
      </c>
      <c r="AQ2142" s="10">
        <v>17.09</v>
      </c>
    </row>
    <row r="2143" spans="1:43" x14ac:dyDescent="0.25">
      <c r="A2143" s="1">
        <v>41170</v>
      </c>
      <c r="B2143" s="12">
        <v>14.18</v>
      </c>
      <c r="C2143" s="12">
        <v>16.63</v>
      </c>
      <c r="D2143">
        <v>3627.11</v>
      </c>
      <c r="E2143">
        <v>3237.41</v>
      </c>
      <c r="F2143">
        <v>79999.14</v>
      </c>
      <c r="G2143">
        <v>71415.53</v>
      </c>
      <c r="H2143">
        <f>(1/(1-91/360*VLOOKUP($A2143,Tbills!$B$4:$C$974,2,1)/100))^((1)/91)-1</f>
        <v>3.0559851109668301E-6</v>
      </c>
      <c r="I2143" s="2">
        <f t="shared" si="348"/>
        <v>2255.7003041420057</v>
      </c>
      <c r="J2143">
        <f>VLOOKUP(A2143,'VXX-IV'!A$1:C$4500,3,0)</f>
        <v>2255.85</v>
      </c>
      <c r="K2143" s="10">
        <f t="shared" si="350"/>
        <v>-6.6358959148082874E-5</v>
      </c>
      <c r="L2143">
        <f t="shared" si="342"/>
        <v>3299942.6225975817</v>
      </c>
      <c r="O2143">
        <f t="shared" si="343"/>
        <v>87142.381277171007</v>
      </c>
      <c r="R2143">
        <f t="shared" si="344"/>
        <v>26.033923562972223</v>
      </c>
      <c r="U2143" s="2">
        <f t="shared" si="345"/>
        <v>137.24779465604655</v>
      </c>
      <c r="V2143">
        <f>VLOOKUP(A2143,'VXZ-IV'!A$1:C$4500,3,0)</f>
        <v>137.24</v>
      </c>
      <c r="W2143" s="10">
        <f t="shared" si="351"/>
        <v>5.6795803311970872E-5</v>
      </c>
      <c r="X2143">
        <f t="shared" si="346"/>
        <v>19.934151368718901</v>
      </c>
      <c r="Z2143">
        <v>20</v>
      </c>
      <c r="AB2143">
        <f t="shared" si="347"/>
        <v>1894.7467248500966</v>
      </c>
      <c r="AC2143">
        <f>VLOOKUP(A2143,'VIXY-IV'!A$1:E$2000,4,0)</f>
        <v>1878.19</v>
      </c>
      <c r="AD2143" s="10">
        <f t="shared" si="340"/>
        <v>8.8152555652498688E-3</v>
      </c>
      <c r="AE2143">
        <f>ROW()</f>
        <v>2143</v>
      </c>
      <c r="AF2143">
        <f t="shared" si="341"/>
        <v>0.85267588695129293</v>
      </c>
      <c r="AG2143">
        <f>AG2142*(1-(AG$1+AG$5))^($A2143-$A2142)*(1+2*(E2143/E2142-1))</f>
        <v>602979.75977111375</v>
      </c>
      <c r="AH2143">
        <f>VLOOKUP(A2143,'UVXY-IV'!A$2:E$2000,4,0)</f>
        <v>3015670</v>
      </c>
      <c r="AI2143">
        <v>1220.4000000000001</v>
      </c>
      <c r="AJ2143" s="10">
        <f t="shared" si="339"/>
        <v>-0.80005114625568652</v>
      </c>
      <c r="AK2143">
        <f t="shared" si="349"/>
        <v>17.460096361241391</v>
      </c>
      <c r="AM2143">
        <v>17.461099999999998</v>
      </c>
      <c r="AN2143" s="10">
        <f t="shared" si="338"/>
        <v>-5.747855281779124E-5</v>
      </c>
      <c r="AO2143">
        <f>AO2142*(1-AO$1+H2142)^($A2143-$A2142)*(2-E2143/E2142)</f>
        <v>17.627849513694205</v>
      </c>
      <c r="AQ2143" s="10">
        <v>17.54</v>
      </c>
    </row>
    <row r="2144" spans="1:43" x14ac:dyDescent="0.25">
      <c r="A2144" s="1">
        <v>41171</v>
      </c>
      <c r="B2144" s="12">
        <v>13.88</v>
      </c>
      <c r="C2144" s="12">
        <v>16.489999999999998</v>
      </c>
      <c r="D2144">
        <v>3582.48</v>
      </c>
      <c r="E2144">
        <v>3197.56</v>
      </c>
      <c r="F2144">
        <v>79167.3</v>
      </c>
      <c r="G2144">
        <v>70672.72</v>
      </c>
      <c r="H2144">
        <f>(1/(1-91/360*VLOOKUP($A2144,Tbills!$B$4:$C$974,2,1)/100))^((1)/91)-1</f>
        <v>3.0559851109668301E-6</v>
      </c>
      <c r="I2144" s="2">
        <f t="shared" si="348"/>
        <v>2227.8905745872398</v>
      </c>
      <c r="J2144">
        <f>VLOOKUP(A2144,'VXX-IV'!A$1:C$4500,3,0)</f>
        <v>2228.04</v>
      </c>
      <c r="K2144" s="10">
        <f t="shared" si="350"/>
        <v>-6.7065857327630596E-5</v>
      </c>
      <c r="L2144">
        <f t="shared" si="342"/>
        <v>3218567.4999570786</v>
      </c>
      <c r="O2144">
        <f t="shared" si="343"/>
        <v>85530.516478872596</v>
      </c>
      <c r="R2144">
        <f t="shared" si="344"/>
        <v>26.192968122548418</v>
      </c>
      <c r="U2144" s="2">
        <f t="shared" si="345"/>
        <v>135.81736495385152</v>
      </c>
      <c r="V2144">
        <f>VLOOKUP(A2144,'VXZ-IV'!A$1:C$4500,3,0)</f>
        <v>135.80000000000001</v>
      </c>
      <c r="W2144" s="10">
        <f t="shared" si="351"/>
        <v>1.2787153057081113E-4</v>
      </c>
      <c r="X2144">
        <f t="shared" si="346"/>
        <v>20.14080783536005</v>
      </c>
      <c r="Z2144">
        <v>20.3</v>
      </c>
      <c r="AB2144">
        <f t="shared" si="347"/>
        <v>1871.3586185880158</v>
      </c>
      <c r="AC2144">
        <f>VLOOKUP(A2144,'VIXY-IV'!A$1:E$2000,4,0)</f>
        <v>1855.09</v>
      </c>
      <c r="AD2144" s="10">
        <f t="shared" si="340"/>
        <v>8.7697193063493994E-3</v>
      </c>
      <c r="AE2144">
        <f>ROW()</f>
        <v>2144</v>
      </c>
      <c r="AF2144">
        <f t="shared" si="341"/>
        <v>0.84172225591267447</v>
      </c>
      <c r="AG2144">
        <f>AG2143*(1-(AG$1+AG$5))^($A2144-$A2143)*(1+2*(E2144/E2143-1))</f>
        <v>588115.51636903896</v>
      </c>
      <c r="AH2144">
        <f>VLOOKUP(A2144,'UVXY-IV'!A$2:E$2000,4,0)</f>
        <v>2940590</v>
      </c>
      <c r="AI2144">
        <v>1213.5999999999999</v>
      </c>
      <c r="AJ2144" s="10">
        <f t="shared" si="339"/>
        <v>-0.80000084460294052</v>
      </c>
      <c r="AK2144">
        <f t="shared" si="349"/>
        <v>17.674193352199396</v>
      </c>
      <c r="AM2144">
        <v>17.6690875</v>
      </c>
      <c r="AN2144" s="10">
        <f t="shared" si="338"/>
        <v>2.8897090466029063E-4</v>
      </c>
      <c r="AO2144">
        <f>AO2143*(1-AO$1+H2143)^($A2144-$A2143)*(2-E2144/E2143)</f>
        <v>17.844229154597283</v>
      </c>
      <c r="AQ2144" s="10">
        <v>17.559999999999999</v>
      </c>
    </row>
    <row r="2145" spans="1:43" x14ac:dyDescent="0.25">
      <c r="A2145" s="1">
        <v>41172</v>
      </c>
      <c r="B2145" s="12">
        <v>14.07</v>
      </c>
      <c r="C2145" s="12">
        <v>16.75</v>
      </c>
      <c r="D2145">
        <v>3660.21</v>
      </c>
      <c r="E2145">
        <v>3266.93</v>
      </c>
      <c r="F2145">
        <v>79164.58</v>
      </c>
      <c r="G2145">
        <v>70670.070000000007</v>
      </c>
      <c r="H2145">
        <f>(1/(1-91/360*VLOOKUP($A2145,Tbills!$B$4:$C$974,2,1)/100))^((1)/91)-1</f>
        <v>3.0559851109668301E-6</v>
      </c>
      <c r="I2145" s="2">
        <f t="shared" si="348"/>
        <v>2276.1741930455246</v>
      </c>
      <c r="J2145">
        <f>VLOOKUP(A2145,'VXX-IV'!A$1:C$4500,3,0)</f>
        <v>2276.3200000000002</v>
      </c>
      <c r="K2145" s="10">
        <f t="shared" si="350"/>
        <v>-6.4053803716324076E-5</v>
      </c>
      <c r="L2145">
        <f t="shared" si="342"/>
        <v>3358077.4541641441</v>
      </c>
      <c r="O2145">
        <f t="shared" si="343"/>
        <v>88310.874556677023</v>
      </c>
      <c r="R2145">
        <f t="shared" si="344"/>
        <v>25.907673037835281</v>
      </c>
      <c r="U2145" s="2">
        <f t="shared" si="345"/>
        <v>135.80938699514576</v>
      </c>
      <c r="V2145">
        <f>VLOOKUP(A2145,'VXZ-IV'!A$1:C$4500,3,0)</f>
        <v>135.80000000000001</v>
      </c>
      <c r="W2145" s="10">
        <f t="shared" si="351"/>
        <v>6.9123675594529033E-5</v>
      </c>
      <c r="X2145">
        <f t="shared" si="346"/>
        <v>20.140879641357557</v>
      </c>
      <c r="Z2145">
        <v>20.21</v>
      </c>
      <c r="AB2145">
        <f t="shared" si="347"/>
        <v>1911.8904605536613</v>
      </c>
      <c r="AC2145">
        <f>VLOOKUP(A2145,'VIXY-IV'!A$1:E$2000,4,0)</f>
        <v>1895.85</v>
      </c>
      <c r="AD2145" s="10">
        <f t="shared" si="340"/>
        <v>8.4608278891586952E-3</v>
      </c>
      <c r="AE2145">
        <f>ROW()</f>
        <v>2145</v>
      </c>
      <c r="AF2145">
        <f t="shared" si="341"/>
        <v>0.84</v>
      </c>
      <c r="AG2145">
        <f>AG2144*(1-(AG$1+AG$5))^($A2145-$A2144)*(1+2*(E2145/E2144-1))</f>
        <v>613612.77854855126</v>
      </c>
      <c r="AH2145">
        <f>VLOOKUP(A2145,'UVXY-IV'!A$2:E$2000,4,0)</f>
        <v>3069360</v>
      </c>
      <c r="AI2145">
        <v>1190</v>
      </c>
      <c r="AJ2145" s="10">
        <f t="shared" si="339"/>
        <v>-0.80008445456103183</v>
      </c>
      <c r="AK2145">
        <f t="shared" si="349"/>
        <v>17.28995228672542</v>
      </c>
      <c r="AM2145">
        <v>17.284600000000001</v>
      </c>
      <c r="AN2145" s="10">
        <f t="shared" si="338"/>
        <v>3.0965638345215041E-4</v>
      </c>
      <c r="AO2145">
        <f>AO2144*(1-AO$1+H2144)^($A2145-$A2144)*(2-E2145/E2144)</f>
        <v>17.456512216860055</v>
      </c>
      <c r="AQ2145" s="10">
        <v>17.739999999999998</v>
      </c>
    </row>
    <row r="2146" spans="1:43" x14ac:dyDescent="0.25">
      <c r="A2146" s="1">
        <v>41173</v>
      </c>
      <c r="B2146" s="12">
        <v>13.98</v>
      </c>
      <c r="C2146" s="12">
        <v>16.79</v>
      </c>
      <c r="D2146">
        <v>3587.3</v>
      </c>
      <c r="E2146">
        <v>3201.85</v>
      </c>
      <c r="F2146">
        <v>79649.48</v>
      </c>
      <c r="G2146">
        <v>71102.720000000001</v>
      </c>
      <c r="H2146">
        <f>(1/(1-91/360*VLOOKUP($A2146,Tbills!$B$4:$C$974,2,1)/100))^((1)/91)-1</f>
        <v>3.0559851109668301E-6</v>
      </c>
      <c r="I2146" s="2">
        <f t="shared" si="348"/>
        <v>2230.7792676202694</v>
      </c>
      <c r="J2146">
        <f>VLOOKUP(A2146,'VXX-IV'!A$1:C$4500,3,0)</f>
        <v>2230.9299999999998</v>
      </c>
      <c r="K2146" s="10">
        <f t="shared" si="350"/>
        <v>-6.7564818138854399E-5</v>
      </c>
      <c r="L2146">
        <f t="shared" si="342"/>
        <v>3224150.0838706275</v>
      </c>
      <c r="O2146">
        <f t="shared" si="343"/>
        <v>85669.146910310374</v>
      </c>
      <c r="R2146">
        <f t="shared" si="344"/>
        <v>26.164541548759228</v>
      </c>
      <c r="U2146" s="2">
        <f t="shared" si="345"/>
        <v>136.63791676416571</v>
      </c>
      <c r="V2146">
        <f>VLOOKUP(A2146,'VXZ-IV'!A$1:C$4500,3,0)</f>
        <v>136.63999999999999</v>
      </c>
      <c r="W2146" s="10">
        <f t="shared" si="351"/>
        <v>-1.5246163892590481E-5</v>
      </c>
      <c r="X2146">
        <f t="shared" si="346"/>
        <v>20.016895741588481</v>
      </c>
      <c r="Z2146">
        <v>20.39</v>
      </c>
      <c r="AB2146">
        <f t="shared" si="347"/>
        <v>1873.7386603986388</v>
      </c>
      <c r="AC2146">
        <f>VLOOKUP(A2146,'VIXY-IV'!A$1:E$2000,4,0)</f>
        <v>1858.18</v>
      </c>
      <c r="AD2146" s="10">
        <f t="shared" si="340"/>
        <v>8.3730641803478889E-3</v>
      </c>
      <c r="AE2146">
        <f>ROW()</f>
        <v>2146</v>
      </c>
      <c r="AF2146">
        <f t="shared" si="341"/>
        <v>0.83263847528290658</v>
      </c>
      <c r="AG2146">
        <f>AG2145*(1-(AG$1+AG$5))^($A2146-$A2145)*(1+2*(E2146/E2145-1))</f>
        <v>589145.55669076589</v>
      </c>
      <c r="AH2146">
        <f>VLOOKUP(A2146,'UVXY-IV'!A$2:E$2000,4,0)</f>
        <v>2947510</v>
      </c>
      <c r="AI2146">
        <v>1170.4000000000001</v>
      </c>
      <c r="AJ2146" s="10">
        <f t="shared" si="339"/>
        <v>-0.80012093031380183</v>
      </c>
      <c r="AK2146">
        <f t="shared" si="349"/>
        <v>17.633561386293287</v>
      </c>
      <c r="AM2146">
        <v>17.633812500000001</v>
      </c>
      <c r="AN2146" s="10">
        <f t="shared" si="338"/>
        <v>-1.4240465963544224E-5</v>
      </c>
      <c r="AO2146">
        <f>AO2145*(1-AO$1+H2145)^($A2146-$A2145)*(2-E2146/E2145)</f>
        <v>17.803656553884679</v>
      </c>
      <c r="AQ2146" s="10">
        <v>17.87</v>
      </c>
    </row>
    <row r="2147" spans="1:43" x14ac:dyDescent="0.25">
      <c r="A2147" s="1">
        <v>41176</v>
      </c>
      <c r="B2147" s="12">
        <v>14.15</v>
      </c>
      <c r="C2147" s="12">
        <v>16.59</v>
      </c>
      <c r="D2147">
        <v>3549.43</v>
      </c>
      <c r="E2147">
        <v>3168.02</v>
      </c>
      <c r="F2147">
        <v>78783.81</v>
      </c>
      <c r="G2147">
        <v>70329.289999999994</v>
      </c>
      <c r="H2147">
        <f>(1/(1-91/360*VLOOKUP($A2147,Tbills!$B$4:$C$974,2,1)/100))^((1)/91)-1</f>
        <v>3.0559851109668301E-6</v>
      </c>
      <c r="I2147" s="2">
        <f t="shared" si="348"/>
        <v>2207.0681747401754</v>
      </c>
      <c r="J2147">
        <f>VLOOKUP(A2147,'VXX-IV'!A$1:C$4500,3,0)</f>
        <v>2207.2199999999998</v>
      </c>
      <c r="K2147" s="10">
        <f t="shared" si="350"/>
        <v>-6.8785739448018468E-5</v>
      </c>
      <c r="L2147">
        <f t="shared" si="342"/>
        <v>3155619.7919296878</v>
      </c>
      <c r="O2147">
        <f t="shared" si="343"/>
        <v>84302.88333570493</v>
      </c>
      <c r="R2147">
        <f t="shared" si="344"/>
        <v>26.299198843061593</v>
      </c>
      <c r="U2147" s="2">
        <f t="shared" si="345"/>
        <v>135.14298192253116</v>
      </c>
      <c r="V2147">
        <f>VLOOKUP(A2147,'VXZ-IV'!A$1:C$4500,3,0)</f>
        <v>135.12</v>
      </c>
      <c r="W2147" s="10">
        <f t="shared" si="351"/>
        <v>1.700852762815952E-4</v>
      </c>
      <c r="X2147">
        <f t="shared" si="346"/>
        <v>20.232572753626801</v>
      </c>
      <c r="Z2147">
        <v>20.329999999999998</v>
      </c>
      <c r="AB2147">
        <f t="shared" si="347"/>
        <v>1853.7472685256073</v>
      </c>
      <c r="AC2147">
        <f>VLOOKUP(A2147,'VIXY-IV'!A$1:E$2000,4,0)</f>
        <v>1838.44</v>
      </c>
      <c r="AD2147" s="10">
        <f t="shared" si="340"/>
        <v>8.3262268693060637E-3</v>
      </c>
      <c r="AE2147">
        <f>ROW()</f>
        <v>2147</v>
      </c>
      <c r="AF2147">
        <f t="shared" si="341"/>
        <v>0.85292344786015672</v>
      </c>
      <c r="AG2147">
        <f>AG2146*(1-(AG$1+AG$5))^($A2147-$A2146)*(1+2*(E2147/E2146-1))</f>
        <v>576637.70809024782</v>
      </c>
      <c r="AH2147">
        <f>VLOOKUP(A2147,'UVXY-IV'!A$2:E$2000,4,0)</f>
        <v>2884980</v>
      </c>
      <c r="AI2147">
        <v>1138</v>
      </c>
      <c r="AJ2147" s="10">
        <f t="shared" si="339"/>
        <v>-0.80012419216415787</v>
      </c>
      <c r="AK2147">
        <f t="shared" si="349"/>
        <v>17.8173836972299</v>
      </c>
      <c r="AM2147">
        <v>17.8136625</v>
      </c>
      <c r="AN2147" s="10">
        <f t="shared" si="338"/>
        <v>2.0889568497772792E-4</v>
      </c>
      <c r="AO2147">
        <f>AO2146*(1-AO$1+H2146)^($A2147-$A2146)*(2-E2147/E2146)</f>
        <v>17.989934498061974</v>
      </c>
      <c r="AQ2147" s="10">
        <v>18.09</v>
      </c>
    </row>
    <row r="2148" spans="1:43" x14ac:dyDescent="0.25">
      <c r="A2148" s="1">
        <v>41177</v>
      </c>
      <c r="B2148" s="12">
        <v>15.43</v>
      </c>
      <c r="C2148" s="12">
        <v>17.600000000000001</v>
      </c>
      <c r="D2148">
        <v>3800.79</v>
      </c>
      <c r="E2148">
        <v>3392.36</v>
      </c>
      <c r="F2148">
        <v>79806.61</v>
      </c>
      <c r="G2148">
        <v>71242.11</v>
      </c>
      <c r="H2148">
        <f>(1/(1-91/360*VLOOKUP($A2148,Tbills!$B$4:$C$974,2,1)/100))^((1)/91)-1</f>
        <v>3.0559851109668301E-6</v>
      </c>
      <c r="I2148" s="2">
        <f t="shared" si="348"/>
        <v>2363.3085041431841</v>
      </c>
      <c r="J2148">
        <f>VLOOKUP(A2148,'VXX-IV'!A$1:C$4500,3,0)</f>
        <v>2363.46</v>
      </c>
      <c r="K2148" s="10">
        <f t="shared" si="350"/>
        <v>-6.4099183745836008E-5</v>
      </c>
      <c r="L2148">
        <f t="shared" si="342"/>
        <v>3602391.7311883681</v>
      </c>
      <c r="O2148">
        <f t="shared" si="343"/>
        <v>93254.470535647211</v>
      </c>
      <c r="R2148">
        <f t="shared" si="344"/>
        <v>25.366877034431358</v>
      </c>
      <c r="U2148" s="2">
        <f t="shared" si="345"/>
        <v>136.89411908895735</v>
      </c>
      <c r="V2148">
        <f>VLOOKUP(A2148,'VXZ-IV'!A$1:C$4500,3,0)</f>
        <v>136.88</v>
      </c>
      <c r="W2148" s="10">
        <f t="shared" si="351"/>
        <v>1.0314939331790285E-4</v>
      </c>
      <c r="X2148">
        <f t="shared" si="346"/>
        <v>19.969291959799875</v>
      </c>
      <c r="Z2148">
        <v>19.96</v>
      </c>
      <c r="AB2148">
        <f t="shared" si="347"/>
        <v>1984.94922140012</v>
      </c>
      <c r="AC2148">
        <f>VLOOKUP(A2148,'VIXY-IV'!A$1:E$2000,4,0)</f>
        <v>1968.71</v>
      </c>
      <c r="AD2148" s="10">
        <f t="shared" si="340"/>
        <v>8.2486610014274042E-3</v>
      </c>
      <c r="AE2148">
        <f>ROW()</f>
        <v>2148</v>
      </c>
      <c r="AF2148">
        <f t="shared" si="341"/>
        <v>0.87670454545454535</v>
      </c>
      <c r="AG2148">
        <f>AG2147*(1-(AG$1+AG$5))^($A2148-$A2147)*(1+2*(E2148/E2147-1))</f>
        <v>658283.50815152749</v>
      </c>
      <c r="AH2148">
        <f>VLOOKUP(A2148,'UVXY-IV'!A$2:E$2000,4,0)</f>
        <v>3293730</v>
      </c>
      <c r="AI2148">
        <v>1315.6</v>
      </c>
      <c r="AJ2148" s="10">
        <f t="shared" si="339"/>
        <v>-0.80014041583507833</v>
      </c>
      <c r="AK2148">
        <f t="shared" si="349"/>
        <v>16.554893348783526</v>
      </c>
      <c r="AM2148">
        <v>16.557449999999999</v>
      </c>
      <c r="AN2148" s="10">
        <f t="shared" si="338"/>
        <v>-1.5441092779822085E-4</v>
      </c>
      <c r="AO2148">
        <f>AO2147*(1-AO$1+H2147)^($A2148-$A2147)*(2-E2148/E2147)</f>
        <v>16.715429053073141</v>
      </c>
      <c r="AQ2148" s="10">
        <v>16.75</v>
      </c>
    </row>
    <row r="2149" spans="1:43" x14ac:dyDescent="0.25">
      <c r="A2149" s="1">
        <v>41178</v>
      </c>
      <c r="B2149" s="12">
        <v>16.809999999999999</v>
      </c>
      <c r="C2149" s="12">
        <v>18.5</v>
      </c>
      <c r="D2149">
        <v>3928.77</v>
      </c>
      <c r="E2149">
        <v>3506.57</v>
      </c>
      <c r="F2149">
        <v>80495.47</v>
      </c>
      <c r="G2149">
        <v>71856.83</v>
      </c>
      <c r="H2149">
        <f>(1/(1-91/360*VLOOKUP($A2149,Tbills!$B$4:$C$974,2,1)/100))^((1)/91)-1</f>
        <v>3.0559851109668301E-6</v>
      </c>
      <c r="I2149" s="2">
        <f t="shared" si="348"/>
        <v>2442.8261369345778</v>
      </c>
      <c r="J2149">
        <f>VLOOKUP(A2149,'VXX-IV'!A$1:C$4500,3,0)</f>
        <v>2442.9899999999998</v>
      </c>
      <c r="K2149" s="10">
        <f t="shared" si="350"/>
        <v>-6.7074799905864069E-5</v>
      </c>
      <c r="L2149">
        <f t="shared" si="342"/>
        <v>3844791.8725826298</v>
      </c>
      <c r="O2149">
        <f t="shared" si="343"/>
        <v>97960.542591793055</v>
      </c>
      <c r="R2149">
        <f t="shared" si="344"/>
        <v>24.938738475199195</v>
      </c>
      <c r="U2149" s="2">
        <f t="shared" si="345"/>
        <v>138.07236975914859</v>
      </c>
      <c r="V2149">
        <f>VLOOKUP(A2149,'VXZ-IV'!A$1:C$4500,3,0)</f>
        <v>138.08000000000001</v>
      </c>
      <c r="W2149" s="10">
        <f t="shared" si="351"/>
        <v>-5.5259565841736524E-5</v>
      </c>
      <c r="X2149">
        <f t="shared" si="346"/>
        <v>19.796313116836519</v>
      </c>
      <c r="Z2149">
        <v>19.600000000000001</v>
      </c>
      <c r="AB2149">
        <f t="shared" si="347"/>
        <v>2051.7046298132636</v>
      </c>
      <c r="AC2149">
        <f>VLOOKUP(A2149,'VIXY-IV'!A$1:E$2000,4,0)</f>
        <v>2035.18</v>
      </c>
      <c r="AD2149" s="10">
        <f t="shared" si="340"/>
        <v>8.1194930243337904E-3</v>
      </c>
      <c r="AE2149">
        <f>ROW()</f>
        <v>2149</v>
      </c>
      <c r="AF2149">
        <f t="shared" si="341"/>
        <v>0.90864864864864858</v>
      </c>
      <c r="AG2149">
        <f>AG2148*(1-(AG$1+AG$5))^($A2149-$A2148)*(1+2*(E2149/E2148-1))</f>
        <v>702584.46626184182</v>
      </c>
      <c r="AH2149">
        <f>VLOOKUP(A2149,'UVXY-IV'!A$2:E$2000,4,0)</f>
        <v>3515990</v>
      </c>
      <c r="AI2149">
        <v>1414.8</v>
      </c>
      <c r="AJ2149" s="10">
        <f t="shared" si="339"/>
        <v>-0.80017449814651298</v>
      </c>
      <c r="AK2149">
        <f t="shared" si="349"/>
        <v>15.996797513920596</v>
      </c>
      <c r="AM2149">
        <v>16.004687499999999</v>
      </c>
      <c r="AN2149" s="10">
        <f t="shared" si="338"/>
        <v>-4.9297970231554356E-4</v>
      </c>
      <c r="AO2149">
        <f>AO2148*(1-AO$1+H2148)^($A2149-$A2148)*(2-E2149/E2148)</f>
        <v>16.152125515998435</v>
      </c>
      <c r="AQ2149" s="10">
        <v>16.09</v>
      </c>
    </row>
    <row r="2150" spans="1:43" x14ac:dyDescent="0.25">
      <c r="A2150" s="1">
        <v>41179</v>
      </c>
      <c r="B2150" s="12">
        <v>14.84</v>
      </c>
      <c r="C2150" s="12">
        <v>17.07</v>
      </c>
      <c r="D2150">
        <v>3603.1</v>
      </c>
      <c r="E2150">
        <v>3215.89</v>
      </c>
      <c r="F2150">
        <v>78502.33</v>
      </c>
      <c r="G2150">
        <v>70077.37</v>
      </c>
      <c r="H2150">
        <f>(1/(1-91/360*VLOOKUP($A2150,Tbills!$B$4:$C$974,2,1)/100))^((1)/91)-1</f>
        <v>3.0559851109668301E-6</v>
      </c>
      <c r="I2150" s="2">
        <f t="shared" si="348"/>
        <v>2240.2767879137718</v>
      </c>
      <c r="J2150">
        <f>VLOOKUP(A2150,'VXX-IV'!A$1:C$4500,3,0)</f>
        <v>2240.42</v>
      </c>
      <c r="K2150" s="10">
        <f t="shared" si="350"/>
        <v>-6.3921981694581298E-5</v>
      </c>
      <c r="L2150">
        <f t="shared" si="342"/>
        <v>3207222.3242850802</v>
      </c>
      <c r="O2150">
        <f t="shared" si="343"/>
        <v>85776.872485591433</v>
      </c>
      <c r="R2150">
        <f t="shared" si="344"/>
        <v>25.971222984239329</v>
      </c>
      <c r="U2150" s="2">
        <f t="shared" si="345"/>
        <v>134.65029077069013</v>
      </c>
      <c r="V2150">
        <f>VLOOKUP(A2150,'VXZ-IV'!A$1:C$4500,3,0)</f>
        <v>134.63999999999999</v>
      </c>
      <c r="W2150" s="10">
        <f t="shared" si="351"/>
        <v>7.6431749035599239E-5</v>
      </c>
      <c r="X2150">
        <f t="shared" si="346"/>
        <v>20.285859986618252</v>
      </c>
      <c r="Z2150">
        <v>20.46</v>
      </c>
      <c r="AB2150">
        <f t="shared" si="347"/>
        <v>1881.5612865344824</v>
      </c>
      <c r="AC2150">
        <f>VLOOKUP(A2150,'VIXY-IV'!A$1:E$2000,4,0)</f>
        <v>1866.36</v>
      </c>
      <c r="AD2150" s="10">
        <f t="shared" si="340"/>
        <v>8.144884445917544E-3</v>
      </c>
      <c r="AE2150">
        <f>ROW()</f>
        <v>2150</v>
      </c>
      <c r="AF2150">
        <f t="shared" si="341"/>
        <v>0.86936145284124189</v>
      </c>
      <c r="AG2150">
        <f>AG2149*(1-(AG$1+AG$5))^($A2150-$A2149)*(1+2*(E2150/E2149-1))</f>
        <v>586082.08274458046</v>
      </c>
      <c r="AH2150">
        <f>VLOOKUP(A2150,'UVXY-IV'!A$2:E$2000,4,0)</f>
        <v>2932670</v>
      </c>
      <c r="AI2150">
        <v>1166</v>
      </c>
      <c r="AJ2150" s="10">
        <f t="shared" si="339"/>
        <v>-0.80015409754777034</v>
      </c>
      <c r="AK2150">
        <f t="shared" si="349"/>
        <v>17.322058363190848</v>
      </c>
      <c r="AM2150">
        <v>17.3259875</v>
      </c>
      <c r="AN2150" s="10">
        <f t="shared" si="338"/>
        <v>-2.2677707744811482E-4</v>
      </c>
      <c r="AO2150">
        <f>AO2149*(1-AO$1+H2149)^($A2150-$A2149)*(2-E2150/E2149)</f>
        <v>17.490475748435344</v>
      </c>
      <c r="AQ2150" s="10">
        <v>17.53</v>
      </c>
    </row>
    <row r="2151" spans="1:43" x14ac:dyDescent="0.25">
      <c r="A2151" s="1">
        <v>41180</v>
      </c>
      <c r="B2151" s="12">
        <v>15.73</v>
      </c>
      <c r="C2151" s="12">
        <v>17.61</v>
      </c>
      <c r="D2151">
        <v>3667.92</v>
      </c>
      <c r="E2151">
        <v>3273.74</v>
      </c>
      <c r="F2151">
        <v>78890.259999999995</v>
      </c>
      <c r="G2151">
        <v>70423.45</v>
      </c>
      <c r="H2151">
        <f>(1/(1-91/360*VLOOKUP($A2151,Tbills!$B$4:$C$974,2,1)/100))^((1)/91)-1</f>
        <v>3.0559851109668301E-6</v>
      </c>
      <c r="I2151" s="2">
        <f t="shared" si="348"/>
        <v>2280.5239023046661</v>
      </c>
      <c r="J2151">
        <f>VLOOKUP(A2151,'VXX-IV'!A$1:C$4500,3,0)</f>
        <v>2280.6799999999998</v>
      </c>
      <c r="K2151" s="10">
        <f t="shared" si="350"/>
        <v>-6.8443488491887194E-5</v>
      </c>
      <c r="L2151">
        <f t="shared" si="342"/>
        <v>3322470.4357745186</v>
      </c>
      <c r="O2151">
        <f t="shared" si="343"/>
        <v>88088.438350206154</v>
      </c>
      <c r="R2151">
        <f t="shared" si="344"/>
        <v>25.736463942647326</v>
      </c>
      <c r="U2151" s="2">
        <f t="shared" si="345"/>
        <v>135.31238411955465</v>
      </c>
      <c r="V2151">
        <f>VLOOKUP(A2151,'VXZ-IV'!A$1:C$4500,3,0)</f>
        <v>135.32</v>
      </c>
      <c r="W2151" s="10">
        <f t="shared" si="351"/>
        <v>-5.6280523539342653E-5</v>
      </c>
      <c r="X2151">
        <f t="shared" si="346"/>
        <v>20.184992518779431</v>
      </c>
      <c r="Z2151">
        <v>20.2</v>
      </c>
      <c r="AB2151">
        <f t="shared" si="347"/>
        <v>1915.3415342447952</v>
      </c>
      <c r="AC2151">
        <f>VLOOKUP(A2151,'VIXY-IV'!A$1:E$2000,4,0)</f>
        <v>1900.24</v>
      </c>
      <c r="AD2151" s="10">
        <f t="shared" si="340"/>
        <v>7.9471720649997302E-3</v>
      </c>
      <c r="AE2151">
        <f>ROW()</f>
        <v>2151</v>
      </c>
      <c r="AF2151">
        <f t="shared" si="341"/>
        <v>0.89324247586598526</v>
      </c>
      <c r="AG2151">
        <f>AG2150*(1-(AG$1+AG$5))^($A2151-$A2150)*(1+2*(E2151/E2150-1))</f>
        <v>607147.44801729755</v>
      </c>
      <c r="AH2151">
        <f>VLOOKUP(A2151,'UVXY-IV'!A$2:E$2000,4,0)</f>
        <v>3038700</v>
      </c>
      <c r="AI2151">
        <v>1236.8</v>
      </c>
      <c r="AJ2151" s="10">
        <f t="shared" si="339"/>
        <v>-0.80019500180429215</v>
      </c>
      <c r="AK2151">
        <f t="shared" si="349"/>
        <v>17.009663062869716</v>
      </c>
      <c r="AM2151">
        <v>17.013087500000001</v>
      </c>
      <c r="AN2151" s="10">
        <f t="shared" si="338"/>
        <v>-2.0128252031181848E-4</v>
      </c>
      <c r="AO2151">
        <f>AO2150*(1-AO$1+H2150)^($A2151-$A2150)*(2-E2151/E2150)</f>
        <v>17.175260307555433</v>
      </c>
      <c r="AQ2151" s="10">
        <v>17.02</v>
      </c>
    </row>
    <row r="2152" spans="1:43" x14ac:dyDescent="0.25">
      <c r="A2152" s="1">
        <v>41183</v>
      </c>
      <c r="B2152" s="12">
        <v>16.32</v>
      </c>
      <c r="C2152" s="12">
        <v>17.920000000000002</v>
      </c>
      <c r="D2152">
        <v>3760.4</v>
      </c>
      <c r="E2152">
        <v>3356.26</v>
      </c>
      <c r="F2152">
        <v>79030.53</v>
      </c>
      <c r="G2152">
        <v>70548.02</v>
      </c>
      <c r="H2152">
        <f>(1/(1-91/360*VLOOKUP($A2152,Tbills!$B$4:$C$974,2,1)/100))^((1)/91)-1</f>
        <v>2.5002875438939753E-6</v>
      </c>
      <c r="I2152" s="2">
        <f t="shared" si="348"/>
        <v>2337.8521833912673</v>
      </c>
      <c r="J2152">
        <f>VLOOKUP(A2152,'VXX-IV'!A$1:C$4500,3,0)</f>
        <v>2338.0100000000002</v>
      </c>
      <c r="K2152" s="10">
        <f t="shared" si="350"/>
        <v>-6.7500399370756803E-5</v>
      </c>
      <c r="L2152">
        <f t="shared" si="342"/>
        <v>3489519.9972555437</v>
      </c>
      <c r="O2152">
        <f t="shared" si="343"/>
        <v>91409.817480783488</v>
      </c>
      <c r="R2152">
        <f t="shared" si="344"/>
        <v>25.408652852871349</v>
      </c>
      <c r="U2152" s="2">
        <f t="shared" si="345"/>
        <v>135.54305933484804</v>
      </c>
      <c r="V2152">
        <f>VLOOKUP(A2152,'VXZ-IV'!A$1:C$4500,3,0)</f>
        <v>135.52000000000001</v>
      </c>
      <c r="W2152" s="10">
        <f t="shared" si="351"/>
        <v>1.7015447792223526E-4</v>
      </c>
      <c r="X2152">
        <f t="shared" si="346"/>
        <v>20.147203336454968</v>
      </c>
      <c r="Z2152">
        <v>20.14</v>
      </c>
      <c r="AB2152">
        <f t="shared" si="347"/>
        <v>1963.4154892289232</v>
      </c>
      <c r="AC2152">
        <f>VLOOKUP(A2152,'VIXY-IV'!A$1:E$2000,4,0)</f>
        <v>1948.37</v>
      </c>
      <c r="AD2152" s="10">
        <f t="shared" si="340"/>
        <v>7.7220903775583327E-3</v>
      </c>
      <c r="AE2152">
        <f>ROW()</f>
        <v>2152</v>
      </c>
      <c r="AF2152">
        <f t="shared" si="341"/>
        <v>0.9107142857142857</v>
      </c>
      <c r="AG2152">
        <f>AG2151*(1-(AG$1+AG$5))^($A2152-$A2151)*(1+2*(E2152/E2151-1))</f>
        <v>637691.27533176565</v>
      </c>
      <c r="AH2152">
        <f>VLOOKUP(A2152,'UVXY-IV'!A$2:E$2000,4,0)</f>
        <v>3192410</v>
      </c>
      <c r="AI2152">
        <v>1262</v>
      </c>
      <c r="AJ2152" s="10">
        <f t="shared" si="339"/>
        <v>-0.80024768894604215</v>
      </c>
      <c r="AK2152">
        <f t="shared" si="349"/>
        <v>16.57858985858045</v>
      </c>
      <c r="AM2152">
        <v>16.585037499999999</v>
      </c>
      <c r="AN2152" s="10">
        <f t="shared" si="338"/>
        <v>-3.8876254693720469E-4</v>
      </c>
      <c r="AO2152">
        <f>AO2151*(1-AO$1+H2151)^($A2152-$A2151)*(2-E2152/E2151)</f>
        <v>16.740625468911453</v>
      </c>
      <c r="AQ2152" s="10">
        <v>16.84</v>
      </c>
    </row>
    <row r="2153" spans="1:43" x14ac:dyDescent="0.25">
      <c r="A2153" s="1">
        <v>41184</v>
      </c>
      <c r="B2153" s="12">
        <v>15.71</v>
      </c>
      <c r="C2153" s="12">
        <v>17.739999999999998</v>
      </c>
      <c r="D2153">
        <v>3685.45</v>
      </c>
      <c r="E2153">
        <v>3289.35</v>
      </c>
      <c r="F2153">
        <v>78450.84</v>
      </c>
      <c r="G2153">
        <v>70030.37</v>
      </c>
      <c r="H2153">
        <f>(1/(1-91/360*VLOOKUP($A2153,Tbills!$B$4:$C$974,2,1)/100))^((1)/91)-1</f>
        <v>2.5002875438939753E-6</v>
      </c>
      <c r="I2153" s="2">
        <f t="shared" si="348"/>
        <v>2291.1996701420071</v>
      </c>
      <c r="J2153">
        <f>VLOOKUP(A2153,'VXX-IV'!A$1:C$4500,3,0)</f>
        <v>2291.36</v>
      </c>
      <c r="K2153" s="10">
        <f t="shared" si="350"/>
        <v>-6.9971483308228777E-5</v>
      </c>
      <c r="L2153">
        <f t="shared" si="342"/>
        <v>3350243.6074516675</v>
      </c>
      <c r="O2153">
        <f t="shared" si="343"/>
        <v>88673.32634373504</v>
      </c>
      <c r="R2153">
        <f t="shared" si="344"/>
        <v>25.660764733212261</v>
      </c>
      <c r="U2153" s="2">
        <f t="shared" si="345"/>
        <v>134.54556839229065</v>
      </c>
      <c r="V2153">
        <f>VLOOKUP(A2153,'VXZ-IV'!A$1:C$4500,3,0)</f>
        <v>134.52000000000001</v>
      </c>
      <c r="W2153" s="10">
        <f t="shared" si="351"/>
        <v>1.9007130754267187E-4</v>
      </c>
      <c r="X2153">
        <f t="shared" si="346"/>
        <v>20.29433466078958</v>
      </c>
      <c r="Z2153">
        <v>20.22</v>
      </c>
      <c r="AB2153">
        <f t="shared" si="347"/>
        <v>1924.205981819624</v>
      </c>
      <c r="AC2153">
        <f>VLOOKUP(A2153,'VIXY-IV'!A$1:E$2000,4,0)</f>
        <v>1909.74</v>
      </c>
      <c r="AD2153" s="10">
        <f t="shared" si="340"/>
        <v>7.5748436015499188E-3</v>
      </c>
      <c r="AE2153">
        <f>ROW()</f>
        <v>2153</v>
      </c>
      <c r="AF2153">
        <f t="shared" si="341"/>
        <v>0.88556933483652778</v>
      </c>
      <c r="AG2153">
        <f>AG2152*(1-(AG$1+AG$5))^($A2153-$A2152)*(1+2*(E2153/E2152-1))</f>
        <v>612244.76805370452</v>
      </c>
      <c r="AH2153">
        <f>VLOOKUP(A2153,'UVXY-IV'!A$2:E$2000,4,0)</f>
        <v>3065410</v>
      </c>
      <c r="AI2153">
        <v>1208.8</v>
      </c>
      <c r="AJ2153" s="10">
        <f t="shared" si="339"/>
        <v>-0.80027312233805448</v>
      </c>
      <c r="AK2153">
        <f t="shared" si="349"/>
        <v>16.908311106260939</v>
      </c>
      <c r="AM2153">
        <v>16.918600000000001</v>
      </c>
      <c r="AN2153" s="10">
        <f t="shared" si="338"/>
        <v>-6.0814096550909635E-4</v>
      </c>
      <c r="AO2153">
        <f>AO2152*(1-AO$1+H2152)^($A2153-$A2152)*(2-E2153/E2152)</f>
        <v>17.073775759526328</v>
      </c>
      <c r="AQ2153" s="10">
        <v>17.170000000000002</v>
      </c>
    </row>
    <row r="2154" spans="1:43" x14ac:dyDescent="0.25">
      <c r="A2154" s="1">
        <v>41185</v>
      </c>
      <c r="B2154" s="12">
        <v>15.43</v>
      </c>
      <c r="C2154" s="12">
        <v>17.579999999999998</v>
      </c>
      <c r="D2154">
        <v>3648.12</v>
      </c>
      <c r="E2154">
        <v>3256.03</v>
      </c>
      <c r="F2154">
        <v>77583.539999999994</v>
      </c>
      <c r="G2154">
        <v>69255.98</v>
      </c>
      <c r="H2154">
        <f>(1/(1-91/360*VLOOKUP($A2154,Tbills!$B$4:$C$974,2,1)/100))^((1)/91)-1</f>
        <v>2.5002875438939753E-6</v>
      </c>
      <c r="I2154" s="2">
        <f t="shared" si="348"/>
        <v>2267.9367591200316</v>
      </c>
      <c r="J2154">
        <f>VLOOKUP(A2154,'VXX-IV'!A$1:C$4500,3,0)</f>
        <v>2268.09</v>
      </c>
      <c r="K2154" s="10">
        <f t="shared" si="350"/>
        <v>-6.7563844454388011E-5</v>
      </c>
      <c r="L2154">
        <f t="shared" si="342"/>
        <v>3282229.770027373</v>
      </c>
      <c r="O2154">
        <f t="shared" si="343"/>
        <v>87323.03749101155</v>
      </c>
      <c r="R2154">
        <f t="shared" si="344"/>
        <v>25.789566273073245</v>
      </c>
      <c r="U2154" s="2">
        <f t="shared" si="345"/>
        <v>133.05487817407516</v>
      </c>
      <c r="V2154">
        <f>VLOOKUP(A2154,'VXZ-IV'!A$1:C$4500,3,0)</f>
        <v>133.04</v>
      </c>
      <c r="W2154" s="10">
        <f t="shared" si="351"/>
        <v>1.118323367044205E-4</v>
      </c>
      <c r="X2154">
        <f t="shared" si="346"/>
        <v>20.518040113732649</v>
      </c>
      <c r="Z2154">
        <v>20.71</v>
      </c>
      <c r="AB2154">
        <f t="shared" si="347"/>
        <v>1904.6480198403749</v>
      </c>
      <c r="AC2154">
        <f>VLOOKUP(A2154,'VIXY-IV'!A$1:E$2000,4,0)</f>
        <v>1890.56</v>
      </c>
      <c r="AD2154" s="10">
        <f t="shared" si="340"/>
        <v>7.4517708194266064E-3</v>
      </c>
      <c r="AE2154">
        <f>ROW()</f>
        <v>2154</v>
      </c>
      <c r="AF2154">
        <f t="shared" si="341"/>
        <v>0.87770193401592722</v>
      </c>
      <c r="AG2154">
        <f>AG2153*(1-(AG$1+AG$5))^($A2154-$A2153)*(1+2*(E2154/E2153-1))</f>
        <v>599820.89048413071</v>
      </c>
      <c r="AH2154">
        <f>VLOOKUP(A2154,'UVXY-IV'!A$2:E$2000,4,0)</f>
        <v>3003510</v>
      </c>
      <c r="AI2154">
        <v>1200.4000000000001</v>
      </c>
      <c r="AJ2154" s="10">
        <f t="shared" si="339"/>
        <v>-0.80029335994082573</v>
      </c>
      <c r="AK2154">
        <f t="shared" si="349"/>
        <v>17.078791076147187</v>
      </c>
      <c r="AM2154">
        <v>17.084849999999999</v>
      </c>
      <c r="AN2154" s="10">
        <f t="shared" si="338"/>
        <v>-3.54637228469179E-4</v>
      </c>
      <c r="AO2154">
        <f>AO2153*(1-AO$1+H2153)^($A2154-$A2153)*(2-E2154/E2153)</f>
        <v>17.246132546953639</v>
      </c>
      <c r="AQ2154" s="10">
        <v>17.239999999999998</v>
      </c>
    </row>
    <row r="2155" spans="1:43" x14ac:dyDescent="0.25">
      <c r="A2155" s="1">
        <v>41186</v>
      </c>
      <c r="B2155" s="12">
        <v>14.55</v>
      </c>
      <c r="C2155" s="12">
        <v>17.059999999999999</v>
      </c>
      <c r="D2155">
        <v>3546.08</v>
      </c>
      <c r="E2155">
        <v>3164.95</v>
      </c>
      <c r="F2155">
        <v>75795.759999999995</v>
      </c>
      <c r="G2155">
        <v>67659.92</v>
      </c>
      <c r="H2155">
        <f>(1/(1-91/360*VLOOKUP($A2155,Tbills!$B$4:$C$974,2,1)/100))^((1)/91)-1</f>
        <v>2.5002875438939753E-6</v>
      </c>
      <c r="I2155" s="2">
        <f t="shared" si="348"/>
        <v>2204.4475190574462</v>
      </c>
      <c r="J2155">
        <f>VLOOKUP(A2155,'VXX-IV'!A$1:C$4500,3,0)</f>
        <v>2204.6</v>
      </c>
      <c r="K2155" s="10">
        <f t="shared" si="350"/>
        <v>-6.9164901820628621E-5</v>
      </c>
      <c r="L2155">
        <f t="shared" si="342"/>
        <v>3098471.6861357545</v>
      </c>
      <c r="O2155">
        <f t="shared" si="343"/>
        <v>83656.22460351164</v>
      </c>
      <c r="R2155">
        <f t="shared" si="344"/>
        <v>26.149086234402208</v>
      </c>
      <c r="U2155" s="2">
        <f t="shared" si="345"/>
        <v>129.98568645874158</v>
      </c>
      <c r="V2155">
        <f>VLOOKUP(A2155,'VXZ-IV'!A$1:C$4500,3,0)</f>
        <v>130</v>
      </c>
      <c r="W2155" s="10">
        <f t="shared" si="351"/>
        <v>-1.1010416352630337E-4</v>
      </c>
      <c r="X2155">
        <f t="shared" si="346"/>
        <v>20.990171029124994</v>
      </c>
      <c r="Z2155">
        <v>20.9</v>
      </c>
      <c r="AB2155">
        <f t="shared" si="347"/>
        <v>1851.3052950819981</v>
      </c>
      <c r="AC2155">
        <f>VLOOKUP(A2155,'VIXY-IV'!A$1:E$2000,4,0)</f>
        <v>1837.35</v>
      </c>
      <c r="AD2155" s="10">
        <f t="shared" si="340"/>
        <v>7.595338439599475E-3</v>
      </c>
      <c r="AE2155">
        <f>ROW()</f>
        <v>2155</v>
      </c>
      <c r="AF2155">
        <f t="shared" si="341"/>
        <v>0.85287221570926153</v>
      </c>
      <c r="AG2155">
        <f>AG2154*(1-(AG$1+AG$5))^($A2155-$A2154)*(1+2*(E2155/E2154-1))</f>
        <v>566244.57024677889</v>
      </c>
      <c r="AH2155">
        <f>VLOOKUP(A2155,'UVXY-IV'!A$2:E$2000,4,0)</f>
        <v>2834400</v>
      </c>
      <c r="AI2155">
        <v>1145.5999999999999</v>
      </c>
      <c r="AJ2155" s="10">
        <f t="shared" si="339"/>
        <v>-0.80022418492563541</v>
      </c>
      <c r="AK2155">
        <f t="shared" si="349"/>
        <v>17.555713534093705</v>
      </c>
      <c r="AM2155">
        <v>17.5580125</v>
      </c>
      <c r="AN2155" s="10">
        <f t="shared" si="338"/>
        <v>-1.3093542941122749E-4</v>
      </c>
      <c r="AO2155">
        <f>AO2154*(1-AO$1+H2154)^($A2155-$A2154)*(2-E2155/E2154)</f>
        <v>17.727942314517456</v>
      </c>
      <c r="AQ2155" s="10">
        <v>17.670000000000002</v>
      </c>
    </row>
    <row r="2156" spans="1:43" x14ac:dyDescent="0.25">
      <c r="A2156" s="1">
        <v>41187</v>
      </c>
      <c r="B2156" s="12">
        <v>14.33</v>
      </c>
      <c r="C2156" s="12">
        <v>16.93</v>
      </c>
      <c r="D2156">
        <v>3522.82</v>
      </c>
      <c r="E2156">
        <v>3144.18</v>
      </c>
      <c r="F2156">
        <v>75485.36</v>
      </c>
      <c r="G2156">
        <v>67382.67</v>
      </c>
      <c r="H2156">
        <f>(1/(1-91/360*VLOOKUP($A2156,Tbills!$B$4:$C$974,2,1)/100))^((1)/91)-1</f>
        <v>2.5002875438939753E-6</v>
      </c>
      <c r="I2156" s="2">
        <f t="shared" si="348"/>
        <v>2189.9343639940384</v>
      </c>
      <c r="J2156">
        <f>VLOOKUP(A2156,'VXX-IV'!A$1:C$4500,3,0)</f>
        <v>2190.08</v>
      </c>
      <c r="K2156" s="10">
        <f t="shared" si="350"/>
        <v>-6.6498030191319835E-5</v>
      </c>
      <c r="L2156">
        <f t="shared" si="342"/>
        <v>3057673.6305458099</v>
      </c>
      <c r="O2156">
        <f t="shared" si="343"/>
        <v>82829.94167343546</v>
      </c>
      <c r="R2156">
        <f t="shared" si="344"/>
        <v>26.233702027466503</v>
      </c>
      <c r="U2156" s="2">
        <f t="shared" si="345"/>
        <v>129.45021047720908</v>
      </c>
      <c r="V2156">
        <f>VLOOKUP(A2156,'VXZ-IV'!A$1:C$4500,3,0)</f>
        <v>129.44</v>
      </c>
      <c r="W2156" s="10">
        <f t="shared" si="351"/>
        <v>7.8881931466989741E-5</v>
      </c>
      <c r="X2156">
        <f t="shared" si="346"/>
        <v>21.075455602622618</v>
      </c>
      <c r="Z2156">
        <v>21.1</v>
      </c>
      <c r="AB2156">
        <f t="shared" si="347"/>
        <v>1839.0919727074122</v>
      </c>
      <c r="AC2156">
        <f>VLOOKUP(A2156,'VIXY-IV'!A$1:E$2000,4,0)</f>
        <v>1825.31</v>
      </c>
      <c r="AD2156" s="10">
        <f t="shared" si="340"/>
        <v>7.5504833192236998E-3</v>
      </c>
      <c r="AE2156">
        <f>ROW()</f>
        <v>2156</v>
      </c>
      <c r="AF2156">
        <f t="shared" si="341"/>
        <v>0.84642646190194926</v>
      </c>
      <c r="AG2156">
        <f>AG2155*(1-(AG$1+AG$5))^($A2156-$A2155)*(1+2*(E2156/E2155-1))</f>
        <v>558793.77345203841</v>
      </c>
      <c r="AH2156">
        <f>VLOOKUP(A2156,'UVXY-IV'!A$2:E$2000,4,0)</f>
        <v>2797060</v>
      </c>
      <c r="AI2156">
        <v>1111.2</v>
      </c>
      <c r="AJ2156" s="10">
        <f t="shared" si="339"/>
        <v>-0.80022102727433864</v>
      </c>
      <c r="AK2156">
        <f t="shared" si="349"/>
        <v>17.67009996154178</v>
      </c>
      <c r="AM2156">
        <v>17.669174999999999</v>
      </c>
      <c r="AN2156" s="10">
        <f t="shared" si="338"/>
        <v>5.2348881132369129E-5</v>
      </c>
      <c r="AO2156">
        <f>AO2155*(1-AO$1+H2155)^($A2156-$A2155)*(2-E2156/E2155)</f>
        <v>17.843666645320742</v>
      </c>
      <c r="AQ2156" s="10">
        <v>17.899999999999999</v>
      </c>
    </row>
    <row r="2157" spans="1:43" x14ac:dyDescent="0.25">
      <c r="A2157" s="1">
        <v>41190</v>
      </c>
      <c r="B2157" s="12">
        <v>15.11</v>
      </c>
      <c r="C2157" s="12">
        <v>17.36</v>
      </c>
      <c r="D2157">
        <v>3554.44</v>
      </c>
      <c r="E2157">
        <v>3172.38</v>
      </c>
      <c r="F2157">
        <v>75371.22</v>
      </c>
      <c r="G2157">
        <v>67280.27</v>
      </c>
      <c r="H2157">
        <f>(1/(1-91/360*VLOOKUP($A2157,Tbills!$B$4:$C$974,2,1)/100))^((1)/91)-1</f>
        <v>2.5002875438939753E-6</v>
      </c>
      <c r="I2157" s="2">
        <f t="shared" si="348"/>
        <v>2209.4290683080485</v>
      </c>
      <c r="J2157">
        <f>VLOOKUP(A2157,'VXX-IV'!A$1:C$4500,3,0)</f>
        <v>2209.58</v>
      </c>
      <c r="K2157" s="10">
        <f t="shared" si="350"/>
        <v>-6.8307864821148812E-5</v>
      </c>
      <c r="L2157">
        <f t="shared" si="342"/>
        <v>3112123.1420630109</v>
      </c>
      <c r="O2157">
        <f t="shared" si="343"/>
        <v>83935.802213168412</v>
      </c>
      <c r="R2157">
        <f t="shared" si="344"/>
        <v>26.112516011631367</v>
      </c>
      <c r="U2157" s="2">
        <f t="shared" si="345"/>
        <v>129.2450164143047</v>
      </c>
      <c r="V2157">
        <f>VLOOKUP(A2157,'VXZ-IV'!A$1:C$4500,3,0)</f>
        <v>129.24</v>
      </c>
      <c r="W2157" s="10">
        <f t="shared" si="351"/>
        <v>3.8814719163449141E-5</v>
      </c>
      <c r="X2157">
        <f t="shared" si="346"/>
        <v>21.105299857385631</v>
      </c>
      <c r="Z2157">
        <v>21.1</v>
      </c>
      <c r="AB2157">
        <f t="shared" si="347"/>
        <v>1855.3926221252043</v>
      </c>
      <c r="AC2157">
        <f>VLOOKUP(A2157,'VIXY-IV'!A$1:E$2000,4,0)</f>
        <v>1841.76</v>
      </c>
      <c r="AD2157" s="10">
        <f t="shared" si="340"/>
        <v>7.4019536341349834E-3</v>
      </c>
      <c r="AE2157">
        <f>ROW()</f>
        <v>2157</v>
      </c>
      <c r="AF2157">
        <f t="shared" si="341"/>
        <v>0.87039170506912444</v>
      </c>
      <c r="AG2157">
        <f>AG2156*(1-(AG$1+AG$5))^($A2157-$A2156)*(1+2*(E2157/E2156-1))</f>
        <v>568759.85953402799</v>
      </c>
      <c r="AH2157">
        <f>VLOOKUP(A2157,'UVXY-IV'!A$2:E$2000,4,0)</f>
        <v>2847750</v>
      </c>
      <c r="AI2157">
        <v>1138.4000000000001</v>
      </c>
      <c r="AJ2157" s="10">
        <f t="shared" si="339"/>
        <v>-0.80027746131717037</v>
      </c>
      <c r="AK2157">
        <f t="shared" si="349"/>
        <v>17.509170965526291</v>
      </c>
      <c r="AM2157">
        <v>17.509875000000001</v>
      </c>
      <c r="AN2157" s="10">
        <f t="shared" si="338"/>
        <v>-4.0207852638030062E-5</v>
      </c>
      <c r="AO2157">
        <f>AO2156*(1-AO$1+H2156)^($A2157-$A2156)*(2-E2157/E2156)</f>
        <v>17.681798202442369</v>
      </c>
      <c r="AQ2157" s="10">
        <v>17.71</v>
      </c>
    </row>
    <row r="2158" spans="1:43" x14ac:dyDescent="0.25">
      <c r="A2158" s="1">
        <v>41191</v>
      </c>
      <c r="B2158" s="12">
        <v>16.37</v>
      </c>
      <c r="C2158" s="12">
        <v>18.010000000000002</v>
      </c>
      <c r="D2158">
        <v>3700.19</v>
      </c>
      <c r="E2158">
        <v>3302.46</v>
      </c>
      <c r="F2158">
        <v>76166.42</v>
      </c>
      <c r="G2158">
        <v>67989.929999999993</v>
      </c>
      <c r="H2158">
        <f>(1/(1-91/360*VLOOKUP($A2158,Tbills!$B$4:$C$974,2,1)/100))^((1)/91)-1</f>
        <v>2.7781327762710362E-6</v>
      </c>
      <c r="I2158" s="2">
        <f t="shared" si="348"/>
        <v>2299.9707411440822</v>
      </c>
      <c r="J2158">
        <f>VLOOKUP(A2158,'VXX-IV'!A$1:C$4500,3,0)</f>
        <v>2300.13</v>
      </c>
      <c r="K2158" s="10">
        <f t="shared" si="350"/>
        <v>-6.9239067321369419E-5</v>
      </c>
      <c r="L2158">
        <f t="shared" si="342"/>
        <v>3367198.7405261798</v>
      </c>
      <c r="O2158">
        <f t="shared" si="343"/>
        <v>89095.344475287129</v>
      </c>
      <c r="R2158">
        <f t="shared" si="344"/>
        <v>25.576002089893571</v>
      </c>
      <c r="U2158" s="2">
        <f t="shared" si="345"/>
        <v>130.60542430072366</v>
      </c>
      <c r="V2158">
        <f>VLOOKUP(A2158,'VXZ-IV'!A$1:C$4500,3,0)</f>
        <v>130.6</v>
      </c>
      <c r="W2158" s="10">
        <f t="shared" si="351"/>
        <v>4.1533696199635983E-5</v>
      </c>
      <c r="X2158">
        <f t="shared" si="346"/>
        <v>20.88197065071838</v>
      </c>
      <c r="Z2158">
        <v>20.94</v>
      </c>
      <c r="AB2158">
        <f t="shared" si="347"/>
        <v>1931.4036427743672</v>
      </c>
      <c r="AC2158">
        <f>VLOOKUP(A2158,'VIXY-IV'!A$1:E$2000,4,0)</f>
        <v>1917.3</v>
      </c>
      <c r="AD2158" s="10">
        <f t="shared" si="340"/>
        <v>7.3559916415621984E-3</v>
      </c>
      <c r="AE2158">
        <f>ROW()</f>
        <v>2158</v>
      </c>
      <c r="AF2158">
        <f t="shared" si="341"/>
        <v>0.90893947806774011</v>
      </c>
      <c r="AG2158">
        <f>AG2157*(1-(AG$1+AG$5))^($A2158-$A2157)*(1+2*(E2158/E2157-1))</f>
        <v>615381.88322763145</v>
      </c>
      <c r="AH2158">
        <f>VLOOKUP(A2158,'UVXY-IV'!A$2:E$2000,4,0)</f>
        <v>3081390</v>
      </c>
      <c r="AI2158">
        <v>1232.8</v>
      </c>
      <c r="AJ2158" s="10">
        <f t="shared" si="339"/>
        <v>-0.80029081575924133</v>
      </c>
      <c r="AK2158">
        <f t="shared" si="349"/>
        <v>16.790444349684869</v>
      </c>
      <c r="AM2158">
        <v>16.790400000000002</v>
      </c>
      <c r="AN2158" s="10">
        <f t="shared" ref="AN2158:AN2221" si="352">AK2158/AM2158-1</f>
        <v>2.6413715497053403E-6</v>
      </c>
      <c r="AO2158">
        <f>AO2157*(1-AO$1+H2157)^($A2158-$A2157)*(2-E2158/E2157)</f>
        <v>16.956190479579117</v>
      </c>
      <c r="AQ2158" s="10">
        <v>16.940000000000001</v>
      </c>
    </row>
    <row r="2159" spans="1:43" x14ac:dyDescent="0.25">
      <c r="A2159" s="1">
        <v>41192</v>
      </c>
      <c r="B2159" s="12">
        <v>16.29</v>
      </c>
      <c r="C2159" s="12">
        <v>18.13</v>
      </c>
      <c r="D2159">
        <v>3718.48</v>
      </c>
      <c r="E2159">
        <v>3318.77</v>
      </c>
      <c r="F2159">
        <v>76494.63</v>
      </c>
      <c r="G2159">
        <v>68282.720000000001</v>
      </c>
      <c r="H2159">
        <f>(1/(1-91/360*VLOOKUP($A2159,Tbills!$B$4:$C$974,2,1)/100))^((1)/91)-1</f>
        <v>2.7781327762710362E-6</v>
      </c>
      <c r="I2159" s="2">
        <f t="shared" si="348"/>
        <v>2311.2831134816988</v>
      </c>
      <c r="J2159">
        <f>VLOOKUP(A2159,'VXX-IV'!A$1:C$4500,3,0)</f>
        <v>2311.44</v>
      </c>
      <c r="K2159" s="10">
        <f t="shared" si="350"/>
        <v>-6.7873930667095017E-5</v>
      </c>
      <c r="L2159">
        <f t="shared" si="342"/>
        <v>3400313.9240632728</v>
      </c>
      <c r="O2159">
        <f t="shared" si="343"/>
        <v>89752.34830658538</v>
      </c>
      <c r="R2159">
        <f t="shared" si="344"/>
        <v>25.511692123515214</v>
      </c>
      <c r="U2159" s="2">
        <f t="shared" si="345"/>
        <v>131.16501998038109</v>
      </c>
      <c r="V2159">
        <f>VLOOKUP(A2159,'VXZ-IV'!A$1:C$4500,3,0)</f>
        <v>131.16</v>
      </c>
      <c r="W2159" s="10">
        <f t="shared" si="351"/>
        <v>3.8273714402903281E-5</v>
      </c>
      <c r="X2159">
        <f t="shared" si="346"/>
        <v>20.791333837976065</v>
      </c>
      <c r="Z2159">
        <v>20.8</v>
      </c>
      <c r="AB2159">
        <f t="shared" si="347"/>
        <v>1940.8746772720424</v>
      </c>
      <c r="AC2159">
        <f>VLOOKUP(A2159,'VIXY-IV'!A$1:E$2000,4,0)</f>
        <v>1926.7</v>
      </c>
      <c r="AD2159" s="10">
        <f t="shared" si="340"/>
        <v>7.3569716468793178E-3</v>
      </c>
      <c r="AE2159">
        <f>ROW()</f>
        <v>2159</v>
      </c>
      <c r="AF2159">
        <f t="shared" si="341"/>
        <v>0.89851075565361282</v>
      </c>
      <c r="AG2159">
        <f>AG2158*(1-(AG$1+AG$5))^($A2159-$A2158)*(1+2*(E2159/E2158-1))</f>
        <v>621439.36635266116</v>
      </c>
      <c r="AH2159">
        <f>VLOOKUP(A2159,'UVXY-IV'!A$2:E$2000,4,0)</f>
        <v>3111680</v>
      </c>
      <c r="AI2159">
        <v>1206</v>
      </c>
      <c r="AJ2159" s="10">
        <f t="shared" ref="AJ2159:AJ2222" si="353">AG2159/AH2159-1</f>
        <v>-0.80028815098189365</v>
      </c>
      <c r="AK2159">
        <f t="shared" si="349"/>
        <v>16.706742507829812</v>
      </c>
      <c r="AM2159">
        <v>16.707000000000001</v>
      </c>
      <c r="AN2159" s="10">
        <f t="shared" si="352"/>
        <v>-1.5412232608369436E-5</v>
      </c>
      <c r="AO2159">
        <f>AO2158*(1-AO$1+H2158)^($A2159-$A2158)*(2-E2159/E2158)</f>
        <v>16.871871043189419</v>
      </c>
      <c r="AQ2159" s="10">
        <v>17.149999999999999</v>
      </c>
    </row>
    <row r="2160" spans="1:43" x14ac:dyDescent="0.25">
      <c r="A2160" s="1">
        <v>41193</v>
      </c>
      <c r="B2160" s="12">
        <v>15.59</v>
      </c>
      <c r="C2160" s="12">
        <v>17.57</v>
      </c>
      <c r="D2160">
        <v>3595.72</v>
      </c>
      <c r="E2160">
        <v>3209.2</v>
      </c>
      <c r="F2160">
        <v>75083.75</v>
      </c>
      <c r="G2160">
        <v>67023.12</v>
      </c>
      <c r="H2160">
        <f>(1/(1-91/360*VLOOKUP($A2160,Tbills!$B$4:$C$974,2,1)/100))^((1)/91)-1</f>
        <v>2.7781327762710362E-6</v>
      </c>
      <c r="I2160" s="2">
        <f t="shared" si="348"/>
        <v>2234.9250961915441</v>
      </c>
      <c r="J2160">
        <f>VLOOKUP(A2160,'VXX-IV'!A$1:C$4500,3,0)</f>
        <v>2235.08</v>
      </c>
      <c r="K2160" s="10">
        <f t="shared" si="350"/>
        <v>-6.9305710961531375E-5</v>
      </c>
      <c r="L2160">
        <f t="shared" si="342"/>
        <v>3175654.7987055499</v>
      </c>
      <c r="O2160">
        <f t="shared" si="343"/>
        <v>85304.680094422132</v>
      </c>
      <c r="R2160">
        <f t="shared" si="344"/>
        <v>25.931657182568546</v>
      </c>
      <c r="U2160" s="2">
        <f t="shared" si="345"/>
        <v>128.74265070398445</v>
      </c>
      <c r="V2160">
        <f>VLOOKUP(A2160,'VXZ-IV'!A$1:C$4500,3,0)</f>
        <v>128.72</v>
      </c>
      <c r="W2160" s="10">
        <f t="shared" si="351"/>
        <v>1.7596880037640261E-4</v>
      </c>
      <c r="X2160">
        <f t="shared" si="346"/>
        <v>21.174143768188522</v>
      </c>
      <c r="Z2160">
        <v>21.19</v>
      </c>
      <c r="AB2160">
        <f t="shared" si="347"/>
        <v>1876.730792445891</v>
      </c>
      <c r="AC2160">
        <f>VLOOKUP(A2160,'VIXY-IV'!A$1:E$2000,4,0)</f>
        <v>1863.64</v>
      </c>
      <c r="AD2160" s="10">
        <f t="shared" ref="AD2160:AD2223" si="354">AB2160/AC2160-1</f>
        <v>7.0243139479142513E-3</v>
      </c>
      <c r="AE2160">
        <f>ROW()</f>
        <v>2160</v>
      </c>
      <c r="AF2160">
        <f t="shared" si="341"/>
        <v>0.88730791121229369</v>
      </c>
      <c r="AG2160">
        <f>AG2159*(1-(AG$1+AG$5))^($A2160-$A2159)*(1+2*(E2160/E2159-1))</f>
        <v>580385.86336037074</v>
      </c>
      <c r="AH2160">
        <f>VLOOKUP(A2160,'UVXY-IV'!A$2:E$2000,4,0)</f>
        <v>2905270</v>
      </c>
      <c r="AI2160">
        <v>1175.2</v>
      </c>
      <c r="AJ2160" s="10">
        <f t="shared" si="353"/>
        <v>-0.80022997402638285</v>
      </c>
      <c r="AK2160">
        <f t="shared" si="349"/>
        <v>17.257515869326802</v>
      </c>
      <c r="AM2160">
        <v>17.258375000000001</v>
      </c>
      <c r="AN2160" s="10">
        <f t="shared" si="352"/>
        <v>-4.9780507909824578E-5</v>
      </c>
      <c r="AO2160">
        <f>AO2159*(1-AO$1+H2159)^($A2160-$A2159)*(2-E2160/E2159)</f>
        <v>17.42830376490728</v>
      </c>
      <c r="AQ2160" s="10">
        <v>17.36</v>
      </c>
    </row>
    <row r="2161" spans="1:43" x14ac:dyDescent="0.25">
      <c r="A2161" s="1">
        <v>41194</v>
      </c>
      <c r="B2161" s="12">
        <v>16.14</v>
      </c>
      <c r="C2161" s="12">
        <v>17.739999999999998</v>
      </c>
      <c r="D2161">
        <v>3689</v>
      </c>
      <c r="E2161">
        <v>3292.45</v>
      </c>
      <c r="F2161">
        <v>74317.77</v>
      </c>
      <c r="G2161">
        <v>66339.179999999993</v>
      </c>
      <c r="H2161">
        <f>(1/(1-91/360*VLOOKUP($A2161,Tbills!$B$4:$C$974,2,1)/100))^((1)/91)-1</f>
        <v>2.7781327762710362E-6</v>
      </c>
      <c r="I2161" s="2">
        <f t="shared" si="348"/>
        <v>2292.8475093152765</v>
      </c>
      <c r="J2161">
        <f>VLOOKUP(A2161,'VXX-IV'!A$1:C$4500,3,0)</f>
        <v>2293.0100000000002</v>
      </c>
      <c r="K2161" s="10">
        <f t="shared" si="350"/>
        <v>-7.0863487173444817E-5</v>
      </c>
      <c r="L2161">
        <f t="shared" si="342"/>
        <v>3340272.678666723</v>
      </c>
      <c r="O2161">
        <f t="shared" si="343"/>
        <v>88621.032339596422</v>
      </c>
      <c r="R2161">
        <f t="shared" si="344"/>
        <v>25.594152997878286</v>
      </c>
      <c r="U2161" s="2">
        <f t="shared" si="345"/>
        <v>127.42615286984832</v>
      </c>
      <c r="V2161">
        <f>VLOOKUP(A2161,'VXZ-IV'!A$1:C$4500,3,0)</f>
        <v>127.44</v>
      </c>
      <c r="W2161" s="10">
        <f t="shared" si="351"/>
        <v>-1.0865607463650395E-4</v>
      </c>
      <c r="X2161">
        <f t="shared" si="346"/>
        <v>21.38948441069261</v>
      </c>
      <c r="Z2161">
        <v>21.47</v>
      </c>
      <c r="AB2161">
        <f t="shared" si="347"/>
        <v>1925.3480197811402</v>
      </c>
      <c r="AC2161">
        <f>VLOOKUP(A2161,'VIXY-IV'!A$1:E$2000,4,0)</f>
        <v>1912.35</v>
      </c>
      <c r="AD2161" s="10">
        <f t="shared" si="354"/>
        <v>6.7968833012472807E-3</v>
      </c>
      <c r="AE2161">
        <f>ROW()</f>
        <v>2161</v>
      </c>
      <c r="AF2161">
        <f t="shared" si="341"/>
        <v>0.90980834272829769</v>
      </c>
      <c r="AG2161">
        <f>AG2160*(1-(AG$1+AG$5))^($A2161-$A2160)*(1+2*(E2161/E2160-1))</f>
        <v>610476.92144491279</v>
      </c>
      <c r="AH2161">
        <f>VLOOKUP(A2161,'UVXY-IV'!A$2:E$2000,4,0)</f>
        <v>3056190</v>
      </c>
      <c r="AI2161">
        <v>1191.5999999999999</v>
      </c>
      <c r="AJ2161" s="10">
        <f t="shared" si="353"/>
        <v>-0.8002490285470103</v>
      </c>
      <c r="AK2161">
        <f t="shared" si="349"/>
        <v>16.809054958295526</v>
      </c>
      <c r="AM2161">
        <v>16.812774999999998</v>
      </c>
      <c r="AN2161" s="10">
        <f t="shared" si="352"/>
        <v>-2.2126280191536729E-4</v>
      </c>
      <c r="AO2161">
        <f>AO2160*(1-AO$1+H2160)^($A2161-$A2160)*(2-E2161/E2160)</f>
        <v>16.975614636880351</v>
      </c>
      <c r="AQ2161" s="10">
        <v>17.170000000000002</v>
      </c>
    </row>
    <row r="2162" spans="1:43" x14ac:dyDescent="0.25">
      <c r="A2162" s="1">
        <v>41197</v>
      </c>
      <c r="B2162" s="12">
        <v>15.27</v>
      </c>
      <c r="C2162" s="12">
        <v>17.11</v>
      </c>
      <c r="D2162">
        <v>3511.45</v>
      </c>
      <c r="E2162">
        <v>3133.96</v>
      </c>
      <c r="F2162">
        <v>73661.460000000006</v>
      </c>
      <c r="G2162">
        <v>65752.78</v>
      </c>
      <c r="H2162">
        <f>(1/(1-91/360*VLOOKUP($A2162,Tbills!$B$4:$C$974,2,1)/100))^((1)/91)-1</f>
        <v>3.0559851109668301E-6</v>
      </c>
      <c r="I2162" s="2">
        <f t="shared" si="348"/>
        <v>2182.3340874852543</v>
      </c>
      <c r="J2162">
        <f>VLOOKUP(A2162,'VXX-IV'!A$1:C$4500,3,0)</f>
        <v>2182.48</v>
      </c>
      <c r="K2162" s="10">
        <f t="shared" si="350"/>
        <v>-6.6856289517303047E-5</v>
      </c>
      <c r="L2162">
        <f t="shared" si="342"/>
        <v>3018306.8668375737</v>
      </c>
      <c r="O2162">
        <f t="shared" si="343"/>
        <v>82213.740483572401</v>
      </c>
      <c r="R2162">
        <f t="shared" si="344"/>
        <v>26.206616686286473</v>
      </c>
      <c r="U2162" s="2">
        <f t="shared" si="345"/>
        <v>126.29159698936176</v>
      </c>
      <c r="V2162">
        <f>VLOOKUP(A2162,'VXZ-IV'!A$1:C$4500,3,0)</f>
        <v>126.28</v>
      </c>
      <c r="W2162" s="10">
        <f t="shared" si="351"/>
        <v>9.1835519177685399E-5</v>
      </c>
      <c r="X2162">
        <f t="shared" si="346"/>
        <v>21.576358660386092</v>
      </c>
      <c r="Z2162">
        <v>21.85</v>
      </c>
      <c r="AB2162">
        <f t="shared" si="347"/>
        <v>1832.4750805839242</v>
      </c>
      <c r="AC2162">
        <f>VLOOKUP(A2162,'VIXY-IV'!A$1:E$2000,4,0)</f>
        <v>1820.35</v>
      </c>
      <c r="AD2162" s="10">
        <f t="shared" si="354"/>
        <v>6.6608512560355493E-3</v>
      </c>
      <c r="AE2162">
        <f>ROW()</f>
        <v>2162</v>
      </c>
      <c r="AF2162">
        <f t="shared" si="341"/>
        <v>0.8924605493863238</v>
      </c>
      <c r="AG2162">
        <f>AG2161*(1-(AG$1+AG$5))^($A2162-$A2161)*(1+2*(E2162/E2161-1))</f>
        <v>551647.59842272883</v>
      </c>
      <c r="AH2162">
        <f>VLOOKUP(A2162,'UVXY-IV'!A$2:E$2000,4,0)</f>
        <v>2762180</v>
      </c>
      <c r="AI2162">
        <v>1111.5999999999999</v>
      </c>
      <c r="AJ2162" s="10">
        <f t="shared" si="353"/>
        <v>-0.80028542729918806</v>
      </c>
      <c r="AK2162">
        <f t="shared" si="349"/>
        <v>17.615737642787366</v>
      </c>
      <c r="AM2162">
        <v>17.619399999999999</v>
      </c>
      <c r="AN2162" s="10">
        <f t="shared" si="352"/>
        <v>-2.0785936028655527E-4</v>
      </c>
      <c r="AO2162">
        <f>AO2161*(1-AO$1+H2161)^($A2162-$A2161)*(2-E2162/E2161)</f>
        <v>17.79095076600953</v>
      </c>
      <c r="AQ2162" s="10">
        <v>17.78</v>
      </c>
    </row>
    <row r="2163" spans="1:43" x14ac:dyDescent="0.25">
      <c r="A2163" s="1">
        <v>41198</v>
      </c>
      <c r="B2163" s="12">
        <v>15.22</v>
      </c>
      <c r="C2163" s="12">
        <v>16.97</v>
      </c>
      <c r="D2163">
        <v>3431.27</v>
      </c>
      <c r="E2163">
        <v>3062.39</v>
      </c>
      <c r="F2163">
        <v>72463.98</v>
      </c>
      <c r="G2163">
        <v>64683.67</v>
      </c>
      <c r="H2163">
        <f>(1/(1-91/360*VLOOKUP($A2163,Tbills!$B$4:$C$974,2,1)/100))^((1)/91)-1</f>
        <v>3.0559851109668301E-6</v>
      </c>
      <c r="I2163" s="2">
        <f t="shared" si="348"/>
        <v>2132.4509521503192</v>
      </c>
      <c r="J2163">
        <f>VLOOKUP(A2163,'VXX-IV'!A$1:C$4500,3,0)</f>
        <v>2132.6</v>
      </c>
      <c r="K2163" s="10">
        <f t="shared" si="350"/>
        <v>-6.9890204295597336E-5</v>
      </c>
      <c r="L2163">
        <f t="shared" si="342"/>
        <v>2880327.7805176629</v>
      </c>
      <c r="O2163">
        <f t="shared" si="343"/>
        <v>79394.801732021617</v>
      </c>
      <c r="R2163">
        <f t="shared" si="344"/>
        <v>26.504657706638433</v>
      </c>
      <c r="U2163" s="2">
        <f t="shared" si="345"/>
        <v>124.23550402073744</v>
      </c>
      <c r="V2163">
        <f>VLOOKUP(A2163,'VXZ-IV'!A$1:C$4500,3,0)</f>
        <v>124.24</v>
      </c>
      <c r="W2163" s="10">
        <f t="shared" si="351"/>
        <v>-3.61878562665785E-5</v>
      </c>
      <c r="X2163">
        <f t="shared" si="346"/>
        <v>21.926436345182633</v>
      </c>
      <c r="Z2163">
        <v>21.9</v>
      </c>
      <c r="AB2163">
        <f t="shared" si="347"/>
        <v>1790.5645598761319</v>
      </c>
      <c r="AC2163">
        <f>VLOOKUP(A2163,'VIXY-IV'!A$1:E$2000,4,0)</f>
        <v>1778.83</v>
      </c>
      <c r="AD2163" s="10">
        <f t="shared" si="354"/>
        <v>6.5967854579311869E-3</v>
      </c>
      <c r="AE2163">
        <f>ROW()</f>
        <v>2163</v>
      </c>
      <c r="AF2163">
        <f t="shared" si="341"/>
        <v>0.8968768414849736</v>
      </c>
      <c r="AG2163">
        <f>AG2162*(1-(AG$1+AG$5))^($A2163-$A2162)*(1+2*(E2163/E2162-1))</f>
        <v>526433.99139222701</v>
      </c>
      <c r="AH2163">
        <f>VLOOKUP(A2163,'UVXY-IV'!A$2:E$2000,4,0)</f>
        <v>2635590</v>
      </c>
      <c r="AI2163">
        <v>1059.5999999999999</v>
      </c>
      <c r="AJ2163" s="10">
        <f t="shared" si="353"/>
        <v>-0.80025952769883513</v>
      </c>
      <c r="AK2163">
        <f t="shared" si="349"/>
        <v>18.01718767313643</v>
      </c>
      <c r="AM2163">
        <v>18.015650000000001</v>
      </c>
      <c r="AN2163" s="10">
        <f t="shared" si="352"/>
        <v>8.5352076468536708E-5</v>
      </c>
      <c r="AO2163">
        <f>AO2162*(1-AO$1+H2162)^($A2163-$A2162)*(2-E2163/E2162)</f>
        <v>18.196623882401951</v>
      </c>
      <c r="AQ2163" s="10">
        <v>18.170000000000002</v>
      </c>
    </row>
    <row r="2164" spans="1:43" x14ac:dyDescent="0.25">
      <c r="A2164" s="1">
        <v>41199</v>
      </c>
      <c r="B2164" s="12">
        <v>15.07</v>
      </c>
      <c r="C2164" s="12">
        <v>16.61</v>
      </c>
      <c r="D2164">
        <v>3369.82</v>
      </c>
      <c r="E2164">
        <v>3007.54</v>
      </c>
      <c r="F2164">
        <v>71618.98</v>
      </c>
      <c r="G2164">
        <v>63929.19</v>
      </c>
      <c r="H2164">
        <f>(1/(1-91/360*VLOOKUP($A2164,Tbills!$B$4:$C$974,2,1)/100))^((1)/91)-1</f>
        <v>3.0559851109668301E-6</v>
      </c>
      <c r="I2164" s="2">
        <f t="shared" si="348"/>
        <v>2094.2102043528057</v>
      </c>
      <c r="J2164">
        <f>VLOOKUP(A2164,'VXX-IV'!A$1:C$4500,3,0)</f>
        <v>2094.36</v>
      </c>
      <c r="K2164" s="10">
        <f t="shared" si="350"/>
        <v>-7.1523351856561668E-5</v>
      </c>
      <c r="L2164">
        <f t="shared" si="342"/>
        <v>2777032.502332652</v>
      </c>
      <c r="O2164">
        <f t="shared" si="343"/>
        <v>77259.155848108057</v>
      </c>
      <c r="R2164">
        <f t="shared" si="344"/>
        <v>26.740809260805928</v>
      </c>
      <c r="U2164" s="2">
        <f t="shared" si="345"/>
        <v>122.78380406490872</v>
      </c>
      <c r="V2164">
        <f>VLOOKUP(A2164,'VXZ-IV'!A$1:C$4500,3,0)</f>
        <v>122.76</v>
      </c>
      <c r="W2164" s="10">
        <f t="shared" si="351"/>
        <v>1.9390733878066335E-4</v>
      </c>
      <c r="X2164">
        <f t="shared" si="346"/>
        <v>22.181436928994273</v>
      </c>
      <c r="Z2164">
        <v>22.15</v>
      </c>
      <c r="AB2164">
        <f t="shared" si="347"/>
        <v>1758.4327213158817</v>
      </c>
      <c r="AC2164">
        <f>VLOOKUP(A2164,'VIXY-IV'!A$1:E$2000,4,0)</f>
        <v>1746.88</v>
      </c>
      <c r="AD2164" s="10">
        <f t="shared" si="354"/>
        <v>6.6133456882451203E-3</v>
      </c>
      <c r="AE2164">
        <f>ROW()</f>
        <v>2164</v>
      </c>
      <c r="AF2164">
        <f t="shared" si="341"/>
        <v>0.90728476821192061</v>
      </c>
      <c r="AG2164">
        <f>AG2163*(1-(AG$1+AG$5))^($A2164-$A2163)*(1+2*(E2164/E2163-1))</f>
        <v>507559.12898590649</v>
      </c>
      <c r="AH2164">
        <f>VLOOKUP(A2164,'UVXY-IV'!A$2:E$2000,4,0)</f>
        <v>2541020</v>
      </c>
      <c r="AI2164">
        <v>1032</v>
      </c>
      <c r="AJ2164" s="10">
        <f t="shared" si="353"/>
        <v>-0.80025378431263572</v>
      </c>
      <c r="AK2164">
        <f t="shared" si="349"/>
        <v>18.33903658561433</v>
      </c>
      <c r="AM2164">
        <v>18.332899999999999</v>
      </c>
      <c r="AN2164" s="10">
        <f t="shared" si="352"/>
        <v>3.3473076350887254E-4</v>
      </c>
      <c r="AO2164">
        <f>AO2163*(1-AO$1+H2163)^($A2164-$A2163)*(2-E2164/E2163)</f>
        <v>18.52191236046886</v>
      </c>
      <c r="AQ2164" s="10">
        <v>18.38</v>
      </c>
    </row>
    <row r="2165" spans="1:43" x14ac:dyDescent="0.25">
      <c r="A2165" s="1">
        <v>41200</v>
      </c>
      <c r="B2165" s="12">
        <v>15.03</v>
      </c>
      <c r="C2165" s="12">
        <v>16.579999999999998</v>
      </c>
      <c r="D2165">
        <v>3419.69</v>
      </c>
      <c r="E2165">
        <v>3052.04</v>
      </c>
      <c r="F2165">
        <v>72012.929999999993</v>
      </c>
      <c r="G2165">
        <v>64280.65</v>
      </c>
      <c r="H2165">
        <f>(1/(1-91/360*VLOOKUP($A2165,Tbills!$B$4:$C$974,2,1)/100))^((1)/91)-1</f>
        <v>3.0559851109668301E-6</v>
      </c>
      <c r="I2165" s="2">
        <f t="shared" si="348"/>
        <v>2125.1506221800641</v>
      </c>
      <c r="J2165">
        <f>VLOOKUP(A2165,'VXX-IV'!A$1:C$4500,3,0)</f>
        <v>2125.29</v>
      </c>
      <c r="K2165" s="10">
        <f t="shared" si="350"/>
        <v>-6.5580612497950774E-5</v>
      </c>
      <c r="L2165">
        <f t="shared" si="342"/>
        <v>2859090.7429889985</v>
      </c>
      <c r="O2165">
        <f t="shared" si="343"/>
        <v>78971.201125522202</v>
      </c>
      <c r="R2165">
        <f t="shared" si="344"/>
        <v>26.541778917915025</v>
      </c>
      <c r="U2165" s="2">
        <f t="shared" si="345"/>
        <v>123.45618280634541</v>
      </c>
      <c r="V2165">
        <f>VLOOKUP(A2165,'VXZ-IV'!A$1:C$4500,3,0)</f>
        <v>123.44</v>
      </c>
      <c r="W2165" s="10">
        <f t="shared" si="351"/>
        <v>1.3109856080206761E-4</v>
      </c>
      <c r="X2165">
        <f t="shared" si="346"/>
        <v>22.058742774793927</v>
      </c>
      <c r="Z2165">
        <v>22.11</v>
      </c>
      <c r="AB2165">
        <f t="shared" si="347"/>
        <v>1784.3885331093029</v>
      </c>
      <c r="AC2165">
        <f>VLOOKUP(A2165,'VIXY-IV'!A$1:E$2000,4,0)</f>
        <v>1772.94</v>
      </c>
      <c r="AD2165" s="10">
        <f t="shared" si="354"/>
        <v>6.4573719975311583E-3</v>
      </c>
      <c r="AE2165">
        <f>ROW()</f>
        <v>2165</v>
      </c>
      <c r="AF2165">
        <f t="shared" si="341"/>
        <v>0.90651387213510259</v>
      </c>
      <c r="AG2165">
        <f>AG2164*(1-(AG$1+AG$5))^($A2165-$A2164)*(1+2*(E2165/E2164-1))</f>
        <v>522561.35642525298</v>
      </c>
      <c r="AH2165">
        <f>VLOOKUP(A2165,'UVXY-IV'!A$2:E$2000,4,0)</f>
        <v>2616580</v>
      </c>
      <c r="AI2165">
        <v>1025.2</v>
      </c>
      <c r="AJ2165" s="10">
        <f t="shared" si="353"/>
        <v>-0.80028840837075377</v>
      </c>
      <c r="AK2165">
        <f t="shared" si="349"/>
        <v>18.06684801970383</v>
      </c>
      <c r="AM2165">
        <v>18.059449999999998</v>
      </c>
      <c r="AN2165" s="10">
        <f t="shared" si="352"/>
        <v>4.0964811795651812E-4</v>
      </c>
      <c r="AO2165">
        <f>AO2164*(1-AO$1+H2164)^($A2165-$A2164)*(2-E2165/E2164)</f>
        <v>18.24724029113624</v>
      </c>
      <c r="AQ2165" s="10">
        <v>18.420000000000002</v>
      </c>
    </row>
    <row r="2166" spans="1:43" x14ac:dyDescent="0.25">
      <c r="A2166" s="1">
        <v>41201</v>
      </c>
      <c r="B2166" s="12">
        <v>17.059999999999999</v>
      </c>
      <c r="C2166" s="12">
        <v>18.12</v>
      </c>
      <c r="D2166">
        <v>3602.39</v>
      </c>
      <c r="E2166">
        <v>3215.09</v>
      </c>
      <c r="F2166">
        <v>73796.399999999994</v>
      </c>
      <c r="G2166">
        <v>65872.429999999993</v>
      </c>
      <c r="H2166">
        <f>(1/(1-91/360*VLOOKUP($A2166,Tbills!$B$4:$C$974,2,1)/100))^((1)/91)-1</f>
        <v>3.0559851109668301E-6</v>
      </c>
      <c r="I2166" s="2">
        <f t="shared" si="348"/>
        <v>2238.6341096766478</v>
      </c>
      <c r="J2166">
        <f>VLOOKUP(A2166,'VXX-IV'!A$1:C$4500,3,0)</f>
        <v>2238.79</v>
      </c>
      <c r="K2166" s="10">
        <f t="shared" si="350"/>
        <v>-6.9631507802037085E-5</v>
      </c>
      <c r="L2166">
        <f t="shared" si="342"/>
        <v>3164441.3918145541</v>
      </c>
      <c r="O2166">
        <f t="shared" si="343"/>
        <v>85296.6780174452</v>
      </c>
      <c r="R2166">
        <f t="shared" si="344"/>
        <v>25.831636635799882</v>
      </c>
      <c r="U2166" s="2">
        <f t="shared" si="345"/>
        <v>126.51060996185994</v>
      </c>
      <c r="V2166">
        <f>VLOOKUP(A2166,'VXZ-IV'!A$1:C$4500,3,0)</f>
        <v>126.52</v>
      </c>
      <c r="W2166" s="10">
        <f t="shared" si="351"/>
        <v>-7.4217816472099685E-5</v>
      </c>
      <c r="X2166">
        <f t="shared" si="346"/>
        <v>21.511772797154656</v>
      </c>
      <c r="Z2166">
        <v>21.44</v>
      </c>
      <c r="AB2166">
        <f t="shared" si="347"/>
        <v>1879.6508922824605</v>
      </c>
      <c r="AC2166">
        <f>VLOOKUP(A2166,'VIXY-IV'!A$1:E$2000,4,0)</f>
        <v>1867.33</v>
      </c>
      <c r="AD2166" s="10">
        <f t="shared" si="354"/>
        <v>6.5981333146580834E-3</v>
      </c>
      <c r="AE2166">
        <f>ROW()</f>
        <v>2166</v>
      </c>
      <c r="AF2166">
        <f t="shared" si="341"/>
        <v>0.94150110375275931</v>
      </c>
      <c r="AG2166">
        <f>AG2165*(1-(AG$1+AG$5))^($A2166-$A2165)*(1+2*(E2166/E2165-1))</f>
        <v>578375.75290426391</v>
      </c>
      <c r="AH2166">
        <f>VLOOKUP(A2166,'UVXY-IV'!A$2:E$2000,4,0)</f>
        <v>2895810</v>
      </c>
      <c r="AI2166">
        <v>1158.4000000000001</v>
      </c>
      <c r="AJ2166" s="10">
        <f t="shared" si="353"/>
        <v>-0.80027151197617807</v>
      </c>
      <c r="AK2166">
        <f t="shared" si="349"/>
        <v>17.100861149620197</v>
      </c>
      <c r="AM2166">
        <v>17.090350000000001</v>
      </c>
      <c r="AN2166" s="10">
        <f t="shared" si="352"/>
        <v>6.1503419299180351E-4</v>
      </c>
      <c r="AO2166">
        <f>AO2165*(1-AO$1+H2165)^($A2166-$A2165)*(2-E2166/E2165)</f>
        <v>17.271826730620703</v>
      </c>
      <c r="AQ2166" s="10">
        <v>17.27</v>
      </c>
    </row>
    <row r="2167" spans="1:43" x14ac:dyDescent="0.25">
      <c r="A2167" s="1">
        <v>41204</v>
      </c>
      <c r="B2167" s="12">
        <v>16.62</v>
      </c>
      <c r="C2167" s="12">
        <v>17.87</v>
      </c>
      <c r="D2167">
        <v>3547.88</v>
      </c>
      <c r="E2167">
        <v>3166.42</v>
      </c>
      <c r="F2167">
        <v>72962.97</v>
      </c>
      <c r="G2167">
        <v>65127.88</v>
      </c>
      <c r="H2167">
        <f>(1/(1-91/360*VLOOKUP($A2167,Tbills!$B$4:$C$974,2,1)/100))^((1)/91)-1</f>
        <v>2.7781327762710362E-6</v>
      </c>
      <c r="I2167" s="2">
        <f t="shared" si="348"/>
        <v>2204.5986711119131</v>
      </c>
      <c r="J2167">
        <f>VLOOKUP(A2167,'VXX-IV'!A$1:C$4500,3,0)</f>
        <v>2204.75</v>
      </c>
      <c r="K2167" s="10">
        <f t="shared" si="350"/>
        <v>-6.863766326659082E-5</v>
      </c>
      <c r="L2167">
        <f t="shared" si="342"/>
        <v>3068244.2625246397</v>
      </c>
      <c r="O2167">
        <f t="shared" si="343"/>
        <v>83351.420585827</v>
      </c>
      <c r="R2167">
        <f t="shared" si="344"/>
        <v>26.023626612597461</v>
      </c>
      <c r="U2167" s="2">
        <f t="shared" si="345"/>
        <v>125.07269503423004</v>
      </c>
      <c r="V2167">
        <f>VLOOKUP(A2167,'VXZ-IV'!A$1:C$4500,3,0)</f>
        <v>125.08</v>
      </c>
      <c r="W2167" s="10">
        <f t="shared" si="351"/>
        <v>-5.8402348656505509E-5</v>
      </c>
      <c r="X2167">
        <f t="shared" si="346"/>
        <v>21.752685869388831</v>
      </c>
      <c r="Z2167">
        <v>21.74</v>
      </c>
      <c r="AB2167">
        <f t="shared" si="347"/>
        <v>1851.0031366777491</v>
      </c>
      <c r="AC2167">
        <f>VLOOKUP(A2167,'VIXY-IV'!A$1:E$2000,4,0)</f>
        <v>1839</v>
      </c>
      <c r="AD2167" s="10">
        <f t="shared" si="354"/>
        <v>6.5269911243877043E-3</v>
      </c>
      <c r="AE2167">
        <f>ROW()</f>
        <v>2167</v>
      </c>
      <c r="AF2167">
        <f t="shared" si="341"/>
        <v>0.93005036373810857</v>
      </c>
      <c r="AG2167">
        <f>AG2166*(1-(AG$1+AG$5))^($A2167-$A2166)*(1+2*(E2167/E2166-1))</f>
        <v>560808.16105194786</v>
      </c>
      <c r="AH2167">
        <f>VLOOKUP(A2167,'UVXY-IV'!A$2:E$2000,4,0)</f>
        <v>2807900</v>
      </c>
      <c r="AI2167">
        <v>1129.5999999999999</v>
      </c>
      <c r="AJ2167" s="10">
        <f t="shared" si="353"/>
        <v>-0.80027488120946333</v>
      </c>
      <c r="AK2167">
        <f t="shared" si="349"/>
        <v>17.357308319592519</v>
      </c>
      <c r="AM2167">
        <v>17.347899999999999</v>
      </c>
      <c r="AN2167" s="10">
        <f t="shared" si="352"/>
        <v>5.4233190141284027E-4</v>
      </c>
      <c r="AO2167">
        <f>AO2166*(1-AO$1+H2166)^($A2167-$A2166)*(2-E2167/E2166)</f>
        <v>17.531502800094014</v>
      </c>
      <c r="AQ2167" s="10">
        <v>17.489999999999998</v>
      </c>
    </row>
    <row r="2168" spans="1:43" x14ac:dyDescent="0.25">
      <c r="A2168" s="1">
        <v>41205</v>
      </c>
      <c r="B2168" s="12">
        <v>18.829999999999998</v>
      </c>
      <c r="C2168" s="12">
        <v>19.45</v>
      </c>
      <c r="D2168">
        <v>3907.51</v>
      </c>
      <c r="E2168">
        <v>3487.38</v>
      </c>
      <c r="F2168">
        <v>74664.41</v>
      </c>
      <c r="G2168">
        <v>66646.429999999993</v>
      </c>
      <c r="H2168">
        <f>(1/(1-91/360*VLOOKUP($A2168,Tbills!$B$4:$C$974,2,1)/100))^((1)/91)-1</f>
        <v>2.7781327762710362E-6</v>
      </c>
      <c r="I2168" s="2">
        <f t="shared" si="348"/>
        <v>2428.0080784512352</v>
      </c>
      <c r="J2168">
        <f>VLOOKUP(A2168,'VXX-IV'!A$1:C$4500,3,0)</f>
        <v>2428.1799999999998</v>
      </c>
      <c r="K2168" s="10">
        <f t="shared" si="350"/>
        <v>-7.080263768122208E-5</v>
      </c>
      <c r="L2168">
        <f t="shared" si="342"/>
        <v>3690104.7854370549</v>
      </c>
      <c r="O2168">
        <f t="shared" si="343"/>
        <v>96021.395419551496</v>
      </c>
      <c r="R2168">
        <f t="shared" si="344"/>
        <v>24.703584477245094</v>
      </c>
      <c r="U2168" s="2">
        <f t="shared" si="345"/>
        <v>127.98617266351415</v>
      </c>
      <c r="V2168">
        <f>VLOOKUP(A2168,'VXZ-IV'!A$1:C$4500,3,0)</f>
        <v>128</v>
      </c>
      <c r="W2168" s="10">
        <f t="shared" si="351"/>
        <v>-1.0802606629567446E-4</v>
      </c>
      <c r="X2168">
        <f t="shared" si="346"/>
        <v>21.244764007465875</v>
      </c>
      <c r="Z2168">
        <v>21.24</v>
      </c>
      <c r="AB2168">
        <f t="shared" si="347"/>
        <v>2038.5565590574142</v>
      </c>
      <c r="AC2168">
        <f>VLOOKUP(A2168,'VIXY-IV'!A$1:E$2000,4,0)</f>
        <v>2025.47</v>
      </c>
      <c r="AD2168" s="10">
        <f t="shared" si="354"/>
        <v>6.4609987101336142E-3</v>
      </c>
      <c r="AE2168">
        <f>ROW()</f>
        <v>2168</v>
      </c>
      <c r="AF2168">
        <f t="shared" si="341"/>
        <v>0.96812339331619535</v>
      </c>
      <c r="AG2168">
        <f>AG2167*(1-(AG$1+AG$5))^($A2168-$A2167)*(1+2*(E2168/E2167-1))</f>
        <v>674476.59510536608</v>
      </c>
      <c r="AH2168">
        <f>VLOOKUP(A2168,'UVXY-IV'!A$2:E$2000,4,0)</f>
        <v>3376840</v>
      </c>
      <c r="AI2168">
        <v>1306</v>
      </c>
      <c r="AJ2168" s="10">
        <f t="shared" si="353"/>
        <v>-0.80026397605294708</v>
      </c>
      <c r="AK2168">
        <f t="shared" si="349"/>
        <v>15.597181105777288</v>
      </c>
      <c r="AM2168">
        <v>15.589225000000001</v>
      </c>
      <c r="AN2168" s="10">
        <f t="shared" si="352"/>
        <v>5.1035928837306344E-4</v>
      </c>
      <c r="AO2168">
        <f>AO2167*(1-AO$1+H2167)^($A2168-$A2167)*(2-E2168/E2167)</f>
        <v>15.753906138973072</v>
      </c>
      <c r="AQ2168" s="10">
        <v>16.079999999999998</v>
      </c>
    </row>
    <row r="2169" spans="1:43" x14ac:dyDescent="0.25">
      <c r="A2169" s="1">
        <v>41206</v>
      </c>
      <c r="B2169" s="12">
        <v>18.329999999999998</v>
      </c>
      <c r="C2169" s="12">
        <v>19.27</v>
      </c>
      <c r="D2169">
        <v>3822.22</v>
      </c>
      <c r="E2169">
        <v>3411.25</v>
      </c>
      <c r="F2169">
        <v>73781.61</v>
      </c>
      <c r="G2169">
        <v>65858.25</v>
      </c>
      <c r="H2169">
        <f>(1/(1-91/360*VLOOKUP($A2169,Tbills!$B$4:$C$974,2,1)/100))^((1)/91)-1</f>
        <v>2.7781327762710362E-6</v>
      </c>
      <c r="I2169" s="2">
        <f t="shared" si="348"/>
        <v>2374.953550694629</v>
      </c>
      <c r="J2169">
        <f>VLOOKUP(A2169,'VXX-IV'!A$1:C$4500,3,0)</f>
        <v>2375.12</v>
      </c>
      <c r="K2169" s="10">
        <f t="shared" si="350"/>
        <v>-7.0080377147618833E-5</v>
      </c>
      <c r="L2169">
        <f t="shared" si="342"/>
        <v>3528844.037959883</v>
      </c>
      <c r="O2169">
        <f t="shared" si="343"/>
        <v>92874.024566216103</v>
      </c>
      <c r="R2169">
        <f t="shared" si="344"/>
        <v>24.972096926967239</v>
      </c>
      <c r="U2169" s="2">
        <f t="shared" si="345"/>
        <v>126.46983512289846</v>
      </c>
      <c r="V2169">
        <f>VLOOKUP(A2169,'VXZ-IV'!A$1:C$4500,3,0)</f>
        <v>126.48</v>
      </c>
      <c r="W2169" s="10">
        <f t="shared" si="351"/>
        <v>-8.0367466014696909E-5</v>
      </c>
      <c r="X2169">
        <f t="shared" si="346"/>
        <v>21.495275405684424</v>
      </c>
      <c r="Z2169">
        <v>21.41</v>
      </c>
      <c r="AB2169">
        <f t="shared" si="347"/>
        <v>1993.9850574769862</v>
      </c>
      <c r="AC2169">
        <f>VLOOKUP(A2169,'VIXY-IV'!A$1:E$2000,4,0)</f>
        <v>1981.17</v>
      </c>
      <c r="AD2169" s="10">
        <f t="shared" si="354"/>
        <v>6.4684289975045495E-3</v>
      </c>
      <c r="AE2169">
        <f>ROW()</f>
        <v>2169</v>
      </c>
      <c r="AF2169">
        <f t="shared" si="341"/>
        <v>0.95121951219512191</v>
      </c>
      <c r="AG2169">
        <f>AG2168*(1-(AG$1+AG$5))^($A2169-$A2168)*(1+2*(E2169/E2168-1))</f>
        <v>645007.01906141336</v>
      </c>
      <c r="AH2169">
        <f>VLOOKUP(A2169,'UVXY-IV'!A$2:E$2000,4,0)</f>
        <v>3229240</v>
      </c>
      <c r="AI2169">
        <v>1318</v>
      </c>
      <c r="AJ2169" s="10">
        <f t="shared" si="353"/>
        <v>-0.80026042689257737</v>
      </c>
      <c r="AK2169">
        <f t="shared" si="349"/>
        <v>15.936927478968871</v>
      </c>
      <c r="AM2169">
        <v>15.928625</v>
      </c>
      <c r="AN2169" s="10">
        <f t="shared" si="352"/>
        <v>5.2123011050042578E-4</v>
      </c>
      <c r="AO2169">
        <f>AO2168*(1-AO$1+H2168)^($A2169-$A2168)*(2-E2169/E2168)</f>
        <v>16.097265467486473</v>
      </c>
      <c r="AQ2169" s="10">
        <v>15.93</v>
      </c>
    </row>
    <row r="2170" spans="1:43" x14ac:dyDescent="0.25">
      <c r="A2170" s="1">
        <v>41207</v>
      </c>
      <c r="B2170" s="12">
        <v>18.12</v>
      </c>
      <c r="C2170" s="12">
        <v>19.11</v>
      </c>
      <c r="D2170">
        <v>3743.08</v>
      </c>
      <c r="E2170">
        <v>3340.61</v>
      </c>
      <c r="F2170">
        <v>73321.95</v>
      </c>
      <c r="G2170">
        <v>65447.77</v>
      </c>
      <c r="H2170">
        <f>(1/(1-91/360*VLOOKUP($A2170,Tbills!$B$4:$C$974,2,1)/100))^((1)/91)-1</f>
        <v>2.7781327762710362E-6</v>
      </c>
      <c r="I2170" s="2">
        <f t="shared" si="348"/>
        <v>2325.7228457339997</v>
      </c>
      <c r="J2170">
        <f>VLOOKUP(A2170,'VXX-IV'!A$1:C$4500,3,0)</f>
        <v>2325.89</v>
      </c>
      <c r="K2170" s="10">
        <f t="shared" si="350"/>
        <v>-7.1866797656028325E-5</v>
      </c>
      <c r="L2170">
        <f t="shared" si="342"/>
        <v>3382550.2559381593</v>
      </c>
      <c r="O2170">
        <f t="shared" si="343"/>
        <v>89986.145841489168</v>
      </c>
      <c r="R2170">
        <f t="shared" si="344"/>
        <v>25.229516850641485</v>
      </c>
      <c r="U2170" s="2">
        <f t="shared" si="345"/>
        <v>125.67886250053772</v>
      </c>
      <c r="V2170">
        <f>VLOOKUP(A2170,'VXZ-IV'!A$1:C$4500,3,0)</f>
        <v>125.68</v>
      </c>
      <c r="W2170" s="10">
        <f t="shared" si="351"/>
        <v>-9.0507595662536744E-6</v>
      </c>
      <c r="X2170">
        <f t="shared" si="346"/>
        <v>21.628510836678412</v>
      </c>
      <c r="Z2170">
        <v>21.74</v>
      </c>
      <c r="AB2170">
        <f t="shared" si="347"/>
        <v>1952.6256306260022</v>
      </c>
      <c r="AC2170">
        <f>VLOOKUP(A2170,'VIXY-IV'!A$1:E$2000,4,0)</f>
        <v>1940.16</v>
      </c>
      <c r="AD2170" s="10">
        <f t="shared" si="354"/>
        <v>6.425052895638661E-3</v>
      </c>
      <c r="AE2170">
        <f>ROW()</f>
        <v>2170</v>
      </c>
      <c r="AF2170">
        <f t="shared" si="341"/>
        <v>0.94819466248037687</v>
      </c>
      <c r="AG2170">
        <f>AG2169*(1-(AG$1+AG$5))^($A2170-$A2169)*(1+2*(E2170/E2169-1))</f>
        <v>618272.63511413999</v>
      </c>
      <c r="AH2170">
        <f>VLOOKUP(A2170,'UVXY-IV'!A$2:E$2000,4,0)</f>
        <v>3095350</v>
      </c>
      <c r="AI2170">
        <v>1244</v>
      </c>
      <c r="AJ2170" s="10">
        <f t="shared" si="353"/>
        <v>-0.80025760088063058</v>
      </c>
      <c r="AK2170">
        <f t="shared" si="349"/>
        <v>16.266190963642249</v>
      </c>
      <c r="AM2170">
        <v>16.256525</v>
      </c>
      <c r="AN2170" s="10">
        <f t="shared" si="352"/>
        <v>5.9458978116477823E-4</v>
      </c>
      <c r="AO2170">
        <f>AO2169*(1-AO$1+H2169)^($A2170-$A2169)*(2-E2170/E2169)</f>
        <v>16.430044801203021</v>
      </c>
      <c r="AQ2170" s="10">
        <v>16.37</v>
      </c>
    </row>
    <row r="2171" spans="1:43" x14ac:dyDescent="0.25">
      <c r="A2171" s="14">
        <v>41208</v>
      </c>
      <c r="B2171" s="12">
        <v>17.809999999999999</v>
      </c>
      <c r="C2171" s="12">
        <v>19.02</v>
      </c>
      <c r="D2171">
        <v>3735.79</v>
      </c>
      <c r="E2171">
        <v>3334.1</v>
      </c>
      <c r="F2171">
        <v>73266.42</v>
      </c>
      <c r="G2171">
        <v>65398.02</v>
      </c>
      <c r="H2171">
        <f>(1/(1-91/360*VLOOKUP($A2171,Tbills!$B$4:$C$974,2,1)/100))^((1)/91)-1</f>
        <v>2.7781327762710362E-6</v>
      </c>
      <c r="I2171" s="2">
        <f t="shared" si="348"/>
        <v>2321.1366830074103</v>
      </c>
      <c r="J2171">
        <f>VLOOKUP(A2171,'VXX-IV'!A$1:C$4500,3,0)</f>
        <v>2321.31</v>
      </c>
      <c r="K2171" s="10">
        <f t="shared" si="350"/>
        <v>-7.4663441155919941E-5</v>
      </c>
      <c r="L2171">
        <f t="shared" si="342"/>
        <v>3369223.8408425264</v>
      </c>
      <c r="O2171">
        <f t="shared" si="343"/>
        <v>89720.082098245795</v>
      </c>
      <c r="R2171">
        <f t="shared" si="344"/>
        <v>25.252958185557492</v>
      </c>
      <c r="U2171" s="2">
        <f t="shared" si="345"/>
        <v>125.58061808595872</v>
      </c>
      <c r="V2171">
        <f>VLOOKUP(A2171,'VXZ-IV'!A$1:C$4500,3,0)</f>
        <v>125.56</v>
      </c>
      <c r="W2171" s="10">
        <f t="shared" si="351"/>
        <v>1.6420903120994979E-4</v>
      </c>
      <c r="X2171">
        <f t="shared" si="346"/>
        <v>21.644211274595555</v>
      </c>
      <c r="Z2171">
        <v>21.65</v>
      </c>
      <c r="AB2171">
        <f t="shared" si="347"/>
        <v>1948.7525137705563</v>
      </c>
      <c r="AC2171">
        <f>VLOOKUP(A2171,'VIXY-IV'!A$1:E$2000,4,0)</f>
        <v>1936.41</v>
      </c>
      <c r="AD2171" s="10">
        <f t="shared" si="354"/>
        <v>6.3739155295399197E-3</v>
      </c>
      <c r="AE2171">
        <f>ROW()</f>
        <v>2171</v>
      </c>
      <c r="AF2171">
        <f t="shared" si="341"/>
        <v>0.93638275499474233</v>
      </c>
      <c r="AG2171">
        <f>AG2170*(1-(AG$1+AG$5))^($A2171-$A2170)*(1+2*(E2171/E2170-1))</f>
        <v>615842.1688669502</v>
      </c>
      <c r="AH2171">
        <f>VLOOKUP(A2171,'UVXY-IV'!A$2:E$2000,4,0)</f>
        <v>3083030</v>
      </c>
      <c r="AI2171">
        <v>1237.2</v>
      </c>
      <c r="AJ2171" s="10">
        <f t="shared" si="353"/>
        <v>-0.800247753389701</v>
      </c>
      <c r="AK2171">
        <f t="shared" si="349"/>
        <v>16.297130556600347</v>
      </c>
      <c r="AM2171">
        <v>16.286024999999999</v>
      </c>
      <c r="AN2171" s="10">
        <f t="shared" si="352"/>
        <v>6.8190713205629194E-4</v>
      </c>
      <c r="AO2171">
        <f>AO2170*(1-AO$1+H2170)^($A2171-$A2170)*(2-E2171/E2170)</f>
        <v>16.461499646425445</v>
      </c>
      <c r="AQ2171" s="10">
        <v>16.420000000000002</v>
      </c>
    </row>
    <row r="2172" spans="1:43" x14ac:dyDescent="0.25">
      <c r="A2172" s="14">
        <v>41213</v>
      </c>
      <c r="B2172" s="12">
        <v>18.600000000000001</v>
      </c>
      <c r="C2172" s="12">
        <v>19.309999999999999</v>
      </c>
      <c r="D2172">
        <v>3871.04</v>
      </c>
      <c r="E2172">
        <v>3454.76</v>
      </c>
      <c r="F2172">
        <v>74287.070000000007</v>
      </c>
      <c r="G2172">
        <v>66308.149999999994</v>
      </c>
      <c r="H2172">
        <f>(1/(1-91/360*VLOOKUP($A2172,Tbills!$B$4:$C$974,2,1)/100))^((1)/91)-1</f>
        <v>3.6117110888689297E-6</v>
      </c>
      <c r="I2172" s="2">
        <f t="shared" si="348"/>
        <v>2404.8775603932045</v>
      </c>
      <c r="J2172">
        <f>VLOOKUP(A2172,'VXX-IV'!A$1:C$4500,3,0)</f>
        <v>2405.06</v>
      </c>
      <c r="K2172" s="10">
        <f t="shared" si="350"/>
        <v>-7.5856571892352065E-5</v>
      </c>
      <c r="L2172">
        <f t="shared" si="342"/>
        <v>3612334.7348862602</v>
      </c>
      <c r="O2172">
        <f t="shared" si="343"/>
        <v>94574.556425287432</v>
      </c>
      <c r="R2172">
        <f t="shared" si="344"/>
        <v>24.79040592253234</v>
      </c>
      <c r="U2172" s="2">
        <f t="shared" si="345"/>
        <v>127.31451664563524</v>
      </c>
      <c r="V2172">
        <f>VLOOKUP(A2172,'VXZ-IV'!A$1:C$4500,3,0)</f>
        <v>127.32</v>
      </c>
      <c r="W2172" s="10">
        <f t="shared" si="351"/>
        <v>-4.3067502079496833E-5</v>
      </c>
      <c r="X2172">
        <f t="shared" si="346"/>
        <v>21.33943217001833</v>
      </c>
      <c r="Z2172">
        <v>21.6</v>
      </c>
      <c r="AB2172">
        <f t="shared" si="347"/>
        <v>2018.9252502962834</v>
      </c>
      <c r="AC2172">
        <f>VLOOKUP(A2172,'VIXY-IV'!A$1:E$2000,4,0)</f>
        <v>2006.48</v>
      </c>
      <c r="AD2172" s="10">
        <f t="shared" si="354"/>
        <v>6.2025289543297113E-3</v>
      </c>
      <c r="AE2172">
        <f>ROW()</f>
        <v>2172</v>
      </c>
      <c r="AF2172">
        <f t="shared" si="341"/>
        <v>0.96323148627654076</v>
      </c>
      <c r="AG2172">
        <f>AG2171*(1-(AG$1+AG$5))^($A2172-$A2171)*(1+2*(E2172/E2171-1))</f>
        <v>660305.15829996404</v>
      </c>
      <c r="AH2172">
        <f>VLOOKUP(A2172,'UVXY-IV'!A$2:E$2000,4,0)</f>
        <v>3305900</v>
      </c>
      <c r="AI2172">
        <v>1282.8</v>
      </c>
      <c r="AJ2172" s="10">
        <f t="shared" si="353"/>
        <v>-0.80026463041835383</v>
      </c>
      <c r="AK2172">
        <f t="shared" si="349"/>
        <v>15.703685142320916</v>
      </c>
      <c r="AM2172">
        <v>15.6921</v>
      </c>
      <c r="AN2172" s="10">
        <f t="shared" si="352"/>
        <v>7.3827864472675309E-4</v>
      </c>
      <c r="AO2172">
        <f>AO2171*(1-AO$1+H2171)^($A2172-$A2171)*(2-E2172/E2171)</f>
        <v>15.863049793708637</v>
      </c>
      <c r="AQ2172" s="10">
        <v>16.079999999999998</v>
      </c>
    </row>
    <row r="2173" spans="1:43" x14ac:dyDescent="0.25">
      <c r="A2173" s="1">
        <v>41214</v>
      </c>
      <c r="B2173" s="12">
        <v>16.690000000000001</v>
      </c>
      <c r="C2173" s="12">
        <v>17.73</v>
      </c>
      <c r="D2173">
        <v>3497.5</v>
      </c>
      <c r="E2173">
        <v>3121.38</v>
      </c>
      <c r="F2173">
        <v>70782.06</v>
      </c>
      <c r="G2173">
        <v>63179.360000000001</v>
      </c>
      <c r="H2173">
        <f>(1/(1-91/360*VLOOKUP($A2173,Tbills!$B$4:$C$974,2,1)/100))^((1)/91)-1</f>
        <v>3.6117110888689297E-6</v>
      </c>
      <c r="I2173" s="2">
        <f t="shared" si="348"/>
        <v>2172.7634371882223</v>
      </c>
      <c r="J2173">
        <f>VLOOKUP(A2173,'VXX-IV'!A$1:C$4500,3,0)</f>
        <v>2172.9299999999998</v>
      </c>
      <c r="K2173" s="10">
        <f t="shared" si="350"/>
        <v>-7.6653556155825697E-5</v>
      </c>
      <c r="L2173">
        <f t="shared" si="342"/>
        <v>2915041.9543327079</v>
      </c>
      <c r="O2173">
        <f t="shared" si="343"/>
        <v>80882.341878945444</v>
      </c>
      <c r="R2173">
        <f t="shared" si="344"/>
        <v>25.985352703540311</v>
      </c>
      <c r="U2173" s="2">
        <f t="shared" si="345"/>
        <v>121.30460955822227</v>
      </c>
      <c r="V2173">
        <f>VLOOKUP(A2173,'VXZ-IV'!A$1:C$4500,3,0)</f>
        <v>121.28</v>
      </c>
      <c r="W2173" s="10">
        <f t="shared" si="351"/>
        <v>2.0291522280890817E-4</v>
      </c>
      <c r="X2173">
        <f t="shared" si="346"/>
        <v>22.345600331115477</v>
      </c>
      <c r="Z2173">
        <v>22.5</v>
      </c>
      <c r="AB2173">
        <f t="shared" si="347"/>
        <v>1824.0379025358584</v>
      </c>
      <c r="AC2173">
        <f>VLOOKUP(A2173,'VIXY-IV'!A$1:E$2000,4,0)</f>
        <v>1813.34</v>
      </c>
      <c r="AD2173" s="10">
        <f t="shared" si="354"/>
        <v>5.8995569147861637E-3</v>
      </c>
      <c r="AE2173">
        <f>ROW()</f>
        <v>2173</v>
      </c>
      <c r="AF2173">
        <f t="shared" si="341"/>
        <v>0.94134235758601248</v>
      </c>
      <c r="AG2173">
        <f>AG2172*(1-(AG$1+AG$5))^($A2173-$A2172)*(1+2*(E2173/E2172-1))</f>
        <v>532849.96482962382</v>
      </c>
      <c r="AH2173">
        <f>VLOOKUP(A2173,'UVXY-IV'!A$2:E$2000,4,0)</f>
        <v>2669720</v>
      </c>
      <c r="AI2173">
        <v>1076</v>
      </c>
      <c r="AJ2173" s="10">
        <f t="shared" si="353"/>
        <v>-0.80040979397478995</v>
      </c>
      <c r="AK2173">
        <f t="shared" si="349"/>
        <v>17.218269046862261</v>
      </c>
      <c r="AM2173">
        <v>17.214124999999999</v>
      </c>
      <c r="AN2173" s="10">
        <f t="shared" si="352"/>
        <v>2.4073526027379444E-4</v>
      </c>
      <c r="AO2173">
        <f>AO2172*(1-AO$1+H2172)^($A2173-$A2172)*(2-E2173/E2172)</f>
        <v>17.393233659617835</v>
      </c>
      <c r="AQ2173" s="10">
        <v>17.329999999999998</v>
      </c>
    </row>
    <row r="2174" spans="1:43" x14ac:dyDescent="0.25">
      <c r="A2174" s="1">
        <v>41215</v>
      </c>
      <c r="B2174" s="12">
        <v>17.59</v>
      </c>
      <c r="C2174" s="12">
        <v>18.55</v>
      </c>
      <c r="D2174">
        <v>3659.31</v>
      </c>
      <c r="E2174">
        <v>3265.78</v>
      </c>
      <c r="F2174">
        <v>72858.740000000005</v>
      </c>
      <c r="G2174">
        <v>65032.75</v>
      </c>
      <c r="H2174">
        <f>(1/(1-91/360*VLOOKUP($A2174,Tbills!$B$4:$C$974,2,1)/100))^((1)/91)-1</f>
        <v>3.6117110888689297E-6</v>
      </c>
      <c r="I2174" s="2">
        <f t="shared" si="348"/>
        <v>2273.229765303849</v>
      </c>
      <c r="J2174">
        <f>VLOOKUP(A2174,'VXX-IV'!A$1:C$4500,3,0)</f>
        <v>2273.4</v>
      </c>
      <c r="K2174" s="10">
        <f t="shared" si="350"/>
        <v>-7.4881101500445801E-5</v>
      </c>
      <c r="L2174">
        <f t="shared" si="342"/>
        <v>3184618.4366384647</v>
      </c>
      <c r="O2174">
        <f t="shared" si="343"/>
        <v>86492.045654893111</v>
      </c>
      <c r="R2174">
        <f t="shared" si="344"/>
        <v>25.383143335582162</v>
      </c>
      <c r="U2174" s="2">
        <f t="shared" si="345"/>
        <v>124.86052969104422</v>
      </c>
      <c r="V2174">
        <f>VLOOKUP(A2174,'VXZ-IV'!A$1:C$4500,3,0)</f>
        <v>124.84</v>
      </c>
      <c r="W2174" s="10">
        <f t="shared" si="351"/>
        <v>1.6444802182169482E-4</v>
      </c>
      <c r="X2174">
        <f t="shared" si="346"/>
        <v>21.689359945194507</v>
      </c>
      <c r="Z2174">
        <v>21.97</v>
      </c>
      <c r="AB2174">
        <f t="shared" si="347"/>
        <v>1908.3542579270518</v>
      </c>
      <c r="AC2174">
        <f>VLOOKUP(A2174,'VIXY-IV'!A$1:E$2000,4,0)</f>
        <v>1897.2</v>
      </c>
      <c r="AD2174" s="10">
        <f t="shared" si="354"/>
        <v>5.8793263372611815E-3</v>
      </c>
      <c r="AE2174">
        <f>ROW()</f>
        <v>2174</v>
      </c>
      <c r="AF2174">
        <f t="shared" si="341"/>
        <v>0.94824797843665765</v>
      </c>
      <c r="AG2174">
        <f>AG2173*(1-(AG$1+AG$5))^($A2174-$A2173)*(1+2*(E2174/E2173-1))</f>
        <v>582131.31973684963</v>
      </c>
      <c r="AH2174">
        <f>VLOOKUP(A2174,'UVXY-IV'!A$2:E$2000,4,0)</f>
        <v>2916670</v>
      </c>
      <c r="AI2174">
        <v>1127.2</v>
      </c>
      <c r="AJ2174" s="10">
        <f t="shared" si="353"/>
        <v>-0.80041234704754061</v>
      </c>
      <c r="AK2174">
        <f t="shared" si="349"/>
        <v>16.420959706158897</v>
      </c>
      <c r="AM2174">
        <v>16.411850000000001</v>
      </c>
      <c r="AN2174" s="10">
        <f t="shared" si="352"/>
        <v>5.5506881667177765E-4</v>
      </c>
      <c r="AO2174">
        <f>AO2173*(1-AO$1+H2173)^($A2174-$A2173)*(2-E2174/E2173)</f>
        <v>16.588041387717894</v>
      </c>
      <c r="AQ2174" s="10">
        <v>16.89</v>
      </c>
    </row>
    <row r="2175" spans="1:43" x14ac:dyDescent="0.25">
      <c r="A2175" s="1">
        <v>41218</v>
      </c>
      <c r="B2175" s="12">
        <v>18.420000000000002</v>
      </c>
      <c r="C2175" s="12">
        <v>18.97</v>
      </c>
      <c r="D2175">
        <v>3719.61</v>
      </c>
      <c r="E2175">
        <v>3319.56</v>
      </c>
      <c r="F2175">
        <v>73436.44</v>
      </c>
      <c r="G2175">
        <v>65547.69</v>
      </c>
      <c r="H2175">
        <f>(1/(1-91/360*VLOOKUP($A2175,Tbills!$B$4:$C$974,2,1)/100))^((1)/91)-1</f>
        <v>3.0559851109668301E-6</v>
      </c>
      <c r="I2175" s="2">
        <f t="shared" si="348"/>
        <v>2310.5201949894213</v>
      </c>
      <c r="J2175">
        <f>VLOOKUP(A2175,'VXX-IV'!A$1:C$4500,3,0)</f>
        <v>2310.6999999999998</v>
      </c>
      <c r="K2175" s="10">
        <f t="shared" si="350"/>
        <v>-7.7814086890781731E-5</v>
      </c>
      <c r="L2175">
        <f t="shared" si="342"/>
        <v>3289089.4069552673</v>
      </c>
      <c r="O2175">
        <f t="shared" si="343"/>
        <v>88619.578122623832</v>
      </c>
      <c r="R2175">
        <f t="shared" si="344"/>
        <v>25.170728021969165</v>
      </c>
      <c r="U2175" s="2">
        <f t="shared" si="345"/>
        <v>125.84134822902604</v>
      </c>
      <c r="V2175">
        <f>VLOOKUP(A2175,'VXZ-IV'!A$1:C$4500,3,0)</f>
        <v>125.84</v>
      </c>
      <c r="W2175" s="10">
        <f t="shared" si="351"/>
        <v>1.0713835235431901E-5</v>
      </c>
      <c r="X2175">
        <f t="shared" si="346"/>
        <v>21.515429804738606</v>
      </c>
      <c r="Z2175">
        <v>21.94</v>
      </c>
      <c r="AB2175">
        <f t="shared" si="347"/>
        <v>1939.5776459051126</v>
      </c>
      <c r="AC2175">
        <f>VLOOKUP(A2175,'VIXY-IV'!A$1:E$2000,4,0)</f>
        <v>1928.48</v>
      </c>
      <c r="AD2175" s="10">
        <f t="shared" si="354"/>
        <v>5.754607724794969E-3</v>
      </c>
      <c r="AE2175">
        <f>ROW()</f>
        <v>2175</v>
      </c>
      <c r="AF2175">
        <f t="shared" si="341"/>
        <v>0.97100685292567224</v>
      </c>
      <c r="AG2175">
        <f>AG2174*(1-(AG$1+AG$5))^($A2175-$A2174)*(1+2*(E2175/E2174-1))</f>
        <v>601243.30117000698</v>
      </c>
      <c r="AH2175">
        <f>VLOOKUP(A2175,'UVXY-IV'!A$2:E$2000,4,0)</f>
        <v>3013150</v>
      </c>
      <c r="AI2175">
        <v>1166.8</v>
      </c>
      <c r="AJ2175" s="10">
        <f t="shared" si="353"/>
        <v>-0.80046021566466752</v>
      </c>
      <c r="AK2175">
        <f t="shared" si="349"/>
        <v>16.148287145095036</v>
      </c>
      <c r="AM2175">
        <v>16.144850000000002</v>
      </c>
      <c r="AN2175" s="10">
        <f t="shared" si="352"/>
        <v>2.1289421053993784E-4</v>
      </c>
      <c r="AO2175">
        <f>AO2174*(1-AO$1+H2174)^($A2175-$A2174)*(2-E2175/E2174)</f>
        <v>16.313240463806057</v>
      </c>
      <c r="AQ2175" s="10">
        <v>16.57</v>
      </c>
    </row>
    <row r="2176" spans="1:43" x14ac:dyDescent="0.25">
      <c r="A2176" s="1">
        <v>41219</v>
      </c>
      <c r="B2176" s="12">
        <v>17.579999999999998</v>
      </c>
      <c r="C2176" s="12">
        <v>18.239999999999998</v>
      </c>
      <c r="D2176">
        <v>3537.13</v>
      </c>
      <c r="E2176">
        <v>3156.7</v>
      </c>
      <c r="F2176">
        <v>71125.570000000007</v>
      </c>
      <c r="G2176">
        <v>63484.86</v>
      </c>
      <c r="H2176">
        <f>(1/(1-91/360*VLOOKUP($A2176,Tbills!$B$4:$C$974,2,1)/100))^((1)/91)-1</f>
        <v>3.0559851109668301E-6</v>
      </c>
      <c r="I2176" s="2">
        <f t="shared" si="348"/>
        <v>2197.1150254881441</v>
      </c>
      <c r="J2176">
        <f>VLOOKUP(A2176,'VXX-IV'!A$1:C$4500,3,0)</f>
        <v>2197.2800000000002</v>
      </c>
      <c r="K2176" s="10">
        <f t="shared" si="350"/>
        <v>-7.5081242197683196E-5</v>
      </c>
      <c r="L2176">
        <f t="shared" si="342"/>
        <v>2966234.1948134704</v>
      </c>
      <c r="O2176">
        <f t="shared" si="343"/>
        <v>82095.201217874506</v>
      </c>
      <c r="R2176">
        <f t="shared" si="344"/>
        <v>25.787009261029809</v>
      </c>
      <c r="U2176" s="2">
        <f t="shared" si="345"/>
        <v>121.87844857909926</v>
      </c>
      <c r="V2176">
        <f>VLOOKUP(A2176,'VXZ-IV'!A$1:C$4500,3,0)</f>
        <v>121.88</v>
      </c>
      <c r="W2176" s="10">
        <f t="shared" si="351"/>
        <v>-1.2729085171803156E-5</v>
      </c>
      <c r="X2176">
        <f t="shared" si="346"/>
        <v>22.191781887800765</v>
      </c>
      <c r="Z2176">
        <v>22.24</v>
      </c>
      <c r="AB2176">
        <f t="shared" si="347"/>
        <v>1844.3562664710557</v>
      </c>
      <c r="AC2176">
        <f>VLOOKUP(A2176,'VIXY-IV'!A$1:E$2000,4,0)</f>
        <v>1834.04</v>
      </c>
      <c r="AD2176" s="10">
        <f t="shared" si="354"/>
        <v>5.6248863007652972E-3</v>
      </c>
      <c r="AE2176">
        <f>ROW()</f>
        <v>2176</v>
      </c>
      <c r="AF2176">
        <f t="shared" si="341"/>
        <v>0.96381578947368418</v>
      </c>
      <c r="AG2176">
        <f>AG2175*(1-(AG$1+AG$5))^($A2176-$A2175)*(1+2*(E2176/E2175-1))</f>
        <v>542230.17097330792</v>
      </c>
      <c r="AH2176">
        <f>VLOOKUP(A2176,'UVXY-IV'!A$2:E$2000,4,0)</f>
        <v>2717080</v>
      </c>
      <c r="AI2176">
        <v>1080</v>
      </c>
      <c r="AJ2176" s="10">
        <f t="shared" si="353"/>
        <v>-0.80043643507982543</v>
      </c>
      <c r="AK2176">
        <f t="shared" si="349"/>
        <v>16.939744710123279</v>
      </c>
      <c r="AM2176">
        <v>16.93805</v>
      </c>
      <c r="AN2176" s="10">
        <f t="shared" si="352"/>
        <v>1.0005343727748084E-4</v>
      </c>
      <c r="AO2176">
        <f>AO2175*(1-AO$1+H2175)^($A2176-$A2175)*(2-E2176/E2175)</f>
        <v>17.112999099219387</v>
      </c>
      <c r="AQ2176" s="10">
        <v>17.14</v>
      </c>
    </row>
    <row r="2177" spans="1:43" x14ac:dyDescent="0.25">
      <c r="A2177" s="1">
        <v>41220</v>
      </c>
      <c r="B2177" s="12">
        <v>19.079999999999998</v>
      </c>
      <c r="C2177" s="12">
        <v>19.809999999999999</v>
      </c>
      <c r="D2177">
        <v>3849.24</v>
      </c>
      <c r="E2177">
        <v>3435.23</v>
      </c>
      <c r="F2177">
        <v>73252.72</v>
      </c>
      <c r="G2177">
        <v>65383.31</v>
      </c>
      <c r="H2177">
        <f>(1/(1-91/360*VLOOKUP($A2177,Tbills!$B$4:$C$974,2,1)/100))^((1)/91)-1</f>
        <v>3.0559851109668301E-6</v>
      </c>
      <c r="I2177" s="2">
        <f t="shared" si="348"/>
        <v>2390.9262095231543</v>
      </c>
      <c r="J2177">
        <f>VLOOKUP(A2177,'VXX-IV'!A$1:C$4500,3,0)</f>
        <v>2391.11</v>
      </c>
      <c r="K2177" s="10">
        <f t="shared" si="350"/>
        <v>-7.6864082725558447E-5</v>
      </c>
      <c r="L2177">
        <f t="shared" si="342"/>
        <v>3489535.7777040983</v>
      </c>
      <c r="O2177">
        <f t="shared" si="343"/>
        <v>92957.518120760156</v>
      </c>
      <c r="R2177">
        <f t="shared" si="344"/>
        <v>24.648242412322364</v>
      </c>
      <c r="U2177" s="2">
        <f t="shared" si="345"/>
        <v>125.52040248140912</v>
      </c>
      <c r="V2177">
        <f>VLOOKUP(A2177,'VXZ-IV'!A$1:C$4500,3,0)</f>
        <v>125.52</v>
      </c>
      <c r="W2177" s="10">
        <f t="shared" si="351"/>
        <v>3.2065121822189013E-6</v>
      </c>
      <c r="X2177">
        <f t="shared" si="346"/>
        <v>21.527428823127885</v>
      </c>
      <c r="Z2177">
        <v>21.68</v>
      </c>
      <c r="AB2177">
        <f t="shared" si="347"/>
        <v>2007.0222320205924</v>
      </c>
      <c r="AC2177">
        <f>VLOOKUP(A2177,'VIXY-IV'!A$1:E$2000,4,0)</f>
        <v>1996.29</v>
      </c>
      <c r="AD2177" s="10">
        <f t="shared" si="354"/>
        <v>5.3760886547506992E-3</v>
      </c>
      <c r="AE2177">
        <f>ROW()</f>
        <v>2177</v>
      </c>
      <c r="AF2177">
        <f t="shared" si="341"/>
        <v>0.96314992428066626</v>
      </c>
      <c r="AG2177">
        <f>AG2176*(1-(AG$1+AG$5))^($A2177-$A2176)*(1+2*(E2177/E2176-1))</f>
        <v>637895.54293841252</v>
      </c>
      <c r="AH2177">
        <f>VLOOKUP(A2177,'UVXY-IV'!A$2:E$2000,4,0)</f>
        <v>3197340</v>
      </c>
      <c r="AI2177">
        <v>1253.5999999999999</v>
      </c>
      <c r="AJ2177" s="10">
        <f t="shared" si="353"/>
        <v>-0.80049180164186085</v>
      </c>
      <c r="AK2177">
        <f t="shared" si="349"/>
        <v>15.444354620285283</v>
      </c>
      <c r="AM2177">
        <v>15.441525</v>
      </c>
      <c r="AN2177" s="10">
        <f t="shared" si="352"/>
        <v>1.832474632708081E-4</v>
      </c>
      <c r="AO2177">
        <f>AO2176*(1-AO$1+H2176)^($A2177-$A2176)*(2-E2177/E2176)</f>
        <v>15.602511930025237</v>
      </c>
      <c r="AQ2177" s="10">
        <v>15.8</v>
      </c>
    </row>
    <row r="2178" spans="1:43" x14ac:dyDescent="0.25">
      <c r="A2178" s="1">
        <v>41221</v>
      </c>
      <c r="B2178" s="12">
        <v>18.489999999999998</v>
      </c>
      <c r="C2178" s="12">
        <v>19.829999999999998</v>
      </c>
      <c r="D2178">
        <v>3798.5</v>
      </c>
      <c r="E2178">
        <v>3389.94</v>
      </c>
      <c r="F2178">
        <v>73598.58</v>
      </c>
      <c r="G2178">
        <v>65691.81</v>
      </c>
      <c r="H2178">
        <f>(1/(1-91/360*VLOOKUP($A2178,Tbills!$B$4:$C$974,2,1)/100))^((1)/91)-1</f>
        <v>3.0559851109668301E-6</v>
      </c>
      <c r="I2178" s="2">
        <f t="shared" si="348"/>
        <v>2359.3519128439661</v>
      </c>
      <c r="J2178">
        <f>VLOOKUP(A2178,'VXX-IV'!A$1:C$4500,3,0)</f>
        <v>2359.54</v>
      </c>
      <c r="K2178" s="10">
        <f t="shared" si="350"/>
        <v>-7.9713484846144489E-5</v>
      </c>
      <c r="L2178">
        <f t="shared" si="342"/>
        <v>3397380.6413320466</v>
      </c>
      <c r="O2178">
        <f t="shared" si="343"/>
        <v>91116.122585889651</v>
      </c>
      <c r="R2178">
        <f t="shared" si="344"/>
        <v>24.80960178620612</v>
      </c>
      <c r="U2178" s="2">
        <f t="shared" si="345"/>
        <v>126.10996732011029</v>
      </c>
      <c r="V2178">
        <f>VLOOKUP(A2178,'VXZ-IV'!A$1:C$4500,3,0)</f>
        <v>126.12</v>
      </c>
      <c r="W2178" s="10">
        <f t="shared" si="351"/>
        <v>-7.9548682918817448E-5</v>
      </c>
      <c r="X2178">
        <f t="shared" si="346"/>
        <v>21.425128334730747</v>
      </c>
      <c r="Z2178">
        <v>21.65</v>
      </c>
      <c r="AB2178">
        <f t="shared" si="347"/>
        <v>1980.4926408197448</v>
      </c>
      <c r="AC2178">
        <f>VLOOKUP(A2178,'VIXY-IV'!A$1:E$2000,4,0)</f>
        <v>1970</v>
      </c>
      <c r="AD2178" s="10">
        <f t="shared" si="354"/>
        <v>5.3262136140836969E-3</v>
      </c>
      <c r="AE2178">
        <f>ROW()</f>
        <v>2178</v>
      </c>
      <c r="AF2178">
        <f t="shared" si="341"/>
        <v>0.93242561775088251</v>
      </c>
      <c r="AG2178">
        <f>AG2177*(1-(AG$1+AG$5))^($A2178-$A2177)*(1+2*(E2178/E2177-1))</f>
        <v>621054.61072582391</v>
      </c>
      <c r="AH2178">
        <f>VLOOKUP(A2178,'UVXY-IV'!A$2:E$2000,4,0)</f>
        <v>3113020</v>
      </c>
      <c r="AI2178">
        <v>1268.8</v>
      </c>
      <c r="AJ2178" s="10">
        <f t="shared" si="353"/>
        <v>-0.80049771259875491</v>
      </c>
      <c r="AK2178">
        <f t="shared" si="349"/>
        <v>15.647243856771821</v>
      </c>
      <c r="AM2178">
        <v>15.648125</v>
      </c>
      <c r="AN2178" s="10">
        <f t="shared" si="352"/>
        <v>-5.6309828057932165E-5</v>
      </c>
      <c r="AO2178">
        <f>AO2177*(1-AO$1+H2177)^($A2178-$A2177)*(2-E2178/E2177)</f>
        <v>15.807678741101153</v>
      </c>
      <c r="AQ2178" s="10">
        <v>15.66</v>
      </c>
    </row>
    <row r="2179" spans="1:43" x14ac:dyDescent="0.25">
      <c r="A2179" s="1">
        <v>41222</v>
      </c>
      <c r="B2179" s="12">
        <v>18.61</v>
      </c>
      <c r="C2179" s="12">
        <v>20.07</v>
      </c>
      <c r="D2179">
        <v>3845.58</v>
      </c>
      <c r="E2179">
        <v>3431.95</v>
      </c>
      <c r="F2179">
        <v>74768.570000000007</v>
      </c>
      <c r="G2179">
        <v>66735.91</v>
      </c>
      <c r="H2179">
        <f>(1/(1-91/360*VLOOKUP($A2179,Tbills!$B$4:$C$974,2,1)/100))^((1)/91)-1</f>
        <v>3.0559851109668301E-6</v>
      </c>
      <c r="I2179" s="2">
        <f t="shared" si="348"/>
        <v>2388.5363419964865</v>
      </c>
      <c r="J2179">
        <f>VLOOKUP(A2179,'VXX-IV'!A$1:C$4500,3,0)</f>
        <v>2388.7199999999998</v>
      </c>
      <c r="K2179" s="10">
        <f t="shared" si="350"/>
        <v>-7.6885530122083878E-5</v>
      </c>
      <c r="L2179">
        <f t="shared" si="342"/>
        <v>3481438.3113176515</v>
      </c>
      <c r="O2179">
        <f t="shared" si="343"/>
        <v>92806.736639849609</v>
      </c>
      <c r="R2179">
        <f t="shared" si="344"/>
        <v>24.654760093727688</v>
      </c>
      <c r="U2179" s="2">
        <f t="shared" si="345"/>
        <v>128.11160222328783</v>
      </c>
      <c r="V2179">
        <f>VLOOKUP(A2179,'VXZ-IV'!A$1:C$4500,3,0)</f>
        <v>128.12</v>
      </c>
      <c r="W2179" s="10">
        <f t="shared" si="351"/>
        <v>-6.5546181019171534E-5</v>
      </c>
      <c r="X2179">
        <f t="shared" si="346"/>
        <v>21.083883773456119</v>
      </c>
      <c r="Z2179">
        <v>21.18</v>
      </c>
      <c r="AB2179">
        <f t="shared" si="347"/>
        <v>2004.9660886985628</v>
      </c>
      <c r="AC2179">
        <f>VLOOKUP(A2179,'VIXY-IV'!A$1:E$2000,4,0)</f>
        <v>1994.55</v>
      </c>
      <c r="AD2179" s="10">
        <f t="shared" si="354"/>
        <v>5.2222750487893599E-3</v>
      </c>
      <c r="AE2179">
        <f>ROW()</f>
        <v>2179</v>
      </c>
      <c r="AF2179">
        <f t="shared" si="341"/>
        <v>0.92725460886895861</v>
      </c>
      <c r="AG2179">
        <f>AG2178*(1-(AG$1+AG$5))^($A2179-$A2178)*(1+2*(E2179/E2178-1))</f>
        <v>636426.06360185845</v>
      </c>
      <c r="AH2179">
        <f>VLOOKUP(A2179,'UVXY-IV'!A$2:E$2000,4,0)</f>
        <v>3190430</v>
      </c>
      <c r="AI2179">
        <v>1268</v>
      </c>
      <c r="AJ2179" s="10">
        <f t="shared" si="353"/>
        <v>-0.80052028610505221</v>
      </c>
      <c r="AK2179">
        <f t="shared" si="349"/>
        <v>15.452614864934072</v>
      </c>
      <c r="AM2179">
        <v>15.4537</v>
      </c>
      <c r="AN2179" s="10">
        <f t="shared" si="352"/>
        <v>-7.02184632759284E-5</v>
      </c>
      <c r="AO2179">
        <f>AO2178*(1-AO$1+H2178)^($A2179-$A2178)*(2-E2179/E2178)</f>
        <v>15.611251583657344</v>
      </c>
      <c r="AQ2179" s="10">
        <v>15.66</v>
      </c>
    </row>
    <row r="2180" spans="1:43" x14ac:dyDescent="0.25">
      <c r="A2180" s="1">
        <v>41225</v>
      </c>
      <c r="B2180" s="12">
        <v>16.68</v>
      </c>
      <c r="C2180" s="12">
        <v>19.149999999999999</v>
      </c>
      <c r="D2180">
        <v>3582.87</v>
      </c>
      <c r="E2180">
        <v>3197.47</v>
      </c>
      <c r="F2180">
        <v>72495.95</v>
      </c>
      <c r="G2180">
        <v>64706.84</v>
      </c>
      <c r="H2180">
        <f>(1/(1-91/360*VLOOKUP($A2180,Tbills!$B$4:$C$974,2,1)/100))^((1)/91)-1</f>
        <v>3.0559851109668301E-6</v>
      </c>
      <c r="I2180" s="2">
        <f t="shared" si="348"/>
        <v>2225.2011943242683</v>
      </c>
      <c r="J2180">
        <f>VLOOKUP(A2180,'VXX-IV'!A$1:C$4500,3,0)</f>
        <v>2225.38</v>
      </c>
      <c r="K2180" s="10">
        <f t="shared" si="350"/>
        <v>-8.0348379032701978E-5</v>
      </c>
      <c r="L2180">
        <f t="shared" si="342"/>
        <v>3005335.9116209815</v>
      </c>
      <c r="O2180">
        <f t="shared" si="343"/>
        <v>83287.109511119896</v>
      </c>
      <c r="R2180">
        <f t="shared" si="344"/>
        <v>25.493542002255804</v>
      </c>
      <c r="U2180" s="2">
        <f t="shared" si="345"/>
        <v>124.20851346347085</v>
      </c>
      <c r="V2180">
        <f>VLOOKUP(A2180,'VXZ-IV'!A$1:C$4500,3,0)</f>
        <v>124.2</v>
      </c>
      <c r="W2180" s="10">
        <f t="shared" si="351"/>
        <v>6.8546404757174884E-5</v>
      </c>
      <c r="X2180">
        <f t="shared" si="346"/>
        <v>21.722716767486158</v>
      </c>
      <c r="Z2180">
        <v>21.71</v>
      </c>
      <c r="AB2180">
        <f t="shared" si="347"/>
        <v>1867.7860699575017</v>
      </c>
      <c r="AC2180">
        <f>VLOOKUP(A2180,'VIXY-IV'!A$1:E$2000,4,0)</f>
        <v>1858.08</v>
      </c>
      <c r="AD2180" s="10">
        <f t="shared" si="354"/>
        <v>5.2237093976048588E-3</v>
      </c>
      <c r="AE2180">
        <f>ROW()</f>
        <v>2180</v>
      </c>
      <c r="AF2180">
        <f t="shared" si="341"/>
        <v>0.87101827676240218</v>
      </c>
      <c r="AG2180">
        <f>AG2179*(1-(AG$1+AG$5))^($A2180-$A2179)*(1+2*(E2180/E2179-1))</f>
        <v>549405.85663040925</v>
      </c>
      <c r="AH2180">
        <f>VLOOKUP(A2180,'UVXY-IV'!A$2:E$2000,4,0)</f>
        <v>2753530</v>
      </c>
      <c r="AI2180">
        <v>1104</v>
      </c>
      <c r="AJ2180" s="10">
        <f t="shared" si="353"/>
        <v>-0.80047217330829545</v>
      </c>
      <c r="AK2180">
        <f t="shared" si="349"/>
        <v>16.50607228538043</v>
      </c>
      <c r="AM2180">
        <v>16.50395</v>
      </c>
      <c r="AN2180" s="10">
        <f t="shared" si="352"/>
        <v>1.2859257210728892E-4</v>
      </c>
      <c r="AO2180">
        <f>AO2179*(1-AO$1+H2179)^($A2180-$A2179)*(2-E2180/E2179)</f>
        <v>16.67615643465059</v>
      </c>
      <c r="AQ2180" s="10">
        <v>16.649999999999999</v>
      </c>
    </row>
    <row r="2181" spans="1:43" x14ac:dyDescent="0.25">
      <c r="A2181" s="1">
        <v>41226</v>
      </c>
      <c r="B2181" s="12">
        <v>16.649999999999999</v>
      </c>
      <c r="C2181" s="12">
        <v>18.97</v>
      </c>
      <c r="D2181">
        <v>3553.11</v>
      </c>
      <c r="E2181">
        <v>3170.9</v>
      </c>
      <c r="F2181">
        <v>72193.45</v>
      </c>
      <c r="G2181">
        <v>64436.639999999999</v>
      </c>
      <c r="H2181">
        <f>(1/(1-91/360*VLOOKUP($A2181,Tbills!$B$4:$C$974,2,1)/100))^((1)/91)-1</f>
        <v>3.0559851109668301E-6</v>
      </c>
      <c r="I2181" s="2">
        <f t="shared" si="348"/>
        <v>2206.6644421228925</v>
      </c>
      <c r="J2181">
        <f>VLOOKUP(A2181,'VXX-IV'!A$1:C$4500,3,0)</f>
        <v>2206.84</v>
      </c>
      <c r="K2181" s="10">
        <f t="shared" si="350"/>
        <v>-7.9551701576696665E-5</v>
      </c>
      <c r="L2181">
        <f t="shared" si="342"/>
        <v>2955264.4947567824</v>
      </c>
      <c r="O2181">
        <f t="shared" si="343"/>
        <v>82246.202135596875</v>
      </c>
      <c r="R2181">
        <f t="shared" si="344"/>
        <v>25.598306543595907</v>
      </c>
      <c r="U2181" s="2">
        <f t="shared" si="345"/>
        <v>123.68721918810407</v>
      </c>
      <c r="V2181">
        <f>VLOOKUP(A2181,'VXZ-IV'!A$1:C$4500,3,0)</f>
        <v>123.68</v>
      </c>
      <c r="W2181" s="10">
        <f t="shared" si="351"/>
        <v>5.8369890880261011E-5</v>
      </c>
      <c r="X2181">
        <f t="shared" si="346"/>
        <v>21.81268540420519</v>
      </c>
      <c r="Z2181">
        <v>21.67</v>
      </c>
      <c r="AB2181">
        <f t="shared" si="347"/>
        <v>1852.200758376327</v>
      </c>
      <c r="AC2181">
        <f>VLOOKUP(A2181,'VIXY-IV'!A$1:E$2000,4,0)</f>
        <v>1842.75</v>
      </c>
      <c r="AD2181" s="10">
        <f t="shared" si="354"/>
        <v>5.1286166741701944E-3</v>
      </c>
      <c r="AE2181">
        <f>ROW()</f>
        <v>2181</v>
      </c>
      <c r="AF2181">
        <f t="shared" si="341"/>
        <v>0.87770163415919866</v>
      </c>
      <c r="AG2181">
        <f>AG2180*(1-(AG$1+AG$5))^($A2181-$A2180)*(1+2*(E2181/E2180-1))</f>
        <v>540256.86006322585</v>
      </c>
      <c r="AH2181">
        <f>VLOOKUP(A2181,'UVXY-IV'!A$2:E$2000,4,0)</f>
        <v>2708010</v>
      </c>
      <c r="AI2181">
        <v>1106.4000000000001</v>
      </c>
      <c r="AJ2181" s="10">
        <f t="shared" si="353"/>
        <v>-0.80049672635506297</v>
      </c>
      <c r="AK2181">
        <f t="shared" si="349"/>
        <v>16.642457545021955</v>
      </c>
      <c r="AM2181">
        <v>16.638075000000001</v>
      </c>
      <c r="AN2181" s="10">
        <f t="shared" si="352"/>
        <v>2.6340457186035948E-4</v>
      </c>
      <c r="AO2181">
        <f>AO2180*(1-AO$1+H2180)^($A2181-$A2180)*(2-E2181/E2180)</f>
        <v>16.814159676821273</v>
      </c>
      <c r="AQ2181" s="10">
        <v>16.649999999999999</v>
      </c>
    </row>
    <row r="2182" spans="1:43" x14ac:dyDescent="0.25">
      <c r="A2182" s="1">
        <v>41227</v>
      </c>
      <c r="B2182" s="12">
        <v>17.920000000000002</v>
      </c>
      <c r="C2182" s="12">
        <v>19.87</v>
      </c>
      <c r="D2182">
        <v>3715.44</v>
      </c>
      <c r="E2182">
        <v>3315.75</v>
      </c>
      <c r="F2182">
        <v>73804.06</v>
      </c>
      <c r="G2182">
        <v>65874</v>
      </c>
      <c r="H2182">
        <f>(1/(1-91/360*VLOOKUP($A2182,Tbills!$B$4:$C$974,2,1)/100))^((1)/91)-1</f>
        <v>3.0559851109668301E-6</v>
      </c>
      <c r="I2182" s="2">
        <f t="shared" si="348"/>
        <v>2307.4234742574654</v>
      </c>
      <c r="J2182">
        <f>VLOOKUP(A2182,'VXX-IV'!A$1:C$4500,3,0)</f>
        <v>2307.6</v>
      </c>
      <c r="K2182" s="10">
        <f t="shared" si="350"/>
        <v>-7.6497548333609444E-5</v>
      </c>
      <c r="L2182">
        <f t="shared" si="342"/>
        <v>3225127.6445707525</v>
      </c>
      <c r="O2182">
        <f t="shared" si="343"/>
        <v>87878.878333591289</v>
      </c>
      <c r="R2182">
        <f t="shared" si="344"/>
        <v>25.012497197275241</v>
      </c>
      <c r="U2182" s="2">
        <f t="shared" si="345"/>
        <v>126.44355350726674</v>
      </c>
      <c r="V2182">
        <f>VLOOKUP(A2182,'VXZ-IV'!A$1:C$4500,3,0)</f>
        <v>126.44</v>
      </c>
      <c r="W2182" s="10">
        <f t="shared" si="351"/>
        <v>2.8104296636799475E-5</v>
      </c>
      <c r="X2182">
        <f t="shared" si="346"/>
        <v>21.325395750795206</v>
      </c>
      <c r="Z2182">
        <v>21.28</v>
      </c>
      <c r="AB2182">
        <f t="shared" si="347"/>
        <v>1936.7436826360949</v>
      </c>
      <c r="AC2182">
        <f>VLOOKUP(A2182,'VIXY-IV'!A$1:E$2000,4,0)</f>
        <v>1927.67</v>
      </c>
      <c r="AD2182" s="10">
        <f t="shared" si="354"/>
        <v>4.7070725985749462E-3</v>
      </c>
      <c r="AE2182">
        <f>ROW()</f>
        <v>2182</v>
      </c>
      <c r="AF2182">
        <f t="shared" si="341"/>
        <v>0.90186210367388031</v>
      </c>
      <c r="AG2182">
        <f>AG2181*(1-(AG$1+AG$5))^($A2182-$A2181)*(1+2*(E2182/E2181-1))</f>
        <v>589595.97796888021</v>
      </c>
      <c r="AH2182">
        <f>VLOOKUP(A2182,'UVXY-IV'!A$2:E$2000,4,0)</f>
        <v>2957590</v>
      </c>
      <c r="AI2182">
        <v>1176.4000000000001</v>
      </c>
      <c r="AJ2182" s="10">
        <f t="shared" si="353"/>
        <v>-0.80064986087697076</v>
      </c>
      <c r="AK2182">
        <f t="shared" si="349"/>
        <v>15.88147310780732</v>
      </c>
      <c r="AM2182">
        <v>15.881425</v>
      </c>
      <c r="AN2182" s="10">
        <f t="shared" si="352"/>
        <v>3.0291870736220972E-6</v>
      </c>
      <c r="AO2182">
        <f>AO2181*(1-AO$1+H2181)^($A2182-$A2181)*(2-E2182/E2181)</f>
        <v>16.045526979406318</v>
      </c>
      <c r="AQ2182" s="10">
        <v>16.07</v>
      </c>
    </row>
    <row r="2183" spans="1:43" x14ac:dyDescent="0.25">
      <c r="A2183" s="1">
        <v>41228</v>
      </c>
      <c r="B2183" s="12">
        <v>17.989999999999998</v>
      </c>
      <c r="C2183" s="12">
        <v>19.79</v>
      </c>
      <c r="D2183">
        <v>3746.65</v>
      </c>
      <c r="E2183">
        <v>3343.59</v>
      </c>
      <c r="F2183">
        <v>74325.16</v>
      </c>
      <c r="G2183">
        <v>66338.91</v>
      </c>
      <c r="H2183">
        <f>(1/(1-91/360*VLOOKUP($A2183,Tbills!$B$4:$C$974,2,1)/100))^((1)/91)-1</f>
        <v>3.0559851109668301E-6</v>
      </c>
      <c r="I2183" s="2">
        <f t="shared" si="348"/>
        <v>2326.7492844182657</v>
      </c>
      <c r="J2183">
        <f>VLOOKUP(A2183,'VXX-IV'!A$1:C$4500,3,0)</f>
        <v>2326.9299999999998</v>
      </c>
      <c r="K2183" s="10">
        <f t="shared" si="350"/>
        <v>-7.7662663567124035E-5</v>
      </c>
      <c r="L2183">
        <f t="shared" si="342"/>
        <v>3279147.6410982599</v>
      </c>
      <c r="O2183">
        <f t="shared" si="343"/>
        <v>88982.664516633871</v>
      </c>
      <c r="R2183">
        <f t="shared" si="344"/>
        <v>24.906365146748719</v>
      </c>
      <c r="U2183" s="2">
        <f t="shared" si="345"/>
        <v>127.33321432739035</v>
      </c>
      <c r="V2183">
        <f>VLOOKUP(A2183,'VXZ-IV'!A$1:C$4500,3,0)</f>
        <v>127.32</v>
      </c>
      <c r="W2183" s="10">
        <f t="shared" si="351"/>
        <v>1.0378830812407536E-4</v>
      </c>
      <c r="X2183">
        <f t="shared" si="346"/>
        <v>21.174171925321861</v>
      </c>
      <c r="Z2183">
        <v>21.29</v>
      </c>
      <c r="AB2183">
        <f t="shared" si="347"/>
        <v>1952.937053501214</v>
      </c>
      <c r="AC2183">
        <f>VLOOKUP(A2183,'VIXY-IV'!A$1:E$2000,4,0)</f>
        <v>1943.77</v>
      </c>
      <c r="AD2183" s="10">
        <f t="shared" si="354"/>
        <v>4.7161204778414234E-3</v>
      </c>
      <c r="AE2183">
        <f>ROW()</f>
        <v>2183</v>
      </c>
      <c r="AF2183">
        <f t="shared" ref="AF2183:AF2246" si="355">B2183/C2183</f>
        <v>0.90904497220818592</v>
      </c>
      <c r="AG2183">
        <f>AG2182*(1-(AG$1+AG$5))^($A2183-$A2182)*(1+2*(E2183/E2182-1))</f>
        <v>599476.61388457171</v>
      </c>
      <c r="AH2183">
        <f>VLOOKUP(A2183,'UVXY-IV'!A$2:E$2000,4,0)</f>
        <v>3007240</v>
      </c>
      <c r="AI2183">
        <v>1202</v>
      </c>
      <c r="AJ2183" s="10">
        <f t="shared" si="353"/>
        <v>-0.80065554665255456</v>
      </c>
      <c r="AK2183">
        <f t="shared" si="349"/>
        <v>15.747394172667352</v>
      </c>
      <c r="AM2183">
        <v>15.749025</v>
      </c>
      <c r="AN2183" s="10">
        <f t="shared" si="352"/>
        <v>-1.0355100284920038E-4</v>
      </c>
      <c r="AO2183">
        <f>AO2182*(1-AO$1+H2182)^($A2183-$A2182)*(2-E2183/E2182)</f>
        <v>15.91026421613808</v>
      </c>
      <c r="AQ2183" s="10">
        <v>15.93</v>
      </c>
    </row>
    <row r="2184" spans="1:43" x14ac:dyDescent="0.25">
      <c r="A2184" s="1">
        <v>41229</v>
      </c>
      <c r="B2184" s="12">
        <v>16.41</v>
      </c>
      <c r="C2184" s="12">
        <v>18.93</v>
      </c>
      <c r="D2184">
        <v>3551.23</v>
      </c>
      <c r="E2184">
        <v>3169.18</v>
      </c>
      <c r="F2184">
        <v>72755.91</v>
      </c>
      <c r="G2184">
        <v>64938.07</v>
      </c>
      <c r="H2184">
        <f>(1/(1-91/360*VLOOKUP($A2184,Tbills!$B$4:$C$974,2,1)/100))^((1)/91)-1</f>
        <v>3.0559851109668301E-6</v>
      </c>
      <c r="I2184" s="2">
        <f t="shared" si="348"/>
        <v>2205.335535552686</v>
      </c>
      <c r="J2184">
        <f>VLOOKUP(A2184,'VXX-IV'!A$1:C$4500,3,0)</f>
        <v>2205.5</v>
      </c>
      <c r="K2184" s="10">
        <f t="shared" si="350"/>
        <v>-7.4570141606944418E-5</v>
      </c>
      <c r="L2184">
        <f t="shared" ref="L2184:L2247" si="356">L2183*(1-L$1+H2184)^($A2184-$A2183)*(1+2*(E2184/E2183-1))</f>
        <v>2936926.7944779107</v>
      </c>
      <c r="N2184">
        <f>L2184/(1.1902*100)-1</f>
        <v>24674.909884707704</v>
      </c>
      <c r="O2184">
        <f t="shared" ref="O2184:O2247" si="357">O2183*(1-(O$1+O$5))^($A2184-$A2183)*(1+1.5*(E2184/E2183-1))</f>
        <v>82017.563721095357</v>
      </c>
      <c r="R2184">
        <f t="shared" ref="R2184:R2247" si="358">R2183*(1-IF($A2184&lt;=R2179,R$1,R$1+IF(AND(WEEKDAY($A2184)&lt;&gt;1,WEEKDAY($A2184)&lt;&gt;7),S$1,0)))^($A2184-$A2183)*(1-0.5*(E2184/E2183-1))</f>
        <v>25.554798963753292</v>
      </c>
      <c r="U2184" s="2">
        <f t="shared" ref="U2184:U2247" si="359">U2183*$F2184/$F2183*(1-U$1)^($A2184-$A2183)</f>
        <v>124.64174966259814</v>
      </c>
      <c r="V2184">
        <f>VLOOKUP(A2184,'VXZ-IV'!A$1:C$4500,3,0)</f>
        <v>124.64</v>
      </c>
      <c r="W2184" s="10">
        <f t="shared" si="351"/>
        <v>1.4037729445970371E-5</v>
      </c>
      <c r="X2184">
        <f t="shared" ref="X2184:X2247" si="360">X2183*(1-X$1+H2184)^($A2184-$A2183)*(2-G2184/G2183)</f>
        <v>21.62056092423267</v>
      </c>
      <c r="Z2184">
        <v>21.56</v>
      </c>
      <c r="AB2184">
        <f t="shared" ref="AB2184:AB2247" si="361">AB2183*$E2184/$E2183*(1-(AB$1+AB$5+IF(AND(WEEKDAY(A2184)&lt;&gt;1,WEEKDAY(A2184)&lt;&gt;7),IF(A2184&lt;AC$2,AC$1,AC$3),0)))^($A2184-$A2183)</f>
        <v>1851.0024447506869</v>
      </c>
      <c r="AC2184">
        <f>VLOOKUP(A2184,'VIXY-IV'!A$1:E$2000,4,0)</f>
        <v>1842.09</v>
      </c>
      <c r="AD2184" s="10">
        <f t="shared" si="354"/>
        <v>4.8382243813749337E-3</v>
      </c>
      <c r="AE2184">
        <f>ROW()</f>
        <v>2184</v>
      </c>
      <c r="AF2184">
        <f t="shared" si="355"/>
        <v>0.86687797147385104</v>
      </c>
      <c r="AG2184">
        <f>AG2183*(1-(AG$1+AG$5))^($A2184-$A2183)*(1+2*(E2184/E2183-1))</f>
        <v>536918.12692198949</v>
      </c>
      <c r="AH2184">
        <f>VLOOKUP(A2184,'UVXY-IV'!A$2:E$2000,4,0)</f>
        <v>2690960</v>
      </c>
      <c r="AI2184">
        <v>1094.8</v>
      </c>
      <c r="AJ2184" s="10">
        <f t="shared" si="353"/>
        <v>-0.80047338982296667</v>
      </c>
      <c r="AK2184">
        <f t="shared" si="349"/>
        <v>16.5680458598545</v>
      </c>
      <c r="AM2184">
        <v>16.567425</v>
      </c>
      <c r="AN2184" s="10">
        <f t="shared" si="352"/>
        <v>3.7474734577047641E-5</v>
      </c>
      <c r="AO2184">
        <f>AO2183*(1-AO$1+H2183)^($A2184-$A2183)*(2-E2184/E2183)</f>
        <v>16.739615309954356</v>
      </c>
      <c r="AQ2184" s="10">
        <v>16.63</v>
      </c>
    </row>
    <row r="2185" spans="1:43" x14ac:dyDescent="0.25">
      <c r="A2185" s="1">
        <v>41232</v>
      </c>
      <c r="B2185" s="12">
        <v>15.24</v>
      </c>
      <c r="C2185" s="12">
        <v>17.59</v>
      </c>
      <c r="D2185">
        <v>3238.63</v>
      </c>
      <c r="E2185">
        <v>2890.19</v>
      </c>
      <c r="F2185">
        <v>69842.5</v>
      </c>
      <c r="G2185">
        <v>62337.120000000003</v>
      </c>
      <c r="H2185">
        <f>(1/(1-91/360*VLOOKUP($A2185,Tbills!$B$4:$C$974,2,1)/100))^((1)/91)-1</f>
        <v>2.5002875438939753E-6</v>
      </c>
      <c r="I2185" s="2">
        <f t="shared" ref="I2185:I2248" si="362">I2184*$D2185/$D2184*(1-I$1)^($A2185-$A2184)</f>
        <v>2011.061907172802</v>
      </c>
      <c r="J2185">
        <f>VLOOKUP(A2185,'VXX-IV'!A$1:C$4500,3,0)</f>
        <v>2011.22</v>
      </c>
      <c r="K2185" s="10">
        <f t="shared" si="350"/>
        <v>-7.860543709692358E-5</v>
      </c>
      <c r="L2185">
        <f t="shared" si="356"/>
        <v>2419528.3264894155</v>
      </c>
      <c r="N2185">
        <f>L2185/(0.982*100)-1</f>
        <v>24637.781328812784</v>
      </c>
      <c r="O2185">
        <f t="shared" si="357"/>
        <v>71180.082999213919</v>
      </c>
      <c r="R2185">
        <f t="shared" si="358"/>
        <v>26.676003971855604</v>
      </c>
      <c r="U2185" s="2">
        <f t="shared" si="359"/>
        <v>119.64189051183321</v>
      </c>
      <c r="V2185">
        <f>VLOOKUP(A2185,'VXZ-IV'!A$1:C$4500,3,0)</f>
        <v>119.64</v>
      </c>
      <c r="W2185" s="10">
        <f t="shared" si="351"/>
        <v>1.5801670287585168E-5</v>
      </c>
      <c r="X2185">
        <f t="shared" si="360"/>
        <v>22.48419808583861</v>
      </c>
      <c r="Z2185">
        <v>22.5</v>
      </c>
      <c r="AB2185">
        <f t="shared" si="361"/>
        <v>1687.8780056101618</v>
      </c>
      <c r="AC2185">
        <f>VLOOKUP(A2185,'VIXY-IV'!A$1:E$2000,4,0)</f>
        <v>1678.21</v>
      </c>
      <c r="AD2185" s="10">
        <f t="shared" si="354"/>
        <v>5.7609033494985251E-3</v>
      </c>
      <c r="AE2185">
        <f>ROW()</f>
        <v>2185</v>
      </c>
      <c r="AF2185">
        <f t="shared" si="355"/>
        <v>0.86640136441159754</v>
      </c>
      <c r="AG2185">
        <f>AG2184*(1-(AG$1+AG$5))^($A2185-$A2184)*(1+2*(E2185/E2184-1))</f>
        <v>442341.19907819736</v>
      </c>
      <c r="AH2185">
        <f>VLOOKUP(A2185,'UVXY-IV'!A$2:E$2000,4,0)</f>
        <v>2213600</v>
      </c>
      <c r="AI2185">
        <v>905.6</v>
      </c>
      <c r="AJ2185" s="10">
        <f t="shared" si="353"/>
        <v>-0.80017112437739546</v>
      </c>
      <c r="AK2185">
        <f t="shared" ref="AK2185:AK2248" si="363">AK2184*(1-IF($A2185&lt;=AK2180,AK$1,AK$1+IF(AND(WEEKDAY($A2185)&lt;&gt;1,WEEKDAY($A2185)&lt;&gt;7),AL$1,0)))^($A2185-$A2184)*(2-$E2185/$E2184)</f>
        <v>18.024049310811954</v>
      </c>
      <c r="AM2185">
        <v>18.007625000000001</v>
      </c>
      <c r="AN2185" s="10">
        <f t="shared" si="352"/>
        <v>9.120753465241549E-4</v>
      </c>
      <c r="AO2185">
        <f>AO2184*(1-AO$1+H2184)^($A2185-$A2184)*(2-E2185/E2184)</f>
        <v>18.211387186377184</v>
      </c>
      <c r="AQ2185" s="10">
        <v>18.079999999999998</v>
      </c>
    </row>
    <row r="2186" spans="1:43" x14ac:dyDescent="0.25">
      <c r="A2186" s="1">
        <v>41233</v>
      </c>
      <c r="B2186" s="12">
        <v>15.08</v>
      </c>
      <c r="C2186" s="12">
        <v>17.28</v>
      </c>
      <c r="D2186">
        <v>3200.27</v>
      </c>
      <c r="E2186">
        <v>2855.95</v>
      </c>
      <c r="F2186">
        <v>68798.789999999994</v>
      </c>
      <c r="G2186">
        <v>61405.41</v>
      </c>
      <c r="H2186">
        <f>(1/(1-91/360*VLOOKUP($A2186,Tbills!$B$4:$C$974,2,1)/100))^((1)/91)-1</f>
        <v>2.5002875438939753E-6</v>
      </c>
      <c r="I2186" s="2">
        <f t="shared" si="362"/>
        <v>1987.1933992155964</v>
      </c>
      <c r="J2186">
        <f>VLOOKUP(A2186,'VXX-IV'!A$1:C$4500,3,0)</f>
        <v>1987.35</v>
      </c>
      <c r="K2186" s="10">
        <f t="shared" si="350"/>
        <v>-7.8798794577505937E-5</v>
      </c>
      <c r="L2186">
        <f t="shared" si="356"/>
        <v>2362099.2796119316</v>
      </c>
      <c r="N2186">
        <f>L2186/(0.952*100)-1</f>
        <v>24810.967222814412</v>
      </c>
      <c r="O2186">
        <f t="shared" si="357"/>
        <v>69912.824278210057</v>
      </c>
      <c r="R2186">
        <f t="shared" si="358"/>
        <v>26.832805863206879</v>
      </c>
      <c r="U2186" s="2">
        <f t="shared" si="359"/>
        <v>117.85111635654729</v>
      </c>
      <c r="V2186">
        <f>VLOOKUP(A2186,'VXZ-IV'!A$1:C$4500,3,0)</f>
        <v>117.84</v>
      </c>
      <c r="W2186" s="10">
        <f t="shared" si="351"/>
        <v>9.4334322363387457E-5</v>
      </c>
      <c r="X2186">
        <f t="shared" si="360"/>
        <v>22.819466929784287</v>
      </c>
      <c r="Z2186">
        <v>22.87</v>
      </c>
      <c r="AB2186">
        <f t="shared" si="361"/>
        <v>1667.8236113901673</v>
      </c>
      <c r="AC2186">
        <f>VLOOKUP(A2186,'VIXY-IV'!A$1:E$2000,4,0)</f>
        <v>1658.15</v>
      </c>
      <c r="AD2186" s="10">
        <f t="shared" si="354"/>
        <v>5.8339784640517589E-3</v>
      </c>
      <c r="AE2186">
        <f>ROW()</f>
        <v>2186</v>
      </c>
      <c r="AF2186">
        <f t="shared" si="355"/>
        <v>0.87268518518518512</v>
      </c>
      <c r="AG2186">
        <f>AG2185*(1-(AG$1+AG$5))^($A2186-$A2185)*(1+2*(E2186/E2185-1))</f>
        <v>431845.83837617491</v>
      </c>
      <c r="AH2186">
        <f>VLOOKUP(A2186,'UVXY-IV'!A$2:E$2000,4,0)</f>
        <v>2162560</v>
      </c>
      <c r="AI2186">
        <v>870</v>
      </c>
      <c r="AJ2186" s="10">
        <f t="shared" si="353"/>
        <v>-0.80030804307109404</v>
      </c>
      <c r="AK2186">
        <f t="shared" si="363"/>
        <v>18.236730296773452</v>
      </c>
      <c r="AM2186">
        <v>18.214600000000001</v>
      </c>
      <c r="AN2186" s="10">
        <f t="shared" si="352"/>
        <v>1.2149757213142376E-3</v>
      </c>
      <c r="AO2186">
        <f>AO2185*(1-AO$1+H2185)^($A2186-$A2185)*(2-E2186/E2185)</f>
        <v>18.426501501925184</v>
      </c>
      <c r="AQ2186" s="10">
        <v>18.37</v>
      </c>
    </row>
    <row r="2187" spans="1:43" x14ac:dyDescent="0.25">
      <c r="A2187" s="1">
        <v>41234</v>
      </c>
      <c r="B2187" s="12">
        <v>15.31</v>
      </c>
      <c r="C2187" s="12">
        <v>17.579999999999998</v>
      </c>
      <c r="D2187">
        <v>3210.03</v>
      </c>
      <c r="E2187">
        <v>2864.66</v>
      </c>
      <c r="F2187">
        <v>69070.89</v>
      </c>
      <c r="G2187">
        <v>61648.12</v>
      </c>
      <c r="H2187">
        <f>(1/(1-91/360*VLOOKUP($A2187,Tbills!$B$4:$C$974,2,1)/100))^((1)/91)-1</f>
        <v>2.5002875438939753E-6</v>
      </c>
      <c r="I2187" s="2">
        <f t="shared" si="362"/>
        <v>1993.2052251069676</v>
      </c>
      <c r="J2187">
        <f>VLOOKUP(A2187,'VXX-IV'!A$1:C$4500,3,0)</f>
        <v>1993.37</v>
      </c>
      <c r="K2187" s="10">
        <f t="shared" ref="K2187:K2250" si="364">I2187/J2187-1</f>
        <v>-8.2661469286815503E-5</v>
      </c>
      <c r="L2187">
        <f t="shared" si="356"/>
        <v>2376405.5249607842</v>
      </c>
      <c r="N2187">
        <f>L2187/(0.9685*100)-1</f>
        <v>24535.969798252805</v>
      </c>
      <c r="O2187">
        <f t="shared" si="357"/>
        <v>70230.284929213434</v>
      </c>
      <c r="R2187">
        <f t="shared" si="358"/>
        <v>26.790677735845673</v>
      </c>
      <c r="U2187" s="2">
        <f t="shared" si="359"/>
        <v>118.31433387217101</v>
      </c>
      <c r="V2187">
        <f>VLOOKUP(A2187,'VXZ-IV'!A$1:C$4500,3,0)</f>
        <v>118.32</v>
      </c>
      <c r="W2187" s="10">
        <f t="shared" ref="W2187:W2250" si="365">U2187/V2187-1</f>
        <v>-4.788816623557679E-5</v>
      </c>
      <c r="X2187">
        <f t="shared" si="360"/>
        <v>22.728487243218126</v>
      </c>
      <c r="Z2187">
        <v>22.65</v>
      </c>
      <c r="AB2187">
        <f t="shared" si="361"/>
        <v>1672.8517692126695</v>
      </c>
      <c r="AC2187">
        <f>VLOOKUP(A2187,'VIXY-IV'!A$1:E$2000,4,0)</f>
        <v>1663.19</v>
      </c>
      <c r="AD2187" s="10">
        <f t="shared" si="354"/>
        <v>5.8091794759886906E-3</v>
      </c>
      <c r="AE2187">
        <f>ROW()</f>
        <v>2187</v>
      </c>
      <c r="AF2187">
        <f t="shared" si="355"/>
        <v>0.87087599544937444</v>
      </c>
      <c r="AG2187">
        <f>AG2186*(1-(AG$1+AG$5))^($A2187-$A2186)*(1+2*(E2187/E2186-1))</f>
        <v>434465.26079686487</v>
      </c>
      <c r="AH2187">
        <f>VLOOKUP(A2187,'UVXY-IV'!A$2:E$2000,4,0)</f>
        <v>2176310</v>
      </c>
      <c r="AI2187">
        <v>882</v>
      </c>
      <c r="AJ2187" s="10">
        <f t="shared" si="353"/>
        <v>-0.80036609637557843</v>
      </c>
      <c r="AK2187">
        <f t="shared" si="363"/>
        <v>18.180265612456878</v>
      </c>
      <c r="AM2187">
        <v>18.156925000000001</v>
      </c>
      <c r="AN2187" s="10">
        <f t="shared" si="352"/>
        <v>1.285493686671968E-3</v>
      </c>
      <c r="AO2187">
        <f>AO2186*(1-AO$1+H2186)^($A2187-$A2186)*(2-E2187/E2186)</f>
        <v>18.369671331407339</v>
      </c>
      <c r="AQ2187" s="10">
        <v>18.23</v>
      </c>
    </row>
    <row r="2188" spans="1:43" x14ac:dyDescent="0.25">
      <c r="A2188" s="1">
        <v>41236</v>
      </c>
      <c r="B2188" s="12">
        <v>15.14</v>
      </c>
      <c r="C2188" s="12">
        <v>17.579999999999998</v>
      </c>
      <c r="D2188">
        <v>3141.14</v>
      </c>
      <c r="E2188">
        <v>2803.17</v>
      </c>
      <c r="F2188">
        <v>67922.86</v>
      </c>
      <c r="G2188">
        <v>60623.16</v>
      </c>
      <c r="H2188">
        <f>(1/(1-91/360*VLOOKUP($A2188,Tbills!$B$4:$C$974,2,1)/100))^((1)/91)-1</f>
        <v>2.5002875438939753E-6</v>
      </c>
      <c r="I2188" s="2">
        <f t="shared" si="362"/>
        <v>1950.3342138998566</v>
      </c>
      <c r="J2188">
        <f>VLOOKUP(A2188,'VXX-IV'!A$1:C$4500,3,0)</f>
        <v>1950.49</v>
      </c>
      <c r="K2188" s="10">
        <f t="shared" si="364"/>
        <v>-7.9870237808643552E-5</v>
      </c>
      <c r="L2188">
        <f t="shared" si="356"/>
        <v>2274192.0624324461</v>
      </c>
      <c r="O2188">
        <f t="shared" si="357"/>
        <v>67964.461791942929</v>
      </c>
      <c r="R2188">
        <f t="shared" si="358"/>
        <v>27.07576091495784</v>
      </c>
      <c r="U2188" s="2">
        <f t="shared" si="359"/>
        <v>116.34215276040167</v>
      </c>
      <c r="V2188">
        <f>VLOOKUP(A2188,'VXZ-IV'!A$1:C$4500,3,0)</f>
        <v>116.32</v>
      </c>
      <c r="W2188" s="10">
        <f t="shared" si="365"/>
        <v>1.904467022153522E-4</v>
      </c>
      <c r="X2188">
        <f t="shared" si="360"/>
        <v>23.104776800594156</v>
      </c>
      <c r="Z2188">
        <v>23.38</v>
      </c>
      <c r="AB2188">
        <f t="shared" si="361"/>
        <v>1636.8298210817297</v>
      </c>
      <c r="AC2188">
        <f>VLOOKUP(A2188,'VIXY-IV'!A$1:E$2000,4,0)</f>
        <v>1627.32</v>
      </c>
      <c r="AD2188" s="10">
        <f t="shared" si="354"/>
        <v>5.8438543628356321E-3</v>
      </c>
      <c r="AE2188">
        <f>ROW()</f>
        <v>2188</v>
      </c>
      <c r="AF2188">
        <f t="shared" si="355"/>
        <v>0.86120591581342443</v>
      </c>
      <c r="AG2188">
        <f>AG2187*(1-(AG$1+AG$5))^($A2188-$A2187)*(1+2*(E2188/E2187-1))</f>
        <v>415785.62074934691</v>
      </c>
      <c r="AH2188">
        <f>VLOOKUP(A2188,'UVXY-IV'!A$2:E$2000,4,0)</f>
        <v>2082860</v>
      </c>
      <c r="AI2188">
        <v>808</v>
      </c>
      <c r="AJ2188" s="10">
        <f t="shared" si="353"/>
        <v>-0.80037754781917803</v>
      </c>
      <c r="AK2188">
        <f t="shared" si="363"/>
        <v>18.568775662729308</v>
      </c>
      <c r="AM2188">
        <v>18.540800000000001</v>
      </c>
      <c r="AN2188" s="10">
        <f t="shared" si="352"/>
        <v>1.5088703146199922E-3</v>
      </c>
      <c r="AO2188">
        <f>AO2187*(1-AO$1+H2187)^($A2188-$A2187)*(2-E2188/E2187)</f>
        <v>18.762682628080082</v>
      </c>
      <c r="AQ2188" s="10">
        <v>19.059999999999999</v>
      </c>
    </row>
    <row r="2189" spans="1:43" x14ac:dyDescent="0.25">
      <c r="A2189" s="1">
        <v>41239</v>
      </c>
      <c r="B2189" s="12">
        <v>15.5</v>
      </c>
      <c r="C2189" s="12">
        <v>17.309999999999999</v>
      </c>
      <c r="D2189">
        <v>3045.76</v>
      </c>
      <c r="E2189">
        <v>2718.03</v>
      </c>
      <c r="F2189">
        <v>67241.95</v>
      </c>
      <c r="G2189">
        <v>60014.97</v>
      </c>
      <c r="H2189">
        <f>(1/(1-91/360*VLOOKUP($A2189,Tbills!$B$4:$C$974,2,1)/100))^((1)/91)-1</f>
        <v>2.7781327762710362E-6</v>
      </c>
      <c r="I2189" s="2">
        <f t="shared" si="362"/>
        <v>1890.9744273007825</v>
      </c>
      <c r="J2189">
        <f>VLOOKUP(A2189,'VXX-IV'!A$1:C$4500,3,0)</f>
        <v>1891.13</v>
      </c>
      <c r="K2189" s="10">
        <f t="shared" si="364"/>
        <v>-8.2264412926469355E-5</v>
      </c>
      <c r="L2189">
        <f t="shared" si="356"/>
        <v>2135773.2300340123</v>
      </c>
      <c r="N2189">
        <f>L2189/(0.8703*100)-1</f>
        <v>24539.655291669682</v>
      </c>
      <c r="O2189">
        <f t="shared" si="357"/>
        <v>64861.502039798361</v>
      </c>
      <c r="R2189">
        <f t="shared" si="358"/>
        <v>27.483216149509111</v>
      </c>
      <c r="U2189" s="2">
        <f t="shared" si="359"/>
        <v>115.16742624790487</v>
      </c>
      <c r="V2189">
        <f>VLOOKUP(A2189,'VXZ-IV'!A$1:C$4500,3,0)</f>
        <v>115.16</v>
      </c>
      <c r="W2189" s="10">
        <f t="shared" si="365"/>
        <v>6.4486348600789611E-5</v>
      </c>
      <c r="X2189">
        <f t="shared" si="360"/>
        <v>23.334176134393154</v>
      </c>
      <c r="Z2189">
        <v>23.46</v>
      </c>
      <c r="AB2189">
        <f t="shared" si="361"/>
        <v>1586.9487887641333</v>
      </c>
      <c r="AC2189">
        <f>VLOOKUP(A2189,'VIXY-IV'!A$1:E$2000,4,0)</f>
        <v>1577.79</v>
      </c>
      <c r="AD2189" s="10">
        <f t="shared" si="354"/>
        <v>5.8048211511882997E-3</v>
      </c>
      <c r="AE2189">
        <f>ROW()</f>
        <v>2189</v>
      </c>
      <c r="AF2189">
        <f t="shared" si="355"/>
        <v>0.89543616406701332</v>
      </c>
      <c r="AG2189">
        <f>AG2188*(1-(AG$1+AG$5))^($A2189-$A2188)*(1+2*(E2189/E2188-1))</f>
        <v>390489.03037387622</v>
      </c>
      <c r="AH2189">
        <f>VLOOKUP(A2189,'UVXY-IV'!A$2:E$2000,4,0)</f>
        <v>1956160</v>
      </c>
      <c r="AI2189">
        <v>791.2</v>
      </c>
      <c r="AJ2189" s="10">
        <f t="shared" si="353"/>
        <v>-0.80037981025382576</v>
      </c>
      <c r="AK2189">
        <f t="shared" si="363"/>
        <v>19.130087345391981</v>
      </c>
      <c r="AM2189">
        <v>19.098649999999999</v>
      </c>
      <c r="AN2189" s="10">
        <f t="shared" si="352"/>
        <v>1.6460506576110312E-3</v>
      </c>
      <c r="AO2189">
        <f>AO2188*(1-AO$1+H2188)^($A2189-$A2188)*(2-E2189/E2188)</f>
        <v>19.330556980402097</v>
      </c>
      <c r="AQ2189" s="10">
        <v>19.2</v>
      </c>
    </row>
    <row r="2190" spans="1:43" x14ac:dyDescent="0.25">
      <c r="A2190" s="1">
        <v>41240</v>
      </c>
      <c r="B2190" s="12">
        <v>15.92</v>
      </c>
      <c r="C2190" s="12">
        <v>17.62</v>
      </c>
      <c r="D2190">
        <v>3145.13</v>
      </c>
      <c r="E2190">
        <v>2806.7</v>
      </c>
      <c r="F2190">
        <v>67765.64</v>
      </c>
      <c r="G2190">
        <v>60482.21</v>
      </c>
      <c r="H2190">
        <f>(1/(1-91/360*VLOOKUP($A2190,Tbills!$B$4:$C$974,2,1)/100))^((1)/91)-1</f>
        <v>2.7781327762710362E-6</v>
      </c>
      <c r="I2190" s="2">
        <f t="shared" si="362"/>
        <v>1952.6211463501934</v>
      </c>
      <c r="J2190">
        <f>VLOOKUP(A2190,'VXX-IV'!A$1:C$4500,3,0)</f>
        <v>1952.78</v>
      </c>
      <c r="K2190" s="10">
        <f t="shared" si="364"/>
        <v>-8.1347437912437925E-5</v>
      </c>
      <c r="L2190">
        <f t="shared" si="356"/>
        <v>2275026.9027704922</v>
      </c>
      <c r="O2190">
        <f t="shared" si="357"/>
        <v>68033.164032793851</v>
      </c>
      <c r="R2190">
        <f t="shared" si="358"/>
        <v>27.033703022292787</v>
      </c>
      <c r="U2190" s="2">
        <f t="shared" si="359"/>
        <v>116.06153670307633</v>
      </c>
      <c r="V2190">
        <f>VLOOKUP(A2190,'VXZ-IV'!A$1:C$4500,3,0)</f>
        <v>116.04</v>
      </c>
      <c r="W2190" s="10">
        <f t="shared" si="365"/>
        <v>1.8559723437028275E-4</v>
      </c>
      <c r="X2190">
        <f t="shared" si="360"/>
        <v>23.15171844738267</v>
      </c>
      <c r="Z2190">
        <v>23.15</v>
      </c>
      <c r="AB2190">
        <f t="shared" si="361"/>
        <v>1638.6625141972088</v>
      </c>
      <c r="AC2190">
        <f>VLOOKUP(A2190,'VIXY-IV'!A$1:E$2000,4,0)</f>
        <v>1629.61</v>
      </c>
      <c r="AD2190" s="10">
        <f t="shared" si="354"/>
        <v>5.5550188064683592E-3</v>
      </c>
      <c r="AE2190">
        <f>ROW()</f>
        <v>2190</v>
      </c>
      <c r="AF2190">
        <f t="shared" si="355"/>
        <v>0.9035187287173666</v>
      </c>
      <c r="AG2190">
        <f>AG2189*(1-(AG$1+AG$5))^($A2190-$A2189)*(1+2*(E2190/E2189-1))</f>
        <v>415952.77603920706</v>
      </c>
      <c r="AH2190">
        <f>VLOOKUP(A2190,'UVXY-IV'!A$2:E$2000,4,0)</f>
        <v>2084310</v>
      </c>
      <c r="AI2190">
        <v>822.4</v>
      </c>
      <c r="AJ2190" s="10">
        <f t="shared" si="353"/>
        <v>-0.8004362229998383</v>
      </c>
      <c r="AK2190">
        <f t="shared" si="363"/>
        <v>18.505146642252619</v>
      </c>
      <c r="AM2190">
        <v>18.473800000000001</v>
      </c>
      <c r="AN2190" s="10">
        <f t="shared" si="352"/>
        <v>1.6968161532884274E-3</v>
      </c>
      <c r="AO2190">
        <f>AO2189*(1-AO$1+H2189)^($A2190-$A2189)*(2-E2190/E2189)</f>
        <v>18.699298610991818</v>
      </c>
      <c r="AQ2190" s="10">
        <v>18.78</v>
      </c>
    </row>
    <row r="2191" spans="1:43" x14ac:dyDescent="0.25">
      <c r="A2191" s="1">
        <v>41241</v>
      </c>
      <c r="B2191" s="12">
        <v>15.51</v>
      </c>
      <c r="C2191" s="12">
        <v>17.2</v>
      </c>
      <c r="D2191">
        <v>3027.24</v>
      </c>
      <c r="E2191">
        <v>2701.49</v>
      </c>
      <c r="F2191">
        <v>67206.460000000006</v>
      </c>
      <c r="G2191">
        <v>59982.96</v>
      </c>
      <c r="H2191">
        <f>(1/(1-91/360*VLOOKUP($A2191,Tbills!$B$4:$C$974,2,1)/100))^((1)/91)-1</f>
        <v>2.7781327762710362E-6</v>
      </c>
      <c r="I2191" s="2">
        <f t="shared" si="362"/>
        <v>1879.3845426280877</v>
      </c>
      <c r="J2191">
        <f>VLOOKUP(A2191,'VXX-IV'!A$1:C$4500,3,0)</f>
        <v>1879.54</v>
      </c>
      <c r="K2191" s="10">
        <f t="shared" si="364"/>
        <v>-8.2710329076363109E-5</v>
      </c>
      <c r="L2191">
        <f t="shared" si="356"/>
        <v>2104377.4701494966</v>
      </c>
      <c r="O2191">
        <f t="shared" si="357"/>
        <v>64205.63466367589</v>
      </c>
      <c r="R2191">
        <f t="shared" si="358"/>
        <v>27.5391413207639</v>
      </c>
      <c r="U2191" s="2">
        <f t="shared" si="359"/>
        <v>115.10102804488857</v>
      </c>
      <c r="V2191">
        <f>VLOOKUP(A2191,'VXZ-IV'!A$1:C$4500,3,0)</f>
        <v>115.08</v>
      </c>
      <c r="W2191" s="10">
        <f t="shared" si="365"/>
        <v>1.8272545089126346E-4</v>
      </c>
      <c r="X2191">
        <f t="shared" si="360"/>
        <v>23.342025637992361</v>
      </c>
      <c r="Z2191">
        <v>23.49</v>
      </c>
      <c r="AB2191">
        <f t="shared" si="361"/>
        <v>1577.1817628872514</v>
      </c>
      <c r="AC2191">
        <f>VLOOKUP(A2191,'VIXY-IV'!A$1:E$2000,4,0)</f>
        <v>1568.47</v>
      </c>
      <c r="AD2191" s="10">
        <f t="shared" si="354"/>
        <v>5.5543063541230175E-3</v>
      </c>
      <c r="AE2191">
        <f>ROW()</f>
        <v>2191</v>
      </c>
      <c r="AF2191">
        <f t="shared" si="355"/>
        <v>0.90174418604651163</v>
      </c>
      <c r="AG2191">
        <f>AG2190*(1-(AG$1+AG$5))^($A2191-$A2190)*(1+2*(E2191/E2190-1))</f>
        <v>384755.57815858332</v>
      </c>
      <c r="AH2191">
        <f>VLOOKUP(A2191,'UVXY-IV'!A$2:E$2000,4,0)</f>
        <v>1928060</v>
      </c>
      <c r="AI2191">
        <v>778.8</v>
      </c>
      <c r="AJ2191" s="10">
        <f t="shared" si="353"/>
        <v>-0.80044418837661513</v>
      </c>
      <c r="AK2191">
        <f t="shared" si="363"/>
        <v>19.197923480149761</v>
      </c>
      <c r="AM2191">
        <v>19.159825000000001</v>
      </c>
      <c r="AN2191" s="10">
        <f t="shared" si="352"/>
        <v>1.988456582967757E-3</v>
      </c>
      <c r="AO2191">
        <f>AO2190*(1-AO$1+H2190)^($A2191-$A2190)*(2-E2191/E2190)</f>
        <v>19.399583838841277</v>
      </c>
      <c r="AQ2191" s="10">
        <v>19.309999999999999</v>
      </c>
    </row>
    <row r="2192" spans="1:43" x14ac:dyDescent="0.25">
      <c r="A2192" s="1">
        <v>41242</v>
      </c>
      <c r="B2192" s="12">
        <v>15.06</v>
      </c>
      <c r="C2192" s="12">
        <v>16.82</v>
      </c>
      <c r="D2192">
        <v>2977.38</v>
      </c>
      <c r="E2192">
        <v>2656.98</v>
      </c>
      <c r="F2192">
        <v>65982.649999999994</v>
      </c>
      <c r="G2192">
        <v>58890.52</v>
      </c>
      <c r="H2192">
        <f>(1/(1-91/360*VLOOKUP($A2192,Tbills!$B$4:$C$974,2,1)/100))^((1)/91)-1</f>
        <v>2.7781327762710362E-6</v>
      </c>
      <c r="I2192" s="2">
        <f t="shared" si="362"/>
        <v>1848.38516531547</v>
      </c>
      <c r="J2192">
        <f>VLOOKUP(A2192,'VXX-IV'!A$1:C$4500,3,0)</f>
        <v>1848.53</v>
      </c>
      <c r="K2192" s="10">
        <f t="shared" si="364"/>
        <v>-7.8351276165400385E-5</v>
      </c>
      <c r="L2192">
        <f t="shared" si="356"/>
        <v>2034947.2920070558</v>
      </c>
      <c r="O2192">
        <f t="shared" si="357"/>
        <v>62616.737499585652</v>
      </c>
      <c r="R2192">
        <f t="shared" si="358"/>
        <v>27.764754869298581</v>
      </c>
      <c r="U2192" s="2">
        <f t="shared" si="359"/>
        <v>113.00231648864225</v>
      </c>
      <c r="V2192">
        <f>VLOOKUP(A2192,'VXZ-IV'!A$1:C$4500,3,0)</f>
        <v>113</v>
      </c>
      <c r="W2192" s="10">
        <f t="shared" si="365"/>
        <v>2.0499899489045958E-5</v>
      </c>
      <c r="X2192">
        <f t="shared" si="360"/>
        <v>23.766329382207854</v>
      </c>
      <c r="Z2192">
        <v>23.64</v>
      </c>
      <c r="AB2192">
        <f t="shared" si="361"/>
        <v>1551.1418872664415</v>
      </c>
      <c r="AC2192">
        <f>VLOOKUP(A2192,'VIXY-IV'!A$1:E$2000,4,0)</f>
        <v>1542.64</v>
      </c>
      <c r="AD2192" s="10">
        <f t="shared" si="354"/>
        <v>5.5112581460621257E-3</v>
      </c>
      <c r="AE2192">
        <f>ROW()</f>
        <v>2192</v>
      </c>
      <c r="AF2192">
        <f t="shared" si="355"/>
        <v>0.89536266349583826</v>
      </c>
      <c r="AG2192">
        <f>AG2191*(1-(AG$1+AG$5))^($A2192-$A2191)*(1+2*(E2192/E2191-1))</f>
        <v>372064.50243229896</v>
      </c>
      <c r="AH2192">
        <f>VLOOKUP(A2192,'UVXY-IV'!A$2:E$2000,4,0)</f>
        <v>1864230</v>
      </c>
      <c r="AI2192">
        <v>756.4</v>
      </c>
      <c r="AJ2192" s="10">
        <f t="shared" si="353"/>
        <v>-0.80041920662563149</v>
      </c>
      <c r="AK2192">
        <f t="shared" si="363"/>
        <v>19.513321367457849</v>
      </c>
      <c r="AM2192">
        <v>19.471125000000001</v>
      </c>
      <c r="AN2192" s="10">
        <f t="shared" si="352"/>
        <v>2.1671252923416429E-3</v>
      </c>
      <c r="AO2192">
        <f>AO2191*(1-AO$1+H2191)^($A2192-$A2191)*(2-E2192/E2191)</f>
        <v>19.718538624725586</v>
      </c>
      <c r="AQ2192" s="10">
        <v>19.579999999999998</v>
      </c>
    </row>
    <row r="2193" spans="1:43" x14ac:dyDescent="0.25">
      <c r="A2193" s="1">
        <v>41243</v>
      </c>
      <c r="B2193" s="12">
        <v>15.87</v>
      </c>
      <c r="C2193" s="12">
        <v>17.27</v>
      </c>
      <c r="D2193">
        <v>3024.99</v>
      </c>
      <c r="E2193">
        <v>2699.46</v>
      </c>
      <c r="F2193">
        <v>66412.539999999994</v>
      </c>
      <c r="G2193">
        <v>59274.04</v>
      </c>
      <c r="H2193">
        <f>(1/(1-91/360*VLOOKUP($A2193,Tbills!$B$4:$C$974,2,1)/100))^((1)/91)-1</f>
        <v>2.7781327762710362E-6</v>
      </c>
      <c r="I2193" s="2">
        <f t="shared" si="362"/>
        <v>1877.8961047236646</v>
      </c>
      <c r="J2193">
        <f>VLOOKUP(A2193,'VXX-IV'!A$1:C$4500,3,0)</f>
        <v>1878.04</v>
      </c>
      <c r="K2193" s="10">
        <f t="shared" si="364"/>
        <v>-7.6619920946985332E-5</v>
      </c>
      <c r="L2193">
        <f t="shared" si="356"/>
        <v>2099927.9805780496</v>
      </c>
      <c r="O2193">
        <f t="shared" si="357"/>
        <v>64116.258598385903</v>
      </c>
      <c r="R2193">
        <f t="shared" si="358"/>
        <v>27.541557268667841</v>
      </c>
      <c r="U2193" s="2">
        <f t="shared" si="359"/>
        <v>113.73577555390138</v>
      </c>
      <c r="V2193">
        <f>VLOOKUP(A2193,'VXZ-IV'!A$1:C$4500,3,0)</f>
        <v>113.72</v>
      </c>
      <c r="W2193" s="10">
        <f t="shared" si="365"/>
        <v>1.3872277437010361E-4</v>
      </c>
      <c r="X2193">
        <f t="shared" si="360"/>
        <v>23.610745274818065</v>
      </c>
      <c r="Z2193">
        <v>23.53</v>
      </c>
      <c r="AB2193">
        <f t="shared" si="361"/>
        <v>1575.8867174585639</v>
      </c>
      <c r="AC2193">
        <f>VLOOKUP(A2193,'VIXY-IV'!A$1:E$2000,4,0)</f>
        <v>1567.52</v>
      </c>
      <c r="AD2193" s="10">
        <f t="shared" si="354"/>
        <v>5.3375506906221393E-3</v>
      </c>
      <c r="AE2193">
        <f>ROW()</f>
        <v>2193</v>
      </c>
      <c r="AF2193">
        <f t="shared" si="355"/>
        <v>0.91893456861609724</v>
      </c>
      <c r="AG2193">
        <f>AG2192*(1-(AG$1+AG$5))^($A2193-$A2192)*(1+2*(E2193/E2192-1))</f>
        <v>383948.75504515046</v>
      </c>
      <c r="AH2193">
        <f>VLOOKUP(A2193,'UVXY-IV'!A$2:E$2000,4,0)</f>
        <v>1924060</v>
      </c>
      <c r="AI2193">
        <v>782.8</v>
      </c>
      <c r="AJ2193" s="10">
        <f t="shared" si="353"/>
        <v>-0.80044865802254062</v>
      </c>
      <c r="AK2193">
        <f t="shared" si="363"/>
        <v>19.200446579958491</v>
      </c>
      <c r="AM2193">
        <v>19.158925</v>
      </c>
      <c r="AN2193" s="10">
        <f t="shared" si="352"/>
        <v>2.1672186700709695E-3</v>
      </c>
      <c r="AO2193">
        <f>AO2192*(1-AO$1+H2192)^($A2193-$A2192)*(2-E2193/E2192)</f>
        <v>19.402613366432032</v>
      </c>
      <c r="AQ2193" s="10">
        <v>19.22</v>
      </c>
    </row>
    <row r="2194" spans="1:43" x14ac:dyDescent="0.25">
      <c r="A2194" s="1">
        <v>41246</v>
      </c>
      <c r="B2194" s="12">
        <v>16.64</v>
      </c>
      <c r="C2194" s="12">
        <v>17.82</v>
      </c>
      <c r="D2194">
        <v>3163.61</v>
      </c>
      <c r="E2194">
        <v>2823.14</v>
      </c>
      <c r="F2194">
        <v>67826.31</v>
      </c>
      <c r="G2194">
        <v>60535.35</v>
      </c>
      <c r="H2194">
        <f>(1/(1-91/360*VLOOKUP($A2194,Tbills!$B$4:$C$974,2,1)/100))^((1)/91)-1</f>
        <v>2.5002875438939753E-6</v>
      </c>
      <c r="I2194" s="2">
        <f t="shared" si="362"/>
        <v>1963.8069293773767</v>
      </c>
      <c r="J2194">
        <f>VLOOKUP(A2194,'VXX-IV'!A$1:C$4500,3,0)</f>
        <v>1963.96</v>
      </c>
      <c r="K2194" s="10">
        <f t="shared" si="364"/>
        <v>-7.7939786260028399E-5</v>
      </c>
      <c r="L2194">
        <f t="shared" si="356"/>
        <v>2292057.3049190803</v>
      </c>
      <c r="O2194">
        <f t="shared" si="357"/>
        <v>68515.712119309494</v>
      </c>
      <c r="R2194">
        <f t="shared" si="358"/>
        <v>26.906978057008999</v>
      </c>
      <c r="U2194" s="2">
        <f t="shared" si="359"/>
        <v>116.14845147997153</v>
      </c>
      <c r="V2194">
        <f>VLOOKUP(A2194,'VXZ-IV'!A$1:C$4500,3,0)</f>
        <v>116.16</v>
      </c>
      <c r="W2194" s="10">
        <f t="shared" si="365"/>
        <v>-9.9419077380091814E-5</v>
      </c>
      <c r="X2194">
        <f t="shared" si="360"/>
        <v>23.105934514889864</v>
      </c>
      <c r="Z2194">
        <v>23.25</v>
      </c>
      <c r="AB2194">
        <f t="shared" si="361"/>
        <v>1647.916066739788</v>
      </c>
      <c r="AC2194">
        <f>VLOOKUP(A2194,'VIXY-IV'!A$1:E$2000,4,0)</f>
        <v>1639.59</v>
      </c>
      <c r="AD2194" s="10">
        <f t="shared" si="354"/>
        <v>5.0781394981600503E-3</v>
      </c>
      <c r="AE2194">
        <f>ROW()</f>
        <v>2194</v>
      </c>
      <c r="AF2194">
        <f t="shared" si="355"/>
        <v>0.93378226711560042</v>
      </c>
      <c r="AG2194">
        <f>AG2193*(1-(AG$1+AG$5))^($A2194-$A2193)*(1+2*(E2194/E2193-1))</f>
        <v>419088.8146105737</v>
      </c>
      <c r="AH2194">
        <f>VLOOKUP(A2194,'UVXY-IV'!A$2:E$2000,4,0)</f>
        <v>2100810</v>
      </c>
      <c r="AI2194">
        <v>814.4</v>
      </c>
      <c r="AJ2194" s="10">
        <f t="shared" si="353"/>
        <v>-0.8005108436219488</v>
      </c>
      <c r="AK2194">
        <f t="shared" si="363"/>
        <v>18.318188195236548</v>
      </c>
      <c r="AM2194">
        <v>18.284700000000001</v>
      </c>
      <c r="AN2194" s="10">
        <f t="shared" si="352"/>
        <v>1.8314872673079741E-3</v>
      </c>
      <c r="AO2194">
        <f>AO2193*(1-AO$1+H2193)^($A2194-$A2193)*(2-E2194/E2193)</f>
        <v>18.511752269536185</v>
      </c>
      <c r="AQ2194" s="10">
        <v>18.809999999999999</v>
      </c>
    </row>
    <row r="2195" spans="1:43" x14ac:dyDescent="0.25">
      <c r="A2195" s="1">
        <v>41247</v>
      </c>
      <c r="B2195" s="12">
        <v>17.12</v>
      </c>
      <c r="C2195" s="12">
        <v>18.190000000000001</v>
      </c>
      <c r="D2195">
        <v>3190.15</v>
      </c>
      <c r="E2195">
        <v>2846.81</v>
      </c>
      <c r="F2195">
        <v>67950.320000000007</v>
      </c>
      <c r="G2195">
        <v>60645.88</v>
      </c>
      <c r="H2195">
        <f>(1/(1-91/360*VLOOKUP($A2195,Tbills!$B$4:$C$974,2,1)/100))^((1)/91)-1</f>
        <v>2.5002875438939753E-6</v>
      </c>
      <c r="I2195" s="2">
        <f t="shared" si="362"/>
        <v>1980.2333146858177</v>
      </c>
      <c r="J2195">
        <f>VLOOKUP(A2195,'VXX-IV'!A$1:C$4500,3,0)</f>
        <v>1980.39</v>
      </c>
      <c r="K2195" s="10">
        <f t="shared" si="364"/>
        <v>-7.9118413131906706E-5</v>
      </c>
      <c r="L2195">
        <f t="shared" si="356"/>
        <v>2330392.2873666589</v>
      </c>
      <c r="O2195">
        <f t="shared" si="357"/>
        <v>69375.056705267707</v>
      </c>
      <c r="R2195">
        <f t="shared" si="358"/>
        <v>26.792968976331867</v>
      </c>
      <c r="U2195" s="2">
        <f t="shared" si="359"/>
        <v>116.35797380970465</v>
      </c>
      <c r="V2195">
        <f>VLOOKUP(A2195,'VXZ-IV'!A$1:C$4500,3,0)</f>
        <v>116.36</v>
      </c>
      <c r="W2195" s="10">
        <f t="shared" si="365"/>
        <v>-1.7413117010645074E-5</v>
      </c>
      <c r="X2195">
        <f t="shared" si="360"/>
        <v>23.062950583244145</v>
      </c>
      <c r="Z2195">
        <v>23.29</v>
      </c>
      <c r="AB2195">
        <f t="shared" si="361"/>
        <v>1661.6747222929189</v>
      </c>
      <c r="AC2195">
        <f>VLOOKUP(A2195,'VIXY-IV'!A$1:E$2000,4,0)</f>
        <v>1653.27</v>
      </c>
      <c r="AD2195" s="10">
        <f t="shared" si="354"/>
        <v>5.0836961252056501E-3</v>
      </c>
      <c r="AE2195">
        <f>ROW()</f>
        <v>2195</v>
      </c>
      <c r="AF2195">
        <f t="shared" si="355"/>
        <v>0.94117647058823528</v>
      </c>
      <c r="AG2195">
        <f>AG2194*(1-(AG$1+AG$5))^($A2195-$A2194)*(1+2*(E2195/E2194-1))</f>
        <v>426101.97212360875</v>
      </c>
      <c r="AH2195">
        <f>VLOOKUP(A2195,'UVXY-IV'!A$2:E$2000,4,0)</f>
        <v>2136090</v>
      </c>
      <c r="AI2195">
        <v>842.8</v>
      </c>
      <c r="AJ2195" s="10">
        <f t="shared" si="353"/>
        <v>-0.80052246294696916</v>
      </c>
      <c r="AK2195">
        <f t="shared" si="363"/>
        <v>18.163757329290846</v>
      </c>
      <c r="AM2195">
        <v>18.1313</v>
      </c>
      <c r="AN2195" s="10">
        <f t="shared" si="352"/>
        <v>1.7901269788072049E-3</v>
      </c>
      <c r="AO2195">
        <f>AO2194*(1-AO$1+H2194)^($A2195-$A2194)*(2-E2195/E2194)</f>
        <v>18.35591148650915</v>
      </c>
      <c r="AQ2195" s="10">
        <v>18.48</v>
      </c>
    </row>
    <row r="2196" spans="1:43" x14ac:dyDescent="0.25">
      <c r="A2196" s="1">
        <v>41248</v>
      </c>
      <c r="B2196" s="12">
        <v>16.46</v>
      </c>
      <c r="C2196" s="12">
        <v>17.829999999999998</v>
      </c>
      <c r="D2196">
        <v>3102.6</v>
      </c>
      <c r="E2196">
        <v>2768.68</v>
      </c>
      <c r="F2196">
        <v>66186.490000000005</v>
      </c>
      <c r="G2196">
        <v>59071.51</v>
      </c>
      <c r="H2196">
        <f>(1/(1-91/360*VLOOKUP($A2196,Tbills!$B$4:$C$974,2,1)/100))^((1)/91)-1</f>
        <v>2.5002875438939753E-6</v>
      </c>
      <c r="I2196" s="2">
        <f t="shared" si="362"/>
        <v>1925.841127428318</v>
      </c>
      <c r="J2196">
        <f>VLOOKUP(A2196,'VXX-IV'!A$1:C$4500,3,0)</f>
        <v>1925.99</v>
      </c>
      <c r="K2196" s="10">
        <f t="shared" si="364"/>
        <v>-7.7296648311797611E-5</v>
      </c>
      <c r="L2196">
        <f t="shared" si="356"/>
        <v>2202384.1442324361</v>
      </c>
      <c r="O2196">
        <f t="shared" si="357"/>
        <v>66516.843060643718</v>
      </c>
      <c r="R2196">
        <f t="shared" si="358"/>
        <v>27.159404387539659</v>
      </c>
      <c r="U2196" s="2">
        <f t="shared" si="359"/>
        <v>113.33483174504828</v>
      </c>
      <c r="V2196">
        <f>VLOOKUP(A2196,'VXZ-IV'!A$1:C$4500,3,0)</f>
        <v>113.32</v>
      </c>
      <c r="W2196" s="10">
        <f t="shared" si="365"/>
        <v>1.3088373674796649E-4</v>
      </c>
      <c r="X2196">
        <f t="shared" si="360"/>
        <v>23.660849907677186</v>
      </c>
      <c r="Z2196">
        <v>23.61</v>
      </c>
      <c r="AB2196">
        <f t="shared" si="361"/>
        <v>1616.0141240417802</v>
      </c>
      <c r="AC2196">
        <f>VLOOKUP(A2196,'VIXY-IV'!A$1:E$2000,4,0)</f>
        <v>1607.88</v>
      </c>
      <c r="AD2196" s="10">
        <f t="shared" si="354"/>
        <v>5.0589123826281224E-3</v>
      </c>
      <c r="AE2196">
        <f>ROW()</f>
        <v>2196</v>
      </c>
      <c r="AF2196">
        <f t="shared" si="355"/>
        <v>0.92316320807627605</v>
      </c>
      <c r="AG2196">
        <f>AG2195*(1-(AG$1+AG$5))^($A2196-$A2195)*(1+2*(E2196/E2195-1))</f>
        <v>402699.87366482976</v>
      </c>
      <c r="AH2196">
        <f>VLOOKUP(A2196,'UVXY-IV'!A$2:E$2000,4,0)</f>
        <v>2018270</v>
      </c>
      <c r="AI2196">
        <v>816.4</v>
      </c>
      <c r="AJ2196" s="10">
        <f t="shared" si="353"/>
        <v>-0.80047274464525076</v>
      </c>
      <c r="AK2196">
        <f t="shared" si="363"/>
        <v>18.66138797902989</v>
      </c>
      <c r="AM2196">
        <v>18.625225</v>
      </c>
      <c r="AN2196" s="10">
        <f t="shared" si="352"/>
        <v>1.9416130022531508E-3</v>
      </c>
      <c r="AO2196">
        <f>AO2195*(1-AO$1+H2195)^($A2196-$A2195)*(2-E2196/E2195)</f>
        <v>18.859034565477067</v>
      </c>
      <c r="AQ2196" s="10">
        <v>18.8</v>
      </c>
    </row>
    <row r="2197" spans="1:43" x14ac:dyDescent="0.25">
      <c r="A2197" s="1">
        <v>41249</v>
      </c>
      <c r="B2197" s="12">
        <v>16.579999999999998</v>
      </c>
      <c r="C2197" s="12">
        <v>17.84</v>
      </c>
      <c r="D2197">
        <v>3158.15</v>
      </c>
      <c r="E2197">
        <v>2818.24</v>
      </c>
      <c r="F2197">
        <v>66452.929999999993</v>
      </c>
      <c r="G2197">
        <v>59309.16</v>
      </c>
      <c r="H2197">
        <f>(1/(1-91/360*VLOOKUP($A2197,Tbills!$B$4:$C$974,2,1)/100))^((1)/91)-1</f>
        <v>2.5002875438939753E-6</v>
      </c>
      <c r="I2197" s="2">
        <f t="shared" si="362"/>
        <v>1960.2742388466347</v>
      </c>
      <c r="J2197">
        <f>VLOOKUP(A2197,'VXX-IV'!A$1:C$4500,3,0)</f>
        <v>1960.43</v>
      </c>
      <c r="K2197" s="10">
        <f t="shared" si="364"/>
        <v>-7.9452545291291976E-5</v>
      </c>
      <c r="L2197">
        <f t="shared" si="356"/>
        <v>2281133.075312126</v>
      </c>
      <c r="O2197">
        <f t="shared" si="357"/>
        <v>68300.541215894744</v>
      </c>
      <c r="R2197">
        <f t="shared" si="358"/>
        <v>26.915107872723524</v>
      </c>
      <c r="U2197" s="2">
        <f t="shared" si="359"/>
        <v>113.78829723993215</v>
      </c>
      <c r="V2197">
        <f>VLOOKUP(A2197,'VXZ-IV'!A$1:C$4500,3,0)</f>
        <v>113.8</v>
      </c>
      <c r="W2197" s="10">
        <f t="shared" si="365"/>
        <v>-1.0283620446260855E-4</v>
      </c>
      <c r="X2197">
        <f t="shared" si="360"/>
        <v>23.56484749380634</v>
      </c>
      <c r="Z2197">
        <v>23.73</v>
      </c>
      <c r="AB2197">
        <f t="shared" si="361"/>
        <v>1644.8837924856782</v>
      </c>
      <c r="AC2197">
        <f>VLOOKUP(A2197,'VIXY-IV'!A$1:E$2000,4,0)</f>
        <v>1636.81</v>
      </c>
      <c r="AD2197" s="10">
        <f t="shared" si="354"/>
        <v>4.9326387825576745E-3</v>
      </c>
      <c r="AE2197">
        <f>ROW()</f>
        <v>2197</v>
      </c>
      <c r="AF2197">
        <f t="shared" si="355"/>
        <v>0.929372197309417</v>
      </c>
      <c r="AG2197">
        <f>AG2196*(1-(AG$1+AG$5))^($A2197-$A2196)*(1+2*(E2197/E2196-1))</f>
        <v>417102.65556333342</v>
      </c>
      <c r="AH2197">
        <f>VLOOKUP(A2197,'UVXY-IV'!A$2:E$2000,4,0)</f>
        <v>2090490</v>
      </c>
      <c r="AI2197">
        <v>832</v>
      </c>
      <c r="AJ2197" s="10">
        <f t="shared" si="353"/>
        <v>-0.8004761297287557</v>
      </c>
      <c r="AK2197">
        <f t="shared" si="363"/>
        <v>18.326491299010026</v>
      </c>
      <c r="AM2197">
        <v>18.286999999999999</v>
      </c>
      <c r="AN2197" s="10">
        <f t="shared" si="352"/>
        <v>2.1595285727580293E-3</v>
      </c>
      <c r="AO2197">
        <f>AO2196*(1-AO$1+H2196)^($A2197-$A2196)*(2-E2197/E2196)</f>
        <v>18.520814837990439</v>
      </c>
      <c r="AQ2197" s="10">
        <v>18.559999999999999</v>
      </c>
    </row>
    <row r="2198" spans="1:43" x14ac:dyDescent="0.25">
      <c r="A2198" s="1">
        <v>41250</v>
      </c>
      <c r="B2198" s="12">
        <v>15.9</v>
      </c>
      <c r="C2198" s="12">
        <v>17.29</v>
      </c>
      <c r="D2198">
        <v>3084.39</v>
      </c>
      <c r="E2198">
        <v>2752.41</v>
      </c>
      <c r="F2198">
        <v>65633.62</v>
      </c>
      <c r="G2198">
        <v>58577.78</v>
      </c>
      <c r="H2198">
        <f>(1/(1-91/360*VLOOKUP($A2198,Tbills!$B$4:$C$974,2,1)/100))^((1)/91)-1</f>
        <v>2.5002875438939753E-6</v>
      </c>
      <c r="I2198" s="2">
        <f t="shared" si="362"/>
        <v>1914.4444787107177</v>
      </c>
      <c r="J2198">
        <f>VLOOKUP(A2198,'VXX-IV'!A$1:C$4500,3,0)</f>
        <v>1914.59</v>
      </c>
      <c r="K2198" s="10">
        <f t="shared" si="364"/>
        <v>-7.6006502322756297E-5</v>
      </c>
      <c r="L2198">
        <f t="shared" si="356"/>
        <v>2174472.2880195715</v>
      </c>
      <c r="O2198">
        <f t="shared" si="357"/>
        <v>65905.217813218478</v>
      </c>
      <c r="R2198">
        <f t="shared" si="358"/>
        <v>27.228225898802194</v>
      </c>
      <c r="U2198" s="2">
        <f t="shared" si="359"/>
        <v>112.38264071751439</v>
      </c>
      <c r="V2198">
        <f>VLOOKUP(A2198,'VXZ-IV'!A$1:C$4500,3,0)</f>
        <v>112.36</v>
      </c>
      <c r="W2198" s="10">
        <f t="shared" si="365"/>
        <v>2.0150157987175454E-4</v>
      </c>
      <c r="X2198">
        <f t="shared" si="360"/>
        <v>23.854618344641022</v>
      </c>
      <c r="Z2198">
        <v>24.11</v>
      </c>
      <c r="AB2198">
        <f t="shared" si="361"/>
        <v>1606.4056828085481</v>
      </c>
      <c r="AC2198">
        <f>VLOOKUP(A2198,'VIXY-IV'!A$1:E$2000,4,0)</f>
        <v>1598.86</v>
      </c>
      <c r="AD2198" s="10">
        <f t="shared" si="354"/>
        <v>4.7194143380584475E-3</v>
      </c>
      <c r="AE2198">
        <f>ROW()</f>
        <v>2198</v>
      </c>
      <c r="AF2198">
        <f t="shared" si="355"/>
        <v>0.91960670908039333</v>
      </c>
      <c r="AG2198">
        <f>AG2197*(1-(AG$1+AG$5))^($A2198-$A2197)*(1+2*(E2198/E2197-1))</f>
        <v>397603.42993644817</v>
      </c>
      <c r="AH2198">
        <f>VLOOKUP(A2198,'UVXY-IV'!A$2:E$2000,4,0)</f>
        <v>1993150</v>
      </c>
      <c r="AI2198">
        <v>775.2</v>
      </c>
      <c r="AJ2198" s="10">
        <f t="shared" si="353"/>
        <v>-0.80051504907485727</v>
      </c>
      <c r="AK2198">
        <f t="shared" si="363"/>
        <v>18.753698062061321</v>
      </c>
      <c r="AM2198">
        <v>18.714300000000001</v>
      </c>
      <c r="AN2198" s="10">
        <f t="shared" si="352"/>
        <v>2.1052383504229777E-3</v>
      </c>
      <c r="AO2198">
        <f>AO2197*(1-AO$1+H2197)^($A2198-$A2197)*(2-E2198/E2197)</f>
        <v>18.952780589345341</v>
      </c>
      <c r="AQ2198" s="10">
        <v>19.25</v>
      </c>
    </row>
    <row r="2199" spans="1:43" x14ac:dyDescent="0.25">
      <c r="A2199" s="1">
        <v>41253</v>
      </c>
      <c r="B2199" s="12">
        <v>16.05</v>
      </c>
      <c r="C2199" s="12">
        <v>17.350000000000001</v>
      </c>
      <c r="D2199">
        <v>3061.21</v>
      </c>
      <c r="E2199">
        <v>2731.7</v>
      </c>
      <c r="F2199">
        <v>65031.33</v>
      </c>
      <c r="G2199">
        <v>58039.8</v>
      </c>
      <c r="H2199">
        <f>(1/(1-91/360*VLOOKUP($A2199,Tbills!$B$4:$C$974,2,1)/100))^((1)/91)-1</f>
        <v>2.5002875438939753E-6</v>
      </c>
      <c r="I2199" s="2">
        <f t="shared" si="362"/>
        <v>1899.9179391468424</v>
      </c>
      <c r="J2199">
        <f>VLOOKUP(A2199,'VXX-IV'!A$1:C$4500,3,0)</f>
        <v>1900.06</v>
      </c>
      <c r="K2199" s="10">
        <f t="shared" si="364"/>
        <v>-7.4766509035262274E-5</v>
      </c>
      <c r="L2199">
        <f t="shared" si="356"/>
        <v>2141475.0791263524</v>
      </c>
      <c r="O2199">
        <f t="shared" si="357"/>
        <v>65154.793053564004</v>
      </c>
      <c r="R2199">
        <f t="shared" si="358"/>
        <v>27.326956454232906</v>
      </c>
      <c r="U2199" s="2">
        <f t="shared" si="359"/>
        <v>111.34321090142136</v>
      </c>
      <c r="V2199">
        <f>VLOOKUP(A2199,'VXZ-IV'!A$1:C$4500,3,0)</f>
        <v>111.32</v>
      </c>
      <c r="W2199" s="10">
        <f t="shared" si="365"/>
        <v>2.085061212842021E-4</v>
      </c>
      <c r="X2199">
        <f t="shared" si="360"/>
        <v>24.071209307027029</v>
      </c>
      <c r="Z2199">
        <v>24.13</v>
      </c>
      <c r="AB2199">
        <f t="shared" si="361"/>
        <v>1594.1518282547133</v>
      </c>
      <c r="AC2199">
        <f>VLOOKUP(A2199,'VIXY-IV'!A$1:E$2000,4,0)</f>
        <v>1587.06</v>
      </c>
      <c r="AD2199" s="10">
        <f t="shared" si="354"/>
        <v>4.4685319110262522E-3</v>
      </c>
      <c r="AE2199">
        <f>ROW()</f>
        <v>2199</v>
      </c>
      <c r="AF2199">
        <f t="shared" si="355"/>
        <v>0.9250720461095101</v>
      </c>
      <c r="AG2199">
        <f>AG2198*(1-(AG$1+AG$5))^($A2199-$A2198)*(1+2*(E2199/E2198-1))</f>
        <v>391580.45314622571</v>
      </c>
      <c r="AH2199">
        <f>VLOOKUP(A2199,'UVXY-IV'!A$2:E$2000,4,0)</f>
        <v>1963470</v>
      </c>
      <c r="AI2199">
        <v>795.2</v>
      </c>
      <c r="AJ2199" s="10">
        <f t="shared" si="353"/>
        <v>-0.80056713209459496</v>
      </c>
      <c r="AK2199">
        <f t="shared" si="363"/>
        <v>18.892166821392603</v>
      </c>
      <c r="AM2199">
        <v>18.845775</v>
      </c>
      <c r="AN2199" s="10">
        <f t="shared" si="352"/>
        <v>2.4616563337196418E-3</v>
      </c>
      <c r="AO2199">
        <f>AO2198*(1-AO$1+H2198)^($A2199-$A2198)*(2-E2199/E2198)</f>
        <v>19.093411778423572</v>
      </c>
      <c r="AQ2199" s="10">
        <v>18.98</v>
      </c>
    </row>
    <row r="2200" spans="1:43" x14ac:dyDescent="0.25">
      <c r="A2200" s="1">
        <v>41254</v>
      </c>
      <c r="B2200" s="12">
        <v>15.57</v>
      </c>
      <c r="C2200" s="12">
        <v>17</v>
      </c>
      <c r="D2200">
        <v>2966.29</v>
      </c>
      <c r="E2200">
        <v>2646.99</v>
      </c>
      <c r="F2200">
        <v>64151.64</v>
      </c>
      <c r="G2200">
        <v>57254.54</v>
      </c>
      <c r="H2200">
        <f>(1/(1-91/360*VLOOKUP($A2200,Tbills!$B$4:$C$974,2,1)/100))^((1)/91)-1</f>
        <v>2.5002875438939753E-6</v>
      </c>
      <c r="I2200" s="2">
        <f t="shared" si="362"/>
        <v>1840.9616344806834</v>
      </c>
      <c r="J2200">
        <f>VLOOKUP(A2200,'VXX-IV'!A$1:C$4500,3,0)</f>
        <v>1841.11</v>
      </c>
      <c r="K2200" s="10">
        <f t="shared" si="364"/>
        <v>-8.0584820742135577E-5</v>
      </c>
      <c r="L2200">
        <f t="shared" si="356"/>
        <v>2008575.0411268689</v>
      </c>
      <c r="O2200">
        <f t="shared" si="357"/>
        <v>62122.024965196782</v>
      </c>
      <c r="R2200">
        <f t="shared" si="358"/>
        <v>27.749406347096915</v>
      </c>
      <c r="U2200" s="2">
        <f t="shared" si="359"/>
        <v>109.83437389453604</v>
      </c>
      <c r="V2200">
        <f>VLOOKUP(A2200,'VXZ-IV'!A$1:C$4500,3,0)</f>
        <v>109.84</v>
      </c>
      <c r="W2200" s="10">
        <f t="shared" si="365"/>
        <v>-5.1220916459926435E-5</v>
      </c>
      <c r="X2200">
        <f t="shared" si="360"/>
        <v>24.396043747501974</v>
      </c>
      <c r="Z2200">
        <v>24.53</v>
      </c>
      <c r="AB2200">
        <f t="shared" si="361"/>
        <v>1544.6633333671991</v>
      </c>
      <c r="AC2200">
        <f>VLOOKUP(A2200,'VIXY-IV'!A$1:E$2000,4,0)</f>
        <v>1537.64</v>
      </c>
      <c r="AD2200" s="10">
        <f t="shared" si="354"/>
        <v>4.5676057901713474E-3</v>
      </c>
      <c r="AE2200">
        <f>ROW()</f>
        <v>2200</v>
      </c>
      <c r="AF2200">
        <f t="shared" si="355"/>
        <v>0.91588235294117648</v>
      </c>
      <c r="AG2200">
        <f>AG2199*(1-(AG$1+AG$5))^($A2200-$A2199)*(1+2*(E2200/E2199-1))</f>
        <v>367282.26098972006</v>
      </c>
      <c r="AH2200">
        <f>VLOOKUP(A2200,'UVXY-IV'!A$2:E$2000,4,0)</f>
        <v>1841580</v>
      </c>
      <c r="AI2200">
        <v>741.6</v>
      </c>
      <c r="AJ2200" s="10">
        <f t="shared" si="353"/>
        <v>-0.80056133266558061</v>
      </c>
      <c r="AK2200">
        <f t="shared" si="363"/>
        <v>19.477105601837099</v>
      </c>
      <c r="AM2200">
        <v>19.425850000000001</v>
      </c>
      <c r="AN2200" s="10">
        <f t="shared" si="352"/>
        <v>2.63852556449784E-3</v>
      </c>
      <c r="AO2200">
        <f>AO2199*(1-AO$1+H2199)^($A2200-$A2199)*(2-E2200/E2199)</f>
        <v>19.684819484481203</v>
      </c>
      <c r="AQ2200" s="10">
        <v>19.61</v>
      </c>
    </row>
    <row r="2201" spans="1:43" x14ac:dyDescent="0.25">
      <c r="A2201" s="1">
        <v>41255</v>
      </c>
      <c r="B2201" s="12">
        <v>15.95</v>
      </c>
      <c r="C2201" s="12">
        <v>17.43</v>
      </c>
      <c r="D2201">
        <v>3080.15</v>
      </c>
      <c r="E2201">
        <v>2748.58</v>
      </c>
      <c r="F2201">
        <v>64865.68</v>
      </c>
      <c r="G2201">
        <v>57891.67</v>
      </c>
      <c r="H2201">
        <f>(1/(1-91/360*VLOOKUP($A2201,Tbills!$B$4:$C$974,2,1)/100))^((1)/91)-1</f>
        <v>2.5002875438939753E-6</v>
      </c>
      <c r="I2201" s="2">
        <f t="shared" si="362"/>
        <v>1911.5796880856835</v>
      </c>
      <c r="J2201">
        <f>VLOOKUP(A2201,'VXX-IV'!A$1:C$4500,3,0)</f>
        <v>1911.72</v>
      </c>
      <c r="K2201" s="10">
        <f t="shared" si="364"/>
        <v>-7.3395640740492318E-5</v>
      </c>
      <c r="L2201">
        <f t="shared" si="356"/>
        <v>2162658.6602617158</v>
      </c>
      <c r="O2201">
        <f t="shared" si="357"/>
        <v>65696.124031197804</v>
      </c>
      <c r="R2201">
        <f t="shared" si="358"/>
        <v>27.215672623931827</v>
      </c>
      <c r="U2201" s="2">
        <f t="shared" si="359"/>
        <v>111.05417772348689</v>
      </c>
      <c r="V2201">
        <f>VLOOKUP(A2201,'VXZ-IV'!A$1:C$4500,3,0)</f>
        <v>111.04</v>
      </c>
      <c r="W2201" s="10">
        <f t="shared" si="365"/>
        <v>1.2768122736739329E-4</v>
      </c>
      <c r="X2201">
        <f t="shared" si="360"/>
        <v>24.12373198248633</v>
      </c>
      <c r="Z2201">
        <v>24.17</v>
      </c>
      <c r="AB2201">
        <f t="shared" si="361"/>
        <v>1603.8907290073059</v>
      </c>
      <c r="AC2201">
        <f>VLOOKUP(A2201,'VIXY-IV'!A$1:E$2000,4,0)</f>
        <v>1596.9</v>
      </c>
      <c r="AD2201" s="10">
        <f t="shared" si="354"/>
        <v>4.3776873989014309E-3</v>
      </c>
      <c r="AE2201">
        <f>ROW()</f>
        <v>2201</v>
      </c>
      <c r="AF2201">
        <f t="shared" si="355"/>
        <v>0.91508892713711987</v>
      </c>
      <c r="AG2201">
        <f>AG2200*(1-(AG$1+AG$5))^($A2201-$A2200)*(1+2*(E2201/E2200-1))</f>
        <v>395461.11073715787</v>
      </c>
      <c r="AH2201">
        <f>VLOOKUP(A2201,'UVXY-IV'!A$2:E$2000,4,0)</f>
        <v>1983590</v>
      </c>
      <c r="AI2201">
        <v>778.4</v>
      </c>
      <c r="AJ2201" s="10">
        <f t="shared" si="353"/>
        <v>-0.80063364367779744</v>
      </c>
      <c r="AK2201">
        <f t="shared" si="363"/>
        <v>18.728712814184043</v>
      </c>
      <c r="AM2201">
        <v>18.678999999999998</v>
      </c>
      <c r="AN2201" s="10">
        <f t="shared" si="352"/>
        <v>2.6614280306249682E-3</v>
      </c>
      <c r="AO2201">
        <f>AO2200*(1-AO$1+H2200)^($A2201-$A2200)*(2-E2201/E2200)</f>
        <v>18.928674293659117</v>
      </c>
      <c r="AQ2201" s="10">
        <v>19.13</v>
      </c>
    </row>
    <row r="2202" spans="1:43" x14ac:dyDescent="0.25">
      <c r="A2202" s="1">
        <v>41256</v>
      </c>
      <c r="B2202" s="12">
        <v>16.559999999999999</v>
      </c>
      <c r="C2202" s="12">
        <v>17.88</v>
      </c>
      <c r="D2202">
        <v>3128.04</v>
      </c>
      <c r="E2202">
        <v>2791.31</v>
      </c>
      <c r="F2202">
        <v>66024.31</v>
      </c>
      <c r="G2202">
        <v>58925.58</v>
      </c>
      <c r="H2202">
        <f>(1/(1-91/360*VLOOKUP($A2202,Tbills!$B$4:$C$974,2,1)/100))^((1)/91)-1</f>
        <v>2.5002875438939753E-6</v>
      </c>
      <c r="I2202" s="2">
        <f t="shared" si="362"/>
        <v>1941.2534863782942</v>
      </c>
      <c r="J2202">
        <f>VLOOKUP(A2202,'VXX-IV'!A$1:C$4500,3,0)</f>
        <v>1941.4</v>
      </c>
      <c r="K2202" s="10">
        <f t="shared" si="364"/>
        <v>-7.5468023954861074E-5</v>
      </c>
      <c r="L2202">
        <f t="shared" si="356"/>
        <v>2229805.7203339562</v>
      </c>
      <c r="O2202">
        <f t="shared" si="357"/>
        <v>67225.847078992185</v>
      </c>
      <c r="R2202">
        <f t="shared" si="358"/>
        <v>27.002901617998788</v>
      </c>
      <c r="U2202" s="2">
        <f t="shared" si="359"/>
        <v>113.03506985234722</v>
      </c>
      <c r="V2202">
        <f>VLOOKUP(A2202,'VXZ-IV'!A$1:C$4500,3,0)</f>
        <v>113.04</v>
      </c>
      <c r="W2202" s="10">
        <f t="shared" si="365"/>
        <v>-4.3614186595819504E-5</v>
      </c>
      <c r="X2202">
        <f t="shared" si="360"/>
        <v>23.692079734635932</v>
      </c>
      <c r="Z2202">
        <v>23.86</v>
      </c>
      <c r="AB2202">
        <f t="shared" si="361"/>
        <v>1628.7683609585918</v>
      </c>
      <c r="AC2202">
        <f>VLOOKUP(A2202,'VIXY-IV'!A$1:E$2000,4,0)</f>
        <v>1621.33</v>
      </c>
      <c r="AD2202" s="10">
        <f t="shared" si="354"/>
        <v>4.5878142997364257E-3</v>
      </c>
      <c r="AE2202">
        <f>ROW()</f>
        <v>2202</v>
      </c>
      <c r="AF2202">
        <f t="shared" si="355"/>
        <v>0.9261744966442953</v>
      </c>
      <c r="AG2202">
        <f>AG2201*(1-(AG$1+AG$5))^($A2202-$A2201)*(1+2*(E2202/E2201-1))</f>
        <v>407743.21229361376</v>
      </c>
      <c r="AH2202">
        <f>VLOOKUP(A2202,'UVXY-IV'!A$2:E$2000,4,0)</f>
        <v>2045310</v>
      </c>
      <c r="AI2202">
        <v>806.8</v>
      </c>
      <c r="AJ2202" s="10">
        <f t="shared" si="353"/>
        <v>-0.80064478622134849</v>
      </c>
      <c r="AK2202">
        <f t="shared" si="363"/>
        <v>18.43669358925381</v>
      </c>
      <c r="AM2202">
        <v>18.38035</v>
      </c>
      <c r="AN2202" s="10">
        <f t="shared" si="352"/>
        <v>3.065425264143995E-3</v>
      </c>
      <c r="AO2202">
        <f>AO2201*(1-AO$1+H2201)^($A2202-$A2201)*(2-E2202/E2201)</f>
        <v>18.633762534673682</v>
      </c>
      <c r="AQ2202" s="10">
        <v>18.760000000000002</v>
      </c>
    </row>
    <row r="2203" spans="1:43" x14ac:dyDescent="0.25">
      <c r="A2203" s="1">
        <v>41257</v>
      </c>
      <c r="B2203" s="12">
        <v>17</v>
      </c>
      <c r="C2203" s="12">
        <v>18.03</v>
      </c>
      <c r="D2203">
        <v>3112.28</v>
      </c>
      <c r="E2203">
        <v>2777.24</v>
      </c>
      <c r="F2203">
        <v>66032.77</v>
      </c>
      <c r="G2203">
        <v>58932.98</v>
      </c>
      <c r="H2203">
        <f>(1/(1-91/360*VLOOKUP($A2203,Tbills!$B$4:$C$974,2,1)/100))^((1)/91)-1</f>
        <v>2.5002875438939753E-6</v>
      </c>
      <c r="I2203" s="2">
        <f t="shared" si="362"/>
        <v>1931.4257751902412</v>
      </c>
      <c r="J2203">
        <f>VLOOKUP(A2203,'VXX-IV'!A$1:C$4500,3,0)</f>
        <v>1931.57</v>
      </c>
      <c r="K2203" s="10">
        <f t="shared" si="364"/>
        <v>-7.4667141112483293E-5</v>
      </c>
      <c r="L2203">
        <f t="shared" si="356"/>
        <v>2207232.142391236</v>
      </c>
      <c r="O2203">
        <f t="shared" si="357"/>
        <v>66715.306444837552</v>
      </c>
      <c r="R2203">
        <f t="shared" si="358"/>
        <v>27.069733869374193</v>
      </c>
      <c r="U2203" s="2">
        <f t="shared" si="359"/>
        <v>113.04679700752953</v>
      </c>
      <c r="V2203">
        <f>VLOOKUP(A2203,'VXZ-IV'!A$1:C$4500,3,0)</f>
        <v>113.04</v>
      </c>
      <c r="W2203" s="10">
        <f t="shared" si="365"/>
        <v>6.0129224429550376E-5</v>
      </c>
      <c r="X2203">
        <f t="shared" si="360"/>
        <v>23.688287489954575</v>
      </c>
      <c r="Z2203">
        <v>23.77</v>
      </c>
      <c r="AB2203">
        <f t="shared" si="361"/>
        <v>1620.5018186771495</v>
      </c>
      <c r="AC2203">
        <f>VLOOKUP(A2203,'VIXY-IV'!A$1:E$2000,4,0)</f>
        <v>1613.26</v>
      </c>
      <c r="AD2203" s="10">
        <f t="shared" si="354"/>
        <v>4.488934627493002E-3</v>
      </c>
      <c r="AE2203">
        <f>ROW()</f>
        <v>2203</v>
      </c>
      <c r="AF2203">
        <f t="shared" si="355"/>
        <v>0.9428729894620077</v>
      </c>
      <c r="AG2203">
        <f>AG2202*(1-(AG$1+AG$5))^($A2203-$A2202)*(1+2*(E2203/E2202-1))</f>
        <v>403619.03367460379</v>
      </c>
      <c r="AH2203">
        <f>VLOOKUP(A2203,'UVXY-IV'!A$2:E$2000,4,0)</f>
        <v>2025160</v>
      </c>
      <c r="AI2203">
        <v>818.4</v>
      </c>
      <c r="AJ2203" s="10">
        <f t="shared" si="353"/>
        <v>-0.80069770602095447</v>
      </c>
      <c r="AK2203">
        <f t="shared" si="363"/>
        <v>18.528763374455021</v>
      </c>
      <c r="AM2203">
        <v>18.473025</v>
      </c>
      <c r="AN2203" s="10">
        <f t="shared" si="352"/>
        <v>3.0172846328644365E-3</v>
      </c>
      <c r="AO2203">
        <f>AO2202*(1-AO$1+H2202)^($A2203-$A2202)*(2-E2203/E2202)</f>
        <v>18.727042854635844</v>
      </c>
      <c r="AQ2203" s="10">
        <v>18.64</v>
      </c>
    </row>
    <row r="2204" spans="1:43" x14ac:dyDescent="0.25">
      <c r="A2204" s="1">
        <v>41260</v>
      </c>
      <c r="B2204" s="12">
        <v>16.34</v>
      </c>
      <c r="C2204" s="12">
        <v>17.5</v>
      </c>
      <c r="D2204">
        <v>2986.32</v>
      </c>
      <c r="E2204">
        <v>2664.82</v>
      </c>
      <c r="F2204">
        <v>63825.83</v>
      </c>
      <c r="G2204">
        <v>56962.879999999997</v>
      </c>
      <c r="H2204">
        <f>(1/(1-91/360*VLOOKUP($A2204,Tbills!$B$4:$C$974,2,1)/100))^((1)/91)-1</f>
        <v>1.1111679050213041E-6</v>
      </c>
      <c r="I2204" s="2">
        <f t="shared" si="362"/>
        <v>1853.121669219795</v>
      </c>
      <c r="J2204">
        <f>VLOOKUP(A2204,'VXX-IV'!A$1:C$4500,3,0)</f>
        <v>1853.27</v>
      </c>
      <c r="K2204" s="10">
        <f t="shared" si="364"/>
        <v>-8.0037328724413825E-5</v>
      </c>
      <c r="L2204">
        <f t="shared" si="356"/>
        <v>2028270.5511694357</v>
      </c>
      <c r="O2204">
        <f t="shared" si="357"/>
        <v>62658.11452880453</v>
      </c>
      <c r="R2204">
        <f t="shared" si="358"/>
        <v>27.613867012416414</v>
      </c>
      <c r="U2204" s="2">
        <f t="shared" si="359"/>
        <v>109.26056647580602</v>
      </c>
      <c r="V2204">
        <f>VLOOKUP(A2204,'VXZ-IV'!A$1:C$4500,3,0)</f>
        <v>109.24</v>
      </c>
      <c r="W2204" s="10">
        <f t="shared" si="365"/>
        <v>1.8826872762733871E-4</v>
      </c>
      <c r="X2204">
        <f t="shared" si="360"/>
        <v>24.477540480403331</v>
      </c>
      <c r="Z2204">
        <v>24.55</v>
      </c>
      <c r="AB2204">
        <f t="shared" si="361"/>
        <v>1554.7428362034152</v>
      </c>
      <c r="AC2204">
        <f>VLOOKUP(A2204,'VIXY-IV'!A$1:E$2000,4,0)</f>
        <v>1547.35</v>
      </c>
      <c r="AD2204" s="10">
        <f t="shared" si="354"/>
        <v>4.777740138569353E-3</v>
      </c>
      <c r="AE2204">
        <f>ROW()</f>
        <v>2204</v>
      </c>
      <c r="AF2204">
        <f t="shared" si="355"/>
        <v>0.93371428571428572</v>
      </c>
      <c r="AG2204">
        <f>AG2203*(1-(AG$1+AG$5))^($A2204-$A2203)*(1+2*(E2204/E2203-1))</f>
        <v>370905.31475683651</v>
      </c>
      <c r="AH2204">
        <f>VLOOKUP(A2204,'UVXY-IV'!A$2:E$2000,4,0)</f>
        <v>1859410</v>
      </c>
      <c r="AI2204">
        <v>762</v>
      </c>
      <c r="AJ2204" s="10">
        <f t="shared" si="353"/>
        <v>-0.80052526620979958</v>
      </c>
      <c r="AK2204">
        <f t="shared" si="363"/>
        <v>19.276096244603441</v>
      </c>
      <c r="AM2204">
        <v>19.210650000000001</v>
      </c>
      <c r="AN2204" s="10">
        <f t="shared" si="352"/>
        <v>3.4067688809822361E-3</v>
      </c>
      <c r="AO2204">
        <f>AO2203*(1-AO$1+H2203)^($A2204-$A2203)*(2-E2204/E2203)</f>
        <v>19.483079690108223</v>
      </c>
      <c r="AQ2204" s="10">
        <v>19.29</v>
      </c>
    </row>
    <row r="2205" spans="1:43" x14ac:dyDescent="0.25">
      <c r="A2205" s="1">
        <v>41261</v>
      </c>
      <c r="B2205" s="12">
        <v>15.57</v>
      </c>
      <c r="C2205" s="12">
        <v>16.809999999999999</v>
      </c>
      <c r="D2205">
        <v>2920.06</v>
      </c>
      <c r="E2205">
        <v>2605.69</v>
      </c>
      <c r="F2205">
        <v>62463.16</v>
      </c>
      <c r="G2205">
        <v>55746.67</v>
      </c>
      <c r="H2205">
        <f>(1/(1-91/360*VLOOKUP($A2205,Tbills!$B$4:$C$974,2,1)/100))^((1)/91)-1</f>
        <v>1.1111679050213041E-6</v>
      </c>
      <c r="I2205" s="2">
        <f t="shared" si="362"/>
        <v>1811.9607130006038</v>
      </c>
      <c r="J2205">
        <f>VLOOKUP(A2205,'VXX-IV'!A$1:C$4500,3,0)</f>
        <v>1812.1</v>
      </c>
      <c r="K2205" s="10">
        <f t="shared" si="364"/>
        <v>-7.6864962968992145E-5</v>
      </c>
      <c r="L2205">
        <f t="shared" si="356"/>
        <v>1938174.024023935</v>
      </c>
      <c r="O2205">
        <f t="shared" si="357"/>
        <v>60570.581060474593</v>
      </c>
      <c r="R2205">
        <f t="shared" si="358"/>
        <v>27.91896851366295</v>
      </c>
      <c r="U2205" s="2">
        <f t="shared" si="359"/>
        <v>106.92526573499723</v>
      </c>
      <c r="V2205">
        <f>VLOOKUP(A2205,'VXZ-IV'!A$1:C$4500,3,0)</f>
        <v>106.92</v>
      </c>
      <c r="W2205" s="10">
        <f t="shared" si="365"/>
        <v>4.9249298514908446E-5</v>
      </c>
      <c r="X2205">
        <f t="shared" si="360"/>
        <v>24.999261650587044</v>
      </c>
      <c r="Z2205">
        <v>25.14</v>
      </c>
      <c r="AB2205">
        <f t="shared" si="361"/>
        <v>1520.1914637467114</v>
      </c>
      <c r="AC2205">
        <f>VLOOKUP(A2205,'VIXY-IV'!A$1:E$2000,4,0)</f>
        <v>1513</v>
      </c>
      <c r="AD2205" s="10">
        <f t="shared" si="354"/>
        <v>4.753115496834992E-3</v>
      </c>
      <c r="AE2205">
        <f>ROW()</f>
        <v>2205</v>
      </c>
      <c r="AF2205">
        <f t="shared" si="355"/>
        <v>0.92623438429506255</v>
      </c>
      <c r="AG2205">
        <f>AG2204*(1-(AG$1+AG$5))^($A2205-$A2204)*(1+2*(E2205/E2204-1))</f>
        <v>354433.24835866498</v>
      </c>
      <c r="AH2205">
        <f>VLOOKUP(A2205,'UVXY-IV'!A$2:E$2000,4,0)</f>
        <v>1776600</v>
      </c>
      <c r="AI2205">
        <v>704</v>
      </c>
      <c r="AJ2205" s="10">
        <f t="shared" si="353"/>
        <v>-0.80049912847086291</v>
      </c>
      <c r="AK2205">
        <f t="shared" si="363"/>
        <v>19.70289806751731</v>
      </c>
      <c r="AM2205">
        <v>19.627424999999999</v>
      </c>
      <c r="AN2205" s="10">
        <f t="shared" si="352"/>
        <v>3.8452862521349829E-3</v>
      </c>
      <c r="AO2205">
        <f>AO2204*(1-AO$1+H2204)^($A2205-$A2204)*(2-E2205/E2204)</f>
        <v>19.914677537318418</v>
      </c>
      <c r="AQ2205" s="10">
        <v>20.010000000000002</v>
      </c>
    </row>
    <row r="2206" spans="1:43" x14ac:dyDescent="0.25">
      <c r="A2206" s="1">
        <v>41262</v>
      </c>
      <c r="B2206" s="12">
        <v>17.36</v>
      </c>
      <c r="C2206" s="12">
        <v>17.86</v>
      </c>
      <c r="D2206">
        <v>3091.83</v>
      </c>
      <c r="E2206">
        <v>2758.97</v>
      </c>
      <c r="F2206">
        <v>63715.62</v>
      </c>
      <c r="G2206">
        <v>56864.4</v>
      </c>
      <c r="H2206">
        <f>(1/(1-91/360*VLOOKUP($A2206,Tbills!$B$4:$C$974,2,1)/100))^((1)/91)-1</f>
        <v>1.1111679050213041E-6</v>
      </c>
      <c r="I2206" s="2">
        <f t="shared" si="362"/>
        <v>1918.5009513062246</v>
      </c>
      <c r="J2206">
        <f>VLOOKUP(A2206,'VXX-IV'!A$1:C$4500,3,0)</f>
        <v>1918.64</v>
      </c>
      <c r="K2206" s="10">
        <f t="shared" si="364"/>
        <v>-7.2472529383027506E-5</v>
      </c>
      <c r="L2206">
        <f t="shared" si="356"/>
        <v>2166105.1059204596</v>
      </c>
      <c r="O2206">
        <f t="shared" si="357"/>
        <v>65912.966418873271</v>
      </c>
      <c r="R2206">
        <f t="shared" si="358"/>
        <v>27.09657535234841</v>
      </c>
      <c r="U2206" s="2">
        <f t="shared" si="359"/>
        <v>109.06658387771697</v>
      </c>
      <c r="V2206">
        <f>VLOOKUP(A2206,'VXZ-IV'!A$1:C$4500,3,0)</f>
        <v>109.08</v>
      </c>
      <c r="W2206" s="10">
        <f t="shared" si="365"/>
        <v>-1.2299342026977911E-4</v>
      </c>
      <c r="X2206">
        <f t="shared" si="360"/>
        <v>24.49714342916652</v>
      </c>
      <c r="Z2206">
        <v>24.28</v>
      </c>
      <c r="AB2206">
        <f t="shared" si="361"/>
        <v>1609.5607739673244</v>
      </c>
      <c r="AC2206">
        <f>VLOOKUP(A2206,'VIXY-IV'!A$1:E$2000,4,0)</f>
        <v>1601.08</v>
      </c>
      <c r="AD2206" s="10">
        <f t="shared" si="354"/>
        <v>5.2969083164642328E-3</v>
      </c>
      <c r="AE2206">
        <f>ROW()</f>
        <v>2206</v>
      </c>
      <c r="AF2206">
        <f t="shared" si="355"/>
        <v>0.97200447928331468</v>
      </c>
      <c r="AG2206">
        <f>AG2205*(1-(AG$1+AG$5))^($A2206-$A2205)*(1+2*(E2206/E2205-1))</f>
        <v>396119.04864593421</v>
      </c>
      <c r="AH2206">
        <f>VLOOKUP(A2206,'UVXY-IV'!A$2:E$2000,4,0)</f>
        <v>1984910</v>
      </c>
      <c r="AI2206">
        <v>785.2</v>
      </c>
      <c r="AJ2206" s="10">
        <f t="shared" si="353"/>
        <v>-0.80043475591037672</v>
      </c>
      <c r="AK2206">
        <f t="shared" si="363"/>
        <v>18.543009240767663</v>
      </c>
      <c r="AM2206">
        <v>18.452525000000001</v>
      </c>
      <c r="AN2206" s="10">
        <f t="shared" si="352"/>
        <v>4.9036238004100952E-3</v>
      </c>
      <c r="AO2206">
        <f>AO2205*(1-AO$1+H2205)^($A2206-$A2205)*(2-E2206/E2205)</f>
        <v>18.742522032663079</v>
      </c>
      <c r="AQ2206" s="10">
        <v>18.87</v>
      </c>
    </row>
    <row r="2207" spans="1:43" x14ac:dyDescent="0.25">
      <c r="A2207" s="1">
        <v>41263</v>
      </c>
      <c r="B2207" s="12">
        <v>17.670000000000002</v>
      </c>
      <c r="C2207" s="12">
        <v>18.14</v>
      </c>
      <c r="D2207">
        <v>3162.47</v>
      </c>
      <c r="E2207">
        <v>2822</v>
      </c>
      <c r="F2207">
        <v>64181.440000000002</v>
      </c>
      <c r="G2207">
        <v>57280.07</v>
      </c>
      <c r="H2207">
        <f>(1/(1-91/360*VLOOKUP($A2207,Tbills!$B$4:$C$974,2,1)/100))^((1)/91)-1</f>
        <v>1.1111679050213041E-6</v>
      </c>
      <c r="I2207" s="2">
        <f t="shared" si="362"/>
        <v>1962.2856895400632</v>
      </c>
      <c r="J2207">
        <f>VLOOKUP(A2207,'VXX-IV'!A$1:C$4500,3,0)</f>
        <v>1962.43</v>
      </c>
      <c r="K2207" s="10">
        <f t="shared" si="364"/>
        <v>-7.3536615286529106E-5</v>
      </c>
      <c r="L2207">
        <f t="shared" si="356"/>
        <v>2264976.6601714427</v>
      </c>
      <c r="O2207">
        <f t="shared" si="357"/>
        <v>68169.389377117885</v>
      </c>
      <c r="R2207">
        <f t="shared" si="358"/>
        <v>26.78584726571782</v>
      </c>
      <c r="U2207" s="2">
        <f t="shared" si="359"/>
        <v>109.86128241382563</v>
      </c>
      <c r="V2207">
        <f>VLOOKUP(A2207,'VXZ-IV'!A$1:C$4500,3,0)</f>
        <v>109.84</v>
      </c>
      <c r="W2207" s="10">
        <f t="shared" si="365"/>
        <v>1.9375831960699585E-4</v>
      </c>
      <c r="X2207">
        <f t="shared" si="360"/>
        <v>24.317200672106758</v>
      </c>
      <c r="Z2207">
        <v>24.2</v>
      </c>
      <c r="AB2207">
        <f t="shared" si="361"/>
        <v>1646.2745665475165</v>
      </c>
      <c r="AC2207">
        <f>VLOOKUP(A2207,'VIXY-IV'!A$1:E$2000,4,0)</f>
        <v>1637.74</v>
      </c>
      <c r="AD2207" s="10">
        <f t="shared" si="354"/>
        <v>5.211185259880402E-3</v>
      </c>
      <c r="AE2207">
        <f>ROW()</f>
        <v>2207</v>
      </c>
      <c r="AF2207">
        <f t="shared" si="355"/>
        <v>0.97409040793825807</v>
      </c>
      <c r="AG2207">
        <f>AG2206*(1-(AG$1+AG$5))^($A2207-$A2206)*(1+2*(E2207/E2206-1))</f>
        <v>414204.15140561835</v>
      </c>
      <c r="AH2207">
        <f>VLOOKUP(A2207,'UVXY-IV'!A$2:E$2000,4,0)</f>
        <v>2075740</v>
      </c>
      <c r="AI2207">
        <v>822.8</v>
      </c>
      <c r="AJ2207" s="10">
        <f t="shared" si="353"/>
        <v>-0.80045470463274859</v>
      </c>
      <c r="AK2207">
        <f t="shared" si="363"/>
        <v>18.118541336820094</v>
      </c>
      <c r="AM2207">
        <v>18.027125000000002</v>
      </c>
      <c r="AN2207" s="10">
        <f t="shared" si="352"/>
        <v>5.0710435979166579E-3</v>
      </c>
      <c r="AO2207">
        <f>AO2206*(1-AO$1+H2206)^($A2207-$A2206)*(2-E2207/E2206)</f>
        <v>18.313683049960201</v>
      </c>
      <c r="AQ2207" s="10">
        <v>18.420000000000002</v>
      </c>
    </row>
    <row r="2208" spans="1:43" x14ac:dyDescent="0.25">
      <c r="A2208" s="1">
        <v>41264</v>
      </c>
      <c r="B2208" s="12">
        <v>17.84</v>
      </c>
      <c r="C2208" s="12">
        <v>18.87</v>
      </c>
      <c r="D2208">
        <v>3290.45</v>
      </c>
      <c r="E2208">
        <v>2936.2</v>
      </c>
      <c r="F2208">
        <v>66098.41</v>
      </c>
      <c r="G2208">
        <v>58990.85</v>
      </c>
      <c r="H2208">
        <f>(1/(1-91/360*VLOOKUP($A2208,Tbills!$B$4:$C$974,2,1)/100))^((1)/91)-1</f>
        <v>1.1111679050213041E-6</v>
      </c>
      <c r="I2208" s="2">
        <f t="shared" si="362"/>
        <v>2041.6464052763879</v>
      </c>
      <c r="J2208">
        <f>VLOOKUP(A2208,'VXX-IV'!A$1:C$4500,3,0)</f>
        <v>2041.8</v>
      </c>
      <c r="K2208" s="10">
        <f t="shared" si="364"/>
        <v>-7.5225156044744779E-5</v>
      </c>
      <c r="L2208">
        <f t="shared" si="356"/>
        <v>2448185.7380755167</v>
      </c>
      <c r="O2208">
        <f t="shared" si="357"/>
        <v>72304.945772058767</v>
      </c>
      <c r="R2208">
        <f t="shared" si="358"/>
        <v>26.242679368754924</v>
      </c>
      <c r="U2208" s="2">
        <f t="shared" si="359"/>
        <v>113.13985823745894</v>
      </c>
      <c r="V2208">
        <f>VLOOKUP(A2208,'VXZ-IV'!A$1:C$4500,3,0)</f>
        <v>113.12</v>
      </c>
      <c r="W2208" s="10">
        <f t="shared" si="365"/>
        <v>1.7555018970072389E-4</v>
      </c>
      <c r="X2208">
        <f t="shared" si="360"/>
        <v>23.59007414695202</v>
      </c>
      <c r="Z2208">
        <v>23.77</v>
      </c>
      <c r="AB2208">
        <f t="shared" si="361"/>
        <v>1712.8358795202196</v>
      </c>
      <c r="AC2208">
        <f>VLOOKUP(A2208,'VIXY-IV'!A$1:E$2000,4,0)</f>
        <v>1704.14</v>
      </c>
      <c r="AD2208" s="10">
        <f t="shared" si="354"/>
        <v>5.102796437041146E-3</v>
      </c>
      <c r="AE2208">
        <f>ROW()</f>
        <v>2208</v>
      </c>
      <c r="AF2208">
        <f t="shared" si="355"/>
        <v>0.94541600423953365</v>
      </c>
      <c r="AG2208">
        <f>AG2207*(1-(AG$1+AG$5))^($A2208-$A2207)*(1+2*(E2208/E2207-1))</f>
        <v>447712.88647105952</v>
      </c>
      <c r="AH2208">
        <f>VLOOKUP(A2208,'UVXY-IV'!A$2:E$2000,4,0)</f>
        <v>2243970</v>
      </c>
      <c r="AI2208">
        <v>931.2</v>
      </c>
      <c r="AJ2208" s="10">
        <f t="shared" si="353"/>
        <v>-0.80048178608846843</v>
      </c>
      <c r="AK2208">
        <f t="shared" si="363"/>
        <v>17.38451494719201</v>
      </c>
      <c r="AM2208">
        <v>17.297350000000002</v>
      </c>
      <c r="AN2208" s="10">
        <f t="shared" si="352"/>
        <v>5.0392081557006918E-3</v>
      </c>
      <c r="AO2208">
        <f>AO2207*(1-AO$1+H2207)^($A2208-$A2207)*(2-E2208/E2207)</f>
        <v>17.571939022789845</v>
      </c>
      <c r="AQ2208" s="10">
        <v>17.21</v>
      </c>
    </row>
    <row r="2209" spans="1:43" x14ac:dyDescent="0.25">
      <c r="A2209" s="1">
        <v>41267</v>
      </c>
      <c r="B2209" s="12">
        <v>17.84</v>
      </c>
      <c r="C2209" s="12">
        <v>18.87</v>
      </c>
      <c r="D2209">
        <v>3362.38</v>
      </c>
      <c r="E2209">
        <v>3000.38</v>
      </c>
      <c r="F2209">
        <v>66012.19</v>
      </c>
      <c r="G2209">
        <v>58913.71</v>
      </c>
      <c r="H2209">
        <f>(1/(1-91/360*VLOOKUP($A2209,Tbills!$B$4:$C$974,2,1)/100))^((1)/91)-1</f>
        <v>1.1111679050213041E-6</v>
      </c>
      <c r="I2209" s="2">
        <f t="shared" si="362"/>
        <v>2086.1246602292008</v>
      </c>
      <c r="J2209">
        <f>VLOOKUP(A2209,'VXX-IV'!A$1:C$4500,3,0)</f>
        <v>2086.2800000000002</v>
      </c>
      <c r="K2209" s="10">
        <f t="shared" si="364"/>
        <v>-7.4457776904068851E-5</v>
      </c>
      <c r="L2209">
        <f t="shared" si="356"/>
        <v>2554873.5309904283</v>
      </c>
      <c r="O2209">
        <f t="shared" si="357"/>
        <v>74668.078845691925</v>
      </c>
      <c r="R2209">
        <f t="shared" si="358"/>
        <v>25.952350827367798</v>
      </c>
      <c r="U2209" s="2">
        <f t="shared" si="359"/>
        <v>112.98401123328006</v>
      </c>
      <c r="V2209">
        <f>VLOOKUP(A2209,'VXZ-IV'!A$1:C$4500,3,0)</f>
        <v>112.96</v>
      </c>
      <c r="W2209" s="10">
        <f t="shared" si="365"/>
        <v>2.1256403399494417E-4</v>
      </c>
      <c r="X2209">
        <f t="shared" si="360"/>
        <v>23.61837983336212</v>
      </c>
      <c r="Z2209">
        <v>23.75</v>
      </c>
      <c r="AB2209">
        <f t="shared" si="361"/>
        <v>1750.0922975815049</v>
      </c>
      <c r="AC2209">
        <f>VLOOKUP(A2209,'VIXY-IV'!A$1:E$2000,4,0)</f>
        <v>1741.58</v>
      </c>
      <c r="AD2209" s="10">
        <f t="shared" si="354"/>
        <v>4.8876868025040654E-3</v>
      </c>
      <c r="AE2209">
        <f>ROW()</f>
        <v>2209</v>
      </c>
      <c r="AF2209">
        <f t="shared" si="355"/>
        <v>0.94541600423953365</v>
      </c>
      <c r="AG2209">
        <f>AG2208*(1-(AG$1+AG$5))^($A2209-$A2208)*(1+2*(E2209/E2208-1))</f>
        <v>467238.02878852165</v>
      </c>
      <c r="AH2209">
        <f>VLOOKUP(A2209,'UVXY-IV'!A$2:E$2000,4,0)</f>
        <v>2342280</v>
      </c>
      <c r="AI2209">
        <v>902</v>
      </c>
      <c r="AJ2209" s="10">
        <f t="shared" si="353"/>
        <v>-0.80051999385704453</v>
      </c>
      <c r="AK2209">
        <f t="shared" si="363"/>
        <v>17.002145156391553</v>
      </c>
      <c r="AM2209">
        <v>16.922750000000001</v>
      </c>
      <c r="AN2209" s="10">
        <f t="shared" si="352"/>
        <v>4.6916226022102325E-3</v>
      </c>
      <c r="AO2209">
        <f>AO2208*(1-AO$1+H2208)^($A2209-$A2208)*(2-E2209/E2208)</f>
        <v>17.185998562862544</v>
      </c>
      <c r="AQ2209" s="10">
        <v>17.510000000000002</v>
      </c>
    </row>
    <row r="2210" spans="1:43" x14ac:dyDescent="0.25">
      <c r="A2210" s="1">
        <v>41269</v>
      </c>
      <c r="B2210" s="12">
        <v>19.48</v>
      </c>
      <c r="C2210" s="12">
        <v>19.93</v>
      </c>
      <c r="D2210">
        <v>3505.11</v>
      </c>
      <c r="E2210">
        <v>3127.73</v>
      </c>
      <c r="F2210">
        <v>67104.97</v>
      </c>
      <c r="G2210">
        <v>59888.85</v>
      </c>
      <c r="H2210">
        <f>(1/(1-91/360*VLOOKUP($A2210,Tbills!$B$4:$C$974,2,1)/100))^((1)/91)-1</f>
        <v>2.5002875438939753E-6</v>
      </c>
      <c r="I2210" s="2">
        <f t="shared" si="362"/>
        <v>2174.5727199948933</v>
      </c>
      <c r="J2210">
        <f>VLOOKUP(A2210,'VXX-IV'!A$1:C$4500,3,0)</f>
        <v>2174.7399999999998</v>
      </c>
      <c r="K2210" s="10">
        <f t="shared" si="364"/>
        <v>-7.6919542155162723E-5</v>
      </c>
      <c r="L2210">
        <f t="shared" si="356"/>
        <v>2771518.0905530406</v>
      </c>
      <c r="O2210">
        <f t="shared" si="357"/>
        <v>79416.613874311428</v>
      </c>
      <c r="R2210">
        <f t="shared" si="358"/>
        <v>25.399285415643028</v>
      </c>
      <c r="U2210" s="2">
        <f t="shared" si="359"/>
        <v>114.84877182188968</v>
      </c>
      <c r="V2210">
        <f>VLOOKUP(A2210,'VXZ-IV'!A$1:C$4500,3,0)</f>
        <v>114.84</v>
      </c>
      <c r="W2210" s="10">
        <f t="shared" si="365"/>
        <v>7.6382984061984516E-5</v>
      </c>
      <c r="X2210">
        <f t="shared" si="360"/>
        <v>23.225846284701561</v>
      </c>
      <c r="Z2210">
        <v>23.39</v>
      </c>
      <c r="AB2210">
        <f t="shared" si="361"/>
        <v>1824.2470950402208</v>
      </c>
      <c r="AC2210">
        <f>VLOOKUP(A2210,'VIXY-IV'!A$1:E$2000,4,0)</f>
        <v>1815.31</v>
      </c>
      <c r="AD2210" s="10">
        <f t="shared" si="354"/>
        <v>4.9231784324554884E-3</v>
      </c>
      <c r="AE2210">
        <f>ROW()</f>
        <v>2210</v>
      </c>
      <c r="AF2210">
        <f t="shared" si="355"/>
        <v>0.97742097340692424</v>
      </c>
      <c r="AG2210">
        <f>AG2209*(1-(AG$1+AG$5))^($A2210-$A2209)*(1+2*(E2210/E2209-1))</f>
        <v>506867.35019368894</v>
      </c>
      <c r="AH2210">
        <f>VLOOKUP(A2210,'UVXY-IV'!A$2:E$2000,4,0)</f>
        <v>2540850</v>
      </c>
      <c r="AI2210">
        <v>1002.8</v>
      </c>
      <c r="AJ2210" s="10">
        <f t="shared" si="353"/>
        <v>-0.80051268268741205</v>
      </c>
      <c r="AK2210">
        <f t="shared" si="363"/>
        <v>16.278978999468269</v>
      </c>
      <c r="AM2210">
        <v>16.20365</v>
      </c>
      <c r="AN2210" s="10">
        <f t="shared" si="352"/>
        <v>4.6488908035084986E-3</v>
      </c>
      <c r="AO2210">
        <f>AO2209*(1-AO$1+H2209)^($A2210-$A2209)*(2-E2210/E2209)</f>
        <v>16.455364580940078</v>
      </c>
      <c r="AQ2210" s="10">
        <v>16.579999999999998</v>
      </c>
    </row>
    <row r="2211" spans="1:43" x14ac:dyDescent="0.25">
      <c r="A2211" s="1">
        <v>41270</v>
      </c>
      <c r="B2211" s="12">
        <v>19.47</v>
      </c>
      <c r="C2211" s="12">
        <v>19.920000000000002</v>
      </c>
      <c r="D2211">
        <v>3445.74</v>
      </c>
      <c r="E2211">
        <v>3074.75</v>
      </c>
      <c r="F2211">
        <v>65968.59</v>
      </c>
      <c r="G2211">
        <v>58874.52</v>
      </c>
      <c r="H2211">
        <f>(1/(1-91/360*VLOOKUP($A2211,Tbills!$B$4:$C$974,2,1)/100))^((1)/91)-1</f>
        <v>2.5002875438939753E-6</v>
      </c>
      <c r="I2211" s="2">
        <f t="shared" si="362"/>
        <v>2137.6874043525668</v>
      </c>
      <c r="J2211">
        <f>VLOOKUP(A2211,'VXX-IV'!A$1:C$4500,3,0)</f>
        <v>2137.85</v>
      </c>
      <c r="K2211" s="10">
        <f t="shared" si="364"/>
        <v>-7.605568558743947E-5</v>
      </c>
      <c r="L2211">
        <f t="shared" si="356"/>
        <v>2677511.3482290301</v>
      </c>
      <c r="O2211">
        <f t="shared" si="357"/>
        <v>77396.172163295007</v>
      </c>
      <c r="R2211">
        <f t="shared" si="358"/>
        <v>25.613244240943061</v>
      </c>
      <c r="U2211" s="2">
        <f t="shared" si="359"/>
        <v>112.90112789595109</v>
      </c>
      <c r="V2211">
        <f>VLOOKUP(A2211,'VXZ-IV'!A$1:C$4500,3,0)</f>
        <v>112.88</v>
      </c>
      <c r="W2211" s="10">
        <f t="shared" si="365"/>
        <v>1.8717129651935061E-4</v>
      </c>
      <c r="X2211">
        <f t="shared" si="360"/>
        <v>23.618405020315134</v>
      </c>
      <c r="Z2211">
        <v>23.6</v>
      </c>
      <c r="AB2211">
        <f t="shared" si="361"/>
        <v>1793.2840091355501</v>
      </c>
      <c r="AC2211">
        <f>VLOOKUP(A2211,'VIXY-IV'!A$1:E$2000,4,0)</f>
        <v>1784.51</v>
      </c>
      <c r="AD2211" s="10">
        <f t="shared" si="354"/>
        <v>4.9167609795126577E-3</v>
      </c>
      <c r="AE2211">
        <f>ROW()</f>
        <v>2211</v>
      </c>
      <c r="AF2211">
        <f t="shared" si="355"/>
        <v>0.9774096385542167</v>
      </c>
      <c r="AG2211">
        <f>AG2210*(1-(AG$1+AG$5))^($A2211-$A2210)*(1+2*(E2211/E2210-1))</f>
        <v>489679.39647638582</v>
      </c>
      <c r="AH2211">
        <f>VLOOKUP(A2211,'UVXY-IV'!A$2:E$2000,4,0)</f>
        <v>2454710</v>
      </c>
      <c r="AI2211">
        <v>1001.2</v>
      </c>
      <c r="AJ2211" s="10">
        <f t="shared" si="353"/>
        <v>-0.80051435954699912</v>
      </c>
      <c r="AK2211">
        <f t="shared" si="363"/>
        <v>16.553954363767911</v>
      </c>
      <c r="AM2211">
        <v>16.475549999999998</v>
      </c>
      <c r="AN2211" s="10">
        <f t="shared" si="352"/>
        <v>4.7588313451090158E-3</v>
      </c>
      <c r="AO2211">
        <f>AO2210*(1-AO$1+H2210)^($A2211-$A2210)*(2-E2211/E2210)</f>
        <v>16.73352165537062</v>
      </c>
      <c r="AQ2211" s="10">
        <v>16.579999999999998</v>
      </c>
    </row>
    <row r="2212" spans="1:43" x14ac:dyDescent="0.25">
      <c r="A2212" s="1">
        <v>41271</v>
      </c>
      <c r="B2212" s="12">
        <v>22.72</v>
      </c>
      <c r="C2212" s="12">
        <v>21.88</v>
      </c>
      <c r="D2212">
        <v>3987.14</v>
      </c>
      <c r="E2212">
        <v>3557.85</v>
      </c>
      <c r="F2212">
        <v>69509.539999999994</v>
      </c>
      <c r="G2212">
        <v>62034.54</v>
      </c>
      <c r="H2212">
        <f>(1/(1-91/360*VLOOKUP($A2212,Tbills!$B$4:$C$974,2,1)/100))^((1)/91)-1</f>
        <v>2.5002875438939753E-6</v>
      </c>
      <c r="I2212" s="2">
        <f t="shared" si="362"/>
        <v>2473.5038424199447</v>
      </c>
      <c r="J2212">
        <f>VLOOKUP(A2212,'VXX-IV'!A$1:C$4500,3,0)</f>
        <v>2473.69</v>
      </c>
      <c r="K2212" s="10">
        <f t="shared" si="364"/>
        <v>-7.5255015808517456E-5</v>
      </c>
      <c r="L2212">
        <f t="shared" si="356"/>
        <v>3518734.0192569662</v>
      </c>
      <c r="O2212">
        <f t="shared" si="357"/>
        <v>95633.500977701275</v>
      </c>
      <c r="R2212">
        <f t="shared" si="358"/>
        <v>23.600020534144264</v>
      </c>
      <c r="U2212" s="2">
        <f t="shared" si="359"/>
        <v>118.95834230379559</v>
      </c>
      <c r="V2212">
        <f>VLOOKUP(A2212,'VXZ-IV'!A$1:C$4500,3,0)</f>
        <v>118.96</v>
      </c>
      <c r="W2212" s="10">
        <f t="shared" si="365"/>
        <v>-1.3934904206536203E-5</v>
      </c>
      <c r="X2212">
        <f t="shared" si="360"/>
        <v>22.349944369575606</v>
      </c>
      <c r="Z2212">
        <v>23.09</v>
      </c>
      <c r="AB2212">
        <f t="shared" si="361"/>
        <v>2074.9696934021445</v>
      </c>
      <c r="AC2212">
        <f>VLOOKUP(A2212,'VIXY-IV'!A$1:E$2000,4,0)</f>
        <v>2065.04</v>
      </c>
      <c r="AD2212" s="10">
        <f t="shared" si="354"/>
        <v>4.8084750911092655E-3</v>
      </c>
      <c r="AE2212">
        <f>ROW()</f>
        <v>2212</v>
      </c>
      <c r="AF2212">
        <f t="shared" si="355"/>
        <v>1.0383912248628884</v>
      </c>
      <c r="AG2212">
        <f>AG2211*(1-(AG$1+AG$5))^($A2212-$A2211)*(1+2*(E2212/E2211-1))</f>
        <v>643533.05971358239</v>
      </c>
      <c r="AH2212">
        <f>VLOOKUP(A2212,'UVXY-IV'!A$2:E$2000,4,0)</f>
        <v>3225990</v>
      </c>
      <c r="AI2212">
        <v>1101.5999999999999</v>
      </c>
      <c r="AJ2212" s="10">
        <f t="shared" si="353"/>
        <v>-0.80051610212257862</v>
      </c>
      <c r="AK2212">
        <f t="shared" si="363"/>
        <v>13.952372599045935</v>
      </c>
      <c r="AM2212">
        <v>13.88635</v>
      </c>
      <c r="AN2212" s="10">
        <f t="shared" si="352"/>
        <v>4.75449625322244E-3</v>
      </c>
      <c r="AO2212">
        <f>AO2211*(1-AO$1+H2211)^($A2212-$A2211)*(2-E2212/E2211)</f>
        <v>14.103890016522476</v>
      </c>
      <c r="AQ2212" s="10">
        <v>15.7</v>
      </c>
    </row>
    <row r="2213" spans="1:43" x14ac:dyDescent="0.25">
      <c r="A2213" s="1">
        <v>41274</v>
      </c>
      <c r="B2213" s="12">
        <v>18.02</v>
      </c>
      <c r="C2213" s="12">
        <v>18.73</v>
      </c>
      <c r="D2213">
        <v>3235.65</v>
      </c>
      <c r="E2213">
        <v>2887.25</v>
      </c>
      <c r="F2213">
        <v>66134.28</v>
      </c>
      <c r="G2213">
        <v>59021.79</v>
      </c>
      <c r="H2213">
        <f>(1/(1-91/360*VLOOKUP($A2213,Tbills!$B$4:$C$974,2,1)/100))^((1)/91)-1</f>
        <v>2.5002875438939753E-6</v>
      </c>
      <c r="I2213" s="2">
        <f t="shared" si="362"/>
        <v>2007.1548198315281</v>
      </c>
      <c r="J2213">
        <f>VLOOKUP(A2213,'VXX-IV'!A$1:C$4500,3,0)</f>
        <v>2007.3</v>
      </c>
      <c r="K2213" s="10">
        <f t="shared" si="364"/>
        <v>-7.232609399288048E-5</v>
      </c>
      <c r="L2213">
        <f t="shared" si="356"/>
        <v>2191998.687512436</v>
      </c>
      <c r="O2213">
        <f t="shared" si="357"/>
        <v>68588.4005806981</v>
      </c>
      <c r="R2213">
        <f t="shared" si="358"/>
        <v>25.820638948154432</v>
      </c>
      <c r="U2213" s="2">
        <f t="shared" si="359"/>
        <v>113.17365701801688</v>
      </c>
      <c r="V2213">
        <f>VLOOKUP(A2213,'VXZ-IV'!A$1:C$4500,3,0)</f>
        <v>113.16</v>
      </c>
      <c r="W2213" s="10">
        <f t="shared" si="365"/>
        <v>1.2068768130868435E-4</v>
      </c>
      <c r="X2213">
        <f t="shared" si="360"/>
        <v>23.432960257867734</v>
      </c>
      <c r="Z2213">
        <v>23.77</v>
      </c>
      <c r="AB2213">
        <f t="shared" si="361"/>
        <v>1683.6937039167744</v>
      </c>
      <c r="AC2213">
        <f>VLOOKUP(A2213,'VIXY-IV'!A$1:E$2000,4,0)</f>
        <v>1678.71</v>
      </c>
      <c r="AD2213" s="10">
        <f t="shared" si="354"/>
        <v>2.9687700179152898E-3</v>
      </c>
      <c r="AE2213">
        <f>ROW()</f>
        <v>2213</v>
      </c>
      <c r="AF2213">
        <f t="shared" si="355"/>
        <v>0.96209289909236517</v>
      </c>
      <c r="AG2213">
        <f>AG2212*(1-(AG$1+AG$5))^($A2213-$A2212)*(1+2*(E2213/E2212-1))</f>
        <v>400900.36107314512</v>
      </c>
      <c r="AH2213">
        <f>VLOOKUP(A2213,'UVXY-IV'!A$2:E$2000,4,0)</f>
        <v>2013370</v>
      </c>
      <c r="AI2213">
        <v>836</v>
      </c>
      <c r="AJ2213" s="10">
        <f t="shared" si="353"/>
        <v>-0.80088093044341324</v>
      </c>
      <c r="AK2213">
        <f t="shared" si="363"/>
        <v>16.579863371563679</v>
      </c>
      <c r="AM2213">
        <v>16.539175</v>
      </c>
      <c r="AN2213" s="10">
        <f t="shared" si="352"/>
        <v>2.4601209893286846E-3</v>
      </c>
      <c r="AO2213">
        <f>AO2212*(1-AO$1+H2212)^($A2213-$A2212)*(2-E2213/E2212)</f>
        <v>16.76052221552159</v>
      </c>
      <c r="AQ2213" s="10">
        <v>16.59</v>
      </c>
    </row>
    <row r="2214" spans="1:43" x14ac:dyDescent="0.25">
      <c r="A2214" s="1">
        <v>41276</v>
      </c>
      <c r="B2214" s="12">
        <v>14.68</v>
      </c>
      <c r="C2214" s="12">
        <v>16.690000000000001</v>
      </c>
      <c r="D2214">
        <v>2887.21</v>
      </c>
      <c r="E2214">
        <v>2576.3200000000002</v>
      </c>
      <c r="F2214">
        <v>61675.03</v>
      </c>
      <c r="G2214">
        <v>55041.82</v>
      </c>
      <c r="H2214">
        <f>(1/(1-91/360*VLOOKUP($A2214,Tbills!$B$4:$C$974,2,1)/100))^((1)/91)-1</f>
        <v>2.0835330114543638E-6</v>
      </c>
      <c r="I2214" s="2">
        <f t="shared" si="362"/>
        <v>1790.9214103979059</v>
      </c>
      <c r="J2214">
        <f>VLOOKUP(A2214,'VXX-IV'!A$1:C$4500,3,0)</f>
        <v>1791.06</v>
      </c>
      <c r="K2214" s="10">
        <f t="shared" si="364"/>
        <v>-7.7378536784911134E-5</v>
      </c>
      <c r="L2214">
        <f t="shared" si="356"/>
        <v>1719734.5750755733</v>
      </c>
      <c r="O2214">
        <f t="shared" si="357"/>
        <v>57505.024456444349</v>
      </c>
      <c r="R2214">
        <f t="shared" si="358"/>
        <v>27.208500294284047</v>
      </c>
      <c r="U2214" s="2">
        <f t="shared" si="359"/>
        <v>105.53752610562678</v>
      </c>
      <c r="V2214">
        <f>VLOOKUP(A2214,'VXZ-IV'!A$1:C$4500,3,0)</f>
        <v>105.52</v>
      </c>
      <c r="W2214" s="10">
        <f t="shared" si="365"/>
        <v>1.6609273717582695E-4</v>
      </c>
      <c r="X2214">
        <f t="shared" si="360"/>
        <v>25.011350636808761</v>
      </c>
      <c r="Z2214">
        <v>25.03</v>
      </c>
      <c r="AB2214">
        <f t="shared" si="361"/>
        <v>1502.2707760310313</v>
      </c>
      <c r="AC2214">
        <f>VLOOKUP(A2214,'VIXY-IV'!A$1:E$2000,4,0)</f>
        <v>1498.88</v>
      </c>
      <c r="AD2214" s="10">
        <f t="shared" si="354"/>
        <v>2.2622064681836473E-3</v>
      </c>
      <c r="AE2214">
        <f>ROW()</f>
        <v>2214</v>
      </c>
      <c r="AF2214">
        <f t="shared" si="355"/>
        <v>0.87956860395446368</v>
      </c>
      <c r="AG2214">
        <f>AG2213*(1-(AG$1+AG$5))^($A2214-$A2213)*(1+2*(E2214/E2213-1))</f>
        <v>314532.67299435654</v>
      </c>
      <c r="AH2214">
        <f>VLOOKUP(A2214,'UVXY-IV'!A$2:E$2000,4,0)</f>
        <v>1580740</v>
      </c>
      <c r="AI2214">
        <v>642.79999999999995</v>
      </c>
      <c r="AJ2214" s="10">
        <f t="shared" si="353"/>
        <v>-0.80102188026218313</v>
      </c>
      <c r="AK2214">
        <f t="shared" si="363"/>
        <v>18.363649909614658</v>
      </c>
      <c r="AM2214">
        <v>18.322500000000002</v>
      </c>
      <c r="AN2214" s="10">
        <f t="shared" si="352"/>
        <v>2.2458676280341372E-3</v>
      </c>
      <c r="AO2214">
        <f>AO2213*(1-AO$1+H2213)^($A2214-$A2213)*(2-E2214/E2213)</f>
        <v>18.564194262316708</v>
      </c>
      <c r="AQ2214" s="10">
        <v>18.600000000000001</v>
      </c>
    </row>
    <row r="2215" spans="1:43" x14ac:dyDescent="0.25">
      <c r="A2215" s="1">
        <v>41277</v>
      </c>
      <c r="B2215" s="12">
        <v>14.56</v>
      </c>
      <c r="C2215" s="12">
        <v>16.739999999999998</v>
      </c>
      <c r="D2215">
        <v>2931.84</v>
      </c>
      <c r="E2215">
        <v>2616.14</v>
      </c>
      <c r="F2215">
        <v>61700.79</v>
      </c>
      <c r="G2215">
        <v>55064.7</v>
      </c>
      <c r="H2215">
        <f>(1/(1-91/360*VLOOKUP($A2215,Tbills!$B$4:$C$974,2,1)/100))^((1)/91)-1</f>
        <v>2.0835330114543638E-6</v>
      </c>
      <c r="I2215" s="2">
        <f t="shared" si="362"/>
        <v>1818.5608241919056</v>
      </c>
      <c r="J2215">
        <f>VLOOKUP(A2215,'VXX-IV'!A$1:C$4500,3,0)</f>
        <v>1818.7</v>
      </c>
      <c r="K2215" s="10">
        <f t="shared" si="364"/>
        <v>-7.6524884859763276E-5</v>
      </c>
      <c r="L2215">
        <f t="shared" si="356"/>
        <v>1772819.0910031772</v>
      </c>
      <c r="O2215">
        <f t="shared" si="357"/>
        <v>58836.251503628351</v>
      </c>
      <c r="R2215">
        <f t="shared" si="358"/>
        <v>26.997010433977277</v>
      </c>
      <c r="U2215" s="2">
        <f t="shared" si="359"/>
        <v>105.57903183405179</v>
      </c>
      <c r="V2215">
        <f>VLOOKUP(A2215,'VXZ-IV'!A$1:C$4500,3,0)</f>
        <v>105.56</v>
      </c>
      <c r="W2215" s="10">
        <f t="shared" si="365"/>
        <v>1.802939944277604E-4</v>
      </c>
      <c r="X2215">
        <f t="shared" si="360"/>
        <v>25.000081217805125</v>
      </c>
      <c r="Z2215">
        <v>25.06</v>
      </c>
      <c r="AB2215">
        <f t="shared" si="361"/>
        <v>1525.4369190074979</v>
      </c>
      <c r="AC2215">
        <f>VLOOKUP(A2215,'VIXY-IV'!A$1:E$2000,4,0)</f>
        <v>1522.11</v>
      </c>
      <c r="AD2215" s="10">
        <f t="shared" si="354"/>
        <v>2.1857283688420104E-3</v>
      </c>
      <c r="AE2215">
        <f>ROW()</f>
        <v>2215</v>
      </c>
      <c r="AF2215">
        <f t="shared" si="355"/>
        <v>0.86977299880525694</v>
      </c>
      <c r="AG2215">
        <f>AG2214*(1-(AG$1+AG$5))^($A2215-$A2214)*(1+2*(E2215/E2214-1))</f>
        <v>324244.67721229407</v>
      </c>
      <c r="AH2215">
        <f>VLOOKUP(A2215,'UVXY-IV'!A$2:E$2000,4,0)</f>
        <v>1630620</v>
      </c>
      <c r="AI2215">
        <v>637.20000000000005</v>
      </c>
      <c r="AJ2215" s="10">
        <f t="shared" si="353"/>
        <v>-0.8011525203834774</v>
      </c>
      <c r="AK2215">
        <f t="shared" si="363"/>
        <v>18.078976425414577</v>
      </c>
      <c r="AM2215">
        <v>18.028749999999999</v>
      </c>
      <c r="AN2215" s="10">
        <f t="shared" si="352"/>
        <v>2.7859072545006747E-3</v>
      </c>
      <c r="AO2215">
        <f>AO2214*(1-AO$1+H2214)^($A2215-$A2214)*(2-E2215/E2214)</f>
        <v>18.276625280268526</v>
      </c>
      <c r="AQ2215" s="10">
        <v>18.48</v>
      </c>
    </row>
    <row r="2216" spans="1:43" x14ac:dyDescent="0.25">
      <c r="A2216" s="1">
        <v>41278</v>
      </c>
      <c r="B2216" s="12">
        <v>13.83</v>
      </c>
      <c r="C2216" s="12">
        <v>16.34</v>
      </c>
      <c r="D2216">
        <v>2859.71</v>
      </c>
      <c r="E2216">
        <v>2551.77</v>
      </c>
      <c r="F2216">
        <v>61263.28</v>
      </c>
      <c r="G2216">
        <v>54674.13</v>
      </c>
      <c r="H2216">
        <f>(1/(1-91/360*VLOOKUP($A2216,Tbills!$B$4:$C$974,2,1)/100))^((1)/91)-1</f>
        <v>2.0835330114543638E-6</v>
      </c>
      <c r="I2216" s="2">
        <f t="shared" si="362"/>
        <v>1773.7767976622247</v>
      </c>
      <c r="J2216">
        <f>VLOOKUP(A2216,'VXX-IV'!A$1:C$4500,3,0)</f>
        <v>1773.91</v>
      </c>
      <c r="K2216" s="10">
        <f t="shared" si="364"/>
        <v>-7.5089681987994261E-5</v>
      </c>
      <c r="L2216">
        <f t="shared" si="356"/>
        <v>1685506.1470999033</v>
      </c>
      <c r="O2216">
        <f t="shared" si="357"/>
        <v>56662.847233280198</v>
      </c>
      <c r="R2216">
        <f t="shared" si="358"/>
        <v>27.327905084526495</v>
      </c>
      <c r="U2216" s="2">
        <f t="shared" si="359"/>
        <v>104.8278324091084</v>
      </c>
      <c r="V2216">
        <f>VLOOKUP(A2216,'VXZ-IV'!A$1:C$4500,3,0)</f>
        <v>104.84</v>
      </c>
      <c r="W2216" s="10">
        <f t="shared" si="365"/>
        <v>-1.1605866932096198E-4</v>
      </c>
      <c r="X2216">
        <f t="shared" si="360"/>
        <v>25.176526254334171</v>
      </c>
      <c r="Z2216">
        <v>25.5</v>
      </c>
      <c r="AB2216">
        <f t="shared" si="361"/>
        <v>1487.8517405192003</v>
      </c>
      <c r="AC2216">
        <f>VLOOKUP(A2216,'VIXY-IV'!A$1:E$2000,4,0)</f>
        <v>1484.94</v>
      </c>
      <c r="AD2216" s="10">
        <f t="shared" si="354"/>
        <v>1.9608472525491916E-3</v>
      </c>
      <c r="AE2216">
        <f>ROW()</f>
        <v>2216</v>
      </c>
      <c r="AF2216">
        <f t="shared" si="355"/>
        <v>0.84638922888616897</v>
      </c>
      <c r="AG2216">
        <f>AG2215*(1-(AG$1+AG$5))^($A2216-$A2215)*(1+2*(E2216/E2215-1))</f>
        <v>308278.23865290487</v>
      </c>
      <c r="AH2216">
        <f>VLOOKUP(A2216,'UVXY-IV'!A$2:E$2000,4,0)</f>
        <v>1551500</v>
      </c>
      <c r="AI2216">
        <v>612</v>
      </c>
      <c r="AJ2216" s="10">
        <f t="shared" si="353"/>
        <v>-0.80130310109384151</v>
      </c>
      <c r="AK2216">
        <f t="shared" si="363"/>
        <v>18.522946025878195</v>
      </c>
      <c r="AM2216">
        <v>18.472549999999998</v>
      </c>
      <c r="AN2216" s="10">
        <f t="shared" si="352"/>
        <v>2.7281575027917615E-3</v>
      </c>
      <c r="AO2216">
        <f>AO2215*(1-AO$1+H2215)^($A2216-$A2215)*(2-E2216/E2215)</f>
        <v>18.725667173686219</v>
      </c>
      <c r="AQ2216" s="10">
        <v>18.84</v>
      </c>
    </row>
    <row r="2217" spans="1:43" x14ac:dyDescent="0.25">
      <c r="A2217" s="1">
        <v>41281</v>
      </c>
      <c r="B2217" s="12">
        <v>13.79</v>
      </c>
      <c r="C2217" s="12">
        <v>16.45</v>
      </c>
      <c r="D2217">
        <v>2794.82</v>
      </c>
      <c r="E2217">
        <v>2493.86</v>
      </c>
      <c r="F2217">
        <v>61467.82</v>
      </c>
      <c r="G2217">
        <v>54856.33</v>
      </c>
      <c r="H2217">
        <f>(1/(1-91/360*VLOOKUP($A2217,Tbills!$B$4:$C$974,2,1)/100))^((1)/91)-1</f>
        <v>1.8057055335418681E-6</v>
      </c>
      <c r="I2217" s="2">
        <f t="shared" si="362"/>
        <v>1733.4010239638446</v>
      </c>
      <c r="J2217">
        <f>VLOOKUP(A2217,'VXX-IV'!A$1:C$4500,3,0)</f>
        <v>1733.54</v>
      </c>
      <c r="K2217" s="10">
        <f t="shared" si="364"/>
        <v>-8.0168923794809999E-5</v>
      </c>
      <c r="L2217">
        <f t="shared" si="356"/>
        <v>1608794.7380524781</v>
      </c>
      <c r="O2217">
        <f t="shared" si="357"/>
        <v>54728.44967234911</v>
      </c>
      <c r="R2217">
        <f t="shared" si="358"/>
        <v>27.634247531223956</v>
      </c>
      <c r="U2217" s="2">
        <f t="shared" si="359"/>
        <v>105.17012794228197</v>
      </c>
      <c r="V2217">
        <f>VLOOKUP(A2217,'VXZ-IV'!A$1:C$4500,3,0)</f>
        <v>105.16</v>
      </c>
      <c r="W2217" s="10">
        <f t="shared" si="365"/>
        <v>9.6309835317276438E-5</v>
      </c>
      <c r="X2217">
        <f t="shared" si="360"/>
        <v>25.089977961465724</v>
      </c>
      <c r="Z2217">
        <v>25.27</v>
      </c>
      <c r="AB2217">
        <f t="shared" si="361"/>
        <v>1453.9342713775934</v>
      </c>
      <c r="AC2217">
        <f>VLOOKUP(A2217,'VIXY-IV'!A$1:E$2000,4,0)</f>
        <v>1451.26</v>
      </c>
      <c r="AD2217" s="10">
        <f t="shared" si="354"/>
        <v>1.8427238245342092E-3</v>
      </c>
      <c r="AE2217">
        <f>ROW()</f>
        <v>2217</v>
      </c>
      <c r="AF2217">
        <f t="shared" si="355"/>
        <v>0.83829787234042552</v>
      </c>
      <c r="AG2217">
        <f>AG2216*(1-(AG$1+AG$5))^($A2217-$A2216)*(1+2*(E2217/E2216-1))</f>
        <v>294256.32404487365</v>
      </c>
      <c r="AH2217">
        <f>VLOOKUP(A2217,'UVXY-IV'!A$2:E$2000,4,0)</f>
        <v>1481140</v>
      </c>
      <c r="AI2217">
        <v>610.79999999999995</v>
      </c>
      <c r="AJ2217" s="10">
        <f t="shared" si="353"/>
        <v>-0.80133118810856929</v>
      </c>
      <c r="AK2217">
        <f t="shared" si="363"/>
        <v>18.940659968684447</v>
      </c>
      <c r="AM2217">
        <v>18.888400000000001</v>
      </c>
      <c r="AN2217" s="10">
        <f t="shared" si="352"/>
        <v>2.7667758351392902E-3</v>
      </c>
      <c r="AO2217">
        <f>AO2216*(1-AO$1+H2216)^($A2217-$A2216)*(2-E2217/E2216)</f>
        <v>19.148623270536774</v>
      </c>
      <c r="AQ2217" s="10">
        <v>18.88</v>
      </c>
    </row>
    <row r="2218" spans="1:43" x14ac:dyDescent="0.25">
      <c r="A2218" s="1">
        <v>41282</v>
      </c>
      <c r="B2218" s="12">
        <v>13.62</v>
      </c>
      <c r="C2218" s="12">
        <v>16.45</v>
      </c>
      <c r="D2218">
        <v>2788.96</v>
      </c>
      <c r="E2218">
        <v>2488.63</v>
      </c>
      <c r="F2218">
        <v>61094.47</v>
      </c>
      <c r="G2218">
        <v>54523.040000000001</v>
      </c>
      <c r="H2218">
        <f>(1/(1-91/360*VLOOKUP($A2218,Tbills!$B$4:$C$974,2,1)/100))^((1)/91)-1</f>
        <v>1.8057055335418681E-6</v>
      </c>
      <c r="I2218" s="2">
        <f t="shared" si="362"/>
        <v>1729.7243615840168</v>
      </c>
      <c r="J2218">
        <f>VLOOKUP(A2218,'VXX-IV'!A$1:C$4500,3,0)</f>
        <v>1729.86</v>
      </c>
      <c r="K2218" s="10">
        <f t="shared" si="364"/>
        <v>-7.8410053983013484E-5</v>
      </c>
      <c r="L2218">
        <f t="shared" si="356"/>
        <v>1601977.4398698343</v>
      </c>
      <c r="O2218">
        <f t="shared" si="357"/>
        <v>54554.450498390092</v>
      </c>
      <c r="R2218">
        <f t="shared" si="358"/>
        <v>27.661973591335666</v>
      </c>
      <c r="U2218" s="2">
        <f t="shared" si="359"/>
        <v>104.528785215496</v>
      </c>
      <c r="V2218">
        <f>VLOOKUP(A2218,'VXZ-IV'!A$1:C$4500,3,0)</f>
        <v>104.52</v>
      </c>
      <c r="W2218" s="10">
        <f t="shared" si="365"/>
        <v>8.405296111746452E-5</v>
      </c>
      <c r="X2218">
        <f t="shared" si="360"/>
        <v>25.241528820962579</v>
      </c>
      <c r="Z2218">
        <v>25.14</v>
      </c>
      <c r="AB2218">
        <f t="shared" si="361"/>
        <v>1450.8345670881613</v>
      </c>
      <c r="AC2218">
        <f>VLOOKUP(A2218,'VIXY-IV'!A$1:E$2000,4,0)</f>
        <v>1448.27</v>
      </c>
      <c r="AD2218" s="10">
        <f t="shared" si="354"/>
        <v>1.7707796806958331E-3</v>
      </c>
      <c r="AE2218">
        <f>ROW()</f>
        <v>2218</v>
      </c>
      <c r="AF2218">
        <f t="shared" si="355"/>
        <v>0.8279635258358663</v>
      </c>
      <c r="AG2218">
        <f>AG2217*(1-(AG$1+AG$5))^($A2218-$A2217)*(1+2*(E2218/E2217-1))</f>
        <v>293012.24994652747</v>
      </c>
      <c r="AH2218">
        <f>VLOOKUP(A2218,'UVXY-IV'!A$2:E$2000,4,0)</f>
        <v>1474890</v>
      </c>
      <c r="AI2218">
        <v>598.4</v>
      </c>
      <c r="AJ2218" s="10">
        <f t="shared" si="353"/>
        <v>-0.80133281129675604</v>
      </c>
      <c r="AK2218">
        <f t="shared" si="363"/>
        <v>18.979497367374599</v>
      </c>
      <c r="AM2218">
        <v>18.926925000000001</v>
      </c>
      <c r="AN2218" s="10">
        <f t="shared" si="352"/>
        <v>2.7776496908291648E-3</v>
      </c>
      <c r="AO2218">
        <f>AO2217*(1-AO$1+H2217)^($A2218-$A2217)*(2-E2218/E2217)</f>
        <v>19.188105744611192</v>
      </c>
      <c r="AQ2218" s="10">
        <v>19.079999999999998</v>
      </c>
    </row>
    <row r="2219" spans="1:43" x14ac:dyDescent="0.25">
      <c r="A2219" s="1">
        <v>41283</v>
      </c>
      <c r="B2219" s="12">
        <v>13.81</v>
      </c>
      <c r="C2219" s="12">
        <v>16.5</v>
      </c>
      <c r="D2219">
        <v>2785.08</v>
      </c>
      <c r="E2219">
        <v>2485.16</v>
      </c>
      <c r="F2219">
        <v>60730.44</v>
      </c>
      <c r="G2219">
        <v>54198.06</v>
      </c>
      <c r="H2219">
        <f>(1/(1-91/360*VLOOKUP($A2219,Tbills!$B$4:$C$974,2,1)/100))^((1)/91)-1</f>
        <v>1.8057055335418681E-6</v>
      </c>
      <c r="I2219" s="2">
        <f t="shared" si="362"/>
        <v>1727.2758516024619</v>
      </c>
      <c r="J2219">
        <f>VLOOKUP(A2219,'VXX-IV'!A$1:C$4500,3,0)</f>
        <v>1727.41</v>
      </c>
      <c r="K2219" s="10">
        <f t="shared" si="364"/>
        <v>-7.7658689910387046E-5</v>
      </c>
      <c r="L2219">
        <f t="shared" si="356"/>
        <v>1597440.701154826</v>
      </c>
      <c r="O2219">
        <f t="shared" si="357"/>
        <v>54438.514634553991</v>
      </c>
      <c r="R2219">
        <f t="shared" si="358"/>
        <v>27.680007365154687</v>
      </c>
      <c r="U2219" s="2">
        <f t="shared" si="359"/>
        <v>103.90341924603084</v>
      </c>
      <c r="V2219">
        <f>VLOOKUP(A2219,'VXZ-IV'!A$1:C$4500,3,0)</f>
        <v>103.88</v>
      </c>
      <c r="W2219" s="10">
        <f t="shared" si="365"/>
        <v>2.2544518705092109E-4</v>
      </c>
      <c r="X2219">
        <f t="shared" si="360"/>
        <v>25.391085528273802</v>
      </c>
      <c r="Z2219">
        <v>25.33</v>
      </c>
      <c r="AB2219">
        <f t="shared" si="361"/>
        <v>1448.7610954294946</v>
      </c>
      <c r="AC2219">
        <f>VLOOKUP(A2219,'VIXY-IV'!A$1:E$2000,4,0)</f>
        <v>1446.29</v>
      </c>
      <c r="AD2219" s="10">
        <f t="shared" si="354"/>
        <v>1.7085753406955728E-3</v>
      </c>
      <c r="AE2219">
        <f>ROW()</f>
        <v>2219</v>
      </c>
      <c r="AF2219">
        <f t="shared" si="355"/>
        <v>0.83696969696969703</v>
      </c>
      <c r="AG2219">
        <f>AG2218*(1-(AG$1+AG$5))^($A2219-$A2218)*(1+2*(E2219/E2218-1))</f>
        <v>292185.28511116019</v>
      </c>
      <c r="AH2219">
        <f>VLOOKUP(A2219,'UVXY-IV'!A$2:E$2000,4,0)</f>
        <v>1470840</v>
      </c>
      <c r="AI2219">
        <v>599.20000000000005</v>
      </c>
      <c r="AJ2219" s="10">
        <f t="shared" si="353"/>
        <v>-0.80134801534418409</v>
      </c>
      <c r="AK2219">
        <f t="shared" si="363"/>
        <v>19.005076058383537</v>
      </c>
      <c r="AM2219">
        <v>18.953150000000001</v>
      </c>
      <c r="AN2219" s="10">
        <f t="shared" si="352"/>
        <v>2.7397059794036505E-3</v>
      </c>
      <c r="AO2219">
        <f>AO2218*(1-AO$1+H2218)^($A2219-$A2218)*(2-E2219/E2218)</f>
        <v>19.21418452584351</v>
      </c>
      <c r="AQ2219" s="10">
        <v>19.04</v>
      </c>
    </row>
    <row r="2220" spans="1:43" x14ac:dyDescent="0.25">
      <c r="A2220" s="1">
        <v>41284</v>
      </c>
      <c r="B2220" s="12">
        <v>13.49</v>
      </c>
      <c r="C2220" s="12">
        <v>16.12</v>
      </c>
      <c r="D2220">
        <v>2725.21</v>
      </c>
      <c r="E2220">
        <v>2431.73</v>
      </c>
      <c r="F2220">
        <v>59891.14</v>
      </c>
      <c r="G2220">
        <v>53448.94</v>
      </c>
      <c r="H2220">
        <f>(1/(1-91/360*VLOOKUP($A2220,Tbills!$B$4:$C$974,2,1)/100))^((1)/91)-1</f>
        <v>1.8057055335418681E-6</v>
      </c>
      <c r="I2220" s="2">
        <f t="shared" si="362"/>
        <v>1690.1039271769812</v>
      </c>
      <c r="J2220">
        <f>VLOOKUP(A2220,'VXX-IV'!A$1:C$4500,3,0)</f>
        <v>1690.24</v>
      </c>
      <c r="K2220" s="10">
        <f t="shared" si="364"/>
        <v>-8.0505030657707088E-5</v>
      </c>
      <c r="L2220">
        <f t="shared" si="356"/>
        <v>1528685.6119645098</v>
      </c>
      <c r="O2220">
        <f t="shared" si="357"/>
        <v>52681.128082578092</v>
      </c>
      <c r="R2220">
        <f t="shared" si="358"/>
        <v>27.976297470300675</v>
      </c>
      <c r="U2220" s="2">
        <f t="shared" si="359"/>
        <v>102.4649663697102</v>
      </c>
      <c r="V2220">
        <f>VLOOKUP(A2220,'VXZ-IV'!A$1:C$4500,3,0)</f>
        <v>102.48</v>
      </c>
      <c r="W2220" s="10">
        <f t="shared" si="365"/>
        <v>-1.466981878396334E-4</v>
      </c>
      <c r="X2220">
        <f t="shared" si="360"/>
        <v>25.74113287554357</v>
      </c>
      <c r="Z2220">
        <v>25.7</v>
      </c>
      <c r="AB2220">
        <f t="shared" si="361"/>
        <v>1417.5638547325543</v>
      </c>
      <c r="AC2220">
        <f>VLOOKUP(A2220,'VIXY-IV'!A$1:E$2000,4,0)</f>
        <v>1415.28</v>
      </c>
      <c r="AD2220" s="10">
        <f t="shared" si="354"/>
        <v>1.6137122919523961E-3</v>
      </c>
      <c r="AE2220">
        <f>ROW()</f>
        <v>2220</v>
      </c>
      <c r="AF2220">
        <f t="shared" si="355"/>
        <v>0.83684863523573194</v>
      </c>
      <c r="AG2220">
        <f>AG2219*(1-(AG$1+AG$5))^($A2220-$A2219)*(1+2*(E2220/E2219-1))</f>
        <v>279612.11602396361</v>
      </c>
      <c r="AH2220">
        <f>VLOOKUP(A2220,'UVXY-IV'!A$2:E$2000,4,0)</f>
        <v>1407940</v>
      </c>
      <c r="AI2220">
        <v>570.79999999999995</v>
      </c>
      <c r="AJ2220" s="10">
        <f t="shared" si="353"/>
        <v>-0.80140338649092746</v>
      </c>
      <c r="AK2220">
        <f t="shared" si="363"/>
        <v>19.412773806357166</v>
      </c>
      <c r="AM2220">
        <v>19.357324999999999</v>
      </c>
      <c r="AN2220" s="10">
        <f t="shared" si="352"/>
        <v>2.8644870278908829E-3</v>
      </c>
      <c r="AO2220">
        <f>AO2219*(1-AO$1+H2219)^($A2220-$A2219)*(2-E2220/E2219)</f>
        <v>19.62659172599151</v>
      </c>
      <c r="AQ2220" s="10">
        <v>19.53</v>
      </c>
    </row>
    <row r="2221" spans="1:43" x14ac:dyDescent="0.25">
      <c r="A2221" s="1">
        <v>41285</v>
      </c>
      <c r="B2221" s="12">
        <v>13.36</v>
      </c>
      <c r="C2221" s="12">
        <v>16.010000000000002</v>
      </c>
      <c r="D2221">
        <v>2709.39</v>
      </c>
      <c r="E2221">
        <v>2417.61</v>
      </c>
      <c r="F2221">
        <v>59646.69</v>
      </c>
      <c r="G2221">
        <v>53230.69</v>
      </c>
      <c r="H2221">
        <f>(1/(1-91/360*VLOOKUP($A2221,Tbills!$B$4:$C$974,2,1)/100))^((1)/91)-1</f>
        <v>1.8057055335418681E-6</v>
      </c>
      <c r="I2221" s="2">
        <f t="shared" si="362"/>
        <v>1680.2518056410981</v>
      </c>
      <c r="J2221">
        <f>VLOOKUP(A2221,'VXX-IV'!A$1:C$4500,3,0)</f>
        <v>1680.38</v>
      </c>
      <c r="K2221" s="10">
        <f t="shared" si="364"/>
        <v>-7.6288910188182513E-5</v>
      </c>
      <c r="L2221">
        <f t="shared" si="356"/>
        <v>1510867.2109543439</v>
      </c>
      <c r="O2221">
        <f t="shared" si="357"/>
        <v>52220.52361643521</v>
      </c>
      <c r="R2221">
        <f t="shared" si="358"/>
        <v>28.0562522212273</v>
      </c>
      <c r="U2221" s="2">
        <f t="shared" si="359"/>
        <v>102.0442599689419</v>
      </c>
      <c r="V2221">
        <f>VLOOKUP(A2221,'VXZ-IV'!A$1:C$4500,3,0)</f>
        <v>102.04</v>
      </c>
      <c r="W2221" s="10">
        <f t="shared" si="365"/>
        <v>4.1748029614874227E-5</v>
      </c>
      <c r="X2221">
        <f t="shared" si="360"/>
        <v>25.84533329309701</v>
      </c>
      <c r="Z2221">
        <v>25.98</v>
      </c>
      <c r="AB2221">
        <f t="shared" si="361"/>
        <v>1409.2835406529873</v>
      </c>
      <c r="AC2221">
        <f>VLOOKUP(A2221,'VIXY-IV'!A$1:E$2000,4,0)</f>
        <v>1407</v>
      </c>
      <c r="AD2221" s="10">
        <f t="shared" si="354"/>
        <v>1.622985538725974E-3</v>
      </c>
      <c r="AE2221">
        <f>ROW()</f>
        <v>2221</v>
      </c>
      <c r="AF2221">
        <f t="shared" si="355"/>
        <v>0.83447845096814477</v>
      </c>
      <c r="AG2221">
        <f>AG2220*(1-(AG$1+AG$5))^($A2221-$A2220)*(1+2*(E2221/E2220-1))</f>
        <v>276355.63066174369</v>
      </c>
      <c r="AH2221">
        <f>VLOOKUP(A2221,'UVXY-IV'!A$2:E$2000,4,0)</f>
        <v>1391570</v>
      </c>
      <c r="AI2221">
        <v>566.4</v>
      </c>
      <c r="AJ2221" s="10">
        <f t="shared" si="353"/>
        <v>-0.80140730925376102</v>
      </c>
      <c r="AK2221">
        <f t="shared" si="363"/>
        <v>19.524585946173023</v>
      </c>
      <c r="AM2221">
        <v>19.467275000000001</v>
      </c>
      <c r="AN2221" s="10">
        <f t="shared" si="352"/>
        <v>2.9439634552355098E-3</v>
      </c>
      <c r="AO2221">
        <f>AO2220*(1-AO$1+H2220)^($A2221-$A2220)*(2-E2221/E2220)</f>
        <v>19.739860335756866</v>
      </c>
      <c r="AQ2221" s="10">
        <v>19.579999999999998</v>
      </c>
    </row>
    <row r="2222" spans="1:43" x14ac:dyDescent="0.25">
      <c r="A2222" s="1">
        <v>41288</v>
      </c>
      <c r="B2222" s="12">
        <v>13.52</v>
      </c>
      <c r="C2222" s="12">
        <v>16.29</v>
      </c>
      <c r="D2222">
        <v>2700.83</v>
      </c>
      <c r="E2222">
        <v>2409.96</v>
      </c>
      <c r="F2222">
        <v>58996.18</v>
      </c>
      <c r="G2222">
        <v>52649.86</v>
      </c>
      <c r="H2222">
        <f>(1/(1-91/360*VLOOKUP($A2222,Tbills!$B$4:$C$974,2,1)/100))^((1)/91)-1</f>
        <v>2.0835330114543638E-6</v>
      </c>
      <c r="I2222" s="2">
        <f t="shared" si="362"/>
        <v>1674.8207268304809</v>
      </c>
      <c r="J2222">
        <f>VLOOKUP(A2222,'VXX-IV'!A$1:C$4500,3,0)</f>
        <v>1674.95</v>
      </c>
      <c r="K2222" s="10">
        <f t="shared" si="364"/>
        <v>-7.7180315543268208E-5</v>
      </c>
      <c r="L2222">
        <f t="shared" si="356"/>
        <v>1501111.3815889463</v>
      </c>
      <c r="O2222">
        <f t="shared" si="357"/>
        <v>51967.408870208754</v>
      </c>
      <c r="R2222">
        <f t="shared" si="358"/>
        <v>28.096830432698869</v>
      </c>
      <c r="U2222" s="2">
        <f t="shared" si="359"/>
        <v>100.92397677900023</v>
      </c>
      <c r="V2222">
        <f>VLOOKUP(A2222,'VXZ-IV'!A$1:C$4500,3,0)</f>
        <v>100.92</v>
      </c>
      <c r="W2222" s="10">
        <f t="shared" si="365"/>
        <v>3.9405261595515384E-5</v>
      </c>
      <c r="X2222">
        <f t="shared" si="360"/>
        <v>26.12461060758466</v>
      </c>
      <c r="Z2222">
        <v>26.27</v>
      </c>
      <c r="AB2222">
        <f t="shared" si="361"/>
        <v>1404.6772374037387</v>
      </c>
      <c r="AC2222">
        <f>VLOOKUP(A2222,'VIXY-IV'!A$1:E$2000,4,0)</f>
        <v>1402.49</v>
      </c>
      <c r="AD2222" s="10">
        <f t="shared" si="354"/>
        <v>1.5595386803033406E-3</v>
      </c>
      <c r="AE2222">
        <f>ROW()</f>
        <v>2222</v>
      </c>
      <c r="AF2222">
        <f t="shared" si="355"/>
        <v>0.82995702885205647</v>
      </c>
      <c r="AG2222">
        <f>AG2221*(1-(AG$1+AG$5))^($A2222-$A2221)*(1+2*(E2222/E2221-1))</f>
        <v>274578.93564903311</v>
      </c>
      <c r="AH2222">
        <f>VLOOKUP(A2222,'UVXY-IV'!A$2:E$2000,4,0)</f>
        <v>1382710</v>
      </c>
      <c r="AI2222">
        <v>549.20000000000005</v>
      </c>
      <c r="AJ2222" s="10">
        <f t="shared" si="353"/>
        <v>-0.8014197223936812</v>
      </c>
      <c r="AK2222">
        <f t="shared" si="363"/>
        <v>19.583630645782378</v>
      </c>
      <c r="AM2222">
        <v>19.526975</v>
      </c>
      <c r="AN2222" s="10">
        <f t="shared" ref="AN2222:AN2285" si="366">AK2222/AM2222-1</f>
        <v>2.9014041233923482E-3</v>
      </c>
      <c r="AO2222">
        <f>AO2221*(1-AO$1+H2221)^($A2222-$A2221)*(2-E2222/E2221)</f>
        <v>19.800232923061817</v>
      </c>
      <c r="AQ2222" s="10">
        <v>19.91</v>
      </c>
    </row>
    <row r="2223" spans="1:43" x14ac:dyDescent="0.25">
      <c r="A2223" s="1">
        <v>41289</v>
      </c>
      <c r="B2223" s="12">
        <v>13.55</v>
      </c>
      <c r="C2223" s="12">
        <v>16.329999999999998</v>
      </c>
      <c r="D2223">
        <v>2677.64</v>
      </c>
      <c r="E2223">
        <v>2389.2600000000002</v>
      </c>
      <c r="F2223">
        <v>59094.29</v>
      </c>
      <c r="G2223">
        <v>52737.31</v>
      </c>
      <c r="H2223">
        <f>(1/(1-91/360*VLOOKUP($A2223,Tbills!$B$4:$C$974,2,1)/100))^((1)/91)-1</f>
        <v>2.0835330114543638E-6</v>
      </c>
      <c r="I2223" s="2">
        <f t="shared" si="362"/>
        <v>1660.3998109007921</v>
      </c>
      <c r="J2223">
        <f>VLOOKUP(A2223,'VXX-IV'!A$1:C$4500,3,0)</f>
        <v>1660.52</v>
      </c>
      <c r="K2223" s="10">
        <f t="shared" si="364"/>
        <v>-7.2380398434157556E-5</v>
      </c>
      <c r="L2223">
        <f t="shared" si="356"/>
        <v>1475260.6080959989</v>
      </c>
      <c r="O2223">
        <f t="shared" si="357"/>
        <v>51296.130481709944</v>
      </c>
      <c r="R2223">
        <f t="shared" si="358"/>
        <v>28.216221661169964</v>
      </c>
      <c r="U2223" s="2">
        <f t="shared" si="359"/>
        <v>101.08934726655227</v>
      </c>
      <c r="V2223">
        <f>VLOOKUP(A2223,'VXZ-IV'!A$1:C$4500,3,0)</f>
        <v>101.08</v>
      </c>
      <c r="W2223" s="10">
        <f t="shared" si="365"/>
        <v>9.2473946896154402E-5</v>
      </c>
      <c r="X2223">
        <f t="shared" si="360"/>
        <v>26.080308025980418</v>
      </c>
      <c r="Z2223">
        <v>26.44</v>
      </c>
      <c r="AB2223">
        <f t="shared" si="361"/>
        <v>1392.5634136422182</v>
      </c>
      <c r="AC2223">
        <f>VLOOKUP(A2223,'VIXY-IV'!A$1:E$2000,4,0)</f>
        <v>1390.5</v>
      </c>
      <c r="AD2223" s="10">
        <f t="shared" si="354"/>
        <v>1.4839364561078927E-3</v>
      </c>
      <c r="AE2223">
        <f>ROW()</f>
        <v>2223</v>
      </c>
      <c r="AF2223">
        <f t="shared" si="355"/>
        <v>0.82976117575015318</v>
      </c>
      <c r="AG2223">
        <f>AG2222*(1-(AG$1+AG$5))^($A2223-$A2222)*(1+2*(E2223/E2222-1))</f>
        <v>269852.93021109427</v>
      </c>
      <c r="AH2223">
        <f>VLOOKUP(A2223,'UVXY-IV'!A$2:E$2000,4,0)</f>
        <v>1359300</v>
      </c>
      <c r="AI2223">
        <v>546.79999999999995</v>
      </c>
      <c r="AJ2223" s="10">
        <f t="shared" ref="AJ2223:AJ2286" si="367">AG2223/AH2223-1</f>
        <v>-0.80147654659670842</v>
      </c>
      <c r="AK2223">
        <f t="shared" si="363"/>
        <v>19.750921436755426</v>
      </c>
      <c r="AM2223">
        <v>19.691800000000001</v>
      </c>
      <c r="AN2223" s="10">
        <f t="shared" si="366"/>
        <v>3.0023378642596299E-3</v>
      </c>
      <c r="AO2223">
        <f>AO2222*(1-AO$1+H2222)^($A2223-$A2222)*(2-E2223/E2222)</f>
        <v>19.969607117588183</v>
      </c>
      <c r="AQ2223" s="10">
        <v>19.899999999999999</v>
      </c>
    </row>
    <row r="2224" spans="1:43" x14ac:dyDescent="0.25">
      <c r="A2224" s="1">
        <v>41290</v>
      </c>
      <c r="B2224" s="12">
        <v>13.42</v>
      </c>
      <c r="C2224" s="12">
        <v>16.239999999999998</v>
      </c>
      <c r="D2224">
        <v>2626.8</v>
      </c>
      <c r="E2224">
        <v>2343.89</v>
      </c>
      <c r="F2224">
        <v>58440.6</v>
      </c>
      <c r="G2224">
        <v>52153.83</v>
      </c>
      <c r="H2224">
        <f>(1/(1-91/360*VLOOKUP($A2224,Tbills!$B$4:$C$974,2,1)/100))^((1)/91)-1</f>
        <v>2.0835330114543638E-6</v>
      </c>
      <c r="I2224" s="2">
        <f t="shared" si="362"/>
        <v>1628.8342993972574</v>
      </c>
      <c r="J2224">
        <f>VLOOKUP(A2224,'VXX-IV'!A$1:C$4500,3,0)</f>
        <v>1628.96</v>
      </c>
      <c r="K2224" s="10">
        <f t="shared" si="364"/>
        <v>-7.716616905428797E-5</v>
      </c>
      <c r="L2224">
        <f t="shared" si="356"/>
        <v>1419171.5384772359</v>
      </c>
      <c r="O2224">
        <f t="shared" si="357"/>
        <v>49833.346767694187</v>
      </c>
      <c r="R2224">
        <f t="shared" si="358"/>
        <v>28.482834957929335</v>
      </c>
      <c r="U2224" s="2">
        <f t="shared" si="359"/>
        <v>99.96867813386848</v>
      </c>
      <c r="V2224">
        <f>VLOOKUP(A2224,'VXZ-IV'!A$1:C$4500,3,0)</f>
        <v>99.96</v>
      </c>
      <c r="W2224" s="10">
        <f t="shared" si="365"/>
        <v>8.6816065110850715E-5</v>
      </c>
      <c r="X2224">
        <f t="shared" si="360"/>
        <v>26.367937439531495</v>
      </c>
      <c r="Z2224">
        <v>26.38</v>
      </c>
      <c r="AB2224">
        <f t="shared" si="361"/>
        <v>1366.0721979184877</v>
      </c>
      <c r="AC2224">
        <f>VLOOKUP(A2224,'VIXY-IV'!A$1:E$2000,4,0)</f>
        <v>1364.19</v>
      </c>
      <c r="AD2224" s="10">
        <f t="shared" ref="AD2224:AD2287" si="368">AB2224/AC2224-1</f>
        <v>1.3797183079247155E-3</v>
      </c>
      <c r="AE2224">
        <f>ROW()</f>
        <v>2224</v>
      </c>
      <c r="AF2224">
        <f t="shared" si="355"/>
        <v>0.82635467980295574</v>
      </c>
      <c r="AG2224">
        <f>AG2223*(1-(AG$1+AG$5))^($A2224-$A2223)*(1+2*(E2224/E2223-1))</f>
        <v>259595.63009343596</v>
      </c>
      <c r="AH2224">
        <f>VLOOKUP(A2224,'UVXY-IV'!A$2:E$2000,4,0)</f>
        <v>1307820</v>
      </c>
      <c r="AI2224">
        <v>524.79999999999995</v>
      </c>
      <c r="AJ2224" s="10">
        <f t="shared" si="367"/>
        <v>-0.80150507707984586</v>
      </c>
      <c r="AK2224">
        <f t="shared" si="363"/>
        <v>20.125037135763243</v>
      </c>
      <c r="AM2224">
        <v>20.0641</v>
      </c>
      <c r="AN2224" s="10">
        <f t="shared" si="366"/>
        <v>3.0371228095575908E-3</v>
      </c>
      <c r="AO2224">
        <f>AO2223*(1-AO$1+H2223)^($A2224-$A2223)*(2-E2224/E2223)</f>
        <v>20.348102614533484</v>
      </c>
      <c r="AQ2224" s="10">
        <v>20.309999999999999</v>
      </c>
    </row>
    <row r="2225" spans="1:43" x14ac:dyDescent="0.25">
      <c r="A2225" s="1">
        <v>41291</v>
      </c>
      <c r="B2225" s="12">
        <v>13.57</v>
      </c>
      <c r="C2225" s="12">
        <v>16.079999999999998</v>
      </c>
      <c r="D2225">
        <v>2657.86</v>
      </c>
      <c r="E2225">
        <v>2371.6</v>
      </c>
      <c r="F2225">
        <v>57777.58</v>
      </c>
      <c r="G2225">
        <v>51562.03</v>
      </c>
      <c r="H2225">
        <f>(1/(1-91/360*VLOOKUP($A2225,Tbills!$B$4:$C$974,2,1)/100))^((1)/91)-1</f>
        <v>2.0835330114543638E-6</v>
      </c>
      <c r="I2225" s="2">
        <f t="shared" si="362"/>
        <v>1648.0538942252902</v>
      </c>
      <c r="J2225">
        <f>VLOOKUP(A2225,'VXX-IV'!A$1:C$4500,3,0)</f>
        <v>1648.18</v>
      </c>
      <c r="K2225" s="10">
        <f t="shared" si="364"/>
        <v>-7.6512137454631812E-5</v>
      </c>
      <c r="L2225">
        <f t="shared" si="356"/>
        <v>1452664.4306500205</v>
      </c>
      <c r="O2225">
        <f t="shared" si="357"/>
        <v>50715.349390169016</v>
      </c>
      <c r="R2225">
        <f t="shared" si="358"/>
        <v>28.313189716344741</v>
      </c>
      <c r="U2225" s="2">
        <f t="shared" si="359"/>
        <v>98.832104054072886</v>
      </c>
      <c r="V2225">
        <f>VLOOKUP(A2225,'VXZ-IV'!A$1:C$4500,3,0)</f>
        <v>98.84</v>
      </c>
      <c r="W2225" s="10">
        <f t="shared" si="365"/>
        <v>-7.9886138477536228E-5</v>
      </c>
      <c r="X2225">
        <f t="shared" si="360"/>
        <v>26.66620897269264</v>
      </c>
      <c r="Z2225">
        <v>26.55</v>
      </c>
      <c r="AB2225">
        <f t="shared" si="361"/>
        <v>1382.1740225271392</v>
      </c>
      <c r="AC2225">
        <f>VLOOKUP(A2225,'VIXY-IV'!A$1:E$2000,4,0)</f>
        <v>1380.45</v>
      </c>
      <c r="AD2225" s="10">
        <f t="shared" si="368"/>
        <v>1.2488844414062505E-3</v>
      </c>
      <c r="AE2225">
        <f>ROW()</f>
        <v>2225</v>
      </c>
      <c r="AF2225">
        <f t="shared" si="355"/>
        <v>0.84390547263681603</v>
      </c>
      <c r="AG2225">
        <f>AG2224*(1-(AG$1+AG$5))^($A2225-$A2224)*(1+2*(E2225/E2224-1))</f>
        <v>265724.67224763823</v>
      </c>
      <c r="AH2225">
        <f>VLOOKUP(A2225,'UVXY-IV'!A$2:E$2000,4,0)</f>
        <v>1338770</v>
      </c>
      <c r="AI2225">
        <v>530</v>
      </c>
      <c r="AJ2225" s="10">
        <f t="shared" si="367"/>
        <v>-0.80151581507828962</v>
      </c>
      <c r="AK2225">
        <f t="shared" si="363"/>
        <v>19.886188126133128</v>
      </c>
      <c r="AM2225">
        <v>19.8247</v>
      </c>
      <c r="AN2225" s="10">
        <f t="shared" si="366"/>
        <v>3.1015917584189534E-3</v>
      </c>
      <c r="AO2225">
        <f>AO2224*(1-AO$1+H2224)^($A2225-$A2224)*(2-E2225/E2224)</f>
        <v>20.106840914400269</v>
      </c>
      <c r="AQ2225" s="10">
        <v>20.21</v>
      </c>
    </row>
    <row r="2226" spans="1:43" x14ac:dyDescent="0.25">
      <c r="A2226" s="1">
        <v>41292</v>
      </c>
      <c r="B2226" s="12">
        <v>12.46</v>
      </c>
      <c r="C2226" s="12">
        <v>15.29</v>
      </c>
      <c r="D2226">
        <v>2487.83</v>
      </c>
      <c r="E2226">
        <v>2219.88</v>
      </c>
      <c r="F2226">
        <v>55828.66</v>
      </c>
      <c r="G2226">
        <v>49822.66</v>
      </c>
      <c r="H2226">
        <f>(1/(1-91/360*VLOOKUP($A2226,Tbills!$B$4:$C$974,2,1)/100))^((1)/91)-1</f>
        <v>2.0835330114543638E-6</v>
      </c>
      <c r="I2226" s="2">
        <f t="shared" si="362"/>
        <v>1542.5861200995557</v>
      </c>
      <c r="J2226">
        <f>VLOOKUP(A2226,'VXX-IV'!A$1:C$4500,3,0)</f>
        <v>1542.7</v>
      </c>
      <c r="K2226" s="10">
        <f t="shared" si="364"/>
        <v>-7.381856514188101E-5</v>
      </c>
      <c r="L2226">
        <f t="shared" si="356"/>
        <v>1266745.1997799436</v>
      </c>
      <c r="O2226">
        <f t="shared" si="357"/>
        <v>45847.132395127046</v>
      </c>
      <c r="R2226">
        <f t="shared" si="358"/>
        <v>29.217518456491725</v>
      </c>
      <c r="U2226" s="2">
        <f t="shared" si="359"/>
        <v>95.496027940609224</v>
      </c>
      <c r="V2226">
        <f>VLOOKUP(A2226,'VXZ-IV'!A$1:C$4500,3,0)</f>
        <v>95.48</v>
      </c>
      <c r="W2226" s="10">
        <f t="shared" si="365"/>
        <v>1.6786699423154694E-4</v>
      </c>
      <c r="X2226">
        <f t="shared" si="360"/>
        <v>27.564792581235217</v>
      </c>
      <c r="Z2226">
        <v>27.45</v>
      </c>
      <c r="AB2226">
        <f t="shared" si="361"/>
        <v>1293.7061452725595</v>
      </c>
      <c r="AC2226">
        <f>VLOOKUP(A2226,'VIXY-IV'!A$1:E$2000,4,0)</f>
        <v>1292.32</v>
      </c>
      <c r="AD2226" s="10">
        <f t="shared" si="368"/>
        <v>1.0726021980311806E-3</v>
      </c>
      <c r="AE2226">
        <f>ROW()</f>
        <v>2226</v>
      </c>
      <c r="AF2226">
        <f t="shared" si="355"/>
        <v>0.81491170699803805</v>
      </c>
      <c r="AG2226">
        <f>AG2225*(1-(AG$1+AG$5))^($A2226-$A2225)*(1+2*(E2226/E2225-1))</f>
        <v>231718.08850486731</v>
      </c>
      <c r="AH2226">
        <f>VLOOKUP(A2226,'UVXY-IV'!A$2:E$2000,4,0)</f>
        <v>1167670</v>
      </c>
      <c r="AI2226">
        <v>462.4</v>
      </c>
      <c r="AJ2226" s="10">
        <f t="shared" si="367"/>
        <v>-0.80155515813126366</v>
      </c>
      <c r="AK2226">
        <f t="shared" si="363"/>
        <v>21.157395474892063</v>
      </c>
      <c r="AM2226">
        <v>21.0944</v>
      </c>
      <c r="AN2226" s="10">
        <f t="shared" si="366"/>
        <v>2.9863601188970801E-3</v>
      </c>
      <c r="AO2226">
        <f>AO2225*(1-AO$1+H2225)^($A2226-$A2225)*(2-E2226/E2225)</f>
        <v>21.392403014625099</v>
      </c>
      <c r="AQ2226" s="10">
        <v>21.49</v>
      </c>
    </row>
    <row r="2227" spans="1:43" x14ac:dyDescent="0.25">
      <c r="A2227" s="1">
        <v>41296</v>
      </c>
      <c r="B2227" s="12">
        <v>12.43</v>
      </c>
      <c r="C2227" s="12">
        <v>14.72</v>
      </c>
      <c r="D2227">
        <v>2379.84</v>
      </c>
      <c r="E2227">
        <v>2123.5</v>
      </c>
      <c r="F2227">
        <v>53802.06</v>
      </c>
      <c r="G2227">
        <v>48013.66</v>
      </c>
      <c r="H2227">
        <f>(1/(1-91/360*VLOOKUP($A2227,Tbills!$B$4:$C$974,2,1)/100))^((1)/91)-1</f>
        <v>2.0835330114543638E-6</v>
      </c>
      <c r="I2227" s="2">
        <f t="shared" si="362"/>
        <v>1475.4826923004903</v>
      </c>
      <c r="J2227">
        <f>VLOOKUP(A2227,'VXX-IV'!A$1:C$4500,3,0)</f>
        <v>1475.59</v>
      </c>
      <c r="K2227" s="10">
        <f t="shared" si="364"/>
        <v>-7.2721893960792094E-5</v>
      </c>
      <c r="L2227">
        <f t="shared" si="356"/>
        <v>1156549.7397199473</v>
      </c>
      <c r="O2227">
        <f t="shared" si="357"/>
        <v>42855.554211624127</v>
      </c>
      <c r="R2227">
        <f t="shared" si="358"/>
        <v>29.846385977573707</v>
      </c>
      <c r="U2227" s="2">
        <f t="shared" si="359"/>
        <v>92.020512829804929</v>
      </c>
      <c r="V2227">
        <f>VLOOKUP(A2227,'VXZ-IV'!A$1:C$4500,3,0)</f>
        <v>92</v>
      </c>
      <c r="W2227" s="10">
        <f t="shared" si="365"/>
        <v>2.2296554135792235E-4</v>
      </c>
      <c r="X2227">
        <f t="shared" si="360"/>
        <v>28.561648699887421</v>
      </c>
      <c r="Z2227">
        <v>28.32</v>
      </c>
      <c r="AB2227">
        <f t="shared" si="361"/>
        <v>1237.365036286461</v>
      </c>
      <c r="AC2227">
        <f>VLOOKUP(A2227,'VIXY-IV'!A$1:E$2000,4,0)</f>
        <v>1235.9100000000001</v>
      </c>
      <c r="AD2227" s="10">
        <f t="shared" si="368"/>
        <v>1.1772995496928118E-3</v>
      </c>
      <c r="AE2227">
        <f>ROW()</f>
        <v>2227</v>
      </c>
      <c r="AF2227">
        <f t="shared" si="355"/>
        <v>0.84442934782608692</v>
      </c>
      <c r="AG2227">
        <f>AG2226*(1-(AG$1+AG$5))^($A2227-$A2226)*(1+2*(E2227/E2226-1))</f>
        <v>211568.66994527515</v>
      </c>
      <c r="AH2227">
        <f>VLOOKUP(A2227,'UVXY-IV'!A$2:E$2000,4,0)</f>
        <v>1065920</v>
      </c>
      <c r="AI2227">
        <v>434.8</v>
      </c>
      <c r="AJ2227" s="10">
        <f t="shared" si="367"/>
        <v>-0.80151543272921499</v>
      </c>
      <c r="AK2227">
        <f t="shared" si="363"/>
        <v>22.071868565053251</v>
      </c>
      <c r="AM2227">
        <v>22.002700000000001</v>
      </c>
      <c r="AN2227" s="10">
        <f t="shared" si="366"/>
        <v>3.1436398738904359E-3</v>
      </c>
      <c r="AO2227">
        <f>AO2226*(1-AO$1+H2226)^($A2227-$A2226)*(2-E2227/E2226)</f>
        <v>22.318075746814671</v>
      </c>
      <c r="AQ2227" s="10">
        <v>22.11</v>
      </c>
    </row>
    <row r="2228" spans="1:43" x14ac:dyDescent="0.25">
      <c r="A2228" s="1">
        <v>41297</v>
      </c>
      <c r="B2228" s="12">
        <v>12.46</v>
      </c>
      <c r="C2228" s="12">
        <v>14.5</v>
      </c>
      <c r="D2228">
        <v>2321.7399999999998</v>
      </c>
      <c r="E2228">
        <v>2071.65</v>
      </c>
      <c r="F2228">
        <v>53121.73</v>
      </c>
      <c r="G2228">
        <v>47406.43</v>
      </c>
      <c r="H2228">
        <f>(1/(1-91/360*VLOOKUP($A2228,Tbills!$B$4:$C$974,2,1)/100))^((1)/91)-1</f>
        <v>2.0835330114543638E-6</v>
      </c>
      <c r="I2228" s="2">
        <f t="shared" si="362"/>
        <v>1439.4260351818052</v>
      </c>
      <c r="J2228">
        <f>VLOOKUP(A2228,'VXX-IV'!A$1:C$4500,3,0)</f>
        <v>1439.53</v>
      </c>
      <c r="K2228" s="10">
        <f t="shared" si="364"/>
        <v>-7.2221362663382749E-5</v>
      </c>
      <c r="L2228">
        <f t="shared" si="356"/>
        <v>1100022.8073724993</v>
      </c>
      <c r="O2228">
        <f t="shared" si="357"/>
        <v>41284.541680151371</v>
      </c>
      <c r="R2228">
        <f t="shared" si="358"/>
        <v>30.209403405812907</v>
      </c>
      <c r="U2228" s="2">
        <f t="shared" si="359"/>
        <v>90.854692982280682</v>
      </c>
      <c r="V2228">
        <f>VLOOKUP(A2228,'VXZ-IV'!A$1:C$4500,3,0)</f>
        <v>90.84</v>
      </c>
      <c r="W2228" s="10">
        <f t="shared" si="365"/>
        <v>1.6174573184368768E-4</v>
      </c>
      <c r="X2228">
        <f t="shared" si="360"/>
        <v>28.92185912162206</v>
      </c>
      <c r="Z2228">
        <v>29.13</v>
      </c>
      <c r="AB2228">
        <f t="shared" si="361"/>
        <v>1207.1099151606491</v>
      </c>
      <c r="AC2228">
        <f>VLOOKUP(A2228,'VIXY-IV'!A$1:E$2000,4,0)</f>
        <v>1205.49</v>
      </c>
      <c r="AD2228" s="10">
        <f t="shared" si="368"/>
        <v>1.3437815001775544E-3</v>
      </c>
      <c r="AE2228">
        <f>ROW()</f>
        <v>2228</v>
      </c>
      <c r="AF2228">
        <f t="shared" si="355"/>
        <v>0.85931034482758628</v>
      </c>
      <c r="AG2228">
        <f>AG2227*(1-(AG$1+AG$5))^($A2228-$A2227)*(1+2*(E2228/E2227-1))</f>
        <v>201230.04438011791</v>
      </c>
      <c r="AH2228">
        <f>VLOOKUP(A2228,'UVXY-IV'!A$2:E$2000,4,0)</f>
        <v>1013670</v>
      </c>
      <c r="AI2228">
        <v>411.6</v>
      </c>
      <c r="AJ2228" s="10">
        <f t="shared" si="367"/>
        <v>-0.80148367379904906</v>
      </c>
      <c r="AK2228">
        <f t="shared" si="363"/>
        <v>22.609749476178862</v>
      </c>
      <c r="AM2228">
        <v>22.532325</v>
      </c>
      <c r="AN2228" s="10">
        <f t="shared" si="366"/>
        <v>3.4361512262433003E-3</v>
      </c>
      <c r="AO2228">
        <f>AO2227*(1-AO$1+H2227)^($A2228-$A2227)*(2-E2228/E2227)</f>
        <v>22.862223479858951</v>
      </c>
      <c r="AQ2228" s="10">
        <v>22.7</v>
      </c>
    </row>
    <row r="2229" spans="1:43" x14ac:dyDescent="0.25">
      <c r="A2229" s="1">
        <v>41298</v>
      </c>
      <c r="B2229" s="12">
        <v>12.69</v>
      </c>
      <c r="C2229" s="12">
        <v>14.67</v>
      </c>
      <c r="D2229">
        <v>2354.35</v>
      </c>
      <c r="E2229">
        <v>2100.7399999999998</v>
      </c>
      <c r="F2229">
        <v>52972.38</v>
      </c>
      <c r="G2229">
        <v>47273.05</v>
      </c>
      <c r="H2229">
        <f>(1/(1-91/360*VLOOKUP($A2229,Tbills!$B$4:$C$974,2,1)/100))^((1)/91)-1</f>
        <v>2.0835330114543638E-6</v>
      </c>
      <c r="I2229" s="2">
        <f t="shared" si="362"/>
        <v>1459.6079027664166</v>
      </c>
      <c r="J2229">
        <f>VLOOKUP(A2229,'VXX-IV'!A$1:C$4500,3,0)</f>
        <v>1459.71</v>
      </c>
      <c r="K2229" s="10">
        <f t="shared" si="364"/>
        <v>-6.9943504931391232E-5</v>
      </c>
      <c r="L2229">
        <f t="shared" si="356"/>
        <v>1130866.9645329949</v>
      </c>
      <c r="O2229">
        <f t="shared" si="357"/>
        <v>42152.694178388847</v>
      </c>
      <c r="R2229">
        <f t="shared" si="358"/>
        <v>29.995947938914153</v>
      </c>
      <c r="U2229" s="2">
        <f t="shared" si="359"/>
        <v>90.597048862972031</v>
      </c>
      <c r="V2229">
        <f>VLOOKUP(A2229,'VXZ-IV'!A$1:C$4500,3,0)</f>
        <v>90.6</v>
      </c>
      <c r="W2229" s="10">
        <f t="shared" si="365"/>
        <v>-3.2573256379286875E-5</v>
      </c>
      <c r="X2229">
        <f t="shared" si="360"/>
        <v>29.002219704948473</v>
      </c>
      <c r="Z2229">
        <v>29.08</v>
      </c>
      <c r="AB2229">
        <f t="shared" si="361"/>
        <v>1224.0174120083122</v>
      </c>
      <c r="AC2229">
        <f>VLOOKUP(A2229,'VIXY-IV'!A$1:E$2000,4,0)</f>
        <v>1222.5899999999999</v>
      </c>
      <c r="AD2229" s="10">
        <f t="shared" si="368"/>
        <v>1.1675312314940456E-3</v>
      </c>
      <c r="AE2229">
        <f>ROW()</f>
        <v>2229</v>
      </c>
      <c r="AF2229">
        <f t="shared" si="355"/>
        <v>0.86503067484662577</v>
      </c>
      <c r="AG2229">
        <f>AG2228*(1-(AG$1+AG$5))^($A2229-$A2228)*(1+2*(E2229/E2228-1))</f>
        <v>206874.39609405136</v>
      </c>
      <c r="AH2229">
        <f>VLOOKUP(A2229,'UVXY-IV'!A$2:E$2000,4,0)</f>
        <v>1042290</v>
      </c>
      <c r="AI2229">
        <v>415.2</v>
      </c>
      <c r="AJ2229" s="10">
        <f t="shared" si="367"/>
        <v>-0.80151935057032941</v>
      </c>
      <c r="AK2229">
        <f t="shared" si="363"/>
        <v>22.291226297065428</v>
      </c>
      <c r="AM2229">
        <v>22.215025000000001</v>
      </c>
      <c r="AN2229" s="10">
        <f t="shared" si="366"/>
        <v>3.4301693140308398E-3</v>
      </c>
      <c r="AO2229">
        <f>AO2228*(1-AO$1+H2228)^($A2229-$A2228)*(2-E2229/E2228)</f>
        <v>22.540406593913076</v>
      </c>
      <c r="AQ2229" s="10">
        <v>22.57</v>
      </c>
    </row>
    <row r="2230" spans="1:43" x14ac:dyDescent="0.25">
      <c r="A2230" s="1">
        <v>41299</v>
      </c>
      <c r="B2230" s="12">
        <v>12.89</v>
      </c>
      <c r="C2230" s="12">
        <v>14.66</v>
      </c>
      <c r="D2230">
        <v>2373.83</v>
      </c>
      <c r="E2230">
        <v>2118.12</v>
      </c>
      <c r="F2230">
        <v>52674.14</v>
      </c>
      <c r="G2230">
        <v>47006.8</v>
      </c>
      <c r="H2230">
        <f>(1/(1-91/360*VLOOKUP($A2230,Tbills!$B$4:$C$974,2,1)/100))^((1)/91)-1</f>
        <v>2.0835330114543638E-6</v>
      </c>
      <c r="I2230" s="2">
        <f t="shared" si="362"/>
        <v>1471.6488806556135</v>
      </c>
      <c r="J2230">
        <f>VLOOKUP(A2230,'VXX-IV'!A$1:C$4500,3,0)</f>
        <v>1471.75</v>
      </c>
      <c r="K2230" s="10">
        <f t="shared" si="364"/>
        <v>-6.8706875751001206E-5</v>
      </c>
      <c r="L2230">
        <f t="shared" si="356"/>
        <v>1149529.3395224232</v>
      </c>
      <c r="O2230">
        <f t="shared" si="357"/>
        <v>42674.367316921045</v>
      </c>
      <c r="R2230">
        <f t="shared" si="358"/>
        <v>29.870515201842558</v>
      </c>
      <c r="U2230" s="2">
        <f t="shared" si="359"/>
        <v>90.084781428981699</v>
      </c>
      <c r="V2230">
        <f>VLOOKUP(A2230,'VXZ-IV'!A$1:C$4500,3,0)</f>
        <v>90.08</v>
      </c>
      <c r="W2230" s="10">
        <f t="shared" si="365"/>
        <v>5.3079806635158988E-5</v>
      </c>
      <c r="X2230">
        <f t="shared" si="360"/>
        <v>29.164547267297237</v>
      </c>
      <c r="Z2230">
        <v>29.2</v>
      </c>
      <c r="AB2230">
        <f t="shared" si="361"/>
        <v>1234.1010163522546</v>
      </c>
      <c r="AC2230">
        <f>VLOOKUP(A2230,'VIXY-IV'!A$1:E$2000,4,0)</f>
        <v>1232.52</v>
      </c>
      <c r="AD2230" s="10">
        <f t="shared" si="368"/>
        <v>1.2827510728059544E-3</v>
      </c>
      <c r="AE2230">
        <f>ROW()</f>
        <v>2230</v>
      </c>
      <c r="AF2230">
        <f t="shared" si="355"/>
        <v>0.8792633015006821</v>
      </c>
      <c r="AG2230">
        <f>AG2229*(1-(AG$1+AG$5))^($A2230-$A2229)*(1+2*(E2230/E2229-1))</f>
        <v>210290.3669510886</v>
      </c>
      <c r="AH2230">
        <f>VLOOKUP(A2230,'UVXY-IV'!A$2:E$2000,4,0)</f>
        <v>1059380</v>
      </c>
      <c r="AI2230">
        <v>422.4</v>
      </c>
      <c r="AJ2230" s="10">
        <f t="shared" si="367"/>
        <v>-0.80149675569570067</v>
      </c>
      <c r="AK2230">
        <f t="shared" si="363"/>
        <v>22.105775216881934</v>
      </c>
      <c r="AM2230">
        <v>22.037749999999999</v>
      </c>
      <c r="AN2230" s="10">
        <f t="shared" si="366"/>
        <v>3.0867587154739251E-3</v>
      </c>
      <c r="AO2230">
        <f>AO2229*(1-AO$1+H2229)^($A2230-$A2229)*(2-E2230/E2229)</f>
        <v>22.353143394765432</v>
      </c>
      <c r="AQ2230" s="10">
        <v>22.39</v>
      </c>
    </row>
    <row r="2231" spans="1:43" x14ac:dyDescent="0.25">
      <c r="A2231" s="1">
        <v>41302</v>
      </c>
      <c r="B2231" s="12">
        <v>13.57</v>
      </c>
      <c r="C2231" s="12">
        <v>15.07</v>
      </c>
      <c r="D2231">
        <v>2437.66</v>
      </c>
      <c r="E2231">
        <v>2175.06</v>
      </c>
      <c r="F2231">
        <v>52935.67</v>
      </c>
      <c r="G2231">
        <v>47239.9</v>
      </c>
      <c r="H2231">
        <f>(1/(1-91/360*VLOOKUP($A2231,Tbills!$B$4:$C$974,2,1)/100))^((1)/91)-1</f>
        <v>2.0835330114543638E-6</v>
      </c>
      <c r="I2231" s="2">
        <f t="shared" si="362"/>
        <v>1511.1095560937458</v>
      </c>
      <c r="J2231">
        <f>VLOOKUP(A2231,'VXX-IV'!A$1:C$4500,3,0)</f>
        <v>1511.22</v>
      </c>
      <c r="K2231" s="10">
        <f t="shared" si="364"/>
        <v>-7.3082612891739451E-5</v>
      </c>
      <c r="L2231">
        <f t="shared" si="356"/>
        <v>1211176.6943285423</v>
      </c>
      <c r="O2231">
        <f t="shared" si="357"/>
        <v>44390.658913618638</v>
      </c>
      <c r="R2231">
        <f t="shared" si="358"/>
        <v>29.465024381191938</v>
      </c>
      <c r="U2231" s="2">
        <f t="shared" si="359"/>
        <v>90.525434999192413</v>
      </c>
      <c r="V2231">
        <f>VLOOKUP(A2231,'VXZ-IV'!A$1:C$4500,3,0)</f>
        <v>90.52</v>
      </c>
      <c r="W2231" s="10">
        <f t="shared" si="365"/>
        <v>6.004197075148987E-5</v>
      </c>
      <c r="X2231">
        <f t="shared" si="360"/>
        <v>29.016885926402711</v>
      </c>
      <c r="Z2231">
        <v>29.21</v>
      </c>
      <c r="AB2231">
        <f t="shared" si="361"/>
        <v>1267.1439803613816</v>
      </c>
      <c r="AC2231">
        <f>VLOOKUP(A2231,'VIXY-IV'!A$1:E$2000,4,0)</f>
        <v>1265.72</v>
      </c>
      <c r="AD2231" s="10">
        <f t="shared" si="368"/>
        <v>1.1250358384016224E-3</v>
      </c>
      <c r="AE2231">
        <f>ROW()</f>
        <v>2231</v>
      </c>
      <c r="AF2231">
        <f t="shared" si="355"/>
        <v>0.90046449900464498</v>
      </c>
      <c r="AG2231">
        <f>AG2230*(1-(AG$1+AG$5))^($A2231-$A2230)*(1+2*(E2231/E2230-1))</f>
        <v>221574.15512244316</v>
      </c>
      <c r="AH2231">
        <f>VLOOKUP(A2231,'UVXY-IV'!A$2:E$2000,4,0)</f>
        <v>1116360</v>
      </c>
      <c r="AI2231">
        <v>446</v>
      </c>
      <c r="AJ2231" s="10">
        <f t="shared" si="367"/>
        <v>-0.80152087577265119</v>
      </c>
      <c r="AK2231">
        <f t="shared" si="363"/>
        <v>21.508514901839781</v>
      </c>
      <c r="AM2231">
        <v>21.440975000000002</v>
      </c>
      <c r="AN2231" s="10">
        <f t="shared" si="366"/>
        <v>3.1500387384333361E-3</v>
      </c>
      <c r="AO2231">
        <f>AO2230*(1-AO$1+H2230)^($A2231-$A2230)*(2-E2231/E2230)</f>
        <v>21.74996126557545</v>
      </c>
      <c r="AQ2231" s="10">
        <v>21.83</v>
      </c>
    </row>
    <row r="2232" spans="1:43" x14ac:dyDescent="0.25">
      <c r="A2232" s="1">
        <v>41303</v>
      </c>
      <c r="B2232" s="12">
        <v>13.31</v>
      </c>
      <c r="C2232" s="12">
        <v>14.74</v>
      </c>
      <c r="D2232">
        <v>2358.1</v>
      </c>
      <c r="E2232">
        <v>2104.0700000000002</v>
      </c>
      <c r="F2232">
        <v>52453.43</v>
      </c>
      <c r="G2232">
        <v>46809.45</v>
      </c>
      <c r="H2232">
        <f>(1/(1-91/360*VLOOKUP($A2232,Tbills!$B$4:$C$974,2,1)/100))^((1)/91)-1</f>
        <v>2.0835330114543638E-6</v>
      </c>
      <c r="I2232" s="2">
        <f t="shared" si="362"/>
        <v>1461.7545339065323</v>
      </c>
      <c r="J2232">
        <f>VLOOKUP(A2232,'VXX-IV'!A$1:C$4500,3,0)</f>
        <v>1461.87</v>
      </c>
      <c r="K2232" s="10">
        <f t="shared" si="364"/>
        <v>-7.8985199414183249E-5</v>
      </c>
      <c r="L2232">
        <f t="shared" si="356"/>
        <v>1132066.6691495122</v>
      </c>
      <c r="O2232">
        <f t="shared" si="357"/>
        <v>42215.990764301758</v>
      </c>
      <c r="R2232">
        <f t="shared" si="358"/>
        <v>29.944513050072967</v>
      </c>
      <c r="U2232" s="2">
        <f t="shared" si="359"/>
        <v>89.698567823692812</v>
      </c>
      <c r="V2232">
        <f>VLOOKUP(A2232,'VXZ-IV'!A$1:C$4500,3,0)</f>
        <v>89.68</v>
      </c>
      <c r="W2232" s="10">
        <f t="shared" si="365"/>
        <v>2.0704531325610454E-4</v>
      </c>
      <c r="X2232">
        <f t="shared" si="360"/>
        <v>29.280265812122877</v>
      </c>
      <c r="Z2232">
        <v>29.31</v>
      </c>
      <c r="AB2232">
        <f t="shared" si="361"/>
        <v>1225.7439698299115</v>
      </c>
      <c r="AC2232">
        <f>VLOOKUP(A2232,'VIXY-IV'!A$1:E$2000,4,0)</f>
        <v>1224.6300000000001</v>
      </c>
      <c r="AD2232" s="10">
        <f t="shared" si="368"/>
        <v>9.0963787422437825E-4</v>
      </c>
      <c r="AE2232">
        <f>ROW()</f>
        <v>2232</v>
      </c>
      <c r="AF2232">
        <f t="shared" si="355"/>
        <v>0.90298507462686572</v>
      </c>
      <c r="AG2232">
        <f>AG2231*(1-(AG$1+AG$5))^($A2232-$A2231)*(1+2*(E2232/E2231-1))</f>
        <v>207103.62141981962</v>
      </c>
      <c r="AH2232">
        <f>VLOOKUP(A2232,'UVXY-IV'!A$2:E$2000,4,0)</f>
        <v>1043760</v>
      </c>
      <c r="AI2232">
        <v>418</v>
      </c>
      <c r="AJ2232" s="10">
        <f t="shared" si="367"/>
        <v>-0.80157926973651072</v>
      </c>
      <c r="AK2232">
        <f t="shared" si="363"/>
        <v>22.209479222526209</v>
      </c>
      <c r="AM2232">
        <v>22.139849999999999</v>
      </c>
      <c r="AN2232" s="10">
        <f t="shared" si="366"/>
        <v>3.1449726410164303E-3</v>
      </c>
      <c r="AO2232">
        <f>AO2231*(1-AO$1+H2231)^($A2232-$A2231)*(2-E2232/E2231)</f>
        <v>22.459056507838774</v>
      </c>
      <c r="AQ2232" s="10">
        <v>22.46</v>
      </c>
    </row>
    <row r="2233" spans="1:43" x14ac:dyDescent="0.25">
      <c r="A2233" s="1">
        <v>41304</v>
      </c>
      <c r="B2233" s="12">
        <v>14.32</v>
      </c>
      <c r="C2233" s="12">
        <v>15.42</v>
      </c>
      <c r="D2233">
        <v>2518</v>
      </c>
      <c r="E2233">
        <v>2246.7399999999998</v>
      </c>
      <c r="F2233">
        <v>53496.99</v>
      </c>
      <c r="G2233">
        <v>47740.62</v>
      </c>
      <c r="H2233">
        <f>(1/(1-91/360*VLOOKUP($A2233,Tbills!$B$4:$C$974,2,1)/100))^((1)/91)-1</f>
        <v>2.0835330114543638E-6</v>
      </c>
      <c r="I2233" s="2">
        <f t="shared" si="362"/>
        <v>1560.8363376668133</v>
      </c>
      <c r="J2233">
        <f>VLOOKUP(A2233,'VXX-IV'!A$1:C$4500,3,0)</f>
        <v>1560.95</v>
      </c>
      <c r="K2233" s="10">
        <f t="shared" si="364"/>
        <v>-7.2816126837405015E-5</v>
      </c>
      <c r="L2233">
        <f t="shared" si="356"/>
        <v>1285534.5954744094</v>
      </c>
      <c r="O2233">
        <f t="shared" si="357"/>
        <v>46508.212677642972</v>
      </c>
      <c r="R2233">
        <f t="shared" si="358"/>
        <v>28.927986288844892</v>
      </c>
      <c r="U2233" s="2">
        <f t="shared" si="359"/>
        <v>91.480888453566379</v>
      </c>
      <c r="V2233">
        <f>VLOOKUP(A2233,'VXZ-IV'!A$1:C$4500,3,0)</f>
        <v>91.48</v>
      </c>
      <c r="W2233" s="10">
        <f t="shared" si="365"/>
        <v>9.7119978834658838E-6</v>
      </c>
      <c r="X2233">
        <f t="shared" si="360"/>
        <v>28.69679835009471</v>
      </c>
      <c r="Z2233">
        <v>28.68</v>
      </c>
      <c r="AB2233">
        <f t="shared" si="361"/>
        <v>1308.8119649003308</v>
      </c>
      <c r="AC2233">
        <f>VLOOKUP(A2233,'VIXY-IV'!A$1:E$2000,4,0)</f>
        <v>1307.6199999999999</v>
      </c>
      <c r="AD2233" s="10">
        <f t="shared" si="368"/>
        <v>9.1155297435863147E-4</v>
      </c>
      <c r="AE2233">
        <f>ROW()</f>
        <v>2233</v>
      </c>
      <c r="AF2233">
        <f t="shared" si="355"/>
        <v>0.92866407263294426</v>
      </c>
      <c r="AG2233">
        <f>AG2232*(1-(AG$1+AG$5))^($A2233-$A2232)*(1+2*(E2233/E2232-1))</f>
        <v>235181.71358627631</v>
      </c>
      <c r="AH2233">
        <f>VLOOKUP(A2233,'UVXY-IV'!A$2:E$2000,4,0)</f>
        <v>1185200</v>
      </c>
      <c r="AI2233">
        <v>471.6</v>
      </c>
      <c r="AJ2233" s="10">
        <f t="shared" si="367"/>
        <v>-0.80156790956270985</v>
      </c>
      <c r="AK2233">
        <f t="shared" si="363"/>
        <v>20.702563910537986</v>
      </c>
      <c r="AM2233">
        <v>20.6297</v>
      </c>
      <c r="AN2233" s="10">
        <f t="shared" si="366"/>
        <v>3.5319907966662178E-3</v>
      </c>
      <c r="AO2233">
        <f>AO2232*(1-AO$1+H2232)^($A2233-$A2232)*(2-E2233/E2232)</f>
        <v>20.935451732059594</v>
      </c>
      <c r="AQ2233" s="10">
        <v>21.07</v>
      </c>
    </row>
    <row r="2234" spans="1:43" x14ac:dyDescent="0.25">
      <c r="A2234" s="1">
        <v>41305</v>
      </c>
      <c r="B2234" s="12">
        <v>14.28</v>
      </c>
      <c r="C2234" s="12">
        <v>15.57</v>
      </c>
      <c r="D2234">
        <v>2494.48</v>
      </c>
      <c r="E2234">
        <v>2225.75</v>
      </c>
      <c r="F2234">
        <v>53816.6</v>
      </c>
      <c r="G2234">
        <v>48025.74</v>
      </c>
      <c r="H2234">
        <f>(1/(1-91/360*VLOOKUP($A2234,Tbills!$B$4:$C$974,2,1)/100))^((1)/91)-1</f>
        <v>2.0835330114543638E-6</v>
      </c>
      <c r="I2234" s="2">
        <f t="shared" si="362"/>
        <v>1546.2192576627358</v>
      </c>
      <c r="J2234">
        <f>VLOOKUP(A2234,'VXX-IV'!A$1:C$4500,3,0)</f>
        <v>1546.34</v>
      </c>
      <c r="K2234" s="10">
        <f t="shared" si="364"/>
        <v>-7.8082657930411692E-5</v>
      </c>
      <c r="L2234">
        <f t="shared" si="356"/>
        <v>1261460.1753607397</v>
      </c>
      <c r="O2234">
        <f t="shared" si="357"/>
        <v>45854.91814268133</v>
      </c>
      <c r="R2234">
        <f t="shared" si="358"/>
        <v>29.061801248303791</v>
      </c>
      <c r="U2234" s="2">
        <f t="shared" si="359"/>
        <v>92.025183783873601</v>
      </c>
      <c r="V2234">
        <f>VLOOKUP(A2234,'VXZ-IV'!A$1:C$4500,3,0)</f>
        <v>92.04</v>
      </c>
      <c r="W2234" s="10">
        <f t="shared" si="365"/>
        <v>-1.6097583796614856E-4</v>
      </c>
      <c r="X2234">
        <f t="shared" si="360"/>
        <v>28.5244176297461</v>
      </c>
      <c r="Z2234">
        <v>28.79</v>
      </c>
      <c r="AB2234">
        <f t="shared" si="361"/>
        <v>1296.539281787303</v>
      </c>
      <c r="AC2234">
        <f>VLOOKUP(A2234,'VIXY-IV'!A$1:E$2000,4,0)</f>
        <v>1295.55</v>
      </c>
      <c r="AD2234" s="10">
        <f t="shared" si="368"/>
        <v>7.6359985126250862E-4</v>
      </c>
      <c r="AE2234">
        <f>ROW()</f>
        <v>2234</v>
      </c>
      <c r="AF2234">
        <f t="shared" si="355"/>
        <v>0.91714836223506735</v>
      </c>
      <c r="AG2234">
        <f>AG2233*(1-(AG$1+AG$5))^($A2234-$A2233)*(1+2*(E2234/E2233-1))</f>
        <v>230779.60131504518</v>
      </c>
      <c r="AH2234">
        <f>VLOOKUP(A2234,'UVXY-IV'!A$2:E$2000,4,0)</f>
        <v>1163380</v>
      </c>
      <c r="AI2234">
        <v>474</v>
      </c>
      <c r="AJ2234" s="10">
        <f t="shared" si="367"/>
        <v>-0.80163007674616615</v>
      </c>
      <c r="AK2234">
        <f t="shared" si="363"/>
        <v>20.895002824450064</v>
      </c>
      <c r="AM2234">
        <v>20.818300000000001</v>
      </c>
      <c r="AN2234" s="10">
        <f t="shared" si="366"/>
        <v>3.6843942324811252E-3</v>
      </c>
      <c r="AO2234">
        <f>AO2233*(1-AO$1+H2233)^($A2234-$A2233)*(2-E2234/E2233)</f>
        <v>21.130302088443599</v>
      </c>
      <c r="AQ2234" s="10">
        <v>20.94</v>
      </c>
    </row>
    <row r="2235" spans="1:43" x14ac:dyDescent="0.25">
      <c r="A2235" s="1">
        <v>41306</v>
      </c>
      <c r="B2235" s="12">
        <v>12.9</v>
      </c>
      <c r="C2235" s="12">
        <v>14.79</v>
      </c>
      <c r="D2235">
        <v>2420.6999999999998</v>
      </c>
      <c r="E2235">
        <v>2159.92</v>
      </c>
      <c r="F2235">
        <v>53585.919999999998</v>
      </c>
      <c r="G2235">
        <v>47819.78</v>
      </c>
      <c r="H2235">
        <f>(1/(1-91/360*VLOOKUP($A2235,Tbills!$B$4:$C$974,2,1)/100))^((1)/91)-1</f>
        <v>2.0835330114543638E-6</v>
      </c>
      <c r="I2235" s="2">
        <f t="shared" si="362"/>
        <v>1500.4496692648156</v>
      </c>
      <c r="J2235">
        <f>VLOOKUP(A2235,'VXX-IV'!A$1:C$4500,3,0)</f>
        <v>1500.56</v>
      </c>
      <c r="K2235" s="10">
        <f t="shared" si="364"/>
        <v>-7.3526373610022233E-5</v>
      </c>
      <c r="L2235">
        <f t="shared" si="356"/>
        <v>1186789.7235570638</v>
      </c>
      <c r="O2235">
        <f t="shared" si="357"/>
        <v>43819.096221052721</v>
      </c>
      <c r="R2235">
        <f t="shared" si="358"/>
        <v>29.490241936133959</v>
      </c>
      <c r="U2235" s="2">
        <f t="shared" si="359"/>
        <v>91.628491853605311</v>
      </c>
      <c r="V2235">
        <f>VLOOKUP(A2235,'VXZ-IV'!A$1:C$4500,3,0)</f>
        <v>91.64</v>
      </c>
      <c r="W2235" s="10">
        <f t="shared" si="365"/>
        <v>-1.2557994756312585E-4</v>
      </c>
      <c r="X2235">
        <f t="shared" si="360"/>
        <v>28.645745702652416</v>
      </c>
      <c r="Z2235">
        <v>28.88</v>
      </c>
      <c r="AB2235">
        <f t="shared" si="361"/>
        <v>1258.1482595736929</v>
      </c>
      <c r="AC2235">
        <f>VLOOKUP(A2235,'VIXY-IV'!A$1:E$2000,4,0)</f>
        <v>1257.45</v>
      </c>
      <c r="AD2235" s="10">
        <f t="shared" si="368"/>
        <v>5.5529808238330425E-4</v>
      </c>
      <c r="AE2235">
        <f>ROW()</f>
        <v>2235</v>
      </c>
      <c r="AF2235">
        <f t="shared" si="355"/>
        <v>0.87221095334685605</v>
      </c>
      <c r="AG2235">
        <f>AG2234*(1-(AG$1+AG$5))^($A2235-$A2234)*(1+2*(E2235/E2234-1))</f>
        <v>217120.95683303918</v>
      </c>
      <c r="AH2235">
        <f>VLOOKUP(A2235,'UVXY-IV'!A$2:E$2000,4,0)</f>
        <v>1094600</v>
      </c>
      <c r="AI2235">
        <v>425.6</v>
      </c>
      <c r="AJ2235" s="10">
        <f t="shared" si="367"/>
        <v>-0.80164356218432375</v>
      </c>
      <c r="AK2235">
        <f t="shared" si="363"/>
        <v>21.512002886816006</v>
      </c>
      <c r="AM2235">
        <v>21.430524999999999</v>
      </c>
      <c r="AN2235" s="10">
        <f t="shared" si="366"/>
        <v>3.801954773203553E-3</v>
      </c>
      <c r="AO2235">
        <f>AO2234*(1-AO$1+H2234)^($A2235-$A2234)*(2-E2235/E2234)</f>
        <v>21.754504147252124</v>
      </c>
      <c r="AQ2235" s="10">
        <v>22.04</v>
      </c>
    </row>
    <row r="2236" spans="1:43" x14ac:dyDescent="0.25">
      <c r="A2236" s="1">
        <v>41309</v>
      </c>
      <c r="B2236" s="12">
        <v>14.67</v>
      </c>
      <c r="C2236" s="12">
        <v>15.79</v>
      </c>
      <c r="D2236">
        <v>2531.17</v>
      </c>
      <c r="E2236">
        <v>2258.48</v>
      </c>
      <c r="F2236">
        <v>54015.92</v>
      </c>
      <c r="G2236">
        <v>48203.21</v>
      </c>
      <c r="H2236">
        <f>(1/(1-91/360*VLOOKUP($A2236,Tbills!$B$4:$C$974,2,1)/100))^((1)/91)-1</f>
        <v>1.9446183847637855E-6</v>
      </c>
      <c r="I2236" s="2">
        <f t="shared" si="362"/>
        <v>1568.808765084098</v>
      </c>
      <c r="J2236">
        <f>VLOOKUP(A2236,'VXX-IV'!A$1:C$4500,3,0)</f>
        <v>1568.93</v>
      </c>
      <c r="K2236" s="10">
        <f t="shared" si="364"/>
        <v>-7.7272354982116376E-5</v>
      </c>
      <c r="L2236">
        <f t="shared" si="356"/>
        <v>1294931.2120310476</v>
      </c>
      <c r="O2236">
        <f t="shared" si="357"/>
        <v>46813.648016165542</v>
      </c>
      <c r="R2236">
        <f t="shared" si="358"/>
        <v>28.813494670703012</v>
      </c>
      <c r="U2236" s="2">
        <f t="shared" si="359"/>
        <v>92.357008010902717</v>
      </c>
      <c r="V2236">
        <f>VLOOKUP(A2236,'VXZ-IV'!A$1:C$4500,3,0)</f>
        <v>92.36</v>
      </c>
      <c r="W2236" s="10">
        <f t="shared" si="365"/>
        <v>-3.2394858134332516E-5</v>
      </c>
      <c r="X2236">
        <f t="shared" si="360"/>
        <v>28.413070387084467</v>
      </c>
      <c r="Z2236">
        <v>28.12</v>
      </c>
      <c r="AB2236">
        <f t="shared" si="361"/>
        <v>1315.4216287636134</v>
      </c>
      <c r="AC2236">
        <f>VLOOKUP(A2236,'VIXY-IV'!A$1:E$2000,4,0)</f>
        <v>1314.7</v>
      </c>
      <c r="AD2236" s="10">
        <f t="shared" si="368"/>
        <v>5.4889234320643077E-4</v>
      </c>
      <c r="AE2236">
        <f>ROW()</f>
        <v>2236</v>
      </c>
      <c r="AF2236">
        <f t="shared" si="355"/>
        <v>0.92906903103229899</v>
      </c>
      <c r="AG2236">
        <f>AG2235*(1-(AG$1+AG$5))^($A2236-$A2235)*(1+2*(E2236/E2235-1))</f>
        <v>236912.03596580616</v>
      </c>
      <c r="AH2236">
        <f>VLOOKUP(A2236,'UVXY-IV'!A$2:E$2000,4,0)</f>
        <v>1194610</v>
      </c>
      <c r="AI2236">
        <v>484</v>
      </c>
      <c r="AJ2236" s="10">
        <f t="shared" si="367"/>
        <v>-0.80168252738064627</v>
      </c>
      <c r="AK2236">
        <f t="shared" si="363"/>
        <v>20.527513311077314</v>
      </c>
      <c r="AM2236">
        <v>20.442675000000001</v>
      </c>
      <c r="AN2236" s="10">
        <f t="shared" si="366"/>
        <v>4.1500591814580545E-3</v>
      </c>
      <c r="AO2236">
        <f>AO2235*(1-AO$1+H2235)^($A2236-$A2235)*(2-E2236/E2235)</f>
        <v>20.759643555225217</v>
      </c>
      <c r="AQ2236" s="10">
        <v>20.61</v>
      </c>
    </row>
    <row r="2237" spans="1:43" x14ac:dyDescent="0.25">
      <c r="A2237" s="1">
        <v>41310</v>
      </c>
      <c r="B2237" s="12">
        <v>13.72</v>
      </c>
      <c r="C2237" s="12">
        <v>15.3</v>
      </c>
      <c r="D2237">
        <v>2452.31</v>
      </c>
      <c r="E2237">
        <v>2188.12</v>
      </c>
      <c r="F2237">
        <v>53770.57</v>
      </c>
      <c r="G2237">
        <v>47984.17</v>
      </c>
      <c r="H2237">
        <f>(1/(1-91/360*VLOOKUP($A2237,Tbills!$B$4:$C$974,2,1)/100))^((1)/91)-1</f>
        <v>1.9446183847637855E-6</v>
      </c>
      <c r="I2237" s="2">
        <f t="shared" si="362"/>
        <v>1519.8945997830267</v>
      </c>
      <c r="J2237">
        <f>VLOOKUP(A2237,'VXX-IV'!A$1:C$4500,3,0)</f>
        <v>1520.02</v>
      </c>
      <c r="K2237" s="10">
        <f t="shared" si="364"/>
        <v>-8.2499057231677497E-5</v>
      </c>
      <c r="L2237">
        <f t="shared" si="356"/>
        <v>1214194.8952464</v>
      </c>
      <c r="O2237">
        <f t="shared" si="357"/>
        <v>44624.516921521623</v>
      </c>
      <c r="R2237">
        <f t="shared" si="358"/>
        <v>29.260995284614538</v>
      </c>
      <c r="U2237" s="2">
        <f t="shared" si="359"/>
        <v>91.935264146281639</v>
      </c>
      <c r="V2237">
        <f>VLOOKUP(A2237,'VXZ-IV'!A$1:C$4500,3,0)</f>
        <v>91.92</v>
      </c>
      <c r="W2237" s="10">
        <f t="shared" si="365"/>
        <v>1.6605903265487498E-4</v>
      </c>
      <c r="X2237">
        <f t="shared" si="360"/>
        <v>28.541181932377576</v>
      </c>
      <c r="Z2237">
        <v>28.66</v>
      </c>
      <c r="AB2237">
        <f t="shared" si="361"/>
        <v>1274.3969494066182</v>
      </c>
      <c r="AC2237">
        <f>VLOOKUP(A2237,'VIXY-IV'!A$1:E$2000,4,0)</f>
        <v>1273.81</v>
      </c>
      <c r="AD2237" s="10">
        <f t="shared" si="368"/>
        <v>4.6078253948245163E-4</v>
      </c>
      <c r="AE2237">
        <f>ROW()</f>
        <v>2237</v>
      </c>
      <c r="AF2237">
        <f t="shared" si="355"/>
        <v>0.89673202614379088</v>
      </c>
      <c r="AG2237">
        <f>AG2236*(1-(AG$1+AG$5))^($A2237-$A2236)*(1+2*(E2237/E2236-1))</f>
        <v>222143.17856025085</v>
      </c>
      <c r="AH2237">
        <f>VLOOKUP(A2237,'UVXY-IV'!A$2:E$2000,4,0)</f>
        <v>1120140</v>
      </c>
      <c r="AI2237">
        <v>445.6</v>
      </c>
      <c r="AJ2237" s="10">
        <f t="shared" si="367"/>
        <v>-0.80168266595224624</v>
      </c>
      <c r="AK2237">
        <f t="shared" si="363"/>
        <v>21.166035365123861</v>
      </c>
      <c r="AM2237">
        <v>21.088450000000002</v>
      </c>
      <c r="AN2237" s="10">
        <f t="shared" si="366"/>
        <v>3.6790454075030787E-3</v>
      </c>
      <c r="AO2237">
        <f>AO2236*(1-AO$1+H2236)^($A2237-$A2236)*(2-E2237/E2236)</f>
        <v>21.405633069967127</v>
      </c>
      <c r="AQ2237" s="10">
        <v>21.49</v>
      </c>
    </row>
    <row r="2238" spans="1:43" x14ac:dyDescent="0.25">
      <c r="A2238" s="1">
        <v>41311</v>
      </c>
      <c r="B2238" s="12">
        <v>13.41</v>
      </c>
      <c r="C2238" s="12">
        <v>15.14</v>
      </c>
      <c r="D2238">
        <v>2412.1999999999998</v>
      </c>
      <c r="E2238">
        <v>2152.33</v>
      </c>
      <c r="F2238">
        <v>53316.74</v>
      </c>
      <c r="G2238">
        <v>47579.08</v>
      </c>
      <c r="H2238">
        <f>(1/(1-91/360*VLOOKUP($A2238,Tbills!$B$4:$C$974,2,1)/100))^((1)/91)-1</f>
        <v>1.9446183847637855E-6</v>
      </c>
      <c r="I2238" s="2">
        <f t="shared" si="362"/>
        <v>1494.9987384932599</v>
      </c>
      <c r="J2238">
        <f>VLOOKUP(A2238,'VXX-IV'!A$1:C$4500,3,0)</f>
        <v>1495.12</v>
      </c>
      <c r="K2238" s="10">
        <f t="shared" si="364"/>
        <v>-8.11048656562674E-5</v>
      </c>
      <c r="L2238">
        <f t="shared" si="356"/>
        <v>1174424.1119505761</v>
      </c>
      <c r="O2238">
        <f t="shared" si="357"/>
        <v>43528.198199302482</v>
      </c>
      <c r="R2238">
        <f t="shared" si="358"/>
        <v>29.498965545901164</v>
      </c>
      <c r="U2238" s="2">
        <f t="shared" si="359"/>
        <v>91.157096803940973</v>
      </c>
      <c r="V2238">
        <f>VLOOKUP(A2238,'VXZ-IV'!A$1:C$4500,3,0)</f>
        <v>91.16</v>
      </c>
      <c r="W2238" s="10">
        <f t="shared" si="365"/>
        <v>-3.1847258216588514E-5</v>
      </c>
      <c r="X2238">
        <f t="shared" si="360"/>
        <v>28.781122558371692</v>
      </c>
      <c r="Z2238">
        <v>28.82</v>
      </c>
      <c r="AB2238">
        <f t="shared" si="361"/>
        <v>1253.5085616994954</v>
      </c>
      <c r="AC2238">
        <f>VLOOKUP(A2238,'VIXY-IV'!A$1:E$2000,4,0)</f>
        <v>1253.01</v>
      </c>
      <c r="AD2238" s="10">
        <f t="shared" si="368"/>
        <v>3.978912374964505E-4</v>
      </c>
      <c r="AE2238">
        <f>ROW()</f>
        <v>2238</v>
      </c>
      <c r="AF2238">
        <f t="shared" si="355"/>
        <v>0.88573315719947154</v>
      </c>
      <c r="AG2238">
        <f>AG2237*(1-(AG$1+AG$5))^($A2238-$A2237)*(1+2*(E2238/E2237-1))</f>
        <v>214868.96463588759</v>
      </c>
      <c r="AH2238">
        <f>VLOOKUP(A2238,'UVXY-IV'!A$2:E$2000,4,0)</f>
        <v>1083430</v>
      </c>
      <c r="AI2238">
        <v>440.8</v>
      </c>
      <c r="AJ2238" s="10">
        <f t="shared" si="367"/>
        <v>-0.80167711376287576</v>
      </c>
      <c r="AK2238">
        <f t="shared" si="363"/>
        <v>21.51123582995767</v>
      </c>
      <c r="AM2238">
        <v>21.425775000000002</v>
      </c>
      <c r="AN2238" s="10">
        <f t="shared" si="366"/>
        <v>3.9886925890739722E-3</v>
      </c>
      <c r="AO2238">
        <f>AO2237*(1-AO$1+H2237)^($A2238-$A2237)*(2-E2238/E2237)</f>
        <v>21.754992097917366</v>
      </c>
      <c r="AQ2238" s="10">
        <v>21.58</v>
      </c>
    </row>
    <row r="2239" spans="1:43" x14ac:dyDescent="0.25">
      <c r="A2239" s="1">
        <v>41312</v>
      </c>
      <c r="B2239" s="12">
        <v>13.5</v>
      </c>
      <c r="C2239" s="12">
        <v>15.19</v>
      </c>
      <c r="D2239">
        <v>2410.52</v>
      </c>
      <c r="E2239">
        <v>2150.83</v>
      </c>
      <c r="F2239">
        <v>53121.19</v>
      </c>
      <c r="G2239">
        <v>47404.480000000003</v>
      </c>
      <c r="H2239">
        <f>(1/(1-91/360*VLOOKUP($A2239,Tbills!$B$4:$C$974,2,1)/100))^((1)/91)-1</f>
        <v>1.9446183847637855E-6</v>
      </c>
      <c r="I2239" s="2">
        <f t="shared" si="362"/>
        <v>1493.9211041695196</v>
      </c>
      <c r="J2239">
        <f>VLOOKUP(A2239,'VXX-IV'!A$1:C$4500,3,0)</f>
        <v>1494.04</v>
      </c>
      <c r="K2239" s="10">
        <f t="shared" si="364"/>
        <v>-7.9580085192043626E-5</v>
      </c>
      <c r="L2239">
        <f t="shared" si="356"/>
        <v>1172736.4188543202</v>
      </c>
      <c r="O2239">
        <f t="shared" si="357"/>
        <v>43481.229439541326</v>
      </c>
      <c r="R2239">
        <f t="shared" si="358"/>
        <v>29.507910763381652</v>
      </c>
      <c r="U2239" s="2">
        <f t="shared" si="359"/>
        <v>90.820545008168125</v>
      </c>
      <c r="V2239">
        <f>VLOOKUP(A2239,'VXZ-IV'!A$1:C$4500,3,0)</f>
        <v>90.8</v>
      </c>
      <c r="W2239" s="10">
        <f t="shared" si="365"/>
        <v>2.262666097812005E-4</v>
      </c>
      <c r="X2239">
        <f t="shared" si="360"/>
        <v>28.885727829245454</v>
      </c>
      <c r="Z2239">
        <v>28.86</v>
      </c>
      <c r="AB2239">
        <f t="shared" si="361"/>
        <v>1252.5912944166255</v>
      </c>
      <c r="AC2239">
        <f>VLOOKUP(A2239,'VIXY-IV'!A$1:E$2000,4,0)</f>
        <v>1252.17</v>
      </c>
      <c r="AD2239" s="10">
        <f t="shared" si="368"/>
        <v>3.3645145357685813E-4</v>
      </c>
      <c r="AE2239">
        <f>ROW()</f>
        <v>2239</v>
      </c>
      <c r="AF2239">
        <f t="shared" si="355"/>
        <v>0.88874259381171827</v>
      </c>
      <c r="AG2239">
        <f>AG2238*(1-(AG$1+AG$5))^($A2239-$A2238)*(1+2*(E2239/E2238-1))</f>
        <v>214562.24134504559</v>
      </c>
      <c r="AH2239">
        <f>VLOOKUP(A2239,'UVXY-IV'!A$2:E$2000,4,0)</f>
        <v>1081950</v>
      </c>
      <c r="AI2239">
        <v>436.8</v>
      </c>
      <c r="AJ2239" s="10">
        <f t="shared" si="367"/>
        <v>-0.80168931896571416</v>
      </c>
      <c r="AK2239">
        <f t="shared" si="363"/>
        <v>21.525224830792322</v>
      </c>
      <c r="AM2239">
        <v>21.440950000000001</v>
      </c>
      <c r="AN2239" s="10">
        <f t="shared" si="366"/>
        <v>3.9305548864356776E-3</v>
      </c>
      <c r="AO2239">
        <f>AO2238*(1-AO$1+H2238)^($A2239-$A2238)*(2-E2239/E2238)</f>
        <v>21.769390705758056</v>
      </c>
      <c r="AQ2239" s="10">
        <v>21.65</v>
      </c>
    </row>
    <row r="2240" spans="1:43" x14ac:dyDescent="0.25">
      <c r="A2240" s="1">
        <v>41313</v>
      </c>
      <c r="B2240" s="12">
        <v>13.02</v>
      </c>
      <c r="C2240" s="12">
        <v>14.8</v>
      </c>
      <c r="D2240">
        <v>2362.8000000000002</v>
      </c>
      <c r="E2240">
        <v>2108.25</v>
      </c>
      <c r="F2240">
        <v>52388.92</v>
      </c>
      <c r="G2240">
        <v>46750.93</v>
      </c>
      <c r="H2240">
        <f>(1/(1-91/360*VLOOKUP($A2240,Tbills!$B$4:$C$974,2,1)/100))^((1)/91)-1</f>
        <v>1.9446183847637855E-6</v>
      </c>
      <c r="I2240" s="2">
        <f t="shared" si="362"/>
        <v>1464.3109017717768</v>
      </c>
      <c r="J2240">
        <f>VLOOKUP(A2240,'VXX-IV'!A$1:C$4500,3,0)</f>
        <v>1464.43</v>
      </c>
      <c r="K2240" s="10">
        <f t="shared" si="364"/>
        <v>-8.1327361651450936E-5</v>
      </c>
      <c r="L2240">
        <f t="shared" si="356"/>
        <v>1126254.3480821627</v>
      </c>
      <c r="O2240">
        <f t="shared" si="357"/>
        <v>42188.610283743175</v>
      </c>
      <c r="R2240">
        <f t="shared" si="358"/>
        <v>29.798647821848881</v>
      </c>
      <c r="U2240" s="2">
        <f t="shared" si="359"/>
        <v>89.566409375248341</v>
      </c>
      <c r="V2240">
        <f>VLOOKUP(A2240,'VXZ-IV'!A$1:C$4500,3,0)</f>
        <v>89.56</v>
      </c>
      <c r="W2240" s="10">
        <f t="shared" si="365"/>
        <v>7.1565154626362926E-5</v>
      </c>
      <c r="X2240">
        <f t="shared" si="360"/>
        <v>29.282939714445778</v>
      </c>
      <c r="Z2240">
        <v>29.15</v>
      </c>
      <c r="AB2240">
        <f t="shared" si="361"/>
        <v>1227.7509267252319</v>
      </c>
      <c r="AC2240">
        <f>VLOOKUP(A2240,'VIXY-IV'!A$1:E$2000,4,0)</f>
        <v>1227.42</v>
      </c>
      <c r="AD2240" s="10">
        <f t="shared" si="368"/>
        <v>2.6961164493966017E-4</v>
      </c>
      <c r="AE2240">
        <f>ROW()</f>
        <v>2240</v>
      </c>
      <c r="AF2240">
        <f t="shared" si="355"/>
        <v>0.87972972972972963</v>
      </c>
      <c r="AG2240">
        <f>AG2239*(1-(AG$1+AG$5))^($A2240-$A2239)*(1+2*(E2240/E2239-1))</f>
        <v>206059.91610127568</v>
      </c>
      <c r="AH2240">
        <f>VLOOKUP(A2240,'UVXY-IV'!A$2:E$2000,4,0)</f>
        <v>1039120</v>
      </c>
      <c r="AI2240">
        <v>421.2</v>
      </c>
      <c r="AJ2240" s="10">
        <f t="shared" si="367"/>
        <v>-0.8016976710088578</v>
      </c>
      <c r="AK2240">
        <f t="shared" si="363"/>
        <v>21.950337499708461</v>
      </c>
      <c r="AM2240">
        <v>21.860800000000001</v>
      </c>
      <c r="AN2240" s="10">
        <f t="shared" si="366"/>
        <v>4.095801604171001E-3</v>
      </c>
      <c r="AO2240">
        <f>AO2239*(1-AO$1+H2239)^($A2240-$A2239)*(2-E2240/E2239)</f>
        <v>22.199581582743981</v>
      </c>
      <c r="AQ2240" s="10">
        <v>22.11</v>
      </c>
    </row>
    <row r="2241" spans="1:43" x14ac:dyDescent="0.25">
      <c r="A2241" s="1">
        <v>41316</v>
      </c>
      <c r="B2241" s="12">
        <v>12.94</v>
      </c>
      <c r="C2241" s="12">
        <v>14.68</v>
      </c>
      <c r="D2241">
        <v>2343.64</v>
      </c>
      <c r="E2241">
        <v>2091.14</v>
      </c>
      <c r="F2241">
        <v>51799.29</v>
      </c>
      <c r="G2241">
        <v>46224.480000000003</v>
      </c>
      <c r="H2241">
        <f>(1/(1-91/360*VLOOKUP($A2241,Tbills!$B$4:$C$974,2,1)/100))^((1)/91)-1</f>
        <v>2.3613675910194587E-6</v>
      </c>
      <c r="I2241" s="2">
        <f t="shared" si="362"/>
        <v>1452.3305265538631</v>
      </c>
      <c r="J2241">
        <f>VLOOKUP(A2241,'VXX-IV'!A$1:C$4500,3,0)</f>
        <v>1452.45</v>
      </c>
      <c r="K2241" s="10">
        <f t="shared" si="364"/>
        <v>-8.2256494982169137E-5</v>
      </c>
      <c r="L2241">
        <f t="shared" si="356"/>
        <v>1107831.1782862875</v>
      </c>
      <c r="O2241">
        <f t="shared" si="357"/>
        <v>41670.809829938138</v>
      </c>
      <c r="R2241">
        <f t="shared" si="358"/>
        <v>29.915509396642058</v>
      </c>
      <c r="U2241" s="2">
        <f t="shared" si="359"/>
        <v>88.551873962759416</v>
      </c>
      <c r="V2241">
        <f>VLOOKUP(A2241,'VXZ-IV'!A$1:C$4500,3,0)</f>
        <v>88.56</v>
      </c>
      <c r="W2241" s="10">
        <f t="shared" si="365"/>
        <v>-9.1757421415872287E-5</v>
      </c>
      <c r="X2241">
        <f t="shared" si="360"/>
        <v>29.609611337234981</v>
      </c>
      <c r="Z2241">
        <v>29.65</v>
      </c>
      <c r="AB2241">
        <f t="shared" si="361"/>
        <v>1217.6594544873226</v>
      </c>
      <c r="AC2241">
        <f>VLOOKUP(A2241,'VIXY-IV'!A$1:E$2000,4,0)</f>
        <v>1217.3699999999999</v>
      </c>
      <c r="AD2241" s="10">
        <f t="shared" si="368"/>
        <v>2.3777034699623556E-4</v>
      </c>
      <c r="AE2241">
        <f>ROW()</f>
        <v>2241</v>
      </c>
      <c r="AF2241">
        <f t="shared" si="355"/>
        <v>0.88147138964577654</v>
      </c>
      <c r="AG2241">
        <f>AG2240*(1-(AG$1+AG$5))^($A2241-$A2240)*(1+2*(E2241/E2240-1))</f>
        <v>202694.76743609642</v>
      </c>
      <c r="AH2241">
        <f>VLOOKUP(A2241,'UVXY-IV'!A$2:E$2000,4,0)</f>
        <v>1022260</v>
      </c>
      <c r="AI2241">
        <v>404.8</v>
      </c>
      <c r="AJ2241" s="10">
        <f t="shared" si="367"/>
        <v>-0.80171896832890222</v>
      </c>
      <c r="AK2241">
        <f t="shared" si="363"/>
        <v>22.125388858886396</v>
      </c>
      <c r="AM2241">
        <v>22.038550000000001</v>
      </c>
      <c r="AN2241" s="10">
        <f t="shared" si="366"/>
        <v>3.9403163495963511E-3</v>
      </c>
      <c r="AO2241">
        <f>AO2240*(1-AO$1+H2240)^($A2241-$A2240)*(2-E2241/E2240)</f>
        <v>22.377394932123188</v>
      </c>
      <c r="AQ2241" s="10">
        <v>22.48</v>
      </c>
    </row>
    <row r="2242" spans="1:43" x14ac:dyDescent="0.25">
      <c r="A2242" s="1">
        <v>41317</v>
      </c>
      <c r="B2242" s="12">
        <v>12.64</v>
      </c>
      <c r="C2242" s="12">
        <v>14.53</v>
      </c>
      <c r="D2242">
        <v>2317.11</v>
      </c>
      <c r="E2242">
        <v>2067.46</v>
      </c>
      <c r="F2242">
        <v>51556.21</v>
      </c>
      <c r="G2242">
        <v>46007.45</v>
      </c>
      <c r="H2242">
        <f>(1/(1-91/360*VLOOKUP($A2242,Tbills!$B$4:$C$974,2,1)/100))^((1)/91)-1</f>
        <v>2.3613675910194587E-6</v>
      </c>
      <c r="I2242" s="2">
        <f t="shared" si="362"/>
        <v>1435.8551358518494</v>
      </c>
      <c r="J2242">
        <f>VLOOKUP(A2242,'VXX-IV'!A$1:C$4500,3,0)</f>
        <v>1435.97</v>
      </c>
      <c r="K2242" s="10">
        <f t="shared" si="364"/>
        <v>-7.9990632221194069E-5</v>
      </c>
      <c r="L2242">
        <f t="shared" si="356"/>
        <v>1082694.7021702507</v>
      </c>
      <c r="O2242">
        <f t="shared" si="357"/>
        <v>40961.611130704099</v>
      </c>
      <c r="R2242">
        <f t="shared" si="358"/>
        <v>30.083530512819415</v>
      </c>
      <c r="U2242" s="2">
        <f t="shared" si="359"/>
        <v>88.134174990224167</v>
      </c>
      <c r="V2242">
        <f>VLOOKUP(A2242,'VXZ-IV'!A$1:C$4500,3,0)</f>
        <v>88.12</v>
      </c>
      <c r="W2242" s="10">
        <f t="shared" si="365"/>
        <v>1.6086007971138905E-4</v>
      </c>
      <c r="X2242">
        <f t="shared" si="360"/>
        <v>29.747602303939082</v>
      </c>
      <c r="Z2242">
        <v>29.76</v>
      </c>
      <c r="AB2242">
        <f t="shared" si="361"/>
        <v>1203.8287462216263</v>
      </c>
      <c r="AC2242">
        <f>VLOOKUP(A2242,'VIXY-IV'!A$1:E$2000,4,0)</f>
        <v>1203.67</v>
      </c>
      <c r="AD2242" s="10">
        <f t="shared" si="368"/>
        <v>1.3188516921269766E-4</v>
      </c>
      <c r="AE2242">
        <f>ROW()</f>
        <v>2242</v>
      </c>
      <c r="AF2242">
        <f t="shared" si="355"/>
        <v>0.86992429456297327</v>
      </c>
      <c r="AG2242">
        <f>AG2241*(1-(AG$1+AG$5))^($A2242-$A2241)*(1+2*(E2242/E2241-1))</f>
        <v>198097.47395089859</v>
      </c>
      <c r="AH2242">
        <f>VLOOKUP(A2242,'UVXY-IV'!A$2:E$2000,4,0)</f>
        <v>999290</v>
      </c>
      <c r="AI2242">
        <v>396.8</v>
      </c>
      <c r="AJ2242" s="10">
        <f t="shared" si="367"/>
        <v>-0.80176177691070805</v>
      </c>
      <c r="AK2242">
        <f t="shared" si="363"/>
        <v>22.374893861574705</v>
      </c>
      <c r="AM2242">
        <v>22.280774999999998</v>
      </c>
      <c r="AN2242" s="10">
        <f t="shared" si="366"/>
        <v>4.224218483185993E-3</v>
      </c>
      <c r="AO2242">
        <f>AO2241*(1-AO$1+H2241)^($A2242-$A2241)*(2-E2242/E2241)</f>
        <v>22.630012220303396</v>
      </c>
      <c r="AQ2242" s="10">
        <v>22.72</v>
      </c>
    </row>
    <row r="2243" spans="1:43" x14ac:dyDescent="0.25">
      <c r="A2243" s="1">
        <v>41318</v>
      </c>
      <c r="B2243" s="12">
        <v>12.98</v>
      </c>
      <c r="C2243" s="12">
        <v>14.63</v>
      </c>
      <c r="D2243">
        <v>2309.29</v>
      </c>
      <c r="E2243">
        <v>2060.48</v>
      </c>
      <c r="F2243">
        <v>51362.15</v>
      </c>
      <c r="G2243">
        <v>45834.16</v>
      </c>
      <c r="H2243">
        <f>(1/(1-91/360*VLOOKUP($A2243,Tbills!$B$4:$C$974,2,1)/100))^((1)/91)-1</f>
        <v>2.3613675910194587E-6</v>
      </c>
      <c r="I2243" s="2">
        <f t="shared" si="362"/>
        <v>1430.9743842603903</v>
      </c>
      <c r="J2243">
        <f>VLOOKUP(A2243,'VXX-IV'!A$1:C$4500,3,0)</f>
        <v>1431.09</v>
      </c>
      <c r="K2243" s="10">
        <f t="shared" si="364"/>
        <v>-8.0788587447089277E-5</v>
      </c>
      <c r="L2243">
        <f t="shared" si="356"/>
        <v>1075338.0065448789</v>
      </c>
      <c r="O2243">
        <f t="shared" si="357"/>
        <v>40752.800592622567</v>
      </c>
      <c r="R2243">
        <f t="shared" si="358"/>
        <v>30.132951131779887</v>
      </c>
      <c r="U2243" s="2">
        <f t="shared" si="359"/>
        <v>87.800292873063754</v>
      </c>
      <c r="V2243">
        <f>VLOOKUP(A2243,'VXZ-IV'!A$1:C$4500,3,0)</f>
        <v>87.8</v>
      </c>
      <c r="W2243" s="10">
        <f t="shared" si="365"/>
        <v>3.3356840973830515E-6</v>
      </c>
      <c r="X2243">
        <f t="shared" si="360"/>
        <v>29.858614660340333</v>
      </c>
      <c r="Z2243">
        <v>29.78</v>
      </c>
      <c r="AB2243">
        <f t="shared" si="361"/>
        <v>1199.7226420445659</v>
      </c>
      <c r="AC2243">
        <f>VLOOKUP(A2243,'VIXY-IV'!A$1:E$2000,4,0)</f>
        <v>1199.67</v>
      </c>
      <c r="AD2243" s="10">
        <f t="shared" si="368"/>
        <v>4.3880437591736765E-5</v>
      </c>
      <c r="AE2243">
        <f>ROW()</f>
        <v>2243</v>
      </c>
      <c r="AF2243">
        <f t="shared" si="355"/>
        <v>0.88721804511278191</v>
      </c>
      <c r="AG2243">
        <f>AG2242*(1-(AG$1+AG$5))^($A2243-$A2242)*(1+2*(E2243/E2242-1))</f>
        <v>196753.24039441452</v>
      </c>
      <c r="AH2243">
        <f>VLOOKUP(A2243,'UVXY-IV'!A$2:E$2000,4,0)</f>
        <v>992870</v>
      </c>
      <c r="AI2243">
        <v>402.8</v>
      </c>
      <c r="AJ2243" s="10">
        <f t="shared" si="367"/>
        <v>-0.80183383484805204</v>
      </c>
      <c r="AK2243">
        <f t="shared" si="363"/>
        <v>22.449388626733775</v>
      </c>
      <c r="AM2243">
        <v>22.351475000000001</v>
      </c>
      <c r="AN2243" s="10">
        <f t="shared" si="366"/>
        <v>4.3806337941354467E-3</v>
      </c>
      <c r="AO2243">
        <f>AO2242*(1-AO$1+H2242)^($A2243-$A2242)*(2-E2243/E2242)</f>
        <v>22.705627725098235</v>
      </c>
      <c r="AQ2243" s="10">
        <v>22.56</v>
      </c>
    </row>
    <row r="2244" spans="1:43" x14ac:dyDescent="0.25">
      <c r="A2244" s="1">
        <v>41319</v>
      </c>
      <c r="B2244" s="12">
        <v>12.66</v>
      </c>
      <c r="C2244" s="12">
        <v>14.43</v>
      </c>
      <c r="D2244">
        <v>2278.73</v>
      </c>
      <c r="E2244">
        <v>2033.21</v>
      </c>
      <c r="F2244">
        <v>51556.17</v>
      </c>
      <c r="G2244">
        <v>46007.19</v>
      </c>
      <c r="H2244">
        <f>(1/(1-91/360*VLOOKUP($A2244,Tbills!$B$4:$C$974,2,1)/100))^((1)/91)-1</f>
        <v>2.3613675910194587E-6</v>
      </c>
      <c r="I2244" s="2">
        <f t="shared" si="362"/>
        <v>1412.0031475579206</v>
      </c>
      <c r="J2244">
        <f>VLOOKUP(A2244,'VXX-IV'!A$1:C$4500,3,0)</f>
        <v>1412.12</v>
      </c>
      <c r="K2244" s="10">
        <f t="shared" si="364"/>
        <v>-8.2749654476521606E-5</v>
      </c>
      <c r="L2244">
        <f t="shared" si="356"/>
        <v>1046829.4297337785</v>
      </c>
      <c r="O2244">
        <f t="shared" si="357"/>
        <v>39942.423001982279</v>
      </c>
      <c r="R2244">
        <f t="shared" si="358"/>
        <v>30.3309814364235</v>
      </c>
      <c r="U2244" s="2">
        <f t="shared" si="359"/>
        <v>88.129808616686717</v>
      </c>
      <c r="V2244">
        <f>VLOOKUP(A2244,'VXZ-IV'!A$1:C$4500,3,0)</f>
        <v>88.12</v>
      </c>
      <c r="W2244" s="10">
        <f t="shared" si="365"/>
        <v>1.1130976721185348E-4</v>
      </c>
      <c r="X2244">
        <f t="shared" si="360"/>
        <v>29.744864501711728</v>
      </c>
      <c r="Z2244">
        <v>29.77</v>
      </c>
      <c r="AB2244">
        <f t="shared" si="361"/>
        <v>1183.8033017427706</v>
      </c>
      <c r="AC2244">
        <f>VLOOKUP(A2244,'VIXY-IV'!A$1:E$2000,4,0)</f>
        <v>1183.8599999999999</v>
      </c>
      <c r="AD2244" s="10">
        <f t="shared" si="368"/>
        <v>-4.789270456750927E-5</v>
      </c>
      <c r="AE2244">
        <f>ROW()</f>
        <v>2244</v>
      </c>
      <c r="AF2244">
        <f t="shared" si="355"/>
        <v>0.87733887733887739</v>
      </c>
      <c r="AG2244">
        <f>AG2243*(1-(AG$1+AG$5))^($A2244-$A2243)*(1+2*(E2244/E2243-1))</f>
        <v>191538.81378288069</v>
      </c>
      <c r="AH2244">
        <f>VLOOKUP(A2244,'UVXY-IV'!A$2:E$2000,4,0)</f>
        <v>966660</v>
      </c>
      <c r="AI2244">
        <v>389.6</v>
      </c>
      <c r="AJ2244" s="10">
        <f t="shared" si="367"/>
        <v>-0.80185503301793737</v>
      </c>
      <c r="AK2244">
        <f t="shared" si="363"/>
        <v>22.745441925761362</v>
      </c>
      <c r="AM2244">
        <v>22.641175</v>
      </c>
      <c r="AN2244" s="10">
        <f t="shared" si="366"/>
        <v>4.6051905769626256E-3</v>
      </c>
      <c r="AO2244">
        <f>AO2243*(1-AO$1+H2243)^($A2244-$A2243)*(2-E2244/E2243)</f>
        <v>23.005335132586055</v>
      </c>
      <c r="AQ2244" s="10">
        <v>22.94</v>
      </c>
    </row>
    <row r="2245" spans="1:43" x14ac:dyDescent="0.25">
      <c r="A2245" s="1">
        <v>41320</v>
      </c>
      <c r="B2245" s="12">
        <v>12.46</v>
      </c>
      <c r="C2245" s="12">
        <v>14.26</v>
      </c>
      <c r="D2245">
        <v>2270.31</v>
      </c>
      <c r="E2245">
        <v>2025.69</v>
      </c>
      <c r="F2245">
        <v>51709.58</v>
      </c>
      <c r="G2245">
        <v>46143.98</v>
      </c>
      <c r="H2245">
        <f>(1/(1-91/360*VLOOKUP($A2245,Tbills!$B$4:$C$974,2,1)/100))^((1)/91)-1</f>
        <v>2.3613675910194587E-6</v>
      </c>
      <c r="I2245" s="2">
        <f t="shared" si="362"/>
        <v>1406.7514360708303</v>
      </c>
      <c r="J2245">
        <f>VLOOKUP(A2245,'VXX-IV'!A$1:C$4500,3,0)</f>
        <v>1406.87</v>
      </c>
      <c r="K2245" s="10">
        <f t="shared" si="364"/>
        <v>-8.4274971510867047E-5</v>
      </c>
      <c r="L2245">
        <f t="shared" si="356"/>
        <v>1039041.3357785351</v>
      </c>
      <c r="N2245">
        <f>L2245/(4.39*10)-1</f>
        <v>23667.367557597612</v>
      </c>
      <c r="O2245">
        <f t="shared" si="357"/>
        <v>39719.488794876408</v>
      </c>
      <c r="R2245">
        <f t="shared" si="358"/>
        <v>30.385698630680817</v>
      </c>
      <c r="U2245" s="2">
        <f t="shared" si="359"/>
        <v>88.389891440149697</v>
      </c>
      <c r="V2245">
        <f>VLOOKUP(A2245,'VXZ-IV'!A$1:C$4500,3,0)</f>
        <v>88.4</v>
      </c>
      <c r="W2245" s="10">
        <f t="shared" si="365"/>
        <v>-1.1435022455097421E-4</v>
      </c>
      <c r="X2245">
        <f t="shared" si="360"/>
        <v>29.655399298975667</v>
      </c>
      <c r="Z2245">
        <v>29.7</v>
      </c>
      <c r="AB2245">
        <f t="shared" si="361"/>
        <v>1179.3837839256378</v>
      </c>
      <c r="AC2245">
        <f>VLOOKUP(A2245,'VIXY-IV'!A$1:E$2000,4,0)</f>
        <v>1179.52</v>
      </c>
      <c r="AD2245" s="10">
        <f t="shared" si="368"/>
        <v>-1.1548432783015095E-4</v>
      </c>
      <c r="AE2245">
        <f>ROW()</f>
        <v>2245</v>
      </c>
      <c r="AF2245">
        <f t="shared" si="355"/>
        <v>0.87377279102384298</v>
      </c>
      <c r="AG2245">
        <f>AG2244*(1-(AG$1+AG$5))^($A2245-$A2244)*(1+2*(E2245/E2244-1))</f>
        <v>190115.56176730807</v>
      </c>
      <c r="AH2245">
        <f>VLOOKUP(A2245,'UVXY-IV'!A$2:E$2000,4,0)</f>
        <v>959630</v>
      </c>
      <c r="AI2245">
        <v>384</v>
      </c>
      <c r="AJ2245" s="10">
        <f t="shared" si="367"/>
        <v>-0.8018866002862477</v>
      </c>
      <c r="AK2245">
        <f t="shared" si="363"/>
        <v>22.828504581056364</v>
      </c>
      <c r="AM2245">
        <v>22.719225000000002</v>
      </c>
      <c r="AN2245" s="10">
        <f t="shared" si="366"/>
        <v>4.8100047891759257E-3</v>
      </c>
      <c r="AO2245">
        <f>AO2244*(1-AO$1+H2244)^($A2245-$A2244)*(2-E2245/E2244)</f>
        <v>23.089622815594836</v>
      </c>
      <c r="AQ2245" s="10">
        <v>23.12</v>
      </c>
    </row>
    <row r="2246" spans="1:43" x14ac:dyDescent="0.25">
      <c r="A2246" s="1">
        <v>41324</v>
      </c>
      <c r="B2246" s="12">
        <v>12.31</v>
      </c>
      <c r="C2246" s="12">
        <v>13.99</v>
      </c>
      <c r="D2246">
        <v>2175.37</v>
      </c>
      <c r="E2246">
        <v>1940.96</v>
      </c>
      <c r="F2246">
        <v>50326.55</v>
      </c>
      <c r="G2246">
        <v>44909.38</v>
      </c>
      <c r="H2246">
        <f>(1/(1-91/360*VLOOKUP($A2246,Tbills!$B$4:$C$974,2,1)/100))^((1)/91)-1</f>
        <v>3.1949139418507855E-6</v>
      </c>
      <c r="I2246" s="2">
        <f t="shared" si="362"/>
        <v>1347.7923312787836</v>
      </c>
      <c r="J2246">
        <f>VLOOKUP(A2246,'VXX-IV'!A$1:C$4500,3,0)</f>
        <v>1347.9</v>
      </c>
      <c r="K2246" s="10">
        <f t="shared" si="364"/>
        <v>-7.9878864319593568E-5</v>
      </c>
      <c r="L2246">
        <f t="shared" si="356"/>
        <v>951959.88333608699</v>
      </c>
      <c r="N2246">
        <f>L2246/(4.02*10)-1</f>
        <v>23679.594112837989</v>
      </c>
      <c r="O2246">
        <f t="shared" si="357"/>
        <v>37222.407339075857</v>
      </c>
      <c r="R2246">
        <f t="shared" si="358"/>
        <v>31.015571992813417</v>
      </c>
      <c r="U2246" s="2">
        <f t="shared" si="359"/>
        <v>86.017415721640702</v>
      </c>
      <c r="V2246">
        <f>VLOOKUP(A2246,'VXZ-IV'!A$1:C$4500,3,0)</f>
        <v>86</v>
      </c>
      <c r="W2246" s="10">
        <f t="shared" si="365"/>
        <v>2.0250839117097463E-4</v>
      </c>
      <c r="X2246">
        <f t="shared" si="360"/>
        <v>30.444725530747309</v>
      </c>
      <c r="Z2246">
        <v>30.59</v>
      </c>
      <c r="AB2246">
        <f t="shared" si="361"/>
        <v>1129.8952567472734</v>
      </c>
      <c r="AC2246">
        <f>VLOOKUP(A2246,'VIXY-IV'!A$1:E$2000,4,0)</f>
        <v>1130.18</v>
      </c>
      <c r="AD2246" s="10">
        <f t="shared" si="368"/>
        <v>-2.5194504656489425E-4</v>
      </c>
      <c r="AE2246">
        <f>ROW()</f>
        <v>2246</v>
      </c>
      <c r="AF2246">
        <f t="shared" si="355"/>
        <v>0.87991422444603296</v>
      </c>
      <c r="AG2246">
        <f>AG2245*(1-(AG$1+AG$5))^($A2246-$A2245)*(1+2*(E2246/E2245-1))</f>
        <v>174187.87814466408</v>
      </c>
      <c r="AH2246">
        <f>VLOOKUP(A2246,'UVXY-IV'!A$2:E$2000,4,0)</f>
        <v>879360</v>
      </c>
      <c r="AI2246">
        <v>350.4</v>
      </c>
      <c r="AJ2246" s="10">
        <f t="shared" si="367"/>
        <v>-0.8019151676848344</v>
      </c>
      <c r="AK2246">
        <f t="shared" si="363"/>
        <v>23.778938380209734</v>
      </c>
      <c r="AM2246">
        <v>23.662400000000002</v>
      </c>
      <c r="AN2246" s="10">
        <f t="shared" si="366"/>
        <v>4.9250448056719076E-3</v>
      </c>
      <c r="AO2246">
        <f>AO2245*(1-AO$1+H2245)^($A2246-$A2245)*(2-E2246/E2245)</f>
        <v>24.052077665813563</v>
      </c>
      <c r="AQ2246" s="10">
        <v>24.12</v>
      </c>
    </row>
    <row r="2247" spans="1:43" x14ac:dyDescent="0.25">
      <c r="A2247" s="1">
        <v>41325</v>
      </c>
      <c r="B2247" s="12">
        <v>14.68</v>
      </c>
      <c r="C2247" s="12">
        <v>15.41</v>
      </c>
      <c r="D2247">
        <v>2395.62</v>
      </c>
      <c r="E2247">
        <v>2137.4699999999998</v>
      </c>
      <c r="F2247">
        <v>51790.35</v>
      </c>
      <c r="G2247">
        <v>46215.47</v>
      </c>
      <c r="H2247">
        <f>(1/(1-91/360*VLOOKUP($A2247,Tbills!$B$4:$C$974,2,1)/100))^((1)/91)-1</f>
        <v>3.1949139418507855E-6</v>
      </c>
      <c r="I2247" s="2">
        <f t="shared" si="362"/>
        <v>1484.2162643856254</v>
      </c>
      <c r="J2247">
        <f>VLOOKUP(A2247,'VXX-IV'!A$1:C$4500,3,0)</f>
        <v>1484.34</v>
      </c>
      <c r="K2247" s="10">
        <f t="shared" si="364"/>
        <v>-8.3360695241285754E-5</v>
      </c>
      <c r="L2247">
        <f t="shared" si="356"/>
        <v>1144671.7022040265</v>
      </c>
      <c r="N2247">
        <f>L2247/(4.65*10)-1</f>
        <v>24615.59574632315</v>
      </c>
      <c r="O2247">
        <f t="shared" si="357"/>
        <v>42873.764672949488</v>
      </c>
      <c r="R2247">
        <f t="shared" si="358"/>
        <v>29.444175037409924</v>
      </c>
      <c r="U2247" s="2">
        <f t="shared" si="359"/>
        <v>88.517163220439897</v>
      </c>
      <c r="V2247">
        <f>VLOOKUP(A2247,'VXZ-IV'!A$1:C$4500,3,0)</f>
        <v>88.52</v>
      </c>
      <c r="W2247" s="10">
        <f t="shared" si="365"/>
        <v>-3.204676412216223E-5</v>
      </c>
      <c r="X2247">
        <f t="shared" si="360"/>
        <v>29.558309167306454</v>
      </c>
      <c r="Z2247">
        <v>29.89</v>
      </c>
      <c r="AB2247">
        <f t="shared" si="361"/>
        <v>1244.246667268188</v>
      </c>
      <c r="AC2247">
        <f>VLOOKUP(A2247,'VIXY-IV'!A$1:E$2000,4,0)</f>
        <v>1244.72</v>
      </c>
      <c r="AD2247" s="10">
        <f t="shared" si="368"/>
        <v>-3.8027245630500861E-4</v>
      </c>
      <c r="AE2247">
        <f>ROW()</f>
        <v>2247</v>
      </c>
      <c r="AF2247">
        <f t="shared" ref="AF2247:AF2310" si="369">B2247/C2247</f>
        <v>0.95262816353017521</v>
      </c>
      <c r="AG2247">
        <f>AG2246*(1-(AG$1+AG$5))^($A2247-$A2246)*(1+2*(E2247/E2246-1))</f>
        <v>209451.67526352892</v>
      </c>
      <c r="AH2247">
        <f>VLOOKUP(A2247,'UVXY-IV'!A$2:E$2000,4,0)</f>
        <v>1057530</v>
      </c>
      <c r="AI2247">
        <v>412.4</v>
      </c>
      <c r="AJ2247" s="10">
        <f t="shared" si="367"/>
        <v>-0.80194256875594172</v>
      </c>
      <c r="AK2247">
        <f t="shared" si="363"/>
        <v>21.370474949356066</v>
      </c>
      <c r="AM2247">
        <v>21.257124999999998</v>
      </c>
      <c r="AN2247" s="10">
        <f t="shared" si="366"/>
        <v>5.3323273658159032E-3</v>
      </c>
      <c r="AO2247">
        <f>AO2246*(1-AO$1+H2246)^($A2247-$A2246)*(2-E2247/E2246)</f>
        <v>21.616225515738112</v>
      </c>
      <c r="AQ2247" s="10">
        <v>21.98</v>
      </c>
    </row>
    <row r="2248" spans="1:43" x14ac:dyDescent="0.25">
      <c r="A2248" s="1">
        <v>41326</v>
      </c>
      <c r="B2248" s="12">
        <v>15.22</v>
      </c>
      <c r="C2248" s="12">
        <v>15.71</v>
      </c>
      <c r="D2248">
        <v>2412.67</v>
      </c>
      <c r="E2248">
        <v>2152.67</v>
      </c>
      <c r="F2248">
        <v>52272.32</v>
      </c>
      <c r="G2248">
        <v>46645.41</v>
      </c>
      <c r="H2248">
        <f>(1/(1-91/360*VLOOKUP($A2248,Tbills!$B$4:$C$974,2,1)/100))^((1)/91)-1</f>
        <v>3.1949139418507855E-6</v>
      </c>
      <c r="I2248" s="2">
        <f t="shared" si="362"/>
        <v>1494.7432142463497</v>
      </c>
      <c r="J2248">
        <f>VLOOKUP(A2248,'VXX-IV'!A$1:C$4500,3,0)</f>
        <v>1494.86</v>
      </c>
      <c r="K2248" s="10">
        <f t="shared" si="364"/>
        <v>-7.8124877012086813E-5</v>
      </c>
      <c r="L2248">
        <f t="shared" ref="L2248:L2311" si="370">L2247*(1-L$1+H2248)^($A2248-$A2247)*(1+2*(E2248/E2247-1))</f>
        <v>1160902.9337778434</v>
      </c>
      <c r="N2248">
        <f>L2248/(4.79*10)-1</f>
        <v>24234.9693899341</v>
      </c>
      <c r="O2248">
        <f t="shared" ref="O2248:O2311" si="371">O2247*(1-(O$1+O$5))^($A2248-$A2247)*(1+1.5*(E2248/E2247-1))</f>
        <v>43329.631049662145</v>
      </c>
      <c r="R2248">
        <f t="shared" ref="R2248:R2311" si="372">R2247*(1-IF($A2248&lt;=R2243,R$1,R$1+IF(AND(WEEKDAY($A2248)&lt;&gt;1,WEEKDAY($A2248)&lt;&gt;7),S$1,0)))^($A2248-$A2247)*(1-0.5*(E2248/E2247-1))</f>
        <v>29.338156862513856</v>
      </c>
      <c r="U2248" s="2">
        <f t="shared" ref="U2248:U2311" si="373">U2247*$F2248/$F2247*(1-U$1)^($A2248-$A2247)</f>
        <v>89.338740878807585</v>
      </c>
      <c r="V2248">
        <f>VLOOKUP(A2248,'VXZ-IV'!A$1:C$4500,3,0)</f>
        <v>89.32</v>
      </c>
      <c r="W2248" s="10">
        <f t="shared" si="365"/>
        <v>2.0981727281221829E-4</v>
      </c>
      <c r="X2248">
        <f t="shared" ref="X2248:X2311" si="374">X2247*(1-X$1+H2248)^($A2248-$A2247)*(2-G2248/G2247)</f>
        <v>29.282340302854855</v>
      </c>
      <c r="Z2248">
        <v>29.46</v>
      </c>
      <c r="AB2248">
        <f t="shared" ref="AB2248:AB2311" si="375">AB2247*$E2248/$E2247*(1-(AB$1+AB$5+IF(AND(WEEKDAY(A2248)&lt;&gt;1,WEEKDAY(A2248)&lt;&gt;7),IF(A2248&lt;AC$2,AC$1,AC$3),0)))^($A2248-$A2247)</f>
        <v>1253.0510785635729</v>
      </c>
      <c r="AC2248">
        <f>VLOOKUP(A2248,'VIXY-IV'!A$1:E$2000,4,0)</f>
        <v>1253.6099999999999</v>
      </c>
      <c r="AD2248" s="10">
        <f t="shared" si="368"/>
        <v>-4.4584953568249652E-4</v>
      </c>
      <c r="AE2248">
        <f>ROW()</f>
        <v>2248</v>
      </c>
      <c r="AF2248">
        <f t="shared" si="369"/>
        <v>0.96880967536600893</v>
      </c>
      <c r="AG2248">
        <f>AG2247*(1-(AG$1+AG$5))^($A2248-$A2247)*(1+2*(E2248/E2247-1))</f>
        <v>212423.42672348255</v>
      </c>
      <c r="AH2248">
        <f>VLOOKUP(A2248,'UVXY-IV'!A$2:E$2000,4,0)</f>
        <v>1072840</v>
      </c>
      <c r="AI2248">
        <v>425.2</v>
      </c>
      <c r="AJ2248" s="10">
        <f t="shared" si="367"/>
        <v>-0.80199896841702156</v>
      </c>
      <c r="AK2248">
        <f t="shared" si="363"/>
        <v>21.217516735445596</v>
      </c>
      <c r="AM2248">
        <v>21.112850000000002</v>
      </c>
      <c r="AN2248" s="10">
        <f t="shared" si="366"/>
        <v>4.9574896541961788E-3</v>
      </c>
      <c r="AO2248">
        <f>AO2247*(1-AO$1+H2247)^($A2248-$A2247)*(2-E2248/E2247)</f>
        <v>21.4617827289315</v>
      </c>
      <c r="AQ2248" s="10">
        <v>21.57</v>
      </c>
    </row>
    <row r="2249" spans="1:43" x14ac:dyDescent="0.25">
      <c r="A2249" s="1">
        <v>41327</v>
      </c>
      <c r="B2249" s="12">
        <v>14.17</v>
      </c>
      <c r="C2249" s="12">
        <v>14.98</v>
      </c>
      <c r="D2249">
        <v>2320.25</v>
      </c>
      <c r="E2249">
        <v>2070.21</v>
      </c>
      <c r="F2249">
        <v>51418.52</v>
      </c>
      <c r="G2249">
        <v>45883.37</v>
      </c>
      <c r="H2249">
        <f>(1/(1-91/360*VLOOKUP($A2249,Tbills!$B$4:$C$974,2,1)/100))^((1)/91)-1</f>
        <v>3.1949139418507855E-6</v>
      </c>
      <c r="I2249" s="2">
        <f t="shared" ref="I2249:I2312" si="376">I2248*$D2249/$D2248*(1-I$1)^($A2249-$A2248)</f>
        <v>1437.4503667407607</v>
      </c>
      <c r="J2249">
        <f>VLOOKUP(A2249,'VXX-IV'!A$1:C$4500,3,0)</f>
        <v>1437.57</v>
      </c>
      <c r="K2249" s="10">
        <f t="shared" si="364"/>
        <v>-8.3219084454522196E-5</v>
      </c>
      <c r="L2249">
        <f t="shared" si="370"/>
        <v>1071918.9953286939</v>
      </c>
      <c r="N2249">
        <f>L2249/(4.61*10)-1</f>
        <v>23251.038944223295</v>
      </c>
      <c r="O2249">
        <f t="shared" si="371"/>
        <v>40838.582873175146</v>
      </c>
      <c r="R2249">
        <f t="shared" si="372"/>
        <v>29.898717727651018</v>
      </c>
      <c r="U2249" s="2">
        <f t="shared" si="373"/>
        <v>87.877366543473386</v>
      </c>
      <c r="V2249">
        <f>VLOOKUP(A2249,'VXZ-IV'!A$1:C$4500,3,0)</f>
        <v>87.88</v>
      </c>
      <c r="W2249" s="10">
        <f t="shared" si="365"/>
        <v>-2.9966505764811302E-5</v>
      </c>
      <c r="X2249">
        <f t="shared" si="374"/>
        <v>29.759716434048411</v>
      </c>
      <c r="Z2249">
        <v>30.04</v>
      </c>
      <c r="AB2249">
        <f t="shared" si="375"/>
        <v>1205.009792820272</v>
      </c>
      <c r="AC2249">
        <f>VLOOKUP(A2249,'VIXY-IV'!A$1:E$2000,4,0)</f>
        <v>1205.82</v>
      </c>
      <c r="AD2249" s="10">
        <f t="shared" si="368"/>
        <v>-6.7191386751586091E-4</v>
      </c>
      <c r="AE2249">
        <f>ROW()</f>
        <v>2249</v>
      </c>
      <c r="AF2249">
        <f t="shared" si="369"/>
        <v>0.94592790387182912</v>
      </c>
      <c r="AG2249">
        <f>AG2248*(1-(AG$1+AG$5))^($A2249-$A2248)*(1+2*(E2249/E2248-1))</f>
        <v>196142.66812969928</v>
      </c>
      <c r="AH2249">
        <f>VLOOKUP(A2249,'UVXY-IV'!A$2:E$2000,4,0)</f>
        <v>990700</v>
      </c>
      <c r="AI2249">
        <v>396.4</v>
      </c>
      <c r="AJ2249" s="10">
        <f t="shared" si="367"/>
        <v>-0.80201608142757719</v>
      </c>
      <c r="AK2249">
        <f t="shared" ref="AK2249:AK2312" si="377">AK2248*(1-IF($A2249&lt;=AK2244,AK$1,AK$1+IF(AND(WEEKDAY($A2249)&lt;&gt;1,WEEKDAY($A2249)&lt;&gt;7),AL$1,0)))^($A2249-$A2248)*(2-$E2249/$E2248)</f>
        <v>22.029247119220287</v>
      </c>
      <c r="AM2249">
        <v>21.9192</v>
      </c>
      <c r="AN2249" s="10">
        <f t="shared" si="366"/>
        <v>5.0205810075316659E-3</v>
      </c>
      <c r="AO2249">
        <f>AO2248*(1-AO$1+H2248)^($A2249-$A2248)*(2-E2249/E2248)</f>
        <v>22.283143009520689</v>
      </c>
      <c r="AQ2249" s="10">
        <v>22.3</v>
      </c>
    </row>
    <row r="2250" spans="1:43" x14ac:dyDescent="0.25">
      <c r="A2250" s="1">
        <v>41330</v>
      </c>
      <c r="B2250" s="12">
        <v>18.989999999999998</v>
      </c>
      <c r="C2250" s="12">
        <v>17.940000000000001</v>
      </c>
      <c r="D2250">
        <v>2705.75</v>
      </c>
      <c r="E2250">
        <v>2414.15</v>
      </c>
      <c r="F2250">
        <v>53158.38</v>
      </c>
      <c r="G2250">
        <v>47435.5</v>
      </c>
      <c r="H2250">
        <f>(1/(1-91/360*VLOOKUP($A2250,Tbills!$B$4:$C$974,2,1)/100))^((1)/91)-1</f>
        <v>3.4727769306908129E-6</v>
      </c>
      <c r="I2250" s="2">
        <f t="shared" si="376"/>
        <v>1676.1542186565721</v>
      </c>
      <c r="J2250">
        <f>VLOOKUP(A2250,'VXX-IV'!A$1:C$4500,3,0)</f>
        <v>1676.29</v>
      </c>
      <c r="K2250" s="10">
        <f t="shared" si="364"/>
        <v>-8.1001105672551255E-5</v>
      </c>
      <c r="L2250">
        <f t="shared" si="370"/>
        <v>1427912.5960386971</v>
      </c>
      <c r="O2250">
        <f t="shared" si="371"/>
        <v>51010.670034144059</v>
      </c>
      <c r="R2250">
        <f t="shared" si="372"/>
        <v>27.411347343597164</v>
      </c>
      <c r="U2250" s="2">
        <f t="shared" si="373"/>
        <v>90.844247072663265</v>
      </c>
      <c r="V2250">
        <f>VLOOKUP(A2250,'VXZ-IV'!A$1:C$4500,3,0)</f>
        <v>90.84</v>
      </c>
      <c r="W2250" s="10">
        <f t="shared" si="365"/>
        <v>4.6753331828019995E-5</v>
      </c>
      <c r="X2250">
        <f t="shared" si="374"/>
        <v>28.750122197464744</v>
      </c>
      <c r="Z2250">
        <v>28.64</v>
      </c>
      <c r="AB2250">
        <f t="shared" si="375"/>
        <v>1405.0604175572048</v>
      </c>
      <c r="AC2250">
        <f>VLOOKUP(A2250,'VIXY-IV'!A$1:E$2000,4,0)</f>
        <v>1406.56</v>
      </c>
      <c r="AD2250" s="10">
        <f t="shared" si="368"/>
        <v>-1.0661347136241561E-3</v>
      </c>
      <c r="AE2250">
        <f>ROW()</f>
        <v>2250</v>
      </c>
      <c r="AF2250">
        <f t="shared" si="369"/>
        <v>1.0585284280936453</v>
      </c>
      <c r="AG2250">
        <f>AG2249*(1-(AG$1+AG$5))^($A2250-$A2249)*(1+2*(E2250/E2249-1))</f>
        <v>261289.64820855303</v>
      </c>
      <c r="AH2250">
        <f>VLOOKUP(A2250,'UVXY-IV'!A$2:E$2000,4,0)</f>
        <v>1320080</v>
      </c>
      <c r="AI2250">
        <v>506</v>
      </c>
      <c r="AJ2250" s="10">
        <f t="shared" si="367"/>
        <v>-0.80206529285455952</v>
      </c>
      <c r="AK2250">
        <f t="shared" si="377"/>
        <v>18.366791345197626</v>
      </c>
      <c r="AM2250">
        <v>18.27825</v>
      </c>
      <c r="AN2250" s="10">
        <f t="shared" si="366"/>
        <v>4.8440821849808913E-3</v>
      </c>
      <c r="AO2250">
        <f>AO2249*(1-AO$1+H2249)^($A2250-$A2249)*(2-E2250/E2249)</f>
        <v>18.579188528298335</v>
      </c>
      <c r="AQ2250" s="10">
        <v>19.18</v>
      </c>
    </row>
    <row r="2251" spans="1:43" x14ac:dyDescent="0.25">
      <c r="A2251" s="1">
        <v>41331</v>
      </c>
      <c r="B2251" s="12">
        <v>16.87</v>
      </c>
      <c r="C2251" s="12">
        <v>17.25</v>
      </c>
      <c r="D2251">
        <v>2636.58</v>
      </c>
      <c r="E2251">
        <v>2352.42</v>
      </c>
      <c r="F2251">
        <v>53190.559999999998</v>
      </c>
      <c r="G2251">
        <v>47464.05</v>
      </c>
      <c r="H2251">
        <f>(1/(1-91/360*VLOOKUP($A2251,Tbills!$B$4:$C$974,2,1)/100))^((1)/91)-1</f>
        <v>3.4727769306908129E-6</v>
      </c>
      <c r="I2251" s="2">
        <f t="shared" si="376"/>
        <v>1633.2650581884441</v>
      </c>
      <c r="J2251">
        <f>VLOOKUP(A2251,'VXX-IV'!A$1:C$4500,3,0)</f>
        <v>1633.39</v>
      </c>
      <c r="K2251" s="10">
        <f t="shared" ref="K2251:K2314" si="378">I2251/J2251-1</f>
        <v>-7.649233285134116E-5</v>
      </c>
      <c r="L2251">
        <f t="shared" si="370"/>
        <v>1354832.3844459439</v>
      </c>
      <c r="O2251">
        <f t="shared" si="371"/>
        <v>49052.496879638158</v>
      </c>
      <c r="R2251">
        <f t="shared" si="372"/>
        <v>27.76054748124217</v>
      </c>
      <c r="U2251" s="2">
        <f t="shared" si="373"/>
        <v>90.897024172460547</v>
      </c>
      <c r="V2251">
        <f>VLOOKUP(A2251,'VXZ-IV'!A$1:C$4500,3,0)</f>
        <v>90.88</v>
      </c>
      <c r="W2251" s="10">
        <f t="shared" ref="W2251:W2314" si="379">U2251/V2251-1</f>
        <v>1.873258413354062E-4</v>
      </c>
      <c r="X2251">
        <f t="shared" si="374"/>
        <v>28.731855426065003</v>
      </c>
      <c r="Z2251">
        <v>29.13</v>
      </c>
      <c r="AB2251">
        <f t="shared" si="375"/>
        <v>1369.0851804365755</v>
      </c>
      <c r="AC2251">
        <f>VLOOKUP(A2251,'VIXY-IV'!A$1:E$2000,4,0)</f>
        <v>1370.74</v>
      </c>
      <c r="AD2251" s="10">
        <f t="shared" si="368"/>
        <v>-1.2072454027930446E-3</v>
      </c>
      <c r="AE2251">
        <f>ROW()</f>
        <v>2251</v>
      </c>
      <c r="AF2251">
        <f t="shared" si="369"/>
        <v>0.9779710144927537</v>
      </c>
      <c r="AG2251">
        <f>AG2250*(1-(AG$1+AG$5))^($A2251-$A2250)*(1+2*(E2251/E2250-1))</f>
        <v>247918.90085246149</v>
      </c>
      <c r="AH2251">
        <f>VLOOKUP(A2251,'UVXY-IV'!A$2:E$2000,4,0)</f>
        <v>1253220</v>
      </c>
      <c r="AI2251">
        <v>479.6</v>
      </c>
      <c r="AJ2251" s="10">
        <f t="shared" si="367"/>
        <v>-0.80217447786305551</v>
      </c>
      <c r="AK2251">
        <f t="shared" si="377"/>
        <v>18.835554290312832</v>
      </c>
      <c r="AM2251">
        <v>18.752375000000001</v>
      </c>
      <c r="AN2251" s="10">
        <f t="shared" si="366"/>
        <v>4.4356669655354342E-3</v>
      </c>
      <c r="AO2251">
        <f>AO2250*(1-AO$1+H2250)^($A2251-$A2250)*(2-E2251/E2250)</f>
        <v>19.053621223469086</v>
      </c>
      <c r="AQ2251" s="10">
        <v>19.440000000000001</v>
      </c>
    </row>
    <row r="2252" spans="1:43" x14ac:dyDescent="0.25">
      <c r="A2252" s="1">
        <v>41332</v>
      </c>
      <c r="B2252" s="12">
        <v>14.73</v>
      </c>
      <c r="C2252" s="12">
        <v>15.66</v>
      </c>
      <c r="D2252">
        <v>2406.15</v>
      </c>
      <c r="E2252">
        <v>2146.8200000000002</v>
      </c>
      <c r="F2252">
        <v>51297.07</v>
      </c>
      <c r="G2252">
        <v>45774.25</v>
      </c>
      <c r="H2252">
        <f>(1/(1-91/360*VLOOKUP($A2252,Tbills!$B$4:$C$974,2,1)/100))^((1)/91)-1</f>
        <v>3.4727769306908129E-6</v>
      </c>
      <c r="I2252" s="2">
        <f t="shared" si="376"/>
        <v>1490.4857411007222</v>
      </c>
      <c r="J2252">
        <f>VLOOKUP(A2252,'VXX-IV'!A$1:C$4500,3,0)</f>
        <v>1490.61</v>
      </c>
      <c r="K2252" s="10">
        <f t="shared" si="378"/>
        <v>-8.3361106713142341E-5</v>
      </c>
      <c r="L2252">
        <f t="shared" si="370"/>
        <v>1117962.7630991226</v>
      </c>
      <c r="O2252">
        <f t="shared" si="371"/>
        <v>42620.325410799465</v>
      </c>
      <c r="R2252">
        <f t="shared" si="372"/>
        <v>28.972364739486501</v>
      </c>
      <c r="U2252" s="2">
        <f t="shared" si="373"/>
        <v>87.659113145070791</v>
      </c>
      <c r="V2252">
        <f>VLOOKUP(A2252,'VXZ-IV'!A$1:C$4500,3,0)</f>
        <v>87.64</v>
      </c>
      <c r="W2252" s="10">
        <f t="shared" si="379"/>
        <v>2.1808700445902218E-4</v>
      </c>
      <c r="X2252">
        <f t="shared" si="374"/>
        <v>29.753760610614268</v>
      </c>
      <c r="Z2252">
        <v>29.68</v>
      </c>
      <c r="AB2252">
        <f t="shared" si="375"/>
        <v>1249.3844519599636</v>
      </c>
      <c r="AC2252">
        <f>VLOOKUP(A2252,'VIXY-IV'!A$1:E$2000,4,0)</f>
        <v>1251.0899999999999</v>
      </c>
      <c r="AD2252" s="10">
        <f t="shared" si="368"/>
        <v>-1.363249678309586E-3</v>
      </c>
      <c r="AE2252">
        <f>ROW()</f>
        <v>2252</v>
      </c>
      <c r="AF2252">
        <f t="shared" si="369"/>
        <v>0.94061302681992343</v>
      </c>
      <c r="AG2252">
        <f>AG2251*(1-(AG$1+AG$5))^($A2252-$A2251)*(1+2*(E2252/E2251-1))</f>
        <v>204576.10066962743</v>
      </c>
      <c r="AH2252">
        <f>VLOOKUP(A2252,'UVXY-IV'!A$2:E$2000,4,0)</f>
        <v>1033920</v>
      </c>
      <c r="AI2252">
        <v>412.4</v>
      </c>
      <c r="AJ2252" s="10">
        <f t="shared" si="367"/>
        <v>-0.8021354643786488</v>
      </c>
      <c r="AK2252">
        <f t="shared" si="377"/>
        <v>20.480815715468687</v>
      </c>
      <c r="AM2252">
        <v>20.3872</v>
      </c>
      <c r="AN2252" s="10">
        <f t="shared" si="366"/>
        <v>4.5918868441319205E-3</v>
      </c>
      <c r="AO2252">
        <f>AO2251*(1-AO$1+H2251)^($A2252-$A2251)*(2-E2252/E2251)</f>
        <v>20.718201141018167</v>
      </c>
      <c r="AQ2252" s="10">
        <v>20.73</v>
      </c>
    </row>
    <row r="2253" spans="1:43" x14ac:dyDescent="0.25">
      <c r="A2253" s="1">
        <v>41333</v>
      </c>
      <c r="B2253" s="12">
        <v>15.51</v>
      </c>
      <c r="C2253" s="12">
        <v>16.18</v>
      </c>
      <c r="D2253">
        <v>2511.58</v>
      </c>
      <c r="E2253">
        <v>2240.88</v>
      </c>
      <c r="F2253">
        <v>52147.15</v>
      </c>
      <c r="G2253">
        <v>46532.639999999999</v>
      </c>
      <c r="H2253">
        <f>(1/(1-91/360*VLOOKUP($A2253,Tbills!$B$4:$C$974,2,1)/100))^((1)/91)-1</f>
        <v>3.4727769306908129E-6</v>
      </c>
      <c r="I2253" s="2">
        <f t="shared" si="376"/>
        <v>1555.7562489455684</v>
      </c>
      <c r="J2253">
        <f>VLOOKUP(A2253,'VXX-IV'!A$1:C$4500,3,0)</f>
        <v>1555.88</v>
      </c>
      <c r="K2253" s="10">
        <f t="shared" si="378"/>
        <v>-7.9537659994133314E-5</v>
      </c>
      <c r="L2253">
        <f t="shared" si="370"/>
        <v>1215876.0566916044</v>
      </c>
      <c r="O2253">
        <f t="shared" si="371"/>
        <v>45419.822205729412</v>
      </c>
      <c r="R2253">
        <f t="shared" si="372"/>
        <v>28.336391332819552</v>
      </c>
      <c r="U2253" s="2">
        <f t="shared" si="373"/>
        <v>89.109601397628538</v>
      </c>
      <c r="V2253">
        <f>VLOOKUP(A2253,'VXZ-IV'!A$1:C$4500,3,0)</f>
        <v>89.12</v>
      </c>
      <c r="W2253" s="10">
        <f t="shared" si="379"/>
        <v>-1.1668090632255268E-4</v>
      </c>
      <c r="X2253">
        <f t="shared" si="374"/>
        <v>29.259818225395758</v>
      </c>
      <c r="Z2253">
        <v>29.2</v>
      </c>
      <c r="AB2253">
        <f t="shared" si="375"/>
        <v>1304.079065016598</v>
      </c>
      <c r="AC2253">
        <f>VLOOKUP(A2253,'VIXY-IV'!A$1:E$2000,4,0)</f>
        <v>1306.58</v>
      </c>
      <c r="AD2253" s="10">
        <f t="shared" si="368"/>
        <v>-1.9141078107747234E-3</v>
      </c>
      <c r="AE2253">
        <f>ROW()</f>
        <v>2253</v>
      </c>
      <c r="AF2253">
        <f t="shared" si="369"/>
        <v>0.95859085290482082</v>
      </c>
      <c r="AG2253">
        <f>AG2252*(1-(AG$1+AG$5))^($A2253-$A2252)*(1+2*(E2253/E2252-1))</f>
        <v>222495.05015533001</v>
      </c>
      <c r="AH2253">
        <f>VLOOKUP(A2253,'UVXY-IV'!A$2:E$2000,4,0)</f>
        <v>1125240</v>
      </c>
      <c r="AI2253">
        <v>437.2</v>
      </c>
      <c r="AJ2253" s="10">
        <f t="shared" si="367"/>
        <v>-0.80226880473914008</v>
      </c>
      <c r="AK2253">
        <f t="shared" si="377"/>
        <v>19.582564508555247</v>
      </c>
      <c r="AM2253">
        <v>19.497624999999999</v>
      </c>
      <c r="AN2253" s="10">
        <f t="shared" si="366"/>
        <v>4.3564028211255934E-3</v>
      </c>
      <c r="AO2253">
        <f>AO2252*(1-AO$1+H2252)^($A2253-$A2252)*(2-E2253/E2252)</f>
        <v>19.80979740312679</v>
      </c>
      <c r="AQ2253" s="10">
        <v>20.13</v>
      </c>
    </row>
    <row r="2254" spans="1:43" x14ac:dyDescent="0.25">
      <c r="A2254" s="1">
        <v>41334</v>
      </c>
      <c r="B2254" s="12">
        <v>15.36</v>
      </c>
      <c r="C2254" s="12">
        <v>16.29</v>
      </c>
      <c r="D2254">
        <v>2549.87</v>
      </c>
      <c r="E2254">
        <v>2275.04</v>
      </c>
      <c r="F2254">
        <v>52434.3</v>
      </c>
      <c r="G2254">
        <v>46788.71</v>
      </c>
      <c r="H2254">
        <f>(1/(1-91/360*VLOOKUP($A2254,Tbills!$B$4:$C$974,2,1)/100))^((1)/91)-1</f>
        <v>3.4727769306908129E-6</v>
      </c>
      <c r="I2254" s="2">
        <f t="shared" si="376"/>
        <v>1579.4358362028895</v>
      </c>
      <c r="J2254">
        <f>VLOOKUP(A2254,'VXX-IV'!A$1:C$4500,3,0)</f>
        <v>1579.56</v>
      </c>
      <c r="K2254" s="10">
        <f t="shared" si="378"/>
        <v>-7.8606572153305798E-5</v>
      </c>
      <c r="L2254">
        <f t="shared" si="370"/>
        <v>1252893.4245305699</v>
      </c>
      <c r="O2254">
        <f t="shared" si="371"/>
        <v>46456.827044686419</v>
      </c>
      <c r="R2254">
        <f t="shared" si="372"/>
        <v>28.119140001574781</v>
      </c>
      <c r="U2254" s="2">
        <f t="shared" si="373"/>
        <v>89.598101580252646</v>
      </c>
      <c r="V2254">
        <f>VLOOKUP(A2254,'VXZ-IV'!A$1:C$4500,3,0)</f>
        <v>89.6</v>
      </c>
      <c r="W2254" s="10">
        <f t="shared" si="379"/>
        <v>-2.1187720394499898E-5</v>
      </c>
      <c r="X2254">
        <f t="shared" si="374"/>
        <v>29.097825687672902</v>
      </c>
      <c r="Z2254">
        <v>29.02</v>
      </c>
      <c r="AB2254">
        <f t="shared" si="375"/>
        <v>1323.9123011414138</v>
      </c>
      <c r="AC2254">
        <f>VLOOKUP(A2254,'VIXY-IV'!A$1:E$2000,4,0)</f>
        <v>1326.55</v>
      </c>
      <c r="AD2254" s="10">
        <f t="shared" si="368"/>
        <v>-1.9883900784638531E-3</v>
      </c>
      <c r="AE2254">
        <f>ROW()</f>
        <v>2254</v>
      </c>
      <c r="AF2254">
        <f t="shared" si="369"/>
        <v>0.94290976058931864</v>
      </c>
      <c r="AG2254">
        <f>AG2253*(1-(AG$1+AG$5))^($A2254-$A2253)*(1+2*(E2254/E2253-1))</f>
        <v>229270.75789368511</v>
      </c>
      <c r="AH2254">
        <f>VLOOKUP(A2254,'UVXY-IV'!A$2:E$2000,4,0)</f>
        <v>1159670</v>
      </c>
      <c r="AI2254">
        <v>450.4</v>
      </c>
      <c r="AJ2254" s="10">
        <f t="shared" si="367"/>
        <v>-0.80229655169687486</v>
      </c>
      <c r="AK2254">
        <f t="shared" si="377"/>
        <v>19.283149513145837</v>
      </c>
      <c r="AM2254">
        <v>19.200225</v>
      </c>
      <c r="AN2254" s="10">
        <f t="shared" si="366"/>
        <v>4.3189344471659119E-3</v>
      </c>
      <c r="AO2254">
        <f>AO2253*(1-AO$1+H2253)^($A2254-$A2253)*(2-E2254/E2253)</f>
        <v>19.50716285234429</v>
      </c>
      <c r="AQ2254" s="10">
        <v>19.809999999999999</v>
      </c>
    </row>
    <row r="2255" spans="1:43" x14ac:dyDescent="0.25">
      <c r="A2255" s="1">
        <v>41337</v>
      </c>
      <c r="B2255" s="12">
        <v>14.01</v>
      </c>
      <c r="C2255" s="12">
        <v>15.42</v>
      </c>
      <c r="D2255">
        <v>2358.75</v>
      </c>
      <c r="E2255">
        <v>2104.5</v>
      </c>
      <c r="F2255">
        <v>51527.1</v>
      </c>
      <c r="G2255">
        <v>45978.7</v>
      </c>
      <c r="H2255">
        <f>(1/(1-91/360*VLOOKUP($A2255,Tbills!$B$4:$C$974,2,1)/100))^((1)/91)-1</f>
        <v>3.0559851109668301E-6</v>
      </c>
      <c r="I2255" s="2">
        <f t="shared" si="376"/>
        <v>1460.9457591290493</v>
      </c>
      <c r="J2255">
        <f>VLOOKUP(A2255,'VXX-IV'!A$1:C$4500,3,0)</f>
        <v>1461.06</v>
      </c>
      <c r="K2255" s="10">
        <f t="shared" si="378"/>
        <v>-7.8190403508870965E-5</v>
      </c>
      <c r="L2255">
        <f t="shared" si="370"/>
        <v>1064921.6672047921</v>
      </c>
      <c r="O2255">
        <f t="shared" si="371"/>
        <v>41228.961112296864</v>
      </c>
      <c r="R2255">
        <f t="shared" si="372"/>
        <v>29.169107750309315</v>
      </c>
      <c r="U2255" s="2">
        <f t="shared" si="373"/>
        <v>88.041465818824747</v>
      </c>
      <c r="V2255">
        <f>VLOOKUP(A2255,'VXZ-IV'!A$1:C$4500,3,0)</f>
        <v>88.04</v>
      </c>
      <c r="W2255" s="10">
        <f t="shared" si="379"/>
        <v>1.6649464161133665E-5</v>
      </c>
      <c r="X2255">
        <f t="shared" si="374"/>
        <v>29.598556572206796</v>
      </c>
      <c r="Z2255">
        <v>29.67</v>
      </c>
      <c r="AB2255">
        <f t="shared" si="375"/>
        <v>1224.5419983099068</v>
      </c>
      <c r="AC2255">
        <f>VLOOKUP(A2255,'VIXY-IV'!A$1:E$2000,4,0)</f>
        <v>1227.55</v>
      </c>
      <c r="AD2255" s="10">
        <f t="shared" si="368"/>
        <v>-2.4504107287630639E-3</v>
      </c>
      <c r="AE2255">
        <f>ROW()</f>
        <v>2255</v>
      </c>
      <c r="AF2255">
        <f t="shared" si="369"/>
        <v>0.90856031128404668</v>
      </c>
      <c r="AG2255">
        <f>AG2254*(1-(AG$1+AG$5))^($A2255-$A2254)*(1+2*(E2255/E2254-1))</f>
        <v>194878.17817744109</v>
      </c>
      <c r="AH2255">
        <f>VLOOKUP(A2255,'UVXY-IV'!A$2:E$2000,4,0)</f>
        <v>986070</v>
      </c>
      <c r="AI2255">
        <v>402.4</v>
      </c>
      <c r="AJ2255" s="10">
        <f t="shared" si="367"/>
        <v>-0.80236881947788585</v>
      </c>
      <c r="AK2255">
        <f t="shared" si="377"/>
        <v>20.725743646491736</v>
      </c>
      <c r="AM2255">
        <v>20.645600000000002</v>
      </c>
      <c r="AN2255" s="10">
        <f t="shared" si="366"/>
        <v>3.8818753870915046E-3</v>
      </c>
      <c r="AO2255">
        <f>AO2254*(1-AO$1+H2254)^($A2255-$A2254)*(2-E2255/E2254)</f>
        <v>20.967337307334763</v>
      </c>
      <c r="AQ2255" s="10">
        <v>20.79</v>
      </c>
    </row>
    <row r="2256" spans="1:43" x14ac:dyDescent="0.25">
      <c r="A2256" s="1">
        <v>41338</v>
      </c>
      <c r="B2256" s="12">
        <v>13.48</v>
      </c>
      <c r="C2256" s="12">
        <v>14.95</v>
      </c>
      <c r="D2256">
        <v>2302.5</v>
      </c>
      <c r="E2256">
        <v>2054.31</v>
      </c>
      <c r="F2256">
        <v>50517.35</v>
      </c>
      <c r="G2256">
        <v>45077.54</v>
      </c>
      <c r="H2256">
        <f>(1/(1-91/360*VLOOKUP($A2256,Tbills!$B$4:$C$974,2,1)/100))^((1)/91)-1</f>
        <v>3.0559851109668301E-6</v>
      </c>
      <c r="I2256" s="2">
        <f t="shared" si="376"/>
        <v>1426.0712615990412</v>
      </c>
      <c r="J2256">
        <f>VLOOKUP(A2256,'VXX-IV'!A$1:C$4500,3,0)</f>
        <v>1426.19</v>
      </c>
      <c r="K2256" s="10">
        <f t="shared" si="378"/>
        <v>-8.3255667869486238E-5</v>
      </c>
      <c r="L2256">
        <f t="shared" si="370"/>
        <v>1014084.5117267515</v>
      </c>
      <c r="O2256">
        <f t="shared" si="371"/>
        <v>39752.723694145134</v>
      </c>
      <c r="R2256">
        <f t="shared" si="372"/>
        <v>29.515598920454821</v>
      </c>
      <c r="U2256" s="2">
        <f t="shared" si="373"/>
        <v>86.31405793123497</v>
      </c>
      <c r="V2256">
        <f>VLOOKUP(A2256,'VXZ-IV'!A$1:C$4500,3,0)</f>
        <v>86.32</v>
      </c>
      <c r="W2256" s="10">
        <f t="shared" si="379"/>
        <v>-6.8837682634659281E-5</v>
      </c>
      <c r="X2256">
        <f t="shared" si="374"/>
        <v>30.177649811939702</v>
      </c>
      <c r="Z2256">
        <v>30.1</v>
      </c>
      <c r="AB2256">
        <f t="shared" si="375"/>
        <v>1195.2963489958315</v>
      </c>
      <c r="AC2256">
        <f>VLOOKUP(A2256,'VIXY-IV'!A$1:E$2000,4,0)</f>
        <v>1198.3399999999999</v>
      </c>
      <c r="AD2256" s="10">
        <f t="shared" si="368"/>
        <v>-2.5398893504083864E-3</v>
      </c>
      <c r="AE2256">
        <f>ROW()</f>
        <v>2256</v>
      </c>
      <c r="AF2256">
        <f t="shared" si="369"/>
        <v>0.90167224080267561</v>
      </c>
      <c r="AG2256">
        <f>AG2255*(1-(AG$1+AG$5))^($A2256-$A2255)*(1+2*(E2256/E2255-1))</f>
        <v>185576.66578147348</v>
      </c>
      <c r="AH2256">
        <f>VLOOKUP(A2256,'UVXY-IV'!A$2:E$2000,4,0)</f>
        <v>938870</v>
      </c>
      <c r="AI2256">
        <v>376</v>
      </c>
      <c r="AJ2256" s="10">
        <f t="shared" si="367"/>
        <v>-0.80234040305742704</v>
      </c>
      <c r="AK2256">
        <f t="shared" si="377"/>
        <v>21.219041405015108</v>
      </c>
      <c r="AM2256">
        <v>21.13355</v>
      </c>
      <c r="AN2256" s="10">
        <f t="shared" si="366"/>
        <v>4.0452931483403454E-3</v>
      </c>
      <c r="AO2256">
        <f>AO2255*(1-AO$1+H2255)^($A2256-$A2255)*(2-E2256/E2255)</f>
        <v>21.46665674274756</v>
      </c>
      <c r="AQ2256" s="10">
        <v>21.49</v>
      </c>
    </row>
    <row r="2257" spans="1:43" x14ac:dyDescent="0.25">
      <c r="A2257" s="1">
        <v>41339</v>
      </c>
      <c r="B2257" s="12">
        <v>13.53</v>
      </c>
      <c r="C2257" s="12">
        <v>15.03</v>
      </c>
      <c r="D2257">
        <v>2312.02</v>
      </c>
      <c r="E2257">
        <v>2062.79</v>
      </c>
      <c r="F2257">
        <v>50537.36</v>
      </c>
      <c r="G2257">
        <v>45095.26</v>
      </c>
      <c r="H2257">
        <f>(1/(1-91/360*VLOOKUP($A2257,Tbills!$B$4:$C$974,2,1)/100))^((1)/91)-1</f>
        <v>3.0559851109668301E-6</v>
      </c>
      <c r="I2257" s="2">
        <f t="shared" si="376"/>
        <v>1431.9326310846548</v>
      </c>
      <c r="J2257">
        <f>VLOOKUP(A2257,'VXX-IV'!A$1:C$4500,3,0)</f>
        <v>1432.05</v>
      </c>
      <c r="K2257" s="10">
        <f t="shared" si="378"/>
        <v>-8.1958671376836101E-5</v>
      </c>
      <c r="L2257">
        <f t="shared" si="370"/>
        <v>1022413.5081858309</v>
      </c>
      <c r="O2257">
        <f t="shared" si="371"/>
        <v>39997.519088467037</v>
      </c>
      <c r="R2257">
        <f t="shared" si="372"/>
        <v>29.453348588342113</v>
      </c>
      <c r="U2257" s="2">
        <f t="shared" si="373"/>
        <v>86.346141584475049</v>
      </c>
      <c r="V2257">
        <f>VLOOKUP(A2257,'VXZ-IV'!A$1:C$4500,3,0)</f>
        <v>86.36</v>
      </c>
      <c r="W2257" s="10">
        <f t="shared" si="379"/>
        <v>-1.6047262071505752E-4</v>
      </c>
      <c r="X2257">
        <f t="shared" si="374"/>
        <v>30.164763430369543</v>
      </c>
      <c r="Z2257">
        <v>30.16</v>
      </c>
      <c r="AB2257">
        <f t="shared" si="375"/>
        <v>1200.1885747239319</v>
      </c>
      <c r="AC2257">
        <f>VLOOKUP(A2257,'VIXY-IV'!A$1:E$2000,4,0)</f>
        <v>1203.3599999999999</v>
      </c>
      <c r="AD2257" s="10">
        <f t="shared" si="368"/>
        <v>-2.6354750665370519E-3</v>
      </c>
      <c r="AE2257">
        <f>ROW()</f>
        <v>2257</v>
      </c>
      <c r="AF2257">
        <f t="shared" si="369"/>
        <v>0.90019960079840322</v>
      </c>
      <c r="AG2257">
        <f>AG2256*(1-(AG$1+AG$5))^($A2257-$A2256)*(1+2*(E2257/E2256-1))</f>
        <v>187102.44679460046</v>
      </c>
      <c r="AH2257">
        <f>VLOOKUP(A2257,'UVXY-IV'!A$2:E$2000,4,0)</f>
        <v>947070</v>
      </c>
      <c r="AI2257">
        <v>378.8</v>
      </c>
      <c r="AJ2257" s="10">
        <f t="shared" si="367"/>
        <v>-0.80244074166154511</v>
      </c>
      <c r="AK2257">
        <f t="shared" si="377"/>
        <v>21.13046697738918</v>
      </c>
      <c r="AM2257">
        <v>21.044049999999999</v>
      </c>
      <c r="AN2257" s="10">
        <f t="shared" si="366"/>
        <v>4.1064803300305819E-3</v>
      </c>
      <c r="AO2257">
        <f>AO2256*(1-AO$1+H2256)^($A2257-$A2256)*(2-E2257/E2256)</f>
        <v>21.377319022880098</v>
      </c>
      <c r="AQ2257" s="10">
        <v>21.39</v>
      </c>
    </row>
    <row r="2258" spans="1:43" x14ac:dyDescent="0.25">
      <c r="A2258" s="1">
        <v>41340</v>
      </c>
      <c r="B2258" s="12">
        <v>13.06</v>
      </c>
      <c r="C2258" s="12">
        <v>14.74</v>
      </c>
      <c r="D2258">
        <v>2255.1</v>
      </c>
      <c r="E2258">
        <v>2012</v>
      </c>
      <c r="F2258">
        <v>50466.12</v>
      </c>
      <c r="G2258">
        <v>45031.55</v>
      </c>
      <c r="H2258">
        <f>(1/(1-91/360*VLOOKUP($A2258,Tbills!$B$4:$C$974,2,1)/100))^((1)/91)-1</f>
        <v>3.0559851109668301E-6</v>
      </c>
      <c r="I2258" s="2">
        <f t="shared" si="376"/>
        <v>1396.6455905008609</v>
      </c>
      <c r="J2258">
        <f>VLOOKUP(A2258,'VXX-IV'!A$1:C$4500,3,0)</f>
        <v>1396.76</v>
      </c>
      <c r="K2258" s="10">
        <f t="shared" si="378"/>
        <v>-8.1910635427062672E-5</v>
      </c>
      <c r="L2258">
        <f t="shared" si="370"/>
        <v>972024.82055317145</v>
      </c>
      <c r="O2258">
        <f t="shared" si="371"/>
        <v>38518.99308225554</v>
      </c>
      <c r="R2258">
        <f t="shared" si="372"/>
        <v>29.81460080875809</v>
      </c>
      <c r="U2258" s="2">
        <f t="shared" si="373"/>
        <v>86.222321269540444</v>
      </c>
      <c r="V2258">
        <f>VLOOKUP(A2258,'VXZ-IV'!A$1:C$4500,3,0)</f>
        <v>86.2</v>
      </c>
      <c r="W2258" s="10">
        <f t="shared" si="379"/>
        <v>2.5894744246457435E-4</v>
      </c>
      <c r="X2258">
        <f t="shared" si="374"/>
        <v>30.206354871998265</v>
      </c>
      <c r="Z2258">
        <v>30.35</v>
      </c>
      <c r="AB2258">
        <f t="shared" si="375"/>
        <v>1170.5967262703909</v>
      </c>
      <c r="AC2258">
        <f>VLOOKUP(A2258,'VIXY-IV'!A$1:E$2000,4,0)</f>
        <v>1173.6500000000001</v>
      </c>
      <c r="AD2258" s="10">
        <f t="shared" si="368"/>
        <v>-2.6015198139216489E-3</v>
      </c>
      <c r="AE2258">
        <f>ROW()</f>
        <v>2258</v>
      </c>
      <c r="AF2258">
        <f t="shared" si="369"/>
        <v>0.88602442333785625</v>
      </c>
      <c r="AG2258">
        <f>AG2257*(1-(AG$1+AG$5))^($A2258-$A2257)*(1+2*(E2258/E2257-1))</f>
        <v>177882.78208659808</v>
      </c>
      <c r="AH2258">
        <f>VLOOKUP(A2258,'UVXY-IV'!A$2:E$2000,4,0)</f>
        <v>900400</v>
      </c>
      <c r="AI2258">
        <v>364</v>
      </c>
      <c r="AJ2258" s="10">
        <f t="shared" si="367"/>
        <v>-0.80244026867325846</v>
      </c>
      <c r="AK2258">
        <f t="shared" si="377"/>
        <v>21.649732787074367</v>
      </c>
      <c r="AM2258">
        <v>21.559200000000001</v>
      </c>
      <c r="AN2258" s="10">
        <f t="shared" si="366"/>
        <v>4.1992646793185262E-3</v>
      </c>
      <c r="AO2258">
        <f>AO2257*(1-AO$1+H2257)^($A2258-$A2257)*(2-E2258/E2257)</f>
        <v>21.902928013982375</v>
      </c>
      <c r="AQ2258" s="10">
        <v>21.84</v>
      </c>
    </row>
    <row r="2259" spans="1:43" x14ac:dyDescent="0.25">
      <c r="A2259" s="1">
        <v>41341</v>
      </c>
      <c r="B2259" s="12">
        <v>12.59</v>
      </c>
      <c r="C2259" s="12">
        <v>14.52</v>
      </c>
      <c r="D2259">
        <v>2219.79</v>
      </c>
      <c r="E2259">
        <v>1980.49</v>
      </c>
      <c r="F2259">
        <v>50165.22</v>
      </c>
      <c r="G2259">
        <v>44762.92</v>
      </c>
      <c r="H2259">
        <f>(1/(1-91/360*VLOOKUP($A2259,Tbills!$B$4:$C$974,2,1)/100))^((1)/91)-1</f>
        <v>3.0559851109668301E-6</v>
      </c>
      <c r="I2259" s="2">
        <f t="shared" si="376"/>
        <v>1374.7436122385475</v>
      </c>
      <c r="J2259">
        <f>VLOOKUP(A2259,'VXX-IV'!A$1:C$4500,3,0)</f>
        <v>1374.86</v>
      </c>
      <c r="K2259" s="10">
        <f t="shared" si="378"/>
        <v>-8.4654264035921578E-5</v>
      </c>
      <c r="L2259">
        <f t="shared" si="370"/>
        <v>941539.30634188303</v>
      </c>
      <c r="O2259">
        <f t="shared" si="371"/>
        <v>37612.854659119534</v>
      </c>
      <c r="R2259">
        <f t="shared" si="372"/>
        <v>30.046706207052004</v>
      </c>
      <c r="U2259" s="2">
        <f t="shared" si="373"/>
        <v>85.706138052086345</v>
      </c>
      <c r="V2259">
        <f>VLOOKUP(A2259,'VXZ-IV'!A$1:C$4500,3,0)</f>
        <v>85.72</v>
      </c>
      <c r="W2259" s="10">
        <f t="shared" si="379"/>
        <v>-1.6171194486291895E-4</v>
      </c>
      <c r="X2259">
        <f t="shared" si="374"/>
        <v>30.385516025647348</v>
      </c>
      <c r="Z2259">
        <v>30.31</v>
      </c>
      <c r="AB2259">
        <f t="shared" si="375"/>
        <v>1152.223797657236</v>
      </c>
      <c r="AC2259">
        <f>VLOOKUP(A2259,'VIXY-IV'!A$1:E$2000,4,0)</f>
        <v>1155.24</v>
      </c>
      <c r="AD2259" s="10">
        <f t="shared" si="368"/>
        <v>-2.610888077597795E-3</v>
      </c>
      <c r="AE2259">
        <f>ROW()</f>
        <v>2259</v>
      </c>
      <c r="AF2259">
        <f t="shared" si="369"/>
        <v>0.86707988980716255</v>
      </c>
      <c r="AG2259">
        <f>AG2258*(1-(AG$1+AG$5))^($A2259-$A2258)*(1+2*(E2259/E2258-1))</f>
        <v>172305.31891330698</v>
      </c>
      <c r="AH2259">
        <f>VLOOKUP(A2259,'UVXY-IV'!A$2:E$2000,4,0)</f>
        <v>872260</v>
      </c>
      <c r="AI2259">
        <v>354.4</v>
      </c>
      <c r="AJ2259" s="10">
        <f t="shared" si="367"/>
        <v>-0.80246105643580246</v>
      </c>
      <c r="AK2259">
        <f t="shared" si="377"/>
        <v>21.987765848529538</v>
      </c>
      <c r="AM2259">
        <v>21.896850000000001</v>
      </c>
      <c r="AN2259" s="10">
        <f t="shared" si="366"/>
        <v>4.1520058149704386E-3</v>
      </c>
      <c r="AO2259">
        <f>AO2258*(1-AO$1+H2258)^($A2259-$A2258)*(2-E2259/E2258)</f>
        <v>22.245195697731077</v>
      </c>
      <c r="AQ2259" s="10">
        <v>22.12</v>
      </c>
    </row>
    <row r="2260" spans="1:43" x14ac:dyDescent="0.25">
      <c r="A2260" s="1">
        <v>41344</v>
      </c>
      <c r="B2260" s="12">
        <v>11.56</v>
      </c>
      <c r="C2260" s="12">
        <v>14.3</v>
      </c>
      <c r="D2260">
        <v>2115.1999999999998</v>
      </c>
      <c r="E2260">
        <v>1887.16</v>
      </c>
      <c r="F2260">
        <v>49872.92</v>
      </c>
      <c r="G2260">
        <v>44501.69</v>
      </c>
      <c r="H2260">
        <f>(1/(1-91/360*VLOOKUP($A2260,Tbills!$B$4:$C$974,2,1)/100))^((1)/91)-1</f>
        <v>2.639209272237153E-6</v>
      </c>
      <c r="I2260" s="2">
        <f t="shared" si="376"/>
        <v>1309.8738988877326</v>
      </c>
      <c r="J2260">
        <f>VLOOKUP(A2260,'VXX-IV'!A$1:C$4500,3,0)</f>
        <v>1309.98</v>
      </c>
      <c r="K2260" s="10">
        <f t="shared" si="378"/>
        <v>-8.0994452027804975E-5</v>
      </c>
      <c r="L2260">
        <f t="shared" si="370"/>
        <v>852690.89200503111</v>
      </c>
      <c r="O2260">
        <f t="shared" si="371"/>
        <v>34950.579240578365</v>
      </c>
      <c r="R2260">
        <f t="shared" si="372"/>
        <v>30.750506585777725</v>
      </c>
      <c r="U2260" s="2">
        <f t="shared" si="373"/>
        <v>85.20051736627515</v>
      </c>
      <c r="V2260">
        <f>VLOOKUP(A2260,'VXZ-IV'!A$1:C$4500,3,0)</f>
        <v>85.2</v>
      </c>
      <c r="W2260" s="10">
        <f t="shared" si="379"/>
        <v>6.0723741215351623E-6</v>
      </c>
      <c r="X2260">
        <f t="shared" si="374"/>
        <v>30.559692425994147</v>
      </c>
      <c r="Z2260">
        <v>30.4</v>
      </c>
      <c r="AB2260">
        <f t="shared" si="375"/>
        <v>1097.8107615454016</v>
      </c>
      <c r="AC2260">
        <f>VLOOKUP(A2260,'VIXY-IV'!A$1:E$2000,4,0)</f>
        <v>1100.55</v>
      </c>
      <c r="AD2260" s="10">
        <f t="shared" si="368"/>
        <v>-2.4889722907621703E-3</v>
      </c>
      <c r="AE2260">
        <f>ROW()</f>
        <v>2260</v>
      </c>
      <c r="AF2260">
        <f t="shared" si="369"/>
        <v>0.8083916083916084</v>
      </c>
      <c r="AG2260">
        <f>AG2259*(1-(AG$1+AG$5))^($A2260-$A2259)*(1+2*(E2260/E2259-1))</f>
        <v>156049.86842111783</v>
      </c>
      <c r="AH2260">
        <f>VLOOKUP(A2260,'UVXY-IV'!A$2:E$2000,4,0)</f>
        <v>790120</v>
      </c>
      <c r="AI2260">
        <v>325.2</v>
      </c>
      <c r="AJ2260" s="10">
        <f t="shared" si="367"/>
        <v>-0.8024985212105531</v>
      </c>
      <c r="AK2260">
        <f t="shared" si="377"/>
        <v>23.020715857149089</v>
      </c>
      <c r="AM2260">
        <v>22.919474999999998</v>
      </c>
      <c r="AN2260" s="10">
        <f t="shared" si="366"/>
        <v>4.4172415445420388E-3</v>
      </c>
      <c r="AO2260">
        <f>AO2259*(1-AO$1+H2259)^($A2260-$A2259)*(2-E2260/E2259)</f>
        <v>23.291122917572867</v>
      </c>
      <c r="AQ2260" s="10">
        <v>23.01</v>
      </c>
    </row>
    <row r="2261" spans="1:43" x14ac:dyDescent="0.25">
      <c r="A2261" s="1">
        <v>41345</v>
      </c>
      <c r="B2261" s="12">
        <v>12.27</v>
      </c>
      <c r="C2261" s="12">
        <v>14.58</v>
      </c>
      <c r="D2261">
        <v>2164</v>
      </c>
      <c r="E2261">
        <v>1930.7</v>
      </c>
      <c r="F2261">
        <v>50299.72</v>
      </c>
      <c r="G2261">
        <v>44882.41</v>
      </c>
      <c r="H2261">
        <f>(1/(1-91/360*VLOOKUP($A2261,Tbills!$B$4:$C$974,2,1)/100))^((1)/91)-1</f>
        <v>2.639209272237153E-6</v>
      </c>
      <c r="I2261" s="2">
        <f t="shared" si="376"/>
        <v>1340.0614600751787</v>
      </c>
      <c r="J2261">
        <f>VLOOKUP(A2261,'VXX-IV'!A$1:C$4500,3,0)</f>
        <v>1340.17</v>
      </c>
      <c r="K2261" s="10">
        <f t="shared" si="378"/>
        <v>-8.0989669087760952E-5</v>
      </c>
      <c r="L2261">
        <f t="shared" si="370"/>
        <v>891998.98782926123</v>
      </c>
      <c r="O2261">
        <f t="shared" si="371"/>
        <v>36158.914907461665</v>
      </c>
      <c r="R2261">
        <f t="shared" si="372"/>
        <v>30.394399212286817</v>
      </c>
      <c r="U2261" s="2">
        <f t="shared" si="373"/>
        <v>85.9275468552772</v>
      </c>
      <c r="V2261">
        <f>VLOOKUP(A2261,'VXZ-IV'!A$1:C$4500,3,0)</f>
        <v>85.92</v>
      </c>
      <c r="W2261" s="10">
        <f t="shared" si="379"/>
        <v>8.7835838887384554E-5</v>
      </c>
      <c r="X2261">
        <f t="shared" si="374"/>
        <v>30.29720807800533</v>
      </c>
      <c r="Z2261">
        <v>30.3</v>
      </c>
      <c r="AB2261">
        <f t="shared" si="375"/>
        <v>1123.0999699935974</v>
      </c>
      <c r="AC2261">
        <f>VLOOKUP(A2261,'VIXY-IV'!A$1:E$2000,4,0)</f>
        <v>1126.1099999999999</v>
      </c>
      <c r="AD2261" s="10">
        <f t="shared" si="368"/>
        <v>-2.6729449222567814E-3</v>
      </c>
      <c r="AE2261">
        <f>ROW()</f>
        <v>2261</v>
      </c>
      <c r="AF2261">
        <f t="shared" si="369"/>
        <v>0.84156378600823045</v>
      </c>
      <c r="AG2261">
        <f>AG2260*(1-(AG$1+AG$5))^($A2261-$A2260)*(1+2*(E2261/E2260-1))</f>
        <v>163245.04035766266</v>
      </c>
      <c r="AH2261">
        <f>VLOOKUP(A2261,'UVXY-IV'!A$2:E$2000,4,0)</f>
        <v>826920</v>
      </c>
      <c r="AI2261">
        <v>334.4</v>
      </c>
      <c r="AJ2261" s="10">
        <f t="shared" si="367"/>
        <v>-0.80258665849457911</v>
      </c>
      <c r="AK2261">
        <f t="shared" si="377"/>
        <v>22.488541217166382</v>
      </c>
      <c r="AM2261">
        <v>22.38195</v>
      </c>
      <c r="AN2261" s="10">
        <f t="shared" si="366"/>
        <v>4.762374018634663E-3</v>
      </c>
      <c r="AO2261">
        <f>AO2260*(1-AO$1+H2260)^($A2261-$A2260)*(2-E2261/E2260)</f>
        <v>22.752975460399128</v>
      </c>
      <c r="AQ2261" s="10">
        <v>22.65</v>
      </c>
    </row>
    <row r="2262" spans="1:43" x14ac:dyDescent="0.25">
      <c r="A2262" s="1">
        <v>41346</v>
      </c>
      <c r="B2262" s="12">
        <v>11.83</v>
      </c>
      <c r="C2262" s="12">
        <v>14.51</v>
      </c>
      <c r="D2262">
        <v>2142.83</v>
      </c>
      <c r="E2262">
        <v>1911.81</v>
      </c>
      <c r="F2262">
        <v>50574.04</v>
      </c>
      <c r="G2262">
        <v>45127.06</v>
      </c>
      <c r="H2262">
        <f>(1/(1-91/360*VLOOKUP($A2262,Tbills!$B$4:$C$974,2,1)/100))^((1)/91)-1</f>
        <v>2.639209272237153E-6</v>
      </c>
      <c r="I2262" s="2">
        <f t="shared" si="376"/>
        <v>1326.919538129808</v>
      </c>
      <c r="J2262">
        <f>VLOOKUP(A2262,'VXX-IV'!A$1:C$4500,3,0)</f>
        <v>1327.03</v>
      </c>
      <c r="K2262" s="10">
        <f t="shared" si="378"/>
        <v>-8.3239919362765313E-5</v>
      </c>
      <c r="L2262">
        <f t="shared" si="370"/>
        <v>874507.09671618557</v>
      </c>
      <c r="O2262">
        <f t="shared" si="371"/>
        <v>35627.045172713297</v>
      </c>
      <c r="R2262">
        <f t="shared" si="372"/>
        <v>30.54170814384338</v>
      </c>
      <c r="U2262" s="2">
        <f t="shared" si="373"/>
        <v>86.394063983636499</v>
      </c>
      <c r="V2262">
        <f>VLOOKUP(A2262,'VXZ-IV'!A$1:C$4500,3,0)</f>
        <v>86.4</v>
      </c>
      <c r="W2262" s="10">
        <f t="shared" si="379"/>
        <v>-6.8703893096100366E-5</v>
      </c>
      <c r="X2262">
        <f t="shared" si="374"/>
        <v>30.131025759663668</v>
      </c>
      <c r="Z2262">
        <v>30.18</v>
      </c>
      <c r="AB2262">
        <f t="shared" si="375"/>
        <v>1112.0727679335666</v>
      </c>
      <c r="AC2262">
        <f>VLOOKUP(A2262,'VIXY-IV'!A$1:E$2000,4,0)</f>
        <v>1115.1300000000001</v>
      </c>
      <c r="AD2262" s="10">
        <f t="shared" si="368"/>
        <v>-2.7415925196465629E-3</v>
      </c>
      <c r="AE2262">
        <f>ROW()</f>
        <v>2262</v>
      </c>
      <c r="AF2262">
        <f t="shared" si="369"/>
        <v>0.81529979324603719</v>
      </c>
      <c r="AG2262">
        <f>AG2261*(1-(AG$1+AG$5))^($A2262-$A2261)*(1+2*(E2262/E2261-1))</f>
        <v>160045.26264401895</v>
      </c>
      <c r="AH2262">
        <f>VLOOKUP(A2262,'UVXY-IV'!A$2:E$2000,4,0)</f>
        <v>810910</v>
      </c>
      <c r="AI2262">
        <v>330.4</v>
      </c>
      <c r="AJ2262" s="10">
        <f t="shared" si="367"/>
        <v>-0.80263498705895975</v>
      </c>
      <c r="AK2262">
        <f t="shared" si="377"/>
        <v>22.707511808448785</v>
      </c>
      <c r="AM2262">
        <v>22.599824999999999</v>
      </c>
      <c r="AN2262" s="10">
        <f t="shared" si="366"/>
        <v>4.7649399253659741E-3</v>
      </c>
      <c r="AO2262">
        <f>AO2261*(1-AO$1+H2261)^($A2262-$A2261)*(2-E2262/E2261)</f>
        <v>22.974801795252429</v>
      </c>
      <c r="AQ2262" s="10">
        <v>22.8</v>
      </c>
    </row>
    <row r="2263" spans="1:43" x14ac:dyDescent="0.25">
      <c r="A2263" s="1">
        <v>41347</v>
      </c>
      <c r="B2263" s="12">
        <v>11.3</v>
      </c>
      <c r="C2263" s="12">
        <v>14.1</v>
      </c>
      <c r="D2263">
        <v>2120.5300000000002</v>
      </c>
      <c r="E2263">
        <v>1891.91</v>
      </c>
      <c r="F2263">
        <v>50290.54</v>
      </c>
      <c r="G2263">
        <v>44873.97</v>
      </c>
      <c r="H2263">
        <f>(1/(1-91/360*VLOOKUP($A2263,Tbills!$B$4:$C$974,2,1)/100))^((1)/91)-1</f>
        <v>2.639209272237153E-6</v>
      </c>
      <c r="I2263" s="2">
        <f t="shared" si="376"/>
        <v>1313.0785355770677</v>
      </c>
      <c r="J2263">
        <f>VLOOKUP(A2263,'VXX-IV'!A$1:C$4500,3,0)</f>
        <v>1313.19</v>
      </c>
      <c r="K2263" s="10">
        <f t="shared" si="378"/>
        <v>-8.4880651644025917E-5</v>
      </c>
      <c r="L2263">
        <f t="shared" si="370"/>
        <v>856265.18612069241</v>
      </c>
      <c r="O2263">
        <f t="shared" si="371"/>
        <v>35069.601312251471</v>
      </c>
      <c r="R2263">
        <f t="shared" si="372"/>
        <v>30.699274383777091</v>
      </c>
      <c r="U2263" s="2">
        <f t="shared" si="373"/>
        <v>85.907674940192308</v>
      </c>
      <c r="V2263">
        <f>VLOOKUP(A2263,'VXZ-IV'!A$1:C$4500,3,0)</f>
        <v>85.92</v>
      </c>
      <c r="W2263" s="10">
        <f t="shared" si="379"/>
        <v>-1.4344808900945694E-4</v>
      </c>
      <c r="X2263">
        <f t="shared" si="374"/>
        <v>30.29897148440261</v>
      </c>
      <c r="Z2263">
        <v>30.26</v>
      </c>
      <c r="AB2263">
        <f t="shared" si="375"/>
        <v>1100.4588512407211</v>
      </c>
      <c r="AC2263">
        <f>VLOOKUP(A2263,'VIXY-IV'!A$1:E$2000,4,0)</f>
        <v>1103.49</v>
      </c>
      <c r="AD2263" s="10">
        <f t="shared" si="368"/>
        <v>-2.7468746968970503E-3</v>
      </c>
      <c r="AE2263">
        <f>ROW()</f>
        <v>2263</v>
      </c>
      <c r="AF2263">
        <f t="shared" si="369"/>
        <v>0.8014184397163121</v>
      </c>
      <c r="AG2263">
        <f>AG2262*(1-(AG$1+AG$5))^($A2263-$A2262)*(1+2*(E2263/E2262-1))</f>
        <v>156708.16440925465</v>
      </c>
      <c r="AH2263">
        <f>VLOOKUP(A2263,'UVXY-IV'!A$2:E$2000,4,0)</f>
        <v>794000</v>
      </c>
      <c r="AI2263">
        <v>318.8</v>
      </c>
      <c r="AJ2263" s="10">
        <f t="shared" si="367"/>
        <v>-0.80263455364073721</v>
      </c>
      <c r="AK2263">
        <f t="shared" si="377"/>
        <v>22.942805320307428</v>
      </c>
      <c r="AM2263">
        <v>22.832249999999998</v>
      </c>
      <c r="AN2263" s="10">
        <f t="shared" si="366"/>
        <v>4.8420685787615714E-3</v>
      </c>
      <c r="AO2263">
        <f>AO2262*(1-AO$1+H2262)^($A2263-$A2262)*(2-E2263/E2262)</f>
        <v>23.213148811588944</v>
      </c>
      <c r="AQ2263" s="10">
        <v>23.22</v>
      </c>
    </row>
    <row r="2264" spans="1:43" x14ac:dyDescent="0.25">
      <c r="A2264" s="1">
        <v>41348</v>
      </c>
      <c r="B2264" s="12">
        <v>11.3</v>
      </c>
      <c r="C2264" s="12">
        <v>14.26</v>
      </c>
      <c r="D2264">
        <v>2133.4699999999998</v>
      </c>
      <c r="E2264">
        <v>1903.45</v>
      </c>
      <c r="F2264">
        <v>50444.09</v>
      </c>
      <c r="G2264">
        <v>45010.86</v>
      </c>
      <c r="H2264">
        <f>(1/(1-91/360*VLOOKUP($A2264,Tbills!$B$4:$C$974,2,1)/100))^((1)/91)-1</f>
        <v>2.639209272237153E-6</v>
      </c>
      <c r="I2264" s="2">
        <f t="shared" si="376"/>
        <v>1321.0590535643717</v>
      </c>
      <c r="J2264">
        <f>VLOOKUP(A2264,'VXX-IV'!A$1:C$4500,3,0)</f>
        <v>1321.17</v>
      </c>
      <c r="K2264" s="10">
        <f t="shared" si="378"/>
        <v>-8.3975896840282616E-5</v>
      </c>
      <c r="L2264">
        <f t="shared" si="370"/>
        <v>866674.13945934316</v>
      </c>
      <c r="O2264">
        <f t="shared" si="371"/>
        <v>35389.277452896073</v>
      </c>
      <c r="R2264">
        <f t="shared" si="372"/>
        <v>30.604263335725083</v>
      </c>
      <c r="U2264" s="2">
        <f t="shared" si="373"/>
        <v>86.167872116078314</v>
      </c>
      <c r="V2264">
        <f>VLOOKUP(A2264,'VXZ-IV'!A$1:C$4500,3,0)</f>
        <v>86.16</v>
      </c>
      <c r="W2264" s="10">
        <f t="shared" si="379"/>
        <v>9.1366249748370265E-5</v>
      </c>
      <c r="X2264">
        <f t="shared" si="374"/>
        <v>30.205505645278393</v>
      </c>
      <c r="Z2264">
        <v>30.2</v>
      </c>
      <c r="AB2264">
        <f t="shared" si="375"/>
        <v>1107.1326700073173</v>
      </c>
      <c r="AC2264">
        <f>VLOOKUP(A2264,'VIXY-IV'!A$1:E$2000,4,0)</f>
        <v>1110.33</v>
      </c>
      <c r="AD2264" s="10">
        <f t="shared" si="368"/>
        <v>-2.8796213672355186E-3</v>
      </c>
      <c r="AE2264">
        <f>ROW()</f>
        <v>2264</v>
      </c>
      <c r="AF2264">
        <f t="shared" si="369"/>
        <v>0.79242636746143069</v>
      </c>
      <c r="AG2264">
        <f>AG2263*(1-(AG$1+AG$5))^($A2264-$A2263)*(1+2*(E2264/E2263-1))</f>
        <v>158614.55089630769</v>
      </c>
      <c r="AH2264">
        <f>VLOOKUP(A2264,'UVXY-IV'!A$2:E$2000,4,0)</f>
        <v>803770</v>
      </c>
      <c r="AI2264">
        <v>317.2</v>
      </c>
      <c r="AJ2264" s="10">
        <f t="shared" si="367"/>
        <v>-0.80266176779886322</v>
      </c>
      <c r="AK2264">
        <f t="shared" si="377"/>
        <v>22.801800051285682</v>
      </c>
      <c r="AM2264">
        <v>22.687774999999998</v>
      </c>
      <c r="AN2264" s="10">
        <f t="shared" si="366"/>
        <v>5.0258366580981928E-3</v>
      </c>
      <c r="AO2264">
        <f>AO2263*(1-AO$1+H2263)^($A2264-$A2263)*(2-E2264/E2263)</f>
        <v>23.070764150527225</v>
      </c>
      <c r="AQ2264" s="10">
        <v>23.22</v>
      </c>
    </row>
    <row r="2265" spans="1:43" x14ac:dyDescent="0.25">
      <c r="A2265" s="1">
        <v>41351</v>
      </c>
      <c r="B2265" s="12">
        <v>13.36</v>
      </c>
      <c r="C2265" s="12">
        <v>15.39</v>
      </c>
      <c r="D2265">
        <v>2241.84</v>
      </c>
      <c r="E2265">
        <v>2000.12</v>
      </c>
      <c r="F2265">
        <v>51155.519999999997</v>
      </c>
      <c r="G2265">
        <v>45645.31</v>
      </c>
      <c r="H2265">
        <f>(1/(1-91/360*VLOOKUP($A2265,Tbills!$B$4:$C$974,2,1)/100))^((1)/91)-1</f>
        <v>2.3613675910194587E-6</v>
      </c>
      <c r="I2265" s="2">
        <f t="shared" si="376"/>
        <v>1388.0609479557734</v>
      </c>
      <c r="J2265">
        <f>VLOOKUP(A2265,'VXX-IV'!A$1:C$4500,3,0)</f>
        <v>1388.18</v>
      </c>
      <c r="K2265" s="10">
        <f t="shared" si="378"/>
        <v>-8.5761244382309698E-5</v>
      </c>
      <c r="L2265">
        <f t="shared" si="370"/>
        <v>954582.52415156248</v>
      </c>
      <c r="O2265">
        <f t="shared" si="371"/>
        <v>38081.385806165657</v>
      </c>
      <c r="R2265">
        <f t="shared" si="372"/>
        <v>29.823073251410833</v>
      </c>
      <c r="U2265" s="2">
        <f t="shared" si="373"/>
        <v>87.376734673814113</v>
      </c>
      <c r="V2265">
        <f>VLOOKUP(A2265,'VXZ-IV'!A$1:C$4500,3,0)</f>
        <v>87.36</v>
      </c>
      <c r="W2265" s="10">
        <f t="shared" si="379"/>
        <v>1.9155991087593804E-4</v>
      </c>
      <c r="X2265">
        <f t="shared" si="374"/>
        <v>29.776651069831296</v>
      </c>
      <c r="Z2265">
        <v>29.72</v>
      </c>
      <c r="AB2265">
        <f t="shared" si="375"/>
        <v>1163.2386397430812</v>
      </c>
      <c r="AC2265">
        <f>VLOOKUP(A2265,'VIXY-IV'!A$1:E$2000,4,0)</f>
        <v>1166.54</v>
      </c>
      <c r="AD2265" s="10">
        <f t="shared" si="368"/>
        <v>-2.83004462506109E-3</v>
      </c>
      <c r="AE2265">
        <f>ROW()</f>
        <v>2265</v>
      </c>
      <c r="AF2265">
        <f t="shared" si="369"/>
        <v>0.86809616634178033</v>
      </c>
      <c r="AG2265">
        <f>AG2264*(1-(AG$1+AG$5))^($A2265-$A2264)*(1+2*(E2265/E2264-1))</f>
        <v>174707.91599133317</v>
      </c>
      <c r="AH2265">
        <f>VLOOKUP(A2265,'UVXY-IV'!A$2:E$2000,4,0)</f>
        <v>885390</v>
      </c>
      <c r="AI2265">
        <v>351.2</v>
      </c>
      <c r="AJ2265" s="10">
        <f t="shared" si="367"/>
        <v>-0.80267688138409832</v>
      </c>
      <c r="AK2265">
        <f t="shared" si="377"/>
        <v>21.640747145846465</v>
      </c>
      <c r="AM2265">
        <v>21.523975</v>
      </c>
      <c r="AN2265" s="10">
        <f t="shared" si="366"/>
        <v>5.4252128543386124E-3</v>
      </c>
      <c r="AO2265">
        <f>AO2264*(1-AO$1+H2264)^($A2265-$A2264)*(2-E2265/E2264)</f>
        <v>21.896819064304488</v>
      </c>
      <c r="AQ2265" s="10">
        <v>22.02</v>
      </c>
    </row>
    <row r="2266" spans="1:43" x14ac:dyDescent="0.25">
      <c r="A2266" s="1">
        <v>41352</v>
      </c>
      <c r="B2266" s="12">
        <v>14.39</v>
      </c>
      <c r="C2266" s="12">
        <v>15.71</v>
      </c>
      <c r="D2266">
        <v>2248.5500000000002</v>
      </c>
      <c r="E2266">
        <v>2006.1</v>
      </c>
      <c r="F2266">
        <v>51294.92</v>
      </c>
      <c r="G2266">
        <v>45769.58</v>
      </c>
      <c r="H2266">
        <f>(1/(1-91/360*VLOOKUP($A2266,Tbills!$B$4:$C$974,2,1)/100))^((1)/91)-1</f>
        <v>2.3613675910194587E-6</v>
      </c>
      <c r="I2266" s="2">
        <f t="shared" si="376"/>
        <v>1392.1815742406518</v>
      </c>
      <c r="J2266">
        <f>VLOOKUP(A2266,'VXX-IV'!A$1:C$4500,3,0)</f>
        <v>1392.29</v>
      </c>
      <c r="K2266" s="10">
        <f t="shared" si="378"/>
        <v>-7.7875844363028968E-5</v>
      </c>
      <c r="L2266">
        <f t="shared" si="370"/>
        <v>960249.44236507849</v>
      </c>
      <c r="O2266">
        <f t="shared" si="371"/>
        <v>38250.881528672093</v>
      </c>
      <c r="R2266">
        <f t="shared" si="372"/>
        <v>29.777144280931811</v>
      </c>
      <c r="U2266" s="2">
        <f t="shared" si="373"/>
        <v>87.612701977326068</v>
      </c>
      <c r="V2266">
        <f>VLOOKUP(A2266,'VXZ-IV'!A$1:C$4500,3,0)</f>
        <v>87.6</v>
      </c>
      <c r="W2266" s="10">
        <f t="shared" si="379"/>
        <v>1.4499974116533032E-4</v>
      </c>
      <c r="X2266">
        <f t="shared" si="374"/>
        <v>29.694555509871343</v>
      </c>
      <c r="Z2266">
        <v>29.94</v>
      </c>
      <c r="AB2266">
        <f t="shared" si="375"/>
        <v>1166.6758369949175</v>
      </c>
      <c r="AC2266">
        <f>VLOOKUP(A2266,'VIXY-IV'!A$1:E$2000,4,0)</f>
        <v>1169.99</v>
      </c>
      <c r="AD2266" s="10">
        <f t="shared" si="368"/>
        <v>-2.8326421636787336E-3</v>
      </c>
      <c r="AE2266">
        <f>ROW()</f>
        <v>2266</v>
      </c>
      <c r="AF2266">
        <f t="shared" si="369"/>
        <v>0.9159770846594526</v>
      </c>
      <c r="AG2266">
        <f>AG2265*(1-(AG$1+AG$5))^($A2266-$A2265)*(1+2*(E2266/E2265-1))</f>
        <v>175746.68402543498</v>
      </c>
      <c r="AH2266">
        <f>VLOOKUP(A2266,'UVXY-IV'!A$2:E$2000,4,0)</f>
        <v>890640</v>
      </c>
      <c r="AI2266">
        <v>351.2</v>
      </c>
      <c r="AJ2266" s="10">
        <f t="shared" si="367"/>
        <v>-0.80267371325627079</v>
      </c>
      <c r="AK2266">
        <f t="shared" si="377"/>
        <v>21.575040282303526</v>
      </c>
      <c r="AM2266">
        <v>21.4602</v>
      </c>
      <c r="AN2266" s="10">
        <f t="shared" si="366"/>
        <v>5.3513146337651474E-3</v>
      </c>
      <c r="AO2266">
        <f>AO2265*(1-AO$1+H2265)^($A2266-$A2265)*(2-E2266/E2265)</f>
        <v>21.830595594255765</v>
      </c>
      <c r="AQ2266" s="10">
        <v>21.97</v>
      </c>
    </row>
    <row r="2267" spans="1:43" x14ac:dyDescent="0.25">
      <c r="A2267" s="1">
        <v>41353</v>
      </c>
      <c r="B2267" s="12">
        <v>12.67</v>
      </c>
      <c r="C2267" s="12">
        <v>14.93</v>
      </c>
      <c r="D2267">
        <v>2117.15</v>
      </c>
      <c r="E2267">
        <v>1888.86</v>
      </c>
      <c r="F2267">
        <v>51059.96</v>
      </c>
      <c r="G2267">
        <v>45559.82</v>
      </c>
      <c r="H2267">
        <f>(1/(1-91/360*VLOOKUP($A2267,Tbills!$B$4:$C$974,2,1)/100))^((1)/91)-1</f>
        <v>2.3613675910194587E-6</v>
      </c>
      <c r="I2267" s="2">
        <f t="shared" si="376"/>
        <v>1310.7937783899768</v>
      </c>
      <c r="J2267">
        <f>VLOOKUP(A2267,'VXX-IV'!A$1:C$4500,3,0)</f>
        <v>1310.9</v>
      </c>
      <c r="K2267" s="10">
        <f t="shared" si="378"/>
        <v>-8.1029529348852769E-5</v>
      </c>
      <c r="L2267">
        <f t="shared" si="370"/>
        <v>847975.78924442362</v>
      </c>
      <c r="O2267">
        <f t="shared" si="371"/>
        <v>34896.532688026862</v>
      </c>
      <c r="R2267">
        <f t="shared" si="372"/>
        <v>30.645873107326366</v>
      </c>
      <c r="U2267" s="2">
        <f t="shared" si="373"/>
        <v>87.209259290498295</v>
      </c>
      <c r="V2267">
        <f>VLOOKUP(A2267,'VXZ-IV'!A$1:C$4500,3,0)</f>
        <v>87.2</v>
      </c>
      <c r="W2267" s="10">
        <f t="shared" si="379"/>
        <v>1.0618452406307988E-4</v>
      </c>
      <c r="X2267">
        <f t="shared" si="374"/>
        <v>29.829611485760815</v>
      </c>
      <c r="Z2267">
        <v>30.15</v>
      </c>
      <c r="AB2267">
        <f t="shared" si="375"/>
        <v>1098.454957298964</v>
      </c>
      <c r="AC2267">
        <f>VLOOKUP(A2267,'VIXY-IV'!A$1:E$2000,4,0)</f>
        <v>1101.78</v>
      </c>
      <c r="AD2267" s="10">
        <f t="shared" si="368"/>
        <v>-3.0178826090834221E-3</v>
      </c>
      <c r="AE2267">
        <f>ROW()</f>
        <v>2267</v>
      </c>
      <c r="AF2267">
        <f t="shared" si="369"/>
        <v>0.84862692565304754</v>
      </c>
      <c r="AG2267">
        <f>AG2266*(1-(AG$1+AG$5))^($A2267-$A2266)*(1+2*(E2267/E2266-1))</f>
        <v>155199.5653611419</v>
      </c>
      <c r="AH2267">
        <f>VLOOKUP(A2267,'UVXY-IV'!A$2:E$2000,4,0)</f>
        <v>786490</v>
      </c>
      <c r="AI2267">
        <v>314.39999999999998</v>
      </c>
      <c r="AJ2267" s="10">
        <f t="shared" si="367"/>
        <v>-0.80266810085170581</v>
      </c>
      <c r="AK2267">
        <f t="shared" si="377"/>
        <v>22.834859859035507</v>
      </c>
      <c r="AM2267">
        <v>22.713349999999998</v>
      </c>
      <c r="AN2267" s="10">
        <f t="shared" si="366"/>
        <v>5.3497110305396056E-3</v>
      </c>
      <c r="AO2267">
        <f>AO2266*(1-AO$1+H2266)^($A2267-$A2266)*(2-E2267/E2266)</f>
        <v>23.105613804223736</v>
      </c>
      <c r="AQ2267" s="10">
        <v>23.16</v>
      </c>
    </row>
    <row r="2268" spans="1:43" x14ac:dyDescent="0.25">
      <c r="A2268" s="1">
        <v>41354</v>
      </c>
      <c r="B2268" s="12">
        <v>13.99</v>
      </c>
      <c r="C2268" s="12">
        <v>15.53</v>
      </c>
      <c r="D2268">
        <v>2180.6</v>
      </c>
      <c r="E2268">
        <v>1945.47</v>
      </c>
      <c r="F2268">
        <v>51151.5</v>
      </c>
      <c r="G2268">
        <v>45641.39</v>
      </c>
      <c r="H2268">
        <f>(1/(1-91/360*VLOOKUP($A2268,Tbills!$B$4:$C$974,2,1)/100))^((1)/91)-1</f>
        <v>2.3613675910194587E-6</v>
      </c>
      <c r="I2268" s="2">
        <f t="shared" si="376"/>
        <v>1350.0447380726607</v>
      </c>
      <c r="J2268">
        <f>VLOOKUP(A2268,'VXX-IV'!A$1:C$4500,3,0)</f>
        <v>1350.15</v>
      </c>
      <c r="K2268" s="10">
        <f t="shared" si="378"/>
        <v>-7.7963135458603006E-5</v>
      </c>
      <c r="L2268">
        <f t="shared" si="370"/>
        <v>898765.72695876646</v>
      </c>
      <c r="O2268">
        <f t="shared" si="371"/>
        <v>36464.1014767136</v>
      </c>
      <c r="R2268">
        <f t="shared" si="372"/>
        <v>30.185273073783197</v>
      </c>
      <c r="U2268" s="2">
        <f t="shared" si="373"/>
        <v>87.363477259823981</v>
      </c>
      <c r="V2268">
        <f>VLOOKUP(A2268,'VXZ-IV'!A$1:C$4500,3,0)</f>
        <v>87.36</v>
      </c>
      <c r="W2268" s="10">
        <f t="shared" si="379"/>
        <v>3.9803798351334407E-5</v>
      </c>
      <c r="X2268">
        <f t="shared" si="374"/>
        <v>29.775173747791062</v>
      </c>
      <c r="Z2268">
        <v>29.7</v>
      </c>
      <c r="AB2268">
        <f t="shared" si="375"/>
        <v>1131.336710404129</v>
      </c>
      <c r="AC2268">
        <f>VLOOKUP(A2268,'VIXY-IV'!A$1:E$2000,4,0)</f>
        <v>1134.8800000000001</v>
      </c>
      <c r="AD2268" s="10">
        <f t="shared" si="368"/>
        <v>-3.1221711510213135E-3</v>
      </c>
      <c r="AE2268">
        <f>ROW()</f>
        <v>2268</v>
      </c>
      <c r="AF2268">
        <f t="shared" si="369"/>
        <v>0.90083708950418551</v>
      </c>
      <c r="AG2268">
        <f>AG2267*(1-(AG$1+AG$5))^($A2268-$A2267)*(1+2*(E2268/E2267-1))</f>
        <v>164496.82608256166</v>
      </c>
      <c r="AH2268">
        <f>VLOOKUP(A2268,'UVXY-IV'!A$2:E$2000,4,0)</f>
        <v>833730</v>
      </c>
      <c r="AI2268">
        <v>331.6</v>
      </c>
      <c r="AJ2268" s="10">
        <f t="shared" si="367"/>
        <v>-0.802697724584024</v>
      </c>
      <c r="AK2268">
        <f t="shared" si="377"/>
        <v>22.149456975612011</v>
      </c>
      <c r="AM2268">
        <v>22.029050000000002</v>
      </c>
      <c r="AN2268" s="10">
        <f t="shared" si="366"/>
        <v>5.4658269699332518E-3</v>
      </c>
      <c r="AO2268">
        <f>AO2267*(1-AO$1+H2267)^($A2268-$A2267)*(2-E2268/E2267)</f>
        <v>22.41235191447964</v>
      </c>
      <c r="AQ2268" s="10">
        <v>22.5</v>
      </c>
    </row>
    <row r="2269" spans="1:43" x14ac:dyDescent="0.25">
      <c r="A2269" s="1">
        <v>41355</v>
      </c>
      <c r="B2269" s="12">
        <v>13.57</v>
      </c>
      <c r="C2269" s="12">
        <v>15.26</v>
      </c>
      <c r="D2269">
        <v>2158.91</v>
      </c>
      <c r="E2269">
        <v>1926.11</v>
      </c>
      <c r="F2269">
        <v>51390.95</v>
      </c>
      <c r="G2269">
        <v>45854.93</v>
      </c>
      <c r="H2269">
        <f>(1/(1-91/360*VLOOKUP($A2269,Tbills!$B$4:$C$974,2,1)/100))^((1)/91)-1</f>
        <v>2.3613675910194587E-6</v>
      </c>
      <c r="I2269" s="2">
        <f t="shared" si="376"/>
        <v>1336.5835167073317</v>
      </c>
      <c r="J2269">
        <f>VLOOKUP(A2269,'VXX-IV'!A$1:C$4500,3,0)</f>
        <v>1336.69</v>
      </c>
      <c r="K2269" s="10">
        <f t="shared" si="378"/>
        <v>-7.9661920616147519E-5</v>
      </c>
      <c r="L2269">
        <f t="shared" si="370"/>
        <v>880840.17075608775</v>
      </c>
      <c r="O2269">
        <f t="shared" si="371"/>
        <v>35918.591961059858</v>
      </c>
      <c r="R2269">
        <f t="shared" si="372"/>
        <v>30.334093442885905</v>
      </c>
      <c r="U2269" s="2">
        <f t="shared" si="373"/>
        <v>87.770302278562141</v>
      </c>
      <c r="V2269">
        <f>VLOOKUP(A2269,'VXZ-IV'!A$1:C$4500,3,0)</f>
        <v>87.76</v>
      </c>
      <c r="W2269" s="10">
        <f t="shared" si="379"/>
        <v>1.1739150594958225E-4</v>
      </c>
      <c r="X2269">
        <f t="shared" si="374"/>
        <v>29.63484004950384</v>
      </c>
      <c r="Z2269">
        <v>29.86</v>
      </c>
      <c r="AB2269">
        <f t="shared" si="375"/>
        <v>1120.0393620150096</v>
      </c>
      <c r="AC2269">
        <f>VLOOKUP(A2269,'VIXY-IV'!A$1:E$2000,4,0)</f>
        <v>1123.6300000000001</v>
      </c>
      <c r="AD2269" s="10">
        <f t="shared" si="368"/>
        <v>-3.1955697026516683E-3</v>
      </c>
      <c r="AE2269">
        <f>ROW()</f>
        <v>2269</v>
      </c>
      <c r="AF2269">
        <f t="shared" si="369"/>
        <v>0.88925294888597639</v>
      </c>
      <c r="AG2269">
        <f>AG2268*(1-(AG$1+AG$5))^($A2269-$A2268)*(1+2*(E2269/E2268-1))</f>
        <v>161217.47105424307</v>
      </c>
      <c r="AH2269">
        <f>VLOOKUP(A2269,'UVXY-IV'!A$2:E$2000,4,0)</f>
        <v>817280</v>
      </c>
      <c r="AI2269">
        <v>329.6</v>
      </c>
      <c r="AJ2269" s="10">
        <f t="shared" si="367"/>
        <v>-0.80273899880794453</v>
      </c>
      <c r="AK2269">
        <f t="shared" si="377"/>
        <v>22.368831487675372</v>
      </c>
      <c r="AM2269">
        <v>22.244624999999999</v>
      </c>
      <c r="AN2269" s="10">
        <f t="shared" si="366"/>
        <v>5.5836629152152817E-3</v>
      </c>
      <c r="AO2269">
        <f>AO2268*(1-AO$1+H2268)^($A2269-$A2268)*(2-E2269/E2268)</f>
        <v>22.634600714771636</v>
      </c>
      <c r="AQ2269" s="10">
        <v>22.55</v>
      </c>
    </row>
    <row r="2270" spans="1:43" x14ac:dyDescent="0.25">
      <c r="A2270" s="1">
        <v>41358</v>
      </c>
      <c r="B2270" s="12">
        <v>13.74</v>
      </c>
      <c r="C2270" s="12">
        <v>15.3</v>
      </c>
      <c r="D2270">
        <v>2124.06</v>
      </c>
      <c r="E2270">
        <v>1895</v>
      </c>
      <c r="F2270">
        <v>50354.13</v>
      </c>
      <c r="G2270">
        <v>44929.48</v>
      </c>
      <c r="H2270">
        <f>(1/(1-91/360*VLOOKUP($A2270,Tbills!$B$4:$C$974,2,1)/100))^((1)/91)-1</f>
        <v>2.0835330114543638E-6</v>
      </c>
      <c r="I2270" s="2">
        <f t="shared" si="376"/>
        <v>1314.9116526244452</v>
      </c>
      <c r="J2270">
        <f>VLOOKUP(A2270,'VXX-IV'!A$1:C$4500,3,0)</f>
        <v>1315.02</v>
      </c>
      <c r="K2270" s="10">
        <f t="shared" si="378"/>
        <v>-8.2392188373359154E-5</v>
      </c>
      <c r="L2270">
        <f t="shared" si="370"/>
        <v>852275.72858930461</v>
      </c>
      <c r="O2270">
        <f t="shared" si="371"/>
        <v>35044.827977702938</v>
      </c>
      <c r="R2270">
        <f t="shared" si="372"/>
        <v>30.574920581408126</v>
      </c>
      <c r="U2270" s="2">
        <f t="shared" si="373"/>
        <v>85.993232707197691</v>
      </c>
      <c r="V2270">
        <f>VLOOKUP(A2270,'VXZ-IV'!A$1:C$4500,3,0)</f>
        <v>86</v>
      </c>
      <c r="W2270" s="10">
        <f t="shared" si="379"/>
        <v>-7.8689451189606352E-5</v>
      </c>
      <c r="X2270">
        <f t="shared" si="374"/>
        <v>30.229768612738656</v>
      </c>
      <c r="Z2270">
        <v>29.99</v>
      </c>
      <c r="AB2270">
        <f t="shared" si="375"/>
        <v>1101.8335392710776</v>
      </c>
      <c r="AC2270">
        <f>VLOOKUP(A2270,'VIXY-IV'!A$1:E$2000,4,0)</f>
        <v>1105.51</v>
      </c>
      <c r="AD2270" s="10">
        <f t="shared" si="368"/>
        <v>-3.3255788992613278E-3</v>
      </c>
      <c r="AE2270">
        <f>ROW()</f>
        <v>2270</v>
      </c>
      <c r="AF2270">
        <f t="shared" si="369"/>
        <v>0.89803921568627443</v>
      </c>
      <c r="AG2270">
        <f>AG2269*(1-(AG$1+AG$5))^($A2270-$A2269)*(1+2*(E2270/E2269-1))</f>
        <v>155993.81898120246</v>
      </c>
      <c r="AH2270">
        <f>VLOOKUP(A2270,'UVXY-IV'!A$2:E$2000,4,0)</f>
        <v>790870</v>
      </c>
      <c r="AI2270">
        <v>320.8</v>
      </c>
      <c r="AJ2270" s="10">
        <f t="shared" si="367"/>
        <v>-0.80275668696346747</v>
      </c>
      <c r="AK2270">
        <f t="shared" si="377"/>
        <v>22.726950871200099</v>
      </c>
      <c r="AM2270">
        <v>22.600200000000001</v>
      </c>
      <c r="AN2270" s="10">
        <f t="shared" si="366"/>
        <v>5.6083959964998709E-3</v>
      </c>
      <c r="AO2270">
        <f>AO2269*(1-AO$1+H2269)^($A2270-$A2269)*(2-E2270/E2269)</f>
        <v>22.997799514989982</v>
      </c>
      <c r="AQ2270" s="10">
        <v>22.83</v>
      </c>
    </row>
    <row r="2271" spans="1:43" x14ac:dyDescent="0.25">
      <c r="A2271" s="1">
        <v>41359</v>
      </c>
      <c r="B2271" s="12">
        <v>12.77</v>
      </c>
      <c r="C2271" s="12">
        <v>14.75</v>
      </c>
      <c r="D2271">
        <v>2078.41</v>
      </c>
      <c r="E2271">
        <v>1854.27</v>
      </c>
      <c r="F2271">
        <v>50177.11</v>
      </c>
      <c r="G2271">
        <v>44771.44</v>
      </c>
      <c r="H2271">
        <f>(1/(1-91/360*VLOOKUP($A2271,Tbills!$B$4:$C$974,2,1)/100))^((1)/91)-1</f>
        <v>2.0835330114543638E-6</v>
      </c>
      <c r="I2271" s="2">
        <f t="shared" si="376"/>
        <v>1286.6203824153247</v>
      </c>
      <c r="J2271">
        <f>VLOOKUP(A2271,'VXX-IV'!A$1:C$4500,3,0)</f>
        <v>1286.72</v>
      </c>
      <c r="K2271" s="10">
        <f t="shared" si="378"/>
        <v>-7.7419784160759342E-5</v>
      </c>
      <c r="L2271">
        <f t="shared" si="370"/>
        <v>815603.94405681069</v>
      </c>
      <c r="O2271">
        <f t="shared" si="371"/>
        <v>33913.836136704944</v>
      </c>
      <c r="R2271">
        <f t="shared" si="372"/>
        <v>30.902103129350735</v>
      </c>
      <c r="U2271" s="2">
        <f t="shared" si="373"/>
        <v>85.688833952093006</v>
      </c>
      <c r="V2271">
        <f>VLOOKUP(A2271,'VXZ-IV'!A$1:C$4500,3,0)</f>
        <v>85.68</v>
      </c>
      <c r="W2271" s="10">
        <f t="shared" si="379"/>
        <v>1.0310401602464658E-4</v>
      </c>
      <c r="X2271">
        <f t="shared" si="374"/>
        <v>30.335043382699553</v>
      </c>
      <c r="Z2271">
        <v>30.45</v>
      </c>
      <c r="AB2271">
        <f t="shared" si="375"/>
        <v>1078.1137964255342</v>
      </c>
      <c r="AC2271">
        <f>VLOOKUP(A2271,'VIXY-IV'!A$1:E$2000,4,0)</f>
        <v>1081.77</v>
      </c>
      <c r="AD2271" s="10">
        <f t="shared" si="368"/>
        <v>-3.3798345068413171E-3</v>
      </c>
      <c r="AE2271">
        <f>ROW()</f>
        <v>2271</v>
      </c>
      <c r="AF2271">
        <f t="shared" si="369"/>
        <v>0.86576271186440679</v>
      </c>
      <c r="AG2271">
        <f>AG2270*(1-(AG$1+AG$5))^($A2271-$A2270)*(1+2*(E2271/E2270-1))</f>
        <v>149283.11192505466</v>
      </c>
      <c r="AH2271">
        <f>VLOOKUP(A2271,'UVXY-IV'!A$2:E$2000,4,0)</f>
        <v>756890</v>
      </c>
      <c r="AI2271">
        <v>303.2</v>
      </c>
      <c r="AJ2271" s="10">
        <f t="shared" si="367"/>
        <v>-0.80276775763313735</v>
      </c>
      <c r="AK2271">
        <f t="shared" si="377"/>
        <v>23.214349134385532</v>
      </c>
      <c r="AM2271">
        <v>23.081775</v>
      </c>
      <c r="AN2271" s="10">
        <f t="shared" si="366"/>
        <v>5.7436715497629631E-3</v>
      </c>
      <c r="AO2271">
        <f>AO2270*(1-AO$1+H2270)^($A2271-$A2270)*(2-E2271/E2270)</f>
        <v>23.491280564695614</v>
      </c>
      <c r="AQ2271" s="10">
        <v>23.48</v>
      </c>
    </row>
    <row r="2272" spans="1:43" x14ac:dyDescent="0.25">
      <c r="A2272" s="1">
        <v>41360</v>
      </c>
      <c r="B2272" s="12">
        <v>13.15</v>
      </c>
      <c r="C2272" s="12">
        <v>14.93</v>
      </c>
      <c r="D2272">
        <v>2103.19</v>
      </c>
      <c r="E2272">
        <v>1876.38</v>
      </c>
      <c r="F2272">
        <v>50317.22</v>
      </c>
      <c r="G2272">
        <v>44896.37</v>
      </c>
      <c r="H2272">
        <f>(1/(1-91/360*VLOOKUP($A2272,Tbills!$B$4:$C$974,2,1)/100))^((1)/91)-1</f>
        <v>2.0835330114543638E-6</v>
      </c>
      <c r="I2272" s="2">
        <f t="shared" si="376"/>
        <v>1301.9284645477153</v>
      </c>
      <c r="J2272">
        <f>VLOOKUP(A2272,'VXX-IV'!A$1:C$4500,3,0)</f>
        <v>1302.04</v>
      </c>
      <c r="K2272" s="10">
        <f t="shared" si="378"/>
        <v>-8.5662078188608604E-5</v>
      </c>
      <c r="L2272">
        <f t="shared" si="370"/>
        <v>835018.18022377416</v>
      </c>
      <c r="O2272">
        <f t="shared" si="371"/>
        <v>34519.24706430603</v>
      </c>
      <c r="R2272">
        <f t="shared" si="372"/>
        <v>30.716478803365213</v>
      </c>
      <c r="U2272" s="2">
        <f t="shared" si="373"/>
        <v>85.926008428216605</v>
      </c>
      <c r="V2272">
        <f>VLOOKUP(A2272,'VXZ-IV'!A$1:C$4500,3,0)</f>
        <v>85.92</v>
      </c>
      <c r="W2272" s="10">
        <f t="shared" si="379"/>
        <v>6.993049600323431E-5</v>
      </c>
      <c r="X2272">
        <f t="shared" si="374"/>
        <v>30.249340808304442</v>
      </c>
      <c r="Z2272">
        <v>30.28</v>
      </c>
      <c r="AB2272">
        <f t="shared" si="375"/>
        <v>1090.9310052365761</v>
      </c>
      <c r="AC2272">
        <f>VLOOKUP(A2272,'VIXY-IV'!A$1:E$2000,4,0)</f>
        <v>1094.79</v>
      </c>
      <c r="AD2272" s="10">
        <f t="shared" si="368"/>
        <v>-3.524872133855661E-3</v>
      </c>
      <c r="AE2272">
        <f>ROW()</f>
        <v>2272</v>
      </c>
      <c r="AF2272">
        <f t="shared" si="369"/>
        <v>0.88077695914266585</v>
      </c>
      <c r="AG2272">
        <f>AG2271*(1-(AG$1+AG$5))^($A2272-$A2271)*(1+2*(E2272/E2271-1))</f>
        <v>152838.01417579234</v>
      </c>
      <c r="AH2272">
        <f>VLOOKUP(A2272,'UVXY-IV'!A$2:E$2000,4,0)</f>
        <v>775130</v>
      </c>
      <c r="AI2272">
        <v>309.60000000000002</v>
      </c>
      <c r="AJ2272" s="10">
        <f t="shared" si="367"/>
        <v>-0.80282273402423809</v>
      </c>
      <c r="AK2272">
        <f t="shared" si="377"/>
        <v>22.936476860905341</v>
      </c>
      <c r="AM2272">
        <v>22.79965</v>
      </c>
      <c r="AN2272" s="10">
        <f t="shared" si="366"/>
        <v>6.0012702346456948E-3</v>
      </c>
      <c r="AO2272">
        <f>AO2271*(1-AO$1+H2271)^($A2272-$A2271)*(2-E2272/E2271)</f>
        <v>23.210364397730995</v>
      </c>
      <c r="AQ2272" s="10">
        <v>23.23</v>
      </c>
    </row>
    <row r="2273" spans="1:43" x14ac:dyDescent="0.25">
      <c r="A2273" s="1">
        <v>41361</v>
      </c>
      <c r="B2273" s="12">
        <v>12.7</v>
      </c>
      <c r="C2273" s="12">
        <v>14.64</v>
      </c>
      <c r="D2273">
        <v>2079.2800000000002</v>
      </c>
      <c r="E2273">
        <v>1855.04</v>
      </c>
      <c r="F2273">
        <v>50457.120000000003</v>
      </c>
      <c r="G2273">
        <v>45021.11</v>
      </c>
      <c r="H2273">
        <f>(1/(1-91/360*VLOOKUP($A2273,Tbills!$B$4:$C$974,2,1)/100))^((1)/91)-1</f>
        <v>2.0835330114543638E-6</v>
      </c>
      <c r="I2273" s="2">
        <f t="shared" si="376"/>
        <v>1287.0961775509886</v>
      </c>
      <c r="J2273">
        <f>VLOOKUP(A2273,'VXX-IV'!A$1:C$4500,3,0)</f>
        <v>1287.2</v>
      </c>
      <c r="K2273" s="10">
        <f t="shared" si="378"/>
        <v>-8.0657589350052739E-5</v>
      </c>
      <c r="L2273">
        <f t="shared" si="370"/>
        <v>815989.73018432455</v>
      </c>
      <c r="O2273">
        <f t="shared" si="371"/>
        <v>33929.224486575855</v>
      </c>
      <c r="R2273">
        <f t="shared" si="372"/>
        <v>30.889751040123002</v>
      </c>
      <c r="U2273" s="2">
        <f t="shared" si="373"/>
        <v>86.162812681776117</v>
      </c>
      <c r="V2273">
        <f>VLOOKUP(A2273,'VXZ-IV'!A$1:C$4500,3,0)</f>
        <v>86.16</v>
      </c>
      <c r="W2273" s="10">
        <f t="shared" si="379"/>
        <v>3.2644867410835943E-5</v>
      </c>
      <c r="X2273">
        <f t="shared" si="374"/>
        <v>30.164243237593837</v>
      </c>
      <c r="Z2273">
        <v>30.15</v>
      </c>
      <c r="AB2273">
        <f t="shared" si="375"/>
        <v>1078.4862846912479</v>
      </c>
      <c r="AC2273">
        <f>VLOOKUP(A2273,'VIXY-IV'!A$1:E$2000,4,0)</f>
        <v>1082.4100000000001</v>
      </c>
      <c r="AD2273" s="10">
        <f t="shared" si="368"/>
        <v>-3.624980653127885E-3</v>
      </c>
      <c r="AE2273">
        <f>ROW()</f>
        <v>2273</v>
      </c>
      <c r="AF2273">
        <f t="shared" si="369"/>
        <v>0.86748633879781412</v>
      </c>
      <c r="AG2273">
        <f>AG2272*(1-(AG$1+AG$5))^($A2273-$A2272)*(1+2*(E2273/E2272-1))</f>
        <v>149356.53878613218</v>
      </c>
      <c r="AH2273">
        <f>VLOOKUP(A2273,'UVXY-IV'!A$2:E$2000,4,0)</f>
        <v>757610</v>
      </c>
      <c r="AI2273">
        <v>307.60000000000002</v>
      </c>
      <c r="AJ2273" s="10">
        <f t="shared" si="367"/>
        <v>-0.80285827960806722</v>
      </c>
      <c r="AK2273">
        <f t="shared" si="377"/>
        <v>23.196252136048972</v>
      </c>
      <c r="AM2273">
        <v>23.055150000000001</v>
      </c>
      <c r="AN2273" s="10">
        <f t="shared" si="366"/>
        <v>6.1202003044427133E-3</v>
      </c>
      <c r="AO2273">
        <f>AO2272*(1-AO$1+H2272)^($A2273-$A2272)*(2-E2273/E2272)</f>
        <v>23.473515690082344</v>
      </c>
      <c r="AQ2273" s="10">
        <v>23.31</v>
      </c>
    </row>
    <row r="2274" spans="1:43" x14ac:dyDescent="0.25">
      <c r="A2274" s="1">
        <v>41365</v>
      </c>
      <c r="B2274" s="12">
        <v>13.58</v>
      </c>
      <c r="C2274" s="12">
        <v>15.28</v>
      </c>
      <c r="D2274">
        <v>2104.9499999999998</v>
      </c>
      <c r="E2274">
        <v>1877.93</v>
      </c>
      <c r="F2274">
        <v>51033.03</v>
      </c>
      <c r="G2274">
        <v>45534.6</v>
      </c>
      <c r="H2274">
        <f>(1/(1-91/360*VLOOKUP($A2274,Tbills!$B$4:$C$974,2,1)/100))^((1)/91)-1</f>
        <v>2.0835330114543638E-6</v>
      </c>
      <c r="I2274" s="2">
        <f t="shared" si="376"/>
        <v>1302.8590962690191</v>
      </c>
      <c r="J2274">
        <f>VLOOKUP(A2274,'VXX-IV'!A$1:C$4500,3,0)</f>
        <v>1302.97</v>
      </c>
      <c r="K2274" s="10">
        <f t="shared" si="378"/>
        <v>-8.5116104730609266E-5</v>
      </c>
      <c r="L2274">
        <f t="shared" si="370"/>
        <v>835983.094231189</v>
      </c>
      <c r="O2274">
        <f t="shared" si="371"/>
        <v>34552.563796207236</v>
      </c>
      <c r="R2274">
        <f t="shared" si="372"/>
        <v>30.693620507382054</v>
      </c>
      <c r="U2274" s="2">
        <f t="shared" si="373"/>
        <v>87.137762668680381</v>
      </c>
      <c r="V2274">
        <f>VLOOKUP(A2274,'VXZ-IV'!A$1:C$4500,3,0)</f>
        <v>87.12</v>
      </c>
      <c r="W2274" s="10">
        <f t="shared" si="379"/>
        <v>2.0388738154708541E-4</v>
      </c>
      <c r="X2274">
        <f t="shared" si="374"/>
        <v>29.816040789608479</v>
      </c>
      <c r="Z2274">
        <v>30.13</v>
      </c>
      <c r="AB2274">
        <f t="shared" si="375"/>
        <v>1091.6418577237687</v>
      </c>
      <c r="AC2274">
        <f>VLOOKUP(A2274,'VIXY-IV'!A$1:E$2000,4,0)</f>
        <v>1095.8399999999999</v>
      </c>
      <c r="AD2274" s="10">
        <f t="shared" si="368"/>
        <v>-3.830981052189375E-3</v>
      </c>
      <c r="AE2274">
        <f>ROW()</f>
        <v>2274</v>
      </c>
      <c r="AF2274">
        <f t="shared" si="369"/>
        <v>0.88874345549738221</v>
      </c>
      <c r="AG2274">
        <f>AG2273*(1-(AG$1+AG$5))^($A2274-$A2273)*(1+2*(E2274/E2273-1))</f>
        <v>153021.83771747042</v>
      </c>
      <c r="AH2274">
        <f>VLOOKUP(A2274,'UVXY-IV'!A$2:E$2000,4,0)</f>
        <v>776330</v>
      </c>
      <c r="AI2274">
        <v>309.2</v>
      </c>
      <c r="AJ2274" s="10">
        <f t="shared" si="367"/>
        <v>-0.80289073239798747</v>
      </c>
      <c r="AK2274">
        <f t="shared" si="377"/>
        <v>22.905757439078897</v>
      </c>
      <c r="AM2274">
        <v>22.764900000000001</v>
      </c>
      <c r="AN2274" s="10">
        <f t="shared" si="366"/>
        <v>6.1874833220834091E-3</v>
      </c>
      <c r="AO2274">
        <f>AO2273*(1-AO$1+H2273)^($A2274-$A2273)*(2-E2274/E2273)</f>
        <v>23.180631054986506</v>
      </c>
      <c r="AQ2274" s="10">
        <v>23.22</v>
      </c>
    </row>
    <row r="2275" spans="1:43" x14ac:dyDescent="0.25">
      <c r="A2275" s="1">
        <v>41366</v>
      </c>
      <c r="B2275" s="12">
        <v>12.78</v>
      </c>
      <c r="C2275" s="12">
        <v>14.71</v>
      </c>
      <c r="D2275">
        <v>2026.5</v>
      </c>
      <c r="E2275">
        <v>1807.94</v>
      </c>
      <c r="F2275">
        <v>50143.1</v>
      </c>
      <c r="G2275">
        <v>44740.46</v>
      </c>
      <c r="H2275">
        <f>(1/(1-91/360*VLOOKUP($A2275,Tbills!$B$4:$C$974,2,1)/100))^((1)/91)-1</f>
        <v>2.0835330114543638E-6</v>
      </c>
      <c r="I2275" s="2">
        <f t="shared" si="376"/>
        <v>1254.2718734591551</v>
      </c>
      <c r="J2275">
        <f>VLOOKUP(A2275,'VXX-IV'!A$1:C$4500,3,0)</f>
        <v>1254.3800000000001</v>
      </c>
      <c r="K2275" s="10">
        <f t="shared" si="378"/>
        <v>-8.6199190711733209E-5</v>
      </c>
      <c r="L2275">
        <f t="shared" si="370"/>
        <v>773635.9538855541</v>
      </c>
      <c r="O2275">
        <f t="shared" si="371"/>
        <v>32619.815886899549</v>
      </c>
      <c r="R2275">
        <f t="shared" si="372"/>
        <v>31.264179062963368</v>
      </c>
      <c r="U2275" s="2">
        <f t="shared" si="373"/>
        <v>85.616139327271171</v>
      </c>
      <c r="V2275">
        <f>VLOOKUP(A2275,'VXZ-IV'!A$1:C$4500,3,0)</f>
        <v>85.6</v>
      </c>
      <c r="W2275" s="10">
        <f t="shared" si="379"/>
        <v>1.8854354288766473E-4</v>
      </c>
      <c r="X2275">
        <f t="shared" si="374"/>
        <v>30.334984583042957</v>
      </c>
      <c r="Z2275">
        <v>30.39</v>
      </c>
      <c r="AB2275">
        <f t="shared" si="375"/>
        <v>1050.9199862747485</v>
      </c>
      <c r="AC2275">
        <f>VLOOKUP(A2275,'VIXY-IV'!A$1:E$2000,4,0)</f>
        <v>1055.17</v>
      </c>
      <c r="AD2275" s="10">
        <f t="shared" si="368"/>
        <v>-4.0277999992907043E-3</v>
      </c>
      <c r="AE2275">
        <f>ROW()</f>
        <v>2275</v>
      </c>
      <c r="AF2275">
        <f t="shared" si="369"/>
        <v>0.8687967369136641</v>
      </c>
      <c r="AG2275">
        <f>AG2274*(1-(AG$1+AG$5))^($A2275-$A2274)*(1+2*(E2275/E2274-1))</f>
        <v>141610.89119529407</v>
      </c>
      <c r="AH2275">
        <f>VLOOKUP(A2275,'UVXY-IV'!A$2:E$2000,4,0)</f>
        <v>718650</v>
      </c>
      <c r="AI2275">
        <v>290</v>
      </c>
      <c r="AJ2275" s="10">
        <f t="shared" si="367"/>
        <v>-0.80294873555236335</v>
      </c>
      <c r="AK2275">
        <f t="shared" si="377"/>
        <v>23.75834291211364</v>
      </c>
      <c r="AM2275">
        <v>23.609549999999999</v>
      </c>
      <c r="AN2275" s="10">
        <f t="shared" si="366"/>
        <v>6.302234143117591E-3</v>
      </c>
      <c r="AO2275">
        <f>AO2274*(1-AO$1+H2274)^($A2275-$A2274)*(2-E2275/E2274)</f>
        <v>24.04372838418298</v>
      </c>
      <c r="AQ2275" s="10">
        <v>23.98</v>
      </c>
    </row>
    <row r="2276" spans="1:43" x14ac:dyDescent="0.25">
      <c r="A2276" s="1">
        <v>41367</v>
      </c>
      <c r="B2276" s="12">
        <v>14.21</v>
      </c>
      <c r="C2276" s="12">
        <v>15.49</v>
      </c>
      <c r="D2276">
        <v>2122.2199999999998</v>
      </c>
      <c r="E2276">
        <v>1893.33</v>
      </c>
      <c r="F2276">
        <v>50538.67</v>
      </c>
      <c r="G2276">
        <v>45093.31</v>
      </c>
      <c r="H2276">
        <f>(1/(1-91/360*VLOOKUP($A2276,Tbills!$B$4:$C$974,2,1)/100))^((1)/91)-1</f>
        <v>2.0835330114543638E-6</v>
      </c>
      <c r="I2276" s="2">
        <f t="shared" si="376"/>
        <v>1313.4843079851503</v>
      </c>
      <c r="J2276">
        <f>VLOOKUP(A2276,'VXX-IV'!A$1:C$4500,3,0)</f>
        <v>1313.59</v>
      </c>
      <c r="K2276" s="10">
        <f t="shared" si="378"/>
        <v>-8.0460428938722295E-5</v>
      </c>
      <c r="L2276">
        <f t="shared" si="370"/>
        <v>846677.94462843449</v>
      </c>
      <c r="O2276">
        <f t="shared" si="371"/>
        <v>34929.616519514631</v>
      </c>
      <c r="R2276">
        <f t="shared" si="372"/>
        <v>30.524486945196653</v>
      </c>
      <c r="U2276" s="2">
        <f t="shared" si="373"/>
        <v>86.289445731769888</v>
      </c>
      <c r="V2276">
        <f>VLOOKUP(A2276,'VXZ-IV'!A$1:C$4500,3,0)</f>
        <v>86.28</v>
      </c>
      <c r="W2276" s="10">
        <f t="shared" si="379"/>
        <v>1.094776514822815E-4</v>
      </c>
      <c r="X2276">
        <f t="shared" si="374"/>
        <v>30.094694344649259</v>
      </c>
      <c r="Z2276">
        <v>30.15</v>
      </c>
      <c r="AB2276">
        <f t="shared" si="375"/>
        <v>1100.5171439997725</v>
      </c>
      <c r="AC2276">
        <f>VLOOKUP(A2276,'VIXY-IV'!A$1:E$2000,4,0)</f>
        <v>1105.29</v>
      </c>
      <c r="AD2276" s="10">
        <f t="shared" si="368"/>
        <v>-4.3181934155085422E-3</v>
      </c>
      <c r="AE2276">
        <f>ROW()</f>
        <v>2276</v>
      </c>
      <c r="AF2276">
        <f t="shared" si="369"/>
        <v>0.91736604260813437</v>
      </c>
      <c r="AG2276">
        <f>AG2275*(1-(AG$1+AG$5))^($A2276-$A2275)*(1+2*(E2276/E2275-1))</f>
        <v>154982.38879055763</v>
      </c>
      <c r="AH2276">
        <f>VLOOKUP(A2276,'UVXY-IV'!A$2:E$2000,4,0)</f>
        <v>786800</v>
      </c>
      <c r="AI2276">
        <v>310</v>
      </c>
      <c r="AJ2276" s="10">
        <f t="shared" si="367"/>
        <v>-0.80302187494845245</v>
      </c>
      <c r="AK2276">
        <f t="shared" si="377"/>
        <v>22.635169026883812</v>
      </c>
      <c r="AM2276">
        <v>22.498425000000001</v>
      </c>
      <c r="AN2276" s="10">
        <f t="shared" si="366"/>
        <v>6.0779377615904906E-3</v>
      </c>
      <c r="AO2276">
        <f>AO2275*(1-AO$1+H2275)^($A2276-$A2275)*(2-E2276/E2275)</f>
        <v>22.90733031893733</v>
      </c>
      <c r="AQ2276" s="10">
        <v>23.07</v>
      </c>
    </row>
    <row r="2277" spans="1:43" x14ac:dyDescent="0.25">
      <c r="A2277" s="1">
        <v>41368</v>
      </c>
      <c r="B2277" s="12">
        <v>13.89</v>
      </c>
      <c r="C2277" s="12">
        <v>15.3</v>
      </c>
      <c r="D2277">
        <v>2081.15</v>
      </c>
      <c r="E2277">
        <v>1856.69</v>
      </c>
      <c r="F2277">
        <v>50399.85</v>
      </c>
      <c r="G2277">
        <v>44969.36</v>
      </c>
      <c r="H2277">
        <f>(1/(1-91/360*VLOOKUP($A2277,Tbills!$B$4:$C$974,2,1)/100))^((1)/91)-1</f>
        <v>2.0835330114543638E-6</v>
      </c>
      <c r="I2277" s="2">
        <f t="shared" si="376"/>
        <v>1288.0338577935017</v>
      </c>
      <c r="J2277">
        <f>VLOOKUP(A2277,'VXX-IV'!A$1:C$4500,3,0)</f>
        <v>1288.1300000000001</v>
      </c>
      <c r="K2277" s="10">
        <f t="shared" si="378"/>
        <v>-7.4637037021374475E-5</v>
      </c>
      <c r="L2277">
        <f t="shared" si="370"/>
        <v>813872.77567337838</v>
      </c>
      <c r="O2277">
        <f t="shared" si="371"/>
        <v>33914.52901079131</v>
      </c>
      <c r="R2277">
        <f t="shared" si="372"/>
        <v>30.818450894732699</v>
      </c>
      <c r="U2277" s="2">
        <f t="shared" si="373"/>
        <v>86.05032696668475</v>
      </c>
      <c r="V2277">
        <f>VLOOKUP(A2277,'VXZ-IV'!A$1:C$4500,3,0)</f>
        <v>86.04</v>
      </c>
      <c r="W2277" s="10">
        <f t="shared" si="379"/>
        <v>1.2002518229592418E-4</v>
      </c>
      <c r="X2277">
        <f t="shared" si="374"/>
        <v>30.176363702923062</v>
      </c>
      <c r="Z2277">
        <v>30.39</v>
      </c>
      <c r="AB2277">
        <f t="shared" si="375"/>
        <v>1079.1821476999121</v>
      </c>
      <c r="AC2277">
        <f>VLOOKUP(A2277,'VIXY-IV'!A$1:E$2000,4,0)</f>
        <v>1083.94</v>
      </c>
      <c r="AD2277" s="10">
        <f t="shared" si="368"/>
        <v>-4.3894055944867505E-3</v>
      </c>
      <c r="AE2277">
        <f>ROW()</f>
        <v>2277</v>
      </c>
      <c r="AF2277">
        <f t="shared" si="369"/>
        <v>0.90784313725490196</v>
      </c>
      <c r="AG2277">
        <f>AG2276*(1-(AG$1+AG$5))^($A2277-$A2276)*(1+2*(E2277/E2276-1))</f>
        <v>148978.88437497959</v>
      </c>
      <c r="AH2277">
        <f>VLOOKUP(A2277,'UVXY-IV'!A$2:E$2000,4,0)</f>
        <v>756450</v>
      </c>
      <c r="AI2277">
        <v>300.8</v>
      </c>
      <c r="AJ2277" s="10">
        <f t="shared" si="367"/>
        <v>-0.80305521267105617</v>
      </c>
      <c r="AK2277">
        <f t="shared" si="377"/>
        <v>23.072133496958379</v>
      </c>
      <c r="AM2277">
        <v>22.931450000000002</v>
      </c>
      <c r="AN2277" s="10">
        <f t="shared" si="366"/>
        <v>6.1349586248744536E-3</v>
      </c>
      <c r="AO2277">
        <f>AO2276*(1-AO$1+H2276)^($A2277-$A2276)*(2-E2277/E2276)</f>
        <v>23.349821334994296</v>
      </c>
      <c r="AQ2277" s="10">
        <v>23.43</v>
      </c>
    </row>
    <row r="2278" spans="1:43" x14ac:dyDescent="0.25">
      <c r="A2278" s="1">
        <v>41369</v>
      </c>
      <c r="B2278" s="12">
        <v>13.92</v>
      </c>
      <c r="C2278" s="12">
        <v>15.38</v>
      </c>
      <c r="D2278">
        <v>2082.98</v>
      </c>
      <c r="E2278">
        <v>1858.32</v>
      </c>
      <c r="F2278">
        <v>50592.19</v>
      </c>
      <c r="G2278">
        <v>45140.88</v>
      </c>
      <c r="H2278">
        <f>(1/(1-91/360*VLOOKUP($A2278,Tbills!$B$4:$C$974,2,1)/100))^((1)/91)-1</f>
        <v>2.0835330114543638E-6</v>
      </c>
      <c r="I2278" s="2">
        <f t="shared" si="376"/>
        <v>1289.135019224999</v>
      </c>
      <c r="J2278">
        <f>VLOOKUP(A2278,'VXX-IV'!A$1:C$4500,3,0)</f>
        <v>1289.23</v>
      </c>
      <c r="K2278" s="10">
        <f t="shared" si="378"/>
        <v>-7.3672482800546391E-5</v>
      </c>
      <c r="L2278">
        <f t="shared" si="370"/>
        <v>815266.62648097356</v>
      </c>
      <c r="O2278">
        <f t="shared" si="371"/>
        <v>33958.045304799241</v>
      </c>
      <c r="R2278">
        <f t="shared" si="372"/>
        <v>30.803530486058673</v>
      </c>
      <c r="U2278" s="2">
        <f t="shared" si="373"/>
        <v>86.376612990852394</v>
      </c>
      <c r="V2278">
        <f>VLOOKUP(A2278,'VXZ-IV'!A$1:C$4500,3,0)</f>
        <v>86.36</v>
      </c>
      <c r="W2278" s="10">
        <f t="shared" si="379"/>
        <v>1.9236904646136033E-4</v>
      </c>
      <c r="X2278">
        <f t="shared" si="374"/>
        <v>30.060217226343159</v>
      </c>
      <c r="Z2278">
        <v>30.27</v>
      </c>
      <c r="AB2278">
        <f t="shared" si="375"/>
        <v>1080.0919098426195</v>
      </c>
      <c r="AC2278">
        <f>VLOOKUP(A2278,'VIXY-IV'!A$1:E$2000,4,0)</f>
        <v>1084.96</v>
      </c>
      <c r="AD2278" s="10">
        <f t="shared" si="368"/>
        <v>-4.4868844541554598E-3</v>
      </c>
      <c r="AE2278">
        <f>ROW()</f>
        <v>2278</v>
      </c>
      <c r="AF2278">
        <f t="shared" si="369"/>
        <v>0.90507152145643688</v>
      </c>
      <c r="AG2278">
        <f>AG2277*(1-(AG$1+AG$5))^($A2278-$A2277)*(1+2*(E2278/E2277-1))</f>
        <v>149235.43420249055</v>
      </c>
      <c r="AH2278">
        <f>VLOOKUP(A2278,'UVXY-IV'!A$2:E$2000,4,0)</f>
        <v>757860</v>
      </c>
      <c r="AI2278">
        <v>302.8</v>
      </c>
      <c r="AJ2278" s="10">
        <f t="shared" si="367"/>
        <v>-0.80308311006981425</v>
      </c>
      <c r="AK2278">
        <f t="shared" si="377"/>
        <v>23.050804674592552</v>
      </c>
      <c r="AM2278">
        <v>22.90915</v>
      </c>
      <c r="AN2278" s="10">
        <f t="shared" si="366"/>
        <v>6.1833230212622325E-3</v>
      </c>
      <c r="AO2278">
        <f>AO2277*(1-AO$1+H2277)^($A2278-$A2277)*(2-E2278/E2277)</f>
        <v>23.328508119895805</v>
      </c>
      <c r="AQ2278" s="10">
        <v>23.37</v>
      </c>
    </row>
    <row r="2279" spans="1:43" x14ac:dyDescent="0.25">
      <c r="A2279" s="1">
        <v>41372</v>
      </c>
      <c r="B2279" s="12">
        <v>13.19</v>
      </c>
      <c r="C2279" s="12">
        <v>14.71</v>
      </c>
      <c r="D2279">
        <v>2012.46</v>
      </c>
      <c r="E2279">
        <v>1795.39</v>
      </c>
      <c r="F2279">
        <v>49450.74</v>
      </c>
      <c r="G2279">
        <v>44122.14</v>
      </c>
      <c r="H2279">
        <f>(1/(1-91/360*VLOOKUP($A2279,Tbills!$B$4:$C$974,2,1)/100))^((1)/91)-1</f>
        <v>1.8057055335418681E-6</v>
      </c>
      <c r="I2279" s="2">
        <f t="shared" si="376"/>
        <v>1245.3998061459406</v>
      </c>
      <c r="J2279">
        <f>VLOOKUP(A2279,'VXX-IV'!A$1:C$4500,3,0)</f>
        <v>1245.5</v>
      </c>
      <c r="K2279" s="10">
        <f t="shared" si="378"/>
        <v>-8.0444684110281273E-5</v>
      </c>
      <c r="L2279">
        <f t="shared" si="370"/>
        <v>759951.42493337078</v>
      </c>
      <c r="O2279">
        <f t="shared" si="371"/>
        <v>32229.857979571243</v>
      </c>
      <c r="R2279">
        <f t="shared" si="372"/>
        <v>31.320846627919188</v>
      </c>
      <c r="U2279" s="2">
        <f t="shared" si="373"/>
        <v>84.42162681223671</v>
      </c>
      <c r="V2279">
        <f>VLOOKUP(A2279,'VXZ-IV'!A$1:C$4500,3,0)</f>
        <v>84.4</v>
      </c>
      <c r="W2279" s="10">
        <f t="shared" si="379"/>
        <v>2.5624185114581088E-4</v>
      </c>
      <c r="X2279">
        <f t="shared" si="374"/>
        <v>30.735372527272297</v>
      </c>
      <c r="Z2279">
        <v>30.69</v>
      </c>
      <c r="AB2279">
        <f t="shared" si="375"/>
        <v>1043.4066208813642</v>
      </c>
      <c r="AC2279">
        <f>VLOOKUP(A2279,'VIXY-IV'!A$1:E$2000,4,0)</f>
        <v>1048.28</v>
      </c>
      <c r="AD2279" s="10">
        <f t="shared" si="368"/>
        <v>-4.6489288345058499E-3</v>
      </c>
      <c r="AE2279">
        <f>ROW()</f>
        <v>2279</v>
      </c>
      <c r="AF2279">
        <f t="shared" si="369"/>
        <v>0.89666893269884429</v>
      </c>
      <c r="AG2279">
        <f>AG2278*(1-(AG$1+AG$5))^($A2279-$A2278)*(1+2*(E2279/E2278-1))</f>
        <v>139113.97576351723</v>
      </c>
      <c r="AH2279">
        <f>VLOOKUP(A2279,'UVXY-IV'!A$2:E$2000,4,0)</f>
        <v>706580</v>
      </c>
      <c r="AI2279">
        <v>286.39999999999998</v>
      </c>
      <c r="AJ2279" s="10">
        <f t="shared" si="367"/>
        <v>-0.80311645423941069</v>
      </c>
      <c r="AK2279">
        <f t="shared" si="377"/>
        <v>23.828065571227899</v>
      </c>
      <c r="AM2279">
        <v>23.681750000000001</v>
      </c>
      <c r="AN2279" s="10">
        <f t="shared" si="366"/>
        <v>6.1784104311504162E-3</v>
      </c>
      <c r="AO2279">
        <f>AO2278*(1-AO$1+H2278)^($A2279-$A2278)*(2-E2279/E2278)</f>
        <v>24.115977535505046</v>
      </c>
      <c r="AQ2279" s="10">
        <v>24</v>
      </c>
    </row>
    <row r="2280" spans="1:43" x14ac:dyDescent="0.25">
      <c r="A2280" s="1">
        <v>41373</v>
      </c>
      <c r="B2280" s="12">
        <v>12.84</v>
      </c>
      <c r="C2280" s="12">
        <v>14.46</v>
      </c>
      <c r="D2280">
        <v>2005.59</v>
      </c>
      <c r="E2280">
        <v>1789.26</v>
      </c>
      <c r="F2280">
        <v>49004.65</v>
      </c>
      <c r="G2280">
        <v>43724.04</v>
      </c>
      <c r="H2280">
        <f>(1/(1-91/360*VLOOKUP($A2280,Tbills!$B$4:$C$974,2,1)/100))^((1)/91)-1</f>
        <v>1.8057055335418681E-6</v>
      </c>
      <c r="I2280" s="2">
        <f t="shared" si="376"/>
        <v>1241.1180808012266</v>
      </c>
      <c r="J2280">
        <f>VLOOKUP(A2280,'VXX-IV'!A$1:C$4500,3,0)</f>
        <v>1241.21</v>
      </c>
      <c r="K2280" s="10">
        <f t="shared" si="378"/>
        <v>-7.4056121666332686E-5</v>
      </c>
      <c r="L2280">
        <f t="shared" si="370"/>
        <v>754729.26419719518</v>
      </c>
      <c r="O2280">
        <f t="shared" si="371"/>
        <v>32063.713835849077</v>
      </c>
      <c r="R2280">
        <f t="shared" si="372"/>
        <v>31.372897719570663</v>
      </c>
      <c r="U2280" s="2">
        <f t="shared" si="373"/>
        <v>83.65802813658847</v>
      </c>
      <c r="V2280">
        <f>VLOOKUP(A2280,'VXZ-IV'!A$1:C$4500,3,0)</f>
        <v>83.64</v>
      </c>
      <c r="W2280" s="10">
        <f t="shared" si="379"/>
        <v>2.155444355389502E-4</v>
      </c>
      <c r="X2280">
        <f t="shared" si="374"/>
        <v>31.011596948160285</v>
      </c>
      <c r="Z2280">
        <v>31.02</v>
      </c>
      <c r="AB2280">
        <f t="shared" si="375"/>
        <v>1039.8078635021</v>
      </c>
      <c r="AC2280">
        <f>VLOOKUP(A2280,'VIXY-IV'!A$1:E$2000,4,0)</f>
        <v>1044.81</v>
      </c>
      <c r="AD2280" s="10">
        <f t="shared" si="368"/>
        <v>-4.7876039642614776E-3</v>
      </c>
      <c r="AE2280">
        <f>ROW()</f>
        <v>2280</v>
      </c>
      <c r="AF2280">
        <f t="shared" si="369"/>
        <v>0.88796680497925307</v>
      </c>
      <c r="AG2280">
        <f>AG2279*(1-(AG$1+AG$5))^($A2280-$A2279)*(1+2*(E2280/E2279-1))</f>
        <v>138159.36614227266</v>
      </c>
      <c r="AH2280">
        <f>VLOOKUP(A2280,'UVXY-IV'!A$2:E$2000,4,0)</f>
        <v>701800</v>
      </c>
      <c r="AI2280">
        <v>278</v>
      </c>
      <c r="AJ2280" s="10">
        <f t="shared" si="367"/>
        <v>-0.80313569942679874</v>
      </c>
      <c r="AK2280">
        <f t="shared" si="377"/>
        <v>23.908308144980367</v>
      </c>
      <c r="AM2280">
        <v>23.761800000000001</v>
      </c>
      <c r="AN2280" s="10">
        <f t="shared" si="366"/>
        <v>6.1657006194970609E-3</v>
      </c>
      <c r="AO2280">
        <f>AO2279*(1-AO$1+H2279)^($A2280-$A2279)*(2-E2280/E2279)</f>
        <v>24.197465405369918</v>
      </c>
      <c r="AQ2280" s="10">
        <v>24.35</v>
      </c>
    </row>
    <row r="2281" spans="1:43" x14ac:dyDescent="0.25">
      <c r="A2281" s="1">
        <v>41374</v>
      </c>
      <c r="B2281" s="12">
        <v>12.36</v>
      </c>
      <c r="C2281" s="12">
        <v>14.12</v>
      </c>
      <c r="D2281">
        <v>1932.19</v>
      </c>
      <c r="E2281">
        <v>1723.78</v>
      </c>
      <c r="F2281">
        <v>48382.65</v>
      </c>
      <c r="G2281">
        <v>43168.99</v>
      </c>
      <c r="H2281">
        <f>(1/(1-91/360*VLOOKUP($A2281,Tbills!$B$4:$C$974,2,1)/100))^((1)/91)-1</f>
        <v>1.8057055335418681E-6</v>
      </c>
      <c r="I2281" s="2">
        <f t="shared" si="376"/>
        <v>1195.6668466190508</v>
      </c>
      <c r="J2281">
        <f>VLOOKUP(A2281,'VXX-IV'!A$1:C$4500,3,0)</f>
        <v>1195.76</v>
      </c>
      <c r="K2281" s="10">
        <f t="shared" si="378"/>
        <v>-7.7903074989227328E-5</v>
      </c>
      <c r="L2281">
        <f t="shared" si="370"/>
        <v>699458.55888466758</v>
      </c>
      <c r="O2281">
        <f t="shared" si="371"/>
        <v>30302.580659482948</v>
      </c>
      <c r="R2281">
        <f t="shared" si="372"/>
        <v>31.945516937547666</v>
      </c>
      <c r="U2281" s="2">
        <f t="shared" si="373"/>
        <v>82.594170148943761</v>
      </c>
      <c r="V2281">
        <f>VLOOKUP(A2281,'VXZ-IV'!A$1:C$4500,3,0)</f>
        <v>82.6</v>
      </c>
      <c r="W2281" s="10">
        <f t="shared" si="379"/>
        <v>-7.0579310608165358E-5</v>
      </c>
      <c r="X2281">
        <f t="shared" si="374"/>
        <v>31.404165386779205</v>
      </c>
      <c r="Z2281">
        <v>31.57</v>
      </c>
      <c r="AB2281">
        <f t="shared" si="375"/>
        <v>1001.7199886346887</v>
      </c>
      <c r="AC2281">
        <f>VLOOKUP(A2281,'VIXY-IV'!A$1:E$2000,4,0)</f>
        <v>1006.63</v>
      </c>
      <c r="AD2281" s="10">
        <f t="shared" si="368"/>
        <v>-4.8776723973170677E-3</v>
      </c>
      <c r="AE2281">
        <f>ROW()</f>
        <v>2281</v>
      </c>
      <c r="AF2281">
        <f t="shared" si="369"/>
        <v>0.87535410764872523</v>
      </c>
      <c r="AG2281">
        <f>AG2280*(1-(AG$1+AG$5))^($A2281-$A2280)*(1+2*(E2281/E2280-1))</f>
        <v>128042.85357715983</v>
      </c>
      <c r="AH2281">
        <f>VLOOKUP(A2281,'UVXY-IV'!A$2:E$2000,4,0)</f>
        <v>650610</v>
      </c>
      <c r="AI2281">
        <v>262.8</v>
      </c>
      <c r="AJ2281" s="10">
        <f t="shared" si="367"/>
        <v>-0.80319568777430439</v>
      </c>
      <c r="AK2281">
        <f t="shared" si="377"/>
        <v>24.782105521846553</v>
      </c>
      <c r="AM2281">
        <v>24.629750000000001</v>
      </c>
      <c r="AN2281" s="10">
        <f t="shared" si="366"/>
        <v>6.1858330615029988E-3</v>
      </c>
      <c r="AO2281">
        <f>AO2280*(1-AO$1+H2280)^($A2281-$A2280)*(2-E2281/E2280)</f>
        <v>25.082116674250194</v>
      </c>
      <c r="AQ2281" s="10">
        <v>24.97</v>
      </c>
    </row>
    <row r="2282" spans="1:43" x14ac:dyDescent="0.25">
      <c r="A2282" s="1">
        <v>41375</v>
      </c>
      <c r="B2282" s="12">
        <v>12.24</v>
      </c>
      <c r="C2282" s="12">
        <v>14.17</v>
      </c>
      <c r="D2282">
        <v>1933.63</v>
      </c>
      <c r="E2282">
        <v>1725.06</v>
      </c>
      <c r="F2282">
        <v>48143.55</v>
      </c>
      <c r="G2282">
        <v>42955.58</v>
      </c>
      <c r="H2282">
        <f>(1/(1-91/360*VLOOKUP($A2282,Tbills!$B$4:$C$974,2,1)/100))^((1)/91)-1</f>
        <v>1.8057055335418681E-6</v>
      </c>
      <c r="I2282" s="2">
        <f t="shared" si="376"/>
        <v>1196.5287628997958</v>
      </c>
      <c r="J2282">
        <f>VLOOKUP(A2282,'VXX-IV'!A$1:C$4500,3,0)</f>
        <v>1196.6199999999999</v>
      </c>
      <c r="K2282" s="10">
        <f t="shared" si="378"/>
        <v>-7.6245675489361453E-5</v>
      </c>
      <c r="L2282">
        <f t="shared" si="370"/>
        <v>700466.9291761294</v>
      </c>
      <c r="O2282">
        <f t="shared" si="371"/>
        <v>30335.310327359719</v>
      </c>
      <c r="R2282">
        <f t="shared" si="372"/>
        <v>31.932212723148293</v>
      </c>
      <c r="U2282" s="2">
        <f t="shared" si="373"/>
        <v>82.18399781845774</v>
      </c>
      <c r="V2282">
        <f>VLOOKUP(A2282,'VXZ-IV'!A$1:C$4500,3,0)</f>
        <v>82.2</v>
      </c>
      <c r="W2282" s="10">
        <f t="shared" si="379"/>
        <v>-1.9467374139003901E-4</v>
      </c>
      <c r="X2282">
        <f t="shared" si="374"/>
        <v>31.558304580476438</v>
      </c>
      <c r="Z2282">
        <v>31.52</v>
      </c>
      <c r="AB2282">
        <f t="shared" si="375"/>
        <v>1002.4288690405716</v>
      </c>
      <c r="AC2282">
        <f>VLOOKUP(A2282,'VIXY-IV'!A$1:E$2000,4,0)</f>
        <v>1007.44</v>
      </c>
      <c r="AD2282" s="10">
        <f t="shared" si="368"/>
        <v>-4.9741234807317847E-3</v>
      </c>
      <c r="AE2282">
        <f>ROW()</f>
        <v>2282</v>
      </c>
      <c r="AF2282">
        <f t="shared" si="369"/>
        <v>0.86379675370501063</v>
      </c>
      <c r="AG2282">
        <f>AG2281*(1-(AG$1+AG$5))^($A2282-$A2281)*(1+2*(E2282/E2281-1))</f>
        <v>128228.68980603757</v>
      </c>
      <c r="AH2282">
        <f>VLOOKUP(A2282,'UVXY-IV'!A$2:E$2000,4,0)</f>
        <v>651580</v>
      </c>
      <c r="AI2282">
        <v>260.8</v>
      </c>
      <c r="AJ2282" s="10">
        <f t="shared" si="367"/>
        <v>-0.80320345958126771</v>
      </c>
      <c r="AK2282">
        <f t="shared" si="377"/>
        <v>24.762550088470757</v>
      </c>
      <c r="AM2282">
        <v>24.611374999999999</v>
      </c>
      <c r="AN2282" s="10">
        <f t="shared" si="366"/>
        <v>6.1424885229190984E-3</v>
      </c>
      <c r="AO2282">
        <f>AO2281*(1-AO$1+H2281)^($A2282-$A2281)*(2-E2282/E2281)</f>
        <v>25.062610095739714</v>
      </c>
      <c r="AQ2282" s="10">
        <v>25.04</v>
      </c>
    </row>
    <row r="2283" spans="1:43" x14ac:dyDescent="0.25">
      <c r="A2283" s="1">
        <v>41376</v>
      </c>
      <c r="B2283" s="12">
        <v>12.06</v>
      </c>
      <c r="C2283" s="12">
        <v>14.02</v>
      </c>
      <c r="D2283">
        <v>1885.19</v>
      </c>
      <c r="E2283">
        <v>1681.85</v>
      </c>
      <c r="F2283">
        <v>47533.58</v>
      </c>
      <c r="G2283">
        <v>42411.27</v>
      </c>
      <c r="H2283">
        <f>(1/(1-91/360*VLOOKUP($A2283,Tbills!$B$4:$C$974,2,1)/100))^((1)/91)-1</f>
        <v>1.8057055335418681E-6</v>
      </c>
      <c r="I2283" s="2">
        <f t="shared" si="376"/>
        <v>1166.5256832588323</v>
      </c>
      <c r="J2283">
        <f>VLOOKUP(A2283,'VXX-IV'!A$1:C$4500,3,0)</f>
        <v>1166.6199999999999</v>
      </c>
      <c r="K2283" s="10">
        <f t="shared" si="378"/>
        <v>-8.084615484704738E-5</v>
      </c>
      <c r="L2283">
        <f t="shared" si="370"/>
        <v>665346.8945978001</v>
      </c>
      <c r="O2283">
        <f t="shared" si="371"/>
        <v>29194.54980988798</v>
      </c>
      <c r="R2283">
        <f t="shared" si="372"/>
        <v>32.330676617602428</v>
      </c>
      <c r="U2283" s="2">
        <f t="shared" si="373"/>
        <v>81.140763002496172</v>
      </c>
      <c r="V2283">
        <f>VLOOKUP(A2283,'VXZ-IV'!A$1:C$4500,3,0)</f>
        <v>81.12</v>
      </c>
      <c r="W2283" s="10">
        <f t="shared" si="379"/>
        <v>2.5595417278312382E-4</v>
      </c>
      <c r="X2283">
        <f t="shared" si="374"/>
        <v>31.95707012968148</v>
      </c>
      <c r="Z2283">
        <v>31.89</v>
      </c>
      <c r="AB2283">
        <f t="shared" si="375"/>
        <v>977.28555135389684</v>
      </c>
      <c r="AC2283">
        <f>VLOOKUP(A2283,'VIXY-IV'!A$1:E$2000,4,0)</f>
        <v>982.04</v>
      </c>
      <c r="AD2283" s="10">
        <f t="shared" si="368"/>
        <v>-4.8414001935798145E-3</v>
      </c>
      <c r="AE2283">
        <f>ROW()</f>
        <v>2283</v>
      </c>
      <c r="AF2283">
        <f t="shared" si="369"/>
        <v>0.86019971469329537</v>
      </c>
      <c r="AG2283">
        <f>AG2282*(1-(AG$1+AG$5))^($A2283-$A2282)*(1+2*(E2283/E2282-1))</f>
        <v>121800.73706732001</v>
      </c>
      <c r="AH2283">
        <f>VLOOKUP(A2283,'UVXY-IV'!A$2:E$2000,4,0)</f>
        <v>618780</v>
      </c>
      <c r="AI2283">
        <v>251.2</v>
      </c>
      <c r="AJ2283" s="10">
        <f t="shared" si="367"/>
        <v>-0.80315986769559455</v>
      </c>
      <c r="AK2283">
        <f t="shared" si="377"/>
        <v>25.38163023678446</v>
      </c>
      <c r="AM2283">
        <v>25.22465</v>
      </c>
      <c r="AN2283" s="10">
        <f t="shared" si="366"/>
        <v>6.2232870142682195E-3</v>
      </c>
      <c r="AO2283">
        <f>AO2282*(1-AO$1+H2282)^($A2283-$A2282)*(2-E2283/E2282)</f>
        <v>25.689484678382339</v>
      </c>
      <c r="AQ2283" s="10">
        <v>25.51</v>
      </c>
    </row>
    <row r="2284" spans="1:43" x14ac:dyDescent="0.25">
      <c r="A2284" s="1">
        <v>41379</v>
      </c>
      <c r="B2284" s="12">
        <v>17.27</v>
      </c>
      <c r="C2284" s="12">
        <v>17.03</v>
      </c>
      <c r="D2284">
        <v>2242.33</v>
      </c>
      <c r="E2284">
        <v>2000.46</v>
      </c>
      <c r="F2284">
        <v>50609.06</v>
      </c>
      <c r="G2284">
        <v>45155.1</v>
      </c>
      <c r="H2284">
        <f>(1/(1-91/360*VLOOKUP($A2284,Tbills!$B$4:$C$974,2,1)/100))^((1)/91)-1</f>
        <v>1.527885156615838E-6</v>
      </c>
      <c r="I2284" s="2">
        <f t="shared" si="376"/>
        <v>1387.4167575477006</v>
      </c>
      <c r="J2284">
        <f>VLOOKUP(A2284,'VXX-IV'!A$1:C$4500,3,0)</f>
        <v>1387.52</v>
      </c>
      <c r="K2284" s="10">
        <f t="shared" si="378"/>
        <v>-7.4407902083795108E-5</v>
      </c>
      <c r="L2284">
        <f t="shared" si="370"/>
        <v>917313.58321674028</v>
      </c>
      <c r="O2284">
        <f t="shared" si="371"/>
        <v>37486.691826674738</v>
      </c>
      <c r="R2284">
        <f t="shared" si="372"/>
        <v>29.264342614112252</v>
      </c>
      <c r="U2284" s="2">
        <f t="shared" si="373"/>
        <v>86.38434892484581</v>
      </c>
      <c r="V2284">
        <f>VLOOKUP(A2284,'VXZ-IV'!A$1:C$4500,3,0)</f>
        <v>86.4</v>
      </c>
      <c r="W2284" s="10">
        <f t="shared" si="379"/>
        <v>-1.8114670317359582E-4</v>
      </c>
      <c r="X2284">
        <f t="shared" si="374"/>
        <v>29.88640329783334</v>
      </c>
      <c r="Z2284">
        <v>30.48</v>
      </c>
      <c r="AB2284">
        <f t="shared" si="375"/>
        <v>1162.3011419676563</v>
      </c>
      <c r="AC2284">
        <f>VLOOKUP(A2284,'VIXY-IV'!A$1:E$2000,4,0)</f>
        <v>1168.77</v>
      </c>
      <c r="AD2284" s="10">
        <f t="shared" si="368"/>
        <v>-5.5347570799589851E-3</v>
      </c>
      <c r="AE2284">
        <f>ROW()</f>
        <v>2284</v>
      </c>
      <c r="AF2284">
        <f t="shared" si="369"/>
        <v>1.014092777451556</v>
      </c>
      <c r="AG2284">
        <f>AG2283*(1-(AG$1+AG$5))^($A2284-$A2283)*(1+2*(E2284/E2283-1))</f>
        <v>167931.67064803618</v>
      </c>
      <c r="AH2284">
        <f>VLOOKUP(A2284,'UVXY-IV'!A$2:E$2000,4,0)</f>
        <v>853740</v>
      </c>
      <c r="AI2284">
        <v>310</v>
      </c>
      <c r="AJ2284" s="10">
        <f t="shared" si="367"/>
        <v>-0.80329881386834845</v>
      </c>
      <c r="AK2284">
        <f t="shared" si="377"/>
        <v>20.570454638320367</v>
      </c>
      <c r="AM2284">
        <v>20.462375000000002</v>
      </c>
      <c r="AN2284" s="10">
        <f t="shared" si="366"/>
        <v>5.2818716459044346E-3</v>
      </c>
      <c r="AO2284">
        <f>AO2283*(1-AO$1+H2283)^($A2284-$A2283)*(2-E2284/E2283)</f>
        <v>20.820665963737007</v>
      </c>
      <c r="AQ2284" s="10">
        <v>22.45</v>
      </c>
    </row>
    <row r="2285" spans="1:43" x14ac:dyDescent="0.25">
      <c r="A2285" s="1">
        <v>41380</v>
      </c>
      <c r="B2285" s="12">
        <v>13.96</v>
      </c>
      <c r="C2285" s="12">
        <v>15.1</v>
      </c>
      <c r="D2285">
        <v>1980.47</v>
      </c>
      <c r="E2285">
        <v>1766.84</v>
      </c>
      <c r="F2285">
        <v>48347.94</v>
      </c>
      <c r="G2285">
        <v>43137.58</v>
      </c>
      <c r="H2285">
        <f>(1/(1-91/360*VLOOKUP($A2285,Tbills!$B$4:$C$974,2,1)/100))^((1)/91)-1</f>
        <v>1.527885156615838E-6</v>
      </c>
      <c r="I2285" s="2">
        <f t="shared" si="376"/>
        <v>1225.3639144102308</v>
      </c>
      <c r="J2285">
        <f>VLOOKUP(A2285,'VXX-IV'!A$1:C$4500,3,0)</f>
        <v>1225.46</v>
      </c>
      <c r="K2285" s="10">
        <f t="shared" si="378"/>
        <v>-7.8407773219213439E-5</v>
      </c>
      <c r="L2285">
        <f t="shared" si="370"/>
        <v>703029.35424331273</v>
      </c>
      <c r="O2285">
        <f t="shared" si="371"/>
        <v>30918.929503265139</v>
      </c>
      <c r="R2285">
        <f t="shared" si="372"/>
        <v>30.971733367229511</v>
      </c>
      <c r="U2285" s="2">
        <f t="shared" si="373"/>
        <v>82.522842366220871</v>
      </c>
      <c r="V2285">
        <f>VLOOKUP(A2285,'VXZ-IV'!A$1:C$4500,3,0)</f>
        <v>82.52</v>
      </c>
      <c r="W2285" s="10">
        <f t="shared" si="379"/>
        <v>3.4444573689729197E-5</v>
      </c>
      <c r="X2285">
        <f t="shared" si="374"/>
        <v>31.220614193147838</v>
      </c>
      <c r="Z2285">
        <v>31.77</v>
      </c>
      <c r="AB2285">
        <f t="shared" si="375"/>
        <v>1026.528173939693</v>
      </c>
      <c r="AC2285">
        <f>VLOOKUP(A2285,'VIXY-IV'!A$1:E$2000,4,0)</f>
        <v>1033.6099999999999</v>
      </c>
      <c r="AD2285" s="10">
        <f t="shared" si="368"/>
        <v>-6.851545612278187E-3</v>
      </c>
      <c r="AE2285">
        <f>ROW()</f>
        <v>2285</v>
      </c>
      <c r="AF2285">
        <f t="shared" si="369"/>
        <v>0.92450331125827823</v>
      </c>
      <c r="AG2285">
        <f>AG2284*(1-(AG$1+AG$5))^($A2285-$A2284)*(1+2*(E2285/E2284-1))</f>
        <v>128704.15778165097</v>
      </c>
      <c r="AH2285">
        <f>VLOOKUP(A2285,'UVXY-IV'!A$2:E$2000,4,0)</f>
        <v>655960</v>
      </c>
      <c r="AI2285">
        <v>255.6</v>
      </c>
      <c r="AJ2285" s="10">
        <f t="shared" si="367"/>
        <v>-0.80379267366660923</v>
      </c>
      <c r="AK2285">
        <f t="shared" si="377"/>
        <v>22.971666956608445</v>
      </c>
      <c r="AM2285">
        <v>22.889900000000001</v>
      </c>
      <c r="AN2285" s="10">
        <f t="shared" si="366"/>
        <v>3.5721849640428793E-3</v>
      </c>
      <c r="AO2285">
        <f>AO2284*(1-AO$1+H2284)^($A2285-$A2284)*(2-E2285/E2284)</f>
        <v>23.251344224253685</v>
      </c>
      <c r="AQ2285" s="10">
        <v>23.46</v>
      </c>
    </row>
    <row r="2286" spans="1:43" x14ac:dyDescent="0.25">
      <c r="A2286" s="1">
        <v>41381</v>
      </c>
      <c r="B2286" s="12">
        <v>16.510000000000002</v>
      </c>
      <c r="C2286" s="12">
        <v>16.93</v>
      </c>
      <c r="D2286">
        <v>2208.73</v>
      </c>
      <c r="E2286">
        <v>1970.48</v>
      </c>
      <c r="F2286">
        <v>49122.67</v>
      </c>
      <c r="G2286">
        <v>43828.76</v>
      </c>
      <c r="H2286">
        <f>(1/(1-91/360*VLOOKUP($A2286,Tbills!$B$4:$C$974,2,1)/100))^((1)/91)-1</f>
        <v>1.527885156615838E-6</v>
      </c>
      <c r="I2286" s="2">
        <f t="shared" si="376"/>
        <v>1366.5604854471635</v>
      </c>
      <c r="J2286">
        <f>VLOOKUP(A2286,'VXX-IV'!A$1:C$4500,3,0)</f>
        <v>1366.67</v>
      </c>
      <c r="K2286" s="10">
        <f t="shared" si="378"/>
        <v>-8.0132404191579631E-5</v>
      </c>
      <c r="L2286">
        <f t="shared" si="370"/>
        <v>865049.13843193033</v>
      </c>
      <c r="O2286">
        <f t="shared" si="371"/>
        <v>36263.124237202326</v>
      </c>
      <c r="R2286">
        <f t="shared" si="372"/>
        <v>29.185565365188047</v>
      </c>
      <c r="U2286" s="2">
        <f t="shared" si="373"/>
        <v>83.843148401800221</v>
      </c>
      <c r="V2286">
        <f>VLOOKUP(A2286,'VXZ-IV'!A$1:C$4500,3,0)</f>
        <v>83.84</v>
      </c>
      <c r="W2286" s="10">
        <f t="shared" si="379"/>
        <v>3.7552502388127351E-5</v>
      </c>
      <c r="X2286">
        <f t="shared" si="374"/>
        <v>30.719286726327642</v>
      </c>
      <c r="Z2286">
        <v>30.51</v>
      </c>
      <c r="AB2286">
        <f t="shared" si="375"/>
        <v>1144.8024228727979</v>
      </c>
      <c r="AC2286">
        <f>VLOOKUP(A2286,'VIXY-IV'!A$1:E$2000,4,0)</f>
        <v>1151.6500000000001</v>
      </c>
      <c r="AD2286" s="10">
        <f t="shared" si="368"/>
        <v>-5.9458838424887306E-3</v>
      </c>
      <c r="AE2286">
        <f>ROW()</f>
        <v>2286</v>
      </c>
      <c r="AF2286">
        <f t="shared" si="369"/>
        <v>0.97519196692262267</v>
      </c>
      <c r="AG2286">
        <f>AG2285*(1-(AG$1+AG$5))^($A2286-$A2285)*(1+2*(E2286/E2285-1))</f>
        <v>158366.83232403683</v>
      </c>
      <c r="AH2286">
        <f>VLOOKUP(A2286,'UVXY-IV'!A$2:E$2000,4,0)</f>
        <v>806300</v>
      </c>
      <c r="AI2286">
        <v>315.2</v>
      </c>
      <c r="AJ2286" s="10">
        <f t="shared" si="367"/>
        <v>-0.80358820250026441</v>
      </c>
      <c r="AK2286">
        <f t="shared" si="377"/>
        <v>20.323083753010629</v>
      </c>
      <c r="AM2286">
        <v>20.224599999999999</v>
      </c>
      <c r="AN2286" s="10">
        <f t="shared" ref="AN2286:AN2349" si="380">AK2286/AM2286-1</f>
        <v>4.8695031303773728E-3</v>
      </c>
      <c r="AO2286">
        <f>AO2285*(1-AO$1+H2285)^($A2286-$A2285)*(2-E2286/E2285)</f>
        <v>20.570743531945549</v>
      </c>
      <c r="AQ2286" s="10">
        <v>20.86</v>
      </c>
    </row>
    <row r="2287" spans="1:43" x14ac:dyDescent="0.25">
      <c r="A2287" s="1">
        <v>41382</v>
      </c>
      <c r="B2287" s="12">
        <v>17.559999999999999</v>
      </c>
      <c r="C2287" s="12">
        <v>17.52</v>
      </c>
      <c r="D2287">
        <v>2309.36</v>
      </c>
      <c r="E2287">
        <v>2060.25</v>
      </c>
      <c r="F2287">
        <v>50748.82</v>
      </c>
      <c r="G2287">
        <v>45279.59</v>
      </c>
      <c r="H2287">
        <f>(1/(1-91/360*VLOOKUP($A2287,Tbills!$B$4:$C$974,2,1)/100))^((1)/91)-1</f>
        <v>1.527885156615838E-6</v>
      </c>
      <c r="I2287" s="2">
        <f t="shared" si="376"/>
        <v>1428.7863030224382</v>
      </c>
      <c r="J2287">
        <f>VLOOKUP(A2287,'VXX-IV'!A$1:C$4500,3,0)</f>
        <v>1428.9</v>
      </c>
      <c r="K2287" s="10">
        <f t="shared" si="378"/>
        <v>-7.9569583289140766E-5</v>
      </c>
      <c r="L2287">
        <f t="shared" si="370"/>
        <v>943826.73959407257</v>
      </c>
      <c r="O2287">
        <f t="shared" si="371"/>
        <v>38739.900698834186</v>
      </c>
      <c r="R2287">
        <f t="shared" si="372"/>
        <v>28.519466429741669</v>
      </c>
      <c r="U2287" s="2">
        <f t="shared" si="373"/>
        <v>86.616568192727016</v>
      </c>
      <c r="V2287">
        <f>VLOOKUP(A2287,'VXZ-IV'!A$1:C$4500,3,0)</f>
        <v>86.6</v>
      </c>
      <c r="W2287" s="10">
        <f t="shared" si="379"/>
        <v>1.9131862271382083E-4</v>
      </c>
      <c r="X2287">
        <f t="shared" si="374"/>
        <v>29.701356416895166</v>
      </c>
      <c r="Z2287">
        <v>30.1</v>
      </c>
      <c r="AB2287">
        <f t="shared" si="375"/>
        <v>1196.9149444728776</v>
      </c>
      <c r="AC2287">
        <f>VLOOKUP(A2287,'VIXY-IV'!A$1:E$2000,4,0)</f>
        <v>1203.46</v>
      </c>
      <c r="AD2287" s="10">
        <f t="shared" si="368"/>
        <v>-5.4385318391325654E-3</v>
      </c>
      <c r="AE2287">
        <f>ROW()</f>
        <v>2287</v>
      </c>
      <c r="AF2287">
        <f t="shared" si="369"/>
        <v>1.0022831050228309</v>
      </c>
      <c r="AG2287">
        <f>AG2286*(1-(AG$1+AG$5))^($A2287-$A2286)*(1+2*(E2287/E2286-1))</f>
        <v>172790.58032772603</v>
      </c>
      <c r="AH2287">
        <f>VLOOKUP(A2287,'UVXY-IV'!A$2:E$2000,4,0)</f>
        <v>879320</v>
      </c>
      <c r="AI2287">
        <v>342.4</v>
      </c>
      <c r="AJ2287" s="10">
        <f t="shared" ref="AJ2287:AJ2350" si="381">AG2287/AH2287-1</f>
        <v>-0.80349522320915479</v>
      </c>
      <c r="AK2287">
        <f t="shared" si="377"/>
        <v>19.396312903683185</v>
      </c>
      <c r="AM2287">
        <v>19.293299999999999</v>
      </c>
      <c r="AN2287" s="10">
        <f t="shared" si="380"/>
        <v>5.3393096921308114E-3</v>
      </c>
      <c r="AO2287">
        <f>AO2286*(1-AO$1+H2286)^($A2287-$A2286)*(2-E2287/E2286)</f>
        <v>19.632897196030125</v>
      </c>
      <c r="AQ2287" s="10">
        <v>19.93</v>
      </c>
    </row>
    <row r="2288" spans="1:43" x14ac:dyDescent="0.25">
      <c r="A2288" s="1">
        <v>41383</v>
      </c>
      <c r="B2288" s="12">
        <v>14.97</v>
      </c>
      <c r="C2288" s="12">
        <v>16.170000000000002</v>
      </c>
      <c r="D2288">
        <v>2147.67</v>
      </c>
      <c r="E2288">
        <v>1915.99</v>
      </c>
      <c r="F2288">
        <v>51047.31</v>
      </c>
      <c r="G2288">
        <v>45545.85</v>
      </c>
      <c r="H2288">
        <f>(1/(1-91/360*VLOOKUP($A2288,Tbills!$B$4:$C$974,2,1)/100))^((1)/91)-1</f>
        <v>1.527885156615838E-6</v>
      </c>
      <c r="I2288" s="2">
        <f t="shared" si="376"/>
        <v>1328.7173316218384</v>
      </c>
      <c r="J2288">
        <f>VLOOKUP(A2288,'VXX-IV'!A$1:C$4500,3,0)</f>
        <v>1328.82</v>
      </c>
      <c r="K2288" s="10">
        <f t="shared" si="378"/>
        <v>-7.7262818260925847E-5</v>
      </c>
      <c r="L2288">
        <f t="shared" si="370"/>
        <v>811616.60546013189</v>
      </c>
      <c r="O2288">
        <f t="shared" si="371"/>
        <v>34669.844037023038</v>
      </c>
      <c r="R2288">
        <f t="shared" si="372"/>
        <v>29.51660753989233</v>
      </c>
      <c r="U2288" s="2">
        <f t="shared" si="373"/>
        <v>87.123897554833079</v>
      </c>
      <c r="V2288">
        <f>VLOOKUP(A2288,'VXZ-IV'!A$1:C$4500,3,0)</f>
        <v>87.12</v>
      </c>
      <c r="W2288" s="10">
        <f t="shared" si="379"/>
        <v>4.4737773565950434E-5</v>
      </c>
      <c r="X2288">
        <f t="shared" si="374"/>
        <v>29.525654968718786</v>
      </c>
      <c r="Z2288">
        <v>30.1</v>
      </c>
      <c r="AB2288">
        <f t="shared" si="375"/>
        <v>1113.0673992392053</v>
      </c>
      <c r="AC2288">
        <f>VLOOKUP(A2288,'VIXY-IV'!A$1:E$2000,4,0)</f>
        <v>1119.6199999999999</v>
      </c>
      <c r="AD2288" s="10">
        <f t="shared" ref="AD2288:AD2351" si="382">AB2288/AC2288-1</f>
        <v>-5.8525220706977521E-3</v>
      </c>
      <c r="AE2288">
        <f>ROW()</f>
        <v>2288</v>
      </c>
      <c r="AF2288">
        <f t="shared" si="369"/>
        <v>0.92578849721706857</v>
      </c>
      <c r="AG2288">
        <f>AG2287*(1-(AG$1+AG$5))^($A2288-$A2287)*(1+2*(E2288/E2287-1))</f>
        <v>148587.76286577835</v>
      </c>
      <c r="AH2288">
        <f>VLOOKUP(A2288,'UVXY-IV'!A$2:E$2000,4,0)</f>
        <v>756280</v>
      </c>
      <c r="AI2288">
        <v>293.2</v>
      </c>
      <c r="AJ2288" s="10">
        <f t="shared" si="381"/>
        <v>-0.80352810749222725</v>
      </c>
      <c r="AK2288">
        <f t="shared" si="377"/>
        <v>20.753488279186879</v>
      </c>
      <c r="AM2288">
        <v>20.658550000000002</v>
      </c>
      <c r="AN2288" s="10">
        <f t="shared" si="380"/>
        <v>4.5955925845171386E-3</v>
      </c>
      <c r="AO2288">
        <f>AO2287*(1-AO$1+H2287)^($A2288-$A2287)*(2-E2288/E2287)</f>
        <v>21.006860101836587</v>
      </c>
      <c r="AQ2288" s="10">
        <v>21.27</v>
      </c>
    </row>
    <row r="2289" spans="1:43" x14ac:dyDescent="0.25">
      <c r="A2289" s="1">
        <v>41386</v>
      </c>
      <c r="B2289" s="12">
        <v>14.39</v>
      </c>
      <c r="C2289" s="12">
        <v>15.66</v>
      </c>
      <c r="D2289">
        <v>2059.91</v>
      </c>
      <c r="E2289">
        <v>1837.69</v>
      </c>
      <c r="F2289">
        <v>49427.83</v>
      </c>
      <c r="G2289">
        <v>44100.7</v>
      </c>
      <c r="H2289">
        <f>(1/(1-91/360*VLOOKUP($A2289,Tbills!$B$4:$C$974,2,1)/100))^((1)/91)-1</f>
        <v>1.3889776309117252E-6</v>
      </c>
      <c r="I2289" s="2">
        <f t="shared" si="376"/>
        <v>1274.3288807172553</v>
      </c>
      <c r="J2289">
        <f>VLOOKUP(A2289,'VXX-IV'!A$1:C$4500,3,0)</f>
        <v>1274.43</v>
      </c>
      <c r="K2289" s="10">
        <f t="shared" si="378"/>
        <v>-7.934471312254221E-5</v>
      </c>
      <c r="L2289">
        <f t="shared" si="370"/>
        <v>745182.61805396888</v>
      </c>
      <c r="O2289">
        <f t="shared" si="371"/>
        <v>32541.295968292598</v>
      </c>
      <c r="R2289">
        <f t="shared" si="372"/>
        <v>30.11564471459657</v>
      </c>
      <c r="U2289" s="2">
        <f t="shared" si="373"/>
        <v>84.353714091066266</v>
      </c>
      <c r="V2289">
        <f>VLOOKUP(A2289,'VXZ-IV'!A$1:C$4500,3,0)</f>
        <v>84.36</v>
      </c>
      <c r="W2289" s="10">
        <f t="shared" si="379"/>
        <v>-7.4512908176060932E-5</v>
      </c>
      <c r="X2289">
        <f t="shared" si="374"/>
        <v>30.459238118318154</v>
      </c>
      <c r="Z2289">
        <v>30.35</v>
      </c>
      <c r="AB2289">
        <f t="shared" si="375"/>
        <v>1067.4684575288729</v>
      </c>
      <c r="AC2289">
        <f>VLOOKUP(A2289,'VIXY-IV'!A$1:E$2000,4,0)</f>
        <v>1073.9100000000001</v>
      </c>
      <c r="AD2289" s="10">
        <f t="shared" si="382"/>
        <v>-5.9982144417383143E-3</v>
      </c>
      <c r="AE2289">
        <f>ROW()</f>
        <v>2289</v>
      </c>
      <c r="AF2289">
        <f t="shared" si="369"/>
        <v>0.91890166028097064</v>
      </c>
      <c r="AG2289">
        <f>AG2288*(1-(AG$1+AG$5))^($A2289-$A2288)*(1+2*(E2289/E2288-1))</f>
        <v>136429.41566749083</v>
      </c>
      <c r="AH2289">
        <f>VLOOKUP(A2289,'UVXY-IV'!A$2:E$2000,4,0)</f>
        <v>694470</v>
      </c>
      <c r="AI2289">
        <v>281.2</v>
      </c>
      <c r="AJ2289" s="10">
        <f t="shared" si="381"/>
        <v>-0.8035488708403663</v>
      </c>
      <c r="AK2289">
        <f t="shared" si="377"/>
        <v>21.598594649539486</v>
      </c>
      <c r="AM2289">
        <v>21.500924999999999</v>
      </c>
      <c r="AN2289" s="10">
        <f t="shared" si="380"/>
        <v>4.5425789606488021E-3</v>
      </c>
      <c r="AO2289">
        <f>AO2288*(1-AO$1+H2288)^($A2289-$A2288)*(2-E2289/E2288)</f>
        <v>21.863013236080985</v>
      </c>
      <c r="AQ2289" s="10">
        <v>21.78</v>
      </c>
    </row>
    <row r="2290" spans="1:43" x14ac:dyDescent="0.25">
      <c r="A2290" s="1">
        <v>41387</v>
      </c>
      <c r="B2290" s="12">
        <v>13.48</v>
      </c>
      <c r="C2290" s="12">
        <v>14.83</v>
      </c>
      <c r="D2290">
        <v>1960.84</v>
      </c>
      <c r="E2290">
        <v>1749.31</v>
      </c>
      <c r="F2290">
        <v>47633.82</v>
      </c>
      <c r="G2290">
        <v>42499.98</v>
      </c>
      <c r="H2290">
        <f>(1/(1-91/360*VLOOKUP($A2290,Tbills!$B$4:$C$974,2,1)/100))^((1)/91)-1</f>
        <v>1.3889776309117252E-6</v>
      </c>
      <c r="I2290" s="2">
        <f t="shared" si="376"/>
        <v>1213.0113033666578</v>
      </c>
      <c r="J2290">
        <f>VLOOKUP(A2290,'VXX-IV'!A$1:C$4500,3,0)</f>
        <v>1213.1099999999999</v>
      </c>
      <c r="K2290" s="10">
        <f t="shared" si="378"/>
        <v>-8.1358354429572621E-5</v>
      </c>
      <c r="L2290">
        <f t="shared" si="370"/>
        <v>673476.9924677586</v>
      </c>
      <c r="O2290">
        <f t="shared" si="371"/>
        <v>30192.766327189573</v>
      </c>
      <c r="R2290">
        <f t="shared" si="372"/>
        <v>30.838426230120461</v>
      </c>
      <c r="U2290" s="2">
        <f t="shared" si="373"/>
        <v>81.290067923456263</v>
      </c>
      <c r="V2290">
        <f>VLOOKUP(A2290,'VXZ-IV'!A$1:C$4500,3,0)</f>
        <v>81.28</v>
      </c>
      <c r="W2290" s="10">
        <f t="shared" si="379"/>
        <v>1.2386716850709689E-4</v>
      </c>
      <c r="X2290">
        <f t="shared" si="374"/>
        <v>31.563691314814719</v>
      </c>
      <c r="Z2290">
        <v>31.39</v>
      </c>
      <c r="AB2290">
        <f t="shared" si="375"/>
        <v>1016.0952841918856</v>
      </c>
      <c r="AC2290">
        <f>VLOOKUP(A2290,'VIXY-IV'!A$1:E$2000,4,0)</f>
        <v>1022.06</v>
      </c>
      <c r="AD2290" s="10">
        <f t="shared" si="382"/>
        <v>-5.8359742168897499E-3</v>
      </c>
      <c r="AE2290">
        <f>ROW()</f>
        <v>2290</v>
      </c>
      <c r="AF2290">
        <f t="shared" si="369"/>
        <v>0.90896830748482804</v>
      </c>
      <c r="AG2290">
        <f>AG2289*(1-(AG$1+AG$5))^($A2290-$A2289)*(1+2*(E2290/E2289-1))</f>
        <v>123302.66435841216</v>
      </c>
      <c r="AH2290">
        <f>VLOOKUP(A2290,'UVXY-IV'!A$2:E$2000,4,0)</f>
        <v>627540</v>
      </c>
      <c r="AI2290">
        <v>251.6</v>
      </c>
      <c r="AJ2290" s="10">
        <f t="shared" si="381"/>
        <v>-0.80351425509383922</v>
      </c>
      <c r="AK2290">
        <f t="shared" si="377"/>
        <v>22.636281224537203</v>
      </c>
      <c r="AM2290">
        <v>22.529875000000001</v>
      </c>
      <c r="AN2290" s="10">
        <f t="shared" si="380"/>
        <v>4.7228945805160016E-3</v>
      </c>
      <c r="AO2290">
        <f>AO2289*(1-AO$1+H2289)^($A2290-$A2289)*(2-E2290/E2289)</f>
        <v>22.913655138359612</v>
      </c>
      <c r="AQ2290" s="10">
        <v>22.88</v>
      </c>
    </row>
    <row r="2291" spans="1:43" x14ac:dyDescent="0.25">
      <c r="A2291" s="1">
        <v>41388</v>
      </c>
      <c r="B2291" s="12">
        <v>13.61</v>
      </c>
      <c r="C2291" s="12">
        <v>14.97</v>
      </c>
      <c r="D2291">
        <v>1971.5</v>
      </c>
      <c r="E2291">
        <v>1758.82</v>
      </c>
      <c r="F2291">
        <v>47588.55</v>
      </c>
      <c r="G2291">
        <v>42459.53</v>
      </c>
      <c r="H2291">
        <f>(1/(1-91/360*VLOOKUP($A2291,Tbills!$B$4:$C$974,2,1)/100))^((1)/91)-1</f>
        <v>1.3889776309117252E-6</v>
      </c>
      <c r="I2291" s="2">
        <f t="shared" si="376"/>
        <v>1219.5760350030387</v>
      </c>
      <c r="J2291">
        <f>VLOOKUP(A2291,'VXX-IV'!A$1:C$4500,3,0)</f>
        <v>1219.67</v>
      </c>
      <c r="K2291" s="10">
        <f t="shared" si="378"/>
        <v>-7.7041328360505368E-5</v>
      </c>
      <c r="L2291">
        <f t="shared" si="370"/>
        <v>680769.78221289243</v>
      </c>
      <c r="O2291">
        <f t="shared" si="371"/>
        <v>30437.95183101299</v>
      </c>
      <c r="R2291">
        <f t="shared" si="372"/>
        <v>30.753210492908966</v>
      </c>
      <c r="U2291" s="2">
        <f t="shared" si="373"/>
        <v>81.210831603354904</v>
      </c>
      <c r="V2291">
        <f>VLOOKUP(A2291,'VXZ-IV'!A$1:C$4500,3,0)</f>
        <v>81.2</v>
      </c>
      <c r="W2291" s="10">
        <f t="shared" si="379"/>
        <v>1.3339412998636391E-4</v>
      </c>
      <c r="X2291">
        <f t="shared" si="374"/>
        <v>31.592607884007361</v>
      </c>
      <c r="Z2291">
        <v>31.52</v>
      </c>
      <c r="AB2291">
        <f t="shared" si="375"/>
        <v>1021.5835954993463</v>
      </c>
      <c r="AC2291">
        <f>VLOOKUP(A2291,'VIXY-IV'!A$1:E$2000,4,0)</f>
        <v>1027.68</v>
      </c>
      <c r="AD2291" s="10">
        <f t="shared" si="382"/>
        <v>-5.9322011722070522E-3</v>
      </c>
      <c r="AE2291">
        <f>ROW()</f>
        <v>2291</v>
      </c>
      <c r="AF2291">
        <f t="shared" si="369"/>
        <v>0.9091516366065463</v>
      </c>
      <c r="AG2291">
        <f>AG2290*(1-(AG$1+AG$5))^($A2291-$A2290)*(1+2*(E2291/E2290-1))</f>
        <v>124639.11646438879</v>
      </c>
      <c r="AH2291">
        <f>VLOOKUP(A2291,'UVXY-IV'!A$2:E$2000,4,0)</f>
        <v>634510</v>
      </c>
      <c r="AI2291">
        <v>255.2</v>
      </c>
      <c r="AJ2291" s="10">
        <f t="shared" si="381"/>
        <v>-0.80356634810422412</v>
      </c>
      <c r="AK2291">
        <f t="shared" si="377"/>
        <v>22.512172122877601</v>
      </c>
      <c r="AM2291">
        <v>22.406549999999999</v>
      </c>
      <c r="AN2291" s="10">
        <f t="shared" si="380"/>
        <v>4.7138949493608084E-3</v>
      </c>
      <c r="AO2291">
        <f>AO2290*(1-AO$1+H2290)^($A2291-$A2290)*(2-E2291/E2290)</f>
        <v>22.788275443517165</v>
      </c>
      <c r="AQ2291" s="10">
        <v>22.74</v>
      </c>
    </row>
    <row r="2292" spans="1:43" x14ac:dyDescent="0.25">
      <c r="A2292" s="1">
        <v>41389</v>
      </c>
      <c r="B2292" s="12">
        <v>13.62</v>
      </c>
      <c r="C2292" s="12">
        <v>14.96</v>
      </c>
      <c r="D2292">
        <v>1989.85</v>
      </c>
      <c r="E2292">
        <v>1775.19</v>
      </c>
      <c r="F2292">
        <v>47623.03</v>
      </c>
      <c r="G2292">
        <v>42490.239999999998</v>
      </c>
      <c r="H2292">
        <f>(1/(1-91/360*VLOOKUP($A2292,Tbills!$B$4:$C$974,2,1)/100))^((1)/91)-1</f>
        <v>1.3889776309117252E-6</v>
      </c>
      <c r="I2292" s="2">
        <f t="shared" si="376"/>
        <v>1230.8973877112119</v>
      </c>
      <c r="J2292">
        <f>VLOOKUP(A2292,'VXX-IV'!A$1:C$4500,3,0)</f>
        <v>1230.99</v>
      </c>
      <c r="K2292" s="10">
        <f t="shared" si="378"/>
        <v>-7.523398954345506E-5</v>
      </c>
      <c r="L2292">
        <f t="shared" si="370"/>
        <v>693411.75939945388</v>
      </c>
      <c r="O2292">
        <f t="shared" si="371"/>
        <v>30861.858011665212</v>
      </c>
      <c r="R2292">
        <f t="shared" si="372"/>
        <v>30.608710894022266</v>
      </c>
      <c r="U2292" s="2">
        <f t="shared" si="373"/>
        <v>81.267690782840305</v>
      </c>
      <c r="V2292">
        <f>VLOOKUP(A2292,'VXZ-IV'!A$1:C$4500,3,0)</f>
        <v>81.28</v>
      </c>
      <c r="W2292" s="10">
        <f t="shared" si="379"/>
        <v>-1.5144214025220037E-4</v>
      </c>
      <c r="X2292">
        <f t="shared" si="374"/>
        <v>31.568633879571475</v>
      </c>
      <c r="Z2292">
        <v>31.55</v>
      </c>
      <c r="AB2292">
        <f t="shared" si="375"/>
        <v>1031.0559096356644</v>
      </c>
      <c r="AC2292">
        <f>VLOOKUP(A2292,'VIXY-IV'!A$1:E$2000,4,0)</f>
        <v>1037.3</v>
      </c>
      <c r="AD2292" s="10">
        <f t="shared" si="382"/>
        <v>-6.0195607484194724E-3</v>
      </c>
      <c r="AE2292">
        <f>ROW()</f>
        <v>2292</v>
      </c>
      <c r="AF2292">
        <f t="shared" si="369"/>
        <v>0.91042780748663088</v>
      </c>
      <c r="AG2292">
        <f>AG2291*(1-(AG$1+AG$5))^($A2292-$A2291)*(1+2*(E2292/E2291-1))</f>
        <v>126954.96448805369</v>
      </c>
      <c r="AH2292">
        <f>VLOOKUP(A2292,'UVXY-IV'!A$2:E$2000,4,0)</f>
        <v>646430</v>
      </c>
      <c r="AI2292">
        <v>258.39999999999998</v>
      </c>
      <c r="AJ2292" s="10">
        <f t="shared" si="381"/>
        <v>-0.80360601381734498</v>
      </c>
      <c r="AK2292">
        <f t="shared" si="377"/>
        <v>22.301604107045435</v>
      </c>
      <c r="AM2292">
        <v>22.19905</v>
      </c>
      <c r="AN2292" s="10">
        <f t="shared" si="380"/>
        <v>4.6197520635087308E-3</v>
      </c>
      <c r="AO2292">
        <f>AO2291*(1-AO$1+H2291)^($A2292-$A2291)*(2-E2292/E2291)</f>
        <v>22.575372731886418</v>
      </c>
      <c r="AQ2292" s="10">
        <v>22.54</v>
      </c>
    </row>
    <row r="2293" spans="1:43" x14ac:dyDescent="0.25">
      <c r="A2293" s="1">
        <v>41390</v>
      </c>
      <c r="B2293" s="12">
        <v>13.61</v>
      </c>
      <c r="C2293" s="12">
        <v>14.89</v>
      </c>
      <c r="D2293">
        <v>1993.57</v>
      </c>
      <c r="E2293">
        <v>1778.5</v>
      </c>
      <c r="F2293">
        <v>47708.12</v>
      </c>
      <c r="G2293">
        <v>42566.1</v>
      </c>
      <c r="H2293">
        <f>(1/(1-91/360*VLOOKUP($A2293,Tbills!$B$4:$C$974,2,1)/100))^((1)/91)-1</f>
        <v>1.3889776309117252E-6</v>
      </c>
      <c r="I2293" s="2">
        <f t="shared" si="376"/>
        <v>1233.1684654032356</v>
      </c>
      <c r="J2293">
        <f>VLOOKUP(A2293,'VXX-IV'!A$1:C$4500,3,0)</f>
        <v>1233.26</v>
      </c>
      <c r="K2293" s="10">
        <f t="shared" si="378"/>
        <v>-7.4221653799222409E-5</v>
      </c>
      <c r="L2293">
        <f t="shared" si="370"/>
        <v>695967.11929448182</v>
      </c>
      <c r="O2293">
        <f t="shared" si="371"/>
        <v>30947.132128613292</v>
      </c>
      <c r="R2293">
        <f t="shared" si="372"/>
        <v>30.578792167569059</v>
      </c>
      <c r="U2293" s="2">
        <f t="shared" si="373"/>
        <v>81.410909927043889</v>
      </c>
      <c r="V2293">
        <f>VLOOKUP(A2293,'VXZ-IV'!A$1:C$4500,3,0)</f>
        <v>81.400000000000006</v>
      </c>
      <c r="W2293" s="10">
        <f t="shared" si="379"/>
        <v>1.3402858776268012E-4</v>
      </c>
      <c r="X2293">
        <f t="shared" si="374"/>
        <v>31.511151029338627</v>
      </c>
      <c r="Z2293">
        <v>31.72</v>
      </c>
      <c r="AB2293">
        <f t="shared" si="375"/>
        <v>1032.9423904650985</v>
      </c>
      <c r="AC2293">
        <f>VLOOKUP(A2293,'VIXY-IV'!A$1:E$2000,4,0)</f>
        <v>1039.24</v>
      </c>
      <c r="AD2293" s="10">
        <f t="shared" si="382"/>
        <v>-6.0598221151048071E-3</v>
      </c>
      <c r="AE2293">
        <f>ROW()</f>
        <v>2293</v>
      </c>
      <c r="AF2293">
        <f t="shared" si="369"/>
        <v>0.91403626595030218</v>
      </c>
      <c r="AG2293">
        <f>AG2292*(1-(AG$1+AG$5))^($A2293-$A2292)*(1+2*(E2293/E2292-1))</f>
        <v>127424.10802221924</v>
      </c>
      <c r="AH2293">
        <f>VLOOKUP(A2293,'UVXY-IV'!A$2:E$2000,4,0)</f>
        <v>648840</v>
      </c>
      <c r="AI2293">
        <v>259.2</v>
      </c>
      <c r="AJ2293" s="10">
        <f t="shared" si="381"/>
        <v>-0.80361243446424502</v>
      </c>
      <c r="AK2293">
        <f t="shared" si="377"/>
        <v>22.258984010074492</v>
      </c>
      <c r="AM2293">
        <v>22.156600000000001</v>
      </c>
      <c r="AN2293" s="10">
        <f t="shared" si="380"/>
        <v>4.6209260479717074E-3</v>
      </c>
      <c r="AO2293">
        <f>AO2292*(1-AO$1+H2292)^($A2293-$A2292)*(2-E2293/E2292)</f>
        <v>22.53247681257584</v>
      </c>
      <c r="AQ2293" s="10">
        <v>22.53</v>
      </c>
    </row>
    <row r="2294" spans="1:43" x14ac:dyDescent="0.25">
      <c r="A2294" s="1">
        <v>41393</v>
      </c>
      <c r="B2294" s="12">
        <v>13.71</v>
      </c>
      <c r="C2294" s="12">
        <v>14.92</v>
      </c>
      <c r="D2294">
        <v>1986.96</v>
      </c>
      <c r="E2294">
        <v>1772.59</v>
      </c>
      <c r="F2294">
        <v>47420.97</v>
      </c>
      <c r="G2294">
        <v>42309.73</v>
      </c>
      <c r="H2294">
        <f>(1/(1-91/360*VLOOKUP($A2294,Tbills!$B$4:$C$974,2,1)/100))^((1)/91)-1</f>
        <v>1.3889776309117252E-6</v>
      </c>
      <c r="I2294" s="2">
        <f t="shared" si="376"/>
        <v>1228.9897924091424</v>
      </c>
      <c r="J2294">
        <f>VLOOKUP(A2294,'VXX-IV'!A$1:C$4500,3,0)</f>
        <v>1229.08</v>
      </c>
      <c r="K2294" s="10">
        <f t="shared" si="378"/>
        <v>-7.3394401387649744E-5</v>
      </c>
      <c r="L2294">
        <f t="shared" si="370"/>
        <v>691250.81445091718</v>
      </c>
      <c r="O2294">
        <f t="shared" si="371"/>
        <v>30789.762058810611</v>
      </c>
      <c r="R2294">
        <f t="shared" si="372"/>
        <v>30.625445523934342</v>
      </c>
      <c r="U2294" s="2">
        <f t="shared" si="373"/>
        <v>80.914987214377163</v>
      </c>
      <c r="V2294">
        <f>VLOOKUP(A2294,'VXZ-IV'!A$1:C$4500,3,0)</f>
        <v>80.92</v>
      </c>
      <c r="W2294" s="10">
        <f t="shared" si="379"/>
        <v>-6.1947424899178039E-5</v>
      </c>
      <c r="X2294">
        <f t="shared" si="374"/>
        <v>31.697553246145361</v>
      </c>
      <c r="Z2294">
        <v>31.84</v>
      </c>
      <c r="AB2294">
        <f t="shared" si="375"/>
        <v>1029.4022191243077</v>
      </c>
      <c r="AC2294">
        <f>VLOOKUP(A2294,'VIXY-IV'!A$1:E$2000,4,0)</f>
        <v>1035.72</v>
      </c>
      <c r="AD2294" s="10">
        <f t="shared" si="382"/>
        <v>-6.0998927081569176E-3</v>
      </c>
      <c r="AE2294">
        <f>ROW()</f>
        <v>2294</v>
      </c>
      <c r="AF2294">
        <f t="shared" si="369"/>
        <v>0.91890080428954435</v>
      </c>
      <c r="AG2294">
        <f>AG2293*(1-(AG$1+AG$5))^($A2294-$A2293)*(1+2*(E2294/E2293-1))</f>
        <v>126564.44501605518</v>
      </c>
      <c r="AH2294">
        <f>VLOOKUP(A2294,'UVXY-IV'!A$2:E$2000,4,0)</f>
        <v>644460</v>
      </c>
      <c r="AI2294">
        <v>256.39999999999998</v>
      </c>
      <c r="AJ2294" s="10">
        <f t="shared" si="381"/>
        <v>-0.80361163607352637</v>
      </c>
      <c r="AK2294">
        <f t="shared" si="377"/>
        <v>22.329830821672584</v>
      </c>
      <c r="AM2294">
        <v>22.228075</v>
      </c>
      <c r="AN2294" s="10">
        <f t="shared" si="380"/>
        <v>4.5778062955330601E-3</v>
      </c>
      <c r="AO2294">
        <f>AO2293*(1-AO$1+H2293)^($A2294-$A2293)*(2-E2294/E2293)</f>
        <v>22.604938598982908</v>
      </c>
      <c r="AQ2294" s="10">
        <v>22.64</v>
      </c>
    </row>
    <row r="2295" spans="1:43" x14ac:dyDescent="0.25">
      <c r="A2295" s="1">
        <v>41394</v>
      </c>
      <c r="B2295" s="12">
        <v>13.52</v>
      </c>
      <c r="C2295" s="12">
        <v>14.78</v>
      </c>
      <c r="D2295">
        <v>1954.46</v>
      </c>
      <c r="E2295">
        <v>1743.59</v>
      </c>
      <c r="F2295">
        <v>47085.279999999999</v>
      </c>
      <c r="G2295">
        <v>42010.16</v>
      </c>
      <c r="H2295">
        <f>(1/(1-91/360*VLOOKUP($A2295,Tbills!$B$4:$C$974,2,1)/100))^((1)/91)-1</f>
        <v>1.3889776309117252E-6</v>
      </c>
      <c r="I2295" s="2">
        <f t="shared" si="376"/>
        <v>1208.8581652771989</v>
      </c>
      <c r="J2295">
        <f>VLOOKUP(A2295,'VXX-IV'!A$1:C$4500,3,0)</f>
        <v>1208.95</v>
      </c>
      <c r="K2295" s="10">
        <f t="shared" si="378"/>
        <v>-7.596238289520052E-5</v>
      </c>
      <c r="L2295">
        <f t="shared" si="370"/>
        <v>668603.45715438924</v>
      </c>
      <c r="O2295">
        <f t="shared" si="371"/>
        <v>30033.15804642349</v>
      </c>
      <c r="R2295">
        <f t="shared" si="372"/>
        <v>30.874569599374201</v>
      </c>
      <c r="U2295" s="2">
        <f t="shared" si="373"/>
        <v>80.340236189519302</v>
      </c>
      <c r="V2295">
        <f>VLOOKUP(A2295,'VXZ-IV'!A$1:C$4500,3,0)</f>
        <v>80.319999999999993</v>
      </c>
      <c r="W2295" s="10">
        <f t="shared" si="379"/>
        <v>2.5194459062882757E-4</v>
      </c>
      <c r="X2295">
        <f t="shared" si="374"/>
        <v>31.920848405550949</v>
      </c>
      <c r="Z2295">
        <v>32.049999999999997</v>
      </c>
      <c r="AB2295">
        <f t="shared" si="375"/>
        <v>1012.5256475279884</v>
      </c>
      <c r="AC2295">
        <f>VLOOKUP(A2295,'VIXY-IV'!A$1:E$2000,4,0)</f>
        <v>1018.74</v>
      </c>
      <c r="AD2295" s="10">
        <f t="shared" si="382"/>
        <v>-6.1000377643084525E-3</v>
      </c>
      <c r="AE2295">
        <f>ROW()</f>
        <v>2295</v>
      </c>
      <c r="AF2295">
        <f t="shared" si="369"/>
        <v>0.91474966170500682</v>
      </c>
      <c r="AG2295">
        <f>AG2294*(1-(AG$1+AG$5))^($A2295-$A2294)*(1+2*(E2295/E2294-1))</f>
        <v>122419.06981913795</v>
      </c>
      <c r="AH2295">
        <f>VLOOKUP(A2295,'UVXY-IV'!A$2:E$2000,4,0)</f>
        <v>623320</v>
      </c>
      <c r="AI2295">
        <v>252</v>
      </c>
      <c r="AJ2295" s="10">
        <f t="shared" si="381"/>
        <v>-0.80360156930767834</v>
      </c>
      <c r="AK2295">
        <f t="shared" si="377"/>
        <v>22.694095206028567</v>
      </c>
      <c r="AM2295">
        <v>22.593675000000001</v>
      </c>
      <c r="AN2295" s="10">
        <f t="shared" si="380"/>
        <v>4.4446158506115108E-3</v>
      </c>
      <c r="AO2295">
        <f>AO2294*(1-AO$1+H2294)^($A2295-$A2294)*(2-E2295/E2294)</f>
        <v>22.973943007427845</v>
      </c>
      <c r="AQ2295" s="10">
        <v>22.9</v>
      </c>
    </row>
    <row r="2296" spans="1:43" x14ac:dyDescent="0.25">
      <c r="A2296" s="1">
        <v>41395</v>
      </c>
      <c r="B2296" s="12">
        <v>14.49</v>
      </c>
      <c r="C2296" s="12">
        <v>15.61</v>
      </c>
      <c r="D2296">
        <v>2038.81</v>
      </c>
      <c r="E2296">
        <v>1818.84</v>
      </c>
      <c r="F2296">
        <v>48068.17</v>
      </c>
      <c r="G2296">
        <v>42887.05</v>
      </c>
      <c r="H2296">
        <f>(1/(1-91/360*VLOOKUP($A2296,Tbills!$B$4:$C$974,2,1)/100))^((1)/91)-1</f>
        <v>1.3889776309117252E-6</v>
      </c>
      <c r="I2296" s="2">
        <f t="shared" si="376"/>
        <v>1260.9989559467458</v>
      </c>
      <c r="J2296">
        <f>VLOOKUP(A2296,'VXX-IV'!A$1:C$4500,3,0)</f>
        <v>1261.0899999999999</v>
      </c>
      <c r="K2296" s="10">
        <f t="shared" si="378"/>
        <v>-7.2194730950325692E-5</v>
      </c>
      <c r="L2296">
        <f t="shared" si="370"/>
        <v>726282.91809277446</v>
      </c>
      <c r="O2296">
        <f t="shared" si="371"/>
        <v>31976.340692739363</v>
      </c>
      <c r="R2296">
        <f t="shared" si="372"/>
        <v>30.206960415992764</v>
      </c>
      <c r="U2296" s="2">
        <f t="shared" si="373"/>
        <v>82.015312776335776</v>
      </c>
      <c r="V2296">
        <f>VLOOKUP(A2296,'VXZ-IV'!A$1:C$4500,3,0)</f>
        <v>82</v>
      </c>
      <c r="W2296" s="10">
        <f t="shared" si="379"/>
        <v>1.8674117482664343E-4</v>
      </c>
      <c r="X2296">
        <f t="shared" si="374"/>
        <v>31.253442893161136</v>
      </c>
      <c r="Z2296">
        <v>31.27</v>
      </c>
      <c r="AB2296">
        <f t="shared" si="375"/>
        <v>1056.1874870438787</v>
      </c>
      <c r="AC2296">
        <f>VLOOKUP(A2296,'VIXY-IV'!A$1:E$2000,4,0)</f>
        <v>1062.71</v>
      </c>
      <c r="AD2296" s="10">
        <f t="shared" si="382"/>
        <v>-6.1376226403452305E-3</v>
      </c>
      <c r="AE2296">
        <f>ROW()</f>
        <v>2296</v>
      </c>
      <c r="AF2296">
        <f t="shared" si="369"/>
        <v>0.9282511210762332</v>
      </c>
      <c r="AG2296">
        <f>AG2295*(1-(AG$1+AG$5))^($A2296-$A2295)*(1+2*(E2296/E2295-1))</f>
        <v>132981.33285930936</v>
      </c>
      <c r="AH2296">
        <f>VLOOKUP(A2296,'UVXY-IV'!A$2:E$2000,4,0)</f>
        <v>677090</v>
      </c>
      <c r="AI2296">
        <v>272.8</v>
      </c>
      <c r="AJ2296" s="10">
        <f t="shared" si="381"/>
        <v>-0.80359873449717267</v>
      </c>
      <c r="AK2296">
        <f t="shared" si="377"/>
        <v>21.713650218941048</v>
      </c>
      <c r="AM2296">
        <v>21.618849999999998</v>
      </c>
      <c r="AN2296" s="10">
        <f t="shared" si="380"/>
        <v>4.3850722374709772E-3</v>
      </c>
      <c r="AO2296">
        <f>AO2295*(1-AO$1+H2295)^($A2296-$A2295)*(2-E2296/E2295)</f>
        <v>21.981649178073571</v>
      </c>
      <c r="AQ2296" s="10">
        <v>21.86</v>
      </c>
    </row>
    <row r="2297" spans="1:43" x14ac:dyDescent="0.25">
      <c r="A2297" s="1">
        <v>41396</v>
      </c>
      <c r="B2297" s="12">
        <v>13.59</v>
      </c>
      <c r="C2297" s="12">
        <v>14.87</v>
      </c>
      <c r="D2297">
        <v>1968.58</v>
      </c>
      <c r="E2297">
        <v>1756.19</v>
      </c>
      <c r="F2297">
        <v>47652.02</v>
      </c>
      <c r="G2297">
        <v>42515.7</v>
      </c>
      <c r="H2297">
        <f>(1/(1-91/360*VLOOKUP($A2297,Tbills!$B$4:$C$974,2,1)/100))^((1)/91)-1</f>
        <v>1.3889776309117252E-6</v>
      </c>
      <c r="I2297" s="2">
        <f t="shared" si="376"/>
        <v>1217.5321856853386</v>
      </c>
      <c r="J2297">
        <f>VLOOKUP(A2297,'VXX-IV'!A$1:C$4500,3,0)</f>
        <v>1217.6199999999999</v>
      </c>
      <c r="K2297" s="10">
        <f t="shared" si="378"/>
        <v>-7.2119638853895829E-5</v>
      </c>
      <c r="L2297">
        <f t="shared" si="370"/>
        <v>676219.61210661405</v>
      </c>
      <c r="O2297">
        <f t="shared" si="371"/>
        <v>30323.179743895857</v>
      </c>
      <c r="R2297">
        <f t="shared" si="372"/>
        <v>30.725811220616929</v>
      </c>
      <c r="U2297" s="2">
        <f t="shared" si="373"/>
        <v>81.303283004170765</v>
      </c>
      <c r="V2297">
        <f>VLOOKUP(A2297,'VXZ-IV'!A$1:C$4500,3,0)</f>
        <v>81.28</v>
      </c>
      <c r="W2297" s="10">
        <f t="shared" si="379"/>
        <v>2.8645428359697078E-4</v>
      </c>
      <c r="X2297">
        <f t="shared" si="374"/>
        <v>31.522937749173813</v>
      </c>
      <c r="Z2297">
        <v>31.74</v>
      </c>
      <c r="AB2297">
        <f t="shared" si="375"/>
        <v>1019.7715208114563</v>
      </c>
      <c r="AC2297">
        <f>VLOOKUP(A2297,'VIXY-IV'!A$1:E$2000,4,0)</f>
        <v>1025.93</v>
      </c>
      <c r="AD2297" s="10">
        <f t="shared" si="382"/>
        <v>-6.0028259126292394E-3</v>
      </c>
      <c r="AE2297">
        <f>ROW()</f>
        <v>2297</v>
      </c>
      <c r="AF2297">
        <f t="shared" si="369"/>
        <v>0.91392064559515807</v>
      </c>
      <c r="AG2297">
        <f>AG2296*(1-(AG$1+AG$5))^($A2297-$A2296)*(1+2*(E2297/E2296-1))</f>
        <v>123816.0680482083</v>
      </c>
      <c r="AH2297">
        <f>VLOOKUP(A2297,'UVXY-IV'!A$2:E$2000,4,0)</f>
        <v>630400</v>
      </c>
      <c r="AI2297">
        <v>254.4</v>
      </c>
      <c r="AJ2297" s="10">
        <f t="shared" si="381"/>
        <v>-0.80359126261388281</v>
      </c>
      <c r="AK2297">
        <f t="shared" si="377"/>
        <v>22.4605314159908</v>
      </c>
      <c r="AM2297">
        <v>22.362124999999999</v>
      </c>
      <c r="AN2297" s="10">
        <f t="shared" si="380"/>
        <v>4.4005842911083448E-3</v>
      </c>
      <c r="AO2297">
        <f>AO2296*(1-AO$1+H2296)^($A2297-$A2296)*(2-E2297/E2296)</f>
        <v>22.737998322517829</v>
      </c>
      <c r="AQ2297" s="10">
        <v>22.66</v>
      </c>
    </row>
    <row r="2298" spans="1:43" x14ac:dyDescent="0.25">
      <c r="A2298" s="1">
        <v>41397</v>
      </c>
      <c r="B2298" s="12">
        <v>12.85</v>
      </c>
      <c r="C2298" s="12">
        <v>14.45</v>
      </c>
      <c r="D2298">
        <v>1932.38</v>
      </c>
      <c r="E2298">
        <v>1723.89</v>
      </c>
      <c r="F2298">
        <v>47112.1</v>
      </c>
      <c r="G2298">
        <v>42033.919999999998</v>
      </c>
      <c r="H2298">
        <f>(1/(1-91/360*VLOOKUP($A2298,Tbills!$B$4:$C$974,2,1)/100))^((1)/91)-1</f>
        <v>1.3889776309117252E-6</v>
      </c>
      <c r="I2298" s="2">
        <f t="shared" si="376"/>
        <v>1195.1139790709601</v>
      </c>
      <c r="J2298">
        <f>VLOOKUP(A2298,'VXX-IV'!A$1:C$4500,3,0)</f>
        <v>1195.2</v>
      </c>
      <c r="K2298" s="10">
        <f t="shared" si="378"/>
        <v>-7.1971995515340836E-5</v>
      </c>
      <c r="L2298">
        <f t="shared" si="370"/>
        <v>651316.89199107501</v>
      </c>
      <c r="O2298">
        <f t="shared" si="371"/>
        <v>29485.626226303964</v>
      </c>
      <c r="R2298">
        <f t="shared" si="372"/>
        <v>31.006965375470458</v>
      </c>
      <c r="U2298" s="2">
        <f t="shared" si="373"/>
        <v>80.380118223672625</v>
      </c>
      <c r="V2298">
        <f>VLOOKUP(A2298,'VXZ-IV'!A$1:C$4500,3,0)</f>
        <v>80.36</v>
      </c>
      <c r="W2298" s="10">
        <f t="shared" si="379"/>
        <v>2.5035121543837136E-4</v>
      </c>
      <c r="X2298">
        <f t="shared" si="374"/>
        <v>31.879014965145771</v>
      </c>
      <c r="Z2298">
        <v>31.77</v>
      </c>
      <c r="AB2298">
        <f t="shared" si="375"/>
        <v>1000.9808934082365</v>
      </c>
      <c r="AC2298">
        <f>VLOOKUP(A2298,'VIXY-IV'!A$1:E$2000,4,0)</f>
        <v>1007.03</v>
      </c>
      <c r="AD2298" s="10">
        <f t="shared" si="382"/>
        <v>-6.0068782377520336E-3</v>
      </c>
      <c r="AE2298">
        <f>ROW()</f>
        <v>2298</v>
      </c>
      <c r="AF2298">
        <f t="shared" si="369"/>
        <v>0.88927335640138405</v>
      </c>
      <c r="AG2298">
        <f>AG2297*(1-(AG$1+AG$5))^($A2298-$A2297)*(1+2*(E2298/E2297-1))</f>
        <v>119257.57720156766</v>
      </c>
      <c r="AH2298">
        <f>VLOOKUP(A2298,'UVXY-IV'!A$2:E$2000,4,0)</f>
        <v>607140</v>
      </c>
      <c r="AI2298">
        <v>243.2</v>
      </c>
      <c r="AJ2298" s="10">
        <f t="shared" si="381"/>
        <v>-0.80357483084368075</v>
      </c>
      <c r="AK2298">
        <f t="shared" si="377"/>
        <v>22.872562126181961</v>
      </c>
      <c r="AM2298">
        <v>22.772449999999999</v>
      </c>
      <c r="AN2298" s="10">
        <f t="shared" si="380"/>
        <v>4.3961947959909597E-3</v>
      </c>
      <c r="AO2298">
        <f>AO2297*(1-AO$1+H2297)^($A2298-$A2297)*(2-E2298/E2297)</f>
        <v>23.155373276680372</v>
      </c>
      <c r="AQ2298" s="10">
        <v>23.16</v>
      </c>
    </row>
    <row r="2299" spans="1:43" x14ac:dyDescent="0.25">
      <c r="A2299" s="1">
        <v>41400</v>
      </c>
      <c r="B2299" s="12">
        <v>12.66</v>
      </c>
      <c r="C2299" s="12">
        <v>14.31</v>
      </c>
      <c r="D2299">
        <v>1890</v>
      </c>
      <c r="E2299">
        <v>1686.07</v>
      </c>
      <c r="F2299">
        <v>46301.35</v>
      </c>
      <c r="G2299">
        <v>41310.39</v>
      </c>
      <c r="H2299">
        <f>(1/(1-91/360*VLOOKUP($A2299,Tbills!$B$4:$C$974,2,1)/100))^((1)/91)-1</f>
        <v>1.1111679050213041E-6</v>
      </c>
      <c r="I2299" s="2">
        <f t="shared" si="376"/>
        <v>1168.817827878253</v>
      </c>
      <c r="J2299">
        <f>VLOOKUP(A2299,'VXX-IV'!A$1:C$4500,3,0)</f>
        <v>1168.9000000000001</v>
      </c>
      <c r="K2299" s="10">
        <f t="shared" si="378"/>
        <v>-7.0298675461710758E-5</v>
      </c>
      <c r="L2299">
        <f t="shared" si="370"/>
        <v>622656.35474506393</v>
      </c>
      <c r="O2299">
        <f t="shared" si="371"/>
        <v>28512.426657317767</v>
      </c>
      <c r="R2299">
        <f t="shared" si="372"/>
        <v>31.342841491731996</v>
      </c>
      <c r="U2299" s="2">
        <f t="shared" si="373"/>
        <v>78.991081867833273</v>
      </c>
      <c r="V2299">
        <f>VLOOKUP(A2299,'VXZ-IV'!A$1:C$4500,3,0)</f>
        <v>79</v>
      </c>
      <c r="W2299" s="10">
        <f t="shared" si="379"/>
        <v>-1.1288774894591125E-4</v>
      </c>
      <c r="X2299">
        <f t="shared" si="374"/>
        <v>32.424258627939409</v>
      </c>
      <c r="Z2299">
        <v>32.25</v>
      </c>
      <c r="AB2299">
        <f t="shared" si="375"/>
        <v>978.91822185014962</v>
      </c>
      <c r="AC2299">
        <f>VLOOKUP(A2299,'VIXY-IV'!A$1:E$2000,4,0)</f>
        <v>984.9</v>
      </c>
      <c r="AD2299" s="10">
        <f t="shared" si="382"/>
        <v>-6.0734878158700267E-3</v>
      </c>
      <c r="AE2299">
        <f>ROW()</f>
        <v>2299</v>
      </c>
      <c r="AF2299">
        <f t="shared" si="369"/>
        <v>0.88469601677148846</v>
      </c>
      <c r="AG2299">
        <f>AG2298*(1-(AG$1+AG$5))^($A2299-$A2298)*(1+2*(E2299/E2298-1))</f>
        <v>114013.32465925884</v>
      </c>
      <c r="AH2299">
        <f>VLOOKUP(A2299,'UVXY-IV'!A$2:E$2000,4,0)</f>
        <v>580510</v>
      </c>
      <c r="AI2299">
        <v>234.8</v>
      </c>
      <c r="AJ2299" s="10">
        <f t="shared" si="381"/>
        <v>-0.80359800062142106</v>
      </c>
      <c r="AK2299">
        <f t="shared" si="377"/>
        <v>23.371091804128994</v>
      </c>
      <c r="AM2299">
        <v>23.270225</v>
      </c>
      <c r="AN2299" s="10">
        <f t="shared" si="380"/>
        <v>4.3345865426309693E-3</v>
      </c>
      <c r="AO2299">
        <f>AO2298*(1-AO$1+H2298)^($A2299-$A2298)*(2-E2299/E2298)</f>
        <v>23.660846364808002</v>
      </c>
      <c r="AQ2299" s="10">
        <v>23.53</v>
      </c>
    </row>
    <row r="2300" spans="1:43" x14ac:dyDescent="0.25">
      <c r="A2300" s="1">
        <v>41401</v>
      </c>
      <c r="B2300" s="12">
        <v>12.83</v>
      </c>
      <c r="C2300" s="12">
        <v>14.35</v>
      </c>
      <c r="D2300">
        <v>1883.48</v>
      </c>
      <c r="E2300">
        <v>1680.25</v>
      </c>
      <c r="F2300">
        <v>45992.43</v>
      </c>
      <c r="G2300">
        <v>41034.720000000001</v>
      </c>
      <c r="H2300">
        <f>(1/(1-91/360*VLOOKUP($A2300,Tbills!$B$4:$C$974,2,1)/100))^((1)/91)-1</f>
        <v>1.1111679050213041E-6</v>
      </c>
      <c r="I2300" s="2">
        <f t="shared" si="376"/>
        <v>1164.7573139588408</v>
      </c>
      <c r="J2300">
        <f>VLOOKUP(A2300,'VXX-IV'!A$1:C$4500,3,0)</f>
        <v>1164.8399999999999</v>
      </c>
      <c r="K2300" s="10">
        <f t="shared" si="378"/>
        <v>-7.0984891623826485E-5</v>
      </c>
      <c r="L2300">
        <f t="shared" si="370"/>
        <v>618330.50086292729</v>
      </c>
      <c r="O2300">
        <f t="shared" si="371"/>
        <v>28363.841413027007</v>
      </c>
      <c r="R2300">
        <f t="shared" si="372"/>
        <v>31.395517007414799</v>
      </c>
      <c r="U2300" s="2">
        <f t="shared" si="373"/>
        <v>78.462144584358782</v>
      </c>
      <c r="V2300">
        <f>VLOOKUP(A2300,'VXZ-IV'!A$1:C$4500,3,0)</f>
        <v>78.44</v>
      </c>
      <c r="W2300" s="10">
        <f t="shared" si="379"/>
        <v>2.8231239621101523E-4</v>
      </c>
      <c r="X2300">
        <f t="shared" si="374"/>
        <v>32.639459245694766</v>
      </c>
      <c r="Z2300">
        <v>32.65</v>
      </c>
      <c r="AB2300">
        <f t="shared" si="375"/>
        <v>975.50516604052632</v>
      </c>
      <c r="AC2300">
        <f>VLOOKUP(A2300,'VIXY-IV'!A$1:E$2000,4,0)</f>
        <v>981.5</v>
      </c>
      <c r="AD2300" s="10">
        <f t="shared" si="382"/>
        <v>-6.1078287921280117E-3</v>
      </c>
      <c r="AE2300">
        <f>ROW()</f>
        <v>2300</v>
      </c>
      <c r="AF2300">
        <f t="shared" si="369"/>
        <v>0.89407665505226486</v>
      </c>
      <c r="AG2300">
        <f>AG2299*(1-(AG$1+AG$5))^($A2300-$A2299)*(1+2*(E2300/E2299-1))</f>
        <v>113222.4035144792</v>
      </c>
      <c r="AH2300">
        <f>VLOOKUP(A2300,'UVXY-IV'!A$2:E$2000,4,0)</f>
        <v>576500</v>
      </c>
      <c r="AI2300">
        <v>230.4</v>
      </c>
      <c r="AJ2300" s="10">
        <f t="shared" si="381"/>
        <v>-0.80360381003559556</v>
      </c>
      <c r="AK2300">
        <f t="shared" si="377"/>
        <v>23.450672191622935</v>
      </c>
      <c r="AM2300">
        <v>23.349125000000001</v>
      </c>
      <c r="AN2300" s="10">
        <f t="shared" si="380"/>
        <v>4.3490791035181164E-3</v>
      </c>
      <c r="AO2300">
        <f>AO2299*(1-AO$1+H2299)^($A2300-$A2299)*(2-E2300/E2299)</f>
        <v>23.741667439061871</v>
      </c>
      <c r="AQ2300" s="10">
        <v>23.76</v>
      </c>
    </row>
    <row r="2301" spans="1:43" x14ac:dyDescent="0.25">
      <c r="A2301" s="1">
        <v>41402</v>
      </c>
      <c r="B2301" s="12">
        <v>12.66</v>
      </c>
      <c r="C2301" s="12">
        <v>14.4</v>
      </c>
      <c r="D2301">
        <v>1906.9</v>
      </c>
      <c r="E2301">
        <v>1701.14</v>
      </c>
      <c r="F2301">
        <v>46279.6</v>
      </c>
      <c r="G2301">
        <v>41290.89</v>
      </c>
      <c r="H2301">
        <f>(1/(1-91/360*VLOOKUP($A2301,Tbills!$B$4:$C$974,2,1)/100))^((1)/91)-1</f>
        <v>1.1111679050213041E-6</v>
      </c>
      <c r="I2301" s="2">
        <f t="shared" si="376"/>
        <v>1179.2116530312671</v>
      </c>
      <c r="J2301">
        <f>VLOOKUP(A2301,'VXX-IV'!A$1:C$4500,3,0)</f>
        <v>1179.29</v>
      </c>
      <c r="K2301" s="10">
        <f t="shared" si="378"/>
        <v>-6.643571024333994E-5</v>
      </c>
      <c r="L2301">
        <f t="shared" si="370"/>
        <v>633677.56077845895</v>
      </c>
      <c r="O2301">
        <f t="shared" si="371"/>
        <v>28891.825343424629</v>
      </c>
      <c r="R2301">
        <f t="shared" si="372"/>
        <v>31.198941471104671</v>
      </c>
      <c r="U2301" s="2">
        <f t="shared" si="373"/>
        <v>78.950125596723893</v>
      </c>
      <c r="V2301">
        <f>VLOOKUP(A2301,'VXZ-IV'!A$1:C$4500,3,0)</f>
        <v>78.959999999999994</v>
      </c>
      <c r="W2301" s="10">
        <f t="shared" si="379"/>
        <v>-1.2505576590804424E-4</v>
      </c>
      <c r="X2301">
        <f t="shared" si="374"/>
        <v>32.434535227389496</v>
      </c>
      <c r="Z2301">
        <v>32.54</v>
      </c>
      <c r="AB2301">
        <f t="shared" si="375"/>
        <v>987.59886960498045</v>
      </c>
      <c r="AC2301">
        <f>VLOOKUP(A2301,'VIXY-IV'!A$1:E$2000,4,0)</f>
        <v>993.71</v>
      </c>
      <c r="AD2301" s="10">
        <f t="shared" si="382"/>
        <v>-6.1498127170095396E-3</v>
      </c>
      <c r="AE2301">
        <f>ROW()</f>
        <v>2301</v>
      </c>
      <c r="AF2301">
        <f t="shared" si="369"/>
        <v>0.87916666666666665</v>
      </c>
      <c r="AG2301">
        <f>AG2300*(1-(AG$1+AG$5))^($A2301-$A2300)*(1+2*(E2301/E2300-1))</f>
        <v>116033.80760129081</v>
      </c>
      <c r="AH2301">
        <f>VLOOKUP(A2301,'UVXY-IV'!A$2:E$2000,4,0)</f>
        <v>590950</v>
      </c>
      <c r="AI2301">
        <v>233.2</v>
      </c>
      <c r="AJ2301" s="10">
        <f t="shared" si="381"/>
        <v>-0.80364868838092762</v>
      </c>
      <c r="AK2301">
        <f t="shared" si="377"/>
        <v>23.158038992166347</v>
      </c>
      <c r="AM2301">
        <v>23.058425</v>
      </c>
      <c r="AN2301" s="10">
        <f t="shared" si="380"/>
        <v>4.3200692226961213E-3</v>
      </c>
      <c r="AO2301">
        <f>AO2300*(1-AO$1+H2300)^($A2301-$A2300)*(2-E2301/E2300)</f>
        <v>23.445653888339383</v>
      </c>
      <c r="AQ2301" s="10">
        <v>23.62</v>
      </c>
    </row>
    <row r="2302" spans="1:43" x14ac:dyDescent="0.25">
      <c r="A2302" s="1">
        <v>41403</v>
      </c>
      <c r="B2302" s="12">
        <v>13.13</v>
      </c>
      <c r="C2302" s="12">
        <v>14.81</v>
      </c>
      <c r="D2302">
        <v>1936.99</v>
      </c>
      <c r="E2302">
        <v>1727.98</v>
      </c>
      <c r="F2302">
        <v>46821.04</v>
      </c>
      <c r="G2302">
        <v>41773.919999999998</v>
      </c>
      <c r="H2302">
        <f>(1/(1-91/360*VLOOKUP($A2302,Tbills!$B$4:$C$974,2,1)/100))^((1)/91)-1</f>
        <v>1.1111679050213041E-6</v>
      </c>
      <c r="I2302" s="2">
        <f t="shared" si="376"/>
        <v>1197.7898603993101</v>
      </c>
      <c r="J2302">
        <f>VLOOKUP(A2302,'VXX-IV'!A$1:C$4500,3,0)</f>
        <v>1197.8699999999999</v>
      </c>
      <c r="K2302" s="10">
        <f t="shared" si="378"/>
        <v>-6.6901751183179314E-5</v>
      </c>
      <c r="L2302">
        <f t="shared" si="370"/>
        <v>653644.62934810494</v>
      </c>
      <c r="O2302">
        <f t="shared" si="371"/>
        <v>29574.596564650576</v>
      </c>
      <c r="R2302">
        <f t="shared" si="372"/>
        <v>30.95141916690503</v>
      </c>
      <c r="U2302" s="2">
        <f t="shared" si="373"/>
        <v>79.871841028780281</v>
      </c>
      <c r="V2302">
        <f>VLOOKUP(A2302,'VXZ-IV'!A$1:C$4500,3,0)</f>
        <v>79.88</v>
      </c>
      <c r="W2302" s="10">
        <f t="shared" si="379"/>
        <v>-1.0214035077260597E-4</v>
      </c>
      <c r="X2302">
        <f t="shared" si="374"/>
        <v>32.053958850795063</v>
      </c>
      <c r="Z2302">
        <v>32.130000000000003</v>
      </c>
      <c r="AB2302">
        <f t="shared" si="375"/>
        <v>1003.1458878996747</v>
      </c>
      <c r="AC2302">
        <f>VLOOKUP(A2302,'VIXY-IV'!A$1:E$2000,4,0)</f>
        <v>1009.35</v>
      </c>
      <c r="AD2302" s="10">
        <f t="shared" si="382"/>
        <v>-6.146641006910758E-3</v>
      </c>
      <c r="AE2302">
        <f>ROW()</f>
        <v>2302</v>
      </c>
      <c r="AF2302">
        <f t="shared" si="369"/>
        <v>0.88656313301823098</v>
      </c>
      <c r="AG2302">
        <f>AG2301*(1-(AG$1+AG$5))^($A2302-$A2301)*(1+2*(E2302/E2301-1))</f>
        <v>119691.25679966828</v>
      </c>
      <c r="AH2302">
        <f>VLOOKUP(A2302,'UVXY-IV'!A$2:E$2000,4,0)</f>
        <v>609570</v>
      </c>
      <c r="AI2302">
        <v>242</v>
      </c>
      <c r="AJ2302" s="10">
        <f t="shared" si="381"/>
        <v>-0.80364641173340501</v>
      </c>
      <c r="AK2302">
        <f t="shared" si="377"/>
        <v>22.79159786691562</v>
      </c>
      <c r="AM2302">
        <v>22.694125</v>
      </c>
      <c r="AN2302" s="10">
        <f t="shared" si="380"/>
        <v>4.2950705046183035E-3</v>
      </c>
      <c r="AO2302">
        <f>AO2301*(1-AO$1+H2301)^($A2302-$A2301)*(2-E2302/E2301)</f>
        <v>23.07490860528279</v>
      </c>
      <c r="AQ2302" s="10">
        <v>23.14</v>
      </c>
    </row>
    <row r="2303" spans="1:43" x14ac:dyDescent="0.25">
      <c r="A2303" s="1">
        <v>41404</v>
      </c>
      <c r="B2303" s="12">
        <v>12.59</v>
      </c>
      <c r="C2303" s="12">
        <v>14.71</v>
      </c>
      <c r="D2303">
        <v>1900.53</v>
      </c>
      <c r="E2303">
        <v>1695.45</v>
      </c>
      <c r="F2303">
        <v>47195.43</v>
      </c>
      <c r="G2303">
        <v>42107.91</v>
      </c>
      <c r="H2303">
        <f>(1/(1-91/360*VLOOKUP($A2303,Tbills!$B$4:$C$974,2,1)/100))^((1)/91)-1</f>
        <v>1.1111679050213041E-6</v>
      </c>
      <c r="I2303" s="2">
        <f t="shared" si="376"/>
        <v>1175.2151822042511</v>
      </c>
      <c r="J2303">
        <f>VLOOKUP(A2303,'VXX-IV'!A$1:C$4500,3,0)</f>
        <v>1175.29</v>
      </c>
      <c r="K2303" s="10">
        <f t="shared" si="378"/>
        <v>-6.3659008201266687E-5</v>
      </c>
      <c r="L2303">
        <f t="shared" si="370"/>
        <v>629006.58476301911</v>
      </c>
      <c r="O2303">
        <f t="shared" si="371"/>
        <v>28738.495478746176</v>
      </c>
      <c r="R2303">
        <f t="shared" si="372"/>
        <v>31.241344010331495</v>
      </c>
      <c r="U2303" s="2">
        <f t="shared" si="373"/>
        <v>80.508548428552558</v>
      </c>
      <c r="V2303">
        <f>VLOOKUP(A2303,'VXZ-IV'!A$1:C$4500,3,0)</f>
        <v>80.52</v>
      </c>
      <c r="W2303" s="10">
        <f t="shared" si="379"/>
        <v>-1.4222021171683696E-4</v>
      </c>
      <c r="X2303">
        <f t="shared" si="374"/>
        <v>31.796540941443247</v>
      </c>
      <c r="Z2303">
        <v>31.75</v>
      </c>
      <c r="AB2303">
        <f t="shared" si="375"/>
        <v>984.22689947898357</v>
      </c>
      <c r="AC2303">
        <f>VLOOKUP(A2303,'VIXY-IV'!A$1:E$2000,4,0)</f>
        <v>990.38</v>
      </c>
      <c r="AD2303" s="10">
        <f t="shared" si="382"/>
        <v>-6.2128683141989827E-3</v>
      </c>
      <c r="AE2303">
        <f>ROW()</f>
        <v>2303</v>
      </c>
      <c r="AF2303">
        <f t="shared" si="369"/>
        <v>0.85588035350101965</v>
      </c>
      <c r="AG2303">
        <f>AG2302*(1-(AG$1+AG$5))^($A2303-$A2302)*(1+2*(E2303/E2302-1))</f>
        <v>115180.89184109274</v>
      </c>
      <c r="AH2303">
        <f>VLOOKUP(A2303,'UVXY-IV'!A$2:E$2000,4,0)</f>
        <v>586620</v>
      </c>
      <c r="AI2303">
        <v>237.6</v>
      </c>
      <c r="AJ2303" s="10">
        <f t="shared" si="381"/>
        <v>-0.80365331587553657</v>
      </c>
      <c r="AK2303">
        <f t="shared" si="377"/>
        <v>23.219578428400421</v>
      </c>
      <c r="AM2303">
        <v>23.121575</v>
      </c>
      <c r="AN2303" s="10">
        <f t="shared" si="380"/>
        <v>4.2386138660719386E-3</v>
      </c>
      <c r="AO2303">
        <f>AO2302*(1-AO$1+H2302)^($A2303-$A2302)*(2-E2303/E2302)</f>
        <v>23.508460729493944</v>
      </c>
      <c r="AQ2303" s="10">
        <v>23.38</v>
      </c>
    </row>
    <row r="2304" spans="1:43" x14ac:dyDescent="0.25">
      <c r="A2304" s="1">
        <v>41407</v>
      </c>
      <c r="B2304" s="12">
        <v>12.55</v>
      </c>
      <c r="C2304" s="12">
        <v>15.05</v>
      </c>
      <c r="D2304">
        <v>1893.32</v>
      </c>
      <c r="E2304">
        <v>1689.01</v>
      </c>
      <c r="F2304">
        <v>47451.47</v>
      </c>
      <c r="G2304">
        <v>42336.21</v>
      </c>
      <c r="H2304">
        <f>(1/(1-91/360*VLOOKUP($A2304,Tbills!$B$4:$C$974,2,1)/100))^((1)/91)-1</f>
        <v>1.2500718804542288E-6</v>
      </c>
      <c r="I2304" s="2">
        <f t="shared" si="376"/>
        <v>1170.6711539376308</v>
      </c>
      <c r="J2304">
        <f>VLOOKUP(A2304,'VXX-IV'!A$1:C$4500,3,0)</f>
        <v>1170.76</v>
      </c>
      <c r="K2304" s="10">
        <f t="shared" si="378"/>
        <v>-7.5887510992189711E-5</v>
      </c>
      <c r="L2304">
        <f t="shared" si="370"/>
        <v>624145.83453212539</v>
      </c>
      <c r="O2304">
        <f t="shared" si="371"/>
        <v>28571.866264800432</v>
      </c>
      <c r="R2304">
        <f t="shared" si="372"/>
        <v>31.296432901411603</v>
      </c>
      <c r="U2304" s="2">
        <f t="shared" si="373"/>
        <v>80.939394417769535</v>
      </c>
      <c r="V2304">
        <f>VLOOKUP(A2304,'VXZ-IV'!A$1:C$4500,3,0)</f>
        <v>80.92</v>
      </c>
      <c r="W2304" s="10">
        <f t="shared" si="379"/>
        <v>2.3967397144741831E-4</v>
      </c>
      <c r="X2304">
        <f t="shared" si="374"/>
        <v>31.620756696846524</v>
      </c>
      <c r="Z2304">
        <v>31.65</v>
      </c>
      <c r="AB2304">
        <f t="shared" si="375"/>
        <v>980.38585974139676</v>
      </c>
      <c r="AC2304">
        <f>VLOOKUP(A2304,'VIXY-IV'!A$1:E$2000,4,0)</f>
        <v>986.53</v>
      </c>
      <c r="AD2304" s="10">
        <f t="shared" si="382"/>
        <v>-6.228031847590243E-3</v>
      </c>
      <c r="AE2304">
        <f>ROW()</f>
        <v>2304</v>
      </c>
      <c r="AF2304">
        <f t="shared" si="369"/>
        <v>0.83388704318936879</v>
      </c>
      <c r="AG2304">
        <f>AG2303*(1-(AG$1+AG$5))^($A2304-$A2303)*(1+2*(E2304/E2303-1))</f>
        <v>114294.32980654761</v>
      </c>
      <c r="AH2304">
        <f>VLOOKUP(A2304,'UVXY-IV'!A$2:E$2000,4,0)</f>
        <v>582040</v>
      </c>
      <c r="AI2304">
        <v>234.4</v>
      </c>
      <c r="AJ2304" s="10">
        <f t="shared" si="381"/>
        <v>-0.80363148614090507</v>
      </c>
      <c r="AK2304">
        <f t="shared" si="377"/>
        <v>23.304519161125832</v>
      </c>
      <c r="AM2304">
        <v>23.208349999999999</v>
      </c>
      <c r="AN2304" s="10">
        <f t="shared" si="380"/>
        <v>4.1437310763510204E-3</v>
      </c>
      <c r="AO2304">
        <f>AO2303*(1-AO$1+H2303)^($A2304-$A2303)*(2-E2304/E2303)</f>
        <v>23.595215677691911</v>
      </c>
      <c r="AQ2304" s="10">
        <v>23.52</v>
      </c>
    </row>
    <row r="2305" spans="1:43" x14ac:dyDescent="0.25">
      <c r="A2305" s="1">
        <v>41408</v>
      </c>
      <c r="B2305" s="12">
        <v>12.77</v>
      </c>
      <c r="C2305" s="12">
        <v>14.98</v>
      </c>
      <c r="D2305">
        <v>1885.37</v>
      </c>
      <c r="E2305">
        <v>1681.91</v>
      </c>
      <c r="F2305">
        <v>47317.46</v>
      </c>
      <c r="G2305">
        <v>42216.59</v>
      </c>
      <c r="H2305">
        <f>(1/(1-91/360*VLOOKUP($A2305,Tbills!$B$4:$C$974,2,1)/100))^((1)/91)-1</f>
        <v>1.2500718804542288E-6</v>
      </c>
      <c r="I2305" s="2">
        <f t="shared" si="376"/>
        <v>1165.7271118265307</v>
      </c>
      <c r="J2305">
        <f>VLOOKUP(A2305,'VXX-IV'!A$1:C$4500,3,0)</f>
        <v>1165.81</v>
      </c>
      <c r="K2305" s="10">
        <f t="shared" si="378"/>
        <v>-7.1099212967107306E-5</v>
      </c>
      <c r="L2305">
        <f t="shared" si="370"/>
        <v>618871.25441306678</v>
      </c>
      <c r="O2305">
        <f t="shared" si="371"/>
        <v>28390.750489464332</v>
      </c>
      <c r="R2305">
        <f t="shared" si="372"/>
        <v>31.360794718842012</v>
      </c>
      <c r="U2305" s="2">
        <f t="shared" si="373"/>
        <v>80.708841527720949</v>
      </c>
      <c r="V2305">
        <f>VLOOKUP(A2305,'VXZ-IV'!A$1:C$4500,3,0)</f>
        <v>80.72</v>
      </c>
      <c r="W2305" s="10">
        <f t="shared" si="379"/>
        <v>-1.3823677253532729E-4</v>
      </c>
      <c r="X2305">
        <f t="shared" si="374"/>
        <v>31.708967227435032</v>
      </c>
      <c r="Z2305">
        <v>31.79</v>
      </c>
      <c r="AB2305">
        <f t="shared" si="375"/>
        <v>976.23062722068221</v>
      </c>
      <c r="AC2305">
        <f>VLOOKUP(A2305,'VIXY-IV'!A$1:E$2000,4,0)</f>
        <v>982.37</v>
      </c>
      <c r="AD2305" s="10">
        <f t="shared" si="382"/>
        <v>-6.2495523879168013E-3</v>
      </c>
      <c r="AE2305">
        <f>ROW()</f>
        <v>2305</v>
      </c>
      <c r="AF2305">
        <f t="shared" si="369"/>
        <v>0.85246995994659536</v>
      </c>
      <c r="AG2305">
        <f>AG2304*(1-(AG$1+AG$5))^($A2305-$A2304)*(1+2*(E2305/E2304-1))</f>
        <v>113329.60483843778</v>
      </c>
      <c r="AH2305">
        <f>VLOOKUP(A2305,'UVXY-IV'!A$2:E$2000,4,0)</f>
        <v>577150</v>
      </c>
      <c r="AI2305">
        <v>231.2</v>
      </c>
      <c r="AJ2305" s="10">
        <f t="shared" si="381"/>
        <v>-0.80363925350699517</v>
      </c>
      <c r="AK2305">
        <f t="shared" si="377"/>
        <v>23.40139312941406</v>
      </c>
      <c r="AM2305">
        <v>23.307475</v>
      </c>
      <c r="AN2305" s="10">
        <f t="shared" si="380"/>
        <v>4.0295282699673862E-3</v>
      </c>
      <c r="AO2305">
        <f>AO2304*(1-AO$1+H2304)^($A2305-$A2304)*(2-E2305/E2304)</f>
        <v>23.693554861298527</v>
      </c>
      <c r="AQ2305" s="10">
        <v>23.74</v>
      </c>
    </row>
    <row r="2306" spans="1:43" x14ac:dyDescent="0.25">
      <c r="A2306" s="1">
        <v>41409</v>
      </c>
      <c r="B2306" s="12">
        <v>12.81</v>
      </c>
      <c r="C2306" s="12">
        <v>15.05</v>
      </c>
      <c r="D2306">
        <v>1899.43</v>
      </c>
      <c r="E2306">
        <v>1694.45</v>
      </c>
      <c r="F2306">
        <v>47612.19</v>
      </c>
      <c r="G2306">
        <v>42479.5</v>
      </c>
      <c r="H2306">
        <f>(1/(1-91/360*VLOOKUP($A2306,Tbills!$B$4:$C$974,2,1)/100))^((1)/91)-1</f>
        <v>1.2500718804542288E-6</v>
      </c>
      <c r="I2306" s="2">
        <f t="shared" si="376"/>
        <v>1174.3917944587984</v>
      </c>
      <c r="J2306">
        <f>VLOOKUP(A2306,'VXX-IV'!A$1:C$4500,3,0)</f>
        <v>1174.47</v>
      </c>
      <c r="K2306" s="10">
        <f t="shared" si="378"/>
        <v>-6.6587942818219226E-5</v>
      </c>
      <c r="L2306">
        <f t="shared" si="370"/>
        <v>628072.01798457897</v>
      </c>
      <c r="O2306">
        <f t="shared" si="371"/>
        <v>28707.297087012103</v>
      </c>
      <c r="R2306">
        <f t="shared" si="372"/>
        <v>31.242472273644406</v>
      </c>
      <c r="U2306" s="2">
        <f t="shared" si="373"/>
        <v>81.209578835871554</v>
      </c>
      <c r="V2306">
        <f>VLOOKUP(A2306,'VXZ-IV'!A$1:C$4500,3,0)</f>
        <v>81.2</v>
      </c>
      <c r="W2306" s="10">
        <f t="shared" si="379"/>
        <v>1.1796595900914753E-4</v>
      </c>
      <c r="X2306">
        <f t="shared" si="374"/>
        <v>31.510368885861464</v>
      </c>
      <c r="Z2306">
        <v>31.56</v>
      </c>
      <c r="AB2306">
        <f t="shared" si="375"/>
        <v>983.474926402292</v>
      </c>
      <c r="AC2306">
        <f>VLOOKUP(A2306,'VIXY-IV'!A$1:E$2000,4,0)</f>
        <v>989.7</v>
      </c>
      <c r="AD2306" s="10">
        <f t="shared" si="382"/>
        <v>-6.2898591469213727E-3</v>
      </c>
      <c r="AE2306">
        <f>ROW()</f>
        <v>2306</v>
      </c>
      <c r="AF2306">
        <f t="shared" si="369"/>
        <v>0.85116279069767442</v>
      </c>
      <c r="AG2306">
        <f>AG2305*(1-(AG$1+AG$5))^($A2306-$A2305)*(1+2*(E2306/E2305-1))</f>
        <v>115015.65665157199</v>
      </c>
      <c r="AH2306">
        <f>VLOOKUP(A2306,'UVXY-IV'!A$2:E$2000,4,0)</f>
        <v>585760</v>
      </c>
      <c r="AI2306">
        <v>234.4</v>
      </c>
      <c r="AJ2306" s="10">
        <f t="shared" si="381"/>
        <v>-0.80364713081881312</v>
      </c>
      <c r="AK2306">
        <f t="shared" si="377"/>
        <v>23.225835006339754</v>
      </c>
      <c r="AM2306">
        <v>23.133125</v>
      </c>
      <c r="AN2306" s="10">
        <f t="shared" si="380"/>
        <v>4.0076732538190107E-3</v>
      </c>
      <c r="AO2306">
        <f>AO2305*(1-AO$1+H2305)^($A2306-$A2305)*(2-E2306/E2305)</f>
        <v>23.516059832365688</v>
      </c>
      <c r="AQ2306" s="10">
        <v>23.56</v>
      </c>
    </row>
    <row r="2307" spans="1:43" x14ac:dyDescent="0.25">
      <c r="A2307" s="1">
        <v>41410</v>
      </c>
      <c r="B2307" s="12">
        <v>13.07</v>
      </c>
      <c r="C2307" s="12">
        <v>15.45</v>
      </c>
      <c r="D2307">
        <v>1925.92</v>
      </c>
      <c r="E2307">
        <v>1718.08</v>
      </c>
      <c r="F2307">
        <v>48081.45</v>
      </c>
      <c r="G2307">
        <v>42898.12</v>
      </c>
      <c r="H2307">
        <f>(1/(1-91/360*VLOOKUP($A2307,Tbills!$B$4:$C$974,2,1)/100))^((1)/91)-1</f>
        <v>1.2500718804542288E-6</v>
      </c>
      <c r="I2307" s="2">
        <f t="shared" si="376"/>
        <v>1190.7411667809699</v>
      </c>
      <c r="J2307">
        <f>VLOOKUP(A2307,'VXX-IV'!A$1:C$4500,3,0)</f>
        <v>1190.82</v>
      </c>
      <c r="K2307" s="10">
        <f t="shared" si="378"/>
        <v>-6.6200785198478052E-5</v>
      </c>
      <c r="L2307">
        <f t="shared" si="370"/>
        <v>645561.23271539679</v>
      </c>
      <c r="O2307">
        <f t="shared" si="371"/>
        <v>29306.817079181048</v>
      </c>
      <c r="R2307">
        <f t="shared" si="372"/>
        <v>31.023223403874489</v>
      </c>
      <c r="U2307" s="2">
        <f t="shared" si="373"/>
        <v>82.007970951376478</v>
      </c>
      <c r="V2307">
        <f>VLOOKUP(A2307,'VXZ-IV'!A$1:C$4500,3,0)</f>
        <v>82</v>
      </c>
      <c r="W2307" s="10">
        <f t="shared" si="379"/>
        <v>9.7206724103404696E-5</v>
      </c>
      <c r="X2307">
        <f t="shared" si="374"/>
        <v>31.198730712809997</v>
      </c>
      <c r="Z2307">
        <v>31.36</v>
      </c>
      <c r="AB2307">
        <f t="shared" si="375"/>
        <v>997.15523651110971</v>
      </c>
      <c r="AC2307">
        <f>VLOOKUP(A2307,'VIXY-IV'!A$1:E$2000,4,0)</f>
        <v>1003.49</v>
      </c>
      <c r="AD2307" s="10">
        <f t="shared" si="382"/>
        <v>-6.3127320540217191E-3</v>
      </c>
      <c r="AE2307">
        <f>ROW()</f>
        <v>2307</v>
      </c>
      <c r="AF2307">
        <f t="shared" si="369"/>
        <v>0.84595469255663436</v>
      </c>
      <c r="AG2307">
        <f>AG2306*(1-(AG$1+AG$5))^($A2307-$A2306)*(1+2*(E2307/E2306-1))</f>
        <v>118219.58081084941</v>
      </c>
      <c r="AH2307">
        <f>VLOOKUP(A2307,'UVXY-IV'!A$2:E$2000,4,0)</f>
        <v>602090</v>
      </c>
      <c r="AI2307">
        <v>238.8</v>
      </c>
      <c r="AJ2307" s="10">
        <f t="shared" si="381"/>
        <v>-0.80365131324079553</v>
      </c>
      <c r="AK2307">
        <f t="shared" si="377"/>
        <v>22.900871807205917</v>
      </c>
      <c r="AM2307">
        <v>22.810549999999999</v>
      </c>
      <c r="AN2307" s="10">
        <f t="shared" si="380"/>
        <v>3.9596505654584391E-3</v>
      </c>
      <c r="AO2307">
        <f>AO2306*(1-AO$1+H2306)^($A2307-$A2306)*(2-E2307/E2306)</f>
        <v>23.187287304574557</v>
      </c>
      <c r="AQ2307" s="10">
        <v>23.32</v>
      </c>
    </row>
    <row r="2308" spans="1:43" x14ac:dyDescent="0.25">
      <c r="A2308" s="1">
        <v>41411</v>
      </c>
      <c r="B2308" s="12">
        <v>12.45</v>
      </c>
      <c r="C2308" s="12">
        <v>15.17</v>
      </c>
      <c r="D2308">
        <v>1886.6</v>
      </c>
      <c r="E2308">
        <v>1683</v>
      </c>
      <c r="F2308">
        <v>47636.01</v>
      </c>
      <c r="G2308">
        <v>42500.65</v>
      </c>
      <c r="H2308">
        <f>(1/(1-91/360*VLOOKUP($A2308,Tbills!$B$4:$C$974,2,1)/100))^((1)/91)-1</f>
        <v>1.2500718804542288E-6</v>
      </c>
      <c r="I2308" s="2">
        <f t="shared" si="376"/>
        <v>1166.4022953919166</v>
      </c>
      <c r="J2308">
        <f>VLOOKUP(A2308,'VXX-IV'!A$1:C$4500,3,0)</f>
        <v>1166.48</v>
      </c>
      <c r="K2308" s="10">
        <f t="shared" si="378"/>
        <v>-6.6614608123072294E-5</v>
      </c>
      <c r="L2308">
        <f t="shared" si="370"/>
        <v>619171.69479391782</v>
      </c>
      <c r="O2308">
        <f t="shared" si="371"/>
        <v>28408.273633987337</v>
      </c>
      <c r="R2308">
        <f t="shared" si="372"/>
        <v>31.338524944457504</v>
      </c>
      <c r="U2308" s="2">
        <f t="shared" si="373"/>
        <v>81.246245051737404</v>
      </c>
      <c r="V2308">
        <f>VLOOKUP(A2308,'VXZ-IV'!A$1:C$4500,3,0)</f>
        <v>81.239999999999995</v>
      </c>
      <c r="W2308" s="10">
        <f t="shared" si="379"/>
        <v>7.6871636354169937E-5</v>
      </c>
      <c r="X2308">
        <f t="shared" si="374"/>
        <v>31.486675456325955</v>
      </c>
      <c r="Z2308">
        <v>31.68</v>
      </c>
      <c r="AB2308">
        <f t="shared" si="375"/>
        <v>976.76112411768133</v>
      </c>
      <c r="AC2308">
        <f>VLOOKUP(A2308,'VIXY-IV'!A$1:E$2000,4,0)</f>
        <v>983.07</v>
      </c>
      <c r="AD2308" s="10">
        <f t="shared" si="382"/>
        <v>-6.4175245733454345E-3</v>
      </c>
      <c r="AE2308">
        <f>ROW()</f>
        <v>2308</v>
      </c>
      <c r="AF2308">
        <f t="shared" si="369"/>
        <v>0.82069874752801575</v>
      </c>
      <c r="AG2308">
        <f>AG2307*(1-(AG$1+AG$5))^($A2308-$A2307)*(1+2*(E2308/E2307-1))</f>
        <v>113388.11147537688</v>
      </c>
      <c r="AH2308">
        <f>VLOOKUP(A2308,'UVXY-IV'!A$2:E$2000,4,0)</f>
        <v>577570</v>
      </c>
      <c r="AI2308">
        <v>226</v>
      </c>
      <c r="AJ2308" s="10">
        <f t="shared" si="381"/>
        <v>-0.80368074609938733</v>
      </c>
      <c r="AK2308">
        <f t="shared" si="377"/>
        <v>23.367376646667886</v>
      </c>
      <c r="AM2308">
        <v>23.279599999999999</v>
      </c>
      <c r="AN2308" s="10">
        <f t="shared" si="380"/>
        <v>3.770539299124076E-3</v>
      </c>
      <c r="AO2308">
        <f>AO2307*(1-AO$1+H2307)^($A2308-$A2307)*(2-E2308/E2307)</f>
        <v>23.659883065132856</v>
      </c>
      <c r="AQ2308" s="10">
        <v>23.88</v>
      </c>
    </row>
    <row r="2309" spans="1:43" x14ac:dyDescent="0.25">
      <c r="A2309" s="1">
        <v>41414</v>
      </c>
      <c r="B2309" s="12">
        <v>13.02</v>
      </c>
      <c r="C2309" s="12">
        <v>15.31</v>
      </c>
      <c r="D2309">
        <v>1887.62</v>
      </c>
      <c r="E2309">
        <v>1683.9</v>
      </c>
      <c r="F2309">
        <v>48122.11</v>
      </c>
      <c r="G2309">
        <v>42934.18</v>
      </c>
      <c r="H2309">
        <f>(1/(1-91/360*VLOOKUP($A2309,Tbills!$B$4:$C$974,2,1)/100))^((1)/91)-1</f>
        <v>1.2500718804542288E-6</v>
      </c>
      <c r="I2309" s="2">
        <f t="shared" si="376"/>
        <v>1166.9475496205771</v>
      </c>
      <c r="J2309">
        <f>VLOOKUP(A2309,'VXX-IV'!A$1:C$4500,3,0)</f>
        <v>1167.02</v>
      </c>
      <c r="K2309" s="10">
        <f t="shared" si="378"/>
        <v>-6.2081523386825488E-5</v>
      </c>
      <c r="L2309">
        <f t="shared" si="370"/>
        <v>619752.17894643475</v>
      </c>
      <c r="O2309">
        <f t="shared" si="371"/>
        <v>28428.186852683819</v>
      </c>
      <c r="R2309">
        <f t="shared" si="372"/>
        <v>31.325896969015329</v>
      </c>
      <c r="U2309" s="2">
        <f t="shared" si="373"/>
        <v>82.069315801788775</v>
      </c>
      <c r="V2309">
        <f>VLOOKUP(A2309,'VXZ-IV'!A$1:C$4500,3,0)</f>
        <v>82.08</v>
      </c>
      <c r="W2309" s="10">
        <f t="shared" si="379"/>
        <v>-1.3016810686183877E-4</v>
      </c>
      <c r="X2309">
        <f t="shared" si="374"/>
        <v>31.162152960627054</v>
      </c>
      <c r="Z2309">
        <v>31.29</v>
      </c>
      <c r="AB2309">
        <f t="shared" si="375"/>
        <v>977.18124077680068</v>
      </c>
      <c r="AC2309">
        <f>VLOOKUP(A2309,'VIXY-IV'!A$1:E$2000,4,0)</f>
        <v>983.54</v>
      </c>
      <c r="AD2309" s="10">
        <f t="shared" si="382"/>
        <v>-6.4651760204966768E-3</v>
      </c>
      <c r="AE2309">
        <f>ROW()</f>
        <v>2309</v>
      </c>
      <c r="AF2309">
        <f t="shared" si="369"/>
        <v>0.85042455911169168</v>
      </c>
      <c r="AG2309">
        <f>AG2308*(1-(AG$1+AG$5))^($A2309-$A2308)*(1+2*(E2309/E2308-1))</f>
        <v>113497.90723747402</v>
      </c>
      <c r="AH2309">
        <f>VLOOKUP(A2309,'UVXY-IV'!A$2:E$2000,4,0)</f>
        <v>578100</v>
      </c>
      <c r="AI2309">
        <v>232.4</v>
      </c>
      <c r="AJ2309" s="10">
        <f t="shared" si="381"/>
        <v>-0.80367080567812832</v>
      </c>
      <c r="AK2309">
        <f t="shared" si="377"/>
        <v>23.351617590609859</v>
      </c>
      <c r="AM2309">
        <v>23.267975</v>
      </c>
      <c r="AN2309" s="10">
        <f t="shared" si="380"/>
        <v>3.5947516107379673E-3</v>
      </c>
      <c r="AO2309">
        <f>AO2308*(1-AO$1+H2308)^($A2309-$A2308)*(2-E2309/E2308)</f>
        <v>23.644695623253234</v>
      </c>
      <c r="AQ2309" s="10">
        <v>23.58</v>
      </c>
    </row>
    <row r="2310" spans="1:43" x14ac:dyDescent="0.25">
      <c r="A2310" s="1">
        <v>41415</v>
      </c>
      <c r="B2310" s="12">
        <v>13.37</v>
      </c>
      <c r="C2310" s="12">
        <v>15.78</v>
      </c>
      <c r="D2310">
        <v>1925.05</v>
      </c>
      <c r="E2310">
        <v>1717.29</v>
      </c>
      <c r="F2310">
        <v>48872.41</v>
      </c>
      <c r="G2310">
        <v>43603.54</v>
      </c>
      <c r="H2310">
        <f>(1/(1-91/360*VLOOKUP($A2310,Tbills!$B$4:$C$974,2,1)/100))^((1)/91)-1</f>
        <v>1.2500718804542288E-6</v>
      </c>
      <c r="I2310" s="2">
        <f t="shared" si="376"/>
        <v>1190.058170804858</v>
      </c>
      <c r="J2310">
        <f>VLOOKUP(A2310,'VXX-IV'!A$1:C$4500,3,0)</f>
        <v>1190.1400000000001</v>
      </c>
      <c r="K2310" s="10">
        <f t="shared" si="378"/>
        <v>-6.8755940596965104E-5</v>
      </c>
      <c r="L2310">
        <f t="shared" si="370"/>
        <v>644301.94997293095</v>
      </c>
      <c r="O2310">
        <f t="shared" si="371"/>
        <v>29272.752798744703</v>
      </c>
      <c r="R2310">
        <f t="shared" si="372"/>
        <v>31.013914795161593</v>
      </c>
      <c r="U2310" s="2">
        <f t="shared" si="373"/>
        <v>83.346874225619175</v>
      </c>
      <c r="V2310">
        <f>VLOOKUP(A2310,'VXZ-IV'!A$1:C$4500,3,0)</f>
        <v>83.36</v>
      </c>
      <c r="W2310" s="10">
        <f t="shared" si="379"/>
        <v>-1.5745890572005372E-4</v>
      </c>
      <c r="X2310">
        <f t="shared" si="374"/>
        <v>30.675227029732675</v>
      </c>
      <c r="Z2310">
        <v>30.66</v>
      </c>
      <c r="AB2310">
        <f t="shared" si="375"/>
        <v>996.52299176850352</v>
      </c>
      <c r="AC2310">
        <f>VLOOKUP(A2310,'VIXY-IV'!A$1:E$2000,4,0)</f>
        <v>1003.02</v>
      </c>
      <c r="AD2310" s="10">
        <f t="shared" si="382"/>
        <v>-6.4774463435389729E-3</v>
      </c>
      <c r="AE2310">
        <f>ROW()</f>
        <v>2310</v>
      </c>
      <c r="AF2310">
        <f t="shared" si="369"/>
        <v>0.84727503168567808</v>
      </c>
      <c r="AG2310">
        <f>AG2309*(1-(AG$1+AG$5))^($A2310-$A2309)*(1+2*(E2310/E2309-1))</f>
        <v>117995.02367996518</v>
      </c>
      <c r="AH2310">
        <f>VLOOKUP(A2310,'UVXY-IV'!A$2:E$2000,4,0)</f>
        <v>600990</v>
      </c>
      <c r="AI2310">
        <v>236</v>
      </c>
      <c r="AJ2310" s="10">
        <f t="shared" si="381"/>
        <v>-0.80366557899471669</v>
      </c>
      <c r="AK2310">
        <f t="shared" si="377"/>
        <v>22.887513058363922</v>
      </c>
      <c r="AM2310">
        <v>22.806425000000001</v>
      </c>
      <c r="AN2310" s="10">
        <f t="shared" si="380"/>
        <v>3.555491856523707E-3</v>
      </c>
      <c r="AO2310">
        <f>AO2309*(1-AO$1+H2309)^($A2310-$A2309)*(2-E2310/E2309)</f>
        <v>23.175017482009615</v>
      </c>
      <c r="AQ2310" s="10">
        <v>23.37</v>
      </c>
    </row>
    <row r="2311" spans="1:43" x14ac:dyDescent="0.25">
      <c r="A2311" s="1">
        <v>41416</v>
      </c>
      <c r="B2311" s="12">
        <v>13.82</v>
      </c>
      <c r="C2311" s="12">
        <v>15.82</v>
      </c>
      <c r="D2311">
        <v>1912.55</v>
      </c>
      <c r="E2311">
        <v>1706.14</v>
      </c>
      <c r="F2311">
        <v>48606.14</v>
      </c>
      <c r="G2311">
        <v>43365.919999999998</v>
      </c>
      <c r="H2311">
        <f>(1/(1-91/360*VLOOKUP($A2311,Tbills!$B$4:$C$974,2,1)/100))^((1)/91)-1</f>
        <v>1.2500718804542288E-6</v>
      </c>
      <c r="I2311" s="2">
        <f t="shared" si="376"/>
        <v>1182.3018916240464</v>
      </c>
      <c r="J2311">
        <f>VLOOKUP(A2311,'VXX-IV'!A$1:C$4500,3,0)</f>
        <v>1182.3800000000001</v>
      </c>
      <c r="K2311" s="10">
        <f t="shared" si="378"/>
        <v>-6.6060298680392648E-5</v>
      </c>
      <c r="L2311">
        <f t="shared" si="370"/>
        <v>635907.36516687367</v>
      </c>
      <c r="O2311">
        <f t="shared" si="371"/>
        <v>28986.683284718176</v>
      </c>
      <c r="R2311">
        <f t="shared" si="372"/>
        <v>31.113191632602472</v>
      </c>
      <c r="U2311" s="2">
        <f t="shared" si="373"/>
        <v>82.890756875369618</v>
      </c>
      <c r="V2311">
        <f>VLOOKUP(A2311,'VXZ-IV'!A$1:C$4500,3,0)</f>
        <v>82.88</v>
      </c>
      <c r="W2311" s="10">
        <f t="shared" si="379"/>
        <v>1.2978855417022928E-4</v>
      </c>
      <c r="X2311">
        <f t="shared" si="374"/>
        <v>30.841291253508636</v>
      </c>
      <c r="Z2311">
        <v>30.88</v>
      </c>
      <c r="AB2311">
        <f t="shared" si="375"/>
        <v>990.01826096868649</v>
      </c>
      <c r="AC2311">
        <f>VLOOKUP(A2311,'VIXY-IV'!A$1:E$2000,4,0)</f>
        <v>996.5</v>
      </c>
      <c r="AD2311" s="10">
        <f t="shared" si="382"/>
        <v>-6.5045047981069359E-3</v>
      </c>
      <c r="AE2311">
        <f>ROW()</f>
        <v>2311</v>
      </c>
      <c r="AF2311">
        <f t="shared" ref="AF2311:AF2374" si="383">B2311/C2311</f>
        <v>0.87357774968394442</v>
      </c>
      <c r="AG2311">
        <f>AG2310*(1-(AG$1+AG$5))^($A2311-$A2310)*(1+2*(E2311/E2310-1))</f>
        <v>116458.86568273064</v>
      </c>
      <c r="AH2311">
        <f>VLOOKUP(A2311,'UVXY-IV'!A$2:E$2000,4,0)</f>
        <v>593030</v>
      </c>
      <c r="AI2311">
        <v>241.6</v>
      </c>
      <c r="AJ2311" s="10">
        <f t="shared" si="381"/>
        <v>-0.8036206166926958</v>
      </c>
      <c r="AK2311">
        <f t="shared" si="377"/>
        <v>23.035043914741209</v>
      </c>
      <c r="AM2311">
        <v>22.943874999999998</v>
      </c>
      <c r="AN2311" s="10">
        <f t="shared" si="380"/>
        <v>3.9735622139334126E-3</v>
      </c>
      <c r="AO2311">
        <f>AO2310*(1-AO$1+H2310)^($A2311-$A2310)*(2-E2311/E2310)</f>
        <v>23.324654393714464</v>
      </c>
      <c r="AQ2311" s="10">
        <v>23.12</v>
      </c>
    </row>
    <row r="2312" spans="1:43" x14ac:dyDescent="0.25">
      <c r="A2312" s="1">
        <v>41417</v>
      </c>
      <c r="B2312" s="12">
        <v>14.07</v>
      </c>
      <c r="C2312" s="12">
        <v>16</v>
      </c>
      <c r="D2312">
        <v>1937.13</v>
      </c>
      <c r="E2312">
        <v>1728.07</v>
      </c>
      <c r="F2312">
        <v>49047.29</v>
      </c>
      <c r="G2312">
        <v>43759.46</v>
      </c>
      <c r="H2312">
        <f>(1/(1-91/360*VLOOKUP($A2312,Tbills!$B$4:$C$974,2,1)/100))^((1)/91)-1</f>
        <v>1.2500718804542288E-6</v>
      </c>
      <c r="I2312" s="2">
        <f t="shared" si="376"/>
        <v>1197.467579055135</v>
      </c>
      <c r="J2312">
        <f>VLOOKUP(A2312,'VXX-IV'!A$1:C$4500,3,0)</f>
        <v>1197.55</v>
      </c>
      <c r="K2312" s="10">
        <f t="shared" si="378"/>
        <v>-6.8824637689424151E-5</v>
      </c>
      <c r="L2312">
        <f t="shared" ref="L2312:L2375" si="384">L2311*(1-L$1+H2312)^($A2312-$A2311)*(1+2*(E2312/E2311-1))</f>
        <v>652226.06222177227</v>
      </c>
      <c r="O2312">
        <f t="shared" ref="O2312:O2375" si="385">O2311*(1-(O$1+O$5))^($A2312-$A2311)*(1+1.5*(E2312/E2311-1))</f>
        <v>29544.561440807949</v>
      </c>
      <c r="R2312">
        <f t="shared" ref="R2312:R2375" si="386">R2311*(1-IF($A2312&lt;=R2307,R$1,R$1+IF(AND(WEEKDAY($A2312)&lt;&gt;1,WEEKDAY($A2312)&lt;&gt;7),S$1,0)))^($A2312-$A2311)*(1-0.5*(E2312/E2311-1))</f>
        <v>30.911836299851643</v>
      </c>
      <c r="U2312" s="2">
        <f t="shared" ref="U2312:U2375" si="387">U2311*$F2312/$F2311*(1-U$1)^($A2312-$A2311)</f>
        <v>83.641035017024819</v>
      </c>
      <c r="V2312">
        <f>VLOOKUP(A2312,'VXZ-IV'!A$1:C$4500,3,0)</f>
        <v>83.64</v>
      </c>
      <c r="W2312" s="10">
        <f t="shared" si="379"/>
        <v>1.2374665528724904E-5</v>
      </c>
      <c r="X2312">
        <f t="shared" ref="X2312:X2375" si="388">X2311*(1-X$1+H2312)^($A2312-$A2311)*(2-G2312/G2311)</f>
        <v>30.560318456636168</v>
      </c>
      <c r="Z2312">
        <v>30.62</v>
      </c>
      <c r="AB2312">
        <f t="shared" ref="AB2312:AB2375" si="389">AB2311*$E2312/$E2311*(1-(AB$1+AB$5+IF(AND(WEEKDAY(A2312)&lt;&gt;1,WEEKDAY(A2312)&lt;&gt;7),IF(A2312&lt;AC$2,AC$1,AC$3),0)))^($A2312-$A2311)</f>
        <v>1002.7085751511742</v>
      </c>
      <c r="AC2312">
        <f>VLOOKUP(A2312,'VIXY-IV'!A$1:E$2000,4,0)</f>
        <v>1009.33</v>
      </c>
      <c r="AD2312" s="10">
        <f t="shared" si="382"/>
        <v>-6.5602180147482647E-3</v>
      </c>
      <c r="AE2312">
        <f>ROW()</f>
        <v>2312</v>
      </c>
      <c r="AF2312">
        <f t="shared" si="383"/>
        <v>0.87937500000000002</v>
      </c>
      <c r="AG2312">
        <f>AG2311*(1-(AG$1+AG$5))^($A2312-$A2311)*(1+2*(E2312/E2311-1))</f>
        <v>119448.66603113292</v>
      </c>
      <c r="AH2312">
        <f>VLOOKUP(A2312,'UVXY-IV'!A$2:E$2000,4,0)</f>
        <v>608290</v>
      </c>
      <c r="AI2312">
        <v>244.4</v>
      </c>
      <c r="AJ2312" s="10">
        <f t="shared" si="381"/>
        <v>-0.80363204058733018</v>
      </c>
      <c r="AK2312">
        <f t="shared" si="377"/>
        <v>22.737902154328019</v>
      </c>
      <c r="AM2312">
        <v>22.648924999999998</v>
      </c>
      <c r="AN2312" s="10">
        <f t="shared" si="380"/>
        <v>3.9285376382331982E-3</v>
      </c>
      <c r="AO2312">
        <f>AO2311*(1-AO$1+H2311)^($A2312-$A2311)*(2-E2312/E2311)</f>
        <v>23.02402635663837</v>
      </c>
      <c r="AQ2312" s="10">
        <v>22.95</v>
      </c>
    </row>
    <row r="2313" spans="1:43" x14ac:dyDescent="0.25">
      <c r="A2313" s="1">
        <v>41418</v>
      </c>
      <c r="B2313" s="12">
        <v>13.99</v>
      </c>
      <c r="C2313" s="12">
        <v>15.92</v>
      </c>
      <c r="D2313">
        <v>1936.48</v>
      </c>
      <c r="E2313">
        <v>1727.49</v>
      </c>
      <c r="F2313">
        <v>49003.05</v>
      </c>
      <c r="G2313">
        <v>43719.94</v>
      </c>
      <c r="H2313">
        <f>(1/(1-91/360*VLOOKUP($A2313,Tbills!$B$4:$C$974,2,1)/100))^((1)/91)-1</f>
        <v>1.2500718804542288E-6</v>
      </c>
      <c r="I2313" s="2">
        <f t="shared" ref="I2313:I2376" si="390">I2312*$D2313/$D2312*(1-I$1)^($A2313-$A2312)</f>
        <v>1197.0365825370034</v>
      </c>
      <c r="J2313">
        <f>VLOOKUP(A2313,'VXX-IV'!A$1:C$4500,3,0)</f>
        <v>1197.1199999999999</v>
      </c>
      <c r="K2313" s="10">
        <f t="shared" si="378"/>
        <v>-6.9681788790187937E-5</v>
      </c>
      <c r="L2313">
        <f t="shared" si="384"/>
        <v>651759.59339971433</v>
      </c>
      <c r="O2313">
        <f t="shared" si="385"/>
        <v>29528.692067343905</v>
      </c>
      <c r="R2313">
        <f t="shared" si="386"/>
        <v>30.915626221127269</v>
      </c>
      <c r="U2313" s="2">
        <f t="shared" si="387"/>
        <v>83.563554294647361</v>
      </c>
      <c r="V2313">
        <f>VLOOKUP(A2313,'VXZ-IV'!A$1:C$4500,3,0)</f>
        <v>83.56</v>
      </c>
      <c r="W2313" s="10">
        <f t="shared" si="379"/>
        <v>4.253583828806029E-5</v>
      </c>
      <c r="X2313">
        <f t="shared" si="388"/>
        <v>30.58682496419156</v>
      </c>
      <c r="Z2313">
        <v>30.54</v>
      </c>
      <c r="AB2313">
        <f t="shared" si="389"/>
        <v>1002.3370837750684</v>
      </c>
      <c r="AC2313">
        <f>VLOOKUP(A2313,'VIXY-IV'!A$1:E$2000,4,0)</f>
        <v>1008.96</v>
      </c>
      <c r="AD2313" s="10">
        <f t="shared" si="382"/>
        <v>-6.5641018721570576E-3</v>
      </c>
      <c r="AE2313">
        <f>ROW()</f>
        <v>2313</v>
      </c>
      <c r="AF2313">
        <f t="shared" si="383"/>
        <v>0.87876884422110557</v>
      </c>
      <c r="AG2313">
        <f>AG2312*(1-(AG$1+AG$5))^($A2313-$A2312)*(1+2*(E2313/E2312-1))</f>
        <v>119364.46127776349</v>
      </c>
      <c r="AH2313">
        <f>VLOOKUP(A2313,'UVXY-IV'!A$2:E$2000,4,0)</f>
        <v>607810</v>
      </c>
      <c r="AI2313">
        <v>244.4</v>
      </c>
      <c r="AJ2313" s="10">
        <f t="shared" si="381"/>
        <v>-0.80361550274302251</v>
      </c>
      <c r="AK2313">
        <f t="shared" ref="AK2313:AK2376" si="391">AK2312*(1-IF($A2313&lt;=AK2308,AK$1,AK$1+IF(AND(WEEKDAY($A2313)&lt;&gt;1,WEEKDAY($A2313)&lt;&gt;7),AL$1,0)))^($A2313-$A2312)*(2-$E2313/$E2312)</f>
        <v>22.744474398902025</v>
      </c>
      <c r="AM2313">
        <v>22.656424999999999</v>
      </c>
      <c r="AN2313" s="10">
        <f t="shared" si="380"/>
        <v>3.8862882781385277E-3</v>
      </c>
      <c r="AO2313">
        <f>AO2312*(1-AO$1+H2312)^($A2313-$A2312)*(2-E2313/E2312)</f>
        <v>23.030930947359121</v>
      </c>
      <c r="AQ2313" s="10">
        <v>22.97</v>
      </c>
    </row>
    <row r="2314" spans="1:43" x14ac:dyDescent="0.25">
      <c r="A2314" s="1">
        <v>41422</v>
      </c>
      <c r="B2314" s="12">
        <v>14.48</v>
      </c>
      <c r="C2314" s="12">
        <v>15.87</v>
      </c>
      <c r="D2314">
        <v>1902.32</v>
      </c>
      <c r="E2314">
        <v>1697</v>
      </c>
      <c r="F2314">
        <v>48649.26</v>
      </c>
      <c r="G2314">
        <v>43404.08</v>
      </c>
      <c r="H2314">
        <f>(1/(1-91/360*VLOOKUP($A2314,Tbills!$B$4:$C$974,2,1)/100))^((1)/91)-1</f>
        <v>1.2500718804542288E-6</v>
      </c>
      <c r="I2314" s="2">
        <f t="shared" si="390"/>
        <v>1175.8058642660767</v>
      </c>
      <c r="J2314">
        <f>VLOOKUP(A2314,'VXX-IV'!A$1:C$4500,3,0)</f>
        <v>1175.8900000000001</v>
      </c>
      <c r="K2314" s="10">
        <f t="shared" si="378"/>
        <v>-7.1550684097476669E-5</v>
      </c>
      <c r="L2314">
        <f t="shared" si="384"/>
        <v>628642.08851186908</v>
      </c>
      <c r="O2314">
        <f t="shared" si="385"/>
        <v>28743.050302311327</v>
      </c>
      <c r="R2314">
        <f t="shared" si="386"/>
        <v>31.182815672501938</v>
      </c>
      <c r="U2314" s="2">
        <f t="shared" si="387"/>
        <v>82.952154762581557</v>
      </c>
      <c r="V2314">
        <f>VLOOKUP(A2314,'VXZ-IV'!A$1:C$4500,3,0)</f>
        <v>82.96</v>
      </c>
      <c r="W2314" s="10">
        <f t="shared" si="379"/>
        <v>-9.4566506972482145E-5</v>
      </c>
      <c r="X2314">
        <f t="shared" si="388"/>
        <v>30.803399601659489</v>
      </c>
      <c r="Z2314">
        <v>30.76</v>
      </c>
      <c r="AB2314">
        <f t="shared" si="389"/>
        <v>984.50863775309494</v>
      </c>
      <c r="AC2314">
        <f>VLOOKUP(A2314,'VIXY-IV'!A$1:E$2000,4,0)</f>
        <v>991.07</v>
      </c>
      <c r="AD2314" s="10">
        <f t="shared" si="382"/>
        <v>-6.6204831615376269E-3</v>
      </c>
      <c r="AE2314">
        <f>ROW()</f>
        <v>2314</v>
      </c>
      <c r="AF2314">
        <f t="shared" si="383"/>
        <v>0.91241335853812233</v>
      </c>
      <c r="AG2314">
        <f>AG2313*(1-(AG$1+AG$5))^($A2314-$A2313)*(1+2*(E2314/E2313-1))</f>
        <v>115135.40229727307</v>
      </c>
      <c r="AH2314">
        <f>VLOOKUP(A2314,'UVXY-IV'!A$2:E$2000,4,0)</f>
        <v>586050</v>
      </c>
      <c r="AI2314">
        <v>231.2</v>
      </c>
      <c r="AJ2314" s="10">
        <f t="shared" si="381"/>
        <v>-0.80353996707230935</v>
      </c>
      <c r="AK2314">
        <f t="shared" si="391"/>
        <v>23.141599944733105</v>
      </c>
      <c r="AM2314">
        <v>23.0549</v>
      </c>
      <c r="AN2314" s="10">
        <f t="shared" si="380"/>
        <v>3.7605864581111703E-3</v>
      </c>
      <c r="AO2314">
        <f>AO2313*(1-AO$1+H2313)^($A2314-$A2313)*(2-E2314/E2313)</f>
        <v>23.434074151074313</v>
      </c>
      <c r="AQ2314" s="10">
        <v>23.58</v>
      </c>
    </row>
    <row r="2315" spans="1:43" x14ac:dyDescent="0.25">
      <c r="A2315" s="1">
        <v>41423</v>
      </c>
      <c r="B2315" s="12">
        <v>14.83</v>
      </c>
      <c r="C2315" s="12">
        <v>16.149999999999999</v>
      </c>
      <c r="D2315">
        <v>1923.07</v>
      </c>
      <c r="E2315">
        <v>1715.51</v>
      </c>
      <c r="F2315">
        <v>48614.42</v>
      </c>
      <c r="G2315">
        <v>43372.94</v>
      </c>
      <c r="H2315">
        <f>(1/(1-91/360*VLOOKUP($A2315,Tbills!$B$4:$C$974,2,1)/100))^((1)/91)-1</f>
        <v>1.2500718804542288E-6</v>
      </c>
      <c r="I2315" s="2">
        <f t="shared" si="390"/>
        <v>1188.6022584704324</v>
      </c>
      <c r="J2315">
        <f>VLOOKUP(A2315,'VXX-IV'!A$1:C$4500,3,0)</f>
        <v>1188.68</v>
      </c>
      <c r="K2315" s="10">
        <f t="shared" ref="K2315:K2378" si="392">I2315/J2315-1</f>
        <v>-6.5401562714617612E-5</v>
      </c>
      <c r="L2315">
        <f t="shared" si="384"/>
        <v>642327.66028319648</v>
      </c>
      <c r="O2315">
        <f t="shared" si="385"/>
        <v>29212.337386467796</v>
      </c>
      <c r="R2315">
        <f t="shared" si="386"/>
        <v>31.011350697835439</v>
      </c>
      <c r="U2315" s="2">
        <f t="shared" si="387"/>
        <v>82.890727642185453</v>
      </c>
      <c r="V2315">
        <f>VLOOKUP(A2315,'VXZ-IV'!A$1:C$4500,3,0)</f>
        <v>82.88</v>
      </c>
      <c r="W2315" s="10">
        <f t="shared" ref="W2315:W2378" si="393">U2315/V2315-1</f>
        <v>1.2943583717972551E-4</v>
      </c>
      <c r="X2315">
        <f t="shared" si="388"/>
        <v>30.824397731056763</v>
      </c>
      <c r="Z2315">
        <v>30.9</v>
      </c>
      <c r="AB2315">
        <f t="shared" si="389"/>
        <v>995.21245044172917</v>
      </c>
      <c r="AC2315">
        <f>VLOOKUP(A2315,'VIXY-IV'!A$1:E$2000,4,0)</f>
        <v>1002.02</v>
      </c>
      <c r="AD2315" s="10">
        <f t="shared" si="382"/>
        <v>-6.7938260296908082E-3</v>
      </c>
      <c r="AE2315">
        <f>ROW()</f>
        <v>2315</v>
      </c>
      <c r="AF2315">
        <f t="shared" si="383"/>
        <v>0.91826625386996907</v>
      </c>
      <c r="AG2315">
        <f>AG2314*(1-(AG$1+AG$5))^($A2315-$A2314)*(1+2*(E2315/E2314-1))</f>
        <v>117643.11282148724</v>
      </c>
      <c r="AH2315">
        <f>VLOOKUP(A2315,'UVXY-IV'!A$2:E$2000,4,0)</f>
        <v>598870</v>
      </c>
      <c r="AI2315">
        <v>238.4</v>
      </c>
      <c r="AJ2315" s="10">
        <f t="shared" si="381"/>
        <v>-0.80355817986960898</v>
      </c>
      <c r="AK2315">
        <f t="shared" si="391"/>
        <v>22.888117246795311</v>
      </c>
      <c r="AM2315">
        <v>22.8048</v>
      </c>
      <c r="AN2315" s="10">
        <f t="shared" si="380"/>
        <v>3.6534960532568217E-3</v>
      </c>
      <c r="AO2315">
        <f>AO2314*(1-AO$1+H2314)^($A2315-$A2314)*(2-E2315/E2314)</f>
        <v>23.177639055993186</v>
      </c>
      <c r="AQ2315" s="10">
        <v>23.21</v>
      </c>
    </row>
    <row r="2316" spans="1:43" x14ac:dyDescent="0.25">
      <c r="A2316" s="1">
        <v>41424</v>
      </c>
      <c r="B2316" s="12">
        <v>14.53</v>
      </c>
      <c r="C2316" s="12">
        <v>16.010000000000002</v>
      </c>
      <c r="D2316">
        <v>1927.92</v>
      </c>
      <c r="E2316">
        <v>1719.83</v>
      </c>
      <c r="F2316">
        <v>48791.13</v>
      </c>
      <c r="G2316">
        <v>43530.55</v>
      </c>
      <c r="H2316">
        <f>(1/(1-91/360*VLOOKUP($A2316,Tbills!$B$4:$C$974,2,1)/100))^((1)/91)-1</f>
        <v>1.2500718804542288E-6</v>
      </c>
      <c r="I2316" s="2">
        <f t="shared" si="390"/>
        <v>1191.5708687076858</v>
      </c>
      <c r="J2316">
        <f>VLOOKUP(A2316,'VXX-IV'!A$1:C$4500,3,0)</f>
        <v>1191.6500000000001</v>
      </c>
      <c r="K2316" s="10">
        <f t="shared" si="392"/>
        <v>-6.6404810400988445E-5</v>
      </c>
      <c r="L2316">
        <f t="shared" si="384"/>
        <v>645534.30537604261</v>
      </c>
      <c r="O2316">
        <f t="shared" si="385"/>
        <v>29321.693083713377</v>
      </c>
      <c r="R2316">
        <f t="shared" si="386"/>
        <v>30.970904163740308</v>
      </c>
      <c r="U2316" s="2">
        <f t="shared" si="387"/>
        <v>83.190001093488192</v>
      </c>
      <c r="V2316">
        <f>VLOOKUP(A2316,'VXZ-IV'!A$1:C$4500,3,0)</f>
        <v>83.2</v>
      </c>
      <c r="W2316" s="10">
        <f t="shared" si="393"/>
        <v>-1.201791648054451E-4</v>
      </c>
      <c r="X2316">
        <f t="shared" si="388"/>
        <v>30.711289487161597</v>
      </c>
      <c r="Z2316">
        <v>30.83</v>
      </c>
      <c r="AB2316">
        <f t="shared" si="389"/>
        <v>997.68381052053417</v>
      </c>
      <c r="AC2316">
        <f>VLOOKUP(A2316,'VIXY-IV'!A$1:E$2000,4,0)</f>
        <v>1004.41</v>
      </c>
      <c r="AD2316" s="10">
        <f t="shared" si="382"/>
        <v>-6.6966572211206721E-3</v>
      </c>
      <c r="AE2316">
        <f>ROW()</f>
        <v>2316</v>
      </c>
      <c r="AF2316">
        <f t="shared" si="383"/>
        <v>0.90755777638975632</v>
      </c>
      <c r="AG2316">
        <f>AG2315*(1-(AG$1+AG$5))^($A2316-$A2315)*(1+2*(E2316/E2315-1))</f>
        <v>118231.62658955847</v>
      </c>
      <c r="AH2316">
        <f>VLOOKUP(A2316,'UVXY-IV'!A$2:E$2000,4,0)</f>
        <v>601740</v>
      </c>
      <c r="AI2316">
        <v>238.4</v>
      </c>
      <c r="AJ2316" s="10">
        <f t="shared" si="381"/>
        <v>-0.8035170894579744</v>
      </c>
      <c r="AK2316">
        <f t="shared" si="391"/>
        <v>22.829417016240086</v>
      </c>
      <c r="AM2316">
        <v>22.745774999999998</v>
      </c>
      <c r="AN2316" s="10">
        <f t="shared" si="380"/>
        <v>3.6772550612185206E-3</v>
      </c>
      <c r="AO2316">
        <f>AO2315*(1-AO$1+H2315)^($A2316-$A2315)*(2-E2316/E2315)</f>
        <v>23.118446892951741</v>
      </c>
      <c r="AQ2316" s="10">
        <v>23.24</v>
      </c>
    </row>
    <row r="2317" spans="1:43" x14ac:dyDescent="0.25">
      <c r="A2317" s="1">
        <v>41425</v>
      </c>
      <c r="B2317" s="12">
        <v>16.3</v>
      </c>
      <c r="C2317" s="12">
        <v>17.13</v>
      </c>
      <c r="D2317">
        <v>2005.49</v>
      </c>
      <c r="E2317">
        <v>1789.03</v>
      </c>
      <c r="F2317">
        <v>49896.44</v>
      </c>
      <c r="G2317">
        <v>44516.63</v>
      </c>
      <c r="H2317">
        <f>(1/(1-91/360*VLOOKUP($A2317,Tbills!$B$4:$C$974,2,1)/100))^((1)/91)-1</f>
        <v>1.2500718804542288E-6</v>
      </c>
      <c r="I2317" s="2">
        <f t="shared" si="390"/>
        <v>1239.4835846355577</v>
      </c>
      <c r="J2317">
        <f>VLOOKUP(A2317,'VXX-IV'!A$1:C$4500,3,0)</f>
        <v>1239.56</v>
      </c>
      <c r="K2317" s="10">
        <f t="shared" si="392"/>
        <v>-6.1647168706824296E-5</v>
      </c>
      <c r="L2317">
        <f t="shared" si="384"/>
        <v>697451.77460358571</v>
      </c>
      <c r="O2317">
        <f t="shared" si="385"/>
        <v>31090.350341502239</v>
      </c>
      <c r="R2317">
        <f t="shared" si="386"/>
        <v>30.346451341059328</v>
      </c>
      <c r="U2317" s="2">
        <f t="shared" si="387"/>
        <v>85.07250569526424</v>
      </c>
      <c r="V2317">
        <f>VLOOKUP(A2317,'VXZ-IV'!A$1:C$4500,3,0)</f>
        <v>85.08</v>
      </c>
      <c r="W2317" s="10">
        <f t="shared" si="393"/>
        <v>-8.8085387115133251E-5</v>
      </c>
      <c r="X2317">
        <f t="shared" si="388"/>
        <v>30.01452638319526</v>
      </c>
      <c r="Z2317">
        <v>30.28</v>
      </c>
      <c r="AB2317">
        <f t="shared" si="389"/>
        <v>1037.7909662111313</v>
      </c>
      <c r="AC2317">
        <f>VLOOKUP(A2317,'VIXY-IV'!A$1:E$2000,4,0)</f>
        <v>1044.7</v>
      </c>
      <c r="AD2317" s="10">
        <f t="shared" si="382"/>
        <v>-6.6134141752357545E-3</v>
      </c>
      <c r="AE2317">
        <f>ROW()</f>
        <v>2317</v>
      </c>
      <c r="AF2317">
        <f t="shared" si="383"/>
        <v>0.95154699357851735</v>
      </c>
      <c r="AG2317">
        <f>AG2316*(1-(AG$1+AG$5))^($A2317-$A2316)*(1+2*(E2317/E2316-1))</f>
        <v>127741.78368562978</v>
      </c>
      <c r="AH2317">
        <f>VLOOKUP(A2317,'UVXY-IV'!A$2:E$2000,4,0)</f>
        <v>649980</v>
      </c>
      <c r="AI2317">
        <v>253.6</v>
      </c>
      <c r="AJ2317" s="10">
        <f t="shared" si="381"/>
        <v>-0.80346813181077914</v>
      </c>
      <c r="AK2317">
        <f t="shared" si="391"/>
        <v>21.909819874396813</v>
      </c>
      <c r="AM2317">
        <v>21.826650000000001</v>
      </c>
      <c r="AN2317" s="10">
        <f t="shared" si="380"/>
        <v>3.8104736364403813E-3</v>
      </c>
      <c r="AO2317">
        <f>AO2316*(1-AO$1+H2316)^($A2317-$A2316)*(2-E2317/E2316)</f>
        <v>22.187447771189202</v>
      </c>
      <c r="AQ2317" s="10">
        <v>22.43</v>
      </c>
    </row>
    <row r="2318" spans="1:43" x14ac:dyDescent="0.25">
      <c r="A2318" s="1">
        <v>41428</v>
      </c>
      <c r="B2318" s="12">
        <v>16.28</v>
      </c>
      <c r="C2318" s="12">
        <v>17.22</v>
      </c>
      <c r="D2318">
        <v>1994.91</v>
      </c>
      <c r="E2318">
        <v>1779.59</v>
      </c>
      <c r="F2318">
        <v>50061.34</v>
      </c>
      <c r="G2318">
        <v>44663.58</v>
      </c>
      <c r="H2318">
        <f>(1/(1-91/360*VLOOKUP($A2318,Tbills!$B$4:$C$974,2,1)/100))^((1)/91)-1</f>
        <v>1.2500718804542288E-6</v>
      </c>
      <c r="I2318" s="2">
        <f t="shared" si="390"/>
        <v>1232.854477257393</v>
      </c>
      <c r="J2318">
        <f>VLOOKUP(A2318,'VXX-IV'!A$1:C$4500,3,0)</f>
        <v>1232.94</v>
      </c>
      <c r="K2318" s="10">
        <f t="shared" si="392"/>
        <v>-6.9364886050471419E-5</v>
      </c>
      <c r="L2318">
        <f t="shared" si="384"/>
        <v>690000.42743214674</v>
      </c>
      <c r="O2318">
        <f t="shared" si="385"/>
        <v>30841.155091256005</v>
      </c>
      <c r="R2318">
        <f t="shared" si="386"/>
        <v>30.422388271131734</v>
      </c>
      <c r="U2318" s="2">
        <f t="shared" si="387"/>
        <v>85.347413613680089</v>
      </c>
      <c r="V2318">
        <f>VLOOKUP(A2318,'VXZ-IV'!A$1:C$4500,3,0)</f>
        <v>85.36</v>
      </c>
      <c r="W2318" s="10">
        <f t="shared" si="393"/>
        <v>-1.4745063636256717E-4</v>
      </c>
      <c r="X2318">
        <f t="shared" si="388"/>
        <v>29.912240942783001</v>
      </c>
      <c r="Z2318">
        <v>30.03</v>
      </c>
      <c r="AB2318">
        <f t="shared" si="389"/>
        <v>1032.2069845861872</v>
      </c>
      <c r="AC2318">
        <f>VLOOKUP(A2318,'VIXY-IV'!A$1:E$2000,4,0)</f>
        <v>1039.1099999999999</v>
      </c>
      <c r="AD2318" s="10">
        <f t="shared" si="382"/>
        <v>-6.6431998670137826E-3</v>
      </c>
      <c r="AE2318">
        <f>ROW()</f>
        <v>2318</v>
      </c>
      <c r="AF2318">
        <f t="shared" si="383"/>
        <v>0.94541231126596992</v>
      </c>
      <c r="AG2318">
        <f>AG2317*(1-(AG$1+AG$5))^($A2318-$A2317)*(1+2*(E2318/E2317-1))</f>
        <v>126380.92102679091</v>
      </c>
      <c r="AH2318">
        <f>VLOOKUP(A2318,'UVXY-IV'!A$2:E$2000,4,0)</f>
        <v>643120</v>
      </c>
      <c r="AI2318">
        <v>253.2</v>
      </c>
      <c r="AJ2318" s="10">
        <f t="shared" si="381"/>
        <v>-0.80348780783245599</v>
      </c>
      <c r="AK2318">
        <f t="shared" si="391"/>
        <v>22.022351900230824</v>
      </c>
      <c r="AM2318">
        <v>21.938575</v>
      </c>
      <c r="AN2318" s="10">
        <f t="shared" si="380"/>
        <v>3.8187029116896198E-3</v>
      </c>
      <c r="AO2318">
        <f>AO2317*(1-AO$1+H2317)^($A2318-$A2317)*(2-E2318/E2317)</f>
        <v>22.302130958342172</v>
      </c>
      <c r="AQ2318" s="10">
        <v>22.51</v>
      </c>
    </row>
    <row r="2319" spans="1:43" x14ac:dyDescent="0.25">
      <c r="A2319" s="1">
        <v>41429</v>
      </c>
      <c r="B2319" s="12">
        <v>16.27</v>
      </c>
      <c r="C2319" s="12">
        <v>17.260000000000002</v>
      </c>
      <c r="D2319">
        <v>2007.06</v>
      </c>
      <c r="E2319">
        <v>1790.43</v>
      </c>
      <c r="F2319">
        <v>50193.51</v>
      </c>
      <c r="G2319">
        <v>44781.440000000002</v>
      </c>
      <c r="H2319">
        <f>(1/(1-91/360*VLOOKUP($A2319,Tbills!$B$4:$C$974,2,1)/100))^((1)/91)-1</f>
        <v>1.2500718804542288E-6</v>
      </c>
      <c r="I2319" s="2">
        <f t="shared" si="390"/>
        <v>1240.3329333777313</v>
      </c>
      <c r="J2319">
        <f>VLOOKUP(A2319,'VXX-IV'!A$1:C$4500,3,0)</f>
        <v>1240.42</v>
      </c>
      <c r="K2319" s="10">
        <f t="shared" si="392"/>
        <v>-7.019124350526873E-5</v>
      </c>
      <c r="L2319">
        <f t="shared" si="384"/>
        <v>698375.71505376697</v>
      </c>
      <c r="O2319">
        <f t="shared" si="385"/>
        <v>31121.899951857096</v>
      </c>
      <c r="R2319">
        <f t="shared" si="386"/>
        <v>30.328361395803803</v>
      </c>
      <c r="U2319" s="2">
        <f t="shared" si="387"/>
        <v>85.570657962566003</v>
      </c>
      <c r="V2319">
        <f>VLOOKUP(A2319,'VXZ-IV'!A$1:C$4500,3,0)</f>
        <v>85.56</v>
      </c>
      <c r="W2319" s="10">
        <f t="shared" si="393"/>
        <v>1.2456711741459792E-4</v>
      </c>
      <c r="X2319">
        <f t="shared" si="388"/>
        <v>29.832241222733717</v>
      </c>
      <c r="Z2319">
        <v>29.88</v>
      </c>
      <c r="AB2319">
        <f t="shared" si="389"/>
        <v>1038.458250239732</v>
      </c>
      <c r="AC2319">
        <f>VLOOKUP(A2319,'VIXY-IV'!A$1:E$2000,4,0)</f>
        <v>1045.4000000000001</v>
      </c>
      <c r="AD2319" s="10">
        <f t="shared" si="382"/>
        <v>-6.6402810027434978E-3</v>
      </c>
      <c r="AE2319">
        <f>ROW()</f>
        <v>2319</v>
      </c>
      <c r="AF2319">
        <f t="shared" si="383"/>
        <v>0.94264194669756651</v>
      </c>
      <c r="AG2319">
        <f>AG2318*(1-(AG$1+AG$5))^($A2319-$A2318)*(1+2*(E2319/E2318-1))</f>
        <v>127916.25613434847</v>
      </c>
      <c r="AH2319">
        <f>VLOOKUP(A2319,'UVXY-IV'!A$2:E$2000,4,0)</f>
        <v>650720</v>
      </c>
      <c r="AI2319">
        <v>259.60000000000002</v>
      </c>
      <c r="AJ2319" s="10">
        <f t="shared" si="381"/>
        <v>-0.80342350606351665</v>
      </c>
      <c r="AK2319">
        <f t="shared" si="391"/>
        <v>21.887187902363447</v>
      </c>
      <c r="AM2319">
        <v>21.806925</v>
      </c>
      <c r="AN2319" s="10">
        <f t="shared" si="380"/>
        <v>3.6806153257942231E-3</v>
      </c>
      <c r="AO2319">
        <f>AO2318*(1-AO$1+H2318)^($A2319-$A2318)*(2-E2319/E2318)</f>
        <v>22.165490056308673</v>
      </c>
      <c r="AQ2319" s="10">
        <v>22.23</v>
      </c>
    </row>
    <row r="2320" spans="1:43" x14ac:dyDescent="0.25">
      <c r="A2320" s="1">
        <v>41430</v>
      </c>
      <c r="B2320" s="12">
        <v>17.5</v>
      </c>
      <c r="C2320" s="12">
        <v>18</v>
      </c>
      <c r="D2320">
        <v>2102.0300000000002</v>
      </c>
      <c r="E2320">
        <v>1875.15</v>
      </c>
      <c r="F2320">
        <v>50878.93</v>
      </c>
      <c r="G2320">
        <v>45392.9</v>
      </c>
      <c r="H2320">
        <f>(1/(1-91/360*VLOOKUP($A2320,Tbills!$B$4:$C$974,2,1)/100))^((1)/91)-1</f>
        <v>1.2500718804542288E-6</v>
      </c>
      <c r="I2320" s="2">
        <f t="shared" si="390"/>
        <v>1298.9912920942461</v>
      </c>
      <c r="J2320">
        <f>VLOOKUP(A2320,'VXX-IV'!A$1:C$4500,3,0)</f>
        <v>1299.08</v>
      </c>
      <c r="K2320" s="10">
        <f t="shared" si="392"/>
        <v>-6.8285175473303816E-5</v>
      </c>
      <c r="L2320">
        <f t="shared" si="384"/>
        <v>764433.93473649782</v>
      </c>
      <c r="O2320">
        <f t="shared" si="385"/>
        <v>33329.7271373646</v>
      </c>
      <c r="R2320">
        <f t="shared" si="386"/>
        <v>29.609480452741582</v>
      </c>
      <c r="U2320" s="2">
        <f t="shared" si="387"/>
        <v>86.737057375702975</v>
      </c>
      <c r="V2320">
        <f>VLOOKUP(A2320,'VXZ-IV'!A$1:C$4500,3,0)</f>
        <v>86.72</v>
      </c>
      <c r="W2320" s="10">
        <f t="shared" si="393"/>
        <v>1.9669483052320302E-4</v>
      </c>
      <c r="X2320">
        <f t="shared" si="388"/>
        <v>29.423850794191114</v>
      </c>
      <c r="Z2320">
        <v>29.5</v>
      </c>
      <c r="AB2320">
        <f t="shared" si="389"/>
        <v>1087.5583499389002</v>
      </c>
      <c r="AC2320">
        <f>VLOOKUP(A2320,'VIXY-IV'!A$1:E$2000,4,0)</f>
        <v>1094.82</v>
      </c>
      <c r="AD2320" s="10">
        <f t="shared" si="382"/>
        <v>-6.6327342038872139E-3</v>
      </c>
      <c r="AE2320">
        <f>ROW()</f>
        <v>2320</v>
      </c>
      <c r="AF2320">
        <f t="shared" si="383"/>
        <v>0.97222222222222221</v>
      </c>
      <c r="AG2320">
        <f>AG2319*(1-(AG$1+AG$5))^($A2320-$A2319)*(1+2*(E2320/E2319-1))</f>
        <v>140017.08231503051</v>
      </c>
      <c r="AH2320">
        <f>VLOOKUP(A2320,'UVXY-IV'!A$2:E$2000,4,0)</f>
        <v>712240</v>
      </c>
      <c r="AI2320">
        <v>281.2</v>
      </c>
      <c r="AJ2320" s="10">
        <f t="shared" si="381"/>
        <v>-0.80341305976211597</v>
      </c>
      <c r="AK2320">
        <f t="shared" si="391"/>
        <v>20.850553481892614</v>
      </c>
      <c r="AM2320">
        <v>20.764074999999998</v>
      </c>
      <c r="AN2320" s="10">
        <f t="shared" si="380"/>
        <v>4.164812633965953E-3</v>
      </c>
      <c r="AO2320">
        <f>AO2319*(1-AO$1+H2319)^($A2320-$A2319)*(2-E2320/E2319)</f>
        <v>21.115903404335977</v>
      </c>
      <c r="AQ2320" s="10">
        <v>21.27</v>
      </c>
    </row>
    <row r="2321" spans="1:43" x14ac:dyDescent="0.25">
      <c r="A2321" s="1">
        <v>41431</v>
      </c>
      <c r="B2321" s="12">
        <v>16.63</v>
      </c>
      <c r="C2321" s="12">
        <v>17.55</v>
      </c>
      <c r="D2321">
        <v>2044.78</v>
      </c>
      <c r="E2321">
        <v>1824.08</v>
      </c>
      <c r="F2321">
        <v>50573.61</v>
      </c>
      <c r="G2321">
        <v>45120.44</v>
      </c>
      <c r="H2321">
        <f>(1/(1-91/360*VLOOKUP($A2321,Tbills!$B$4:$C$974,2,1)/100))^((1)/91)-1</f>
        <v>1.2500718804542288E-6</v>
      </c>
      <c r="I2321" s="2">
        <f t="shared" si="390"/>
        <v>1263.5817033138098</v>
      </c>
      <c r="J2321">
        <f>VLOOKUP(A2321,'VXX-IV'!A$1:C$4500,3,0)</f>
        <v>1263.67</v>
      </c>
      <c r="K2321" s="10">
        <f t="shared" si="392"/>
        <v>-6.9873215467808336E-5</v>
      </c>
      <c r="L2321">
        <f t="shared" si="384"/>
        <v>722763.21132122446</v>
      </c>
      <c r="O2321">
        <f t="shared" si="385"/>
        <v>31967.039452530669</v>
      </c>
      <c r="R2321">
        <f t="shared" si="386"/>
        <v>30.011333102415755</v>
      </c>
      <c r="U2321" s="2">
        <f t="shared" si="387"/>
        <v>86.214453629152189</v>
      </c>
      <c r="V2321">
        <f>VLOOKUP(A2321,'VXZ-IV'!A$1:C$4500,3,0)</f>
        <v>86.2</v>
      </c>
      <c r="W2321" s="10">
        <f t="shared" si="393"/>
        <v>1.6767551220642218E-4</v>
      </c>
      <c r="X2321">
        <f t="shared" si="388"/>
        <v>29.59940259582131</v>
      </c>
      <c r="Z2321">
        <v>29.71</v>
      </c>
      <c r="AB2321">
        <f t="shared" si="389"/>
        <v>1057.901645167133</v>
      </c>
      <c r="AC2321">
        <f>VLOOKUP(A2321,'VIXY-IV'!A$1:E$2000,4,0)</f>
        <v>1065.05</v>
      </c>
      <c r="AD2321" s="10">
        <f t="shared" si="382"/>
        <v>-6.7117551597267733E-3</v>
      </c>
      <c r="AE2321">
        <f>ROW()</f>
        <v>2321</v>
      </c>
      <c r="AF2321">
        <f t="shared" si="383"/>
        <v>0.94757834757834747</v>
      </c>
      <c r="AG2321">
        <f>AG2320*(1-(AG$1+AG$5))^($A2321-$A2320)*(1+2*(E2321/E2320-1))</f>
        <v>132385.84719813734</v>
      </c>
      <c r="AH2321">
        <f>VLOOKUP(A2321,'UVXY-IV'!A$2:E$2000,4,0)</f>
        <v>673480</v>
      </c>
      <c r="AI2321">
        <v>275.2</v>
      </c>
      <c r="AJ2321" s="10">
        <f t="shared" si="381"/>
        <v>-0.80343017283640594</v>
      </c>
      <c r="AK2321">
        <f t="shared" si="391"/>
        <v>21.41742395750201</v>
      </c>
      <c r="AM2321">
        <v>21.329699999999999</v>
      </c>
      <c r="AN2321" s="10">
        <f t="shared" si="380"/>
        <v>4.1127609625082329E-3</v>
      </c>
      <c r="AO2321">
        <f>AO2320*(1-AO$1+H2320)^($A2321-$A2320)*(2-E2321/E2320)</f>
        <v>21.690223141910003</v>
      </c>
      <c r="AQ2321" s="10">
        <v>21.49</v>
      </c>
    </row>
    <row r="2322" spans="1:43" x14ac:dyDescent="0.25">
      <c r="A2322" s="1">
        <v>41432</v>
      </c>
      <c r="B2322" s="12">
        <v>15.14</v>
      </c>
      <c r="C2322" s="12">
        <v>16.72</v>
      </c>
      <c r="D2322">
        <v>1982.26</v>
      </c>
      <c r="E2322">
        <v>1768.31</v>
      </c>
      <c r="F2322">
        <v>50141.440000000002</v>
      </c>
      <c r="G2322">
        <v>44734.81</v>
      </c>
      <c r="H2322">
        <f>(1/(1-91/360*VLOOKUP($A2322,Tbills!$B$4:$C$974,2,1)/100))^((1)/91)-1</f>
        <v>1.2500718804542288E-6</v>
      </c>
      <c r="I2322" s="2">
        <f t="shared" si="390"/>
        <v>1224.9172979716955</v>
      </c>
      <c r="J2322">
        <f>VLOOKUP(A2322,'VXX-IV'!A$1:C$4500,3,0)</f>
        <v>1225</v>
      </c>
      <c r="K2322" s="10">
        <f t="shared" si="392"/>
        <v>-6.7511859840441169E-5</v>
      </c>
      <c r="L2322">
        <f t="shared" si="384"/>
        <v>678537.40166592377</v>
      </c>
      <c r="O2322">
        <f t="shared" si="385"/>
        <v>30499.956018528446</v>
      </c>
      <c r="R2322">
        <f t="shared" si="386"/>
        <v>30.468743690653465</v>
      </c>
      <c r="U2322" s="2">
        <f t="shared" si="387"/>
        <v>85.475635329756614</v>
      </c>
      <c r="V2322">
        <f>VLOOKUP(A2322,'VXZ-IV'!A$1:C$4500,3,0)</f>
        <v>85.48</v>
      </c>
      <c r="W2322" s="10">
        <f t="shared" si="393"/>
        <v>-5.1060718804341043E-5</v>
      </c>
      <c r="X2322">
        <f t="shared" si="388"/>
        <v>29.851312431360558</v>
      </c>
      <c r="Z2322">
        <v>30.05</v>
      </c>
      <c r="AB2322">
        <f t="shared" si="389"/>
        <v>1025.5212689235195</v>
      </c>
      <c r="AC2322">
        <f>VLOOKUP(A2322,'VIXY-IV'!A$1:E$2000,4,0)</f>
        <v>1032.3699999999999</v>
      </c>
      <c r="AD2322" s="10">
        <f t="shared" si="382"/>
        <v>-6.6339888571737005E-3</v>
      </c>
      <c r="AE2322">
        <f>ROW()</f>
        <v>2322</v>
      </c>
      <c r="AF2322">
        <f t="shared" si="383"/>
        <v>0.9055023923444977</v>
      </c>
      <c r="AG2322">
        <f>AG2321*(1-(AG$1+AG$5))^($A2322-$A2321)*(1+2*(E2322/E2321-1))</f>
        <v>124286.44507921136</v>
      </c>
      <c r="AH2322">
        <f>VLOOKUP(A2322,'UVXY-IV'!A$2:E$2000,4,0)</f>
        <v>631760</v>
      </c>
      <c r="AI2322">
        <v>250</v>
      </c>
      <c r="AJ2322" s="10">
        <f t="shared" si="381"/>
        <v>-0.80326952469416968</v>
      </c>
      <c r="AK2322">
        <f t="shared" si="391"/>
        <v>22.071219042635349</v>
      </c>
      <c r="AM2322">
        <v>21.9711</v>
      </c>
      <c r="AN2322" s="10">
        <f t="shared" si="380"/>
        <v>4.5568516203262632E-3</v>
      </c>
      <c r="AO2322">
        <f>AO2321*(1-AO$1+H2321)^($A2322-$A2321)*(2-E2322/E2321)</f>
        <v>22.352588072463824</v>
      </c>
      <c r="AQ2322" s="10">
        <v>22.48</v>
      </c>
    </row>
    <row r="2323" spans="1:43" x14ac:dyDescent="0.25">
      <c r="A2323" s="1">
        <v>41435</v>
      </c>
      <c r="B2323" s="12">
        <v>15.44</v>
      </c>
      <c r="C2323" s="12">
        <v>16.73</v>
      </c>
      <c r="D2323">
        <v>1958.23</v>
      </c>
      <c r="E2323">
        <v>1746.87</v>
      </c>
      <c r="F2323">
        <v>49483.54</v>
      </c>
      <c r="G2323">
        <v>44147.68</v>
      </c>
      <c r="H2323">
        <f>(1/(1-91/360*VLOOKUP($A2323,Tbills!$B$4:$C$974,2,1)/100))^((1)/91)-1</f>
        <v>1.2500718804542288E-6</v>
      </c>
      <c r="I2323" s="2">
        <f t="shared" si="390"/>
        <v>1209.9796900238616</v>
      </c>
      <c r="J2323">
        <f>VLOOKUP(A2323,'VXX-IV'!A$1:C$4500,3,0)</f>
        <v>1210.07</v>
      </c>
      <c r="K2323" s="10">
        <f t="shared" si="392"/>
        <v>-7.4632026360710313E-5</v>
      </c>
      <c r="L2323">
        <f t="shared" si="384"/>
        <v>661996.14936550299</v>
      </c>
      <c r="O2323">
        <f t="shared" si="385"/>
        <v>29942.230458440365</v>
      </c>
      <c r="R2323">
        <f t="shared" si="386"/>
        <v>30.649296988161726</v>
      </c>
      <c r="U2323" s="2">
        <f t="shared" si="387"/>
        <v>84.347949053011703</v>
      </c>
      <c r="V2323">
        <f>VLOOKUP(A2323,'VXZ-IV'!A$1:C$4500,3,0)</f>
        <v>84.36</v>
      </c>
      <c r="W2323" s="10">
        <f t="shared" si="393"/>
        <v>-1.4285143419034974E-4</v>
      </c>
      <c r="X2323">
        <f t="shared" si="388"/>
        <v>30.239859103127102</v>
      </c>
      <c r="Z2323">
        <v>30.23</v>
      </c>
      <c r="AB2323">
        <f t="shared" si="389"/>
        <v>1012.9813033056417</v>
      </c>
      <c r="AC2323">
        <f>VLOOKUP(A2323,'VIXY-IV'!A$1:E$2000,4,0)</f>
        <v>1019.776</v>
      </c>
      <c r="AD2323" s="10">
        <f t="shared" si="382"/>
        <v>-6.6629305792235138E-3</v>
      </c>
      <c r="AE2323">
        <f>ROW()</f>
        <v>2323</v>
      </c>
      <c r="AF2323">
        <f t="shared" si="383"/>
        <v>0.92289300657501494</v>
      </c>
      <c r="AG2323">
        <f>AG2322*(1-(AG$1+AG$5))^($A2323-$A2322)*(1+2*(E2323/E2322-1))</f>
        <v>121260.34569531072</v>
      </c>
      <c r="AH2323">
        <f>VLOOKUP(A2323,'UVXY-IV'!A$2:E$2000,4,0)</f>
        <v>616322</v>
      </c>
      <c r="AI2323">
        <v>244.24</v>
      </c>
      <c r="AJ2323" s="10">
        <f t="shared" si="381"/>
        <v>-0.8032516351918142</v>
      </c>
      <c r="AK2323">
        <f t="shared" si="391"/>
        <v>22.33570193352951</v>
      </c>
      <c r="AM2323">
        <v>22.237075000000001</v>
      </c>
      <c r="AN2323" s="10">
        <f t="shared" si="380"/>
        <v>4.435247600213188E-3</v>
      </c>
      <c r="AO2323">
        <f>AO2322*(1-AO$1+H2322)^($A2323-$A2322)*(2-E2323/E2322)</f>
        <v>22.621178251552799</v>
      </c>
      <c r="AQ2323" s="10">
        <v>22.72</v>
      </c>
    </row>
    <row r="2324" spans="1:43" x14ac:dyDescent="0.25">
      <c r="A2324" s="1">
        <v>41436</v>
      </c>
      <c r="B2324" s="12">
        <v>17.07</v>
      </c>
      <c r="C2324" s="12">
        <v>17.91</v>
      </c>
      <c r="D2324">
        <v>2081.13</v>
      </c>
      <c r="E2324">
        <v>1856.51</v>
      </c>
      <c r="F2324">
        <v>50927.6</v>
      </c>
      <c r="G2324">
        <v>45435.97</v>
      </c>
      <c r="H2324">
        <f>(1/(1-91/360*VLOOKUP($A2324,Tbills!$B$4:$C$974,2,1)/100))^((1)/91)-1</f>
        <v>1.2500718804542288E-6</v>
      </c>
      <c r="I2324" s="2">
        <f t="shared" si="390"/>
        <v>1285.8875777832059</v>
      </c>
      <c r="J2324">
        <f>VLOOKUP(A2324,'VXX-IV'!A$1:C$4500,3,0)</f>
        <v>1285.98</v>
      </c>
      <c r="K2324" s="10">
        <f t="shared" si="392"/>
        <v>-7.1869093449472565E-5</v>
      </c>
      <c r="L2324">
        <f t="shared" si="384"/>
        <v>745062.03520106443</v>
      </c>
      <c r="O2324">
        <f t="shared" si="385"/>
        <v>32760.053574071764</v>
      </c>
      <c r="R2324">
        <f t="shared" si="386"/>
        <v>29.686123527332711</v>
      </c>
      <c r="U2324" s="2">
        <f t="shared" si="387"/>
        <v>86.807327592636</v>
      </c>
      <c r="V2324">
        <f>VLOOKUP(A2324,'VXZ-IV'!A$1:C$4500,3,0)</f>
        <v>86.8</v>
      </c>
      <c r="W2324" s="10">
        <f t="shared" si="393"/>
        <v>8.4419270000024582E-5</v>
      </c>
      <c r="X2324">
        <f t="shared" si="388"/>
        <v>29.356369314988996</v>
      </c>
      <c r="Z2324">
        <v>29.21</v>
      </c>
      <c r="AB2324">
        <f t="shared" si="389"/>
        <v>1076.5222093659627</v>
      </c>
      <c r="AC2324">
        <f>VLOOKUP(A2324,'VIXY-IV'!A$1:E$2000,4,0)</f>
        <v>1083.6220000000001</v>
      </c>
      <c r="AD2324" s="10">
        <f t="shared" si="382"/>
        <v>-6.5519070617220398E-3</v>
      </c>
      <c r="AE2324">
        <f>ROW()</f>
        <v>2324</v>
      </c>
      <c r="AF2324">
        <f t="shared" si="383"/>
        <v>0.95309882747068675</v>
      </c>
      <c r="AG2324">
        <f>AG2323*(1-(AG$1+AG$5))^($A2324-$A2323)*(1+2*(E2324/E2323-1))</f>
        <v>136477.23894466425</v>
      </c>
      <c r="AH2324">
        <f>VLOOKUP(A2324,'UVXY-IV'!A$2:E$2000,4,0)</f>
        <v>693548</v>
      </c>
      <c r="AI2324">
        <v>276.83999999999997</v>
      </c>
      <c r="AJ2324" s="10">
        <f t="shared" si="381"/>
        <v>-0.80321875494606831</v>
      </c>
      <c r="AK2324">
        <f t="shared" si="391"/>
        <v>20.932855952519958</v>
      </c>
      <c r="AM2324">
        <v>20.836749999999999</v>
      </c>
      <c r="AN2324" s="10">
        <f t="shared" si="380"/>
        <v>4.6123292989530551E-3</v>
      </c>
      <c r="AO2324">
        <f>AO2323*(1-AO$1+H2323)^($A2324-$A2323)*(2-E2324/E2323)</f>
        <v>21.200632067202054</v>
      </c>
      <c r="AQ2324" s="10">
        <v>21.23</v>
      </c>
    </row>
    <row r="2325" spans="1:43" x14ac:dyDescent="0.25">
      <c r="A2325" s="1">
        <v>41437</v>
      </c>
      <c r="B2325" s="12">
        <v>18.59</v>
      </c>
      <c r="C2325" s="12">
        <v>19.07</v>
      </c>
      <c r="D2325">
        <v>2207.23</v>
      </c>
      <c r="E2325">
        <v>1969</v>
      </c>
      <c r="F2325">
        <v>52384.25</v>
      </c>
      <c r="G2325">
        <v>46735.49</v>
      </c>
      <c r="H2325">
        <f>(1/(1-91/360*VLOOKUP($A2325,Tbills!$B$4:$C$974,2,1)/100))^((1)/91)-1</f>
        <v>1.2500718804542288E-6</v>
      </c>
      <c r="I2325" s="2">
        <f t="shared" si="390"/>
        <v>1363.7689292237433</v>
      </c>
      <c r="J2325">
        <f>VLOOKUP(A2325,'VXX-IV'!A$1:C$4500,3,0)</f>
        <v>1363.87</v>
      </c>
      <c r="K2325" s="10">
        <f t="shared" si="392"/>
        <v>-7.410587244871536E-5</v>
      </c>
      <c r="L2325">
        <f t="shared" si="384"/>
        <v>835315.19242159755</v>
      </c>
      <c r="O2325">
        <f t="shared" si="385"/>
        <v>35736.35417696002</v>
      </c>
      <c r="R2325">
        <f t="shared" si="386"/>
        <v>28.78544864315587</v>
      </c>
      <c r="U2325" s="2">
        <f t="shared" si="387"/>
        <v>89.288045581935407</v>
      </c>
      <c r="V2325">
        <f>VLOOKUP(A2325,'VXZ-IV'!A$1:C$4500,3,0)</f>
        <v>89.28</v>
      </c>
      <c r="W2325" s="10">
        <f t="shared" si="393"/>
        <v>9.0116285118790884E-5</v>
      </c>
      <c r="X2325">
        <f t="shared" si="388"/>
        <v>28.515724953664076</v>
      </c>
      <c r="Z2325">
        <v>28.57</v>
      </c>
      <c r="AB2325">
        <f t="shared" si="389"/>
        <v>1141.7112365684259</v>
      </c>
      <c r="AC2325">
        <f>VLOOKUP(A2325,'VIXY-IV'!A$1:E$2000,4,0)</f>
        <v>1149.144</v>
      </c>
      <c r="AD2325" s="10">
        <f t="shared" si="382"/>
        <v>-6.4680870557337622E-3</v>
      </c>
      <c r="AE2325">
        <f>ROW()</f>
        <v>2325</v>
      </c>
      <c r="AF2325">
        <f t="shared" si="383"/>
        <v>0.97482957524908231</v>
      </c>
      <c r="AG2325">
        <f>AG2324*(1-(AG$1+AG$5))^($A2325-$A2324)*(1+2*(E2325/E2324-1))</f>
        <v>153010.99111698929</v>
      </c>
      <c r="AH2325">
        <f>VLOOKUP(A2325,'UVXY-IV'!A$2:E$2000,4,0)</f>
        <v>777560</v>
      </c>
      <c r="AI2325">
        <v>309</v>
      </c>
      <c r="AJ2325" s="10">
        <f t="shared" si="381"/>
        <v>-0.80321648346495533</v>
      </c>
      <c r="AK2325">
        <f t="shared" si="391"/>
        <v>19.663572562177691</v>
      </c>
      <c r="AM2325">
        <v>19.571375</v>
      </c>
      <c r="AN2325" s="10">
        <f t="shared" si="380"/>
        <v>4.7108372394730758E-3</v>
      </c>
      <c r="AO2325">
        <f>AO2324*(1-AO$1+H2324)^($A2325-$A2324)*(2-E2325/E2324)</f>
        <v>19.915327692730177</v>
      </c>
      <c r="AQ2325" s="10">
        <v>20.010000000000002</v>
      </c>
    </row>
    <row r="2326" spans="1:43" x14ac:dyDescent="0.25">
      <c r="A2326" s="1">
        <v>41438</v>
      </c>
      <c r="B2326" s="12">
        <v>16.41</v>
      </c>
      <c r="C2326" s="12">
        <v>17.829999999999998</v>
      </c>
      <c r="D2326">
        <v>2090.67</v>
      </c>
      <c r="E2326">
        <v>1865.01</v>
      </c>
      <c r="F2326">
        <v>51377.94</v>
      </c>
      <c r="G2326">
        <v>45837.64</v>
      </c>
      <c r="H2326">
        <f>(1/(1-91/360*VLOOKUP($A2326,Tbills!$B$4:$C$974,2,1)/100))^((1)/91)-1</f>
        <v>1.2500718804542288E-6</v>
      </c>
      <c r="I2326" s="2">
        <f t="shared" si="390"/>
        <v>1291.7191525458989</v>
      </c>
      <c r="J2326">
        <f>VLOOKUP(A2326,'VXX-IV'!A$1:C$4500,3,0)</f>
        <v>1291.81</v>
      </c>
      <c r="K2326" s="10">
        <f t="shared" si="392"/>
        <v>-7.0325708967367007E-5</v>
      </c>
      <c r="L2326">
        <f t="shared" si="384"/>
        <v>747050.33085657598</v>
      </c>
      <c r="O2326">
        <f t="shared" si="385"/>
        <v>32904.196452762553</v>
      </c>
      <c r="R2326">
        <f t="shared" si="386"/>
        <v>29.544244764147603</v>
      </c>
      <c r="U2326" s="2">
        <f t="shared" si="387"/>
        <v>87.570672303242688</v>
      </c>
      <c r="V2326">
        <f>VLOOKUP(A2326,'VXZ-IV'!A$1:C$4500,3,0)</f>
        <v>87.56</v>
      </c>
      <c r="W2326" s="10">
        <f t="shared" si="393"/>
        <v>1.2188560121839664E-4</v>
      </c>
      <c r="X2326">
        <f t="shared" si="388"/>
        <v>29.062510772255735</v>
      </c>
      <c r="Z2326">
        <v>29.06</v>
      </c>
      <c r="AB2326">
        <f t="shared" si="389"/>
        <v>1081.3756399694614</v>
      </c>
      <c r="AC2326">
        <f>VLOOKUP(A2326,'VIXY-IV'!A$1:E$2000,4,0)</f>
        <v>1088.3900000000001</v>
      </c>
      <c r="AD2326" s="10">
        <f t="shared" si="382"/>
        <v>-6.4447119419864807E-3</v>
      </c>
      <c r="AE2326">
        <f>ROW()</f>
        <v>2326</v>
      </c>
      <c r="AF2326">
        <f t="shared" si="383"/>
        <v>0.92035894559730802</v>
      </c>
      <c r="AG2326">
        <f>AG2325*(1-(AG$1+AG$5))^($A2326-$A2325)*(1+2*(E2326/E2325-1))</f>
        <v>136844.25357971177</v>
      </c>
      <c r="AH2326">
        <f>VLOOKUP(A2326,'UVXY-IV'!A$2:E$2000,4,0)</f>
        <v>695312</v>
      </c>
      <c r="AI2326">
        <v>279.08</v>
      </c>
      <c r="AJ2326" s="10">
        <f t="shared" si="381"/>
        <v>-0.80319014546029444</v>
      </c>
      <c r="AK2326">
        <f t="shared" si="391"/>
        <v>20.701112627439322</v>
      </c>
      <c r="AM2326">
        <v>20.605225000000001</v>
      </c>
      <c r="AN2326" s="10">
        <f t="shared" si="380"/>
        <v>4.6535588637990344E-3</v>
      </c>
      <c r="AO2326">
        <f>AO2325*(1-AO$1+H2325)^($A2326-$A2325)*(2-E2326/E2325)</f>
        <v>20.96637877573465</v>
      </c>
      <c r="AQ2326" s="10">
        <v>20.94</v>
      </c>
    </row>
    <row r="2327" spans="1:43" x14ac:dyDescent="0.25">
      <c r="A2327" s="1">
        <v>41439</v>
      </c>
      <c r="B2327" s="12">
        <v>17.149999999999999</v>
      </c>
      <c r="C2327" s="12">
        <v>18.3</v>
      </c>
      <c r="D2327">
        <v>2164.94</v>
      </c>
      <c r="E2327">
        <v>1931.26</v>
      </c>
      <c r="F2327">
        <v>52638.98</v>
      </c>
      <c r="G2327">
        <v>46962.64</v>
      </c>
      <c r="H2327">
        <f>(1/(1-91/360*VLOOKUP($A2327,Tbills!$B$4:$C$974,2,1)/100))^((1)/91)-1</f>
        <v>1.2500718804542288E-6</v>
      </c>
      <c r="I2327" s="2">
        <f t="shared" si="390"/>
        <v>1337.5742099985241</v>
      </c>
      <c r="J2327">
        <f>VLOOKUP(A2327,'VXX-IV'!A$1:C$4500,3,0)</f>
        <v>1337.66</v>
      </c>
      <c r="K2327" s="10">
        <f t="shared" si="392"/>
        <v>-6.4134385027614371E-5</v>
      </c>
      <c r="L2327">
        <f t="shared" si="384"/>
        <v>800089.49783093156</v>
      </c>
      <c r="O2327">
        <f t="shared" si="385"/>
        <v>34656.292345358925</v>
      </c>
      <c r="R2327">
        <f t="shared" si="386"/>
        <v>29.018188762652663</v>
      </c>
      <c r="U2327" s="2">
        <f t="shared" si="387"/>
        <v>89.717853007312499</v>
      </c>
      <c r="V2327">
        <f>VLOOKUP(A2327,'VXZ-IV'!A$1:C$4500,3,0)</f>
        <v>89.72</v>
      </c>
      <c r="W2327" s="10">
        <f t="shared" si="393"/>
        <v>-2.3929922954746274E-5</v>
      </c>
      <c r="X2327">
        <f t="shared" si="388"/>
        <v>28.348212163599566</v>
      </c>
      <c r="Z2327">
        <v>28.5</v>
      </c>
      <c r="AB2327">
        <f t="shared" si="389"/>
        <v>1119.7498703513727</v>
      </c>
      <c r="AC2327">
        <f>VLOOKUP(A2327,'VIXY-IV'!A$1:E$2000,4,0)</f>
        <v>1126.874</v>
      </c>
      <c r="AD2327" s="10">
        <f t="shared" si="382"/>
        <v>-6.3220285929281861E-3</v>
      </c>
      <c r="AE2327">
        <f>ROW()</f>
        <v>2327</v>
      </c>
      <c r="AF2327">
        <f t="shared" si="383"/>
        <v>0.93715846994535512</v>
      </c>
      <c r="AG2327">
        <f>AG2326*(1-(AG$1+AG$5))^($A2327-$A2326)*(1+2*(E2327/E2326-1))</f>
        <v>146561.44123773041</v>
      </c>
      <c r="AH2327">
        <f>VLOOKUP(A2327,'UVXY-IV'!A$2:E$2000,4,0)</f>
        <v>744482</v>
      </c>
      <c r="AI2327">
        <v>293.95999999999998</v>
      </c>
      <c r="AJ2327" s="10">
        <f t="shared" si="381"/>
        <v>-0.80313635354819812</v>
      </c>
      <c r="AK2327">
        <f t="shared" si="391"/>
        <v>19.964825419035193</v>
      </c>
      <c r="AM2327">
        <v>19.868725000000001</v>
      </c>
      <c r="AN2327" s="10">
        <f t="shared" si="380"/>
        <v>4.8367682896206521E-3</v>
      </c>
      <c r="AO2327">
        <f>AO2326*(1-AO$1+H2326)^($A2327-$A2326)*(2-E2327/E2326)</f>
        <v>20.220875892858345</v>
      </c>
      <c r="AQ2327" s="10">
        <v>20.34</v>
      </c>
    </row>
    <row r="2328" spans="1:43" x14ac:dyDescent="0.25">
      <c r="A2328" s="1">
        <v>41442</v>
      </c>
      <c r="B2328" s="12">
        <v>16.8</v>
      </c>
      <c r="C2328" s="12">
        <v>17.989999999999998</v>
      </c>
      <c r="D2328">
        <v>2104.29</v>
      </c>
      <c r="E2328">
        <v>1877.15</v>
      </c>
      <c r="F2328">
        <v>52101.18</v>
      </c>
      <c r="G2328">
        <v>46482.65</v>
      </c>
      <c r="H2328">
        <f>(1/(1-91/360*VLOOKUP($A2328,Tbills!$B$4:$C$974,2,1)/100))^((1)/91)-1</f>
        <v>1.2500718804542288E-6</v>
      </c>
      <c r="I2328" s="2">
        <f t="shared" si="390"/>
        <v>1300.0074580538999</v>
      </c>
      <c r="J2328">
        <f>VLOOKUP(A2328,'VXX-IV'!A$1:C$4500,3,0)</f>
        <v>1300.0999999999999</v>
      </c>
      <c r="K2328" s="10">
        <f t="shared" si="392"/>
        <v>-7.1180636950995968E-5</v>
      </c>
      <c r="L2328">
        <f t="shared" si="384"/>
        <v>755156.12975257786</v>
      </c>
      <c r="O2328">
        <f t="shared" si="385"/>
        <v>33196.437246212481</v>
      </c>
      <c r="R2328">
        <f t="shared" si="386"/>
        <v>29.420713955182734</v>
      </c>
      <c r="U2328" s="2">
        <f t="shared" si="387"/>
        <v>88.794731225489031</v>
      </c>
      <c r="V2328">
        <f>VLOOKUP(A2328,'VXZ-IV'!A$1:C$4500,3,0)</f>
        <v>88.8</v>
      </c>
      <c r="W2328" s="10">
        <f t="shared" si="393"/>
        <v>-5.9333046294685055E-5</v>
      </c>
      <c r="X2328">
        <f t="shared" si="388"/>
        <v>28.634879971686299</v>
      </c>
      <c r="Z2328">
        <v>28.69</v>
      </c>
      <c r="AB2328">
        <f t="shared" si="389"/>
        <v>1088.2629083291724</v>
      </c>
      <c r="AC2328">
        <f>VLOOKUP(A2328,'VIXY-IV'!A$1:E$2000,4,0)</f>
        <v>1095.3340000000001</v>
      </c>
      <c r="AD2328" s="10">
        <f t="shared" si="382"/>
        <v>-6.4556488439394544E-3</v>
      </c>
      <c r="AE2328">
        <f>ROW()</f>
        <v>2328</v>
      </c>
      <c r="AF2328">
        <f t="shared" si="383"/>
        <v>0.93385214007782114</v>
      </c>
      <c r="AG2328">
        <f>AG2327*(1-(AG$1+AG$5))^($A2328-$A2327)*(1+2*(E2328/E2327-1))</f>
        <v>138334.74477761355</v>
      </c>
      <c r="AH2328">
        <f>VLOOKUP(A2328,'UVXY-IV'!A$2:E$2000,4,0)</f>
        <v>702835</v>
      </c>
      <c r="AI2328">
        <v>281.95999999999998</v>
      </c>
      <c r="AJ2328" s="10">
        <f t="shared" si="381"/>
        <v>-0.80317607293658744</v>
      </c>
      <c r="AK2328">
        <f t="shared" si="391"/>
        <v>20.521331825121329</v>
      </c>
      <c r="AM2328">
        <v>20.426874999999999</v>
      </c>
      <c r="AN2328" s="10">
        <f t="shared" si="380"/>
        <v>4.6241446683024101E-3</v>
      </c>
      <c r="AO2328">
        <f>AO2327*(1-AO$1+H2327)^($A2328-$A2327)*(2-E2328/E2327)</f>
        <v>20.785195433934533</v>
      </c>
      <c r="AQ2328" s="10">
        <v>20.77</v>
      </c>
    </row>
    <row r="2329" spans="1:43" x14ac:dyDescent="0.25">
      <c r="A2329" s="1">
        <v>41443</v>
      </c>
      <c r="B2329" s="12">
        <v>16.61</v>
      </c>
      <c r="C2329" s="12">
        <v>17.75</v>
      </c>
      <c r="D2329">
        <v>2086.52</v>
      </c>
      <c r="E2329">
        <v>1861.29</v>
      </c>
      <c r="F2329">
        <v>52009.37</v>
      </c>
      <c r="G2329">
        <v>46400.68</v>
      </c>
      <c r="H2329">
        <f>(1/(1-91/360*VLOOKUP($A2329,Tbills!$B$4:$C$974,2,1)/100))^((1)/91)-1</f>
        <v>1.2500718804542288E-6</v>
      </c>
      <c r="I2329" s="2">
        <f t="shared" si="390"/>
        <v>1288.9979143432838</v>
      </c>
      <c r="J2329">
        <f>VLOOKUP(A2329,'VXX-IV'!A$1:C$4500,3,0)</f>
        <v>1289.0899999999999</v>
      </c>
      <c r="K2329" s="10">
        <f t="shared" si="392"/>
        <v>-7.1434621877530802E-5</v>
      </c>
      <c r="L2329">
        <f t="shared" si="384"/>
        <v>742362.90163843869</v>
      </c>
      <c r="O2329">
        <f t="shared" si="385"/>
        <v>32774.618772150337</v>
      </c>
      <c r="R2329">
        <f t="shared" si="386"/>
        <v>29.543665849126363</v>
      </c>
      <c r="U2329" s="2">
        <f t="shared" si="387"/>
        <v>88.636100434116827</v>
      </c>
      <c r="V2329">
        <f>VLOOKUP(A2329,'VXZ-IV'!A$1:C$4500,3,0)</f>
        <v>88.64</v>
      </c>
      <c r="W2329" s="10">
        <f t="shared" si="393"/>
        <v>-4.3993297418443156E-5</v>
      </c>
      <c r="X2329">
        <f t="shared" si="388"/>
        <v>28.684351148837475</v>
      </c>
      <c r="Z2329">
        <v>28.72</v>
      </c>
      <c r="AB2329">
        <f t="shared" si="389"/>
        <v>1079.03057666213</v>
      </c>
      <c r="AC2329">
        <f>VLOOKUP(A2329,'VIXY-IV'!A$1:E$2000,4,0)</f>
        <v>1085.9839999999999</v>
      </c>
      <c r="AD2329" s="10">
        <f t="shared" si="382"/>
        <v>-6.4028782540718199E-3</v>
      </c>
      <c r="AE2329">
        <f>ROW()</f>
        <v>2329</v>
      </c>
      <c r="AF2329">
        <f t="shared" si="383"/>
        <v>0.9357746478873239</v>
      </c>
      <c r="AG2329">
        <f>AG2328*(1-(AG$1+AG$5))^($A2329-$A2328)*(1+2*(E2329/E2328-1))</f>
        <v>135992.58728913098</v>
      </c>
      <c r="AH2329">
        <f>VLOOKUP(A2329,'UVXY-IV'!A$2:E$2000,4,0)</f>
        <v>690766</v>
      </c>
      <c r="AI2329">
        <v>274.32</v>
      </c>
      <c r="AJ2329" s="10">
        <f t="shared" si="381"/>
        <v>-0.80312785040211732</v>
      </c>
      <c r="AK2329">
        <f t="shared" si="391"/>
        <v>20.693752253108165</v>
      </c>
      <c r="AM2329">
        <v>20.595199999999998</v>
      </c>
      <c r="AN2329" s="10">
        <f t="shared" si="380"/>
        <v>4.7852049559202747E-3</v>
      </c>
      <c r="AO2329">
        <f>AO2328*(1-AO$1+H2328)^($A2329-$A2328)*(2-E2329/E2328)</f>
        <v>20.960060043086351</v>
      </c>
      <c r="AQ2329" s="10">
        <v>21.03</v>
      </c>
    </row>
    <row r="2330" spans="1:43" x14ac:dyDescent="0.25">
      <c r="A2330" s="1">
        <v>41444</v>
      </c>
      <c r="B2330" s="12">
        <v>16.64</v>
      </c>
      <c r="C2330" s="12">
        <v>17.78</v>
      </c>
      <c r="D2330">
        <v>2074.6999999999998</v>
      </c>
      <c r="E2330">
        <v>1850.74</v>
      </c>
      <c r="F2330">
        <v>52053.03</v>
      </c>
      <c r="G2330">
        <v>46439.57</v>
      </c>
      <c r="H2330">
        <f>(1/(1-91/360*VLOOKUP($A2330,Tbills!$B$4:$C$974,2,1)/100))^((1)/91)-1</f>
        <v>1.2500718804542288E-6</v>
      </c>
      <c r="I2330" s="2">
        <f t="shared" si="390"/>
        <v>1281.6645727430864</v>
      </c>
      <c r="J2330">
        <f>VLOOKUP(A2330,'VXX-IV'!A$1:C$4500,3,0)</f>
        <v>1281.75</v>
      </c>
      <c r="K2330" s="10">
        <f t="shared" si="392"/>
        <v>-6.6648922889434026E-5</v>
      </c>
      <c r="L2330">
        <f t="shared" si="384"/>
        <v>733915.04869020113</v>
      </c>
      <c r="O2330">
        <f t="shared" si="385"/>
        <v>32494.868392632547</v>
      </c>
      <c r="R2330">
        <f t="shared" si="386"/>
        <v>29.626054930561939</v>
      </c>
      <c r="U2330" s="2">
        <f t="shared" si="387"/>
        <v>88.708344182013704</v>
      </c>
      <c r="V2330">
        <f>VLOOKUP(A2330,'VXZ-IV'!A$1:C$4500,3,0)</f>
        <v>88.72</v>
      </c>
      <c r="W2330" s="10">
        <f t="shared" si="393"/>
        <v>-1.3137756972825265E-4</v>
      </c>
      <c r="X2330">
        <f t="shared" si="388"/>
        <v>28.659285599754938</v>
      </c>
      <c r="Z2330">
        <v>28.75</v>
      </c>
      <c r="AB2330">
        <f t="shared" si="389"/>
        <v>1072.8771034104893</v>
      </c>
      <c r="AC2330">
        <f>VLOOKUP(A2330,'VIXY-IV'!A$1:E$2000,4,0)</f>
        <v>1079.71</v>
      </c>
      <c r="AD2330" s="10">
        <f t="shared" si="382"/>
        <v>-6.3284554088697265E-3</v>
      </c>
      <c r="AE2330">
        <f>ROW()</f>
        <v>2330</v>
      </c>
      <c r="AF2330">
        <f t="shared" si="383"/>
        <v>0.93588301462317203</v>
      </c>
      <c r="AG2330">
        <f>AG2329*(1-(AG$1+AG$5))^($A2330-$A2329)*(1+2*(E2330/E2329-1))</f>
        <v>134446.41407157618</v>
      </c>
      <c r="AH2330">
        <f>VLOOKUP(A2330,'UVXY-IV'!A$2:E$2000,4,0)</f>
        <v>682827</v>
      </c>
      <c r="AI2330">
        <v>273.92</v>
      </c>
      <c r="AJ2330" s="10">
        <f t="shared" si="381"/>
        <v>-0.80310325445306618</v>
      </c>
      <c r="AK2330">
        <f t="shared" si="391"/>
        <v>20.810077474898236</v>
      </c>
      <c r="AM2330">
        <v>20.710975000000001</v>
      </c>
      <c r="AN2330" s="10">
        <f t="shared" si="380"/>
        <v>4.7850221874263799E-3</v>
      </c>
      <c r="AO2330">
        <f>AO2329*(1-AO$1+H2329)^($A2330-$A2329)*(2-E2330/E2329)</f>
        <v>21.078110729738256</v>
      </c>
      <c r="AQ2330" s="10">
        <v>21.05</v>
      </c>
    </row>
    <row r="2331" spans="1:43" x14ac:dyDescent="0.25">
      <c r="A2331" s="1">
        <v>41445</v>
      </c>
      <c r="B2331" s="12">
        <v>20.49</v>
      </c>
      <c r="C2331" s="12">
        <v>20.34</v>
      </c>
      <c r="D2331">
        <v>2316.16</v>
      </c>
      <c r="E2331">
        <v>2066.13</v>
      </c>
      <c r="F2331">
        <v>53955.1</v>
      </c>
      <c r="G2331">
        <v>48136.46</v>
      </c>
      <c r="H2331">
        <f>(1/(1-91/360*VLOOKUP($A2331,Tbills!$B$4:$C$974,2,1)/100))^((1)/91)-1</f>
        <v>1.2500718804542288E-6</v>
      </c>
      <c r="I2331" s="2">
        <f t="shared" si="390"/>
        <v>1430.7937693262922</v>
      </c>
      <c r="J2331">
        <f>VLOOKUP(A2331,'VXX-IV'!A$1:C$4500,3,0)</f>
        <v>1430.89</v>
      </c>
      <c r="K2331" s="10">
        <f t="shared" si="392"/>
        <v>-6.7252321078403732E-5</v>
      </c>
      <c r="L2331">
        <f t="shared" si="384"/>
        <v>904702.0441083964</v>
      </c>
      <c r="O2331">
        <f t="shared" si="385"/>
        <v>38166.234519423902</v>
      </c>
      <c r="R2331">
        <f t="shared" si="386"/>
        <v>27.900846432218618</v>
      </c>
      <c r="U2331" s="2">
        <f t="shared" si="387"/>
        <v>91.947594115546366</v>
      </c>
      <c r="V2331">
        <f>VLOOKUP(A2331,'VXZ-IV'!A$1:C$4500,3,0)</f>
        <v>91.96</v>
      </c>
      <c r="W2331" s="10">
        <f t="shared" si="393"/>
        <v>-1.3490522459358445E-4</v>
      </c>
      <c r="X2331">
        <f t="shared" si="388"/>
        <v>27.611095888544639</v>
      </c>
      <c r="Z2331">
        <v>27.49</v>
      </c>
      <c r="AB2331">
        <f t="shared" si="389"/>
        <v>1197.6972909370509</v>
      </c>
      <c r="AC2331">
        <f>VLOOKUP(A2331,'VIXY-IV'!A$1:E$2000,4,0)</f>
        <v>1205.828</v>
      </c>
      <c r="AD2331" s="10">
        <f t="shared" si="382"/>
        <v>-6.7428431442536629E-3</v>
      </c>
      <c r="AE2331">
        <f>ROW()</f>
        <v>2331</v>
      </c>
      <c r="AF2331">
        <f t="shared" si="383"/>
        <v>1.0073746312684364</v>
      </c>
      <c r="AG2331">
        <f>AG2330*(1-(AG$1+AG$5))^($A2331-$A2330)*(1+2*(E2331/E2330-1))</f>
        <v>165734.703870464</v>
      </c>
      <c r="AH2331">
        <f>VLOOKUP(A2331,'UVXY-IV'!A$2:E$2000,4,0)</f>
        <v>842084</v>
      </c>
      <c r="AI2331">
        <v>337.6</v>
      </c>
      <c r="AJ2331" s="10">
        <f t="shared" si="381"/>
        <v>-0.80318506957683078</v>
      </c>
      <c r="AK2331">
        <f t="shared" si="391"/>
        <v>18.387334340690138</v>
      </c>
      <c r="AM2331">
        <v>18.307749999999999</v>
      </c>
      <c r="AN2331" s="10">
        <f t="shared" si="380"/>
        <v>4.3470301205850159E-3</v>
      </c>
      <c r="AO2331">
        <f>AO2330*(1-AO$1+H2330)^($A2331-$A2330)*(2-E2331/E2330)</f>
        <v>18.624364605989236</v>
      </c>
      <c r="AQ2331" s="10">
        <v>18.48</v>
      </c>
    </row>
    <row r="2332" spans="1:43" x14ac:dyDescent="0.25">
      <c r="A2332" s="1">
        <v>41446</v>
      </c>
      <c r="B2332" s="12">
        <v>18.899999999999999</v>
      </c>
      <c r="C2332" s="12">
        <v>19.489999999999998</v>
      </c>
      <c r="D2332">
        <v>2246.92</v>
      </c>
      <c r="E2332">
        <v>2004.36</v>
      </c>
      <c r="F2332">
        <v>53790.34</v>
      </c>
      <c r="G2332">
        <v>47989.4</v>
      </c>
      <c r="H2332">
        <f>(1/(1-91/360*VLOOKUP($A2332,Tbills!$B$4:$C$974,2,1)/100))^((1)/91)-1</f>
        <v>1.2500718804542288E-6</v>
      </c>
      <c r="I2332" s="2">
        <f t="shared" si="390"/>
        <v>1387.9873350593391</v>
      </c>
      <c r="J2332">
        <f>VLOOKUP(A2332,'VXX-IV'!A$1:C$4500,3,0)</f>
        <v>1388.08</v>
      </c>
      <c r="K2332" s="10">
        <f t="shared" si="392"/>
        <v>-6.6757636923542307E-5</v>
      </c>
      <c r="L2332">
        <f t="shared" si="384"/>
        <v>850569.8546402395</v>
      </c>
      <c r="O2332">
        <f t="shared" si="385"/>
        <v>36453.452340221811</v>
      </c>
      <c r="R2332">
        <f t="shared" si="386"/>
        <v>28.316634759942062</v>
      </c>
      <c r="U2332" s="2">
        <f t="shared" si="387"/>
        <v>91.664583166118604</v>
      </c>
      <c r="V2332">
        <f>VLOOKUP(A2332,'VXZ-IV'!A$1:C$4500,3,0)</f>
        <v>91.68</v>
      </c>
      <c r="W2332" s="10">
        <f t="shared" si="393"/>
        <v>-1.6815918282508946E-4</v>
      </c>
      <c r="X2332">
        <f t="shared" si="388"/>
        <v>27.694459842135753</v>
      </c>
      <c r="Z2332">
        <v>27.97</v>
      </c>
      <c r="AB2332">
        <f t="shared" si="389"/>
        <v>1161.8498567322772</v>
      </c>
      <c r="AC2332">
        <f>VLOOKUP(A2332,'VIXY-IV'!A$1:E$2000,4,0)</f>
        <v>1169.6379999999999</v>
      </c>
      <c r="AD2332" s="10">
        <f t="shared" si="382"/>
        <v>-6.658592887476944E-3</v>
      </c>
      <c r="AE2332">
        <f>ROW()</f>
        <v>2332</v>
      </c>
      <c r="AF2332">
        <f t="shared" si="383"/>
        <v>0.96972806567470493</v>
      </c>
      <c r="AG2332">
        <f>AG2331*(1-(AG$1+AG$5))^($A2332-$A2331)*(1+2*(E2332/E2331-1))</f>
        <v>155819.68654608689</v>
      </c>
      <c r="AH2332">
        <f>VLOOKUP(A2332,'UVXY-IV'!A$2:E$2000,4,0)</f>
        <v>791598</v>
      </c>
      <c r="AI2332">
        <v>312.52</v>
      </c>
      <c r="AJ2332" s="10">
        <f t="shared" si="381"/>
        <v>-0.80315805933556317</v>
      </c>
      <c r="AK2332">
        <f t="shared" si="391"/>
        <v>18.936168787863231</v>
      </c>
      <c r="AM2332">
        <v>18.855575000000002</v>
      </c>
      <c r="AN2332" s="10">
        <f t="shared" si="380"/>
        <v>4.2742683722574171E-3</v>
      </c>
      <c r="AO2332">
        <f>AO2331*(1-AO$1+H2331)^($A2332-$A2331)*(2-E2332/E2331)</f>
        <v>19.180481959141478</v>
      </c>
      <c r="AQ2332" s="10">
        <v>19.3</v>
      </c>
    </row>
    <row r="2333" spans="1:43" x14ac:dyDescent="0.25">
      <c r="A2333" s="1">
        <v>41449</v>
      </c>
      <c r="B2333" s="12">
        <v>20.11</v>
      </c>
      <c r="C2333" s="12">
        <v>20.73</v>
      </c>
      <c r="D2333">
        <v>2377.8200000000002</v>
      </c>
      <c r="E2333">
        <v>2121.12</v>
      </c>
      <c r="F2333">
        <v>55363.93</v>
      </c>
      <c r="G2333">
        <v>49393.11</v>
      </c>
      <c r="H2333">
        <f>(1/(1-91/360*VLOOKUP($A2333,Tbills!$B$4:$C$974,2,1)/100))^((1)/91)-1</f>
        <v>1.6667944573445226E-6</v>
      </c>
      <c r="I2333" s="2">
        <f t="shared" si="390"/>
        <v>1468.7405985011162</v>
      </c>
      <c r="J2333">
        <f>VLOOKUP(A2333,'VXX-IV'!A$1:C$4500,3,0)</f>
        <v>1468.84</v>
      </c>
      <c r="K2333" s="10">
        <f t="shared" si="392"/>
        <v>-6.7673469461460023E-5</v>
      </c>
      <c r="L2333">
        <f t="shared" si="384"/>
        <v>949542.32421226683</v>
      </c>
      <c r="O2333">
        <f t="shared" si="385"/>
        <v>39634.730062175622</v>
      </c>
      <c r="R2333">
        <f t="shared" si="386"/>
        <v>27.488141997109775</v>
      </c>
      <c r="U2333" s="2">
        <f t="shared" si="387"/>
        <v>94.33925016430598</v>
      </c>
      <c r="V2333">
        <f>VLOOKUP(A2333,'VXZ-IV'!A$1:C$4500,3,0)</f>
        <v>94.32</v>
      </c>
      <c r="W2333" s="10">
        <f t="shared" si="393"/>
        <v>2.0409419323574873E-4</v>
      </c>
      <c r="X2333">
        <f t="shared" si="388"/>
        <v>26.881536791902871</v>
      </c>
      <c r="Z2333">
        <v>26.79</v>
      </c>
      <c r="AB2333">
        <f t="shared" si="389"/>
        <v>1229.4025078043278</v>
      </c>
      <c r="AC2333">
        <f>VLOOKUP(A2333,'VIXY-IV'!A$1:E$2000,4,0)</f>
        <v>1237.68</v>
      </c>
      <c r="AD2333" s="10">
        <f t="shared" si="382"/>
        <v>-6.687909795482061E-3</v>
      </c>
      <c r="AE2333">
        <f>ROW()</f>
        <v>2333</v>
      </c>
      <c r="AF2333">
        <f t="shared" si="383"/>
        <v>0.97009165460684987</v>
      </c>
      <c r="AG2333">
        <f>AG2332*(1-(AG$1+AG$5))^($A2333-$A2332)*(1+2*(E2333/E2332-1))</f>
        <v>173956.03015246778</v>
      </c>
      <c r="AH2333">
        <f>VLOOKUP(A2333,'UVXY-IV'!A$2:E$2000,4,0)</f>
        <v>883578</v>
      </c>
      <c r="AI2333">
        <v>349.88</v>
      </c>
      <c r="AJ2333" s="10">
        <f t="shared" si="381"/>
        <v>-0.80312317627592833</v>
      </c>
      <c r="AK2333">
        <f t="shared" si="391"/>
        <v>17.830588358241489</v>
      </c>
      <c r="AM2333">
        <v>17.753274999999999</v>
      </c>
      <c r="AN2333" s="10">
        <f t="shared" si="380"/>
        <v>4.3548786486713453E-3</v>
      </c>
      <c r="AO2333">
        <f>AO2332*(1-AO$1+H2332)^($A2333-$A2332)*(2-E2333/E2332)</f>
        <v>18.061224723045207</v>
      </c>
      <c r="AQ2333" s="10">
        <v>18.170000000000002</v>
      </c>
    </row>
    <row r="2334" spans="1:43" x14ac:dyDescent="0.25">
      <c r="A2334" s="1">
        <v>41450</v>
      </c>
      <c r="B2334" s="12">
        <v>18.47</v>
      </c>
      <c r="C2334" s="12">
        <v>19.670000000000002</v>
      </c>
      <c r="D2334">
        <v>2304.0300000000002</v>
      </c>
      <c r="E2334">
        <v>2055.29</v>
      </c>
      <c r="F2334">
        <v>55174.37</v>
      </c>
      <c r="G2334">
        <v>49223.91</v>
      </c>
      <c r="H2334">
        <f>(1/(1-91/360*VLOOKUP($A2334,Tbills!$B$4:$C$974,2,1)/100))^((1)/91)-1</f>
        <v>1.6667944573445226E-6</v>
      </c>
      <c r="I2334" s="2">
        <f t="shared" si="390"/>
        <v>1423.1270182964665</v>
      </c>
      <c r="J2334">
        <f>VLOOKUP(A2334,'VXX-IV'!A$1:C$4500,3,0)</f>
        <v>1423.22</v>
      </c>
      <c r="K2334" s="10">
        <f t="shared" si="392"/>
        <v>-6.5331925867773144E-5</v>
      </c>
      <c r="L2334">
        <f t="shared" si="384"/>
        <v>890564.52460109617</v>
      </c>
      <c r="O2334">
        <f t="shared" si="385"/>
        <v>37788.331660828524</v>
      </c>
      <c r="R2334">
        <f t="shared" si="386"/>
        <v>27.913434087332213</v>
      </c>
      <c r="U2334" s="2">
        <f t="shared" si="387"/>
        <v>94.013950508919322</v>
      </c>
      <c r="V2334">
        <f>VLOOKUP(A2334,'VXZ-IV'!A$1:C$4500,3,0)</f>
        <v>94</v>
      </c>
      <c r="W2334" s="10">
        <f t="shared" si="393"/>
        <v>1.4840966935447675E-4</v>
      </c>
      <c r="X2334">
        <f t="shared" si="388"/>
        <v>26.972668924613387</v>
      </c>
      <c r="Z2334">
        <v>26.99</v>
      </c>
      <c r="AB2334">
        <f t="shared" si="389"/>
        <v>1191.2058648477487</v>
      </c>
      <c r="AC2334">
        <f>VLOOKUP(A2334,'VIXY-IV'!A$1:E$2000,4,0)</f>
        <v>1199.0119999999999</v>
      </c>
      <c r="AD2334" s="10">
        <f t="shared" si="382"/>
        <v>-6.5104729162437369E-3</v>
      </c>
      <c r="AE2334">
        <f>ROW()</f>
        <v>2334</v>
      </c>
      <c r="AF2334">
        <f t="shared" si="383"/>
        <v>0.93899339095068624</v>
      </c>
      <c r="AG2334">
        <f>AG2333*(1-(AG$1+AG$5))^($A2334-$A2333)*(1+2*(E2334/E2333-1))</f>
        <v>163152.91043109796</v>
      </c>
      <c r="AH2334">
        <f>VLOOKUP(A2334,'UVXY-IV'!A$2:E$2000,4,0)</f>
        <v>828626</v>
      </c>
      <c r="AI2334">
        <v>328.88</v>
      </c>
      <c r="AJ2334" s="10">
        <f t="shared" si="381"/>
        <v>-0.8031042829562457</v>
      </c>
      <c r="AK2334">
        <f t="shared" si="391"/>
        <v>18.383113177455421</v>
      </c>
      <c r="AM2334">
        <v>18.303425000000001</v>
      </c>
      <c r="AN2334" s="10">
        <f t="shared" si="380"/>
        <v>4.3537303786269632E-3</v>
      </c>
      <c r="AO2334">
        <f>AO2333*(1-AO$1+H2333)^($A2334-$A2333)*(2-E2334/E2333)</f>
        <v>18.621105983170381</v>
      </c>
      <c r="AQ2334" s="10">
        <v>18.690000000000001</v>
      </c>
    </row>
    <row r="2335" spans="1:43" x14ac:dyDescent="0.25">
      <c r="A2335" s="1">
        <v>41451</v>
      </c>
      <c r="B2335" s="12">
        <v>17.21</v>
      </c>
      <c r="C2335" s="12">
        <v>18.82</v>
      </c>
      <c r="D2335">
        <v>2241.1799999999998</v>
      </c>
      <c r="E2335">
        <v>1999.22</v>
      </c>
      <c r="F2335">
        <v>55197.29</v>
      </c>
      <c r="G2335">
        <v>49244.28</v>
      </c>
      <c r="H2335">
        <f>(1/(1-91/360*VLOOKUP($A2335,Tbills!$B$4:$C$974,2,1)/100))^((1)/91)-1</f>
        <v>1.6667944573445226E-6</v>
      </c>
      <c r="I2335" s="2">
        <f t="shared" si="390"/>
        <v>1384.2727915394157</v>
      </c>
      <c r="J2335">
        <f>VLOOKUP(A2335,'VXX-IV'!A$1:C$4500,3,0)</f>
        <v>1384.36</v>
      </c>
      <c r="K2335" s="10">
        <f t="shared" si="392"/>
        <v>-6.2995507371099713E-5</v>
      </c>
      <c r="L2335">
        <f t="shared" si="384"/>
        <v>841937.20217798185</v>
      </c>
      <c r="O2335">
        <f t="shared" si="385"/>
        <v>36240.765248835734</v>
      </c>
      <c r="R2335">
        <f t="shared" si="386"/>
        <v>28.292905744112502</v>
      </c>
      <c r="U2335" s="2">
        <f t="shared" si="387"/>
        <v>94.05071152234629</v>
      </c>
      <c r="V2335">
        <f>VLOOKUP(A2335,'VXZ-IV'!A$1:C$4500,3,0)</f>
        <v>94.04</v>
      </c>
      <c r="W2335" s="10">
        <f t="shared" si="393"/>
        <v>1.1390389564325254E-4</v>
      </c>
      <c r="X2335">
        <f t="shared" si="388"/>
        <v>26.960554739095638</v>
      </c>
      <c r="Z2335">
        <v>27.07</v>
      </c>
      <c r="AB2335">
        <f t="shared" si="389"/>
        <v>1158.6683916403374</v>
      </c>
      <c r="AC2335">
        <f>VLOOKUP(A2335,'VIXY-IV'!A$1:E$2000,4,0)</f>
        <v>1166.1880000000001</v>
      </c>
      <c r="AD2335" s="10">
        <f t="shared" si="382"/>
        <v>-6.4480241261809512E-3</v>
      </c>
      <c r="AE2335">
        <f>ROW()</f>
        <v>2335</v>
      </c>
      <c r="AF2335">
        <f t="shared" si="383"/>
        <v>0.91445270988310312</v>
      </c>
      <c r="AG2335">
        <f>AG2334*(1-(AG$1+AG$5))^($A2335-$A2334)*(1+2*(E2335/E2334-1))</f>
        <v>154245.82146947688</v>
      </c>
      <c r="AH2335">
        <f>VLOOKUP(A2335,'UVXY-IV'!A$2:E$2000,4,0)</f>
        <v>782845</v>
      </c>
      <c r="AI2335">
        <v>314.72000000000003</v>
      </c>
      <c r="AJ2335" s="10">
        <f t="shared" si="381"/>
        <v>-0.80296760984680637</v>
      </c>
      <c r="AK2335">
        <f t="shared" si="391"/>
        <v>18.883740052430461</v>
      </c>
      <c r="AM2335">
        <v>18.803875000000001</v>
      </c>
      <c r="AN2335" s="10">
        <f t="shared" si="380"/>
        <v>4.2472656529817243E-3</v>
      </c>
      <c r="AO2335">
        <f>AO2334*(1-AO$1+H2334)^($A2335-$A2334)*(2-E2335/E2334)</f>
        <v>19.128429424507786</v>
      </c>
      <c r="AQ2335" s="10">
        <v>19.11</v>
      </c>
    </row>
    <row r="2336" spans="1:43" x14ac:dyDescent="0.25">
      <c r="A2336" s="1">
        <v>41452</v>
      </c>
      <c r="B2336" s="12">
        <v>16.86</v>
      </c>
      <c r="C2336" s="12">
        <v>18.559999999999999</v>
      </c>
      <c r="D2336">
        <v>2168.5700000000002</v>
      </c>
      <c r="E2336">
        <v>1934.44</v>
      </c>
      <c r="F2336">
        <v>54301.14</v>
      </c>
      <c r="G2336">
        <v>48444.7</v>
      </c>
      <c r="H2336">
        <f>(1/(1-91/360*VLOOKUP($A2336,Tbills!$B$4:$C$974,2,1)/100))^((1)/91)-1</f>
        <v>1.6667944573445226E-6</v>
      </c>
      <c r="I2336" s="2">
        <f t="shared" si="390"/>
        <v>1339.392307052128</v>
      </c>
      <c r="J2336">
        <f>VLOOKUP(A2336,'VXX-IV'!A$1:C$4500,3,0)</f>
        <v>1339.48</v>
      </c>
      <c r="K2336" s="10">
        <f t="shared" si="392"/>
        <v>-6.5467903867189037E-5</v>
      </c>
      <c r="L2336">
        <f t="shared" si="384"/>
        <v>787340.94976999576</v>
      </c>
      <c r="O2336">
        <f t="shared" si="385"/>
        <v>34478.15879997344</v>
      </c>
      <c r="R2336">
        <f t="shared" si="386"/>
        <v>28.749988406001279</v>
      </c>
      <c r="U2336" s="2">
        <f t="shared" si="387"/>
        <v>92.521504681505178</v>
      </c>
      <c r="V2336">
        <f>VLOOKUP(A2336,'VXZ-IV'!A$1:C$4500,3,0)</f>
        <v>92.52</v>
      </c>
      <c r="W2336" s="10">
        <f t="shared" si="393"/>
        <v>1.6263310691488897E-5</v>
      </c>
      <c r="X2336">
        <f t="shared" si="388"/>
        <v>27.397345913996588</v>
      </c>
      <c r="Z2336">
        <v>27.54</v>
      </c>
      <c r="AB2336">
        <f t="shared" si="389"/>
        <v>1121.0853922689141</v>
      </c>
      <c r="AC2336">
        <f>VLOOKUP(A2336,'VIXY-IV'!A$1:E$2000,4,0)</f>
        <v>1128.2159999999999</v>
      </c>
      <c r="AD2336" s="10">
        <f t="shared" si="382"/>
        <v>-6.3202504937758253E-3</v>
      </c>
      <c r="AE2336">
        <f>ROW()</f>
        <v>2336</v>
      </c>
      <c r="AF2336">
        <f t="shared" si="383"/>
        <v>0.90840517241379315</v>
      </c>
      <c r="AG2336">
        <f>AG2335*(1-(AG$1+AG$5))^($A2336-$A2335)*(1+2*(E2336/E2335-1))</f>
        <v>144245.01771370764</v>
      </c>
      <c r="AH2336">
        <f>VLOOKUP(A2336,'UVXY-IV'!A$2:E$2000,4,0)</f>
        <v>731913</v>
      </c>
      <c r="AI2336">
        <v>289.60000000000002</v>
      </c>
      <c r="AJ2336" s="10">
        <f t="shared" si="381"/>
        <v>-0.80292054149371905</v>
      </c>
      <c r="AK2336">
        <f t="shared" si="391"/>
        <v>19.494715011769724</v>
      </c>
      <c r="AM2336">
        <v>19.409925000000001</v>
      </c>
      <c r="AN2336" s="10">
        <f t="shared" si="380"/>
        <v>4.3683843069832751E-3</v>
      </c>
      <c r="AO2336">
        <f>AO2335*(1-AO$1+H2335)^($A2336-$A2335)*(2-E2336/E2335)</f>
        <v>19.747543481940454</v>
      </c>
      <c r="AQ2336" s="10">
        <v>19.86</v>
      </c>
    </row>
    <row r="2337" spans="1:43" x14ac:dyDescent="0.25">
      <c r="A2337" s="1">
        <v>41453</v>
      </c>
      <c r="B2337" s="12">
        <v>16.86</v>
      </c>
      <c r="C2337" s="12">
        <v>18.39</v>
      </c>
      <c r="D2337">
        <v>2151</v>
      </c>
      <c r="E2337">
        <v>1918.77</v>
      </c>
      <c r="F2337">
        <v>54144.05</v>
      </c>
      <c r="G2337">
        <v>48304.47</v>
      </c>
      <c r="H2337">
        <f>(1/(1-91/360*VLOOKUP($A2337,Tbills!$B$4:$C$974,2,1)/100))^((1)/91)-1</f>
        <v>1.6667944573445226E-6</v>
      </c>
      <c r="I2337" s="2">
        <f t="shared" si="390"/>
        <v>1328.5080041810829</v>
      </c>
      <c r="J2337">
        <f>VLOOKUP(A2337,'VXX-IV'!A$1:C$4500,3,0)</f>
        <v>1328.6</v>
      </c>
      <c r="K2337" s="10">
        <f t="shared" si="392"/>
        <v>-6.9242675686420618E-5</v>
      </c>
      <c r="L2337">
        <f t="shared" si="384"/>
        <v>774551.45863386802</v>
      </c>
      <c r="O2337">
        <f t="shared" si="385"/>
        <v>34058.073723994727</v>
      </c>
      <c r="R2337">
        <f t="shared" si="386"/>
        <v>28.865128636683881</v>
      </c>
      <c r="U2337" s="2">
        <f t="shared" si="387"/>
        <v>92.25159594011123</v>
      </c>
      <c r="V2337">
        <f>VLOOKUP(A2337,'VXZ-IV'!A$1:C$4500,3,0)</f>
        <v>92.24</v>
      </c>
      <c r="W2337" s="10">
        <f t="shared" si="393"/>
        <v>1.2571487544699167E-4</v>
      </c>
      <c r="X2337">
        <f t="shared" si="388"/>
        <v>27.475680924592069</v>
      </c>
      <c r="Z2337">
        <v>27.45</v>
      </c>
      <c r="AB2337">
        <f t="shared" si="389"/>
        <v>1111.9652301331339</v>
      </c>
      <c r="AC2337">
        <f>VLOOKUP(A2337,'VIXY-IV'!A$1:E$2000,4,0)</f>
        <v>1119.0820000000001</v>
      </c>
      <c r="AD2337" s="10">
        <f t="shared" si="382"/>
        <v>-6.3594713049323071E-3</v>
      </c>
      <c r="AE2337">
        <f>ROW()</f>
        <v>2337</v>
      </c>
      <c r="AF2337">
        <f t="shared" si="383"/>
        <v>0.9168026101141924</v>
      </c>
      <c r="AG2337">
        <f>AG2336*(1-(AG$1+AG$5))^($A2337-$A2336)*(1+2*(E2337/E2336-1))</f>
        <v>141903.31181594703</v>
      </c>
      <c r="AH2337">
        <f>VLOOKUP(A2337,'UVXY-IV'!A$2:E$2000,4,0)</f>
        <v>720137</v>
      </c>
      <c r="AI2337">
        <v>286.76</v>
      </c>
      <c r="AJ2337" s="10">
        <f t="shared" si="381"/>
        <v>-0.80294956124189287</v>
      </c>
      <c r="AK2337">
        <f t="shared" si="391"/>
        <v>19.651717315771347</v>
      </c>
      <c r="AM2337">
        <v>19.567250000000001</v>
      </c>
      <c r="AN2337" s="10">
        <f t="shared" si="380"/>
        <v>4.3167698972184088E-3</v>
      </c>
      <c r="AO2337">
        <f>AO2336*(1-AO$1+H2336)^($A2337-$A2336)*(2-E2337/E2336)</f>
        <v>19.906806036642493</v>
      </c>
      <c r="AQ2337" s="10">
        <v>19.98</v>
      </c>
    </row>
    <row r="2338" spans="1:43" x14ac:dyDescent="0.25">
      <c r="A2338" s="1">
        <v>41456</v>
      </c>
      <c r="B2338" s="12">
        <v>16.37</v>
      </c>
      <c r="C2338" s="12">
        <v>17.920000000000002</v>
      </c>
      <c r="D2338">
        <v>2101.81</v>
      </c>
      <c r="E2338">
        <v>1874.88</v>
      </c>
      <c r="F2338">
        <v>53272.83</v>
      </c>
      <c r="G2338">
        <v>47526.97</v>
      </c>
      <c r="H2338">
        <f>(1/(1-91/360*VLOOKUP($A2338,Tbills!$B$4:$C$974,2,1)/100))^((1)/91)-1</f>
        <v>1.3889776309117252E-6</v>
      </c>
      <c r="I2338" s="2">
        <f t="shared" si="390"/>
        <v>1298.0321509448047</v>
      </c>
      <c r="J2338">
        <f>VLOOKUP(A2338,'VXX-IV'!A$1:C$4500,3,0)</f>
        <v>1298.1099999999999</v>
      </c>
      <c r="K2338" s="10">
        <f t="shared" si="392"/>
        <v>-5.9971077331799627E-5</v>
      </c>
      <c r="L2338">
        <f t="shared" si="384"/>
        <v>739020.08174644888</v>
      </c>
      <c r="O2338">
        <f t="shared" si="385"/>
        <v>32886.180809730693</v>
      </c>
      <c r="R2338">
        <f t="shared" si="386"/>
        <v>29.191300348617965</v>
      </c>
      <c r="U2338" s="2">
        <f t="shared" si="387"/>
        <v>90.760556279194034</v>
      </c>
      <c r="V2338">
        <f>VLOOKUP(A2338,'VXZ-IV'!A$1:C$4500,3,0)</f>
        <v>90.76</v>
      </c>
      <c r="W2338" s="10">
        <f t="shared" si="393"/>
        <v>6.1291228958815225E-6</v>
      </c>
      <c r="X2338">
        <f t="shared" si="388"/>
        <v>27.914943204175472</v>
      </c>
      <c r="Z2338">
        <v>28.08</v>
      </c>
      <c r="AB2338">
        <f t="shared" si="389"/>
        <v>1086.4164638157195</v>
      </c>
      <c r="AC2338">
        <f>VLOOKUP(A2338,'VIXY-IV'!A$1:E$2000,4,0)</f>
        <v>1093.19</v>
      </c>
      <c r="AD2338" s="10">
        <f t="shared" si="382"/>
        <v>-6.1961197818134472E-3</v>
      </c>
      <c r="AE2338">
        <f>ROW()</f>
        <v>2338</v>
      </c>
      <c r="AF2338">
        <f t="shared" si="383"/>
        <v>0.9135044642857143</v>
      </c>
      <c r="AG2338">
        <f>AG2337*(1-(AG$1+AG$5))^($A2338-$A2337)*(1+2*(E2338/E2337-1))</f>
        <v>135397.8218829846</v>
      </c>
      <c r="AH2338">
        <f>VLOOKUP(A2338,'UVXY-IV'!A$2:E$2000,4,0)</f>
        <v>686971</v>
      </c>
      <c r="AI2338">
        <v>267.88</v>
      </c>
      <c r="AJ2338" s="10">
        <f t="shared" si="381"/>
        <v>-0.80290605879580856</v>
      </c>
      <c r="AK2338">
        <f t="shared" si="391"/>
        <v>20.098422726780417</v>
      </c>
      <c r="AM2338">
        <v>20.0123</v>
      </c>
      <c r="AN2338" s="10">
        <f t="shared" si="380"/>
        <v>4.3034896928597632E-3</v>
      </c>
      <c r="AO2338">
        <f>AO2337*(1-AO$1+H2337)^($A2338-$A2337)*(2-E2338/E2337)</f>
        <v>20.359997421136192</v>
      </c>
      <c r="AQ2338" s="10">
        <v>20.58</v>
      </c>
    </row>
    <row r="2339" spans="1:43" x14ac:dyDescent="0.25">
      <c r="A2339" s="1">
        <v>41457</v>
      </c>
      <c r="B2339" s="12">
        <v>16.440000000000001</v>
      </c>
      <c r="C2339" s="12">
        <v>18.02</v>
      </c>
      <c r="D2339">
        <v>2098.75</v>
      </c>
      <c r="E2339">
        <v>1872.14</v>
      </c>
      <c r="F2339">
        <v>53681.98</v>
      </c>
      <c r="G2339">
        <v>47891.92</v>
      </c>
      <c r="H2339">
        <f>(1/(1-91/360*VLOOKUP($A2339,Tbills!$B$4:$C$974,2,1)/100))^((1)/91)-1</f>
        <v>1.3889776309117252E-6</v>
      </c>
      <c r="I2339" s="2">
        <f t="shared" si="390"/>
        <v>1296.1107569190765</v>
      </c>
      <c r="J2339">
        <f>VLOOKUP(A2339,'VXX-IV'!A$1:C$4500,3,0)</f>
        <v>1296.19</v>
      </c>
      <c r="K2339" s="10">
        <f t="shared" si="392"/>
        <v>-6.1135389814448438E-5</v>
      </c>
      <c r="L2339">
        <f t="shared" si="384"/>
        <v>736827.74751545675</v>
      </c>
      <c r="O2339">
        <f t="shared" si="385"/>
        <v>32812.983897692284</v>
      </c>
      <c r="R2339">
        <f t="shared" si="386"/>
        <v>29.211310252907325</v>
      </c>
      <c r="U2339" s="2">
        <f t="shared" si="387"/>
        <v>91.455392274528648</v>
      </c>
      <c r="V2339">
        <f>VLOOKUP(A2339,'VXZ-IV'!A$1:C$4500,3,0)</f>
        <v>91.44</v>
      </c>
      <c r="W2339" s="10">
        <f t="shared" si="393"/>
        <v>1.683319611620604E-4</v>
      </c>
      <c r="X2339">
        <f t="shared" si="388"/>
        <v>27.699603928540942</v>
      </c>
      <c r="Z2339">
        <v>27.83</v>
      </c>
      <c r="AB2339">
        <f t="shared" si="389"/>
        <v>1084.7909230204727</v>
      </c>
      <c r="AC2339">
        <f>VLOOKUP(A2339,'VIXY-IV'!A$1:E$2000,4,0)</f>
        <v>1091.6400000000001</v>
      </c>
      <c r="AD2339" s="10">
        <f t="shared" si="382"/>
        <v>-6.2741169062395796E-3</v>
      </c>
      <c r="AE2339">
        <f>ROW()</f>
        <v>2339</v>
      </c>
      <c r="AF2339">
        <f t="shared" si="383"/>
        <v>0.9123196448390678</v>
      </c>
      <c r="AG2339">
        <f>AG2338*(1-(AG$1+AG$5))^($A2339-$A2338)*(1+2*(E2339/E2338-1))</f>
        <v>134997.52446939956</v>
      </c>
      <c r="AH2339">
        <f>VLOOKUP(A2339,'UVXY-IV'!A$2:E$2000,4,0)</f>
        <v>685338</v>
      </c>
      <c r="AI2339">
        <v>276.39999999999998</v>
      </c>
      <c r="AJ2339" s="10">
        <f t="shared" si="381"/>
        <v>-0.80302051765785709</v>
      </c>
      <c r="AK2339">
        <f t="shared" si="391"/>
        <v>20.126857642740539</v>
      </c>
      <c r="AM2339">
        <v>20.046399999999998</v>
      </c>
      <c r="AN2339" s="10">
        <f t="shared" si="380"/>
        <v>4.0135706531119197E-3</v>
      </c>
      <c r="AO2339">
        <f>AO2338*(1-AO$1+H2338)^($A2339-$A2338)*(2-E2339/E2338)</f>
        <v>20.389026247726367</v>
      </c>
      <c r="AQ2339" s="10">
        <v>20.309999999999999</v>
      </c>
    </row>
    <row r="2340" spans="1:43" x14ac:dyDescent="0.25">
      <c r="A2340" s="1">
        <v>41458</v>
      </c>
      <c r="B2340" s="12">
        <v>16.2</v>
      </c>
      <c r="C2340" s="12">
        <v>17.809999999999999</v>
      </c>
      <c r="D2340">
        <v>2073.35</v>
      </c>
      <c r="E2340">
        <v>1849.48</v>
      </c>
      <c r="F2340">
        <v>53491.4</v>
      </c>
      <c r="G2340">
        <v>47721.82</v>
      </c>
      <c r="H2340">
        <f>(1/(1-91/360*VLOOKUP($A2340,Tbills!$B$4:$C$974,2,1)/100))^((1)/91)-1</f>
        <v>1.3889776309117252E-6</v>
      </c>
      <c r="I2340" s="2">
        <f t="shared" si="390"/>
        <v>1280.3934304355516</v>
      </c>
      <c r="J2340">
        <f>VLOOKUP(A2340,'VXX-IV'!A$1:C$4500,3,0)</f>
        <v>1280.47</v>
      </c>
      <c r="K2340" s="10">
        <f t="shared" si="392"/>
        <v>-5.9798015141665495E-5</v>
      </c>
      <c r="L2340">
        <f t="shared" si="384"/>
        <v>718959.41886874079</v>
      </c>
      <c r="O2340">
        <f t="shared" si="385"/>
        <v>32216.155742832561</v>
      </c>
      <c r="R2340">
        <f t="shared" si="386"/>
        <v>29.386765615099637</v>
      </c>
      <c r="U2340" s="2">
        <f t="shared" si="387"/>
        <v>91.128488257201951</v>
      </c>
      <c r="V2340">
        <f>VLOOKUP(A2340,'VXZ-IV'!A$1:C$4500,3,0)</f>
        <v>91.12</v>
      </c>
      <c r="W2340" s="10">
        <f t="shared" si="393"/>
        <v>9.3154710293585907E-5</v>
      </c>
      <c r="X2340">
        <f t="shared" si="388"/>
        <v>27.796996389516977</v>
      </c>
      <c r="Z2340">
        <v>27.8</v>
      </c>
      <c r="AB2340">
        <f t="shared" si="389"/>
        <v>1071.623471869201</v>
      </c>
      <c r="AC2340">
        <f>VLOOKUP(A2340,'VIXY-IV'!A$1:E$2000,4,0)</f>
        <v>1078.298</v>
      </c>
      <c r="AD2340" s="10">
        <f t="shared" si="382"/>
        <v>-6.1898734216320195E-3</v>
      </c>
      <c r="AE2340">
        <f>ROW()</f>
        <v>2340</v>
      </c>
      <c r="AF2340">
        <f t="shared" si="383"/>
        <v>0.90960134755755195</v>
      </c>
      <c r="AG2340">
        <f>AG2339*(1-(AG$1+AG$5))^($A2340-$A2339)*(1+2*(E2340/E2339-1))</f>
        <v>131725.12046312349</v>
      </c>
      <c r="AH2340">
        <f>VLOOKUP(A2340,'UVXY-IV'!A$2:E$2000,4,0)</f>
        <v>668603</v>
      </c>
      <c r="AI2340">
        <v>269.92</v>
      </c>
      <c r="AJ2340" s="10">
        <f t="shared" si="381"/>
        <v>-0.80298455067787089</v>
      </c>
      <c r="AK2340">
        <f t="shared" si="391"/>
        <v>20.369520253281312</v>
      </c>
      <c r="AM2340">
        <v>20.287224999999999</v>
      </c>
      <c r="AN2340" s="10">
        <f t="shared" si="380"/>
        <v>4.0565061649049383E-3</v>
      </c>
      <c r="AO2340">
        <f>AO2339*(1-AO$1+H2339)^($A2340-$A2339)*(2-E2340/E2339)</f>
        <v>20.635076275420317</v>
      </c>
      <c r="AQ2340" s="10">
        <v>20.55</v>
      </c>
    </row>
    <row r="2341" spans="1:43" x14ac:dyDescent="0.25">
      <c r="A2341" s="1">
        <v>41460</v>
      </c>
      <c r="B2341" s="12">
        <v>14.89</v>
      </c>
      <c r="C2341" s="12">
        <v>16.88</v>
      </c>
      <c r="D2341">
        <v>1949.51</v>
      </c>
      <c r="E2341">
        <v>1739.01</v>
      </c>
      <c r="F2341">
        <v>52378.66</v>
      </c>
      <c r="G2341">
        <v>46728.959999999999</v>
      </c>
      <c r="H2341">
        <f>(1/(1-91/360*VLOOKUP($A2341,Tbills!$B$4:$C$974,2,1)/100))^((1)/91)-1</f>
        <v>1.3889776309117252E-6</v>
      </c>
      <c r="I2341" s="2">
        <f t="shared" si="390"/>
        <v>1203.8575582971087</v>
      </c>
      <c r="J2341">
        <f>VLOOKUP(A2341,'VXX-IV'!A$1:C$4500,3,0)</f>
        <v>1203.93</v>
      </c>
      <c r="K2341" s="10">
        <f t="shared" si="392"/>
        <v>-6.017102563393717E-5</v>
      </c>
      <c r="L2341">
        <f t="shared" si="384"/>
        <v>633016.61482388852</v>
      </c>
      <c r="O2341">
        <f t="shared" si="385"/>
        <v>29327.757937062972</v>
      </c>
      <c r="R2341">
        <f t="shared" si="386"/>
        <v>30.261669643889853</v>
      </c>
      <c r="U2341" s="2">
        <f t="shared" si="387"/>
        <v>89.228461601738402</v>
      </c>
      <c r="V2341">
        <f>VLOOKUP(A2341,'VXZ-IV'!A$1:C$4500,3,0)</f>
        <v>89.24</v>
      </c>
      <c r="W2341" s="10">
        <f t="shared" si="393"/>
        <v>-1.2929626021507268E-4</v>
      </c>
      <c r="X2341">
        <f t="shared" si="388"/>
        <v>28.373297153572878</v>
      </c>
      <c r="Z2341">
        <v>28.34</v>
      </c>
      <c r="AB2341">
        <f t="shared" si="389"/>
        <v>1007.544817812866</v>
      </c>
      <c r="AC2341">
        <f>VLOOKUP(A2341,'VIXY-IV'!A$1:E$2000,4,0)</f>
        <v>1013.272</v>
      </c>
      <c r="AD2341" s="10">
        <f t="shared" si="382"/>
        <v>-5.6521666315995089E-3</v>
      </c>
      <c r="AE2341">
        <f>ROW()</f>
        <v>2341</v>
      </c>
      <c r="AF2341">
        <f t="shared" si="383"/>
        <v>0.88210900473933662</v>
      </c>
      <c r="AG2341">
        <f>AG2340*(1-(AG$1+AG$5))^($A2341-$A2340)*(1+2*(E2341/E2340-1))</f>
        <v>115981.34064031109</v>
      </c>
      <c r="AH2341">
        <f>VLOOKUP(A2341,'UVXY-IV'!A$2:E$2000,4,0)</f>
        <v>588367</v>
      </c>
      <c r="AI2341">
        <v>242.28</v>
      </c>
      <c r="AJ2341" s="10">
        <f t="shared" si="381"/>
        <v>-0.8028758570070873</v>
      </c>
      <c r="AK2341">
        <f t="shared" si="391"/>
        <v>21.584187138957077</v>
      </c>
      <c r="AM2341">
        <v>21.486924999999999</v>
      </c>
      <c r="AN2341" s="10">
        <f t="shared" si="380"/>
        <v>4.5265732047317098E-3</v>
      </c>
      <c r="AO2341">
        <f>AO2340*(1-AO$1+H2340)^($A2341-$A2340)*(2-E2341/E2340)</f>
        <v>21.866058795462227</v>
      </c>
      <c r="AQ2341" s="10">
        <v>21.65</v>
      </c>
    </row>
    <row r="2342" spans="1:43" x14ac:dyDescent="0.25">
      <c r="A2342" s="1">
        <v>41463</v>
      </c>
      <c r="B2342" s="12">
        <v>14.78</v>
      </c>
      <c r="C2342" s="12">
        <v>16.41</v>
      </c>
      <c r="D2342">
        <v>1873.01</v>
      </c>
      <c r="E2342">
        <v>1670.76</v>
      </c>
      <c r="F2342">
        <v>50584.19</v>
      </c>
      <c r="G2342">
        <v>45127.85</v>
      </c>
      <c r="H2342">
        <f>(1/(1-91/360*VLOOKUP($A2342,Tbills!$B$4:$C$974,2,1)/100))^((1)/91)-1</f>
        <v>1.2500718804542288E-6</v>
      </c>
      <c r="I2342" s="2">
        <f t="shared" si="390"/>
        <v>1156.5328243502365</v>
      </c>
      <c r="J2342">
        <f>VLOOKUP(A2342,'VXX-IV'!A$1:C$4500,3,0)</f>
        <v>1156.6099999999999</v>
      </c>
      <c r="K2342" s="10">
        <f t="shared" si="392"/>
        <v>-6.6725732756345302E-5</v>
      </c>
      <c r="L2342">
        <f t="shared" si="384"/>
        <v>583252.36437212094</v>
      </c>
      <c r="O2342">
        <f t="shared" si="385"/>
        <v>27598.45129692816</v>
      </c>
      <c r="R2342">
        <f t="shared" si="386"/>
        <v>30.851317141734807</v>
      </c>
      <c r="U2342" s="2">
        <f t="shared" si="387"/>
        <v>86.165230150724852</v>
      </c>
      <c r="V2342">
        <f>VLOOKUP(A2342,'VXZ-IV'!A$1:C$4500,3,0)</f>
        <v>86.16</v>
      </c>
      <c r="W2342" s="10">
        <f t="shared" si="393"/>
        <v>6.0702770715570509E-5</v>
      </c>
      <c r="X2342">
        <f t="shared" si="388"/>
        <v>29.342327099035902</v>
      </c>
      <c r="Z2342">
        <v>29.3</v>
      </c>
      <c r="AB2342">
        <f t="shared" si="389"/>
        <v>967.90099778826198</v>
      </c>
      <c r="AC2342">
        <f>VLOOKUP(A2342,'VIXY-IV'!A$1:E$2000,4,0)</f>
        <v>973.05799999999999</v>
      </c>
      <c r="AD2342" s="10">
        <f t="shared" si="382"/>
        <v>-5.2997891304916722E-3</v>
      </c>
      <c r="AE2342">
        <f>ROW()</f>
        <v>2342</v>
      </c>
      <c r="AF2342">
        <f t="shared" si="383"/>
        <v>0.90067032297379646</v>
      </c>
      <c r="AG2342">
        <f>AG2341*(1-(AG$1+AG$5))^($A2342-$A2341)*(1+2*(E2342/E2341-1))</f>
        <v>106866.82020994648</v>
      </c>
      <c r="AH2342">
        <f>VLOOKUP(A2342,'UVXY-IV'!A$2:E$2000,4,0)</f>
        <v>541817</v>
      </c>
      <c r="AI2342">
        <v>221.04</v>
      </c>
      <c r="AJ2342" s="10">
        <f t="shared" si="381"/>
        <v>-0.80276214993264061</v>
      </c>
      <c r="AK2342">
        <f t="shared" si="391"/>
        <v>22.428156155782101</v>
      </c>
      <c r="AM2342">
        <v>22.324375</v>
      </c>
      <c r="AN2342" s="10">
        <f t="shared" si="380"/>
        <v>4.648782139795804E-3</v>
      </c>
      <c r="AO2342">
        <f>AO2341*(1-AO$1+H2341)^($A2342-$A2341)*(2-E2342/E2341)</f>
        <v>22.721797689953206</v>
      </c>
      <c r="AQ2342" s="10">
        <v>22.56</v>
      </c>
    </row>
    <row r="2343" spans="1:43" x14ac:dyDescent="0.25">
      <c r="A2343" s="1">
        <v>41464</v>
      </c>
      <c r="B2343" s="12">
        <v>14.35</v>
      </c>
      <c r="C2343" s="12">
        <v>15.91</v>
      </c>
      <c r="D2343">
        <v>1856.09</v>
      </c>
      <c r="E2343">
        <v>1655.66</v>
      </c>
      <c r="F2343">
        <v>50154.96</v>
      </c>
      <c r="G2343">
        <v>44744.86</v>
      </c>
      <c r="H2343">
        <f>(1/(1-91/360*VLOOKUP($A2343,Tbills!$B$4:$C$974,2,1)/100))^((1)/91)-1</f>
        <v>1.2500718804542288E-6</v>
      </c>
      <c r="I2343" s="2">
        <f t="shared" si="390"/>
        <v>1146.0572380753119</v>
      </c>
      <c r="J2343">
        <f>VLOOKUP(A2343,'VXX-IV'!A$1:C$4500,3,0)</f>
        <v>1146.1300000000001</v>
      </c>
      <c r="K2343" s="10">
        <f t="shared" si="392"/>
        <v>-6.3484879279096518E-5</v>
      </c>
      <c r="L2343">
        <f t="shared" si="384"/>
        <v>572684.55056447885</v>
      </c>
      <c r="O2343">
        <f t="shared" si="385"/>
        <v>27223.389819742319</v>
      </c>
      <c r="R2343">
        <f t="shared" si="386"/>
        <v>30.989330256578683</v>
      </c>
      <c r="U2343" s="2">
        <f t="shared" si="387"/>
        <v>85.431995555667413</v>
      </c>
      <c r="V2343">
        <f>VLOOKUP(A2343,'VXZ-IV'!A$1:C$4500,3,0)</f>
        <v>85.44</v>
      </c>
      <c r="W2343" s="10">
        <f t="shared" si="393"/>
        <v>-9.36849758027547E-5</v>
      </c>
      <c r="X2343">
        <f t="shared" si="388"/>
        <v>29.59029140291625</v>
      </c>
      <c r="Z2343">
        <v>29.78</v>
      </c>
      <c r="AB2343">
        <f t="shared" si="389"/>
        <v>959.1198581859145</v>
      </c>
      <c r="AC2343">
        <f>VLOOKUP(A2343,'VIXY-IV'!A$1:E$2000,4,0)</f>
        <v>964.32600000000002</v>
      </c>
      <c r="AD2343" s="10">
        <f t="shared" si="382"/>
        <v>-5.3987363340670669E-3</v>
      </c>
      <c r="AE2343">
        <f>ROW()</f>
        <v>2343</v>
      </c>
      <c r="AF2343">
        <f t="shared" si="383"/>
        <v>0.9019484600879949</v>
      </c>
      <c r="AG2343">
        <f>AG2342*(1-(AG$1+AG$5))^($A2343-$A2342)*(1+2*(E2343/E2342-1))</f>
        <v>104931.60146974202</v>
      </c>
      <c r="AH2343">
        <f>VLOOKUP(A2343,'UVXY-IV'!A$2:E$2000,4,0)</f>
        <v>531998</v>
      </c>
      <c r="AI2343">
        <v>210.84</v>
      </c>
      <c r="AJ2343" s="10">
        <f t="shared" si="381"/>
        <v>-0.80275940610727481</v>
      </c>
      <c r="AK2343">
        <f t="shared" si="391"/>
        <v>22.629803376323302</v>
      </c>
      <c r="AM2343">
        <v>22.524525000000001</v>
      </c>
      <c r="AN2343" s="10">
        <f t="shared" si="380"/>
        <v>4.6739443483625465E-3</v>
      </c>
      <c r="AO2343">
        <f>AO2342*(1-AO$1+H2342)^($A2343-$A2342)*(2-E2343/E2342)</f>
        <v>22.926333494818081</v>
      </c>
      <c r="AQ2343" s="10">
        <v>23.05</v>
      </c>
    </row>
    <row r="2344" spans="1:43" x14ac:dyDescent="0.25">
      <c r="A2344" s="1">
        <v>41465</v>
      </c>
      <c r="B2344" s="12">
        <v>14.21</v>
      </c>
      <c r="C2344" s="12">
        <v>15.77</v>
      </c>
      <c r="D2344">
        <v>1823.31</v>
      </c>
      <c r="E2344">
        <v>1626.42</v>
      </c>
      <c r="F2344">
        <v>49297.87</v>
      </c>
      <c r="G2344">
        <v>43980.160000000003</v>
      </c>
      <c r="H2344">
        <f>(1/(1-91/360*VLOOKUP($A2344,Tbills!$B$4:$C$974,2,1)/100))^((1)/91)-1</f>
        <v>1.2500718804542288E-6</v>
      </c>
      <c r="I2344" s="2">
        <f t="shared" si="390"/>
        <v>1125.7895201390991</v>
      </c>
      <c r="J2344">
        <f>VLOOKUP(A2344,'VXX-IV'!A$1:C$4500,3,0)</f>
        <v>1125.8599999999999</v>
      </c>
      <c r="K2344" s="10">
        <f t="shared" si="392"/>
        <v>-6.2600910327059722E-5</v>
      </c>
      <c r="L2344">
        <f t="shared" si="384"/>
        <v>552432.32627757499</v>
      </c>
      <c r="O2344">
        <f t="shared" si="385"/>
        <v>26501.323376016902</v>
      </c>
      <c r="R2344">
        <f t="shared" si="386"/>
        <v>31.26156255905865</v>
      </c>
      <c r="U2344" s="2">
        <f t="shared" si="387"/>
        <v>83.970014462375843</v>
      </c>
      <c r="V2344">
        <f>VLOOKUP(A2344,'VXZ-IV'!A$1:C$4500,3,0)</f>
        <v>83.96</v>
      </c>
      <c r="W2344" s="10">
        <f t="shared" si="393"/>
        <v>1.1927658856425438E-4</v>
      </c>
      <c r="X2344">
        <f t="shared" si="388"/>
        <v>30.094920805241323</v>
      </c>
      <c r="Z2344">
        <v>29.96</v>
      </c>
      <c r="AB2344">
        <f t="shared" si="389"/>
        <v>942.14834729446795</v>
      </c>
      <c r="AC2344">
        <f>VLOOKUP(A2344,'VIXY-IV'!A$1:E$2000,4,0)</f>
        <v>947.29</v>
      </c>
      <c r="AD2344" s="10">
        <f t="shared" si="382"/>
        <v>-5.4277493750931605E-3</v>
      </c>
      <c r="AE2344">
        <f>ROW()</f>
        <v>2344</v>
      </c>
      <c r="AF2344">
        <f t="shared" si="383"/>
        <v>0.9010779961953076</v>
      </c>
      <c r="AG2344">
        <f>AG2343*(1-(AG$1+AG$5))^($A2344-$A2343)*(1+2*(E2344/E2343-1))</f>
        <v>101221.87376945921</v>
      </c>
      <c r="AH2344">
        <f>VLOOKUP(A2344,'UVXY-IV'!A$2:E$2000,4,0)</f>
        <v>513329</v>
      </c>
      <c r="AI2344">
        <v>206.24</v>
      </c>
      <c r="AJ2344" s="10">
        <f t="shared" si="381"/>
        <v>-0.80281286705122989</v>
      </c>
      <c r="AK2344">
        <f t="shared" si="391"/>
        <v>23.02838737397602</v>
      </c>
      <c r="AM2344">
        <v>22.920400000000001</v>
      </c>
      <c r="AN2344" s="10">
        <f t="shared" si="380"/>
        <v>4.7114087876309885E-3</v>
      </c>
      <c r="AO2344">
        <f>AO2343*(1-AO$1+H2343)^($A2344-$A2343)*(2-E2344/E2343)</f>
        <v>23.330393236319097</v>
      </c>
      <c r="AQ2344" s="10">
        <v>23.28</v>
      </c>
    </row>
    <row r="2345" spans="1:43" x14ac:dyDescent="0.25">
      <c r="A2345" s="1">
        <v>41466</v>
      </c>
      <c r="B2345" s="12">
        <v>14.01</v>
      </c>
      <c r="C2345" s="12">
        <v>15.5</v>
      </c>
      <c r="D2345">
        <v>1788</v>
      </c>
      <c r="E2345">
        <v>1594.92</v>
      </c>
      <c r="F2345">
        <v>48604.36</v>
      </c>
      <c r="G2345">
        <v>43361.4</v>
      </c>
      <c r="H2345">
        <f>(1/(1-91/360*VLOOKUP($A2345,Tbills!$B$4:$C$974,2,1)/100))^((1)/91)-1</f>
        <v>1.2500718804542288E-6</v>
      </c>
      <c r="I2345" s="2">
        <f t="shared" si="390"/>
        <v>1103.9606978808404</v>
      </c>
      <c r="J2345">
        <f>VLOOKUP(A2345,'VXX-IV'!A$1:C$4500,3,0)</f>
        <v>1104.03</v>
      </c>
      <c r="K2345" s="10">
        <f t="shared" si="392"/>
        <v>-6.2771952899498551E-5</v>
      </c>
      <c r="L2345">
        <f t="shared" si="384"/>
        <v>531010.30728701665</v>
      </c>
      <c r="O2345">
        <f t="shared" si="385"/>
        <v>25730.552098988908</v>
      </c>
      <c r="R2345">
        <f t="shared" si="386"/>
        <v>31.562867821929963</v>
      </c>
      <c r="U2345" s="2">
        <f t="shared" si="387"/>
        <v>82.786726795488605</v>
      </c>
      <c r="V2345">
        <f>VLOOKUP(A2345,'VXZ-IV'!A$1:C$4500,3,0)</f>
        <v>82.8</v>
      </c>
      <c r="W2345" s="10">
        <f t="shared" si="393"/>
        <v>-1.6030440231151744E-4</v>
      </c>
      <c r="X2345">
        <f t="shared" si="388"/>
        <v>30.517237777160723</v>
      </c>
      <c r="Z2345">
        <v>30.68</v>
      </c>
      <c r="AB2345">
        <f t="shared" si="389"/>
        <v>923.86889738406956</v>
      </c>
      <c r="AC2345">
        <f>VLOOKUP(A2345,'VIXY-IV'!A$1:E$2000,4,0)</f>
        <v>928.89400000000001</v>
      </c>
      <c r="AD2345" s="10">
        <f t="shared" si="382"/>
        <v>-5.4097697002354339E-3</v>
      </c>
      <c r="AE2345">
        <f>ROW()</f>
        <v>2345</v>
      </c>
      <c r="AF2345">
        <f t="shared" si="383"/>
        <v>0.90387096774193543</v>
      </c>
      <c r="AG2345">
        <f>AG2344*(1-(AG$1+AG$5))^($A2345-$A2344)*(1+2*(E2345/E2344-1))</f>
        <v>97297.726911165766</v>
      </c>
      <c r="AH2345">
        <f>VLOOKUP(A2345,'UVXY-IV'!A$2:E$2000,4,0)</f>
        <v>493382</v>
      </c>
      <c r="AI2345">
        <v>195.44</v>
      </c>
      <c r="AJ2345" s="10">
        <f t="shared" si="381"/>
        <v>-0.80279433195543048</v>
      </c>
      <c r="AK2345">
        <f t="shared" si="391"/>
        <v>23.473300736974263</v>
      </c>
      <c r="AM2345">
        <v>23.363199999999999</v>
      </c>
      <c r="AN2345" s="10">
        <f t="shared" si="380"/>
        <v>4.7125709224020707E-3</v>
      </c>
      <c r="AO2345">
        <f>AO2344*(1-AO$1+H2344)^($A2345-$A2344)*(2-E2345/E2344)</f>
        <v>23.781399195571819</v>
      </c>
      <c r="AQ2345" s="10">
        <v>23.87</v>
      </c>
    </row>
    <row r="2346" spans="1:43" x14ac:dyDescent="0.25">
      <c r="A2346" s="1">
        <v>41467</v>
      </c>
      <c r="B2346" s="12">
        <v>13.84</v>
      </c>
      <c r="C2346" s="12">
        <v>15.65</v>
      </c>
      <c r="D2346">
        <v>1804.97</v>
      </c>
      <c r="E2346">
        <v>1610.06</v>
      </c>
      <c r="F2346">
        <v>48910.14</v>
      </c>
      <c r="G2346">
        <v>43634.14</v>
      </c>
      <c r="H2346">
        <f>(1/(1-91/360*VLOOKUP($A2346,Tbills!$B$4:$C$974,2,1)/100))^((1)/91)-1</f>
        <v>1.2500718804542288E-6</v>
      </c>
      <c r="I2346" s="2">
        <f t="shared" si="390"/>
        <v>1114.4112716892359</v>
      </c>
      <c r="J2346">
        <f>VLOOKUP(A2346,'VXX-IV'!A$1:C$4500,3,0)</f>
        <v>1114.48</v>
      </c>
      <c r="K2346" s="10">
        <f t="shared" si="392"/>
        <v>-6.1668500793254921E-5</v>
      </c>
      <c r="L2346">
        <f t="shared" si="384"/>
        <v>541067.90182339668</v>
      </c>
      <c r="O2346">
        <f t="shared" si="385"/>
        <v>26096.048936759671</v>
      </c>
      <c r="R2346">
        <f t="shared" si="386"/>
        <v>31.411640322416446</v>
      </c>
      <c r="U2346" s="2">
        <f t="shared" si="387"/>
        <v>83.305523742646002</v>
      </c>
      <c r="V2346">
        <f>VLOOKUP(A2346,'VXZ-IV'!A$1:C$4500,3,0)</f>
        <v>83.32</v>
      </c>
      <c r="W2346" s="10">
        <f t="shared" si="393"/>
        <v>-1.7374288710980679E-4</v>
      </c>
      <c r="X2346">
        <f t="shared" si="388"/>
        <v>30.32420289648552</v>
      </c>
      <c r="Z2346">
        <v>30.38</v>
      </c>
      <c r="AB2346">
        <f t="shared" si="389"/>
        <v>932.60633494635158</v>
      </c>
      <c r="AC2346">
        <f>VLOOKUP(A2346,'VIXY-IV'!A$1:E$2000,4,0)</f>
        <v>937.678</v>
      </c>
      <c r="AD2346" s="10">
        <f t="shared" si="382"/>
        <v>-5.4087491160594858E-3</v>
      </c>
      <c r="AE2346">
        <f>ROW()</f>
        <v>2346</v>
      </c>
      <c r="AF2346">
        <f t="shared" si="383"/>
        <v>0.88434504792332269</v>
      </c>
      <c r="AG2346">
        <f>AG2345*(1-(AG$1+AG$5))^($A2346-$A2345)*(1+2*(E2346/E2345-1))</f>
        <v>99141.610281446061</v>
      </c>
      <c r="AH2346">
        <f>VLOOKUP(A2346,'UVXY-IV'!A$2:E$2000,4,0)</f>
        <v>502710</v>
      </c>
      <c r="AI2346">
        <v>199.28</v>
      </c>
      <c r="AJ2346" s="10">
        <f t="shared" si="381"/>
        <v>-0.80278568104583936</v>
      </c>
      <c r="AK2346">
        <f t="shared" si="391"/>
        <v>23.249394264969755</v>
      </c>
      <c r="AM2346">
        <v>23.1402</v>
      </c>
      <c r="AN2346" s="10">
        <f t="shared" si="380"/>
        <v>4.7188124981527579E-3</v>
      </c>
      <c r="AO2346">
        <f>AO2345*(1-AO$1+H2345)^($A2346-$A2345)*(2-E2346/E2345)</f>
        <v>23.554809164871671</v>
      </c>
      <c r="AQ2346" s="10">
        <v>23.65</v>
      </c>
    </row>
    <row r="2347" spans="1:43" x14ac:dyDescent="0.25">
      <c r="A2347" s="1">
        <v>41470</v>
      </c>
      <c r="B2347" s="12">
        <v>13.79</v>
      </c>
      <c r="C2347" s="12">
        <v>15.62</v>
      </c>
      <c r="D2347">
        <v>1752.55</v>
      </c>
      <c r="E2347">
        <v>1563.3</v>
      </c>
      <c r="F2347">
        <v>48023.9</v>
      </c>
      <c r="G2347">
        <v>42843.34</v>
      </c>
      <c r="H2347">
        <f>(1/(1-91/360*VLOOKUP($A2347,Tbills!$B$4:$C$974,2,1)/100))^((1)/91)-1</f>
        <v>1.1111679050213041E-6</v>
      </c>
      <c r="I2347" s="2">
        <f t="shared" si="390"/>
        <v>1081.9673512014144</v>
      </c>
      <c r="J2347">
        <f>VLOOKUP(A2347,'VXX-IV'!A$1:C$4500,3,0)</f>
        <v>1082.04</v>
      </c>
      <c r="K2347" s="10">
        <f t="shared" si="392"/>
        <v>-6.7140584992686492E-5</v>
      </c>
      <c r="L2347">
        <f t="shared" si="384"/>
        <v>509572.67164439295</v>
      </c>
      <c r="O2347">
        <f t="shared" si="385"/>
        <v>24956.688069740958</v>
      </c>
      <c r="R2347">
        <f t="shared" si="386"/>
        <v>31.863453371256934</v>
      </c>
      <c r="U2347" s="2">
        <f t="shared" si="387"/>
        <v>81.790064351959103</v>
      </c>
      <c r="V2347">
        <f>VLOOKUP(A2347,'VXZ-IV'!A$1:C$4500,3,0)</f>
        <v>81.8</v>
      </c>
      <c r="W2347" s="10">
        <f t="shared" si="393"/>
        <v>-1.2146268998647347E-4</v>
      </c>
      <c r="X2347">
        <f t="shared" si="388"/>
        <v>30.870458585208784</v>
      </c>
      <c r="Z2347">
        <v>30.9</v>
      </c>
      <c r="AB2347">
        <f t="shared" si="389"/>
        <v>905.42650273907805</v>
      </c>
      <c r="AC2347">
        <f>VLOOKUP(A2347,'VIXY-IV'!A$1:E$2000,4,0)</f>
        <v>910.34199999999998</v>
      </c>
      <c r="AD2347" s="10">
        <f t="shared" si="382"/>
        <v>-5.399616035426158E-3</v>
      </c>
      <c r="AE2347">
        <f>ROW()</f>
        <v>2347</v>
      </c>
      <c r="AF2347">
        <f t="shared" si="383"/>
        <v>0.88284250960307298</v>
      </c>
      <c r="AG2347">
        <f>AG2346*(1-(AG$1+AG$5))^($A2347-$A2346)*(1+2*(E2347/E2346-1))</f>
        <v>93373.55016404239</v>
      </c>
      <c r="AH2347">
        <f>VLOOKUP(A2347,'UVXY-IV'!A$2:E$2000,4,0)</f>
        <v>473442</v>
      </c>
      <c r="AI2347">
        <v>190.56</v>
      </c>
      <c r="AJ2347" s="10">
        <f t="shared" si="381"/>
        <v>-0.80277721418031689</v>
      </c>
      <c r="AK2347">
        <f t="shared" si="391"/>
        <v>23.921269643124049</v>
      </c>
      <c r="AM2347">
        <v>23.81015</v>
      </c>
      <c r="AN2347" s="10">
        <f t="shared" si="380"/>
        <v>4.6669022716803177E-3</v>
      </c>
      <c r="AO2347">
        <f>AO2346*(1-AO$1+H2346)^($A2347-$A2346)*(2-E2347/E2346)</f>
        <v>24.236298731303076</v>
      </c>
      <c r="AQ2347" s="10">
        <v>24.17</v>
      </c>
    </row>
    <row r="2348" spans="1:43" x14ac:dyDescent="0.25">
      <c r="A2348" s="1">
        <v>41471</v>
      </c>
      <c r="B2348" s="12">
        <v>14.42</v>
      </c>
      <c r="C2348" s="12">
        <v>16.010000000000002</v>
      </c>
      <c r="D2348">
        <v>1801.44</v>
      </c>
      <c r="E2348">
        <v>1606.91</v>
      </c>
      <c r="F2348">
        <v>49558.66</v>
      </c>
      <c r="G2348">
        <v>44212.49</v>
      </c>
      <c r="H2348">
        <f>(1/(1-91/360*VLOOKUP($A2348,Tbills!$B$4:$C$974,2,1)/100))^((1)/91)-1</f>
        <v>1.1111679050213041E-6</v>
      </c>
      <c r="I2348" s="2">
        <f t="shared" si="390"/>
        <v>1112.1233283878887</v>
      </c>
      <c r="J2348">
        <f>VLOOKUP(A2348,'VXX-IV'!A$1:C$4500,3,0)</f>
        <v>1112.19</v>
      </c>
      <c r="K2348" s="10">
        <f t="shared" si="392"/>
        <v>-5.9946243098130125E-5</v>
      </c>
      <c r="L2348">
        <f t="shared" si="384"/>
        <v>537979.14670623711</v>
      </c>
      <c r="O2348">
        <f t="shared" si="385"/>
        <v>26000.103914855736</v>
      </c>
      <c r="R2348">
        <f t="shared" si="386"/>
        <v>31.417599744761883</v>
      </c>
      <c r="U2348" s="2">
        <f t="shared" si="387"/>
        <v>84.401873944473948</v>
      </c>
      <c r="V2348">
        <f>VLOOKUP(A2348,'VXZ-IV'!A$1:C$4500,3,0)</f>
        <v>84.4</v>
      </c>
      <c r="W2348" s="10">
        <f t="shared" si="393"/>
        <v>2.2203133577480827E-5</v>
      </c>
      <c r="X2348">
        <f t="shared" si="388"/>
        <v>29.882855371186714</v>
      </c>
      <c r="Z2348">
        <v>29.93</v>
      </c>
      <c r="AB2348">
        <f t="shared" si="389"/>
        <v>930.65193822377864</v>
      </c>
      <c r="AC2348">
        <f>VLOOKUP(A2348,'VIXY-IV'!A$1:E$2000,4,0)</f>
        <v>935.75</v>
      </c>
      <c r="AD2348" s="10">
        <f t="shared" si="382"/>
        <v>-5.4481023523604843E-3</v>
      </c>
      <c r="AE2348">
        <f>ROW()</f>
        <v>2348</v>
      </c>
      <c r="AF2348">
        <f t="shared" si="383"/>
        <v>0.90068707058088682</v>
      </c>
      <c r="AG2348">
        <f>AG2347*(1-(AG$1+AG$5))^($A2348-$A2347)*(1+2*(E2348/E2347-1))</f>
        <v>98579.747044928445</v>
      </c>
      <c r="AH2348">
        <f>VLOOKUP(A2348,'UVXY-IV'!A$2:E$2000,4,0)</f>
        <v>499798</v>
      </c>
      <c r="AI2348">
        <v>200.32</v>
      </c>
      <c r="AJ2348" s="10">
        <f t="shared" si="381"/>
        <v>-0.80276082128194104</v>
      </c>
      <c r="AK2348">
        <f t="shared" si="391"/>
        <v>23.252876040764864</v>
      </c>
      <c r="AM2348">
        <v>23.150625000000002</v>
      </c>
      <c r="AN2348" s="10">
        <f t="shared" si="380"/>
        <v>4.4167723663988134E-3</v>
      </c>
      <c r="AO2348">
        <f>AO2347*(1-AO$1+H2347)^($A2348-$A2347)*(2-E2348/E2347)</f>
        <v>23.559354876368165</v>
      </c>
      <c r="AQ2348" s="10">
        <v>23.49</v>
      </c>
    </row>
    <row r="2349" spans="1:43" x14ac:dyDescent="0.25">
      <c r="A2349" s="1">
        <v>41472</v>
      </c>
      <c r="B2349" s="12">
        <v>13.78</v>
      </c>
      <c r="C2349" s="12">
        <v>15.56</v>
      </c>
      <c r="D2349">
        <v>1734.72</v>
      </c>
      <c r="E2349">
        <v>1547.39</v>
      </c>
      <c r="F2349">
        <v>48496.14</v>
      </c>
      <c r="G2349">
        <v>43264.54</v>
      </c>
      <c r="H2349">
        <f>(1/(1-91/360*VLOOKUP($A2349,Tbills!$B$4:$C$974,2,1)/100))^((1)/91)-1</f>
        <v>1.1111679050213041E-6</v>
      </c>
      <c r="I2349" s="2">
        <f t="shared" si="390"/>
        <v>1070.9074623097792</v>
      </c>
      <c r="J2349">
        <f>VLOOKUP(A2349,'VXX-IV'!A$1:C$4500,3,0)</f>
        <v>1070.98</v>
      </c>
      <c r="K2349" s="10">
        <f t="shared" si="392"/>
        <v>-6.7730200583371314E-5</v>
      </c>
      <c r="L2349">
        <f t="shared" si="384"/>
        <v>498103.65112254943</v>
      </c>
      <c r="O2349">
        <f t="shared" si="385"/>
        <v>24554.709352505535</v>
      </c>
      <c r="R2349">
        <f t="shared" si="386"/>
        <v>31.998007665346684</v>
      </c>
      <c r="U2349" s="2">
        <f t="shared" si="387"/>
        <v>82.590313965917289</v>
      </c>
      <c r="V2349">
        <f>VLOOKUP(A2349,'VXZ-IV'!A$1:C$4500,3,0)</f>
        <v>82.6</v>
      </c>
      <c r="W2349" s="10">
        <f t="shared" si="393"/>
        <v>-1.1726433514169798E-4</v>
      </c>
      <c r="X2349">
        <f t="shared" si="388"/>
        <v>30.522471878537285</v>
      </c>
      <c r="Z2349">
        <v>30.59</v>
      </c>
      <c r="AB2349">
        <f t="shared" si="389"/>
        <v>896.14931402540151</v>
      </c>
      <c r="AC2349">
        <f>VLOOKUP(A2349,'VIXY-IV'!A$1:E$2000,4,0)</f>
        <v>901.04</v>
      </c>
      <c r="AD2349" s="10">
        <f t="shared" si="382"/>
        <v>-5.4278233758749961E-3</v>
      </c>
      <c r="AE2349">
        <f>ROW()</f>
        <v>2349</v>
      </c>
      <c r="AF2349">
        <f t="shared" si="383"/>
        <v>0.88560411311053977</v>
      </c>
      <c r="AG2349">
        <f>AG2348*(1-(AG$1+AG$5))^($A2349-$A2348)*(1+2*(E2349/E2348-1))</f>
        <v>91273.876899126422</v>
      </c>
      <c r="AH2349">
        <f>VLOOKUP(A2349,'UVXY-IV'!A$2:E$2000,4,0)</f>
        <v>462746</v>
      </c>
      <c r="AI2349">
        <v>187.04</v>
      </c>
      <c r="AJ2349" s="10">
        <f t="shared" si="381"/>
        <v>-0.80275598946478977</v>
      </c>
      <c r="AK2349">
        <f t="shared" si="391"/>
        <v>24.113040219520357</v>
      </c>
      <c r="AM2349">
        <v>24.006699999999999</v>
      </c>
      <c r="AN2349" s="10">
        <f t="shared" si="380"/>
        <v>4.4296058817063777E-3</v>
      </c>
      <c r="AO2349">
        <f>AO2348*(1-AO$1+H2348)^($A2349-$A2348)*(2-E2349/E2348)</f>
        <v>24.431117665781816</v>
      </c>
      <c r="AQ2349" s="10">
        <v>24.32</v>
      </c>
    </row>
    <row r="2350" spans="1:43" x14ac:dyDescent="0.25">
      <c r="A2350" s="1">
        <v>41473</v>
      </c>
      <c r="B2350" s="12">
        <v>13.77</v>
      </c>
      <c r="C2350" s="12">
        <v>15.56</v>
      </c>
      <c r="D2350">
        <v>1718.54</v>
      </c>
      <c r="E2350">
        <v>1532.96</v>
      </c>
      <c r="F2350">
        <v>48283.93</v>
      </c>
      <c r="G2350">
        <v>43075.18</v>
      </c>
      <c r="H2350">
        <f>(1/(1-91/360*VLOOKUP($A2350,Tbills!$B$4:$C$974,2,1)/100))^((1)/91)-1</f>
        <v>1.1111679050213041E-6</v>
      </c>
      <c r="I2350" s="2">
        <f t="shared" si="390"/>
        <v>1060.8930748689031</v>
      </c>
      <c r="J2350">
        <f>VLOOKUP(A2350,'VXX-IV'!A$1:C$4500,3,0)</f>
        <v>1060.97</v>
      </c>
      <c r="K2350" s="10">
        <f t="shared" si="392"/>
        <v>-7.2504529908368198E-5</v>
      </c>
      <c r="L2350">
        <f t="shared" si="384"/>
        <v>488792.08541376813</v>
      </c>
      <c r="O2350">
        <f t="shared" si="385"/>
        <v>24210.420467998501</v>
      </c>
      <c r="R2350">
        <f t="shared" si="386"/>
        <v>32.145751228417303</v>
      </c>
      <c r="U2350" s="2">
        <f t="shared" si="387"/>
        <v>82.226909230477105</v>
      </c>
      <c r="V2350">
        <f>VLOOKUP(A2350,'VXZ-IV'!A$1:C$4500,3,0)</f>
        <v>82.24</v>
      </c>
      <c r="W2350" s="10">
        <f t="shared" si="393"/>
        <v>-1.5917764497674902E-4</v>
      </c>
      <c r="X2350">
        <f t="shared" si="388"/>
        <v>30.654962674743377</v>
      </c>
      <c r="Z2350">
        <v>30.77</v>
      </c>
      <c r="AB2350">
        <f t="shared" si="389"/>
        <v>887.76142808565305</v>
      </c>
      <c r="AC2350">
        <f>VLOOKUP(A2350,'VIXY-IV'!A$1:E$2000,4,0)</f>
        <v>892.56200000000001</v>
      </c>
      <c r="AD2350" s="10">
        <f t="shared" si="382"/>
        <v>-5.3784184340661678E-3</v>
      </c>
      <c r="AE2350">
        <f>ROW()</f>
        <v>2350</v>
      </c>
      <c r="AF2350">
        <f t="shared" si="383"/>
        <v>0.88496143958868889</v>
      </c>
      <c r="AG2350">
        <f>AG2349*(1-(AG$1+AG$5))^($A2350-$A2349)*(1+2*(E2350/E2349-1))</f>
        <v>89568.531259761701</v>
      </c>
      <c r="AH2350">
        <f>VLOOKUP(A2350,'UVXY-IV'!A$2:E$2000,4,0)</f>
        <v>453961</v>
      </c>
      <c r="AI2350">
        <v>180.4</v>
      </c>
      <c r="AJ2350" s="10">
        <f t="shared" si="381"/>
        <v>-0.80269553715019204</v>
      </c>
      <c r="AK2350">
        <f t="shared" si="391"/>
        <v>24.336769940100876</v>
      </c>
      <c r="AM2350">
        <v>24.227274999999999</v>
      </c>
      <c r="AN2350" s="10">
        <f t="shared" ref="AN2350:AN2413" si="394">AK2350/AM2350-1</f>
        <v>4.5194905370444793E-3</v>
      </c>
      <c r="AO2350">
        <f>AO2349*(1-AO$1+H2349)^($A2350-$A2349)*(2-E2350/E2349)</f>
        <v>24.658062482638393</v>
      </c>
      <c r="AQ2350" s="10">
        <v>24.72</v>
      </c>
    </row>
    <row r="2351" spans="1:43" x14ac:dyDescent="0.25">
      <c r="A2351" s="1">
        <v>41474</v>
      </c>
      <c r="B2351" s="12">
        <v>12.54</v>
      </c>
      <c r="C2351" s="12">
        <v>15.04</v>
      </c>
      <c r="D2351">
        <v>1659.14</v>
      </c>
      <c r="E2351">
        <v>1479.98</v>
      </c>
      <c r="F2351">
        <v>48036.36</v>
      </c>
      <c r="G2351">
        <v>42854.27</v>
      </c>
      <c r="H2351">
        <f>(1/(1-91/360*VLOOKUP($A2351,Tbills!$B$4:$C$974,2,1)/100))^((1)/91)-1</f>
        <v>1.1111679050213041E-6</v>
      </c>
      <c r="I2351" s="2">
        <f t="shared" si="390"/>
        <v>1024.1991556908604</v>
      </c>
      <c r="J2351">
        <f>VLOOKUP(A2351,'VXX-IV'!A$1:C$4500,3,0)</f>
        <v>1024.27</v>
      </c>
      <c r="K2351" s="10">
        <f t="shared" si="392"/>
        <v>-6.916565860526358E-5</v>
      </c>
      <c r="L2351">
        <f t="shared" si="384"/>
        <v>454986.13781513501</v>
      </c>
      <c r="O2351">
        <f t="shared" si="385"/>
        <v>22954.557329988864</v>
      </c>
      <c r="R2351">
        <f t="shared" si="386"/>
        <v>32.699760995984811</v>
      </c>
      <c r="U2351" s="2">
        <f t="shared" si="387"/>
        <v>81.803306013110145</v>
      </c>
      <c r="V2351">
        <f>VLOOKUP(A2351,'VXZ-IV'!A$1:C$4500,3,0)</f>
        <v>81.8</v>
      </c>
      <c r="W2351" s="10">
        <f t="shared" si="393"/>
        <v>4.0415808192584279E-5</v>
      </c>
      <c r="X2351">
        <f t="shared" si="388"/>
        <v>30.811070505088271</v>
      </c>
      <c r="Z2351">
        <v>30.66</v>
      </c>
      <c r="AB2351">
        <f t="shared" si="389"/>
        <v>857.04998841984286</v>
      </c>
      <c r="AC2351">
        <f>VLOOKUP(A2351,'VIXY-IV'!A$1:E$2000,4,0)</f>
        <v>861.52</v>
      </c>
      <c r="AD2351" s="10">
        <f t="shared" si="382"/>
        <v>-5.1885174809140899E-3</v>
      </c>
      <c r="AE2351">
        <f>ROW()</f>
        <v>2351</v>
      </c>
      <c r="AF2351">
        <f t="shared" si="383"/>
        <v>0.83377659574468088</v>
      </c>
      <c r="AG2351">
        <f>AG2350*(1-(AG$1+AG$5))^($A2351-$A2350)*(1+2*(E2351/E2350-1))</f>
        <v>83374.639221543024</v>
      </c>
      <c r="AH2351">
        <f>VLOOKUP(A2351,'UVXY-IV'!A$2:E$2000,4,0)</f>
        <v>422469</v>
      </c>
      <c r="AI2351">
        <v>172.96</v>
      </c>
      <c r="AJ2351" s="10">
        <f t="shared" ref="AJ2351:AJ2414" si="395">AG2351/AH2351-1</f>
        <v>-0.80264909562229891</v>
      </c>
      <c r="AK2351">
        <f t="shared" si="391"/>
        <v>25.176690367843623</v>
      </c>
      <c r="AM2351">
        <v>25.059574999999999</v>
      </c>
      <c r="AN2351" s="10">
        <f t="shared" si="394"/>
        <v>4.6734778161092727E-3</v>
      </c>
      <c r="AO2351">
        <f>AO2350*(1-AO$1+H2350)^($A2351-$A2350)*(2-E2351/E2350)</f>
        <v>25.509344453409152</v>
      </c>
      <c r="AQ2351" s="10">
        <v>25.24</v>
      </c>
    </row>
    <row r="2352" spans="1:43" x14ac:dyDescent="0.25">
      <c r="A2352" s="1">
        <v>41477</v>
      </c>
      <c r="B2352" s="12">
        <v>12.29</v>
      </c>
      <c r="C2352" s="12">
        <v>14.69</v>
      </c>
      <c r="D2352">
        <v>1635.84</v>
      </c>
      <c r="E2352">
        <v>1459.19</v>
      </c>
      <c r="F2352">
        <v>47538.51</v>
      </c>
      <c r="G2352">
        <v>42409.98</v>
      </c>
      <c r="H2352">
        <f>(1/(1-91/360*VLOOKUP($A2352,Tbills!$B$4:$C$974,2,1)/100))^((1)/91)-1</f>
        <v>9.7226570483499586E-7</v>
      </c>
      <c r="I2352" s="2">
        <f t="shared" si="390"/>
        <v>1009.7420297733544</v>
      </c>
      <c r="J2352">
        <f>VLOOKUP(A2352,'VXX-IV'!A$1:C$4500,3,0)</f>
        <v>1024.19</v>
      </c>
      <c r="K2352" s="10">
        <f t="shared" si="392"/>
        <v>-1.4106728465075546E-2</v>
      </c>
      <c r="L2352">
        <f t="shared" si="384"/>
        <v>442144.63636065059</v>
      </c>
      <c r="O2352">
        <f t="shared" si="385"/>
        <v>22468.604920327805</v>
      </c>
      <c r="R2352">
        <f t="shared" si="386"/>
        <v>32.924970160911357</v>
      </c>
      <c r="U2352" s="2">
        <f t="shared" si="387"/>
        <v>80.94957276024742</v>
      </c>
      <c r="V2352">
        <f>VLOOKUP(A2352,'VXZ-IV'!A$1:C$4500,3,0)</f>
        <v>80.959999999999994</v>
      </c>
      <c r="W2352" s="10">
        <f t="shared" si="393"/>
        <v>-1.2879495741813241E-4</v>
      </c>
      <c r="X2352">
        <f t="shared" si="388"/>
        <v>31.12713981237809</v>
      </c>
      <c r="Z2352">
        <v>31.19</v>
      </c>
      <c r="AB2352">
        <f t="shared" si="389"/>
        <v>844.92220885725123</v>
      </c>
      <c r="AC2352">
        <f>VLOOKUP(A2352,'VIXY-IV'!A$1:E$2000,4,0)</f>
        <v>849.32399999999996</v>
      </c>
      <c r="AD2352" s="10">
        <f t="shared" ref="AD2352:AD2415" si="396">AB2352/AC2352-1</f>
        <v>-5.1826995854923341E-3</v>
      </c>
      <c r="AE2352">
        <f>ROW()</f>
        <v>2352</v>
      </c>
      <c r="AF2352">
        <f t="shared" si="383"/>
        <v>0.83662355343771266</v>
      </c>
      <c r="AG2352">
        <f>AG2351*(1-(AG$1+AG$5))^($A2352-$A2351)*(1+2*(E2352/E2351-1))</f>
        <v>81024.039129500641</v>
      </c>
      <c r="AH2352">
        <f>VLOOKUP(A2352,'UVXY-IV'!A$2:E$2000,4,0)</f>
        <v>410455</v>
      </c>
      <c r="AI2352">
        <v>165.24</v>
      </c>
      <c r="AJ2352" s="10">
        <f t="shared" si="395"/>
        <v>-0.80259945882130657</v>
      </c>
      <c r="AK2352">
        <f t="shared" si="391"/>
        <v>25.526792512135099</v>
      </c>
      <c r="AM2352">
        <v>25.412724999999998</v>
      </c>
      <c r="AN2352" s="10">
        <f t="shared" si="394"/>
        <v>4.4885982174325267E-3</v>
      </c>
      <c r="AO2352">
        <f>AO2351*(1-AO$1+H2351)^($A2352-$A2351)*(2-E2352/E2351)</f>
        <v>25.864902721011205</v>
      </c>
      <c r="AQ2352" s="10">
        <v>25.78</v>
      </c>
    </row>
    <row r="2353" spans="1:43" x14ac:dyDescent="0.25">
      <c r="A2353" s="1">
        <v>41478</v>
      </c>
      <c r="B2353" s="12">
        <v>12.66</v>
      </c>
      <c r="C2353" s="12">
        <v>14.88</v>
      </c>
      <c r="D2353">
        <v>1630.37</v>
      </c>
      <c r="E2353">
        <v>1454.31</v>
      </c>
      <c r="F2353">
        <v>47228.99</v>
      </c>
      <c r="G2353">
        <v>42133.81</v>
      </c>
      <c r="H2353">
        <f>(1/(1-91/360*VLOOKUP($A2353,Tbills!$B$4:$C$974,2,1)/100))^((1)/91)-1</f>
        <v>9.7226570483499586E-7</v>
      </c>
      <c r="I2353" s="2">
        <f t="shared" si="390"/>
        <v>1006.3410673215717</v>
      </c>
      <c r="J2353">
        <f>VLOOKUP(A2353,'VXX-IV'!A$1:C$4500,3,0)</f>
        <v>1006.41</v>
      </c>
      <c r="K2353" s="10">
        <f t="shared" si="392"/>
        <v>-6.8493634232891232E-5</v>
      </c>
      <c r="L2353">
        <f t="shared" si="384"/>
        <v>439167.86236513389</v>
      </c>
      <c r="O2353">
        <f t="shared" si="385"/>
        <v>22355.138210949131</v>
      </c>
      <c r="R2353">
        <f t="shared" si="386"/>
        <v>32.978535120298304</v>
      </c>
      <c r="U2353" s="2">
        <f t="shared" si="387"/>
        <v>80.420554619411703</v>
      </c>
      <c r="V2353">
        <f>VLOOKUP(A2353,'VXZ-IV'!A$1:C$4500,3,0)</f>
        <v>80.400000000000006</v>
      </c>
      <c r="W2353" s="10">
        <f t="shared" si="393"/>
        <v>2.5565447029474164E-4</v>
      </c>
      <c r="X2353">
        <f t="shared" si="388"/>
        <v>31.328708651446167</v>
      </c>
      <c r="Z2353">
        <v>31.42</v>
      </c>
      <c r="AB2353">
        <f t="shared" si="389"/>
        <v>842.06715790987619</v>
      </c>
      <c r="AC2353">
        <f>VLOOKUP(A2353,'VIXY-IV'!A$1:E$2000,4,0)</f>
        <v>846.42399999999998</v>
      </c>
      <c r="AD2353" s="10">
        <f t="shared" si="396"/>
        <v>-5.1473517883753317E-3</v>
      </c>
      <c r="AE2353">
        <f>ROW()</f>
        <v>2353</v>
      </c>
      <c r="AF2353">
        <f t="shared" si="383"/>
        <v>0.85080645161290314</v>
      </c>
      <c r="AG2353">
        <f>AG2352*(1-(AG$1+AG$5))^($A2353-$A2352)*(1+2*(E2353/E2352-1))</f>
        <v>80479.386175251828</v>
      </c>
      <c r="AH2353">
        <f>VLOOKUP(A2353,'UVXY-IV'!A$2:E$2000,4,0)</f>
        <v>407757</v>
      </c>
      <c r="AI2353">
        <v>163.84</v>
      </c>
      <c r="AJ2353" s="10">
        <f t="shared" si="395"/>
        <v>-0.80262905069624346</v>
      </c>
      <c r="AK2353">
        <f t="shared" si="391"/>
        <v>25.610969409364138</v>
      </c>
      <c r="AM2353">
        <v>25.497025000000001</v>
      </c>
      <c r="AN2353" s="10">
        <f t="shared" si="394"/>
        <v>4.468929585476733E-3</v>
      </c>
      <c r="AO2353">
        <f>AO2352*(1-AO$1+H2352)^($A2353-$A2352)*(2-E2353/E2352)</f>
        <v>25.950468647835688</v>
      </c>
      <c r="AQ2353" s="10">
        <v>25.9</v>
      </c>
    </row>
    <row r="2354" spans="1:43" x14ac:dyDescent="0.25">
      <c r="A2354" s="1">
        <v>41479</v>
      </c>
      <c r="B2354" s="12">
        <v>13.18</v>
      </c>
      <c r="C2354" s="12">
        <v>15.19</v>
      </c>
      <c r="D2354">
        <v>1644.55</v>
      </c>
      <c r="E2354">
        <v>1466.96</v>
      </c>
      <c r="F2354">
        <v>47271.27</v>
      </c>
      <c r="G2354">
        <v>42171.49</v>
      </c>
      <c r="H2354">
        <f>(1/(1-91/360*VLOOKUP($A2354,Tbills!$B$4:$C$974,2,1)/100))^((1)/91)-1</f>
        <v>9.7226570483499586E-7</v>
      </c>
      <c r="I2354" s="2">
        <f t="shared" si="390"/>
        <v>1015.0688788438679</v>
      </c>
      <c r="J2354">
        <f>VLOOKUP(A2354,'VXX-IV'!A$1:C$4500,3,0)</f>
        <v>1015.14</v>
      </c>
      <c r="K2354" s="10">
        <f t="shared" si="392"/>
        <v>-7.0060441054509148E-5</v>
      </c>
      <c r="L2354">
        <f t="shared" si="384"/>
        <v>446788.1113499655</v>
      </c>
      <c r="O2354">
        <f t="shared" si="385"/>
        <v>22646.052023453787</v>
      </c>
      <c r="R2354">
        <f t="shared" si="386"/>
        <v>32.833622477281502</v>
      </c>
      <c r="U2354" s="2">
        <f t="shared" si="387"/>
        <v>80.490585440446409</v>
      </c>
      <c r="V2354">
        <f>VLOOKUP(A2354,'VXZ-IV'!A$1:C$4500,3,0)</f>
        <v>80.48</v>
      </c>
      <c r="W2354" s="10">
        <f t="shared" si="393"/>
        <v>1.3152883258449322E-4</v>
      </c>
      <c r="X2354">
        <f t="shared" si="388"/>
        <v>31.299564321071532</v>
      </c>
      <c r="Z2354">
        <v>31.25</v>
      </c>
      <c r="AB2354">
        <f t="shared" si="389"/>
        <v>849.36208231489616</v>
      </c>
      <c r="AC2354">
        <f>VLOOKUP(A2354,'VIXY-IV'!A$1:E$2000,4,0)</f>
        <v>853.81799999999998</v>
      </c>
      <c r="AD2354" s="10">
        <f t="shared" si="396"/>
        <v>-5.2188144137319536E-3</v>
      </c>
      <c r="AE2354">
        <f>ROW()</f>
        <v>2354</v>
      </c>
      <c r="AF2354">
        <f t="shared" si="383"/>
        <v>0.86767610269914419</v>
      </c>
      <c r="AG2354">
        <f>AG2353*(1-(AG$1+AG$5))^($A2354-$A2353)*(1+2*(E2354/E2353-1))</f>
        <v>81876.691908713256</v>
      </c>
      <c r="AH2354">
        <f>VLOOKUP(A2354,'UVXY-IV'!A$2:E$2000,4,0)</f>
        <v>414868</v>
      </c>
      <c r="AI2354">
        <v>167.96</v>
      </c>
      <c r="AJ2354" s="10">
        <f t="shared" si="395"/>
        <v>-0.80264399300810552</v>
      </c>
      <c r="AK2354">
        <f t="shared" si="391"/>
        <v>25.387015484637825</v>
      </c>
      <c r="AM2354">
        <v>25.274525000000001</v>
      </c>
      <c r="AN2354" s="10">
        <f t="shared" si="394"/>
        <v>4.4507457464708633E-3</v>
      </c>
      <c r="AO2354">
        <f>AO2353*(1-AO$1+H2353)^($A2354-$A2353)*(2-E2354/E2353)</f>
        <v>25.723817674804721</v>
      </c>
      <c r="AQ2354" s="10">
        <v>25.57</v>
      </c>
    </row>
    <row r="2355" spans="1:43" x14ac:dyDescent="0.25">
      <c r="A2355" s="1">
        <v>41480</v>
      </c>
      <c r="B2355" s="12">
        <v>12.97</v>
      </c>
      <c r="C2355" s="12">
        <v>15</v>
      </c>
      <c r="D2355">
        <v>1611.96</v>
      </c>
      <c r="E2355">
        <v>1437.88</v>
      </c>
      <c r="F2355">
        <v>46701.01</v>
      </c>
      <c r="G2355">
        <v>41662.71</v>
      </c>
      <c r="H2355">
        <f>(1/(1-91/360*VLOOKUP($A2355,Tbills!$B$4:$C$974,2,1)/100))^((1)/91)-1</f>
        <v>9.7226570483499586E-7</v>
      </c>
      <c r="I2355" s="2">
        <f t="shared" si="390"/>
        <v>994.92902759292099</v>
      </c>
      <c r="J2355">
        <f>VLOOKUP(A2355,'VXX-IV'!A$1:C$4500,3,0)</f>
        <v>995</v>
      </c>
      <c r="K2355" s="10">
        <f t="shared" si="392"/>
        <v>-7.1329052340751709E-5</v>
      </c>
      <c r="L2355">
        <f t="shared" si="384"/>
        <v>429055.49526428757</v>
      </c>
      <c r="O2355">
        <f t="shared" si="385"/>
        <v>21971.932075891433</v>
      </c>
      <c r="R2355">
        <f t="shared" si="386"/>
        <v>33.157559012806523</v>
      </c>
      <c r="U2355" s="2">
        <f t="shared" si="387"/>
        <v>79.517643125642238</v>
      </c>
      <c r="V2355">
        <f>VLOOKUP(A2355,'VXZ-IV'!A$1:C$4500,3,0)</f>
        <v>79.52</v>
      </c>
      <c r="W2355" s="10">
        <f t="shared" si="393"/>
        <v>-2.9638762044204015E-5</v>
      </c>
      <c r="X2355">
        <f t="shared" si="388"/>
        <v>31.676038619859103</v>
      </c>
      <c r="Z2355">
        <v>31.69</v>
      </c>
      <c r="AB2355">
        <f t="shared" si="389"/>
        <v>832.49589009011765</v>
      </c>
      <c r="AC2355">
        <f>VLOOKUP(A2355,'VIXY-IV'!A$1:E$2000,4,0)</f>
        <v>836.81</v>
      </c>
      <c r="AD2355" s="10">
        <f t="shared" si="396"/>
        <v>-5.1554234651620678E-3</v>
      </c>
      <c r="AE2355">
        <f>ROW()</f>
        <v>2355</v>
      </c>
      <c r="AF2355">
        <f t="shared" si="383"/>
        <v>0.86466666666666669</v>
      </c>
      <c r="AG2355">
        <f>AG2354*(1-(AG$1+AG$5))^($A2355-$A2354)*(1+2*(E2355/E2354-1))</f>
        <v>78627.908392410172</v>
      </c>
      <c r="AH2355">
        <f>VLOOKUP(A2355,'UVXY-IV'!A$2:E$2000,4,0)</f>
        <v>398426</v>
      </c>
      <c r="AI2355">
        <v>159.96</v>
      </c>
      <c r="AJ2355" s="10">
        <f t="shared" si="395"/>
        <v>-0.80265367121520637</v>
      </c>
      <c r="AK2355">
        <f t="shared" si="391"/>
        <v>25.889064265260405</v>
      </c>
      <c r="AM2355">
        <v>25.774425000000001</v>
      </c>
      <c r="AN2355" s="10">
        <f t="shared" si="394"/>
        <v>4.4477913769329636E-3</v>
      </c>
      <c r="AO2355">
        <f>AO2354*(1-AO$1+H2354)^($A2355-$A2354)*(2-E2355/E2354)</f>
        <v>26.232804054030986</v>
      </c>
      <c r="AQ2355" s="10">
        <v>26.21</v>
      </c>
    </row>
    <row r="2356" spans="1:43" x14ac:dyDescent="0.25">
      <c r="A2356" s="1">
        <v>41481</v>
      </c>
      <c r="B2356" s="12">
        <v>12.72</v>
      </c>
      <c r="C2356" s="12">
        <v>14.8</v>
      </c>
      <c r="D2356">
        <v>1606.55</v>
      </c>
      <c r="E2356">
        <v>1433.05</v>
      </c>
      <c r="F2356">
        <v>46448.31</v>
      </c>
      <c r="G2356">
        <v>41437.230000000003</v>
      </c>
      <c r="H2356">
        <f>(1/(1-91/360*VLOOKUP($A2356,Tbills!$B$4:$C$974,2,1)/100))^((1)/91)-1</f>
        <v>9.7226570483499586E-7</v>
      </c>
      <c r="I2356" s="2">
        <f t="shared" si="390"/>
        <v>991.56570542428744</v>
      </c>
      <c r="J2356">
        <f>VLOOKUP(A2356,'VXX-IV'!A$1:C$4500,3,0)</f>
        <v>991.63</v>
      </c>
      <c r="K2356" s="10">
        <f t="shared" si="392"/>
        <v>-6.4837263608952256E-5</v>
      </c>
      <c r="L2356">
        <f t="shared" si="384"/>
        <v>426154.15331473399</v>
      </c>
      <c r="O2356">
        <f t="shared" si="385"/>
        <v>21860.486110722679</v>
      </c>
      <c r="R2356">
        <f t="shared" si="386"/>
        <v>33.211747569578748</v>
      </c>
      <c r="U2356" s="2">
        <f t="shared" si="387"/>
        <v>79.085443305321149</v>
      </c>
      <c r="V2356">
        <f>VLOOKUP(A2356,'VXZ-IV'!A$1:C$4500,3,0)</f>
        <v>79.08</v>
      </c>
      <c r="W2356" s="10">
        <f t="shared" si="393"/>
        <v>6.8832894804637945E-5</v>
      </c>
      <c r="X2356">
        <f t="shared" si="388"/>
        <v>31.846323459599173</v>
      </c>
      <c r="Z2356">
        <v>31.79</v>
      </c>
      <c r="AB2356">
        <f t="shared" si="389"/>
        <v>829.6705156365332</v>
      </c>
      <c r="AC2356">
        <f>VLOOKUP(A2356,'VIXY-IV'!A$1:E$2000,4,0)</f>
        <v>833.93600000000004</v>
      </c>
      <c r="AD2356" s="10">
        <f t="shared" si="396"/>
        <v>-5.114882153386846E-3</v>
      </c>
      <c r="AE2356">
        <f>ROW()</f>
        <v>2356</v>
      </c>
      <c r="AF2356">
        <f t="shared" si="383"/>
        <v>0.85945945945945945</v>
      </c>
      <c r="AG2356">
        <f>AG2355*(1-(AG$1+AG$5))^($A2356-$A2355)*(1+2*(E2356/E2355-1))</f>
        <v>78097.036635241617</v>
      </c>
      <c r="AH2356">
        <f>VLOOKUP(A2356,'UVXY-IV'!A$2:E$2000,4,0)</f>
        <v>395647</v>
      </c>
      <c r="AI2356">
        <v>158.44</v>
      </c>
      <c r="AJ2356" s="10">
        <f t="shared" si="395"/>
        <v>-0.80260930416446574</v>
      </c>
      <c r="AK2356">
        <f t="shared" si="391"/>
        <v>25.974818689951924</v>
      </c>
      <c r="AM2356">
        <v>25.860175000000002</v>
      </c>
      <c r="AN2356" s="10">
        <f t="shared" si="394"/>
        <v>4.4332140038465528E-3</v>
      </c>
      <c r="AO2356">
        <f>AO2355*(1-AO$1+H2355)^($A2356-$A2355)*(2-E2356/E2355)</f>
        <v>26.319975058946593</v>
      </c>
      <c r="AQ2356" s="10">
        <v>26.32</v>
      </c>
    </row>
    <row r="2357" spans="1:43" x14ac:dyDescent="0.25">
      <c r="A2357" s="1">
        <v>41484</v>
      </c>
      <c r="B2357" s="12">
        <v>13.39</v>
      </c>
      <c r="C2357" s="12">
        <v>15.11</v>
      </c>
      <c r="D2357">
        <v>1624.67</v>
      </c>
      <c r="E2357">
        <v>1449.21</v>
      </c>
      <c r="F2357">
        <v>46434.98</v>
      </c>
      <c r="G2357">
        <v>41425.22</v>
      </c>
      <c r="H2357">
        <f>(1/(1-91/360*VLOOKUP($A2357,Tbills!$B$4:$C$974,2,1)/100))^((1)/91)-1</f>
        <v>8.3336527945121475E-7</v>
      </c>
      <c r="I2357" s="2">
        <f t="shared" si="390"/>
        <v>1002.6760537559653</v>
      </c>
      <c r="J2357">
        <f>VLOOKUP(A2357,'VXX-IV'!A$1:C$4500,3,0)</f>
        <v>1002.74</v>
      </c>
      <c r="K2357" s="10">
        <f t="shared" si="392"/>
        <v>-6.3771510097065942E-5</v>
      </c>
      <c r="L2357">
        <f t="shared" si="384"/>
        <v>435707.3289148577</v>
      </c>
      <c r="O2357">
        <f t="shared" si="385"/>
        <v>22228.008299911879</v>
      </c>
      <c r="R2357">
        <f t="shared" si="386"/>
        <v>33.020010519883343</v>
      </c>
      <c r="U2357" s="2">
        <f t="shared" si="387"/>
        <v>79.056963562238607</v>
      </c>
      <c r="V2357">
        <f>VLOOKUP(A2357,'VXZ-IV'!A$1:C$4500,3,0)</f>
        <v>79.040000000000006</v>
      </c>
      <c r="W2357" s="10">
        <f t="shared" si="393"/>
        <v>2.1461996759364332E-4</v>
      </c>
      <c r="X2357">
        <f t="shared" si="388"/>
        <v>31.852098779360862</v>
      </c>
      <c r="Z2357">
        <v>31.78</v>
      </c>
      <c r="AB2357">
        <f t="shared" si="389"/>
        <v>838.93866276745121</v>
      </c>
      <c r="AC2357">
        <f>VLOOKUP(A2357,'VIXY-IV'!A$1:E$2000,4,0)</f>
        <v>843.22400000000005</v>
      </c>
      <c r="AD2357" s="10">
        <f t="shared" si="396"/>
        <v>-5.0820864118535924E-3</v>
      </c>
      <c r="AE2357">
        <f>ROW()</f>
        <v>2357</v>
      </c>
      <c r="AF2357">
        <f t="shared" si="383"/>
        <v>0.88616810059563211</v>
      </c>
      <c r="AG2357">
        <f>AG2356*(1-(AG$1+AG$5))^($A2357-$A2356)*(1+2*(E2357/E2356-1))</f>
        <v>79850.309091619187</v>
      </c>
      <c r="AH2357">
        <f>VLOOKUP(A2357,'UVXY-IV'!A$2:E$2000,4,0)</f>
        <v>404494</v>
      </c>
      <c r="AI2357">
        <v>162.12</v>
      </c>
      <c r="AJ2357" s="10">
        <f t="shared" si="395"/>
        <v>-0.80259210497159617</v>
      </c>
      <c r="AK2357">
        <f t="shared" si="391"/>
        <v>25.678321546165044</v>
      </c>
      <c r="AM2357">
        <v>25.566075000000001</v>
      </c>
      <c r="AN2357" s="10">
        <f t="shared" si="394"/>
        <v>4.3904489118897772E-3</v>
      </c>
      <c r="AO2357">
        <f>AO2356*(1-AO$1+H2356)^($A2357-$A2356)*(2-E2357/E2356)</f>
        <v>26.020362475194947</v>
      </c>
      <c r="AQ2357" s="10">
        <v>25.96</v>
      </c>
    </row>
    <row r="2358" spans="1:43" x14ac:dyDescent="0.25">
      <c r="A2358" s="1">
        <v>41485</v>
      </c>
      <c r="B2358" s="12">
        <v>13.39</v>
      </c>
      <c r="C2358" s="12">
        <v>14.98</v>
      </c>
      <c r="D2358">
        <v>1590.93</v>
      </c>
      <c r="E2358">
        <v>1419.11</v>
      </c>
      <c r="F2358">
        <v>45999.79</v>
      </c>
      <c r="G2358">
        <v>41036.949999999997</v>
      </c>
      <c r="H2358">
        <f>(1/(1-91/360*VLOOKUP($A2358,Tbills!$B$4:$C$974,2,1)/100))^((1)/91)-1</f>
        <v>8.3336527945121475E-7</v>
      </c>
      <c r="I2358" s="2">
        <f t="shared" si="390"/>
        <v>981.82924400113882</v>
      </c>
      <c r="J2358">
        <f>VLOOKUP(A2358,'VXX-IV'!A$1:C$4500,3,0)</f>
        <v>981.89</v>
      </c>
      <c r="K2358" s="10">
        <f t="shared" si="392"/>
        <v>-6.1876583793640805E-5</v>
      </c>
      <c r="L2358">
        <f t="shared" si="384"/>
        <v>417589.5714568767</v>
      </c>
      <c r="O2358">
        <f t="shared" si="385"/>
        <v>21534.771094330568</v>
      </c>
      <c r="R2358">
        <f t="shared" si="386"/>
        <v>33.361414097549861</v>
      </c>
      <c r="U2358" s="2">
        <f t="shared" si="387"/>
        <v>78.314129747651464</v>
      </c>
      <c r="V2358">
        <f>VLOOKUP(A2358,'VXZ-IV'!A$1:C$4500,3,0)</f>
        <v>78.319999999999993</v>
      </c>
      <c r="W2358" s="10">
        <f t="shared" si="393"/>
        <v>-7.4952149496043674E-5</v>
      </c>
      <c r="X2358">
        <f t="shared" si="388"/>
        <v>32.14947955847633</v>
      </c>
      <c r="Z2358">
        <v>32.19</v>
      </c>
      <c r="AB2358">
        <f t="shared" si="389"/>
        <v>821.48531771591286</v>
      </c>
      <c r="AC2358">
        <f>VLOOKUP(A2358,'VIXY-IV'!A$1:E$2000,4,0)</f>
        <v>825.62400000000002</v>
      </c>
      <c r="AD2358" s="10">
        <f t="shared" si="396"/>
        <v>-5.01279309236069E-3</v>
      </c>
      <c r="AE2358">
        <f>ROW()</f>
        <v>2358</v>
      </c>
      <c r="AF2358">
        <f t="shared" si="383"/>
        <v>0.89385847797062756</v>
      </c>
      <c r="AG2358">
        <f>AG2357*(1-(AG$1+AG$5))^($A2358-$A2357)*(1+2*(E2358/E2357-1))</f>
        <v>76530.758288517507</v>
      </c>
      <c r="AH2358">
        <f>VLOOKUP(A2358,'UVXY-IV'!A$2:E$2000,4,0)</f>
        <v>387653</v>
      </c>
      <c r="AI2358">
        <v>156.36000000000001</v>
      </c>
      <c r="AJ2358" s="10">
        <f t="shared" si="395"/>
        <v>-0.80257921829956813</v>
      </c>
      <c r="AK2358">
        <f t="shared" si="391"/>
        <v>26.210437842882499</v>
      </c>
      <c r="AM2358">
        <v>26.092974999999999</v>
      </c>
      <c r="AN2358" s="10">
        <f t="shared" si="394"/>
        <v>4.5017037299310836E-3</v>
      </c>
      <c r="AO2358">
        <f>AO2357*(1-AO$1+H2357)^($A2358-$A2357)*(2-E2358/E2357)</f>
        <v>26.559843506303348</v>
      </c>
      <c r="AQ2358" s="10">
        <v>26.43</v>
      </c>
    </row>
    <row r="2359" spans="1:43" x14ac:dyDescent="0.25">
      <c r="A2359" s="1">
        <v>41486</v>
      </c>
      <c r="B2359" s="12">
        <v>13.45</v>
      </c>
      <c r="C2359" s="12">
        <v>14.92</v>
      </c>
      <c r="D2359">
        <v>1552.39</v>
      </c>
      <c r="E2359">
        <v>1384.73</v>
      </c>
      <c r="F2359">
        <v>45135.55</v>
      </c>
      <c r="G2359">
        <v>40265.919999999998</v>
      </c>
      <c r="H2359">
        <f>(1/(1-91/360*VLOOKUP($A2359,Tbills!$B$4:$C$974,2,1)/100))^((1)/91)-1</f>
        <v>8.3336527945121475E-7</v>
      </c>
      <c r="I2359" s="2">
        <f t="shared" si="390"/>
        <v>958.02124236239854</v>
      </c>
      <c r="J2359">
        <f>VLOOKUP(A2359,'VXX-IV'!A$1:C$4500,3,0)</f>
        <v>958.08</v>
      </c>
      <c r="K2359" s="10">
        <f t="shared" si="392"/>
        <v>-6.1328529560644718E-5</v>
      </c>
      <c r="L2359">
        <f t="shared" si="384"/>
        <v>397338.51268269244</v>
      </c>
      <c r="O2359">
        <f t="shared" si="385"/>
        <v>20751.505132873259</v>
      </c>
      <c r="R2359">
        <f t="shared" si="386"/>
        <v>33.764002055791366</v>
      </c>
      <c r="U2359" s="2">
        <f t="shared" si="387"/>
        <v>76.840897080289494</v>
      </c>
      <c r="V2359">
        <f>VLOOKUP(A2359,'VXZ-IV'!A$1:C$4500,3,0)</f>
        <v>76.84</v>
      </c>
      <c r="W2359" s="10">
        <f t="shared" si="393"/>
        <v>1.1674652387938522E-5</v>
      </c>
      <c r="X2359">
        <f t="shared" si="388"/>
        <v>32.752341610580515</v>
      </c>
      <c r="Z2359">
        <v>32.6</v>
      </c>
      <c r="AB2359">
        <f t="shared" si="389"/>
        <v>801.55569603061008</v>
      </c>
      <c r="AC2359">
        <f>VLOOKUP(A2359,'VIXY-IV'!A$1:E$2000,4,0)</f>
        <v>805.60799999999995</v>
      </c>
      <c r="AD2359" s="10">
        <f t="shared" si="396"/>
        <v>-5.0301188287478205E-3</v>
      </c>
      <c r="AE2359">
        <f>ROW()</f>
        <v>2359</v>
      </c>
      <c r="AF2359">
        <f t="shared" si="383"/>
        <v>0.90147453083109919</v>
      </c>
      <c r="AG2359">
        <f>AG2358*(1-(AG$1+AG$5))^($A2359-$A2358)*(1+2*(E2359/E2358-1))</f>
        <v>72820.166813662916</v>
      </c>
      <c r="AH2359">
        <f>VLOOKUP(A2359,'UVXY-IV'!A$2:E$2000,4,0)</f>
        <v>368804</v>
      </c>
      <c r="AI2359">
        <v>149.6</v>
      </c>
      <c r="AJ2359" s="10">
        <f t="shared" si="395"/>
        <v>-0.80255049616147622</v>
      </c>
      <c r="AK2359">
        <f t="shared" si="391"/>
        <v>26.844173416878423</v>
      </c>
      <c r="AM2359">
        <v>26.723624999999998</v>
      </c>
      <c r="AN2359" s="10">
        <f t="shared" si="394"/>
        <v>4.5109305671826583E-3</v>
      </c>
      <c r="AO2359">
        <f>AO2358*(1-AO$1+H2358)^($A2359-$A2358)*(2-E2359/E2358)</f>
        <v>27.20231079560488</v>
      </c>
      <c r="AQ2359" s="10">
        <v>26.99</v>
      </c>
    </row>
    <row r="2360" spans="1:43" x14ac:dyDescent="0.25">
      <c r="A2360" s="1">
        <v>41487</v>
      </c>
      <c r="B2360" s="12">
        <v>12.94</v>
      </c>
      <c r="C2360" s="12">
        <v>14.57</v>
      </c>
      <c r="D2360">
        <v>1518.06</v>
      </c>
      <c r="E2360">
        <v>1354.11</v>
      </c>
      <c r="F2360">
        <v>44483.66</v>
      </c>
      <c r="G2360">
        <v>39684.33</v>
      </c>
      <c r="H2360">
        <f>(1/(1-91/360*VLOOKUP($A2360,Tbills!$B$4:$C$974,2,1)/100))^((1)/91)-1</f>
        <v>8.3336527945121475E-7</v>
      </c>
      <c r="I2360" s="2">
        <f t="shared" si="390"/>
        <v>936.81244103902702</v>
      </c>
      <c r="J2360">
        <f>VLOOKUP(A2360,'VXX-IV'!A$1:C$4500,3,0)</f>
        <v>936.87</v>
      </c>
      <c r="K2360" s="10">
        <f t="shared" si="392"/>
        <v>-6.1437511045259185E-5</v>
      </c>
      <c r="L2360">
        <f t="shared" si="384"/>
        <v>379749.27533114579</v>
      </c>
      <c r="O2360">
        <f t="shared" si="385"/>
        <v>20062.523995775697</v>
      </c>
      <c r="R2360">
        <f t="shared" si="386"/>
        <v>34.135764034920754</v>
      </c>
      <c r="U2360" s="2">
        <f t="shared" si="387"/>
        <v>75.729242089521506</v>
      </c>
      <c r="V2360">
        <f>VLOOKUP(A2360,'VXZ-IV'!A$1:C$4500,3,0)</f>
        <v>75.72</v>
      </c>
      <c r="W2360" s="10">
        <f t="shared" si="393"/>
        <v>1.2205612152027534E-4</v>
      </c>
      <c r="X2360">
        <f t="shared" si="388"/>
        <v>33.224206331263694</v>
      </c>
      <c r="Z2360">
        <v>33.409999999999997</v>
      </c>
      <c r="AB2360">
        <f t="shared" si="389"/>
        <v>783.80387601570419</v>
      </c>
      <c r="AC2360">
        <f>VLOOKUP(A2360,'VIXY-IV'!A$1:E$2000,4,0)</f>
        <v>787.81399999999996</v>
      </c>
      <c r="AD2360" s="10">
        <f t="shared" si="396"/>
        <v>-5.0901913196462756E-3</v>
      </c>
      <c r="AE2360">
        <f>ROW()</f>
        <v>2360</v>
      </c>
      <c r="AF2360">
        <f t="shared" si="383"/>
        <v>0.88812628689087159</v>
      </c>
      <c r="AG2360">
        <f>AG2359*(1-(AG$1+AG$5))^($A2360-$A2359)*(1+2*(E2360/E2359-1))</f>
        <v>69597.332917853186</v>
      </c>
      <c r="AH2360">
        <f>VLOOKUP(A2360,'UVXY-IV'!A$2:E$2000,4,0)</f>
        <v>352448</v>
      </c>
      <c r="AI2360">
        <v>140.36000000000001</v>
      </c>
      <c r="AJ2360" s="10">
        <f t="shared" si="395"/>
        <v>-0.80253162759370689</v>
      </c>
      <c r="AK2360">
        <f t="shared" si="391"/>
        <v>27.436490338647527</v>
      </c>
      <c r="AM2360">
        <v>27.313749999999999</v>
      </c>
      <c r="AN2360" s="10">
        <f t="shared" si="394"/>
        <v>4.4937197802399353E-3</v>
      </c>
      <c r="AO2360">
        <f>AO2359*(1-AO$1+H2359)^($A2360-$A2359)*(2-E2360/E2359)</f>
        <v>27.802819804538025</v>
      </c>
      <c r="AQ2360" s="10">
        <v>27.88</v>
      </c>
    </row>
    <row r="2361" spans="1:43" x14ac:dyDescent="0.25">
      <c r="A2361" s="1">
        <v>41488</v>
      </c>
      <c r="B2361" s="12">
        <v>11.98</v>
      </c>
      <c r="C2361" s="12">
        <v>14.03</v>
      </c>
      <c r="D2361">
        <v>1472.83</v>
      </c>
      <c r="E2361">
        <v>1313.76</v>
      </c>
      <c r="F2361">
        <v>43792.54</v>
      </c>
      <c r="G2361">
        <v>39067.74</v>
      </c>
      <c r="H2361">
        <f>(1/(1-91/360*VLOOKUP($A2361,Tbills!$B$4:$C$974,2,1)/100))^((1)/91)-1</f>
        <v>8.3336527945121475E-7</v>
      </c>
      <c r="I2361" s="2">
        <f t="shared" si="390"/>
        <v>908.87832097491435</v>
      </c>
      <c r="J2361">
        <f>VLOOKUP(A2361,'VXX-IV'!A$1:C$4500,3,0)</f>
        <v>908.93</v>
      </c>
      <c r="K2361" s="10">
        <f t="shared" si="392"/>
        <v>-5.6856991281661884E-5</v>
      </c>
      <c r="L2361">
        <f t="shared" si="384"/>
        <v>357101.7623285178</v>
      </c>
      <c r="O2361">
        <f t="shared" si="385"/>
        <v>19165.13838364499</v>
      </c>
      <c r="R2361">
        <f t="shared" si="386"/>
        <v>34.642789570376408</v>
      </c>
      <c r="U2361" s="2">
        <f t="shared" si="387"/>
        <v>74.550857513067839</v>
      </c>
      <c r="V2361">
        <f>VLOOKUP(A2361,'VXZ-IV'!A$1:C$4500,3,0)</f>
        <v>74.56</v>
      </c>
      <c r="W2361" s="10">
        <f t="shared" si="393"/>
        <v>-1.2261919168676805E-4</v>
      </c>
      <c r="X2361">
        <f t="shared" si="388"/>
        <v>33.739203203495762</v>
      </c>
      <c r="Z2361">
        <v>33.619999999999997</v>
      </c>
      <c r="AB2361">
        <f t="shared" si="389"/>
        <v>760.42144181699314</v>
      </c>
      <c r="AC2361">
        <f>VLOOKUP(A2361,'VIXY-IV'!A$1:E$2000,4,0)</f>
        <v>764.29600000000005</v>
      </c>
      <c r="AD2361" s="10">
        <f t="shared" si="396"/>
        <v>-5.0694471552996667E-3</v>
      </c>
      <c r="AE2361">
        <f>ROW()</f>
        <v>2361</v>
      </c>
      <c r="AF2361">
        <f t="shared" si="383"/>
        <v>0.85388453314326451</v>
      </c>
      <c r="AG2361">
        <f>AG2360*(1-(AG$1+AG$5))^($A2361-$A2360)*(1+2*(E2361/E2360-1))</f>
        <v>65447.38103858666</v>
      </c>
      <c r="AH2361">
        <f>VLOOKUP(A2361,'UVXY-IV'!A$2:E$2000,4,0)</f>
        <v>331362</v>
      </c>
      <c r="AI2361">
        <v>133.32</v>
      </c>
      <c r="AJ2361" s="10">
        <f t="shared" si="395"/>
        <v>-0.80248978145174565</v>
      </c>
      <c r="AK2361">
        <f t="shared" si="391"/>
        <v>28.252731600453146</v>
      </c>
      <c r="AM2361">
        <v>28.127224999999999</v>
      </c>
      <c r="AN2361" s="10">
        <f t="shared" si="394"/>
        <v>4.4621039030030563E-3</v>
      </c>
      <c r="AO2361">
        <f>AO2360*(1-AO$1+H2360)^($A2361-$A2360)*(2-E2361/E2360)</f>
        <v>28.630257850685929</v>
      </c>
      <c r="AQ2361" s="10">
        <v>28.55</v>
      </c>
    </row>
    <row r="2362" spans="1:43" x14ac:dyDescent="0.25">
      <c r="A2362" s="1">
        <v>41491</v>
      </c>
      <c r="B2362" s="12">
        <v>11.84</v>
      </c>
      <c r="C2362" s="12">
        <v>13.86</v>
      </c>
      <c r="D2362">
        <v>1456.76</v>
      </c>
      <c r="E2362">
        <v>1299.42</v>
      </c>
      <c r="F2362">
        <v>43313.07</v>
      </c>
      <c r="G2362">
        <v>38639.9</v>
      </c>
      <c r="H2362">
        <f>(1/(1-91/360*VLOOKUP($A2362,Tbills!$B$4:$C$974,2,1)/100))^((1)/91)-1</f>
        <v>1.1111679050213041E-6</v>
      </c>
      <c r="I2362" s="2">
        <f t="shared" si="390"/>
        <v>898.89582126380196</v>
      </c>
      <c r="J2362">
        <f>VLOOKUP(A2362,'VXX-IV'!A$1:C$4500,3,0)</f>
        <v>898.95</v>
      </c>
      <c r="K2362" s="10">
        <f t="shared" si="392"/>
        <v>-6.0268909503391477E-5</v>
      </c>
      <c r="L2362">
        <f t="shared" si="384"/>
        <v>349259.85735445848</v>
      </c>
      <c r="O2362">
        <f t="shared" si="385"/>
        <v>18849.444650958641</v>
      </c>
      <c r="R2362">
        <f t="shared" si="386"/>
        <v>34.827133117601029</v>
      </c>
      <c r="U2362" s="2">
        <f t="shared" si="387"/>
        <v>73.729231286473635</v>
      </c>
      <c r="V2362">
        <f>VLOOKUP(A2362,'VXZ-IV'!A$1:C$4500,3,0)</f>
        <v>73.72</v>
      </c>
      <c r="W2362" s="10">
        <f t="shared" si="393"/>
        <v>1.2522092340794266E-4</v>
      </c>
      <c r="X2362">
        <f t="shared" si="388"/>
        <v>34.105018315425838</v>
      </c>
      <c r="Z2362">
        <v>34.01</v>
      </c>
      <c r="AB2362">
        <f t="shared" si="389"/>
        <v>752.04259712633029</v>
      </c>
      <c r="AC2362">
        <f>VLOOKUP(A2362,'VIXY-IV'!A$1:E$2000,4,0)</f>
        <v>755.87800000000004</v>
      </c>
      <c r="AD2362" s="10">
        <f t="shared" si="396"/>
        <v>-5.0741030611682891E-3</v>
      </c>
      <c r="AE2362">
        <f>ROW()</f>
        <v>2362</v>
      </c>
      <c r="AF2362">
        <f t="shared" si="383"/>
        <v>0.85425685425685427</v>
      </c>
      <c r="AG2362">
        <f>AG2361*(1-(AG$1+AG$5))^($A2362-$A2361)*(1+2*(E2362/E2361-1))</f>
        <v>64012.162061225012</v>
      </c>
      <c r="AH2362">
        <f>VLOOKUP(A2362,'UVXY-IV'!A$2:E$2000,4,0)</f>
        <v>324029</v>
      </c>
      <c r="AI2362">
        <v>129.80000000000001</v>
      </c>
      <c r="AJ2362" s="10">
        <f t="shared" si="395"/>
        <v>-0.80244928058530252</v>
      </c>
      <c r="AK2362">
        <f t="shared" si="391"/>
        <v>28.557126278371125</v>
      </c>
      <c r="AM2362">
        <v>28.441275000000001</v>
      </c>
      <c r="AN2362" s="10">
        <f t="shared" si="394"/>
        <v>4.073350381483376E-3</v>
      </c>
      <c r="AO2362">
        <f>AO2361*(1-AO$1+H2361)^($A2362-$A2361)*(2-E2362/E2361)</f>
        <v>28.939624877927546</v>
      </c>
      <c r="AQ2362" s="10">
        <v>28.9</v>
      </c>
    </row>
    <row r="2363" spans="1:43" x14ac:dyDescent="0.25">
      <c r="A2363" s="1">
        <v>41492</v>
      </c>
      <c r="B2363" s="12">
        <v>12.72</v>
      </c>
      <c r="C2363" s="12">
        <v>14.56</v>
      </c>
      <c r="D2363">
        <v>1496.57</v>
      </c>
      <c r="E2363">
        <v>1334.93</v>
      </c>
      <c r="F2363">
        <v>44165.7</v>
      </c>
      <c r="G2363">
        <v>39400.49</v>
      </c>
      <c r="H2363">
        <f>(1/(1-91/360*VLOOKUP($A2363,Tbills!$B$4:$C$974,2,1)/100))^((1)/91)-1</f>
        <v>1.1111679050213041E-6</v>
      </c>
      <c r="I2363" s="2">
        <f t="shared" si="390"/>
        <v>923.43812088880145</v>
      </c>
      <c r="J2363">
        <f>VLOOKUP(A2363,'VXX-IV'!A$1:C$4500,3,0)</f>
        <v>923.49</v>
      </c>
      <c r="K2363" s="10">
        <f t="shared" si="392"/>
        <v>-5.6177231154141971E-5</v>
      </c>
      <c r="L2363">
        <f t="shared" si="384"/>
        <v>368332.46650484309</v>
      </c>
      <c r="O2363">
        <f t="shared" si="385"/>
        <v>19621.447885628135</v>
      </c>
      <c r="R2363">
        <f t="shared" si="386"/>
        <v>34.349709672739635</v>
      </c>
      <c r="U2363" s="2">
        <f t="shared" si="387"/>
        <v>75.178778829609371</v>
      </c>
      <c r="V2363">
        <f>VLOOKUP(A2363,'VXZ-IV'!A$1:C$4500,3,0)</f>
        <v>75.16</v>
      </c>
      <c r="W2363" s="10">
        <f t="shared" si="393"/>
        <v>2.4985137851740724E-4</v>
      </c>
      <c r="X2363">
        <f t="shared" si="388"/>
        <v>33.432493747483456</v>
      </c>
      <c r="Z2363">
        <v>33.409999999999997</v>
      </c>
      <c r="AB2363">
        <f t="shared" si="389"/>
        <v>772.56716252770264</v>
      </c>
      <c r="AC2363">
        <f>VLOOKUP(A2363,'VIXY-IV'!A$1:E$2000,4,0)</f>
        <v>776.50400000000002</v>
      </c>
      <c r="AD2363" s="10">
        <f t="shared" si="396"/>
        <v>-5.0699513103569238E-3</v>
      </c>
      <c r="AE2363">
        <f>ROW()</f>
        <v>2363</v>
      </c>
      <c r="AF2363">
        <f t="shared" si="383"/>
        <v>0.87362637362637363</v>
      </c>
      <c r="AG2363">
        <f>AG2362*(1-(AG$1+AG$5))^($A2363-$A2362)*(1+2*(E2363/E2362-1))</f>
        <v>67508.481606157846</v>
      </c>
      <c r="AH2363">
        <f>VLOOKUP(A2363,'UVXY-IV'!A$2:E$2000,4,0)</f>
        <v>341694</v>
      </c>
      <c r="AI2363">
        <v>137.6</v>
      </c>
      <c r="AJ2363" s="10">
        <f t="shared" si="395"/>
        <v>-0.80243000577663692</v>
      </c>
      <c r="AK2363">
        <f t="shared" si="391"/>
        <v>27.775435502739562</v>
      </c>
      <c r="AM2363">
        <v>27.66245</v>
      </c>
      <c r="AN2363" s="10">
        <f t="shared" si="394"/>
        <v>4.0844358594254171E-3</v>
      </c>
      <c r="AO2363">
        <f>AO2362*(1-AO$1+H2362)^($A2363-$A2362)*(2-E2363/E2362)</f>
        <v>28.147765212009016</v>
      </c>
      <c r="AQ2363" s="10">
        <v>28.03</v>
      </c>
    </row>
    <row r="2364" spans="1:43" x14ac:dyDescent="0.25">
      <c r="A2364" s="1">
        <v>41493</v>
      </c>
      <c r="B2364" s="12">
        <v>12.98</v>
      </c>
      <c r="C2364" s="12">
        <v>14.81</v>
      </c>
      <c r="D2364">
        <v>1515.45</v>
      </c>
      <c r="E2364">
        <v>1351.77</v>
      </c>
      <c r="F2364">
        <v>44240.72</v>
      </c>
      <c r="G2364">
        <v>39467.370000000003</v>
      </c>
      <c r="H2364">
        <f>(1/(1-91/360*VLOOKUP($A2364,Tbills!$B$4:$C$974,2,1)/100))^((1)/91)-1</f>
        <v>1.1111679050213041E-6</v>
      </c>
      <c r="I2364" s="2">
        <f t="shared" si="390"/>
        <v>935.06496679222619</v>
      </c>
      <c r="J2364">
        <f>VLOOKUP(A2364,'VXX-IV'!A$1:C$4500,3,0)</f>
        <v>935.12</v>
      </c>
      <c r="K2364" s="10">
        <f t="shared" si="392"/>
        <v>-5.8851492614642176E-5</v>
      </c>
      <c r="L2364">
        <f t="shared" si="384"/>
        <v>377608.76516861952</v>
      </c>
      <c r="O2364">
        <f t="shared" si="385"/>
        <v>19992.057875901384</v>
      </c>
      <c r="R2364">
        <f t="shared" si="386"/>
        <v>34.131507704347541</v>
      </c>
      <c r="U2364" s="2">
        <f t="shared" si="387"/>
        <v>75.304641504865188</v>
      </c>
      <c r="V2364">
        <f>VLOOKUP(A2364,'VXZ-IV'!A$1:C$4500,3,0)</f>
        <v>75.319999999999993</v>
      </c>
      <c r="W2364" s="10">
        <f t="shared" si="393"/>
        <v>-2.0390991947427661E-4</v>
      </c>
      <c r="X2364">
        <f t="shared" si="388"/>
        <v>33.374546708654975</v>
      </c>
      <c r="Z2364">
        <v>33.340000000000003</v>
      </c>
      <c r="AB2364">
        <f t="shared" si="389"/>
        <v>782.28573976370285</v>
      </c>
      <c r="AC2364">
        <f>VLOOKUP(A2364,'VIXY-IV'!A$1:E$2000,4,0)</f>
        <v>786.226</v>
      </c>
      <c r="AD2364" s="10">
        <f t="shared" si="396"/>
        <v>-5.0116127376824693E-3</v>
      </c>
      <c r="AE2364">
        <f>ROW()</f>
        <v>2364</v>
      </c>
      <c r="AF2364">
        <f t="shared" si="383"/>
        <v>0.87643484132343008</v>
      </c>
      <c r="AG2364">
        <f>AG2363*(1-(AG$1+AG$5))^($A2364-$A2363)*(1+2*(E2364/E2363-1))</f>
        <v>69209.373900340579</v>
      </c>
      <c r="AH2364">
        <f>VLOOKUP(A2364,'UVXY-IV'!A$2:E$2000,4,0)</f>
        <v>350320</v>
      </c>
      <c r="AI2364">
        <v>140.4</v>
      </c>
      <c r="AJ2364" s="10">
        <f t="shared" si="395"/>
        <v>-0.80243955840277292</v>
      </c>
      <c r="AK2364">
        <f t="shared" si="391"/>
        <v>27.423774006219801</v>
      </c>
      <c r="AM2364">
        <v>27.311699999999998</v>
      </c>
      <c r="AN2364" s="10">
        <f t="shared" si="394"/>
        <v>4.1035163032621114E-3</v>
      </c>
      <c r="AO2364">
        <f>AO2363*(1-AO$1+H2363)^($A2364-$A2363)*(2-E2364/E2363)</f>
        <v>27.791687080703628</v>
      </c>
      <c r="AQ2364" s="10">
        <v>27.73</v>
      </c>
    </row>
    <row r="2365" spans="1:43" x14ac:dyDescent="0.25">
      <c r="A2365" s="1">
        <v>41494</v>
      </c>
      <c r="B2365" s="12">
        <v>12.73</v>
      </c>
      <c r="C2365" s="12">
        <v>14.67</v>
      </c>
      <c r="D2365">
        <v>1490.8</v>
      </c>
      <c r="E2365">
        <v>1329.78</v>
      </c>
      <c r="F2365">
        <v>43949.62</v>
      </c>
      <c r="G2365">
        <v>39207.64</v>
      </c>
      <c r="H2365">
        <f>(1/(1-91/360*VLOOKUP($A2365,Tbills!$B$4:$C$974,2,1)/100))^((1)/91)-1</f>
        <v>1.1111679050213041E-6</v>
      </c>
      <c r="I2365" s="2">
        <f t="shared" si="390"/>
        <v>919.83296178325509</v>
      </c>
      <c r="J2365">
        <f>VLOOKUP(A2365,'VXX-IV'!A$1:C$4500,3,0)</f>
        <v>919.89</v>
      </c>
      <c r="K2365" s="10">
        <f t="shared" si="392"/>
        <v>-6.2005475377380215E-5</v>
      </c>
      <c r="L2365">
        <f t="shared" si="384"/>
        <v>365307.10977101861</v>
      </c>
      <c r="O2365">
        <f t="shared" si="385"/>
        <v>19503.567599421207</v>
      </c>
      <c r="R2365">
        <f t="shared" si="386"/>
        <v>34.407570403337118</v>
      </c>
      <c r="U2365" s="2">
        <f t="shared" si="387"/>
        <v>74.807319552809616</v>
      </c>
      <c r="V2365">
        <f>VLOOKUP(A2365,'VXZ-IV'!A$1:C$4500,3,0)</f>
        <v>74.8</v>
      </c>
      <c r="W2365" s="10">
        <f t="shared" si="393"/>
        <v>9.7854984085765651E-5</v>
      </c>
      <c r="X2365">
        <f t="shared" si="388"/>
        <v>33.592975377997831</v>
      </c>
      <c r="Z2365">
        <v>33.619999999999997</v>
      </c>
      <c r="AB2365">
        <f t="shared" si="389"/>
        <v>769.53302858354118</v>
      </c>
      <c r="AC2365">
        <f>VLOOKUP(A2365,'VIXY-IV'!A$1:E$2000,4,0)</f>
        <v>773.39</v>
      </c>
      <c r="AD2365" s="10">
        <f t="shared" si="396"/>
        <v>-4.9870976046481053E-3</v>
      </c>
      <c r="AE2365">
        <f>ROW()</f>
        <v>2365</v>
      </c>
      <c r="AF2365">
        <f t="shared" si="383"/>
        <v>0.86775732788002735</v>
      </c>
      <c r="AG2365">
        <f>AG2364*(1-(AG$1+AG$5))^($A2365-$A2364)*(1+2*(E2365/E2364-1))</f>
        <v>66955.382191786688</v>
      </c>
      <c r="AH2365">
        <f>VLOOKUP(A2365,'UVXY-IV'!A$2:E$2000,4,0)</f>
        <v>338849</v>
      </c>
      <c r="AI2365">
        <v>135.72</v>
      </c>
      <c r="AJ2365" s="10">
        <f t="shared" si="395"/>
        <v>-0.80240348299157827</v>
      </c>
      <c r="AK2365">
        <f t="shared" si="391"/>
        <v>27.868593854028841</v>
      </c>
      <c r="AM2365">
        <v>27.752300000000002</v>
      </c>
      <c r="AN2365" s="10">
        <f t="shared" si="394"/>
        <v>4.1904222002802083E-3</v>
      </c>
      <c r="AO2365">
        <f>AO2364*(1-AO$1+H2364)^($A2365-$A2364)*(2-E2365/E2364)</f>
        <v>28.242776776663757</v>
      </c>
      <c r="AQ2365" s="10">
        <v>28.19</v>
      </c>
    </row>
    <row r="2366" spans="1:43" x14ac:dyDescent="0.25">
      <c r="A2366" s="1">
        <v>41495</v>
      </c>
      <c r="B2366" s="12">
        <v>13.41</v>
      </c>
      <c r="C2366" s="12">
        <v>15.1</v>
      </c>
      <c r="D2366">
        <v>1525.53</v>
      </c>
      <c r="E2366">
        <v>1360.76</v>
      </c>
      <c r="F2366">
        <v>44461.37</v>
      </c>
      <c r="G2366">
        <v>39664.129999999997</v>
      </c>
      <c r="H2366">
        <f>(1/(1-91/360*VLOOKUP($A2366,Tbills!$B$4:$C$974,2,1)/100))^((1)/91)-1</f>
        <v>1.1111679050213041E-6</v>
      </c>
      <c r="I2366" s="2">
        <f t="shared" si="390"/>
        <v>941.23863856738762</v>
      </c>
      <c r="J2366">
        <f>VLOOKUP(A2366,'VXX-IV'!A$1:C$4500,3,0)</f>
        <v>941.3</v>
      </c>
      <c r="K2366" s="10">
        <f t="shared" si="392"/>
        <v>-6.5187966230007E-5</v>
      </c>
      <c r="L2366">
        <f t="shared" si="384"/>
        <v>382311.43411150761</v>
      </c>
      <c r="O2366">
        <f t="shared" si="385"/>
        <v>20184.451847163877</v>
      </c>
      <c r="R2366">
        <f t="shared" si="386"/>
        <v>34.005235034856049</v>
      </c>
      <c r="U2366" s="2">
        <f t="shared" si="387"/>
        <v>75.676531736656202</v>
      </c>
      <c r="V2366">
        <f>VLOOKUP(A2366,'VXZ-IV'!A$1:C$4500,3,0)</f>
        <v>75.680000000000007</v>
      </c>
      <c r="W2366" s="10">
        <f t="shared" si="393"/>
        <v>-4.5828004014314416E-5</v>
      </c>
      <c r="X2366">
        <f t="shared" si="388"/>
        <v>33.20066514523095</v>
      </c>
      <c r="Z2366">
        <v>33.31</v>
      </c>
      <c r="AB2366">
        <f t="shared" si="389"/>
        <v>787.43345144716477</v>
      </c>
      <c r="AC2366">
        <f>VLOOKUP(A2366,'VIXY-IV'!A$1:E$2000,4,0)</f>
        <v>791.38199999999995</v>
      </c>
      <c r="AD2366" s="10">
        <f t="shared" si="396"/>
        <v>-4.9894343728252855E-3</v>
      </c>
      <c r="AE2366">
        <f>ROW()</f>
        <v>2366</v>
      </c>
      <c r="AF2366">
        <f t="shared" si="383"/>
        <v>0.8880794701986755</v>
      </c>
      <c r="AG2366">
        <f>AG2365*(1-(AG$1+AG$5))^($A2366-$A2365)*(1+2*(E2366/E2365-1))</f>
        <v>70072.751449224306</v>
      </c>
      <c r="AH2366">
        <f>VLOOKUP(A2366,'UVXY-IV'!A$2:E$2000,4,0)</f>
        <v>354588</v>
      </c>
      <c r="AI2366">
        <v>139.80000000000001</v>
      </c>
      <c r="AJ2366" s="10">
        <f t="shared" si="395"/>
        <v>-0.80238262025442397</v>
      </c>
      <c r="AK2366">
        <f t="shared" si="391"/>
        <v>27.21806905586352</v>
      </c>
      <c r="AM2366">
        <v>27.104849999999999</v>
      </c>
      <c r="AN2366" s="10">
        <f t="shared" si="394"/>
        <v>4.1770773814842066E-3</v>
      </c>
      <c r="AO2366">
        <f>AO2365*(1-AO$1+H2365)^($A2366-$A2365)*(2-E2366/E2365)</f>
        <v>27.583812747961908</v>
      </c>
      <c r="AQ2366" s="10">
        <v>27.8</v>
      </c>
    </row>
    <row r="2367" spans="1:43" x14ac:dyDescent="0.25">
      <c r="A2367" s="1">
        <v>41498</v>
      </c>
      <c r="B2367" s="12">
        <v>12.81</v>
      </c>
      <c r="C2367" s="12">
        <v>15.17</v>
      </c>
      <c r="D2367">
        <v>1504.83</v>
      </c>
      <c r="E2367">
        <v>1342.29</v>
      </c>
      <c r="F2367">
        <v>44390.18</v>
      </c>
      <c r="G2367">
        <v>39600.49</v>
      </c>
      <c r="H2367">
        <f>(1/(1-91/360*VLOOKUP($A2367,Tbills!$B$4:$C$974,2,1)/100))^((1)/91)-1</f>
        <v>1.527885156615838E-6</v>
      </c>
      <c r="I2367" s="2">
        <f t="shared" si="390"/>
        <v>928.39900367002258</v>
      </c>
      <c r="J2367">
        <f>VLOOKUP(A2367,'VXX-IV'!A$1:C$4500,3,0)</f>
        <v>928.46</v>
      </c>
      <c r="K2367" s="10">
        <f t="shared" si="392"/>
        <v>-6.5696238908952154E-5</v>
      </c>
      <c r="L2367">
        <f t="shared" si="384"/>
        <v>371884.24733293056</v>
      </c>
      <c r="O2367">
        <f t="shared" si="385"/>
        <v>19771.498547307805</v>
      </c>
      <c r="R2367">
        <f t="shared" si="386"/>
        <v>34.231373860121387</v>
      </c>
      <c r="U2367" s="2">
        <f t="shared" si="387"/>
        <v>75.549834313189578</v>
      </c>
      <c r="V2367">
        <f>VLOOKUP(A2367,'VXZ-IV'!A$1:C$4500,3,0)</f>
        <v>75.56</v>
      </c>
      <c r="W2367" s="10">
        <f t="shared" si="393"/>
        <v>-1.345379408472791E-4</v>
      </c>
      <c r="X2367">
        <f t="shared" si="388"/>
        <v>33.250397424422971</v>
      </c>
      <c r="Z2367">
        <v>33.36</v>
      </c>
      <c r="AB2367">
        <f t="shared" si="389"/>
        <v>776.66414220119475</v>
      </c>
      <c r="AC2367">
        <f>VLOOKUP(A2367,'VIXY-IV'!A$1:E$2000,4,0)</f>
        <v>780.60599999999999</v>
      </c>
      <c r="AD2367" s="10">
        <f t="shared" si="396"/>
        <v>-5.0497405846294807E-3</v>
      </c>
      <c r="AE2367">
        <f>ROW()</f>
        <v>2367</v>
      </c>
      <c r="AF2367">
        <f t="shared" si="383"/>
        <v>0.84442979564930787</v>
      </c>
      <c r="AG2367">
        <f>AG2366*(1-(AG$1+AG$5))^($A2367-$A2366)*(1+2*(E2367/E2366-1))</f>
        <v>68163.623349960966</v>
      </c>
      <c r="AH2367">
        <f>VLOOKUP(A2367,'UVXY-IV'!A$2:E$2000,4,0)</f>
        <v>344933</v>
      </c>
      <c r="AI2367">
        <v>138.28</v>
      </c>
      <c r="AJ2367" s="10">
        <f t="shared" si="395"/>
        <v>-0.80238590291459222</v>
      </c>
      <c r="AK2367">
        <f t="shared" si="391"/>
        <v>27.583653485044103</v>
      </c>
      <c r="AM2367">
        <v>27.470224999999999</v>
      </c>
      <c r="AN2367" s="10">
        <f t="shared" si="394"/>
        <v>4.1291429190735141E-3</v>
      </c>
      <c r="AO2367">
        <f>AO2366*(1-AO$1+H2366)^($A2367-$A2366)*(2-E2367/E2366)</f>
        <v>27.955207132121416</v>
      </c>
      <c r="AQ2367" s="10">
        <v>27.92</v>
      </c>
    </row>
    <row r="2368" spans="1:43" x14ac:dyDescent="0.25">
      <c r="A2368" s="1">
        <v>41499</v>
      </c>
      <c r="B2368" s="12">
        <v>12.31</v>
      </c>
      <c r="C2368" s="12">
        <v>14.86</v>
      </c>
      <c r="D2368">
        <v>1490.82</v>
      </c>
      <c r="E2368">
        <v>1329.79</v>
      </c>
      <c r="F2368">
        <v>44835.97</v>
      </c>
      <c r="G2368">
        <v>39998.120000000003</v>
      </c>
      <c r="H2368">
        <f>(1/(1-91/360*VLOOKUP($A2368,Tbills!$B$4:$C$974,2,1)/100))^((1)/91)-1</f>
        <v>1.527885156615838E-6</v>
      </c>
      <c r="I2368" s="2">
        <f t="shared" si="390"/>
        <v>919.73316185462102</v>
      </c>
      <c r="J2368">
        <f>VLOOKUP(A2368,'VXX-IV'!A$1:C$4500,3,0)</f>
        <v>919.79</v>
      </c>
      <c r="K2368" s="10">
        <f t="shared" si="392"/>
        <v>-6.179469811473659E-5</v>
      </c>
      <c r="L2368">
        <f t="shared" si="384"/>
        <v>364942.00464542076</v>
      </c>
      <c r="O2368">
        <f t="shared" si="385"/>
        <v>19494.660132392582</v>
      </c>
      <c r="R2368">
        <f t="shared" si="386"/>
        <v>34.389208079436962</v>
      </c>
      <c r="U2368" s="2">
        <f t="shared" si="387"/>
        <v>76.306685602785336</v>
      </c>
      <c r="V2368">
        <f>VLOOKUP(A2368,'VXZ-IV'!A$1:C$4500,3,0)</f>
        <v>76.319999999999993</v>
      </c>
      <c r="W2368" s="10">
        <f t="shared" si="393"/>
        <v>-1.7445489012912763E-4</v>
      </c>
      <c r="X2368">
        <f t="shared" si="388"/>
        <v>32.91536177330017</v>
      </c>
      <c r="Z2368">
        <v>32.93</v>
      </c>
      <c r="AB2368">
        <f t="shared" si="389"/>
        <v>769.40467488059005</v>
      </c>
      <c r="AC2368">
        <f>VLOOKUP(A2368,'VIXY-IV'!A$1:E$2000,4,0)</f>
        <v>773.30600000000004</v>
      </c>
      <c r="AD2368" s="10">
        <f t="shared" si="396"/>
        <v>-5.0449952792426256E-3</v>
      </c>
      <c r="AE2368">
        <f>ROW()</f>
        <v>2368</v>
      </c>
      <c r="AF2368">
        <f t="shared" si="383"/>
        <v>0.82839838492597584</v>
      </c>
      <c r="AG2368">
        <f>AG2367*(1-(AG$1+AG$5))^($A2368-$A2367)*(1+2*(E2368/E2367-1))</f>
        <v>66891.829306803993</v>
      </c>
      <c r="AH2368">
        <f>VLOOKUP(A2368,'UVXY-IV'!A$2:E$2000,4,0)</f>
        <v>338453</v>
      </c>
      <c r="AI2368">
        <v>135.80000000000001</v>
      </c>
      <c r="AJ2368" s="10">
        <f t="shared" si="395"/>
        <v>-0.802360063858781</v>
      </c>
      <c r="AK2368">
        <f t="shared" si="391"/>
        <v>27.839228022080182</v>
      </c>
      <c r="AM2368">
        <v>27.724775000000001</v>
      </c>
      <c r="AN2368" s="10">
        <f t="shared" si="394"/>
        <v>4.1281857861850124E-3</v>
      </c>
      <c r="AO2368">
        <f>AO2367*(1-AO$1+H2367)^($A2368-$A2367)*(2-E2368/E2367)</f>
        <v>28.214537945229882</v>
      </c>
      <c r="AQ2368" s="10">
        <v>28.18</v>
      </c>
    </row>
    <row r="2369" spans="1:43" x14ac:dyDescent="0.25">
      <c r="A2369" s="1">
        <v>41500</v>
      </c>
      <c r="B2369" s="12">
        <v>13.04</v>
      </c>
      <c r="C2369" s="12">
        <v>15.24</v>
      </c>
      <c r="D2369">
        <v>1516.46</v>
      </c>
      <c r="E2369">
        <v>1352.65</v>
      </c>
      <c r="F2369">
        <v>45373.84</v>
      </c>
      <c r="G2369">
        <v>40477.89</v>
      </c>
      <c r="H2369">
        <f>(1/(1-91/360*VLOOKUP($A2369,Tbills!$B$4:$C$974,2,1)/100))^((1)/91)-1</f>
        <v>1.527885156615838E-6</v>
      </c>
      <c r="I2369" s="2">
        <f t="shared" si="390"/>
        <v>935.52846214340605</v>
      </c>
      <c r="J2369">
        <f>VLOOKUP(A2369,'VXX-IV'!A$1:C$4500,3,0)</f>
        <v>935.59</v>
      </c>
      <c r="K2369" s="10">
        <f t="shared" si="392"/>
        <v>-6.5774384713335188E-5</v>
      </c>
      <c r="L2369">
        <f t="shared" si="384"/>
        <v>377472.72236285626</v>
      </c>
      <c r="O2369">
        <f t="shared" si="385"/>
        <v>19996.676069244673</v>
      </c>
      <c r="R2369">
        <f t="shared" si="386"/>
        <v>34.092079852213509</v>
      </c>
      <c r="U2369" s="2">
        <f t="shared" si="387"/>
        <v>77.220207784037555</v>
      </c>
      <c r="V2369">
        <f>VLOOKUP(A2369,'VXZ-IV'!A$1:C$4500,3,0)</f>
        <v>77.2</v>
      </c>
      <c r="W2369" s="10">
        <f t="shared" si="393"/>
        <v>2.6175886058998898E-4</v>
      </c>
      <c r="X2369">
        <f t="shared" si="388"/>
        <v>32.51939501197856</v>
      </c>
      <c r="Z2369">
        <v>32.72</v>
      </c>
      <c r="AB2369">
        <f t="shared" si="389"/>
        <v>782.60398123772325</v>
      </c>
      <c r="AC2369">
        <f>VLOOKUP(A2369,'VIXY-IV'!A$1:E$2000,4,0)</f>
        <v>786.60799999999995</v>
      </c>
      <c r="AD2369" s="10">
        <f t="shared" si="396"/>
        <v>-5.0902339694952614E-3</v>
      </c>
      <c r="AE2369">
        <f>ROW()</f>
        <v>2369</v>
      </c>
      <c r="AF2369">
        <f t="shared" si="383"/>
        <v>0.85564304461942253</v>
      </c>
      <c r="AG2369">
        <f>AG2368*(1-(AG$1+AG$5))^($A2369-$A2368)*(1+2*(E2369/E2368-1))</f>
        <v>69189.330274730019</v>
      </c>
      <c r="AH2369">
        <f>VLOOKUP(A2369,'UVXY-IV'!A$2:E$2000,4,0)</f>
        <v>350059</v>
      </c>
      <c r="AI2369">
        <v>138.4</v>
      </c>
      <c r="AJ2369" s="10">
        <f t="shared" si="395"/>
        <v>-0.8023495174392602</v>
      </c>
      <c r="AK2369">
        <f t="shared" si="391"/>
        <v>27.359378311806271</v>
      </c>
      <c r="AM2369">
        <v>27.2483</v>
      </c>
      <c r="AN2369" s="10">
        <f t="shared" si="394"/>
        <v>4.0765226383396858E-3</v>
      </c>
      <c r="AO2369">
        <f>AO2368*(1-AO$1+H2368)^($A2369-$A2368)*(2-E2369/E2368)</f>
        <v>27.728527487807725</v>
      </c>
      <c r="AQ2369" s="10">
        <v>27.94</v>
      </c>
    </row>
    <row r="2370" spans="1:43" x14ac:dyDescent="0.25">
      <c r="A2370" s="1">
        <v>41501</v>
      </c>
      <c r="B2370" s="12">
        <v>14.73</v>
      </c>
      <c r="C2370" s="12">
        <v>16.239999999999998</v>
      </c>
      <c r="D2370">
        <v>1582.58</v>
      </c>
      <c r="E2370">
        <v>1411.63</v>
      </c>
      <c r="F2370">
        <v>46406.79</v>
      </c>
      <c r="G2370">
        <v>41399.32</v>
      </c>
      <c r="H2370">
        <f>(1/(1-91/360*VLOOKUP($A2370,Tbills!$B$4:$C$974,2,1)/100))^((1)/91)-1</f>
        <v>1.527885156615838E-6</v>
      </c>
      <c r="I2370" s="2">
        <f t="shared" si="390"/>
        <v>976.29514301072038</v>
      </c>
      <c r="J2370">
        <f>VLOOKUP(A2370,'VXX-IV'!A$1:C$4500,3,0)</f>
        <v>976.36</v>
      </c>
      <c r="K2370" s="10">
        <f t="shared" si="392"/>
        <v>-6.642733139383683E-5</v>
      </c>
      <c r="L2370">
        <f t="shared" si="384"/>
        <v>410372.90809838771</v>
      </c>
      <c r="O2370">
        <f t="shared" si="385"/>
        <v>21303.839650268164</v>
      </c>
      <c r="R2370">
        <f t="shared" si="386"/>
        <v>33.34730875746753</v>
      </c>
      <c r="U2370" s="2">
        <f t="shared" si="387"/>
        <v>78.976224777840187</v>
      </c>
      <c r="V2370">
        <f>VLOOKUP(A2370,'VXZ-IV'!A$1:C$4500,3,0)</f>
        <v>78.959999999999994</v>
      </c>
      <c r="W2370" s="10">
        <f t="shared" si="393"/>
        <v>2.0548097568640067E-4</v>
      </c>
      <c r="X2370">
        <f t="shared" si="388"/>
        <v>31.778003646081068</v>
      </c>
      <c r="Z2370">
        <v>31.76</v>
      </c>
      <c r="AB2370">
        <f t="shared" si="389"/>
        <v>816.69961999498082</v>
      </c>
      <c r="AC2370">
        <f>VLOOKUP(A2370,'VIXY-IV'!A$1:E$2000,4,0)</f>
        <v>820.86800000000005</v>
      </c>
      <c r="AD2370" s="10">
        <f t="shared" si="396"/>
        <v>-5.078014985380408E-3</v>
      </c>
      <c r="AE2370">
        <f>ROW()</f>
        <v>2370</v>
      </c>
      <c r="AF2370">
        <f t="shared" si="383"/>
        <v>0.90701970443349766</v>
      </c>
      <c r="AG2370">
        <f>AG2369*(1-(AG$1+AG$5))^($A2370-$A2369)*(1+2*(E2370/E2369-1))</f>
        <v>75220.561225851066</v>
      </c>
      <c r="AH2370">
        <f>VLOOKUP(A2370,'UVXY-IV'!A$2:E$2000,4,0)</f>
        <v>380555</v>
      </c>
      <c r="AI2370">
        <v>151.96</v>
      </c>
      <c r="AJ2370" s="10">
        <f t="shared" si="395"/>
        <v>-0.80233984253038049</v>
      </c>
      <c r="AK2370">
        <f t="shared" si="391"/>
        <v>26.165200497275659</v>
      </c>
      <c r="AM2370">
        <v>26.060725000000001</v>
      </c>
      <c r="AN2370" s="10">
        <f t="shared" si="394"/>
        <v>4.0089252035642176E-3</v>
      </c>
      <c r="AO2370">
        <f>AO2369*(1-AO$1+H2369)^($A2370-$A2369)*(2-E2370/E2369)</f>
        <v>26.518531923483668</v>
      </c>
      <c r="AQ2370" s="10">
        <v>26.49</v>
      </c>
    </row>
    <row r="2371" spans="1:43" x14ac:dyDescent="0.25">
      <c r="A2371" s="1">
        <v>41502</v>
      </c>
      <c r="B2371" s="12">
        <v>14.37</v>
      </c>
      <c r="C2371" s="12">
        <v>15.94</v>
      </c>
      <c r="D2371">
        <v>1571.6</v>
      </c>
      <c r="E2371">
        <v>1401.84</v>
      </c>
      <c r="F2371">
        <v>46071.81</v>
      </c>
      <c r="G2371">
        <v>41100.42</v>
      </c>
      <c r="H2371">
        <f>(1/(1-91/360*VLOOKUP($A2371,Tbills!$B$4:$C$974,2,1)/100))^((1)/91)-1</f>
        <v>1.527885156615838E-6</v>
      </c>
      <c r="I2371" s="2">
        <f t="shared" si="390"/>
        <v>969.49792993015478</v>
      </c>
      <c r="J2371">
        <f>VLOOKUP(A2371,'VXX-IV'!A$1:C$4500,3,0)</f>
        <v>969.56</v>
      </c>
      <c r="K2371" s="10">
        <f t="shared" si="392"/>
        <v>-6.4018802183651857E-5</v>
      </c>
      <c r="L2371">
        <f t="shared" si="384"/>
        <v>404663.15923650021</v>
      </c>
      <c r="O2371">
        <f t="shared" si="385"/>
        <v>21081.508184978735</v>
      </c>
      <c r="R2371">
        <f t="shared" si="386"/>
        <v>33.461431928362032</v>
      </c>
      <c r="U2371" s="2">
        <f t="shared" si="387"/>
        <v>78.404235694823782</v>
      </c>
      <c r="V2371">
        <f>VLOOKUP(A2371,'VXZ-IV'!A$1:C$4500,3,0)</f>
        <v>78.400000000000006</v>
      </c>
      <c r="W2371" s="10">
        <f t="shared" si="393"/>
        <v>5.4026719691124825E-5</v>
      </c>
      <c r="X2371">
        <f t="shared" si="388"/>
        <v>32.006303527148432</v>
      </c>
      <c r="Z2371">
        <v>32.22</v>
      </c>
      <c r="AB2371">
        <f t="shared" si="389"/>
        <v>811.00733119833046</v>
      </c>
      <c r="AC2371">
        <f>VLOOKUP(A2371,'VIXY-IV'!A$1:E$2000,4,0)</f>
        <v>815.09799999999996</v>
      </c>
      <c r="AD2371" s="10">
        <f t="shared" si="396"/>
        <v>-5.0186220573102958E-3</v>
      </c>
      <c r="AE2371">
        <f>ROW()</f>
        <v>2371</v>
      </c>
      <c r="AF2371">
        <f t="shared" si="383"/>
        <v>0.90150564617314932</v>
      </c>
      <c r="AG2371">
        <f>AG2370*(1-(AG$1+AG$5))^($A2371-$A2370)*(1+2*(E2371/E2370-1))</f>
        <v>74174.715502308245</v>
      </c>
      <c r="AH2371">
        <f>VLOOKUP(A2371,'UVXY-IV'!A$2:E$2000,4,0)</f>
        <v>375236</v>
      </c>
      <c r="AI2371">
        <v>146.91999999999999</v>
      </c>
      <c r="AJ2371" s="10">
        <f t="shared" si="395"/>
        <v>-0.80232516202521009</v>
      </c>
      <c r="AK2371">
        <f t="shared" si="391"/>
        <v>26.34543547023172</v>
      </c>
      <c r="AM2371">
        <v>26.2407</v>
      </c>
      <c r="AN2371" s="10">
        <f t="shared" si="394"/>
        <v>3.9913367490851392E-3</v>
      </c>
      <c r="AO2371">
        <f>AO2370*(1-AO$1+H2370)^($A2371-$A2370)*(2-E2371/E2370)</f>
        <v>26.701497614915226</v>
      </c>
      <c r="AQ2371" s="10">
        <v>26.99</v>
      </c>
    </row>
    <row r="2372" spans="1:43" x14ac:dyDescent="0.25">
      <c r="A2372" s="1">
        <v>41505</v>
      </c>
      <c r="B2372" s="12">
        <v>15.1</v>
      </c>
      <c r="C2372" s="12">
        <v>16.399999999999999</v>
      </c>
      <c r="D2372">
        <v>1609.1</v>
      </c>
      <c r="E2372">
        <v>1435.29</v>
      </c>
      <c r="F2372">
        <v>46528.6</v>
      </c>
      <c r="G2372">
        <v>41507.730000000003</v>
      </c>
      <c r="H2372">
        <f>(1/(1-91/360*VLOOKUP($A2372,Tbills!$B$4:$C$974,2,1)/100))^((1)/91)-1</f>
        <v>1.3889776309117252E-6</v>
      </c>
      <c r="I2372" s="2">
        <f t="shared" si="390"/>
        <v>992.55854248287778</v>
      </c>
      <c r="J2372">
        <f>VLOOKUP(A2372,'VXX-IV'!A$1:C$4500,3,0)</f>
        <v>992.62</v>
      </c>
      <c r="K2372" s="10">
        <f t="shared" si="392"/>
        <v>-6.1914445731670043E-5</v>
      </c>
      <c r="L2372">
        <f t="shared" si="384"/>
        <v>423919.16735719278</v>
      </c>
      <c r="O2372">
        <f t="shared" si="385"/>
        <v>21833.855218105309</v>
      </c>
      <c r="R2372">
        <f t="shared" si="386"/>
        <v>33.057728434217658</v>
      </c>
      <c r="U2372" s="2">
        <f t="shared" si="387"/>
        <v>79.175801230341378</v>
      </c>
      <c r="V2372">
        <f>VLOOKUP(A2372,'VXZ-IV'!A$1:C$4500,3,0)</f>
        <v>79.16</v>
      </c>
      <c r="W2372" s="10">
        <f t="shared" si="393"/>
        <v>1.9961129789525245E-4</v>
      </c>
      <c r="X2372">
        <f t="shared" si="388"/>
        <v>31.685733268997279</v>
      </c>
      <c r="Z2372">
        <v>31.71</v>
      </c>
      <c r="AB2372">
        <f t="shared" si="389"/>
        <v>830.27233117667765</v>
      </c>
      <c r="AC2372">
        <f>VLOOKUP(A2372,'VIXY-IV'!A$1:E$2000,4,0)</f>
        <v>834.39</v>
      </c>
      <c r="AD2372" s="10">
        <f t="shared" si="396"/>
        <v>-4.9349450776283721E-3</v>
      </c>
      <c r="AE2372">
        <f>ROW()</f>
        <v>2372</v>
      </c>
      <c r="AF2372">
        <f t="shared" si="383"/>
        <v>0.92073170731707321</v>
      </c>
      <c r="AG2372">
        <f>AG2371*(1-(AG$1+AG$5))^($A2372-$A2371)*(1+2*(E2372/E2371-1))</f>
        <v>77706.698546797459</v>
      </c>
      <c r="AH2372">
        <f>VLOOKUP(A2372,'UVXY-IV'!A$2:E$2000,4,0)</f>
        <v>393047</v>
      </c>
      <c r="AI2372">
        <v>154.80000000000001</v>
      </c>
      <c r="AJ2372" s="10">
        <f t="shared" si="395"/>
        <v>-0.80229667559656359</v>
      </c>
      <c r="AK2372">
        <f t="shared" si="391"/>
        <v>25.713200820632668</v>
      </c>
      <c r="AM2372">
        <v>25.609774999999999</v>
      </c>
      <c r="AN2372" s="10">
        <f t="shared" si="394"/>
        <v>4.038529062932783E-3</v>
      </c>
      <c r="AO2372">
        <f>AO2371*(1-AO$1+H2371)^($A2372-$A2371)*(2-E2372/E2371)</f>
        <v>26.061587423404823</v>
      </c>
      <c r="AQ2372" s="10">
        <v>26.25</v>
      </c>
    </row>
    <row r="2373" spans="1:43" x14ac:dyDescent="0.25">
      <c r="A2373" s="1">
        <v>41506</v>
      </c>
      <c r="B2373" s="12">
        <v>14.91</v>
      </c>
      <c r="C2373" s="12">
        <v>16.309999999999999</v>
      </c>
      <c r="D2373">
        <v>1579.78</v>
      </c>
      <c r="E2373">
        <v>1409.13</v>
      </c>
      <c r="F2373">
        <v>45871.83</v>
      </c>
      <c r="G2373">
        <v>40921.769999999997</v>
      </c>
      <c r="H2373">
        <f>(1/(1-91/360*VLOOKUP($A2373,Tbills!$B$4:$C$974,2,1)/100))^((1)/91)-1</f>
        <v>1.3889776309117252E-6</v>
      </c>
      <c r="I2373" s="2">
        <f t="shared" si="390"/>
        <v>974.44900890588792</v>
      </c>
      <c r="J2373">
        <f>VLOOKUP(A2373,'VXX-IV'!A$1:C$4500,3,0)</f>
        <v>974.51</v>
      </c>
      <c r="K2373" s="10">
        <f t="shared" si="392"/>
        <v>-6.2586422009069942E-5</v>
      </c>
      <c r="L2373">
        <f t="shared" si="384"/>
        <v>408448.32938945806</v>
      </c>
      <c r="O2373">
        <f t="shared" si="385"/>
        <v>21236.214565777907</v>
      </c>
      <c r="R2373">
        <f t="shared" si="386"/>
        <v>33.357480162163924</v>
      </c>
      <c r="U2373" s="2">
        <f t="shared" si="387"/>
        <v>78.056299449072171</v>
      </c>
      <c r="V2373">
        <f>VLOOKUP(A2373,'VXZ-IV'!A$1:C$4500,3,0)</f>
        <v>78.040000000000006</v>
      </c>
      <c r="W2373" s="10">
        <f t="shared" si="393"/>
        <v>2.0886018800836403E-4</v>
      </c>
      <c r="X2373">
        <f t="shared" si="388"/>
        <v>32.131893385293189</v>
      </c>
      <c r="Z2373">
        <v>32.270000000000003</v>
      </c>
      <c r="AB2373">
        <f t="shared" si="389"/>
        <v>815.11113383409463</v>
      </c>
      <c r="AC2373">
        <f>VLOOKUP(A2373,'VIXY-IV'!A$1:E$2000,4,0)</f>
        <v>819.15200000000004</v>
      </c>
      <c r="AD2373" s="10">
        <f t="shared" si="396"/>
        <v>-4.9329869986344255E-3</v>
      </c>
      <c r="AE2373">
        <f>ROW()</f>
        <v>2373</v>
      </c>
      <c r="AF2373">
        <f t="shared" si="383"/>
        <v>0.91416309012875541</v>
      </c>
      <c r="AG2373">
        <f>AG2372*(1-(AG$1+AG$5))^($A2373-$A2372)*(1+2*(E2373/E2372-1))</f>
        <v>74871.567022113915</v>
      </c>
      <c r="AH2373">
        <f>VLOOKUP(A2373,'UVXY-IV'!A$2:E$2000,4,0)</f>
        <v>378716</v>
      </c>
      <c r="AI2373">
        <v>150.80000000000001</v>
      </c>
      <c r="AJ2373" s="10">
        <f t="shared" si="395"/>
        <v>-0.80230154780333041</v>
      </c>
      <c r="AK2373">
        <f t="shared" si="391"/>
        <v>26.180637435735047</v>
      </c>
      <c r="AM2373">
        <v>26.075724999999998</v>
      </c>
      <c r="AN2373" s="10">
        <f t="shared" si="394"/>
        <v>4.0233756006802235E-3</v>
      </c>
      <c r="AO2373">
        <f>AO2372*(1-AO$1+H2372)^($A2373-$A2372)*(2-E2373/E2372)</f>
        <v>26.535648628152188</v>
      </c>
      <c r="AQ2373" s="10">
        <v>26.56</v>
      </c>
    </row>
    <row r="2374" spans="1:43" x14ac:dyDescent="0.25">
      <c r="A2374" s="1">
        <v>41507</v>
      </c>
      <c r="B2374" s="12">
        <v>15.94</v>
      </c>
      <c r="C2374" s="12">
        <v>16.79</v>
      </c>
      <c r="D2374">
        <v>1625.21</v>
      </c>
      <c r="E2374">
        <v>1449.65</v>
      </c>
      <c r="F2374">
        <v>45913</v>
      </c>
      <c r="G2374">
        <v>40958.44</v>
      </c>
      <c r="H2374">
        <f>(1/(1-91/360*VLOOKUP($A2374,Tbills!$B$4:$C$974,2,1)/100))^((1)/91)-1</f>
        <v>1.3889776309117252E-6</v>
      </c>
      <c r="I2374" s="2">
        <f t="shared" si="390"/>
        <v>1002.4469596404718</v>
      </c>
      <c r="J2374">
        <f>VLOOKUP(A2374,'VXX-IV'!A$1:C$4500,3,0)</f>
        <v>1002.51</v>
      </c>
      <c r="K2374" s="10">
        <f t="shared" si="392"/>
        <v>-6.2882524391905115E-5</v>
      </c>
      <c r="L2374">
        <f t="shared" si="384"/>
        <v>431919.53742107068</v>
      </c>
      <c r="O2374">
        <f t="shared" si="385"/>
        <v>22151.449645326822</v>
      </c>
      <c r="R2374">
        <f t="shared" si="386"/>
        <v>32.876391205189719</v>
      </c>
      <c r="U2374" s="2">
        <f t="shared" si="387"/>
        <v>78.124450034463933</v>
      </c>
      <c r="V2374">
        <f>VLOOKUP(A2374,'VXZ-IV'!A$1:C$4500,3,0)</f>
        <v>78.12</v>
      </c>
      <c r="W2374" s="10">
        <f t="shared" si="393"/>
        <v>5.6964086839750294E-5</v>
      </c>
      <c r="X2374">
        <f t="shared" si="388"/>
        <v>32.101957209692863</v>
      </c>
      <c r="Z2374">
        <v>32.409999999999997</v>
      </c>
      <c r="AB2374">
        <f t="shared" si="389"/>
        <v>838.52068846696704</v>
      </c>
      <c r="AC2374">
        <f>VLOOKUP(A2374,'VIXY-IV'!A$1:E$2000,4,0)</f>
        <v>842.60599999999999</v>
      </c>
      <c r="AD2374" s="10">
        <f t="shared" si="396"/>
        <v>-4.848424451087352E-3</v>
      </c>
      <c r="AE2374">
        <f>ROW()</f>
        <v>2374</v>
      </c>
      <c r="AF2374">
        <f t="shared" si="383"/>
        <v>0.9493746277546159</v>
      </c>
      <c r="AG2374">
        <f>AG2373*(1-(AG$1+AG$5))^($A2374-$A2373)*(1+2*(E2374/E2373-1))</f>
        <v>79174.812279382924</v>
      </c>
      <c r="AH2374">
        <f>VLOOKUP(A2374,'UVXY-IV'!A$2:E$2000,4,0)</f>
        <v>400403</v>
      </c>
      <c r="AI2374">
        <v>156.44</v>
      </c>
      <c r="AJ2374" s="10">
        <f t="shared" si="395"/>
        <v>-0.80226219014497158</v>
      </c>
      <c r="AK2374">
        <f t="shared" si="391"/>
        <v>25.426620223823864</v>
      </c>
      <c r="AM2374">
        <v>25.322475000000001</v>
      </c>
      <c r="AN2374" s="10">
        <f t="shared" si="394"/>
        <v>4.1127584813041018E-3</v>
      </c>
      <c r="AO2374">
        <f>AO2373*(1-AO$1+H2373)^($A2374-$A2373)*(2-E2374/E2373)</f>
        <v>25.771689824646533</v>
      </c>
      <c r="AQ2374" s="10">
        <v>26.06</v>
      </c>
    </row>
    <row r="2375" spans="1:43" x14ac:dyDescent="0.25">
      <c r="A2375" s="1">
        <v>41508</v>
      </c>
      <c r="B2375" s="12">
        <v>14.76</v>
      </c>
      <c r="C2375" s="12">
        <v>15.99</v>
      </c>
      <c r="D2375">
        <v>1560.31</v>
      </c>
      <c r="E2375">
        <v>1391.76</v>
      </c>
      <c r="F2375">
        <v>44560.84</v>
      </c>
      <c r="G2375">
        <v>39752.14</v>
      </c>
      <c r="H2375">
        <f>(1/(1-91/360*VLOOKUP($A2375,Tbills!$B$4:$C$974,2,1)/100))^((1)/91)-1</f>
        <v>1.3889776309117252E-6</v>
      </c>
      <c r="I2375" s="2">
        <f t="shared" si="390"/>
        <v>962.39247640904091</v>
      </c>
      <c r="J2375">
        <f>VLOOKUP(A2375,'VXX-IV'!A$1:C$4500,3,0)</f>
        <v>962.45</v>
      </c>
      <c r="K2375" s="10">
        <f t="shared" si="392"/>
        <v>-5.9767874652338904E-5</v>
      </c>
      <c r="L2375">
        <f t="shared" si="384"/>
        <v>397405.76664646901</v>
      </c>
      <c r="O2375">
        <f t="shared" si="385"/>
        <v>20823.861306592247</v>
      </c>
      <c r="R2375">
        <f t="shared" si="386"/>
        <v>33.5313145769383</v>
      </c>
      <c r="U2375" s="2">
        <f t="shared" si="387"/>
        <v>75.821798440467063</v>
      </c>
      <c r="V2375">
        <f>VLOOKUP(A2375,'VXZ-IV'!A$1:C$4500,3,0)</f>
        <v>75.8</v>
      </c>
      <c r="W2375" s="10">
        <f t="shared" si="393"/>
        <v>2.8757837027781896E-4</v>
      </c>
      <c r="X2375">
        <f t="shared" si="388"/>
        <v>33.046241403338428</v>
      </c>
      <c r="Z2375">
        <v>33.04</v>
      </c>
      <c r="AB2375">
        <f t="shared" si="389"/>
        <v>805.00732259981748</v>
      </c>
      <c r="AC2375">
        <f>VLOOKUP(A2375,'VIXY-IV'!A$1:E$2000,4,0)</f>
        <v>808.89200000000005</v>
      </c>
      <c r="AD2375" s="10">
        <f t="shared" si="396"/>
        <v>-4.8024673259008388E-3</v>
      </c>
      <c r="AE2375">
        <f>ROW()</f>
        <v>2375</v>
      </c>
      <c r="AF2375">
        <f t="shared" ref="AF2375:AF2438" si="397">B2375/C2375</f>
        <v>0.92307692307692302</v>
      </c>
      <c r="AG2375">
        <f>AG2374*(1-(AG$1+AG$5))^($A2375-$A2374)*(1+2*(E2375/E2374-1))</f>
        <v>72848.858675962605</v>
      </c>
      <c r="AH2375">
        <f>VLOOKUP(A2375,'UVXY-IV'!A$2:E$2000,4,0)</f>
        <v>368352</v>
      </c>
      <c r="AI2375">
        <v>148.96</v>
      </c>
      <c r="AJ2375" s="10">
        <f t="shared" si="395"/>
        <v>-0.80223031590445393</v>
      </c>
      <c r="AK2375">
        <f t="shared" si="391"/>
        <v>26.440769663459932</v>
      </c>
      <c r="AM2375">
        <v>26.332075</v>
      </c>
      <c r="AN2375" s="10">
        <f t="shared" si="394"/>
        <v>4.1278426960249526E-3</v>
      </c>
      <c r="AO2375">
        <f>AO2374*(1-AO$1+H2374)^($A2375-$A2374)*(2-E2375/E2374)</f>
        <v>26.799896703513696</v>
      </c>
      <c r="AQ2375" s="10">
        <v>26.66</v>
      </c>
    </row>
    <row r="2376" spans="1:43" x14ac:dyDescent="0.25">
      <c r="A2376" s="1">
        <v>41509</v>
      </c>
      <c r="B2376" s="12">
        <v>13.98</v>
      </c>
      <c r="C2376" s="12">
        <v>15.66</v>
      </c>
      <c r="D2376">
        <v>1536.28</v>
      </c>
      <c r="E2376">
        <v>1370.33</v>
      </c>
      <c r="F2376">
        <v>44319.360000000001</v>
      </c>
      <c r="G2376">
        <v>39536.660000000003</v>
      </c>
      <c r="H2376">
        <f>(1/(1-91/360*VLOOKUP($A2376,Tbills!$B$4:$C$974,2,1)/100))^((1)/91)-1</f>
        <v>1.3889776309117252E-6</v>
      </c>
      <c r="I2376" s="2">
        <f t="shared" si="390"/>
        <v>947.54777092796235</v>
      </c>
      <c r="J2376">
        <f>VLOOKUP(A2376,'VXX-IV'!A$1:C$4500,3,0)</f>
        <v>947.61</v>
      </c>
      <c r="K2376" s="10">
        <f t="shared" si="392"/>
        <v>-6.5669496984721576E-5</v>
      </c>
      <c r="L2376">
        <f t="shared" ref="L2376:L2439" si="398">L2375*(1-L$1+H2376)^($A2376-$A2375)*(1+2*(E2376/E2375-1))</f>
        <v>385150.56498783792</v>
      </c>
      <c r="O2376">
        <f t="shared" ref="O2376:O2439" si="399">O2375*(1-(O$1+O$5))^($A2376-$A2375)*(1+1.5*(E2376/E2375-1))</f>
        <v>20342.214246791369</v>
      </c>
      <c r="R2376">
        <f t="shared" ref="R2376:R2439" si="400">R2375*(1-IF($A2376&lt;=R2371,R$1,R$1+IF(AND(WEEKDAY($A2376)&lt;&gt;1,WEEKDAY($A2376)&lt;&gt;7),S$1,0)))^($A2376-$A2375)*(1-0.5*(E2376/E2375-1))</f>
        <v>33.787940838129913</v>
      </c>
      <c r="U2376" s="2">
        <f t="shared" ref="U2376:U2439" si="401">U2375*$F2376/$F2375*(1-U$1)^($A2376-$A2375)</f>
        <v>75.409073147053363</v>
      </c>
      <c r="V2376">
        <f>VLOOKUP(A2376,'VXZ-IV'!A$1:C$4500,3,0)</f>
        <v>75.400000000000006</v>
      </c>
      <c r="W2376" s="10">
        <f t="shared" si="393"/>
        <v>1.2033351529661118E-4</v>
      </c>
      <c r="X2376">
        <f t="shared" ref="X2376:X2439" si="402">X2375*(1-X$1+H2376)^($A2376-$A2375)*(2-G2376/G2375)</f>
        <v>33.224188751026176</v>
      </c>
      <c r="Z2376">
        <v>33.15</v>
      </c>
      <c r="AB2376">
        <f t="shared" ref="AB2376:AB2439" si="403">AB2375*$E2376/$E2375*(1-(AB$1+AB$5+IF(AND(WEEKDAY(A2376)&lt;&gt;1,WEEKDAY(A2376)&lt;&gt;7),IF(A2376&lt;AC$2,AC$1,AC$3),0)))^($A2376-$A2375)</f>
        <v>792.58437077228018</v>
      </c>
      <c r="AC2376">
        <f>VLOOKUP(A2376,'VIXY-IV'!A$1:E$2000,4,0)</f>
        <v>796.35</v>
      </c>
      <c r="AD2376" s="10">
        <f t="shared" si="396"/>
        <v>-4.7286108215229827E-3</v>
      </c>
      <c r="AE2376">
        <f>ROW()</f>
        <v>2376</v>
      </c>
      <c r="AF2376">
        <f t="shared" si="397"/>
        <v>0.89272030651340994</v>
      </c>
      <c r="AG2376">
        <f>AG2375*(1-(AG$1+AG$5))^($A2376-$A2375)*(1+2*(E2376/E2375-1))</f>
        <v>70603.059467363913</v>
      </c>
      <c r="AH2376">
        <f>VLOOKUP(A2376,'UVXY-IV'!A$2:E$2000,4,0)</f>
        <v>356908</v>
      </c>
      <c r="AI2376">
        <v>143.04</v>
      </c>
      <c r="AJ2376" s="10">
        <f t="shared" si="395"/>
        <v>-0.80218134794579021</v>
      </c>
      <c r="AK2376">
        <f t="shared" si="391"/>
        <v>26.846648096163506</v>
      </c>
      <c r="AM2376">
        <v>26.736574999999998</v>
      </c>
      <c r="AN2376" s="10">
        <f t="shared" si="394"/>
        <v>4.1169482689351611E-3</v>
      </c>
      <c r="AO2376">
        <f>AO2375*(1-AO$1+H2375)^($A2376-$A2375)*(2-E2376/E2375)</f>
        <v>27.211586647611</v>
      </c>
      <c r="AQ2376" s="10">
        <v>27.18</v>
      </c>
    </row>
    <row r="2377" spans="1:43" x14ac:dyDescent="0.25">
      <c r="A2377" s="1">
        <v>41512</v>
      </c>
      <c r="B2377" s="12">
        <v>14.99</v>
      </c>
      <c r="C2377" s="12">
        <v>16.21</v>
      </c>
      <c r="D2377">
        <v>1598.12</v>
      </c>
      <c r="E2377">
        <v>1425.48</v>
      </c>
      <c r="F2377">
        <v>45213.08</v>
      </c>
      <c r="G2377">
        <v>40333.769999999997</v>
      </c>
      <c r="H2377">
        <f>(1/(1-91/360*VLOOKUP($A2377,Tbills!$B$4:$C$974,2,1)/100))^((1)/91)-1</f>
        <v>1.1111679050213041E-6</v>
      </c>
      <c r="I2377" s="2">
        <f t="shared" ref="I2377:I2440" si="404">I2376*$D2377/$D2376*(1-I$1)^($A2377-$A2376)</f>
        <v>985.6173839773669</v>
      </c>
      <c r="J2377">
        <f>VLOOKUP(A2377,'VXX-IV'!A$1:C$4500,3,0)</f>
        <v>985.68</v>
      </c>
      <c r="K2377" s="10">
        <f t="shared" si="392"/>
        <v>-6.3525710811918046E-5</v>
      </c>
      <c r="L2377">
        <f t="shared" si="398"/>
        <v>416096.88759120292</v>
      </c>
      <c r="O2377">
        <f t="shared" si="399"/>
        <v>21568.066082431404</v>
      </c>
      <c r="R2377">
        <f t="shared" si="400"/>
        <v>33.103540027594789</v>
      </c>
      <c r="U2377" s="2">
        <f t="shared" si="401"/>
        <v>76.924103991276951</v>
      </c>
      <c r="V2377">
        <f>VLOOKUP(A2377,'VXZ-IV'!A$1:C$4500,3,0)</f>
        <v>76.92</v>
      </c>
      <c r="W2377" s="10">
        <f t="shared" si="393"/>
        <v>5.3354020761231524E-5</v>
      </c>
      <c r="X2377">
        <f t="shared" si="402"/>
        <v>32.55084275479156</v>
      </c>
      <c r="Z2377">
        <v>32.299999999999997</v>
      </c>
      <c r="AB2377">
        <f t="shared" si="403"/>
        <v>824.39631333473983</v>
      </c>
      <c r="AC2377">
        <f>VLOOKUP(A2377,'VIXY-IV'!A$1:E$2000,4,0)</f>
        <v>828.33600000000001</v>
      </c>
      <c r="AD2377" s="10">
        <f t="shared" si="396"/>
        <v>-4.7561456525615498E-3</v>
      </c>
      <c r="AE2377">
        <f>ROW()</f>
        <v>2377</v>
      </c>
      <c r="AF2377">
        <f t="shared" si="397"/>
        <v>0.92473781616286244</v>
      </c>
      <c r="AG2377">
        <f>AG2376*(1-(AG$1+AG$5))^($A2377-$A2376)*(1+2*(E2377/E2376-1))</f>
        <v>76278.297952607376</v>
      </c>
      <c r="AH2377">
        <f>VLOOKUP(A2377,'UVXY-IV'!A$2:E$2000,4,0)</f>
        <v>385546</v>
      </c>
      <c r="AI2377">
        <v>152.04</v>
      </c>
      <c r="AJ2377" s="10">
        <f t="shared" si="395"/>
        <v>-0.80215513076881262</v>
      </c>
      <c r="AK2377">
        <f t="shared" ref="AK2377:AK2440" si="405">AK2376*(1-IF($A2377&lt;=AK2372,AK$1,AK$1+IF(AND(WEEKDAY($A2377)&lt;&gt;1,WEEKDAY($A2377)&lt;&gt;7),AL$1,0)))^($A2377-$A2376)*(2-$E2377/$E2376)</f>
        <v>25.762583758590502</v>
      </c>
      <c r="AM2377">
        <v>25.658249999999999</v>
      </c>
      <c r="AN2377" s="10">
        <f t="shared" si="394"/>
        <v>4.0662850580419629E-3</v>
      </c>
      <c r="AO2377">
        <f>AO2376*(1-AO$1+H2376)^($A2377-$A2376)*(2-E2377/E2376)</f>
        <v>26.113646185823843</v>
      </c>
      <c r="AQ2377" s="10">
        <v>26.28</v>
      </c>
    </row>
    <row r="2378" spans="1:43" x14ac:dyDescent="0.25">
      <c r="A2378" s="1">
        <v>41513</v>
      </c>
      <c r="B2378" s="12">
        <v>16.77</v>
      </c>
      <c r="C2378" s="12">
        <v>17.71</v>
      </c>
      <c r="D2378">
        <v>1729.57</v>
      </c>
      <c r="E2378">
        <v>1542.73</v>
      </c>
      <c r="F2378">
        <v>47506.89</v>
      </c>
      <c r="G2378">
        <v>42379.99</v>
      </c>
      <c r="H2378">
        <f>(1/(1-91/360*VLOOKUP($A2378,Tbills!$B$4:$C$974,2,1)/100))^((1)/91)-1</f>
        <v>1.1111679050213041E-6</v>
      </c>
      <c r="I2378" s="2">
        <f t="shared" si="404"/>
        <v>1066.6612596602201</v>
      </c>
      <c r="J2378">
        <f>VLOOKUP(A2378,'VXX-IV'!A$1:C$4500,3,0)</f>
        <v>1066.73</v>
      </c>
      <c r="K2378" s="10">
        <f t="shared" si="392"/>
        <v>-6.4440242404262271E-5</v>
      </c>
      <c r="L2378">
        <f t="shared" si="398"/>
        <v>484525.95264119812</v>
      </c>
      <c r="O2378">
        <f t="shared" si="399"/>
        <v>24228.306657229776</v>
      </c>
      <c r="R2378">
        <f t="shared" si="400"/>
        <v>31.740672446244925</v>
      </c>
      <c r="U2378" s="2">
        <f t="shared" si="401"/>
        <v>80.824748917043379</v>
      </c>
      <c r="V2378">
        <f>VLOOKUP(A2378,'VXZ-IV'!A$1:C$4500,3,0)</f>
        <v>80.84</v>
      </c>
      <c r="W2378" s="10">
        <f t="shared" si="393"/>
        <v>-1.8865763182362993E-4</v>
      </c>
      <c r="X2378">
        <f t="shared" si="402"/>
        <v>30.898359082815297</v>
      </c>
      <c r="Z2378">
        <v>31.04</v>
      </c>
      <c r="AB2378">
        <f t="shared" si="403"/>
        <v>892.1742728020007</v>
      </c>
      <c r="AC2378">
        <f>VLOOKUP(A2378,'VIXY-IV'!A$1:E$2000,4,0)</f>
        <v>896.476</v>
      </c>
      <c r="AD2378" s="10">
        <f t="shared" si="396"/>
        <v>-4.7984856237081042E-3</v>
      </c>
      <c r="AE2378">
        <f>ROW()</f>
        <v>2378</v>
      </c>
      <c r="AF2378">
        <f t="shared" si="397"/>
        <v>0.9469226425748164</v>
      </c>
      <c r="AG2378">
        <f>AG2377*(1-(AG$1+AG$5))^($A2378-$A2377)*(1+2*(E2378/E2377-1))</f>
        <v>88823.541613834896</v>
      </c>
      <c r="AH2378">
        <f>VLOOKUP(A2378,'UVXY-IV'!A$2:E$2000,4,0)</f>
        <v>448970</v>
      </c>
      <c r="AI2378">
        <v>176.8</v>
      </c>
      <c r="AJ2378" s="10">
        <f t="shared" si="395"/>
        <v>-0.80216152167442167</v>
      </c>
      <c r="AK2378">
        <f t="shared" si="405"/>
        <v>23.642432867388194</v>
      </c>
      <c r="AM2378">
        <v>23.547350000000002</v>
      </c>
      <c r="AN2378" s="10">
        <f t="shared" si="394"/>
        <v>4.0379434368704725E-3</v>
      </c>
      <c r="AO2378">
        <f>AO2377*(1-AO$1+H2377)^($A2378-$A2377)*(2-E2378/E2377)</f>
        <v>23.964860790653074</v>
      </c>
      <c r="AQ2378" s="10">
        <v>24.2</v>
      </c>
    </row>
    <row r="2379" spans="1:43" x14ac:dyDescent="0.25">
      <c r="A2379" s="1">
        <v>41514</v>
      </c>
      <c r="B2379" s="12">
        <v>16.489999999999998</v>
      </c>
      <c r="C2379" s="12">
        <v>17.62</v>
      </c>
      <c r="D2379">
        <v>1741.88</v>
      </c>
      <c r="E2379">
        <v>1553.71</v>
      </c>
      <c r="F2379">
        <v>47528.41</v>
      </c>
      <c r="G2379">
        <v>42399.14</v>
      </c>
      <c r="H2379">
        <f>(1/(1-91/360*VLOOKUP($A2379,Tbills!$B$4:$C$974,2,1)/100))^((1)/91)-1</f>
        <v>1.1111679050213041E-6</v>
      </c>
      <c r="I2379" s="2">
        <f t="shared" si="404"/>
        <v>1074.2268947883101</v>
      </c>
      <c r="J2379">
        <f>VLOOKUP(A2379,'VXX-IV'!A$1:C$4500,3,0)</f>
        <v>1074.29</v>
      </c>
      <c r="K2379" s="10">
        <f t="shared" ref="K2379:K2415" si="406">I2379/J2379-1</f>
        <v>-5.8741319094335331E-5</v>
      </c>
      <c r="L2379">
        <f t="shared" si="398"/>
        <v>491401.27144043584</v>
      </c>
      <c r="O2379">
        <f t="shared" si="399"/>
        <v>24486.139968989544</v>
      </c>
      <c r="R2379">
        <f t="shared" si="400"/>
        <v>31.626289499064129</v>
      </c>
      <c r="U2379" s="2">
        <f t="shared" si="401"/>
        <v>80.859389783497548</v>
      </c>
      <c r="V2379">
        <f>VLOOKUP(A2379,'VXZ-IV'!A$1:C$4500,3,0)</f>
        <v>80.84</v>
      </c>
      <c r="W2379" s="10">
        <f t="shared" ref="W2379:W2442" si="407">U2379/V2379-1</f>
        <v>2.3985382851976489E-4</v>
      </c>
      <c r="X2379">
        <f t="shared" si="402"/>
        <v>30.883289238836973</v>
      </c>
      <c r="Z2379">
        <v>31.26</v>
      </c>
      <c r="AB2379">
        <f t="shared" si="403"/>
        <v>898.49277591163457</v>
      </c>
      <c r="AC2379">
        <f>VLOOKUP(A2379,'VIXY-IV'!A$1:E$2000,4,0)</f>
        <v>902.73400000000004</v>
      </c>
      <c r="AD2379" s="10">
        <f t="shared" si="396"/>
        <v>-4.6981991243992827E-3</v>
      </c>
      <c r="AE2379">
        <f>ROW()</f>
        <v>2379</v>
      </c>
      <c r="AF2379">
        <f t="shared" si="397"/>
        <v>0.93586833144154358</v>
      </c>
      <c r="AG2379">
        <f>AG2378*(1-(AG$1+AG$5))^($A2379-$A2378)*(1+2*(E2379/E2378-1))</f>
        <v>90084.865043189508</v>
      </c>
      <c r="AH2379">
        <f>VLOOKUP(A2379,'UVXY-IV'!A$2:E$2000,4,0)</f>
        <v>455315</v>
      </c>
      <c r="AI2379">
        <v>175.4</v>
      </c>
      <c r="AJ2379" s="10">
        <f t="shared" si="395"/>
        <v>-0.80214825990097072</v>
      </c>
      <c r="AK2379">
        <f t="shared" si="405"/>
        <v>23.473070369642219</v>
      </c>
      <c r="AM2379">
        <v>23.376799999999999</v>
      </c>
      <c r="AN2379" s="10">
        <f t="shared" si="394"/>
        <v>4.1182013638401127E-3</v>
      </c>
      <c r="AO2379">
        <f>AO2378*(1-AO$1+H2378)^($A2379-$A2378)*(2-E2379/E2378)</f>
        <v>23.793443185383673</v>
      </c>
      <c r="AQ2379" s="10">
        <v>24.21</v>
      </c>
    </row>
    <row r="2380" spans="1:43" x14ac:dyDescent="0.25">
      <c r="A2380" s="1">
        <v>41515</v>
      </c>
      <c r="B2380" s="12">
        <v>16.809999999999999</v>
      </c>
      <c r="C2380" s="12">
        <v>17.899999999999999</v>
      </c>
      <c r="D2380">
        <v>1741.88</v>
      </c>
      <c r="E2380">
        <v>1553.71</v>
      </c>
      <c r="F2380">
        <v>47813.599999999999</v>
      </c>
      <c r="G2380">
        <v>42653.51</v>
      </c>
      <c r="H2380">
        <f>(1/(1-91/360*VLOOKUP($A2380,Tbills!$B$4:$C$974,2,1)/100))^((1)/91)-1</f>
        <v>1.1111679050213041E-6</v>
      </c>
      <c r="I2380" s="2">
        <f t="shared" si="404"/>
        <v>1074.2007013106015</v>
      </c>
      <c r="J2380">
        <f>VLOOKUP(A2380,'VXX-IV'!A$1:C$4500,3,0)</f>
        <v>1074.27</v>
      </c>
      <c r="K2380" s="10">
        <f t="shared" si="406"/>
        <v>-6.4507702345228957E-5</v>
      </c>
      <c r="L2380">
        <f t="shared" si="398"/>
        <v>491379.60343967832</v>
      </c>
      <c r="O2380">
        <f t="shared" si="399"/>
        <v>24485.314819615247</v>
      </c>
      <c r="R2380">
        <f t="shared" si="400"/>
        <v>31.624859817484033</v>
      </c>
      <c r="U2380" s="2">
        <f t="shared" si="401"/>
        <v>81.342595894749792</v>
      </c>
      <c r="V2380">
        <f>VLOOKUP(A2380,'VXZ-IV'!A$1:C$4500,3,0)</f>
        <v>81.319999999999993</v>
      </c>
      <c r="W2380" s="10">
        <f t="shared" si="407"/>
        <v>2.7786392953510486E-4</v>
      </c>
      <c r="X2380">
        <f t="shared" si="402"/>
        <v>30.696906301597163</v>
      </c>
      <c r="Z2380">
        <v>30.71</v>
      </c>
      <c r="AB2380">
        <f t="shared" si="403"/>
        <v>898.46144993233725</v>
      </c>
      <c r="AC2380">
        <f>VLOOKUP(A2380,'VIXY-IV'!A$1:E$2000,4,0)</f>
        <v>902.66399999999999</v>
      </c>
      <c r="AD2380" s="10">
        <f t="shared" si="396"/>
        <v>-4.6557191465071979E-3</v>
      </c>
      <c r="AE2380">
        <f>ROW()</f>
        <v>2380</v>
      </c>
      <c r="AF2380">
        <f t="shared" si="397"/>
        <v>0.93910614525139668</v>
      </c>
      <c r="AG2380">
        <f>AG2379*(1-(AG$1+AG$5))^($A2380-$A2379)*(1+2*(E2380/E2379-1))</f>
        <v>90081.829306641477</v>
      </c>
      <c r="AH2380">
        <f>VLOOKUP(A2380,'UVXY-IV'!A$2:E$2000,4,0)</f>
        <v>455150</v>
      </c>
      <c r="AI2380">
        <v>183.4</v>
      </c>
      <c r="AJ2380" s="10">
        <f t="shared" si="395"/>
        <v>-0.80208320486292106</v>
      </c>
      <c r="AK2380">
        <f t="shared" si="405"/>
        <v>23.47197710335103</v>
      </c>
      <c r="AM2380">
        <v>23.377624999999998</v>
      </c>
      <c r="AN2380" s="10">
        <f t="shared" si="394"/>
        <v>4.036000378611293E-3</v>
      </c>
      <c r="AO2380">
        <f>AO2379*(1-AO$1+H2379)^($A2380-$A2379)*(2-E2380/E2379)</f>
        <v>23.79258959243381</v>
      </c>
      <c r="AQ2380" s="10">
        <v>23.72</v>
      </c>
    </row>
    <row r="2381" spans="1:43" x14ac:dyDescent="0.25">
      <c r="A2381" s="1">
        <v>41516</v>
      </c>
      <c r="B2381" s="12">
        <v>17.010000000000002</v>
      </c>
      <c r="C2381" s="12">
        <v>18.05</v>
      </c>
      <c r="D2381">
        <v>1758.58</v>
      </c>
      <c r="E2381">
        <v>1568.6</v>
      </c>
      <c r="F2381">
        <v>48083.41</v>
      </c>
      <c r="G2381">
        <v>42894.16</v>
      </c>
      <c r="H2381">
        <f>(1/(1-91/360*VLOOKUP($A2381,Tbills!$B$4:$C$974,2,1)/100))^((1)/91)-1</f>
        <v>1.1111679050213041E-6</v>
      </c>
      <c r="I2381" s="2">
        <f t="shared" si="404"/>
        <v>1084.472987294163</v>
      </c>
      <c r="J2381">
        <f>VLOOKUP(A2381,'VXX-IV'!A$1:C$4500,3,0)</f>
        <v>1084.54</v>
      </c>
      <c r="K2381" s="10">
        <f t="shared" si="406"/>
        <v>-6.1789058805605812E-5</v>
      </c>
      <c r="L2381">
        <f t="shared" si="398"/>
        <v>500775.8067471403</v>
      </c>
      <c r="O2381">
        <f t="shared" si="399"/>
        <v>24836.460836423168</v>
      </c>
      <c r="R2381">
        <f t="shared" si="400"/>
        <v>31.47189842314701</v>
      </c>
      <c r="U2381" s="2">
        <f t="shared" si="401"/>
        <v>81.799613899992167</v>
      </c>
      <c r="V2381">
        <f>VLOOKUP(A2381,'VXZ-IV'!A$1:C$4500,3,0)</f>
        <v>81.8</v>
      </c>
      <c r="W2381" s="10">
        <f t="shared" si="407"/>
        <v>-4.7200489954324354E-6</v>
      </c>
      <c r="X2381">
        <f t="shared" si="402"/>
        <v>30.52262010799873</v>
      </c>
      <c r="Z2381">
        <v>30.58</v>
      </c>
      <c r="AB2381">
        <f t="shared" si="403"/>
        <v>907.04024183788101</v>
      </c>
      <c r="AC2381">
        <f>VLOOKUP(A2381,'VIXY-IV'!A$1:E$2000,4,0)</f>
        <v>911.28800000000001</v>
      </c>
      <c r="AD2381" s="10">
        <f t="shared" si="396"/>
        <v>-4.6612686243195922E-3</v>
      </c>
      <c r="AE2381">
        <f>ROW()</f>
        <v>2381</v>
      </c>
      <c r="AF2381">
        <f t="shared" si="397"/>
        <v>0.94238227146814413</v>
      </c>
      <c r="AG2381">
        <f>AG2380*(1-(AG$1+AG$5))^($A2381-$A2380)*(1+2*(E2381/E2380-1))</f>
        <v>91805.336254705544</v>
      </c>
      <c r="AH2381">
        <f>VLOOKUP(A2381,'UVXY-IV'!A$2:E$2000,4,0)</f>
        <v>463822</v>
      </c>
      <c r="AI2381">
        <v>187.8</v>
      </c>
      <c r="AJ2381" s="10">
        <f t="shared" si="395"/>
        <v>-0.80206774095513889</v>
      </c>
      <c r="AK2381">
        <f t="shared" si="405"/>
        <v>23.24595036686382</v>
      </c>
      <c r="AM2381">
        <v>23.152525000000001</v>
      </c>
      <c r="AN2381" s="10">
        <f t="shared" si="394"/>
        <v>4.0352128704674861E-3</v>
      </c>
      <c r="AO2381">
        <f>AO2380*(1-AO$1+H2380)^($A2381-$A2380)*(2-E2381/E2380)</f>
        <v>23.563727618312814</v>
      </c>
      <c r="AQ2381" s="10">
        <v>23.41</v>
      </c>
    </row>
    <row r="2382" spans="1:43" x14ac:dyDescent="0.25">
      <c r="A2382" s="1">
        <v>41520</v>
      </c>
      <c r="B2382" s="12">
        <v>16.61</v>
      </c>
      <c r="C2382" s="12">
        <v>17.64</v>
      </c>
      <c r="D2382">
        <v>1700.52</v>
      </c>
      <c r="E2382">
        <v>1516.81</v>
      </c>
      <c r="F2382">
        <v>47027.41</v>
      </c>
      <c r="G2382">
        <v>41951.93</v>
      </c>
      <c r="H2382">
        <f>(1/(1-91/360*VLOOKUP($A2382,Tbills!$B$4:$C$974,2,1)/100))^((1)/91)-1</f>
        <v>8.3336527945121475E-7</v>
      </c>
      <c r="I2382" s="2">
        <f t="shared" si="404"/>
        <v>1048.5665374309331</v>
      </c>
      <c r="J2382">
        <f>VLOOKUP(A2382,'VXX-IV'!A$1:C$4500,3,0)</f>
        <v>1048.6300000000001</v>
      </c>
      <c r="K2382" s="10">
        <f t="shared" si="406"/>
        <v>-6.0519505513889627E-5</v>
      </c>
      <c r="L2382">
        <f t="shared" si="398"/>
        <v>467624.86756938649</v>
      </c>
      <c r="O2382">
        <f t="shared" si="399"/>
        <v>23603.251910569335</v>
      </c>
      <c r="R2382">
        <f t="shared" si="400"/>
        <v>31.985663218757214</v>
      </c>
      <c r="U2382" s="2">
        <f t="shared" si="401"/>
        <v>79.99534137368174</v>
      </c>
      <c r="V2382">
        <f>VLOOKUP(A2382,'VXZ-IV'!A$1:C$4500,3,0)</f>
        <v>80</v>
      </c>
      <c r="W2382" s="10">
        <f t="shared" si="407"/>
        <v>-5.8232828978210804E-5</v>
      </c>
      <c r="X2382">
        <f t="shared" si="402"/>
        <v>31.188581350955236</v>
      </c>
      <c r="Z2382">
        <v>31.09</v>
      </c>
      <c r="AB2382">
        <f t="shared" si="403"/>
        <v>876.97045068056241</v>
      </c>
      <c r="AC2382">
        <f>VLOOKUP(A2382,'VIXY-IV'!A$1:E$2000,4,0)</f>
        <v>881.01800000000003</v>
      </c>
      <c r="AD2382" s="10">
        <f t="shared" si="396"/>
        <v>-4.5941732398629975E-3</v>
      </c>
      <c r="AE2382">
        <f>ROW()</f>
        <v>2382</v>
      </c>
      <c r="AF2382">
        <f t="shared" si="397"/>
        <v>0.94160997732426299</v>
      </c>
      <c r="AG2382">
        <f>AG2381*(1-(AG$1+AG$5))^($A2382-$A2381)*(1+2*(E2382/E2381-1))</f>
        <v>85731.560132793049</v>
      </c>
      <c r="AH2382">
        <f>VLOOKUP(A2382,'UVXY-IV'!A$2:E$2000,4,0)</f>
        <v>432979</v>
      </c>
      <c r="AI2382">
        <v>173.52</v>
      </c>
      <c r="AJ2382" s="10">
        <f t="shared" si="395"/>
        <v>-0.8019960318334306</v>
      </c>
      <c r="AK2382">
        <f t="shared" si="405"/>
        <v>24.008981574228439</v>
      </c>
      <c r="AM2382">
        <v>23.914400000000001</v>
      </c>
      <c r="AN2382" s="10">
        <f t="shared" si="394"/>
        <v>3.9550051110810447E-3</v>
      </c>
      <c r="AO2382">
        <f>AO2381*(1-AO$1+H2381)^($A2382-$A2381)*(2-E2382/E2381)</f>
        <v>24.338231347312156</v>
      </c>
      <c r="AQ2382" s="10">
        <v>24.34</v>
      </c>
    </row>
    <row r="2383" spans="1:43" x14ac:dyDescent="0.25">
      <c r="A2383" s="1">
        <v>41521</v>
      </c>
      <c r="B2383" s="12">
        <v>15.88</v>
      </c>
      <c r="C2383" s="12">
        <v>17.3</v>
      </c>
      <c r="D2383">
        <v>1688.05</v>
      </c>
      <c r="E2383">
        <v>1505.69</v>
      </c>
      <c r="F2383">
        <v>46762.69</v>
      </c>
      <c r="G2383">
        <v>41715.74</v>
      </c>
      <c r="H2383">
        <f>(1/(1-91/360*VLOOKUP($A2383,Tbills!$B$4:$C$974,2,1)/100))^((1)/91)-1</f>
        <v>8.3336527945121475E-7</v>
      </c>
      <c r="I2383" s="2">
        <f t="shared" si="404"/>
        <v>1040.8519651681684</v>
      </c>
      <c r="J2383">
        <f>VLOOKUP(A2383,'VXX-IV'!A$1:C$4500,3,0)</f>
        <v>1040.92</v>
      </c>
      <c r="K2383" s="10">
        <f t="shared" si="406"/>
        <v>-6.5360288813431922E-5</v>
      </c>
      <c r="L2383">
        <f t="shared" si="398"/>
        <v>460747.94254848285</v>
      </c>
      <c r="O2383">
        <f t="shared" si="399"/>
        <v>23342.905894157138</v>
      </c>
      <c r="R2383">
        <f t="shared" si="400"/>
        <v>32.10145824334289</v>
      </c>
      <c r="U2383" s="2">
        <f t="shared" si="401"/>
        <v>79.543103397335088</v>
      </c>
      <c r="V2383">
        <f>VLOOKUP(A2383,'VXZ-IV'!A$1:C$4500,3,0)</f>
        <v>79.52</v>
      </c>
      <c r="W2383" s="10">
        <f t="shared" si="407"/>
        <v>2.9053568077319625E-4</v>
      </c>
      <c r="X2383">
        <f t="shared" si="402"/>
        <v>31.363039628412626</v>
      </c>
      <c r="Z2383">
        <v>31.3</v>
      </c>
      <c r="AB2383">
        <f t="shared" si="403"/>
        <v>870.510875129993</v>
      </c>
      <c r="AC2383">
        <f>VLOOKUP(A2383,'VIXY-IV'!A$1:E$2000,4,0)</f>
        <v>874.47</v>
      </c>
      <c r="AD2383" s="10">
        <f t="shared" si="396"/>
        <v>-4.5274564822200825E-3</v>
      </c>
      <c r="AE2383">
        <f>ROW()</f>
        <v>2383</v>
      </c>
      <c r="AF2383">
        <f t="shared" si="397"/>
        <v>0.91791907514450866</v>
      </c>
      <c r="AG2383">
        <f>AG2382*(1-(AG$1+AG$5))^($A2383-$A2382)*(1+2*(E2383/E2382-1))</f>
        <v>84471.687265333676</v>
      </c>
      <c r="AH2383">
        <f>VLOOKUP(A2383,'UVXY-IV'!A$2:E$2000,4,0)</f>
        <v>426519</v>
      </c>
      <c r="AI2383">
        <v>172.48</v>
      </c>
      <c r="AJ2383" s="10">
        <f t="shared" si="395"/>
        <v>-0.80195093942981743</v>
      </c>
      <c r="AK2383">
        <f t="shared" si="405"/>
        <v>24.1838692023622</v>
      </c>
      <c r="AM2383">
        <v>24.088225000000001</v>
      </c>
      <c r="AN2383" s="10">
        <f t="shared" si="394"/>
        <v>3.9705790842703426E-3</v>
      </c>
      <c r="AO2383">
        <f>AO2382*(1-AO$1+H2382)^($A2383-$A2382)*(2-E2383/E2382)</f>
        <v>24.515772838489493</v>
      </c>
      <c r="AQ2383" s="10">
        <v>24.4</v>
      </c>
    </row>
    <row r="2384" spans="1:43" x14ac:dyDescent="0.25">
      <c r="A2384" s="1">
        <v>41522</v>
      </c>
      <c r="B2384" s="12">
        <v>15.77</v>
      </c>
      <c r="C2384" s="12">
        <v>17.14</v>
      </c>
      <c r="D2384">
        <v>1666.29</v>
      </c>
      <c r="E2384">
        <v>1486.28</v>
      </c>
      <c r="F2384">
        <v>46762.73</v>
      </c>
      <c r="G2384">
        <v>41715.74</v>
      </c>
      <c r="H2384">
        <f>(1/(1-91/360*VLOOKUP($A2384,Tbills!$B$4:$C$974,2,1)/100))^((1)/91)-1</f>
        <v>8.3336527945121475E-7</v>
      </c>
      <c r="I2384" s="2">
        <f t="shared" si="404"/>
        <v>1027.4096923292091</v>
      </c>
      <c r="J2384">
        <f>VLOOKUP(A2384,'VXX-IV'!A$1:C$4500,3,0)</f>
        <v>1027.48</v>
      </c>
      <c r="K2384" s="10">
        <f t="shared" si="406"/>
        <v>-6.8427288892225491E-5</v>
      </c>
      <c r="L2384">
        <f t="shared" si="398"/>
        <v>448848.92990408564</v>
      </c>
      <c r="O2384">
        <f t="shared" si="399"/>
        <v>22890.760887967026</v>
      </c>
      <c r="R2384">
        <f t="shared" si="400"/>
        <v>32.30690927834948</v>
      </c>
      <c r="U2384" s="2">
        <f t="shared" si="401"/>
        <v>79.541231891312307</v>
      </c>
      <c r="V2384">
        <f>VLOOKUP(A2384,'VXZ-IV'!A$1:C$4500,3,0)</f>
        <v>79.52</v>
      </c>
      <c r="W2384" s="10">
        <f t="shared" si="407"/>
        <v>2.6700064527562795E-4</v>
      </c>
      <c r="X2384">
        <f t="shared" si="402"/>
        <v>31.361905762445339</v>
      </c>
      <c r="Z2384">
        <v>31.43</v>
      </c>
      <c r="AB2384">
        <f t="shared" si="403"/>
        <v>859.25907345562393</v>
      </c>
      <c r="AC2384">
        <f>VLOOKUP(A2384,'VIXY-IV'!A$1:E$2000,4,0)</f>
        <v>863.17399999999998</v>
      </c>
      <c r="AD2384" s="10">
        <f t="shared" si="396"/>
        <v>-4.5355010048681033E-3</v>
      </c>
      <c r="AE2384">
        <f>ROW()</f>
        <v>2384</v>
      </c>
      <c r="AF2384">
        <f t="shared" si="397"/>
        <v>0.92007001166861135</v>
      </c>
      <c r="AG2384">
        <f>AG2383*(1-(AG$1+AG$5))^($A2384-$A2383)*(1+2*(E2384/E2383-1))</f>
        <v>82291.048181153441</v>
      </c>
      <c r="AH2384">
        <f>VLOOKUP(A2384,'UVXY-IV'!A$2:E$2000,4,0)</f>
        <v>415591</v>
      </c>
      <c r="AI2384">
        <v>165.2</v>
      </c>
      <c r="AJ2384" s="10">
        <f t="shared" si="395"/>
        <v>-0.80199030253024384</v>
      </c>
      <c r="AK2384">
        <f t="shared" si="405"/>
        <v>24.494484980706698</v>
      </c>
      <c r="AM2384">
        <v>24.397549999999999</v>
      </c>
      <c r="AN2384" s="10">
        <f t="shared" si="394"/>
        <v>3.9731440536734386E-3</v>
      </c>
      <c r="AO2384">
        <f>AO2383*(1-AO$1+H2383)^($A2384-$A2383)*(2-E2384/E2383)</f>
        <v>24.830910369110804</v>
      </c>
      <c r="AQ2384" s="10">
        <v>24.92</v>
      </c>
    </row>
    <row r="2385" spans="1:43" x14ac:dyDescent="0.25">
      <c r="A2385" s="1">
        <v>41523</v>
      </c>
      <c r="B2385" s="12">
        <v>15.85</v>
      </c>
      <c r="C2385" s="12">
        <v>17.170000000000002</v>
      </c>
      <c r="D2385">
        <v>1676.11</v>
      </c>
      <c r="E2385">
        <v>1495.03</v>
      </c>
      <c r="F2385">
        <v>46965.04</v>
      </c>
      <c r="G2385">
        <v>41896.18</v>
      </c>
      <c r="H2385">
        <f>(1/(1-91/360*VLOOKUP($A2385,Tbills!$B$4:$C$974,2,1)/100))^((1)/91)-1</f>
        <v>8.3336527945121475E-7</v>
      </c>
      <c r="I2385" s="2">
        <f t="shared" si="404"/>
        <v>1033.4393590894258</v>
      </c>
      <c r="J2385">
        <f>VLOOKUP(A2385,'VXX-IV'!A$1:C$4500,3,0)</f>
        <v>1033.5</v>
      </c>
      <c r="K2385" s="10">
        <f t="shared" si="406"/>
        <v>-5.8675288412413096E-5</v>
      </c>
      <c r="L2385">
        <f t="shared" si="398"/>
        <v>454113.68918596685</v>
      </c>
      <c r="O2385">
        <f t="shared" si="399"/>
        <v>23092.125781999726</v>
      </c>
      <c r="R2385">
        <f t="shared" si="400"/>
        <v>32.210354809980409</v>
      </c>
      <c r="U2385" s="2">
        <f t="shared" si="401"/>
        <v>79.883403915867774</v>
      </c>
      <c r="V2385">
        <f>VLOOKUP(A2385,'VXZ-IV'!A$1:C$4500,3,0)</f>
        <v>79.88</v>
      </c>
      <c r="W2385" s="10">
        <f t="shared" si="407"/>
        <v>4.261286764872807E-5</v>
      </c>
      <c r="X2385">
        <f t="shared" si="402"/>
        <v>31.225121996024143</v>
      </c>
      <c r="Z2385">
        <v>31.33</v>
      </c>
      <c r="AB2385">
        <f t="shared" si="403"/>
        <v>864.28755304355809</v>
      </c>
      <c r="AC2385">
        <f>VLOOKUP(A2385,'VIXY-IV'!A$1:E$2000,4,0)</f>
        <v>868.16399999999999</v>
      </c>
      <c r="AD2385" s="10">
        <f t="shared" si="396"/>
        <v>-4.4651090766743007E-3</v>
      </c>
      <c r="AE2385">
        <f>ROW()</f>
        <v>2385</v>
      </c>
      <c r="AF2385">
        <f t="shared" si="397"/>
        <v>0.92312172393709946</v>
      </c>
      <c r="AG2385">
        <f>AG2384*(1-(AG$1+AG$5))^($A2385-$A2384)*(1+2*(E2385/E2384-1))</f>
        <v>83257.16709379066</v>
      </c>
      <c r="AH2385">
        <f>VLOOKUP(A2385,'UVXY-IV'!A$2:E$2000,4,0)</f>
        <v>420394</v>
      </c>
      <c r="AI2385">
        <v>167.28</v>
      </c>
      <c r="AJ2385" s="10">
        <f t="shared" si="395"/>
        <v>-0.80195443537778688</v>
      </c>
      <c r="AK2385">
        <f t="shared" si="405"/>
        <v>24.349147381150757</v>
      </c>
      <c r="AM2385">
        <v>24.251825</v>
      </c>
      <c r="AN2385" s="10">
        <f t="shared" si="394"/>
        <v>4.0129920593916513E-3</v>
      </c>
      <c r="AO2385">
        <f>AO2384*(1-AO$1+H2384)^($A2385-$A2384)*(2-E2385/E2384)</f>
        <v>24.683833869627268</v>
      </c>
      <c r="AQ2385" s="10">
        <v>24.71</v>
      </c>
    </row>
    <row r="2386" spans="1:43" x14ac:dyDescent="0.25">
      <c r="A2386" s="1">
        <v>41526</v>
      </c>
      <c r="B2386" s="12">
        <v>15.63</v>
      </c>
      <c r="C2386" s="12">
        <v>16.829999999999998</v>
      </c>
      <c r="D2386">
        <v>1607.63</v>
      </c>
      <c r="E2386">
        <v>1433.94</v>
      </c>
      <c r="F2386">
        <v>45697.96</v>
      </c>
      <c r="G2386">
        <v>40765.75</v>
      </c>
      <c r="H2386">
        <f>(1/(1-91/360*VLOOKUP($A2386,Tbills!$B$4:$C$974,2,1)/100))^((1)/91)-1</f>
        <v>5.6333572096001205E-7</v>
      </c>
      <c r="I2386" s="2">
        <f t="shared" si="404"/>
        <v>991.14413024061685</v>
      </c>
      <c r="J2386">
        <f>VLOOKUP(A2386,'VXX-IV'!A$1:C$4500,3,0)</f>
        <v>991.21</v>
      </c>
      <c r="K2386" s="10">
        <f t="shared" si="406"/>
        <v>-6.6453889068118777E-5</v>
      </c>
      <c r="L2386">
        <f t="shared" si="398"/>
        <v>416945.80588627671</v>
      </c>
      <c r="O2386">
        <f t="shared" si="399"/>
        <v>21674.546811714172</v>
      </c>
      <c r="R2386">
        <f t="shared" si="400"/>
        <v>32.863988175490164</v>
      </c>
      <c r="U2386" s="2">
        <f t="shared" si="401"/>
        <v>77.72252650308036</v>
      </c>
      <c r="V2386">
        <f>VLOOKUP(A2386,'VXZ-IV'!A$1:C$4500,3,0)</f>
        <v>77.72</v>
      </c>
      <c r="W2386" s="10">
        <f t="shared" si="407"/>
        <v>3.2507759654576418E-5</v>
      </c>
      <c r="X2386">
        <f t="shared" si="402"/>
        <v>32.064124884209711</v>
      </c>
      <c r="Z2386">
        <v>32.11</v>
      </c>
      <c r="AB2386">
        <f t="shared" si="403"/>
        <v>828.8842831324738</v>
      </c>
      <c r="AC2386">
        <f>VLOOKUP(A2386,'VIXY-IV'!A$1:E$2000,4,0)</f>
        <v>832.64400000000001</v>
      </c>
      <c r="AD2386" s="10">
        <f t="shared" si="396"/>
        <v>-4.5153953760865839E-3</v>
      </c>
      <c r="AE2386">
        <f>ROW()</f>
        <v>2386</v>
      </c>
      <c r="AF2386">
        <f t="shared" si="397"/>
        <v>0.92869875222816411</v>
      </c>
      <c r="AG2386">
        <f>AG2385*(1-(AG$1+AG$5))^($A2386-$A2385)*(1+2*(E2386/E2385-1))</f>
        <v>76445.320170216728</v>
      </c>
      <c r="AH2386">
        <f>VLOOKUP(A2386,'UVXY-IV'!A$2:E$2000,4,0)</f>
        <v>386001</v>
      </c>
      <c r="AI2386">
        <v>154.80000000000001</v>
      </c>
      <c r="AJ2386" s="10">
        <f t="shared" si="395"/>
        <v>-0.80195564216098736</v>
      </c>
      <c r="AK2386">
        <f t="shared" si="405"/>
        <v>25.340562545820514</v>
      </c>
      <c r="AM2386">
        <v>25.240575</v>
      </c>
      <c r="AN2386" s="10">
        <f t="shared" si="394"/>
        <v>3.9613814590402363E-3</v>
      </c>
      <c r="AO2386">
        <f>AO2385*(1-AO$1+H2385)^($A2386-$A2385)*(2-E2386/E2385)</f>
        <v>25.689679604898597</v>
      </c>
      <c r="AQ2386" s="10">
        <v>25.64</v>
      </c>
    </row>
    <row r="2387" spans="1:43" x14ac:dyDescent="0.25">
      <c r="A2387" s="1">
        <v>41527</v>
      </c>
      <c r="B2387" s="12">
        <v>14.53</v>
      </c>
      <c r="C2387" s="12">
        <v>16.11</v>
      </c>
      <c r="D2387">
        <v>1557.58</v>
      </c>
      <c r="E2387">
        <v>1389.3</v>
      </c>
      <c r="F2387">
        <v>44880.62</v>
      </c>
      <c r="G2387">
        <v>40036.61</v>
      </c>
      <c r="H2387">
        <f>(1/(1-91/360*VLOOKUP($A2387,Tbills!$B$4:$C$974,2,1)/100))^((1)/91)-1</f>
        <v>5.6333572096001205E-7</v>
      </c>
      <c r="I2387" s="2">
        <f t="shared" si="404"/>
        <v>960.26363738695693</v>
      </c>
      <c r="J2387">
        <f>VLOOKUP(A2387,'VXX-IV'!A$1:C$4500,3,0)</f>
        <v>960.33</v>
      </c>
      <c r="K2387" s="10">
        <f t="shared" si="406"/>
        <v>-6.9103967431094482E-5</v>
      </c>
      <c r="L2387">
        <f t="shared" si="398"/>
        <v>390968.4636105079</v>
      </c>
      <c r="O2387">
        <f t="shared" si="399"/>
        <v>20661.724726988461</v>
      </c>
      <c r="R2387">
        <f t="shared" si="400"/>
        <v>33.374023985302514</v>
      </c>
      <c r="U2387" s="2">
        <f t="shared" si="401"/>
        <v>76.330543460303304</v>
      </c>
      <c r="V2387">
        <f>VLOOKUP(A2387,'VXZ-IV'!A$1:C$4500,3,0)</f>
        <v>76.319999999999993</v>
      </c>
      <c r="W2387" s="10">
        <f t="shared" si="407"/>
        <v>1.3814806477085995E-4</v>
      </c>
      <c r="X2387">
        <f t="shared" si="402"/>
        <v>32.636438048062793</v>
      </c>
      <c r="Z2387">
        <v>32.68</v>
      </c>
      <c r="AB2387">
        <f t="shared" si="403"/>
        <v>803.05227908301856</v>
      </c>
      <c r="AC2387">
        <f>VLOOKUP(A2387,'VIXY-IV'!A$1:E$2000,4,0)</f>
        <v>806.346</v>
      </c>
      <c r="AD2387" s="10">
        <f t="shared" si="396"/>
        <v>-4.0847488757697059E-3</v>
      </c>
      <c r="AE2387">
        <f>ROW()</f>
        <v>2387</v>
      </c>
      <c r="AF2387">
        <f t="shared" si="397"/>
        <v>0.90192427063935443</v>
      </c>
      <c r="AG2387">
        <f>AG2386*(1-(AG$1+AG$5))^($A2387-$A2386)*(1+2*(E2387/E2386-1))</f>
        <v>71683.26445876513</v>
      </c>
      <c r="AH2387">
        <f>VLOOKUP(A2387,'UVXY-IV'!A$2:E$2000,4,0)</f>
        <v>361851</v>
      </c>
      <c r="AI2387">
        <v>143.6</v>
      </c>
      <c r="AJ2387" s="10">
        <f t="shared" si="395"/>
        <v>-0.80189839337527014</v>
      </c>
      <c r="AK2387">
        <f t="shared" si="405"/>
        <v>26.128222855758988</v>
      </c>
      <c r="AM2387">
        <v>26.017225</v>
      </c>
      <c r="AN2387" s="10">
        <f t="shared" si="394"/>
        <v>4.2663218601901587E-3</v>
      </c>
      <c r="AO2387">
        <f>AO2386*(1-AO$1+H2386)^($A2387-$A2386)*(2-E2387/E2386)</f>
        <v>26.488460445560197</v>
      </c>
      <c r="AQ2387" s="10">
        <v>26.56</v>
      </c>
    </row>
    <row r="2388" spans="1:43" x14ac:dyDescent="0.25">
      <c r="A2388" s="1">
        <v>41528</v>
      </c>
      <c r="B2388" s="12">
        <v>13.82</v>
      </c>
      <c r="C2388" s="12">
        <v>15.61</v>
      </c>
      <c r="D2388">
        <v>1499.3</v>
      </c>
      <c r="E2388">
        <v>1337.31</v>
      </c>
      <c r="F2388">
        <v>44094.34</v>
      </c>
      <c r="G2388">
        <v>39335.18</v>
      </c>
      <c r="H2388">
        <f>(1/(1-91/360*VLOOKUP($A2388,Tbills!$B$4:$C$974,2,1)/100))^((1)/91)-1</f>
        <v>5.6333572096001205E-7</v>
      </c>
      <c r="I2388" s="2">
        <f t="shared" si="404"/>
        <v>924.31089636045863</v>
      </c>
      <c r="J2388">
        <f>VLOOKUP(A2388,'VXX-IV'!A$1:C$4500,3,0)</f>
        <v>924.37</v>
      </c>
      <c r="K2388" s="10">
        <f t="shared" si="406"/>
        <v>-6.3939374429500262E-5</v>
      </c>
      <c r="L2388">
        <f t="shared" si="398"/>
        <v>361690.88900618139</v>
      </c>
      <c r="O2388">
        <f t="shared" si="399"/>
        <v>19501.271524285465</v>
      </c>
      <c r="R2388">
        <f t="shared" si="400"/>
        <v>33.996943811003028</v>
      </c>
      <c r="U2388" s="2">
        <f t="shared" si="401"/>
        <v>74.99145214291319</v>
      </c>
      <c r="V2388">
        <f>VLOOKUP(A2388,'VXZ-IV'!A$1:C$4500,3,0)</f>
        <v>75</v>
      </c>
      <c r="W2388" s="10">
        <f t="shared" si="407"/>
        <v>-1.1397142782409997E-4</v>
      </c>
      <c r="X2388">
        <f t="shared" si="402"/>
        <v>33.207009602090992</v>
      </c>
      <c r="Z2388">
        <v>33.22</v>
      </c>
      <c r="AB2388">
        <f t="shared" si="403"/>
        <v>772.97372831084817</v>
      </c>
      <c r="AC2388">
        <f>VLOOKUP(A2388,'VIXY-IV'!A$1:E$2000,4,0)</f>
        <v>776.20799999999997</v>
      </c>
      <c r="AD2388" s="10">
        <f t="shared" si="396"/>
        <v>-4.166759024838429E-3</v>
      </c>
      <c r="AE2388">
        <f>ROW()</f>
        <v>2388</v>
      </c>
      <c r="AF2388">
        <f t="shared" si="397"/>
        <v>0.88532991672005135</v>
      </c>
      <c r="AG2388">
        <f>AG2387*(1-(AG$1+AG$5))^($A2388-$A2387)*(1+2*(E2388/E2387-1))</f>
        <v>66316.007067872677</v>
      </c>
      <c r="AH2388">
        <f>VLOOKUP(A2388,'UVXY-IV'!A$2:E$2000,4,0)</f>
        <v>334715</v>
      </c>
      <c r="AI2388">
        <v>134.6</v>
      </c>
      <c r="AJ2388" s="10">
        <f t="shared" si="395"/>
        <v>-0.80187321432301306</v>
      </c>
      <c r="AK2388">
        <f t="shared" si="405"/>
        <v>27.104723507809933</v>
      </c>
      <c r="AM2388">
        <v>26.9941</v>
      </c>
      <c r="AN2388" s="10">
        <f t="shared" si="394"/>
        <v>4.0980624584605607E-3</v>
      </c>
      <c r="AO2388">
        <f>AO2387*(1-AO$1+H2387)^($A2388-$A2387)*(2-E2388/E2387)</f>
        <v>27.47870338722689</v>
      </c>
      <c r="AQ2388" s="10">
        <v>27.41</v>
      </c>
    </row>
    <row r="2389" spans="1:43" x14ac:dyDescent="0.25">
      <c r="A2389" s="1">
        <v>41529</v>
      </c>
      <c r="B2389" s="12">
        <v>14.29</v>
      </c>
      <c r="C2389" s="12">
        <v>15.85</v>
      </c>
      <c r="D2389">
        <v>1508.21</v>
      </c>
      <c r="E2389">
        <v>1345.26</v>
      </c>
      <c r="F2389">
        <v>44223.41</v>
      </c>
      <c r="G2389">
        <v>39450.300000000003</v>
      </c>
      <c r="H2389">
        <f>(1/(1-91/360*VLOOKUP($A2389,Tbills!$B$4:$C$974,2,1)/100))^((1)/91)-1</f>
        <v>5.6333572096001205E-7</v>
      </c>
      <c r="I2389" s="2">
        <f t="shared" si="404"/>
        <v>929.78119454099658</v>
      </c>
      <c r="J2389">
        <f>VLOOKUP(A2389,'VXX-IV'!A$1:C$4500,3,0)</f>
        <v>929.84</v>
      </c>
      <c r="K2389" s="10">
        <f t="shared" si="406"/>
        <v>-6.3242556787690418E-5</v>
      </c>
      <c r="L2389">
        <f t="shared" si="398"/>
        <v>365974.88846625318</v>
      </c>
      <c r="O2389">
        <f t="shared" si="399"/>
        <v>19674.504350911455</v>
      </c>
      <c r="R2389">
        <f t="shared" si="400"/>
        <v>33.894359529819162</v>
      </c>
      <c r="U2389" s="2">
        <f t="shared" si="401"/>
        <v>75.209128189933296</v>
      </c>
      <c r="V2389">
        <f>VLOOKUP(A2389,'VXZ-IV'!A$1:C$4500,3,0)</f>
        <v>75.2</v>
      </c>
      <c r="W2389" s="10">
        <f t="shared" si="407"/>
        <v>1.2138550443219209E-4</v>
      </c>
      <c r="X2389">
        <f t="shared" si="402"/>
        <v>33.108618606536787</v>
      </c>
      <c r="Z2389">
        <v>32.799999999999997</v>
      </c>
      <c r="AB2389">
        <f t="shared" si="403"/>
        <v>777.54176916480992</v>
      </c>
      <c r="AC2389">
        <f>VLOOKUP(A2389,'VIXY-IV'!A$1:E$2000,4,0)</f>
        <v>780.77200000000005</v>
      </c>
      <c r="AD2389" s="10">
        <f t="shared" si="396"/>
        <v>-4.1372267898824866E-3</v>
      </c>
      <c r="AE2389">
        <f>ROW()</f>
        <v>2389</v>
      </c>
      <c r="AF2389">
        <f t="shared" si="397"/>
        <v>0.90157728706624607</v>
      </c>
      <c r="AG2389">
        <f>AG2388*(1-(AG$1+AG$5))^($A2389-$A2388)*(1+2*(E2389/E2388-1))</f>
        <v>67102.212521134614</v>
      </c>
      <c r="AH2389">
        <f>VLOOKUP(A2389,'UVXY-IV'!A$2:E$2000,4,0)</f>
        <v>338629</v>
      </c>
      <c r="AI2389">
        <v>138.80000000000001</v>
      </c>
      <c r="AJ2389" s="10">
        <f t="shared" si="395"/>
        <v>-0.80184150642403751</v>
      </c>
      <c r="AK2389">
        <f t="shared" si="405"/>
        <v>26.942337261082766</v>
      </c>
      <c r="AM2389">
        <v>26.832249999999998</v>
      </c>
      <c r="AN2389" s="10">
        <f t="shared" si="394"/>
        <v>4.1027964886570789E-3</v>
      </c>
      <c r="AO2389">
        <f>AO2388*(1-AO$1+H2388)^($A2389-$A2388)*(2-E2389/E2388)</f>
        <v>27.31435391725568</v>
      </c>
      <c r="AQ2389" s="10">
        <v>26.94</v>
      </c>
    </row>
    <row r="2390" spans="1:43" x14ac:dyDescent="0.25">
      <c r="A2390" s="1">
        <v>41530</v>
      </c>
      <c r="B2390" s="12">
        <v>14.16</v>
      </c>
      <c r="C2390" s="12">
        <v>15.7</v>
      </c>
      <c r="D2390">
        <v>1508.21</v>
      </c>
      <c r="E2390">
        <v>1345.26</v>
      </c>
      <c r="F2390">
        <v>44217.1</v>
      </c>
      <c r="G2390">
        <v>39444.65</v>
      </c>
      <c r="H2390">
        <f>(1/(1-91/360*VLOOKUP($A2390,Tbills!$B$4:$C$974,2,1)/100))^((1)/91)-1</f>
        <v>5.6333572096001205E-7</v>
      </c>
      <c r="I2390" s="2">
        <f t="shared" si="404"/>
        <v>929.75852316392422</v>
      </c>
      <c r="J2390">
        <f>VLOOKUP(A2390,'VXX-IV'!A$1:C$4500,3,0)</f>
        <v>929.82</v>
      </c>
      <c r="K2390" s="10">
        <f t="shared" si="406"/>
        <v>-6.6116921636272252E-5</v>
      </c>
      <c r="L2390">
        <f t="shared" si="398"/>
        <v>365958.55056268029</v>
      </c>
      <c r="O2390">
        <f t="shared" si="399"/>
        <v>19673.841347066205</v>
      </c>
      <c r="R2390">
        <f t="shared" si="400"/>
        <v>33.892827319045892</v>
      </c>
      <c r="U2390" s="2">
        <f t="shared" si="401"/>
        <v>75.196563400075021</v>
      </c>
      <c r="V2390">
        <f>VLOOKUP(A2390,'VXZ-IV'!A$1:C$4500,3,0)</f>
        <v>75.2</v>
      </c>
      <c r="W2390" s="10">
        <f t="shared" si="407"/>
        <v>-4.5699467087545464E-5</v>
      </c>
      <c r="X2390">
        <f t="shared" si="402"/>
        <v>33.11215427570923</v>
      </c>
      <c r="Z2390">
        <v>33.1</v>
      </c>
      <c r="AB2390">
        <f t="shared" si="403"/>
        <v>777.51466014622179</v>
      </c>
      <c r="AC2390">
        <f>VLOOKUP(A2390,'VIXY-IV'!A$1:E$2000,4,0)</f>
        <v>780.76</v>
      </c>
      <c r="AD2390" s="10">
        <f t="shared" si="396"/>
        <v>-4.1566420587353381E-3</v>
      </c>
      <c r="AE2390">
        <f>ROW()</f>
        <v>2390</v>
      </c>
      <c r="AF2390">
        <f t="shared" si="397"/>
        <v>0.90191082802547773</v>
      </c>
      <c r="AG2390">
        <f>AG2389*(1-(AG$1+AG$5))^($A2390-$A2389)*(1+2*(E2390/E2389-1))</f>
        <v>67099.951268493489</v>
      </c>
      <c r="AH2390">
        <f>VLOOKUP(A2390,'UVXY-IV'!A$2:E$2000,4,0)</f>
        <v>338631</v>
      </c>
      <c r="AI2390">
        <v>134.63999999999999</v>
      </c>
      <c r="AJ2390" s="10">
        <f t="shared" si="395"/>
        <v>-0.80184935440496141</v>
      </c>
      <c r="AK2390">
        <f t="shared" si="405"/>
        <v>26.941082412498002</v>
      </c>
      <c r="AM2390">
        <v>26.831700000000001</v>
      </c>
      <c r="AN2390" s="10">
        <f t="shared" si="394"/>
        <v>4.0766113402430637E-3</v>
      </c>
      <c r="AO2390">
        <f>AO2389*(1-AO$1+H2389)^($A2390-$A2389)*(2-E2390/E2389)</f>
        <v>27.313359047481232</v>
      </c>
      <c r="AQ2390" s="10">
        <v>27.38</v>
      </c>
    </row>
    <row r="2391" spans="1:43" x14ac:dyDescent="0.25">
      <c r="A2391" s="1">
        <v>41533</v>
      </c>
      <c r="B2391" s="12">
        <v>14.38</v>
      </c>
      <c r="C2391" s="12">
        <v>15.6</v>
      </c>
      <c r="D2391">
        <v>1485.71</v>
      </c>
      <c r="E2391">
        <v>1325.18</v>
      </c>
      <c r="F2391">
        <v>43696.5</v>
      </c>
      <c r="G2391">
        <v>38980.17</v>
      </c>
      <c r="H2391">
        <f>(1/(1-91/360*VLOOKUP($A2391,Tbills!$B$4:$C$974,2,1)/100))^((1)/91)-1</f>
        <v>2.8166421106590178E-7</v>
      </c>
      <c r="I2391" s="2">
        <f t="shared" si="404"/>
        <v>915.82106676310707</v>
      </c>
      <c r="J2391">
        <f>VLOOKUP(A2391,'VXX-IV'!A$1:C$4500,3,0)</f>
        <v>915.88</v>
      </c>
      <c r="K2391" s="10">
        <f t="shared" si="406"/>
        <v>-6.4346024471473307E-5</v>
      </c>
      <c r="L2391">
        <f t="shared" si="398"/>
        <v>354985.75643614278</v>
      </c>
      <c r="O2391">
        <f t="shared" si="399"/>
        <v>19231.405123801527</v>
      </c>
      <c r="R2391">
        <f t="shared" si="400"/>
        <v>34.14114714846685</v>
      </c>
      <c r="U2391" s="2">
        <f t="shared" si="401"/>
        <v>74.305783916254882</v>
      </c>
      <c r="V2391">
        <f>VLOOKUP(A2391,'VXZ-IV'!A$1:C$4500,3,0)</f>
        <v>74.319999999999993</v>
      </c>
      <c r="W2391" s="10">
        <f t="shared" si="407"/>
        <v>-1.9128207407304032E-4</v>
      </c>
      <c r="X2391">
        <f t="shared" si="402"/>
        <v>33.49837714060574</v>
      </c>
      <c r="Z2391">
        <v>33.520000000000003</v>
      </c>
      <c r="AB2391">
        <f t="shared" si="403"/>
        <v>765.82899354745905</v>
      </c>
      <c r="AC2391">
        <f>VLOOKUP(A2391,'VIXY-IV'!A$1:E$2000,4,0)</f>
        <v>769.08199999999999</v>
      </c>
      <c r="AD2391" s="10">
        <f t="shared" si="396"/>
        <v>-4.2297264173923876E-3</v>
      </c>
      <c r="AE2391">
        <f>ROW()</f>
        <v>2391</v>
      </c>
      <c r="AF2391">
        <f t="shared" si="397"/>
        <v>0.92179487179487185</v>
      </c>
      <c r="AG2391">
        <f>AG2390*(1-(AG$1+AG$5))^($A2391-$A2390)*(1+2*(E2391/E2390-1))</f>
        <v>65090.237957519079</v>
      </c>
      <c r="AH2391">
        <f>VLOOKUP(A2391,'UVXY-IV'!A$2:E$2000,4,0)</f>
        <v>328603</v>
      </c>
      <c r="AI2391">
        <v>132.47999999999999</v>
      </c>
      <c r="AJ2391" s="10">
        <f t="shared" si="395"/>
        <v>-0.80191830884830906</v>
      </c>
      <c r="AK2391">
        <f t="shared" si="405"/>
        <v>27.339397629416464</v>
      </c>
      <c r="AM2391">
        <v>27.2303</v>
      </c>
      <c r="AN2391" s="10">
        <f t="shared" si="394"/>
        <v>4.006479158013887E-3</v>
      </c>
      <c r="AO2391">
        <f>AO2390*(1-AO$1+H2390)^($A2391-$A2390)*(2-E2391/E2390)</f>
        <v>27.718022488020843</v>
      </c>
      <c r="AQ2391" s="10">
        <v>27.66</v>
      </c>
    </row>
    <row r="2392" spans="1:43" x14ac:dyDescent="0.25">
      <c r="A2392" s="1">
        <v>41534</v>
      </c>
      <c r="B2392" s="12">
        <v>14.53</v>
      </c>
      <c r="C2392" s="12">
        <v>15.66</v>
      </c>
      <c r="D2392">
        <v>1476.38</v>
      </c>
      <c r="E2392">
        <v>1316.86</v>
      </c>
      <c r="F2392">
        <v>43378.79</v>
      </c>
      <c r="G2392">
        <v>38696.74</v>
      </c>
      <c r="H2392">
        <f>(1/(1-91/360*VLOOKUP($A2392,Tbills!$B$4:$C$974,2,1)/100))^((1)/91)-1</f>
        <v>2.8166421106590178E-7</v>
      </c>
      <c r="I2392" s="2">
        <f t="shared" si="404"/>
        <v>910.04767924850489</v>
      </c>
      <c r="J2392">
        <f>VLOOKUP(A2392,'VXX-IV'!A$1:C$4500,3,0)</f>
        <v>910.1</v>
      </c>
      <c r="K2392" s="10">
        <f t="shared" si="406"/>
        <v>-5.7489013839284731E-5</v>
      </c>
      <c r="L2392">
        <f t="shared" si="398"/>
        <v>350512.52963973809</v>
      </c>
      <c r="O2392">
        <f t="shared" si="399"/>
        <v>19049.649694297368</v>
      </c>
      <c r="R2392">
        <f t="shared" si="400"/>
        <v>34.246774695478095</v>
      </c>
      <c r="U2392" s="2">
        <f t="shared" si="401"/>
        <v>73.763720226479464</v>
      </c>
      <c r="V2392">
        <f>VLOOKUP(A2392,'VXZ-IV'!A$1:C$4500,3,0)</f>
        <v>73.760000000000005</v>
      </c>
      <c r="W2392" s="10">
        <f t="shared" si="407"/>
        <v>5.0436909970974497E-5</v>
      </c>
      <c r="X2392">
        <f t="shared" si="402"/>
        <v>33.740709809738256</v>
      </c>
      <c r="Z2392">
        <v>33.86</v>
      </c>
      <c r="AB2392">
        <f t="shared" si="403"/>
        <v>760.99428562303137</v>
      </c>
      <c r="AC2392">
        <f>VLOOKUP(A2392,'VIXY-IV'!A$1:E$2000,4,0)</f>
        <v>764.17600000000004</v>
      </c>
      <c r="AD2392" s="10">
        <f t="shared" si="396"/>
        <v>-4.1635884625644826E-3</v>
      </c>
      <c r="AE2392">
        <f>ROW()</f>
        <v>2392</v>
      </c>
      <c r="AF2392">
        <f t="shared" si="397"/>
        <v>0.92784163473818637</v>
      </c>
      <c r="AG2392">
        <f>AG2391*(1-(AG$1+AG$5))^($A2392-$A2391)*(1+2*(E2392/E2391-1))</f>
        <v>64270.747941745554</v>
      </c>
      <c r="AH2392">
        <f>VLOOKUP(A2392,'UVXY-IV'!A$2:E$2000,4,0)</f>
        <v>324409</v>
      </c>
      <c r="AI2392">
        <v>129.36000000000001</v>
      </c>
      <c r="AJ2392" s="10">
        <f t="shared" si="395"/>
        <v>-0.80188358540686122</v>
      </c>
      <c r="AK2392">
        <f t="shared" si="405"/>
        <v>27.509763758528422</v>
      </c>
      <c r="AM2392">
        <v>27.399274999999999</v>
      </c>
      <c r="AN2392" s="10">
        <f t="shared" si="394"/>
        <v>4.0325431431460501E-3</v>
      </c>
      <c r="AO2392">
        <f>AO2391*(1-AO$1+H2391)^($A2392-$A2391)*(2-E2392/E2391)</f>
        <v>27.891023341434039</v>
      </c>
      <c r="AQ2392" s="10">
        <v>27.95</v>
      </c>
    </row>
    <row r="2393" spans="1:43" x14ac:dyDescent="0.25">
      <c r="A2393" s="1">
        <v>41535</v>
      </c>
      <c r="B2393" s="12">
        <v>13.59</v>
      </c>
      <c r="C2393" s="12">
        <v>15.18</v>
      </c>
      <c r="D2393">
        <v>1404.71</v>
      </c>
      <c r="E2393">
        <v>1252.93</v>
      </c>
      <c r="F2393">
        <v>42421.04</v>
      </c>
      <c r="G2393">
        <v>37842.35</v>
      </c>
      <c r="H2393">
        <f>(1/(1-91/360*VLOOKUP($A2393,Tbills!$B$4:$C$974,2,1)/100))^((1)/91)-1</f>
        <v>2.8166421106590178E-7</v>
      </c>
      <c r="I2393" s="2">
        <f t="shared" si="404"/>
        <v>865.84883615068475</v>
      </c>
      <c r="J2393">
        <f>VLOOKUP(A2393,'VXX-IV'!A$1:C$4500,3,0)</f>
        <v>865.9</v>
      </c>
      <c r="K2393" s="10">
        <f t="shared" si="406"/>
        <v>-5.9087480442587825E-5</v>
      </c>
      <c r="L2393">
        <f t="shared" si="398"/>
        <v>316465.43696327979</v>
      </c>
      <c r="O2393">
        <f t="shared" si="399"/>
        <v>17661.840851766861</v>
      </c>
      <c r="R2393">
        <f t="shared" si="400"/>
        <v>35.076483229933864</v>
      </c>
      <c r="U2393" s="2">
        <f t="shared" si="401"/>
        <v>72.1333496589275</v>
      </c>
      <c r="V2393">
        <f>VLOOKUP(A2393,'VXZ-IV'!A$1:C$4500,3,0)</f>
        <v>72.12</v>
      </c>
      <c r="W2393" s="10">
        <f t="shared" si="407"/>
        <v>1.8510342384203682E-4</v>
      </c>
      <c r="X2393">
        <f t="shared" si="402"/>
        <v>34.484409235909368</v>
      </c>
      <c r="Z2393">
        <v>34.39</v>
      </c>
      <c r="AB2393">
        <f t="shared" si="403"/>
        <v>724.02482225451672</v>
      </c>
      <c r="AC2393">
        <f>VLOOKUP(A2393,'VIXY-IV'!A$1:E$2000,4,0)</f>
        <v>726.904</v>
      </c>
      <c r="AD2393" s="10">
        <f t="shared" si="396"/>
        <v>-3.960877564964993E-3</v>
      </c>
      <c r="AE2393">
        <f>ROW()</f>
        <v>2393</v>
      </c>
      <c r="AF2393">
        <f t="shared" si="397"/>
        <v>0.89525691699604748</v>
      </c>
      <c r="AG2393">
        <f>AG2392*(1-(AG$1+AG$5))^($A2393-$A2392)*(1+2*(E2393/E2392-1))</f>
        <v>58028.449587303941</v>
      </c>
      <c r="AH2393">
        <f>VLOOKUP(A2393,'UVXY-IV'!A$2:E$2000,4,0)</f>
        <v>292823</v>
      </c>
      <c r="AI2393">
        <v>119.76</v>
      </c>
      <c r="AJ2393" s="10">
        <f t="shared" si="395"/>
        <v>-0.80183097097118761</v>
      </c>
      <c r="AK2393">
        <f t="shared" si="405"/>
        <v>28.843945086135019</v>
      </c>
      <c r="AM2393">
        <v>28.720874999999999</v>
      </c>
      <c r="AN2393" s="10">
        <f t="shared" si="394"/>
        <v>4.2850395795748231E-3</v>
      </c>
      <c r="AO2393">
        <f>AO2392*(1-AO$1+H2392)^($A2393-$A2392)*(2-E2393/E2392)</f>
        <v>29.243983843097588</v>
      </c>
      <c r="AQ2393" s="10">
        <v>28.95</v>
      </c>
    </row>
    <row r="2394" spans="1:43" x14ac:dyDescent="0.25">
      <c r="A2394" s="1">
        <v>41536</v>
      </c>
      <c r="B2394" s="12">
        <v>13.16</v>
      </c>
      <c r="C2394" s="12">
        <v>15.02</v>
      </c>
      <c r="D2394">
        <v>1409.23</v>
      </c>
      <c r="E2394">
        <v>1256.96</v>
      </c>
      <c r="F2394">
        <v>42538.62</v>
      </c>
      <c r="G2394">
        <v>37947.230000000003</v>
      </c>
      <c r="H2394">
        <f>(1/(1-91/360*VLOOKUP($A2394,Tbills!$B$4:$C$974,2,1)/100))^((1)/91)-1</f>
        <v>2.8166421106590178E-7</v>
      </c>
      <c r="I2394" s="2">
        <f t="shared" si="404"/>
        <v>868.61373737682106</v>
      </c>
      <c r="J2394">
        <f>VLOOKUP(A2394,'VXX-IV'!A$1:C$4500,3,0)</f>
        <v>868.67</v>
      </c>
      <c r="K2394" s="10">
        <f t="shared" si="406"/>
        <v>-6.4768696028338901E-5</v>
      </c>
      <c r="L2394">
        <f t="shared" si="398"/>
        <v>318486.92590151582</v>
      </c>
      <c r="O2394">
        <f t="shared" si="399"/>
        <v>17746.455723632684</v>
      </c>
      <c r="R2394">
        <f t="shared" si="400"/>
        <v>35.018489067347161</v>
      </c>
      <c r="U2394" s="2">
        <f t="shared" si="401"/>
        <v>72.331520647577264</v>
      </c>
      <c r="V2394">
        <f>VLOOKUP(A2394,'VXZ-IV'!A$1:C$4500,3,0)</f>
        <v>72.319999999999993</v>
      </c>
      <c r="W2394" s="10">
        <f t="shared" si="407"/>
        <v>1.5930098973004903E-4</v>
      </c>
      <c r="X2394">
        <f t="shared" si="402"/>
        <v>34.387573532518203</v>
      </c>
      <c r="Z2394">
        <v>34.11</v>
      </c>
      <c r="AB2394">
        <f t="shared" si="403"/>
        <v>726.32829523841326</v>
      </c>
      <c r="AC2394">
        <f>VLOOKUP(A2394,'VIXY-IV'!A$1:E$2000,4,0)</f>
        <v>729.25599999999997</v>
      </c>
      <c r="AD2394" s="10">
        <f t="shared" si="396"/>
        <v>-4.0146461072472217E-3</v>
      </c>
      <c r="AE2394">
        <f>ROW()</f>
        <v>2394</v>
      </c>
      <c r="AF2394">
        <f t="shared" si="397"/>
        <v>0.87616511318242352</v>
      </c>
      <c r="AG2394">
        <f>AG2393*(1-(AG$1+AG$5))^($A2394-$A2393)*(1+2*(E2394/E2393-1))</f>
        <v>58399.773974046635</v>
      </c>
      <c r="AH2394">
        <f>VLOOKUP(A2394,'UVXY-IV'!A$2:E$2000,4,0)</f>
        <v>294711</v>
      </c>
      <c r="AI2394">
        <v>118.6</v>
      </c>
      <c r="AJ2394" s="10">
        <f t="shared" si="395"/>
        <v>-0.8018405353921414</v>
      </c>
      <c r="AK2394">
        <f t="shared" si="405"/>
        <v>28.749830577172503</v>
      </c>
      <c r="AM2394">
        <v>28.628050000000002</v>
      </c>
      <c r="AN2394" s="10">
        <f t="shared" si="394"/>
        <v>4.2538900544222269E-3</v>
      </c>
      <c r="AO2394">
        <f>AO2393*(1-AO$1+H2393)^($A2394-$A2393)*(2-E2394/E2393)</f>
        <v>29.148851783502131</v>
      </c>
      <c r="AQ2394" s="10">
        <v>29.1</v>
      </c>
    </row>
    <row r="2395" spans="1:43" x14ac:dyDescent="0.25">
      <c r="A2395" s="1">
        <v>41537</v>
      </c>
      <c r="B2395" s="12">
        <v>13.12</v>
      </c>
      <c r="C2395" s="12">
        <v>15.32</v>
      </c>
      <c r="D2395">
        <v>1432.93</v>
      </c>
      <c r="E2395">
        <v>1278.0999999999999</v>
      </c>
      <c r="F2395">
        <v>43700.800000000003</v>
      </c>
      <c r="G2395">
        <v>38983.96</v>
      </c>
      <c r="H2395">
        <f>(1/(1-91/360*VLOOKUP($A2395,Tbills!$B$4:$C$974,2,1)/100))^((1)/91)-1</f>
        <v>2.8166421106590178E-7</v>
      </c>
      <c r="I2395" s="2">
        <f t="shared" si="404"/>
        <v>883.20028199095884</v>
      </c>
      <c r="J2395">
        <f>VLOOKUP(A2395,'VXX-IV'!A$1:C$4500,3,0)</f>
        <v>883.25</v>
      </c>
      <c r="K2395" s="10">
        <f t="shared" si="406"/>
        <v>-5.6289848900270556E-5</v>
      </c>
      <c r="L2395">
        <f t="shared" si="398"/>
        <v>329184.98960980226</v>
      </c>
      <c r="O2395">
        <f t="shared" si="399"/>
        <v>18193.541904631638</v>
      </c>
      <c r="R2395">
        <f t="shared" si="400"/>
        <v>34.722442654416568</v>
      </c>
      <c r="U2395" s="2">
        <f t="shared" si="401"/>
        <v>74.305848248265747</v>
      </c>
      <c r="V2395">
        <f>VLOOKUP(A2395,'VXZ-IV'!A$1:C$4500,3,0)</f>
        <v>74.319999999999993</v>
      </c>
      <c r="W2395" s="10">
        <f t="shared" si="407"/>
        <v>-1.9041646574602389E-4</v>
      </c>
      <c r="X2395">
        <f t="shared" si="402"/>
        <v>33.446866742349442</v>
      </c>
      <c r="Z2395">
        <v>33.39</v>
      </c>
      <c r="AB2395">
        <f t="shared" si="403"/>
        <v>738.51819328461568</v>
      </c>
      <c r="AC2395">
        <f>VLOOKUP(A2395,'VIXY-IV'!A$1:E$2000,4,0)</f>
        <v>741.36199999999997</v>
      </c>
      <c r="AD2395" s="10">
        <f t="shared" si="396"/>
        <v>-3.8359218780896764E-3</v>
      </c>
      <c r="AE2395">
        <f>ROW()</f>
        <v>2395</v>
      </c>
      <c r="AF2395">
        <f t="shared" si="397"/>
        <v>0.85639686684073102</v>
      </c>
      <c r="AG2395">
        <f>AG2394*(1-(AG$1+AG$5))^($A2395-$A2394)*(1+2*(E2395/E2394-1))</f>
        <v>60362.116092490091</v>
      </c>
      <c r="AH2395">
        <f>VLOOKUP(A2395,'UVXY-IV'!A$2:E$2000,4,0)</f>
        <v>304558</v>
      </c>
      <c r="AI2395">
        <v>122.56</v>
      </c>
      <c r="AJ2395" s="10">
        <f t="shared" si="395"/>
        <v>-0.80180420119487883</v>
      </c>
      <c r="AK2395">
        <f t="shared" si="405"/>
        <v>28.264989196049171</v>
      </c>
      <c r="AM2395">
        <v>28.142675000000001</v>
      </c>
      <c r="AN2395" s="10">
        <f t="shared" si="394"/>
        <v>4.3462178364057635E-3</v>
      </c>
      <c r="AO2395">
        <f>AO2394*(1-AO$1+H2394)^($A2395-$A2394)*(2-E2395/E2394)</f>
        <v>28.657564130685355</v>
      </c>
      <c r="AQ2395" s="10">
        <v>28.55</v>
      </c>
    </row>
    <row r="2396" spans="1:43" x14ac:dyDescent="0.25">
      <c r="A2396" s="1">
        <v>41540</v>
      </c>
      <c r="B2396" s="12">
        <v>14.31</v>
      </c>
      <c r="C2396" s="12">
        <v>15.92</v>
      </c>
      <c r="D2396">
        <v>1464.57</v>
      </c>
      <c r="E2396">
        <v>1306.32</v>
      </c>
      <c r="F2396">
        <v>44058.55</v>
      </c>
      <c r="G2396">
        <v>39303.06</v>
      </c>
      <c r="H2396">
        <f>(1/(1-91/360*VLOOKUP($A2396,Tbills!$B$4:$C$974,2,1)/100))^((1)/91)-1</f>
        <v>5.6333572096001205E-7</v>
      </c>
      <c r="I2396" s="2">
        <f t="shared" si="404"/>
        <v>902.63587074031318</v>
      </c>
      <c r="J2396">
        <f>VLOOKUP(A2396,'VXX-IV'!A$1:C$4500,3,0)</f>
        <v>902.69</v>
      </c>
      <c r="K2396" s="10">
        <f t="shared" si="406"/>
        <v>-5.9964394960476675E-5</v>
      </c>
      <c r="L2396">
        <f t="shared" si="398"/>
        <v>343675.5366310018</v>
      </c>
      <c r="O2396">
        <f t="shared" si="399"/>
        <v>18794.202302024893</v>
      </c>
      <c r="R2396">
        <f t="shared" si="400"/>
        <v>34.334456235291071</v>
      </c>
      <c r="U2396" s="2">
        <f t="shared" si="401"/>
        <v>74.908661966955989</v>
      </c>
      <c r="V2396">
        <f>VLOOKUP(A2396,'VXZ-IV'!A$1:C$4500,3,0)</f>
        <v>74.92</v>
      </c>
      <c r="W2396" s="10">
        <f t="shared" si="407"/>
        <v>-1.5133519813148588E-4</v>
      </c>
      <c r="X2396">
        <f t="shared" si="402"/>
        <v>33.169465509100242</v>
      </c>
      <c r="Z2396">
        <v>33.26</v>
      </c>
      <c r="AB2396">
        <f t="shared" si="403"/>
        <v>754.74546794726427</v>
      </c>
      <c r="AC2396">
        <f>VLOOKUP(A2396,'VIXY-IV'!A$1:E$2000,4,0)</f>
        <v>757.80600000000004</v>
      </c>
      <c r="AD2396" s="10">
        <f t="shared" si="396"/>
        <v>-4.0386748755429913E-3</v>
      </c>
      <c r="AE2396">
        <f>ROW()</f>
        <v>2396</v>
      </c>
      <c r="AF2396">
        <f t="shared" si="397"/>
        <v>0.89886934673366836</v>
      </c>
      <c r="AG2396">
        <f>AG2395*(1-(AG$1+AG$5))^($A2396-$A2395)*(1+2*(E2396/E2395-1))</f>
        <v>63021.293199663938</v>
      </c>
      <c r="AH2396">
        <f>VLOOKUP(A2396,'UVXY-IV'!A$2:E$2000,4,0)</f>
        <v>318048</v>
      </c>
      <c r="AI2396">
        <v>125.84</v>
      </c>
      <c r="AJ2396" s="10">
        <f t="shared" si="395"/>
        <v>-0.80184974217833804</v>
      </c>
      <c r="AK2396">
        <f t="shared" si="405"/>
        <v>27.637046167643025</v>
      </c>
      <c r="AM2396">
        <v>27.527249999999999</v>
      </c>
      <c r="AN2396" s="10">
        <f t="shared" si="394"/>
        <v>3.9886355390759132E-3</v>
      </c>
      <c r="AO2396">
        <f>AO2395*(1-AO$1+H2395)^($A2396-$A2395)*(2-E2396/E2395)</f>
        <v>28.021729350988526</v>
      </c>
      <c r="AQ2396" s="10">
        <v>28.21</v>
      </c>
    </row>
    <row r="2397" spans="1:43" x14ac:dyDescent="0.25">
      <c r="A2397" s="1">
        <v>41541</v>
      </c>
      <c r="B2397" s="12">
        <v>14.08</v>
      </c>
      <c r="C2397" s="12">
        <v>15.64</v>
      </c>
      <c r="D2397">
        <v>1439.16</v>
      </c>
      <c r="E2397">
        <v>1283.6500000000001</v>
      </c>
      <c r="F2397">
        <v>43788.67</v>
      </c>
      <c r="G2397">
        <v>39062.28</v>
      </c>
      <c r="H2397">
        <f>(1/(1-91/360*VLOOKUP($A2397,Tbills!$B$4:$C$974,2,1)/100))^((1)/91)-1</f>
        <v>5.6333572096001205E-7</v>
      </c>
      <c r="I2397" s="2">
        <f t="shared" si="404"/>
        <v>886.953689188731</v>
      </c>
      <c r="J2397">
        <f>VLOOKUP(A2397,'VXX-IV'!A$1:C$4500,3,0)</f>
        <v>887.01</v>
      </c>
      <c r="K2397" s="10">
        <f t="shared" si="406"/>
        <v>-6.3483851669099423E-5</v>
      </c>
      <c r="L2397">
        <f t="shared" si="398"/>
        <v>331732.37162823073</v>
      </c>
      <c r="O2397">
        <f t="shared" si="399"/>
        <v>18304.350921178393</v>
      </c>
      <c r="R2397">
        <f t="shared" si="400"/>
        <v>34.630812351541941</v>
      </c>
      <c r="U2397" s="2">
        <f t="shared" si="401"/>
        <v>74.447994708321161</v>
      </c>
      <c r="V2397">
        <f>VLOOKUP(A2397,'VXZ-IV'!A$1:C$4500,3,0)</f>
        <v>74.44</v>
      </c>
      <c r="W2397" s="10">
        <f t="shared" si="407"/>
        <v>1.0739801613590672E-4</v>
      </c>
      <c r="X2397">
        <f t="shared" si="402"/>
        <v>33.371454102199273</v>
      </c>
      <c r="Z2397">
        <v>33.340000000000003</v>
      </c>
      <c r="AB2397">
        <f t="shared" si="403"/>
        <v>741.621686627945</v>
      </c>
      <c r="AC2397">
        <f>VLOOKUP(A2397,'VIXY-IV'!A$1:E$2000,4,0)</f>
        <v>744.58600000000001</v>
      </c>
      <c r="AD2397" s="10">
        <f t="shared" si="396"/>
        <v>-3.9811564709181235E-3</v>
      </c>
      <c r="AE2397">
        <f>ROW()</f>
        <v>2397</v>
      </c>
      <c r="AF2397">
        <f t="shared" si="397"/>
        <v>0.90025575447570327</v>
      </c>
      <c r="AG2397">
        <f>AG2396*(1-(AG$1+AG$5))^($A2397-$A2396)*(1+2*(E2397/E2396-1))</f>
        <v>60831.888294047603</v>
      </c>
      <c r="AH2397">
        <f>VLOOKUP(A2397,'UVXY-IV'!A$2:E$2000,4,0)</f>
        <v>306983</v>
      </c>
      <c r="AI2397">
        <v>124.32</v>
      </c>
      <c r="AJ2397" s="10">
        <f t="shared" si="395"/>
        <v>-0.80183955367545567</v>
      </c>
      <c r="AK2397">
        <f t="shared" si="405"/>
        <v>28.115352519986786</v>
      </c>
      <c r="AM2397">
        <v>28.003625</v>
      </c>
      <c r="AN2397" s="10">
        <f t="shared" si="394"/>
        <v>3.9897520405585141E-3</v>
      </c>
      <c r="AO2397">
        <f>AO2396*(1-AO$1+H2396)^($A2397-$A2396)*(2-E2397/E2396)</f>
        <v>28.506982727926736</v>
      </c>
      <c r="AQ2397" s="10">
        <v>28.33</v>
      </c>
    </row>
    <row r="2398" spans="1:43" x14ac:dyDescent="0.25">
      <c r="A2398" s="1">
        <v>41542</v>
      </c>
      <c r="B2398" s="12">
        <v>14.01</v>
      </c>
      <c r="C2398" s="12">
        <v>15.56</v>
      </c>
      <c r="D2398">
        <v>1437.99</v>
      </c>
      <c r="E2398">
        <v>1282.5999999999999</v>
      </c>
      <c r="F2398">
        <v>43858.06</v>
      </c>
      <c r="G2398">
        <v>39124.160000000003</v>
      </c>
      <c r="H2398">
        <f>(1/(1-91/360*VLOOKUP($A2398,Tbills!$B$4:$C$974,2,1)/100))^((1)/91)-1</f>
        <v>5.6333572096001205E-7</v>
      </c>
      <c r="I2398" s="2">
        <f t="shared" si="404"/>
        <v>886.21100918411992</v>
      </c>
      <c r="J2398">
        <f>VLOOKUP(A2398,'VXX-IV'!A$1:C$4500,3,0)</f>
        <v>886.26</v>
      </c>
      <c r="K2398" s="10">
        <f t="shared" si="406"/>
        <v>-5.5278153002547015E-5</v>
      </c>
      <c r="L2398">
        <f t="shared" si="398"/>
        <v>331174.88573461294</v>
      </c>
      <c r="O2398">
        <f t="shared" si="399"/>
        <v>18281.275957588347</v>
      </c>
      <c r="R2398">
        <f t="shared" si="400"/>
        <v>34.643409864370383</v>
      </c>
      <c r="U2398" s="2">
        <f t="shared" si="401"/>
        <v>74.564151022219761</v>
      </c>
      <c r="V2398">
        <f>VLOOKUP(A2398,'VXZ-IV'!A$1:C$4500,3,0)</f>
        <v>74.56</v>
      </c>
      <c r="W2398" s="10">
        <f t="shared" si="407"/>
        <v>5.5673581273563144E-5</v>
      </c>
      <c r="X2398">
        <f t="shared" si="402"/>
        <v>33.31737558779178</v>
      </c>
      <c r="Z2398">
        <v>33.4</v>
      </c>
      <c r="AB2398">
        <f t="shared" si="403"/>
        <v>740.98921942278469</v>
      </c>
      <c r="AC2398">
        <f>VLOOKUP(A2398,'VIXY-IV'!A$1:E$2000,4,0)</f>
        <v>743.93</v>
      </c>
      <c r="AD2398" s="10">
        <f t="shared" si="396"/>
        <v>-3.9530339913906865E-3</v>
      </c>
      <c r="AE2398">
        <f>ROW()</f>
        <v>2398</v>
      </c>
      <c r="AF2398">
        <f t="shared" si="397"/>
        <v>0.90038560411311053</v>
      </c>
      <c r="AG2398">
        <f>AG2397*(1-(AG$1+AG$5))^($A2398-$A2397)*(1+2*(E2398/E2397-1))</f>
        <v>60730.323162967194</v>
      </c>
      <c r="AH2398">
        <f>VLOOKUP(A2398,'UVXY-IV'!A$2:E$2000,4,0)</f>
        <v>306432</v>
      </c>
      <c r="AI2398">
        <v>123.4</v>
      </c>
      <c r="AJ2398" s="10">
        <f t="shared" si="395"/>
        <v>-0.80181468266053413</v>
      </c>
      <c r="AK2398">
        <f t="shared" si="405"/>
        <v>28.137039762147356</v>
      </c>
      <c r="AM2398">
        <v>28.025175000000001</v>
      </c>
      <c r="AN2398" s="10">
        <f t="shared" si="394"/>
        <v>3.9915812175073118E-3</v>
      </c>
      <c r="AO2398">
        <f>AO2397*(1-AO$1+H2397)^($A2398-$A2397)*(2-E2398/E2397)</f>
        <v>28.529261710890417</v>
      </c>
      <c r="AQ2398" s="10">
        <v>28.41</v>
      </c>
    </row>
    <row r="2399" spans="1:43" x14ac:dyDescent="0.25">
      <c r="A2399" s="1">
        <v>41543</v>
      </c>
      <c r="B2399" s="12">
        <v>14.06</v>
      </c>
      <c r="C2399" s="12">
        <v>15.41</v>
      </c>
      <c r="D2399">
        <v>1414.64</v>
      </c>
      <c r="E2399">
        <v>1261.77</v>
      </c>
      <c r="F2399">
        <v>43276.21</v>
      </c>
      <c r="G2399">
        <v>38605.089999999997</v>
      </c>
      <c r="H2399">
        <f>(1/(1-91/360*VLOOKUP($A2399,Tbills!$B$4:$C$974,2,1)/100))^((1)/91)-1</f>
        <v>5.6333572096001205E-7</v>
      </c>
      <c r="I2399" s="2">
        <f t="shared" si="404"/>
        <v>871.79950702276392</v>
      </c>
      <c r="J2399">
        <f>VLOOKUP(A2399,'VXX-IV'!A$1:C$4500,3,0)</f>
        <v>871.85</v>
      </c>
      <c r="K2399" s="10">
        <f t="shared" si="406"/>
        <v>-5.7914752808474468E-5</v>
      </c>
      <c r="L2399">
        <f t="shared" si="398"/>
        <v>320403.72384509776</v>
      </c>
      <c r="O2399">
        <f t="shared" si="399"/>
        <v>17835.330713947213</v>
      </c>
      <c r="R2399">
        <f t="shared" si="400"/>
        <v>34.923143342626581</v>
      </c>
      <c r="U2399" s="2">
        <f t="shared" si="401"/>
        <v>73.573139712958863</v>
      </c>
      <c r="V2399">
        <f>VLOOKUP(A2399,'VXZ-IV'!A$1:C$4500,3,0)</f>
        <v>73.56</v>
      </c>
      <c r="W2399" s="10">
        <f t="shared" si="407"/>
        <v>1.786257879128339E-4</v>
      </c>
      <c r="X2399">
        <f t="shared" si="402"/>
        <v>33.758175911376412</v>
      </c>
      <c r="Z2399">
        <v>33.78</v>
      </c>
      <c r="AB2399">
        <f t="shared" si="403"/>
        <v>728.92980668308564</v>
      </c>
      <c r="AC2399">
        <f>VLOOKUP(A2399,'VIXY-IV'!A$1:E$2000,4,0)</f>
        <v>731.73400000000004</v>
      </c>
      <c r="AD2399" s="10">
        <f t="shared" si="396"/>
        <v>-3.8322577834492E-3</v>
      </c>
      <c r="AE2399">
        <f>ROW()</f>
        <v>2399</v>
      </c>
      <c r="AF2399">
        <f t="shared" si="397"/>
        <v>0.91239454899415962</v>
      </c>
      <c r="AG2399">
        <f>AG2398*(1-(AG$1+AG$5))^($A2399-$A2398)*(1+2*(E2399/E2398-1))</f>
        <v>58755.76766453265</v>
      </c>
      <c r="AH2399">
        <f>VLOOKUP(A2399,'UVXY-IV'!A$2:E$2000,4,0)</f>
        <v>296417</v>
      </c>
      <c r="AI2399">
        <v>118.92</v>
      </c>
      <c r="AJ2399" s="10">
        <f t="shared" si="395"/>
        <v>-0.80178003399085529</v>
      </c>
      <c r="AK2399">
        <f t="shared" si="405"/>
        <v>28.592666148639871</v>
      </c>
      <c r="AM2399">
        <v>28.477325</v>
      </c>
      <c r="AN2399" s="10">
        <f t="shared" si="394"/>
        <v>4.0502803068711568E-3</v>
      </c>
      <c r="AO2399">
        <f>AO2398*(1-AO$1+H2398)^($A2399-$A2398)*(2-E2399/E2398)</f>
        <v>28.991533737118452</v>
      </c>
      <c r="AQ2399" s="10">
        <v>28.95</v>
      </c>
    </row>
    <row r="2400" spans="1:43" x14ac:dyDescent="0.25">
      <c r="A2400" s="1">
        <v>41544</v>
      </c>
      <c r="B2400" s="12">
        <v>15.46</v>
      </c>
      <c r="C2400" s="12">
        <v>16.04</v>
      </c>
      <c r="D2400">
        <v>1470.01</v>
      </c>
      <c r="E2400">
        <v>1311.15</v>
      </c>
      <c r="F2400">
        <v>43748.58</v>
      </c>
      <c r="G2400">
        <v>39026.449999999997</v>
      </c>
      <c r="H2400">
        <f>(1/(1-91/360*VLOOKUP($A2400,Tbills!$B$4:$C$974,2,1)/100))^((1)/91)-1</f>
        <v>5.6333572096001205E-7</v>
      </c>
      <c r="I2400" s="2">
        <f t="shared" si="404"/>
        <v>905.90026046749517</v>
      </c>
      <c r="J2400">
        <f>VLOOKUP(A2400,'VXX-IV'!A$1:C$4500,3,0)</f>
        <v>905.96</v>
      </c>
      <c r="K2400" s="10">
        <f t="shared" si="406"/>
        <v>-6.5940585130541685E-5</v>
      </c>
      <c r="L2400">
        <f t="shared" si="398"/>
        <v>345466.62073891918</v>
      </c>
      <c r="O2400">
        <f t="shared" si="399"/>
        <v>18881.686286773926</v>
      </c>
      <c r="R2400">
        <f t="shared" si="400"/>
        <v>34.23822817670996</v>
      </c>
      <c r="U2400" s="2">
        <f t="shared" si="401"/>
        <v>74.374394262264389</v>
      </c>
      <c r="V2400">
        <f>VLOOKUP(A2400,'VXZ-IV'!A$1:C$4500,3,0)</f>
        <v>74.36</v>
      </c>
      <c r="W2400" s="10">
        <f t="shared" si="407"/>
        <v>1.9357533975772334E-4</v>
      </c>
      <c r="X2400">
        <f t="shared" si="402"/>
        <v>33.388501998404223</v>
      </c>
      <c r="Z2400">
        <v>33.42</v>
      </c>
      <c r="AB2400">
        <f t="shared" si="403"/>
        <v>757.43043047098763</v>
      </c>
      <c r="AC2400">
        <f>VLOOKUP(A2400,'VIXY-IV'!A$1:E$2000,4,0)</f>
        <v>760.428</v>
      </c>
      <c r="AD2400" s="10">
        <f t="shared" si="396"/>
        <v>-3.9419504923705606E-3</v>
      </c>
      <c r="AE2400">
        <f>ROW()</f>
        <v>2400</v>
      </c>
      <c r="AF2400">
        <f t="shared" si="397"/>
        <v>0.96384039900249385</v>
      </c>
      <c r="AG2400">
        <f>AG2399*(1-(AG$1+AG$5))^($A2400-$A2399)*(1+2*(E2400/E2399-1))</f>
        <v>63352.505406176802</v>
      </c>
      <c r="AH2400">
        <f>VLOOKUP(A2400,'UVXY-IV'!A$2:E$2000,4,0)</f>
        <v>319604</v>
      </c>
      <c r="AI2400">
        <v>128.56</v>
      </c>
      <c r="AJ2400" s="10">
        <f t="shared" si="395"/>
        <v>-0.80177812103047263</v>
      </c>
      <c r="AK2400">
        <f t="shared" si="405"/>
        <v>27.47239826288568</v>
      </c>
      <c r="AM2400">
        <v>27.365424999999998</v>
      </c>
      <c r="AN2400" s="10">
        <f t="shared" si="394"/>
        <v>3.9090663815994908E-3</v>
      </c>
      <c r="AO2400">
        <f>AO2399*(1-AO$1+H2399)^($A2400-$A2399)*(2-E2400/E2399)</f>
        <v>27.855920932551108</v>
      </c>
      <c r="AQ2400" s="10">
        <v>27.8</v>
      </c>
    </row>
    <row r="2401" spans="1:43" x14ac:dyDescent="0.25">
      <c r="A2401" s="1">
        <v>41547</v>
      </c>
      <c r="B2401" s="12">
        <v>16.600000000000001</v>
      </c>
      <c r="C2401" s="12">
        <v>16.8</v>
      </c>
      <c r="D2401">
        <v>1529.41</v>
      </c>
      <c r="E2401">
        <v>1364.13</v>
      </c>
      <c r="F2401">
        <v>44482.93</v>
      </c>
      <c r="G2401">
        <v>39681.47</v>
      </c>
      <c r="H2401">
        <f>(1/(1-91/360*VLOOKUP($A2401,Tbills!$B$4:$C$974,2,1)/100))^((1)/91)-1</f>
        <v>2.8166421106590178E-7</v>
      </c>
      <c r="I2401" s="2">
        <f t="shared" si="404"/>
        <v>942.43683381539392</v>
      </c>
      <c r="J2401">
        <f>VLOOKUP(A2401,'VXX-IV'!A$1:C$4500,3,0)</f>
        <v>942.49</v>
      </c>
      <c r="K2401" s="10">
        <f t="shared" si="406"/>
        <v>-5.6410343458379586E-5</v>
      </c>
      <c r="L2401">
        <f t="shared" si="398"/>
        <v>373335.03154019383</v>
      </c>
      <c r="O2401">
        <f t="shared" si="399"/>
        <v>20024.098061578024</v>
      </c>
      <c r="R2401">
        <f t="shared" si="400"/>
        <v>33.54194215789154</v>
      </c>
      <c r="U2401" s="2">
        <f t="shared" si="401"/>
        <v>75.61728788902407</v>
      </c>
      <c r="V2401">
        <f>VLOOKUP(A2401,'VXZ-IV'!A$1:C$4500,3,0)</f>
        <v>75.599999999999994</v>
      </c>
      <c r="W2401" s="10">
        <f t="shared" si="407"/>
        <v>2.2867578074170503E-4</v>
      </c>
      <c r="X2401">
        <f t="shared" si="402"/>
        <v>32.82449462794829</v>
      </c>
      <c r="Z2401">
        <v>32.99</v>
      </c>
      <c r="AB2401">
        <f t="shared" si="403"/>
        <v>787.95370912693261</v>
      </c>
      <c r="AC2401">
        <f>VLOOKUP(A2401,'VIXY-IV'!A$1:E$2000,4,0)</f>
        <v>791.01800000000003</v>
      </c>
      <c r="AD2401" s="10">
        <f t="shared" si="396"/>
        <v>-3.8738573244444519E-3</v>
      </c>
      <c r="AE2401">
        <f>ROW()</f>
        <v>2401</v>
      </c>
      <c r="AF2401">
        <f t="shared" si="397"/>
        <v>0.98809523809523814</v>
      </c>
      <c r="AG2401">
        <f>AG2400*(1-(AG$1+AG$5))^($A2401-$A2400)*(1+2*(E2401/E2400-1))</f>
        <v>68465.387719815495</v>
      </c>
      <c r="AH2401">
        <f>VLOOKUP(A2401,'UVXY-IV'!A$2:E$2000,4,0)</f>
        <v>345368</v>
      </c>
      <c r="AI2401">
        <v>137.36000000000001</v>
      </c>
      <c r="AJ2401" s="10">
        <f t="shared" si="395"/>
        <v>-0.80176105568606393</v>
      </c>
      <c r="AK2401">
        <f t="shared" si="405"/>
        <v>26.358630152595932</v>
      </c>
      <c r="AM2401">
        <v>26.255549999999999</v>
      </c>
      <c r="AN2401" s="10">
        <f t="shared" si="394"/>
        <v>3.9260328805121869E-3</v>
      </c>
      <c r="AO2401">
        <f>AO2400*(1-AO$1+H2400)^($A2401-$A2400)*(2-E2401/E2400)</f>
        <v>26.727418357373104</v>
      </c>
      <c r="AQ2401" s="10">
        <v>26.79</v>
      </c>
    </row>
    <row r="2402" spans="1:43" x14ac:dyDescent="0.25">
      <c r="A2402" s="1">
        <v>41548</v>
      </c>
      <c r="B2402" s="12">
        <v>15.54</v>
      </c>
      <c r="C2402" s="12">
        <v>16.13</v>
      </c>
      <c r="D2402">
        <v>1464.12</v>
      </c>
      <c r="E2402">
        <v>1305.9000000000001</v>
      </c>
      <c r="F2402">
        <v>43765.32</v>
      </c>
      <c r="G2402">
        <v>39041.300000000003</v>
      </c>
      <c r="H2402">
        <f>(1/(1-91/360*VLOOKUP($A2402,Tbills!$B$4:$C$974,2,1)/100))^((1)/91)-1</f>
        <v>2.8166421106590178E-7</v>
      </c>
      <c r="I2402" s="2">
        <f t="shared" si="404"/>
        <v>902.18252247405746</v>
      </c>
      <c r="J2402">
        <f>VLOOKUP(A2402,'VXX-IV'!A$1:C$4500,3,0)</f>
        <v>902.24</v>
      </c>
      <c r="K2402" s="10">
        <f t="shared" si="406"/>
        <v>-6.3705362145949351E-5</v>
      </c>
      <c r="L2402">
        <f t="shared" si="398"/>
        <v>341446.92466054257</v>
      </c>
      <c r="O2402">
        <f t="shared" si="399"/>
        <v>18741.327064576977</v>
      </c>
      <c r="R2402">
        <f t="shared" si="400"/>
        <v>34.256288369020794</v>
      </c>
      <c r="U2402" s="2">
        <f t="shared" si="401"/>
        <v>74.395596393390306</v>
      </c>
      <c r="V2402">
        <f>VLOOKUP(A2402,'VXZ-IV'!A$1:C$4500,3,0)</f>
        <v>74.400000000000006</v>
      </c>
      <c r="W2402" s="10">
        <f t="shared" si="407"/>
        <v>-5.9188260883025201E-5</v>
      </c>
      <c r="X2402">
        <f t="shared" si="402"/>
        <v>33.352818723902921</v>
      </c>
      <c r="Y2402">
        <v>33.35</v>
      </c>
      <c r="Z2402">
        <v>33.47</v>
      </c>
      <c r="AB2402">
        <f t="shared" si="403"/>
        <v>754.29238637322533</v>
      </c>
      <c r="AC2402">
        <f>VLOOKUP(A2402,'VIXY-IV'!A$1:E$2000,4,0)</f>
        <v>757.274</v>
      </c>
      <c r="AD2402" s="10">
        <f t="shared" si="396"/>
        <v>-3.9372982919982924E-3</v>
      </c>
      <c r="AE2402">
        <f>ROW()</f>
        <v>2402</v>
      </c>
      <c r="AF2402">
        <f t="shared" si="397"/>
        <v>0.96342219466831991</v>
      </c>
      <c r="AG2402">
        <f>AG2401*(1-(AG$1+AG$5))^($A2402-$A2401)*(1+2*(E2402/E2401-1))</f>
        <v>62618.175456086981</v>
      </c>
      <c r="AH2402">
        <f>VLOOKUP(A2402,'UVXY-IV'!A$2:E$2000,4,0)</f>
        <v>315797</v>
      </c>
      <c r="AI2402">
        <v>128.04</v>
      </c>
      <c r="AJ2402" s="10">
        <f t="shared" si="395"/>
        <v>-0.80171383687594566</v>
      </c>
      <c r="AK2402">
        <f t="shared" si="405"/>
        <v>27.482509002955855</v>
      </c>
      <c r="AM2402">
        <v>27.376325000000001</v>
      </c>
      <c r="AN2402" s="10">
        <f t="shared" si="394"/>
        <v>3.8786799526910887E-3</v>
      </c>
      <c r="AO2402">
        <f>AO2401*(1-AO$1+H2401)^($A2402-$A2401)*(2-E2402/E2401)</f>
        <v>27.867296673272705</v>
      </c>
      <c r="AP2402">
        <v>27.87</v>
      </c>
      <c r="AQ2402" s="10">
        <f>AO2402/AP2402-1</f>
        <v>-9.6997729719938697E-5</v>
      </c>
    </row>
    <row r="2403" spans="1:43" x14ac:dyDescent="0.25">
      <c r="A2403" s="1">
        <v>41549</v>
      </c>
      <c r="B2403" s="12">
        <v>16.600000000000001</v>
      </c>
      <c r="C2403" s="12">
        <v>16.809999999999999</v>
      </c>
      <c r="D2403">
        <v>1535.71</v>
      </c>
      <c r="E2403">
        <v>1369.75</v>
      </c>
      <c r="F2403">
        <v>44355.96</v>
      </c>
      <c r="G2403">
        <v>39568.17</v>
      </c>
      <c r="H2403">
        <f>(1/(1-91/360*VLOOKUP($A2403,Tbills!$B$4:$C$974,2,1)/100))^((1)/91)-1</f>
        <v>2.8166421106590178E-7</v>
      </c>
      <c r="I2403" s="2">
        <f t="shared" si="404"/>
        <v>946.27280440825757</v>
      </c>
      <c r="J2403">
        <f>VLOOKUP(A2403,'VXX-IV'!A$1:C$4500,3,0)</f>
        <v>946.32</v>
      </c>
      <c r="K2403" s="10">
        <f t="shared" si="406"/>
        <v>-4.9872761584301983E-5</v>
      </c>
      <c r="L2403">
        <f t="shared" si="398"/>
        <v>374819.14469841565</v>
      </c>
      <c r="O2403">
        <f t="shared" si="399"/>
        <v>20115.142335182052</v>
      </c>
      <c r="R2403">
        <f t="shared" si="400"/>
        <v>33.417323020894436</v>
      </c>
      <c r="U2403" s="2">
        <f t="shared" si="401"/>
        <v>75.397772363517831</v>
      </c>
      <c r="V2403">
        <f>VLOOKUP(A2403,'VXZ-IV'!A$1:C$4500,3,0)</f>
        <v>75.400000000000006</v>
      </c>
      <c r="W2403" s="10">
        <f t="shared" si="407"/>
        <v>-2.9544250426671859E-5</v>
      </c>
      <c r="X2403">
        <f t="shared" si="402"/>
        <v>32.901508212059603</v>
      </c>
      <c r="Y2403">
        <v>32.9</v>
      </c>
      <c r="Z2403">
        <v>33.07</v>
      </c>
      <c r="AA2403" s="10">
        <f>X2403/Y2403-1</f>
        <v>4.5842311842125838E-5</v>
      </c>
      <c r="AB2403">
        <f t="shared" si="403"/>
        <v>791.14478441137464</v>
      </c>
      <c r="AC2403">
        <f>VLOOKUP(A2403,'VIXY-IV'!A$1:E$2000,4,0)</f>
        <v>794.25199999999995</v>
      </c>
      <c r="AD2403" s="10">
        <f t="shared" si="396"/>
        <v>-3.9121281263696517E-3</v>
      </c>
      <c r="AE2403">
        <f>ROW()</f>
        <v>2403</v>
      </c>
      <c r="AF2403">
        <f t="shared" si="397"/>
        <v>0.98750743604997038</v>
      </c>
      <c r="AG2403">
        <f>AG2402*(1-(AG$1+AG$5))^($A2403-$A2402)*(1+2*(E2403/E2402-1))</f>
        <v>68739.100411584077</v>
      </c>
      <c r="AH2403">
        <f>VLOOKUP(A2403,'UVXY-IV'!A$2:E$2000,4,0)</f>
        <v>346580</v>
      </c>
      <c r="AI2403">
        <v>135.80000000000001</v>
      </c>
      <c r="AJ2403" s="10">
        <f t="shared" si="395"/>
        <v>-0.80166454956551425</v>
      </c>
      <c r="AK2403">
        <f t="shared" si="405"/>
        <v>26.137575981387027</v>
      </c>
      <c r="AM2403">
        <v>26.034725000000002</v>
      </c>
      <c r="AN2403" s="10">
        <f t="shared" si="394"/>
        <v>3.9505307387355248E-3</v>
      </c>
      <c r="AO2403">
        <f>AO2402*(1-AO$1+H2402)^($A2403-$A2402)*(2-E2403/E2402)</f>
        <v>26.503794617506149</v>
      </c>
      <c r="AP2403">
        <v>26.5</v>
      </c>
      <c r="AQ2403" s="10">
        <f t="shared" ref="AQ2403:AQ2415" si="408">AO2403/AP2403-1</f>
        <v>1.4319311343946595E-4</v>
      </c>
    </row>
    <row r="2404" spans="1:43" x14ac:dyDescent="0.25">
      <c r="A2404" s="1">
        <v>41550</v>
      </c>
      <c r="B2404" s="12">
        <v>17.670000000000002</v>
      </c>
      <c r="C2404" s="12">
        <v>17.7</v>
      </c>
      <c r="D2404">
        <v>1600.96</v>
      </c>
      <c r="E2404">
        <v>1427.95</v>
      </c>
      <c r="F2404">
        <v>44920.33</v>
      </c>
      <c r="G2404">
        <v>40071.61</v>
      </c>
      <c r="H2404">
        <f>(1/(1-91/360*VLOOKUP($A2404,Tbills!$B$4:$C$974,2,1)/100))^((1)/91)-1</f>
        <v>2.8166421106590178E-7</v>
      </c>
      <c r="I2404" s="2">
        <f t="shared" si="404"/>
        <v>986.45445376592568</v>
      </c>
      <c r="J2404">
        <f>VLOOKUP(A2404,'VXX-IV'!A$1:C$4500,3,0)</f>
        <v>986.51</v>
      </c>
      <c r="K2404" s="10">
        <f t="shared" si="406"/>
        <v>-5.6305799306932691E-5</v>
      </c>
      <c r="L2404">
        <f t="shared" si="398"/>
        <v>406652.63562334795</v>
      </c>
      <c r="O2404">
        <f t="shared" si="399"/>
        <v>21396.444952830596</v>
      </c>
      <c r="R2404">
        <f t="shared" si="400"/>
        <v>32.705901704877434</v>
      </c>
      <c r="U2404" s="2">
        <f t="shared" si="401"/>
        <v>76.355245863787971</v>
      </c>
      <c r="V2404">
        <f>VLOOKUP(A2404,'VXZ-IV'!A$1:C$4500,3,0)</f>
        <v>76.36</v>
      </c>
      <c r="W2404" s="10">
        <f t="shared" si="407"/>
        <v>-6.2259510372308924E-5</v>
      </c>
      <c r="X2404">
        <f t="shared" si="402"/>
        <v>32.481698265236254</v>
      </c>
      <c r="Y2404">
        <v>32.479999999999997</v>
      </c>
      <c r="Z2404">
        <v>32.86</v>
      </c>
      <c r="AB2404">
        <f t="shared" si="403"/>
        <v>824.73137969987988</v>
      </c>
      <c r="AC2404">
        <f>VLOOKUP(A2404,'VIXY-IV'!A$1:E$2000,4,0)</f>
        <v>827.95600000000002</v>
      </c>
      <c r="AD2404" s="10">
        <f t="shared" si="396"/>
        <v>-3.8946759249527396E-3</v>
      </c>
      <c r="AE2404">
        <f>ROW()</f>
        <v>2404</v>
      </c>
      <c r="AF2404">
        <f t="shared" si="397"/>
        <v>0.99830508474576285</v>
      </c>
      <c r="AG2404">
        <f>AG2403*(1-(AG$1+AG$5))^($A2404-$A2403)*(1+2*(E2404/E2403-1))</f>
        <v>74577.967905619182</v>
      </c>
      <c r="AH2404">
        <f>VLOOKUP(A2404,'UVXY-IV'!A$2:E$2000,4,0)</f>
        <v>376046</v>
      </c>
      <c r="AI2404">
        <v>145.88</v>
      </c>
      <c r="AJ2404" s="10">
        <f t="shared" si="395"/>
        <v>-0.80167860340059682</v>
      </c>
      <c r="AK2404">
        <f t="shared" si="405"/>
        <v>25.025837664746227</v>
      </c>
      <c r="AM2404">
        <v>24.925625</v>
      </c>
      <c r="AN2404" s="10">
        <f t="shared" si="394"/>
        <v>4.0204674806039176E-3</v>
      </c>
      <c r="AO2404">
        <f>AO2403*(1-AO$1+H2403)^($A2404-$A2403)*(2-E2404/E2403)</f>
        <v>25.37673001554699</v>
      </c>
      <c r="AP2404">
        <v>25.38</v>
      </c>
      <c r="AQ2404" s="10">
        <f t="shared" si="408"/>
        <v>-1.2884099499643753E-4</v>
      </c>
    </row>
    <row r="2405" spans="1:43" x14ac:dyDescent="0.25">
      <c r="A2405" s="1">
        <v>41551</v>
      </c>
      <c r="B2405" s="12">
        <v>16.739999999999998</v>
      </c>
      <c r="C2405" s="12">
        <v>17.21</v>
      </c>
      <c r="D2405">
        <v>1559.48</v>
      </c>
      <c r="E2405">
        <v>1390.96</v>
      </c>
      <c r="F2405">
        <v>44535.33</v>
      </c>
      <c r="G2405">
        <v>39728.160000000003</v>
      </c>
      <c r="H2405">
        <f>(1/(1-91/360*VLOOKUP($A2405,Tbills!$B$4:$C$974,2,1)/100))^((1)/91)-1</f>
        <v>2.8166421106590178E-7</v>
      </c>
      <c r="I2405" s="2">
        <f t="shared" si="404"/>
        <v>960.87252708420931</v>
      </c>
      <c r="J2405">
        <f>VLOOKUP(A2405,'VXX-IV'!A$1:C$4500,3,0)</f>
        <v>960.93</v>
      </c>
      <c r="K2405" s="10">
        <f t="shared" si="406"/>
        <v>-5.9809679987754549E-5</v>
      </c>
      <c r="L2405">
        <f t="shared" si="398"/>
        <v>385567.2356915999</v>
      </c>
      <c r="O2405">
        <f t="shared" si="399"/>
        <v>20564.363060704825</v>
      </c>
      <c r="R2405">
        <f t="shared" si="400"/>
        <v>33.128015296667392</v>
      </c>
      <c r="U2405" s="2">
        <f t="shared" si="401"/>
        <v>75.69897984555125</v>
      </c>
      <c r="V2405">
        <f>VLOOKUP(A2405,'VXZ-IV'!A$1:C$4500,3,0)</f>
        <v>75.680000000000007</v>
      </c>
      <c r="W2405" s="10">
        <f t="shared" si="407"/>
        <v>2.5079077102585501E-4</v>
      </c>
      <c r="X2405">
        <f t="shared" si="402"/>
        <v>32.758893398266409</v>
      </c>
      <c r="Z2405">
        <v>32.840000000000003</v>
      </c>
      <c r="AB2405">
        <f t="shared" si="403"/>
        <v>803.33930729078611</v>
      </c>
      <c r="AC2405">
        <f>VLOOKUP(A2405,'VIXY-IV'!A$1:E$2000,4,0)</f>
        <v>806.428</v>
      </c>
      <c r="AD2405" s="10">
        <f t="shared" si="396"/>
        <v>-3.8300911044927277E-3</v>
      </c>
      <c r="AE2405">
        <f>ROW()</f>
        <v>2405</v>
      </c>
      <c r="AF2405">
        <f t="shared" si="397"/>
        <v>0.97269029633933746</v>
      </c>
      <c r="AG2405">
        <f>AG2404*(1-(AG$1+AG$5))^($A2405-$A2404)*(1+2*(E2405/E2404-1))</f>
        <v>70711.809545945813</v>
      </c>
      <c r="AH2405">
        <f>VLOOKUP(A2405,'UVXY-IV'!A$2:E$2000,4,0)</f>
        <v>356482</v>
      </c>
      <c r="AI2405">
        <v>143.80000000000001</v>
      </c>
      <c r="AJ2405" s="10">
        <f t="shared" si="395"/>
        <v>-0.80163988771958805</v>
      </c>
      <c r="AK2405">
        <f t="shared" si="405"/>
        <v>25.672917898828779</v>
      </c>
      <c r="AM2405">
        <v>25.570575000000002</v>
      </c>
      <c r="AN2405" s="10">
        <f t="shared" si="394"/>
        <v>4.0023698657061235E-3</v>
      </c>
      <c r="AO2405">
        <f>AO2404*(1-AO$1+H2404)^($A2405-$A2404)*(2-E2405/E2404)</f>
        <v>26.033140067851917</v>
      </c>
      <c r="AQ2405" s="10" t="e">
        <f t="shared" si="408"/>
        <v>#DIV/0!</v>
      </c>
    </row>
    <row r="2406" spans="1:43" x14ac:dyDescent="0.25">
      <c r="A2406" s="1">
        <v>41554</v>
      </c>
      <c r="B2406" s="12">
        <v>19.41</v>
      </c>
      <c r="C2406" s="12">
        <v>19.07</v>
      </c>
      <c r="D2406">
        <v>1695.12</v>
      </c>
      <c r="E2406">
        <v>1511.94</v>
      </c>
      <c r="F2406">
        <v>45755.78</v>
      </c>
      <c r="G2406">
        <v>40816.839999999997</v>
      </c>
      <c r="H2406">
        <f>(1/(1-91/360*VLOOKUP($A2406,Tbills!$B$4:$C$974,2,1)/100))^((1)/91)-1</f>
        <v>9.8574524609595926E-7</v>
      </c>
      <c r="I2406" s="2">
        <f t="shared" si="404"/>
        <v>1044.3706194385752</v>
      </c>
      <c r="J2406">
        <f>VLOOKUP(A2406,'VXX-IV'!A$1:C$4500,3,0)</f>
        <v>1044.43</v>
      </c>
      <c r="K2406" s="10">
        <f t="shared" si="406"/>
        <v>-5.6854515309678888E-5</v>
      </c>
      <c r="L2406">
        <f t="shared" si="398"/>
        <v>452577.30769042578</v>
      </c>
      <c r="O2406">
        <f t="shared" si="399"/>
        <v>23244.918961600939</v>
      </c>
      <c r="R2406">
        <f t="shared" si="400"/>
        <v>31.683048667692056</v>
      </c>
      <c r="U2406" s="2">
        <f t="shared" si="401"/>
        <v>77.767752134874883</v>
      </c>
      <c r="V2406">
        <f>VLOOKUP(A2406,'VXZ-IV'!A$1:C$4500,3,0)</f>
        <v>77.760000000000005</v>
      </c>
      <c r="W2406" s="10">
        <f t="shared" si="407"/>
        <v>9.9693092526775828E-5</v>
      </c>
      <c r="X2406">
        <f t="shared" si="402"/>
        <v>31.857752892171142</v>
      </c>
      <c r="Z2406">
        <v>31.79</v>
      </c>
      <c r="AB2406">
        <f t="shared" si="403"/>
        <v>873.11913743326761</v>
      </c>
      <c r="AC2406">
        <f>VLOOKUP(A2406,'VIXY-IV'!A$1:E$2000,4,0)</f>
        <v>876.18600000000004</v>
      </c>
      <c r="AD2406" s="10">
        <f t="shared" si="396"/>
        <v>-3.500241463265108E-3</v>
      </c>
      <c r="AE2406">
        <f>ROW()</f>
        <v>2406</v>
      </c>
      <c r="AF2406">
        <f t="shared" si="397"/>
        <v>1.0178290508652335</v>
      </c>
      <c r="AG2406">
        <f>AG2405*(1-(AG$1+AG$5))^($A2406-$A2405)*(1+2*(E2406/E2405-1))</f>
        <v>83003.86439972985</v>
      </c>
      <c r="AH2406">
        <f>VLOOKUP(A2406,'UVXY-IV'!A$2:E$2000,4,0)</f>
        <v>418132</v>
      </c>
      <c r="AI2406">
        <v>165.24</v>
      </c>
      <c r="AJ2406" s="10">
        <f t="shared" si="395"/>
        <v>-0.80148884945488541</v>
      </c>
      <c r="AK2406">
        <f t="shared" si="405"/>
        <v>23.436717695003132</v>
      </c>
      <c r="AM2406">
        <v>23.33785</v>
      </c>
      <c r="AN2406" s="10">
        <f t="shared" si="394"/>
        <v>4.2363668891149953E-3</v>
      </c>
      <c r="AO2406">
        <f>AO2405*(1-AO$1+H2405)^($A2406-$A2405)*(2-E2406/E2405)</f>
        <v>23.766267051897312</v>
      </c>
      <c r="AQ2406" s="10" t="e">
        <f t="shared" si="408"/>
        <v>#DIV/0!</v>
      </c>
    </row>
    <row r="2407" spans="1:43" x14ac:dyDescent="0.25">
      <c r="A2407" s="1">
        <v>41555</v>
      </c>
      <c r="B2407" s="12">
        <v>20.34</v>
      </c>
      <c r="C2407" s="12">
        <v>19.84</v>
      </c>
      <c r="D2407">
        <v>1768.38</v>
      </c>
      <c r="E2407">
        <v>1577.28</v>
      </c>
      <c r="F2407">
        <v>47375.12</v>
      </c>
      <c r="G2407">
        <v>42261.34</v>
      </c>
      <c r="H2407">
        <f>(1/(1-91/360*VLOOKUP($A2407,Tbills!$B$4:$C$974,2,1)/100))^((1)/91)-1</f>
        <v>9.8574524609595926E-7</v>
      </c>
      <c r="I2407" s="2">
        <f t="shared" si="404"/>
        <v>1089.4798500197267</v>
      </c>
      <c r="J2407">
        <f>VLOOKUP(A2407,'VXX-IV'!A$1:C$4500,3,0)</f>
        <v>1089.54</v>
      </c>
      <c r="K2407" s="10">
        <f t="shared" si="406"/>
        <v>-5.5206766409021668E-5</v>
      </c>
      <c r="L2407">
        <f t="shared" si="398"/>
        <v>491672.72752466938</v>
      </c>
      <c r="O2407">
        <f t="shared" si="399"/>
        <v>24750.913510518687</v>
      </c>
      <c r="R2407">
        <f t="shared" si="400"/>
        <v>30.99704004261892</v>
      </c>
      <c r="U2407" s="2">
        <f t="shared" si="401"/>
        <v>80.518062509748319</v>
      </c>
      <c r="V2407">
        <f>VLOOKUP(A2407,'VXZ-IV'!A$1:C$4500,3,0)</f>
        <v>80.52</v>
      </c>
      <c r="W2407" s="10">
        <f t="shared" si="407"/>
        <v>-2.4062223692000728E-5</v>
      </c>
      <c r="X2407">
        <f t="shared" si="402"/>
        <v>30.729206927703498</v>
      </c>
      <c r="Z2407">
        <v>30.91</v>
      </c>
      <c r="AB2407">
        <f t="shared" si="403"/>
        <v>910.82009775199595</v>
      </c>
      <c r="AC2407">
        <f>VLOOKUP(A2407,'VIXY-IV'!A$1:E$2000,4,0)</f>
        <v>913.90800000000002</v>
      </c>
      <c r="AD2407" s="10">
        <f t="shared" si="396"/>
        <v>-3.378788945937794E-3</v>
      </c>
      <c r="AE2407">
        <f>ROW()</f>
        <v>2407</v>
      </c>
      <c r="AF2407">
        <f t="shared" si="397"/>
        <v>1.0252016129032258</v>
      </c>
      <c r="AG2407">
        <f>AG2406*(1-(AG$1+AG$5))^($A2407-$A2406)*(1+2*(E2407/E2406-1))</f>
        <v>90175.015636027703</v>
      </c>
      <c r="AH2407">
        <f>VLOOKUP(A2407,'UVXY-IV'!A$2:E$2000,4,0)</f>
        <v>454241</v>
      </c>
      <c r="AI2407">
        <v>180.56</v>
      </c>
      <c r="AJ2407" s="10">
        <f t="shared" si="395"/>
        <v>-0.80148199824316235</v>
      </c>
      <c r="AK2407">
        <f t="shared" si="405"/>
        <v>22.422832088487983</v>
      </c>
      <c r="AM2407">
        <v>22.327400000000001</v>
      </c>
      <c r="AN2407" s="10">
        <f t="shared" si="394"/>
        <v>4.2742141264984213E-3</v>
      </c>
      <c r="AO2407">
        <f>AO2406*(1-AO$1+H2406)^($A2407-$A2406)*(2-E2407/E2406)</f>
        <v>22.73836541662099</v>
      </c>
      <c r="AQ2407" s="10" t="e">
        <f t="shared" si="408"/>
        <v>#DIV/0!</v>
      </c>
    </row>
    <row r="2408" spans="1:43" x14ac:dyDescent="0.25">
      <c r="A2408" s="1">
        <v>41556</v>
      </c>
      <c r="B2408" s="12">
        <v>19.600000000000001</v>
      </c>
      <c r="C2408" s="12">
        <v>19.29</v>
      </c>
      <c r="D2408">
        <v>1728.03</v>
      </c>
      <c r="E2408">
        <v>1541.29</v>
      </c>
      <c r="F2408">
        <v>47091.13</v>
      </c>
      <c r="G2408">
        <v>42007.96</v>
      </c>
      <c r="H2408">
        <f>(1/(1-91/360*VLOOKUP($A2408,Tbills!$B$4:$C$974,2,1)/100))^((1)/91)-1</f>
        <v>9.8574524609595926E-7</v>
      </c>
      <c r="I2408" s="2">
        <f t="shared" si="404"/>
        <v>1064.5946908600026</v>
      </c>
      <c r="J2408">
        <f>VLOOKUP(A2408,'VXX-IV'!A$1:C$4500,3,0)</f>
        <v>1064.6600000000001</v>
      </c>
      <c r="K2408" s="10">
        <f t="shared" si="406"/>
        <v>-6.1342719739121421E-5</v>
      </c>
      <c r="L2408">
        <f t="shared" si="398"/>
        <v>469214.23530141491</v>
      </c>
      <c r="O2408">
        <f t="shared" si="399"/>
        <v>23902.967297170573</v>
      </c>
      <c r="R2408">
        <f t="shared" si="400"/>
        <v>31.349264364690171</v>
      </c>
      <c r="U2408" s="2">
        <f t="shared" si="401"/>
        <v>80.033445702554062</v>
      </c>
      <c r="V2408">
        <f>VLOOKUP(A2408,'VXZ-IV'!A$1:C$4500,3,0)</f>
        <v>80.040000000000006</v>
      </c>
      <c r="W2408" s="10">
        <f t="shared" si="407"/>
        <v>-8.1887774187161533E-5</v>
      </c>
      <c r="X2408">
        <f t="shared" si="402"/>
        <v>30.912332539768247</v>
      </c>
      <c r="Z2408">
        <v>31.21</v>
      </c>
      <c r="AB2408">
        <f t="shared" si="403"/>
        <v>890.00619015692075</v>
      </c>
      <c r="AC2408">
        <f>VLOOKUP(A2408,'VIXY-IV'!A$1:E$2000,4,0)</f>
        <v>893.04399999999998</v>
      </c>
      <c r="AD2408" s="10">
        <f t="shared" si="396"/>
        <v>-3.4016351300487635E-3</v>
      </c>
      <c r="AE2408">
        <f>ROW()</f>
        <v>2408</v>
      </c>
      <c r="AF2408">
        <f t="shared" si="397"/>
        <v>1.0160705028512185</v>
      </c>
      <c r="AG2408">
        <f>AG2407*(1-(AG$1+AG$5))^($A2408-$A2407)*(1+2*(E2408/E2407-1))</f>
        <v>86056.931407016105</v>
      </c>
      <c r="AH2408">
        <f>VLOOKUP(A2408,'UVXY-IV'!A$2:E$2000,4,0)</f>
        <v>433384</v>
      </c>
      <c r="AI2408">
        <v>168.4</v>
      </c>
      <c r="AJ2408" s="10">
        <f t="shared" si="395"/>
        <v>-0.80143029874887839</v>
      </c>
      <c r="AK2408">
        <f t="shared" si="405"/>
        <v>22.933402758623966</v>
      </c>
      <c r="AM2408">
        <v>22.8385</v>
      </c>
      <c r="AN2408" s="10">
        <f t="shared" si="394"/>
        <v>4.1553849256286135E-3</v>
      </c>
      <c r="AO2408">
        <f>AO2407*(1-AO$1+H2407)^($A2408-$A2407)*(2-E2408/E2407)</f>
        <v>23.256366759771169</v>
      </c>
      <c r="AQ2408" s="10" t="e">
        <f t="shared" si="408"/>
        <v>#DIV/0!</v>
      </c>
    </row>
    <row r="2409" spans="1:43" x14ac:dyDescent="0.25">
      <c r="A2409" s="1">
        <v>41557</v>
      </c>
      <c r="B2409" s="12">
        <v>16.48</v>
      </c>
      <c r="C2409" s="12">
        <v>17.21</v>
      </c>
      <c r="D2409">
        <v>1546.28</v>
      </c>
      <c r="E2409">
        <v>1379.18</v>
      </c>
      <c r="F2409">
        <v>44773.81</v>
      </c>
      <c r="G2409">
        <v>39940.74</v>
      </c>
      <c r="H2409">
        <f>(1/(1-91/360*VLOOKUP($A2409,Tbills!$B$4:$C$974,2,1)/100))^((1)/91)-1</f>
        <v>9.8574524609595926E-7</v>
      </c>
      <c r="I2409" s="2">
        <f t="shared" si="404"/>
        <v>952.59997760635883</v>
      </c>
      <c r="J2409">
        <f>VLOOKUP(A2409,'VXX-IV'!A$1:C$4500,3,0)</f>
        <v>952.66</v>
      </c>
      <c r="K2409" s="10">
        <f t="shared" si="406"/>
        <v>-6.3005052842735054E-5</v>
      </c>
      <c r="L2409">
        <f t="shared" si="398"/>
        <v>370495.69967130275</v>
      </c>
      <c r="O2409">
        <f t="shared" si="399"/>
        <v>20131.184778021361</v>
      </c>
      <c r="R2409">
        <f t="shared" si="400"/>
        <v>32.996401180624211</v>
      </c>
      <c r="U2409" s="2">
        <f t="shared" si="401"/>
        <v>76.093203017655384</v>
      </c>
      <c r="V2409">
        <f>VLOOKUP(A2409,'VXZ-IV'!A$1:C$4500,3,0)</f>
        <v>76.08</v>
      </c>
      <c r="W2409" s="10">
        <f t="shared" si="407"/>
        <v>1.7354124152713091E-4</v>
      </c>
      <c r="X2409">
        <f t="shared" si="402"/>
        <v>32.43236689794243</v>
      </c>
      <c r="Z2409">
        <v>32.53</v>
      </c>
      <c r="AB2409">
        <f t="shared" si="403"/>
        <v>796.36923697375823</v>
      </c>
      <c r="AC2409">
        <f>VLOOKUP(A2409,'VIXY-IV'!A$1:E$2000,4,0)</f>
        <v>799.15599999999995</v>
      </c>
      <c r="AD2409" s="10">
        <f t="shared" si="396"/>
        <v>-3.487132707808871E-3</v>
      </c>
      <c r="AE2409">
        <f>ROW()</f>
        <v>2409</v>
      </c>
      <c r="AF2409">
        <f t="shared" si="397"/>
        <v>0.95758280069726898</v>
      </c>
      <c r="AG2409">
        <f>AG2408*(1-(AG$1+AG$5))^($A2409-$A2408)*(1+2*(E2409/E2408-1))</f>
        <v>67952.027200385695</v>
      </c>
      <c r="AH2409">
        <f>VLOOKUP(A2409,'UVXY-IV'!A$2:E$2000,4,0)</f>
        <v>342247</v>
      </c>
      <c r="AI2409">
        <v>135.12</v>
      </c>
      <c r="AJ2409" s="10">
        <f t="shared" si="395"/>
        <v>-0.80145325685722391</v>
      </c>
      <c r="AK2409">
        <f t="shared" si="405"/>
        <v>25.344314700378128</v>
      </c>
      <c r="AM2409">
        <v>25.240925000000001</v>
      </c>
      <c r="AN2409" s="10">
        <f t="shared" si="394"/>
        <v>4.0961137667547831E-3</v>
      </c>
      <c r="AO2409">
        <f>AO2408*(1-AO$1+H2408)^($A2409-$A2408)*(2-E2409/E2408)</f>
        <v>25.701502624644576</v>
      </c>
      <c r="AQ2409" s="10" t="e">
        <f t="shared" si="408"/>
        <v>#DIV/0!</v>
      </c>
    </row>
    <row r="2410" spans="1:43" x14ac:dyDescent="0.25">
      <c r="A2410" s="1">
        <v>41558</v>
      </c>
      <c r="B2410" s="12">
        <v>15.72</v>
      </c>
      <c r="C2410" s="12">
        <v>16.57</v>
      </c>
      <c r="D2410">
        <v>1501.37</v>
      </c>
      <c r="E2410">
        <v>1339.12</v>
      </c>
      <c r="F2410">
        <v>43561.74</v>
      </c>
      <c r="G2410">
        <v>38859.47</v>
      </c>
      <c r="H2410">
        <f>(1/(1-91/360*VLOOKUP($A2410,Tbills!$B$4:$C$974,2,1)/100))^((1)/91)-1</f>
        <v>9.8574524609595926E-7</v>
      </c>
      <c r="I2410" s="2">
        <f t="shared" si="404"/>
        <v>924.91020700415595</v>
      </c>
      <c r="J2410">
        <f>VLOOKUP(A2410,'VXX-IV'!A$1:C$4500,3,0)</f>
        <v>924.96</v>
      </c>
      <c r="K2410" s="10">
        <f t="shared" si="406"/>
        <v>-5.3832593673308615E-5</v>
      </c>
      <c r="L2410">
        <f t="shared" si="398"/>
        <v>348957.25056008447</v>
      </c>
      <c r="O2410">
        <f t="shared" si="399"/>
        <v>19253.432957957673</v>
      </c>
      <c r="R2410">
        <f t="shared" si="400"/>
        <v>33.474098673798743</v>
      </c>
      <c r="U2410" s="2">
        <f t="shared" si="401"/>
        <v>74.031481800513589</v>
      </c>
      <c r="V2410">
        <f>VLOOKUP(A2410,'VXZ-IV'!A$1:C$4500,3,0)</f>
        <v>74.040000000000006</v>
      </c>
      <c r="W2410" s="10">
        <f t="shared" si="407"/>
        <v>-1.1504861542976919E-4</v>
      </c>
      <c r="X2410">
        <f t="shared" si="402"/>
        <v>33.309172103459325</v>
      </c>
      <c r="Z2410">
        <v>33.18</v>
      </c>
      <c r="AB2410">
        <f t="shared" si="403"/>
        <v>773.21074215245346</v>
      </c>
      <c r="AC2410">
        <f>VLOOKUP(A2410,'VIXY-IV'!A$1:E$2000,4,0)</f>
        <v>775.33399999999995</v>
      </c>
      <c r="AD2410" s="10">
        <f t="shared" si="396"/>
        <v>-2.7385073368980661E-3</v>
      </c>
      <c r="AE2410">
        <f>ROW()</f>
        <v>2410</v>
      </c>
      <c r="AF2410">
        <f t="shared" si="397"/>
        <v>0.94870247435123722</v>
      </c>
      <c r="AG2410">
        <f>AG2409*(1-(AG$1+AG$5))^($A2410-$A2409)*(1+2*(E2410/E2409-1))</f>
        <v>64002.367892609116</v>
      </c>
      <c r="AH2410">
        <f>VLOOKUP(A2410,'UVXY-IV'!A$2:E$2000,4,0)</f>
        <v>322111</v>
      </c>
      <c r="AI2410">
        <v>129.84</v>
      </c>
      <c r="AJ2410" s="10">
        <f t="shared" si="395"/>
        <v>-0.80130337711966027</v>
      </c>
      <c r="AK2410">
        <f t="shared" si="405"/>
        <v>26.079257164322136</v>
      </c>
      <c r="AM2410">
        <v>25.9587</v>
      </c>
      <c r="AN2410" s="10">
        <f t="shared" si="394"/>
        <v>4.6441911313792605E-3</v>
      </c>
      <c r="AO2410">
        <f>AO2409*(1-AO$1+H2409)^($A2410-$A2409)*(2-E2410/E2409)</f>
        <v>26.447082619450693</v>
      </c>
      <c r="AQ2410" s="10" t="e">
        <f t="shared" si="408"/>
        <v>#DIV/0!</v>
      </c>
    </row>
    <row r="2411" spans="1:43" x14ac:dyDescent="0.25">
      <c r="A2411" s="1">
        <v>41561</v>
      </c>
      <c r="B2411" s="12">
        <v>16.07</v>
      </c>
      <c r="C2411" s="12">
        <v>16.920000000000002</v>
      </c>
      <c r="D2411">
        <v>1523.9</v>
      </c>
      <c r="E2411">
        <v>1359.21</v>
      </c>
      <c r="F2411">
        <v>43655.6</v>
      </c>
      <c r="G2411">
        <v>38943.08</v>
      </c>
      <c r="H2411">
        <f>(1/(1-91/360*VLOOKUP($A2411,Tbills!$B$4:$C$974,2,1)/100))^((1)/91)-1</f>
        <v>9.8574524609595926E-7</v>
      </c>
      <c r="I2411" s="2">
        <f t="shared" si="404"/>
        <v>938.72101029270198</v>
      </c>
      <c r="J2411">
        <f>VLOOKUP(A2411,'VXX-IV'!A$1:C$4500,3,0)</f>
        <v>938.77</v>
      </c>
      <c r="K2411" s="10">
        <f t="shared" si="406"/>
        <v>-5.218499451198344E-5</v>
      </c>
      <c r="L2411">
        <f t="shared" si="398"/>
        <v>359379.95655848394</v>
      </c>
      <c r="O2411">
        <f t="shared" si="399"/>
        <v>19684.7140345308</v>
      </c>
      <c r="R2411">
        <f t="shared" si="400"/>
        <v>33.218497556750677</v>
      </c>
      <c r="U2411" s="2">
        <f t="shared" si="401"/>
        <v>74.185566228045587</v>
      </c>
      <c r="V2411">
        <f>VLOOKUP(A2411,'VXZ-IV'!A$1:C$4500,3,0)</f>
        <v>74.2</v>
      </c>
      <c r="W2411" s="10">
        <f t="shared" si="407"/>
        <v>-1.9452522849616738E-4</v>
      </c>
      <c r="X2411">
        <f t="shared" si="402"/>
        <v>33.233914542653828</v>
      </c>
      <c r="Z2411">
        <v>33.26</v>
      </c>
      <c r="AB2411">
        <f t="shared" si="403"/>
        <v>784.72866647789351</v>
      </c>
      <c r="AC2411">
        <f>VLOOKUP(A2411,'VIXY-IV'!A$1:E$2000,4,0)</f>
        <v>786.85</v>
      </c>
      <c r="AD2411" s="10">
        <f t="shared" si="396"/>
        <v>-2.6959821085422719E-3</v>
      </c>
      <c r="AE2411">
        <f>ROW()</f>
        <v>2411</v>
      </c>
      <c r="AF2411">
        <f t="shared" si="397"/>
        <v>0.94976359338061456</v>
      </c>
      <c r="AG2411">
        <f>AG2410*(1-(AG$1+AG$5))^($A2411-$A2410)*(1+2*(E2411/E2410-1))</f>
        <v>65916.08051921484</v>
      </c>
      <c r="AH2411">
        <f>VLOOKUP(A2411,'UVXY-IV'!A$2:E$2000,4,0)</f>
        <v>331706</v>
      </c>
      <c r="AI2411">
        <v>132.47999999999999</v>
      </c>
      <c r="AJ2411" s="10">
        <f t="shared" si="395"/>
        <v>-0.80128161528819242</v>
      </c>
      <c r="AK2411">
        <f t="shared" si="405"/>
        <v>25.684416871248978</v>
      </c>
      <c r="AM2411">
        <v>25.566575</v>
      </c>
      <c r="AN2411" s="10">
        <f t="shared" si="394"/>
        <v>4.6092161835904477E-3</v>
      </c>
      <c r="AO2411">
        <f>AO2410*(1-AO$1+H2410)^($A2411-$A2410)*(2-E2411/E2410)</f>
        <v>26.047499805443419</v>
      </c>
      <c r="AQ2411" s="10" t="e">
        <f t="shared" si="408"/>
        <v>#DIV/0!</v>
      </c>
    </row>
    <row r="2412" spans="1:43" x14ac:dyDescent="0.25">
      <c r="A2412" s="1">
        <v>41562</v>
      </c>
      <c r="B2412" s="12">
        <v>18.66</v>
      </c>
      <c r="C2412" s="12">
        <v>18.41</v>
      </c>
      <c r="D2412">
        <v>1591.1</v>
      </c>
      <c r="E2412">
        <v>1419.14</v>
      </c>
      <c r="F2412">
        <v>44211.63</v>
      </c>
      <c r="G2412">
        <v>39439.050000000003</v>
      </c>
      <c r="H2412">
        <f>(1/(1-91/360*VLOOKUP($A2412,Tbills!$B$4:$C$974,2,1)/100))^((1)/91)-1</f>
        <v>3.6618698098234148E-6</v>
      </c>
      <c r="I2412" s="2">
        <f t="shared" si="404"/>
        <v>980.09225028771118</v>
      </c>
      <c r="J2412">
        <f>VLOOKUP(A2412,'VXX-IV'!A$1:C$4500,3,0)</f>
        <v>980.15</v>
      </c>
      <c r="K2412" s="10">
        <f t="shared" si="406"/>
        <v>-5.8919259591672102E-5</v>
      </c>
      <c r="L2412">
        <f t="shared" si="398"/>
        <v>391055.12019457738</v>
      </c>
      <c r="O2412">
        <f t="shared" si="399"/>
        <v>20985.908189502432</v>
      </c>
      <c r="R2412">
        <f t="shared" si="400"/>
        <v>32.484697517889295</v>
      </c>
      <c r="U2412" s="2">
        <f t="shared" si="401"/>
        <v>75.128616503476778</v>
      </c>
      <c r="V2412">
        <f>VLOOKUP(A2412,'VXZ-IV'!A$1:C$4500,3,0)</f>
        <v>75.12</v>
      </c>
      <c r="W2412" s="10">
        <f t="shared" si="407"/>
        <v>1.1470318792294876E-4</v>
      </c>
      <c r="X2412">
        <f t="shared" si="402"/>
        <v>32.809561748256577</v>
      </c>
      <c r="Z2412">
        <v>32.67</v>
      </c>
      <c r="AB2412">
        <f t="shared" si="403"/>
        <v>819.30019103515735</v>
      </c>
      <c r="AC2412">
        <f>VLOOKUP(A2412,'VIXY-IV'!A$1:E$2000,4,0)</f>
        <v>821.44799999999998</v>
      </c>
      <c r="AD2412" s="10">
        <f t="shared" si="396"/>
        <v>-2.614662114756694E-3</v>
      </c>
      <c r="AE2412">
        <f>ROW()</f>
        <v>2412</v>
      </c>
      <c r="AF2412">
        <f t="shared" si="397"/>
        <v>1.0135795763172188</v>
      </c>
      <c r="AG2412">
        <f>AG2411*(1-(AG$1+AG$5))^($A2412-$A2411)*(1+2*(E2412/E2411-1))</f>
        <v>71726.379133874172</v>
      </c>
      <c r="AH2412">
        <f>VLOOKUP(A2412,'UVXY-IV'!A$2:E$2000,4,0)</f>
        <v>360932</v>
      </c>
      <c r="AI2412">
        <v>148.72</v>
      </c>
      <c r="AJ2412" s="10">
        <f t="shared" si="395"/>
        <v>-0.80127453610687283</v>
      </c>
      <c r="AK2412">
        <f t="shared" si="405"/>
        <v>24.550801476680263</v>
      </c>
      <c r="AM2412">
        <v>24.438424999999999</v>
      </c>
      <c r="AN2412" s="10">
        <f t="shared" si="394"/>
        <v>4.5983518446979232E-3</v>
      </c>
      <c r="AO2412">
        <f>AO2411*(1-AO$1+H2411)^($A2412-$A2411)*(2-E2412/E2411)</f>
        <v>24.898122571608454</v>
      </c>
      <c r="AQ2412" s="10" t="e">
        <f t="shared" si="408"/>
        <v>#DIV/0!</v>
      </c>
    </row>
    <row r="2413" spans="1:43" x14ac:dyDescent="0.25">
      <c r="A2413" s="1">
        <v>41563</v>
      </c>
      <c r="B2413" s="12">
        <v>14.71</v>
      </c>
      <c r="C2413" s="12">
        <v>16.260000000000002</v>
      </c>
      <c r="D2413">
        <v>1430.16</v>
      </c>
      <c r="E2413">
        <v>1275.5899999999999</v>
      </c>
      <c r="F2413">
        <v>43237.11</v>
      </c>
      <c r="G2413">
        <v>38569.58</v>
      </c>
      <c r="H2413">
        <f>(1/(1-91/360*VLOOKUP($A2413,Tbills!$B$4:$C$974,2,1)/100))^((1)/91)-1</f>
        <v>3.6618698098234148E-6</v>
      </c>
      <c r="I2413" s="2">
        <f t="shared" si="404"/>
        <v>880.93429357542254</v>
      </c>
      <c r="J2413">
        <f>VLOOKUP(A2413,'VXX-IV'!A$1:C$4500,3,0)</f>
        <v>880.98</v>
      </c>
      <c r="K2413" s="10">
        <f t="shared" si="406"/>
        <v>-5.1881341889159494E-5</v>
      </c>
      <c r="L2413">
        <f t="shared" si="398"/>
        <v>311929.51176270627</v>
      </c>
      <c r="O2413">
        <f t="shared" si="399"/>
        <v>17801.132892851976</v>
      </c>
      <c r="R2413">
        <f t="shared" si="400"/>
        <v>34.126113992694847</v>
      </c>
      <c r="U2413" s="2">
        <f t="shared" si="401"/>
        <v>73.470827691859284</v>
      </c>
      <c r="V2413">
        <f>VLOOKUP(A2413,'VXZ-IV'!A$1:C$4500,3,0)</f>
        <v>73.48</v>
      </c>
      <c r="W2413" s="10">
        <f t="shared" si="407"/>
        <v>-1.2482727464235843E-4</v>
      </c>
      <c r="X2413">
        <f t="shared" si="402"/>
        <v>33.531761140230557</v>
      </c>
      <c r="Z2413">
        <v>33.79</v>
      </c>
      <c r="AB2413">
        <f t="shared" si="403"/>
        <v>736.39999827143413</v>
      </c>
      <c r="AC2413">
        <f>VLOOKUP(A2413,'VIXY-IV'!A$1:E$2000,4,0)</f>
        <v>737.70600000000002</v>
      </c>
      <c r="AD2413" s="10">
        <f t="shared" si="396"/>
        <v>-1.7703553022014873E-3</v>
      </c>
      <c r="AE2413">
        <f>ROW()</f>
        <v>2413</v>
      </c>
      <c r="AF2413">
        <f t="shared" si="397"/>
        <v>0.90467404674046736</v>
      </c>
      <c r="AG2413">
        <f>AG2412*(1-(AG$1+AG$5))^($A2413-$A2412)*(1+2*(E2413/E2412-1))</f>
        <v>57213.801318158126</v>
      </c>
      <c r="AH2413">
        <f>VLOOKUP(A2413,'UVXY-IV'!A$2:E$2000,4,0)</f>
        <v>287614</v>
      </c>
      <c r="AI2413">
        <v>115.48</v>
      </c>
      <c r="AJ2413" s="10">
        <f t="shared" si="395"/>
        <v>-0.80107435201986643</v>
      </c>
      <c r="AK2413">
        <f t="shared" si="405"/>
        <v>27.03292492846489</v>
      </c>
      <c r="AM2413">
        <v>26.892975</v>
      </c>
      <c r="AN2413" s="10">
        <f t="shared" si="394"/>
        <v>5.2039585975478531E-3</v>
      </c>
      <c r="AO2413">
        <f>AO2412*(1-AO$1+H2412)^($A2413-$A2412)*(2-E2413/E2412)</f>
        <v>27.415724010930603</v>
      </c>
      <c r="AQ2413" s="10" t="e">
        <f t="shared" si="408"/>
        <v>#DIV/0!</v>
      </c>
    </row>
    <row r="2414" spans="1:43" x14ac:dyDescent="0.25">
      <c r="A2414" s="1">
        <v>41564</v>
      </c>
      <c r="B2414" s="12">
        <v>13.48</v>
      </c>
      <c r="C2414" s="12">
        <v>15.44</v>
      </c>
      <c r="D2414">
        <v>1338.61</v>
      </c>
      <c r="E2414">
        <v>1193.93</v>
      </c>
      <c r="F2414">
        <v>41872.33</v>
      </c>
      <c r="G2414">
        <v>37351.99</v>
      </c>
      <c r="H2414">
        <f>(1/(1-91/360*VLOOKUP($A2414,Tbills!$B$4:$C$974,2,1)/100))^((1)/91)-1</f>
        <v>3.6618698098234148E-6</v>
      </c>
      <c r="I2414" s="2">
        <f t="shared" si="404"/>
        <v>824.52222195954437</v>
      </c>
      <c r="J2414">
        <f>VLOOKUP(A2414,'VXX-IV'!A$1:C$4500,3,0)</f>
        <v>824.57</v>
      </c>
      <c r="K2414" s="10">
        <f t="shared" si="406"/>
        <v>-5.7942976891767195E-5</v>
      </c>
      <c r="L2414">
        <f t="shared" si="398"/>
        <v>271980.35771656106</v>
      </c>
      <c r="O2414">
        <f t="shared" si="399"/>
        <v>16091.216318939843</v>
      </c>
      <c r="R2414">
        <f t="shared" si="400"/>
        <v>35.216855069253299</v>
      </c>
      <c r="U2414" s="2">
        <f t="shared" si="401"/>
        <v>71.149985025035818</v>
      </c>
      <c r="V2414">
        <f>VLOOKUP(A2414,'VXZ-IV'!A$1:C$4500,3,0)</f>
        <v>71.16</v>
      </c>
      <c r="W2414" s="10">
        <f t="shared" si="407"/>
        <v>-1.4073882748988353E-4</v>
      </c>
      <c r="X2414">
        <f t="shared" si="402"/>
        <v>34.58916124138613</v>
      </c>
      <c r="Z2414">
        <v>34.479999999999997</v>
      </c>
      <c r="AB2414">
        <f t="shared" si="403"/>
        <v>689.23352821029687</v>
      </c>
      <c r="AC2414">
        <f>VLOOKUP(A2414,'VIXY-IV'!A$1:E$2000,4,0)</f>
        <v>690.25599999999997</v>
      </c>
      <c r="AD2414" s="10">
        <f t="shared" si="396"/>
        <v>-1.4812935920920367E-3</v>
      </c>
      <c r="AE2414">
        <f>ROW()</f>
        <v>2414</v>
      </c>
      <c r="AF2414">
        <f t="shared" si="397"/>
        <v>0.87305699481865295</v>
      </c>
      <c r="AG2414">
        <f>AG2413*(1-(AG$1+AG$5))^($A2414-$A2413)*(1+2*(E2414/E2413-1))</f>
        <v>49886.758524179008</v>
      </c>
      <c r="AH2414">
        <f>VLOOKUP(A2414,'UVXY-IV'!A$2:E$2000,4,0)</f>
        <v>250724</v>
      </c>
      <c r="AI2414">
        <v>102.84</v>
      </c>
      <c r="AJ2414" s="10">
        <f t="shared" si="395"/>
        <v>-0.80102918538241652</v>
      </c>
      <c r="AK2414">
        <f t="shared" si="405"/>
        <v>28.762163774781666</v>
      </c>
      <c r="AM2414">
        <v>28.605250000000002</v>
      </c>
      <c r="AN2414" s="10">
        <f t="shared" ref="AN2414:AN2477" si="409">AK2414/AM2414-1</f>
        <v>5.4854886701449779E-3</v>
      </c>
      <c r="AO2414">
        <f>AO2413*(1-AO$1+H2413)^($A2414-$A2413)*(2-E2414/E2413)</f>
        <v>29.169836242070989</v>
      </c>
      <c r="AP2414">
        <v>29.17</v>
      </c>
      <c r="AQ2414" s="10">
        <f t="shared" si="408"/>
        <v>-5.6139159757551127E-6</v>
      </c>
    </row>
    <row r="2415" spans="1:43" x14ac:dyDescent="0.25">
      <c r="A2415" s="1">
        <v>41565</v>
      </c>
      <c r="B2415" s="12">
        <v>13.04</v>
      </c>
      <c r="C2415" s="12">
        <v>14.92</v>
      </c>
      <c r="D2415">
        <v>1319.22</v>
      </c>
      <c r="E2415">
        <v>1176.6300000000001</v>
      </c>
      <c r="F2415">
        <v>41489.5</v>
      </c>
      <c r="G2415">
        <v>37010.36</v>
      </c>
      <c r="H2415">
        <f>(1/(1-91/360*VLOOKUP($A2415,Tbills!$B$4:$C$974,2,1)/100))^((1)/91)-1</f>
        <v>3.6618698098234148E-6</v>
      </c>
      <c r="I2415" s="2">
        <f t="shared" si="404"/>
        <v>812.559059781776</v>
      </c>
      <c r="J2415">
        <f>VLOOKUP(A2415,'VXX-IV'!A$1:C$4500,3,0)</f>
        <v>812.6</v>
      </c>
      <c r="K2415" s="10">
        <f t="shared" si="406"/>
        <v>-5.0381760059114988E-5</v>
      </c>
      <c r="L2415">
        <f t="shared" si="398"/>
        <v>264087.41617076402</v>
      </c>
      <c r="O2415">
        <f t="shared" si="399"/>
        <v>15740.944189999484</v>
      </c>
      <c r="R2415">
        <f t="shared" si="400"/>
        <v>35.470396981442931</v>
      </c>
      <c r="U2415" s="2">
        <f t="shared" si="401"/>
        <v>70.497756489205827</v>
      </c>
      <c r="V2415">
        <f>VLOOKUP(A2415,'VXZ-IV'!A$1:C$4500,3,0)</f>
        <v>70.48</v>
      </c>
      <c r="W2415" s="10">
        <f t="shared" si="407"/>
        <v>2.5193656648436757E-4</v>
      </c>
      <c r="X2415">
        <f t="shared" si="402"/>
        <v>34.904358559412444</v>
      </c>
      <c r="Z2415">
        <v>34.64</v>
      </c>
      <c r="AB2415">
        <f t="shared" si="403"/>
        <v>679.2228788152762</v>
      </c>
      <c r="AC2415">
        <f>VLOOKUP(A2415,'VIXY-IV'!A$1:E$2000,4,0)</f>
        <v>680.17600000000004</v>
      </c>
      <c r="AD2415" s="10">
        <f t="shared" si="396"/>
        <v>-1.4012861152463696E-3</v>
      </c>
      <c r="AE2415">
        <f>ROW()</f>
        <v>2415</v>
      </c>
      <c r="AF2415">
        <f t="shared" si="397"/>
        <v>0.87399463806970501</v>
      </c>
      <c r="AG2415">
        <f>AG2414*(1-(AG$1+AG$5))^($A2415-$A2414)*(1+2*(E2415/E2414-1))</f>
        <v>48439.411684346378</v>
      </c>
      <c r="AH2415">
        <f>VLOOKUP(A2415,'UVXY-IV'!A$2:E$2000,4,0)</f>
        <v>243378</v>
      </c>
      <c r="AI2415">
        <v>100.24</v>
      </c>
      <c r="AJ2415" s="10">
        <f t="shared" ref="AJ2415:AJ2478" si="410">AG2415/AH2415-1</f>
        <v>-0.80097045877463713</v>
      </c>
      <c r="AK2415">
        <f t="shared" si="405"/>
        <v>29.1775674084592</v>
      </c>
      <c r="AM2415">
        <v>29.013574999999999</v>
      </c>
      <c r="AN2415" s="10">
        <f t="shared" si="409"/>
        <v>5.6522647918846314E-3</v>
      </c>
      <c r="AO2415">
        <f>AO2414*(1-AO$1+H2414)^($A2415-$A2414)*(2-E2415/E2414)</f>
        <v>29.591519899243565</v>
      </c>
      <c r="AQ2415" s="10" t="e">
        <f t="shared" si="408"/>
        <v>#DIV/0!</v>
      </c>
    </row>
    <row r="2416" spans="1:43" x14ac:dyDescent="0.25">
      <c r="A2416" s="1">
        <v>41568</v>
      </c>
      <c r="B2416" s="12">
        <v>13.16</v>
      </c>
      <c r="C2416" s="12">
        <v>15.14</v>
      </c>
      <c r="D2416">
        <v>1342.05</v>
      </c>
      <c r="E2416">
        <v>1196.98</v>
      </c>
      <c r="F2416">
        <v>41494.620000000003</v>
      </c>
      <c r="G2416">
        <v>37014.519999999997</v>
      </c>
      <c r="H2416">
        <f>(1/(1-91/360*VLOOKUP($A2416,Tbills!$B$4:$C$974,2,1)/100))^((1)/91)-1</f>
        <v>9.8574524609595926E-7</v>
      </c>
      <c r="I2416" s="2">
        <f t="shared" si="404"/>
        <v>826.56048094886819</v>
      </c>
      <c r="J2416">
        <f>VLOOKUP(A2416,'VXX-IV'!A$1:C$4500,3,0)</f>
        <v>826.6</v>
      </c>
      <c r="L2416">
        <f t="shared" si="398"/>
        <v>273186.03871139477</v>
      </c>
      <c r="O2416">
        <f t="shared" si="399"/>
        <v>16147.674756396473</v>
      </c>
      <c r="R2416">
        <f t="shared" si="400"/>
        <v>35.158895392582885</v>
      </c>
      <c r="U2416" s="2">
        <f t="shared" si="401"/>
        <v>70.501298775077487</v>
      </c>
      <c r="V2416">
        <f>VLOOKUP(A2416,'VXZ-IV'!A$1:C$4500,3,0)</f>
        <v>70.48</v>
      </c>
      <c r="W2416" s="10">
        <f t="shared" si="407"/>
        <v>3.0219601415271136E-4</v>
      </c>
      <c r="X2416">
        <f t="shared" si="402"/>
        <v>34.89666610645525</v>
      </c>
      <c r="Z2416">
        <v>34.799999999999997</v>
      </c>
      <c r="AB2416">
        <f t="shared" si="403"/>
        <v>690.89787523835184</v>
      </c>
      <c r="AC2416">
        <f>VLOOKUP(A2416,'VIXY-IV'!A$1:E$2000,4,0)</f>
        <v>691.93</v>
      </c>
      <c r="AD2416" s="10">
        <f t="shared" ref="AD2416:AD2479" si="411">AB2416/AC2416-1</f>
        <v>-1.4916606616971473E-3</v>
      </c>
      <c r="AE2416">
        <f>ROW()</f>
        <v>2416</v>
      </c>
      <c r="AF2416">
        <f t="shared" si="397"/>
        <v>0.86922060766182296</v>
      </c>
      <c r="AG2416">
        <f>AG2415*(1-(AG$1+AG$5))^($A2416-$A2415)*(1+2*(E2416/E2415-1))</f>
        <v>50109.879852284255</v>
      </c>
      <c r="AH2416">
        <f>VLOOKUP(A2416,'UVXY-IV'!A$2:E$2000,4,0)</f>
        <v>251831</v>
      </c>
      <c r="AI2416">
        <v>101.28</v>
      </c>
      <c r="AJ2416" s="10">
        <f t="shared" si="410"/>
        <v>-0.80101782603299732</v>
      </c>
      <c r="AK2416">
        <f t="shared" si="405"/>
        <v>28.668930644696676</v>
      </c>
      <c r="AM2416">
        <v>28.512975000000001</v>
      </c>
      <c r="AN2416" s="10">
        <f t="shared" si="409"/>
        <v>5.4696377595349066E-3</v>
      </c>
      <c r="AO2416">
        <f>AO2415*(1-AO$1+H2415)^($A2416-$A2415)*(2-E2416/E2415)</f>
        <v>29.076822831797006</v>
      </c>
      <c r="AQ2416" s="10">
        <v>29.02</v>
      </c>
    </row>
    <row r="2417" spans="1:43" x14ac:dyDescent="0.25">
      <c r="A2417" s="1">
        <v>41569</v>
      </c>
      <c r="B2417" s="12">
        <v>13.33</v>
      </c>
      <c r="C2417" s="12">
        <v>15.02</v>
      </c>
      <c r="D2417">
        <v>1342.78</v>
      </c>
      <c r="E2417">
        <v>1197.6300000000001</v>
      </c>
      <c r="F2417">
        <v>41799.22</v>
      </c>
      <c r="G2417">
        <v>37286.199999999997</v>
      </c>
      <c r="H2417">
        <f>(1/(1-91/360*VLOOKUP($A2417,Tbills!$B$4:$C$974,2,1)/100))^((1)/91)-1</f>
        <v>9.8574524609595926E-7</v>
      </c>
      <c r="I2417" s="2">
        <f t="shared" si="404"/>
        <v>826.98991808392725</v>
      </c>
      <c r="J2417">
        <f>VLOOKUP(A2417,'VXX-IV'!A$1:C$4500,3,0)</f>
        <v>827.03</v>
      </c>
      <c r="L2417">
        <f t="shared" si="398"/>
        <v>273470.64360994636</v>
      </c>
      <c r="O2417">
        <f t="shared" si="399"/>
        <v>16160.283246313144</v>
      </c>
      <c r="R2417">
        <f t="shared" si="400"/>
        <v>35.147760223898352</v>
      </c>
      <c r="U2417" s="2">
        <f t="shared" si="401"/>
        <v>71.017096719635191</v>
      </c>
      <c r="V2417">
        <f>VLOOKUP(A2417,'VXZ-IV'!A$1:C$4500,3,0)</f>
        <v>71</v>
      </c>
      <c r="W2417" s="10">
        <f t="shared" si="407"/>
        <v>2.4079886810124407E-4</v>
      </c>
      <c r="X2417">
        <f t="shared" si="402"/>
        <v>34.639283699357733</v>
      </c>
      <c r="Z2417">
        <v>34.76</v>
      </c>
      <c r="AB2417">
        <f t="shared" si="403"/>
        <v>691.2489545346881</v>
      </c>
      <c r="AC2417">
        <f>VLOOKUP(A2417,'VIXY-IV'!A$1:E$2000,4,0)</f>
        <v>692.33</v>
      </c>
      <c r="AD2417" s="10">
        <f t="shared" si="411"/>
        <v>-1.5614598028569349E-3</v>
      </c>
      <c r="AE2417">
        <f>ROW()</f>
        <v>2417</v>
      </c>
      <c r="AF2417">
        <f t="shared" si="397"/>
        <v>0.88748335552596536</v>
      </c>
      <c r="AG2417">
        <f>AG2416*(1-(AG$1+AG$5))^($A2417-$A2416)*(1+2*(E2417/E2416-1))</f>
        <v>50162.612050892567</v>
      </c>
      <c r="AH2417">
        <f>VLOOKUP(A2417,'UVXY-IV'!A$2:E$2000,4,0)</f>
        <v>252109</v>
      </c>
      <c r="AI2417">
        <v>102.16</v>
      </c>
      <c r="AJ2417" s="10">
        <f t="shared" si="410"/>
        <v>-0.80102807892263839</v>
      </c>
      <c r="AK2417">
        <f t="shared" si="405"/>
        <v>28.652027920498252</v>
      </c>
      <c r="AM2417">
        <v>28.496024999999999</v>
      </c>
      <c r="AN2417" s="10">
        <f t="shared" si="409"/>
        <v>5.4745502398405588E-3</v>
      </c>
      <c r="AO2417">
        <f>AO2416*(1-AO$1+H2416)^($A2417-$A2416)*(2-E2417/E2416)</f>
        <v>29.059986935372503</v>
      </c>
      <c r="AQ2417" s="10">
        <v>28.87</v>
      </c>
    </row>
    <row r="2418" spans="1:43" x14ac:dyDescent="0.25">
      <c r="A2418" s="1">
        <v>41570</v>
      </c>
      <c r="B2418" s="12">
        <v>13.42</v>
      </c>
      <c r="C2418" s="12">
        <v>15.11</v>
      </c>
      <c r="D2418">
        <v>1350.04</v>
      </c>
      <c r="E2418">
        <v>1204.1099999999999</v>
      </c>
      <c r="F2418">
        <v>42101.99</v>
      </c>
      <c r="G2418">
        <v>37556.239999999998</v>
      </c>
      <c r="H2418">
        <f>(1/(1-91/360*VLOOKUP($A2418,Tbills!$B$4:$C$974,2,1)/100))^((1)/91)-1</f>
        <v>9.8574524609595926E-7</v>
      </c>
      <c r="I2418" s="2">
        <f t="shared" si="404"/>
        <v>831.44092517605566</v>
      </c>
      <c r="J2418">
        <f>VLOOKUP(A2418,'VXX-IV'!A$1:C$4500,3,0)</f>
        <v>831.49</v>
      </c>
      <c r="L2418">
        <f t="shared" si="398"/>
        <v>276417.74757313472</v>
      </c>
      <c r="O2418">
        <f t="shared" si="399"/>
        <v>16290.891577104687</v>
      </c>
      <c r="R2418">
        <f t="shared" si="400"/>
        <v>35.051088902054175</v>
      </c>
      <c r="U2418" s="2">
        <f t="shared" si="401"/>
        <v>71.529760364390015</v>
      </c>
      <c r="V2418">
        <f>VLOOKUP(A2418,'VXZ-IV'!A$1:C$4500,3,0)</f>
        <v>71.52</v>
      </c>
      <c r="W2418" s="10">
        <f t="shared" si="407"/>
        <v>1.3647041932363102E-4</v>
      </c>
      <c r="X2418">
        <f t="shared" si="402"/>
        <v>34.387175612159758</v>
      </c>
      <c r="Z2418">
        <v>34.14</v>
      </c>
      <c r="AB2418">
        <f t="shared" si="403"/>
        <v>694.96485483148058</v>
      </c>
      <c r="AC2418">
        <f>VLOOKUP(A2418,'VIXY-IV'!A$1:E$2000,4,0)</f>
        <v>696.11400000000003</v>
      </c>
      <c r="AD2418" s="10">
        <f t="shared" si="411"/>
        <v>-1.6508002547276357E-3</v>
      </c>
      <c r="AE2418">
        <f>ROW()</f>
        <v>2418</v>
      </c>
      <c r="AF2418">
        <f t="shared" si="397"/>
        <v>0.88815354070152219</v>
      </c>
      <c r="AG2418">
        <f>AG2417*(1-(AG$1+AG$5))^($A2418-$A2417)*(1+2*(E2418/E2417-1))</f>
        <v>50703.731643046667</v>
      </c>
      <c r="AH2418">
        <f>VLOOKUP(A2418,'UVXY-IV'!A$2:E$2000,4,0)</f>
        <v>254870</v>
      </c>
      <c r="AI2418">
        <v>103.2</v>
      </c>
      <c r="AJ2418" s="10">
        <f t="shared" si="410"/>
        <v>-0.8010604165141183</v>
      </c>
      <c r="AK2418">
        <f t="shared" si="405"/>
        <v>28.495673533576003</v>
      </c>
      <c r="AM2418">
        <v>28.340924999999999</v>
      </c>
      <c r="AN2418" s="10">
        <f t="shared" si="409"/>
        <v>5.4602499239528868E-3</v>
      </c>
      <c r="AO2418">
        <f>AO2417*(1-AO$1+H2417)^($A2418-$A2417)*(2-E2418/E2417)</f>
        <v>28.901711952685787</v>
      </c>
      <c r="AQ2418" s="10">
        <v>28.67</v>
      </c>
    </row>
    <row r="2419" spans="1:43" x14ac:dyDescent="0.25">
      <c r="A2419" s="1">
        <v>41571</v>
      </c>
      <c r="B2419" s="12">
        <v>13.2</v>
      </c>
      <c r="C2419" s="12">
        <v>14.9</v>
      </c>
      <c r="D2419">
        <v>1330.66</v>
      </c>
      <c r="E2419">
        <v>1186.82</v>
      </c>
      <c r="F2419">
        <v>41887.99</v>
      </c>
      <c r="G2419">
        <v>37365.300000000003</v>
      </c>
      <c r="H2419">
        <f>(1/(1-91/360*VLOOKUP($A2419,Tbills!$B$4:$C$974,2,1)/100))^((1)/91)-1</f>
        <v>9.8574524609595926E-7</v>
      </c>
      <c r="I2419" s="2">
        <f t="shared" si="404"/>
        <v>819.48549996382837</v>
      </c>
      <c r="J2419">
        <f>VLOOKUP(A2419,'VXX-IV'!A$1:C$4500,3,0)</f>
        <v>819.53</v>
      </c>
      <c r="L2419">
        <f t="shared" si="398"/>
        <v>268467.62589336617</v>
      </c>
      <c r="O2419">
        <f t="shared" si="399"/>
        <v>15939.469308023281</v>
      </c>
      <c r="R2419">
        <f t="shared" si="400"/>
        <v>35.301145002999668</v>
      </c>
      <c r="U2419" s="2">
        <f t="shared" si="401"/>
        <v>71.164446808684147</v>
      </c>
      <c r="V2419">
        <f>VLOOKUP(A2419,'VXZ-IV'!A$1:C$4500,3,0)</f>
        <v>71.16</v>
      </c>
      <c r="W2419" s="10">
        <f t="shared" si="407"/>
        <v>6.2490285049898731E-5</v>
      </c>
      <c r="X2419">
        <f t="shared" si="402"/>
        <v>34.560759493529559</v>
      </c>
      <c r="Z2419">
        <v>34.549999999999997</v>
      </c>
      <c r="AB2419">
        <f t="shared" si="403"/>
        <v>684.96186593909533</v>
      </c>
      <c r="AC2419">
        <f>VLOOKUP(A2419,'VIXY-IV'!A$1:E$2000,4,0)</f>
        <v>686.1</v>
      </c>
      <c r="AD2419" s="10">
        <f t="shared" si="411"/>
        <v>-1.6588457380916077E-3</v>
      </c>
      <c r="AE2419">
        <f>ROW()</f>
        <v>2419</v>
      </c>
      <c r="AF2419">
        <f t="shared" si="397"/>
        <v>0.88590604026845632</v>
      </c>
      <c r="AG2419">
        <f>AG2418*(1-(AG$1+AG$5))^($A2419-$A2418)*(1+2*(E2419/E2418-1))</f>
        <v>49245.946761829116</v>
      </c>
      <c r="AH2419">
        <f>VLOOKUP(A2419,'UVXY-IV'!A$2:E$2000,4,0)</f>
        <v>247510</v>
      </c>
      <c r="AI2419">
        <v>100.2</v>
      </c>
      <c r="AJ2419" s="10">
        <f t="shared" si="410"/>
        <v>-0.80103451673940806</v>
      </c>
      <c r="AK2419">
        <f t="shared" si="405"/>
        <v>28.903501023175842</v>
      </c>
      <c r="AM2419">
        <v>28.746075000000001</v>
      </c>
      <c r="AN2419" s="10">
        <f t="shared" si="409"/>
        <v>5.4764354151251027E-3</v>
      </c>
      <c r="AO2419">
        <f>AO2418*(1-AO$1+H2418)^($A2419-$A2418)*(2-E2419/E2418)</f>
        <v>29.315660645243128</v>
      </c>
      <c r="AQ2419" s="10">
        <v>29.13</v>
      </c>
    </row>
    <row r="2420" spans="1:43" x14ac:dyDescent="0.25">
      <c r="A2420" s="1">
        <v>41572</v>
      </c>
      <c r="B2420" s="12">
        <v>13.09</v>
      </c>
      <c r="C2420" s="12">
        <v>14.87</v>
      </c>
      <c r="D2420">
        <v>1335.18</v>
      </c>
      <c r="E2420">
        <v>1190.8499999999999</v>
      </c>
      <c r="F2420">
        <v>42159.21</v>
      </c>
      <c r="G2420">
        <v>37607.199999999997</v>
      </c>
      <c r="H2420">
        <f>(1/(1-91/360*VLOOKUP($A2420,Tbills!$B$4:$C$974,2,1)/100))^((1)/91)-1</f>
        <v>9.8574524609595926E-7</v>
      </c>
      <c r="I2420" s="2">
        <f t="shared" si="404"/>
        <v>822.24908715077538</v>
      </c>
      <c r="J2420">
        <f>VLOOKUP(A2420,'VXX-IV'!A$1:C$4500,3,0)</f>
        <v>822.29</v>
      </c>
      <c r="L2420">
        <f t="shared" si="398"/>
        <v>270278.90643013833</v>
      </c>
      <c r="O2420">
        <f t="shared" si="399"/>
        <v>16020.116211944418</v>
      </c>
      <c r="R2420">
        <f t="shared" si="400"/>
        <v>35.239617117437128</v>
      </c>
      <c r="U2420" s="2">
        <f t="shared" si="401"/>
        <v>71.623482078772057</v>
      </c>
      <c r="V2420">
        <f>VLOOKUP(A2420,'VXZ-IV'!A$1:C$4500,3,0)</f>
        <v>71.64</v>
      </c>
      <c r="W2420" s="10">
        <f t="shared" si="407"/>
        <v>-2.3056841468371836E-4</v>
      </c>
      <c r="X2420">
        <f t="shared" si="402"/>
        <v>34.335779715517283</v>
      </c>
      <c r="Z2420">
        <v>34.409999999999997</v>
      </c>
      <c r="AB2420">
        <f t="shared" si="403"/>
        <v>687.26377976941728</v>
      </c>
      <c r="AC2420">
        <f>VLOOKUP(A2420,'VIXY-IV'!A$1:E$2000,4,0)</f>
        <v>688.65200000000004</v>
      </c>
      <c r="AD2420" s="10">
        <f t="shared" si="411"/>
        <v>-2.0158515920708497E-3</v>
      </c>
      <c r="AE2420">
        <f>ROW()</f>
        <v>2420</v>
      </c>
      <c r="AF2420">
        <f t="shared" si="397"/>
        <v>0.88029589778076667</v>
      </c>
      <c r="AG2420">
        <f>AG2419*(1-(AG$1+AG$5))^($A2420-$A2419)*(1+2*(E2420/E2419-1))</f>
        <v>49578.717866556683</v>
      </c>
      <c r="AH2420">
        <f>VLOOKUP(A2420,'UVXY-IV'!A$2:E$2000,4,0)</f>
        <v>249211</v>
      </c>
      <c r="AI2420">
        <v>99.76</v>
      </c>
      <c r="AJ2420" s="10">
        <f t="shared" si="410"/>
        <v>-0.80105726526294307</v>
      </c>
      <c r="AK2420">
        <f t="shared" si="405"/>
        <v>28.804013847583974</v>
      </c>
      <c r="AM2420">
        <v>28.649775000000002</v>
      </c>
      <c r="AN2420" s="10">
        <f t="shared" si="409"/>
        <v>5.3835971690519013E-3</v>
      </c>
      <c r="AO2420">
        <f>AO2419*(1-AO$1+H2419)^($A2420-$A2419)*(2-E2420/E2419)</f>
        <v>29.215063751516468</v>
      </c>
      <c r="AQ2420" s="10">
        <v>29.22</v>
      </c>
    </row>
    <row r="2421" spans="1:43" x14ac:dyDescent="0.25">
      <c r="A2421" s="1">
        <v>41575</v>
      </c>
      <c r="B2421" s="12">
        <v>13.31</v>
      </c>
      <c r="C2421" s="12">
        <v>14.87</v>
      </c>
      <c r="D2421">
        <v>1338.25</v>
      </c>
      <c r="E2421">
        <v>1193.58</v>
      </c>
      <c r="F2421">
        <v>42391.55</v>
      </c>
      <c r="G2421">
        <v>37814.339999999997</v>
      </c>
      <c r="H2421">
        <f>(1/(1-91/360*VLOOKUP($A2421,Tbills!$B$4:$C$974,2,1)/100))^((1)/91)-1</f>
        <v>1.2674350022834346E-6</v>
      </c>
      <c r="I2421" s="2">
        <f t="shared" si="404"/>
        <v>824.07941226570779</v>
      </c>
      <c r="J2421">
        <f>VLOOKUP(A2421,'VXX-IV'!A$1:C$4500,3,0)</f>
        <v>824.12</v>
      </c>
      <c r="L2421">
        <f t="shared" si="398"/>
        <v>271482.33613836585</v>
      </c>
      <c r="O2421">
        <f t="shared" si="399"/>
        <v>16073.579827449505</v>
      </c>
      <c r="R2421">
        <f t="shared" si="400"/>
        <v>35.194450678261575</v>
      </c>
      <c r="U2421" s="2">
        <f t="shared" si="401"/>
        <v>72.012932044908183</v>
      </c>
      <c r="V2421">
        <f>VLOOKUP(A2421,'VXZ-IV'!A$1:C$4500,3,0)</f>
        <v>72</v>
      </c>
      <c r="W2421" s="10">
        <f t="shared" si="407"/>
        <v>1.7961173483582726E-4</v>
      </c>
      <c r="X2421">
        <f t="shared" si="402"/>
        <v>34.142999749520577</v>
      </c>
      <c r="Z2421">
        <v>34.130000000000003</v>
      </c>
      <c r="AB2421">
        <f t="shared" si="403"/>
        <v>688.76727164760734</v>
      </c>
      <c r="AC2421">
        <f>VLOOKUP(A2421,'VIXY-IV'!A$1:E$2000,4,0)</f>
        <v>690.154</v>
      </c>
      <c r="AD2421" s="10">
        <f t="shared" si="411"/>
        <v>-2.009302782266964E-3</v>
      </c>
      <c r="AE2421">
        <f>ROW()</f>
        <v>2421</v>
      </c>
      <c r="AF2421">
        <f t="shared" si="397"/>
        <v>0.89509078681909893</v>
      </c>
      <c r="AG2421">
        <f>AG2420*(1-(AG$1+AG$5))^($A2421-$A2420)*(1+2*(E2421/E2420-1))</f>
        <v>49800.999305102661</v>
      </c>
      <c r="AH2421">
        <f>VLOOKUP(A2421,'UVXY-IV'!A$2:E$2000,4,0)</f>
        <v>250356</v>
      </c>
      <c r="AI2421">
        <v>100.64</v>
      </c>
      <c r="AJ2421" s="10">
        <f t="shared" si="410"/>
        <v>-0.80107926590494072</v>
      </c>
      <c r="AK2421">
        <f t="shared" si="405"/>
        <v>28.733965960341475</v>
      </c>
      <c r="AM2421">
        <v>28.588175</v>
      </c>
      <c r="AN2421" s="10">
        <f t="shared" si="409"/>
        <v>5.0996945534815818E-3</v>
      </c>
      <c r="AO2421">
        <f>AO2420*(1-AO$1+H2420)^($A2421-$A2420)*(2-E2421/E2420)</f>
        <v>29.144940868567019</v>
      </c>
      <c r="AQ2421" s="10">
        <v>29.05</v>
      </c>
    </row>
    <row r="2422" spans="1:43" x14ac:dyDescent="0.25">
      <c r="A2422" s="1">
        <v>41576</v>
      </c>
      <c r="B2422" s="12">
        <v>13.41</v>
      </c>
      <c r="C2422" s="12">
        <v>15.03</v>
      </c>
      <c r="D2422">
        <v>1332.5</v>
      </c>
      <c r="E2422">
        <v>1188.45</v>
      </c>
      <c r="F2422">
        <v>42468.94</v>
      </c>
      <c r="G2422">
        <v>37883.32</v>
      </c>
      <c r="H2422">
        <f>(1/(1-91/360*VLOOKUP($A2422,Tbills!$B$4:$C$974,2,1)/100))^((1)/91)-1</f>
        <v>1.2674350022834346E-6</v>
      </c>
      <c r="I2422" s="2">
        <f t="shared" si="404"/>
        <v>820.51861879383557</v>
      </c>
      <c r="J2422">
        <f>VLOOKUP(A2422,'VXX-IV'!A$1:C$4500,3,0)</f>
        <v>820.56</v>
      </c>
      <c r="L2422">
        <f t="shared" si="398"/>
        <v>269136.85122192843</v>
      </c>
      <c r="O2422">
        <f t="shared" si="399"/>
        <v>15969.415430910696</v>
      </c>
      <c r="R2422">
        <f t="shared" si="400"/>
        <v>35.268489050892697</v>
      </c>
      <c r="U2422" s="2">
        <f t="shared" si="401"/>
        <v>72.142639693014232</v>
      </c>
      <c r="V2422">
        <f>VLOOKUP(A2422,'VXZ-IV'!A$1:C$4500,3,0)</f>
        <v>72.12</v>
      </c>
      <c r="W2422" s="10">
        <f t="shared" si="407"/>
        <v>3.1391698577687421E-4</v>
      </c>
      <c r="X2422">
        <f t="shared" si="402"/>
        <v>34.079499594605039</v>
      </c>
      <c r="Z2422">
        <v>34.119999999999997</v>
      </c>
      <c r="AB2422">
        <f t="shared" si="403"/>
        <v>685.78304317983054</v>
      </c>
      <c r="AC2422">
        <f>VLOOKUP(A2422,'VIXY-IV'!A$1:E$2000,4,0)</f>
        <v>687.15599999999995</v>
      </c>
      <c r="AD2422" s="10">
        <f t="shared" si="411"/>
        <v>-1.9980278425414388E-3</v>
      </c>
      <c r="AE2422">
        <f>ROW()</f>
        <v>2422</v>
      </c>
      <c r="AF2422">
        <f t="shared" si="397"/>
        <v>0.89221556886227549</v>
      </c>
      <c r="AG2422">
        <f>AG2421*(1-(AG$1+AG$5))^($A2422-$A2421)*(1+2*(E2422/E2421-1))</f>
        <v>49371.246686411847</v>
      </c>
      <c r="AH2422">
        <f>VLOOKUP(A2422,'UVXY-IV'!A$2:E$2000,4,0)</f>
        <v>248205</v>
      </c>
      <c r="AI2422">
        <v>99.4</v>
      </c>
      <c r="AJ2422" s="10">
        <f t="shared" si="410"/>
        <v>-0.80108681659752279</v>
      </c>
      <c r="AK2422">
        <f t="shared" si="405"/>
        <v>28.8561203350882</v>
      </c>
      <c r="AM2422">
        <v>28.70975</v>
      </c>
      <c r="AN2422" s="10">
        <f t="shared" si="409"/>
        <v>5.0982796815786102E-3</v>
      </c>
      <c r="AO2422">
        <f>AO2421*(1-AO$1+H2421)^($A2422-$A2421)*(2-E2422/E2421)</f>
        <v>29.269160158835973</v>
      </c>
      <c r="AQ2422" s="10">
        <v>29.31</v>
      </c>
    </row>
    <row r="2423" spans="1:43" x14ac:dyDescent="0.25">
      <c r="A2423" s="1">
        <v>41577</v>
      </c>
      <c r="B2423" s="12">
        <v>13.65</v>
      </c>
      <c r="C2423" s="12">
        <v>15.13</v>
      </c>
      <c r="D2423">
        <v>1339.67</v>
      </c>
      <c r="E2423">
        <v>1194.8399999999999</v>
      </c>
      <c r="F2423">
        <v>42561.7</v>
      </c>
      <c r="G2423">
        <v>37966.019999999997</v>
      </c>
      <c r="H2423">
        <f>(1/(1-91/360*VLOOKUP($A2423,Tbills!$B$4:$C$974,2,1)/100))^((1)/91)-1</f>
        <v>1.2674350022834346E-6</v>
      </c>
      <c r="I2423" s="2">
        <f t="shared" si="404"/>
        <v>824.91360228069959</v>
      </c>
      <c r="J2423">
        <f>VLOOKUP(A2423,'VXX-IV'!A$1:C$4500,3,0)</f>
        <v>824.96</v>
      </c>
      <c r="L2423">
        <f t="shared" si="398"/>
        <v>272019.06250311068</v>
      </c>
      <c r="O2423">
        <f t="shared" si="399"/>
        <v>16097.668304364384</v>
      </c>
      <c r="R2423">
        <f t="shared" si="400"/>
        <v>35.172084062137891</v>
      </c>
      <c r="U2423" s="2">
        <f t="shared" si="401"/>
        <v>72.298449590917343</v>
      </c>
      <c r="V2423">
        <f>VLOOKUP(A2423,'VXZ-IV'!A$1:C$4500,3,0)</f>
        <v>72.28</v>
      </c>
      <c r="W2423" s="10">
        <f t="shared" si="407"/>
        <v>2.5525167290174622E-4</v>
      </c>
      <c r="X2423">
        <f t="shared" si="402"/>
        <v>34.003888782340923</v>
      </c>
      <c r="Z2423">
        <v>33.9</v>
      </c>
      <c r="AB2423">
        <f t="shared" si="403"/>
        <v>689.44628959618626</v>
      </c>
      <c r="AC2423">
        <f>VLOOKUP(A2423,'VIXY-IV'!A$1:E$2000,4,0)</f>
        <v>690.83399999999995</v>
      </c>
      <c r="AD2423" s="10">
        <f t="shared" si="411"/>
        <v>-2.0087465350774325E-3</v>
      </c>
      <c r="AE2423">
        <f>ROW()</f>
        <v>2423</v>
      </c>
      <c r="AF2423">
        <f t="shared" si="397"/>
        <v>0.90218109715796424</v>
      </c>
      <c r="AG2423">
        <f>AG2422*(1-(AG$1+AG$5))^($A2423-$A2422)*(1+2*(E2423/E2422-1))</f>
        <v>49900.4788747161</v>
      </c>
      <c r="AH2423">
        <f>VLOOKUP(A2423,'UVXY-IV'!A$2:E$2000,4,0)</f>
        <v>250841</v>
      </c>
      <c r="AI2423">
        <v>101.6</v>
      </c>
      <c r="AJ2423" s="10">
        <f t="shared" si="410"/>
        <v>-0.80106729412370348</v>
      </c>
      <c r="AK2423">
        <f t="shared" si="405"/>
        <v>28.699631397145435</v>
      </c>
      <c r="AM2423">
        <v>28.554075000000001</v>
      </c>
      <c r="AN2423" s="10">
        <f t="shared" si="409"/>
        <v>5.0975700366913124E-3</v>
      </c>
      <c r="AO2423">
        <f>AO2422*(1-AO$1+H2422)^($A2423-$A2422)*(2-E2423/E2422)</f>
        <v>29.110747325897986</v>
      </c>
      <c r="AQ2423" s="10">
        <v>28.85</v>
      </c>
    </row>
    <row r="2424" spans="1:43" x14ac:dyDescent="0.25">
      <c r="A2424" s="1">
        <v>41578</v>
      </c>
      <c r="B2424" s="12">
        <v>13.75</v>
      </c>
      <c r="C2424" s="12">
        <v>15.25</v>
      </c>
      <c r="D2424">
        <v>1335.2</v>
      </c>
      <c r="E2424">
        <v>1190.8499999999999</v>
      </c>
      <c r="F2424">
        <v>42600.35</v>
      </c>
      <c r="G2424">
        <v>38000.44</v>
      </c>
      <c r="H2424">
        <f>(1/(1-91/360*VLOOKUP($A2424,Tbills!$B$4:$C$974,2,1)/100))^((1)/91)-1</f>
        <v>1.2674350022834346E-6</v>
      </c>
      <c r="I2424" s="2">
        <f t="shared" si="404"/>
        <v>822.14111319171252</v>
      </c>
      <c r="J2424">
        <f>VLOOKUP(A2424,'VXX-IV'!A$1:C$4500,3,0)</f>
        <v>822.18</v>
      </c>
      <c r="L2424">
        <f t="shared" si="398"/>
        <v>270190.45159916155</v>
      </c>
      <c r="O2424">
        <f t="shared" si="399"/>
        <v>16016.49470603758</v>
      </c>
      <c r="R2424">
        <f t="shared" si="400"/>
        <v>35.229217548507542</v>
      </c>
      <c r="U2424" s="2">
        <f t="shared" si="401"/>
        <v>72.362338843178321</v>
      </c>
      <c r="V2424">
        <f>VLOOKUP(A2424,'VXZ-IV'!A$1:C$4500,3,0)</f>
        <v>72.36</v>
      </c>
      <c r="W2424" s="10">
        <f t="shared" si="407"/>
        <v>3.2322321425137801E-5</v>
      </c>
      <c r="X2424">
        <f t="shared" si="402"/>
        <v>33.971847371936327</v>
      </c>
      <c r="Z2424">
        <v>34.090000000000003</v>
      </c>
      <c r="AB2424">
        <f t="shared" si="403"/>
        <v>687.12002345845167</v>
      </c>
      <c r="AC2424">
        <f>VLOOKUP(A2424,'VIXY-IV'!A$1:E$2000,4,0)</f>
        <v>688.5</v>
      </c>
      <c r="AD2424" s="10">
        <f t="shared" si="411"/>
        <v>-2.0043232266496736E-3</v>
      </c>
      <c r="AE2424">
        <f>ROW()</f>
        <v>2424</v>
      </c>
      <c r="AF2424">
        <f t="shared" si="397"/>
        <v>0.90163934426229508</v>
      </c>
      <c r="AG2424">
        <f>AG2423*(1-(AG$1+AG$5))^($A2424-$A2423)*(1+2*(E2424/E2423-1))</f>
        <v>49565.537276823743</v>
      </c>
      <c r="AH2424">
        <f>VLOOKUP(A2424,'UVXY-IV'!A$2:E$2000,4,0)</f>
        <v>249167</v>
      </c>
      <c r="AI2424">
        <v>100.76</v>
      </c>
      <c r="AJ2424" s="10">
        <f t="shared" si="410"/>
        <v>-0.80107503290233562</v>
      </c>
      <c r="AK2424">
        <f t="shared" si="405"/>
        <v>28.794128617706178</v>
      </c>
      <c r="AM2424">
        <v>28.648</v>
      </c>
      <c r="AN2424" s="10">
        <f t="shared" si="409"/>
        <v>5.1008313915867909E-3</v>
      </c>
      <c r="AO2424">
        <f>AO2423*(1-AO$1+H2423)^($A2424-$A2423)*(2-E2424/E2423)</f>
        <v>29.206915293933381</v>
      </c>
      <c r="AQ2424" s="10">
        <v>29</v>
      </c>
    </row>
    <row r="2425" spans="1:43" x14ac:dyDescent="0.25">
      <c r="A2425" s="1">
        <v>41579</v>
      </c>
      <c r="B2425" s="12">
        <v>13.28</v>
      </c>
      <c r="C2425" s="12">
        <v>15.06</v>
      </c>
      <c r="D2425">
        <v>1337.16</v>
      </c>
      <c r="E2425">
        <v>1192.5999999999999</v>
      </c>
      <c r="F2425">
        <v>42850.23</v>
      </c>
      <c r="G2425">
        <v>38223.29</v>
      </c>
      <c r="H2425">
        <f>(1/(1-91/360*VLOOKUP($A2425,Tbills!$B$4:$C$974,2,1)/100))^((1)/91)-1</f>
        <v>1.2674350022834346E-6</v>
      </c>
      <c r="I2425" s="2">
        <f t="shared" si="404"/>
        <v>823.32789487112893</v>
      </c>
      <c r="J2425">
        <f>VLOOKUP(A2425,'VXX-IV'!A$1:C$4500,3,0)</f>
        <v>823.37</v>
      </c>
      <c r="L2425">
        <f t="shared" si="398"/>
        <v>270972.65564440383</v>
      </c>
      <c r="O2425">
        <f t="shared" si="399"/>
        <v>16051.259067333982</v>
      </c>
      <c r="R2425">
        <f t="shared" si="400"/>
        <v>35.201740818097832</v>
      </c>
      <c r="U2425" s="2">
        <f t="shared" si="401"/>
        <v>72.785018329975912</v>
      </c>
      <c r="V2425">
        <f>VLOOKUP(A2425,'VXZ-IV'!A$1:C$4500,3,0)</f>
        <v>72.8</v>
      </c>
      <c r="W2425" s="10">
        <f t="shared" si="407"/>
        <v>-2.0579217066052369E-4</v>
      </c>
      <c r="X2425">
        <f t="shared" si="402"/>
        <v>33.771416354035722</v>
      </c>
      <c r="Z2425">
        <v>33.770000000000003</v>
      </c>
      <c r="AB2425">
        <f t="shared" si="403"/>
        <v>688.10578116514898</v>
      </c>
      <c r="AC2425">
        <f>VLOOKUP(A2425,'VIXY-IV'!A$1:E$2000,4,0)</f>
        <v>689.49800000000005</v>
      </c>
      <c r="AD2425" s="10">
        <f t="shared" si="411"/>
        <v>-2.0191774810819352E-3</v>
      </c>
      <c r="AE2425">
        <f>ROW()</f>
        <v>2425</v>
      </c>
      <c r="AF2425">
        <f t="shared" si="397"/>
        <v>0.88180610889774225</v>
      </c>
      <c r="AG2425">
        <f>AG2424*(1-(AG$1+AG$5))^($A2425-$A2424)*(1+2*(E2425/E2424-1))</f>
        <v>49709.539014037917</v>
      </c>
      <c r="AH2425">
        <f>VLOOKUP(A2425,'UVXY-IV'!A$2:E$2000,4,0)</f>
        <v>249927</v>
      </c>
      <c r="AI2425">
        <v>99.56</v>
      </c>
      <c r="AJ2425" s="10">
        <f t="shared" si="410"/>
        <v>-0.80110376624359148</v>
      </c>
      <c r="AK2425">
        <f t="shared" si="405"/>
        <v>28.750475409651546</v>
      </c>
      <c r="AM2425">
        <v>28.607175000000002</v>
      </c>
      <c r="AN2425" s="10">
        <f t="shared" si="409"/>
        <v>5.0092471434717289E-3</v>
      </c>
      <c r="AO2425">
        <f>AO2424*(1-AO$1+H2424)^($A2425-$A2424)*(2-E2425/E2424)</f>
        <v>29.16295290072139</v>
      </c>
      <c r="AQ2425" s="10">
        <v>29.06</v>
      </c>
    </row>
    <row r="2426" spans="1:43" x14ac:dyDescent="0.25">
      <c r="A2426" s="1">
        <v>41582</v>
      </c>
      <c r="B2426" s="12">
        <v>12.93</v>
      </c>
      <c r="C2426" s="12">
        <v>14.68</v>
      </c>
      <c r="D2426">
        <v>1292.74</v>
      </c>
      <c r="E2426">
        <v>1152.97</v>
      </c>
      <c r="F2426">
        <v>42235.69</v>
      </c>
      <c r="G2426">
        <v>37674.97</v>
      </c>
      <c r="H2426">
        <f>(1/(1-91/360*VLOOKUP($A2426,Tbills!$B$4:$C$974,2,1)/100))^((1)/91)-1</f>
        <v>1.4082826178540842E-6</v>
      </c>
      <c r="I2426" s="2">
        <f t="shared" si="404"/>
        <v>795.9189976239885</v>
      </c>
      <c r="J2426">
        <f>VLOOKUP(A2426,'VXX-IV'!A$1:C$4500,3,0)</f>
        <v>795.96</v>
      </c>
      <c r="L2426">
        <f t="shared" si="398"/>
        <v>252930.62161587298</v>
      </c>
      <c r="O2426">
        <f t="shared" si="399"/>
        <v>15249.64425732734</v>
      </c>
      <c r="R2426">
        <f t="shared" si="400"/>
        <v>35.781763261414646</v>
      </c>
      <c r="U2426" s="2">
        <f t="shared" si="401"/>
        <v>71.735918381969427</v>
      </c>
      <c r="V2426">
        <f>VLOOKUP(A2426,'VXZ-IV'!A$1:C$4500,3,0)</f>
        <v>71.72</v>
      </c>
      <c r="W2426" s="10">
        <f t="shared" si="407"/>
        <v>2.2195178429207374E-4</v>
      </c>
      <c r="X2426">
        <f t="shared" si="402"/>
        <v>34.252217284123844</v>
      </c>
      <c r="Z2426">
        <v>34.25</v>
      </c>
      <c r="AB2426">
        <f t="shared" si="403"/>
        <v>665.17050417682503</v>
      </c>
      <c r="AC2426">
        <f>VLOOKUP(A2426,'VIXY-IV'!A$1:E$2000,4,0)</f>
        <v>666.49199999999996</v>
      </c>
      <c r="AD2426" s="10">
        <f t="shared" si="411"/>
        <v>-1.9827632187257027E-3</v>
      </c>
      <c r="AE2426">
        <f>ROW()</f>
        <v>2426</v>
      </c>
      <c r="AF2426">
        <f t="shared" si="397"/>
        <v>0.88079019073569487</v>
      </c>
      <c r="AG2426">
        <f>AG2425*(1-(AG$1+AG$5))^($A2426-$A2425)*(1+2*(E2426/E2425-1))</f>
        <v>46401.159938012803</v>
      </c>
      <c r="AH2426">
        <f>VLOOKUP(A2426,'UVXY-IV'!A$2:E$2000,4,0)</f>
        <v>233272</v>
      </c>
      <c r="AI2426">
        <v>94.52</v>
      </c>
      <c r="AJ2426" s="10">
        <f t="shared" si="410"/>
        <v>-0.80108559990906403</v>
      </c>
      <c r="AK2426">
        <f t="shared" si="405"/>
        <v>29.701700857707355</v>
      </c>
      <c r="AM2426">
        <v>29.554075000000001</v>
      </c>
      <c r="AN2426" s="10">
        <f t="shared" si="409"/>
        <v>4.9951100722100961E-3</v>
      </c>
      <c r="AO2426">
        <f>AO2425*(1-AO$1+H2425)^($A2426-$A2425)*(2-E2426/E2425)</f>
        <v>30.128806698082016</v>
      </c>
      <c r="AQ2426" s="10">
        <v>29.95</v>
      </c>
    </row>
    <row r="2427" spans="1:43" x14ac:dyDescent="0.25">
      <c r="A2427" s="1">
        <v>41583</v>
      </c>
      <c r="B2427" s="12">
        <v>13.27</v>
      </c>
      <c r="C2427" s="12">
        <v>14.92</v>
      </c>
      <c r="D2427">
        <v>1299.6500000000001</v>
      </c>
      <c r="E2427">
        <v>1159.1300000000001</v>
      </c>
      <c r="F2427">
        <v>42466.59</v>
      </c>
      <c r="G2427">
        <v>37880.879999999997</v>
      </c>
      <c r="H2427">
        <f>(1/(1-91/360*VLOOKUP($A2427,Tbills!$B$4:$C$974,2,1)/100))^((1)/91)-1</f>
        <v>1.4082826178540842E-6</v>
      </c>
      <c r="I2427" s="2">
        <f t="shared" si="404"/>
        <v>800.15386118837591</v>
      </c>
      <c r="J2427">
        <f>VLOOKUP(A2427,'VXX-IV'!A$1:C$4500,3,0)</f>
        <v>800.2</v>
      </c>
      <c r="L2427">
        <f t="shared" si="398"/>
        <v>255622.10238376094</v>
      </c>
      <c r="O2427">
        <f t="shared" si="399"/>
        <v>15371.33819765113</v>
      </c>
      <c r="R2427">
        <f t="shared" si="400"/>
        <v>35.684564015601559</v>
      </c>
      <c r="U2427" s="2">
        <f t="shared" si="401"/>
        <v>72.126335632496605</v>
      </c>
      <c r="V2427">
        <f>VLOOKUP(A2427,'VXZ-IV'!A$1:C$4500,3,0)</f>
        <v>72.12</v>
      </c>
      <c r="W2427" s="10">
        <f t="shared" si="407"/>
        <v>8.7848481649999144E-5</v>
      </c>
      <c r="X2427">
        <f t="shared" si="402"/>
        <v>34.063802141848598</v>
      </c>
      <c r="Z2427">
        <v>34.159999999999997</v>
      </c>
      <c r="AB2427">
        <f t="shared" si="403"/>
        <v>668.70101121575931</v>
      </c>
      <c r="AC2427">
        <f>VLOOKUP(A2427,'VIXY-IV'!A$1:E$2000,4,0)</f>
        <v>670.00800000000004</v>
      </c>
      <c r="AD2427" s="10">
        <f t="shared" si="411"/>
        <v>-1.9507062367027928E-3</v>
      </c>
      <c r="AE2427">
        <f>ROW()</f>
        <v>2427</v>
      </c>
      <c r="AF2427">
        <f t="shared" si="397"/>
        <v>0.8894101876675603</v>
      </c>
      <c r="AG2427">
        <f>AG2426*(1-(AG$1+AG$5))^($A2427-$A2426)*(1+2*(E2427/E2426-1))</f>
        <v>46895.396716322415</v>
      </c>
      <c r="AH2427">
        <f>VLOOKUP(A2427,'UVXY-IV'!A$2:E$2000,4,0)</f>
        <v>235731</v>
      </c>
      <c r="AI2427">
        <v>93.68</v>
      </c>
      <c r="AJ2427" s="10">
        <f t="shared" si="410"/>
        <v>-0.80106393848784241</v>
      </c>
      <c r="AK2427">
        <f t="shared" si="405"/>
        <v>29.541636904381807</v>
      </c>
      <c r="AM2427">
        <v>29.395074999999999</v>
      </c>
      <c r="AN2427" s="10">
        <f t="shared" si="409"/>
        <v>4.9859340172395683E-3</v>
      </c>
      <c r="AO2427">
        <f>AO2426*(1-AO$1+H2426)^($A2427-$A2426)*(2-E2427/E2426)</f>
        <v>29.966770615996488</v>
      </c>
      <c r="AQ2427" s="10">
        <v>30.02</v>
      </c>
    </row>
    <row r="2428" spans="1:43" x14ac:dyDescent="0.25">
      <c r="A2428" s="1">
        <v>41584</v>
      </c>
      <c r="B2428" s="12">
        <v>12.67</v>
      </c>
      <c r="C2428" s="12">
        <v>14.67</v>
      </c>
      <c r="D2428">
        <v>1275.81</v>
      </c>
      <c r="E2428">
        <v>1137.8699999999999</v>
      </c>
      <c r="F2428">
        <v>41990.1</v>
      </c>
      <c r="G2428">
        <v>37455.79</v>
      </c>
      <c r="H2428">
        <f>(1/(1-91/360*VLOOKUP($A2428,Tbills!$B$4:$C$974,2,1)/100))^((1)/91)-1</f>
        <v>1.4082826178540842E-6</v>
      </c>
      <c r="I2428" s="2">
        <f t="shared" si="404"/>
        <v>785.45716602383834</v>
      </c>
      <c r="J2428">
        <f>VLOOKUP(A2428,'VXX-IV'!A$1:C$4500,3,0)</f>
        <v>785.5</v>
      </c>
      <c r="L2428">
        <f t="shared" si="398"/>
        <v>246234.41262003902</v>
      </c>
      <c r="O2428">
        <f t="shared" si="399"/>
        <v>14947.937994396774</v>
      </c>
      <c r="R2428">
        <f t="shared" si="400"/>
        <v>36.010187484395608</v>
      </c>
      <c r="U2428" s="2">
        <f t="shared" si="401"/>
        <v>71.315313944002867</v>
      </c>
      <c r="V2428">
        <f>VLOOKUP(A2428,'VXZ-IV'!A$1:C$4500,3,0)</f>
        <v>71.319999999999993</v>
      </c>
      <c r="W2428" s="10">
        <f t="shared" si="407"/>
        <v>-6.5704655035414561E-5</v>
      </c>
      <c r="X2428">
        <f t="shared" si="402"/>
        <v>34.444832302236925</v>
      </c>
      <c r="Z2428">
        <v>34.46</v>
      </c>
      <c r="AB2428">
        <f t="shared" si="403"/>
        <v>656.41325046363579</v>
      </c>
      <c r="AC2428">
        <f>VLOOKUP(A2428,'VIXY-IV'!A$1:E$2000,4,0)</f>
        <v>657.68399999999997</v>
      </c>
      <c r="AD2428" s="10">
        <f t="shared" si="411"/>
        <v>-1.9321582041895713E-3</v>
      </c>
      <c r="AE2428">
        <f>ROW()</f>
        <v>2428</v>
      </c>
      <c r="AF2428">
        <f t="shared" si="397"/>
        <v>0.86366734832992498</v>
      </c>
      <c r="AG2428">
        <f>AG2427*(1-(AG$1+AG$5))^($A2428-$A2427)*(1+2*(E2428/E2427-1))</f>
        <v>45173.625336900288</v>
      </c>
      <c r="AH2428">
        <f>VLOOKUP(A2428,'UVXY-IV'!A$2:E$2000,4,0)</f>
        <v>227131</v>
      </c>
      <c r="AI2428">
        <v>90.88</v>
      </c>
      <c r="AJ2428" s="10">
        <f t="shared" si="410"/>
        <v>-0.80111202197454201</v>
      </c>
      <c r="AK2428">
        <f t="shared" si="405"/>
        <v>30.082069028467693</v>
      </c>
      <c r="AM2428">
        <v>29.933</v>
      </c>
      <c r="AN2428" s="10">
        <f t="shared" si="409"/>
        <v>4.9800898161791451E-3</v>
      </c>
      <c r="AO2428">
        <f>AO2427*(1-AO$1+H2427)^($A2428-$A2427)*(2-E2428/E2427)</f>
        <v>30.515315697798005</v>
      </c>
      <c r="AQ2428" s="10">
        <v>30.51</v>
      </c>
    </row>
    <row r="2429" spans="1:43" x14ac:dyDescent="0.25">
      <c r="A2429" s="1">
        <v>41585</v>
      </c>
      <c r="B2429" s="12">
        <v>13.91</v>
      </c>
      <c r="C2429" s="12">
        <v>15.36</v>
      </c>
      <c r="D2429">
        <v>1318.57</v>
      </c>
      <c r="E2429">
        <v>1176.01</v>
      </c>
      <c r="F2429">
        <v>42694.96</v>
      </c>
      <c r="G2429">
        <v>38084.480000000003</v>
      </c>
      <c r="H2429">
        <f>(1/(1-91/360*VLOOKUP($A2429,Tbills!$B$4:$C$974,2,1)/100))^((1)/91)-1</f>
        <v>1.4082826178540842E-6</v>
      </c>
      <c r="I2429" s="2">
        <f t="shared" si="404"/>
        <v>811.76272472445078</v>
      </c>
      <c r="J2429">
        <f>VLOOKUP(A2429,'VXX-IV'!A$1:C$4500,3,0)</f>
        <v>811.81</v>
      </c>
      <c r="L2429">
        <f t="shared" si="398"/>
        <v>262729.85334989155</v>
      </c>
      <c r="O2429">
        <f t="shared" si="399"/>
        <v>15698.963630845636</v>
      </c>
      <c r="R2429">
        <f t="shared" si="400"/>
        <v>35.405078357146174</v>
      </c>
      <c r="U2429" s="2">
        <f t="shared" si="401"/>
        <v>72.510668777854903</v>
      </c>
      <c r="V2429">
        <f>VLOOKUP(A2429,'VXZ-IV'!A$1:C$4500,3,0)</f>
        <v>72.52</v>
      </c>
      <c r="W2429" s="10">
        <f t="shared" si="407"/>
        <v>-1.2867101689317817E-4</v>
      </c>
      <c r="X2429">
        <f t="shared" si="402"/>
        <v>33.865475880874378</v>
      </c>
      <c r="Z2429">
        <v>33.75</v>
      </c>
      <c r="AB2429">
        <f t="shared" si="403"/>
        <v>678.39176062909871</v>
      </c>
      <c r="AC2429">
        <f>VLOOKUP(A2429,'VIXY-IV'!A$1:E$2000,4,0)</f>
        <v>679.7</v>
      </c>
      <c r="AD2429" s="10">
        <f t="shared" si="411"/>
        <v>-1.924730573637401E-3</v>
      </c>
      <c r="AE2429">
        <f>ROW()</f>
        <v>2429</v>
      </c>
      <c r="AF2429">
        <f t="shared" si="397"/>
        <v>0.90559895833333337</v>
      </c>
      <c r="AG2429">
        <f>AG2428*(1-(AG$1+AG$5))^($A2429-$A2428)*(1+2*(E2429/E2428-1))</f>
        <v>48200.329488652831</v>
      </c>
      <c r="AH2429">
        <f>VLOOKUP(A2429,'UVXY-IV'!A$2:E$2000,4,0)</f>
        <v>242312</v>
      </c>
      <c r="AI2429">
        <v>97.4</v>
      </c>
      <c r="AJ2429" s="10">
        <f t="shared" si="410"/>
        <v>-0.80108154161307388</v>
      </c>
      <c r="AK2429">
        <f t="shared" si="405"/>
        <v>29.072401030025667</v>
      </c>
      <c r="AM2429">
        <v>28.928425000000001</v>
      </c>
      <c r="AN2429" s="10">
        <f t="shared" si="409"/>
        <v>4.9769743781649112E-3</v>
      </c>
      <c r="AO2429">
        <f>AO2428*(1-AO$1+H2428)^($A2429-$A2428)*(2-E2429/E2428)</f>
        <v>29.491430641066181</v>
      </c>
      <c r="AQ2429" s="10">
        <v>29.44</v>
      </c>
    </row>
    <row r="2430" spans="1:43" x14ac:dyDescent="0.25">
      <c r="A2430" s="1">
        <v>41586</v>
      </c>
      <c r="B2430" s="12">
        <v>12.9</v>
      </c>
      <c r="C2430" s="12">
        <v>14.63</v>
      </c>
      <c r="D2430">
        <v>1267.52</v>
      </c>
      <c r="E2430">
        <v>1130.48</v>
      </c>
      <c r="F2430">
        <v>41954.17</v>
      </c>
      <c r="G2430">
        <v>37423.629999999997</v>
      </c>
      <c r="H2430">
        <f>(1/(1-91/360*VLOOKUP($A2430,Tbills!$B$4:$C$974,2,1)/100))^((1)/91)-1</f>
        <v>1.4082826178540842E-6</v>
      </c>
      <c r="I2430" s="2">
        <f t="shared" si="404"/>
        <v>780.31534160086449</v>
      </c>
      <c r="J2430">
        <f>VLOOKUP(A2430,'VXX-IV'!A$1:C$4500,3,0)</f>
        <v>780.36</v>
      </c>
      <c r="L2430">
        <f t="shared" si="398"/>
        <v>242375.71964146683</v>
      </c>
      <c r="O2430">
        <f t="shared" si="399"/>
        <v>14786.771779085524</v>
      </c>
      <c r="R2430">
        <f t="shared" si="400"/>
        <v>36.088812309380138</v>
      </c>
      <c r="U2430" s="2">
        <f t="shared" si="401"/>
        <v>71.250816182499918</v>
      </c>
      <c r="V2430">
        <f>VLOOKUP(A2430,'VXZ-IV'!A$1:C$4500,3,0)</f>
        <v>71.239999999999995</v>
      </c>
      <c r="W2430" s="10">
        <f t="shared" si="407"/>
        <v>1.5182737928021162E-4</v>
      </c>
      <c r="X2430">
        <f t="shared" si="402"/>
        <v>34.451891050106973</v>
      </c>
      <c r="Z2430">
        <v>34.619999999999997</v>
      </c>
      <c r="AB2430">
        <f t="shared" si="403"/>
        <v>652.10464134915946</v>
      </c>
      <c r="AC2430">
        <f>VLOOKUP(A2430,'VIXY-IV'!A$1:E$2000,4,0)</f>
        <v>653.34400000000005</v>
      </c>
      <c r="AD2430" s="10">
        <f t="shared" si="411"/>
        <v>-1.8969465562408416E-3</v>
      </c>
      <c r="AE2430">
        <f>ROW()</f>
        <v>2430</v>
      </c>
      <c r="AF2430">
        <f t="shared" si="397"/>
        <v>0.88174982911825017</v>
      </c>
      <c r="AG2430">
        <f>AG2429*(1-(AG$1+AG$5))^($A2430-$A2429)*(1+2*(E2430/E2429-1))</f>
        <v>44466.616109234419</v>
      </c>
      <c r="AH2430">
        <f>VLOOKUP(A2430,'UVXY-IV'!A$2:E$2000,4,0)</f>
        <v>223558</v>
      </c>
      <c r="AI2430">
        <v>89.12</v>
      </c>
      <c r="AJ2430" s="10">
        <f t="shared" si="410"/>
        <v>-0.80109584041173021</v>
      </c>
      <c r="AK2430">
        <f t="shared" si="405"/>
        <v>30.196551661455178</v>
      </c>
      <c r="AM2430">
        <v>30.0488</v>
      </c>
      <c r="AN2430" s="10">
        <f t="shared" si="409"/>
        <v>4.9170569691694421E-3</v>
      </c>
      <c r="AO2430">
        <f>AO2429*(1-AO$1+H2429)^($A2430-$A2429)*(2-E2430/E2429)</f>
        <v>30.632120890560302</v>
      </c>
      <c r="AQ2430" s="10">
        <v>30.66</v>
      </c>
    </row>
    <row r="2431" spans="1:43" x14ac:dyDescent="0.25">
      <c r="A2431" s="1">
        <v>41589</v>
      </c>
      <c r="B2431" s="12">
        <v>12.53</v>
      </c>
      <c r="C2431" s="12">
        <v>14.73</v>
      </c>
      <c r="D2431">
        <v>1253.8900000000001</v>
      </c>
      <c r="E2431">
        <v>1118.32</v>
      </c>
      <c r="F2431">
        <v>42156.59</v>
      </c>
      <c r="G2431">
        <v>37604.03</v>
      </c>
      <c r="H2431">
        <f>(1/(1-91/360*VLOOKUP($A2431,Tbills!$B$4:$C$974,2,1)/100))^((1)/91)-1</f>
        <v>1.4082826178540842E-6</v>
      </c>
      <c r="I2431" s="2">
        <f t="shared" si="404"/>
        <v>771.86792526305487</v>
      </c>
      <c r="J2431">
        <f>VLOOKUP(A2431,'VXX-IV'!A$1:C$4500,3,0)</f>
        <v>771.91</v>
      </c>
      <c r="L2431">
        <f t="shared" si="398"/>
        <v>237130.3346054955</v>
      </c>
      <c r="O2431">
        <f t="shared" si="399"/>
        <v>14546.720359670109</v>
      </c>
      <c r="R2431">
        <f t="shared" si="400"/>
        <v>36.27798649840863</v>
      </c>
      <c r="U2431" s="2">
        <f t="shared" si="401"/>
        <v>71.589349240899182</v>
      </c>
      <c r="V2431">
        <f>VLOOKUP(A2431,'VXZ-IV'!A$1:C$4500,3,0)</f>
        <v>71.599999999999994</v>
      </c>
      <c r="W2431" s="10">
        <f t="shared" si="407"/>
        <v>-1.4875361872646042E-4</v>
      </c>
      <c r="X2431">
        <f t="shared" si="402"/>
        <v>34.28215693535433</v>
      </c>
      <c r="Z2431">
        <v>34.32</v>
      </c>
      <c r="AB2431">
        <f t="shared" si="403"/>
        <v>645.02281153101285</v>
      </c>
      <c r="AC2431">
        <f>VLOOKUP(A2431,'VIXY-IV'!A$1:E$2000,4,0)</f>
        <v>646.23</v>
      </c>
      <c r="AD2431" s="10">
        <f t="shared" si="411"/>
        <v>-1.868047705905318E-3</v>
      </c>
      <c r="AE2431">
        <f>ROW()</f>
        <v>2431</v>
      </c>
      <c r="AF2431">
        <f t="shared" si="397"/>
        <v>0.85064494229463672</v>
      </c>
      <c r="AG2431">
        <f>AG2430*(1-(AG$1+AG$5))^($A2431-$A2430)*(1+2*(E2431/E2430-1))</f>
        <v>43505.607901050666</v>
      </c>
      <c r="AH2431">
        <f>VLOOKUP(A2431,'UVXY-IV'!A$2:E$2000,4,0)</f>
        <v>218685</v>
      </c>
      <c r="AI2431">
        <v>88.28</v>
      </c>
      <c r="AJ2431" s="10">
        <f t="shared" si="410"/>
        <v>-0.80105810686123569</v>
      </c>
      <c r="AK2431">
        <f t="shared" si="405"/>
        <v>30.517096222654857</v>
      </c>
      <c r="AM2431">
        <v>30.36985</v>
      </c>
      <c r="AN2431" s="10">
        <f t="shared" si="409"/>
        <v>4.8484343075403391E-3</v>
      </c>
      <c r="AO2431">
        <f>AO2430*(1-AO$1+H2430)^($A2431-$A2430)*(2-E2431/E2430)</f>
        <v>30.958310537701745</v>
      </c>
      <c r="AQ2431" s="10">
        <v>30.79</v>
      </c>
    </row>
    <row r="2432" spans="1:43" x14ac:dyDescent="0.25">
      <c r="A2432" s="1">
        <v>41590</v>
      </c>
      <c r="B2432" s="12">
        <v>12.82</v>
      </c>
      <c r="C2432" s="12">
        <v>14.88</v>
      </c>
      <c r="D2432">
        <v>1258.24</v>
      </c>
      <c r="E2432">
        <v>1122.2</v>
      </c>
      <c r="F2432">
        <v>42329.59</v>
      </c>
      <c r="G2432">
        <v>37758.300000000003</v>
      </c>
      <c r="H2432">
        <f>(1/(1-91/360*VLOOKUP($A2432,Tbills!$B$4:$C$974,2,1)/100))^((1)/91)-1</f>
        <v>2.1124366360592006E-6</v>
      </c>
      <c r="I2432" s="2">
        <f t="shared" si="404"/>
        <v>774.52680624890456</v>
      </c>
      <c r="J2432">
        <f>VLOOKUP(A2432,'VXX-IV'!A$1:C$4500,3,0)</f>
        <v>774.57</v>
      </c>
      <c r="L2432">
        <f t="shared" si="398"/>
        <v>238765.48765583683</v>
      </c>
      <c r="O2432">
        <f t="shared" si="399"/>
        <v>14621.932154104124</v>
      </c>
      <c r="R2432">
        <f t="shared" si="400"/>
        <v>36.213416324787431</v>
      </c>
      <c r="U2432" s="2">
        <f t="shared" si="401"/>
        <v>71.881381085653459</v>
      </c>
      <c r="V2432">
        <f>VLOOKUP(A2432,'VXZ-IV'!A$1:C$4500,3,0)</f>
        <v>71.88</v>
      </c>
      <c r="W2432" s="10">
        <f t="shared" si="407"/>
        <v>1.9213768133852227E-5</v>
      </c>
      <c r="X2432">
        <f t="shared" si="402"/>
        <v>34.140324225939672</v>
      </c>
      <c r="Z2432">
        <v>34.03</v>
      </c>
      <c r="AB2432">
        <f t="shared" si="403"/>
        <v>647.23814492726774</v>
      </c>
      <c r="AC2432">
        <f>VLOOKUP(A2432,'VIXY-IV'!A$1:E$2000,4,0)</f>
        <v>648.46</v>
      </c>
      <c r="AD2432" s="10">
        <f t="shared" si="411"/>
        <v>-1.8842412372888084E-3</v>
      </c>
      <c r="AE2432">
        <f>ROW()</f>
        <v>2432</v>
      </c>
      <c r="AF2432">
        <f t="shared" si="397"/>
        <v>0.86155913978494625</v>
      </c>
      <c r="AG2432">
        <f>AG2431*(1-(AG$1+AG$5))^($A2432-$A2431)*(1+2*(E2432/E2431-1))</f>
        <v>43806.016187259607</v>
      </c>
      <c r="AH2432">
        <f>VLOOKUP(A2432,'UVXY-IV'!A$2:E$2000,4,0)</f>
        <v>220165</v>
      </c>
      <c r="AI2432">
        <v>87.92</v>
      </c>
      <c r="AJ2432" s="10">
        <f t="shared" si="410"/>
        <v>-0.80103097137483426</v>
      </c>
      <c r="AK2432">
        <f t="shared" si="405"/>
        <v>30.409801051163104</v>
      </c>
      <c r="AM2432">
        <v>30.263100000000001</v>
      </c>
      <c r="AN2432" s="10">
        <f t="shared" si="409"/>
        <v>4.8475222684756236E-3</v>
      </c>
      <c r="AO2432">
        <f>AO2431*(1-AO$1+H2431)^($A2432-$A2431)*(2-E2432/E2431)</f>
        <v>30.849803376512725</v>
      </c>
      <c r="AQ2432" s="10">
        <v>30.82</v>
      </c>
    </row>
    <row r="2433" spans="1:43" x14ac:dyDescent="0.25">
      <c r="A2433" s="1">
        <v>41591</v>
      </c>
      <c r="B2433" s="12">
        <v>12.52</v>
      </c>
      <c r="C2433" s="12">
        <v>14.83</v>
      </c>
      <c r="D2433">
        <v>1246.0999999999999</v>
      </c>
      <c r="E2433">
        <v>1111.3699999999999</v>
      </c>
      <c r="F2433">
        <v>42658.35</v>
      </c>
      <c r="G2433">
        <v>38051.480000000003</v>
      </c>
      <c r="H2433">
        <f>(1/(1-91/360*VLOOKUP($A2433,Tbills!$B$4:$C$974,2,1)/100))^((1)/91)-1</f>
        <v>2.1124366360592006E-6</v>
      </c>
      <c r="I2433" s="2">
        <f t="shared" si="404"/>
        <v>767.03516003975392</v>
      </c>
      <c r="J2433">
        <f>VLOOKUP(A2433,'VXX-IV'!A$1:C$4500,3,0)</f>
        <v>767.08</v>
      </c>
      <c r="L2433">
        <f t="shared" si="398"/>
        <v>234146.89554812229</v>
      </c>
      <c r="O2433">
        <f t="shared" si="399"/>
        <v>14409.779030688893</v>
      </c>
      <c r="R2433">
        <f t="shared" si="400"/>
        <v>36.386513538361612</v>
      </c>
      <c r="U2433" s="2">
        <f t="shared" si="401"/>
        <v>72.437893788190237</v>
      </c>
      <c r="V2433">
        <f>VLOOKUP(A2433,'VXZ-IV'!A$1:C$4500,3,0)</f>
        <v>72.44</v>
      </c>
      <c r="W2433" s="10">
        <f t="shared" si="407"/>
        <v>-2.9075259659894215E-5</v>
      </c>
      <c r="X2433">
        <f t="shared" si="402"/>
        <v>33.87405518264071</v>
      </c>
      <c r="Z2433">
        <v>33.979999999999997</v>
      </c>
      <c r="AB2433">
        <f t="shared" si="403"/>
        <v>640.96950452344674</v>
      </c>
      <c r="AC2433">
        <f>VLOOKUP(A2433,'VIXY-IV'!A$1:E$2000,4,0)</f>
        <v>642.25400000000002</v>
      </c>
      <c r="AD2433" s="10">
        <f t="shared" si="411"/>
        <v>-1.999980500788312E-3</v>
      </c>
      <c r="AE2433">
        <f>ROW()</f>
        <v>2433</v>
      </c>
      <c r="AF2433">
        <f t="shared" si="397"/>
        <v>0.84423465947403908</v>
      </c>
      <c r="AG2433">
        <f>AG2432*(1-(AG$1+AG$5))^($A2433-$A2432)*(1+2*(E2433/E2432-1))</f>
        <v>42959.052249657987</v>
      </c>
      <c r="AH2433">
        <f>VLOOKUP(A2433,'UVXY-IV'!A$2:E$2000,4,0)</f>
        <v>215916</v>
      </c>
      <c r="AI2433">
        <v>87.12</v>
      </c>
      <c r="AJ2433" s="10">
        <f t="shared" si="410"/>
        <v>-0.80103812478159109</v>
      </c>
      <c r="AK2433">
        <f t="shared" si="405"/>
        <v>30.701846481441084</v>
      </c>
      <c r="AM2433">
        <v>30.553474999999999</v>
      </c>
      <c r="AN2433" s="10">
        <f t="shared" si="409"/>
        <v>4.8561245960103694E-3</v>
      </c>
      <c r="AO2433">
        <f>AO2432*(1-AO$1+H2432)^($A2433-$A2432)*(2-E2433/E2432)</f>
        <v>31.146438912177807</v>
      </c>
      <c r="AQ2433" s="10">
        <v>30.95</v>
      </c>
    </row>
    <row r="2434" spans="1:43" x14ac:dyDescent="0.25">
      <c r="A2434" s="1">
        <v>41592</v>
      </c>
      <c r="B2434" s="12">
        <v>12.37</v>
      </c>
      <c r="C2434" s="12">
        <v>14.88</v>
      </c>
      <c r="D2434">
        <v>1239.71</v>
      </c>
      <c r="E2434">
        <v>1105.67</v>
      </c>
      <c r="F2434">
        <v>42772.95</v>
      </c>
      <c r="G2434">
        <v>38153.629999999997</v>
      </c>
      <c r="H2434">
        <f>(1/(1-91/360*VLOOKUP($A2434,Tbills!$B$4:$C$974,2,1)/100))^((1)/91)-1</f>
        <v>2.1124366360592006E-6</v>
      </c>
      <c r="I2434" s="2">
        <f t="shared" si="404"/>
        <v>763.08319709162504</v>
      </c>
      <c r="J2434">
        <f>VLOOKUP(A2434,'VXX-IV'!A$1:C$4500,3,0)</f>
        <v>763.13</v>
      </c>
      <c r="L2434">
        <f t="shared" si="398"/>
        <v>231735.12141443143</v>
      </c>
      <c r="O2434">
        <f t="shared" si="399"/>
        <v>14298.439756755852</v>
      </c>
      <c r="R2434">
        <f t="shared" si="400"/>
        <v>36.478174116537033</v>
      </c>
      <c r="U2434" s="2">
        <f t="shared" si="401"/>
        <v>72.63072433671492</v>
      </c>
      <c r="V2434">
        <f>VLOOKUP(A2434,'VXZ-IV'!A$1:C$4500,3,0)</f>
        <v>72.64</v>
      </c>
      <c r="W2434" s="10">
        <f t="shared" si="407"/>
        <v>-1.276936024928732E-4</v>
      </c>
      <c r="X2434">
        <f t="shared" si="402"/>
        <v>33.781941419660612</v>
      </c>
      <c r="Z2434">
        <v>33.96</v>
      </c>
      <c r="AB2434">
        <f t="shared" si="403"/>
        <v>637.65986412455675</v>
      </c>
      <c r="AC2434">
        <f>VLOOKUP(A2434,'VIXY-IV'!A$1:E$2000,4,0)</f>
        <v>638.92200000000003</v>
      </c>
      <c r="AD2434" s="10">
        <f t="shared" si="411"/>
        <v>-1.9754146444218579E-3</v>
      </c>
      <c r="AE2434">
        <f>ROW()</f>
        <v>2434</v>
      </c>
      <c r="AF2434">
        <f t="shared" si="397"/>
        <v>0.83131720430107514</v>
      </c>
      <c r="AG2434">
        <f>AG2433*(1-(AG$1+AG$5))^($A2434-$A2433)*(1+2*(E2434/E2433-1))</f>
        <v>42516.962235036102</v>
      </c>
      <c r="AH2434">
        <f>VLOOKUP(A2434,'UVXY-IV'!A$2:E$2000,4,0)</f>
        <v>213696</v>
      </c>
      <c r="AI2434">
        <v>85.2</v>
      </c>
      <c r="AJ2434" s="10">
        <f t="shared" si="410"/>
        <v>-0.80103997157159657</v>
      </c>
      <c r="AK2434">
        <f t="shared" si="405"/>
        <v>30.8578729818855</v>
      </c>
      <c r="AM2434">
        <v>30.715350000000001</v>
      </c>
      <c r="AN2434" s="10">
        <f t="shared" si="409"/>
        <v>4.640122345521025E-3</v>
      </c>
      <c r="AO2434">
        <f>AO2433*(1-AO$1+H2433)^($A2434-$A2433)*(2-E2434/E2433)</f>
        <v>31.305091155854047</v>
      </c>
      <c r="AQ2434" s="10">
        <v>31.31</v>
      </c>
    </row>
    <row r="2435" spans="1:43" x14ac:dyDescent="0.25">
      <c r="A2435" s="1">
        <v>41593</v>
      </c>
      <c r="B2435" s="12">
        <v>12.19</v>
      </c>
      <c r="C2435" s="12">
        <v>14.8</v>
      </c>
      <c r="D2435">
        <v>1219.76</v>
      </c>
      <c r="E2435">
        <v>1087.8699999999999</v>
      </c>
      <c r="F2435">
        <v>42654.09</v>
      </c>
      <c r="G2435">
        <v>38047.53</v>
      </c>
      <c r="H2435">
        <f>(1/(1-91/360*VLOOKUP($A2435,Tbills!$B$4:$C$974,2,1)/100))^((1)/91)-1</f>
        <v>2.1124366360592006E-6</v>
      </c>
      <c r="I2435" s="2">
        <f t="shared" si="404"/>
        <v>750.78499390417983</v>
      </c>
      <c r="J2435">
        <f>VLOOKUP(A2435,'VXX-IV'!A$1:C$4500,3,0)</f>
        <v>750.83</v>
      </c>
      <c r="L2435">
        <f t="shared" si="398"/>
        <v>224264.12534426534</v>
      </c>
      <c r="O2435">
        <f t="shared" si="399"/>
        <v>13952.687199417813</v>
      </c>
      <c r="R2435">
        <f t="shared" si="400"/>
        <v>36.770139900927624</v>
      </c>
      <c r="U2435" s="2">
        <f t="shared" si="401"/>
        <v>72.427127715333413</v>
      </c>
      <c r="V2435">
        <f>VLOOKUP(A2435,'VXZ-IV'!A$1:C$4500,3,0)</f>
        <v>72.44</v>
      </c>
      <c r="W2435" s="10">
        <f t="shared" si="407"/>
        <v>-1.7769581262538914E-4</v>
      </c>
      <c r="X2435">
        <f t="shared" si="402"/>
        <v>33.874702971691782</v>
      </c>
      <c r="Z2435">
        <v>33.869999999999997</v>
      </c>
      <c r="AB2435">
        <f t="shared" si="403"/>
        <v>627.37240842662516</v>
      </c>
      <c r="AC2435">
        <f>VLOOKUP(A2435,'VIXY-IV'!A$1:E$2000,4,0)</f>
        <v>628.61199999999997</v>
      </c>
      <c r="AD2435" s="10">
        <f t="shared" si="411"/>
        <v>-1.9719502226728247E-3</v>
      </c>
      <c r="AE2435">
        <f>ROW()</f>
        <v>2435</v>
      </c>
      <c r="AF2435">
        <f t="shared" si="397"/>
        <v>0.82364864864864862</v>
      </c>
      <c r="AG2435">
        <f>AG2434*(1-(AG$1+AG$5))^($A2435-$A2434)*(1+2*(E2435/E2434-1))</f>
        <v>41146.628398825851</v>
      </c>
      <c r="AH2435">
        <f>VLOOKUP(A2435,'UVXY-IV'!A$2:E$2000,4,0)</f>
        <v>206797</v>
      </c>
      <c r="AI2435">
        <v>83.32</v>
      </c>
      <c r="AJ2435" s="10">
        <f t="shared" si="410"/>
        <v>-0.80102889114046216</v>
      </c>
      <c r="AK2435">
        <f t="shared" si="405"/>
        <v>31.353188464819748</v>
      </c>
      <c r="AM2435">
        <v>31.208175000000001</v>
      </c>
      <c r="AN2435" s="10">
        <f t="shared" si="409"/>
        <v>4.6466499505257719E-3</v>
      </c>
      <c r="AO2435">
        <f>AO2434*(1-AO$1+H2434)^($A2435-$A2434)*(2-E2435/E2434)</f>
        <v>31.807957379244936</v>
      </c>
      <c r="AQ2435" s="10">
        <v>31.73</v>
      </c>
    </row>
    <row r="2436" spans="1:43" x14ac:dyDescent="0.25">
      <c r="A2436" s="1">
        <v>41596</v>
      </c>
      <c r="B2436" s="12">
        <v>13.1</v>
      </c>
      <c r="C2436" s="12">
        <v>14.93</v>
      </c>
      <c r="D2436">
        <v>1218.23</v>
      </c>
      <c r="E2436">
        <v>1086.49</v>
      </c>
      <c r="F2436">
        <v>42425.9</v>
      </c>
      <c r="G2436">
        <v>37843.74</v>
      </c>
      <c r="H2436">
        <f>(1/(1-91/360*VLOOKUP($A2436,Tbills!$B$4:$C$974,2,1)/100))^((1)/91)-1</f>
        <v>2.253295201759542E-6</v>
      </c>
      <c r="I2436" s="2">
        <f t="shared" si="404"/>
        <v>749.78840020321138</v>
      </c>
      <c r="J2436">
        <f>VLOOKUP(A2436,'VXX-IV'!A$1:C$4500,3,0)</f>
        <v>749.83</v>
      </c>
      <c r="L2436">
        <f t="shared" si="398"/>
        <v>223666.32869425605</v>
      </c>
      <c r="O2436">
        <f t="shared" si="399"/>
        <v>13924.730185971233</v>
      </c>
      <c r="R2436">
        <f t="shared" si="400"/>
        <v>36.78847241315006</v>
      </c>
      <c r="U2436" s="2">
        <f t="shared" si="401"/>
        <v>72.034388890081459</v>
      </c>
      <c r="V2436">
        <f>VLOOKUP(A2436,'VXZ-IV'!A$1:C$4500,3,0)</f>
        <v>72.040000000000006</v>
      </c>
      <c r="W2436" s="10">
        <f t="shared" si="407"/>
        <v>-7.7888810640525108E-5</v>
      </c>
      <c r="X2436">
        <f t="shared" si="402"/>
        <v>34.052594001955136</v>
      </c>
      <c r="Z2436">
        <v>33.99</v>
      </c>
      <c r="AB2436">
        <f t="shared" si="403"/>
        <v>626.51103069260387</v>
      </c>
      <c r="AC2436">
        <f>VLOOKUP(A2436,'VIXY-IV'!A$1:E$2000,4,0)</f>
        <v>627.774</v>
      </c>
      <c r="AD2436" s="10">
        <f t="shared" si="411"/>
        <v>-2.0118216227433816E-3</v>
      </c>
      <c r="AE2436">
        <f>ROW()</f>
        <v>2436</v>
      </c>
      <c r="AF2436">
        <f t="shared" si="397"/>
        <v>0.87742799732083054</v>
      </c>
      <c r="AG2436">
        <f>AG2435*(1-(AG$1+AG$5))^($A2436-$A2435)*(1+2*(E2436/E2435-1))</f>
        <v>41038.08754922037</v>
      </c>
      <c r="AH2436">
        <f>VLOOKUP(A2436,'UVXY-IV'!A$2:E$2000,4,0)</f>
        <v>206231</v>
      </c>
      <c r="AI2436">
        <v>83.24</v>
      </c>
      <c r="AJ2436" s="10">
        <f t="shared" si="410"/>
        <v>-0.80100912302602245</v>
      </c>
      <c r="AK2436">
        <f t="shared" si="405"/>
        <v>31.388574838575838</v>
      </c>
      <c r="AM2436">
        <v>31.244050000000001</v>
      </c>
      <c r="AN2436" s="10">
        <f t="shared" si="409"/>
        <v>4.6256755630540436E-3</v>
      </c>
      <c r="AO2436">
        <f>AO2435*(1-AO$1+H2435)^($A2436-$A2435)*(2-E2436/E2435)</f>
        <v>31.844974947800115</v>
      </c>
      <c r="AQ2436" s="10">
        <v>31.65</v>
      </c>
    </row>
    <row r="2437" spans="1:43" x14ac:dyDescent="0.25">
      <c r="A2437" s="1">
        <v>41597</v>
      </c>
      <c r="B2437" s="12">
        <v>13.39</v>
      </c>
      <c r="C2437" s="12">
        <v>15.26</v>
      </c>
      <c r="D2437">
        <v>1235.6600000000001</v>
      </c>
      <c r="E2437">
        <v>1102.03</v>
      </c>
      <c r="F2437">
        <v>42582.68</v>
      </c>
      <c r="G2437">
        <v>37983.5</v>
      </c>
      <c r="H2437">
        <f>(1/(1-91/360*VLOOKUP($A2437,Tbills!$B$4:$C$974,2,1)/100))^((1)/91)-1</f>
        <v>2.253295201759542E-6</v>
      </c>
      <c r="I2437" s="2">
        <f t="shared" si="404"/>
        <v>760.49756090945255</v>
      </c>
      <c r="J2437">
        <f>VLOOKUP(A2437,'VXX-IV'!A$1:C$4500,3,0)</f>
        <v>760.54</v>
      </c>
      <c r="L2437">
        <f t="shared" si="398"/>
        <v>230054.61855286485</v>
      </c>
      <c r="O2437">
        <f t="shared" si="399"/>
        <v>14222.997720209933</v>
      </c>
      <c r="R2437">
        <f t="shared" si="400"/>
        <v>36.523729630671859</v>
      </c>
      <c r="U2437" s="2">
        <f t="shared" si="401"/>
        <v>72.298820686003452</v>
      </c>
      <c r="V2437">
        <f>VLOOKUP(A2437,'VXZ-IV'!A$1:C$4500,3,0)</f>
        <v>72.28</v>
      </c>
      <c r="W2437" s="10">
        <f t="shared" si="407"/>
        <v>2.6038580524967436E-4</v>
      </c>
      <c r="X2437">
        <f t="shared" si="402"/>
        <v>33.925656630523235</v>
      </c>
      <c r="Z2437">
        <v>34.020000000000003</v>
      </c>
      <c r="AB2437">
        <f t="shared" si="403"/>
        <v>635.44982388465246</v>
      </c>
      <c r="AC2437">
        <f>VLOOKUP(A2437,'VIXY-IV'!A$1:E$2000,4,0)</f>
        <v>636.75400000000002</v>
      </c>
      <c r="AD2437" s="10">
        <f t="shared" si="411"/>
        <v>-2.0481632080011636E-3</v>
      </c>
      <c r="AE2437">
        <f>ROW()</f>
        <v>2437</v>
      </c>
      <c r="AF2437">
        <f t="shared" si="397"/>
        <v>0.87745740498034086</v>
      </c>
      <c r="AG2437">
        <f>AG2436*(1-(AG$1+AG$5))^($A2437-$A2436)*(1+2*(E2437/E2436-1))</f>
        <v>42210.595573159175</v>
      </c>
      <c r="AH2437">
        <f>VLOOKUP(A2437,'UVXY-IV'!A$2:E$2000,4,0)</f>
        <v>212149</v>
      </c>
      <c r="AI2437">
        <v>85.08</v>
      </c>
      <c r="AJ2437" s="10">
        <f t="shared" si="410"/>
        <v>-0.80103325694130456</v>
      </c>
      <c r="AK2437">
        <f t="shared" si="405"/>
        <v>30.93818494929512</v>
      </c>
      <c r="AM2437">
        <v>30.797550000000001</v>
      </c>
      <c r="AN2437" s="10">
        <f t="shared" si="409"/>
        <v>4.566433021299332E-3</v>
      </c>
      <c r="AO2437">
        <f>AO2436*(1-AO$1+H2436)^($A2437-$A2436)*(2-E2437/E2436)</f>
        <v>31.388407967719296</v>
      </c>
      <c r="AQ2437" s="10">
        <v>31.28</v>
      </c>
    </row>
    <row r="2438" spans="1:43" x14ac:dyDescent="0.25">
      <c r="A2438" s="1">
        <v>41598</v>
      </c>
      <c r="B2438" s="12">
        <v>13.4</v>
      </c>
      <c r="C2438" s="12">
        <v>14.99</v>
      </c>
      <c r="D2438">
        <v>1205.8399999999999</v>
      </c>
      <c r="E2438">
        <v>1075.43</v>
      </c>
      <c r="F2438">
        <v>42012.98</v>
      </c>
      <c r="G2438">
        <v>37475.25</v>
      </c>
      <c r="H2438">
        <f>(1/(1-91/360*VLOOKUP($A2438,Tbills!$B$4:$C$974,2,1)/100))^((1)/91)-1</f>
        <v>2.253295201759542E-6</v>
      </c>
      <c r="I2438" s="2">
        <f t="shared" si="404"/>
        <v>742.12648963729009</v>
      </c>
      <c r="J2438">
        <f>VLOOKUP(A2438,'VXX-IV'!A$1:C$4500,3,0)</f>
        <v>742.16</v>
      </c>
      <c r="L2438">
        <f t="shared" si="398"/>
        <v>218939.43152382146</v>
      </c>
      <c r="O2438">
        <f t="shared" si="399"/>
        <v>13707.579189672775</v>
      </c>
      <c r="R2438">
        <f t="shared" si="400"/>
        <v>36.962850265466763</v>
      </c>
      <c r="U2438" s="2">
        <f t="shared" si="401"/>
        <v>71.329818665866753</v>
      </c>
      <c r="V2438">
        <f>VLOOKUP(A2438,'VXZ-IV'!A$1:C$4500,3,0)</f>
        <v>71.319999999999993</v>
      </c>
      <c r="W2438" s="10">
        <f t="shared" si="407"/>
        <v>1.3767058141844757E-4</v>
      </c>
      <c r="X2438">
        <f t="shared" si="402"/>
        <v>34.378415291841705</v>
      </c>
      <c r="Z2438">
        <v>34.35</v>
      </c>
      <c r="AB2438">
        <f t="shared" si="403"/>
        <v>620.09017719287999</v>
      </c>
      <c r="AC2438">
        <f>VLOOKUP(A2438,'VIXY-IV'!A$1:E$2000,4,0)</f>
        <v>621.28599999999994</v>
      </c>
      <c r="AD2438" s="10">
        <f t="shared" si="411"/>
        <v>-1.9247541504555654E-3</v>
      </c>
      <c r="AE2438">
        <f>ROW()</f>
        <v>2438</v>
      </c>
      <c r="AF2438">
        <f t="shared" si="397"/>
        <v>0.89392928619079393</v>
      </c>
      <c r="AG2438">
        <f>AG2437*(1-(AG$1+AG$5))^($A2438-$A2437)*(1+2*(E2438/E2437-1))</f>
        <v>40171.544384490422</v>
      </c>
      <c r="AH2438">
        <f>VLOOKUP(A2438,'UVXY-IV'!A$2:E$2000,4,0)</f>
        <v>201862</v>
      </c>
      <c r="AI2438">
        <v>81.599999999999994</v>
      </c>
      <c r="AJ2438" s="10">
        <f t="shared" si="410"/>
        <v>-0.80099501449262156</v>
      </c>
      <c r="AK2438">
        <f t="shared" si="405"/>
        <v>31.683472657297393</v>
      </c>
      <c r="AM2438">
        <v>31.535074999999999</v>
      </c>
      <c r="AN2438" s="10">
        <f t="shared" si="409"/>
        <v>4.7057968721302412E-3</v>
      </c>
      <c r="AO2438">
        <f>AO2437*(1-AO$1+H2437)^($A2438-$A2437)*(2-E2438/E2437)</f>
        <v>32.14492204081791</v>
      </c>
      <c r="AQ2438" s="10">
        <v>31.95</v>
      </c>
    </row>
    <row r="2439" spans="1:43" x14ac:dyDescent="0.25">
      <c r="A2439" s="1">
        <v>41599</v>
      </c>
      <c r="B2439" s="12">
        <v>12.66</v>
      </c>
      <c r="C2439" s="12">
        <v>14.52</v>
      </c>
      <c r="D2439">
        <v>1167.53</v>
      </c>
      <c r="E2439">
        <v>1041.26</v>
      </c>
      <c r="F2439">
        <v>41028.79</v>
      </c>
      <c r="G2439">
        <v>36597.269999999997</v>
      </c>
      <c r="H2439">
        <f>(1/(1-91/360*VLOOKUP($A2439,Tbills!$B$4:$C$974,2,1)/100))^((1)/91)-1</f>
        <v>2.253295201759542E-6</v>
      </c>
      <c r="I2439" s="2">
        <f t="shared" si="404"/>
        <v>718.53132520796578</v>
      </c>
      <c r="J2439">
        <f>VLOOKUP(A2439,'VXX-IV'!A$1:C$4500,3,0)</f>
        <v>718.57</v>
      </c>
      <c r="L2439">
        <f t="shared" si="398"/>
        <v>205017.7524271053</v>
      </c>
      <c r="O2439">
        <f t="shared" si="399"/>
        <v>13053.83597525211</v>
      </c>
      <c r="R2439">
        <f t="shared" si="400"/>
        <v>37.548369348942138</v>
      </c>
      <c r="U2439" s="2">
        <f t="shared" si="401"/>
        <v>69.657158107564598</v>
      </c>
      <c r="V2439">
        <f>VLOOKUP(A2439,'VXZ-IV'!A$1:C$4500,3,0)</f>
        <v>69.64</v>
      </c>
      <c r="W2439" s="10">
        <f t="shared" si="407"/>
        <v>2.4638293458645322E-4</v>
      </c>
      <c r="X2439">
        <f t="shared" si="402"/>
        <v>35.182619794309495</v>
      </c>
      <c r="Z2439">
        <v>35.130000000000003</v>
      </c>
      <c r="AB2439">
        <f t="shared" si="403"/>
        <v>600.3669103716378</v>
      </c>
      <c r="AC2439">
        <f>VLOOKUP(A2439,'VIXY-IV'!A$1:E$2000,4,0)</f>
        <v>601.44399999999996</v>
      </c>
      <c r="AD2439" s="10">
        <f t="shared" si="411"/>
        <v>-1.7908394270491623E-3</v>
      </c>
      <c r="AE2439">
        <f>ROW()</f>
        <v>2439</v>
      </c>
      <c r="AF2439">
        <f t="shared" ref="AF2439:AF2502" si="412">B2439/C2439</f>
        <v>0.87190082644628097</v>
      </c>
      <c r="AG2439">
        <f>AG2438*(1-(AG$1+AG$5))^($A2439-$A2438)*(1+2*(E2439/E2438-1))</f>
        <v>37617.508633981524</v>
      </c>
      <c r="AH2439">
        <f>VLOOKUP(A2439,'UVXY-IV'!A$2:E$2000,4,0)</f>
        <v>188970</v>
      </c>
      <c r="AI2439">
        <v>76.400000000000006</v>
      </c>
      <c r="AJ2439" s="10">
        <f t="shared" si="410"/>
        <v>-0.80093396499983316</v>
      </c>
      <c r="AK2439">
        <f t="shared" si="405"/>
        <v>32.688639761463101</v>
      </c>
      <c r="AM2439">
        <v>32.531649999999999</v>
      </c>
      <c r="AN2439" s="10">
        <f t="shared" si="409"/>
        <v>4.8257546562533449E-3</v>
      </c>
      <c r="AO2439">
        <f>AO2438*(1-AO$1+H2438)^($A2439-$A2438)*(2-E2439/E2438)</f>
        <v>33.16512152295978</v>
      </c>
      <c r="AQ2439" s="10">
        <v>32.979999999999997</v>
      </c>
    </row>
    <row r="2440" spans="1:43" x14ac:dyDescent="0.25">
      <c r="A2440" s="1">
        <v>41600</v>
      </c>
      <c r="B2440" s="12">
        <v>12.26</v>
      </c>
      <c r="C2440" s="12">
        <v>14.15</v>
      </c>
      <c r="D2440">
        <v>1157.3599999999999</v>
      </c>
      <c r="E2440">
        <v>1032.18</v>
      </c>
      <c r="F2440">
        <v>40578.32</v>
      </c>
      <c r="G2440">
        <v>36195.379999999997</v>
      </c>
      <c r="H2440">
        <f>(1/(1-91/360*VLOOKUP($A2440,Tbills!$B$4:$C$974,2,1)/100))^((1)/91)-1</f>
        <v>2.253295201759542E-6</v>
      </c>
      <c r="I2440" s="2">
        <f t="shared" si="404"/>
        <v>712.25504885279497</v>
      </c>
      <c r="J2440">
        <f>VLOOKUP(A2440,'VXX-IV'!A$1:C$4500,3,0)</f>
        <v>712.3</v>
      </c>
      <c r="L2440">
        <f t="shared" ref="L2440:L2503" si="413">L2439*(1-L$1+H2440)^($A2440-$A2439)*(1+2*(E2440/E2439-1))</f>
        <v>201433.50664599834</v>
      </c>
      <c r="O2440">
        <f t="shared" ref="O2440:O2503" si="414">O2439*(1-(O$1+O$5))^($A2440-$A2439)*(1+1.5*(E2440/E2439-1))</f>
        <v>12882.653656609735</v>
      </c>
      <c r="R2440">
        <f t="shared" ref="R2440:R2503" si="415">R2439*(1-IF($A2440&lt;=R2435,R$1,R$1+IF(AND(WEEKDAY($A2440)&lt;&gt;1,WEEKDAY($A2440)&lt;&gt;7),S$1,0)))^($A2440-$A2439)*(1-0.5*(E2440/E2439-1))</f>
        <v>37.71037928330027</v>
      </c>
      <c r="U2440" s="2">
        <f t="shared" ref="U2440:U2503" si="416">U2439*$F2440/$F2439*(1-U$1)^($A2440-$A2439)</f>
        <v>68.890687005990046</v>
      </c>
      <c r="V2440">
        <f>VLOOKUP(A2440,'VXZ-IV'!A$1:C$4500,3,0)</f>
        <v>68.88</v>
      </c>
      <c r="W2440" s="10">
        <f t="shared" si="407"/>
        <v>1.5515397778820272E-4</v>
      </c>
      <c r="X2440">
        <f t="shared" ref="X2440:X2503" si="417">X2439*(1-X$1+H2440)^($A2440-$A2439)*(2-G2440/G2439)</f>
        <v>35.567739508540946</v>
      </c>
      <c r="Z2440">
        <v>35.72</v>
      </c>
      <c r="AB2440">
        <f t="shared" ref="AB2440:AB2503" si="418">AB2439*$E2440/$E2439*(1-(AB$1+AB$5+IF(AND(WEEKDAY(A2440)&lt;&gt;1,WEEKDAY(A2440)&lt;&gt;7),IF(A2440&lt;AC$2,AC$1,AC$3),0)))^($A2440-$A2439)</f>
        <v>595.11083893573141</v>
      </c>
      <c r="AC2440">
        <f>VLOOKUP(A2440,'VIXY-IV'!A$1:E$2000,4,0)</f>
        <v>596.15200000000004</v>
      </c>
      <c r="AD2440" s="10">
        <f t="shared" si="411"/>
        <v>-1.7464691291292356E-3</v>
      </c>
      <c r="AE2440">
        <f>ROW()</f>
        <v>2440</v>
      </c>
      <c r="AF2440">
        <f t="shared" si="412"/>
        <v>0.86643109540636043</v>
      </c>
      <c r="AG2440">
        <f>AG2439*(1-(AG$1+AG$5))^($A2440-$A2439)*(1+2*(E2440/E2439-1))</f>
        <v>36960.198357763467</v>
      </c>
      <c r="AH2440">
        <f>VLOOKUP(A2440,'UVXY-IV'!A$2:E$2000,4,0)</f>
        <v>185626</v>
      </c>
      <c r="AI2440">
        <v>73.959999999999994</v>
      </c>
      <c r="AJ2440" s="10">
        <f t="shared" si="410"/>
        <v>-0.80088889294730548</v>
      </c>
      <c r="AK2440">
        <f t="shared" si="405"/>
        <v>32.972155619719551</v>
      </c>
      <c r="AM2440">
        <v>32.808075000000002</v>
      </c>
      <c r="AN2440" s="10">
        <f t="shared" si="409"/>
        <v>5.001226671164094E-3</v>
      </c>
      <c r="AO2440">
        <f>AO2439*(1-AO$1+H2439)^($A2440-$A2439)*(2-E2440/E2439)</f>
        <v>33.453166191136077</v>
      </c>
      <c r="AQ2440" s="10">
        <v>33.49</v>
      </c>
    </row>
    <row r="2441" spans="1:43" x14ac:dyDescent="0.25">
      <c r="A2441" s="1">
        <v>41603</v>
      </c>
      <c r="B2441" s="12">
        <v>12.79</v>
      </c>
      <c r="C2441" s="12">
        <v>14.43</v>
      </c>
      <c r="D2441">
        <v>1158.9100000000001</v>
      </c>
      <c r="E2441">
        <v>1033.55</v>
      </c>
      <c r="F2441">
        <v>40363.61</v>
      </c>
      <c r="G2441">
        <v>36003.620000000003</v>
      </c>
      <c r="H2441">
        <f>(1/(1-91/360*VLOOKUP($A2441,Tbills!$B$4:$C$974,2,1)/100))^((1)/91)-1</f>
        <v>2.2285556697809739E-6</v>
      </c>
      <c r="I2441" s="2">
        <f t="shared" ref="I2441:I2504" si="419">I2440*$D2441/$D2440*(1-I$1)^($A2441-$A2440)</f>
        <v>713.15676943526569</v>
      </c>
      <c r="J2441">
        <f>VLOOKUP(A2441,'VXX-IV'!A$1:C$4500,3,0)</f>
        <v>713.19</v>
      </c>
      <c r="L2441">
        <f t="shared" si="413"/>
        <v>201942.18834822552</v>
      </c>
      <c r="O2441">
        <f t="shared" si="414"/>
        <v>12906.99720930295</v>
      </c>
      <c r="R2441">
        <f t="shared" si="415"/>
        <v>37.68024249636246</v>
      </c>
      <c r="U2441" s="2">
        <f t="shared" si="416"/>
        <v>68.521156604991546</v>
      </c>
      <c r="V2441">
        <f>VLOOKUP(A2441,'VXZ-IV'!A$1:C$4500,3,0)</f>
        <v>68.52</v>
      </c>
      <c r="W2441" s="10">
        <f t="shared" si="407"/>
        <v>1.6879815988746216E-5</v>
      </c>
      <c r="X2441">
        <f t="shared" si="417"/>
        <v>35.752446040921946</v>
      </c>
      <c r="Z2441">
        <v>35.83</v>
      </c>
      <c r="AB2441">
        <f t="shared" si="418"/>
        <v>595.83839621717971</v>
      </c>
      <c r="AC2441">
        <f>VLOOKUP(A2441,'VIXY-IV'!A$1:E$2000,4,0)</f>
        <v>596.87800000000004</v>
      </c>
      <c r="AD2441" s="10">
        <f t="shared" si="411"/>
        <v>-1.7417358033305907E-3</v>
      </c>
      <c r="AE2441">
        <f>ROW()</f>
        <v>2441</v>
      </c>
      <c r="AF2441">
        <f t="shared" si="412"/>
        <v>0.8863478863478863</v>
      </c>
      <c r="AG2441">
        <f>AG2440*(1-(AG$1+AG$5))^($A2441-$A2440)*(1+2*(E2441/E2440-1))</f>
        <v>37054.565687323236</v>
      </c>
      <c r="AH2441">
        <f>VLOOKUP(A2441,'UVXY-IV'!A$2:E$2000,4,0)</f>
        <v>186079</v>
      </c>
      <c r="AI2441">
        <v>74.52</v>
      </c>
      <c r="AJ2441" s="10">
        <f t="shared" si="410"/>
        <v>-0.8008664831210226</v>
      </c>
      <c r="AK2441">
        <f t="shared" ref="AK2441:AK2504" si="420">AK2440*(1-IF($A2441&lt;=AK2436,AK$1,AK$1+IF(AND(WEEKDAY($A2441)&lt;&gt;1,WEEKDAY($A2441)&lt;&gt;7),AL$1,0)))^($A2441-$A2440)*(2-$E2441/$E2440)</f>
        <v>32.923791338189226</v>
      </c>
      <c r="AM2441">
        <v>32.76135</v>
      </c>
      <c r="AN2441" s="10">
        <f t="shared" si="409"/>
        <v>4.9583224802771664E-3</v>
      </c>
      <c r="AO2441">
        <f>AO2440*(1-AO$1+H2440)^($A2441-$A2440)*(2-E2441/E2440)</f>
        <v>33.405283169701633</v>
      </c>
      <c r="AQ2441" s="10">
        <v>33.380000000000003</v>
      </c>
    </row>
    <row r="2442" spans="1:43" x14ac:dyDescent="0.25">
      <c r="A2442" s="1">
        <v>41604</v>
      </c>
      <c r="B2442" s="12">
        <v>12.81</v>
      </c>
      <c r="C2442" s="12">
        <v>14.55</v>
      </c>
      <c r="D2442">
        <v>1164.5999999999999</v>
      </c>
      <c r="E2442">
        <v>1038.6199999999999</v>
      </c>
      <c r="F2442">
        <v>40288.18</v>
      </c>
      <c r="G2442">
        <v>35936.26</v>
      </c>
      <c r="H2442">
        <f>(1/(1-91/360*VLOOKUP($A2442,Tbills!$B$4:$C$974,2,1)/100))^((1)/91)-1</f>
        <v>2.2285556697809739E-6</v>
      </c>
      <c r="I2442" s="2">
        <f t="shared" si="419"/>
        <v>716.64074182045522</v>
      </c>
      <c r="J2442">
        <f>VLOOKUP(A2442,'VXX-IV'!A$1:C$4500,3,0)</f>
        <v>716.68</v>
      </c>
      <c r="L2442">
        <f t="shared" si="413"/>
        <v>203914.6480808761</v>
      </c>
      <c r="O2442">
        <f t="shared" si="414"/>
        <v>13001.530483321161</v>
      </c>
      <c r="R2442">
        <f t="shared" si="415"/>
        <v>37.586124555611875</v>
      </c>
      <c r="U2442" s="2">
        <f t="shared" si="416"/>
        <v>68.391439170778611</v>
      </c>
      <c r="V2442">
        <f>VLOOKUP(A2442,'VXZ-IV'!A$1:C$4500,3,0)</f>
        <v>68.400000000000006</v>
      </c>
      <c r="W2442" s="10">
        <f t="shared" si="407"/>
        <v>-1.2515832195025833E-4</v>
      </c>
      <c r="X2442">
        <f t="shared" si="417"/>
        <v>35.818091114414287</v>
      </c>
      <c r="Z2442">
        <v>35.9</v>
      </c>
      <c r="AB2442">
        <f t="shared" si="418"/>
        <v>598.74035979432256</v>
      </c>
      <c r="AC2442">
        <f>VLOOKUP(A2442,'VIXY-IV'!A$1:E$2000,4,0)</f>
        <v>599.78800000000001</v>
      </c>
      <c r="AD2442" s="10">
        <f t="shared" si="411"/>
        <v>-1.7466841712029391E-3</v>
      </c>
      <c r="AE2442">
        <f>ROW()</f>
        <v>2442</v>
      </c>
      <c r="AF2442">
        <f t="shared" si="412"/>
        <v>0.8804123711340206</v>
      </c>
      <c r="AG2442">
        <f>AG2441*(1-(AG$1+AG$5))^($A2442-$A2441)*(1+2*(E2442/E2441-1))</f>
        <v>37416.841390271518</v>
      </c>
      <c r="AH2442">
        <f>VLOOKUP(A2442,'UVXY-IV'!A$2:E$2000,4,0)</f>
        <v>187878</v>
      </c>
      <c r="AI2442">
        <v>75.319999999999993</v>
      </c>
      <c r="AJ2442" s="10">
        <f t="shared" si="410"/>
        <v>-0.80084500904697986</v>
      </c>
      <c r="AK2442">
        <f t="shared" si="420"/>
        <v>32.760760298352601</v>
      </c>
      <c r="AM2442">
        <v>32.599024999999997</v>
      </c>
      <c r="AN2442" s="10">
        <f t="shared" si="409"/>
        <v>4.961353854988193E-3</v>
      </c>
      <c r="AO2442">
        <f>AO2441*(1-AO$1+H2441)^($A2442-$A2441)*(2-E2442/E2441)</f>
        <v>33.24026072674522</v>
      </c>
      <c r="AQ2442" s="10">
        <v>33.18</v>
      </c>
    </row>
    <row r="2443" spans="1:43" x14ac:dyDescent="0.25">
      <c r="A2443" s="1">
        <v>41605</v>
      </c>
      <c r="B2443" s="12">
        <v>12.98</v>
      </c>
      <c r="C2443" s="12">
        <v>14.6</v>
      </c>
      <c r="D2443">
        <v>1172.8699999999999</v>
      </c>
      <c r="E2443">
        <v>1046</v>
      </c>
      <c r="F2443">
        <v>40325.97</v>
      </c>
      <c r="G2443">
        <v>35969.89</v>
      </c>
      <c r="H2443">
        <f>(1/(1-91/360*VLOOKUP($A2443,Tbills!$B$4:$C$974,2,1)/100))^((1)/91)-1</f>
        <v>2.2285556697809739E-6</v>
      </c>
      <c r="I2443" s="2">
        <f t="shared" si="419"/>
        <v>721.71211732012262</v>
      </c>
      <c r="J2443">
        <f>VLOOKUP(A2443,'VXX-IV'!A$1:C$4500,3,0)</f>
        <v>721.75</v>
      </c>
      <c r="L2443">
        <f t="shared" si="413"/>
        <v>206803.62458731787</v>
      </c>
      <c r="O2443">
        <f t="shared" si="414"/>
        <v>13139.662849168642</v>
      </c>
      <c r="R2443">
        <f t="shared" si="415"/>
        <v>37.450895840670974</v>
      </c>
      <c r="U2443" s="2">
        <f t="shared" si="416"/>
        <v>68.453920618563416</v>
      </c>
      <c r="V2443">
        <f>VLOOKUP(A2443,'VXZ-IV'!A$1:C$4500,3,0)</f>
        <v>68.44</v>
      </c>
      <c r="W2443" s="10">
        <f t="shared" ref="W2443:W2506" si="421">U2443/V2443-1</f>
        <v>2.0339886854792155E-4</v>
      </c>
      <c r="X2443">
        <f t="shared" si="417"/>
        <v>35.783327908602409</v>
      </c>
      <c r="Z2443">
        <v>35.89</v>
      </c>
      <c r="AB2443">
        <f t="shared" si="418"/>
        <v>602.97373532999075</v>
      </c>
      <c r="AC2443">
        <f>VLOOKUP(A2443,'VIXY-IV'!A$1:E$2000,4,0)</f>
        <v>604.05399999999997</v>
      </c>
      <c r="AD2443" s="10">
        <f t="shared" si="411"/>
        <v>-1.7883577792866534E-3</v>
      </c>
      <c r="AE2443">
        <f>ROW()</f>
        <v>2443</v>
      </c>
      <c r="AF2443">
        <f t="shared" si="412"/>
        <v>0.88904109589041103</v>
      </c>
      <c r="AG2443">
        <f>AG2442*(1-(AG$1+AG$5))^($A2443-$A2442)*(1+2*(E2443/E2442-1))</f>
        <v>37947.299475015767</v>
      </c>
      <c r="AH2443">
        <f>VLOOKUP(A2443,'UVXY-IV'!A$2:E$2000,4,0)</f>
        <v>190530</v>
      </c>
      <c r="AI2443">
        <v>75.36</v>
      </c>
      <c r="AJ2443" s="10">
        <f t="shared" si="410"/>
        <v>-0.80083294244992509</v>
      </c>
      <c r="AK2443">
        <f t="shared" si="420"/>
        <v>32.526461014700075</v>
      </c>
      <c r="AM2443">
        <v>32.366149999999998</v>
      </c>
      <c r="AN2443" s="10">
        <f t="shared" si="409"/>
        <v>4.9530455336850299E-3</v>
      </c>
      <c r="AO2443">
        <f>AO2442*(1-AO$1+H2442)^($A2443-$A2442)*(2-E2443/E2442)</f>
        <v>33.002922167858713</v>
      </c>
      <c r="AQ2443" s="10">
        <v>33.14</v>
      </c>
    </row>
    <row r="2444" spans="1:43" x14ac:dyDescent="0.25">
      <c r="A2444" s="1">
        <v>41607</v>
      </c>
      <c r="B2444" s="12">
        <v>13.7</v>
      </c>
      <c r="C2444" s="12">
        <v>15.03</v>
      </c>
      <c r="D2444">
        <v>1179.81</v>
      </c>
      <c r="E2444">
        <v>1052.18</v>
      </c>
      <c r="F2444">
        <v>40340.019999999997</v>
      </c>
      <c r="G2444">
        <v>35982.26</v>
      </c>
      <c r="H2444">
        <f>(1/(1-91/360*VLOOKUP($A2444,Tbills!$B$4:$C$974,2,1)/100))^((1)/91)-1</f>
        <v>2.2285556697809739E-6</v>
      </c>
      <c r="I2444" s="2">
        <f t="shared" si="419"/>
        <v>725.94716316115898</v>
      </c>
      <c r="J2444">
        <f>VLOOKUP(A2444,'VXX-IV'!A$1:C$4500,3,0)</f>
        <v>725.98</v>
      </c>
      <c r="L2444">
        <f t="shared" si="413"/>
        <v>209229.32272769441</v>
      </c>
      <c r="O2444">
        <f t="shared" si="414"/>
        <v>13255.217502347239</v>
      </c>
      <c r="R2444">
        <f t="shared" si="415"/>
        <v>37.336885848539808</v>
      </c>
      <c r="U2444" s="2">
        <f t="shared" si="416"/>
        <v>68.474431274749392</v>
      </c>
      <c r="V2444">
        <f>VLOOKUP(A2444,'VXZ-IV'!A$1:C$4500,3,0)</f>
        <v>68.48</v>
      </c>
      <c r="W2444" s="10">
        <f t="shared" si="421"/>
        <v>-8.1319001907331767E-5</v>
      </c>
      <c r="X2444">
        <f t="shared" si="417"/>
        <v>35.768535470109477</v>
      </c>
      <c r="Z2444">
        <v>35.79</v>
      </c>
      <c r="AB2444">
        <f t="shared" si="418"/>
        <v>606.49394482299863</v>
      </c>
      <c r="AC2444">
        <f>VLOOKUP(A2444,'VIXY-IV'!A$1:E$2000,4,0)</f>
        <v>607.58000000000004</v>
      </c>
      <c r="AD2444" s="10">
        <f t="shared" si="411"/>
        <v>-1.7875097550963392E-3</v>
      </c>
      <c r="AE2444">
        <f>ROW()</f>
        <v>2444</v>
      </c>
      <c r="AF2444">
        <f t="shared" si="412"/>
        <v>0.91151031270791749</v>
      </c>
      <c r="AG2444">
        <f>AG2443*(1-(AG$1+AG$5))^($A2444-$A2443)*(1+2*(E2444/E2443-1))</f>
        <v>38393.113877339456</v>
      </c>
      <c r="AH2444">
        <f>VLOOKUP(A2444,'UVXY-IV'!A$2:E$2000,4,0)</f>
        <v>192742</v>
      </c>
      <c r="AI2444">
        <v>77.28</v>
      </c>
      <c r="AJ2444" s="10">
        <f t="shared" si="410"/>
        <v>-0.80080566831650879</v>
      </c>
      <c r="AK2444">
        <f t="shared" si="420"/>
        <v>32.33127557786031</v>
      </c>
      <c r="AM2444">
        <v>32.170324999999998</v>
      </c>
      <c r="AN2444" s="10">
        <f t="shared" si="409"/>
        <v>5.0030759049002338E-3</v>
      </c>
      <c r="AO2444">
        <f>AO2443*(1-AO$1+H2443)^($A2444-$A2443)*(2-E2444/E2443)</f>
        <v>32.805652963741608</v>
      </c>
      <c r="AQ2444" s="10">
        <v>32.75</v>
      </c>
    </row>
    <row r="2445" spans="1:43" x14ac:dyDescent="0.25">
      <c r="A2445" s="1">
        <v>41610</v>
      </c>
      <c r="B2445" s="12">
        <v>14.23</v>
      </c>
      <c r="C2445" s="12">
        <v>15.19</v>
      </c>
      <c r="D2445">
        <v>1199.45</v>
      </c>
      <c r="E2445">
        <v>1069.69</v>
      </c>
      <c r="F2445">
        <v>40189.97</v>
      </c>
      <c r="G2445">
        <v>35848.18</v>
      </c>
      <c r="H2445">
        <f>(1/(1-91/360*VLOOKUP($A2445,Tbills!$B$4:$C$974,2,1)/100))^((1)/91)-1</f>
        <v>2.2285556697809739E-6</v>
      </c>
      <c r="I2445" s="2">
        <f t="shared" si="419"/>
        <v>737.9778365796551</v>
      </c>
      <c r="J2445">
        <f>VLOOKUP(A2445,'VXX-IV'!A$1:C$4500,3,0)</f>
        <v>738.02</v>
      </c>
      <c r="L2445">
        <f t="shared" si="413"/>
        <v>216165.28779891832</v>
      </c>
      <c r="O2445">
        <f t="shared" si="414"/>
        <v>13584.726871767094</v>
      </c>
      <c r="R2445">
        <f t="shared" si="415"/>
        <v>37.021191219731833</v>
      </c>
      <c r="U2445" s="2">
        <f t="shared" si="416"/>
        <v>68.214741440271922</v>
      </c>
      <c r="V2445">
        <f>VLOOKUP(A2445,'VXZ-IV'!A$1:C$4500,3,0)</f>
        <v>68.2</v>
      </c>
      <c r="W2445" s="10">
        <f t="shared" si="421"/>
        <v>2.1615015061460241E-4</v>
      </c>
      <c r="X2445">
        <f t="shared" si="417"/>
        <v>35.898075603749533</v>
      </c>
      <c r="Z2445">
        <v>36.19</v>
      </c>
      <c r="AB2445">
        <f t="shared" si="418"/>
        <v>616.52250854047588</v>
      </c>
      <c r="AC2445">
        <f>VLOOKUP(A2445,'VIXY-IV'!A$1:E$2000,4,0)</f>
        <v>617.64599999999996</v>
      </c>
      <c r="AD2445" s="10">
        <f t="shared" si="411"/>
        <v>-1.8189892908301308E-3</v>
      </c>
      <c r="AE2445">
        <f>ROW()</f>
        <v>2445</v>
      </c>
      <c r="AF2445">
        <f t="shared" si="412"/>
        <v>0.93680052666227787</v>
      </c>
      <c r="AG2445">
        <f>AG2444*(1-(AG$1+AG$5))^($A2445-$A2444)*(1+2*(E2445/E2444-1))</f>
        <v>39666.95214388187</v>
      </c>
      <c r="AH2445">
        <f>VLOOKUP(A2445,'UVXY-IV'!A$2:E$2000,4,0)</f>
        <v>199131</v>
      </c>
      <c r="AI2445">
        <v>78.44</v>
      </c>
      <c r="AJ2445" s="10">
        <f t="shared" si="410"/>
        <v>-0.80079971403808614</v>
      </c>
      <c r="AK2445">
        <f t="shared" si="420"/>
        <v>31.788788017926034</v>
      </c>
      <c r="AM2445">
        <v>31.632349999999999</v>
      </c>
      <c r="AN2445" s="10">
        <f t="shared" si="409"/>
        <v>4.945507302683394E-3</v>
      </c>
      <c r="AO2445">
        <f>AO2444*(1-AO$1+H2444)^($A2445-$A2444)*(2-E2445/E2444)</f>
        <v>32.25634941352638</v>
      </c>
      <c r="AQ2445" s="10">
        <v>32.479999999999997</v>
      </c>
    </row>
    <row r="2446" spans="1:43" x14ac:dyDescent="0.25">
      <c r="A2446" s="1">
        <v>41611</v>
      </c>
      <c r="B2446" s="12">
        <v>14.55</v>
      </c>
      <c r="C2446" s="12">
        <v>15.49</v>
      </c>
      <c r="D2446">
        <v>1226.33</v>
      </c>
      <c r="E2446">
        <v>1093.6600000000001</v>
      </c>
      <c r="F2446">
        <v>40308.559999999998</v>
      </c>
      <c r="G2446">
        <v>35953.870000000003</v>
      </c>
      <c r="H2446">
        <f>(1/(1-91/360*VLOOKUP($A2446,Tbills!$B$4:$C$974,2,1)/100))^((1)/91)-1</f>
        <v>2.1124366360592006E-6</v>
      </c>
      <c r="I2446" s="2">
        <f t="shared" si="419"/>
        <v>754.49772237535558</v>
      </c>
      <c r="J2446">
        <f>VLOOKUP(A2446,'VXX-IV'!A$1:C$4500,3,0)</f>
        <v>754.54</v>
      </c>
      <c r="L2446">
        <f t="shared" si="413"/>
        <v>225843.37484072367</v>
      </c>
      <c r="O2446">
        <f t="shared" si="414"/>
        <v>14040.8708995822</v>
      </c>
      <c r="R2446">
        <f t="shared" si="415"/>
        <v>36.604744295587835</v>
      </c>
      <c r="U2446" s="2">
        <f t="shared" si="416"/>
        <v>68.414356921939941</v>
      </c>
      <c r="V2446">
        <f>VLOOKUP(A2446,'VXZ-IV'!A$1:C$4500,3,0)</f>
        <v>68.400000000000006</v>
      </c>
      <c r="W2446" s="10">
        <f t="shared" si="421"/>
        <v>2.0989651958980282E-4</v>
      </c>
      <c r="X2446">
        <f t="shared" si="417"/>
        <v>35.790990284512141</v>
      </c>
      <c r="Z2446">
        <v>35.92</v>
      </c>
      <c r="AB2446">
        <f t="shared" si="418"/>
        <v>630.31579091563185</v>
      </c>
      <c r="AC2446">
        <f>VLOOKUP(A2446,'VIXY-IV'!A$1:E$2000,4,0)</f>
        <v>631.45799999999997</v>
      </c>
      <c r="AD2446" s="10">
        <f t="shared" si="411"/>
        <v>-1.8088441105633679E-3</v>
      </c>
      <c r="AE2446">
        <f>ROW()</f>
        <v>2446</v>
      </c>
      <c r="AF2446">
        <f t="shared" si="412"/>
        <v>0.93931568754034866</v>
      </c>
      <c r="AG2446">
        <f>AG2445*(1-(AG$1+AG$5))^($A2446-$A2445)*(1+2*(E2446/E2445-1))</f>
        <v>41443.298305130338</v>
      </c>
      <c r="AH2446">
        <f>VLOOKUP(A2446,'UVXY-IV'!A$2:E$2000,4,0)</f>
        <v>208034</v>
      </c>
      <c r="AI2446">
        <v>82.32</v>
      </c>
      <c r="AJ2446" s="10">
        <f t="shared" si="410"/>
        <v>-0.80078593737018788</v>
      </c>
      <c r="AK2446">
        <f t="shared" si="420"/>
        <v>31.075005974243069</v>
      </c>
      <c r="AM2446">
        <v>30.921975</v>
      </c>
      <c r="AN2446" s="10">
        <f t="shared" si="409"/>
        <v>4.9489392007808775E-3</v>
      </c>
      <c r="AO2446">
        <f>AO2445*(1-AO$1+H2445)^($A2446-$A2445)*(2-E2446/E2445)</f>
        <v>31.532441446941984</v>
      </c>
      <c r="AQ2446" s="10">
        <v>31.67</v>
      </c>
    </row>
    <row r="2447" spans="1:43" x14ac:dyDescent="0.25">
      <c r="A2447" s="1">
        <v>41612</v>
      </c>
      <c r="B2447" s="12">
        <v>14.7</v>
      </c>
      <c r="C2447" s="12">
        <v>15.57</v>
      </c>
      <c r="D2447">
        <v>1205.32</v>
      </c>
      <c r="E2447">
        <v>1074.92</v>
      </c>
      <c r="F2447">
        <v>40103.54</v>
      </c>
      <c r="G2447">
        <v>35770.93</v>
      </c>
      <c r="H2447">
        <f>(1/(1-91/360*VLOOKUP($A2447,Tbills!$B$4:$C$974,2,1)/100))^((1)/91)-1</f>
        <v>2.1124366360592006E-6</v>
      </c>
      <c r="I2447" s="2">
        <f t="shared" si="419"/>
        <v>741.55326873642275</v>
      </c>
      <c r="J2447">
        <f>VLOOKUP(A2447,'VXX-IV'!A$1:C$4500,3,0)</f>
        <v>741.6</v>
      </c>
      <c r="L2447">
        <f t="shared" si="413"/>
        <v>218094.2675069613</v>
      </c>
      <c r="O2447">
        <f t="shared" si="414"/>
        <v>13679.521801492339</v>
      </c>
      <c r="R2447">
        <f t="shared" si="415"/>
        <v>36.916688804562149</v>
      </c>
      <c r="U2447" s="2">
        <f t="shared" si="416"/>
        <v>68.064723702404066</v>
      </c>
      <c r="V2447">
        <f>VLOOKUP(A2447,'VXZ-IV'!A$1:C$4500,3,0)</f>
        <v>68.08</v>
      </c>
      <c r="W2447" s="10">
        <f t="shared" si="421"/>
        <v>-2.2438744999897509E-4</v>
      </c>
      <c r="X2447">
        <f t="shared" si="417"/>
        <v>35.97184700104782</v>
      </c>
      <c r="Z2447">
        <v>36.11</v>
      </c>
      <c r="AB2447">
        <f t="shared" si="418"/>
        <v>619.49365209520136</v>
      </c>
      <c r="AC2447">
        <f>VLOOKUP(A2447,'VIXY-IV'!A$1:E$2000,4,0)</f>
        <v>620.59400000000005</v>
      </c>
      <c r="AD2447" s="10">
        <f t="shared" si="411"/>
        <v>-1.7730559831365955E-3</v>
      </c>
      <c r="AE2447">
        <f>ROW()</f>
        <v>2447</v>
      </c>
      <c r="AF2447">
        <f t="shared" si="412"/>
        <v>0.94412331406551053</v>
      </c>
      <c r="AG2447">
        <f>AG2446*(1-(AG$1+AG$5))^($A2447-$A2446)*(1+2*(E2447/E2446-1))</f>
        <v>40021.67745143202</v>
      </c>
      <c r="AH2447">
        <f>VLOOKUP(A2447,'UVXY-IV'!A$2:E$2000,4,0)</f>
        <v>200859</v>
      </c>
      <c r="AI2447">
        <v>80.760000000000005</v>
      </c>
      <c r="AJ2447" s="10">
        <f t="shared" si="410"/>
        <v>-0.80074740264846478</v>
      </c>
      <c r="AK2447">
        <f t="shared" si="420"/>
        <v>31.606007933834935</v>
      </c>
      <c r="AM2447">
        <v>31.450775</v>
      </c>
      <c r="AN2447" s="10">
        <f t="shared" si="409"/>
        <v>4.9357427228720052E-3</v>
      </c>
      <c r="AO2447">
        <f>AO2446*(1-AO$1+H2446)^($A2447-$A2446)*(2-E2447/E2446)</f>
        <v>32.07163524853275</v>
      </c>
      <c r="AQ2447" s="10">
        <v>31.99</v>
      </c>
    </row>
    <row r="2448" spans="1:43" x14ac:dyDescent="0.25">
      <c r="A2448" s="1">
        <v>41613</v>
      </c>
      <c r="B2448" s="12">
        <v>15.08</v>
      </c>
      <c r="C2448" s="12">
        <v>15.78</v>
      </c>
      <c r="D2448">
        <v>1221.1199999999999</v>
      </c>
      <c r="E2448">
        <v>1089.01</v>
      </c>
      <c r="F2448">
        <v>40046.51</v>
      </c>
      <c r="G2448">
        <v>35719.99</v>
      </c>
      <c r="H2448">
        <f>(1/(1-91/360*VLOOKUP($A2448,Tbills!$B$4:$C$974,2,1)/100))^((1)/91)-1</f>
        <v>2.1124366360592006E-6</v>
      </c>
      <c r="I2448" s="2">
        <f t="shared" si="419"/>
        <v>751.25563964913908</v>
      </c>
      <c r="J2448">
        <f>VLOOKUP(A2448,'VXX-IV'!A$1:C$4500,3,0)</f>
        <v>751.3</v>
      </c>
      <c r="L2448">
        <f t="shared" si="413"/>
        <v>223802.1612509668</v>
      </c>
      <c r="O2448">
        <f t="shared" si="414"/>
        <v>13948.01753381191</v>
      </c>
      <c r="R2448">
        <f t="shared" si="415"/>
        <v>36.673079808980411</v>
      </c>
      <c r="U2448" s="2">
        <f t="shared" si="416"/>
        <v>67.966273670337088</v>
      </c>
      <c r="V2448">
        <f>VLOOKUP(A2448,'VXZ-IV'!A$1:C$4500,3,0)</f>
        <v>67.959999999999994</v>
      </c>
      <c r="W2448" s="10">
        <f t="shared" si="421"/>
        <v>9.2314160345718932E-5</v>
      </c>
      <c r="X2448">
        <f t="shared" si="417"/>
        <v>36.021816855410684</v>
      </c>
      <c r="Z2448">
        <v>36.19</v>
      </c>
      <c r="AB2448">
        <f t="shared" si="418"/>
        <v>627.59206350704721</v>
      </c>
      <c r="AC2448">
        <f>VLOOKUP(A2448,'VIXY-IV'!A$1:E$2000,4,0)</f>
        <v>628.66999999999996</v>
      </c>
      <c r="AD2448" s="10">
        <f t="shared" si="411"/>
        <v>-1.7146300808894566E-3</v>
      </c>
      <c r="AE2448">
        <f>ROW()</f>
        <v>2448</v>
      </c>
      <c r="AF2448">
        <f t="shared" si="412"/>
        <v>0.95564005069708491</v>
      </c>
      <c r="AG2448">
        <f>AG2447*(1-(AG$1+AG$5))^($A2448-$A2447)*(1+2*(E2448/E2447-1))</f>
        <v>41069.49789054392</v>
      </c>
      <c r="AH2448">
        <f>VLOOKUP(A2448,'UVXY-IV'!A$2:E$2000,4,0)</f>
        <v>206070</v>
      </c>
      <c r="AI2448">
        <v>81.680000000000007</v>
      </c>
      <c r="AJ2448" s="10">
        <f t="shared" si="410"/>
        <v>-0.8007012282693069</v>
      </c>
      <c r="AK2448">
        <f t="shared" si="420"/>
        <v>31.190265127039854</v>
      </c>
      <c r="AM2448">
        <v>31.037025</v>
      </c>
      <c r="AN2448" s="10">
        <f t="shared" si="409"/>
        <v>4.9373329769799579E-3</v>
      </c>
      <c r="AO2448">
        <f>AO2447*(1-AO$1+H2447)^($A2448-$A2447)*(2-E2448/E2447)</f>
        <v>31.650137984962637</v>
      </c>
      <c r="AQ2448" s="10">
        <v>31.77</v>
      </c>
    </row>
    <row r="2449" spans="1:43" x14ac:dyDescent="0.25">
      <c r="A2449" s="1">
        <v>41614</v>
      </c>
      <c r="B2449" s="12">
        <v>13.79</v>
      </c>
      <c r="C2449" s="12">
        <v>14.95</v>
      </c>
      <c r="D2449">
        <v>1177.28</v>
      </c>
      <c r="E2449">
        <v>1049.9100000000001</v>
      </c>
      <c r="F2449">
        <v>39364.11</v>
      </c>
      <c r="G2449">
        <v>35111.24</v>
      </c>
      <c r="H2449">
        <f>(1/(1-91/360*VLOOKUP($A2449,Tbills!$B$4:$C$974,2,1)/100))^((1)/91)-1</f>
        <v>2.1124366360592006E-6</v>
      </c>
      <c r="I2449" s="2">
        <f t="shared" si="419"/>
        <v>724.26679907937535</v>
      </c>
      <c r="J2449">
        <f>VLOOKUP(A2449,'VXX-IV'!A$1:C$4500,3,0)</f>
        <v>724.31</v>
      </c>
      <c r="L2449">
        <f t="shared" si="413"/>
        <v>207722.34785990528</v>
      </c>
      <c r="O2449">
        <f t="shared" si="414"/>
        <v>13196.38483298724</v>
      </c>
      <c r="R2449">
        <f t="shared" si="415"/>
        <v>37.329750466476185</v>
      </c>
      <c r="U2449" s="2">
        <f t="shared" si="416"/>
        <v>66.80648666990588</v>
      </c>
      <c r="V2449">
        <f>VLOOKUP(A2449,'VXZ-IV'!A$1:C$4500,3,0)</f>
        <v>66.8</v>
      </c>
      <c r="W2449" s="10">
        <f t="shared" si="421"/>
        <v>9.7105836914357369E-5</v>
      </c>
      <c r="X2449">
        <f t="shared" si="417"/>
        <v>36.634433043772255</v>
      </c>
      <c r="Z2449">
        <v>36.86</v>
      </c>
      <c r="AB2449">
        <f t="shared" si="418"/>
        <v>605.03779606963508</v>
      </c>
      <c r="AC2449">
        <f>VLOOKUP(A2449,'VIXY-IV'!A$1:E$2000,4,0)</f>
        <v>606.08799999999997</v>
      </c>
      <c r="AD2449" s="10">
        <f t="shared" si="411"/>
        <v>-1.7327581644330792E-3</v>
      </c>
      <c r="AE2449">
        <f>ROW()</f>
        <v>2449</v>
      </c>
      <c r="AF2449">
        <f t="shared" si="412"/>
        <v>0.92240802675585287</v>
      </c>
      <c r="AG2449">
        <f>AG2448*(1-(AG$1+AG$5))^($A2449-$A2448)*(1+2*(E2449/E2448-1))</f>
        <v>38119.080831245512</v>
      </c>
      <c r="AH2449">
        <f>VLOOKUP(A2449,'UVXY-IV'!A$2:E$2000,4,0)</f>
        <v>191259</v>
      </c>
      <c r="AI2449">
        <v>75.84</v>
      </c>
      <c r="AJ2449" s="10">
        <f t="shared" si="410"/>
        <v>-0.80069392378269511</v>
      </c>
      <c r="AK2449">
        <f t="shared" si="420"/>
        <v>32.308620848418762</v>
      </c>
      <c r="AM2449">
        <v>32.149875000000002</v>
      </c>
      <c r="AN2449" s="10">
        <f t="shared" si="409"/>
        <v>4.937681668086169E-3</v>
      </c>
      <c r="AO2449">
        <f>AO2448*(1-AO$1+H2448)^($A2449-$A2448)*(2-E2449/E2448)</f>
        <v>32.785366522396181</v>
      </c>
      <c r="AQ2449" s="10">
        <v>32.880000000000003</v>
      </c>
    </row>
    <row r="2450" spans="1:43" x14ac:dyDescent="0.25">
      <c r="A2450" s="1">
        <v>41617</v>
      </c>
      <c r="B2450" s="12">
        <v>13.49</v>
      </c>
      <c r="C2450" s="12">
        <v>14.93</v>
      </c>
      <c r="D2450">
        <v>1161.17</v>
      </c>
      <c r="E2450">
        <v>1035.54</v>
      </c>
      <c r="F2450">
        <v>38804.65</v>
      </c>
      <c r="G2450">
        <v>34612</v>
      </c>
      <c r="H2450">
        <f>(1/(1-91/360*VLOOKUP($A2450,Tbills!$B$4:$C$974,2,1)/100))^((1)/91)-1</f>
        <v>1.9715798957875563E-6</v>
      </c>
      <c r="I2450" s="2">
        <f t="shared" si="419"/>
        <v>714.30361603808797</v>
      </c>
      <c r="J2450">
        <f>VLOOKUP(A2450,'VXX-IV'!A$1:C$4500,3,0)</f>
        <v>714.35</v>
      </c>
      <c r="L2450">
        <f t="shared" si="413"/>
        <v>202009.99976310227</v>
      </c>
      <c r="O2450">
        <f t="shared" si="414"/>
        <v>12924.152015382268</v>
      </c>
      <c r="R2450">
        <f t="shared" si="415"/>
        <v>37.580117570504626</v>
      </c>
      <c r="U2450" s="2">
        <f t="shared" si="416"/>
        <v>65.852186206497578</v>
      </c>
      <c r="V2450">
        <f>VLOOKUP(A2450,'VXZ-IV'!A$1:C$4500,3,0)</f>
        <v>65.84</v>
      </c>
      <c r="W2450" s="10">
        <f t="shared" si="421"/>
        <v>1.8508819103235652E-4</v>
      </c>
      <c r="X2450">
        <f t="shared" si="417"/>
        <v>37.151428220024293</v>
      </c>
      <c r="AB2450">
        <f t="shared" si="418"/>
        <v>596.69429620413132</v>
      </c>
      <c r="AC2450">
        <f>VLOOKUP(A2450,'VIXY-IV'!A$1:E$2000,4,0)</f>
        <v>597.76599999999996</v>
      </c>
      <c r="AD2450" s="10">
        <f t="shared" si="411"/>
        <v>-1.7928483651941107E-3</v>
      </c>
      <c r="AE2450">
        <f>ROW()</f>
        <v>2450</v>
      </c>
      <c r="AF2450">
        <f t="shared" si="412"/>
        <v>0.9035498995311454</v>
      </c>
      <c r="AG2450">
        <f>AG2449*(1-(AG$1+AG$5))^($A2450-$A2449)*(1+2*(E2450/E2449-1))</f>
        <v>37071.869627091313</v>
      </c>
      <c r="AH2450">
        <f>VLOOKUP(A2450,'UVXY-IV'!A$2:E$2000,4,0)</f>
        <v>186006</v>
      </c>
      <c r="AI2450">
        <v>75</v>
      </c>
      <c r="AJ2450" s="10">
        <f t="shared" si="410"/>
        <v>-0.8006953021564287</v>
      </c>
      <c r="AK2450">
        <f t="shared" si="420"/>
        <v>32.746249375973058</v>
      </c>
      <c r="AM2450">
        <v>32.588450000000002</v>
      </c>
      <c r="AN2450" s="10">
        <f t="shared" si="409"/>
        <v>4.8421872158097568E-3</v>
      </c>
      <c r="AO2450">
        <f>AO2449*(1-AO$1+H2449)^($A2450-$A2449)*(2-E2450/E2449)</f>
        <v>33.230619261047849</v>
      </c>
    </row>
    <row r="2451" spans="1:43" x14ac:dyDescent="0.25">
      <c r="A2451" s="1">
        <v>41618</v>
      </c>
      <c r="B2451" s="12">
        <v>13.91</v>
      </c>
      <c r="C2451" s="12">
        <v>15.22</v>
      </c>
      <c r="D2451">
        <v>1171.73</v>
      </c>
      <c r="E2451">
        <v>1044.96</v>
      </c>
      <c r="F2451">
        <v>38965.519999999997</v>
      </c>
      <c r="G2451">
        <v>34755.42</v>
      </c>
      <c r="H2451">
        <f>(1/(1-91/360*VLOOKUP($A2451,Tbills!$B$4:$C$974,2,1)/100))^((1)/91)-1</f>
        <v>1.9715798957875563E-6</v>
      </c>
      <c r="I2451" s="2">
        <f t="shared" si="419"/>
        <v>720.78211432169348</v>
      </c>
      <c r="J2451">
        <f>VLOOKUP(A2451,'VXX-IV'!A$1:C$4500,3,0)</f>
        <v>720.83</v>
      </c>
      <c r="L2451">
        <f t="shared" si="413"/>
        <v>205676.35719784861</v>
      </c>
      <c r="O2451">
        <f t="shared" si="414"/>
        <v>13100.061308284012</v>
      </c>
      <c r="R2451">
        <f t="shared" si="415"/>
        <v>37.407498882831241</v>
      </c>
      <c r="U2451" s="2">
        <f t="shared" si="416"/>
        <v>66.123573110827863</v>
      </c>
      <c r="V2451">
        <f>VLOOKUP(A2451,'VXZ-IV'!A$1:C$4500,3,0)</f>
        <v>66.12</v>
      </c>
      <c r="W2451" s="10">
        <f t="shared" si="421"/>
        <v>5.4039788685011914E-5</v>
      </c>
      <c r="X2451">
        <f t="shared" si="417"/>
        <v>36.996190262635174</v>
      </c>
      <c r="AB2451">
        <f t="shared" si="418"/>
        <v>602.10125408819613</v>
      </c>
      <c r="AC2451">
        <f>VLOOKUP(A2451,'VIXY-IV'!A$1:E$2000,4,0)</f>
        <v>603.20600000000002</v>
      </c>
      <c r="AD2451" s="10">
        <f t="shared" si="411"/>
        <v>-1.8314571005657587E-3</v>
      </c>
      <c r="AE2451">
        <f>ROW()</f>
        <v>2451</v>
      </c>
      <c r="AF2451">
        <f t="shared" si="412"/>
        <v>0.91392904073587378</v>
      </c>
      <c r="AG2451">
        <f>AG2450*(1-(AG$1+AG$5))^($A2451-$A2450)*(1+2*(E2451/E2450-1))</f>
        <v>37745.061215231071</v>
      </c>
      <c r="AH2451">
        <f>VLOOKUP(A2451,'UVXY-IV'!A$2:E$2000,4,0)</f>
        <v>189355</v>
      </c>
      <c r="AI2451">
        <v>75.599999999999994</v>
      </c>
      <c r="AJ2451" s="10">
        <f t="shared" si="410"/>
        <v>-0.80066509352680904</v>
      </c>
      <c r="AK2451">
        <f t="shared" si="420"/>
        <v>32.446855171709373</v>
      </c>
      <c r="AM2451">
        <v>32.291049999999998</v>
      </c>
      <c r="AN2451" s="10">
        <f t="shared" si="409"/>
        <v>4.8250264921509967E-3</v>
      </c>
      <c r="AO2451">
        <f>AO2450*(1-AO$1+H2450)^($A2451-$A2450)*(2-E2451/E2450)</f>
        <v>32.92717720518614</v>
      </c>
    </row>
    <row r="2452" spans="1:43" x14ac:dyDescent="0.25">
      <c r="A2452" s="1">
        <v>41619</v>
      </c>
      <c r="B2452" s="12">
        <v>15.42</v>
      </c>
      <c r="C2452" s="12">
        <v>15.96</v>
      </c>
      <c r="D2452">
        <v>1224.1400000000001</v>
      </c>
      <c r="E2452">
        <v>1091.7</v>
      </c>
      <c r="F2452">
        <v>39979.879999999997</v>
      </c>
      <c r="G2452">
        <v>35660.11</v>
      </c>
      <c r="H2452">
        <f>(1/(1-91/360*VLOOKUP($A2452,Tbills!$B$4:$C$974,2,1)/100))^((1)/91)-1</f>
        <v>1.9715798957875563E-6</v>
      </c>
      <c r="I2452" s="2">
        <f t="shared" si="419"/>
        <v>753.00342474583965</v>
      </c>
      <c r="J2452">
        <f>VLOOKUP(A2452,'VXX-IV'!A$1:C$4500,3,0)</f>
        <v>753.05</v>
      </c>
      <c r="L2452">
        <f t="shared" si="413"/>
        <v>224066.05885625569</v>
      </c>
      <c r="O2452">
        <f t="shared" si="414"/>
        <v>13978.518900993124</v>
      </c>
      <c r="R2452">
        <f t="shared" si="415"/>
        <v>36.569245952556066</v>
      </c>
      <c r="U2452" s="2">
        <f t="shared" si="416"/>
        <v>67.84326392804013</v>
      </c>
      <c r="V2452">
        <f>VLOOKUP(A2452,'VXZ-IV'!A$1:C$4500,3,0)</f>
        <v>67.84</v>
      </c>
      <c r="W2452" s="10">
        <f t="shared" si="421"/>
        <v>4.811214681788023E-5</v>
      </c>
      <c r="X2452">
        <f t="shared" si="417"/>
        <v>36.03191090745031</v>
      </c>
      <c r="AB2452">
        <f t="shared" si="418"/>
        <v>629.0107007125888</v>
      </c>
      <c r="AC2452">
        <f>VLOOKUP(A2452,'VIXY-IV'!A$1:E$2000,4,0)</f>
        <v>630.29600000000005</v>
      </c>
      <c r="AD2452" s="10">
        <f t="shared" si="411"/>
        <v>-2.0391994989834572E-3</v>
      </c>
      <c r="AE2452">
        <f>ROW()</f>
        <v>2452</v>
      </c>
      <c r="AF2452">
        <f t="shared" si="412"/>
        <v>0.96616541353383456</v>
      </c>
      <c r="AG2452">
        <f>AG2451*(1-(AG$1+AG$5))^($A2452-$A2451)*(1+2*(E2452/E2451-1))</f>
        <v>41120.272013572714</v>
      </c>
      <c r="AH2452">
        <f>VLOOKUP(A2452,'UVXY-IV'!A$2:E$2000,4,0)</f>
        <v>206328</v>
      </c>
      <c r="AI2452">
        <v>82.52</v>
      </c>
      <c r="AJ2452" s="10">
        <f t="shared" si="410"/>
        <v>-0.80070435416631425</v>
      </c>
      <c r="AK2452">
        <f t="shared" si="420"/>
        <v>30.994096650675438</v>
      </c>
      <c r="AM2452">
        <v>30.84515</v>
      </c>
      <c r="AN2452" s="10">
        <f t="shared" si="409"/>
        <v>4.8288515593355452E-3</v>
      </c>
      <c r="AO2452">
        <f>AO2451*(1-AO$1+H2451)^($A2452-$A2451)*(2-E2452/E2451)</f>
        <v>31.453276628816518</v>
      </c>
    </row>
    <row r="2453" spans="1:43" x14ac:dyDescent="0.25">
      <c r="A2453" s="1">
        <v>41620</v>
      </c>
      <c r="B2453" s="12">
        <v>15.54</v>
      </c>
      <c r="C2453" s="12">
        <v>16.12</v>
      </c>
      <c r="D2453">
        <v>1235.7</v>
      </c>
      <c r="E2453">
        <v>1102</v>
      </c>
      <c r="F2453">
        <v>40046.44</v>
      </c>
      <c r="G2453">
        <v>35719.410000000003</v>
      </c>
      <c r="H2453">
        <f>(1/(1-91/360*VLOOKUP($A2453,Tbills!$B$4:$C$974,2,1)/100))^((1)/91)-1</f>
        <v>1.9715798957875563E-6</v>
      </c>
      <c r="I2453" s="2">
        <f t="shared" si="419"/>
        <v>760.09577612658677</v>
      </c>
      <c r="J2453">
        <f>VLOOKUP(A2453,'VXX-IV'!A$1:C$4500,3,0)</f>
        <v>760.15</v>
      </c>
      <c r="L2453">
        <f t="shared" si="413"/>
        <v>228284.23755446891</v>
      </c>
      <c r="O2453">
        <f t="shared" si="414"/>
        <v>14175.86852665136</v>
      </c>
      <c r="R2453">
        <f t="shared" si="415"/>
        <v>36.395088376867406</v>
      </c>
      <c r="U2453" s="2">
        <f t="shared" si="416"/>
        <v>67.954554917579685</v>
      </c>
      <c r="V2453">
        <f>VLOOKUP(A2453,'VXZ-IV'!A$1:C$4500,3,0)</f>
        <v>67.959999999999994</v>
      </c>
      <c r="W2453" s="10">
        <f t="shared" si="421"/>
        <v>-8.0121871988025894E-5</v>
      </c>
      <c r="X2453">
        <f t="shared" si="417"/>
        <v>35.970733082045335</v>
      </c>
      <c r="AB2453">
        <f t="shared" si="418"/>
        <v>634.92317010016848</v>
      </c>
      <c r="AC2453">
        <f>VLOOKUP(A2453,'VIXY-IV'!A$1:E$2000,4,0)</f>
        <v>636.24199999999996</v>
      </c>
      <c r="AD2453" s="10">
        <f t="shared" si="411"/>
        <v>-2.0728431946200887E-3</v>
      </c>
      <c r="AE2453">
        <f>ROW()</f>
        <v>2453</v>
      </c>
      <c r="AF2453">
        <f t="shared" si="412"/>
        <v>0.96401985111662525</v>
      </c>
      <c r="AG2453">
        <f>AG2452*(1-(AG$1+AG$5))^($A2453-$A2452)*(1+2*(E2453/E2452-1))</f>
        <v>41894.78542649476</v>
      </c>
      <c r="AH2453">
        <f>VLOOKUP(A2453,'UVXY-IV'!A$2:E$2000,4,0)</f>
        <v>210233</v>
      </c>
      <c r="AI2453">
        <v>83.48</v>
      </c>
      <c r="AJ2453" s="10">
        <f t="shared" si="410"/>
        <v>-0.80072212532525933</v>
      </c>
      <c r="AK2453">
        <f t="shared" si="420"/>
        <v>30.700242787887049</v>
      </c>
      <c r="AM2453">
        <v>30.553650000000001</v>
      </c>
      <c r="AN2453" s="10">
        <f t="shared" si="409"/>
        <v>4.7978813623592576E-3</v>
      </c>
      <c r="AO2453">
        <f>AO2452*(1-AO$1+H2452)^($A2453-$A2452)*(2-E2453/E2452)</f>
        <v>31.155429486676855</v>
      </c>
    </row>
    <row r="2454" spans="1:43" x14ac:dyDescent="0.25">
      <c r="A2454" s="1">
        <v>41621</v>
      </c>
      <c r="B2454" s="12">
        <v>15.76</v>
      </c>
      <c r="C2454" s="12">
        <v>16.27</v>
      </c>
      <c r="D2454">
        <v>1236.96</v>
      </c>
      <c r="E2454">
        <v>1103.1199999999999</v>
      </c>
      <c r="F2454">
        <v>40064.089999999997</v>
      </c>
      <c r="G2454">
        <v>35735.08</v>
      </c>
      <c r="H2454">
        <f>(1/(1-91/360*VLOOKUP($A2454,Tbills!$B$4:$C$974,2,1)/100))^((1)/91)-1</f>
        <v>1.9715798957875563E-6</v>
      </c>
      <c r="I2454" s="2">
        <f t="shared" si="419"/>
        <v>760.85226642071677</v>
      </c>
      <c r="J2454">
        <f>VLOOKUP(A2454,'VXX-IV'!A$1:C$4500,3,0)</f>
        <v>760.9</v>
      </c>
      <c r="L2454">
        <f t="shared" si="413"/>
        <v>228738.37391142541</v>
      </c>
      <c r="O2454">
        <f t="shared" si="414"/>
        <v>14197.001215468361</v>
      </c>
      <c r="R2454">
        <f t="shared" si="415"/>
        <v>36.374949173760804</v>
      </c>
      <c r="U2454" s="2">
        <f t="shared" si="416"/>
        <v>67.982847388412893</v>
      </c>
      <c r="V2454">
        <f>VLOOKUP(A2454,'VXZ-IV'!A$1:C$4500,3,0)</f>
        <v>67.959999999999994</v>
      </c>
      <c r="W2454" s="10">
        <f t="shared" si="421"/>
        <v>3.361887641686323E-4</v>
      </c>
      <c r="X2454">
        <f t="shared" si="417"/>
        <v>35.953693874690345</v>
      </c>
      <c r="AB2454">
        <f t="shared" si="418"/>
        <v>635.54630495137394</v>
      </c>
      <c r="AC2454">
        <f>VLOOKUP(A2454,'VIXY-IV'!A$1:E$2000,4,0)</f>
        <v>636.85</v>
      </c>
      <c r="AD2454" s="10">
        <f t="shared" si="411"/>
        <v>-2.0470990792589294E-3</v>
      </c>
      <c r="AE2454">
        <f>ROW()</f>
        <v>2454</v>
      </c>
      <c r="AF2454">
        <f t="shared" si="412"/>
        <v>0.96865396435156736</v>
      </c>
      <c r="AG2454">
        <f>AG2453*(1-(AG$1+AG$5))^($A2454-$A2453)*(1+2*(E2454/E2453-1))</f>
        <v>41978.528944434809</v>
      </c>
      <c r="AH2454">
        <f>VLOOKUP(A2454,'UVXY-IV'!A$2:E$2000,4,0)</f>
        <v>210603</v>
      </c>
      <c r="AI2454">
        <v>83.8</v>
      </c>
      <c r="AJ2454" s="10">
        <f t="shared" si="410"/>
        <v>-0.80067459179387379</v>
      </c>
      <c r="AK2454">
        <f t="shared" si="420"/>
        <v>30.667612668136034</v>
      </c>
      <c r="AM2454">
        <v>30.520025</v>
      </c>
      <c r="AN2454" s="10">
        <f t="shared" si="409"/>
        <v>4.835764981713897E-3</v>
      </c>
      <c r="AO2454">
        <f>AO2453*(1-AO$1+H2453)^($A2454-$A2453)*(2-E2454/E2453)</f>
        <v>31.122675376358902</v>
      </c>
    </row>
    <row r="2455" spans="1:43" x14ac:dyDescent="0.25">
      <c r="A2455" s="1">
        <v>41624</v>
      </c>
      <c r="B2455" s="12">
        <v>16.03</v>
      </c>
      <c r="C2455" s="12">
        <v>16.39</v>
      </c>
      <c r="D2455">
        <v>1258.18</v>
      </c>
      <c r="E2455">
        <v>1122.04</v>
      </c>
      <c r="F2455">
        <v>40220.339999999997</v>
      </c>
      <c r="G2455">
        <v>35874.239999999998</v>
      </c>
      <c r="H2455">
        <f>(1/(1-91/360*VLOOKUP($A2455,Tbills!$B$4:$C$974,2,1)/100))^((1)/91)-1</f>
        <v>1.8308364160279922E-6</v>
      </c>
      <c r="I2455" s="2">
        <f t="shared" si="419"/>
        <v>773.84804675900534</v>
      </c>
      <c r="J2455">
        <f>VLOOKUP(A2455,'VXX-IV'!A$1:C$4500,3,0)</f>
        <v>773.9</v>
      </c>
      <c r="L2455">
        <f t="shared" si="413"/>
        <v>236553.93488850814</v>
      </c>
      <c r="O2455">
        <f t="shared" si="414"/>
        <v>14560.775740680256</v>
      </c>
      <c r="R2455">
        <f t="shared" si="415"/>
        <v>36.05811886973401</v>
      </c>
      <c r="U2455" s="2">
        <f t="shared" si="416"/>
        <v>68.242988311580291</v>
      </c>
      <c r="V2455">
        <f>VLOOKUP(A2455,'VXZ-IV'!A$1:C$4500,3,0)</f>
        <v>68.239999999999995</v>
      </c>
      <c r="W2455" s="10">
        <f t="shared" si="421"/>
        <v>4.379120135244996E-5</v>
      </c>
      <c r="X2455">
        <f t="shared" si="417"/>
        <v>35.809905538578384</v>
      </c>
      <c r="AB2455">
        <f t="shared" si="418"/>
        <v>646.37917086923403</v>
      </c>
      <c r="AC2455">
        <f>VLOOKUP(A2455,'VIXY-IV'!A$1:E$2000,4,0)</f>
        <v>647.72799999999995</v>
      </c>
      <c r="AD2455" s="10">
        <f t="shared" si="411"/>
        <v>-2.0824005304169724E-3</v>
      </c>
      <c r="AE2455">
        <f>ROW()</f>
        <v>2455</v>
      </c>
      <c r="AF2455">
        <f t="shared" si="412"/>
        <v>0.97803538743136065</v>
      </c>
      <c r="AG2455">
        <f>AG2454*(1-(AG$1+AG$5))^($A2455-$A2454)*(1+2*(E2455/E2454-1))</f>
        <v>43414.116756835829</v>
      </c>
      <c r="AH2455">
        <f>VLOOKUP(A2455,'UVXY-IV'!A$2:E$2000,4,0)</f>
        <v>217798</v>
      </c>
      <c r="AI2455">
        <v>83.88</v>
      </c>
      <c r="AJ2455" s="10">
        <f t="shared" si="410"/>
        <v>-0.80066797327415395</v>
      </c>
      <c r="AK2455">
        <f t="shared" si="420"/>
        <v>30.137410259194041</v>
      </c>
      <c r="AM2455">
        <v>29.995825</v>
      </c>
      <c r="AN2455" s="10">
        <f t="shared" si="409"/>
        <v>4.7201655295041611E-3</v>
      </c>
      <c r="AO2455">
        <f>AO2454*(1-AO$1+H2454)^($A2455-$A2454)*(2-E2455/E2454)</f>
        <v>30.585666328614142</v>
      </c>
    </row>
    <row r="2456" spans="1:43" x14ac:dyDescent="0.25">
      <c r="A2456" s="1">
        <v>41625</v>
      </c>
      <c r="B2456" s="12">
        <v>16.21</v>
      </c>
      <c r="C2456" s="12">
        <v>16.5</v>
      </c>
      <c r="D2456">
        <v>1244.52</v>
      </c>
      <c r="E2456">
        <v>1109.8599999999999</v>
      </c>
      <c r="F2456">
        <v>39846.42</v>
      </c>
      <c r="G2456">
        <v>35540.660000000003</v>
      </c>
      <c r="H2456">
        <f>(1/(1-91/360*VLOOKUP($A2456,Tbills!$B$4:$C$974,2,1)/100))^((1)/91)-1</f>
        <v>1.8308364160279922E-6</v>
      </c>
      <c r="I2456" s="2">
        <f t="shared" si="419"/>
        <v>765.42775126860897</v>
      </c>
      <c r="J2456">
        <f>VLOOKUP(A2456,'VXX-IV'!A$1:C$4500,3,0)</f>
        <v>765.48</v>
      </c>
      <c r="L2456">
        <f t="shared" si="413"/>
        <v>231408.2034204762</v>
      </c>
      <c r="O2456">
        <f t="shared" si="414"/>
        <v>14323.202241825631</v>
      </c>
      <c r="R2456">
        <f t="shared" si="415"/>
        <v>36.252189548425704</v>
      </c>
      <c r="U2456" s="2">
        <f t="shared" si="416"/>
        <v>67.606899135910865</v>
      </c>
      <c r="V2456">
        <f>VLOOKUP(A2456,'VXZ-IV'!A$1:C$4500,3,0)</f>
        <v>67.599999999999994</v>
      </c>
      <c r="W2456" s="10">
        <f t="shared" si="421"/>
        <v>1.020582235335965E-4</v>
      </c>
      <c r="X2456">
        <f t="shared" si="417"/>
        <v>36.141616698520075</v>
      </c>
      <c r="AB2456">
        <f t="shared" si="418"/>
        <v>639.34028621280231</v>
      </c>
      <c r="AC2456">
        <f>VLOOKUP(A2456,'VIXY-IV'!A$1:E$2000,4,0)</f>
        <v>640.67600000000004</v>
      </c>
      <c r="AD2456" s="10">
        <f t="shared" si="411"/>
        <v>-2.0848506689773449E-3</v>
      </c>
      <c r="AE2456">
        <f>ROW()</f>
        <v>2456</v>
      </c>
      <c r="AF2456">
        <f t="shared" si="412"/>
        <v>0.98242424242424242</v>
      </c>
      <c r="AG2456">
        <f>AG2455*(1-(AG$1+AG$5))^($A2456-$A2455)*(1+2*(E2456/E2455-1))</f>
        <v>42470.145253204195</v>
      </c>
      <c r="AH2456">
        <f>VLOOKUP(A2456,'UVXY-IV'!A$2:E$2000,4,0)</f>
        <v>213062</v>
      </c>
      <c r="AI2456">
        <v>83.12</v>
      </c>
      <c r="AJ2456" s="10">
        <f t="shared" si="410"/>
        <v>-0.80066766831624503</v>
      </c>
      <c r="AK2456">
        <f t="shared" si="420"/>
        <v>30.463139820957053</v>
      </c>
      <c r="AM2456">
        <v>30.321275</v>
      </c>
      <c r="AN2456" s="10">
        <f t="shared" si="409"/>
        <v>4.6787221499442477E-3</v>
      </c>
      <c r="AO2456">
        <f>AO2455*(1-AO$1+H2455)^($A2456-$A2455)*(2-E2456/E2455)</f>
        <v>30.916593784017792</v>
      </c>
    </row>
    <row r="2457" spans="1:43" x14ac:dyDescent="0.25">
      <c r="A2457" s="1">
        <v>41626</v>
      </c>
      <c r="B2457" s="12">
        <v>13.8</v>
      </c>
      <c r="C2457" s="12">
        <v>14.99</v>
      </c>
      <c r="D2457">
        <v>1160.49</v>
      </c>
      <c r="E2457">
        <v>1034.92</v>
      </c>
      <c r="F2457">
        <v>38515.81</v>
      </c>
      <c r="G2457">
        <v>34353.769999999997</v>
      </c>
      <c r="H2457">
        <f>(1/(1-91/360*VLOOKUP($A2457,Tbills!$B$4:$C$974,2,1)/100))^((1)/91)-1</f>
        <v>1.8308364160279922E-6</v>
      </c>
      <c r="I2457" s="2">
        <f t="shared" si="419"/>
        <v>713.72865992744289</v>
      </c>
      <c r="J2457">
        <f>VLOOKUP(A2457,'VXX-IV'!A$1:C$4500,3,0)</f>
        <v>713.78</v>
      </c>
      <c r="L2457">
        <f t="shared" si="413"/>
        <v>200149.21842578665</v>
      </c>
      <c r="O2457">
        <f t="shared" si="414"/>
        <v>12872.070923025072</v>
      </c>
      <c r="R2457">
        <f t="shared" si="415"/>
        <v>37.474406134948282</v>
      </c>
      <c r="U2457" s="2">
        <f t="shared" si="416"/>
        <v>65.347677121582151</v>
      </c>
      <c r="V2457">
        <f>VLOOKUP(A2457,'VXZ-IV'!A$1:C$4500,3,0)</f>
        <v>65.36</v>
      </c>
      <c r="W2457" s="10">
        <f t="shared" si="421"/>
        <v>-1.8853853148481647E-4</v>
      </c>
      <c r="X2457">
        <f t="shared" si="417"/>
        <v>37.347262804248189</v>
      </c>
      <c r="AB2457">
        <f t="shared" si="418"/>
        <v>596.14994683964233</v>
      </c>
      <c r="AC2457">
        <f>VLOOKUP(A2457,'VIXY-IV'!A$1:E$2000,4,0)</f>
        <v>597.49199999999996</v>
      </c>
      <c r="AD2457" s="10">
        <f t="shared" si="411"/>
        <v>-2.2461441498089485E-3</v>
      </c>
      <c r="AE2457">
        <f>ROW()</f>
        <v>2457</v>
      </c>
      <c r="AF2457">
        <f t="shared" si="412"/>
        <v>0.92061374249499672</v>
      </c>
      <c r="AG2457">
        <f>AG2456*(1-(AG$1+AG$5))^($A2457-$A2456)*(1+2*(E2457/E2456-1))</f>
        <v>36733.566513349979</v>
      </c>
      <c r="AH2457">
        <f>VLOOKUP(A2457,'UVXY-IV'!A$2:E$2000,4,0)</f>
        <v>184301</v>
      </c>
      <c r="AI2457">
        <v>71.16</v>
      </c>
      <c r="AJ2457" s="10">
        <f t="shared" si="410"/>
        <v>-0.80068710146255317</v>
      </c>
      <c r="AK2457">
        <f t="shared" si="420"/>
        <v>32.518558222388414</v>
      </c>
      <c r="AM2457">
        <v>32.368124999999999</v>
      </c>
      <c r="AN2457" s="10">
        <f t="shared" si="409"/>
        <v>4.6475729560613299E-3</v>
      </c>
      <c r="AO2457">
        <f>AO2456*(1-AO$1+H2456)^($A2457-$A2456)*(2-E2457/E2456)</f>
        <v>33.002984674927504</v>
      </c>
    </row>
    <row r="2458" spans="1:43" x14ac:dyDescent="0.25">
      <c r="A2458" s="1">
        <v>41627</v>
      </c>
      <c r="B2458" s="12">
        <v>14.15</v>
      </c>
      <c r="C2458" s="12">
        <v>15.28</v>
      </c>
      <c r="D2458">
        <v>1156.8699999999999</v>
      </c>
      <c r="E2458">
        <v>1031.69</v>
      </c>
      <c r="F2458">
        <v>38920.300000000003</v>
      </c>
      <c r="G2458">
        <v>34714.49</v>
      </c>
      <c r="H2458">
        <f>(1/(1-91/360*VLOOKUP($A2458,Tbills!$B$4:$C$974,2,1)/100))^((1)/91)-1</f>
        <v>1.8308364160279922E-6</v>
      </c>
      <c r="I2458" s="2">
        <f t="shared" si="419"/>
        <v>711.48492577804427</v>
      </c>
      <c r="J2458">
        <f>VLOOKUP(A2458,'VXX-IV'!A$1:C$4500,3,0)</f>
        <v>711.53</v>
      </c>
      <c r="L2458">
        <f t="shared" si="413"/>
        <v>198891.25411491873</v>
      </c>
      <c r="O2458">
        <f t="shared" si="414"/>
        <v>12811.378308671558</v>
      </c>
      <c r="R2458">
        <f t="shared" si="415"/>
        <v>37.53118851943173</v>
      </c>
      <c r="U2458" s="2">
        <f t="shared" si="416"/>
        <v>66.032343131675006</v>
      </c>
      <c r="V2458">
        <f>VLOOKUP(A2458,'VXZ-IV'!A$1:C$4500,3,0)</f>
        <v>66.040000000000006</v>
      </c>
      <c r="W2458" s="10">
        <f t="shared" si="421"/>
        <v>-1.1594288802241337E-4</v>
      </c>
      <c r="X2458">
        <f t="shared" si="417"/>
        <v>36.953811483857805</v>
      </c>
      <c r="AB2458">
        <f t="shared" si="418"/>
        <v>594.26863448206382</v>
      </c>
      <c r="AC2458">
        <f>VLOOKUP(A2458,'VIXY-IV'!A$1:E$2000,4,0)</f>
        <v>595.62800000000004</v>
      </c>
      <c r="AD2458" s="10">
        <f t="shared" si="411"/>
        <v>-2.2822391122248042E-3</v>
      </c>
      <c r="AE2458">
        <f>ROW()</f>
        <v>2458</v>
      </c>
      <c r="AF2458">
        <f t="shared" si="412"/>
        <v>0.92604712041884818</v>
      </c>
      <c r="AG2458">
        <f>AG2457*(1-(AG$1+AG$5))^($A2458-$A2457)*(1+2*(E2458/E2457-1))</f>
        <v>36503.044405020068</v>
      </c>
      <c r="AH2458">
        <f>VLOOKUP(A2458,'UVXY-IV'!A$2:E$2000,4,0)</f>
        <v>183113</v>
      </c>
      <c r="AI2458">
        <v>72.8</v>
      </c>
      <c r="AJ2458" s="10">
        <f t="shared" si="410"/>
        <v>-0.80065290610158724</v>
      </c>
      <c r="AK2458">
        <f t="shared" si="420"/>
        <v>32.618529813907294</v>
      </c>
      <c r="AM2458">
        <v>32.46705</v>
      </c>
      <c r="AN2458" s="10">
        <f t="shared" si="409"/>
        <v>4.6656475998678726E-3</v>
      </c>
      <c r="AO2458">
        <f>AO2457*(1-AO$1+H2457)^($A2458-$A2457)*(2-E2458/E2457)</f>
        <v>33.104823601852594</v>
      </c>
    </row>
    <row r="2459" spans="1:43" x14ac:dyDescent="0.25">
      <c r="A2459" s="1">
        <v>41628</v>
      </c>
      <c r="B2459" s="12">
        <v>13.79</v>
      </c>
      <c r="C2459" s="12">
        <v>15.01</v>
      </c>
      <c r="D2459">
        <v>1155.79</v>
      </c>
      <c r="E2459">
        <v>1030.72</v>
      </c>
      <c r="F2459">
        <v>38668.949999999997</v>
      </c>
      <c r="G2459">
        <v>34490.239999999998</v>
      </c>
      <c r="H2459">
        <f>(1/(1-91/360*VLOOKUP($A2459,Tbills!$B$4:$C$974,2,1)/100))^((1)/91)-1</f>
        <v>1.8308364160279922E-6</v>
      </c>
      <c r="I2459" s="2">
        <f t="shared" si="419"/>
        <v>710.80338421771762</v>
      </c>
      <c r="J2459">
        <f>VLOOKUP(A2459,'VXX-IV'!A$1:C$4500,3,0)</f>
        <v>710.85</v>
      </c>
      <c r="L2459">
        <f t="shared" si="413"/>
        <v>198508.64643379516</v>
      </c>
      <c r="O2459">
        <f t="shared" si="414"/>
        <v>12792.8792105211</v>
      </c>
      <c r="R2459">
        <f t="shared" si="415"/>
        <v>37.547134610273865</v>
      </c>
      <c r="U2459" s="2">
        <f t="shared" si="416"/>
        <v>65.604301968940547</v>
      </c>
      <c r="V2459">
        <f>VLOOKUP(A2459,'VXZ-IV'!A$1:C$4500,3,0)</f>
        <v>65.599999999999994</v>
      </c>
      <c r="W2459" s="10">
        <f t="shared" si="421"/>
        <v>6.5578794825604803E-5</v>
      </c>
      <c r="X2459">
        <f t="shared" si="417"/>
        <v>37.191219618472594</v>
      </c>
      <c r="AB2459">
        <f t="shared" si="418"/>
        <v>593.68920048152552</v>
      </c>
      <c r="AC2459">
        <f>VLOOKUP(A2459,'VIXY-IV'!A$1:E$2000,4,0)</f>
        <v>595.05399999999997</v>
      </c>
      <c r="AD2459" s="10">
        <f t="shared" si="411"/>
        <v>-2.2935725471544544E-3</v>
      </c>
      <c r="AE2459">
        <f>ROW()</f>
        <v>2459</v>
      </c>
      <c r="AF2459">
        <f t="shared" si="412"/>
        <v>0.9187208527648234</v>
      </c>
      <c r="AG2459">
        <f>AG2458*(1-(AG$1+AG$5))^($A2459-$A2458)*(1+2*(E2459/E2458-1))</f>
        <v>36433.175932620281</v>
      </c>
      <c r="AH2459">
        <f>VLOOKUP(A2459,'UVXY-IV'!A$2:E$2000,4,0)</f>
        <v>182782</v>
      </c>
      <c r="AI2459">
        <v>73.92</v>
      </c>
      <c r="AJ2459" s="10">
        <f t="shared" si="410"/>
        <v>-0.80067415865555536</v>
      </c>
      <c r="AK2459">
        <f t="shared" si="420"/>
        <v>32.647677268107401</v>
      </c>
      <c r="AM2459">
        <v>32.495925</v>
      </c>
      <c r="AN2459" s="10">
        <f t="shared" si="409"/>
        <v>4.6698860890219684E-3</v>
      </c>
      <c r="AO2459">
        <f>AO2458*(1-AO$1+H2458)^($A2459-$A2458)*(2-E2459/E2458)</f>
        <v>33.134784009741338</v>
      </c>
    </row>
    <row r="2460" spans="1:43" x14ac:dyDescent="0.25">
      <c r="A2460" s="1">
        <v>41631</v>
      </c>
      <c r="B2460" s="12">
        <v>13.04</v>
      </c>
      <c r="C2460" s="12">
        <v>14.52</v>
      </c>
      <c r="D2460">
        <v>1113.3</v>
      </c>
      <c r="E2460">
        <v>992.82</v>
      </c>
      <c r="F2460">
        <v>38048.089999999997</v>
      </c>
      <c r="G2460">
        <v>33936.28</v>
      </c>
      <c r="H2460">
        <f>(1/(1-91/360*VLOOKUP($A2460,Tbills!$B$4:$C$974,2,1)/100))^((1)/91)-1</f>
        <v>1.9715798957875563E-6</v>
      </c>
      <c r="I2460" s="2">
        <f t="shared" si="419"/>
        <v>684.62222565317256</v>
      </c>
      <c r="J2460">
        <f>VLOOKUP(A2460,'VXX-IV'!A$1:C$4500,3,0)</f>
        <v>684.66</v>
      </c>
      <c r="L2460">
        <f t="shared" si="413"/>
        <v>183886.3042121061</v>
      </c>
      <c r="O2460">
        <f t="shared" si="414"/>
        <v>12086.058100943255</v>
      </c>
      <c r="R2460">
        <f t="shared" si="415"/>
        <v>38.232261040094123</v>
      </c>
      <c r="U2460" s="2">
        <f t="shared" si="416"/>
        <v>64.546252157973498</v>
      </c>
      <c r="V2460">
        <f>VLOOKUP(A2460,'VXZ-IV'!A$1:C$4500,3,0)</f>
        <v>64.56</v>
      </c>
      <c r="W2460" s="10">
        <f t="shared" si="421"/>
        <v>-2.1294674762240007E-4</v>
      </c>
      <c r="X2460">
        <f t="shared" si="417"/>
        <v>37.784591683031486</v>
      </c>
      <c r="AB2460">
        <f t="shared" si="418"/>
        <v>571.79919187468204</v>
      </c>
      <c r="AC2460">
        <f>VLOOKUP(A2460,'VIXY-IV'!A$1:E$2000,4,0)</f>
        <v>573.14200000000005</v>
      </c>
      <c r="AD2460" s="10">
        <f t="shared" si="411"/>
        <v>-2.3428890664407565E-3</v>
      </c>
      <c r="AE2460">
        <f>ROW()</f>
        <v>2460</v>
      </c>
      <c r="AF2460">
        <f t="shared" si="412"/>
        <v>0.89807162534435259</v>
      </c>
      <c r="AG2460">
        <f>AG2459*(1-(AG$1+AG$5))^($A2460-$A2459)*(1+2*(E2460/E2459-1))</f>
        <v>33750.437826369693</v>
      </c>
      <c r="AH2460">
        <f>VLOOKUP(A2460,'UVXY-IV'!A$2:E$2000,4,0)</f>
        <v>169330</v>
      </c>
      <c r="AI2460">
        <v>68.52</v>
      </c>
      <c r="AJ2460" s="10">
        <f t="shared" si="410"/>
        <v>-0.80068246721567538</v>
      </c>
      <c r="AK2460">
        <f t="shared" si="420"/>
        <v>33.843416595299189</v>
      </c>
      <c r="AM2460">
        <v>33.687049999999999</v>
      </c>
      <c r="AN2460" s="10">
        <f t="shared" si="409"/>
        <v>4.6417420135984599E-3</v>
      </c>
      <c r="AO2460">
        <f>AO2459*(1-AO$1+H2459)^($A2460-$A2459)*(2-E2460/E2459)</f>
        <v>34.349540722679883</v>
      </c>
    </row>
    <row r="2461" spans="1:43" x14ac:dyDescent="0.25">
      <c r="A2461" s="1">
        <v>41632</v>
      </c>
      <c r="B2461" s="12">
        <v>12.48</v>
      </c>
      <c r="C2461" s="12">
        <v>14.24</v>
      </c>
      <c r="D2461">
        <v>1075.26</v>
      </c>
      <c r="E2461">
        <v>958.89</v>
      </c>
      <c r="F2461">
        <v>37158.74</v>
      </c>
      <c r="G2461">
        <v>33142.97</v>
      </c>
      <c r="H2461">
        <f>(1/(1-91/360*VLOOKUP($A2461,Tbills!$B$4:$C$974,2,1)/100))^((1)/91)-1</f>
        <v>1.9715798957875563E-6</v>
      </c>
      <c r="I2461" s="2">
        <f t="shared" si="419"/>
        <v>661.21345951015257</v>
      </c>
      <c r="J2461">
        <f>VLOOKUP(A2461,'VXX-IV'!A$1:C$4500,3,0)</f>
        <v>661.25</v>
      </c>
      <c r="L2461">
        <f t="shared" si="413"/>
        <v>171310.12912630578</v>
      </c>
      <c r="O2461">
        <f t="shared" si="414"/>
        <v>11466.103267585653</v>
      </c>
      <c r="R2461">
        <f t="shared" si="415"/>
        <v>38.88380420941342</v>
      </c>
      <c r="U2461" s="2">
        <f t="shared" si="416"/>
        <v>63.035987324952885</v>
      </c>
      <c r="V2461">
        <f>VLOOKUP(A2461,'VXZ-IV'!A$1:C$4500,3,0)</f>
        <v>63.04</v>
      </c>
      <c r="W2461" s="10">
        <f t="shared" si="421"/>
        <v>-6.3652840214367679E-5</v>
      </c>
      <c r="X2461">
        <f t="shared" si="417"/>
        <v>38.666507632325207</v>
      </c>
      <c r="AB2461">
        <f t="shared" si="418"/>
        <v>552.23848316942065</v>
      </c>
      <c r="AC2461">
        <f>VLOOKUP(A2461,'VIXY-IV'!A$1:E$2000,4,0)</f>
        <v>553.51800000000003</v>
      </c>
      <c r="AD2461" s="10">
        <f t="shared" si="411"/>
        <v>-2.3116083498266882E-3</v>
      </c>
      <c r="AE2461">
        <f>ROW()</f>
        <v>2461</v>
      </c>
      <c r="AF2461">
        <f t="shared" si="412"/>
        <v>0.8764044943820225</v>
      </c>
      <c r="AG2461">
        <f>AG2460*(1-(AG$1+AG$5))^($A2461-$A2460)*(1+2*(E2461/E2460-1))</f>
        <v>31442.510197835934</v>
      </c>
      <c r="AH2461">
        <f>VLOOKUP(A2461,'UVXY-IV'!A$2:E$2000,4,0)</f>
        <v>157744</v>
      </c>
      <c r="AI2461">
        <v>65.8</v>
      </c>
      <c r="AJ2461" s="10">
        <f t="shared" si="410"/>
        <v>-0.80067381201290744</v>
      </c>
      <c r="AK2461">
        <f t="shared" si="420"/>
        <v>34.998398053340075</v>
      </c>
      <c r="AM2461">
        <v>34.836950000000002</v>
      </c>
      <c r="AN2461" s="10">
        <f t="shared" si="409"/>
        <v>4.6343911662780624E-3</v>
      </c>
      <c r="AO2461">
        <f>AO2460*(1-AO$1+H2460)^($A2461-$A2460)*(2-E2461/E2460)</f>
        <v>35.52220545932402</v>
      </c>
    </row>
    <row r="2462" spans="1:43" x14ac:dyDescent="0.25">
      <c r="A2462" s="1">
        <v>41634</v>
      </c>
      <c r="B2462" s="12">
        <v>12.33</v>
      </c>
      <c r="C2462" s="12">
        <v>14.03</v>
      </c>
      <c r="D2462">
        <v>1073.48</v>
      </c>
      <c r="E2462">
        <v>957.3</v>
      </c>
      <c r="F2462">
        <v>37102.120000000003</v>
      </c>
      <c r="G2462">
        <v>33092.339999999997</v>
      </c>
      <c r="H2462">
        <f>(1/(1-91/360*VLOOKUP($A2462,Tbills!$B$4:$C$974,2,1)/100))^((1)/91)-1</f>
        <v>1.9715798957875563E-6</v>
      </c>
      <c r="I2462" s="2">
        <f t="shared" si="419"/>
        <v>660.08668606749143</v>
      </c>
      <c r="J2462">
        <f>VLOOKUP(A2462,'VXX-IV'!A$1:C$4500,3,0)</f>
        <v>660.13</v>
      </c>
      <c r="L2462">
        <f t="shared" si="413"/>
        <v>170727.2440664139</v>
      </c>
      <c r="O2462">
        <f t="shared" si="414"/>
        <v>11436.813343249007</v>
      </c>
      <c r="R2462">
        <f t="shared" si="415"/>
        <v>38.912523777715791</v>
      </c>
      <c r="U2462" s="2">
        <f t="shared" si="416"/>
        <v>62.936867945863071</v>
      </c>
      <c r="V2462">
        <f>VLOOKUP(A2462,'VXZ-IV'!A$1:C$4500,3,0)</f>
        <v>62.92</v>
      </c>
      <c r="W2462" s="10">
        <f t="shared" si="421"/>
        <v>2.6808559858659819E-4</v>
      </c>
      <c r="X2462">
        <f t="shared" si="417"/>
        <v>38.722863638573806</v>
      </c>
      <c r="AB2462">
        <f t="shared" si="418"/>
        <v>551.28433629677295</v>
      </c>
      <c r="AC2462">
        <f>VLOOKUP(A2462,'VIXY-IV'!A$1:E$2000,4,0)</f>
        <v>552.60599999999999</v>
      </c>
      <c r="AD2462" s="10">
        <f t="shared" si="411"/>
        <v>-2.3916926403749761E-3</v>
      </c>
      <c r="AE2462">
        <f>ROW()</f>
        <v>2462</v>
      </c>
      <c r="AF2462">
        <f t="shared" si="412"/>
        <v>0.87883107626514612</v>
      </c>
      <c r="AG2462">
        <f>AG2461*(1-(AG$1+AG$5))^($A2462-$A2461)*(1+2*(E2462/E2461-1))</f>
        <v>31336.124240447982</v>
      </c>
      <c r="AH2462">
        <f>VLOOKUP(A2462,'UVXY-IV'!A$2:E$2000,4,0)</f>
        <v>157216</v>
      </c>
      <c r="AI2462">
        <v>63.52</v>
      </c>
      <c r="AJ2462" s="10">
        <f t="shared" si="410"/>
        <v>-0.80068107418807255</v>
      </c>
      <c r="AK2462">
        <f t="shared" si="420"/>
        <v>35.053165796465031</v>
      </c>
      <c r="AM2462">
        <v>34.891624999999998</v>
      </c>
      <c r="AN2462" s="10">
        <f t="shared" si="409"/>
        <v>4.629787132729879E-3</v>
      </c>
      <c r="AO2462">
        <f>AO2461*(1-AO$1+H2461)^($A2462-$A2461)*(2-E2462/E2461)</f>
        <v>35.578615535779278</v>
      </c>
    </row>
    <row r="2463" spans="1:43" x14ac:dyDescent="0.25">
      <c r="A2463" s="1">
        <v>41635</v>
      </c>
      <c r="B2463" s="12">
        <v>12.46</v>
      </c>
      <c r="C2463" s="12">
        <v>13.98</v>
      </c>
      <c r="D2463">
        <v>1093.78</v>
      </c>
      <c r="E2463">
        <v>975.4</v>
      </c>
      <c r="F2463">
        <v>37275.599999999999</v>
      </c>
      <c r="G2463">
        <v>33247</v>
      </c>
      <c r="H2463">
        <f>(1/(1-91/360*VLOOKUP($A2463,Tbills!$B$4:$C$974,2,1)/100))^((1)/91)-1</f>
        <v>1.9715798957875563E-6</v>
      </c>
      <c r="I2463" s="2">
        <f t="shared" si="419"/>
        <v>672.55282893822459</v>
      </c>
      <c r="J2463">
        <f>VLOOKUP(A2463,'VXX-IV'!A$1:C$4500,3,0)</f>
        <v>672.59</v>
      </c>
      <c r="L2463">
        <f t="shared" si="413"/>
        <v>177175.58106475516</v>
      </c>
      <c r="O2463">
        <f t="shared" si="414"/>
        <v>11760.776646678723</v>
      </c>
      <c r="R2463">
        <f t="shared" si="415"/>
        <v>38.54291511986149</v>
      </c>
      <c r="U2463" s="2">
        <f t="shared" si="416"/>
        <v>63.229602802621315</v>
      </c>
      <c r="V2463">
        <f>VLOOKUP(A2463,'VXZ-IV'!A$1:C$4500,3,0)</f>
        <v>63.24</v>
      </c>
      <c r="W2463" s="10">
        <f t="shared" si="421"/>
        <v>-1.6440856070032428E-4</v>
      </c>
      <c r="X2463">
        <f t="shared" si="417"/>
        <v>38.540539351082799</v>
      </c>
      <c r="AB2463">
        <f t="shared" si="418"/>
        <v>561.68807469270905</v>
      </c>
      <c r="AC2463">
        <f>VLOOKUP(A2463,'VIXY-IV'!A$1:E$2000,4,0)</f>
        <v>563.096</v>
      </c>
      <c r="AD2463" s="10">
        <f t="shared" si="411"/>
        <v>-2.5003290864984429E-3</v>
      </c>
      <c r="AE2463">
        <f>ROW()</f>
        <v>2463</v>
      </c>
      <c r="AF2463">
        <f t="shared" si="412"/>
        <v>0.89127324749642345</v>
      </c>
      <c r="AG2463">
        <f>AG2462*(1-(AG$1+AG$5))^($A2463-$A2462)*(1+2*(E2463/E2462-1))</f>
        <v>32519.994058626718</v>
      </c>
      <c r="AH2463">
        <f>VLOOKUP(A2463,'UVXY-IV'!A$2:E$2000,4,0)</f>
        <v>163178</v>
      </c>
      <c r="AI2463">
        <v>65.040000000000006</v>
      </c>
      <c r="AJ2463" s="10">
        <f t="shared" si="410"/>
        <v>-0.8007084652426999</v>
      </c>
      <c r="AK2463">
        <f t="shared" si="420"/>
        <v>34.388801802696257</v>
      </c>
      <c r="AM2463">
        <v>34.232250000000001</v>
      </c>
      <c r="AN2463" s="10">
        <f t="shared" si="409"/>
        <v>4.5732256190071929E-3</v>
      </c>
      <c r="AO2463">
        <f>AO2462*(1-AO$1+H2462)^($A2463-$A2462)*(2-E2463/E2462)</f>
        <v>34.904696207071495</v>
      </c>
    </row>
    <row r="2464" spans="1:43" x14ac:dyDescent="0.25">
      <c r="A2464" s="1">
        <v>41638</v>
      </c>
      <c r="B2464" s="12">
        <v>13.56</v>
      </c>
      <c r="C2464" s="12">
        <v>14.77</v>
      </c>
      <c r="D2464">
        <v>1109.4094</v>
      </c>
      <c r="E2464">
        <v>989.33199999999999</v>
      </c>
      <c r="F2464">
        <v>37568.879999999997</v>
      </c>
      <c r="G2464">
        <v>33508.39</v>
      </c>
      <c r="H2464">
        <f>(1/(1-91/360*VLOOKUP($A2464,Tbills!$B$4:$C$974,2,1)/100))^((1)/91)-1</f>
        <v>1.8308364160279922E-6</v>
      </c>
      <c r="I2464" s="2">
        <f t="shared" si="419"/>
        <v>682.11326899428991</v>
      </c>
      <c r="J2464">
        <f>VLOOKUP(A2464,'VXX-IV'!A$1:C$4500,3,0)</f>
        <v>682.15</v>
      </c>
      <c r="L2464">
        <f t="shared" si="413"/>
        <v>182213.19779683396</v>
      </c>
      <c r="O2464">
        <f t="shared" si="414"/>
        <v>12011.537550560055</v>
      </c>
      <c r="R2464">
        <f t="shared" si="415"/>
        <v>38.262464254967909</v>
      </c>
      <c r="U2464" s="2">
        <f t="shared" si="416"/>
        <v>63.722424252278728</v>
      </c>
      <c r="V2464">
        <f>VLOOKUP(A2464,'VXZ-IV'!A$1:C$4500,3,0)</f>
        <v>63.72</v>
      </c>
      <c r="W2464" s="10">
        <f t="shared" si="421"/>
        <v>3.804539043827937E-5</v>
      </c>
      <c r="X2464">
        <f t="shared" si="417"/>
        <v>38.233498579781688</v>
      </c>
      <c r="AB2464">
        <f t="shared" si="418"/>
        <v>569.65128692172698</v>
      </c>
      <c r="AC2464">
        <f>VLOOKUP(A2464,'VIXY-IV'!A$1:E$2000,4,0)</f>
        <v>571.06600000000003</v>
      </c>
      <c r="AD2464" s="10">
        <f t="shared" si="411"/>
        <v>-2.4773197463568986E-3</v>
      </c>
      <c r="AE2464">
        <f>ROW()</f>
        <v>2464</v>
      </c>
      <c r="AF2464">
        <f t="shared" si="412"/>
        <v>0.91807718348002709</v>
      </c>
      <c r="AG2464">
        <f>AG2463*(1-(AG$1+AG$5))^($A2464-$A2463)*(1+2*(E2464/E2463-1))</f>
        <v>33445.602892944611</v>
      </c>
      <c r="AH2464">
        <f>VLOOKUP(A2464,'UVXY-IV'!A$2:E$2000,4,0)</f>
        <v>167823</v>
      </c>
      <c r="AI2464">
        <v>67.239999999999995</v>
      </c>
      <c r="AJ2464" s="10">
        <f t="shared" si="410"/>
        <v>-0.80070906316211365</v>
      </c>
      <c r="AK2464">
        <f t="shared" si="420"/>
        <v>33.892877632572478</v>
      </c>
      <c r="AM2464">
        <v>33.740200000000002</v>
      </c>
      <c r="AN2464" s="10">
        <f t="shared" si="409"/>
        <v>4.5250956595537239E-3</v>
      </c>
      <c r="AO2464">
        <f>AO2463*(1-AO$1+H2463)^($A2464-$A2463)*(2-E2464/E2463)</f>
        <v>34.402525446504598</v>
      </c>
    </row>
    <row r="2465" spans="1:41" x14ac:dyDescent="0.25">
      <c r="A2465" s="1">
        <v>41639</v>
      </c>
      <c r="B2465" s="12">
        <v>13.72</v>
      </c>
      <c r="C2465" s="12">
        <v>14.77</v>
      </c>
      <c r="D2465">
        <v>1109.0573999999999</v>
      </c>
      <c r="E2465">
        <v>989.0163</v>
      </c>
      <c r="F2465">
        <v>37189.800000000003</v>
      </c>
      <c r="G2465">
        <v>33170.22</v>
      </c>
      <c r="H2465">
        <f>(1/(1-91/360*VLOOKUP($A2465,Tbills!$B$4:$C$974,2,1)/100))^((1)/91)-1</f>
        <v>1.8308364160279922E-6</v>
      </c>
      <c r="I2465" s="2">
        <f t="shared" si="419"/>
        <v>681.88021697347745</v>
      </c>
      <c r="J2465">
        <f>VLOOKUP(A2465,'VXX-IV'!A$1:C$4500,3,0)</f>
        <v>681.92</v>
      </c>
      <c r="L2465">
        <f t="shared" si="413"/>
        <v>182089.00941370713</v>
      </c>
      <c r="O2465">
        <f t="shared" si="414"/>
        <v>12005.38357375868</v>
      </c>
      <c r="R2465">
        <f t="shared" si="415"/>
        <v>38.266839162546056</v>
      </c>
      <c r="U2465" s="2">
        <f t="shared" si="416"/>
        <v>63.077909927115272</v>
      </c>
      <c r="V2465">
        <f>VLOOKUP(A2465,'VXZ-IV'!A$1:C$4500,3,0)</f>
        <v>63.08</v>
      </c>
      <c r="W2465" s="10">
        <f t="shared" si="421"/>
        <v>-3.3133685553687897E-5</v>
      </c>
      <c r="X2465">
        <f t="shared" si="417"/>
        <v>38.617997163500249</v>
      </c>
      <c r="AB2465">
        <f t="shared" si="418"/>
        <v>569.44965422886639</v>
      </c>
      <c r="AC2465">
        <f>VLOOKUP(A2465,'VIXY-IV'!A$1:E$2000,4,0)</f>
        <v>570.81200000000001</v>
      </c>
      <c r="AD2465" s="10">
        <f t="shared" si="411"/>
        <v>-2.386680327557289E-3</v>
      </c>
      <c r="AE2465">
        <f>ROW()</f>
        <v>2465</v>
      </c>
      <c r="AF2465">
        <f t="shared" si="412"/>
        <v>0.92890995260663511</v>
      </c>
      <c r="AG2465">
        <f>AG2464*(1-(AG$1+AG$5))^($A2465-$A2464)*(1+2*(E2465/E2464-1))</f>
        <v>33423.131276296081</v>
      </c>
      <c r="AH2465">
        <f>VLOOKUP(A2465,'UVXY-IV'!A$2:E$2000,4,0)</f>
        <v>167708</v>
      </c>
      <c r="AI2465">
        <v>67.12</v>
      </c>
      <c r="AJ2465" s="10">
        <f t="shared" si="410"/>
        <v>-0.80070639876275385</v>
      </c>
      <c r="AK2465">
        <f t="shared" si="420"/>
        <v>33.902113916186671</v>
      </c>
      <c r="AM2465">
        <v>33.749250000000004</v>
      </c>
      <c r="AN2465" s="10">
        <f t="shared" si="409"/>
        <v>4.5294018737207509E-3</v>
      </c>
      <c r="AO2465">
        <f>AO2464*(1-AO$1+H2464)^($A2465-$A2464)*(2-E2465/E2464)</f>
        <v>34.41229361427655</v>
      </c>
    </row>
    <row r="2466" spans="1:41" x14ac:dyDescent="0.25">
      <c r="A2466" s="1">
        <v>41641</v>
      </c>
      <c r="B2466" s="12">
        <v>14.23</v>
      </c>
      <c r="C2466" s="12">
        <v>15.26</v>
      </c>
      <c r="D2466">
        <v>1130.0703000000001</v>
      </c>
      <c r="E2466">
        <v>1007.7512</v>
      </c>
      <c r="F2466">
        <v>37664.92</v>
      </c>
      <c r="G2466">
        <v>33593.870000000003</v>
      </c>
      <c r="H2466">
        <f>(1/(1-91/360*VLOOKUP($A2466,Tbills!$B$4:$C$974,2,1)/100))^((1)/91)-1</f>
        <v>1.8308364160279922E-6</v>
      </c>
      <c r="I2466" s="2">
        <f t="shared" si="419"/>
        <v>694.76566605962489</v>
      </c>
      <c r="J2466">
        <f>VLOOKUP(A2466,'VXX-IV'!A$1:C$4500,3,0)</f>
        <v>694.81</v>
      </c>
      <c r="L2466">
        <f t="shared" si="413"/>
        <v>188971.22626710887</v>
      </c>
      <c r="O2466">
        <f t="shared" si="414"/>
        <v>12345.677787076158</v>
      </c>
      <c r="R2466">
        <f t="shared" si="415"/>
        <v>37.900968592154854</v>
      </c>
      <c r="U2466" s="2">
        <f t="shared" si="416"/>
        <v>63.880649276458151</v>
      </c>
      <c r="V2466">
        <f>VLOOKUP(A2466,'VXZ-IV'!A$1:C$4500,3,0)</f>
        <v>63.88</v>
      </c>
      <c r="W2466" s="10">
        <f t="shared" si="421"/>
        <v>1.0164002162582619E-5</v>
      </c>
      <c r="X2466">
        <f t="shared" si="417"/>
        <v>38.122087620970284</v>
      </c>
      <c r="AB2466">
        <f t="shared" si="418"/>
        <v>580.19625919489681</v>
      </c>
      <c r="AC2466">
        <f>VLOOKUP(A2466,'VIXY-IV'!A$1:E$2000,4,0)</f>
        <v>581.54600000000005</v>
      </c>
      <c r="AD2466" s="10">
        <f t="shared" si="411"/>
        <v>-2.3209527794934015E-3</v>
      </c>
      <c r="AE2466">
        <f>ROW()</f>
        <v>2466</v>
      </c>
      <c r="AF2466">
        <f t="shared" si="412"/>
        <v>0.93250327653997378</v>
      </c>
      <c r="AG2466">
        <f>AG2465*(1-(AG$1+AG$5))^($A2466-$A2465)*(1+2*(E2466/E2465-1))</f>
        <v>34687.059679157232</v>
      </c>
      <c r="AH2466">
        <f>VLOOKUP(A2466,'UVXY-IV'!A$2:E$2000,4,0)</f>
        <v>174054</v>
      </c>
      <c r="AI2466">
        <v>69.760000000000005</v>
      </c>
      <c r="AJ2466" s="10">
        <f t="shared" si="410"/>
        <v>-0.80071093063556575</v>
      </c>
      <c r="AK2466">
        <f t="shared" si="420"/>
        <v>33.256809287443978</v>
      </c>
      <c r="AM2466">
        <v>33.10765</v>
      </c>
      <c r="AN2466" s="10">
        <f t="shared" si="409"/>
        <v>4.5052816326129896E-3</v>
      </c>
      <c r="AO2466">
        <f>AO2465*(1-AO$1+H2465)^($A2466-$A2465)*(2-E2466/E2465)</f>
        <v>33.758049095975586</v>
      </c>
    </row>
    <row r="2467" spans="1:41" x14ac:dyDescent="0.25">
      <c r="A2467" s="1">
        <v>41642</v>
      </c>
      <c r="B2467" s="12">
        <v>13.76</v>
      </c>
      <c r="C2467" s="12">
        <v>15.09</v>
      </c>
      <c r="D2467">
        <v>1118.4512</v>
      </c>
      <c r="E2467">
        <v>997.38789999999995</v>
      </c>
      <c r="F2467">
        <v>37499.120000000003</v>
      </c>
      <c r="G2467">
        <v>33445.93</v>
      </c>
      <c r="H2467">
        <f>(1/(1-91/360*VLOOKUP($A2467,Tbills!$B$4:$C$974,2,1)/100))^((1)/91)-1</f>
        <v>1.8308364160279922E-6</v>
      </c>
      <c r="I2467" s="2">
        <f t="shared" si="419"/>
        <v>687.60549268162606</v>
      </c>
      <c r="J2467">
        <f>VLOOKUP(A2467,'VXX-IV'!A$1:C$4500,3,0)</f>
        <v>687.65</v>
      </c>
      <c r="L2467">
        <f t="shared" si="413"/>
        <v>185076.59312333947</v>
      </c>
      <c r="O2467">
        <f t="shared" si="414"/>
        <v>12154.831342147092</v>
      </c>
      <c r="R2467">
        <f t="shared" si="415"/>
        <v>38.094125458839706</v>
      </c>
      <c r="U2467" s="2">
        <f t="shared" si="416"/>
        <v>63.597897535715816</v>
      </c>
      <c r="V2467">
        <f>VLOOKUP(A2467,'VXZ-IV'!A$1:C$4500,3,0)</f>
        <v>63.6</v>
      </c>
      <c r="W2467" s="10">
        <f t="shared" si="421"/>
        <v>-3.3057614531206703E-5</v>
      </c>
      <c r="X2467">
        <f t="shared" si="417"/>
        <v>38.288622791776447</v>
      </c>
      <c r="AB2467">
        <f t="shared" si="418"/>
        <v>574.20973830067499</v>
      </c>
      <c r="AC2467">
        <f>VLOOKUP(A2467,'VIXY-IV'!A$1:E$2000,4,0)</f>
        <v>575.52200000000005</v>
      </c>
      <c r="AD2467" s="10">
        <f t="shared" si="411"/>
        <v>-2.2801243033716556E-3</v>
      </c>
      <c r="AE2467">
        <f>ROW()</f>
        <v>2467</v>
      </c>
      <c r="AF2467">
        <f t="shared" si="412"/>
        <v>0.91186216037110668</v>
      </c>
      <c r="AG2467">
        <f>AG2466*(1-(AG$1+AG$5))^($A2467-$A2466)*(1+2*(E2467/E2466-1))</f>
        <v>33972.499824986218</v>
      </c>
      <c r="AH2467">
        <f>VLOOKUP(A2467,'UVXY-IV'!A$2:E$2000,4,0)</f>
        <v>170465</v>
      </c>
      <c r="AI2467">
        <v>68.959999999999994</v>
      </c>
      <c r="AJ2467" s="10">
        <f t="shared" si="410"/>
        <v>-0.80070689100409931</v>
      </c>
      <c r="AK2467">
        <f t="shared" si="420"/>
        <v>33.597243797471009</v>
      </c>
      <c r="AM2467">
        <v>33.446624999999997</v>
      </c>
      <c r="AN2467" s="10">
        <f t="shared" si="409"/>
        <v>4.5032584743904813E-3</v>
      </c>
      <c r="AO2467">
        <f>AO2466*(1-AO$1+H2466)^($A2467-$A2466)*(2-E2467/E2466)</f>
        <v>34.104004042354923</v>
      </c>
    </row>
    <row r="2468" spans="1:41" x14ac:dyDescent="0.25">
      <c r="A2468" s="1">
        <v>41645</v>
      </c>
      <c r="B2468" s="12">
        <v>13.55</v>
      </c>
      <c r="C2468" s="12">
        <v>14.82</v>
      </c>
      <c r="D2468">
        <v>1106.8671999999999</v>
      </c>
      <c r="E2468">
        <v>987.05229999999995</v>
      </c>
      <c r="F2468">
        <v>37025.58</v>
      </c>
      <c r="G2468">
        <v>33023.39</v>
      </c>
      <c r="H2468">
        <f>(1/(1-91/360*VLOOKUP($A2468,Tbills!$B$4:$C$974,2,1)/100))^((1)/91)-1</f>
        <v>1.5279095799680675E-6</v>
      </c>
      <c r="I2468" s="2">
        <f t="shared" si="419"/>
        <v>680.43406242544995</v>
      </c>
      <c r="J2468">
        <f>VLOOKUP(A2468,'VXX-IV'!A$1:C$4500,3,0)</f>
        <v>680.48</v>
      </c>
      <c r="L2468">
        <f t="shared" si="413"/>
        <v>181217.07098620676</v>
      </c>
      <c r="O2468">
        <f t="shared" si="414"/>
        <v>11964.686951304748</v>
      </c>
      <c r="R2468">
        <f t="shared" si="415"/>
        <v>38.286311129862746</v>
      </c>
      <c r="U2468" s="2">
        <f t="shared" si="416"/>
        <v>62.790188029350546</v>
      </c>
      <c r="V2468">
        <f>VLOOKUP(A2468,'VXZ-IV'!A$1:C$4500,3,0)</f>
        <v>62.8</v>
      </c>
      <c r="W2468" s="10">
        <f t="shared" si="421"/>
        <v>-1.5624157085114554E-4</v>
      </c>
      <c r="X2468">
        <f t="shared" si="417"/>
        <v>38.768218804720192</v>
      </c>
      <c r="AB2468">
        <f t="shared" si="418"/>
        <v>568.19995815977404</v>
      </c>
      <c r="AC2468">
        <f>VLOOKUP(A2468,'VIXY-IV'!A$1:E$2000,4,0)</f>
        <v>569.44000000000005</v>
      </c>
      <c r="AD2468" s="10">
        <f t="shared" si="411"/>
        <v>-2.1776514474325381E-3</v>
      </c>
      <c r="AE2468">
        <f>ROW()</f>
        <v>2468</v>
      </c>
      <c r="AF2468">
        <f t="shared" si="412"/>
        <v>0.9143049932523617</v>
      </c>
      <c r="AG2468">
        <f>AG2467*(1-(AG$1+AG$5))^($A2468-$A2467)*(1+2*(E2468/E2467-1))</f>
        <v>33265.04514318255</v>
      </c>
      <c r="AH2468">
        <f>VLOOKUP(A2468,'UVXY-IV'!A$2:E$2000,4,0)</f>
        <v>166857</v>
      </c>
      <c r="AI2468">
        <v>67.2</v>
      </c>
      <c r="AJ2468" s="10">
        <f t="shared" si="410"/>
        <v>-0.80063740122870153</v>
      </c>
      <c r="AK2468">
        <f t="shared" si="420"/>
        <v>33.940658056500787</v>
      </c>
      <c r="AM2468">
        <v>33.789250000000003</v>
      </c>
      <c r="AN2468" s="10">
        <f t="shared" si="409"/>
        <v>4.480953454154335E-3</v>
      </c>
      <c r="AO2468">
        <f>AO2467*(1-AO$1+H2467)^($A2468-$A2467)*(2-E2468/E2467)</f>
        <v>34.453778553513864</v>
      </c>
    </row>
    <row r="2469" spans="1:41" x14ac:dyDescent="0.25">
      <c r="A2469" s="1">
        <v>41646</v>
      </c>
      <c r="B2469" s="12">
        <v>12.92</v>
      </c>
      <c r="C2469" s="12">
        <v>14.41</v>
      </c>
      <c r="D2469">
        <v>1085.5021999999999</v>
      </c>
      <c r="E2469">
        <v>967.99839999999995</v>
      </c>
      <c r="F2469">
        <v>36406.94</v>
      </c>
      <c r="G2469">
        <v>32471.57</v>
      </c>
      <c r="H2469">
        <f>(1/(1-91/360*VLOOKUP($A2469,Tbills!$B$4:$C$974,2,1)/100))^((1)/91)-1</f>
        <v>1.5279095799680675E-6</v>
      </c>
      <c r="I2469" s="2">
        <f t="shared" si="419"/>
        <v>667.28389973987089</v>
      </c>
      <c r="J2469">
        <f>VLOOKUP(A2469,'VXX-IV'!A$1:C$4500,3,0)</f>
        <v>667.32</v>
      </c>
      <c r="L2469">
        <f t="shared" si="413"/>
        <v>174213.09064136216</v>
      </c>
      <c r="O2469">
        <f t="shared" si="414"/>
        <v>11617.848822698443</v>
      </c>
      <c r="R2469">
        <f t="shared" si="415"/>
        <v>38.654100092245208</v>
      </c>
      <c r="U2469" s="2">
        <f t="shared" si="416"/>
        <v>61.739555933635707</v>
      </c>
      <c r="V2469">
        <f>VLOOKUP(A2469,'VXZ-IV'!A$1:C$4500,3,0)</f>
        <v>61.72</v>
      </c>
      <c r="W2469" s="10">
        <f t="shared" si="421"/>
        <v>3.1684921639185681E-4</v>
      </c>
      <c r="X2469">
        <f t="shared" si="417"/>
        <v>39.414637117515433</v>
      </c>
      <c r="AB2469">
        <f t="shared" si="418"/>
        <v>557.21208899535043</v>
      </c>
      <c r="AC2469">
        <f>VLOOKUP(A2469,'VIXY-IV'!A$1:E$2000,4,0)</f>
        <v>558.40599999999995</v>
      </c>
      <c r="AD2469" s="10">
        <f t="shared" si="411"/>
        <v>-2.1380697998401033E-3</v>
      </c>
      <c r="AE2469">
        <f>ROW()</f>
        <v>2469</v>
      </c>
      <c r="AF2469">
        <f t="shared" si="412"/>
        <v>0.89659958362248438</v>
      </c>
      <c r="AG2469">
        <f>AG2468*(1-(AG$1+AG$5))^($A2469-$A2468)*(1+2*(E2469/E2468-1))</f>
        <v>31979.68119515639</v>
      </c>
      <c r="AH2469">
        <f>VLOOKUP(A2469,'UVXY-IV'!A$2:E$2000,4,0)</f>
        <v>160385</v>
      </c>
      <c r="AI2469">
        <v>64.2</v>
      </c>
      <c r="AJ2469" s="10">
        <f t="shared" si="410"/>
        <v>-0.80060678245997829</v>
      </c>
      <c r="AK2469">
        <f t="shared" si="420"/>
        <v>34.59423178719662</v>
      </c>
      <c r="AM2469">
        <v>34.44</v>
      </c>
      <c r="AN2469" s="10">
        <f t="shared" si="409"/>
        <v>4.4782748895650926E-3</v>
      </c>
      <c r="AO2469">
        <f>AO2468*(1-AO$1+H2468)^($A2469-$A2468)*(2-E2469/E2468)</f>
        <v>35.117623534987274</v>
      </c>
    </row>
    <row r="2470" spans="1:41" x14ac:dyDescent="0.25">
      <c r="A2470" s="1">
        <v>41647</v>
      </c>
      <c r="B2470" s="12">
        <v>12.87</v>
      </c>
      <c r="C2470" s="12">
        <v>14.29</v>
      </c>
      <c r="D2470">
        <v>1087.076</v>
      </c>
      <c r="E2470">
        <v>969.40039999999999</v>
      </c>
      <c r="F2470">
        <v>36297.96</v>
      </c>
      <c r="G2470">
        <v>32374.32</v>
      </c>
      <c r="H2470">
        <f>(1/(1-91/360*VLOOKUP($A2470,Tbills!$B$4:$C$974,2,1)/100))^((1)/91)-1</f>
        <v>1.5279095799680675E-6</v>
      </c>
      <c r="I2470" s="2">
        <f t="shared" si="419"/>
        <v>668.2350575088509</v>
      </c>
      <c r="J2470">
        <f>VLOOKUP(A2470,'VXX-IV'!A$1:C$4500,3,0)</f>
        <v>668.28</v>
      </c>
      <c r="L2470">
        <f t="shared" si="413"/>
        <v>174710.1022812851</v>
      </c>
      <c r="O2470">
        <f t="shared" si="414"/>
        <v>11642.696524877205</v>
      </c>
      <c r="R2470">
        <f t="shared" si="415"/>
        <v>38.624361657226231</v>
      </c>
      <c r="U2470" s="2">
        <f t="shared" si="416"/>
        <v>61.553244728868222</v>
      </c>
      <c r="V2470">
        <f>VLOOKUP(A2470,'VXZ-IV'!A$1:C$4500,3,0)</f>
        <v>61.56</v>
      </c>
      <c r="W2470" s="10">
        <f t="shared" si="421"/>
        <v>-1.0973474872932876E-4</v>
      </c>
      <c r="X2470">
        <f t="shared" si="417"/>
        <v>39.531279335301001</v>
      </c>
      <c r="AB2470">
        <f t="shared" si="418"/>
        <v>557.999671491963</v>
      </c>
      <c r="AC2470">
        <f>VLOOKUP(A2470,'VIXY-IV'!A$1:E$2000,4,0)</f>
        <v>559.202</v>
      </c>
      <c r="AD2470" s="10">
        <f t="shared" si="411"/>
        <v>-2.150079055577403E-3</v>
      </c>
      <c r="AE2470">
        <f>ROW()</f>
        <v>2470</v>
      </c>
      <c r="AF2470">
        <f t="shared" si="412"/>
        <v>0.90062981105668305</v>
      </c>
      <c r="AG2470">
        <f>AG2469*(1-(AG$1+AG$5))^($A2470-$A2469)*(1+2*(E2470/E2469-1))</f>
        <v>32071.235912646222</v>
      </c>
      <c r="AH2470">
        <f>VLOOKUP(A2470,'UVXY-IV'!A$2:E$2000,4,0)</f>
        <v>160836</v>
      </c>
      <c r="AI2470">
        <v>64.319999999999993</v>
      </c>
      <c r="AJ2470" s="10">
        <f t="shared" si="410"/>
        <v>-0.80059665800787005</v>
      </c>
      <c r="AK2470">
        <f t="shared" si="420"/>
        <v>34.54251834427938</v>
      </c>
      <c r="AM2470">
        <v>34.388649999999998</v>
      </c>
      <c r="AN2470" s="10">
        <f t="shared" si="409"/>
        <v>4.4743932745072712E-3</v>
      </c>
      <c r="AO2470">
        <f>AO2469*(1-AO$1+H2469)^($A2470-$A2469)*(2-E2470/E2469)</f>
        <v>35.065517531501577</v>
      </c>
    </row>
    <row r="2471" spans="1:41" x14ac:dyDescent="0.25">
      <c r="A2471" s="1">
        <v>41648</v>
      </c>
      <c r="B2471" s="12">
        <v>12.89</v>
      </c>
      <c r="C2471" s="12">
        <v>14.29</v>
      </c>
      <c r="D2471">
        <v>1090.5630000000001</v>
      </c>
      <c r="E2471">
        <v>972.50840000000005</v>
      </c>
      <c r="F2471">
        <v>36552.080000000002</v>
      </c>
      <c r="G2471">
        <v>32600.92</v>
      </c>
      <c r="H2471">
        <f>(1/(1-91/360*VLOOKUP($A2471,Tbills!$B$4:$C$974,2,1)/100))^((1)/91)-1</f>
        <v>1.5279095799680675E-6</v>
      </c>
      <c r="I2471" s="2">
        <f t="shared" si="419"/>
        <v>670.362200473793</v>
      </c>
      <c r="J2471">
        <f>VLOOKUP(A2471,'VXX-IV'!A$1:C$4500,3,0)</f>
        <v>670.4</v>
      </c>
      <c r="L2471">
        <f t="shared" si="413"/>
        <v>175822.70049375089</v>
      </c>
      <c r="O2471">
        <f t="shared" si="414"/>
        <v>11698.293865984979</v>
      </c>
      <c r="R2471">
        <f t="shared" si="415"/>
        <v>38.560701533336506</v>
      </c>
      <c r="U2471" s="2">
        <f t="shared" si="416"/>
        <v>61.982664178238899</v>
      </c>
      <c r="V2471">
        <f>VLOOKUP(A2471,'VXZ-IV'!A$1:C$4500,3,0)</f>
        <v>61.96</v>
      </c>
      <c r="W2471" s="10">
        <f t="shared" si="421"/>
        <v>3.6578725369418308E-4</v>
      </c>
      <c r="X2471">
        <f t="shared" si="417"/>
        <v>39.253193189933128</v>
      </c>
      <c r="AB2471">
        <f t="shared" si="418"/>
        <v>559.76916028403355</v>
      </c>
      <c r="AC2471">
        <f>VLOOKUP(A2471,'VIXY-IV'!A$1:E$2000,4,0)</f>
        <v>560.952</v>
      </c>
      <c r="AD2471" s="10">
        <f t="shared" si="411"/>
        <v>-2.1086291090262055E-3</v>
      </c>
      <c r="AE2471">
        <f>ROW()</f>
        <v>2471</v>
      </c>
      <c r="AF2471">
        <f t="shared" si="412"/>
        <v>0.90202939118264525</v>
      </c>
      <c r="AG2471">
        <f>AG2470*(1-(AG$1+AG$5))^($A2471-$A2470)*(1+2*(E2471/E2470-1))</f>
        <v>32275.795760625904</v>
      </c>
      <c r="AH2471">
        <f>VLOOKUP(A2471,'UVXY-IV'!A$2:E$2000,4,0)</f>
        <v>161847</v>
      </c>
      <c r="AI2471">
        <v>64.599999999999994</v>
      </c>
      <c r="AJ2471" s="10">
        <f t="shared" si="410"/>
        <v>-0.80057835016635526</v>
      </c>
      <c r="AK2471">
        <f t="shared" si="420"/>
        <v>34.430167713053947</v>
      </c>
      <c r="AM2471">
        <v>34.277175</v>
      </c>
      <c r="AN2471" s="10">
        <f t="shared" si="409"/>
        <v>4.4633991294191766E-3</v>
      </c>
      <c r="AO2471">
        <f>AO2470*(1-AO$1+H2470)^($A2471-$A2470)*(2-E2471/E2470)</f>
        <v>34.951854400731136</v>
      </c>
    </row>
    <row r="2472" spans="1:41" x14ac:dyDescent="0.25">
      <c r="A2472" s="1">
        <v>41649</v>
      </c>
      <c r="B2472" s="12">
        <v>12.14</v>
      </c>
      <c r="C2472" s="12">
        <v>13.94</v>
      </c>
      <c r="D2472">
        <v>1067.8012000000001</v>
      </c>
      <c r="E2472">
        <v>952.20910000000003</v>
      </c>
      <c r="F2472">
        <v>36286.879999999997</v>
      </c>
      <c r="G2472">
        <v>32364.34</v>
      </c>
      <c r="H2472">
        <f>(1/(1-91/360*VLOOKUP($A2472,Tbills!$B$4:$C$974,2,1)/100))^((1)/91)-1</f>
        <v>1.5279095799680675E-6</v>
      </c>
      <c r="I2472" s="2">
        <f t="shared" si="419"/>
        <v>656.35466086456245</v>
      </c>
      <c r="J2472">
        <f>VLOOKUP(A2472,'VXX-IV'!A$1:C$4500,3,0)</f>
        <v>656.39</v>
      </c>
      <c r="L2472">
        <f t="shared" si="413"/>
        <v>168475.39933183143</v>
      </c>
      <c r="O2472">
        <f t="shared" si="414"/>
        <v>11331.641875761203</v>
      </c>
      <c r="R2472">
        <f t="shared" si="415"/>
        <v>38.96138156759006</v>
      </c>
      <c r="U2472" s="2">
        <f t="shared" si="416"/>
        <v>61.531454698216237</v>
      </c>
      <c r="V2472">
        <f>VLOOKUP(A2472,'VXZ-IV'!A$1:C$4500,3,0)</f>
        <v>61.52</v>
      </c>
      <c r="W2472" s="10">
        <f t="shared" si="421"/>
        <v>1.8619470442504671E-4</v>
      </c>
      <c r="X2472">
        <f t="shared" si="417"/>
        <v>39.53664578583917</v>
      </c>
      <c r="AB2472">
        <f t="shared" si="418"/>
        <v>548.06591352532575</v>
      </c>
      <c r="AC2472">
        <f>VLOOKUP(A2472,'VIXY-IV'!A$1:E$2000,4,0)</f>
        <v>549.19799999999998</v>
      </c>
      <c r="AD2472" s="10">
        <f t="shared" si="411"/>
        <v>-2.0613448604587248E-3</v>
      </c>
      <c r="AE2472">
        <f>ROW()</f>
        <v>2472</v>
      </c>
      <c r="AF2472">
        <f t="shared" si="412"/>
        <v>0.87087517934002878</v>
      </c>
      <c r="AG2472">
        <f>AG2471*(1-(AG$1+AG$5))^($A2472-$A2471)*(1+2*(E2472/E2471-1))</f>
        <v>30927.359373281619</v>
      </c>
      <c r="AH2472">
        <f>VLOOKUP(A2472,'UVXY-IV'!A$2:E$2000,4,0)</f>
        <v>155085</v>
      </c>
      <c r="AI2472">
        <v>61.64</v>
      </c>
      <c r="AJ2472" s="10">
        <f t="shared" si="410"/>
        <v>-0.80057800965095516</v>
      </c>
      <c r="AK2472">
        <f t="shared" si="420"/>
        <v>35.147196213943857</v>
      </c>
      <c r="AM2472">
        <v>34.991225</v>
      </c>
      <c r="AN2472" s="10">
        <f t="shared" si="409"/>
        <v>4.457437941765674E-3</v>
      </c>
      <c r="AO2472">
        <f>AO2471*(1-AO$1+H2471)^($A2472-$A2471)*(2-E2472/E2471)</f>
        <v>35.680144002311835</v>
      </c>
    </row>
    <row r="2473" spans="1:41" x14ac:dyDescent="0.25">
      <c r="A2473" s="1">
        <v>41652</v>
      </c>
      <c r="B2473" s="12">
        <v>13.28</v>
      </c>
      <c r="C2473" s="12">
        <v>14.98</v>
      </c>
      <c r="D2473">
        <v>1093.0897</v>
      </c>
      <c r="E2473">
        <v>974.75570000000005</v>
      </c>
      <c r="F2473">
        <v>36882.61</v>
      </c>
      <c r="G2473">
        <v>32895.53</v>
      </c>
      <c r="H2473">
        <f>(1/(1-91/360*VLOOKUP($A2473,Tbills!$B$4:$C$974,2,1)/100))^((1)/91)-1</f>
        <v>9.7224128259298936E-7</v>
      </c>
      <c r="I2473" s="2">
        <f t="shared" si="419"/>
        <v>671.84981467359682</v>
      </c>
      <c r="J2473">
        <f>VLOOKUP(A2473,'VXX-IV'!A$1:C$4500,3,0)</f>
        <v>671.89</v>
      </c>
      <c r="L2473">
        <f t="shared" si="413"/>
        <v>176430.37428164229</v>
      </c>
      <c r="O2473">
        <f t="shared" si="414"/>
        <v>11732.925013724971</v>
      </c>
      <c r="R2473">
        <f t="shared" si="415"/>
        <v>38.494892811877214</v>
      </c>
      <c r="U2473" s="2">
        <f t="shared" si="416"/>
        <v>62.537055797500209</v>
      </c>
      <c r="V2473">
        <f>VLOOKUP(A2473,'VXZ-IV'!A$1:C$4500,3,0)</f>
        <v>62.52</v>
      </c>
      <c r="W2473" s="10">
        <f t="shared" si="421"/>
        <v>2.7280546225538771E-4</v>
      </c>
      <c r="X2473">
        <f t="shared" si="417"/>
        <v>38.883536676544111</v>
      </c>
      <c r="AB2473">
        <f t="shared" si="418"/>
        <v>560.98444895734053</v>
      </c>
      <c r="AC2473">
        <f>VLOOKUP(A2473,'VIXY-IV'!A$1:E$2000,4,0)</f>
        <v>562.154</v>
      </c>
      <c r="AD2473" s="10">
        <f t="shared" si="411"/>
        <v>-2.0804815809537525E-3</v>
      </c>
      <c r="AE2473">
        <f>ROW()</f>
        <v>2473</v>
      </c>
      <c r="AF2473">
        <f t="shared" si="412"/>
        <v>0.8865153538050734</v>
      </c>
      <c r="AG2473">
        <f>AG2472*(1-(AG$1+AG$5))^($A2473-$A2472)*(1+2*(E2473/E2472-1))</f>
        <v>32388.693351860402</v>
      </c>
      <c r="AH2473">
        <f>VLOOKUP(A2473,'UVXY-IV'!A$2:E$2000,4,0)</f>
        <v>162415</v>
      </c>
      <c r="AI2473">
        <v>66.08</v>
      </c>
      <c r="AJ2473" s="10">
        <f t="shared" si="410"/>
        <v>-0.80058065232977005</v>
      </c>
      <c r="AK2473">
        <f t="shared" si="420"/>
        <v>34.310179309046198</v>
      </c>
      <c r="AM2473">
        <v>34.159374999999997</v>
      </c>
      <c r="AN2473" s="10">
        <f t="shared" si="409"/>
        <v>4.4147268223204694E-3</v>
      </c>
      <c r="AO2473">
        <f>AO2472*(1-AO$1+H2472)^($A2473-$A2472)*(2-E2473/E2472)</f>
        <v>34.831596843354198</v>
      </c>
    </row>
    <row r="2474" spans="1:41" x14ac:dyDescent="0.25">
      <c r="A2474" s="1">
        <v>41653</v>
      </c>
      <c r="B2474" s="12">
        <v>12.28</v>
      </c>
      <c r="C2474" s="12">
        <v>14.49</v>
      </c>
      <c r="D2474">
        <v>1054.5640000000001</v>
      </c>
      <c r="E2474">
        <v>940.39970000000005</v>
      </c>
      <c r="F2474">
        <v>36585.300000000003</v>
      </c>
      <c r="G2474">
        <v>32630.33</v>
      </c>
      <c r="H2474">
        <f>(1/(1-91/360*VLOOKUP($A2474,Tbills!$B$4:$C$974,2,1)/100))^((1)/91)-1</f>
        <v>9.7224128259298936E-7</v>
      </c>
      <c r="I2474" s="2">
        <f t="shared" si="419"/>
        <v>648.15481473994487</v>
      </c>
      <c r="J2474">
        <f>VLOOKUP(A2474,'VXX-IV'!A$1:C$4500,3,0)</f>
        <v>648.19000000000005</v>
      </c>
      <c r="L2474">
        <f t="shared" si="413"/>
        <v>163986.27703626201</v>
      </c>
      <c r="O2474">
        <f t="shared" si="414"/>
        <v>11112.246843507806</v>
      </c>
      <c r="R2474">
        <f t="shared" si="415"/>
        <v>39.171512733618677</v>
      </c>
      <c r="U2474" s="2">
        <f t="shared" si="416"/>
        <v>62.031433226029527</v>
      </c>
      <c r="V2474">
        <f>VLOOKUP(A2474,'VXZ-IV'!A$1:C$4500,3,0)</f>
        <v>62.04</v>
      </c>
      <c r="W2474" s="10">
        <f t="shared" si="421"/>
        <v>-1.3808468682252606E-4</v>
      </c>
      <c r="X2474">
        <f t="shared" si="417"/>
        <v>39.195599657892942</v>
      </c>
      <c r="AB2474">
        <f t="shared" si="418"/>
        <v>541.19325947029813</v>
      </c>
      <c r="AC2474">
        <f>VLOOKUP(A2474,'VIXY-IV'!A$1:E$2000,4,0)</f>
        <v>542.17600000000004</v>
      </c>
      <c r="AD2474" s="10">
        <f t="shared" si="411"/>
        <v>-1.8125858202906464E-3</v>
      </c>
      <c r="AE2474">
        <f>ROW()</f>
        <v>2474</v>
      </c>
      <c r="AF2474">
        <f t="shared" si="412"/>
        <v>0.84748102139406478</v>
      </c>
      <c r="AG2474">
        <f>AG2473*(1-(AG$1+AG$5))^($A2474-$A2473)*(1+2*(E2474/E2473-1))</f>
        <v>30104.550973256944</v>
      </c>
      <c r="AH2474">
        <f>VLOOKUP(A2474,'UVXY-IV'!A$2:E$2000,4,0)</f>
        <v>150926</v>
      </c>
      <c r="AI2474">
        <v>60.68</v>
      </c>
      <c r="AJ2474" s="10">
        <f t="shared" si="410"/>
        <v>-0.80053436138732259</v>
      </c>
      <c r="AK2474">
        <f t="shared" si="420"/>
        <v>35.517813130954103</v>
      </c>
      <c r="AM2474">
        <v>35.363025</v>
      </c>
      <c r="AN2474" s="10">
        <f t="shared" si="409"/>
        <v>4.3771179347384948E-3</v>
      </c>
      <c r="AO2474">
        <f>AO2473*(1-AO$1+H2473)^($A2474-$A2473)*(2-E2474/E2473)</f>
        <v>36.057964110520842</v>
      </c>
    </row>
    <row r="2475" spans="1:41" x14ac:dyDescent="0.25">
      <c r="A2475" s="1">
        <v>41654</v>
      </c>
      <c r="B2475" s="12">
        <v>12.28</v>
      </c>
      <c r="C2475" s="12">
        <v>14.46</v>
      </c>
      <c r="D2475">
        <v>1058.3534999999999</v>
      </c>
      <c r="E2475">
        <v>943.77800000000002</v>
      </c>
      <c r="F2475">
        <v>36795.29</v>
      </c>
      <c r="G2475">
        <v>32817.589999999997</v>
      </c>
      <c r="H2475">
        <f>(1/(1-91/360*VLOOKUP($A2475,Tbills!$B$4:$C$974,2,1)/100))^((1)/91)-1</f>
        <v>9.7224128259298936E-7</v>
      </c>
      <c r="I2475" s="2">
        <f t="shared" si="419"/>
        <v>650.46805140459651</v>
      </c>
      <c r="J2475">
        <f>VLOOKUP(A2475,'VXX-IV'!A$1:C$4500,3,0)</f>
        <v>650.5</v>
      </c>
      <c r="L2475">
        <f t="shared" si="413"/>
        <v>165157.18271048178</v>
      </c>
      <c r="O2475">
        <f t="shared" si="414"/>
        <v>11171.749955376697</v>
      </c>
      <c r="R2475">
        <f t="shared" si="415"/>
        <v>39.099385107023714</v>
      </c>
      <c r="U2475" s="2">
        <f t="shared" si="416"/>
        <v>62.385956109468431</v>
      </c>
      <c r="V2475">
        <f>VLOOKUP(A2475,'VXZ-IV'!A$1:C$4500,3,0)</f>
        <v>62.4</v>
      </c>
      <c r="W2475" s="10">
        <f t="shared" si="421"/>
        <v>-2.2506234826225047E-4</v>
      </c>
      <c r="X2475">
        <f t="shared" si="417"/>
        <v>38.96925918287765</v>
      </c>
      <c r="AB2475">
        <f t="shared" si="418"/>
        <v>543.11851030289768</v>
      </c>
      <c r="AC2475">
        <f>VLOOKUP(A2475,'VIXY-IV'!A$1:E$2000,4,0)</f>
        <v>544.09</v>
      </c>
      <c r="AD2475" s="10">
        <f t="shared" si="411"/>
        <v>-1.7855312486948494E-3</v>
      </c>
      <c r="AE2475">
        <f>ROW()</f>
        <v>2475</v>
      </c>
      <c r="AF2475">
        <f t="shared" si="412"/>
        <v>0.84923928077455035</v>
      </c>
      <c r="AG2475">
        <f>AG2474*(1-(AG$1+AG$5))^($A2475-$A2474)*(1+2*(E2475/E2474-1))</f>
        <v>30319.824899829324</v>
      </c>
      <c r="AH2475">
        <f>VLOOKUP(A2475,'UVXY-IV'!A$2:E$2000,4,0)</f>
        <v>151977</v>
      </c>
      <c r="AI2475">
        <v>61.28</v>
      </c>
      <c r="AJ2475" s="10">
        <f t="shared" si="410"/>
        <v>-0.80049727985267949</v>
      </c>
      <c r="AK2475">
        <f t="shared" si="420"/>
        <v>35.388570320912784</v>
      </c>
      <c r="AM2475">
        <v>35.234549999999999</v>
      </c>
      <c r="AN2475" s="10">
        <f t="shared" si="409"/>
        <v>4.3712867317102777E-3</v>
      </c>
      <c r="AO2475">
        <f>AO2474*(1-AO$1+H2474)^($A2475-$A2474)*(2-E2475/E2474)</f>
        <v>35.927135240383649</v>
      </c>
    </row>
    <row r="2476" spans="1:41" x14ac:dyDescent="0.25">
      <c r="A2476" s="1">
        <v>41655</v>
      </c>
      <c r="B2476" s="12">
        <v>12.53</v>
      </c>
      <c r="C2476" s="12">
        <v>14.69</v>
      </c>
      <c r="D2476">
        <v>1071.2277999999999</v>
      </c>
      <c r="E2476">
        <v>955.25760000000002</v>
      </c>
      <c r="F2476">
        <v>36836.269999999997</v>
      </c>
      <c r="G2476">
        <v>32854.11</v>
      </c>
      <c r="H2476">
        <f>(1/(1-91/360*VLOOKUP($A2476,Tbills!$B$4:$C$974,2,1)/100))^((1)/91)-1</f>
        <v>9.7224128259298936E-7</v>
      </c>
      <c r="I2476" s="2">
        <f t="shared" si="419"/>
        <v>658.36459105946585</v>
      </c>
      <c r="J2476">
        <f>VLOOKUP(A2476,'VXX-IV'!A$1:C$4500,3,0)</f>
        <v>658.4</v>
      </c>
      <c r="L2476">
        <f t="shared" si="413"/>
        <v>169167.4630429096</v>
      </c>
      <c r="O2476">
        <f t="shared" si="414"/>
        <v>11375.197208782511</v>
      </c>
      <c r="R2476">
        <f t="shared" si="415"/>
        <v>38.859836569967136</v>
      </c>
      <c r="U2476" s="2">
        <f t="shared" si="416"/>
        <v>62.45391430328236</v>
      </c>
      <c r="V2476">
        <f>VLOOKUP(A2476,'VXZ-IV'!A$1:C$4500,3,0)</f>
        <v>62.44</v>
      </c>
      <c r="W2476" s="10">
        <f t="shared" si="421"/>
        <v>2.228427815880174E-4</v>
      </c>
      <c r="X2476">
        <f t="shared" si="417"/>
        <v>38.924491616126211</v>
      </c>
      <c r="AB2476">
        <f t="shared" si="418"/>
        <v>549.70554098362891</v>
      </c>
      <c r="AC2476">
        <f>VLOOKUP(A2476,'VIXY-IV'!A$1:E$2000,4,0)</f>
        <v>550.66999999999996</v>
      </c>
      <c r="AD2476" s="10">
        <f t="shared" si="411"/>
        <v>-1.7514282898488664E-3</v>
      </c>
      <c r="AE2476">
        <f>ROW()</f>
        <v>2476</v>
      </c>
      <c r="AF2476">
        <f t="shared" si="412"/>
        <v>0.85296119809394144</v>
      </c>
      <c r="AG2476">
        <f>AG2475*(1-(AG$1+AG$5))^($A2476-$A2475)*(1+2*(E2476/E2475-1))</f>
        <v>31056.365879905214</v>
      </c>
      <c r="AH2476">
        <f>VLOOKUP(A2476,'UVXY-IV'!A$2:E$2000,4,0)</f>
        <v>155668</v>
      </c>
      <c r="AI2476">
        <v>61.76</v>
      </c>
      <c r="AJ2476" s="10">
        <f t="shared" si="410"/>
        <v>-0.8004961464147724</v>
      </c>
      <c r="AK2476">
        <f t="shared" si="420"/>
        <v>34.956494897978473</v>
      </c>
      <c r="AM2476">
        <v>34.805374999999998</v>
      </c>
      <c r="AN2476" s="10">
        <f t="shared" si="409"/>
        <v>4.3418551869782718E-3</v>
      </c>
      <c r="AO2476">
        <f>AO2475*(1-AO$1+H2475)^($A2476-$A2475)*(2-E2476/E2475)</f>
        <v>35.488859050611573</v>
      </c>
    </row>
    <row r="2477" spans="1:41" x14ac:dyDescent="0.25">
      <c r="A2477" s="1">
        <v>41656</v>
      </c>
      <c r="B2477" s="12">
        <v>12.44</v>
      </c>
      <c r="C2477" s="12">
        <v>14.63</v>
      </c>
      <c r="D2477">
        <v>1067.8053</v>
      </c>
      <c r="E2477">
        <v>952.2047</v>
      </c>
      <c r="F2477">
        <v>37088.14</v>
      </c>
      <c r="G2477">
        <v>33078.720000000001</v>
      </c>
      <c r="H2477">
        <f>(1/(1-91/360*VLOOKUP($A2477,Tbills!$B$4:$C$974,2,1)/100))^((1)/91)-1</f>
        <v>9.7224128259298936E-7</v>
      </c>
      <c r="I2477" s="2">
        <f t="shared" si="419"/>
        <v>656.24515896152832</v>
      </c>
      <c r="J2477">
        <f>VLOOKUP(A2477,'VXX-IV'!A$1:C$4500,3,0)</f>
        <v>656.29</v>
      </c>
      <c r="L2477">
        <f t="shared" si="413"/>
        <v>168078.7462063572</v>
      </c>
      <c r="O2477">
        <f t="shared" si="414"/>
        <v>11320.28486737226</v>
      </c>
      <c r="R2477">
        <f t="shared" si="415"/>
        <v>38.920173003278464</v>
      </c>
      <c r="U2477" s="2">
        <f t="shared" si="416"/>
        <v>62.879413078362035</v>
      </c>
      <c r="V2477">
        <f>VLOOKUP(A2477,'VXZ-IV'!A$1:C$4500,3,0)</f>
        <v>62.88</v>
      </c>
      <c r="W2477" s="10">
        <f t="shared" si="421"/>
        <v>-9.3339955147264675E-6</v>
      </c>
      <c r="X2477">
        <f t="shared" si="417"/>
        <v>38.656988675380028</v>
      </c>
      <c r="AB2477">
        <f t="shared" si="418"/>
        <v>547.92963726256755</v>
      </c>
      <c r="AC2477">
        <f>VLOOKUP(A2477,'VIXY-IV'!A$1:E$2000,4,0)</f>
        <v>548.88400000000001</v>
      </c>
      <c r="AD2477" s="10">
        <f t="shared" si="411"/>
        <v>-1.7387330245233201E-3</v>
      </c>
      <c r="AE2477">
        <f>ROW()</f>
        <v>2477</v>
      </c>
      <c r="AF2477">
        <f t="shared" si="412"/>
        <v>0.85030758714969235</v>
      </c>
      <c r="AG2477">
        <f>AG2476*(1-(AG$1+AG$5))^($A2477-$A2476)*(1+2*(E2477/E2476-1))</f>
        <v>30856.820437672963</v>
      </c>
      <c r="AH2477">
        <f>VLOOKUP(A2477,'UVXY-IV'!A$2:E$2000,4,0)</f>
        <v>154664</v>
      </c>
      <c r="AI2477">
        <v>62.16</v>
      </c>
      <c r="AJ2477" s="10">
        <f t="shared" si="410"/>
        <v>-0.80049125564014278</v>
      </c>
      <c r="AK2477">
        <f t="shared" si="420"/>
        <v>35.066578761927502</v>
      </c>
      <c r="AM2477">
        <v>34.915225</v>
      </c>
      <c r="AN2477" s="10">
        <f t="shared" si="409"/>
        <v>4.3348929278703707E-3</v>
      </c>
      <c r="AO2477">
        <f>AO2476*(1-AO$1+H2476)^($A2477-$A2476)*(2-E2477/E2476)</f>
        <v>35.600995424251344</v>
      </c>
    </row>
    <row r="2478" spans="1:41" x14ac:dyDescent="0.25">
      <c r="A2478" s="1">
        <v>41660</v>
      </c>
      <c r="B2478" s="12">
        <v>12.87</v>
      </c>
      <c r="C2478" s="12">
        <v>14.62</v>
      </c>
      <c r="D2478">
        <v>1056.3698999999999</v>
      </c>
      <c r="E2478">
        <v>942.00360000000001</v>
      </c>
      <c r="F2478">
        <v>36836.83</v>
      </c>
      <c r="G2478">
        <v>32854.449999999997</v>
      </c>
      <c r="H2478">
        <f>(1/(1-91/360*VLOOKUP($A2478,Tbills!$B$4:$C$974,2,1)/100))^((1)/91)-1</f>
        <v>9.7224128259298936E-7</v>
      </c>
      <c r="I2478" s="2">
        <f t="shared" si="419"/>
        <v>649.15394314902403</v>
      </c>
      <c r="J2478">
        <f>VLOOKUP(A2478,'VXX-IV'!A$1:C$4500,3,0)</f>
        <v>649.19000000000005</v>
      </c>
      <c r="L2478">
        <f t="shared" si="413"/>
        <v>164448.3451767326</v>
      </c>
      <c r="O2478">
        <f t="shared" si="414"/>
        <v>11136.869897217135</v>
      </c>
      <c r="R2478">
        <f t="shared" si="415"/>
        <v>39.121576750129059</v>
      </c>
      <c r="U2478" s="2">
        <f t="shared" si="416"/>
        <v>62.447249764379052</v>
      </c>
      <c r="V2478">
        <f>VLOOKUP(A2478,'VXZ-IV'!A$1:C$4500,3,0)</f>
        <v>62.44</v>
      </c>
      <c r="W2478" s="10">
        <f t="shared" si="421"/>
        <v>1.1610769345060667E-4</v>
      </c>
      <c r="X2478">
        <f t="shared" si="417"/>
        <v>38.913472476109931</v>
      </c>
      <c r="AB2478">
        <f t="shared" si="418"/>
        <v>541.98399990231508</v>
      </c>
      <c r="AC2478">
        <f>VLOOKUP(A2478,'VIXY-IV'!A$1:E$2000,4,0)</f>
        <v>542.89599999999996</v>
      </c>
      <c r="AD2478" s="10">
        <f t="shared" si="411"/>
        <v>-1.6798799359083461E-3</v>
      </c>
      <c r="AE2478">
        <f>ROW()</f>
        <v>2478</v>
      </c>
      <c r="AF2478">
        <f t="shared" si="412"/>
        <v>0.88030095759233928</v>
      </c>
      <c r="AG2478">
        <f>AG2477*(1-(AG$1+AG$5))^($A2478-$A2477)*(1+2*(E2478/E2477-1))</f>
        <v>30191.603703899451</v>
      </c>
      <c r="AH2478">
        <f>VLOOKUP(A2478,'UVXY-IV'!A$2:E$2000,4,0)</f>
        <v>151310</v>
      </c>
      <c r="AI2478">
        <v>60.56</v>
      </c>
      <c r="AJ2478" s="10">
        <f t="shared" si="410"/>
        <v>-0.80046524549666609</v>
      </c>
      <c r="AK2478">
        <f t="shared" si="420"/>
        <v>35.435649367522544</v>
      </c>
      <c r="AM2478">
        <v>35.283949999999997</v>
      </c>
      <c r="AN2478" s="10">
        <f t="shared" ref="AN2478:AN2541" si="422">AK2478/AM2478-1</f>
        <v>4.2993873283050377E-3</v>
      </c>
      <c r="AO2478">
        <f>AO2477*(1-AO$1+H2477)^($A2478-$A2477)*(2-E2478/E2477)</f>
        <v>35.97721057952608</v>
      </c>
    </row>
    <row r="2479" spans="1:41" x14ac:dyDescent="0.25">
      <c r="A2479" s="1">
        <v>41661</v>
      </c>
      <c r="B2479" s="12">
        <v>12.84</v>
      </c>
      <c r="C2479" s="12">
        <v>14.47</v>
      </c>
      <c r="D2479">
        <v>1037.6410000000001</v>
      </c>
      <c r="E2479">
        <v>925.30139999999994</v>
      </c>
      <c r="F2479">
        <v>36047.760000000002</v>
      </c>
      <c r="G2479">
        <v>32150.65</v>
      </c>
      <c r="H2479">
        <f>(1/(1-91/360*VLOOKUP($A2479,Tbills!$B$4:$C$974,2,1)/100))^((1)/91)-1</f>
        <v>9.7224128259298936E-7</v>
      </c>
      <c r="I2479" s="2">
        <f t="shared" si="419"/>
        <v>637.6292264957267</v>
      </c>
      <c r="J2479">
        <f>VLOOKUP(A2479,'VXX-IV'!A$1:C$4500,3,0)</f>
        <v>637.66999999999996</v>
      </c>
      <c r="L2479">
        <f t="shared" si="413"/>
        <v>158609.82446677829</v>
      </c>
      <c r="O2479">
        <f t="shared" si="414"/>
        <v>10840.311082016551</v>
      </c>
      <c r="R2479">
        <f t="shared" si="415"/>
        <v>39.466615227854</v>
      </c>
      <c r="U2479" s="2">
        <f t="shared" si="416"/>
        <v>61.108097052156332</v>
      </c>
      <c r="V2479">
        <f>VLOOKUP(A2479,'VXZ-IV'!A$1:C$4500,3,0)</f>
        <v>61.12</v>
      </c>
      <c r="W2479" s="10">
        <f t="shared" si="421"/>
        <v>-1.9474718330603213E-4</v>
      </c>
      <c r="X2479">
        <f t="shared" si="417"/>
        <v>39.745635921813928</v>
      </c>
      <c r="AB2479">
        <f t="shared" si="418"/>
        <v>532.35578836867614</v>
      </c>
      <c r="AC2479">
        <f>VLOOKUP(A2479,'VIXY-IV'!A$1:E$2000,4,0)</f>
        <v>533.274</v>
      </c>
      <c r="AD2479" s="10">
        <f t="shared" si="411"/>
        <v>-1.7218383632501277E-3</v>
      </c>
      <c r="AE2479">
        <f>ROW()</f>
        <v>2479</v>
      </c>
      <c r="AF2479">
        <f t="shared" si="412"/>
        <v>0.88735314443676572</v>
      </c>
      <c r="AG2479">
        <f>AG2478*(1-(AG$1+AG$5))^($A2479-$A2478)*(1+2*(E2479/E2478-1))</f>
        <v>29119.997576443755</v>
      </c>
      <c r="AH2479">
        <f>VLOOKUP(A2479,'UVXY-IV'!A$2:E$2000,4,0)</f>
        <v>145930</v>
      </c>
      <c r="AI2479">
        <v>58.8</v>
      </c>
      <c r="AJ2479" s="10">
        <f t="shared" ref="AJ2479:AJ2542" si="423">AG2479/AH2479-1</f>
        <v>-0.80045228824474912</v>
      </c>
      <c r="AK2479">
        <f t="shared" si="420"/>
        <v>36.062261652703732</v>
      </c>
      <c r="AM2479">
        <v>35.907850000000003</v>
      </c>
      <c r="AN2479" s="10">
        <f t="shared" si="422"/>
        <v>4.3002199436537047E-3</v>
      </c>
      <c r="AO2479">
        <f>AO2478*(1-AO$1+H2478)^($A2479-$A2478)*(2-E2479/E2478)</f>
        <v>36.61378605058669</v>
      </c>
    </row>
    <row r="2480" spans="1:41" x14ac:dyDescent="0.25">
      <c r="A2480" s="1">
        <v>41662</v>
      </c>
      <c r="B2480" s="12">
        <v>13.77</v>
      </c>
      <c r="C2480" s="12">
        <v>14.98</v>
      </c>
      <c r="D2480">
        <v>1062.9838999999999</v>
      </c>
      <c r="E2480">
        <v>947.89959999999996</v>
      </c>
      <c r="F2480">
        <v>36338.080000000002</v>
      </c>
      <c r="G2480">
        <v>32409.55</v>
      </c>
      <c r="H2480">
        <f>(1/(1-91/360*VLOOKUP($A2480,Tbills!$B$4:$C$974,2,1)/100))^((1)/91)-1</f>
        <v>9.7224128259298936E-7</v>
      </c>
      <c r="I2480" s="2">
        <f t="shared" si="419"/>
        <v>653.18648261765918</v>
      </c>
      <c r="J2480">
        <f>VLOOKUP(A2480,'VXX-IV'!A$1:C$4500,3,0)</f>
        <v>653.22</v>
      </c>
      <c r="L2480">
        <f t="shared" si="413"/>
        <v>166349.77193329527</v>
      </c>
      <c r="O2480">
        <f t="shared" si="414"/>
        <v>11237.054108742617</v>
      </c>
      <c r="R2480">
        <f t="shared" si="415"/>
        <v>38.98291563519853</v>
      </c>
      <c r="U2480" s="2">
        <f t="shared" si="416"/>
        <v>61.598744953605888</v>
      </c>
      <c r="V2480">
        <f>VLOOKUP(A2480,'VXZ-IV'!A$1:C$4500,3,0)</f>
        <v>61.6</v>
      </c>
      <c r="W2480" s="10">
        <f t="shared" si="421"/>
        <v>-2.037412977462516E-5</v>
      </c>
      <c r="X2480">
        <f t="shared" si="417"/>
        <v>39.42415579478785</v>
      </c>
      <c r="AB2480">
        <f t="shared" si="418"/>
        <v>545.33824899170384</v>
      </c>
      <c r="AC2480">
        <f>VLOOKUP(A2480,'VIXY-IV'!A$1:E$2000,4,0)</f>
        <v>546.26599999999996</v>
      </c>
      <c r="AD2480" s="10">
        <f t="shared" ref="AD2480:AD2543" si="424">AB2480/AC2480-1</f>
        <v>-1.6983502694587482E-3</v>
      </c>
      <c r="AE2480">
        <f>ROW()</f>
        <v>2480</v>
      </c>
      <c r="AF2480">
        <f t="shared" si="412"/>
        <v>0.91922563417890513</v>
      </c>
      <c r="AG2480">
        <f>AG2479*(1-(AG$1+AG$5))^($A2480-$A2479)*(1+2*(E2480/E2479-1))</f>
        <v>30541.336293821416</v>
      </c>
      <c r="AH2480">
        <f>VLOOKUP(A2480,'UVXY-IV'!A$2:E$2000,4,0)</f>
        <v>153007</v>
      </c>
      <c r="AI2480" t="s">
        <v>36</v>
      </c>
      <c r="AJ2480" s="10">
        <f t="shared" si="423"/>
        <v>-0.80039255528295161</v>
      </c>
      <c r="AK2480">
        <f t="shared" si="420"/>
        <v>35.179891440602361</v>
      </c>
      <c r="AM2480">
        <v>35.029449999999997</v>
      </c>
      <c r="AN2480" s="10">
        <f t="shared" si="422"/>
        <v>4.2947131799775384E-3</v>
      </c>
      <c r="AO2480">
        <f>AO2479*(1-AO$1+H2479)^($A2480-$A2479)*(2-E2480/E2479)</f>
        <v>35.718298402583969</v>
      </c>
    </row>
    <row r="2481" spans="1:41" x14ac:dyDescent="0.25">
      <c r="A2481" s="1">
        <v>41663</v>
      </c>
      <c r="B2481" s="12">
        <v>18.14</v>
      </c>
      <c r="C2481" s="12">
        <v>17.399999999999999</v>
      </c>
      <c r="D2481">
        <v>1205.9960000000001</v>
      </c>
      <c r="E2481">
        <v>1075.4276</v>
      </c>
      <c r="F2481">
        <v>38110.89</v>
      </c>
      <c r="G2481">
        <v>33990.67</v>
      </c>
      <c r="H2481">
        <f>(1/(1-91/360*VLOOKUP($A2481,Tbills!$B$4:$C$974,2,1)/100))^((1)/91)-1</f>
        <v>9.7224128259298936E-7</v>
      </c>
      <c r="I2481" s="2">
        <f t="shared" si="419"/>
        <v>741.04704443516118</v>
      </c>
      <c r="J2481">
        <f>VLOOKUP(A2481,'VXX-IV'!A$1:C$4500,3,0)</f>
        <v>741.09</v>
      </c>
      <c r="L2481">
        <f t="shared" si="413"/>
        <v>211100.98382900373</v>
      </c>
      <c r="O2481">
        <f t="shared" si="414"/>
        <v>13504.306012944959</v>
      </c>
      <c r="R2481">
        <f t="shared" si="415"/>
        <v>36.35894080398959</v>
      </c>
      <c r="U2481" s="2">
        <f t="shared" si="416"/>
        <v>64.602360681420265</v>
      </c>
      <c r="V2481">
        <f>VLOOKUP(A2481,'VXZ-IV'!A$1:C$4500,3,0)</f>
        <v>64.599999999999994</v>
      </c>
      <c r="W2481" s="10">
        <f t="shared" si="421"/>
        <v>3.654305604139374E-5</v>
      </c>
      <c r="X2481">
        <f t="shared" si="417"/>
        <v>37.499473343089143</v>
      </c>
      <c r="AB2481">
        <f t="shared" si="418"/>
        <v>618.68509802428764</v>
      </c>
      <c r="AC2481">
        <f>VLOOKUP(A2481,'VIXY-IV'!A$1:E$2000,4,0)</f>
        <v>619.70000000000005</v>
      </c>
      <c r="AD2481" s="10">
        <f t="shared" si="424"/>
        <v>-1.6377311210463708E-3</v>
      </c>
      <c r="AE2481">
        <f>ROW()</f>
        <v>2481</v>
      </c>
      <c r="AF2481">
        <f t="shared" si="412"/>
        <v>1.042528735632184</v>
      </c>
      <c r="AG2481">
        <f>AG2480*(1-(AG$1+AG$5))^($A2481-$A2480)*(1+2*(E2481/E2480-1))</f>
        <v>38757.937489153788</v>
      </c>
      <c r="AH2481">
        <f>VLOOKUP(A2481,'UVXY-IV'!A$2:E$2000,4,0)</f>
        <v>194174.5</v>
      </c>
      <c r="AI2481">
        <v>72.81</v>
      </c>
      <c r="AJ2481" s="10">
        <f t="shared" si="423"/>
        <v>-0.80039635745603166</v>
      </c>
      <c r="AK2481">
        <f t="shared" si="420"/>
        <v>30.445460297037435</v>
      </c>
      <c r="AM2481">
        <v>30.31495</v>
      </c>
      <c r="AN2481" s="10">
        <f t="shared" si="422"/>
        <v>4.305146372909574E-3</v>
      </c>
      <c r="AO2481">
        <f>AO2480*(1-AO$1+H2480)^($A2481-$A2480)*(2-E2481/E2480)</f>
        <v>30.911736133044812</v>
      </c>
    </row>
    <row r="2482" spans="1:41" x14ac:dyDescent="0.25">
      <c r="A2482" s="1">
        <v>41666</v>
      </c>
      <c r="B2482" s="12">
        <v>17.420000000000002</v>
      </c>
      <c r="C2482" s="12">
        <v>17.13</v>
      </c>
      <c r="D2482">
        <v>1200.3181999999999</v>
      </c>
      <c r="E2482">
        <v>1070.3614</v>
      </c>
      <c r="F2482">
        <v>37861.040000000001</v>
      </c>
      <c r="G2482">
        <v>33767.730000000003</v>
      </c>
      <c r="H2482">
        <f>(1/(1-91/360*VLOOKUP($A2482,Tbills!$B$4:$C$974,2,1)/100))^((1)/91)-1</f>
        <v>1.5279095799680675E-6</v>
      </c>
      <c r="I2482" s="2">
        <f t="shared" si="419"/>
        <v>737.50426129989398</v>
      </c>
      <c r="J2482">
        <f>VLOOKUP(A2482,'VXX-IV'!A$1:C$4500,3,0)</f>
        <v>737.55</v>
      </c>
      <c r="L2482">
        <f t="shared" si="413"/>
        <v>209084.64577454637</v>
      </c>
      <c r="O2482">
        <f t="shared" si="414"/>
        <v>13407.524923620318</v>
      </c>
      <c r="R2482">
        <f t="shared" si="415"/>
        <v>36.439639671204489</v>
      </c>
      <c r="U2482" s="2">
        <f t="shared" si="416"/>
        <v>64.174141460280083</v>
      </c>
      <c r="V2482">
        <f>VLOOKUP(A2482,'VXZ-IV'!A$1:C$4500,3,0)</f>
        <v>64.16</v>
      </c>
      <c r="W2482" s="10">
        <f t="shared" si="421"/>
        <v>2.2040929364219863E-4</v>
      </c>
      <c r="X2482">
        <f t="shared" si="417"/>
        <v>37.741412054196502</v>
      </c>
      <c r="AB2482">
        <f t="shared" si="418"/>
        <v>615.70614840241558</v>
      </c>
      <c r="AC2482">
        <f>VLOOKUP(A2482,'VIXY-IV'!A$1:E$2000,4,0)</f>
        <v>616.73400000000004</v>
      </c>
      <c r="AD2482" s="10">
        <f t="shared" si="424"/>
        <v>-1.6666043992782376E-3</v>
      </c>
      <c r="AE2482">
        <f>ROW()</f>
        <v>2482</v>
      </c>
      <c r="AF2482">
        <f t="shared" si="412"/>
        <v>1.0169293636894339</v>
      </c>
      <c r="AG2482">
        <f>AG2481*(1-(AG$1+AG$5))^($A2482-$A2481)*(1+2*(E2482/E2481-1))</f>
        <v>38388.889031162187</v>
      </c>
      <c r="AH2482">
        <f>VLOOKUP(A2482,'UVXY-IV'!A$2:E$2000,4,0)</f>
        <v>192316.25</v>
      </c>
      <c r="AI2482">
        <v>74.56</v>
      </c>
      <c r="AJ2482" s="10">
        <f t="shared" si="423"/>
        <v>-0.80038665983159407</v>
      </c>
      <c r="AK2482">
        <f t="shared" si="420"/>
        <v>30.584611049092469</v>
      </c>
      <c r="AL2482">
        <f>WEEKDAY(A2482)</f>
        <v>2</v>
      </c>
      <c r="AM2482">
        <v>30.468599999999999</v>
      </c>
      <c r="AN2482" s="10">
        <f t="shared" si="422"/>
        <v>3.8075608689756013E-3</v>
      </c>
      <c r="AO2482">
        <f>AO2481*(1-AO$1+H2481)^($A2482-$A2481)*(2-E2482/E2481)</f>
        <v>31.0540019306681</v>
      </c>
    </row>
    <row r="2483" spans="1:41" x14ac:dyDescent="0.25">
      <c r="A2483" s="1">
        <v>41667</v>
      </c>
      <c r="B2483" s="12">
        <v>15.8</v>
      </c>
      <c r="C2483" s="12">
        <v>16.2</v>
      </c>
      <c r="D2483">
        <v>1136.4857999999999</v>
      </c>
      <c r="E2483">
        <v>1013.4384</v>
      </c>
      <c r="F2483">
        <v>36841.94</v>
      </c>
      <c r="G2483">
        <v>32858.75</v>
      </c>
      <c r="H2483">
        <f>(1/(1-91/360*VLOOKUP($A2483,Tbills!$B$4:$C$974,2,1)/100))^((1)/91)-1</f>
        <v>1.5279095799680675E-6</v>
      </c>
      <c r="I2483" s="2">
        <f t="shared" si="419"/>
        <v>698.26707868355663</v>
      </c>
      <c r="J2483">
        <f>VLOOKUP(A2483,'VXX-IV'!A$1:C$4500,3,0)</f>
        <v>698.31</v>
      </c>
      <c r="L2483">
        <f t="shared" si="413"/>
        <v>186837.78057811808</v>
      </c>
      <c r="O2483">
        <f t="shared" si="414"/>
        <v>12337.56870191891</v>
      </c>
      <c r="R2483">
        <f t="shared" si="415"/>
        <v>37.406898715658535</v>
      </c>
      <c r="U2483" s="2">
        <f t="shared" si="416"/>
        <v>62.445252934931148</v>
      </c>
      <c r="V2483">
        <f>VLOOKUP(A2483,'VXZ-IV'!A$1:C$4500,3,0)</f>
        <v>62.44</v>
      </c>
      <c r="W2483" s="10">
        <f t="shared" si="421"/>
        <v>8.4127721511118025E-5</v>
      </c>
      <c r="X2483">
        <f t="shared" si="417"/>
        <v>38.755983736381154</v>
      </c>
      <c r="AB2483">
        <f t="shared" si="418"/>
        <v>582.94189123005287</v>
      </c>
      <c r="AC2483">
        <f>VLOOKUP(A2483,'VIXY-IV'!A$1:E$2000,4,0)</f>
        <v>583.89599999999996</v>
      </c>
      <c r="AD2483" s="10">
        <f t="shared" si="424"/>
        <v>-1.6340388869714451E-3</v>
      </c>
      <c r="AE2483">
        <f>ROW()</f>
        <v>2483</v>
      </c>
      <c r="AF2483">
        <f t="shared" si="412"/>
        <v>0.97530864197530875</v>
      </c>
      <c r="AG2483">
        <f>AG2482*(1-(AG$1+AG$5))^($A2483-$A2482)*(1+2*(E2483/E2482-1))</f>
        <v>34304.606040732549</v>
      </c>
      <c r="AH2483">
        <f>VLOOKUP(A2483,'UVXY-IV'!A$2:E$2000,4,0)</f>
        <v>171839</v>
      </c>
      <c r="AI2483">
        <v>68.44</v>
      </c>
      <c r="AJ2483" s="10">
        <f t="shared" si="423"/>
        <v>-0.80036775097194146</v>
      </c>
      <c r="AK2483">
        <f t="shared" si="420"/>
        <v>32.209634158875673</v>
      </c>
      <c r="AL2483">
        <f>WEEKDAY(A2483)</f>
        <v>3</v>
      </c>
      <c r="AM2483">
        <v>32.085900000000002</v>
      </c>
      <c r="AN2483" s="10">
        <f t="shared" si="422"/>
        <v>3.8563406005651668E-3</v>
      </c>
      <c r="AO2483">
        <f>AO2482*(1-AO$1+H2482)^($A2483-$A2482)*(2-E2483/E2482)</f>
        <v>32.704328325941276</v>
      </c>
    </row>
    <row r="2484" spans="1:41" x14ac:dyDescent="0.25">
      <c r="A2484" s="1">
        <v>41668</v>
      </c>
      <c r="B2484" s="12">
        <v>17.350000000000001</v>
      </c>
      <c r="C2484" s="12">
        <v>17.239999999999998</v>
      </c>
      <c r="D2484">
        <v>1219.8024</v>
      </c>
      <c r="E2484">
        <v>1087.7328</v>
      </c>
      <c r="F2484">
        <v>37631.01</v>
      </c>
      <c r="G2484">
        <v>33562.46</v>
      </c>
      <c r="H2484">
        <f>(1/(1-91/360*VLOOKUP($A2484,Tbills!$B$4:$C$974,2,1)/100))^((1)/91)-1</f>
        <v>1.5279095799680675E-6</v>
      </c>
      <c r="I2484" s="2">
        <f t="shared" si="419"/>
        <v>749.43927128062717</v>
      </c>
      <c r="J2484">
        <f>VLOOKUP(A2484,'VXX-IV'!A$1:C$4500,3,0)</f>
        <v>749.48</v>
      </c>
      <c r="L2484">
        <f t="shared" si="413"/>
        <v>214222.29526406847</v>
      </c>
      <c r="O2484">
        <f t="shared" si="414"/>
        <v>13693.793922004148</v>
      </c>
      <c r="R2484">
        <f t="shared" si="415"/>
        <v>36.034134023441581</v>
      </c>
      <c r="U2484" s="2">
        <f t="shared" si="416"/>
        <v>63.781132026526713</v>
      </c>
      <c r="V2484">
        <f>VLOOKUP(A2484,'VXZ-IV'!A$1:C$4500,3,0)</f>
        <v>63.76</v>
      </c>
      <c r="W2484" s="10">
        <f t="shared" si="421"/>
        <v>3.3143077990449576E-4</v>
      </c>
      <c r="X2484">
        <f t="shared" si="417"/>
        <v>37.924632526419508</v>
      </c>
      <c r="AB2484">
        <f t="shared" si="418"/>
        <v>625.65510463256862</v>
      </c>
      <c r="AC2484">
        <f>VLOOKUP(A2484,'VIXY-IV'!A$1:E$2000,4,0)</f>
        <v>626.64800000000002</v>
      </c>
      <c r="AD2484" s="10">
        <f t="shared" si="424"/>
        <v>-1.584454697743265E-3</v>
      </c>
      <c r="AE2484">
        <f>ROW()</f>
        <v>2484</v>
      </c>
      <c r="AF2484">
        <f t="shared" si="412"/>
        <v>1.0063805104408354</v>
      </c>
      <c r="AG2484">
        <f>AG2483*(1-(AG$1+AG$5))^($A2484-$A2483)*(1+2*(E2484/E2483-1))</f>
        <v>39332.969798645339</v>
      </c>
      <c r="AH2484">
        <f>VLOOKUP(A2484,'UVXY-IV'!A$2:E$2000,4,0)</f>
        <v>196962.5</v>
      </c>
      <c r="AI2484">
        <v>77.19</v>
      </c>
      <c r="AJ2484" s="10">
        <f t="shared" si="423"/>
        <v>-0.80030224129646332</v>
      </c>
      <c r="AK2484">
        <f t="shared" si="420"/>
        <v>29.846980124687963</v>
      </c>
      <c r="AL2484">
        <f>WEEKDAY(A2484)</f>
        <v>4</v>
      </c>
      <c r="AM2484">
        <v>29.731300000000001</v>
      </c>
      <c r="AN2484" s="10">
        <f t="shared" si="422"/>
        <v>3.8908532317107891E-3</v>
      </c>
      <c r="AO2484">
        <f>AO2483*(1-AO$1+H2483)^($A2484-$A2483)*(2-E2484/E2483)</f>
        <v>30.305724205514931</v>
      </c>
    </row>
    <row r="2485" spans="1:41" x14ac:dyDescent="0.25">
      <c r="A2485" s="1">
        <v>41669</v>
      </c>
      <c r="B2485" s="12">
        <v>17.29</v>
      </c>
      <c r="C2485" s="12">
        <v>17.37</v>
      </c>
      <c r="D2485">
        <v>1236.0344</v>
      </c>
      <c r="E2485">
        <v>1102.2057</v>
      </c>
      <c r="F2485">
        <v>38057.910000000003</v>
      </c>
      <c r="G2485">
        <v>33943.15</v>
      </c>
      <c r="H2485">
        <f>(1/(1-91/360*VLOOKUP($A2485,Tbills!$B$4:$C$974,2,1)/100))^((1)/91)-1</f>
        <v>1.5279095799680675E-6</v>
      </c>
      <c r="I2485" s="2">
        <f t="shared" si="419"/>
        <v>759.39359745710135</v>
      </c>
      <c r="J2485">
        <f>VLOOKUP(A2485,'VXX-IV'!A$1:C$4500,3,0)</f>
        <v>759.44</v>
      </c>
      <c r="L2485">
        <f t="shared" si="413"/>
        <v>219913.38711791977</v>
      </c>
      <c r="O2485">
        <f t="shared" si="414"/>
        <v>13966.628757526365</v>
      </c>
      <c r="R2485">
        <f t="shared" si="415"/>
        <v>35.792788655159931</v>
      </c>
      <c r="U2485" s="2">
        <f t="shared" si="416"/>
        <v>64.503115762163773</v>
      </c>
      <c r="V2485">
        <f>VLOOKUP(A2485,'VXZ-IV'!A$1:C$4500,3,0)</f>
        <v>64.52</v>
      </c>
      <c r="W2485" s="10">
        <f t="shared" si="421"/>
        <v>-2.616899850623744E-4</v>
      </c>
      <c r="X2485">
        <f t="shared" si="417"/>
        <v>37.493134077710913</v>
      </c>
      <c r="AB2485">
        <f t="shared" si="418"/>
        <v>633.95769587200766</v>
      </c>
      <c r="AC2485">
        <f>VLOOKUP(A2485,'VIXY-IV'!A$1:E$2000,4,0)</f>
        <v>634.95799999999997</v>
      </c>
      <c r="AD2485" s="10">
        <f t="shared" si="424"/>
        <v>-1.5753862901046745E-3</v>
      </c>
      <c r="AE2485">
        <f>ROW()</f>
        <v>2485</v>
      </c>
      <c r="AF2485">
        <f t="shared" si="412"/>
        <v>0.9953943580886585</v>
      </c>
      <c r="AG2485">
        <f>AG2484*(1-(AG$1+AG$5))^($A2485-$A2484)*(1+2*(E2485/E2484-1))</f>
        <v>40378.303869971285</v>
      </c>
      <c r="AH2485">
        <f>VLOOKUP(A2485,'UVXY-IV'!A$2:E$2000,4,0)</f>
        <v>202197.75</v>
      </c>
      <c r="AI2485">
        <v>75</v>
      </c>
      <c r="AJ2485" s="10">
        <f t="shared" si="423"/>
        <v>-0.8003029021343151</v>
      </c>
      <c r="AK2485">
        <f t="shared" si="420"/>
        <v>29.448477539314474</v>
      </c>
      <c r="AL2485">
        <f>WEEKDAY(A2485)</f>
        <v>5</v>
      </c>
      <c r="AM2485">
        <v>29.3337</v>
      </c>
      <c r="AN2485" s="10">
        <f t="shared" si="422"/>
        <v>3.9128217481760874E-3</v>
      </c>
      <c r="AO2485">
        <f>AO2484*(1-AO$1+H2484)^($A2485-$A2484)*(2-E2485/E2484)</f>
        <v>29.901429113359427</v>
      </c>
    </row>
    <row r="2486" spans="1:41" x14ac:dyDescent="0.25">
      <c r="A2486" s="1">
        <v>41670</v>
      </c>
      <c r="B2486" s="12">
        <v>18.41</v>
      </c>
      <c r="C2486" s="12">
        <v>18.09</v>
      </c>
      <c r="D2486">
        <v>1301.1628000000001</v>
      </c>
      <c r="E2486">
        <v>1160.2808</v>
      </c>
      <c r="F2486">
        <v>38383.360000000001</v>
      </c>
      <c r="G2486">
        <v>34233.360000000001</v>
      </c>
      <c r="H2486">
        <f>(1/(1-91/360*VLOOKUP($A2486,Tbills!$B$4:$C$974,2,1)/100))^((1)/91)-1</f>
        <v>1.5279095799680675E-6</v>
      </c>
      <c r="I2486" s="2">
        <f t="shared" si="419"/>
        <v>799.38762731954546</v>
      </c>
      <c r="J2486">
        <f>VLOOKUP(A2486,'VXX-IV'!A$1:C$4500,3,0)</f>
        <v>799.43</v>
      </c>
      <c r="L2486">
        <f t="shared" si="413"/>
        <v>243077.1951476041</v>
      </c>
      <c r="O2486">
        <f t="shared" si="414"/>
        <v>15069.971157689619</v>
      </c>
      <c r="R2486">
        <f t="shared" si="415"/>
        <v>34.848254156145771</v>
      </c>
      <c r="U2486" s="2">
        <f t="shared" si="416"/>
        <v>65.053124132922761</v>
      </c>
      <c r="V2486">
        <f>VLOOKUP(A2486,'VXZ-IV'!A$1:C$4500,3,0)</f>
        <v>65.040000000000006</v>
      </c>
      <c r="W2486" s="10">
        <f t="shared" si="421"/>
        <v>2.0178556154304417E-4</v>
      </c>
      <c r="X2486">
        <f t="shared" si="417"/>
        <v>37.17125404550535</v>
      </c>
      <c r="AB2486">
        <f t="shared" si="418"/>
        <v>667.33759124805931</v>
      </c>
      <c r="AC2486">
        <f>VLOOKUP(A2486,'VIXY-IV'!A$1:E$2000,4,0)</f>
        <v>668.35</v>
      </c>
      <c r="AD2486" s="10">
        <f t="shared" si="424"/>
        <v>-1.5147882874851915E-3</v>
      </c>
      <c r="AE2486">
        <f>ROW()</f>
        <v>2486</v>
      </c>
      <c r="AF2486">
        <f t="shared" si="412"/>
        <v>1.0176893311221669</v>
      </c>
      <c r="AG2486">
        <f>AG2485*(1-(AG$1+AG$5))^($A2486-$A2485)*(1+2*(E2486/E2485-1))</f>
        <v>44631.856778625624</v>
      </c>
      <c r="AH2486">
        <f>VLOOKUP(A2486,'UVXY-IV'!A$2:E$2000,4,0)</f>
        <v>223484</v>
      </c>
      <c r="AI2486">
        <v>87.53</v>
      </c>
      <c r="AJ2486" s="10">
        <f t="shared" si="423"/>
        <v>-0.80029059450061024</v>
      </c>
      <c r="AK2486">
        <f t="shared" si="420"/>
        <v>27.895541114465541</v>
      </c>
      <c r="AL2486">
        <f>WEEKDAY(A2486)</f>
        <v>6</v>
      </c>
      <c r="AM2486">
        <v>27.786349999999999</v>
      </c>
      <c r="AN2486" s="10">
        <f t="shared" si="422"/>
        <v>3.929667425392136E-3</v>
      </c>
      <c r="AO2486">
        <f>AO2485*(1-AO$1+H2485)^($A2486-$A2485)*(2-E2486/E2485)</f>
        <v>28.324921631816515</v>
      </c>
    </row>
    <row r="2487" spans="1:41" x14ac:dyDescent="0.25">
      <c r="A2487" s="1">
        <v>41673</v>
      </c>
      <c r="B2487" s="12">
        <v>21.44</v>
      </c>
      <c r="C2487" s="12">
        <v>20.14</v>
      </c>
      <c r="D2487">
        <v>1409.2076</v>
      </c>
      <c r="E2487">
        <v>1256.6217999999999</v>
      </c>
      <c r="F2487">
        <v>40083.9</v>
      </c>
      <c r="G2487">
        <v>35749.879999999997</v>
      </c>
      <c r="H2487">
        <f>(1/(1-91/360*VLOOKUP($A2487,Tbills!$B$4:$C$974,2,1)/100))^((1)/91)-1</f>
        <v>1.1111556939003009E-6</v>
      </c>
      <c r="I2487" s="2">
        <f t="shared" si="419"/>
        <v>865.70313668603274</v>
      </c>
      <c r="J2487">
        <f>VLOOKUP(A2487,'VXX-IV'!A$1:C$4500,3,0)</f>
        <v>865.75</v>
      </c>
      <c r="L2487">
        <f t="shared" si="413"/>
        <v>283406.30991926626</v>
      </c>
      <c r="O2487">
        <f t="shared" si="414"/>
        <v>16945.203719511173</v>
      </c>
      <c r="R2487">
        <f t="shared" si="415"/>
        <v>33.396955971953297</v>
      </c>
      <c r="U2487" s="2">
        <f t="shared" si="416"/>
        <v>67.930274488890817</v>
      </c>
      <c r="V2487">
        <f>VLOOKUP(A2487,'VXZ-IV'!A$1:C$4500,3,0)</f>
        <v>67.92</v>
      </c>
      <c r="W2487" s="10">
        <f t="shared" si="421"/>
        <v>1.5127339356313385E-4</v>
      </c>
      <c r="X2487">
        <f t="shared" si="417"/>
        <v>35.520763658972449</v>
      </c>
      <c r="AB2487">
        <f t="shared" si="418"/>
        <v>722.67269757252325</v>
      </c>
      <c r="AC2487">
        <f>VLOOKUP(A2487,'VIXY-IV'!A$1:E$2000,4,0)</f>
        <v>723.67</v>
      </c>
      <c r="AD2487" s="10">
        <f t="shared" si="424"/>
        <v>-1.3781176882787793E-3</v>
      </c>
      <c r="AE2487">
        <f>ROW()</f>
        <v>2487</v>
      </c>
      <c r="AF2487">
        <f t="shared" si="412"/>
        <v>1.0645481628599802</v>
      </c>
      <c r="AG2487">
        <f>AG2486*(1-(AG$1+AG$5))^($A2487-$A2486)*(1+2*(E2487/E2486-1))</f>
        <v>52038.383658789135</v>
      </c>
      <c r="AH2487">
        <f>VLOOKUP(A2487,'UVXY-IV'!A$2:E$2000,4,0)</f>
        <v>260512.75</v>
      </c>
      <c r="AI2487">
        <v>99.94</v>
      </c>
      <c r="AJ2487" s="10">
        <f t="shared" si="423"/>
        <v>-0.80024630787249706</v>
      </c>
      <c r="AK2487">
        <f t="shared" si="420"/>
        <v>25.575731041950746</v>
      </c>
      <c r="AL2487">
        <f>WEEKDAY(A2487)</f>
        <v>2</v>
      </c>
      <c r="AM2487">
        <v>25.4725</v>
      </c>
      <c r="AN2487" s="10">
        <f t="shared" si="422"/>
        <v>4.0526466562271768E-3</v>
      </c>
      <c r="AO2487">
        <f>AO2486*(1-AO$1+H2486)^($A2487-$A2486)*(2-E2487/E2486)</f>
        <v>25.970270167476208</v>
      </c>
    </row>
    <row r="2488" spans="1:41" x14ac:dyDescent="0.25">
      <c r="A2488" s="1">
        <v>41674</v>
      </c>
      <c r="B2488" s="12">
        <v>19.11</v>
      </c>
      <c r="C2488" s="12">
        <v>19.079999999999998</v>
      </c>
      <c r="D2488">
        <v>1378.8214</v>
      </c>
      <c r="E2488">
        <v>1229.5244</v>
      </c>
      <c r="F2488">
        <v>40330.449999999997</v>
      </c>
      <c r="G2488">
        <v>35969.74</v>
      </c>
      <c r="H2488">
        <f>(1/(1-91/360*VLOOKUP($A2488,Tbills!$B$4:$C$974,2,1)/100))^((1)/91)-1</f>
        <v>1.1111556939003009E-6</v>
      </c>
      <c r="I2488" s="2">
        <f t="shared" si="419"/>
        <v>847.01566005690358</v>
      </c>
      <c r="J2488">
        <f>VLOOKUP(A2488,'VXX-IV'!A$1:C$4500,3,0)</f>
        <v>847.07</v>
      </c>
      <c r="L2488">
        <f t="shared" si="413"/>
        <v>271171.78196058713</v>
      </c>
      <c r="O2488">
        <f t="shared" si="414"/>
        <v>16396.549539157691</v>
      </c>
      <c r="R2488">
        <f t="shared" si="415"/>
        <v>33.755510732583893</v>
      </c>
      <c r="U2488" s="2">
        <f t="shared" si="416"/>
        <v>68.34643675210306</v>
      </c>
      <c r="V2488">
        <f>VLOOKUP(A2488,'VXZ-IV'!A$1:C$4500,3,0)</f>
        <v>68.36</v>
      </c>
      <c r="W2488" s="10">
        <f t="shared" si="421"/>
        <v>-1.9840912663748878E-4</v>
      </c>
      <c r="X2488">
        <f t="shared" si="417"/>
        <v>35.301046237566055</v>
      </c>
      <c r="AB2488">
        <f t="shared" si="418"/>
        <v>707.06455655494062</v>
      </c>
      <c r="AC2488">
        <f>VLOOKUP(A2488,'VIXY-IV'!A$1:E$2000,4,0)</f>
        <v>708.06600000000003</v>
      </c>
      <c r="AD2488" s="10">
        <f t="shared" si="424"/>
        <v>-1.4143362978301655E-3</v>
      </c>
      <c r="AE2488">
        <f>ROW()</f>
        <v>2488</v>
      </c>
      <c r="AF2488">
        <f t="shared" si="412"/>
        <v>1.0015723270440253</v>
      </c>
      <c r="AG2488">
        <f>AG2487*(1-(AG$1+AG$5))^($A2488-$A2487)*(1+2*(E2488/E2487-1))</f>
        <v>49792.426762732481</v>
      </c>
      <c r="AH2488">
        <f>VLOOKUP(A2488,'UVXY-IV'!A$2:E$2000,4,0)</f>
        <v>249281.25</v>
      </c>
      <c r="AI2488">
        <v>95.57</v>
      </c>
      <c r="AJ2488" s="10">
        <f t="shared" si="423"/>
        <v>-0.80025602903253867</v>
      </c>
      <c r="AK2488">
        <f t="shared" si="420"/>
        <v>26.12602123271289</v>
      </c>
      <c r="AL2488">
        <f>WEEKDAY(A2488)</f>
        <v>3</v>
      </c>
      <c r="AM2488">
        <v>26.02205</v>
      </c>
      <c r="AN2488" s="10">
        <f t="shared" si="422"/>
        <v>3.9955050702342731E-3</v>
      </c>
      <c r="AO2488">
        <f>AO2487*(1-AO$1+H2487)^($A2488-$A2487)*(2-E2488/E2487)</f>
        <v>26.529333183935414</v>
      </c>
    </row>
    <row r="2489" spans="1:41" x14ac:dyDescent="0.25">
      <c r="A2489" s="1">
        <v>41675</v>
      </c>
      <c r="B2489" s="12">
        <v>19.95</v>
      </c>
      <c r="C2489" s="12">
        <v>19.670000000000002</v>
      </c>
      <c r="D2489">
        <v>1412.1799000000001</v>
      </c>
      <c r="E2489">
        <v>1259.2695000000001</v>
      </c>
      <c r="F2489">
        <v>41271.1</v>
      </c>
      <c r="G2489">
        <v>36808.65</v>
      </c>
      <c r="H2489">
        <f>(1/(1-91/360*VLOOKUP($A2489,Tbills!$B$4:$C$974,2,1)/100))^((1)/91)-1</f>
        <v>1.1111556939003009E-6</v>
      </c>
      <c r="I2489" s="2">
        <f t="shared" si="419"/>
        <v>867.48677094871312</v>
      </c>
      <c r="J2489">
        <f>VLOOKUP(A2489,'VXX-IV'!A$1:C$4500,3,0)</f>
        <v>867.54</v>
      </c>
      <c r="L2489">
        <f t="shared" si="413"/>
        <v>284279.81838496815</v>
      </c>
      <c r="O2489">
        <f t="shared" si="414"/>
        <v>16990.983852534522</v>
      </c>
      <c r="R2489">
        <f t="shared" si="415"/>
        <v>33.3456904803312</v>
      </c>
      <c r="U2489" s="2">
        <f t="shared" si="416"/>
        <v>69.938814130064458</v>
      </c>
      <c r="V2489">
        <f>VLOOKUP(A2489,'VXZ-IV'!A$1:C$4500,3,0)</f>
        <v>69.92</v>
      </c>
      <c r="W2489" s="10">
        <f t="shared" si="421"/>
        <v>2.6908080755805308E-4</v>
      </c>
      <c r="X2489">
        <f t="shared" si="417"/>
        <v>34.476495060871798</v>
      </c>
      <c r="AB2489">
        <f t="shared" si="418"/>
        <v>724.14487041097902</v>
      </c>
      <c r="AC2489">
        <f>VLOOKUP(A2489,'VIXY-IV'!A$1:E$2000,4,0)</f>
        <v>725.03599999999994</v>
      </c>
      <c r="AD2489" s="10">
        <f t="shared" si="424"/>
        <v>-1.2290832303788468E-3</v>
      </c>
      <c r="AE2489">
        <f>ROW()</f>
        <v>2489</v>
      </c>
      <c r="AF2489">
        <f t="shared" si="412"/>
        <v>1.0142348754448398</v>
      </c>
      <c r="AG2489">
        <f>AG2488*(1-(AG$1+AG$5))^($A2489-$A2488)*(1+2*(E2489/E2488-1))</f>
        <v>52199.860516678084</v>
      </c>
      <c r="AH2489">
        <f>VLOOKUP(A2489,'UVXY-IV'!A$2:E$2000,4,0)</f>
        <v>261304</v>
      </c>
      <c r="AI2489">
        <v>102.83</v>
      </c>
      <c r="AJ2489" s="10">
        <f t="shared" si="423"/>
        <v>-0.80023321297539229</v>
      </c>
      <c r="AK2489">
        <f t="shared" si="420"/>
        <v>25.492783665667808</v>
      </c>
      <c r="AL2489">
        <f>WEEKDAY(A2489)</f>
        <v>4</v>
      </c>
      <c r="AM2489">
        <v>25.391200000000001</v>
      </c>
      <c r="AN2489" s="10">
        <f t="shared" si="422"/>
        <v>4.0007430002444444E-3</v>
      </c>
      <c r="AO2489">
        <f>AO2488*(1-AO$1+H2488)^($A2489-$A2488)*(2-E2489/E2488)</f>
        <v>25.886597219630158</v>
      </c>
    </row>
    <row r="2490" spans="1:41" x14ac:dyDescent="0.25">
      <c r="A2490" s="1">
        <v>41676</v>
      </c>
      <c r="B2490" s="12">
        <v>17.23</v>
      </c>
      <c r="C2490" s="12">
        <v>17.79</v>
      </c>
      <c r="D2490">
        <v>1268.9794999999999</v>
      </c>
      <c r="E2490">
        <v>1131.5734</v>
      </c>
      <c r="F2490">
        <v>39055.5</v>
      </c>
      <c r="G2490">
        <v>34832.57</v>
      </c>
      <c r="H2490">
        <f>(1/(1-91/360*VLOOKUP($A2490,Tbills!$B$4:$C$974,2,1)/100))^((1)/91)-1</f>
        <v>1.1111556939003009E-6</v>
      </c>
      <c r="I2490" s="2">
        <f t="shared" si="419"/>
        <v>779.50131344552324</v>
      </c>
      <c r="J2490">
        <f>VLOOKUP(A2490,'VXX-IV'!A$1:C$4500,3,0)</f>
        <v>779.55</v>
      </c>
      <c r="L2490">
        <f t="shared" si="413"/>
        <v>226615.09136526927</v>
      </c>
      <c r="O2490">
        <f t="shared" si="414"/>
        <v>14406.044798363277</v>
      </c>
      <c r="R2490">
        <f t="shared" si="415"/>
        <v>35.034814877603623</v>
      </c>
      <c r="U2490" s="2">
        <f t="shared" si="416"/>
        <v>66.182601182700679</v>
      </c>
      <c r="V2490">
        <f>VLOOKUP(A2490,'VXZ-IV'!A$1:C$4500,3,0)</f>
        <v>66.16</v>
      </c>
      <c r="W2490" s="10">
        <f t="shared" si="421"/>
        <v>3.4161400696319788E-4</v>
      </c>
      <c r="X2490">
        <f t="shared" si="417"/>
        <v>36.326069590076408</v>
      </c>
      <c r="AB2490">
        <f t="shared" si="418"/>
        <v>650.6903438000561</v>
      </c>
      <c r="AC2490">
        <f>VLOOKUP(A2490,'VIXY-IV'!A$1:E$2000,4,0)</f>
        <v>651.38400000000001</v>
      </c>
      <c r="AD2490" s="10">
        <f t="shared" si="424"/>
        <v>-1.064895975252611E-3</v>
      </c>
      <c r="AE2490">
        <f>ROW()</f>
        <v>2490</v>
      </c>
      <c r="AF2490">
        <f t="shared" si="412"/>
        <v>0.96852164137155716</v>
      </c>
      <c r="AG2490">
        <f>AG2489*(1-(AG$1+AG$5))^($A2490-$A2489)*(1+2*(E2490/E2489-1))</f>
        <v>41611.81474787453</v>
      </c>
      <c r="AH2490">
        <f>VLOOKUP(A2490,'UVXY-IV'!A$2:E$2000,4,0)</f>
        <v>208270</v>
      </c>
      <c r="AI2490">
        <v>82.33</v>
      </c>
      <c r="AJ2490" s="10">
        <f t="shared" si="423"/>
        <v>-0.80020255078564106</v>
      </c>
      <c r="AK2490">
        <f t="shared" si="420"/>
        <v>28.076569153420039</v>
      </c>
      <c r="AL2490">
        <f>WEEKDAY(A2490)</f>
        <v>5</v>
      </c>
      <c r="AM2490">
        <v>27.963750000000001</v>
      </c>
      <c r="AN2490" s="10">
        <f t="shared" si="422"/>
        <v>4.0344786883030892E-3</v>
      </c>
      <c r="AO2490">
        <f>AO2489*(1-AO$1+H2489)^($A2490-$A2489)*(2-E2490/E2489)</f>
        <v>28.510602210182512</v>
      </c>
    </row>
    <row r="2491" spans="1:41" x14ac:dyDescent="0.25">
      <c r="A2491" s="1">
        <v>41677</v>
      </c>
      <c r="B2491" s="12">
        <v>15.29</v>
      </c>
      <c r="C2491" s="12">
        <v>16.34</v>
      </c>
      <c r="D2491">
        <v>1175.8699999999999</v>
      </c>
      <c r="E2491">
        <v>1048.5445999999999</v>
      </c>
      <c r="F2491">
        <v>37494.22</v>
      </c>
      <c r="G2491">
        <v>33440.06</v>
      </c>
      <c r="H2491">
        <f>(1/(1-91/360*VLOOKUP($A2491,Tbills!$B$4:$C$974,2,1)/100))^((1)/91)-1</f>
        <v>1.1111556939003009E-6</v>
      </c>
      <c r="I2491" s="2">
        <f t="shared" si="419"/>
        <v>722.28894135685118</v>
      </c>
      <c r="J2491">
        <f>VLOOKUP(A2491,'VXX-IV'!A$1:C$4500,3,0)</f>
        <v>722.33</v>
      </c>
      <c r="L2491">
        <f t="shared" si="413"/>
        <v>193350.96015307182</v>
      </c>
      <c r="O2491">
        <f t="shared" si="414"/>
        <v>12820.055064585727</v>
      </c>
      <c r="R2491">
        <f t="shared" si="415"/>
        <v>36.318506613947555</v>
      </c>
      <c r="U2491" s="2">
        <f t="shared" si="416"/>
        <v>63.535340783280908</v>
      </c>
      <c r="V2491">
        <f>VLOOKUP(A2491,'VXZ-IV'!A$1:C$4500,3,0)</f>
        <v>63.52</v>
      </c>
      <c r="W2491" s="10">
        <f t="shared" si="421"/>
        <v>2.4151107180259146E-4</v>
      </c>
      <c r="X2491">
        <f t="shared" si="417"/>
        <v>37.77693027967112</v>
      </c>
      <c r="AB2491">
        <f t="shared" si="418"/>
        <v>602.92514707823216</v>
      </c>
      <c r="AC2491">
        <f>VLOOKUP(A2491,'VIXY-IV'!A$1:E$2000,4,0)</f>
        <v>603.19799999999998</v>
      </c>
      <c r="AD2491" s="10">
        <f t="shared" si="424"/>
        <v>-4.5234387674997212E-4</v>
      </c>
      <c r="AE2491">
        <f>ROW()</f>
        <v>2491</v>
      </c>
      <c r="AF2491">
        <f t="shared" si="412"/>
        <v>0.93574051407588732</v>
      </c>
      <c r="AG2491">
        <f>AG2490*(1-(AG$1+AG$5))^($A2491-$A2490)*(1+2*(E2491/E2490-1))</f>
        <v>35504.113741490793</v>
      </c>
      <c r="AH2491">
        <f>VLOOKUP(A2491,'UVXY-IV'!A$2:E$2000,4,0)</f>
        <v>177658.5</v>
      </c>
      <c r="AI2491">
        <v>72.2</v>
      </c>
      <c r="AJ2491" s="10">
        <f t="shared" si="423"/>
        <v>-0.80015527688519938</v>
      </c>
      <c r="AK2491">
        <f t="shared" si="420"/>
        <v>30.135273908227166</v>
      </c>
      <c r="AL2491">
        <f>WEEKDAY(A2491)</f>
        <v>6</v>
      </c>
      <c r="AM2491">
        <v>30.006450000000001</v>
      </c>
      <c r="AN2491" s="10">
        <f t="shared" si="422"/>
        <v>4.2932072346832939E-3</v>
      </c>
      <c r="AO2491">
        <f>AO2490*(1-AO$1+H2490)^($A2491-$A2490)*(2-E2491/E2490)</f>
        <v>30.601459742648515</v>
      </c>
    </row>
    <row r="2492" spans="1:41" x14ac:dyDescent="0.25">
      <c r="A2492" s="1">
        <v>41680</v>
      </c>
      <c r="B2492" s="12">
        <v>15.26</v>
      </c>
      <c r="C2492" s="12">
        <v>16.32</v>
      </c>
      <c r="D2492">
        <v>1176.8548000000001</v>
      </c>
      <c r="E2492">
        <v>1049.4193</v>
      </c>
      <c r="F2492">
        <v>37423.629999999997</v>
      </c>
      <c r="G2492">
        <v>33376.99</v>
      </c>
      <c r="H2492">
        <f>(1/(1-91/360*VLOOKUP($A2492,Tbills!$B$4:$C$974,2,1)/100))^((1)/91)-1</f>
        <v>2.639221485134513E-6</v>
      </c>
      <c r="I2492" s="2">
        <f t="shared" si="419"/>
        <v>722.8409849049151</v>
      </c>
      <c r="J2492">
        <f>VLOOKUP(A2492,'VXX-IV'!A$1:C$4500,3,0)</f>
        <v>722.88</v>
      </c>
      <c r="L2492">
        <f t="shared" si="413"/>
        <v>193648.81758316405</v>
      </c>
      <c r="O2492">
        <f t="shared" si="414"/>
        <v>12834.799241670091</v>
      </c>
      <c r="R2492">
        <f t="shared" si="415"/>
        <v>36.298434984358188</v>
      </c>
      <c r="U2492" s="2">
        <f t="shared" si="416"/>
        <v>63.411084630276072</v>
      </c>
      <c r="V2492">
        <f>VLOOKUP(A2492,'VXZ-IV'!A$1:C$4500,3,0)</f>
        <v>63.4</v>
      </c>
      <c r="W2492" s="10">
        <f t="shared" si="421"/>
        <v>1.7483643968563278E-4</v>
      </c>
      <c r="X2492">
        <f t="shared" si="417"/>
        <v>37.84428009305072</v>
      </c>
      <c r="AB2492">
        <f t="shared" si="418"/>
        <v>603.36499617003847</v>
      </c>
      <c r="AC2492">
        <f>VLOOKUP(A2492,'VIXY-IV'!A$1:E$2000,4,0)</f>
        <v>603.62199999999996</v>
      </c>
      <c r="AD2492" s="10">
        <f t="shared" si="424"/>
        <v>-4.257694881257823E-4</v>
      </c>
      <c r="AE2492">
        <f>ROW()</f>
        <v>2492</v>
      </c>
      <c r="AF2492">
        <f t="shared" si="412"/>
        <v>0.93504901960784315</v>
      </c>
      <c r="AG2492">
        <f>AG2491*(1-(AG$1+AG$5))^($A2492-$A2491)*(1+2*(E2492/E2491-1))</f>
        <v>35559.753894866051</v>
      </c>
      <c r="AH2492">
        <f>VLOOKUP(A2492,'UVXY-IV'!A$2:E$2000,4,0)</f>
        <v>177975.5</v>
      </c>
      <c r="AI2492">
        <v>72.12</v>
      </c>
      <c r="AJ2492" s="10">
        <f t="shared" si="423"/>
        <v>-0.80019860095987339</v>
      </c>
      <c r="AK2492">
        <f t="shared" si="420"/>
        <v>30.105927971458474</v>
      </c>
      <c r="AM2492">
        <v>29.978349999999999</v>
      </c>
      <c r="AN2492" s="10">
        <f t="shared" si="422"/>
        <v>4.2556702239608946E-3</v>
      </c>
      <c r="AO2492">
        <f>AO2491*(1-AO$1+H2491)^($A2492-$A2491)*(2-E2492/E2491)</f>
        <v>30.57264125545214</v>
      </c>
    </row>
    <row r="2493" spans="1:41" x14ac:dyDescent="0.25">
      <c r="A2493" s="1">
        <v>41681</v>
      </c>
      <c r="B2493" s="12">
        <v>14.51</v>
      </c>
      <c r="C2493" s="12">
        <v>15.75</v>
      </c>
      <c r="D2493">
        <v>1134.9043999999999</v>
      </c>
      <c r="E2493">
        <v>1012.0087</v>
      </c>
      <c r="F2493">
        <v>36531.54</v>
      </c>
      <c r="G2493">
        <v>32581.27</v>
      </c>
      <c r="H2493">
        <f>(1/(1-91/360*VLOOKUP($A2493,Tbills!$B$4:$C$974,2,1)/100))^((1)/91)-1</f>
        <v>2.639221485134513E-6</v>
      </c>
      <c r="I2493" s="2">
        <f t="shared" si="419"/>
        <v>697.05745439633506</v>
      </c>
      <c r="J2493">
        <f>VLOOKUP(A2493,'VXX-IV'!A$1:C$4500,3,0)</f>
        <v>697.1</v>
      </c>
      <c r="L2493">
        <f t="shared" si="413"/>
        <v>179834.44383359051</v>
      </c>
      <c r="O2493">
        <f t="shared" si="414"/>
        <v>12148.07094389894</v>
      </c>
      <c r="R2493">
        <f t="shared" si="415"/>
        <v>36.943763732273112</v>
      </c>
      <c r="U2493" s="2">
        <f t="shared" si="416"/>
        <v>61.898006419532862</v>
      </c>
      <c r="V2493">
        <f>VLOOKUP(A2493,'VXZ-IV'!A$1:C$4500,3,0)</f>
        <v>61.88</v>
      </c>
      <c r="W2493" s="10">
        <f t="shared" si="421"/>
        <v>2.9098932664606281E-4</v>
      </c>
      <c r="X2493">
        <f t="shared" si="417"/>
        <v>38.745171140529692</v>
      </c>
      <c r="AB2493">
        <f t="shared" si="418"/>
        <v>581.83543645577174</v>
      </c>
      <c r="AC2493">
        <f>VLOOKUP(A2493,'VIXY-IV'!A$1:E$2000,4,0)</f>
        <v>581.98400000000004</v>
      </c>
      <c r="AD2493" s="10">
        <f t="shared" si="424"/>
        <v>-2.5527083945309226E-4</v>
      </c>
      <c r="AE2493">
        <f>ROW()</f>
        <v>2493</v>
      </c>
      <c r="AF2493">
        <f t="shared" si="412"/>
        <v>0.92126984126984124</v>
      </c>
      <c r="AG2493">
        <f>AG2492*(1-(AG$1+AG$5))^($A2493-$A2492)*(1+2*(E2493/E2492-1))</f>
        <v>33023.311756213589</v>
      </c>
      <c r="AH2493">
        <f>VLOOKUP(A2493,'UVXY-IV'!A$2:E$2000,4,0)</f>
        <v>165234</v>
      </c>
      <c r="AI2493">
        <v>66.7</v>
      </c>
      <c r="AJ2493" s="10">
        <f t="shared" si="423"/>
        <v>-0.80014215139611955</v>
      </c>
      <c r="AK2493">
        <f t="shared" si="420"/>
        <v>31.177717753394948</v>
      </c>
      <c r="AM2493">
        <v>31.042850000000001</v>
      </c>
      <c r="AN2493" s="10">
        <f t="shared" si="422"/>
        <v>4.3445673768660598E-3</v>
      </c>
      <c r="AO2493">
        <f>AO2492*(1-AO$1+H2492)^($A2493-$A2492)*(2-E2493/E2492)</f>
        <v>31.661433498529547</v>
      </c>
    </row>
    <row r="2494" spans="1:41" x14ac:dyDescent="0.25">
      <c r="A2494" s="1">
        <v>41682</v>
      </c>
      <c r="B2494" s="12">
        <v>14.3</v>
      </c>
      <c r="C2494" s="12">
        <v>15.65</v>
      </c>
      <c r="D2494">
        <v>1109.4435000000001</v>
      </c>
      <c r="E2494">
        <v>989.30229999999995</v>
      </c>
      <c r="F2494">
        <v>36516.79</v>
      </c>
      <c r="G2494">
        <v>32568.02</v>
      </c>
      <c r="H2494">
        <f>(1/(1-91/360*VLOOKUP($A2494,Tbills!$B$4:$C$974,2,1)/100))^((1)/91)-1</f>
        <v>2.639221485134513E-6</v>
      </c>
      <c r="I2494" s="2">
        <f t="shared" si="419"/>
        <v>681.40277276223856</v>
      </c>
      <c r="J2494">
        <f>VLOOKUP(A2494,'VXX-IV'!A$1:C$4500,3,0)</f>
        <v>681.44</v>
      </c>
      <c r="L2494">
        <f t="shared" si="413"/>
        <v>171757.25555853013</v>
      </c>
      <c r="O2494">
        <f t="shared" si="414"/>
        <v>11738.826652402591</v>
      </c>
      <c r="R2494">
        <f t="shared" si="415"/>
        <v>37.356527834069226</v>
      </c>
      <c r="U2494" s="2">
        <f t="shared" si="416"/>
        <v>61.871505752945986</v>
      </c>
      <c r="V2494">
        <f>VLOOKUP(A2494,'VXZ-IV'!A$1:C$4500,3,0)</f>
        <v>61.88</v>
      </c>
      <c r="W2494" s="10">
        <f t="shared" si="421"/>
        <v>-1.3726966797056317E-4</v>
      </c>
      <c r="X2494">
        <f t="shared" si="417"/>
        <v>38.759596522615375</v>
      </c>
      <c r="AB2494">
        <f t="shared" si="418"/>
        <v>568.76098674506977</v>
      </c>
      <c r="AC2494">
        <f>VLOOKUP(A2494,'VIXY-IV'!A$1:E$2000,4,0)</f>
        <v>568.79200000000003</v>
      </c>
      <c r="AD2494" s="10">
        <f t="shared" si="424"/>
        <v>-5.4524773432595985E-5</v>
      </c>
      <c r="AE2494">
        <f>ROW()</f>
        <v>2494</v>
      </c>
      <c r="AF2494">
        <f t="shared" si="412"/>
        <v>0.91373801916932906</v>
      </c>
      <c r="AG2494">
        <f>AG2493*(1-(AG$1+AG$5))^($A2494-$A2493)*(1+2*(E2494/E2493-1))</f>
        <v>31540.363320038701</v>
      </c>
      <c r="AH2494">
        <f>VLOOKUP(A2494,'UVXY-IV'!A$2:E$2000,4,0)</f>
        <v>157768.75</v>
      </c>
      <c r="AI2494">
        <v>63.95</v>
      </c>
      <c r="AJ2494" s="10">
        <f t="shared" si="423"/>
        <v>-0.80008485000965845</v>
      </c>
      <c r="AK2494">
        <f t="shared" si="420"/>
        <v>31.875766305023138</v>
      </c>
      <c r="AM2494">
        <v>31.732700000000001</v>
      </c>
      <c r="AN2494" s="10">
        <f t="shared" si="422"/>
        <v>4.5084819452216873E-3</v>
      </c>
      <c r="AO2494">
        <f>AO2493*(1-AO$1+H2493)^($A2494-$A2493)*(2-E2494/E2493)</f>
        <v>32.370707977993312</v>
      </c>
    </row>
    <row r="2495" spans="1:41" x14ac:dyDescent="0.25">
      <c r="A2495" s="1">
        <v>41683</v>
      </c>
      <c r="B2495" s="12">
        <v>14.14</v>
      </c>
      <c r="C2495" s="12">
        <v>15.5</v>
      </c>
      <c r="D2495">
        <v>1106.9041</v>
      </c>
      <c r="E2495">
        <v>987.03530000000001</v>
      </c>
      <c r="F2495">
        <v>36246.230000000003</v>
      </c>
      <c r="G2495">
        <v>32326.63</v>
      </c>
      <c r="H2495">
        <f>(1/(1-91/360*VLOOKUP($A2495,Tbills!$B$4:$C$974,2,1)/100))^((1)/91)-1</f>
        <v>2.639221485134513E-6</v>
      </c>
      <c r="I2495" s="2">
        <f t="shared" si="419"/>
        <v>679.82653616963842</v>
      </c>
      <c r="J2495">
        <f>VLOOKUP(A2495,'VXX-IV'!A$1:C$4500,3,0)</f>
        <v>679.86</v>
      </c>
      <c r="L2495">
        <f t="shared" si="413"/>
        <v>170962.80971480574</v>
      </c>
      <c r="O2495">
        <f t="shared" si="414"/>
        <v>11698.082902580501</v>
      </c>
      <c r="R2495">
        <f t="shared" si="415"/>
        <v>37.397638681382489</v>
      </c>
      <c r="U2495" s="2">
        <f t="shared" si="416"/>
        <v>61.411590262369828</v>
      </c>
      <c r="V2495">
        <f>VLOOKUP(A2495,'VXZ-IV'!A$1:C$4500,3,0)</f>
        <v>61.4</v>
      </c>
      <c r="W2495" s="10">
        <f t="shared" si="421"/>
        <v>1.8876648810794983E-4</v>
      </c>
      <c r="X2495">
        <f t="shared" si="417"/>
        <v>39.045536549900866</v>
      </c>
      <c r="AB2495">
        <f t="shared" si="418"/>
        <v>567.43787859240058</v>
      </c>
      <c r="AC2495">
        <f>VLOOKUP(A2495,'VIXY-IV'!A$1:E$2000,4,0)</f>
        <v>567.41</v>
      </c>
      <c r="AD2495" s="10">
        <f t="shared" si="424"/>
        <v>4.9133064980555474E-5</v>
      </c>
      <c r="AE2495">
        <f>ROW()</f>
        <v>2495</v>
      </c>
      <c r="AF2495">
        <f t="shared" si="412"/>
        <v>0.91225806451612912</v>
      </c>
      <c r="AG2495">
        <f>AG2494*(1-(AG$1+AG$5))^($A2495-$A2494)*(1+2*(E2495/E2494-1))</f>
        <v>31394.754960431026</v>
      </c>
      <c r="AH2495">
        <f>VLOOKUP(A2495,'UVXY-IV'!A$2:E$2000,4,0)</f>
        <v>157023.25</v>
      </c>
      <c r="AI2495">
        <v>63</v>
      </c>
      <c r="AJ2495" s="10">
        <f t="shared" si="423"/>
        <v>-0.80006301639769251</v>
      </c>
      <c r="AK2495">
        <f t="shared" si="420"/>
        <v>31.947322040724149</v>
      </c>
      <c r="AM2495">
        <v>31.801950000000001</v>
      </c>
      <c r="AN2495" s="10">
        <f t="shared" si="422"/>
        <v>4.5711675140722718E-3</v>
      </c>
      <c r="AO2495">
        <f>AO2494*(1-AO$1+H2494)^($A2495-$A2494)*(2-E2495/E2494)</f>
        <v>32.443771519113952</v>
      </c>
    </row>
    <row r="2496" spans="1:41" x14ac:dyDescent="0.25">
      <c r="A2496" s="1">
        <v>41684</v>
      </c>
      <c r="B2496" s="12">
        <v>13.57</v>
      </c>
      <c r="C2496" s="12">
        <v>15.17</v>
      </c>
      <c r="D2496">
        <v>1087.1792</v>
      </c>
      <c r="E2496">
        <v>969.44389999999999</v>
      </c>
      <c r="F2496">
        <v>36098.21</v>
      </c>
      <c r="G2496">
        <v>32194.53</v>
      </c>
      <c r="H2496">
        <f>(1/(1-91/360*VLOOKUP($A2496,Tbills!$B$4:$C$974,2,1)/100))^((1)/91)-1</f>
        <v>2.639221485134513E-6</v>
      </c>
      <c r="I2496" s="2">
        <f t="shared" si="419"/>
        <v>667.69582659001401</v>
      </c>
      <c r="J2496">
        <f>VLOOKUP(A2496,'VXX-IV'!A$1:C$4500,3,0)</f>
        <v>667.74</v>
      </c>
      <c r="L2496">
        <f t="shared" si="413"/>
        <v>164861.8352031117</v>
      </c>
      <c r="O2496">
        <f t="shared" si="414"/>
        <v>11384.966259356617</v>
      </c>
      <c r="R2496">
        <f t="shared" si="415"/>
        <v>37.72919205174658</v>
      </c>
      <c r="U2496" s="2">
        <f t="shared" si="416"/>
        <v>61.15931028036217</v>
      </c>
      <c r="V2496">
        <f>VLOOKUP(A2496,'VXZ-IV'!A$1:C$4500,3,0)</f>
        <v>61.16</v>
      </c>
      <c r="W2496" s="10">
        <f t="shared" si="421"/>
        <v>-1.1277299506673444E-5</v>
      </c>
      <c r="X2496">
        <f t="shared" si="417"/>
        <v>39.203746204608066</v>
      </c>
      <c r="AB2496">
        <f t="shared" si="418"/>
        <v>557.30530691712136</v>
      </c>
      <c r="AC2496">
        <f>VLOOKUP(A2496,'VIXY-IV'!A$1:E$2000,4,0)</f>
        <v>557.178</v>
      </c>
      <c r="AD2496" s="10">
        <f t="shared" si="424"/>
        <v>2.2848518269080742E-4</v>
      </c>
      <c r="AE2496">
        <f>ROW()</f>
        <v>2496</v>
      </c>
      <c r="AF2496">
        <f t="shared" si="412"/>
        <v>0.89452867501647992</v>
      </c>
      <c r="AG2496">
        <f>AG2495*(1-(AG$1+AG$5))^($A2496-$A2495)*(1+2*(E2496/E2495-1))</f>
        <v>30274.671001005194</v>
      </c>
      <c r="AH2496">
        <f>VLOOKUP(A2496,'UVXY-IV'!A$2:E$2000,4,0)</f>
        <v>151391</v>
      </c>
      <c r="AI2496">
        <v>61.01</v>
      </c>
      <c r="AJ2496" s="10">
        <f t="shared" si="423"/>
        <v>-0.80002331049398445</v>
      </c>
      <c r="AK2496">
        <f t="shared" si="420"/>
        <v>32.515187525524418</v>
      </c>
      <c r="AM2496">
        <v>32.364600000000003</v>
      </c>
      <c r="AN2496" s="10">
        <f t="shared" si="422"/>
        <v>4.6528467994171319E-3</v>
      </c>
      <c r="AO2496">
        <f>AO2495*(1-AO$1+H2495)^($A2496-$A2495)*(2-E2496/E2495)</f>
        <v>33.020865223596012</v>
      </c>
    </row>
    <row r="2497" spans="1:41" x14ac:dyDescent="0.25">
      <c r="A2497" s="1">
        <v>41688</v>
      </c>
      <c r="B2497" s="12">
        <v>13.87</v>
      </c>
      <c r="C2497" s="12">
        <v>15.22</v>
      </c>
      <c r="D2497">
        <v>1069.8379</v>
      </c>
      <c r="E2497">
        <v>953.97040000000004</v>
      </c>
      <c r="F2497">
        <v>35432.980000000003</v>
      </c>
      <c r="G2497">
        <v>31600.9</v>
      </c>
      <c r="H2497">
        <f>(1/(1-91/360*VLOOKUP($A2497,Tbills!$B$4:$C$974,2,1)/100))^((1)/91)-1</f>
        <v>1.3889898424768177E-6</v>
      </c>
      <c r="I2497" s="2">
        <f t="shared" si="419"/>
        <v>656.9815097901627</v>
      </c>
      <c r="J2497">
        <f>VLOOKUP(A2497,'VXX-IV'!A$1:C$4500,3,0)</f>
        <v>657.02</v>
      </c>
      <c r="L2497">
        <f t="shared" si="413"/>
        <v>159571.07522440932</v>
      </c>
      <c r="O2497">
        <f t="shared" si="414"/>
        <v>11110.89164887275</v>
      </c>
      <c r="R2497">
        <f t="shared" si="415"/>
        <v>38.023417631408861</v>
      </c>
      <c r="U2497" s="2">
        <f t="shared" si="416"/>
        <v>60.026390878491412</v>
      </c>
      <c r="V2497">
        <f>VLOOKUP(A2497,'VXZ-IV'!A$1:C$4500,3,0)</f>
        <v>60.04</v>
      </c>
      <c r="W2497" s="10">
        <f t="shared" si="421"/>
        <v>-2.2666758008971222E-4</v>
      </c>
      <c r="X2497">
        <f t="shared" si="417"/>
        <v>39.920933249493814</v>
      </c>
      <c r="AB2497">
        <f t="shared" si="418"/>
        <v>548.33356120623</v>
      </c>
      <c r="AC2497">
        <f>VLOOKUP(A2497,'VIXY-IV'!A$1:E$2000,4,0)</f>
        <v>548.17999999999995</v>
      </c>
      <c r="AD2497" s="10">
        <f t="shared" si="424"/>
        <v>2.8012916602215832E-4</v>
      </c>
      <c r="AE2497">
        <f>ROW()</f>
        <v>2497</v>
      </c>
      <c r="AF2497">
        <f t="shared" si="412"/>
        <v>0.91130091984231265</v>
      </c>
      <c r="AG2497">
        <f>AG2496*(1-(AG$1+AG$5))^($A2497-$A2496)*(1+2*(E2497/E2496-1))</f>
        <v>29304.279703358716</v>
      </c>
      <c r="AH2497">
        <f>VLOOKUP(A2497,'UVXY-IV'!A$2:E$2000,4,0)</f>
        <v>146526.25</v>
      </c>
      <c r="AI2497">
        <v>59.48</v>
      </c>
      <c r="AJ2497" s="10">
        <f t="shared" si="423"/>
        <v>-0.80000662199872918</v>
      </c>
      <c r="AK2497">
        <f t="shared" si="420"/>
        <v>33.028015458864502</v>
      </c>
      <c r="AM2497">
        <v>32.876800000000003</v>
      </c>
      <c r="AN2497" s="10">
        <f t="shared" si="422"/>
        <v>4.5994579419073034E-3</v>
      </c>
      <c r="AO2497">
        <f>AO2496*(1-AO$1+H2496)^($A2497-$A2496)*(2-E2497/E2496)</f>
        <v>33.543309412480163</v>
      </c>
    </row>
    <row r="2498" spans="1:41" x14ac:dyDescent="0.25">
      <c r="A2498" s="1">
        <v>41689</v>
      </c>
      <c r="B2498" s="12">
        <v>15.5</v>
      </c>
      <c r="C2498" s="12">
        <v>16.29</v>
      </c>
      <c r="D2498">
        <v>1140.1747</v>
      </c>
      <c r="E2498">
        <v>1016.6882000000001</v>
      </c>
      <c r="F2498">
        <v>36345.17</v>
      </c>
      <c r="G2498">
        <v>32414.39</v>
      </c>
      <c r="H2498">
        <f>(1/(1-91/360*VLOOKUP($A2498,Tbills!$B$4:$C$974,2,1)/100))^((1)/91)-1</f>
        <v>1.3889898424768177E-6</v>
      </c>
      <c r="I2498" s="2">
        <f t="shared" si="419"/>
        <v>700.15787508173707</v>
      </c>
      <c r="J2498">
        <f>VLOOKUP(A2498,'VXX-IV'!A$1:C$4500,3,0)</f>
        <v>700.2</v>
      </c>
      <c r="L2498">
        <f t="shared" si="413"/>
        <v>180544.83554723082</v>
      </c>
      <c r="O2498">
        <f t="shared" si="414"/>
        <v>12206.191470200874</v>
      </c>
      <c r="R2498">
        <f t="shared" si="415"/>
        <v>36.771850080192621</v>
      </c>
      <c r="U2498" s="2">
        <f t="shared" si="416"/>
        <v>61.570214644531241</v>
      </c>
      <c r="V2498">
        <f>VLOOKUP(A2498,'VXZ-IV'!A$1:C$4500,3,0)</f>
        <v>61.56</v>
      </c>
      <c r="W2498" s="10">
        <f t="shared" si="421"/>
        <v>1.6592989816821557E-4</v>
      </c>
      <c r="X2498">
        <f t="shared" si="417"/>
        <v>38.891879289100338</v>
      </c>
      <c r="AB2498">
        <f t="shared" si="418"/>
        <v>584.36281108490834</v>
      </c>
      <c r="AC2498">
        <f>VLOOKUP(A2498,'VIXY-IV'!A$1:E$2000,4,0)</f>
        <v>584.33399999999995</v>
      </c>
      <c r="AD2498" s="10">
        <f t="shared" si="424"/>
        <v>4.9305850606584656E-5</v>
      </c>
      <c r="AE2498">
        <f>ROW()</f>
        <v>2498</v>
      </c>
      <c r="AF2498">
        <f t="shared" si="412"/>
        <v>0.95150399017802334</v>
      </c>
      <c r="AG2498">
        <f>AG2497*(1-(AG$1+AG$5))^($A2498-$A2497)*(1+2*(E2498/E2497-1))</f>
        <v>33156.321631003622</v>
      </c>
      <c r="AH2498">
        <f>VLOOKUP(A2498,'UVXY-IV'!A$2:E$2000,4,0)</f>
        <v>165824.5</v>
      </c>
      <c r="AI2498">
        <v>67.239999999999995</v>
      </c>
      <c r="AJ2498" s="10">
        <f t="shared" si="423"/>
        <v>-0.80005173161382293</v>
      </c>
      <c r="AK2498">
        <f t="shared" si="420"/>
        <v>30.855185490643265</v>
      </c>
      <c r="AM2498">
        <v>30.72175</v>
      </c>
      <c r="AN2498" s="10">
        <f t="shared" si="422"/>
        <v>4.3433557868046702E-3</v>
      </c>
      <c r="AO2498">
        <f>AO2497*(1-AO$1+H2497)^($A2498-$A2497)*(2-E2498/E2497)</f>
        <v>31.336923582590568</v>
      </c>
    </row>
    <row r="2499" spans="1:41" x14ac:dyDescent="0.25">
      <c r="A2499" s="1">
        <v>41690</v>
      </c>
      <c r="B2499" s="12">
        <v>14.79</v>
      </c>
      <c r="C2499" s="12">
        <v>15.72</v>
      </c>
      <c r="D2499">
        <v>1107.0995</v>
      </c>
      <c r="E2499">
        <v>987.19380000000001</v>
      </c>
      <c r="F2499">
        <v>35893.33</v>
      </c>
      <c r="G2499">
        <v>32011.37</v>
      </c>
      <c r="H2499">
        <f>(1/(1-91/360*VLOOKUP($A2499,Tbills!$B$4:$C$974,2,1)/100))^((1)/91)-1</f>
        <v>1.3889898424768177E-6</v>
      </c>
      <c r="I2499" s="2">
        <f t="shared" si="419"/>
        <v>679.83049671421259</v>
      </c>
      <c r="J2499">
        <f>VLOOKUP(A2499,'VXX-IV'!A$1:C$4500,3,0)</f>
        <v>679.87</v>
      </c>
      <c r="L2499">
        <f t="shared" si="413"/>
        <v>170062.07455647449</v>
      </c>
      <c r="O2499">
        <f t="shared" si="414"/>
        <v>11674.640657585434</v>
      </c>
      <c r="R2499">
        <f t="shared" si="415"/>
        <v>37.303544343651382</v>
      </c>
      <c r="U2499" s="2">
        <f t="shared" si="416"/>
        <v>60.803296441048765</v>
      </c>
      <c r="V2499">
        <f>VLOOKUP(A2499,'VXZ-IV'!A$1:C$4500,3,0)</f>
        <v>60.8</v>
      </c>
      <c r="W2499" s="10">
        <f t="shared" si="421"/>
        <v>5.4217780407261884E-5</v>
      </c>
      <c r="X2499">
        <f t="shared" si="417"/>
        <v>39.374034629609099</v>
      </c>
      <c r="AB2499">
        <f t="shared" si="418"/>
        <v>567.3905049127726</v>
      </c>
      <c r="AC2499">
        <f>VLOOKUP(A2499,'VIXY-IV'!A$1:E$2000,4,0)</f>
        <v>567.29399999999998</v>
      </c>
      <c r="AD2499" s="10">
        <f t="shared" si="424"/>
        <v>1.7011446053127877E-4</v>
      </c>
      <c r="AE2499">
        <f>ROW()</f>
        <v>2499</v>
      </c>
      <c r="AF2499">
        <f t="shared" si="412"/>
        <v>0.94083969465648842</v>
      </c>
      <c r="AG2499">
        <f>AG2498*(1-(AG$1+AG$5))^($A2499-$A2498)*(1+2*(E2499/E2498-1))</f>
        <v>31231.52139762912</v>
      </c>
      <c r="AH2499">
        <f>VLOOKUP(A2499,'UVXY-IV'!A$2:E$2000,4,0)</f>
        <v>156228.5</v>
      </c>
      <c r="AJ2499" s="10">
        <f t="shared" si="423"/>
        <v>-0.80009075554313636</v>
      </c>
      <c r="AK2499">
        <f t="shared" si="420"/>
        <v>31.748823996050469</v>
      </c>
      <c r="AM2499">
        <v>31.622450000000001</v>
      </c>
      <c r="AN2499" s="10">
        <f t="shared" si="422"/>
        <v>3.9963379197522908E-3</v>
      </c>
      <c r="AO2499">
        <f>AO2498*(1-AO$1+H2498)^($A2499-$A2498)*(2-E2499/E2498)</f>
        <v>32.244868350239571</v>
      </c>
    </row>
    <row r="2500" spans="1:41" x14ac:dyDescent="0.25">
      <c r="A2500" s="1">
        <v>41691</v>
      </c>
      <c r="B2500" s="12">
        <v>14.68</v>
      </c>
      <c r="C2500" s="12">
        <v>15.64</v>
      </c>
      <c r="D2500">
        <v>1120.6994</v>
      </c>
      <c r="E2500">
        <v>999.31939999999997</v>
      </c>
      <c r="F2500">
        <v>35900.75</v>
      </c>
      <c r="G2500">
        <v>32017.94</v>
      </c>
      <c r="H2500">
        <f>(1/(1-91/360*VLOOKUP($A2500,Tbills!$B$4:$C$974,2,1)/100))^((1)/91)-1</f>
        <v>1.3889898424768177E-6</v>
      </c>
      <c r="I2500" s="2">
        <f t="shared" si="419"/>
        <v>688.16493213491742</v>
      </c>
      <c r="J2500">
        <f>VLOOKUP(A2500,'VXX-IV'!A$1:C$4500,3,0)</f>
        <v>688.21</v>
      </c>
      <c r="L2500">
        <f t="shared" si="413"/>
        <v>174232.14995269256</v>
      </c>
      <c r="O2500">
        <f t="shared" si="414"/>
        <v>11889.33760693524</v>
      </c>
      <c r="R2500">
        <f t="shared" si="415"/>
        <v>37.072770574615362</v>
      </c>
      <c r="U2500" s="2">
        <f t="shared" si="416"/>
        <v>60.814383012686598</v>
      </c>
      <c r="V2500">
        <f>VLOOKUP(A2500,'VXZ-IV'!A$1:C$4500,3,0)</f>
        <v>60.8</v>
      </c>
      <c r="W2500" s="10">
        <f t="shared" si="421"/>
        <v>2.365627086611255E-4</v>
      </c>
      <c r="X2500">
        <f t="shared" si="417"/>
        <v>39.364552197332664</v>
      </c>
      <c r="AB2500">
        <f t="shared" si="418"/>
        <v>574.33967910937304</v>
      </c>
      <c r="AC2500">
        <f>VLOOKUP(A2500,'VIXY-IV'!A$1:E$2000,4,0)</f>
        <v>574.19799999999998</v>
      </c>
      <c r="AD2500" s="10">
        <f t="shared" si="424"/>
        <v>2.4674260337564924E-4</v>
      </c>
      <c r="AE2500">
        <f>ROW()</f>
        <v>2500</v>
      </c>
      <c r="AF2500">
        <f t="shared" si="412"/>
        <v>0.93861892583120199</v>
      </c>
      <c r="AG2500">
        <f>AG2499*(1-(AG$1+AG$5))^($A2500-$A2499)*(1+2*(E2500/E2499-1))</f>
        <v>31997.670219502943</v>
      </c>
      <c r="AH2500">
        <f>VLOOKUP(A2500,'UVXY-IV'!A$2:E$2000,4,0)</f>
        <v>160018.25</v>
      </c>
      <c r="AJ2500" s="10">
        <f t="shared" si="423"/>
        <v>-0.80003736936566328</v>
      </c>
      <c r="AK2500">
        <f t="shared" si="420"/>
        <v>31.357395903981388</v>
      </c>
      <c r="AM2500">
        <v>31.233149999999998</v>
      </c>
      <c r="AN2500" s="10">
        <f t="shared" si="422"/>
        <v>3.9780138724845315E-3</v>
      </c>
      <c r="AO2500">
        <f>AO2499*(1-AO$1+H2499)^($A2500-$A2499)*(2-E2500/E2499)</f>
        <v>31.84767421388262</v>
      </c>
    </row>
    <row r="2501" spans="1:41" x14ac:dyDescent="0.25">
      <c r="A2501" s="1">
        <v>41694</v>
      </c>
      <c r="B2501" s="12">
        <v>14.23</v>
      </c>
      <c r="C2501" s="12">
        <v>15.5</v>
      </c>
      <c r="D2501">
        <v>1110.807</v>
      </c>
      <c r="E2501">
        <v>990.49419999999998</v>
      </c>
      <c r="F2501">
        <v>35946.9</v>
      </c>
      <c r="G2501">
        <v>32058.959999999999</v>
      </c>
      <c r="H2501">
        <f>(1/(1-91/360*VLOOKUP($A2501,Tbills!$B$4:$C$974,2,1)/100))^((1)/91)-1</f>
        <v>1.2500718804542288E-6</v>
      </c>
      <c r="I2501" s="2">
        <f t="shared" si="419"/>
        <v>682.04061446109529</v>
      </c>
      <c r="J2501">
        <f>VLOOKUP(A2501,'VXX-IV'!A$1:C$4500,3,0)</f>
        <v>682.08</v>
      </c>
      <c r="L2501">
        <f t="shared" si="413"/>
        <v>171132.21981746602</v>
      </c>
      <c r="O2501">
        <f t="shared" si="414"/>
        <v>11730.655740856844</v>
      </c>
      <c r="R2501">
        <f t="shared" si="415"/>
        <v>37.231419646338153</v>
      </c>
      <c r="U2501" s="2">
        <f t="shared" si="416"/>
        <v>60.888104976737672</v>
      </c>
      <c r="V2501">
        <f>VLOOKUP(A2501,'VXZ-IV'!A$1:C$4500,3,0)</f>
        <v>60.88</v>
      </c>
      <c r="W2501" s="10">
        <f t="shared" si="421"/>
        <v>1.3313036691320335E-4</v>
      </c>
      <c r="X2501">
        <f t="shared" si="417"/>
        <v>39.309905370887947</v>
      </c>
      <c r="AB2501">
        <f t="shared" si="418"/>
        <v>569.20802397262605</v>
      </c>
      <c r="AC2501">
        <f>VLOOKUP(A2501,'VIXY-IV'!A$1:E$2000,4,0)</f>
        <v>569.00599999999997</v>
      </c>
      <c r="AD2501" s="10">
        <f t="shared" si="424"/>
        <v>3.5504717459233781E-4</v>
      </c>
      <c r="AE2501">
        <f>ROW()</f>
        <v>2501</v>
      </c>
      <c r="AF2501">
        <f t="shared" si="412"/>
        <v>0.91806451612903228</v>
      </c>
      <c r="AG2501">
        <f>AG2500*(1-(AG$1+AG$5))^($A2501-$A2500)*(1+2*(E2501/E2500-1))</f>
        <v>31429.336304769353</v>
      </c>
      <c r="AH2501">
        <f>VLOOKUP(A2501,'UVXY-IV'!A$2:E$2000,4,0)</f>
        <v>157163.5</v>
      </c>
      <c r="AJ2501" s="10">
        <f t="shared" si="423"/>
        <v>-0.8000214025217729</v>
      </c>
      <c r="AK2501">
        <f t="shared" si="420"/>
        <v>31.629899736676943</v>
      </c>
      <c r="AM2501">
        <v>31.505849999999999</v>
      </c>
      <c r="AN2501" s="10">
        <f t="shared" si="422"/>
        <v>3.9373556554400668E-3</v>
      </c>
      <c r="AO2501">
        <f>AO2500*(1-AO$1+H2500)^($A2501-$A2500)*(2-E2501/E2500)</f>
        <v>32.125496741286277</v>
      </c>
    </row>
    <row r="2502" spans="1:41" x14ac:dyDescent="0.25">
      <c r="A2502" s="1">
        <v>41695</v>
      </c>
      <c r="B2502" s="12">
        <v>13.67</v>
      </c>
      <c r="C2502" s="12">
        <v>15.5</v>
      </c>
      <c r="D2502">
        <v>1103.4444000000001</v>
      </c>
      <c r="E2502">
        <v>983.92780000000005</v>
      </c>
      <c r="F2502">
        <v>35807.300000000003</v>
      </c>
      <c r="G2502">
        <v>31934.42</v>
      </c>
      <c r="H2502">
        <f>(1/(1-91/360*VLOOKUP($A2502,Tbills!$B$4:$C$974,2,1)/100))^((1)/91)-1</f>
        <v>1.2500718804542288E-6</v>
      </c>
      <c r="I2502" s="2">
        <f t="shared" si="419"/>
        <v>677.50342379907954</v>
      </c>
      <c r="J2502">
        <f>VLOOKUP(A2502,'VXX-IV'!A$1:C$4500,3,0)</f>
        <v>677.54</v>
      </c>
      <c r="L2502">
        <f t="shared" si="413"/>
        <v>168855.78335663781</v>
      </c>
      <c r="O2502">
        <f t="shared" si="414"/>
        <v>11613.613235722996</v>
      </c>
      <c r="R2502">
        <f t="shared" si="415"/>
        <v>37.35314232360593</v>
      </c>
      <c r="U2502" s="2">
        <f t="shared" si="416"/>
        <v>60.650166755693249</v>
      </c>
      <c r="V2502">
        <f>VLOOKUP(A2502,'VXZ-IV'!A$1:C$4500,3,0)</f>
        <v>60.64</v>
      </c>
      <c r="W2502" s="10">
        <f t="shared" si="421"/>
        <v>1.6765758069348102E-4</v>
      </c>
      <c r="X2502">
        <f t="shared" si="417"/>
        <v>39.4612029995928</v>
      </c>
      <c r="AB2502">
        <f t="shared" si="418"/>
        <v>565.41479220570329</v>
      </c>
      <c r="AC2502">
        <f>VLOOKUP(A2502,'VIXY-IV'!A$1:E$2000,4,0)</f>
        <v>565.17600000000004</v>
      </c>
      <c r="AD2502" s="10">
        <f t="shared" si="424"/>
        <v>4.2250945847532861E-4</v>
      </c>
      <c r="AE2502">
        <f>ROW()</f>
        <v>2502</v>
      </c>
      <c r="AF2502">
        <f t="shared" si="412"/>
        <v>0.88193548387096776</v>
      </c>
      <c r="AG2502">
        <f>AG2501*(1-(AG$1+AG$5))^($A2502-$A2501)*(1+2*(E2502/E2501-1))</f>
        <v>31011.574811282051</v>
      </c>
      <c r="AH2502">
        <f>VLOOKUP(A2502,'UVXY-IV'!A$2:E$2000,4,0)</f>
        <v>155072</v>
      </c>
      <c r="AJ2502" s="10">
        <f t="shared" si="423"/>
        <v>-0.80001821856117128</v>
      </c>
      <c r="AK2502">
        <f t="shared" si="420"/>
        <v>31.838104621132043</v>
      </c>
      <c r="AM2502">
        <v>31.713249999999999</v>
      </c>
      <c r="AN2502" s="10">
        <f t="shared" si="422"/>
        <v>3.9369859958233722E-3</v>
      </c>
      <c r="AO2502">
        <f>AO2501*(1-AO$1+H2501)^($A2502-$A2501)*(2-E2502/E2501)</f>
        <v>32.337314430111583</v>
      </c>
    </row>
    <row r="2503" spans="1:41" x14ac:dyDescent="0.25">
      <c r="A2503" s="1">
        <v>41696</v>
      </c>
      <c r="B2503" s="12">
        <v>14.35</v>
      </c>
      <c r="C2503" s="12">
        <v>15.91</v>
      </c>
      <c r="D2503">
        <v>1131.893</v>
      </c>
      <c r="E2503">
        <v>1009.2939</v>
      </c>
      <c r="F2503">
        <v>36416.519999999997</v>
      </c>
      <c r="G2503">
        <v>32477.71</v>
      </c>
      <c r="H2503">
        <f>(1/(1-91/360*VLOOKUP($A2503,Tbills!$B$4:$C$974,2,1)/100))^((1)/91)-1</f>
        <v>1.2500718804542288E-6</v>
      </c>
      <c r="I2503" s="2">
        <f t="shared" si="419"/>
        <v>694.95362345616138</v>
      </c>
      <c r="J2503">
        <f>VLOOKUP(A2503,'VXX-IV'!A$1:C$4500,3,0)</f>
        <v>694.99</v>
      </c>
      <c r="L2503">
        <f t="shared" si="413"/>
        <v>177554.33420232232</v>
      </c>
      <c r="O2503">
        <f t="shared" si="414"/>
        <v>12062.312975916417</v>
      </c>
      <c r="R2503">
        <f t="shared" si="415"/>
        <v>36.869985141445447</v>
      </c>
      <c r="U2503" s="2">
        <f t="shared" si="416"/>
        <v>61.680555514362979</v>
      </c>
      <c r="V2503">
        <f>VLOOKUP(A2503,'VXZ-IV'!A$1:C$4500,3,0)</f>
        <v>61.68</v>
      </c>
      <c r="W2503" s="10">
        <f t="shared" si="421"/>
        <v>9.0063936928341803E-6</v>
      </c>
      <c r="X2503">
        <f t="shared" si="417"/>
        <v>38.788476061703804</v>
      </c>
      <c r="AB2503">
        <f t="shared" si="418"/>
        <v>579.97121773128174</v>
      </c>
      <c r="AC2503">
        <f>VLOOKUP(A2503,'VIXY-IV'!A$1:E$2000,4,0)</f>
        <v>579.73</v>
      </c>
      <c r="AD2503" s="10">
        <f t="shared" si="424"/>
        <v>4.1608633550405116E-4</v>
      </c>
      <c r="AE2503">
        <f>ROW()</f>
        <v>2503</v>
      </c>
      <c r="AF2503">
        <f t="shared" ref="AF2503:AF2566" si="425">B2503/C2503</f>
        <v>0.9019484600879949</v>
      </c>
      <c r="AG2503">
        <f>AG2502*(1-(AG$1+AG$5))^($A2503-$A2502)*(1+2*(E2503/E2502-1))</f>
        <v>32609.46049629058</v>
      </c>
      <c r="AH2503">
        <f>VLOOKUP(A2503,'UVXY-IV'!A$2:E$2000,4,0)</f>
        <v>163040.25</v>
      </c>
      <c r="AJ2503" s="10">
        <f t="shared" si="423"/>
        <v>-0.79999134878479039</v>
      </c>
      <c r="AK2503">
        <f t="shared" si="420"/>
        <v>31.015859362264049</v>
      </c>
      <c r="AM2503">
        <v>30.89425</v>
      </c>
      <c r="AN2503" s="10">
        <f t="shared" si="422"/>
        <v>3.9363105517709052E-3</v>
      </c>
      <c r="AO2503">
        <f>AO2502*(1-AO$1+H2502)^($A2503-$A2502)*(2-E2503/E2502)</f>
        <v>31.50251813856616</v>
      </c>
    </row>
    <row r="2504" spans="1:41" x14ac:dyDescent="0.25">
      <c r="A2504" s="1">
        <v>41697</v>
      </c>
      <c r="B2504" s="12">
        <v>14.04</v>
      </c>
      <c r="C2504" s="12">
        <v>15.63</v>
      </c>
      <c r="D2504">
        <v>1119.5239999999999</v>
      </c>
      <c r="E2504">
        <v>998.26340000000005</v>
      </c>
      <c r="F2504">
        <v>36543.01</v>
      </c>
      <c r="G2504">
        <v>32590.48</v>
      </c>
      <c r="H2504">
        <f>(1/(1-91/360*VLOOKUP($A2504,Tbills!$B$4:$C$974,2,1)/100))^((1)/91)-1</f>
        <v>1.2500718804542288E-6</v>
      </c>
      <c r="I2504" s="2">
        <f t="shared" si="419"/>
        <v>687.34261057742026</v>
      </c>
      <c r="J2504">
        <f>VLOOKUP(A2504,'VXX-IV'!A$1:C$4500,3,0)</f>
        <v>687.38</v>
      </c>
      <c r="L2504">
        <f t="shared" ref="L2504:L2567" si="426">L2503*(1-L$1+H2504)^($A2504-$A2503)*(1+2*(E2504/E2503-1))</f>
        <v>173665.74337711817</v>
      </c>
      <c r="O2504">
        <f t="shared" ref="O2504:O2567" si="427">O2503*(1-(O$1+O$5))^($A2504-$A2503)*(1+1.5*(E2504/E2503-1))</f>
        <v>11864.170937618132</v>
      </c>
      <c r="R2504">
        <f t="shared" ref="R2504:R2567" si="428">R2503*(1-IF($A2504&lt;=R2499,R$1,R$1+IF(AND(WEEKDAY($A2504)&lt;&gt;1,WEEKDAY($A2504)&lt;&gt;7),S$1,0)))^($A2504-$A2503)*(1-0.5*(E2504/E2503-1))</f>
        <v>37.069784008167865</v>
      </c>
      <c r="U2504" s="2">
        <f t="shared" ref="U2504:U2567" si="429">U2503*$F2504/$F2503*(1-U$1)^($A2504-$A2503)</f>
        <v>61.893288995923662</v>
      </c>
      <c r="V2504">
        <f>VLOOKUP(A2504,'VXZ-IV'!A$1:C$4500,3,0)</f>
        <v>61.88</v>
      </c>
      <c r="W2504" s="10">
        <f t="shared" si="421"/>
        <v>2.147542974089145E-4</v>
      </c>
      <c r="X2504">
        <f t="shared" ref="X2504:X2567" si="430">X2503*(1-X$1+H2504)^($A2504-$A2503)*(2-G2504/G2503)</f>
        <v>38.652412304970255</v>
      </c>
      <c r="AB2504">
        <f t="shared" ref="AB2504:AB2567" si="431">AB2503*$E2504/$E2503*(1-(AB$1+AB$5+IF(AND(WEEKDAY(A2504)&lt;&gt;1,WEEKDAY(A2504)&lt;&gt;7),IF(A2504&lt;AC$2,AC$1,AC$3),0)))^($A2504-$A2503)</f>
        <v>573.61275453547671</v>
      </c>
      <c r="AC2504">
        <f>VLOOKUP(A2504,'VIXY-IV'!A$1:E$2000,4,0)</f>
        <v>573.41800000000001</v>
      </c>
      <c r="AD2504" s="10">
        <f t="shared" si="424"/>
        <v>3.3963798743097406E-4</v>
      </c>
      <c r="AE2504">
        <f>ROW()</f>
        <v>2504</v>
      </c>
      <c r="AF2504">
        <f t="shared" si="425"/>
        <v>0.89827255278310936</v>
      </c>
      <c r="AG2504">
        <f>AG2503*(1-(AG$1+AG$5))^($A2504-$A2503)*(1+2*(E2504/E2503-1))</f>
        <v>31895.612753363159</v>
      </c>
      <c r="AH2504">
        <f>VLOOKUP(A2504,'UVXY-IV'!A$2:E$2000,4,0)</f>
        <v>159483.5</v>
      </c>
      <c r="AJ2504" s="10">
        <f t="shared" si="423"/>
        <v>-0.80000681729857215</v>
      </c>
      <c r="AK2504">
        <f t="shared" si="420"/>
        <v>31.353369082989062</v>
      </c>
      <c r="AM2504">
        <v>31.234449999999999</v>
      </c>
      <c r="AN2504" s="10">
        <f t="shared" si="422"/>
        <v>3.8073051707030459E-3</v>
      </c>
      <c r="AO2504">
        <f>AO2503*(1-AO$1+H2503)^($A2504-$A2503)*(2-E2504/E2503)</f>
        <v>31.845668794962656</v>
      </c>
    </row>
    <row r="2505" spans="1:41" x14ac:dyDescent="0.25">
      <c r="A2505" s="1">
        <v>41698</v>
      </c>
      <c r="B2505" s="12">
        <v>14</v>
      </c>
      <c r="C2505" s="12">
        <v>15.8</v>
      </c>
      <c r="D2505">
        <v>1130.5256999999999</v>
      </c>
      <c r="E2505">
        <v>1008.0722</v>
      </c>
      <c r="F2505">
        <v>36773.65</v>
      </c>
      <c r="G2505">
        <v>32796.129999999997</v>
      </c>
      <c r="H2505">
        <f>(1/(1-91/360*VLOOKUP($A2505,Tbills!$B$4:$C$974,2,1)/100))^((1)/91)-1</f>
        <v>1.2500718804542288E-6</v>
      </c>
      <c r="I2505" s="2">
        <f t="shared" ref="I2505:I2568" si="432">I2504*$D2505/$D2504*(1-I$1)^($A2505-$A2504)</f>
        <v>694.08028636221479</v>
      </c>
      <c r="J2505">
        <f>VLOOKUP(A2505,'VXX-IV'!A$1:C$4500,3,0)</f>
        <v>694.12</v>
      </c>
      <c r="L2505">
        <f t="shared" si="426"/>
        <v>177070.79162717151</v>
      </c>
      <c r="O2505">
        <f t="shared" si="427"/>
        <v>12038.628826592638</v>
      </c>
      <c r="R2505">
        <f t="shared" si="428"/>
        <v>36.88599516311524</v>
      </c>
      <c r="U2505" s="2">
        <f t="shared" si="429"/>
        <v>62.282407740111061</v>
      </c>
      <c r="V2505">
        <f>VLOOKUP(A2505,'VXZ-IV'!A$1:C$4500,3,0)</f>
        <v>62.28</v>
      </c>
      <c r="W2505" s="10">
        <f t="shared" si="421"/>
        <v>3.8659924711970106E-5</v>
      </c>
      <c r="X2505">
        <f t="shared" si="430"/>
        <v>38.407138179515144</v>
      </c>
      <c r="AB2505">
        <f t="shared" si="431"/>
        <v>579.22879968303482</v>
      </c>
      <c r="AC2505">
        <f>VLOOKUP(A2505,'VIXY-IV'!A$1:E$2000,4,0)</f>
        <v>579.01199999999994</v>
      </c>
      <c r="AD2505" s="10">
        <f t="shared" si="424"/>
        <v>3.7443037974149718E-4</v>
      </c>
      <c r="AE2505">
        <f>ROW()</f>
        <v>2505</v>
      </c>
      <c r="AF2505">
        <f t="shared" si="425"/>
        <v>0.88607594936708856</v>
      </c>
      <c r="AG2505">
        <f>AG2504*(1-(AG$1+AG$5))^($A2505-$A2504)*(1+2*(E2505/E2504-1))</f>
        <v>32521.320672842881</v>
      </c>
      <c r="AH2505">
        <f>VLOOKUP(A2505,'UVXY-IV'!A$2:E$2000,4,0)</f>
        <v>162587.5</v>
      </c>
      <c r="AJ2505" s="10">
        <f t="shared" si="423"/>
        <v>-0.79997650082052507</v>
      </c>
      <c r="AK2505">
        <f t="shared" ref="AK2505:AK2568" si="433">AK2504*(1-IF($A2505&lt;=AK2500,AK$1,AK$1+IF(AND(WEEKDAY($A2505)&lt;&gt;1,WEEKDAY($A2505)&lt;&gt;7),AL$1,0)))^($A2505-$A2504)*(2-$E2505/$E2504)</f>
        <v>31.04384920989094</v>
      </c>
      <c r="AM2505">
        <v>30.926449999999999</v>
      </c>
      <c r="AN2505" s="10">
        <f t="shared" si="422"/>
        <v>3.7960777874905816E-3</v>
      </c>
      <c r="AO2505">
        <f>AO2504*(1-AO$1+H2504)^($A2505-$A2504)*(2-E2505/E2504)</f>
        <v>31.531630735438835</v>
      </c>
    </row>
    <row r="2506" spans="1:41" x14ac:dyDescent="0.25">
      <c r="A2506" s="1">
        <v>41701</v>
      </c>
      <c r="B2506" s="12">
        <v>16</v>
      </c>
      <c r="C2506" s="12">
        <v>16.920000000000002</v>
      </c>
      <c r="D2506">
        <v>1217.0488</v>
      </c>
      <c r="E2506">
        <v>1085.2197000000001</v>
      </c>
      <c r="F2506">
        <v>37682.160000000003</v>
      </c>
      <c r="G2506">
        <v>33606.25</v>
      </c>
      <c r="H2506">
        <f>(1/(1-91/360*VLOOKUP($A2506,Tbills!$B$4:$C$974,2,1)/100))^((1)/91)-1</f>
        <v>1.3889898424768177E-6</v>
      </c>
      <c r="I2506" s="2">
        <f t="shared" si="432"/>
        <v>747.14603001078967</v>
      </c>
      <c r="J2506">
        <f>VLOOKUP(A2506,'VXX-IV'!A$1:C$4500,3,0)</f>
        <v>747.19</v>
      </c>
      <c r="L2506">
        <f t="shared" si="426"/>
        <v>204146.31645723036</v>
      </c>
      <c r="O2506">
        <f t="shared" si="427"/>
        <v>13419.241745726571</v>
      </c>
      <c r="R2506">
        <f t="shared" si="428"/>
        <v>35.469746699330869</v>
      </c>
      <c r="U2506" s="2">
        <f t="shared" si="429"/>
        <v>63.816454931280518</v>
      </c>
      <c r="V2506">
        <f>VLOOKUP(A2506,'VXZ-IV'!A$1:C$4500,3,0)</f>
        <v>63.8</v>
      </c>
      <c r="W2506" s="10">
        <f t="shared" si="421"/>
        <v>2.5791428339383415E-4</v>
      </c>
      <c r="X2506">
        <f t="shared" si="430"/>
        <v>37.454416652501365</v>
      </c>
      <c r="AB2506">
        <f t="shared" si="431"/>
        <v>623.49180845547858</v>
      </c>
      <c r="AC2506">
        <f>VLOOKUP(A2506,'VIXY-IV'!A$1:E$2000,4,0)</f>
        <v>623.298</v>
      </c>
      <c r="AD2506" s="10">
        <f t="shared" si="424"/>
        <v>3.1094028133993312E-4</v>
      </c>
      <c r="AE2506">
        <f>ROW()</f>
        <v>2506</v>
      </c>
      <c r="AF2506">
        <f t="shared" si="425"/>
        <v>0.94562647754137108</v>
      </c>
      <c r="AG2506">
        <f>AG2505*(1-(AG$1+AG$5))^($A2506-$A2505)*(1+2*(E2506/E2505-1))</f>
        <v>37495.226017930094</v>
      </c>
      <c r="AH2506">
        <f>VLOOKUP(A2506,'UVXY-IV'!A$2:E$2000,4,0)</f>
        <v>187468</v>
      </c>
      <c r="AJ2506" s="10">
        <f t="shared" si="423"/>
        <v>-0.79999132642408255</v>
      </c>
      <c r="AK2506">
        <f t="shared" si="433"/>
        <v>28.66406611575777</v>
      </c>
      <c r="AM2506">
        <v>28.559249999999999</v>
      </c>
      <c r="AN2506" s="10">
        <f t="shared" si="422"/>
        <v>3.6701284437712367E-3</v>
      </c>
      <c r="AO2506">
        <f>AO2505*(1-AO$1+H2505)^($A2506-$A2505)*(2-E2506/E2505)</f>
        <v>29.115401691664957</v>
      </c>
    </row>
    <row r="2507" spans="1:41" x14ac:dyDescent="0.25">
      <c r="A2507" s="1">
        <v>41702</v>
      </c>
      <c r="B2507" s="12">
        <v>14.1</v>
      </c>
      <c r="C2507" s="12">
        <v>15.69</v>
      </c>
      <c r="D2507">
        <v>1122.8385000000001</v>
      </c>
      <c r="E2507">
        <v>1001.2127</v>
      </c>
      <c r="F2507">
        <v>36709.17</v>
      </c>
      <c r="G2507">
        <v>32738.46</v>
      </c>
      <c r="H2507">
        <f>(1/(1-91/360*VLOOKUP($A2507,Tbills!$B$4:$C$974,2,1)/100))^((1)/91)-1</f>
        <v>1.3889898424768177E-6</v>
      </c>
      <c r="I2507" s="2">
        <f t="shared" si="432"/>
        <v>689.29353667265696</v>
      </c>
      <c r="J2507">
        <f>VLOOKUP(A2507,'VXX-IV'!A$1:C$4500,3,0)</f>
        <v>689.34</v>
      </c>
      <c r="L2507">
        <f t="shared" si="426"/>
        <v>172532.76982214881</v>
      </c>
      <c r="O2507">
        <f t="shared" si="427"/>
        <v>11860.664136000267</v>
      </c>
      <c r="R2507">
        <f t="shared" si="428"/>
        <v>36.840940094988781</v>
      </c>
      <c r="U2507" s="2">
        <f t="shared" si="429"/>
        <v>62.167136139253927</v>
      </c>
      <c r="V2507">
        <f>VLOOKUP(A2507,'VXZ-IV'!A$1:C$4500,3,0)</f>
        <v>62.16</v>
      </c>
      <c r="W2507" s="10">
        <f t="shared" ref="W2507:W2570" si="434">U2507/V2507-1</f>
        <v>1.1480275505038051E-4</v>
      </c>
      <c r="X2507">
        <f t="shared" si="430"/>
        <v>38.420207384825972</v>
      </c>
      <c r="AB2507">
        <f t="shared" si="431"/>
        <v>575.20717007630026</v>
      </c>
      <c r="AC2507">
        <f>VLOOKUP(A2507,'VIXY-IV'!A$1:E$2000,4,0)</f>
        <v>574.95799999999997</v>
      </c>
      <c r="AD2507" s="10">
        <f t="shared" si="424"/>
        <v>4.3337091805017991E-4</v>
      </c>
      <c r="AE2507">
        <f>ROW()</f>
        <v>2507</v>
      </c>
      <c r="AF2507">
        <f t="shared" si="425"/>
        <v>0.89866156787762907</v>
      </c>
      <c r="AG2507">
        <f>AG2506*(1-(AG$1+AG$5))^($A2507-$A2506)*(1+2*(E2507/E2506-1))</f>
        <v>31689.137326206037</v>
      </c>
      <c r="AH2507">
        <f>VLOOKUP(A2507,'UVXY-IV'!A$2:E$2000,4,0)</f>
        <v>158422.25</v>
      </c>
      <c r="AJ2507" s="10">
        <f t="shared" si="423"/>
        <v>-0.79997041245023326</v>
      </c>
      <c r="AK2507">
        <f t="shared" si="433"/>
        <v>30.881516867248731</v>
      </c>
      <c r="AM2507">
        <v>30.76455</v>
      </c>
      <c r="AN2507" s="10">
        <f t="shared" si="422"/>
        <v>3.802001565071933E-3</v>
      </c>
      <c r="AO2507">
        <f>AO2506*(1-AO$1+H2506)^($A2507-$A2506)*(2-E2507/E2506)</f>
        <v>31.368112113577357</v>
      </c>
    </row>
    <row r="2508" spans="1:41" x14ac:dyDescent="0.25">
      <c r="A2508" s="1">
        <v>41703</v>
      </c>
      <c r="B2508" s="12">
        <v>13.89</v>
      </c>
      <c r="C2508" s="12">
        <v>15.77</v>
      </c>
      <c r="D2508">
        <v>1124.5710999999999</v>
      </c>
      <c r="E2508">
        <v>1002.7562</v>
      </c>
      <c r="F2508">
        <v>36692.81</v>
      </c>
      <c r="G2508">
        <v>32723.83</v>
      </c>
      <c r="H2508">
        <f>(1/(1-91/360*VLOOKUP($A2508,Tbills!$B$4:$C$974,2,1)/100))^((1)/91)-1</f>
        <v>1.3889898424768177E-6</v>
      </c>
      <c r="I2508" s="2">
        <f t="shared" si="432"/>
        <v>690.34032018602409</v>
      </c>
      <c r="J2508">
        <f>VLOOKUP(A2508,'VXX-IV'!A$1:C$4500,3,0)</f>
        <v>690.38</v>
      </c>
      <c r="L2508">
        <f t="shared" si="426"/>
        <v>173057.15028130327</v>
      </c>
      <c r="O2508">
        <f t="shared" si="427"/>
        <v>11887.690665355341</v>
      </c>
      <c r="R2508">
        <f t="shared" si="428"/>
        <v>36.810878408553577</v>
      </c>
      <c r="U2508" s="2">
        <f t="shared" si="429"/>
        <v>62.137915228766566</v>
      </c>
      <c r="V2508">
        <f>VLOOKUP(A2508,'VXZ-IV'!A$1:C$4500,3,0)</f>
        <v>62.12</v>
      </c>
      <c r="W2508" s="10">
        <f t="shared" si="434"/>
        <v>2.8839711472250507E-4</v>
      </c>
      <c r="X2508">
        <f t="shared" si="430"/>
        <v>38.436008148545312</v>
      </c>
      <c r="AB2508">
        <f t="shared" si="431"/>
        <v>576.07384144008086</v>
      </c>
      <c r="AC2508">
        <f>VLOOKUP(A2508,'VIXY-IV'!A$1:E$2000,4,0)</f>
        <v>575.76400000000001</v>
      </c>
      <c r="AD2508" s="10">
        <f t="shared" si="424"/>
        <v>5.3813965458227031E-4</v>
      </c>
      <c r="AE2508">
        <f>ROW()</f>
        <v>2508</v>
      </c>
      <c r="AF2508">
        <f t="shared" si="425"/>
        <v>0.88078630310716555</v>
      </c>
      <c r="AG2508">
        <f>AG2507*(1-(AG$1+AG$5))^($A2508-$A2507)*(1+2*(E2508/E2507-1))</f>
        <v>31785.772032140165</v>
      </c>
      <c r="AH2508">
        <f>VLOOKUP(A2508,'UVXY-IV'!A$2:E$2000,4,0)</f>
        <v>158851.5</v>
      </c>
      <c r="AJ2508" s="10">
        <f t="shared" si="423"/>
        <v>-0.79990260065444674</v>
      </c>
      <c r="AK2508">
        <f t="shared" si="433"/>
        <v>30.832472880178639</v>
      </c>
      <c r="AM2508">
        <v>30.711950000000002</v>
      </c>
      <c r="AN2508" s="10">
        <f t="shared" si="422"/>
        <v>3.9242991792654003E-3</v>
      </c>
      <c r="AO2508">
        <f>AO2507*(1-AO$1+H2507)^($A2508-$A2507)*(2-E2508/E2507)</f>
        <v>31.318639177279017</v>
      </c>
    </row>
    <row r="2509" spans="1:41" x14ac:dyDescent="0.25">
      <c r="A2509" s="1">
        <v>41704</v>
      </c>
      <c r="B2509" s="12">
        <v>14.21</v>
      </c>
      <c r="C2509" s="12">
        <v>15.83</v>
      </c>
      <c r="D2509">
        <v>1119.3877</v>
      </c>
      <c r="E2509">
        <v>998.13279999999997</v>
      </c>
      <c r="F2509">
        <v>36479.83</v>
      </c>
      <c r="G2509">
        <v>32533.84</v>
      </c>
      <c r="H2509">
        <f>(1/(1-91/360*VLOOKUP($A2509,Tbills!$B$4:$C$974,2,1)/100))^((1)/91)-1</f>
        <v>1.3889898424768177E-6</v>
      </c>
      <c r="I2509" s="2">
        <f t="shared" si="432"/>
        <v>687.1416317089006</v>
      </c>
      <c r="J2509">
        <f>VLOOKUP(A2509,'VXX-IV'!A$1:C$4500,3,0)</f>
        <v>687.18</v>
      </c>
      <c r="L2509">
        <f t="shared" si="426"/>
        <v>171453.81100760255</v>
      </c>
      <c r="O2509">
        <f t="shared" si="427"/>
        <v>11805.077116457298</v>
      </c>
      <c r="R2509">
        <f t="shared" si="428"/>
        <v>36.894072330419412</v>
      </c>
      <c r="U2509" s="2">
        <f t="shared" si="429"/>
        <v>61.775735134913639</v>
      </c>
      <c r="V2509">
        <f>VLOOKUP(A2509,'VXZ-IV'!A$1:C$4500,3,0)</f>
        <v>61.76</v>
      </c>
      <c r="W2509" s="10">
        <f t="shared" si="434"/>
        <v>2.5477873888668512E-4</v>
      </c>
      <c r="X2509">
        <f t="shared" si="430"/>
        <v>38.657786097180036</v>
      </c>
      <c r="AB2509">
        <f t="shared" si="431"/>
        <v>573.39775015390921</v>
      </c>
      <c r="AC2509">
        <f>VLOOKUP(A2509,'VIXY-IV'!A$1:E$2000,4,0)</f>
        <v>573.04600000000005</v>
      </c>
      <c r="AD2509" s="10">
        <f t="shared" si="424"/>
        <v>6.1382533672538209E-4</v>
      </c>
      <c r="AE2509">
        <f>ROW()</f>
        <v>2509</v>
      </c>
      <c r="AF2509">
        <f t="shared" si="425"/>
        <v>0.89766266582438414</v>
      </c>
      <c r="AG2509">
        <f>AG2508*(1-(AG$1+AG$5))^($A2509-$A2508)*(1+2*(E2509/E2508-1))</f>
        <v>31491.601962206441</v>
      </c>
      <c r="AH2509">
        <f>VLOOKUP(A2509,'UVXY-IV'!A$2:E$2000,4,0)</f>
        <v>157372.5</v>
      </c>
      <c r="AJ2509" s="10">
        <f t="shared" si="423"/>
        <v>-0.79989132814051733</v>
      </c>
      <c r="AK2509">
        <f t="shared" si="433"/>
        <v>30.973189262467532</v>
      </c>
      <c r="AM2509">
        <v>30.851749999999999</v>
      </c>
      <c r="AN2509" s="10">
        <f t="shared" si="422"/>
        <v>3.9362195813053003E-3</v>
      </c>
      <c r="AO2509">
        <f>AO2508*(1-AO$1+H2508)^($A2509-$A2508)*(2-E2509/E2508)</f>
        <v>31.461919777090547</v>
      </c>
    </row>
    <row r="2510" spans="1:41" x14ac:dyDescent="0.25">
      <c r="A2510" s="1">
        <v>41705</v>
      </c>
      <c r="B2510" s="12">
        <v>14.11</v>
      </c>
      <c r="C2510" s="12">
        <v>15.87</v>
      </c>
      <c r="D2510">
        <v>1145.2699</v>
      </c>
      <c r="E2510">
        <v>1021.21</v>
      </c>
      <c r="F2510">
        <v>36756.300000000003</v>
      </c>
      <c r="G2510">
        <v>32780.36</v>
      </c>
      <c r="H2510">
        <f>(1/(1-91/360*VLOOKUP($A2510,Tbills!$B$4:$C$974,2,1)/100))^((1)/91)-1</f>
        <v>1.3889898424768177E-6</v>
      </c>
      <c r="I2510" s="2">
        <f t="shared" si="432"/>
        <v>703.01240480071579</v>
      </c>
      <c r="J2510">
        <f>VLOOKUP(A2510,'VXX-IV'!A$1:C$4500,3,0)</f>
        <v>703.05</v>
      </c>
      <c r="L2510">
        <f t="shared" si="426"/>
        <v>179374.10233844339</v>
      </c>
      <c r="O2510">
        <f t="shared" si="427"/>
        <v>12214.072137599214</v>
      </c>
      <c r="R2510">
        <f t="shared" si="428"/>
        <v>36.465921488330636</v>
      </c>
      <c r="U2510" s="2">
        <f t="shared" si="429"/>
        <v>62.242397699421197</v>
      </c>
      <c r="V2510">
        <f>VLOOKUP(A2510,'VXZ-IV'!A$1:C$4500,3,0)</f>
        <v>62.24</v>
      </c>
      <c r="W2510" s="10">
        <f t="shared" si="434"/>
        <v>3.8523448284033535E-5</v>
      </c>
      <c r="X2510">
        <f t="shared" si="430"/>
        <v>38.363497183308006</v>
      </c>
      <c r="AB2510">
        <f t="shared" si="431"/>
        <v>586.63446475604439</v>
      </c>
      <c r="AC2510">
        <f>VLOOKUP(A2510,'VIXY-IV'!A$1:E$2000,4,0)</f>
        <v>586.22799999999995</v>
      </c>
      <c r="AD2510" s="10">
        <f t="shared" si="424"/>
        <v>6.9335609360932082E-4</v>
      </c>
      <c r="AE2510">
        <f>ROW()</f>
        <v>2510</v>
      </c>
      <c r="AF2510">
        <f t="shared" si="425"/>
        <v>0.88909892879647134</v>
      </c>
      <c r="AG2510">
        <f>AG2509*(1-(AG$1+AG$5))^($A2510-$A2509)*(1+2*(E2510/E2509-1))</f>
        <v>32946.686667492912</v>
      </c>
      <c r="AH2510">
        <f>VLOOKUP(A2510,'UVXY-IV'!A$2:E$2000,4,0)</f>
        <v>164641.5</v>
      </c>
      <c r="AJ2510" s="10">
        <f t="shared" si="423"/>
        <v>-0.79988832300791168</v>
      </c>
      <c r="AK2510">
        <f t="shared" si="433"/>
        <v>30.255668421873601</v>
      </c>
      <c r="AM2510">
        <v>30.13785</v>
      </c>
      <c r="AN2510" s="10">
        <f t="shared" si="422"/>
        <v>3.9093174155953037E-3</v>
      </c>
      <c r="AO2510">
        <f>AO2509*(1-AO$1+H2509)^($A2510-$A2509)*(2-E2510/E2509)</f>
        <v>30.733414473873179</v>
      </c>
    </row>
    <row r="2511" spans="1:41" x14ac:dyDescent="0.25">
      <c r="A2511" s="1">
        <v>41708</v>
      </c>
      <c r="B2511" s="12">
        <v>14.2</v>
      </c>
      <c r="C2511" s="12">
        <v>15.97</v>
      </c>
      <c r="D2511">
        <v>1143.1683</v>
      </c>
      <c r="E2511">
        <v>1019.3318</v>
      </c>
      <c r="F2511">
        <v>36743.74</v>
      </c>
      <c r="G2511">
        <v>32769.019999999997</v>
      </c>
      <c r="H2511">
        <f>(1/(1-91/360*VLOOKUP($A2511,Tbills!$B$4:$C$974,2,1)/100))^((1)/91)-1</f>
        <v>1.3889898424768177E-6</v>
      </c>
      <c r="I2511" s="2">
        <f t="shared" si="432"/>
        <v>701.67102856675376</v>
      </c>
      <c r="J2511">
        <f>VLOOKUP(A2511,'VXX-IV'!A$1:C$4500,3,0)</f>
        <v>701.71</v>
      </c>
      <c r="L2511">
        <f t="shared" si="426"/>
        <v>178690.80508387904</v>
      </c>
      <c r="O2511">
        <f t="shared" si="427"/>
        <v>12179.144780127332</v>
      </c>
      <c r="R2511">
        <f t="shared" si="428"/>
        <v>36.494505678949466</v>
      </c>
      <c r="U2511" s="2">
        <f t="shared" si="429"/>
        <v>62.216577434488059</v>
      </c>
      <c r="V2511">
        <f>VLOOKUP(A2511,'VXZ-IV'!A$1:C$4500,3,0)</f>
        <v>62.2</v>
      </c>
      <c r="W2511" s="10">
        <f t="shared" si="434"/>
        <v>2.6651823935774921E-4</v>
      </c>
      <c r="X2511">
        <f t="shared" si="430"/>
        <v>38.372670423882802</v>
      </c>
      <c r="AB2511">
        <f t="shared" si="431"/>
        <v>585.49428796508801</v>
      </c>
      <c r="AC2511">
        <f>VLOOKUP(A2511,'VIXY-IV'!A$1:E$2000,4,0)</f>
        <v>585.04600000000005</v>
      </c>
      <c r="AD2511" s="10">
        <f t="shared" si="424"/>
        <v>7.6624396216362634E-4</v>
      </c>
      <c r="AE2511">
        <f>ROW()</f>
        <v>2511</v>
      </c>
      <c r="AF2511">
        <f t="shared" si="425"/>
        <v>0.88916718847839693</v>
      </c>
      <c r="AG2511">
        <f>AG2510*(1-(AG$1+AG$5))^($A2511-$A2510)*(1+2*(E2511/E2510-1))</f>
        <v>32822.177772916664</v>
      </c>
      <c r="AH2511">
        <f>VLOOKUP(A2511,'UVXY-IV'!A$2:E$2000,4,0)</f>
        <v>164019.75</v>
      </c>
      <c r="AJ2511" s="10">
        <f t="shared" si="423"/>
        <v>-0.79988886842641405</v>
      </c>
      <c r="AK2511">
        <f t="shared" si="433"/>
        <v>30.307079285505395</v>
      </c>
      <c r="AM2511">
        <v>30.190149999999999</v>
      </c>
      <c r="AN2511" s="10">
        <f t="shared" si="422"/>
        <v>3.873093890073287E-3</v>
      </c>
      <c r="AO2511">
        <f>AO2510*(1-AO$1+H2510)^($A2511-$A2510)*(2-E2511/E2510)</f>
        <v>30.786651085802664</v>
      </c>
    </row>
    <row r="2512" spans="1:41" x14ac:dyDescent="0.25">
      <c r="A2512" s="1">
        <v>41709</v>
      </c>
      <c r="B2512" s="12">
        <v>14.8</v>
      </c>
      <c r="C2512" s="12">
        <v>16.350000000000001</v>
      </c>
      <c r="D2512">
        <v>1158.6491000000001</v>
      </c>
      <c r="E2512">
        <v>1033.1342</v>
      </c>
      <c r="F2512">
        <v>37079.42</v>
      </c>
      <c r="G2512">
        <v>33068.35</v>
      </c>
      <c r="H2512">
        <f>(1/(1-91/360*VLOOKUP($A2512,Tbills!$B$4:$C$974,2,1)/100))^((1)/91)-1</f>
        <v>1.3889898424768177E-6</v>
      </c>
      <c r="I2512" s="2">
        <f t="shared" si="432"/>
        <v>711.1557258374213</v>
      </c>
      <c r="J2512">
        <f>VLOOKUP(A2512,'VXX-IV'!A$1:C$4500,3,0)</f>
        <v>711.2</v>
      </c>
      <c r="L2512">
        <f t="shared" si="426"/>
        <v>183521.93743685112</v>
      </c>
      <c r="O2512">
        <f t="shared" si="427"/>
        <v>12426.096057450199</v>
      </c>
      <c r="R2512">
        <f t="shared" si="428"/>
        <v>36.245787703486798</v>
      </c>
      <c r="U2512" s="2">
        <f t="shared" si="429"/>
        <v>62.78343886294833</v>
      </c>
      <c r="V2512">
        <f>VLOOKUP(A2512,'VXZ-IV'!A$1:C$4500,3,0)</f>
        <v>62.8</v>
      </c>
      <c r="W2512" s="10">
        <f t="shared" si="434"/>
        <v>-2.63712373434144E-4</v>
      </c>
      <c r="X2512">
        <f t="shared" si="430"/>
        <v>38.020800155486938</v>
      </c>
      <c r="AB2512">
        <f t="shared" si="431"/>
        <v>593.40156281472616</v>
      </c>
      <c r="AC2512">
        <f>VLOOKUP(A2512,'VIXY-IV'!A$1:E$2000,4,0)</f>
        <v>592.88800000000003</v>
      </c>
      <c r="AD2512" s="10">
        <f t="shared" si="424"/>
        <v>8.662054464352309E-4</v>
      </c>
      <c r="AE2512">
        <f>ROW()</f>
        <v>2512</v>
      </c>
      <c r="AF2512">
        <f t="shared" si="425"/>
        <v>0.90519877675840976</v>
      </c>
      <c r="AG2512">
        <f>AG2511*(1-(AG$1+AG$5))^($A2512-$A2511)*(1+2*(E2512/E2511-1))</f>
        <v>33709.90802497683</v>
      </c>
      <c r="AH2512">
        <f>VLOOKUP(A2512,'UVXY-IV'!A$2:E$2000,4,0)</f>
        <v>168425.25</v>
      </c>
      <c r="AJ2512" s="10">
        <f t="shared" si="423"/>
        <v>-0.7998524091549406</v>
      </c>
      <c r="AK2512">
        <f t="shared" si="433"/>
        <v>29.89530973331312</v>
      </c>
      <c r="AM2512">
        <v>29.779150000000001</v>
      </c>
      <c r="AN2512" s="10">
        <f t="shared" si="422"/>
        <v>3.9007068137646428E-3</v>
      </c>
      <c r="AO2512">
        <f>AO2511*(1-AO$1+H2511)^($A2512-$A2511)*(2-E2512/E2511)</f>
        <v>30.36869919344786</v>
      </c>
    </row>
    <row r="2513" spans="1:41" x14ac:dyDescent="0.25">
      <c r="A2513" s="1">
        <v>41710</v>
      </c>
      <c r="B2513" s="12">
        <v>14.47</v>
      </c>
      <c r="C2513" s="12">
        <v>16.079999999999998</v>
      </c>
      <c r="D2513">
        <v>1146.2516000000001</v>
      </c>
      <c r="E2513">
        <v>1022.0783</v>
      </c>
      <c r="F2513">
        <v>37072.22</v>
      </c>
      <c r="G2513">
        <v>33061.89</v>
      </c>
      <c r="H2513">
        <f>(1/(1-91/360*VLOOKUP($A2513,Tbills!$B$4:$C$974,2,1)/100))^((1)/91)-1</f>
        <v>1.3889898424768177E-6</v>
      </c>
      <c r="I2513" s="2">
        <f t="shared" si="432"/>
        <v>703.52923245145575</v>
      </c>
      <c r="J2513">
        <f>VLOOKUP(A2513,'VXX-IV'!A$1:C$4500,3,0)</f>
        <v>703.57</v>
      </c>
      <c r="L2513">
        <f t="shared" si="426"/>
        <v>179586.2141807983</v>
      </c>
      <c r="O2513">
        <f t="shared" si="427"/>
        <v>12226.22058546315</v>
      </c>
      <c r="R2513">
        <f t="shared" si="428"/>
        <v>36.43807932027191</v>
      </c>
      <c r="U2513" s="2">
        <f t="shared" si="429"/>
        <v>62.769717126665547</v>
      </c>
      <c r="V2513">
        <f>VLOOKUP(A2513,'VXZ-IV'!A$1:C$4500,3,0)</f>
        <v>62.76</v>
      </c>
      <c r="W2513" s="10">
        <f t="shared" si="434"/>
        <v>1.5482993412274659E-4</v>
      </c>
      <c r="X2513">
        <f t="shared" si="430"/>
        <v>38.02687392861003</v>
      </c>
      <c r="AB2513">
        <f t="shared" si="431"/>
        <v>587.03091505192288</v>
      </c>
      <c r="AC2513">
        <f>VLOOKUP(A2513,'VIXY-IV'!A$1:E$2000,4,0)</f>
        <v>586.524</v>
      </c>
      <c r="AD2513" s="10">
        <f t="shared" si="424"/>
        <v>8.6426992232691013E-4</v>
      </c>
      <c r="AE2513">
        <f>ROW()</f>
        <v>2513</v>
      </c>
      <c r="AF2513">
        <f t="shared" si="425"/>
        <v>0.89987562189054737</v>
      </c>
      <c r="AG2513">
        <f>AG2512*(1-(AG$1+AG$5))^($A2513-$A2512)*(1+2*(E2513/E2512-1))</f>
        <v>32987.315313216815</v>
      </c>
      <c r="AH2513">
        <f>VLOOKUP(A2513,'UVXY-IV'!A$2:E$2000,4,0)</f>
        <v>164806</v>
      </c>
      <c r="AJ2513" s="10">
        <f t="shared" si="423"/>
        <v>-0.7998415390627962</v>
      </c>
      <c r="AK2513">
        <f t="shared" si="433"/>
        <v>30.213821733971525</v>
      </c>
      <c r="AM2513">
        <v>30.096599999999999</v>
      </c>
      <c r="AN2513" s="10">
        <f t="shared" si="422"/>
        <v>3.8948497162978324E-3</v>
      </c>
      <c r="AO2513">
        <f>AO2512*(1-AO$1+H2512)^($A2513-$A2512)*(2-E2513/E2512)</f>
        <v>30.692591758346477</v>
      </c>
    </row>
    <row r="2514" spans="1:41" x14ac:dyDescent="0.25">
      <c r="A2514" s="1">
        <v>41711</v>
      </c>
      <c r="B2514" s="12">
        <v>16.22</v>
      </c>
      <c r="C2514" s="12">
        <v>17.13</v>
      </c>
      <c r="D2514">
        <v>1200.6916000000001</v>
      </c>
      <c r="E2514">
        <v>1070.6194</v>
      </c>
      <c r="F2514">
        <v>37506.65</v>
      </c>
      <c r="G2514">
        <v>33449.279999999999</v>
      </c>
      <c r="H2514">
        <f>(1/(1-91/360*VLOOKUP($A2514,Tbills!$B$4:$C$974,2,1)/100))^((1)/91)-1</f>
        <v>1.3889898424768177E-6</v>
      </c>
      <c r="I2514" s="2">
        <f t="shared" si="432"/>
        <v>736.92463542623227</v>
      </c>
      <c r="J2514">
        <f>VLOOKUP(A2514,'VXX-IV'!A$1:C$4500,3,0)</f>
        <v>736.97</v>
      </c>
      <c r="L2514">
        <f t="shared" si="426"/>
        <v>196635.610758581</v>
      </c>
      <c r="O2514">
        <f t="shared" si="427"/>
        <v>13096.760730864235</v>
      </c>
      <c r="R2514">
        <f t="shared" si="428"/>
        <v>35.571202667263471</v>
      </c>
      <c r="U2514" s="2">
        <f t="shared" si="429"/>
        <v>63.503734200249895</v>
      </c>
      <c r="V2514">
        <f>VLOOKUP(A2514,'VXZ-IV'!A$1:C$4500,3,0)</f>
        <v>63.52</v>
      </c>
      <c r="W2514" s="10">
        <f t="shared" si="434"/>
        <v>-2.56073673647772E-4</v>
      </c>
      <c r="X2514">
        <f t="shared" si="430"/>
        <v>37.579970842475689</v>
      </c>
      <c r="AB2514">
        <f t="shared" si="431"/>
        <v>614.88906852437867</v>
      </c>
      <c r="AC2514">
        <f>VLOOKUP(A2514,'VIXY-IV'!A$1:E$2000,4,0)</f>
        <v>614.428</v>
      </c>
      <c r="AD2514" s="10">
        <f t="shared" si="424"/>
        <v>7.5040285335092882E-4</v>
      </c>
      <c r="AE2514">
        <f>ROW()</f>
        <v>2514</v>
      </c>
      <c r="AF2514">
        <f t="shared" si="425"/>
        <v>0.94687682428488029</v>
      </c>
      <c r="AG2514">
        <f>AG2513*(1-(AG$1+AG$5))^($A2514-$A2513)*(1+2*(E2514/E2513-1))</f>
        <v>36119.401233927019</v>
      </c>
      <c r="AH2514">
        <f>VLOOKUP(A2514,'UVXY-IV'!A$2:E$2000,4,0)</f>
        <v>180466.75</v>
      </c>
      <c r="AJ2514" s="10">
        <f t="shared" si="423"/>
        <v>-0.7998556452425335</v>
      </c>
      <c r="AK2514">
        <f t="shared" si="433"/>
        <v>28.777550048810131</v>
      </c>
      <c r="AM2514">
        <v>28.671849999999999</v>
      </c>
      <c r="AN2514" s="10">
        <f t="shared" si="422"/>
        <v>3.6865444263320946E-3</v>
      </c>
      <c r="AO2514">
        <f>AO2513*(1-AO$1+H2513)^($A2514-$A2513)*(2-E2514/E2513)</f>
        <v>29.23388176813258</v>
      </c>
    </row>
    <row r="2515" spans="1:41" x14ac:dyDescent="0.25">
      <c r="A2515" s="1">
        <v>41712</v>
      </c>
      <c r="B2515" s="12">
        <v>17.82</v>
      </c>
      <c r="C2515" s="12">
        <v>17.93</v>
      </c>
      <c r="D2515">
        <v>1241.4268999999999</v>
      </c>
      <c r="E2515">
        <v>1106.9403</v>
      </c>
      <c r="F2515">
        <v>37750.79</v>
      </c>
      <c r="G2515">
        <v>33666.959999999999</v>
      </c>
      <c r="H2515">
        <f>(1/(1-91/360*VLOOKUP($A2515,Tbills!$B$4:$C$974,2,1)/100))^((1)/91)-1</f>
        <v>1.3889898424768177E-6</v>
      </c>
      <c r="I2515" s="2">
        <f t="shared" si="432"/>
        <v>761.90735296261653</v>
      </c>
      <c r="J2515">
        <f>VLOOKUP(A2515,'VXX-IV'!A$1:C$4500,3,0)</f>
        <v>761.95</v>
      </c>
      <c r="L2515">
        <f t="shared" si="426"/>
        <v>209968.18674756883</v>
      </c>
      <c r="O2515">
        <f t="shared" si="427"/>
        <v>13762.760851935574</v>
      </c>
      <c r="R2515">
        <f t="shared" si="428"/>
        <v>34.966243131281068</v>
      </c>
      <c r="U2515" s="2">
        <f t="shared" si="429"/>
        <v>63.915537082189907</v>
      </c>
      <c r="V2515">
        <f>VLOOKUP(A2515,'VXZ-IV'!A$1:C$4500,3,0)</f>
        <v>63.92</v>
      </c>
      <c r="W2515" s="10">
        <f t="shared" si="434"/>
        <v>-6.9820366240480602E-5</v>
      </c>
      <c r="X2515">
        <f t="shared" si="430"/>
        <v>37.33408024361637</v>
      </c>
      <c r="AB2515">
        <f t="shared" si="431"/>
        <v>635.72709335583977</v>
      </c>
      <c r="AC2515">
        <f>VLOOKUP(A2515,'VIXY-IV'!A$1:E$2000,4,0)</f>
        <v>635.27800000000002</v>
      </c>
      <c r="AD2515" s="10">
        <f t="shared" si="424"/>
        <v>7.0692414319362129E-4</v>
      </c>
      <c r="AE2515">
        <f>ROW()</f>
        <v>2515</v>
      </c>
      <c r="AF2515">
        <f t="shared" si="425"/>
        <v>0.99386503067484666</v>
      </c>
      <c r="AG2515">
        <f>AG2514*(1-(AG$1+AG$5))^($A2515-$A2514)*(1+2*(E2515/E2514-1))</f>
        <v>38568.812081848089</v>
      </c>
      <c r="AH2515">
        <f>VLOOKUP(A2515,'UVXY-IV'!A$2:E$2000,4,0)</f>
        <v>192707</v>
      </c>
      <c r="AJ2515" s="10">
        <f t="shared" si="423"/>
        <v>-0.79985775253702207</v>
      </c>
      <c r="AK2515">
        <f t="shared" si="433"/>
        <v>27.799973131253878</v>
      </c>
      <c r="AM2515">
        <v>27.698499999999999</v>
      </c>
      <c r="AN2515" s="10">
        <f t="shared" si="422"/>
        <v>3.6634883208073177E-3</v>
      </c>
      <c r="AO2515">
        <f>AO2514*(1-AO$1+H2514)^($A2515-$A2514)*(2-E2515/E2514)</f>
        <v>28.241113248750057</v>
      </c>
    </row>
    <row r="2516" spans="1:41" x14ac:dyDescent="0.25">
      <c r="A2516" s="1">
        <v>41715</v>
      </c>
      <c r="B2516" s="12">
        <v>15.64</v>
      </c>
      <c r="C2516" s="12">
        <v>16.690000000000001</v>
      </c>
      <c r="D2516">
        <v>1170.3027</v>
      </c>
      <c r="E2516">
        <v>1043.5165</v>
      </c>
      <c r="F2516">
        <v>36612.949999999997</v>
      </c>
      <c r="G2516">
        <v>32652.07</v>
      </c>
      <c r="H2516">
        <f>(1/(1-91/360*VLOOKUP($A2516,Tbills!$B$4:$C$974,2,1)/100))^((1)/91)-1</f>
        <v>1.3889898424768177E-6</v>
      </c>
      <c r="I2516" s="2">
        <f t="shared" si="432"/>
        <v>718.20339015483182</v>
      </c>
      <c r="J2516">
        <f>VLOOKUP(A2516,'VXX-IV'!A$1:C$4500,3,0)</f>
        <v>718.24</v>
      </c>
      <c r="L2516">
        <f t="shared" si="426"/>
        <v>185882.86783646356</v>
      </c>
      <c r="O2516">
        <f t="shared" si="427"/>
        <v>12578.652166818776</v>
      </c>
      <c r="R2516">
        <f t="shared" si="428"/>
        <v>35.963087101922973</v>
      </c>
      <c r="U2516" s="2">
        <f t="shared" si="429"/>
        <v>61.984535555667982</v>
      </c>
      <c r="V2516">
        <f>VLOOKUP(A2516,'VXZ-IV'!A$1:C$4500,3,0)</f>
        <v>62</v>
      </c>
      <c r="W2516" s="10">
        <f t="shared" si="434"/>
        <v>-2.494265214841862E-4</v>
      </c>
      <c r="X2516">
        <f t="shared" si="430"/>
        <v>38.455408508032413</v>
      </c>
      <c r="AB2516">
        <f t="shared" si="431"/>
        <v>599.23947688369492</v>
      </c>
      <c r="AC2516">
        <f>VLOOKUP(A2516,'VIXY-IV'!A$1:E$2000,4,0)</f>
        <v>598.90200000000004</v>
      </c>
      <c r="AD2516" s="10">
        <f t="shared" si="424"/>
        <v>5.6349266440069989E-4</v>
      </c>
      <c r="AE2516">
        <f>ROW()</f>
        <v>2516</v>
      </c>
      <c r="AF2516">
        <f t="shared" si="425"/>
        <v>0.93708807669263028</v>
      </c>
      <c r="AG2516">
        <f>AG2515*(1-(AG$1+AG$5))^($A2516-$A2515)*(1+2*(E2516/E2515-1))</f>
        <v>34145.644323354485</v>
      </c>
      <c r="AH2516">
        <f>VLOOKUP(A2516,'UVXY-IV'!A$2:E$2000,4,0)</f>
        <v>170655</v>
      </c>
      <c r="AJ2516" s="10">
        <f t="shared" si="423"/>
        <v>-0.79991418755175947</v>
      </c>
      <c r="AK2516">
        <f t="shared" si="433"/>
        <v>29.388707418856722</v>
      </c>
      <c r="AM2516">
        <v>29.2896</v>
      </c>
      <c r="AN2516" s="10">
        <f t="shared" si="422"/>
        <v>3.3837068057167574E-3</v>
      </c>
      <c r="AO2516">
        <f>AO2515*(1-AO$1+H2515)^($A2516-$A2515)*(2-E2516/E2515)</f>
        <v>29.856041457585768</v>
      </c>
    </row>
    <row r="2517" spans="1:41" x14ac:dyDescent="0.25">
      <c r="A2517" s="1">
        <v>41716</v>
      </c>
      <c r="B2517" s="12">
        <v>14.52</v>
      </c>
      <c r="C2517" s="12">
        <v>16.149999999999999</v>
      </c>
      <c r="D2517">
        <v>1130.4487999999999</v>
      </c>
      <c r="E2517">
        <v>1007.9788</v>
      </c>
      <c r="F2517">
        <v>36270.18</v>
      </c>
      <c r="G2517">
        <v>32346.34</v>
      </c>
      <c r="H2517">
        <f>(1/(1-91/360*VLOOKUP($A2517,Tbills!$B$4:$C$974,2,1)/100))^((1)/91)-1</f>
        <v>1.3889898424768177E-6</v>
      </c>
      <c r="I2517" s="2">
        <f t="shared" si="432"/>
        <v>693.72852317089951</v>
      </c>
      <c r="J2517">
        <f>VLOOKUP(A2517,'VXX-IV'!A$1:C$4500,3,0)</f>
        <v>693.77</v>
      </c>
      <c r="L2517">
        <f t="shared" si="426"/>
        <v>173214.53009629317</v>
      </c>
      <c r="O2517">
        <f t="shared" si="427"/>
        <v>11935.687456465883</v>
      </c>
      <c r="R2517">
        <f t="shared" si="428"/>
        <v>36.573808004093692</v>
      </c>
      <c r="U2517" s="2">
        <f t="shared" si="429"/>
        <v>61.402739821146398</v>
      </c>
      <c r="V2517">
        <f>VLOOKUP(A2517,'VXZ-IV'!A$1:C$4500,3,0)</f>
        <v>61.4</v>
      </c>
      <c r="W2517" s="10">
        <f t="shared" si="434"/>
        <v>4.4622494240975641E-5</v>
      </c>
      <c r="X2517">
        <f t="shared" si="430"/>
        <v>38.814094980558053</v>
      </c>
      <c r="AB2517">
        <f t="shared" si="431"/>
        <v>578.81176734749135</v>
      </c>
      <c r="AC2517">
        <f>VLOOKUP(A2517,'VIXY-IV'!A$1:E$2000,4,0)</f>
        <v>578.43600000000004</v>
      </c>
      <c r="AD2517" s="10">
        <f t="shared" si="424"/>
        <v>6.4962648848165827E-4</v>
      </c>
      <c r="AE2517">
        <f>ROW()</f>
        <v>2517</v>
      </c>
      <c r="AF2517">
        <f t="shared" si="425"/>
        <v>0.89907120743034064</v>
      </c>
      <c r="AG2517">
        <f>AG2516*(1-(AG$1+AG$5))^($A2517-$A2516)*(1+2*(E2517/E2516-1))</f>
        <v>31818.863406123695</v>
      </c>
      <c r="AH2517">
        <f>VLOOKUP(A2517,'UVXY-IV'!A$2:E$2000,4,0)</f>
        <v>158995.75</v>
      </c>
      <c r="AJ2517" s="10">
        <f t="shared" si="423"/>
        <v>-0.79987601299956945</v>
      </c>
      <c r="AK2517">
        <f t="shared" si="433"/>
        <v>30.388145444032336</v>
      </c>
      <c r="AM2517">
        <v>30.27985</v>
      </c>
      <c r="AN2517" s="10">
        <f t="shared" si="422"/>
        <v>3.5764854856392692E-3</v>
      </c>
      <c r="AO2517">
        <f>AO2516*(1-AO$1+H2516)^($A2517-$A2516)*(2-E2517/E2516)</f>
        <v>30.871711292519027</v>
      </c>
    </row>
    <row r="2518" spans="1:41" x14ac:dyDescent="0.25">
      <c r="A2518" s="1">
        <v>41717</v>
      </c>
      <c r="B2518" s="12">
        <v>15.12</v>
      </c>
      <c r="C2518" s="12">
        <v>16.38</v>
      </c>
      <c r="D2518">
        <v>1158.8623</v>
      </c>
      <c r="E2518">
        <v>1033.3126</v>
      </c>
      <c r="F2518">
        <v>36405.599999999999</v>
      </c>
      <c r="G2518">
        <v>32467.07</v>
      </c>
      <c r="H2518">
        <f>(1/(1-91/360*VLOOKUP($A2518,Tbills!$B$4:$C$974,2,1)/100))^((1)/91)-1</f>
        <v>1.3889898424768177E-6</v>
      </c>
      <c r="I2518" s="2">
        <f t="shared" si="432"/>
        <v>711.14784598693575</v>
      </c>
      <c r="J2518">
        <f>VLOOKUP(A2518,'VXX-IV'!A$1:C$4500,3,0)</f>
        <v>711.19</v>
      </c>
      <c r="L2518">
        <f t="shared" si="426"/>
        <v>181913.45289768849</v>
      </c>
      <c r="O2518">
        <f t="shared" si="427"/>
        <v>12385.244300622475</v>
      </c>
      <c r="R2518">
        <f t="shared" si="428"/>
        <v>36.112565809192077</v>
      </c>
      <c r="U2518" s="2">
        <f t="shared" si="429"/>
        <v>61.63049308637612</v>
      </c>
      <c r="V2518">
        <f>VLOOKUP(A2518,'VXZ-IV'!A$1:C$4500,3,0)</f>
        <v>61.64</v>
      </c>
      <c r="W2518" s="10">
        <f t="shared" si="434"/>
        <v>-1.5423286216553755E-4</v>
      </c>
      <c r="X2518">
        <f t="shared" si="430"/>
        <v>38.667848107340575</v>
      </c>
      <c r="AB2518">
        <f t="shared" si="431"/>
        <v>593.33851037317811</v>
      </c>
      <c r="AC2518">
        <f>VLOOKUP(A2518,'VIXY-IV'!A$1:E$2000,4,0)</f>
        <v>592.91600000000005</v>
      </c>
      <c r="AD2518" s="10">
        <f t="shared" si="424"/>
        <v>7.1259735473172547E-4</v>
      </c>
      <c r="AE2518">
        <f>ROW()</f>
        <v>2518</v>
      </c>
      <c r="AF2518">
        <f t="shared" si="425"/>
        <v>0.92307692307692313</v>
      </c>
      <c r="AG2518">
        <f>AG2517*(1-(AG$1+AG$5))^($A2518-$A2517)*(1+2*(E2518/E2517-1))</f>
        <v>33417.161215244982</v>
      </c>
      <c r="AH2518">
        <f>VLOOKUP(A2518,'UVXY-IV'!A$2:E$2000,4,0)</f>
        <v>166962</v>
      </c>
      <c r="AJ2518" s="10">
        <f t="shared" si="423"/>
        <v>-0.79985169550409685</v>
      </c>
      <c r="AK2518">
        <f t="shared" si="433"/>
        <v>29.623012314114209</v>
      </c>
      <c r="AM2518">
        <v>29.514849999999999</v>
      </c>
      <c r="AN2518" s="10">
        <f t="shared" si="422"/>
        <v>3.6646743627093414E-3</v>
      </c>
      <c r="AO2518">
        <f>AO2517*(1-AO$1+H2517)^($A2518-$A2517)*(2-E2518/E2517)</f>
        <v>30.094733009651623</v>
      </c>
    </row>
    <row r="2519" spans="1:41" x14ac:dyDescent="0.25">
      <c r="A2519" s="1">
        <v>41718</v>
      </c>
      <c r="B2519" s="12">
        <v>14.52</v>
      </c>
      <c r="C2519" s="12">
        <v>15.86</v>
      </c>
      <c r="D2519">
        <v>1140.4665</v>
      </c>
      <c r="E2519">
        <v>1016.9084</v>
      </c>
      <c r="F2519">
        <v>36100.910000000003</v>
      </c>
      <c r="G2519">
        <v>32195.3</v>
      </c>
      <c r="H2519">
        <f>(1/(1-91/360*VLOOKUP($A2519,Tbills!$B$4:$C$974,2,1)/100))^((1)/91)-1</f>
        <v>1.3889898424768177E-6</v>
      </c>
      <c r="I2519" s="2">
        <f t="shared" si="432"/>
        <v>699.84200784185782</v>
      </c>
      <c r="J2519">
        <f>VLOOKUP(A2519,'VXX-IV'!A$1:C$4500,3,0)</f>
        <v>699.89</v>
      </c>
      <c r="L2519">
        <f t="shared" si="426"/>
        <v>176129.85541145914</v>
      </c>
      <c r="O2519">
        <f t="shared" si="427"/>
        <v>12089.906726772291</v>
      </c>
      <c r="R2519">
        <f t="shared" si="428"/>
        <v>36.39757019025889</v>
      </c>
      <c r="U2519" s="2">
        <f t="shared" si="429"/>
        <v>61.11319777091682</v>
      </c>
      <c r="V2519">
        <f>VLOOKUP(A2519,'VXZ-IV'!A$1:C$4500,3,0)</f>
        <v>61.12</v>
      </c>
      <c r="W2519" s="10">
        <f t="shared" si="434"/>
        <v>-1.112930151043745E-4</v>
      </c>
      <c r="X2519">
        <f t="shared" si="430"/>
        <v>38.990134565652063</v>
      </c>
      <c r="AB2519">
        <f t="shared" si="431"/>
        <v>583.89869502778004</v>
      </c>
      <c r="AC2519">
        <f>VLOOKUP(A2519,'VIXY-IV'!A$1:E$2000,4,0)</f>
        <v>583.56200000000001</v>
      </c>
      <c r="AD2519" s="10">
        <f t="shared" si="424"/>
        <v>5.7696530579454119E-4</v>
      </c>
      <c r="AE2519">
        <f>ROW()</f>
        <v>2519</v>
      </c>
      <c r="AF2519">
        <f t="shared" si="425"/>
        <v>0.91551071878940737</v>
      </c>
      <c r="AG2519">
        <f>AG2518*(1-(AG$1+AG$5))^($A2519-$A2518)*(1+2*(E2519/E2518-1))</f>
        <v>32355.0525442037</v>
      </c>
      <c r="AH2519">
        <f>VLOOKUP(A2519,'UVXY-IV'!A$2:E$2000,4,0)</f>
        <v>161707.25</v>
      </c>
      <c r="AJ2519" s="10">
        <f t="shared" si="423"/>
        <v>-0.7999158816676204</v>
      </c>
      <c r="AK2519">
        <f t="shared" si="433"/>
        <v>30.091886420840694</v>
      </c>
      <c r="AM2519">
        <v>29.98875</v>
      </c>
      <c r="AN2519" s="10">
        <f t="shared" si="422"/>
        <v>3.4391703835836562E-3</v>
      </c>
      <c r="AO2519">
        <f>AO2518*(1-AO$1+H2518)^($A2519-$A2518)*(2-E2519/E2518)</f>
        <v>30.571409154374059</v>
      </c>
    </row>
    <row r="2520" spans="1:41" x14ac:dyDescent="0.25">
      <c r="A2520" s="1">
        <v>41719</v>
      </c>
      <c r="B2520" s="12">
        <v>15</v>
      </c>
      <c r="C2520" s="12">
        <v>16.18</v>
      </c>
      <c r="D2520">
        <v>1158.4971</v>
      </c>
      <c r="E2520">
        <v>1032.9842000000001</v>
      </c>
      <c r="F2520">
        <v>36364.720000000001</v>
      </c>
      <c r="G2520">
        <v>32430.52</v>
      </c>
      <c r="H2520">
        <f>(1/(1-91/360*VLOOKUP($A2520,Tbills!$B$4:$C$974,2,1)/100))^((1)/91)-1</f>
        <v>1.3889898424768177E-6</v>
      </c>
      <c r="I2520" s="2">
        <f t="shared" si="432"/>
        <v>710.88906794382888</v>
      </c>
      <c r="J2520">
        <f>VLOOKUP(A2520,'VXX-IV'!A$1:C$4500,3,0)</f>
        <v>710.93</v>
      </c>
      <c r="L2520">
        <f t="shared" si="426"/>
        <v>181690.59288989578</v>
      </c>
      <c r="O2520">
        <f t="shared" si="427"/>
        <v>12376.17465178231</v>
      </c>
      <c r="R2520">
        <f t="shared" si="428"/>
        <v>36.108242268201444</v>
      </c>
      <c r="U2520" s="2">
        <f t="shared" si="429"/>
        <v>61.558285818459822</v>
      </c>
      <c r="V2520">
        <f>VLOOKUP(A2520,'VXZ-IV'!A$1:C$4500,3,0)</f>
        <v>61.56</v>
      </c>
      <c r="W2520" s="10">
        <f t="shared" si="434"/>
        <v>-2.7845704031470575E-5</v>
      </c>
      <c r="X2520">
        <f t="shared" si="430"/>
        <v>38.703893460498776</v>
      </c>
      <c r="AB2520">
        <f t="shared" si="431"/>
        <v>593.1085801208809</v>
      </c>
      <c r="AC2520">
        <f>VLOOKUP(A2520,'VIXY-IV'!A$1:E$2000,4,0)</f>
        <v>592.74400000000003</v>
      </c>
      <c r="AD2520" s="10">
        <f t="shared" si="424"/>
        <v>6.1507180314079868E-4</v>
      </c>
      <c r="AE2520">
        <f>ROW()</f>
        <v>2520</v>
      </c>
      <c r="AF2520">
        <f t="shared" si="425"/>
        <v>0.92707045735475901</v>
      </c>
      <c r="AG2520">
        <f>AG2519*(1-(AG$1+AG$5))^($A2520-$A2519)*(1+2*(E2520/E2519-1))</f>
        <v>33376.897673308478</v>
      </c>
      <c r="AH2520">
        <f>VLOOKUP(A2520,'UVXY-IV'!A$2:E$2000,4,0)</f>
        <v>166783.75</v>
      </c>
      <c r="AJ2520" s="10">
        <f t="shared" si="423"/>
        <v>-0.79987919882297598</v>
      </c>
      <c r="AK2520">
        <f t="shared" si="433"/>
        <v>29.614799345385538</v>
      </c>
      <c r="AM2520">
        <v>29.513500000000001</v>
      </c>
      <c r="AN2520" s="10">
        <f t="shared" si="422"/>
        <v>3.4323053987339591E-3</v>
      </c>
      <c r="AO2520">
        <f>AO2519*(1-AO$1+H2519)^($A2520-$A2519)*(2-E2520/E2519)</f>
        <v>30.087049869560747</v>
      </c>
    </row>
    <row r="2521" spans="1:41" x14ac:dyDescent="0.25">
      <c r="A2521" s="1">
        <v>41722</v>
      </c>
      <c r="B2521" s="12">
        <v>15.09</v>
      </c>
      <c r="C2521" s="12">
        <v>16.100000000000001</v>
      </c>
      <c r="D2521">
        <v>1155.5868</v>
      </c>
      <c r="E2521">
        <v>1030.3849</v>
      </c>
      <c r="F2521">
        <v>36364.870000000003</v>
      </c>
      <c r="G2521">
        <v>32430.52</v>
      </c>
      <c r="H2521">
        <f>(1/(1-91/360*VLOOKUP($A2521,Tbills!$B$4:$C$974,2,1)/100))^((1)/91)-1</f>
        <v>1.3889898424768177E-6</v>
      </c>
      <c r="I2521" s="2">
        <f t="shared" si="432"/>
        <v>709.05134919629495</v>
      </c>
      <c r="J2521">
        <f>VLOOKUP(A2521,'VXX-IV'!A$1:C$4500,3,0)</f>
        <v>709.1</v>
      </c>
      <c r="L2521">
        <f t="shared" si="426"/>
        <v>180752.4542622786</v>
      </c>
      <c r="O2521">
        <f t="shared" si="427"/>
        <v>12328.214950113501</v>
      </c>
      <c r="R2521">
        <f t="shared" si="428"/>
        <v>36.148769075102535</v>
      </c>
      <c r="U2521" s="2">
        <f t="shared" si="429"/>
        <v>61.554036799276219</v>
      </c>
      <c r="V2521">
        <f>VLOOKUP(A2521,'VXZ-IV'!A$1:C$4500,3,0)</f>
        <v>61.56</v>
      </c>
      <c r="W2521" s="10">
        <f t="shared" si="434"/>
        <v>-9.6868107923753222E-5</v>
      </c>
      <c r="X2521">
        <f t="shared" si="430"/>
        <v>38.699760343971597</v>
      </c>
      <c r="AB2521">
        <f t="shared" si="431"/>
        <v>591.55426194482686</v>
      </c>
      <c r="AC2521">
        <f>VLOOKUP(A2521,'VIXY-IV'!A$1:E$2000,4,0)</f>
        <v>591.226</v>
      </c>
      <c r="AD2521" s="10">
        <f t="shared" si="424"/>
        <v>5.5522244425465495E-4</v>
      </c>
      <c r="AE2521">
        <f>ROW()</f>
        <v>2521</v>
      </c>
      <c r="AF2521">
        <f t="shared" si="425"/>
        <v>0.93726708074534149</v>
      </c>
      <c r="AG2521">
        <f>AG2520*(1-(AG$1+AG$5))^($A2521-$A2520)*(1+2*(E2521/E2520-1))</f>
        <v>33205.567805333718</v>
      </c>
      <c r="AH2521">
        <f>VLOOKUP(A2521,'UVXY-IV'!A$2:E$2000,4,0)</f>
        <v>165922.75</v>
      </c>
      <c r="AJ2521" s="10">
        <f t="shared" si="423"/>
        <v>-0.79987332776648334</v>
      </c>
      <c r="AK2521">
        <f t="shared" si="433"/>
        <v>29.68517094082473</v>
      </c>
      <c r="AM2521">
        <v>29.58475</v>
      </c>
      <c r="AN2521" s="10">
        <f t="shared" si="422"/>
        <v>3.3943481295171107E-3</v>
      </c>
      <c r="AO2521">
        <f>AO2520*(1-AO$1+H2520)^($A2521-$A2520)*(2-E2521/E2520)</f>
        <v>30.159536942637754</v>
      </c>
    </row>
    <row r="2522" spans="1:41" x14ac:dyDescent="0.25">
      <c r="A2522" s="1">
        <v>41723</v>
      </c>
      <c r="B2522" s="12">
        <v>14.02</v>
      </c>
      <c r="C2522" s="12">
        <v>15.53</v>
      </c>
      <c r="D2522">
        <v>1138.4661000000001</v>
      </c>
      <c r="E2522">
        <v>1015.1177</v>
      </c>
      <c r="F2522">
        <v>36441.32</v>
      </c>
      <c r="G2522">
        <v>32498.65</v>
      </c>
      <c r="H2522">
        <f>(1/(1-91/360*VLOOKUP($A2522,Tbills!$B$4:$C$974,2,1)/100))^((1)/91)-1</f>
        <v>1.3889898424768177E-6</v>
      </c>
      <c r="I2522" s="2">
        <f t="shared" si="432"/>
        <v>698.52930221619238</v>
      </c>
      <c r="J2522">
        <f>VLOOKUP(A2522,'VXX-IV'!A$1:C$4500,3,0)</f>
        <v>698.57</v>
      </c>
      <c r="L2522">
        <f t="shared" si="426"/>
        <v>175388.35537706639</v>
      </c>
      <c r="O2522">
        <f t="shared" si="427"/>
        <v>12053.808232672744</v>
      </c>
      <c r="R2522">
        <f t="shared" si="428"/>
        <v>36.414930772823617</v>
      </c>
      <c r="U2522" s="2">
        <f t="shared" si="429"/>
        <v>61.681938015305747</v>
      </c>
      <c r="V2522">
        <f>VLOOKUP(A2522,'VXZ-IV'!A$1:C$4500,3,0)</f>
        <v>61.68</v>
      </c>
      <c r="W2522" s="10">
        <f t="shared" si="434"/>
        <v>3.1420481610755502E-5</v>
      </c>
      <c r="X2522">
        <f t="shared" si="430"/>
        <v>38.617085217547796</v>
      </c>
      <c r="AB2522">
        <f t="shared" si="431"/>
        <v>582.76889098096365</v>
      </c>
      <c r="AC2522">
        <f>VLOOKUP(A2522,'VIXY-IV'!A$1:E$2000,4,0)</f>
        <v>582.41800000000001</v>
      </c>
      <c r="AD2522" s="10">
        <f t="shared" si="424"/>
        <v>6.0247276176839115E-4</v>
      </c>
      <c r="AE2522">
        <f>ROW()</f>
        <v>2522</v>
      </c>
      <c r="AF2522">
        <f t="shared" si="425"/>
        <v>0.90276883451384415</v>
      </c>
      <c r="AG2522">
        <f>AG2521*(1-(AG$1+AG$5))^($A2522-$A2521)*(1+2*(E2522/E2521-1))</f>
        <v>32220.46902869664</v>
      </c>
      <c r="AH2522">
        <f>VLOOKUP(A2522,'UVXY-IV'!A$2:E$2000,4,0)</f>
        <v>160978.5</v>
      </c>
      <c r="AJ2522" s="10">
        <f t="shared" si="423"/>
        <v>-0.7998461345540141</v>
      </c>
      <c r="AK2522">
        <f t="shared" si="433"/>
        <v>30.123612659379038</v>
      </c>
      <c r="AM2522">
        <v>30.021899999999999</v>
      </c>
      <c r="AN2522" s="10">
        <f t="shared" si="422"/>
        <v>3.3879487766943495E-3</v>
      </c>
      <c r="AO2522">
        <f>AO2521*(1-AO$1+H2521)^($A2522-$A2521)*(2-E2522/E2521)</f>
        <v>30.605320913225434</v>
      </c>
    </row>
    <row r="2523" spans="1:41" x14ac:dyDescent="0.25">
      <c r="A2523" s="1">
        <v>41724</v>
      </c>
      <c r="B2523" s="12">
        <v>14.93</v>
      </c>
      <c r="C2523" s="12">
        <v>16.079999999999998</v>
      </c>
      <c r="D2523">
        <v>1164.6215999999999</v>
      </c>
      <c r="E2523">
        <v>1038.4380000000001</v>
      </c>
      <c r="F2523">
        <v>36821.42</v>
      </c>
      <c r="G2523">
        <v>32837.58</v>
      </c>
      <c r="H2523">
        <f>(1/(1-91/360*VLOOKUP($A2523,Tbills!$B$4:$C$974,2,1)/100))^((1)/91)-1</f>
        <v>1.3889898424768177E-6</v>
      </c>
      <c r="I2523" s="2">
        <f t="shared" si="432"/>
        <v>714.56012350514709</v>
      </c>
      <c r="J2523">
        <f>VLOOKUP(A2523,'VXX-IV'!A$1:C$4500,3,0)</f>
        <v>714.6</v>
      </c>
      <c r="L2523">
        <f t="shared" si="426"/>
        <v>183438.71113311543</v>
      </c>
      <c r="O2523">
        <f t="shared" si="427"/>
        <v>12468.756262499961</v>
      </c>
      <c r="R2523">
        <f t="shared" si="428"/>
        <v>35.995023405316672</v>
      </c>
      <c r="U2523" s="2">
        <f t="shared" si="429"/>
        <v>62.323789745456025</v>
      </c>
      <c r="V2523">
        <f>VLOOKUP(A2523,'VXZ-IV'!A$1:C$4500,3,0)</f>
        <v>62.32</v>
      </c>
      <c r="W2523" s="10">
        <f t="shared" si="434"/>
        <v>6.0811063158361378E-5</v>
      </c>
      <c r="X2523">
        <f t="shared" si="430"/>
        <v>38.21298543139077</v>
      </c>
      <c r="AB2523">
        <f t="shared" si="431"/>
        <v>596.13605630498853</v>
      </c>
      <c r="AC2523">
        <f>VLOOKUP(A2523,'VIXY-IV'!A$1:E$2000,4,0)</f>
        <v>595.74400000000003</v>
      </c>
      <c r="AD2523" s="10">
        <f t="shared" si="424"/>
        <v>6.5809526405380403E-4</v>
      </c>
      <c r="AE2523">
        <f>ROW()</f>
        <v>2523</v>
      </c>
      <c r="AF2523">
        <f t="shared" si="425"/>
        <v>0.92848258706467668</v>
      </c>
      <c r="AG2523">
        <f>AG2522*(1-(AG$1+AG$5))^($A2523-$A2522)*(1+2*(E2523/E2522-1))</f>
        <v>33699.735093936302</v>
      </c>
      <c r="AH2523">
        <f>VLOOKUP(A2523,'UVXY-IV'!A$2:E$2000,4,0)</f>
        <v>168361.75</v>
      </c>
      <c r="AJ2523" s="10">
        <f t="shared" si="423"/>
        <v>-0.79983734373195636</v>
      </c>
      <c r="AK2523">
        <f t="shared" si="433"/>
        <v>29.430212087716786</v>
      </c>
      <c r="AM2523">
        <v>29.331</v>
      </c>
      <c r="AN2523" s="10">
        <f t="shared" si="422"/>
        <v>3.3824993255187064E-3</v>
      </c>
      <c r="AO2523">
        <f>AO2522*(1-AO$1+H2522)^($A2523-$A2522)*(2-E2523/E2522)</f>
        <v>29.901160404574615</v>
      </c>
    </row>
    <row r="2524" spans="1:41" x14ac:dyDescent="0.25">
      <c r="A2524" s="1">
        <v>41725</v>
      </c>
      <c r="B2524" s="12">
        <v>14.62</v>
      </c>
      <c r="C2524" s="12">
        <v>15.87</v>
      </c>
      <c r="D2524">
        <v>1144.317</v>
      </c>
      <c r="E2524">
        <v>1020.3319</v>
      </c>
      <c r="F2524">
        <v>36605.61</v>
      </c>
      <c r="G2524">
        <v>32645.07</v>
      </c>
      <c r="H2524">
        <f>(1/(1-91/360*VLOOKUP($A2524,Tbills!$B$4:$C$974,2,1)/100))^((1)/91)-1</f>
        <v>1.3889898424768177E-6</v>
      </c>
      <c r="I2524" s="2">
        <f t="shared" si="432"/>
        <v>702.08500238872921</v>
      </c>
      <c r="J2524">
        <f>VLOOKUP(A2524,'VXX-IV'!A$1:C$4500,3,0)</f>
        <v>702.13</v>
      </c>
      <c r="L2524">
        <f t="shared" si="426"/>
        <v>177034.11612999058</v>
      </c>
      <c r="O2524">
        <f t="shared" si="427"/>
        <v>12142.241111090352</v>
      </c>
      <c r="R2524">
        <f t="shared" si="428"/>
        <v>36.307184842232452</v>
      </c>
      <c r="U2524" s="2">
        <f t="shared" si="429"/>
        <v>61.956999824512749</v>
      </c>
      <c r="V2524">
        <f>VLOOKUP(A2524,'VXZ-IV'!A$1:C$4500,3,0)</f>
        <v>61.96</v>
      </c>
      <c r="W2524" s="10">
        <f t="shared" si="434"/>
        <v>-4.842116667613805E-5</v>
      </c>
      <c r="X2524">
        <f t="shared" si="430"/>
        <v>38.43564044036345</v>
      </c>
      <c r="AB2524">
        <f t="shared" si="431"/>
        <v>585.72146637660751</v>
      </c>
      <c r="AC2524">
        <f>VLOOKUP(A2524,'VIXY-IV'!A$1:E$2000,4,0)</f>
        <v>585.29</v>
      </c>
      <c r="AD2524" s="10">
        <f t="shared" si="424"/>
        <v>7.3718392012089851E-4</v>
      </c>
      <c r="AE2524">
        <f>ROW()</f>
        <v>2524</v>
      </c>
      <c r="AF2524">
        <f t="shared" si="425"/>
        <v>0.92123503465658474</v>
      </c>
      <c r="AG2524">
        <f>AG2523*(1-(AG$1+AG$5))^($A2524-$A2523)*(1+2*(E2524/E2523-1))</f>
        <v>32523.468711375692</v>
      </c>
      <c r="AH2524">
        <f>VLOOKUP(A2524,'UVXY-IV'!A$2:E$2000,4,0)</f>
        <v>162487.75</v>
      </c>
      <c r="AJ2524" s="10">
        <f t="shared" si="423"/>
        <v>-0.79984048821295328</v>
      </c>
      <c r="AK2524">
        <f t="shared" si="433"/>
        <v>29.941959668815564</v>
      </c>
      <c r="AM2524">
        <v>29.841000000000001</v>
      </c>
      <c r="AN2524" s="10">
        <f t="shared" si="422"/>
        <v>3.3832535376012718E-3</v>
      </c>
      <c r="AO2524">
        <f>AO2523*(1-AO$1+H2523)^($A2524-$A2523)*(2-E2524/E2523)</f>
        <v>30.421431055193285</v>
      </c>
    </row>
    <row r="2525" spans="1:41" x14ac:dyDescent="0.25">
      <c r="A2525" s="1">
        <v>41726</v>
      </c>
      <c r="B2525" s="12">
        <v>14.41</v>
      </c>
      <c r="C2525" s="12">
        <v>15.46</v>
      </c>
      <c r="D2525">
        <v>1133.5889999999999</v>
      </c>
      <c r="E2525">
        <v>1010.7649</v>
      </c>
      <c r="F2525">
        <v>36380.239999999998</v>
      </c>
      <c r="G2525">
        <v>32444.04</v>
      </c>
      <c r="H2525">
        <f>(1/(1-91/360*VLOOKUP($A2525,Tbills!$B$4:$C$974,2,1)/100))^((1)/91)-1</f>
        <v>1.3889898424768177E-6</v>
      </c>
      <c r="I2525" s="2">
        <f t="shared" si="432"/>
        <v>695.48597939673607</v>
      </c>
      <c r="J2525">
        <f>VLOOKUP(A2525,'VXX-IV'!A$1:C$4500,3,0)</f>
        <v>695.53</v>
      </c>
      <c r="L2525">
        <f t="shared" si="426"/>
        <v>173706.63309856947</v>
      </c>
      <c r="O2525">
        <f t="shared" si="427"/>
        <v>11971.062639254274</v>
      </c>
      <c r="R2525">
        <f t="shared" si="428"/>
        <v>36.475750495720177</v>
      </c>
      <c r="U2525" s="2">
        <f t="shared" si="429"/>
        <v>61.574047324745884</v>
      </c>
      <c r="V2525">
        <f>VLOOKUP(A2525,'VXZ-IV'!A$1:C$4500,3,0)</f>
        <v>61.56</v>
      </c>
      <c r="W2525" s="10">
        <f t="shared" si="434"/>
        <v>2.2818916091416064E-4</v>
      </c>
      <c r="X2525">
        <f t="shared" si="430"/>
        <v>38.670952436452069</v>
      </c>
      <c r="AB2525">
        <f t="shared" si="431"/>
        <v>580.2093008757671</v>
      </c>
      <c r="AC2525">
        <f>VLOOKUP(A2525,'VIXY-IV'!A$1:E$2000,4,0)</f>
        <v>579.75</v>
      </c>
      <c r="AD2525" s="10">
        <f t="shared" si="424"/>
        <v>7.9223954422968923E-4</v>
      </c>
      <c r="AE2525">
        <f>ROW()</f>
        <v>2525</v>
      </c>
      <c r="AF2525">
        <f t="shared" si="425"/>
        <v>0.93208279430789132</v>
      </c>
      <c r="AG2525">
        <f>AG2524*(1-(AG$1+AG$5))^($A2525-$A2524)*(1+2*(E2525/E2524-1))</f>
        <v>31912.489715658357</v>
      </c>
      <c r="AH2525">
        <f>VLOOKUP(A2525,'UVXY-IV'!A$2:E$2000,4,0)</f>
        <v>159392.25</v>
      </c>
      <c r="AJ2525" s="10">
        <f t="shared" si="423"/>
        <v>-0.799786440585045</v>
      </c>
      <c r="AK2525">
        <f t="shared" si="433"/>
        <v>30.221298651949223</v>
      </c>
      <c r="AM2525">
        <v>30.119499999999999</v>
      </c>
      <c r="AN2525" s="10">
        <f t="shared" si="422"/>
        <v>3.3798254270231975E-3</v>
      </c>
      <c r="AO2525">
        <f>AO2524*(1-AO$1+H2524)^($A2525-$A2524)*(2-E2525/E2524)</f>
        <v>30.705580292902344</v>
      </c>
    </row>
    <row r="2526" spans="1:41" x14ac:dyDescent="0.25">
      <c r="A2526" s="1">
        <v>41729</v>
      </c>
      <c r="B2526" s="12">
        <v>13.88</v>
      </c>
      <c r="C2526" s="12">
        <v>15.08</v>
      </c>
      <c r="D2526">
        <v>1102.9974999999999</v>
      </c>
      <c r="E2526">
        <v>983.48379999999997</v>
      </c>
      <c r="F2526">
        <v>35743.589999999997</v>
      </c>
      <c r="G2526">
        <v>31876.14</v>
      </c>
      <c r="H2526">
        <f>(1/(1-91/360*VLOOKUP($A2526,Tbills!$B$4:$C$974,2,1)/100))^((1)/91)-1</f>
        <v>1.2500718804542288E-6</v>
      </c>
      <c r="I2526" s="2">
        <f t="shared" si="432"/>
        <v>676.66780696175056</v>
      </c>
      <c r="J2526">
        <f>VLOOKUP(A2526,'VXX-IV'!A$1:C$4500,3,0)</f>
        <v>676.71</v>
      </c>
      <c r="L2526">
        <f t="shared" si="426"/>
        <v>164308.08957110246</v>
      </c>
      <c r="O2526">
        <f t="shared" si="427"/>
        <v>11485.243113194547</v>
      </c>
      <c r="R2526">
        <f t="shared" si="428"/>
        <v>36.962987527211219</v>
      </c>
      <c r="U2526" s="2">
        <f t="shared" si="429"/>
        <v>60.492083351984299</v>
      </c>
      <c r="V2526">
        <f>VLOOKUP(A2526,'VXZ-IV'!A$1:C$4500,3,0)</f>
        <v>60.48</v>
      </c>
      <c r="W2526" s="10">
        <f t="shared" si="434"/>
        <v>1.9979087275623364E-4</v>
      </c>
      <c r="X2526">
        <f t="shared" si="430"/>
        <v>39.343629939898683</v>
      </c>
      <c r="AB2526">
        <f t="shared" si="431"/>
        <v>564.49008604630308</v>
      </c>
      <c r="AC2526">
        <f>VLOOKUP(A2526,'VIXY-IV'!A$1:E$2000,4,0)</f>
        <v>563.99400000000003</v>
      </c>
      <c r="AD2526" s="10">
        <f t="shared" si="424"/>
        <v>8.7959454586927777E-4</v>
      </c>
      <c r="AE2526">
        <f>ROW()</f>
        <v>2526</v>
      </c>
      <c r="AF2526">
        <f t="shared" si="425"/>
        <v>0.92042440318302388</v>
      </c>
      <c r="AG2526">
        <f>AG2525*(1-(AG$1+AG$5))^($A2526-$A2525)*(1+2*(E2526/E2525-1))</f>
        <v>30186.766489439677</v>
      </c>
      <c r="AH2526">
        <f>VLOOKUP(A2526,'UVXY-IV'!A$2:E$2000,4,0)</f>
        <v>150734.25</v>
      </c>
      <c r="AJ2526" s="10">
        <f t="shared" si="423"/>
        <v>-0.79973518633330065</v>
      </c>
      <c r="AK2526">
        <f t="shared" si="433"/>
        <v>31.032651634114629</v>
      </c>
      <c r="AM2526">
        <v>30.929099999999998</v>
      </c>
      <c r="AN2526" s="10">
        <f t="shared" si="422"/>
        <v>3.3480325685075751E-3</v>
      </c>
      <c r="AO2526">
        <f>AO2525*(1-AO$1+H2525)^($A2526-$A2525)*(2-E2526/E2525)</f>
        <v>31.530973282329015</v>
      </c>
    </row>
    <row r="2527" spans="1:41" x14ac:dyDescent="0.25">
      <c r="A2527" s="1">
        <v>41730</v>
      </c>
      <c r="B2527" s="12">
        <v>13.1</v>
      </c>
      <c r="C2527" s="12">
        <v>14.4</v>
      </c>
      <c r="D2527">
        <v>1065.175</v>
      </c>
      <c r="E2527">
        <v>949.75829999999996</v>
      </c>
      <c r="F2527">
        <v>35180.31</v>
      </c>
      <c r="G2527">
        <v>31373.77</v>
      </c>
      <c r="H2527">
        <f>(1/(1-91/360*VLOOKUP($A2527,Tbills!$B$4:$C$974,2,1)/100))^((1)/91)-1</f>
        <v>1.2500718804542288E-6</v>
      </c>
      <c r="I2527" s="2">
        <f t="shared" si="432"/>
        <v>653.44849498729354</v>
      </c>
      <c r="J2527">
        <f>VLOOKUP(A2527,'VXX-IV'!A$1:C$4500,3,0)</f>
        <v>653.49</v>
      </c>
      <c r="L2527">
        <f t="shared" si="426"/>
        <v>153032.49891230947</v>
      </c>
      <c r="O2527">
        <f t="shared" si="427"/>
        <v>10894.10026470181</v>
      </c>
      <c r="R2527">
        <f t="shared" si="428"/>
        <v>37.595052955529084</v>
      </c>
      <c r="U2527" s="2">
        <f t="shared" si="429"/>
        <v>59.537342317143711</v>
      </c>
      <c r="V2527">
        <f>VLOOKUP(A2527,'VXZ-IV'!A$1:C$4500,3,0)</f>
        <v>59.52</v>
      </c>
      <c r="W2527" s="10">
        <f t="shared" si="434"/>
        <v>2.9136957566722188E-4</v>
      </c>
      <c r="X2527">
        <f t="shared" si="430"/>
        <v>39.96225990622677</v>
      </c>
      <c r="AB2527">
        <f t="shared" si="431"/>
        <v>545.1136585376023</v>
      </c>
      <c r="AC2527">
        <f>VLOOKUP(A2527,'VIXY-IV'!A$1:E$2000,4,0)</f>
        <v>544.57600000000002</v>
      </c>
      <c r="AD2527" s="10">
        <f t="shared" si="424"/>
        <v>9.8729752615289712E-4</v>
      </c>
      <c r="AE2527">
        <f>ROW()</f>
        <v>2527</v>
      </c>
      <c r="AF2527">
        <f t="shared" si="425"/>
        <v>0.90972222222222221</v>
      </c>
      <c r="AG2527">
        <f>AG2526*(1-(AG$1+AG$5))^($A2527-$A2526)*(1+2*(E2527/E2526-1))</f>
        <v>28115.49757448753</v>
      </c>
      <c r="AH2527">
        <f>VLOOKUP(A2527,'UVXY-IV'!A$2:E$2000,4,0)</f>
        <v>140384.5</v>
      </c>
      <c r="AJ2527" s="10">
        <f t="shared" si="423"/>
        <v>-0.79972505814753392</v>
      </c>
      <c r="AK2527">
        <f t="shared" si="433"/>
        <v>32.095324413002643</v>
      </c>
      <c r="AM2527">
        <v>31.987400000000001</v>
      </c>
      <c r="AN2527" s="10">
        <f t="shared" si="422"/>
        <v>3.3739664056047225E-3</v>
      </c>
      <c r="AO2527">
        <f>AO2526*(1-AO$1+H2526)^($A2527-$A2526)*(2-E2527/E2526)</f>
        <v>32.611063925336502</v>
      </c>
    </row>
    <row r="2528" spans="1:41" x14ac:dyDescent="0.25">
      <c r="A2528" s="1">
        <v>41731</v>
      </c>
      <c r="B2528" s="12">
        <v>13.09</v>
      </c>
      <c r="C2528" s="12">
        <v>14.45</v>
      </c>
      <c r="D2528">
        <v>1072.2786000000001</v>
      </c>
      <c r="E2528">
        <v>956.09100000000001</v>
      </c>
      <c r="F2528">
        <v>35348.51</v>
      </c>
      <c r="G2528">
        <v>31523.73</v>
      </c>
      <c r="H2528">
        <f>(1/(1-91/360*VLOOKUP($A2528,Tbills!$B$4:$C$974,2,1)/100))^((1)/91)-1</f>
        <v>1.2500718804542288E-6</v>
      </c>
      <c r="I2528" s="2">
        <f t="shared" si="432"/>
        <v>657.79027139339405</v>
      </c>
      <c r="J2528">
        <f>VLOOKUP(A2528,'VXX-IV'!A$1:C$4500,3,0)</f>
        <v>657.83</v>
      </c>
      <c r="L2528">
        <f t="shared" si="426"/>
        <v>155066.43108939327</v>
      </c>
      <c r="O2528">
        <f t="shared" si="427"/>
        <v>11002.687306429192</v>
      </c>
      <c r="R2528">
        <f t="shared" si="428"/>
        <v>37.468022919349565</v>
      </c>
      <c r="U2528" s="2">
        <f t="shared" si="429"/>
        <v>59.820536649384898</v>
      </c>
      <c r="V2528">
        <f>VLOOKUP(A2528,'VXZ-IV'!A$1:C$4500,3,0)</f>
        <v>59.8</v>
      </c>
      <c r="W2528" s="10">
        <f t="shared" si="434"/>
        <v>3.4342223051675447E-4</v>
      </c>
      <c r="X2528">
        <f t="shared" si="430"/>
        <v>39.76982746237551</v>
      </c>
      <c r="AB2528">
        <f t="shared" si="431"/>
        <v>548.7291787901313</v>
      </c>
      <c r="AC2528">
        <f>VLOOKUP(A2528,'VIXY-IV'!A$1:E$2000,4,0)</f>
        <v>548.10199999999998</v>
      </c>
      <c r="AD2528" s="10">
        <f t="shared" si="424"/>
        <v>1.1442738580251799E-3</v>
      </c>
      <c r="AE2528">
        <f>ROW()</f>
        <v>2528</v>
      </c>
      <c r="AF2528">
        <f t="shared" si="425"/>
        <v>0.90588235294117647</v>
      </c>
      <c r="AG2528">
        <f>AG2527*(1-(AG$1+AG$5))^($A2528-$A2527)*(1+2*(E2528/E2527-1))</f>
        <v>28489.468690120346</v>
      </c>
      <c r="AH2528">
        <f>VLOOKUP(A2528,'UVXY-IV'!A$2:E$2000,4,0)</f>
        <v>142236.5</v>
      </c>
      <c r="AJ2528" s="10">
        <f t="shared" si="423"/>
        <v>-0.79970353116028337</v>
      </c>
      <c r="AK2528">
        <f t="shared" si="433"/>
        <v>31.879837650366941</v>
      </c>
      <c r="AM2528">
        <v>31.773250000000001</v>
      </c>
      <c r="AN2528" s="10">
        <f t="shared" si="422"/>
        <v>3.3546348065414122E-3</v>
      </c>
      <c r="AO2528">
        <f>AO2527*(1-AO$1+H2527)^($A2528-$A2527)*(2-E2528/E2527)</f>
        <v>32.392465625770626</v>
      </c>
    </row>
    <row r="2529" spans="1:41" x14ac:dyDescent="0.25">
      <c r="A2529" s="1">
        <v>41732</v>
      </c>
      <c r="B2529" s="12">
        <v>13.37</v>
      </c>
      <c r="C2529" s="12">
        <v>14.5</v>
      </c>
      <c r="D2529">
        <v>1061.6583000000001</v>
      </c>
      <c r="E2529">
        <v>946.62030000000004</v>
      </c>
      <c r="F2529">
        <v>34975.440000000002</v>
      </c>
      <c r="G2529">
        <v>31190.99</v>
      </c>
      <c r="H2529">
        <f>(1/(1-91/360*VLOOKUP($A2529,Tbills!$B$4:$C$974,2,1)/100))^((1)/91)-1</f>
        <v>1.2500718804542288E-6</v>
      </c>
      <c r="I2529" s="2">
        <f t="shared" si="432"/>
        <v>651.25935839838576</v>
      </c>
      <c r="J2529">
        <f>VLOOKUP(A2529,'VXX-IV'!A$1:C$4500,3,0)</f>
        <v>651.29999999999995</v>
      </c>
      <c r="L2529">
        <f t="shared" si="426"/>
        <v>151987.68344175789</v>
      </c>
      <c r="O2529">
        <f t="shared" si="427"/>
        <v>10838.83893439828</v>
      </c>
      <c r="R2529">
        <f t="shared" si="428"/>
        <v>37.651893275989295</v>
      </c>
      <c r="U2529" s="2">
        <f t="shared" si="429"/>
        <v>59.187744373143367</v>
      </c>
      <c r="V2529">
        <f>VLOOKUP(A2529,'VXZ-IV'!A$1:C$4500,3,0)</f>
        <v>59.2</v>
      </c>
      <c r="W2529" s="10">
        <f t="shared" si="434"/>
        <v>-2.0702072392964066E-4</v>
      </c>
      <c r="X2529">
        <f t="shared" si="430"/>
        <v>40.188170634972003</v>
      </c>
      <c r="AB2529">
        <f t="shared" si="431"/>
        <v>543.27471926454245</v>
      </c>
      <c r="AC2529">
        <f>VLOOKUP(A2529,'VIXY-IV'!A$1:E$2000,4,0)</f>
        <v>542.67200000000003</v>
      </c>
      <c r="AD2529" s="10">
        <f t="shared" si="424"/>
        <v>1.1106511199074909E-3</v>
      </c>
      <c r="AE2529">
        <f>ROW()</f>
        <v>2529</v>
      </c>
      <c r="AF2529">
        <f t="shared" si="425"/>
        <v>0.92206896551724138</v>
      </c>
      <c r="AG2529">
        <f>AG2528*(1-(AG$1+AG$5))^($A2529-$A2528)*(1+2*(E2529/E2528-1))</f>
        <v>27924.114410656024</v>
      </c>
      <c r="AH2529">
        <f>VLOOKUP(A2529,'UVXY-IV'!A$2:E$2000,4,0)</f>
        <v>139408.75</v>
      </c>
      <c r="AJ2529" s="10">
        <f t="shared" si="423"/>
        <v>-0.79969611368973592</v>
      </c>
      <c r="AK2529">
        <f t="shared" si="433"/>
        <v>32.194128547950179</v>
      </c>
      <c r="AM2529">
        <v>32.086599999999997</v>
      </c>
      <c r="AN2529" s="10">
        <f t="shared" si="422"/>
        <v>3.3511979440072892E-3</v>
      </c>
      <c r="AO2529">
        <f>AO2528*(1-AO$1+H2528)^($A2529-$A2528)*(2-E2529/E2528)</f>
        <v>32.712164906343169</v>
      </c>
    </row>
    <row r="2530" spans="1:41" x14ac:dyDescent="0.25">
      <c r="A2530" s="1">
        <v>41733</v>
      </c>
      <c r="B2530" s="12">
        <v>13.96</v>
      </c>
      <c r="C2530" s="12">
        <v>14.96</v>
      </c>
      <c r="D2530">
        <v>1087.7136</v>
      </c>
      <c r="E2530">
        <v>969.85119999999995</v>
      </c>
      <c r="F2530">
        <v>35251.39</v>
      </c>
      <c r="G2530">
        <v>31437.040000000001</v>
      </c>
      <c r="H2530">
        <f>(1/(1-91/360*VLOOKUP($A2530,Tbills!$B$4:$C$974,2,1)/100))^((1)/91)-1</f>
        <v>1.2500718804542288E-6</v>
      </c>
      <c r="I2530" s="2">
        <f t="shared" si="432"/>
        <v>667.22634612334934</v>
      </c>
      <c r="J2530">
        <f>VLOOKUP(A2530,'VXX-IV'!A$1:C$4500,3,0)</f>
        <v>667.26</v>
      </c>
      <c r="L2530">
        <f t="shared" si="426"/>
        <v>159440.49940845839</v>
      </c>
      <c r="O2530">
        <f t="shared" si="427"/>
        <v>11237.452285979665</v>
      </c>
      <c r="R2530">
        <f t="shared" si="428"/>
        <v>37.188206696245814</v>
      </c>
      <c r="U2530" s="2">
        <f t="shared" si="429"/>
        <v>59.653270552977972</v>
      </c>
      <c r="V2530">
        <f>VLOOKUP(A2530,'VXZ-IV'!A$1:C$4500,3,0)</f>
        <v>59.64</v>
      </c>
      <c r="W2530" s="10">
        <f t="shared" si="434"/>
        <v>2.2251094865821663E-4</v>
      </c>
      <c r="X2530">
        <f t="shared" si="430"/>
        <v>39.869721567040614</v>
      </c>
      <c r="AB2530">
        <f t="shared" si="431"/>
        <v>556.58775559232856</v>
      </c>
      <c r="AC2530">
        <f>VLOOKUP(A2530,'VIXY-IV'!A$1:E$2000,4,0)</f>
        <v>555.95600000000002</v>
      </c>
      <c r="AD2530" s="10">
        <f t="shared" si="424"/>
        <v>1.1363409916045342E-3</v>
      </c>
      <c r="AE2530">
        <f>ROW()</f>
        <v>2530</v>
      </c>
      <c r="AF2530">
        <f t="shared" si="425"/>
        <v>0.9331550802139037</v>
      </c>
      <c r="AG2530">
        <f>AG2529*(1-(AG$1+AG$5))^($A2530-$A2529)*(1+2*(E2530/E2529-1))</f>
        <v>29293.692185711076</v>
      </c>
      <c r="AH2530">
        <f>VLOOKUP(A2530,'UVXY-IV'!A$2:E$2000,4,0)</f>
        <v>146223.5</v>
      </c>
      <c r="AJ2530" s="10">
        <f t="shared" si="423"/>
        <v>-0.79966494998607562</v>
      </c>
      <c r="AK2530">
        <f t="shared" si="433"/>
        <v>31.402593484222312</v>
      </c>
      <c r="AM2530">
        <v>31.297699999999999</v>
      </c>
      <c r="AN2530" s="10">
        <f t="shared" si="422"/>
        <v>3.3514758024490998E-3</v>
      </c>
      <c r="AO2530">
        <f>AO2529*(1-AO$1+H2529)^($A2530-$A2529)*(2-E2530/E2529)</f>
        <v>31.908239105638337</v>
      </c>
    </row>
    <row r="2531" spans="1:41" x14ac:dyDescent="0.25">
      <c r="A2531" s="1">
        <v>41736</v>
      </c>
      <c r="B2531" s="12">
        <v>15.57</v>
      </c>
      <c r="C2531" s="12">
        <v>15.9</v>
      </c>
      <c r="D2531">
        <v>1114.7052000000001</v>
      </c>
      <c r="E2531">
        <v>993.9144</v>
      </c>
      <c r="F2531">
        <v>35646.46</v>
      </c>
      <c r="G2531">
        <v>31789.25</v>
      </c>
      <c r="H2531">
        <f>(1/(1-91/360*VLOOKUP($A2531,Tbills!$B$4:$C$974,2,1)/100))^((1)/91)-1</f>
        <v>8.3332864653229421E-7</v>
      </c>
      <c r="I2531" s="2">
        <f t="shared" si="432"/>
        <v>683.73354192162515</v>
      </c>
      <c r="J2531">
        <f>VLOOKUP(A2531,'VXX-IV'!A$1:C$4500,3,0)</f>
        <v>683.78</v>
      </c>
      <c r="L2531">
        <f t="shared" si="426"/>
        <v>167330.05246196961</v>
      </c>
      <c r="O2531">
        <f t="shared" si="427"/>
        <v>11654.496484124536</v>
      </c>
      <c r="R2531">
        <f t="shared" si="428"/>
        <v>36.721883602874264</v>
      </c>
      <c r="U2531" s="2">
        <f t="shared" si="429"/>
        <v>60.317405264579165</v>
      </c>
      <c r="V2531">
        <f>VLOOKUP(A2531,'VXZ-IV'!A$1:C$4500,3,0)</f>
        <v>60.32</v>
      </c>
      <c r="W2531" s="10">
        <f t="shared" si="434"/>
        <v>-4.3016170769849538E-5</v>
      </c>
      <c r="X2531">
        <f t="shared" si="430"/>
        <v>39.418759019972512</v>
      </c>
      <c r="AB2531">
        <f t="shared" si="431"/>
        <v>570.33772304048796</v>
      </c>
      <c r="AC2531">
        <f>VLOOKUP(A2531,'VIXY-IV'!A$1:E$2000,4,0)</f>
        <v>569.70799999999997</v>
      </c>
      <c r="AD2531" s="10">
        <f t="shared" si="424"/>
        <v>1.1053435101631148E-3</v>
      </c>
      <c r="AE2531">
        <f>ROW()</f>
        <v>2531</v>
      </c>
      <c r="AF2531">
        <f t="shared" si="425"/>
        <v>0.97924528301886793</v>
      </c>
      <c r="AG2531">
        <f>AG2530*(1-(AG$1+AG$5))^($A2531-$A2530)*(1+2*(E2531/E2530-1))</f>
        <v>30744.208859964667</v>
      </c>
      <c r="AH2531">
        <f>VLOOKUP(A2531,'UVXY-IV'!A$2:E$2000,4,0)</f>
        <v>153459.75</v>
      </c>
      <c r="AJ2531" s="10">
        <f t="shared" si="423"/>
        <v>-0.79965946210674355</v>
      </c>
      <c r="AK2531">
        <f t="shared" si="433"/>
        <v>30.619177858544859</v>
      </c>
      <c r="AM2531">
        <v>30.5184</v>
      </c>
      <c r="AN2531" s="10">
        <f t="shared" si="422"/>
        <v>3.3021999365909771E-3</v>
      </c>
      <c r="AO2531">
        <f>AO2530*(1-AO$1+H2530)^($A2531-$A2530)*(2-E2531/E2530)</f>
        <v>31.113220639413775</v>
      </c>
    </row>
    <row r="2532" spans="1:41" x14ac:dyDescent="0.25">
      <c r="A2532" s="1">
        <v>41737</v>
      </c>
      <c r="B2532" s="12">
        <v>14.89</v>
      </c>
      <c r="C2532" s="12">
        <v>15.53</v>
      </c>
      <c r="D2532">
        <v>1095.1234999999999</v>
      </c>
      <c r="E2532">
        <v>976.45370000000003</v>
      </c>
      <c r="F2532">
        <v>35264.800000000003</v>
      </c>
      <c r="G2532">
        <v>31448.87</v>
      </c>
      <c r="H2532">
        <f>(1/(1-91/360*VLOOKUP($A2532,Tbills!$B$4:$C$974,2,1)/100))^((1)/91)-1</f>
        <v>8.3332864653229421E-7</v>
      </c>
      <c r="I2532" s="2">
        <f t="shared" si="432"/>
        <v>671.7062159143627</v>
      </c>
      <c r="J2532">
        <f>VLOOKUP(A2532,'VXX-IV'!A$1:C$4500,3,0)</f>
        <v>671.74</v>
      </c>
      <c r="L2532">
        <f t="shared" si="426"/>
        <v>161443.71051961844</v>
      </c>
      <c r="O2532">
        <f t="shared" si="427"/>
        <v>11347.001629077486</v>
      </c>
      <c r="R2532">
        <f t="shared" si="428"/>
        <v>37.04276684572941</v>
      </c>
      <c r="U2532" s="2">
        <f t="shared" si="429"/>
        <v>59.670143048088399</v>
      </c>
      <c r="V2532">
        <f>VLOOKUP(A2532,'VXZ-IV'!A$1:C$4500,3,0)</f>
        <v>59.68</v>
      </c>
      <c r="W2532" s="10">
        <f t="shared" si="434"/>
        <v>-1.6516340334449264E-4</v>
      </c>
      <c r="X2532">
        <f t="shared" si="430"/>
        <v>39.83939080866169</v>
      </c>
      <c r="AB2532">
        <f t="shared" si="431"/>
        <v>560.29871715715853</v>
      </c>
      <c r="AC2532">
        <f>VLOOKUP(A2532,'VIXY-IV'!A$1:E$2000,4,0)</f>
        <v>559.62199999999996</v>
      </c>
      <c r="AD2532" s="10">
        <f t="shared" si="424"/>
        <v>1.2092397317449155E-3</v>
      </c>
      <c r="AE2532">
        <f>ROW()</f>
        <v>2532</v>
      </c>
      <c r="AF2532">
        <f t="shared" si="425"/>
        <v>0.95878943979394726</v>
      </c>
      <c r="AG2532">
        <f>AG2531*(1-(AG$1+AG$5))^($A2532-$A2531)*(1+2*(E2532/E2531-1))</f>
        <v>29663.00471581837</v>
      </c>
      <c r="AH2532">
        <f>VLOOKUP(A2532,'UVXY-IV'!A$2:E$2000,4,0)</f>
        <v>148036.5</v>
      </c>
      <c r="AJ2532" s="10">
        <f t="shared" si="423"/>
        <v>-0.79962370958636297</v>
      </c>
      <c r="AK2532">
        <f t="shared" si="433"/>
        <v>31.155632464821466</v>
      </c>
      <c r="AM2532">
        <v>31.051400000000001</v>
      </c>
      <c r="AN2532" s="10">
        <f t="shared" si="422"/>
        <v>3.3567718306248828E-3</v>
      </c>
      <c r="AO2532">
        <f>AO2531*(1-AO$1+H2531)^($A2532-$A2531)*(2-E2532/E2531)</f>
        <v>31.658660952066604</v>
      </c>
    </row>
    <row r="2533" spans="1:41" x14ac:dyDescent="0.25">
      <c r="A2533" s="1">
        <v>41738</v>
      </c>
      <c r="B2533" s="12">
        <v>13.82</v>
      </c>
      <c r="C2533" s="12">
        <v>14.83</v>
      </c>
      <c r="D2533">
        <v>1068.2266</v>
      </c>
      <c r="E2533">
        <v>952.47059999999999</v>
      </c>
      <c r="F2533">
        <v>34960.75</v>
      </c>
      <c r="G2533">
        <v>31177.7</v>
      </c>
      <c r="H2533">
        <f>(1/(1-91/360*VLOOKUP($A2533,Tbills!$B$4:$C$974,2,1)/100))^((1)/91)-1</f>
        <v>8.3332864653229421E-7</v>
      </c>
      <c r="I2533" s="2">
        <f t="shared" si="432"/>
        <v>655.19272591597212</v>
      </c>
      <c r="J2533">
        <f>VLOOKUP(A2533,'VXX-IV'!A$1:C$4500,3,0)</f>
        <v>655.23</v>
      </c>
      <c r="L2533">
        <f t="shared" si="426"/>
        <v>153506.3217576966</v>
      </c>
      <c r="O2533">
        <f t="shared" si="427"/>
        <v>10928.585445043085</v>
      </c>
      <c r="R2533">
        <f t="shared" si="428"/>
        <v>37.495983422796677</v>
      </c>
      <c r="U2533" s="2">
        <f t="shared" si="429"/>
        <v>59.154229903605206</v>
      </c>
      <c r="V2533">
        <f>VLOOKUP(A2533,'VXZ-IV'!A$1:C$4500,3,0)</f>
        <v>59.16</v>
      </c>
      <c r="W2533" s="10">
        <f t="shared" si="434"/>
        <v>-9.7533745686106954E-5</v>
      </c>
      <c r="X2533">
        <f t="shared" si="430"/>
        <v>40.181455907927635</v>
      </c>
      <c r="AB2533">
        <f t="shared" si="431"/>
        <v>546.51792394881068</v>
      </c>
      <c r="AC2533">
        <f>VLOOKUP(A2533,'VIXY-IV'!A$1:E$2000,4,0)</f>
        <v>545.85</v>
      </c>
      <c r="AD2533" s="10">
        <f t="shared" si="424"/>
        <v>1.2236401004133146E-3</v>
      </c>
      <c r="AE2533">
        <f>ROW()</f>
        <v>2533</v>
      </c>
      <c r="AF2533">
        <f t="shared" si="425"/>
        <v>0.93189480782198253</v>
      </c>
      <c r="AG2533">
        <f>AG2532*(1-(AG$1+AG$5))^($A2533-$A2532)*(1+2*(E2533/E2532-1))</f>
        <v>28204.922540143409</v>
      </c>
      <c r="AH2533">
        <f>VLOOKUP(A2533,'UVXY-IV'!A$2:E$2000,4,0)</f>
        <v>140740.75</v>
      </c>
      <c r="AJ2533" s="10">
        <f t="shared" si="423"/>
        <v>-0.79959661618867739</v>
      </c>
      <c r="AK2533">
        <f t="shared" si="433"/>
        <v>31.919372651254953</v>
      </c>
      <c r="AM2533">
        <v>31.8126</v>
      </c>
      <c r="AN2533" s="10">
        <f t="shared" si="422"/>
        <v>3.3563006876191626E-3</v>
      </c>
      <c r="AO2533">
        <f>AO2532*(1-AO$1+H2532)^($A2533-$A2532)*(2-E2533/E2532)</f>
        <v>32.435070296239459</v>
      </c>
    </row>
    <row r="2534" spans="1:41" x14ac:dyDescent="0.25">
      <c r="A2534" s="1">
        <v>41739</v>
      </c>
      <c r="B2534" s="12">
        <v>15.89</v>
      </c>
      <c r="C2534" s="12">
        <v>16.07</v>
      </c>
      <c r="D2534">
        <v>1131.5248999999999</v>
      </c>
      <c r="E2534">
        <v>1008.9089</v>
      </c>
      <c r="F2534">
        <v>35614.93</v>
      </c>
      <c r="G2534">
        <v>31761.06</v>
      </c>
      <c r="H2534">
        <f>(1/(1-91/360*VLOOKUP($A2534,Tbills!$B$4:$C$974,2,1)/100))^((1)/91)-1</f>
        <v>8.3332864653229421E-7</v>
      </c>
      <c r="I2534" s="2">
        <f t="shared" si="432"/>
        <v>693.99957509735202</v>
      </c>
      <c r="J2534">
        <f>VLOOKUP(A2534,'VXX-IV'!A$1:C$4500,3,0)</f>
        <v>694.04</v>
      </c>
      <c r="L2534">
        <f t="shared" si="426"/>
        <v>171690.6259940356</v>
      </c>
      <c r="O2534">
        <f t="shared" si="427"/>
        <v>11899.538484505203</v>
      </c>
      <c r="R2534">
        <f t="shared" si="428"/>
        <v>36.383433167796355</v>
      </c>
      <c r="U2534" s="2">
        <f t="shared" si="429"/>
        <v>60.259645075492585</v>
      </c>
      <c r="V2534">
        <f>VLOOKUP(A2534,'VXZ-IV'!A$1:C$4500,3,0)</f>
        <v>60.24</v>
      </c>
      <c r="W2534" s="10">
        <f t="shared" si="434"/>
        <v>3.2611347099242849E-4</v>
      </c>
      <c r="X2534">
        <f t="shared" si="430"/>
        <v>39.428202849616241</v>
      </c>
      <c r="AB2534">
        <f t="shared" si="431"/>
        <v>578.88146191934209</v>
      </c>
      <c r="AC2534">
        <f>VLOOKUP(A2534,'VIXY-IV'!A$1:E$2000,4,0)</f>
        <v>578.13599999999997</v>
      </c>
      <c r="AD2534" s="10">
        <f t="shared" si="424"/>
        <v>1.289423110379051E-3</v>
      </c>
      <c r="AE2534">
        <f>ROW()</f>
        <v>2534</v>
      </c>
      <c r="AF2534">
        <f t="shared" si="425"/>
        <v>0.98879900435594281</v>
      </c>
      <c r="AG2534">
        <f>AG2533*(1-(AG$1+AG$5))^($A2534-$A2533)*(1+2*(E2534/E2533-1))</f>
        <v>31546.404347527667</v>
      </c>
      <c r="AH2534">
        <f>VLOOKUP(A2534,'UVXY-IV'!A$2:E$2000,4,0)</f>
        <v>157389.5</v>
      </c>
      <c r="AJ2534" s="10">
        <f t="shared" si="423"/>
        <v>-0.79956474639332575</v>
      </c>
      <c r="AK2534">
        <f t="shared" si="433"/>
        <v>30.026603235547292</v>
      </c>
      <c r="AM2534">
        <v>29.925750000000001</v>
      </c>
      <c r="AN2534" s="10">
        <f t="shared" si="422"/>
        <v>3.3701155542398276E-3</v>
      </c>
      <c r="AO2534">
        <f>AO2533*(1-AO$1+H2533)^($A2534-$A2533)*(2-E2534/E2533)</f>
        <v>30.512038827268452</v>
      </c>
    </row>
    <row r="2535" spans="1:41" x14ac:dyDescent="0.25">
      <c r="A2535" s="1">
        <v>41740</v>
      </c>
      <c r="B2535" s="12">
        <v>17.03</v>
      </c>
      <c r="C2535" s="12">
        <v>16.79</v>
      </c>
      <c r="D2535">
        <v>1165.4666</v>
      </c>
      <c r="E2535">
        <v>1039.1717000000001</v>
      </c>
      <c r="F2535">
        <v>36019.620000000003</v>
      </c>
      <c r="G2535">
        <v>32121.93</v>
      </c>
      <c r="H2535">
        <f>(1/(1-91/360*VLOOKUP($A2535,Tbills!$B$4:$C$974,2,1)/100))^((1)/91)-1</f>
        <v>8.3332864653229421E-7</v>
      </c>
      <c r="I2535" s="2">
        <f t="shared" si="432"/>
        <v>714.79965041238711</v>
      </c>
      <c r="J2535">
        <f>VLOOKUP(A2535,'VXX-IV'!A$1:C$4500,3,0)</f>
        <v>714.84</v>
      </c>
      <c r="L2535">
        <f t="shared" si="426"/>
        <v>181982.46790234902</v>
      </c>
      <c r="O2535">
        <f t="shared" si="427"/>
        <v>12434.519647110374</v>
      </c>
      <c r="R2535">
        <f t="shared" si="428"/>
        <v>35.836142151888112</v>
      </c>
      <c r="U2535" s="2">
        <f t="shared" si="429"/>
        <v>60.942885237001384</v>
      </c>
      <c r="V2535">
        <f>VLOOKUP(A2535,'VXZ-IV'!A$1:C$4500,3,0)</f>
        <v>60.96</v>
      </c>
      <c r="W2535" s="10">
        <f t="shared" si="434"/>
        <v>-2.8075398619775704E-4</v>
      </c>
      <c r="X2535">
        <f t="shared" si="430"/>
        <v>38.978809319901565</v>
      </c>
      <c r="AB2535">
        <f t="shared" si="431"/>
        <v>596.22455463431038</v>
      </c>
      <c r="AC2535">
        <f>VLOOKUP(A2535,'VIXY-IV'!A$1:E$2000,4,0)</f>
        <v>595.41200000000003</v>
      </c>
      <c r="AD2535" s="10">
        <f t="shared" si="424"/>
        <v>1.3646930769120047E-3</v>
      </c>
      <c r="AE2535">
        <f>ROW()</f>
        <v>2535</v>
      </c>
      <c r="AF2535">
        <f t="shared" si="425"/>
        <v>1.0142942227516381</v>
      </c>
      <c r="AG2535">
        <f>AG2534*(1-(AG$1+AG$5))^($A2535-$A2534)*(1+2*(E2535/E2534-1))</f>
        <v>33437.782416041118</v>
      </c>
      <c r="AH2535">
        <f>VLOOKUP(A2535,'UVXY-IV'!A$2:E$2000,4,0)</f>
        <v>166822.75</v>
      </c>
      <c r="AJ2535" s="10">
        <f t="shared" si="423"/>
        <v>-0.79956101661169643</v>
      </c>
      <c r="AK2535">
        <f t="shared" si="433"/>
        <v>29.124581532387886</v>
      </c>
      <c r="AM2535">
        <v>29.026700000000002</v>
      </c>
      <c r="AN2535" s="10">
        <f t="shared" si="422"/>
        <v>3.3721205782222263E-3</v>
      </c>
      <c r="AO2535">
        <f>AO2534*(1-AO$1+H2534)^($A2535-$A2534)*(2-E2535/E2534)</f>
        <v>29.595742743426939</v>
      </c>
    </row>
    <row r="2536" spans="1:41" x14ac:dyDescent="0.25">
      <c r="A2536" s="1">
        <v>41743</v>
      </c>
      <c r="B2536" s="12">
        <v>16.11</v>
      </c>
      <c r="C2536" s="12">
        <v>16.34</v>
      </c>
      <c r="D2536">
        <v>1161.1413</v>
      </c>
      <c r="E2536">
        <v>1035.3125</v>
      </c>
      <c r="F2536">
        <v>36022.92</v>
      </c>
      <c r="G2536">
        <v>32124.79</v>
      </c>
      <c r="H2536">
        <f>(1/(1-91/360*VLOOKUP($A2536,Tbills!$B$4:$C$974,2,1)/100))^((1)/91)-1</f>
        <v>9.7224128259298936E-7</v>
      </c>
      <c r="I2536" s="2">
        <f t="shared" si="432"/>
        <v>712.09478070494981</v>
      </c>
      <c r="J2536">
        <f>VLOOKUP(A2536,'VXX-IV'!A$1:C$4500,3,0)</f>
        <v>712.14</v>
      </c>
      <c r="L2536">
        <f t="shared" si="426"/>
        <v>180606.83289762211</v>
      </c>
      <c r="O2536">
        <f t="shared" si="427"/>
        <v>12364.001996052028</v>
      </c>
      <c r="R2536">
        <f t="shared" si="428"/>
        <v>35.897816202070047</v>
      </c>
      <c r="U2536" s="2">
        <f t="shared" si="429"/>
        <v>60.944010311687414</v>
      </c>
      <c r="V2536">
        <f>VLOOKUP(A2536,'VXZ-IV'!A$1:C$4500,3,0)</f>
        <v>60.96</v>
      </c>
      <c r="W2536" s="10">
        <f t="shared" si="434"/>
        <v>-2.6229803662380924E-4</v>
      </c>
      <c r="X2536">
        <f t="shared" si="430"/>
        <v>38.971127983607133</v>
      </c>
      <c r="AB2536">
        <f t="shared" si="431"/>
        <v>593.94821100551519</v>
      </c>
      <c r="AC2536">
        <f>VLOOKUP(A2536,'VIXY-IV'!A$1:E$2000,4,0)</f>
        <v>593.11</v>
      </c>
      <c r="AD2536" s="10">
        <f t="shared" si="424"/>
        <v>1.4132471304060257E-3</v>
      </c>
      <c r="AE2536">
        <f>ROW()</f>
        <v>2536</v>
      </c>
      <c r="AF2536">
        <f t="shared" si="425"/>
        <v>0.98592411260709911</v>
      </c>
      <c r="AG2536">
        <f>AG2535*(1-(AG$1+AG$5))^($A2536-$A2535)*(1+2*(E2536/E2535-1))</f>
        <v>33186.069623892472</v>
      </c>
      <c r="AH2536">
        <f>VLOOKUP(A2536,'UVXY-IV'!A$2:E$2000,4,0)</f>
        <v>165543.25</v>
      </c>
      <c r="AJ2536" s="10">
        <f t="shared" si="423"/>
        <v>-0.79953232992651491</v>
      </c>
      <c r="AK2536">
        <f t="shared" si="433"/>
        <v>29.228657892479706</v>
      </c>
      <c r="AM2536">
        <v>29.131450000000001</v>
      </c>
      <c r="AN2536" s="10">
        <f t="shared" si="422"/>
        <v>3.336871061334179E-3</v>
      </c>
      <c r="AO2536">
        <f>AO2535*(1-AO$1+H2535)^($A2536-$A2535)*(2-E2536/E2535)</f>
        <v>29.702431525802897</v>
      </c>
    </row>
    <row r="2537" spans="1:41" x14ac:dyDescent="0.25">
      <c r="A2537" s="1">
        <v>41744</v>
      </c>
      <c r="B2537" s="12">
        <v>15.61</v>
      </c>
      <c r="C2537" s="12">
        <v>15.99</v>
      </c>
      <c r="D2537">
        <v>1145.8468</v>
      </c>
      <c r="E2537">
        <v>1021.6744</v>
      </c>
      <c r="F2537">
        <v>35820.980000000003</v>
      </c>
      <c r="G2537">
        <v>31944.67</v>
      </c>
      <c r="H2537">
        <f>(1/(1-91/360*VLOOKUP($A2537,Tbills!$B$4:$C$974,2,1)/100))^((1)/91)-1</f>
        <v>9.7224128259298936E-7</v>
      </c>
      <c r="I2537" s="2">
        <f t="shared" si="432"/>
        <v>702.69796618477142</v>
      </c>
      <c r="J2537">
        <f>VLOOKUP(A2537,'VXX-IV'!A$1:C$4500,3,0)</f>
        <v>702.74</v>
      </c>
      <c r="L2537">
        <f t="shared" si="426"/>
        <v>175840.81189320891</v>
      </c>
      <c r="O2537">
        <f t="shared" si="427"/>
        <v>12119.288363362035</v>
      </c>
      <c r="R2537">
        <f t="shared" si="428"/>
        <v>36.132622461463114</v>
      </c>
      <c r="U2537" s="2">
        <f t="shared" si="429"/>
        <v>60.60088808378228</v>
      </c>
      <c r="V2537">
        <f>VLOOKUP(A2537,'VXZ-IV'!A$1:C$4500,3,0)</f>
        <v>60.6</v>
      </c>
      <c r="W2537" s="10">
        <f t="shared" si="434"/>
        <v>1.4654847892314748E-5</v>
      </c>
      <c r="X2537">
        <f t="shared" si="430"/>
        <v>39.188223234819084</v>
      </c>
      <c r="AB2537">
        <f t="shared" si="431"/>
        <v>586.10373703864934</v>
      </c>
      <c r="AC2537">
        <f>VLOOKUP(A2537,'VIXY-IV'!A$1:E$2000,4,0)</f>
        <v>585.24599999999998</v>
      </c>
      <c r="AD2537" s="10">
        <f t="shared" si="424"/>
        <v>1.4656008561346745E-3</v>
      </c>
      <c r="AE2537">
        <f>ROW()</f>
        <v>2537</v>
      </c>
      <c r="AF2537">
        <f t="shared" si="425"/>
        <v>0.97623514696685421</v>
      </c>
      <c r="AG2537">
        <f>AG2536*(1-(AG$1+AG$5))^($A2537-$A2536)*(1+2*(E2537/E2536-1))</f>
        <v>32310.665159484808</v>
      </c>
      <c r="AH2537">
        <f>VLOOKUP(A2537,'UVXY-IV'!A$2:E$2000,4,0)</f>
        <v>161149.75</v>
      </c>
      <c r="AJ2537" s="10">
        <f t="shared" si="423"/>
        <v>-0.79949912947749024</v>
      </c>
      <c r="AK2537">
        <f t="shared" si="433"/>
        <v>29.612305715044776</v>
      </c>
      <c r="AM2537">
        <v>29.51285</v>
      </c>
      <c r="AN2537" s="10">
        <f t="shared" si="422"/>
        <v>3.3699122600756581E-3</v>
      </c>
      <c r="AO2537">
        <f>AO2536*(1-AO$1+H2536)^($A2537-$A2536)*(2-E2537/E2536)</f>
        <v>30.092615806905702</v>
      </c>
    </row>
    <row r="2538" spans="1:41" x14ac:dyDescent="0.25">
      <c r="A2538" s="1">
        <v>41745</v>
      </c>
      <c r="B2538" s="12">
        <v>14.18</v>
      </c>
      <c r="C2538" s="12">
        <v>15.23</v>
      </c>
      <c r="D2538">
        <v>1107.5369000000001</v>
      </c>
      <c r="E2538">
        <v>987.51509999999996</v>
      </c>
      <c r="F2538">
        <v>35215.589999999997</v>
      </c>
      <c r="G2538">
        <v>31404.76</v>
      </c>
      <c r="H2538">
        <f>(1/(1-91/360*VLOOKUP($A2538,Tbills!$B$4:$C$974,2,1)/100))^((1)/91)-1</f>
        <v>9.7224128259298936E-7</v>
      </c>
      <c r="I2538" s="2">
        <f t="shared" si="432"/>
        <v>679.18761064580781</v>
      </c>
      <c r="J2538">
        <f>VLOOKUP(A2538,'VXX-IV'!A$1:C$4500,3,0)</f>
        <v>679.23</v>
      </c>
      <c r="L2538">
        <f t="shared" si="426"/>
        <v>164075.21093371033</v>
      </c>
      <c r="O2538">
        <f t="shared" si="427"/>
        <v>11511.094657384127</v>
      </c>
      <c r="R2538">
        <f t="shared" si="428"/>
        <v>36.735002096429227</v>
      </c>
      <c r="U2538" s="2">
        <f t="shared" si="429"/>
        <v>59.575254265302071</v>
      </c>
      <c r="V2538">
        <f>VLOOKUP(A2538,'VXZ-IV'!A$1:C$4500,3,0)</f>
        <v>59.56</v>
      </c>
      <c r="W2538" s="10">
        <f t="shared" si="434"/>
        <v>2.5611593858410053E-4</v>
      </c>
      <c r="X2538">
        <f t="shared" si="430"/>
        <v>39.849124325392864</v>
      </c>
      <c r="AB2538">
        <f t="shared" si="431"/>
        <v>566.48782732503844</v>
      </c>
      <c r="AC2538">
        <f>VLOOKUP(A2538,'VIXY-IV'!A$1:E$2000,4,0)</f>
        <v>565.63199999999995</v>
      </c>
      <c r="AD2538" s="10">
        <f t="shared" si="424"/>
        <v>1.5130461590548983E-3</v>
      </c>
      <c r="AE2538">
        <f>ROW()</f>
        <v>2538</v>
      </c>
      <c r="AF2538">
        <f t="shared" si="425"/>
        <v>0.93105712409717656</v>
      </c>
      <c r="AG2538">
        <f>AG2537*(1-(AG$1+AG$5))^($A2538-$A2537)*(1+2*(E2538/E2537-1))</f>
        <v>30149.05922461829</v>
      </c>
      <c r="AH2538">
        <f>VLOOKUP(A2538,'UVXY-IV'!A$2:E$2000,4,0)</f>
        <v>150353</v>
      </c>
      <c r="AJ2538" s="10">
        <f t="shared" si="423"/>
        <v>-0.79947816655059567</v>
      </c>
      <c r="AK2538">
        <f t="shared" si="433"/>
        <v>30.60095672294894</v>
      </c>
      <c r="AM2538">
        <v>30.492799999999999</v>
      </c>
      <c r="AN2538" s="10">
        <f t="shared" si="422"/>
        <v>3.5469593789005938E-3</v>
      </c>
      <c r="AO2538">
        <f>AO2537*(1-AO$1+H2537)^($A2538-$A2537)*(2-E2538/E2537)</f>
        <v>31.097631126542247</v>
      </c>
    </row>
    <row r="2539" spans="1:41" x14ac:dyDescent="0.25">
      <c r="A2539" s="1">
        <v>41746</v>
      </c>
      <c r="B2539" s="12">
        <v>13.36</v>
      </c>
      <c r="C2539" s="12">
        <v>14.84</v>
      </c>
      <c r="D2539">
        <v>1086.8106</v>
      </c>
      <c r="E2539">
        <v>969.03390000000002</v>
      </c>
      <c r="F2539">
        <v>35183.410000000003</v>
      </c>
      <c r="G2539">
        <v>31376.04</v>
      </c>
      <c r="H2539">
        <f>(1/(1-91/360*VLOOKUP($A2539,Tbills!$B$4:$C$974,2,1)/100))^((1)/91)-1</f>
        <v>9.7224128259298936E-7</v>
      </c>
      <c r="I2539" s="2">
        <f t="shared" si="432"/>
        <v>666.46113186304865</v>
      </c>
      <c r="J2539">
        <f>VLOOKUP(A2539,'VXX-IV'!A$1:C$4500,3,0)</f>
        <v>666.5</v>
      </c>
      <c r="L2539">
        <f t="shared" si="426"/>
        <v>157926.93807502874</v>
      </c>
      <c r="O2539">
        <f t="shared" si="427"/>
        <v>11187.574970962178</v>
      </c>
      <c r="R2539">
        <f t="shared" si="428"/>
        <v>37.077071017249033</v>
      </c>
      <c r="U2539" s="2">
        <f t="shared" si="429"/>
        <v>59.51936307889784</v>
      </c>
      <c r="V2539">
        <f>VLOOKUP(A2539,'VXZ-IV'!A$1:C$4500,3,0)</f>
        <v>59.52</v>
      </c>
      <c r="W2539" s="10">
        <f t="shared" si="434"/>
        <v>-1.0700959377718533E-5</v>
      </c>
      <c r="X2539">
        <f t="shared" si="430"/>
        <v>39.884130348668222</v>
      </c>
      <c r="AB2539">
        <f t="shared" si="431"/>
        <v>555.86670988493393</v>
      </c>
      <c r="AC2539">
        <f>VLOOKUP(A2539,'VIXY-IV'!A$1:E$2000,4,0)</f>
        <v>555.02800000000002</v>
      </c>
      <c r="AD2539" s="10">
        <f t="shared" si="424"/>
        <v>1.5111127455442741E-3</v>
      </c>
      <c r="AE2539">
        <f>ROW()</f>
        <v>2539</v>
      </c>
      <c r="AF2539">
        <f t="shared" si="425"/>
        <v>0.90026954177897567</v>
      </c>
      <c r="AG2539">
        <f>AG2538*(1-(AG$1+AG$5))^($A2539-$A2538)*(1+2*(E2539/E2538-1))</f>
        <v>29019.610843410472</v>
      </c>
      <c r="AH2539">
        <f>VLOOKUP(A2539,'UVXY-IV'!A$2:E$2000,4,0)</f>
        <v>144691.25</v>
      </c>
      <c r="AJ2539" s="10">
        <f t="shared" si="423"/>
        <v>-0.79943769340986082</v>
      </c>
      <c r="AK2539">
        <f t="shared" si="433"/>
        <v>31.172197208408051</v>
      </c>
      <c r="AM2539">
        <v>31.061450000000001</v>
      </c>
      <c r="AN2539" s="10">
        <f t="shared" si="422"/>
        <v>3.5654230053023817E-3</v>
      </c>
      <c r="AO2539">
        <f>AO2538*(1-AO$1+H2538)^($A2539-$A2538)*(2-E2539/E2538)</f>
        <v>31.678477812179736</v>
      </c>
    </row>
    <row r="2540" spans="1:41" x14ac:dyDescent="0.25">
      <c r="A2540" s="1">
        <v>41750</v>
      </c>
      <c r="B2540" s="12">
        <v>13.25</v>
      </c>
      <c r="C2540" s="12">
        <v>14.75</v>
      </c>
      <c r="D2540">
        <v>1073.787</v>
      </c>
      <c r="E2540">
        <v>957.41790000000003</v>
      </c>
      <c r="F2540">
        <v>35186.35</v>
      </c>
      <c r="G2540">
        <v>31378.54</v>
      </c>
      <c r="H2540">
        <f>(1/(1-91/360*VLOOKUP($A2540,Tbills!$B$4:$C$974,2,1)/100))^((1)/91)-1</f>
        <v>8.3332864653229421E-7</v>
      </c>
      <c r="I2540" s="2">
        <f t="shared" si="432"/>
        <v>658.41049287511146</v>
      </c>
      <c r="J2540">
        <f>VLOOKUP(A2540,'VXX-IV'!A$1:C$4500,3,0)</f>
        <v>658.45</v>
      </c>
      <c r="L2540">
        <f t="shared" si="426"/>
        <v>154113.37911983105</v>
      </c>
      <c r="O2540">
        <f t="shared" si="427"/>
        <v>10984.932644271194</v>
      </c>
      <c r="R2540">
        <f t="shared" si="428"/>
        <v>37.292552016596908</v>
      </c>
      <c r="U2540" s="2">
        <f t="shared" si="429"/>
        <v>59.518531193515429</v>
      </c>
      <c r="V2540">
        <f>VLOOKUP(A2540,'VXZ-IV'!A$1:C$4500,3,0)</f>
        <v>59.52</v>
      </c>
      <c r="W2540" s="10">
        <f t="shared" si="434"/>
        <v>-2.4677528302707863E-5</v>
      </c>
      <c r="X2540">
        <f t="shared" si="430"/>
        <v>39.875185488458847</v>
      </c>
      <c r="AB2540">
        <f t="shared" si="431"/>
        <v>549.12683830192429</v>
      </c>
      <c r="AC2540">
        <f>VLOOKUP(A2540,'VIXY-IV'!A$1:E$2000,4,0)</f>
        <v>548.25599999999997</v>
      </c>
      <c r="AD2540" s="10">
        <f t="shared" si="424"/>
        <v>1.5883789724586705E-3</v>
      </c>
      <c r="AE2540">
        <f>ROW()</f>
        <v>2540</v>
      </c>
      <c r="AF2540">
        <f t="shared" si="425"/>
        <v>0.89830508474576276</v>
      </c>
      <c r="AG2540">
        <f>AG2539*(1-(AG$1+AG$5))^($A2540-$A2539)*(1+2*(E2540/E2539-1))</f>
        <v>28320.065563551889</v>
      </c>
      <c r="AH2540">
        <f>VLOOKUP(A2540,'UVXY-IV'!A$2:E$2000,4,0)</f>
        <v>141197</v>
      </c>
      <c r="AJ2540" s="10">
        <f t="shared" si="423"/>
        <v>-0.79942870200109151</v>
      </c>
      <c r="AK2540">
        <f t="shared" si="433"/>
        <v>31.539987841747934</v>
      </c>
      <c r="AM2540">
        <v>31.428049999999999</v>
      </c>
      <c r="AN2540" s="10">
        <f t="shared" si="422"/>
        <v>3.5617176932050132E-3</v>
      </c>
      <c r="AO2540">
        <f>AO2539*(1-AO$1+H2539)^($A2540-$A2539)*(2-E2540/E2539)</f>
        <v>32.053596021606616</v>
      </c>
    </row>
    <row r="2541" spans="1:41" x14ac:dyDescent="0.25">
      <c r="A2541" s="1">
        <v>41751</v>
      </c>
      <c r="B2541" s="12">
        <v>13.19</v>
      </c>
      <c r="C2541" s="12">
        <v>14.61</v>
      </c>
      <c r="D2541">
        <v>1062.9503</v>
      </c>
      <c r="E2541">
        <v>947.75480000000005</v>
      </c>
      <c r="F2541">
        <v>35119.26</v>
      </c>
      <c r="G2541">
        <v>31318.69</v>
      </c>
      <c r="H2541">
        <f>(1/(1-91/360*VLOOKUP($A2541,Tbills!$B$4:$C$974,2,1)/100))^((1)/91)-1</f>
        <v>8.3332864653229421E-7</v>
      </c>
      <c r="I2541" s="2">
        <f t="shared" si="432"/>
        <v>651.74989630444577</v>
      </c>
      <c r="J2541">
        <f>VLOOKUP(A2541,'VXX-IV'!A$1:C$4500,3,0)</f>
        <v>651.79</v>
      </c>
      <c r="L2541">
        <f t="shared" si="426"/>
        <v>150995.78441065448</v>
      </c>
      <c r="O2541">
        <f t="shared" si="427"/>
        <v>10818.263729240403</v>
      </c>
      <c r="R2541">
        <f t="shared" si="428"/>
        <v>37.479052230270099</v>
      </c>
      <c r="U2541" s="2">
        <f t="shared" si="429"/>
        <v>59.403598388072872</v>
      </c>
      <c r="V2541">
        <f>VLOOKUP(A2541,'VXZ-IV'!A$1:C$4500,3,0)</f>
        <v>59.4</v>
      </c>
      <c r="W2541" s="10">
        <f t="shared" si="434"/>
        <v>6.0578923785747918E-5</v>
      </c>
      <c r="X2541">
        <f t="shared" si="430"/>
        <v>39.949797247461063</v>
      </c>
      <c r="AB2541">
        <f t="shared" si="431"/>
        <v>543.5656172044163</v>
      </c>
      <c r="AC2541">
        <f>VLOOKUP(A2541,'VIXY-IV'!A$1:E$2000,4,0)</f>
        <v>542.74800000000005</v>
      </c>
      <c r="AD2541" s="10">
        <f t="shared" si="424"/>
        <v>1.5064398291955161E-3</v>
      </c>
      <c r="AE2541">
        <f>ROW()</f>
        <v>2541</v>
      </c>
      <c r="AF2541">
        <f t="shared" si="425"/>
        <v>0.90280629705681037</v>
      </c>
      <c r="AG2541">
        <f>AG2540*(1-(AG$1+AG$5))^($A2541-$A2540)*(1+2*(E2541/E2540-1))</f>
        <v>27747.468668838374</v>
      </c>
      <c r="AH2541">
        <f>VLOOKUP(A2541,'UVXY-IV'!A$2:E$2000,4,0)</f>
        <v>138356.5</v>
      </c>
      <c r="AJ2541" s="10">
        <f t="shared" si="423"/>
        <v>-0.79944947531313404</v>
      </c>
      <c r="AK2541">
        <f t="shared" si="433"/>
        <v>31.856833211277703</v>
      </c>
      <c r="AM2541">
        <v>31.745000000000001</v>
      </c>
      <c r="AN2541" s="10">
        <f t="shared" si="422"/>
        <v>3.5228606482187175E-3</v>
      </c>
      <c r="AO2541">
        <f>AO2540*(1-AO$1+H2540)^($A2541-$A2540)*(2-E2541/E2540)</f>
        <v>32.375938458018254</v>
      </c>
    </row>
    <row r="2542" spans="1:41" x14ac:dyDescent="0.25">
      <c r="A2542" s="1">
        <v>41752</v>
      </c>
      <c r="B2542" s="12">
        <v>13.27</v>
      </c>
      <c r="C2542" s="12">
        <v>14.83</v>
      </c>
      <c r="D2542">
        <v>1071.0300999999999</v>
      </c>
      <c r="E2542">
        <v>954.95809999999994</v>
      </c>
      <c r="F2542">
        <v>35264.589999999997</v>
      </c>
      <c r="G2542">
        <v>31448.27</v>
      </c>
      <c r="H2542">
        <f>(1/(1-91/360*VLOOKUP($A2542,Tbills!$B$4:$C$974,2,1)/100))^((1)/91)-1</f>
        <v>8.3332864653229421E-7</v>
      </c>
      <c r="I2542" s="2">
        <f t="shared" si="432"/>
        <v>656.68802748441828</v>
      </c>
      <c r="J2542">
        <f>VLOOKUP(A2542,'VXX-IV'!A$1:C$4500,3,0)</f>
        <v>656.73</v>
      </c>
      <c r="L2542">
        <f t="shared" si="426"/>
        <v>153284.23431234385</v>
      </c>
      <c r="O2542">
        <f t="shared" si="427"/>
        <v>10941.229443049866</v>
      </c>
      <c r="R2542">
        <f t="shared" si="428"/>
        <v>37.334936824060712</v>
      </c>
      <c r="U2542" s="2">
        <f t="shared" si="429"/>
        <v>59.647967011076481</v>
      </c>
      <c r="V2542">
        <f>VLOOKUP(A2542,'VXZ-IV'!A$1:C$4500,3,0)</f>
        <v>59.64</v>
      </c>
      <c r="W2542" s="10">
        <f t="shared" si="434"/>
        <v>1.3358502811011697E-4</v>
      </c>
      <c r="X2542">
        <f t="shared" si="430"/>
        <v>39.783068010654596</v>
      </c>
      <c r="AB2542">
        <f t="shared" si="431"/>
        <v>547.67782891397917</v>
      </c>
      <c r="AC2542">
        <f>VLOOKUP(A2542,'VIXY-IV'!A$1:E$2000,4,0)</f>
        <v>546.87400000000002</v>
      </c>
      <c r="AD2542" s="10">
        <f t="shared" si="424"/>
        <v>1.4698612733081706E-3</v>
      </c>
      <c r="AE2542">
        <f>ROW()</f>
        <v>2542</v>
      </c>
      <c r="AF2542">
        <f t="shared" si="425"/>
        <v>0.89480782198246789</v>
      </c>
      <c r="AG2542">
        <f>AG2541*(1-(AG$1+AG$5))^($A2542-$A2541)*(1+2*(E2542/E2541-1))</f>
        <v>28168.30221300741</v>
      </c>
      <c r="AH2542">
        <f>VLOOKUP(A2542,'UVXY-IV'!A$2:E$2000,4,0)</f>
        <v>140469.25</v>
      </c>
      <c r="AJ2542" s="10">
        <f t="shared" si="423"/>
        <v>-0.79946997500871253</v>
      </c>
      <c r="AK2542">
        <f t="shared" si="433"/>
        <v>31.613236593991566</v>
      </c>
      <c r="AM2542">
        <v>31.507249999999999</v>
      </c>
      <c r="AN2542" s="10">
        <f t="shared" ref="AN2542:AN2605" si="435">AK2542/AM2542-1</f>
        <v>3.3638795512640485E-3</v>
      </c>
      <c r="AO2542">
        <f>AO2541*(1-AO$1+H2541)^($A2542-$A2541)*(2-E2542/E2541)</f>
        <v>32.128707317376531</v>
      </c>
    </row>
    <row r="2543" spans="1:41" x14ac:dyDescent="0.25">
      <c r="A2543" s="1">
        <v>41753</v>
      </c>
      <c r="B2543" s="12">
        <v>13.32</v>
      </c>
      <c r="C2543" s="12">
        <v>14.77</v>
      </c>
      <c r="D2543">
        <v>1080.1099999999999</v>
      </c>
      <c r="E2543">
        <v>963.05309999999997</v>
      </c>
      <c r="F2543">
        <v>35150.15</v>
      </c>
      <c r="G2543">
        <v>31346.19</v>
      </c>
      <c r="H2543">
        <f>(1/(1-91/360*VLOOKUP($A2543,Tbills!$B$4:$C$974,2,1)/100))^((1)/91)-1</f>
        <v>8.3332864653229421E-7</v>
      </c>
      <c r="I2543" s="2">
        <f t="shared" si="432"/>
        <v>662.23910067550185</v>
      </c>
      <c r="J2543">
        <f>VLOOKUP(A2543,'VXX-IV'!A$1:C$4500,3,0)</f>
        <v>662.28</v>
      </c>
      <c r="L2543">
        <f t="shared" si="426"/>
        <v>155876.04063351103</v>
      </c>
      <c r="O2543">
        <f t="shared" si="427"/>
        <v>11079.976163165629</v>
      </c>
      <c r="R2543">
        <f t="shared" si="428"/>
        <v>37.175015618943661</v>
      </c>
      <c r="U2543" s="2">
        <f t="shared" si="429"/>
        <v>59.452948813694555</v>
      </c>
      <c r="V2543">
        <f>VLOOKUP(A2543,'VXZ-IV'!A$1:C$4500,3,0)</f>
        <v>59.44</v>
      </c>
      <c r="W2543" s="10">
        <f t="shared" si="434"/>
        <v>2.1784679836067689E-4</v>
      </c>
      <c r="X2543">
        <f t="shared" si="430"/>
        <v>39.910759532823675</v>
      </c>
      <c r="AB2543">
        <f t="shared" si="431"/>
        <v>552.30113407671968</v>
      </c>
      <c r="AC2543">
        <f>VLOOKUP(A2543,'VIXY-IV'!A$1:E$2000,4,0)</f>
        <v>551.52800000000002</v>
      </c>
      <c r="AD2543" s="10">
        <f t="shared" si="424"/>
        <v>1.4018038553249568E-3</v>
      </c>
      <c r="AE2543">
        <f>ROW()</f>
        <v>2543</v>
      </c>
      <c r="AF2543">
        <f t="shared" si="425"/>
        <v>0.90182802979011512</v>
      </c>
      <c r="AG2543">
        <f>AG2542*(1-(AG$1+AG$5))^($A2543-$A2542)*(1+2*(E2543/E2542-1))</f>
        <v>28644.891674693772</v>
      </c>
      <c r="AH2543">
        <f>VLOOKUP(A2543,'UVXY-IV'!A$2:E$2000,4,0)</f>
        <v>142864.5</v>
      </c>
      <c r="AJ2543" s="10">
        <f t="shared" ref="AJ2543:AJ2606" si="436">AG2543/AH2543-1</f>
        <v>-0.7994960842288058</v>
      </c>
      <c r="AK2543">
        <f t="shared" si="433"/>
        <v>31.343797223908222</v>
      </c>
      <c r="AM2543">
        <v>31.243549999999999</v>
      </c>
      <c r="AN2543" s="10">
        <f t="shared" si="435"/>
        <v>3.2085734146158895E-3</v>
      </c>
      <c r="AO2543">
        <f>AO2542*(1-AO$1+H2542)^($A2543-$A2542)*(2-E2543/E2542)</f>
        <v>31.855206613064286</v>
      </c>
    </row>
    <row r="2544" spans="1:41" x14ac:dyDescent="0.25">
      <c r="A2544" s="1">
        <v>41754</v>
      </c>
      <c r="B2544" s="12">
        <v>14.06</v>
      </c>
      <c r="C2544" s="12">
        <v>15.18</v>
      </c>
      <c r="D2544">
        <v>1087.8815</v>
      </c>
      <c r="E2544">
        <v>969.98149999999998</v>
      </c>
      <c r="F2544">
        <v>35275.72</v>
      </c>
      <c r="G2544">
        <v>31458.14</v>
      </c>
      <c r="H2544">
        <f>(1/(1-91/360*VLOOKUP($A2544,Tbills!$B$4:$C$974,2,1)/100))^((1)/91)-1</f>
        <v>8.3332864653229421E-7</v>
      </c>
      <c r="I2544" s="2">
        <f t="shared" si="432"/>
        <v>666.98771362664138</v>
      </c>
      <c r="J2544">
        <f>VLOOKUP(A2544,'VXX-IV'!A$1:C$4500,3,0)</f>
        <v>667.03</v>
      </c>
      <c r="L2544">
        <f t="shared" si="426"/>
        <v>158111.83247989969</v>
      </c>
      <c r="O2544">
        <f t="shared" si="427"/>
        <v>11199.166159127115</v>
      </c>
      <c r="R2544">
        <f t="shared" si="428"/>
        <v>37.039618835447321</v>
      </c>
      <c r="U2544" s="2">
        <f t="shared" si="429"/>
        <v>59.663883005035487</v>
      </c>
      <c r="V2544">
        <f>VLOOKUP(A2544,'VXZ-IV'!A$1:C$4500,3,0)</f>
        <v>59.68</v>
      </c>
      <c r="W2544" s="10">
        <f t="shared" si="434"/>
        <v>-2.7005688613457313E-4</v>
      </c>
      <c r="X2544">
        <f t="shared" si="430"/>
        <v>39.76678423045086</v>
      </c>
      <c r="AB2544">
        <f t="shared" si="431"/>
        <v>556.2551063102477</v>
      </c>
      <c r="AC2544">
        <f>VLOOKUP(A2544,'VIXY-IV'!A$1:E$2000,4,0)</f>
        <v>555.52</v>
      </c>
      <c r="AD2544" s="10">
        <f t="shared" ref="AD2544:AD2607" si="437">AB2544/AC2544-1</f>
        <v>1.3232760481129979E-3</v>
      </c>
      <c r="AE2544">
        <f>ROW()</f>
        <v>2544</v>
      </c>
      <c r="AF2544">
        <f t="shared" si="425"/>
        <v>0.92621870882740454</v>
      </c>
      <c r="AG2544">
        <f>AG2543*(1-(AG$1+AG$5))^($A2544-$A2543)*(1+2*(E2544/E2543-1))</f>
        <v>29056.066852961743</v>
      </c>
      <c r="AH2544">
        <f>VLOOKUP(A2544,'UVXY-IV'!A$2:E$2000,4,0)</f>
        <v>144932.5</v>
      </c>
      <c r="AJ2544" s="10">
        <f t="shared" si="436"/>
        <v>-0.79952000515438737</v>
      </c>
      <c r="AK2544">
        <f t="shared" si="433"/>
        <v>31.116854222008211</v>
      </c>
      <c r="AM2544">
        <v>31.020250000000001</v>
      </c>
      <c r="AN2544" s="10">
        <f t="shared" si="435"/>
        <v>3.1142309300604687E-3</v>
      </c>
      <c r="AO2544">
        <f>AO2543*(1-AO$1+H2543)^($A2544-$A2543)*(2-E2544/E2543)</f>
        <v>31.624890398446947</v>
      </c>
    </row>
    <row r="2545" spans="1:41" x14ac:dyDescent="0.25">
      <c r="A2545" s="1">
        <v>41757</v>
      </c>
      <c r="B2545" s="12">
        <v>13.97</v>
      </c>
      <c r="C2545" s="12">
        <v>14.93</v>
      </c>
      <c r="D2545">
        <v>1062.3107</v>
      </c>
      <c r="E2545">
        <v>947.17949999999996</v>
      </c>
      <c r="F2545">
        <v>34827</v>
      </c>
      <c r="G2545">
        <v>31057.91</v>
      </c>
      <c r="H2545">
        <f>(1/(1-91/360*VLOOKUP($A2545,Tbills!$B$4:$C$974,2,1)/100))^((1)/91)-1</f>
        <v>5.5561859602093477E-7</v>
      </c>
      <c r="I2545" s="2">
        <f t="shared" si="432"/>
        <v>651.26243569073426</v>
      </c>
      <c r="J2545">
        <f>VLOOKUP(A2545,'VXX-IV'!A$1:C$4500,3,0)</f>
        <v>651.29999999999995</v>
      </c>
      <c r="L2545">
        <f t="shared" si="426"/>
        <v>150657.97017605719</v>
      </c>
      <c r="O2545">
        <f t="shared" si="427"/>
        <v>10803.174562180609</v>
      </c>
      <c r="R2545">
        <f t="shared" si="428"/>
        <v>37.469894315009029</v>
      </c>
      <c r="U2545" s="2">
        <f t="shared" si="429"/>
        <v>58.900627862065647</v>
      </c>
      <c r="V2545">
        <f>VLOOKUP(A2545,'VXZ-IV'!A$1:C$4500,3,0)</f>
        <v>58.88</v>
      </c>
      <c r="W2545" s="10">
        <f t="shared" si="434"/>
        <v>3.5033733127787237E-4</v>
      </c>
      <c r="X2545">
        <f t="shared" si="430"/>
        <v>40.268320636049516</v>
      </c>
      <c r="AB2545">
        <f t="shared" si="431"/>
        <v>543.12203584451822</v>
      </c>
      <c r="AC2545">
        <f>VLOOKUP(A2545,'VIXY-IV'!A$1:E$2000,4,0)</f>
        <v>542.39599999999996</v>
      </c>
      <c r="AD2545" s="10">
        <f t="shared" si="437"/>
        <v>1.3385715317189018E-3</v>
      </c>
      <c r="AE2545">
        <f>ROW()</f>
        <v>2545</v>
      </c>
      <c r="AF2545">
        <f t="shared" si="425"/>
        <v>0.9356999330207636</v>
      </c>
      <c r="AG2545">
        <f>AG2544*(1-(AG$1+AG$5))^($A2545-$A2544)*(1+2*(E2545/E2544-1))</f>
        <v>27687.187041358837</v>
      </c>
      <c r="AH2545">
        <f>VLOOKUP(A2545,'UVXY-IV'!A$2:E$2000,4,0)</f>
        <v>138083.75</v>
      </c>
      <c r="AJ2545" s="10">
        <f t="shared" si="436"/>
        <v>-0.79948989623066558</v>
      </c>
      <c r="AK2545">
        <f t="shared" si="433"/>
        <v>31.843888967237092</v>
      </c>
      <c r="AM2545">
        <v>31.747499999999999</v>
      </c>
      <c r="AN2545" s="10">
        <f t="shared" si="435"/>
        <v>3.0361120477861991E-3</v>
      </c>
      <c r="AO2545">
        <f>AO2544*(1-AO$1+H2544)^($A2545-$A2544)*(2-E2545/E2544)</f>
        <v>32.364807216632677</v>
      </c>
    </row>
    <row r="2546" spans="1:41" x14ac:dyDescent="0.25">
      <c r="A2546" s="1">
        <v>41758</v>
      </c>
      <c r="B2546" s="12">
        <v>13.71</v>
      </c>
      <c r="C2546" s="12">
        <v>14.83</v>
      </c>
      <c r="D2546">
        <v>1048.5447999999999</v>
      </c>
      <c r="E2546">
        <v>934.90499999999997</v>
      </c>
      <c r="F2546">
        <v>34593.06</v>
      </c>
      <c r="G2546">
        <v>30849.27</v>
      </c>
      <c r="H2546">
        <f>(1/(1-91/360*VLOOKUP($A2546,Tbills!$B$4:$C$974,2,1)/100))^((1)/91)-1</f>
        <v>5.5561859602093477E-7</v>
      </c>
      <c r="I2546" s="2">
        <f t="shared" si="432"/>
        <v>642.80740972009198</v>
      </c>
      <c r="J2546">
        <f>VLOOKUP(A2546,'VXX-IV'!A$1:C$4500,3,0)</f>
        <v>642.85</v>
      </c>
      <c r="L2546">
        <f t="shared" si="426"/>
        <v>146746.66412090795</v>
      </c>
      <c r="O2546">
        <f t="shared" si="427"/>
        <v>10592.820063193954</v>
      </c>
      <c r="R2546">
        <f t="shared" si="428"/>
        <v>37.710975692419822</v>
      </c>
      <c r="U2546" s="2">
        <f t="shared" si="429"/>
        <v>58.503553876936287</v>
      </c>
      <c r="V2546">
        <f>VLOOKUP(A2546,'VXZ-IV'!A$1:C$4500,3,0)</f>
        <v>58.52</v>
      </c>
      <c r="W2546" s="10">
        <f t="shared" si="434"/>
        <v>-2.8103422870329187E-4</v>
      </c>
      <c r="X2546">
        <f t="shared" si="430"/>
        <v>40.537357229727235</v>
      </c>
      <c r="AB2546">
        <f t="shared" si="431"/>
        <v>536.06502631327112</v>
      </c>
      <c r="AC2546">
        <f>VLOOKUP(A2546,'VIXY-IV'!A$1:E$2000,4,0)</f>
        <v>535.31399999999996</v>
      </c>
      <c r="AD2546" s="10">
        <f t="shared" si="437"/>
        <v>1.4029640795329978E-3</v>
      </c>
      <c r="AE2546">
        <f>ROW()</f>
        <v>2546</v>
      </c>
      <c r="AF2546">
        <f t="shared" si="425"/>
        <v>0.92447741065407962</v>
      </c>
      <c r="AG2546">
        <f>AG2545*(1-(AG$1+AG$5))^($A2546-$A2545)*(1+2*(E2546/E2545-1))</f>
        <v>26968.681639118033</v>
      </c>
      <c r="AH2546">
        <f>VLOOKUP(A2546,'UVXY-IV'!A$2:E$2000,4,0)</f>
        <v>134469</v>
      </c>
      <c r="AJ2546" s="10">
        <f t="shared" si="436"/>
        <v>-0.79944313083968765</v>
      </c>
      <c r="AK2546">
        <f t="shared" si="433"/>
        <v>32.255051593212514</v>
      </c>
      <c r="AM2546">
        <v>32.155900000000003</v>
      </c>
      <c r="AN2546" s="10">
        <f t="shared" si="435"/>
        <v>3.0834650316897694E-3</v>
      </c>
      <c r="AO2546">
        <f>AO2545*(1-AO$1+H2545)^($A2546-$A2545)*(2-E2546/E2545)</f>
        <v>32.783028431101663</v>
      </c>
    </row>
    <row r="2547" spans="1:41" x14ac:dyDescent="0.25">
      <c r="A2547" s="1">
        <v>41759</v>
      </c>
      <c r="B2547" s="12">
        <v>13.41</v>
      </c>
      <c r="C2547" s="12">
        <v>14.7</v>
      </c>
      <c r="D2547">
        <v>1049.8335</v>
      </c>
      <c r="E2547">
        <v>936.05349999999999</v>
      </c>
      <c r="F2547">
        <v>34605.599999999999</v>
      </c>
      <c r="G2547">
        <v>30860.44</v>
      </c>
      <c r="H2547">
        <f>(1/(1-91/360*VLOOKUP($A2547,Tbills!$B$4:$C$974,2,1)/100))^((1)/91)-1</f>
        <v>5.5561859602093477E-7</v>
      </c>
      <c r="I2547" s="2">
        <f t="shared" si="432"/>
        <v>643.58175039472155</v>
      </c>
      <c r="J2547">
        <f>VLOOKUP(A2547,'VXX-IV'!A$1:C$4500,3,0)</f>
        <v>643.62</v>
      </c>
      <c r="L2547">
        <f t="shared" si="426"/>
        <v>147100.64269150718</v>
      </c>
      <c r="O2547">
        <f t="shared" si="427"/>
        <v>10611.981837727439</v>
      </c>
      <c r="R2547">
        <f t="shared" si="428"/>
        <v>37.68610865100792</v>
      </c>
      <c r="U2547" s="2">
        <f t="shared" si="429"/>
        <v>58.523334399724668</v>
      </c>
      <c r="V2547">
        <f>VLOOKUP(A2547,'VXZ-IV'!A$1:C$4500,3,0)</f>
        <v>58.52</v>
      </c>
      <c r="W2547" s="10">
        <f t="shared" si="434"/>
        <v>5.6978805958118883E-5</v>
      </c>
      <c r="X2547">
        <f t="shared" si="430"/>
        <v>40.521203067978632</v>
      </c>
      <c r="AB2547">
        <f t="shared" si="431"/>
        <v>536.70485165778939</v>
      </c>
      <c r="AC2547">
        <f>VLOOKUP(A2547,'VIXY-IV'!A$1:E$2000,4,0)</f>
        <v>535.94600000000003</v>
      </c>
      <c r="AD2547" s="10">
        <f t="shared" si="437"/>
        <v>1.4159106659801246E-3</v>
      </c>
      <c r="AE2547">
        <f>ROW()</f>
        <v>2547</v>
      </c>
      <c r="AF2547">
        <f t="shared" si="425"/>
        <v>0.91224489795918373</v>
      </c>
      <c r="AG2547">
        <f>AG2546*(1-(AG$1+AG$5))^($A2547-$A2546)*(1+2*(E2547/E2546-1))</f>
        <v>27034.030872888987</v>
      </c>
      <c r="AH2547">
        <f>VLOOKUP(A2547,'UVXY-IV'!A$2:E$2000,4,0)</f>
        <v>134786.75</v>
      </c>
      <c r="AJ2547" s="10">
        <f t="shared" si="436"/>
        <v>-0.79943109487476338</v>
      </c>
      <c r="AK2547">
        <f t="shared" si="433"/>
        <v>32.213926880138473</v>
      </c>
      <c r="AM2547">
        <v>32.11515</v>
      </c>
      <c r="AN2547" s="10">
        <f t="shared" si="435"/>
        <v>3.0757097550058177E-3</v>
      </c>
      <c r="AO2547">
        <f>AO2546*(1-AO$1+H2546)^($A2547-$A2546)*(2-E2547/E2546)</f>
        <v>32.741562719491348</v>
      </c>
    </row>
    <row r="2548" spans="1:41" x14ac:dyDescent="0.25">
      <c r="A2548" s="1">
        <v>41760</v>
      </c>
      <c r="B2548" s="12">
        <v>13.25</v>
      </c>
      <c r="C2548" s="12">
        <v>14.67</v>
      </c>
      <c r="D2548">
        <v>1045.8347000000001</v>
      </c>
      <c r="E2548">
        <v>932.48760000000004</v>
      </c>
      <c r="F2548">
        <v>34558.35</v>
      </c>
      <c r="G2548">
        <v>30818.29</v>
      </c>
      <c r="H2548">
        <f>(1/(1-91/360*VLOOKUP($A2548,Tbills!$B$4:$C$974,2,1)/100))^((1)/91)-1</f>
        <v>5.5561859602093477E-7</v>
      </c>
      <c r="I2548" s="2">
        <f t="shared" si="432"/>
        <v>641.11472415271021</v>
      </c>
      <c r="J2548">
        <f>VLOOKUP(A2548,'VXX-IV'!A$1:C$4500,3,0)</f>
        <v>641.16</v>
      </c>
      <c r="L2548">
        <f t="shared" si="426"/>
        <v>145973.36359597486</v>
      </c>
      <c r="O2548">
        <f t="shared" si="427"/>
        <v>10550.986683448877</v>
      </c>
      <c r="R2548">
        <f t="shared" si="428"/>
        <v>37.756184487260576</v>
      </c>
      <c r="U2548" s="2">
        <f t="shared" si="429"/>
        <v>58.442002402324924</v>
      </c>
      <c r="V2548">
        <f>VLOOKUP(A2548,'VXZ-IV'!A$1:C$4500,3,0)</f>
        <v>58.44</v>
      </c>
      <c r="W2548" s="10">
        <f t="shared" si="434"/>
        <v>3.4264242384063337E-5</v>
      </c>
      <c r="X2548">
        <f t="shared" si="430"/>
        <v>40.575069760724929</v>
      </c>
      <c r="AB2548">
        <f t="shared" si="431"/>
        <v>534.64163117453097</v>
      </c>
      <c r="AC2548">
        <f>VLOOKUP(A2548,'VIXY-IV'!A$1:E$2000,4,0)</f>
        <v>533.89599999999996</v>
      </c>
      <c r="AD2548" s="10">
        <f t="shared" si="437"/>
        <v>1.3965850550126113E-3</v>
      </c>
      <c r="AE2548">
        <f>ROW()</f>
        <v>2548</v>
      </c>
      <c r="AF2548">
        <f t="shared" si="425"/>
        <v>0.90320381731424682</v>
      </c>
      <c r="AG2548">
        <f>AG2547*(1-(AG$1+AG$5))^($A2548-$A2547)*(1+2*(E2548/E2547-1))</f>
        <v>26827.154280730134</v>
      </c>
      <c r="AH2548">
        <f>VLOOKUP(A2548,'UVXY-IV'!A$2:E$2000,4,0)</f>
        <v>133764.5</v>
      </c>
      <c r="AJ2548" s="10">
        <f t="shared" si="436"/>
        <v>-0.79944488798799285</v>
      </c>
      <c r="AK2548">
        <f t="shared" si="433"/>
        <v>32.335139888485195</v>
      </c>
      <c r="AM2548">
        <v>32.236150000000002</v>
      </c>
      <c r="AN2548" s="10">
        <f t="shared" si="435"/>
        <v>3.0707726724559237E-3</v>
      </c>
      <c r="AO2548">
        <f>AO2547*(1-AO$1+H2547)^($A2548-$A2547)*(2-E2548/E2547)</f>
        <v>32.865094507839238</v>
      </c>
    </row>
    <row r="2549" spans="1:41" x14ac:dyDescent="0.25">
      <c r="A2549" s="1">
        <v>41761</v>
      </c>
      <c r="B2549" s="12">
        <v>12.91</v>
      </c>
      <c r="C2549" s="12">
        <v>14.68</v>
      </c>
      <c r="D2549">
        <v>1048.9703999999999</v>
      </c>
      <c r="E2549">
        <v>935.28290000000004</v>
      </c>
      <c r="F2549">
        <v>34840.35</v>
      </c>
      <c r="G2549">
        <v>31069.75</v>
      </c>
      <c r="H2549">
        <f>(1/(1-91/360*VLOOKUP($A2549,Tbills!$B$4:$C$974,2,1)/100))^((1)/91)-1</f>
        <v>5.5561859602093477E-7</v>
      </c>
      <c r="I2549" s="2">
        <f t="shared" si="432"/>
        <v>643.02128284931473</v>
      </c>
      <c r="J2549">
        <f>VLOOKUP(A2549,'VXX-IV'!A$1:C$4500,3,0)</f>
        <v>643.05999999999995</v>
      </c>
      <c r="L2549">
        <f t="shared" si="426"/>
        <v>146841.96987370568</v>
      </c>
      <c r="O2549">
        <f t="shared" si="427"/>
        <v>10598.072263232956</v>
      </c>
      <c r="R2549">
        <f t="shared" si="428"/>
        <v>37.697889767917431</v>
      </c>
      <c r="U2549" s="2">
        <f t="shared" si="429"/>
        <v>58.917459023855713</v>
      </c>
      <c r="V2549">
        <f>VLOOKUP(A2549,'VXZ-IV'!A$1:C$4500,3,0)</f>
        <v>58.92</v>
      </c>
      <c r="W2549" s="10">
        <f t="shared" si="434"/>
        <v>-4.3125868029347814E-5</v>
      </c>
      <c r="X2549">
        <f t="shared" si="430"/>
        <v>40.242533781531058</v>
      </c>
      <c r="AB2549">
        <f t="shared" si="431"/>
        <v>536.22561985179982</v>
      </c>
      <c r="AC2549">
        <f>VLOOKUP(A2549,'VIXY-IV'!A$1:E$2000,4,0)</f>
        <v>535.48199999999997</v>
      </c>
      <c r="AD2549" s="10">
        <f t="shared" si="437"/>
        <v>1.3886925271060502E-3</v>
      </c>
      <c r="AE2549">
        <f>ROW()</f>
        <v>2549</v>
      </c>
      <c r="AF2549">
        <f t="shared" si="425"/>
        <v>0.87942779291553141</v>
      </c>
      <c r="AG2549">
        <f>AG2548*(1-(AG$1+AG$5))^($A2549-$A2548)*(1+2*(E2549/E2548-1))</f>
        <v>26987.083302900504</v>
      </c>
      <c r="AH2549">
        <f>VLOOKUP(A2549,'UVXY-IV'!A$2:E$2000,4,0)</f>
        <v>134559.5</v>
      </c>
      <c r="AJ2549" s="10">
        <f t="shared" si="436"/>
        <v>-0.79944126350870426</v>
      </c>
      <c r="AK2549">
        <f t="shared" si="433"/>
        <v>32.236707960889731</v>
      </c>
      <c r="AM2549">
        <v>32.138500000000001</v>
      </c>
      <c r="AN2549" s="10">
        <f t="shared" si="435"/>
        <v>3.0557730102440672E-3</v>
      </c>
      <c r="AO2549">
        <f>AO2548*(1-AO$1+H2548)^($A2549-$A2548)*(2-E2549/E2548)</f>
        <v>32.765381742486326</v>
      </c>
    </row>
    <row r="2550" spans="1:41" x14ac:dyDescent="0.25">
      <c r="A2550" s="1">
        <v>41764</v>
      </c>
      <c r="B2550" s="12">
        <v>13.29</v>
      </c>
      <c r="C2550" s="12">
        <v>14.75</v>
      </c>
      <c r="D2550">
        <v>1030.2101</v>
      </c>
      <c r="E2550">
        <v>918.55430000000001</v>
      </c>
      <c r="F2550">
        <v>34490.67</v>
      </c>
      <c r="G2550">
        <v>30757.86</v>
      </c>
      <c r="H2550">
        <f>(1/(1-91/360*VLOOKUP($A2550,Tbills!$B$4:$C$974,2,1)/100))^((1)/91)-1</f>
        <v>6.9441778594026005E-7</v>
      </c>
      <c r="I2550" s="2">
        <f t="shared" si="432"/>
        <v>631.47498045192651</v>
      </c>
      <c r="J2550">
        <f>VLOOKUP(A2550,'VXX-IV'!A$1:C$4500,3,0)</f>
        <v>631.51</v>
      </c>
      <c r="L2550">
        <f t="shared" si="426"/>
        <v>141570.19208910671</v>
      </c>
      <c r="O2550">
        <f t="shared" si="427"/>
        <v>10312.6917309746</v>
      </c>
      <c r="R2550">
        <f t="shared" si="428"/>
        <v>38.029866675650766</v>
      </c>
      <c r="U2550" s="2">
        <f t="shared" si="429"/>
        <v>58.321859291172551</v>
      </c>
      <c r="V2550">
        <f>VLOOKUP(A2550,'VXZ-IV'!A$1:C$4500,3,0)</f>
        <v>58.32</v>
      </c>
      <c r="W2550" s="10">
        <f t="shared" si="434"/>
        <v>3.1880850009491368E-5</v>
      </c>
      <c r="X2550">
        <f t="shared" si="430"/>
        <v>40.642078429546764</v>
      </c>
      <c r="AB2550">
        <f t="shared" si="431"/>
        <v>526.57953237585923</v>
      </c>
      <c r="AC2550">
        <f>VLOOKUP(A2550,'VIXY-IV'!A$1:E$2000,4,0)</f>
        <v>525.84799999999996</v>
      </c>
      <c r="AD2550" s="10">
        <f t="shared" si="437"/>
        <v>1.3911479664452386E-3</v>
      </c>
      <c r="AE2550">
        <f>ROW()</f>
        <v>2550</v>
      </c>
      <c r="AF2550">
        <f t="shared" si="425"/>
        <v>0.90101694915254227</v>
      </c>
      <c r="AG2550">
        <f>AG2549*(1-(AG$1+AG$5))^($A2550-$A2549)*(1+2*(E2550/E2549-1))</f>
        <v>26019.063256248759</v>
      </c>
      <c r="AH2550">
        <f>VLOOKUP(A2550,'UVXY-IV'!A$2:E$2000,4,0)</f>
        <v>129760</v>
      </c>
      <c r="AJ2550" s="10">
        <f t="shared" si="436"/>
        <v>-0.79948317465899543</v>
      </c>
      <c r="AK2550">
        <f t="shared" si="433"/>
        <v>32.808713543710752</v>
      </c>
      <c r="AM2550">
        <v>32.707650000000001</v>
      </c>
      <c r="AN2550" s="10">
        <f t="shared" si="435"/>
        <v>3.0899053802626586E-3</v>
      </c>
      <c r="AO2550">
        <f>AO2549*(1-AO$1+H2549)^($A2550-$A2549)*(2-E2550/E2549)</f>
        <v>33.347783003260176</v>
      </c>
    </row>
    <row r="2551" spans="1:41" x14ac:dyDescent="0.25">
      <c r="A2551" s="1">
        <v>41765</v>
      </c>
      <c r="B2551" s="12">
        <v>13.8</v>
      </c>
      <c r="C2551" s="12">
        <v>15.12</v>
      </c>
      <c r="D2551">
        <v>1042.2592</v>
      </c>
      <c r="E2551">
        <v>929.29690000000005</v>
      </c>
      <c r="F2551">
        <v>34756.910000000003</v>
      </c>
      <c r="G2551">
        <v>30995.27</v>
      </c>
      <c r="H2551">
        <f>(1/(1-91/360*VLOOKUP($A2551,Tbills!$B$4:$C$974,2,1)/100))^((1)/91)-1</f>
        <v>6.9441778594026005E-7</v>
      </c>
      <c r="I2551" s="2">
        <f t="shared" si="432"/>
        <v>638.84498865433875</v>
      </c>
      <c r="J2551">
        <f>VLOOKUP(A2551,'VXX-IV'!A$1:C$4500,3,0)</f>
        <v>638.88</v>
      </c>
      <c r="L2551">
        <f t="shared" si="426"/>
        <v>144875.1031749172</v>
      </c>
      <c r="O2551">
        <f t="shared" si="427"/>
        <v>10493.250315307287</v>
      </c>
      <c r="R2551">
        <f t="shared" si="428"/>
        <v>37.805775700233795</v>
      </c>
      <c r="U2551" s="2">
        <f t="shared" si="429"/>
        <v>58.770623673014903</v>
      </c>
      <c r="V2551">
        <f>VLOOKUP(A2551,'VXZ-IV'!A$1:C$4500,3,0)</f>
        <v>58.76</v>
      </c>
      <c r="W2551" s="10">
        <f t="shared" si="434"/>
        <v>1.8079770277235063E-4</v>
      </c>
      <c r="X2551">
        <f t="shared" si="430"/>
        <v>40.326911743066994</v>
      </c>
      <c r="AB2551">
        <f t="shared" si="431"/>
        <v>532.71936768610794</v>
      </c>
      <c r="AC2551">
        <f>VLOOKUP(A2551,'VIXY-IV'!A$1:E$2000,4,0)</f>
        <v>532.00800000000004</v>
      </c>
      <c r="AD2551" s="10">
        <f t="shared" si="437"/>
        <v>1.3371371973878166E-3</v>
      </c>
      <c r="AE2551">
        <f>ROW()</f>
        <v>2551</v>
      </c>
      <c r="AF2551">
        <f t="shared" si="425"/>
        <v>0.91269841269841279</v>
      </c>
      <c r="AG2551">
        <f>AG2550*(1-(AG$1+AG$5))^($A2551-$A2550)*(1+2*(E2551/E2550-1))</f>
        <v>26626.757918238211</v>
      </c>
      <c r="AH2551">
        <f>VLOOKUP(A2551,'UVXY-IV'!A$2:E$2000,4,0)</f>
        <v>132802.25</v>
      </c>
      <c r="AJ2551" s="10">
        <f t="shared" si="436"/>
        <v>-0.79950070184625477</v>
      </c>
      <c r="AK2551">
        <f t="shared" si="433"/>
        <v>32.423501594502575</v>
      </c>
      <c r="AM2551">
        <v>32.324849999999998</v>
      </c>
      <c r="AN2551" s="10">
        <f t="shared" si="435"/>
        <v>3.0518809678181658E-3</v>
      </c>
      <c r="AO2551">
        <f>AO2550*(1-AO$1+H2550)^($A2551-$A2550)*(2-E2551/E2550)</f>
        <v>32.956580679887921</v>
      </c>
    </row>
    <row r="2552" spans="1:41" x14ac:dyDescent="0.25">
      <c r="A2552" s="1">
        <v>41766</v>
      </c>
      <c r="B2552" s="12">
        <v>13.4</v>
      </c>
      <c r="C2552" s="12">
        <v>14.62</v>
      </c>
      <c r="D2552">
        <v>1018.5144</v>
      </c>
      <c r="E2552">
        <v>908.125</v>
      </c>
      <c r="F2552">
        <v>34310.870000000003</v>
      </c>
      <c r="G2552">
        <v>30597.48</v>
      </c>
      <c r="H2552">
        <f>(1/(1-91/360*VLOOKUP($A2552,Tbills!$B$4:$C$974,2,1)/100))^((1)/91)-1</f>
        <v>6.9441778594026005E-7</v>
      </c>
      <c r="I2552" s="2">
        <f t="shared" si="432"/>
        <v>624.27556848762447</v>
      </c>
      <c r="J2552">
        <f>VLOOKUP(A2552,'VXX-IV'!A$1:C$4500,3,0)</f>
        <v>624.32000000000005</v>
      </c>
      <c r="L2552">
        <f t="shared" si="426"/>
        <v>138267.65409111304</v>
      </c>
      <c r="O2552">
        <f t="shared" si="427"/>
        <v>10134.311803127639</v>
      </c>
      <c r="R2552">
        <f t="shared" si="428"/>
        <v>38.234706179785547</v>
      </c>
      <c r="U2552" s="2">
        <f t="shared" si="429"/>
        <v>58.014997878500409</v>
      </c>
      <c r="V2552">
        <f>VLOOKUP(A2552,'VXZ-IV'!A$1:C$4500,3,0)</f>
        <v>58</v>
      </c>
      <c r="W2552" s="10">
        <f t="shared" si="434"/>
        <v>2.585841120761323E-4</v>
      </c>
      <c r="X2552">
        <f t="shared" si="430"/>
        <v>40.842980718631019</v>
      </c>
      <c r="AB2552">
        <f t="shared" si="431"/>
        <v>520.56442771098239</v>
      </c>
      <c r="AC2552">
        <f>VLOOKUP(A2552,'VIXY-IV'!A$1:E$2000,4,0)</f>
        <v>519.89200000000005</v>
      </c>
      <c r="AD2552" s="10">
        <f t="shared" si="437"/>
        <v>1.2933988424179699E-3</v>
      </c>
      <c r="AE2552">
        <f>ROW()</f>
        <v>2552</v>
      </c>
      <c r="AF2552">
        <f t="shared" si="425"/>
        <v>0.9165526675786595</v>
      </c>
      <c r="AG2552">
        <f>AG2551*(1-(AG$1+AG$5))^($A2552-$A2551)*(1+2*(E2552/E2551-1))</f>
        <v>25412.642212173439</v>
      </c>
      <c r="AH2552">
        <f>VLOOKUP(A2552,'UVXY-IV'!A$2:E$2000,4,0)</f>
        <v>126747.75</v>
      </c>
      <c r="AJ2552" s="10">
        <f t="shared" si="436"/>
        <v>-0.79950222223137346</v>
      </c>
      <c r="AK2552">
        <f t="shared" si="433"/>
        <v>33.160652225857177</v>
      </c>
      <c r="AM2552">
        <v>33.059899999999999</v>
      </c>
      <c r="AN2552" s="10">
        <f t="shared" si="435"/>
        <v>3.0475659592792415E-3</v>
      </c>
      <c r="AO2552">
        <f>AO2551*(1-AO$1+H2551)^($A2552-$A2551)*(2-E2552/E2551)</f>
        <v>33.706197531311176</v>
      </c>
    </row>
    <row r="2553" spans="1:41" x14ac:dyDescent="0.25">
      <c r="A2553" s="1">
        <v>41767</v>
      </c>
      <c r="B2553" s="12">
        <v>13.43</v>
      </c>
      <c r="C2553" s="12">
        <v>14.58</v>
      </c>
      <c r="D2553">
        <v>1019.7835</v>
      </c>
      <c r="E2553">
        <v>909.2559</v>
      </c>
      <c r="F2553">
        <v>34310.89</v>
      </c>
      <c r="G2553">
        <v>30597.48</v>
      </c>
      <c r="H2553">
        <f>(1/(1-91/360*VLOOKUP($A2553,Tbills!$B$4:$C$974,2,1)/100))^((1)/91)-1</f>
        <v>6.9441778594026005E-7</v>
      </c>
      <c r="I2553" s="2">
        <f t="shared" si="432"/>
        <v>625.03819385305962</v>
      </c>
      <c r="J2553">
        <f>VLOOKUP(A2553,'VXX-IV'!A$1:C$4500,3,0)</f>
        <v>625.07000000000005</v>
      </c>
      <c r="L2553">
        <f t="shared" si="426"/>
        <v>138605.85737702099</v>
      </c>
      <c r="O2553">
        <f t="shared" si="427"/>
        <v>10152.900240326866</v>
      </c>
      <c r="R2553">
        <f t="shared" si="428"/>
        <v>38.209171746667351</v>
      </c>
      <c r="U2553" s="2">
        <f t="shared" si="429"/>
        <v>58.013617082668858</v>
      </c>
      <c r="V2553">
        <f>VLOOKUP(A2553,'VXZ-IV'!A$1:C$4500,3,0)</f>
        <v>58</v>
      </c>
      <c r="W2553" s="10">
        <f t="shared" si="434"/>
        <v>2.3477728739407233E-4</v>
      </c>
      <c r="X2553">
        <f t="shared" si="430"/>
        <v>40.84149844992956</v>
      </c>
      <c r="AB2553">
        <f t="shared" si="431"/>
        <v>521.19452133855793</v>
      </c>
      <c r="AC2553">
        <f>VLOOKUP(A2553,'VIXY-IV'!A$1:E$2000,4,0)</f>
        <v>520.56200000000001</v>
      </c>
      <c r="AD2553" s="10">
        <f t="shared" si="437"/>
        <v>1.2150739749692274E-3</v>
      </c>
      <c r="AE2553">
        <f>ROW()</f>
        <v>2553</v>
      </c>
      <c r="AF2553">
        <f t="shared" si="425"/>
        <v>0.92112482853223587</v>
      </c>
      <c r="AG2553">
        <f>AG2552*(1-(AG$1+AG$5))^($A2553-$A2552)*(1+2*(E2553/E2552-1))</f>
        <v>25475.077102845047</v>
      </c>
      <c r="AH2553">
        <f>VLOOKUP(A2553,'UVXY-IV'!A$2:E$2000,4,0)</f>
        <v>127053.5</v>
      </c>
      <c r="AJ2553" s="10">
        <f t="shared" si="436"/>
        <v>-0.79949330712774502</v>
      </c>
      <c r="AK2553">
        <f t="shared" si="433"/>
        <v>33.11781428434977</v>
      </c>
      <c r="AM2553">
        <v>33.017600000000002</v>
      </c>
      <c r="AN2553" s="10">
        <f t="shared" si="435"/>
        <v>3.0351777339894248E-3</v>
      </c>
      <c r="AO2553">
        <f>AO2552*(1-AO$1+H2552)^($A2553-$A2552)*(2-E2553/E2552)</f>
        <v>33.663001022396799</v>
      </c>
    </row>
    <row r="2554" spans="1:41" x14ac:dyDescent="0.25">
      <c r="A2554" s="1">
        <v>41768</v>
      </c>
      <c r="B2554" s="12">
        <v>12.92</v>
      </c>
      <c r="C2554" s="12">
        <v>14.38</v>
      </c>
      <c r="D2554">
        <v>999.54589999999996</v>
      </c>
      <c r="E2554">
        <v>891.21109999999999</v>
      </c>
      <c r="F2554">
        <v>33824.230000000003</v>
      </c>
      <c r="G2554">
        <v>30163.47</v>
      </c>
      <c r="H2554">
        <f>(1/(1-91/360*VLOOKUP($A2554,Tbills!$B$4:$C$974,2,1)/100))^((1)/91)-1</f>
        <v>6.9441778594026005E-7</v>
      </c>
      <c r="I2554" s="2">
        <f t="shared" si="432"/>
        <v>612.61937486994441</v>
      </c>
      <c r="J2554">
        <f>VLOOKUP(A2554,'VXX-IV'!A$1:C$4500,3,0)</f>
        <v>612.66</v>
      </c>
      <c r="L2554">
        <f t="shared" si="426"/>
        <v>133098.47827227754</v>
      </c>
      <c r="O2554">
        <f t="shared" si="427"/>
        <v>9850.3314998934529</v>
      </c>
      <c r="R2554">
        <f t="shared" si="428"/>
        <v>38.58657080691367</v>
      </c>
      <c r="U2554" s="2">
        <f t="shared" si="429"/>
        <v>57.189366999921013</v>
      </c>
      <c r="V2554">
        <f>VLOOKUP(A2554,'VXZ-IV'!A$1:C$4500,3,0)</f>
        <v>57.2</v>
      </c>
      <c r="W2554" s="10">
        <f t="shared" si="434"/>
        <v>-1.8589160977255936E-4</v>
      </c>
      <c r="X2554">
        <f t="shared" si="430"/>
        <v>41.419311505291816</v>
      </c>
      <c r="AB2554">
        <f t="shared" si="431"/>
        <v>510.83325174577732</v>
      </c>
      <c r="AC2554">
        <f>VLOOKUP(A2554,'VIXY-IV'!A$1:E$2000,4,0)</f>
        <v>510.21</v>
      </c>
      <c r="AD2554" s="10">
        <f t="shared" si="437"/>
        <v>1.2215592516362506E-3</v>
      </c>
      <c r="AE2554">
        <f>ROW()</f>
        <v>2554</v>
      </c>
      <c r="AF2554">
        <f t="shared" si="425"/>
        <v>0.89847009735744088</v>
      </c>
      <c r="AG2554">
        <f>AG2553*(1-(AG$1+AG$5))^($A2554-$A2553)*(1+2*(E2554/E2553-1))</f>
        <v>24463.112336682148</v>
      </c>
      <c r="AH2554">
        <f>VLOOKUP(A2554,'UVXY-IV'!A$2:E$2000,4,0)</f>
        <v>122006.75</v>
      </c>
      <c r="AJ2554" s="10">
        <f t="shared" si="436"/>
        <v>-0.79949377934678079</v>
      </c>
      <c r="AK2554">
        <f t="shared" si="433"/>
        <v>33.773486684609139</v>
      </c>
      <c r="AM2554">
        <v>33.671399999999998</v>
      </c>
      <c r="AN2554" s="10">
        <f t="shared" si="435"/>
        <v>3.031851500357563E-3</v>
      </c>
      <c r="AO2554">
        <f>AO2553*(1-AO$1+H2553)^($A2554-$A2553)*(2-E2554/E2553)</f>
        <v>34.329820169143709</v>
      </c>
    </row>
    <row r="2555" spans="1:41" x14ac:dyDescent="0.25">
      <c r="A2555" s="1">
        <v>41771</v>
      </c>
      <c r="B2555" s="12">
        <v>12.23</v>
      </c>
      <c r="C2555" s="12">
        <v>13.88</v>
      </c>
      <c r="D2555">
        <v>969.70870000000002</v>
      </c>
      <c r="E2555">
        <v>864.60590000000002</v>
      </c>
      <c r="F2555">
        <v>33483.120000000003</v>
      </c>
      <c r="G2555">
        <v>29859.21</v>
      </c>
      <c r="H2555">
        <f>(1/(1-91/360*VLOOKUP($A2555,Tbills!$B$4:$C$974,2,1)/100))^((1)/91)-1</f>
        <v>6.9441778594026005E-7</v>
      </c>
      <c r="I2555" s="2">
        <f t="shared" si="432"/>
        <v>594.28874911363664</v>
      </c>
      <c r="J2555">
        <f>VLOOKUP(A2555,'VXX-IV'!A$1:C$4500,3,0)</f>
        <v>594.32000000000005</v>
      </c>
      <c r="L2555">
        <f t="shared" si="426"/>
        <v>125135.02668918046</v>
      </c>
      <c r="O2555">
        <f t="shared" si="427"/>
        <v>9408.2894488517559</v>
      </c>
      <c r="R2555">
        <f t="shared" si="428"/>
        <v>39.157219707876706</v>
      </c>
      <c r="U2555" s="2">
        <f t="shared" si="429"/>
        <v>56.608483525821228</v>
      </c>
      <c r="V2555">
        <f>VLOOKUP(A2555,'VXZ-IV'!A$1:C$4500,3,0)</f>
        <v>56.6</v>
      </c>
      <c r="W2555" s="10">
        <f t="shared" si="434"/>
        <v>1.4988561521600552E-4</v>
      </c>
      <c r="X2555">
        <f t="shared" si="430"/>
        <v>41.832554703642579</v>
      </c>
      <c r="AB2555">
        <f t="shared" si="431"/>
        <v>495.531584524143</v>
      </c>
      <c r="AC2555">
        <f>VLOOKUP(A2555,'VIXY-IV'!A$1:E$2000,4,0)</f>
        <v>494.916</v>
      </c>
      <c r="AD2555" s="10">
        <f t="shared" si="437"/>
        <v>1.2438161711139095E-3</v>
      </c>
      <c r="AE2555">
        <f>ROW()</f>
        <v>2555</v>
      </c>
      <c r="AF2555">
        <f t="shared" si="425"/>
        <v>0.88112391930835732</v>
      </c>
      <c r="AG2555">
        <f>AG2554*(1-(AG$1+AG$5))^($A2555-$A2554)*(1+2*(E2555/E2554-1))</f>
        <v>23000.19922974713</v>
      </c>
      <c r="AH2555">
        <f>VLOOKUP(A2555,'UVXY-IV'!A$2:E$2000,4,0)</f>
        <v>114699.75</v>
      </c>
      <c r="AJ2555" s="10">
        <f t="shared" si="436"/>
        <v>-0.79947472222261051</v>
      </c>
      <c r="AK2555">
        <f t="shared" si="433"/>
        <v>34.776862161313787</v>
      </c>
      <c r="AM2555">
        <v>34.671950000000002</v>
      </c>
      <c r="AN2555" s="10">
        <f t="shared" si="435"/>
        <v>3.0258511942300448E-3</v>
      </c>
      <c r="AO2555">
        <f>AO2554*(1-AO$1+H2554)^($A2555-$A2554)*(2-E2555/E2554)</f>
        <v>35.35081435452468</v>
      </c>
    </row>
    <row r="2556" spans="1:41" x14ac:dyDescent="0.25">
      <c r="A2556" s="1">
        <v>41772</v>
      </c>
      <c r="B2556" s="12">
        <v>12.13</v>
      </c>
      <c r="C2556" s="12">
        <v>14.04</v>
      </c>
      <c r="D2556">
        <v>972.22159999999997</v>
      </c>
      <c r="E2556">
        <v>866.84580000000005</v>
      </c>
      <c r="F2556">
        <v>33507.980000000003</v>
      </c>
      <c r="G2556">
        <v>29881.360000000001</v>
      </c>
      <c r="H2556">
        <f>(1/(1-91/360*VLOOKUP($A2556,Tbills!$B$4:$C$974,2,1)/100))^((1)/91)-1</f>
        <v>6.9441778594026005E-7</v>
      </c>
      <c r="I2556" s="2">
        <f t="shared" si="432"/>
        <v>595.81425863485572</v>
      </c>
      <c r="J2556">
        <f>VLOOKUP(A2556,'VXX-IV'!A$1:C$4500,3,0)</f>
        <v>595.85</v>
      </c>
      <c r="L2556">
        <f t="shared" si="426"/>
        <v>125777.79257627579</v>
      </c>
      <c r="O2556">
        <f t="shared" si="427"/>
        <v>9444.5316903524981</v>
      </c>
      <c r="R2556">
        <f t="shared" si="428"/>
        <v>39.104730356681053</v>
      </c>
      <c r="U2556" s="2">
        <f t="shared" si="429"/>
        <v>56.649131926702978</v>
      </c>
      <c r="V2556">
        <f>VLOOKUP(A2556,'VXZ-IV'!A$1:C$4500,3,0)</f>
        <v>56.64</v>
      </c>
      <c r="W2556" s="10">
        <f t="shared" si="434"/>
        <v>1.6122751947356129E-4</v>
      </c>
      <c r="X2556">
        <f t="shared" si="430"/>
        <v>41.800005644902015</v>
      </c>
      <c r="AB2556">
        <f t="shared" si="431"/>
        <v>496.79801694162012</v>
      </c>
      <c r="AC2556">
        <f>VLOOKUP(A2556,'VIXY-IV'!A$1:E$2000,4,0)</f>
        <v>496.214</v>
      </c>
      <c r="AD2556" s="10">
        <f t="shared" si="437"/>
        <v>1.1769457162034147E-3</v>
      </c>
      <c r="AE2556">
        <f>ROW()</f>
        <v>2556</v>
      </c>
      <c r="AF2556">
        <f t="shared" si="425"/>
        <v>0.86396011396011407</v>
      </c>
      <c r="AG2556">
        <f>AG2555*(1-(AG$1+AG$5))^($A2556-$A2555)*(1+2*(E2556/E2555-1))</f>
        <v>23118.591535109219</v>
      </c>
      <c r="AH2556">
        <f>VLOOKUP(A2556,'UVXY-IV'!A$2:E$2000,4,0)</f>
        <v>115285.75</v>
      </c>
      <c r="AJ2556" s="10">
        <f t="shared" si="436"/>
        <v>-0.79946705004643492</v>
      </c>
      <c r="AK2556">
        <f t="shared" si="433"/>
        <v>34.685151584346869</v>
      </c>
      <c r="AM2556">
        <v>34.580550000000002</v>
      </c>
      <c r="AN2556" s="10">
        <f t="shared" si="435"/>
        <v>3.024867572865908E-3</v>
      </c>
      <c r="AO2556">
        <f>AO2555*(1-AO$1+H2555)^($A2556-$A2555)*(2-E2556/E2555)</f>
        <v>35.257952786616706</v>
      </c>
    </row>
    <row r="2557" spans="1:41" x14ac:dyDescent="0.25">
      <c r="A2557" s="1">
        <v>41773</v>
      </c>
      <c r="B2557" s="12">
        <v>12.17</v>
      </c>
      <c r="C2557" s="12">
        <v>14.18</v>
      </c>
      <c r="D2557">
        <v>963.46349999999995</v>
      </c>
      <c r="E2557">
        <v>859.03639999999996</v>
      </c>
      <c r="F2557">
        <v>33640.339999999997</v>
      </c>
      <c r="G2557">
        <v>29999.38</v>
      </c>
      <c r="H2557">
        <f>(1/(1-91/360*VLOOKUP($A2557,Tbills!$B$4:$C$974,2,1)/100))^((1)/91)-1</f>
        <v>6.9441778594026005E-7</v>
      </c>
      <c r="I2557" s="2">
        <f t="shared" si="432"/>
        <v>590.43256568821812</v>
      </c>
      <c r="J2557">
        <f>VLOOKUP(A2557,'VXX-IV'!A$1:C$4500,3,0)</f>
        <v>590.47</v>
      </c>
      <c r="L2557">
        <f t="shared" si="426"/>
        <v>123506.03468845652</v>
      </c>
      <c r="O2557">
        <f t="shared" si="427"/>
        <v>9316.5892702104848</v>
      </c>
      <c r="R2557">
        <f t="shared" si="428"/>
        <v>39.279101592136286</v>
      </c>
      <c r="U2557" s="2">
        <f t="shared" si="429"/>
        <v>56.871515115558168</v>
      </c>
      <c r="V2557">
        <f>VLOOKUP(A2557,'VXZ-IV'!A$1:C$4500,3,0)</f>
        <v>56.88</v>
      </c>
      <c r="W2557" s="10">
        <f t="shared" si="434"/>
        <v>-1.4917166740213705E-4</v>
      </c>
      <c r="X2557">
        <f t="shared" si="430"/>
        <v>41.63340052114161</v>
      </c>
      <c r="AB2557">
        <f t="shared" si="431"/>
        <v>492.30520668771339</v>
      </c>
      <c r="AC2557">
        <f>VLOOKUP(A2557,'VIXY-IV'!A$1:E$2000,4,0)</f>
        <v>491.73599999999999</v>
      </c>
      <c r="AD2557" s="10">
        <f t="shared" si="437"/>
        <v>1.1575452838787914E-3</v>
      </c>
      <c r="AE2557">
        <f>ROW()</f>
        <v>2557</v>
      </c>
      <c r="AF2557">
        <f t="shared" si="425"/>
        <v>0.85825105782792666</v>
      </c>
      <c r="AG2557">
        <f>AG2556*(1-(AG$1+AG$5))^($A2557-$A2556)*(1+2*(E2557/E2556-1))</f>
        <v>22701.276461866924</v>
      </c>
      <c r="AH2557">
        <f>VLOOKUP(A2557,'UVXY-IV'!A$2:E$2000,4,0)</f>
        <v>113219.25</v>
      </c>
      <c r="AJ2557" s="10">
        <f t="shared" si="436"/>
        <v>-0.79949278535348955</v>
      </c>
      <c r="AK2557">
        <f t="shared" si="433"/>
        <v>34.995999535719541</v>
      </c>
      <c r="AM2557">
        <v>34.890700000000002</v>
      </c>
      <c r="AN2557" s="10">
        <f t="shared" si="435"/>
        <v>3.0179828928493801E-3</v>
      </c>
      <c r="AO2557">
        <f>AO2556*(1-AO$1+H2556)^($A2557-$A2556)*(2-E2557/E2556)</f>
        <v>35.574300016264637</v>
      </c>
    </row>
    <row r="2558" spans="1:41" x14ac:dyDescent="0.25">
      <c r="A2558" s="1">
        <v>41774</v>
      </c>
      <c r="B2558" s="12">
        <v>13.17</v>
      </c>
      <c r="C2558" s="12">
        <v>14.86</v>
      </c>
      <c r="D2558">
        <v>976.75329999999997</v>
      </c>
      <c r="E2558">
        <v>870.88520000000005</v>
      </c>
      <c r="F2558">
        <v>33673.410000000003</v>
      </c>
      <c r="G2558">
        <v>30028.85</v>
      </c>
      <c r="H2558">
        <f>(1/(1-91/360*VLOOKUP($A2558,Tbills!$B$4:$C$974,2,1)/100))^((1)/91)-1</f>
        <v>6.9441778594026005E-7</v>
      </c>
      <c r="I2558" s="2">
        <f t="shared" si="432"/>
        <v>598.56226498855256</v>
      </c>
      <c r="J2558">
        <f>VLOOKUP(A2558,'VXX-IV'!A$1:C$4500,3,0)</f>
        <v>598.59</v>
      </c>
      <c r="L2558">
        <f t="shared" si="426"/>
        <v>126907.45502317615</v>
      </c>
      <c r="O2558">
        <f t="shared" si="427"/>
        <v>9509.0261966585786</v>
      </c>
      <c r="R2558">
        <f t="shared" si="428"/>
        <v>39.006447346912367</v>
      </c>
      <c r="U2558" s="2">
        <f t="shared" si="429"/>
        <v>56.926034334859672</v>
      </c>
      <c r="V2558">
        <f>VLOOKUP(A2558,'VXZ-IV'!A$1:C$4500,3,0)</f>
        <v>56.92</v>
      </c>
      <c r="W2558" s="10">
        <f t="shared" si="434"/>
        <v>1.0601431587620169E-4</v>
      </c>
      <c r="X2558">
        <f t="shared" si="430"/>
        <v>41.590992328556169</v>
      </c>
      <c r="AB2558">
        <f t="shared" si="431"/>
        <v>499.07823499391509</v>
      </c>
      <c r="AC2558">
        <f>VLOOKUP(A2558,'VIXY-IV'!A$1:E$2000,4,0)</f>
        <v>498.53</v>
      </c>
      <c r="AD2558" s="10">
        <f t="shared" si="437"/>
        <v>1.0997031149881931E-3</v>
      </c>
      <c r="AE2558">
        <f>ROW()</f>
        <v>2558</v>
      </c>
      <c r="AF2558">
        <f t="shared" si="425"/>
        <v>0.8862718707940781</v>
      </c>
      <c r="AG2558">
        <f>AG2557*(1-(AG$1+AG$5))^($A2558-$A2557)*(1+2*(E2558/E2557-1))</f>
        <v>23326.73363210868</v>
      </c>
      <c r="AH2558">
        <f>VLOOKUP(A2558,'UVXY-IV'!A$2:E$2000,4,0)</f>
        <v>116343.75</v>
      </c>
      <c r="AJ2558" s="10">
        <f t="shared" si="436"/>
        <v>-0.79950161798885899</v>
      </c>
      <c r="AK2558">
        <f t="shared" si="433"/>
        <v>34.511687726243942</v>
      </c>
      <c r="AM2558">
        <v>34.407899999999998</v>
      </c>
      <c r="AN2558" s="10">
        <f t="shared" si="435"/>
        <v>3.016392347220842E-3</v>
      </c>
      <c r="AO2558">
        <f>AO2557*(1-AO$1+H2557)^($A2558-$A2557)*(2-E2558/E2557)</f>
        <v>35.082345851503099</v>
      </c>
    </row>
    <row r="2559" spans="1:41" x14ac:dyDescent="0.25">
      <c r="A2559" s="1">
        <v>41775</v>
      </c>
      <c r="B2559" s="12">
        <v>12.44</v>
      </c>
      <c r="C2559" s="12">
        <v>14.33</v>
      </c>
      <c r="D2559">
        <v>958.54330000000004</v>
      </c>
      <c r="E2559">
        <v>854.64840000000004</v>
      </c>
      <c r="F2559">
        <v>33438.19</v>
      </c>
      <c r="G2559">
        <v>29819.06</v>
      </c>
      <c r="H2559">
        <f>(1/(1-91/360*VLOOKUP($A2559,Tbills!$B$4:$C$974,2,1)/100))^((1)/91)-1</f>
        <v>6.9441778594026005E-7</v>
      </c>
      <c r="I2559" s="2">
        <f t="shared" si="432"/>
        <v>587.38870779506351</v>
      </c>
      <c r="J2559">
        <f>VLOOKUP(A2559,'VXX-IV'!A$1:C$4500,3,0)</f>
        <v>587.41999999999996</v>
      </c>
      <c r="L2559">
        <f t="shared" si="426"/>
        <v>122169.88692720087</v>
      </c>
      <c r="O2559">
        <f t="shared" si="427"/>
        <v>9242.7850228766674</v>
      </c>
      <c r="R2559">
        <f t="shared" si="428"/>
        <v>39.368286072111594</v>
      </c>
      <c r="U2559" s="2">
        <f t="shared" si="429"/>
        <v>56.527008634984128</v>
      </c>
      <c r="V2559">
        <f>VLOOKUP(A2559,'VXZ-IV'!A$1:C$4500,3,0)</f>
        <v>56.52</v>
      </c>
      <c r="W2559" s="10">
        <f t="shared" si="434"/>
        <v>1.2400274211121776E-4</v>
      </c>
      <c r="X2559">
        <f t="shared" si="430"/>
        <v>41.880038749253345</v>
      </c>
      <c r="AB2559">
        <f t="shared" si="431"/>
        <v>489.75633505616599</v>
      </c>
      <c r="AC2559">
        <f>VLOOKUP(A2559,'VIXY-IV'!A$1:E$2000,4,0)</f>
        <v>489.19600000000003</v>
      </c>
      <c r="AD2559" s="10">
        <f t="shared" si="437"/>
        <v>1.1454203553706854E-3</v>
      </c>
      <c r="AE2559">
        <f>ROW()</f>
        <v>2559</v>
      </c>
      <c r="AF2559">
        <f t="shared" si="425"/>
        <v>0.86810886252616881</v>
      </c>
      <c r="AG2559">
        <f>AG2558*(1-(AG$1+AG$5))^($A2559-$A2558)*(1+2*(E2559/E2558-1))</f>
        <v>22456.16874594257</v>
      </c>
      <c r="AH2559">
        <f>VLOOKUP(A2559,'UVXY-IV'!A$2:E$2000,4,0)</f>
        <v>111995.25</v>
      </c>
      <c r="AJ2559" s="10">
        <f t="shared" si="436"/>
        <v>-0.79948998956703454</v>
      </c>
      <c r="AK2559">
        <f t="shared" si="433"/>
        <v>35.153486917436759</v>
      </c>
      <c r="AM2559">
        <v>35.04815</v>
      </c>
      <c r="AN2559" s="10">
        <f t="shared" si="435"/>
        <v>3.0054915148662875E-3</v>
      </c>
      <c r="AO2559">
        <f>AO2558*(1-AO$1+H2558)^($A2559-$A2558)*(2-E2559/E2558)</f>
        <v>35.735124823378797</v>
      </c>
    </row>
    <row r="2560" spans="1:41" x14ac:dyDescent="0.25">
      <c r="A2560" s="1">
        <v>41778</v>
      </c>
      <c r="B2560" s="12">
        <v>12.42</v>
      </c>
      <c r="C2560" s="12">
        <v>14.11</v>
      </c>
      <c r="D2560">
        <v>939.03369999999995</v>
      </c>
      <c r="E2560">
        <v>837.25160000000005</v>
      </c>
      <c r="F2560">
        <v>33006.75</v>
      </c>
      <c r="G2560">
        <v>29434.25</v>
      </c>
      <c r="H2560">
        <f>(1/(1-91/360*VLOOKUP($A2560,Tbills!$B$4:$C$974,2,1)/100))^((1)/91)-1</f>
        <v>6.9441778594026005E-7</v>
      </c>
      <c r="I2560" s="2">
        <f t="shared" si="432"/>
        <v>575.39126746761929</v>
      </c>
      <c r="J2560">
        <f>VLOOKUP(A2560,'VXX-IV'!A$1:C$4500,3,0)</f>
        <v>575.42999999999995</v>
      </c>
      <c r="L2560">
        <f t="shared" si="426"/>
        <v>117180.57848681032</v>
      </c>
      <c r="O2560">
        <f t="shared" si="427"/>
        <v>8959.6668376304933</v>
      </c>
      <c r="R2560">
        <f t="shared" si="428"/>
        <v>39.763573667359168</v>
      </c>
      <c r="U2560" s="2">
        <f t="shared" si="429"/>
        <v>55.793581023055623</v>
      </c>
      <c r="V2560">
        <f>VLOOKUP(A2560,'VXZ-IV'!A$1:C$4500,3,0)</f>
        <v>55.8</v>
      </c>
      <c r="W2560" s="10">
        <f t="shared" si="434"/>
        <v>-1.1503542911062148E-4</v>
      </c>
      <c r="X2560">
        <f t="shared" si="430"/>
        <v>42.415875278829724</v>
      </c>
      <c r="AB2560">
        <f t="shared" si="431"/>
        <v>479.73691577500909</v>
      </c>
      <c r="AC2560">
        <f>VLOOKUP(A2560,'VIXY-IV'!A$1:E$2000,4,0)</f>
        <v>479.21199999999999</v>
      </c>
      <c r="AD2560" s="10">
        <f t="shared" si="437"/>
        <v>1.0953727682301295E-3</v>
      </c>
      <c r="AE2560">
        <f>ROW()</f>
        <v>2560</v>
      </c>
      <c r="AF2560">
        <f t="shared" si="425"/>
        <v>0.8802267895109851</v>
      </c>
      <c r="AG2560">
        <f>AG2559*(1-(AG$1+AG$5))^($A2560-$A2559)*(1+2*(E2560/E2559-1))</f>
        <v>21539.777694197721</v>
      </c>
      <c r="AH2560">
        <f>VLOOKUP(A2560,'UVXY-IV'!A$2:E$2000,4,0)</f>
        <v>107417</v>
      </c>
      <c r="AJ2560" s="10">
        <f t="shared" si="436"/>
        <v>-0.7994751511008712</v>
      </c>
      <c r="AK2560">
        <f t="shared" si="433"/>
        <v>35.864042298239973</v>
      </c>
      <c r="AM2560">
        <v>35.756</v>
      </c>
      <c r="AN2560" s="10">
        <f t="shared" si="435"/>
        <v>3.0216550576118717E-3</v>
      </c>
      <c r="AO2560">
        <f>AO2559*(1-AO$1+H2559)^($A2560-$A2559)*(2-E2560/E2559)</f>
        <v>36.45856160686337</v>
      </c>
    </row>
    <row r="2561" spans="1:43" x14ac:dyDescent="0.25">
      <c r="A2561" s="1">
        <v>41779</v>
      </c>
      <c r="B2561" s="12">
        <v>12.96</v>
      </c>
      <c r="C2561" s="12">
        <v>14.41</v>
      </c>
      <c r="D2561">
        <v>942.31910000000005</v>
      </c>
      <c r="E2561">
        <v>840.18029999999999</v>
      </c>
      <c r="F2561">
        <v>33075.410000000003</v>
      </c>
      <c r="G2561">
        <v>29495.46</v>
      </c>
      <c r="H2561">
        <f>(1/(1-91/360*VLOOKUP($A2561,Tbills!$B$4:$C$974,2,1)/100))^((1)/91)-1</f>
        <v>6.9441778594026005E-7</v>
      </c>
      <c r="I2561" s="2">
        <f t="shared" si="432"/>
        <v>577.39031143145883</v>
      </c>
      <c r="J2561">
        <f>VLOOKUP(A2561,'VXX-IV'!A$1:C$4500,3,0)</f>
        <v>577.41999999999996</v>
      </c>
      <c r="L2561">
        <f t="shared" si="426"/>
        <v>117995.11978546511</v>
      </c>
      <c r="O2561">
        <f t="shared" si="427"/>
        <v>9006.3745989477138</v>
      </c>
      <c r="R2561">
        <f t="shared" si="428"/>
        <v>39.69223293425609</v>
      </c>
      <c r="U2561" s="2">
        <f t="shared" si="429"/>
        <v>55.908278469985746</v>
      </c>
      <c r="V2561">
        <f>VLOOKUP(A2561,'VXZ-IV'!A$1:C$4500,3,0)</f>
        <v>55.92</v>
      </c>
      <c r="W2561" s="10">
        <f t="shared" si="434"/>
        <v>-2.0961248237227892E-4</v>
      </c>
      <c r="X2561">
        <f t="shared" si="430"/>
        <v>42.326133186746041</v>
      </c>
      <c r="AB2561">
        <f t="shared" si="431"/>
        <v>481.39824746253379</v>
      </c>
      <c r="AC2561">
        <f>VLOOKUP(A2561,'VIXY-IV'!A$1:E$2000,4,0)</f>
        <v>480.87</v>
      </c>
      <c r="AD2561" s="10">
        <f t="shared" si="437"/>
        <v>1.0985244713410669E-3</v>
      </c>
      <c r="AE2561">
        <f>ROW()</f>
        <v>2561</v>
      </c>
      <c r="AF2561">
        <f t="shared" si="425"/>
        <v>0.8993754337265788</v>
      </c>
      <c r="AG2561">
        <f>AG2560*(1-(AG$1+AG$5))^($A2561-$A2560)*(1+2*(E2561/E2560-1))</f>
        <v>21689.738726129661</v>
      </c>
      <c r="AH2561">
        <f>VLOOKUP(A2561,'UVXY-IV'!A$2:E$2000,4,0)</f>
        <v>108154</v>
      </c>
      <c r="AJ2561" s="10">
        <f t="shared" si="436"/>
        <v>-0.79945504811537571</v>
      </c>
      <c r="AK2561">
        <f t="shared" si="433"/>
        <v>35.73692560236487</v>
      </c>
      <c r="AM2561">
        <v>35.628900000000002</v>
      </c>
      <c r="AN2561" s="10">
        <f t="shared" si="435"/>
        <v>3.0319656897874747E-3</v>
      </c>
      <c r="AO2561">
        <f>AO2560*(1-AO$1+H2560)^($A2561-$A2560)*(2-E2561/E2560)</f>
        <v>36.329711302346084</v>
      </c>
    </row>
    <row r="2562" spans="1:43" x14ac:dyDescent="0.25">
      <c r="A2562" s="1">
        <v>41780</v>
      </c>
      <c r="B2562" s="12">
        <v>11.91</v>
      </c>
      <c r="C2562" s="12">
        <v>13.87</v>
      </c>
      <c r="D2562">
        <v>922.68809999999996</v>
      </c>
      <c r="E2562">
        <v>822.67650000000003</v>
      </c>
      <c r="F2562">
        <v>32845.06</v>
      </c>
      <c r="G2562">
        <v>29290.02</v>
      </c>
      <c r="H2562">
        <f>(1/(1-91/360*VLOOKUP($A2562,Tbills!$B$4:$C$974,2,1)/100))^((1)/91)-1</f>
        <v>6.9441778594026005E-7</v>
      </c>
      <c r="I2562" s="2">
        <f t="shared" si="432"/>
        <v>565.34795807717455</v>
      </c>
      <c r="J2562">
        <f>VLOOKUP(A2562,'VXX-IV'!A$1:C$4500,3,0)</f>
        <v>565.38</v>
      </c>
      <c r="L2562">
        <f t="shared" si="426"/>
        <v>113073.61092204618</v>
      </c>
      <c r="O2562">
        <f t="shared" si="427"/>
        <v>8724.630671248502</v>
      </c>
      <c r="R2562">
        <f t="shared" si="428"/>
        <v>40.103881730259097</v>
      </c>
      <c r="U2562" s="2">
        <f t="shared" si="429"/>
        <v>55.517557758067262</v>
      </c>
      <c r="V2562">
        <f>VLOOKUP(A2562,'VXZ-IV'!A$1:C$4500,3,0)</f>
        <v>55.52</v>
      </c>
      <c r="W2562" s="10">
        <f t="shared" si="434"/>
        <v>-4.3988507434145063E-5</v>
      </c>
      <c r="X2562">
        <f t="shared" si="430"/>
        <v>42.619393823975777</v>
      </c>
      <c r="AB2562">
        <f t="shared" si="431"/>
        <v>471.35265794118033</v>
      </c>
      <c r="AC2562">
        <f>VLOOKUP(A2562,'VIXY-IV'!A$1:E$2000,4,0)</f>
        <v>470.83800000000002</v>
      </c>
      <c r="AD2562" s="10">
        <f t="shared" si="437"/>
        <v>1.0930679791782971E-3</v>
      </c>
      <c r="AE2562">
        <f>ROW()</f>
        <v>2562</v>
      </c>
      <c r="AF2562">
        <f t="shared" si="425"/>
        <v>0.85868781542898343</v>
      </c>
      <c r="AG2562">
        <f>AG2561*(1-(AG$1+AG$5))^($A2562-$A2561)*(1+2*(E2562/E2561-1))</f>
        <v>20785.296894041137</v>
      </c>
      <c r="AH2562">
        <f>VLOOKUP(A2562,'UVXY-IV'!A$2:E$2000,4,0)</f>
        <v>103645</v>
      </c>
      <c r="AJ2562" s="10">
        <f t="shared" si="436"/>
        <v>-0.7994568296199418</v>
      </c>
      <c r="AK2562">
        <f t="shared" si="433"/>
        <v>36.479747610770382</v>
      </c>
      <c r="AM2562">
        <v>36.370449999999998</v>
      </c>
      <c r="AN2562" s="10">
        <f t="shared" si="435"/>
        <v>3.0051212115984605E-3</v>
      </c>
      <c r="AO2562">
        <f>AO2561*(1-AO$1+H2561)^($A2562-$A2561)*(2-E2562/E2561)</f>
        <v>37.085236237655053</v>
      </c>
    </row>
    <row r="2563" spans="1:43" x14ac:dyDescent="0.25">
      <c r="A2563" s="1">
        <v>41781</v>
      </c>
      <c r="B2563" s="12">
        <v>12.03</v>
      </c>
      <c r="C2563" s="12">
        <v>13.83</v>
      </c>
      <c r="D2563">
        <v>919.77160000000003</v>
      </c>
      <c r="E2563">
        <v>820.07550000000003</v>
      </c>
      <c r="F2563">
        <v>33109.85</v>
      </c>
      <c r="G2563">
        <v>29526.13</v>
      </c>
      <c r="H2563">
        <f>(1/(1-91/360*VLOOKUP($A2563,Tbills!$B$4:$C$974,2,1)/100))^((1)/91)-1</f>
        <v>6.9441778594026005E-7</v>
      </c>
      <c r="I2563" s="2">
        <f t="shared" si="432"/>
        <v>563.54722329774461</v>
      </c>
      <c r="J2563">
        <f>VLOOKUP(A2563,'VXX-IV'!A$1:C$4500,3,0)</f>
        <v>563.58000000000004</v>
      </c>
      <c r="L2563">
        <f t="shared" si="426"/>
        <v>112353.61552311067</v>
      </c>
      <c r="O2563">
        <f t="shared" si="427"/>
        <v>8682.9619557234419</v>
      </c>
      <c r="R2563">
        <f t="shared" si="428"/>
        <v>40.165462798590589</v>
      </c>
      <c r="U2563" s="2">
        <f t="shared" si="429"/>
        <v>55.963764060992141</v>
      </c>
      <c r="V2563">
        <f>VLOOKUP(A2563,'VXZ-IV'!A$1:C$4500,3,0)</f>
        <v>55.96</v>
      </c>
      <c r="W2563" s="10">
        <f t="shared" si="434"/>
        <v>6.7263420159724419E-5</v>
      </c>
      <c r="X2563">
        <f t="shared" si="430"/>
        <v>42.274300038969074</v>
      </c>
      <c r="AB2563">
        <f t="shared" si="431"/>
        <v>469.84603272589106</v>
      </c>
      <c r="AC2563">
        <f>VLOOKUP(A2563,'VIXY-IV'!A$1:E$2000,4,0)</f>
        <v>469.36399999999998</v>
      </c>
      <c r="AD2563" s="10">
        <f t="shared" si="437"/>
        <v>1.0269912602822728E-3</v>
      </c>
      <c r="AE2563">
        <f>ROW()</f>
        <v>2563</v>
      </c>
      <c r="AF2563">
        <f t="shared" si="425"/>
        <v>0.86984815618221256</v>
      </c>
      <c r="AG2563">
        <f>AG2562*(1-(AG$1+AG$5))^($A2563-$A2562)*(1+2*(E2563/E2562-1))</f>
        <v>20653.169985057953</v>
      </c>
      <c r="AH2563">
        <f>VLOOKUP(A2563,'UVXY-IV'!A$2:E$2000,4,0)</f>
        <v>102992</v>
      </c>
      <c r="AJ2563" s="10">
        <f t="shared" si="436"/>
        <v>-0.79946821126827372</v>
      </c>
      <c r="AK2563">
        <f t="shared" si="433"/>
        <v>36.593378704205641</v>
      </c>
      <c r="AM2563">
        <v>36.484000000000002</v>
      </c>
      <c r="AN2563" s="10">
        <f t="shared" si="435"/>
        <v>2.9979910153941081E-3</v>
      </c>
      <c r="AO2563">
        <f>AO2562*(1-AO$1+H2562)^($A2563-$A2562)*(2-E2563/E2562)</f>
        <v>37.201135943287738</v>
      </c>
    </row>
    <row r="2564" spans="1:43" x14ac:dyDescent="0.25">
      <c r="A2564" s="1">
        <v>41782</v>
      </c>
      <c r="B2564" s="12">
        <v>11.36</v>
      </c>
      <c r="C2564" s="12">
        <v>13.62</v>
      </c>
      <c r="D2564">
        <v>910.71299999999997</v>
      </c>
      <c r="E2564">
        <v>811.9982</v>
      </c>
      <c r="F2564">
        <v>33142.720000000001</v>
      </c>
      <c r="G2564">
        <v>29555.42</v>
      </c>
      <c r="H2564">
        <f>(1/(1-91/360*VLOOKUP($A2564,Tbills!$B$4:$C$974,2,1)/100))^((1)/91)-1</f>
        <v>6.9441778594026005E-7</v>
      </c>
      <c r="I2564" s="2">
        <f t="shared" si="432"/>
        <v>557.98338196256873</v>
      </c>
      <c r="J2564">
        <f>VLOOKUP(A2564,'VXX-IV'!A$1:C$4500,3,0)</f>
        <v>558.02</v>
      </c>
      <c r="L2564">
        <f t="shared" si="426"/>
        <v>110135.46840295619</v>
      </c>
      <c r="O2564">
        <f t="shared" si="427"/>
        <v>8554.3899583381299</v>
      </c>
      <c r="R2564">
        <f t="shared" si="428"/>
        <v>40.361442196939677</v>
      </c>
      <c r="U2564" s="2">
        <f t="shared" si="429"/>
        <v>56.017956469147506</v>
      </c>
      <c r="V2564">
        <f>VLOOKUP(A2564,'VXZ-IV'!A$1:C$4500,3,0)</f>
        <v>56</v>
      </c>
      <c r="W2564" s="10">
        <f t="shared" si="434"/>
        <v>3.2065123477686974E-4</v>
      </c>
      <c r="X2564">
        <f t="shared" si="430"/>
        <v>42.230831128132962</v>
      </c>
      <c r="AB2564">
        <f t="shared" si="431"/>
        <v>465.20208364736067</v>
      </c>
      <c r="AC2564">
        <f>VLOOKUP(A2564,'VIXY-IV'!A$1:E$2000,4,0)</f>
        <v>464.71800000000002</v>
      </c>
      <c r="AD2564" s="10">
        <f t="shared" si="437"/>
        <v>1.0416718254095958E-3</v>
      </c>
      <c r="AE2564">
        <f>ROW()</f>
        <v>2564</v>
      </c>
      <c r="AF2564">
        <f t="shared" si="425"/>
        <v>0.83406754772393543</v>
      </c>
      <c r="AG2564">
        <f>AG2563*(1-(AG$1+AG$5))^($A2564-$A2563)*(1+2*(E2564/E2563-1))</f>
        <v>20245.642610381288</v>
      </c>
      <c r="AH2564">
        <f>VLOOKUP(A2564,'UVXY-IV'!A$2:E$2000,4,0)</f>
        <v>100951</v>
      </c>
      <c r="AJ2564" s="10">
        <f t="shared" si="436"/>
        <v>-0.79945079681844367</v>
      </c>
      <c r="AK2564">
        <f t="shared" si="433"/>
        <v>36.952082550730459</v>
      </c>
      <c r="AM2564">
        <v>36.841949999999997</v>
      </c>
      <c r="AN2564" s="10">
        <f t="shared" si="435"/>
        <v>2.989324689123718E-3</v>
      </c>
      <c r="AO2564">
        <f>AO2563*(1-AO$1+H2563)^($A2564-$A2563)*(2-E2564/E2563)</f>
        <v>37.566183608830023</v>
      </c>
    </row>
    <row r="2565" spans="1:43" x14ac:dyDescent="0.25">
      <c r="A2565" s="1">
        <v>41786</v>
      </c>
      <c r="B2565" s="12">
        <v>11.51</v>
      </c>
      <c r="C2565" s="12">
        <v>13.64</v>
      </c>
      <c r="D2565">
        <v>882.12279999999998</v>
      </c>
      <c r="E2565">
        <v>786.50469999999996</v>
      </c>
      <c r="F2565">
        <v>32726.59</v>
      </c>
      <c r="G2565">
        <v>29184.240000000002</v>
      </c>
      <c r="H2565">
        <f>(1/(1-91/360*VLOOKUP($A2565,Tbills!$B$4:$C$974,2,1)/100))^((1)/91)-1</f>
        <v>8.3332864653229421E-7</v>
      </c>
      <c r="I2565" s="2">
        <f t="shared" si="432"/>
        <v>540.41378314351186</v>
      </c>
      <c r="J2565">
        <f>VLOOKUP(A2565,'VXX-IV'!A$1:C$4500,3,0)</f>
        <v>540.45000000000005</v>
      </c>
      <c r="L2565">
        <f t="shared" si="426"/>
        <v>103201.52172076635</v>
      </c>
      <c r="O2565">
        <f t="shared" si="427"/>
        <v>8150.4307203631724</v>
      </c>
      <c r="R2565">
        <f t="shared" si="428"/>
        <v>40.987623930266764</v>
      </c>
      <c r="U2565" s="2">
        <f t="shared" si="429"/>
        <v>55.309217025107024</v>
      </c>
      <c r="V2565">
        <f>VLOOKUP(A2565,'VXZ-IV'!A$1:C$4500,3,0)</f>
        <v>55.32</v>
      </c>
      <c r="W2565" s="10">
        <f t="shared" si="434"/>
        <v>-1.9492000891130346E-4</v>
      </c>
      <c r="X2565">
        <f t="shared" si="430"/>
        <v>42.755015377874521</v>
      </c>
      <c r="AB2565">
        <f t="shared" si="431"/>
        <v>450.53375947121145</v>
      </c>
      <c r="AC2565">
        <f>VLOOKUP(A2565,'VIXY-IV'!A$1:E$2000,4,0)</f>
        <v>450.08199999999999</v>
      </c>
      <c r="AD2565" s="10">
        <f t="shared" si="437"/>
        <v>1.0037270346547889E-3</v>
      </c>
      <c r="AE2565">
        <f>ROW()</f>
        <v>2565</v>
      </c>
      <c r="AF2565">
        <f t="shared" si="425"/>
        <v>0.84384164222873892</v>
      </c>
      <c r="AG2565">
        <f>AG2564*(1-(AG$1+AG$5))^($A2565-$A2564)*(1+2*(E2565/E2564-1))</f>
        <v>18971.820481650102</v>
      </c>
      <c r="AH2565">
        <f>VLOOKUP(A2565,'UVXY-IV'!A$2:E$2000,4,0)</f>
        <v>94596.5</v>
      </c>
      <c r="AJ2565" s="10">
        <f t="shared" si="436"/>
        <v>-0.79944479466312068</v>
      </c>
      <c r="AK2565">
        <f t="shared" si="433"/>
        <v>38.105130475176203</v>
      </c>
      <c r="AM2565">
        <v>37.994100000000003</v>
      </c>
      <c r="AN2565" s="10">
        <f t="shared" si="435"/>
        <v>2.9223083367206915E-3</v>
      </c>
      <c r="AO2565">
        <f>AO2564*(1-AO$1+H2564)^($A2565-$A2564)*(2-E2565/E2564)</f>
        <v>38.739987419456867</v>
      </c>
    </row>
    <row r="2566" spans="1:43" x14ac:dyDescent="0.25">
      <c r="A2566" s="1">
        <v>41787</v>
      </c>
      <c r="B2566" s="12">
        <v>11.68</v>
      </c>
      <c r="C2566" s="12">
        <v>13.77</v>
      </c>
      <c r="D2566">
        <v>883.47879999999998</v>
      </c>
      <c r="E2566">
        <v>787.71310000000005</v>
      </c>
      <c r="F2566">
        <v>32988.839999999997</v>
      </c>
      <c r="G2566">
        <v>29418.080000000002</v>
      </c>
      <c r="H2566">
        <f>(1/(1-91/360*VLOOKUP($A2566,Tbills!$B$4:$C$974,2,1)/100))^((1)/91)-1</f>
        <v>8.3332864653229421E-7</v>
      </c>
      <c r="I2566" s="2">
        <f t="shared" si="432"/>
        <v>541.23131025175087</v>
      </c>
      <c r="J2566">
        <f>VLOOKUP(A2566,'VXX-IV'!A$1:C$4500,3,0)</f>
        <v>541.26</v>
      </c>
      <c r="L2566">
        <f t="shared" si="426"/>
        <v>103514.04973285316</v>
      </c>
      <c r="O2566">
        <f t="shared" si="427"/>
        <v>8168.9391320670029</v>
      </c>
      <c r="R2566">
        <f t="shared" si="428"/>
        <v>40.954285426302327</v>
      </c>
      <c r="U2566" s="2">
        <f t="shared" si="429"/>
        <v>55.751070338801362</v>
      </c>
      <c r="V2566">
        <f>VLOOKUP(A2566,'VXZ-IV'!A$1:C$4500,3,0)</f>
        <v>55.76</v>
      </c>
      <c r="W2566" s="10">
        <f t="shared" si="434"/>
        <v>-1.6014456955948386E-4</v>
      </c>
      <c r="X2566">
        <f t="shared" si="430"/>
        <v>42.410905610601397</v>
      </c>
      <c r="AB2566">
        <f t="shared" si="431"/>
        <v>451.2102356536206</v>
      </c>
      <c r="AC2566">
        <f>VLOOKUP(A2566,'VIXY-IV'!A$1:E$2000,4,0)</f>
        <v>450.77</v>
      </c>
      <c r="AD2566" s="10">
        <f t="shared" si="437"/>
        <v>9.766303294820311E-4</v>
      </c>
      <c r="AE2566">
        <f>ROW()</f>
        <v>2566</v>
      </c>
      <c r="AF2566">
        <f t="shared" si="425"/>
        <v>0.8482207697893972</v>
      </c>
      <c r="AG2566">
        <f>AG2565*(1-(AG$1+AG$5))^($A2566-$A2565)*(1+2*(E2566/E2565-1))</f>
        <v>19029.476486764681</v>
      </c>
      <c r="AH2566">
        <f>VLOOKUP(A2566,'UVXY-IV'!A$2:E$2000,4,0)</f>
        <v>94867.75</v>
      </c>
      <c r="AJ2566" s="10">
        <f t="shared" si="436"/>
        <v>-0.79941047946467925</v>
      </c>
      <c r="AK2566">
        <f t="shared" si="433"/>
        <v>38.044813033034806</v>
      </c>
      <c r="AM2566">
        <v>37.933549999999997</v>
      </c>
      <c r="AN2566" s="10">
        <f t="shared" si="435"/>
        <v>2.9331036255455523E-3</v>
      </c>
      <c r="AO2566">
        <f>AO2565*(1-AO$1+H2565)^($A2566-$A2565)*(2-E2566/E2565)</f>
        <v>38.679068190536242</v>
      </c>
    </row>
    <row r="2567" spans="1:43" x14ac:dyDescent="0.25">
      <c r="A2567" s="1">
        <v>41788</v>
      </c>
      <c r="B2567" s="12">
        <v>11.57</v>
      </c>
      <c r="C2567" s="12">
        <v>13.71</v>
      </c>
      <c r="D2567">
        <v>875.55669999999998</v>
      </c>
      <c r="E2567">
        <v>780.64909999999998</v>
      </c>
      <c r="F2567">
        <v>32964.74</v>
      </c>
      <c r="G2567">
        <v>29396.57</v>
      </c>
      <c r="H2567">
        <f>(1/(1-91/360*VLOOKUP($A2567,Tbills!$B$4:$C$974,2,1)/100))^((1)/91)-1</f>
        <v>8.3332864653229421E-7</v>
      </c>
      <c r="I2567" s="2">
        <f t="shared" si="432"/>
        <v>536.36504360965705</v>
      </c>
      <c r="J2567">
        <f>VLOOKUP(A2567,'VXX-IV'!A$1:C$4500,3,0)</f>
        <v>536.4</v>
      </c>
      <c r="L2567">
        <f t="shared" si="426"/>
        <v>101652.96645255087</v>
      </c>
      <c r="O2567">
        <f t="shared" si="427"/>
        <v>8058.7822672918619</v>
      </c>
      <c r="R2567">
        <f t="shared" si="428"/>
        <v>41.13605929561357</v>
      </c>
      <c r="U2567" s="2">
        <f t="shared" si="429"/>
        <v>55.708982972856674</v>
      </c>
      <c r="V2567">
        <f>VLOOKUP(A2567,'VXZ-IV'!A$1:C$4500,3,0)</f>
        <v>55.72</v>
      </c>
      <c r="W2567" s="10">
        <f t="shared" si="434"/>
        <v>-1.9772123372796546E-4</v>
      </c>
      <c r="X2567">
        <f t="shared" si="430"/>
        <v>42.440381342392641</v>
      </c>
      <c r="AB2567">
        <f t="shared" si="431"/>
        <v>447.1483127858009</v>
      </c>
      <c r="AC2567">
        <f>VLOOKUP(A2567,'VIXY-IV'!A$1:E$2000,4,0)</f>
        <v>446.74</v>
      </c>
      <c r="AD2567" s="10">
        <f t="shared" si="437"/>
        <v>9.1398304562129162E-4</v>
      </c>
      <c r="AE2567">
        <f>ROW()</f>
        <v>2567</v>
      </c>
      <c r="AF2567">
        <f t="shared" ref="AF2567:AF2630" si="438">B2567/C2567</f>
        <v>0.84390955506929244</v>
      </c>
      <c r="AG2567">
        <f>AG2566*(1-(AG$1+AG$5))^($A2567-$A2566)*(1+2*(E2567/E2566-1))</f>
        <v>18687.544229162839</v>
      </c>
      <c r="AH2567">
        <f>VLOOKUP(A2567,'UVXY-IV'!A$2:E$2000,4,0)</f>
        <v>93165.5</v>
      </c>
      <c r="AJ2567" s="10">
        <f t="shared" si="436"/>
        <v>-0.7994156181294273</v>
      </c>
      <c r="AK2567">
        <f t="shared" si="433"/>
        <v>38.384200881005334</v>
      </c>
      <c r="AM2567">
        <v>38.272399999999998</v>
      </c>
      <c r="AN2567" s="10">
        <f t="shared" si="435"/>
        <v>2.921188140940556E-3</v>
      </c>
      <c r="AO2567">
        <f>AO2566*(1-AO$1+H2566)^($A2567-$A2566)*(2-E2567/E2566)</f>
        <v>39.024520805926052</v>
      </c>
    </row>
    <row r="2568" spans="1:43" x14ac:dyDescent="0.25">
      <c r="A2568" s="1">
        <v>41789</v>
      </c>
      <c r="B2568" s="12">
        <v>11.4</v>
      </c>
      <c r="C2568" s="12">
        <v>13.75</v>
      </c>
      <c r="D2568">
        <v>877.56939999999997</v>
      </c>
      <c r="E2568">
        <v>782.44299999999998</v>
      </c>
      <c r="F2568">
        <v>33236.730000000003</v>
      </c>
      <c r="G2568">
        <v>29639.1</v>
      </c>
      <c r="H2568">
        <f>(1/(1-91/360*VLOOKUP($A2568,Tbills!$B$4:$C$974,2,1)/100))^((1)/91)-1</f>
        <v>8.3332864653229421E-7</v>
      </c>
      <c r="I2568" s="2">
        <f t="shared" si="432"/>
        <v>537.58491279752263</v>
      </c>
      <c r="J2568">
        <f>VLOOKUP(A2568,'VXX-IV'!A$1:C$4500,3,0)</f>
        <v>537.62</v>
      </c>
      <c r="L2568">
        <f t="shared" ref="L2568:L2631" si="439">L2567*(1-L$1+H2568)^($A2568-$A2567)*(1+2*(E2568/E2567-1))</f>
        <v>102115.62395750785</v>
      </c>
      <c r="O2568">
        <f t="shared" ref="O2568:O2631" si="440">O2567*(1-(O$1+O$5))^($A2568-$A2567)*(1+1.5*(E2568/E2567-1))</f>
        <v>8086.2878939480033</v>
      </c>
      <c r="R2568">
        <f t="shared" ref="R2568:R2631" si="441">R2567*(1-IF($A2568&lt;=R2563,R$1,R$1+IF(AND(WEEKDAY($A2568)&lt;&gt;1,WEEKDAY($A2568)&lt;&gt;7),S$1,0)))^($A2568-$A2567)*(1-0.5*(E2568/E2567-1))</f>
        <v>41.0869373582279</v>
      </c>
      <c r="U2568" s="2">
        <f t="shared" ref="U2568:U2631" si="442">U2567*$F2568/$F2567*(1-U$1)^($A2568-$A2567)</f>
        <v>56.167264702238008</v>
      </c>
      <c r="V2568">
        <f>VLOOKUP(A2568,'VXZ-IV'!A$1:C$4500,3,0)</f>
        <v>56.16</v>
      </c>
      <c r="W2568" s="10">
        <f t="shared" si="434"/>
        <v>1.2935723358276086E-4</v>
      </c>
      <c r="X2568">
        <f t="shared" ref="X2568:X2631" si="443">X2567*(1-X$1+H2568)^($A2568-$A2567)*(2-G2568/G2567)</f>
        <v>42.088714529899129</v>
      </c>
      <c r="AB2568">
        <f t="shared" ref="AB2568:AB2631" si="444">AB2567*$E2568/$E2567*(1-(AB$1+AB$5+IF(AND(WEEKDAY(A2568)&lt;&gt;1,WEEKDAY(A2568)&lt;&gt;7),IF(A2568&lt;AC$2,AC$1,AC$3),0)))^($A2568-$A2567)</f>
        <v>448.16021582517931</v>
      </c>
      <c r="AC2568">
        <f>VLOOKUP(A2568,'VIXY-IV'!A$1:E$2000,4,0)</f>
        <v>447.77600000000001</v>
      </c>
      <c r="AD2568" s="10">
        <f t="shared" si="437"/>
        <v>8.5805363659341438E-4</v>
      </c>
      <c r="AE2568">
        <f>ROW()</f>
        <v>2568</v>
      </c>
      <c r="AF2568">
        <f t="shared" si="438"/>
        <v>0.8290909090909091</v>
      </c>
      <c r="AG2568">
        <f>AG2567*(1-(AG$1+AG$5))^($A2568-$A2567)*(1+2*(E2568/E2567-1))</f>
        <v>18772.798029109861</v>
      </c>
      <c r="AH2568">
        <f>VLOOKUP(A2568,'UVXY-IV'!A$2:E$2000,4,0)</f>
        <v>93605.25</v>
      </c>
      <c r="AJ2568" s="10">
        <f t="shared" si="436"/>
        <v>-0.79944716744936994</v>
      </c>
      <c r="AK2568">
        <f t="shared" si="433"/>
        <v>38.294211893596142</v>
      </c>
      <c r="AM2568">
        <v>38.183050000000001</v>
      </c>
      <c r="AN2568" s="10">
        <f t="shared" si="435"/>
        <v>2.9112890037894523E-3</v>
      </c>
      <c r="AO2568">
        <f>AO2567*(1-AO$1+H2567)^($A2568-$A2567)*(2-E2568/E2567)</f>
        <v>38.933436428028038</v>
      </c>
    </row>
    <row r="2569" spans="1:43" x14ac:dyDescent="0.25">
      <c r="A2569" s="1">
        <v>41792</v>
      </c>
      <c r="B2569" s="12">
        <v>11.58</v>
      </c>
      <c r="C2569" s="12">
        <v>13.88</v>
      </c>
      <c r="D2569">
        <v>872.40350000000001</v>
      </c>
      <c r="E2569">
        <v>777.83510000000001</v>
      </c>
      <c r="F2569">
        <v>33281.51</v>
      </c>
      <c r="G2569">
        <v>29678.959999999999</v>
      </c>
      <c r="H2569">
        <f>(1/(1-91/360*VLOOKUP($A2569,Tbills!$B$4:$C$974,2,1)/100))^((1)/91)-1</f>
        <v>9.7224128259298936E-7</v>
      </c>
      <c r="I2569" s="2">
        <f t="shared" ref="I2569:I2632" si="445">I2568*$D2569/$D2568*(1-I$1)^($A2569-$A2568)</f>
        <v>534.38127320569959</v>
      </c>
      <c r="J2569">
        <f>VLOOKUP(A2569,'VXX-IV'!A$1:C$4500,3,0)</f>
        <v>534.41999999999996</v>
      </c>
      <c r="L2569">
        <f t="shared" si="439"/>
        <v>100899.49130047676</v>
      </c>
      <c r="O2569">
        <f t="shared" si="440"/>
        <v>8014.0459837469334</v>
      </c>
      <c r="R2569">
        <f t="shared" si="441"/>
        <v>41.202332072830956</v>
      </c>
      <c r="U2569" s="2">
        <f t="shared" si="442"/>
        <v>56.238825008461596</v>
      </c>
      <c r="V2569">
        <f>VLOOKUP(A2569,'VXZ-IV'!A$1:C$4500,3,0)</f>
        <v>56.24</v>
      </c>
      <c r="W2569" s="10">
        <f t="shared" si="434"/>
        <v>-2.0892452674337036E-5</v>
      </c>
      <c r="X2569">
        <f t="shared" si="443"/>
        <v>42.027570648685732</v>
      </c>
      <c r="AB2569">
        <f t="shared" si="444"/>
        <v>445.4743492660258</v>
      </c>
      <c r="AC2569">
        <f>VLOOKUP(A2569,'VIXY-IV'!A$1:E$2000,4,0)</f>
        <v>445.12599999999998</v>
      </c>
      <c r="AD2569" s="10">
        <f t="shared" si="437"/>
        <v>7.8258575330547586E-4</v>
      </c>
      <c r="AE2569">
        <f>ROW()</f>
        <v>2569</v>
      </c>
      <c r="AF2569">
        <f t="shared" si="438"/>
        <v>0.83429394812680113</v>
      </c>
      <c r="AG2569">
        <f>AG2568*(1-(AG$1+AG$5))^($A2569-$A2568)*(1+2*(E2569/E2568-1))</f>
        <v>18549.812106838683</v>
      </c>
      <c r="AH2569">
        <f>VLOOKUP(A2569,'UVXY-IV'!A$2:E$2000,4,0)</f>
        <v>92507.75</v>
      </c>
      <c r="AJ2569" s="10">
        <f t="shared" si="436"/>
        <v>-0.79947829120437275</v>
      </c>
      <c r="AK2569">
        <f t="shared" ref="AK2569:AK2632" si="446">AK2568*(1-IF($A2569&lt;=AK2564,AK$1,AK$1+IF(AND(WEEKDAY($A2569)&lt;&gt;1,WEEKDAY($A2569)&lt;&gt;7),AL$1,0)))^($A2569-$A2568)*(2-$E2569/$E2568)</f>
        <v>38.514349109172855</v>
      </c>
      <c r="AM2569">
        <v>38.403300000000002</v>
      </c>
      <c r="AN2569" s="10">
        <f t="shared" si="435"/>
        <v>2.8916553830753422E-3</v>
      </c>
      <c r="AO2569">
        <f>AO2568*(1-AO$1+H2568)^($A2569-$A2568)*(2-E2569/E2568)</f>
        <v>39.158472678638809</v>
      </c>
    </row>
    <row r="2570" spans="1:43" x14ac:dyDescent="0.25">
      <c r="A2570" s="1">
        <v>41793</v>
      </c>
      <c r="B2570" s="12">
        <v>11.87</v>
      </c>
      <c r="C2570" s="12">
        <v>13.82</v>
      </c>
      <c r="D2570">
        <v>876.05039999999997</v>
      </c>
      <c r="E2570">
        <v>781.08590000000004</v>
      </c>
      <c r="F2570">
        <v>33202.550000000003</v>
      </c>
      <c r="G2570">
        <v>29608.52</v>
      </c>
      <c r="H2570">
        <f>(1/(1-91/360*VLOOKUP($A2570,Tbills!$B$4:$C$974,2,1)/100))^((1)/91)-1</f>
        <v>9.7224128259298936E-7</v>
      </c>
      <c r="I2570" s="2">
        <f t="shared" si="445"/>
        <v>536.60205753833941</v>
      </c>
      <c r="J2570">
        <f>VLOOKUP(A2570,'VXX-IV'!A$1:C$4500,3,0)</f>
        <v>536.63</v>
      </c>
      <c r="L2570">
        <f t="shared" si="439"/>
        <v>101738.36775476047</v>
      </c>
      <c r="O2570">
        <f t="shared" si="440"/>
        <v>8064.0137856063047</v>
      </c>
      <c r="R2570">
        <f t="shared" si="441"/>
        <v>41.114375105647483</v>
      </c>
      <c r="U2570" s="2">
        <f t="shared" si="442"/>
        <v>56.104030992976064</v>
      </c>
      <c r="V2570">
        <f>VLOOKUP(A2570,'VXZ-IV'!A$1:C$4500,3,0)</f>
        <v>56.12</v>
      </c>
      <c r="W2570" s="10">
        <f t="shared" si="434"/>
        <v>-2.8455108738301149E-4</v>
      </c>
      <c r="X2570">
        <f t="shared" si="443"/>
        <v>42.125801647240515</v>
      </c>
      <c r="AB2570">
        <f t="shared" si="444"/>
        <v>447.32052025598398</v>
      </c>
      <c r="AC2570">
        <f>VLOOKUP(A2570,'VIXY-IV'!A$1:E$2000,4,0)</f>
        <v>447.01400000000001</v>
      </c>
      <c r="AD2570" s="10">
        <f t="shared" si="437"/>
        <v>6.8570616576657528E-4</v>
      </c>
      <c r="AE2570">
        <f>ROW()</f>
        <v>2570</v>
      </c>
      <c r="AF2570">
        <f t="shared" si="438"/>
        <v>0.85890014471780018</v>
      </c>
      <c r="AG2570">
        <f>AG2569*(1-(AG$1+AG$5))^($A2570-$A2569)*(1+2*(E2570/E2569-1))</f>
        <v>18704.231940769856</v>
      </c>
      <c r="AH2570">
        <f>VLOOKUP(A2570,'UVXY-IV'!A$2:E$2000,4,0)</f>
        <v>93282.25</v>
      </c>
      <c r="AJ2570" s="10">
        <f t="shared" si="436"/>
        <v>-0.79948777028030671</v>
      </c>
      <c r="AK2570">
        <f t="shared" si="446"/>
        <v>38.351600076481681</v>
      </c>
      <c r="AM2570">
        <v>38.240650000000002</v>
      </c>
      <c r="AN2570" s="10">
        <f t="shared" si="435"/>
        <v>2.9013648168030315E-3</v>
      </c>
      <c r="AO2570">
        <f>AO2569*(1-AO$1+H2569)^($A2570-$A2569)*(2-E2570/E2569)</f>
        <v>38.993413625863802</v>
      </c>
    </row>
    <row r="2571" spans="1:43" x14ac:dyDescent="0.25">
      <c r="A2571" s="1">
        <v>41794</v>
      </c>
      <c r="B2571" s="12">
        <v>12.08</v>
      </c>
      <c r="C2571" s="12">
        <v>13.77</v>
      </c>
      <c r="D2571">
        <v>866.82100000000003</v>
      </c>
      <c r="E2571">
        <v>772.85619999999994</v>
      </c>
      <c r="F2571">
        <v>32842.410000000003</v>
      </c>
      <c r="G2571">
        <v>29287.34</v>
      </c>
      <c r="H2571">
        <f>(1/(1-91/360*VLOOKUP($A2571,Tbills!$B$4:$C$974,2,1)/100))^((1)/91)-1</f>
        <v>9.7224128259298936E-7</v>
      </c>
      <c r="I2571" s="2">
        <f t="shared" si="445"/>
        <v>530.9358803991189</v>
      </c>
      <c r="J2571">
        <f>VLOOKUP(A2571,'VXX-IV'!A$1:C$4500,3,0)</f>
        <v>530.97</v>
      </c>
      <c r="L2571">
        <f t="shared" si="439"/>
        <v>99590.084863285694</v>
      </c>
      <c r="O2571">
        <f t="shared" si="440"/>
        <v>7936.2998889253186</v>
      </c>
      <c r="R2571">
        <f t="shared" si="441"/>
        <v>41.329101957309874</v>
      </c>
      <c r="U2571" s="2">
        <f t="shared" si="442"/>
        <v>55.494131010372513</v>
      </c>
      <c r="V2571">
        <f>VLOOKUP(A2571,'VXZ-IV'!A$1:C$4500,3,0)</f>
        <v>55.48</v>
      </c>
      <c r="W2571" s="10">
        <f t="shared" ref="W2571:W2634" si="447">U2571/V2571-1</f>
        <v>2.547045849408125E-4</v>
      </c>
      <c r="X2571">
        <f t="shared" si="443"/>
        <v>42.581229949368591</v>
      </c>
      <c r="AB2571">
        <f t="shared" si="444"/>
        <v>442.59201724441704</v>
      </c>
      <c r="AC2571">
        <f>VLOOKUP(A2571,'VIXY-IV'!A$1:E$2000,4,0)</f>
        <v>442.334</v>
      </c>
      <c r="AD2571" s="10">
        <f t="shared" si="437"/>
        <v>5.83308641020297E-4</v>
      </c>
      <c r="AE2571">
        <f>ROW()</f>
        <v>2571</v>
      </c>
      <c r="AF2571">
        <f t="shared" si="438"/>
        <v>0.87726942628903415</v>
      </c>
      <c r="AG2571">
        <f>AG2570*(1-(AG$1+AG$5))^($A2571-$A2570)*(1+2*(E2571/E2570-1))</f>
        <v>18309.470769640298</v>
      </c>
      <c r="AH2571">
        <f>VLOOKUP(A2571,'UVXY-IV'!A$2:E$2000,4,0)</f>
        <v>91319.5</v>
      </c>
      <c r="AJ2571" s="10">
        <f t="shared" si="436"/>
        <v>-0.79950097438509515</v>
      </c>
      <c r="AK2571">
        <f t="shared" si="446"/>
        <v>38.753876262640297</v>
      </c>
      <c r="AM2571">
        <v>38.642949999999999</v>
      </c>
      <c r="AN2571" s="10">
        <f t="shared" si="435"/>
        <v>2.8705433368907407E-3</v>
      </c>
      <c r="AO2571">
        <f>AO2570*(1-AO$1+H2570)^($A2571-$A2570)*(2-E2571/E2570)</f>
        <v>39.402838058471872</v>
      </c>
    </row>
    <row r="2572" spans="1:43" x14ac:dyDescent="0.25">
      <c r="A2572" s="1">
        <v>41795</v>
      </c>
      <c r="B2572" s="12">
        <v>11.68</v>
      </c>
      <c r="C2572" s="12">
        <v>13.58</v>
      </c>
      <c r="D2572">
        <v>834.18899999999996</v>
      </c>
      <c r="E2572">
        <v>743.76080000000002</v>
      </c>
      <c r="F2572">
        <v>32289.19</v>
      </c>
      <c r="G2572">
        <v>28793.97</v>
      </c>
      <c r="H2572">
        <f>(1/(1-91/360*VLOOKUP($A2572,Tbills!$B$4:$C$974,2,1)/100))^((1)/91)-1</f>
        <v>9.7224128259298936E-7</v>
      </c>
      <c r="I2572" s="2">
        <f t="shared" si="445"/>
        <v>510.93601981674084</v>
      </c>
      <c r="J2572">
        <f>VLOOKUP(A2572,'VXX-IV'!A$1:C$4500,3,0)</f>
        <v>510.97</v>
      </c>
      <c r="L2572">
        <f t="shared" si="439"/>
        <v>92087.557292795173</v>
      </c>
      <c r="O2572">
        <f t="shared" si="440"/>
        <v>7487.8856144339306</v>
      </c>
      <c r="R2572">
        <f t="shared" si="441"/>
        <v>42.105148352960306</v>
      </c>
      <c r="U2572" s="2">
        <f t="shared" si="442"/>
        <v>54.558019589210218</v>
      </c>
      <c r="V2572">
        <f>VLOOKUP(A2572,'VXZ-IV'!A$1:C$4500,3,0)</f>
        <v>54.56</v>
      </c>
      <c r="W2572" s="10">
        <f t="shared" si="447"/>
        <v>-3.6297851718880558E-5</v>
      </c>
      <c r="X2572">
        <f t="shared" si="443"/>
        <v>43.296987406930569</v>
      </c>
      <c r="AB2572">
        <f t="shared" si="444"/>
        <v>425.91508725390406</v>
      </c>
      <c r="AC2572">
        <f>VLOOKUP(A2572,'VIXY-IV'!A$1:E$2000,4,0)</f>
        <v>425.7</v>
      </c>
      <c r="AD2572" s="10">
        <f t="shared" si="437"/>
        <v>5.0525547076363253E-4</v>
      </c>
      <c r="AE2572">
        <f>ROW()</f>
        <v>2572</v>
      </c>
      <c r="AF2572">
        <f t="shared" si="438"/>
        <v>0.86008836524300436</v>
      </c>
      <c r="AG2572">
        <f>AG2571*(1-(AG$1+AG$5))^($A2572-$A2571)*(1+2*(E2572/E2571-1))</f>
        <v>16930.32196662611</v>
      </c>
      <c r="AH2572">
        <f>VLOOKUP(A2572,'UVXY-IV'!A$2:E$2000,4,0)</f>
        <v>84444.25</v>
      </c>
      <c r="AJ2572" s="10">
        <f t="shared" si="436"/>
        <v>-0.79950888347488303</v>
      </c>
      <c r="AK2572">
        <f t="shared" si="446"/>
        <v>40.210954602408613</v>
      </c>
      <c r="AM2572">
        <v>40.094999999999999</v>
      </c>
      <c r="AN2572" s="10">
        <f t="shared" si="435"/>
        <v>2.8919965683655846E-3</v>
      </c>
      <c r="AO2572">
        <f>AO2571*(1-AO$1+H2571)^($A2572-$A2571)*(2-E2572/E2571)</f>
        <v>40.884748043892792</v>
      </c>
    </row>
    <row r="2573" spans="1:43" x14ac:dyDescent="0.25">
      <c r="A2573" s="1">
        <v>41796</v>
      </c>
      <c r="B2573" s="12">
        <v>10.73</v>
      </c>
      <c r="C2573" s="12">
        <v>12.83</v>
      </c>
      <c r="D2573">
        <v>790.31949999999995</v>
      </c>
      <c r="E2573">
        <v>704.64610000000005</v>
      </c>
      <c r="F2573">
        <v>31189.31</v>
      </c>
      <c r="G2573">
        <v>27813.119999999999</v>
      </c>
      <c r="H2573">
        <f>(1/(1-91/360*VLOOKUP($A2573,Tbills!$B$4:$C$974,2,1)/100))^((1)/91)-1</f>
        <v>9.7224128259298936E-7</v>
      </c>
      <c r="I2573" s="2">
        <f t="shared" si="445"/>
        <v>484.05439722357437</v>
      </c>
      <c r="J2573">
        <f>VLOOKUP(A2573,'VXX-IV'!A$1:C$4500,3,0)</f>
        <v>484.08</v>
      </c>
      <c r="L2573">
        <f t="shared" si="439"/>
        <v>82398.063998624464</v>
      </c>
      <c r="O2573">
        <f t="shared" si="440"/>
        <v>6896.9665062637632</v>
      </c>
      <c r="R2573">
        <f t="shared" si="441"/>
        <v>43.210358840029357</v>
      </c>
      <c r="U2573" s="2">
        <f t="shared" si="442"/>
        <v>52.698302256186786</v>
      </c>
      <c r="V2573">
        <f>VLOOKUP(A2573,'VXZ-IV'!A$1:C$4500,3,0)</f>
        <v>52.68</v>
      </c>
      <c r="W2573" s="10">
        <f t="shared" si="447"/>
        <v>3.4742323816971954E-4</v>
      </c>
      <c r="X2573">
        <f t="shared" si="443"/>
        <v>44.77026192281528</v>
      </c>
      <c r="AB2573">
        <f t="shared" si="444"/>
        <v>403.50196123805841</v>
      </c>
      <c r="AC2573">
        <f>VLOOKUP(A2573,'VIXY-IV'!A$1:E$2000,4,0)</f>
        <v>403.25200000000001</v>
      </c>
      <c r="AD2573" s="10">
        <f t="shared" si="437"/>
        <v>6.1986360404509E-4</v>
      </c>
      <c r="AE2573">
        <f>ROW()</f>
        <v>2573</v>
      </c>
      <c r="AF2573">
        <f t="shared" si="438"/>
        <v>0.83632112236944667</v>
      </c>
      <c r="AG2573">
        <f>AG2572*(1-(AG$1+AG$5))^($A2573-$A2572)*(1+2*(E2573/E2572-1))</f>
        <v>15149.065635299541</v>
      </c>
      <c r="AH2573">
        <f>VLOOKUP(A2573,'UVXY-IV'!A$2:E$2000,4,0)</f>
        <v>75533</v>
      </c>
      <c r="AJ2573" s="10">
        <f t="shared" si="436"/>
        <v>-0.79943778698979862</v>
      </c>
      <c r="AK2573">
        <f t="shared" si="446"/>
        <v>42.323694647639265</v>
      </c>
      <c r="AM2573">
        <v>42.19455</v>
      </c>
      <c r="AN2573" s="10">
        <f t="shared" si="435"/>
        <v>3.0606949864204758E-3</v>
      </c>
      <c r="AO2573">
        <f>AO2572*(1-AO$1+H2572)^($A2573-$A2572)*(2-E2573/E2572)</f>
        <v>43.03334464679179</v>
      </c>
      <c r="AP2573">
        <v>43.1</v>
      </c>
      <c r="AQ2573" s="10">
        <f t="shared" ref="AQ2573:AQ2583" si="448">AO2573/AP2573-1</f>
        <v>-1.5465279166638757E-3</v>
      </c>
    </row>
    <row r="2574" spans="1:43" x14ac:dyDescent="0.25">
      <c r="A2574" s="1">
        <v>41799</v>
      </c>
      <c r="B2574" s="12">
        <v>11.15</v>
      </c>
      <c r="C2574" s="12">
        <v>13.02</v>
      </c>
      <c r="D2574">
        <v>800.70370000000003</v>
      </c>
      <c r="E2574">
        <v>713.90250000000003</v>
      </c>
      <c r="F2574">
        <v>31481.48</v>
      </c>
      <c r="G2574">
        <v>28073.58</v>
      </c>
      <c r="H2574">
        <f>(1/(1-91/360*VLOOKUP($A2574,Tbills!$B$4:$C$974,2,1)/100))^((1)/91)-1</f>
        <v>9.7224128259298936E-7</v>
      </c>
      <c r="I2574" s="2">
        <f t="shared" si="445"/>
        <v>490.37863231730051</v>
      </c>
      <c r="J2574">
        <f>VLOOKUP(A2574,'VXX-IV'!A$1:C$4500,3,0)</f>
        <v>490.41</v>
      </c>
      <c r="L2574">
        <f t="shared" si="439"/>
        <v>84551.644448747669</v>
      </c>
      <c r="O2574">
        <f t="shared" si="440"/>
        <v>7032.1558430584018</v>
      </c>
      <c r="R2574">
        <f t="shared" si="441"/>
        <v>42.92072674426057</v>
      </c>
      <c r="U2574" s="2">
        <f t="shared" si="442"/>
        <v>53.188069661745907</v>
      </c>
      <c r="V2574">
        <f>VLOOKUP(A2574,'VXZ-IV'!A$1:C$4500,3,0)</f>
        <v>53.2</v>
      </c>
      <c r="W2574" s="10">
        <f t="shared" si="447"/>
        <v>-2.2425447846041724E-4</v>
      </c>
      <c r="X2574">
        <f t="shared" si="443"/>
        <v>44.346212698899294</v>
      </c>
      <c r="AB2574">
        <f t="shared" si="444"/>
        <v>408.75970243671554</v>
      </c>
      <c r="AC2574">
        <f>VLOOKUP(A2574,'VIXY-IV'!A$1:E$2000,4,0)</f>
        <v>408.52</v>
      </c>
      <c r="AD2574" s="10">
        <f t="shared" si="437"/>
        <v>5.8675814333586374E-4</v>
      </c>
      <c r="AE2574">
        <f>ROW()</f>
        <v>2574</v>
      </c>
      <c r="AF2574">
        <f t="shared" si="438"/>
        <v>0.85637480798771126</v>
      </c>
      <c r="AG2574">
        <f>AG2573*(1-(AG$1+AG$5))^($A2574-$A2573)*(1+2*(E2574/E2573-1))</f>
        <v>15545.497455148103</v>
      </c>
      <c r="AH2574">
        <f>VLOOKUP(A2574,'UVXY-IV'!A$2:E$2000,4,0)</f>
        <v>77505</v>
      </c>
      <c r="AJ2574" s="10">
        <f t="shared" si="436"/>
        <v>-0.79942587632864848</v>
      </c>
      <c r="AK2574">
        <f t="shared" si="446"/>
        <v>41.761884688317885</v>
      </c>
      <c r="AM2574">
        <v>41.637949999999996</v>
      </c>
      <c r="AN2574" s="10">
        <f t="shared" si="435"/>
        <v>2.9764839123416209E-3</v>
      </c>
      <c r="AO2574">
        <f>AO2573*(1-AO$1+H2573)^($A2574-$A2573)*(2-E2574/E2573)</f>
        <v>42.463460145604238</v>
      </c>
      <c r="AP2574">
        <v>42.45</v>
      </c>
      <c r="AQ2574" s="10">
        <f t="shared" si="448"/>
        <v>3.1708234638960775E-4</v>
      </c>
    </row>
    <row r="2575" spans="1:43" x14ac:dyDescent="0.25">
      <c r="A2575" s="1">
        <v>41800</v>
      </c>
      <c r="B2575" s="12">
        <v>10.99</v>
      </c>
      <c r="C2575" s="12">
        <v>13.01</v>
      </c>
      <c r="D2575">
        <v>789.40650000000005</v>
      </c>
      <c r="E2575">
        <v>703.82929999999999</v>
      </c>
      <c r="F2575">
        <v>31396.23</v>
      </c>
      <c r="G2575">
        <v>27997.53</v>
      </c>
      <c r="H2575">
        <f>(1/(1-91/360*VLOOKUP($A2575,Tbills!$B$4:$C$974,2,1)/100))^((1)/91)-1</f>
        <v>9.7224128259298936E-7</v>
      </c>
      <c r="I2575" s="2">
        <f t="shared" si="445"/>
        <v>483.4480479341612</v>
      </c>
      <c r="J2575">
        <f>VLOOKUP(A2575,'VXX-IV'!A$1:C$4500,3,0)</f>
        <v>483.48</v>
      </c>
      <c r="L2575">
        <f t="shared" si="439"/>
        <v>82161.954130114013</v>
      </c>
      <c r="O2575">
        <f t="shared" si="440"/>
        <v>6883.0877783410406</v>
      </c>
      <c r="R2575">
        <f t="shared" si="441"/>
        <v>43.221579604800034</v>
      </c>
      <c r="U2575" s="2">
        <f t="shared" si="442"/>
        <v>53.042746088427229</v>
      </c>
      <c r="V2575">
        <f>VLOOKUP(A2575,'VXZ-IV'!A$1:C$4500,3,0)</f>
        <v>53.04</v>
      </c>
      <c r="W2575" s="10">
        <f t="shared" si="447"/>
        <v>5.1773914540476085E-5</v>
      </c>
      <c r="X2575">
        <f t="shared" si="443"/>
        <v>44.46474307738584</v>
      </c>
      <c r="AB2575">
        <f t="shared" si="444"/>
        <v>402.97803224842676</v>
      </c>
      <c r="AC2575">
        <f>VLOOKUP(A2575,'VIXY-IV'!A$1:E$2000,4,0)</f>
        <v>402.74200000000002</v>
      </c>
      <c r="AD2575" s="10">
        <f t="shared" si="437"/>
        <v>5.8606315811804421E-4</v>
      </c>
      <c r="AE2575">
        <f>ROW()</f>
        <v>2575</v>
      </c>
      <c r="AF2575">
        <f t="shared" si="438"/>
        <v>0.84473481936971562</v>
      </c>
      <c r="AG2575">
        <f>AG2574*(1-(AG$1+AG$5))^($A2575-$A2574)*(1+2*(E2575/E2574-1))</f>
        <v>15106.292882581156</v>
      </c>
      <c r="AH2575">
        <f>VLOOKUP(A2575,'UVXY-IV'!A$2:E$2000,4,0)</f>
        <v>75312.25</v>
      </c>
      <c r="AJ2575" s="10">
        <f t="shared" si="436"/>
        <v>-0.79941785190880421</v>
      </c>
      <c r="AK2575">
        <f t="shared" si="446"/>
        <v>42.34917445193792</v>
      </c>
      <c r="AM2575">
        <v>42.223599999999998</v>
      </c>
      <c r="AN2575" s="10">
        <f t="shared" si="435"/>
        <v>2.9740347089761698E-3</v>
      </c>
      <c r="AO2575">
        <f>AO2574*(1-AO$1+H2574)^($A2575-$A2574)*(2-E2575/E2574)</f>
        <v>43.061070833363544</v>
      </c>
      <c r="AP2575">
        <v>43.14</v>
      </c>
      <c r="AQ2575" s="10">
        <f t="shared" si="448"/>
        <v>-1.8296051607894492E-3</v>
      </c>
    </row>
    <row r="2576" spans="1:43" x14ac:dyDescent="0.25">
      <c r="A2576" s="1">
        <v>41801</v>
      </c>
      <c r="B2576" s="12">
        <v>11.6</v>
      </c>
      <c r="C2576" s="12">
        <v>13.29</v>
      </c>
      <c r="D2576">
        <v>807.87760000000003</v>
      </c>
      <c r="E2576">
        <v>720.29729999999995</v>
      </c>
      <c r="F2576">
        <v>31678.94</v>
      </c>
      <c r="G2576">
        <v>28249.61</v>
      </c>
      <c r="H2576">
        <f>(1/(1-91/360*VLOOKUP($A2576,Tbills!$B$4:$C$974,2,1)/100))^((1)/91)-1</f>
        <v>9.7224128259298936E-7</v>
      </c>
      <c r="I2576" s="2">
        <f t="shared" si="445"/>
        <v>494.74804841219833</v>
      </c>
      <c r="J2576">
        <f>VLOOKUP(A2576,'VXX-IV'!A$1:C$4500,3,0)</f>
        <v>494.78</v>
      </c>
      <c r="L2576">
        <f t="shared" si="439"/>
        <v>86002.9543598483</v>
      </c>
      <c r="O2576">
        <f t="shared" si="440"/>
        <v>7124.4205148541723</v>
      </c>
      <c r="R2576">
        <f t="shared" si="441"/>
        <v>42.714005428940759</v>
      </c>
      <c r="U2576" s="2">
        <f t="shared" si="442"/>
        <v>53.519068950190139</v>
      </c>
      <c r="V2576">
        <f>VLOOKUP(A2576,'VXZ-IV'!A$1:C$4500,3,0)</f>
        <v>53.52</v>
      </c>
      <c r="W2576" s="10">
        <f t="shared" si="447"/>
        <v>-1.7396296895788588E-5</v>
      </c>
      <c r="X2576">
        <f t="shared" si="443"/>
        <v>44.062811093535608</v>
      </c>
      <c r="AB2576">
        <f t="shared" si="444"/>
        <v>412.39242032781556</v>
      </c>
      <c r="AC2576">
        <f>VLOOKUP(A2576,'VIXY-IV'!A$1:E$2000,4,0)</f>
        <v>412.16399999999999</v>
      </c>
      <c r="AD2576" s="10">
        <f t="shared" si="437"/>
        <v>5.5419766844155838E-4</v>
      </c>
      <c r="AE2576">
        <f>ROW()</f>
        <v>2576</v>
      </c>
      <c r="AF2576">
        <f t="shared" si="438"/>
        <v>0.87283671933784801</v>
      </c>
      <c r="AG2576">
        <f>AG2575*(1-(AG$1+AG$5))^($A2576-$A2575)*(1+2*(E2576/E2575-1))</f>
        <v>15812.665583494361</v>
      </c>
      <c r="AH2576">
        <f>VLOOKUP(A2576,'UVXY-IV'!A$2:E$2000,4,0)</f>
        <v>78835</v>
      </c>
      <c r="AJ2576" s="10">
        <f t="shared" si="436"/>
        <v>-0.79942074480250702</v>
      </c>
      <c r="AK2576">
        <f t="shared" si="446"/>
        <v>41.356374102378972</v>
      </c>
      <c r="AM2576">
        <v>41.238549999999996</v>
      </c>
      <c r="AN2576" s="10">
        <f t="shared" si="435"/>
        <v>2.8571349472514829E-3</v>
      </c>
      <c r="AO2576">
        <f>AO2575*(1-AO$1+H2575)^($A2576-$A2575)*(2-E2576/E2575)</f>
        <v>42.052025490789568</v>
      </c>
      <c r="AP2576">
        <v>42.05</v>
      </c>
      <c r="AQ2576" s="10">
        <f t="shared" si="448"/>
        <v>4.8168627575950751E-5</v>
      </c>
    </row>
    <row r="2577" spans="1:43" x14ac:dyDescent="0.25">
      <c r="A2577" s="1">
        <v>41802</v>
      </c>
      <c r="B2577" s="12">
        <v>12.56</v>
      </c>
      <c r="C2577" s="12">
        <v>14.11</v>
      </c>
      <c r="D2577">
        <v>848.03229999999996</v>
      </c>
      <c r="E2577">
        <v>756.09820000000002</v>
      </c>
      <c r="F2577">
        <v>32370.93</v>
      </c>
      <c r="G2577">
        <v>28866.67</v>
      </c>
      <c r="H2577">
        <f>(1/(1-91/360*VLOOKUP($A2577,Tbills!$B$4:$C$974,2,1)/100))^((1)/91)-1</f>
        <v>9.7224128259298936E-7</v>
      </c>
      <c r="I2577" s="2">
        <f t="shared" si="445"/>
        <v>519.32631254002183</v>
      </c>
      <c r="J2577">
        <f>VLOOKUP(A2577,'VXX-IV'!A$1:C$4500,3,0)</f>
        <v>519.35</v>
      </c>
      <c r="L2577">
        <f t="shared" si="439"/>
        <v>94547.97292858125</v>
      </c>
      <c r="O2577">
        <f t="shared" si="440"/>
        <v>7655.3195971268524</v>
      </c>
      <c r="R2577">
        <f t="shared" si="441"/>
        <v>41.650616490038075</v>
      </c>
      <c r="U2577" s="2">
        <f t="shared" si="442"/>
        <v>54.686797950214277</v>
      </c>
      <c r="V2577">
        <f>VLOOKUP(A2577,'VXZ-IV'!A$1:C$4500,3,0)</f>
        <v>54.68</v>
      </c>
      <c r="W2577" s="10">
        <f t="shared" si="447"/>
        <v>1.2432242527937731E-4</v>
      </c>
      <c r="X2577">
        <f t="shared" si="443"/>
        <v>43.098789014137296</v>
      </c>
      <c r="AB2577">
        <f t="shared" si="444"/>
        <v>432.87444707478409</v>
      </c>
      <c r="AC2577">
        <f>VLOOKUP(A2577,'VIXY-IV'!A$1:E$2000,4,0)</f>
        <v>432.62799999999999</v>
      </c>
      <c r="AD2577" s="10">
        <f t="shared" si="437"/>
        <v>5.6965123566699027E-4</v>
      </c>
      <c r="AE2577">
        <f>ROW()</f>
        <v>2577</v>
      </c>
      <c r="AF2577">
        <f t="shared" si="438"/>
        <v>0.89014883061658401</v>
      </c>
      <c r="AG2577">
        <f>AG2576*(1-(AG$1+AG$5))^($A2577-$A2576)*(1+2*(E2577/E2576-1))</f>
        <v>17383.951971946066</v>
      </c>
      <c r="AH2577">
        <f>VLOOKUP(A2577,'UVXY-IV'!A$2:E$2000,4,0)</f>
        <v>86665.5</v>
      </c>
      <c r="AJ2577" s="10">
        <f t="shared" si="436"/>
        <v>-0.79941323857883395</v>
      </c>
      <c r="AK2577">
        <f t="shared" si="446"/>
        <v>39.299009897535342</v>
      </c>
      <c r="AM2577">
        <v>39.183599999999998</v>
      </c>
      <c r="AN2577" s="10">
        <f t="shared" si="435"/>
        <v>2.945362282570807E-3</v>
      </c>
      <c r="AO2577">
        <f>AO2576*(1-AO$1+H2576)^($A2577-$A2576)*(2-E2577/E2576)</f>
        <v>39.960476619695044</v>
      </c>
      <c r="AP2577">
        <v>39.99</v>
      </c>
      <c r="AQ2577" s="10">
        <f t="shared" si="448"/>
        <v>-7.3826907489271676E-4</v>
      </c>
    </row>
    <row r="2578" spans="1:43" x14ac:dyDescent="0.25">
      <c r="A2578" s="1">
        <v>41803</v>
      </c>
      <c r="B2578" s="12">
        <v>12.18</v>
      </c>
      <c r="C2578" s="12">
        <v>13.79</v>
      </c>
      <c r="D2578">
        <v>827.78869999999995</v>
      </c>
      <c r="E2578">
        <v>738.04849999999999</v>
      </c>
      <c r="F2578">
        <v>31983.9</v>
      </c>
      <c r="G2578">
        <v>28521.51</v>
      </c>
      <c r="H2578">
        <f>(1/(1-91/360*VLOOKUP($A2578,Tbills!$B$4:$C$974,2,1)/100))^((1)/91)-1</f>
        <v>9.7224128259298936E-7</v>
      </c>
      <c r="I2578" s="2">
        <f t="shared" si="445"/>
        <v>506.91697807284834</v>
      </c>
      <c r="J2578">
        <f>VLOOKUP(A2578,'VXX-IV'!A$1:C$4500,3,0)</f>
        <v>506.95</v>
      </c>
      <c r="L2578">
        <f t="shared" si="439"/>
        <v>90029.861066546611</v>
      </c>
      <c r="O2578">
        <f t="shared" si="440"/>
        <v>7380.9472970899305</v>
      </c>
      <c r="R2578">
        <f t="shared" si="441"/>
        <v>42.145856347691343</v>
      </c>
      <c r="U2578" s="2">
        <f t="shared" si="442"/>
        <v>54.031639737982857</v>
      </c>
      <c r="V2578">
        <f>VLOOKUP(A2578,'VXZ-IV'!A$1:C$4500,3,0)</f>
        <v>54.04</v>
      </c>
      <c r="W2578" s="10">
        <f t="shared" si="447"/>
        <v>-1.5470507063553018E-4</v>
      </c>
      <c r="X2578">
        <f t="shared" si="443"/>
        <v>43.612552344394061</v>
      </c>
      <c r="AB2578">
        <f t="shared" si="444"/>
        <v>422.52606551638962</v>
      </c>
      <c r="AC2578">
        <f>VLOOKUP(A2578,'VIXY-IV'!A$1:E$2000,4,0)</f>
        <v>422.29599999999999</v>
      </c>
      <c r="AD2578" s="10">
        <f t="shared" si="437"/>
        <v>5.4479681642649602E-4</v>
      </c>
      <c r="AE2578">
        <f>ROW()</f>
        <v>2578</v>
      </c>
      <c r="AF2578">
        <f t="shared" si="438"/>
        <v>0.88324873096446699</v>
      </c>
      <c r="AG2578">
        <f>AG2577*(1-(AG$1+AG$5))^($A2578-$A2577)*(1+2*(E2578/E2577-1))</f>
        <v>16553.409031653489</v>
      </c>
      <c r="AH2578">
        <f>VLOOKUP(A2578,'UVXY-IV'!A$2:E$2000,4,0)</f>
        <v>82526.25</v>
      </c>
      <c r="AJ2578" s="10">
        <f t="shared" si="436"/>
        <v>-0.79941643984000865</v>
      </c>
      <c r="AK2578">
        <f t="shared" si="446"/>
        <v>40.235288235252462</v>
      </c>
      <c r="AM2578">
        <v>40.117649999999998</v>
      </c>
      <c r="AN2578" s="10">
        <f t="shared" si="435"/>
        <v>2.9323311622806436E-3</v>
      </c>
      <c r="AO2578">
        <f>AO2577*(1-AO$1+H2577)^($A2578-$A2577)*(2-E2578/E2577)</f>
        <v>40.912946164528151</v>
      </c>
      <c r="AP2578">
        <v>40.94</v>
      </c>
      <c r="AQ2578" s="10">
        <f t="shared" si="448"/>
        <v>-6.6081669447592972E-4</v>
      </c>
    </row>
    <row r="2579" spans="1:43" x14ac:dyDescent="0.25">
      <c r="A2579" s="1">
        <v>41806</v>
      </c>
      <c r="B2579" s="12">
        <v>12.65</v>
      </c>
      <c r="C2579" s="12">
        <v>13.97</v>
      </c>
      <c r="D2579">
        <v>828.42669999999998</v>
      </c>
      <c r="E2579">
        <v>738.61509999999998</v>
      </c>
      <c r="F2579">
        <v>31816.17</v>
      </c>
      <c r="G2579">
        <v>28371.86</v>
      </c>
      <c r="H2579">
        <f>(1/(1-91/360*VLOOKUP($A2579,Tbills!$B$4:$C$974,2,1)/100))^((1)/91)-1</f>
        <v>9.7224128259298936E-7</v>
      </c>
      <c r="I2579" s="2">
        <f t="shared" si="445"/>
        <v>507.27056422599372</v>
      </c>
      <c r="J2579">
        <f>VLOOKUP(A2579,'VXX-IV'!A$1:C$4500,3,0)</f>
        <v>507.3</v>
      </c>
      <c r="L2579">
        <f t="shared" si="439"/>
        <v>90156.128204923225</v>
      </c>
      <c r="O2579">
        <f t="shared" si="440"/>
        <v>7388.699811915465</v>
      </c>
      <c r="R2579">
        <f t="shared" si="441"/>
        <v>42.123965437285058</v>
      </c>
      <c r="U2579" s="2">
        <f t="shared" si="442"/>
        <v>53.744355331315717</v>
      </c>
      <c r="V2579">
        <f>VLOOKUP(A2579,'VXZ-IV'!A$1:C$4500,3,0)</f>
        <v>53.76</v>
      </c>
      <c r="W2579" s="10">
        <f t="shared" si="447"/>
        <v>-2.9100946213322931E-4</v>
      </c>
      <c r="X2579">
        <f t="shared" si="443"/>
        <v>43.836647245197568</v>
      </c>
      <c r="AB2579">
        <f t="shared" si="444"/>
        <v>422.80621233210553</v>
      </c>
      <c r="AC2579">
        <f>VLOOKUP(A2579,'VIXY-IV'!A$1:E$2000,4,0)</f>
        <v>422.58800000000002</v>
      </c>
      <c r="AD2579" s="10">
        <f t="shared" si="437"/>
        <v>5.1637134065685153E-4</v>
      </c>
      <c r="AE2579">
        <f>ROW()</f>
        <v>2579</v>
      </c>
      <c r="AF2579">
        <f t="shared" si="438"/>
        <v>0.90551181102362199</v>
      </c>
      <c r="AG2579">
        <f>AG2578*(1-(AG$1+AG$5))^($A2579-$A2578)*(1+2*(E2579/E2578-1))</f>
        <v>16577.149148741821</v>
      </c>
      <c r="AH2579">
        <f>VLOOKUP(A2579,'UVXY-IV'!A$2:E$2000,4,0)</f>
        <v>82636.75</v>
      </c>
      <c r="AJ2579" s="10">
        <f t="shared" si="436"/>
        <v>-0.7993973728547914</v>
      </c>
      <c r="AK2579">
        <f t="shared" si="446"/>
        <v>40.198782255992931</v>
      </c>
      <c r="AM2579">
        <v>40.082050000000002</v>
      </c>
      <c r="AN2579" s="10">
        <f t="shared" si="435"/>
        <v>2.9123324778281834E-3</v>
      </c>
      <c r="AO2579">
        <f>AO2578*(1-AO$1+H2578)^($A2579-$A2578)*(2-E2579/E2578)</f>
        <v>40.877120515173914</v>
      </c>
      <c r="AP2579">
        <v>40.909999999999997</v>
      </c>
      <c r="AQ2579" s="10">
        <f t="shared" si="448"/>
        <v>-8.0370288012909796E-4</v>
      </c>
    </row>
    <row r="2580" spans="1:43" x14ac:dyDescent="0.25">
      <c r="A2580" s="1">
        <v>41807</v>
      </c>
      <c r="B2580" s="12">
        <v>12.06</v>
      </c>
      <c r="C2580" s="12">
        <v>13.66</v>
      </c>
      <c r="D2580">
        <v>806.24739999999997</v>
      </c>
      <c r="E2580">
        <v>718.83960000000002</v>
      </c>
      <c r="F2580">
        <v>31587.72</v>
      </c>
      <c r="G2580">
        <v>28168.12</v>
      </c>
      <c r="H2580">
        <f>(1/(1-91/360*VLOOKUP($A2580,Tbills!$B$4:$C$974,2,1)/100))^((1)/91)-1</f>
        <v>9.7224128259298936E-7</v>
      </c>
      <c r="I2580" s="2">
        <f t="shared" si="445"/>
        <v>493.67747439670575</v>
      </c>
      <c r="J2580">
        <f>VLOOKUP(A2580,'VXX-IV'!A$1:C$4500,3,0)</f>
        <v>493.71</v>
      </c>
      <c r="L2580">
        <f t="shared" si="439"/>
        <v>85324.717606082806</v>
      </c>
      <c r="O2580">
        <f t="shared" si="440"/>
        <v>7091.7259605116069</v>
      </c>
      <c r="R2580">
        <f t="shared" si="441"/>
        <v>42.685944084399111</v>
      </c>
      <c r="U2580" s="2">
        <f t="shared" si="442"/>
        <v>53.357153068665056</v>
      </c>
      <c r="V2580">
        <f>VLOOKUP(A2580,'VXZ-IV'!A$1:C$4500,3,0)</f>
        <v>53.36</v>
      </c>
      <c r="W2580" s="10">
        <f t="shared" si="447"/>
        <v>-5.3353285887292046E-5</v>
      </c>
      <c r="X2580">
        <f t="shared" si="443"/>
        <v>44.149850721859167</v>
      </c>
      <c r="AB2580">
        <f t="shared" si="444"/>
        <v>411.47175575812048</v>
      </c>
      <c r="AC2580">
        <f>VLOOKUP(A2580,'VIXY-IV'!A$1:E$2000,4,0)</f>
        <v>411.26600000000002</v>
      </c>
      <c r="AD2580" s="10">
        <f t="shared" si="437"/>
        <v>5.0029848837596091E-4</v>
      </c>
      <c r="AE2580">
        <f>ROW()</f>
        <v>2580</v>
      </c>
      <c r="AF2580">
        <f t="shared" si="438"/>
        <v>0.8828696925329429</v>
      </c>
      <c r="AG2580">
        <f>AG2579*(1-(AG$1+AG$5))^($A2580-$A2579)*(1+2*(E2580/E2579-1))</f>
        <v>15688.955362539516</v>
      </c>
      <c r="AH2580">
        <f>VLOOKUP(A2580,'UVXY-IV'!A$2:E$2000,4,0)</f>
        <v>78203.25</v>
      </c>
      <c r="AJ2580" s="10">
        <f t="shared" si="436"/>
        <v>-0.79938231003776039</v>
      </c>
      <c r="AK2580">
        <f t="shared" si="446"/>
        <v>41.273132218483291</v>
      </c>
      <c r="AM2580">
        <v>41.15325</v>
      </c>
      <c r="AN2580" s="10">
        <f t="shared" si="435"/>
        <v>2.9130680683371324E-3</v>
      </c>
      <c r="AO2580">
        <f>AO2579*(1-AO$1+H2579)^($A2580-$A2579)*(2-E2580/E2579)</f>
        <v>41.970042973990687</v>
      </c>
      <c r="AP2580">
        <v>42</v>
      </c>
      <c r="AQ2580" s="10">
        <f t="shared" si="448"/>
        <v>-7.1326252403125512E-4</v>
      </c>
    </row>
    <row r="2581" spans="1:43" x14ac:dyDescent="0.25">
      <c r="A2581" s="1">
        <v>41808</v>
      </c>
      <c r="B2581" s="12">
        <v>10.61</v>
      </c>
      <c r="C2581" s="12">
        <v>12.62</v>
      </c>
      <c r="D2581">
        <v>761.29020000000003</v>
      </c>
      <c r="E2581">
        <v>678.75559999999996</v>
      </c>
      <c r="F2581">
        <v>30753.119999999999</v>
      </c>
      <c r="G2581">
        <v>27423.84</v>
      </c>
      <c r="H2581">
        <f>(1/(1-91/360*VLOOKUP($A2581,Tbills!$B$4:$C$974,2,1)/100))^((1)/91)-1</f>
        <v>9.7224128259298936E-7</v>
      </c>
      <c r="I2581" s="2">
        <f t="shared" si="445"/>
        <v>466.13813464766997</v>
      </c>
      <c r="J2581">
        <f>VLOOKUP(A2581,'VXX-IV'!A$1:C$4500,3,0)</f>
        <v>466.16</v>
      </c>
      <c r="L2581">
        <f t="shared" si="439"/>
        <v>75805.594803043045</v>
      </c>
      <c r="O2581">
        <f t="shared" si="440"/>
        <v>6498.3327536917532</v>
      </c>
      <c r="R2581">
        <f t="shared" si="441"/>
        <v>43.87408941877807</v>
      </c>
      <c r="U2581" s="2">
        <f t="shared" si="442"/>
        <v>51.946101846501897</v>
      </c>
      <c r="V2581">
        <f>VLOOKUP(A2581,'VXZ-IV'!A$1:C$4500,3,0)</f>
        <v>51.96</v>
      </c>
      <c r="W2581" s="10">
        <f t="shared" si="447"/>
        <v>-2.6747793491344041E-4</v>
      </c>
      <c r="X2581">
        <f t="shared" si="443"/>
        <v>45.314780427309394</v>
      </c>
      <c r="AB2581">
        <f t="shared" si="444"/>
        <v>388.51368379146396</v>
      </c>
      <c r="AC2581">
        <f>VLOOKUP(A2581,'VIXY-IV'!A$1:E$2000,4,0)</f>
        <v>388.29399999999998</v>
      </c>
      <c r="AD2581" s="10">
        <f t="shared" si="437"/>
        <v>5.6576663936080962E-4</v>
      </c>
      <c r="AE2581">
        <f>ROW()</f>
        <v>2581</v>
      </c>
      <c r="AF2581">
        <f t="shared" si="438"/>
        <v>0.84072900158478603</v>
      </c>
      <c r="AG2581">
        <f>AG2580*(1-(AG$1+AG$5))^($A2581-$A2580)*(1+2*(E2581/E2580-1))</f>
        <v>13938.787680043368</v>
      </c>
      <c r="AH2581">
        <f>VLOOKUP(A2581,'UVXY-IV'!A$2:E$2000,4,0)</f>
        <v>69466</v>
      </c>
      <c r="AJ2581" s="10">
        <f t="shared" si="436"/>
        <v>-0.79934374111013495</v>
      </c>
      <c r="AK2581">
        <f t="shared" si="446"/>
        <v>43.572578917325423</v>
      </c>
      <c r="AM2581">
        <v>43.446350000000002</v>
      </c>
      <c r="AN2581" s="10">
        <f t="shared" si="435"/>
        <v>2.9053975149908595E-3</v>
      </c>
      <c r="AO2581">
        <f>AO2580*(1-AO$1+H2580)^($A2581-$A2580)*(2-E2581/E2580)</f>
        <v>44.308784580194548</v>
      </c>
      <c r="AP2581">
        <v>44.37</v>
      </c>
      <c r="AQ2581" s="10">
        <f t="shared" si="448"/>
        <v>-1.3796578725591147E-3</v>
      </c>
    </row>
    <row r="2582" spans="1:43" x14ac:dyDescent="0.25">
      <c r="A2582" s="1">
        <v>41809</v>
      </c>
      <c r="B2582" s="12">
        <v>10.62</v>
      </c>
      <c r="C2582" s="12">
        <v>12.7</v>
      </c>
      <c r="D2582">
        <v>767.26059999999995</v>
      </c>
      <c r="E2582">
        <v>684.07809999999995</v>
      </c>
      <c r="F2582">
        <v>30818.93</v>
      </c>
      <c r="G2582">
        <v>27482.5</v>
      </c>
      <c r="H2582">
        <f>(1/(1-91/360*VLOOKUP($A2582,Tbills!$B$4:$C$974,2,1)/100))^((1)/91)-1</f>
        <v>9.7224128259298936E-7</v>
      </c>
      <c r="I2582" s="2">
        <f t="shared" si="445"/>
        <v>469.78235645993311</v>
      </c>
      <c r="J2582">
        <f>VLOOKUP(A2582,'VXX-IV'!A$1:C$4500,3,0)</f>
        <v>469.81</v>
      </c>
      <c r="L2582">
        <f t="shared" si="439"/>
        <v>76991.056711513942</v>
      </c>
      <c r="O2582">
        <f t="shared" si="440"/>
        <v>6574.5467526129814</v>
      </c>
      <c r="R2582">
        <f t="shared" si="441"/>
        <v>43.700093282781296</v>
      </c>
      <c r="U2582" s="2">
        <f t="shared" si="442"/>
        <v>52.055994330617878</v>
      </c>
      <c r="V2582">
        <f>VLOOKUP(A2582,'VXZ-IV'!A$1:C$4500,3,0)</f>
        <v>52.04</v>
      </c>
      <c r="W2582" s="10">
        <f t="shared" si="447"/>
        <v>3.0734686045108539E-4</v>
      </c>
      <c r="X2582">
        <f t="shared" si="443"/>
        <v>45.21622296229112</v>
      </c>
      <c r="AB2582">
        <f t="shared" si="444"/>
        <v>391.54658381226483</v>
      </c>
      <c r="AC2582">
        <f>VLOOKUP(A2582,'VIXY-IV'!A$1:E$2000,4,0)</f>
        <v>391.346</v>
      </c>
      <c r="AD2582" s="10">
        <f t="shared" si="437"/>
        <v>5.125485178456568E-4</v>
      </c>
      <c r="AE2582">
        <f>ROW()</f>
        <v>2582</v>
      </c>
      <c r="AF2582">
        <f t="shared" si="438"/>
        <v>0.83622047244094488</v>
      </c>
      <c r="AG2582">
        <f>AG2581*(1-(AG$1+AG$5))^($A2582-$A2581)*(1+2*(E2582/E2581-1))</f>
        <v>14156.914161722716</v>
      </c>
      <c r="AH2582">
        <f>VLOOKUP(A2582,'UVXY-IV'!A$2:E$2000,4,0)</f>
        <v>70533</v>
      </c>
      <c r="AJ2582" s="10">
        <f t="shared" si="436"/>
        <v>-0.79928665785203079</v>
      </c>
      <c r="AK2582">
        <f t="shared" si="446"/>
        <v>43.228888608673223</v>
      </c>
      <c r="AM2582">
        <v>43.097200000000001</v>
      </c>
      <c r="AN2582" s="10">
        <f t="shared" si="435"/>
        <v>3.0556186637002991E-3</v>
      </c>
      <c r="AO2582">
        <f>AO2581*(1-AO$1+H2581)^($A2582-$A2581)*(2-E2582/E2581)</f>
        <v>43.959751541579898</v>
      </c>
      <c r="AP2582">
        <v>44.03</v>
      </c>
      <c r="AQ2582" s="10">
        <f t="shared" si="448"/>
        <v>-1.5954680540564148E-3</v>
      </c>
    </row>
    <row r="2583" spans="1:43" x14ac:dyDescent="0.25">
      <c r="A2583" s="1">
        <v>41810</v>
      </c>
      <c r="B2583" s="12">
        <v>10.85</v>
      </c>
      <c r="C2583" s="12">
        <v>12.87</v>
      </c>
      <c r="D2583">
        <v>773.20669999999996</v>
      </c>
      <c r="E2583">
        <v>689.37890000000004</v>
      </c>
      <c r="F2583">
        <v>31010.93</v>
      </c>
      <c r="G2583">
        <v>27653.68</v>
      </c>
      <c r="H2583">
        <f>(1/(1-91/360*VLOOKUP($A2583,Tbills!$B$4:$C$974,2,1)/100))^((1)/91)-1</f>
        <v>9.7224128259298936E-7</v>
      </c>
      <c r="I2583" s="2">
        <f t="shared" si="445"/>
        <v>473.41152210779342</v>
      </c>
      <c r="J2583">
        <f>VLOOKUP(A2583,'VXX-IV'!A$1:C$4500,3,0)</f>
        <v>473.44</v>
      </c>
      <c r="L2583">
        <f t="shared" si="439"/>
        <v>78180.778485723218</v>
      </c>
      <c r="O2583">
        <f t="shared" si="440"/>
        <v>6650.7401212065515</v>
      </c>
      <c r="R2583">
        <f t="shared" si="441"/>
        <v>43.528813312658578</v>
      </c>
      <c r="U2583" s="2">
        <f t="shared" si="442"/>
        <v>52.37902269049173</v>
      </c>
      <c r="V2583">
        <f>VLOOKUP(A2583,'VXZ-IV'!A$1:C$4500,3,0)</f>
        <v>52.36</v>
      </c>
      <c r="W2583" s="10">
        <f t="shared" si="447"/>
        <v>3.6330577715304457E-4</v>
      </c>
      <c r="X2583">
        <f t="shared" si="443"/>
        <v>44.932966805095219</v>
      </c>
      <c r="AB2583">
        <f t="shared" si="444"/>
        <v>394.56685185509593</v>
      </c>
      <c r="AC2583">
        <f>VLOOKUP(A2583,'VIXY-IV'!A$1:E$2000,4,0)</f>
        <v>394.36799999999999</v>
      </c>
      <c r="AD2583" s="10">
        <f t="shared" si="437"/>
        <v>5.0422918465975464E-4</v>
      </c>
      <c r="AE2583">
        <f>ROW()</f>
        <v>2583</v>
      </c>
      <c r="AF2583">
        <f t="shared" si="438"/>
        <v>0.84304584304584307</v>
      </c>
      <c r="AG2583">
        <f>AG2582*(1-(AG$1+AG$5))^($A2583-$A2582)*(1+2*(E2583/E2582-1))</f>
        <v>14375.828539035949</v>
      </c>
      <c r="AH2583">
        <f>VLOOKUP(A2583,'UVXY-IV'!A$2:E$2000,4,0)</f>
        <v>71624.5</v>
      </c>
      <c r="AJ2583" s="10">
        <f t="shared" si="436"/>
        <v>-0.79928895086128415</v>
      </c>
      <c r="AK2583">
        <f t="shared" si="446"/>
        <v>42.891917810820679</v>
      </c>
      <c r="AM2583">
        <v>42.7605</v>
      </c>
      <c r="AN2583" s="10">
        <f t="shared" si="435"/>
        <v>3.0733459810030617E-3</v>
      </c>
      <c r="AO2583">
        <f>AO2582*(1-AO$1+H2582)^($A2583-$A2582)*(2-E2583/E2582)</f>
        <v>43.617544313718852</v>
      </c>
      <c r="AP2583">
        <v>43.66</v>
      </c>
      <c r="AQ2583" s="10">
        <f t="shared" si="448"/>
        <v>-9.7241608523002121E-4</v>
      </c>
    </row>
    <row r="2584" spans="1:43" x14ac:dyDescent="0.25">
      <c r="A2584" s="1">
        <v>41813</v>
      </c>
      <c r="B2584" s="12">
        <v>10.98</v>
      </c>
      <c r="C2584" s="12">
        <v>12.92</v>
      </c>
      <c r="D2584">
        <v>756.37980000000005</v>
      </c>
      <c r="E2584">
        <v>674.37429999999995</v>
      </c>
      <c r="F2584">
        <v>30728.6</v>
      </c>
      <c r="G2584">
        <v>27401.83</v>
      </c>
      <c r="H2584">
        <f>(1/(1-91/360*VLOOKUP($A2584,Tbills!$B$4:$C$974,2,1)/100))^((1)/91)-1</f>
        <v>6.9441778594026005E-7</v>
      </c>
      <c r="I2584" s="2">
        <f t="shared" si="445"/>
        <v>463.07503456782916</v>
      </c>
      <c r="J2584">
        <f>VLOOKUP(A2584,'VXX-IV'!A$1:C$4500,3,0)</f>
        <v>463.1</v>
      </c>
      <c r="L2584">
        <f t="shared" si="439"/>
        <v>74767.523522603646</v>
      </c>
      <c r="O2584">
        <f t="shared" si="440"/>
        <v>6432.9558121048831</v>
      </c>
      <c r="R2584">
        <f t="shared" si="441"/>
        <v>43.996556896357873</v>
      </c>
      <c r="U2584" s="2">
        <f t="shared" si="442"/>
        <v>51.898356514967602</v>
      </c>
      <c r="V2584">
        <f>VLOOKUP(A2584,'VXZ-IV'!A$1:C$4500,3,0)</f>
        <v>51.88</v>
      </c>
      <c r="W2584" s="10">
        <f t="shared" si="447"/>
        <v>3.5382642574410816E-4</v>
      </c>
      <c r="X2584">
        <f t="shared" si="443"/>
        <v>45.337247748299816</v>
      </c>
      <c r="AB2584">
        <f t="shared" si="444"/>
        <v>385.93858069835773</v>
      </c>
      <c r="AC2584">
        <f>VLOOKUP(A2584,'VIXY-IV'!A$1:E$2000,4,0)</f>
        <v>385.75200000000001</v>
      </c>
      <c r="AD2584" s="10">
        <f t="shared" si="437"/>
        <v>4.8368044328417348E-4</v>
      </c>
      <c r="AE2584">
        <f>ROW()</f>
        <v>2584</v>
      </c>
      <c r="AF2584">
        <f t="shared" si="438"/>
        <v>0.84984520123839014</v>
      </c>
      <c r="AG2584">
        <f>AG2583*(1-(AG$1+AG$5))^($A2584-$A2583)*(1+2*(E2584/E2583-1))</f>
        <v>13748.647509843213</v>
      </c>
      <c r="AH2584">
        <f>VLOOKUP(A2584,'UVXY-IV'!A$2:E$2000,4,0)</f>
        <v>68499.25</v>
      </c>
      <c r="AJ2584" s="10">
        <f t="shared" si="436"/>
        <v>-0.79928761979374641</v>
      </c>
      <c r="AK2584">
        <f t="shared" si="446"/>
        <v>43.819353816867554</v>
      </c>
      <c r="AM2584">
        <v>43.686999999999998</v>
      </c>
      <c r="AN2584" s="10">
        <f t="shared" si="435"/>
        <v>3.029592713337026E-3</v>
      </c>
      <c r="AO2584">
        <f>AO2583*(1-AO$1+H2583)^($A2584-$A2583)*(2-E2584/E2583)</f>
        <v>44.562082206232425</v>
      </c>
      <c r="AP2584">
        <v>44.57</v>
      </c>
      <c r="AQ2584" s="10">
        <f t="shared" ref="AQ2584:AQ2589" si="449">AO2584/AP2584-1</f>
        <v>-1.7764850275014954E-4</v>
      </c>
    </row>
    <row r="2585" spans="1:43" x14ac:dyDescent="0.25">
      <c r="A2585" s="1">
        <v>41814</v>
      </c>
      <c r="B2585" s="12">
        <v>12.13</v>
      </c>
      <c r="C2585" s="12">
        <v>13.38</v>
      </c>
      <c r="D2585">
        <v>782.75120000000004</v>
      </c>
      <c r="E2585">
        <v>697.88610000000006</v>
      </c>
      <c r="F2585">
        <v>30976.99</v>
      </c>
      <c r="G2585">
        <v>27623.31</v>
      </c>
      <c r="H2585">
        <f>(1/(1-91/360*VLOOKUP($A2585,Tbills!$B$4:$C$974,2,1)/100))^((1)/91)-1</f>
        <v>6.9441778594026005E-7</v>
      </c>
      <c r="I2585" s="2">
        <f t="shared" si="445"/>
        <v>479.20859418312187</v>
      </c>
      <c r="J2585">
        <f>VLOOKUP(A2585,'VXX-IV'!A$1:C$4500,3,0)</f>
        <v>479.23</v>
      </c>
      <c r="L2585">
        <f t="shared" si="439"/>
        <v>79977.445253012993</v>
      </c>
      <c r="O2585">
        <f t="shared" si="440"/>
        <v>6769.1514800380319</v>
      </c>
      <c r="R2585">
        <f t="shared" si="441"/>
        <v>43.227641183953466</v>
      </c>
      <c r="U2585" s="2">
        <f t="shared" si="442"/>
        <v>52.316593350459918</v>
      </c>
      <c r="V2585">
        <f>VLOOKUP(A2585,'VXZ-IV'!A$1:C$4500,3,0)</f>
        <v>52.32</v>
      </c>
      <c r="W2585" s="10">
        <f t="shared" si="447"/>
        <v>-6.5111803136175261E-5</v>
      </c>
      <c r="X2585">
        <f t="shared" si="443"/>
        <v>44.969169577035977</v>
      </c>
      <c r="AB2585">
        <f t="shared" si="444"/>
        <v>399.38025564526265</v>
      </c>
      <c r="AC2585">
        <f>VLOOKUP(A2585,'VIXY-IV'!A$1:E$2000,4,0)</f>
        <v>399.21800000000002</v>
      </c>
      <c r="AD2585" s="10">
        <f t="shared" si="437"/>
        <v>4.0643369102255633E-4</v>
      </c>
      <c r="AE2585">
        <f>ROW()</f>
        <v>2585</v>
      </c>
      <c r="AF2585">
        <f t="shared" si="438"/>
        <v>0.90657698056801195</v>
      </c>
      <c r="AG2585">
        <f>AG2584*(1-(AG$1+AG$5))^($A2585-$A2584)*(1+2*(E2585/E2584-1))</f>
        <v>14706.834483693085</v>
      </c>
      <c r="AH2585">
        <f>VLOOKUP(A2585,'UVXY-IV'!A$2:E$2000,4,0)</f>
        <v>73286.5</v>
      </c>
      <c r="AJ2585" s="10">
        <f t="shared" si="436"/>
        <v>-0.79932409811229788</v>
      </c>
      <c r="AK2585">
        <f t="shared" si="446"/>
        <v>42.289639192117143</v>
      </c>
      <c r="AM2585">
        <v>42.168900000000001</v>
      </c>
      <c r="AN2585" s="10">
        <f t="shared" si="435"/>
        <v>2.8632284009575404E-3</v>
      </c>
      <c r="AO2585">
        <f>AO2584*(1-AO$1+H2584)^($A2585-$A2584)*(2-E2585/E2584)</f>
        <v>43.006881531292066</v>
      </c>
      <c r="AP2585">
        <v>43.08</v>
      </c>
      <c r="AQ2585" s="10">
        <f t="shared" si="449"/>
        <v>-1.6972717898776635E-3</v>
      </c>
    </row>
    <row r="2586" spans="1:43" x14ac:dyDescent="0.25">
      <c r="A2586" s="1">
        <v>41815</v>
      </c>
      <c r="B2586" s="12">
        <v>11.59</v>
      </c>
      <c r="C2586" s="12">
        <v>13.11</v>
      </c>
      <c r="D2586">
        <v>757.86080000000004</v>
      </c>
      <c r="E2586">
        <v>675.69380000000001</v>
      </c>
      <c r="F2586">
        <v>30524.67</v>
      </c>
      <c r="G2586">
        <v>27219.94</v>
      </c>
      <c r="H2586">
        <f>(1/(1-91/360*VLOOKUP($A2586,Tbills!$B$4:$C$974,2,1)/100))^((1)/91)-1</f>
        <v>6.9441778594026005E-7</v>
      </c>
      <c r="I2586" s="2">
        <f t="shared" si="445"/>
        <v>463.9591138196929</v>
      </c>
      <c r="J2586">
        <f>VLOOKUP(A2586,'VXX-IV'!A$1:C$4500,3,0)</f>
        <v>463.98</v>
      </c>
      <c r="L2586">
        <f t="shared" si="439"/>
        <v>74887.655810081531</v>
      </c>
      <c r="O2586">
        <f t="shared" si="440"/>
        <v>6446.0526782307124</v>
      </c>
      <c r="R2586">
        <f t="shared" si="441"/>
        <v>43.912960679357006</v>
      </c>
      <c r="U2586" s="2">
        <f t="shared" si="442"/>
        <v>51.551419563279786</v>
      </c>
      <c r="V2586">
        <f>VLOOKUP(A2586,'VXZ-IV'!A$1:C$4500,3,0)</f>
        <v>51.56</v>
      </c>
      <c r="W2586" s="10">
        <f t="shared" si="447"/>
        <v>-1.6641653840610005E-4</v>
      </c>
      <c r="X2586">
        <f t="shared" si="443"/>
        <v>45.624177030734529</v>
      </c>
      <c r="AB2586">
        <f t="shared" si="444"/>
        <v>386.66675543122597</v>
      </c>
      <c r="AC2586">
        <f>VLOOKUP(A2586,'VIXY-IV'!A$1:E$2000,4,0)</f>
        <v>386.49799999999999</v>
      </c>
      <c r="AD2586" s="10">
        <f t="shared" si="437"/>
        <v>4.3662691974089007E-4</v>
      </c>
      <c r="AE2586">
        <f>ROW()</f>
        <v>2586</v>
      </c>
      <c r="AF2586">
        <f t="shared" si="438"/>
        <v>0.88405797101449279</v>
      </c>
      <c r="AG2586">
        <f>AG2585*(1-(AG$1+AG$5))^($A2586-$A2585)*(1+2*(E2586/E2585-1))</f>
        <v>13771.035875176338</v>
      </c>
      <c r="AH2586">
        <f>VLOOKUP(A2586,'UVXY-IV'!A$2:E$2000,4,0)</f>
        <v>68641</v>
      </c>
      <c r="AJ2586" s="10">
        <f t="shared" si="436"/>
        <v>-0.79937594331119399</v>
      </c>
      <c r="AK2586">
        <f t="shared" si="446"/>
        <v>43.632388466295353</v>
      </c>
      <c r="AM2586">
        <v>43.512450000000001</v>
      </c>
      <c r="AN2586" s="10">
        <f t="shared" si="435"/>
        <v>2.7564172161151923E-3</v>
      </c>
      <c r="AO2586">
        <f>AO2585*(1-AO$1+H2585)^($A2586-$A2585)*(2-E2586/E2585)</f>
        <v>44.37286047557663</v>
      </c>
      <c r="AP2586">
        <v>44.37</v>
      </c>
      <c r="AQ2586" s="10">
        <f t="shared" si="449"/>
        <v>6.4468685522456326E-5</v>
      </c>
    </row>
    <row r="2587" spans="1:43" x14ac:dyDescent="0.25">
      <c r="A2587" s="1">
        <v>41816</v>
      </c>
      <c r="B2587" s="12">
        <v>11.63</v>
      </c>
      <c r="C2587" s="12">
        <v>13.07</v>
      </c>
      <c r="D2587">
        <v>761.8655</v>
      </c>
      <c r="E2587">
        <v>679.26379999999995</v>
      </c>
      <c r="F2587">
        <v>30260.48</v>
      </c>
      <c r="G2587">
        <v>26984.33</v>
      </c>
      <c r="H2587">
        <f>(1/(1-91/360*VLOOKUP($A2587,Tbills!$B$4:$C$974,2,1)/100))^((1)/91)-1</f>
        <v>6.9441778594026005E-7</v>
      </c>
      <c r="I2587" s="2">
        <f t="shared" si="445"/>
        <v>466.39940113533464</v>
      </c>
      <c r="J2587">
        <f>VLOOKUP(A2587,'VXX-IV'!A$1:C$4500,3,0)</f>
        <v>466.43</v>
      </c>
      <c r="L2587">
        <f t="shared" si="439"/>
        <v>75675.618867802841</v>
      </c>
      <c r="O2587">
        <f t="shared" si="440"/>
        <v>6496.9199091120054</v>
      </c>
      <c r="R2587">
        <f t="shared" si="441"/>
        <v>43.794974669255048</v>
      </c>
      <c r="U2587" s="2">
        <f t="shared" si="442"/>
        <v>51.10399761977753</v>
      </c>
      <c r="V2587">
        <f>VLOOKUP(A2587,'VXZ-IV'!A$1:C$4500,3,0)</f>
        <v>51.12</v>
      </c>
      <c r="W2587" s="10">
        <f t="shared" si="447"/>
        <v>-3.1303560685580489E-4</v>
      </c>
      <c r="X2587">
        <f t="shared" si="443"/>
        <v>46.017420065018179</v>
      </c>
      <c r="AB2587">
        <f t="shared" si="444"/>
        <v>388.69614072461115</v>
      </c>
      <c r="AC2587">
        <f>VLOOKUP(A2587,'VIXY-IV'!A$1:E$2000,4,0)</f>
        <v>388.49400000000003</v>
      </c>
      <c r="AD2587" s="10">
        <f t="shared" si="437"/>
        <v>5.2031878127101194E-4</v>
      </c>
      <c r="AE2587">
        <f>ROW()</f>
        <v>2587</v>
      </c>
      <c r="AF2587">
        <f t="shared" si="438"/>
        <v>0.88982402448355014</v>
      </c>
      <c r="AG2587">
        <f>AG2586*(1-(AG$1+AG$5))^($A2587-$A2586)*(1+2*(E2587/E2586-1))</f>
        <v>13916.084293336949</v>
      </c>
      <c r="AH2587">
        <f>VLOOKUP(A2587,'UVXY-IV'!A$2:E$2000,4,0)</f>
        <v>69351.75</v>
      </c>
      <c r="AJ2587" s="10">
        <f t="shared" si="436"/>
        <v>-0.79934054593666415</v>
      </c>
      <c r="AK2587">
        <f t="shared" si="446"/>
        <v>43.39983710590279</v>
      </c>
      <c r="AM2587">
        <v>43.281149999999997</v>
      </c>
      <c r="AN2587" s="10">
        <f t="shared" si="435"/>
        <v>2.7422354975039642E-3</v>
      </c>
      <c r="AO2587">
        <f>AO2586*(1-AO$1+H2586)^($A2587-$A2586)*(2-E2587/E2586)</f>
        <v>44.136816452305098</v>
      </c>
      <c r="AP2587">
        <v>44.14</v>
      </c>
      <c r="AQ2587" s="10">
        <f t="shared" si="449"/>
        <v>-7.2123871656115668E-5</v>
      </c>
    </row>
    <row r="2588" spans="1:43" x14ac:dyDescent="0.25">
      <c r="A2588" s="1">
        <v>41817</v>
      </c>
      <c r="B2588" s="12">
        <v>11.26</v>
      </c>
      <c r="C2588" s="12">
        <v>12.82</v>
      </c>
      <c r="D2588">
        <v>756.03390000000002</v>
      </c>
      <c r="E2588">
        <v>674.06399999999996</v>
      </c>
      <c r="F2588">
        <v>30355.64</v>
      </c>
      <c r="G2588">
        <v>27069.17</v>
      </c>
      <c r="H2588">
        <f>(1/(1-91/360*VLOOKUP($A2588,Tbills!$B$4:$C$974,2,1)/100))^((1)/91)-1</f>
        <v>6.9441778594026005E-7</v>
      </c>
      <c r="I2588" s="2">
        <f t="shared" si="445"/>
        <v>462.81812238341547</v>
      </c>
      <c r="J2588">
        <f>VLOOKUP(A2588,'VXX-IV'!A$1:C$4500,3,0)</f>
        <v>462.85</v>
      </c>
      <c r="L2588">
        <f t="shared" si="439"/>
        <v>74513.700376667373</v>
      </c>
      <c r="O2588">
        <f t="shared" si="440"/>
        <v>6422.102092009276</v>
      </c>
      <c r="R2588">
        <f t="shared" si="441"/>
        <v>43.960613732336675</v>
      </c>
      <c r="U2588" s="2">
        <f t="shared" si="442"/>
        <v>51.263454123015592</v>
      </c>
      <c r="V2588">
        <f>VLOOKUP(A2588,'VXZ-IV'!A$1:C$4500,3,0)</f>
        <v>51.28</v>
      </c>
      <c r="W2588" s="10">
        <f t="shared" si="447"/>
        <v>-3.226575074962712E-4</v>
      </c>
      <c r="X2588">
        <f t="shared" si="443"/>
        <v>45.871074328448088</v>
      </c>
      <c r="AB2588">
        <f t="shared" si="444"/>
        <v>385.70720322681194</v>
      </c>
      <c r="AC2588">
        <f>VLOOKUP(A2588,'VIXY-IV'!A$1:E$2000,4,0)</f>
        <v>385.50200000000001</v>
      </c>
      <c r="AD2588" s="10">
        <f t="shared" si="437"/>
        <v>5.3230132868820057E-4</v>
      </c>
      <c r="AE2588">
        <f>ROW()</f>
        <v>2588</v>
      </c>
      <c r="AF2588">
        <f t="shared" si="438"/>
        <v>0.87831513260530414</v>
      </c>
      <c r="AG2588">
        <f>AG2587*(1-(AG$1+AG$5))^($A2588-$A2587)*(1+2*(E2588/E2587-1))</f>
        <v>13702.565810421831</v>
      </c>
      <c r="AH2588">
        <f>VLOOKUP(A2588,'UVXY-IV'!A$2:E$2000,4,0)</f>
        <v>68281</v>
      </c>
      <c r="AJ2588" s="10">
        <f t="shared" si="436"/>
        <v>-0.79932095589663554</v>
      </c>
      <c r="AK2588">
        <f t="shared" si="446"/>
        <v>43.730028298312604</v>
      </c>
      <c r="AM2588">
        <v>43.610149999999997</v>
      </c>
      <c r="AN2588" s="10">
        <f t="shared" si="435"/>
        <v>2.7488623247708954E-3</v>
      </c>
      <c r="AO2588">
        <f>AO2587*(1-AO$1+H2587)^($A2588-$A2587)*(2-E2588/E2587)</f>
        <v>44.473072026028539</v>
      </c>
      <c r="AP2588">
        <v>44.64</v>
      </c>
      <c r="AQ2588" s="10">
        <f t="shared" si="449"/>
        <v>-3.7394259402209196E-3</v>
      </c>
    </row>
    <row r="2589" spans="1:43" x14ac:dyDescent="0.25">
      <c r="A2589" s="1">
        <v>41820</v>
      </c>
      <c r="B2589" s="12">
        <v>11.57</v>
      </c>
      <c r="C2589" s="12">
        <v>13.01</v>
      </c>
      <c r="D2589">
        <v>745.63480000000004</v>
      </c>
      <c r="E2589">
        <v>664.79100000000005</v>
      </c>
      <c r="F2589">
        <v>29957.49</v>
      </c>
      <c r="G2589">
        <v>26714.07</v>
      </c>
      <c r="H2589">
        <f>(1/(1-91/360*VLOOKUP($A2589,Tbills!$B$4:$C$974,2,1)/100))^((1)/91)-1</f>
        <v>1.1111556939003009E-6</v>
      </c>
      <c r="I2589" s="2">
        <f t="shared" si="445"/>
        <v>456.41875969336803</v>
      </c>
      <c r="J2589">
        <f>VLOOKUP(A2589,'VXX-IV'!A$1:C$4500,3,0)</f>
        <v>456.45</v>
      </c>
      <c r="L2589">
        <f t="shared" si="439"/>
        <v>72453.96691884195</v>
      </c>
      <c r="O2589">
        <f t="shared" si="440"/>
        <v>6288.9443819405442</v>
      </c>
      <c r="R2589">
        <f t="shared" si="441"/>
        <v>44.256991085451041</v>
      </c>
      <c r="U2589" s="2">
        <f t="shared" si="442"/>
        <v>50.587372814479934</v>
      </c>
      <c r="V2589">
        <f>VLOOKUP(A2589,'VXZ-IV'!A$1:C$4500,3,0)</f>
        <v>50.6</v>
      </c>
      <c r="W2589" s="10">
        <f t="shared" si="447"/>
        <v>-2.4954912094998782E-4</v>
      </c>
      <c r="X2589">
        <f t="shared" si="443"/>
        <v>46.467820834733956</v>
      </c>
      <c r="AB2589">
        <f t="shared" si="444"/>
        <v>380.36129886434685</v>
      </c>
      <c r="AC2589">
        <f>VLOOKUP(A2589,'VIXY-IV'!A$1:E$2000,4,0)</f>
        <v>380.15199999999999</v>
      </c>
      <c r="AD2589" s="10">
        <f t="shared" si="437"/>
        <v>5.5056625861982234E-4</v>
      </c>
      <c r="AE2589">
        <f>ROW()</f>
        <v>2589</v>
      </c>
      <c r="AF2589">
        <f t="shared" si="438"/>
        <v>0.88931591083781714</v>
      </c>
      <c r="AG2589">
        <f>AG2588*(1-(AG$1+AG$5))^($A2589-$A2588)*(1+2*(E2589/E2588-1))</f>
        <v>13324.210303576681</v>
      </c>
      <c r="AH2589">
        <f>VLOOKUP(A2589,'UVXY-IV'!A$2:E$2000,4,0)</f>
        <v>66389.25</v>
      </c>
      <c r="AJ2589" s="10">
        <f t="shared" si="436"/>
        <v>-0.79930168960220693</v>
      </c>
      <c r="AK2589">
        <f t="shared" si="446"/>
        <v>44.325421918696982</v>
      </c>
      <c r="AM2589">
        <v>44.204749999999997</v>
      </c>
      <c r="AN2589" s="10">
        <f t="shared" si="435"/>
        <v>2.7298405419549088E-3</v>
      </c>
      <c r="AO2589">
        <f>AO2588*(1-AO$1+H2588)^($A2589-$A2588)*(2-E2589/E2588)</f>
        <v>45.07997311485606</v>
      </c>
      <c r="AP2589">
        <v>45.16</v>
      </c>
      <c r="AQ2589" s="10">
        <f t="shared" si="449"/>
        <v>-1.772074516030453E-3</v>
      </c>
    </row>
    <row r="2590" spans="1:43" x14ac:dyDescent="0.25">
      <c r="A2590" s="1">
        <v>41821</v>
      </c>
      <c r="B2590" s="12">
        <v>11.15</v>
      </c>
      <c r="C2590" s="12">
        <v>12.74</v>
      </c>
      <c r="D2590">
        <v>726.73950000000002</v>
      </c>
      <c r="E2590">
        <v>647.94359999999995</v>
      </c>
      <c r="F2590">
        <v>29546.76</v>
      </c>
      <c r="G2590">
        <v>26347.78</v>
      </c>
      <c r="H2590">
        <f>(1/(1-91/360*VLOOKUP($A2590,Tbills!$B$4:$C$974,2,1)/100))^((1)/91)-1</f>
        <v>1.1111556939003009E-6</v>
      </c>
      <c r="I2590" s="2">
        <f t="shared" si="445"/>
        <v>444.84170165171372</v>
      </c>
      <c r="J2590">
        <f>VLOOKUP(A2590,'VXX-IV'!A$1:C$4500,3,0)</f>
        <v>444.87</v>
      </c>
      <c r="L2590">
        <f t="shared" si="439"/>
        <v>68778.619093508183</v>
      </c>
      <c r="O2590">
        <f t="shared" si="440"/>
        <v>6049.6750851807028</v>
      </c>
      <c r="R2590">
        <f t="shared" si="441"/>
        <v>44.815754280340684</v>
      </c>
      <c r="U2590" s="2">
        <f t="shared" si="442"/>
        <v>49.892581709680847</v>
      </c>
      <c r="V2590">
        <f>VLOOKUP(A2590,'VXZ-IV'!A$1:C$4500,3,0)</f>
        <v>49.88</v>
      </c>
      <c r="W2590" s="10">
        <f t="shared" si="447"/>
        <v>2.5223956858155816E-4</v>
      </c>
      <c r="X2590">
        <f t="shared" si="443"/>
        <v>47.103274513432382</v>
      </c>
      <c r="AB2590">
        <f t="shared" si="444"/>
        <v>370.70910512727073</v>
      </c>
      <c r="AC2590">
        <f>VLOOKUP(A2590,'VIXY-IV'!A$1:E$2000,4,0)</f>
        <v>370.50599999999997</v>
      </c>
      <c r="AD2590" s="10">
        <f t="shared" si="437"/>
        <v>5.481830989801928E-4</v>
      </c>
      <c r="AE2590">
        <f>ROW()</f>
        <v>2590</v>
      </c>
      <c r="AF2590">
        <f t="shared" si="438"/>
        <v>0.8751962323390895</v>
      </c>
      <c r="AG2590">
        <f>AG2589*(1-(AG$1+AG$5))^($A2590-$A2589)*(1+2*(E2590/E2589-1))</f>
        <v>12648.44909689803</v>
      </c>
      <c r="AH2590">
        <f>VLOOKUP(A2590,'UVXY-IV'!A$2:E$2000,4,0)</f>
        <v>63011.5</v>
      </c>
      <c r="AJ2590" s="10">
        <f t="shared" si="436"/>
        <v>-0.79926760834295285</v>
      </c>
      <c r="AK2590">
        <f t="shared" si="446"/>
        <v>45.446617738199159</v>
      </c>
      <c r="AM2590">
        <v>45.321100000000001</v>
      </c>
      <c r="AN2590" s="10">
        <f t="shared" si="435"/>
        <v>2.7695210001337234E-3</v>
      </c>
      <c r="AO2590">
        <f>AO2589*(1-AO$1+H2589)^($A2590-$A2589)*(2-E2590/E2589)</f>
        <v>46.220749627988909</v>
      </c>
      <c r="AQ2590" s="10" t="e">
        <f t="shared" ref="AQ2590:AQ2653" si="450">AO2590/AP2590-1</f>
        <v>#DIV/0!</v>
      </c>
    </row>
    <row r="2591" spans="1:43" x14ac:dyDescent="0.25">
      <c r="A2591" s="1">
        <v>41822</v>
      </c>
      <c r="B2591" s="12">
        <v>10.82</v>
      </c>
      <c r="C2591" s="12">
        <v>12.49</v>
      </c>
      <c r="D2591">
        <v>718.08860000000004</v>
      </c>
      <c r="E2591">
        <v>640.23</v>
      </c>
      <c r="F2591">
        <v>29216.49</v>
      </c>
      <c r="G2591">
        <v>26053.23</v>
      </c>
      <c r="H2591">
        <f>(1/(1-91/360*VLOOKUP($A2591,Tbills!$B$4:$C$974,2,1)/100))^((1)/91)-1</f>
        <v>1.1111556939003009E-6</v>
      </c>
      <c r="I2591" s="2">
        <f t="shared" si="445"/>
        <v>439.53571503857893</v>
      </c>
      <c r="J2591">
        <f>VLOOKUP(A2591,'VXX-IV'!A$1:C$4500,3,0)</f>
        <v>439.56</v>
      </c>
      <c r="L2591">
        <f t="shared" si="439"/>
        <v>67138.075418869121</v>
      </c>
      <c r="O2591">
        <f t="shared" si="440"/>
        <v>5941.4451477083103</v>
      </c>
      <c r="R2591">
        <f t="shared" si="441"/>
        <v>45.080476251771152</v>
      </c>
      <c r="U2591" s="2">
        <f t="shared" si="442"/>
        <v>49.333685690608419</v>
      </c>
      <c r="V2591">
        <f>VLOOKUP(A2591,'VXZ-IV'!A$1:C$4500,3,0)</f>
        <v>49.32</v>
      </c>
      <c r="W2591" s="10">
        <f t="shared" si="447"/>
        <v>2.7748764412849347E-4</v>
      </c>
      <c r="X2591">
        <f t="shared" si="443"/>
        <v>47.628147892416408</v>
      </c>
      <c r="AB2591">
        <f t="shared" si="444"/>
        <v>366.28313874953727</v>
      </c>
      <c r="AC2591">
        <f>VLOOKUP(A2591,'VIXY-IV'!A$1:E$2000,4,0)</f>
        <v>366.07600000000002</v>
      </c>
      <c r="AD2591" s="10">
        <f t="shared" si="437"/>
        <v>5.6583537171861487E-4</v>
      </c>
      <c r="AE2591">
        <f>ROW()</f>
        <v>2591</v>
      </c>
      <c r="AF2591">
        <f t="shared" si="438"/>
        <v>0.86629303442754202</v>
      </c>
      <c r="AG2591">
        <f>AG2590*(1-(AG$1+AG$5))^($A2591-$A2590)*(1+2*(E2591/E2590-1))</f>
        <v>12346.880017747566</v>
      </c>
      <c r="AH2591">
        <f>VLOOKUP(A2591,'UVXY-IV'!A$2:E$2000,4,0)</f>
        <v>61495.75</v>
      </c>
      <c r="AJ2591" s="10">
        <f t="shared" si="436"/>
        <v>-0.79922384851396133</v>
      </c>
      <c r="AK2591">
        <f t="shared" si="446"/>
        <v>45.985506009302249</v>
      </c>
      <c r="AM2591">
        <v>45.856400000000001</v>
      </c>
      <c r="AN2591" s="10">
        <f t="shared" si="435"/>
        <v>2.8154414498793301E-3</v>
      </c>
      <c r="AO2591">
        <f>AO2590*(1-AO$1+H2590)^($A2591-$A2590)*(2-E2591/E2590)</f>
        <v>46.769317712023501</v>
      </c>
      <c r="AQ2591" s="10" t="e">
        <f t="shared" si="450"/>
        <v>#DIV/0!</v>
      </c>
    </row>
    <row r="2592" spans="1:43" x14ac:dyDescent="0.25">
      <c r="A2592" s="1">
        <v>41823</v>
      </c>
      <c r="B2592" s="12">
        <v>10.32</v>
      </c>
      <c r="C2592" s="12">
        <v>12.24</v>
      </c>
      <c r="D2592">
        <v>711.13530000000003</v>
      </c>
      <c r="E2592">
        <v>634.0299</v>
      </c>
      <c r="F2592">
        <v>28946.51</v>
      </c>
      <c r="G2592">
        <v>25812.45</v>
      </c>
      <c r="H2592">
        <f>(1/(1-91/360*VLOOKUP($A2592,Tbills!$B$4:$C$974,2,1)/100))^((1)/91)-1</f>
        <v>1.1111556939003009E-6</v>
      </c>
      <c r="I2592" s="2">
        <f t="shared" si="445"/>
        <v>435.26904760826733</v>
      </c>
      <c r="J2592">
        <f>VLOOKUP(A2592,'VXX-IV'!A$1:C$4500,3,0)</f>
        <v>435.3</v>
      </c>
      <c r="L2592">
        <f t="shared" si="439"/>
        <v>65834.818471845429</v>
      </c>
      <c r="O2592">
        <f t="shared" si="440"/>
        <v>5854.9408368230461</v>
      </c>
      <c r="R2592">
        <f t="shared" si="441"/>
        <v>45.296712132688064</v>
      </c>
      <c r="U2592" s="2">
        <f t="shared" si="442"/>
        <v>48.876617469340509</v>
      </c>
      <c r="V2592">
        <f>VLOOKUP(A2592,'VXZ-IV'!A$1:C$4500,3,0)</f>
        <v>48.88</v>
      </c>
      <c r="W2592" s="10">
        <f t="shared" si="447"/>
        <v>-6.9200709073125033E-5</v>
      </c>
      <c r="X2592">
        <f t="shared" si="443"/>
        <v>48.066595553189551</v>
      </c>
      <c r="AB2592">
        <f t="shared" si="444"/>
        <v>362.72334156652198</v>
      </c>
      <c r="AC2592">
        <f>VLOOKUP(A2592,'VIXY-IV'!A$1:E$2000,4,0)</f>
        <v>362.54</v>
      </c>
      <c r="AD2592" s="10">
        <f t="shared" si="437"/>
        <v>5.0571403575316864E-4</v>
      </c>
      <c r="AE2592">
        <f>ROW()</f>
        <v>2592</v>
      </c>
      <c r="AF2592">
        <f t="shared" si="438"/>
        <v>0.84313725490196079</v>
      </c>
      <c r="AG2592">
        <f>AG2591*(1-(AG$1+AG$5))^($A2592-$A2591)*(1+2*(E2592/E2591-1))</f>
        <v>12107.333285184732</v>
      </c>
      <c r="AH2592">
        <f>VLOOKUP(A2592,'UVXY-IV'!A$2:E$2000,4,0)</f>
        <v>60301.5</v>
      </c>
      <c r="AJ2592" s="10">
        <f t="shared" si="436"/>
        <v>-0.79922003125652374</v>
      </c>
      <c r="AK2592">
        <f t="shared" si="446"/>
        <v>46.428675210742071</v>
      </c>
      <c r="AM2592">
        <v>46.298400000000001</v>
      </c>
      <c r="AN2592" s="10">
        <f t="shared" si="435"/>
        <v>2.8138166921982677E-3</v>
      </c>
      <c r="AO2592">
        <f>AO2591*(1-AO$1+H2591)^($A2592-$A2591)*(2-E2592/E2591)</f>
        <v>47.220545911371872</v>
      </c>
      <c r="AQ2592" s="10" t="e">
        <f t="shared" si="450"/>
        <v>#DIV/0!</v>
      </c>
    </row>
    <row r="2593" spans="1:43" x14ac:dyDescent="0.25">
      <c r="A2593" s="1">
        <v>41827</v>
      </c>
      <c r="B2593" s="12">
        <v>11.33</v>
      </c>
      <c r="C2593" s="12">
        <v>12.87</v>
      </c>
      <c r="D2593">
        <v>727.54700000000003</v>
      </c>
      <c r="E2593">
        <v>648.65930000000003</v>
      </c>
      <c r="F2593">
        <v>29417.84</v>
      </c>
      <c r="G2593">
        <v>26232.63</v>
      </c>
      <c r="H2593">
        <f>(1/(1-91/360*VLOOKUP($A2593,Tbills!$B$4:$C$974,2,1)/100))^((1)/91)-1</f>
        <v>8.3332864653229421E-7</v>
      </c>
      <c r="I2593" s="2">
        <f t="shared" si="445"/>
        <v>445.27082805834942</v>
      </c>
      <c r="J2593">
        <f>VLOOKUP(A2593,'VXX-IV'!A$1:C$4500,3,0)</f>
        <v>445.3</v>
      </c>
      <c r="L2593">
        <f t="shared" si="439"/>
        <v>68860.697567665818</v>
      </c>
      <c r="O2593">
        <f t="shared" si="440"/>
        <v>6056.7668541111934</v>
      </c>
      <c r="R2593">
        <f t="shared" si="441"/>
        <v>44.766035724948786</v>
      </c>
      <c r="U2593" s="2">
        <f t="shared" si="442"/>
        <v>49.667620673520176</v>
      </c>
      <c r="V2593">
        <f>VLOOKUP(A2593,'VXZ-IV'!A$1:C$4500,3,0)</f>
        <v>49.68</v>
      </c>
      <c r="W2593" s="10">
        <f t="shared" si="447"/>
        <v>-2.4918128985151888E-4</v>
      </c>
      <c r="X2593">
        <f t="shared" si="443"/>
        <v>47.277320833074242</v>
      </c>
      <c r="AB2593">
        <f t="shared" si="444"/>
        <v>371.04095221978145</v>
      </c>
      <c r="AC2593">
        <f>VLOOKUP(A2593,'VIXY-IV'!A$1:E$2000,4,0)</f>
        <v>370.84399999999999</v>
      </c>
      <c r="AD2593" s="10">
        <f t="shared" si="437"/>
        <v>5.3109183317356923E-4</v>
      </c>
      <c r="AE2593">
        <f>ROW()</f>
        <v>2593</v>
      </c>
      <c r="AF2593">
        <f t="shared" si="438"/>
        <v>0.88034188034188043</v>
      </c>
      <c r="AG2593">
        <f>AG2592*(1-(AG$1+AG$5))^($A2593-$A2592)*(1+2*(E2593/E2592-1))</f>
        <v>12664.34740901869</v>
      </c>
      <c r="AH2593">
        <f>VLOOKUP(A2593,'UVXY-IV'!A$2:E$2000,4,0)</f>
        <v>63066</v>
      </c>
      <c r="AJ2593" s="10">
        <f t="shared" si="436"/>
        <v>-0.79918898599849852</v>
      </c>
      <c r="AK2593">
        <f t="shared" si="446"/>
        <v>45.348945482981094</v>
      </c>
      <c r="AM2593">
        <v>45.219650000000001</v>
      </c>
      <c r="AN2593" s="10">
        <f t="shared" si="435"/>
        <v>2.8592765087984695E-3</v>
      </c>
      <c r="AO2593">
        <f>AO2592*(1-AO$1+H2592)^($A2593-$A2592)*(2-E2593/E2592)</f>
        <v>46.124374902382776</v>
      </c>
      <c r="AQ2593" s="10" t="e">
        <f t="shared" si="450"/>
        <v>#DIV/0!</v>
      </c>
    </row>
    <row r="2594" spans="1:43" x14ac:dyDescent="0.25">
      <c r="A2594" s="1">
        <v>41828</v>
      </c>
      <c r="B2594" s="12">
        <v>11.98</v>
      </c>
      <c r="C2594" s="12">
        <v>13.21</v>
      </c>
      <c r="D2594">
        <v>733.99670000000003</v>
      </c>
      <c r="E2594">
        <v>654.40909999999997</v>
      </c>
      <c r="F2594">
        <v>29417.86</v>
      </c>
      <c r="G2594">
        <v>26232.63</v>
      </c>
      <c r="H2594">
        <f>(1/(1-91/360*VLOOKUP($A2594,Tbills!$B$4:$C$974,2,1)/100))^((1)/91)-1</f>
        <v>8.3332864653229421E-7</v>
      </c>
      <c r="I2594" s="2">
        <f t="shared" si="445"/>
        <v>449.20719786767154</v>
      </c>
      <c r="J2594">
        <f>VLOOKUP(A2594,'VXX-IV'!A$1:C$4500,3,0)</f>
        <v>449.23</v>
      </c>
      <c r="L2594">
        <f t="shared" si="439"/>
        <v>70078.368175396172</v>
      </c>
      <c r="O2594">
        <f t="shared" si="440"/>
        <v>6137.0919836557068</v>
      </c>
      <c r="R2594">
        <f t="shared" si="441"/>
        <v>44.565615056206013</v>
      </c>
      <c r="U2594" s="2">
        <f t="shared" si="442"/>
        <v>49.666443366213564</v>
      </c>
      <c r="V2594">
        <f>VLOOKUP(A2594,'VXZ-IV'!A$1:C$4500,3,0)</f>
        <v>49.68</v>
      </c>
      <c r="W2594" s="10">
        <f t="shared" si="447"/>
        <v>-2.7287910198137144E-4</v>
      </c>
      <c r="X2594">
        <f t="shared" si="443"/>
        <v>47.275611617383731</v>
      </c>
      <c r="AB2594">
        <f t="shared" si="444"/>
        <v>374.31685622497838</v>
      </c>
      <c r="AC2594">
        <f>VLOOKUP(A2594,'VIXY-IV'!A$1:E$2000,4,0)</f>
        <v>374.13</v>
      </c>
      <c r="AD2594" s="10">
        <f t="shared" si="437"/>
        <v>4.9944197198392715E-4</v>
      </c>
      <c r="AE2594">
        <f>ROW()</f>
        <v>2594</v>
      </c>
      <c r="AF2594">
        <f t="shared" si="438"/>
        <v>0.906888720666162</v>
      </c>
      <c r="AG2594">
        <f>AG2593*(1-(AG$1+AG$5))^($A2594-$A2593)*(1+2*(E2594/E2593-1))</f>
        <v>12888.429901454545</v>
      </c>
      <c r="AH2594">
        <f>VLOOKUP(A2594,'UVXY-IV'!A$2:E$2000,4,0)</f>
        <v>64192.5</v>
      </c>
      <c r="AJ2594" s="10">
        <f t="shared" si="436"/>
        <v>-0.79922218481201779</v>
      </c>
      <c r="AK2594">
        <f t="shared" si="446"/>
        <v>44.944873139728507</v>
      </c>
      <c r="AM2594">
        <v>44.816650000000003</v>
      </c>
      <c r="AN2594" s="10">
        <f t="shared" si="435"/>
        <v>2.8610603364709331E-3</v>
      </c>
      <c r="AO2594">
        <f>AO2593*(1-AO$1+H2593)^($A2594-$A2593)*(2-E2594/E2593)</f>
        <v>45.713869720705581</v>
      </c>
      <c r="AQ2594" s="10" t="e">
        <f t="shared" si="450"/>
        <v>#DIV/0!</v>
      </c>
    </row>
    <row r="2595" spans="1:43" x14ac:dyDescent="0.25">
      <c r="A2595" s="1">
        <v>41829</v>
      </c>
      <c r="B2595" s="12">
        <v>11.65</v>
      </c>
      <c r="C2595" s="12">
        <v>12.99</v>
      </c>
      <c r="D2595">
        <v>721.28549999999996</v>
      </c>
      <c r="E2595">
        <v>643.07560000000001</v>
      </c>
      <c r="F2595">
        <v>29104.95</v>
      </c>
      <c r="G2595">
        <v>25953.58</v>
      </c>
      <c r="H2595">
        <f>(1/(1-91/360*VLOOKUP($A2595,Tbills!$B$4:$C$974,2,1)/100))^((1)/91)-1</f>
        <v>8.3332864653229421E-7</v>
      </c>
      <c r="I2595" s="2">
        <f t="shared" si="445"/>
        <v>441.41715879886647</v>
      </c>
      <c r="J2595">
        <f>VLOOKUP(A2595,'VXX-IV'!A$1:C$4500,3,0)</f>
        <v>441.44</v>
      </c>
      <c r="L2595">
        <f t="shared" si="439"/>
        <v>67648.037070387931</v>
      </c>
      <c r="O2595">
        <f t="shared" si="440"/>
        <v>5977.4610715325061</v>
      </c>
      <c r="R2595">
        <f t="shared" si="441"/>
        <v>44.949491753083294</v>
      </c>
      <c r="U2595" s="2">
        <f t="shared" si="442"/>
        <v>49.136956374583583</v>
      </c>
      <c r="V2595">
        <f>VLOOKUP(A2595,'VXZ-IV'!A$1:C$4500,3,0)</f>
        <v>49.12</v>
      </c>
      <c r="W2595" s="10">
        <f t="shared" si="447"/>
        <v>3.4520306562679792E-4</v>
      </c>
      <c r="X2595">
        <f t="shared" si="443"/>
        <v>47.776779318854594</v>
      </c>
      <c r="AB2595">
        <f t="shared" si="444"/>
        <v>367.82135884787567</v>
      </c>
      <c r="AC2595">
        <f>VLOOKUP(A2595,'VIXY-IV'!A$1:E$2000,4,0)</f>
        <v>367.59800000000001</v>
      </c>
      <c r="AD2595" s="10">
        <f t="shared" si="437"/>
        <v>6.0761714665380495E-4</v>
      </c>
      <c r="AE2595">
        <f>ROW()</f>
        <v>2595</v>
      </c>
      <c r="AF2595">
        <f t="shared" si="438"/>
        <v>0.89684372594303308</v>
      </c>
      <c r="AG2595">
        <f>AG2594*(1-(AG$1+AG$5))^($A2595-$A2594)*(1+2*(E2595/E2594-1))</f>
        <v>12441.589507056415</v>
      </c>
      <c r="AH2595">
        <f>VLOOKUP(A2595,'UVXY-IV'!A$2:E$2000,4,0)</f>
        <v>61953.25</v>
      </c>
      <c r="AJ2595" s="10">
        <f t="shared" si="436"/>
        <v>-0.79917777506335153</v>
      </c>
      <c r="AK2595">
        <f t="shared" si="446"/>
        <v>45.721129315760614</v>
      </c>
      <c r="AM2595">
        <v>45.589750000000002</v>
      </c>
      <c r="AN2595" s="10">
        <f t="shared" si="435"/>
        <v>2.8817731126100643E-3</v>
      </c>
      <c r="AO2595">
        <f>AO2594*(1-AO$1+H2594)^($A2595-$A2594)*(2-E2595/E2594)</f>
        <v>46.503892162051123</v>
      </c>
      <c r="AQ2595" s="10" t="e">
        <f t="shared" si="450"/>
        <v>#DIV/0!</v>
      </c>
    </row>
    <row r="2596" spans="1:43" x14ac:dyDescent="0.25">
      <c r="A2596" s="1">
        <v>41830</v>
      </c>
      <c r="B2596" s="12">
        <v>12.59</v>
      </c>
      <c r="C2596" s="12">
        <v>13.65</v>
      </c>
      <c r="D2596">
        <v>752.61389999999994</v>
      </c>
      <c r="E2596">
        <v>671.00649999999996</v>
      </c>
      <c r="F2596">
        <v>29336.76</v>
      </c>
      <c r="G2596">
        <v>26160.27</v>
      </c>
      <c r="H2596">
        <f>(1/(1-91/360*VLOOKUP($A2596,Tbills!$B$4:$C$974,2,1)/100))^((1)/91)-1</f>
        <v>8.3332864653229421E-7</v>
      </c>
      <c r="I2596" s="2">
        <f t="shared" si="445"/>
        <v>460.57849323798808</v>
      </c>
      <c r="J2596">
        <f>VLOOKUP(A2596,'VXX-IV'!A$1:C$4500,3,0)</f>
        <v>460.61</v>
      </c>
      <c r="L2596">
        <f t="shared" si="439"/>
        <v>73521.130567608809</v>
      </c>
      <c r="O2596">
        <f t="shared" si="440"/>
        <v>6366.6778692517119</v>
      </c>
      <c r="R2596">
        <f t="shared" si="441"/>
        <v>43.971351378365604</v>
      </c>
      <c r="U2596" s="2">
        <f t="shared" si="442"/>
        <v>49.527106108132237</v>
      </c>
      <c r="V2596">
        <f>VLOOKUP(A2596,'VXZ-IV'!A$1:C$4500,3,0)</f>
        <v>49.52</v>
      </c>
      <c r="W2596" s="10">
        <f t="shared" si="447"/>
        <v>1.4349976034400136E-4</v>
      </c>
      <c r="X2596">
        <f t="shared" si="443"/>
        <v>47.394579467618883</v>
      </c>
      <c r="AB2596">
        <f t="shared" si="444"/>
        <v>383.78367577468589</v>
      </c>
      <c r="AC2596">
        <f>VLOOKUP(A2596,'VIXY-IV'!A$1:E$2000,4,0)</f>
        <v>383.62200000000001</v>
      </c>
      <c r="AD2596" s="10">
        <f t="shared" si="437"/>
        <v>4.2144552368195143E-4</v>
      </c>
      <c r="AE2596">
        <f>ROW()</f>
        <v>2596</v>
      </c>
      <c r="AF2596">
        <f t="shared" si="438"/>
        <v>0.92234432234432229</v>
      </c>
      <c r="AG2596">
        <f>AG2595*(1-(AG$1+AG$5))^($A2596-$A2595)*(1+2*(E2596/E2595-1))</f>
        <v>13521.892577285773</v>
      </c>
      <c r="AH2596">
        <f>VLOOKUP(A2596,'UVXY-IV'!A$2:E$2000,4,0)</f>
        <v>67340</v>
      </c>
      <c r="AJ2596" s="10">
        <f t="shared" si="436"/>
        <v>-0.79919969442700067</v>
      </c>
      <c r="AK2596">
        <f t="shared" si="446"/>
        <v>43.733272479871864</v>
      </c>
      <c r="AM2596">
        <v>43.61645</v>
      </c>
      <c r="AN2596" s="10">
        <f t="shared" si="435"/>
        <v>2.6784041312821749E-3</v>
      </c>
      <c r="AO2596">
        <f>AO2595*(1-AO$1+H2595)^($A2596-$A2595)*(2-E2596/E2595)</f>
        <v>44.482466102591601</v>
      </c>
      <c r="AQ2596" s="10" t="e">
        <f t="shared" si="450"/>
        <v>#DIV/0!</v>
      </c>
    </row>
    <row r="2597" spans="1:43" x14ac:dyDescent="0.25">
      <c r="A2597" s="1">
        <v>41831</v>
      </c>
      <c r="B2597" s="12">
        <v>12.08</v>
      </c>
      <c r="C2597" s="12">
        <v>13.28</v>
      </c>
      <c r="D2597">
        <v>742.33540000000005</v>
      </c>
      <c r="E2597">
        <v>661.84190000000001</v>
      </c>
      <c r="F2597">
        <v>29118.54</v>
      </c>
      <c r="G2597">
        <v>25965.66</v>
      </c>
      <c r="H2597">
        <f>(1/(1-91/360*VLOOKUP($A2597,Tbills!$B$4:$C$974,2,1)/100))^((1)/91)-1</f>
        <v>8.3332864653229421E-7</v>
      </c>
      <c r="I2597" s="2">
        <f t="shared" si="445"/>
        <v>454.27726378530366</v>
      </c>
      <c r="J2597">
        <f>VLOOKUP(A2597,'VXX-IV'!A$1:C$4500,3,0)</f>
        <v>454.3</v>
      </c>
      <c r="L2597">
        <f t="shared" si="439"/>
        <v>71509.65567208828</v>
      </c>
      <c r="O2597">
        <f t="shared" si="440"/>
        <v>6236.0336833226847</v>
      </c>
      <c r="R2597">
        <f t="shared" si="441"/>
        <v>44.269630194549812</v>
      </c>
      <c r="U2597" s="2">
        <f t="shared" si="442"/>
        <v>49.157502579333524</v>
      </c>
      <c r="V2597">
        <f>VLOOKUP(A2597,'VXZ-IV'!A$1:C$4500,3,0)</f>
        <v>49.16</v>
      </c>
      <c r="W2597" s="10">
        <f t="shared" si="447"/>
        <v>-5.0801884997397906E-5</v>
      </c>
      <c r="X2597">
        <f t="shared" si="443"/>
        <v>47.745428339243603</v>
      </c>
      <c r="AB2597">
        <f t="shared" si="444"/>
        <v>378.52876432948653</v>
      </c>
      <c r="AC2597">
        <f>VLOOKUP(A2597,'VIXY-IV'!A$1:E$2000,4,0)</f>
        <v>378.36</v>
      </c>
      <c r="AD2597" s="10">
        <f t="shared" si="437"/>
        <v>4.4604167852457799E-4</v>
      </c>
      <c r="AE2597">
        <f>ROW()</f>
        <v>2597</v>
      </c>
      <c r="AF2597">
        <f t="shared" si="438"/>
        <v>0.90963855421686757</v>
      </c>
      <c r="AG2597">
        <f>AG2596*(1-(AG$1+AG$5))^($A2597-$A2596)*(1+2*(E2597/E2596-1))</f>
        <v>13152.085610575688</v>
      </c>
      <c r="AH2597">
        <f>VLOOKUP(A2597,'UVXY-IV'!A$2:E$2000,4,0)</f>
        <v>65502</v>
      </c>
      <c r="AJ2597" s="10">
        <f t="shared" si="436"/>
        <v>-0.79921093080248407</v>
      </c>
      <c r="AK2597">
        <f t="shared" si="446"/>
        <v>44.328516361711486</v>
      </c>
      <c r="AM2597">
        <v>44.2121</v>
      </c>
      <c r="AN2597" s="10">
        <f t="shared" si="435"/>
        <v>2.6331335021745339E-3</v>
      </c>
      <c r="AO2597">
        <f>AO2596*(1-AO$1+H2596)^($A2597-$A2596)*(2-E2597/E2596)</f>
        <v>45.088377037559368</v>
      </c>
      <c r="AQ2597" s="10" t="e">
        <f t="shared" si="450"/>
        <v>#DIV/0!</v>
      </c>
    </row>
    <row r="2598" spans="1:43" x14ac:dyDescent="0.25">
      <c r="A2598" s="1">
        <v>41834</v>
      </c>
      <c r="B2598" s="12">
        <v>11.82</v>
      </c>
      <c r="C2598" s="12">
        <v>12.93</v>
      </c>
      <c r="D2598">
        <v>716.02700000000004</v>
      </c>
      <c r="E2598">
        <v>638.3845</v>
      </c>
      <c r="F2598">
        <v>28520.75</v>
      </c>
      <c r="G2598">
        <v>25432.53</v>
      </c>
      <c r="H2598">
        <f>(1/(1-91/360*VLOOKUP($A2598,Tbills!$B$4:$C$974,2,1)/100))^((1)/91)-1</f>
        <v>6.9441778594026005E-7</v>
      </c>
      <c r="I2598" s="2">
        <f t="shared" si="445"/>
        <v>438.14560488852652</v>
      </c>
      <c r="J2598">
        <f>VLOOKUP(A2598,'VXX-IV'!A$1:C$4500,3,0)</f>
        <v>438.17</v>
      </c>
      <c r="L2598">
        <f t="shared" si="439"/>
        <v>66431.807295642982</v>
      </c>
      <c r="O2598">
        <f t="shared" si="440"/>
        <v>5903.904879281944</v>
      </c>
      <c r="R2598">
        <f t="shared" si="441"/>
        <v>45.048035861640557</v>
      </c>
      <c r="U2598" s="2">
        <f t="shared" si="442"/>
        <v>48.144800058079277</v>
      </c>
      <c r="V2598">
        <f>VLOOKUP(A2598,'VXZ-IV'!A$1:C$4500,3,0)</f>
        <v>48.16</v>
      </c>
      <c r="W2598" s="10">
        <f t="shared" si="447"/>
        <v>-3.1561341197505755E-4</v>
      </c>
      <c r="X2598">
        <f t="shared" si="443"/>
        <v>48.720438262472236</v>
      </c>
      <c r="AB2598">
        <f t="shared" si="444"/>
        <v>365.07453177729178</v>
      </c>
      <c r="AC2598">
        <f>VLOOKUP(A2598,'VIXY-IV'!A$1:E$2000,4,0)</f>
        <v>364.90199999999999</v>
      </c>
      <c r="AD2598" s="10">
        <f t="shared" si="437"/>
        <v>4.7281674885812919E-4</v>
      </c>
      <c r="AE2598">
        <f>ROW()</f>
        <v>2598</v>
      </c>
      <c r="AF2598">
        <f t="shared" si="438"/>
        <v>0.91415313225058004</v>
      </c>
      <c r="AG2598">
        <f>AG2597*(1-(AG$1+AG$5))^($A2598-$A2597)*(1+2*(E2598/E2597-1))</f>
        <v>12218.561971574216</v>
      </c>
      <c r="AH2598">
        <f>VLOOKUP(A2598,'UVXY-IV'!A$2:E$2000,4,0)</f>
        <v>60843</v>
      </c>
      <c r="AJ2598" s="10">
        <f t="shared" si="436"/>
        <v>-0.7991788378026361</v>
      </c>
      <c r="AK2598">
        <f t="shared" si="446"/>
        <v>45.893221313219321</v>
      </c>
      <c r="AM2598">
        <v>45.759250000000002</v>
      </c>
      <c r="AN2598" s="10">
        <f t="shared" si="435"/>
        <v>2.9277427671852152E-3</v>
      </c>
      <c r="AO2598">
        <f>AO2597*(1-AO$1+H2597)^($A2598-$A2597)*(2-E2598/E2597)</f>
        <v>46.681363128289213</v>
      </c>
      <c r="AQ2598" s="10" t="e">
        <f t="shared" si="450"/>
        <v>#DIV/0!</v>
      </c>
    </row>
    <row r="2599" spans="1:43" x14ac:dyDescent="0.25">
      <c r="A2599" s="1">
        <v>41835</v>
      </c>
      <c r="B2599" s="12">
        <v>11.96</v>
      </c>
      <c r="C2599" s="12">
        <v>13.16</v>
      </c>
      <c r="D2599">
        <v>729.81150000000002</v>
      </c>
      <c r="E2599">
        <v>650.67380000000003</v>
      </c>
      <c r="F2599">
        <v>28615.59</v>
      </c>
      <c r="G2599">
        <v>25517.08</v>
      </c>
      <c r="H2599">
        <f>(1/(1-91/360*VLOOKUP($A2599,Tbills!$B$4:$C$974,2,1)/100))^((1)/91)-1</f>
        <v>6.9441778594026005E-7</v>
      </c>
      <c r="I2599" s="2">
        <f t="shared" si="445"/>
        <v>446.5696183861574</v>
      </c>
      <c r="J2599">
        <f>VLOOKUP(A2599,'VXX-IV'!A$1:C$4500,3,0)</f>
        <v>446.59</v>
      </c>
      <c r="L2599">
        <f t="shared" si="439"/>
        <v>68986.443991675536</v>
      </c>
      <c r="O2599">
        <f t="shared" si="440"/>
        <v>6074.1809605706039</v>
      </c>
      <c r="R2599">
        <f t="shared" si="441"/>
        <v>44.612417643770755</v>
      </c>
      <c r="U2599" s="2">
        <f t="shared" si="442"/>
        <v>48.303718031945174</v>
      </c>
      <c r="V2599">
        <f>VLOOKUP(A2599,'VXZ-IV'!A$1:C$4500,3,0)</f>
        <v>48.32</v>
      </c>
      <c r="W2599" s="10">
        <f t="shared" si="447"/>
        <v>-3.3696125941284905E-4</v>
      </c>
      <c r="X2599">
        <f t="shared" si="443"/>
        <v>48.556705741562155</v>
      </c>
      <c r="AB2599">
        <f t="shared" si="444"/>
        <v>372.08947097011367</v>
      </c>
      <c r="AC2599">
        <f>VLOOKUP(A2599,'VIXY-IV'!A$1:E$2000,4,0)</f>
        <v>371.89400000000001</v>
      </c>
      <c r="AD2599" s="10">
        <f t="shared" si="437"/>
        <v>5.2560936749079801E-4</v>
      </c>
      <c r="AE2599">
        <f>ROW()</f>
        <v>2599</v>
      </c>
      <c r="AF2599">
        <f t="shared" si="438"/>
        <v>0.90881458966565354</v>
      </c>
      <c r="AG2599">
        <f>AG2598*(1-(AG$1+AG$5))^($A2599-$A2598)*(1+2*(E2599/E2598-1))</f>
        <v>12688.564255484946</v>
      </c>
      <c r="AH2599">
        <f>VLOOKUP(A2599,'UVXY-IV'!A$2:E$2000,4,0)</f>
        <v>63176.5</v>
      </c>
      <c r="AJ2599" s="10">
        <f t="shared" si="436"/>
        <v>-0.799156897652055</v>
      </c>
      <c r="AK2599">
        <f t="shared" si="446"/>
        <v>45.007651819476081</v>
      </c>
      <c r="AM2599">
        <v>44.871600000000001</v>
      </c>
      <c r="AN2599" s="10">
        <f t="shared" si="435"/>
        <v>3.0320251445474788E-3</v>
      </c>
      <c r="AO2599">
        <f>AO2598*(1-AO$1+H2598)^($A2599-$A2598)*(2-E2599/E2598)</f>
        <v>45.78105621614894</v>
      </c>
      <c r="AQ2599" s="10" t="e">
        <f t="shared" si="450"/>
        <v>#DIV/0!</v>
      </c>
    </row>
    <row r="2600" spans="1:43" x14ac:dyDescent="0.25">
      <c r="A2600" s="1">
        <v>41836</v>
      </c>
      <c r="B2600" s="12">
        <v>11</v>
      </c>
      <c r="C2600" s="12">
        <v>12.63</v>
      </c>
      <c r="D2600">
        <v>712.97019999999998</v>
      </c>
      <c r="E2600">
        <v>635.65830000000005</v>
      </c>
      <c r="F2600">
        <v>28739.62</v>
      </c>
      <c r="G2600">
        <v>25627.66</v>
      </c>
      <c r="H2600">
        <f>(1/(1-91/360*VLOOKUP($A2600,Tbills!$B$4:$C$974,2,1)/100))^((1)/91)-1</f>
        <v>6.9441778594026005E-7</v>
      </c>
      <c r="I2600" s="2">
        <f t="shared" si="445"/>
        <v>436.25383627452965</v>
      </c>
      <c r="J2600">
        <f>VLOOKUP(A2600,'VXX-IV'!A$1:C$4500,3,0)</f>
        <v>436.28</v>
      </c>
      <c r="L2600">
        <f t="shared" si="439"/>
        <v>65799.535770614544</v>
      </c>
      <c r="O2600">
        <f t="shared" si="440"/>
        <v>5863.7239336437387</v>
      </c>
      <c r="R2600">
        <f t="shared" si="441"/>
        <v>45.125134625611288</v>
      </c>
      <c r="U2600" s="2">
        <f t="shared" si="442"/>
        <v>48.511900359952719</v>
      </c>
      <c r="V2600">
        <f>VLOOKUP(A2600,'VXZ-IV'!A$1:C$4500,3,0)</f>
        <v>48.52</v>
      </c>
      <c r="W2600" s="10">
        <f t="shared" si="447"/>
        <v>-1.6693404878986851E-4</v>
      </c>
      <c r="X2600">
        <f t="shared" si="443"/>
        <v>48.344527380291218</v>
      </c>
      <c r="AB2600">
        <f t="shared" si="444"/>
        <v>363.49014548616202</v>
      </c>
      <c r="AC2600">
        <f>VLOOKUP(A2600,'VIXY-IV'!A$1:E$2000,4,0)</f>
        <v>363.322</v>
      </c>
      <c r="AD2600" s="10">
        <f t="shared" si="437"/>
        <v>4.6280017769917414E-4</v>
      </c>
      <c r="AE2600">
        <f>ROW()</f>
        <v>2600</v>
      </c>
      <c r="AF2600">
        <f t="shared" si="438"/>
        <v>0.87094220110847187</v>
      </c>
      <c r="AG2600">
        <f>AG2599*(1-(AG$1+AG$5))^($A2600-$A2599)*(1+2*(E2600/E2599-1))</f>
        <v>12102.532280485328</v>
      </c>
      <c r="AH2600">
        <f>VLOOKUP(A2600,'UVXY-IV'!A$2:E$2000,4,0)</f>
        <v>60261</v>
      </c>
      <c r="AJ2600" s="10">
        <f t="shared" si="436"/>
        <v>-0.79916476194412089</v>
      </c>
      <c r="AK2600">
        <f t="shared" si="446"/>
        <v>46.044141911488964</v>
      </c>
      <c r="AM2600">
        <v>45.905250000000002</v>
      </c>
      <c r="AN2600" s="10">
        <f t="shared" si="435"/>
        <v>3.025621502746656E-3</v>
      </c>
      <c r="AO2600">
        <f>AO2599*(1-AO$1+H2599)^($A2600-$A2599)*(2-E2600/E2599)</f>
        <v>46.835838842478452</v>
      </c>
      <c r="AQ2600" s="10" t="e">
        <f t="shared" si="450"/>
        <v>#DIV/0!</v>
      </c>
    </row>
    <row r="2601" spans="1:43" x14ac:dyDescent="0.25">
      <c r="A2601" s="1">
        <v>41837</v>
      </c>
      <c r="B2601" s="12">
        <v>14.54</v>
      </c>
      <c r="C2601" s="12">
        <v>14.97</v>
      </c>
      <c r="D2601">
        <v>768.16769999999997</v>
      </c>
      <c r="E2601">
        <v>684.86990000000003</v>
      </c>
      <c r="F2601">
        <v>29169.38</v>
      </c>
      <c r="G2601">
        <v>26010.87</v>
      </c>
      <c r="H2601">
        <f>(1/(1-91/360*VLOOKUP($A2601,Tbills!$B$4:$C$974,2,1)/100))^((1)/91)-1</f>
        <v>6.9441778594026005E-7</v>
      </c>
      <c r="I2601" s="2">
        <f t="shared" si="445"/>
        <v>470.01674782894554</v>
      </c>
      <c r="J2601">
        <f>VLOOKUP(A2601,'VXX-IV'!A$1:C$4500,3,0)</f>
        <v>470.04</v>
      </c>
      <c r="L2601">
        <f t="shared" si="439"/>
        <v>75984.332989308852</v>
      </c>
      <c r="O2601">
        <f t="shared" si="440"/>
        <v>6544.442903381515</v>
      </c>
      <c r="R2601">
        <f t="shared" si="441"/>
        <v>43.376417546623642</v>
      </c>
      <c r="U2601" s="2">
        <f t="shared" si="442"/>
        <v>49.23612601240805</v>
      </c>
      <c r="V2601">
        <f>VLOOKUP(A2601,'VXZ-IV'!A$1:C$4500,3,0)</f>
        <v>49.24</v>
      </c>
      <c r="W2601" s="10">
        <f t="shared" si="447"/>
        <v>-7.8675621282497943E-5</v>
      </c>
      <c r="X2601">
        <f t="shared" si="443"/>
        <v>47.619904138164195</v>
      </c>
      <c r="AB2601">
        <f t="shared" si="444"/>
        <v>391.61728898754637</v>
      </c>
      <c r="AC2601">
        <f>VLOOKUP(A2601,'VIXY-IV'!A$1:E$2000,4,0)</f>
        <v>391.44200000000001</v>
      </c>
      <c r="AD2601" s="10">
        <f t="shared" si="437"/>
        <v>4.4780321873072459E-4</v>
      </c>
      <c r="AE2601">
        <f>ROW()</f>
        <v>2601</v>
      </c>
      <c r="AF2601">
        <f t="shared" si="438"/>
        <v>0.97127588510354035</v>
      </c>
      <c r="AG2601">
        <f>AG2600*(1-(AG$1+AG$5))^($A2601-$A2600)*(1+2*(E2601/E2600-1))</f>
        <v>13975.976815482618</v>
      </c>
      <c r="AH2601">
        <f>VLOOKUP(A2601,'UVXY-IV'!A$2:E$2000,4,0)</f>
        <v>69592.75</v>
      </c>
      <c r="AJ2601" s="10">
        <f t="shared" si="436"/>
        <v>-0.79917481611974495</v>
      </c>
      <c r="AK2601">
        <f t="shared" si="446"/>
        <v>42.477503134409183</v>
      </c>
      <c r="AM2601">
        <v>42.349400000000003</v>
      </c>
      <c r="AN2601" s="10">
        <f t="shared" si="435"/>
        <v>3.0249102563242314E-3</v>
      </c>
      <c r="AO2601">
        <f>AO2600*(1-AO$1+H2600)^($A2601-$A2600)*(2-E2601/E2600)</f>
        <v>43.208318544389357</v>
      </c>
      <c r="AQ2601" s="10" t="e">
        <f t="shared" si="450"/>
        <v>#DIV/0!</v>
      </c>
    </row>
    <row r="2602" spans="1:43" x14ac:dyDescent="0.25">
      <c r="A2602" s="1">
        <v>41838</v>
      </c>
      <c r="B2602" s="12">
        <v>12.06</v>
      </c>
      <c r="C2602" s="12">
        <v>13.36</v>
      </c>
      <c r="D2602">
        <v>729.71510000000001</v>
      </c>
      <c r="E2602">
        <v>650.5865</v>
      </c>
      <c r="F2602">
        <v>28620.18</v>
      </c>
      <c r="G2602">
        <v>25521.119999999999</v>
      </c>
      <c r="H2602">
        <f>(1/(1-91/360*VLOOKUP($A2602,Tbills!$B$4:$C$974,2,1)/100))^((1)/91)-1</f>
        <v>6.9441778594026005E-7</v>
      </c>
      <c r="I2602" s="2">
        <f t="shared" si="445"/>
        <v>446.47796973331583</v>
      </c>
      <c r="J2602">
        <f>VLOOKUP(A2602,'VXX-IV'!A$1:C$4500,3,0)</f>
        <v>446.51</v>
      </c>
      <c r="L2602">
        <f t="shared" si="439"/>
        <v>68374.001467028342</v>
      </c>
      <c r="O2602">
        <f t="shared" si="440"/>
        <v>6052.8337234745768</v>
      </c>
      <c r="R2602">
        <f t="shared" si="441"/>
        <v>44.460081752019583</v>
      </c>
      <c r="U2602" s="2">
        <f t="shared" si="442"/>
        <v>48.307932117864908</v>
      </c>
      <c r="V2602">
        <f>VLOOKUP(A2602,'VXZ-IV'!A$1:C$4500,3,0)</f>
        <v>48.32</v>
      </c>
      <c r="W2602" s="10">
        <f t="shared" si="447"/>
        <v>-2.4974921637188618E-4</v>
      </c>
      <c r="X2602">
        <f t="shared" si="443"/>
        <v>48.51476268213888</v>
      </c>
      <c r="AB2602">
        <f t="shared" si="444"/>
        <v>372.00063608715169</v>
      </c>
      <c r="AC2602">
        <f>VLOOKUP(A2602,'VIXY-IV'!A$1:E$2000,4,0)</f>
        <v>371.84399999999999</v>
      </c>
      <c r="AD2602" s="10">
        <f t="shared" si="437"/>
        <v>4.2124140002708366E-4</v>
      </c>
      <c r="AE2602">
        <f>ROW()</f>
        <v>2602</v>
      </c>
      <c r="AF2602">
        <f t="shared" si="438"/>
        <v>0.90269461077844315</v>
      </c>
      <c r="AG2602">
        <f>AG2601*(1-(AG$1+AG$5))^($A2602-$A2601)*(1+2*(E2602/E2601-1))</f>
        <v>12576.32665102407</v>
      </c>
      <c r="AH2602">
        <f>VLOOKUP(A2602,'UVXY-IV'!A$2:E$2000,4,0)</f>
        <v>62636.5</v>
      </c>
      <c r="AJ2602" s="10">
        <f t="shared" si="436"/>
        <v>-0.79921728303746109</v>
      </c>
      <c r="AK2602">
        <f t="shared" si="446"/>
        <v>44.601775868557773</v>
      </c>
      <c r="AM2602">
        <v>44.480899999999998</v>
      </c>
      <c r="AN2602" s="10">
        <f t="shared" si="435"/>
        <v>2.7174780311949309E-3</v>
      </c>
      <c r="AO2602">
        <f>AO2601*(1-AO$1+H2601)^($A2602-$A2601)*(2-E2602/E2601)</f>
        <v>45.369605462667799</v>
      </c>
      <c r="AQ2602" s="10" t="e">
        <f t="shared" si="450"/>
        <v>#DIV/0!</v>
      </c>
    </row>
    <row r="2603" spans="1:43" x14ac:dyDescent="0.25">
      <c r="A2603" s="1">
        <v>41841</v>
      </c>
      <c r="B2603" s="12">
        <v>12.81</v>
      </c>
      <c r="C2603" s="12">
        <v>13.8</v>
      </c>
      <c r="D2603">
        <v>751.02139999999997</v>
      </c>
      <c r="E2603">
        <v>669.58100000000002</v>
      </c>
      <c r="F2603">
        <v>28836.42</v>
      </c>
      <c r="G2603">
        <v>25713.89</v>
      </c>
      <c r="H2603">
        <f>(1/(1-91/360*VLOOKUP($A2603,Tbills!$B$4:$C$974,2,1)/100))^((1)/91)-1</f>
        <v>6.9441778594026005E-7</v>
      </c>
      <c r="I2603" s="2">
        <f t="shared" si="445"/>
        <v>459.4806685654346</v>
      </c>
      <c r="J2603">
        <f>VLOOKUP(A2603,'VXX-IV'!A$1:C$4500,3,0)</f>
        <v>459.5</v>
      </c>
      <c r="L2603">
        <f t="shared" si="439"/>
        <v>72356.828332908</v>
      </c>
      <c r="O2603">
        <f t="shared" si="440"/>
        <v>6317.2725029141129</v>
      </c>
      <c r="R2603">
        <f t="shared" si="441"/>
        <v>43.805113049450938</v>
      </c>
      <c r="U2603" s="2">
        <f t="shared" si="442"/>
        <v>48.66936271636925</v>
      </c>
      <c r="V2603">
        <f>VLOOKUP(A2603,'VXZ-IV'!A$1:C$4500,3,0)</f>
        <v>48.68</v>
      </c>
      <c r="W2603" s="10">
        <f t="shared" si="447"/>
        <v>-2.1851445420606463E-4</v>
      </c>
      <c r="X2603">
        <f t="shared" si="443"/>
        <v>48.143071618985587</v>
      </c>
      <c r="AB2603">
        <f t="shared" si="444"/>
        <v>382.82150920288893</v>
      </c>
      <c r="AC2603">
        <f>VLOOKUP(A2603,'VIXY-IV'!A$1:E$2000,4,0)</f>
        <v>382.75200000000001</v>
      </c>
      <c r="AD2603" s="10">
        <f t="shared" si="437"/>
        <v>1.8160376141440615E-4</v>
      </c>
      <c r="AE2603">
        <f>ROW()</f>
        <v>2603</v>
      </c>
      <c r="AF2603">
        <f t="shared" si="438"/>
        <v>0.92826086956521736</v>
      </c>
      <c r="AG2603">
        <f>AG2602*(1-(AG$1+AG$5))^($A2603-$A2602)*(1+2*(E2603/E2602-1))</f>
        <v>13309.337000099516</v>
      </c>
      <c r="AH2603">
        <f>VLOOKUP(A2603,'UVXY-IV'!A$2:E$2000,4,0)</f>
        <v>66285.5</v>
      </c>
      <c r="AJ2603" s="10">
        <f t="shared" si="436"/>
        <v>-0.79921193926123335</v>
      </c>
      <c r="AK2603">
        <f t="shared" si="446"/>
        <v>43.293534231133727</v>
      </c>
      <c r="AM2603">
        <v>43.183199999999999</v>
      </c>
      <c r="AN2603" s="10">
        <f t="shared" si="435"/>
        <v>2.5550267496092793E-3</v>
      </c>
      <c r="AO2603">
        <f>AO2602*(1-AO$1+H2602)^($A2603-$A2602)*(2-E2603/E2602)</f>
        <v>44.04020084359945</v>
      </c>
      <c r="AQ2603" s="10" t="e">
        <f t="shared" si="450"/>
        <v>#DIV/0!</v>
      </c>
    </row>
    <row r="2604" spans="1:43" x14ac:dyDescent="0.25">
      <c r="A2604" s="1">
        <v>41842</v>
      </c>
      <c r="B2604" s="12">
        <v>12.24</v>
      </c>
      <c r="C2604" s="12">
        <v>13.5</v>
      </c>
      <c r="D2604">
        <v>730.08600000000001</v>
      </c>
      <c r="E2604">
        <v>650.9153</v>
      </c>
      <c r="F2604">
        <v>28687.16</v>
      </c>
      <c r="G2604">
        <v>25580.78</v>
      </c>
      <c r="H2604">
        <f>(1/(1-91/360*VLOOKUP($A2604,Tbills!$B$4:$C$974,2,1)/100))^((1)/91)-1</f>
        <v>6.9441778594026005E-7</v>
      </c>
      <c r="I2604" s="2">
        <f t="shared" si="445"/>
        <v>446.66133837309934</v>
      </c>
      <c r="J2604">
        <f>VLOOKUP(A2604,'VXX-IV'!A$1:C$4500,3,0)</f>
        <v>446.69</v>
      </c>
      <c r="L2604">
        <f t="shared" si="439"/>
        <v>68319.649896851231</v>
      </c>
      <c r="O2604">
        <f t="shared" si="440"/>
        <v>6052.9115782332137</v>
      </c>
      <c r="R2604">
        <f t="shared" si="441"/>
        <v>44.413675931279847</v>
      </c>
      <c r="U2604" s="2">
        <f t="shared" si="442"/>
        <v>48.41626496493366</v>
      </c>
      <c r="V2604">
        <f>VLOOKUP(A2604,'VXZ-IV'!A$1:C$4500,3,0)</f>
        <v>48.4</v>
      </c>
      <c r="W2604" s="10">
        <f t="shared" si="447"/>
        <v>3.3605299449712689E-4</v>
      </c>
      <c r="X2604">
        <f t="shared" si="443"/>
        <v>48.390531817100666</v>
      </c>
      <c r="AB2604">
        <f t="shared" si="444"/>
        <v>372.13673877839949</v>
      </c>
      <c r="AC2604">
        <f>VLOOKUP(A2604,'VIXY-IV'!A$1:E$2000,4,0)</f>
        <v>372.11200000000002</v>
      </c>
      <c r="AD2604" s="10">
        <f t="shared" si="437"/>
        <v>6.6482076362728293E-5</v>
      </c>
      <c r="AE2604">
        <f>ROW()</f>
        <v>2604</v>
      </c>
      <c r="AF2604">
        <f t="shared" si="438"/>
        <v>0.90666666666666673</v>
      </c>
      <c r="AG2604">
        <f>AG2603*(1-(AG$1+AG$5))^($A2604-$A2603)*(1+2*(E2604/E2603-1))</f>
        <v>12566.873054298669</v>
      </c>
      <c r="AH2604">
        <f>VLOOKUP(A2604,'UVXY-IV'!A$2:E$2000,4,0)</f>
        <v>62598.25</v>
      </c>
      <c r="AJ2604" s="10">
        <f t="shared" si="436"/>
        <v>-0.79924561702126384</v>
      </c>
      <c r="AK2604">
        <f t="shared" si="446"/>
        <v>44.498341914678022</v>
      </c>
      <c r="AM2604">
        <v>44.393000000000001</v>
      </c>
      <c r="AN2604" s="10">
        <f t="shared" si="435"/>
        <v>2.3729397580254386E-3</v>
      </c>
      <c r="AO2604">
        <f>AO2603*(1-AO$1+H2603)^($A2604-$A2603)*(2-E2604/E2603)</f>
        <v>45.266252883484086</v>
      </c>
      <c r="AQ2604" s="10" t="e">
        <f t="shared" si="450"/>
        <v>#DIV/0!</v>
      </c>
    </row>
    <row r="2605" spans="1:43" x14ac:dyDescent="0.25">
      <c r="A2605" s="1">
        <v>41843</v>
      </c>
      <c r="B2605" s="12">
        <v>11.52</v>
      </c>
      <c r="C2605" s="12">
        <v>13.38</v>
      </c>
      <c r="D2605">
        <v>733.97590000000002</v>
      </c>
      <c r="E2605">
        <v>654.38289999999995</v>
      </c>
      <c r="F2605">
        <v>28964.38</v>
      </c>
      <c r="G2605">
        <v>25827.96</v>
      </c>
      <c r="H2605">
        <f>(1/(1-91/360*VLOOKUP($A2605,Tbills!$B$4:$C$974,2,1)/100))^((1)/91)-1</f>
        <v>6.9441778594026005E-7</v>
      </c>
      <c r="I2605" s="2">
        <f t="shared" si="445"/>
        <v>449.03020185769594</v>
      </c>
      <c r="J2605">
        <f>VLOOKUP(A2605,'VXX-IV'!A$1:C$4500,3,0)</f>
        <v>449.06</v>
      </c>
      <c r="L2605">
        <f t="shared" si="439"/>
        <v>69044.490633661</v>
      </c>
      <c r="O2605">
        <f t="shared" si="440"/>
        <v>6101.0741932334231</v>
      </c>
      <c r="R2605">
        <f t="shared" si="441"/>
        <v>44.293371768852296</v>
      </c>
      <c r="U2605" s="2">
        <f t="shared" si="442"/>
        <v>48.882946321913657</v>
      </c>
      <c r="V2605">
        <f>VLOOKUP(A2605,'VXZ-IV'!A$1:C$4500,3,0)</f>
        <v>48.88</v>
      </c>
      <c r="W2605" s="10">
        <f t="shared" si="447"/>
        <v>6.0276634894718129E-5</v>
      </c>
      <c r="X2605">
        <f t="shared" si="443"/>
        <v>47.921208281772024</v>
      </c>
      <c r="AB2605">
        <f t="shared" si="444"/>
        <v>374.10616709828486</v>
      </c>
      <c r="AC2605">
        <f>VLOOKUP(A2605,'VIXY-IV'!A$1:E$2000,4,0)</f>
        <v>374.09</v>
      </c>
      <c r="AD2605" s="10">
        <f t="shared" si="437"/>
        <v>4.3217135675677198E-5</v>
      </c>
      <c r="AE2605">
        <f>ROW()</f>
        <v>2605</v>
      </c>
      <c r="AF2605">
        <f t="shared" si="438"/>
        <v>0.86098654708520173</v>
      </c>
      <c r="AG2605">
        <f>AG2604*(1-(AG$1+AG$5))^($A2605-$A2604)*(1+2*(E2605/E2604-1))</f>
        <v>12700.339247613774</v>
      </c>
      <c r="AH2605">
        <f>VLOOKUP(A2605,'UVXY-IV'!A$2:E$2000,4,0)</f>
        <v>63249.5</v>
      </c>
      <c r="AJ2605" s="10">
        <f t="shared" si="436"/>
        <v>-0.79920253523563389</v>
      </c>
      <c r="AK2605">
        <f t="shared" si="446"/>
        <v>44.259225854108458</v>
      </c>
      <c r="AM2605">
        <v>44.147950000000002</v>
      </c>
      <c r="AN2605" s="10">
        <f t="shared" si="435"/>
        <v>2.5205214309713675E-3</v>
      </c>
      <c r="AO2605">
        <f>AO2604*(1-AO$1+H2604)^($A2605-$A2604)*(2-E2605/E2604)</f>
        <v>45.023473394334793</v>
      </c>
      <c r="AQ2605" s="10" t="e">
        <f t="shared" si="450"/>
        <v>#DIV/0!</v>
      </c>
    </row>
    <row r="2606" spans="1:43" x14ac:dyDescent="0.25">
      <c r="A2606" s="1">
        <v>41844</v>
      </c>
      <c r="B2606" s="12">
        <v>11.84</v>
      </c>
      <c r="C2606" s="12">
        <v>13.45</v>
      </c>
      <c r="D2606">
        <v>742.95569999999998</v>
      </c>
      <c r="E2606">
        <v>662.38850000000002</v>
      </c>
      <c r="F2606">
        <v>29080.05</v>
      </c>
      <c r="G2606">
        <v>25931.09</v>
      </c>
      <c r="H2606">
        <f>(1/(1-91/360*VLOOKUP($A2606,Tbills!$B$4:$C$974,2,1)/100))^((1)/91)-1</f>
        <v>6.9441778594026005E-7</v>
      </c>
      <c r="I2606" s="2">
        <f t="shared" si="445"/>
        <v>454.51276173147994</v>
      </c>
      <c r="J2606">
        <f>VLOOKUP(A2606,'VXX-IV'!A$1:C$4500,3,0)</f>
        <v>454.54</v>
      </c>
      <c r="L2606">
        <f t="shared" si="439"/>
        <v>70730.697385196821</v>
      </c>
      <c r="O2606">
        <f t="shared" si="440"/>
        <v>6212.8239512548616</v>
      </c>
      <c r="R2606">
        <f t="shared" si="441"/>
        <v>44.02044323326318</v>
      </c>
      <c r="U2606" s="2">
        <f t="shared" si="442"/>
        <v>49.076964930857386</v>
      </c>
      <c r="V2606">
        <f>VLOOKUP(A2606,'VXZ-IV'!A$1:C$4500,3,0)</f>
        <v>49.08</v>
      </c>
      <c r="W2606" s="10">
        <f t="shared" si="447"/>
        <v>-6.1839224584581132E-5</v>
      </c>
      <c r="X2606">
        <f t="shared" si="443"/>
        <v>47.728128628107584</v>
      </c>
      <c r="AB2606">
        <f t="shared" si="444"/>
        <v>378.66971032367337</v>
      </c>
      <c r="AC2606">
        <f>VLOOKUP(A2606,'VIXY-IV'!A$1:E$2000,4,0)</f>
        <v>378.69400000000002</v>
      </c>
      <c r="AD2606" s="10">
        <f t="shared" si="437"/>
        <v>-6.4140642119125957E-5</v>
      </c>
      <c r="AE2606">
        <f>ROW()</f>
        <v>2606</v>
      </c>
      <c r="AF2606">
        <f t="shared" si="438"/>
        <v>0.88029739776951677</v>
      </c>
      <c r="AG2606">
        <f>AG2605*(1-(AG$1+AG$5))^($A2606-$A2605)*(1+2*(E2606/E2605-1))</f>
        <v>13010.648019113596</v>
      </c>
      <c r="AH2606">
        <f>VLOOKUP(A2606,'UVXY-IV'!A$2:E$2000,4,0)</f>
        <v>64802.25</v>
      </c>
      <c r="AJ2606" s="10">
        <f t="shared" si="436"/>
        <v>-0.79922536610822004</v>
      </c>
      <c r="AK2606">
        <f t="shared" si="446"/>
        <v>43.715730458223121</v>
      </c>
      <c r="AM2606">
        <v>43.608400000000003</v>
      </c>
      <c r="AN2606" s="10">
        <f t="shared" ref="AN2606:AN2669" si="451">AK2606/AM2606-1</f>
        <v>2.4612335747955516E-3</v>
      </c>
      <c r="AO2606">
        <f>AO2605*(1-AO$1+H2605)^($A2606-$A2605)*(2-E2606/E2605)</f>
        <v>44.471050507844382</v>
      </c>
      <c r="AQ2606" s="10" t="e">
        <f t="shared" si="450"/>
        <v>#DIV/0!</v>
      </c>
    </row>
    <row r="2607" spans="1:43" x14ac:dyDescent="0.25">
      <c r="A2607" s="1">
        <v>41845</v>
      </c>
      <c r="B2607" s="12">
        <v>12.69</v>
      </c>
      <c r="C2607" s="12">
        <v>14</v>
      </c>
      <c r="D2607">
        <v>758.76850000000002</v>
      </c>
      <c r="E2607">
        <v>676.48609999999996</v>
      </c>
      <c r="F2607">
        <v>29317.21</v>
      </c>
      <c r="G2607">
        <v>26142.55</v>
      </c>
      <c r="H2607">
        <f>(1/(1-91/360*VLOOKUP($A2607,Tbills!$B$4:$C$974,2,1)/100))^((1)/91)-1</f>
        <v>6.9441778594026005E-7</v>
      </c>
      <c r="I2607" s="2">
        <f t="shared" si="445"/>
        <v>464.17512819642735</v>
      </c>
      <c r="J2607">
        <f>VLOOKUP(A2607,'VXX-IV'!A$1:C$4500,3,0)</f>
        <v>464.2</v>
      </c>
      <c r="L2607">
        <f t="shared" si="439"/>
        <v>73738.13485631012</v>
      </c>
      <c r="O2607">
        <f t="shared" si="440"/>
        <v>6410.9489987713077</v>
      </c>
      <c r="R2607">
        <f t="shared" si="441"/>
        <v>43.550031377551065</v>
      </c>
      <c r="U2607" s="2">
        <f t="shared" si="442"/>
        <v>49.476001725571976</v>
      </c>
      <c r="V2607">
        <f>VLOOKUP(A2607,'VXZ-IV'!A$1:C$4500,3,0)</f>
        <v>49.48</v>
      </c>
      <c r="W2607" s="10">
        <f t="shared" si="447"/>
        <v>-8.08058696043501E-5</v>
      </c>
      <c r="X2607">
        <f t="shared" si="443"/>
        <v>47.337202516846624</v>
      </c>
      <c r="AB2607">
        <f t="shared" si="444"/>
        <v>386.71544619392245</v>
      </c>
      <c r="AC2607">
        <f>VLOOKUP(A2607,'VIXY-IV'!A$1:E$2000,4,0)</f>
        <v>386.76799999999997</v>
      </c>
      <c r="AD2607" s="10">
        <f t="shared" si="437"/>
        <v>-1.3587940594239623E-4</v>
      </c>
      <c r="AE2607">
        <f>ROW()</f>
        <v>2607</v>
      </c>
      <c r="AF2607">
        <f t="shared" si="438"/>
        <v>0.90642857142857136</v>
      </c>
      <c r="AG2607">
        <f>AG2606*(1-(AG$1+AG$5))^($A2607-$A2606)*(1+2*(E2607/E2606-1))</f>
        <v>13564.001591541013</v>
      </c>
      <c r="AH2607">
        <f>VLOOKUP(A2607,'UVXY-IV'!A$2:E$2000,4,0)</f>
        <v>67560.75</v>
      </c>
      <c r="AJ2607" s="10">
        <f t="shared" ref="AJ2607:AJ2670" si="452">AG2607/AH2607-1</f>
        <v>-0.79923251900636072</v>
      </c>
      <c r="AK2607">
        <f t="shared" si="446"/>
        <v>42.783336778867174</v>
      </c>
      <c r="AM2607">
        <v>42.678199999999997</v>
      </c>
      <c r="AN2607" s="10">
        <f t="shared" si="451"/>
        <v>2.4634773459792925E-3</v>
      </c>
      <c r="AO2607">
        <f>AO2606*(1-AO$1+H2606)^($A2607-$A2606)*(2-E2607/E2606)</f>
        <v>43.522994520942802</v>
      </c>
      <c r="AQ2607" s="10" t="e">
        <f t="shared" si="450"/>
        <v>#DIV/0!</v>
      </c>
    </row>
    <row r="2608" spans="1:43" x14ac:dyDescent="0.25">
      <c r="A2608" s="1">
        <v>41848</v>
      </c>
      <c r="B2608" s="12">
        <v>12.56</v>
      </c>
      <c r="C2608" s="12">
        <v>13.92</v>
      </c>
      <c r="D2608">
        <v>750.49620000000004</v>
      </c>
      <c r="E2608">
        <v>669.10950000000003</v>
      </c>
      <c r="F2608">
        <v>29102.52</v>
      </c>
      <c r="G2608">
        <v>25951.05</v>
      </c>
      <c r="H2608">
        <f>(1/(1-91/360*VLOOKUP($A2608,Tbills!$B$4:$C$974,2,1)/100))^((1)/91)-1</f>
        <v>8.3332864653229421E-7</v>
      </c>
      <c r="I2608" s="2">
        <f t="shared" si="445"/>
        <v>459.08098131714377</v>
      </c>
      <c r="J2608">
        <f>VLOOKUP(A2608,'VXX-IV'!A$1:C$4500,3,0)</f>
        <v>459.11</v>
      </c>
      <c r="L2608">
        <f t="shared" si="439"/>
        <v>72120.409712265333</v>
      </c>
      <c r="O2608">
        <f t="shared" si="440"/>
        <v>6305.4512387596451</v>
      </c>
      <c r="R2608">
        <f t="shared" si="441"/>
        <v>43.781534410950549</v>
      </c>
      <c r="U2608" s="2">
        <f t="shared" si="442"/>
        <v>49.110096232452058</v>
      </c>
      <c r="V2608">
        <f>VLOOKUP(A2608,'VXZ-IV'!A$1:C$4500,3,0)</f>
        <v>49.12</v>
      </c>
      <c r="W2608" s="10">
        <f t="shared" si="447"/>
        <v>-2.0162393216494046E-4</v>
      </c>
      <c r="X2608">
        <f t="shared" si="443"/>
        <v>47.678786502483469</v>
      </c>
      <c r="AB2608">
        <f t="shared" si="444"/>
        <v>382.45858309122434</v>
      </c>
      <c r="AC2608">
        <f>VLOOKUP(A2608,'VIXY-IV'!A$1:E$2000,4,0)</f>
        <v>382.524</v>
      </c>
      <c r="AD2608" s="10">
        <f t="shared" ref="AD2608:AD2671" si="453">AB2608/AC2608-1</f>
        <v>-1.7101386782436556E-4</v>
      </c>
      <c r="AE2608">
        <f>ROW()</f>
        <v>2608</v>
      </c>
      <c r="AF2608">
        <f t="shared" si="438"/>
        <v>0.90229885057471271</v>
      </c>
      <c r="AG2608">
        <f>AG2607*(1-(AG$1+AG$5))^($A2608-$A2607)*(1+2*(E2608/E2607-1))</f>
        <v>13266.848688107924</v>
      </c>
      <c r="AH2608">
        <f>VLOOKUP(A2608,'UVXY-IV'!A$2:E$2000,4,0)</f>
        <v>66078.25</v>
      </c>
      <c r="AJ2608" s="10">
        <f t="shared" si="452"/>
        <v>-0.79922518093157846</v>
      </c>
      <c r="AK2608">
        <f t="shared" si="446"/>
        <v>43.243815801875208</v>
      </c>
      <c r="AM2608">
        <v>43.140050000000002</v>
      </c>
      <c r="AN2608" s="10">
        <f t="shared" si="451"/>
        <v>2.4053240984933666E-3</v>
      </c>
      <c r="AO2608">
        <f>AO2607*(1-AO$1+H2607)^($A2608-$A2607)*(2-E2608/E2607)</f>
        <v>43.9927917437685</v>
      </c>
      <c r="AQ2608" s="10" t="e">
        <f t="shared" si="450"/>
        <v>#DIV/0!</v>
      </c>
    </row>
    <row r="2609" spans="1:43" x14ac:dyDescent="0.25">
      <c r="A2609" s="1">
        <v>41849</v>
      </c>
      <c r="B2609" s="12">
        <v>13.28</v>
      </c>
      <c r="C2609" s="12">
        <v>14.22</v>
      </c>
      <c r="D2609">
        <v>755.00930000000005</v>
      </c>
      <c r="E2609">
        <v>673.13260000000002</v>
      </c>
      <c r="F2609">
        <v>29010.62</v>
      </c>
      <c r="G2609">
        <v>25869.08</v>
      </c>
      <c r="H2609">
        <f>(1/(1-91/360*VLOOKUP($A2609,Tbills!$B$4:$C$974,2,1)/100))^((1)/91)-1</f>
        <v>8.3332864653229421E-7</v>
      </c>
      <c r="I2609" s="2">
        <f t="shared" si="445"/>
        <v>461.83039801035989</v>
      </c>
      <c r="J2609">
        <f>VLOOKUP(A2609,'VXX-IV'!A$1:C$4500,3,0)</f>
        <v>461.86</v>
      </c>
      <c r="L2609">
        <f t="shared" si="439"/>
        <v>72984.436077374863</v>
      </c>
      <c r="O2609">
        <f t="shared" si="440"/>
        <v>6362.1052442200189</v>
      </c>
      <c r="R2609">
        <f t="shared" si="441"/>
        <v>43.647940368976649</v>
      </c>
      <c r="U2609" s="2">
        <f t="shared" si="442"/>
        <v>48.953822567707711</v>
      </c>
      <c r="V2609">
        <f>VLOOKUP(A2609,'VXZ-IV'!A$1:C$4500,3,0)</f>
        <v>48.96</v>
      </c>
      <c r="W2609" s="10">
        <f t="shared" si="447"/>
        <v>-1.2617304518569572E-4</v>
      </c>
      <c r="X2609">
        <f t="shared" si="443"/>
        <v>47.827657405028162</v>
      </c>
      <c r="AB2609">
        <f t="shared" si="444"/>
        <v>384.74474594741883</v>
      </c>
      <c r="AC2609">
        <f>VLOOKUP(A2609,'VIXY-IV'!A$1:E$2000,4,0)</f>
        <v>384.84199999999998</v>
      </c>
      <c r="AD2609" s="10">
        <f t="shared" si="453"/>
        <v>-2.5271163901330329E-4</v>
      </c>
      <c r="AE2609">
        <f>ROW()</f>
        <v>2609</v>
      </c>
      <c r="AF2609">
        <f t="shared" si="438"/>
        <v>0.93389592123769327</v>
      </c>
      <c r="AG2609">
        <f>AG2608*(1-(AG$1+AG$5))^($A2609-$A2608)*(1+2*(E2609/E2608-1))</f>
        <v>13425.933230745921</v>
      </c>
      <c r="AH2609">
        <f>VLOOKUP(A2609,'UVXY-IV'!A$2:E$2000,4,0)</f>
        <v>66855</v>
      </c>
      <c r="AJ2609" s="10">
        <f t="shared" si="452"/>
        <v>-0.79917832277696621</v>
      </c>
      <c r="AK2609">
        <f t="shared" si="446"/>
        <v>42.981805259657293</v>
      </c>
      <c r="AM2609">
        <v>42.877450000000003</v>
      </c>
      <c r="AN2609" s="10">
        <f t="shared" si="451"/>
        <v>2.4338028417569824E-3</v>
      </c>
      <c r="AO2609">
        <f>AO2608*(1-AO$1+H2608)^($A2609-$A2608)*(2-E2609/E2608)</f>
        <v>43.726698973356577</v>
      </c>
      <c r="AQ2609" s="10" t="e">
        <f t="shared" si="450"/>
        <v>#DIV/0!</v>
      </c>
    </row>
    <row r="2610" spans="1:43" x14ac:dyDescent="0.25">
      <c r="A2610" s="1">
        <v>41850</v>
      </c>
      <c r="B2610" s="12">
        <v>13.33</v>
      </c>
      <c r="C2610" s="12">
        <v>14.26</v>
      </c>
      <c r="D2610">
        <v>760.5009</v>
      </c>
      <c r="E2610">
        <v>678.02809999999999</v>
      </c>
      <c r="F2610">
        <v>29102.45</v>
      </c>
      <c r="G2610">
        <v>25950.94</v>
      </c>
      <c r="H2610">
        <f>(1/(1-91/360*VLOOKUP($A2610,Tbills!$B$4:$C$974,2,1)/100))^((1)/91)-1</f>
        <v>8.3332864653229421E-7</v>
      </c>
      <c r="I2610" s="2">
        <f t="shared" si="445"/>
        <v>465.17820281204882</v>
      </c>
      <c r="J2610">
        <f>VLOOKUP(A2610,'VXX-IV'!A$1:C$4500,3,0)</f>
        <v>465.2</v>
      </c>
      <c r="L2610">
        <f t="shared" si="439"/>
        <v>74042.740164369287</v>
      </c>
      <c r="O2610">
        <f t="shared" si="440"/>
        <v>6431.2931564347764</v>
      </c>
      <c r="R2610">
        <f t="shared" si="441"/>
        <v>43.487254953054972</v>
      </c>
      <c r="U2610" s="2">
        <f t="shared" si="442"/>
        <v>49.107583185270919</v>
      </c>
      <c r="V2610">
        <f>VLOOKUP(A2610,'VXZ-IV'!A$1:C$4500,3,0)</f>
        <v>49.12</v>
      </c>
      <c r="W2610" s="10">
        <f t="shared" si="447"/>
        <v>-2.5278531614569832E-4</v>
      </c>
      <c r="X2610">
        <f t="shared" si="443"/>
        <v>47.674588141391467</v>
      </c>
      <c r="AB2610">
        <f t="shared" si="444"/>
        <v>387.52937224748416</v>
      </c>
      <c r="AC2610">
        <f>VLOOKUP(A2610,'VIXY-IV'!A$1:E$2000,4,0)</f>
        <v>387.63799999999998</v>
      </c>
      <c r="AD2610" s="10">
        <f t="shared" si="453"/>
        <v>-2.8022988591369646E-4</v>
      </c>
      <c r="AE2610">
        <f>ROW()</f>
        <v>2610</v>
      </c>
      <c r="AF2610">
        <f t="shared" si="438"/>
        <v>0.93478260869565222</v>
      </c>
      <c r="AG2610">
        <f>AG2609*(1-(AG$1+AG$5))^($A2610-$A2609)*(1+2*(E2610/E2609-1))</f>
        <v>13620.760124202079</v>
      </c>
      <c r="AH2610">
        <f>VLOOKUP(A2610,'UVXY-IV'!A$2:E$2000,4,0)</f>
        <v>67828.25</v>
      </c>
      <c r="AJ2610" s="10">
        <f t="shared" si="452"/>
        <v>-0.79918750484934997</v>
      </c>
      <c r="AK2610">
        <f t="shared" si="446"/>
        <v>42.667223606126385</v>
      </c>
      <c r="AM2610">
        <v>42.564100000000003</v>
      </c>
      <c r="AN2610" s="10">
        <f t="shared" si="451"/>
        <v>2.4227836633778921E-3</v>
      </c>
      <c r="AO2610">
        <f>AO2609*(1-AO$1+H2609)^($A2610-$A2609)*(2-E2610/E2609)</f>
        <v>43.407117901889599</v>
      </c>
      <c r="AQ2610" s="10" t="e">
        <f t="shared" si="450"/>
        <v>#DIV/0!</v>
      </c>
    </row>
    <row r="2611" spans="1:43" x14ac:dyDescent="0.25">
      <c r="A2611" s="1">
        <v>41851</v>
      </c>
      <c r="B2611" s="12">
        <v>16.95</v>
      </c>
      <c r="C2611" s="12">
        <v>16.38</v>
      </c>
      <c r="D2611">
        <v>840.05830000000003</v>
      </c>
      <c r="E2611">
        <v>748.95730000000003</v>
      </c>
      <c r="F2611">
        <v>30380.02</v>
      </c>
      <c r="G2611">
        <v>27090.14</v>
      </c>
      <c r="H2611">
        <f>(1/(1-91/360*VLOOKUP($A2611,Tbills!$B$4:$C$974,2,1)/100))^((1)/91)-1</f>
        <v>8.3332864653229421E-7</v>
      </c>
      <c r="I2611" s="2">
        <f t="shared" si="445"/>
        <v>513.82882218930092</v>
      </c>
      <c r="J2611">
        <f>VLOOKUP(A2611,'VXX-IV'!A$1:C$4500,3,0)</f>
        <v>513.86</v>
      </c>
      <c r="L2611">
        <f t="shared" si="439"/>
        <v>89530.138056892261</v>
      </c>
      <c r="O2611">
        <f t="shared" si="440"/>
        <v>7440.2184699834224</v>
      </c>
      <c r="R2611">
        <f t="shared" si="441"/>
        <v>41.210769224350777</v>
      </c>
      <c r="U2611" s="2">
        <f t="shared" si="442"/>
        <v>51.262109607405407</v>
      </c>
      <c r="V2611">
        <f>VLOOKUP(A2611,'VXZ-IV'!A$1:C$4500,3,0)</f>
        <v>51.24</v>
      </c>
      <c r="W2611" s="10">
        <f t="shared" si="447"/>
        <v>4.3149116716256763E-4</v>
      </c>
      <c r="X2611">
        <f t="shared" si="443"/>
        <v>45.58011080138067</v>
      </c>
      <c r="AB2611">
        <f t="shared" si="444"/>
        <v>428.05428415043372</v>
      </c>
      <c r="AC2611">
        <f>VLOOKUP(A2611,'VIXY-IV'!A$1:E$2000,4,0)</f>
        <v>428.18200000000002</v>
      </c>
      <c r="AD2611" s="10">
        <f t="shared" si="453"/>
        <v>-2.9827468124843382E-4</v>
      </c>
      <c r="AE2611">
        <f>ROW()</f>
        <v>2611</v>
      </c>
      <c r="AF2611">
        <f t="shared" si="438"/>
        <v>1.0347985347985349</v>
      </c>
      <c r="AG2611">
        <f>AG2610*(1-(AG$1+AG$5))^($A2611-$A2610)*(1+2*(E2611/E2610-1))</f>
        <v>16469.967862516281</v>
      </c>
      <c r="AH2611">
        <f>VLOOKUP(A2611,'UVXY-IV'!A$2:E$2000,4,0)</f>
        <v>82010.5</v>
      </c>
      <c r="AJ2611" s="10">
        <f t="shared" si="452"/>
        <v>-0.79917244910692797</v>
      </c>
      <c r="AK2611">
        <f t="shared" si="446"/>
        <v>38.201983171170184</v>
      </c>
      <c r="AM2611">
        <v>38.1098</v>
      </c>
      <c r="AN2611" s="10">
        <f t="shared" si="451"/>
        <v>2.4188836249516843E-3</v>
      </c>
      <c r="AO2611">
        <f>AO2610*(1-AO$1+H2610)^($A2611-$A2610)*(2-E2611/E2610)</f>
        <v>38.864850604746216</v>
      </c>
      <c r="AQ2611" s="10" t="e">
        <f t="shared" si="450"/>
        <v>#DIV/0!</v>
      </c>
    </row>
    <row r="2612" spans="1:43" x14ac:dyDescent="0.25">
      <c r="A2612" s="1">
        <v>41852</v>
      </c>
      <c r="B2612">
        <v>17.03</v>
      </c>
      <c r="C2612">
        <v>16.78</v>
      </c>
      <c r="D2612">
        <v>880.02530000000002</v>
      </c>
      <c r="E2612">
        <v>784.58939999999996</v>
      </c>
      <c r="F2612">
        <v>31249.62</v>
      </c>
      <c r="G2612">
        <v>27865.54</v>
      </c>
      <c r="H2612">
        <f>(1/(1-91/360*VLOOKUP($A2612,Tbills!$B$4:$C$974,2,1)/100))^((1)/91)-1</f>
        <v>8.3332864653229421E-7</v>
      </c>
      <c r="I2612" s="2">
        <f t="shared" si="445"/>
        <v>538.26185346809154</v>
      </c>
      <c r="J2612">
        <f>VLOOKUP(A2612,'VXX-IV'!A$1:C$4500,3,0)</f>
        <v>538.29999999999995</v>
      </c>
      <c r="L2612">
        <f t="shared" si="439"/>
        <v>98044.689174622734</v>
      </c>
      <c r="O2612">
        <f t="shared" si="440"/>
        <v>7970.9092444418529</v>
      </c>
      <c r="R2612">
        <f t="shared" si="441"/>
        <v>40.228636856432701</v>
      </c>
      <c r="U2612" s="2">
        <f t="shared" si="442"/>
        <v>52.728154394876967</v>
      </c>
      <c r="V2612">
        <f>VLOOKUP(A2612,'VXZ-IV'!A$1:C$4500,3,0)</f>
        <v>52.72</v>
      </c>
      <c r="W2612" s="10">
        <f t="shared" si="447"/>
        <v>1.5467365092880492E-4</v>
      </c>
      <c r="X2612">
        <f t="shared" si="443"/>
        <v>44.273872412401801</v>
      </c>
      <c r="AB2612">
        <f t="shared" si="444"/>
        <v>448.40359344616837</v>
      </c>
      <c r="AC2612">
        <f>VLOOKUP(A2612,'VIXY-IV'!A$1:E$2000,4,0)</f>
        <v>448.53199999999998</v>
      </c>
      <c r="AD2612" s="10">
        <f t="shared" si="453"/>
        <v>-2.8628181229350957E-4</v>
      </c>
      <c r="AE2612">
        <f>ROW()</f>
        <v>2612</v>
      </c>
      <c r="AF2612">
        <f t="shared" si="438"/>
        <v>1.0148986889153755</v>
      </c>
      <c r="AG2612">
        <f>AG2611*(1-(AG$1+AG$5))^($A2612-$A2611)*(1+2*(E2612/E2611-1))</f>
        <v>18036.497554156416</v>
      </c>
      <c r="AH2612">
        <f>VLOOKUP(A2612,'UVXY-IV'!A$2:E$2000,4,0)</f>
        <v>89787</v>
      </c>
      <c r="AJ2612" s="10">
        <f t="shared" si="452"/>
        <v>-0.79911905338015066</v>
      </c>
      <c r="AK2612">
        <f t="shared" si="446"/>
        <v>36.382805919005889</v>
      </c>
      <c r="AM2612">
        <v>36.3048</v>
      </c>
      <c r="AN2612" s="10">
        <f t="shared" si="451"/>
        <v>2.1486392710023949E-3</v>
      </c>
      <c r="AO2612">
        <f>AO2611*(1-AO$1+H2611)^($A2612-$A2611)*(2-E2612/E2611)</f>
        <v>37.014493418665637</v>
      </c>
      <c r="AQ2612" s="10" t="e">
        <f t="shared" si="450"/>
        <v>#DIV/0!</v>
      </c>
    </row>
    <row r="2613" spans="1:43" x14ac:dyDescent="0.25">
      <c r="A2613" s="1">
        <v>41855</v>
      </c>
      <c r="B2613">
        <v>15.12</v>
      </c>
      <c r="C2613">
        <v>15.81</v>
      </c>
      <c r="D2613">
        <v>829.77470000000005</v>
      </c>
      <c r="E2613">
        <v>739.78639999999996</v>
      </c>
      <c r="F2613">
        <v>30488.38</v>
      </c>
      <c r="G2613">
        <v>27186.66</v>
      </c>
      <c r="H2613">
        <f>(1/(1-91/360*VLOOKUP($A2613,Tbills!$B$4:$C$974,2,1)/100))^((1)/91)-1</f>
        <v>6.9441778594026005E-7</v>
      </c>
      <c r="I2613" s="2">
        <f t="shared" si="445"/>
        <v>507.48926996222542</v>
      </c>
      <c r="J2613">
        <f>VLOOKUP(A2613,'VXX-IV'!A$1:C$4500,3,0)</f>
        <v>507.52</v>
      </c>
      <c r="L2613">
        <f t="shared" si="439"/>
        <v>86835.653099842617</v>
      </c>
      <c r="O2613">
        <f t="shared" si="440"/>
        <v>7287.4192070259642</v>
      </c>
      <c r="R2613">
        <f t="shared" si="441"/>
        <v>41.371628765316927</v>
      </c>
      <c r="U2613" s="2">
        <f t="shared" si="442"/>
        <v>51.439934757863085</v>
      </c>
      <c r="V2613">
        <f>VLOOKUP(A2613,'VXZ-IV'!A$1:C$4500,3,0)</f>
        <v>51.44</v>
      </c>
      <c r="W2613" s="10">
        <f t="shared" si="447"/>
        <v>-1.2683152588177649E-6</v>
      </c>
      <c r="X2613">
        <f t="shared" si="443"/>
        <v>45.347566211155254</v>
      </c>
      <c r="AB2613">
        <f t="shared" si="444"/>
        <v>422.75384394167219</v>
      </c>
      <c r="AC2613">
        <f>VLOOKUP(A2613,'VIXY-IV'!A$1:E$2000,4,0)</f>
        <v>423.03199999999998</v>
      </c>
      <c r="AD2613" s="10">
        <f t="shared" si="453"/>
        <v>-6.5752959191689442E-4</v>
      </c>
      <c r="AE2613">
        <f>ROW()</f>
        <v>2613</v>
      </c>
      <c r="AF2613">
        <f t="shared" si="438"/>
        <v>0.9563567362428842</v>
      </c>
      <c r="AG2613">
        <f>AG2612*(1-(AG$1+AG$5))^($A2613-$A2612)*(1+2*(E2613/E2612-1))</f>
        <v>15974.979005942108</v>
      </c>
      <c r="AH2613">
        <f>VLOOKUP(A2613,'UVXY-IV'!A$2:E$2000,4,0)</f>
        <v>79554</v>
      </c>
      <c r="AJ2613" s="10">
        <f t="shared" si="452"/>
        <v>-0.79919326487741527</v>
      </c>
      <c r="AK2613">
        <f t="shared" si="446"/>
        <v>38.455027045210024</v>
      </c>
      <c r="AM2613">
        <v>38.390799999999999</v>
      </c>
      <c r="AN2613" s="10">
        <f t="shared" si="451"/>
        <v>1.6729801204982131E-3</v>
      </c>
      <c r="AO2613">
        <f>AO2612*(1-AO$1+H2612)^($A2613-$A2612)*(2-E2613/E2612)</f>
        <v>39.123916296626376</v>
      </c>
      <c r="AQ2613" s="10" t="e">
        <f t="shared" si="450"/>
        <v>#DIV/0!</v>
      </c>
    </row>
    <row r="2614" spans="1:43" x14ac:dyDescent="0.25">
      <c r="A2614" s="1">
        <v>41856</v>
      </c>
      <c r="B2614">
        <v>16.87</v>
      </c>
      <c r="C2614">
        <v>17.14</v>
      </c>
      <c r="D2614">
        <v>884.678</v>
      </c>
      <c r="E2614">
        <v>788.73500000000001</v>
      </c>
      <c r="F2614">
        <v>31530.400000000001</v>
      </c>
      <c r="G2614">
        <v>28115.81</v>
      </c>
      <c r="H2614">
        <f>(1/(1-91/360*VLOOKUP($A2614,Tbills!$B$4:$C$974,2,1)/100))^((1)/91)-1</f>
        <v>6.9441778594026005E-7</v>
      </c>
      <c r="I2614" s="2">
        <f t="shared" si="445"/>
        <v>541.05487310691399</v>
      </c>
      <c r="J2614">
        <f>VLOOKUP(A2614,'VXX-IV'!A$1:C$4500,3,0)</f>
        <v>541.09</v>
      </c>
      <c r="L2614">
        <f t="shared" si="439"/>
        <v>98322.387011550571</v>
      </c>
      <c r="O2614">
        <f t="shared" si="440"/>
        <v>8010.4167465485816</v>
      </c>
      <c r="R2614">
        <f t="shared" si="441"/>
        <v>40.001125809365654</v>
      </c>
      <c r="U2614" s="2">
        <f t="shared" si="442"/>
        <v>53.196731694537796</v>
      </c>
      <c r="V2614">
        <f>VLOOKUP(A2614,'VXZ-IV'!A$1:C$4500,3,0)</f>
        <v>53.2</v>
      </c>
      <c r="W2614" s="10">
        <f t="shared" si="447"/>
        <v>-6.1434313199382196E-5</v>
      </c>
      <c r="X2614">
        <f t="shared" si="443"/>
        <v>43.796147081138812</v>
      </c>
      <c r="AB2614">
        <f t="shared" si="444"/>
        <v>450.70999910087568</v>
      </c>
      <c r="AC2614">
        <f>VLOOKUP(A2614,'VIXY-IV'!A$1:E$2000,4,0)</f>
        <v>450.98</v>
      </c>
      <c r="AD2614" s="10">
        <f t="shared" si="453"/>
        <v>-5.9869816649149588E-4</v>
      </c>
      <c r="AE2614">
        <f>ROW()</f>
        <v>2614</v>
      </c>
      <c r="AF2614">
        <f t="shared" si="438"/>
        <v>0.98424737456242706</v>
      </c>
      <c r="AG2614">
        <f>AG2613*(1-(AG$1+AG$5))^($A2614-$A2613)*(1+2*(E2614/E2613-1))</f>
        <v>18088.365735430471</v>
      </c>
      <c r="AH2614">
        <f>VLOOKUP(A2614,'UVXY-IV'!A$2:E$2000,4,0)</f>
        <v>90055</v>
      </c>
      <c r="AJ2614" s="10">
        <f t="shared" si="452"/>
        <v>-0.79914090571949958</v>
      </c>
      <c r="AK2614">
        <f t="shared" si="446"/>
        <v>35.908944735438844</v>
      </c>
      <c r="AM2614">
        <v>35.833399999999997</v>
      </c>
      <c r="AN2614" s="10">
        <f t="shared" si="451"/>
        <v>2.1082212527654409E-3</v>
      </c>
      <c r="AO2614">
        <f>AO2613*(1-AO$1+H2613)^($A2614-$A2613)*(2-E2614/E2613)</f>
        <v>36.533922973637765</v>
      </c>
      <c r="AQ2614" s="10" t="e">
        <f t="shared" si="450"/>
        <v>#DIV/0!</v>
      </c>
    </row>
    <row r="2615" spans="1:43" x14ac:dyDescent="0.25">
      <c r="A2615" s="1">
        <v>41857</v>
      </c>
      <c r="B2615">
        <v>16.37</v>
      </c>
      <c r="C2615">
        <v>16.93</v>
      </c>
      <c r="D2615">
        <v>889.05280000000005</v>
      </c>
      <c r="E2615">
        <v>792.63480000000004</v>
      </c>
      <c r="F2615">
        <v>31853.09</v>
      </c>
      <c r="G2615">
        <v>28403.54</v>
      </c>
      <c r="H2615">
        <f>(1/(1-91/360*VLOOKUP($A2615,Tbills!$B$4:$C$974,2,1)/100))^((1)/91)-1</f>
        <v>6.9441778594026005E-7</v>
      </c>
      <c r="I2615" s="2">
        <f t="shared" si="445"/>
        <v>543.7171725234399</v>
      </c>
      <c r="J2615">
        <f>VLOOKUP(A2615,'VXX-IV'!A$1:C$4500,3,0)</f>
        <v>543.75</v>
      </c>
      <c r="L2615">
        <f t="shared" si="439"/>
        <v>99290.252402035287</v>
      </c>
      <c r="O2615">
        <f t="shared" si="440"/>
        <v>8069.5545362901366</v>
      </c>
      <c r="R2615">
        <f t="shared" si="441"/>
        <v>39.900431767432444</v>
      </c>
      <c r="U2615" s="2">
        <f t="shared" si="442"/>
        <v>53.739849951397559</v>
      </c>
      <c r="V2615">
        <f>VLOOKUP(A2615,'VXZ-IV'!A$1:C$4500,3,0)</f>
        <v>53.72</v>
      </c>
      <c r="W2615" s="10">
        <f t="shared" si="447"/>
        <v>3.6950765818244413E-4</v>
      </c>
      <c r="X2615">
        <f t="shared" si="443"/>
        <v>43.346375347970742</v>
      </c>
      <c r="AB2615">
        <f t="shared" si="444"/>
        <v>452.92268571499113</v>
      </c>
      <c r="AC2615">
        <f>VLOOKUP(A2615,'VIXY-IV'!A$1:E$2000,4,0)</f>
        <v>453.226</v>
      </c>
      <c r="AD2615" s="10">
        <f t="shared" si="453"/>
        <v>-6.6923407970609361E-4</v>
      </c>
      <c r="AE2615">
        <f>ROW()</f>
        <v>2615</v>
      </c>
      <c r="AF2615">
        <f t="shared" si="438"/>
        <v>0.96692262256349681</v>
      </c>
      <c r="AG2615">
        <f>AG2614*(1-(AG$1+AG$5))^($A2615-$A2614)*(1+2*(E2615/E2614-1))</f>
        <v>18266.621407130322</v>
      </c>
      <c r="AH2615">
        <f>VLOOKUP(A2615,'UVXY-IV'!A$2:E$2000,4,0)</f>
        <v>90951.5</v>
      </c>
      <c r="AJ2615" s="10">
        <f t="shared" si="452"/>
        <v>-0.79916085598225073</v>
      </c>
      <c r="AK2615">
        <f t="shared" si="446"/>
        <v>35.729733318291245</v>
      </c>
      <c r="AM2615">
        <v>35.6554</v>
      </c>
      <c r="AN2615" s="10">
        <f t="shared" si="451"/>
        <v>2.0847702813948654E-3</v>
      </c>
      <c r="AO2615">
        <f>AO2614*(1-AO$1+H2614)^($A2615-$A2614)*(2-E2615/E2614)</f>
        <v>36.351966303860067</v>
      </c>
      <c r="AQ2615" s="10" t="e">
        <f t="shared" si="450"/>
        <v>#DIV/0!</v>
      </c>
    </row>
    <row r="2616" spans="1:43" x14ac:dyDescent="0.25">
      <c r="A2616" s="1">
        <v>41858</v>
      </c>
      <c r="B2616">
        <v>16.66</v>
      </c>
      <c r="C2616">
        <v>17.22</v>
      </c>
      <c r="D2616">
        <v>910.15369999999996</v>
      </c>
      <c r="E2616">
        <v>811.44669999999996</v>
      </c>
      <c r="F2616">
        <v>32502.73</v>
      </c>
      <c r="G2616">
        <v>28982.81</v>
      </c>
      <c r="H2616">
        <f>(1/(1-91/360*VLOOKUP($A2616,Tbills!$B$4:$C$974,2,1)/100))^((1)/91)-1</f>
        <v>6.9441778594026005E-7</v>
      </c>
      <c r="I2616" s="2">
        <f t="shared" si="445"/>
        <v>556.60825737835091</v>
      </c>
      <c r="J2616">
        <f>VLOOKUP(A2616,'VXX-IV'!A$1:C$4500,3,0)</f>
        <v>556.64</v>
      </c>
      <c r="L2616">
        <f t="shared" si="439"/>
        <v>103998.60895963633</v>
      </c>
      <c r="O2616">
        <f t="shared" si="440"/>
        <v>8356.5495844543275</v>
      </c>
      <c r="R2616">
        <f t="shared" si="441"/>
        <v>39.425163472028345</v>
      </c>
      <c r="U2616" s="2">
        <f t="shared" si="442"/>
        <v>54.834530736038488</v>
      </c>
      <c r="V2616">
        <f>VLOOKUP(A2616,'VXZ-IV'!A$1:C$4500,3,0)</f>
        <v>54.84</v>
      </c>
      <c r="W2616" s="10">
        <f t="shared" si="447"/>
        <v>-9.9731290326698918E-5</v>
      </c>
      <c r="X2616">
        <f t="shared" si="443"/>
        <v>42.46081580827321</v>
      </c>
      <c r="AB2616">
        <f t="shared" si="444"/>
        <v>463.65590432156296</v>
      </c>
      <c r="AC2616">
        <f>VLOOKUP(A2616,'VIXY-IV'!A$1:E$2000,4,0)</f>
        <v>463.95400000000001</v>
      </c>
      <c r="AD2616" s="10">
        <f t="shared" si="453"/>
        <v>-6.4251128007741798E-4</v>
      </c>
      <c r="AE2616">
        <f>ROW()</f>
        <v>2616</v>
      </c>
      <c r="AF2616">
        <f t="shared" si="438"/>
        <v>0.96747967479674801</v>
      </c>
      <c r="AG2616">
        <f>AG2615*(1-(AG$1+AG$5))^($A2616-$A2615)*(1+2*(E2616/E2615-1))</f>
        <v>19133.033828607731</v>
      </c>
      <c r="AH2616">
        <f>VLOOKUP(A2616,'UVXY-IV'!A$2:E$2000,4,0)</f>
        <v>95247</v>
      </c>
      <c r="AJ2616" s="10">
        <f t="shared" si="452"/>
        <v>-0.79912192689945372</v>
      </c>
      <c r="AK2616">
        <f t="shared" si="446"/>
        <v>34.880121482036259</v>
      </c>
      <c r="AM2616">
        <v>34.805750000000003</v>
      </c>
      <c r="AN2616" s="10">
        <f t="shared" si="451"/>
        <v>2.1367584964051556E-3</v>
      </c>
      <c r="AO2616">
        <f>AO2615*(1-AO$1+H2615)^($A2616-$A2615)*(2-E2616/E2615)</f>
        <v>35.487923436936207</v>
      </c>
      <c r="AQ2616" s="10" t="e">
        <f t="shared" si="450"/>
        <v>#DIV/0!</v>
      </c>
    </row>
    <row r="2617" spans="1:43" x14ac:dyDescent="0.25">
      <c r="A2617" s="1">
        <v>41859</v>
      </c>
      <c r="B2617">
        <v>15.77</v>
      </c>
      <c r="C2617">
        <v>16.690000000000001</v>
      </c>
      <c r="D2617">
        <v>880.19849999999997</v>
      </c>
      <c r="E2617">
        <v>784.7396</v>
      </c>
      <c r="F2617">
        <v>31957.01</v>
      </c>
      <c r="G2617">
        <v>28496.17</v>
      </c>
      <c r="H2617">
        <f>(1/(1-91/360*VLOOKUP($A2617,Tbills!$B$4:$C$974,2,1)/100))^((1)/91)-1</f>
        <v>6.9441778594026005E-7</v>
      </c>
      <c r="I2617" s="2">
        <f t="shared" si="445"/>
        <v>538.27590559400414</v>
      </c>
      <c r="J2617">
        <f>VLOOKUP(A2617,'VXX-IV'!A$1:C$4500,3,0)</f>
        <v>538.30999999999995</v>
      </c>
      <c r="L2617">
        <f t="shared" si="439"/>
        <v>97148.483747200808</v>
      </c>
      <c r="O2617">
        <f t="shared" si="440"/>
        <v>7943.7239069097659</v>
      </c>
      <c r="R2617">
        <f t="shared" si="441"/>
        <v>40.072151013063156</v>
      </c>
      <c r="U2617" s="2">
        <f t="shared" si="442"/>
        <v>53.912545764617782</v>
      </c>
      <c r="V2617">
        <f>VLOOKUP(A2617,'VXZ-IV'!A$1:C$4500,3,0)</f>
        <v>53.92</v>
      </c>
      <c r="W2617" s="10">
        <f t="shared" si="447"/>
        <v>-1.3824620515989761E-4</v>
      </c>
      <c r="X2617">
        <f t="shared" si="443"/>
        <v>43.172193327704029</v>
      </c>
      <c r="AB2617">
        <f t="shared" si="444"/>
        <v>448.37999006312725</v>
      </c>
      <c r="AC2617">
        <f>VLOOKUP(A2617,'VIXY-IV'!A$1:E$2000,4,0)</f>
        <v>448.61</v>
      </c>
      <c r="AD2617" s="10">
        <f t="shared" si="453"/>
        <v>-5.127169186437408E-4</v>
      </c>
      <c r="AE2617">
        <f>ROW()</f>
        <v>2617</v>
      </c>
      <c r="AF2617">
        <f t="shared" si="438"/>
        <v>0.94487717195925691</v>
      </c>
      <c r="AG2617">
        <f>AG2616*(1-(AG$1+AG$5))^($A2617-$A2616)*(1+2*(E2617/E2616-1))</f>
        <v>17872.982561763394</v>
      </c>
      <c r="AH2617">
        <f>VLOOKUP(A2617,'UVXY-IV'!A$2:E$2000,4,0)</f>
        <v>88960</v>
      </c>
      <c r="AJ2617" s="10">
        <f t="shared" si="452"/>
        <v>-0.7990896744406093</v>
      </c>
      <c r="AK2617">
        <f t="shared" si="446"/>
        <v>36.026450953407583</v>
      </c>
      <c r="AM2617">
        <v>35.946649999999998</v>
      </c>
      <c r="AN2617" s="10">
        <f t="shared" si="451"/>
        <v>2.2199830417461985E-3</v>
      </c>
      <c r="AO2617">
        <f>AO2616*(1-AO$1+H2616)^($A2617-$A2616)*(2-E2617/E2616)</f>
        <v>36.654605169667242</v>
      </c>
      <c r="AQ2617" s="10" t="e">
        <f t="shared" si="450"/>
        <v>#DIV/0!</v>
      </c>
    </row>
    <row r="2618" spans="1:43" x14ac:dyDescent="0.25">
      <c r="A2618" s="1">
        <v>41862</v>
      </c>
      <c r="B2618">
        <v>14.23</v>
      </c>
      <c r="C2618">
        <v>15.76</v>
      </c>
      <c r="D2618">
        <v>828.39819999999997</v>
      </c>
      <c r="E2618">
        <v>738.55550000000005</v>
      </c>
      <c r="F2618">
        <v>30968.67</v>
      </c>
      <c r="G2618">
        <v>27614.799999999999</v>
      </c>
      <c r="H2618">
        <f>(1/(1-91/360*VLOOKUP($A2618,Tbills!$B$4:$C$974,2,1)/100))^((1)/91)-1</f>
        <v>8.3332864653229421E-7</v>
      </c>
      <c r="I2618" s="2">
        <f t="shared" si="445"/>
        <v>506.56093336399692</v>
      </c>
      <c r="J2618">
        <f>VLOOKUP(A2618,'VXX-IV'!A$1:C$4500,3,0)</f>
        <v>506.59</v>
      </c>
      <c r="L2618">
        <f t="shared" si="439"/>
        <v>85702.159426750368</v>
      </c>
      <c r="O2618">
        <f t="shared" si="440"/>
        <v>7241.7265024016988</v>
      </c>
      <c r="R2618">
        <f t="shared" si="441"/>
        <v>41.245735471763226</v>
      </c>
      <c r="U2618" s="2">
        <f t="shared" si="442"/>
        <v>52.241361418060883</v>
      </c>
      <c r="V2618">
        <f>VLOOKUP(A2618,'VXZ-IV'!A$1:C$4500,3,0)</f>
        <v>52.24</v>
      </c>
      <c r="W2618" s="10">
        <f t="shared" si="447"/>
        <v>2.6060835774943669E-5</v>
      </c>
      <c r="X2618">
        <f t="shared" si="443"/>
        <v>44.50265715274935</v>
      </c>
      <c r="AB2618">
        <f t="shared" si="444"/>
        <v>421.94744846040294</v>
      </c>
      <c r="AC2618">
        <f>VLOOKUP(A2618,'VIXY-IV'!A$1:E$2000,4,0)</f>
        <v>422.17399999999998</v>
      </c>
      <c r="AD2618" s="10">
        <f t="shared" si="453"/>
        <v>-5.3663072476528573E-4</v>
      </c>
      <c r="AE2618">
        <f>ROW()</f>
        <v>2618</v>
      </c>
      <c r="AF2618">
        <f t="shared" si="438"/>
        <v>0.90291878172588835</v>
      </c>
      <c r="AG2618">
        <f>AG2617*(1-(AG$1+AG$5))^($A2618-$A2617)*(1+2*(E2618/E2617-1))</f>
        <v>15767.639309988335</v>
      </c>
      <c r="AH2618">
        <f>VLOOKUP(A2618,'UVXY-IV'!A$2:E$2000,4,0)</f>
        <v>78474.5</v>
      </c>
      <c r="AJ2618" s="10">
        <f t="shared" si="452"/>
        <v>-0.79907308348586692</v>
      </c>
      <c r="AK2618">
        <f t="shared" si="446"/>
        <v>38.141377582891309</v>
      </c>
      <c r="AM2618">
        <v>38.051749999999998</v>
      </c>
      <c r="AN2618" s="10">
        <f t="shared" si="451"/>
        <v>2.3554129019378589E-3</v>
      </c>
      <c r="AO2618">
        <f>AO2617*(1-AO$1+H2617)^($A2618-$A2617)*(2-E2618/E2617)</f>
        <v>38.807604745133609</v>
      </c>
      <c r="AQ2618" s="10" t="e">
        <f t="shared" si="450"/>
        <v>#DIV/0!</v>
      </c>
    </row>
    <row r="2619" spans="1:43" x14ac:dyDescent="0.25">
      <c r="A2619" s="1">
        <v>41863</v>
      </c>
      <c r="B2619">
        <v>14.13</v>
      </c>
      <c r="C2619">
        <v>15.7</v>
      </c>
      <c r="D2619">
        <v>820.21310000000005</v>
      </c>
      <c r="E2619">
        <v>731.25750000000005</v>
      </c>
      <c r="F2619">
        <v>30870.45</v>
      </c>
      <c r="G2619">
        <v>27527.19</v>
      </c>
      <c r="H2619">
        <f>(1/(1-91/360*VLOOKUP($A2619,Tbills!$B$4:$C$974,2,1)/100))^((1)/91)-1</f>
        <v>8.3332864653229421E-7</v>
      </c>
      <c r="I2619" s="2">
        <f t="shared" si="445"/>
        <v>501.54356011182364</v>
      </c>
      <c r="J2619">
        <f>VLOOKUP(A2619,'VXX-IV'!A$1:C$4500,3,0)</f>
        <v>501.58</v>
      </c>
      <c r="L2619">
        <f t="shared" si="439"/>
        <v>84004.70841011178</v>
      </c>
      <c r="O2619">
        <f t="shared" si="440"/>
        <v>7134.1479346691076</v>
      </c>
      <c r="R2619">
        <f t="shared" si="441"/>
        <v>41.447645583826407</v>
      </c>
      <c r="U2619" s="2">
        <f t="shared" si="442"/>
        <v>52.074403320154275</v>
      </c>
      <c r="V2619">
        <f>VLOOKUP(A2619,'VXZ-IV'!A$1:C$4500,3,0)</f>
        <v>52.08</v>
      </c>
      <c r="W2619" s="10">
        <f t="shared" si="447"/>
        <v>-1.0746313067822033E-4</v>
      </c>
      <c r="X2619">
        <f t="shared" si="443"/>
        <v>44.642231123695943</v>
      </c>
      <c r="AB2619">
        <f t="shared" si="444"/>
        <v>417.76342957160415</v>
      </c>
      <c r="AC2619">
        <f>VLOOKUP(A2619,'VIXY-IV'!A$1:E$2000,4,0)</f>
        <v>417.95600000000002</v>
      </c>
      <c r="AD2619" s="10">
        <f t="shared" si="453"/>
        <v>-4.607433040699771E-4</v>
      </c>
      <c r="AE2619">
        <f>ROW()</f>
        <v>2619</v>
      </c>
      <c r="AF2619">
        <f t="shared" si="438"/>
        <v>0.90000000000000013</v>
      </c>
      <c r="AG2619">
        <f>AG2618*(1-(AG$1+AG$5))^($A2619-$A2618)*(1+2*(E2619/E2618-1))</f>
        <v>15455.504151981988</v>
      </c>
      <c r="AH2619">
        <f>VLOOKUP(A2619,'UVXY-IV'!A$2:E$2000,4,0)</f>
        <v>76908.5</v>
      </c>
      <c r="AJ2619" s="10">
        <f t="shared" si="452"/>
        <v>-0.79904036417324498</v>
      </c>
      <c r="AK2619">
        <f t="shared" si="446"/>
        <v>38.51647573576966</v>
      </c>
      <c r="AM2619">
        <v>38.415100000000002</v>
      </c>
      <c r="AN2619" s="10">
        <f t="shared" si="451"/>
        <v>2.638955404766774E-3</v>
      </c>
      <c r="AO2619">
        <f>AO2618*(1-AO$1+H2618)^($A2619-$A2618)*(2-E2619/E2618)</f>
        <v>39.189663316636008</v>
      </c>
      <c r="AQ2619" s="10" t="e">
        <f t="shared" si="450"/>
        <v>#DIV/0!</v>
      </c>
    </row>
    <row r="2620" spans="1:43" x14ac:dyDescent="0.25">
      <c r="A2620" s="1">
        <v>41864</v>
      </c>
      <c r="B2620">
        <v>12.9</v>
      </c>
      <c r="C2620">
        <v>14.85</v>
      </c>
      <c r="D2620">
        <v>775.52440000000001</v>
      </c>
      <c r="E2620">
        <v>691.41489999999999</v>
      </c>
      <c r="F2620">
        <v>30070.85</v>
      </c>
      <c r="G2620">
        <v>26814.16</v>
      </c>
      <c r="H2620">
        <f>(1/(1-91/360*VLOOKUP($A2620,Tbills!$B$4:$C$974,2,1)/100))^((1)/91)-1</f>
        <v>8.3332864653229421E-7</v>
      </c>
      <c r="I2620" s="2">
        <f t="shared" si="445"/>
        <v>474.20576959485874</v>
      </c>
      <c r="J2620">
        <f>VLOOKUP(A2620,'VXX-IV'!A$1:C$4500,3,0)</f>
        <v>474.24</v>
      </c>
      <c r="L2620">
        <f t="shared" si="439"/>
        <v>74847.385980549894</v>
      </c>
      <c r="O2620">
        <f t="shared" si="440"/>
        <v>6550.870582697883</v>
      </c>
      <c r="R2620">
        <f t="shared" si="441"/>
        <v>42.57485935979421</v>
      </c>
      <c r="U2620" s="2">
        <f t="shared" si="442"/>
        <v>50.724346044022795</v>
      </c>
      <c r="V2620">
        <f>VLOOKUP(A2620,'VXZ-IV'!A$1:C$4500,3,0)</f>
        <v>50.72</v>
      </c>
      <c r="W2620" s="10">
        <f t="shared" si="447"/>
        <v>8.5686987831179451E-5</v>
      </c>
      <c r="X2620">
        <f t="shared" si="443"/>
        <v>45.796932049326834</v>
      </c>
      <c r="AB2620">
        <f t="shared" si="444"/>
        <v>394.98779730950815</v>
      </c>
      <c r="AC2620">
        <f>VLOOKUP(A2620,'VIXY-IV'!A$1:E$2000,4,0)</f>
        <v>395.03</v>
      </c>
      <c r="AD2620" s="10">
        <f t="shared" si="453"/>
        <v>-1.0683414042433892E-4</v>
      </c>
      <c r="AE2620">
        <f>ROW()</f>
        <v>2620</v>
      </c>
      <c r="AF2620">
        <f t="shared" si="438"/>
        <v>0.86868686868686873</v>
      </c>
      <c r="AG2620">
        <f>AG2619*(1-(AG$1+AG$5))^($A2620-$A2619)*(1+2*(E2620/E2619-1))</f>
        <v>13770.852305801742</v>
      </c>
      <c r="AH2620">
        <f>VLOOKUP(A2620,'UVXY-IV'!A$2:E$2000,4,0)</f>
        <v>68500</v>
      </c>
      <c r="AJ2620" s="10">
        <f t="shared" si="452"/>
        <v>-0.79896565976931766</v>
      </c>
      <c r="AK2620">
        <f t="shared" si="446"/>
        <v>40.613156105904388</v>
      </c>
      <c r="AM2620">
        <v>40.494599999999998</v>
      </c>
      <c r="AN2620" s="10">
        <f t="shared" si="451"/>
        <v>2.9277016171140868E-3</v>
      </c>
      <c r="AO2620">
        <f>AO2619*(1-AO$1+H2619)^($A2620-$A2619)*(2-E2620/E2619)</f>
        <v>41.323419985708576</v>
      </c>
      <c r="AQ2620" s="10" t="e">
        <f t="shared" si="450"/>
        <v>#DIV/0!</v>
      </c>
    </row>
    <row r="2621" spans="1:43" x14ac:dyDescent="0.25">
      <c r="A2621" s="1">
        <v>41865</v>
      </c>
      <c r="B2621">
        <v>12.42</v>
      </c>
      <c r="C2621">
        <v>14.43</v>
      </c>
      <c r="D2621">
        <v>747.47050000000002</v>
      </c>
      <c r="E2621">
        <v>666.40300000000002</v>
      </c>
      <c r="F2621">
        <v>29400.51</v>
      </c>
      <c r="G2621">
        <v>26216.400000000001</v>
      </c>
      <c r="H2621">
        <f>(1/(1-91/360*VLOOKUP($A2621,Tbills!$B$4:$C$974,2,1)/100))^((1)/91)-1</f>
        <v>8.3332864653229421E-7</v>
      </c>
      <c r="I2621" s="2">
        <f t="shared" si="445"/>
        <v>457.04065640089487</v>
      </c>
      <c r="J2621">
        <f>VLOOKUP(A2621,'VXX-IV'!A$1:C$4500,3,0)</f>
        <v>457.07</v>
      </c>
      <c r="L2621">
        <f t="shared" si="439"/>
        <v>69429.104112268207</v>
      </c>
      <c r="O2621">
        <f t="shared" si="440"/>
        <v>6195.1956743716173</v>
      </c>
      <c r="R2621">
        <f t="shared" si="441"/>
        <v>43.342971653042959</v>
      </c>
      <c r="U2621" s="2">
        <f t="shared" si="442"/>
        <v>49.592388621456891</v>
      </c>
      <c r="V2621">
        <f>VLOOKUP(A2621,'VXZ-IV'!A$1:C$4500,3,0)</f>
        <v>49.6</v>
      </c>
      <c r="W2621" s="10">
        <f t="shared" si="447"/>
        <v>-1.5345521256271422E-4</v>
      </c>
      <c r="X2621">
        <f t="shared" si="443"/>
        <v>46.816176669202086</v>
      </c>
      <c r="AB2621">
        <f t="shared" si="444"/>
        <v>380.68586008203539</v>
      </c>
      <c r="AC2621">
        <f>VLOOKUP(A2621,'VIXY-IV'!A$1:E$2000,4,0)</f>
        <v>380.702</v>
      </c>
      <c r="AD2621" s="10">
        <f t="shared" si="453"/>
        <v>-4.2395148868723531E-5</v>
      </c>
      <c r="AE2621">
        <f>ROW()</f>
        <v>2621</v>
      </c>
      <c r="AF2621">
        <f t="shared" si="438"/>
        <v>0.86070686070686075</v>
      </c>
      <c r="AG2621">
        <f>AG2620*(1-(AG$1+AG$5))^($A2621-$A2620)*(1+2*(E2621/E2620-1))</f>
        <v>12774.10201188025</v>
      </c>
      <c r="AH2621">
        <f>VLOOKUP(A2621,'UVXY-IV'!A$2:E$2000,4,0)</f>
        <v>63535.25</v>
      </c>
      <c r="AJ2621" s="10">
        <f t="shared" si="452"/>
        <v>-0.79894464864968262</v>
      </c>
      <c r="AK2621">
        <f t="shared" si="446"/>
        <v>42.080375031296427</v>
      </c>
      <c r="AM2621">
        <v>41.949849999999998</v>
      </c>
      <c r="AN2621" s="10">
        <f t="shared" si="451"/>
        <v>3.1114540647088074E-3</v>
      </c>
      <c r="AO2621">
        <f>AO2620*(1-AO$1+H2620)^($A2621-$A2620)*(2-E2621/E2620)</f>
        <v>42.816744662616735</v>
      </c>
      <c r="AQ2621" s="10" t="e">
        <f t="shared" si="450"/>
        <v>#DIV/0!</v>
      </c>
    </row>
    <row r="2622" spans="1:43" x14ac:dyDescent="0.25">
      <c r="A2622" s="1">
        <v>41866</v>
      </c>
      <c r="B2622">
        <v>13.15</v>
      </c>
      <c r="C2622">
        <v>14.42</v>
      </c>
      <c r="D2622">
        <v>749.423</v>
      </c>
      <c r="E2622">
        <v>668.14319999999998</v>
      </c>
      <c r="F2622">
        <v>29366.7</v>
      </c>
      <c r="G2622">
        <v>26186.23</v>
      </c>
      <c r="H2622">
        <f>(1/(1-91/360*VLOOKUP($A2622,Tbills!$B$4:$C$974,2,1)/100))^((1)/91)-1</f>
        <v>8.3332864653229421E-7</v>
      </c>
      <c r="I2622" s="2">
        <f t="shared" si="445"/>
        <v>458.22333866408445</v>
      </c>
      <c r="J2622">
        <f>VLOOKUP(A2622,'VXX-IV'!A$1:C$4500,3,0)</f>
        <v>458.25</v>
      </c>
      <c r="L2622">
        <f t="shared" si="439"/>
        <v>69788.612295229424</v>
      </c>
      <c r="O2622">
        <f t="shared" si="440"/>
        <v>6219.2526633477373</v>
      </c>
      <c r="R2622">
        <f t="shared" si="441"/>
        <v>43.284423410096707</v>
      </c>
      <c r="U2622" s="2">
        <f t="shared" si="442"/>
        <v>49.534150515378393</v>
      </c>
      <c r="V2622">
        <f>VLOOKUP(A2622,'VXZ-IV'!A$1:C$4500,3,0)</f>
        <v>49.52</v>
      </c>
      <c r="W2622" s="10">
        <f t="shared" si="447"/>
        <v>2.8575354156679111E-4</v>
      </c>
      <c r="X2622">
        <f t="shared" si="443"/>
        <v>46.868358531572007</v>
      </c>
      <c r="AB2622">
        <f t="shared" si="444"/>
        <v>381.66665026425852</v>
      </c>
      <c r="AC2622">
        <f>VLOOKUP(A2622,'VIXY-IV'!A$1:E$2000,4,0)</f>
        <v>381.77600000000001</v>
      </c>
      <c r="AD2622" s="10">
        <f t="shared" si="453"/>
        <v>-2.8642380804844159E-4</v>
      </c>
      <c r="AE2622">
        <f>ROW()</f>
        <v>2622</v>
      </c>
      <c r="AF2622">
        <f t="shared" si="438"/>
        <v>0.91192787794729546</v>
      </c>
      <c r="AG2622">
        <f>AG2621*(1-(AG$1+AG$5))^($A2622-$A2621)*(1+2*(E2622/E2621-1))</f>
        <v>12840.384156633154</v>
      </c>
      <c r="AH2622">
        <f>VLOOKUP(A2622,'UVXY-IV'!A$2:E$2000,4,0)</f>
        <v>63894.25</v>
      </c>
      <c r="AJ2622" s="10">
        <f t="shared" si="452"/>
        <v>-0.79903693749229143</v>
      </c>
      <c r="AK2622">
        <f t="shared" si="446"/>
        <v>41.968534378587016</v>
      </c>
      <c r="AM2622">
        <v>41.839100000000002</v>
      </c>
      <c r="AN2622" s="10">
        <f t="shared" si="451"/>
        <v>3.0936224389868094E-3</v>
      </c>
      <c r="AO2622">
        <f>AO2621*(1-AO$1+H2621)^($A2622-$A2621)*(2-E2622/E2621)</f>
        <v>42.703391983273264</v>
      </c>
      <c r="AQ2622" s="10" t="e">
        <f t="shared" si="450"/>
        <v>#DIV/0!</v>
      </c>
    </row>
    <row r="2623" spans="1:43" x14ac:dyDescent="0.25">
      <c r="A2623" s="1">
        <v>41869</v>
      </c>
      <c r="B2623">
        <v>12.32</v>
      </c>
      <c r="C2623">
        <v>13.91</v>
      </c>
      <c r="D2623">
        <v>721.50009999999997</v>
      </c>
      <c r="E2623">
        <v>643.24699999999996</v>
      </c>
      <c r="F2623">
        <v>28728.37</v>
      </c>
      <c r="G2623">
        <v>25616.959999999999</v>
      </c>
      <c r="H2623">
        <f>(1/(1-91/360*VLOOKUP($A2623,Tbills!$B$4:$C$974,2,1)/100))^((1)/91)-1</f>
        <v>8.3332864653229421E-7</v>
      </c>
      <c r="I2623" s="2">
        <f t="shared" si="445"/>
        <v>441.1180348655044</v>
      </c>
      <c r="J2623">
        <f>VLOOKUP(A2623,'VXX-IV'!A$1:C$4500,3,0)</f>
        <v>441.14</v>
      </c>
      <c r="L2623">
        <f t="shared" si="439"/>
        <v>64579.120182443759</v>
      </c>
      <c r="O2623">
        <f t="shared" si="440"/>
        <v>5871.0485164973243</v>
      </c>
      <c r="R2623">
        <f t="shared" si="441"/>
        <v>44.08487140795328</v>
      </c>
      <c r="U2623" s="2">
        <f t="shared" si="442"/>
        <v>48.45390561980863</v>
      </c>
      <c r="V2623">
        <f>VLOOKUP(A2623,'VXZ-IV'!A$1:C$4500,3,0)</f>
        <v>48.44</v>
      </c>
      <c r="W2623" s="10">
        <f t="shared" si="447"/>
        <v>2.8706894732932753E-4</v>
      </c>
      <c r="X2623">
        <f t="shared" si="443"/>
        <v>47.882049672812997</v>
      </c>
      <c r="AB2623">
        <f t="shared" si="444"/>
        <v>367.40664271042272</v>
      </c>
      <c r="AC2623">
        <f>VLOOKUP(A2623,'VIXY-IV'!A$1:E$2000,4,0)</f>
        <v>367.13200000000001</v>
      </c>
      <c r="AD2623" s="10">
        <f t="shared" si="453"/>
        <v>7.4807619717898177E-4</v>
      </c>
      <c r="AE2623">
        <f>ROW()</f>
        <v>2623</v>
      </c>
      <c r="AF2623">
        <f t="shared" si="438"/>
        <v>0.88569374550682967</v>
      </c>
      <c r="AG2623">
        <f>AG2622*(1-(AG$1+AG$5))^($A2623-$A2622)*(1+2*(E2623/E2622-1))</f>
        <v>11882.271877062602</v>
      </c>
      <c r="AH2623">
        <f>VLOOKUP(A2623,'UVXY-IV'!A$2:E$2000,4,0)</f>
        <v>59054.5</v>
      </c>
      <c r="AJ2623" s="10">
        <f t="shared" si="452"/>
        <v>-0.79879142356530664</v>
      </c>
      <c r="AK2623">
        <f t="shared" si="446"/>
        <v>43.526274044124833</v>
      </c>
      <c r="AM2623">
        <v>43.428750000000001</v>
      </c>
      <c r="AN2623" s="10">
        <f t="shared" si="451"/>
        <v>2.2456102034904557E-3</v>
      </c>
      <c r="AO2623">
        <f>AO2622*(1-AO$1+H2622)^($A2623-$A2622)*(2-E2623/E2622)</f>
        <v>44.289792095424367</v>
      </c>
      <c r="AQ2623" s="10" t="e">
        <f t="shared" si="450"/>
        <v>#DIV/0!</v>
      </c>
    </row>
    <row r="2624" spans="1:43" x14ac:dyDescent="0.25">
      <c r="A2624" s="1">
        <v>41870</v>
      </c>
      <c r="B2624">
        <v>12.21</v>
      </c>
      <c r="C2624">
        <v>13.79</v>
      </c>
      <c r="D2624">
        <v>725.9271</v>
      </c>
      <c r="E2624">
        <v>647.19330000000002</v>
      </c>
      <c r="F2624">
        <v>28547.64</v>
      </c>
      <c r="G2624">
        <v>25455.78</v>
      </c>
      <c r="H2624">
        <f>(1/(1-91/360*VLOOKUP($A2624,Tbills!$B$4:$C$974,2,1)/100))^((1)/91)-1</f>
        <v>8.3332864653229421E-7</v>
      </c>
      <c r="I2624" s="2">
        <f t="shared" si="445"/>
        <v>443.81383691398463</v>
      </c>
      <c r="J2624">
        <f>VLOOKUP(A2624,'VXX-IV'!A$1:C$4500,3,0)</f>
        <v>443.84</v>
      </c>
      <c r="L2624">
        <f t="shared" si="439"/>
        <v>65368.601227847677</v>
      </c>
      <c r="O2624">
        <f t="shared" si="440"/>
        <v>5924.8768949672585</v>
      </c>
      <c r="R2624">
        <f t="shared" si="441"/>
        <v>43.947654997453093</v>
      </c>
      <c r="U2624" s="2">
        <f t="shared" si="442"/>
        <v>48.147908349724638</v>
      </c>
      <c r="V2624">
        <f>VLOOKUP(A2624,'VXZ-IV'!A$1:C$4500,3,0)</f>
        <v>48.16</v>
      </c>
      <c r="W2624" s="10">
        <f t="shared" si="447"/>
        <v>-2.5107247249500642E-4</v>
      </c>
      <c r="X2624">
        <f t="shared" si="443"/>
        <v>48.181577984681226</v>
      </c>
      <c r="AB2624">
        <f t="shared" si="444"/>
        <v>369.64778261181226</v>
      </c>
      <c r="AC2624">
        <f>VLOOKUP(A2624,'VIXY-IV'!A$1:E$2000,4,0)</f>
        <v>369.392</v>
      </c>
      <c r="AD2624" s="10">
        <f t="shared" si="453"/>
        <v>6.9244220722763927E-4</v>
      </c>
      <c r="AE2624">
        <f>ROW()</f>
        <v>2624</v>
      </c>
      <c r="AF2624">
        <f t="shared" si="438"/>
        <v>0.88542422044960123</v>
      </c>
      <c r="AG2624">
        <f>AG2623*(1-(AG$1+AG$5))^($A2624-$A2623)*(1+2*(E2624/E2623-1))</f>
        <v>12027.661271987328</v>
      </c>
      <c r="AH2624">
        <f>VLOOKUP(A2624,'UVXY-IV'!A$2:E$2000,4,0)</f>
        <v>59795.75</v>
      </c>
      <c r="AJ2624" s="10">
        <f t="shared" si="452"/>
        <v>-0.79885424512632874</v>
      </c>
      <c r="AK2624">
        <f t="shared" si="446"/>
        <v>43.257226915540727</v>
      </c>
      <c r="AM2624">
        <v>43.156399999999998</v>
      </c>
      <c r="AN2624" s="10">
        <f t="shared" si="451"/>
        <v>2.3363143251227125E-3</v>
      </c>
      <c r="AO2624">
        <f>AO2623*(1-AO$1+H2623)^($A2624-$A2623)*(2-E2624/E2623)</f>
        <v>44.016484237455622</v>
      </c>
      <c r="AQ2624" s="10" t="e">
        <f t="shared" si="450"/>
        <v>#DIV/0!</v>
      </c>
    </row>
    <row r="2625" spans="1:43" x14ac:dyDescent="0.25">
      <c r="A2625" s="1">
        <v>41871</v>
      </c>
      <c r="B2625">
        <v>11.78</v>
      </c>
      <c r="C2625">
        <v>13.76</v>
      </c>
      <c r="D2625">
        <v>725.92769999999996</v>
      </c>
      <c r="E2625">
        <v>647.19330000000002</v>
      </c>
      <c r="F2625">
        <v>28607.83</v>
      </c>
      <c r="G2625">
        <v>25509.43</v>
      </c>
      <c r="H2625">
        <f>(1/(1-91/360*VLOOKUP($A2625,Tbills!$B$4:$C$974,2,1)/100))^((1)/91)-1</f>
        <v>8.3332864653229421E-7</v>
      </c>
      <c r="I2625" s="2">
        <f t="shared" si="445"/>
        <v>443.8033819681184</v>
      </c>
      <c r="J2625">
        <f>VLOOKUP(A2625,'VXX-IV'!A$1:C$4500,3,0)</f>
        <v>443.83</v>
      </c>
      <c r="L2625">
        <f t="shared" si="439"/>
        <v>65365.700682416049</v>
      </c>
      <c r="O2625">
        <f t="shared" si="440"/>
        <v>5924.6772347321676</v>
      </c>
      <c r="R2625">
        <f t="shared" si="441"/>
        <v>43.945668322638141</v>
      </c>
      <c r="U2625" s="2">
        <f t="shared" si="442"/>
        <v>48.248247169702857</v>
      </c>
      <c r="V2625">
        <f>VLOOKUP(A2625,'VXZ-IV'!A$1:C$4500,3,0)</f>
        <v>48.24</v>
      </c>
      <c r="W2625" s="10">
        <f t="shared" si="447"/>
        <v>1.7096122932946933E-4</v>
      </c>
      <c r="X2625">
        <f t="shared" si="443"/>
        <v>48.078293394151416</v>
      </c>
      <c r="AB2625">
        <f t="shared" si="444"/>
        <v>369.63489483007845</v>
      </c>
      <c r="AC2625">
        <f>VLOOKUP(A2625,'VIXY-IV'!A$1:E$2000,4,0)</f>
        <v>369.36399999999998</v>
      </c>
      <c r="AD2625" s="10">
        <f t="shared" si="453"/>
        <v>7.3340885976569403E-4</v>
      </c>
      <c r="AE2625">
        <f>ROW()</f>
        <v>2625</v>
      </c>
      <c r="AF2625">
        <f t="shared" si="438"/>
        <v>0.85610465116279066</v>
      </c>
      <c r="AG2625">
        <f>AG2624*(1-(AG$1+AG$5))^($A2625-$A2624)*(1+2*(E2625/E2624-1))</f>
        <v>12027.25595627871</v>
      </c>
      <c r="AH2625">
        <f>VLOOKUP(A2625,'UVXY-IV'!A$2:E$2000,4,0)</f>
        <v>59798.25</v>
      </c>
      <c r="AJ2625" s="10">
        <f t="shared" si="452"/>
        <v>-0.79886943252889986</v>
      </c>
      <c r="AK2625">
        <f t="shared" si="446"/>
        <v>43.255212195383017</v>
      </c>
      <c r="AM2625">
        <v>43.15945</v>
      </c>
      <c r="AN2625" s="10">
        <f t="shared" si="451"/>
        <v>2.2188001789416045E-3</v>
      </c>
      <c r="AO2625">
        <f>AO2624*(1-AO$1+H2624)^($A2625-$A2624)*(2-E2625/E2624)</f>
        <v>44.014892910701612</v>
      </c>
      <c r="AQ2625" s="10" t="e">
        <f t="shared" si="450"/>
        <v>#DIV/0!</v>
      </c>
    </row>
    <row r="2626" spans="1:43" x14ac:dyDescent="0.25">
      <c r="A2626" s="1">
        <v>41872</v>
      </c>
      <c r="B2626">
        <v>11.76</v>
      </c>
      <c r="C2626">
        <v>13.53</v>
      </c>
      <c r="D2626">
        <v>720.70680000000004</v>
      </c>
      <c r="E2626">
        <v>642.53809999999999</v>
      </c>
      <c r="F2626">
        <v>28699.52</v>
      </c>
      <c r="G2626">
        <v>25591.16</v>
      </c>
      <c r="H2626">
        <f>(1/(1-91/360*VLOOKUP($A2626,Tbills!$B$4:$C$974,2,1)/100))^((1)/91)-1</f>
        <v>8.3332864653229421E-7</v>
      </c>
      <c r="I2626" s="2">
        <f t="shared" si="445"/>
        <v>440.60078725973852</v>
      </c>
      <c r="J2626">
        <f>VLOOKUP(A2626,'VXX-IV'!A$1:C$4500,3,0)</f>
        <v>440.63</v>
      </c>
      <c r="L2626">
        <f t="shared" si="439"/>
        <v>64422.503424552968</v>
      </c>
      <c r="O2626">
        <f t="shared" si="440"/>
        <v>5860.5562735508438</v>
      </c>
      <c r="R2626">
        <f t="shared" si="441"/>
        <v>44.101723104272182</v>
      </c>
      <c r="U2626" s="2">
        <f t="shared" si="442"/>
        <v>48.401705779732438</v>
      </c>
      <c r="V2626">
        <f>VLOOKUP(A2626,'VXZ-IV'!A$1:C$4500,3,0)</f>
        <v>48.4</v>
      </c>
      <c r="W2626" s="10">
        <f t="shared" si="447"/>
        <v>3.5243382901617437E-5</v>
      </c>
      <c r="X2626">
        <f t="shared" si="443"/>
        <v>47.922522110099365</v>
      </c>
      <c r="AB2626">
        <f t="shared" si="444"/>
        <v>366.96335146816801</v>
      </c>
      <c r="AC2626">
        <f>VLOOKUP(A2626,'VIXY-IV'!A$1:E$2000,4,0)</f>
        <v>366.71</v>
      </c>
      <c r="AD2626" s="10">
        <f t="shared" si="453"/>
        <v>6.9087690046099048E-4</v>
      </c>
      <c r="AE2626">
        <f>ROW()</f>
        <v>2626</v>
      </c>
      <c r="AF2626">
        <f t="shared" si="438"/>
        <v>0.86917960088691804</v>
      </c>
      <c r="AG2626">
        <f>AG2625*(1-(AG$1+AG$5))^($A2626-$A2625)*(1+2*(E2626/E2625-1))</f>
        <v>11853.834662976707</v>
      </c>
      <c r="AH2626">
        <f>VLOOKUP(A2626,'UVXY-IV'!A$2:E$2000,4,0)</f>
        <v>58937.25</v>
      </c>
      <c r="AJ2626" s="10">
        <f t="shared" si="452"/>
        <v>-0.798873638268214</v>
      </c>
      <c r="AK2626">
        <f t="shared" si="446"/>
        <v>43.564313715232288</v>
      </c>
      <c r="AM2626">
        <v>43.467599999999997</v>
      </c>
      <c r="AN2626" s="10">
        <f t="shared" si="451"/>
        <v>2.2249610107825113E-3</v>
      </c>
      <c r="AO2626">
        <f>AO2625*(1-AO$1+H2625)^($A2626-$A2625)*(2-E2626/E2625)</f>
        <v>44.329885144122308</v>
      </c>
      <c r="AQ2626" s="10" t="e">
        <f t="shared" si="450"/>
        <v>#DIV/0!</v>
      </c>
    </row>
    <row r="2627" spans="1:43" x14ac:dyDescent="0.25">
      <c r="A2627" s="1">
        <v>41873</v>
      </c>
      <c r="B2627">
        <v>11.47</v>
      </c>
      <c r="C2627">
        <v>13.51</v>
      </c>
      <c r="D2627">
        <v>726.05430000000001</v>
      </c>
      <c r="E2627">
        <v>647.30510000000004</v>
      </c>
      <c r="F2627">
        <v>28759.49</v>
      </c>
      <c r="G2627">
        <v>25644.61</v>
      </c>
      <c r="H2627">
        <f>(1/(1-91/360*VLOOKUP($A2627,Tbills!$B$4:$C$974,2,1)/100))^((1)/91)-1</f>
        <v>8.3332864653229421E-7</v>
      </c>
      <c r="I2627" s="2">
        <f t="shared" si="445"/>
        <v>443.85913365824143</v>
      </c>
      <c r="J2627">
        <f>VLOOKUP(A2627,'VXX-IV'!A$1:C$4500,3,0)</f>
        <v>443.89</v>
      </c>
      <c r="L2627">
        <f t="shared" si="439"/>
        <v>65375.50552223852</v>
      </c>
      <c r="O2627">
        <f t="shared" si="440"/>
        <v>5925.5759180923733</v>
      </c>
      <c r="R2627">
        <f t="shared" si="441"/>
        <v>43.936141180741473</v>
      </c>
      <c r="U2627" s="2">
        <f t="shared" si="442"/>
        <v>48.501662440109698</v>
      </c>
      <c r="V2627">
        <f>VLOOKUP(A2627,'VXZ-IV'!A$1:C$4500,3,0)</f>
        <v>48.48</v>
      </c>
      <c r="W2627" s="10">
        <f t="shared" si="447"/>
        <v>4.4683251051358397E-4</v>
      </c>
      <c r="X2627">
        <f t="shared" si="443"/>
        <v>47.820701639569144</v>
      </c>
      <c r="AB2627">
        <f t="shared" si="444"/>
        <v>369.6729690810177</v>
      </c>
      <c r="AC2627">
        <f>VLOOKUP(A2627,'VIXY-IV'!A$1:E$2000,4,0)</f>
        <v>369.464</v>
      </c>
      <c r="AD2627" s="10">
        <f t="shared" si="453"/>
        <v>5.6560065667476955E-4</v>
      </c>
      <c r="AE2627">
        <f>ROW()</f>
        <v>2627</v>
      </c>
      <c r="AF2627">
        <f t="shared" si="438"/>
        <v>0.84900074019245009</v>
      </c>
      <c r="AG2627">
        <f>AG2626*(1-(AG$1+AG$5))^($A2627-$A2626)*(1+2*(E2627/E2626-1))</f>
        <v>12029.31683946774</v>
      </c>
      <c r="AH2627">
        <f>VLOOKUP(A2627,'UVXY-IV'!A$2:E$2000,4,0)</f>
        <v>59815.75</v>
      </c>
      <c r="AJ2627" s="10">
        <f t="shared" si="452"/>
        <v>-0.79889382245532758</v>
      </c>
      <c r="AK2627">
        <f t="shared" si="446"/>
        <v>43.239095435408736</v>
      </c>
      <c r="AM2627">
        <v>43.145949999999999</v>
      </c>
      <c r="AN2627" s="10">
        <f t="shared" si="451"/>
        <v>2.1588453935708074E-3</v>
      </c>
      <c r="AO2627">
        <f>AO2626*(1-AO$1+H2626)^($A2627-$A2626)*(2-E2627/E2626)</f>
        <v>43.999410280636752</v>
      </c>
      <c r="AQ2627" s="10" t="e">
        <f t="shared" si="450"/>
        <v>#DIV/0!</v>
      </c>
    </row>
    <row r="2628" spans="1:43" x14ac:dyDescent="0.25">
      <c r="A2628" s="1">
        <v>41876</v>
      </c>
      <c r="B2628">
        <v>11.7</v>
      </c>
      <c r="C2628">
        <v>13.57</v>
      </c>
      <c r="D2628">
        <v>718.47990000000004</v>
      </c>
      <c r="E2628">
        <v>640.55060000000003</v>
      </c>
      <c r="F2628">
        <v>28669.82</v>
      </c>
      <c r="G2628">
        <v>25564.58</v>
      </c>
      <c r="H2628">
        <f>(1/(1-91/360*VLOOKUP($A2628,Tbills!$B$4:$C$974,2,1)/100))^((1)/91)-1</f>
        <v>8.4256012744532427E-7</v>
      </c>
      <c r="I2628" s="2">
        <f t="shared" si="445"/>
        <v>439.1965428721424</v>
      </c>
      <c r="J2628">
        <f>VLOOKUP(A2628,'VXX-IV'!A$1:C$4500,3,0)</f>
        <v>439.22</v>
      </c>
      <c r="L2628">
        <f t="shared" si="439"/>
        <v>64002.625936389697</v>
      </c>
      <c r="O2628">
        <f t="shared" si="440"/>
        <v>5832.2379534817337</v>
      </c>
      <c r="R2628">
        <f t="shared" si="441"/>
        <v>44.159384349023519</v>
      </c>
      <c r="U2628" s="2">
        <f t="shared" si="442"/>
        <v>48.346900999614718</v>
      </c>
      <c r="V2628">
        <f>VLOOKUP(A2628,'VXZ-IV'!A$1:C$4500,3,0)</f>
        <v>48.36</v>
      </c>
      <c r="W2628" s="10">
        <f t="shared" si="447"/>
        <v>-2.7086435866996439E-4</v>
      </c>
      <c r="X2628">
        <f t="shared" si="443"/>
        <v>47.964736066241905</v>
      </c>
      <c r="AB2628">
        <f t="shared" si="444"/>
        <v>365.77724398543495</v>
      </c>
      <c r="AC2628">
        <f>VLOOKUP(A2628,'VIXY-IV'!A$1:E$2000,4,0)</f>
        <v>365.56400000000002</v>
      </c>
      <c r="AD2628" s="10">
        <f t="shared" si="453"/>
        <v>5.8332873432531684E-4</v>
      </c>
      <c r="AE2628">
        <f>ROW()</f>
        <v>2628</v>
      </c>
      <c r="AF2628">
        <f t="shared" si="438"/>
        <v>0.86219602063375089</v>
      </c>
      <c r="AG2628">
        <f>AG2627*(1-(AG$1+AG$5))^($A2628-$A2627)*(1+2*(E2628/E2627-1))</f>
        <v>11777.079086611911</v>
      </c>
      <c r="AH2628">
        <f>VLOOKUP(A2628,'UVXY-IV'!A$2:E$2000,4,0)</f>
        <v>58562</v>
      </c>
      <c r="AJ2628" s="10">
        <f t="shared" si="452"/>
        <v>-0.79889554512120642</v>
      </c>
      <c r="AK2628">
        <f t="shared" si="446"/>
        <v>43.68418241217001</v>
      </c>
      <c r="AM2628">
        <v>43.591650000000001</v>
      </c>
      <c r="AN2628" s="10">
        <f t="shared" si="451"/>
        <v>2.1227095595144352E-3</v>
      </c>
      <c r="AO2628">
        <f>AO2627*(1-AO$1+H2627)^($A2628-$A2627)*(2-E2628/E2627)</f>
        <v>44.453713627178963</v>
      </c>
      <c r="AQ2628" s="10" t="e">
        <f t="shared" si="450"/>
        <v>#DIV/0!</v>
      </c>
    </row>
    <row r="2629" spans="1:43" x14ac:dyDescent="0.25">
      <c r="A2629" s="1">
        <v>41877</v>
      </c>
      <c r="B2629">
        <v>11.63</v>
      </c>
      <c r="C2629">
        <v>13.71</v>
      </c>
      <c r="D2629">
        <v>724.91420000000005</v>
      </c>
      <c r="E2629">
        <v>646.28650000000005</v>
      </c>
      <c r="F2629">
        <v>29028.16</v>
      </c>
      <c r="G2629">
        <v>25884.080000000002</v>
      </c>
      <c r="H2629">
        <f>(1/(1-91/360*VLOOKUP($A2629,Tbills!$B$4:$C$974,2,1)/100))^((1)/91)-1</f>
        <v>8.4256012744532427E-7</v>
      </c>
      <c r="I2629" s="2">
        <f t="shared" si="445"/>
        <v>443.11893385631095</v>
      </c>
      <c r="J2629">
        <f>VLOOKUP(A2629,'VXX-IV'!A$1:C$4500,3,0)</f>
        <v>443.15</v>
      </c>
      <c r="L2629">
        <f t="shared" si="439"/>
        <v>65145.976686141526</v>
      </c>
      <c r="O2629">
        <f t="shared" si="440"/>
        <v>5910.3771617189141</v>
      </c>
      <c r="R2629">
        <f t="shared" si="441"/>
        <v>43.959681346835183</v>
      </c>
      <c r="U2629" s="2">
        <f t="shared" si="442"/>
        <v>48.949988430496717</v>
      </c>
      <c r="V2629">
        <f>VLOOKUP(A2629,'VXZ-IV'!A$1:C$4500,3,0)</f>
        <v>48.96</v>
      </c>
      <c r="W2629" s="10">
        <f t="shared" si="447"/>
        <v>-2.0448467122724523E-4</v>
      </c>
      <c r="X2629">
        <f t="shared" si="443"/>
        <v>47.363572320339955</v>
      </c>
      <c r="AB2629">
        <f t="shared" si="444"/>
        <v>369.03978047903456</v>
      </c>
      <c r="AC2629">
        <f>VLOOKUP(A2629,'VIXY-IV'!A$1:E$2000,4,0)</f>
        <v>368.86599999999999</v>
      </c>
      <c r="AD2629" s="10">
        <f t="shared" si="453"/>
        <v>4.7112089223344533E-4</v>
      </c>
      <c r="AE2629">
        <f>ROW()</f>
        <v>2629</v>
      </c>
      <c r="AF2629">
        <f t="shared" si="438"/>
        <v>0.84828592268417213</v>
      </c>
      <c r="AG2629">
        <f>AG2628*(1-(AG$1+AG$5))^($A2629-$A2628)*(1+2*(E2629/E2628-1))</f>
        <v>11987.59411353103</v>
      </c>
      <c r="AH2629">
        <f>VLOOKUP(A2629,'UVXY-IV'!A$2:E$2000,4,0)</f>
        <v>59616.25</v>
      </c>
      <c r="AJ2629" s="10">
        <f t="shared" si="452"/>
        <v>-0.79892069505326102</v>
      </c>
      <c r="AK2629">
        <f t="shared" si="446"/>
        <v>43.290989900070734</v>
      </c>
      <c r="AM2629">
        <v>43.200150000000001</v>
      </c>
      <c r="AN2629" s="10">
        <f t="shared" si="451"/>
        <v>2.1027681633218887E-3</v>
      </c>
      <c r="AO2629">
        <f>AO2628*(1-AO$1+H2628)^($A2629-$A2628)*(2-E2629/E2628)</f>
        <v>44.05405429081253</v>
      </c>
      <c r="AQ2629" s="10" t="e">
        <f t="shared" si="450"/>
        <v>#DIV/0!</v>
      </c>
    </row>
    <row r="2630" spans="1:43" x14ac:dyDescent="0.25">
      <c r="A2630" s="1">
        <v>41878</v>
      </c>
      <c r="B2630">
        <v>11.78</v>
      </c>
      <c r="C2630">
        <v>13.92</v>
      </c>
      <c r="D2630">
        <v>730.21119999999996</v>
      </c>
      <c r="E2630">
        <v>651.00850000000003</v>
      </c>
      <c r="F2630">
        <v>29274.46</v>
      </c>
      <c r="G2630">
        <v>26103.69</v>
      </c>
      <c r="H2630">
        <f>(1/(1-91/360*VLOOKUP($A2630,Tbills!$B$4:$C$974,2,1)/100))^((1)/91)-1</f>
        <v>8.4256012744532427E-7</v>
      </c>
      <c r="I2630" s="2">
        <f t="shared" si="445"/>
        <v>446.3459518863574</v>
      </c>
      <c r="J2630">
        <f>VLOOKUP(A2630,'VXX-IV'!A$1:C$4500,3,0)</f>
        <v>446.37</v>
      </c>
      <c r="L2630">
        <f t="shared" si="439"/>
        <v>66095.003935808898</v>
      </c>
      <c r="O2630">
        <f t="shared" si="440"/>
        <v>5974.9507970627419</v>
      </c>
      <c r="R2630">
        <f t="shared" si="441"/>
        <v>43.797108821634716</v>
      </c>
      <c r="U2630" s="2">
        <f t="shared" si="442"/>
        <v>49.364118739998588</v>
      </c>
      <c r="V2630">
        <f>VLOOKUP(A2630,'VXZ-IV'!A$1:C$4500,3,0)</f>
        <v>49.36</v>
      </c>
      <c r="W2630" s="10">
        <f t="shared" si="447"/>
        <v>8.3442868691108174E-5</v>
      </c>
      <c r="X2630">
        <f t="shared" si="443"/>
        <v>46.960025080537427</v>
      </c>
      <c r="AB2630">
        <f t="shared" si="444"/>
        <v>371.72315633177834</v>
      </c>
      <c r="AC2630">
        <f>VLOOKUP(A2630,'VIXY-IV'!A$1:E$2000,4,0)</f>
        <v>371.584</v>
      </c>
      <c r="AD2630" s="10">
        <f t="shared" si="453"/>
        <v>3.7449495074692862E-4</v>
      </c>
      <c r="AE2630">
        <f>ROW()</f>
        <v>2630</v>
      </c>
      <c r="AF2630">
        <f t="shared" si="438"/>
        <v>0.84626436781609193</v>
      </c>
      <c r="AG2630">
        <f>AG2629*(1-(AG$1+AG$5))^($A2630-$A2629)*(1+2*(E2630/E2629-1))</f>
        <v>12162.35553328638</v>
      </c>
      <c r="AH2630">
        <f>VLOOKUP(A2630,'UVXY-IV'!A$2:E$2000,4,0)</f>
        <v>60499.5</v>
      </c>
      <c r="AJ2630" s="10">
        <f t="shared" si="452"/>
        <v>-0.79896766860409785</v>
      </c>
      <c r="AK2630">
        <f t="shared" si="446"/>
        <v>42.972688904903087</v>
      </c>
      <c r="AM2630">
        <v>42.885199999999998</v>
      </c>
      <c r="AN2630" s="10">
        <f t="shared" si="451"/>
        <v>2.0400722137960958E-3</v>
      </c>
      <c r="AO2630">
        <f>AO2629*(1-AO$1+H2629)^($A2630-$A2629)*(2-E2630/E2629)</f>
        <v>43.730598991007227</v>
      </c>
      <c r="AQ2630" s="10" t="e">
        <f t="shared" si="450"/>
        <v>#DIV/0!</v>
      </c>
    </row>
    <row r="2631" spans="1:43" x14ac:dyDescent="0.25">
      <c r="A2631" s="1">
        <v>41879</v>
      </c>
      <c r="B2631">
        <v>12.05</v>
      </c>
      <c r="C2631">
        <v>14.13</v>
      </c>
      <c r="D2631">
        <v>732.01750000000004</v>
      </c>
      <c r="E2631">
        <v>652.61839999999995</v>
      </c>
      <c r="F2631">
        <v>29235.34</v>
      </c>
      <c r="G2631">
        <v>26068.79</v>
      </c>
      <c r="H2631">
        <f>(1/(1-91/360*VLOOKUP($A2631,Tbills!$B$4:$C$974,2,1)/100))^((1)/91)-1</f>
        <v>8.4256012744532427E-7</v>
      </c>
      <c r="I2631" s="2">
        <f t="shared" si="445"/>
        <v>447.4391531101669</v>
      </c>
      <c r="J2631">
        <f>VLOOKUP(A2631,'VXX-IV'!A$1:C$4500,3,0)</f>
        <v>447.46</v>
      </c>
      <c r="L2631">
        <f t="shared" si="439"/>
        <v>66418.954217297709</v>
      </c>
      <c r="O2631">
        <f t="shared" si="440"/>
        <v>5996.9121764790416</v>
      </c>
      <c r="R2631">
        <f t="shared" si="441"/>
        <v>43.740977756072198</v>
      </c>
      <c r="U2631" s="2">
        <f t="shared" si="442"/>
        <v>49.296950494522612</v>
      </c>
      <c r="V2631">
        <f>VLOOKUP(A2631,'VXZ-IV'!A$1:C$4500,3,0)</f>
        <v>49.28</v>
      </c>
      <c r="W2631" s="10">
        <f t="shared" si="447"/>
        <v>3.4396295703342794E-4</v>
      </c>
      <c r="X2631">
        <f t="shared" si="443"/>
        <v>47.021109914103235</v>
      </c>
      <c r="AB2631">
        <f t="shared" si="444"/>
        <v>372.62941037260975</v>
      </c>
      <c r="AC2631">
        <f>VLOOKUP(A2631,'VIXY-IV'!A$1:E$2000,4,0)</f>
        <v>372.52800000000002</v>
      </c>
      <c r="AD2631" s="10">
        <f t="shared" si="453"/>
        <v>2.7222214869682126E-4</v>
      </c>
      <c r="AE2631">
        <f>ROW()</f>
        <v>2631</v>
      </c>
      <c r="AF2631">
        <f t="shared" ref="AF2631:AF2694" si="454">B2631/C2631</f>
        <v>0.85279547062986549</v>
      </c>
      <c r="AG2631">
        <f>AG2630*(1-(AG$1+AG$5))^($A2631-$A2630)*(1+2*(E2631/E2630-1))</f>
        <v>12222.097017136277</v>
      </c>
      <c r="AH2631">
        <f>VLOOKUP(A2631,'UVXY-IV'!A$2:E$2000,4,0)</f>
        <v>60803.5</v>
      </c>
      <c r="AJ2631" s="10">
        <f t="shared" si="452"/>
        <v>-0.79899023876690856</v>
      </c>
      <c r="AK2631">
        <f t="shared" si="446"/>
        <v>42.864423832800504</v>
      </c>
      <c r="AM2631">
        <v>42.777000000000001</v>
      </c>
      <c r="AN2631" s="10">
        <f t="shared" si="451"/>
        <v>2.043711171903162E-3</v>
      </c>
      <c r="AO2631">
        <f>AO2630*(1-AO$1+H2630)^($A2631-$A2630)*(2-E2631/E2630)</f>
        <v>43.620879497950497</v>
      </c>
      <c r="AQ2631" s="10" t="e">
        <f t="shared" si="450"/>
        <v>#DIV/0!</v>
      </c>
    </row>
    <row r="2632" spans="1:43" x14ac:dyDescent="0.25">
      <c r="A2632" s="1">
        <v>41880</v>
      </c>
      <c r="B2632">
        <v>11.98</v>
      </c>
      <c r="C2632">
        <v>14.27</v>
      </c>
      <c r="D2632">
        <v>740.60239999999999</v>
      </c>
      <c r="E2632">
        <v>660.27160000000003</v>
      </c>
      <c r="F2632">
        <v>29254.12</v>
      </c>
      <c r="G2632">
        <v>26085.51</v>
      </c>
      <c r="H2632">
        <f>(1/(1-91/360*VLOOKUP($A2632,Tbills!$B$4:$C$974,2,1)/100))^((1)/91)-1</f>
        <v>8.4256012744532427E-7</v>
      </c>
      <c r="I2632" s="2">
        <f t="shared" si="445"/>
        <v>452.67555838016102</v>
      </c>
      <c r="J2632">
        <f>VLOOKUP(A2632,'VXX-IV'!A$1:C$4500,3,0)</f>
        <v>452.7</v>
      </c>
      <c r="L2632">
        <f t="shared" ref="L2632:L2695" si="455">L2631*(1-L$1+H2632)^($A2632-$A2631)*(1+2*(E2632/E2631-1))</f>
        <v>67973.717329331805</v>
      </c>
      <c r="O2632">
        <f t="shared" ref="O2632:O2695" si="456">O2631*(1-(O$1+O$5))^($A2632-$A2631)*(1+1.5*(E2632/E2631-1))</f>
        <v>6102.1944460394234</v>
      </c>
      <c r="R2632">
        <f t="shared" ref="R2632:R2695" si="457">R2631*(1-IF($A2632&lt;=R2627,R$1,R$1+IF(AND(WEEKDAY($A2632)&lt;&gt;1,WEEKDAY($A2632)&lt;&gt;7),S$1,0)))^($A2632-$A2631)*(1-0.5*(E2632/E2631-1))</f>
        <v>43.482538671018389</v>
      </c>
      <c r="U2632" s="2">
        <f t="shared" ref="U2632:U2695" si="458">U2631*$F2632/$F2631*(1-U$1)^($A2632-$A2631)</f>
        <v>49.327414728815363</v>
      </c>
      <c r="V2632">
        <f>VLOOKUP(A2632,'VXZ-IV'!A$1:C$4500,3,0)</f>
        <v>49.32</v>
      </c>
      <c r="W2632" s="10">
        <f t="shared" si="447"/>
        <v>1.503391892814232E-4</v>
      </c>
      <c r="X2632">
        <f t="shared" ref="X2632:X2695" si="459">X2631*(1-X$1+H2632)^($A2632-$A2631)*(2-G2632/G2631)</f>
        <v>46.989253086790555</v>
      </c>
      <c r="AB2632">
        <f t="shared" ref="AB2632:AB2695" si="460">AB2631*$E2632/$E2631*(1-(AB$1+AB$5+IF(AND(WEEKDAY(A2632)&lt;&gt;1,WEEKDAY(A2632)&lt;&gt;7),IF(A2632&lt;AC$2,AC$1,AC$3),0)))^($A2632-$A2631)</f>
        <v>376.98605941738509</v>
      </c>
      <c r="AC2632">
        <f>VLOOKUP(A2632,'VIXY-IV'!A$1:E$2000,4,0)</f>
        <v>376.88600000000002</v>
      </c>
      <c r="AD2632" s="10">
        <f t="shared" si="453"/>
        <v>2.6548987594399165E-4</v>
      </c>
      <c r="AE2632">
        <f>ROW()</f>
        <v>2632</v>
      </c>
      <c r="AF2632">
        <f t="shared" si="454"/>
        <v>0.83952347582340581</v>
      </c>
      <c r="AG2632">
        <f>AG2631*(1-(AG$1+AG$5))^($A2632-$A2631)*(1+2*(E2632/E2631-1))</f>
        <v>12508.330456126672</v>
      </c>
      <c r="AH2632">
        <f>VLOOKUP(A2632,'UVXY-IV'!A$2:E$2000,4,0)</f>
        <v>62226</v>
      </c>
      <c r="AJ2632" s="10">
        <f t="shared" si="452"/>
        <v>-0.79898546498044754</v>
      </c>
      <c r="AK2632">
        <f t="shared" si="446"/>
        <v>42.359783397795546</v>
      </c>
      <c r="AM2632">
        <v>42.275149999999996</v>
      </c>
      <c r="AN2632" s="10">
        <f t="shared" si="451"/>
        <v>2.0019656416487841E-3</v>
      </c>
      <c r="AO2632">
        <f>AO2631*(1-AO$1+H2631)^($A2632-$A2631)*(2-E2632/E2631)</f>
        <v>43.107783052682876</v>
      </c>
      <c r="AQ2632" s="10" t="e">
        <f t="shared" si="450"/>
        <v>#DIV/0!</v>
      </c>
    </row>
    <row r="2633" spans="1:43" x14ac:dyDescent="0.25">
      <c r="A2633" s="1">
        <v>41884</v>
      </c>
      <c r="B2633">
        <v>12.25</v>
      </c>
      <c r="C2633">
        <v>14.46</v>
      </c>
      <c r="D2633">
        <v>741.29520000000002</v>
      </c>
      <c r="E2633">
        <v>660.88710000000003</v>
      </c>
      <c r="F2633">
        <v>29436.75</v>
      </c>
      <c r="G2633">
        <v>26248.27</v>
      </c>
      <c r="H2633">
        <f>(1/(1-91/360*VLOOKUP($A2633,Tbills!$B$4:$C$974,2,1)/100))^((1)/91)-1</f>
        <v>6.9441778594026005E-7</v>
      </c>
      <c r="I2633" s="2">
        <f t="shared" ref="I2633:I2696" si="461">I2632*$D2633/$D2632*(1-I$1)^($A2633-$A2632)</f>
        <v>453.05482480652182</v>
      </c>
      <c r="J2633">
        <f>VLOOKUP(A2633,'VXX-IV'!A$1:C$4500,3,0)</f>
        <v>453.08</v>
      </c>
      <c r="L2633">
        <f t="shared" si="455"/>
        <v>68088.322377067801</v>
      </c>
      <c r="O2633">
        <f t="shared" si="456"/>
        <v>6109.9034217559492</v>
      </c>
      <c r="R2633">
        <f t="shared" si="457"/>
        <v>43.454413232066962</v>
      </c>
      <c r="U2633" s="2">
        <f t="shared" si="458"/>
        <v>49.630518955631942</v>
      </c>
      <c r="V2633">
        <f>VLOOKUP(A2633,'VXZ-IV'!A$1:C$4500,3,0)</f>
        <v>49.64</v>
      </c>
      <c r="W2633" s="10">
        <f t="shared" si="447"/>
        <v>-1.9099605898587058E-4</v>
      </c>
      <c r="X2633">
        <f t="shared" si="459"/>
        <v>46.689286230695906</v>
      </c>
      <c r="AB2633">
        <f t="shared" si="460"/>
        <v>377.28486207977454</v>
      </c>
      <c r="AC2633">
        <f>VLOOKUP(A2633,'VIXY-IV'!A$1:E$2000,4,0)</f>
        <v>377.18799999999999</v>
      </c>
      <c r="AD2633" s="10">
        <f t="shared" si="453"/>
        <v>2.5680053388388302E-4</v>
      </c>
      <c r="AE2633">
        <f>ROW()</f>
        <v>2633</v>
      </c>
      <c r="AF2633">
        <f t="shared" si="454"/>
        <v>0.84716459197786997</v>
      </c>
      <c r="AG2633">
        <f>AG2632*(1-(AG$1+AG$5))^($A2633-$A2632)*(1+2*(E2633/E2632-1))</f>
        <v>12529.961678481332</v>
      </c>
      <c r="AH2633">
        <f>VLOOKUP(A2633,'UVXY-IV'!A$2:E$2000,4,0)</f>
        <v>62333.5</v>
      </c>
      <c r="AJ2633" s="10">
        <f t="shared" si="452"/>
        <v>-0.79898510947594259</v>
      </c>
      <c r="AK2633">
        <f t="shared" ref="AK2633:AK2696" si="462">AK2632*(1-IF($A2633&lt;=AK2628,AK$1,AK$1+IF(AND(WEEKDAY($A2633)&lt;&gt;1,WEEKDAY($A2633)&lt;&gt;7),AL$1,0)))^($A2633-$A2632)*(2-$E2633/$E2632)</f>
        <v>42.312412162088805</v>
      </c>
      <c r="AM2633">
        <v>42.2303</v>
      </c>
      <c r="AN2633" s="10">
        <f t="shared" si="451"/>
        <v>1.9443897412239064E-3</v>
      </c>
      <c r="AO2633">
        <f>AO2632*(1-AO$1+H2632)^($A2633-$A2632)*(2-E2633/E2632)</f>
        <v>43.061372156920513</v>
      </c>
      <c r="AQ2633" s="10" t="e">
        <f t="shared" si="450"/>
        <v>#DIV/0!</v>
      </c>
    </row>
    <row r="2634" spans="1:43" x14ac:dyDescent="0.25">
      <c r="A2634" s="1">
        <v>41885</v>
      </c>
      <c r="B2634">
        <v>12.36</v>
      </c>
      <c r="C2634">
        <v>14.39</v>
      </c>
      <c r="D2634">
        <v>730.69989999999996</v>
      </c>
      <c r="E2634">
        <v>651.44060000000002</v>
      </c>
      <c r="F2634">
        <v>29302.82</v>
      </c>
      <c r="G2634">
        <v>26128.83</v>
      </c>
      <c r="H2634">
        <f>(1/(1-91/360*VLOOKUP($A2634,Tbills!$B$4:$C$974,2,1)/100))^((1)/91)-1</f>
        <v>6.9441778594026005E-7</v>
      </c>
      <c r="I2634" s="2">
        <f t="shared" si="461"/>
        <v>446.56844273766103</v>
      </c>
      <c r="J2634">
        <f>VLOOKUP(A2634,'VXX-IV'!A$1:C$4500,3,0)</f>
        <v>446.59</v>
      </c>
      <c r="L2634">
        <f t="shared" si="455"/>
        <v>66138.914746617404</v>
      </c>
      <c r="O2634">
        <f t="shared" si="456"/>
        <v>5978.7025553415488</v>
      </c>
      <c r="R2634">
        <f t="shared" si="457"/>
        <v>43.762996267273479</v>
      </c>
      <c r="U2634" s="2">
        <f t="shared" si="458"/>
        <v>49.403507591850882</v>
      </c>
      <c r="V2634">
        <f>VLOOKUP(A2634,'VXZ-IV'!A$1:C$4500,3,0)</f>
        <v>49.4</v>
      </c>
      <c r="W2634" s="10">
        <f t="shared" si="447"/>
        <v>7.1003883621134634E-5</v>
      </c>
      <c r="X2634">
        <f t="shared" si="459"/>
        <v>46.90003877889896</v>
      </c>
      <c r="AB2634">
        <f t="shared" si="460"/>
        <v>371.8791119432554</v>
      </c>
      <c r="AC2634">
        <f>VLOOKUP(A2634,'VIXY-IV'!A$1:E$2000,4,0)</f>
        <v>371.78</v>
      </c>
      <c r="AD2634" s="10">
        <f t="shared" si="453"/>
        <v>2.665876143295165E-4</v>
      </c>
      <c r="AE2634">
        <f>ROW()</f>
        <v>2634</v>
      </c>
      <c r="AF2634">
        <f t="shared" si="454"/>
        <v>0.85892981236970112</v>
      </c>
      <c r="AG2634">
        <f>AG2633*(1-(AG$1+AG$5))^($A2634-$A2633)*(1+2*(E2634/E2633-1))</f>
        <v>12171.353312220715</v>
      </c>
      <c r="AH2634">
        <f>VLOOKUP(A2634,'UVXY-IV'!A$2:E$2000,4,0)</f>
        <v>60546.5</v>
      </c>
      <c r="AJ2634" s="10">
        <f t="shared" si="452"/>
        <v>-0.79897511314079728</v>
      </c>
      <c r="AK2634">
        <f t="shared" si="462"/>
        <v>42.915212799217784</v>
      </c>
      <c r="AM2634">
        <v>42.831899999999997</v>
      </c>
      <c r="AN2634" s="10">
        <f t="shared" si="451"/>
        <v>1.9451109854520254E-3</v>
      </c>
      <c r="AO2634">
        <f>AO2633*(1-AO$1+H2633)^($A2634-$A2633)*(2-E2634/E2633)</f>
        <v>43.675291946356502</v>
      </c>
      <c r="AQ2634" s="10" t="e">
        <f t="shared" si="450"/>
        <v>#DIV/0!</v>
      </c>
    </row>
    <row r="2635" spans="1:43" x14ac:dyDescent="0.25">
      <c r="A2635" s="1">
        <v>41886</v>
      </c>
      <c r="B2635">
        <v>12.64</v>
      </c>
      <c r="C2635">
        <v>14.54</v>
      </c>
      <c r="D2635">
        <v>730.56330000000003</v>
      </c>
      <c r="E2635">
        <v>651.3184</v>
      </c>
      <c r="F2635">
        <v>29169.119999999999</v>
      </c>
      <c r="G2635">
        <v>26009.59</v>
      </c>
      <c r="H2635">
        <f>(1/(1-91/360*VLOOKUP($A2635,Tbills!$B$4:$C$974,2,1)/100))^((1)/91)-1</f>
        <v>6.9441778594026005E-7</v>
      </c>
      <c r="I2635" s="2">
        <f t="shared" si="461"/>
        <v>446.4740725300116</v>
      </c>
      <c r="J2635">
        <f>VLOOKUP(A2635,'VXX-IV'!A$1:C$4500,3,0)</f>
        <v>446.5</v>
      </c>
      <c r="L2635">
        <f t="shared" si="455"/>
        <v>66111.158699594074</v>
      </c>
      <c r="O2635">
        <f t="shared" si="456"/>
        <v>5976.8188722432969</v>
      </c>
      <c r="R2635">
        <f t="shared" si="457"/>
        <v>43.765122379031624</v>
      </c>
      <c r="U2635" s="2">
        <f t="shared" si="458"/>
        <v>49.176895031580088</v>
      </c>
      <c r="V2635">
        <f>VLOOKUP(A2635,'VXZ-IV'!A$1:C$4500,3,0)</f>
        <v>49.16</v>
      </c>
      <c r="W2635" s="10">
        <f t="shared" ref="W2635:W2698" si="463">U2635/V2635-1</f>
        <v>3.4367436086424341E-4</v>
      </c>
      <c r="X2635">
        <f t="shared" si="459"/>
        <v>47.112359193816538</v>
      </c>
      <c r="AB2635">
        <f t="shared" si="460"/>
        <v>371.79639013191496</v>
      </c>
      <c r="AC2635">
        <f>VLOOKUP(A2635,'VIXY-IV'!A$1:E$2000,4,0)</f>
        <v>371.68</v>
      </c>
      <c r="AD2635" s="10">
        <f t="shared" si="453"/>
        <v>3.1314607166099684E-4</v>
      </c>
      <c r="AE2635">
        <f>ROW()</f>
        <v>2635</v>
      </c>
      <c r="AF2635">
        <f t="shared" si="454"/>
        <v>0.86932599724896842</v>
      </c>
      <c r="AG2635">
        <f>AG2634*(1-(AG$1+AG$5))^($A2635-$A2634)*(1+2*(E2635/E2634-1))</f>
        <v>12166.376999664782</v>
      </c>
      <c r="AH2635">
        <f>VLOOKUP(A2635,'UVXY-IV'!A$2:E$2000,4,0)</f>
        <v>60513.5</v>
      </c>
      <c r="AJ2635" s="10">
        <f t="shared" si="452"/>
        <v>-0.79894772241458878</v>
      </c>
      <c r="AK2635">
        <f t="shared" si="462"/>
        <v>42.921263851788623</v>
      </c>
      <c r="AM2635">
        <v>42.837850000000003</v>
      </c>
      <c r="AN2635" s="10">
        <f t="shared" si="451"/>
        <v>1.9471997728321977E-3</v>
      </c>
      <c r="AO2635">
        <f>AO2634*(1-AO$1+H2634)^($A2635-$A2634)*(2-E2635/E2634)</f>
        <v>43.681899387540277</v>
      </c>
      <c r="AQ2635" s="10" t="e">
        <f t="shared" si="450"/>
        <v>#DIV/0!</v>
      </c>
    </row>
    <row r="2636" spans="1:43" x14ac:dyDescent="0.25">
      <c r="A2636" s="1">
        <v>41887</v>
      </c>
      <c r="B2636">
        <v>12.09</v>
      </c>
      <c r="C2636">
        <v>14.08</v>
      </c>
      <c r="D2636">
        <v>715.39779999999996</v>
      </c>
      <c r="E2636">
        <v>637.79750000000001</v>
      </c>
      <c r="F2636">
        <v>28731.37</v>
      </c>
      <c r="G2636">
        <v>25619.24</v>
      </c>
      <c r="H2636">
        <f>(1/(1-91/360*VLOOKUP($A2636,Tbills!$B$4:$C$974,2,1)/100))^((1)/91)-1</f>
        <v>6.9441778594026005E-7</v>
      </c>
      <c r="I2636" s="2">
        <f t="shared" si="461"/>
        <v>437.19521768372448</v>
      </c>
      <c r="J2636">
        <f>VLOOKUP(A2636,'VXX-IV'!A$1:C$4500,3,0)</f>
        <v>437.22</v>
      </c>
      <c r="L2636">
        <f t="shared" si="455"/>
        <v>63363.498298393875</v>
      </c>
      <c r="O2636">
        <f t="shared" si="456"/>
        <v>5790.512062868891</v>
      </c>
      <c r="R2636">
        <f t="shared" si="457"/>
        <v>44.217389600456116</v>
      </c>
      <c r="U2636" s="2">
        <f t="shared" si="458"/>
        <v>48.437701054818909</v>
      </c>
      <c r="V2636">
        <f>VLOOKUP(A2636,'VXZ-IV'!A$1:C$4500,3,0)</f>
        <v>48.44</v>
      </c>
      <c r="W2636" s="10">
        <f t="shared" si="463"/>
        <v>-4.7459644531122613E-5</v>
      </c>
      <c r="X2636">
        <f t="shared" si="459"/>
        <v>47.817682533890562</v>
      </c>
      <c r="AB2636">
        <f t="shared" si="460"/>
        <v>364.06547176000112</v>
      </c>
      <c r="AC2636">
        <f>VLOOKUP(A2636,'VIXY-IV'!A$1:E$2000,4,0)</f>
        <v>363.95400000000001</v>
      </c>
      <c r="AD2636" s="10">
        <f t="shared" si="453"/>
        <v>3.0627980459363435E-4</v>
      </c>
      <c r="AE2636">
        <f>ROW()</f>
        <v>2636</v>
      </c>
      <c r="AF2636">
        <f t="shared" si="454"/>
        <v>0.85866477272727271</v>
      </c>
      <c r="AG2636">
        <f>AG2635*(1-(AG$1+AG$5))^($A2636-$A2635)*(1+2*(E2636/E2635-1))</f>
        <v>11660.853616843518</v>
      </c>
      <c r="AH2636">
        <f>VLOOKUP(A2636,'UVXY-IV'!A$2:E$2000,4,0)</f>
        <v>57999.5</v>
      </c>
      <c r="AJ2636" s="10">
        <f t="shared" si="452"/>
        <v>-0.79894906651189201</v>
      </c>
      <c r="AK2636">
        <f t="shared" si="462"/>
        <v>43.810237745985752</v>
      </c>
      <c r="AM2636">
        <v>43.72495</v>
      </c>
      <c r="AN2636" s="10">
        <f t="shared" si="451"/>
        <v>1.9505510237463053E-3</v>
      </c>
      <c r="AO2636">
        <f>AO2635*(1-AO$1+H2635)^($A2636-$A2635)*(2-E2636/E2635)</f>
        <v>44.58708589040215</v>
      </c>
      <c r="AQ2636" s="10" t="e">
        <f t="shared" si="450"/>
        <v>#DIV/0!</v>
      </c>
    </row>
    <row r="2637" spans="1:43" x14ac:dyDescent="0.25">
      <c r="A2637" s="1">
        <v>41890</v>
      </c>
      <c r="B2637">
        <v>12.66</v>
      </c>
      <c r="C2637">
        <v>14.39</v>
      </c>
      <c r="D2637">
        <v>719.89089999999999</v>
      </c>
      <c r="E2637">
        <v>641.80190000000005</v>
      </c>
      <c r="F2637">
        <v>28731.43</v>
      </c>
      <c r="G2637">
        <v>25619.24</v>
      </c>
      <c r="H2637">
        <f>(1/(1-91/360*VLOOKUP($A2637,Tbills!$B$4:$C$974,2,1)/100))^((1)/91)-1</f>
        <v>5.5561859602093477E-7</v>
      </c>
      <c r="I2637" s="2">
        <f t="shared" si="461"/>
        <v>439.90886800493632</v>
      </c>
      <c r="J2637">
        <f>VLOOKUP(A2637,'VXX-IV'!A$1:C$4500,3,0)</f>
        <v>439.93</v>
      </c>
      <c r="L2637">
        <f t="shared" si="455"/>
        <v>64150.557733088783</v>
      </c>
      <c r="O2637">
        <f t="shared" si="456"/>
        <v>5844.454609658048</v>
      </c>
      <c r="R2637">
        <f t="shared" si="457"/>
        <v>44.072603052507439</v>
      </c>
      <c r="U2637" s="2">
        <f t="shared" si="458"/>
        <v>48.434259035730605</v>
      </c>
      <c r="V2637">
        <f>VLOOKUP(A2637,'VXZ-IV'!A$1:C$4500,3,0)</f>
        <v>48.44</v>
      </c>
      <c r="W2637" s="10">
        <f t="shared" si="463"/>
        <v>-1.1851701629628231E-4</v>
      </c>
      <c r="X2637">
        <f t="shared" si="459"/>
        <v>47.812456631808253</v>
      </c>
      <c r="AB2637">
        <f t="shared" si="460"/>
        <v>366.31293299271528</v>
      </c>
      <c r="AC2637">
        <f>VLOOKUP(A2637,'VIXY-IV'!A$1:E$2000,4,0)</f>
        <v>366.20400000000001</v>
      </c>
      <c r="AD2637" s="10">
        <f t="shared" si="453"/>
        <v>2.9746532729091335E-4</v>
      </c>
      <c r="AE2637">
        <f>ROW()</f>
        <v>2637</v>
      </c>
      <c r="AF2637">
        <f t="shared" si="454"/>
        <v>0.87977762334954823</v>
      </c>
      <c r="AG2637">
        <f>AG2636*(1-(AG$1+AG$5))^($A2637-$A2636)*(1+2*(E2637/E2636-1))</f>
        <v>11806.084904295469</v>
      </c>
      <c r="AH2637">
        <f>VLOOKUP(A2637,'UVXY-IV'!A$2:E$2000,4,0)</f>
        <v>58717.25</v>
      </c>
      <c r="AJ2637" s="10">
        <f t="shared" si="452"/>
        <v>-0.7989332793294055</v>
      </c>
      <c r="AK2637">
        <f t="shared" si="462"/>
        <v>43.529093251481441</v>
      </c>
      <c r="AM2637">
        <v>43.448149999999998</v>
      </c>
      <c r="AN2637" s="10">
        <f t="shared" si="451"/>
        <v>1.8629849943310184E-3</v>
      </c>
      <c r="AO2637">
        <f>AO2636*(1-AO$1+H2636)^($A2637-$A2636)*(2-E2637/E2636)</f>
        <v>44.30232288847386</v>
      </c>
      <c r="AQ2637" s="10" t="e">
        <f t="shared" si="450"/>
        <v>#DIV/0!</v>
      </c>
    </row>
    <row r="2638" spans="1:43" x14ac:dyDescent="0.25">
      <c r="A2638" s="1">
        <v>41891</v>
      </c>
      <c r="B2638">
        <v>13.5</v>
      </c>
      <c r="C2638">
        <v>14.84</v>
      </c>
      <c r="D2638">
        <v>738.61090000000002</v>
      </c>
      <c r="E2638">
        <v>658.49090000000001</v>
      </c>
      <c r="F2638">
        <v>28966.57</v>
      </c>
      <c r="G2638">
        <v>25828.89</v>
      </c>
      <c r="H2638">
        <f>(1/(1-91/360*VLOOKUP($A2638,Tbills!$B$4:$C$974,2,1)/100))^((1)/91)-1</f>
        <v>5.5561859602093477E-7</v>
      </c>
      <c r="I2638" s="2">
        <f t="shared" si="461"/>
        <v>451.33722647702649</v>
      </c>
      <c r="J2638">
        <f>VLOOKUP(A2638,'VXX-IV'!A$1:C$4500,3,0)</f>
        <v>451.36</v>
      </c>
      <c r="L2638">
        <f t="shared" si="455"/>
        <v>67483.803379647827</v>
      </c>
      <c r="O2638">
        <f t="shared" si="456"/>
        <v>6072.2130833594547</v>
      </c>
      <c r="R2638">
        <f t="shared" si="457"/>
        <v>43.497618952249589</v>
      </c>
      <c r="U2638" s="2">
        <f t="shared" si="458"/>
        <v>48.829457679097743</v>
      </c>
      <c r="V2638">
        <f>VLOOKUP(A2638,'VXZ-IV'!A$1:C$4500,3,0)</f>
        <v>48.84</v>
      </c>
      <c r="W2638" s="10">
        <f t="shared" si="463"/>
        <v>-2.1585423632797252E-4</v>
      </c>
      <c r="X2638">
        <f t="shared" si="459"/>
        <v>47.419465232208225</v>
      </c>
      <c r="AB2638">
        <f t="shared" si="460"/>
        <v>375.82519310634433</v>
      </c>
      <c r="AC2638">
        <f>VLOOKUP(A2638,'VIXY-IV'!A$1:E$2000,4,0)</f>
        <v>375.75400000000002</v>
      </c>
      <c r="AD2638" s="10">
        <f t="shared" si="453"/>
        <v>1.8946732794411503E-4</v>
      </c>
      <c r="AE2638">
        <f>ROW()</f>
        <v>2638</v>
      </c>
      <c r="AF2638">
        <f t="shared" si="454"/>
        <v>0.90970350404312672</v>
      </c>
      <c r="AG2638">
        <f>AG2637*(1-(AG$1+AG$5))^($A2638-$A2637)*(1+2*(E2638/E2637-1))</f>
        <v>12419.66190112702</v>
      </c>
      <c r="AH2638">
        <f>VLOOKUP(A2638,'UVXY-IV'!A$2:E$2000,4,0)</f>
        <v>61766.25</v>
      </c>
      <c r="AJ2638" s="10">
        <f t="shared" si="452"/>
        <v>-0.79892478657637434</v>
      </c>
      <c r="AK2638">
        <f t="shared" si="462"/>
        <v>42.39521630256413</v>
      </c>
      <c r="AM2638">
        <v>42.316299999999998</v>
      </c>
      <c r="AN2638" s="10">
        <f t="shared" si="451"/>
        <v>1.8649149988096969E-3</v>
      </c>
      <c r="AO2638">
        <f>AO2637*(1-AO$1+H2637)^($A2638-$A2637)*(2-E2638/E2637)</f>
        <v>43.148742046282806</v>
      </c>
      <c r="AQ2638" s="10" t="e">
        <f t="shared" si="450"/>
        <v>#DIV/0!</v>
      </c>
    </row>
    <row r="2639" spans="1:43" x14ac:dyDescent="0.25">
      <c r="A2639" s="1">
        <v>41892</v>
      </c>
      <c r="B2639">
        <v>12.88</v>
      </c>
      <c r="C2639">
        <v>14.63</v>
      </c>
      <c r="D2639">
        <v>734.68759999999997</v>
      </c>
      <c r="E2639">
        <v>654.99279999999999</v>
      </c>
      <c r="F2639">
        <v>28966.59</v>
      </c>
      <c r="G2639">
        <v>25828.89</v>
      </c>
      <c r="H2639">
        <f>(1/(1-91/360*VLOOKUP($A2639,Tbills!$B$4:$C$974,2,1)/100))^((1)/91)-1</f>
        <v>5.5561859602093477E-7</v>
      </c>
      <c r="I2639" s="2">
        <f t="shared" si="461"/>
        <v>448.92889926267492</v>
      </c>
      <c r="J2639">
        <f>VLOOKUP(A2639,'VXX-IV'!A$1:C$4500,3,0)</f>
        <v>448.95</v>
      </c>
      <c r="L2639">
        <f t="shared" si="455"/>
        <v>66763.834080863599</v>
      </c>
      <c r="O2639">
        <f t="shared" si="456"/>
        <v>6023.62397900832</v>
      </c>
      <c r="R2639">
        <f t="shared" si="457"/>
        <v>43.61118355934186</v>
      </c>
      <c r="U2639" s="2">
        <f t="shared" si="458"/>
        <v>48.828300756536876</v>
      </c>
      <c r="V2639">
        <f>VLOOKUP(A2639,'VXZ-IV'!A$1:C$4500,3,0)</f>
        <v>48.84</v>
      </c>
      <c r="W2639" s="10">
        <f t="shared" si="463"/>
        <v>-2.3954224944977565E-4</v>
      </c>
      <c r="X2639">
        <f t="shared" si="459"/>
        <v>47.417737708713048</v>
      </c>
      <c r="AB2639">
        <f t="shared" si="460"/>
        <v>373.81566407302688</v>
      </c>
      <c r="AC2639">
        <f>VLOOKUP(A2639,'VIXY-IV'!A$1:E$2000,4,0)</f>
        <v>373.714</v>
      </c>
      <c r="AD2639" s="10">
        <f t="shared" si="453"/>
        <v>2.7203710063550268E-4</v>
      </c>
      <c r="AE2639">
        <f>ROW()</f>
        <v>2639</v>
      </c>
      <c r="AF2639">
        <f t="shared" si="454"/>
        <v>0.88038277511961727</v>
      </c>
      <c r="AG2639">
        <f>AG2638*(1-(AG$1+AG$5))^($A2639-$A2638)*(1+2*(E2639/E2638-1))</f>
        <v>12287.29392793527</v>
      </c>
      <c r="AH2639">
        <f>VLOOKUP(A2639,'UVXY-IV'!A$2:E$2000,4,0)</f>
        <v>61111.25</v>
      </c>
      <c r="AJ2639" s="10">
        <f t="shared" si="452"/>
        <v>-0.79893564723458821</v>
      </c>
      <c r="AK2639">
        <f t="shared" si="462"/>
        <v>42.618447271117894</v>
      </c>
      <c r="AM2639">
        <v>42.539450000000002</v>
      </c>
      <c r="AN2639" s="10">
        <f t="shared" si="451"/>
        <v>1.8570355544769157E-3</v>
      </c>
      <c r="AO2639">
        <f>AO2638*(1-AO$1+H2638)^($A2639-$A2638)*(2-E2639/E2638)</f>
        <v>43.37638074075678</v>
      </c>
      <c r="AQ2639" s="10" t="e">
        <f t="shared" si="450"/>
        <v>#DIV/0!</v>
      </c>
    </row>
    <row r="2640" spans="1:43" x14ac:dyDescent="0.25">
      <c r="A2640" s="1">
        <v>41893</v>
      </c>
      <c r="B2640" s="12">
        <v>12.8</v>
      </c>
      <c r="C2640" s="12">
        <v>14.68</v>
      </c>
      <c r="D2640">
        <v>733.06920000000002</v>
      </c>
      <c r="E2640">
        <v>653.54960000000005</v>
      </c>
      <c r="F2640">
        <v>28995.89</v>
      </c>
      <c r="G2640">
        <v>25855</v>
      </c>
      <c r="H2640">
        <f>(1/(1-91/360*VLOOKUP($A2640,Tbills!$B$4:$C$974,2,1)/100))^((1)/91)-1</f>
        <v>5.5561859602093477E-7</v>
      </c>
      <c r="I2640" s="2">
        <f t="shared" si="461"/>
        <v>447.92905788529652</v>
      </c>
      <c r="J2640">
        <f>VLOOKUP(A2640,'VXX-IV'!A$1:C$4500,3,0)</f>
        <v>447.95</v>
      </c>
      <c r="L2640">
        <f t="shared" si="455"/>
        <v>66466.653627586827</v>
      </c>
      <c r="O2640">
        <f t="shared" si="456"/>
        <v>6003.5131360200749</v>
      </c>
      <c r="R2640">
        <f t="shared" si="457"/>
        <v>43.657255993144823</v>
      </c>
      <c r="U2640" s="2">
        <f t="shared" si="458"/>
        <v>48.876499266510002</v>
      </c>
      <c r="V2640">
        <f>VLOOKUP(A2640,'VXZ-IV'!A$1:C$4500,3,0)</f>
        <v>48.88</v>
      </c>
      <c r="W2640" s="10">
        <f t="shared" si="463"/>
        <v>-7.1618933919825878E-5</v>
      </c>
      <c r="X2640">
        <f t="shared" si="459"/>
        <v>47.368078183415172</v>
      </c>
      <c r="AB2640">
        <f t="shared" si="460"/>
        <v>372.97900061588751</v>
      </c>
      <c r="AC2640">
        <f>VLOOKUP(A2640,'VIXY-IV'!A$1:E$2000,4,0)</f>
        <v>372.86200000000002</v>
      </c>
      <c r="AD2640" s="10">
        <f t="shared" si="453"/>
        <v>3.1379066755921059E-4</v>
      </c>
      <c r="AE2640">
        <f>ROW()</f>
        <v>2640</v>
      </c>
      <c r="AF2640">
        <f t="shared" si="454"/>
        <v>0.87193460490463226</v>
      </c>
      <c r="AG2640">
        <f>AG2639*(1-(AG$1+AG$5))^($A2640-$A2639)*(1+2*(E2640/E2639-1))</f>
        <v>12232.734458559727</v>
      </c>
      <c r="AH2640">
        <f>VLOOKUP(A2640,'UVXY-IV'!A$2:E$2000,4,0)</f>
        <v>60833.75</v>
      </c>
      <c r="AJ2640" s="10">
        <f t="shared" si="452"/>
        <v>-0.79891533139811821</v>
      </c>
      <c r="AK2640">
        <f t="shared" si="462"/>
        <v>42.710362690856201</v>
      </c>
      <c r="AM2640">
        <v>42.631100000000004</v>
      </c>
      <c r="AN2640" s="10">
        <f t="shared" si="451"/>
        <v>1.8592691921202054E-3</v>
      </c>
      <c r="AO2640">
        <f>AO2639*(1-AO$1+H2639)^($A2640-$A2639)*(2-E2640/E2639)</f>
        <v>43.470371807618811</v>
      </c>
      <c r="AQ2640" s="10" t="e">
        <f t="shared" si="450"/>
        <v>#DIV/0!</v>
      </c>
    </row>
    <row r="2641" spans="1:43" x14ac:dyDescent="0.25">
      <c r="A2641" s="1">
        <v>41894</v>
      </c>
      <c r="B2641" s="12">
        <v>13.31</v>
      </c>
      <c r="C2641" s="12">
        <v>15.04</v>
      </c>
      <c r="D2641">
        <v>750.00829999999996</v>
      </c>
      <c r="E2641">
        <v>668.65089999999998</v>
      </c>
      <c r="F2641">
        <v>29263.65</v>
      </c>
      <c r="G2641">
        <v>26093.74</v>
      </c>
      <c r="H2641">
        <f>(1/(1-91/360*VLOOKUP($A2641,Tbills!$B$4:$C$974,2,1)/100))^((1)/91)-1</f>
        <v>5.5561859602093477E-7</v>
      </c>
      <c r="I2641" s="2">
        <f t="shared" si="461"/>
        <v>458.26822291149739</v>
      </c>
      <c r="J2641">
        <f>VLOOKUP(A2641,'VXX-IV'!A$1:C$4500,3,0)</f>
        <v>458.29</v>
      </c>
      <c r="L2641">
        <f t="shared" si="455"/>
        <v>69535.183641375232</v>
      </c>
      <c r="O2641">
        <f t="shared" si="456"/>
        <v>6211.3848521558011</v>
      </c>
      <c r="R2641">
        <f t="shared" si="457"/>
        <v>43.150920178118184</v>
      </c>
      <c r="U2641" s="2">
        <f t="shared" si="458"/>
        <v>49.326642218463768</v>
      </c>
      <c r="V2641">
        <f>VLOOKUP(A2641,'VXZ-IV'!A$1:C$4500,3,0)</f>
        <v>49.32</v>
      </c>
      <c r="W2641" s="10">
        <f t="shared" si="463"/>
        <v>1.3467596236349522E-4</v>
      </c>
      <c r="X2641">
        <f t="shared" si="459"/>
        <v>46.928980920943452</v>
      </c>
      <c r="AB2641">
        <f t="shared" si="460"/>
        <v>381.58396754725612</v>
      </c>
      <c r="AC2641">
        <f>VLOOKUP(A2641,'VIXY-IV'!A$1:E$2000,4,0)</f>
        <v>381.42399999999998</v>
      </c>
      <c r="AD2641" s="10">
        <f t="shared" si="453"/>
        <v>4.1939559979486951E-4</v>
      </c>
      <c r="AE2641">
        <f>ROW()</f>
        <v>2641</v>
      </c>
      <c r="AF2641">
        <f t="shared" si="454"/>
        <v>0.88497340425531923</v>
      </c>
      <c r="AG2641">
        <f>AG2640*(1-(AG$1+AG$5))^($A2641-$A2640)*(1+2*(E2641/E2640-1))</f>
        <v>12797.616642030183</v>
      </c>
      <c r="AH2641">
        <f>VLOOKUP(A2641,'UVXY-IV'!A$2:E$2000,4,0)</f>
        <v>63633.75</v>
      </c>
      <c r="AJ2641" s="10">
        <f t="shared" si="452"/>
        <v>-0.79888633559973776</v>
      </c>
      <c r="AK2641">
        <f t="shared" si="462"/>
        <v>41.721528739711829</v>
      </c>
      <c r="AM2641">
        <v>41.643500000000003</v>
      </c>
      <c r="AN2641" s="10">
        <f t="shared" si="451"/>
        <v>1.873731547824331E-3</v>
      </c>
      <c r="AO2641">
        <f>AO2640*(1-AO$1+H2640)^($A2641-$A2640)*(2-E2641/E2640)</f>
        <v>42.464372863041888</v>
      </c>
      <c r="AQ2641" s="10" t="e">
        <f t="shared" si="450"/>
        <v>#DIV/0!</v>
      </c>
    </row>
    <row r="2642" spans="1:43" x14ac:dyDescent="0.25">
      <c r="A2642" s="1">
        <v>41897</v>
      </c>
      <c r="B2642" s="12">
        <v>14.12</v>
      </c>
      <c r="C2642" s="12">
        <v>15.58</v>
      </c>
      <c r="D2642">
        <v>770.12059999999997</v>
      </c>
      <c r="E2642">
        <v>686.58040000000005</v>
      </c>
      <c r="F2642">
        <v>29736.832857000001</v>
      </c>
      <c r="G2642">
        <v>26515.623039999999</v>
      </c>
      <c r="H2642">
        <f>(1/(1-91/360*VLOOKUP($A2642,Tbills!$B$4:$C$974,2,1)/100))^((1)/91)-1</f>
        <v>4.1671128436782112E-7</v>
      </c>
      <c r="I2642" s="2">
        <f t="shared" si="461"/>
        <v>470.5227701449702</v>
      </c>
      <c r="J2642">
        <f>VLOOKUP(A2642,'VXX-IV'!A$1:C$4500,3,0)</f>
        <v>470.55</v>
      </c>
      <c r="L2642">
        <f t="shared" si="455"/>
        <v>73254.433967986013</v>
      </c>
      <c r="O2642">
        <f t="shared" si="456"/>
        <v>6460.5638891444632</v>
      </c>
      <c r="R2642">
        <f t="shared" si="457"/>
        <v>42.566613025576693</v>
      </c>
      <c r="U2642" s="2">
        <f t="shared" si="458"/>
        <v>50.120570021648547</v>
      </c>
      <c r="V2642">
        <f>VLOOKUP(A2642,'VXZ-IV'!A$1:C$4500,3,0)</f>
        <v>50.12</v>
      </c>
      <c r="W2642" s="10">
        <f t="shared" si="463"/>
        <v>1.137313744115076E-5</v>
      </c>
      <c r="X2642">
        <f t="shared" si="459"/>
        <v>46.165169049176939</v>
      </c>
      <c r="AB2642">
        <f t="shared" si="460"/>
        <v>391.77494767447109</v>
      </c>
      <c r="AC2642">
        <f>VLOOKUP(A2642,'VIXY-IV'!A$1:E$2000,4,0)</f>
        <v>391.62</v>
      </c>
      <c r="AD2642" s="10">
        <f t="shared" si="453"/>
        <v>3.9565822601272949E-4</v>
      </c>
      <c r="AE2642">
        <f>ROW()</f>
        <v>2642</v>
      </c>
      <c r="AF2642">
        <f t="shared" si="454"/>
        <v>0.9062901155327342</v>
      </c>
      <c r="AG2642">
        <f>AG2641*(1-(AG$1+AG$5))^($A2642-$A2641)*(1+2*(E2642/E2641-1))</f>
        <v>13482.575385852741</v>
      </c>
      <c r="AH2642">
        <f>VLOOKUP(A2642,'UVXY-IV'!A$2:E$2000,4,0)</f>
        <v>67033.25</v>
      </c>
      <c r="AJ2642" s="10">
        <f t="shared" si="452"/>
        <v>-0.79886734738577136</v>
      </c>
      <c r="AK2642">
        <f t="shared" si="462"/>
        <v>40.597116273391315</v>
      </c>
      <c r="AM2642">
        <v>40.52225</v>
      </c>
      <c r="AN2642" s="10">
        <f t="shared" si="451"/>
        <v>1.8475349565070243E-3</v>
      </c>
      <c r="AO2642">
        <f>AO2641*(1-AO$1+H2641)^($A2642-$A2641)*(2-E2642/E2641)</f>
        <v>41.321198041699546</v>
      </c>
      <c r="AQ2642" s="10" t="e">
        <f t="shared" si="450"/>
        <v>#DIV/0!</v>
      </c>
    </row>
    <row r="2643" spans="1:43" x14ac:dyDescent="0.25">
      <c r="A2643" s="1">
        <v>41898</v>
      </c>
      <c r="B2643" s="12">
        <v>12.73</v>
      </c>
      <c r="C2643" s="12">
        <v>14.85</v>
      </c>
      <c r="D2643">
        <v>728.005</v>
      </c>
      <c r="E2643">
        <v>649.03300000000002</v>
      </c>
      <c r="F2643">
        <v>29089.592130000001</v>
      </c>
      <c r="G2643">
        <v>25938.482906000001</v>
      </c>
      <c r="H2643">
        <f>(1/(1-91/360*VLOOKUP($A2643,Tbills!$B$4:$C$974,2,1)/100))^((1)/91)-1</f>
        <v>4.1671128436782112E-7</v>
      </c>
      <c r="I2643" s="2">
        <f t="shared" si="461"/>
        <v>444.78043680789386</v>
      </c>
      <c r="J2643">
        <f>VLOOKUP(A2643,'VXX-IV'!A$1:C$4500,3,0)</f>
        <v>444.81</v>
      </c>
      <c r="L2643">
        <f t="shared" si="455"/>
        <v>65239.300798685494</v>
      </c>
      <c r="O2643">
        <f t="shared" si="456"/>
        <v>5930.3954194852195</v>
      </c>
      <c r="R2643">
        <f t="shared" si="457"/>
        <v>43.728568055835837</v>
      </c>
      <c r="U2643" s="2">
        <f t="shared" si="458"/>
        <v>49.028469015161214</v>
      </c>
      <c r="V2643">
        <f>VLOOKUP(A2643,'VXZ-IV'!A$1:C$4500,3,0)</f>
        <v>49.04</v>
      </c>
      <c r="W2643" s="10">
        <f t="shared" si="463"/>
        <v>-2.351342748528884E-4</v>
      </c>
      <c r="X2643">
        <f t="shared" si="459"/>
        <v>47.168277016472381</v>
      </c>
      <c r="AB2643">
        <f t="shared" si="460"/>
        <v>370.33682335319162</v>
      </c>
      <c r="AC2643">
        <f>VLOOKUP(A2643,'VIXY-IV'!A$1:E$2000,4,0)</f>
        <v>370.18</v>
      </c>
      <c r="AD2643" s="10">
        <f t="shared" si="453"/>
        <v>4.2364080499113221E-4</v>
      </c>
      <c r="AE2643">
        <f>ROW()</f>
        <v>2643</v>
      </c>
      <c r="AF2643">
        <f t="shared" si="454"/>
        <v>0.85723905723905724</v>
      </c>
      <c r="AG2643">
        <f>AG2642*(1-(AG$1+AG$5))^($A2643-$A2642)*(1+2*(E2643/E2642-1))</f>
        <v>12007.512702596117</v>
      </c>
      <c r="AH2643">
        <f>VLOOKUP(A2643,'UVXY-IV'!A$2:E$2000,4,0)</f>
        <v>59697.75</v>
      </c>
      <c r="AJ2643" s="10">
        <f t="shared" si="452"/>
        <v>-0.79886155336514164</v>
      </c>
      <c r="AK2643">
        <f t="shared" si="462"/>
        <v>42.815278873008808</v>
      </c>
      <c r="AM2643">
        <v>42.736800000000002</v>
      </c>
      <c r="AN2643" s="10">
        <f t="shared" si="451"/>
        <v>1.8363301185115866E-3</v>
      </c>
      <c r="AO2643">
        <f>AO2642*(1-AO$1+H2642)^($A2643-$A2642)*(2-E2643/E2642)</f>
        <v>43.579359390840722</v>
      </c>
      <c r="AQ2643" s="10" t="e">
        <f t="shared" si="450"/>
        <v>#DIV/0!</v>
      </c>
    </row>
    <row r="2644" spans="1:43" x14ac:dyDescent="0.25">
      <c r="A2644" s="1">
        <v>41899</v>
      </c>
      <c r="B2644" s="12">
        <v>12.65</v>
      </c>
      <c r="C2644" s="12">
        <v>14.62</v>
      </c>
      <c r="D2644">
        <v>720.42190000000005</v>
      </c>
      <c r="E2644">
        <v>642.2722</v>
      </c>
      <c r="F2644">
        <v>29031.425068</v>
      </c>
      <c r="G2644">
        <v>25886.605940000001</v>
      </c>
      <c r="H2644">
        <f>(1/(1-91/360*VLOOKUP($A2644,Tbills!$B$4:$C$974,2,1)/100))^((1)/91)-1</f>
        <v>4.1671128436782112E-7</v>
      </c>
      <c r="I2644" s="2">
        <f t="shared" si="461"/>
        <v>440.13674927214021</v>
      </c>
      <c r="J2644">
        <f>VLOOKUP(A2644,'VXX-IV'!A$1:C$4500,3,0)</f>
        <v>440.17</v>
      </c>
      <c r="L2644">
        <f t="shared" si="455"/>
        <v>63877.279628247888</v>
      </c>
      <c r="O2644">
        <f t="shared" si="456"/>
        <v>5837.5357249432172</v>
      </c>
      <c r="R2644">
        <f t="shared" si="457"/>
        <v>43.954335281295911</v>
      </c>
      <c r="U2644" s="2">
        <f t="shared" si="458"/>
        <v>48.929239410133292</v>
      </c>
      <c r="V2644">
        <f>VLOOKUP(A2644,'VXZ-IV'!A$1:C$4500,3,0)</f>
        <v>48.92</v>
      </c>
      <c r="W2644" s="10">
        <f t="shared" si="463"/>
        <v>1.8886774597892675E-4</v>
      </c>
      <c r="X2644">
        <f t="shared" si="459"/>
        <v>47.260885196442537</v>
      </c>
      <c r="AB2644">
        <f t="shared" si="460"/>
        <v>366.46634821736166</v>
      </c>
      <c r="AC2644">
        <f>VLOOKUP(A2644,'VIXY-IV'!A$1:E$2000,4,0)</f>
        <v>366.27600000000001</v>
      </c>
      <c r="AD2644" s="10">
        <f t="shared" si="453"/>
        <v>5.1968520285705644E-4</v>
      </c>
      <c r="AE2644">
        <f>ROW()</f>
        <v>2644</v>
      </c>
      <c r="AF2644">
        <f t="shared" si="454"/>
        <v>0.86525307797537632</v>
      </c>
      <c r="AG2644">
        <f>AG2643*(1-(AG$1+AG$5))^($A2644-$A2643)*(1+2*(E2644/E2643-1))</f>
        <v>11756.958516578094</v>
      </c>
      <c r="AH2644">
        <f>VLOOKUP(A2644,'UVXY-IV'!A$2:E$2000,4,0)</f>
        <v>58439.75</v>
      </c>
      <c r="AJ2644" s="10">
        <f t="shared" si="452"/>
        <v>-0.79881915106450507</v>
      </c>
      <c r="AK2644">
        <f t="shared" si="462"/>
        <v>43.259259063843949</v>
      </c>
      <c r="AM2644">
        <v>43.168799999999997</v>
      </c>
      <c r="AN2644" s="10">
        <f t="shared" si="451"/>
        <v>2.0954732085198824E-3</v>
      </c>
      <c r="AO2644">
        <f>AO2643*(1-AO$1+H2643)^($A2644-$A2643)*(2-E2644/E2643)</f>
        <v>44.031703428754817</v>
      </c>
      <c r="AQ2644" s="10" t="e">
        <f t="shared" si="450"/>
        <v>#DIV/0!</v>
      </c>
    </row>
    <row r="2645" spans="1:43" x14ac:dyDescent="0.25">
      <c r="A2645" s="1">
        <v>41900</v>
      </c>
      <c r="B2645" s="12">
        <v>12.03</v>
      </c>
      <c r="C2645" s="12">
        <v>14.23</v>
      </c>
      <c r="D2645">
        <v>710.43179999999995</v>
      </c>
      <c r="E2645">
        <v>633.3655</v>
      </c>
      <c r="F2645">
        <v>28945.421573</v>
      </c>
      <c r="G2645">
        <v>25809.907955999999</v>
      </c>
      <c r="H2645">
        <f>(1/(1-91/360*VLOOKUP($A2645,Tbills!$B$4:$C$974,2,1)/100))^((1)/91)-1</f>
        <v>4.1671128436782112E-7</v>
      </c>
      <c r="I2645" s="2">
        <f t="shared" si="461"/>
        <v>434.02278387890192</v>
      </c>
      <c r="J2645">
        <f>VLOOKUP(A2645,'VXX-IV'!A$1:C$4500,3,0)</f>
        <v>434.05</v>
      </c>
      <c r="L2645">
        <f t="shared" si="455"/>
        <v>62102.863578506498</v>
      </c>
      <c r="O2645">
        <f t="shared" si="456"/>
        <v>5715.9151926415097</v>
      </c>
      <c r="R2645">
        <f t="shared" si="457"/>
        <v>44.257102566507527</v>
      </c>
      <c r="U2645" s="2">
        <f t="shared" si="458"/>
        <v>48.783100545925812</v>
      </c>
      <c r="V2645">
        <f>VLOOKUP(A2645,'VXZ-IV'!A$1:C$4500,3,0)</f>
        <v>48.8</v>
      </c>
      <c r="W2645" s="10">
        <f t="shared" si="463"/>
        <v>-3.4630028840543225E-4</v>
      </c>
      <c r="X2645">
        <f t="shared" si="459"/>
        <v>47.399178410933182</v>
      </c>
      <c r="AB2645">
        <f t="shared" si="460"/>
        <v>361.37178200918083</v>
      </c>
      <c r="AC2645">
        <f>VLOOKUP(A2645,'VIXY-IV'!A$1:E$2000,4,0)</f>
        <v>361.17399999999998</v>
      </c>
      <c r="AD2645" s="10">
        <f t="shared" si="453"/>
        <v>5.4760865726999342E-4</v>
      </c>
      <c r="AE2645">
        <f>ROW()</f>
        <v>2645</v>
      </c>
      <c r="AF2645">
        <f t="shared" si="454"/>
        <v>0.84539704848910746</v>
      </c>
      <c r="AG2645">
        <f>AG2644*(1-(AG$1+AG$5))^($A2645-$A2644)*(1+2*(E2645/E2644-1))</f>
        <v>11430.494423484522</v>
      </c>
      <c r="AH2645">
        <f>VLOOKUP(A2645,'UVXY-IV'!A$2:E$2000,4,0)</f>
        <v>56813.25</v>
      </c>
      <c r="AJ2645" s="10">
        <f t="shared" si="452"/>
        <v>-0.79880583449310638</v>
      </c>
      <c r="AK2645">
        <f t="shared" si="462"/>
        <v>43.857113428107347</v>
      </c>
      <c r="AM2645">
        <v>43.764699999999998</v>
      </c>
      <c r="AN2645" s="10">
        <f t="shared" si="451"/>
        <v>2.1115974314309671E-3</v>
      </c>
      <c r="AO2645">
        <f>AO2644*(1-AO$1+H2644)^($A2645-$A2644)*(2-E2645/E2644)</f>
        <v>44.640679857696625</v>
      </c>
      <c r="AQ2645" s="10" t="e">
        <f t="shared" si="450"/>
        <v>#DIV/0!</v>
      </c>
    </row>
    <row r="2646" spans="1:43" x14ac:dyDescent="0.25">
      <c r="A2646" s="1">
        <v>41901</v>
      </c>
      <c r="B2646" s="12">
        <v>12.11</v>
      </c>
      <c r="C2646" s="12">
        <v>14.38</v>
      </c>
      <c r="D2646">
        <v>715.66840000000002</v>
      </c>
      <c r="E2646">
        <v>638.03380000000004</v>
      </c>
      <c r="F2646">
        <v>29063.867307</v>
      </c>
      <c r="G2646">
        <v>25915.512297000001</v>
      </c>
      <c r="H2646">
        <f>(1/(1-91/360*VLOOKUP($A2646,Tbills!$B$4:$C$974,2,1)/100))^((1)/91)-1</f>
        <v>4.1671128436782112E-7</v>
      </c>
      <c r="I2646" s="2">
        <f t="shared" si="461"/>
        <v>437.21130919003718</v>
      </c>
      <c r="J2646">
        <f>VLOOKUP(A2646,'VXX-IV'!A$1:C$4500,3,0)</f>
        <v>437.24</v>
      </c>
      <c r="L2646">
        <f t="shared" si="455"/>
        <v>63015.514983233887</v>
      </c>
      <c r="O2646">
        <f t="shared" si="456"/>
        <v>5778.9152512475903</v>
      </c>
      <c r="R2646">
        <f t="shared" si="457"/>
        <v>44.092008008356537</v>
      </c>
      <c r="U2646" s="2">
        <f t="shared" si="458"/>
        <v>48.981528421626422</v>
      </c>
      <c r="V2646">
        <f>VLOOKUP(A2646,'VXZ-IV'!A$1:C$4500,3,0)</f>
        <v>48.96</v>
      </c>
      <c r="W2646" s="10">
        <f t="shared" si="463"/>
        <v>4.3971449400359575E-4</v>
      </c>
      <c r="X2646">
        <f t="shared" si="459"/>
        <v>47.203512698390639</v>
      </c>
      <c r="AB2646">
        <f t="shared" si="460"/>
        <v>364.02262603179184</v>
      </c>
      <c r="AC2646">
        <f>VLOOKUP(A2646,'VIXY-IV'!A$1:E$2000,4,0)</f>
        <v>363.84</v>
      </c>
      <c r="AD2646" s="10">
        <f t="shared" si="453"/>
        <v>5.0194050074714447E-4</v>
      </c>
      <c r="AE2646">
        <f>ROW()</f>
        <v>2646</v>
      </c>
      <c r="AF2646">
        <f t="shared" si="454"/>
        <v>0.84214186369958266</v>
      </c>
      <c r="AG2646">
        <f>AG2645*(1-(AG$1+AG$5))^($A2646-$A2645)*(1+2*(E2646/E2645-1))</f>
        <v>11598.603344043855</v>
      </c>
      <c r="AH2646">
        <f>VLOOKUP(A2646,'UVXY-IV'!A$2:E$2000,4,0)</f>
        <v>57651.75</v>
      </c>
      <c r="AJ2646" s="10">
        <f t="shared" si="452"/>
        <v>-0.79881610976173567</v>
      </c>
      <c r="AK2646">
        <f t="shared" si="462"/>
        <v>43.531831458553128</v>
      </c>
      <c r="AM2646">
        <v>43.44115</v>
      </c>
      <c r="AN2646" s="10">
        <f t="shared" si="451"/>
        <v>2.0874552941883007E-3</v>
      </c>
      <c r="AO2646">
        <f>AO2645*(1-AO$1+H2645)^($A2646-$A2645)*(2-E2646/E2645)</f>
        <v>44.31002965883205</v>
      </c>
      <c r="AQ2646" s="10" t="e">
        <f t="shared" si="450"/>
        <v>#DIV/0!</v>
      </c>
    </row>
    <row r="2647" spans="1:43" x14ac:dyDescent="0.25">
      <c r="A2647" s="1">
        <v>41904</v>
      </c>
      <c r="B2647" s="12">
        <v>13.69</v>
      </c>
      <c r="C2647" s="12">
        <v>15.26</v>
      </c>
      <c r="D2647">
        <v>751.83950000000004</v>
      </c>
      <c r="E2647">
        <v>670.28030000000001</v>
      </c>
      <c r="F2647">
        <v>29488.396853999999</v>
      </c>
      <c r="G2647">
        <v>26294.022113999999</v>
      </c>
      <c r="H2647">
        <f>(1/(1-91/360*VLOOKUP($A2647,Tbills!$B$4:$C$974,2,1)/100))^((1)/91)-1</f>
        <v>2.8088274994786389E-7</v>
      </c>
      <c r="I2647" s="2">
        <f t="shared" si="461"/>
        <v>459.27511557111671</v>
      </c>
      <c r="J2647">
        <f>VLOOKUP(A2647,'VXX-IV'!A$1:C$4500,3,0)</f>
        <v>459.3</v>
      </c>
      <c r="L2647">
        <f t="shared" si="455"/>
        <v>69375.826033039557</v>
      </c>
      <c r="O2647">
        <f t="shared" si="456"/>
        <v>6216.3900145904954</v>
      </c>
      <c r="R2647">
        <f t="shared" si="457"/>
        <v>42.971965344450034</v>
      </c>
      <c r="U2647" s="2">
        <f t="shared" si="458"/>
        <v>49.693355603811007</v>
      </c>
      <c r="V2647">
        <f>VLOOKUP(A2647,'VXZ-IV'!A$1:C$4500,3,0)</f>
        <v>49.68</v>
      </c>
      <c r="W2647" s="10">
        <f t="shared" si="463"/>
        <v>2.6883260489141136E-4</v>
      </c>
      <c r="X2647">
        <f t="shared" si="459"/>
        <v>46.508958564244629</v>
      </c>
      <c r="AB2647">
        <f t="shared" si="460"/>
        <v>382.38048668141391</v>
      </c>
      <c r="AC2647">
        <f>VLOOKUP(A2647,'VIXY-IV'!A$1:E$2000,4,0)</f>
        <v>382.21</v>
      </c>
      <c r="AD2647" s="10">
        <f t="shared" si="453"/>
        <v>4.4605499964389672E-4</v>
      </c>
      <c r="AE2647">
        <f>ROW()</f>
        <v>2647</v>
      </c>
      <c r="AF2647">
        <f t="shared" si="454"/>
        <v>0.89711664482306686</v>
      </c>
      <c r="AG2647">
        <f>AG2646*(1-(AG$1+AG$5))^($A2647-$A2646)*(1+2*(E2647/E2646-1))</f>
        <v>12769.708997978225</v>
      </c>
      <c r="AH2647">
        <f>VLOOKUP(A2647,'UVXY-IV'!A$2:E$2000,4,0)</f>
        <v>63476</v>
      </c>
      <c r="AJ2647" s="10">
        <f t="shared" si="452"/>
        <v>-0.79882618630697866</v>
      </c>
      <c r="AK2647">
        <f t="shared" si="462"/>
        <v>41.325939308538508</v>
      </c>
      <c r="AM2647">
        <v>41.244</v>
      </c>
      <c r="AN2647" s="10">
        <f t="shared" si="451"/>
        <v>1.9866964537511578E-3</v>
      </c>
      <c r="AO2647">
        <f>AO2646*(1-AO$1+H2646)^($A2647-$A2646)*(2-E2647/E2646)</f>
        <v>42.065966544562386</v>
      </c>
      <c r="AQ2647" s="10" t="e">
        <f t="shared" si="450"/>
        <v>#DIV/0!</v>
      </c>
    </row>
    <row r="2648" spans="1:43" x14ac:dyDescent="0.25">
      <c r="A2648" s="1">
        <v>41905</v>
      </c>
      <c r="B2648" s="12">
        <v>14.93</v>
      </c>
      <c r="C2648" s="12">
        <v>16.07</v>
      </c>
      <c r="D2648">
        <v>776.51980000000003</v>
      </c>
      <c r="E2648">
        <v>692.28309999999999</v>
      </c>
      <c r="F2648">
        <v>30145.376493</v>
      </c>
      <c r="G2648">
        <v>26879.826064000001</v>
      </c>
      <c r="H2648">
        <f>(1/(1-91/360*VLOOKUP($A2648,Tbills!$B$4:$C$974,2,1)/100))^((1)/91)-1</f>
        <v>2.8088274994786389E-7</v>
      </c>
      <c r="I2648" s="2">
        <f t="shared" si="461"/>
        <v>474.33996860631021</v>
      </c>
      <c r="J2648">
        <f>VLOOKUP(A2648,'VXX-IV'!A$1:C$4500,3,0)</f>
        <v>474.37</v>
      </c>
      <c r="L2648">
        <f t="shared" si="455"/>
        <v>73927.203492264525</v>
      </c>
      <c r="O2648">
        <f t="shared" si="456"/>
        <v>6522.2615322084121</v>
      </c>
      <c r="R2648">
        <f t="shared" si="457"/>
        <v>42.264750058800061</v>
      </c>
      <c r="U2648" s="2">
        <f t="shared" si="458"/>
        <v>50.799248060559982</v>
      </c>
      <c r="V2648">
        <f>VLOOKUP(A2648,'VXZ-IV'!A$1:C$4500,3,0)</f>
        <v>50.8</v>
      </c>
      <c r="W2648" s="10">
        <f t="shared" si="463"/>
        <v>-1.4801957480603534E-5</v>
      </c>
      <c r="X2648">
        <f t="shared" si="459"/>
        <v>45.471117384607481</v>
      </c>
      <c r="AB2648">
        <f t="shared" si="460"/>
        <v>394.91884124189113</v>
      </c>
      <c r="AC2648">
        <f>VLOOKUP(A2648,'VIXY-IV'!A$1:E$2000,4,0)</f>
        <v>394.76600000000002</v>
      </c>
      <c r="AD2648" s="10">
        <f t="shared" si="453"/>
        <v>3.8716921389148062E-4</v>
      </c>
      <c r="AE2648">
        <f>ROW()</f>
        <v>2648</v>
      </c>
      <c r="AF2648">
        <f t="shared" si="454"/>
        <v>0.92906036092097077</v>
      </c>
      <c r="AG2648">
        <f>AG2647*(1-(AG$1+AG$5))^($A2648-$A2647)*(1+2*(E2648/E2647-1))</f>
        <v>13607.614175197832</v>
      </c>
      <c r="AH2648">
        <f>VLOOKUP(A2648,'UVXY-IV'!A$2:E$2000,4,0)</f>
        <v>67647.75</v>
      </c>
      <c r="AJ2648" s="10">
        <f t="shared" si="452"/>
        <v>-0.79884601963557056</v>
      </c>
      <c r="AK2648">
        <f t="shared" si="462"/>
        <v>39.967501409712625</v>
      </c>
      <c r="AM2648">
        <v>39.892749999999999</v>
      </c>
      <c r="AN2648" s="10">
        <f t="shared" si="451"/>
        <v>1.8738093942540779E-3</v>
      </c>
      <c r="AO2648">
        <f>AO2647*(1-AO$1+H2647)^($A2648-$A2647)*(2-E2648/E2647)</f>
        <v>40.683604537421452</v>
      </c>
      <c r="AQ2648" s="10" t="e">
        <f t="shared" si="450"/>
        <v>#DIV/0!</v>
      </c>
    </row>
    <row r="2649" spans="1:43" x14ac:dyDescent="0.25">
      <c r="A2649" s="1">
        <v>41906</v>
      </c>
      <c r="B2649" s="12">
        <v>13.27</v>
      </c>
      <c r="C2649" s="12">
        <v>15.22</v>
      </c>
      <c r="D2649">
        <v>740.95039999999995</v>
      </c>
      <c r="E2649">
        <v>660.57209999999998</v>
      </c>
      <c r="F2649">
        <v>29693.898906999999</v>
      </c>
      <c r="G2649">
        <v>26477.248024</v>
      </c>
      <c r="H2649">
        <f>(1/(1-91/360*VLOOKUP($A2649,Tbills!$B$4:$C$974,2,1)/100))^((1)/91)-1</f>
        <v>2.8088274994786389E-7</v>
      </c>
      <c r="I2649" s="2">
        <f t="shared" si="461"/>
        <v>452.6012338255814</v>
      </c>
      <c r="J2649">
        <f>VLOOKUP(A2649,'VXX-IV'!A$1:C$4500,3,0)</f>
        <v>452.63</v>
      </c>
      <c r="L2649">
        <f t="shared" si="455"/>
        <v>67151.507766333496</v>
      </c>
      <c r="O2649">
        <f t="shared" si="456"/>
        <v>6073.9148135640917</v>
      </c>
      <c r="R2649">
        <f t="shared" si="457"/>
        <v>43.230793829273189</v>
      </c>
      <c r="U2649" s="2">
        <f t="shared" si="458"/>
        <v>50.03722398263784</v>
      </c>
      <c r="V2649">
        <f>VLOOKUP(A2649,'VXZ-IV'!A$1:C$4500,3,0)</f>
        <v>50.04</v>
      </c>
      <c r="W2649" s="10">
        <f t="shared" si="463"/>
        <v>-5.547596647004216E-5</v>
      </c>
      <c r="X2649">
        <f t="shared" si="459"/>
        <v>46.150442390071966</v>
      </c>
      <c r="AB2649">
        <f t="shared" si="460"/>
        <v>376.81589073210006</v>
      </c>
      <c r="AC2649">
        <f>VLOOKUP(A2649,'VIXY-IV'!A$1:E$2000,4,0)</f>
        <v>376.762</v>
      </c>
      <c r="AD2649" s="10">
        <f t="shared" si="453"/>
        <v>1.4303653792069326E-4</v>
      </c>
      <c r="AE2649">
        <f>ROW()</f>
        <v>2649</v>
      </c>
      <c r="AF2649">
        <f t="shared" si="454"/>
        <v>0.8718791064388961</v>
      </c>
      <c r="AG2649">
        <f>AG2648*(1-(AG$1+AG$5))^($A2649-$A2648)*(1+2*(E2649/E2648-1))</f>
        <v>12360.565857131514</v>
      </c>
      <c r="AH2649">
        <f>VLOOKUP(A2649,'UVXY-IV'!A$2:E$2000,4,0)</f>
        <v>61450.5</v>
      </c>
      <c r="AJ2649" s="10">
        <f t="shared" si="452"/>
        <v>-0.79885329074407019</v>
      </c>
      <c r="AK2649">
        <f t="shared" si="462"/>
        <v>41.79632219435797</v>
      </c>
      <c r="AM2649">
        <v>41.723750000000003</v>
      </c>
      <c r="AN2649" s="10">
        <f t="shared" si="451"/>
        <v>1.7393497554263337E-3</v>
      </c>
      <c r="AO2649">
        <f>AO2648*(1-AO$1+H2648)^($A2649-$A2648)*(2-E2649/E2648)</f>
        <v>42.54561248875261</v>
      </c>
      <c r="AQ2649" s="10" t="e">
        <f t="shared" si="450"/>
        <v>#DIV/0!</v>
      </c>
    </row>
    <row r="2650" spans="1:43" x14ac:dyDescent="0.25">
      <c r="A2650" s="1">
        <v>41907</v>
      </c>
      <c r="B2650" s="12">
        <v>15.64</v>
      </c>
      <c r="C2650" s="12">
        <v>16.59</v>
      </c>
      <c r="D2650">
        <v>793.65419999999995</v>
      </c>
      <c r="E2650">
        <v>707.55840000000001</v>
      </c>
      <c r="F2650">
        <v>30287.206961</v>
      </c>
      <c r="G2650">
        <v>27006.277361</v>
      </c>
      <c r="H2650">
        <f>(1/(1-91/360*VLOOKUP($A2650,Tbills!$B$4:$C$974,2,1)/100))^((1)/91)-1</f>
        <v>2.8088274994786389E-7</v>
      </c>
      <c r="I2650" s="2">
        <f t="shared" si="461"/>
        <v>484.78293737236174</v>
      </c>
      <c r="J2650">
        <f>VLOOKUP(A2650,'VXX-IV'!A$1:C$4500,3,0)</f>
        <v>484.81</v>
      </c>
      <c r="L2650">
        <f t="shared" si="455"/>
        <v>76700.996009442111</v>
      </c>
      <c r="O2650">
        <f t="shared" si="456"/>
        <v>6721.741965011207</v>
      </c>
      <c r="R2650">
        <f t="shared" si="457"/>
        <v>41.691412212124661</v>
      </c>
      <c r="U2650" s="2">
        <f t="shared" si="458"/>
        <v>51.035763618419082</v>
      </c>
      <c r="V2650">
        <f>VLOOKUP(A2650,'VXZ-IV'!A$1:C$4500,3,0)</f>
        <v>51.04</v>
      </c>
      <c r="W2650" s="10">
        <f t="shared" si="463"/>
        <v>-8.300120652271481E-5</v>
      </c>
      <c r="X2650">
        <f t="shared" si="459"/>
        <v>45.226672160792837</v>
      </c>
      <c r="AB2650">
        <f t="shared" si="460"/>
        <v>403.60462249672082</v>
      </c>
      <c r="AC2650">
        <f>VLOOKUP(A2650,'VIXY-IV'!A$1:E$2000,4,0)</f>
        <v>403.548</v>
      </c>
      <c r="AD2650" s="10">
        <f t="shared" si="453"/>
        <v>1.4031167722516891E-4</v>
      </c>
      <c r="AE2650">
        <f>ROW()</f>
        <v>2650</v>
      </c>
      <c r="AF2650">
        <f t="shared" si="454"/>
        <v>0.94273658830620866</v>
      </c>
      <c r="AG2650">
        <f>AG2649*(1-(AG$1+AG$5))^($A2650-$A2649)*(1+2*(E2650/E2649-1))</f>
        <v>14118.496925428764</v>
      </c>
      <c r="AH2650">
        <f>VLOOKUP(A2650,'UVXY-IV'!A$2:E$2000,4,0)</f>
        <v>70172</v>
      </c>
      <c r="AJ2650" s="10">
        <f t="shared" si="452"/>
        <v>-0.79880156008908454</v>
      </c>
      <c r="AK2650">
        <f t="shared" si="462"/>
        <v>38.821553826891318</v>
      </c>
      <c r="AM2650">
        <v>38.752899999999997</v>
      </c>
      <c r="AN2650" s="10">
        <f t="shared" si="451"/>
        <v>1.7715790790191477E-3</v>
      </c>
      <c r="AO2650">
        <f>AO2649*(1-AO$1+H2649)^($A2650-$A2649)*(2-E2650/E2649)</f>
        <v>39.517904958997235</v>
      </c>
      <c r="AQ2650" s="10" t="e">
        <f t="shared" si="450"/>
        <v>#DIV/0!</v>
      </c>
    </row>
    <row r="2651" spans="1:43" x14ac:dyDescent="0.25">
      <c r="A2651" s="1">
        <v>41908</v>
      </c>
      <c r="B2651" s="12">
        <v>14.85</v>
      </c>
      <c r="C2651" s="12">
        <v>16.02</v>
      </c>
      <c r="D2651">
        <v>773.96799999999996</v>
      </c>
      <c r="E2651">
        <v>690.00750000000005</v>
      </c>
      <c r="F2651">
        <v>30179.752561000001</v>
      </c>
      <c r="G2651">
        <v>26910.455614999999</v>
      </c>
      <c r="H2651">
        <f>(1/(1-91/360*VLOOKUP($A2651,Tbills!$B$4:$C$974,2,1)/100))^((1)/91)-1</f>
        <v>2.8088274994786389E-7</v>
      </c>
      <c r="I2651" s="2">
        <f t="shared" si="461"/>
        <v>472.74660878990665</v>
      </c>
      <c r="J2651">
        <f>VLOOKUP(A2651,'VXX-IV'!A$1:C$4500,3,0)</f>
        <v>472.77</v>
      </c>
      <c r="L2651">
        <f t="shared" si="455"/>
        <v>72892.603448968279</v>
      </c>
      <c r="O2651">
        <f t="shared" si="456"/>
        <v>6471.4258923957914</v>
      </c>
      <c r="R2651">
        <f t="shared" si="457"/>
        <v>42.20657936018943</v>
      </c>
      <c r="U2651" s="2">
        <f t="shared" si="458"/>
        <v>50.853456479102526</v>
      </c>
      <c r="V2651">
        <f>VLOOKUP(A2651,'VXZ-IV'!A$1:C$4500,3,0)</f>
        <v>50.84</v>
      </c>
      <c r="W2651" s="10">
        <f t="shared" si="463"/>
        <v>2.6468290917636139E-4</v>
      </c>
      <c r="X2651">
        <f t="shared" si="459"/>
        <v>45.385476257248385</v>
      </c>
      <c r="AB2651">
        <f t="shared" si="460"/>
        <v>393.579536314064</v>
      </c>
      <c r="AC2651">
        <f>VLOOKUP(A2651,'VIXY-IV'!A$1:E$2000,4,0)</f>
        <v>393.57</v>
      </c>
      <c r="AD2651" s="10">
        <f t="shared" si="453"/>
        <v>2.4230287023918606E-5</v>
      </c>
      <c r="AE2651">
        <f>ROW()</f>
        <v>2651</v>
      </c>
      <c r="AF2651">
        <f t="shared" si="454"/>
        <v>0.9269662921348315</v>
      </c>
      <c r="AG2651">
        <f>AG2650*(1-(AG$1+AG$5))^($A2651-$A2650)*(1+2*(E2651/E2650-1))</f>
        <v>13417.629558512555</v>
      </c>
      <c r="AH2651">
        <f>VLOOKUP(A2651,'UVXY-IV'!A$2:E$2000,4,0)</f>
        <v>66670.25</v>
      </c>
      <c r="AJ2651" s="10">
        <f t="shared" si="452"/>
        <v>-0.79874637400470894</v>
      </c>
      <c r="AK2651">
        <f t="shared" si="462"/>
        <v>39.782664767327887</v>
      </c>
      <c r="AM2651">
        <v>39.719650000000001</v>
      </c>
      <c r="AN2651" s="10">
        <f t="shared" si="451"/>
        <v>1.5864884843619365E-3</v>
      </c>
      <c r="AO2651">
        <f>AO2650*(1-AO$1+H2650)^($A2651-$A2650)*(2-E2651/E2650)</f>
        <v>40.496655280809016</v>
      </c>
      <c r="AQ2651" s="10" t="e">
        <f t="shared" si="450"/>
        <v>#DIV/0!</v>
      </c>
    </row>
    <row r="2652" spans="1:43" x14ac:dyDescent="0.25">
      <c r="A2652" s="1">
        <v>41911</v>
      </c>
      <c r="B2652" s="12">
        <v>15.98</v>
      </c>
      <c r="C2652" s="12">
        <v>16.82</v>
      </c>
      <c r="D2652">
        <v>815.68610000000001</v>
      </c>
      <c r="E2652">
        <v>727.19939999999997</v>
      </c>
      <c r="F2652">
        <v>30978.660586000002</v>
      </c>
      <c r="G2652">
        <v>27622.797259999999</v>
      </c>
      <c r="H2652">
        <f>(1/(1-91/360*VLOOKUP($A2652,Tbills!$B$4:$C$974,2,1)/100))^((1)/91)-1</f>
        <v>4.2121695265073811E-7</v>
      </c>
      <c r="I2652" s="2">
        <f t="shared" si="461"/>
        <v>498.19195426254981</v>
      </c>
      <c r="J2652">
        <f>VLOOKUP(A2652,'VXX-IV'!A$1:C$4500,3,0)</f>
        <v>498.22</v>
      </c>
      <c r="L2652">
        <f t="shared" si="455"/>
        <v>80739.682270079546</v>
      </c>
      <c r="O2652">
        <f t="shared" si="456"/>
        <v>6993.9405437851647</v>
      </c>
      <c r="R2652">
        <f t="shared" si="457"/>
        <v>41.063527491470964</v>
      </c>
      <c r="U2652" s="2">
        <f t="shared" si="458"/>
        <v>52.195813334736584</v>
      </c>
      <c r="V2652">
        <f>VLOOKUP(A2652,'VXZ-IV'!A$1:C$4500,3,0)</f>
        <v>52.2</v>
      </c>
      <c r="W2652" s="10">
        <f t="shared" si="463"/>
        <v>-8.0204315391130265E-5</v>
      </c>
      <c r="X2652">
        <f t="shared" si="459"/>
        <v>44.179239183817103</v>
      </c>
      <c r="AB2652">
        <f t="shared" si="460"/>
        <v>414.75037221665565</v>
      </c>
      <c r="AC2652">
        <f>VLOOKUP(A2652,'VIXY-IV'!A$1:E$2000,4,0)</f>
        <v>414.73399999999998</v>
      </c>
      <c r="AD2652" s="10">
        <f t="shared" si="453"/>
        <v>3.947642743451496E-5</v>
      </c>
      <c r="AE2652">
        <f>ROW()</f>
        <v>2652</v>
      </c>
      <c r="AF2652">
        <f t="shared" si="454"/>
        <v>0.95005945303210459</v>
      </c>
      <c r="AG2652">
        <f>AG2651*(1-(AG$1+AG$5))^($A2652-$A2651)*(1+2*(E2652/E2651-1))</f>
        <v>14862.566659577626</v>
      </c>
      <c r="AH2652">
        <f>VLOOKUP(A2652,'UVXY-IV'!A$2:E$2000,4,0)</f>
        <v>73829.75</v>
      </c>
      <c r="AJ2652" s="10">
        <f t="shared" si="452"/>
        <v>-0.79869135870597385</v>
      </c>
      <c r="AK2652">
        <f t="shared" si="462"/>
        <v>37.633091741437745</v>
      </c>
      <c r="AM2652">
        <v>37.571399999999997</v>
      </c>
      <c r="AN2652" s="10">
        <f t="shared" si="451"/>
        <v>1.6419867622112783E-3</v>
      </c>
      <c r="AO2652">
        <f>AO2651*(1-AO$1+H2651)^($A2652-$A2651)*(2-E2652/E2651)</f>
        <v>38.309637641959164</v>
      </c>
      <c r="AQ2652" s="10" t="e">
        <f t="shared" si="450"/>
        <v>#DIV/0!</v>
      </c>
    </row>
    <row r="2653" spans="1:43" x14ac:dyDescent="0.25">
      <c r="A2653" s="1">
        <v>41912</v>
      </c>
      <c r="B2653" s="12">
        <v>16.309999999999999</v>
      </c>
      <c r="C2653" s="12">
        <v>17.079999999999998</v>
      </c>
      <c r="D2653">
        <v>819.07719999999995</v>
      </c>
      <c r="E2653">
        <v>730.22239999999999</v>
      </c>
      <c r="F2653">
        <v>31151.693670000001</v>
      </c>
      <c r="G2653">
        <v>27777.074342</v>
      </c>
      <c r="H2653">
        <f>(1/(1-91/360*VLOOKUP($A2653,Tbills!$B$4:$C$974,2,1)/100))^((1)/91)-1</f>
        <v>4.2121695265073811E-7</v>
      </c>
      <c r="I2653" s="2">
        <f t="shared" si="461"/>
        <v>500.25091890191982</v>
      </c>
      <c r="J2653">
        <f>VLOOKUP(A2653,'VXX-IV'!A$1:C$4500,3,0)</f>
        <v>500.28</v>
      </c>
      <c r="L2653">
        <f t="shared" si="455"/>
        <v>81407.313185435865</v>
      </c>
      <c r="O2653">
        <f t="shared" si="456"/>
        <v>7037.314567198946</v>
      </c>
      <c r="R2653">
        <f t="shared" si="457"/>
        <v>40.976323605336482</v>
      </c>
      <c r="U2653" s="2">
        <f t="shared" si="458"/>
        <v>52.486076212626386</v>
      </c>
      <c r="V2653">
        <f>VLOOKUP(A2653,'VXZ-IV'!A$1:C$4500,3,0)</f>
        <v>52.48</v>
      </c>
      <c r="W2653" s="10">
        <f t="shared" si="463"/>
        <v>1.1578149059432441E-4</v>
      </c>
      <c r="X2653">
        <f t="shared" si="459"/>
        <v>43.930885725153573</v>
      </c>
      <c r="AB2653">
        <f t="shared" si="460"/>
        <v>416.45998742154069</v>
      </c>
      <c r="AC2653">
        <f>VLOOKUP(A2653,'VIXY-IV'!A$1:E$2000,4,0)</f>
        <v>416.45</v>
      </c>
      <c r="AD2653" s="10">
        <f t="shared" si="453"/>
        <v>2.398228248456924E-5</v>
      </c>
      <c r="AE2653">
        <f>ROW()</f>
        <v>2653</v>
      </c>
      <c r="AF2653">
        <f t="shared" si="454"/>
        <v>0.95491803278688525</v>
      </c>
      <c r="AG2653">
        <f>AG2652*(1-(AG$1+AG$5))^($A2653-$A2652)*(1+2*(E2653/E2652-1))</f>
        <v>14985.630338441277</v>
      </c>
      <c r="AH2653">
        <f>VLOOKUP(A2653,'UVXY-IV'!A$2:E$2000,4,0)</f>
        <v>74440.75</v>
      </c>
      <c r="AJ2653" s="10">
        <f t="shared" si="452"/>
        <v>-0.79869049763145483</v>
      </c>
      <c r="AK2653">
        <f t="shared" si="462"/>
        <v>37.474903830394204</v>
      </c>
      <c r="AM2653">
        <v>37.413800000000002</v>
      </c>
      <c r="AN2653" s="10">
        <f t="shared" si="451"/>
        <v>1.6331896357548725E-3</v>
      </c>
      <c r="AO2653">
        <f>AO2652*(1-AO$1+H2652)^($A2653-$A2652)*(2-E2653/E2652)</f>
        <v>38.148987815557774</v>
      </c>
      <c r="AQ2653" s="10" t="e">
        <f t="shared" si="450"/>
        <v>#DIV/0!</v>
      </c>
    </row>
    <row r="2654" spans="1:43" x14ac:dyDescent="0.25">
      <c r="A2654" s="1">
        <v>41913</v>
      </c>
      <c r="B2654" s="12">
        <v>16.71</v>
      </c>
      <c r="C2654" s="12">
        <v>17.62</v>
      </c>
      <c r="D2654">
        <v>844.98509999999999</v>
      </c>
      <c r="E2654">
        <v>753.31949999999995</v>
      </c>
      <c r="F2654">
        <v>31825.911038999999</v>
      </c>
      <c r="G2654">
        <v>28378.242988000002</v>
      </c>
      <c r="H2654">
        <f>(1/(1-91/360*VLOOKUP($A2654,Tbills!$B$4:$C$974,2,1)/100))^((1)/91)-1</f>
        <v>4.2121695265073811E-7</v>
      </c>
      <c r="I2654" s="2">
        <f t="shared" si="461"/>
        <v>516.06156988672649</v>
      </c>
      <c r="J2654">
        <f>VLOOKUP(A2654,'VXX-IV'!A$1:C$4500,3,0)</f>
        <v>516.09</v>
      </c>
      <c r="L2654">
        <f t="shared" si="455"/>
        <v>86553.300316388661</v>
      </c>
      <c r="O2654">
        <f t="shared" si="456"/>
        <v>7370.9539496846855</v>
      </c>
      <c r="R2654">
        <f t="shared" si="457"/>
        <v>40.326455345189842</v>
      </c>
      <c r="U2654" s="2">
        <f t="shared" si="458"/>
        <v>53.620726991716126</v>
      </c>
      <c r="V2654">
        <f>VLOOKUP(A2654,'VXZ-IV'!A$1:C$4500,3,0)</f>
        <v>53.6</v>
      </c>
      <c r="W2654" s="10">
        <f t="shared" si="463"/>
        <v>3.8669760664400421E-4</v>
      </c>
      <c r="X2654">
        <f t="shared" si="459"/>
        <v>42.978534717494092</v>
      </c>
      <c r="AB2654">
        <f t="shared" si="460"/>
        <v>429.6177320465149</v>
      </c>
      <c r="AC2654">
        <f>VLOOKUP(A2654,'VIXY-IV'!A$1:E$2000,4,0)</f>
        <v>429.57</v>
      </c>
      <c r="AD2654" s="10">
        <f t="shared" si="453"/>
        <v>1.111158752122865E-4</v>
      </c>
      <c r="AE2654">
        <f>ROW()</f>
        <v>2654</v>
      </c>
      <c r="AF2654">
        <f t="shared" si="454"/>
        <v>0.94835414301929621</v>
      </c>
      <c r="AG2654">
        <f>AG2653*(1-(AG$1+AG$5))^($A2654-$A2653)*(1+2*(E2654/E2653-1))</f>
        <v>15933.091164503086</v>
      </c>
      <c r="AH2654">
        <f>VLOOKUP(A2654,'UVXY-IV'!A$2:E$2000,4,0)</f>
        <v>79121</v>
      </c>
      <c r="AJ2654" s="10">
        <f t="shared" si="452"/>
        <v>-0.79862373877348514</v>
      </c>
      <c r="AK2654">
        <f t="shared" si="462"/>
        <v>36.28787393054229</v>
      </c>
      <c r="AM2654">
        <v>36.220350000000003</v>
      </c>
      <c r="AN2654" s="10">
        <f t="shared" si="451"/>
        <v>1.864253949569461E-3</v>
      </c>
      <c r="AO2654">
        <f>AO2653*(1-AO$1+H2653)^($A2654-$A2653)*(2-E2654/E2653)</f>
        <v>36.940975886073055</v>
      </c>
      <c r="AQ2654" s="10" t="e">
        <f t="shared" ref="AQ2654:AQ2717" si="464">AO2654/AP2654-1</f>
        <v>#DIV/0!</v>
      </c>
    </row>
    <row r="2655" spans="1:43" x14ac:dyDescent="0.25">
      <c r="A2655" s="1">
        <v>41914</v>
      </c>
      <c r="B2655" s="12">
        <v>16.16</v>
      </c>
      <c r="C2655" s="12">
        <v>17.239999999999998</v>
      </c>
      <c r="D2655">
        <v>829.74519999999995</v>
      </c>
      <c r="E2655">
        <v>739.73260000000005</v>
      </c>
      <c r="F2655">
        <v>31566.840179999999</v>
      </c>
      <c r="G2655">
        <v>28147.225053999999</v>
      </c>
      <c r="H2655">
        <f>(1/(1-91/360*VLOOKUP($A2655,Tbills!$B$4:$C$974,2,1)/100))^((1)/91)-1</f>
        <v>4.2121695265073811E-7</v>
      </c>
      <c r="I2655" s="2">
        <f t="shared" si="461"/>
        <v>506.74168039930748</v>
      </c>
      <c r="J2655">
        <f>VLOOKUP(A2655,'VXX-IV'!A$1:C$4500,3,0)</f>
        <v>506.77</v>
      </c>
      <c r="L2655">
        <f t="shared" si="455"/>
        <v>83427.406486775319</v>
      </c>
      <c r="O2655">
        <f t="shared" si="456"/>
        <v>7171.2980575244865</v>
      </c>
      <c r="R2655">
        <f t="shared" si="457"/>
        <v>40.688280692642955</v>
      </c>
      <c r="U2655" s="2">
        <f t="shared" si="458"/>
        <v>53.182944070072921</v>
      </c>
      <c r="V2655">
        <f>VLOOKUP(A2655,'VXZ-IV'!A$1:C$4500,3,0)</f>
        <v>53.2</v>
      </c>
      <c r="W2655" s="10">
        <f t="shared" si="463"/>
        <v>-3.2060018659929579E-4</v>
      </c>
      <c r="X2655">
        <f t="shared" si="459"/>
        <v>43.326824513097158</v>
      </c>
      <c r="AB2655">
        <f t="shared" si="460"/>
        <v>421.85442132795959</v>
      </c>
      <c r="AC2655">
        <f>VLOOKUP(A2655,'VIXY-IV'!A$1:E$2000,4,0)</f>
        <v>421.786</v>
      </c>
      <c r="AD2655" s="10">
        <f t="shared" si="453"/>
        <v>1.6221811051009283E-4</v>
      </c>
      <c r="AE2655">
        <f>ROW()</f>
        <v>2655</v>
      </c>
      <c r="AF2655">
        <f t="shared" si="454"/>
        <v>0.93735498839907205</v>
      </c>
      <c r="AG2655">
        <f>AG2654*(1-(AG$1+AG$5))^($A2655-$A2654)*(1+2*(E2655/E2654-1))</f>
        <v>15357.833896816581</v>
      </c>
      <c r="AH2655">
        <f>VLOOKUP(A2655,'UVXY-IV'!A$2:E$2000,4,0)</f>
        <v>76256.5</v>
      </c>
      <c r="AJ2655" s="10">
        <f t="shared" si="452"/>
        <v>-0.79860295323262176</v>
      </c>
      <c r="AK2655">
        <f t="shared" si="462"/>
        <v>36.94064284246177</v>
      </c>
      <c r="AM2655">
        <v>36.870649999999998</v>
      </c>
      <c r="AN2655" s="10">
        <f t="shared" si="451"/>
        <v>1.8983349211845191E-3</v>
      </c>
      <c r="AO2655">
        <f>AO2654*(1-AO$1+H2654)^($A2655-$A2654)*(2-E2655/E2654)</f>
        <v>37.605869661585366</v>
      </c>
      <c r="AQ2655" s="10" t="e">
        <f t="shared" si="464"/>
        <v>#DIV/0!</v>
      </c>
    </row>
    <row r="2656" spans="1:43" x14ac:dyDescent="0.25">
      <c r="A2656" s="1">
        <v>41915</v>
      </c>
      <c r="B2656" s="12">
        <v>14.55</v>
      </c>
      <c r="C2656" s="12">
        <v>16.04</v>
      </c>
      <c r="D2656">
        <v>770.91179999999997</v>
      </c>
      <c r="E2656">
        <v>687.28129999999999</v>
      </c>
      <c r="F2656">
        <v>30200.084537999999</v>
      </c>
      <c r="G2656">
        <v>26928.5173</v>
      </c>
      <c r="H2656">
        <f>(1/(1-91/360*VLOOKUP($A2656,Tbills!$B$4:$C$974,2,1)/100))^((1)/91)-1</f>
        <v>4.2121695265073811E-7</v>
      </c>
      <c r="I2656" s="2">
        <f t="shared" si="461"/>
        <v>470.7994881521588</v>
      </c>
      <c r="J2656">
        <f>VLOOKUP(A2656,'VXX-IV'!A$1:C$4500,3,0)</f>
        <v>470.82</v>
      </c>
      <c r="L2656">
        <f t="shared" si="455"/>
        <v>71593.233265663759</v>
      </c>
      <c r="O2656">
        <f t="shared" si="456"/>
        <v>6408.3526210976343</v>
      </c>
      <c r="R2656">
        <f t="shared" si="457"/>
        <v>42.128892822052677</v>
      </c>
      <c r="U2656" s="2">
        <f t="shared" si="458"/>
        <v>50.879031115635939</v>
      </c>
      <c r="V2656">
        <f>VLOOKUP(A2656,'VXZ-IV'!A$1:C$4500,3,0)</f>
        <v>50.88</v>
      </c>
      <c r="W2656" s="10">
        <f t="shared" si="463"/>
        <v>-1.9042538601854453E-5</v>
      </c>
      <c r="X2656">
        <f t="shared" si="459"/>
        <v>45.201119898860178</v>
      </c>
      <c r="AB2656">
        <f t="shared" si="460"/>
        <v>391.92884914056492</v>
      </c>
      <c r="AC2656">
        <f>VLOOKUP(A2656,'VIXY-IV'!A$1:E$2000,4,0)</f>
        <v>391.858</v>
      </c>
      <c r="AD2656" s="10">
        <f t="shared" si="453"/>
        <v>1.8080309848178544E-4</v>
      </c>
      <c r="AE2656">
        <f>ROW()</f>
        <v>2656</v>
      </c>
      <c r="AF2656">
        <f t="shared" si="454"/>
        <v>0.9071072319201996</v>
      </c>
      <c r="AG2656">
        <f>AG2655*(1-(AG$1+AG$5))^($A2656-$A2655)*(1+2*(E2656/E2655-1))</f>
        <v>13179.472074220143</v>
      </c>
      <c r="AH2656">
        <f>VLOOKUP(A2656,'UVXY-IV'!A$2:E$2000,4,0)</f>
        <v>65433.25</v>
      </c>
      <c r="AJ2656" s="10">
        <f t="shared" si="452"/>
        <v>-0.79858142344725136</v>
      </c>
      <c r="AK2656">
        <f t="shared" si="462"/>
        <v>39.558104570159479</v>
      </c>
      <c r="AM2656">
        <v>39.484000000000002</v>
      </c>
      <c r="AN2656" s="10">
        <f t="shared" si="451"/>
        <v>1.8768253003615953E-3</v>
      </c>
      <c r="AO2656">
        <f>AO2655*(1-AO$1+H2655)^($A2656-$A2655)*(2-E2656/E2655)</f>
        <v>40.270869756974207</v>
      </c>
      <c r="AQ2656" s="10" t="e">
        <f t="shared" si="464"/>
        <v>#DIV/0!</v>
      </c>
    </row>
    <row r="2657" spans="1:43" x14ac:dyDescent="0.25">
      <c r="A2657" s="1">
        <v>41918</v>
      </c>
      <c r="B2657" s="12">
        <v>15.46</v>
      </c>
      <c r="C2657" s="12">
        <v>16.55</v>
      </c>
      <c r="D2657">
        <v>794.37009999999998</v>
      </c>
      <c r="E2657">
        <v>708.19389999999999</v>
      </c>
      <c r="F2657">
        <v>30717.345841999999</v>
      </c>
      <c r="G2657">
        <v>27389.709793999999</v>
      </c>
      <c r="H2657">
        <f>(1/(1-91/360*VLOOKUP($A2657,Tbills!$B$4:$C$974,2,1)/100))^((1)/91)-1</f>
        <v>4.1671128436782112E-7</v>
      </c>
      <c r="I2657" s="2">
        <f t="shared" si="461"/>
        <v>485.09009668326888</v>
      </c>
      <c r="J2657">
        <f>VLOOKUP(A2657,'VXX-IV'!A$1:C$4500,3,0)</f>
        <v>485.12</v>
      </c>
      <c r="L2657">
        <f t="shared" si="455"/>
        <v>75939.907349570291</v>
      </c>
      <c r="O2657">
        <f t="shared" si="456"/>
        <v>6700.1653109844146</v>
      </c>
      <c r="R2657">
        <f t="shared" si="457"/>
        <v>41.482317512744821</v>
      </c>
      <c r="U2657" s="2">
        <f t="shared" si="458"/>
        <v>51.746691992974931</v>
      </c>
      <c r="V2657">
        <f>VLOOKUP(A2657,'VXZ-IV'!A$1:C$4500,3,0)</f>
        <v>51.76</v>
      </c>
      <c r="W2657" s="10">
        <f t="shared" si="463"/>
        <v>-2.5710987297267174E-4</v>
      </c>
      <c r="X2657">
        <f t="shared" si="459"/>
        <v>44.422106982172302</v>
      </c>
      <c r="AB2657">
        <f t="shared" si="460"/>
        <v>403.81222306399701</v>
      </c>
      <c r="AC2657">
        <f>VLOOKUP(A2657,'VIXY-IV'!A$1:E$2000,4,0)</f>
        <v>403.67</v>
      </c>
      <c r="AD2657" s="10">
        <f t="shared" si="453"/>
        <v>3.5232507740734498E-4</v>
      </c>
      <c r="AE2657">
        <f>ROW()</f>
        <v>2657</v>
      </c>
      <c r="AF2657">
        <f t="shared" si="454"/>
        <v>0.93413897280966773</v>
      </c>
      <c r="AG2657">
        <f>AG2656*(1-(AG$1+AG$5))^($A2657-$A2656)*(1+2*(E2657/E2656-1))</f>
        <v>13980.108776523542</v>
      </c>
      <c r="AH2657">
        <f>VLOOKUP(A2657,'UVXY-IV'!A$2:E$2000,4,0)</f>
        <v>69387.75</v>
      </c>
      <c r="AJ2657" s="10">
        <f t="shared" si="452"/>
        <v>-0.79852194693553913</v>
      </c>
      <c r="AK2657">
        <f t="shared" si="462"/>
        <v>38.349071436747352</v>
      </c>
      <c r="AM2657">
        <v>38.268500000000003</v>
      </c>
      <c r="AN2657" s="10">
        <f t="shared" si="451"/>
        <v>2.105424480900675E-3</v>
      </c>
      <c r="AO2657">
        <f>AO2656*(1-AO$1+H2656)^($A2657-$A2656)*(2-E2657/E2656)</f>
        <v>39.041224512044437</v>
      </c>
      <c r="AQ2657" s="10" t="e">
        <f t="shared" si="464"/>
        <v>#DIV/0!</v>
      </c>
    </row>
    <row r="2658" spans="1:43" x14ac:dyDescent="0.25">
      <c r="A2658" s="1">
        <v>41919</v>
      </c>
      <c r="B2658" s="12">
        <v>17.2</v>
      </c>
      <c r="C2658" s="12">
        <v>17.68</v>
      </c>
      <c r="D2658">
        <v>851.65719999999999</v>
      </c>
      <c r="E2658">
        <v>759.26599999999996</v>
      </c>
      <c r="F2658">
        <v>31874.857132000001</v>
      </c>
      <c r="G2658">
        <v>28421.815493999999</v>
      </c>
      <c r="H2658">
        <f>(1/(1-91/360*VLOOKUP($A2658,Tbills!$B$4:$C$974,2,1)/100))^((1)/91)-1</f>
        <v>4.1671128436782112E-7</v>
      </c>
      <c r="I2658" s="2">
        <f t="shared" si="461"/>
        <v>520.06035964424495</v>
      </c>
      <c r="J2658">
        <f>VLOOKUP(A2658,'VXX-IV'!A$1:C$4500,3,0)</f>
        <v>520.09</v>
      </c>
      <c r="L2658">
        <f t="shared" si="455"/>
        <v>86888.977820042695</v>
      </c>
      <c r="O2658">
        <f t="shared" si="456"/>
        <v>7424.6986224756038</v>
      </c>
      <c r="R2658">
        <f t="shared" si="457"/>
        <v>39.984740827501518</v>
      </c>
      <c r="U2658" s="2">
        <f t="shared" si="458"/>
        <v>53.695335662070718</v>
      </c>
      <c r="V2658">
        <f>VLOOKUP(A2658,'VXZ-IV'!A$1:C$4500,3,0)</f>
        <v>53.68</v>
      </c>
      <c r="W2658" s="10">
        <f t="shared" si="463"/>
        <v>2.8568670027429022E-4</v>
      </c>
      <c r="X2658">
        <f t="shared" si="459"/>
        <v>42.746619069047178</v>
      </c>
      <c r="AB2658">
        <f t="shared" si="460"/>
        <v>432.91844466190679</v>
      </c>
      <c r="AC2658">
        <f>VLOOKUP(A2658,'VIXY-IV'!A$1:E$2000,4,0)</f>
        <v>432.71</v>
      </c>
      <c r="AD2658" s="10">
        <f t="shared" si="453"/>
        <v>4.8171907722682761E-4</v>
      </c>
      <c r="AE2658">
        <f>ROW()</f>
        <v>2658</v>
      </c>
      <c r="AF2658">
        <f t="shared" si="454"/>
        <v>0.97285067873303166</v>
      </c>
      <c r="AG2658">
        <f>AG2657*(1-(AG$1+AG$5))^($A2658-$A2657)*(1+2*(E2658/E2657-1))</f>
        <v>15995.948320031914</v>
      </c>
      <c r="AH2658">
        <f>VLOOKUP(A2658,'UVXY-IV'!A$2:E$2000,4,0)</f>
        <v>79384.5</v>
      </c>
      <c r="AJ2658" s="10">
        <f t="shared" si="452"/>
        <v>-0.79850035812996345</v>
      </c>
      <c r="AK2658">
        <f t="shared" si="462"/>
        <v>35.581833099252179</v>
      </c>
      <c r="AM2658">
        <v>35.501899999999999</v>
      </c>
      <c r="AN2658" s="10">
        <f t="shared" si="451"/>
        <v>2.2515160949745372E-3</v>
      </c>
      <c r="AO2658">
        <f>AO2657*(1-AO$1+H2657)^($A2658-$A2657)*(2-E2658/E2657)</f>
        <v>36.224403427629483</v>
      </c>
      <c r="AQ2658" s="10" t="e">
        <f t="shared" si="464"/>
        <v>#DIV/0!</v>
      </c>
    </row>
    <row r="2659" spans="1:43" x14ac:dyDescent="0.25">
      <c r="A2659" s="1">
        <v>41920</v>
      </c>
      <c r="B2659" s="12">
        <v>15.11</v>
      </c>
      <c r="C2659" s="12">
        <v>16.28</v>
      </c>
      <c r="D2659">
        <v>770.26369999999997</v>
      </c>
      <c r="E2659">
        <v>686.70209999999997</v>
      </c>
      <c r="F2659">
        <v>30119.343725999999</v>
      </c>
      <c r="G2659">
        <v>26856.467123999999</v>
      </c>
      <c r="H2659">
        <f>(1/(1-91/360*VLOOKUP($A2659,Tbills!$B$4:$C$974,2,1)/100))^((1)/91)-1</f>
        <v>4.1671128436782112E-7</v>
      </c>
      <c r="I2659" s="2">
        <f t="shared" si="461"/>
        <v>470.34634262188126</v>
      </c>
      <c r="J2659">
        <f>VLOOKUP(A2659,'VXX-IV'!A$1:C$4500,3,0)</f>
        <v>470.38</v>
      </c>
      <c r="L2659">
        <f t="shared" si="455"/>
        <v>70277.676633934025</v>
      </c>
      <c r="O2659">
        <f t="shared" si="456"/>
        <v>6360.1041732418416</v>
      </c>
      <c r="R2659">
        <f t="shared" si="457"/>
        <v>41.893540103609823</v>
      </c>
      <c r="U2659" s="2">
        <f t="shared" si="458"/>
        <v>50.736818359091181</v>
      </c>
      <c r="V2659">
        <f>VLOOKUP(A2659,'VXZ-IV'!A$1:C$4500,3,0)</f>
        <v>50.72</v>
      </c>
      <c r="W2659" s="10">
        <f t="shared" si="463"/>
        <v>3.3159225337509035E-4</v>
      </c>
      <c r="X2659">
        <f t="shared" si="459"/>
        <v>45.099265182471527</v>
      </c>
      <c r="AB2659">
        <f t="shared" si="460"/>
        <v>391.5302939839446</v>
      </c>
      <c r="AC2659">
        <f>VLOOKUP(A2659,'VIXY-IV'!A$1:E$2000,4,0)</f>
        <v>391.35199999999998</v>
      </c>
      <c r="AD2659" s="10">
        <f t="shared" si="453"/>
        <v>4.5558470109940963E-4</v>
      </c>
      <c r="AE2659">
        <f>ROW()</f>
        <v>2659</v>
      </c>
      <c r="AF2659">
        <f t="shared" si="454"/>
        <v>0.92813267813267808</v>
      </c>
      <c r="AG2659">
        <f>AG2658*(1-(AG$1+AG$5))^($A2659-$A2658)*(1+2*(E2659/E2658-1))</f>
        <v>12938.011003459338</v>
      </c>
      <c r="AH2659">
        <f>VLOOKUP(A2659,'UVXY-IV'!A$2:E$2000,4,0)</f>
        <v>64212.5</v>
      </c>
      <c r="AJ2659" s="10">
        <f t="shared" si="452"/>
        <v>-0.79851257927258179</v>
      </c>
      <c r="AK2659">
        <f t="shared" si="462"/>
        <v>38.980613026606974</v>
      </c>
      <c r="AM2659">
        <v>38.896549999999998</v>
      </c>
      <c r="AN2659" s="10">
        <f t="shared" si="451"/>
        <v>2.1611949287785315E-3</v>
      </c>
      <c r="AO2659">
        <f>AO2658*(1-AO$1+H2658)^($A2659-$A2658)*(2-E2659/E2658)</f>
        <v>39.684958823468826</v>
      </c>
      <c r="AQ2659" s="10" t="e">
        <f t="shared" si="464"/>
        <v>#DIV/0!</v>
      </c>
    </row>
    <row r="2660" spans="1:43" x14ac:dyDescent="0.25">
      <c r="A2660" s="1">
        <v>41921</v>
      </c>
      <c r="B2660" s="12">
        <v>18.760000000000002</v>
      </c>
      <c r="C2660" s="12">
        <v>18.09</v>
      </c>
      <c r="D2660">
        <v>846.30880000000002</v>
      </c>
      <c r="E2660">
        <v>754.49720000000002</v>
      </c>
      <c r="F2660">
        <v>31429.590715999999</v>
      </c>
      <c r="G2660">
        <v>28024.761773999999</v>
      </c>
      <c r="H2660">
        <f>(1/(1-91/360*VLOOKUP($A2660,Tbills!$B$4:$C$974,2,1)/100))^((1)/91)-1</f>
        <v>4.1671128436782112E-7</v>
      </c>
      <c r="I2660" s="2">
        <f t="shared" si="461"/>
        <v>516.76918272387184</v>
      </c>
      <c r="J2660">
        <f>VLOOKUP(A2660,'VXX-IV'!A$1:C$4500,3,0)</f>
        <v>516.79999999999995</v>
      </c>
      <c r="L2660">
        <f t="shared" si="455"/>
        <v>84150.323800014972</v>
      </c>
      <c r="O2660">
        <f t="shared" si="456"/>
        <v>7301.7160796719563</v>
      </c>
      <c r="R2660">
        <f t="shared" si="457"/>
        <v>39.823756622441948</v>
      </c>
      <c r="U2660" s="2">
        <f t="shared" si="458"/>
        <v>52.942672550383591</v>
      </c>
      <c r="V2660">
        <f>VLOOKUP(A2660,'VXZ-IV'!A$1:C$4500,3,0)</f>
        <v>52.96</v>
      </c>
      <c r="W2660" s="10">
        <f t="shared" si="463"/>
        <v>-3.2717993988684579E-4</v>
      </c>
      <c r="X2660">
        <f t="shared" si="459"/>
        <v>43.135805264023233</v>
      </c>
      <c r="AB2660">
        <f t="shared" si="460"/>
        <v>430.16937198665772</v>
      </c>
      <c r="AC2660">
        <f>VLOOKUP(A2660,'VIXY-IV'!A$1:E$2000,4,0)</f>
        <v>430.08800000000002</v>
      </c>
      <c r="AD2660" s="10">
        <f t="shared" si="453"/>
        <v>1.8919845858911266E-4</v>
      </c>
      <c r="AE2660">
        <f>ROW()</f>
        <v>2660</v>
      </c>
      <c r="AF2660">
        <f t="shared" si="454"/>
        <v>1.0370370370370372</v>
      </c>
      <c r="AG2660">
        <f>AG2659*(1-(AG$1+AG$5))^($A2660-$A2659)*(1+2*(E2660/E2659-1))</f>
        <v>15492.115593602533</v>
      </c>
      <c r="AH2660">
        <f>VLOOKUP(A2660,'UVXY-IV'!A$2:E$2000,4,0)</f>
        <v>76886.5</v>
      </c>
      <c r="AJ2660" s="10">
        <f t="shared" si="452"/>
        <v>-0.79850668721293683</v>
      </c>
      <c r="AK2660">
        <f t="shared" si="462"/>
        <v>35.13059100720627</v>
      </c>
      <c r="AM2660">
        <v>35.055349999999997</v>
      </c>
      <c r="AN2660" s="10">
        <f t="shared" si="451"/>
        <v>2.1463487657740199E-3</v>
      </c>
      <c r="AO2660">
        <f>AO2659*(1-AO$1+H2659)^($A2660-$A2659)*(2-E2660/E2659)</f>
        <v>35.765728128583191</v>
      </c>
      <c r="AQ2660" s="10" t="e">
        <f t="shared" si="464"/>
        <v>#DIV/0!</v>
      </c>
    </row>
    <row r="2661" spans="1:43" x14ac:dyDescent="0.25">
      <c r="A2661" s="1">
        <v>41922</v>
      </c>
      <c r="B2661" s="12">
        <v>21.24</v>
      </c>
      <c r="C2661" s="12">
        <v>19.93</v>
      </c>
      <c r="D2661">
        <v>943.22</v>
      </c>
      <c r="E2661">
        <v>840.89469999999994</v>
      </c>
      <c r="F2661">
        <v>33250.71271</v>
      </c>
      <c r="G2661">
        <v>29648.586388</v>
      </c>
      <c r="H2661">
        <f>(1/(1-91/360*VLOOKUP($A2661,Tbills!$B$4:$C$974,2,1)/100))^((1)/91)-1</f>
        <v>4.1671128436782112E-7</v>
      </c>
      <c r="I2661" s="2">
        <f t="shared" si="461"/>
        <v>575.93060986936848</v>
      </c>
      <c r="J2661">
        <f>VLOOKUP(A2661,'VXX-IV'!A$1:C$4500,3,0)</f>
        <v>575.96</v>
      </c>
      <c r="L2661">
        <f t="shared" si="455"/>
        <v>103417.80450982152</v>
      </c>
      <c r="O2661">
        <f t="shared" si="456"/>
        <v>8555.6073921576408</v>
      </c>
      <c r="R2661">
        <f t="shared" si="457"/>
        <v>37.541949582125241</v>
      </c>
      <c r="U2661" s="2">
        <f t="shared" si="458"/>
        <v>56.0089594104426</v>
      </c>
      <c r="V2661">
        <f>VLOOKUP(A2661,'VXZ-IV'!A$1:C$4500,3,0)</f>
        <v>56</v>
      </c>
      <c r="W2661" s="10">
        <f t="shared" si="463"/>
        <v>1.599894721893147E-4</v>
      </c>
      <c r="X2661">
        <f t="shared" si="459"/>
        <v>40.634923034012566</v>
      </c>
      <c r="AB2661">
        <f t="shared" si="460"/>
        <v>479.41136610905642</v>
      </c>
      <c r="AC2661">
        <f>VLOOKUP(A2661,'VIXY-IV'!A$1:E$2000,4,0)</f>
        <v>479.464</v>
      </c>
      <c r="AD2661" s="10">
        <f t="shared" si="453"/>
        <v>-1.0977652325006027E-4</v>
      </c>
      <c r="AE2661">
        <f>ROW()</f>
        <v>2661</v>
      </c>
      <c r="AF2661">
        <f t="shared" si="454"/>
        <v>1.0657300551931761</v>
      </c>
      <c r="AG2661">
        <f>AG2660*(1-(AG$1+AG$5))^($A2661-$A2660)*(1+2*(E2661/E2660-1))</f>
        <v>19039.479333296527</v>
      </c>
      <c r="AH2661">
        <f>VLOOKUP(A2661,'UVXY-IV'!A$2:E$2000,4,0)</f>
        <v>94513.75</v>
      </c>
      <c r="AJ2661" s="10">
        <f t="shared" si="452"/>
        <v>-0.79855333924115246</v>
      </c>
      <c r="AK2661">
        <f t="shared" si="462"/>
        <v>31.106336981911856</v>
      </c>
      <c r="AM2661">
        <v>31.053850000000001</v>
      </c>
      <c r="AN2661" s="10">
        <f t="shared" si="451"/>
        <v>1.6901924209673513E-3</v>
      </c>
      <c r="AO2661">
        <f>AO2660*(1-AO$1+H2660)^($A2661-$A2660)*(2-E2661/E2660)</f>
        <v>31.669035219734909</v>
      </c>
      <c r="AQ2661" s="10" t="e">
        <f t="shared" si="464"/>
        <v>#DIV/0!</v>
      </c>
    </row>
    <row r="2662" spans="1:43" x14ac:dyDescent="0.25">
      <c r="A2662" s="1">
        <v>41925</v>
      </c>
      <c r="B2662" s="12">
        <v>24.64</v>
      </c>
      <c r="C2662" s="12">
        <v>22.12</v>
      </c>
      <c r="D2662">
        <v>1063.0378000000001</v>
      </c>
      <c r="E2662">
        <v>947.71299999999997</v>
      </c>
      <c r="F2662">
        <v>34995.189065999999</v>
      </c>
      <c r="G2662">
        <v>31204.042536000001</v>
      </c>
      <c r="H2662">
        <f>(1/(1-91/360*VLOOKUP($A2662,Tbills!$B$4:$C$974,2,1)/100))^((1)/91)-1</f>
        <v>4.1671128436782112E-7</v>
      </c>
      <c r="I2662" s="2">
        <f t="shared" si="461"/>
        <v>649.04393892925668</v>
      </c>
      <c r="J2662">
        <f>VLOOKUP(A2662,'VXX-IV'!A$1:C$4500,3,0)</f>
        <v>649.08000000000004</v>
      </c>
      <c r="L2662">
        <f t="shared" si="455"/>
        <v>129674.57026572542</v>
      </c>
      <c r="O2662">
        <f t="shared" si="456"/>
        <v>10184.797441149558</v>
      </c>
      <c r="R2662">
        <f t="shared" si="457"/>
        <v>35.152717298001853</v>
      </c>
      <c r="U2662" s="2">
        <f t="shared" si="458"/>
        <v>58.943119985960962</v>
      </c>
      <c r="V2662">
        <f>VLOOKUP(A2662,'VXZ-IV'!A$1:C$4500,3,0)</f>
        <v>58.96</v>
      </c>
      <c r="W2662" s="10">
        <f t="shared" si="463"/>
        <v>-2.8629603186969277E-4</v>
      </c>
      <c r="X2662">
        <f t="shared" si="459"/>
        <v>38.498865859765829</v>
      </c>
      <c r="AB2662">
        <f t="shared" si="460"/>
        <v>540.25416437019385</v>
      </c>
      <c r="AC2662">
        <f>VLOOKUP(A2662,'VIXY-IV'!A$1:E$2000,4,0)</f>
        <v>540.47</v>
      </c>
      <c r="AD2662" s="10">
        <f t="shared" si="453"/>
        <v>-3.9934803005936548E-4</v>
      </c>
      <c r="AE2662">
        <f>ROW()</f>
        <v>2662</v>
      </c>
      <c r="AF2662">
        <f t="shared" si="454"/>
        <v>1.1139240506329113</v>
      </c>
      <c r="AG2662">
        <f>AG2661*(1-(AG$1+AG$5))^($A2662-$A2661)*(1+2*(E2662/E2661-1))</f>
        <v>23874.210629923786</v>
      </c>
      <c r="AH2662">
        <f>VLOOKUP(A2662,'UVXY-IV'!A$2:E$2000,4,0)</f>
        <v>118542.25</v>
      </c>
      <c r="AJ2662" s="10">
        <f t="shared" si="452"/>
        <v>-0.79860167467781495</v>
      </c>
      <c r="AK2662">
        <f t="shared" si="462"/>
        <v>27.151125406753081</v>
      </c>
      <c r="AM2662">
        <v>27.1159</v>
      </c>
      <c r="AN2662" s="10">
        <f t="shared" si="451"/>
        <v>1.2990683234959111E-3</v>
      </c>
      <c r="AO2662">
        <f>AO2661*(1-AO$1+H2661)^($A2662-$A2661)*(2-E2662/E2661)</f>
        <v>27.643105617332175</v>
      </c>
      <c r="AQ2662" s="10" t="e">
        <f t="shared" si="464"/>
        <v>#DIV/0!</v>
      </c>
    </row>
    <row r="2663" spans="1:43" x14ac:dyDescent="0.25">
      <c r="A2663" s="1">
        <v>41926</v>
      </c>
      <c r="B2663" s="12">
        <v>22.79</v>
      </c>
      <c r="C2663" s="12">
        <v>21.37</v>
      </c>
      <c r="D2663">
        <v>999.17409999999995</v>
      </c>
      <c r="E2663">
        <v>890.77729999999997</v>
      </c>
      <c r="F2663">
        <v>33815.500539000001</v>
      </c>
      <c r="G2663">
        <v>30152.140630999998</v>
      </c>
      <c r="H2663">
        <f>(1/(1-91/360*VLOOKUP($A2663,Tbills!$B$4:$C$974,2,1)/100))^((1)/91)-1</f>
        <v>2.7780574796132385E-7</v>
      </c>
      <c r="I2663" s="2">
        <f t="shared" si="461"/>
        <v>610.03670857978545</v>
      </c>
      <c r="J2663">
        <f>VLOOKUP(A2663,'VXX-IV'!A$1:C$4500,3,0)</f>
        <v>610.08000000000004</v>
      </c>
      <c r="L2663">
        <f t="shared" si="455"/>
        <v>114088.54073742218</v>
      </c>
      <c r="O2663">
        <f t="shared" si="456"/>
        <v>9266.6779113542198</v>
      </c>
      <c r="R2663">
        <f t="shared" si="457"/>
        <v>36.207014367468091</v>
      </c>
      <c r="U2663" s="2">
        <f t="shared" si="458"/>
        <v>56.954757432468732</v>
      </c>
      <c r="V2663">
        <f>VLOOKUP(A2663,'VXZ-IV'!A$1:C$4500,3,0)</f>
        <v>56.96</v>
      </c>
      <c r="W2663" s="10">
        <f t="shared" si="463"/>
        <v>-9.2039458063020163E-5</v>
      </c>
      <c r="X2663">
        <f t="shared" si="459"/>
        <v>39.795218569432791</v>
      </c>
      <c r="AB2663">
        <f t="shared" si="460"/>
        <v>507.77964129352347</v>
      </c>
      <c r="AC2663">
        <f>VLOOKUP(A2663,'VIXY-IV'!A$1:E$2000,4,0)</f>
        <v>507.89800000000002</v>
      </c>
      <c r="AD2663" s="10">
        <f t="shared" si="453"/>
        <v>-2.330363704455829E-4</v>
      </c>
      <c r="AE2663">
        <f>ROW()</f>
        <v>2663</v>
      </c>
      <c r="AF2663">
        <f t="shared" si="454"/>
        <v>1.0664482919981282</v>
      </c>
      <c r="AG2663">
        <f>AG2662*(1-(AG$1+AG$5))^($A2663-$A2662)*(1+2*(E2663/E2662-1))</f>
        <v>21004.923580573726</v>
      </c>
      <c r="AH2663">
        <f>VLOOKUP(A2663,'UVXY-IV'!A$2:E$2000,4,0)</f>
        <v>104272</v>
      </c>
      <c r="AJ2663" s="10">
        <f t="shared" si="452"/>
        <v>-0.79855643336107751</v>
      </c>
      <c r="AK2663">
        <f t="shared" si="462"/>
        <v>28.7809414789572</v>
      </c>
      <c r="AM2663">
        <v>28.739850000000001</v>
      </c>
      <c r="AN2663" s="10">
        <f t="shared" si="451"/>
        <v>1.4297736055406407E-3</v>
      </c>
      <c r="AO2663">
        <f>AO2662*(1-AO$1+H2662)^($A2663-$A2662)*(2-E2663/E2662)</f>
        <v>29.302747272663005</v>
      </c>
      <c r="AQ2663" s="10" t="e">
        <f t="shared" si="464"/>
        <v>#DIV/0!</v>
      </c>
    </row>
    <row r="2664" spans="1:43" x14ac:dyDescent="0.25">
      <c r="A2664" s="1">
        <v>41927</v>
      </c>
      <c r="B2664" s="12">
        <v>26.25</v>
      </c>
      <c r="C2664" s="12">
        <v>23.82</v>
      </c>
      <c r="D2664">
        <v>1123.6960999999999</v>
      </c>
      <c r="E2664">
        <v>1001.7901000000001</v>
      </c>
      <c r="F2664">
        <v>35971.512588999998</v>
      </c>
      <c r="G2664">
        <v>32074.575439</v>
      </c>
      <c r="H2664">
        <f>(1/(1-91/360*VLOOKUP($A2664,Tbills!$B$4:$C$974,2,1)/100))^((1)/91)-1</f>
        <v>2.7780574796132385E-7</v>
      </c>
      <c r="I2664" s="2">
        <f t="shared" si="461"/>
        <v>686.04576065085325</v>
      </c>
      <c r="J2664">
        <f>VLOOKUP(A2664,'VXX-IV'!A$1:C$4500,3,0)</f>
        <v>686.09</v>
      </c>
      <c r="L2664">
        <f t="shared" si="455"/>
        <v>142518.62396933913</v>
      </c>
      <c r="O2664">
        <f t="shared" si="456"/>
        <v>10998.591854241473</v>
      </c>
      <c r="R2664">
        <f t="shared" si="457"/>
        <v>33.949336543303474</v>
      </c>
      <c r="U2664" s="2">
        <f t="shared" si="458"/>
        <v>60.584607222674926</v>
      </c>
      <c r="V2664">
        <f>VLOOKUP(A2664,'VXZ-IV'!A$1:C$4500,3,0)</f>
        <v>60.6</v>
      </c>
      <c r="W2664" s="10">
        <f t="shared" si="463"/>
        <v>-2.5400622648641402E-4</v>
      </c>
      <c r="X2664">
        <f t="shared" si="459"/>
        <v>37.256594433287944</v>
      </c>
      <c r="AB2664">
        <f t="shared" si="460"/>
        <v>571.04158602214102</v>
      </c>
      <c r="AC2664">
        <f>VLOOKUP(A2664,'VIXY-IV'!A$1:E$2000,4,0)</f>
        <v>571.22</v>
      </c>
      <c r="AD2664" s="10">
        <f t="shared" si="453"/>
        <v>-3.1233846479294947E-4</v>
      </c>
      <c r="AE2664">
        <f>ROW()</f>
        <v>2664</v>
      </c>
      <c r="AF2664">
        <f t="shared" si="454"/>
        <v>1.1020151133501259</v>
      </c>
      <c r="AG2664">
        <f>AG2663*(1-(AG$1+AG$5))^($A2664-$A2663)*(1+2*(E2664/E2663-1))</f>
        <v>26239.501378747187</v>
      </c>
      <c r="AH2664">
        <f>VLOOKUP(A2664,'UVXY-IV'!A$2:E$2000,4,0)</f>
        <v>130264</v>
      </c>
      <c r="AJ2664" s="10">
        <f t="shared" si="452"/>
        <v>-0.79856674615590506</v>
      </c>
      <c r="AK2664">
        <f t="shared" si="462"/>
        <v>25.192953593935655</v>
      </c>
      <c r="AM2664">
        <v>25.1557</v>
      </c>
      <c r="AN2664" s="10">
        <f t="shared" si="451"/>
        <v>1.480920584028933E-3</v>
      </c>
      <c r="AO2664">
        <f>AO2663*(1-AO$1+H2663)^($A2664-$A2663)*(2-E2664/E2663)</f>
        <v>25.649961347681096</v>
      </c>
      <c r="AQ2664" s="10" t="e">
        <f t="shared" si="464"/>
        <v>#DIV/0!</v>
      </c>
    </row>
    <row r="2665" spans="1:43" x14ac:dyDescent="0.25">
      <c r="A2665" s="1">
        <v>41928</v>
      </c>
      <c r="B2665" s="12">
        <v>25.2</v>
      </c>
      <c r="C2665" s="12">
        <v>22.85</v>
      </c>
      <c r="D2665">
        <v>1066.1969999999999</v>
      </c>
      <c r="E2665">
        <v>950.52859999999998</v>
      </c>
      <c r="F2665">
        <v>35095.535342000003</v>
      </c>
      <c r="G2665">
        <v>31293.487383</v>
      </c>
      <c r="H2665">
        <f>(1/(1-91/360*VLOOKUP($A2665,Tbills!$B$4:$C$974,2,1)/100))^((1)/91)-1</f>
        <v>2.7780574796132385E-7</v>
      </c>
      <c r="I2665" s="2">
        <f t="shared" si="461"/>
        <v>650.92518899933805</v>
      </c>
      <c r="J2665">
        <f>VLOOKUP(A2665,'VXX-IV'!A$1:C$4500,3,0)</f>
        <v>650.97</v>
      </c>
      <c r="L2665">
        <f t="shared" si="455"/>
        <v>127927.5485338375</v>
      </c>
      <c r="O2665">
        <f t="shared" si="456"/>
        <v>10154.054384454454</v>
      </c>
      <c r="R2665">
        <f t="shared" si="457"/>
        <v>34.816354673051386</v>
      </c>
      <c r="U2665" s="2">
        <f t="shared" si="458"/>
        <v>59.107811304152392</v>
      </c>
      <c r="V2665">
        <f>VLOOKUP(A2665,'VXZ-IV'!A$1:C$4500,3,0)</f>
        <v>59.12</v>
      </c>
      <c r="W2665" s="10">
        <f t="shared" si="463"/>
        <v>-2.0616873896495136E-4</v>
      </c>
      <c r="X2665">
        <f t="shared" si="459"/>
        <v>38.162475369020683</v>
      </c>
      <c r="AB2665">
        <f t="shared" si="460"/>
        <v>541.8025541132281</v>
      </c>
      <c r="AC2665">
        <f>VLOOKUP(A2665,'VIXY-IV'!A$1:E$2000,4,0)</f>
        <v>541.91</v>
      </c>
      <c r="AD2665" s="10">
        <f t="shared" si="453"/>
        <v>-1.9827256697946272E-4</v>
      </c>
      <c r="AE2665">
        <f>ROW()</f>
        <v>2665</v>
      </c>
      <c r="AF2665">
        <f t="shared" si="454"/>
        <v>1.1028446389496718</v>
      </c>
      <c r="AG2665">
        <f>AG2664*(1-(AG$1+AG$5))^($A2665-$A2664)*(1+2*(E2665/E2664-1))</f>
        <v>23553.362272836646</v>
      </c>
      <c r="AH2665">
        <f>VLOOKUP(A2665,'UVXY-IV'!A$2:E$2000,4,0)</f>
        <v>116909.75</v>
      </c>
      <c r="AJ2665" s="10">
        <f t="shared" si="452"/>
        <v>-0.79853380686523878</v>
      </c>
      <c r="AK2665">
        <f t="shared" si="462"/>
        <v>26.480841117514565</v>
      </c>
      <c r="AM2665">
        <v>26.443850000000001</v>
      </c>
      <c r="AN2665" s="10">
        <f t="shared" si="451"/>
        <v>1.3988552164136969E-3</v>
      </c>
      <c r="AO2665">
        <f>AO2664*(1-AO$1+H2664)^($A2665-$A2664)*(2-E2665/E2664)</f>
        <v>26.961477572742677</v>
      </c>
      <c r="AQ2665" s="10" t="e">
        <f t="shared" si="464"/>
        <v>#DIV/0!</v>
      </c>
    </row>
    <row r="2666" spans="1:43" x14ac:dyDescent="0.25">
      <c r="A2666" s="1">
        <v>41929</v>
      </c>
      <c r="B2666" s="12">
        <v>21.99</v>
      </c>
      <c r="C2666" s="12">
        <v>21.25</v>
      </c>
      <c r="D2666">
        <v>1009.6686999999999</v>
      </c>
      <c r="E2666">
        <v>900.13260000000002</v>
      </c>
      <c r="F2666">
        <v>33802.527615999999</v>
      </c>
      <c r="G2666">
        <v>30140.547965999998</v>
      </c>
      <c r="H2666">
        <f>(1/(1-91/360*VLOOKUP($A2666,Tbills!$B$4:$C$974,2,1)/100))^((1)/91)-1</f>
        <v>2.7780574796132385E-7</v>
      </c>
      <c r="I2666" s="2">
        <f t="shared" si="461"/>
        <v>616.398999471347</v>
      </c>
      <c r="J2666">
        <f>VLOOKUP(A2666,'VXX-IV'!A$1:C$4500,3,0)</f>
        <v>616.44000000000005</v>
      </c>
      <c r="L2666">
        <f t="shared" si="455"/>
        <v>114357.24952124705</v>
      </c>
      <c r="O2666">
        <f t="shared" si="456"/>
        <v>9346.203920756956</v>
      </c>
      <c r="R2666">
        <f t="shared" si="457"/>
        <v>35.73770182526485</v>
      </c>
      <c r="U2666" s="2">
        <f t="shared" si="458"/>
        <v>56.928742823395673</v>
      </c>
      <c r="V2666">
        <f>VLOOKUP(A2666,'VXZ-IV'!A$1:C$4500,3,0)</f>
        <v>56.92</v>
      </c>
      <c r="W2666" s="10">
        <f t="shared" si="463"/>
        <v>1.5359844335338657E-4</v>
      </c>
      <c r="X2666">
        <f t="shared" si="459"/>
        <v>39.567034975492213</v>
      </c>
      <c r="AB2666">
        <f t="shared" si="460"/>
        <v>513.05887928966104</v>
      </c>
      <c r="AC2666">
        <f>VLOOKUP(A2666,'VIXY-IV'!A$1:E$2000,4,0)</f>
        <v>513.07000000000005</v>
      </c>
      <c r="AD2666" s="10">
        <f t="shared" si="453"/>
        <v>-2.1674840351204594E-5</v>
      </c>
      <c r="AE2666">
        <f>ROW()</f>
        <v>2666</v>
      </c>
      <c r="AF2666">
        <f t="shared" si="454"/>
        <v>1.0348235294117647</v>
      </c>
      <c r="AG2666">
        <f>AG2665*(1-(AG$1+AG$5))^($A2666-$A2665)*(1+2*(E2666/E2665-1))</f>
        <v>21055.105050722443</v>
      </c>
      <c r="AH2666">
        <f>VLOOKUP(A2666,'UVXY-IV'!A$2:E$2000,4,0)</f>
        <v>104428.25</v>
      </c>
      <c r="AJ2666" s="10">
        <f t="shared" si="452"/>
        <v>-0.79837730642117966</v>
      </c>
      <c r="AK2666">
        <f t="shared" si="462"/>
        <v>27.883527974443538</v>
      </c>
      <c r="AM2666">
        <v>27.836300000000001</v>
      </c>
      <c r="AN2666" s="10">
        <f t="shared" si="451"/>
        <v>1.6966326143754706E-3</v>
      </c>
      <c r="AO2666">
        <f>AO2665*(1-AO$1+H2665)^($A2666-$A2665)*(2-E2666/E2665)</f>
        <v>28.38990381197814</v>
      </c>
      <c r="AQ2666" s="10" t="e">
        <f t="shared" si="464"/>
        <v>#DIV/0!</v>
      </c>
    </row>
    <row r="2667" spans="1:43" x14ac:dyDescent="0.25">
      <c r="A2667" s="1">
        <v>41932</v>
      </c>
      <c r="B2667" s="12">
        <v>18.57</v>
      </c>
      <c r="C2667" s="12">
        <v>19.670000000000002</v>
      </c>
      <c r="D2667">
        <v>923.08619999999996</v>
      </c>
      <c r="E2667">
        <v>822.94240000000002</v>
      </c>
      <c r="F2667">
        <v>33129.430871999997</v>
      </c>
      <c r="G2667">
        <v>29540.345696</v>
      </c>
      <c r="H2667">
        <f>(1/(1-91/360*VLOOKUP($A2667,Tbills!$B$4:$C$974,2,1)/100))^((1)/91)-1</f>
        <v>5.5561859602093477E-7</v>
      </c>
      <c r="I2667" s="2">
        <f t="shared" si="461"/>
        <v>563.49948171674862</v>
      </c>
      <c r="J2667">
        <f>VLOOKUP(A2667,'VXX-IV'!A$1:C$4500,3,0)</f>
        <v>563.53</v>
      </c>
      <c r="L2667">
        <f t="shared" si="455"/>
        <v>94731.317825109028</v>
      </c>
      <c r="O2667">
        <f t="shared" si="456"/>
        <v>8143.1655012573974</v>
      </c>
      <c r="R2667">
        <f t="shared" si="457"/>
        <v>37.264977612288455</v>
      </c>
      <c r="U2667" s="2">
        <f t="shared" si="458"/>
        <v>55.791061288698977</v>
      </c>
      <c r="V2667">
        <f>VLOOKUP(A2667,'VXZ-IV'!A$1:C$4500,3,0)</f>
        <v>55.8</v>
      </c>
      <c r="W2667" s="10">
        <f t="shared" si="463"/>
        <v>-1.6019195879968251E-4</v>
      </c>
      <c r="X2667">
        <f t="shared" si="459"/>
        <v>40.350540800853253</v>
      </c>
      <c r="AB2667">
        <f t="shared" si="460"/>
        <v>469.01283775457119</v>
      </c>
      <c r="AC2667">
        <f>VLOOKUP(A2667,'VIXY-IV'!A$1:E$2000,4,0)</f>
        <v>468.68799999999999</v>
      </c>
      <c r="AD2667" s="10">
        <f t="shared" si="453"/>
        <v>6.9307888098513182E-4</v>
      </c>
      <c r="AE2667">
        <f>ROW()</f>
        <v>2667</v>
      </c>
      <c r="AF2667">
        <f t="shared" si="454"/>
        <v>0.9440772750381291</v>
      </c>
      <c r="AG2667">
        <f>AG2666*(1-(AG$1+AG$5))^($A2667-$A2666)*(1+2*(E2667/E2666-1))</f>
        <v>17442.211924839623</v>
      </c>
      <c r="AH2667">
        <f>VLOOKUP(A2667,'UVXY-IV'!A$2:E$2000,4,0)</f>
        <v>86432</v>
      </c>
      <c r="AJ2667" s="10">
        <f t="shared" si="452"/>
        <v>-0.79819728891105579</v>
      </c>
      <c r="AK2667">
        <f t="shared" si="462"/>
        <v>30.270429165902165</v>
      </c>
      <c r="AM2667">
        <v>30.202649999999998</v>
      </c>
      <c r="AN2667" s="10">
        <f t="shared" si="451"/>
        <v>2.2441463216693602E-3</v>
      </c>
      <c r="AO2667">
        <f>AO2666*(1-AO$1+H2666)^($A2667-$A2666)*(2-E2667/E2666)</f>
        <v>30.821064412747617</v>
      </c>
      <c r="AQ2667" s="10" t="e">
        <f t="shared" si="464"/>
        <v>#DIV/0!</v>
      </c>
    </row>
    <row r="2668" spans="1:43" x14ac:dyDescent="0.25">
      <c r="A2668" s="1">
        <v>41933</v>
      </c>
      <c r="B2668" s="12">
        <v>16.079999999999998</v>
      </c>
      <c r="C2668" s="12">
        <v>17.87</v>
      </c>
      <c r="D2668">
        <v>853.40650000000005</v>
      </c>
      <c r="E2668">
        <v>760.82169999999996</v>
      </c>
      <c r="F2668">
        <v>31842.281748000001</v>
      </c>
      <c r="G2668">
        <v>28392.623780999998</v>
      </c>
      <c r="H2668">
        <f>(1/(1-91/360*VLOOKUP($A2668,Tbills!$B$4:$C$974,2,1)/100))^((1)/91)-1</f>
        <v>5.5561859602093477E-7</v>
      </c>
      <c r="I2668" s="2">
        <f t="shared" si="461"/>
        <v>520.95069185551097</v>
      </c>
      <c r="J2668">
        <f>VLOOKUP(A2668,'VXX-IV'!A$1:C$4500,3,0)</f>
        <v>520.98</v>
      </c>
      <c r="L2668">
        <f t="shared" si="455"/>
        <v>80425.934028970005</v>
      </c>
      <c r="O2668">
        <f t="shared" si="456"/>
        <v>7220.8786338976834</v>
      </c>
      <c r="R2668">
        <f t="shared" si="457"/>
        <v>38.669723084656567</v>
      </c>
      <c r="U2668" s="2">
        <f t="shared" si="458"/>
        <v>53.622151907251506</v>
      </c>
      <c r="V2668">
        <f>VLOOKUP(A2668,'VXZ-IV'!A$1:C$4500,3,0)</f>
        <v>53.6</v>
      </c>
      <c r="W2668" s="10">
        <f t="shared" si="463"/>
        <v>4.1328185170708132E-4</v>
      </c>
      <c r="X2668">
        <f t="shared" si="459"/>
        <v>41.91674077173289</v>
      </c>
      <c r="AB2668">
        <f t="shared" si="460"/>
        <v>433.59377700499851</v>
      </c>
      <c r="AC2668">
        <f>VLOOKUP(A2668,'VIXY-IV'!A$1:E$2000,4,0)</f>
        <v>433.22199999999998</v>
      </c>
      <c r="AD2668" s="10">
        <f t="shared" si="453"/>
        <v>8.5816741762534399E-4</v>
      </c>
      <c r="AE2668">
        <f>ROW()</f>
        <v>2668</v>
      </c>
      <c r="AF2668">
        <f t="shared" si="454"/>
        <v>0.89983212087297126</v>
      </c>
      <c r="AG2668">
        <f>AG2667*(1-(AG$1+AG$5))^($A2668-$A2667)*(1+2*(E2668/E2667-1))</f>
        <v>14808.424298672586</v>
      </c>
      <c r="AH2668">
        <f>VLOOKUP(A2668,'UVXY-IV'!A$2:E$2000,4,0)</f>
        <v>73357.25</v>
      </c>
      <c r="AJ2668" s="10">
        <f t="shared" si="452"/>
        <v>-0.7981327776235807</v>
      </c>
      <c r="AK2668">
        <f t="shared" si="462"/>
        <v>32.553909076420759</v>
      </c>
      <c r="AM2668">
        <v>32.472050000000003</v>
      </c>
      <c r="AN2668" s="10">
        <f t="shared" si="451"/>
        <v>2.5209087945095021E-3</v>
      </c>
      <c r="AO2668">
        <f>AO2667*(1-AO$1+H2667)^($A2668-$A2667)*(2-E2668/E2667)</f>
        <v>33.146418311783826</v>
      </c>
      <c r="AQ2668" s="10" t="e">
        <f t="shared" si="464"/>
        <v>#DIV/0!</v>
      </c>
    </row>
    <row r="2669" spans="1:43" x14ac:dyDescent="0.25">
      <c r="A2669" s="1">
        <v>41934</v>
      </c>
      <c r="B2669" s="12">
        <v>17.87</v>
      </c>
      <c r="C2669" s="12">
        <v>19.059999999999999</v>
      </c>
      <c r="D2669">
        <v>911.30769999999995</v>
      </c>
      <c r="E2669">
        <v>812.44090000000006</v>
      </c>
      <c r="F2669">
        <v>32698.274755999999</v>
      </c>
      <c r="G2669">
        <v>29155.866355999999</v>
      </c>
      <c r="H2669">
        <f>(1/(1-91/360*VLOOKUP($A2669,Tbills!$B$4:$C$974,2,1)/100))^((1)/91)-1</f>
        <v>5.5561859602093477E-7</v>
      </c>
      <c r="I2669" s="2">
        <f t="shared" si="461"/>
        <v>556.28214784010936</v>
      </c>
      <c r="J2669">
        <f>VLOOKUP(A2669,'VXX-IV'!A$1:C$4500,3,0)</f>
        <v>556.32000000000005</v>
      </c>
      <c r="L2669">
        <f t="shared" si="455"/>
        <v>91335.115381175332</v>
      </c>
      <c r="O2669">
        <f t="shared" si="456"/>
        <v>7955.4791230231449</v>
      </c>
      <c r="R2669">
        <f t="shared" si="457"/>
        <v>37.356228809511393</v>
      </c>
      <c r="U2669" s="2">
        <f t="shared" si="458"/>
        <v>55.062294749600909</v>
      </c>
      <c r="V2669">
        <f>VLOOKUP(A2669,'VXZ-IV'!A$1:C$4500,3,0)</f>
        <v>55.04</v>
      </c>
      <c r="W2669" s="10">
        <f t="shared" si="463"/>
        <v>4.0506449129562583E-4</v>
      </c>
      <c r="X2669">
        <f t="shared" si="459"/>
        <v>40.788460659001402</v>
      </c>
      <c r="AB2669">
        <f t="shared" si="460"/>
        <v>462.99551727206898</v>
      </c>
      <c r="AC2669">
        <f>VLOOKUP(A2669,'VIXY-IV'!A$1:E$2000,4,0)</f>
        <v>462.72</v>
      </c>
      <c r="AD2669" s="10">
        <f t="shared" si="453"/>
        <v>5.954297892223348E-4</v>
      </c>
      <c r="AE2669">
        <f>ROW()</f>
        <v>2669</v>
      </c>
      <c r="AF2669">
        <f t="shared" si="454"/>
        <v>0.93756558237145871</v>
      </c>
      <c r="AG2669">
        <f>AG2668*(1-(AG$1+AG$5))^($A2669-$A2668)*(1+2*(E2669/E2668-1))</f>
        <v>16817.26138195087</v>
      </c>
      <c r="AH2669">
        <f>VLOOKUP(A2669,'UVXY-IV'!A$2:E$2000,4,0)</f>
        <v>83328.75</v>
      </c>
      <c r="AJ2669" s="10">
        <f t="shared" si="452"/>
        <v>-0.79818176341357727</v>
      </c>
      <c r="AK2669">
        <f t="shared" si="462"/>
        <v>30.343822215149771</v>
      </c>
      <c r="AM2669">
        <v>30.277550000000002</v>
      </c>
      <c r="AN2669" s="10">
        <f t="shared" si="451"/>
        <v>2.1888235722431482E-3</v>
      </c>
      <c r="AO2669">
        <f>AO2668*(1-AO$1+H2668)^($A2669-$A2668)*(2-E2669/E2668)</f>
        <v>30.896419407673822</v>
      </c>
      <c r="AQ2669" s="10" t="e">
        <f t="shared" si="464"/>
        <v>#DIV/0!</v>
      </c>
    </row>
    <row r="2670" spans="1:43" x14ac:dyDescent="0.25">
      <c r="A2670" s="1">
        <v>41935</v>
      </c>
      <c r="B2670" s="12">
        <v>16.53</v>
      </c>
      <c r="C2670" s="12">
        <v>18.22</v>
      </c>
      <c r="D2670">
        <v>871.14970000000005</v>
      </c>
      <c r="E2670">
        <v>776.63919999999996</v>
      </c>
      <c r="F2670">
        <v>31872.70854</v>
      </c>
      <c r="G2670">
        <v>28419.722687000001</v>
      </c>
      <c r="H2670">
        <f>(1/(1-91/360*VLOOKUP($A2670,Tbills!$B$4:$C$974,2,1)/100))^((1)/91)-1</f>
        <v>5.5561859602093477E-7</v>
      </c>
      <c r="I2670" s="2">
        <f t="shared" si="461"/>
        <v>531.75586007858556</v>
      </c>
      <c r="J2670">
        <f>VLOOKUP(A2670,'VXX-IV'!A$1:C$4500,3,0)</f>
        <v>531.79</v>
      </c>
      <c r="L2670">
        <f t="shared" si="455"/>
        <v>83281.697575355574</v>
      </c>
      <c r="O2670">
        <f t="shared" si="456"/>
        <v>7429.369562816586</v>
      </c>
      <c r="R2670">
        <f t="shared" si="457"/>
        <v>38.177588301869896</v>
      </c>
      <c r="U2670" s="2">
        <f t="shared" si="458"/>
        <v>53.670772920626895</v>
      </c>
      <c r="V2670">
        <f>VLOOKUP(A2670,'VXZ-IV'!A$1:C$4500,3,0)</f>
        <v>53.68</v>
      </c>
      <c r="W2670" s="10">
        <f t="shared" si="463"/>
        <v>-1.718904503186236E-4</v>
      </c>
      <c r="X2670">
        <f t="shared" si="459"/>
        <v>41.81678712476387</v>
      </c>
      <c r="AB2670">
        <f t="shared" si="460"/>
        <v>442.57733867567765</v>
      </c>
      <c r="AC2670">
        <f>VLOOKUP(A2670,'VIXY-IV'!A$1:E$2000,4,0)</f>
        <v>442.346</v>
      </c>
      <c r="AD2670" s="10">
        <f t="shared" si="453"/>
        <v>5.2298127637118164E-4</v>
      </c>
      <c r="AE2670">
        <f>ROW()</f>
        <v>2670</v>
      </c>
      <c r="AF2670">
        <f t="shared" si="454"/>
        <v>0.90724478594950619</v>
      </c>
      <c r="AG2670">
        <f>AG2669*(1-(AG$1+AG$5))^($A2670-$A2669)*(1+2*(E2670/E2669-1))</f>
        <v>15334.577607561891</v>
      </c>
      <c r="AH2670">
        <f>VLOOKUP(A2670,'UVXY-IV'!A$2:E$2000,4,0)</f>
        <v>75995</v>
      </c>
      <c r="AJ2670" s="10">
        <f t="shared" si="452"/>
        <v>-0.79821596674041861</v>
      </c>
      <c r="AK2670">
        <f t="shared" si="462"/>
        <v>31.679502903631874</v>
      </c>
      <c r="AM2670">
        <v>31.617249999999999</v>
      </c>
      <c r="AN2670" s="10">
        <f t="shared" ref="AN2670:AN2733" si="465">AK2670/AM2670-1</f>
        <v>1.968953771497306E-3</v>
      </c>
      <c r="AO2670">
        <f>AO2669*(1-AO$1+H2669)^($A2670-$A2669)*(2-E2670/E2669)</f>
        <v>32.25675168020188</v>
      </c>
      <c r="AQ2670" s="10" t="e">
        <f t="shared" si="464"/>
        <v>#DIV/0!</v>
      </c>
    </row>
    <row r="2671" spans="1:43" x14ac:dyDescent="0.25">
      <c r="A2671" s="1">
        <v>41936</v>
      </c>
      <c r="B2671" s="12">
        <v>16.11</v>
      </c>
      <c r="C2671" s="12">
        <v>17.920000000000002</v>
      </c>
      <c r="D2671">
        <v>854.02930000000003</v>
      </c>
      <c r="E2671">
        <v>761.37580000000003</v>
      </c>
      <c r="F2671">
        <v>31507.912988</v>
      </c>
      <c r="G2671">
        <v>28094.432111999999</v>
      </c>
      <c r="H2671">
        <f>(1/(1-91/360*VLOOKUP($A2671,Tbills!$B$4:$C$974,2,1)/100))^((1)/91)-1</f>
        <v>5.5561859602093477E-7</v>
      </c>
      <c r="I2671" s="2">
        <f t="shared" si="461"/>
        <v>521.29273708407834</v>
      </c>
      <c r="J2671">
        <f>VLOOKUP(A2671,'VXX-IV'!A$1:C$4500,3,0)</f>
        <v>521.32000000000005</v>
      </c>
      <c r="L2671">
        <f t="shared" si="455"/>
        <v>80004.631266320197</v>
      </c>
      <c r="O2671">
        <f t="shared" si="456"/>
        <v>7210.1109081778295</v>
      </c>
      <c r="R2671">
        <f t="shared" si="457"/>
        <v>38.551000276885432</v>
      </c>
      <c r="U2671" s="2">
        <f t="shared" si="458"/>
        <v>53.055196333223641</v>
      </c>
      <c r="V2671">
        <f>VLOOKUP(A2671,'VXZ-IV'!A$1:C$4500,3,0)</f>
        <v>53.04</v>
      </c>
      <c r="W2671" s="10">
        <f t="shared" si="463"/>
        <v>2.8650703664490074E-4</v>
      </c>
      <c r="X2671">
        <f t="shared" si="459"/>
        <v>42.293878907787438</v>
      </c>
      <c r="AB2671">
        <f t="shared" si="460"/>
        <v>433.86417645068065</v>
      </c>
      <c r="AC2671">
        <f>VLOOKUP(A2671,'VIXY-IV'!A$1:E$2000,4,0)</f>
        <v>433.61399999999998</v>
      </c>
      <c r="AD2671" s="10">
        <f t="shared" si="453"/>
        <v>5.7695658046252873E-4</v>
      </c>
      <c r="AE2671">
        <f>ROW()</f>
        <v>2671</v>
      </c>
      <c r="AF2671">
        <f t="shared" si="454"/>
        <v>0.89899553571428559</v>
      </c>
      <c r="AG2671">
        <f>AG2670*(1-(AG$1+AG$5))^($A2671-$A2670)*(1+2*(E2671/E2670-1))</f>
        <v>14731.335921498414</v>
      </c>
      <c r="AH2671">
        <f>VLOOKUP(A2671,'UVXY-IV'!A$2:E$2000,4,0)</f>
        <v>72994.75</v>
      </c>
      <c r="AJ2671" s="10">
        <f t="shared" ref="AJ2671:AJ2734" si="466">AG2671/AH2671-1</f>
        <v>-0.79818636379330821</v>
      </c>
      <c r="AK2671">
        <f t="shared" si="462"/>
        <v>32.300600171505394</v>
      </c>
      <c r="AM2671">
        <v>32.236649999999997</v>
      </c>
      <c r="AN2671" s="10">
        <f t="shared" si="465"/>
        <v>1.9837722438713623E-3</v>
      </c>
      <c r="AO2671">
        <f>AO2670*(1-AO$1+H2670)^($A2671-$A2670)*(2-E2671/E2670)</f>
        <v>32.889499950888542</v>
      </c>
      <c r="AQ2671" s="10" t="e">
        <f t="shared" si="464"/>
        <v>#DIV/0!</v>
      </c>
    </row>
    <row r="2672" spans="1:43" x14ac:dyDescent="0.25">
      <c r="A2672" s="1">
        <v>41939</v>
      </c>
      <c r="B2672" s="12">
        <v>16.04</v>
      </c>
      <c r="C2672" s="12">
        <v>17.86</v>
      </c>
      <c r="D2672">
        <v>852.52049999999997</v>
      </c>
      <c r="E2672">
        <v>760.02940000000001</v>
      </c>
      <c r="F2672">
        <v>31166.184755999999</v>
      </c>
      <c r="G2672">
        <v>27789.678950000001</v>
      </c>
      <c r="H2672">
        <f>(1/(1-91/360*VLOOKUP($A2672,Tbills!$B$4:$C$974,2,1)/100))^((1)/91)-1</f>
        <v>5.5561859602093477E-7</v>
      </c>
      <c r="I2672" s="2">
        <f t="shared" si="461"/>
        <v>520.33371286124373</v>
      </c>
      <c r="J2672">
        <f>VLOOKUP(A2672,'VXX-IV'!A$1:C$4500,3,0)</f>
        <v>520.36</v>
      </c>
      <c r="L2672">
        <f t="shared" si="455"/>
        <v>79710.99624351041</v>
      </c>
      <c r="O2672">
        <f t="shared" si="456"/>
        <v>7190.2586543675561</v>
      </c>
      <c r="R2672">
        <f t="shared" si="457"/>
        <v>38.579854106362397</v>
      </c>
      <c r="U2672" s="2">
        <f t="shared" si="458"/>
        <v>52.475931936737503</v>
      </c>
      <c r="V2672">
        <f>VLOOKUP(A2672,'VXZ-IV'!A$1:C$4500,3,0)</f>
        <v>52.48</v>
      </c>
      <c r="W2672" s="10">
        <f t="shared" si="463"/>
        <v>-7.7516449361603179E-5</v>
      </c>
      <c r="X2672">
        <f t="shared" si="459"/>
        <v>42.747987611729634</v>
      </c>
      <c r="AB2672">
        <f t="shared" si="460"/>
        <v>433.05164247165715</v>
      </c>
      <c r="AC2672">
        <f>VLOOKUP(A2672,'VIXY-IV'!A$1:E$2000,4,0)</f>
        <v>432.81799999999998</v>
      </c>
      <c r="AD2672" s="10">
        <f t="shared" ref="AD2672:AD2735" si="467">AB2672/AC2672-1</f>
        <v>5.3981690146231998E-4</v>
      </c>
      <c r="AE2672">
        <f>ROW()</f>
        <v>2672</v>
      </c>
      <c r="AF2672">
        <f t="shared" si="454"/>
        <v>0.89809630459126533</v>
      </c>
      <c r="AG2672">
        <f>AG2671*(1-(AG$1+AG$5))^($A2672-$A2671)*(1+2*(E2672/E2671-1))</f>
        <v>14677.750828785618</v>
      </c>
      <c r="AH2672">
        <f>VLOOKUP(A2672,'UVXY-IV'!A$2:E$2000,4,0)</f>
        <v>72726</v>
      </c>
      <c r="AJ2672" s="10">
        <f t="shared" si="466"/>
        <v>-0.79817739420859635</v>
      </c>
      <c r="AK2672">
        <f t="shared" si="462"/>
        <v>32.353198828063533</v>
      </c>
      <c r="AM2672">
        <v>32.290399999999998</v>
      </c>
      <c r="AN2672" s="10">
        <f t="shared" si="465"/>
        <v>1.9448141882272285E-3</v>
      </c>
      <c r="AO2672">
        <f>AO2671*(1-AO$1+H2671)^($A2672-$A2671)*(2-E2672/E2671)</f>
        <v>32.944060223592025</v>
      </c>
      <c r="AQ2672" s="10" t="e">
        <f t="shared" si="464"/>
        <v>#DIV/0!</v>
      </c>
    </row>
    <row r="2673" spans="1:43" x14ac:dyDescent="0.25">
      <c r="A2673" s="1">
        <v>41940</v>
      </c>
      <c r="B2673" s="12">
        <v>14.39</v>
      </c>
      <c r="C2673" s="12">
        <v>16.46</v>
      </c>
      <c r="D2673">
        <v>792.59780000000001</v>
      </c>
      <c r="E2673">
        <v>706.60739999999998</v>
      </c>
      <c r="F2673">
        <v>30016.326397000001</v>
      </c>
      <c r="G2673">
        <v>26764.379379999998</v>
      </c>
      <c r="H2673">
        <f>(1/(1-91/360*VLOOKUP($A2673,Tbills!$B$4:$C$974,2,1)/100))^((1)/91)-1</f>
        <v>5.5561859602093477E-7</v>
      </c>
      <c r="I2673" s="2">
        <f t="shared" si="461"/>
        <v>483.74824995339782</v>
      </c>
      <c r="J2673">
        <f>VLOOKUP(A2673,'VXX-IV'!A$1:C$4500,3,0)</f>
        <v>483.78</v>
      </c>
      <c r="L2673">
        <f t="shared" si="455"/>
        <v>68502.263495895924</v>
      </c>
      <c r="O2673">
        <f t="shared" si="456"/>
        <v>6431.9435985058863</v>
      </c>
      <c r="R2673">
        <f t="shared" si="457"/>
        <v>39.93392592438893</v>
      </c>
      <c r="U2673" s="2">
        <f t="shared" si="458"/>
        <v>50.538630439921221</v>
      </c>
      <c r="V2673">
        <f>VLOOKUP(A2673,'VXZ-IV'!A$1:C$4500,3,0)</f>
        <v>50.52</v>
      </c>
      <c r="W2673" s="10">
        <f t="shared" si="463"/>
        <v>3.6877355346831564E-4</v>
      </c>
      <c r="X2673">
        <f t="shared" si="459"/>
        <v>44.323558841739185</v>
      </c>
      <c r="AB2673">
        <f t="shared" si="460"/>
        <v>402.59867123587105</v>
      </c>
      <c r="AC2673">
        <f>VLOOKUP(A2673,'VIXY-IV'!A$1:E$2000,4,0)</f>
        <v>402.40800000000002</v>
      </c>
      <c r="AD2673" s="10">
        <f t="shared" si="467"/>
        <v>4.7382565920917052E-4</v>
      </c>
      <c r="AE2673">
        <f>ROW()</f>
        <v>2673</v>
      </c>
      <c r="AF2673">
        <f t="shared" si="454"/>
        <v>0.87424058323207776</v>
      </c>
      <c r="AG2673">
        <f>AG2672*(1-(AG$1+AG$5))^($A2673-$A2672)*(1+2*(E2673/E2672-1))</f>
        <v>12613.94554944208</v>
      </c>
      <c r="AH2673">
        <f>VLOOKUP(A2673,'UVXY-IV'!A$2:E$2000,4,0)</f>
        <v>62499.5</v>
      </c>
      <c r="AJ2673" s="10">
        <f t="shared" si="466"/>
        <v>-0.79817525661097966</v>
      </c>
      <c r="AK2673">
        <f t="shared" si="462"/>
        <v>34.625672536773081</v>
      </c>
      <c r="AM2673">
        <v>34.571550000000002</v>
      </c>
      <c r="AN2673" s="10">
        <f t="shared" si="465"/>
        <v>1.5655224244524035E-3</v>
      </c>
      <c r="AO2673">
        <f>AO2672*(1-AO$1+H2672)^($A2673-$A2672)*(2-E2673/E2672)</f>
        <v>35.258393460635482</v>
      </c>
      <c r="AQ2673" s="10" t="e">
        <f t="shared" si="464"/>
        <v>#DIV/0!</v>
      </c>
    </row>
    <row r="2674" spans="1:43" x14ac:dyDescent="0.25">
      <c r="A2674" s="1">
        <v>41941</v>
      </c>
      <c r="B2674" s="12">
        <v>15.15</v>
      </c>
      <c r="C2674" s="12">
        <v>16.89</v>
      </c>
      <c r="D2674">
        <v>820.27629999999999</v>
      </c>
      <c r="E2674">
        <v>731.2826</v>
      </c>
      <c r="F2674">
        <v>30414.475305</v>
      </c>
      <c r="G2674">
        <v>27119.378253999999</v>
      </c>
      <c r="H2674">
        <f>(1/(1-91/360*VLOOKUP($A2674,Tbills!$B$4:$C$974,2,1)/100))^((1)/91)-1</f>
        <v>5.5561859602093477E-7</v>
      </c>
      <c r="I2674" s="2">
        <f t="shared" si="461"/>
        <v>500.62913249295741</v>
      </c>
      <c r="J2674">
        <f>VLOOKUP(A2674,'VXX-IV'!A$1:C$4500,3,0)</f>
        <v>500.66</v>
      </c>
      <c r="L2674">
        <f t="shared" si="455"/>
        <v>73283.280393542664</v>
      </c>
      <c r="O2674">
        <f t="shared" si="456"/>
        <v>6768.6271147886073</v>
      </c>
      <c r="R2674">
        <f t="shared" si="457"/>
        <v>39.234892595937701</v>
      </c>
      <c r="U2674" s="2">
        <f t="shared" si="458"/>
        <v>51.20774697799105</v>
      </c>
      <c r="V2674">
        <f>VLOOKUP(A2674,'VXZ-IV'!A$1:C$4500,3,0)</f>
        <v>51.2</v>
      </c>
      <c r="W2674" s="10">
        <f t="shared" si="463"/>
        <v>1.5130816388753132E-4</v>
      </c>
      <c r="X2674">
        <f t="shared" si="459"/>
        <v>43.734064220031641</v>
      </c>
      <c r="AB2674">
        <f t="shared" si="460"/>
        <v>416.64315760806153</v>
      </c>
      <c r="AC2674">
        <f>VLOOKUP(A2674,'VIXY-IV'!A$1:E$2000,4,0)</f>
        <v>416.48599999999999</v>
      </c>
      <c r="AD2674" s="10">
        <f t="shared" si="467"/>
        <v>3.7734187478455361E-4</v>
      </c>
      <c r="AE2674">
        <f>ROW()</f>
        <v>2674</v>
      </c>
      <c r="AF2674">
        <f t="shared" si="454"/>
        <v>0.89698046181172286</v>
      </c>
      <c r="AG2674">
        <f>AG2673*(1-(AG$1+AG$5))^($A2674-$A2673)*(1+2*(E2674/E2673-1))</f>
        <v>13494.465512056275</v>
      </c>
      <c r="AH2674">
        <f>VLOOKUP(A2674,'UVXY-IV'!A$2:E$2000,4,0)</f>
        <v>66862</v>
      </c>
      <c r="AJ2674" s="10">
        <f t="shared" si="466"/>
        <v>-0.79817436642552908</v>
      </c>
      <c r="AK2674">
        <f t="shared" si="462"/>
        <v>33.41496465460019</v>
      </c>
      <c r="AM2674">
        <v>33.3645</v>
      </c>
      <c r="AN2674" s="10">
        <f t="shared" si="465"/>
        <v>1.5125254267316368E-3</v>
      </c>
      <c r="AO2674">
        <f>AO2673*(1-AO$1+H2673)^($A2674-$A2673)*(2-E2674/E2673)</f>
        <v>34.025907297028255</v>
      </c>
      <c r="AQ2674" s="10" t="e">
        <f t="shared" si="464"/>
        <v>#DIV/0!</v>
      </c>
    </row>
    <row r="2675" spans="1:43" x14ac:dyDescent="0.25">
      <c r="A2675" s="1">
        <v>41942</v>
      </c>
      <c r="B2675" s="12">
        <v>14.52</v>
      </c>
      <c r="C2675" s="12">
        <v>16.739999999999998</v>
      </c>
      <c r="D2675">
        <v>814.99279999999999</v>
      </c>
      <c r="E2675">
        <v>726.57190000000003</v>
      </c>
      <c r="F2675">
        <v>30584.976931000001</v>
      </c>
      <c r="G2675">
        <v>27271.392705999999</v>
      </c>
      <c r="H2675">
        <f>(1/(1-91/360*VLOOKUP($A2675,Tbills!$B$4:$C$974,2,1)/100))^((1)/91)-1</f>
        <v>5.5561859602093477E-7</v>
      </c>
      <c r="I2675" s="2">
        <f t="shared" si="461"/>
        <v>497.39239051040198</v>
      </c>
      <c r="J2675">
        <f>VLOOKUP(A2675,'VXX-IV'!A$1:C$4500,3,0)</f>
        <v>497.42</v>
      </c>
      <c r="L2675">
        <f t="shared" si="455"/>
        <v>72335.913272450605</v>
      </c>
      <c r="O2675">
        <f t="shared" si="456"/>
        <v>6702.999070740595</v>
      </c>
      <c r="R2675">
        <f t="shared" si="457"/>
        <v>39.359482871209075</v>
      </c>
      <c r="U2675" s="2">
        <f t="shared" si="458"/>
        <v>51.493558743624995</v>
      </c>
      <c r="V2675">
        <f>VLOOKUP(A2675,'VXZ-IV'!A$1:C$4500,3,0)</f>
        <v>51.48</v>
      </c>
      <c r="W2675" s="10">
        <f t="shared" si="463"/>
        <v>2.6337885829441632E-4</v>
      </c>
      <c r="X2675">
        <f t="shared" si="459"/>
        <v>43.487333789318832</v>
      </c>
      <c r="AB2675">
        <f t="shared" si="460"/>
        <v>413.94483645668822</v>
      </c>
      <c r="AC2675">
        <f>VLOOKUP(A2675,'VIXY-IV'!A$1:E$2000,4,0)</f>
        <v>413.80799999999999</v>
      </c>
      <c r="AD2675" s="10">
        <f t="shared" si="467"/>
        <v>3.3067619932003467E-4</v>
      </c>
      <c r="AE2675">
        <f>ROW()</f>
        <v>2675</v>
      </c>
      <c r="AF2675">
        <f t="shared" si="454"/>
        <v>0.86738351254480295</v>
      </c>
      <c r="AG2675">
        <f>AG2674*(1-(AG$1+AG$5))^($A2675-$A2674)*(1+2*(E2675/E2674-1))</f>
        <v>13320.162144044703</v>
      </c>
      <c r="AH2675">
        <f>VLOOKUP(A2675,'UVXY-IV'!A$2:E$2000,4,0)</f>
        <v>66010.75</v>
      </c>
      <c r="AJ2675" s="10">
        <f t="shared" si="466"/>
        <v>-0.79821222840151485</v>
      </c>
      <c r="AK2675">
        <f t="shared" si="462"/>
        <v>33.628647350929811</v>
      </c>
      <c r="AM2675">
        <v>33.583950000000002</v>
      </c>
      <c r="AN2675" s="10">
        <f t="shared" si="465"/>
        <v>1.3309140506048145E-3</v>
      </c>
      <c r="AO2675">
        <f>AO2674*(1-AO$1+H2674)^($A2675-$A2674)*(2-E2675/E2674)</f>
        <v>34.243844266609791</v>
      </c>
      <c r="AQ2675" s="10" t="e">
        <f t="shared" si="464"/>
        <v>#DIV/0!</v>
      </c>
    </row>
    <row r="2676" spans="1:43" x14ac:dyDescent="0.25">
      <c r="A2676" s="1">
        <v>41943</v>
      </c>
      <c r="B2676" s="12">
        <v>14.03</v>
      </c>
      <c r="C2676" s="12">
        <v>16.510000000000002</v>
      </c>
      <c r="D2676">
        <v>799.14859999999999</v>
      </c>
      <c r="E2676">
        <v>712.44629999999995</v>
      </c>
      <c r="F2676">
        <v>30472.851847999998</v>
      </c>
      <c r="G2676">
        <v>27171.400130999999</v>
      </c>
      <c r="H2676">
        <f>(1/(1-91/360*VLOOKUP($A2676,Tbills!$B$4:$C$974,2,1)/100))^((1)/91)-1</f>
        <v>5.5561859602093477E-7</v>
      </c>
      <c r="I2676" s="2">
        <f t="shared" si="461"/>
        <v>487.71073841950096</v>
      </c>
      <c r="J2676">
        <f>VLOOKUP(A2676,'VXX-IV'!A$1:C$4500,3,0)</f>
        <v>487.74</v>
      </c>
      <c r="L2676">
        <f t="shared" si="455"/>
        <v>69520.181228336776</v>
      </c>
      <c r="O2676">
        <f t="shared" si="456"/>
        <v>6507.3059000218227</v>
      </c>
      <c r="R2676">
        <f t="shared" si="457"/>
        <v>39.740288715195192</v>
      </c>
      <c r="U2676" s="2">
        <f t="shared" si="458"/>
        <v>51.303531425207069</v>
      </c>
      <c r="V2676">
        <f>VLOOKUP(A2676,'VXZ-IV'!A$1:C$4500,3,0)</f>
        <v>51.32</v>
      </c>
      <c r="W2676" s="10">
        <f t="shared" si="463"/>
        <v>-3.2089974265259169E-4</v>
      </c>
      <c r="X2676">
        <f t="shared" si="459"/>
        <v>43.645193227523762</v>
      </c>
      <c r="AB2676">
        <f t="shared" si="460"/>
        <v>405.88300341677416</v>
      </c>
      <c r="AC2676">
        <f>VLOOKUP(A2676,'VIXY-IV'!A$1:E$2000,4,0)</f>
        <v>405.74400000000003</v>
      </c>
      <c r="AD2676" s="10">
        <f t="shared" si="467"/>
        <v>3.4258896440642062E-4</v>
      </c>
      <c r="AE2676">
        <f>ROW()</f>
        <v>2676</v>
      </c>
      <c r="AF2676">
        <f t="shared" si="454"/>
        <v>0.84978800726832215</v>
      </c>
      <c r="AG2676">
        <f>AG2675*(1-(AG$1+AG$5))^($A2676-$A2675)*(1+2*(E2676/E2675-1))</f>
        <v>12801.804606646652</v>
      </c>
      <c r="AH2676">
        <f>VLOOKUP(A2676,'UVXY-IV'!A$2:E$2000,4,0)</f>
        <v>63438.25</v>
      </c>
      <c r="AJ2676" s="10">
        <f t="shared" si="466"/>
        <v>-0.79820053979032124</v>
      </c>
      <c r="AK2676">
        <f t="shared" si="462"/>
        <v>34.280839779349243</v>
      </c>
      <c r="AM2676">
        <v>34.234499999999997</v>
      </c>
      <c r="AN2676" s="10">
        <f t="shared" si="465"/>
        <v>1.3535988359474338E-3</v>
      </c>
      <c r="AO2676">
        <f>AO2675*(1-AO$1+H2675)^($A2676-$A2675)*(2-E2676/E2675)</f>
        <v>34.908321941452847</v>
      </c>
      <c r="AQ2676" s="10" t="e">
        <f t="shared" si="464"/>
        <v>#DIV/0!</v>
      </c>
    </row>
    <row r="2677" spans="1:43" x14ac:dyDescent="0.25">
      <c r="A2677" s="1">
        <v>41946</v>
      </c>
      <c r="B2677" s="12">
        <v>14.73</v>
      </c>
      <c r="C2677" s="12">
        <v>16.809999999999999</v>
      </c>
      <c r="D2677">
        <v>807.6943</v>
      </c>
      <c r="E2677">
        <v>720.06370000000004</v>
      </c>
      <c r="F2677">
        <v>30705.47653</v>
      </c>
      <c r="G2677">
        <v>27378.776789</v>
      </c>
      <c r="H2677">
        <f>(1/(1-91/360*VLOOKUP($A2677,Tbills!$B$4:$C$974,2,1)/100))^((1)/91)-1</f>
        <v>5.5561859602093477E-7</v>
      </c>
      <c r="I2677" s="2">
        <f t="shared" si="461"/>
        <v>492.89001891320771</v>
      </c>
      <c r="J2677">
        <f>VLOOKUP(A2677,'VXX-IV'!A$1:C$4500,3,0)</f>
        <v>492.92</v>
      </c>
      <c r="L2677">
        <f t="shared" si="455"/>
        <v>70997.275078268503</v>
      </c>
      <c r="O2677">
        <f t="shared" si="456"/>
        <v>6611.0006429528758</v>
      </c>
      <c r="R2677">
        <f t="shared" si="457"/>
        <v>39.522478864443386</v>
      </c>
      <c r="U2677" s="2">
        <f t="shared" si="458"/>
        <v>51.69139260483653</v>
      </c>
      <c r="V2677">
        <f>VLOOKUP(A2677,'VXZ-IV'!A$1:C$4500,3,0)</f>
        <v>51.68</v>
      </c>
      <c r="W2677" s="10">
        <f t="shared" si="463"/>
        <v>2.2044514002583782E-4</v>
      </c>
      <c r="X2677">
        <f t="shared" si="459"/>
        <v>43.307352338646808</v>
      </c>
      <c r="AB2677">
        <f t="shared" si="460"/>
        <v>410.1797555006633</v>
      </c>
      <c r="AC2677">
        <f>VLOOKUP(A2677,'VIXY-IV'!A$1:E$2000,4,0)</f>
        <v>410.07600000000002</v>
      </c>
      <c r="AD2677" s="10">
        <f t="shared" si="467"/>
        <v>2.5301529634336184E-4</v>
      </c>
      <c r="AE2677">
        <f>ROW()</f>
        <v>2677</v>
      </c>
      <c r="AF2677">
        <f t="shared" si="454"/>
        <v>0.87626412849494362</v>
      </c>
      <c r="AG2677">
        <f>AG2676*(1-(AG$1+AG$5))^($A2677-$A2676)*(1+2*(E2677/E2676-1))</f>
        <v>13074.233830464129</v>
      </c>
      <c r="AH2677">
        <f>VLOOKUP(A2677,'UVXY-IV'!A$2:E$2000,4,0)</f>
        <v>64791</v>
      </c>
      <c r="AJ2677" s="10">
        <f t="shared" si="466"/>
        <v>-0.79820910573283133</v>
      </c>
      <c r="AK2677">
        <f t="shared" si="462"/>
        <v>33.909574198128666</v>
      </c>
      <c r="AM2677">
        <v>33.868200000000002</v>
      </c>
      <c r="AN2677" s="10">
        <f t="shared" si="465"/>
        <v>1.2216237688646991E-3</v>
      </c>
      <c r="AO2677">
        <f>AO2676*(1-AO$1+H2676)^($A2677-$A2676)*(2-E2677/E2676)</f>
        <v>34.531311606458551</v>
      </c>
      <c r="AQ2677" s="10" t="e">
        <f t="shared" si="464"/>
        <v>#DIV/0!</v>
      </c>
    </row>
    <row r="2678" spans="1:43" x14ac:dyDescent="0.25">
      <c r="A2678" s="1">
        <v>41947</v>
      </c>
      <c r="B2678" s="12">
        <v>14.89</v>
      </c>
      <c r="C2678" s="12">
        <v>16.93</v>
      </c>
      <c r="D2678">
        <v>804.93299999999999</v>
      </c>
      <c r="E2678">
        <v>717.60159999999996</v>
      </c>
      <c r="F2678">
        <v>30790.507138000001</v>
      </c>
      <c r="G2678">
        <v>27454.57978</v>
      </c>
      <c r="H2678">
        <f>(1/(1-91/360*VLOOKUP($A2678,Tbills!$B$4:$C$974,2,1)/100))^((1)/91)-1</f>
        <v>5.5561859602093477E-7</v>
      </c>
      <c r="I2678" s="2">
        <f t="shared" si="461"/>
        <v>491.19297681771445</v>
      </c>
      <c r="J2678">
        <f>VLOOKUP(A2678,'VXX-IV'!A$1:C$4500,3,0)</f>
        <v>491.22</v>
      </c>
      <c r="L2678">
        <f t="shared" si="455"/>
        <v>70508.607496008524</v>
      </c>
      <c r="O2678">
        <f t="shared" si="456"/>
        <v>6576.8717023483596</v>
      </c>
      <c r="R2678">
        <f t="shared" si="457"/>
        <v>39.588258404346647</v>
      </c>
      <c r="U2678" s="2">
        <f t="shared" si="458"/>
        <v>51.833274186070014</v>
      </c>
      <c r="V2678">
        <f>VLOOKUP(A2678,'VXZ-IV'!A$1:C$4500,3,0)</f>
        <v>51.84</v>
      </c>
      <c r="W2678" s="10">
        <f t="shared" si="463"/>
        <v>-1.2974178105684686E-4</v>
      </c>
      <c r="X2678">
        <f t="shared" si="459"/>
        <v>43.185874917828244</v>
      </c>
      <c r="AB2678">
        <f t="shared" si="460"/>
        <v>408.76298369775827</v>
      </c>
      <c r="AC2678">
        <f>VLOOKUP(A2678,'VIXY-IV'!A$1:E$2000,4,0)</f>
        <v>408.67399999999998</v>
      </c>
      <c r="AD2678" s="10">
        <f t="shared" si="467"/>
        <v>2.1773760444343537E-4</v>
      </c>
      <c r="AE2678">
        <f>ROW()</f>
        <v>2678</v>
      </c>
      <c r="AF2678">
        <f t="shared" si="454"/>
        <v>0.87950383933845255</v>
      </c>
      <c r="AG2678">
        <f>AG2677*(1-(AG$1+AG$5))^($A2678-$A2677)*(1+2*(E2678/E2677-1))</f>
        <v>12984.38730565655</v>
      </c>
      <c r="AH2678">
        <f>VLOOKUP(A2678,'UVXY-IV'!A$2:E$2000,4,0)</f>
        <v>64351.25</v>
      </c>
      <c r="AJ2678" s="10">
        <f t="shared" si="466"/>
        <v>-0.79822633894980211</v>
      </c>
      <c r="AK2678">
        <f t="shared" si="462"/>
        <v>34.023935804592767</v>
      </c>
      <c r="AM2678">
        <v>33.985799999999998</v>
      </c>
      <c r="AN2678" s="10">
        <f t="shared" si="465"/>
        <v>1.1221099574754145E-3</v>
      </c>
      <c r="AO2678">
        <f>AO2677*(1-AO$1+H2677)^($A2678-$A2677)*(2-E2678/E2677)</f>
        <v>34.648121557280035</v>
      </c>
      <c r="AQ2678" s="10" t="e">
        <f t="shared" si="464"/>
        <v>#DIV/0!</v>
      </c>
    </row>
    <row r="2679" spans="1:43" x14ac:dyDescent="0.25">
      <c r="A2679" s="1">
        <v>41948</v>
      </c>
      <c r="B2679" s="12">
        <v>14.17</v>
      </c>
      <c r="C2679" s="12">
        <v>16.57</v>
      </c>
      <c r="D2679">
        <v>782.36519999999996</v>
      </c>
      <c r="E2679">
        <v>697.4819</v>
      </c>
      <c r="F2679">
        <v>30436.610370999999</v>
      </c>
      <c r="G2679">
        <v>27139.009897</v>
      </c>
      <c r="H2679">
        <f>(1/(1-91/360*VLOOKUP($A2679,Tbills!$B$4:$C$974,2,1)/100))^((1)/91)-1</f>
        <v>5.5561859602093477E-7</v>
      </c>
      <c r="I2679" s="2">
        <f t="shared" si="461"/>
        <v>477.40982309310999</v>
      </c>
      <c r="J2679">
        <f>VLOOKUP(A2679,'VXX-IV'!A$1:C$4500,3,0)</f>
        <v>477.44</v>
      </c>
      <c r="L2679">
        <f t="shared" si="455"/>
        <v>66551.876446602255</v>
      </c>
      <c r="O2679">
        <f t="shared" si="456"/>
        <v>6300.0615854106218</v>
      </c>
      <c r="R2679">
        <f t="shared" si="457"/>
        <v>40.141420094433748</v>
      </c>
      <c r="U2679" s="2">
        <f t="shared" si="458"/>
        <v>51.236268872282167</v>
      </c>
      <c r="V2679">
        <f>VLOOKUP(A2679,'VXZ-IV'!A$1:C$4500,3,0)</f>
        <v>51.24</v>
      </c>
      <c r="W2679" s="10">
        <f t="shared" si="463"/>
        <v>-7.2816700191880024E-5</v>
      </c>
      <c r="X2679">
        <f t="shared" si="459"/>
        <v>43.680672910728106</v>
      </c>
      <c r="AB2679">
        <f t="shared" si="460"/>
        <v>397.28847083373722</v>
      </c>
      <c r="AC2679">
        <f>VLOOKUP(A2679,'VIXY-IV'!A$1:E$2000,4,0)</f>
        <v>397.18799999999999</v>
      </c>
      <c r="AD2679" s="10">
        <f t="shared" si="467"/>
        <v>2.529553605274959E-4</v>
      </c>
      <c r="AE2679">
        <f>ROW()</f>
        <v>2679</v>
      </c>
      <c r="AF2679">
        <f t="shared" si="454"/>
        <v>0.85515992757996373</v>
      </c>
      <c r="AG2679">
        <f>AG2678*(1-(AG$1+AG$5))^($A2679-$A2678)*(1+2*(E2679/E2678-1))</f>
        <v>12255.876752605531</v>
      </c>
      <c r="AH2679">
        <f>VLOOKUP(A2679,'UVXY-IV'!A$2:E$2000,4,0)</f>
        <v>60737.25</v>
      </c>
      <c r="AJ2679" s="10">
        <f t="shared" si="466"/>
        <v>-0.79821482282115952</v>
      </c>
      <c r="AK2679">
        <f t="shared" si="462"/>
        <v>34.976250196907309</v>
      </c>
      <c r="AM2679">
        <v>34.935000000000002</v>
      </c>
      <c r="AN2679" s="10">
        <f t="shared" si="465"/>
        <v>1.1807699129040561E-3</v>
      </c>
      <c r="AO2679">
        <f>AO2678*(1-AO$1+H2678)^($A2679-$A2678)*(2-E2679/E2678)</f>
        <v>35.618267971528873</v>
      </c>
      <c r="AQ2679" s="10" t="e">
        <f t="shared" si="464"/>
        <v>#DIV/0!</v>
      </c>
    </row>
    <row r="2680" spans="1:43" x14ac:dyDescent="0.25">
      <c r="A2680" s="1">
        <v>41949</v>
      </c>
      <c r="B2680" s="12">
        <v>13.67</v>
      </c>
      <c r="C2680" s="12">
        <v>16.260000000000002</v>
      </c>
      <c r="D2680">
        <v>760.96699999999998</v>
      </c>
      <c r="E2680">
        <v>678.4049</v>
      </c>
      <c r="F2680">
        <v>29845.432898999999</v>
      </c>
      <c r="G2680">
        <v>26611.867418999998</v>
      </c>
      <c r="H2680">
        <f>(1/(1-91/360*VLOOKUP($A2680,Tbills!$B$4:$C$974,2,1)/100))^((1)/91)-1</f>
        <v>5.5561859602093477E-7</v>
      </c>
      <c r="I2680" s="2">
        <f t="shared" si="461"/>
        <v>464.34102957223513</v>
      </c>
      <c r="J2680">
        <f>VLOOKUP(A2680,'VXX-IV'!A$1:C$4500,3,0)</f>
        <v>464.37</v>
      </c>
      <c r="L2680">
        <f t="shared" si="455"/>
        <v>62908.513790292185</v>
      </c>
      <c r="O2680">
        <f t="shared" si="456"/>
        <v>6041.3861775779305</v>
      </c>
      <c r="R2680">
        <f t="shared" si="457"/>
        <v>40.688539622221931</v>
      </c>
      <c r="U2680" s="2">
        <f t="shared" si="458"/>
        <v>50.239869663750525</v>
      </c>
      <c r="V2680">
        <f>VLOOKUP(A2680,'VXZ-IV'!A$1:C$4500,3,0)</f>
        <v>50.24</v>
      </c>
      <c r="W2680" s="10">
        <f t="shared" si="463"/>
        <v>-2.5942724816152563E-6</v>
      </c>
      <c r="X2680">
        <f t="shared" si="459"/>
        <v>44.527494981051845</v>
      </c>
      <c r="AB2680">
        <f t="shared" si="460"/>
        <v>386.40866296094481</v>
      </c>
      <c r="AC2680">
        <f>VLOOKUP(A2680,'VIXY-IV'!A$1:E$2000,4,0)</f>
        <v>386.22800000000001</v>
      </c>
      <c r="AD2680" s="10">
        <f t="shared" si="467"/>
        <v>4.6776246399748977E-4</v>
      </c>
      <c r="AE2680">
        <f>ROW()</f>
        <v>2680</v>
      </c>
      <c r="AF2680">
        <f t="shared" si="454"/>
        <v>0.84071340713407128</v>
      </c>
      <c r="AG2680">
        <f>AG2679*(1-(AG$1+AG$5))^($A2680-$A2679)*(1+2*(E2680/E2679-1))</f>
        <v>11585.059304629489</v>
      </c>
      <c r="AH2680">
        <f>VLOOKUP(A2680,'UVXY-IV'!A$2:E$2000,4,0)</f>
        <v>57400</v>
      </c>
      <c r="AJ2680" s="10">
        <f t="shared" si="466"/>
        <v>-0.7981696985256187</v>
      </c>
      <c r="AK2680">
        <f t="shared" si="462"/>
        <v>35.93122068211418</v>
      </c>
      <c r="AM2680">
        <v>35.886150000000001</v>
      </c>
      <c r="AN2680" s="10">
        <f t="shared" si="465"/>
        <v>1.2559352874068619E-3</v>
      </c>
      <c r="AO2680">
        <f>AO2679*(1-AO$1+H2679)^($A2680-$A2679)*(2-E2680/E2679)</f>
        <v>36.591138941836917</v>
      </c>
      <c r="AQ2680" s="10" t="e">
        <f t="shared" si="464"/>
        <v>#DIV/0!</v>
      </c>
    </row>
    <row r="2681" spans="1:43" x14ac:dyDescent="0.25">
      <c r="A2681" s="1">
        <v>41950</v>
      </c>
      <c r="B2681" s="12">
        <v>13.12</v>
      </c>
      <c r="C2681" s="12">
        <v>15.83</v>
      </c>
      <c r="D2681">
        <v>760.46780000000001</v>
      </c>
      <c r="E2681">
        <v>677.95950000000005</v>
      </c>
      <c r="F2681">
        <v>29890.661272000001</v>
      </c>
      <c r="G2681">
        <v>26652.180795</v>
      </c>
      <c r="H2681">
        <f>(1/(1-91/360*VLOOKUP($A2681,Tbills!$B$4:$C$974,2,1)/100))^((1)/91)-1</f>
        <v>5.5561859602093477E-7</v>
      </c>
      <c r="I2681" s="2">
        <f t="shared" si="461"/>
        <v>464.02510354982053</v>
      </c>
      <c r="J2681">
        <f>VLOOKUP(A2681,'VXX-IV'!A$1:C$4500,3,0)</f>
        <v>464.05</v>
      </c>
      <c r="L2681">
        <f t="shared" si="455"/>
        <v>62823.104702162491</v>
      </c>
      <c r="O2681">
        <f t="shared" si="456"/>
        <v>6035.2331734848512</v>
      </c>
      <c r="R2681">
        <f t="shared" si="457"/>
        <v>40.700056501788133</v>
      </c>
      <c r="U2681" s="2">
        <f t="shared" si="458"/>
        <v>50.314777295558414</v>
      </c>
      <c r="V2681">
        <f>VLOOKUP(A2681,'VXZ-IV'!A$1:C$4500,3,0)</f>
        <v>50.32</v>
      </c>
      <c r="W2681" s="10">
        <f t="shared" si="463"/>
        <v>-1.0378983389480734E-4</v>
      </c>
      <c r="X2681">
        <f t="shared" si="459"/>
        <v>44.458422145318295</v>
      </c>
      <c r="AB2681">
        <f t="shared" si="460"/>
        <v>386.14150688526485</v>
      </c>
      <c r="AC2681">
        <f>VLOOKUP(A2681,'VIXY-IV'!A$1:E$2000,4,0)</f>
        <v>385.92</v>
      </c>
      <c r="AD2681" s="10">
        <f t="shared" si="467"/>
        <v>5.7397099208333913E-4</v>
      </c>
      <c r="AE2681">
        <f>ROW()</f>
        <v>2681</v>
      </c>
      <c r="AF2681">
        <f t="shared" si="454"/>
        <v>0.8288060644346178</v>
      </c>
      <c r="AG2681">
        <f>AG2680*(1-(AG$1+AG$5))^($A2681-$A2680)*(1+2*(E2681/E2680-1))</f>
        <v>11569.457305352798</v>
      </c>
      <c r="AH2681">
        <f>VLOOKUP(A2681,'UVXY-IV'!A$2:E$2000,4,0)</f>
        <v>57318</v>
      </c>
      <c r="AJ2681" s="10">
        <f t="shared" si="466"/>
        <v>-0.79815315772789008</v>
      </c>
      <c r="AK2681">
        <f t="shared" si="462"/>
        <v>35.953136360593561</v>
      </c>
      <c r="AM2681">
        <v>35.908099999999997</v>
      </c>
      <c r="AN2681" s="10">
        <f t="shared" si="465"/>
        <v>1.2542117403473441E-3</v>
      </c>
      <c r="AO2681">
        <f>AO2680*(1-AO$1+H2680)^($A2681-$A2680)*(2-E2681/E2680)</f>
        <v>36.613828575360927</v>
      </c>
      <c r="AQ2681" s="10" t="e">
        <f t="shared" si="464"/>
        <v>#DIV/0!</v>
      </c>
    </row>
    <row r="2682" spans="1:43" x14ac:dyDescent="0.25">
      <c r="A2682" s="1">
        <v>41953</v>
      </c>
      <c r="B2682" s="12">
        <v>12.67</v>
      </c>
      <c r="C2682" s="12">
        <v>15.04</v>
      </c>
      <c r="D2682">
        <v>728.68939999999998</v>
      </c>
      <c r="E2682">
        <v>649.62789999999995</v>
      </c>
      <c r="F2682">
        <v>29175.164315000002</v>
      </c>
      <c r="G2682">
        <v>26014.159374999999</v>
      </c>
      <c r="H2682">
        <f>(1/(1-91/360*VLOOKUP($A2682,Tbills!$B$4:$C$974,2,1)/100))^((1)/91)-1</f>
        <v>6.9441778594026005E-7</v>
      </c>
      <c r="I2682" s="2">
        <f t="shared" si="461"/>
        <v>444.60191534726442</v>
      </c>
      <c r="J2682">
        <f>VLOOKUP(A2682,'VXX-IV'!A$1:C$4500,3,0)</f>
        <v>444.63</v>
      </c>
      <c r="L2682">
        <f t="shared" si="455"/>
        <v>57564.722822517302</v>
      </c>
      <c r="O2682">
        <f t="shared" si="456"/>
        <v>5656.3470832195135</v>
      </c>
      <c r="R2682">
        <f t="shared" si="457"/>
        <v>41.544839679193814</v>
      </c>
      <c r="U2682" s="2">
        <f t="shared" si="458"/>
        <v>49.106793034009698</v>
      </c>
      <c r="V2682">
        <f>VLOOKUP(A2682,'VXZ-IV'!A$1:C$4500,3,0)</f>
        <v>49.12</v>
      </c>
      <c r="W2682" s="10">
        <f t="shared" si="463"/>
        <v>-2.6887145745724261E-4</v>
      </c>
      <c r="X2682">
        <f t="shared" si="459"/>
        <v>45.51774761150061</v>
      </c>
      <c r="AB2682">
        <f t="shared" si="460"/>
        <v>369.96614050532349</v>
      </c>
      <c r="AC2682">
        <f>VLOOKUP(A2682,'VIXY-IV'!A$1:E$2000,4,0)</f>
        <v>369.77</v>
      </c>
      <c r="AD2682" s="10">
        <f t="shared" si="467"/>
        <v>5.304392063270047E-4</v>
      </c>
      <c r="AE2682">
        <f>ROW()</f>
        <v>2682</v>
      </c>
      <c r="AF2682">
        <f t="shared" si="454"/>
        <v>0.84242021276595747</v>
      </c>
      <c r="AG2682">
        <f>AG2681*(1-(AG$1+AG$5))^($A2682-$A2681)*(1+2*(E2682/E2681-1))</f>
        <v>10601.421409218099</v>
      </c>
      <c r="AH2682">
        <f>VLOOKUP(A2682,'UVXY-IV'!A$2:E$2000,4,0)</f>
        <v>52523.5</v>
      </c>
      <c r="AJ2682" s="10">
        <f t="shared" si="466"/>
        <v>-0.79815851172869101</v>
      </c>
      <c r="AK2682">
        <f t="shared" si="462"/>
        <v>37.450367282535694</v>
      </c>
      <c r="AM2682">
        <v>37.405650000000001</v>
      </c>
      <c r="AN2682" s="10">
        <f t="shared" si="465"/>
        <v>1.1954686667841052E-3</v>
      </c>
      <c r="AO2682">
        <f>AO2681*(1-AO$1+H2681)^($A2682-$A2681)*(2-E2682/E2681)</f>
        <v>38.139734110920486</v>
      </c>
      <c r="AQ2682" s="10" t="e">
        <f t="shared" si="464"/>
        <v>#DIV/0!</v>
      </c>
    </row>
    <row r="2683" spans="1:43" x14ac:dyDescent="0.25">
      <c r="A2683" s="1">
        <v>41954</v>
      </c>
      <c r="B2683" s="12">
        <v>12.92</v>
      </c>
      <c r="C2683" s="12">
        <v>15.36</v>
      </c>
      <c r="D2683">
        <v>726.70230000000004</v>
      </c>
      <c r="E2683">
        <v>647.85599999999999</v>
      </c>
      <c r="F2683">
        <v>28969.368281999999</v>
      </c>
      <c r="G2683">
        <v>25830.642402000001</v>
      </c>
      <c r="H2683">
        <f>(1/(1-91/360*VLOOKUP($A2683,Tbills!$B$4:$C$974,2,1)/100))^((1)/91)-1</f>
        <v>6.9441778594026005E-7</v>
      </c>
      <c r="I2683" s="2">
        <f t="shared" si="461"/>
        <v>443.37869646994045</v>
      </c>
      <c r="J2683">
        <f>VLOOKUP(A2683,'VXX-IV'!A$1:C$4500,3,0)</f>
        <v>443.41</v>
      </c>
      <c r="L2683">
        <f t="shared" si="455"/>
        <v>57248.151898361873</v>
      </c>
      <c r="O2683">
        <f t="shared" si="456"/>
        <v>5633.0152007691595</v>
      </c>
      <c r="R2683">
        <f t="shared" si="457"/>
        <v>41.599617114580795</v>
      </c>
      <c r="U2683" s="2">
        <f t="shared" si="458"/>
        <v>48.759214149146274</v>
      </c>
      <c r="V2683">
        <f>VLOOKUP(A2683,'VXZ-IV'!A$1:C$4500,3,0)</f>
        <v>48.76</v>
      </c>
      <c r="W2683" s="10">
        <f t="shared" si="463"/>
        <v>-1.6116711520131055E-5</v>
      </c>
      <c r="X2683">
        <f t="shared" si="459"/>
        <v>45.837189133652387</v>
      </c>
      <c r="AB2683">
        <f t="shared" si="460"/>
        <v>368.94417143349085</v>
      </c>
      <c r="AC2683">
        <f>VLOOKUP(A2683,'VIXY-IV'!A$1:E$2000,4,0)</f>
        <v>368.76</v>
      </c>
      <c r="AD2683" s="10">
        <f t="shared" si="467"/>
        <v>4.9943441124544741E-4</v>
      </c>
      <c r="AE2683">
        <f>ROW()</f>
        <v>2683</v>
      </c>
      <c r="AF2683">
        <f t="shared" si="454"/>
        <v>0.84114583333333337</v>
      </c>
      <c r="AG2683">
        <f>AG2682*(1-(AG$1+AG$5))^($A2683-$A2682)*(1+2*(E2683/E2682-1))</f>
        <v>10543.23404854928</v>
      </c>
      <c r="AH2683">
        <f>VLOOKUP(A2683,'UVXY-IV'!A$2:E$2000,4,0)</f>
        <v>52235</v>
      </c>
      <c r="AJ2683" s="10">
        <f t="shared" si="466"/>
        <v>-0.79815767112952463</v>
      </c>
      <c r="AK2683">
        <f t="shared" si="462"/>
        <v>37.550766438382524</v>
      </c>
      <c r="AM2683">
        <v>37.505749999999999</v>
      </c>
      <c r="AN2683" s="10">
        <f t="shared" si="465"/>
        <v>1.2002543178719627E-3</v>
      </c>
      <c r="AO2683">
        <f>AO2682*(1-AO$1+H2682)^($A2683-$A2682)*(2-E2683/E2682)</f>
        <v>38.242374640224085</v>
      </c>
      <c r="AQ2683" s="10" t="e">
        <f t="shared" si="464"/>
        <v>#DIV/0!</v>
      </c>
    </row>
    <row r="2684" spans="1:43" x14ac:dyDescent="0.25">
      <c r="A2684" s="1">
        <v>41955</v>
      </c>
      <c r="B2684" s="12">
        <v>13.02</v>
      </c>
      <c r="C2684" s="12">
        <v>15.74</v>
      </c>
      <c r="D2684">
        <v>743.43</v>
      </c>
      <c r="E2684">
        <v>662.76829999999995</v>
      </c>
      <c r="F2684">
        <v>29307.305695999999</v>
      </c>
      <c r="G2684">
        <v>26131.947586999999</v>
      </c>
      <c r="H2684">
        <f>(1/(1-91/360*VLOOKUP($A2684,Tbills!$B$4:$C$974,2,1)/100))^((1)/91)-1</f>
        <v>6.9441778594026005E-7</v>
      </c>
      <c r="I2684" s="2">
        <f t="shared" si="461"/>
        <v>453.57361189318135</v>
      </c>
      <c r="J2684">
        <f>VLOOKUP(A2684,'VXX-IV'!A$1:C$4500,3,0)</f>
        <v>453.6</v>
      </c>
      <c r="L2684">
        <f t="shared" si="455"/>
        <v>59880.953603762646</v>
      </c>
      <c r="O2684">
        <f t="shared" si="456"/>
        <v>5827.3092932546133</v>
      </c>
      <c r="R2684">
        <f t="shared" si="457"/>
        <v>41.118989819801499</v>
      </c>
      <c r="U2684" s="2">
        <f t="shared" si="458"/>
        <v>49.326803971591055</v>
      </c>
      <c r="V2684">
        <f>VLOOKUP(A2684,'VXZ-IV'!A$1:C$4500,3,0)</f>
        <v>49.32</v>
      </c>
      <c r="W2684" s="10">
        <f t="shared" si="463"/>
        <v>1.3795562836693698E-4</v>
      </c>
      <c r="X2684">
        <f t="shared" si="459"/>
        <v>45.300870638492889</v>
      </c>
      <c r="AB2684">
        <f t="shared" si="460"/>
        <v>377.42334089881768</v>
      </c>
      <c r="AC2684">
        <f>VLOOKUP(A2684,'VIXY-IV'!A$1:E$2000,4,0)</f>
        <v>377.30200000000002</v>
      </c>
      <c r="AD2684" s="10">
        <f t="shared" si="467"/>
        <v>3.2160152561511168E-4</v>
      </c>
      <c r="AE2684">
        <f>ROW()</f>
        <v>2684</v>
      </c>
      <c r="AF2684">
        <f t="shared" si="454"/>
        <v>0.82719186785260479</v>
      </c>
      <c r="AG2684">
        <f>AG2683*(1-(AG$1+AG$5))^($A2684-$A2683)*(1+2*(E2684/E2683-1))</f>
        <v>11028.229114334776</v>
      </c>
      <c r="AH2684">
        <f>VLOOKUP(A2684,'UVXY-IV'!A$2:E$2000,4,0)</f>
        <v>54650.75</v>
      </c>
      <c r="AJ2684" s="10">
        <f t="shared" si="466"/>
        <v>-0.79820534733128501</v>
      </c>
      <c r="AK2684">
        <f t="shared" si="462"/>
        <v>36.684717077426647</v>
      </c>
      <c r="AM2684">
        <v>36.645949999999999</v>
      </c>
      <c r="AN2684" s="10">
        <f t="shared" si="465"/>
        <v>1.057881632940294E-3</v>
      </c>
      <c r="AO2684">
        <f>AO2683*(1-AO$1+H2683)^($A2684-$A2683)*(2-E2684/E2683)</f>
        <v>37.360758635753875</v>
      </c>
      <c r="AQ2684" s="10" t="e">
        <f t="shared" si="464"/>
        <v>#DIV/0!</v>
      </c>
    </row>
    <row r="2685" spans="1:43" x14ac:dyDescent="0.25">
      <c r="A2685" s="1">
        <v>41956</v>
      </c>
      <c r="B2685" s="12">
        <v>13.79</v>
      </c>
      <c r="C2685" s="12">
        <v>15.89</v>
      </c>
      <c r="D2685">
        <v>760.23680000000002</v>
      </c>
      <c r="E2685">
        <v>677.75109999999995</v>
      </c>
      <c r="F2685">
        <v>29897.972323999998</v>
      </c>
      <c r="G2685">
        <v>26658.599122</v>
      </c>
      <c r="H2685">
        <f>(1/(1-91/360*VLOOKUP($A2685,Tbills!$B$4:$C$974,2,1)/100))^((1)/91)-1</f>
        <v>6.9441778594026005E-7</v>
      </c>
      <c r="I2685" s="2">
        <f t="shared" si="461"/>
        <v>463.81628835084973</v>
      </c>
      <c r="J2685">
        <f>VLOOKUP(A2685,'VXX-IV'!A$1:C$4500,3,0)</f>
        <v>463.84</v>
      </c>
      <c r="L2685">
        <f t="shared" si="455"/>
        <v>62585.552352289495</v>
      </c>
      <c r="O2685">
        <f t="shared" si="456"/>
        <v>6024.7079193580057</v>
      </c>
      <c r="R2685">
        <f t="shared" si="457"/>
        <v>40.652376025162951</v>
      </c>
      <c r="U2685" s="2">
        <f t="shared" si="458"/>
        <v>50.319721474616891</v>
      </c>
      <c r="V2685">
        <f>VLOOKUP(A2685,'VXZ-IV'!A$1:C$4500,3,0)</f>
        <v>50.32</v>
      </c>
      <c r="W2685" s="10">
        <f t="shared" si="463"/>
        <v>-5.5350831301703707E-6</v>
      </c>
      <c r="X2685">
        <f t="shared" si="459"/>
        <v>44.386286317272059</v>
      </c>
      <c r="AB2685">
        <f t="shared" si="460"/>
        <v>385.94206454443901</v>
      </c>
      <c r="AC2685">
        <f>VLOOKUP(A2685,'VIXY-IV'!A$1:E$2000,4,0)</f>
        <v>385.83</v>
      </c>
      <c r="AD2685" s="10">
        <f t="shared" si="467"/>
        <v>2.9045057263310525E-4</v>
      </c>
      <c r="AE2685">
        <f>ROW()</f>
        <v>2685</v>
      </c>
      <c r="AF2685">
        <f t="shared" si="454"/>
        <v>0.86784140969162982</v>
      </c>
      <c r="AG2685">
        <f>AG2684*(1-(AG$1+AG$5))^($A2685-$A2684)*(1+2*(E2685/E2684-1))</f>
        <v>11526.457616429112</v>
      </c>
      <c r="AH2685">
        <f>VLOOKUP(A2685,'UVXY-IV'!A$2:E$2000,4,0)</f>
        <v>57119.5</v>
      </c>
      <c r="AJ2685" s="10">
        <f t="shared" si="466"/>
        <v>-0.79820450780505592</v>
      </c>
      <c r="AK2685">
        <f t="shared" si="462"/>
        <v>35.853738004580997</v>
      </c>
      <c r="AM2685">
        <v>35.816049999999997</v>
      </c>
      <c r="AN2685" s="10">
        <f t="shared" si="465"/>
        <v>1.052265802091501E-3</v>
      </c>
      <c r="AO2685">
        <f>AO2684*(1-AO$1+H2684)^($A2685-$A2684)*(2-E2685/E2684)</f>
        <v>36.514841439863204</v>
      </c>
      <c r="AQ2685" s="10" t="e">
        <f t="shared" si="464"/>
        <v>#DIV/0!</v>
      </c>
    </row>
    <row r="2686" spans="1:43" x14ac:dyDescent="0.25">
      <c r="A2686" s="1">
        <v>41957</v>
      </c>
      <c r="B2686" s="12">
        <v>13.31</v>
      </c>
      <c r="C2686" s="12">
        <v>15.96</v>
      </c>
      <c r="D2686">
        <v>747.17439999999999</v>
      </c>
      <c r="E2686">
        <v>666.10550000000001</v>
      </c>
      <c r="F2686">
        <v>29420.412132000001</v>
      </c>
      <c r="G2686">
        <v>26232.762912999999</v>
      </c>
      <c r="H2686">
        <f>(1/(1-91/360*VLOOKUP($A2686,Tbills!$B$4:$C$974,2,1)/100))^((1)/91)-1</f>
        <v>6.9441778594026005E-7</v>
      </c>
      <c r="I2686" s="2">
        <f t="shared" si="461"/>
        <v>455.83587481569288</v>
      </c>
      <c r="J2686">
        <f>VLOOKUP(A2686,'VXX-IV'!A$1:C$4500,3,0)</f>
        <v>455.86</v>
      </c>
      <c r="L2686">
        <f t="shared" si="455"/>
        <v>60432.08365528789</v>
      </c>
      <c r="O2686">
        <f t="shared" si="456"/>
        <v>5869.2289222452628</v>
      </c>
      <c r="R2686">
        <f t="shared" si="457"/>
        <v>40.999781502521294</v>
      </c>
      <c r="U2686" s="2">
        <f t="shared" si="458"/>
        <v>49.514757389773685</v>
      </c>
      <c r="V2686">
        <f>VLOOKUP(A2686,'VXZ-IV'!A$1:C$4500,3,0)</f>
        <v>49.52</v>
      </c>
      <c r="W2686" s="10">
        <f t="shared" si="463"/>
        <v>-1.058685425346928E-4</v>
      </c>
      <c r="X2686">
        <f t="shared" si="459"/>
        <v>45.093662519776544</v>
      </c>
      <c r="AB2686">
        <f t="shared" si="460"/>
        <v>379.29730964233971</v>
      </c>
      <c r="AC2686">
        <f>VLOOKUP(A2686,'VIXY-IV'!A$1:E$2000,4,0)</f>
        <v>379.19799999999998</v>
      </c>
      <c r="AD2686" s="10">
        <f t="shared" si="467"/>
        <v>2.6189389801567486E-4</v>
      </c>
      <c r="AE2686">
        <f>ROW()</f>
        <v>2686</v>
      </c>
      <c r="AF2686">
        <f t="shared" si="454"/>
        <v>0.83395989974937346</v>
      </c>
      <c r="AG2686">
        <f>AG2685*(1-(AG$1+AG$5))^($A2686-$A2685)*(1+2*(E2686/E2685-1))</f>
        <v>11129.97100243919</v>
      </c>
      <c r="AH2686">
        <f>VLOOKUP(A2686,'UVXY-IV'!A$2:E$2000,4,0)</f>
        <v>55157</v>
      </c>
      <c r="AJ2686" s="10">
        <f t="shared" si="466"/>
        <v>-0.79821290131009315</v>
      </c>
      <c r="AK2686">
        <f t="shared" si="462"/>
        <v>36.468103761670569</v>
      </c>
      <c r="AM2686">
        <v>36.430199999999999</v>
      </c>
      <c r="AN2686" s="10">
        <f t="shared" si="465"/>
        <v>1.0404489042215026E-3</v>
      </c>
      <c r="AO2686">
        <f>AO2685*(1-AO$1+H2685)^($A2686-$A2685)*(2-E2686/E2685)</f>
        <v>37.14091737573721</v>
      </c>
      <c r="AQ2686" s="10" t="e">
        <f t="shared" si="464"/>
        <v>#DIV/0!</v>
      </c>
    </row>
    <row r="2687" spans="1:43" x14ac:dyDescent="0.25">
      <c r="A2687" s="1">
        <v>41960</v>
      </c>
      <c r="B2687" s="12">
        <v>13.99</v>
      </c>
      <c r="C2687" s="12">
        <v>15.93</v>
      </c>
      <c r="D2687">
        <v>749.38729999999998</v>
      </c>
      <c r="E2687">
        <v>668.07690000000002</v>
      </c>
      <c r="F2687">
        <v>29445.726995000001</v>
      </c>
      <c r="G2687">
        <v>26255.280306000001</v>
      </c>
      <c r="H2687">
        <f>(1/(1-91/360*VLOOKUP($A2687,Tbills!$B$4:$C$974,2,1)/100))^((1)/91)-1</f>
        <v>6.9441778594026005E-7</v>
      </c>
      <c r="I2687" s="2">
        <f t="shared" si="461"/>
        <v>457.15247736140498</v>
      </c>
      <c r="J2687">
        <f>VLOOKUP(A2687,'VXX-IV'!A$1:C$4500,3,0)</f>
        <v>457.18</v>
      </c>
      <c r="L2687">
        <f t="shared" si="455"/>
        <v>60781.675092342608</v>
      </c>
      <c r="O2687">
        <f t="shared" si="456"/>
        <v>5894.6887309929343</v>
      </c>
      <c r="R2687">
        <f t="shared" si="457"/>
        <v>40.933558440178714</v>
      </c>
      <c r="U2687" s="2">
        <f t="shared" si="458"/>
        <v>49.553737412923155</v>
      </c>
      <c r="V2687">
        <f>VLOOKUP(A2687,'VXZ-IV'!A$1:C$4500,3,0)</f>
        <v>49.56</v>
      </c>
      <c r="W2687" s="10">
        <f t="shared" si="463"/>
        <v>-1.2636374247065874E-4</v>
      </c>
      <c r="X2687">
        <f t="shared" si="459"/>
        <v>45.050050303844621</v>
      </c>
      <c r="AB2687">
        <f t="shared" si="460"/>
        <v>380.38008596983406</v>
      </c>
      <c r="AC2687">
        <f>VLOOKUP(A2687,'VIXY-IV'!A$1:E$2000,4,0)</f>
        <v>380.28800000000001</v>
      </c>
      <c r="AD2687" s="10">
        <f t="shared" si="467"/>
        <v>2.4214797688615342E-4</v>
      </c>
      <c r="AE2687">
        <f>ROW()</f>
        <v>2687</v>
      </c>
      <c r="AF2687">
        <f t="shared" si="454"/>
        <v>0.87821720025109862</v>
      </c>
      <c r="AG2687">
        <f>AG2686*(1-(AG$1+AG$5))^($A2687-$A2686)*(1+2*(E2687/E2686-1))</f>
        <v>11194.719515291208</v>
      </c>
      <c r="AH2687">
        <f>VLOOKUP(A2687,'UVXY-IV'!A$2:E$2000,4,0)</f>
        <v>55473</v>
      </c>
      <c r="AJ2687" s="10">
        <f t="shared" si="466"/>
        <v>-0.79819516674253765</v>
      </c>
      <c r="AK2687">
        <f t="shared" si="462"/>
        <v>36.355092855467277</v>
      </c>
      <c r="AM2687">
        <v>36.3187</v>
      </c>
      <c r="AN2687" s="10">
        <f t="shared" si="465"/>
        <v>1.0020417985026064E-3</v>
      </c>
      <c r="AO2687">
        <f>AO2686*(1-AO$1+H2686)^($A2687-$A2686)*(2-E2687/E2686)</f>
        <v>37.026963814769978</v>
      </c>
      <c r="AQ2687" s="10" t="e">
        <f t="shared" si="464"/>
        <v>#DIV/0!</v>
      </c>
    </row>
    <row r="2688" spans="1:43" x14ac:dyDescent="0.25">
      <c r="A2688" s="1">
        <v>41961</v>
      </c>
      <c r="B2688" s="12">
        <v>13.86</v>
      </c>
      <c r="C2688" s="12">
        <v>15.7</v>
      </c>
      <c r="D2688">
        <v>746.20410000000004</v>
      </c>
      <c r="E2688">
        <v>665.23869999999999</v>
      </c>
      <c r="F2688">
        <v>29529.822040999999</v>
      </c>
      <c r="G2688">
        <v>26330.245416000002</v>
      </c>
      <c r="H2688">
        <f>(1/(1-91/360*VLOOKUP($A2688,Tbills!$B$4:$C$974,2,1)/100))^((1)/91)-1</f>
        <v>6.9441778594026005E-7</v>
      </c>
      <c r="I2688" s="2">
        <f t="shared" si="461"/>
        <v>455.19951431115385</v>
      </c>
      <c r="J2688">
        <f>VLOOKUP(A2688,'VXX-IV'!A$1:C$4500,3,0)</f>
        <v>455.23</v>
      </c>
      <c r="L2688">
        <f t="shared" si="455"/>
        <v>60262.553421634264</v>
      </c>
      <c r="O2688">
        <f t="shared" si="456"/>
        <v>5856.9276268321382</v>
      </c>
      <c r="R2688">
        <f t="shared" si="457"/>
        <v>41.018653379450349</v>
      </c>
      <c r="U2688" s="2">
        <f t="shared" si="458"/>
        <v>49.694047857424017</v>
      </c>
      <c r="V2688">
        <f>VLOOKUP(A2688,'VXZ-IV'!A$1:C$4500,3,0)</f>
        <v>49.68</v>
      </c>
      <c r="W2688" s="10">
        <f t="shared" si="463"/>
        <v>2.8276685636097199E-4</v>
      </c>
      <c r="X2688">
        <f t="shared" si="459"/>
        <v>44.919791343592635</v>
      </c>
      <c r="AB2688">
        <f t="shared" si="460"/>
        <v>378.75090655713598</v>
      </c>
      <c r="AC2688">
        <f>VLOOKUP(A2688,'VIXY-IV'!A$1:E$2000,4,0)</f>
        <v>378.65600000000001</v>
      </c>
      <c r="AD2688" s="10">
        <f t="shared" si="467"/>
        <v>2.5064057386114946E-4</v>
      </c>
      <c r="AE2688">
        <f>ROW()</f>
        <v>2688</v>
      </c>
      <c r="AF2688">
        <f t="shared" si="454"/>
        <v>0.88280254777070066</v>
      </c>
      <c r="AG2688">
        <f>AG2687*(1-(AG$1+AG$5))^($A2688-$A2687)*(1+2*(E2688/E2687-1))</f>
        <v>11099.228121609525</v>
      </c>
      <c r="AH2688">
        <f>VLOOKUP(A2688,'UVXY-IV'!A$2:E$2000,4,0)</f>
        <v>54998.5</v>
      </c>
      <c r="AJ2688" s="10">
        <f t="shared" si="466"/>
        <v>-0.79819034843478409</v>
      </c>
      <c r="AK2688">
        <f t="shared" si="462"/>
        <v>36.507840236712475</v>
      </c>
      <c r="AM2688">
        <v>36.471800000000002</v>
      </c>
      <c r="AN2688" s="10">
        <f t="shared" si="465"/>
        <v>9.881672062379554E-4</v>
      </c>
      <c r="AO2688">
        <f>AO2687*(1-AO$1+H2687)^($A2688-$A2687)*(2-E2688/E2687)</f>
        <v>37.182916471677053</v>
      </c>
      <c r="AQ2688" s="10" t="e">
        <f t="shared" si="464"/>
        <v>#DIV/0!</v>
      </c>
    </row>
    <row r="2689" spans="1:43" x14ac:dyDescent="0.25">
      <c r="A2689" s="1">
        <v>41962</v>
      </c>
      <c r="B2689" s="12">
        <v>13.96</v>
      </c>
      <c r="C2689" s="12">
        <v>15.97</v>
      </c>
      <c r="D2689">
        <v>755.95889999999997</v>
      </c>
      <c r="E2689">
        <v>673.93460000000005</v>
      </c>
      <c r="F2689">
        <v>29865.726779000001</v>
      </c>
      <c r="G2689">
        <v>26629.736358999999</v>
      </c>
      <c r="H2689">
        <f>(1/(1-91/360*VLOOKUP($A2689,Tbills!$B$4:$C$974,2,1)/100))^((1)/91)-1</f>
        <v>6.9441778594026005E-7</v>
      </c>
      <c r="I2689" s="2">
        <f t="shared" si="461"/>
        <v>461.1388940907766</v>
      </c>
      <c r="J2689">
        <f>VLOOKUP(A2689,'VXX-IV'!A$1:C$4500,3,0)</f>
        <v>461.16</v>
      </c>
      <c r="L2689">
        <f t="shared" si="455"/>
        <v>61835.286972040565</v>
      </c>
      <c r="O2689">
        <f t="shared" si="456"/>
        <v>5971.5676988865525</v>
      </c>
      <c r="R2689">
        <f t="shared" si="457"/>
        <v>40.748716404257301</v>
      </c>
      <c r="U2689" s="2">
        <f t="shared" si="458"/>
        <v>50.258097219708219</v>
      </c>
      <c r="V2689">
        <f>VLOOKUP(A2689,'VXZ-IV'!A$1:C$4500,3,0)</f>
        <v>50.24</v>
      </c>
      <c r="W2689" s="10">
        <f t="shared" si="463"/>
        <v>3.6021536043429059E-4</v>
      </c>
      <c r="X2689">
        <f t="shared" si="459"/>
        <v>44.407243647507762</v>
      </c>
      <c r="AB2689">
        <f t="shared" si="460"/>
        <v>383.68850353166994</v>
      </c>
      <c r="AC2689">
        <f>VLOOKUP(A2689,'VIXY-IV'!A$1:E$2000,4,0)</f>
        <v>383.60399999999998</v>
      </c>
      <c r="AD2689" s="10">
        <f t="shared" si="467"/>
        <v>2.2028845285748666E-4</v>
      </c>
      <c r="AE2689">
        <f>ROW()</f>
        <v>2689</v>
      </c>
      <c r="AF2689">
        <f t="shared" si="454"/>
        <v>0.87413901064495936</v>
      </c>
      <c r="AG2689">
        <f>AG2688*(1-(AG$1+AG$5))^($A2689-$A2688)*(1+2*(E2689/E2688-1))</f>
        <v>11389.019187868998</v>
      </c>
      <c r="AH2689">
        <f>VLOOKUP(A2689,'UVXY-IV'!A$2:E$2000,4,0)</f>
        <v>56441.25</v>
      </c>
      <c r="AJ2689" s="10">
        <f t="shared" si="466"/>
        <v>-0.79821461806978056</v>
      </c>
      <c r="AK2689">
        <f t="shared" si="462"/>
        <v>36.028937114541861</v>
      </c>
      <c r="AM2689">
        <v>35.993749999999999</v>
      </c>
      <c r="AN2689" s="10">
        <f t="shared" si="465"/>
        <v>9.7758956879623327E-4</v>
      </c>
      <c r="AO2689">
        <f>AO2688*(1-AO$1+H2688)^($A2689-$A2688)*(2-E2689/E2688)</f>
        <v>36.695535194552264</v>
      </c>
      <c r="AQ2689" s="10" t="e">
        <f t="shared" si="464"/>
        <v>#DIV/0!</v>
      </c>
    </row>
    <row r="2690" spans="1:43" x14ac:dyDescent="0.25">
      <c r="A2690" s="1">
        <v>41963</v>
      </c>
      <c r="B2690" s="12">
        <v>13.58</v>
      </c>
      <c r="C2690" s="12">
        <v>16.010000000000002</v>
      </c>
      <c r="D2690">
        <v>739.31679999999994</v>
      </c>
      <c r="E2690">
        <v>659.09780000000001</v>
      </c>
      <c r="F2690">
        <v>29643.538859</v>
      </c>
      <c r="G2690">
        <v>26431.604297000002</v>
      </c>
      <c r="H2690">
        <f>(1/(1-91/360*VLOOKUP($A2690,Tbills!$B$4:$C$974,2,1)/100))^((1)/91)-1</f>
        <v>6.9441778594026005E-7</v>
      </c>
      <c r="I2690" s="2">
        <f t="shared" si="461"/>
        <v>450.97612912867874</v>
      </c>
      <c r="J2690">
        <f>VLOOKUP(A2690,'VXX-IV'!A$1:C$4500,3,0)</f>
        <v>451</v>
      </c>
      <c r="L2690">
        <f t="shared" si="455"/>
        <v>59110.024304106773</v>
      </c>
      <c r="O2690">
        <f t="shared" si="456"/>
        <v>5774.1752912592419</v>
      </c>
      <c r="R2690">
        <f t="shared" si="457"/>
        <v>41.195399481637224</v>
      </c>
      <c r="U2690" s="2">
        <f t="shared" si="458"/>
        <v>49.882982645175439</v>
      </c>
      <c r="V2690">
        <f>VLOOKUP(A2690,'VXZ-IV'!A$1:C$4500,3,0)</f>
        <v>49.88</v>
      </c>
      <c r="W2690" s="10">
        <f t="shared" si="463"/>
        <v>5.9796414904500494E-5</v>
      </c>
      <c r="X2690">
        <f t="shared" si="459"/>
        <v>44.736021305564996</v>
      </c>
      <c r="AB2690">
        <f t="shared" si="460"/>
        <v>375.22844443090133</v>
      </c>
      <c r="AC2690">
        <f>VLOOKUP(A2690,'VIXY-IV'!A$1:E$2000,4,0)</f>
        <v>375.11599999999999</v>
      </c>
      <c r="AD2690" s="10">
        <f t="shared" si="467"/>
        <v>2.9975909025825587E-4</v>
      </c>
      <c r="AE2690">
        <f>ROW()</f>
        <v>2690</v>
      </c>
      <c r="AF2690">
        <f t="shared" si="454"/>
        <v>0.84821986258588378</v>
      </c>
      <c r="AG2690">
        <f>AG2689*(1-(AG$1+AG$5))^($A2690-$A2689)*(1+2*(E2690/E2689-1))</f>
        <v>10887.189390880083</v>
      </c>
      <c r="AH2690">
        <f>VLOOKUP(A2690,'UVXY-IV'!A$2:E$2000,4,0)</f>
        <v>53947.75</v>
      </c>
      <c r="AJ2690" s="10">
        <f t="shared" si="466"/>
        <v>-0.79819011189752898</v>
      </c>
      <c r="AK2690">
        <f t="shared" si="462"/>
        <v>36.820406100385824</v>
      </c>
      <c r="AM2690">
        <v>36.784300000000002</v>
      </c>
      <c r="AN2690" s="10">
        <f t="shared" si="465"/>
        <v>9.8156279678618397E-4</v>
      </c>
      <c r="AO2690">
        <f>AO2689*(1-AO$1+H2689)^($A2690-$A2689)*(2-E2690/E2689)</f>
        <v>37.502033399570493</v>
      </c>
      <c r="AQ2690" s="10" t="e">
        <f t="shared" si="464"/>
        <v>#DIV/0!</v>
      </c>
    </row>
    <row r="2691" spans="1:43" x14ac:dyDescent="0.25">
      <c r="A2691" s="1">
        <v>41964</v>
      </c>
      <c r="B2691" s="12">
        <v>12.9</v>
      </c>
      <c r="C2691" s="12">
        <v>15.79</v>
      </c>
      <c r="D2691">
        <v>730.63900000000001</v>
      </c>
      <c r="E2691">
        <v>651.36109999999996</v>
      </c>
      <c r="F2691">
        <v>29643.559443999999</v>
      </c>
      <c r="G2691">
        <v>26431.604297000002</v>
      </c>
      <c r="H2691">
        <f>(1/(1-91/360*VLOOKUP($A2691,Tbills!$B$4:$C$974,2,1)/100))^((1)/91)-1</f>
        <v>6.9441778594026005E-7</v>
      </c>
      <c r="I2691" s="2">
        <f t="shared" si="461"/>
        <v>445.67188735417341</v>
      </c>
      <c r="J2691">
        <f>VLOOKUP(A2691,'VXX-IV'!A$1:C$4500,3,0)</f>
        <v>445.7</v>
      </c>
      <c r="L2691">
        <f t="shared" si="455"/>
        <v>57719.75042061913</v>
      </c>
      <c r="O2691">
        <f t="shared" si="456"/>
        <v>5672.3154712644209</v>
      </c>
      <c r="R2691">
        <f t="shared" si="457"/>
        <v>41.435308657044736</v>
      </c>
      <c r="U2691" s="2">
        <f t="shared" si="458"/>
        <v>49.881800959177809</v>
      </c>
      <c r="V2691">
        <f>VLOOKUP(A2691,'VXZ-IV'!A$1:C$4500,3,0)</f>
        <v>49.88</v>
      </c>
      <c r="W2691" s="10">
        <f t="shared" si="463"/>
        <v>3.6105837566191568E-5</v>
      </c>
      <c r="X2691">
        <f t="shared" si="459"/>
        <v>44.734397751087769</v>
      </c>
      <c r="AB2691">
        <f t="shared" si="460"/>
        <v>370.81096459556665</v>
      </c>
      <c r="AC2691">
        <f>VLOOKUP(A2691,'VIXY-IV'!A$1:E$2000,4,0)</f>
        <v>370.65800000000002</v>
      </c>
      <c r="AD2691" s="10">
        <f t="shared" si="467"/>
        <v>4.1268391769944124E-4</v>
      </c>
      <c r="AE2691">
        <f>ROW()</f>
        <v>2691</v>
      </c>
      <c r="AF2691">
        <f t="shared" si="454"/>
        <v>0.81697276757441428</v>
      </c>
      <c r="AG2691">
        <f>AG2690*(1-(AG$1+AG$5))^($A2691-$A2690)*(1+2*(E2691/E2690-1))</f>
        <v>10631.236524084328</v>
      </c>
      <c r="AH2691">
        <f>VLOOKUP(A2691,'UVXY-IV'!A$2:E$2000,4,0)</f>
        <v>52660.25</v>
      </c>
      <c r="AJ2691" s="10">
        <f t="shared" si="466"/>
        <v>-0.79811648208877983</v>
      </c>
      <c r="AK2691">
        <f t="shared" si="462"/>
        <v>37.25088070679432</v>
      </c>
      <c r="AM2691">
        <v>37.214599999999997</v>
      </c>
      <c r="AN2691" s="10">
        <f t="shared" si="465"/>
        <v>9.7490519297060985E-4</v>
      </c>
      <c r="AO2691">
        <f>AO2690*(1-AO$1+H2690)^($A2691-$A2690)*(2-E2691/E2690)</f>
        <v>37.940867222246226</v>
      </c>
      <c r="AQ2691" s="10" t="e">
        <f t="shared" si="464"/>
        <v>#DIV/0!</v>
      </c>
    </row>
    <row r="2692" spans="1:43" x14ac:dyDescent="0.25">
      <c r="A2692" s="1">
        <v>41967</v>
      </c>
      <c r="B2692" s="12">
        <v>12.62</v>
      </c>
      <c r="C2692" s="12">
        <v>15.55</v>
      </c>
      <c r="D2692">
        <v>712.84180000000003</v>
      </c>
      <c r="E2692">
        <v>635.49360000000001</v>
      </c>
      <c r="F2692">
        <v>29620.129521999999</v>
      </c>
      <c r="G2692">
        <v>26410.658003</v>
      </c>
      <c r="H2692">
        <f>(1/(1-91/360*VLOOKUP($A2692,Tbills!$B$4:$C$974,2,1)/100))^((1)/91)-1</f>
        <v>5.4946443706072046E-7</v>
      </c>
      <c r="I2692" s="2">
        <f t="shared" si="461"/>
        <v>434.78422511909991</v>
      </c>
      <c r="J2692">
        <f>VLOOKUP(A2692,'VXX-IV'!A$1:C$4500,3,0)</f>
        <v>434.81</v>
      </c>
      <c r="L2692">
        <f t="shared" si="455"/>
        <v>54900.227750724764</v>
      </c>
      <c r="O2692">
        <f t="shared" si="456"/>
        <v>5464.4921006514178</v>
      </c>
      <c r="R2692">
        <f t="shared" si="457"/>
        <v>41.93431414886664</v>
      </c>
      <c r="U2692" s="2">
        <f t="shared" si="458"/>
        <v>49.83872905328478</v>
      </c>
      <c r="V2692">
        <f>VLOOKUP(A2692,'VXZ-IV'!A$1:C$4500,3,0)</f>
        <v>49.84</v>
      </c>
      <c r="W2692" s="10">
        <f t="shared" si="463"/>
        <v>-2.5500536019684716E-5</v>
      </c>
      <c r="X2692">
        <f t="shared" si="459"/>
        <v>44.764954851196919</v>
      </c>
      <c r="AB2692">
        <f t="shared" si="460"/>
        <v>361.73997502317582</v>
      </c>
      <c r="AC2692">
        <f>VLOOKUP(A2692,'VIXY-IV'!A$1:E$2000,4,0)</f>
        <v>361.56799999999998</v>
      </c>
      <c r="AD2692" s="10">
        <f t="shared" si="467"/>
        <v>4.7563673548500773E-4</v>
      </c>
      <c r="AE2692">
        <f>ROW()</f>
        <v>2692</v>
      </c>
      <c r="AF2692">
        <f t="shared" si="454"/>
        <v>0.81157556270096454</v>
      </c>
      <c r="AG2692">
        <f>AG2691*(1-(AG$1+AG$5))^($A2692-$A2691)*(1+2*(E2692/E2691-1))</f>
        <v>10112.249088586472</v>
      </c>
      <c r="AH2692">
        <f>VLOOKUP(A2692,'UVXY-IV'!A$2:E$2000,4,0)</f>
        <v>50082</v>
      </c>
      <c r="AJ2692" s="10">
        <f t="shared" si="466"/>
        <v>-0.7980861569309039</v>
      </c>
      <c r="AK2692">
        <f t="shared" si="462"/>
        <v>38.153000347487975</v>
      </c>
      <c r="AM2692">
        <v>38.117550000000001</v>
      </c>
      <c r="AN2692" s="10">
        <f t="shared" si="465"/>
        <v>9.3002691641963509E-4</v>
      </c>
      <c r="AO2692">
        <f>AO2691*(1-AO$1+H2691)^($A2692-$A2691)*(2-E2692/E2691)</f>
        <v>38.860895449827709</v>
      </c>
      <c r="AQ2692" s="10" t="e">
        <f t="shared" si="464"/>
        <v>#DIV/0!</v>
      </c>
    </row>
    <row r="2693" spans="1:43" x14ac:dyDescent="0.25">
      <c r="A2693" s="1">
        <v>41968</v>
      </c>
      <c r="B2693" s="12">
        <v>12.25</v>
      </c>
      <c r="C2693" s="12">
        <v>15.41</v>
      </c>
      <c r="D2693">
        <v>708.53959999999995</v>
      </c>
      <c r="E2693">
        <v>631.65779999999995</v>
      </c>
      <c r="F2693">
        <v>29731.598903999999</v>
      </c>
      <c r="G2693">
        <v>26510.034673999999</v>
      </c>
      <c r="H2693">
        <f>(1/(1-91/360*VLOOKUP($A2693,Tbills!$B$4:$C$974,2,1)/100))^((1)/91)-1</f>
        <v>5.4946443706072046E-7</v>
      </c>
      <c r="I2693" s="2">
        <f t="shared" si="461"/>
        <v>432.14964289034117</v>
      </c>
      <c r="J2693">
        <f>VLOOKUP(A2693,'VXX-IV'!A$1:C$4500,3,0)</f>
        <v>432.17</v>
      </c>
      <c r="L2693">
        <f t="shared" si="455"/>
        <v>54235.056973912753</v>
      </c>
      <c r="O2693">
        <f t="shared" si="456"/>
        <v>5414.8346183116619</v>
      </c>
      <c r="R2693">
        <f t="shared" si="457"/>
        <v>42.058969228204987</v>
      </c>
      <c r="U2693" s="2">
        <f t="shared" si="458"/>
        <v>50.02506723674059</v>
      </c>
      <c r="V2693">
        <f>VLOOKUP(A2693,'VXZ-IV'!A$1:C$4500,3,0)</f>
        <v>50.04</v>
      </c>
      <c r="W2693" s="10">
        <f t="shared" si="463"/>
        <v>-2.9841653196260864E-4</v>
      </c>
      <c r="X2693">
        <f t="shared" si="459"/>
        <v>44.594890616282875</v>
      </c>
      <c r="AB2693">
        <f t="shared" si="460"/>
        <v>359.54399899410458</v>
      </c>
      <c r="AC2693">
        <f>VLOOKUP(A2693,'VIXY-IV'!A$1:E$2000,4,0)</f>
        <v>359.37599999999998</v>
      </c>
      <c r="AD2693" s="10">
        <f t="shared" si="467"/>
        <v>4.6747416105863415E-4</v>
      </c>
      <c r="AE2693">
        <f>ROW()</f>
        <v>2693</v>
      </c>
      <c r="AF2693">
        <f t="shared" si="454"/>
        <v>0.79493835171966254</v>
      </c>
      <c r="AG2693">
        <f>AG2692*(1-(AG$1+AG$5))^($A2693-$A2692)*(1+2*(E2693/E2692-1))</f>
        <v>9989.8386152998228</v>
      </c>
      <c r="AH2693">
        <f>VLOOKUP(A2693,'UVXY-IV'!A$2:E$2000,4,0)</f>
        <v>49469</v>
      </c>
      <c r="AJ2693" s="10">
        <f t="shared" si="466"/>
        <v>-0.79805861013362267</v>
      </c>
      <c r="AK2693">
        <f t="shared" si="462"/>
        <v>38.381501779107573</v>
      </c>
      <c r="AM2693">
        <v>38.345999999999997</v>
      </c>
      <c r="AN2693" s="10">
        <f t="shared" si="465"/>
        <v>9.2582744243396853E-4</v>
      </c>
      <c r="AO2693">
        <f>AO2692*(1-AO$1+H2692)^($A2693-$A2692)*(2-E2693/E2692)</f>
        <v>39.094032892476861</v>
      </c>
      <c r="AQ2693" s="10" t="e">
        <f t="shared" si="464"/>
        <v>#DIV/0!</v>
      </c>
    </row>
    <row r="2694" spans="1:43" x14ac:dyDescent="0.25">
      <c r="A2694" s="1">
        <v>41969</v>
      </c>
      <c r="B2694" s="12">
        <v>12.07</v>
      </c>
      <c r="C2694" s="12">
        <v>15.32</v>
      </c>
      <c r="D2694">
        <v>697.83510000000001</v>
      </c>
      <c r="E2694">
        <v>622.11440000000005</v>
      </c>
      <c r="F2694">
        <v>29571.956934999998</v>
      </c>
      <c r="G2694">
        <v>26367.676126999999</v>
      </c>
      <c r="H2694">
        <f>(1/(1-91/360*VLOOKUP($A2694,Tbills!$B$4:$C$974,2,1)/100))^((1)/91)-1</f>
        <v>5.4946443706072046E-7</v>
      </c>
      <c r="I2694" s="2">
        <f t="shared" si="461"/>
        <v>425.61041885369474</v>
      </c>
      <c r="J2694">
        <f>VLOOKUP(A2694,'VXX-IV'!A$1:C$4500,3,0)</f>
        <v>425.64</v>
      </c>
      <c r="L2694">
        <f t="shared" si="455"/>
        <v>52593.887840346732</v>
      </c>
      <c r="O2694">
        <f t="shared" si="456"/>
        <v>5291.9412619468567</v>
      </c>
      <c r="R2694">
        <f t="shared" si="457"/>
        <v>42.374777475466118</v>
      </c>
      <c r="U2694" s="2">
        <f t="shared" si="458"/>
        <v>49.755247513425367</v>
      </c>
      <c r="V2694">
        <f>VLOOKUP(A2694,'VXZ-IV'!A$1:C$4500,3,0)</f>
        <v>49.76</v>
      </c>
      <c r="W2694" s="10">
        <f t="shared" si="463"/>
        <v>-9.5508170712022E-5</v>
      </c>
      <c r="X2694">
        <f t="shared" si="459"/>
        <v>44.832730985862604</v>
      </c>
      <c r="AB2694">
        <f t="shared" si="460"/>
        <v>354.0994834302245</v>
      </c>
      <c r="AC2694">
        <f>VLOOKUP(A2694,'VIXY-IV'!A$1:E$2000,4,0)</f>
        <v>353.94799999999998</v>
      </c>
      <c r="AD2694" s="10">
        <f t="shared" si="467"/>
        <v>4.2798216185579996E-4</v>
      </c>
      <c r="AE2694">
        <f>ROW()</f>
        <v>2694</v>
      </c>
      <c r="AF2694">
        <f t="shared" si="454"/>
        <v>0.78785900783289819</v>
      </c>
      <c r="AG2694">
        <f>AG2693*(1-(AG$1+AG$5))^($A2694-$A2693)*(1+2*(E2694/E2693-1))</f>
        <v>9687.6492495409384</v>
      </c>
      <c r="AH2694">
        <f>VLOOKUP(A2694,'UVXY-IV'!A$2:E$2000,4,0)</f>
        <v>47973.25</v>
      </c>
      <c r="AJ2694" s="10">
        <f t="shared" si="466"/>
        <v>-0.79806143528860485</v>
      </c>
      <c r="AK2694">
        <f t="shared" si="462"/>
        <v>38.959573945014881</v>
      </c>
      <c r="AM2694">
        <v>38.923050000000003</v>
      </c>
      <c r="AN2694" s="10">
        <f t="shared" si="465"/>
        <v>9.3836287276771735E-4</v>
      </c>
      <c r="AO2694">
        <f>AO2693*(1-AO$1+H2693)^($A2694-$A2693)*(2-E2694/E2693)</f>
        <v>39.683238988220836</v>
      </c>
      <c r="AQ2694" s="10" t="e">
        <f t="shared" si="464"/>
        <v>#DIV/0!</v>
      </c>
    </row>
    <row r="2695" spans="1:43" x14ac:dyDescent="0.25">
      <c r="A2695" s="1">
        <v>41971</v>
      </c>
      <c r="B2695" s="12">
        <v>13.33</v>
      </c>
      <c r="C2695" s="12">
        <v>15.93</v>
      </c>
      <c r="D2695">
        <v>723.51919999999996</v>
      </c>
      <c r="E2695">
        <v>645.01089999999999</v>
      </c>
      <c r="F2695">
        <v>29702.191479000001</v>
      </c>
      <c r="G2695">
        <v>26483.770079999998</v>
      </c>
      <c r="H2695">
        <f>(1/(1-91/360*VLOOKUP($A2695,Tbills!$B$4:$C$974,2,1)/100))^((1)/91)-1</f>
        <v>5.4946443706072046E-7</v>
      </c>
      <c r="I2695" s="2">
        <f t="shared" si="461"/>
        <v>441.25366111138118</v>
      </c>
      <c r="J2695">
        <f>VLOOKUP(A2695,'VXX-IV'!A$1:C$4500,3,0)</f>
        <v>441.28</v>
      </c>
      <c r="L2695">
        <f t="shared" si="455"/>
        <v>56460.209913277045</v>
      </c>
      <c r="O2695">
        <f t="shared" si="456"/>
        <v>5583.7143977929336</v>
      </c>
      <c r="R2695">
        <f t="shared" si="457"/>
        <v>41.59122939576951</v>
      </c>
      <c r="U2695" s="2">
        <f t="shared" si="458"/>
        <v>49.971931950786455</v>
      </c>
      <c r="V2695">
        <f>VLOOKUP(A2695,'VXZ-IV'!A$1:C$4500,3,0)</f>
        <v>49.96</v>
      </c>
      <c r="W2695" s="10">
        <f t="shared" si="463"/>
        <v>2.3883007979286219E-4</v>
      </c>
      <c r="X2695">
        <f t="shared" si="459"/>
        <v>44.63208476289816</v>
      </c>
      <c r="AB2695">
        <f t="shared" si="460"/>
        <v>367.10627589642206</v>
      </c>
      <c r="AC2695">
        <f>VLOOKUP(A2695,'VIXY-IV'!A$1:E$2000,4,0)</f>
        <v>366.93799999999999</v>
      </c>
      <c r="AD2695" s="10">
        <f t="shared" si="467"/>
        <v>4.585949027413605E-4</v>
      </c>
      <c r="AE2695">
        <f>ROW()</f>
        <v>2695</v>
      </c>
      <c r="AF2695">
        <f t="shared" ref="AF2695:AF2758" si="468">B2695/C2695</f>
        <v>0.83678593848085381</v>
      </c>
      <c r="AG2695">
        <f>AG2694*(1-(AG$1+AG$5))^($A2695-$A2694)*(1+2*(E2695/E2694-1))</f>
        <v>10400.043045043145</v>
      </c>
      <c r="AH2695">
        <f>VLOOKUP(A2695,'UVXY-IV'!A$2:E$2000,4,0)</f>
        <v>51499</v>
      </c>
      <c r="AJ2695" s="10">
        <f t="shared" si="466"/>
        <v>-0.79805349530975078</v>
      </c>
      <c r="AK2695">
        <f t="shared" si="462"/>
        <v>37.522197696432841</v>
      </c>
      <c r="AM2695">
        <v>37.487749999999998</v>
      </c>
      <c r="AN2695" s="10">
        <f t="shared" si="465"/>
        <v>9.1890541397776637E-4</v>
      </c>
      <c r="AO2695">
        <f>AO2694*(1-AO$1+H2694)^($A2695-$A2694)*(2-E2695/E2694)</f>
        <v>38.219938819880262</v>
      </c>
      <c r="AQ2695" s="10" t="e">
        <f t="shared" si="464"/>
        <v>#DIV/0!</v>
      </c>
    </row>
    <row r="2696" spans="1:43" x14ac:dyDescent="0.25">
      <c r="A2696" s="1">
        <v>41974</v>
      </c>
      <c r="B2696" s="12">
        <v>14.29</v>
      </c>
      <c r="C2696" s="12">
        <v>16.739999999999998</v>
      </c>
      <c r="D2696">
        <v>758.2174</v>
      </c>
      <c r="E2696">
        <v>675.94290000000001</v>
      </c>
      <c r="F2696">
        <v>30504.449477999999</v>
      </c>
      <c r="G2696">
        <v>27199.054666</v>
      </c>
      <c r="H2696">
        <f>(1/(1-91/360*VLOOKUP($A2696,Tbills!$B$4:$C$974,2,1)/100))^((1)/91)-1</f>
        <v>6.9441778594026005E-7</v>
      </c>
      <c r="I2696" s="2">
        <f t="shared" si="461"/>
        <v>462.38127546325188</v>
      </c>
      <c r="J2696">
        <f>VLOOKUP(A2696,'VXX-IV'!A$1:C$4500,3,0)</f>
        <v>462.41</v>
      </c>
      <c r="L2696">
        <f t="shared" ref="L2696:L2759" si="469">L2695*(1-L$1+H2696)^($A2696-$A2695)*(1+2*(E2696/E2695-1))</f>
        <v>61867.134529766481</v>
      </c>
      <c r="O2696">
        <f t="shared" ref="O2696:O2759" si="470">O2695*(1-(O$1+O$5))^($A2696-$A2695)*(1+1.5*(E2696/E2695-1))</f>
        <v>5984.7663799700331</v>
      </c>
      <c r="R2696">
        <f t="shared" ref="R2696:R2759" si="471">R2695*(1-IF($A2696&lt;=R2691,R$1,R$1+IF(AND(WEEKDAY($A2696)&lt;&gt;1,WEEKDAY($A2696)&lt;&gt;7),S$1,0)))^($A2696-$A2695)*(1-0.5*(E2696/E2695-1))</f>
        <v>40.588454539381786</v>
      </c>
      <c r="U2696" s="2">
        <f t="shared" ref="U2696:U2759" si="472">U2695*$F2696/$F2695*(1-U$1)^($A2696-$A2695)</f>
        <v>51.317922748914093</v>
      </c>
      <c r="V2696">
        <f>VLOOKUP(A2696,'VXZ-IV'!A$1:C$4500,3,0)</f>
        <v>51.32</v>
      </c>
      <c r="W2696" s="10">
        <f t="shared" si="463"/>
        <v>-4.0476443606940471E-5</v>
      </c>
      <c r="X2696">
        <f t="shared" ref="X2696:X2759" si="473">X2695*(1-X$1+H2696)^($A2696-$A2695)*(2-G2696/G2695)</f>
        <v>43.421915075935019</v>
      </c>
      <c r="AB2696">
        <f t="shared" ref="AB2696:AB2759" si="474">AB2695*$E2696/$E2695*(1-(AB$1+AB$5+IF(AND(WEEKDAY(A2696)&lt;&gt;1,WEEKDAY(A2696)&lt;&gt;7),IF(A2696&lt;AC$2,AC$1,AC$3),0)))^($A2696-$A2695)</f>
        <v>384.67090573843325</v>
      </c>
      <c r="AC2696">
        <f>VLOOKUP(A2696,'VIXY-IV'!A$1:E$2000,4,0)</f>
        <v>384.52199999999999</v>
      </c>
      <c r="AD2696" s="10">
        <f t="shared" si="467"/>
        <v>3.8724894397001997E-4</v>
      </c>
      <c r="AE2696">
        <f>ROW()</f>
        <v>2696</v>
      </c>
      <c r="AF2696">
        <f t="shared" si="468"/>
        <v>0.85364396654719243</v>
      </c>
      <c r="AG2696">
        <f>AG2695*(1-(AG$1+AG$5))^($A2696-$A2695)*(1+2*(E2696/E2695-1))</f>
        <v>11396.375166832246</v>
      </c>
      <c r="AH2696">
        <f>VLOOKUP(A2696,'UVXY-IV'!A$2:E$2000,4,0)</f>
        <v>56435.75</v>
      </c>
      <c r="AJ2696" s="10">
        <f t="shared" si="466"/>
        <v>-0.79806461034304954</v>
      </c>
      <c r="AK2696">
        <f t="shared" si="462"/>
        <v>35.717800314902632</v>
      </c>
      <c r="AM2696">
        <v>35.6873</v>
      </c>
      <c r="AN2696" s="10">
        <f t="shared" si="465"/>
        <v>8.5465459428513135E-4</v>
      </c>
      <c r="AO2696">
        <f>AO2695*(1-AO$1+H2695)^($A2696-$A2695)*(2-E2696/E2695)</f>
        <v>36.383094546201647</v>
      </c>
      <c r="AQ2696" s="10" t="e">
        <f t="shared" si="464"/>
        <v>#DIV/0!</v>
      </c>
    </row>
    <row r="2697" spans="1:43" x14ac:dyDescent="0.25">
      <c r="A2697" s="1">
        <v>41975</v>
      </c>
      <c r="B2697" s="12">
        <v>12.85</v>
      </c>
      <c r="C2697" s="12">
        <v>15.96</v>
      </c>
      <c r="D2697">
        <v>699.38639999999998</v>
      </c>
      <c r="E2697">
        <v>623.49519999999995</v>
      </c>
      <c r="F2697">
        <v>29252.002955</v>
      </c>
      <c r="G2697">
        <v>26082.301596000001</v>
      </c>
      <c r="H2697">
        <f>(1/(1-91/360*VLOOKUP($A2697,Tbills!$B$4:$C$974,2,1)/100))^((1)/91)-1</f>
        <v>6.9441778594026005E-7</v>
      </c>
      <c r="I2697" s="2">
        <f t="shared" ref="I2697:I2760" si="475">I2696*$D2697/$D2696*(1-I$1)^($A2697-$A2696)</f>
        <v>426.49415647814652</v>
      </c>
      <c r="J2697">
        <f>VLOOKUP(A2697,'VXX-IV'!A$1:C$4500,3,0)</f>
        <v>426.52</v>
      </c>
      <c r="L2697">
        <f t="shared" si="469"/>
        <v>52264.029951142205</v>
      </c>
      <c r="O2697">
        <f t="shared" si="470"/>
        <v>5288.0340017654471</v>
      </c>
      <c r="R2697">
        <f t="shared" si="471"/>
        <v>42.161216371175236</v>
      </c>
      <c r="U2697" s="2">
        <f t="shared" si="472"/>
        <v>49.209720226070687</v>
      </c>
      <c r="V2697">
        <f>VLOOKUP(A2697,'VXZ-IV'!A$1:C$4500,3,0)</f>
        <v>49.2</v>
      </c>
      <c r="W2697" s="10">
        <f t="shared" si="463"/>
        <v>1.9756557054240176E-4</v>
      </c>
      <c r="X2697">
        <f t="shared" si="473"/>
        <v>45.203114302344261</v>
      </c>
      <c r="AB2697">
        <f t="shared" si="474"/>
        <v>354.81118488286603</v>
      </c>
      <c r="AC2697">
        <f>VLOOKUP(A2697,'VIXY-IV'!A$1:E$2000,4,0)</f>
        <v>354.69200000000001</v>
      </c>
      <c r="AD2697" s="10">
        <f t="shared" si="467"/>
        <v>3.3602360038020862E-4</v>
      </c>
      <c r="AE2697">
        <f>ROW()</f>
        <v>2697</v>
      </c>
      <c r="AF2697">
        <f t="shared" si="468"/>
        <v>0.80513784461152871</v>
      </c>
      <c r="AG2697">
        <f>AG2696*(1-(AG$1+AG$5))^($A2697-$A2696)*(1+2*(E2697/E2696-1))</f>
        <v>9627.5177115187653</v>
      </c>
      <c r="AH2697">
        <f>VLOOKUP(A2697,'UVXY-IV'!A$2:E$2000,4,0)</f>
        <v>47679.5</v>
      </c>
      <c r="AJ2697" s="10">
        <f t="shared" si="466"/>
        <v>-0.79807846744368616</v>
      </c>
      <c r="AK2697">
        <f t="shared" ref="AK2697:AK2760" si="476">AK2696*(1-IF($A2697&lt;=AK2692,AK$1,AK$1+IF(AND(WEEKDAY($A2697)&lt;&gt;1,WEEKDAY($A2697)&lt;&gt;7),AL$1,0)))^($A2697-$A2696)*(2-$E2697/$E2696)</f>
        <v>38.487419979097361</v>
      </c>
      <c r="AM2697">
        <v>38.455649999999999</v>
      </c>
      <c r="AN2697" s="10">
        <f t="shared" si="465"/>
        <v>8.2614593947472059E-4</v>
      </c>
      <c r="AO2697">
        <f>AO2696*(1-AO$1+H2696)^($A2697-$A2696)*(2-E2697/E2696)</f>
        <v>39.204705443878368</v>
      </c>
      <c r="AQ2697" s="10" t="e">
        <f t="shared" si="464"/>
        <v>#DIV/0!</v>
      </c>
    </row>
    <row r="2698" spans="1:43" x14ac:dyDescent="0.25">
      <c r="A2698" s="1">
        <v>41976</v>
      </c>
      <c r="B2698" s="12">
        <v>12.47</v>
      </c>
      <c r="C2698" s="12">
        <v>15.55</v>
      </c>
      <c r="D2698">
        <v>701.61540000000002</v>
      </c>
      <c r="E2698">
        <v>625.4819</v>
      </c>
      <c r="F2698">
        <v>29333.675754</v>
      </c>
      <c r="G2698">
        <v>26155.106346</v>
      </c>
      <c r="H2698">
        <f>(1/(1-91/360*VLOOKUP($A2698,Tbills!$B$4:$C$974,2,1)/100))^((1)/91)-1</f>
        <v>6.9441778594026005E-7</v>
      </c>
      <c r="I2698" s="2">
        <f t="shared" si="475"/>
        <v>427.84299463532994</v>
      </c>
      <c r="J2698">
        <f>VLOOKUP(A2698,'VXX-IV'!A$1:C$4500,3,0)</f>
        <v>427.87</v>
      </c>
      <c r="L2698">
        <f t="shared" si="469"/>
        <v>52594.756152680493</v>
      </c>
      <c r="O2698">
        <f t="shared" si="470"/>
        <v>5313.1295729092344</v>
      </c>
      <c r="R2698">
        <f t="shared" si="471"/>
        <v>42.092142412364538</v>
      </c>
      <c r="U2698" s="2">
        <f t="shared" si="472"/>
        <v>49.345912536578737</v>
      </c>
      <c r="V2698">
        <f>VLOOKUP(A2698,'VXZ-IV'!A$1:C$4500,3,0)</f>
        <v>49.36</v>
      </c>
      <c r="W2698" s="10">
        <f t="shared" si="463"/>
        <v>-2.8540241939345457E-4</v>
      </c>
      <c r="X2698">
        <f t="shared" si="473"/>
        <v>45.075300805380536</v>
      </c>
      <c r="AB2698">
        <f t="shared" si="474"/>
        <v>355.92934241657423</v>
      </c>
      <c r="AC2698">
        <f>VLOOKUP(A2698,'VIXY-IV'!A$1:E$2000,4,0)</f>
        <v>355.78199999999998</v>
      </c>
      <c r="AD2698" s="10">
        <f t="shared" si="467"/>
        <v>4.1413679324486807E-4</v>
      </c>
      <c r="AE2698">
        <f>ROW()</f>
        <v>2698</v>
      </c>
      <c r="AF2698">
        <f t="shared" si="468"/>
        <v>0.80192926045016077</v>
      </c>
      <c r="AG2698">
        <f>AG2697*(1-(AG$1+AG$5))^($A2698-$A2697)*(1+2*(E2698/E2697-1))</f>
        <v>9688.5452970201841</v>
      </c>
      <c r="AH2698">
        <f>VLOOKUP(A2698,'UVXY-IV'!A$2:E$2000,4,0)</f>
        <v>47961.75</v>
      </c>
      <c r="AJ2698" s="10">
        <f t="shared" si="466"/>
        <v>-0.79799433304622569</v>
      </c>
      <c r="AK2698">
        <f t="shared" si="476"/>
        <v>38.362997126264759</v>
      </c>
      <c r="AM2698">
        <v>38.323050000000002</v>
      </c>
      <c r="AN2698" s="10">
        <f t="shared" si="465"/>
        <v>1.0423785754201109E-3</v>
      </c>
      <c r="AO2698">
        <f>AO2697*(1-AO$1+H2697)^($A2698-$A2697)*(2-E2698/E2697)</f>
        <v>39.07836561249902</v>
      </c>
      <c r="AQ2698" s="10" t="e">
        <f t="shared" si="464"/>
        <v>#DIV/0!</v>
      </c>
    </row>
    <row r="2699" spans="1:43" x14ac:dyDescent="0.25">
      <c r="A2699" s="1">
        <v>41977</v>
      </c>
      <c r="B2699" s="12">
        <v>12.38</v>
      </c>
      <c r="C2699" s="12">
        <v>15.64</v>
      </c>
      <c r="D2699">
        <v>690.03520000000003</v>
      </c>
      <c r="E2699">
        <v>615.15790000000004</v>
      </c>
      <c r="F2699">
        <v>29097.780148999998</v>
      </c>
      <c r="G2699">
        <v>25944.754003999999</v>
      </c>
      <c r="H2699">
        <f>(1/(1-91/360*VLOOKUP($A2699,Tbills!$B$4:$C$974,2,1)/100))^((1)/91)-1</f>
        <v>6.9441778594026005E-7</v>
      </c>
      <c r="I2699" s="2">
        <f t="shared" si="475"/>
        <v>420.77116279475541</v>
      </c>
      <c r="J2699">
        <f>VLOOKUP(A2699,'VXX-IV'!A$1:C$4500,3,0)</f>
        <v>420.8</v>
      </c>
      <c r="L2699">
        <f t="shared" si="469"/>
        <v>50856.268643297364</v>
      </c>
      <c r="O2699">
        <f t="shared" si="470"/>
        <v>5181.4097878972643</v>
      </c>
      <c r="R2699">
        <f t="shared" si="471"/>
        <v>42.437603492486751</v>
      </c>
      <c r="U2699" s="2">
        <f t="shared" si="472"/>
        <v>48.947888937837355</v>
      </c>
      <c r="V2699">
        <f>VLOOKUP(A2699,'VXZ-IV'!A$1:C$4500,3,0)</f>
        <v>48.96</v>
      </c>
      <c r="W2699" s="10">
        <f t="shared" ref="W2699:W2762" si="477">U2699/V2699-1</f>
        <v>-2.473664657403063E-4</v>
      </c>
      <c r="X2699">
        <f t="shared" si="473"/>
        <v>45.436169714383894</v>
      </c>
      <c r="AB2699">
        <f t="shared" si="474"/>
        <v>350.04228425292115</v>
      </c>
      <c r="AC2699">
        <f>VLOOKUP(A2699,'VIXY-IV'!A$1:E$2000,4,0)</f>
        <v>349.87</v>
      </c>
      <c r="AD2699" s="10">
        <f t="shared" si="467"/>
        <v>4.9242362283452579E-4</v>
      </c>
      <c r="AE2699">
        <f>ROW()</f>
        <v>2699</v>
      </c>
      <c r="AF2699">
        <f t="shared" si="468"/>
        <v>0.7915601023017903</v>
      </c>
      <c r="AG2699">
        <f>AG2698*(1-(AG$1+AG$5))^($A2699-$A2698)*(1+2*(E2699/E2698-1))</f>
        <v>9368.3976541563261</v>
      </c>
      <c r="AH2699">
        <f>VLOOKUP(A2699,'UVXY-IV'!A$2:E$2000,4,0)</f>
        <v>46376.25</v>
      </c>
      <c r="AJ2699" s="10">
        <f t="shared" si="466"/>
        <v>-0.79799147938532489</v>
      </c>
      <c r="AK2699">
        <f t="shared" si="476"/>
        <v>38.994387968423112</v>
      </c>
      <c r="AM2699">
        <v>38.954149999999998</v>
      </c>
      <c r="AN2699" s="10">
        <f t="shared" si="465"/>
        <v>1.0329571669029924E-3</v>
      </c>
      <c r="AO2699">
        <f>AO2698*(1-AO$1+H2698)^($A2699-$A2698)*(2-E2699/E2698)</f>
        <v>39.721938718570172</v>
      </c>
      <c r="AQ2699" s="10" t="e">
        <f t="shared" si="464"/>
        <v>#DIV/0!</v>
      </c>
    </row>
    <row r="2700" spans="1:43" x14ac:dyDescent="0.25">
      <c r="A2700" s="1">
        <v>41978</v>
      </c>
      <c r="B2700" s="12">
        <v>11.82</v>
      </c>
      <c r="C2700" s="12">
        <v>15.55</v>
      </c>
      <c r="D2700">
        <v>680.47739999999999</v>
      </c>
      <c r="E2700">
        <v>606.63679999999999</v>
      </c>
      <c r="F2700">
        <v>29125.436336999999</v>
      </c>
      <c r="G2700">
        <v>25969.395359999999</v>
      </c>
      <c r="H2700">
        <f>(1/(1-91/360*VLOOKUP($A2700,Tbills!$B$4:$C$974,2,1)/100))^((1)/91)-1</f>
        <v>6.9441778594026005E-7</v>
      </c>
      <c r="I2700" s="2">
        <f t="shared" si="475"/>
        <v>414.93286896633299</v>
      </c>
      <c r="J2700">
        <f>VLOOKUP(A2700,'VXX-IV'!A$1:C$4500,3,0)</f>
        <v>414.96</v>
      </c>
      <c r="L2700">
        <f t="shared" si="469"/>
        <v>49445.156738611069</v>
      </c>
      <c r="O2700">
        <f t="shared" si="470"/>
        <v>5073.5803262725622</v>
      </c>
      <c r="R2700">
        <f t="shared" si="471"/>
        <v>42.72959231623539</v>
      </c>
      <c r="U2700" s="2">
        <f t="shared" si="472"/>
        <v>48.993217141861919</v>
      </c>
      <c r="V2700">
        <f>VLOOKUP(A2700,'VXZ-IV'!A$1:C$4500,3,0)</f>
        <v>49</v>
      </c>
      <c r="W2700" s="10">
        <f t="shared" si="477"/>
        <v>-1.3842567628741254E-4</v>
      </c>
      <c r="X2700">
        <f t="shared" si="473"/>
        <v>45.391368743429474</v>
      </c>
      <c r="AB2700">
        <f t="shared" si="474"/>
        <v>345.18150160400785</v>
      </c>
      <c r="AC2700">
        <f>VLOOKUP(A2700,'VIXY-IV'!A$1:E$2000,4,0)</f>
        <v>344.99</v>
      </c>
      <c r="AD2700" s="10">
        <f t="shared" si="467"/>
        <v>5.550932027242883E-4</v>
      </c>
      <c r="AE2700">
        <f>ROW()</f>
        <v>2700</v>
      </c>
      <c r="AF2700">
        <f t="shared" si="468"/>
        <v>0.76012861736334403</v>
      </c>
      <c r="AG2700">
        <f>AG2699*(1-(AG$1+AG$5))^($A2700-$A2699)*(1+2*(E2700/E2699-1))</f>
        <v>9108.5506572721388</v>
      </c>
      <c r="AH2700">
        <f>VLOOKUP(A2700,'UVXY-IV'!A$2:E$2000,4,0)</f>
        <v>45083.5</v>
      </c>
      <c r="AJ2700" s="10">
        <f t="shared" si="466"/>
        <v>-0.79796265469024941</v>
      </c>
      <c r="AK2700">
        <f t="shared" si="476"/>
        <v>39.532692634393989</v>
      </c>
      <c r="AM2700">
        <v>39.490299999999998</v>
      </c>
      <c r="AN2700" s="10">
        <f t="shared" si="465"/>
        <v>1.0734948682078471E-3</v>
      </c>
      <c r="AO2700">
        <f>AO2699*(1-AO$1+H2699)^($A2700-$A2699)*(2-E2700/E2699)</f>
        <v>40.270701119837284</v>
      </c>
      <c r="AQ2700" s="10" t="e">
        <f t="shared" si="464"/>
        <v>#DIV/0!</v>
      </c>
    </row>
    <row r="2701" spans="1:43" x14ac:dyDescent="0.25">
      <c r="A2701" s="1">
        <v>41981</v>
      </c>
      <c r="B2701" s="12">
        <v>14.21</v>
      </c>
      <c r="C2701" s="12">
        <v>16.78</v>
      </c>
      <c r="D2701">
        <v>722.61289999999997</v>
      </c>
      <c r="E2701">
        <v>644.19880000000001</v>
      </c>
      <c r="F2701">
        <v>29880.945282000001</v>
      </c>
      <c r="G2701">
        <v>26642.983028999999</v>
      </c>
      <c r="H2701">
        <f>(1/(1-91/360*VLOOKUP($A2701,Tbills!$B$4:$C$974,2,1)/100))^((1)/91)-1</f>
        <v>6.9441778594026005E-7</v>
      </c>
      <c r="I2701" s="2">
        <f t="shared" si="475"/>
        <v>440.59348787564403</v>
      </c>
      <c r="J2701">
        <f>VLOOKUP(A2701,'VXX-IV'!A$1:C$4500,3,0)</f>
        <v>440.62</v>
      </c>
      <c r="L2701">
        <f t="shared" si="469"/>
        <v>55560.870098379521</v>
      </c>
      <c r="N2701">
        <f>L2701/(2.224)-1</f>
        <v>24981.405619774963</v>
      </c>
      <c r="O2701">
        <f t="shared" si="470"/>
        <v>5544.2420029617488</v>
      </c>
      <c r="R2701">
        <f t="shared" si="471"/>
        <v>41.401102441014253</v>
      </c>
      <c r="U2701" s="2">
        <f t="shared" si="472"/>
        <v>50.260416233272814</v>
      </c>
      <c r="V2701">
        <f>VLOOKUP(A2701,'VXZ-IV'!A$1:C$4500,3,0)</f>
        <v>50.24</v>
      </c>
      <c r="W2701" s="10">
        <f t="shared" si="477"/>
        <v>4.06374069920723E-4</v>
      </c>
      <c r="X2701">
        <f t="shared" si="473"/>
        <v>44.209205140526777</v>
      </c>
      <c r="Y2701">
        <v>44.21</v>
      </c>
      <c r="Z2701">
        <f t="shared" ref="Z2701" si="478">X2701/Y2701-1</f>
        <v>-1.7979178313143329E-5</v>
      </c>
      <c r="AB2701">
        <f t="shared" si="474"/>
        <v>366.51626077528556</v>
      </c>
      <c r="AC2701">
        <f>VLOOKUP(A2701,'VIXY-IV'!A$1:E$2000,4,0)</f>
        <v>366.24</v>
      </c>
      <c r="AD2701" s="10">
        <f t="shared" si="467"/>
        <v>7.5431622784383201E-4</v>
      </c>
      <c r="AE2701">
        <f>ROW()</f>
        <v>2701</v>
      </c>
      <c r="AF2701">
        <f t="shared" si="468"/>
        <v>0.84684147794994036</v>
      </c>
      <c r="AG2701">
        <f>AG2700*(1-(AG$1+AG$5))^($A2701-$A2700)*(1+2*(E2701/E2700-1))</f>
        <v>10235.4901870467</v>
      </c>
      <c r="AH2701">
        <f>VLOOKUP(A2701,'UVXY-IV'!A$2:E$2000,4,0)</f>
        <v>50648.25</v>
      </c>
      <c r="AJ2701" s="10">
        <f t="shared" si="466"/>
        <v>-0.79791028935754538</v>
      </c>
      <c r="AK2701">
        <f t="shared" si="476"/>
        <v>37.079708774804431</v>
      </c>
      <c r="AM2701">
        <v>37.03275</v>
      </c>
      <c r="AN2701" s="10">
        <f t="shared" si="465"/>
        <v>1.2680336946198079E-3</v>
      </c>
      <c r="AO2701">
        <f>AO2700*(1-AO$1+H2700)^($A2701-$A2700)*(2-E2701/E2700)</f>
        <v>37.773089546182909</v>
      </c>
      <c r="AQ2701" s="10" t="e">
        <f t="shared" si="464"/>
        <v>#DIV/0!</v>
      </c>
    </row>
    <row r="2702" spans="1:43" x14ac:dyDescent="0.25">
      <c r="A2702" s="1">
        <v>41982</v>
      </c>
      <c r="B2702" s="12">
        <v>14.89</v>
      </c>
      <c r="C2702" s="12">
        <v>16.89</v>
      </c>
      <c r="D2702">
        <v>725.52179999999998</v>
      </c>
      <c r="E2702">
        <v>646.79160000000002</v>
      </c>
      <c r="F2702">
        <v>29789.542615999999</v>
      </c>
      <c r="G2702">
        <v>26561.466446999999</v>
      </c>
      <c r="H2702">
        <f>(1/(1-91/360*VLOOKUP($A2702,Tbills!$B$4:$C$974,2,1)/100))^((1)/91)-1</f>
        <v>6.9441778594026005E-7</v>
      </c>
      <c r="I2702" s="2">
        <f t="shared" si="475"/>
        <v>442.35632374968924</v>
      </c>
      <c r="J2702">
        <f>VLOOKUP(A2702,'VXX-IV'!A$1:C$4500,3,0)</f>
        <v>442.39</v>
      </c>
      <c r="L2702">
        <f t="shared" si="469"/>
        <v>56005.624842957171</v>
      </c>
      <c r="N2702">
        <f>L2702/(2.2418)-1</f>
        <v>24981.435918885349</v>
      </c>
      <c r="O2702">
        <f t="shared" si="470"/>
        <v>5577.526109574309</v>
      </c>
      <c r="R2702">
        <f t="shared" si="471"/>
        <v>41.315918150870438</v>
      </c>
      <c r="U2702" s="2">
        <f t="shared" si="472"/>
        <v>50.105453131817782</v>
      </c>
      <c r="V2702">
        <f>VLOOKUP(A2702,'VXZ-IV'!A$1:C$4500,3,0)</f>
        <v>50.12</v>
      </c>
      <c r="W2702" s="10">
        <f t="shared" si="477"/>
        <v>-2.9024078575845547E-4</v>
      </c>
      <c r="X2702">
        <f t="shared" si="473"/>
        <v>44.342857800998885</v>
      </c>
      <c r="Y2702">
        <v>44.34</v>
      </c>
      <c r="Z2702">
        <f>X2702/Y2702-1</f>
        <v>6.4451984638669302E-5</v>
      </c>
      <c r="AB2702">
        <f t="shared" si="474"/>
        <v>367.97860170027758</v>
      </c>
      <c r="AC2702">
        <f>VLOOKUP(A2702,'VIXY-IV'!A$1:E$2000,4,0)</f>
        <v>367.726</v>
      </c>
      <c r="AD2702" s="10">
        <f t="shared" si="467"/>
        <v>6.8692912733281375E-4</v>
      </c>
      <c r="AE2702">
        <f>ROW()</f>
        <v>2702</v>
      </c>
      <c r="AF2702">
        <f t="shared" si="468"/>
        <v>0.88158673771462404</v>
      </c>
      <c r="AG2702">
        <f>AG2701*(1-(AG$1+AG$5))^($A2702-$A2701)*(1+2*(E2702/E2701-1))</f>
        <v>10317.535001394657</v>
      </c>
      <c r="AH2702">
        <f>VLOOKUP(A2702,'UVXY-IV'!A$2:E$2000,4,0)</f>
        <v>51061.75</v>
      </c>
      <c r="AJ2702" s="10">
        <f t="shared" si="466"/>
        <v>-0.79794004315569567</v>
      </c>
      <c r="AK2702">
        <f t="shared" si="476"/>
        <v>36.928748663485152</v>
      </c>
      <c r="AM2702">
        <v>36.884500000000003</v>
      </c>
      <c r="AN2702" s="10">
        <f t="shared" si="465"/>
        <v>1.1996546919477158E-3</v>
      </c>
      <c r="AO2702">
        <f>AO2701*(1-AO$1+H2701)^($A2702-$A2701)*(2-E2702/E2701)</f>
        <v>37.619693395220231</v>
      </c>
      <c r="AQ2702" s="10" t="e">
        <f t="shared" si="464"/>
        <v>#DIV/0!</v>
      </c>
    </row>
    <row r="2703" spans="1:43" x14ac:dyDescent="0.25">
      <c r="A2703" s="1">
        <v>41983</v>
      </c>
      <c r="B2703" s="12">
        <v>18.53</v>
      </c>
      <c r="C2703" s="12">
        <v>19.14</v>
      </c>
      <c r="D2703">
        <v>809.75620000000004</v>
      </c>
      <c r="E2703">
        <v>721.88480000000004</v>
      </c>
      <c r="F2703">
        <v>31265.125505</v>
      </c>
      <c r="G2703">
        <v>27877.132700999999</v>
      </c>
      <c r="H2703">
        <f>(1/(1-91/360*VLOOKUP($A2703,Tbills!$B$4:$C$974,2,1)/100))^((1)/91)-1</f>
        <v>6.9441778594026005E-7</v>
      </c>
      <c r="I2703" s="2">
        <f t="shared" si="475"/>
        <v>493.70265863110029</v>
      </c>
      <c r="J2703">
        <f>VLOOKUP(A2703,'VXX-IV'!A$1:C$4500,3,0)</f>
        <v>493.73</v>
      </c>
      <c r="L2703">
        <f t="shared" si="469"/>
        <v>69007.179613473796</v>
      </c>
      <c r="N2703">
        <f>L2703/(2.7623)-1</f>
        <v>24980.783156599136</v>
      </c>
      <c r="O2703">
        <f t="shared" si="470"/>
        <v>6548.6405868749671</v>
      </c>
      <c r="R2703">
        <f t="shared" si="471"/>
        <v>38.915747612295377</v>
      </c>
      <c r="U2703" s="2">
        <f t="shared" si="472"/>
        <v>52.586073666713972</v>
      </c>
      <c r="V2703">
        <f>VLOOKUP(A2703,'VXZ-IV'!A$1:C$4500,3,0)</f>
        <v>52.6</v>
      </c>
      <c r="W2703" s="10">
        <f t="shared" si="477"/>
        <v>-2.6475918794732767E-4</v>
      </c>
      <c r="X2703">
        <f t="shared" si="473"/>
        <v>42.144898232773144</v>
      </c>
      <c r="Y2703">
        <v>42.15</v>
      </c>
      <c r="Z2703">
        <f t="shared" ref="Z2703:Z2705" si="479">X2703/Y2703-1</f>
        <v>-1.2103836837140669E-4</v>
      </c>
      <c r="AB2703">
        <f t="shared" si="474"/>
        <v>410.68699378561206</v>
      </c>
      <c r="AC2703">
        <f>VLOOKUP(A2703,'VIXY-IV'!A$1:E$2000,4,0)</f>
        <v>410.48399999999998</v>
      </c>
      <c r="AD2703" s="10">
        <f t="shared" si="467"/>
        <v>4.9452301578645219E-4</v>
      </c>
      <c r="AE2703">
        <f>ROW()</f>
        <v>2703</v>
      </c>
      <c r="AF2703">
        <f t="shared" si="468"/>
        <v>0.96812957157784751</v>
      </c>
      <c r="AG2703">
        <f>AG2702*(1-(AG$1+AG$5))^($A2703-$A2702)*(1+2*(E2703/E2702-1))</f>
        <v>12712.860389056163</v>
      </c>
      <c r="AH2703">
        <f>VLOOKUP(A2703,'UVXY-IV'!A$2:E$2000,4,0)</f>
        <v>62924.25</v>
      </c>
      <c r="AJ2703" s="10">
        <f t="shared" si="466"/>
        <v>-0.797965642990482</v>
      </c>
      <c r="AK2703">
        <f t="shared" si="476"/>
        <v>32.639760969878132</v>
      </c>
      <c r="AM2703">
        <v>32.610399999999998</v>
      </c>
      <c r="AN2703" s="10">
        <f t="shared" si="465"/>
        <v>9.003560176548131E-4</v>
      </c>
      <c r="AO2703">
        <f>AO2702*(1-AO$1+H2702)^($A2703-$A2702)*(2-E2703/E2702)</f>
        <v>33.250799776460191</v>
      </c>
      <c r="AQ2703" s="10" t="e">
        <f t="shared" si="464"/>
        <v>#DIV/0!</v>
      </c>
    </row>
    <row r="2704" spans="1:43" x14ac:dyDescent="0.25">
      <c r="A2704" s="1">
        <v>41984</v>
      </c>
      <c r="B2704" s="12">
        <v>20.079999999999998</v>
      </c>
      <c r="C2704" s="12">
        <v>20.72</v>
      </c>
      <c r="D2704">
        <v>876.78440000000001</v>
      </c>
      <c r="E2704">
        <v>781.63879999999995</v>
      </c>
      <c r="F2704">
        <v>32713.411321</v>
      </c>
      <c r="G2704">
        <v>29168.458098999999</v>
      </c>
      <c r="H2704">
        <f>(1/(1-91/360*VLOOKUP($A2704,Tbills!$B$4:$C$974,2,1)/100))^((1)/91)-1</f>
        <v>6.9441778594026005E-7</v>
      </c>
      <c r="I2704" s="2">
        <f t="shared" si="475"/>
        <v>534.55624593513301</v>
      </c>
      <c r="J2704">
        <f>VLOOKUP(A2704,'VXX-IV'!A$1:C$4500,3,0)</f>
        <v>534.59</v>
      </c>
      <c r="L2704">
        <f t="shared" si="469"/>
        <v>80427.735377456673</v>
      </c>
      <c r="N2704">
        <f>L2704/(3.2194)-1</f>
        <v>24981.212641317226</v>
      </c>
      <c r="O2704">
        <f t="shared" si="470"/>
        <v>7361.4878984672268</v>
      </c>
      <c r="R2704">
        <f t="shared" si="471"/>
        <v>37.303436098028207</v>
      </c>
      <c r="U2704" s="2">
        <f t="shared" si="472"/>
        <v>55.02066227223046</v>
      </c>
      <c r="V2704">
        <f>VLOOKUP(A2704,'VXZ-IV'!A$1:C$4500,3,0)</f>
        <v>55</v>
      </c>
      <c r="W2704" s="10">
        <f t="shared" si="477"/>
        <v>3.7567767691748521E-4</v>
      </c>
      <c r="X2704">
        <f t="shared" si="473"/>
        <v>40.191202293805141</v>
      </c>
      <c r="Y2704">
        <v>40.19</v>
      </c>
      <c r="Z2704">
        <f t="shared" si="479"/>
        <v>2.9915247701906011E-5</v>
      </c>
      <c r="AB2704">
        <f t="shared" si="474"/>
        <v>444.66609771120966</v>
      </c>
      <c r="AC2704">
        <f>VLOOKUP(A2704,'VIXY-IV'!A$1:E$2000,4,0)</f>
        <v>444.56400000000002</v>
      </c>
      <c r="AD2704" s="10">
        <f t="shared" si="467"/>
        <v>2.2965807220032275E-4</v>
      </c>
      <c r="AE2704">
        <f>ROW()</f>
        <v>2704</v>
      </c>
      <c r="AF2704">
        <f t="shared" si="468"/>
        <v>0.96911196911196906</v>
      </c>
      <c r="AG2704">
        <f>AG2703*(1-(AG$1+AG$5))^($A2704-$A2703)*(1+2*(E2704/E2703-1))</f>
        <v>14816.974593522133</v>
      </c>
      <c r="AH2704">
        <f>VLOOKUP(A2704,'UVXY-IV'!A$2:E$2000,4,0)</f>
        <v>73353.5</v>
      </c>
      <c r="AJ2704" s="10">
        <f t="shared" si="466"/>
        <v>-0.79800589483089246</v>
      </c>
      <c r="AK2704">
        <f t="shared" si="476"/>
        <v>29.936611030215722</v>
      </c>
      <c r="AM2704">
        <v>29.919550000000001</v>
      </c>
      <c r="AN2704" s="10">
        <f t="shared" si="465"/>
        <v>5.7023017444191026E-4</v>
      </c>
      <c r="AO2704">
        <f>AO2703*(1-AO$1+H2703)^($A2704-$A2703)*(2-E2704/E2703)</f>
        <v>30.497358637799639</v>
      </c>
      <c r="AQ2704" s="10" t="e">
        <f t="shared" si="464"/>
        <v>#DIV/0!</v>
      </c>
    </row>
    <row r="2705" spans="1:43" x14ac:dyDescent="0.25">
      <c r="A2705" s="1">
        <v>41985</v>
      </c>
      <c r="B2705" s="12">
        <v>21.08</v>
      </c>
      <c r="C2705" s="12">
        <v>21</v>
      </c>
      <c r="D2705">
        <v>880.40110000000004</v>
      </c>
      <c r="E2705">
        <v>784.86249999999995</v>
      </c>
      <c r="F2705">
        <v>32969.606838</v>
      </c>
      <c r="G2705">
        <v>29396.871012</v>
      </c>
      <c r="H2705">
        <f>(1/(1-91/360*VLOOKUP($A2705,Tbills!$B$4:$C$974,2,1)/100))^((1)/91)-1</f>
        <v>6.9441778594026005E-7</v>
      </c>
      <c r="I2705" s="2">
        <f t="shared" si="475"/>
        <v>536.74818056310755</v>
      </c>
      <c r="J2705">
        <f>VLOOKUP(A2705,'VXX-IV'!A$1:C$4500,3,0)</f>
        <v>536.78</v>
      </c>
      <c r="L2705">
        <f t="shared" si="469"/>
        <v>81087.539487051268</v>
      </c>
      <c r="N2705">
        <f>L2705/(3.2458)-1</f>
        <v>24981.296964400539</v>
      </c>
      <c r="O2705">
        <f t="shared" si="470"/>
        <v>7406.7795862607509</v>
      </c>
      <c r="R2705">
        <f t="shared" si="471"/>
        <v>37.224828282886669</v>
      </c>
      <c r="U2705" s="2">
        <f t="shared" si="472"/>
        <v>55.450205216060255</v>
      </c>
      <c r="V2705">
        <f>VLOOKUP(A2705,'VXZ-IV'!A$1:C$4500,3,0)</f>
        <v>55.44</v>
      </c>
      <c r="W2705" s="10">
        <f t="shared" si="477"/>
        <v>1.8407676876375234E-4</v>
      </c>
      <c r="X2705">
        <f t="shared" si="473"/>
        <v>39.875025074932296</v>
      </c>
      <c r="Y2705">
        <v>39.880000000000003</v>
      </c>
      <c r="Z2705">
        <f t="shared" si="479"/>
        <v>-1.2474736879908299E-4</v>
      </c>
      <c r="AB2705">
        <f t="shared" si="474"/>
        <v>446.48445952003215</v>
      </c>
      <c r="AC2705">
        <f>VLOOKUP(A2705,'VIXY-IV'!A$1:E$2000,4,0)</f>
        <v>446.36399999999998</v>
      </c>
      <c r="AD2705" s="10">
        <f t="shared" si="467"/>
        <v>2.6986835863151981E-4</v>
      </c>
      <c r="AE2705">
        <f>ROW()</f>
        <v>2705</v>
      </c>
      <c r="AF2705">
        <f t="shared" si="468"/>
        <v>1.0038095238095237</v>
      </c>
      <c r="AG2705">
        <f>AG2704*(1-(AG$1+AG$5))^($A2705-$A2704)*(1+2*(E2705/E2704-1))</f>
        <v>14938.689970621246</v>
      </c>
      <c r="AH2705">
        <f>VLOOKUP(A2705,'UVXY-IV'!A$2:E$2000,4,0)</f>
        <v>73953.75</v>
      </c>
      <c r="AJ2705" s="10">
        <f t="shared" si="466"/>
        <v>-0.79799956093340441</v>
      </c>
      <c r="AK2705">
        <f t="shared" si="476"/>
        <v>29.811755402130125</v>
      </c>
      <c r="AM2705">
        <v>29.794650000000001</v>
      </c>
      <c r="AN2705" s="10">
        <f t="shared" si="465"/>
        <v>5.7410985294747974E-4</v>
      </c>
      <c r="AO2705">
        <f>AO2704*(1-AO$1+H2704)^($A2705-$A2704)*(2-E2705/E2704)</f>
        <v>30.370476643197321</v>
      </c>
      <c r="AQ2705" s="10" t="e">
        <f t="shared" si="464"/>
        <v>#DIV/0!</v>
      </c>
    </row>
    <row r="2706" spans="1:43" x14ac:dyDescent="0.25">
      <c r="A2706" s="1">
        <v>41988</v>
      </c>
      <c r="B2706" s="12">
        <v>20.420000000000002</v>
      </c>
      <c r="C2706" s="12">
        <v>21.06</v>
      </c>
      <c r="D2706">
        <v>863.98969999999997</v>
      </c>
      <c r="E2706">
        <v>770.23040000000003</v>
      </c>
      <c r="F2706">
        <v>32793.205025000003</v>
      </c>
      <c r="G2706">
        <v>29239.523657000002</v>
      </c>
      <c r="H2706">
        <f>(1/(1-91/360*VLOOKUP($A2706,Tbills!$B$4:$C$974,2,1)/100))^((1)/91)-1</f>
        <v>9.7224128259298936E-7</v>
      </c>
      <c r="I2706" s="2">
        <f t="shared" si="475"/>
        <v>526.70422273483791</v>
      </c>
      <c r="J2706">
        <f>VLOOKUP(A2706,'VXX-IV'!A$1:C$4500,3,0)</f>
        <v>526.73</v>
      </c>
      <c r="L2706">
        <f t="shared" si="469"/>
        <v>78053.769784993885</v>
      </c>
      <c r="O2706">
        <f t="shared" si="470"/>
        <v>7198.9261640894301</v>
      </c>
      <c r="R2706">
        <f t="shared" si="471"/>
        <v>37.56672222208131</v>
      </c>
      <c r="U2706" s="2">
        <f t="shared" si="472"/>
        <v>55.149487952222238</v>
      </c>
      <c r="V2706">
        <f>VLOOKUP(A2706,'VXZ-IV'!A$1:C$4500,3,0)</f>
        <v>55.16</v>
      </c>
      <c r="W2706" s="10">
        <f t="shared" si="477"/>
        <v>-1.9057374506448177E-4</v>
      </c>
      <c r="X2706">
        <f t="shared" si="473"/>
        <v>40.084125876143446</v>
      </c>
      <c r="AB2706">
        <f t="shared" si="474"/>
        <v>438.11487397983109</v>
      </c>
      <c r="AC2706">
        <f>VLOOKUP(A2706,'VIXY-IV'!A$1:E$2000,4,0)</f>
        <v>438.05200000000002</v>
      </c>
      <c r="AD2706" s="10">
        <f t="shared" si="467"/>
        <v>1.4353085896434692E-4</v>
      </c>
      <c r="AE2706">
        <f>ROW()</f>
        <v>2706</v>
      </c>
      <c r="AF2706">
        <f t="shared" si="468"/>
        <v>0.96961063627730304</v>
      </c>
      <c r="AG2706">
        <f>AG2705*(1-(AG$1+AG$5))^($A2706-$A2705)*(1+2*(E2706/E2705-1))</f>
        <v>14380.235582133289</v>
      </c>
      <c r="AH2706">
        <f>VLOOKUP(A2706,'UVXY-IV'!A$2:E$2000,4,0)</f>
        <v>71193.25</v>
      </c>
      <c r="AJ2706" s="10">
        <f t="shared" si="466"/>
        <v>-0.79801124991297223</v>
      </c>
      <c r="AK2706">
        <f t="shared" si="476"/>
        <v>30.363289542233513</v>
      </c>
      <c r="AM2706">
        <v>30.351749999999999</v>
      </c>
      <c r="AN2706" s="10">
        <f t="shared" si="465"/>
        <v>3.8019363738550638E-4</v>
      </c>
      <c r="AO2706">
        <f>AO2705*(1-AO$1+H2705)^($A2706-$A2705)*(2-E2706/E2705)</f>
        <v>30.933301767423924</v>
      </c>
      <c r="AQ2706" s="10" t="e">
        <f t="shared" si="464"/>
        <v>#DIV/0!</v>
      </c>
    </row>
    <row r="2707" spans="1:43" x14ac:dyDescent="0.25">
      <c r="A2707" s="1">
        <v>41989</v>
      </c>
      <c r="B2707" s="12">
        <v>23.57</v>
      </c>
      <c r="C2707" s="12">
        <v>23.09</v>
      </c>
      <c r="D2707">
        <v>931.25160000000005</v>
      </c>
      <c r="E2707">
        <v>830.19230000000005</v>
      </c>
      <c r="F2707">
        <v>33625.786542000002</v>
      </c>
      <c r="G2707">
        <v>29981.852889000002</v>
      </c>
      <c r="H2707">
        <f>(1/(1-91/360*VLOOKUP($A2707,Tbills!$B$4:$C$974,2,1)/100))^((1)/91)-1</f>
        <v>9.7224128259298936E-7</v>
      </c>
      <c r="I2707" s="2">
        <f t="shared" si="475"/>
        <v>567.6944877401063</v>
      </c>
      <c r="J2707">
        <f>VLOOKUP(A2707,'VXX-IV'!A$1:C$4500,3,0)</f>
        <v>567.73</v>
      </c>
      <c r="L2707">
        <f t="shared" si="469"/>
        <v>90202.642844762842</v>
      </c>
      <c r="O2707">
        <f t="shared" si="470"/>
        <v>8039.3023207708702</v>
      </c>
      <c r="R2707">
        <f t="shared" si="471"/>
        <v>36.102818527452101</v>
      </c>
      <c r="U2707" s="2">
        <f t="shared" si="472"/>
        <v>56.548290732685189</v>
      </c>
      <c r="V2707">
        <f>VLOOKUP(A2707,'VXZ-IV'!A$1:C$4500,3,0)</f>
        <v>56.56</v>
      </c>
      <c r="W2707" s="10">
        <f t="shared" si="477"/>
        <v>-2.0702382098325423E-4</v>
      </c>
      <c r="X2707">
        <f t="shared" si="473"/>
        <v>39.065068347990177</v>
      </c>
      <c r="AB2707">
        <f t="shared" si="474"/>
        <v>472.20534764434939</v>
      </c>
      <c r="AC2707">
        <f>VLOOKUP(A2707,'VIXY-IV'!A$1:E$2000,4,0)</f>
        <v>472.28199999999998</v>
      </c>
      <c r="AD2707" s="10">
        <f t="shared" si="467"/>
        <v>-1.6230208996026452E-4</v>
      </c>
      <c r="AE2707">
        <f>ROW()</f>
        <v>2707</v>
      </c>
      <c r="AF2707">
        <f t="shared" si="468"/>
        <v>1.0207882200086618</v>
      </c>
      <c r="AG2707">
        <f>AG2706*(1-(AG$1+AG$5))^($A2707-$A2706)*(1+2*(E2707/E2706-1))</f>
        <v>16618.658179198348</v>
      </c>
      <c r="AH2707">
        <f>VLOOKUP(A2707,'UVXY-IV'!A$2:E$2000,4,0)</f>
        <v>82289.25</v>
      </c>
      <c r="AJ2707" s="10">
        <f t="shared" si="466"/>
        <v>-0.79804581790211548</v>
      </c>
      <c r="AK2707">
        <f t="shared" si="476"/>
        <v>27.998224518648094</v>
      </c>
      <c r="AM2707">
        <v>27.992650000000001</v>
      </c>
      <c r="AN2707" s="10">
        <f t="shared" si="465"/>
        <v>1.9914222655215141E-4</v>
      </c>
      <c r="AO2707">
        <f>AO2706*(1-AO$1+H2706)^($A2707-$A2706)*(2-E2707/E2706)</f>
        <v>28.524138469849532</v>
      </c>
      <c r="AQ2707" s="10" t="e">
        <f t="shared" si="464"/>
        <v>#DIV/0!</v>
      </c>
    </row>
    <row r="2708" spans="1:43" x14ac:dyDescent="0.25">
      <c r="A2708" s="1">
        <v>41990</v>
      </c>
      <c r="B2708" s="12">
        <v>19.440000000000001</v>
      </c>
      <c r="C2708" s="12">
        <v>20.43</v>
      </c>
      <c r="D2708">
        <v>817.74170000000004</v>
      </c>
      <c r="E2708">
        <v>728.99969999999996</v>
      </c>
      <c r="F2708">
        <v>31265.151771000001</v>
      </c>
      <c r="G2708">
        <v>27877.004441000001</v>
      </c>
      <c r="H2708">
        <f>(1/(1-91/360*VLOOKUP($A2708,Tbills!$B$4:$C$974,2,1)/100))^((1)/91)-1</f>
        <v>9.7224128259298936E-7</v>
      </c>
      <c r="I2708" s="2">
        <f t="shared" si="475"/>
        <v>498.48626941037855</v>
      </c>
      <c r="J2708">
        <f>VLOOKUP(A2708,'VXX-IV'!A$1:C$4500,3,0)</f>
        <v>498.51</v>
      </c>
      <c r="L2708">
        <f t="shared" si="469"/>
        <v>68209.925212072398</v>
      </c>
      <c r="O2708">
        <f t="shared" si="470"/>
        <v>6569.2084104080277</v>
      </c>
      <c r="R2708">
        <f t="shared" si="471"/>
        <v>38.30138330604025</v>
      </c>
      <c r="U2708" s="2">
        <f t="shared" si="472"/>
        <v>52.577142843183488</v>
      </c>
      <c r="V2708">
        <f>VLOOKUP(A2708,'VXZ-IV'!A$1:C$4500,3,0)</f>
        <v>52.56</v>
      </c>
      <c r="W2708" s="10">
        <f t="shared" si="477"/>
        <v>3.261575948152462E-4</v>
      </c>
      <c r="X2708">
        <f t="shared" si="473"/>
        <v>41.806089934385788</v>
      </c>
      <c r="AB2708">
        <f t="shared" si="474"/>
        <v>414.63351914698222</v>
      </c>
      <c r="AC2708">
        <f>VLOOKUP(A2708,'VIXY-IV'!A$1:E$2000,4,0)</f>
        <v>414.71</v>
      </c>
      <c r="AD2708" s="10">
        <f t="shared" si="467"/>
        <v>-1.8442008395691545E-4</v>
      </c>
      <c r="AE2708">
        <f>ROW()</f>
        <v>2708</v>
      </c>
      <c r="AF2708">
        <f t="shared" si="468"/>
        <v>0.95154185022026438</v>
      </c>
      <c r="AG2708">
        <f>AG2707*(1-(AG$1+AG$5))^($A2708-$A2707)*(1+2*(E2708/E2707-1))</f>
        <v>12566.919747467145</v>
      </c>
      <c r="AH2708">
        <f>VLOOKUP(A2708,'UVXY-IV'!A$2:E$2000,4,0)</f>
        <v>62226</v>
      </c>
      <c r="AJ2708" s="10">
        <f t="shared" si="466"/>
        <v>-0.79804390853554552</v>
      </c>
      <c r="AK2708">
        <f t="shared" si="476"/>
        <v>31.409480661912959</v>
      </c>
      <c r="AM2708">
        <v>31.406549999999999</v>
      </c>
      <c r="AN2708" s="10">
        <f t="shared" si="465"/>
        <v>9.3313716818865799E-5</v>
      </c>
      <c r="AO2708">
        <f>AO2707*(1-AO$1+H2707)^($A2708-$A2707)*(2-E2708/E2707)</f>
        <v>31.999809047285154</v>
      </c>
      <c r="AQ2708" s="10" t="e">
        <f t="shared" si="464"/>
        <v>#DIV/0!</v>
      </c>
    </row>
    <row r="2709" spans="1:43" x14ac:dyDescent="0.25">
      <c r="A2709" s="1">
        <v>41991</v>
      </c>
      <c r="B2709" s="12">
        <v>16.809999999999999</v>
      </c>
      <c r="C2709" s="12">
        <v>18.48</v>
      </c>
      <c r="D2709">
        <v>796.71</v>
      </c>
      <c r="E2709">
        <v>710.24969999999996</v>
      </c>
      <c r="F2709">
        <v>30305.095753000001</v>
      </c>
      <c r="G2709">
        <v>27020.960835000002</v>
      </c>
      <c r="H2709">
        <f>(1/(1-91/360*VLOOKUP($A2709,Tbills!$B$4:$C$974,2,1)/100))^((1)/91)-1</f>
        <v>9.7224128259298936E-7</v>
      </c>
      <c r="I2709" s="2">
        <f t="shared" si="475"/>
        <v>485.65373613076628</v>
      </c>
      <c r="J2709">
        <f>VLOOKUP(A2709,'VXX-IV'!A$1:C$4500,3,0)</f>
        <v>485.68</v>
      </c>
      <c r="L2709">
        <f t="shared" si="469"/>
        <v>64698.320816467167</v>
      </c>
      <c r="O2709">
        <f t="shared" si="470"/>
        <v>6315.5537909272061</v>
      </c>
      <c r="R2709">
        <f t="shared" si="471"/>
        <v>38.792188751664085</v>
      </c>
      <c r="U2709" s="2">
        <f t="shared" si="472"/>
        <v>50.961418907339514</v>
      </c>
      <c r="V2709">
        <f>VLOOKUP(A2709,'VXZ-IV'!A$1:C$4500,3,0)</f>
        <v>50.96</v>
      </c>
      <c r="W2709" s="10">
        <f t="shared" si="477"/>
        <v>2.7843550618467106E-5</v>
      </c>
      <c r="X2709">
        <f t="shared" si="473"/>
        <v>43.088314334664133</v>
      </c>
      <c r="AB2709">
        <f t="shared" si="474"/>
        <v>403.95498799883251</v>
      </c>
      <c r="AC2709">
        <f>VLOOKUP(A2709,'VIXY-IV'!A$1:E$2000,4,0)</f>
        <v>404.02199999999999</v>
      </c>
      <c r="AD2709" s="10">
        <f t="shared" si="467"/>
        <v>-1.6586225791537235E-4</v>
      </c>
      <c r="AE2709">
        <f>ROW()</f>
        <v>2709</v>
      </c>
      <c r="AF2709">
        <f t="shared" si="468"/>
        <v>0.90963203463203457</v>
      </c>
      <c r="AG2709">
        <f>AG2708*(1-(AG$1+AG$5))^($A2709-$A2708)*(1+2*(E2709/E2708-1))</f>
        <v>11920.071288762007</v>
      </c>
      <c r="AH2709">
        <f>VLOOKUP(A2709,'UVXY-IV'!A$2:E$2000,4,0)</f>
        <v>58998.5</v>
      </c>
      <c r="AJ2709" s="10">
        <f t="shared" si="466"/>
        <v>-0.79795975679446074</v>
      </c>
      <c r="AK2709">
        <f t="shared" si="476"/>
        <v>32.2158374737228</v>
      </c>
      <c r="AM2709">
        <v>32.208950000000002</v>
      </c>
      <c r="AN2709" s="10">
        <f t="shared" si="465"/>
        <v>2.1383726333201736E-4</v>
      </c>
      <c r="AO2709">
        <f>AO2708*(1-AO$1+H2708)^($A2709-$A2708)*(2-E2709/E2708)</f>
        <v>32.821667658056633</v>
      </c>
      <c r="AQ2709" s="10" t="e">
        <f t="shared" si="464"/>
        <v>#DIV/0!</v>
      </c>
    </row>
    <row r="2710" spans="1:43" x14ac:dyDescent="0.25">
      <c r="A2710" s="1">
        <v>41992</v>
      </c>
      <c r="B2710" s="12">
        <v>16.489999999999998</v>
      </c>
      <c r="C2710" s="12">
        <v>18.47</v>
      </c>
      <c r="D2710">
        <v>767.50649999999996</v>
      </c>
      <c r="E2710">
        <v>684.21469999999999</v>
      </c>
      <c r="F2710">
        <v>29888.962812999998</v>
      </c>
      <c r="G2710">
        <v>26649.897561999998</v>
      </c>
      <c r="H2710">
        <f>(1/(1-91/360*VLOOKUP($A2710,Tbills!$B$4:$C$974,2,1)/100))^((1)/91)-1</f>
        <v>9.7224128259298936E-7</v>
      </c>
      <c r="I2710" s="2">
        <f t="shared" si="475"/>
        <v>467.84063265476658</v>
      </c>
      <c r="J2710">
        <f>VLOOKUP(A2710,'VXX-IV'!A$1:C$4500,3,0)</f>
        <v>467.87</v>
      </c>
      <c r="L2710">
        <f t="shared" si="469"/>
        <v>59952.489661221785</v>
      </c>
      <c r="O2710">
        <f t="shared" si="470"/>
        <v>5968.0970974467791</v>
      </c>
      <c r="R2710">
        <f t="shared" si="471"/>
        <v>39.501388602949191</v>
      </c>
      <c r="U2710" s="2">
        <f t="shared" si="472"/>
        <v>50.260419118410212</v>
      </c>
      <c r="V2710">
        <f>VLOOKUP(A2710,'VXZ-IV'!A$1:C$4500,3,0)</f>
        <v>50.24</v>
      </c>
      <c r="W2710" s="10">
        <f t="shared" si="477"/>
        <v>4.0643149701846681E-4</v>
      </c>
      <c r="X2710">
        <f t="shared" si="473"/>
        <v>43.678448212820385</v>
      </c>
      <c r="AB2710">
        <f t="shared" si="474"/>
        <v>389.13399683700885</v>
      </c>
      <c r="AC2710">
        <f>VLOOKUP(A2710,'VIXY-IV'!A$1:E$2000,4,0)</f>
        <v>389.142</v>
      </c>
      <c r="AD2710" s="10">
        <f t="shared" si="467"/>
        <v>-2.0566176334502195E-5</v>
      </c>
      <c r="AE2710">
        <f>ROW()</f>
        <v>2710</v>
      </c>
      <c r="AF2710">
        <f t="shared" si="468"/>
        <v>0.89279913373037356</v>
      </c>
      <c r="AG2710">
        <f>AG2709*(1-(AG$1+AG$5))^($A2710-$A2709)*(1+2*(E2710/E2709-1))</f>
        <v>11045.811861045317</v>
      </c>
      <c r="AH2710">
        <f>VLOOKUP(A2710,'UVXY-IV'!A$2:E$2000,4,0)</f>
        <v>54669.75</v>
      </c>
      <c r="AJ2710" s="10">
        <f t="shared" si="466"/>
        <v>-0.79795386185147521</v>
      </c>
      <c r="AK2710">
        <f t="shared" si="476"/>
        <v>33.395189693358063</v>
      </c>
      <c r="AM2710">
        <v>33.387749999999997</v>
      </c>
      <c r="AN2710" s="10">
        <f t="shared" si="465"/>
        <v>2.2282703560638772E-4</v>
      </c>
      <c r="AO2710">
        <f>AO2709*(1-AO$1+H2709)^($A2710-$A2709)*(2-E2710/E2709)</f>
        <v>34.023557357408905</v>
      </c>
      <c r="AQ2710" s="10" t="e">
        <f t="shared" si="464"/>
        <v>#DIV/0!</v>
      </c>
    </row>
    <row r="2711" spans="1:43" x14ac:dyDescent="0.25">
      <c r="A2711" s="1">
        <v>41995</v>
      </c>
      <c r="B2711" s="12">
        <v>15.25</v>
      </c>
      <c r="C2711" s="12">
        <v>17.59</v>
      </c>
      <c r="D2711">
        <v>761.74040000000002</v>
      </c>
      <c r="E2711">
        <v>679.07230000000004</v>
      </c>
      <c r="F2711">
        <v>29704.757756999999</v>
      </c>
      <c r="G2711">
        <v>26485.577066999998</v>
      </c>
      <c r="H2711">
        <f>(1/(1-91/360*VLOOKUP($A2711,Tbills!$B$4:$C$974,2,1)/100))^((1)/91)-1</f>
        <v>1.5110940427831565E-6</v>
      </c>
      <c r="I2711" s="2">
        <f t="shared" si="475"/>
        <v>464.29188854193137</v>
      </c>
      <c r="J2711">
        <f>VLOOKUP(A2711,'VXX-IV'!A$1:C$4500,3,0)</f>
        <v>464.32</v>
      </c>
      <c r="L2711">
        <f t="shared" si="469"/>
        <v>59043.571176055491</v>
      </c>
      <c r="O2711">
        <f t="shared" si="470"/>
        <v>5900.2183058686296</v>
      </c>
      <c r="R2711">
        <f t="shared" si="471"/>
        <v>39.644453343854124</v>
      </c>
      <c r="U2711" s="2">
        <f t="shared" si="472"/>
        <v>49.947011364734962</v>
      </c>
      <c r="V2711">
        <f>VLOOKUP(A2711,'VXZ-IV'!A$1:C$4500,3,0)</f>
        <v>49.96</v>
      </c>
      <c r="W2711" s="10">
        <f t="shared" si="477"/>
        <v>-2.5998068985266798E-4</v>
      </c>
      <c r="X2711">
        <f t="shared" si="473"/>
        <v>43.943087976726993</v>
      </c>
      <c r="AB2711">
        <f t="shared" si="474"/>
        <v>386.16896120110289</v>
      </c>
      <c r="AC2711">
        <f>VLOOKUP(A2711,'VIXY-IV'!A$1:E$2000,4,0)</f>
        <v>386.03800000000001</v>
      </c>
      <c r="AD2711" s="10">
        <f t="shared" si="467"/>
        <v>3.3924432595466847E-4</v>
      </c>
      <c r="AE2711">
        <f>ROW()</f>
        <v>2711</v>
      </c>
      <c r="AF2711">
        <f t="shared" si="468"/>
        <v>0.86696986924388852</v>
      </c>
      <c r="AG2711">
        <f>AG2710*(1-(AG$1+AG$5))^($A2711-$A2710)*(1+2*(E2711/E2710-1))</f>
        <v>10878.676444811923</v>
      </c>
      <c r="AH2711">
        <f>VLOOKUP(A2711,'UVXY-IV'!A$2:E$2000,4,0)</f>
        <v>53801.25</v>
      </c>
      <c r="AJ2711" s="10">
        <f t="shared" si="466"/>
        <v>-0.79779881610906955</v>
      </c>
      <c r="AK2711">
        <f t="shared" si="476"/>
        <v>33.641479214641578</v>
      </c>
      <c r="AM2711">
        <v>33.632800000000003</v>
      </c>
      <c r="AN2711" s="10">
        <f t="shared" si="465"/>
        <v>2.5805804576406466E-4</v>
      </c>
      <c r="AO2711">
        <f>AO2710*(1-AO$1+H2710)^($A2711-$A2710)*(2-E2711/E2710)</f>
        <v>34.275567099634237</v>
      </c>
      <c r="AQ2711" s="10" t="e">
        <f t="shared" si="464"/>
        <v>#DIV/0!</v>
      </c>
    </row>
    <row r="2712" spans="1:43" x14ac:dyDescent="0.25">
      <c r="A2712" s="1">
        <v>41996</v>
      </c>
      <c r="B2712" s="12">
        <v>14.8</v>
      </c>
      <c r="C2712" s="12">
        <v>17.940000000000001</v>
      </c>
      <c r="D2712">
        <v>740.38139999999999</v>
      </c>
      <c r="E2712">
        <v>660.03030000000001</v>
      </c>
      <c r="F2712">
        <v>29760.797705000001</v>
      </c>
      <c r="G2712">
        <v>26535.503799999999</v>
      </c>
      <c r="H2712">
        <f>(1/(1-91/360*VLOOKUP($A2712,Tbills!$B$4:$C$974,2,1)/100))^((1)/91)-1</f>
        <v>1.5110940427831565E-6</v>
      </c>
      <c r="I2712" s="2">
        <f t="shared" si="475"/>
        <v>451.26226273798858</v>
      </c>
      <c r="J2712">
        <f>VLOOKUP(A2712,'VXX-IV'!A$1:C$4500,3,0)</f>
        <v>451.29</v>
      </c>
      <c r="L2712">
        <f t="shared" si="469"/>
        <v>55729.831191679623</v>
      </c>
      <c r="O2712">
        <f t="shared" si="470"/>
        <v>5651.8540657683534</v>
      </c>
      <c r="R2712">
        <f t="shared" si="471"/>
        <v>40.198475029320953</v>
      </c>
      <c r="U2712" s="2">
        <f t="shared" si="472"/>
        <v>50.040019450592908</v>
      </c>
      <c r="V2712">
        <f>VLOOKUP(A2712,'VXZ-IV'!A$1:C$4500,3,0)</f>
        <v>50.04</v>
      </c>
      <c r="W2712" s="10">
        <f t="shared" si="477"/>
        <v>3.887008974690076E-7</v>
      </c>
      <c r="X2712">
        <f t="shared" si="473"/>
        <v>43.85869694797789</v>
      </c>
      <c r="AB2712">
        <f t="shared" si="474"/>
        <v>375.32723511298985</v>
      </c>
      <c r="AC2712">
        <f>VLOOKUP(A2712,'VIXY-IV'!A$1:E$2000,4,0)</f>
        <v>375.13600000000002</v>
      </c>
      <c r="AD2712" s="10">
        <f t="shared" si="467"/>
        <v>5.0977542275298937E-4</v>
      </c>
      <c r="AE2712">
        <f>ROW()</f>
        <v>2712</v>
      </c>
      <c r="AF2712">
        <f t="shared" si="468"/>
        <v>0.82497212931995534</v>
      </c>
      <c r="AG2712">
        <f>AG2711*(1-(AG$1+AG$5))^($A2712-$A2711)*(1+2*(E2712/E2711-1))</f>
        <v>10268.228193885439</v>
      </c>
      <c r="AH2712">
        <f>VLOOKUP(A2712,'UVXY-IV'!A$2:E$2000,4,0)</f>
        <v>50772.5</v>
      </c>
      <c r="AJ2712" s="10">
        <f t="shared" si="466"/>
        <v>-0.79776004345097373</v>
      </c>
      <c r="AK2712">
        <f t="shared" si="476"/>
        <v>34.583215753517791</v>
      </c>
      <c r="AM2712">
        <v>34.565899999999999</v>
      </c>
      <c r="AN2712" s="10">
        <f t="shared" si="465"/>
        <v>5.0094901384878376E-4</v>
      </c>
      <c r="AO2712">
        <f>AO2711*(1-AO$1+H2711)^($A2712-$A2711)*(2-E2712/E2711)</f>
        <v>35.235444992756115</v>
      </c>
      <c r="AQ2712" s="10" t="e">
        <f t="shared" si="464"/>
        <v>#DIV/0!</v>
      </c>
    </row>
    <row r="2713" spans="1:43" x14ac:dyDescent="0.25">
      <c r="A2713" s="1">
        <v>41997</v>
      </c>
      <c r="B2713" s="12">
        <v>14.37</v>
      </c>
      <c r="C2713" s="12">
        <v>17.260000000000002</v>
      </c>
      <c r="D2713">
        <v>753.12789999999995</v>
      </c>
      <c r="E2713">
        <v>671.39250000000004</v>
      </c>
      <c r="F2713">
        <v>29972.203148000001</v>
      </c>
      <c r="G2713">
        <v>26723.958311999999</v>
      </c>
      <c r="H2713">
        <f>(1/(1-91/360*VLOOKUP($A2713,Tbills!$B$4:$C$974,2,1)/100))^((1)/91)-1</f>
        <v>1.5110940427831565E-6</v>
      </c>
      <c r="I2713" s="2">
        <f t="shared" si="475"/>
        <v>459.02005821828152</v>
      </c>
      <c r="J2713">
        <f>VLOOKUP(A2713,'VXX-IV'!A$1:C$4500,3,0)</f>
        <v>459.05</v>
      </c>
      <c r="L2713">
        <f t="shared" si="469"/>
        <v>57646.052936535554</v>
      </c>
      <c r="O2713">
        <f t="shared" si="470"/>
        <v>5797.6008430563998</v>
      </c>
      <c r="R2713">
        <f t="shared" si="471"/>
        <v>39.850671853941506</v>
      </c>
      <c r="U2713" s="2">
        <f t="shared" si="472"/>
        <v>50.394249262698366</v>
      </c>
      <c r="V2713">
        <f>VLOOKUP(A2713,'VXZ-IV'!A$1:C$4500,3,0)</f>
        <v>50.4</v>
      </c>
      <c r="W2713" s="10">
        <f t="shared" si="477"/>
        <v>-1.1410193058791762E-4</v>
      </c>
      <c r="X2713">
        <f t="shared" si="473"/>
        <v>43.545668687004614</v>
      </c>
      <c r="AB2713">
        <f t="shared" si="474"/>
        <v>381.77505638042578</v>
      </c>
      <c r="AC2713">
        <f>VLOOKUP(A2713,'VIXY-IV'!A$1:E$2000,4,0)</f>
        <v>381.59199999999998</v>
      </c>
      <c r="AD2713" s="10">
        <f t="shared" si="467"/>
        <v>4.7971755284659245E-4</v>
      </c>
      <c r="AE2713">
        <f>ROW()</f>
        <v>2713</v>
      </c>
      <c r="AF2713">
        <f t="shared" si="468"/>
        <v>0.832560834298957</v>
      </c>
      <c r="AG2713">
        <f>AG2712*(1-(AG$1+AG$5))^($A2713-$A2712)*(1+2*(E2713/E2712-1))</f>
        <v>10621.398456555322</v>
      </c>
      <c r="AH2713">
        <f>VLOOKUP(A2713,'UVXY-IV'!A$2:E$2000,4,0)</f>
        <v>52519.75</v>
      </c>
      <c r="AJ2713" s="10">
        <f t="shared" si="466"/>
        <v>-0.79776372780610494</v>
      </c>
      <c r="AK2713">
        <f t="shared" si="476"/>
        <v>33.986294309099144</v>
      </c>
      <c r="AM2713">
        <v>33.969700000000003</v>
      </c>
      <c r="AN2713" s="10">
        <f t="shared" si="465"/>
        <v>4.8850325728921895E-4</v>
      </c>
      <c r="AO2713">
        <f>AO2712*(1-AO$1+H2712)^($A2713-$A2712)*(2-E2713/E2712)</f>
        <v>34.627650171355192</v>
      </c>
      <c r="AQ2713" s="10" t="e">
        <f t="shared" si="464"/>
        <v>#DIV/0!</v>
      </c>
    </row>
    <row r="2714" spans="1:43" x14ac:dyDescent="0.25">
      <c r="A2714" s="1">
        <v>41999</v>
      </c>
      <c r="B2714" s="12">
        <v>14.5</v>
      </c>
      <c r="C2714" s="12">
        <v>17.16</v>
      </c>
      <c r="D2714">
        <v>734.779</v>
      </c>
      <c r="E2714">
        <v>655.03290000000004</v>
      </c>
      <c r="F2714">
        <v>29583.479920999998</v>
      </c>
      <c r="G2714">
        <v>26377.282294000001</v>
      </c>
      <c r="H2714">
        <f>(1/(1-91/360*VLOOKUP($A2714,Tbills!$B$4:$C$974,2,1)/100))^((1)/91)-1</f>
        <v>1.5110940427831565E-6</v>
      </c>
      <c r="I2714" s="2">
        <f t="shared" si="475"/>
        <v>447.8148418956398</v>
      </c>
      <c r="J2714">
        <f>VLOOKUP(A2714,'VXX-IV'!A$1:C$4500,3,0)</f>
        <v>447.84</v>
      </c>
      <c r="L2714">
        <f t="shared" si="469"/>
        <v>54831.976138125916</v>
      </c>
      <c r="O2714">
        <f t="shared" si="470"/>
        <v>5585.3220421902524</v>
      </c>
      <c r="R2714">
        <f t="shared" si="471"/>
        <v>40.332539203486583</v>
      </c>
      <c r="U2714" s="2">
        <f t="shared" si="472"/>
        <v>49.738237488833157</v>
      </c>
      <c r="V2714">
        <f>VLOOKUP(A2714,'VXZ-IV'!A$1:C$4500,3,0)</f>
        <v>49.72</v>
      </c>
      <c r="W2714" s="10">
        <f t="shared" si="477"/>
        <v>3.6680387838217143E-4</v>
      </c>
      <c r="X2714">
        <f t="shared" si="473"/>
        <v>44.107434401178431</v>
      </c>
      <c r="AB2714">
        <f t="shared" si="474"/>
        <v>372.44649719993652</v>
      </c>
      <c r="AC2714">
        <f>VLOOKUP(A2714,'VIXY-IV'!A$1:E$2000,4,0)</f>
        <v>372.34800000000001</v>
      </c>
      <c r="AD2714" s="10">
        <f t="shared" si="467"/>
        <v>2.6452995567716187E-4</v>
      </c>
      <c r="AE2714">
        <f>ROW()</f>
        <v>2714</v>
      </c>
      <c r="AF2714">
        <f t="shared" si="468"/>
        <v>0.84498834498834496</v>
      </c>
      <c r="AG2714">
        <f>AG2713*(1-(AG$1+AG$5))^($A2714-$A2713)*(1+2*(E2714/E2713-1))</f>
        <v>10103.101262330039</v>
      </c>
      <c r="AH2714">
        <f>VLOOKUP(A2714,'UVXY-IV'!A$2:E$2000,4,0)</f>
        <v>49967</v>
      </c>
      <c r="AJ2714" s="10">
        <f t="shared" si="466"/>
        <v>-0.79780452574038785</v>
      </c>
      <c r="AK2714">
        <f t="shared" si="476"/>
        <v>34.81118424075769</v>
      </c>
      <c r="AM2714">
        <v>34.80095</v>
      </c>
      <c r="AN2714" s="10">
        <f t="shared" si="465"/>
        <v>2.9407935006631192E-4</v>
      </c>
      <c r="AO2714">
        <f>AO2713*(1-AO$1+H2713)^($A2714-$A2713)*(2-E2714/E2713)</f>
        <v>35.468894055705491</v>
      </c>
      <c r="AQ2714" s="10" t="e">
        <f t="shared" si="464"/>
        <v>#DIV/0!</v>
      </c>
    </row>
    <row r="2715" spans="1:43" x14ac:dyDescent="0.25">
      <c r="A2715" s="1">
        <v>42002</v>
      </c>
      <c r="B2715" s="12">
        <v>15.06</v>
      </c>
      <c r="C2715" s="12">
        <v>17.27</v>
      </c>
      <c r="D2715">
        <v>745.50070000000005</v>
      </c>
      <c r="E2715">
        <v>664.58799999999997</v>
      </c>
      <c r="F2715">
        <v>29656.837394999999</v>
      </c>
      <c r="G2715">
        <v>26442.569857999999</v>
      </c>
      <c r="H2715">
        <f>(1/(1-91/360*VLOOKUP($A2715,Tbills!$B$4:$C$974,2,1)/100))^((1)/91)-1</f>
        <v>1.0989566514574278E-6</v>
      </c>
      <c r="I2715" s="2">
        <f t="shared" si="475"/>
        <v>454.31600197495021</v>
      </c>
      <c r="J2715">
        <f>VLOOKUP(A2715,'VXX-IV'!A$1:C$4500,3,0)</f>
        <v>454.34</v>
      </c>
      <c r="L2715">
        <f t="shared" si="469"/>
        <v>56424.200141561392</v>
      </c>
      <c r="O2715">
        <f t="shared" si="470"/>
        <v>5706.9564202013717</v>
      </c>
      <c r="R2715">
        <f t="shared" si="471"/>
        <v>40.032940054271563</v>
      </c>
      <c r="U2715" s="2">
        <f t="shared" si="472"/>
        <v>49.857924931884646</v>
      </c>
      <c r="V2715">
        <f>VLOOKUP(A2715,'VXZ-IV'!A$1:C$4500,3,0)</f>
        <v>49.84</v>
      </c>
      <c r="W2715" s="10">
        <f t="shared" si="477"/>
        <v>3.5964951614442242E-4</v>
      </c>
      <c r="X2715">
        <f t="shared" si="473"/>
        <v>43.993525390543397</v>
      </c>
      <c r="AB2715">
        <f t="shared" si="474"/>
        <v>377.83992810503401</v>
      </c>
      <c r="AC2715">
        <f>VLOOKUP(A2715,'VIXY-IV'!A$1:E$2000,4,0)</f>
        <v>377.73399999999998</v>
      </c>
      <c r="AD2715" s="10">
        <f t="shared" si="467"/>
        <v>2.8043042202718915E-4</v>
      </c>
      <c r="AE2715">
        <f>ROW()</f>
        <v>2715</v>
      </c>
      <c r="AF2715">
        <f t="shared" si="468"/>
        <v>0.87203242617255361</v>
      </c>
      <c r="AG2715">
        <f>AG2714*(1-(AG$1+AG$5))^($A2715-$A2714)*(1+2*(E2715/E2714-1))</f>
        <v>10396.802160875208</v>
      </c>
      <c r="AH2715">
        <f>VLOOKUP(A2715,'UVXY-IV'!A$2:E$2000,4,0)</f>
        <v>51417</v>
      </c>
      <c r="AJ2715" s="10">
        <f t="shared" si="466"/>
        <v>-0.79779446173687285</v>
      </c>
      <c r="AK2715">
        <f t="shared" si="476"/>
        <v>34.29859346445248</v>
      </c>
      <c r="AM2715">
        <v>34.290399999999998</v>
      </c>
      <c r="AN2715" s="10">
        <f t="shared" si="465"/>
        <v>2.3894339093399886E-4</v>
      </c>
      <c r="AO2715">
        <f>AO2714*(1-AO$1+H2714)^($A2715-$A2714)*(2-E2715/E2714)</f>
        <v>34.947782379969617</v>
      </c>
      <c r="AQ2715" s="10" t="e">
        <f t="shared" si="464"/>
        <v>#DIV/0!</v>
      </c>
    </row>
    <row r="2716" spans="1:43" x14ac:dyDescent="0.25">
      <c r="A2716" s="1">
        <v>42003</v>
      </c>
      <c r="B2716" s="12">
        <v>15.92</v>
      </c>
      <c r="C2716" s="12">
        <v>18.02</v>
      </c>
      <c r="D2716">
        <v>760.6671</v>
      </c>
      <c r="E2716">
        <v>678.10760000000005</v>
      </c>
      <c r="F2716">
        <v>29929.667754999999</v>
      </c>
      <c r="G2716">
        <v>26685.801256999999</v>
      </c>
      <c r="H2716">
        <f>(1/(1-91/360*VLOOKUP($A2716,Tbills!$B$4:$C$974,2,1)/100))^((1)/91)-1</f>
        <v>1.0989566514574278E-6</v>
      </c>
      <c r="I2716" s="2">
        <f t="shared" si="475"/>
        <v>463.54726314240713</v>
      </c>
      <c r="J2716">
        <f>VLOOKUP(A2716,'VXX-IV'!A$1:C$4500,3,0)</f>
        <v>463.57</v>
      </c>
      <c r="L2716">
        <f t="shared" si="469"/>
        <v>58717.265916084842</v>
      </c>
      <c r="O2716">
        <f t="shared" si="470"/>
        <v>5880.90169253354</v>
      </c>
      <c r="R2716">
        <f t="shared" si="471"/>
        <v>39.623957127557794</v>
      </c>
      <c r="U2716" s="2">
        <f t="shared" si="472"/>
        <v>50.315369854875854</v>
      </c>
      <c r="V2716">
        <f>VLOOKUP(A2716,'VXZ-IV'!A$1:C$4500,3,0)</f>
        <v>50.32</v>
      </c>
      <c r="W2716" s="10">
        <f t="shared" si="477"/>
        <v>-9.2014012801011624E-5</v>
      </c>
      <c r="X2716">
        <f t="shared" si="473"/>
        <v>43.587287623784285</v>
      </c>
      <c r="AB2716">
        <f t="shared" si="474"/>
        <v>385.51281974402343</v>
      </c>
      <c r="AC2716">
        <f>VLOOKUP(A2716,'VIXY-IV'!A$1:E$2000,4,0)</f>
        <v>385.41199999999998</v>
      </c>
      <c r="AD2716" s="10">
        <f t="shared" si="467"/>
        <v>2.6158953022603626E-4</v>
      </c>
      <c r="AE2716">
        <f>ROW()</f>
        <v>2716</v>
      </c>
      <c r="AF2716">
        <f t="shared" si="468"/>
        <v>0.8834628190899001</v>
      </c>
      <c r="AG2716">
        <f>AG2715*(1-(AG$1+AG$5))^($A2716-$A2715)*(1+2*(E2716/E2715-1))</f>
        <v>10819.4382841159</v>
      </c>
      <c r="AH2716">
        <f>VLOOKUP(A2716,'UVXY-IV'!A$2:E$2000,4,0)</f>
        <v>53506.25</v>
      </c>
      <c r="AJ2716" s="10">
        <f t="shared" si="466"/>
        <v>-0.79779113123951129</v>
      </c>
      <c r="AK2716">
        <f t="shared" si="476"/>
        <v>33.599298072997222</v>
      </c>
      <c r="AM2716">
        <v>33.591900000000003</v>
      </c>
      <c r="AN2716" s="10">
        <f t="shared" si="465"/>
        <v>2.2023383605040969E-4</v>
      </c>
      <c r="AO2716">
        <f>AO2715*(1-AO$1+H2715)^($A2716-$A2715)*(2-E2716/E2715)</f>
        <v>34.235616951678409</v>
      </c>
      <c r="AQ2716" s="10" t="e">
        <f t="shared" si="464"/>
        <v>#DIV/0!</v>
      </c>
    </row>
    <row r="2717" spans="1:43" x14ac:dyDescent="0.25">
      <c r="A2717" s="1">
        <v>42004</v>
      </c>
      <c r="B2717" s="12">
        <v>19.2</v>
      </c>
      <c r="C2717" s="12">
        <v>19.739999999999998</v>
      </c>
      <c r="D2717">
        <v>826.20870000000002</v>
      </c>
      <c r="E2717">
        <v>736.53489999999999</v>
      </c>
      <c r="F2717">
        <v>31057.111758999999</v>
      </c>
      <c r="G2717">
        <v>27691.020197000002</v>
      </c>
      <c r="H2717">
        <f>(1/(1-91/360*VLOOKUP($A2717,Tbills!$B$4:$C$974,2,1)/100))^((1)/91)-1</f>
        <v>1.0989566514574278E-6</v>
      </c>
      <c r="I2717" s="2">
        <f t="shared" si="475"/>
        <v>503.47575580388127</v>
      </c>
      <c r="J2717">
        <f>VLOOKUP(A2717,'VXX-IV'!A$1:C$4500,3,0)</f>
        <v>503.5</v>
      </c>
      <c r="L2717">
        <f t="shared" si="469"/>
        <v>68832.65736302115</v>
      </c>
      <c r="O2717">
        <f t="shared" si="470"/>
        <v>6640.7457886926668</v>
      </c>
      <c r="R2717">
        <f t="shared" si="471"/>
        <v>37.915197740481986</v>
      </c>
      <c r="U2717" s="2">
        <f t="shared" si="472"/>
        <v>52.209465691214355</v>
      </c>
      <c r="V2717">
        <f>VLOOKUP(A2717,'VXZ-IV'!A$1:C$4500,3,0)</f>
        <v>52.2</v>
      </c>
      <c r="W2717" s="10">
        <f t="shared" si="477"/>
        <v>1.8133508073470139E-4</v>
      </c>
      <c r="X2717">
        <f t="shared" si="473"/>
        <v>41.943906672642363</v>
      </c>
      <c r="AB2717">
        <f t="shared" si="474"/>
        <v>418.71488600717777</v>
      </c>
      <c r="AC2717">
        <f>VLOOKUP(A2717,'VIXY-IV'!A$1:E$2000,4,0)</f>
        <v>418.64600000000002</v>
      </c>
      <c r="AD2717" s="10">
        <f t="shared" si="467"/>
        <v>1.6454476378080507E-4</v>
      </c>
      <c r="AE2717">
        <f>ROW()</f>
        <v>2717</v>
      </c>
      <c r="AF2717">
        <f t="shared" si="468"/>
        <v>0.97264437689969607</v>
      </c>
      <c r="AG2717">
        <f>AG2716*(1-(AG$1+AG$5))^($A2717-$A2716)*(1+2*(E2717/E2716-1))</f>
        <v>12683.465894924217</v>
      </c>
      <c r="AH2717">
        <f>VLOOKUP(A2717,'UVXY-IV'!A$2:E$2000,4,0)</f>
        <v>62733.5</v>
      </c>
      <c r="AJ2717" s="10">
        <f t="shared" si="466"/>
        <v>-0.79781989057004288</v>
      </c>
      <c r="AK2717">
        <f t="shared" si="476"/>
        <v>30.702875727535854</v>
      </c>
      <c r="AM2717">
        <v>30.701799999999999</v>
      </c>
      <c r="AN2717" s="10">
        <f t="shared" si="465"/>
        <v>3.5037930540049445E-5</v>
      </c>
      <c r="AO2717">
        <f>AO2716*(1-AO$1+H2716)^($A2717-$A2716)*(2-E2717/E2716)</f>
        <v>31.284675217255558</v>
      </c>
      <c r="AQ2717" s="10" t="e">
        <f t="shared" si="464"/>
        <v>#DIV/0!</v>
      </c>
    </row>
    <row r="2718" spans="1:43" x14ac:dyDescent="0.25">
      <c r="A2718" s="1">
        <v>42006</v>
      </c>
      <c r="B2718" s="12">
        <v>17.79</v>
      </c>
      <c r="C2718" s="12">
        <v>19.46</v>
      </c>
      <c r="D2718">
        <v>821.23519999999996</v>
      </c>
      <c r="E2718">
        <v>732.09960000000001</v>
      </c>
      <c r="F2718">
        <v>31350.603799</v>
      </c>
      <c r="G2718">
        <v>27952.641555999999</v>
      </c>
      <c r="H2718">
        <f>(1/(1-91/360*VLOOKUP($A2718,Tbills!$B$4:$C$974,2,1)/100))^((1)/91)-1</f>
        <v>1.0989566514574278E-6</v>
      </c>
      <c r="I2718" s="2">
        <f t="shared" si="475"/>
        <v>500.4205952054852</v>
      </c>
      <c r="J2718">
        <f>VLOOKUP(A2718,'VXX-IV'!A$1:C$4500,3,0)</f>
        <v>500.45</v>
      </c>
      <c r="L2718">
        <f t="shared" si="469"/>
        <v>67997.659312379372</v>
      </c>
      <c r="O2718">
        <f t="shared" si="470"/>
        <v>6580.3179446786507</v>
      </c>
      <c r="R2718">
        <f t="shared" si="471"/>
        <v>38.025919295101104</v>
      </c>
      <c r="U2718" s="2">
        <f t="shared" si="472"/>
        <v>52.70027893042618</v>
      </c>
      <c r="V2718">
        <f>VLOOKUP(A2718,'VXZ-IV'!A$1:C$4500,3,0)</f>
        <v>52.68</v>
      </c>
      <c r="W2718" s="10">
        <f t="shared" si="477"/>
        <v>3.8494552821144445E-4</v>
      </c>
      <c r="X2718">
        <f t="shared" si="473"/>
        <v>41.544643777718775</v>
      </c>
      <c r="AB2718">
        <f t="shared" si="474"/>
        <v>416.16442860887395</v>
      </c>
      <c r="AC2718">
        <f>VLOOKUP(A2718,'VIXY-IV'!A$1:E$2000,4,0)</f>
        <v>416.11599999999999</v>
      </c>
      <c r="AD2718" s="10">
        <f t="shared" si="467"/>
        <v>1.1638247237288901E-4</v>
      </c>
      <c r="AE2718">
        <f>ROW()</f>
        <v>2718</v>
      </c>
      <c r="AF2718">
        <f t="shared" si="468"/>
        <v>0.91418293936279538</v>
      </c>
      <c r="AG2718">
        <f>AG2717*(1-(AG$1+AG$5))^($A2718-$A2717)*(1+2*(E2718/E2717-1))</f>
        <v>12529.865607985545</v>
      </c>
      <c r="AH2718">
        <f>VLOOKUP(A2718,'UVXY-IV'!A$2:E$2000,4,0)</f>
        <v>61974.5</v>
      </c>
      <c r="AJ2718" s="10">
        <f t="shared" si="466"/>
        <v>-0.79782223966332055</v>
      </c>
      <c r="AK2718">
        <f t="shared" si="476"/>
        <v>30.884886578359474</v>
      </c>
      <c r="AM2718">
        <v>30.88505</v>
      </c>
      <c r="AN2718" s="10">
        <f t="shared" si="465"/>
        <v>-5.2912862542608963E-6</v>
      </c>
      <c r="AO2718">
        <f>AO2717*(1-AO$1+H2717)^($A2718-$A2717)*(2-E2718/E2717)</f>
        <v>31.470807795501404</v>
      </c>
      <c r="AQ2718" s="10" t="e">
        <f t="shared" ref="AQ2718:AQ2758" si="480">AO2718/AP2718-1</f>
        <v>#DIV/0!</v>
      </c>
    </row>
    <row r="2719" spans="1:43" x14ac:dyDescent="0.25">
      <c r="A2719" s="1">
        <v>42009</v>
      </c>
      <c r="B2719" s="12">
        <v>19.920000000000002</v>
      </c>
      <c r="C2719" s="12">
        <v>20.79</v>
      </c>
      <c r="D2719">
        <v>873.0634</v>
      </c>
      <c r="E2719">
        <v>778.30010000000004</v>
      </c>
      <c r="F2719">
        <v>32446.311067999999</v>
      </c>
      <c r="G2719">
        <v>28929.497490999998</v>
      </c>
      <c r="H2719">
        <f>(1/(1-91/360*VLOOKUP($A2719,Tbills!$B$4:$C$974,2,1)/100))^((1)/91)-1</f>
        <v>8.3332864653229421E-7</v>
      </c>
      <c r="I2719" s="2">
        <f t="shared" si="475"/>
        <v>531.963251946779</v>
      </c>
      <c r="J2719">
        <f>VLOOKUP(A2719,'VXX-IV'!A$1:C$4500,3,0)</f>
        <v>532</v>
      </c>
      <c r="L2719">
        <f t="shared" si="469"/>
        <v>76569.701960290913</v>
      </c>
      <c r="O2719">
        <f t="shared" si="470"/>
        <v>7202.4844650748964</v>
      </c>
      <c r="R2719">
        <f t="shared" si="471"/>
        <v>36.821077298411694</v>
      </c>
      <c r="U2719" s="2">
        <f t="shared" si="472"/>
        <v>54.538170142893229</v>
      </c>
      <c r="V2719">
        <f>VLOOKUP(A2719,'VXZ-IV'!A$1:C$4500,3,0)</f>
        <v>54.52</v>
      </c>
      <c r="W2719" s="10">
        <f t="shared" si="477"/>
        <v>3.3327481462253061E-4</v>
      </c>
      <c r="X2719">
        <f t="shared" si="473"/>
        <v>40.088442323168543</v>
      </c>
      <c r="AB2719">
        <f t="shared" si="474"/>
        <v>442.38098087609427</v>
      </c>
      <c r="AC2719">
        <f>VLOOKUP(A2719,'VIXY-IV'!A$1:E$2000,4,0)</f>
        <v>442.35199999999998</v>
      </c>
      <c r="AD2719" s="10">
        <f t="shared" si="467"/>
        <v>6.5515417799089093E-5</v>
      </c>
      <c r="AE2719">
        <f>ROW()</f>
        <v>2719</v>
      </c>
      <c r="AF2719">
        <f t="shared" si="468"/>
        <v>0.95815295815295831</v>
      </c>
      <c r="AG2719">
        <f>AG2718*(1-(AG$1+AG$5))^($A2719-$A2718)*(1+2*(E2719/E2718-1))</f>
        <v>14109.879772114138</v>
      </c>
      <c r="AH2719">
        <f>VLOOKUP(A2719,'UVXY-IV'!A$2:E$2000,4,0)</f>
        <v>69788.75</v>
      </c>
      <c r="AJ2719" s="10">
        <f t="shared" si="466"/>
        <v>-0.79782013903223459</v>
      </c>
      <c r="AK2719">
        <f t="shared" si="476"/>
        <v>28.931795757220229</v>
      </c>
      <c r="AM2719">
        <v>28.933800000000002</v>
      </c>
      <c r="AN2719" s="10">
        <f t="shared" si="465"/>
        <v>-6.9269946559868956E-5</v>
      </c>
      <c r="AO2719">
        <f>AO2718*(1-AO$1+H2718)^($A2719-$A2718)*(2-E2719/E2718)</f>
        <v>29.48160995526564</v>
      </c>
      <c r="AQ2719" s="10" t="e">
        <f t="shared" si="480"/>
        <v>#DIV/0!</v>
      </c>
    </row>
    <row r="2720" spans="1:43" x14ac:dyDescent="0.25">
      <c r="A2720" s="1">
        <v>42010</v>
      </c>
      <c r="B2720" s="12">
        <v>21.12</v>
      </c>
      <c r="C2720" s="12">
        <v>21.42</v>
      </c>
      <c r="D2720">
        <v>900.39589999999998</v>
      </c>
      <c r="E2720">
        <v>802.66520000000003</v>
      </c>
      <c r="F2720">
        <v>32764.160339999999</v>
      </c>
      <c r="G2720">
        <v>29212.871384999999</v>
      </c>
      <c r="H2720">
        <f>(1/(1-91/360*VLOOKUP($A2720,Tbills!$B$4:$C$974,2,1)/100))^((1)/91)-1</f>
        <v>8.3332864653229421E-7</v>
      </c>
      <c r="I2720" s="2">
        <f t="shared" si="475"/>
        <v>548.60374610296765</v>
      </c>
      <c r="J2720">
        <f>VLOOKUP(A2720,'VXX-IV'!A$1:C$4500,3,0)</f>
        <v>548.64</v>
      </c>
      <c r="L2720">
        <f t="shared" si="469"/>
        <v>81360.2024413334</v>
      </c>
      <c r="O2720">
        <f t="shared" si="470"/>
        <v>7540.4467838735618</v>
      </c>
      <c r="R2720">
        <f t="shared" si="471"/>
        <v>36.24308710031638</v>
      </c>
      <c r="U2720" s="2">
        <f t="shared" si="472"/>
        <v>55.071091950804693</v>
      </c>
      <c r="V2720">
        <f>VLOOKUP(A2720,'VXZ-IV'!A$1:C$4500,3,0)</f>
        <v>55.08</v>
      </c>
      <c r="W2720" s="10">
        <f t="shared" si="477"/>
        <v>-1.617292882226673E-4</v>
      </c>
      <c r="X2720">
        <f t="shared" si="473"/>
        <v>39.694327793364153</v>
      </c>
      <c r="AB2720">
        <f t="shared" si="474"/>
        <v>456.21404710399793</v>
      </c>
      <c r="AC2720">
        <f>VLOOKUP(A2720,'VIXY-IV'!A$1:E$2000,4,0)</f>
        <v>456.19</v>
      </c>
      <c r="AD2720" s="10">
        <f t="shared" si="467"/>
        <v>5.2712913474417533E-5</v>
      </c>
      <c r="AE2720">
        <f>ROW()</f>
        <v>2720</v>
      </c>
      <c r="AF2720">
        <f t="shared" si="468"/>
        <v>0.98599439775910358</v>
      </c>
      <c r="AG2720">
        <f>AG2719*(1-(AG$1+AG$5))^($A2720-$A2719)*(1+2*(E2720/E2719-1))</f>
        <v>14992.809151039328</v>
      </c>
      <c r="AH2720">
        <f>VLOOKUP(A2720,'UVXY-IV'!A$2:E$2000,4,0)</f>
        <v>74151.25</v>
      </c>
      <c r="AJ2720" s="10">
        <f t="shared" si="466"/>
        <v>-0.7978077355265174</v>
      </c>
      <c r="AK2720">
        <f t="shared" si="476"/>
        <v>28.024765126656202</v>
      </c>
      <c r="AM2720">
        <v>28.026949999999999</v>
      </c>
      <c r="AN2720" s="10">
        <f t="shared" si="465"/>
        <v>-7.7956158047731705E-5</v>
      </c>
      <c r="AO2720">
        <f>AO2719*(1-AO$1+H2719)^($A2720-$A2719)*(2-E2720/E2719)</f>
        <v>28.557639940726638</v>
      </c>
      <c r="AQ2720" s="10" t="e">
        <f t="shared" si="480"/>
        <v>#DIV/0!</v>
      </c>
    </row>
    <row r="2721" spans="1:43" x14ac:dyDescent="0.25">
      <c r="A2721" s="1">
        <v>42011</v>
      </c>
      <c r="B2721" s="12">
        <v>19.309999999999999</v>
      </c>
      <c r="C2721" s="12">
        <v>20.079999999999998</v>
      </c>
      <c r="D2721">
        <v>855.70309999999995</v>
      </c>
      <c r="E2721">
        <v>762.82280000000003</v>
      </c>
      <c r="F2721">
        <v>31751.799749999998</v>
      </c>
      <c r="G2721">
        <v>28310.215647000001</v>
      </c>
      <c r="H2721">
        <f>(1/(1-91/360*VLOOKUP($A2721,Tbills!$B$4:$C$974,2,1)/100))^((1)/91)-1</f>
        <v>8.3332864653229421E-7</v>
      </c>
      <c r="I2721" s="2">
        <f t="shared" si="475"/>
        <v>521.36008121069449</v>
      </c>
      <c r="J2721">
        <f>VLOOKUP(A2721,'VXX-IV'!A$1:C$4500,3,0)</f>
        <v>521.39</v>
      </c>
      <c r="L2721">
        <f t="shared" si="469"/>
        <v>73279.8950968961</v>
      </c>
      <c r="O2721">
        <f t="shared" si="470"/>
        <v>6978.776714291208</v>
      </c>
      <c r="R2721">
        <f t="shared" si="471"/>
        <v>37.140918565533759</v>
      </c>
      <c r="U2721" s="2">
        <f t="shared" si="472"/>
        <v>53.368181215129525</v>
      </c>
      <c r="V2721">
        <f>VLOOKUP(A2721,'VXZ-IV'!A$1:C$4500,3,0)</f>
        <v>53.36</v>
      </c>
      <c r="W2721" s="10">
        <f t="shared" si="477"/>
        <v>1.5332112311705615E-4</v>
      </c>
      <c r="X2721">
        <f t="shared" si="473"/>
        <v>40.919373234783428</v>
      </c>
      <c r="AB2721">
        <f t="shared" si="474"/>
        <v>433.55354563126298</v>
      </c>
      <c r="AC2721">
        <f>VLOOKUP(A2721,'VIXY-IV'!A$1:E$2000,4,0)</f>
        <v>433.39600000000002</v>
      </c>
      <c r="AD2721" s="10">
        <f t="shared" si="467"/>
        <v>3.6351427161984695E-4</v>
      </c>
      <c r="AE2721">
        <f>ROW()</f>
        <v>2721</v>
      </c>
      <c r="AF2721">
        <f t="shared" si="468"/>
        <v>0.9616533864541833</v>
      </c>
      <c r="AG2721">
        <f>AG2720*(1-(AG$1+AG$5))^($A2721-$A2720)*(1+2*(E2721/E2720-1))</f>
        <v>13503.938978044045</v>
      </c>
      <c r="AH2721">
        <f>VLOOKUP(A2721,'UVXY-IV'!A$2:E$2000,4,0)</f>
        <v>66775.5</v>
      </c>
      <c r="AJ2721" s="10">
        <f t="shared" si="466"/>
        <v>-0.79777105408354787</v>
      </c>
      <c r="AK2721">
        <f t="shared" si="476"/>
        <v>29.41447805809603</v>
      </c>
      <c r="AM2721">
        <v>29.41395</v>
      </c>
      <c r="AN2721" s="10">
        <f t="shared" si="465"/>
        <v>1.7952641383711665E-5</v>
      </c>
      <c r="AO2721">
        <f>AO2720*(1-AO$1+H2720)^($A2721-$A2720)*(2-E2721/E2720)</f>
        <v>29.974089877778255</v>
      </c>
      <c r="AQ2721" s="10" t="e">
        <f t="shared" si="480"/>
        <v>#DIV/0!</v>
      </c>
    </row>
    <row r="2722" spans="1:43" x14ac:dyDescent="0.25">
      <c r="A2722" s="1">
        <v>42012</v>
      </c>
      <c r="B2722" s="12">
        <v>17.010000000000002</v>
      </c>
      <c r="C2722" s="12">
        <v>18.66</v>
      </c>
      <c r="D2722">
        <v>808.66549999999995</v>
      </c>
      <c r="E2722">
        <v>720.89020000000005</v>
      </c>
      <c r="F2722">
        <v>30495.393372999999</v>
      </c>
      <c r="G2722">
        <v>27189.967822999999</v>
      </c>
      <c r="H2722">
        <f>(1/(1-91/360*VLOOKUP($A2722,Tbills!$B$4:$C$974,2,1)/100))^((1)/91)-1</f>
        <v>8.3332864653229421E-7</v>
      </c>
      <c r="I2722" s="2">
        <f t="shared" si="475"/>
        <v>492.689147086849</v>
      </c>
      <c r="J2722">
        <f>VLOOKUP(A2722,'VXX-IV'!A$1:C$4500,3,0)</f>
        <v>492.72</v>
      </c>
      <c r="L2722">
        <f t="shared" si="469"/>
        <v>65220.565003872354</v>
      </c>
      <c r="O2722">
        <f t="shared" si="470"/>
        <v>6403.1227309173373</v>
      </c>
      <c r="R2722">
        <f t="shared" si="471"/>
        <v>38.16001720831111</v>
      </c>
      <c r="U2722" s="2">
        <f t="shared" si="472"/>
        <v>51.255173209773545</v>
      </c>
      <c r="V2722">
        <f>VLOOKUP(A2722,'VXZ-IV'!A$1:C$4500,3,0)</f>
        <v>51.24</v>
      </c>
      <c r="W2722" s="10">
        <f t="shared" si="477"/>
        <v>2.9612040931970007E-4</v>
      </c>
      <c r="X2722">
        <f t="shared" si="473"/>
        <v>42.5370331366031</v>
      </c>
      <c r="AB2722">
        <f t="shared" si="474"/>
        <v>409.70669118278727</v>
      </c>
      <c r="AC2722">
        <f>VLOOKUP(A2722,'VIXY-IV'!A$1:E$2000,4,0)</f>
        <v>409.536</v>
      </c>
      <c r="AD2722" s="10">
        <f t="shared" si="467"/>
        <v>4.1679164417107728E-4</v>
      </c>
      <c r="AE2722">
        <f>ROW()</f>
        <v>2722</v>
      </c>
      <c r="AF2722">
        <f t="shared" si="468"/>
        <v>0.91157556270096474</v>
      </c>
      <c r="AG2722">
        <f>AG2721*(1-(AG$1+AG$5))^($A2722-$A2721)*(1+2*(E2722/E2721-1))</f>
        <v>12018.902725182832</v>
      </c>
      <c r="AH2722">
        <f>VLOOKUP(A2722,'UVXY-IV'!A$2:E$2000,4,0)</f>
        <v>59418.25</v>
      </c>
      <c r="AJ2722" s="10">
        <f t="shared" si="466"/>
        <v>-0.79772371745746751</v>
      </c>
      <c r="AK2722">
        <f t="shared" si="476"/>
        <v>31.029955514013931</v>
      </c>
      <c r="AM2722">
        <v>31.024000000000001</v>
      </c>
      <c r="AN2722" s="10">
        <f t="shared" si="465"/>
        <v>1.9196473742688624E-4</v>
      </c>
      <c r="AO2722">
        <f>AO2721*(1-AO$1+H2721)^($A2722-$A2721)*(2-E2722/E2721)</f>
        <v>31.620631441618556</v>
      </c>
      <c r="AQ2722" s="10" t="e">
        <f t="shared" si="480"/>
        <v>#DIV/0!</v>
      </c>
    </row>
    <row r="2723" spans="1:43" x14ac:dyDescent="0.25">
      <c r="A2723" s="1">
        <v>42013</v>
      </c>
      <c r="B2723" s="12">
        <v>17.55</v>
      </c>
      <c r="C2723" s="12">
        <v>19.32</v>
      </c>
      <c r="D2723">
        <v>850.40980000000002</v>
      </c>
      <c r="E2723">
        <v>758.1028</v>
      </c>
      <c r="F2723">
        <v>31620.762445</v>
      </c>
      <c r="G2723">
        <v>28193.334381000001</v>
      </c>
      <c r="H2723">
        <f>(1/(1-91/360*VLOOKUP($A2723,Tbills!$B$4:$C$974,2,1)/100))^((1)/91)-1</f>
        <v>8.3332864653229421E-7</v>
      </c>
      <c r="I2723" s="2">
        <f t="shared" si="475"/>
        <v>518.10972846547565</v>
      </c>
      <c r="J2723">
        <f>VLOOKUP(A2723,'VXX-IV'!A$1:C$4500,3,0)</f>
        <v>518.14</v>
      </c>
      <c r="L2723">
        <f t="shared" si="469"/>
        <v>71950.788233780157</v>
      </c>
      <c r="O2723">
        <f t="shared" si="470"/>
        <v>6898.6873423673978</v>
      </c>
      <c r="R2723">
        <f t="shared" si="471"/>
        <v>37.173420085312635</v>
      </c>
      <c r="U2723" s="2">
        <f t="shared" si="472"/>
        <v>53.145342878763792</v>
      </c>
      <c r="V2723">
        <f>VLOOKUP(A2723,'VXZ-IV'!A$1:C$4500,3,0)</f>
        <v>53.16</v>
      </c>
      <c r="W2723" s="10">
        <f t="shared" si="477"/>
        <v>-2.7571710376605996E-4</v>
      </c>
      <c r="X2723">
        <f t="shared" si="473"/>
        <v>40.965846748594167</v>
      </c>
      <c r="AB2723">
        <f t="shared" si="474"/>
        <v>430.84086965369619</v>
      </c>
      <c r="AC2723">
        <f>VLOOKUP(A2723,'VIXY-IV'!A$1:E$2000,4,0)</f>
        <v>430.64</v>
      </c>
      <c r="AD2723" s="10">
        <f t="shared" si="467"/>
        <v>4.6644448656940618E-4</v>
      </c>
      <c r="AE2723">
        <f>ROW()</f>
        <v>2723</v>
      </c>
      <c r="AF2723">
        <f t="shared" si="468"/>
        <v>0.90838509316770188</v>
      </c>
      <c r="AG2723">
        <f>AG2722*(1-(AG$1+AG$5))^($A2723-$A2722)*(1+2*(E2723/E2722-1))</f>
        <v>13259.295672701759</v>
      </c>
      <c r="AH2723">
        <f>VLOOKUP(A2723,'UVXY-IV'!A$2:E$2000,4,0)</f>
        <v>65545.5</v>
      </c>
      <c r="AJ2723" s="10">
        <f t="shared" si="466"/>
        <v>-0.79770852808046688</v>
      </c>
      <c r="AK2723">
        <f t="shared" si="476"/>
        <v>29.426807913326837</v>
      </c>
      <c r="AM2723">
        <v>29.418099999999999</v>
      </c>
      <c r="AN2723" s="10">
        <f t="shared" si="465"/>
        <v>2.9600529357232119E-4</v>
      </c>
      <c r="AO2723">
        <f>AO2722*(1-AO$1+H2722)^($A2723-$A2722)*(2-E2723/E2722)</f>
        <v>29.987279405449687</v>
      </c>
      <c r="AQ2723" s="10" t="e">
        <f t="shared" si="480"/>
        <v>#DIV/0!</v>
      </c>
    </row>
    <row r="2724" spans="1:43" x14ac:dyDescent="0.25">
      <c r="A2724" s="1">
        <v>42016</v>
      </c>
      <c r="B2724" s="12">
        <v>19.600000000000001</v>
      </c>
      <c r="C2724" s="12">
        <v>20.48</v>
      </c>
      <c r="D2724">
        <v>885.41840000000002</v>
      </c>
      <c r="E2724">
        <v>789.30960000000005</v>
      </c>
      <c r="F2724">
        <v>32161.346256000001</v>
      </c>
      <c r="G2724">
        <v>28675.252913</v>
      </c>
      <c r="H2724">
        <f>(1/(1-91/360*VLOOKUP($A2724,Tbills!$B$4:$C$974,2,1)/100))^((1)/91)-1</f>
        <v>6.9441778594026005E-7</v>
      </c>
      <c r="I2724" s="2">
        <f t="shared" si="475"/>
        <v>539.39915813652567</v>
      </c>
      <c r="J2724">
        <f>VLOOKUP(A2724,'VXX-IV'!A$1:C$4500,3,0)</f>
        <v>539.42999999999995</v>
      </c>
      <c r="L2724">
        <f t="shared" si="469"/>
        <v>77864.003031603934</v>
      </c>
      <c r="O2724">
        <f t="shared" si="470"/>
        <v>7323.916722249447</v>
      </c>
      <c r="R2724">
        <f t="shared" si="471"/>
        <v>36.403373126116009</v>
      </c>
      <c r="U2724" s="2">
        <f t="shared" si="472"/>
        <v>54.049953703776261</v>
      </c>
      <c r="V2724">
        <f>VLOOKUP(A2724,'VXZ-IV'!A$1:C$4500,3,0)</f>
        <v>54.04</v>
      </c>
      <c r="W2724" s="10">
        <f t="shared" si="477"/>
        <v>1.8419140962744329E-4</v>
      </c>
      <c r="X2724">
        <f t="shared" si="473"/>
        <v>40.261219407774107</v>
      </c>
      <c r="AB2724">
        <f t="shared" si="474"/>
        <v>448.52923166491524</v>
      </c>
      <c r="AC2724">
        <f>VLOOKUP(A2724,'VIXY-IV'!A$1:E$2000,4,0)</f>
        <v>448.25599999999997</v>
      </c>
      <c r="AD2724" s="10">
        <f t="shared" si="467"/>
        <v>6.0954379844391227E-4</v>
      </c>
      <c r="AE2724">
        <f>ROW()</f>
        <v>2724</v>
      </c>
      <c r="AF2724">
        <f t="shared" si="468"/>
        <v>0.95703125</v>
      </c>
      <c r="AG2724">
        <f>AG2723*(1-(AG$1+AG$5))^($A2724-$A2723)*(1+2*(E2724/E2723-1))</f>
        <v>14349.465163963203</v>
      </c>
      <c r="AH2724">
        <f>VLOOKUP(A2724,'UVXY-IV'!A$2:E$2000,4,0)</f>
        <v>70923.25</v>
      </c>
      <c r="AJ2724" s="10">
        <f t="shared" si="466"/>
        <v>-0.79767614761078764</v>
      </c>
      <c r="AK2724">
        <f t="shared" si="476"/>
        <v>28.211530589846305</v>
      </c>
      <c r="AM2724">
        <v>28.199000000000002</v>
      </c>
      <c r="AN2724" s="10">
        <f t="shared" si="465"/>
        <v>4.4436291522043092E-4</v>
      </c>
      <c r="AO2724">
        <f>AO2723*(1-AO$1+H2723)^($A2724-$A2723)*(2-E2724/E2723)</f>
        <v>28.749754503519796</v>
      </c>
      <c r="AQ2724" s="10" t="e">
        <f t="shared" si="480"/>
        <v>#DIV/0!</v>
      </c>
    </row>
    <row r="2725" spans="1:43" x14ac:dyDescent="0.25">
      <c r="A2725" s="1">
        <v>42017</v>
      </c>
      <c r="B2725" s="12">
        <v>20.56</v>
      </c>
      <c r="C2725" s="12">
        <v>21.27</v>
      </c>
      <c r="D2725">
        <v>903.96669999999995</v>
      </c>
      <c r="E2725">
        <v>805.84400000000005</v>
      </c>
      <c r="F2725">
        <v>32469.135619000001</v>
      </c>
      <c r="G2725">
        <v>28949.659877999999</v>
      </c>
      <c r="H2725">
        <f>(1/(1-91/360*VLOOKUP($A2725,Tbills!$B$4:$C$974,2,1)/100))^((1)/91)-1</f>
        <v>6.9441778594026005E-7</v>
      </c>
      <c r="I2725" s="2">
        <f t="shared" si="475"/>
        <v>550.68540202708607</v>
      </c>
      <c r="J2725">
        <f>VLOOKUP(A2725,'VXX-IV'!A$1:C$4500,3,0)</f>
        <v>550.72</v>
      </c>
      <c r="L2725">
        <f t="shared" si="469"/>
        <v>81122.57094542266</v>
      </c>
      <c r="O2725">
        <f t="shared" si="470"/>
        <v>7553.7934721098882</v>
      </c>
      <c r="R2725">
        <f t="shared" si="471"/>
        <v>36.020457126329731</v>
      </c>
      <c r="U2725" s="2">
        <f t="shared" si="472"/>
        <v>54.56589008990904</v>
      </c>
      <c r="V2725">
        <f>VLOOKUP(A2725,'VXZ-IV'!A$1:C$4500,3,0)</f>
        <v>54.56</v>
      </c>
      <c r="W2725" s="10">
        <f t="shared" si="477"/>
        <v>1.0795619334746931E-4</v>
      </c>
      <c r="X2725">
        <f t="shared" si="473"/>
        <v>39.874493714004522</v>
      </c>
      <c r="AB2725">
        <f t="shared" si="474"/>
        <v>457.90902376534461</v>
      </c>
      <c r="AC2725">
        <f>VLOOKUP(A2725,'VIXY-IV'!A$1:E$2000,4,0)</f>
        <v>457.62400000000002</v>
      </c>
      <c r="AD2725" s="10">
        <f t="shared" si="467"/>
        <v>6.2283395395468233E-4</v>
      </c>
      <c r="AE2725">
        <f>ROW()</f>
        <v>2725</v>
      </c>
      <c r="AF2725">
        <f t="shared" si="468"/>
        <v>0.96661965209214851</v>
      </c>
      <c r="AG2725">
        <f>AG2724*(1-(AG$1+AG$5))^($A2725-$A2724)*(1+2*(E2725/E2724-1))</f>
        <v>14950.144449404013</v>
      </c>
      <c r="AH2725">
        <f>VLOOKUP(A2725,'UVXY-IV'!A$2:E$2000,4,0)</f>
        <v>73887.25</v>
      </c>
      <c r="AJ2725" s="10">
        <f t="shared" si="466"/>
        <v>-0.79766273004606325</v>
      </c>
      <c r="AK2725">
        <f t="shared" si="476"/>
        <v>27.619271065320994</v>
      </c>
      <c r="AM2725">
        <v>27.6069</v>
      </c>
      <c r="AN2725" s="10">
        <f t="shared" si="465"/>
        <v>4.4811497563990166E-4</v>
      </c>
      <c r="AO2725">
        <f>AO2724*(1-AO$1+H2724)^($A2725-$A2724)*(2-E2725/E2724)</f>
        <v>28.146485214547148</v>
      </c>
      <c r="AQ2725" s="10" t="e">
        <f t="shared" si="480"/>
        <v>#DIV/0!</v>
      </c>
    </row>
    <row r="2726" spans="1:43" x14ac:dyDescent="0.25">
      <c r="A2726" s="1">
        <v>42018</v>
      </c>
      <c r="B2726" s="12">
        <v>21.48</v>
      </c>
      <c r="C2726" s="12">
        <v>20.93</v>
      </c>
      <c r="D2726">
        <v>912.8877</v>
      </c>
      <c r="E2726">
        <v>813.79610000000002</v>
      </c>
      <c r="F2726">
        <v>32469.158166000001</v>
      </c>
      <c r="G2726">
        <v>28949.659877999999</v>
      </c>
      <c r="H2726">
        <f>(1/(1-91/360*VLOOKUP($A2726,Tbills!$B$4:$C$974,2,1)/100))^((1)/91)-1</f>
        <v>6.9441778594026005E-7</v>
      </c>
      <c r="I2726" s="2">
        <f t="shared" si="475"/>
        <v>556.10640538415691</v>
      </c>
      <c r="J2726">
        <f>VLOOKUP(A2726,'VXX-IV'!A$1:C$4500,3,0)</f>
        <v>556.14</v>
      </c>
      <c r="L2726">
        <f t="shared" si="469"/>
        <v>82719.93021334261</v>
      </c>
      <c r="O2726">
        <f t="shared" si="470"/>
        <v>7665.3468443077227</v>
      </c>
      <c r="R2726">
        <f t="shared" si="471"/>
        <v>35.841111201052797</v>
      </c>
      <c r="U2726" s="2">
        <f t="shared" si="472"/>
        <v>54.564597469520912</v>
      </c>
      <c r="V2726">
        <f>VLOOKUP(A2726,'VXZ-IV'!A$1:C$4500,3,0)</f>
        <v>54.56</v>
      </c>
      <c r="W2726" s="10">
        <f t="shared" si="477"/>
        <v>8.426447069109777E-5</v>
      </c>
      <c r="X2726">
        <f t="shared" si="473"/>
        <v>39.873046593520684</v>
      </c>
      <c r="AB2726">
        <f t="shared" si="474"/>
        <v>462.41156530290573</v>
      </c>
      <c r="AC2726">
        <f>VLOOKUP(A2726,'VIXY-IV'!A$1:E$2000,4,0)</f>
        <v>462.14400000000001</v>
      </c>
      <c r="AD2726" s="10">
        <f t="shared" si="467"/>
        <v>5.7896522059297517E-4</v>
      </c>
      <c r="AE2726">
        <f>ROW()</f>
        <v>2726</v>
      </c>
      <c r="AF2726">
        <f t="shared" si="468"/>
        <v>1.0262780697563307</v>
      </c>
      <c r="AG2726">
        <f>AG2725*(1-(AG$1+AG$5))^($A2726-$A2725)*(1+2*(E2726/E2725-1))</f>
        <v>15244.687923217451</v>
      </c>
      <c r="AH2726">
        <f>VLOOKUP(A2726,'UVXY-IV'!A$2:E$2000,4,0)</f>
        <v>75341.25</v>
      </c>
      <c r="AJ2726" s="10">
        <f t="shared" si="466"/>
        <v>-0.79765814977562155</v>
      </c>
      <c r="AK2726">
        <f t="shared" si="476"/>
        <v>27.345449338989368</v>
      </c>
      <c r="AM2726">
        <v>27.334700000000002</v>
      </c>
      <c r="AN2726" s="10">
        <f t="shared" si="465"/>
        <v>3.9324883716918002E-4</v>
      </c>
      <c r="AO2726">
        <f>AO2725*(1-AO$1+H2725)^($A2726-$A2725)*(2-E2726/E2725)</f>
        <v>27.867723192560916</v>
      </c>
      <c r="AQ2726" s="10" t="e">
        <f t="shared" si="480"/>
        <v>#DIV/0!</v>
      </c>
    </row>
    <row r="2727" spans="1:43" x14ac:dyDescent="0.25">
      <c r="A2727" s="1">
        <v>42019</v>
      </c>
      <c r="B2727" s="12">
        <v>22.39</v>
      </c>
      <c r="C2727" s="12">
        <v>22.11</v>
      </c>
      <c r="D2727">
        <v>954.02909999999997</v>
      </c>
      <c r="E2727">
        <v>850.47109999999998</v>
      </c>
      <c r="F2727">
        <v>33216.193235999999</v>
      </c>
      <c r="G2727">
        <v>29615.699889</v>
      </c>
      <c r="H2727">
        <f>(1/(1-91/360*VLOOKUP($A2727,Tbills!$B$4:$C$974,2,1)/100))^((1)/91)-1</f>
        <v>6.9441778594026005E-7</v>
      </c>
      <c r="I2727" s="2">
        <f t="shared" si="475"/>
        <v>581.15445846931209</v>
      </c>
      <c r="J2727">
        <f>VLOOKUP(A2727,'VXX-IV'!A$1:C$4500,3,0)</f>
        <v>581.19000000000005</v>
      </c>
      <c r="L2727">
        <f t="shared" si="469"/>
        <v>90171.723668567007</v>
      </c>
      <c r="O2727">
        <f t="shared" si="470"/>
        <v>8183.2474214379254</v>
      </c>
      <c r="R2727">
        <f t="shared" si="471"/>
        <v>35.031909497703026</v>
      </c>
      <c r="U2727" s="2">
        <f t="shared" si="472"/>
        <v>55.818632890671324</v>
      </c>
      <c r="V2727">
        <f>VLOOKUP(A2727,'VXZ-IV'!A$1:C$4500,3,0)</f>
        <v>55.8</v>
      </c>
      <c r="W2727" s="10">
        <f t="shared" si="477"/>
        <v>3.3392277188748487E-4</v>
      </c>
      <c r="X2727">
        <f t="shared" si="473"/>
        <v>38.954280265208425</v>
      </c>
      <c r="AB2727">
        <f t="shared" si="474"/>
        <v>483.23402054388367</v>
      </c>
      <c r="AC2727">
        <f>VLOOKUP(A2727,'VIXY-IV'!A$1:E$2000,4,0)</f>
        <v>483.036</v>
      </c>
      <c r="AD2727" s="10">
        <f t="shared" si="467"/>
        <v>4.0994986684972368E-4</v>
      </c>
      <c r="AE2727">
        <f>ROW()</f>
        <v>2727</v>
      </c>
      <c r="AF2727">
        <f t="shared" si="468"/>
        <v>1.0126639529624604</v>
      </c>
      <c r="AG2727">
        <f>AG2726*(1-(AG$1+AG$5))^($A2727-$A2726)*(1+2*(E2727/E2726-1))</f>
        <v>16618.179526272772</v>
      </c>
      <c r="AH2727">
        <f>VLOOKUP(A2727,'UVXY-IV'!A$2:E$2000,4,0)</f>
        <v>82138.5</v>
      </c>
      <c r="AJ2727" s="10">
        <f t="shared" si="466"/>
        <v>-0.79768099580254359</v>
      </c>
      <c r="AK2727">
        <f t="shared" si="476"/>
        <v>26.111867469608114</v>
      </c>
      <c r="AM2727">
        <v>26.1068</v>
      </c>
      <c r="AN2727" s="10">
        <f t="shared" si="465"/>
        <v>1.9410535217323499E-4</v>
      </c>
      <c r="AO2727">
        <f>AO2726*(1-AO$1+H2726)^($A2727-$A2726)*(2-E2727/E2726)</f>
        <v>26.610854664022614</v>
      </c>
      <c r="AQ2727" s="10" t="e">
        <f t="shared" si="480"/>
        <v>#DIV/0!</v>
      </c>
    </row>
    <row r="2728" spans="1:43" x14ac:dyDescent="0.25">
      <c r="A2728" s="1">
        <v>42020</v>
      </c>
      <c r="B2728" s="12">
        <v>20.95</v>
      </c>
      <c r="C2728" s="12">
        <v>21.15</v>
      </c>
      <c r="D2728">
        <v>923.43920000000003</v>
      </c>
      <c r="E2728">
        <v>823.2011</v>
      </c>
      <c r="F2728">
        <v>32991.907476</v>
      </c>
      <c r="G2728">
        <v>29415.705181000001</v>
      </c>
      <c r="H2728">
        <f>(1/(1-91/360*VLOOKUP($A2728,Tbills!$B$4:$C$974,2,1)/100))^((1)/91)-1</f>
        <v>6.9441778594026005E-7</v>
      </c>
      <c r="I2728" s="2">
        <f t="shared" si="475"/>
        <v>562.5066599157575</v>
      </c>
      <c r="J2728">
        <f>VLOOKUP(A2728,'VXX-IV'!A$1:C$4500,3,0)</f>
        <v>562.54</v>
      </c>
      <c r="L2728">
        <f t="shared" si="469"/>
        <v>84385.330234258072</v>
      </c>
      <c r="O2728">
        <f t="shared" si="470"/>
        <v>7789.3963133348498</v>
      </c>
      <c r="R2728">
        <f t="shared" si="471"/>
        <v>35.591942234820905</v>
      </c>
      <c r="U2728" s="2">
        <f t="shared" si="472"/>
        <v>55.440376770835542</v>
      </c>
      <c r="V2728">
        <f>VLOOKUP(A2728,'VXZ-IV'!A$1:C$4500,3,0)</f>
        <v>55.44</v>
      </c>
      <c r="W2728" s="10">
        <f t="shared" si="477"/>
        <v>6.7960107421605187E-6</v>
      </c>
      <c r="X2728">
        <f t="shared" si="473"/>
        <v>39.215915099668074</v>
      </c>
      <c r="AB2728">
        <f t="shared" si="474"/>
        <v>467.72301610494117</v>
      </c>
      <c r="AC2728">
        <f>VLOOKUP(A2728,'VIXY-IV'!A$1:E$2000,4,0)</f>
        <v>467.66</v>
      </c>
      <c r="AD2728" s="10">
        <f t="shared" si="467"/>
        <v>1.3474769050403346E-4</v>
      </c>
      <c r="AE2728">
        <f>ROW()</f>
        <v>2728</v>
      </c>
      <c r="AF2728">
        <f t="shared" si="468"/>
        <v>0.99054373522458627</v>
      </c>
      <c r="AG2728">
        <f>AG2727*(1-(AG$1+AG$5))^($A2728-$A2727)*(1+2*(E2728/E2727-1))</f>
        <v>15551.945481815508</v>
      </c>
      <c r="AH2728">
        <f>VLOOKUP(A2728,'UVXY-IV'!A$2:E$2000,4,0)</f>
        <v>76897.5</v>
      </c>
      <c r="AJ2728" s="10">
        <f t="shared" si="466"/>
        <v>-0.79775746309287676</v>
      </c>
      <c r="AK2728">
        <f t="shared" si="476"/>
        <v>26.94787841016954</v>
      </c>
      <c r="AM2728">
        <v>26.947949999999999</v>
      </c>
      <c r="AN2728" s="10">
        <f t="shared" si="465"/>
        <v>-2.656596529870825E-6</v>
      </c>
      <c r="AO2728">
        <f>AO2727*(1-AO$1+H2727)^($A2728-$A2727)*(2-E2728/E2727)</f>
        <v>27.463123860664268</v>
      </c>
      <c r="AQ2728" s="10" t="e">
        <f t="shared" si="480"/>
        <v>#DIV/0!</v>
      </c>
    </row>
    <row r="2729" spans="1:43" x14ac:dyDescent="0.25">
      <c r="A2729" s="1">
        <v>42024</v>
      </c>
      <c r="B2729" s="12">
        <v>19.89</v>
      </c>
      <c r="C2729" s="12">
        <v>20.87</v>
      </c>
      <c r="D2729">
        <v>922.50429999999994</v>
      </c>
      <c r="E2729">
        <v>822.36540000000002</v>
      </c>
      <c r="F2729">
        <v>33047.443558999999</v>
      </c>
      <c r="G2729">
        <v>29465.139648</v>
      </c>
      <c r="H2729">
        <f>(1/(1-91/360*VLOOKUP($A2729,Tbills!$B$4:$C$974,2,1)/100))^((1)/91)-1</f>
        <v>6.9441778594026005E-7</v>
      </c>
      <c r="I2729" s="2">
        <f t="shared" si="475"/>
        <v>561.88236587396852</v>
      </c>
      <c r="J2729">
        <f>VLOOKUP(A2729,'VXX-IV'!A$1:C$4500,3,0)</f>
        <v>561.91999999999996</v>
      </c>
      <c r="L2729">
        <f t="shared" si="469"/>
        <v>84199.00426350694</v>
      </c>
      <c r="O2729">
        <f t="shared" si="470"/>
        <v>7776.4864997998966</v>
      </c>
      <c r="R2729">
        <f t="shared" si="471"/>
        <v>35.603569773901697</v>
      </c>
      <c r="U2729" s="2">
        <f t="shared" si="472"/>
        <v>55.528284670466604</v>
      </c>
      <c r="V2729">
        <f>VLOOKUP(A2729,'VXZ-IV'!A$1:C$4500,3,0)</f>
        <v>55.52</v>
      </c>
      <c r="W2729" s="10">
        <f t="shared" si="477"/>
        <v>1.4921956892299804E-4</v>
      </c>
      <c r="X2729">
        <f t="shared" si="473"/>
        <v>39.144327920811598</v>
      </c>
      <c r="AB2729">
        <f t="shared" si="474"/>
        <v>467.18303243057142</v>
      </c>
      <c r="AC2729">
        <f>VLOOKUP(A2729,'VIXY-IV'!A$1:E$2000,4,0)</f>
        <v>467.14400000000001</v>
      </c>
      <c r="AD2729" s="10">
        <f t="shared" si="467"/>
        <v>8.3555457356609963E-5</v>
      </c>
      <c r="AE2729">
        <f>ROW()</f>
        <v>2729</v>
      </c>
      <c r="AF2729">
        <f t="shared" si="468"/>
        <v>0.95304264494489699</v>
      </c>
      <c r="AG2729">
        <f>AG2728*(1-(AG$1+AG$5))^($A2729-$A2728)*(1+2*(E2729/E2728-1))</f>
        <v>15518.277376498383</v>
      </c>
      <c r="AH2729">
        <f>VLOOKUP(A2729,'UVXY-IV'!A$2:E$2000,4,0)</f>
        <v>76731.75</v>
      </c>
      <c r="AJ2729" s="10">
        <f t="shared" si="466"/>
        <v>-0.79775937110129269</v>
      </c>
      <c r="AK2729">
        <f t="shared" si="476"/>
        <v>26.970210273770125</v>
      </c>
      <c r="AM2729">
        <v>26.970749999999999</v>
      </c>
      <c r="AN2729" s="10">
        <f t="shared" si="465"/>
        <v>-2.0011539533570932E-5</v>
      </c>
      <c r="AO2729">
        <f>AO2728*(1-AO$1+H2728)^($A2729-$A2728)*(2-E2729/E2728)</f>
        <v>27.487013381047731</v>
      </c>
      <c r="AQ2729" s="10" t="e">
        <f t="shared" si="480"/>
        <v>#DIV/0!</v>
      </c>
    </row>
    <row r="2730" spans="1:43" x14ac:dyDescent="0.25">
      <c r="A2730" s="1">
        <v>42025</v>
      </c>
      <c r="B2730" s="12">
        <v>18.850000000000001</v>
      </c>
      <c r="C2730" s="12">
        <v>20.04</v>
      </c>
      <c r="D2730">
        <v>865.20650000000001</v>
      </c>
      <c r="E2730">
        <v>771.28679999999997</v>
      </c>
      <c r="F2730">
        <v>31909.301169999999</v>
      </c>
      <c r="G2730">
        <v>28450.350091</v>
      </c>
      <c r="H2730">
        <f>(1/(1-91/360*VLOOKUP($A2730,Tbills!$B$4:$C$974,2,1)/100))^((1)/91)-1</f>
        <v>6.9441778594026005E-7</v>
      </c>
      <c r="I2730" s="2">
        <f t="shared" si="475"/>
        <v>526.97035803587471</v>
      </c>
      <c r="J2730">
        <f>VLOOKUP(A2730,'VXX-IV'!A$1:C$4500,3,0)</f>
        <v>527</v>
      </c>
      <c r="L2730">
        <f t="shared" si="469"/>
        <v>73736.217641734765</v>
      </c>
      <c r="O2730">
        <f t="shared" si="470"/>
        <v>7051.7314294836924</v>
      </c>
      <c r="R2730">
        <f t="shared" si="471"/>
        <v>36.707611319043352</v>
      </c>
      <c r="U2730" s="2">
        <f t="shared" si="472"/>
        <v>53.614602635421456</v>
      </c>
      <c r="V2730">
        <f>VLOOKUP(A2730,'VXZ-IV'!A$1:C$4500,3,0)</f>
        <v>53.6</v>
      </c>
      <c r="W2730" s="10">
        <f t="shared" si="477"/>
        <v>2.7243722801228998E-4</v>
      </c>
      <c r="X2730">
        <f t="shared" si="473"/>
        <v>40.491002507268725</v>
      </c>
      <c r="AB2730">
        <f t="shared" si="474"/>
        <v>438.150174006952</v>
      </c>
      <c r="AC2730">
        <f>VLOOKUP(A2730,'VIXY-IV'!A$1:E$2000,4,0)</f>
        <v>438.11799999999999</v>
      </c>
      <c r="AD2730" s="10">
        <f t="shared" si="467"/>
        <v>7.3436852519259688E-5</v>
      </c>
      <c r="AE2730">
        <f>ROW()</f>
        <v>2730</v>
      </c>
      <c r="AF2730">
        <f t="shared" si="468"/>
        <v>0.94061876247505005</v>
      </c>
      <c r="AG2730">
        <f>AG2729*(1-(AG$1+AG$5))^($A2730-$A2729)*(1+2*(E2730/E2729-1))</f>
        <v>13590.082933176631</v>
      </c>
      <c r="AH2730">
        <f>VLOOKUP(A2730,'UVXY-IV'!A$2:E$2000,4,0)</f>
        <v>67194.25</v>
      </c>
      <c r="AJ2730" s="10">
        <f t="shared" si="466"/>
        <v>-0.79774931734223342</v>
      </c>
      <c r="AK2730">
        <f t="shared" si="476"/>
        <v>28.644044567651886</v>
      </c>
      <c r="AM2730">
        <v>28.6435</v>
      </c>
      <c r="AN2730" s="10">
        <f t="shared" si="465"/>
        <v>1.9011910272315191E-5</v>
      </c>
      <c r="AO2730">
        <f>AO2729*(1-AO$1+H2729)^($A2730-$A2729)*(2-E2730/E2729)</f>
        <v>29.193221902014255</v>
      </c>
      <c r="AQ2730" s="10" t="e">
        <f t="shared" si="480"/>
        <v>#DIV/0!</v>
      </c>
    </row>
    <row r="2731" spans="1:43" x14ac:dyDescent="0.25">
      <c r="A2731" s="1">
        <v>42026</v>
      </c>
      <c r="B2731" s="12">
        <v>16.399999999999999</v>
      </c>
      <c r="C2731" s="12">
        <v>18.600000000000001</v>
      </c>
      <c r="D2731">
        <v>819.62869999999998</v>
      </c>
      <c r="E2731">
        <v>730.65599999999995</v>
      </c>
      <c r="F2731">
        <v>31021.072636000001</v>
      </c>
      <c r="G2731">
        <v>27658.385295</v>
      </c>
      <c r="H2731">
        <f>(1/(1-91/360*VLOOKUP($A2731,Tbills!$B$4:$C$974,2,1)/100))^((1)/91)-1</f>
        <v>6.9441778594026005E-7</v>
      </c>
      <c r="I2731" s="2">
        <f t="shared" si="475"/>
        <v>499.19816569433328</v>
      </c>
      <c r="J2731">
        <f>VLOOKUP(A2731,'VXX-IV'!A$1:C$4500,3,0)</f>
        <v>499.23</v>
      </c>
      <c r="L2731">
        <f t="shared" si="469"/>
        <v>65964.546015068816</v>
      </c>
      <c r="O2731">
        <f t="shared" si="470"/>
        <v>6494.2928282979674</v>
      </c>
      <c r="R2731">
        <f t="shared" si="471"/>
        <v>37.672772701346652</v>
      </c>
      <c r="U2731" s="2">
        <f t="shared" si="472"/>
        <v>52.120913570953462</v>
      </c>
      <c r="V2731">
        <f>VLOOKUP(A2731,'VXZ-IV'!A$1:C$4500,3,0)</f>
        <v>52.12</v>
      </c>
      <c r="W2731" s="10">
        <f t="shared" si="477"/>
        <v>1.7528222437945828E-5</v>
      </c>
      <c r="X2731">
        <f t="shared" si="473"/>
        <v>41.616629327673117</v>
      </c>
      <c r="AB2731">
        <f t="shared" si="474"/>
        <v>415.05428583846941</v>
      </c>
      <c r="AC2731">
        <f>VLOOKUP(A2731,'VIXY-IV'!A$1:E$2000,4,0)</f>
        <v>415.048</v>
      </c>
      <c r="AD2731" s="10">
        <f t="shared" si="467"/>
        <v>1.514484702824781E-5</v>
      </c>
      <c r="AE2731">
        <f>ROW()</f>
        <v>2731</v>
      </c>
      <c r="AF2731">
        <f t="shared" si="468"/>
        <v>0.88172043010752676</v>
      </c>
      <c r="AG2731">
        <f>AG2730*(1-(AG$1+AG$5))^($A2731-$A2730)*(1+2*(E2731/E2730-1))</f>
        <v>12157.842822006021</v>
      </c>
      <c r="AH2731">
        <f>VLOOKUP(A2731,'UVXY-IV'!A$2:E$2000,4,0)</f>
        <v>60112.75</v>
      </c>
      <c r="AJ2731" s="10">
        <f t="shared" si="466"/>
        <v>-0.79774934898160499</v>
      </c>
      <c r="AK2731">
        <f t="shared" si="476"/>
        <v>30.151586589280154</v>
      </c>
      <c r="AM2731">
        <v>30.15325</v>
      </c>
      <c r="AN2731" s="10">
        <f t="shared" si="465"/>
        <v>-5.5165221654274177E-5</v>
      </c>
      <c r="AO2731">
        <f>AO2730*(1-AO$1+H2730)^($A2731-$A2730)*(2-E2731/E2730)</f>
        <v>30.729983262930286</v>
      </c>
      <c r="AQ2731" s="10" t="e">
        <f t="shared" si="480"/>
        <v>#DIV/0!</v>
      </c>
    </row>
    <row r="2732" spans="1:43" x14ac:dyDescent="0.25">
      <c r="A2732" s="1">
        <v>42027</v>
      </c>
      <c r="B2732" s="12">
        <v>16.66</v>
      </c>
      <c r="C2732" s="12">
        <v>19</v>
      </c>
      <c r="D2732">
        <v>842.0403</v>
      </c>
      <c r="E2732">
        <v>750.63419999999996</v>
      </c>
      <c r="F2732">
        <v>31511.286832000002</v>
      </c>
      <c r="G2732">
        <v>28095.441017000001</v>
      </c>
      <c r="H2732">
        <f>(1/(1-91/360*VLOOKUP($A2732,Tbills!$B$4:$C$974,2,1)/100))^((1)/91)-1</f>
        <v>6.9441778594026005E-7</v>
      </c>
      <c r="I2732" s="2">
        <f t="shared" si="475"/>
        <v>512.83553600934226</v>
      </c>
      <c r="J2732">
        <f>VLOOKUP(A2732,'VXX-IV'!A$1:C$4500,3,0)</f>
        <v>512.86</v>
      </c>
      <c r="L2732">
        <f t="shared" si="469"/>
        <v>69568.763528202122</v>
      </c>
      <c r="O2732">
        <f t="shared" si="470"/>
        <v>6760.423483487657</v>
      </c>
      <c r="R2732">
        <f t="shared" si="471"/>
        <v>37.156052930518996</v>
      </c>
      <c r="U2732" s="2">
        <f t="shared" si="472"/>
        <v>52.943269540084941</v>
      </c>
      <c r="V2732">
        <f>VLOOKUP(A2732,'VXZ-IV'!A$1:C$4500,3,0)</f>
        <v>52.96</v>
      </c>
      <c r="W2732" s="10">
        <f t="shared" si="477"/>
        <v>-3.159074757375091E-4</v>
      </c>
      <c r="X2732">
        <f t="shared" si="473"/>
        <v>40.957520004905994</v>
      </c>
      <c r="AB2732">
        <f t="shared" si="474"/>
        <v>426.38817647266302</v>
      </c>
      <c r="AC2732">
        <f>VLOOKUP(A2732,'VIXY-IV'!A$1:E$2000,4,0)</f>
        <v>426.39600000000002</v>
      </c>
      <c r="AD2732" s="10">
        <f t="shared" si="467"/>
        <v>-1.8348031728732117E-5</v>
      </c>
      <c r="AE2732">
        <f>ROW()</f>
        <v>2732</v>
      </c>
      <c r="AF2732">
        <f t="shared" si="468"/>
        <v>0.87684210526315787</v>
      </c>
      <c r="AG2732">
        <f>AG2731*(1-(AG$1+AG$5))^($A2732-$A2731)*(1+2*(E2732/E2731-1))</f>
        <v>12822.270280333796</v>
      </c>
      <c r="AH2732">
        <f>VLOOKUP(A2732,'UVXY-IV'!A$2:E$2000,4,0)</f>
        <v>63398.75</v>
      </c>
      <c r="AJ2732" s="10">
        <f t="shared" si="466"/>
        <v>-0.797752001729785</v>
      </c>
      <c r="AK2732">
        <f t="shared" si="476"/>
        <v>29.32579107595927</v>
      </c>
      <c r="AM2732">
        <v>29.325600000000001</v>
      </c>
      <c r="AN2732" s="10">
        <f t="shared" si="465"/>
        <v>6.5156709245783873E-6</v>
      </c>
      <c r="AO2732">
        <f>AO2731*(1-AO$1+H2731)^($A2732-$A2731)*(2-E2732/E2731)</f>
        <v>29.888653917367446</v>
      </c>
      <c r="AQ2732" s="10" t="e">
        <f t="shared" si="480"/>
        <v>#DIV/0!</v>
      </c>
    </row>
    <row r="2733" spans="1:43" x14ac:dyDescent="0.25">
      <c r="A2733" s="1">
        <v>42030</v>
      </c>
      <c r="B2733" s="12">
        <v>15.52</v>
      </c>
      <c r="C2733" s="12">
        <v>18.03</v>
      </c>
      <c r="D2733">
        <v>791.21730000000002</v>
      </c>
      <c r="E2733">
        <v>705.32669999999996</v>
      </c>
      <c r="F2733">
        <v>30689.622313</v>
      </c>
      <c r="G2733">
        <v>27362.786983999998</v>
      </c>
      <c r="H2733">
        <f>(1/(1-91/360*VLOOKUP($A2733,Tbills!$B$4:$C$974,2,1)/100))^((1)/91)-1</f>
        <v>5.5561859602093477E-7</v>
      </c>
      <c r="I2733" s="2">
        <f t="shared" si="475"/>
        <v>481.84708846966413</v>
      </c>
      <c r="J2733">
        <f>VLOOKUP(A2733,'VXX-IV'!A$1:C$4500,3,0)</f>
        <v>481.88</v>
      </c>
      <c r="L2733">
        <f t="shared" si="469"/>
        <v>61162.373627606219</v>
      </c>
      <c r="O2733">
        <f t="shared" si="470"/>
        <v>6147.7237313628557</v>
      </c>
      <c r="R2733">
        <f t="shared" si="471"/>
        <v>38.272212484972457</v>
      </c>
      <c r="U2733" s="2">
        <f t="shared" si="472"/>
        <v>51.558989065514311</v>
      </c>
      <c r="V2733">
        <f>VLOOKUP(A2733,'VXZ-IV'!A$1:C$4500,3,0)</f>
        <v>51.56</v>
      </c>
      <c r="W2733" s="10">
        <f t="shared" si="477"/>
        <v>-1.960695278691027E-5</v>
      </c>
      <c r="X2733">
        <f t="shared" si="473"/>
        <v>42.020989796798304</v>
      </c>
      <c r="AB2733">
        <f t="shared" si="474"/>
        <v>400.60992463164843</v>
      </c>
      <c r="AC2733">
        <f>VLOOKUP(A2733,'VIXY-IV'!A$1:E$2000,4,0)</f>
        <v>400.74400000000003</v>
      </c>
      <c r="AD2733" s="10">
        <f t="shared" si="467"/>
        <v>-3.3456612788118623E-4</v>
      </c>
      <c r="AE2733">
        <f>ROW()</f>
        <v>2733</v>
      </c>
      <c r="AF2733">
        <f t="shared" si="468"/>
        <v>0.86078757626178581</v>
      </c>
      <c r="AG2733">
        <f>AG2732*(1-(AG$1+AG$5))^($A2733-$A2732)*(1+2*(E2733/E2732-1))</f>
        <v>11273.252714203265</v>
      </c>
      <c r="AH2733">
        <f>VLOOKUP(A2733,'UVXY-IV'!A$2:E$2000,4,0)</f>
        <v>55758.25</v>
      </c>
      <c r="AJ2733" s="10">
        <f t="shared" si="466"/>
        <v>-0.79781910812833501</v>
      </c>
      <c r="AK2733">
        <f t="shared" si="476"/>
        <v>31.091520640689946</v>
      </c>
      <c r="AM2733">
        <v>31.10155</v>
      </c>
      <c r="AN2733" s="10">
        <f t="shared" si="465"/>
        <v>-3.2247136589824699E-4</v>
      </c>
      <c r="AO2733">
        <f>AO2732*(1-AO$1+H2732)^($A2733-$A2732)*(2-E2733/E2732)</f>
        <v>31.68925155913097</v>
      </c>
      <c r="AQ2733" s="10" t="e">
        <f t="shared" si="480"/>
        <v>#DIV/0!</v>
      </c>
    </row>
    <row r="2734" spans="1:43" x14ac:dyDescent="0.25">
      <c r="A2734" s="1">
        <v>42031</v>
      </c>
      <c r="B2734" s="12">
        <v>17.22</v>
      </c>
      <c r="C2734" s="12">
        <v>19.11</v>
      </c>
      <c r="D2734">
        <v>819.00509999999997</v>
      </c>
      <c r="E2734">
        <v>730.09760000000006</v>
      </c>
      <c r="F2734">
        <v>31110.854128999999</v>
      </c>
      <c r="G2734">
        <v>27738.340966</v>
      </c>
      <c r="H2734">
        <f>(1/(1-91/360*VLOOKUP($A2734,Tbills!$B$4:$C$974,2,1)/100))^((1)/91)-1</f>
        <v>5.5561859602093477E-7</v>
      </c>
      <c r="I2734" s="2">
        <f t="shared" si="475"/>
        <v>498.75754772364337</v>
      </c>
      <c r="J2734">
        <f>VLOOKUP(A2734,'VXX-IV'!A$1:C$4500,3,0)</f>
        <v>498.79</v>
      </c>
      <c r="L2734">
        <f t="shared" si="469"/>
        <v>65455.465917795933</v>
      </c>
      <c r="O2734">
        <f t="shared" si="470"/>
        <v>6471.3654629890807</v>
      </c>
      <c r="R2734">
        <f t="shared" si="471"/>
        <v>37.598457413340583</v>
      </c>
      <c r="U2734" s="2">
        <f t="shared" si="472"/>
        <v>52.265389882824905</v>
      </c>
      <c r="V2734">
        <f>VLOOKUP(A2734,'VXZ-IV'!A$1:C$4500,3,0)</f>
        <v>52.28</v>
      </c>
      <c r="W2734" s="10">
        <f t="shared" si="477"/>
        <v>-2.7945901253056959E-4</v>
      </c>
      <c r="X2734">
        <f t="shared" si="473"/>
        <v>41.442742283083938</v>
      </c>
      <c r="AB2734">
        <f t="shared" si="474"/>
        <v>414.66478871953211</v>
      </c>
      <c r="AC2734">
        <f>VLOOKUP(A2734,'VIXY-IV'!A$1:E$2000,4,0)</f>
        <v>414.81</v>
      </c>
      <c r="AD2734" s="10">
        <f t="shared" si="467"/>
        <v>-3.5006697154815747E-4</v>
      </c>
      <c r="AE2734">
        <f>ROW()</f>
        <v>2734</v>
      </c>
      <c r="AF2734">
        <f t="shared" si="468"/>
        <v>0.90109890109890112</v>
      </c>
      <c r="AG2734">
        <f>AG2733*(1-(AG$1+AG$5))^($A2734-$A2733)*(1+2*(E2734/E2733-1))</f>
        <v>12064.67385553587</v>
      </c>
      <c r="AH2734">
        <f>VLOOKUP(A2734,'UVXY-IV'!A$2:E$2000,4,0)</f>
        <v>59671.25</v>
      </c>
      <c r="AJ2734" s="10">
        <f t="shared" si="466"/>
        <v>-0.79781429322268482</v>
      </c>
      <c r="AK2734">
        <f t="shared" si="476"/>
        <v>29.998196851469764</v>
      </c>
      <c r="AM2734">
        <v>30.00825</v>
      </c>
      <c r="AN2734" s="10">
        <f t="shared" ref="AN2734:AN2797" si="481">AK2734/AM2734-1</f>
        <v>-3.3501282248171727E-4</v>
      </c>
      <c r="AO2734">
        <f>AO2733*(1-AO$1+H2733)^($A2734-$A2733)*(2-E2734/E2733)</f>
        <v>30.575218931947354</v>
      </c>
      <c r="AQ2734" s="10" t="e">
        <f t="shared" si="480"/>
        <v>#DIV/0!</v>
      </c>
    </row>
    <row r="2735" spans="1:43" x14ac:dyDescent="0.25">
      <c r="A2735" s="1">
        <v>42032</v>
      </c>
      <c r="B2735" s="12">
        <v>20.440000000000001</v>
      </c>
      <c r="C2735" s="12">
        <v>21.44</v>
      </c>
      <c r="D2735">
        <v>931.17169999999999</v>
      </c>
      <c r="E2735">
        <v>830.08749999999998</v>
      </c>
      <c r="F2735">
        <v>33507.022217999998</v>
      </c>
      <c r="G2735">
        <v>29874.741583999999</v>
      </c>
      <c r="H2735">
        <f>(1/(1-91/360*VLOOKUP($A2735,Tbills!$B$4:$C$974,2,1)/100))^((1)/91)-1</f>
        <v>5.5561859602093477E-7</v>
      </c>
      <c r="I2735" s="2">
        <f t="shared" si="475"/>
        <v>567.05091234549354</v>
      </c>
      <c r="J2735">
        <f>VLOOKUP(A2735,'VXX-IV'!A$1:C$4500,3,0)</f>
        <v>567.08000000000004</v>
      </c>
      <c r="L2735">
        <f t="shared" si="469"/>
        <v>83380.538894225159</v>
      </c>
      <c r="O2735">
        <f t="shared" si="470"/>
        <v>7800.5231718599853</v>
      </c>
      <c r="R2735">
        <f t="shared" si="471"/>
        <v>35.022241659163676</v>
      </c>
      <c r="U2735" s="2">
        <f t="shared" si="472"/>
        <v>56.289514613701769</v>
      </c>
      <c r="V2735">
        <f>VLOOKUP(A2735,'VXZ-IV'!A$1:C$4500,3,0)</f>
        <v>56.28</v>
      </c>
      <c r="W2735" s="10">
        <f t="shared" si="477"/>
        <v>1.690585234854769E-4</v>
      </c>
      <c r="X2735">
        <f t="shared" si="473"/>
        <v>38.24943833528642</v>
      </c>
      <c r="AB2735">
        <f t="shared" si="474"/>
        <v>471.43841724901955</v>
      </c>
      <c r="AC2735">
        <f>VLOOKUP(A2735,'VIXY-IV'!A$1:E$2000,4,0)</f>
        <v>471.43799999999999</v>
      </c>
      <c r="AD2735" s="10">
        <f t="shared" si="467"/>
        <v>8.8505597672927649E-7</v>
      </c>
      <c r="AE2735">
        <f>ROW()</f>
        <v>2735</v>
      </c>
      <c r="AF2735">
        <f t="shared" si="468"/>
        <v>0.95335820895522383</v>
      </c>
      <c r="AG2735">
        <f>AG2734*(1-(AG$1+AG$5))^($A2735-$A2734)*(1+2*(E2735/E2734-1))</f>
        <v>15368.770362159194</v>
      </c>
      <c r="AH2735">
        <f>VLOOKUP(A2735,'UVXY-IV'!A$2:E$2000,4,0)</f>
        <v>75985.75</v>
      </c>
      <c r="AJ2735" s="10">
        <f t="shared" ref="AJ2735:AJ2798" si="482">AG2735/AH2735-1</f>
        <v>-0.79774141385510844</v>
      </c>
      <c r="AK2735">
        <f t="shared" si="476"/>
        <v>25.88861331784571</v>
      </c>
      <c r="AM2735">
        <v>25.88495</v>
      </c>
      <c r="AN2735" s="10">
        <f t="shared" si="481"/>
        <v>1.4152307984804935E-4</v>
      </c>
      <c r="AO2735">
        <f>AO2734*(1-AO$1+H2734)^($A2735-$A2734)*(2-E2735/E2734)</f>
        <v>26.386854327828651</v>
      </c>
      <c r="AQ2735" s="10" t="e">
        <f t="shared" si="480"/>
        <v>#DIV/0!</v>
      </c>
    </row>
    <row r="2736" spans="1:43" x14ac:dyDescent="0.25">
      <c r="A2736" s="1">
        <v>42033</v>
      </c>
      <c r="B2736" s="12">
        <v>18.760000000000002</v>
      </c>
      <c r="C2736" s="12">
        <v>20</v>
      </c>
      <c r="D2736">
        <v>869.32270000000005</v>
      </c>
      <c r="E2736">
        <v>774.95209999999997</v>
      </c>
      <c r="F2736">
        <v>31903.650398999998</v>
      </c>
      <c r="G2736">
        <v>28445.164386</v>
      </c>
      <c r="H2736">
        <f>(1/(1-91/360*VLOOKUP($A2736,Tbills!$B$4:$C$974,2,1)/100))^((1)/91)-1</f>
        <v>5.5561859602093477E-7</v>
      </c>
      <c r="I2736" s="2">
        <f t="shared" si="475"/>
        <v>529.37413183339163</v>
      </c>
      <c r="J2736">
        <f>VLOOKUP(A2736,'VXX-IV'!A$1:C$4500,3,0)</f>
        <v>529.41</v>
      </c>
      <c r="L2736">
        <f t="shared" si="469"/>
        <v>72300.841205613586</v>
      </c>
      <c r="O2736">
        <f t="shared" si="470"/>
        <v>7023.1064409866685</v>
      </c>
      <c r="R2736">
        <f t="shared" si="471"/>
        <v>36.183715376156265</v>
      </c>
      <c r="U2736" s="2">
        <f t="shared" si="472"/>
        <v>53.594652329344441</v>
      </c>
      <c r="V2736">
        <f>VLOOKUP(A2736,'VXZ-IV'!A$1:C$4500,3,0)</f>
        <v>53.6</v>
      </c>
      <c r="W2736" s="10">
        <f t="shared" si="477"/>
        <v>-9.9769974917118809E-5</v>
      </c>
      <c r="X2736">
        <f t="shared" si="473"/>
        <v>40.078304490498461</v>
      </c>
      <c r="AB2736">
        <f t="shared" si="474"/>
        <v>440.10957134114506</v>
      </c>
      <c r="AC2736">
        <f>VLOOKUP(A2736,'VIXY-IV'!A$1:E$2000,4,0)</f>
        <v>440.11</v>
      </c>
      <c r="AD2736" s="10">
        <f t="shared" ref="AD2736:AD2799" si="483">AB2736/AC2736-1</f>
        <v>-9.7398117504532422E-7</v>
      </c>
      <c r="AE2736">
        <f>ROW()</f>
        <v>2736</v>
      </c>
      <c r="AF2736">
        <f t="shared" si="468"/>
        <v>0.93800000000000006</v>
      </c>
      <c r="AG2736">
        <f>AG2735*(1-(AG$1+AG$5))^($A2736-$A2735)*(1+2*(E2736/E2735-1))</f>
        <v>13326.69720649169</v>
      </c>
      <c r="AH2736">
        <f>VLOOKUP(A2736,'UVXY-IV'!A$2:E$2000,4,0)</f>
        <v>65886.25</v>
      </c>
      <c r="AJ2736" s="10">
        <f t="shared" si="482"/>
        <v>-0.79773173907314976</v>
      </c>
      <c r="AK2736">
        <f t="shared" si="476"/>
        <v>27.606879975994083</v>
      </c>
      <c r="AM2736">
        <v>27.602499999999999</v>
      </c>
      <c r="AN2736" s="10">
        <f t="shared" si="481"/>
        <v>1.5868040916888759E-4</v>
      </c>
      <c r="AO2736">
        <f>AO2735*(1-AO$1+H2735)^($A2736-$A2735)*(2-E2736/E2735)</f>
        <v>28.138475465593149</v>
      </c>
      <c r="AQ2736" s="10" t="e">
        <f t="shared" si="480"/>
        <v>#DIV/0!</v>
      </c>
    </row>
    <row r="2737" spans="1:43" x14ac:dyDescent="0.25">
      <c r="A2737" s="1">
        <v>42034</v>
      </c>
      <c r="B2737" s="12">
        <v>20.97</v>
      </c>
      <c r="C2737" s="12">
        <v>21.82</v>
      </c>
      <c r="D2737">
        <v>948.8451</v>
      </c>
      <c r="E2737">
        <v>845.84140000000002</v>
      </c>
      <c r="F2737">
        <v>33254.030812999998</v>
      </c>
      <c r="G2737">
        <v>29649.142242999998</v>
      </c>
      <c r="H2737">
        <f>(1/(1-91/360*VLOOKUP($A2737,Tbills!$B$4:$C$974,2,1)/100))^((1)/91)-1</f>
        <v>5.5561859602093477E-7</v>
      </c>
      <c r="I2737" s="2">
        <f t="shared" si="475"/>
        <v>577.78521524735334</v>
      </c>
      <c r="J2737">
        <f>VLOOKUP(A2737,'VXX-IV'!A$1:C$4500,3,0)</f>
        <v>577.82000000000005</v>
      </c>
      <c r="L2737">
        <f t="shared" si="469"/>
        <v>85524.565141947707</v>
      </c>
      <c r="O2737">
        <f t="shared" si="470"/>
        <v>7986.5028573508525</v>
      </c>
      <c r="R2737">
        <f t="shared" si="471"/>
        <v>34.527188809970056</v>
      </c>
      <c r="U2737" s="2">
        <f t="shared" si="472"/>
        <v>55.861781970642568</v>
      </c>
      <c r="V2737">
        <f>VLOOKUP(A2737,'VXZ-IV'!A$1:C$4500,3,0)</f>
        <v>55.84</v>
      </c>
      <c r="W2737" s="10">
        <f t="shared" si="477"/>
        <v>3.9007827081949387E-4</v>
      </c>
      <c r="X2737">
        <f t="shared" si="473"/>
        <v>38.380540863300787</v>
      </c>
      <c r="AB2737">
        <f t="shared" si="474"/>
        <v>480.35216243539355</v>
      </c>
      <c r="AC2737">
        <f>VLOOKUP(A2737,'VIXY-IV'!A$1:E$2000,4,0)</f>
        <v>480.35599999999999</v>
      </c>
      <c r="AD2737" s="10">
        <f t="shared" si="483"/>
        <v>-7.98900108756051E-6</v>
      </c>
      <c r="AE2737">
        <f>ROW()</f>
        <v>2737</v>
      </c>
      <c r="AF2737">
        <f t="shared" si="468"/>
        <v>0.96104491292392291</v>
      </c>
      <c r="AG2737">
        <f>AG2736*(1-(AG$1+AG$5))^($A2737-$A2736)*(1+2*(E2737/E2736-1))</f>
        <v>15764.304352339861</v>
      </c>
      <c r="AH2737">
        <f>VLOOKUP(A2737,'UVXY-IV'!A$2:E$2000,4,0)</f>
        <v>77937.25</v>
      </c>
      <c r="AJ2737" s="10">
        <f t="shared" si="482"/>
        <v>-0.79773081097498488</v>
      </c>
      <c r="AK2737">
        <f t="shared" si="476"/>
        <v>25.080352619590336</v>
      </c>
      <c r="AM2737">
        <v>25.076049999999999</v>
      </c>
      <c r="AN2737" s="10">
        <f t="shared" si="481"/>
        <v>1.7158282864881969E-4</v>
      </c>
      <c r="AO2737">
        <f>AO2736*(1-AO$1+H2736)^($A2737-$A2736)*(2-E2737/E2736)</f>
        <v>25.56355687859082</v>
      </c>
      <c r="AQ2737" s="10" t="e">
        <f t="shared" si="480"/>
        <v>#DIV/0!</v>
      </c>
    </row>
    <row r="2738" spans="1:43" x14ac:dyDescent="0.25">
      <c r="A2738" s="1">
        <v>42037</v>
      </c>
      <c r="B2738" s="12">
        <v>19.43</v>
      </c>
      <c r="C2738" s="12">
        <v>20.91</v>
      </c>
      <c r="D2738">
        <v>908.91690000000006</v>
      </c>
      <c r="E2738">
        <v>810.24630000000002</v>
      </c>
      <c r="F2738">
        <v>32550.376131000001</v>
      </c>
      <c r="G2738">
        <v>29021.717516000001</v>
      </c>
      <c r="H2738">
        <f>(1/(1-91/360*VLOOKUP($A2738,Tbills!$B$4:$C$974,2,1)/100))^((1)/91)-1</f>
        <v>4.1671128436782112E-7</v>
      </c>
      <c r="I2738" s="2">
        <f t="shared" si="475"/>
        <v>553.43104150840031</v>
      </c>
      <c r="J2738">
        <f>VLOOKUP(A2738,'VXX-IV'!A$1:C$4500,3,0)</f>
        <v>553.46</v>
      </c>
      <c r="L2738">
        <f t="shared" si="469"/>
        <v>78315.870349160774</v>
      </c>
      <c r="O2738">
        <f t="shared" si="470"/>
        <v>7481.6087301295629</v>
      </c>
      <c r="R2738">
        <f t="shared" si="471"/>
        <v>35.248902835829774</v>
      </c>
      <c r="U2738" s="2">
        <f t="shared" si="472"/>
        <v>54.675747925392173</v>
      </c>
      <c r="V2738">
        <f>VLOOKUP(A2738,'VXZ-IV'!A$1:C$4500,3,0)</f>
        <v>54.68</v>
      </c>
      <c r="W2738" s="10">
        <f t="shared" si="477"/>
        <v>-7.776288602467929E-5</v>
      </c>
      <c r="X2738">
        <f t="shared" si="473"/>
        <v>39.188436749300614</v>
      </c>
      <c r="AB2738">
        <f t="shared" si="474"/>
        <v>460.08962784952655</v>
      </c>
      <c r="AC2738">
        <f>VLOOKUP(A2738,'VIXY-IV'!A$1:E$2000,4,0)</f>
        <v>460.09800000000001</v>
      </c>
      <c r="AD2738" s="10">
        <f t="shared" si="483"/>
        <v>-1.8196450481067217E-5</v>
      </c>
      <c r="AE2738">
        <f>ROW()</f>
        <v>2738</v>
      </c>
      <c r="AF2738">
        <f t="shared" si="468"/>
        <v>0.92922046867527497</v>
      </c>
      <c r="AG2738">
        <f>AG2737*(1-(AG$1+AG$5))^($A2738-$A2737)*(1+2*(E2738/E2737-1))</f>
        <v>14436.042925711936</v>
      </c>
      <c r="AH2738">
        <f>VLOOKUP(A2738,'UVXY-IV'!A$2:E$2000,4,0)</f>
        <v>71365</v>
      </c>
      <c r="AJ2738" s="10">
        <f t="shared" si="482"/>
        <v>-0.79771536571551971</v>
      </c>
      <c r="AK2738">
        <f t="shared" si="476"/>
        <v>26.132144263604768</v>
      </c>
      <c r="AM2738">
        <v>26.127600000000001</v>
      </c>
      <c r="AN2738" s="10">
        <f t="shared" si="481"/>
        <v>1.7392579512720552E-4</v>
      </c>
      <c r="AO2738">
        <f>AO2737*(1-AO$1+H2737)^($A2738-$A2737)*(2-E2738/E2737)</f>
        <v>26.636423273474399</v>
      </c>
      <c r="AQ2738" s="10" t="e">
        <f t="shared" si="480"/>
        <v>#DIV/0!</v>
      </c>
    </row>
    <row r="2739" spans="1:43" x14ac:dyDescent="0.25">
      <c r="A2739" s="1">
        <v>42038</v>
      </c>
      <c r="B2739" s="12">
        <v>17.329999999999998</v>
      </c>
      <c r="C2739" s="12">
        <v>19.489999999999998</v>
      </c>
      <c r="D2739">
        <v>870.39919999999995</v>
      </c>
      <c r="E2739">
        <v>775.90970000000004</v>
      </c>
      <c r="F2739">
        <v>32158.567124000001</v>
      </c>
      <c r="G2739">
        <v>28672.370892999999</v>
      </c>
      <c r="H2739">
        <f>(1/(1-91/360*VLOOKUP($A2739,Tbills!$B$4:$C$974,2,1)/100))^((1)/91)-1</f>
        <v>4.1671128436782112E-7</v>
      </c>
      <c r="I2739" s="2">
        <f t="shared" si="475"/>
        <v>529.96504969563114</v>
      </c>
      <c r="J2739">
        <f>VLOOKUP(A2739,'VXX-IV'!A$1:C$4500,3,0)</f>
        <v>530</v>
      </c>
      <c r="L2739">
        <f t="shared" si="469"/>
        <v>71674.923488450804</v>
      </c>
      <c r="O2739">
        <f t="shared" si="470"/>
        <v>7005.7894596929245</v>
      </c>
      <c r="R2739">
        <f t="shared" si="471"/>
        <v>35.994164245966992</v>
      </c>
      <c r="U2739" s="2">
        <f t="shared" si="472"/>
        <v>54.016298588207832</v>
      </c>
      <c r="V2739">
        <f>VLOOKUP(A2739,'VXZ-IV'!A$1:C$4500,3,0)</f>
        <v>54</v>
      </c>
      <c r="W2739" s="10">
        <f t="shared" si="477"/>
        <v>3.0182570755243887E-4</v>
      </c>
      <c r="X2739">
        <f t="shared" si="473"/>
        <v>39.658714092832149</v>
      </c>
      <c r="AB2739">
        <f t="shared" si="474"/>
        <v>440.57659839933888</v>
      </c>
      <c r="AC2739">
        <f>VLOOKUP(A2739,'VIXY-IV'!A$1:E$2000,4,0)</f>
        <v>440.56799999999998</v>
      </c>
      <c r="AD2739" s="10">
        <f t="shared" si="483"/>
        <v>1.951662249388697E-5</v>
      </c>
      <c r="AE2739">
        <f>ROW()</f>
        <v>2739</v>
      </c>
      <c r="AF2739">
        <f t="shared" si="468"/>
        <v>0.88917393535146227</v>
      </c>
      <c r="AG2739">
        <f>AG2738*(1-(AG$1+AG$5))^($A2739-$A2738)*(1+2*(E2739/E2738-1))</f>
        <v>13212.057059038674</v>
      </c>
      <c r="AH2739">
        <f>VLOOKUP(A2739,'UVXY-IV'!A$2:E$2000,4,0)</f>
        <v>65311.25</v>
      </c>
      <c r="AJ2739" s="10">
        <f t="shared" si="482"/>
        <v>-0.79770625950293905</v>
      </c>
      <c r="AK2739">
        <f t="shared" si="476"/>
        <v>27.238303009919836</v>
      </c>
      <c r="AM2739">
        <v>27.235050000000001</v>
      </c>
      <c r="AN2739" s="10">
        <f t="shared" si="481"/>
        <v>1.1944203957159338E-4</v>
      </c>
      <c r="AO2739">
        <f>AO2738*(1-AO$1+H2738)^($A2739-$A2738)*(2-E2739/E2738)</f>
        <v>27.76420567428147</v>
      </c>
      <c r="AQ2739" s="10" t="e">
        <f t="shared" si="480"/>
        <v>#DIV/0!</v>
      </c>
    </row>
    <row r="2740" spans="1:43" x14ac:dyDescent="0.25">
      <c r="A2740" s="1">
        <v>42039</v>
      </c>
      <c r="B2740" s="12">
        <v>18.329999999999998</v>
      </c>
      <c r="C2740" s="12">
        <v>20.43</v>
      </c>
      <c r="D2740">
        <v>908.05150000000003</v>
      </c>
      <c r="E2740">
        <v>809.4742</v>
      </c>
      <c r="F2740">
        <v>32953.232377</v>
      </c>
      <c r="G2740">
        <v>29380.877355000001</v>
      </c>
      <c r="H2740">
        <f>(1/(1-91/360*VLOOKUP($A2740,Tbills!$B$4:$C$974,2,1)/100))^((1)/91)-1</f>
        <v>4.1671128436782112E-7</v>
      </c>
      <c r="I2740" s="2">
        <f t="shared" si="475"/>
        <v>552.87714428826553</v>
      </c>
      <c r="J2740">
        <f>VLOOKUP(A2740,'VXX-IV'!A$1:C$4500,3,0)</f>
        <v>552.91</v>
      </c>
      <c r="L2740">
        <f t="shared" si="469"/>
        <v>77872.499816519819</v>
      </c>
      <c r="O2740">
        <f t="shared" si="470"/>
        <v>7460.1254002104952</v>
      </c>
      <c r="R2740">
        <f t="shared" si="471"/>
        <v>35.214049930363942</v>
      </c>
      <c r="U2740" s="2">
        <f t="shared" si="472"/>
        <v>55.349737120927166</v>
      </c>
      <c r="V2740">
        <f>VLOOKUP(A2740,'VXZ-IV'!A$1:C$4500,3,0)</f>
        <v>55.36</v>
      </c>
      <c r="W2740" s="10">
        <f t="shared" si="477"/>
        <v>-1.8538437631565596E-4</v>
      </c>
      <c r="X2740">
        <f t="shared" si="473"/>
        <v>38.677315959117784</v>
      </c>
      <c r="AB2740">
        <f t="shared" si="474"/>
        <v>459.61914823824515</v>
      </c>
      <c r="AC2740">
        <f>VLOOKUP(A2740,'VIXY-IV'!A$1:E$2000,4,0)</f>
        <v>459.60199999999998</v>
      </c>
      <c r="AD2740" s="10">
        <f t="shared" si="483"/>
        <v>3.7311060972600174E-5</v>
      </c>
      <c r="AE2740">
        <f>ROW()</f>
        <v>2740</v>
      </c>
      <c r="AF2740">
        <f t="shared" si="468"/>
        <v>0.89720998531571217</v>
      </c>
      <c r="AG2740">
        <f>AG2739*(1-(AG$1+AG$5))^($A2740-$A2739)*(1+2*(E2740/E2739-1))</f>
        <v>14354.634389484325</v>
      </c>
      <c r="AH2740">
        <f>VLOOKUP(A2740,'UVXY-IV'!A$2:E$2000,4,0)</f>
        <v>70957</v>
      </c>
      <c r="AJ2740" s="10">
        <f t="shared" si="482"/>
        <v>-0.79769953084989043</v>
      </c>
      <c r="AK2740">
        <f t="shared" si="476"/>
        <v>26.05880778617087</v>
      </c>
      <c r="AM2740">
        <v>26.055599999999998</v>
      </c>
      <c r="AN2740" s="10">
        <f t="shared" si="481"/>
        <v>1.2311311851864737E-4</v>
      </c>
      <c r="AO2740">
        <f>AO2739*(1-AO$1+H2739)^($A2740-$A2739)*(2-E2740/E2739)</f>
        <v>26.562203168764043</v>
      </c>
      <c r="AQ2740" s="10" t="e">
        <f t="shared" si="480"/>
        <v>#DIV/0!</v>
      </c>
    </row>
    <row r="2741" spans="1:43" x14ac:dyDescent="0.25">
      <c r="A2741" s="1">
        <v>42040</v>
      </c>
      <c r="B2741" s="12">
        <v>16.850000000000001</v>
      </c>
      <c r="C2741" s="12">
        <v>19.27</v>
      </c>
      <c r="D2741">
        <v>866.90570000000002</v>
      </c>
      <c r="E2741">
        <v>772.79480000000001</v>
      </c>
      <c r="F2741">
        <v>32246.847051000001</v>
      </c>
      <c r="G2741">
        <v>28751.056769999999</v>
      </c>
      <c r="H2741">
        <f>(1/(1-91/360*VLOOKUP($A2741,Tbills!$B$4:$C$974,2,1)/100))^((1)/91)-1</f>
        <v>4.1671128436782112E-7</v>
      </c>
      <c r="I2741" s="2">
        <f t="shared" si="475"/>
        <v>527.81220110171307</v>
      </c>
      <c r="J2741">
        <f>VLOOKUP(A2741,'VXX-IV'!A$1:C$4500,3,0)</f>
        <v>527.84</v>
      </c>
      <c r="L2741">
        <f t="shared" si="469"/>
        <v>70812.113490862132</v>
      </c>
      <c r="O2741">
        <f t="shared" si="470"/>
        <v>6952.8343063052807</v>
      </c>
      <c r="R2741">
        <f t="shared" si="471"/>
        <v>36.010242497145931</v>
      </c>
      <c r="U2741" s="2">
        <f t="shared" si="472"/>
        <v>54.16193973697758</v>
      </c>
      <c r="V2741">
        <f>VLOOKUP(A2741,'VXZ-IV'!A$1:C$4500,3,0)</f>
        <v>54.16</v>
      </c>
      <c r="W2741" s="10">
        <f t="shared" si="477"/>
        <v>3.5814936809153153E-5</v>
      </c>
      <c r="X2741">
        <f t="shared" si="473"/>
        <v>39.504974096441735</v>
      </c>
      <c r="AB2741">
        <f t="shared" si="474"/>
        <v>438.77730010834955</v>
      </c>
      <c r="AC2741">
        <f>VLOOKUP(A2741,'VIXY-IV'!A$1:E$2000,4,0)</f>
        <v>438.78800000000001</v>
      </c>
      <c r="AD2741" s="10">
        <f t="shared" si="483"/>
        <v>-2.4385105450552835E-5</v>
      </c>
      <c r="AE2741">
        <f>ROW()</f>
        <v>2741</v>
      </c>
      <c r="AF2741">
        <f t="shared" si="468"/>
        <v>0.87441619097042045</v>
      </c>
      <c r="AG2741">
        <f>AG2740*(1-(AG$1+AG$5))^($A2741-$A2740)*(1+2*(E2741/E2740-1))</f>
        <v>13053.302196970973</v>
      </c>
      <c r="AH2741">
        <f>VLOOKUP(A2741,'UVXY-IV'!A$2:E$2000,4,0)</f>
        <v>64529</v>
      </c>
      <c r="AJ2741" s="10">
        <f t="shared" si="482"/>
        <v>-0.79771417196964201</v>
      </c>
      <c r="AK2741">
        <f t="shared" si="476"/>
        <v>27.238332049535053</v>
      </c>
      <c r="AM2741">
        <v>27.236650000000001</v>
      </c>
      <c r="AN2741" s="10">
        <f t="shared" si="481"/>
        <v>6.1756843629856562E-5</v>
      </c>
      <c r="AO2741">
        <f>AO2740*(1-AO$1+H2740)^($A2741-$A2740)*(2-E2741/E2740)</f>
        <v>27.764790907363039</v>
      </c>
      <c r="AQ2741" s="10" t="e">
        <f t="shared" si="480"/>
        <v>#DIV/0!</v>
      </c>
    </row>
    <row r="2742" spans="1:43" x14ac:dyDescent="0.25">
      <c r="A2742" s="1">
        <v>42041</v>
      </c>
      <c r="B2742" s="12">
        <v>17.29</v>
      </c>
      <c r="C2742" s="12">
        <v>19.88</v>
      </c>
      <c r="D2742">
        <v>889.08339999999998</v>
      </c>
      <c r="E2742">
        <v>792.56460000000004</v>
      </c>
      <c r="F2742">
        <v>32580.062311000002</v>
      </c>
      <c r="G2742">
        <v>29048.137116999998</v>
      </c>
      <c r="H2742">
        <f>(1/(1-91/360*VLOOKUP($A2742,Tbills!$B$4:$C$974,2,1)/100))^((1)/91)-1</f>
        <v>4.1671128436782112E-7</v>
      </c>
      <c r="I2742" s="2">
        <f t="shared" si="475"/>
        <v>541.30180925767206</v>
      </c>
      <c r="J2742">
        <f>VLOOKUP(A2742,'VXX-IV'!A$1:C$4500,3,0)</f>
        <v>541.34</v>
      </c>
      <c r="L2742">
        <f t="shared" si="469"/>
        <v>74431.840555651885</v>
      </c>
      <c r="O2742">
        <f t="shared" si="470"/>
        <v>7219.3943307639829</v>
      </c>
      <c r="R2742">
        <f t="shared" si="471"/>
        <v>35.548024639596449</v>
      </c>
      <c r="U2742" s="2">
        <f t="shared" si="472"/>
        <v>54.720275179370887</v>
      </c>
      <c r="V2742" t="e">
        <f>VLOOKUP(A2742,'VXZ-IV'!A$1:C$4500,3,0)</f>
        <v>#N/A</v>
      </c>
      <c r="W2742" s="10" t="e">
        <f t="shared" si="477"/>
        <v>#N/A</v>
      </c>
      <c r="X2742">
        <f t="shared" si="473"/>
        <v>39.095345385474857</v>
      </c>
      <c r="AB2742">
        <f t="shared" si="474"/>
        <v>449.98650444909185</v>
      </c>
      <c r="AC2742">
        <f>VLOOKUP(A2742,'VIXY-IV'!A$1:E$2000,4,0)</f>
        <v>450.00400000000002</v>
      </c>
      <c r="AD2742" s="10">
        <f t="shared" si="483"/>
        <v>-3.8878656430041403E-5</v>
      </c>
      <c r="AE2742">
        <f>ROW()</f>
        <v>2742</v>
      </c>
      <c r="AF2742">
        <f t="shared" si="468"/>
        <v>0.86971830985915488</v>
      </c>
      <c r="AG2742">
        <f>AG2741*(1-(AG$1+AG$5))^($A2742-$A2741)*(1+2*(E2742/E2741-1))</f>
        <v>13720.704486930665</v>
      </c>
      <c r="AH2742">
        <f>VLOOKUP(A2742,'UVXY-IV'!A$2:E$2000,4,0)</f>
        <v>67829.25</v>
      </c>
      <c r="AJ2742" s="10">
        <f t="shared" si="482"/>
        <v>-0.79771699544177976</v>
      </c>
      <c r="AK2742">
        <f t="shared" si="476"/>
        <v>26.540279098667309</v>
      </c>
      <c r="AM2742">
        <v>26.5397</v>
      </c>
      <c r="AN2742" s="10">
        <f t="shared" si="481"/>
        <v>2.1820090932100911E-5</v>
      </c>
      <c r="AO2742">
        <f>AO2741*(1-AO$1+H2741)^($A2742-$A2741)*(2-E2742/E2741)</f>
        <v>27.053516782625337</v>
      </c>
      <c r="AQ2742" s="10" t="e">
        <f t="shared" si="480"/>
        <v>#DIV/0!</v>
      </c>
    </row>
    <row r="2743" spans="1:43" x14ac:dyDescent="0.25">
      <c r="A2743" s="1">
        <v>42044</v>
      </c>
      <c r="B2743" s="12">
        <v>18.55</v>
      </c>
      <c r="C2743" s="12">
        <v>20.67</v>
      </c>
      <c r="D2743">
        <v>907.3261</v>
      </c>
      <c r="E2743">
        <v>808.82590000000005</v>
      </c>
      <c r="F2743">
        <v>33131.454669999999</v>
      </c>
      <c r="G2743">
        <v>29539.718059999999</v>
      </c>
      <c r="H2743">
        <f>(1/(1-91/360*VLOOKUP($A2743,Tbills!$B$4:$C$974,2,1)/100))^((1)/91)-1</f>
        <v>5.5561859602093477E-7</v>
      </c>
      <c r="I2743" s="2">
        <f t="shared" si="475"/>
        <v>552.36812808089803</v>
      </c>
      <c r="J2743">
        <f>VLOOKUP(A2743,'VXX-IV'!A$1:C$4500,3,0)</f>
        <v>552.4</v>
      </c>
      <c r="L2743">
        <f t="shared" si="469"/>
        <v>77475.745281560725</v>
      </c>
      <c r="O2743">
        <f t="shared" si="470"/>
        <v>7440.8259579196356</v>
      </c>
      <c r="R2743">
        <f t="shared" si="471"/>
        <v>35.178578350342526</v>
      </c>
      <c r="U2743" s="2">
        <f t="shared" si="472"/>
        <v>55.642303048072392</v>
      </c>
      <c r="V2743">
        <f>VLOOKUP(A2743,'VXZ-IV'!A$1:C$4500,3,0)</f>
        <v>55.64</v>
      </c>
      <c r="W2743" s="10">
        <f t="shared" si="477"/>
        <v>4.1391949539670847E-5</v>
      </c>
      <c r="X2743">
        <f t="shared" si="473"/>
        <v>38.429535423959763</v>
      </c>
      <c r="AB2743">
        <f t="shared" si="474"/>
        <v>459.17099031139873</v>
      </c>
      <c r="AC2743">
        <f>VLOOKUP(A2743,'VIXY-IV'!A$1:E$2000,4,0)</f>
        <v>459.16199999999998</v>
      </c>
      <c r="AD2743" s="10">
        <f t="shared" si="483"/>
        <v>1.9579824547255598E-5</v>
      </c>
      <c r="AE2743">
        <f>ROW()</f>
        <v>2743</v>
      </c>
      <c r="AF2743">
        <f t="shared" si="468"/>
        <v>0.89743589743589736</v>
      </c>
      <c r="AG2743">
        <f>AG2742*(1-(AG$1+AG$5))^($A2743-$A2742)*(1+2*(E2743/E2742-1))</f>
        <v>14282.284625909091</v>
      </c>
      <c r="AH2743">
        <f>VLOOKUP(A2743,'UVXY-IV'!A$2:E$2000,4,0)</f>
        <v>70597.75</v>
      </c>
      <c r="AJ2743" s="10">
        <f t="shared" si="482"/>
        <v>-0.79769490350741923</v>
      </c>
      <c r="AK2743">
        <f t="shared" si="476"/>
        <v>25.99211163754115</v>
      </c>
      <c r="AM2743">
        <v>25.990100000000002</v>
      </c>
      <c r="AN2743" s="10">
        <f t="shared" si="481"/>
        <v>7.7400146253792101E-5</v>
      </c>
      <c r="AO2743">
        <f>AO2742*(1-AO$1+H2742)^($A2743-$A2742)*(2-E2743/E2742)</f>
        <v>26.495544167334916</v>
      </c>
      <c r="AQ2743" s="10" t="e">
        <f t="shared" si="480"/>
        <v>#DIV/0!</v>
      </c>
    </row>
    <row r="2744" spans="1:43" x14ac:dyDescent="0.25">
      <c r="A2744" s="1">
        <v>42045</v>
      </c>
      <c r="B2744" s="12">
        <v>17.23</v>
      </c>
      <c r="C2744" s="12">
        <v>19.73</v>
      </c>
      <c r="D2744">
        <v>868.58640000000003</v>
      </c>
      <c r="E2744">
        <v>774.29139999999995</v>
      </c>
      <c r="F2744">
        <v>32403.877570000001</v>
      </c>
      <c r="G2744">
        <v>28891.000206000001</v>
      </c>
      <c r="H2744">
        <f>(1/(1-91/360*VLOOKUP($A2744,Tbills!$B$4:$C$974,2,1)/100))^((1)/91)-1</f>
        <v>5.5561859602093477E-7</v>
      </c>
      <c r="I2744" s="2">
        <f t="shared" si="475"/>
        <v>528.77101751275723</v>
      </c>
      <c r="J2744">
        <f>VLOOKUP(A2744,'VXX-IV'!A$1:C$4500,3,0)</f>
        <v>528.79999999999995</v>
      </c>
      <c r="L2744">
        <f t="shared" si="469"/>
        <v>70856.606010645555</v>
      </c>
      <c r="O2744">
        <f t="shared" si="470"/>
        <v>6964.0390170315313</v>
      </c>
      <c r="R2744">
        <f t="shared" si="471"/>
        <v>35.927965332645115</v>
      </c>
      <c r="U2744" s="2">
        <f t="shared" si="472"/>
        <v>54.419053719074114</v>
      </c>
      <c r="V2744">
        <f>VLOOKUP(A2744,'VXZ-IV'!A$1:C$4500,3,0)</f>
        <v>54.4</v>
      </c>
      <c r="W2744" s="10">
        <f t="shared" si="477"/>
        <v>3.5025218886231002E-4</v>
      </c>
      <c r="X2744">
        <f t="shared" si="473"/>
        <v>39.272050625374817</v>
      </c>
      <c r="AB2744">
        <f t="shared" si="474"/>
        <v>439.55040669182853</v>
      </c>
      <c r="AC2744">
        <f>VLOOKUP(A2744,'VIXY-IV'!A$1:E$2000,4,0)</f>
        <v>439.51799999999997</v>
      </c>
      <c r="AD2744" s="10">
        <f t="shared" si="483"/>
        <v>7.3732342767751646E-5</v>
      </c>
      <c r="AE2744">
        <f>ROW()</f>
        <v>2744</v>
      </c>
      <c r="AF2744">
        <f t="shared" si="468"/>
        <v>0.8732894069944247</v>
      </c>
      <c r="AG2744">
        <f>AG2743*(1-(AG$1+AG$5))^($A2744-$A2743)*(1+2*(E2744/E2743-1))</f>
        <v>13062.220880471965</v>
      </c>
      <c r="AH2744">
        <f>VLOOKUP(A2744,'UVXY-IV'!A$2:E$2000,4,0)</f>
        <v>64563.5</v>
      </c>
      <c r="AJ2744" s="10">
        <f t="shared" si="482"/>
        <v>-0.79768412678259448</v>
      </c>
      <c r="AK2744">
        <f t="shared" si="476"/>
        <v>27.1006364936495</v>
      </c>
      <c r="AM2744">
        <v>27.09825</v>
      </c>
      <c r="AN2744" s="10">
        <f t="shared" si="481"/>
        <v>8.8068183351275309E-5</v>
      </c>
      <c r="AO2744">
        <f>AO2743*(1-AO$1+H2743)^($A2744-$A2743)*(2-E2744/E2743)</f>
        <v>27.62581993592244</v>
      </c>
      <c r="AQ2744" s="10" t="e">
        <f t="shared" si="480"/>
        <v>#DIV/0!</v>
      </c>
    </row>
    <row r="2745" spans="1:43" x14ac:dyDescent="0.25">
      <c r="A2745" s="1">
        <v>42046</v>
      </c>
      <c r="B2745" s="12">
        <v>16.96</v>
      </c>
      <c r="C2745" s="12">
        <v>19.71</v>
      </c>
      <c r="D2745">
        <v>864.44269999999995</v>
      </c>
      <c r="E2745">
        <v>770.59720000000004</v>
      </c>
      <c r="F2745">
        <v>32304.040981999999</v>
      </c>
      <c r="G2745">
        <v>28801.970766999999</v>
      </c>
      <c r="H2745">
        <f>(1/(1-91/360*VLOOKUP($A2745,Tbills!$B$4:$C$974,2,1)/100))^((1)/91)-1</f>
        <v>5.5561859602093477E-7</v>
      </c>
      <c r="I2745" s="2">
        <f t="shared" si="475"/>
        <v>526.23561746248436</v>
      </c>
      <c r="J2745">
        <f>VLOOKUP(A2745,'VXX-IV'!A$1:C$4500,3,0)</f>
        <v>526.27</v>
      </c>
      <c r="L2745">
        <f t="shared" si="469"/>
        <v>70177.348527345326</v>
      </c>
      <c r="O2745">
        <f t="shared" si="470"/>
        <v>6913.9671208653745</v>
      </c>
      <c r="R2745">
        <f t="shared" si="471"/>
        <v>36.012044771581287</v>
      </c>
      <c r="U2745" s="2">
        <f t="shared" si="472"/>
        <v>54.250065367414358</v>
      </c>
      <c r="V2745">
        <f>VLOOKUP(A2745,'VXZ-IV'!A$1:C$4500,3,0)</f>
        <v>54.24</v>
      </c>
      <c r="W2745" s="10">
        <f t="shared" si="477"/>
        <v>1.8557093315552109E-4</v>
      </c>
      <c r="X2745">
        <f t="shared" si="473"/>
        <v>39.391634809436752</v>
      </c>
      <c r="AB2745">
        <f t="shared" si="474"/>
        <v>437.43802824174134</v>
      </c>
      <c r="AC2745">
        <f>VLOOKUP(A2745,'VIXY-IV'!A$1:E$2000,4,0)</f>
        <v>437.40600000000001</v>
      </c>
      <c r="AD2745" s="10">
        <f t="shared" si="483"/>
        <v>7.3223142209588588E-5</v>
      </c>
      <c r="AE2745">
        <f>ROW()</f>
        <v>2745</v>
      </c>
      <c r="AF2745">
        <f t="shared" si="468"/>
        <v>0.86047691527143577</v>
      </c>
      <c r="AG2745">
        <f>AG2744*(1-(AG$1+AG$5))^($A2745-$A2744)*(1+2*(E2745/E2744-1))</f>
        <v>12937.143309791551</v>
      </c>
      <c r="AH2745">
        <f>VLOOKUP(A2745,'UVXY-IV'!A$2:E$2000,4,0)</f>
        <v>63943.25</v>
      </c>
      <c r="AJ2745" s="10">
        <f t="shared" si="482"/>
        <v>-0.79767773283667076</v>
      </c>
      <c r="AK2745">
        <f t="shared" si="476"/>
        <v>27.228667337388181</v>
      </c>
      <c r="AM2745">
        <v>27.225750000000001</v>
      </c>
      <c r="AN2745" s="10">
        <f t="shared" si="481"/>
        <v>1.0715360965929399E-4</v>
      </c>
      <c r="AO2745">
        <f>AO2744*(1-AO$1+H2744)^($A2745-$A2744)*(2-E2745/E2744)</f>
        <v>27.756613482019542</v>
      </c>
      <c r="AQ2745" s="10" t="e">
        <f t="shared" si="480"/>
        <v>#DIV/0!</v>
      </c>
    </row>
    <row r="2746" spans="1:43" x14ac:dyDescent="0.25">
      <c r="A2746" s="1">
        <v>42047</v>
      </c>
      <c r="B2746" s="12">
        <v>15.34</v>
      </c>
      <c r="C2746" s="12">
        <v>18.34</v>
      </c>
      <c r="D2746">
        <v>820.67849999999999</v>
      </c>
      <c r="E2746">
        <v>731.58370000000002</v>
      </c>
      <c r="F2746">
        <v>31625.911209000002</v>
      </c>
      <c r="G2746">
        <v>28197.340811999999</v>
      </c>
      <c r="H2746">
        <f>(1/(1-91/360*VLOOKUP($A2746,Tbills!$B$4:$C$974,2,1)/100))^((1)/91)-1</f>
        <v>5.5561859602093477E-7</v>
      </c>
      <c r="I2746" s="2">
        <f t="shared" si="475"/>
        <v>499.58166880308812</v>
      </c>
      <c r="J2746">
        <f>VLOOKUP(A2746,'VXX-IV'!A$1:C$4500,3,0)</f>
        <v>499.61</v>
      </c>
      <c r="L2746">
        <f t="shared" si="469"/>
        <v>63068.708528218653</v>
      </c>
      <c r="O2746">
        <f t="shared" si="470"/>
        <v>6388.6953030042459</v>
      </c>
      <c r="R2746">
        <f t="shared" si="471"/>
        <v>36.921977627736283</v>
      </c>
      <c r="U2746" s="2">
        <f t="shared" si="472"/>
        <v>53.109947337008926</v>
      </c>
      <c r="V2746">
        <f>VLOOKUP(A2746,'VXZ-IV'!A$1:C$4500,3,0)</f>
        <v>53.12</v>
      </c>
      <c r="W2746" s="10">
        <f t="shared" si="477"/>
        <v>-1.892444087174816E-4</v>
      </c>
      <c r="X2746">
        <f t="shared" si="473"/>
        <v>40.217104782169578</v>
      </c>
      <c r="AB2746">
        <f t="shared" si="474"/>
        <v>415.27710407724908</v>
      </c>
      <c r="AC2746">
        <f>VLOOKUP(A2746,'VIXY-IV'!A$1:E$2000,4,0)</f>
        <v>415.214</v>
      </c>
      <c r="AD2746" s="10">
        <f t="shared" si="483"/>
        <v>1.5197964724000812E-4</v>
      </c>
      <c r="AE2746">
        <f>ROW()</f>
        <v>2746</v>
      </c>
      <c r="AF2746">
        <f t="shared" si="468"/>
        <v>0.83642311886586695</v>
      </c>
      <c r="AG2746">
        <f>AG2745*(1-(AG$1+AG$5))^($A2746-$A2745)*(1+2*(E2746/E2745-1))</f>
        <v>11626.798013036096</v>
      </c>
      <c r="AH2746">
        <f>VLOOKUP(A2746,'UVXY-IV'!A$2:E$2000,4,0)</f>
        <v>57460.25</v>
      </c>
      <c r="AJ2746" s="10">
        <f t="shared" si="482"/>
        <v>-0.79765493514149177</v>
      </c>
      <c r="AK2746">
        <f t="shared" si="476"/>
        <v>28.605857492532092</v>
      </c>
      <c r="AM2746">
        <v>28.602150000000002</v>
      </c>
      <c r="AN2746" s="10">
        <f t="shared" si="481"/>
        <v>1.2962286164119874E-4</v>
      </c>
      <c r="AO2746">
        <f>AO2745*(1-AO$1+H2745)^($A2746-$A2745)*(2-E2746/E2745)</f>
        <v>29.160802295461437</v>
      </c>
      <c r="AQ2746" s="10" t="e">
        <f t="shared" si="480"/>
        <v>#DIV/0!</v>
      </c>
    </row>
    <row r="2747" spans="1:43" x14ac:dyDescent="0.25">
      <c r="A2747" s="1">
        <v>42048</v>
      </c>
      <c r="B2747" s="12">
        <v>14.69</v>
      </c>
      <c r="C2747" s="12">
        <v>18.13</v>
      </c>
      <c r="D2747">
        <v>815.84199999999998</v>
      </c>
      <c r="E2747">
        <v>727.27179999999998</v>
      </c>
      <c r="F2747">
        <v>31248.166588</v>
      </c>
      <c r="G2747">
        <v>27860.531883</v>
      </c>
      <c r="H2747">
        <f>(1/(1-91/360*VLOOKUP($A2747,Tbills!$B$4:$C$974,2,1)/100))^((1)/91)-1</f>
        <v>5.5561859602093477E-7</v>
      </c>
      <c r="I2747" s="2">
        <f t="shared" si="475"/>
        <v>496.62537716623274</v>
      </c>
      <c r="J2747">
        <f>VLOOKUP(A2747,'VXX-IV'!A$1:C$4500,3,0)</f>
        <v>496.66</v>
      </c>
      <c r="L2747">
        <f t="shared" si="469"/>
        <v>62322.48114475701</v>
      </c>
      <c r="O2747">
        <f t="shared" si="470"/>
        <v>6332.0001725496322</v>
      </c>
      <c r="R2747">
        <f t="shared" si="471"/>
        <v>37.029111330477143</v>
      </c>
      <c r="U2747" s="2">
        <f t="shared" si="472"/>
        <v>52.474314628330518</v>
      </c>
      <c r="V2747">
        <f>VLOOKUP(A2747,'VXZ-IV'!A$1:C$4500,3,0)</f>
        <v>52.48</v>
      </c>
      <c r="W2747" s="10">
        <f t="shared" si="477"/>
        <v>-1.0833406382393385E-4</v>
      </c>
      <c r="X2747">
        <f t="shared" si="473"/>
        <v>40.696003613532753</v>
      </c>
      <c r="AB2747">
        <f t="shared" si="474"/>
        <v>412.81509835112189</v>
      </c>
      <c r="AC2747">
        <f>VLOOKUP(A2747,'VIXY-IV'!A$1:E$2000,4,0)</f>
        <v>412.75799999999998</v>
      </c>
      <c r="AD2747" s="10">
        <f t="shared" si="483"/>
        <v>1.3833372368776686E-4</v>
      </c>
      <c r="AE2747">
        <f>ROW()</f>
        <v>2747</v>
      </c>
      <c r="AF2747">
        <f t="shared" si="468"/>
        <v>0.81025923883066742</v>
      </c>
      <c r="AG2747">
        <f>AG2746*(1-(AG$1+AG$5))^($A2747-$A2746)*(1+2*(E2747/E2746-1))</f>
        <v>11489.355856281763</v>
      </c>
      <c r="AH2747">
        <f>VLOOKUP(A2747,'UVXY-IV'!A$2:E$2000,4,0)</f>
        <v>56777.75</v>
      </c>
      <c r="AJ2747" s="10">
        <f t="shared" si="482"/>
        <v>-0.79764333993013525</v>
      </c>
      <c r="AK2747">
        <f t="shared" si="476"/>
        <v>28.77311811205745</v>
      </c>
      <c r="AM2747">
        <v>28.768999999999998</v>
      </c>
      <c r="AN2747" s="10">
        <f t="shared" si="481"/>
        <v>1.4314408069271423E-4</v>
      </c>
      <c r="AO2747">
        <f>AO2746*(1-AO$1+H2746)^($A2747-$A2746)*(2-E2747/E2746)</f>
        <v>29.331605289356279</v>
      </c>
      <c r="AQ2747" s="10" t="e">
        <f t="shared" si="480"/>
        <v>#DIV/0!</v>
      </c>
    </row>
    <row r="2748" spans="1:43" x14ac:dyDescent="0.25">
      <c r="A2748" s="1">
        <v>42052</v>
      </c>
      <c r="B2748" s="12">
        <v>15.8</v>
      </c>
      <c r="C2748" s="12">
        <v>18.38</v>
      </c>
      <c r="D2748">
        <v>819.40959999999995</v>
      </c>
      <c r="E2748">
        <v>730.45039999999995</v>
      </c>
      <c r="F2748">
        <v>31558.582742999999</v>
      </c>
      <c r="G2748">
        <v>28137.233694999999</v>
      </c>
      <c r="H2748">
        <f>(1/(1-91/360*VLOOKUP($A2748,Tbills!$B$4:$C$974,2,1)/100))^((1)/91)-1</f>
        <v>4.1671128436782112E-7</v>
      </c>
      <c r="I2748" s="2">
        <f t="shared" si="475"/>
        <v>498.74842501103734</v>
      </c>
      <c r="J2748">
        <f>VLOOKUP(A2748,'VXX-IV'!A$1:C$4500,3,0)</f>
        <v>498.78</v>
      </c>
      <c r="L2748">
        <f t="shared" si="469"/>
        <v>62855.989764958853</v>
      </c>
      <c r="O2748">
        <f t="shared" si="470"/>
        <v>6372.65287689662</v>
      </c>
      <c r="R2748">
        <f t="shared" si="471"/>
        <v>36.941511383262196</v>
      </c>
      <c r="U2748" s="2">
        <f t="shared" si="472"/>
        <v>52.990420514732065</v>
      </c>
      <c r="V2748">
        <f>VLOOKUP(A2748,'VXZ-IV'!A$1:C$4500,3,0)</f>
        <v>53</v>
      </c>
      <c r="W2748" s="10">
        <f t="shared" si="477"/>
        <v>-1.8074500505538271E-4</v>
      </c>
      <c r="X2748">
        <f t="shared" si="473"/>
        <v>40.285930539681885</v>
      </c>
      <c r="AB2748">
        <f t="shared" si="474"/>
        <v>414.56152015786222</v>
      </c>
      <c r="AC2748">
        <f>VLOOKUP(A2748,'VIXY-IV'!A$1:E$2000,4,0)</f>
        <v>414.51799999999997</v>
      </c>
      <c r="AD2748" s="10">
        <f t="shared" si="483"/>
        <v>1.0498979021966726E-4</v>
      </c>
      <c r="AE2748">
        <f>ROW()</f>
        <v>2748</v>
      </c>
      <c r="AF2748">
        <f t="shared" si="468"/>
        <v>0.85963003264417859</v>
      </c>
      <c r="AG2748">
        <f>AG2747*(1-(AG$1+AG$5))^($A2748-$A2747)*(1+2*(E2748/E2747-1))</f>
        <v>11588.224006570103</v>
      </c>
      <c r="AH2748">
        <f>VLOOKUP(A2748,'UVXY-IV'!A$2:E$2000,4,0)</f>
        <v>57263.25</v>
      </c>
      <c r="AJ2748" s="10">
        <f t="shared" si="482"/>
        <v>-0.79763244303161096</v>
      </c>
      <c r="AK2748">
        <f t="shared" si="476"/>
        <v>28.642026210929558</v>
      </c>
      <c r="AM2748">
        <v>28.640450000000001</v>
      </c>
      <c r="AN2748" s="10">
        <f t="shared" si="481"/>
        <v>5.5034433102729707E-5</v>
      </c>
      <c r="AO2748">
        <f>AO2747*(1-AO$1+H2747)^($A2748-$A2747)*(2-E2748/E2747)</f>
        <v>29.19915377712676</v>
      </c>
      <c r="AQ2748" s="10" t="e">
        <f t="shared" si="480"/>
        <v>#DIV/0!</v>
      </c>
    </row>
    <row r="2749" spans="1:43" x14ac:dyDescent="0.25">
      <c r="A2749" s="1">
        <v>42053</v>
      </c>
      <c r="B2749" s="12">
        <v>15.45</v>
      </c>
      <c r="C2749" s="12">
        <v>18.66</v>
      </c>
      <c r="D2749">
        <v>802.57280000000003</v>
      </c>
      <c r="E2749">
        <v>715.44110000000001</v>
      </c>
      <c r="F2749">
        <v>31424.361174000001</v>
      </c>
      <c r="G2749">
        <v>28017.551714000001</v>
      </c>
      <c r="H2749">
        <f>(1/(1-91/360*VLOOKUP($A2749,Tbills!$B$4:$C$974,2,1)/100))^((1)/91)-1</f>
        <v>4.1671128436782112E-7</v>
      </c>
      <c r="I2749" s="2">
        <f t="shared" si="475"/>
        <v>488.48849178460699</v>
      </c>
      <c r="J2749">
        <f>VLOOKUP(A2749,'VXX-IV'!A$1:C$4500,3,0)</f>
        <v>488.52</v>
      </c>
      <c r="L2749">
        <f t="shared" si="469"/>
        <v>60270.159570838201</v>
      </c>
      <c r="O2749">
        <f t="shared" si="470"/>
        <v>6176.0267714711927</v>
      </c>
      <c r="R2749">
        <f t="shared" si="471"/>
        <v>37.319361486323984</v>
      </c>
      <c r="U2749" s="2">
        <f t="shared" si="472"/>
        <v>52.763760759207614</v>
      </c>
      <c r="V2749">
        <f>VLOOKUP(A2749,'VXZ-IV'!A$1:C$4500,3,0)</f>
        <v>52.76</v>
      </c>
      <c r="W2749" s="10">
        <f t="shared" si="477"/>
        <v>7.1280500523407397E-5</v>
      </c>
      <c r="X2749">
        <f t="shared" si="473"/>
        <v>40.455807607475357</v>
      </c>
      <c r="AB2749">
        <f t="shared" si="474"/>
        <v>406.028950395452</v>
      </c>
      <c r="AC2749">
        <f>VLOOKUP(A2749,'VIXY-IV'!A$1:E$2000,4,0)</f>
        <v>405.98</v>
      </c>
      <c r="AD2749" s="10">
        <f t="shared" si="483"/>
        <v>1.2057341605986593E-4</v>
      </c>
      <c r="AE2749">
        <f>ROW()</f>
        <v>2749</v>
      </c>
      <c r="AF2749">
        <f t="shared" si="468"/>
        <v>0.82797427652733113</v>
      </c>
      <c r="AG2749">
        <f>AG2748*(1-(AG$1+AG$5))^($A2749-$A2748)*(1+2*(E2749/E2748-1))</f>
        <v>11111.619729432347</v>
      </c>
      <c r="AH2749">
        <f>VLOOKUP(A2749,'UVXY-IV'!A$2:E$2000,4,0)</f>
        <v>54905.25</v>
      </c>
      <c r="AJ2749" s="10">
        <f t="shared" si="482"/>
        <v>-0.79762190811566569</v>
      </c>
      <c r="AK2749">
        <f t="shared" si="476"/>
        <v>29.22920134518705</v>
      </c>
      <c r="AM2749">
        <v>29.226900000000001</v>
      </c>
      <c r="AN2749" s="10">
        <f t="shared" si="481"/>
        <v>7.8740652859066174E-5</v>
      </c>
      <c r="AO2749">
        <f>AO2748*(1-AO$1+H2748)^($A2749-$A2748)*(2-E2749/E2748)</f>
        <v>29.798048453768651</v>
      </c>
      <c r="AQ2749" s="10" t="e">
        <f t="shared" si="480"/>
        <v>#DIV/0!</v>
      </c>
    </row>
    <row r="2750" spans="1:43" x14ac:dyDescent="0.25">
      <c r="A2750" s="1">
        <v>42054</v>
      </c>
      <c r="B2750" s="12">
        <v>15.29</v>
      </c>
      <c r="C2750" s="12">
        <v>18.010000000000002</v>
      </c>
      <c r="D2750">
        <v>791.76310000000001</v>
      </c>
      <c r="E2750">
        <v>705.80470000000003</v>
      </c>
      <c r="F2750">
        <v>31503.522073</v>
      </c>
      <c r="G2750">
        <v>28088.118867000001</v>
      </c>
      <c r="H2750">
        <f>(1/(1-91/360*VLOOKUP($A2750,Tbills!$B$4:$C$974,2,1)/100))^((1)/91)-1</f>
        <v>4.1671128436782112E-7</v>
      </c>
      <c r="I2750" s="2">
        <f t="shared" si="475"/>
        <v>481.89738277792952</v>
      </c>
      <c r="J2750">
        <f>VLOOKUP(A2750,'VXX-IV'!A$1:C$4500,3,0)</f>
        <v>481.93</v>
      </c>
      <c r="L2750">
        <f t="shared" si="469"/>
        <v>58643.954441822578</v>
      </c>
      <c r="O2750">
        <f t="shared" si="470"/>
        <v>6051.0438924694099</v>
      </c>
      <c r="R2750">
        <f t="shared" si="471"/>
        <v>37.568993554612021</v>
      </c>
      <c r="U2750" s="2">
        <f t="shared" si="472"/>
        <v>52.895387788219224</v>
      </c>
      <c r="V2750">
        <f>VLOOKUP(A2750,'VXZ-IV'!A$1:C$4500,3,0)</f>
        <v>52.88</v>
      </c>
      <c r="W2750" s="10">
        <f t="shared" si="477"/>
        <v>2.9099448220915036E-4</v>
      </c>
      <c r="X2750">
        <f t="shared" si="473"/>
        <v>40.352436783880627</v>
      </c>
      <c r="AB2750">
        <f t="shared" si="474"/>
        <v>400.54611064977234</v>
      </c>
      <c r="AC2750">
        <f>VLOOKUP(A2750,'VIXY-IV'!A$1:E$2000,4,0)</f>
        <v>400.49400000000003</v>
      </c>
      <c r="AD2750" s="10">
        <f t="shared" si="483"/>
        <v>1.3011593125566989E-4</v>
      </c>
      <c r="AE2750">
        <f>ROW()</f>
        <v>2750</v>
      </c>
      <c r="AF2750">
        <f t="shared" si="468"/>
        <v>0.84897279289283722</v>
      </c>
      <c r="AG2750">
        <f>AG2749*(1-(AG$1+AG$5))^($A2750-$A2749)*(1+2*(E2750/E2749-1))</f>
        <v>10811.926711502971</v>
      </c>
      <c r="AH2750">
        <f>VLOOKUP(A2750,'UVXY-IV'!A$2:E$2000,4,0)</f>
        <v>53419.25</v>
      </c>
      <c r="AJ2750" s="10">
        <f t="shared" si="482"/>
        <v>-0.79760242400439973</v>
      </c>
      <c r="AK2750">
        <f t="shared" si="476"/>
        <v>29.621514820456966</v>
      </c>
      <c r="AM2750">
        <v>29.619250000000001</v>
      </c>
      <c r="AN2750" s="10">
        <f t="shared" si="481"/>
        <v>7.6464476884696708E-5</v>
      </c>
      <c r="AO2750">
        <f>AO2749*(1-AO$1+H2749)^($A2750-$A2749)*(2-E2750/E2749)</f>
        <v>30.19829914584577</v>
      </c>
      <c r="AQ2750" s="10" t="e">
        <f t="shared" si="480"/>
        <v>#DIV/0!</v>
      </c>
    </row>
    <row r="2751" spans="1:43" x14ac:dyDescent="0.25">
      <c r="A2751" s="1">
        <v>42055</v>
      </c>
      <c r="B2751" s="12">
        <v>14.3</v>
      </c>
      <c r="C2751" s="12">
        <v>17.29</v>
      </c>
      <c r="D2751">
        <v>760.58900000000006</v>
      </c>
      <c r="E2751">
        <v>678.01480000000004</v>
      </c>
      <c r="F2751">
        <v>30838.553205</v>
      </c>
      <c r="G2751">
        <v>27495.229813999998</v>
      </c>
      <c r="H2751">
        <f>(1/(1-91/360*VLOOKUP($A2751,Tbills!$B$4:$C$974,2,1)/100))^((1)/91)-1</f>
        <v>4.1671128436782112E-7</v>
      </c>
      <c r="I2751" s="2">
        <f t="shared" si="475"/>
        <v>462.91234242169463</v>
      </c>
      <c r="J2751">
        <f>VLOOKUP(A2751,'VXX-IV'!A$1:C$4500,3,0)</f>
        <v>462.94</v>
      </c>
      <c r="L2751">
        <f t="shared" si="469"/>
        <v>54023.516049137237</v>
      </c>
      <c r="O2751">
        <f t="shared" si="470"/>
        <v>5693.4771619916264</v>
      </c>
      <c r="R2751">
        <f t="shared" si="471"/>
        <v>38.30687048223767</v>
      </c>
      <c r="U2751" s="2">
        <f t="shared" si="472"/>
        <v>51.777621941459195</v>
      </c>
      <c r="V2751">
        <f>VLOOKUP(A2751,'VXZ-IV'!A$1:C$4500,3,0)</f>
        <v>51.76</v>
      </c>
      <c r="W2751" s="10">
        <f t="shared" si="477"/>
        <v>3.4045481953626222E-4</v>
      </c>
      <c r="X2751">
        <f t="shared" si="473"/>
        <v>41.20269643927918</v>
      </c>
      <c r="AB2751">
        <f t="shared" si="474"/>
        <v>384.76185067967981</v>
      </c>
      <c r="AC2751">
        <f>VLOOKUP(A2751,'VIXY-IV'!A$1:E$2000,4,0)</f>
        <v>384.71</v>
      </c>
      <c r="AD2751" s="10">
        <f t="shared" si="483"/>
        <v>1.3477861162902727E-4</v>
      </c>
      <c r="AE2751">
        <f>ROW()</f>
        <v>2751</v>
      </c>
      <c r="AF2751">
        <f t="shared" si="468"/>
        <v>0.8270676691729324</v>
      </c>
      <c r="AG2751">
        <f>AG2750*(1-(AG$1+AG$5))^($A2751-$A2750)*(1+2*(E2751/E2750-1))</f>
        <v>9960.1873680143017</v>
      </c>
      <c r="AH2751">
        <f>VLOOKUP(A2751,'UVXY-IV'!A$2:E$2000,4,0)</f>
        <v>49211.75</v>
      </c>
      <c r="AJ2751" s="10">
        <f t="shared" si="482"/>
        <v>-0.79760550340082803</v>
      </c>
      <c r="AK2751">
        <f t="shared" si="476"/>
        <v>30.786379327563857</v>
      </c>
      <c r="AM2751">
        <v>30.786349999999999</v>
      </c>
      <c r="AN2751" s="10">
        <f t="shared" si="481"/>
        <v>9.5261581378736082E-7</v>
      </c>
      <c r="AO2751">
        <f>AO2750*(1-AO$1+H2750)^($A2751-$A2750)*(2-E2751/E2750)</f>
        <v>31.386159719737243</v>
      </c>
      <c r="AQ2751" s="10" t="e">
        <f t="shared" si="480"/>
        <v>#DIV/0!</v>
      </c>
    </row>
    <row r="2752" spans="1:43" x14ac:dyDescent="0.25">
      <c r="A2752" s="1">
        <v>42058</v>
      </c>
      <c r="B2752" s="12">
        <v>14.56</v>
      </c>
      <c r="C2752" s="12">
        <v>17.54</v>
      </c>
      <c r="D2752">
        <v>765.21439999999996</v>
      </c>
      <c r="E2752">
        <v>682.13720000000001</v>
      </c>
      <c r="F2752">
        <v>30920.986884000002</v>
      </c>
      <c r="G2752">
        <v>27568.692175</v>
      </c>
      <c r="H2752">
        <f>(1/(1-91/360*VLOOKUP($A2752,Tbills!$B$4:$C$974,2,1)/100))^((1)/91)-1</f>
        <v>5.5561859602093477E-7</v>
      </c>
      <c r="I2752" s="2">
        <f t="shared" si="475"/>
        <v>465.69340212524276</v>
      </c>
      <c r="J2752">
        <f>VLOOKUP(A2752,'VXX-IV'!A$1:C$4500,3,0)</f>
        <v>465.72</v>
      </c>
      <c r="L2752">
        <f t="shared" si="469"/>
        <v>54673.129065053232</v>
      </c>
      <c r="O2752">
        <f t="shared" si="470"/>
        <v>5744.8217386105134</v>
      </c>
      <c r="R2752">
        <f t="shared" si="471"/>
        <v>38.185236604050928</v>
      </c>
      <c r="U2752" s="2">
        <f t="shared" si="472"/>
        <v>51.91222966246297</v>
      </c>
      <c r="V2752">
        <f>VLOOKUP(A2752,'VXZ-IV'!A$1:C$4500,3,0)</f>
        <v>51.92</v>
      </c>
      <c r="W2752" s="10">
        <f t="shared" si="477"/>
        <v>-1.496598138873706E-4</v>
      </c>
      <c r="X2752">
        <f t="shared" si="473"/>
        <v>41.088119234918814</v>
      </c>
      <c r="AB2752">
        <f t="shared" si="474"/>
        <v>387.0607549848246</v>
      </c>
      <c r="AC2752">
        <f>VLOOKUP(A2752,'VIXY-IV'!A$1:E$2000,4,0)</f>
        <v>387.00799999999998</v>
      </c>
      <c r="AD2752" s="10">
        <f t="shared" si="483"/>
        <v>1.3631497236388235E-4</v>
      </c>
      <c r="AE2752">
        <f>ROW()</f>
        <v>2752</v>
      </c>
      <c r="AF2752">
        <f t="shared" si="468"/>
        <v>0.83010262257696699</v>
      </c>
      <c r="AG2752">
        <f>AG2751*(1-(AG$1+AG$5))^($A2752-$A2751)*(1+2*(E2752/E2751-1))</f>
        <v>10080.286159318775</v>
      </c>
      <c r="AH2752">
        <f>VLOOKUP(A2752,'UVXY-IV'!A$2:E$2000,4,0)</f>
        <v>49803</v>
      </c>
      <c r="AJ2752" s="10">
        <f t="shared" si="482"/>
        <v>-0.79759680823808254</v>
      </c>
      <c r="AK2752">
        <f t="shared" si="476"/>
        <v>30.594919657236776</v>
      </c>
      <c r="AM2752">
        <v>30.596550000000001</v>
      </c>
      <c r="AN2752" s="10">
        <f t="shared" si="481"/>
        <v>-5.3285182911921858E-5</v>
      </c>
      <c r="AO2752">
        <f>AO2751*(1-AO$1+H2751)^($A2752-$A2751)*(2-E2752/E2751)</f>
        <v>31.191906351525162</v>
      </c>
      <c r="AQ2752" s="10" t="e">
        <f t="shared" si="480"/>
        <v>#DIV/0!</v>
      </c>
    </row>
    <row r="2753" spans="1:43" x14ac:dyDescent="0.25">
      <c r="A2753" s="1">
        <v>42059</v>
      </c>
      <c r="B2753" s="12">
        <v>13.69</v>
      </c>
      <c r="C2753" s="12">
        <v>16.71</v>
      </c>
      <c r="D2753">
        <v>727.43190000000004</v>
      </c>
      <c r="E2753">
        <v>648.45630000000006</v>
      </c>
      <c r="F2753">
        <v>29991.874999</v>
      </c>
      <c r="G2753">
        <v>26740.294514000001</v>
      </c>
      <c r="H2753">
        <f>(1/(1-91/360*VLOOKUP($A2753,Tbills!$B$4:$C$974,2,1)/100))^((1)/91)-1</f>
        <v>5.5561859602093477E-7</v>
      </c>
      <c r="I2753" s="2">
        <f t="shared" si="475"/>
        <v>442.68897206367853</v>
      </c>
      <c r="J2753">
        <f>VLOOKUP(A2753,'VXX-IV'!A$1:C$4500,3,0)</f>
        <v>442.72</v>
      </c>
      <c r="L2753">
        <f t="shared" si="469"/>
        <v>49271.89725574886</v>
      </c>
      <c r="O2753">
        <f t="shared" si="470"/>
        <v>5319.1618773493738</v>
      </c>
      <c r="R2753">
        <f t="shared" si="471"/>
        <v>39.126176352214074</v>
      </c>
      <c r="U2753" s="2">
        <f t="shared" si="472"/>
        <v>50.351146453695293</v>
      </c>
      <c r="V2753">
        <f>VLOOKUP(A2753,'VXZ-IV'!A$1:C$4500,3,0)</f>
        <v>50.36</v>
      </c>
      <c r="W2753" s="10">
        <f t="shared" si="477"/>
        <v>-1.758051291641527E-4</v>
      </c>
      <c r="X2753">
        <f t="shared" si="473"/>
        <v>42.3212134619314</v>
      </c>
      <c r="AB2753">
        <f t="shared" si="474"/>
        <v>367.9365884298636</v>
      </c>
      <c r="AC2753">
        <f>VLOOKUP(A2753,'VIXY-IV'!A$1:E$2000,4,0)</f>
        <v>367.88</v>
      </c>
      <c r="AD2753" s="10">
        <f t="shared" si="483"/>
        <v>1.5382306693378922E-4</v>
      </c>
      <c r="AE2753">
        <f>ROW()</f>
        <v>2753</v>
      </c>
      <c r="AF2753">
        <f t="shared" si="468"/>
        <v>0.81926989826451224</v>
      </c>
      <c r="AG2753">
        <f>AG2752*(1-(AG$1+AG$5))^($A2753-$A2752)*(1+2*(E2753/E2752-1))</f>
        <v>9084.5406488987119</v>
      </c>
      <c r="AH2753">
        <f>VLOOKUP(A2753,'UVXY-IV'!A$2:E$2000,4,0)</f>
        <v>44880.5</v>
      </c>
      <c r="AJ2753" s="10">
        <f t="shared" si="482"/>
        <v>-0.79758379142614921</v>
      </c>
      <c r="AK2753">
        <f t="shared" si="476"/>
        <v>32.104065340804489</v>
      </c>
      <c r="AM2753">
        <v>32.105849999999997</v>
      </c>
      <c r="AN2753" s="10">
        <f t="shared" si="481"/>
        <v>-5.5586729381329469E-5</v>
      </c>
      <c r="AO2753">
        <f>AO2752*(1-AO$1+H2752)^($A2753-$A2752)*(2-E2753/E2752)</f>
        <v>32.730831459472462</v>
      </c>
      <c r="AQ2753" s="10" t="e">
        <f t="shared" si="480"/>
        <v>#DIV/0!</v>
      </c>
    </row>
    <row r="2754" spans="1:43" x14ac:dyDescent="0.25">
      <c r="A2754" s="1">
        <v>42060</v>
      </c>
      <c r="B2754" s="12">
        <v>13.84</v>
      </c>
      <c r="C2754" s="12">
        <v>16.87</v>
      </c>
      <c r="D2754">
        <v>741.27229999999997</v>
      </c>
      <c r="E2754">
        <v>660.79369999999994</v>
      </c>
      <c r="F2754">
        <v>30279.50331</v>
      </c>
      <c r="G2754">
        <v>26996.724634999999</v>
      </c>
      <c r="H2754">
        <f>(1/(1-91/360*VLOOKUP($A2754,Tbills!$B$4:$C$974,2,1)/100))^((1)/91)-1</f>
        <v>5.5561859602093477E-7</v>
      </c>
      <c r="I2754" s="2">
        <f t="shared" si="475"/>
        <v>451.10074354122582</v>
      </c>
      <c r="J2754">
        <f>VLOOKUP(A2754,'VXX-IV'!A$1:C$4500,3,0)</f>
        <v>451.13</v>
      </c>
      <c r="K2754" s="10">
        <f>I2754/J2754-1</f>
        <v>-6.4851503500440444E-5</v>
      </c>
      <c r="L2754">
        <f t="shared" si="469"/>
        <v>51144.488104491225</v>
      </c>
      <c r="M2754">
        <v>2.0499999999999998</v>
      </c>
      <c r="N2754">
        <f>M2754/L2754-1</f>
        <v>-0.99995991747936142</v>
      </c>
      <c r="O2754">
        <f t="shared" si="470"/>
        <v>5470.7794799997055</v>
      </c>
      <c r="R2754">
        <f t="shared" si="471"/>
        <v>38.752221053420129</v>
      </c>
      <c r="U2754" s="2">
        <f t="shared" si="472"/>
        <v>50.832784892302314</v>
      </c>
      <c r="V2754">
        <f>VLOOKUP(A2754,'VXZ-IV'!A$1:C$4500,3,0)</f>
        <v>50.84</v>
      </c>
      <c r="W2754" s="10">
        <f t="shared" si="477"/>
        <v>-1.4191793268469866E-4</v>
      </c>
      <c r="X2754">
        <f t="shared" si="473"/>
        <v>41.91384074361347</v>
      </c>
      <c r="Y2754">
        <v>41.92</v>
      </c>
      <c r="AA2754" s="10">
        <f>X2754/Y2754-1</f>
        <v>-1.4692882601463619E-4</v>
      </c>
      <c r="AB2754">
        <f t="shared" si="474"/>
        <v>374.92380426017462</v>
      </c>
      <c r="AC2754">
        <f>VLOOKUP(A2754,'VIXY-IV'!A$1:E$2000,4,0)</f>
        <v>374.91199999999998</v>
      </c>
      <c r="AD2754" s="10">
        <f t="shared" si="483"/>
        <v>3.1485415709964215E-5</v>
      </c>
      <c r="AE2754">
        <f>ROW()</f>
        <v>2754</v>
      </c>
      <c r="AF2754">
        <f t="shared" si="468"/>
        <v>0.82039122703023115</v>
      </c>
      <c r="AG2754">
        <f>AG2753*(1-(AG$1+AG$5))^($A2754-$A2753)*(1+2*(E2754/E2753-1))</f>
        <v>9429.9041738637188</v>
      </c>
      <c r="AH2754">
        <f>VLOOKUP(A2754,'UVXY-IV'!A$2:E$2000,4,0)</f>
        <v>46592</v>
      </c>
      <c r="AJ2754" s="10">
        <f t="shared" si="482"/>
        <v>-0.79760679571892767</v>
      </c>
      <c r="AK2754">
        <f t="shared" si="476"/>
        <v>31.491792998772148</v>
      </c>
      <c r="AM2754">
        <v>31.497</v>
      </c>
      <c r="AN2754" s="10">
        <f t="shared" si="481"/>
        <v>-1.6531737079250597E-4</v>
      </c>
      <c r="AO2754">
        <f>AO2753*(1-AO$1+H2753)^($A2754-$A2753)*(2-E2754/E2753)</f>
        <v>32.106931479808011</v>
      </c>
      <c r="AP2754">
        <v>32.090000000000003</v>
      </c>
      <c r="AQ2754" s="10">
        <f t="shared" si="480"/>
        <v>5.2762479925227979E-4</v>
      </c>
    </row>
    <row r="2755" spans="1:43" x14ac:dyDescent="0.25">
      <c r="A2755" s="1">
        <v>42061</v>
      </c>
      <c r="B2755" s="12">
        <v>13.91</v>
      </c>
      <c r="C2755" s="12">
        <v>16.850000000000001</v>
      </c>
      <c r="D2755">
        <v>726.27080000000001</v>
      </c>
      <c r="E2755">
        <v>647.42049999999995</v>
      </c>
      <c r="F2755">
        <v>29931.971535000001</v>
      </c>
      <c r="G2755">
        <v>26686.855820000001</v>
      </c>
      <c r="H2755">
        <f>(1/(1-91/360*VLOOKUP($A2755,Tbills!$B$4:$C$974,2,1)/100))^((1)/91)-1</f>
        <v>5.5561859602093477E-7</v>
      </c>
      <c r="I2755" s="2">
        <f t="shared" si="475"/>
        <v>441.96081428938857</v>
      </c>
      <c r="J2755">
        <f>VLOOKUP(A2755,'VXX-IV'!A$1:C$4500,3,0)</f>
        <v>441.98</v>
      </c>
      <c r="K2755" s="10">
        <f>I2755/J2755-1</f>
        <v>-4.3408549281531705E-5</v>
      </c>
      <c r="L2755">
        <f t="shared" si="469"/>
        <v>49072.163802029121</v>
      </c>
      <c r="M2755">
        <v>1.98</v>
      </c>
      <c r="N2755">
        <f>M2755/L2755-1</f>
        <v>-0.99995965125956154</v>
      </c>
      <c r="O2755">
        <f t="shared" si="470"/>
        <v>5304.5235570261766</v>
      </c>
      <c r="R2755">
        <f t="shared" si="471"/>
        <v>39.14258691315446</v>
      </c>
      <c r="U2755" s="2">
        <f t="shared" si="472"/>
        <v>50.248128400725399</v>
      </c>
      <c r="V2755">
        <f>VLOOKUP(A2755,'VXZ-IV'!A$1:C$4500,3,0)</f>
        <v>50.24</v>
      </c>
      <c r="W2755" s="10">
        <f t="shared" si="477"/>
        <v>1.617914157125977E-4</v>
      </c>
      <c r="X2755">
        <f t="shared" si="473"/>
        <v>42.393383967466221</v>
      </c>
      <c r="Y2755">
        <v>42.34</v>
      </c>
      <c r="AA2755" s="10">
        <f t="shared" ref="AA2755:AA2758" si="484">X2755/Y2755-1</f>
        <v>1.2608400440770051E-3</v>
      </c>
      <c r="AB2755">
        <f t="shared" si="474"/>
        <v>367.32325672868092</v>
      </c>
      <c r="AC2755">
        <f>VLOOKUP(A2755,'VIXY-IV'!A$1:E$2000,4,0)</f>
        <v>367.33199999999999</v>
      </c>
      <c r="AD2755" s="10">
        <f t="shared" si="483"/>
        <v>-2.3802095431624259E-5</v>
      </c>
      <c r="AE2755">
        <f>ROW()</f>
        <v>2755</v>
      </c>
      <c r="AF2755">
        <f t="shared" si="468"/>
        <v>0.82551928783382789</v>
      </c>
      <c r="AG2755">
        <f>AG2754*(1-(AG$1+AG$5))^($A2755-$A2754)*(1+2*(E2755/E2754-1))</f>
        <v>9047.9128302970803</v>
      </c>
      <c r="AH2755">
        <f>VLOOKUP(A2755,'UVXY-IV'!A$2:E$2000,4,0)</f>
        <v>44706.25</v>
      </c>
      <c r="AJ2755" s="10">
        <f t="shared" si="482"/>
        <v>-0.79761414052180446</v>
      </c>
      <c r="AK2755">
        <f t="shared" si="476"/>
        <v>32.127630201621677</v>
      </c>
      <c r="AM2755">
        <v>32.137450000000001</v>
      </c>
      <c r="AN2755" s="10">
        <f t="shared" si="481"/>
        <v>-3.0555623978645308E-4</v>
      </c>
      <c r="AO2755">
        <f>AO2754*(1-AO$1+H2754)^($A2755-$A2754)*(2-E2755/E2754)</f>
        <v>32.755520983998224</v>
      </c>
      <c r="AP2755">
        <v>32.67</v>
      </c>
      <c r="AQ2755" s="10">
        <f t="shared" si="480"/>
        <v>2.6177221915586468E-3</v>
      </c>
    </row>
    <row r="2756" spans="1:43" x14ac:dyDescent="0.25">
      <c r="A2756" s="1">
        <v>42062</v>
      </c>
      <c r="B2756" s="12">
        <v>13.34</v>
      </c>
      <c r="C2756" s="12">
        <v>16.89</v>
      </c>
      <c r="D2756">
        <v>719.02279999999996</v>
      </c>
      <c r="E2756">
        <v>640.95899999999995</v>
      </c>
      <c r="F2756">
        <v>29771.702719000001</v>
      </c>
      <c r="G2756">
        <v>26543.947939000001</v>
      </c>
      <c r="H2756">
        <f>(1/(1-91/360*VLOOKUP($A2756,Tbills!$B$4:$C$974,2,1)/100))^((1)/91)-1</f>
        <v>5.5561859602093477E-7</v>
      </c>
      <c r="I2756" s="2">
        <f t="shared" si="475"/>
        <v>437.53948744022506</v>
      </c>
      <c r="J2756">
        <f>VLOOKUP(A2756,'VXX-IV'!A$1:C$4500,3,0)</f>
        <v>437.57</v>
      </c>
      <c r="K2756" s="10">
        <f>I2756/J2756-1</f>
        <v>-6.973183667735583E-5</v>
      </c>
      <c r="L2756">
        <f t="shared" si="469"/>
        <v>48090.499183346641</v>
      </c>
      <c r="M2756">
        <v>1.93</v>
      </c>
      <c r="N2756">
        <f>M2756/L2756-1</f>
        <v>-0.99995986733278353</v>
      </c>
      <c r="O2756">
        <f t="shared" si="470"/>
        <v>5224.9357687617494</v>
      </c>
      <c r="R2756">
        <f t="shared" si="471"/>
        <v>39.336137490706108</v>
      </c>
      <c r="U2756" s="2">
        <f t="shared" si="472"/>
        <v>49.977859361837218</v>
      </c>
      <c r="V2756">
        <f>VLOOKUP(A2756,'VXZ-IV'!A$1:C$4500,3,0)</f>
        <v>49.96</v>
      </c>
      <c r="W2756" s="10">
        <f t="shared" si="477"/>
        <v>3.5747321531665044E-4</v>
      </c>
      <c r="X2756">
        <f t="shared" si="473"/>
        <v>42.618847479923566</v>
      </c>
      <c r="Y2756">
        <v>42.59</v>
      </c>
      <c r="AA2756" s="10">
        <f t="shared" si="484"/>
        <v>6.7732988785063064E-4</v>
      </c>
      <c r="AB2756">
        <f t="shared" si="474"/>
        <v>363.64455360337888</v>
      </c>
      <c r="AC2756">
        <f>VLOOKUP(A2756,'VIXY-IV'!A$1:E$2000,4,0)</f>
        <v>363.65</v>
      </c>
      <c r="AD2756" s="10">
        <f t="shared" si="483"/>
        <v>-1.4977029069385139E-5</v>
      </c>
      <c r="AE2756">
        <f>ROW()</f>
        <v>2756</v>
      </c>
      <c r="AF2756">
        <f t="shared" si="468"/>
        <v>0.78981645944345769</v>
      </c>
      <c r="AG2756">
        <f>AG2755*(1-(AG$1+AG$5))^($A2756-$A2755)*(1+2*(E2756/E2755-1))</f>
        <v>8867.0108705464881</v>
      </c>
      <c r="AH2756">
        <f>VLOOKUP(A2756,'UVXY-IV'!A$2:E$2000,4,0)</f>
        <v>43809.5</v>
      </c>
      <c r="AJ2756" s="10">
        <f t="shared" si="482"/>
        <v>-0.79760072882487842</v>
      </c>
      <c r="AK2756">
        <f t="shared" si="476"/>
        <v>32.446764740456459</v>
      </c>
      <c r="AM2756">
        <v>32.456099999999999</v>
      </c>
      <c r="AN2756" s="10">
        <f t="shared" si="481"/>
        <v>-2.8762727325648552E-4</v>
      </c>
      <c r="AO2756">
        <f>AO2755*(1-AO$1+H2755)^($A2756-$A2755)*(2-E2756/E2755)</f>
        <v>33.081228182840555</v>
      </c>
      <c r="AP2756">
        <v>33.01</v>
      </c>
      <c r="AQ2756" s="10">
        <f t="shared" si="480"/>
        <v>2.1577759115587458E-3</v>
      </c>
    </row>
    <row r="2757" spans="1:43" x14ac:dyDescent="0.25">
      <c r="A2757" s="1">
        <v>42065</v>
      </c>
      <c r="B2757" s="12">
        <v>13.04</v>
      </c>
      <c r="C2757" s="12">
        <v>16.46</v>
      </c>
      <c r="D2757">
        <v>698.91150000000005</v>
      </c>
      <c r="E2757">
        <v>623.03009999999995</v>
      </c>
      <c r="F2757">
        <v>29200.502960000002</v>
      </c>
      <c r="G2757">
        <v>26034.631624000001</v>
      </c>
      <c r="H2757">
        <f>(1/(1-91/360*VLOOKUP($A2757,Tbills!$B$4:$C$974,2,1)/100))^((1)/91)-1</f>
        <v>4.1671128436782112E-7</v>
      </c>
      <c r="I2757" s="2">
        <f t="shared" si="475"/>
        <v>425.27025629947047</v>
      </c>
      <c r="J2757">
        <f>VLOOKUP(A2757,'VXX-IV'!A$1:C$4500,3,0)</f>
        <v>425.3</v>
      </c>
      <c r="K2757" s="10">
        <f>I2757/J2757-1</f>
        <v>-6.9935811261578884E-5</v>
      </c>
      <c r="L2757">
        <f t="shared" si="469"/>
        <v>45394.025095720761</v>
      </c>
      <c r="M2757">
        <v>1.83</v>
      </c>
      <c r="N2757">
        <f>M2757/L2757-1</f>
        <v>-0.99995968632444154</v>
      </c>
      <c r="O2757">
        <f t="shared" si="470"/>
        <v>5005.2019372720115</v>
      </c>
      <c r="R2757">
        <f t="shared" si="471"/>
        <v>39.880883559271169</v>
      </c>
      <c r="U2757" s="2">
        <f t="shared" si="472"/>
        <v>49.015398684441323</v>
      </c>
      <c r="V2757">
        <f>VLOOKUP(A2757,'VXZ-IV'!A$1:C$4500,3,0)</f>
        <v>49</v>
      </c>
      <c r="W2757" s="10">
        <f t="shared" si="477"/>
        <v>3.1425886614933063E-4</v>
      </c>
      <c r="X2757">
        <f t="shared" si="473"/>
        <v>43.431838340263496</v>
      </c>
      <c r="Y2757">
        <v>43.34</v>
      </c>
      <c r="AA2757" s="10">
        <f t="shared" si="484"/>
        <v>2.1190203106482564E-3</v>
      </c>
      <c r="AB2757">
        <f t="shared" si="474"/>
        <v>353.43572084971896</v>
      </c>
      <c r="AC2757">
        <f>VLOOKUP(A2757,'VIXY-IV'!A$1:E$2000,4,0)</f>
        <v>353.39800000000002</v>
      </c>
      <c r="AD2757" s="10">
        <f t="shared" si="483"/>
        <v>1.0673758685375567E-4</v>
      </c>
      <c r="AE2757">
        <f>ROW()</f>
        <v>2757</v>
      </c>
      <c r="AF2757">
        <f t="shared" si="468"/>
        <v>0.79222357229647622</v>
      </c>
      <c r="AG2757">
        <f>AG2756*(1-(AG$1+AG$5))^($A2757-$A2756)*(1+2*(E2757/E2756-1))</f>
        <v>8370.1087162120821</v>
      </c>
      <c r="AH2757">
        <f>VLOOKUP(A2757,'UVXY-IV'!A$2:E$2000,4,0)</f>
        <v>41346.5</v>
      </c>
      <c r="AJ2757" s="10">
        <f t="shared" si="482"/>
        <v>-0.79756185611328445</v>
      </c>
      <c r="AK2757">
        <f t="shared" si="476"/>
        <v>33.34970512726175</v>
      </c>
      <c r="AM2757">
        <v>33.357349999999997</v>
      </c>
      <c r="AN2757" s="10">
        <f t="shared" si="481"/>
        <v>-2.2918105719571535E-4</v>
      </c>
      <c r="AO2757">
        <f>AO2756*(1-AO$1+H2756)^($A2757-$A2756)*(2-E2757/E2756)</f>
        <v>34.00285951891945</v>
      </c>
      <c r="AP2757">
        <v>33.909999999999997</v>
      </c>
      <c r="AQ2757" s="10">
        <f t="shared" si="480"/>
        <v>2.7384110563095643E-3</v>
      </c>
    </row>
    <row r="2758" spans="1:43" x14ac:dyDescent="0.25">
      <c r="A2758" s="1">
        <v>42066</v>
      </c>
      <c r="B2758" s="12">
        <v>13.86</v>
      </c>
      <c r="C2758" s="12">
        <v>16.78</v>
      </c>
      <c r="D2758">
        <v>716.52869999999996</v>
      </c>
      <c r="E2758">
        <v>638.73429999999996</v>
      </c>
      <c r="F2758">
        <v>29475.897215000001</v>
      </c>
      <c r="G2758">
        <v>26280.157230000001</v>
      </c>
      <c r="H2758">
        <f>(1/(1-91/360*VLOOKUP($A2758,Tbills!$B$4:$C$974,2,1)/100))^((1)/91)-1</f>
        <v>4.1671128436782112E-7</v>
      </c>
      <c r="I2758" s="2">
        <f t="shared" si="475"/>
        <v>435.97925313348537</v>
      </c>
      <c r="J2758">
        <f>VLOOKUP(A2758,'VXX-IV'!A$1:C$4500,3,0)</f>
        <v>436</v>
      </c>
      <c r="K2758" s="10">
        <f>I2758/J2758-1</f>
        <v>-4.7584556226221153E-5</v>
      </c>
      <c r="L2758">
        <f t="shared" si="469"/>
        <v>47680.308103733638</v>
      </c>
      <c r="M2758">
        <v>1.91</v>
      </c>
      <c r="N2758">
        <f>M2758/L2758-1</f>
        <v>-0.9999599415340219</v>
      </c>
      <c r="O2758">
        <f t="shared" si="470"/>
        <v>5194.2698164480398</v>
      </c>
      <c r="R2758">
        <f t="shared" si="471"/>
        <v>39.376481364426034</v>
      </c>
      <c r="U2758" s="2">
        <f t="shared" si="472"/>
        <v>49.476463704956068</v>
      </c>
      <c r="V2758">
        <f>VLOOKUP(A2758,'VXZ-IV'!A$1:C$4500,3,0)</f>
        <v>49.48</v>
      </c>
      <c r="W2758" s="10">
        <f t="shared" si="477"/>
        <v>-7.1469180354277739E-5</v>
      </c>
      <c r="X2758">
        <f t="shared" si="473"/>
        <v>43.020671052752689</v>
      </c>
      <c r="Y2758">
        <v>43.02</v>
      </c>
      <c r="AA2758" s="10">
        <f t="shared" si="484"/>
        <v>1.5598622796098027E-5</v>
      </c>
      <c r="AB2758">
        <f t="shared" si="474"/>
        <v>362.33184707780896</v>
      </c>
      <c r="AC2758">
        <f>VLOOKUP(A2758,'VIXY-IV'!A$1:E$2000,4,0)</f>
        <v>362.28800000000001</v>
      </c>
      <c r="AD2758" s="10">
        <f t="shared" si="483"/>
        <v>1.2102823667614615E-4</v>
      </c>
      <c r="AE2758">
        <f>ROW()</f>
        <v>2758</v>
      </c>
      <c r="AF2758">
        <f t="shared" si="468"/>
        <v>0.82598331346841469</v>
      </c>
      <c r="AG2758">
        <f>AG2757*(1-(AG$1+AG$5))^($A2758-$A2757)*(1+2*(E2758/E2757-1))</f>
        <v>8791.7691318084671</v>
      </c>
      <c r="AH2758">
        <f>VLOOKUP(A2758,'UVXY-IV'!A$2:E$2000,4,0)</f>
        <v>43424.75</v>
      </c>
      <c r="AJ2758" s="10">
        <f t="shared" si="482"/>
        <v>-0.79754013248646294</v>
      </c>
      <c r="AK2758">
        <f t="shared" si="476"/>
        <v>32.507572808531812</v>
      </c>
      <c r="AM2758">
        <v>32.514899999999997</v>
      </c>
      <c r="AN2758" s="10">
        <f t="shared" si="481"/>
        <v>-2.2534873144886003E-4</v>
      </c>
      <c r="AO2758">
        <f>AO2757*(1-AO$1+H2757)^($A2758-$A2757)*(2-E2758/E2757)</f>
        <v>33.144565676649002</v>
      </c>
      <c r="AP2758">
        <v>33.11</v>
      </c>
      <c r="AQ2758" s="10">
        <f t="shared" si="480"/>
        <v>1.0439648640592214E-3</v>
      </c>
    </row>
    <row r="2759" spans="1:43" x14ac:dyDescent="0.25">
      <c r="A2759" s="1">
        <v>42067</v>
      </c>
      <c r="B2759" s="12">
        <v>14.23</v>
      </c>
      <c r="C2759" s="12">
        <v>16.91</v>
      </c>
      <c r="D2759">
        <v>715.44659999999999</v>
      </c>
      <c r="E2759">
        <v>637.76940000000002</v>
      </c>
      <c r="F2759">
        <v>29369.305891</v>
      </c>
      <c r="G2759">
        <v>26185.111453000001</v>
      </c>
      <c r="H2759">
        <f>(1/(1-91/360*VLOOKUP($A2759,Tbills!$B$4:$C$974,2,1)/100))^((1)/91)-1</f>
        <v>4.1671128436782112E-7</v>
      </c>
      <c r="I2759" s="2">
        <f t="shared" si="475"/>
        <v>435.31022359245054</v>
      </c>
      <c r="J2759">
        <f>VLOOKUP(A2759,'VXX-IV'!A$1:C$4500,3,0)</f>
        <v>435.34</v>
      </c>
      <c r="L2759">
        <f t="shared" si="469"/>
        <v>47534.123091431342</v>
      </c>
      <c r="O2759">
        <f t="shared" si="470"/>
        <v>5182.3251361878929</v>
      </c>
      <c r="R2759">
        <f t="shared" si="471"/>
        <v>39.404441905616004</v>
      </c>
      <c r="U2759" s="2">
        <f t="shared" si="472"/>
        <v>49.296343886064449</v>
      </c>
      <c r="V2759">
        <f>VLOOKUP(A2759,'VXZ-IV'!A$1:C$4500,3,0)</f>
        <v>49.28</v>
      </c>
      <c r="W2759" s="10">
        <f t="shared" si="477"/>
        <v>3.3165353215203197E-4</v>
      </c>
      <c r="X2759">
        <f t="shared" si="473"/>
        <v>43.174682245623679</v>
      </c>
      <c r="AB2759">
        <f t="shared" si="474"/>
        <v>361.77187909735073</v>
      </c>
      <c r="AC2759">
        <f>VLOOKUP(A2759,'VIXY-IV'!A$1:E$2000,4,0)</f>
        <v>361.73</v>
      </c>
      <c r="AD2759" s="10">
        <f t="shared" si="483"/>
        <v>1.1577446534905E-4</v>
      </c>
      <c r="AE2759">
        <f>ROW()</f>
        <v>2759</v>
      </c>
      <c r="AF2759">
        <f t="shared" ref="AF2759:AF2822" si="485">B2759/C2759</f>
        <v>0.8415138971023064</v>
      </c>
      <c r="AG2759">
        <f>AG2758*(1-(AG$1+AG$5))^($A2759-$A2758)*(1+2*(E2759/E2758-1))</f>
        <v>8764.9112935700632</v>
      </c>
      <c r="AH2759">
        <f>VLOOKUP(A2759,'UVXY-IV'!A$2:E$2000,4,0)</f>
        <v>43291.25</v>
      </c>
      <c r="AJ2759" s="10">
        <f t="shared" si="482"/>
        <v>-0.79753619279715737</v>
      </c>
      <c r="AK2759">
        <f t="shared" si="476"/>
        <v>32.555163832803366</v>
      </c>
      <c r="AM2759">
        <v>32.562399999999997</v>
      </c>
      <c r="AN2759" s="10">
        <f t="shared" si="481"/>
        <v>-2.2222462707388591E-4</v>
      </c>
      <c r="AO2759">
        <f>AO2758*(1-AO$1+H2758)^($A2759-$A2758)*(2-E2759/E2758)</f>
        <v>33.19342139455955</v>
      </c>
    </row>
    <row r="2760" spans="1:43" x14ac:dyDescent="0.25">
      <c r="A2760" s="1">
        <v>42068</v>
      </c>
      <c r="B2760" s="12">
        <v>14.04</v>
      </c>
      <c r="C2760" s="12">
        <v>16.64</v>
      </c>
      <c r="D2760">
        <v>701.76700000000005</v>
      </c>
      <c r="E2760">
        <v>625.57479999999998</v>
      </c>
      <c r="F2760">
        <v>29091.018123999998</v>
      </c>
      <c r="G2760">
        <v>25936.984489999999</v>
      </c>
      <c r="H2760">
        <f>(1/(1-91/360*VLOOKUP($A2760,Tbills!$B$4:$C$974,2,1)/100))^((1)/91)-1</f>
        <v>4.1671128436782112E-7</v>
      </c>
      <c r="I2760" s="2">
        <f t="shared" si="475"/>
        <v>426.97652184602521</v>
      </c>
      <c r="J2760">
        <f>VLOOKUP(A2760,'VXX-IV'!A$1:C$4500,3,0)</f>
        <v>427</v>
      </c>
      <c r="L2760">
        <f t="shared" ref="L2760:L2823" si="486">L2759*(1-L$1+H2760)^($A2760-$A2759)*(1+2*(E2760/E2759-1))</f>
        <v>45714.303705036291</v>
      </c>
      <c r="O2760">
        <f t="shared" ref="O2760:O2823" si="487">O2759*(1-(O$1+O$5))^($A2760-$A2759)*(1+1.5*(E2760/E2759-1))</f>
        <v>5033.5209492660415</v>
      </c>
      <c r="R2760">
        <f t="shared" ref="R2760:R2823" si="488">R2759*(1-IF($A2760&lt;=R2755,R$1,R$1+IF(AND(WEEKDAY($A2760)&lt;&gt;1,WEEKDAY($A2760)&lt;&gt;7),S$1,0)))^($A2760-$A2759)*(1-0.5*(E2760/E2759-1))</f>
        <v>39.77936391662864</v>
      </c>
      <c r="U2760" s="2">
        <f t="shared" ref="U2760:U2823" si="489">U2759*$F2760/$F2759*(1-U$1)^($A2760-$A2759)</f>
        <v>48.828047580024204</v>
      </c>
      <c r="V2760">
        <f>VLOOKUP(A2760,'VXZ-IV'!A$1:C$4500,3,0)</f>
        <v>48.84</v>
      </c>
      <c r="W2760" s="10">
        <f t="shared" si="477"/>
        <v>-2.4472604373049212E-4</v>
      </c>
      <c r="X2760">
        <f t="shared" ref="X2760:X2823" si="490">X2759*(1-X$1+H2760)^($A2760-$A2759)*(2-G2760/G2759)</f>
        <v>43.58220649391135</v>
      </c>
      <c r="AB2760">
        <f t="shared" ref="AB2760:AB2823" si="491">AB2759*$E2760/$E2759*(1-(AB$1+AB$5+IF(AND(WEEKDAY(A2760)&lt;&gt;1,WEEKDAY(A2760)&lt;&gt;7),IF(A2760&lt;AC$2,AC$1,AC$3),0)))^($A2760-$A2759)</f>
        <v>354.84217401982954</v>
      </c>
      <c r="AC2760">
        <f>VLOOKUP(A2760,'VIXY-IV'!A$1:E$2000,4,0)</f>
        <v>354.82400000000001</v>
      </c>
      <c r="AD2760" s="10">
        <f t="shared" si="483"/>
        <v>5.1219815541125868E-5</v>
      </c>
      <c r="AE2760">
        <f>ROW()</f>
        <v>2760</v>
      </c>
      <c r="AF2760">
        <f t="shared" si="485"/>
        <v>0.84374999999999989</v>
      </c>
      <c r="AG2760">
        <f>AG2759*(1-(AG$1+AG$5))^($A2760-$A2759)*(1+2*(E2760/E2759-1))</f>
        <v>8429.4446721345194</v>
      </c>
      <c r="AH2760">
        <f>VLOOKUP(A2760,'UVXY-IV'!A$2:E$2000,4,0)</f>
        <v>41635</v>
      </c>
      <c r="AJ2760" s="10">
        <f t="shared" si="482"/>
        <v>-0.79753945785674263</v>
      </c>
      <c r="AK2760">
        <f t="shared" si="476"/>
        <v>33.176096228310584</v>
      </c>
      <c r="AM2760">
        <v>33.185949999999998</v>
      </c>
      <c r="AN2760" s="10">
        <f t="shared" si="481"/>
        <v>-2.9692600903130639E-4</v>
      </c>
      <c r="AO2760">
        <f>AO2759*(1-AO$1+H2759)^($A2760-$A2759)*(2-E2760/E2759)</f>
        <v>33.826865904218302</v>
      </c>
    </row>
    <row r="2761" spans="1:43" x14ac:dyDescent="0.25">
      <c r="A2761" s="1">
        <v>42069</v>
      </c>
      <c r="B2761" s="12">
        <v>15.2</v>
      </c>
      <c r="C2761" s="12">
        <v>17.510000000000002</v>
      </c>
      <c r="D2761">
        <v>735.19500000000005</v>
      </c>
      <c r="E2761">
        <v>655.3732</v>
      </c>
      <c r="F2761">
        <v>29580.670507999999</v>
      </c>
      <c r="G2761">
        <v>26373.538198999999</v>
      </c>
      <c r="H2761">
        <f>(1/(1-91/360*VLOOKUP($A2761,Tbills!$B$4:$C$974,2,1)/100))^((1)/91)-1</f>
        <v>4.1671128436782112E-7</v>
      </c>
      <c r="I2761" s="2">
        <f t="shared" ref="I2761:I2824" si="492">I2760*$D2761/$D2760*(1-I$1)^($A2761-$A2760)</f>
        <v>447.30423304354906</v>
      </c>
      <c r="J2761">
        <f>VLOOKUP(A2761,'VXX-IV'!A$1:C$4500,3,0)</f>
        <v>447.33</v>
      </c>
      <c r="L2761">
        <f t="shared" si="486"/>
        <v>50067.137826334525</v>
      </c>
      <c r="O2761">
        <f t="shared" si="487"/>
        <v>5392.9865359983824</v>
      </c>
      <c r="R2761">
        <f t="shared" si="488"/>
        <v>38.830190702899166</v>
      </c>
      <c r="U2761" s="2">
        <f t="shared" si="489"/>
        <v>49.648697823512755</v>
      </c>
      <c r="V2761">
        <f>VLOOKUP(A2761,'VXZ-IV'!A$1:C$4500,3,0)</f>
        <v>49.64</v>
      </c>
      <c r="W2761" s="10">
        <f t="shared" si="477"/>
        <v>1.7521804014419828E-4</v>
      </c>
      <c r="X2761">
        <f t="shared" si="490"/>
        <v>42.847093433153674</v>
      </c>
      <c r="AB2761">
        <f t="shared" si="491"/>
        <v>371.73163477480603</v>
      </c>
      <c r="AC2761">
        <f>VLOOKUP(A2761,'VIXY-IV'!A$1:E$2000,4,0)</f>
        <v>371.75400000000002</v>
      </c>
      <c r="AD2761" s="10">
        <f t="shared" si="483"/>
        <v>-6.0161357225418932E-5</v>
      </c>
      <c r="AE2761">
        <f>ROW()</f>
        <v>2761</v>
      </c>
      <c r="AF2761">
        <f t="shared" si="485"/>
        <v>0.86807538549400332</v>
      </c>
      <c r="AG2761">
        <f>AG2760*(1-(AG$1+AG$5))^($A2761-$A2760)*(1+2*(E2761/E2760-1))</f>
        <v>9232.1836857356611</v>
      </c>
      <c r="AH2761">
        <f>VLOOKUP(A2761,'UVXY-IV'!A$2:E$2000,4,0)</f>
        <v>45603.75</v>
      </c>
      <c r="AJ2761" s="10">
        <f t="shared" si="482"/>
        <v>-0.79755647976897381</v>
      </c>
      <c r="AK2761">
        <f t="shared" ref="AK2761:AK2824" si="493">AK2760*(1-IF($A2761&lt;=AK2756,AK$1,AK$1+IF(AND(WEEKDAY($A2761)&lt;&gt;1,WEEKDAY($A2761)&lt;&gt;7),AL$1,0)))^($A2761-$A2760)*(2-$E2761/$E2760)</f>
        <v>31.594326674262732</v>
      </c>
      <c r="AM2761">
        <v>31.60765</v>
      </c>
      <c r="AN2761" s="10">
        <f t="shared" si="481"/>
        <v>-4.2152218647284467E-4</v>
      </c>
      <c r="AO2761">
        <f>AO2760*(1-AO$1+H2760)^($A2761-$A2760)*(2-E2761/E2760)</f>
        <v>32.214391301672244</v>
      </c>
    </row>
    <row r="2762" spans="1:43" x14ac:dyDescent="0.25">
      <c r="A2762" s="1">
        <v>42072</v>
      </c>
      <c r="B2762" s="12">
        <v>15.06</v>
      </c>
      <c r="C2762" s="12">
        <v>17.309999999999999</v>
      </c>
      <c r="D2762">
        <v>723.67679999999996</v>
      </c>
      <c r="E2762">
        <v>645.10479999999995</v>
      </c>
      <c r="F2762">
        <v>29544.139713</v>
      </c>
      <c r="G2762">
        <v>26340.935097000001</v>
      </c>
      <c r="H2762">
        <f>(1/(1-91/360*VLOOKUP($A2762,Tbills!$B$4:$C$974,2,1)/100))^((1)/91)-1</f>
        <v>4.1671128436782112E-7</v>
      </c>
      <c r="I2762" s="2">
        <f t="shared" si="492"/>
        <v>440.2641713092583</v>
      </c>
      <c r="J2762">
        <f>VLOOKUP(A2762,'VXX-IV'!A$1:C$4500,3,0)</f>
        <v>440.29</v>
      </c>
      <c r="L2762">
        <f t="shared" si="486"/>
        <v>48491.715818259399</v>
      </c>
      <c r="O2762">
        <f t="shared" si="487"/>
        <v>5265.7080323170449</v>
      </c>
      <c r="R2762">
        <f t="shared" si="488"/>
        <v>39.129079766927525</v>
      </c>
      <c r="U2762" s="2">
        <f t="shared" si="489"/>
        <v>49.583756656509728</v>
      </c>
      <c r="V2762">
        <f>VLOOKUP(A2762,'VXZ-IV'!A$1:C$4500,3,0)</f>
        <v>49.6</v>
      </c>
      <c r="W2762" s="10">
        <f t="shared" si="477"/>
        <v>-3.2748676391680664E-4</v>
      </c>
      <c r="X2762">
        <f t="shared" si="490"/>
        <v>42.895354887034692</v>
      </c>
      <c r="AB2762">
        <f t="shared" si="491"/>
        <v>365.86906553775623</v>
      </c>
      <c r="AC2762">
        <f>VLOOKUP(A2762,'VIXY-IV'!A$1:E$2000,4,0)</f>
        <v>365.91</v>
      </c>
      <c r="AD2762" s="10">
        <f t="shared" si="483"/>
        <v>-1.1187030210657589E-4</v>
      </c>
      <c r="AE2762">
        <f>ROW()</f>
        <v>2762</v>
      </c>
      <c r="AF2762">
        <f t="shared" si="485"/>
        <v>0.87001733102253043</v>
      </c>
      <c r="AG2762">
        <f>AG2761*(1-(AG$1+AG$5))^($A2762-$A2761)*(1+2*(E2762/E2761-1))</f>
        <v>8941.9795615681178</v>
      </c>
      <c r="AH2762">
        <f>VLOOKUP(A2762,'UVXY-IV'!A$2:E$2000,4,0)</f>
        <v>44172</v>
      </c>
      <c r="AJ2762" s="10">
        <f t="shared" si="482"/>
        <v>-0.79756453043629183</v>
      </c>
      <c r="AK2762">
        <f t="shared" si="493"/>
        <v>32.084863688776039</v>
      </c>
      <c r="AM2762">
        <v>32.101399999999998</v>
      </c>
      <c r="AN2762" s="10">
        <f t="shared" si="481"/>
        <v>-5.1512741575010512E-4</v>
      </c>
      <c r="AO2762">
        <f>AO2761*(1-AO$1+H2761)^($A2762-$A2761)*(2-E2762/E2761)</f>
        <v>32.715537565043725</v>
      </c>
    </row>
    <row r="2763" spans="1:43" x14ac:dyDescent="0.25">
      <c r="A2763" s="1">
        <v>42073</v>
      </c>
      <c r="B2763" s="12">
        <v>16.690000000000001</v>
      </c>
      <c r="C2763" s="12">
        <v>18.260000000000002</v>
      </c>
      <c r="D2763">
        <v>761.45259999999996</v>
      </c>
      <c r="E2763">
        <v>678.77890000000002</v>
      </c>
      <c r="F2763">
        <v>30397.230089000001</v>
      </c>
      <c r="G2763">
        <v>27101.521601</v>
      </c>
      <c r="H2763">
        <f>(1/(1-91/360*VLOOKUP($A2763,Tbills!$B$4:$C$974,2,1)/100))^((1)/91)-1</f>
        <v>4.1671128436782112E-7</v>
      </c>
      <c r="I2763" s="2">
        <f t="shared" si="492"/>
        <v>463.23458701150849</v>
      </c>
      <c r="J2763">
        <f>VLOOKUP(A2763,'VXX-IV'!A$1:C$4500,3,0)</f>
        <v>463.26</v>
      </c>
      <c r="L2763">
        <f t="shared" si="486"/>
        <v>53551.796614193096</v>
      </c>
      <c r="O2763">
        <f t="shared" si="487"/>
        <v>5677.8170930627784</v>
      </c>
      <c r="R2763">
        <f t="shared" si="488"/>
        <v>38.106099340874948</v>
      </c>
      <c r="U2763" s="2">
        <f t="shared" si="489"/>
        <v>51.014249299044032</v>
      </c>
      <c r="V2763">
        <f>VLOOKUP(A2763,'VXZ-IV'!A$1:C$4500,3,0)</f>
        <v>51</v>
      </c>
      <c r="W2763" s="10">
        <f t="shared" ref="W2763:W2826" si="494">U2763/V2763-1</f>
        <v>2.7939802047116657E-4</v>
      </c>
      <c r="X2763">
        <f t="shared" si="490"/>
        <v>41.655241166601478</v>
      </c>
      <c r="AB2763">
        <f t="shared" si="491"/>
        <v>384.95379870251401</v>
      </c>
      <c r="AC2763">
        <f>VLOOKUP(A2763,'VIXY-IV'!A$1:E$2000,4,0)</f>
        <v>384.94600000000003</v>
      </c>
      <c r="AD2763" s="10">
        <f t="shared" si="483"/>
        <v>2.0259211717998937E-5</v>
      </c>
      <c r="AE2763">
        <f>ROW()</f>
        <v>2763</v>
      </c>
      <c r="AF2763">
        <f t="shared" si="485"/>
        <v>0.91401971522453451</v>
      </c>
      <c r="AG2763">
        <f>AG2762*(1-(AG$1+AG$5))^($A2763-$A2762)*(1+2*(E2763/E2762-1))</f>
        <v>9875.1791636977196</v>
      </c>
      <c r="AH2763">
        <f>VLOOKUP(A2763,'UVXY-IV'!A$2:E$2000,4,0)</f>
        <v>48773.25</v>
      </c>
      <c r="AJ2763" s="10">
        <f t="shared" si="482"/>
        <v>-0.79752878547774197</v>
      </c>
      <c r="AK2763">
        <f t="shared" si="493"/>
        <v>30.408635875757437</v>
      </c>
      <c r="AM2763">
        <v>30.419049999999999</v>
      </c>
      <c r="AN2763" s="10">
        <f t="shared" si="481"/>
        <v>-3.4235534122739608E-4</v>
      </c>
      <c r="AO2763">
        <f>AO2762*(1-AO$1+H2762)^($A2763-$A2762)*(2-E2763/E2762)</f>
        <v>31.006671353822636</v>
      </c>
    </row>
    <row r="2764" spans="1:43" x14ac:dyDescent="0.25">
      <c r="A2764" s="1">
        <v>42074</v>
      </c>
      <c r="B2764" s="12">
        <v>16.87</v>
      </c>
      <c r="C2764" s="12">
        <v>18.53</v>
      </c>
      <c r="D2764">
        <v>769.37919999999997</v>
      </c>
      <c r="E2764">
        <v>685.84460000000001</v>
      </c>
      <c r="F2764">
        <v>30762.434466999999</v>
      </c>
      <c r="G2764">
        <v>27427.118737000001</v>
      </c>
      <c r="H2764">
        <f>(1/(1-91/360*VLOOKUP($A2764,Tbills!$B$4:$C$974,2,1)/100))^((1)/91)-1</f>
        <v>4.1671128436782112E-7</v>
      </c>
      <c r="I2764" s="2">
        <f t="shared" si="492"/>
        <v>468.04537221536782</v>
      </c>
      <c r="J2764">
        <f>VLOOKUP(A2764,'VXX-IV'!A$1:C$4500,3,0)</f>
        <v>468.07</v>
      </c>
      <c r="L2764">
        <f t="shared" si="486"/>
        <v>54664.235289218966</v>
      </c>
      <c r="O2764">
        <f t="shared" si="487"/>
        <v>5766.277012121709</v>
      </c>
      <c r="R2764">
        <f t="shared" si="488"/>
        <v>37.906054355778181</v>
      </c>
      <c r="U2764" s="2">
        <f t="shared" si="489"/>
        <v>51.625895868748465</v>
      </c>
      <c r="V2764">
        <f>VLOOKUP(A2764,'VXZ-IV'!A$1:C$4500,3,0)</f>
        <v>51.64</v>
      </c>
      <c r="W2764" s="10">
        <f t="shared" si="494"/>
        <v>-2.73124152818216E-4</v>
      </c>
      <c r="X2764">
        <f t="shared" si="490"/>
        <v>41.153290922131205</v>
      </c>
      <c r="AB2764">
        <f t="shared" si="491"/>
        <v>388.94738636798428</v>
      </c>
      <c r="AC2764">
        <f>VLOOKUP(A2764,'VIXY-IV'!A$1:E$2000,4,0)</f>
        <v>388.93400000000003</v>
      </c>
      <c r="AD2764" s="10">
        <f t="shared" si="483"/>
        <v>3.4418096603205939E-5</v>
      </c>
      <c r="AE2764">
        <f>ROW()</f>
        <v>2764</v>
      </c>
      <c r="AF2764">
        <f t="shared" si="485"/>
        <v>0.91041554236373445</v>
      </c>
      <c r="AG2764">
        <f>AG2763*(1-(AG$1+AG$5))^($A2764-$A2763)*(1+2*(E2764/E2763-1))</f>
        <v>10080.429386026659</v>
      </c>
      <c r="AH2764">
        <f>VLOOKUP(A2764,'UVXY-IV'!A$2:E$2000,4,0)</f>
        <v>49785.5</v>
      </c>
      <c r="AJ2764" s="10">
        <f t="shared" si="482"/>
        <v>-0.79752278502723362</v>
      </c>
      <c r="AK2764">
        <f t="shared" si="493"/>
        <v>30.090697824115207</v>
      </c>
      <c r="AM2764">
        <v>30.100950000000001</v>
      </c>
      <c r="AN2764" s="10">
        <f t="shared" si="481"/>
        <v>-3.4059310037704016E-4</v>
      </c>
      <c r="AO2764">
        <f>AO2763*(1-AO$1+H2763)^($A2764-$A2763)*(2-E2764/E2763)</f>
        <v>30.682787546843031</v>
      </c>
    </row>
    <row r="2765" spans="1:43" x14ac:dyDescent="0.25">
      <c r="A2765" s="1">
        <v>42075</v>
      </c>
      <c r="B2765" s="12">
        <v>15.42</v>
      </c>
      <c r="C2765" s="12">
        <v>17.39</v>
      </c>
      <c r="D2765">
        <v>720.93790000000001</v>
      </c>
      <c r="E2765">
        <v>642.66250000000002</v>
      </c>
      <c r="F2765">
        <v>29790.918162000002</v>
      </c>
      <c r="G2765">
        <v>26560.924461999999</v>
      </c>
      <c r="H2765">
        <f>(1/(1-91/360*VLOOKUP($A2765,Tbills!$B$4:$C$974,2,1)/100))^((1)/91)-1</f>
        <v>4.1671128436782112E-7</v>
      </c>
      <c r="I2765" s="2">
        <f t="shared" si="492"/>
        <v>438.56582029288313</v>
      </c>
      <c r="J2765">
        <f>VLOOKUP(A2765,'VXX-IV'!A$1:C$4500,3,0)</f>
        <v>438.59</v>
      </c>
      <c r="L2765">
        <f t="shared" si="486"/>
        <v>47778.563690342773</v>
      </c>
      <c r="O2765">
        <f t="shared" si="487"/>
        <v>5221.5171499871885</v>
      </c>
      <c r="R2765">
        <f t="shared" si="488"/>
        <v>39.097606028712377</v>
      </c>
      <c r="U2765" s="2">
        <f t="shared" si="489"/>
        <v>49.994266189051835</v>
      </c>
      <c r="V2765">
        <f>VLOOKUP(A2765,'VXZ-IV'!A$1:C$4500,3,0)</f>
        <v>50</v>
      </c>
      <c r="W2765" s="10">
        <f t="shared" si="494"/>
        <v>-1.1467621896332769E-4</v>
      </c>
      <c r="X2765">
        <f t="shared" si="490"/>
        <v>42.451428180371394</v>
      </c>
      <c r="AB2765">
        <f t="shared" si="491"/>
        <v>364.44580122393222</v>
      </c>
      <c r="AC2765">
        <f>VLOOKUP(A2765,'VIXY-IV'!A$1:E$2000,4,0)</f>
        <v>364.428</v>
      </c>
      <c r="AD2765" s="10">
        <f t="shared" si="483"/>
        <v>4.88470258384055E-5</v>
      </c>
      <c r="AE2765">
        <f>ROW()</f>
        <v>2765</v>
      </c>
      <c r="AF2765">
        <f t="shared" si="485"/>
        <v>0.88671650373778033</v>
      </c>
      <c r="AG2765">
        <f>AG2764*(1-(AG$1+AG$5))^($A2765-$A2764)*(1+2*(E2765/E2764-1))</f>
        <v>8810.7658776004064</v>
      </c>
      <c r="AH2765">
        <f>VLOOKUP(A2765,'UVXY-IV'!A$2:E$2000,4,0)</f>
        <v>43513.25</v>
      </c>
      <c r="AJ2765" s="10">
        <f t="shared" si="482"/>
        <v>-0.79751533434987265</v>
      </c>
      <c r="AK2765">
        <f t="shared" si="493"/>
        <v>31.983776522773219</v>
      </c>
      <c r="AM2765">
        <v>31.994700000000002</v>
      </c>
      <c r="AN2765" s="10">
        <f t="shared" si="481"/>
        <v>-3.4141521023112187E-4</v>
      </c>
      <c r="AO2765">
        <f>AO2764*(1-AO$1+H2764)^($A2765-$A2764)*(2-E2765/E2764)</f>
        <v>32.613442378333119</v>
      </c>
    </row>
    <row r="2766" spans="1:43" x14ac:dyDescent="0.25">
      <c r="A2766" s="1">
        <v>42076</v>
      </c>
      <c r="B2766" s="12">
        <v>16</v>
      </c>
      <c r="C2766" s="12">
        <v>17.89</v>
      </c>
      <c r="D2766">
        <v>740.43719999999996</v>
      </c>
      <c r="E2766">
        <v>660.0444</v>
      </c>
      <c r="F2766">
        <v>30188.814801</v>
      </c>
      <c r="G2766">
        <v>26915.669246000001</v>
      </c>
      <c r="H2766">
        <f>(1/(1-91/360*VLOOKUP($A2766,Tbills!$B$4:$C$974,2,1)/100))^((1)/91)-1</f>
        <v>4.1671128436782112E-7</v>
      </c>
      <c r="I2766" s="2">
        <f t="shared" si="492"/>
        <v>450.41678334357124</v>
      </c>
      <c r="J2766">
        <f>VLOOKUP(A2766,'VXX-IV'!A$1:C$4500,3,0)</f>
        <v>450.44</v>
      </c>
      <c r="L2766">
        <f t="shared" si="486"/>
        <v>50360.812971639178</v>
      </c>
      <c r="O2766">
        <f t="shared" si="487"/>
        <v>5433.1712672041067</v>
      </c>
      <c r="R2766">
        <f t="shared" si="488"/>
        <v>38.567131888814032</v>
      </c>
      <c r="U2766" s="2">
        <f t="shared" si="489"/>
        <v>50.660769619973607</v>
      </c>
      <c r="V2766">
        <f>VLOOKUP(A2766,'VXZ-IV'!A$1:C$4500,3,0)</f>
        <v>50.64</v>
      </c>
      <c r="W2766" s="10">
        <f t="shared" si="494"/>
        <v>4.1014257451821301E-4</v>
      </c>
      <c r="X2766">
        <f t="shared" si="490"/>
        <v>41.882919880284312</v>
      </c>
      <c r="AB2766">
        <f t="shared" si="491"/>
        <v>374.28980748626776</v>
      </c>
      <c r="AC2766">
        <f>VLOOKUP(A2766,'VIXY-IV'!A$1:E$2000,4,0)</f>
        <v>374.274</v>
      </c>
      <c r="AD2766" s="10">
        <f t="shared" si="483"/>
        <v>4.2235063797635419E-5</v>
      </c>
      <c r="AE2766">
        <f>ROW()</f>
        <v>2766</v>
      </c>
      <c r="AF2766">
        <f t="shared" si="485"/>
        <v>0.89435438792621569</v>
      </c>
      <c r="AG2766">
        <f>AG2765*(1-(AG$1+AG$5))^($A2766-$A2765)*(1+2*(E2766/E2765-1))</f>
        <v>9287.0571932930652</v>
      </c>
      <c r="AH2766">
        <f>VLOOKUP(A2766,'UVXY-IV'!A$2:E$2000,4,0)</f>
        <v>45865.5</v>
      </c>
      <c r="AJ2766" s="10">
        <f t="shared" si="482"/>
        <v>-0.79751540497120788</v>
      </c>
      <c r="AK2766">
        <f t="shared" si="493"/>
        <v>31.117271541186398</v>
      </c>
      <c r="AM2766">
        <v>31.126850000000001</v>
      </c>
      <c r="AN2766" s="10">
        <f t="shared" si="481"/>
        <v>-3.0772335824547081E-4</v>
      </c>
      <c r="AO2766">
        <f>AO2765*(1-AO$1+H2765)^($A2766-$A2765)*(2-E2766/E2765)</f>
        <v>31.730195975480438</v>
      </c>
    </row>
    <row r="2767" spans="1:43" x14ac:dyDescent="0.25">
      <c r="A2767" s="1">
        <v>42079</v>
      </c>
      <c r="B2767" s="12">
        <v>15.61</v>
      </c>
      <c r="C2767" s="12">
        <v>17.399999999999999</v>
      </c>
      <c r="D2767">
        <v>724.15099999999995</v>
      </c>
      <c r="E2767">
        <v>645.52570000000003</v>
      </c>
      <c r="F2767">
        <v>29791.247640000001</v>
      </c>
      <c r="G2767">
        <v>26561.173645999999</v>
      </c>
      <c r="H2767">
        <f>(1/(1-91/360*VLOOKUP($A2767,Tbills!$B$4:$C$974,2,1)/100))^((1)/91)-1</f>
        <v>1.1111556939003009E-6</v>
      </c>
      <c r="I2767" s="2">
        <f t="shared" si="492"/>
        <v>440.47747076343592</v>
      </c>
      <c r="J2767">
        <f>VLOOKUP(A2767,'VXX-IV'!A$1:C$4500,3,0)</f>
        <v>440.5</v>
      </c>
      <c r="L2767">
        <f t="shared" si="486"/>
        <v>48138.916116121174</v>
      </c>
      <c r="O2767">
        <f t="shared" si="487"/>
        <v>5253.3735974090496</v>
      </c>
      <c r="R2767">
        <f t="shared" si="488"/>
        <v>38.986016198892401</v>
      </c>
      <c r="U2767" s="2">
        <f t="shared" si="489"/>
        <v>49.989943080932697</v>
      </c>
      <c r="V2767">
        <f>VLOOKUP(A2767,'VXZ-IV'!A$1:C$4500,3,0)</f>
        <v>50</v>
      </c>
      <c r="W2767" s="10">
        <f t="shared" si="494"/>
        <v>-2.0113838134605544E-4</v>
      </c>
      <c r="X2767">
        <f t="shared" si="490"/>
        <v>42.429976327244816</v>
      </c>
      <c r="AB2767">
        <f t="shared" si="491"/>
        <v>366.0184364180576</v>
      </c>
      <c r="AC2767">
        <f>VLOOKUP(A2767,'VIXY-IV'!A$1:E$2000,4,0)</f>
        <v>366.01799999999997</v>
      </c>
      <c r="AD2767" s="10">
        <f t="shared" si="483"/>
        <v>1.1923404248381786E-6</v>
      </c>
      <c r="AE2767">
        <f>ROW()</f>
        <v>2767</v>
      </c>
      <c r="AF2767">
        <f t="shared" si="485"/>
        <v>0.89712643678160919</v>
      </c>
      <c r="AG2767">
        <f>AG2766*(1-(AG$1+AG$5))^($A2767-$A2766)*(1+2*(E2767/E2766-1))</f>
        <v>8877.5931988632801</v>
      </c>
      <c r="AH2767">
        <f>VLOOKUP(A2767,'UVXY-IV'!A$2:E$2000,4,0)</f>
        <v>43845.25</v>
      </c>
      <c r="AJ2767" s="10">
        <f t="shared" si="482"/>
        <v>-0.79752440232720123</v>
      </c>
      <c r="AK2767">
        <f t="shared" si="493"/>
        <v>31.797300852733677</v>
      </c>
      <c r="AM2767">
        <v>31.808299999999999</v>
      </c>
      <c r="AN2767" s="10">
        <f t="shared" si="481"/>
        <v>-3.4579487952268728E-4</v>
      </c>
      <c r="AO2767">
        <f>AO2766*(1-AO$1+H2766)^($A2767-$A2766)*(2-E2767/E2766)</f>
        <v>32.424593312293794</v>
      </c>
    </row>
    <row r="2768" spans="1:43" x14ac:dyDescent="0.25">
      <c r="A2768" s="1">
        <v>42080</v>
      </c>
      <c r="B2768" s="12">
        <v>15.66</v>
      </c>
      <c r="C2768" s="12">
        <v>17.48</v>
      </c>
      <c r="D2768">
        <v>719.15980000000002</v>
      </c>
      <c r="E2768">
        <v>641.07569999999998</v>
      </c>
      <c r="F2768">
        <v>29764.792570000001</v>
      </c>
      <c r="G2768">
        <v>26537.557416</v>
      </c>
      <c r="H2768">
        <f>(1/(1-91/360*VLOOKUP($A2768,Tbills!$B$4:$C$974,2,1)/100))^((1)/91)-1</f>
        <v>1.1111556939003009E-6</v>
      </c>
      <c r="I2768" s="2">
        <f t="shared" si="492"/>
        <v>437.43081996427065</v>
      </c>
      <c r="J2768">
        <f>VLOOKUP(A2768,'VXX-IV'!A$1:C$4500,3,0)</f>
        <v>437.45</v>
      </c>
      <c r="L2768">
        <f t="shared" si="486"/>
        <v>47473.121262631554</v>
      </c>
      <c r="O2768">
        <f t="shared" si="487"/>
        <v>5198.87636289699</v>
      </c>
      <c r="R2768">
        <f t="shared" si="488"/>
        <v>39.118624865219921</v>
      </c>
      <c r="U2768" s="2">
        <f t="shared" si="489"/>
        <v>49.944333419208654</v>
      </c>
      <c r="V2768">
        <f>VLOOKUP(A2768,'VXZ-IV'!A$1:C$4500,3,0)</f>
        <v>49.96</v>
      </c>
      <c r="W2768" s="10">
        <f t="shared" si="494"/>
        <v>-3.1358248181234671E-4</v>
      </c>
      <c r="X2768">
        <f t="shared" si="490"/>
        <v>42.466178387257294</v>
      </c>
      <c r="AB2768">
        <f t="shared" si="491"/>
        <v>363.48257616371404</v>
      </c>
      <c r="AC2768">
        <f>VLOOKUP(A2768,'VIXY-IV'!A$1:E$2000,4,0)</f>
        <v>363.48399999999998</v>
      </c>
      <c r="AD2768" s="10">
        <f t="shared" si="483"/>
        <v>-3.9171910893864847E-6</v>
      </c>
      <c r="AE2768">
        <f>ROW()</f>
        <v>2768</v>
      </c>
      <c r="AF2768">
        <f t="shared" si="485"/>
        <v>0.89588100686498851</v>
      </c>
      <c r="AG2768">
        <f>AG2767*(1-(AG$1+AG$5))^($A2768-$A2767)*(1+2*(E2768/E2767-1))</f>
        <v>8754.9008968339367</v>
      </c>
      <c r="AH2768">
        <f>VLOOKUP(A2768,'UVXY-IV'!A$2:E$2000,4,0)</f>
        <v>43238.5</v>
      </c>
      <c r="AJ2768" s="10">
        <f t="shared" si="482"/>
        <v>-0.7975207073132986</v>
      </c>
      <c r="AK2768">
        <f t="shared" si="493"/>
        <v>32.015007745220501</v>
      </c>
      <c r="AM2768">
        <v>32.025849999999998</v>
      </c>
      <c r="AN2768" s="10">
        <f t="shared" si="481"/>
        <v>-3.3854697937751865E-4</v>
      </c>
      <c r="AO2768">
        <f>AO2767*(1-AO$1+H2767)^($A2768-$A2767)*(2-E2768/E2767)</f>
        <v>32.646944435495861</v>
      </c>
    </row>
    <row r="2769" spans="1:41" x14ac:dyDescent="0.25">
      <c r="A2769" s="1">
        <v>42081</v>
      </c>
      <c r="B2769" s="12">
        <v>13.97</v>
      </c>
      <c r="C2769" s="12">
        <v>16.43</v>
      </c>
      <c r="D2769">
        <v>683.9787</v>
      </c>
      <c r="E2769">
        <v>609.71370000000002</v>
      </c>
      <c r="F2769">
        <v>29288.377207000001</v>
      </c>
      <c r="G2769">
        <v>26112.767702000001</v>
      </c>
      <c r="H2769">
        <f>(1/(1-91/360*VLOOKUP($A2769,Tbills!$B$4:$C$974,2,1)/100))^((1)/91)-1</f>
        <v>1.1111556939003009E-6</v>
      </c>
      <c r="I2769" s="2">
        <f t="shared" si="492"/>
        <v>416.02167999277992</v>
      </c>
      <c r="J2769">
        <f>VLOOKUP(A2769,'VXX-IV'!A$1:C$4500,3,0)</f>
        <v>416.04</v>
      </c>
      <c r="L2769">
        <f t="shared" si="486"/>
        <v>42826.377174682908</v>
      </c>
      <c r="O2769">
        <f t="shared" si="487"/>
        <v>4817.2134605196607</v>
      </c>
      <c r="R2769">
        <f t="shared" si="488"/>
        <v>40.073672394862591</v>
      </c>
      <c r="U2769" s="2">
        <f t="shared" si="489"/>
        <v>49.14372593395062</v>
      </c>
      <c r="V2769">
        <f>VLOOKUP(A2769,'VXZ-IV'!A$1:C$4500,3,0)</f>
        <v>49.16</v>
      </c>
      <c r="W2769" s="10">
        <f t="shared" si="494"/>
        <v>-3.3104284071150403E-4</v>
      </c>
      <c r="X2769">
        <f t="shared" si="490"/>
        <v>43.144391490445194</v>
      </c>
      <c r="AB2769">
        <f t="shared" si="491"/>
        <v>345.68862865845159</v>
      </c>
      <c r="AC2769">
        <f>VLOOKUP(A2769,'VIXY-IV'!A$1:E$2000,4,0)</f>
        <v>345.68799999999999</v>
      </c>
      <c r="AD2769" s="10">
        <f t="shared" si="483"/>
        <v>1.8185718093643999E-6</v>
      </c>
      <c r="AE2769">
        <f>ROW()</f>
        <v>2769</v>
      </c>
      <c r="AF2769">
        <f t="shared" si="485"/>
        <v>0.85027388922702374</v>
      </c>
      <c r="AG2769">
        <f>AG2768*(1-(AG$1+AG$5))^($A2769-$A2768)*(1+2*(E2769/E2768-1))</f>
        <v>7898.0394779795579</v>
      </c>
      <c r="AH2769">
        <f>VLOOKUP(A2769,'UVXY-IV'!A$2:E$2000,4,0)</f>
        <v>39005</v>
      </c>
      <c r="AJ2769" s="10">
        <f t="shared" si="482"/>
        <v>-0.79751212721498377</v>
      </c>
      <c r="AK2769">
        <f t="shared" si="493"/>
        <v>33.579646670639967</v>
      </c>
      <c r="AM2769">
        <v>33.590649999999997</v>
      </c>
      <c r="AN2769" s="10">
        <f t="shared" si="481"/>
        <v>-3.2757119496140685E-4</v>
      </c>
      <c r="AO2769">
        <f>AO2768*(1-AO$1+H2768)^($A2769-$A2768)*(2-E2769/E2768)</f>
        <v>34.242833818002957</v>
      </c>
    </row>
    <row r="2770" spans="1:41" x14ac:dyDescent="0.25">
      <c r="A2770" s="1">
        <v>42082</v>
      </c>
      <c r="B2770" s="12">
        <v>14.07</v>
      </c>
      <c r="C2770" s="12">
        <v>16.97</v>
      </c>
      <c r="D2770">
        <v>684.41380000000004</v>
      </c>
      <c r="E2770">
        <v>610.10090000000002</v>
      </c>
      <c r="F2770">
        <v>29629.465974999999</v>
      </c>
      <c r="G2770">
        <v>26416.844703999999</v>
      </c>
      <c r="H2770">
        <f>(1/(1-91/360*VLOOKUP($A2770,Tbills!$B$4:$C$974,2,1)/100))^((1)/91)-1</f>
        <v>1.1111556939003009E-6</v>
      </c>
      <c r="I2770" s="2">
        <f t="shared" si="492"/>
        <v>416.27617370375265</v>
      </c>
      <c r="J2770">
        <f>VLOOKUP(A2770,'VXX-IV'!A$1:C$4500,3,0)</f>
        <v>416.3</v>
      </c>
      <c r="L2770">
        <f t="shared" si="486"/>
        <v>42878.880342432378</v>
      </c>
      <c r="O2770">
        <f t="shared" si="487"/>
        <v>4821.6397450838604</v>
      </c>
      <c r="R2770">
        <f t="shared" si="488"/>
        <v>40.059136984467258</v>
      </c>
      <c r="U2770" s="2">
        <f t="shared" si="489"/>
        <v>49.714835348923579</v>
      </c>
      <c r="V2770">
        <f>VLOOKUP(A2770,'VXZ-IV'!A$1:C$4500,3,0)</f>
        <v>49.72</v>
      </c>
      <c r="W2770" s="10">
        <f t="shared" si="494"/>
        <v>-1.0387471996020636E-4</v>
      </c>
      <c r="X2770">
        <f t="shared" si="490"/>
        <v>42.640455471422818</v>
      </c>
      <c r="AB2770">
        <f t="shared" si="491"/>
        <v>345.89609886854214</v>
      </c>
      <c r="AC2770">
        <f>VLOOKUP(A2770,'VIXY-IV'!A$1:E$2000,4,0)</f>
        <v>345.90199999999999</v>
      </c>
      <c r="AD2770" s="10">
        <f t="shared" si="483"/>
        <v>-1.7060125289347638E-5</v>
      </c>
      <c r="AE2770">
        <f>ROW()</f>
        <v>2770</v>
      </c>
      <c r="AF2770">
        <f t="shared" si="485"/>
        <v>0.82911019446081324</v>
      </c>
      <c r="AG2770">
        <f>AG2769*(1-(AG$1+AG$5))^($A2770-$A2769)*(1+2*(E2770/E2769-1))</f>
        <v>7907.8043208305508</v>
      </c>
      <c r="AH2770">
        <f>VLOOKUP(A2770,'UVXY-IV'!A$2:E$2000,4,0)</f>
        <v>39052</v>
      </c>
      <c r="AJ2770" s="10">
        <f t="shared" si="482"/>
        <v>-0.79750577894011698</v>
      </c>
      <c r="AK2770">
        <f t="shared" si="493"/>
        <v>33.556758853276619</v>
      </c>
      <c r="AM2770">
        <v>33.568100000000001</v>
      </c>
      <c r="AN2770" s="10">
        <f t="shared" si="481"/>
        <v>-3.378548897131628E-4</v>
      </c>
      <c r="AO2770">
        <f>AO2769*(1-AO$1+H2769)^($A2770-$A2769)*(2-E2770/E2769)</f>
        <v>34.219860146032808</v>
      </c>
    </row>
    <row r="2771" spans="1:41" x14ac:dyDescent="0.25">
      <c r="A2771" s="1">
        <v>42083</v>
      </c>
      <c r="B2771" s="12">
        <v>13.02</v>
      </c>
      <c r="C2771" s="12">
        <v>16.71</v>
      </c>
      <c r="D2771">
        <v>671.32249999999999</v>
      </c>
      <c r="E2771">
        <v>598.43029999999999</v>
      </c>
      <c r="F2771">
        <v>29604.458148999998</v>
      </c>
      <c r="G2771">
        <v>26394.519037999999</v>
      </c>
      <c r="H2771">
        <f>(1/(1-91/360*VLOOKUP($A2771,Tbills!$B$4:$C$974,2,1)/100))^((1)/91)-1</f>
        <v>1.1111556939003009E-6</v>
      </c>
      <c r="I2771" s="2">
        <f t="shared" si="492"/>
        <v>408.30378858422193</v>
      </c>
      <c r="J2771">
        <f>VLOOKUP(A2771,'VXX-IV'!A$1:C$4500,3,0)</f>
        <v>408.33</v>
      </c>
      <c r="L2771">
        <f t="shared" si="486"/>
        <v>41236.604585502297</v>
      </c>
      <c r="O2771">
        <f t="shared" si="487"/>
        <v>4683.1324430587983</v>
      </c>
      <c r="R2771">
        <f t="shared" si="488"/>
        <v>40.440453726999863</v>
      </c>
      <c r="U2771" s="2">
        <f t="shared" si="489"/>
        <v>49.67166389216996</v>
      </c>
      <c r="V2771">
        <f>VLOOKUP(A2771,'VXZ-IV'!A$1:C$4500,3,0)</f>
        <v>49.68</v>
      </c>
      <c r="W2771" s="10">
        <f t="shared" si="494"/>
        <v>-1.6779605132932751E-4</v>
      </c>
      <c r="X2771">
        <f t="shared" si="490"/>
        <v>42.674961171009613</v>
      </c>
      <c r="AB2771">
        <f t="shared" si="491"/>
        <v>339.26763480875917</v>
      </c>
      <c r="AC2771">
        <f>VLOOKUP(A2771,'VIXY-IV'!A$1:E$2000,4,0)</f>
        <v>339.24599999999998</v>
      </c>
      <c r="AD2771" s="10">
        <f t="shared" si="483"/>
        <v>6.3773216955276268E-5</v>
      </c>
      <c r="AE2771">
        <f>ROW()</f>
        <v>2771</v>
      </c>
      <c r="AF2771">
        <f t="shared" si="485"/>
        <v>0.7791741472172351</v>
      </c>
      <c r="AG2771">
        <f>AG2770*(1-(AG$1+AG$5))^($A2771-$A2770)*(1+2*(E2771/E2770-1))</f>
        <v>7605.0117774770524</v>
      </c>
      <c r="AH2771">
        <f>VLOOKUP(A2771,'UVXY-IV'!A$2:E$2000,4,0)</f>
        <v>37554.5</v>
      </c>
      <c r="AJ2771" s="10">
        <f t="shared" si="482"/>
        <v>-0.79749399466170356</v>
      </c>
      <c r="AK2771">
        <f t="shared" si="493"/>
        <v>34.19707217242194</v>
      </c>
      <c r="AM2771">
        <v>34.20635</v>
      </c>
      <c r="AN2771" s="10">
        <f t="shared" si="481"/>
        <v>-2.7123114796112624E-4</v>
      </c>
      <c r="AO2771">
        <f>AO2770*(1-AO$1+H2770)^($A2771-$A2770)*(2-E2771/E2770)</f>
        <v>34.873199596477249</v>
      </c>
    </row>
    <row r="2772" spans="1:41" x14ac:dyDescent="0.25">
      <c r="A2772" s="1">
        <v>42086</v>
      </c>
      <c r="B2772" s="12">
        <v>13.41</v>
      </c>
      <c r="C2772" s="12">
        <v>16.53</v>
      </c>
      <c r="D2772">
        <v>667.87850000000003</v>
      </c>
      <c r="E2772">
        <v>595.35820000000001</v>
      </c>
      <c r="F2772">
        <v>29576.057591000001</v>
      </c>
      <c r="G2772">
        <v>26369.109897999999</v>
      </c>
      <c r="H2772">
        <f>(1/(1-91/360*VLOOKUP($A2772,Tbills!$B$4:$C$974,2,1)/100))^((1)/91)-1</f>
        <v>5.5561859602093477E-7</v>
      </c>
      <c r="I2772" s="2">
        <f t="shared" si="492"/>
        <v>406.17940610432868</v>
      </c>
      <c r="J2772">
        <f>VLOOKUP(A2772,'VXX-IV'!A$1:C$4500,3,0)</f>
        <v>406.2</v>
      </c>
      <c r="L2772">
        <f t="shared" si="486"/>
        <v>40807.75369559</v>
      </c>
      <c r="O2772">
        <f t="shared" si="487"/>
        <v>4646.6006870880819</v>
      </c>
      <c r="R2772">
        <f t="shared" si="488"/>
        <v>40.538758004141613</v>
      </c>
      <c r="U2772" s="2">
        <f t="shared" si="489"/>
        <v>49.620382243008855</v>
      </c>
      <c r="V2772">
        <f>VLOOKUP(A2772,'VXZ-IV'!A$1:C$4500,3,0)</f>
        <v>49.6</v>
      </c>
      <c r="W2772" s="10">
        <f t="shared" si="494"/>
        <v>4.1093231872690872E-4</v>
      </c>
      <c r="X2772">
        <f t="shared" si="490"/>
        <v>42.711374606292161</v>
      </c>
      <c r="AB2772">
        <f t="shared" si="491"/>
        <v>337.49066916197233</v>
      </c>
      <c r="AC2772">
        <f>VLOOKUP(A2772,'VIXY-IV'!A$1:E$2000,4,0)</f>
        <v>337.49</v>
      </c>
      <c r="AD2772" s="10">
        <f t="shared" si="483"/>
        <v>1.9827608885858439E-6</v>
      </c>
      <c r="AE2772">
        <f>ROW()</f>
        <v>2772</v>
      </c>
      <c r="AF2772">
        <f t="shared" si="485"/>
        <v>0.81125226860254074</v>
      </c>
      <c r="AG2772">
        <f>AG2771*(1-(AG$1+AG$5))^($A2772-$A2771)*(1+2*(E2772/E2771-1))</f>
        <v>7526.1687299899149</v>
      </c>
      <c r="AH2772">
        <f>VLOOKUP(A2772,'UVXY-IV'!A$2:E$2000,4,0)</f>
        <v>37168.25</v>
      </c>
      <c r="AJ2772" s="10">
        <f t="shared" si="482"/>
        <v>-0.7975108128580195</v>
      </c>
      <c r="AK2772">
        <f t="shared" si="493"/>
        <v>34.367823633128872</v>
      </c>
      <c r="AM2772">
        <v>34.376399999999997</v>
      </c>
      <c r="AN2772" s="10">
        <f t="shared" si="481"/>
        <v>-2.4948414816927666E-4</v>
      </c>
      <c r="AO2772">
        <f>AO2771*(1-AO$1+H2771)^($A2772-$A2771)*(2-E2772/E2771)</f>
        <v>35.048452174078136</v>
      </c>
    </row>
    <row r="2773" spans="1:41" x14ac:dyDescent="0.25">
      <c r="A2773" s="1">
        <v>42087</v>
      </c>
      <c r="B2773" s="12">
        <v>13.62</v>
      </c>
      <c r="C2773" s="12">
        <v>16.59</v>
      </c>
      <c r="D2773">
        <v>661.02059999999994</v>
      </c>
      <c r="E2773">
        <v>589.24459999999999</v>
      </c>
      <c r="F2773">
        <v>29555.234563000002</v>
      </c>
      <c r="G2773">
        <v>26350.530071000001</v>
      </c>
      <c r="H2773">
        <f>(1/(1-91/360*VLOOKUP($A2773,Tbills!$B$4:$C$974,2,1)/100))^((1)/91)-1</f>
        <v>5.5561859602093477E-7</v>
      </c>
      <c r="I2773" s="2">
        <f t="shared" si="492"/>
        <v>401.99887841308623</v>
      </c>
      <c r="J2773">
        <f>VLOOKUP(A2773,'VXX-IV'!A$1:C$4500,3,0)</f>
        <v>402.03</v>
      </c>
      <c r="L2773">
        <f t="shared" si="486"/>
        <v>39967.877691593836</v>
      </c>
      <c r="O2773">
        <f t="shared" si="487"/>
        <v>4574.874162422695</v>
      </c>
      <c r="R2773">
        <f t="shared" si="488"/>
        <v>40.745057733786147</v>
      </c>
      <c r="U2773" s="2">
        <f t="shared" si="489"/>
        <v>49.584237935280449</v>
      </c>
      <c r="V2773">
        <f>VLOOKUP(A2773,'VXZ-IV'!A$1:C$4500,3,0)</f>
        <v>49.6</v>
      </c>
      <c r="W2773" s="10">
        <f t="shared" si="494"/>
        <v>-3.1778356289424714E-4</v>
      </c>
      <c r="X2773">
        <f t="shared" si="490"/>
        <v>42.739912186401583</v>
      </c>
      <c r="AB2773">
        <f t="shared" si="491"/>
        <v>334.0134072816108</v>
      </c>
      <c r="AC2773">
        <f>VLOOKUP(A2773,'VIXY-IV'!A$1:E$2000,4,0)</f>
        <v>334.02199999999999</v>
      </c>
      <c r="AD2773" s="10">
        <f t="shared" si="483"/>
        <v>-2.5725007302468406E-5</v>
      </c>
      <c r="AE2773">
        <f>ROW()</f>
        <v>2773</v>
      </c>
      <c r="AF2773">
        <f t="shared" si="485"/>
        <v>0.82097649186256783</v>
      </c>
      <c r="AG2773">
        <f>AG2772*(1-(AG$1+AG$5))^($A2773-$A2772)*(1+2*(E2773/E2772-1))</f>
        <v>7371.3512354147333</v>
      </c>
      <c r="AH2773">
        <f>VLOOKUP(A2773,'UVXY-IV'!A$2:E$2000,4,0)</f>
        <v>36404.75</v>
      </c>
      <c r="AJ2773" s="10">
        <f t="shared" si="482"/>
        <v>-0.79751677362391626</v>
      </c>
      <c r="AK2773">
        <f t="shared" si="493"/>
        <v>34.719121985566119</v>
      </c>
      <c r="AM2773">
        <v>34.727899999999998</v>
      </c>
      <c r="AN2773" s="10">
        <f t="shared" si="481"/>
        <v>-2.5276548348385219E-4</v>
      </c>
      <c r="AO2773">
        <f>AO2772*(1-AO$1+H2772)^($A2773-$A2772)*(2-E2773/E2772)</f>
        <v>35.40706692824466</v>
      </c>
    </row>
    <row r="2774" spans="1:41" x14ac:dyDescent="0.25">
      <c r="A2774" s="1">
        <v>42088</v>
      </c>
      <c r="B2774" s="12">
        <v>15.44</v>
      </c>
      <c r="C2774" s="12">
        <v>17.57</v>
      </c>
      <c r="D2774">
        <v>687.23800000000006</v>
      </c>
      <c r="E2774">
        <v>612.61490000000003</v>
      </c>
      <c r="F2774">
        <v>30095.307176999999</v>
      </c>
      <c r="G2774">
        <v>26832.027415</v>
      </c>
      <c r="H2774">
        <f>(1/(1-91/360*VLOOKUP($A2774,Tbills!$B$4:$C$974,2,1)/100))^((1)/91)-1</f>
        <v>5.5561859602093477E-7</v>
      </c>
      <c r="I2774" s="2">
        <f t="shared" si="492"/>
        <v>417.93276757633924</v>
      </c>
      <c r="J2774">
        <f>VLOOKUP(A2774,'VXX-IV'!A$1:C$4500,3,0)</f>
        <v>417.96</v>
      </c>
      <c r="L2774">
        <f t="shared" si="486"/>
        <v>43136.320185882672</v>
      </c>
      <c r="O2774">
        <f t="shared" si="487"/>
        <v>4846.8800933995517</v>
      </c>
      <c r="R2774">
        <f t="shared" si="488"/>
        <v>39.935248160556426</v>
      </c>
      <c r="U2774" s="2">
        <f t="shared" si="489"/>
        <v>50.48907604434747</v>
      </c>
      <c r="V2774">
        <f>VLOOKUP(A2774,'VXZ-IV'!A$1:C$4500,3,0)</f>
        <v>50.48</v>
      </c>
      <c r="W2774" s="10">
        <f t="shared" si="494"/>
        <v>1.7979485632868553E-4</v>
      </c>
      <c r="X2774">
        <f t="shared" si="490"/>
        <v>41.957406735015752</v>
      </c>
      <c r="AB2774">
        <f t="shared" si="491"/>
        <v>347.24875877049408</v>
      </c>
      <c r="AC2774">
        <f>VLOOKUP(A2774,'VIXY-IV'!A$1:E$2000,4,0)</f>
        <v>347.29199999999997</v>
      </c>
      <c r="AD2774" s="10">
        <f t="shared" si="483"/>
        <v>-1.2450971950372924E-4</v>
      </c>
      <c r="AE2774">
        <f>ROW()</f>
        <v>2774</v>
      </c>
      <c r="AF2774">
        <f t="shared" si="485"/>
        <v>0.87877063175867953</v>
      </c>
      <c r="AG2774">
        <f>AG2773*(1-(AG$1+AG$5))^($A2774-$A2773)*(1+2*(E2774/E2773-1))</f>
        <v>7955.8002027998864</v>
      </c>
      <c r="AH2774">
        <f>VLOOKUP(A2774,'UVXY-IV'!A$2:E$2000,4,0)</f>
        <v>39294.75</v>
      </c>
      <c r="AJ2774" s="10">
        <f t="shared" si="482"/>
        <v>-0.79753528899407966</v>
      </c>
      <c r="AK2774">
        <f t="shared" si="493"/>
        <v>33.340558064227622</v>
      </c>
      <c r="AM2774">
        <v>33.350749999999998</v>
      </c>
      <c r="AN2774" s="10">
        <f t="shared" si="481"/>
        <v>-3.0559839800836652E-4</v>
      </c>
      <c r="AO2774">
        <f>AO2773*(1-AO$1+H2773)^($A2774-$A2773)*(2-E2774/E2773)</f>
        <v>34.001532283475719</v>
      </c>
    </row>
    <row r="2775" spans="1:41" x14ac:dyDescent="0.25">
      <c r="A2775" s="1">
        <v>42089</v>
      </c>
      <c r="B2775" s="12">
        <v>15.8</v>
      </c>
      <c r="C2775" s="12">
        <v>17.57</v>
      </c>
      <c r="D2775">
        <v>681.29790000000003</v>
      </c>
      <c r="E2775">
        <v>607.31949999999995</v>
      </c>
      <c r="F2775">
        <v>29884.425732</v>
      </c>
      <c r="G2775">
        <v>26643.997255999999</v>
      </c>
      <c r="H2775">
        <f>(1/(1-91/360*VLOOKUP($A2775,Tbills!$B$4:$C$974,2,1)/100))^((1)/91)-1</f>
        <v>5.5561859602093477E-7</v>
      </c>
      <c r="I2775" s="2">
        <f t="shared" si="492"/>
        <v>414.310288423602</v>
      </c>
      <c r="J2775">
        <f>VLOOKUP(A2775,'VXX-IV'!A$1:C$4500,3,0)</f>
        <v>414.33</v>
      </c>
      <c r="L2775">
        <f t="shared" si="486"/>
        <v>42388.692831863256</v>
      </c>
      <c r="O2775">
        <f t="shared" si="487"/>
        <v>4783.8747432819328</v>
      </c>
      <c r="R2775">
        <f t="shared" si="488"/>
        <v>40.106033800736469</v>
      </c>
      <c r="U2775" s="2">
        <f t="shared" si="489"/>
        <v>50.134070525674169</v>
      </c>
      <c r="V2775">
        <f>VLOOKUP(A2775,'VXZ-IV'!A$1:C$4500,3,0)</f>
        <v>50.12</v>
      </c>
      <c r="W2775" s="10">
        <f t="shared" si="494"/>
        <v>2.8073674529460746E-4</v>
      </c>
      <c r="X2775">
        <f t="shared" si="490"/>
        <v>42.249891405710557</v>
      </c>
      <c r="AB2775">
        <f t="shared" si="491"/>
        <v>344.23516279587199</v>
      </c>
      <c r="AC2775">
        <f>VLOOKUP(A2775,'VIXY-IV'!A$1:E$2000,4,0)</f>
        <v>344.28399999999999</v>
      </c>
      <c r="AD2775" s="10">
        <f t="shared" si="483"/>
        <v>-1.4185150668633018E-4</v>
      </c>
      <c r="AE2775">
        <f>ROW()</f>
        <v>2775</v>
      </c>
      <c r="AF2775">
        <f t="shared" si="485"/>
        <v>0.89926010244735344</v>
      </c>
      <c r="AG2775">
        <f>AG2774*(1-(AG$1+AG$5))^($A2775-$A2774)*(1+2*(E2775/E2774-1))</f>
        <v>7817.9979861230822</v>
      </c>
      <c r="AH2775">
        <f>VLOOKUP(A2775,'UVXY-IV'!A$2:E$2000,4,0)</f>
        <v>38614.75</v>
      </c>
      <c r="AJ2775" s="10">
        <f t="shared" si="482"/>
        <v>-0.79753855751693115</v>
      </c>
      <c r="AK2775">
        <f t="shared" si="493"/>
        <v>33.627185226667663</v>
      </c>
      <c r="AM2775">
        <v>33.637300000000003</v>
      </c>
      <c r="AN2775" s="10">
        <f t="shared" si="481"/>
        <v>-3.0070110657931526E-4</v>
      </c>
      <c r="AO2775">
        <f>AO2774*(1-AO$1+H2774)^($A2775-$A2774)*(2-E2775/E2774)</f>
        <v>34.294189724815624</v>
      </c>
    </row>
    <row r="2776" spans="1:41" x14ac:dyDescent="0.25">
      <c r="A2776" s="1">
        <v>42090</v>
      </c>
      <c r="B2776" s="12">
        <v>15.07</v>
      </c>
      <c r="C2776" s="12">
        <v>17.39</v>
      </c>
      <c r="D2776">
        <v>673.48119999999994</v>
      </c>
      <c r="E2776">
        <v>600.35130000000004</v>
      </c>
      <c r="F2776">
        <v>29887.215639999999</v>
      </c>
      <c r="G2776">
        <v>26646.469845</v>
      </c>
      <c r="H2776">
        <f>(1/(1-91/360*VLOOKUP($A2776,Tbills!$B$4:$C$974,2,1)/100))^((1)/91)-1</f>
        <v>5.5561859602093477E-7</v>
      </c>
      <c r="I2776" s="2">
        <f t="shared" si="492"/>
        <v>409.54681714126792</v>
      </c>
      <c r="J2776">
        <f>VLOOKUP(A2776,'VXX-IV'!A$1:C$4500,3,0)</f>
        <v>409.57</v>
      </c>
      <c r="L2776">
        <f t="shared" si="486"/>
        <v>41414.133567994199</v>
      </c>
      <c r="O2776">
        <f t="shared" si="487"/>
        <v>4701.3832129493894</v>
      </c>
      <c r="R2776">
        <f t="shared" si="488"/>
        <v>40.334292629592298</v>
      </c>
      <c r="U2776" s="2">
        <f t="shared" si="489"/>
        <v>50.137528310083688</v>
      </c>
      <c r="V2776">
        <f>VLOOKUP(A2776,'VXZ-IV'!A$1:C$4500,3,0)</f>
        <v>50.12</v>
      </c>
      <c r="W2776" s="10">
        <f t="shared" si="494"/>
        <v>3.4972685721657015E-4</v>
      </c>
      <c r="X2776">
        <f t="shared" si="490"/>
        <v>42.244431524920294</v>
      </c>
      <c r="AB2776">
        <f t="shared" si="491"/>
        <v>340.27364873354429</v>
      </c>
      <c r="AC2776">
        <f>VLOOKUP(A2776,'VIXY-IV'!A$1:E$2000,4,0)</f>
        <v>340.34199999999998</v>
      </c>
      <c r="AD2776" s="10">
        <f t="shared" si="483"/>
        <v>-2.0083112415070214E-4</v>
      </c>
      <c r="AE2776">
        <f>ROW()</f>
        <v>2776</v>
      </c>
      <c r="AF2776">
        <f t="shared" si="485"/>
        <v>0.86658999424956873</v>
      </c>
      <c r="AG2776">
        <f>AG2775*(1-(AG$1+AG$5))^($A2776-$A2775)*(1+2*(E2776/E2775-1))</f>
        <v>7638.3378939203785</v>
      </c>
      <c r="AH2776">
        <f>VLOOKUP(A2776,'UVXY-IV'!A$2:E$2000,4,0)</f>
        <v>37730.25</v>
      </c>
      <c r="AJ2776" s="10">
        <f t="shared" si="482"/>
        <v>-0.79755400788703024</v>
      </c>
      <c r="AK2776">
        <f t="shared" si="493"/>
        <v>34.011429197317682</v>
      </c>
      <c r="AM2776">
        <v>34.021900000000002</v>
      </c>
      <c r="AN2776" s="10">
        <f t="shared" si="481"/>
        <v>-3.077665469101154E-4</v>
      </c>
      <c r="AO2776">
        <f>AO2775*(1-AO$1+H2775)^($A2776-$A2775)*(2-E2776/E2775)</f>
        <v>34.686407175269302</v>
      </c>
    </row>
    <row r="2777" spans="1:41" x14ac:dyDescent="0.25">
      <c r="A2777" s="1">
        <v>42093</v>
      </c>
      <c r="B2777" s="12">
        <v>14.51</v>
      </c>
      <c r="C2777" s="12">
        <v>16.920000000000002</v>
      </c>
      <c r="D2777">
        <v>657.18550000000005</v>
      </c>
      <c r="E2777">
        <v>585.82399999999996</v>
      </c>
      <c r="F2777">
        <v>29714.062464999999</v>
      </c>
      <c r="G2777">
        <v>26492.047686999998</v>
      </c>
      <c r="H2777">
        <f>(1/(1-91/360*VLOOKUP($A2777,Tbills!$B$4:$C$974,2,1)/100))^((1)/91)-1</f>
        <v>9.7224128259298936E-7</v>
      </c>
      <c r="I2777" s="2">
        <f t="shared" si="492"/>
        <v>399.6080987845005</v>
      </c>
      <c r="J2777">
        <f>VLOOKUP(A2777,'VXX-IV'!A$1:C$4500,3,0)</f>
        <v>399.63</v>
      </c>
      <c r="L2777">
        <f t="shared" si="486"/>
        <v>39404.62581911296</v>
      </c>
      <c r="O2777">
        <f t="shared" si="487"/>
        <v>4530.2790918980381</v>
      </c>
      <c r="R2777">
        <f t="shared" si="488"/>
        <v>40.81676128638339</v>
      </c>
      <c r="U2777" s="2">
        <f t="shared" si="489"/>
        <v>49.843407613284519</v>
      </c>
      <c r="V2777">
        <f>VLOOKUP(A2777,'VXZ-IV'!A$1:C$4500,3,0)</f>
        <v>49.84</v>
      </c>
      <c r="W2777" s="10">
        <f t="shared" si="494"/>
        <v>6.8371053060012343E-5</v>
      </c>
      <c r="X2777">
        <f t="shared" si="490"/>
        <v>42.484656838586503</v>
      </c>
      <c r="AB2777">
        <f t="shared" si="491"/>
        <v>332.00497889664001</v>
      </c>
      <c r="AC2777">
        <f>VLOOKUP(A2777,'VIXY-IV'!A$1:E$2000,4,0)</f>
        <v>332.1</v>
      </c>
      <c r="AD2777" s="10">
        <f t="shared" si="483"/>
        <v>-2.8612196133692702E-4</v>
      </c>
      <c r="AE2777">
        <f>ROW()</f>
        <v>2777</v>
      </c>
      <c r="AF2777">
        <f t="shared" si="485"/>
        <v>0.85756501182033085</v>
      </c>
      <c r="AG2777">
        <f>AG2776*(1-(AG$1+AG$5))^($A2777-$A2776)*(1+2*(E2777/E2776-1))</f>
        <v>7267.9381042815703</v>
      </c>
      <c r="AH2777">
        <f>VLOOKUP(A2777,'UVXY-IV'!A$2:E$2000,4,0)</f>
        <v>35903</v>
      </c>
      <c r="AJ2777" s="10">
        <f t="shared" si="482"/>
        <v>-0.79756738700717011</v>
      </c>
      <c r="AK2777">
        <f t="shared" si="493"/>
        <v>34.82957066721837</v>
      </c>
      <c r="AM2777">
        <v>34.842649999999999</v>
      </c>
      <c r="AN2777" s="10">
        <f t="shared" si="481"/>
        <v>-3.7538283631211034E-4</v>
      </c>
      <c r="AO2777">
        <f>AO2776*(1-AO$1+H2776)^($A2777-$A2776)*(2-E2777/E2776)</f>
        <v>35.521866271927465</v>
      </c>
    </row>
    <row r="2778" spans="1:41" x14ac:dyDescent="0.25">
      <c r="A2778" s="1">
        <v>42094</v>
      </c>
      <c r="B2778" s="12">
        <v>15.29</v>
      </c>
      <c r="C2778" s="12">
        <v>17.54</v>
      </c>
      <c r="D2778">
        <v>676.11980000000005</v>
      </c>
      <c r="E2778">
        <v>602.70169999999996</v>
      </c>
      <c r="F2778">
        <v>30043.609182</v>
      </c>
      <c r="G2778">
        <v>26785.834577000001</v>
      </c>
      <c r="H2778">
        <f>(1/(1-91/360*VLOOKUP($A2778,Tbills!$B$4:$C$974,2,1)/100))^((1)/91)-1</f>
        <v>9.7224128259298936E-7</v>
      </c>
      <c r="I2778" s="2">
        <f t="shared" si="492"/>
        <v>411.11126128923001</v>
      </c>
      <c r="J2778">
        <f>VLOOKUP(A2778,'VXX-IV'!A$1:C$4500,3,0)</f>
        <v>411.13</v>
      </c>
      <c r="L2778">
        <f t="shared" si="486"/>
        <v>41673.291805952969</v>
      </c>
      <c r="O2778">
        <f t="shared" si="487"/>
        <v>4725.8971236978996</v>
      </c>
      <c r="R2778">
        <f t="shared" si="488"/>
        <v>40.226973426639049</v>
      </c>
      <c r="U2778" s="2">
        <f t="shared" si="489"/>
        <v>50.394971963243279</v>
      </c>
      <c r="V2778">
        <f>VLOOKUP(A2778,'VXZ-IV'!A$1:C$4500,3,0)</f>
        <v>50.4</v>
      </c>
      <c r="W2778" s="10">
        <f t="shared" si="494"/>
        <v>-9.976263406186181E-5</v>
      </c>
      <c r="X2778">
        <f t="shared" si="490"/>
        <v>42.012004823506651</v>
      </c>
      <c r="AB2778">
        <f t="shared" si="491"/>
        <v>341.55819614389105</v>
      </c>
      <c r="AC2778">
        <f>VLOOKUP(A2778,'VIXY-IV'!A$1:E$2000,4,0)</f>
        <v>341.678</v>
      </c>
      <c r="AD2778" s="10">
        <f t="shared" si="483"/>
        <v>-3.5063380173416814E-4</v>
      </c>
      <c r="AE2778">
        <f>ROW()</f>
        <v>2778</v>
      </c>
      <c r="AF2778">
        <f t="shared" si="485"/>
        <v>0.87172177879133406</v>
      </c>
      <c r="AG2778">
        <f>AG2777*(1-(AG$1+AG$5))^($A2778-$A2777)*(1+2*(E2778/E2777-1))</f>
        <v>7686.4604092271684</v>
      </c>
      <c r="AH2778">
        <f>VLOOKUP(A2778,'UVXY-IV'!A$2:E$2000,4,0)</f>
        <v>37972.75</v>
      </c>
      <c r="AJ2778" s="10">
        <f t="shared" si="482"/>
        <v>-0.79757956931675555</v>
      </c>
      <c r="AK2778">
        <f t="shared" si="493"/>
        <v>33.824548699746167</v>
      </c>
      <c r="AM2778">
        <v>33.837449999999997</v>
      </c>
      <c r="AN2778" s="10">
        <f t="shared" si="481"/>
        <v>-3.8127282800060058E-4</v>
      </c>
      <c r="AO2778">
        <f>AO2777*(1-AO$1+H2777)^($A2778-$A2777)*(2-E2778/E2777)</f>
        <v>34.497232170609664</v>
      </c>
    </row>
    <row r="2779" spans="1:41" x14ac:dyDescent="0.25">
      <c r="A2779" s="1">
        <v>42095</v>
      </c>
      <c r="B2779" s="12">
        <v>15.11</v>
      </c>
      <c r="C2779" s="12">
        <v>17.34</v>
      </c>
      <c r="D2779">
        <v>668.3125</v>
      </c>
      <c r="E2779">
        <v>595.74159999999995</v>
      </c>
      <c r="F2779">
        <v>30122.498456000001</v>
      </c>
      <c r="G2779">
        <v>26856.143461</v>
      </c>
      <c r="H2779">
        <f>(1/(1-91/360*VLOOKUP($A2779,Tbills!$B$4:$C$974,2,1)/100))^((1)/91)-1</f>
        <v>9.7224128259298936E-7</v>
      </c>
      <c r="I2779" s="2">
        <f t="shared" si="492"/>
        <v>406.35416298622908</v>
      </c>
      <c r="J2779">
        <f>VLOOKUP(A2779,'VXX-IV'!A$1:C$4500,3,0)</f>
        <v>406.38</v>
      </c>
      <c r="L2779">
        <f t="shared" si="486"/>
        <v>40708.990753176076</v>
      </c>
      <c r="O2779">
        <f t="shared" si="487"/>
        <v>4643.8774509229306</v>
      </c>
      <c r="R2779">
        <f t="shared" si="488"/>
        <v>40.457418354394491</v>
      </c>
      <c r="U2779" s="2">
        <f t="shared" si="489"/>
        <v>50.526068328304326</v>
      </c>
      <c r="V2779">
        <f>VLOOKUP(A2779,'VXZ-IV'!A$1:C$4500,3,0)</f>
        <v>50.52</v>
      </c>
      <c r="W2779" s="10">
        <f t="shared" si="494"/>
        <v>1.2011734569128407E-4</v>
      </c>
      <c r="X2779">
        <f t="shared" si="490"/>
        <v>41.900220426183154</v>
      </c>
      <c r="AB2779">
        <f t="shared" si="491"/>
        <v>337.60205407139563</v>
      </c>
      <c r="AC2779">
        <f>VLOOKUP(A2779,'VIXY-IV'!A$1:E$2000,4,0)</f>
        <v>337.73200000000003</v>
      </c>
      <c r="AD2779" s="10">
        <f t="shared" si="483"/>
        <v>-3.8476048643421024E-4</v>
      </c>
      <c r="AE2779">
        <f>ROW()</f>
        <v>2779</v>
      </c>
      <c r="AF2779">
        <f t="shared" si="485"/>
        <v>0.87139561707035751</v>
      </c>
      <c r="AG2779">
        <f>AG2778*(1-(AG$1+AG$5))^($A2779-$A2778)*(1+2*(E2779/E2778-1))</f>
        <v>7508.6783086478208</v>
      </c>
      <c r="AH2779">
        <f>VLOOKUP(A2779,'UVXY-IV'!A$2:E$2000,4,0)</f>
        <v>37095.5</v>
      </c>
      <c r="AJ2779" s="10">
        <f t="shared" si="482"/>
        <v>-0.79758519743236189</v>
      </c>
      <c r="AK2779">
        <f t="shared" si="493"/>
        <v>34.213566660602957</v>
      </c>
      <c r="AM2779">
        <v>34.225499999999997</v>
      </c>
      <c r="AN2779" s="10">
        <f t="shared" si="481"/>
        <v>-3.4866808073041877E-4</v>
      </c>
      <c r="AO2779">
        <f>AO2778*(1-AO$1+H2778)^($A2779-$A2778)*(2-E2779/E2778)</f>
        <v>34.894355242796344</v>
      </c>
    </row>
    <row r="2780" spans="1:41" x14ac:dyDescent="0.25">
      <c r="A2780" s="1">
        <v>42096</v>
      </c>
      <c r="B2780" s="12">
        <v>14.67</v>
      </c>
      <c r="C2780" s="12">
        <v>17.22</v>
      </c>
      <c r="D2780">
        <v>657.12710000000004</v>
      </c>
      <c r="E2780">
        <v>585.77030000000002</v>
      </c>
      <c r="F2780">
        <v>30074.140406999999</v>
      </c>
      <c r="G2780">
        <v>26813.003042</v>
      </c>
      <c r="H2780">
        <f>(1/(1-91/360*VLOOKUP($A2780,Tbills!$B$4:$C$974,2,1)/100))^((1)/91)-1</f>
        <v>9.7224128259298936E-7</v>
      </c>
      <c r="I2780" s="2">
        <f t="shared" si="492"/>
        <v>399.54335979504242</v>
      </c>
      <c r="J2780">
        <f>VLOOKUP(A2780,'VXX-IV'!A$1:C$4500,3,0)</f>
        <v>399.57</v>
      </c>
      <c r="L2780">
        <f t="shared" si="486"/>
        <v>39344.50662990172</v>
      </c>
      <c r="O2780">
        <f t="shared" si="487"/>
        <v>4527.1336627263854</v>
      </c>
      <c r="R2780">
        <f t="shared" si="488"/>
        <v>40.794154717201422</v>
      </c>
      <c r="U2780" s="2">
        <f t="shared" si="489"/>
        <v>50.443724773766142</v>
      </c>
      <c r="V2780">
        <f>VLOOKUP(A2780,'VXZ-IV'!A$1:C$4500,3,0)</f>
        <v>50.44</v>
      </c>
      <c r="W2780" s="10">
        <f t="shared" si="494"/>
        <v>7.3845633745905914E-5</v>
      </c>
      <c r="X2780">
        <f t="shared" si="490"/>
        <v>41.966015506841622</v>
      </c>
      <c r="AB2780">
        <f t="shared" si="491"/>
        <v>331.93982371041551</v>
      </c>
      <c r="AC2780">
        <f>VLOOKUP(A2780,'VIXY-IV'!A$1:E$2000,4,0)</f>
        <v>332.08600000000001</v>
      </c>
      <c r="AD2780" s="10">
        <f t="shared" si="483"/>
        <v>-4.4017600737311646E-4</v>
      </c>
      <c r="AE2780">
        <f>ROW()</f>
        <v>2780</v>
      </c>
      <c r="AF2780">
        <f t="shared" si="485"/>
        <v>0.85191637630662032</v>
      </c>
      <c r="AG2780">
        <f>AG2779*(1-(AG$1+AG$5))^($A2780-$A2779)*(1+2*(E2780/E2779-1))</f>
        <v>7257.0788505769033</v>
      </c>
      <c r="AH2780">
        <f>VLOOKUP(A2780,'UVXY-IV'!A$2:E$2000,4,0)</f>
        <v>35854.5</v>
      </c>
      <c r="AJ2780" s="10">
        <f t="shared" si="482"/>
        <v>-0.7975964286051429</v>
      </c>
      <c r="AK2780">
        <f t="shared" si="493"/>
        <v>34.78460035799317</v>
      </c>
      <c r="AM2780">
        <v>34.796599999999998</v>
      </c>
      <c r="AN2780" s="10">
        <f t="shared" si="481"/>
        <v>-3.4485099138503728E-4</v>
      </c>
      <c r="AO2780">
        <f>AO2779*(1-AO$1+H2779)^($A2780-$A2779)*(2-E2780/E2779)</f>
        <v>35.477126183518223</v>
      </c>
    </row>
    <row r="2781" spans="1:41" x14ac:dyDescent="0.25">
      <c r="A2781" s="1">
        <v>42100</v>
      </c>
      <c r="B2781" s="12">
        <v>14.74</v>
      </c>
      <c r="C2781" s="12">
        <v>16.82</v>
      </c>
      <c r="D2781">
        <v>643.43409999999994</v>
      </c>
      <c r="E2781">
        <v>573.56200000000001</v>
      </c>
      <c r="F2781">
        <v>29565.919231</v>
      </c>
      <c r="G2781">
        <v>26359.787365</v>
      </c>
      <c r="H2781">
        <f>(1/(1-91/360*VLOOKUP($A2781,Tbills!$B$4:$C$974,2,1)/100))^((1)/91)-1</f>
        <v>5.5561859602093477E-7</v>
      </c>
      <c r="I2781" s="2">
        <f t="shared" si="492"/>
        <v>391.17964995054598</v>
      </c>
      <c r="J2781">
        <f>VLOOKUP(A2781,'VXX-IV'!A$1:C$4500,3,0)</f>
        <v>391.2</v>
      </c>
      <c r="L2781">
        <f t="shared" si="486"/>
        <v>37697.780265256435</v>
      </c>
      <c r="O2781">
        <f t="shared" si="487"/>
        <v>4385.0145202266704</v>
      </c>
      <c r="R2781">
        <f t="shared" si="488"/>
        <v>41.211806460752641</v>
      </c>
      <c r="U2781" s="2">
        <f t="shared" si="489"/>
        <v>49.58644248724076</v>
      </c>
      <c r="V2781">
        <f>VLOOKUP(A2781,'VXZ-IV'!A$1:C$4500,3,0)</f>
        <v>49.6</v>
      </c>
      <c r="W2781" s="10">
        <f t="shared" si="494"/>
        <v>-2.7333695079112541E-4</v>
      </c>
      <c r="X2781">
        <f t="shared" si="490"/>
        <v>42.669141572648819</v>
      </c>
      <c r="AB2781">
        <f t="shared" si="491"/>
        <v>324.97639264250773</v>
      </c>
      <c r="AC2781">
        <f>VLOOKUP(A2781,'VIXY-IV'!A$1:E$2000,4,0)</f>
        <v>325.14800000000002</v>
      </c>
      <c r="AD2781" s="10">
        <f t="shared" si="483"/>
        <v>-5.2778229450067826E-4</v>
      </c>
      <c r="AE2781">
        <f>ROW()</f>
        <v>2781</v>
      </c>
      <c r="AF2781">
        <f t="shared" si="485"/>
        <v>0.87633769322235433</v>
      </c>
      <c r="AG2781">
        <f>AG2780*(1-(AG$1+AG$5))^($A2781-$A2780)*(1+2*(E2781/E2780-1))</f>
        <v>6953.6454262202724</v>
      </c>
      <c r="AH2781">
        <f>VLOOKUP(A2781,'UVXY-IV'!A$2:E$2000,4,0)</f>
        <v>34357.5</v>
      </c>
      <c r="AJ2781" s="10">
        <f t="shared" si="482"/>
        <v>-0.79760909768695998</v>
      </c>
      <c r="AK2781">
        <f t="shared" si="493"/>
        <v>35.502946705652164</v>
      </c>
      <c r="AM2781">
        <v>35.517600000000002</v>
      </c>
      <c r="AN2781" s="10">
        <f t="shared" si="481"/>
        <v>-4.1256431594016707E-4</v>
      </c>
      <c r="AO2781">
        <f>AO2780*(1-AO$1+H2780)^($A2781-$A2780)*(2-E2781/E2780)</f>
        <v>36.211303854522733</v>
      </c>
    </row>
    <row r="2782" spans="1:41" x14ac:dyDescent="0.25">
      <c r="A2782" s="1">
        <v>42101</v>
      </c>
      <c r="B2782" s="12">
        <v>14.78</v>
      </c>
      <c r="C2782" s="12">
        <v>16.8</v>
      </c>
      <c r="D2782">
        <v>642.1037</v>
      </c>
      <c r="E2782">
        <v>572.37570000000005</v>
      </c>
      <c r="F2782">
        <v>29461.045479</v>
      </c>
      <c r="G2782">
        <v>26266.271489999999</v>
      </c>
      <c r="H2782">
        <f>(1/(1-91/360*VLOOKUP($A2782,Tbills!$B$4:$C$974,2,1)/100))^((1)/91)-1</f>
        <v>5.5561859602093477E-7</v>
      </c>
      <c r="I2782" s="2">
        <f t="shared" si="492"/>
        <v>390.36130659865182</v>
      </c>
      <c r="J2782">
        <f>VLOOKUP(A2782,'VXX-IV'!A$1:C$4500,3,0)</f>
        <v>390.39</v>
      </c>
      <c r="L2782">
        <f t="shared" si="486"/>
        <v>37540.163164013771</v>
      </c>
      <c r="O2782">
        <f t="shared" si="487"/>
        <v>4371.2629017205272</v>
      </c>
      <c r="R2782">
        <f t="shared" si="488"/>
        <v>41.252560785938002</v>
      </c>
      <c r="U2782" s="2">
        <f t="shared" si="489"/>
        <v>49.409348806957937</v>
      </c>
      <c r="V2782">
        <f>VLOOKUP(A2782,'VXZ-IV'!A$1:C$4500,3,0)</f>
        <v>49.4</v>
      </c>
      <c r="W2782" s="10">
        <f t="shared" si="494"/>
        <v>1.8924710441159398E-4</v>
      </c>
      <c r="X2782">
        <f t="shared" si="490"/>
        <v>42.818957703391575</v>
      </c>
      <c r="AB2782">
        <f t="shared" si="491"/>
        <v>324.2929361198926</v>
      </c>
      <c r="AC2782">
        <f>VLOOKUP(A2782,'VIXY-IV'!A$1:E$2000,4,0)</f>
        <v>324.48</v>
      </c>
      <c r="AD2782" s="10">
        <f t="shared" si="483"/>
        <v>-5.7650357528171714E-4</v>
      </c>
      <c r="AE2782">
        <f>ROW()</f>
        <v>2782</v>
      </c>
      <c r="AF2782">
        <f t="shared" si="485"/>
        <v>0.87976190476190463</v>
      </c>
      <c r="AG2782">
        <f>AG2781*(1-(AG$1+AG$5))^($A2782-$A2781)*(1+2*(E2782/E2781-1))</f>
        <v>6924.6475759550985</v>
      </c>
      <c r="AH2782">
        <f>VLOOKUP(A2782,'UVXY-IV'!A$2:E$2000,4,0)</f>
        <v>34215.75</v>
      </c>
      <c r="AJ2782" s="10">
        <f t="shared" si="482"/>
        <v>-0.79761812685809608</v>
      </c>
      <c r="AK2782">
        <f t="shared" si="493"/>
        <v>35.574720574536727</v>
      </c>
      <c r="AM2782">
        <v>35.589350000000003</v>
      </c>
      <c r="AN2782" s="10">
        <f t="shared" si="481"/>
        <v>-4.1106188967421353E-4</v>
      </c>
      <c r="AO2782">
        <f>AO2781*(1-AO$1+H2781)^($A2782-$A2781)*(2-E2782/E2781)</f>
        <v>36.28487787155116</v>
      </c>
    </row>
    <row r="2783" spans="1:41" x14ac:dyDescent="0.25">
      <c r="A2783" s="1">
        <v>42102</v>
      </c>
      <c r="B2783" s="12">
        <v>13.98</v>
      </c>
      <c r="C2783" s="12">
        <v>16.399999999999999</v>
      </c>
      <c r="D2783">
        <v>627.54899999999998</v>
      </c>
      <c r="E2783">
        <v>559.40120000000002</v>
      </c>
      <c r="F2783">
        <v>29447.272774000001</v>
      </c>
      <c r="G2783">
        <v>26253.977712</v>
      </c>
      <c r="H2783">
        <f>(1/(1-91/360*VLOOKUP($A2783,Tbills!$B$4:$C$974,2,1)/100))^((1)/91)-1</f>
        <v>5.5561859602093477E-7</v>
      </c>
      <c r="I2783" s="2">
        <f t="shared" si="492"/>
        <v>381.50360188379869</v>
      </c>
      <c r="J2783">
        <f>VLOOKUP(A2783,'VXX-IV'!A$1:C$4500,3,0)</f>
        <v>381.52</v>
      </c>
      <c r="L2783">
        <f t="shared" si="486"/>
        <v>35836.656893231295</v>
      </c>
      <c r="O2783">
        <f t="shared" si="487"/>
        <v>4222.4902108409233</v>
      </c>
      <c r="R2783">
        <f t="shared" si="488"/>
        <v>41.718227282854869</v>
      </c>
      <c r="U2783" s="2">
        <f t="shared" si="489"/>
        <v>49.38504628346125</v>
      </c>
      <c r="V2783">
        <f>VLOOKUP(A2783,'VXZ-IV'!A$1:C$4500,3,0)</f>
        <v>49.4</v>
      </c>
      <c r="W2783" s="10">
        <f t="shared" si="494"/>
        <v>-3.0270681252531073E-4</v>
      </c>
      <c r="X2783">
        <f t="shared" si="490"/>
        <v>42.837438217433601</v>
      </c>
      <c r="AB2783">
        <f t="shared" si="491"/>
        <v>316.93087731802353</v>
      </c>
      <c r="AC2783">
        <f>VLOOKUP(A2783,'VIXY-IV'!A$1:E$2000,4,0)</f>
        <v>317.13600000000002</v>
      </c>
      <c r="AD2783" s="10">
        <f t="shared" si="483"/>
        <v>-6.4679721626204056E-4</v>
      </c>
      <c r="AE2783">
        <f>ROW()</f>
        <v>2783</v>
      </c>
      <c r="AF2783">
        <f t="shared" si="485"/>
        <v>0.85243902439024399</v>
      </c>
      <c r="AG2783">
        <f>AG2782*(1-(AG$1+AG$5))^($A2783-$A2782)*(1+2*(E2783/E2782-1))</f>
        <v>6610.4917002943039</v>
      </c>
      <c r="AH2783">
        <f>VLOOKUP(A2783,'UVXY-IV'!A$2:E$2000,4,0)</f>
        <v>32665.5</v>
      </c>
      <c r="AJ2783" s="10">
        <f t="shared" si="482"/>
        <v>-0.79763078170258206</v>
      </c>
      <c r="AK2783">
        <f t="shared" si="493"/>
        <v>36.37942689337914</v>
      </c>
      <c r="AM2783">
        <v>36.394599999999997</v>
      </c>
      <c r="AN2783" s="10">
        <f t="shared" si="481"/>
        <v>-4.1690543709382855E-4</v>
      </c>
      <c r="AO2783">
        <f>AO2782*(1-AO$1+H2782)^($A2783-$A2782)*(2-E2783/E2782)</f>
        <v>37.106024512715443</v>
      </c>
    </row>
    <row r="2784" spans="1:41" x14ac:dyDescent="0.25">
      <c r="A2784" s="1">
        <v>42103</v>
      </c>
      <c r="B2784" s="12">
        <v>13.09</v>
      </c>
      <c r="C2784" s="12">
        <v>16.02</v>
      </c>
      <c r="D2784">
        <v>604.78819999999996</v>
      </c>
      <c r="E2784">
        <v>539.11180000000002</v>
      </c>
      <c r="F2784">
        <v>29006.472010000001</v>
      </c>
      <c r="G2784">
        <v>25860.963285999998</v>
      </c>
      <c r="H2784">
        <f>(1/(1-91/360*VLOOKUP($A2784,Tbills!$B$4:$C$974,2,1)/100))^((1)/91)-1</f>
        <v>5.5561859602093477E-7</v>
      </c>
      <c r="I2784" s="2">
        <f t="shared" si="492"/>
        <v>367.65774574580109</v>
      </c>
      <c r="J2784">
        <f>VLOOKUP(A2784,'VXX-IV'!A$1:C$4500,3,0)</f>
        <v>367.68</v>
      </c>
      <c r="L2784">
        <f t="shared" si="486"/>
        <v>33235.592216634192</v>
      </c>
      <c r="O2784">
        <f t="shared" si="487"/>
        <v>3992.6320031999335</v>
      </c>
      <c r="R2784">
        <f t="shared" si="488"/>
        <v>42.472864201750298</v>
      </c>
      <c r="U2784" s="2">
        <f t="shared" si="489"/>
        <v>48.644607757658186</v>
      </c>
      <c r="V2784">
        <f>VLOOKUP(A2784,'VXZ-IV'!A$1:C$4500,3,0)</f>
        <v>48.64</v>
      </c>
      <c r="W2784" s="10">
        <f t="shared" si="494"/>
        <v>9.473185974884224E-5</v>
      </c>
      <c r="X2784">
        <f t="shared" si="490"/>
        <v>43.477118274958904</v>
      </c>
      <c r="AB2784">
        <f t="shared" si="491"/>
        <v>305.42519155510456</v>
      </c>
      <c r="AC2784">
        <f>VLOOKUP(A2784,'VIXY-IV'!A$1:E$2000,4,0)</f>
        <v>305.61799999999999</v>
      </c>
      <c r="AD2784" s="10">
        <f t="shared" si="483"/>
        <v>-6.3088052698279107E-4</v>
      </c>
      <c r="AE2784">
        <f>ROW()</f>
        <v>2784</v>
      </c>
      <c r="AF2784">
        <f t="shared" si="485"/>
        <v>0.81710362047440699</v>
      </c>
      <c r="AG2784">
        <f>AG2783*(1-(AG$1+AG$5))^($A2784-$A2783)*(1+2*(E2784/E2783-1))</f>
        <v>6130.7619538652252</v>
      </c>
      <c r="AH2784">
        <f>VLOOKUP(A2784,'UVXY-IV'!A$2:E$2000,4,0)</f>
        <v>30294.5</v>
      </c>
      <c r="AJ2784" s="10">
        <f t="shared" si="482"/>
        <v>-0.79762788777285565</v>
      </c>
      <c r="AK2784">
        <f t="shared" si="493"/>
        <v>37.697147565731264</v>
      </c>
      <c r="AM2784">
        <v>37.70975</v>
      </c>
      <c r="AN2784" s="10">
        <f t="shared" si="481"/>
        <v>-3.3419564618530906E-4</v>
      </c>
      <c r="AO2784">
        <f>AO2783*(1-AO$1+H2783)^($A2784-$A2783)*(2-E2784/E2783)</f>
        <v>38.450453786849785</v>
      </c>
    </row>
    <row r="2785" spans="1:41" x14ac:dyDescent="0.25">
      <c r="A2785" s="1">
        <v>42104</v>
      </c>
      <c r="B2785" s="12">
        <v>12.58</v>
      </c>
      <c r="C2785" s="12">
        <v>15.46</v>
      </c>
      <c r="D2785">
        <v>576.76160000000004</v>
      </c>
      <c r="E2785">
        <v>514.12850000000003</v>
      </c>
      <c r="F2785">
        <v>28205.014325</v>
      </c>
      <c r="G2785">
        <v>25146.402599000001</v>
      </c>
      <c r="H2785">
        <f>(1/(1-91/360*VLOOKUP($A2785,Tbills!$B$4:$C$974,2,1)/100))^((1)/91)-1</f>
        <v>5.5561859602093477E-7</v>
      </c>
      <c r="I2785" s="2">
        <f t="shared" si="492"/>
        <v>350.6115018998201</v>
      </c>
      <c r="J2785">
        <f>VLOOKUP(A2785,'VXX-IV'!A$1:C$4500,3,0)</f>
        <v>350.63</v>
      </c>
      <c r="L2785">
        <f t="shared" si="486"/>
        <v>30153.865168187007</v>
      </c>
      <c r="O2785">
        <f t="shared" si="487"/>
        <v>3714.9694144105824</v>
      </c>
      <c r="R2785">
        <f t="shared" si="488"/>
        <v>43.455029815760973</v>
      </c>
      <c r="U2785" s="2">
        <f t="shared" si="489"/>
        <v>47.299389025531767</v>
      </c>
      <c r="V2785">
        <f>VLOOKUP(A2785,'VXZ-IV'!A$1:C$4500,3,0)</f>
        <v>47.28</v>
      </c>
      <c r="W2785" s="10">
        <f t="shared" si="494"/>
        <v>4.1008937249920052E-4</v>
      </c>
      <c r="X2785">
        <f t="shared" si="490"/>
        <v>44.676800829644549</v>
      </c>
      <c r="AB2785">
        <f t="shared" si="491"/>
        <v>291.26114623596698</v>
      </c>
      <c r="AC2785">
        <f>VLOOKUP(A2785,'VIXY-IV'!A$1:E$2000,4,0)</f>
        <v>291.44200000000001</v>
      </c>
      <c r="AD2785" s="10">
        <f t="shared" si="483"/>
        <v>-6.2054804740918623E-4</v>
      </c>
      <c r="AE2785">
        <f>ROW()</f>
        <v>2785</v>
      </c>
      <c r="AF2785">
        <f t="shared" si="485"/>
        <v>0.8137128072445019</v>
      </c>
      <c r="AG2785">
        <f>AG2784*(1-(AG$1+AG$5))^($A2785-$A2784)*(1+2*(E2785/E2784-1))</f>
        <v>5562.3559445722221</v>
      </c>
      <c r="AH2785">
        <f>VLOOKUP(A2785,'UVXY-IV'!A$2:E$2000,4,0)</f>
        <v>27485</v>
      </c>
      <c r="AJ2785" s="10">
        <f t="shared" si="482"/>
        <v>-0.79762212317365022</v>
      </c>
      <c r="AK2785">
        <f t="shared" si="493"/>
        <v>39.442256340096357</v>
      </c>
      <c r="AM2785">
        <v>39.452599999999997</v>
      </c>
      <c r="AN2785" s="10">
        <f t="shared" si="481"/>
        <v>-2.6217942299466834E-4</v>
      </c>
      <c r="AO2785">
        <f>AO2784*(1-AO$1+H2784)^($A2785-$A2784)*(2-E2785/E2784)</f>
        <v>40.230843403724741</v>
      </c>
    </row>
    <row r="2786" spans="1:41" x14ac:dyDescent="0.25">
      <c r="A2786" s="1">
        <v>42107</v>
      </c>
      <c r="B2786" s="12">
        <v>13.94</v>
      </c>
      <c r="C2786" s="12">
        <v>16.32</v>
      </c>
      <c r="D2786">
        <v>602.4008</v>
      </c>
      <c r="E2786">
        <v>536.98260000000005</v>
      </c>
      <c r="F2786">
        <v>28719.691198</v>
      </c>
      <c r="G2786">
        <v>25605.224902000002</v>
      </c>
      <c r="H2786">
        <f>(1/(1-91/360*VLOOKUP($A2786,Tbills!$B$4:$C$974,2,1)/100))^((1)/91)-1</f>
        <v>6.9441778594026005E-7</v>
      </c>
      <c r="I2786" s="2">
        <f t="shared" si="492"/>
        <v>366.17070129672749</v>
      </c>
      <c r="J2786">
        <f>VLOOKUP(A2786,'VXX-IV'!A$1:C$4500,3,0)</f>
        <v>366.2</v>
      </c>
      <c r="L2786">
        <f t="shared" si="486"/>
        <v>32830.287102437047</v>
      </c>
      <c r="O2786">
        <f t="shared" si="487"/>
        <v>3962.2761976152515</v>
      </c>
      <c r="R2786">
        <f t="shared" si="488"/>
        <v>42.483433817968198</v>
      </c>
      <c r="U2786" s="2">
        <f t="shared" si="489"/>
        <v>48.158971444007506</v>
      </c>
      <c r="V2786">
        <f>VLOOKUP(A2786,'VXZ-IV'!A$1:C$4500,3,0)</f>
        <v>48.16</v>
      </c>
      <c r="W2786" s="10">
        <f t="shared" si="494"/>
        <v>-2.1357059644788734E-5</v>
      </c>
      <c r="X2786">
        <f t="shared" si="490"/>
        <v>43.856850782105241</v>
      </c>
      <c r="AB2786">
        <f t="shared" si="491"/>
        <v>304.17650306378442</v>
      </c>
      <c r="AC2786">
        <f>VLOOKUP(A2786,'VIXY-IV'!A$1:E$2000,4,0)</f>
        <v>304.39999999999998</v>
      </c>
      <c r="AD2786" s="10">
        <f t="shared" si="483"/>
        <v>-7.3422120964372617E-4</v>
      </c>
      <c r="AE2786">
        <f>ROW()</f>
        <v>2786</v>
      </c>
      <c r="AF2786">
        <f t="shared" si="485"/>
        <v>0.85416666666666663</v>
      </c>
      <c r="AG2786">
        <f>AG2785*(1-(AG$1+AG$5))^($A2786-$A2785)*(1+2*(E2786/E2785-1))</f>
        <v>6056.2606296460008</v>
      </c>
      <c r="AH2786">
        <f>VLOOKUP(A2786,'UVXY-IV'!A$2:E$2000,4,0)</f>
        <v>29929.5</v>
      </c>
      <c r="AJ2786" s="10">
        <f t="shared" si="482"/>
        <v>-0.79764912111308239</v>
      </c>
      <c r="AK2786">
        <f t="shared" si="493"/>
        <v>37.68369868052612</v>
      </c>
      <c r="AM2786">
        <v>37.691699999999997</v>
      </c>
      <c r="AN2786" s="10">
        <f t="shared" si="481"/>
        <v>-2.1228332693612462E-4</v>
      </c>
      <c r="AO2786">
        <f>AO2785*(1-AO$1+H2785)^($A2786-$A2785)*(2-E2786/E2785)</f>
        <v>38.43829595791685</v>
      </c>
    </row>
    <row r="2787" spans="1:41" x14ac:dyDescent="0.25">
      <c r="A2787" s="1">
        <v>42108</v>
      </c>
      <c r="B2787" s="12">
        <v>13.67</v>
      </c>
      <c r="C2787" s="12">
        <v>15.85</v>
      </c>
      <c r="D2787">
        <v>584.84550000000002</v>
      </c>
      <c r="E2787">
        <v>521.33330000000001</v>
      </c>
      <c r="F2787">
        <v>28703.926189000002</v>
      </c>
      <c r="G2787">
        <v>25591.151727</v>
      </c>
      <c r="H2787">
        <f>(1/(1-91/360*VLOOKUP($A2787,Tbills!$B$4:$C$974,2,1)/100))^((1)/91)-1</f>
        <v>6.9441778594026005E-7</v>
      </c>
      <c r="I2787" s="2">
        <f t="shared" si="492"/>
        <v>355.49100377251034</v>
      </c>
      <c r="J2787">
        <f>VLOOKUP(A2787,'VXX-IV'!A$1:C$4500,3,0)</f>
        <v>355.51</v>
      </c>
      <c r="L2787">
        <f t="shared" si="486"/>
        <v>30915.362884291884</v>
      </c>
      <c r="O2787">
        <f t="shared" si="487"/>
        <v>3788.9394103370219</v>
      </c>
      <c r="R2787">
        <f t="shared" si="488"/>
        <v>43.100533341900721</v>
      </c>
      <c r="U2787" s="2">
        <f t="shared" si="489"/>
        <v>48.131362049905874</v>
      </c>
      <c r="V2787">
        <f>VLOOKUP(A2787,'VXZ-IV'!A$1:C$4500,3,0)</f>
        <v>48.12</v>
      </c>
      <c r="W2787" s="10">
        <f t="shared" si="494"/>
        <v>2.3611907535081578E-4</v>
      </c>
      <c r="X2787">
        <f t="shared" si="490"/>
        <v>43.879362915498497</v>
      </c>
      <c r="AB2787">
        <f t="shared" si="491"/>
        <v>295.30158206370226</v>
      </c>
      <c r="AC2787">
        <f>VLOOKUP(A2787,'VIXY-IV'!A$1:E$2000,4,0)</f>
        <v>295.536</v>
      </c>
      <c r="AD2787" s="10">
        <f t="shared" si="483"/>
        <v>-7.9319587562176608E-4</v>
      </c>
      <c r="AE2787">
        <f>ROW()</f>
        <v>2787</v>
      </c>
      <c r="AF2787">
        <f t="shared" si="485"/>
        <v>0.8624605678233439</v>
      </c>
      <c r="AG2787">
        <f>AG2786*(1-(AG$1+AG$5))^($A2787-$A2786)*(1+2*(E2787/E2786-1))</f>
        <v>5703.0728674709553</v>
      </c>
      <c r="AH2787">
        <f>VLOOKUP(A2787,'UVXY-IV'!A$2:E$2000,4,0)</f>
        <v>28187.5</v>
      </c>
      <c r="AJ2787" s="10">
        <f t="shared" si="482"/>
        <v>-0.79767368984581977</v>
      </c>
      <c r="AK2787">
        <f t="shared" si="493"/>
        <v>38.780109559178705</v>
      </c>
      <c r="AM2787">
        <v>38.7896</v>
      </c>
      <c r="AN2787" s="10">
        <f t="shared" si="481"/>
        <v>-2.4466457043370582E-4</v>
      </c>
      <c r="AO2787">
        <f>AO2786*(1-AO$1+H2786)^($A2787-$A2786)*(2-E2787/E2786)</f>
        <v>39.557068716008878</v>
      </c>
    </row>
    <row r="2788" spans="1:41" x14ac:dyDescent="0.25">
      <c r="A2788" s="1">
        <v>42109</v>
      </c>
      <c r="B2788" s="12">
        <v>12.84</v>
      </c>
      <c r="C2788" s="12">
        <v>15.69</v>
      </c>
      <c r="D2788">
        <v>573.61689999999999</v>
      </c>
      <c r="E2788">
        <v>511.32369999999997</v>
      </c>
      <c r="F2788">
        <v>28534.639842</v>
      </c>
      <c r="G2788">
        <v>25440.205731999999</v>
      </c>
      <c r="H2788">
        <f>(1/(1-91/360*VLOOKUP($A2788,Tbills!$B$4:$C$974,2,1)/100))^((1)/91)-1</f>
        <v>6.9441778594026005E-7</v>
      </c>
      <c r="I2788" s="2">
        <f t="shared" si="492"/>
        <v>348.65733834339704</v>
      </c>
      <c r="J2788">
        <f>VLOOKUP(A2788,'VXX-IV'!A$1:C$4500,3,0)</f>
        <v>348.68</v>
      </c>
      <c r="L2788">
        <f t="shared" si="486"/>
        <v>29726.889639313893</v>
      </c>
      <c r="O2788">
        <f t="shared" si="487"/>
        <v>3679.6939435182267</v>
      </c>
      <c r="R2788">
        <f t="shared" si="488"/>
        <v>43.512331403712352</v>
      </c>
      <c r="U2788" s="2">
        <f t="shared" si="489"/>
        <v>47.846332362418067</v>
      </c>
      <c r="V2788">
        <f>VLOOKUP(A2788,'VXZ-IV'!A$1:C$4500,3,0)</f>
        <v>47.84</v>
      </c>
      <c r="W2788" s="10">
        <f t="shared" si="494"/>
        <v>1.3236543516015331E-4</v>
      </c>
      <c r="X2788">
        <f t="shared" si="490"/>
        <v>44.136577627159397</v>
      </c>
      <c r="AB2788">
        <f t="shared" si="491"/>
        <v>289.62169330391578</v>
      </c>
      <c r="AC2788">
        <f>VLOOKUP(A2788,'VIXY-IV'!A$1:E$2000,4,0)</f>
        <v>289.85599999999999</v>
      </c>
      <c r="AD2788" s="10">
        <f t="shared" si="483"/>
        <v>-8.083555147528898E-4</v>
      </c>
      <c r="AE2788">
        <f>ROW()</f>
        <v>2788</v>
      </c>
      <c r="AF2788">
        <f t="shared" si="485"/>
        <v>0.81835564053537291</v>
      </c>
      <c r="AG2788">
        <f>AG2787*(1-(AG$1+AG$5))^($A2788-$A2787)*(1+2*(E2788/E2787-1))</f>
        <v>5483.8900495474445</v>
      </c>
      <c r="AH2788">
        <f>VLOOKUP(A2788,'UVXY-IV'!A$2:E$2000,4,0)</f>
        <v>27104</v>
      </c>
      <c r="AJ2788" s="10">
        <f t="shared" si="482"/>
        <v>-0.79767229746356827</v>
      </c>
      <c r="AK2788">
        <f t="shared" si="493"/>
        <v>39.522846834456281</v>
      </c>
      <c r="AM2788">
        <v>39.527200000000001</v>
      </c>
      <c r="AN2788" s="10">
        <f t="shared" si="481"/>
        <v>-1.1013088566147466E-4</v>
      </c>
      <c r="AO2788">
        <f>AO2787*(1-AO$1+H2787)^($A2788-$A2787)*(2-E2788/E2787)</f>
        <v>40.315101319852616</v>
      </c>
    </row>
    <row r="2789" spans="1:41" x14ac:dyDescent="0.25">
      <c r="A2789" s="1">
        <v>42110</v>
      </c>
      <c r="B2789" s="12">
        <v>12.6</v>
      </c>
      <c r="C2789" s="12">
        <v>15.33</v>
      </c>
      <c r="D2789">
        <v>566.3048</v>
      </c>
      <c r="E2789">
        <v>504.80540000000002</v>
      </c>
      <c r="F2789">
        <v>28455.542798999999</v>
      </c>
      <c r="G2789">
        <v>25369.668688000002</v>
      </c>
      <c r="H2789">
        <f>(1/(1-91/360*VLOOKUP($A2789,Tbills!$B$4:$C$974,2,1)/100))^((1)/91)-1</f>
        <v>6.9441778594026005E-7</v>
      </c>
      <c r="I2789" s="2">
        <f t="shared" si="492"/>
        <v>344.20448528359418</v>
      </c>
      <c r="J2789">
        <f>VLOOKUP(A2789,'VXX-IV'!A$1:C$4500,3,0)</f>
        <v>344.22</v>
      </c>
      <c r="L2789">
        <f t="shared" si="486"/>
        <v>28967.689761206067</v>
      </c>
      <c r="O2789">
        <f t="shared" si="487"/>
        <v>3609.2097950098359</v>
      </c>
      <c r="R2789">
        <f t="shared" si="488"/>
        <v>43.787697150670823</v>
      </c>
      <c r="U2789" s="2">
        <f t="shared" si="489"/>
        <v>47.712540540035462</v>
      </c>
      <c r="V2789">
        <f>VLOOKUP(A2789,'VXZ-IV'!A$1:C$4500,3,0)</f>
        <v>47.72</v>
      </c>
      <c r="W2789" s="10">
        <f t="shared" si="494"/>
        <v>-1.5631726664999679E-4</v>
      </c>
      <c r="X2789">
        <f t="shared" si="490"/>
        <v>44.257347115208923</v>
      </c>
      <c r="AB2789">
        <f t="shared" si="491"/>
        <v>285.91965789739584</v>
      </c>
      <c r="AC2789">
        <f>VLOOKUP(A2789,'VIXY-IV'!A$1:E$2000,4,0)</f>
        <v>286.166</v>
      </c>
      <c r="AD2789" s="10">
        <f t="shared" si="483"/>
        <v>-8.6083637680278713E-4</v>
      </c>
      <c r="AE2789">
        <f>ROW()</f>
        <v>2789</v>
      </c>
      <c r="AF2789">
        <f t="shared" si="485"/>
        <v>0.82191780821917804</v>
      </c>
      <c r="AG2789">
        <f>AG2788*(1-(AG$1+AG$5))^($A2789-$A2788)*(1+2*(E2789/E2788-1))</f>
        <v>5343.8938704773745</v>
      </c>
      <c r="AH2789">
        <f>VLOOKUP(A2789,'UVXY-IV'!A$2:E$2000,4,0)</f>
        <v>26413.25</v>
      </c>
      <c r="AJ2789" s="10">
        <f t="shared" si="482"/>
        <v>-0.79768132015267434</v>
      </c>
      <c r="AK2789">
        <f t="shared" si="493"/>
        <v>40.024815614859627</v>
      </c>
      <c r="AM2789">
        <v>40.024799999999999</v>
      </c>
      <c r="AN2789" s="10">
        <f t="shared" si="481"/>
        <v>3.9012961039475158E-7</v>
      </c>
      <c r="AO2789">
        <f>AO2788*(1-AO$1+H2788)^($A2789-$A2788)*(2-E2789/E2788)</f>
        <v>40.827552169726161</v>
      </c>
    </row>
    <row r="2790" spans="1:41" x14ac:dyDescent="0.25">
      <c r="A2790" s="1">
        <v>42111</v>
      </c>
      <c r="B2790" s="12">
        <v>13.89</v>
      </c>
      <c r="C2790" s="12">
        <v>16.14</v>
      </c>
      <c r="D2790">
        <v>586.30600000000004</v>
      </c>
      <c r="E2790">
        <v>522.63409999999999</v>
      </c>
      <c r="F2790">
        <v>28871.632492000001</v>
      </c>
      <c r="G2790">
        <v>25740.617730000002</v>
      </c>
      <c r="H2790">
        <f>(1/(1-91/360*VLOOKUP($A2790,Tbills!$B$4:$C$974,2,1)/100))^((1)/91)-1</f>
        <v>6.9441778594026005E-7</v>
      </c>
      <c r="I2790" s="2">
        <f t="shared" si="492"/>
        <v>356.35268167021195</v>
      </c>
      <c r="J2790">
        <f>VLOOKUP(A2790,'VXX-IV'!A$1:C$4500,3,0)</f>
        <v>356.37</v>
      </c>
      <c r="L2790">
        <f t="shared" si="486"/>
        <v>31012.46907130714</v>
      </c>
      <c r="O2790">
        <f t="shared" si="487"/>
        <v>3800.2866499756974</v>
      </c>
      <c r="R2790">
        <f t="shared" si="488"/>
        <v>43.012506460196434</v>
      </c>
      <c r="U2790" s="2">
        <f t="shared" si="489"/>
        <v>48.409034266406891</v>
      </c>
      <c r="V2790">
        <f>VLOOKUP(A2790,'VXZ-IV'!A$1:C$4500,3,0)</f>
        <v>48.4</v>
      </c>
      <c r="W2790" s="10">
        <f t="shared" si="494"/>
        <v>1.8665839683662533E-4</v>
      </c>
      <c r="X2790">
        <f t="shared" si="490"/>
        <v>43.608644397724028</v>
      </c>
      <c r="AB2790">
        <f t="shared" si="491"/>
        <v>296.00743801130551</v>
      </c>
      <c r="AC2790">
        <f>VLOOKUP(A2790,'VIXY-IV'!A$1:E$2000,4,0)</f>
        <v>296.27800000000002</v>
      </c>
      <c r="AD2790" s="10">
        <f t="shared" si="483"/>
        <v>-9.1320310213549583E-4</v>
      </c>
      <c r="AE2790">
        <f>ROW()</f>
        <v>2790</v>
      </c>
      <c r="AF2790">
        <f t="shared" si="485"/>
        <v>0.86059479553903351</v>
      </c>
      <c r="AG2790">
        <f>AG2789*(1-(AG$1+AG$5))^($A2790-$A2789)*(1+2*(E2790/E2789-1))</f>
        <v>5721.1719933493123</v>
      </c>
      <c r="AH2790">
        <f>VLOOKUP(A2790,'UVXY-IV'!A$2:E$2000,4,0)</f>
        <v>28280.25</v>
      </c>
      <c r="AJ2790" s="10">
        <f t="shared" si="482"/>
        <v>-0.79769726245880745</v>
      </c>
      <c r="AK2790">
        <f t="shared" si="493"/>
        <v>38.609422203336557</v>
      </c>
      <c r="AM2790">
        <v>38.609400000000001</v>
      </c>
      <c r="AN2790" s="10">
        <f t="shared" si="481"/>
        <v>5.7507592865491119E-7</v>
      </c>
      <c r="AO2790">
        <f>AO2789*(1-AO$1+H2789)^($A2790-$A2789)*(2-E2790/E2789)</f>
        <v>39.38417668876707</v>
      </c>
    </row>
    <row r="2791" spans="1:41" x14ac:dyDescent="0.25">
      <c r="A2791" s="1">
        <v>42114</v>
      </c>
      <c r="B2791" s="12">
        <v>13.3</v>
      </c>
      <c r="C2791" s="12">
        <v>15.58</v>
      </c>
      <c r="D2791">
        <v>568.66499999999996</v>
      </c>
      <c r="E2791">
        <v>506.90780000000001</v>
      </c>
      <c r="F2791">
        <v>28511.037583000001</v>
      </c>
      <c r="G2791">
        <v>25419.074293000001</v>
      </c>
      <c r="H2791">
        <f>(1/(1-91/360*VLOOKUP($A2791,Tbills!$B$4:$C$974,2,1)/100))^((1)/91)-1</f>
        <v>6.9441778594026005E-7</v>
      </c>
      <c r="I2791" s="2">
        <f t="shared" si="492"/>
        <v>345.6053228879029</v>
      </c>
      <c r="J2791">
        <f>VLOOKUP(A2791,'VXX-IV'!A$1:C$4500,3,0)</f>
        <v>345.63</v>
      </c>
      <c r="L2791">
        <f t="shared" si="486"/>
        <v>29142.218408477842</v>
      </c>
      <c r="O2791">
        <f t="shared" si="487"/>
        <v>3628.3912549057345</v>
      </c>
      <c r="R2791">
        <f t="shared" si="488"/>
        <v>43.653718795834529</v>
      </c>
      <c r="U2791" s="2">
        <f t="shared" si="489"/>
        <v>47.800928340137915</v>
      </c>
      <c r="V2791">
        <f>VLOOKUP(A2791,'VXZ-IV'!A$1:C$4500,3,0)</f>
        <v>47.8</v>
      </c>
      <c r="W2791" s="10">
        <f t="shared" si="494"/>
        <v>1.9421341797443148E-5</v>
      </c>
      <c r="X2791">
        <f t="shared" si="490"/>
        <v>44.148582366380921</v>
      </c>
      <c r="AB2791">
        <f t="shared" si="491"/>
        <v>287.07041005950958</v>
      </c>
      <c r="AC2791">
        <f>VLOOKUP(A2791,'VIXY-IV'!A$1:E$2000,4,0)</f>
        <v>287.35599999999999</v>
      </c>
      <c r="AD2791" s="10">
        <f t="shared" si="483"/>
        <v>-9.9385410602326196E-4</v>
      </c>
      <c r="AE2791">
        <f>ROW()</f>
        <v>2791</v>
      </c>
      <c r="AF2791">
        <f t="shared" si="485"/>
        <v>0.85365853658536595</v>
      </c>
      <c r="AG2791">
        <f>AG2790*(1-(AG$1+AG$5))^($A2791-$A2790)*(1+2*(E2791/E2790-1))</f>
        <v>5376.3230490353899</v>
      </c>
      <c r="AH2791">
        <f>VLOOKUP(A2791,'UVXY-IV'!A$2:E$2000,4,0)</f>
        <v>26577.25</v>
      </c>
      <c r="AJ2791" s="10">
        <f t="shared" si="482"/>
        <v>-0.79770958059861763</v>
      </c>
      <c r="AK2791">
        <f t="shared" si="493"/>
        <v>39.765640629653689</v>
      </c>
      <c r="AM2791">
        <v>39.767249999999997</v>
      </c>
      <c r="AN2791" s="10">
        <f t="shared" si="481"/>
        <v>-4.0469741968807149E-5</v>
      </c>
      <c r="AO2791">
        <f>AO2790*(1-AO$1+H2790)^($A2791-$A2790)*(2-E2791/E2790)</f>
        <v>40.564847801040905</v>
      </c>
    </row>
    <row r="2792" spans="1:41" x14ac:dyDescent="0.25">
      <c r="A2792" s="1">
        <v>42115</v>
      </c>
      <c r="B2792" s="12">
        <v>13.25</v>
      </c>
      <c r="C2792" s="12">
        <v>15.52</v>
      </c>
      <c r="D2792">
        <v>566.81899999999996</v>
      </c>
      <c r="E2792">
        <v>505.26190000000003</v>
      </c>
      <c r="F2792">
        <v>28463.287153000001</v>
      </c>
      <c r="G2792">
        <v>25376.484648000001</v>
      </c>
      <c r="H2792">
        <f>(1/(1-91/360*VLOOKUP($A2792,Tbills!$B$4:$C$974,2,1)/100))^((1)/91)-1</f>
        <v>6.9441778594026005E-7</v>
      </c>
      <c r="I2792" s="2">
        <f t="shared" si="492"/>
        <v>344.47501935236238</v>
      </c>
      <c r="J2792">
        <f>VLOOKUP(A2792,'VXX-IV'!A$1:C$4500,3,0)</f>
        <v>344.49</v>
      </c>
      <c r="L2792">
        <f t="shared" si="486"/>
        <v>28951.683521076884</v>
      </c>
      <c r="O2792">
        <f t="shared" si="487"/>
        <v>3610.597817093982</v>
      </c>
      <c r="R2792">
        <f t="shared" si="488"/>
        <v>43.722612741588051</v>
      </c>
      <c r="U2792" s="2">
        <f t="shared" si="489"/>
        <v>47.719707498695435</v>
      </c>
      <c r="V2792">
        <f>VLOOKUP(A2792,'VXZ-IV'!A$1:C$4500,3,0)</f>
        <v>47.72</v>
      </c>
      <c r="W2792" s="10">
        <f t="shared" si="494"/>
        <v>-6.1295327863364335E-6</v>
      </c>
      <c r="X2792">
        <f t="shared" si="490"/>
        <v>44.220948372102676</v>
      </c>
      <c r="AB2792">
        <f t="shared" si="491"/>
        <v>286.12833299480843</v>
      </c>
      <c r="AC2792">
        <f>VLOOKUP(A2792,'VIXY-IV'!A$1:E$2000,4,0)</f>
        <v>286.43</v>
      </c>
      <c r="AD2792" s="10">
        <f t="shared" si="483"/>
        <v>-1.0531962615353274E-3</v>
      </c>
      <c r="AE2792">
        <f>ROW()</f>
        <v>2792</v>
      </c>
      <c r="AF2792">
        <f t="shared" si="485"/>
        <v>0.85373711340206193</v>
      </c>
      <c r="AG2792">
        <f>AG2791*(1-(AG$1+AG$5))^($A2792-$A2791)*(1+2*(E2792/E2791-1))</f>
        <v>5341.2298374068214</v>
      </c>
      <c r="AH2792">
        <f>VLOOKUP(A2792,'UVXY-IV'!A$2:E$2000,4,0)</f>
        <v>26405</v>
      </c>
      <c r="AJ2792" s="10">
        <f t="shared" si="482"/>
        <v>-0.79771899877270136</v>
      </c>
      <c r="AK2792">
        <f t="shared" si="493"/>
        <v>39.892899228660269</v>
      </c>
      <c r="AM2792">
        <v>39.895000000000003</v>
      </c>
      <c r="AN2792" s="10">
        <f t="shared" si="481"/>
        <v>-5.2657509455711349E-5</v>
      </c>
      <c r="AO2792">
        <f>AO2791*(1-AO$1+H2791)^($A2792-$A2791)*(2-E2792/E2791)</f>
        <v>40.695082536209142</v>
      </c>
    </row>
    <row r="2793" spans="1:41" x14ac:dyDescent="0.25">
      <c r="A2793" s="1">
        <v>42116</v>
      </c>
      <c r="B2793" s="12">
        <v>12.71</v>
      </c>
      <c r="C2793" s="12">
        <v>15.46</v>
      </c>
      <c r="D2793">
        <v>559.46050000000002</v>
      </c>
      <c r="E2793">
        <v>498.7022</v>
      </c>
      <c r="F2793">
        <v>28302.482731</v>
      </c>
      <c r="G2793">
        <v>25233.101612999999</v>
      </c>
      <c r="H2793">
        <f>(1/(1-91/360*VLOOKUP($A2793,Tbills!$B$4:$C$974,2,1)/100))^((1)/91)-1</f>
        <v>6.9441778594026005E-7</v>
      </c>
      <c r="I2793" s="2">
        <f t="shared" si="492"/>
        <v>339.99472029046473</v>
      </c>
      <c r="J2793">
        <f>VLOOKUP(A2793,'VXX-IV'!A$1:C$4500,3,0)</f>
        <v>340.02</v>
      </c>
      <c r="L2793">
        <f t="shared" si="486"/>
        <v>28198.682105086828</v>
      </c>
      <c r="O2793">
        <f t="shared" si="487"/>
        <v>3540.165162507034</v>
      </c>
      <c r="R2793">
        <f t="shared" si="488"/>
        <v>44.004443763838893</v>
      </c>
      <c r="U2793" s="2">
        <f t="shared" si="489"/>
        <v>47.448956195702507</v>
      </c>
      <c r="V2793">
        <f>VLOOKUP(A2793,'VXZ-IV'!A$1:C$4500,3,0)</f>
        <v>47.44</v>
      </c>
      <c r="W2793" s="10">
        <f t="shared" si="494"/>
        <v>1.8878996000237791E-4</v>
      </c>
      <c r="X2793">
        <f t="shared" si="490"/>
        <v>44.469193076684917</v>
      </c>
      <c r="AB2793">
        <f t="shared" si="491"/>
        <v>282.40374775300285</v>
      </c>
      <c r="AC2793">
        <f>VLOOKUP(A2793,'VIXY-IV'!A$1:E$2000,4,0)</f>
        <v>282.71800000000002</v>
      </c>
      <c r="AD2793" s="10">
        <f t="shared" si="483"/>
        <v>-1.1115395800662675E-3</v>
      </c>
      <c r="AE2793">
        <f>ROW()</f>
        <v>2793</v>
      </c>
      <c r="AF2793">
        <f t="shared" si="485"/>
        <v>0.82212160413971536</v>
      </c>
      <c r="AG2793">
        <f>AG2792*(1-(AG$1+AG$5))^($A2793-$A2792)*(1+2*(E2793/E2792-1))</f>
        <v>5202.3665815288159</v>
      </c>
      <c r="AH2793">
        <f>VLOOKUP(A2793,'UVXY-IV'!A$2:E$2000,4,0)</f>
        <v>25719.75</v>
      </c>
      <c r="AJ2793" s="10">
        <f t="shared" si="482"/>
        <v>-0.79772872669723394</v>
      </c>
      <c r="AK2793">
        <f t="shared" si="493"/>
        <v>40.408937492212097</v>
      </c>
      <c r="AM2793">
        <v>40.411450000000002</v>
      </c>
      <c r="AN2793" s="10">
        <f t="shared" si="481"/>
        <v>-6.2173165969237054E-5</v>
      </c>
      <c r="AO2793">
        <f>AO2792*(1-AO$1+H2792)^($A2793-$A2792)*(2-E2793/E2792)</f>
        <v>41.221921434963733</v>
      </c>
    </row>
    <row r="2794" spans="1:41" x14ac:dyDescent="0.25">
      <c r="A2794" s="1">
        <v>42117</v>
      </c>
      <c r="B2794" s="12">
        <v>12.48</v>
      </c>
      <c r="C2794" s="12">
        <v>15.17</v>
      </c>
      <c r="D2794">
        <v>552.56889999999999</v>
      </c>
      <c r="E2794">
        <v>492.55869999999999</v>
      </c>
      <c r="F2794">
        <v>28130.943915</v>
      </c>
      <c r="G2794">
        <v>25080.148518999998</v>
      </c>
      <c r="H2794">
        <f>(1/(1-91/360*VLOOKUP($A2794,Tbills!$B$4:$C$974,2,1)/100))^((1)/91)-1</f>
        <v>6.9441778594026005E-7</v>
      </c>
      <c r="I2794" s="2">
        <f t="shared" si="492"/>
        <v>335.79837655130677</v>
      </c>
      <c r="J2794">
        <f>VLOOKUP(A2794,'VXX-IV'!A$1:C$4500,3,0)</f>
        <v>335.82</v>
      </c>
      <c r="L2794">
        <f t="shared" si="486"/>
        <v>27502.700149005639</v>
      </c>
      <c r="O2794">
        <f t="shared" si="487"/>
        <v>3474.631258348119</v>
      </c>
      <c r="R2794">
        <f t="shared" si="488"/>
        <v>44.273487093358156</v>
      </c>
      <c r="U2794" s="2">
        <f t="shared" si="489"/>
        <v>47.160222354574636</v>
      </c>
      <c r="V2794">
        <f>VLOOKUP(A2794,'VXZ-IV'!A$1:C$4500,3,0)</f>
        <v>47.16</v>
      </c>
      <c r="W2794" s="10">
        <f t="shared" si="494"/>
        <v>4.7148976811683951E-6</v>
      </c>
      <c r="X2794">
        <f t="shared" si="490"/>
        <v>44.737124104768036</v>
      </c>
      <c r="AB2794">
        <f t="shared" si="491"/>
        <v>278.9150982844389</v>
      </c>
      <c r="AC2794">
        <f>VLOOKUP(A2794,'VIXY-IV'!A$1:E$2000,4,0)</f>
        <v>279.24400000000003</v>
      </c>
      <c r="AD2794" s="10">
        <f t="shared" si="483"/>
        <v>-1.1778291227784177E-3</v>
      </c>
      <c r="AE2794">
        <f>ROW()</f>
        <v>2794</v>
      </c>
      <c r="AF2794">
        <f t="shared" si="485"/>
        <v>0.82267633487145686</v>
      </c>
      <c r="AG2794">
        <f>AG2793*(1-(AG$1+AG$5))^($A2794-$A2793)*(1+2*(E2794/E2793-1))</f>
        <v>5074.0199391560736</v>
      </c>
      <c r="AH2794">
        <f>VLOOKUP(A2794,'UVXY-IV'!A$2:E$2000,4,0)</f>
        <v>25087.25</v>
      </c>
      <c r="AJ2794" s="10">
        <f t="shared" si="482"/>
        <v>-0.79774507213201629</v>
      </c>
      <c r="AK2794">
        <f t="shared" si="493"/>
        <v>40.904828943129253</v>
      </c>
      <c r="AM2794">
        <v>40.907899999999998</v>
      </c>
      <c r="AN2794" s="10">
        <f t="shared" si="481"/>
        <v>-7.5072464505554493E-5</v>
      </c>
      <c r="AO2794">
        <f>AO2793*(1-AO$1+H2793)^($A2794-$A2793)*(2-E2794/E2793)</f>
        <v>41.72821880938676</v>
      </c>
    </row>
    <row r="2795" spans="1:41" x14ac:dyDescent="0.25">
      <c r="A2795" s="1">
        <v>42118</v>
      </c>
      <c r="B2795" s="12">
        <v>12.29</v>
      </c>
      <c r="C2795" s="12">
        <v>15.26</v>
      </c>
      <c r="D2795">
        <v>549.93989999999997</v>
      </c>
      <c r="E2795">
        <v>490.2149</v>
      </c>
      <c r="F2795">
        <v>28130.963449999999</v>
      </c>
      <c r="G2795">
        <v>25080.148518999998</v>
      </c>
      <c r="H2795">
        <f>(1/(1-91/360*VLOOKUP($A2795,Tbills!$B$4:$C$974,2,1)/100))^((1)/91)-1</f>
        <v>6.9441778594026005E-7</v>
      </c>
      <c r="I2795" s="2">
        <f t="shared" si="492"/>
        <v>334.19257351373994</v>
      </c>
      <c r="J2795">
        <f>VLOOKUP(A2795,'VXX-IV'!A$1:C$4500,3,0)</f>
        <v>334.22</v>
      </c>
      <c r="L2795">
        <f t="shared" si="486"/>
        <v>27239.748958577024</v>
      </c>
      <c r="O2795">
        <f t="shared" si="487"/>
        <v>3449.7143838451884</v>
      </c>
      <c r="R2795">
        <f t="shared" si="488"/>
        <v>44.376816798066919</v>
      </c>
      <c r="U2795" s="2">
        <f t="shared" si="489"/>
        <v>47.159105169108351</v>
      </c>
      <c r="V2795">
        <f>VLOOKUP(A2795,'VXZ-IV'!A$1:C$4500,3,0)</f>
        <v>47.16</v>
      </c>
      <c r="W2795" s="10">
        <f t="shared" si="494"/>
        <v>-1.8974361570056608E-5</v>
      </c>
      <c r="X2795">
        <f t="shared" si="490"/>
        <v>44.735500510268146</v>
      </c>
      <c r="AB2795">
        <f t="shared" si="491"/>
        <v>277.57822565343844</v>
      </c>
      <c r="AC2795">
        <f>VLOOKUP(A2795,'VIXY-IV'!A$1:E$2000,4,0)</f>
        <v>277.92599999999999</v>
      </c>
      <c r="AD2795" s="10">
        <f t="shared" si="483"/>
        <v>-1.2513199432998556E-3</v>
      </c>
      <c r="AE2795">
        <f>ROW()</f>
        <v>2795</v>
      </c>
      <c r="AF2795">
        <f t="shared" si="485"/>
        <v>0.8053735255570118</v>
      </c>
      <c r="AG2795">
        <f>AG2794*(1-(AG$1+AG$5))^($A2795-$A2794)*(1+2*(E2795/E2794-1))</f>
        <v>5025.5619670669394</v>
      </c>
      <c r="AH2795">
        <f>VLOOKUP(A2795,'UVXY-IV'!A$2:E$2000,4,0)</f>
        <v>24849.75</v>
      </c>
      <c r="AJ2795" s="10">
        <f t="shared" si="482"/>
        <v>-0.79776207136623345</v>
      </c>
      <c r="AK2795">
        <f t="shared" si="493"/>
        <v>41.097556980221029</v>
      </c>
      <c r="AM2795">
        <v>41.100949999999997</v>
      </c>
      <c r="AN2795" s="10">
        <f t="shared" si="481"/>
        <v>-8.2553317598987874E-5</v>
      </c>
      <c r="AO2795">
        <f>AO2794*(1-AO$1+H2794)^($A2795-$A2794)*(2-E2795/E2794)</f>
        <v>41.925257499491551</v>
      </c>
    </row>
    <row r="2796" spans="1:41" x14ac:dyDescent="0.25">
      <c r="A2796" s="1">
        <v>42121</v>
      </c>
      <c r="B2796" s="12">
        <v>13.12</v>
      </c>
      <c r="C2796" s="12">
        <v>15.93</v>
      </c>
      <c r="D2796">
        <v>565.79809999999998</v>
      </c>
      <c r="E2796">
        <v>504.34980000000002</v>
      </c>
      <c r="F2796">
        <v>28407.287516</v>
      </c>
      <c r="G2796">
        <v>25326.452873999999</v>
      </c>
      <c r="H2796">
        <f>(1/(1-91/360*VLOOKUP($A2796,Tbills!$B$4:$C$974,2,1)/100))^((1)/91)-1</f>
        <v>5.5561859602093477E-7</v>
      </c>
      <c r="I2796" s="2">
        <f t="shared" si="492"/>
        <v>343.80428066761692</v>
      </c>
      <c r="J2796">
        <f>VLOOKUP(A2796,'VXX-IV'!A$1:C$4500,3,0)</f>
        <v>343.82</v>
      </c>
      <c r="L2796">
        <f t="shared" si="486"/>
        <v>28806.756646372294</v>
      </c>
      <c r="O2796">
        <f t="shared" si="487"/>
        <v>3598.554617005881</v>
      </c>
      <c r="R2796">
        <f t="shared" si="488"/>
        <v>43.731103065363293</v>
      </c>
      <c r="U2796" s="2">
        <f t="shared" si="489"/>
        <v>47.618854828585071</v>
      </c>
      <c r="V2796">
        <f>VLOOKUP(A2796,'VXZ-IV'!A$1:C$4500,3,0)</f>
        <v>47.6</v>
      </c>
      <c r="W2796" s="10">
        <f t="shared" si="494"/>
        <v>3.9610984422422391E-4</v>
      </c>
      <c r="X2796">
        <f t="shared" si="490"/>
        <v>44.291326000923313</v>
      </c>
      <c r="AB2796">
        <f t="shared" si="491"/>
        <v>285.5520714558204</v>
      </c>
      <c r="AC2796">
        <f>VLOOKUP(A2796,'VIXY-IV'!A$1:E$2000,4,0)</f>
        <v>285.92599999999999</v>
      </c>
      <c r="AD2796" s="10">
        <f t="shared" si="483"/>
        <v>-1.3077808390268286E-3</v>
      </c>
      <c r="AE2796">
        <f>ROW()</f>
        <v>2796</v>
      </c>
      <c r="AF2796">
        <f t="shared" si="485"/>
        <v>0.82360326428123032</v>
      </c>
      <c r="AG2796">
        <f>AG2795*(1-(AG$1+AG$5))^($A2796-$A2795)*(1+2*(E2796/E2795-1))</f>
        <v>5314.8396233319427</v>
      </c>
      <c r="AH2796">
        <f>VLOOKUP(A2796,'UVXY-IV'!A$2:E$2000,4,0)</f>
        <v>26282</v>
      </c>
      <c r="AJ2796" s="10">
        <f t="shared" si="482"/>
        <v>-0.79777643926139785</v>
      </c>
      <c r="AK2796">
        <f t="shared" si="493"/>
        <v>39.906969807433455</v>
      </c>
      <c r="AM2796">
        <v>39.909950000000002</v>
      </c>
      <c r="AN2796" s="10">
        <f t="shared" si="481"/>
        <v>-7.4672921578367024E-5</v>
      </c>
      <c r="AO2796">
        <f>AO2795*(1-AO$1+H2795)^($A2796-$A2795)*(2-E2796/E2795)</f>
        <v>40.711948036583465</v>
      </c>
    </row>
    <row r="2797" spans="1:41" x14ac:dyDescent="0.25">
      <c r="A2797" s="1">
        <v>42122</v>
      </c>
      <c r="B2797" s="12">
        <v>12.41</v>
      </c>
      <c r="C2797" s="12">
        <v>15.31</v>
      </c>
      <c r="D2797">
        <v>544.19730000000004</v>
      </c>
      <c r="E2797">
        <v>485.09460000000001</v>
      </c>
      <c r="F2797">
        <v>27838.713015000001</v>
      </c>
      <c r="G2797">
        <v>24819.527493000001</v>
      </c>
      <c r="H2797">
        <f>(1/(1-91/360*VLOOKUP($A2797,Tbills!$B$4:$C$974,2,1)/100))^((1)/91)-1</f>
        <v>5.5561859602093477E-7</v>
      </c>
      <c r="I2797" s="2">
        <f t="shared" si="492"/>
        <v>330.67060346741619</v>
      </c>
      <c r="J2797">
        <f>VLOOKUP(A2797,'VXX-IV'!A$1:C$4500,3,0)</f>
        <v>330.69</v>
      </c>
      <c r="L2797">
        <f t="shared" si="486"/>
        <v>26605.984697964857</v>
      </c>
      <c r="O2797">
        <f t="shared" si="487"/>
        <v>3392.360440969815</v>
      </c>
      <c r="R2797">
        <f t="shared" si="488"/>
        <v>44.563877249892471</v>
      </c>
      <c r="U2797" s="2">
        <f t="shared" si="489"/>
        <v>46.664621144081394</v>
      </c>
      <c r="V2797">
        <f>VLOOKUP(A2797,'VXZ-IV'!A$1:C$4500,3,0)</f>
        <v>46.68</v>
      </c>
      <c r="W2797" s="10">
        <f t="shared" si="494"/>
        <v>-3.2945278317497717E-4</v>
      </c>
      <c r="X2797">
        <f t="shared" si="490"/>
        <v>45.176199758405446</v>
      </c>
      <c r="AB2797">
        <f t="shared" si="491"/>
        <v>274.6406132924136</v>
      </c>
      <c r="AC2797">
        <f>VLOOKUP(A2797,'VIXY-IV'!A$1:E$2000,4,0)</f>
        <v>274.99400000000003</v>
      </c>
      <c r="AD2797" s="10">
        <f t="shared" si="483"/>
        <v>-1.2850706109457377E-3</v>
      </c>
      <c r="AE2797">
        <f>ROW()</f>
        <v>2797</v>
      </c>
      <c r="AF2797">
        <f t="shared" si="485"/>
        <v>0.81058131939908551</v>
      </c>
      <c r="AG2797">
        <f>AG2796*(1-(AG$1+AG$5))^($A2797-$A2796)*(1+2*(E2797/E2796-1))</f>
        <v>4908.8514917254606</v>
      </c>
      <c r="AH2797">
        <f>VLOOKUP(A2797,'UVXY-IV'!A$2:E$2000,4,0)</f>
        <v>24275.5</v>
      </c>
      <c r="AJ2797" s="10">
        <f t="shared" si="482"/>
        <v>-0.79778577200364731</v>
      </c>
      <c r="AK2797">
        <f t="shared" si="493"/>
        <v>41.428619009006205</v>
      </c>
      <c r="AM2797">
        <v>41.43235</v>
      </c>
      <c r="AN2797" s="10">
        <f t="shared" si="481"/>
        <v>-9.0050190100110505E-5</v>
      </c>
      <c r="AO2797">
        <f>AO2796*(1-AO$1+H2796)^($A2797-$A2796)*(2-E2797/E2796)</f>
        <v>42.264719763100025</v>
      </c>
    </row>
    <row r="2798" spans="1:41" x14ac:dyDescent="0.25">
      <c r="A2798" s="1">
        <v>42123</v>
      </c>
      <c r="B2798" s="12">
        <v>13.39</v>
      </c>
      <c r="C2798" s="12">
        <v>15.97</v>
      </c>
      <c r="D2798">
        <v>564.41319999999996</v>
      </c>
      <c r="E2798">
        <v>503.11470000000003</v>
      </c>
      <c r="F2798">
        <v>28417.141591</v>
      </c>
      <c r="G2798">
        <v>25335.210096999999</v>
      </c>
      <c r="H2798">
        <f>(1/(1-91/360*VLOOKUP($A2798,Tbills!$B$4:$C$974,2,1)/100))^((1)/91)-1</f>
        <v>5.5561859602093477E-7</v>
      </c>
      <c r="I2798" s="2">
        <f t="shared" si="492"/>
        <v>342.94602826313451</v>
      </c>
      <c r="J2798">
        <f>VLOOKUP(A2798,'VXX-IV'!A$1:C$4500,3,0)</f>
        <v>342.97</v>
      </c>
      <c r="L2798">
        <f t="shared" si="486"/>
        <v>28581.405421663494</v>
      </c>
      <c r="O2798">
        <f t="shared" si="487"/>
        <v>3581.2668244826987</v>
      </c>
      <c r="R2798">
        <f t="shared" si="488"/>
        <v>43.734179600180035</v>
      </c>
      <c r="U2798" s="2">
        <f t="shared" si="489"/>
        <v>47.633050105159761</v>
      </c>
      <c r="V2798">
        <f>VLOOKUP(A2798,'VXZ-IV'!A$1:C$4500,3,0)</f>
        <v>47.64</v>
      </c>
      <c r="W2798" s="10">
        <f t="shared" si="494"/>
        <v>-1.4588360285983093E-4</v>
      </c>
      <c r="X2798">
        <f t="shared" si="490"/>
        <v>44.235948998195184</v>
      </c>
      <c r="AB2798">
        <f t="shared" si="491"/>
        <v>284.83292179134162</v>
      </c>
      <c r="AC2798">
        <f>VLOOKUP(A2798,'VIXY-IV'!A$1:E$2000,4,0)</f>
        <v>285.21600000000001</v>
      </c>
      <c r="AD2798" s="10">
        <f t="shared" si="483"/>
        <v>-1.3431161248260715E-3</v>
      </c>
      <c r="AE2798">
        <f>ROW()</f>
        <v>2798</v>
      </c>
      <c r="AF2798">
        <f t="shared" si="485"/>
        <v>0.83844708829054482</v>
      </c>
      <c r="AG2798">
        <f>AG2797*(1-(AG$1+AG$5))^($A2798-$A2797)*(1+2*(E2798/E2797-1))</f>
        <v>5273.3778801760027</v>
      </c>
      <c r="AH2798">
        <f>VLOOKUP(A2798,'UVXY-IV'!A$2:E$2000,4,0)</f>
        <v>26080</v>
      </c>
      <c r="AJ2798" s="10">
        <f t="shared" si="482"/>
        <v>-0.79779992790736187</v>
      </c>
      <c r="AK2798">
        <f t="shared" si="493"/>
        <v>39.887787381535937</v>
      </c>
      <c r="AM2798">
        <v>39.891500000000001</v>
      </c>
      <c r="AN2798" s="10">
        <f t="shared" ref="AN2798:AN2861" si="495">AK2798/AM2798-1</f>
        <v>-9.3067908302879587E-5</v>
      </c>
      <c r="AO2798">
        <f>AO2797*(1-AO$1+H2797)^($A2798-$A2797)*(2-E2798/E2797)</f>
        <v>40.693204338198406</v>
      </c>
    </row>
    <row r="2799" spans="1:41" x14ac:dyDescent="0.25">
      <c r="A2799" s="1">
        <v>42124</v>
      </c>
      <c r="B2799" s="12">
        <v>14.55</v>
      </c>
      <c r="C2799" s="12">
        <v>16.48</v>
      </c>
      <c r="D2799">
        <v>575.85209999999995</v>
      </c>
      <c r="E2799">
        <v>513.31100000000004</v>
      </c>
      <c r="F2799">
        <v>28534.798929</v>
      </c>
      <c r="G2799">
        <v>25440.093036999999</v>
      </c>
      <c r="H2799">
        <f>(1/(1-91/360*VLOOKUP($A2799,Tbills!$B$4:$C$974,2,1)/100))^((1)/91)-1</f>
        <v>5.5561859602093477E-7</v>
      </c>
      <c r="I2799" s="2">
        <f t="shared" si="492"/>
        <v>349.88794582636262</v>
      </c>
      <c r="J2799">
        <f>VLOOKUP(A2799,'VXX-IV'!A$1:C$4500,3,0)</f>
        <v>349.91</v>
      </c>
      <c r="L2799">
        <f t="shared" si="486"/>
        <v>29738.559230402512</v>
      </c>
      <c r="O2799">
        <f t="shared" si="487"/>
        <v>3690.0112972733323</v>
      </c>
      <c r="R2799">
        <f t="shared" si="488"/>
        <v>43.289056452957475</v>
      </c>
      <c r="U2799" s="2">
        <f t="shared" si="489"/>
        <v>47.82910204561918</v>
      </c>
      <c r="V2799">
        <f>VLOOKUP(A2799,'VXZ-IV'!A$1:C$4500,3,0)</f>
        <v>47.84</v>
      </c>
      <c r="W2799" s="10">
        <f t="shared" si="494"/>
        <v>-2.2780004976641344E-4</v>
      </c>
      <c r="X2799">
        <f t="shared" si="490"/>
        <v>44.051215727971702</v>
      </c>
      <c r="AB2799">
        <f t="shared" si="491"/>
        <v>290.59531430013163</v>
      </c>
      <c r="AC2799">
        <f>VLOOKUP(A2799,'VIXY-IV'!A$1:E$2000,4,0)</f>
        <v>291.01600000000002</v>
      </c>
      <c r="AD2799" s="10">
        <f t="shared" si="483"/>
        <v>-1.4455758441748179E-3</v>
      </c>
      <c r="AE2799">
        <f>ROW()</f>
        <v>2799</v>
      </c>
      <c r="AF2799">
        <f t="shared" si="485"/>
        <v>0.88288834951456308</v>
      </c>
      <c r="AG2799">
        <f>AG2798*(1-(AG$1+AG$5))^($A2799-$A2798)*(1+2*(E2799/E2798-1))</f>
        <v>5486.9372446207217</v>
      </c>
      <c r="AH2799">
        <f>VLOOKUP(A2799,'UVXY-IV'!A$2:E$2000,4,0)</f>
        <v>27139.25</v>
      </c>
      <c r="AJ2799" s="10">
        <f t="shared" ref="AJ2799:AJ2862" si="496">AG2799/AH2799-1</f>
        <v>-0.79782281217717066</v>
      </c>
      <c r="AK2799">
        <f t="shared" si="493"/>
        <v>39.077587273985607</v>
      </c>
      <c r="AM2799">
        <v>39.081299999999999</v>
      </c>
      <c r="AN2799" s="10">
        <f t="shared" si="495"/>
        <v>-9.500006433749153E-5</v>
      </c>
      <c r="AO2799">
        <f>AO2798*(1-AO$1+H2798)^($A2799-$A2798)*(2-E2799/E2798)</f>
        <v>39.867049066520345</v>
      </c>
    </row>
    <row r="2800" spans="1:41" x14ac:dyDescent="0.25">
      <c r="A2800" s="1">
        <v>42125</v>
      </c>
      <c r="B2800" s="12">
        <v>12.7</v>
      </c>
      <c r="C2800" s="12">
        <v>15.38</v>
      </c>
      <c r="D2800">
        <v>545.07429999999999</v>
      </c>
      <c r="E2800">
        <v>485.87560000000002</v>
      </c>
      <c r="F2800">
        <v>27901.750646</v>
      </c>
      <c r="G2800">
        <v>24875.687077999999</v>
      </c>
      <c r="H2800">
        <f>(1/(1-91/360*VLOOKUP($A2800,Tbills!$B$4:$C$974,2,1)/100))^((1)/91)-1</f>
        <v>5.5561859602093477E-7</v>
      </c>
      <c r="I2800" s="2">
        <f t="shared" si="492"/>
        <v>331.17926780254857</v>
      </c>
      <c r="J2800">
        <f>VLOOKUP(A2800,'VXX-IV'!A$1:C$4500,3,0)</f>
        <v>331.2</v>
      </c>
      <c r="L2800">
        <f t="shared" si="486"/>
        <v>26558.445687060237</v>
      </c>
      <c r="O2800">
        <f t="shared" si="487"/>
        <v>3394.0618320129956</v>
      </c>
      <c r="R2800">
        <f t="shared" si="488"/>
        <v>44.44390204538923</v>
      </c>
      <c r="U2800" s="2">
        <f t="shared" si="489"/>
        <v>46.766866729079865</v>
      </c>
      <c r="V2800">
        <f>VLOOKUP(A2800,'VXZ-IV'!A$1:C$4500,3,0)</f>
        <v>46.76</v>
      </c>
      <c r="W2800" s="10">
        <f t="shared" si="494"/>
        <v>1.4685049358131863E-4</v>
      </c>
      <c r="X2800">
        <f t="shared" si="490"/>
        <v>45.026881822800298</v>
      </c>
      <c r="AB2800">
        <f t="shared" si="491"/>
        <v>275.05401206733256</v>
      </c>
      <c r="AC2800">
        <f>VLOOKUP(A2800,'VIXY-IV'!A$1:E$2000,4,0)</f>
        <v>275.47199999999998</v>
      </c>
      <c r="AD2800" s="10">
        <f t="shared" ref="AD2800:AD2863" si="497">AB2800/AC2800-1</f>
        <v>-1.5173517913523726E-3</v>
      </c>
      <c r="AE2800">
        <f>ROW()</f>
        <v>2800</v>
      </c>
      <c r="AF2800">
        <f t="shared" si="485"/>
        <v>0.82574772431729515</v>
      </c>
      <c r="AG2800">
        <f>AG2799*(1-(AG$1+AG$5))^($A2800-$A2799)*(1+2*(E2800/E2799-1))</f>
        <v>4900.2414543586392</v>
      </c>
      <c r="AH2800">
        <f>VLOOKUP(A2800,'UVXY-IV'!A$2:E$2000,4,0)</f>
        <v>24239.5</v>
      </c>
      <c r="AJ2800" s="10">
        <f t="shared" si="496"/>
        <v>-0.79784065453665964</v>
      </c>
      <c r="AK2800">
        <f t="shared" si="493"/>
        <v>41.164285301739675</v>
      </c>
      <c r="AM2800">
        <v>41.168599999999998</v>
      </c>
      <c r="AN2800" s="10">
        <f t="shared" si="495"/>
        <v>-1.0480556201386548E-4</v>
      </c>
      <c r="AO2800">
        <f>AO2799*(1-AO$1+H2799)^($A2800-$A2799)*(2-E2800/E2799)</f>
        <v>41.99632949619901</v>
      </c>
    </row>
    <row r="2801" spans="1:41" x14ac:dyDescent="0.25">
      <c r="A2801" s="1">
        <v>42128</v>
      </c>
      <c r="B2801" s="12">
        <v>12.85</v>
      </c>
      <c r="C2801" s="12">
        <v>15.43</v>
      </c>
      <c r="D2801">
        <v>545.0752</v>
      </c>
      <c r="E2801">
        <v>485.87560000000002</v>
      </c>
      <c r="F2801">
        <v>27876.046603999999</v>
      </c>
      <c r="G2801">
        <v>24852.729285000001</v>
      </c>
      <c r="H2801">
        <f>(1/(1-91/360*VLOOKUP($A2801,Tbills!$B$4:$C$974,2,1)/100))^((1)/91)-1</f>
        <v>4.1671128436782112E-7</v>
      </c>
      <c r="I2801" s="2">
        <f t="shared" si="492"/>
        <v>331.15558918997914</v>
      </c>
      <c r="J2801">
        <f>VLOOKUP(A2801,'VXX-IV'!A$1:C$4500,3,0)</f>
        <v>331.17</v>
      </c>
      <c r="L2801">
        <f t="shared" si="486"/>
        <v>26554.877286688949</v>
      </c>
      <c r="O2801">
        <f t="shared" si="487"/>
        <v>3393.7187178727145</v>
      </c>
      <c r="R2801">
        <f t="shared" si="488"/>
        <v>44.43787499415113</v>
      </c>
      <c r="U2801" s="2">
        <f t="shared" si="489"/>
        <v>46.720365706867518</v>
      </c>
      <c r="V2801">
        <f>VLOOKUP(A2801,'VXZ-IV'!A$1:C$4500,3,0)</f>
        <v>46.72</v>
      </c>
      <c r="W2801" s="10">
        <f t="shared" si="494"/>
        <v>7.8276298698387592E-6</v>
      </c>
      <c r="X2801">
        <f t="shared" si="490"/>
        <v>45.063492948755624</v>
      </c>
      <c r="AB2801">
        <f t="shared" si="491"/>
        <v>275.02524376964584</v>
      </c>
      <c r="AC2801">
        <f>VLOOKUP(A2801,'VIXY-IV'!A$1:E$2000,4,0)</f>
        <v>275.45800000000003</v>
      </c>
      <c r="AD2801" s="10">
        <f t="shared" si="497"/>
        <v>-1.571042519564414E-3</v>
      </c>
      <c r="AE2801">
        <f>ROW()</f>
        <v>2801</v>
      </c>
      <c r="AF2801">
        <f t="shared" si="485"/>
        <v>0.83279325988334407</v>
      </c>
      <c r="AG2801">
        <f>AG2800*(1-(AG$1+AG$5))^($A2801-$A2800)*(1+2*(E2801/E2800-1))</f>
        <v>4899.7460767795028</v>
      </c>
      <c r="AH2801">
        <f>VLOOKUP(A2801,'UVXY-IV'!A$2:E$2000,4,0)</f>
        <v>24238.75</v>
      </c>
      <c r="AJ2801" s="10">
        <f t="shared" si="496"/>
        <v>-0.7978548367065339</v>
      </c>
      <c r="AK2801">
        <f t="shared" si="493"/>
        <v>41.15853384756808</v>
      </c>
      <c r="AM2801">
        <v>41.16375</v>
      </c>
      <c r="AN2801" s="10">
        <f t="shared" si="495"/>
        <v>-1.2671713417555797E-4</v>
      </c>
      <c r="AO2801">
        <f>AO2800*(1-AO$1+H2800)^($A2801-$A2800)*(2-E2801/E2800)</f>
        <v>41.991739798536273</v>
      </c>
    </row>
    <row r="2802" spans="1:41" x14ac:dyDescent="0.25">
      <c r="A2802" s="1">
        <v>42129</v>
      </c>
      <c r="B2802" s="12">
        <v>14.31</v>
      </c>
      <c r="C2802" s="12">
        <v>16.32</v>
      </c>
      <c r="D2802">
        <v>567.78240000000005</v>
      </c>
      <c r="E2802">
        <v>506.11649999999997</v>
      </c>
      <c r="F2802">
        <v>28255.758159000001</v>
      </c>
      <c r="G2802">
        <v>25191.248585000001</v>
      </c>
      <c r="H2802">
        <f>(1/(1-91/360*VLOOKUP($A2802,Tbills!$B$4:$C$974,2,1)/100))^((1)/91)-1</f>
        <v>4.1671128436782112E-7</v>
      </c>
      <c r="I2802" s="2">
        <f t="shared" si="492"/>
        <v>344.9427354266349</v>
      </c>
      <c r="J2802">
        <f>VLOOKUP(A2802,'VXX-IV'!A$1:C$4500,3,0)</f>
        <v>344.96</v>
      </c>
      <c r="L2802">
        <f t="shared" si="486"/>
        <v>28766.067152529849</v>
      </c>
      <c r="O2802">
        <f t="shared" si="487"/>
        <v>3605.6635923256226</v>
      </c>
      <c r="R2802">
        <f t="shared" si="488"/>
        <v>43.510298046897574</v>
      </c>
      <c r="U2802" s="2">
        <f t="shared" si="489"/>
        <v>47.355609066610086</v>
      </c>
      <c r="V2802">
        <f>VLOOKUP(A2802,'VXZ-IV'!A$1:C$4500,3,0)</f>
        <v>47.36</v>
      </c>
      <c r="W2802" s="10">
        <f t="shared" si="494"/>
        <v>-9.271396515864172E-5</v>
      </c>
      <c r="X2802">
        <f t="shared" si="490"/>
        <v>44.448057107063796</v>
      </c>
      <c r="AB2802">
        <f t="shared" si="491"/>
        <v>286.472423716516</v>
      </c>
      <c r="AC2802">
        <f>VLOOKUP(A2802,'VIXY-IV'!A$1:E$2000,4,0)</f>
        <v>286.93400000000003</v>
      </c>
      <c r="AD2802" s="10">
        <f t="shared" si="497"/>
        <v>-1.6086496667666594E-3</v>
      </c>
      <c r="AE2802">
        <f>ROW()</f>
        <v>2802</v>
      </c>
      <c r="AF2802">
        <f t="shared" si="485"/>
        <v>0.87683823529411764</v>
      </c>
      <c r="AG2802">
        <f>AG2801*(1-(AG$1+AG$5))^($A2802-$A2801)*(1+2*(E2802/E2801-1))</f>
        <v>5307.8003840354404</v>
      </c>
      <c r="AH2802">
        <f>VLOOKUP(A2802,'UVXY-IV'!A$2:E$2000,4,0)</f>
        <v>26258.25</v>
      </c>
      <c r="AJ2802" s="10">
        <f t="shared" si="496"/>
        <v>-0.7978616098165171</v>
      </c>
      <c r="AK2802">
        <f t="shared" si="493"/>
        <v>39.442089603785881</v>
      </c>
      <c r="AM2802">
        <v>39.447000000000003</v>
      </c>
      <c r="AN2802" s="10">
        <f t="shared" si="495"/>
        <v>-1.2448085314775703E-4</v>
      </c>
      <c r="AO2802">
        <f>AO2801*(1-AO$1+H2801)^($A2802-$A2801)*(2-E2802/E2801)</f>
        <v>40.240950822145074</v>
      </c>
    </row>
    <row r="2803" spans="1:41" x14ac:dyDescent="0.25">
      <c r="A2803" s="1">
        <v>42130</v>
      </c>
      <c r="B2803" s="12">
        <v>15.15</v>
      </c>
      <c r="C2803" s="12">
        <v>16.72</v>
      </c>
      <c r="D2803">
        <v>577.36099999999999</v>
      </c>
      <c r="E2803">
        <v>514.65449999999998</v>
      </c>
      <c r="F2803">
        <v>28409.990390999999</v>
      </c>
      <c r="G2803">
        <v>25328.742891999998</v>
      </c>
      <c r="H2803">
        <f>(1/(1-91/360*VLOOKUP($A2803,Tbills!$B$4:$C$974,2,1)/100))^((1)/91)-1</f>
        <v>4.1671128436782112E-7</v>
      </c>
      <c r="I2803" s="2">
        <f t="shared" si="492"/>
        <v>350.75343392871184</v>
      </c>
      <c r="J2803">
        <f>VLOOKUP(A2803,'VXX-IV'!A$1:C$4500,3,0)</f>
        <v>350.78</v>
      </c>
      <c r="L2803">
        <f t="shared" si="486"/>
        <v>29735.28132199368</v>
      </c>
      <c r="O2803">
        <f t="shared" si="487"/>
        <v>3696.7783482121963</v>
      </c>
      <c r="R2803">
        <f t="shared" si="488"/>
        <v>43.141346336848031</v>
      </c>
      <c r="U2803" s="2">
        <f t="shared" si="489"/>
        <v>47.612935600633136</v>
      </c>
      <c r="V2803">
        <f>VLOOKUP(A2803,'VXZ-IV'!A$1:C$4500,3,0)</f>
        <v>47.6</v>
      </c>
      <c r="W2803" s="10">
        <f t="shared" si="494"/>
        <v>2.7175631582210258E-4</v>
      </c>
      <c r="X2803">
        <f t="shared" si="490"/>
        <v>44.203842202664426</v>
      </c>
      <c r="AB2803">
        <f t="shared" si="491"/>
        <v>291.29495222793923</v>
      </c>
      <c r="AC2803">
        <f>VLOOKUP(A2803,'VIXY-IV'!A$1:E$2000,4,0)</f>
        <v>291.77999999999997</v>
      </c>
      <c r="AD2803" s="10">
        <f t="shared" si="497"/>
        <v>-1.6623749813583499E-3</v>
      </c>
      <c r="AE2803">
        <f>ROW()</f>
        <v>2803</v>
      </c>
      <c r="AF2803">
        <f t="shared" si="485"/>
        <v>0.90610047846889963</v>
      </c>
      <c r="AG2803">
        <f>AG2802*(1-(AG$1+AG$5))^($A2803-$A2802)*(1+2*(E2803/E2802-1))</f>
        <v>5486.6967808459049</v>
      </c>
      <c r="AH2803">
        <f>VLOOKUP(A2803,'UVXY-IV'!A$2:E$2000,4,0)</f>
        <v>27146.25</v>
      </c>
      <c r="AJ2803" s="10">
        <f t="shared" si="496"/>
        <v>-0.79788380417752336</v>
      </c>
      <c r="AK2803">
        <f t="shared" si="493"/>
        <v>38.774909958215659</v>
      </c>
      <c r="AM2803">
        <v>38.780500000000004</v>
      </c>
      <c r="AN2803" s="10">
        <f t="shared" si="495"/>
        <v>-1.4414568621712309E-4</v>
      </c>
      <c r="AO2803">
        <f>AO2802*(1-AO$1+H2802)^($A2803-$A2802)*(2-E2803/E2802)</f>
        <v>39.560653949409044</v>
      </c>
    </row>
    <row r="2804" spans="1:41" x14ac:dyDescent="0.25">
      <c r="A2804" s="1">
        <v>42131</v>
      </c>
      <c r="B2804" s="12">
        <v>15.13</v>
      </c>
      <c r="C2804" s="12">
        <v>16.739999999999998</v>
      </c>
      <c r="D2804">
        <v>569.64660000000003</v>
      </c>
      <c r="E2804">
        <v>507.77769999999998</v>
      </c>
      <c r="F2804">
        <v>28220.982388</v>
      </c>
      <c r="G2804">
        <v>25160.223477</v>
      </c>
      <c r="H2804">
        <f>(1/(1-91/360*VLOOKUP($A2804,Tbills!$B$4:$C$974,2,1)/100))^((1)/91)-1</f>
        <v>4.1671128436782112E-7</v>
      </c>
      <c r="I2804" s="2">
        <f t="shared" si="492"/>
        <v>346.05840904748175</v>
      </c>
      <c r="J2804">
        <f>VLOOKUP(A2804,'VXX-IV'!A$1:C$4500,3,0)</f>
        <v>346.08</v>
      </c>
      <c r="L2804">
        <f t="shared" si="486"/>
        <v>28939.341000233107</v>
      </c>
      <c r="O2804">
        <f t="shared" si="487"/>
        <v>3622.5618849833072</v>
      </c>
      <c r="R2804">
        <f t="shared" si="488"/>
        <v>43.427609854201116</v>
      </c>
      <c r="U2804" s="2">
        <f t="shared" si="489"/>
        <v>47.295019629958013</v>
      </c>
      <c r="V2804">
        <f>VLOOKUP(A2804,'VXZ-IV'!A$1:C$4500,3,0)</f>
        <v>47.28</v>
      </c>
      <c r="W2804" s="10">
        <f t="shared" si="494"/>
        <v>3.1767406848581814E-4</v>
      </c>
      <c r="X2804">
        <f t="shared" si="490"/>
        <v>44.496315813294238</v>
      </c>
      <c r="AB2804">
        <f t="shared" si="491"/>
        <v>287.39265637360518</v>
      </c>
      <c r="AC2804">
        <f>VLOOKUP(A2804,'VIXY-IV'!A$1:E$2000,4,0)</f>
        <v>287.87200000000001</v>
      </c>
      <c r="AD2804" s="10">
        <f t="shared" si="497"/>
        <v>-1.6651276483813371E-3</v>
      </c>
      <c r="AE2804">
        <f>ROW()</f>
        <v>2804</v>
      </c>
      <c r="AF2804">
        <f t="shared" si="485"/>
        <v>0.90382317801672651</v>
      </c>
      <c r="AG2804">
        <f>AG2803*(1-(AG$1+AG$5))^($A2804-$A2803)*(1+2*(E2804/E2803-1))</f>
        <v>5339.8906293424361</v>
      </c>
      <c r="AH2804">
        <f>VLOOKUP(A2804,'UVXY-IV'!A$2:E$2000,4,0)</f>
        <v>26421</v>
      </c>
      <c r="AJ2804" s="10">
        <f t="shared" si="496"/>
        <v>-0.79789218313680643</v>
      </c>
      <c r="AK2804">
        <f t="shared" si="493"/>
        <v>39.291189207484457</v>
      </c>
      <c r="AM2804">
        <v>39.297199999999997</v>
      </c>
      <c r="AN2804" s="10">
        <f t="shared" si="495"/>
        <v>-1.5295727216035893E-4</v>
      </c>
      <c r="AO2804">
        <f>AO2803*(1-AO$1+H2803)^($A2804-$A2803)*(2-E2804/E2803)</f>
        <v>40.08779632732378</v>
      </c>
    </row>
    <row r="2805" spans="1:41" x14ac:dyDescent="0.25">
      <c r="A2805" s="1">
        <v>42132</v>
      </c>
      <c r="B2805" s="12">
        <v>12.86</v>
      </c>
      <c r="C2805" s="12">
        <v>15.56</v>
      </c>
      <c r="D2805">
        <v>545.18650000000002</v>
      </c>
      <c r="E2805">
        <v>485.97399999999999</v>
      </c>
      <c r="F2805">
        <v>27815.058685</v>
      </c>
      <c r="G2805">
        <v>24798.314495999999</v>
      </c>
      <c r="H2805">
        <f>(1/(1-91/360*VLOOKUP($A2805,Tbills!$B$4:$C$974,2,1)/100))^((1)/91)-1</f>
        <v>4.1671128436782112E-7</v>
      </c>
      <c r="I2805" s="2">
        <f t="shared" si="492"/>
        <v>331.19090409041854</v>
      </c>
      <c r="J2805">
        <f>VLOOKUP(A2805,'VXX-IV'!A$1:C$4500,3,0)</f>
        <v>331.21</v>
      </c>
      <c r="L2805">
        <f t="shared" si="486"/>
        <v>26452.876831918882</v>
      </c>
      <c r="O2805">
        <f t="shared" si="487"/>
        <v>3389.1213981967048</v>
      </c>
      <c r="R2805">
        <f t="shared" si="488"/>
        <v>44.357983587570089</v>
      </c>
      <c r="U2805" s="2">
        <f t="shared" si="489"/>
        <v>46.613603010657101</v>
      </c>
      <c r="V2805">
        <f>VLOOKUP(A2805,'VXZ-IV'!A$1:C$4500,3,0)</f>
        <v>46.6</v>
      </c>
      <c r="W2805" s="10">
        <f t="shared" si="494"/>
        <v>2.9191009993767558E-4</v>
      </c>
      <c r="X2805">
        <f t="shared" si="490"/>
        <v>45.134707853331946</v>
      </c>
      <c r="AB2805">
        <f t="shared" si="491"/>
        <v>275.04258133296605</v>
      </c>
      <c r="AC2805">
        <f>VLOOKUP(A2805,'VIXY-IV'!A$1:E$2000,4,0)</f>
        <v>275.512</v>
      </c>
      <c r="AD2805" s="10">
        <f t="shared" si="497"/>
        <v>-1.7038047962845138E-3</v>
      </c>
      <c r="AE2805">
        <f>ROW()</f>
        <v>2805</v>
      </c>
      <c r="AF2805">
        <f t="shared" si="485"/>
        <v>0.82647814910025696</v>
      </c>
      <c r="AG2805">
        <f>AG2804*(1-(AG$1+AG$5))^($A2805-$A2804)*(1+2*(E2805/E2804-1))</f>
        <v>4881.1421008374782</v>
      </c>
      <c r="AH2805">
        <f>VLOOKUP(A2805,'UVXY-IV'!A$2:E$2000,4,0)</f>
        <v>24151.75</v>
      </c>
      <c r="AJ2805" s="10">
        <f t="shared" si="496"/>
        <v>-0.79789695981295439</v>
      </c>
      <c r="AK2805">
        <f t="shared" si="493"/>
        <v>40.976423056562645</v>
      </c>
      <c r="AM2805">
        <v>40.982950000000002</v>
      </c>
      <c r="AN2805" s="10">
        <f t="shared" si="495"/>
        <v>-1.5925997121624125E-4</v>
      </c>
      <c r="AO2805">
        <f>AO2804*(1-AO$1+H2804)^($A2805-$A2804)*(2-E2805/E2804)</f>
        <v>41.807615692135073</v>
      </c>
    </row>
    <row r="2806" spans="1:41" x14ac:dyDescent="0.25">
      <c r="A2806" s="1">
        <v>42135</v>
      </c>
      <c r="B2806" s="12">
        <v>13.85</v>
      </c>
      <c r="C2806" s="12">
        <v>16.100000000000001</v>
      </c>
      <c r="D2806">
        <v>561.35749999999996</v>
      </c>
      <c r="E2806">
        <v>500.38810000000001</v>
      </c>
      <c r="F2806">
        <v>28263.723436</v>
      </c>
      <c r="G2806">
        <v>25198.28731</v>
      </c>
      <c r="H2806">
        <f>(1/(1-91/360*VLOOKUP($A2806,Tbills!$B$4:$C$974,2,1)/100))^((1)/91)-1</f>
        <v>5.5561859602093477E-7</v>
      </c>
      <c r="I2806" s="2">
        <f t="shared" si="492"/>
        <v>340.9895482653813</v>
      </c>
      <c r="J2806">
        <f>VLOOKUP(A2806,'VXX-IV'!A$1:C$4500,3,0)</f>
        <v>341.01</v>
      </c>
      <c r="L2806">
        <f t="shared" si="486"/>
        <v>28018.320209599213</v>
      </c>
      <c r="O2806">
        <f t="shared" si="487"/>
        <v>3539.5467142811199</v>
      </c>
      <c r="R2806">
        <f t="shared" si="488"/>
        <v>43.694223427078654</v>
      </c>
      <c r="U2806" s="2">
        <f t="shared" si="489"/>
        <v>47.36202885614501</v>
      </c>
      <c r="V2806">
        <f>VLOOKUP(A2806,'VXZ-IV'!A$1:C$4500,3,0)</f>
        <v>47.36</v>
      </c>
      <c r="W2806" s="10">
        <f t="shared" si="494"/>
        <v>4.2839023332241766E-5</v>
      </c>
      <c r="X2806">
        <f t="shared" si="490"/>
        <v>44.401875569697822</v>
      </c>
      <c r="AB2806">
        <f t="shared" si="491"/>
        <v>283.17078686662495</v>
      </c>
      <c r="AC2806">
        <f>VLOOKUP(A2806,'VIXY-IV'!A$1:E$2000,4,0)</f>
        <v>283.65800000000002</v>
      </c>
      <c r="AD2806" s="10">
        <f t="shared" si="497"/>
        <v>-1.7176075886280451E-3</v>
      </c>
      <c r="AE2806">
        <f>ROW()</f>
        <v>2806</v>
      </c>
      <c r="AF2806">
        <f t="shared" si="485"/>
        <v>0.86024844720496885</v>
      </c>
      <c r="AG2806">
        <f>AG2805*(1-(AG$1+AG$5))^($A2806-$A2805)*(1+2*(E2806/E2805-1))</f>
        <v>5170.1709649833765</v>
      </c>
      <c r="AH2806">
        <f>VLOOKUP(A2806,'UVXY-IV'!A$2:E$2000,4,0)</f>
        <v>25584</v>
      </c>
      <c r="AJ2806" s="10">
        <f t="shared" si="496"/>
        <v>-0.79791389286337644</v>
      </c>
      <c r="AK2806">
        <f t="shared" si="493"/>
        <v>39.75549758067573</v>
      </c>
      <c r="AM2806">
        <v>39.761850000000003</v>
      </c>
      <c r="AN2806" s="10">
        <f t="shared" si="495"/>
        <v>-1.5976166411457715E-4</v>
      </c>
      <c r="AO2806">
        <f>AO2805*(1-AO$1+H2805)^($A2806-$A2805)*(2-E2806/E2805)</f>
        <v>40.56314178987558</v>
      </c>
    </row>
    <row r="2807" spans="1:41" x14ac:dyDescent="0.25">
      <c r="A2807" s="1">
        <v>42136</v>
      </c>
      <c r="B2807" s="12">
        <v>13.86</v>
      </c>
      <c r="C2807" s="12">
        <v>16.399999999999999</v>
      </c>
      <c r="D2807">
        <v>552.18110000000001</v>
      </c>
      <c r="E2807">
        <v>492.20800000000003</v>
      </c>
      <c r="F2807">
        <v>28078.302477000001</v>
      </c>
      <c r="G2807">
        <v>25032.962797</v>
      </c>
      <c r="H2807">
        <f>(1/(1-91/360*VLOOKUP($A2807,Tbills!$B$4:$C$974,2,1)/100))^((1)/91)-1</f>
        <v>5.5561859602093477E-7</v>
      </c>
      <c r="I2807" s="2">
        <f t="shared" si="492"/>
        <v>335.40728095379569</v>
      </c>
      <c r="J2807">
        <f>VLOOKUP(A2807,'VXX-IV'!A$1:C$4500,3,0)</f>
        <v>335.43</v>
      </c>
      <c r="L2807">
        <f t="shared" si="486"/>
        <v>27101.050498308745</v>
      </c>
      <c r="O2807">
        <f t="shared" si="487"/>
        <v>3452.6361926513223</v>
      </c>
      <c r="R2807">
        <f t="shared" si="488"/>
        <v>44.04937796421563</v>
      </c>
      <c r="U2807" s="2">
        <f t="shared" si="489"/>
        <v>47.050168347133884</v>
      </c>
      <c r="V2807">
        <f>VLOOKUP(A2807,'VXZ-IV'!A$1:C$4500,3,0)</f>
        <v>47.04</v>
      </c>
      <c r="W2807" s="10">
        <f t="shared" si="494"/>
        <v>2.1616384213185569E-4</v>
      </c>
      <c r="X2807">
        <f t="shared" si="490"/>
        <v>44.69156551663248</v>
      </c>
      <c r="AB2807">
        <f t="shared" si="491"/>
        <v>278.53193793242286</v>
      </c>
      <c r="AC2807">
        <f>VLOOKUP(A2807,'VIXY-IV'!A$1:E$2000,4,0)</f>
        <v>279.024</v>
      </c>
      <c r="AD2807" s="10">
        <f t="shared" si="497"/>
        <v>-1.7635116247245453E-3</v>
      </c>
      <c r="AE2807">
        <f>ROW()</f>
        <v>2807</v>
      </c>
      <c r="AF2807">
        <f t="shared" si="485"/>
        <v>0.84512195121951228</v>
      </c>
      <c r="AG2807">
        <f>AG2806*(1-(AG$1+AG$5))^($A2807-$A2806)*(1+2*(E2807/E2806-1))</f>
        <v>5000.9635795980039</v>
      </c>
      <c r="AH2807">
        <f>VLOOKUP(A2807,'UVXY-IV'!A$2:E$2000,4,0)</f>
        <v>24748.25</v>
      </c>
      <c r="AJ2807" s="10">
        <f t="shared" si="496"/>
        <v>-0.79792657745101159</v>
      </c>
      <c r="AK2807">
        <f t="shared" si="493"/>
        <v>40.403519121757874</v>
      </c>
      <c r="AM2807">
        <v>40.410649999999997</v>
      </c>
      <c r="AN2807" s="10">
        <f t="shared" si="495"/>
        <v>-1.7646036978180568E-4</v>
      </c>
      <c r="AO2807">
        <f>AO2806*(1-AO$1+H2806)^($A2807-$A2806)*(2-E2807/E2806)</f>
        <v>41.224746298621461</v>
      </c>
    </row>
    <row r="2808" spans="1:41" x14ac:dyDescent="0.25">
      <c r="A2808" s="1">
        <v>42137</v>
      </c>
      <c r="B2808" s="12">
        <v>13.76</v>
      </c>
      <c r="C2808" s="12">
        <v>16.29</v>
      </c>
      <c r="D2808">
        <v>544.505</v>
      </c>
      <c r="E2808">
        <v>485.36529999999999</v>
      </c>
      <c r="F2808">
        <v>27812.197284999998</v>
      </c>
      <c r="G2808">
        <v>24795.705152999999</v>
      </c>
      <c r="H2808">
        <f>(1/(1-91/360*VLOOKUP($A2808,Tbills!$B$4:$C$974,2,1)/100))^((1)/91)-1</f>
        <v>5.5561859602093477E-7</v>
      </c>
      <c r="I2808" s="2">
        <f t="shared" si="492"/>
        <v>330.73657958036955</v>
      </c>
      <c r="J2808">
        <f>VLOOKUP(A2808,'VXX-IV'!A$1:C$4500,3,0)</f>
        <v>330.76</v>
      </c>
      <c r="L2808">
        <f t="shared" si="486"/>
        <v>26346.353791522397</v>
      </c>
      <c r="O2808">
        <f t="shared" si="487"/>
        <v>3380.5241906869874</v>
      </c>
      <c r="R2808">
        <f t="shared" si="488"/>
        <v>44.353561166908563</v>
      </c>
      <c r="U2808" s="2">
        <f t="shared" si="489"/>
        <v>46.603125593955241</v>
      </c>
      <c r="V2808">
        <f>VLOOKUP(A2808,'VXZ-IV'!A$1:C$4500,3,0)</f>
        <v>46.6</v>
      </c>
      <c r="W2808" s="10">
        <f t="shared" si="494"/>
        <v>6.7072831657410958E-5</v>
      </c>
      <c r="X2808">
        <f t="shared" si="490"/>
        <v>45.113500069996959</v>
      </c>
      <c r="AB2808">
        <f t="shared" si="491"/>
        <v>274.65019711105231</v>
      </c>
      <c r="AC2808">
        <f>VLOOKUP(A2808,'VIXY-IV'!A$1:E$2000,4,0)</f>
        <v>275.11200000000002</v>
      </c>
      <c r="AD2808" s="10">
        <f t="shared" si="497"/>
        <v>-1.6785995847062862E-3</v>
      </c>
      <c r="AE2808">
        <f>ROW()</f>
        <v>2808</v>
      </c>
      <c r="AF2808">
        <f t="shared" si="485"/>
        <v>0.84468999386126464</v>
      </c>
      <c r="AG2808">
        <f>AG2807*(1-(AG$1+AG$5))^($A2808-$A2807)*(1+2*(E2808/E2807-1))</f>
        <v>4861.7524528161639</v>
      </c>
      <c r="AH2808">
        <f>VLOOKUP(A2808,'UVXY-IV'!A$2:E$2000,4,0)</f>
        <v>24060</v>
      </c>
      <c r="AJ2808" s="10">
        <f t="shared" si="496"/>
        <v>-0.7979321507557704</v>
      </c>
      <c r="AK2808">
        <f t="shared" si="493"/>
        <v>40.963302877455831</v>
      </c>
      <c r="AM2808">
        <v>40.969949999999997</v>
      </c>
      <c r="AN2808" s="10">
        <f t="shared" si="495"/>
        <v>-1.6224385297436417E-4</v>
      </c>
      <c r="AO2808">
        <f>AO2807*(1-AO$1+H2807)^($A2808-$A2807)*(2-E2808/E2807)</f>
        <v>41.796332039552617</v>
      </c>
    </row>
    <row r="2809" spans="1:41" x14ac:dyDescent="0.25">
      <c r="A2809" s="1">
        <v>42138</v>
      </c>
      <c r="B2809" s="12">
        <v>12.74</v>
      </c>
      <c r="C2809" s="12">
        <v>15.91</v>
      </c>
      <c r="D2809">
        <v>532.41210000000001</v>
      </c>
      <c r="E2809">
        <v>474.5856</v>
      </c>
      <c r="F2809">
        <v>27712.51095</v>
      </c>
      <c r="G2809">
        <v>24706.816953000001</v>
      </c>
      <c r="H2809">
        <f>(1/(1-91/360*VLOOKUP($A2809,Tbills!$B$4:$C$974,2,1)/100))^((1)/91)-1</f>
        <v>5.5561859602093477E-7</v>
      </c>
      <c r="I2809" s="2">
        <f t="shared" si="492"/>
        <v>323.38337246632005</v>
      </c>
      <c r="J2809">
        <f>VLOOKUP(A2809,'VXX-IV'!A$1:C$4500,3,0)</f>
        <v>323.39999999999998</v>
      </c>
      <c r="L2809">
        <f t="shared" si="486"/>
        <v>25174.953233798991</v>
      </c>
      <c r="O2809">
        <f t="shared" si="487"/>
        <v>3267.7946542856548</v>
      </c>
      <c r="R2809">
        <f t="shared" si="488"/>
        <v>44.844068143411803</v>
      </c>
      <c r="U2809" s="2">
        <f t="shared" si="489"/>
        <v>46.434955281518505</v>
      </c>
      <c r="V2809">
        <f>VLOOKUP(A2809,'VXZ-IV'!A$1:C$4500,3,0)</f>
        <v>46.44</v>
      </c>
      <c r="W2809" s="10">
        <f t="shared" si="494"/>
        <v>-1.0862873560490982E-4</v>
      </c>
      <c r="X2809">
        <f t="shared" si="490"/>
        <v>45.273574549621948</v>
      </c>
      <c r="AB2809">
        <f t="shared" si="491"/>
        <v>268.54100221521179</v>
      </c>
      <c r="AC2809">
        <f>VLOOKUP(A2809,'VIXY-IV'!A$1:E$2000,4,0)</f>
        <v>269.01</v>
      </c>
      <c r="AD2809" s="10">
        <f t="shared" si="497"/>
        <v>-1.7434213776000851E-3</v>
      </c>
      <c r="AE2809">
        <f>ROW()</f>
        <v>2809</v>
      </c>
      <c r="AF2809">
        <f t="shared" si="485"/>
        <v>0.80075424261470773</v>
      </c>
      <c r="AG2809">
        <f>AG2808*(1-(AG$1+AG$5))^($A2809-$A2808)*(1+2*(E2809/E2808-1))</f>
        <v>4645.6421268585136</v>
      </c>
      <c r="AH2809">
        <f>VLOOKUP(A2809,'UVXY-IV'!A$2:E$2000,4,0)</f>
        <v>22992.25</v>
      </c>
      <c r="AJ2809" s="10">
        <f t="shared" si="496"/>
        <v>-0.79794747678637301</v>
      </c>
      <c r="AK2809">
        <f t="shared" si="493"/>
        <v>41.871125358739405</v>
      </c>
      <c r="AM2809">
        <v>41.879649999999998</v>
      </c>
      <c r="AN2809" s="10">
        <f t="shared" si="495"/>
        <v>-2.0355091937473979E-4</v>
      </c>
      <c r="AO2809">
        <f>AO2808*(1-AO$1+H2808)^($A2809-$A2808)*(2-E2809/E2808)</f>
        <v>42.723049412876598</v>
      </c>
    </row>
    <row r="2810" spans="1:41" x14ac:dyDescent="0.25">
      <c r="A2810" s="1">
        <v>42139</v>
      </c>
      <c r="B2810" s="12">
        <v>12.38</v>
      </c>
      <c r="C2810" s="12">
        <v>15.57</v>
      </c>
      <c r="D2810">
        <v>529.16200000000003</v>
      </c>
      <c r="E2810">
        <v>471.68819999999999</v>
      </c>
      <c r="F2810">
        <v>27511.285414000002</v>
      </c>
      <c r="G2810">
        <v>24527.402576</v>
      </c>
      <c r="H2810">
        <f>(1/(1-91/360*VLOOKUP($A2810,Tbills!$B$4:$C$974,2,1)/100))^((1)/91)-1</f>
        <v>5.5561859602093477E-7</v>
      </c>
      <c r="I2810" s="2">
        <f t="shared" si="492"/>
        <v>321.40144743611603</v>
      </c>
      <c r="J2810">
        <f>VLOOKUP(A2810,'VXX-IV'!A$1:C$4500,3,0)</f>
        <v>321.42</v>
      </c>
      <c r="L2810">
        <f t="shared" si="486"/>
        <v>24866.450895921909</v>
      </c>
      <c r="O2810">
        <f t="shared" si="487"/>
        <v>3237.7601458294644</v>
      </c>
      <c r="R2810">
        <f t="shared" si="488"/>
        <v>44.978923870025518</v>
      </c>
      <c r="U2810" s="2">
        <f t="shared" si="489"/>
        <v>46.096658675183214</v>
      </c>
      <c r="V2810">
        <f>VLOOKUP(A2810,'VXZ-IV'!A$1:C$4500,3,0)</f>
        <v>46.08</v>
      </c>
      <c r="W2810" s="10">
        <f t="shared" si="494"/>
        <v>3.6151638852466306E-4</v>
      </c>
      <c r="X2810">
        <f t="shared" si="490"/>
        <v>45.600677962052089</v>
      </c>
      <c r="AB2810">
        <f t="shared" si="491"/>
        <v>266.8922227948097</v>
      </c>
      <c r="AC2810">
        <f>VLOOKUP(A2810,'VIXY-IV'!A$1:E$2000,4,0)</f>
        <v>267.37400000000002</v>
      </c>
      <c r="AD2810" s="10">
        <f t="shared" si="497"/>
        <v>-1.8018850194496672E-3</v>
      </c>
      <c r="AE2810">
        <f>ROW()</f>
        <v>2810</v>
      </c>
      <c r="AF2810">
        <f t="shared" si="485"/>
        <v>0.79511881824020558</v>
      </c>
      <c r="AG2810">
        <f>AG2809*(1-(AG$1+AG$5))^($A2810-$A2809)*(1+2*(E2810/E2809-1))</f>
        <v>4588.7631211977223</v>
      </c>
      <c r="AH2810">
        <f>VLOOKUP(A2810,'UVXY-IV'!A$2:E$2000,4,0)</f>
        <v>22712.25</v>
      </c>
      <c r="AJ2810" s="10">
        <f t="shared" si="496"/>
        <v>-0.79796087480554667</v>
      </c>
      <c r="AK2810">
        <f t="shared" si="493"/>
        <v>42.124791355791842</v>
      </c>
      <c r="AM2810">
        <v>42.133450000000003</v>
      </c>
      <c r="AN2810" s="10">
        <f t="shared" si="495"/>
        <v>-2.0550522703843832E-4</v>
      </c>
      <c r="AO2810">
        <f>AO2809*(1-AO$1+H2809)^($A2810-$A2809)*(2-E2810/E2809)</f>
        <v>42.982312640774552</v>
      </c>
    </row>
    <row r="2811" spans="1:41" x14ac:dyDescent="0.25">
      <c r="A2811" s="1">
        <v>42142</v>
      </c>
      <c r="B2811" s="12">
        <v>12.73</v>
      </c>
      <c r="C2811" s="12">
        <v>15.23</v>
      </c>
      <c r="D2811">
        <v>510.64890000000003</v>
      </c>
      <c r="E2811">
        <v>455.18509999999998</v>
      </c>
      <c r="F2811">
        <v>26948.012482999999</v>
      </c>
      <c r="G2811">
        <v>24025.181524</v>
      </c>
      <c r="H2811">
        <f>(1/(1-91/360*VLOOKUP($A2811,Tbills!$B$4:$C$974,2,1)/100))^((1)/91)-1</f>
        <v>4.1671128436782112E-7</v>
      </c>
      <c r="I2811" s="2">
        <f t="shared" si="492"/>
        <v>310.13430698522353</v>
      </c>
      <c r="J2811">
        <f>VLOOKUP(A2811,'VXX-IV'!A$1:C$4500,3,0)</f>
        <v>310.14999999999998</v>
      </c>
      <c r="L2811">
        <f t="shared" si="486"/>
        <v>23123.323304507609</v>
      </c>
      <c r="O2811">
        <f t="shared" si="487"/>
        <v>3067.5292465809102</v>
      </c>
      <c r="R2811">
        <f t="shared" si="488"/>
        <v>45.759563275503503</v>
      </c>
      <c r="U2811" s="2">
        <f t="shared" si="489"/>
        <v>45.149561286251277</v>
      </c>
      <c r="V2811">
        <f>VLOOKUP(A2811,'VXZ-IV'!A$1:C$4500,3,0)</f>
        <v>45.16</v>
      </c>
      <c r="W2811" s="10">
        <f t="shared" si="494"/>
        <v>-2.3114955156600114E-4</v>
      </c>
      <c r="X2811">
        <f t="shared" si="490"/>
        <v>46.529288601033883</v>
      </c>
      <c r="AB2811">
        <f t="shared" si="491"/>
        <v>257.52744459562797</v>
      </c>
      <c r="AC2811">
        <f>VLOOKUP(A2811,'VIXY-IV'!A$1:E$2000,4,0)</f>
        <v>258.01</v>
      </c>
      <c r="AD2811" s="10">
        <f t="shared" si="497"/>
        <v>-1.8702972922445271E-3</v>
      </c>
      <c r="AE2811">
        <f>ROW()</f>
        <v>2811</v>
      </c>
      <c r="AF2811">
        <f t="shared" si="485"/>
        <v>0.83585029546946821</v>
      </c>
      <c r="AG2811">
        <f>AG2810*(1-(AG$1+AG$5))^($A2811-$A2810)*(1+2*(E2811/E2810-1))</f>
        <v>4267.2347613885668</v>
      </c>
      <c r="AH2811">
        <f>VLOOKUP(A2811,'UVXY-IV'!A$2:E$2000,4,0)</f>
        <v>21122.25</v>
      </c>
      <c r="AJ2811" s="10">
        <f t="shared" si="496"/>
        <v>-0.79797442216674042</v>
      </c>
      <c r="AK2811">
        <f t="shared" si="493"/>
        <v>43.592532796763166</v>
      </c>
      <c r="AM2811">
        <v>43.604050000000001</v>
      </c>
      <c r="AN2811" s="10">
        <f t="shared" si="495"/>
        <v>-2.6413150239101846E-4</v>
      </c>
      <c r="AO2811">
        <f>AO2810*(1-AO$1+H2810)^($A2811-$A2810)*(2-E2811/E2810)</f>
        <v>44.481286216195883</v>
      </c>
    </row>
    <row r="2812" spans="1:41" x14ac:dyDescent="0.25">
      <c r="A2812" s="1">
        <v>42143</v>
      </c>
      <c r="B2812" s="12">
        <v>12.85</v>
      </c>
      <c r="C2812" s="12">
        <v>15.28</v>
      </c>
      <c r="D2812">
        <v>507.15499999999997</v>
      </c>
      <c r="E2812">
        <v>452.07049999999998</v>
      </c>
      <c r="F2812">
        <v>26768.604764</v>
      </c>
      <c r="G2812">
        <v>23865.222684</v>
      </c>
      <c r="H2812">
        <f>(1/(1-91/360*VLOOKUP($A2812,Tbills!$B$4:$C$974,2,1)/100))^((1)/91)-1</f>
        <v>4.1671128436782112E-7</v>
      </c>
      <c r="I2812" s="2">
        <f t="shared" si="492"/>
        <v>308.00483318813417</v>
      </c>
      <c r="J2812">
        <f>VLOOKUP(A2812,'VXX-IV'!A$1:C$4500,3,0)</f>
        <v>308.02</v>
      </c>
      <c r="L2812">
        <f t="shared" si="486"/>
        <v>22805.859544126444</v>
      </c>
      <c r="O2812">
        <f t="shared" si="487"/>
        <v>3035.9426236280633</v>
      </c>
      <c r="R2812">
        <f t="shared" si="488"/>
        <v>45.914042317823025</v>
      </c>
      <c r="U2812" s="2">
        <f t="shared" si="489"/>
        <v>44.847882282774606</v>
      </c>
      <c r="V2812">
        <f>VLOOKUP(A2812,'VXZ-IV'!A$1:C$4500,3,0)</f>
        <v>44.84</v>
      </c>
      <c r="W2812" s="10">
        <f t="shared" si="494"/>
        <v>1.7578685938013372E-4</v>
      </c>
      <c r="X2812">
        <f t="shared" si="490"/>
        <v>46.837366133272369</v>
      </c>
      <c r="AB2812">
        <f t="shared" si="491"/>
        <v>255.75639807960943</v>
      </c>
      <c r="AC2812">
        <f>VLOOKUP(A2812,'VIXY-IV'!A$1:E$2000,4,0)</f>
        <v>256.24200000000002</v>
      </c>
      <c r="AD2812" s="10">
        <f t="shared" si="497"/>
        <v>-1.8950910482692374E-3</v>
      </c>
      <c r="AE2812">
        <f>ROW()</f>
        <v>2812</v>
      </c>
      <c r="AF2812">
        <f t="shared" si="485"/>
        <v>0.84096858638743455</v>
      </c>
      <c r="AG2812">
        <f>AG2811*(1-(AG$1+AG$5))^($A2812-$A2811)*(1+2*(E2812/E2811-1))</f>
        <v>4208.6958974873396</v>
      </c>
      <c r="AH2812">
        <f>VLOOKUP(A2812,'UVXY-IV'!A$2:E$2000,4,0)</f>
        <v>20832.75</v>
      </c>
      <c r="AJ2812" s="10">
        <f t="shared" si="496"/>
        <v>-0.79797694027493538</v>
      </c>
      <c r="AK2812">
        <f t="shared" si="493"/>
        <v>43.888770085164801</v>
      </c>
      <c r="AM2812">
        <v>43.895699999999998</v>
      </c>
      <c r="AN2812" s="10">
        <f t="shared" si="495"/>
        <v>-1.5787229353214638E-4</v>
      </c>
      <c r="AO2812">
        <f>AO2811*(1-AO$1+H2811)^($A2812-$A2811)*(2-E2812/E2811)</f>
        <v>44.784011228850041</v>
      </c>
    </row>
    <row r="2813" spans="1:41" x14ac:dyDescent="0.25">
      <c r="A2813" s="1">
        <v>42144</v>
      </c>
      <c r="B2813" s="12">
        <v>12.88</v>
      </c>
      <c r="C2813" s="12">
        <v>15.15</v>
      </c>
      <c r="D2813">
        <v>507.15519999999998</v>
      </c>
      <c r="E2813">
        <v>452.07049999999998</v>
      </c>
      <c r="F2813">
        <v>26844.988542999999</v>
      </c>
      <c r="G2813">
        <v>23933.311763999998</v>
      </c>
      <c r="H2813">
        <f>(1/(1-91/360*VLOOKUP($A2813,Tbills!$B$4:$C$974,2,1)/100))^((1)/91)-1</f>
        <v>4.1671128436782112E-7</v>
      </c>
      <c r="I2813" s="2">
        <f t="shared" si="492"/>
        <v>307.99744439412228</v>
      </c>
      <c r="J2813">
        <f>VLOOKUP(A2813,'VXX-IV'!A$1:C$4500,3,0)</f>
        <v>308.02</v>
      </c>
      <c r="L2813">
        <f t="shared" si="486"/>
        <v>22804.838097770458</v>
      </c>
      <c r="O2813">
        <f t="shared" si="487"/>
        <v>3035.8403165204722</v>
      </c>
      <c r="R2813">
        <f t="shared" si="488"/>
        <v>45.911966751526464</v>
      </c>
      <c r="U2813" s="2">
        <f t="shared" si="489"/>
        <v>44.974758315053371</v>
      </c>
      <c r="V2813">
        <f>VLOOKUP(A2813,'VXZ-IV'!A$1:C$4500,3,0)</f>
        <v>44.96</v>
      </c>
      <c r="W2813" s="10">
        <f t="shared" si="494"/>
        <v>3.282543383755776E-4</v>
      </c>
      <c r="X2813">
        <f t="shared" si="490"/>
        <v>46.702028051711473</v>
      </c>
      <c r="AB2813">
        <f t="shared" si="491"/>
        <v>255.74748112463087</v>
      </c>
      <c r="AC2813">
        <f>VLOOKUP(A2813,'VIXY-IV'!A$1:E$2000,4,0)</f>
        <v>256.23200000000003</v>
      </c>
      <c r="AD2813" s="10">
        <f t="shared" si="497"/>
        <v>-1.890938194172298E-3</v>
      </c>
      <c r="AE2813">
        <f>ROW()</f>
        <v>2813</v>
      </c>
      <c r="AF2813">
        <f t="shared" si="485"/>
        <v>0.85016501650165022</v>
      </c>
      <c r="AG2813">
        <f>AG2812*(1-(AG$1+AG$5))^($A2813-$A2812)*(1+2*(E2813/E2812-1))</f>
        <v>4208.5540702009312</v>
      </c>
      <c r="AH2813">
        <f>VLOOKUP(A2813,'UVXY-IV'!A$2:E$2000,4,0)</f>
        <v>20832.05</v>
      </c>
      <c r="AJ2813" s="10">
        <f t="shared" si="496"/>
        <v>-0.79797696001109197</v>
      </c>
      <c r="AK2813">
        <f t="shared" si="493"/>
        <v>43.886725950667682</v>
      </c>
      <c r="AM2813">
        <v>43.881599999999999</v>
      </c>
      <c r="AN2813" s="10">
        <f t="shared" si="495"/>
        <v>1.1681321254664034E-4</v>
      </c>
      <c r="AO2813">
        <f>AO2812*(1-AO$1+H2812)^($A2813-$A2812)*(2-E2813/E2812)</f>
        <v>44.782373495917021</v>
      </c>
    </row>
    <row r="2814" spans="1:41" x14ac:dyDescent="0.25">
      <c r="A2814" s="1">
        <v>42145</v>
      </c>
      <c r="B2814" s="12">
        <v>12.11</v>
      </c>
      <c r="C2814" s="12">
        <v>14.61</v>
      </c>
      <c r="D2814">
        <v>488.6549</v>
      </c>
      <c r="E2814">
        <v>435.57940000000002</v>
      </c>
      <c r="F2814">
        <v>26376.512481999998</v>
      </c>
      <c r="G2814">
        <v>23515.637853</v>
      </c>
      <c r="H2814">
        <f>(1/(1-91/360*VLOOKUP($A2814,Tbills!$B$4:$C$974,2,1)/100))^((1)/91)-1</f>
        <v>4.1671128436782112E-7</v>
      </c>
      <c r="I2814" s="2">
        <f t="shared" si="492"/>
        <v>296.75489979374714</v>
      </c>
      <c r="J2814">
        <f>VLOOKUP(A2814,'VXX-IV'!A$1:C$4500,3,0)</f>
        <v>296.77</v>
      </c>
      <c r="L2814">
        <f t="shared" si="486"/>
        <v>21140.093797595709</v>
      </c>
      <c r="O2814">
        <f t="shared" si="487"/>
        <v>2869.6267786263943</v>
      </c>
      <c r="R2814">
        <f t="shared" si="488"/>
        <v>46.747265768292571</v>
      </c>
      <c r="U2814" s="2">
        <f t="shared" si="489"/>
        <v>44.188819321221914</v>
      </c>
      <c r="V2814">
        <f>VLOOKUP(A2814,'VXZ-IV'!A$1:C$4500,3,0)</f>
        <v>44.2</v>
      </c>
      <c r="W2814" s="10">
        <f t="shared" si="494"/>
        <v>-2.5295653344092894E-4</v>
      </c>
      <c r="X2814">
        <f t="shared" si="490"/>
        <v>47.515314172916966</v>
      </c>
      <c r="AB2814">
        <f t="shared" si="491"/>
        <v>246.40946594236055</v>
      </c>
      <c r="AC2814">
        <f>VLOOKUP(A2814,'VIXY-IV'!A$1:E$2000,4,0)</f>
        <v>246.886</v>
      </c>
      <c r="AD2814" s="10">
        <f t="shared" si="497"/>
        <v>-1.9301785343820432E-3</v>
      </c>
      <c r="AE2814">
        <f>ROW()</f>
        <v>2814</v>
      </c>
      <c r="AF2814">
        <f t="shared" si="485"/>
        <v>0.82888432580424365</v>
      </c>
      <c r="AG2814">
        <f>AG2813*(1-(AG$1+AG$5))^($A2814-$A2813)*(1+2*(E2814/E2813-1))</f>
        <v>3901.3745302673342</v>
      </c>
      <c r="AH2814">
        <f>VLOOKUP(A2814,'UVXY-IV'!A$2:E$2000,4,0)</f>
        <v>19312.099999999999</v>
      </c>
      <c r="AJ2814" s="10">
        <f t="shared" si="496"/>
        <v>-0.79798289516586318</v>
      </c>
      <c r="AK2814">
        <f t="shared" si="493"/>
        <v>45.485553186694965</v>
      </c>
      <c r="AM2814">
        <v>45.479399999999998</v>
      </c>
      <c r="AN2814" s="10">
        <f t="shared" si="495"/>
        <v>1.3529612736684626E-4</v>
      </c>
      <c r="AO2814">
        <f>AO2813*(1-AO$1+H2813)^($A2814-$A2813)*(2-E2814/E2813)</f>
        <v>46.414294288930002</v>
      </c>
    </row>
    <row r="2815" spans="1:41" x14ac:dyDescent="0.25">
      <c r="A2815" s="1">
        <v>42146</v>
      </c>
      <c r="B2815" s="12">
        <v>12.13</v>
      </c>
      <c r="C2815" s="12">
        <v>14.48</v>
      </c>
      <c r="D2815">
        <v>492.39240000000001</v>
      </c>
      <c r="E2815">
        <v>438.91079999999999</v>
      </c>
      <c r="F2815">
        <v>26670.011814000001</v>
      </c>
      <c r="G2815">
        <v>23777.293579000001</v>
      </c>
      <c r="H2815">
        <f>(1/(1-91/360*VLOOKUP($A2815,Tbills!$B$4:$C$974,2,1)/100))^((1)/91)-1</f>
        <v>4.1671128436782112E-7</v>
      </c>
      <c r="I2815" s="2">
        <f t="shared" si="492"/>
        <v>299.0173523250341</v>
      </c>
      <c r="J2815">
        <f>VLOOKUP(A2815,'VXX-IV'!A$1:C$4500,3,0)</f>
        <v>299.04000000000002</v>
      </c>
      <c r="L2815">
        <f t="shared" si="486"/>
        <v>21462.499964871495</v>
      </c>
      <c r="O2815">
        <f t="shared" si="487"/>
        <v>2902.4502021635308</v>
      </c>
      <c r="R2815">
        <f t="shared" si="488"/>
        <v>46.566394310298371</v>
      </c>
      <c r="U2815" s="2">
        <f t="shared" si="489"/>
        <v>44.679432040997369</v>
      </c>
      <c r="V2815">
        <f>VLOOKUP(A2815,'VXZ-IV'!A$1:C$4500,3,0)</f>
        <v>44.68</v>
      </c>
      <c r="W2815" s="10">
        <f t="shared" si="494"/>
        <v>-1.2711705519974359E-5</v>
      </c>
      <c r="X2815">
        <f t="shared" si="490"/>
        <v>46.984898600725046</v>
      </c>
      <c r="AB2815">
        <f t="shared" si="491"/>
        <v>248.28539896335707</v>
      </c>
      <c r="AC2815">
        <f>VLOOKUP(A2815,'VIXY-IV'!A$1:E$2000,4,0)</f>
        <v>248.78</v>
      </c>
      <c r="AD2815" s="10">
        <f t="shared" si="497"/>
        <v>-1.9881061043610648E-3</v>
      </c>
      <c r="AE2815">
        <f>ROW()</f>
        <v>2815</v>
      </c>
      <c r="AF2815">
        <f t="shared" si="485"/>
        <v>0.83770718232044206</v>
      </c>
      <c r="AG2815">
        <f>AG2814*(1-(AG$1+AG$5))^($A2815-$A2814)*(1+2*(E2815/E2814-1))</f>
        <v>3960.918062872453</v>
      </c>
      <c r="AH2815">
        <f>VLOOKUP(A2815,'UVXY-IV'!A$2:E$2000,4,0)</f>
        <v>19607.650000000001</v>
      </c>
      <c r="AJ2815" s="10">
        <f t="shared" si="496"/>
        <v>-0.79799118900671662</v>
      </c>
      <c r="AK2815">
        <f t="shared" si="493"/>
        <v>45.135568105836796</v>
      </c>
      <c r="AM2815">
        <v>45.130450000000003</v>
      </c>
      <c r="AN2815" s="10">
        <f t="shared" si="495"/>
        <v>1.1340693116945744E-4</v>
      </c>
      <c r="AO2815">
        <f>AO2814*(1-AO$1+H2814)^($A2815-$A2814)*(2-E2815/E2814)</f>
        <v>46.057623939324891</v>
      </c>
    </row>
    <row r="2816" spans="1:41" x14ac:dyDescent="0.25">
      <c r="A2816" s="1">
        <v>42150</v>
      </c>
      <c r="B2816" s="12">
        <v>14.06</v>
      </c>
      <c r="C2816" s="12">
        <v>15.48</v>
      </c>
      <c r="D2816">
        <v>507.89260000000002</v>
      </c>
      <c r="E2816">
        <v>452.72669999999999</v>
      </c>
      <c r="F2816">
        <v>26763.548561</v>
      </c>
      <c r="G2816">
        <v>23860.645386</v>
      </c>
      <c r="H2816">
        <f>(1/(1-91/360*VLOOKUP($A2816,Tbills!$B$4:$C$974,2,1)/100))^((1)/91)-1</f>
        <v>4.1671128436782112E-7</v>
      </c>
      <c r="I2816" s="2">
        <f t="shared" si="492"/>
        <v>308.40014724019716</v>
      </c>
      <c r="J2816">
        <f>VLOOKUP(A2816,'VXX-IV'!A$1:C$4500,3,0)</f>
        <v>308.42</v>
      </c>
      <c r="L2816">
        <f t="shared" si="486"/>
        <v>22809.593079807888</v>
      </c>
      <c r="O2816">
        <f t="shared" si="487"/>
        <v>3039.084176157317</v>
      </c>
      <c r="R2816">
        <f t="shared" si="488"/>
        <v>45.82520580911455</v>
      </c>
      <c r="U2816" s="2">
        <f t="shared" si="489"/>
        <v>44.83175831325542</v>
      </c>
      <c r="V2816">
        <f>VLOOKUP(A2816,'VXZ-IV'!A$1:C$4500,3,0)</f>
        <v>44.84</v>
      </c>
      <c r="W2816" s="10">
        <f t="shared" si="494"/>
        <v>-1.8380211294788396E-4</v>
      </c>
      <c r="X2816">
        <f t="shared" si="490"/>
        <v>46.813343636800383</v>
      </c>
      <c r="AB2816">
        <f t="shared" si="491"/>
        <v>256.06513686869033</v>
      </c>
      <c r="AC2816">
        <f>VLOOKUP(A2816,'VIXY-IV'!A$1:E$2000,4,0)</f>
        <v>256.596</v>
      </c>
      <c r="AD2816" s="10">
        <f t="shared" si="497"/>
        <v>-2.0688675244729948E-3</v>
      </c>
      <c r="AE2816">
        <f>ROW()</f>
        <v>2816</v>
      </c>
      <c r="AF2816">
        <f t="shared" si="485"/>
        <v>0.90826873385012918</v>
      </c>
      <c r="AG2816">
        <f>AG2815*(1-(AG$1+AG$5))^($A2816-$A2815)*(1+2*(E2816/E2815-1))</f>
        <v>4209.7117050817906</v>
      </c>
      <c r="AH2816">
        <f>VLOOKUP(A2816,'UVXY-IV'!A$2:E$2000,4,0)</f>
        <v>20840.55</v>
      </c>
      <c r="AJ2816" s="10">
        <f t="shared" si="496"/>
        <v>-0.79800380963641593</v>
      </c>
      <c r="AK2816">
        <f t="shared" si="493"/>
        <v>43.706660930641405</v>
      </c>
      <c r="AM2816">
        <v>43.702649999999998</v>
      </c>
      <c r="AN2816" s="10">
        <f t="shared" si="495"/>
        <v>9.177774440227715E-5</v>
      </c>
      <c r="AO2816">
        <f>AO2815*(1-AO$1+H2815)^($A2816-$A2815)*(2-E2816/E2815)</f>
        <v>44.601311328250212</v>
      </c>
    </row>
    <row r="2817" spans="1:41" x14ac:dyDescent="0.25">
      <c r="A2817" s="1">
        <v>42151</v>
      </c>
      <c r="B2817" s="12">
        <v>13.27</v>
      </c>
      <c r="C2817" s="12">
        <v>14.99</v>
      </c>
      <c r="D2817">
        <v>495.18560000000002</v>
      </c>
      <c r="E2817">
        <v>441.3997</v>
      </c>
      <c r="F2817">
        <v>26566.087061999999</v>
      </c>
      <c r="G2817">
        <v>23684.591568</v>
      </c>
      <c r="H2817">
        <f>(1/(1-91/360*VLOOKUP($A2817,Tbills!$B$4:$C$974,2,1)/100))^((1)/91)-1</f>
        <v>4.1671128436782112E-7</v>
      </c>
      <c r="I2817" s="2">
        <f t="shared" si="492"/>
        <v>300.6769309259526</v>
      </c>
      <c r="J2817">
        <f>VLOOKUP(A2817,'VXX-IV'!A$1:C$4500,3,0)</f>
        <v>300.69</v>
      </c>
      <c r="L2817">
        <f t="shared" si="486"/>
        <v>21667.252922403542</v>
      </c>
      <c r="O2817">
        <f t="shared" si="487"/>
        <v>2924.931013255833</v>
      </c>
      <c r="R2817">
        <f t="shared" si="488"/>
        <v>46.396370431607409</v>
      </c>
      <c r="U2817" s="2">
        <f t="shared" si="489"/>
        <v>44.499904444618785</v>
      </c>
      <c r="V2817">
        <f>VLOOKUP(A2817,'VXZ-IV'!A$1:C$4500,3,0)</f>
        <v>44.48</v>
      </c>
      <c r="W2817" s="10">
        <f t="shared" si="494"/>
        <v>4.4749201031457631E-4</v>
      </c>
      <c r="X2817">
        <f t="shared" si="490"/>
        <v>47.157027482984589</v>
      </c>
      <c r="AB2817">
        <f t="shared" si="491"/>
        <v>249.64980837608465</v>
      </c>
      <c r="AC2817">
        <f>VLOOKUP(A2817,'VIXY-IV'!A$1:E$2000,4,0)</f>
        <v>250.172</v>
      </c>
      <c r="AD2817" s="10">
        <f t="shared" si="497"/>
        <v>-2.0873304123376624E-3</v>
      </c>
      <c r="AE2817">
        <f>ROW()</f>
        <v>2817</v>
      </c>
      <c r="AF2817">
        <f t="shared" si="485"/>
        <v>0.88525683789192788</v>
      </c>
      <c r="AG2817">
        <f>AG2816*(1-(AG$1+AG$5))^($A2817-$A2816)*(1+2*(E2817/E2816-1))</f>
        <v>3998.9270976511261</v>
      </c>
      <c r="AH2817">
        <f>VLOOKUP(A2817,'UVXY-IV'!A$2:E$2000,4,0)</f>
        <v>19797.150000000001</v>
      </c>
      <c r="AJ2817" s="10">
        <f t="shared" si="496"/>
        <v>-0.79800490991626949</v>
      </c>
      <c r="AK2817">
        <f t="shared" si="493"/>
        <v>44.798093568022004</v>
      </c>
      <c r="AM2817">
        <v>44.793100000000003</v>
      </c>
      <c r="AN2817" s="10">
        <f t="shared" si="495"/>
        <v>1.114807419446695E-4</v>
      </c>
      <c r="AO2817">
        <f>AO2816*(1-AO$1+H2816)^($A2817-$A2816)*(2-E2817/E2816)</f>
        <v>45.715542403756814</v>
      </c>
    </row>
    <row r="2818" spans="1:41" x14ac:dyDescent="0.25">
      <c r="A2818" s="1">
        <v>42152</v>
      </c>
      <c r="B2818" s="12">
        <v>13.31</v>
      </c>
      <c r="C2818" s="12">
        <v>15.01</v>
      </c>
      <c r="D2818">
        <v>494.39479999999998</v>
      </c>
      <c r="E2818">
        <v>440.69470000000001</v>
      </c>
      <c r="F2818">
        <v>26616.747170999999</v>
      </c>
      <c r="G2818">
        <v>23729.746949</v>
      </c>
      <c r="H2818">
        <f>(1/(1-91/360*VLOOKUP($A2818,Tbills!$B$4:$C$974,2,1)/100))^((1)/91)-1</f>
        <v>4.1671128436782112E-7</v>
      </c>
      <c r="I2818" s="2">
        <f t="shared" si="492"/>
        <v>300.1894369251678</v>
      </c>
      <c r="J2818">
        <f>VLOOKUP(A2818,'VXX-IV'!A$1:C$4500,3,0)</f>
        <v>300.20999999999998</v>
      </c>
      <c r="L2818">
        <f t="shared" si="486"/>
        <v>21597.072053601714</v>
      </c>
      <c r="O2818">
        <f t="shared" si="487"/>
        <v>2917.825169300902</v>
      </c>
      <c r="R2818">
        <f t="shared" si="488"/>
        <v>46.431323338667028</v>
      </c>
      <c r="U2818" s="2">
        <f t="shared" si="489"/>
        <v>44.583676250106407</v>
      </c>
      <c r="V2818">
        <f>VLOOKUP(A2818,'VXZ-IV'!A$1:C$4500,3,0)</f>
        <v>44.6</v>
      </c>
      <c r="W2818" s="10">
        <f t="shared" si="494"/>
        <v>-3.6600336084291474E-4</v>
      </c>
      <c r="X2818">
        <f t="shared" si="490"/>
        <v>47.065399976742746</v>
      </c>
      <c r="AB2818">
        <f t="shared" si="491"/>
        <v>249.24237959223524</v>
      </c>
      <c r="AC2818">
        <f>VLOOKUP(A2818,'VIXY-IV'!A$1:E$2000,4,0)</f>
        <v>249.76599999999999</v>
      </c>
      <c r="AD2818" s="10">
        <f t="shared" si="497"/>
        <v>-2.0964439025518145E-3</v>
      </c>
      <c r="AE2818">
        <f>ROW()</f>
        <v>2818</v>
      </c>
      <c r="AF2818">
        <f t="shared" si="485"/>
        <v>0.88674217188540982</v>
      </c>
      <c r="AG2818">
        <f>AG2817*(1-(AG$1+AG$5))^($A2818-$A2817)*(1+2*(E2818/E2817-1))</f>
        <v>3986.0186622798092</v>
      </c>
      <c r="AH2818">
        <f>VLOOKUP(A2818,'UVXY-IV'!A$2:E$2000,4,0)</f>
        <v>19732.599999999999</v>
      </c>
      <c r="AJ2818" s="10">
        <f t="shared" si="496"/>
        <v>-0.79799830421334195</v>
      </c>
      <c r="AK2818">
        <f t="shared" si="493"/>
        <v>44.867554898546985</v>
      </c>
      <c r="AM2818">
        <v>44.863</v>
      </c>
      <c r="AN2818" s="10">
        <f t="shared" si="495"/>
        <v>1.0152906731564215E-4</v>
      </c>
      <c r="AO2818">
        <f>AO2817*(1-AO$1+H2817)^($A2818-$A2817)*(2-E2818/E2817)</f>
        <v>45.786884426317528</v>
      </c>
    </row>
    <row r="2819" spans="1:41" x14ac:dyDescent="0.25">
      <c r="A2819" s="1">
        <v>42153</v>
      </c>
      <c r="B2819" s="12">
        <v>13.84</v>
      </c>
      <c r="C2819" s="12">
        <v>15.38</v>
      </c>
      <c r="D2819">
        <v>498.85730000000001</v>
      </c>
      <c r="E2819">
        <v>444.67230000000001</v>
      </c>
      <c r="F2819">
        <v>26692.652041000001</v>
      </c>
      <c r="G2819">
        <v>23797.408866999998</v>
      </c>
      <c r="H2819">
        <f>(1/(1-91/360*VLOOKUP($A2819,Tbills!$B$4:$C$974,2,1)/100))^((1)/91)-1</f>
        <v>4.1671128436782112E-7</v>
      </c>
      <c r="I2819" s="2">
        <f t="shared" si="492"/>
        <v>302.89161721239083</v>
      </c>
      <c r="J2819">
        <f>VLOOKUP(A2819,'VXX-IV'!A$1:C$4500,3,0)</f>
        <v>302.91000000000003</v>
      </c>
      <c r="L2819">
        <f t="shared" si="486"/>
        <v>21985.946813717946</v>
      </c>
      <c r="O2819">
        <f t="shared" si="487"/>
        <v>2957.2288502917095</v>
      </c>
      <c r="R2819">
        <f t="shared" si="488"/>
        <v>46.219695112352944</v>
      </c>
      <c r="U2819" s="2">
        <f t="shared" si="489"/>
        <v>44.709728479964468</v>
      </c>
      <c r="V2819">
        <f>VLOOKUP(A2819,'VXZ-IV'!A$1:C$4500,3,0)</f>
        <v>44.72</v>
      </c>
      <c r="W2819" s="10">
        <f t="shared" si="494"/>
        <v>-2.2968515285171076E-4</v>
      </c>
      <c r="X2819">
        <f t="shared" si="490"/>
        <v>46.929483587432486</v>
      </c>
      <c r="AB2819">
        <f t="shared" si="491"/>
        <v>251.48321061734879</v>
      </c>
      <c r="AC2819">
        <f>VLOOKUP(A2819,'VIXY-IV'!A$1:E$2000,4,0)</f>
        <v>252.018</v>
      </c>
      <c r="AD2819" s="10">
        <f t="shared" si="497"/>
        <v>-2.1220285164202934E-3</v>
      </c>
      <c r="AE2819">
        <f>ROW()</f>
        <v>2819</v>
      </c>
      <c r="AF2819">
        <f t="shared" si="485"/>
        <v>0.89986996098829641</v>
      </c>
      <c r="AG2819">
        <f>AG2818*(1-(AG$1+AG$5))^($A2819-$A2818)*(1+2*(E2819/E2818-1))</f>
        <v>4057.8355266447979</v>
      </c>
      <c r="AH2819">
        <f>VLOOKUP(A2819,'UVXY-IV'!A$2:E$2000,4,0)</f>
        <v>20088.05</v>
      </c>
      <c r="AJ2819" s="10">
        <f t="shared" si="496"/>
        <v>-0.79799753950011088</v>
      </c>
      <c r="AK2819">
        <f t="shared" si="493"/>
        <v>44.460520723685391</v>
      </c>
      <c r="AM2819">
        <v>44.4557</v>
      </c>
      <c r="AN2819" s="10">
        <f t="shared" si="495"/>
        <v>1.0843882078992451E-4</v>
      </c>
      <c r="AO2819">
        <f>AO2818*(1-AO$1+H2818)^($A2819-$A2818)*(2-E2819/E2818)</f>
        <v>45.371964178982758</v>
      </c>
    </row>
    <row r="2820" spans="1:41" x14ac:dyDescent="0.25">
      <c r="A2820" s="1">
        <v>42156</v>
      </c>
      <c r="B2820" s="12">
        <v>13.97</v>
      </c>
      <c r="C2820" s="12">
        <v>15.41</v>
      </c>
      <c r="D2820">
        <v>497.20249999999999</v>
      </c>
      <c r="E2820">
        <v>443.19670000000002</v>
      </c>
      <c r="F2820">
        <v>26566.328087000002</v>
      </c>
      <c r="G2820">
        <v>23684.757008</v>
      </c>
      <c r="H2820">
        <f>(1/(1-91/360*VLOOKUP($A2820,Tbills!$B$4:$C$974,2,1)/100))^((1)/91)-1</f>
        <v>2.7780574796132385E-7</v>
      </c>
      <c r="I2820" s="2">
        <f t="shared" si="492"/>
        <v>301.86478817585856</v>
      </c>
      <c r="J2820">
        <f>VLOOKUP(A2820,'VXX-IV'!A$1:C$4500,3,0)</f>
        <v>301.88</v>
      </c>
      <c r="L2820">
        <f t="shared" si="486"/>
        <v>21837.087004265552</v>
      </c>
      <c r="O2820">
        <f t="shared" si="487"/>
        <v>2942.2114880176928</v>
      </c>
      <c r="R2820">
        <f t="shared" si="488"/>
        <v>46.290104534639553</v>
      </c>
      <c r="U2820" s="2">
        <f t="shared" si="489"/>
        <v>44.494883061531183</v>
      </c>
      <c r="V2820">
        <f>VLOOKUP(A2820,'VXZ-IV'!A$1:C$4500,3,0)</f>
        <v>44.48</v>
      </c>
      <c r="W2820" s="10">
        <f t="shared" si="494"/>
        <v>3.3460120348882683E-4</v>
      </c>
      <c r="X2820">
        <f t="shared" si="490"/>
        <v>47.146445349004715</v>
      </c>
      <c r="AB2820">
        <f t="shared" si="491"/>
        <v>250.6224733385358</v>
      </c>
      <c r="AC2820">
        <f>VLOOKUP(A2820,'VIXY-IV'!A$1:E$2000,4,0)</f>
        <v>251.166</v>
      </c>
      <c r="AD2820" s="10">
        <f t="shared" si="497"/>
        <v>-2.1640136860251458E-3</v>
      </c>
      <c r="AE2820">
        <f>ROW()</f>
        <v>2820</v>
      </c>
      <c r="AF2820">
        <f t="shared" si="485"/>
        <v>0.90655418559377032</v>
      </c>
      <c r="AG2820">
        <f>AG2819*(1-(AG$1+AG$5))^($A2820-$A2819)*(1+2*(E2820/E2819-1))</f>
        <v>4030.4969999012228</v>
      </c>
      <c r="AH2820">
        <f>VLOOKUP(A2820,'UVXY-IV'!A$2:E$2000,4,0)</f>
        <v>19954.150000000001</v>
      </c>
      <c r="AJ2820" s="10">
        <f t="shared" si="496"/>
        <v>-0.79801209272751672</v>
      </c>
      <c r="AK2820">
        <f t="shared" si="493"/>
        <v>44.601825843128125</v>
      </c>
      <c r="AM2820">
        <v>44.599150000000002</v>
      </c>
      <c r="AN2820" s="10">
        <f t="shared" si="495"/>
        <v>5.9997626145946725E-5</v>
      </c>
      <c r="AO2820">
        <f>AO2819*(1-AO$1+H2819)^($A2820-$A2819)*(2-E2820/E2819)</f>
        <v>45.517532409981094</v>
      </c>
    </row>
    <row r="2821" spans="1:41" x14ac:dyDescent="0.25">
      <c r="A2821" s="1">
        <v>42157</v>
      </c>
      <c r="B2821" s="12">
        <v>14.24</v>
      </c>
      <c r="C2821" s="12">
        <v>15.71</v>
      </c>
      <c r="D2821">
        <v>506.39960000000002</v>
      </c>
      <c r="E2821">
        <v>451.3947</v>
      </c>
      <c r="F2821">
        <v>26959.625278</v>
      </c>
      <c r="G2821">
        <v>24035.387835000001</v>
      </c>
      <c r="H2821">
        <f>(1/(1-91/360*VLOOKUP($A2821,Tbills!$B$4:$C$974,2,1)/100))^((1)/91)-1</f>
        <v>2.7780574796132385E-7</v>
      </c>
      <c r="I2821" s="2">
        <f t="shared" si="492"/>
        <v>307.44109414675296</v>
      </c>
      <c r="J2821">
        <f>VLOOKUP(A2821,'VXX-IV'!A$1:C$4500,3,0)</f>
        <v>307.45999999999998</v>
      </c>
      <c r="L2821">
        <f t="shared" si="486"/>
        <v>22643.929602463355</v>
      </c>
      <c r="O2821">
        <f t="shared" si="487"/>
        <v>3023.7446157520217</v>
      </c>
      <c r="R2821">
        <f t="shared" si="488"/>
        <v>45.859907334237619</v>
      </c>
      <c r="U2821" s="2">
        <f t="shared" si="489"/>
        <v>45.152499830717915</v>
      </c>
      <c r="V2821">
        <f>VLOOKUP(A2821,'VXZ-IV'!A$1:C$4500,3,0)</f>
        <v>45.16</v>
      </c>
      <c r="W2821" s="10">
        <f t="shared" si="494"/>
        <v>-1.6607992210104783E-4</v>
      </c>
      <c r="X2821">
        <f t="shared" si="490"/>
        <v>46.446780965367928</v>
      </c>
      <c r="AB2821">
        <f t="shared" si="491"/>
        <v>255.24944544224925</v>
      </c>
      <c r="AC2821">
        <f>VLOOKUP(A2821,'VIXY-IV'!A$1:E$2000,4,0)</f>
        <v>255.81399999999999</v>
      </c>
      <c r="AD2821" s="10">
        <f t="shared" si="497"/>
        <v>-2.2068946881356188E-3</v>
      </c>
      <c r="AE2821">
        <f>ROW()</f>
        <v>2821</v>
      </c>
      <c r="AF2821">
        <f t="shared" si="485"/>
        <v>0.90642902609802667</v>
      </c>
      <c r="AG2821">
        <f>AG2820*(1-(AG$1+AG$5))^($A2821-$A2820)*(1+2*(E2821/E2820-1))</f>
        <v>4179.463826382661</v>
      </c>
      <c r="AH2821">
        <f>VLOOKUP(A2821,'UVXY-IV'!A$2:E$2000,4,0)</f>
        <v>20692.75</v>
      </c>
      <c r="AJ2821" s="10">
        <f t="shared" si="496"/>
        <v>-0.79802279414854671</v>
      </c>
      <c r="AK2821">
        <f t="shared" si="493"/>
        <v>43.774767765365652</v>
      </c>
      <c r="AM2821">
        <v>43.770800000000001</v>
      </c>
      <c r="AN2821" s="10">
        <f t="shared" si="495"/>
        <v>9.0648682812499715E-5</v>
      </c>
      <c r="AO2821">
        <f>AO2820*(1-AO$1+H2820)^($A2821-$A2820)*(2-E2821/E2820)</f>
        <v>44.673935060575232</v>
      </c>
    </row>
    <row r="2822" spans="1:41" x14ac:dyDescent="0.25">
      <c r="A2822" s="1">
        <v>42158</v>
      </c>
      <c r="B2822" s="12">
        <v>13.66</v>
      </c>
      <c r="C2822" s="12">
        <v>15.36</v>
      </c>
      <c r="D2822">
        <v>492.31270000000001</v>
      </c>
      <c r="E2822">
        <v>438.83780000000002</v>
      </c>
      <c r="F2822">
        <v>26630.444069000001</v>
      </c>
      <c r="G2822">
        <v>23741.905341999998</v>
      </c>
      <c r="H2822">
        <f>(1/(1-91/360*VLOOKUP($A2822,Tbills!$B$4:$C$974,2,1)/100))^((1)/91)-1</f>
        <v>2.7780574796132385E-7</v>
      </c>
      <c r="I2822" s="2">
        <f t="shared" si="492"/>
        <v>298.88148514299638</v>
      </c>
      <c r="J2822">
        <f>VLOOKUP(A2822,'VXX-IV'!A$1:C$4500,3,0)</f>
        <v>298.89999999999998</v>
      </c>
      <c r="L2822">
        <f t="shared" si="486"/>
        <v>21383.150972432457</v>
      </c>
      <c r="O2822">
        <f t="shared" si="487"/>
        <v>2897.4751574750831</v>
      </c>
      <c r="R2822">
        <f t="shared" si="488"/>
        <v>46.495670944786056</v>
      </c>
      <c r="U2822" s="2">
        <f t="shared" si="489"/>
        <v>44.600093264104018</v>
      </c>
      <c r="V2822">
        <f>VLOOKUP(A2822,'VXZ-IV'!A$1:C$4500,3,0)</f>
        <v>44.6</v>
      </c>
      <c r="W2822" s="10">
        <f t="shared" si="494"/>
        <v>2.091123408431983E-6</v>
      </c>
      <c r="X2822">
        <f t="shared" si="490"/>
        <v>47.012190462680707</v>
      </c>
      <c r="AB2822">
        <f t="shared" si="491"/>
        <v>248.14026338504672</v>
      </c>
      <c r="AC2822">
        <f>VLOOKUP(A2822,'VIXY-IV'!A$1:E$2000,4,0)</f>
        <v>248.70599999999999</v>
      </c>
      <c r="AD2822" s="10">
        <f t="shared" si="497"/>
        <v>-2.2747204126690734E-3</v>
      </c>
      <c r="AE2822">
        <f>ROW()</f>
        <v>2822</v>
      </c>
      <c r="AF2822">
        <f t="shared" si="485"/>
        <v>0.88932291666666674</v>
      </c>
      <c r="AG2822">
        <f>AG2821*(1-(AG$1+AG$5))^($A2822-$A2821)*(1+2*(E2822/E2821-1))</f>
        <v>3946.8021292355875</v>
      </c>
      <c r="AH2822">
        <f>VLOOKUP(A2822,'UVXY-IV'!A$2:E$2000,4,0)</f>
        <v>19541.5</v>
      </c>
      <c r="AJ2822" s="10">
        <f t="shared" si="496"/>
        <v>-0.79802972498346658</v>
      </c>
      <c r="AK2822">
        <f t="shared" si="493"/>
        <v>44.990398931005892</v>
      </c>
      <c r="AM2822">
        <v>44.988149999999997</v>
      </c>
      <c r="AN2822" s="10">
        <f t="shared" si="495"/>
        <v>4.9989408452910666E-5</v>
      </c>
      <c r="AO2822">
        <f>AO2821*(1-AO$1+H2821)^($A2822-$A2821)*(2-E2822/E2821)</f>
        <v>45.914989275268752</v>
      </c>
    </row>
    <row r="2823" spans="1:41" x14ac:dyDescent="0.25">
      <c r="A2823" s="1">
        <v>42159</v>
      </c>
      <c r="B2823" s="12">
        <v>14.71</v>
      </c>
      <c r="C2823" s="12">
        <v>16.28</v>
      </c>
      <c r="D2823">
        <v>508.48669999999998</v>
      </c>
      <c r="E2823">
        <v>453.25479999999999</v>
      </c>
      <c r="F2823">
        <v>27032.205285</v>
      </c>
      <c r="G2823">
        <v>24100.081912000001</v>
      </c>
      <c r="H2823">
        <f>(1/(1-91/360*VLOOKUP($A2823,Tbills!$B$4:$C$974,2,1)/100))^((1)/91)-1</f>
        <v>2.7780574796132385E-7</v>
      </c>
      <c r="I2823" s="2">
        <f t="shared" si="492"/>
        <v>308.69314223373038</v>
      </c>
      <c r="J2823">
        <f>VLOOKUP(A2823,'VXX-IV'!A$1:C$4500,3,0)</f>
        <v>308.70999999999998</v>
      </c>
      <c r="L2823">
        <f t="shared" si="486"/>
        <v>22787.114999851728</v>
      </c>
      <c r="O2823">
        <f t="shared" si="487"/>
        <v>3040.1574627524392</v>
      </c>
      <c r="R2823">
        <f t="shared" si="488"/>
        <v>45.729849796342492</v>
      </c>
      <c r="U2823" s="2">
        <f t="shared" si="489"/>
        <v>45.27185036613637</v>
      </c>
      <c r="V2823">
        <f>VLOOKUP(A2823,'VXZ-IV'!A$1:C$4500,3,0)</f>
        <v>45.28</v>
      </c>
      <c r="W2823" s="10">
        <f t="shared" si="494"/>
        <v>-1.7998308002720176E-4</v>
      </c>
      <c r="X2823">
        <f t="shared" si="490"/>
        <v>46.301252596499218</v>
      </c>
      <c r="AB2823">
        <f t="shared" si="491"/>
        <v>256.28340164796873</v>
      </c>
      <c r="AC2823">
        <f>VLOOKUP(A2823,'VIXY-IV'!A$1:E$2000,4,0)</f>
        <v>256.858</v>
      </c>
      <c r="AD2823" s="10">
        <f t="shared" si="497"/>
        <v>-2.2370272758928111E-3</v>
      </c>
      <c r="AE2823">
        <f>ROW()</f>
        <v>2823</v>
      </c>
      <c r="AF2823">
        <f t="shared" ref="AF2823:AF2886" si="498">B2823/C2823</f>
        <v>0.90356265356265353</v>
      </c>
      <c r="AG2823">
        <f>AG2822*(1-(AG$1+AG$5))^($A2823-$A2822)*(1+2*(E2823/E2822-1))</f>
        <v>4205.9864825237391</v>
      </c>
      <c r="AH2823">
        <f>VLOOKUP(A2823,'UVXY-IV'!A$2:E$2000,4,0)</f>
        <v>20823.75</v>
      </c>
      <c r="AJ2823" s="10">
        <f t="shared" si="496"/>
        <v>-0.79801973791830294</v>
      </c>
      <c r="AK2823">
        <f t="shared" si="493"/>
        <v>43.510316925573157</v>
      </c>
      <c r="AM2823">
        <v>43.505000000000003</v>
      </c>
      <c r="AN2823" s="10">
        <f t="shared" si="495"/>
        <v>1.2221412649471297E-4</v>
      </c>
      <c r="AO2823">
        <f>AO2822*(1-AO$1+H2822)^($A2823-$A2822)*(2-E2823/E2822)</f>
        <v>44.404928498861373</v>
      </c>
    </row>
    <row r="2824" spans="1:41" x14ac:dyDescent="0.25">
      <c r="A2824" s="1">
        <v>42160</v>
      </c>
      <c r="B2824" s="12">
        <v>14.21</v>
      </c>
      <c r="C2824" s="12">
        <v>15.96</v>
      </c>
      <c r="D2824">
        <v>503.17270000000002</v>
      </c>
      <c r="E2824">
        <v>448.5179</v>
      </c>
      <c r="F2824">
        <v>27071.951428</v>
      </c>
      <c r="G2824">
        <v>24135.510183999999</v>
      </c>
      <c r="H2824">
        <f>(1/(1-91/360*VLOOKUP($A2824,Tbills!$B$4:$C$974,2,1)/100))^((1)/91)-1</f>
        <v>2.7780574796132385E-7</v>
      </c>
      <c r="I2824" s="2">
        <f t="shared" si="492"/>
        <v>305.45965990666917</v>
      </c>
      <c r="J2824">
        <f>VLOOKUP(A2824,'VXX-IV'!A$1:C$4500,3,0)</f>
        <v>305.48</v>
      </c>
      <c r="L2824">
        <f t="shared" ref="L2824:L2887" si="499">L2823*(1-L$1+H2824)^($A2824-$A2823)*(1+2*(E2824/E2823-1))</f>
        <v>22309.822976298034</v>
      </c>
      <c r="O2824">
        <f t="shared" ref="O2824:O2887" si="500">O2823*(1-(O$1+O$5))^($A2824-$A2823)*(1+1.5*(E2824/E2823-1))</f>
        <v>2992.3982543418992</v>
      </c>
      <c r="R2824">
        <f t="shared" ref="R2824:R2887" si="501">R2823*(1-IF($A2824&lt;=R2819,R$1,R$1+IF(AND(WEEKDAY($A2824)&lt;&gt;1,WEEKDAY($A2824)&lt;&gt;7),S$1,0)))^($A2824-$A2823)*(1-0.5*(E2824/E2823-1))</f>
        <v>45.966729759313949</v>
      </c>
      <c r="U2824" s="2">
        <f t="shared" ref="U2824:U2887" si="502">U2823*$F2824/$F2823*(1-U$1)^($A2824-$A2823)</f>
        <v>45.337309213896773</v>
      </c>
      <c r="V2824">
        <f>VLOOKUP(A2824,'VXZ-IV'!A$1:C$4500,3,0)</f>
        <v>45.32</v>
      </c>
      <c r="W2824" s="10">
        <f t="shared" si="494"/>
        <v>3.8193322808410812E-4</v>
      </c>
      <c r="X2824">
        <f t="shared" ref="X2824:X2887" si="503">X2823*(1-X$1+H2824)^($A2824-$A2823)*(2-G2824/G2823)</f>
        <v>46.231490391978028</v>
      </c>
      <c r="AB2824">
        <f t="shared" ref="AB2824:AB2887" si="504">AB2823*$E2824/$E2823*(1-(AB$1+AB$5+IF(AND(WEEKDAY(A2824)&lt;&gt;1,WEEKDAY(A2824)&lt;&gt;7),IF(A2824&lt;AC$2,AC$1,AC$3),0)))^($A2824-$A2823)</f>
        <v>253.59617914033322</v>
      </c>
      <c r="AC2824">
        <f>VLOOKUP(A2824,'VIXY-IV'!A$1:E$2000,4,0)</f>
        <v>254.16200000000001</v>
      </c>
      <c r="AD2824" s="10">
        <f t="shared" si="497"/>
        <v>-2.2262213063588554E-3</v>
      </c>
      <c r="AE2824">
        <f>ROW()</f>
        <v>2824</v>
      </c>
      <c r="AF2824">
        <f t="shared" si="498"/>
        <v>0.89035087719298245</v>
      </c>
      <c r="AG2824">
        <f>AG2823*(1-(AG$1+AG$5))^($A2824-$A2823)*(1+2*(E2824/E2823-1))</f>
        <v>4117.935402922747</v>
      </c>
      <c r="AH2824">
        <f>VLOOKUP(A2824,'UVXY-IV'!A$2:E$2000,4,0)</f>
        <v>20387.45</v>
      </c>
      <c r="AJ2824" s="10">
        <f t="shared" si="496"/>
        <v>-0.79801616176016388</v>
      </c>
      <c r="AK2824">
        <f t="shared" si="493"/>
        <v>43.962989233602215</v>
      </c>
      <c r="AM2824">
        <v>43.956800000000001</v>
      </c>
      <c r="AN2824" s="10">
        <f t="shared" si="495"/>
        <v>1.4080264264482167E-4</v>
      </c>
      <c r="AO2824">
        <f>AO2823*(1-AO$1+H2823)^($A2824-$A2823)*(2-E2824/E2823)</f>
        <v>44.867350875579852</v>
      </c>
    </row>
    <row r="2825" spans="1:41" x14ac:dyDescent="0.25">
      <c r="A2825" s="1">
        <v>42163</v>
      </c>
      <c r="B2825" s="12">
        <v>15.29</v>
      </c>
      <c r="C2825" s="12">
        <v>16.600000000000001</v>
      </c>
      <c r="D2825">
        <v>515.29259999999999</v>
      </c>
      <c r="E2825">
        <v>459.32100000000003</v>
      </c>
      <c r="F2825">
        <v>27282.372616000001</v>
      </c>
      <c r="G2825">
        <v>24323.087285000001</v>
      </c>
      <c r="H2825">
        <f>(1/(1-91/360*VLOOKUP($A2825,Tbills!$B$4:$C$974,2,1)/100))^((1)/91)-1</f>
        <v>4.1671128436782112E-7</v>
      </c>
      <c r="I2825" s="2">
        <f t="shared" ref="I2825:I2888" si="505">I2824*$D2825/$D2824*(1-I$1)^($A2825-$A2824)</f>
        <v>312.79437185429094</v>
      </c>
      <c r="J2825">
        <f>VLOOKUP(A2825,'VXX-IV'!A$1:C$4500,3,0)</f>
        <v>312.81</v>
      </c>
      <c r="L2825">
        <f t="shared" si="499"/>
        <v>23381.399550425569</v>
      </c>
      <c r="O2825">
        <f t="shared" si="500"/>
        <v>3100.1981518076018</v>
      </c>
      <c r="R2825">
        <f t="shared" si="501"/>
        <v>45.406988927258595</v>
      </c>
      <c r="U2825" s="2">
        <f t="shared" si="502"/>
        <v>45.686358743249663</v>
      </c>
      <c r="V2825">
        <f>VLOOKUP(A2825,'VXZ-IV'!A$1:C$4500,3,0)</f>
        <v>45.68</v>
      </c>
      <c r="W2825" s="10">
        <f t="shared" si="494"/>
        <v>1.3920191001881577E-4</v>
      </c>
      <c r="X2825">
        <f t="shared" si="503"/>
        <v>45.867154674632125</v>
      </c>
      <c r="AB2825">
        <f t="shared" si="504"/>
        <v>259.67718918789546</v>
      </c>
      <c r="AC2825">
        <f>VLOOKUP(A2825,'VIXY-IV'!A$1:E$2000,4,0)</f>
        <v>260.27600000000001</v>
      </c>
      <c r="AD2825" s="10">
        <f t="shared" si="497"/>
        <v>-2.3006762517655543E-3</v>
      </c>
      <c r="AE2825">
        <f>ROW()</f>
        <v>2825</v>
      </c>
      <c r="AF2825">
        <f t="shared" si="498"/>
        <v>0.92108433734939743</v>
      </c>
      <c r="AG2825">
        <f>AG2824*(1-(AG$1+AG$5))^($A2825-$A2824)*(1+2*(E2825/E2824-1))</f>
        <v>4315.8700379764796</v>
      </c>
      <c r="AH2825">
        <f>VLOOKUP(A2825,'UVXY-IV'!A$2:E$2000,4,0)</f>
        <v>21368.65</v>
      </c>
      <c r="AJ2825" s="10">
        <f t="shared" si="496"/>
        <v>-0.79802795038636143</v>
      </c>
      <c r="AK2825">
        <f t="shared" ref="AK2825:AK2888" si="506">AK2824*(1-IF($A2825&lt;=AK2820,AK$1,AK$1+IF(AND(WEEKDAY($A2825)&lt;&gt;1,WEEKDAY($A2825)&lt;&gt;7),AL$1,0)))^($A2825-$A2824)*(2-$E2825/$E2824)</f>
        <v>42.898092544345261</v>
      </c>
      <c r="AM2825">
        <v>42.893999999999998</v>
      </c>
      <c r="AN2825" s="10">
        <f t="shared" si="495"/>
        <v>9.5410648232041595E-5</v>
      </c>
      <c r="AO2825">
        <f>AO2824*(1-AO$1+H2824)^($A2825-$A2824)*(2-E2825/E2824)</f>
        <v>43.781844222023182</v>
      </c>
    </row>
    <row r="2826" spans="1:41" x14ac:dyDescent="0.25">
      <c r="A2826" s="1">
        <v>42164</v>
      </c>
      <c r="B2826" s="12">
        <v>14.47</v>
      </c>
      <c r="C2826" s="12">
        <v>16.25</v>
      </c>
      <c r="D2826">
        <v>506.23469999999998</v>
      </c>
      <c r="E2826">
        <v>451.24680000000001</v>
      </c>
      <c r="F2826">
        <v>27199.099213000001</v>
      </c>
      <c r="G2826">
        <v>24248.836309999999</v>
      </c>
      <c r="H2826">
        <f>(1/(1-91/360*VLOOKUP($A2826,Tbills!$B$4:$C$974,2,1)/100))^((1)/91)-1</f>
        <v>4.1671128436782112E-7</v>
      </c>
      <c r="I2826" s="2">
        <f t="shared" si="505"/>
        <v>307.28852679935608</v>
      </c>
      <c r="J2826">
        <f>VLOOKUP(A2826,'VXX-IV'!A$1:C$4500,3,0)</f>
        <v>307.31</v>
      </c>
      <c r="L2826">
        <f t="shared" si="499"/>
        <v>22558.366652909153</v>
      </c>
      <c r="O2826">
        <f t="shared" si="500"/>
        <v>3018.3509230493805</v>
      </c>
      <c r="R2826">
        <f t="shared" si="501"/>
        <v>45.804012894043872</v>
      </c>
      <c r="U2826" s="2">
        <f t="shared" si="502"/>
        <v>45.545800650708891</v>
      </c>
      <c r="V2826">
        <f>VLOOKUP(A2826,'VXZ-IV'!A$1:C$4500,3,0)</f>
        <v>45.56</v>
      </c>
      <c r="W2826" s="10">
        <f t="shared" si="494"/>
        <v>-3.1166262710957682E-4</v>
      </c>
      <c r="X2826">
        <f t="shared" si="503"/>
        <v>46.005490660109565</v>
      </c>
      <c r="AB2826">
        <f t="shared" si="504"/>
        <v>255.10354462754526</v>
      </c>
      <c r="AC2826">
        <f>VLOOKUP(A2826,'VIXY-IV'!A$1:E$2000,4,0)</f>
        <v>255.69399999999999</v>
      </c>
      <c r="AD2826" s="10">
        <f t="shared" si="497"/>
        <v>-2.3092265460070704E-3</v>
      </c>
      <c r="AE2826">
        <f>ROW()</f>
        <v>2826</v>
      </c>
      <c r="AF2826">
        <f t="shared" si="498"/>
        <v>0.89046153846153853</v>
      </c>
      <c r="AG2826">
        <f>AG2825*(1-(AG$1+AG$5))^($A2826-$A2825)*(1+2*(E2826/E2825-1))</f>
        <v>4163.9961844833533</v>
      </c>
      <c r="AH2826">
        <f>VLOOKUP(A2826,'UVXY-IV'!A$2:E$2000,4,0)</f>
        <v>20617.25</v>
      </c>
      <c r="AJ2826" s="10">
        <f t="shared" si="496"/>
        <v>-0.79803338541835822</v>
      </c>
      <c r="AK2826">
        <f t="shared" si="506"/>
        <v>43.650145958666585</v>
      </c>
      <c r="AM2826">
        <v>43.646549999999998</v>
      </c>
      <c r="AN2826" s="10">
        <f t="shared" si="495"/>
        <v>8.2388153624712857E-5</v>
      </c>
      <c r="AO2826">
        <f>AO2825*(1-AO$1+H2825)^($A2826-$A2825)*(2-E2826/E2825)</f>
        <v>44.549836601200298</v>
      </c>
    </row>
    <row r="2827" spans="1:41" x14ac:dyDescent="0.25">
      <c r="A2827" s="1">
        <v>42165</v>
      </c>
      <c r="B2827" s="12">
        <v>13.22</v>
      </c>
      <c r="C2827" s="12">
        <v>15.33</v>
      </c>
      <c r="D2827">
        <v>483.3648</v>
      </c>
      <c r="E2827">
        <v>430.86079999999998</v>
      </c>
      <c r="F2827">
        <v>26533.511460000002</v>
      </c>
      <c r="G2827">
        <v>23655.434183000001</v>
      </c>
      <c r="H2827">
        <f>(1/(1-91/360*VLOOKUP($A2827,Tbills!$B$4:$C$974,2,1)/100))^((1)/91)-1</f>
        <v>4.1671128436782112E-7</v>
      </c>
      <c r="I2827" s="2">
        <f t="shared" si="505"/>
        <v>293.39915961576077</v>
      </c>
      <c r="J2827">
        <f>VLOOKUP(A2827,'VXX-IV'!A$1:C$4500,3,0)</f>
        <v>293.42</v>
      </c>
      <c r="L2827">
        <f t="shared" si="499"/>
        <v>20519.2065899718</v>
      </c>
      <c r="O2827">
        <f t="shared" si="500"/>
        <v>2813.7158080677109</v>
      </c>
      <c r="R2827">
        <f t="shared" si="501"/>
        <v>46.836540658679105</v>
      </c>
      <c r="U2827" s="2">
        <f t="shared" si="502"/>
        <v>44.430168321599538</v>
      </c>
      <c r="V2827">
        <f>VLOOKUP(A2827,'VXZ-IV'!A$1:C$4500,3,0)</f>
        <v>44.44</v>
      </c>
      <c r="W2827" s="10">
        <f t="shared" ref="W2827:W2890" si="507">U2827/V2827-1</f>
        <v>-2.2123488749914433E-4</v>
      </c>
      <c r="X2827">
        <f t="shared" si="503"/>
        <v>47.129584246824379</v>
      </c>
      <c r="AB2827">
        <f t="shared" si="504"/>
        <v>243.570226230641</v>
      </c>
      <c r="AC2827">
        <f>VLOOKUP(A2827,'VIXY-IV'!A$1:E$2000,4,0)</f>
        <v>244.15600000000001</v>
      </c>
      <c r="AD2827" s="10">
        <f t="shared" si="497"/>
        <v>-2.3991782686438867E-3</v>
      </c>
      <c r="AE2827">
        <f>ROW()</f>
        <v>2827</v>
      </c>
      <c r="AF2827">
        <f t="shared" si="498"/>
        <v>0.86236138290932818</v>
      </c>
      <c r="AG2827">
        <f>AG2826*(1-(AG$1+AG$5))^($A2827-$A2826)*(1+2*(E2827/E2826-1))</f>
        <v>3787.6344005222281</v>
      </c>
      <c r="AH2827">
        <f>VLOOKUP(A2827,'UVXY-IV'!A$2:E$2000,4,0)</f>
        <v>18755.45</v>
      </c>
      <c r="AJ2827" s="10">
        <f t="shared" si="496"/>
        <v>-0.79805153166027853</v>
      </c>
      <c r="AK2827">
        <f t="shared" si="506"/>
        <v>45.620005991721804</v>
      </c>
      <c r="AM2827">
        <v>45.618850000000002</v>
      </c>
      <c r="AN2827" s="10">
        <f t="shared" si="495"/>
        <v>2.53402205843134E-5</v>
      </c>
      <c r="AO2827">
        <f>AO2826*(1-AO$1+H2826)^($A2827-$A2826)*(2-E2827/E2826)</f>
        <v>46.560764100943111</v>
      </c>
    </row>
    <row r="2828" spans="1:41" x14ac:dyDescent="0.25">
      <c r="A2828" s="1">
        <v>42166</v>
      </c>
      <c r="B2828" s="12">
        <v>12.85</v>
      </c>
      <c r="C2828" s="12">
        <v>15.1</v>
      </c>
      <c r="D2828">
        <v>473.4239</v>
      </c>
      <c r="E2828">
        <v>421.99950000000001</v>
      </c>
      <c r="F2828">
        <v>26347.526091</v>
      </c>
      <c r="G2828">
        <v>23489.612700000001</v>
      </c>
      <c r="H2828">
        <f>(1/(1-91/360*VLOOKUP($A2828,Tbills!$B$4:$C$974,2,1)/100))^((1)/91)-1</f>
        <v>4.1671128436782112E-7</v>
      </c>
      <c r="I2828" s="2">
        <f t="shared" si="505"/>
        <v>287.3580936640069</v>
      </c>
      <c r="J2828">
        <f>VLOOKUP(A2828,'VXX-IV'!A$1:C$4500,3,0)</f>
        <v>287.38</v>
      </c>
      <c r="L2828">
        <f t="shared" si="499"/>
        <v>19674.308708553985</v>
      </c>
      <c r="O2828">
        <f t="shared" si="500"/>
        <v>2726.8214722820776</v>
      </c>
      <c r="R2828">
        <f t="shared" si="501"/>
        <v>47.31603354847396</v>
      </c>
      <c r="U2828" s="2">
        <f t="shared" si="502"/>
        <v>44.117661427446471</v>
      </c>
      <c r="V2828">
        <f>VLOOKUP(A2828,'VXZ-IV'!A$1:C$4500,3,0)</f>
        <v>44.12</v>
      </c>
      <c r="W2828" s="10">
        <f t="shared" si="507"/>
        <v>-5.3004817622936962E-5</v>
      </c>
      <c r="X2828">
        <f t="shared" si="503"/>
        <v>47.458220843835001</v>
      </c>
      <c r="AB2828">
        <f t="shared" si="504"/>
        <v>238.55252097461303</v>
      </c>
      <c r="AC2828">
        <f>VLOOKUP(A2828,'VIXY-IV'!A$1:E$2000,4,0)</f>
        <v>239.14</v>
      </c>
      <c r="AD2828" s="10">
        <f t="shared" si="497"/>
        <v>-2.456632204511866E-3</v>
      </c>
      <c r="AE2828">
        <f>ROW()</f>
        <v>2828</v>
      </c>
      <c r="AF2828">
        <f t="shared" si="498"/>
        <v>0.85099337748344372</v>
      </c>
      <c r="AG2828">
        <f>AG2827*(1-(AG$1+AG$5))^($A2828-$A2827)*(1+2*(E2828/E2827-1))</f>
        <v>3631.7152229183198</v>
      </c>
      <c r="AH2828">
        <f>VLOOKUP(A2828,'UVXY-IV'!A$2:E$2000,4,0)</f>
        <v>17985.150000000001</v>
      </c>
      <c r="AJ2828" s="10">
        <f t="shared" si="496"/>
        <v>-0.79807145211920283</v>
      </c>
      <c r="AK2828">
        <f t="shared" si="506"/>
        <v>46.556081522172164</v>
      </c>
      <c r="AM2828">
        <v>46.553100000000001</v>
      </c>
      <c r="AN2828" s="10">
        <f t="shared" si="495"/>
        <v>6.4045620424169059E-5</v>
      </c>
      <c r="AO2828">
        <f>AO2827*(1-AO$1+H2827)^($A2828-$A2827)*(2-E2828/E2827)</f>
        <v>47.516618475639227</v>
      </c>
    </row>
    <row r="2829" spans="1:41" x14ac:dyDescent="0.25">
      <c r="A2829" s="1">
        <v>42167</v>
      </c>
      <c r="B2829" s="12">
        <v>13.78</v>
      </c>
      <c r="C2829" s="12">
        <v>15.61</v>
      </c>
      <c r="D2829">
        <v>483.51830000000001</v>
      </c>
      <c r="E2829">
        <v>430.9973</v>
      </c>
      <c r="F2829">
        <v>26526.713685999999</v>
      </c>
      <c r="G2829">
        <v>23649.354047000001</v>
      </c>
      <c r="H2829">
        <f>(1/(1-91/360*VLOOKUP($A2829,Tbills!$B$4:$C$974,2,1)/100))^((1)/91)-1</f>
        <v>4.1671128436782112E-7</v>
      </c>
      <c r="I2829" s="2">
        <f t="shared" si="505"/>
        <v>293.47802047376331</v>
      </c>
      <c r="J2829">
        <f>VLOOKUP(A2829,'VXX-IV'!A$1:C$4500,3,0)</f>
        <v>293.49</v>
      </c>
      <c r="L2829">
        <f t="shared" si="499"/>
        <v>20512.374325624067</v>
      </c>
      <c r="O2829">
        <f t="shared" si="500"/>
        <v>2813.9378635445591</v>
      </c>
      <c r="R2829">
        <f t="shared" si="501"/>
        <v>46.809485285437589</v>
      </c>
      <c r="U2829" s="2">
        <f t="shared" si="502"/>
        <v>44.4166193494301</v>
      </c>
      <c r="V2829">
        <f>VLOOKUP(A2829,'VXZ-IV'!A$1:C$4500,3,0)</f>
        <v>44.4</v>
      </c>
      <c r="W2829" s="10">
        <f t="shared" si="507"/>
        <v>3.7430967184914898E-4</v>
      </c>
      <c r="X2829">
        <f t="shared" si="503"/>
        <v>47.133757011301114</v>
      </c>
      <c r="AB2829">
        <f t="shared" si="504"/>
        <v>243.63040189106195</v>
      </c>
      <c r="AC2829">
        <f>VLOOKUP(A2829,'VIXY-IV'!A$1:E$2000,4,0)</f>
        <v>244.23599999999999</v>
      </c>
      <c r="AD2829" s="10">
        <f t="shared" si="497"/>
        <v>-2.4795611987505906E-3</v>
      </c>
      <c r="AE2829">
        <f>ROW()</f>
        <v>2829</v>
      </c>
      <c r="AF2829">
        <f t="shared" si="498"/>
        <v>0.88276745675848811</v>
      </c>
      <c r="AG2829">
        <f>AG2828*(1-(AG$1+AG$5))^($A2829-$A2828)*(1+2*(E2829/E2828-1))</f>
        <v>3786.4572218564294</v>
      </c>
      <c r="AH2829">
        <f>VLOOKUP(A2829,'UVXY-IV'!A$2:E$2000,4,0)</f>
        <v>18751.95</v>
      </c>
      <c r="AJ2829" s="10">
        <f t="shared" si="496"/>
        <v>-0.7980766148663776</v>
      </c>
      <c r="AK2829">
        <f t="shared" si="506"/>
        <v>45.561298710975812</v>
      </c>
      <c r="AM2829">
        <v>45.558050000000001</v>
      </c>
      <c r="AN2829" s="10">
        <f t="shared" si="495"/>
        <v>7.1309263144803126E-5</v>
      </c>
      <c r="AO2829">
        <f>AO2828*(1-AO$1+H2828)^($A2829-$A2828)*(2-E2829/E2828)</f>
        <v>46.501776781275915</v>
      </c>
    </row>
    <row r="2830" spans="1:41" x14ac:dyDescent="0.25">
      <c r="A2830" s="1">
        <v>42170</v>
      </c>
      <c r="B2830" s="12">
        <v>15.39</v>
      </c>
      <c r="C2830" s="12">
        <v>16.62</v>
      </c>
      <c r="D2830">
        <v>506.21190000000001</v>
      </c>
      <c r="E2830">
        <v>451.2253</v>
      </c>
      <c r="F2830">
        <v>26982.050712</v>
      </c>
      <c r="G2830">
        <v>24055.270980000001</v>
      </c>
      <c r="H2830">
        <f>(1/(1-91/360*VLOOKUP($A2830,Tbills!$B$4:$C$974,2,1)/100))^((1)/91)-1</f>
        <v>2.7780574796132385E-7</v>
      </c>
      <c r="I2830" s="2">
        <f t="shared" si="505"/>
        <v>307.22973504899051</v>
      </c>
      <c r="J2830">
        <f>VLOOKUP(A2830,'VXX-IV'!A$1:C$4500,3,0)</f>
        <v>307.25</v>
      </c>
      <c r="L2830">
        <f t="shared" si="499"/>
        <v>22434.765110931137</v>
      </c>
      <c r="O2830">
        <f t="shared" si="500"/>
        <v>3011.7332242177681</v>
      </c>
      <c r="R2830">
        <f t="shared" si="501"/>
        <v>45.70483141013564</v>
      </c>
      <c r="U2830" s="2">
        <f t="shared" si="502"/>
        <v>45.175735845699798</v>
      </c>
      <c r="V2830">
        <f>VLOOKUP(A2830,'VXZ-IV'!A$1:C$4500,3,0)</f>
        <v>45.16</v>
      </c>
      <c r="W2830" s="10">
        <f t="shared" si="507"/>
        <v>3.4844653896803912E-4</v>
      </c>
      <c r="X2830">
        <f t="shared" si="503"/>
        <v>46.319653012779511</v>
      </c>
      <c r="AB2830">
        <f t="shared" si="504"/>
        <v>255.03803205773454</v>
      </c>
      <c r="AC2830">
        <f>VLOOKUP(A2830,'VIXY-IV'!A$1:E$2000,4,0)</f>
        <v>255.64400000000001</v>
      </c>
      <c r="AD2830" s="10">
        <f t="shared" si="497"/>
        <v>-2.3703585543390915E-3</v>
      </c>
      <c r="AE2830">
        <f>ROW()</f>
        <v>2830</v>
      </c>
      <c r="AF2830">
        <f t="shared" si="498"/>
        <v>0.92599277978339345</v>
      </c>
      <c r="AG2830">
        <f>AG2829*(1-(AG$1+AG$5))^($A2830-$A2829)*(1+2*(E2830/E2829-1))</f>
        <v>4141.4581681694335</v>
      </c>
      <c r="AH2830">
        <f>VLOOKUP(A2830,'UVXY-IV'!A$2:E$2000,4,0)</f>
        <v>20508.400000000001</v>
      </c>
      <c r="AJ2830" s="10">
        <f t="shared" si="496"/>
        <v>-0.79806039631714643</v>
      </c>
      <c r="AK2830">
        <f t="shared" si="506"/>
        <v>43.416902848925758</v>
      </c>
      <c r="AM2830">
        <v>43.405299999999997</v>
      </c>
      <c r="AN2830" s="10">
        <f t="shared" si="495"/>
        <v>2.6731410509217568E-4</v>
      </c>
      <c r="AO2830">
        <f>AO2829*(1-AO$1+H2829)^($A2830-$A2829)*(2-E2830/E2829)</f>
        <v>44.314446451307859</v>
      </c>
    </row>
    <row r="2831" spans="1:41" x14ac:dyDescent="0.25">
      <c r="A2831" s="1">
        <v>42171</v>
      </c>
      <c r="B2831" s="12">
        <v>14.81</v>
      </c>
      <c r="C2831" s="12">
        <v>16.2</v>
      </c>
      <c r="D2831">
        <v>494.05329999999998</v>
      </c>
      <c r="E2831">
        <v>440.38729999999998</v>
      </c>
      <c r="F2831">
        <v>26730.989020000001</v>
      </c>
      <c r="G2831">
        <v>23831.435608</v>
      </c>
      <c r="H2831">
        <f>(1/(1-91/360*VLOOKUP($A2831,Tbills!$B$4:$C$974,2,1)/100))^((1)/91)-1</f>
        <v>2.7780574796132385E-7</v>
      </c>
      <c r="I2831" s="2">
        <f t="shared" si="505"/>
        <v>299.84313551366449</v>
      </c>
      <c r="J2831">
        <f>VLOOKUP(A2831,'VXX-IV'!A$1:C$4500,3,0)</f>
        <v>299.86</v>
      </c>
      <c r="L2831">
        <f t="shared" si="499"/>
        <v>21356.082401335771</v>
      </c>
      <c r="O2831">
        <f t="shared" si="500"/>
        <v>2903.126963626059</v>
      </c>
      <c r="R2831">
        <f t="shared" si="501"/>
        <v>46.251633649719679</v>
      </c>
      <c r="U2831" s="2">
        <f t="shared" si="502"/>
        <v>44.754294859003693</v>
      </c>
      <c r="V2831">
        <f>VLOOKUP(A2831,'VXZ-IV'!A$1:C$4500,3,0)</f>
        <v>44.76</v>
      </c>
      <c r="W2831" s="10">
        <f t="shared" si="507"/>
        <v>-1.2746070143665467E-4</v>
      </c>
      <c r="X2831">
        <f t="shared" si="503"/>
        <v>46.748943308675571</v>
      </c>
      <c r="AB2831">
        <f t="shared" si="504"/>
        <v>248.90358419921947</v>
      </c>
      <c r="AC2831">
        <f>VLOOKUP(A2831,'VIXY-IV'!A$1:E$2000,4,0)</f>
        <v>249.488</v>
      </c>
      <c r="AD2831" s="10">
        <f t="shared" si="497"/>
        <v>-2.3424605623538763E-3</v>
      </c>
      <c r="AE2831">
        <f>ROW()</f>
        <v>2831</v>
      </c>
      <c r="AF2831">
        <f t="shared" si="498"/>
        <v>0.91419753086419764</v>
      </c>
      <c r="AG2831">
        <f>AG2830*(1-(AG$1+AG$5))^($A2831-$A2830)*(1+2*(E2831/E2830-1))</f>
        <v>3942.3775851797081</v>
      </c>
      <c r="AH2831">
        <f>VLOOKUP(A2831,'UVXY-IV'!A$2:E$2000,4,0)</f>
        <v>19523.75</v>
      </c>
      <c r="AJ2831" s="10">
        <f t="shared" si="496"/>
        <v>-0.7980727275661843</v>
      </c>
      <c r="AK2831">
        <f t="shared" si="506"/>
        <v>44.457664589203041</v>
      </c>
      <c r="AM2831">
        <v>44.445399999999999</v>
      </c>
      <c r="AN2831" s="10">
        <f t="shared" si="495"/>
        <v>2.7594732420088697E-4</v>
      </c>
      <c r="AO2831">
        <f>AO2830*(1-AO$1+H2830)^($A2831-$A2830)*(2-E2831/E2830)</f>
        <v>45.377171268753941</v>
      </c>
    </row>
    <row r="2832" spans="1:41" x14ac:dyDescent="0.25">
      <c r="A2832" s="1">
        <v>42172</v>
      </c>
      <c r="B2832" s="12">
        <v>14.5</v>
      </c>
      <c r="C2832" s="12">
        <v>16.22</v>
      </c>
      <c r="D2832">
        <v>493.26420000000002</v>
      </c>
      <c r="E2832">
        <v>439.68380000000002</v>
      </c>
      <c r="F2832">
        <v>26706.049186</v>
      </c>
      <c r="G2832">
        <v>23809.194417999999</v>
      </c>
      <c r="H2832">
        <f>(1/(1-91/360*VLOOKUP($A2832,Tbills!$B$4:$C$974,2,1)/100))^((1)/91)-1</f>
        <v>2.7780574796132385E-7</v>
      </c>
      <c r="I2832" s="2">
        <f t="shared" si="505"/>
        <v>299.35692766332033</v>
      </c>
      <c r="J2832">
        <f>VLOOKUP(A2832,'VXX-IV'!A$1:C$4500,3,0)</f>
        <v>299.37</v>
      </c>
      <c r="L2832">
        <f t="shared" si="499"/>
        <v>21286.895119226141</v>
      </c>
      <c r="O2832">
        <f t="shared" si="500"/>
        <v>2896.0729336877112</v>
      </c>
      <c r="R2832">
        <f t="shared" si="501"/>
        <v>46.286483662219069</v>
      </c>
      <c r="U2832" s="2">
        <f t="shared" si="502"/>
        <v>44.711449150220744</v>
      </c>
      <c r="V2832">
        <f>VLOOKUP(A2832,'VXZ-IV'!A$1:C$4500,3,0)</f>
        <v>44.72</v>
      </c>
      <c r="W2832" s="10">
        <f t="shared" si="507"/>
        <v>-1.9120862654864457E-4</v>
      </c>
      <c r="X2832">
        <f t="shared" si="503"/>
        <v>46.790855061225166</v>
      </c>
      <c r="AB2832">
        <f t="shared" si="504"/>
        <v>248.49730713058383</v>
      </c>
      <c r="AC2832">
        <f>VLOOKUP(A2832,'VIXY-IV'!A$1:E$2000,4,0)</f>
        <v>249.09399999999999</v>
      </c>
      <c r="AD2832" s="10">
        <f t="shared" si="497"/>
        <v>-2.3954525978793217E-3</v>
      </c>
      <c r="AE2832">
        <f>ROW()</f>
        <v>2832</v>
      </c>
      <c r="AF2832">
        <f t="shared" si="498"/>
        <v>0.89395807644882863</v>
      </c>
      <c r="AG2832">
        <f>AG2831*(1-(AG$1+AG$5))^($A2832-$A2831)*(1+2*(E2832/E2831-1))</f>
        <v>3929.6495955418818</v>
      </c>
      <c r="AH2832">
        <f>VLOOKUP(A2832,'UVXY-IV'!A$2:E$2000,4,0)</f>
        <v>19457.400000000001</v>
      </c>
      <c r="AJ2832" s="10">
        <f t="shared" si="496"/>
        <v>-0.79803829928243841</v>
      </c>
      <c r="AK2832">
        <f t="shared" si="506"/>
        <v>44.526609880710616</v>
      </c>
      <c r="AM2832">
        <v>44.50855</v>
      </c>
      <c r="AN2832" s="10">
        <f t="shared" si="495"/>
        <v>4.0576205494491369E-4</v>
      </c>
      <c r="AO2832">
        <f>AO2831*(1-AO$1+H2831)^($A2832-$A2831)*(2-E2832/E2831)</f>
        <v>45.447990983189264</v>
      </c>
    </row>
    <row r="2833" spans="1:41" x14ac:dyDescent="0.25">
      <c r="A2833" s="1">
        <v>42173</v>
      </c>
      <c r="B2833" s="12">
        <v>13.19</v>
      </c>
      <c r="C2833" s="12">
        <v>15.44</v>
      </c>
      <c r="D2833">
        <v>473.04809999999998</v>
      </c>
      <c r="E2833">
        <v>421.6635</v>
      </c>
      <c r="F2833">
        <v>26283.387371000001</v>
      </c>
      <c r="G2833">
        <v>23432.372900999999</v>
      </c>
      <c r="H2833">
        <f>(1/(1-91/360*VLOOKUP($A2833,Tbills!$B$4:$C$974,2,1)/100))^((1)/91)-1</f>
        <v>2.7780574796132385E-7</v>
      </c>
      <c r="I2833" s="2">
        <f t="shared" si="505"/>
        <v>287.08098599350939</v>
      </c>
      <c r="J2833">
        <f>VLOOKUP(A2833,'VXX-IV'!A$1:C$4500,3,0)</f>
        <v>287.10000000000002</v>
      </c>
      <c r="L2833">
        <f t="shared" si="499"/>
        <v>19541.143957243661</v>
      </c>
      <c r="O2833">
        <f t="shared" si="500"/>
        <v>2717.9394045611407</v>
      </c>
      <c r="R2833">
        <f t="shared" si="501"/>
        <v>47.232866750117523</v>
      </c>
      <c r="U2833" s="2">
        <f t="shared" si="502"/>
        <v>44.002752895417018</v>
      </c>
      <c r="V2833">
        <f>VLOOKUP(A2833,'VXZ-IV'!A$1:C$4500,3,0)</f>
        <v>44</v>
      </c>
      <c r="W2833" s="10">
        <f t="shared" si="507"/>
        <v>6.2565804932246394E-5</v>
      </c>
      <c r="X2833">
        <f t="shared" si="503"/>
        <v>47.529656141449891</v>
      </c>
      <c r="AB2833">
        <f t="shared" si="504"/>
        <v>238.30441564817195</v>
      </c>
      <c r="AC2833">
        <f>VLOOKUP(A2833,'VIXY-IV'!A$1:E$2000,4,0)</f>
        <v>238.88200000000001</v>
      </c>
      <c r="AD2833" s="10">
        <f t="shared" si="497"/>
        <v>-2.4178646856106711E-3</v>
      </c>
      <c r="AE2833">
        <f>ROW()</f>
        <v>2833</v>
      </c>
      <c r="AF2833">
        <f t="shared" si="498"/>
        <v>0.85427461139896377</v>
      </c>
      <c r="AG2833">
        <f>AG2832*(1-(AG$1+AG$5))^($A2833-$A2832)*(1+2*(E2833/E2832-1))</f>
        <v>3607.4171612724808</v>
      </c>
      <c r="AH2833">
        <f>VLOOKUP(A2833,'UVXY-IV'!A$2:E$2000,4,0)</f>
        <v>17861.650000000001</v>
      </c>
      <c r="AJ2833" s="10">
        <f t="shared" si="496"/>
        <v>-0.79803561477957075</v>
      </c>
      <c r="AK2833">
        <f t="shared" si="506"/>
        <v>46.34935991607604</v>
      </c>
      <c r="AM2833">
        <v>46.32235</v>
      </c>
      <c r="AN2833" s="10">
        <f t="shared" si="495"/>
        <v>5.8308604973711375E-4</v>
      </c>
      <c r="AO2833">
        <f>AO2832*(1-AO$1+H2832)^($A2833-$A2832)*(2-E2833/E2832)</f>
        <v>47.308925663141771</v>
      </c>
    </row>
    <row r="2834" spans="1:41" x14ac:dyDescent="0.25">
      <c r="A2834" s="1">
        <v>42174</v>
      </c>
      <c r="B2834" s="12">
        <v>13.96</v>
      </c>
      <c r="C2834" s="12">
        <v>15.91</v>
      </c>
      <c r="D2834">
        <v>487.05770000000001</v>
      </c>
      <c r="E2834">
        <v>434.15120000000002</v>
      </c>
      <c r="F2834">
        <v>26578.037525</v>
      </c>
      <c r="G2834">
        <v>23695.055220999999</v>
      </c>
      <c r="H2834">
        <f>(1/(1-91/360*VLOOKUP($A2834,Tbills!$B$4:$C$974,2,1)/100))^((1)/91)-1</f>
        <v>2.7780574796132385E-7</v>
      </c>
      <c r="I2834" s="2">
        <f t="shared" si="505"/>
        <v>295.57585226556921</v>
      </c>
      <c r="J2834">
        <f>VLOOKUP(A2834,'VXX-IV'!A$1:C$4500,3,0)</f>
        <v>295.58999999999997</v>
      </c>
      <c r="L2834">
        <f t="shared" si="499"/>
        <v>20697.648528933747</v>
      </c>
      <c r="O2834">
        <f t="shared" si="500"/>
        <v>2838.5827177795418</v>
      </c>
      <c r="R2834">
        <f t="shared" si="501"/>
        <v>46.531354922300807</v>
      </c>
      <c r="U2834" s="2">
        <f t="shared" si="502"/>
        <v>44.494961186261271</v>
      </c>
      <c r="V2834">
        <f>VLOOKUP(A2834,'VXZ-IV'!A$1:C$4500,3,0)</f>
        <v>44.48</v>
      </c>
      <c r="W2834" s="10">
        <f t="shared" si="507"/>
        <v>3.3635760479477916E-4</v>
      </c>
      <c r="X2834">
        <f t="shared" si="503"/>
        <v>46.995112519543476</v>
      </c>
      <c r="AB2834">
        <f t="shared" si="504"/>
        <v>245.35332291647541</v>
      </c>
      <c r="AC2834">
        <f>VLOOKUP(A2834,'VIXY-IV'!A$1:E$2000,4,0)</f>
        <v>245.95599999999999</v>
      </c>
      <c r="AD2834" s="10">
        <f t="shared" si="497"/>
        <v>-2.4503451167061652E-3</v>
      </c>
      <c r="AE2834">
        <f>ROW()</f>
        <v>2834</v>
      </c>
      <c r="AF2834">
        <f t="shared" si="498"/>
        <v>0.87743557510999381</v>
      </c>
      <c r="AG2834">
        <f>AG2833*(1-(AG$1+AG$5))^($A2834-$A2833)*(1+2*(E2834/E2833-1))</f>
        <v>3820.9580319058696</v>
      </c>
      <c r="AH2834">
        <f>VLOOKUP(A2834,'UVXY-IV'!A$2:E$2000,4,0)</f>
        <v>18918.400000000001</v>
      </c>
      <c r="AJ2834" s="10">
        <f t="shared" si="496"/>
        <v>-0.79802953569509738</v>
      </c>
      <c r="AK2834">
        <f t="shared" si="506"/>
        <v>44.974613928125294</v>
      </c>
      <c r="AM2834">
        <v>44.948549999999997</v>
      </c>
      <c r="AN2834" s="10">
        <f t="shared" si="495"/>
        <v>5.7986137762622292E-4</v>
      </c>
      <c r="AO2834">
        <f>AO2833*(1-AO$1+H2833)^($A2834-$A2833)*(2-E2834/E2833)</f>
        <v>45.906171424616296</v>
      </c>
    </row>
    <row r="2835" spans="1:41" x14ac:dyDescent="0.25">
      <c r="A2835" s="1">
        <v>42177</v>
      </c>
      <c r="B2835" s="12">
        <v>12.74</v>
      </c>
      <c r="C2835" s="12">
        <v>14.99</v>
      </c>
      <c r="D2835">
        <v>459.43340000000001</v>
      </c>
      <c r="E2835">
        <v>409.52719999999999</v>
      </c>
      <c r="F2835">
        <v>25862.843970999998</v>
      </c>
      <c r="G2835">
        <v>23057.420646999999</v>
      </c>
      <c r="H2835">
        <f>(1/(1-91/360*VLOOKUP($A2835,Tbills!$B$4:$C$974,2,1)/100))^((1)/91)-1</f>
        <v>2.7780574796132385E-7</v>
      </c>
      <c r="I2835" s="2">
        <f t="shared" si="505"/>
        <v>278.79137386040719</v>
      </c>
      <c r="J2835">
        <f>VLOOKUP(A2835,'VXX-IV'!A$1:C$4500,3,0)</f>
        <v>278.81</v>
      </c>
      <c r="L2835">
        <f t="shared" si="499"/>
        <v>18347.334841593038</v>
      </c>
      <c r="O2835">
        <f t="shared" si="500"/>
        <v>2596.8239114230605</v>
      </c>
      <c r="R2835">
        <f t="shared" si="501"/>
        <v>47.844438475591858</v>
      </c>
      <c r="U2835" s="2">
        <f t="shared" si="502"/>
        <v>43.294470492324209</v>
      </c>
      <c r="V2835">
        <f>VLOOKUP(A2835,'VXZ-IV'!A$1:C$4500,3,0)</f>
        <v>43.28</v>
      </c>
      <c r="W2835" s="10">
        <f t="shared" si="507"/>
        <v>3.3434594094750025E-4</v>
      </c>
      <c r="X2835">
        <f t="shared" si="503"/>
        <v>48.254437829190302</v>
      </c>
      <c r="AB2835">
        <f t="shared" si="504"/>
        <v>231.41327287632311</v>
      </c>
      <c r="AC2835">
        <f>VLOOKUP(A2835,'VIXY-IV'!A$1:E$2000,4,0)</f>
        <v>231.99</v>
      </c>
      <c r="AD2835" s="10">
        <f t="shared" si="497"/>
        <v>-2.4859999296388269E-3</v>
      </c>
      <c r="AE2835">
        <f>ROW()</f>
        <v>2835</v>
      </c>
      <c r="AF2835">
        <f t="shared" si="498"/>
        <v>0.84989993328885927</v>
      </c>
      <c r="AG2835">
        <f>AG2834*(1-(AG$1+AG$5))^($A2835-$A2834)*(1+2*(E2835/E2834-1))</f>
        <v>3387.1846880403059</v>
      </c>
      <c r="AH2835">
        <f>VLOOKUP(A2835,'UVXY-IV'!A$2:E$2000,4,0)</f>
        <v>16769.849999999999</v>
      </c>
      <c r="AJ2835" s="10">
        <f t="shared" si="496"/>
        <v>-0.79801938073147305</v>
      </c>
      <c r="AK2835">
        <f t="shared" si="506"/>
        <v>47.518824395198997</v>
      </c>
      <c r="AM2835">
        <v>47.487299999999998</v>
      </c>
      <c r="AN2835" s="10">
        <f t="shared" si="495"/>
        <v>6.6384897012472521E-4</v>
      </c>
      <c r="AO2835">
        <f>AO2834*(1-AO$1+H2834)^($A2835-$A2834)*(2-E2835/E2834)</f>
        <v>48.50451582638086</v>
      </c>
    </row>
    <row r="2836" spans="1:41" x14ac:dyDescent="0.25">
      <c r="A2836" s="1">
        <v>42178</v>
      </c>
      <c r="B2836" s="12">
        <v>12.11</v>
      </c>
      <c r="C2836" s="12">
        <v>14.54</v>
      </c>
      <c r="D2836">
        <v>446.1506</v>
      </c>
      <c r="E2836">
        <v>397.68709999999999</v>
      </c>
      <c r="F2836">
        <v>25622.613334999998</v>
      </c>
      <c r="G2836">
        <v>22843.242171999998</v>
      </c>
      <c r="H2836">
        <f>(1/(1-91/360*VLOOKUP($A2836,Tbills!$B$4:$C$974,2,1)/100))^((1)/91)-1</f>
        <v>2.7780574796132385E-7</v>
      </c>
      <c r="I2836" s="2">
        <f t="shared" si="505"/>
        <v>270.72456165265999</v>
      </c>
      <c r="J2836">
        <f>VLOOKUP(A2836,'VXX-IV'!A$1:C$4500,3,0)</f>
        <v>270.74</v>
      </c>
      <c r="L2836">
        <f t="shared" si="499"/>
        <v>17285.655389327745</v>
      </c>
      <c r="O2836">
        <f t="shared" si="500"/>
        <v>2484.1225682808117</v>
      </c>
      <c r="R2836">
        <f t="shared" si="501"/>
        <v>48.533874796054796</v>
      </c>
      <c r="U2836" s="2">
        <f t="shared" si="502"/>
        <v>42.891277892762112</v>
      </c>
      <c r="V2836">
        <f>VLOOKUP(A2836,'VXZ-IV'!A$1:C$4500,3,0)</f>
        <v>42.88</v>
      </c>
      <c r="W2836" s="10">
        <f t="shared" si="507"/>
        <v>2.6301055881794433E-4</v>
      </c>
      <c r="X2836">
        <f t="shared" si="503"/>
        <v>48.700881512873103</v>
      </c>
      <c r="AB2836">
        <f t="shared" si="504"/>
        <v>224.71490235629943</v>
      </c>
      <c r="AC2836">
        <f>VLOOKUP(A2836,'VIXY-IV'!A$1:E$2000,4,0)</f>
        <v>225.28</v>
      </c>
      <c r="AD2836" s="10">
        <f t="shared" si="497"/>
        <v>-2.5084234894379165E-3</v>
      </c>
      <c r="AE2836">
        <f>ROW()</f>
        <v>2836</v>
      </c>
      <c r="AF2836">
        <f t="shared" si="498"/>
        <v>0.83287482806052271</v>
      </c>
      <c r="AG2836">
        <f>AG2835*(1-(AG$1+AG$5))^($A2836-$A2835)*(1+2*(E2836/E2835-1))</f>
        <v>3191.2190653158418</v>
      </c>
      <c r="AH2836">
        <f>VLOOKUP(A2836,'UVXY-IV'!A$2:E$2000,4,0)</f>
        <v>15800.35</v>
      </c>
      <c r="AJ2836" s="10">
        <f t="shared" si="496"/>
        <v>-0.79802858384049458</v>
      </c>
      <c r="AK2836">
        <f t="shared" si="506"/>
        <v>48.890394001045401</v>
      </c>
      <c r="AM2836">
        <v>48.856900000000003</v>
      </c>
      <c r="AN2836" s="10">
        <f t="shared" si="495"/>
        <v>6.8555313671958551E-4</v>
      </c>
      <c r="AO2836">
        <f>AO2835*(1-AO$1+H2835)^($A2836-$A2835)*(2-E2836/E2835)</f>
        <v>49.905028568004333</v>
      </c>
    </row>
    <row r="2837" spans="1:41" x14ac:dyDescent="0.25">
      <c r="A2837" s="1">
        <v>42179</v>
      </c>
      <c r="B2837" s="12">
        <v>13.26</v>
      </c>
      <c r="C2837" s="12">
        <v>15.18</v>
      </c>
      <c r="D2837">
        <v>460.74990000000003</v>
      </c>
      <c r="E2837">
        <v>410.7004</v>
      </c>
      <c r="F2837">
        <v>25833.116671</v>
      </c>
      <c r="G2837">
        <v>23030.905156000001</v>
      </c>
      <c r="H2837">
        <f>(1/(1-91/360*VLOOKUP($A2837,Tbills!$B$4:$C$974,2,1)/100))^((1)/91)-1</f>
        <v>2.7780574796132385E-7</v>
      </c>
      <c r="I2837" s="2">
        <f t="shared" si="505"/>
        <v>279.57661200811566</v>
      </c>
      <c r="J2837">
        <f>VLOOKUP(A2837,'VXX-IV'!A$1:C$4500,3,0)</f>
        <v>279.60000000000002</v>
      </c>
      <c r="L2837">
        <f t="shared" si="499"/>
        <v>18416.086275018544</v>
      </c>
      <c r="O2837">
        <f t="shared" si="500"/>
        <v>2605.9646478635132</v>
      </c>
      <c r="R2837">
        <f t="shared" si="501"/>
        <v>47.737642820698461</v>
      </c>
      <c r="U2837" s="2">
        <f t="shared" si="502"/>
        <v>43.242598017784928</v>
      </c>
      <c r="V2837">
        <f>VLOOKUP(A2837,'VXZ-IV'!A$1:C$4500,3,0)</f>
        <v>43.24</v>
      </c>
      <c r="W2837" s="10">
        <f t="shared" si="507"/>
        <v>6.0083667551502629E-5</v>
      </c>
      <c r="X2837">
        <f t="shared" si="503"/>
        <v>48.299018464024719</v>
      </c>
      <c r="AB2837">
        <f t="shared" si="504"/>
        <v>232.06003557182609</v>
      </c>
      <c r="AC2837">
        <f>VLOOKUP(A2837,'VIXY-IV'!A$1:E$2000,4,0)</f>
        <v>232.648</v>
      </c>
      <c r="AD2837" s="10">
        <f t="shared" si="497"/>
        <v>-2.5272705038250631E-3</v>
      </c>
      <c r="AE2837">
        <f>ROW()</f>
        <v>2837</v>
      </c>
      <c r="AF2837">
        <f t="shared" si="498"/>
        <v>0.87351778656126478</v>
      </c>
      <c r="AG2837">
        <f>AG2836*(1-(AG$1+AG$5))^($A2837-$A2836)*(1+2*(E2837/E2836-1))</f>
        <v>3399.9535605421588</v>
      </c>
      <c r="AH2837">
        <f>VLOOKUP(A2837,'UVXY-IV'!A$2:E$2000,4,0)</f>
        <v>16833.900000000001</v>
      </c>
      <c r="AJ2837" s="10">
        <f t="shared" si="496"/>
        <v>-0.79802935977152301</v>
      </c>
      <c r="AK2837">
        <f t="shared" si="506"/>
        <v>47.288377491324646</v>
      </c>
      <c r="AM2837">
        <v>47.26005</v>
      </c>
      <c r="AN2837" s="10">
        <f t="shared" si="495"/>
        <v>5.9939613531190261E-4</v>
      </c>
      <c r="AO2837">
        <f>AO2836*(1-AO$1+H2836)^($A2837-$A2836)*(2-E2837/E2836)</f>
        <v>48.270241301792019</v>
      </c>
    </row>
    <row r="2838" spans="1:41" x14ac:dyDescent="0.25">
      <c r="A2838" s="1">
        <v>42180</v>
      </c>
      <c r="B2838" s="12">
        <v>14.01</v>
      </c>
      <c r="C2838" s="12">
        <v>15.52</v>
      </c>
      <c r="D2838">
        <v>461.91449999999998</v>
      </c>
      <c r="E2838">
        <v>411.73840000000001</v>
      </c>
      <c r="F2838">
        <v>25799.02277</v>
      </c>
      <c r="G2838">
        <v>23000.503144999999</v>
      </c>
      <c r="H2838">
        <f>(1/(1-91/360*VLOOKUP($A2838,Tbills!$B$4:$C$974,2,1)/100))^((1)/91)-1</f>
        <v>2.7780574796132385E-7</v>
      </c>
      <c r="I2838" s="2">
        <f t="shared" si="505"/>
        <v>280.27644073780806</v>
      </c>
      <c r="J2838">
        <f>VLOOKUP(A2838,'VXX-IV'!A$1:C$4500,3,0)</f>
        <v>280.29000000000002</v>
      </c>
      <c r="L2838">
        <f t="shared" si="499"/>
        <v>18508.343957871653</v>
      </c>
      <c r="O2838">
        <f t="shared" si="500"/>
        <v>2615.7559301893189</v>
      </c>
      <c r="R2838">
        <f t="shared" si="501"/>
        <v>47.675161729059255</v>
      </c>
      <c r="U2838" s="2">
        <f t="shared" si="502"/>
        <v>43.184474501941772</v>
      </c>
      <c r="V2838">
        <f>VLOOKUP(A2838,'VXZ-IV'!A$1:C$4500,3,0)</f>
        <v>43.2</v>
      </c>
      <c r="W2838" s="10">
        <f t="shared" si="507"/>
        <v>-3.5938652912570479E-4</v>
      </c>
      <c r="X2838">
        <f t="shared" si="503"/>
        <v>48.361000394185005</v>
      </c>
      <c r="AB2838">
        <f t="shared" si="504"/>
        <v>232.63843050859202</v>
      </c>
      <c r="AC2838">
        <f>VLOOKUP(A2838,'VIXY-IV'!A$1:E$2000,4,0)</f>
        <v>233.23400000000001</v>
      </c>
      <c r="AD2838" s="10">
        <f t="shared" si="497"/>
        <v>-2.5535277507052756E-3</v>
      </c>
      <c r="AE2838">
        <f>ROW()</f>
        <v>2838</v>
      </c>
      <c r="AF2838">
        <f t="shared" si="498"/>
        <v>0.90270618556701032</v>
      </c>
      <c r="AG2838">
        <f>AG2837*(1-(AG$1+AG$5))^($A2838-$A2837)*(1+2*(E2838/E2837-1))</f>
        <v>3417.0244234881566</v>
      </c>
      <c r="AH2838">
        <f>VLOOKUP(A2838,'UVXY-IV'!A$2:E$2000,4,0)</f>
        <v>16918.95</v>
      </c>
      <c r="AJ2838" s="10">
        <f t="shared" si="496"/>
        <v>-0.79803566867399245</v>
      </c>
      <c r="AK2838">
        <f t="shared" si="506"/>
        <v>47.166664422733511</v>
      </c>
      <c r="AM2838">
        <v>47.133800000000001</v>
      </c>
      <c r="AN2838" s="10">
        <f t="shared" si="495"/>
        <v>6.9725807665643735E-4</v>
      </c>
      <c r="AO2838">
        <f>AO2837*(1-AO$1+H2837)^($A2838-$A2837)*(2-E2838/E2837)</f>
        <v>48.14647613690687</v>
      </c>
    </row>
    <row r="2839" spans="1:41" x14ac:dyDescent="0.25">
      <c r="A2839" s="1">
        <v>42181</v>
      </c>
      <c r="B2839" s="12">
        <v>14.02</v>
      </c>
      <c r="C2839" s="12">
        <v>15.46</v>
      </c>
      <c r="D2839">
        <v>458.3664</v>
      </c>
      <c r="E2839">
        <v>408.57560000000001</v>
      </c>
      <c r="F2839">
        <v>25595.660424999998</v>
      </c>
      <c r="G2839">
        <v>22819.193909000001</v>
      </c>
      <c r="H2839">
        <f>(1/(1-91/360*VLOOKUP($A2839,Tbills!$B$4:$C$974,2,1)/100))^((1)/91)-1</f>
        <v>2.7780574796132385E-7</v>
      </c>
      <c r="I2839" s="2">
        <f t="shared" si="505"/>
        <v>278.11677400607653</v>
      </c>
      <c r="J2839">
        <f>VLOOKUP(A2839,'VXX-IV'!A$1:C$4500,3,0)</f>
        <v>278.13</v>
      </c>
      <c r="L2839">
        <f t="shared" si="499"/>
        <v>18223.178677640884</v>
      </c>
      <c r="O2839">
        <f t="shared" si="500"/>
        <v>2585.5291047070741</v>
      </c>
      <c r="R2839">
        <f t="shared" si="501"/>
        <v>47.856108472898541</v>
      </c>
      <c r="U2839" s="2">
        <f t="shared" si="502"/>
        <v>42.843025599458691</v>
      </c>
      <c r="V2839">
        <f>VLOOKUP(A2839,'VXZ-IV'!A$1:C$4500,3,0)</f>
        <v>42.84</v>
      </c>
      <c r="W2839" s="10">
        <f t="shared" si="507"/>
        <v>7.0625570931071024E-5</v>
      </c>
      <c r="X2839">
        <f t="shared" si="503"/>
        <v>48.740433063302696</v>
      </c>
      <c r="AB2839">
        <f t="shared" si="504"/>
        <v>230.84335197629011</v>
      </c>
      <c r="AC2839">
        <f>VLOOKUP(A2839,'VIXY-IV'!A$1:E$2000,4,0)</f>
        <v>231.44399999999999</v>
      </c>
      <c r="AD2839" s="10">
        <f t="shared" si="497"/>
        <v>-2.5952196803973315E-3</v>
      </c>
      <c r="AE2839">
        <f>ROW()</f>
        <v>2839</v>
      </c>
      <c r="AF2839">
        <f t="shared" si="498"/>
        <v>0.90685640362225084</v>
      </c>
      <c r="AG2839">
        <f>AG2838*(1-(AG$1+AG$5))^($A2839-$A2838)*(1+2*(E2839/E2838-1))</f>
        <v>3364.4147747674183</v>
      </c>
      <c r="AH2839">
        <f>VLOOKUP(A2839,'UVXY-IV'!A$2:E$2000,4,0)</f>
        <v>16660.150000000001</v>
      </c>
      <c r="AJ2839" s="10">
        <f t="shared" si="496"/>
        <v>-0.79805615346996173</v>
      </c>
      <c r="AK2839">
        <f t="shared" si="506"/>
        <v>47.526765083268941</v>
      </c>
      <c r="AM2839">
        <v>47.493049999999997</v>
      </c>
      <c r="AN2839" s="10">
        <f t="shared" si="495"/>
        <v>7.0989509557595198E-4</v>
      </c>
      <c r="AO2839">
        <f>AO2838*(1-AO$1+H2838)^($A2839-$A2838)*(2-E2839/E2838)</f>
        <v>48.514536013492091</v>
      </c>
    </row>
    <row r="2840" spans="1:41" x14ac:dyDescent="0.25">
      <c r="A2840" s="1">
        <v>42184</v>
      </c>
      <c r="B2840" s="12">
        <v>18.850000000000001</v>
      </c>
      <c r="C2840" s="12">
        <v>18.72</v>
      </c>
      <c r="D2840">
        <v>537.12040000000002</v>
      </c>
      <c r="E2840">
        <v>478.77440000000001</v>
      </c>
      <c r="F2840">
        <v>27039.433754999998</v>
      </c>
      <c r="G2840">
        <v>24106.336191999999</v>
      </c>
      <c r="H2840">
        <f>(1/(1-91/360*VLOOKUP($A2840,Tbills!$B$4:$C$974,2,1)/100))^((1)/91)-1</f>
        <v>4.1671128436782112E-7</v>
      </c>
      <c r="I2840" s="2">
        <f t="shared" si="505"/>
        <v>325.87743289554641</v>
      </c>
      <c r="J2840">
        <f>VLOOKUP(A2840,'VXX-IV'!A$1:C$4500,3,0)</f>
        <v>325.89999999999998</v>
      </c>
      <c r="L2840">
        <f t="shared" si="499"/>
        <v>24481.864721235132</v>
      </c>
      <c r="O2840">
        <f t="shared" si="500"/>
        <v>3251.543535558822</v>
      </c>
      <c r="R2840">
        <f t="shared" si="501"/>
        <v>43.739013686266006</v>
      </c>
      <c r="U2840" s="2">
        <f t="shared" si="502"/>
        <v>45.256359628835234</v>
      </c>
      <c r="V2840">
        <f>VLOOKUP(A2840,'VXZ-IV'!A$1:C$4500,3,0)</f>
        <v>45.24</v>
      </c>
      <c r="W2840" s="10">
        <f t="shared" si="507"/>
        <v>3.6161867451878216E-4</v>
      </c>
      <c r="X2840">
        <f t="shared" si="503"/>
        <v>45.986128697655474</v>
      </c>
      <c r="AB2840">
        <f t="shared" si="504"/>
        <v>270.47706150854287</v>
      </c>
      <c r="AC2840">
        <f>VLOOKUP(A2840,'VIXY-IV'!A$1:E$2000,4,0)</f>
        <v>271.14400000000001</v>
      </c>
      <c r="AD2840" s="10">
        <f t="shared" si="497"/>
        <v>-2.4597206335272848E-3</v>
      </c>
      <c r="AE2840">
        <f>ROW()</f>
        <v>2840</v>
      </c>
      <c r="AF2840">
        <f t="shared" si="498"/>
        <v>1.0069444444444446</v>
      </c>
      <c r="AG2840">
        <f>AG2839*(1-(AG$1+AG$5))^($A2840-$A2839)*(1+2*(E2840/E2839-1))</f>
        <v>4520.0614767216503</v>
      </c>
      <c r="AH2840">
        <f>VLOOKUP(A2840,'UVXY-IV'!A$2:E$2000,4,0)</f>
        <v>22380.55</v>
      </c>
      <c r="AJ2840" s="10">
        <f t="shared" si="496"/>
        <v>-0.79803617530750359</v>
      </c>
      <c r="AK2840">
        <f t="shared" si="506"/>
        <v>39.355526174945169</v>
      </c>
      <c r="AM2840">
        <v>39.317100000000003</v>
      </c>
      <c r="AN2840" s="10">
        <f t="shared" si="495"/>
        <v>9.7734001096627665E-4</v>
      </c>
      <c r="AO2840">
        <f>AO2839*(1-AO$1+H2839)^($A2840-$A2839)*(2-E2840/E2839)</f>
        <v>40.174659658570896</v>
      </c>
    </row>
    <row r="2841" spans="1:41" x14ac:dyDescent="0.25">
      <c r="A2841" s="1">
        <v>42185</v>
      </c>
      <c r="B2841" s="12">
        <v>18.23</v>
      </c>
      <c r="C2841" s="12">
        <v>18.47</v>
      </c>
      <c r="D2841">
        <v>535.57659999999998</v>
      </c>
      <c r="E2841">
        <v>477.3981</v>
      </c>
      <c r="F2841">
        <v>26962.154165</v>
      </c>
      <c r="G2841">
        <v>24037.429445999998</v>
      </c>
      <c r="H2841">
        <f>(1/(1-91/360*VLOOKUP($A2841,Tbills!$B$4:$C$974,2,1)/100))^((1)/91)-1</f>
        <v>4.1671128436782112E-7</v>
      </c>
      <c r="I2841" s="2">
        <f t="shared" si="505"/>
        <v>324.93286757895959</v>
      </c>
      <c r="J2841">
        <f>VLOOKUP(A2841,'VXX-IV'!A$1:C$4500,3,0)</f>
        <v>324.95</v>
      </c>
      <c r="L2841">
        <f t="shared" si="499"/>
        <v>24340.021830897254</v>
      </c>
      <c r="O2841">
        <f t="shared" si="500"/>
        <v>3237.4139509715847</v>
      </c>
      <c r="R2841">
        <f t="shared" si="501"/>
        <v>43.799900375815326</v>
      </c>
      <c r="U2841" s="2">
        <f t="shared" si="502"/>
        <v>45.125915108842591</v>
      </c>
      <c r="V2841">
        <f>VLOOKUP(A2841,'VXZ-IV'!A$1:C$4500,3,0)</f>
        <v>45.12</v>
      </c>
      <c r="W2841" s="10">
        <f t="shared" si="507"/>
        <v>1.3109727044757769E-4</v>
      </c>
      <c r="X2841">
        <f t="shared" si="503"/>
        <v>46.115891225929218</v>
      </c>
      <c r="AB2841">
        <f t="shared" si="504"/>
        <v>269.69013652842483</v>
      </c>
      <c r="AC2841">
        <f>VLOOKUP(A2841,'VIXY-IV'!A$1:E$2000,4,0)</f>
        <v>270.36200000000002</v>
      </c>
      <c r="AD2841" s="10">
        <f t="shared" si="497"/>
        <v>-2.4850514183768491E-3</v>
      </c>
      <c r="AE2841">
        <f>ROW()</f>
        <v>2841</v>
      </c>
      <c r="AF2841">
        <f t="shared" si="498"/>
        <v>0.98700595560368176</v>
      </c>
      <c r="AG2841">
        <f>AG2840*(1-(AG$1+AG$5))^($A2841-$A2840)*(1+2*(E2841/E2840-1))</f>
        <v>4493.9230098273674</v>
      </c>
      <c r="AH2841">
        <f>VLOOKUP(A2841,'UVXY-IV'!A$2:E$2000,4,0)</f>
        <v>22254.05</v>
      </c>
      <c r="AJ2841" s="10">
        <f t="shared" si="496"/>
        <v>-0.79806268927105994</v>
      </c>
      <c r="AK2841">
        <f t="shared" si="506"/>
        <v>39.466820546217612</v>
      </c>
      <c r="AM2841">
        <v>39.427599999999998</v>
      </c>
      <c r="AN2841" s="10">
        <f t="shared" si="495"/>
        <v>9.9474850656933178E-4</v>
      </c>
      <c r="AO2841">
        <f>AO2840*(1-AO$1+H2840)^($A2841-$A2840)*(2-E2841/E2840)</f>
        <v>40.288673608947079</v>
      </c>
    </row>
    <row r="2842" spans="1:41" x14ac:dyDescent="0.25">
      <c r="A2842" s="1">
        <v>42186</v>
      </c>
      <c r="B2842" s="12">
        <v>16.09</v>
      </c>
      <c r="C2842" s="12">
        <v>16.79</v>
      </c>
      <c r="D2842">
        <v>494.92290000000003</v>
      </c>
      <c r="E2842">
        <v>441.16030000000001</v>
      </c>
      <c r="F2842">
        <v>25689.141390000001</v>
      </c>
      <c r="G2842">
        <v>22902.496953000002</v>
      </c>
      <c r="H2842">
        <f>(1/(1-91/360*VLOOKUP($A2842,Tbills!$B$4:$C$974,2,1)/100))^((1)/91)-1</f>
        <v>4.1671128436782112E-7</v>
      </c>
      <c r="I2842" s="2">
        <f t="shared" si="505"/>
        <v>300.26105666894188</v>
      </c>
      <c r="J2842">
        <f>VLOOKUP(A2842,'VXX-IV'!A$1:C$4500,3,0)</f>
        <v>300.27999999999997</v>
      </c>
      <c r="L2842">
        <f t="shared" si="499"/>
        <v>20643.946969359316</v>
      </c>
      <c r="O2842">
        <f t="shared" si="500"/>
        <v>2868.7042908178159</v>
      </c>
      <c r="R2842">
        <f t="shared" si="501"/>
        <v>45.46020211034454</v>
      </c>
      <c r="U2842" s="2">
        <f t="shared" si="502"/>
        <v>42.994255575556387</v>
      </c>
      <c r="V2842">
        <f>VLOOKUP(A2842,'VXZ-IV'!A$1:C$4500,3,0)</f>
        <v>43</v>
      </c>
      <c r="W2842" s="10">
        <f t="shared" si="507"/>
        <v>-1.335912661305505E-4</v>
      </c>
      <c r="X2842">
        <f t="shared" si="503"/>
        <v>48.291497059928311</v>
      </c>
      <c r="AB2842">
        <f t="shared" si="504"/>
        <v>249.21011083959024</v>
      </c>
      <c r="AC2842">
        <f>VLOOKUP(A2842,'VIXY-IV'!A$1:E$2000,4,0)</f>
        <v>249.84200000000001</v>
      </c>
      <c r="AD2842" s="10">
        <f t="shared" si="497"/>
        <v>-2.5291550676418417E-3</v>
      </c>
      <c r="AE2842">
        <f>ROW()</f>
        <v>2842</v>
      </c>
      <c r="AF2842">
        <f t="shared" si="498"/>
        <v>0.95830851697438957</v>
      </c>
      <c r="AG2842">
        <f>AG2841*(1-(AG$1+AG$5))^($A2842-$A2841)*(1+2*(E2842/E2841-1))</f>
        <v>3811.5552174764684</v>
      </c>
      <c r="AH2842">
        <f>VLOOKUP(A2842,'UVXY-IV'!A$2:E$2000,4,0)</f>
        <v>18878.55</v>
      </c>
      <c r="AJ2842" s="10">
        <f t="shared" si="496"/>
        <v>-0.79810127274200249</v>
      </c>
      <c r="AK2842">
        <f t="shared" si="506"/>
        <v>42.460646022272634</v>
      </c>
      <c r="AM2842">
        <v>42.418100000000003</v>
      </c>
      <c r="AN2842" s="10">
        <f t="shared" si="495"/>
        <v>1.0030157473490675E-3</v>
      </c>
      <c r="AO2842">
        <f>AO2841*(1-AO$1+H2841)^($A2842-$A2841)*(2-E2842/E2841)</f>
        <v>43.345275920615499</v>
      </c>
    </row>
    <row r="2843" spans="1:41" x14ac:dyDescent="0.25">
      <c r="A2843" s="1">
        <v>42187</v>
      </c>
      <c r="B2843" s="12">
        <v>16.79</v>
      </c>
      <c r="C2843" s="12">
        <v>17.68</v>
      </c>
      <c r="D2843">
        <v>523.65809999999999</v>
      </c>
      <c r="E2843">
        <v>466.77379999999999</v>
      </c>
      <c r="F2843">
        <v>26440.901395000001</v>
      </c>
      <c r="G2843">
        <v>23572.699814</v>
      </c>
      <c r="H2843">
        <f>(1/(1-91/360*VLOOKUP($A2843,Tbills!$B$4:$C$974,2,1)/100))^((1)/91)-1</f>
        <v>4.1671128436782112E-7</v>
      </c>
      <c r="I2843" s="2">
        <f t="shared" si="505"/>
        <v>317.68645280111468</v>
      </c>
      <c r="J2843">
        <f>VLOOKUP(A2843,'VXX-IV'!A$1:C$4500,3,0)</f>
        <v>317.7</v>
      </c>
      <c r="L2843">
        <f t="shared" si="499"/>
        <v>23040.065119050989</v>
      </c>
      <c r="O2843">
        <f t="shared" si="500"/>
        <v>3118.4320525946059</v>
      </c>
      <c r="R2843">
        <f t="shared" si="501"/>
        <v>44.138510808023987</v>
      </c>
      <c r="U2843" s="2">
        <f t="shared" si="502"/>
        <v>44.251348675545188</v>
      </c>
      <c r="V2843">
        <f>VLOOKUP(A2843,'VXZ-IV'!A$1:C$4500,3,0)</f>
        <v>44.24</v>
      </c>
      <c r="W2843" s="10">
        <f t="shared" si="507"/>
        <v>2.5652521575914022E-4</v>
      </c>
      <c r="X2843">
        <f t="shared" si="503"/>
        <v>46.876613704851025</v>
      </c>
      <c r="AB2843">
        <f t="shared" si="504"/>
        <v>263.66990585708106</v>
      </c>
      <c r="AC2843">
        <f>VLOOKUP(A2843,'VIXY-IV'!A$1:E$2000,4,0)</f>
        <v>264.35599999999999</v>
      </c>
      <c r="AD2843" s="10">
        <f t="shared" si="497"/>
        <v>-2.5953416715297495E-3</v>
      </c>
      <c r="AE2843">
        <f>ROW()</f>
        <v>2843</v>
      </c>
      <c r="AF2843">
        <f t="shared" si="498"/>
        <v>0.94966063348416285</v>
      </c>
      <c r="AG2843">
        <f>AG2842*(1-(AG$1+AG$5))^($A2843-$A2842)*(1+2*(E2843/E2842-1))</f>
        <v>4254.0050363699374</v>
      </c>
      <c r="AH2843">
        <f>VLOOKUP(A2843,'UVXY-IV'!A$2:E$2000,4,0)</f>
        <v>21072.9</v>
      </c>
      <c r="AJ2843" s="10">
        <f t="shared" si="496"/>
        <v>-0.79812911196987901</v>
      </c>
      <c r="AK2843">
        <f t="shared" si="506"/>
        <v>39.99354381431673</v>
      </c>
      <c r="AM2843">
        <v>39.952550000000002</v>
      </c>
      <c r="AN2843" s="10">
        <f t="shared" si="495"/>
        <v>1.0260625245879229E-3</v>
      </c>
      <c r="AO2843">
        <f>AO2842*(1-AO$1+H2842)^($A2843-$A2842)*(2-E2843/E2842)</f>
        <v>40.827182348031222</v>
      </c>
    </row>
    <row r="2844" spans="1:41" x14ac:dyDescent="0.25">
      <c r="A2844" s="1">
        <v>42191</v>
      </c>
      <c r="B2844" s="12">
        <v>17.010000000000002</v>
      </c>
      <c r="C2844" s="12">
        <v>18.04</v>
      </c>
      <c r="D2844">
        <v>533.6848</v>
      </c>
      <c r="E2844">
        <v>475.7106</v>
      </c>
      <c r="F2844">
        <v>26897.567802000001</v>
      </c>
      <c r="G2844">
        <v>23979.789612</v>
      </c>
      <c r="H2844">
        <f>(1/(1-91/360*VLOOKUP($A2844,Tbills!$B$4:$C$974,2,1)/100))^((1)/91)-1</f>
        <v>4.1671128436782112E-7</v>
      </c>
      <c r="I2844" s="2">
        <f t="shared" si="505"/>
        <v>323.73775034196058</v>
      </c>
      <c r="J2844">
        <f>VLOOKUP(A2844,'VXX-IV'!A$1:C$4500,3,0)</f>
        <v>323.76</v>
      </c>
      <c r="L2844">
        <f t="shared" si="499"/>
        <v>23918.024725284802</v>
      </c>
      <c r="O2844">
        <f t="shared" si="500"/>
        <v>3207.5573922903518</v>
      </c>
      <c r="R2844">
        <f t="shared" si="501"/>
        <v>43.708070993132829</v>
      </c>
      <c r="U2844" s="2">
        <f t="shared" si="502"/>
        <v>45.011232684689794</v>
      </c>
      <c r="V2844">
        <f>VLOOKUP(A2844,'VXZ-IV'!A$1:C$4500,3,0)</f>
        <v>45</v>
      </c>
      <c r="W2844" s="10">
        <f t="shared" si="507"/>
        <v>2.4961521532884667E-4</v>
      </c>
      <c r="X2844">
        <f t="shared" si="503"/>
        <v>46.060337672723414</v>
      </c>
      <c r="AB2844">
        <f t="shared" si="504"/>
        <v>268.68062746631603</v>
      </c>
      <c r="AC2844">
        <f>VLOOKUP(A2844,'VIXY-IV'!A$1:E$2000,4,0)</f>
        <v>269.392</v>
      </c>
      <c r="AD2844" s="10">
        <f t="shared" si="497"/>
        <v>-2.6406594616171786E-3</v>
      </c>
      <c r="AE2844">
        <f>ROW()</f>
        <v>2844</v>
      </c>
      <c r="AF2844">
        <f t="shared" si="498"/>
        <v>0.94290465631929055</v>
      </c>
      <c r="AG2844">
        <f>AG2843*(1-(AG$1+AG$5))^($A2844-$A2843)*(1+2*(E2844/E2843-1))</f>
        <v>4416.303120829356</v>
      </c>
      <c r="AH2844">
        <f>VLOOKUP(A2844,'UVXY-IV'!A$2:E$2000,4,0)</f>
        <v>21878.6</v>
      </c>
      <c r="AJ2844" s="10">
        <f t="shared" si="496"/>
        <v>-0.7981450768865761</v>
      </c>
      <c r="AK2844">
        <f t="shared" si="506"/>
        <v>39.220524120898801</v>
      </c>
      <c r="AM2844">
        <v>39.180999999999997</v>
      </c>
      <c r="AN2844" s="10">
        <f t="shared" si="495"/>
        <v>1.0087573287766993E-3</v>
      </c>
      <c r="AO2844">
        <f>AO2843*(1-AO$1+H2843)^($A2844-$A2843)*(2-E2844/E2843)</f>
        <v>40.039652120724426</v>
      </c>
    </row>
    <row r="2845" spans="1:41" x14ac:dyDescent="0.25">
      <c r="A2845" s="1">
        <v>42192</v>
      </c>
      <c r="B2845" s="12">
        <v>16.09</v>
      </c>
      <c r="C2845" s="12">
        <v>17.02</v>
      </c>
      <c r="D2845">
        <v>509.27179999999998</v>
      </c>
      <c r="E2845">
        <v>453.94940000000003</v>
      </c>
      <c r="F2845">
        <v>26301.956604999999</v>
      </c>
      <c r="G2845">
        <v>23448.778775999999</v>
      </c>
      <c r="H2845">
        <f>(1/(1-91/360*VLOOKUP($A2845,Tbills!$B$4:$C$974,2,1)/100))^((1)/91)-1</f>
        <v>4.1671128436782112E-7</v>
      </c>
      <c r="I2845" s="2">
        <f t="shared" si="505"/>
        <v>308.92108359547433</v>
      </c>
      <c r="J2845">
        <f>VLOOKUP(A2845,'VXX-IV'!A$1:C$4500,3,0)</f>
        <v>308.94</v>
      </c>
      <c r="L2845">
        <f t="shared" si="499"/>
        <v>21728.809633705816</v>
      </c>
      <c r="O2845">
        <f t="shared" si="500"/>
        <v>2987.3639841072327</v>
      </c>
      <c r="R2845">
        <f t="shared" si="501"/>
        <v>44.705754477159488</v>
      </c>
      <c r="U2845" s="2">
        <f t="shared" si="502"/>
        <v>44.013445015880329</v>
      </c>
      <c r="V2845">
        <f>VLOOKUP(A2845,'VXZ-IV'!A$1:C$4500,3,0)</f>
        <v>44</v>
      </c>
      <c r="W2845" s="10">
        <f t="shared" si="507"/>
        <v>3.0556854273466882E-4</v>
      </c>
      <c r="X2845">
        <f t="shared" si="503"/>
        <v>47.078580644362987</v>
      </c>
      <c r="AB2845">
        <f t="shared" si="504"/>
        <v>256.38099557237058</v>
      </c>
      <c r="AC2845">
        <f>VLOOKUP(A2845,'VIXY-IV'!A$1:E$2000,4,0)</f>
        <v>257.06599999999997</v>
      </c>
      <c r="AD2845" s="10">
        <f t="shared" si="497"/>
        <v>-2.6647025574342287E-3</v>
      </c>
      <c r="AE2845">
        <f>ROW()</f>
        <v>2845</v>
      </c>
      <c r="AF2845">
        <f t="shared" si="498"/>
        <v>0.94535840188014097</v>
      </c>
      <c r="AG2845">
        <f>AG2844*(1-(AG$1+AG$5))^($A2845-$A2844)*(1+2*(E2845/E2844-1))</f>
        <v>4012.1237087069189</v>
      </c>
      <c r="AH2845">
        <f>VLOOKUP(A2845,'UVXY-IV'!A$2:E$2000,4,0)</f>
        <v>19876.2</v>
      </c>
      <c r="AJ2845" s="10">
        <f t="shared" si="496"/>
        <v>-0.79814432795469359</v>
      </c>
      <c r="AK2845">
        <f t="shared" si="506"/>
        <v>41.012741769853761</v>
      </c>
      <c r="AM2845">
        <v>40.971649999999997</v>
      </c>
      <c r="AN2845" s="10">
        <f t="shared" si="495"/>
        <v>1.0029317797493054E-3</v>
      </c>
      <c r="AO2845">
        <f>AO2844*(1-AO$1+H2844)^($A2845-$A2844)*(2-E2845/E2844)</f>
        <v>41.869719524672227</v>
      </c>
    </row>
    <row r="2846" spans="1:41" x14ac:dyDescent="0.25">
      <c r="A2846" s="1">
        <v>42193</v>
      </c>
      <c r="B2846" s="12">
        <v>19.66</v>
      </c>
      <c r="C2846" s="12">
        <v>19.25</v>
      </c>
      <c r="D2846">
        <v>563.19039999999995</v>
      </c>
      <c r="E2846">
        <v>502.01060000000001</v>
      </c>
      <c r="F2846">
        <v>27359.879753000001</v>
      </c>
      <c r="G2846">
        <v>24391.930999</v>
      </c>
      <c r="H2846">
        <f>(1/(1-91/360*VLOOKUP($A2846,Tbills!$B$4:$C$974,2,1)/100))^((1)/91)-1</f>
        <v>4.1671128436782112E-7</v>
      </c>
      <c r="I2846" s="2">
        <f t="shared" si="505"/>
        <v>341.61943848580239</v>
      </c>
      <c r="J2846">
        <f>VLOOKUP(A2846,'VXX-IV'!A$1:C$4500,3,0)</f>
        <v>341.64</v>
      </c>
      <c r="L2846">
        <f t="shared" si="499"/>
        <v>26328.63947733862</v>
      </c>
      <c r="O2846">
        <f t="shared" si="500"/>
        <v>3461.6712312650407</v>
      </c>
      <c r="R2846">
        <f t="shared" si="501"/>
        <v>42.337263747099676</v>
      </c>
      <c r="U2846" s="2">
        <f t="shared" si="502"/>
        <v>45.782647218474217</v>
      </c>
      <c r="V2846">
        <f>VLOOKUP(A2846,'VXZ-IV'!A$1:C$4500,3,0)</f>
        <v>45.8</v>
      </c>
      <c r="W2846" s="10">
        <f t="shared" si="507"/>
        <v>-3.7888169270261507E-4</v>
      </c>
      <c r="X2846">
        <f t="shared" si="503"/>
        <v>45.183342725971507</v>
      </c>
      <c r="AB2846">
        <f t="shared" si="504"/>
        <v>283.51505713604718</v>
      </c>
      <c r="AC2846">
        <f>VLOOKUP(A2846,'VIXY-IV'!A$1:E$2000,4,0)</f>
        <v>284.29399999999998</v>
      </c>
      <c r="AD2846" s="10">
        <f t="shared" si="497"/>
        <v>-2.7399201669848772E-3</v>
      </c>
      <c r="AE2846">
        <f>ROW()</f>
        <v>2846</v>
      </c>
      <c r="AF2846">
        <f t="shared" si="498"/>
        <v>1.0212987012987014</v>
      </c>
      <c r="AG2846">
        <f>AG2845*(1-(AG$1+AG$5))^($A2846-$A2845)*(1+2*(E2846/E2845-1))</f>
        <v>4861.514827144616</v>
      </c>
      <c r="AH2846">
        <f>VLOOKUP(A2846,'UVXY-IV'!A$2:E$2000,4,0)</f>
        <v>24086.5</v>
      </c>
      <c r="AJ2846" s="10">
        <f t="shared" si="496"/>
        <v>-0.79816433159053346</v>
      </c>
      <c r="AK2846">
        <f t="shared" si="506"/>
        <v>36.668872375416385</v>
      </c>
      <c r="AM2846">
        <v>36.634149999999998</v>
      </c>
      <c r="AN2846" s="10">
        <f t="shared" si="495"/>
        <v>9.4781441404778732E-4</v>
      </c>
      <c r="AO2846">
        <f>AO2845*(1-AO$1+H2845)^($A2846-$A2845)*(2-E2846/E2845)</f>
        <v>37.43545781361248</v>
      </c>
    </row>
    <row r="2847" spans="1:41" x14ac:dyDescent="0.25">
      <c r="A2847" s="1">
        <v>42194</v>
      </c>
      <c r="B2847" s="12">
        <v>19.97</v>
      </c>
      <c r="C2847" s="12">
        <v>19.78</v>
      </c>
      <c r="D2847">
        <v>577.44860000000006</v>
      </c>
      <c r="E2847">
        <v>514.71969999999999</v>
      </c>
      <c r="F2847">
        <v>27852.695473</v>
      </c>
      <c r="G2847">
        <v>24831.276824</v>
      </c>
      <c r="H2847">
        <f>(1/(1-91/360*VLOOKUP($A2847,Tbills!$B$4:$C$974,2,1)/100))^((1)/91)-1</f>
        <v>4.1671128436782112E-7</v>
      </c>
      <c r="I2847" s="2">
        <f t="shared" si="505"/>
        <v>350.25962160950655</v>
      </c>
      <c r="J2847">
        <f>VLOOKUP(A2847,'VXX-IV'!A$1:C$4500,3,0)</f>
        <v>350.28</v>
      </c>
      <c r="L2847">
        <f t="shared" si="499"/>
        <v>27660.493158331505</v>
      </c>
      <c r="O2847">
        <f t="shared" si="500"/>
        <v>3593.0057162181283</v>
      </c>
      <c r="R2847">
        <f t="shared" si="501"/>
        <v>41.799460593711402</v>
      </c>
      <c r="U2847" s="2">
        <f t="shared" si="502"/>
        <v>46.606163815271913</v>
      </c>
      <c r="V2847">
        <f>VLOOKUP(A2847,'VXZ-IV'!A$1:C$4500,3,0)</f>
        <v>46.6</v>
      </c>
      <c r="W2847" s="10">
        <f t="shared" si="507"/>
        <v>1.3227071398946855E-4</v>
      </c>
      <c r="X2847">
        <f t="shared" si="503"/>
        <v>44.367880813033651</v>
      </c>
      <c r="AB2847">
        <f t="shared" si="504"/>
        <v>290.68250206881874</v>
      </c>
      <c r="AC2847">
        <f>VLOOKUP(A2847,'VIXY-IV'!A$1:E$2000,4,0)</f>
        <v>291.48599999999999</v>
      </c>
      <c r="AD2847" s="10">
        <f t="shared" si="497"/>
        <v>-2.7565575402634934E-3</v>
      </c>
      <c r="AE2847">
        <f>ROW()</f>
        <v>2847</v>
      </c>
      <c r="AF2847">
        <f t="shared" si="498"/>
        <v>1.0096056622851364</v>
      </c>
      <c r="AG2847">
        <f>AG2846*(1-(AG$1+AG$5))^($A2847-$A2846)*(1+2*(E2847/E2846-1))</f>
        <v>5107.494791358532</v>
      </c>
      <c r="AH2847">
        <f>VLOOKUP(A2847,'UVXY-IV'!A$2:E$2000,4,0)</f>
        <v>25305.25</v>
      </c>
      <c r="AJ2847" s="10">
        <f t="shared" si="496"/>
        <v>-0.79816461835553765</v>
      </c>
      <c r="AK2847">
        <f t="shared" si="506"/>
        <v>35.738883990800652</v>
      </c>
      <c r="AM2847">
        <v>35.706449999999997</v>
      </c>
      <c r="AN2847" s="10">
        <f t="shared" si="495"/>
        <v>9.0835103463526856E-4</v>
      </c>
      <c r="AO2847">
        <f>AO2846*(1-AO$1+H2846)^($A2847-$A2846)*(2-E2847/E2846)</f>
        <v>36.486392534248012</v>
      </c>
    </row>
    <row r="2848" spans="1:41" x14ac:dyDescent="0.25">
      <c r="A2848" s="1">
        <v>42195</v>
      </c>
      <c r="B2848" s="12">
        <v>16.829999999999998</v>
      </c>
      <c r="C2848" s="12">
        <v>17.73</v>
      </c>
      <c r="D2848">
        <v>525.5376</v>
      </c>
      <c r="E2848">
        <v>468.44760000000002</v>
      </c>
      <c r="F2848">
        <v>26875.707591999999</v>
      </c>
      <c r="G2848">
        <v>23960.260775999999</v>
      </c>
      <c r="H2848">
        <f>(1/(1-91/360*VLOOKUP($A2848,Tbills!$B$4:$C$974,2,1)/100))^((1)/91)-1</f>
        <v>4.1671128436782112E-7</v>
      </c>
      <c r="I2848" s="2">
        <f t="shared" si="505"/>
        <v>318.76449700144678</v>
      </c>
      <c r="J2848">
        <f>VLOOKUP(A2848,'VXX-IV'!A$1:C$4500,3,0)</f>
        <v>318.77999999999997</v>
      </c>
      <c r="L2848">
        <f t="shared" si="499"/>
        <v>22686.249437953353</v>
      </c>
      <c r="O2848">
        <f t="shared" si="500"/>
        <v>3108.3967188466086</v>
      </c>
      <c r="R2848">
        <f t="shared" si="501"/>
        <v>43.676323082272418</v>
      </c>
      <c r="U2848" s="2">
        <f t="shared" si="502"/>
        <v>44.970264716101141</v>
      </c>
      <c r="V2848">
        <f>VLOOKUP(A2848,'VXZ-IV'!A$1:C$4500,3,0)</f>
        <v>44.96</v>
      </c>
      <c r="W2848" s="10">
        <f t="shared" si="507"/>
        <v>2.2830774246318519E-4</v>
      </c>
      <c r="X2848">
        <f t="shared" si="503"/>
        <v>45.922510247367264</v>
      </c>
      <c r="AB2848">
        <f t="shared" si="504"/>
        <v>264.54159982891315</v>
      </c>
      <c r="AC2848">
        <f>VLOOKUP(A2848,'VIXY-IV'!A$1:E$2000,4,0)</f>
        <v>265.27600000000001</v>
      </c>
      <c r="AD2848" s="10">
        <f t="shared" si="497"/>
        <v>-2.7684380459855884E-3</v>
      </c>
      <c r="AE2848">
        <f>ROW()</f>
        <v>2848</v>
      </c>
      <c r="AF2848">
        <f t="shared" si="498"/>
        <v>0.94923857868020289</v>
      </c>
      <c r="AG2848">
        <f>AG2847*(1-(AG$1+AG$5))^($A2848-$A2847)*(1+2*(E2848/E2847-1))</f>
        <v>4189.0498931924049</v>
      </c>
      <c r="AH2848">
        <f>VLOOKUP(A2848,'UVXY-IV'!A$2:E$2000,4,0)</f>
        <v>20756.150000000001</v>
      </c>
      <c r="AJ2848" s="10">
        <f t="shared" si="496"/>
        <v>-0.79817789459064403</v>
      </c>
      <c r="AK2848">
        <f t="shared" si="506"/>
        <v>38.949912079647845</v>
      </c>
      <c r="AM2848">
        <v>38.913649999999997</v>
      </c>
      <c r="AN2848" s="10">
        <f t="shared" si="495"/>
        <v>9.3186014799040429E-4</v>
      </c>
      <c r="AO2848">
        <f>AO2847*(1-AO$1+H2847)^($A2848-$A2847)*(2-E2848/E2847)</f>
        <v>39.764979844736217</v>
      </c>
    </row>
    <row r="2849" spans="1:41" x14ac:dyDescent="0.25">
      <c r="A2849" s="1">
        <v>42198</v>
      </c>
      <c r="B2849" s="12">
        <v>13.9</v>
      </c>
      <c r="C2849" s="12">
        <v>15.94</v>
      </c>
      <c r="D2849">
        <v>469.95499999999998</v>
      </c>
      <c r="E2849">
        <v>418.90249999999997</v>
      </c>
      <c r="F2849">
        <v>25454.212769999998</v>
      </c>
      <c r="G2849">
        <v>22692.938174999999</v>
      </c>
      <c r="H2849">
        <f>(1/(1-91/360*VLOOKUP($A2849,Tbills!$B$4:$C$974,2,1)/100))^((1)/91)-1</f>
        <v>4.1671128436782112E-7</v>
      </c>
      <c r="I2849" s="2">
        <f t="shared" si="505"/>
        <v>285.03005516525133</v>
      </c>
      <c r="J2849">
        <f>VLOOKUP(A2849,'VXX-IV'!A$1:C$4500,3,0)</f>
        <v>285.05</v>
      </c>
      <c r="L2849">
        <f t="shared" si="499"/>
        <v>17885.048954082653</v>
      </c>
      <c r="O2849">
        <f t="shared" si="500"/>
        <v>2614.9955592466195</v>
      </c>
      <c r="R2849">
        <f t="shared" si="501"/>
        <v>45.979787918766846</v>
      </c>
      <c r="U2849" s="2">
        <f t="shared" si="502"/>
        <v>42.588607209983024</v>
      </c>
      <c r="V2849">
        <f>VLOOKUP(A2849,'VXZ-IV'!A$1:C$4500,3,0)</f>
        <v>42.6</v>
      </c>
      <c r="W2849" s="10">
        <f t="shared" si="507"/>
        <v>-2.6743638537507497E-4</v>
      </c>
      <c r="X2849">
        <f t="shared" si="503"/>
        <v>48.346170873622363</v>
      </c>
      <c r="AB2849">
        <f t="shared" si="504"/>
        <v>236.53776216878731</v>
      </c>
      <c r="AC2849">
        <f>VLOOKUP(A2849,'VIXY-IV'!A$1:E$2000,4,0)</f>
        <v>237.31800000000001</v>
      </c>
      <c r="AD2849" s="10">
        <f t="shared" si="497"/>
        <v>-3.2877313613492998E-3</v>
      </c>
      <c r="AE2849">
        <f>ROW()</f>
        <v>2849</v>
      </c>
      <c r="AF2849">
        <f t="shared" si="498"/>
        <v>0.87202007528230874</v>
      </c>
      <c r="AG2849">
        <f>AG2848*(1-(AG$1+AG$5))^($A2849-$A2848)*(1+2*(E2849/E2848-1))</f>
        <v>3302.6109238463373</v>
      </c>
      <c r="AH2849">
        <f>VLOOKUP(A2849,'UVXY-IV'!A$2:E$2000,4,0)</f>
        <v>16373.45</v>
      </c>
      <c r="AJ2849" s="10">
        <f t="shared" si="496"/>
        <v>-0.79829474400041911</v>
      </c>
      <c r="AK2849">
        <f t="shared" si="506"/>
        <v>43.063410238387469</v>
      </c>
      <c r="AM2849">
        <v>43.037149999999997</v>
      </c>
      <c r="AN2849" s="10">
        <f t="shared" si="495"/>
        <v>6.1017605458246749E-4</v>
      </c>
      <c r="AO2849">
        <f>AO2848*(1-AO$1+H2848)^($A2849-$A2848)*(2-E2849/E2848)</f>
        <v>43.96587703721756</v>
      </c>
    </row>
    <row r="2850" spans="1:41" x14ac:dyDescent="0.25">
      <c r="A2850" s="1">
        <v>42199</v>
      </c>
      <c r="B2850" s="12">
        <v>13.37</v>
      </c>
      <c r="C2850" s="12">
        <v>15.46</v>
      </c>
      <c r="D2850">
        <v>466.8836</v>
      </c>
      <c r="E2850">
        <v>416.16460000000001</v>
      </c>
      <c r="F2850">
        <v>25601.784030999999</v>
      </c>
      <c r="G2850">
        <v>22824.491440000002</v>
      </c>
      <c r="H2850">
        <f>(1/(1-91/360*VLOOKUP($A2850,Tbills!$B$4:$C$974,2,1)/100))^((1)/91)-1</f>
        <v>4.1671128436782112E-7</v>
      </c>
      <c r="I2850" s="2">
        <f t="shared" si="505"/>
        <v>283.16033109629194</v>
      </c>
      <c r="J2850">
        <f>VLOOKUP(A2850,'VXX-IV'!A$1:C$4500,3,0)</f>
        <v>283.18</v>
      </c>
      <c r="L2850">
        <f t="shared" si="499"/>
        <v>17650.469007111551</v>
      </c>
      <c r="O2850">
        <f t="shared" si="500"/>
        <v>2589.2713226077949</v>
      </c>
      <c r="R2850">
        <f t="shared" si="501"/>
        <v>46.127961969630249</v>
      </c>
      <c r="U2850" s="2">
        <f t="shared" si="502"/>
        <v>42.834470951624652</v>
      </c>
      <c r="V2850">
        <f>VLOOKUP(A2850,'VXZ-IV'!A$1:C$4500,3,0)</f>
        <v>42.84</v>
      </c>
      <c r="W2850" s="10">
        <f t="shared" si="507"/>
        <v>-1.2906275385971E-4</v>
      </c>
      <c r="X2850">
        <f t="shared" si="503"/>
        <v>48.064145465543135</v>
      </c>
      <c r="AB2850">
        <f t="shared" si="504"/>
        <v>234.98358475166319</v>
      </c>
      <c r="AC2850">
        <f>VLOOKUP(A2850,'VIXY-IV'!A$1:E$2000,4,0)</f>
        <v>235.75399999999999</v>
      </c>
      <c r="AD2850" s="10">
        <f t="shared" si="497"/>
        <v>-3.2678777383917668E-3</v>
      </c>
      <c r="AE2850">
        <f>ROW()</f>
        <v>2850</v>
      </c>
      <c r="AF2850">
        <f t="shared" si="498"/>
        <v>0.86481241914618356</v>
      </c>
      <c r="AG2850">
        <f>AG2849*(1-(AG$1+AG$5))^($A2850-$A2849)*(1+2*(E2850/E2849-1))</f>
        <v>3259.3300921817986</v>
      </c>
      <c r="AH2850">
        <f>VLOOKUP(A2850,'UVXY-IV'!A$2:E$2000,4,0)</f>
        <v>16161.05</v>
      </c>
      <c r="AJ2850" s="10">
        <f t="shared" si="496"/>
        <v>-0.79832188550980299</v>
      </c>
      <c r="AK2850">
        <f t="shared" si="506"/>
        <v>43.342849080741765</v>
      </c>
      <c r="AM2850">
        <v>43.315249999999999</v>
      </c>
      <c r="AN2850" s="10">
        <f t="shared" si="495"/>
        <v>6.3716775827837857E-4</v>
      </c>
      <c r="AO2850">
        <f>AO2849*(1-AO$1+H2849)^($A2850-$A2849)*(2-E2850/E2849)</f>
        <v>44.251614781345431</v>
      </c>
    </row>
    <row r="2851" spans="1:41" x14ac:dyDescent="0.25">
      <c r="A2851" s="1">
        <v>42200</v>
      </c>
      <c r="B2851" s="12">
        <v>13.23</v>
      </c>
      <c r="C2851" s="12">
        <v>15.6</v>
      </c>
      <c r="D2851">
        <v>460.79759999999999</v>
      </c>
      <c r="E2851">
        <v>410.7396</v>
      </c>
      <c r="F2851">
        <v>25387.815139999999</v>
      </c>
      <c r="G2851">
        <v>22633.724475999999</v>
      </c>
      <c r="H2851">
        <f>(1/(1-91/360*VLOOKUP($A2851,Tbills!$B$4:$C$974,2,1)/100))^((1)/91)-1</f>
        <v>4.1671128436782112E-7</v>
      </c>
      <c r="I2851" s="2">
        <f t="shared" si="505"/>
        <v>279.46241724271925</v>
      </c>
      <c r="J2851">
        <f>VLOOKUP(A2851,'VXX-IV'!A$1:C$4500,3,0)</f>
        <v>279.48</v>
      </c>
      <c r="L2851">
        <f t="shared" si="499"/>
        <v>17189.52637227067</v>
      </c>
      <c r="O2851">
        <f t="shared" si="500"/>
        <v>2538.5562984318999</v>
      </c>
      <c r="R2851">
        <f t="shared" si="501"/>
        <v>46.426518451770512</v>
      </c>
      <c r="U2851" s="2">
        <f t="shared" si="502"/>
        <v>42.475442818457935</v>
      </c>
      <c r="V2851">
        <f>VLOOKUP(A2851,'VXZ-IV'!A$1:C$4500,3,0)</f>
        <v>42.48</v>
      </c>
      <c r="W2851" s="10">
        <f t="shared" si="507"/>
        <v>-1.0727828488843461E-4</v>
      </c>
      <c r="X2851">
        <f t="shared" si="503"/>
        <v>48.464092931272496</v>
      </c>
      <c r="AB2851">
        <f t="shared" si="504"/>
        <v>231.91232155969618</v>
      </c>
      <c r="AC2851">
        <f>VLOOKUP(A2851,'VIXY-IV'!A$1:E$2000,4,0)</f>
        <v>232.666</v>
      </c>
      <c r="AD2851" s="10">
        <f t="shared" si="497"/>
        <v>-3.239314899056267E-3</v>
      </c>
      <c r="AE2851">
        <f>ROW()</f>
        <v>2851</v>
      </c>
      <c r="AF2851">
        <f t="shared" si="498"/>
        <v>0.84807692307692317</v>
      </c>
      <c r="AG2851">
        <f>AG2850*(1-(AG$1+AG$5))^($A2851-$A2850)*(1+2*(E2851/E2850-1))</f>
        <v>3174.2477732802017</v>
      </c>
      <c r="AH2851">
        <f>VLOOKUP(A2851,'UVXY-IV'!A$2:E$2000,4,0)</f>
        <v>15740.1</v>
      </c>
      <c r="AJ2851" s="10">
        <f t="shared" si="496"/>
        <v>-0.79833369716328351</v>
      </c>
      <c r="AK2851">
        <f t="shared" si="506"/>
        <v>43.905808760513153</v>
      </c>
      <c r="AM2851">
        <v>43.877699999999997</v>
      </c>
      <c r="AN2851" s="10">
        <f t="shared" si="495"/>
        <v>6.4061608774279577E-4</v>
      </c>
      <c r="AO2851">
        <f>AO2850*(1-AO$1+H2850)^($A2851-$A2850)*(2-E2851/E2850)</f>
        <v>44.826826529686706</v>
      </c>
    </row>
    <row r="2852" spans="1:41" x14ac:dyDescent="0.25">
      <c r="A2852" s="1">
        <v>42201</v>
      </c>
      <c r="B2852" s="12">
        <v>12.11</v>
      </c>
      <c r="C2852" s="12">
        <v>14.73</v>
      </c>
      <c r="D2852">
        <v>433.2439</v>
      </c>
      <c r="E2852">
        <v>386.17899999999997</v>
      </c>
      <c r="F2852">
        <v>24872.295548999999</v>
      </c>
      <c r="G2852">
        <v>22174.119434</v>
      </c>
      <c r="H2852">
        <f>(1/(1-91/360*VLOOKUP($A2852,Tbills!$B$4:$C$974,2,1)/100))^((1)/91)-1</f>
        <v>4.1671128436782112E-7</v>
      </c>
      <c r="I2852" s="2">
        <f t="shared" si="505"/>
        <v>262.74536868353277</v>
      </c>
      <c r="J2852">
        <f>VLOOKUP(A2852,'VXX-IV'!A$1:C$4500,3,0)</f>
        <v>262.76</v>
      </c>
      <c r="L2852">
        <f t="shared" si="499"/>
        <v>15133.117464981926</v>
      </c>
      <c r="O2852">
        <f t="shared" si="500"/>
        <v>2310.7850189536075</v>
      </c>
      <c r="R2852">
        <f t="shared" si="501"/>
        <v>47.812417860321659</v>
      </c>
      <c r="U2852" s="2">
        <f t="shared" si="502"/>
        <v>41.611930811258723</v>
      </c>
      <c r="V2852">
        <f>VLOOKUP(A2852,'VXZ-IV'!A$1:C$4500,3,0)</f>
        <v>41.6</v>
      </c>
      <c r="W2852" s="10">
        <f t="shared" si="507"/>
        <v>2.867983475653979E-4</v>
      </c>
      <c r="X2852">
        <f t="shared" si="503"/>
        <v>49.446406421278731</v>
      </c>
      <c r="AB2852">
        <f t="shared" si="504"/>
        <v>218.03728183721492</v>
      </c>
      <c r="AC2852">
        <f>VLOOKUP(A2852,'VIXY-IV'!A$1:E$2000,4,0)</f>
        <v>218.726</v>
      </c>
      <c r="AD2852" s="10">
        <f t="shared" si="497"/>
        <v>-3.14877135221725E-3</v>
      </c>
      <c r="AE2852">
        <f>ROW()</f>
        <v>2852</v>
      </c>
      <c r="AF2852">
        <f t="shared" si="498"/>
        <v>0.82213170400543101</v>
      </c>
      <c r="AG2852">
        <f>AG2851*(1-(AG$1+AG$5))^($A2852-$A2851)*(1+2*(E2852/E2851-1))</f>
        <v>2794.5387283131595</v>
      </c>
      <c r="AH2852">
        <f>VLOOKUP(A2852,'UVXY-IV'!A$2:E$2000,4,0)</f>
        <v>13856.05</v>
      </c>
      <c r="AJ2852" s="10">
        <f t="shared" si="496"/>
        <v>-0.79831635074114482</v>
      </c>
      <c r="AK2852">
        <f t="shared" si="506"/>
        <v>46.529034884903339</v>
      </c>
      <c r="AM2852">
        <v>46.496099999999998</v>
      </c>
      <c r="AN2852" s="10">
        <f t="shared" si="495"/>
        <v>7.0833650356361133E-4</v>
      </c>
      <c r="AO2852">
        <f>AO2851*(1-AO$1+H2851)^($A2852-$A2851)*(2-E2852/E2851)</f>
        <v>47.505555750403843</v>
      </c>
    </row>
    <row r="2853" spans="1:41" x14ac:dyDescent="0.25">
      <c r="A2853" s="1">
        <v>42202</v>
      </c>
      <c r="B2853" s="12">
        <v>11.95</v>
      </c>
      <c r="C2853" s="12">
        <v>14.61</v>
      </c>
      <c r="D2853">
        <v>431.9169</v>
      </c>
      <c r="E2853">
        <v>384.99599999999998</v>
      </c>
      <c r="F2853">
        <v>24867.707880000002</v>
      </c>
      <c r="G2853">
        <v>22170.020200999999</v>
      </c>
      <c r="H2853">
        <f>(1/(1-91/360*VLOOKUP($A2853,Tbills!$B$4:$C$974,2,1)/100))^((1)/91)-1</f>
        <v>4.1671128436782112E-7</v>
      </c>
      <c r="I2853" s="2">
        <f t="shared" si="505"/>
        <v>261.93420838242042</v>
      </c>
      <c r="J2853">
        <f>VLOOKUP(A2853,'VXX-IV'!A$1:C$4500,3,0)</f>
        <v>261.95</v>
      </c>
      <c r="L2853">
        <f t="shared" si="499"/>
        <v>15039.727865983514</v>
      </c>
      <c r="O2853">
        <f t="shared" si="500"/>
        <v>2300.0894044693855</v>
      </c>
      <c r="R2853">
        <f t="shared" si="501"/>
        <v>47.883486162521244</v>
      </c>
      <c r="U2853" s="2">
        <f t="shared" si="502"/>
        <v>41.603241074045883</v>
      </c>
      <c r="V2853">
        <f>VLOOKUP(A2853,'VXZ-IV'!A$1:C$4500,3,0)</f>
        <v>41.6</v>
      </c>
      <c r="W2853" s="10">
        <f t="shared" si="507"/>
        <v>7.79104337951253E-5</v>
      </c>
      <c r="X2853">
        <f t="shared" si="503"/>
        <v>49.453738794242213</v>
      </c>
      <c r="AB2853">
        <f t="shared" si="504"/>
        <v>217.3617795531211</v>
      </c>
      <c r="AC2853">
        <f>VLOOKUP(A2853,'VIXY-IV'!A$1:E$2000,4,0)</f>
        <v>218.048</v>
      </c>
      <c r="AD2853" s="10">
        <f t="shared" si="497"/>
        <v>-3.1471072739897021E-3</v>
      </c>
      <c r="AE2853">
        <f>ROW()</f>
        <v>2853</v>
      </c>
      <c r="AF2853">
        <f t="shared" si="498"/>
        <v>0.81793292265571527</v>
      </c>
      <c r="AG2853">
        <f>AG2852*(1-(AG$1+AG$5))^($A2853-$A2852)*(1+2*(E2853/E2852-1))</f>
        <v>2777.323853558777</v>
      </c>
      <c r="AH2853">
        <f>VLOOKUP(A2853,'UVXY-IV'!A$2:E$2000,4,0)</f>
        <v>13773.7</v>
      </c>
      <c r="AJ2853" s="10">
        <f t="shared" si="496"/>
        <v>-0.7983603640591288</v>
      </c>
      <c r="AK2853">
        <f t="shared" si="506"/>
        <v>46.669395686131175</v>
      </c>
      <c r="AM2853">
        <v>46.63635</v>
      </c>
      <c r="AN2853" s="10">
        <f t="shared" si="495"/>
        <v>7.0858217101421594E-4</v>
      </c>
      <c r="AO2853">
        <f>AO2852*(1-AO$1+H2852)^($A2853-$A2852)*(2-E2853/E2852)</f>
        <v>47.649339136988708</v>
      </c>
    </row>
    <row r="2854" spans="1:41" x14ac:dyDescent="0.25">
      <c r="A2854" s="1">
        <v>42205</v>
      </c>
      <c r="B2854" s="12">
        <v>12.25</v>
      </c>
      <c r="C2854" s="12">
        <v>14.85</v>
      </c>
      <c r="D2854">
        <v>425.3732</v>
      </c>
      <c r="E2854">
        <v>379.16269999999997</v>
      </c>
      <c r="F2854">
        <v>24656.468066000001</v>
      </c>
      <c r="G2854">
        <v>21981.668294999999</v>
      </c>
      <c r="H2854">
        <f>(1/(1-91/360*VLOOKUP($A2854,Tbills!$B$4:$C$974,2,1)/100))^((1)/91)-1</f>
        <v>8.3332864653229421E-7</v>
      </c>
      <c r="I2854" s="2">
        <f t="shared" si="505"/>
        <v>257.94693880628972</v>
      </c>
      <c r="J2854">
        <f>VLOOKUP(A2854,'VXX-IV'!A$1:C$4500,3,0)</f>
        <v>257.95999999999998</v>
      </c>
      <c r="L2854">
        <f t="shared" si="499"/>
        <v>14582.035124853142</v>
      </c>
      <c r="O2854">
        <f t="shared" si="500"/>
        <v>2247.5871637323057</v>
      </c>
      <c r="R2854">
        <f t="shared" si="501"/>
        <v>48.239698853911804</v>
      </c>
      <c r="U2854" s="2">
        <f t="shared" si="502"/>
        <v>41.246823173118422</v>
      </c>
      <c r="V2854">
        <f>VLOOKUP(A2854,'VXZ-IV'!A$1:C$4500,3,0)</f>
        <v>41.24</v>
      </c>
      <c r="W2854" s="10">
        <f t="shared" si="507"/>
        <v>1.6545036659598722E-4</v>
      </c>
      <c r="X2854">
        <f t="shared" si="503"/>
        <v>49.8684784577421</v>
      </c>
      <c r="AB2854">
        <f t="shared" si="504"/>
        <v>214.04601413461947</v>
      </c>
      <c r="AC2854">
        <f>VLOOKUP(A2854,'VIXY-IV'!A$1:E$2000,4,0)</f>
        <v>214.72800000000001</v>
      </c>
      <c r="AD2854" s="10">
        <f t="shared" si="497"/>
        <v>-3.1760453475119244E-3</v>
      </c>
      <c r="AE2854">
        <f>ROW()</f>
        <v>2854</v>
      </c>
      <c r="AF2854">
        <f t="shared" si="498"/>
        <v>0.82491582491582494</v>
      </c>
      <c r="AG2854">
        <f>AG2853*(1-(AG$1+AG$5))^($A2854-$A2853)*(1+2*(E2854/E2853-1))</f>
        <v>2692.889872728701</v>
      </c>
      <c r="AH2854">
        <f>VLOOKUP(A2854,'UVXY-IV'!A$2:E$2000,4,0)</f>
        <v>13354.85</v>
      </c>
      <c r="AJ2854" s="10">
        <f t="shared" si="496"/>
        <v>-0.79835865826057939</v>
      </c>
      <c r="AK2854">
        <f t="shared" si="506"/>
        <v>47.36989162462524</v>
      </c>
      <c r="AM2854">
        <v>47.338050000000003</v>
      </c>
      <c r="AN2854" s="10">
        <f t="shared" si="495"/>
        <v>6.7264335191752345E-4</v>
      </c>
      <c r="AO2854">
        <f>AO2853*(1-AO$1+H2853)^($A2854-$A2853)*(2-E2854/E2853)</f>
        <v>48.365995634297342</v>
      </c>
    </row>
    <row r="2855" spans="1:41" x14ac:dyDescent="0.25">
      <c r="A2855" s="1">
        <v>42206</v>
      </c>
      <c r="B2855" s="12">
        <v>12.22</v>
      </c>
      <c r="C2855" s="12">
        <v>14.75</v>
      </c>
      <c r="D2855">
        <v>425.1857</v>
      </c>
      <c r="E2855">
        <v>378.99529999999999</v>
      </c>
      <c r="F2855">
        <v>24766.584886000001</v>
      </c>
      <c r="G2855">
        <v>22079.821028999999</v>
      </c>
      <c r="H2855">
        <f>(1/(1-91/360*VLOOKUP($A2855,Tbills!$B$4:$C$974,2,1)/100))^((1)/91)-1</f>
        <v>8.3332864653229421E-7</v>
      </c>
      <c r="I2855" s="2">
        <f t="shared" si="505"/>
        <v>257.82695163578313</v>
      </c>
      <c r="J2855">
        <f>VLOOKUP(A2855,'VXX-IV'!A$1:C$4500,3,0)</f>
        <v>257.83999999999997</v>
      </c>
      <c r="L2855">
        <f t="shared" si="499"/>
        <v>14568.512748448475</v>
      </c>
      <c r="O2855">
        <f t="shared" si="500"/>
        <v>2246.0230116361827</v>
      </c>
      <c r="R2855">
        <f t="shared" si="501"/>
        <v>48.248166566207352</v>
      </c>
      <c r="U2855" s="2">
        <f t="shared" si="502"/>
        <v>41.430022978354323</v>
      </c>
      <c r="V2855">
        <f>VLOOKUP(A2855,'VXZ-IV'!A$1:C$4500,3,0)</f>
        <v>41.44</v>
      </c>
      <c r="W2855" s="10">
        <f t="shared" si="507"/>
        <v>-2.4075824434544035E-4</v>
      </c>
      <c r="X2855">
        <f t="shared" si="503"/>
        <v>49.644010456129351</v>
      </c>
      <c r="AB2855">
        <f t="shared" si="504"/>
        <v>213.9440535805021</v>
      </c>
      <c r="AC2855">
        <f>VLOOKUP(A2855,'VIXY-IV'!A$1:E$2000,4,0)</f>
        <v>214.64</v>
      </c>
      <c r="AD2855" s="10">
        <f t="shared" si="497"/>
        <v>-3.2423892075004179E-3</v>
      </c>
      <c r="AE2855">
        <f>ROW()</f>
        <v>2855</v>
      </c>
      <c r="AF2855">
        <f t="shared" si="498"/>
        <v>0.82847457627118648</v>
      </c>
      <c r="AG2855">
        <f>AG2854*(1-(AG$1+AG$5))^($A2855-$A2854)*(1+2*(E2855/E2854-1))</f>
        <v>2690.4213891170098</v>
      </c>
      <c r="AH2855">
        <f>VLOOKUP(A2855,'UVXY-IV'!A$2:E$2000,4,0)</f>
        <v>13343.25</v>
      </c>
      <c r="AJ2855" s="10">
        <f t="shared" si="496"/>
        <v>-0.79836835934895845</v>
      </c>
      <c r="AK2855">
        <f t="shared" si="506"/>
        <v>47.388598147302758</v>
      </c>
      <c r="AM2855">
        <v>47.357500000000002</v>
      </c>
      <c r="AN2855" s="10">
        <f t="shared" si="495"/>
        <v>6.566678414772209E-4</v>
      </c>
      <c r="AO2855">
        <f>AO2854*(1-AO$1+H2854)^($A2855-$A2854)*(2-E2855/E2854)</f>
        <v>48.385599832498556</v>
      </c>
    </row>
    <row r="2856" spans="1:41" x14ac:dyDescent="0.25">
      <c r="A2856" s="1">
        <v>42207</v>
      </c>
      <c r="B2856" s="12">
        <v>12.12</v>
      </c>
      <c r="C2856" s="12">
        <v>14.81</v>
      </c>
      <c r="D2856">
        <v>423.69159999999999</v>
      </c>
      <c r="E2856">
        <v>377.66320000000002</v>
      </c>
      <c r="F2856">
        <v>24901.007317</v>
      </c>
      <c r="G2856">
        <v>22199.642455000001</v>
      </c>
      <c r="H2856">
        <f>(1/(1-91/360*VLOOKUP($A2856,Tbills!$B$4:$C$974,2,1)/100))^((1)/91)-1</f>
        <v>8.3332864653229421E-7</v>
      </c>
      <c r="I2856" s="2">
        <f t="shared" si="505"/>
        <v>256.91468462609561</v>
      </c>
      <c r="J2856">
        <f>VLOOKUP(A2856,'VXX-IV'!A$1:C$4500,3,0)</f>
        <v>256.93</v>
      </c>
      <c r="L2856">
        <f t="shared" si="499"/>
        <v>14465.459476475293</v>
      </c>
      <c r="O2856">
        <f t="shared" si="500"/>
        <v>2234.1061751930438</v>
      </c>
      <c r="R2856">
        <f t="shared" si="501"/>
        <v>48.330773445484738</v>
      </c>
      <c r="U2856" s="2">
        <f t="shared" si="502"/>
        <v>41.6538717304622</v>
      </c>
      <c r="V2856">
        <f>VLOOKUP(A2856,'VXZ-IV'!A$1:C$4500,3,0)</f>
        <v>41.64</v>
      </c>
      <c r="W2856" s="10">
        <f t="shared" si="507"/>
        <v>3.331347373247695E-4</v>
      </c>
      <c r="X2856">
        <f t="shared" si="503"/>
        <v>49.372820329464695</v>
      </c>
      <c r="AB2856">
        <f t="shared" si="504"/>
        <v>213.18464594043044</v>
      </c>
      <c r="AC2856">
        <f>VLOOKUP(A2856,'VIXY-IV'!A$1:E$2000,4,0)</f>
        <v>213.88</v>
      </c>
      <c r="AD2856" s="10">
        <f t="shared" si="497"/>
        <v>-3.2511411051503458E-3</v>
      </c>
      <c r="AE2856">
        <f>ROW()</f>
        <v>2856</v>
      </c>
      <c r="AF2856">
        <f t="shared" si="498"/>
        <v>0.81836596893990543</v>
      </c>
      <c r="AG2856">
        <f>AG2855*(1-(AG$1+AG$5))^($A2856-$A2855)*(1+2*(E2856/E2855-1))</f>
        <v>2671.4186728159639</v>
      </c>
      <c r="AH2856">
        <f>VLOOKUP(A2856,'UVXY-IV'!A$2:E$2000,4,0)</f>
        <v>13245.05</v>
      </c>
      <c r="AJ2856" s="10">
        <f t="shared" si="496"/>
        <v>-0.79830814735950684</v>
      </c>
      <c r="AK2856">
        <f t="shared" si="506"/>
        <v>47.552945609403224</v>
      </c>
      <c r="AM2856">
        <v>47.514949999999999</v>
      </c>
      <c r="AN2856" s="10">
        <f t="shared" si="495"/>
        <v>7.9965588521568876E-4</v>
      </c>
      <c r="AO2856">
        <f>AO2855*(1-AO$1+H2855)^($A2856-$A2855)*(2-E2856/E2855)</f>
        <v>48.553911041578374</v>
      </c>
    </row>
    <row r="2857" spans="1:41" x14ac:dyDescent="0.25">
      <c r="A2857" s="1">
        <v>42208</v>
      </c>
      <c r="B2857" s="12">
        <v>12.64</v>
      </c>
      <c r="C2857" s="12">
        <v>14.92</v>
      </c>
      <c r="D2857">
        <v>426.66890000000001</v>
      </c>
      <c r="E2857">
        <v>380.31670000000003</v>
      </c>
      <c r="F2857">
        <v>24937.636428999998</v>
      </c>
      <c r="G2857">
        <v>22232.279388999999</v>
      </c>
      <c r="H2857">
        <f>(1/(1-91/360*VLOOKUP($A2857,Tbills!$B$4:$C$974,2,1)/100))^((1)/91)-1</f>
        <v>8.3332864653229421E-7</v>
      </c>
      <c r="I2857" s="2">
        <f t="shared" si="505"/>
        <v>258.71372719697814</v>
      </c>
      <c r="J2857">
        <f>VLOOKUP(A2857,'VXX-IV'!A$1:C$4500,3,0)</f>
        <v>258.73</v>
      </c>
      <c r="L2857">
        <f t="shared" si="499"/>
        <v>14668.080168218052</v>
      </c>
      <c r="O2857">
        <f t="shared" si="500"/>
        <v>2257.5756807572434</v>
      </c>
      <c r="R2857">
        <f t="shared" si="501"/>
        <v>48.158807843632175</v>
      </c>
      <c r="U2857" s="2">
        <f t="shared" si="502"/>
        <v>41.714126960735186</v>
      </c>
      <c r="V2857">
        <f>VLOOKUP(A2857,'VXZ-IV'!A$1:C$4500,3,0)</f>
        <v>41.72</v>
      </c>
      <c r="W2857" s="10">
        <f t="shared" si="507"/>
        <v>-1.4077275323132188E-4</v>
      </c>
      <c r="X2857">
        <f t="shared" si="503"/>
        <v>49.298452239286213</v>
      </c>
      <c r="AB2857">
        <f t="shared" si="504"/>
        <v>214.67501800227546</v>
      </c>
      <c r="AC2857">
        <f>VLOOKUP(A2857,'VIXY-IV'!A$1:E$2000,4,0)</f>
        <v>215.38399999999999</v>
      </c>
      <c r="AD2857" s="10">
        <f t="shared" si="497"/>
        <v>-3.2917115371825512E-3</v>
      </c>
      <c r="AE2857">
        <f>ROW()</f>
        <v>2857</v>
      </c>
      <c r="AF2857">
        <f t="shared" si="498"/>
        <v>0.84718498659517427</v>
      </c>
      <c r="AG2857">
        <f>AG2856*(1-(AG$1+AG$5))^($A2857-$A2856)*(1+2*(E2857/E2856-1))</f>
        <v>2708.8667024703022</v>
      </c>
      <c r="AH2857">
        <f>VLOOKUP(A2857,'UVXY-IV'!A$2:E$2000,4,0)</f>
        <v>13431.3</v>
      </c>
      <c r="AJ2857" s="10">
        <f t="shared" si="496"/>
        <v>-0.79831686415534597</v>
      </c>
      <c r="AK2857">
        <f t="shared" si="506"/>
        <v>47.216634550553188</v>
      </c>
      <c r="AM2857">
        <v>47.180399999999999</v>
      </c>
      <c r="AN2857" s="10">
        <f t="shared" si="495"/>
        <v>7.6800007107169499E-4</v>
      </c>
      <c r="AO2857">
        <f>AO2856*(1-AO$1+H2856)^($A2857-$A2856)*(2-E2857/E2856)</f>
        <v>48.211023296468547</v>
      </c>
    </row>
    <row r="2858" spans="1:41" x14ac:dyDescent="0.25">
      <c r="A2858" s="1">
        <v>42209</v>
      </c>
      <c r="B2858" s="12">
        <v>13.74</v>
      </c>
      <c r="C2858" s="12">
        <v>15.65</v>
      </c>
      <c r="D2858">
        <v>444.45949999999999</v>
      </c>
      <c r="E2858">
        <v>396.17419999999998</v>
      </c>
      <c r="F2858">
        <v>25204.5589</v>
      </c>
      <c r="G2858">
        <v>22470.226275000001</v>
      </c>
      <c r="H2858">
        <f>(1/(1-91/360*VLOOKUP($A2858,Tbills!$B$4:$C$974,2,1)/100))^((1)/91)-1</f>
        <v>8.3332864653229421E-7</v>
      </c>
      <c r="I2858" s="2">
        <f t="shared" si="505"/>
        <v>269.49461285233997</v>
      </c>
      <c r="J2858">
        <f>VLOOKUP(A2858,'VXX-IV'!A$1:C$4500,3,0)</f>
        <v>269.51</v>
      </c>
      <c r="L2858">
        <f t="shared" si="499"/>
        <v>15890.561300247409</v>
      </c>
      <c r="O2858">
        <f t="shared" si="500"/>
        <v>2398.6910104608378</v>
      </c>
      <c r="R2858">
        <f t="shared" si="501"/>
        <v>47.1526730830575</v>
      </c>
      <c r="U2858" s="2">
        <f t="shared" si="502"/>
        <v>42.159590240148567</v>
      </c>
      <c r="V2858">
        <f>VLOOKUP(A2858,'VXZ-IV'!A$1:C$4500,3,0)</f>
        <v>42.16</v>
      </c>
      <c r="W2858" s="10">
        <f t="shared" si="507"/>
        <v>-9.7191615614500293E-6</v>
      </c>
      <c r="X2858">
        <f t="shared" si="503"/>
        <v>48.769059226041541</v>
      </c>
      <c r="AB2858">
        <f t="shared" si="504"/>
        <v>223.61820632981829</v>
      </c>
      <c r="AC2858">
        <f>VLOOKUP(A2858,'VIXY-IV'!A$1:E$2000,4,0)</f>
        <v>224.36</v>
      </c>
      <c r="AD2858" s="10">
        <f t="shared" si="497"/>
        <v>-3.3062652441688822E-3</v>
      </c>
      <c r="AE2858">
        <f>ROW()</f>
        <v>2858</v>
      </c>
      <c r="AF2858">
        <f t="shared" si="498"/>
        <v>0.87795527156549524</v>
      </c>
      <c r="AG2858">
        <f>AG2857*(1-(AG$1+AG$5))^($A2858-$A2857)*(1+2*(E2858/E2857-1))</f>
        <v>2934.6629799282832</v>
      </c>
      <c r="AH2858">
        <f>VLOOKUP(A2858,'UVXY-IV'!A$2:E$2000,4,0)</f>
        <v>14551.1</v>
      </c>
      <c r="AJ2858" s="10">
        <f t="shared" si="496"/>
        <v>-0.79832019710342972</v>
      </c>
      <c r="AK2858">
        <f t="shared" si="506"/>
        <v>45.245805302500841</v>
      </c>
      <c r="AM2858">
        <v>45.209899999999998</v>
      </c>
      <c r="AN2858" s="10">
        <f t="shared" si="495"/>
        <v>7.9419115062950851E-4</v>
      </c>
      <c r="AO2858">
        <f>AO2857*(1-AO$1+H2857)^($A2858-$A2857)*(2-E2858/E2857)</f>
        <v>46.199169638621505</v>
      </c>
    </row>
    <row r="2859" spans="1:41" x14ac:dyDescent="0.25">
      <c r="A2859" s="1">
        <v>42212</v>
      </c>
      <c r="B2859" s="12">
        <v>15.6</v>
      </c>
      <c r="C2859" s="12">
        <v>16.78</v>
      </c>
      <c r="D2859">
        <v>468.77510000000001</v>
      </c>
      <c r="E2859">
        <v>417.84719999999999</v>
      </c>
      <c r="F2859">
        <v>25503.451709000001</v>
      </c>
      <c r="G2859">
        <v>22736.637331999998</v>
      </c>
      <c r="H2859">
        <f>(1/(1-91/360*VLOOKUP($A2859,Tbills!$B$4:$C$974,2,1)/100))^((1)/91)-1</f>
        <v>1.3889898424768177E-6</v>
      </c>
      <c r="I2859" s="2">
        <f t="shared" si="505"/>
        <v>284.21739892091125</v>
      </c>
      <c r="J2859">
        <f>VLOOKUP(A2859,'VXX-IV'!A$1:C$4500,3,0)</f>
        <v>284.23</v>
      </c>
      <c r="L2859">
        <f t="shared" si="499"/>
        <v>17626.853663518599</v>
      </c>
      <c r="O2859">
        <f t="shared" si="500"/>
        <v>2595.2618473604066</v>
      </c>
      <c r="R2859">
        <f t="shared" si="501"/>
        <v>45.856692827839403</v>
      </c>
      <c r="U2859" s="2">
        <f t="shared" si="502"/>
        <v>42.656426848223099</v>
      </c>
      <c r="V2859">
        <f>VLOOKUP(A2859,'VXZ-IV'!A$1:C$4500,3,0)</f>
        <v>42.64</v>
      </c>
      <c r="W2859" s="10">
        <f t="shared" si="507"/>
        <v>3.8524503337478144E-4</v>
      </c>
      <c r="X2859">
        <f t="shared" si="503"/>
        <v>48.185698250184707</v>
      </c>
      <c r="AB2859">
        <f t="shared" si="504"/>
        <v>235.82673617533561</v>
      </c>
      <c r="AC2859">
        <f>VLOOKUP(A2859,'VIXY-IV'!A$1:E$2000,4,0)</f>
        <v>236.596</v>
      </c>
      <c r="AD2859" s="10">
        <f t="shared" si="497"/>
        <v>-3.2513813617490728E-3</v>
      </c>
      <c r="AE2859">
        <f>ROW()</f>
        <v>2859</v>
      </c>
      <c r="AF2859">
        <f t="shared" si="498"/>
        <v>0.92967818831942783</v>
      </c>
      <c r="AG2859">
        <f>AG2858*(1-(AG$1+AG$5))^($A2859-$A2858)*(1+2*(E2859/E2858-1))</f>
        <v>3255.419626950898</v>
      </c>
      <c r="AH2859">
        <f>VLOOKUP(A2859,'UVXY-IV'!A$2:E$2000,4,0)</f>
        <v>16140.05</v>
      </c>
      <c r="AJ2859" s="10">
        <f t="shared" si="496"/>
        <v>-0.79830176319460611</v>
      </c>
      <c r="AK2859">
        <f t="shared" si="506"/>
        <v>42.764624471276228</v>
      </c>
      <c r="AM2859">
        <v>42.725749999999998</v>
      </c>
      <c r="AN2859" s="10">
        <f t="shared" si="495"/>
        <v>9.0986047702457107E-4</v>
      </c>
      <c r="AO2859">
        <f>AO2858*(1-AO$1+H2858)^($A2859-$A2858)*(2-E2859/E2858)</f>
        <v>43.66707377428051</v>
      </c>
    </row>
    <row r="2860" spans="1:41" x14ac:dyDescent="0.25">
      <c r="A2860" s="1">
        <v>42213</v>
      </c>
      <c r="B2860" s="12">
        <v>13.44</v>
      </c>
      <c r="C2860" s="12">
        <v>15.43</v>
      </c>
      <c r="D2860">
        <v>430.70710000000003</v>
      </c>
      <c r="E2860">
        <v>383.9144</v>
      </c>
      <c r="F2860">
        <v>24897.999005999998</v>
      </c>
      <c r="G2860">
        <v>22196.837304000001</v>
      </c>
      <c r="H2860">
        <f>(1/(1-91/360*VLOOKUP($A2860,Tbills!$B$4:$C$974,2,1)/100))^((1)/91)-1</f>
        <v>1.3889898424768177E-6</v>
      </c>
      <c r="I2860" s="2">
        <f t="shared" si="505"/>
        <v>261.13047975125113</v>
      </c>
      <c r="J2860">
        <f>VLOOKUP(A2860,'VXX-IV'!A$1:C$4500,3,0)</f>
        <v>261.14</v>
      </c>
      <c r="L2860">
        <f t="shared" si="499"/>
        <v>14763.301371739824</v>
      </c>
      <c r="O2860">
        <f t="shared" si="500"/>
        <v>2279.0485428134921</v>
      </c>
      <c r="R2860">
        <f t="shared" si="501"/>
        <v>47.716515356265894</v>
      </c>
      <c r="U2860" s="2">
        <f t="shared" si="502"/>
        <v>41.642746581407764</v>
      </c>
      <c r="V2860">
        <f>VLOOKUP(A2860,'VXZ-IV'!A$1:C$4500,3,0)</f>
        <v>41.64</v>
      </c>
      <c r="W2860" s="10">
        <f t="shared" si="507"/>
        <v>6.5960168293965893E-5</v>
      </c>
      <c r="X2860">
        <f t="shared" si="503"/>
        <v>49.32793908586401</v>
      </c>
      <c r="AB2860">
        <f t="shared" si="504"/>
        <v>216.66801485700827</v>
      </c>
      <c r="AC2860">
        <f>VLOOKUP(A2860,'VIXY-IV'!A$1:E$2000,4,0)</f>
        <v>217.38</v>
      </c>
      <c r="AD2860" s="10">
        <f t="shared" si="497"/>
        <v>-3.275301973464595E-3</v>
      </c>
      <c r="AE2860">
        <f>ROW()</f>
        <v>2860</v>
      </c>
      <c r="AF2860">
        <f t="shared" si="498"/>
        <v>0.87103046014257934</v>
      </c>
      <c r="AG2860">
        <f>AG2859*(1-(AG$1+AG$5))^($A2860-$A2859)*(1+2*(E2860/E2859-1))</f>
        <v>2726.5913846414064</v>
      </c>
      <c r="AH2860">
        <f>VLOOKUP(A2860,'UVXY-IV'!A$2:E$2000,4,0)</f>
        <v>13518</v>
      </c>
      <c r="AJ2860" s="10">
        <f t="shared" si="496"/>
        <v>-0.79829920220140504</v>
      </c>
      <c r="AK2860">
        <f t="shared" si="506"/>
        <v>46.235327647538341</v>
      </c>
      <c r="AM2860">
        <v>46.1935</v>
      </c>
      <c r="AN2860" s="10">
        <f t="shared" si="495"/>
        <v>9.0548773178777964E-4</v>
      </c>
      <c r="AO2860">
        <f>AO2859*(1-AO$1+H2859)^($A2860-$A2859)*(2-E2860/E2859)</f>
        <v>47.211536487896531</v>
      </c>
    </row>
    <row r="2861" spans="1:41" x14ac:dyDescent="0.25">
      <c r="A2861" s="1">
        <v>42214</v>
      </c>
      <c r="B2861" s="12">
        <v>12.5</v>
      </c>
      <c r="C2861" s="12">
        <v>14.92</v>
      </c>
      <c r="D2861">
        <v>423.35770000000002</v>
      </c>
      <c r="E2861">
        <v>377.363</v>
      </c>
      <c r="F2861">
        <v>24940.532002</v>
      </c>
      <c r="G2861">
        <v>22234.725102</v>
      </c>
      <c r="H2861">
        <f>(1/(1-91/360*VLOOKUP($A2861,Tbills!$B$4:$C$974,2,1)/100))^((1)/91)-1</f>
        <v>1.3889898424768177E-6</v>
      </c>
      <c r="I2861" s="2">
        <f t="shared" si="505"/>
        <v>256.66840334336189</v>
      </c>
      <c r="J2861">
        <f>VLOOKUP(A2861,'VXX-IV'!A$1:C$4500,3,0)</f>
        <v>256.68</v>
      </c>
      <c r="L2861">
        <f t="shared" si="499"/>
        <v>14258.812729601221</v>
      </c>
      <c r="O2861">
        <f t="shared" si="500"/>
        <v>2220.6366464527532</v>
      </c>
      <c r="R2861">
        <f t="shared" si="501"/>
        <v>48.121474903861213</v>
      </c>
      <c r="U2861" s="2">
        <f t="shared" si="502"/>
        <v>41.712867324649537</v>
      </c>
      <c r="V2861">
        <f>VLOOKUP(A2861,'VXZ-IV'!A$1:C$4500,3,0)</f>
        <v>41.72</v>
      </c>
      <c r="W2861" s="10">
        <f t="shared" si="507"/>
        <v>-1.7096537273397772E-4</v>
      </c>
      <c r="X2861">
        <f t="shared" si="503"/>
        <v>49.241988245383894</v>
      </c>
      <c r="AB2861">
        <f t="shared" si="504"/>
        <v>212.96320596099022</v>
      </c>
      <c r="AC2861">
        <f>VLOOKUP(A2861,'VIXY-IV'!A$1:E$2000,4,0)</f>
        <v>213.65799999999999</v>
      </c>
      <c r="AD2861" s="10">
        <f t="shared" si="497"/>
        <v>-3.2518980754746574E-3</v>
      </c>
      <c r="AE2861">
        <f>ROW()</f>
        <v>2861</v>
      </c>
      <c r="AF2861">
        <f t="shared" si="498"/>
        <v>0.83780160857908847</v>
      </c>
      <c r="AG2861">
        <f>AG2860*(1-(AG$1+AG$5))^($A2861-$A2860)*(1+2*(E2861/E2860-1))</f>
        <v>2633.4454837519502</v>
      </c>
      <c r="AH2861">
        <f>VLOOKUP(A2861,'UVXY-IV'!A$2:E$2000,4,0)</f>
        <v>13055.95</v>
      </c>
      <c r="AJ2861" s="10">
        <f t="shared" si="496"/>
        <v>-0.7982953761501882</v>
      </c>
      <c r="AK2861">
        <f t="shared" si="506"/>
        <v>47.022131388837607</v>
      </c>
      <c r="AM2861">
        <v>46.97945</v>
      </c>
      <c r="AN2861" s="10">
        <f t="shared" si="495"/>
        <v>9.0851188844509601E-4</v>
      </c>
      <c r="AO2861">
        <f>AO2860*(1-AO$1+H2860)^($A2861-$A2860)*(2-E2861/E2860)</f>
        <v>48.015479871761457</v>
      </c>
    </row>
    <row r="2862" spans="1:41" x14ac:dyDescent="0.25">
      <c r="A2862" s="1">
        <v>42215</v>
      </c>
      <c r="B2862" s="12">
        <v>12.13</v>
      </c>
      <c r="C2862" s="12">
        <v>14.71</v>
      </c>
      <c r="D2862">
        <v>419.84620000000001</v>
      </c>
      <c r="E2862">
        <v>374.23239999999998</v>
      </c>
      <c r="F2862">
        <v>24892.058364</v>
      </c>
      <c r="G2862">
        <v>22191.479501999998</v>
      </c>
      <c r="H2862">
        <f>(1/(1-91/360*VLOOKUP($A2862,Tbills!$B$4:$C$974,2,1)/100))^((1)/91)-1</f>
        <v>1.3889898424768177E-6</v>
      </c>
      <c r="I2862" s="2">
        <f t="shared" si="505"/>
        <v>254.53328521154296</v>
      </c>
      <c r="J2862">
        <f>VLOOKUP(A2862,'VXX-IV'!A$1:C$4500,3,0)</f>
        <v>254.55</v>
      </c>
      <c r="L2862">
        <f t="shared" si="499"/>
        <v>14021.616364431</v>
      </c>
      <c r="O2862">
        <f t="shared" si="500"/>
        <v>2192.9291732600373</v>
      </c>
      <c r="R2862">
        <f t="shared" si="501"/>
        <v>48.318898184212436</v>
      </c>
      <c r="U2862" s="2">
        <f t="shared" si="502"/>
        <v>41.630780368808509</v>
      </c>
      <c r="V2862">
        <f>VLOOKUP(A2862,'VXZ-IV'!A$1:C$4500,3,0)</f>
        <v>41.64</v>
      </c>
      <c r="W2862" s="10">
        <f t="shared" si="507"/>
        <v>-2.2141285282162304E-4</v>
      </c>
      <c r="X2862">
        <f t="shared" si="503"/>
        <v>49.336005538362208</v>
      </c>
      <c r="AB2862">
        <f t="shared" si="504"/>
        <v>211.18910177870663</v>
      </c>
      <c r="AC2862">
        <f>VLOOKUP(A2862,'VIXY-IV'!A$1:E$2000,4,0)</f>
        <v>211.88200000000001</v>
      </c>
      <c r="AD2862" s="10">
        <f t="shared" si="497"/>
        <v>-3.2702080464285244E-3</v>
      </c>
      <c r="AE2862">
        <f>ROW()</f>
        <v>2862</v>
      </c>
      <c r="AF2862">
        <f t="shared" si="498"/>
        <v>0.82460910944935417</v>
      </c>
      <c r="AG2862">
        <f>AG2861*(1-(AG$1+AG$5))^($A2862-$A2861)*(1+2*(E2862/E2861-1))</f>
        <v>2589.6641333348748</v>
      </c>
      <c r="AH2862">
        <f>VLOOKUP(A2862,'UVXY-IV'!A$2:E$2000,4,0)</f>
        <v>12838.3</v>
      </c>
      <c r="AJ2862" s="10">
        <f t="shared" si="496"/>
        <v>-0.79828605552644238</v>
      </c>
      <c r="AK2862">
        <f t="shared" si="506"/>
        <v>47.410018320504768</v>
      </c>
      <c r="AM2862">
        <v>47.3673</v>
      </c>
      <c r="AN2862" s="10">
        <f t="shared" ref="AN2862:AN2925" si="508">AK2862/AM2862-1</f>
        <v>9.0185255449992674E-4</v>
      </c>
      <c r="AO2862">
        <f>AO2861*(1-AO$1+H2861)^($A2862-$A2861)*(2-E2862/E2861)</f>
        <v>48.412092452370608</v>
      </c>
    </row>
    <row r="2863" spans="1:41" x14ac:dyDescent="0.25">
      <c r="A2863" s="1">
        <v>42216</v>
      </c>
      <c r="B2863" s="12">
        <v>12.12</v>
      </c>
      <c r="C2863" s="12">
        <v>14.9</v>
      </c>
      <c r="D2863">
        <v>420.79340000000002</v>
      </c>
      <c r="E2863">
        <v>375.0761</v>
      </c>
      <c r="F2863">
        <v>24859.996814999999</v>
      </c>
      <c r="G2863">
        <v>22162.865537000001</v>
      </c>
      <c r="H2863">
        <f>(1/(1-91/360*VLOOKUP($A2863,Tbills!$B$4:$C$974,2,1)/100))^((1)/91)-1</f>
        <v>1.3889898424768177E-6</v>
      </c>
      <c r="I2863" s="2">
        <f t="shared" si="505"/>
        <v>255.10130822518752</v>
      </c>
      <c r="J2863">
        <f>VLOOKUP(A2863,'VXX-IV'!A$1:C$4500,3,0)</f>
        <v>255.12</v>
      </c>
      <c r="L2863">
        <f t="shared" si="499"/>
        <v>14084.222163916949</v>
      </c>
      <c r="O2863">
        <f t="shared" si="500"/>
        <v>2200.2709018261226</v>
      </c>
      <c r="R2863">
        <f t="shared" si="501"/>
        <v>48.262249337885841</v>
      </c>
      <c r="U2863" s="2">
        <f t="shared" si="502"/>
        <v>41.576145158086689</v>
      </c>
      <c r="V2863">
        <f>VLOOKUP(A2863,'VXZ-IV'!A$1:C$4500,3,0)</f>
        <v>41.56</v>
      </c>
      <c r="W2863" s="10">
        <f t="shared" si="507"/>
        <v>3.8847829852461935E-4</v>
      </c>
      <c r="X2863">
        <f t="shared" si="503"/>
        <v>49.397861493461356</v>
      </c>
      <c r="AB2863">
        <f t="shared" si="504"/>
        <v>211.65784397419392</v>
      </c>
      <c r="AC2863">
        <f>VLOOKUP(A2863,'VIXY-IV'!A$1:E$2000,4,0)</f>
        <v>212.37200000000001</v>
      </c>
      <c r="AD2863" s="10">
        <f t="shared" si="497"/>
        <v>-3.3627598073479037E-3</v>
      </c>
      <c r="AE2863">
        <f>ROW()</f>
        <v>2863</v>
      </c>
      <c r="AF2863">
        <f t="shared" si="498"/>
        <v>0.81342281879194622</v>
      </c>
      <c r="AG2863">
        <f>AG2862*(1-(AG$1+AG$5))^($A2863-$A2862)*(1+2*(E2863/E2862-1))</f>
        <v>2601.2531711605188</v>
      </c>
      <c r="AH2863">
        <f>VLOOKUP(A2863,'UVXY-IV'!A$2:E$2000,4,0)</f>
        <v>12896.65</v>
      </c>
      <c r="AJ2863" s="10">
        <f t="shared" ref="AJ2863:AJ2926" si="509">AG2863/AH2863-1</f>
        <v>-0.79830008791736473</v>
      </c>
      <c r="AK2863">
        <f t="shared" si="506"/>
        <v>47.300930154503234</v>
      </c>
      <c r="AM2863">
        <v>47.258699999999997</v>
      </c>
      <c r="AN2863" s="10">
        <f t="shared" si="508"/>
        <v>8.9359534864974499E-4</v>
      </c>
      <c r="AO2863">
        <f>AO2862*(1-AO$1+H2862)^($A2863-$A2862)*(2-E2863/E2862)</f>
        <v>48.301228833373301</v>
      </c>
    </row>
    <row r="2864" spans="1:41" x14ac:dyDescent="0.25">
      <c r="A2864" s="1">
        <v>42219</v>
      </c>
      <c r="B2864" s="12">
        <v>12.56</v>
      </c>
      <c r="C2864" s="12">
        <v>14.84</v>
      </c>
      <c r="D2864">
        <v>416.73649999999998</v>
      </c>
      <c r="E2864">
        <v>371.45839999999998</v>
      </c>
      <c r="F2864">
        <v>24572.212158999999</v>
      </c>
      <c r="G2864">
        <v>21906.2111</v>
      </c>
      <c r="H2864">
        <f>(1/(1-91/360*VLOOKUP($A2864,Tbills!$B$4:$C$974,2,1)/100))^((1)/91)-1</f>
        <v>2.0834963745386403E-6</v>
      </c>
      <c r="I2864" s="2">
        <f t="shared" si="505"/>
        <v>252.62337734756602</v>
      </c>
      <c r="J2864">
        <f>VLOOKUP(A2864,'VXX-IV'!A$1:C$4500,3,0)</f>
        <v>252.64</v>
      </c>
      <c r="L2864">
        <f t="shared" si="499"/>
        <v>13810.743888964522</v>
      </c>
      <c r="O2864">
        <f t="shared" si="500"/>
        <v>2168.2184689305568</v>
      </c>
      <c r="R2864">
        <f t="shared" si="501"/>
        <v>48.488423469082463</v>
      </c>
      <c r="U2864" s="2">
        <f t="shared" si="502"/>
        <v>41.091844739801473</v>
      </c>
      <c r="V2864">
        <f>VLOOKUP(A2864,'VXZ-IV'!A$1:C$4500,3,0)</f>
        <v>41.08</v>
      </c>
      <c r="W2864" s="10">
        <f t="shared" si="507"/>
        <v>2.8833349078571935E-4</v>
      </c>
      <c r="X2864">
        <f t="shared" si="503"/>
        <v>49.964675485295658</v>
      </c>
      <c r="AB2864">
        <f t="shared" si="504"/>
        <v>209.59442863036108</v>
      </c>
      <c r="AC2864">
        <f>VLOOKUP(A2864,'VIXY-IV'!A$1:E$2000,4,0)</f>
        <v>210.31800000000001</v>
      </c>
      <c r="AD2864" s="10">
        <f t="shared" ref="AD2864:AD2927" si="510">AB2864/AC2864-1</f>
        <v>-3.4403682501684685E-3</v>
      </c>
      <c r="AE2864">
        <f>ROW()</f>
        <v>2864</v>
      </c>
      <c r="AF2864">
        <f t="shared" si="498"/>
        <v>0.84636118598382748</v>
      </c>
      <c r="AG2864">
        <f>AG2863*(1-(AG$1+AG$5))^($A2864-$A2863)*(1+2*(E2864/E2863-1))</f>
        <v>2550.8158406752459</v>
      </c>
      <c r="AH2864">
        <f>VLOOKUP(A2864,'UVXY-IV'!A$2:E$2000,4,0)</f>
        <v>12646.95</v>
      </c>
      <c r="AJ2864" s="10">
        <f t="shared" si="509"/>
        <v>-0.79830584918298519</v>
      </c>
      <c r="AK2864">
        <f t="shared" si="506"/>
        <v>47.750486496495576</v>
      </c>
      <c r="AM2864">
        <v>47.713149999999999</v>
      </c>
      <c r="AN2864" s="10">
        <f t="shared" si="508"/>
        <v>7.8252004941137265E-4</v>
      </c>
      <c r="AO2864">
        <f>AO2863*(1-AO$1+H2863)^($A2864-$A2863)*(2-E2864/E2863)</f>
        <v>48.761898157989862</v>
      </c>
    </row>
    <row r="2865" spans="1:41" x14ac:dyDescent="0.25">
      <c r="A2865" s="1">
        <v>42220</v>
      </c>
      <c r="B2865" s="12">
        <v>13</v>
      </c>
      <c r="C2865" s="12">
        <v>15.13</v>
      </c>
      <c r="D2865">
        <v>422.0052</v>
      </c>
      <c r="E2865">
        <v>376.15390000000002</v>
      </c>
      <c r="F2865">
        <v>24717.217905000001</v>
      </c>
      <c r="G2865">
        <v>22035.438577000001</v>
      </c>
      <c r="H2865">
        <f>(1/(1-91/360*VLOOKUP($A2865,Tbills!$B$4:$C$974,2,1)/100))^((1)/91)-1</f>
        <v>2.0834963745386403E-6</v>
      </c>
      <c r="I2865" s="2">
        <f t="shared" si="505"/>
        <v>255.810996613584</v>
      </c>
      <c r="J2865">
        <f>VLOOKUP(A2865,'VXX-IV'!A$1:C$4500,3,0)</f>
        <v>255.83</v>
      </c>
      <c r="L2865">
        <f t="shared" si="499"/>
        <v>14159.2886581002</v>
      </c>
      <c r="O2865">
        <f t="shared" si="500"/>
        <v>2209.2557671385748</v>
      </c>
      <c r="R2865">
        <f t="shared" si="501"/>
        <v>48.179781194483382</v>
      </c>
      <c r="U2865" s="2">
        <f t="shared" si="502"/>
        <v>41.333328402822737</v>
      </c>
      <c r="V2865">
        <f>VLOOKUP(A2865,'VXZ-IV'!A$1:C$4500,3,0)</f>
        <v>41.32</v>
      </c>
      <c r="W2865" s="10">
        <f t="shared" si="507"/>
        <v>3.2256541197339672E-4</v>
      </c>
      <c r="X2865">
        <f t="shared" si="503"/>
        <v>49.668194000492129</v>
      </c>
      <c r="AB2865">
        <f t="shared" si="504"/>
        <v>212.23645231006597</v>
      </c>
      <c r="AC2865">
        <f>VLOOKUP(A2865,'VIXY-IV'!A$1:E$2000,4,0)</f>
        <v>212.97399999999999</v>
      </c>
      <c r="AD2865" s="10">
        <f t="shared" si="510"/>
        <v>-3.4630879353066968E-3</v>
      </c>
      <c r="AE2865">
        <f>ROW()</f>
        <v>2865</v>
      </c>
      <c r="AF2865">
        <f t="shared" si="498"/>
        <v>0.85922009253139453</v>
      </c>
      <c r="AG2865">
        <f>AG2864*(1-(AG$1+AG$5))^($A2865-$A2864)*(1+2*(E2865/E2864-1))</f>
        <v>2615.2159838039879</v>
      </c>
      <c r="AH2865">
        <f>VLOOKUP(A2865,'UVXY-IV'!A$2:E$2000,4,0)</f>
        <v>12966.05</v>
      </c>
      <c r="AJ2865" s="10">
        <f t="shared" si="509"/>
        <v>-0.79830279971124685</v>
      </c>
      <c r="AK2865">
        <f t="shared" si="506"/>
        <v>47.144690293486079</v>
      </c>
      <c r="AM2865">
        <v>47.107900000000001</v>
      </c>
      <c r="AN2865" s="10">
        <f t="shared" si="508"/>
        <v>7.8097927281994828E-4</v>
      </c>
      <c r="AO2865">
        <f>AO2864*(1-AO$1+H2864)^($A2865-$A2864)*(2-E2865/E2864)</f>
        <v>48.143832456712829</v>
      </c>
    </row>
    <row r="2866" spans="1:41" x14ac:dyDescent="0.25">
      <c r="A2866" s="1">
        <v>42221</v>
      </c>
      <c r="B2866" s="12">
        <v>12.51</v>
      </c>
      <c r="C2866" s="12">
        <v>14.88</v>
      </c>
      <c r="D2866">
        <v>418.41149999999999</v>
      </c>
      <c r="E2866">
        <v>372.94990000000001</v>
      </c>
      <c r="F2866">
        <v>24644.891019999999</v>
      </c>
      <c r="G2866">
        <v>21970.913134999999</v>
      </c>
      <c r="H2866">
        <f>(1/(1-91/360*VLOOKUP($A2866,Tbills!$B$4:$C$974,2,1)/100))^((1)/91)-1</f>
        <v>2.0834963745386403E-6</v>
      </c>
      <c r="I2866" s="2">
        <f t="shared" si="505"/>
        <v>253.62638406597685</v>
      </c>
      <c r="J2866">
        <f>VLOOKUP(A2866,'VXX-IV'!A$1:C$4500,3,0)</f>
        <v>253.64</v>
      </c>
      <c r="L2866">
        <f t="shared" si="499"/>
        <v>13917.47678291354</v>
      </c>
      <c r="O2866">
        <f t="shared" si="500"/>
        <v>2180.9553037991504</v>
      </c>
      <c r="R2866">
        <f t="shared" si="501"/>
        <v>48.38278656239217</v>
      </c>
      <c r="U2866" s="2">
        <f t="shared" si="502"/>
        <v>41.211374979595689</v>
      </c>
      <c r="V2866">
        <f>VLOOKUP(A2866,'VXZ-IV'!A$1:C$4500,3,0)</f>
        <v>41.2</v>
      </c>
      <c r="W2866" s="10">
        <f t="shared" si="507"/>
        <v>2.7609173775933193E-4</v>
      </c>
      <c r="X2866">
        <f t="shared" si="503"/>
        <v>49.811896634875012</v>
      </c>
      <c r="AB2866">
        <f t="shared" si="504"/>
        <v>210.42133013607301</v>
      </c>
      <c r="AC2866">
        <f>VLOOKUP(A2866,'VIXY-IV'!A$1:E$2000,4,0)</f>
        <v>211.15600000000001</v>
      </c>
      <c r="AD2866" s="10">
        <f t="shared" si="510"/>
        <v>-3.4792753411079236E-3</v>
      </c>
      <c r="AE2866">
        <f>ROW()</f>
        <v>2866</v>
      </c>
      <c r="AF2866">
        <f t="shared" si="498"/>
        <v>0.84072580645161288</v>
      </c>
      <c r="AG2866">
        <f>AG2865*(1-(AG$1+AG$5))^($A2866-$A2865)*(1+2*(E2866/E2865-1))</f>
        <v>2570.5776338276378</v>
      </c>
      <c r="AH2866">
        <f>VLOOKUP(A2866,'UVXY-IV'!A$2:E$2000,4,0)</f>
        <v>12744.7</v>
      </c>
      <c r="AJ2866" s="10">
        <f t="shared" si="509"/>
        <v>-0.79830222493839498</v>
      </c>
      <c r="AK2866">
        <f t="shared" si="506"/>
        <v>47.54404439076994</v>
      </c>
      <c r="AM2866">
        <v>47.505000000000003</v>
      </c>
      <c r="AN2866" s="10">
        <f t="shared" si="508"/>
        <v>8.2190065824527814E-4</v>
      </c>
      <c r="AO2866">
        <f>AO2865*(1-AO$1+H2865)^($A2866-$A2865)*(2-E2866/E2865)</f>
        <v>48.552216852899221</v>
      </c>
    </row>
    <row r="2867" spans="1:41" x14ac:dyDescent="0.25">
      <c r="A2867" s="1">
        <v>42222</v>
      </c>
      <c r="B2867" s="12">
        <v>13.77</v>
      </c>
      <c r="C2867" s="12">
        <v>15.55</v>
      </c>
      <c r="D2867">
        <v>429.43639999999999</v>
      </c>
      <c r="E2867">
        <v>382.77609999999999</v>
      </c>
      <c r="F2867">
        <v>24826.863493000001</v>
      </c>
      <c r="G2867">
        <v>22133.095764999998</v>
      </c>
      <c r="H2867">
        <f>(1/(1-91/360*VLOOKUP($A2867,Tbills!$B$4:$C$974,2,1)/100))^((1)/91)-1</f>
        <v>2.0834963745386403E-6</v>
      </c>
      <c r="I2867" s="2">
        <f t="shared" si="505"/>
        <v>260.30294470521221</v>
      </c>
      <c r="J2867">
        <f>VLOOKUP(A2867,'VXX-IV'!A$1:C$4500,3,0)</f>
        <v>260.32</v>
      </c>
      <c r="L2867">
        <f t="shared" si="499"/>
        <v>14650.219172100205</v>
      </c>
      <c r="O2867">
        <f t="shared" si="500"/>
        <v>2267.072128637069</v>
      </c>
      <c r="R2867">
        <f t="shared" si="501"/>
        <v>47.743251797462868</v>
      </c>
      <c r="U2867" s="2">
        <f t="shared" si="502"/>
        <v>41.514658438774987</v>
      </c>
      <c r="V2867">
        <f>VLOOKUP(A2867,'VXZ-IV'!A$1:C$4500,3,0)</f>
        <v>41.52</v>
      </c>
      <c r="W2867" s="10">
        <f t="shared" si="507"/>
        <v>-1.2865031852160591E-4</v>
      </c>
      <c r="X2867">
        <f t="shared" si="503"/>
        <v>49.44247455107552</v>
      </c>
      <c r="AB2867">
        <f t="shared" si="504"/>
        <v>215.95782148819373</v>
      </c>
      <c r="AC2867">
        <f>VLOOKUP(A2867,'VIXY-IV'!A$1:E$2000,4,0)</f>
        <v>216.726</v>
      </c>
      <c r="AD2867" s="10">
        <f t="shared" si="510"/>
        <v>-3.5444686461535424E-3</v>
      </c>
      <c r="AE2867">
        <f>ROW()</f>
        <v>2867</v>
      </c>
      <c r="AF2867">
        <f t="shared" si="498"/>
        <v>0.88553054662379416</v>
      </c>
      <c r="AG2867">
        <f>AG2866*(1-(AG$1+AG$5))^($A2867-$A2866)*(1+2*(E2867/E2866-1))</f>
        <v>2705.9416887272928</v>
      </c>
      <c r="AH2867">
        <f>VLOOKUP(A2867,'UVXY-IV'!A$2:E$2000,4,0)</f>
        <v>13416.7</v>
      </c>
      <c r="AJ2867" s="10">
        <f t="shared" si="509"/>
        <v>-0.79831540626776387</v>
      </c>
      <c r="AK2867">
        <f t="shared" si="506"/>
        <v>46.289234071995885</v>
      </c>
      <c r="AM2867">
        <v>46.253999999999998</v>
      </c>
      <c r="AN2867" s="10">
        <f t="shared" si="508"/>
        <v>7.6175189163940615E-4</v>
      </c>
      <c r="AO2867">
        <f>AO2866*(1-AO$1+H2866)^($A2867-$A2866)*(2-E2867/E2866)</f>
        <v>47.271350050765228</v>
      </c>
    </row>
    <row r="2868" spans="1:41" x14ac:dyDescent="0.25">
      <c r="A2868" s="1">
        <v>42223</v>
      </c>
      <c r="B2868" s="12">
        <v>13.39</v>
      </c>
      <c r="C2868" s="12">
        <v>15.42</v>
      </c>
      <c r="D2868">
        <v>423.72859999999997</v>
      </c>
      <c r="E2868">
        <v>377.68770000000001</v>
      </c>
      <c r="F2868">
        <v>24576.649270000002</v>
      </c>
      <c r="G2868">
        <v>21909.984205000001</v>
      </c>
      <c r="H2868">
        <f>(1/(1-91/360*VLOOKUP($A2868,Tbills!$B$4:$C$974,2,1)/100))^((1)/91)-1</f>
        <v>2.0834963745386403E-6</v>
      </c>
      <c r="I2868" s="2">
        <f t="shared" si="505"/>
        <v>256.83689804253794</v>
      </c>
      <c r="J2868">
        <f>VLOOKUP(A2868,'VXX-IV'!A$1:C$4500,3,0)</f>
        <v>256.86</v>
      </c>
      <c r="L2868">
        <f t="shared" si="499"/>
        <v>14260.101453738202</v>
      </c>
      <c r="O2868">
        <f t="shared" si="500"/>
        <v>2221.7915725849257</v>
      </c>
      <c r="R2868">
        <f t="shared" si="501"/>
        <v>48.058414528749111</v>
      </c>
      <c r="U2868" s="2">
        <f t="shared" si="502"/>
        <v>41.095256433335422</v>
      </c>
      <c r="V2868">
        <f>VLOOKUP(A2868,'VXZ-IV'!A$1:C$4500,3,0)</f>
        <v>41.08</v>
      </c>
      <c r="W2868" s="10">
        <f t="shared" si="507"/>
        <v>3.7138347944076777E-4</v>
      </c>
      <c r="X2868">
        <f t="shared" si="503"/>
        <v>49.939133855349326</v>
      </c>
      <c r="AB2868">
        <f t="shared" si="504"/>
        <v>213.07957613355615</v>
      </c>
      <c r="AC2868">
        <f>VLOOKUP(A2868,'VIXY-IV'!A$1:E$2000,4,0)</f>
        <v>213.84800000000001</v>
      </c>
      <c r="AD2868" s="10">
        <f t="shared" si="510"/>
        <v>-3.5933179942944093E-3</v>
      </c>
      <c r="AE2868">
        <f>ROW()</f>
        <v>2868</v>
      </c>
      <c r="AF2868">
        <f t="shared" si="498"/>
        <v>0.86835278858625164</v>
      </c>
      <c r="AG2868">
        <f>AG2867*(1-(AG$1+AG$5))^($A2868-$A2867)*(1+2*(E2868/E2867-1))</f>
        <v>2633.9105367969751</v>
      </c>
      <c r="AH2868">
        <f>VLOOKUP(A2868,'UVXY-IV'!A$2:E$2000,4,0)</f>
        <v>13060</v>
      </c>
      <c r="AJ2868" s="10">
        <f t="shared" si="509"/>
        <v>-0.79832231724372316</v>
      </c>
      <c r="AK2868">
        <f t="shared" si="506"/>
        <v>46.902391286494897</v>
      </c>
      <c r="AM2868">
        <v>46.866199999999999</v>
      </c>
      <c r="AN2868" s="10">
        <f t="shared" si="508"/>
        <v>7.7222575107205316E-4</v>
      </c>
      <c r="AO2868">
        <f>AO2867*(1-AO$1+H2867)^($A2868-$A2867)*(2-E2868/E2867)</f>
        <v>47.89807569771029</v>
      </c>
    </row>
    <row r="2869" spans="1:41" x14ac:dyDescent="0.25">
      <c r="A2869" s="1">
        <v>42226</v>
      </c>
      <c r="B2869" s="12">
        <v>12.23</v>
      </c>
      <c r="C2869" s="12">
        <v>14.99</v>
      </c>
      <c r="D2869">
        <v>410.28750000000002</v>
      </c>
      <c r="E2869">
        <v>365.7047</v>
      </c>
      <c r="F2869">
        <v>24412.189560999999</v>
      </c>
      <c r="G2869">
        <v>21763.232086</v>
      </c>
      <c r="H2869">
        <f>(1/(1-91/360*VLOOKUP($A2869,Tbills!$B$4:$C$974,2,1)/100))^((1)/91)-1</f>
        <v>3.4727525028976913E-6</v>
      </c>
      <c r="I2869" s="2">
        <f t="shared" si="505"/>
        <v>248.67158033736769</v>
      </c>
      <c r="J2869">
        <f>VLOOKUP(A2869,'VXX-IV'!A$1:C$4500,3,0)</f>
        <v>248.68</v>
      </c>
      <c r="L2869">
        <f t="shared" si="499"/>
        <v>13353.561266839321</v>
      </c>
      <c r="O2869">
        <f t="shared" si="500"/>
        <v>2115.8405804862414</v>
      </c>
      <c r="R2869">
        <f t="shared" si="501"/>
        <v>48.814175095690437</v>
      </c>
      <c r="U2869" s="2">
        <f t="shared" si="502"/>
        <v>40.817273106168408</v>
      </c>
      <c r="V2869">
        <f>VLOOKUP(A2869,'VXZ-IV'!A$1:C$4500,3,0)</f>
        <v>40.799999999999997</v>
      </c>
      <c r="W2869" s="10">
        <f t="shared" si="507"/>
        <v>4.2336044530411066E-4</v>
      </c>
      <c r="X2869">
        <f t="shared" si="503"/>
        <v>50.26856962345645</v>
      </c>
      <c r="AB2869">
        <f t="shared" si="504"/>
        <v>206.29756346525977</v>
      </c>
      <c r="AC2869">
        <f>VLOOKUP(A2869,'VIXY-IV'!A$1:E$2000,4,0)</f>
        <v>207.066</v>
      </c>
      <c r="AD2869" s="10">
        <f t="shared" si="510"/>
        <v>-3.7110705511297359E-3</v>
      </c>
      <c r="AE2869">
        <f>ROW()</f>
        <v>2869</v>
      </c>
      <c r="AF2869">
        <f t="shared" si="498"/>
        <v>0.81587725150100066</v>
      </c>
      <c r="AG2869">
        <f>AG2868*(1-(AG$1+AG$5))^($A2869-$A2868)*(1+2*(E2869/E2868-1))</f>
        <v>2466.5275775641726</v>
      </c>
      <c r="AH2869">
        <f>VLOOKUP(A2869,'UVXY-IV'!A$2:E$2000,4,0)</f>
        <v>12231.15</v>
      </c>
      <c r="AJ2869" s="10">
        <f t="shared" si="509"/>
        <v>-0.79834050129675682</v>
      </c>
      <c r="AK2869">
        <f t="shared" si="506"/>
        <v>48.383715069902223</v>
      </c>
      <c r="AM2869">
        <v>48.350299999999997</v>
      </c>
      <c r="AN2869" s="10">
        <f t="shared" si="508"/>
        <v>6.9110367261893124E-4</v>
      </c>
      <c r="AO2869">
        <f>AO2868*(1-AO$1+H2868)^($A2869-$A2868)*(2-E2869/E2868)</f>
        <v>49.412576650550641</v>
      </c>
    </row>
    <row r="2870" spans="1:41" x14ac:dyDescent="0.25">
      <c r="A2870" s="1">
        <v>42227</v>
      </c>
      <c r="B2870" s="12">
        <v>13.71</v>
      </c>
      <c r="C2870" s="12">
        <v>15.94</v>
      </c>
      <c r="D2870">
        <v>429.83319999999998</v>
      </c>
      <c r="E2870">
        <v>383.12520000000001</v>
      </c>
      <c r="F2870">
        <v>24846.620776</v>
      </c>
      <c r="G2870">
        <v>22150.447756000001</v>
      </c>
      <c r="H2870">
        <f>(1/(1-91/360*VLOOKUP($A2870,Tbills!$B$4:$C$974,2,1)/100))^((1)/91)-1</f>
        <v>3.4727525028976913E-6</v>
      </c>
      <c r="I2870" s="2">
        <f t="shared" si="505"/>
        <v>260.51170175150816</v>
      </c>
      <c r="J2870">
        <f>VLOOKUP(A2870,'VXX-IV'!A$1:C$4500,3,0)</f>
        <v>260.52999999999997</v>
      </c>
      <c r="L2870">
        <f t="shared" si="499"/>
        <v>14625.156113116949</v>
      </c>
      <c r="O2870">
        <f t="shared" si="500"/>
        <v>2266.9476431433022</v>
      </c>
      <c r="R2870">
        <f t="shared" si="501"/>
        <v>47.649378917452104</v>
      </c>
      <c r="U2870" s="2">
        <f t="shared" si="502"/>
        <v>41.542630755702305</v>
      </c>
      <c r="V2870">
        <f>VLOOKUP(A2870,'VXZ-IV'!A$1:C$4500,3,0)</f>
        <v>41.56</v>
      </c>
      <c r="W2870" s="10">
        <f t="shared" si="507"/>
        <v>-4.1793176847204627E-4</v>
      </c>
      <c r="X2870">
        <f t="shared" si="503"/>
        <v>49.372526724234049</v>
      </c>
      <c r="AB2870">
        <f t="shared" si="504"/>
        <v>216.11710105690997</v>
      </c>
      <c r="AC2870">
        <f>VLOOKUP(A2870,'VIXY-IV'!A$1:E$2000,4,0)</f>
        <v>216.928</v>
      </c>
      <c r="AD2870" s="10">
        <f t="shared" si="510"/>
        <v>-3.7381017807291972E-3</v>
      </c>
      <c r="AE2870">
        <f>ROW()</f>
        <v>2870</v>
      </c>
      <c r="AF2870">
        <f t="shared" si="498"/>
        <v>0.86010037641154335</v>
      </c>
      <c r="AG2870">
        <f>AG2869*(1-(AG$1+AG$5))^($A2870-$A2869)*(1+2*(E2870/E2869-1))</f>
        <v>2701.4247351119684</v>
      </c>
      <c r="AH2870">
        <f>VLOOKUP(A2870,'UVXY-IV'!A$2:E$2000,4,0)</f>
        <v>13396.3</v>
      </c>
      <c r="AJ2870" s="10">
        <f t="shared" si="509"/>
        <v>-0.79834545843912363</v>
      </c>
      <c r="AK2870">
        <f t="shared" si="506"/>
        <v>46.076789939667215</v>
      </c>
      <c r="AM2870">
        <v>46.044449999999998</v>
      </c>
      <c r="AN2870" s="10">
        <f t="shared" si="508"/>
        <v>7.0236346980401265E-4</v>
      </c>
      <c r="AO2870">
        <f>AO2869*(1-AO$1+H2869)^($A2870-$A2869)*(2-E2870/E2869)</f>
        <v>47.057210293561859</v>
      </c>
    </row>
    <row r="2871" spans="1:41" x14ac:dyDescent="0.25">
      <c r="A2871" s="1">
        <v>42228</v>
      </c>
      <c r="B2871" s="12">
        <v>13.61</v>
      </c>
      <c r="C2871" s="12">
        <v>15.87</v>
      </c>
      <c r="D2871">
        <v>424.5412</v>
      </c>
      <c r="E2871">
        <v>378.40690000000001</v>
      </c>
      <c r="F2871">
        <v>24708.903281999999</v>
      </c>
      <c r="G2871">
        <v>22027.597430999998</v>
      </c>
      <c r="H2871">
        <f>(1/(1-91/360*VLOOKUP($A2871,Tbills!$B$4:$C$974,2,1)/100))^((1)/91)-1</f>
        <v>3.4727525028976913E-6</v>
      </c>
      <c r="I2871" s="2">
        <f t="shared" si="505"/>
        <v>257.29807214446043</v>
      </c>
      <c r="J2871">
        <f>VLOOKUP(A2871,'VXX-IV'!A$1:C$4500,3,0)</f>
        <v>257.31</v>
      </c>
      <c r="L2871">
        <f t="shared" si="499"/>
        <v>14264.334564091638</v>
      </c>
      <c r="O2871">
        <f t="shared" si="500"/>
        <v>2224.995466611781</v>
      </c>
      <c r="R2871">
        <f t="shared" si="501"/>
        <v>47.940619728456895</v>
      </c>
      <c r="U2871" s="2">
        <f t="shared" si="502"/>
        <v>41.31136485771367</v>
      </c>
      <c r="V2871">
        <f>VLOOKUP(A2871,'VXZ-IV'!A$1:C$4500,3,0)</f>
        <v>41.32</v>
      </c>
      <c r="W2871" s="10">
        <f t="shared" si="507"/>
        <v>-2.0898214632936174E-4</v>
      </c>
      <c r="X2871">
        <f t="shared" si="503"/>
        <v>49.64469171788803</v>
      </c>
      <c r="AB2871">
        <f t="shared" si="504"/>
        <v>213.44811298910011</v>
      </c>
      <c r="AC2871">
        <f>VLOOKUP(A2871,'VIXY-IV'!A$1:E$2000,4,0)</f>
        <v>214.238</v>
      </c>
      <c r="AD2871" s="10">
        <f t="shared" si="510"/>
        <v>-3.6869603473701495E-3</v>
      </c>
      <c r="AE2871">
        <f>ROW()</f>
        <v>2871</v>
      </c>
      <c r="AF2871">
        <f t="shared" si="498"/>
        <v>0.85759294265910524</v>
      </c>
      <c r="AG2871">
        <f>AG2870*(1-(AG$1+AG$5))^($A2871-$A2870)*(1+2*(E2871/E2870-1))</f>
        <v>2634.7982559862635</v>
      </c>
      <c r="AH2871">
        <f>VLOOKUP(A2871,'UVXY-IV'!A$2:E$2000,4,0)</f>
        <v>13064.8</v>
      </c>
      <c r="AJ2871" s="10">
        <f t="shared" si="509"/>
        <v>-0.79832846610845454</v>
      </c>
      <c r="AK2871">
        <f t="shared" si="506"/>
        <v>46.642066745856773</v>
      </c>
      <c r="AM2871">
        <v>46.60595</v>
      </c>
      <c r="AN2871" s="10">
        <f t="shared" si="508"/>
        <v>7.7493851872501018E-4</v>
      </c>
      <c r="AO2871">
        <f>AO2870*(1-AO$1+H2870)^($A2871-$A2870)*(2-E2871/E2870)</f>
        <v>47.635137261403692</v>
      </c>
    </row>
    <row r="2872" spans="1:41" x14ac:dyDescent="0.25">
      <c r="A2872" s="1">
        <v>42229</v>
      </c>
      <c r="B2872" s="12">
        <v>13.49</v>
      </c>
      <c r="C2872" s="12">
        <v>15.75</v>
      </c>
      <c r="D2872">
        <v>419.19549999999998</v>
      </c>
      <c r="E2872">
        <v>373.64080000000001</v>
      </c>
      <c r="F2872">
        <v>24620.426713000001</v>
      </c>
      <c r="G2872">
        <v>21948.645468999999</v>
      </c>
      <c r="H2872">
        <f>(1/(1-91/360*VLOOKUP($A2872,Tbills!$B$4:$C$974,2,1)/100))^((1)/91)-1</f>
        <v>3.4727525028976913E-6</v>
      </c>
      <c r="I2872" s="2">
        <f t="shared" si="505"/>
        <v>254.05205439356871</v>
      </c>
      <c r="J2872">
        <f>VLOOKUP(A2872,'VXX-IV'!A$1:C$4500,3,0)</f>
        <v>254.07</v>
      </c>
      <c r="L2872">
        <f t="shared" si="499"/>
        <v>13904.430774819095</v>
      </c>
      <c r="O2872">
        <f t="shared" si="500"/>
        <v>2182.885602901375</v>
      </c>
      <c r="R2872">
        <f t="shared" si="501"/>
        <v>48.240349077935107</v>
      </c>
      <c r="U2872" s="2">
        <f t="shared" si="502"/>
        <v>41.162435203267876</v>
      </c>
      <c r="V2872">
        <f>VLOOKUP(A2872,'VXZ-IV'!A$1:C$4500,3,0)</f>
        <v>41.16</v>
      </c>
      <c r="W2872" s="10">
        <f t="shared" si="507"/>
        <v>5.9164316517978932E-5</v>
      </c>
      <c r="X2872">
        <f t="shared" si="503"/>
        <v>49.820959947633511</v>
      </c>
      <c r="AB2872">
        <f t="shared" si="504"/>
        <v>210.75234914455501</v>
      </c>
      <c r="AC2872">
        <f>VLOOKUP(A2872,'VIXY-IV'!A$1:E$2000,4,0)</f>
        <v>211.53800000000001</v>
      </c>
      <c r="AD2872" s="10">
        <f t="shared" si="510"/>
        <v>-3.7139939653632048E-3</v>
      </c>
      <c r="AE2872">
        <f>ROW()</f>
        <v>2872</v>
      </c>
      <c r="AF2872">
        <f t="shared" si="498"/>
        <v>0.85650793650793655</v>
      </c>
      <c r="AG2872">
        <f>AG2871*(1-(AG$1+AG$5))^($A2872-$A2871)*(1+2*(E2872/E2871-1))</f>
        <v>2568.3402289646751</v>
      </c>
      <c r="AH2872">
        <f>VLOOKUP(A2872,'UVXY-IV'!A$2:E$2000,4,0)</f>
        <v>12733.9</v>
      </c>
      <c r="AJ2872" s="10">
        <f t="shared" si="509"/>
        <v>-0.79830686365020331</v>
      </c>
      <c r="AK2872">
        <f t="shared" si="506"/>
        <v>47.227331868396881</v>
      </c>
      <c r="AM2872">
        <v>47.187350000000002</v>
      </c>
      <c r="AN2872" s="10">
        <f t="shared" si="508"/>
        <v>8.4730056671711296E-4</v>
      </c>
      <c r="AO2872">
        <f>AO2871*(1-AO$1+H2871)^($A2872-$A2871)*(2-E2872/E2871)</f>
        <v>48.233493479809944</v>
      </c>
    </row>
    <row r="2873" spans="1:41" x14ac:dyDescent="0.25">
      <c r="A2873" s="1">
        <v>42230</v>
      </c>
      <c r="B2873" s="12">
        <v>12.83</v>
      </c>
      <c r="C2873" s="12">
        <v>15.51</v>
      </c>
      <c r="D2873">
        <v>420.81029999999998</v>
      </c>
      <c r="E2873">
        <v>375.0788</v>
      </c>
      <c r="F2873">
        <v>24480.670963</v>
      </c>
      <c r="G2873">
        <v>21823.979635</v>
      </c>
      <c r="H2873">
        <f>(1/(1-91/360*VLOOKUP($A2873,Tbills!$B$4:$C$974,2,1)/100))^((1)/91)-1</f>
        <v>3.4727525028976913E-6</v>
      </c>
      <c r="I2873" s="2">
        <f t="shared" si="505"/>
        <v>255.02448006708872</v>
      </c>
      <c r="J2873">
        <f>VLOOKUP(A2873,'VXX-IV'!A$1:C$4500,3,0)</f>
        <v>255.04</v>
      </c>
      <c r="L2873">
        <f t="shared" si="499"/>
        <v>14010.871670929169</v>
      </c>
      <c r="O2873">
        <f t="shared" si="500"/>
        <v>2195.4132510158897</v>
      </c>
      <c r="R2873">
        <f t="shared" si="501"/>
        <v>48.14534325405625</v>
      </c>
      <c r="U2873" s="2">
        <f t="shared" si="502"/>
        <v>40.927782165092609</v>
      </c>
      <c r="V2873">
        <f>VLOOKUP(A2873,'VXZ-IV'!A$1:C$4500,3,0)</f>
        <v>40.92</v>
      </c>
      <c r="W2873" s="10">
        <f t="shared" si="507"/>
        <v>1.9017998760029187E-4</v>
      </c>
      <c r="X2873">
        <f t="shared" si="503"/>
        <v>50.10225822762056</v>
      </c>
      <c r="AB2873">
        <f t="shared" si="504"/>
        <v>211.55607786285904</v>
      </c>
      <c r="AC2873">
        <f>VLOOKUP(A2873,'VIXY-IV'!A$1:E$2000,4,0)</f>
        <v>212.35599999999999</v>
      </c>
      <c r="AD2873" s="10">
        <f t="shared" si="510"/>
        <v>-3.7668920922457882E-3</v>
      </c>
      <c r="AE2873">
        <f>ROW()</f>
        <v>2873</v>
      </c>
      <c r="AF2873">
        <f t="shared" si="498"/>
        <v>0.82720825274016763</v>
      </c>
      <c r="AG2873">
        <f>AG2872*(1-(AG$1+AG$5))^($A2873-$A2872)*(1+2*(E2873/E2872-1))</f>
        <v>2588.0221243568749</v>
      </c>
      <c r="AH2873">
        <f>VLOOKUP(A2873,'UVXY-IV'!A$2:E$2000,4,0)</f>
        <v>12831.4</v>
      </c>
      <c r="AJ2873" s="10">
        <f t="shared" si="509"/>
        <v>-0.79830555322436558</v>
      </c>
      <c r="AK2873">
        <f t="shared" si="506"/>
        <v>47.043380834790817</v>
      </c>
      <c r="AM2873">
        <v>47.003500000000003</v>
      </c>
      <c r="AN2873" s="10">
        <f t="shared" si="508"/>
        <v>8.4846521622461424E-4</v>
      </c>
      <c r="AO2873">
        <f>AO2872*(1-AO$1+H2872)^($A2873-$A2872)*(2-E2873/E2872)</f>
        <v>48.046251025703313</v>
      </c>
    </row>
    <row r="2874" spans="1:41" x14ac:dyDescent="0.25">
      <c r="A2874" s="1">
        <v>42233</v>
      </c>
      <c r="B2874" s="12">
        <v>13.02</v>
      </c>
      <c r="C2874" s="12">
        <v>15.21</v>
      </c>
      <c r="D2874">
        <v>417.03750000000002</v>
      </c>
      <c r="E2874">
        <v>371.71210000000002</v>
      </c>
      <c r="F2874">
        <v>24497.637995000001</v>
      </c>
      <c r="G2874">
        <v>21838.878002000001</v>
      </c>
      <c r="H2874">
        <f>(1/(1-91/360*VLOOKUP($A2874,Tbills!$B$4:$C$974,2,1)/100))^((1)/91)-1</f>
        <v>2.9170946955758836E-6</v>
      </c>
      <c r="I2874" s="2">
        <f t="shared" si="505"/>
        <v>252.71955527535934</v>
      </c>
      <c r="J2874">
        <f>VLOOKUP(A2874,'VXX-IV'!A$1:C$4500,3,0)</f>
        <v>252.73</v>
      </c>
      <c r="L2874">
        <f t="shared" si="499"/>
        <v>13757.603540602511</v>
      </c>
      <c r="O2874">
        <f t="shared" si="500"/>
        <v>2165.6353195865622</v>
      </c>
      <c r="R2874">
        <f t="shared" si="501"/>
        <v>48.354860778569552</v>
      </c>
      <c r="U2874" s="2">
        <f t="shared" si="502"/>
        <v>40.953152442556529</v>
      </c>
      <c r="V2874">
        <f>VLOOKUP(A2874,'VXZ-IV'!A$1:C$4500,3,0)</f>
        <v>40.96</v>
      </c>
      <c r="W2874" s="10">
        <f t="shared" si="507"/>
        <v>-1.671766953972309E-4</v>
      </c>
      <c r="X2874">
        <f t="shared" si="503"/>
        <v>50.062938236774123</v>
      </c>
      <c r="AB2874">
        <f t="shared" si="504"/>
        <v>209.63522628474729</v>
      </c>
      <c r="AC2874">
        <f>VLOOKUP(A2874,'VIXY-IV'!A$1:E$2000,4,0)</f>
        <v>210.43799999999999</v>
      </c>
      <c r="AD2874" s="10">
        <f t="shared" si="510"/>
        <v>-3.8147754457498184E-3</v>
      </c>
      <c r="AE2874">
        <f>ROW()</f>
        <v>2874</v>
      </c>
      <c r="AF2874">
        <f t="shared" si="498"/>
        <v>0.8560157790927021</v>
      </c>
      <c r="AG2874">
        <f>AG2873*(1-(AG$1+AG$5))^($A2874-$A2873)*(1+2*(E2874/E2873-1))</f>
        <v>2541.3051192208113</v>
      </c>
      <c r="AH2874">
        <f>VLOOKUP(A2874,'UVXY-IV'!A$2:E$2000,4,0)</f>
        <v>12600</v>
      </c>
      <c r="AJ2874" s="10">
        <f t="shared" si="509"/>
        <v>-0.79830911752215783</v>
      </c>
      <c r="AK2874">
        <f t="shared" si="506"/>
        <v>47.459009427868942</v>
      </c>
      <c r="AM2874">
        <v>47.420949999999998</v>
      </c>
      <c r="AN2874" s="10">
        <f t="shared" si="508"/>
        <v>8.0258678640854342E-4</v>
      </c>
      <c r="AO2874">
        <f>AO2873*(1-AO$1+H2873)^($A2874-$A2873)*(2-E2874/E2873)</f>
        <v>48.472639441494195</v>
      </c>
    </row>
    <row r="2875" spans="1:41" x14ac:dyDescent="0.25">
      <c r="A2875" s="1">
        <v>42234</v>
      </c>
      <c r="B2875" s="12">
        <v>13.79</v>
      </c>
      <c r="C2875" s="12">
        <v>15.61</v>
      </c>
      <c r="D2875">
        <v>421.63690000000003</v>
      </c>
      <c r="E2875">
        <v>375.81049999999999</v>
      </c>
      <c r="F2875">
        <v>24750.422183999999</v>
      </c>
      <c r="G2875">
        <v>22064.163494</v>
      </c>
      <c r="H2875">
        <f>(1/(1-91/360*VLOOKUP($A2875,Tbills!$B$4:$C$974,2,1)/100))^((1)/91)-1</f>
        <v>2.9170946955758836E-6</v>
      </c>
      <c r="I2875" s="2">
        <f t="shared" si="505"/>
        <v>255.50050449557256</v>
      </c>
      <c r="J2875">
        <f>VLOOKUP(A2875,'VXX-IV'!A$1:C$4500,3,0)</f>
        <v>255.51</v>
      </c>
      <c r="L2875">
        <f t="shared" si="499"/>
        <v>14060.384372074734</v>
      </c>
      <c r="O2875">
        <f t="shared" si="500"/>
        <v>2201.3777231535637</v>
      </c>
      <c r="R2875">
        <f t="shared" si="501"/>
        <v>48.086112926225887</v>
      </c>
      <c r="U2875" s="2">
        <f t="shared" si="502"/>
        <v>41.374727537294589</v>
      </c>
      <c r="V2875">
        <f>VLOOKUP(A2875,'VXZ-IV'!A$1:C$4500,3,0)</f>
        <v>41.36</v>
      </c>
      <c r="W2875" s="10">
        <f t="shared" si="507"/>
        <v>3.5608165605882647E-4</v>
      </c>
      <c r="X2875">
        <f t="shared" si="503"/>
        <v>49.54481098164765</v>
      </c>
      <c r="AB2875">
        <f t="shared" si="504"/>
        <v>211.93921971256626</v>
      </c>
      <c r="AC2875">
        <f>VLOOKUP(A2875,'VIXY-IV'!A$1:E$2000,4,0)</f>
        <v>212.75</v>
      </c>
      <c r="AD2875" s="10">
        <f t="shared" si="510"/>
        <v>-3.8109531724265233E-3</v>
      </c>
      <c r="AE2875">
        <f>ROW()</f>
        <v>2875</v>
      </c>
      <c r="AF2875">
        <f t="shared" si="498"/>
        <v>0.88340807174887892</v>
      </c>
      <c r="AG2875">
        <f>AG2874*(1-(AG$1+AG$5))^($A2875-$A2874)*(1+2*(E2875/E2874-1))</f>
        <v>2597.2571180188347</v>
      </c>
      <c r="AH2875">
        <f>VLOOKUP(A2875,'UVXY-IV'!A$2:E$2000,4,0)</f>
        <v>12877.4</v>
      </c>
      <c r="AJ2875" s="10">
        <f t="shared" si="509"/>
        <v>-0.79830888859406135</v>
      </c>
      <c r="AK2875">
        <f t="shared" si="506"/>
        <v>46.933552804925533</v>
      </c>
      <c r="AM2875">
        <v>46.895850000000003</v>
      </c>
      <c r="AN2875" s="10">
        <f t="shared" si="508"/>
        <v>8.0396889971146024E-4</v>
      </c>
      <c r="AO2875">
        <f>AO2874*(1-AO$1+H2874)^($A2875-$A2874)*(2-E2875/E2874)</f>
        <v>47.936559632119206</v>
      </c>
    </row>
    <row r="2876" spans="1:41" x14ac:dyDescent="0.25">
      <c r="A2876" s="1">
        <v>42235</v>
      </c>
      <c r="B2876" s="12">
        <v>15.25</v>
      </c>
      <c r="C2876" s="12">
        <v>16.5</v>
      </c>
      <c r="D2876">
        <v>436.91989999999998</v>
      </c>
      <c r="E2876">
        <v>389.43130000000002</v>
      </c>
      <c r="F2876">
        <v>25012.403612999999</v>
      </c>
      <c r="G2876">
        <v>22297.646706</v>
      </c>
      <c r="H2876">
        <f>(1/(1-91/360*VLOOKUP($A2876,Tbills!$B$4:$C$974,2,1)/100))^((1)/91)-1</f>
        <v>2.9170946955758836E-6</v>
      </c>
      <c r="I2876" s="2">
        <f t="shared" si="505"/>
        <v>264.75513138865074</v>
      </c>
      <c r="J2876">
        <f>VLOOKUP(A2876,'VXX-IV'!A$1:C$4500,3,0)</f>
        <v>264.77</v>
      </c>
      <c r="L2876">
        <f t="shared" si="499"/>
        <v>15078.950153982456</v>
      </c>
      <c r="O2876">
        <f t="shared" si="500"/>
        <v>2320.9789423194602</v>
      </c>
      <c r="R2876">
        <f t="shared" si="501"/>
        <v>47.21256687156113</v>
      </c>
      <c r="U2876" s="2">
        <f t="shared" si="502"/>
        <v>41.811656494315088</v>
      </c>
      <c r="V2876">
        <f>VLOOKUP(A2876,'VXZ-IV'!A$1:C$4500,3,0)</f>
        <v>41.8</v>
      </c>
      <c r="W2876" s="10">
        <f t="shared" si="507"/>
        <v>2.7886350036099294E-4</v>
      </c>
      <c r="X2876">
        <f t="shared" si="503"/>
        <v>49.018857176130943</v>
      </c>
      <c r="AB2876">
        <f t="shared" si="504"/>
        <v>219.61304498288541</v>
      </c>
      <c r="AC2876">
        <f>VLOOKUP(A2876,'VIXY-IV'!A$1:E$2000,4,0)</f>
        <v>220.428</v>
      </c>
      <c r="AD2876" s="10">
        <f t="shared" si="510"/>
        <v>-3.6971483528163152E-3</v>
      </c>
      <c r="AE2876">
        <f>ROW()</f>
        <v>2876</v>
      </c>
      <c r="AF2876">
        <f t="shared" si="498"/>
        <v>0.9242424242424242</v>
      </c>
      <c r="AG2876">
        <f>AG2875*(1-(AG$1+AG$5))^($A2876-$A2875)*(1+2*(E2876/E2875-1))</f>
        <v>2785.4321763831013</v>
      </c>
      <c r="AH2876">
        <f>VLOOKUP(A2876,'UVXY-IV'!A$2:E$2000,4,0)</f>
        <v>13811</v>
      </c>
      <c r="AJ2876" s="10">
        <f t="shared" si="509"/>
        <v>-0.79831784980210696</v>
      </c>
      <c r="AK2876">
        <f t="shared" si="506"/>
        <v>45.230395859395422</v>
      </c>
      <c r="AM2876">
        <v>45.194650000000003</v>
      </c>
      <c r="AN2876" s="10">
        <f t="shared" si="508"/>
        <v>7.9093121410211964E-4</v>
      </c>
      <c r="AO2876">
        <f>AO2875*(1-AO$1+H2875)^($A2876-$A2875)*(2-E2876/E2875)</f>
        <v>46.19758266002956</v>
      </c>
    </row>
    <row r="2877" spans="1:41" x14ac:dyDescent="0.25">
      <c r="A2877" s="1">
        <v>42236</v>
      </c>
      <c r="B2877" s="12">
        <v>19.14</v>
      </c>
      <c r="C2877" s="12">
        <v>18.829999999999998</v>
      </c>
      <c r="D2877">
        <v>480.41250000000002</v>
      </c>
      <c r="E2877">
        <v>428.19560000000001</v>
      </c>
      <c r="F2877">
        <v>25793.468838000001</v>
      </c>
      <c r="G2877">
        <v>22993.872857999999</v>
      </c>
      <c r="H2877">
        <f>(1/(1-91/360*VLOOKUP($A2877,Tbills!$B$4:$C$974,2,1)/100))^((1)/91)-1</f>
        <v>2.9170946955758836E-6</v>
      </c>
      <c r="I2877" s="2">
        <f t="shared" si="505"/>
        <v>291.10272425726777</v>
      </c>
      <c r="J2877">
        <f>VLOOKUP(A2877,'VXX-IV'!A$1:C$4500,3,0)</f>
        <v>291.12</v>
      </c>
      <c r="L2877">
        <f t="shared" si="499"/>
        <v>18080.126821554328</v>
      </c>
      <c r="O2877">
        <f t="shared" si="500"/>
        <v>2667.4371732298027</v>
      </c>
      <c r="R2877">
        <f t="shared" si="501"/>
        <v>44.860750680680155</v>
      </c>
      <c r="U2877" s="2">
        <f t="shared" si="502"/>
        <v>43.116262581342838</v>
      </c>
      <c r="V2877">
        <f>VLOOKUP(A2877,'VXZ-IV'!A$1:C$4500,3,0)</f>
        <v>43.12</v>
      </c>
      <c r="W2877" s="10">
        <f t="shared" si="507"/>
        <v>-8.6674829711474999E-5</v>
      </c>
      <c r="X2877">
        <f t="shared" si="503"/>
        <v>47.486664749941056</v>
      </c>
      <c r="AB2877">
        <f t="shared" si="504"/>
        <v>241.46508241486904</v>
      </c>
      <c r="AC2877">
        <f>VLOOKUP(A2877,'VIXY-IV'!A$1:E$2000,4,0)</f>
        <v>242.376</v>
      </c>
      <c r="AD2877" s="10">
        <f t="shared" si="510"/>
        <v>-3.7582829369696702E-3</v>
      </c>
      <c r="AE2877">
        <f>ROW()</f>
        <v>2877</v>
      </c>
      <c r="AF2877">
        <f t="shared" si="498"/>
        <v>1.0164630908125334</v>
      </c>
      <c r="AG2877">
        <f>AG2876*(1-(AG$1+AG$5))^($A2877-$A2876)*(1+2*(E2877/E2876-1))</f>
        <v>3339.8478736390634</v>
      </c>
      <c r="AH2877">
        <f>VLOOKUP(A2877,'UVXY-IV'!A$2:E$2000,4,0)</f>
        <v>16559.2</v>
      </c>
      <c r="AJ2877" s="10">
        <f t="shared" si="509"/>
        <v>-0.79830862157356253</v>
      </c>
      <c r="AK2877">
        <f t="shared" si="506"/>
        <v>40.726229510309871</v>
      </c>
      <c r="AM2877">
        <v>40.689950000000003</v>
      </c>
      <c r="AN2877" s="10">
        <f t="shared" si="508"/>
        <v>8.9160862350201597E-4</v>
      </c>
      <c r="AO2877">
        <f>AO2876*(1-AO$1+H2876)^($A2877-$A2876)*(2-E2877/E2876)</f>
        <v>41.597621451065343</v>
      </c>
    </row>
    <row r="2878" spans="1:41" x14ac:dyDescent="0.25">
      <c r="A2878" s="1">
        <v>42237</v>
      </c>
      <c r="B2878" s="12">
        <v>28.03</v>
      </c>
      <c r="C2878" s="12">
        <v>23.47</v>
      </c>
      <c r="D2878">
        <v>548.09559999999999</v>
      </c>
      <c r="E2878">
        <v>488.52089999999998</v>
      </c>
      <c r="F2878">
        <v>26638.719182000001</v>
      </c>
      <c r="G2878">
        <v>23747.313543</v>
      </c>
      <c r="H2878">
        <f>(1/(1-91/360*VLOOKUP($A2878,Tbills!$B$4:$C$974,2,1)/100))^((1)/91)-1</f>
        <v>2.9170946955758836E-6</v>
      </c>
      <c r="I2878" s="2">
        <f t="shared" si="505"/>
        <v>332.10674548312517</v>
      </c>
      <c r="J2878">
        <f>VLOOKUP(A2878,'VXX-IV'!A$1:C$4500,3,0)</f>
        <v>332.13</v>
      </c>
      <c r="L2878">
        <f t="shared" si="499"/>
        <v>23173.4965633746</v>
      </c>
      <c r="O2878">
        <f t="shared" si="500"/>
        <v>3231.0214268390746</v>
      </c>
      <c r="R2878">
        <f t="shared" si="501"/>
        <v>41.698816477868675</v>
      </c>
      <c r="U2878" s="2">
        <f t="shared" si="502"/>
        <v>44.528094001730388</v>
      </c>
      <c r="V2878">
        <f>VLOOKUP(A2878,'VXZ-IV'!A$1:C$4500,3,0)</f>
        <v>44.52</v>
      </c>
      <c r="W2878" s="10">
        <f t="shared" si="507"/>
        <v>1.8180596878680788E-4</v>
      </c>
      <c r="X2878">
        <f t="shared" si="503"/>
        <v>45.929103448991825</v>
      </c>
      <c r="AB2878">
        <f t="shared" si="504"/>
        <v>275.47370097904826</v>
      </c>
      <c r="AC2878">
        <f>VLOOKUP(A2878,'VIXY-IV'!A$1:E$2000,4,0)</f>
        <v>276.51799999999997</v>
      </c>
      <c r="AD2878" s="10">
        <f t="shared" si="510"/>
        <v>-3.7766041304787556E-3</v>
      </c>
      <c r="AE2878">
        <f>ROW()</f>
        <v>2878</v>
      </c>
      <c r="AF2878">
        <f t="shared" si="498"/>
        <v>1.1942905837239031</v>
      </c>
      <c r="AG2878">
        <f>AG2877*(1-(AG$1+AG$5))^($A2878-$A2877)*(1+2*(E2878/E2877-1))</f>
        <v>4280.7563700306409</v>
      </c>
      <c r="AH2878">
        <f>VLOOKUP(A2878,'UVXY-IV'!A$2:E$2000,4,0)</f>
        <v>21224.1</v>
      </c>
      <c r="AJ2878" s="10">
        <f t="shared" si="509"/>
        <v>-0.7983068130082952</v>
      </c>
      <c r="AK2878">
        <f t="shared" si="506"/>
        <v>34.986983699576804</v>
      </c>
      <c r="AM2878">
        <v>34.9495</v>
      </c>
      <c r="AN2878" s="10">
        <f t="shared" si="508"/>
        <v>1.0725103242337219E-3</v>
      </c>
      <c r="AO2878">
        <f>AO2877*(1-AO$1+H2877)^($A2878-$A2877)*(2-E2878/E2877)</f>
        <v>35.73602376449049</v>
      </c>
    </row>
    <row r="2879" spans="1:41" x14ac:dyDescent="0.25">
      <c r="A2879" s="1">
        <v>42240</v>
      </c>
      <c r="B2879" s="12">
        <v>40.74</v>
      </c>
      <c r="C2879" s="12">
        <v>31.14</v>
      </c>
      <c r="D2879">
        <v>687.54970000000003</v>
      </c>
      <c r="E2879">
        <v>612.81290000000001</v>
      </c>
      <c r="F2879">
        <v>29394.078810999999</v>
      </c>
      <c r="G2879">
        <v>26203.394576999999</v>
      </c>
      <c r="H2879">
        <f>(1/(1-91/360*VLOOKUP($A2879,Tbills!$B$4:$C$974,2,1)/100))^((1)/91)-1</f>
        <v>1.4042665306135405E-6</v>
      </c>
      <c r="I2879" s="2">
        <f t="shared" si="505"/>
        <v>416.57548502960651</v>
      </c>
      <c r="J2879">
        <f>VLOOKUP(A2879,'VXX-IV'!A$1:C$4500,3,0)</f>
        <v>416.6</v>
      </c>
      <c r="L2879">
        <f t="shared" si="499"/>
        <v>34960.742561094885</v>
      </c>
      <c r="O2879">
        <f t="shared" si="500"/>
        <v>4463.6497741924168</v>
      </c>
      <c r="R2879">
        <f t="shared" si="501"/>
        <v>36.389267369380867</v>
      </c>
      <c r="U2879" s="2">
        <f t="shared" si="502"/>
        <v>49.130236090154867</v>
      </c>
      <c r="V2879">
        <f>VLOOKUP(A2879,'VXZ-IV'!A$1:C$4500,3,0)</f>
        <v>49.12</v>
      </c>
      <c r="W2879" s="10">
        <f t="shared" si="507"/>
        <v>2.0838945755019544E-4</v>
      </c>
      <c r="X2879">
        <f t="shared" si="503"/>
        <v>41.174461134505385</v>
      </c>
      <c r="AB2879">
        <f t="shared" si="504"/>
        <v>345.52499409301362</v>
      </c>
      <c r="AC2879">
        <f>VLOOKUP(A2879,'VIXY-IV'!A$1:E$2000,4,0)</f>
        <v>346.66399999999999</v>
      </c>
      <c r="AD2879" s="10">
        <f t="shared" si="510"/>
        <v>-3.2856192364547621E-3</v>
      </c>
      <c r="AE2879">
        <f>ROW()</f>
        <v>2879</v>
      </c>
      <c r="AF2879">
        <f t="shared" si="498"/>
        <v>1.3082851637764934</v>
      </c>
      <c r="AG2879">
        <f>AG2878*(1-(AG$1+AG$5))^($A2879-$A2878)*(1+2*(E2879/E2878-1))</f>
        <v>6458.3675175818817</v>
      </c>
      <c r="AH2879">
        <f>VLOOKUP(A2879,'UVXY-IV'!A$2:E$2000,4,0)</f>
        <v>32008.3</v>
      </c>
      <c r="AJ2879" s="10">
        <f t="shared" si="509"/>
        <v>-0.79822834959738942</v>
      </c>
      <c r="AK2879">
        <f t="shared" si="506"/>
        <v>26.081770715580031</v>
      </c>
      <c r="AM2879">
        <v>26.033899999999999</v>
      </c>
      <c r="AN2879" s="10">
        <f t="shared" si="508"/>
        <v>1.8387838771767306E-3</v>
      </c>
      <c r="AO2879">
        <f>AO2878*(1-AO$1+H2878)^($A2879-$A2878)*(2-E2879/E2878)</f>
        <v>26.641157681458797</v>
      </c>
    </row>
    <row r="2880" spans="1:41" x14ac:dyDescent="0.25">
      <c r="A2880" s="1">
        <v>42241</v>
      </c>
      <c r="B2880" s="12">
        <v>36.020000000000003</v>
      </c>
      <c r="C2880" s="12">
        <v>29.58</v>
      </c>
      <c r="D2880">
        <v>692.26319999999998</v>
      </c>
      <c r="E2880">
        <v>617.01319999999998</v>
      </c>
      <c r="F2880">
        <v>29627.104031999999</v>
      </c>
      <c r="G2880">
        <v>26411.088454000001</v>
      </c>
      <c r="H2880">
        <f>(1/(1-91/360*VLOOKUP($A2880,Tbills!$B$4:$C$974,2,1)/100))^((1)/91)-1</f>
        <v>1.4042665306135405E-6</v>
      </c>
      <c r="I2880" s="2">
        <f t="shared" si="505"/>
        <v>419.42109287460664</v>
      </c>
      <c r="J2880">
        <f>VLOOKUP(A2880,'VXX-IV'!A$1:C$4500,3,0)</f>
        <v>419.45</v>
      </c>
      <c r="L2880">
        <f t="shared" si="499"/>
        <v>35438.441277101832</v>
      </c>
      <c r="O2880">
        <f t="shared" si="500"/>
        <v>4509.3894704053637</v>
      </c>
      <c r="R2880">
        <f t="shared" si="501"/>
        <v>36.262919606719109</v>
      </c>
      <c r="U2880" s="2">
        <f t="shared" si="502"/>
        <v>49.518514689055756</v>
      </c>
      <c r="V2880">
        <f>VLOOKUP(A2880,'VXZ-IV'!A$1:C$4500,3,0)</f>
        <v>49.52</v>
      </c>
      <c r="W2880" s="10">
        <f t="shared" si="507"/>
        <v>-2.9994162848323569E-5</v>
      </c>
      <c r="X2880">
        <f t="shared" si="503"/>
        <v>40.846649827796078</v>
      </c>
      <c r="AB2880">
        <f t="shared" si="504"/>
        <v>347.88113841557504</v>
      </c>
      <c r="AC2880">
        <f>VLOOKUP(A2880,'VIXY-IV'!A$1:E$2000,4,0)</f>
        <v>349.05799999999999</v>
      </c>
      <c r="AD2880" s="10">
        <f t="shared" si="510"/>
        <v>-3.3715359178845272E-3</v>
      </c>
      <c r="AE2880">
        <f>ROW()</f>
        <v>2880</v>
      </c>
      <c r="AF2880">
        <f t="shared" si="498"/>
        <v>1.217714672075727</v>
      </c>
      <c r="AG2880">
        <f>AG2879*(1-(AG$1+AG$5))^($A2880-$A2879)*(1+2*(E2880/E2879-1))</f>
        <v>6546.6798922374956</v>
      </c>
      <c r="AH2880">
        <f>VLOOKUP(A2880,'UVXY-IV'!A$2:E$2000,4,0)</f>
        <v>32466.45</v>
      </c>
      <c r="AJ2880" s="10">
        <f t="shared" si="509"/>
        <v>-0.79835553649267177</v>
      </c>
      <c r="AK2880">
        <f t="shared" si="506"/>
        <v>25.901796396690365</v>
      </c>
      <c r="AM2880">
        <v>25.859249999999999</v>
      </c>
      <c r="AN2880" s="10">
        <f t="shared" si="508"/>
        <v>1.6453066771220382E-3</v>
      </c>
      <c r="AO2880">
        <f>AO2879*(1-AO$1+H2879)^($A2880-$A2879)*(2-E2880/E2879)</f>
        <v>26.457614242907177</v>
      </c>
    </row>
    <row r="2881" spans="1:41" x14ac:dyDescent="0.25">
      <c r="A2881" s="1">
        <v>42242</v>
      </c>
      <c r="B2881" s="12">
        <v>30.32</v>
      </c>
      <c r="C2881" s="12">
        <v>25.65</v>
      </c>
      <c r="D2881">
        <v>651.11800000000005</v>
      </c>
      <c r="E2881">
        <v>580.33969999999999</v>
      </c>
      <c r="F2881">
        <v>28678.383755999999</v>
      </c>
      <c r="G2881">
        <v>25565.314466</v>
      </c>
      <c r="H2881">
        <f>(1/(1-91/360*VLOOKUP($A2881,Tbills!$B$4:$C$974,2,1)/100))^((1)/91)-1</f>
        <v>1.4042665306135405E-6</v>
      </c>
      <c r="I2881" s="2">
        <f t="shared" si="505"/>
        <v>394.48285591306472</v>
      </c>
      <c r="J2881">
        <f>VLOOKUP(A2881,'VXX-IV'!A$1:C$4500,3,0)</f>
        <v>394.5</v>
      </c>
      <c r="L2881">
        <f t="shared" si="499"/>
        <v>31224.35435574755</v>
      </c>
      <c r="O2881">
        <f t="shared" si="500"/>
        <v>4107.2132378353426</v>
      </c>
      <c r="R2881">
        <f t="shared" si="501"/>
        <v>37.338913723113855</v>
      </c>
      <c r="U2881" s="2">
        <f t="shared" si="502"/>
        <v>47.931662115296149</v>
      </c>
      <c r="V2881">
        <f>VLOOKUP(A2881,'VXZ-IV'!A$1:C$4500,3,0)</f>
        <v>47.92</v>
      </c>
      <c r="W2881" s="10">
        <f t="shared" si="507"/>
        <v>2.4336634591293205E-4</v>
      </c>
      <c r="X2881">
        <f t="shared" si="503"/>
        <v>42.153200243882893</v>
      </c>
      <c r="AB2881">
        <f t="shared" si="504"/>
        <v>327.19267047952383</v>
      </c>
      <c r="AC2881">
        <f>VLOOKUP(A2881,'VIXY-IV'!A$1:E$2000,4,0)</f>
        <v>328.30399999999997</v>
      </c>
      <c r="AD2881" s="10">
        <f t="shared" si="510"/>
        <v>-3.3850623826580106E-3</v>
      </c>
      <c r="AE2881">
        <f>ROW()</f>
        <v>2881</v>
      </c>
      <c r="AF2881">
        <f t="shared" si="498"/>
        <v>1.1820662768031189</v>
      </c>
      <c r="AG2881">
        <f>AG2880*(1-(AG$1+AG$5))^($A2881-$A2880)*(1+2*(E2881/E2880-1))</f>
        <v>5768.2536438048055</v>
      </c>
      <c r="AH2881">
        <f>VLOOKUP(A2881,'UVXY-IV'!A$2:E$2000,4,0)</f>
        <v>28606.55</v>
      </c>
      <c r="AJ2881" s="10">
        <f t="shared" si="509"/>
        <v>-0.79835898967876917</v>
      </c>
      <c r="AK2881">
        <f t="shared" si="506"/>
        <v>27.440047008346376</v>
      </c>
      <c r="AM2881">
        <v>27.395499999999998</v>
      </c>
      <c r="AN2881" s="10">
        <f t="shared" si="508"/>
        <v>1.6260702796582205E-3</v>
      </c>
      <c r="AO2881">
        <f>AO2880*(1-AO$1+H2880)^($A2881-$A2880)*(2-E2881/E2880)</f>
        <v>28.029181796050555</v>
      </c>
    </row>
    <row r="2882" spans="1:41" x14ac:dyDescent="0.25">
      <c r="A2882" s="1">
        <v>42243</v>
      </c>
      <c r="B2882" s="12">
        <v>26.1</v>
      </c>
      <c r="C2882" s="12">
        <v>24.86</v>
      </c>
      <c r="D2882">
        <v>660.49980000000005</v>
      </c>
      <c r="E2882">
        <v>588.70090000000005</v>
      </c>
      <c r="F2882">
        <v>28990.057344000001</v>
      </c>
      <c r="G2882">
        <v>25843.119651000001</v>
      </c>
      <c r="H2882">
        <f>(1/(1-91/360*VLOOKUP($A2882,Tbills!$B$4:$C$974,2,1)/100))^((1)/91)-1</f>
        <v>1.4042665306135405E-6</v>
      </c>
      <c r="I2882" s="2">
        <f t="shared" si="505"/>
        <v>400.15710540092658</v>
      </c>
      <c r="J2882">
        <f>VLOOKUP(A2882,'VXX-IV'!A$1:C$4500,3,0)</f>
        <v>400.18</v>
      </c>
      <c r="L2882">
        <f t="shared" si="499"/>
        <v>32122.672293645439</v>
      </c>
      <c r="O2882">
        <f t="shared" si="500"/>
        <v>4195.8333818025894</v>
      </c>
      <c r="R2882">
        <f t="shared" si="501"/>
        <v>37.068259181999757</v>
      </c>
      <c r="U2882" s="2">
        <f t="shared" si="502"/>
        <v>48.451396813841953</v>
      </c>
      <c r="V2882">
        <f>VLOOKUP(A2882,'VXZ-IV'!A$1:C$4500,3,0)</f>
        <v>48.44</v>
      </c>
      <c r="W2882" s="10">
        <f t="shared" si="507"/>
        <v>2.3527691663827177E-4</v>
      </c>
      <c r="X2882">
        <f t="shared" si="503"/>
        <v>41.693659397713589</v>
      </c>
      <c r="AB2882">
        <f t="shared" si="504"/>
        <v>331.89510200729353</v>
      </c>
      <c r="AC2882">
        <f>VLOOKUP(A2882,'VIXY-IV'!A$1:E$2000,4,0)</f>
        <v>333.06200000000001</v>
      </c>
      <c r="AD2882" s="10">
        <f t="shared" si="510"/>
        <v>-3.503545864453117E-3</v>
      </c>
      <c r="AE2882">
        <f>ROW()</f>
        <v>2882</v>
      </c>
      <c r="AF2882">
        <f t="shared" si="498"/>
        <v>1.0498793242156075</v>
      </c>
      <c r="AG2882">
        <f>AG2881*(1-(AG$1+AG$5))^($A2882-$A2881)*(1+2*(E2882/E2881-1))</f>
        <v>5934.2650100117271</v>
      </c>
      <c r="AH2882">
        <f>VLOOKUP(A2882,'UVXY-IV'!A$2:E$2000,4,0)</f>
        <v>29438.05</v>
      </c>
      <c r="AJ2882" s="10">
        <f t="shared" si="509"/>
        <v>-0.7984151460435821</v>
      </c>
      <c r="AK2882">
        <f t="shared" si="506"/>
        <v>27.043447005809696</v>
      </c>
      <c r="AM2882">
        <v>27.002749999999999</v>
      </c>
      <c r="AN2882" s="10">
        <f t="shared" si="508"/>
        <v>1.5071430061641689E-3</v>
      </c>
      <c r="AO2882">
        <f>AO2881*(1-AO$1+H2881)^($A2882-$A2881)*(2-E2882/E2881)</f>
        <v>27.62437052914035</v>
      </c>
    </row>
    <row r="2883" spans="1:41" x14ac:dyDescent="0.25">
      <c r="A2883" s="1">
        <v>42244</v>
      </c>
      <c r="B2883" s="12">
        <v>26.05</v>
      </c>
      <c r="C2883" s="12">
        <v>25.34</v>
      </c>
      <c r="D2883">
        <v>668.40219999999999</v>
      </c>
      <c r="E2883">
        <v>595.74339999999995</v>
      </c>
      <c r="F2883">
        <v>30145.204796999999</v>
      </c>
      <c r="G2883">
        <v>26872.836888999998</v>
      </c>
      <c r="H2883">
        <f>(1/(1-91/360*VLOOKUP($A2883,Tbills!$B$4:$C$974,2,1)/100))^((1)/91)-1</f>
        <v>1.4042665306135405E-6</v>
      </c>
      <c r="I2883" s="2">
        <f t="shared" si="505"/>
        <v>404.93482030517583</v>
      </c>
      <c r="J2883">
        <f>VLOOKUP(A2883,'VXX-IV'!A$1:C$4500,3,0)</f>
        <v>404.96</v>
      </c>
      <c r="L2883">
        <f t="shared" si="499"/>
        <v>32889.784612067226</v>
      </c>
      <c r="O2883">
        <f t="shared" si="500"/>
        <v>4270.9802051871384</v>
      </c>
      <c r="R2883">
        <f t="shared" si="501"/>
        <v>36.844873781344049</v>
      </c>
      <c r="U2883" s="2">
        <f t="shared" si="502"/>
        <v>50.380778770005762</v>
      </c>
      <c r="V2883">
        <f>VLOOKUP(A2883,'VXZ-IV'!A$1:C$4500,3,0)</f>
        <v>50.36</v>
      </c>
      <c r="W2883" s="10">
        <f t="shared" si="507"/>
        <v>4.1260464665926477E-4</v>
      </c>
      <c r="X2883">
        <f t="shared" si="503"/>
        <v>40.030954113580719</v>
      </c>
      <c r="AB2883">
        <f t="shared" si="504"/>
        <v>335.85378049968756</v>
      </c>
      <c r="AC2883">
        <f>VLOOKUP(A2883,'VIXY-IV'!A$1:E$2000,4,0)</f>
        <v>337.02199999999999</v>
      </c>
      <c r="AD2883" s="10">
        <f t="shared" si="510"/>
        <v>-3.4663004204842363E-3</v>
      </c>
      <c r="AE2883">
        <f>ROW()</f>
        <v>2883</v>
      </c>
      <c r="AF2883">
        <f t="shared" si="498"/>
        <v>1.0280189423835833</v>
      </c>
      <c r="AG2883">
        <f>AG2882*(1-(AG$1+AG$5))^($A2883-$A2882)*(1+2*(E2883/E2882-1))</f>
        <v>6076.040875464244</v>
      </c>
      <c r="AH2883">
        <f>VLOOKUP(A2883,'UVXY-IV'!A$2:E$2000,4,0)</f>
        <v>30128.35</v>
      </c>
      <c r="AJ2883" s="10">
        <f t="shared" si="509"/>
        <v>-0.79832812366212402</v>
      </c>
      <c r="AK2883">
        <f t="shared" si="506"/>
        <v>26.718687679101663</v>
      </c>
      <c r="AM2883">
        <v>26.679449999999999</v>
      </c>
      <c r="AN2883" s="10">
        <f t="shared" si="508"/>
        <v>1.470707945690819E-3</v>
      </c>
      <c r="AO2883">
        <f>AO2882*(1-AO$1+H2882)^($A2883-$A2882)*(2-E2883/E2882)</f>
        <v>27.292935058755955</v>
      </c>
    </row>
    <row r="2884" spans="1:41" x14ac:dyDescent="0.25">
      <c r="A2884" s="1">
        <v>42247</v>
      </c>
      <c r="B2884" s="12">
        <v>28.43</v>
      </c>
      <c r="C2884" s="12">
        <v>26.53</v>
      </c>
      <c r="D2884">
        <v>720.22910000000002</v>
      </c>
      <c r="E2884">
        <v>641.93389999999999</v>
      </c>
      <c r="F2884">
        <v>31650.375978</v>
      </c>
      <c r="G2884">
        <v>28214.503239999998</v>
      </c>
      <c r="H2884">
        <f>(1/(1-91/360*VLOOKUP($A2884,Tbills!$B$4:$C$974,2,1)/100))^((1)/91)-1</f>
        <v>2.639221485134513E-6</v>
      </c>
      <c r="I2884" s="2">
        <f t="shared" si="505"/>
        <v>436.30093918633906</v>
      </c>
      <c r="J2884">
        <f>VLOOKUP(A2884,'VXX-IV'!A$1:C$4500,3,0)</f>
        <v>436.33</v>
      </c>
      <c r="L2884">
        <f t="shared" si="499"/>
        <v>37985.101157735371</v>
      </c>
      <c r="O2884">
        <f t="shared" si="500"/>
        <v>4767.2189064600234</v>
      </c>
      <c r="R2884">
        <f t="shared" si="501"/>
        <v>35.4117016584743</v>
      </c>
      <c r="U2884" s="2">
        <f t="shared" si="502"/>
        <v>52.892457018806901</v>
      </c>
      <c r="V2884">
        <f>VLOOKUP(A2884,'VXZ-IV'!A$1:C$4500,3,0)</f>
        <v>52.88</v>
      </c>
      <c r="W2884" s="10">
        <f t="shared" si="507"/>
        <v>2.3557146003971852E-4</v>
      </c>
      <c r="X2884">
        <f t="shared" si="503"/>
        <v>38.028430423610338</v>
      </c>
      <c r="AB2884">
        <f t="shared" si="504"/>
        <v>361.85609048372305</v>
      </c>
      <c r="AC2884">
        <f>VLOOKUP(A2884,'VIXY-IV'!A$1:E$2000,4,0)</f>
        <v>363.31400000000002</v>
      </c>
      <c r="AD2884" s="10">
        <f t="shared" si="510"/>
        <v>-4.0128085245186851E-3</v>
      </c>
      <c r="AE2884">
        <f>ROW()</f>
        <v>2884</v>
      </c>
      <c r="AF2884">
        <f t="shared" si="498"/>
        <v>1.0716170373162457</v>
      </c>
      <c r="AG2884">
        <f>AG2883*(1-(AG$1+AG$5))^($A2884-$A2883)*(1+2*(E2884/E2883-1))</f>
        <v>7017.5335670581026</v>
      </c>
      <c r="AH2884">
        <f>VLOOKUP(A2884,'UVXY-IV'!A$2:E$2000,4,0)</f>
        <v>34811.4</v>
      </c>
      <c r="AJ2884" s="10">
        <f t="shared" si="509"/>
        <v>-0.79841277377358844</v>
      </c>
      <c r="AK2884">
        <f t="shared" si="506"/>
        <v>24.64363138577469</v>
      </c>
      <c r="AM2884">
        <v>24.62425</v>
      </c>
      <c r="AN2884" s="10">
        <f t="shared" si="508"/>
        <v>7.870853233982178E-4</v>
      </c>
      <c r="AO2884">
        <f>AO2883*(1-AO$1+H2883)^($A2884-$A2883)*(2-E2884/E2883)</f>
        <v>25.174111190545066</v>
      </c>
    </row>
    <row r="2885" spans="1:41" x14ac:dyDescent="0.25">
      <c r="A2885" s="1">
        <v>42248</v>
      </c>
      <c r="B2885" s="12">
        <v>31.4</v>
      </c>
      <c r="C2885" s="12">
        <v>29.53</v>
      </c>
      <c r="D2885">
        <v>803.00639999999999</v>
      </c>
      <c r="E2885">
        <v>715.71090000000004</v>
      </c>
      <c r="F2885">
        <v>34078.478019000002</v>
      </c>
      <c r="G2885">
        <v>30378.943123000001</v>
      </c>
      <c r="H2885">
        <f>(1/(1-91/360*VLOOKUP($A2885,Tbills!$B$4:$C$974,2,1)/100))^((1)/91)-1</f>
        <v>2.639221485134513E-6</v>
      </c>
      <c r="I2885" s="2">
        <f t="shared" si="505"/>
        <v>486.43397448418142</v>
      </c>
      <c r="J2885">
        <f>VLOOKUP(A2885,'VXX-IV'!A$1:C$4500,3,0)</f>
        <v>486.46</v>
      </c>
      <c r="L2885">
        <f t="shared" si="499"/>
        <v>46714.313162552244</v>
      </c>
      <c r="O2885">
        <f t="shared" si="500"/>
        <v>5588.8701072183367</v>
      </c>
      <c r="R2885">
        <f t="shared" si="501"/>
        <v>33.375272183273111</v>
      </c>
      <c r="U2885" s="2">
        <f t="shared" si="502"/>
        <v>56.948785818691235</v>
      </c>
      <c r="V2885">
        <f>VLOOKUP(A2885,'VXZ-IV'!A$1:C$4500,3,0)</f>
        <v>56.96</v>
      </c>
      <c r="W2885" s="10">
        <f t="shared" si="507"/>
        <v>-1.9687818308933291E-4</v>
      </c>
      <c r="X2885">
        <f t="shared" si="503"/>
        <v>35.109921581142999</v>
      </c>
      <c r="AB2885">
        <f t="shared" si="504"/>
        <v>403.42988381362119</v>
      </c>
      <c r="AC2885">
        <f>VLOOKUP(A2885,'VIXY-IV'!A$1:E$2000,4,0)</f>
        <v>405.04</v>
      </c>
      <c r="AD2885" s="10">
        <f t="shared" si="510"/>
        <v>-3.9752029092899877E-3</v>
      </c>
      <c r="AE2885">
        <f>ROW()</f>
        <v>2885</v>
      </c>
      <c r="AF2885">
        <f t="shared" si="498"/>
        <v>1.0633254317643075</v>
      </c>
      <c r="AG2885">
        <f>AG2884*(1-(AG$1+AG$5))^($A2885-$A2884)*(1+2*(E2885/E2884-1))</f>
        <v>8630.2828685888526</v>
      </c>
      <c r="AH2885">
        <f>VLOOKUP(A2885,'UVXY-IV'!A$2:E$2000,4,0)</f>
        <v>42810.45</v>
      </c>
      <c r="AJ2885" s="10">
        <f t="shared" si="509"/>
        <v>-0.79840709759909434</v>
      </c>
      <c r="AK2885">
        <f t="shared" si="506"/>
        <v>21.810340738497128</v>
      </c>
      <c r="AM2885">
        <v>21.7896</v>
      </c>
      <c r="AN2885" s="10">
        <f t="shared" si="508"/>
        <v>9.5186412311965007E-4</v>
      </c>
      <c r="AO2885">
        <f>AO2884*(1-AO$1+H2884)^($A2885-$A2884)*(2-E2885/E2884)</f>
        <v>22.280103470647809</v>
      </c>
    </row>
    <row r="2886" spans="1:41" x14ac:dyDescent="0.25">
      <c r="A2886" s="1">
        <v>42249</v>
      </c>
      <c r="B2886" s="12">
        <v>26.09</v>
      </c>
      <c r="C2886" s="12">
        <v>26.19</v>
      </c>
      <c r="D2886">
        <v>721.68079999999998</v>
      </c>
      <c r="E2886">
        <v>643.22439999999995</v>
      </c>
      <c r="F2886">
        <v>32652.883486999999</v>
      </c>
      <c r="G2886">
        <v>29108.029923999999</v>
      </c>
      <c r="H2886">
        <f>(1/(1-91/360*VLOOKUP($A2886,Tbills!$B$4:$C$974,2,1)/100))^((1)/91)-1</f>
        <v>2.639221485134513E-6</v>
      </c>
      <c r="I2886" s="2">
        <f t="shared" si="505"/>
        <v>437.15903136282492</v>
      </c>
      <c r="J2886">
        <f>VLOOKUP(A2886,'VXX-IV'!A$1:C$4500,3,0)</f>
        <v>437.18</v>
      </c>
      <c r="L2886">
        <f t="shared" si="499"/>
        <v>37250.367583558982</v>
      </c>
      <c r="O2886">
        <f t="shared" si="500"/>
        <v>4739.657433901486</v>
      </c>
      <c r="R2886">
        <f t="shared" si="501"/>
        <v>35.063794499136058</v>
      </c>
      <c r="U2886" s="2">
        <f t="shared" si="502"/>
        <v>54.565134181416767</v>
      </c>
      <c r="V2886">
        <f>VLOOKUP(A2886,'VXZ-IV'!A$1:C$4500,3,0)</f>
        <v>54.56</v>
      </c>
      <c r="W2886" s="10">
        <f t="shared" si="507"/>
        <v>9.4101565556448108E-5</v>
      </c>
      <c r="X2886">
        <f t="shared" si="503"/>
        <v>36.577500465445496</v>
      </c>
      <c r="AB2886">
        <f t="shared" si="504"/>
        <v>362.55825868194324</v>
      </c>
      <c r="AC2886">
        <f>VLOOKUP(A2886,'VIXY-IV'!A$1:E$2000,4,0)</f>
        <v>364.05200000000002</v>
      </c>
      <c r="AD2886" s="10">
        <f t="shared" si="510"/>
        <v>-4.1030987827475052E-3</v>
      </c>
      <c r="AE2886">
        <f>ROW()</f>
        <v>2886</v>
      </c>
      <c r="AF2886">
        <f t="shared" si="498"/>
        <v>0.99618174875906829</v>
      </c>
      <c r="AG2886">
        <f>AG2885*(1-(AG$1+AG$5))^($A2886-$A2885)*(1+2*(E2886/E2885-1))</f>
        <v>6881.9177322253454</v>
      </c>
      <c r="AH2886">
        <f>VLOOKUP(A2886,'UVXY-IV'!A$2:E$2000,4,0)</f>
        <v>34143.65</v>
      </c>
      <c r="AJ2886" s="10">
        <f t="shared" si="509"/>
        <v>-0.7984422364853978</v>
      </c>
      <c r="AK2886">
        <f t="shared" si="506"/>
        <v>24.018152012623478</v>
      </c>
      <c r="AM2886">
        <v>23.997399999999999</v>
      </c>
      <c r="AN2886" s="10">
        <f t="shared" si="508"/>
        <v>8.6476087507314503E-4</v>
      </c>
      <c r="AO2886">
        <f>AO2885*(1-AO$1+H2885)^($A2886-$A2885)*(2-E2886/E2885)</f>
        <v>24.535767799703589</v>
      </c>
    </row>
    <row r="2887" spans="1:41" x14ac:dyDescent="0.25">
      <c r="A2887" s="1">
        <v>42250</v>
      </c>
      <c r="B2887" s="12">
        <v>25.61</v>
      </c>
      <c r="C2887" s="12">
        <v>26.2</v>
      </c>
      <c r="D2887">
        <v>717.38720000000001</v>
      </c>
      <c r="E2887">
        <v>639.39589999999998</v>
      </c>
      <c r="F2887">
        <v>32908.855333</v>
      </c>
      <c r="G2887">
        <v>29336.136200000001</v>
      </c>
      <c r="H2887">
        <f>(1/(1-91/360*VLOOKUP($A2887,Tbills!$B$4:$C$974,2,1)/100))^((1)/91)-1</f>
        <v>2.639221485134513E-6</v>
      </c>
      <c r="I2887" s="2">
        <f t="shared" si="505"/>
        <v>434.54758181096025</v>
      </c>
      <c r="J2887">
        <f>VLOOKUP(A2887,'VXX-IV'!A$1:C$4500,3,0)</f>
        <v>434.57</v>
      </c>
      <c r="L2887">
        <f t="shared" si="499"/>
        <v>36805.369188252887</v>
      </c>
      <c r="O2887">
        <f t="shared" si="500"/>
        <v>4697.1831647755207</v>
      </c>
      <c r="R2887">
        <f t="shared" si="501"/>
        <v>35.166555331996733</v>
      </c>
      <c r="U2887" s="2">
        <f t="shared" si="502"/>
        <v>54.991539192482662</v>
      </c>
      <c r="V2887">
        <f>VLOOKUP(A2887,'VXZ-IV'!A$1:C$4500,3,0)</f>
        <v>55</v>
      </c>
      <c r="W2887" s="10">
        <f t="shared" si="507"/>
        <v>-1.5383286395154183E-4</v>
      </c>
      <c r="X2887">
        <f t="shared" si="503"/>
        <v>36.289612890695118</v>
      </c>
      <c r="AB2887">
        <f t="shared" si="504"/>
        <v>360.38773056681288</v>
      </c>
      <c r="AC2887">
        <f>VLOOKUP(A2887,'VIXY-IV'!A$1:E$2000,4,0)</f>
        <v>361.84199999999998</v>
      </c>
      <c r="AD2887" s="10">
        <f t="shared" si="510"/>
        <v>-4.0190730572656763E-3</v>
      </c>
      <c r="AE2887">
        <f>ROW()</f>
        <v>2887</v>
      </c>
      <c r="AF2887">
        <f t="shared" ref="AF2887:AF2950" si="511">B2887/C2887</f>
        <v>0.97748091603053433</v>
      </c>
      <c r="AG2887">
        <f>AG2886*(1-(AG$1+AG$5))^($A2887-$A2886)*(1+2*(E2887/E2886-1))</f>
        <v>6799.7656259398118</v>
      </c>
      <c r="AH2887">
        <f>VLOOKUP(A2887,'UVXY-IV'!A$2:E$2000,4,0)</f>
        <v>33737.699999999997</v>
      </c>
      <c r="AJ2887" s="10">
        <f t="shared" si="509"/>
        <v>-0.79845200988983211</v>
      </c>
      <c r="AK2887">
        <f t="shared" si="506"/>
        <v>24.159983800858683</v>
      </c>
      <c r="AM2887">
        <v>24.138000000000002</v>
      </c>
      <c r="AN2887" s="10">
        <f t="shared" si="508"/>
        <v>9.1075486198866074E-4</v>
      </c>
      <c r="AO2887">
        <f>AO2886*(1-AO$1+H2886)^($A2887-$A2886)*(2-E2887/E2886)</f>
        <v>24.68095802391111</v>
      </c>
    </row>
    <row r="2888" spans="1:41" x14ac:dyDescent="0.25">
      <c r="A2888" s="1">
        <v>42251</v>
      </c>
      <c r="B2888" s="12">
        <v>27.8</v>
      </c>
      <c r="C2888" s="12">
        <v>28.07</v>
      </c>
      <c r="D2888">
        <v>778.36800000000005</v>
      </c>
      <c r="E2888">
        <v>693.74540000000002</v>
      </c>
      <c r="F2888">
        <v>33995.337521000001</v>
      </c>
      <c r="G2888">
        <v>30304.588039999999</v>
      </c>
      <c r="H2888">
        <f>(1/(1-91/360*VLOOKUP($A2888,Tbills!$B$4:$C$974,2,1)/100))^((1)/91)-1</f>
        <v>2.639221485134513E-6</v>
      </c>
      <c r="I2888" s="2">
        <f t="shared" si="505"/>
        <v>471.47437912687104</v>
      </c>
      <c r="J2888">
        <f>VLOOKUP(A2888,'VXX-IV'!A$1:C$4500,3,0)</f>
        <v>471.5</v>
      </c>
      <c r="L2888">
        <f t="shared" ref="L2888:L2951" si="512">L2887*(1-L$1+H2888)^($A2888-$A2887)*(1+2*(E2888/E2887-1))</f>
        <v>43060.546629836928</v>
      </c>
      <c r="O2888">
        <f t="shared" ref="O2888:O2951" si="513">O2887*(1-(O$1+O$5))^($A2888-$A2887)*(1+1.5*(E2888/E2887-1))</f>
        <v>5295.9048975113565</v>
      </c>
      <c r="R2888">
        <f t="shared" ref="R2888:R2951" si="514">R2887*(1-IF($A2888&lt;=R2883,R$1,R$1+IF(AND(WEEKDAY($A2888)&lt;&gt;1,WEEKDAY($A2888)&lt;&gt;7),S$1,0)))^($A2888-$A2887)*(1-0.5*(E2888/E2887-1))</f>
        <v>33.6704312399849</v>
      </c>
      <c r="U2888" s="2">
        <f t="shared" ref="U2888:U2951" si="515">U2887*$F2888/$F2887*(1-U$1)^($A2888-$A2887)</f>
        <v>56.805693565984136</v>
      </c>
      <c r="V2888">
        <f>VLOOKUP(A2888,'VXZ-IV'!A$1:C$4500,3,0)</f>
        <v>56.8</v>
      </c>
      <c r="W2888" s="10">
        <f t="shared" si="507"/>
        <v>1.0023883774890052E-4</v>
      </c>
      <c r="X2888">
        <f t="shared" ref="X2888:X2951" si="516">X2887*(1-X$1+H2888)^($A2888-$A2887)*(2-G2888/G2887)</f>
        <v>35.090405850719677</v>
      </c>
      <c r="AB2888">
        <f t="shared" ref="AB2888:AB2951" si="517">AB2887*$E2888/$E2887*(1-(AB$1+AB$5+IF(AND(WEEKDAY(A2888)&lt;&gt;1,WEEKDAY(A2888)&lt;&gt;7),IF(A2888&lt;AC$2,AC$1,AC$3),0)))^($A2888-$A2887)</f>
        <v>391.00753294628356</v>
      </c>
      <c r="AC2888">
        <f>VLOOKUP(A2888,'VIXY-IV'!A$1:E$2000,4,0)</f>
        <v>392.66399999999999</v>
      </c>
      <c r="AD2888" s="10">
        <f t="shared" si="510"/>
        <v>-4.2185355767689892E-3</v>
      </c>
      <c r="AE2888">
        <f>ROW()</f>
        <v>2888</v>
      </c>
      <c r="AF2888">
        <f t="shared" si="511"/>
        <v>0.99038118988243673</v>
      </c>
      <c r="AG2888">
        <f>AG2887*(1-(AG$1+AG$5))^($A2888-$A2887)*(1+2*(E2888/E2887-1))</f>
        <v>7955.4757317190652</v>
      </c>
      <c r="AH2888">
        <f>VLOOKUP(A2888,'UVXY-IV'!A$2:E$2000,4,0)</f>
        <v>39478.550000000003</v>
      </c>
      <c r="AJ2888" s="10">
        <f t="shared" si="509"/>
        <v>-0.7984861214072182</v>
      </c>
      <c r="AK2888">
        <f t="shared" si="506"/>
        <v>22.105323505702401</v>
      </c>
      <c r="AM2888">
        <v>22.091699999999999</v>
      </c>
      <c r="AN2888" s="10">
        <f t="shared" si="508"/>
        <v>6.1667982556357082E-4</v>
      </c>
      <c r="AO2888">
        <f>AO2887*(1-AO$1+H2887)^($A2888-$A2887)*(2-E2888/E2887)</f>
        <v>22.582268177801232</v>
      </c>
    </row>
    <row r="2889" spans="1:41" x14ac:dyDescent="0.25">
      <c r="A2889" s="1">
        <v>42255</v>
      </c>
      <c r="B2889" s="12">
        <v>24.9</v>
      </c>
      <c r="C2889" s="12">
        <v>25.69</v>
      </c>
      <c r="D2889">
        <v>702.58500000000004</v>
      </c>
      <c r="E2889">
        <v>626.19410000000005</v>
      </c>
      <c r="F2889">
        <v>32469.120392000001</v>
      </c>
      <c r="G2889">
        <v>28943.746800000001</v>
      </c>
      <c r="H2889">
        <f>(1/(1-91/360*VLOOKUP($A2889,Tbills!$B$4:$C$974,2,1)/100))^((1)/91)-1</f>
        <v>2.0834963745386403E-6</v>
      </c>
      <c r="I2889" s="2">
        <f t="shared" ref="I2889:I2952" si="518">I2888*$D2889/$D2888*(1-I$1)^($A2889-$A2888)</f>
        <v>425.5294661917178</v>
      </c>
      <c r="J2889">
        <f>VLOOKUP(A2889,'VXX-IV'!A$1:C$4500,3,0)</f>
        <v>425.56</v>
      </c>
      <c r="L2889">
        <f t="shared" si="512"/>
        <v>34668.792513648361</v>
      </c>
      <c r="O2889">
        <f t="shared" si="513"/>
        <v>4521.7869392546436</v>
      </c>
      <c r="R2889">
        <f t="shared" si="514"/>
        <v>35.303323648421973</v>
      </c>
      <c r="U2889" s="2">
        <f t="shared" si="515"/>
        <v>54.250116316887556</v>
      </c>
      <c r="V2889">
        <f>VLOOKUP(A2889,'VXZ-IV'!A$1:C$4500,3,0)</f>
        <v>54.24</v>
      </c>
      <c r="W2889" s="10">
        <f t="shared" si="507"/>
        <v>1.8651026710103658E-4</v>
      </c>
      <c r="X2889">
        <f t="shared" si="516"/>
        <v>36.661037666455606</v>
      </c>
      <c r="AB2889">
        <f t="shared" si="517"/>
        <v>352.88517319573475</v>
      </c>
      <c r="AC2889">
        <f>VLOOKUP(A2889,'VIXY-IV'!A$1:E$2000,4,0)</f>
        <v>354.37200000000001</v>
      </c>
      <c r="AD2889" s="10">
        <f t="shared" si="510"/>
        <v>-4.1956667125655489E-3</v>
      </c>
      <c r="AE2889">
        <f>ROW()</f>
        <v>2889</v>
      </c>
      <c r="AF2889">
        <f t="shared" si="511"/>
        <v>0.9692487349163097</v>
      </c>
      <c r="AG2889">
        <f>AG2888*(1-(AG$1+AG$5))^($A2889-$A2888)*(1+2*(E2889/E2888-1))</f>
        <v>6405.3328573265971</v>
      </c>
      <c r="AH2889">
        <f>VLOOKUP(A2889,'UVXY-IV'!A$2:E$2000,4,0)</f>
        <v>31786.9</v>
      </c>
      <c r="AJ2889" s="10">
        <f t="shared" si="509"/>
        <v>-0.79849142705559217</v>
      </c>
      <c r="AK2889">
        <f t="shared" ref="AK2889:AK2952" si="519">AK2888*(1-IF($A2889&lt;=AK2884,AK$1,AK$1+IF(AND(WEEKDAY($A2889)&lt;&gt;1,WEEKDAY($A2889)&lt;&gt;7),AL$1,0)))^($A2889-$A2888)*(2-$E2889/$E2888)</f>
        <v>24.253241671449619</v>
      </c>
      <c r="AM2889">
        <v>24.2394</v>
      </c>
      <c r="AN2889" s="10">
        <f t="shared" si="508"/>
        <v>5.7104018455977901E-4</v>
      </c>
      <c r="AO2889">
        <f>AO2888*(1-AO$1+H2888)^($A2889-$A2888)*(2-E2889/E2888)</f>
        <v>24.777741820835342</v>
      </c>
    </row>
    <row r="2890" spans="1:41" x14ac:dyDescent="0.25">
      <c r="A2890" s="1">
        <v>42256</v>
      </c>
      <c r="B2890" s="12">
        <v>26.23</v>
      </c>
      <c r="C2890" s="12">
        <v>26.31</v>
      </c>
      <c r="D2890">
        <v>725.99689999999998</v>
      </c>
      <c r="E2890">
        <v>647.05920000000003</v>
      </c>
      <c r="F2890">
        <v>32861.089013999997</v>
      </c>
      <c r="G2890">
        <v>29293.096656000002</v>
      </c>
      <c r="H2890">
        <f>(1/(1-91/360*VLOOKUP($A2890,Tbills!$B$4:$C$974,2,1)/100))^((1)/91)-1</f>
        <v>2.0834963745386403E-6</v>
      </c>
      <c r="I2890" s="2">
        <f t="shared" si="518"/>
        <v>439.69845701972707</v>
      </c>
      <c r="J2890">
        <f>VLOOKUP(A2890,'VXX-IV'!A$1:C$4500,3,0)</f>
        <v>439.72</v>
      </c>
      <c r="L2890">
        <f t="shared" si="512"/>
        <v>36977.560844668071</v>
      </c>
      <c r="O2890">
        <f t="shared" si="513"/>
        <v>4747.6292423115283</v>
      </c>
      <c r="R2890">
        <f t="shared" si="514"/>
        <v>34.713592149439584</v>
      </c>
      <c r="U2890" s="2">
        <f t="shared" si="515"/>
        <v>54.903687281177014</v>
      </c>
      <c r="V2890">
        <f>VLOOKUP(A2890,'VXZ-IV'!A$1:C$4500,3,0)</f>
        <v>54.92</v>
      </c>
      <c r="W2890" s="10">
        <f t="shared" si="507"/>
        <v>-2.9702692685706911E-4</v>
      </c>
      <c r="X2890">
        <f t="shared" si="516"/>
        <v>36.217276292435521</v>
      </c>
      <c r="AB2890">
        <f t="shared" si="517"/>
        <v>364.63077001565398</v>
      </c>
      <c r="AC2890">
        <f>VLOOKUP(A2890,'VIXY-IV'!A$1:E$2000,4,0)</f>
        <v>366.166</v>
      </c>
      <c r="AD2890" s="10">
        <f t="shared" si="510"/>
        <v>-4.1927158292851541E-3</v>
      </c>
      <c r="AE2890">
        <f>ROW()</f>
        <v>2890</v>
      </c>
      <c r="AF2890">
        <f t="shared" si="511"/>
        <v>0.99695933105283174</v>
      </c>
      <c r="AG2890">
        <f>AG2889*(1-(AG$1+AG$5))^($A2890-$A2889)*(1+2*(E2890/E2889-1))</f>
        <v>6831.9603983923671</v>
      </c>
      <c r="AH2890">
        <f>VLOOKUP(A2890,'UVXY-IV'!A$2:E$2000,4,0)</f>
        <v>33904.65</v>
      </c>
      <c r="AJ2890" s="10">
        <f t="shared" si="509"/>
        <v>-0.79849488496733145</v>
      </c>
      <c r="AK2890">
        <f t="shared" si="519"/>
        <v>23.444019587952511</v>
      </c>
      <c r="AM2890">
        <v>23.430250000000001</v>
      </c>
      <c r="AN2890" s="10">
        <f t="shared" si="508"/>
        <v>5.8768420962262979E-4</v>
      </c>
      <c r="AO2890">
        <f>AO2889*(1-AO$1+H2889)^($A2890-$A2889)*(2-E2890/E2889)</f>
        <v>23.951299097936264</v>
      </c>
    </row>
    <row r="2891" spans="1:41" x14ac:dyDescent="0.25">
      <c r="A2891" s="1">
        <v>42257</v>
      </c>
      <c r="B2891" s="12">
        <v>24.37</v>
      </c>
      <c r="C2891" s="12">
        <v>25.65</v>
      </c>
      <c r="D2891">
        <v>699.16290000000004</v>
      </c>
      <c r="E2891">
        <v>623.14149999999995</v>
      </c>
      <c r="F2891">
        <v>32336.353533000001</v>
      </c>
      <c r="G2891">
        <v>28825.274888</v>
      </c>
      <c r="H2891">
        <f>(1/(1-91/360*VLOOKUP($A2891,Tbills!$B$4:$C$974,2,1)/100))^((1)/91)-1</f>
        <v>2.0834963745386403E-6</v>
      </c>
      <c r="I2891" s="2">
        <f t="shared" si="518"/>
        <v>423.43617764790974</v>
      </c>
      <c r="J2891">
        <f>VLOOKUP(A2891,'VXX-IV'!A$1:C$4500,3,0)</f>
        <v>423.46</v>
      </c>
      <c r="L2891">
        <f t="shared" si="512"/>
        <v>34242.429493789467</v>
      </c>
      <c r="O2891">
        <f t="shared" si="513"/>
        <v>4484.2432335028907</v>
      </c>
      <c r="R2891">
        <f t="shared" si="514"/>
        <v>35.353565247690049</v>
      </c>
      <c r="U2891" s="2">
        <f t="shared" si="515"/>
        <v>54.025651773817927</v>
      </c>
      <c r="V2891">
        <f>VLOOKUP(A2891,'VXZ-IV'!A$1:C$4500,3,0)</f>
        <v>54.04</v>
      </c>
      <c r="W2891" s="10">
        <f t="shared" ref="W2891:W2954" si="520">U2891/V2891-1</f>
        <v>-2.6551121728479732E-4</v>
      </c>
      <c r="X2891">
        <f t="shared" si="516"/>
        <v>36.794395540330889</v>
      </c>
      <c r="AB2891">
        <f t="shared" si="517"/>
        <v>351.14042588517844</v>
      </c>
      <c r="AC2891">
        <f>VLOOKUP(A2891,'VIXY-IV'!A$1:E$2000,4,0)</f>
        <v>352.63600000000002</v>
      </c>
      <c r="AD2891" s="10">
        <f t="shared" si="510"/>
        <v>-4.2411271532729611E-3</v>
      </c>
      <c r="AE2891">
        <f>ROW()</f>
        <v>2891</v>
      </c>
      <c r="AF2891">
        <f t="shared" si="511"/>
        <v>0.95009746588693966</v>
      </c>
      <c r="AG2891">
        <f>AG2890*(1-(AG$1+AG$5))^($A2891-$A2890)*(1+2*(E2891/E2890-1))</f>
        <v>6326.6781670873179</v>
      </c>
      <c r="AH2891">
        <f>VLOOKUP(A2891,'UVXY-IV'!A$2:E$2000,4,0)</f>
        <v>31397.55</v>
      </c>
      <c r="AJ2891" s="10">
        <f t="shared" si="509"/>
        <v>-0.79849771185690233</v>
      </c>
      <c r="AK2891">
        <f t="shared" si="519"/>
        <v>24.30946494246907</v>
      </c>
      <c r="AM2891">
        <v>24.296949999999999</v>
      </c>
      <c r="AN2891" s="10">
        <f t="shared" si="508"/>
        <v>5.1508285892154504E-4</v>
      </c>
      <c r="AO2891">
        <f>AO2890*(1-AO$1+H2890)^($A2891-$A2890)*(2-E2891/E2890)</f>
        <v>24.835760784808862</v>
      </c>
    </row>
    <row r="2892" spans="1:41" x14ac:dyDescent="0.25">
      <c r="A2892" s="1">
        <v>42258</v>
      </c>
      <c r="B2892" s="12">
        <v>23.2</v>
      </c>
      <c r="C2892" s="12">
        <v>24.68</v>
      </c>
      <c r="D2892">
        <v>683.71759999999995</v>
      </c>
      <c r="E2892">
        <v>609.37429999999995</v>
      </c>
      <c r="F2892">
        <v>32161.096936999998</v>
      </c>
      <c r="G2892">
        <v>28668.987581000001</v>
      </c>
      <c r="H2892">
        <f>(1/(1-91/360*VLOOKUP($A2892,Tbills!$B$4:$C$974,2,1)/100))^((1)/91)-1</f>
        <v>2.0834963745386403E-6</v>
      </c>
      <c r="I2892" s="2">
        <f t="shared" si="518"/>
        <v>414.07189630766374</v>
      </c>
      <c r="J2892">
        <f>VLOOKUP(A2892,'VXX-IV'!A$1:C$4500,3,0)</f>
        <v>414.1</v>
      </c>
      <c r="L2892">
        <f t="shared" si="512"/>
        <v>32727.967329144161</v>
      </c>
      <c r="O2892">
        <f t="shared" si="513"/>
        <v>4335.4900943591974</v>
      </c>
      <c r="R2892">
        <f t="shared" si="514"/>
        <v>35.74248640196781</v>
      </c>
      <c r="U2892" s="2">
        <f t="shared" si="515"/>
        <v>53.731533302918812</v>
      </c>
      <c r="V2892">
        <f>VLOOKUP(A2892,'VXZ-IV'!A$1:C$4500,3,0)</f>
        <v>53.72</v>
      </c>
      <c r="W2892" s="10">
        <f t="shared" si="520"/>
        <v>2.1469290615816483E-4</v>
      </c>
      <c r="X2892">
        <f t="shared" si="516"/>
        <v>36.992599307388332</v>
      </c>
      <c r="AB2892">
        <f t="shared" si="517"/>
        <v>343.37063242797416</v>
      </c>
      <c r="AC2892">
        <f>VLOOKUP(A2892,'VIXY-IV'!A$1:E$2000,4,0)</f>
        <v>344.822</v>
      </c>
      <c r="AD2892" s="10">
        <f t="shared" si="510"/>
        <v>-4.2090341452281077E-3</v>
      </c>
      <c r="AE2892">
        <f>ROW()</f>
        <v>2892</v>
      </c>
      <c r="AF2892">
        <f t="shared" si="511"/>
        <v>0.94003241491085898</v>
      </c>
      <c r="AG2892">
        <f>AG2891*(1-(AG$1+AG$5))^($A2892-$A2891)*(1+2*(E2892/E2891-1))</f>
        <v>6046.921047735781</v>
      </c>
      <c r="AH2892">
        <f>VLOOKUP(A2892,'UVXY-IV'!A$2:E$2000,4,0)</f>
        <v>30008.25</v>
      </c>
      <c r="AJ2892" s="10">
        <f t="shared" si="509"/>
        <v>-0.79849137994598884</v>
      </c>
      <c r="AK2892">
        <f t="shared" si="519"/>
        <v>24.845381975652792</v>
      </c>
      <c r="AM2892">
        <v>24.832550000000001</v>
      </c>
      <c r="AN2892" s="10">
        <f t="shared" si="508"/>
        <v>5.1674015164726583E-4</v>
      </c>
      <c r="AO2892">
        <f>AO2891*(1-AO$1+H2891)^($A2892-$A2891)*(2-E2892/E2891)</f>
        <v>25.383576633045706</v>
      </c>
    </row>
    <row r="2893" spans="1:41" x14ac:dyDescent="0.25">
      <c r="A2893" s="1">
        <v>42261</v>
      </c>
      <c r="B2893" s="12">
        <v>24.25</v>
      </c>
      <c r="C2893" s="12">
        <v>23.7</v>
      </c>
      <c r="D2893">
        <v>682.1585</v>
      </c>
      <c r="E2893">
        <v>607.98090000000002</v>
      </c>
      <c r="F2893">
        <v>32049.018873000001</v>
      </c>
      <c r="G2893">
        <v>28568.899958000002</v>
      </c>
      <c r="H2893">
        <f>(1/(1-91/360*VLOOKUP($A2893,Tbills!$B$4:$C$974,2,1)/100))^((1)/91)-1</f>
        <v>1.5279095799680675E-6</v>
      </c>
      <c r="I2893" s="2">
        <f t="shared" si="518"/>
        <v>413.09745696745733</v>
      </c>
      <c r="J2893">
        <f>VLOOKUP(A2893,'VXX-IV'!A$1:C$4500,3,0)</f>
        <v>413.12</v>
      </c>
      <c r="L2893">
        <f t="shared" si="512"/>
        <v>32574.026645495778</v>
      </c>
      <c r="O2893">
        <f t="shared" si="513"/>
        <v>4320.1829642716939</v>
      </c>
      <c r="R2893">
        <f t="shared" si="514"/>
        <v>35.778498334025777</v>
      </c>
      <c r="U2893" s="2">
        <f t="shared" si="515"/>
        <v>53.540367815364547</v>
      </c>
      <c r="V2893">
        <f>VLOOKUP(A2893,'VXZ-IV'!A$1:C$4500,3,0)</f>
        <v>53.52</v>
      </c>
      <c r="W2893" s="10">
        <f t="shared" si="520"/>
        <v>3.805645621177689E-4</v>
      </c>
      <c r="X2893">
        <f t="shared" si="516"/>
        <v>37.117797182451113</v>
      </c>
      <c r="AB2893">
        <f t="shared" si="517"/>
        <v>342.54964696545449</v>
      </c>
      <c r="AC2893">
        <f>VLOOKUP(A2893,'VIXY-IV'!A$1:E$2000,4,0)</f>
        <v>344.00200000000001</v>
      </c>
      <c r="AD2893" s="10">
        <f t="shared" si="510"/>
        <v>-4.2219319496559216E-3</v>
      </c>
      <c r="AE2893">
        <f>ROW()</f>
        <v>2893</v>
      </c>
      <c r="AF2893">
        <f t="shared" si="511"/>
        <v>1.0232067510548524</v>
      </c>
      <c r="AG2893">
        <f>AG2892*(1-(AG$1+AG$5))^($A2893-$A2892)*(1+2*(E2893/E2892-1))</f>
        <v>6018.6586719456018</v>
      </c>
      <c r="AH2893">
        <f>VLOOKUP(A2893,'UVXY-IV'!A$2:E$2000,4,0)</f>
        <v>29867.599999999999</v>
      </c>
      <c r="AJ2893" s="10">
        <f t="shared" si="509"/>
        <v>-0.79848870776541792</v>
      </c>
      <c r="AK2893">
        <f t="shared" si="519"/>
        <v>24.89871429621893</v>
      </c>
      <c r="AM2893">
        <v>24.886800000000001</v>
      </c>
      <c r="AN2893" s="10">
        <f t="shared" si="508"/>
        <v>4.787395815826212E-4</v>
      </c>
      <c r="AO2893">
        <f>AO2892*(1-AO$1+H2892)^($A2893-$A2892)*(2-E2893/E2892)</f>
        <v>25.438955057608137</v>
      </c>
    </row>
    <row r="2894" spans="1:41" x14ac:dyDescent="0.25">
      <c r="A2894" s="1">
        <v>42262</v>
      </c>
      <c r="B2894" s="12">
        <v>22.54</v>
      </c>
      <c r="C2894" s="12">
        <v>23.12</v>
      </c>
      <c r="D2894">
        <v>611.27679999999998</v>
      </c>
      <c r="E2894">
        <v>544.80589999999995</v>
      </c>
      <c r="F2894">
        <v>30023.356799000001</v>
      </c>
      <c r="G2894">
        <v>26763.155566000001</v>
      </c>
      <c r="H2894">
        <f>(1/(1-91/360*VLOOKUP($A2894,Tbills!$B$4:$C$974,2,1)/100))^((1)/91)-1</f>
        <v>1.5279095799680675E-6</v>
      </c>
      <c r="I2894" s="2">
        <f t="shared" si="518"/>
        <v>370.16431565686423</v>
      </c>
      <c r="J2894">
        <f>VLOOKUP(A2894,'VXX-IV'!A$1:C$4500,3,0)</f>
        <v>370.19</v>
      </c>
      <c r="L2894">
        <f t="shared" si="512"/>
        <v>25803.396993965049</v>
      </c>
      <c r="O2894">
        <f t="shared" si="513"/>
        <v>3646.6979013913683</v>
      </c>
      <c r="R2894">
        <f t="shared" si="514"/>
        <v>37.635660110521449</v>
      </c>
      <c r="U2894" s="2">
        <f t="shared" si="515"/>
        <v>50.155119468770629</v>
      </c>
      <c r="V2894">
        <f>VLOOKUP(A2894,'VXZ-IV'!A$1:C$4500,3,0)</f>
        <v>50.16</v>
      </c>
      <c r="W2894" s="10">
        <f t="shared" si="520"/>
        <v>-9.7299266933137396E-5</v>
      </c>
      <c r="X2894">
        <f t="shared" si="516"/>
        <v>39.462489382668714</v>
      </c>
      <c r="AB2894">
        <f t="shared" si="517"/>
        <v>306.94477752582719</v>
      </c>
      <c r="AC2894">
        <f>VLOOKUP(A2894,'VIXY-IV'!A$1:E$2000,4,0)</f>
        <v>308.22800000000001</v>
      </c>
      <c r="AD2894" s="10">
        <f t="shared" si="510"/>
        <v>-4.1632248665689486E-3</v>
      </c>
      <c r="AE2894">
        <f>ROW()</f>
        <v>2894</v>
      </c>
      <c r="AF2894">
        <f t="shared" si="511"/>
        <v>0.97491349480968847</v>
      </c>
      <c r="AG2894">
        <f>AG2893*(1-(AG$1+AG$5))^($A2894-$A2893)*(1+2*(E2894/E2893-1))</f>
        <v>4767.7062031335554</v>
      </c>
      <c r="AH2894">
        <f>VLOOKUP(A2894,'UVXY-IV'!A$2:E$2000,4,0)</f>
        <v>23657.9</v>
      </c>
      <c r="AJ2894" s="10">
        <f t="shared" si="509"/>
        <v>-0.79847297506822013</v>
      </c>
      <c r="AK2894">
        <f t="shared" si="519"/>
        <v>27.484647438013653</v>
      </c>
      <c r="AM2894">
        <v>27.471550000000001</v>
      </c>
      <c r="AN2894" s="10">
        <f t="shared" si="508"/>
        <v>4.7676370694960113E-4</v>
      </c>
      <c r="AO2894">
        <f>AO2893*(1-AO$1+H2893)^($A2894-$A2893)*(2-E2894/E2893)</f>
        <v>28.081308767638827</v>
      </c>
    </row>
    <row r="2895" spans="1:41" x14ac:dyDescent="0.25">
      <c r="A2895" s="1">
        <v>42263</v>
      </c>
      <c r="B2895" s="12">
        <v>21.35</v>
      </c>
      <c r="C2895" s="12">
        <v>22.33</v>
      </c>
      <c r="D2895">
        <v>567.88229999999999</v>
      </c>
      <c r="E2895">
        <v>506.1293</v>
      </c>
      <c r="F2895">
        <v>28223.185616999999</v>
      </c>
      <c r="G2895">
        <v>25158.421977999998</v>
      </c>
      <c r="H2895">
        <f>(1/(1-91/360*VLOOKUP($A2895,Tbills!$B$4:$C$974,2,1)/100))^((1)/91)-1</f>
        <v>1.5279095799680675E-6</v>
      </c>
      <c r="I2895" s="2">
        <f t="shared" si="518"/>
        <v>343.87798995550457</v>
      </c>
      <c r="J2895">
        <f>VLOOKUP(A2895,'VXX-IV'!A$1:C$4500,3,0)</f>
        <v>343.9</v>
      </c>
      <c r="L2895">
        <f t="shared" si="512"/>
        <v>22138.785136020411</v>
      </c>
      <c r="O2895">
        <f t="shared" si="513"/>
        <v>3258.2611476701304</v>
      </c>
      <c r="R2895">
        <f t="shared" si="514"/>
        <v>38.969804777303928</v>
      </c>
      <c r="U2895" s="2">
        <f t="shared" si="515"/>
        <v>47.146717805297627</v>
      </c>
      <c r="V2895">
        <f>VLOOKUP(A2895,'VXZ-IV'!A$1:C$4500,3,0)</f>
        <v>47.16</v>
      </c>
      <c r="W2895" s="10">
        <f t="shared" si="520"/>
        <v>-2.8164110904094208E-4</v>
      </c>
      <c r="X2895">
        <f t="shared" si="516"/>
        <v>41.82719886187455</v>
      </c>
      <c r="AB2895">
        <f t="shared" si="517"/>
        <v>285.14435870557458</v>
      </c>
      <c r="AC2895">
        <f>VLOOKUP(A2895,'VIXY-IV'!A$1:E$2000,4,0)</f>
        <v>286.33199999999999</v>
      </c>
      <c r="AD2895" s="10">
        <f t="shared" si="510"/>
        <v>-4.1477770365360156E-3</v>
      </c>
      <c r="AE2895">
        <f>ROW()</f>
        <v>2895</v>
      </c>
      <c r="AF2895">
        <f t="shared" si="511"/>
        <v>0.95611285266457691</v>
      </c>
      <c r="AG2895">
        <f>AG2894*(1-(AG$1+AG$5))^($A2895-$A2894)*(1+2*(E2895/E2894-1))</f>
        <v>4090.6349106993507</v>
      </c>
      <c r="AH2895">
        <f>VLOOKUP(A2895,'UVXY-IV'!A$2:E$2000,4,0)</f>
        <v>20297.3</v>
      </c>
      <c r="AJ2895" s="10">
        <f t="shared" si="509"/>
        <v>-0.7984640858291816</v>
      </c>
      <c r="AK2895">
        <f t="shared" si="519"/>
        <v>29.43445340587499</v>
      </c>
      <c r="AM2895">
        <v>29.4177</v>
      </c>
      <c r="AN2895" s="10">
        <f t="shared" si="508"/>
        <v>5.6950087447327213E-4</v>
      </c>
      <c r="AO2895">
        <f>AO2894*(1-AO$1+H2894)^($A2895-$A2894)*(2-E2895/E2894)</f>
        <v>30.073777209383614</v>
      </c>
    </row>
    <row r="2896" spans="1:41" x14ac:dyDescent="0.25">
      <c r="A2896" s="1">
        <v>42264</v>
      </c>
      <c r="B2896" s="12">
        <v>21.14</v>
      </c>
      <c r="C2896" s="12">
        <v>21.14</v>
      </c>
      <c r="D2896">
        <v>610.50570000000005</v>
      </c>
      <c r="E2896">
        <v>544.11699999999996</v>
      </c>
      <c r="F2896">
        <v>28989.370513999998</v>
      </c>
      <c r="G2896">
        <v>25841.368202000001</v>
      </c>
      <c r="H2896">
        <f>(1/(1-91/360*VLOOKUP($A2896,Tbills!$B$4:$C$974,2,1)/100))^((1)/91)-1</f>
        <v>1.5279095799680675E-6</v>
      </c>
      <c r="I2896" s="2">
        <f t="shared" si="518"/>
        <v>369.67934006799931</v>
      </c>
      <c r="J2896">
        <f>VLOOKUP(A2896,'VXX-IV'!A$1:C$4500,3,0)</f>
        <v>369.7</v>
      </c>
      <c r="L2896">
        <f t="shared" si="512"/>
        <v>25460.94052084173</v>
      </c>
      <c r="O2896">
        <f t="shared" si="513"/>
        <v>3624.9637699567825</v>
      </c>
      <c r="R2896">
        <f t="shared" si="514"/>
        <v>37.505663523268545</v>
      </c>
      <c r="U2896" s="2">
        <f t="shared" si="515"/>
        <v>48.425445773603712</v>
      </c>
      <c r="V2896">
        <f>VLOOKUP(A2896,'VXZ-IV'!A$1:C$4500,3,0)</f>
        <v>48.44</v>
      </c>
      <c r="W2896" s="10">
        <f t="shared" si="520"/>
        <v>-3.0045884385399013E-4</v>
      </c>
      <c r="X2896">
        <f t="shared" si="516"/>
        <v>40.690322004366791</v>
      </c>
      <c r="AB2896">
        <f t="shared" si="517"/>
        <v>306.53527399046226</v>
      </c>
      <c r="AC2896">
        <f>VLOOKUP(A2896,'VIXY-IV'!A$1:E$2000,4,0)</f>
        <v>307.8</v>
      </c>
      <c r="AD2896" s="10">
        <f t="shared" si="510"/>
        <v>-4.1089214085047177E-3</v>
      </c>
      <c r="AE2896">
        <f>ROW()</f>
        <v>2896</v>
      </c>
      <c r="AF2896">
        <f t="shared" si="511"/>
        <v>1</v>
      </c>
      <c r="AG2896">
        <f>AG2895*(1-(AG$1+AG$5))^($A2896-$A2895)*(1+2*(E2896/E2895-1))</f>
        <v>4704.5242491828594</v>
      </c>
      <c r="AH2896">
        <f>VLOOKUP(A2896,'UVXY-IV'!A$2:E$2000,4,0)</f>
        <v>23341.599999999999</v>
      </c>
      <c r="AJ2896" s="10">
        <f t="shared" si="509"/>
        <v>-0.79844893883954571</v>
      </c>
      <c r="AK2896">
        <f t="shared" si="519"/>
        <v>27.223972862246114</v>
      </c>
      <c r="AM2896">
        <v>27.204750000000001</v>
      </c>
      <c r="AN2896" s="10">
        <f t="shared" si="508"/>
        <v>7.0659948156537311E-4</v>
      </c>
      <c r="AO2896">
        <f>AO2895*(1-AO$1+H2895)^($A2896-$A2895)*(2-E2896/E2895)</f>
        <v>27.815593702494709</v>
      </c>
    </row>
    <row r="2897" spans="1:43" x14ac:dyDescent="0.25">
      <c r="A2897" s="1">
        <v>42265</v>
      </c>
      <c r="B2897" s="12">
        <v>22.28</v>
      </c>
      <c r="C2897" s="12">
        <v>23.2</v>
      </c>
      <c r="D2897">
        <v>642.952</v>
      </c>
      <c r="E2897">
        <v>573.03409999999997</v>
      </c>
      <c r="F2897">
        <v>30073.368476</v>
      </c>
      <c r="G2897">
        <v>26807.613600000001</v>
      </c>
      <c r="H2897">
        <f>(1/(1-91/360*VLOOKUP($A2897,Tbills!$B$4:$C$974,2,1)/100))^((1)/91)-1</f>
        <v>1.5279095799680675E-6</v>
      </c>
      <c r="I2897" s="2">
        <f t="shared" si="518"/>
        <v>389.31704556146622</v>
      </c>
      <c r="J2897">
        <f>VLOOKUP(A2897,'VXX-IV'!A$1:C$4500,3,0)</f>
        <v>389.34</v>
      </c>
      <c r="L2897">
        <f t="shared" si="512"/>
        <v>28165.953805099343</v>
      </c>
      <c r="M2897">
        <v>11.27</v>
      </c>
      <c r="O2897">
        <f t="shared" si="513"/>
        <v>3913.8049453144454</v>
      </c>
      <c r="R2897">
        <f t="shared" si="514"/>
        <v>36.507393800313004</v>
      </c>
      <c r="U2897" s="2">
        <f t="shared" si="515"/>
        <v>50.234990907553602</v>
      </c>
      <c r="V2897">
        <f>VLOOKUP(A2897,'VXZ-IV'!A$1:C$4500,3,0)</f>
        <v>50.24</v>
      </c>
      <c r="W2897" s="10">
        <f t="shared" si="520"/>
        <v>-9.9703273216511512E-5</v>
      </c>
      <c r="X2897">
        <f t="shared" si="516"/>
        <v>39.167464304563772</v>
      </c>
      <c r="Y2897">
        <v>39.17</v>
      </c>
      <c r="AA2897" s="10">
        <f>X2897/Y2897-1</f>
        <v>-6.4735650656899679E-5</v>
      </c>
      <c r="AB2897">
        <f t="shared" si="517"/>
        <v>322.81483693112233</v>
      </c>
      <c r="AC2897">
        <f>VLOOKUP(A2897,'VIXY-IV'!A$1:E$2000,4,0)</f>
        <v>324.142</v>
      </c>
      <c r="AD2897" s="10">
        <f t="shared" si="510"/>
        <v>-4.0943878574133397E-3</v>
      </c>
      <c r="AE2897">
        <f>ROW()</f>
        <v>2897</v>
      </c>
      <c r="AF2897">
        <f t="shared" si="511"/>
        <v>0.96034482758620698</v>
      </c>
      <c r="AG2897">
        <f>AG2896*(1-(AG$1+AG$5))^($A2897-$A2896)*(1+2*(E2897/E2896-1))</f>
        <v>5204.3927800007132</v>
      </c>
      <c r="AH2897">
        <f>VLOOKUP(A2897,'UVXY-IV'!A$2:E$2000,4,0)</f>
        <v>25820.25</v>
      </c>
      <c r="AJ2897" s="10">
        <f t="shared" si="509"/>
        <v>-0.79843755269601524</v>
      </c>
      <c r="AK2897">
        <f t="shared" si="519"/>
        <v>25.775954142855262</v>
      </c>
      <c r="AM2897">
        <v>25.758199999999999</v>
      </c>
      <c r="AN2897" s="10">
        <f t="shared" si="508"/>
        <v>6.8926178285999562E-4</v>
      </c>
      <c r="AO2897">
        <f>AO2896*(1-AO$1+H2896)^($A2897-$A2896)*(2-E2897/E2896)</f>
        <v>26.336399991642079</v>
      </c>
      <c r="AP2897">
        <v>26.34</v>
      </c>
      <c r="AQ2897" s="10">
        <f>AO2897/AP2897-1</f>
        <v>-1.3667457699018115E-4</v>
      </c>
    </row>
    <row r="2898" spans="1:43" x14ac:dyDescent="0.25">
      <c r="A2898" s="1">
        <v>42268</v>
      </c>
      <c r="B2898" s="12">
        <v>20.14</v>
      </c>
      <c r="C2898" s="12">
        <v>21.59</v>
      </c>
      <c r="D2898">
        <v>590.04229999999995</v>
      </c>
      <c r="E2898">
        <v>525.87540000000001</v>
      </c>
      <c r="F2898">
        <v>28959.555176999998</v>
      </c>
      <c r="G2898">
        <v>25814.629658999998</v>
      </c>
      <c r="H2898">
        <f>(1/(1-91/360*VLOOKUP($A2898,Tbills!$B$4:$C$974,2,1)/100))^((1)/91)-1</f>
        <v>1.3890198635735374E-7</v>
      </c>
      <c r="I2898" s="2">
        <f t="shared" si="518"/>
        <v>357.25329682516252</v>
      </c>
      <c r="J2898">
        <f>VLOOKUP(A2898,'VXX-IV'!A$1:C$4500,3,0)</f>
        <v>357.28</v>
      </c>
      <c r="L2898">
        <f t="shared" si="512"/>
        <v>23526.853939071301</v>
      </c>
      <c r="O2898">
        <f t="shared" si="513"/>
        <v>3430.3194660215104</v>
      </c>
      <c r="R2898">
        <f t="shared" si="514"/>
        <v>38.004454646637257</v>
      </c>
      <c r="U2898" s="2">
        <f t="shared" si="515"/>
        <v>48.370922478701161</v>
      </c>
      <c r="V2898">
        <f>VLOOKUP(A2898,'VXZ-IV'!A$1:C$4500,3,0)</f>
        <v>48.36</v>
      </c>
      <c r="W2898" s="10">
        <f t="shared" si="520"/>
        <v>2.2585770680638717E-4</v>
      </c>
      <c r="X2898">
        <f t="shared" si="516"/>
        <v>40.613781049104134</v>
      </c>
      <c r="AB2898">
        <f t="shared" si="517"/>
        <v>296.21732112067701</v>
      </c>
      <c r="AC2898">
        <f>VLOOKUP(A2898,'VIXY-IV'!A$1:E$2000,4,0)</f>
        <v>297.55599999999998</v>
      </c>
      <c r="AD2898" s="10">
        <f t="shared" si="510"/>
        <v>-4.4989140844848841E-3</v>
      </c>
      <c r="AE2898">
        <f>ROW()</f>
        <v>2898</v>
      </c>
      <c r="AF2898">
        <f t="shared" si="511"/>
        <v>0.93283927744326078</v>
      </c>
      <c r="AG2898">
        <f>AG2897*(1-(AG$1+AG$5))^($A2898-$A2897)*(1+2*(E2898/E2897-1))</f>
        <v>4347.346645384253</v>
      </c>
      <c r="AH2898">
        <f>VLOOKUP(A2898,'UVXY-IV'!A$2:E$2000,4,0)</f>
        <v>21577.5</v>
      </c>
      <c r="AJ2898" s="10">
        <f t="shared" si="509"/>
        <v>-0.79852408085346993</v>
      </c>
      <c r="AK2898">
        <f t="shared" si="519"/>
        <v>27.893327129641868</v>
      </c>
      <c r="AM2898">
        <v>27.885300000000001</v>
      </c>
      <c r="AN2898" s="10">
        <f t="shared" si="508"/>
        <v>2.8786240929323803E-4</v>
      </c>
      <c r="AO2898">
        <f>AO2897*(1-AO$1+H2897)^($A2898-$A2897)*(2-E2898/E2897)</f>
        <v>28.500761507777241</v>
      </c>
    </row>
    <row r="2899" spans="1:43" x14ac:dyDescent="0.25">
      <c r="A2899" s="1">
        <v>42269</v>
      </c>
      <c r="B2899" s="12">
        <v>22.44</v>
      </c>
      <c r="C2899" s="12">
        <v>23.28</v>
      </c>
      <c r="D2899">
        <v>649.10950000000003</v>
      </c>
      <c r="E2899">
        <v>578.51900000000001</v>
      </c>
      <c r="F2899">
        <v>30130.788983999999</v>
      </c>
      <c r="G2899">
        <v>26858.667212</v>
      </c>
      <c r="H2899">
        <f>(1/(1-91/360*VLOOKUP($A2899,Tbills!$B$4:$C$974,2,1)/100))^((1)/91)-1</f>
        <v>1.3890198635735374E-7</v>
      </c>
      <c r="I2899" s="2">
        <f t="shared" si="518"/>
        <v>393.00716984649017</v>
      </c>
      <c r="J2899">
        <f>VLOOKUP(A2899,'VXX-IV'!A$1:C$4500,3,0)</f>
        <v>393.03</v>
      </c>
      <c r="L2899">
        <f t="shared" si="512"/>
        <v>28235.968246877699</v>
      </c>
      <c r="O2899">
        <f t="shared" si="513"/>
        <v>3945.2829553570655</v>
      </c>
      <c r="R2899">
        <f t="shared" si="514"/>
        <v>36.100574198540272</v>
      </c>
      <c r="U2899" s="2">
        <f t="shared" si="515"/>
        <v>50.32599814943962</v>
      </c>
      <c r="V2899">
        <f>VLOOKUP(A2899,'VXZ-IV'!A$1:C$4500,3,0)</f>
        <v>50.32</v>
      </c>
      <c r="W2899" s="10">
        <f t="shared" si="520"/>
        <v>1.1920010810051451E-4</v>
      </c>
      <c r="X2899">
        <f t="shared" si="516"/>
        <v>38.96977597760997</v>
      </c>
      <c r="AB2899">
        <f t="shared" si="517"/>
        <v>325.85926945687868</v>
      </c>
      <c r="AC2899">
        <f>VLOOKUP(A2899,'VIXY-IV'!A$1:E$2000,4,0)</f>
        <v>327.34800000000001</v>
      </c>
      <c r="AD2899" s="10">
        <f t="shared" si="510"/>
        <v>-4.5478528755982239E-3</v>
      </c>
      <c r="AE2899">
        <f>ROW()</f>
        <v>2899</v>
      </c>
      <c r="AF2899">
        <f t="shared" si="511"/>
        <v>0.96391752577319589</v>
      </c>
      <c r="AG2899">
        <f>AG2898*(1-(AG$1+AG$5))^($A2899-$A2898)*(1+2*(E2899/E2898-1))</f>
        <v>5217.5670257949478</v>
      </c>
      <c r="AH2899">
        <f>VLOOKUP(A2899,'UVXY-IV'!A$2:E$2000,4,0)</f>
        <v>25897.7</v>
      </c>
      <c r="AJ2899" s="10">
        <f t="shared" si="509"/>
        <v>-0.79853164467134352</v>
      </c>
      <c r="AK2899">
        <f t="shared" si="519"/>
        <v>25.09985181012582</v>
      </c>
      <c r="AM2899">
        <v>25.094049999999999</v>
      </c>
      <c r="AN2899" s="10">
        <f t="shared" si="508"/>
        <v>2.3120262077336307E-4</v>
      </c>
      <c r="AO2899">
        <f>AO2898*(1-AO$1+H2898)^($A2899-$A2898)*(2-E2899/E2898)</f>
        <v>25.646702035548895</v>
      </c>
    </row>
    <row r="2900" spans="1:43" x14ac:dyDescent="0.25">
      <c r="A2900" s="1">
        <v>42270</v>
      </c>
      <c r="B2900" s="12">
        <v>22.13</v>
      </c>
      <c r="C2900" s="12">
        <v>22.88</v>
      </c>
      <c r="D2900">
        <v>630.81640000000004</v>
      </c>
      <c r="E2900">
        <v>562.21519999999998</v>
      </c>
      <c r="F2900">
        <v>29650.800219000001</v>
      </c>
      <c r="G2900">
        <v>26430.800190999998</v>
      </c>
      <c r="H2900">
        <f>(1/(1-91/360*VLOOKUP($A2900,Tbills!$B$4:$C$974,2,1)/100))^((1)/91)-1</f>
        <v>1.3890198635735374E-7</v>
      </c>
      <c r="I2900" s="2">
        <f t="shared" si="518"/>
        <v>381.92219185991274</v>
      </c>
      <c r="J2900">
        <f>VLOOKUP(A2900,'VXX-IV'!A$1:C$4500,3,0)</f>
        <v>381.94</v>
      </c>
      <c r="L2900">
        <f t="shared" si="512"/>
        <v>26643.277549394294</v>
      </c>
      <c r="O2900">
        <f t="shared" si="513"/>
        <v>3778.3769083011703</v>
      </c>
      <c r="R2900">
        <f t="shared" si="514"/>
        <v>36.607611749410061</v>
      </c>
      <c r="U2900" s="2">
        <f t="shared" si="515"/>
        <v>49.523088573728664</v>
      </c>
      <c r="V2900">
        <f>VLOOKUP(A2900,'VXZ-IV'!A$1:C$4500,3,0)</f>
        <v>49.52</v>
      </c>
      <c r="W2900" s="10">
        <f t="shared" si="520"/>
        <v>6.2370228769426106E-5</v>
      </c>
      <c r="X2900">
        <f t="shared" si="516"/>
        <v>39.589117962768427</v>
      </c>
      <c r="AB2900">
        <f t="shared" si="517"/>
        <v>316.66487525892069</v>
      </c>
      <c r="AC2900">
        <f>VLOOKUP(A2900,'VIXY-IV'!A$1:E$2000,4,0)</f>
        <v>318.11599999999999</v>
      </c>
      <c r="AD2900" s="10">
        <f t="shared" si="510"/>
        <v>-4.5616213616395118E-3</v>
      </c>
      <c r="AE2900">
        <f>ROW()</f>
        <v>2900</v>
      </c>
      <c r="AF2900">
        <f t="shared" si="511"/>
        <v>0.96722027972027969</v>
      </c>
      <c r="AG2900">
        <f>AG2899*(1-(AG$1+AG$5))^($A2900-$A2899)*(1+2*(E2900/E2899-1))</f>
        <v>4923.3185683604243</v>
      </c>
      <c r="AH2900">
        <f>VLOOKUP(A2900,'UVXY-IV'!A$2:E$2000,4,0)</f>
        <v>24437.7</v>
      </c>
      <c r="AJ2900" s="10">
        <f t="shared" si="509"/>
        <v>-0.79853592734339052</v>
      </c>
      <c r="AK2900">
        <f t="shared" si="519"/>
        <v>25.806012879597041</v>
      </c>
      <c r="AM2900">
        <v>25.801100000000002</v>
      </c>
      <c r="AN2900" s="10">
        <f t="shared" si="508"/>
        <v>1.9041357139970572E-4</v>
      </c>
      <c r="AO2900">
        <f>AO2899*(1-AO$1+H2899)^($A2900-$A2899)*(2-E2900/E2899)</f>
        <v>26.36850475008621</v>
      </c>
    </row>
    <row r="2901" spans="1:43" x14ac:dyDescent="0.25">
      <c r="A2901" s="1">
        <v>42271</v>
      </c>
      <c r="B2901" s="12">
        <v>23.47</v>
      </c>
      <c r="C2901" s="12">
        <v>23.46</v>
      </c>
      <c r="D2901">
        <v>651.52650000000006</v>
      </c>
      <c r="E2901">
        <v>580.673</v>
      </c>
      <c r="F2901">
        <v>30318.798289999999</v>
      </c>
      <c r="G2901">
        <v>27026.251732000001</v>
      </c>
      <c r="H2901">
        <f>(1/(1-91/360*VLOOKUP($A2901,Tbills!$B$4:$C$974,2,1)/100))^((1)/91)-1</f>
        <v>1.3890198635735374E-7</v>
      </c>
      <c r="I2901" s="2">
        <f t="shared" si="518"/>
        <v>394.45131977219921</v>
      </c>
      <c r="J2901">
        <f>VLOOKUP(A2901,'VXX-IV'!A$1:C$4500,3,0)</f>
        <v>394.47</v>
      </c>
      <c r="L2901">
        <f t="shared" si="512"/>
        <v>28391.421654303638</v>
      </c>
      <c r="O2901">
        <f t="shared" si="513"/>
        <v>3964.312254808066</v>
      </c>
      <c r="R2901">
        <f t="shared" si="514"/>
        <v>36.005061150371105</v>
      </c>
      <c r="U2901" s="2">
        <f t="shared" si="515"/>
        <v>50.637551453313968</v>
      </c>
      <c r="V2901">
        <f>VLOOKUP(A2901,'VXZ-IV'!A$1:C$4500,3,0)</f>
        <v>50.64</v>
      </c>
      <c r="W2901" s="10">
        <f t="shared" si="520"/>
        <v>-4.8352027765208305E-5</v>
      </c>
      <c r="X2901">
        <f t="shared" si="516"/>
        <v>38.6958007495911</v>
      </c>
      <c r="AB2901">
        <f t="shared" si="517"/>
        <v>327.04973500001125</v>
      </c>
      <c r="AC2901">
        <f>VLOOKUP(A2901,'VIXY-IV'!A$1:E$2000,4,0)</f>
        <v>328.55399999999997</v>
      </c>
      <c r="AD2901" s="10">
        <f t="shared" si="510"/>
        <v>-4.5784406824714852E-3</v>
      </c>
      <c r="AE2901">
        <f>ROW()</f>
        <v>2901</v>
      </c>
      <c r="AF2901">
        <f t="shared" si="511"/>
        <v>1.0004262574595055</v>
      </c>
      <c r="AG2901">
        <f>AG2900*(1-(AG$1+AG$5))^($A2901-$A2900)*(1+2*(E2901/E2900-1))</f>
        <v>5246.4116787840831</v>
      </c>
      <c r="AH2901">
        <f>VLOOKUP(A2901,'UVXY-IV'!A$2:E$2000,4,0)</f>
        <v>26040.75</v>
      </c>
      <c r="AJ2901" s="10">
        <f t="shared" si="509"/>
        <v>-0.79853069981532476</v>
      </c>
      <c r="AK2901">
        <f t="shared" si="519"/>
        <v>24.957626390691878</v>
      </c>
      <c r="AM2901">
        <v>24.953900000000001</v>
      </c>
      <c r="AN2901" s="10">
        <f t="shared" si="508"/>
        <v>1.4933099402814065E-4</v>
      </c>
      <c r="AO2901">
        <f>AO2900*(1-AO$1+H2900)^($A2901-$A2900)*(2-E2901/E2900)</f>
        <v>25.501874129724968</v>
      </c>
    </row>
    <row r="2902" spans="1:43" x14ac:dyDescent="0.25">
      <c r="A2902" s="1">
        <v>42272</v>
      </c>
      <c r="B2902" s="12">
        <v>23.62</v>
      </c>
      <c r="C2902" s="12">
        <v>24.4</v>
      </c>
      <c r="D2902">
        <v>665.47130000000004</v>
      </c>
      <c r="E2902">
        <v>593.10130000000004</v>
      </c>
      <c r="F2902">
        <v>30766.369989999999</v>
      </c>
      <c r="G2902">
        <v>27425.214498000001</v>
      </c>
      <c r="H2902">
        <f>(1/(1-91/360*VLOOKUP($A2902,Tbills!$B$4:$C$974,2,1)/100))^((1)/91)-1</f>
        <v>1.3890198635735374E-7</v>
      </c>
      <c r="I2902" s="2">
        <f t="shared" si="518"/>
        <v>402.88404534171679</v>
      </c>
      <c r="J2902">
        <f>VLOOKUP(A2902,'VXX-IV'!A$1:C$4500,3,0)</f>
        <v>402.91</v>
      </c>
      <c r="L2902">
        <f t="shared" si="512"/>
        <v>29605.425807801239</v>
      </c>
      <c r="O2902">
        <f t="shared" si="513"/>
        <v>4091.4482320440029</v>
      </c>
      <c r="R2902">
        <f t="shared" si="514"/>
        <v>35.618137951018554</v>
      </c>
      <c r="U2902" s="2">
        <f t="shared" si="515"/>
        <v>51.383819389145344</v>
      </c>
      <c r="V2902">
        <f>VLOOKUP(A2902,'VXZ-IV'!A$1:C$4500,3,0)</f>
        <v>51.4</v>
      </c>
      <c r="W2902" s="10">
        <f t="shared" si="520"/>
        <v>-3.1479787654964397E-4</v>
      </c>
      <c r="X2902">
        <f t="shared" si="516"/>
        <v>38.123166775157166</v>
      </c>
      <c r="AB2902">
        <f t="shared" si="517"/>
        <v>334.03802156568003</v>
      </c>
      <c r="AC2902">
        <f>VLOOKUP(A2902,'VIXY-IV'!A$1:E$2000,4,0)</f>
        <v>335.572</v>
      </c>
      <c r="AD2902" s="10">
        <f t="shared" si="510"/>
        <v>-4.5712348894424437E-3</v>
      </c>
      <c r="AE2902">
        <f>ROW()</f>
        <v>2902</v>
      </c>
      <c r="AF2902">
        <f t="shared" si="511"/>
        <v>0.96803278688524597</v>
      </c>
      <c r="AG2902">
        <f>AG2901*(1-(AG$1+AG$5))^($A2902-$A2901)*(1+2*(E2902/E2901-1))</f>
        <v>5470.8080271363806</v>
      </c>
      <c r="AH2902">
        <f>VLOOKUP(A2902,'UVXY-IV'!A$2:E$2000,4,0)</f>
        <v>27153.35</v>
      </c>
      <c r="AJ2902" s="10">
        <f t="shared" si="509"/>
        <v>-0.79852180201940537</v>
      </c>
      <c r="AK2902">
        <f t="shared" si="519"/>
        <v>24.422314086880526</v>
      </c>
      <c r="AM2902">
        <v>24.418700000000001</v>
      </c>
      <c r="AN2902" s="10">
        <f t="shared" si="508"/>
        <v>1.4800488480237739E-4</v>
      </c>
      <c r="AO2902">
        <f>AO2901*(1-AO$1+H2901)^($A2902-$A2901)*(2-E2902/E2901)</f>
        <v>24.955131110603123</v>
      </c>
    </row>
    <row r="2903" spans="1:43" x14ac:dyDescent="0.25">
      <c r="A2903" s="1">
        <v>42275</v>
      </c>
      <c r="B2903" s="12">
        <v>27.63</v>
      </c>
      <c r="C2903" s="12">
        <v>26.38</v>
      </c>
      <c r="D2903">
        <v>711.38689999999997</v>
      </c>
      <c r="E2903">
        <v>634.02329999999995</v>
      </c>
      <c r="F2903">
        <v>31606.041237000001</v>
      </c>
      <c r="G2903">
        <v>28173.687991999999</v>
      </c>
      <c r="H2903">
        <f>(1/(1-91/360*VLOOKUP($A2903,Tbills!$B$4:$C$974,2,1)/100))^((1)/91)-1</f>
        <v>4.1671128436782112E-7</v>
      </c>
      <c r="I2903" s="2">
        <f t="shared" si="518"/>
        <v>430.65037835515915</v>
      </c>
      <c r="J2903">
        <f>VLOOKUP(A2903,'VXX-IV'!A$1:C$4500,3,0)</f>
        <v>430.68</v>
      </c>
      <c r="L2903">
        <f t="shared" si="512"/>
        <v>33686.249230024456</v>
      </c>
      <c r="O2903">
        <f t="shared" si="513"/>
        <v>4514.4361137499218</v>
      </c>
      <c r="R2903">
        <f t="shared" si="514"/>
        <v>34.384708383169979</v>
      </c>
      <c r="U2903" s="2">
        <f t="shared" si="515"/>
        <v>52.782317783308891</v>
      </c>
      <c r="V2903">
        <f>VLOOKUP(A2903,'VXZ-IV'!A$1:C$4500,3,0)</f>
        <v>52.76</v>
      </c>
      <c r="W2903" s="10">
        <f t="shared" si="520"/>
        <v>4.2300574884168718E-4</v>
      </c>
      <c r="X2903">
        <f t="shared" si="516"/>
        <v>37.07866264621493</v>
      </c>
      <c r="AB2903">
        <f t="shared" si="517"/>
        <v>357.04817635093519</v>
      </c>
      <c r="AC2903">
        <f>VLOOKUP(A2903,'VIXY-IV'!A$1:E$2000,4,0)</f>
        <v>358.73399999999998</v>
      </c>
      <c r="AD2903" s="10">
        <f t="shared" si="510"/>
        <v>-4.6993695860018114E-3</v>
      </c>
      <c r="AE2903">
        <f>ROW()</f>
        <v>2903</v>
      </c>
      <c r="AF2903">
        <f t="shared" si="511"/>
        <v>1.0473843821076574</v>
      </c>
      <c r="AG2903">
        <f>AG2902*(1-(AG$1+AG$5))^($A2903-$A2902)*(1+2*(E2903/E2902-1))</f>
        <v>6225.1134528110924</v>
      </c>
      <c r="AH2903">
        <f>VLOOKUP(A2903,'UVXY-IV'!A$2:E$2000,4,0)</f>
        <v>30900.799999999999</v>
      </c>
      <c r="AJ2903" s="10">
        <f t="shared" si="509"/>
        <v>-0.79854523336576744</v>
      </c>
      <c r="AK2903">
        <f t="shared" si="519"/>
        <v>22.734079506836643</v>
      </c>
      <c r="AM2903">
        <v>22.732399999999998</v>
      </c>
      <c r="AN2903" s="10">
        <f t="shared" si="508"/>
        <v>7.3881633115835399E-5</v>
      </c>
      <c r="AO2903">
        <f>AO2902*(1-AO$1+H2902)^($A2903-$A2902)*(2-E2903/E2902)</f>
        <v>23.23074261530893</v>
      </c>
    </row>
    <row r="2904" spans="1:43" x14ac:dyDescent="0.25">
      <c r="A2904" s="1">
        <v>42276</v>
      </c>
      <c r="B2904" s="12">
        <v>26.83</v>
      </c>
      <c r="C2904" s="12">
        <v>26</v>
      </c>
      <c r="D2904">
        <v>706.98419999999999</v>
      </c>
      <c r="E2904">
        <v>630.09910000000002</v>
      </c>
      <c r="F2904">
        <v>31835.669129000002</v>
      </c>
      <c r="G2904">
        <v>28378.367010999998</v>
      </c>
      <c r="H2904">
        <f>(1/(1-91/360*VLOOKUP($A2904,Tbills!$B$4:$C$974,2,1)/100))^((1)/91)-1</f>
        <v>4.1671128436782112E-7</v>
      </c>
      <c r="I2904" s="2">
        <f t="shared" si="518"/>
        <v>427.97469187086284</v>
      </c>
      <c r="J2904">
        <f>VLOOKUP(A2904,'VXX-IV'!A$1:C$4500,3,0)</f>
        <v>428</v>
      </c>
      <c r="L2904">
        <f t="shared" si="512"/>
        <v>33267.766329458915</v>
      </c>
      <c r="O2904">
        <f t="shared" si="513"/>
        <v>4472.3731738316192</v>
      </c>
      <c r="R2904">
        <f t="shared" si="514"/>
        <v>34.489558906952531</v>
      </c>
      <c r="U2904" s="2">
        <f t="shared" si="515"/>
        <v>53.1645016545936</v>
      </c>
      <c r="V2904">
        <f>VLOOKUP(A2904,'VXZ-IV'!A$1:C$4500,3,0)</f>
        <v>53.16</v>
      </c>
      <c r="W2904" s="10">
        <f t="shared" si="520"/>
        <v>8.4681237652484143E-5</v>
      </c>
      <c r="X2904">
        <f t="shared" si="516"/>
        <v>36.807943778386033</v>
      </c>
      <c r="AB2904">
        <f t="shared" si="517"/>
        <v>354.8259043306486</v>
      </c>
      <c r="AC2904">
        <f>VLOOKUP(A2904,'VIXY-IV'!A$1:E$2000,4,0)</f>
        <v>356.49400000000003</v>
      </c>
      <c r="AD2904" s="10">
        <f t="shared" si="510"/>
        <v>-4.6791689884021492E-3</v>
      </c>
      <c r="AE2904">
        <f>ROW()</f>
        <v>2904</v>
      </c>
      <c r="AF2904">
        <f t="shared" si="511"/>
        <v>1.0319230769230769</v>
      </c>
      <c r="AG2904">
        <f>AG2903*(1-(AG$1+AG$5))^($A2904-$A2903)*(1+2*(E2904/E2903-1))</f>
        <v>6147.847305000194</v>
      </c>
      <c r="AH2904">
        <f>VLOOKUP(A2904,'UVXY-IV'!A$2:E$2000,4,0)</f>
        <v>30516.1</v>
      </c>
      <c r="AJ2904" s="10">
        <f t="shared" si="509"/>
        <v>-0.79853758163722777</v>
      </c>
      <c r="AK2904">
        <f t="shared" si="519"/>
        <v>22.873723563546463</v>
      </c>
      <c r="AM2904">
        <v>22.872699999999998</v>
      </c>
      <c r="AN2904" s="10">
        <f t="shared" si="508"/>
        <v>4.4750446885011286E-5</v>
      </c>
      <c r="AO2904">
        <f>AO2903*(1-AO$1+H2903)^($A2904-$A2903)*(2-E2904/E2903)</f>
        <v>23.373671304300267</v>
      </c>
    </row>
    <row r="2905" spans="1:43" x14ac:dyDescent="0.25">
      <c r="A2905" s="1">
        <v>42277</v>
      </c>
      <c r="B2905" s="12">
        <v>24.5</v>
      </c>
      <c r="C2905" s="12">
        <v>24.75</v>
      </c>
      <c r="D2905">
        <v>684.92430000000002</v>
      </c>
      <c r="E2905">
        <v>610.43799999999999</v>
      </c>
      <c r="F2905">
        <v>31415.269226</v>
      </c>
      <c r="G2905">
        <v>28003.610031</v>
      </c>
      <c r="H2905">
        <f>(1/(1-91/360*VLOOKUP($A2905,Tbills!$B$4:$C$974,2,1)/100))^((1)/91)-1</f>
        <v>4.1671128436782112E-7</v>
      </c>
      <c r="I2905" s="2">
        <f t="shared" si="518"/>
        <v>414.61056511227514</v>
      </c>
      <c r="J2905">
        <f>VLOOKUP(A2905,'VXX-IV'!A$1:C$4500,3,0)</f>
        <v>414.64</v>
      </c>
      <c r="L2905">
        <f t="shared" si="512"/>
        <v>31190.248631211172</v>
      </c>
      <c r="O2905">
        <f t="shared" si="513"/>
        <v>4262.9010708367032</v>
      </c>
      <c r="R2905">
        <f t="shared" si="514"/>
        <v>35.026067542001968</v>
      </c>
      <c r="U2905" s="2">
        <f t="shared" si="515"/>
        <v>52.461168669350634</v>
      </c>
      <c r="V2905">
        <f>VLOOKUP(A2905,'VXZ-IV'!A$1:C$4500,3,0)</f>
        <v>52.44</v>
      </c>
      <c r="W2905" s="10">
        <f t="shared" si="520"/>
        <v>4.0367409135466659E-4</v>
      </c>
      <c r="X2905">
        <f t="shared" si="516"/>
        <v>37.292655624624658</v>
      </c>
      <c r="AB2905">
        <f t="shared" si="517"/>
        <v>343.74222030984919</v>
      </c>
      <c r="AC2905">
        <f>VLOOKUP(A2905,'VIXY-IV'!A$1:E$2000,4,0)</f>
        <v>345.34800000000001</v>
      </c>
      <c r="AD2905" s="10">
        <f t="shared" si="510"/>
        <v>-4.6497437082329007E-3</v>
      </c>
      <c r="AE2905">
        <f>ROW()</f>
        <v>2905</v>
      </c>
      <c r="AF2905">
        <f t="shared" si="511"/>
        <v>0.98989898989898994</v>
      </c>
      <c r="AG2905">
        <f>AG2904*(1-(AG$1+AG$5))^($A2905-$A2904)*(1+2*(E2905/E2904-1))</f>
        <v>5763.9882026314681</v>
      </c>
      <c r="AH2905">
        <f>VLOOKUP(A2905,'UVXY-IV'!A$2:E$2000,4,0)</f>
        <v>28609.55</v>
      </c>
      <c r="AJ2905" s="10">
        <f t="shared" si="509"/>
        <v>-0.79852922528905668</v>
      </c>
      <c r="AK2905">
        <f t="shared" si="519"/>
        <v>23.586358041751634</v>
      </c>
      <c r="AM2905">
        <v>23.585650000000001</v>
      </c>
      <c r="AN2905" s="10">
        <f t="shared" si="508"/>
        <v>3.0020022837362603E-5</v>
      </c>
      <c r="AO2905">
        <f>AO2904*(1-AO$1+H2904)^($A2905-$A2904)*(2-E2905/E2904)</f>
        <v>24.102122902196228</v>
      </c>
    </row>
    <row r="2906" spans="1:43" x14ac:dyDescent="0.25">
      <c r="A2906" s="1">
        <v>42278</v>
      </c>
      <c r="B2906" s="12">
        <v>22.55</v>
      </c>
      <c r="C2906" s="12">
        <v>23.83</v>
      </c>
      <c r="D2906">
        <v>662.04229999999995</v>
      </c>
      <c r="E2906">
        <v>590.04420000000005</v>
      </c>
      <c r="F2906">
        <v>30852.364215000001</v>
      </c>
      <c r="G2906">
        <v>27501.824134999999</v>
      </c>
      <c r="H2906">
        <f>(1/(1-91/360*VLOOKUP($A2906,Tbills!$B$4:$C$974,2,1)/100))^((1)/91)-1</f>
        <v>4.1671128436782112E-7</v>
      </c>
      <c r="I2906" s="2">
        <f t="shared" si="518"/>
        <v>400.74945376288491</v>
      </c>
      <c r="J2906">
        <f>VLOOKUP(A2906,'VXX-IV'!A$1:C$4500,3,0)</f>
        <v>400.78</v>
      </c>
      <c r="L2906">
        <f t="shared" si="512"/>
        <v>29104.90798860167</v>
      </c>
      <c r="O2906">
        <f t="shared" si="513"/>
        <v>4049.1391079034365</v>
      </c>
      <c r="R2906">
        <f t="shared" si="514"/>
        <v>35.609541397377697</v>
      </c>
      <c r="U2906" s="2">
        <f t="shared" si="515"/>
        <v>51.519902797832181</v>
      </c>
      <c r="V2906">
        <f>VLOOKUP(A2906,'VXZ-IV'!A$1:C$4500,3,0)</f>
        <v>51.52</v>
      </c>
      <c r="W2906" s="10">
        <f t="shared" si="520"/>
        <v>-1.8866880400203456E-6</v>
      </c>
      <c r="X2906">
        <f t="shared" si="516"/>
        <v>37.959500134640336</v>
      </c>
      <c r="AB2906">
        <f t="shared" si="517"/>
        <v>332.24673423833104</v>
      </c>
      <c r="AC2906">
        <f>VLOOKUP(A2906,'VIXY-IV'!A$1:E$2000,4,0)</f>
        <v>333.81</v>
      </c>
      <c r="AD2906" s="10">
        <f t="shared" si="510"/>
        <v>-4.6831004513614438E-3</v>
      </c>
      <c r="AE2906">
        <f>ROW()</f>
        <v>2906</v>
      </c>
      <c r="AF2906">
        <f t="shared" si="511"/>
        <v>0.94628619387326907</v>
      </c>
      <c r="AG2906">
        <f>AG2905*(1-(AG$1+AG$5))^($A2906-$A2905)*(1+2*(E2906/E2905-1))</f>
        <v>5378.6748812841652</v>
      </c>
      <c r="AH2906">
        <f>VLOOKUP(A2906,'UVXY-IV'!A$2:E$2000,4,0)</f>
        <v>26697.5</v>
      </c>
      <c r="AJ2906" s="10">
        <f t="shared" si="509"/>
        <v>-0.7985326385884759</v>
      </c>
      <c r="AK2906">
        <f t="shared" si="519"/>
        <v>24.373206948538183</v>
      </c>
      <c r="AM2906">
        <v>24.37285</v>
      </c>
      <c r="AN2906" s="10">
        <f t="shared" si="508"/>
        <v>1.464533438566562E-5</v>
      </c>
      <c r="AO2906">
        <f>AO2905*(1-AO$1+H2905)^($A2906-$A2905)*(2-E2906/E2905)</f>
        <v>24.906427116374999</v>
      </c>
    </row>
    <row r="2907" spans="1:43" x14ac:dyDescent="0.25">
      <c r="A2907" s="1">
        <v>42279</v>
      </c>
      <c r="B2907" s="12">
        <v>20.94</v>
      </c>
      <c r="C2907" s="12">
        <v>22.6</v>
      </c>
      <c r="D2907">
        <v>630.09379999999999</v>
      </c>
      <c r="E2907">
        <v>561.56989999999996</v>
      </c>
      <c r="F2907">
        <v>29912.435568000001</v>
      </c>
      <c r="G2907">
        <v>26663.959466</v>
      </c>
      <c r="H2907">
        <f>(1/(1-91/360*VLOOKUP($A2907,Tbills!$B$4:$C$974,2,1)/100))^((1)/91)-1</f>
        <v>4.1671128436782112E-7</v>
      </c>
      <c r="I2907" s="2">
        <f t="shared" si="518"/>
        <v>381.40099066542888</v>
      </c>
      <c r="J2907">
        <f>VLOOKUP(A2907,'VXX-IV'!A$1:C$4500,3,0)</f>
        <v>381.42</v>
      </c>
      <c r="L2907">
        <f t="shared" si="512"/>
        <v>26294.646160593347</v>
      </c>
      <c r="O2907">
        <f t="shared" si="513"/>
        <v>3755.9080476786821</v>
      </c>
      <c r="R2907">
        <f t="shared" si="514"/>
        <v>36.467113834464278</v>
      </c>
      <c r="U2907" s="2">
        <f t="shared" si="515"/>
        <v>49.949112003565652</v>
      </c>
      <c r="V2907">
        <f>VLOOKUP(A2907,'VXZ-IV'!A$1:C$4500,3,0)</f>
        <v>49.96</v>
      </c>
      <c r="W2907" s="10">
        <f t="shared" si="520"/>
        <v>-2.17934276107834E-4</v>
      </c>
      <c r="X2907">
        <f t="shared" si="516"/>
        <v>39.114535660362591</v>
      </c>
      <c r="AB2907">
        <f t="shared" si="517"/>
        <v>316.20217639979455</v>
      </c>
      <c r="AC2907">
        <f>VLOOKUP(A2907,'VIXY-IV'!A$1:E$2000,4,0)</f>
        <v>317.70400000000001</v>
      </c>
      <c r="AD2907" s="10">
        <f t="shared" si="510"/>
        <v>-4.7271158065540497E-3</v>
      </c>
      <c r="AE2907">
        <f>ROW()</f>
        <v>2907</v>
      </c>
      <c r="AF2907">
        <f t="shared" si="511"/>
        <v>0.92654867256637163</v>
      </c>
      <c r="AG2907">
        <f>AG2906*(1-(AG$1+AG$5))^($A2907-$A2906)*(1+2*(E2907/E2906-1))</f>
        <v>4859.3839026742644</v>
      </c>
      <c r="AH2907">
        <f>VLOOKUP(A2907,'UVXY-IV'!A$2:E$2000,4,0)</f>
        <v>24116.400000000001</v>
      </c>
      <c r="AJ2907" s="10">
        <f t="shared" si="509"/>
        <v>-0.79850293150411078</v>
      </c>
      <c r="AK2907">
        <f t="shared" si="519"/>
        <v>25.548217007638584</v>
      </c>
      <c r="AM2907">
        <v>25.548549999999999</v>
      </c>
      <c r="AN2907" s="10">
        <f t="shared" si="508"/>
        <v>-1.3033708817666856E-5</v>
      </c>
      <c r="AO2907">
        <f>AO2906*(1-AO$1+H2906)^($A2907-$A2906)*(2-E2907/E2906)</f>
        <v>26.107404466820491</v>
      </c>
    </row>
    <row r="2908" spans="1:43" x14ac:dyDescent="0.25">
      <c r="A2908" s="1">
        <v>42282</v>
      </c>
      <c r="B2908" s="12">
        <v>19.54</v>
      </c>
      <c r="C2908" s="12">
        <v>21.33</v>
      </c>
      <c r="D2908">
        <v>596.83429999999998</v>
      </c>
      <c r="E2908">
        <v>531.92679999999996</v>
      </c>
      <c r="F2908">
        <v>28757.293952</v>
      </c>
      <c r="G2908">
        <v>25634.232339999999</v>
      </c>
      <c r="H2908">
        <f>(1/(1-91/360*VLOOKUP($A2908,Tbills!$B$4:$C$974,2,1)/100))^((1)/91)-1</f>
        <v>0</v>
      </c>
      <c r="I2908" s="2">
        <f t="shared" si="518"/>
        <v>361.24231370809582</v>
      </c>
      <c r="J2908">
        <f>VLOOKUP(A2908,'VXX-IV'!A$1:C$4500,3,0)</f>
        <v>361.26</v>
      </c>
      <c r="L2908">
        <f t="shared" si="512"/>
        <v>23515.471730106448</v>
      </c>
      <c r="O2908">
        <f t="shared" si="513"/>
        <v>3458.168659277133</v>
      </c>
      <c r="R2908">
        <f t="shared" si="514"/>
        <v>37.424516844999403</v>
      </c>
      <c r="U2908" s="2">
        <f t="shared" si="515"/>
        <v>48.016692659016272</v>
      </c>
      <c r="V2908">
        <f>VLOOKUP(A2908,'VXZ-IV'!A$1:C$4500,3,0)</f>
        <v>48</v>
      </c>
      <c r="W2908" s="10">
        <f t="shared" si="520"/>
        <v>3.4776372950573453E-4</v>
      </c>
      <c r="X2908">
        <f t="shared" si="516"/>
        <v>40.620580152793394</v>
      </c>
      <c r="AB2908">
        <f t="shared" si="517"/>
        <v>299.47976189418233</v>
      </c>
      <c r="AC2908">
        <f>VLOOKUP(A2908,'VIXY-IV'!A$1:E$2000,4,0)</f>
        <v>300.92</v>
      </c>
      <c r="AD2908" s="10">
        <f t="shared" si="510"/>
        <v>-4.7861162628528575E-3</v>
      </c>
      <c r="AE2908">
        <f>ROW()</f>
        <v>2908</v>
      </c>
      <c r="AF2908">
        <f t="shared" si="511"/>
        <v>0.91608063759962499</v>
      </c>
      <c r="AG2908">
        <f>AG2907*(1-(AG$1+AG$5))^($A2908-$A2907)*(1+2*(E2908/E2907-1))</f>
        <v>4345.9284069544792</v>
      </c>
      <c r="AH2908">
        <f>VLOOKUP(A2908,'UVXY-IV'!A$2:E$2000,4,0)</f>
        <v>21568.5</v>
      </c>
      <c r="AJ2908" s="10">
        <f t="shared" si="509"/>
        <v>-0.79850576502981296</v>
      </c>
      <c r="AK2908">
        <f t="shared" si="519"/>
        <v>26.893050423306398</v>
      </c>
      <c r="AM2908">
        <v>26.896249999999998</v>
      </c>
      <c r="AN2908" s="10">
        <f t="shared" si="508"/>
        <v>-1.1895995514621394E-4</v>
      </c>
      <c r="AO2908">
        <f>AO2907*(1-AO$1+H2907)^($A2908-$A2907)*(2-E2908/E2907)</f>
        <v>27.482497940235039</v>
      </c>
    </row>
    <row r="2909" spans="1:43" x14ac:dyDescent="0.25">
      <c r="A2909" s="1">
        <v>42283</v>
      </c>
      <c r="B2909" s="12">
        <v>19.399999999999999</v>
      </c>
      <c r="C2909" s="12">
        <v>21.59</v>
      </c>
      <c r="D2909">
        <v>610.50160000000005</v>
      </c>
      <c r="E2909">
        <v>544.10770000000002</v>
      </c>
      <c r="F2909">
        <v>29261.476906</v>
      </c>
      <c r="G2909">
        <v>26083.660682999998</v>
      </c>
      <c r="H2909">
        <f>(1/(1-91/360*VLOOKUP($A2909,Tbills!$B$4:$C$974,2,1)/100))^((1)/91)-1</f>
        <v>0</v>
      </c>
      <c r="I2909" s="2">
        <f t="shared" si="518"/>
        <v>369.50562824545591</v>
      </c>
      <c r="J2909">
        <f>VLOOKUP(A2909,'VXX-IV'!A$1:C$4500,3,0)</f>
        <v>369.53</v>
      </c>
      <c r="L2909">
        <f t="shared" si="512"/>
        <v>24591.348840903986</v>
      </c>
      <c r="O2909">
        <f t="shared" si="513"/>
        <v>3576.8340325776217</v>
      </c>
      <c r="R2909">
        <f t="shared" si="514"/>
        <v>36.994341574653575</v>
      </c>
      <c r="U2909" s="2">
        <f t="shared" si="515"/>
        <v>48.857346794382551</v>
      </c>
      <c r="V2909">
        <f>VLOOKUP(A2909,'VXZ-IV'!A$1:C$4500,3,0)</f>
        <v>48.84</v>
      </c>
      <c r="W2909" s="10">
        <f t="shared" si="520"/>
        <v>3.5517597015854996E-4</v>
      </c>
      <c r="X2909">
        <f t="shared" si="516"/>
        <v>39.906929844757485</v>
      </c>
      <c r="AB2909">
        <f t="shared" si="517"/>
        <v>306.32704201063967</v>
      </c>
      <c r="AC2909">
        <f>VLOOKUP(A2909,'VIXY-IV'!A$1:E$2000,4,0)</f>
        <v>307.79599999999999</v>
      </c>
      <c r="AD2909" s="10">
        <f t="shared" si="510"/>
        <v>-4.7725051311918731E-3</v>
      </c>
      <c r="AE2909">
        <f>ROW()</f>
        <v>2909</v>
      </c>
      <c r="AF2909">
        <f t="shared" si="511"/>
        <v>0.89856415006947654</v>
      </c>
      <c r="AG2909">
        <f>AG2908*(1-(AG$1+AG$5))^($A2909-$A2908)*(1+2*(E2909/E2908-1))</f>
        <v>4544.8151131306813</v>
      </c>
      <c r="AH2909">
        <f>VLOOKUP(A2909,'UVXY-IV'!A$2:E$2000,4,0)</f>
        <v>22555.75</v>
      </c>
      <c r="AJ2909" s="10">
        <f t="shared" si="509"/>
        <v>-0.79850747090517138</v>
      </c>
      <c r="AK2909">
        <f t="shared" si="519"/>
        <v>26.27598700930864</v>
      </c>
      <c r="AM2909">
        <v>26.279450000000001</v>
      </c>
      <c r="AN2909" s="10">
        <f t="shared" si="508"/>
        <v>-1.3177561521882097E-4</v>
      </c>
      <c r="AO2909">
        <f>AO2908*(1-AO$1+H2908)^($A2909-$A2908)*(2-E2909/E2908)</f>
        <v>26.852167097028225</v>
      </c>
    </row>
    <row r="2910" spans="1:43" x14ac:dyDescent="0.25">
      <c r="A2910" s="1">
        <v>42284</v>
      </c>
      <c r="B2910" s="12">
        <v>18.399999999999999</v>
      </c>
      <c r="C2910" s="12">
        <v>20.71</v>
      </c>
      <c r="D2910">
        <v>586.48879999999997</v>
      </c>
      <c r="E2910">
        <v>522.70640000000003</v>
      </c>
      <c r="F2910">
        <v>28429.408165000001</v>
      </c>
      <c r="G2910">
        <v>25341.955171000001</v>
      </c>
      <c r="H2910">
        <f>(1/(1-91/360*VLOOKUP($A2910,Tbills!$B$4:$C$974,2,1)/100))^((1)/91)-1</f>
        <v>0</v>
      </c>
      <c r="I2910" s="2">
        <f t="shared" si="518"/>
        <v>354.96324386214485</v>
      </c>
      <c r="J2910">
        <f>VLOOKUP(A2910,'VXX-IV'!A$1:C$4500,3,0)</f>
        <v>354.98</v>
      </c>
      <c r="L2910">
        <f t="shared" si="512"/>
        <v>22655.829548331298</v>
      </c>
      <c r="O2910">
        <f t="shared" si="513"/>
        <v>3365.6900594604872</v>
      </c>
      <c r="R2910">
        <f t="shared" si="514"/>
        <v>37.720182560032072</v>
      </c>
      <c r="U2910" s="2">
        <f t="shared" si="515"/>
        <v>47.466899566481466</v>
      </c>
      <c r="V2910">
        <f>VLOOKUP(A2910,'VXZ-IV'!A$1:C$4500,3,0)</f>
        <v>47.48</v>
      </c>
      <c r="W2910" s="10">
        <f t="shared" si="520"/>
        <v>-2.759147750321933E-4</v>
      </c>
      <c r="X2910">
        <f t="shared" si="516"/>
        <v>41.040190842532155</v>
      </c>
      <c r="AB2910">
        <f t="shared" si="517"/>
        <v>294.26807007934968</v>
      </c>
      <c r="AC2910">
        <f>VLOOKUP(A2910,'VIXY-IV'!A$1:E$2000,4,0)</f>
        <v>295.67</v>
      </c>
      <c r="AD2910" s="10">
        <f t="shared" si="510"/>
        <v>-4.7415359037112914E-3</v>
      </c>
      <c r="AE2910">
        <f>ROW()</f>
        <v>2910</v>
      </c>
      <c r="AF2910">
        <f t="shared" si="511"/>
        <v>0.88845968131337505</v>
      </c>
      <c r="AG2910">
        <f>AG2909*(1-(AG$1+AG$5))^($A2910-$A2909)*(1+2*(E2910/E2909-1))</f>
        <v>4187.1530541956608</v>
      </c>
      <c r="AH2910">
        <f>VLOOKUP(A2910,'UVXY-IV'!A$2:E$2000,4,0)</f>
        <v>20777.25</v>
      </c>
      <c r="AJ2910" s="10">
        <f t="shared" si="509"/>
        <v>-0.79847414579909948</v>
      </c>
      <c r="AK2910">
        <f t="shared" si="519"/>
        <v>27.308224199599419</v>
      </c>
      <c r="AM2910">
        <v>27.3125</v>
      </c>
      <c r="AN2910" s="10">
        <f t="shared" si="508"/>
        <v>-1.5655104441492096E-4</v>
      </c>
      <c r="AO2910">
        <f>AO2909*(1-AO$1+H2909)^($A2910-$A2909)*(2-E2910/E2909)</f>
        <v>27.907306808245785</v>
      </c>
    </row>
    <row r="2911" spans="1:43" x14ac:dyDescent="0.25">
      <c r="A2911" s="1">
        <v>42285</v>
      </c>
      <c r="B2911" s="12">
        <v>17.420000000000002</v>
      </c>
      <c r="C2911" s="12">
        <v>20.09</v>
      </c>
      <c r="D2911">
        <v>562.33939999999996</v>
      </c>
      <c r="E2911">
        <v>501.18340000000001</v>
      </c>
      <c r="F2911">
        <v>27953.048192999999</v>
      </c>
      <c r="G2911">
        <v>24917.328214000001</v>
      </c>
      <c r="H2911">
        <f>(1/(1-91/360*VLOOKUP($A2911,Tbills!$B$4:$C$974,2,1)/100))^((1)/91)-1</f>
        <v>0</v>
      </c>
      <c r="I2911" s="2">
        <f t="shared" si="518"/>
        <v>340.33889543534445</v>
      </c>
      <c r="J2911">
        <f>VLOOKUP(A2911,'VXX-IV'!A$1:C$4500,3,0)</f>
        <v>340.36</v>
      </c>
      <c r="L2911">
        <f t="shared" si="512"/>
        <v>20789.133270275477</v>
      </c>
      <c r="O2911">
        <f t="shared" si="513"/>
        <v>3157.7047660778549</v>
      </c>
      <c r="R2911">
        <f t="shared" si="514"/>
        <v>38.495026902978999</v>
      </c>
      <c r="U2911" s="2">
        <f t="shared" si="515"/>
        <v>46.670411506919592</v>
      </c>
      <c r="V2911">
        <f>VLOOKUP(A2911,'VXZ-IV'!A$1:C$4500,3,0)</f>
        <v>46.68</v>
      </c>
      <c r="W2911" s="10">
        <f t="shared" si="520"/>
        <v>-2.0540902057430976E-4</v>
      </c>
      <c r="X2911">
        <f t="shared" si="516"/>
        <v>41.726312315760765</v>
      </c>
      <c r="AB2911">
        <f t="shared" si="517"/>
        <v>282.14142757711153</v>
      </c>
      <c r="AC2911">
        <f>VLOOKUP(A2911,'VIXY-IV'!A$1:E$2000,4,0)</f>
        <v>283.49</v>
      </c>
      <c r="AD2911" s="10">
        <f t="shared" si="510"/>
        <v>-4.7570370132579143E-3</v>
      </c>
      <c r="AE2911">
        <f>ROW()</f>
        <v>2911</v>
      </c>
      <c r="AF2911">
        <f t="shared" si="511"/>
        <v>0.86709805873568946</v>
      </c>
      <c r="AG2911">
        <f>AG2910*(1-(AG$1+AG$5))^($A2911-$A2910)*(1+2*(E2911/E2910-1))</f>
        <v>3842.2024833063319</v>
      </c>
      <c r="AH2911">
        <f>VLOOKUP(A2911,'UVXY-IV'!A$2:E$2000,4,0)</f>
        <v>19064.2</v>
      </c>
      <c r="AJ2911" s="10">
        <f t="shared" si="509"/>
        <v>-0.79845981036149793</v>
      </c>
      <c r="AK2911">
        <f t="shared" si="519"/>
        <v>28.431345534203274</v>
      </c>
      <c r="AM2911">
        <v>28.437850000000001</v>
      </c>
      <c r="AN2911" s="10">
        <f t="shared" si="508"/>
        <v>-2.2872565249221211E-4</v>
      </c>
      <c r="AO2911">
        <f>AO2910*(1-AO$1+H2910)^($A2911-$A2910)*(2-E2911/E2910)</f>
        <v>29.055345587463481</v>
      </c>
    </row>
    <row r="2912" spans="1:43" x14ac:dyDescent="0.25">
      <c r="A2912" s="1">
        <v>42286</v>
      </c>
      <c r="B2912" s="12">
        <v>17.079999999999998</v>
      </c>
      <c r="C2912" s="12">
        <v>19.850000000000001</v>
      </c>
      <c r="D2912">
        <v>556.80510000000004</v>
      </c>
      <c r="E2912">
        <v>496.25099999999998</v>
      </c>
      <c r="F2912">
        <v>28011.909603</v>
      </c>
      <c r="G2912">
        <v>24969.797234999998</v>
      </c>
      <c r="H2912">
        <f>(1/(1-91/360*VLOOKUP($A2912,Tbills!$B$4:$C$974,2,1)/100))^((1)/91)-1</f>
        <v>0</v>
      </c>
      <c r="I2912" s="2">
        <f t="shared" si="518"/>
        <v>336.98121092442926</v>
      </c>
      <c r="J2912">
        <f>VLOOKUP(A2912,'VXX-IV'!A$1:C$4500,3,0)</f>
        <v>337</v>
      </c>
      <c r="L2912">
        <f t="shared" si="512"/>
        <v>20379.01917906016</v>
      </c>
      <c r="O2912">
        <f t="shared" si="513"/>
        <v>3110.9850656980161</v>
      </c>
      <c r="R2912">
        <f t="shared" si="514"/>
        <v>38.682702694497493</v>
      </c>
      <c r="U2912" s="2">
        <f t="shared" si="515"/>
        <v>46.767546134629789</v>
      </c>
      <c r="V2912">
        <f>VLOOKUP(A2912,'VXZ-IV'!A$1:C$4500,3,0)</f>
        <v>46.76</v>
      </c>
      <c r="W2912" s="10">
        <f t="shared" si="520"/>
        <v>1.6138012467470375E-4</v>
      </c>
      <c r="X2912">
        <f t="shared" si="516"/>
        <v>41.636908157979398</v>
      </c>
      <c r="AB2912">
        <f t="shared" si="517"/>
        <v>279.35499064824864</v>
      </c>
      <c r="AC2912">
        <f>VLOOKUP(A2912,'VIXY-IV'!A$1:E$2000,4,0)</f>
        <v>280.63200000000001</v>
      </c>
      <c r="AD2912" s="10">
        <f t="shared" si="510"/>
        <v>-4.5504766090516124E-3</v>
      </c>
      <c r="AE2912">
        <f>ROW()</f>
        <v>2912</v>
      </c>
      <c r="AF2912">
        <f t="shared" si="511"/>
        <v>0.86045340050377817</v>
      </c>
      <c r="AG2912">
        <f>AG2911*(1-(AG$1+AG$5))^($A2912-$A2911)*(1+2*(E2912/E2911-1))</f>
        <v>3766.4494286436379</v>
      </c>
      <c r="AH2912">
        <f>VLOOKUP(A2912,'UVXY-IV'!A$2:E$2000,4,0)</f>
        <v>18686.650000000001</v>
      </c>
      <c r="AJ2912" s="10">
        <f t="shared" si="509"/>
        <v>-0.79844169882543747</v>
      </c>
      <c r="AK2912">
        <f t="shared" si="519"/>
        <v>28.709815591960869</v>
      </c>
      <c r="AM2912">
        <v>28.716049999999999</v>
      </c>
      <c r="AN2912" s="10">
        <f t="shared" si="508"/>
        <v>-2.1710534837249273E-4</v>
      </c>
      <c r="AO2912">
        <f>AO2911*(1-AO$1+H2911)^($A2912-$A2911)*(2-E2912/E2911)</f>
        <v>29.340208752022409</v>
      </c>
    </row>
    <row r="2913" spans="1:43" x14ac:dyDescent="0.25">
      <c r="A2913" s="1">
        <v>42289</v>
      </c>
      <c r="B2913" s="12">
        <v>16.170000000000002</v>
      </c>
      <c r="C2913" s="12">
        <v>19.260000000000002</v>
      </c>
      <c r="D2913">
        <v>518.20349999999996</v>
      </c>
      <c r="E2913">
        <v>461.84739999999999</v>
      </c>
      <c r="F2913">
        <v>26805.745191000002</v>
      </c>
      <c r="G2913">
        <v>23894.623094999999</v>
      </c>
      <c r="H2913">
        <f>(1/(1-91/360*VLOOKUP($A2913,Tbills!$B$4:$C$974,2,1)/100))^((1)/91)-1</f>
        <v>0</v>
      </c>
      <c r="I2913" s="2">
        <f t="shared" si="518"/>
        <v>313.59639004722123</v>
      </c>
      <c r="J2913">
        <f>VLOOKUP(A2913,'VXX-IV'!A$1:C$4500,3,0)</f>
        <v>313.62</v>
      </c>
      <c r="L2913">
        <f t="shared" si="512"/>
        <v>17551.005665116903</v>
      </c>
      <c r="O2913">
        <f t="shared" si="513"/>
        <v>2787.1903156448438</v>
      </c>
      <c r="R2913">
        <f t="shared" si="514"/>
        <v>40.018153219054483</v>
      </c>
      <c r="U2913" s="2">
        <f t="shared" si="515"/>
        <v>44.750509349388459</v>
      </c>
      <c r="V2913">
        <f>VLOOKUP(A2913,'VXZ-IV'!A$1:C$4500,3,0)</f>
        <v>44.76</v>
      </c>
      <c r="W2913" s="10">
        <f t="shared" si="520"/>
        <v>-2.1203419596826922E-4</v>
      </c>
      <c r="X2913">
        <f t="shared" si="516"/>
        <v>43.424932448122298</v>
      </c>
      <c r="AB2913">
        <f t="shared" si="517"/>
        <v>259.96095077776454</v>
      </c>
      <c r="AC2913">
        <f>VLOOKUP(A2913,'VIXY-IV'!A$1:E$2000,4,0)</f>
        <v>261.10399999999998</v>
      </c>
      <c r="AD2913" s="10">
        <f t="shared" si="510"/>
        <v>-4.3777545431531451E-3</v>
      </c>
      <c r="AE2913">
        <f>ROW()</f>
        <v>2913</v>
      </c>
      <c r="AF2913">
        <f t="shared" si="511"/>
        <v>0.83956386292834895</v>
      </c>
      <c r="AG2913">
        <f>AG2912*(1-(AG$1+AG$5))^($A2913-$A2912)*(1+2*(E2913/E2912-1))</f>
        <v>3243.8880786185582</v>
      </c>
      <c r="AH2913">
        <f>VLOOKUP(A2913,'UVXY-IV'!A$2:E$2000,4,0)</f>
        <v>16089.45</v>
      </c>
      <c r="AJ2913" s="10">
        <f t="shared" si="509"/>
        <v>-0.79838415367718862</v>
      </c>
      <c r="AK2913">
        <f t="shared" si="519"/>
        <v>30.695891963426767</v>
      </c>
      <c r="AM2913">
        <v>30.701000000000001</v>
      </c>
      <c r="AN2913" s="10">
        <f t="shared" si="508"/>
        <v>-1.6638013658298867E-4</v>
      </c>
      <c r="AO2913">
        <f>AO2912*(1-AO$1+H2912)^($A2913-$A2912)*(2-E2913/E2912)</f>
        <v>31.370796686761192</v>
      </c>
    </row>
    <row r="2914" spans="1:43" x14ac:dyDescent="0.25">
      <c r="A2914" s="1">
        <v>42290</v>
      </c>
      <c r="B2914" s="12">
        <v>17.670000000000002</v>
      </c>
      <c r="C2914" s="12">
        <v>20.5</v>
      </c>
      <c r="D2914">
        <v>564.11220000000003</v>
      </c>
      <c r="E2914">
        <v>502.76339999999999</v>
      </c>
      <c r="F2914">
        <v>28094.189043999999</v>
      </c>
      <c r="G2914">
        <v>25043.141071999999</v>
      </c>
      <c r="H2914">
        <f>(1/(1-91/360*VLOOKUP($A2914,Tbills!$B$4:$C$974,2,1)/100))^((1)/91)-1</f>
        <v>0</v>
      </c>
      <c r="I2914" s="2">
        <f t="shared" si="518"/>
        <v>341.37020680676954</v>
      </c>
      <c r="J2914">
        <f>VLOOKUP(A2914,'VXX-IV'!A$1:C$4500,3,0)</f>
        <v>341.39</v>
      </c>
      <c r="L2914">
        <f t="shared" si="512"/>
        <v>20659.83022376525</v>
      </c>
      <c r="O2914">
        <f t="shared" si="513"/>
        <v>3157.4681934164214</v>
      </c>
      <c r="R2914">
        <f t="shared" si="514"/>
        <v>38.24377954162626</v>
      </c>
      <c r="U2914" s="2">
        <f t="shared" si="515"/>
        <v>46.900341877894114</v>
      </c>
      <c r="V2914">
        <f>VLOOKUP(A2914,'VXZ-IV'!A$1:C$4500,3,0)</f>
        <v>46.88</v>
      </c>
      <c r="W2914" s="10">
        <f t="shared" si="520"/>
        <v>4.3391377760482186E-4</v>
      </c>
      <c r="X2914">
        <f t="shared" si="516"/>
        <v>41.33614249247654</v>
      </c>
      <c r="AB2914">
        <f t="shared" si="517"/>
        <v>282.98155334561795</v>
      </c>
      <c r="AC2914">
        <f>VLOOKUP(A2914,'VIXY-IV'!A$1:E$2000,4,0)</f>
        <v>284.214</v>
      </c>
      <c r="AD2914" s="10">
        <f t="shared" si="510"/>
        <v>-4.3363333768992041E-3</v>
      </c>
      <c r="AE2914">
        <f>ROW()</f>
        <v>2914</v>
      </c>
      <c r="AF2914">
        <f t="shared" si="511"/>
        <v>0.86195121951219522</v>
      </c>
      <c r="AG2914">
        <f>AG2913*(1-(AG$1+AG$5))^($A2914-$A2913)*(1+2*(E2914/E2913-1))</f>
        <v>3818.5246732205092</v>
      </c>
      <c r="AH2914">
        <f>VLOOKUP(A2914,'UVXY-IV'!A$2:E$2000,4,0)</f>
        <v>18938.45</v>
      </c>
      <c r="AJ2914" s="10">
        <f t="shared" si="509"/>
        <v>-0.79837184810686679</v>
      </c>
      <c r="AK2914">
        <f t="shared" si="519"/>
        <v>27.975177482241904</v>
      </c>
      <c r="AM2914">
        <v>27.97785</v>
      </c>
      <c r="AN2914" s="10">
        <f t="shared" si="508"/>
        <v>-9.5522628010935584E-5</v>
      </c>
      <c r="AO2914">
        <f>AO2913*(1-AO$1+H2913)^($A2914-$A2913)*(2-E2914/E2913)</f>
        <v>28.5905365410499</v>
      </c>
    </row>
    <row r="2915" spans="1:43" x14ac:dyDescent="0.25">
      <c r="A2915" s="1">
        <v>42291</v>
      </c>
      <c r="B2915" s="12">
        <v>18.03</v>
      </c>
      <c r="C2915" s="12">
        <v>20.81</v>
      </c>
      <c r="D2915">
        <v>565.62900000000002</v>
      </c>
      <c r="E2915">
        <v>504.11529999999999</v>
      </c>
      <c r="F2915">
        <v>28507.788146999999</v>
      </c>
      <c r="G2915">
        <v>25411.823032</v>
      </c>
      <c r="H2915">
        <f>(1/(1-91/360*VLOOKUP($A2915,Tbills!$B$4:$C$974,2,1)/100))^((1)/91)-1</f>
        <v>0</v>
      </c>
      <c r="I2915" s="2">
        <f t="shared" si="518"/>
        <v>342.2797459638096</v>
      </c>
      <c r="J2915">
        <f>VLOOKUP(A2915,'VXX-IV'!A$1:C$4500,3,0)</f>
        <v>342.3</v>
      </c>
      <c r="L2915">
        <f t="shared" si="512"/>
        <v>20769.99730070525</v>
      </c>
      <c r="O2915">
        <f t="shared" si="513"/>
        <v>3170.0967198750636</v>
      </c>
      <c r="R2915">
        <f t="shared" si="514"/>
        <v>38.190635446771495</v>
      </c>
      <c r="U2915" s="2">
        <f t="shared" si="515"/>
        <v>47.589642354551536</v>
      </c>
      <c r="V2915">
        <f>VLOOKUP(A2915,'VXZ-IV'!A$1:C$4500,3,0)</f>
        <v>47.6</v>
      </c>
      <c r="W2915" s="10">
        <f t="shared" si="520"/>
        <v>-2.175975934551877E-4</v>
      </c>
      <c r="X2915">
        <f t="shared" si="516"/>
        <v>40.726090660136364</v>
      </c>
      <c r="AB2915">
        <f t="shared" si="517"/>
        <v>283.73258072611804</v>
      </c>
      <c r="AC2915">
        <f>VLOOKUP(A2915,'VIXY-IV'!A$1:E$2000,4,0)</f>
        <v>284.96800000000002</v>
      </c>
      <c r="AD2915" s="10">
        <f t="shared" si="510"/>
        <v>-4.3352912393039844E-3</v>
      </c>
      <c r="AE2915">
        <f>ROW()</f>
        <v>2915</v>
      </c>
      <c r="AF2915">
        <f t="shared" si="511"/>
        <v>0.8664103796251803</v>
      </c>
      <c r="AG2915">
        <f>AG2914*(1-(AG$1+AG$5))^($A2915-$A2914)*(1+2*(E2915/E2914-1))</f>
        <v>3838.9308602500978</v>
      </c>
      <c r="AH2915">
        <f>VLOOKUP(A2915,'UVXY-IV'!A$2:E$2000,4,0)</f>
        <v>19038.099999999999</v>
      </c>
      <c r="AJ2915" s="10">
        <f t="shared" si="509"/>
        <v>-0.79835535792699386</v>
      </c>
      <c r="AK2915">
        <f t="shared" si="519"/>
        <v>27.898654492913412</v>
      </c>
      <c r="AM2915">
        <v>27.901450000000001</v>
      </c>
      <c r="AN2915" s="10">
        <f t="shared" si="508"/>
        <v>-1.0019217949563952E-4</v>
      </c>
      <c r="AO2915">
        <f>AO2914*(1-AO$1+H2914)^($A2915-$A2914)*(2-E2915/E2914)</f>
        <v>28.512603724037938</v>
      </c>
    </row>
    <row r="2916" spans="1:43" x14ac:dyDescent="0.25">
      <c r="A2916" s="1">
        <v>42292</v>
      </c>
      <c r="B2916" s="12">
        <v>16.05</v>
      </c>
      <c r="C2916" s="12">
        <v>19.43</v>
      </c>
      <c r="D2916">
        <v>517.67740000000003</v>
      </c>
      <c r="E2916">
        <v>461.37860000000001</v>
      </c>
      <c r="F2916">
        <v>26966.115674000001</v>
      </c>
      <c r="G2916">
        <v>24037.577235000001</v>
      </c>
      <c r="H2916">
        <f>(1/(1-91/360*VLOOKUP($A2916,Tbills!$B$4:$C$974,2,1)/100))^((1)/91)-1</f>
        <v>0</v>
      </c>
      <c r="I2916" s="2">
        <f t="shared" si="518"/>
        <v>313.25509906315818</v>
      </c>
      <c r="J2916">
        <f>VLOOKUP(A2916,'VXX-IV'!A$1:C$4500,3,0)</f>
        <v>313.27</v>
      </c>
      <c r="L2916">
        <f t="shared" si="512"/>
        <v>17247.637718351387</v>
      </c>
      <c r="O2916">
        <f t="shared" si="513"/>
        <v>2766.8829826390938</v>
      </c>
      <c r="R2916">
        <f t="shared" si="514"/>
        <v>39.807653728740846</v>
      </c>
      <c r="U2916" s="2">
        <f t="shared" si="515"/>
        <v>45.014944771760803</v>
      </c>
      <c r="V2916">
        <f>VLOOKUP(A2916,'VXZ-IV'!A$1:C$4500,3,0)</f>
        <v>45</v>
      </c>
      <c r="W2916" s="10">
        <f t="shared" si="520"/>
        <v>3.3210603912903203E-4</v>
      </c>
      <c r="X2916">
        <f t="shared" si="516"/>
        <v>42.926928860218702</v>
      </c>
      <c r="AB2916">
        <f t="shared" si="517"/>
        <v>259.66991430987213</v>
      </c>
      <c r="AC2916">
        <f>VLOOKUP(A2916,'VIXY-IV'!A$1:E$2000,4,0)</f>
        <v>260.75400000000002</v>
      </c>
      <c r="AD2916" s="10">
        <f t="shared" si="510"/>
        <v>-4.15750358624567E-3</v>
      </c>
      <c r="AE2916">
        <f>ROW()</f>
        <v>2916</v>
      </c>
      <c r="AF2916">
        <f t="shared" si="511"/>
        <v>0.82604220277920748</v>
      </c>
      <c r="AG2916">
        <f>AG2915*(1-(AG$1+AG$5))^($A2916-$A2915)*(1+2*(E2916/E2915-1))</f>
        <v>3187.9277438672657</v>
      </c>
      <c r="AH2916">
        <f>VLOOKUP(A2916,'UVXY-IV'!A$2:E$2000,4,0)</f>
        <v>15805.25</v>
      </c>
      <c r="AJ2916" s="10">
        <f t="shared" si="509"/>
        <v>-0.79829944202924563</v>
      </c>
      <c r="AK2916">
        <f t="shared" si="519"/>
        <v>30.262371392166511</v>
      </c>
      <c r="AM2916">
        <v>30.262</v>
      </c>
      <c r="AN2916" s="10">
        <f t="shared" si="508"/>
        <v>1.2272558539194733E-5</v>
      </c>
      <c r="AO2916">
        <f>AO2915*(1-AO$1+H2915)^($A2916-$A2915)*(2-E2916/E2915)</f>
        <v>30.928634133574743</v>
      </c>
    </row>
    <row r="2917" spans="1:43" x14ac:dyDescent="0.25">
      <c r="A2917" s="1">
        <v>42293</v>
      </c>
      <c r="B2917" s="12">
        <v>15.05</v>
      </c>
      <c r="C2917" s="12">
        <v>18.670000000000002</v>
      </c>
      <c r="D2917">
        <v>513.2885</v>
      </c>
      <c r="E2917">
        <v>457.46699999999998</v>
      </c>
      <c r="F2917">
        <v>27024.789706</v>
      </c>
      <c r="G2917">
        <v>24089.879227000001</v>
      </c>
      <c r="H2917">
        <f>(1/(1-91/360*VLOOKUP($A2917,Tbills!$B$4:$C$974,2,1)/100))^((1)/91)-1</f>
        <v>0</v>
      </c>
      <c r="I2917" s="2">
        <f t="shared" si="518"/>
        <v>310.59173005573194</v>
      </c>
      <c r="J2917">
        <f>VLOOKUP(A2917,'VXX-IV'!A$1:C$4500,3,0)</f>
        <v>310.61</v>
      </c>
      <c r="L2917">
        <f t="shared" si="512"/>
        <v>16954.417896323266</v>
      </c>
      <c r="O2917">
        <f t="shared" si="513"/>
        <v>2731.6041874102734</v>
      </c>
      <c r="R2917">
        <f t="shared" si="514"/>
        <v>39.97459261094339</v>
      </c>
      <c r="U2917" s="2">
        <f t="shared" si="515"/>
        <v>45.111790207915391</v>
      </c>
      <c r="V2917">
        <f>VLOOKUP(A2917,'VXZ-IV'!A$1:C$4500,3,0)</f>
        <v>45.12</v>
      </c>
      <c r="W2917" s="10">
        <f t="shared" si="520"/>
        <v>-1.8195461180425809E-4</v>
      </c>
      <c r="X2917">
        <f t="shared" si="516"/>
        <v>42.831942352686951</v>
      </c>
      <c r="AB2917">
        <f t="shared" si="517"/>
        <v>257.45943799284697</v>
      </c>
      <c r="AC2917">
        <f>VLOOKUP(A2917,'VIXY-IV'!A$1:E$2000,4,0)</f>
        <v>258.52999999999997</v>
      </c>
      <c r="AD2917" s="10">
        <f t="shared" si="510"/>
        <v>-4.1409585237806024E-3</v>
      </c>
      <c r="AE2917">
        <f>ROW()</f>
        <v>2917</v>
      </c>
      <c r="AF2917">
        <f t="shared" si="511"/>
        <v>0.80610605249062661</v>
      </c>
      <c r="AG2917">
        <f>AG2916*(1-(AG$1+AG$5))^($A2917-$A2916)*(1+2*(E2917/E2916-1))</f>
        <v>3133.7671884421866</v>
      </c>
      <c r="AH2917">
        <f>VLOOKUP(A2917,'UVXY-IV'!A$2:E$2000,4,0)</f>
        <v>15536</v>
      </c>
      <c r="AJ2917" s="10">
        <f t="shared" si="509"/>
        <v>-0.79828995954929283</v>
      </c>
      <c r="AK2917">
        <f t="shared" si="519"/>
        <v>30.517516460796923</v>
      </c>
      <c r="AM2917">
        <v>30.515999999999998</v>
      </c>
      <c r="AN2917" s="10">
        <f t="shared" si="508"/>
        <v>4.9693957167473712E-5</v>
      </c>
      <c r="AO2917">
        <f>AO2916*(1-AO$1+H2916)^($A2917-$A2916)*(2-E2917/E2916)</f>
        <v>31.189695620101471</v>
      </c>
    </row>
    <row r="2918" spans="1:43" x14ac:dyDescent="0.25">
      <c r="A2918" s="1">
        <v>42296</v>
      </c>
      <c r="B2918" s="12">
        <v>14.98</v>
      </c>
      <c r="C2918" s="12">
        <v>17.86</v>
      </c>
      <c r="D2918">
        <v>480.03969999999998</v>
      </c>
      <c r="E2918">
        <v>427.83409999999998</v>
      </c>
      <c r="F2918">
        <v>25953.948361999999</v>
      </c>
      <c r="G2918">
        <v>23135.331977999998</v>
      </c>
      <c r="H2918">
        <f>(1/(1-91/360*VLOOKUP($A2918,Tbills!$B$4:$C$974,2,1)/100))^((1)/91)-1</f>
        <v>4.1671128436782112E-7</v>
      </c>
      <c r="I2918" s="2">
        <f t="shared" si="518"/>
        <v>290.45157778413068</v>
      </c>
      <c r="J2918">
        <f>VLOOKUP(A2918,'VXX-IV'!A$1:C$4500,3,0)</f>
        <v>290.47000000000003</v>
      </c>
      <c r="L2918">
        <f t="shared" si="512"/>
        <v>14755.954963103921</v>
      </c>
      <c r="O2918">
        <f t="shared" si="513"/>
        <v>2465.9411271179283</v>
      </c>
      <c r="R2918">
        <f t="shared" si="514"/>
        <v>41.263693944554603</v>
      </c>
      <c r="U2918" s="2">
        <f t="shared" si="515"/>
        <v>43.321093020508421</v>
      </c>
      <c r="V2918">
        <f>VLOOKUP(A2918,'VXZ-IV'!A$1:C$4500,3,0)</f>
        <v>43.32</v>
      </c>
      <c r="W2918" s="10">
        <f t="shared" si="520"/>
        <v>2.523131367548892E-5</v>
      </c>
      <c r="X2918">
        <f t="shared" si="516"/>
        <v>44.524247735653212</v>
      </c>
      <c r="AB2918">
        <f t="shared" si="517"/>
        <v>240.75705176483774</v>
      </c>
      <c r="AC2918">
        <f>VLOOKUP(A2918,'VIXY-IV'!A$1:E$2000,4,0)</f>
        <v>241.74</v>
      </c>
      <c r="AD2918" s="10">
        <f t="shared" si="510"/>
        <v>-4.0661381449584866E-3</v>
      </c>
      <c r="AE2918">
        <f>ROW()</f>
        <v>2918</v>
      </c>
      <c r="AF2918">
        <f t="shared" si="511"/>
        <v>0.83874580067189253</v>
      </c>
      <c r="AG2918">
        <f>AG2917*(1-(AG$1+AG$5))^($A2918-$A2917)*(1+2*(E2918/E2917-1))</f>
        <v>2727.5053822360678</v>
      </c>
      <c r="AH2918">
        <f>VLOOKUP(A2918,'UVXY-IV'!A$2:E$2000,4,0)</f>
        <v>13518.55</v>
      </c>
      <c r="AJ2918" s="10">
        <f t="shared" si="509"/>
        <v>-0.79823979774191256</v>
      </c>
      <c r="AK2918">
        <f t="shared" si="519"/>
        <v>32.489780190863982</v>
      </c>
      <c r="AM2918">
        <v>32.488250000000001</v>
      </c>
      <c r="AN2918" s="10">
        <f t="shared" si="508"/>
        <v>4.7099824212804009E-5</v>
      </c>
      <c r="AO2918">
        <f>AO2917*(1-AO$1+H2917)^($A2918-$A2917)*(2-E2918/E2917)</f>
        <v>33.206355730673813</v>
      </c>
    </row>
    <row r="2919" spans="1:43" x14ac:dyDescent="0.25">
      <c r="A2919" s="1">
        <v>42297</v>
      </c>
      <c r="B2919" s="12">
        <v>15.75</v>
      </c>
      <c r="C2919" s="12">
        <v>18.600000000000001</v>
      </c>
      <c r="D2919">
        <v>512.11689999999999</v>
      </c>
      <c r="E2919">
        <v>456.42270000000002</v>
      </c>
      <c r="F2919">
        <v>26939.083492999998</v>
      </c>
      <c r="G2919">
        <v>24013.471125</v>
      </c>
      <c r="H2919">
        <f>(1/(1-91/360*VLOOKUP($A2919,Tbills!$B$4:$C$974,2,1)/100))^((1)/91)-1</f>
        <v>4.1671128436782112E-7</v>
      </c>
      <c r="I2919" s="2">
        <f t="shared" si="518"/>
        <v>309.85256985641064</v>
      </c>
      <c r="J2919">
        <f>VLOOKUP(A2919,'VXX-IV'!A$1:C$4500,3,0)</f>
        <v>309.87</v>
      </c>
      <c r="L2919">
        <f t="shared" si="512"/>
        <v>16727.241598837085</v>
      </c>
      <c r="O2919">
        <f t="shared" si="513"/>
        <v>2713.0172501393681</v>
      </c>
      <c r="R2919">
        <f t="shared" si="514"/>
        <v>39.883235924078207</v>
      </c>
      <c r="U2919" s="2">
        <f t="shared" si="515"/>
        <v>44.96433718867155</v>
      </c>
      <c r="V2919">
        <f>VLOOKUP(A2919,'VXZ-IV'!A$1:C$4500,3,0)</f>
        <v>44.96</v>
      </c>
      <c r="W2919" s="10">
        <f t="shared" si="520"/>
        <v>9.6467719562953747E-5</v>
      </c>
      <c r="X2919">
        <f t="shared" si="516"/>
        <v>42.832691078011727</v>
      </c>
      <c r="AB2919">
        <f t="shared" si="517"/>
        <v>256.83589128907136</v>
      </c>
      <c r="AC2919">
        <f>VLOOKUP(A2919,'VIXY-IV'!A$1:E$2000,4,0)</f>
        <v>257.88</v>
      </c>
      <c r="AD2919" s="10">
        <f t="shared" si="510"/>
        <v>-4.0488161584016913E-3</v>
      </c>
      <c r="AE2919">
        <f>ROW()</f>
        <v>2919</v>
      </c>
      <c r="AF2919">
        <f t="shared" si="511"/>
        <v>0.84677419354838701</v>
      </c>
      <c r="AG2919">
        <f>AG2918*(1-(AG$1+AG$5))^($A2919-$A2918)*(1+2*(E2919/E2918-1))</f>
        <v>3091.914254280066</v>
      </c>
      <c r="AH2919">
        <f>VLOOKUP(A2919,'UVXY-IV'!A$2:E$2000,4,0)</f>
        <v>15324.25</v>
      </c>
      <c r="AJ2919" s="10">
        <f t="shared" si="509"/>
        <v>-0.79823389371224918</v>
      </c>
      <c r="AK2919">
        <f t="shared" si="519"/>
        <v>30.317345882112843</v>
      </c>
      <c r="AM2919">
        <v>30.31625</v>
      </c>
      <c r="AN2919" s="10">
        <f t="shared" si="508"/>
        <v>3.6148340010422331E-5</v>
      </c>
      <c r="AO2919">
        <f>AO2918*(1-AO$1+H2918)^($A2919-$A2918)*(2-E2919/E2918)</f>
        <v>30.986317537488159</v>
      </c>
    </row>
    <row r="2920" spans="1:43" x14ac:dyDescent="0.25">
      <c r="A2920" s="1">
        <v>42298</v>
      </c>
      <c r="B2920" s="12">
        <v>16.7</v>
      </c>
      <c r="C2920" s="12">
        <v>19.46</v>
      </c>
      <c r="D2920">
        <v>548.21349999999995</v>
      </c>
      <c r="E2920">
        <v>488.59350000000001</v>
      </c>
      <c r="F2920">
        <v>27840.576434999999</v>
      </c>
      <c r="G2920">
        <v>24817.050993000001</v>
      </c>
      <c r="H2920">
        <f>(1/(1-91/360*VLOOKUP($A2920,Tbills!$B$4:$C$974,2,1)/100))^((1)/91)-1</f>
        <v>4.1671128436782112E-7</v>
      </c>
      <c r="I2920" s="2">
        <f t="shared" si="518"/>
        <v>331.68446478227264</v>
      </c>
      <c r="J2920">
        <f>VLOOKUP(A2920,'VXX-IV'!A$1:C$4500,3,0)</f>
        <v>331.7</v>
      </c>
      <c r="L2920">
        <f t="shared" si="512"/>
        <v>19084.41475285402</v>
      </c>
      <c r="O2920">
        <f t="shared" si="513"/>
        <v>2999.7553172325984</v>
      </c>
      <c r="R2920">
        <f t="shared" si="514"/>
        <v>38.475918309906078</v>
      </c>
      <c r="U2920" s="2">
        <f t="shared" si="515"/>
        <v>46.467896449664202</v>
      </c>
      <c r="V2920">
        <f>VLOOKUP(A2920,'VXZ-IV'!A$1:C$4500,3,0)</f>
        <v>46.48</v>
      </c>
      <c r="W2920" s="10">
        <f t="shared" si="520"/>
        <v>-2.604034065359917E-4</v>
      </c>
      <c r="X2920">
        <f t="shared" si="516"/>
        <v>41.39783630702258</v>
      </c>
      <c r="AB2920">
        <f t="shared" si="517"/>
        <v>274.92929667022139</v>
      </c>
      <c r="AC2920">
        <f>VLOOKUP(A2920,'VIXY-IV'!A$1:E$2000,4,0)</f>
        <v>276.05599999999998</v>
      </c>
      <c r="AD2920" s="10">
        <f t="shared" si="510"/>
        <v>-4.0814303249290251E-3</v>
      </c>
      <c r="AE2920">
        <f>ROW()</f>
        <v>2920</v>
      </c>
      <c r="AF2920">
        <f t="shared" si="511"/>
        <v>0.85817060637204512</v>
      </c>
      <c r="AG2920">
        <f>AG2919*(1-(AG$1+AG$5))^($A2920-$A2919)*(1+2*(E2920/E2919-1))</f>
        <v>3527.660438782576</v>
      </c>
      <c r="AH2920">
        <f>VLOOKUP(A2920,'UVXY-IV'!A$2:E$2000,4,0)</f>
        <v>17483.7</v>
      </c>
      <c r="AJ2920" s="10">
        <f t="shared" si="509"/>
        <v>-0.79823147052497034</v>
      </c>
      <c r="AK2920">
        <f t="shared" si="519"/>
        <v>28.179125473963548</v>
      </c>
      <c r="AM2920">
        <v>28.178650000000001</v>
      </c>
      <c r="AN2920" s="10">
        <f t="shared" si="508"/>
        <v>1.6873553684959575E-5</v>
      </c>
      <c r="AO2920">
        <f>AO2919*(1-AO$1+H2919)^($A2920-$A2919)*(2-E2920/E2919)</f>
        <v>28.801204114742465</v>
      </c>
    </row>
    <row r="2921" spans="1:43" x14ac:dyDescent="0.25">
      <c r="A2921" s="1">
        <v>42299</v>
      </c>
      <c r="B2921" s="12">
        <v>14.45</v>
      </c>
      <c r="C2921" s="12">
        <v>17.16</v>
      </c>
      <c r="D2921">
        <v>482.7106</v>
      </c>
      <c r="E2921">
        <v>430.214</v>
      </c>
      <c r="F2921">
        <v>25973.239433999999</v>
      </c>
      <c r="G2921">
        <v>23152.499054</v>
      </c>
      <c r="H2921">
        <f>(1/(1-91/360*VLOOKUP($A2921,Tbills!$B$4:$C$974,2,1)/100))^((1)/91)-1</f>
        <v>4.1671128436782112E-7</v>
      </c>
      <c r="I2921" s="2">
        <f t="shared" si="518"/>
        <v>292.04626119572873</v>
      </c>
      <c r="J2921">
        <f>VLOOKUP(A2921,'VXX-IV'!A$1:C$4500,3,0)</f>
        <v>292.07</v>
      </c>
      <c r="L2921">
        <f t="shared" si="512"/>
        <v>14523.169025787076</v>
      </c>
      <c r="O2921">
        <f t="shared" si="513"/>
        <v>2462.0345700049629</v>
      </c>
      <c r="R2921">
        <f t="shared" si="514"/>
        <v>40.772718911050781</v>
      </c>
      <c r="U2921" s="2">
        <f t="shared" si="515"/>
        <v>43.350121512285618</v>
      </c>
      <c r="V2921">
        <f>VLOOKUP(A2921,'VXZ-IV'!A$1:C$4500,3,0)</f>
        <v>43.36</v>
      </c>
      <c r="W2921" s="10">
        <f t="shared" si="520"/>
        <v>-2.2782490116191045E-4</v>
      </c>
      <c r="X2921">
        <f t="shared" si="516"/>
        <v>44.172894397751413</v>
      </c>
      <c r="AB2921">
        <f t="shared" si="517"/>
        <v>242.07098263968348</v>
      </c>
      <c r="AC2921">
        <f>VLOOKUP(A2921,'VIXY-IV'!A$1:E$2000,4,0)</f>
        <v>243.066</v>
      </c>
      <c r="AD2921" s="10">
        <f t="shared" si="510"/>
        <v>-4.0936098027553047E-3</v>
      </c>
      <c r="AE2921">
        <f>ROW()</f>
        <v>2921</v>
      </c>
      <c r="AF2921">
        <f t="shared" si="511"/>
        <v>0.84207459207459201</v>
      </c>
      <c r="AG2921">
        <f>AG2920*(1-(AG$1+AG$5))^($A2921-$A2920)*(1+2*(E2921/E2920-1))</f>
        <v>2684.5663168544593</v>
      </c>
      <c r="AH2921">
        <f>VLOOKUP(A2921,'UVXY-IV'!A$2:E$2000,4,0)</f>
        <v>13304.8</v>
      </c>
      <c r="AJ2921" s="10">
        <f t="shared" si="509"/>
        <v>-0.79822572929661029</v>
      </c>
      <c r="AK2921">
        <f t="shared" si="519"/>
        <v>31.54463356928224</v>
      </c>
      <c r="AM2921">
        <v>31.545100000000001</v>
      </c>
      <c r="AN2921" s="10">
        <f t="shared" si="508"/>
        <v>-1.4786154355572734E-5</v>
      </c>
      <c r="AO2921">
        <f>AO2920*(1-AO$1+H2920)^($A2921-$A2920)*(2-E2921/E2920)</f>
        <v>32.241331331484702</v>
      </c>
    </row>
    <row r="2922" spans="1:43" x14ac:dyDescent="0.25">
      <c r="A2922" s="1">
        <v>42300</v>
      </c>
      <c r="B2922" s="12">
        <v>14.46</v>
      </c>
      <c r="C2922" s="12">
        <v>17.48</v>
      </c>
      <c r="D2922">
        <v>499.42059999999998</v>
      </c>
      <c r="E2922">
        <v>445.10649999999998</v>
      </c>
      <c r="F2922">
        <v>26391.758661</v>
      </c>
      <c r="G2922">
        <v>23525.556694999999</v>
      </c>
      <c r="H2922">
        <f>(1/(1-91/360*VLOOKUP($A2922,Tbills!$B$4:$C$974,2,1)/100))^((1)/91)-1</f>
        <v>4.1671128436782112E-7</v>
      </c>
      <c r="I2922" s="2">
        <f t="shared" si="518"/>
        <v>302.14866331110773</v>
      </c>
      <c r="J2922">
        <f>VLOOKUP(A2922,'VXX-IV'!A$1:C$4500,3,0)</f>
        <v>302.17</v>
      </c>
      <c r="L2922">
        <f t="shared" si="512"/>
        <v>15527.955879892912</v>
      </c>
      <c r="O2922">
        <f t="shared" si="513"/>
        <v>2589.7877991412452</v>
      </c>
      <c r="R2922">
        <f t="shared" si="514"/>
        <v>40.06520338924166</v>
      </c>
      <c r="U2922" s="2">
        <f t="shared" si="515"/>
        <v>44.047568686772529</v>
      </c>
      <c r="V2922">
        <f>VLOOKUP(A2922,'VXZ-IV'!A$1:C$4500,3,0)</f>
        <v>44.04</v>
      </c>
      <c r="W2922" s="10">
        <f t="shared" si="520"/>
        <v>1.7185937267316653E-4</v>
      </c>
      <c r="X2922">
        <f t="shared" si="516"/>
        <v>43.45954447809757</v>
      </c>
      <c r="AB2922">
        <f t="shared" si="517"/>
        <v>250.44189919178177</v>
      </c>
      <c r="AC2922">
        <f>VLOOKUP(A2922,'VIXY-IV'!A$1:E$2000,4,0)</f>
        <v>251.47800000000001</v>
      </c>
      <c r="AD2922" s="10">
        <f t="shared" si="510"/>
        <v>-4.1200455237365707E-3</v>
      </c>
      <c r="AE2922">
        <f>ROW()</f>
        <v>2922</v>
      </c>
      <c r="AF2922">
        <f t="shared" si="511"/>
        <v>0.82723112128146459</v>
      </c>
      <c r="AG2922">
        <f>AG2921*(1-(AG$1+AG$5))^($A2922-$A2921)*(1+2*(E2922/E2921-1))</f>
        <v>2870.3301306368489</v>
      </c>
      <c r="AH2922">
        <f>VLOOKUP(A2922,'UVXY-IV'!A$2:E$2000,4,0)</f>
        <v>14225</v>
      </c>
      <c r="AJ2922" s="10">
        <f t="shared" si="509"/>
        <v>-0.79821932297807741</v>
      </c>
      <c r="AK2922">
        <f t="shared" si="519"/>
        <v>30.451250632754682</v>
      </c>
      <c r="AM2922">
        <v>30.450949999999999</v>
      </c>
      <c r="AN2922" s="10">
        <f t="shared" si="508"/>
        <v>9.8726888548839042E-6</v>
      </c>
      <c r="AO2922">
        <f>AO2921*(1-AO$1+H2921)^($A2922-$A2921)*(2-E2922/E2921)</f>
        <v>31.124111267489248</v>
      </c>
    </row>
    <row r="2923" spans="1:43" x14ac:dyDescent="0.25">
      <c r="A2923" s="1">
        <v>42303</v>
      </c>
      <c r="B2923" s="12">
        <v>15.29</v>
      </c>
      <c r="C2923" s="12">
        <v>17.989999999999998</v>
      </c>
      <c r="D2923">
        <v>509.03190000000001</v>
      </c>
      <c r="E2923">
        <v>453.67200000000003</v>
      </c>
      <c r="F2923">
        <v>26837.416861000002</v>
      </c>
      <c r="G2923">
        <v>23922.786043</v>
      </c>
      <c r="H2923">
        <f>(1/(1-91/360*VLOOKUP($A2923,Tbills!$B$4:$C$974,2,1)/100))^((1)/91)-1</f>
        <v>5.5561859602093477E-7</v>
      </c>
      <c r="I2923" s="2">
        <f t="shared" si="518"/>
        <v>307.94095723065703</v>
      </c>
      <c r="J2923">
        <f>VLOOKUP(A2923,'VXX-IV'!A$1:C$4500,3,0)</f>
        <v>307.95999999999998</v>
      </c>
      <c r="L2923">
        <f t="shared" si="512"/>
        <v>16123.426892139114</v>
      </c>
      <c r="M2923">
        <v>1612.5</v>
      </c>
      <c r="O2923">
        <f t="shared" si="513"/>
        <v>2664.2741183393368</v>
      </c>
      <c r="R2923">
        <f t="shared" si="514"/>
        <v>39.674320853337342</v>
      </c>
      <c r="U2923" s="2">
        <f t="shared" si="515"/>
        <v>44.788091113886288</v>
      </c>
      <c r="V2923">
        <f>VLOOKUP(A2923,'VXZ-IV'!A$1:C$4500,3,0)</f>
        <v>44.8</v>
      </c>
      <c r="W2923" s="10">
        <f t="shared" si="520"/>
        <v>-2.6582335075242547E-4</v>
      </c>
      <c r="X2923">
        <f t="shared" si="516"/>
        <v>42.72106006014161</v>
      </c>
      <c r="Y2923">
        <v>42.72</v>
      </c>
      <c r="AA2923" s="10">
        <f>X2923/Y2923-1</f>
        <v>2.4814141891704722E-5</v>
      </c>
      <c r="AB2923">
        <f t="shared" si="517"/>
        <v>255.23463209132285</v>
      </c>
      <c r="AC2923">
        <f>VLOOKUP(A2923,'VIXY-IV'!A$1:E$2000,4,0)</f>
        <v>256.27800000000002</v>
      </c>
      <c r="AD2923" s="10">
        <f t="shared" si="510"/>
        <v>-4.0712347867439824E-3</v>
      </c>
      <c r="AE2923">
        <f>ROW()</f>
        <v>2923</v>
      </c>
      <c r="AF2923">
        <f t="shared" si="511"/>
        <v>0.84991662034463589</v>
      </c>
      <c r="AG2923">
        <f>AG2922*(1-(AG$1+AG$5))^($A2923-$A2922)*(1+2*(E2923/E2922-1))</f>
        <v>2980.5003900386082</v>
      </c>
      <c r="AH2923">
        <f>VLOOKUP(A2923,'UVXY-IV'!A$2:E$2000,4,0)</f>
        <v>14770</v>
      </c>
      <c r="AJ2923" s="10">
        <f t="shared" si="509"/>
        <v>-0.79820579620591681</v>
      </c>
      <c r="AK2923">
        <f t="shared" si="519"/>
        <v>29.86108286498408</v>
      </c>
      <c r="AM2923">
        <v>29.866150000000001</v>
      </c>
      <c r="AN2923" s="10">
        <f t="shared" si="508"/>
        <v>-1.6966147347152738E-4</v>
      </c>
      <c r="AO2923">
        <f>AO2922*(1-AO$1+H2922)^($A2923-$A2922)*(2-E2923/E2922)</f>
        <v>30.521819168408399</v>
      </c>
      <c r="AP2923">
        <v>30.52</v>
      </c>
      <c r="AQ2923" s="10">
        <f>AO2923/AP2923-1</f>
        <v>5.9605780091676053E-5</v>
      </c>
    </row>
    <row r="2924" spans="1:43" x14ac:dyDescent="0.25">
      <c r="A2924" s="1">
        <v>42304</v>
      </c>
      <c r="B2924" s="12">
        <v>15.43</v>
      </c>
      <c r="C2924" s="12">
        <v>18.14</v>
      </c>
      <c r="D2924">
        <v>496.19069999999999</v>
      </c>
      <c r="E2924">
        <v>442.22710000000001</v>
      </c>
      <c r="F2924">
        <v>26375.240892999998</v>
      </c>
      <c r="G2924">
        <v>23510.790598</v>
      </c>
      <c r="H2924">
        <f>(1/(1-91/360*VLOOKUP($A2924,Tbills!$B$4:$C$974,2,1)/100))^((1)/91)-1</f>
        <v>5.5561859602093477E-7</v>
      </c>
      <c r="I2924" s="2">
        <f t="shared" si="518"/>
        <v>300.16530080172538</v>
      </c>
      <c r="J2924">
        <f>VLOOKUP(A2924,'VXX-IV'!A$1:C$4500,3,0)</f>
        <v>300.19</v>
      </c>
      <c r="L2924">
        <f t="shared" si="512"/>
        <v>15309.243647948941</v>
      </c>
      <c r="M2924">
        <v>1532.5</v>
      </c>
      <c r="O2924">
        <f t="shared" si="513"/>
        <v>2563.3692427566125</v>
      </c>
      <c r="R2924">
        <f t="shared" si="514"/>
        <v>40.172941872353043</v>
      </c>
      <c r="U2924" s="2">
        <f t="shared" si="515"/>
        <v>44.015707404473808</v>
      </c>
      <c r="V2924">
        <f>VLOOKUP(A2924,'VXZ-IV'!A$1:C$4500,3,0)</f>
        <v>44</v>
      </c>
      <c r="W2924" s="10">
        <f t="shared" si="520"/>
        <v>3.569864653139021E-4</v>
      </c>
      <c r="X2924">
        <f t="shared" si="516"/>
        <v>43.455214037937345</v>
      </c>
      <c r="Y2924">
        <v>43.46</v>
      </c>
      <c r="AA2924" s="10">
        <f t="shared" ref="AA2924:AA2987" si="521">X2924/Y2924-1</f>
        <v>-1.1012337926030735E-4</v>
      </c>
      <c r="AB2924">
        <f t="shared" si="517"/>
        <v>248.78708823752916</v>
      </c>
      <c r="AC2924">
        <f>VLOOKUP(A2924,'VIXY-IV'!A$1:E$2000,4,0)</f>
        <v>249.78</v>
      </c>
      <c r="AD2924" s="10">
        <f t="shared" si="510"/>
        <v>-3.9751451776396385E-3</v>
      </c>
      <c r="AE2924">
        <f>ROW()</f>
        <v>2924</v>
      </c>
      <c r="AF2924">
        <f t="shared" si="511"/>
        <v>0.85060639470782795</v>
      </c>
      <c r="AG2924">
        <f>AG2923*(1-(AG$1+AG$5))^($A2924-$A2923)*(1+2*(E2924/E2923-1))</f>
        <v>2830.0253220012714</v>
      </c>
      <c r="AH2924">
        <f>VLOOKUP(A2924,'UVXY-IV'!A$2:E$2000,4,0)</f>
        <v>14022.2</v>
      </c>
      <c r="AJ2924" s="10">
        <f t="shared" si="509"/>
        <v>-0.79817537034122521</v>
      </c>
      <c r="AK2924">
        <f t="shared" si="519"/>
        <v>30.6129701916723</v>
      </c>
      <c r="AM2924">
        <v>30.617249999999999</v>
      </c>
      <c r="AN2924" s="10">
        <f t="shared" si="508"/>
        <v>-1.3978421731863921E-4</v>
      </c>
      <c r="AO2924">
        <f>AO2923*(1-AO$1+H2923)^($A2924-$A2923)*(2-E2924/E2923)</f>
        <v>31.290660953739714</v>
      </c>
      <c r="AP2924">
        <v>31.29</v>
      </c>
      <c r="AQ2924" s="10">
        <f t="shared" ref="AQ2924:AQ2987" si="522">AO2924/AP2924-1</f>
        <v>2.1123481614315764E-5</v>
      </c>
    </row>
    <row r="2925" spans="1:43" x14ac:dyDescent="0.25">
      <c r="A2925" s="1">
        <v>42305</v>
      </c>
      <c r="B2925" s="12">
        <v>14.33</v>
      </c>
      <c r="C2925" s="12">
        <v>17.489999999999998</v>
      </c>
      <c r="D2925">
        <v>482.40789999999998</v>
      </c>
      <c r="E2925">
        <v>429.94299999999998</v>
      </c>
      <c r="F2925">
        <v>25955.397634000001</v>
      </c>
      <c r="G2925">
        <v>23136.530832</v>
      </c>
      <c r="H2925">
        <f>(1/(1-91/360*VLOOKUP($A2925,Tbills!$B$4:$C$974,2,1)/100))^((1)/91)-1</f>
        <v>5.5561859602093477E-7</v>
      </c>
      <c r="I2925" s="2">
        <f t="shared" si="518"/>
        <v>291.8204263429252</v>
      </c>
      <c r="J2925">
        <f>VLOOKUP(A2925,'VXX-IV'!A$1:C$4500,3,0)</f>
        <v>291.83999999999997</v>
      </c>
      <c r="L2925">
        <f t="shared" si="512"/>
        <v>14458.083570081757</v>
      </c>
      <c r="M2925">
        <v>1447.5</v>
      </c>
      <c r="O2925">
        <f t="shared" si="513"/>
        <v>2456.4792874380637</v>
      </c>
      <c r="R2925">
        <f t="shared" si="514"/>
        <v>40.729058769343148</v>
      </c>
      <c r="U2925" s="2">
        <f t="shared" si="515"/>
        <v>43.314005569725509</v>
      </c>
      <c r="V2925">
        <f>VLOOKUP(A2925,'VXZ-IV'!A$1:C$4500,3,0)</f>
        <v>43.32</v>
      </c>
      <c r="W2925" s="10">
        <f t="shared" si="520"/>
        <v>-1.383755834369893E-4</v>
      </c>
      <c r="X2925">
        <f t="shared" si="516"/>
        <v>44.145353558001212</v>
      </c>
      <c r="Y2925">
        <v>44.15</v>
      </c>
      <c r="AA2925" s="10">
        <f t="shared" si="521"/>
        <v>-1.0524217437801742E-4</v>
      </c>
      <c r="AB2925">
        <f t="shared" si="517"/>
        <v>241.86789494701657</v>
      </c>
      <c r="AC2925">
        <f>VLOOKUP(A2925,'VIXY-IV'!A$1:E$2000,4,0)</f>
        <v>242.82</v>
      </c>
      <c r="AD2925" s="10">
        <f t="shared" si="510"/>
        <v>-3.9210322583947965E-3</v>
      </c>
      <c r="AE2925">
        <f>ROW()</f>
        <v>2925</v>
      </c>
      <c r="AF2925">
        <f t="shared" si="511"/>
        <v>0.81932532875929109</v>
      </c>
      <c r="AG2925">
        <f>AG2924*(1-(AG$1+AG$5))^($A2925-$A2924)*(1+2*(E2925/E2924-1))</f>
        <v>2672.7114454880598</v>
      </c>
      <c r="AH2925">
        <f>VLOOKUP(A2925,'UVXY-IV'!A$2:E$2000,4,0)</f>
        <v>13240.9</v>
      </c>
      <c r="AJ2925" s="10">
        <f t="shared" si="509"/>
        <v>-0.79814729772990811</v>
      </c>
      <c r="AK2925">
        <f t="shared" si="519"/>
        <v>31.461866020789579</v>
      </c>
      <c r="AM2925">
        <v>31.466449999999998</v>
      </c>
      <c r="AN2925" s="10">
        <f t="shared" si="508"/>
        <v>-1.4567830849743224E-4</v>
      </c>
      <c r="AO2925">
        <f>AO2924*(1-AO$1+H2924)^($A2925-$A2924)*(2-E2925/E2924)</f>
        <v>32.158675357785768</v>
      </c>
      <c r="AP2925">
        <v>32.159999999999997</v>
      </c>
      <c r="AQ2925" s="10">
        <f t="shared" si="522"/>
        <v>-4.118912357675697E-5</v>
      </c>
    </row>
    <row r="2926" spans="1:43" x14ac:dyDescent="0.25">
      <c r="A2926" s="1">
        <v>42306</v>
      </c>
      <c r="B2926" s="12">
        <v>14.61</v>
      </c>
      <c r="C2926" s="12">
        <v>17.809999999999999</v>
      </c>
      <c r="D2926">
        <v>487.90699999999998</v>
      </c>
      <c r="E2926">
        <v>434.84379999999999</v>
      </c>
      <c r="F2926">
        <v>26228.111546</v>
      </c>
      <c r="G2926">
        <v>23379.613995</v>
      </c>
      <c r="H2926">
        <f>(1/(1-91/360*VLOOKUP($A2926,Tbills!$B$4:$C$974,2,1)/100))^((1)/91)-1</f>
        <v>5.5561859602093477E-7</v>
      </c>
      <c r="I2926" s="2">
        <f t="shared" si="518"/>
        <v>295.13977070903962</v>
      </c>
      <c r="J2926">
        <f>VLOOKUP(A2926,'VXX-IV'!A$1:C$4500,3,0)</f>
        <v>295.16000000000003</v>
      </c>
      <c r="L2926">
        <f t="shared" si="512"/>
        <v>14787.030602990073</v>
      </c>
      <c r="M2926">
        <v>1480</v>
      </c>
      <c r="O2926">
        <f t="shared" si="513"/>
        <v>2498.396172535965</v>
      </c>
      <c r="R2926">
        <f t="shared" si="514"/>
        <v>40.495098511837575</v>
      </c>
      <c r="U2926" s="2">
        <f t="shared" si="515"/>
        <v>43.768039495797204</v>
      </c>
      <c r="V2926">
        <f>VLOOKUP(A2926,'VXZ-IV'!A$1:C$4500,3,0)</f>
        <v>43.76</v>
      </c>
      <c r="W2926" s="10">
        <f t="shared" si="520"/>
        <v>1.837179112706977E-4</v>
      </c>
      <c r="X2926">
        <f t="shared" si="516"/>
        <v>43.679950575416264</v>
      </c>
      <c r="Y2926">
        <v>43.68</v>
      </c>
      <c r="AA2926" s="10">
        <f t="shared" si="521"/>
        <v>-1.1315151954294222E-6</v>
      </c>
      <c r="AB2926">
        <f t="shared" si="517"/>
        <v>244.61635057574873</v>
      </c>
      <c r="AC2926">
        <f>VLOOKUP(A2926,'VIXY-IV'!A$1:E$2000,4,0)</f>
        <v>245.572</v>
      </c>
      <c r="AD2926" s="10">
        <f t="shared" si="510"/>
        <v>-3.8915243767664309E-3</v>
      </c>
      <c r="AE2926">
        <f>ROW()</f>
        <v>2926</v>
      </c>
      <c r="AF2926">
        <f t="shared" si="511"/>
        <v>0.82032565974171812</v>
      </c>
      <c r="AG2926">
        <f>AG2925*(1-(AG$1+AG$5))^($A2926-$A2925)*(1+2*(E2926/E2925-1))</f>
        <v>2733.5503058783215</v>
      </c>
      <c r="AH2926">
        <f>VLOOKUP(A2926,'UVXY-IV'!A$2:E$2000,4,0)</f>
        <v>13540.75</v>
      </c>
      <c r="AJ2926" s="10">
        <f t="shared" si="509"/>
        <v>-0.79812415812430471</v>
      </c>
      <c r="AK2926">
        <f t="shared" si="519"/>
        <v>31.10179236594286</v>
      </c>
      <c r="AM2926">
        <v>31.1066</v>
      </c>
      <c r="AN2926" s="10">
        <f t="shared" ref="AN2926:AN2989" si="523">AK2926/AM2926-1</f>
        <v>-1.5455350495197084E-4</v>
      </c>
      <c r="AO2926">
        <f>AO2925*(1-AO$1+H2925)^($A2926-$A2925)*(2-E2926/E2925)</f>
        <v>31.790949404122049</v>
      </c>
      <c r="AP2926">
        <v>31.79</v>
      </c>
      <c r="AQ2926" s="10">
        <f t="shared" si="522"/>
        <v>2.9864867003848161E-5</v>
      </c>
    </row>
    <row r="2927" spans="1:43" x14ac:dyDescent="0.25">
      <c r="A2927" s="1">
        <v>42307</v>
      </c>
      <c r="B2927" s="12">
        <v>15.07</v>
      </c>
      <c r="C2927" s="12">
        <v>18.399999999999999</v>
      </c>
      <c r="D2927">
        <v>500.2124</v>
      </c>
      <c r="E2927">
        <v>445.8107</v>
      </c>
      <c r="F2927">
        <v>26600.783772999999</v>
      </c>
      <c r="G2927">
        <v>23711.799256999999</v>
      </c>
      <c r="H2927">
        <f>(1/(1-91/360*VLOOKUP($A2927,Tbills!$B$4:$C$974,2,1)/100))^((1)/91)-1</f>
        <v>5.5561859602093477E-7</v>
      </c>
      <c r="I2927" s="2">
        <f t="shared" si="518"/>
        <v>302.57605083319777</v>
      </c>
      <c r="J2927">
        <f>VLOOKUP(A2927,'VXX-IV'!A$1:C$4500,3,0)</f>
        <v>302.60000000000002</v>
      </c>
      <c r="L2927">
        <f t="shared" si="512"/>
        <v>15532.204363127552</v>
      </c>
      <c r="M2927">
        <v>1555</v>
      </c>
      <c r="O2927">
        <f t="shared" si="513"/>
        <v>2592.8243232449481</v>
      </c>
      <c r="R2927">
        <f t="shared" si="514"/>
        <v>39.982641314243835</v>
      </c>
      <c r="U2927" s="2">
        <f t="shared" si="515"/>
        <v>44.388852161435636</v>
      </c>
      <c r="V2927">
        <f>VLOOKUP(A2927,'VXZ-IV'!A$1:C$4500,3,0)</f>
        <v>44.4</v>
      </c>
      <c r="W2927" s="10">
        <f t="shared" si="520"/>
        <v>-2.5107744514329955E-4</v>
      </c>
      <c r="X2927">
        <f t="shared" si="516"/>
        <v>43.057762759066094</v>
      </c>
      <c r="Y2927">
        <v>43.06</v>
      </c>
      <c r="AA2927" s="10">
        <f t="shared" si="521"/>
        <v>-5.1956361679206253E-5</v>
      </c>
      <c r="AB2927">
        <f t="shared" si="517"/>
        <v>250.7769096850711</v>
      </c>
      <c r="AC2927">
        <f>VLOOKUP(A2927,'VIXY-IV'!A$1:E$2000,4,0)</f>
        <v>251.768</v>
      </c>
      <c r="AD2927" s="10">
        <f t="shared" si="510"/>
        <v>-3.9365221748947077E-3</v>
      </c>
      <c r="AE2927">
        <f>ROW()</f>
        <v>2927</v>
      </c>
      <c r="AF2927">
        <f t="shared" si="511"/>
        <v>0.81902173913043486</v>
      </c>
      <c r="AG2927">
        <f>AG2926*(1-(AG$1+AG$5))^($A2927-$A2926)*(1+2*(E2927/E2926-1))</f>
        <v>2871.3355721331109</v>
      </c>
      <c r="AH2927">
        <f>VLOOKUP(A2927,'UVXY-IV'!A$2:E$2000,4,0)</f>
        <v>14222.9</v>
      </c>
      <c r="AJ2927" s="10">
        <f t="shared" ref="AJ2927:AJ2990" si="524">AG2927/AH2927-1</f>
        <v>-0.79811883848349419</v>
      </c>
      <c r="AK2927">
        <f t="shared" si="519"/>
        <v>30.315983151531359</v>
      </c>
      <c r="AM2927">
        <v>30.321899999999999</v>
      </c>
      <c r="AN2927" s="10">
        <f t="shared" si="523"/>
        <v>-1.951344892187068E-4</v>
      </c>
      <c r="AO2927">
        <f>AO2926*(1-AO$1+H2926)^($A2927-$A2926)*(2-E2927/E2926)</f>
        <v>30.98804251472685</v>
      </c>
      <c r="AP2927">
        <v>30.99</v>
      </c>
      <c r="AQ2927" s="10">
        <f t="shared" si="522"/>
        <v>-6.3165062057057852E-5</v>
      </c>
    </row>
    <row r="2928" spans="1:43" x14ac:dyDescent="0.25">
      <c r="A2928" s="1">
        <v>42310</v>
      </c>
      <c r="B2928" s="12">
        <v>14.15</v>
      </c>
      <c r="C2928" s="12">
        <v>17.420000000000002</v>
      </c>
      <c r="D2928">
        <v>478.61279999999999</v>
      </c>
      <c r="E2928">
        <v>426.55950000000001</v>
      </c>
      <c r="F2928">
        <v>25814.139433</v>
      </c>
      <c r="G2928">
        <v>23010.549091000001</v>
      </c>
      <c r="H2928">
        <f>(1/(1-91/360*VLOOKUP($A2928,Tbills!$B$4:$C$974,2,1)/100))^((1)/91)-1</f>
        <v>3.0560339647767165E-6</v>
      </c>
      <c r="I2928" s="2">
        <f t="shared" si="518"/>
        <v>289.48938034031528</v>
      </c>
      <c r="J2928">
        <f>VLOOKUP(A2928,'VXX-IV'!A$1:C$4500,3,0)</f>
        <v>289.51</v>
      </c>
      <c r="L2928">
        <f t="shared" si="512"/>
        <v>14188.972642192335</v>
      </c>
      <c r="M2928">
        <v>1420</v>
      </c>
      <c r="O2928">
        <f t="shared" si="513"/>
        <v>2424.6324111447175</v>
      </c>
      <c r="R2928">
        <f t="shared" si="514"/>
        <v>40.840376469692593</v>
      </c>
      <c r="U2928" s="2">
        <f t="shared" si="515"/>
        <v>43.073024101180664</v>
      </c>
      <c r="V2928">
        <f>VLOOKUP(A2928,'VXZ-IV'!A$1:C$4500,3,0)</f>
        <v>43.08</v>
      </c>
      <c r="W2928" s="10">
        <f t="shared" si="520"/>
        <v>-1.6192894195299345E-4</v>
      </c>
      <c r="X2928">
        <f t="shared" si="516"/>
        <v>44.326635990399701</v>
      </c>
      <c r="Y2928">
        <v>44.33</v>
      </c>
      <c r="AA2928" s="10">
        <f t="shared" si="521"/>
        <v>-7.5885621481974752E-5</v>
      </c>
      <c r="AB2928">
        <f t="shared" si="517"/>
        <v>239.92265086131536</v>
      </c>
      <c r="AC2928">
        <f>VLOOKUP(A2928,'VIXY-IV'!A$1:E$2000,4,0)</f>
        <v>240.83</v>
      </c>
      <c r="AD2928" s="10">
        <f t="shared" ref="AD2928:AD2991" si="525">AB2928/AC2928-1</f>
        <v>-3.7675918227988436E-3</v>
      </c>
      <c r="AE2928">
        <f>ROW()</f>
        <v>2928</v>
      </c>
      <c r="AF2928">
        <f t="shared" si="511"/>
        <v>0.81228473019517788</v>
      </c>
      <c r="AG2928">
        <f>AG2927*(1-(AG$1+AG$5))^($A2928-$A2927)*(1+2*(E2928/E2927-1))</f>
        <v>2623.0877389300372</v>
      </c>
      <c r="AH2928">
        <f>VLOOKUP(A2928,'UVXY-IV'!A$2:E$2000,4,0)</f>
        <v>12989.85</v>
      </c>
      <c r="AJ2928" s="10">
        <f t="shared" si="524"/>
        <v>-0.79806635650680824</v>
      </c>
      <c r="AK2928">
        <f t="shared" si="519"/>
        <v>31.620683052326097</v>
      </c>
      <c r="AM2928">
        <v>31.624649999999999</v>
      </c>
      <c r="AN2928" s="10">
        <f t="shared" si="523"/>
        <v>-1.254384688494925E-4</v>
      </c>
      <c r="AO2928">
        <f>AO2927*(1-AO$1+H2927)^($A2928-$A2927)*(2-E2928/E2927)</f>
        <v>32.322649366046633</v>
      </c>
      <c r="AP2928">
        <v>32.32</v>
      </c>
      <c r="AQ2928" s="10">
        <f t="shared" si="522"/>
        <v>8.1972959363740827E-5</v>
      </c>
    </row>
    <row r="2929" spans="1:43" x14ac:dyDescent="0.25">
      <c r="A2929" s="1">
        <v>42311</v>
      </c>
      <c r="B2929" s="12">
        <v>14.54</v>
      </c>
      <c r="C2929" s="12">
        <v>17.47</v>
      </c>
      <c r="D2929">
        <v>486.65879999999999</v>
      </c>
      <c r="E2929">
        <v>433.72910000000002</v>
      </c>
      <c r="F2929">
        <v>26129.322677</v>
      </c>
      <c r="G2929">
        <v>23291.430979000001</v>
      </c>
      <c r="H2929">
        <f>(1/(1-91/360*VLOOKUP($A2929,Tbills!$B$4:$C$974,2,1)/100))^((1)/91)-1</f>
        <v>3.0560339647767165E-6</v>
      </c>
      <c r="I2929" s="2">
        <f t="shared" si="518"/>
        <v>294.34883319190482</v>
      </c>
      <c r="J2929">
        <f>VLOOKUP(A2929,'VXX-IV'!A$1:C$4500,3,0)</f>
        <v>294.36</v>
      </c>
      <c r="L2929">
        <f t="shared" si="512"/>
        <v>14665.330181555741</v>
      </c>
      <c r="M2929">
        <v>1467.5</v>
      </c>
      <c r="O2929">
        <f t="shared" si="513"/>
        <v>2485.6783737526425</v>
      </c>
      <c r="R2929">
        <f t="shared" si="514"/>
        <v>40.495323830654939</v>
      </c>
      <c r="U2929" s="2">
        <f t="shared" si="515"/>
        <v>43.597870283206461</v>
      </c>
      <c r="V2929">
        <f>VLOOKUP(A2929,'VXZ-IV'!A$1:C$4500,3,0)</f>
        <v>43.6</v>
      </c>
      <c r="W2929" s="10">
        <f t="shared" si="520"/>
        <v>-4.8846715448136457E-5</v>
      </c>
      <c r="X2929">
        <f t="shared" si="516"/>
        <v>43.784070278129853</v>
      </c>
      <c r="Y2929">
        <v>43.78</v>
      </c>
      <c r="AA2929" s="10">
        <f t="shared" si="521"/>
        <v>9.2971177018119633E-5</v>
      </c>
      <c r="AB2929">
        <f t="shared" si="517"/>
        <v>243.94675847666372</v>
      </c>
      <c r="AC2929">
        <f>VLOOKUP(A2929,'VIXY-IV'!A$1:E$2000,4,0)</f>
        <v>244.85400000000001</v>
      </c>
      <c r="AD2929" s="10">
        <f t="shared" si="525"/>
        <v>-3.7052346432416838E-3</v>
      </c>
      <c r="AE2929">
        <f>ROW()</f>
        <v>2929</v>
      </c>
      <c r="AF2929">
        <f t="shared" si="511"/>
        <v>0.83228391528334289</v>
      </c>
      <c r="AG2929">
        <f>AG2928*(1-(AG$1+AG$5))^($A2929-$A2928)*(1+2*(E2929/E2928-1))</f>
        <v>2711.1739419146325</v>
      </c>
      <c r="AH2929">
        <f>VLOOKUP(A2929,'UVXY-IV'!A$2:E$2000,4,0)</f>
        <v>13424.3</v>
      </c>
      <c r="AJ2929" s="10">
        <f t="shared" si="524"/>
        <v>-0.79803982763238057</v>
      </c>
      <c r="AK2929">
        <f t="shared" si="519"/>
        <v>31.087755516471276</v>
      </c>
      <c r="AM2929">
        <v>31.091349999999998</v>
      </c>
      <c r="AN2929" s="10">
        <f t="shared" si="523"/>
        <v>-1.1561040381724563E-4</v>
      </c>
      <c r="AO2929">
        <f>AO2928*(1-AO$1+H2928)^($A2929-$A2928)*(2-E2929/E2928)</f>
        <v>31.778292908001482</v>
      </c>
      <c r="AP2929">
        <v>31.78</v>
      </c>
      <c r="AQ2929" s="10">
        <f t="shared" si="522"/>
        <v>-5.3715921916941411E-5</v>
      </c>
    </row>
    <row r="2930" spans="1:43" x14ac:dyDescent="0.25">
      <c r="A2930" s="1">
        <v>42312</v>
      </c>
      <c r="B2930" s="12">
        <v>15.51</v>
      </c>
      <c r="C2930" s="12">
        <v>18.309999999999999</v>
      </c>
      <c r="D2930">
        <v>502.85770000000002</v>
      </c>
      <c r="E2930">
        <v>448.16489999999999</v>
      </c>
      <c r="F2930">
        <v>26547.657583</v>
      </c>
      <c r="G2930">
        <v>23664.259576</v>
      </c>
      <c r="H2930">
        <f>(1/(1-91/360*VLOOKUP($A2930,Tbills!$B$4:$C$974,2,1)/100))^((1)/91)-1</f>
        <v>3.0560339647767165E-6</v>
      </c>
      <c r="I2930" s="2">
        <f t="shared" si="518"/>
        <v>304.1390972681736</v>
      </c>
      <c r="J2930">
        <f>VLOOKUP(A2930,'VXX-IV'!A$1:C$4500,3,0)</f>
        <v>304.16000000000003</v>
      </c>
      <c r="L2930">
        <f t="shared" si="512"/>
        <v>15640.882887008518</v>
      </c>
      <c r="M2930">
        <v>1565</v>
      </c>
      <c r="O2930">
        <f t="shared" si="513"/>
        <v>2609.6866294514957</v>
      </c>
      <c r="R2930">
        <f t="shared" si="514"/>
        <v>39.81962101576223</v>
      </c>
      <c r="U2930" s="2">
        <f t="shared" si="515"/>
        <v>44.294799520043021</v>
      </c>
      <c r="V2930">
        <f>VLOOKUP(A2930,'VXZ-IV'!A$1:C$4500,3,0)</f>
        <v>44.28</v>
      </c>
      <c r="W2930" s="10">
        <f t="shared" si="520"/>
        <v>3.3422583656328442E-4</v>
      </c>
      <c r="X2930">
        <f t="shared" si="516"/>
        <v>43.081751837384076</v>
      </c>
      <c r="Y2930">
        <v>43.08</v>
      </c>
      <c r="AA2930" s="10">
        <f t="shared" si="521"/>
        <v>4.0664748933938455E-5</v>
      </c>
      <c r="AB2930">
        <f t="shared" si="517"/>
        <v>252.05724697916079</v>
      </c>
      <c r="AC2930">
        <f>VLOOKUP(A2930,'VIXY-IV'!A$1:E$2000,4,0)</f>
        <v>252.982</v>
      </c>
      <c r="AD2930" s="10">
        <f t="shared" si="525"/>
        <v>-3.6554103487173029E-3</v>
      </c>
      <c r="AE2930">
        <f>ROW()</f>
        <v>2930</v>
      </c>
      <c r="AF2930">
        <f t="shared" si="511"/>
        <v>0.8470780993992354</v>
      </c>
      <c r="AG2930">
        <f>AG2929*(1-(AG$1+AG$5))^($A2930-$A2929)*(1+2*(E2930/E2929-1))</f>
        <v>2891.5484315764675</v>
      </c>
      <c r="AH2930">
        <f>VLOOKUP(A2930,'UVXY-IV'!A$2:E$2000,4,0)</f>
        <v>14315.85</v>
      </c>
      <c r="AJ2930" s="10">
        <f t="shared" si="524"/>
        <v>-0.79801769146949242</v>
      </c>
      <c r="AK2930">
        <f t="shared" si="519"/>
        <v>30.051662421867636</v>
      </c>
      <c r="AM2930">
        <v>30.055499999999999</v>
      </c>
      <c r="AN2930" s="10">
        <f t="shared" si="523"/>
        <v>-1.2768305742250075E-4</v>
      </c>
      <c r="AO2930">
        <f>AO2929*(1-AO$1+H2929)^($A2930-$A2929)*(2-E2930/E2929)</f>
        <v>30.719574039300181</v>
      </c>
      <c r="AP2930">
        <v>30.72</v>
      </c>
      <c r="AQ2930" s="10">
        <f t="shared" si="522"/>
        <v>-1.3865908197185917E-5</v>
      </c>
    </row>
    <row r="2931" spans="1:43" x14ac:dyDescent="0.25">
      <c r="A2931" s="1">
        <v>42313</v>
      </c>
      <c r="B2931" s="12">
        <v>15.05</v>
      </c>
      <c r="C2931" s="12">
        <v>17.809999999999999</v>
      </c>
      <c r="D2931">
        <v>483.90289999999999</v>
      </c>
      <c r="E2931">
        <v>431.27030000000002</v>
      </c>
      <c r="F2931">
        <v>26098.427793999999</v>
      </c>
      <c r="G2931">
        <v>23263.749279</v>
      </c>
      <c r="H2931">
        <f>(1/(1-91/360*VLOOKUP($A2931,Tbills!$B$4:$C$974,2,1)/100))^((1)/91)-1</f>
        <v>3.0560339647767165E-6</v>
      </c>
      <c r="I2931" s="2">
        <f t="shared" si="518"/>
        <v>292.66769217264027</v>
      </c>
      <c r="J2931">
        <f>VLOOKUP(A2931,'VXX-IV'!A$1:C$4500,3,0)</f>
        <v>292.69</v>
      </c>
      <c r="L2931">
        <f t="shared" si="512"/>
        <v>14461.035694362561</v>
      </c>
      <c r="M2931">
        <v>1447.5</v>
      </c>
      <c r="O2931">
        <f t="shared" si="513"/>
        <v>2462.0365081218401</v>
      </c>
      <c r="R2931">
        <f t="shared" si="514"/>
        <v>40.568332824606323</v>
      </c>
      <c r="U2931" s="2">
        <f t="shared" si="515"/>
        <v>43.544197272833877</v>
      </c>
      <c r="V2931">
        <f>VLOOKUP(A2931,'VXZ-IV'!A$1:C$4500,3,0)</f>
        <v>43.56</v>
      </c>
      <c r="W2931" s="10">
        <f t="shared" si="520"/>
        <v>-3.6278069711026539E-4</v>
      </c>
      <c r="X2931">
        <f t="shared" si="516"/>
        <v>43.809410688518696</v>
      </c>
      <c r="Y2931">
        <v>43.81</v>
      </c>
      <c r="AA2931" s="10">
        <f t="shared" si="521"/>
        <v>-1.3451528904528942E-5</v>
      </c>
      <c r="AB2931">
        <f t="shared" si="517"/>
        <v>242.54691638144593</v>
      </c>
      <c r="AC2931">
        <f>VLOOKUP(A2931,'VIXY-IV'!A$1:E$2000,4,0)</f>
        <v>243.43600000000001</v>
      </c>
      <c r="AD2931" s="10">
        <f t="shared" si="525"/>
        <v>-3.6522273556667262E-3</v>
      </c>
      <c r="AE2931">
        <f>ROW()</f>
        <v>2931</v>
      </c>
      <c r="AF2931">
        <f t="shared" si="511"/>
        <v>0.84503088152723205</v>
      </c>
      <c r="AG2931">
        <f>AG2930*(1-(AG$1+AG$5))^($A2931-$A2930)*(1+2*(E2931/E2930-1))</f>
        <v>2673.4512857749255</v>
      </c>
      <c r="AH2931">
        <f>VLOOKUP(A2931,'UVXY-IV'!A$2:E$2000,4,0)</f>
        <v>13234.9</v>
      </c>
      <c r="AJ2931" s="10">
        <f t="shared" si="524"/>
        <v>-0.79799988773810715</v>
      </c>
      <c r="AK2931">
        <f t="shared" si="519"/>
        <v>31.183076077341909</v>
      </c>
      <c r="AM2931">
        <v>31.1877</v>
      </c>
      <c r="AN2931" s="10">
        <f t="shared" si="523"/>
        <v>-1.4826109838461665E-4</v>
      </c>
      <c r="AO2931">
        <f>AO2930*(1-AO$1+H2930)^($A2931-$A2930)*(2-E2931/E2930)</f>
        <v>31.876536963400035</v>
      </c>
      <c r="AP2931">
        <v>31.88</v>
      </c>
      <c r="AQ2931" s="10">
        <f t="shared" si="522"/>
        <v>-1.0862724592108908E-4</v>
      </c>
    </row>
    <row r="2932" spans="1:43" x14ac:dyDescent="0.25">
      <c r="A2932" s="1">
        <v>42314</v>
      </c>
      <c r="B2932" s="12">
        <v>14.33</v>
      </c>
      <c r="C2932" s="12">
        <v>17.45</v>
      </c>
      <c r="D2932">
        <v>473.6429</v>
      </c>
      <c r="E2932">
        <v>422.12490000000003</v>
      </c>
      <c r="F2932">
        <v>25799.218976</v>
      </c>
      <c r="G2932">
        <v>22996.967906999998</v>
      </c>
      <c r="H2932">
        <f>(1/(1-91/360*VLOOKUP($A2932,Tbills!$B$4:$C$974,2,1)/100))^((1)/91)-1</f>
        <v>3.0560339647767165E-6</v>
      </c>
      <c r="I2932" s="2">
        <f t="shared" si="518"/>
        <v>286.45539096431207</v>
      </c>
      <c r="J2932">
        <f>VLOOKUP(A2932,'VXX-IV'!A$1:C$4500,3,0)</f>
        <v>286.47000000000003</v>
      </c>
      <c r="L2932">
        <f t="shared" si="512"/>
        <v>13847.138486839272</v>
      </c>
      <c r="M2932">
        <v>1385</v>
      </c>
      <c r="O2932">
        <f t="shared" si="513"/>
        <v>2383.6422709507792</v>
      </c>
      <c r="R2932">
        <f t="shared" si="514"/>
        <v>40.996619952801886</v>
      </c>
      <c r="U2932" s="2">
        <f t="shared" si="515"/>
        <v>43.043929572951257</v>
      </c>
      <c r="V2932">
        <f>VLOOKUP(A2932,'VXZ-IV'!A$1:C$4500,3,0)</f>
        <v>43.04</v>
      </c>
      <c r="W2932" s="10">
        <f t="shared" si="520"/>
        <v>9.130048678573921E-5</v>
      </c>
      <c r="X2932">
        <f t="shared" si="516"/>
        <v>44.310299742967445</v>
      </c>
      <c r="Y2932">
        <v>44.31</v>
      </c>
      <c r="AA2932" s="10">
        <f t="shared" si="521"/>
        <v>6.7646799242204736E-6</v>
      </c>
      <c r="AB2932">
        <f t="shared" si="517"/>
        <v>237.39525574401605</v>
      </c>
      <c r="AC2932">
        <f>VLOOKUP(A2932,'VIXY-IV'!A$1:E$2000,4,0)</f>
        <v>238.25</v>
      </c>
      <c r="AD2932" s="10">
        <f t="shared" si="525"/>
        <v>-3.5875939390721534E-3</v>
      </c>
      <c r="AE2932">
        <f>ROW()</f>
        <v>2932</v>
      </c>
      <c r="AF2932">
        <f t="shared" si="511"/>
        <v>0.82120343839541554</v>
      </c>
      <c r="AG2932">
        <f>AG2931*(1-(AG$1+AG$5))^($A2932-$A2931)*(1+2*(E2932/E2931-1))</f>
        <v>2559.9800618561917</v>
      </c>
      <c r="AH2932">
        <f>VLOOKUP(A2932,'UVXY-IV'!A$2:E$2000,4,0)</f>
        <v>12671.2</v>
      </c>
      <c r="AJ2932" s="10">
        <f t="shared" si="524"/>
        <v>-0.7979686168747876</v>
      </c>
      <c r="AK2932">
        <f t="shared" si="519"/>
        <v>31.842852697094724</v>
      </c>
      <c r="AM2932">
        <v>31.847049999999999</v>
      </c>
      <c r="AN2932" s="10">
        <f t="shared" si="523"/>
        <v>-1.3179565784826597E-4</v>
      </c>
      <c r="AO2932">
        <f>AO2931*(1-AO$1+H2931)^($A2932-$A2931)*(2-E2932/E2931)</f>
        <v>32.551397570741514</v>
      </c>
      <c r="AP2932">
        <v>32.549999999999997</v>
      </c>
      <c r="AQ2932" s="10">
        <f t="shared" si="522"/>
        <v>4.2936121091186052E-5</v>
      </c>
    </row>
    <row r="2933" spans="1:43" x14ac:dyDescent="0.25">
      <c r="A2933" s="1">
        <v>42317</v>
      </c>
      <c r="B2933" s="12">
        <v>16.52</v>
      </c>
      <c r="C2933" s="12">
        <v>18.850000000000001</v>
      </c>
      <c r="D2933">
        <v>506.47609999999997</v>
      </c>
      <c r="E2933">
        <v>451.38299999999998</v>
      </c>
      <c r="F2933">
        <v>26422.994581999999</v>
      </c>
      <c r="G2933">
        <v>23552.779620000001</v>
      </c>
      <c r="H2933">
        <f>(1/(1-91/360*VLOOKUP($A2933,Tbills!$B$4:$C$974,2,1)/100))^((1)/91)-1</f>
        <v>3.7506470229597966E-6</v>
      </c>
      <c r="I2933" s="2">
        <f t="shared" si="518"/>
        <v>306.29023804957433</v>
      </c>
      <c r="J2933">
        <f>VLOOKUP(A2933,'VXX-IV'!A$1:C$4500,3,0)</f>
        <v>306.31</v>
      </c>
      <c r="L2933">
        <f t="shared" si="512"/>
        <v>15764.708976147336</v>
      </c>
      <c r="M2933">
        <v>1577.5</v>
      </c>
      <c r="O2933">
        <f t="shared" si="513"/>
        <v>2631.1968969679101</v>
      </c>
      <c r="R2933">
        <f t="shared" si="514"/>
        <v>39.57048493332978</v>
      </c>
      <c r="U2933" s="2">
        <f t="shared" si="515"/>
        <v>44.08142444484227</v>
      </c>
      <c r="V2933">
        <f>VLOOKUP(A2933,'VXZ-IV'!A$1:C$4500,3,0)</f>
        <v>44.08</v>
      </c>
      <c r="W2933" s="10">
        <f t="shared" si="520"/>
        <v>3.2314991884607736E-5</v>
      </c>
      <c r="X2933">
        <f t="shared" si="516"/>
        <v>43.235056847649766</v>
      </c>
      <c r="Y2933">
        <v>43.24</v>
      </c>
      <c r="AA2933" s="10">
        <f t="shared" si="521"/>
        <v>-1.1431897202207608E-4</v>
      </c>
      <c r="AB2933">
        <f t="shared" si="517"/>
        <v>253.82292090108021</v>
      </c>
      <c r="AC2933">
        <f>VLOOKUP(A2933,'VIXY-IV'!A$1:E$2000,4,0)</f>
        <v>254.75399999999999</v>
      </c>
      <c r="AD2933" s="10">
        <f t="shared" si="525"/>
        <v>-3.654816406885808E-3</v>
      </c>
      <c r="AE2933">
        <f>ROW()</f>
        <v>2933</v>
      </c>
      <c r="AF2933">
        <f t="shared" si="511"/>
        <v>0.87639257294429695</v>
      </c>
      <c r="AG2933">
        <f>AG2932*(1-(AG$1+AG$5))^($A2933-$A2932)*(1+2*(E2933/E2932-1))</f>
        <v>2914.5573869697996</v>
      </c>
      <c r="AH2933">
        <f>VLOOKUP(A2933,'UVXY-IV'!A$2:E$2000,4,0)</f>
        <v>14426.75</v>
      </c>
      <c r="AJ2933" s="10">
        <f t="shared" si="524"/>
        <v>-0.79797547008371261</v>
      </c>
      <c r="AK2933">
        <f t="shared" si="519"/>
        <v>29.631636870597816</v>
      </c>
      <c r="AM2933">
        <v>29.63965</v>
      </c>
      <c r="AN2933" s="10">
        <f t="shared" si="523"/>
        <v>-2.7035168776223806E-4</v>
      </c>
      <c r="AO2933">
        <f>AO2932*(1-AO$1+H2932)^($A2933-$A2932)*(2-E2933/E2932)</f>
        <v>30.292128480322734</v>
      </c>
      <c r="AP2933">
        <v>30.29</v>
      </c>
      <c r="AQ2933" s="10">
        <f t="shared" si="522"/>
        <v>7.0270066778954643E-5</v>
      </c>
    </row>
    <row r="2934" spans="1:43" x14ac:dyDescent="0.25">
      <c r="A2934" s="1">
        <v>42318</v>
      </c>
      <c r="B2934" s="12">
        <v>15.29</v>
      </c>
      <c r="C2934" s="12">
        <v>18.02</v>
      </c>
      <c r="D2934">
        <v>488.22269999999997</v>
      </c>
      <c r="E2934">
        <v>435.11340000000001</v>
      </c>
      <c r="F2934">
        <v>26112.698202</v>
      </c>
      <c r="G2934">
        <v>23276.101048</v>
      </c>
      <c r="H2934">
        <f>(1/(1-91/360*VLOOKUP($A2934,Tbills!$B$4:$C$974,2,1)/100))^((1)/91)-1</f>
        <v>3.7506470229597966E-6</v>
      </c>
      <c r="I2934" s="2">
        <f t="shared" si="518"/>
        <v>295.2443377661757</v>
      </c>
      <c r="J2934">
        <f>VLOOKUP(A2934,'VXX-IV'!A$1:C$4500,3,0)</f>
        <v>295.26</v>
      </c>
      <c r="L2934">
        <f t="shared" si="512"/>
        <v>14627.659635503423</v>
      </c>
      <c r="M2934">
        <v>1465</v>
      </c>
      <c r="O2934">
        <f t="shared" si="513"/>
        <v>2488.8551588518712</v>
      </c>
      <c r="R2934">
        <f t="shared" si="514"/>
        <v>40.281801031043464</v>
      </c>
      <c r="U2934" s="2">
        <f t="shared" si="515"/>
        <v>43.562695428781673</v>
      </c>
      <c r="V2934">
        <f>VLOOKUP(A2934,'VXZ-IV'!A$1:C$4500,3,0)</f>
        <v>43.56</v>
      </c>
      <c r="W2934" s="10">
        <f t="shared" si="520"/>
        <v>6.1878530341452631E-5</v>
      </c>
      <c r="X2934">
        <f t="shared" si="516"/>
        <v>43.741492705792126</v>
      </c>
      <c r="Y2934">
        <v>43.74</v>
      </c>
      <c r="AA2934" s="10">
        <f t="shared" si="521"/>
        <v>3.4126789943300651E-5</v>
      </c>
      <c r="AB2934">
        <f t="shared" si="517"/>
        <v>244.66562443849131</v>
      </c>
      <c r="AC2934">
        <f>VLOOKUP(A2934,'VIXY-IV'!A$1:E$2000,4,0)</f>
        <v>245.536</v>
      </c>
      <c r="AD2934" s="10">
        <f t="shared" si="525"/>
        <v>-3.5447981620156943E-3</v>
      </c>
      <c r="AE2934">
        <f>ROW()</f>
        <v>2934</v>
      </c>
      <c r="AF2934">
        <f t="shared" si="511"/>
        <v>0.84850166481687017</v>
      </c>
      <c r="AG2934">
        <f>AG2933*(1-(AG$1+AG$5))^($A2934-$A2933)*(1+2*(E2934/E2933-1))</f>
        <v>2704.3622685527321</v>
      </c>
      <c r="AH2934">
        <f>VLOOKUP(A2934,'UVXY-IV'!A$2:E$2000,4,0)</f>
        <v>13383</v>
      </c>
      <c r="AJ2934" s="10">
        <f t="shared" si="524"/>
        <v>-0.79792555715813107</v>
      </c>
      <c r="AK2934">
        <f t="shared" si="519"/>
        <v>30.698246535066055</v>
      </c>
      <c r="AM2934">
        <v>30.701499999999999</v>
      </c>
      <c r="AN2934" s="10">
        <f t="shared" si="523"/>
        <v>-1.0597087875008349E-4</v>
      </c>
      <c r="AO2934">
        <f>AO2933*(1-AO$1+H2933)^($A2934-$A2933)*(2-E2934/E2933)</f>
        <v>31.382931613895224</v>
      </c>
      <c r="AP2934">
        <v>31.38</v>
      </c>
      <c r="AQ2934" s="10">
        <f t="shared" si="522"/>
        <v>9.3423004946524557E-5</v>
      </c>
    </row>
    <row r="2935" spans="1:43" x14ac:dyDescent="0.25">
      <c r="A2935" s="1">
        <v>42319</v>
      </c>
      <c r="B2935" s="12">
        <v>16.059999999999999</v>
      </c>
      <c r="C2935" s="12">
        <v>18.45</v>
      </c>
      <c r="D2935">
        <v>502.06970000000001</v>
      </c>
      <c r="E2935">
        <v>447.45240000000001</v>
      </c>
      <c r="F2935">
        <v>26448.390313</v>
      </c>
      <c r="G2935">
        <v>23575.239948999999</v>
      </c>
      <c r="H2935">
        <f>(1/(1-91/360*VLOOKUP($A2935,Tbills!$B$4:$C$974,2,1)/100))^((1)/91)-1</f>
        <v>3.7506470229597966E-6</v>
      </c>
      <c r="I2935" s="2">
        <f t="shared" si="518"/>
        <v>303.61067118491758</v>
      </c>
      <c r="J2935">
        <f>VLOOKUP(A2935,'VXX-IV'!A$1:C$4500,3,0)</f>
        <v>303.63</v>
      </c>
      <c r="L2935">
        <f t="shared" si="512"/>
        <v>15456.644844589076</v>
      </c>
      <c r="M2935">
        <v>1547.5</v>
      </c>
      <c r="O2935">
        <f t="shared" si="513"/>
        <v>2594.6366171589298</v>
      </c>
      <c r="R2935">
        <f t="shared" si="514"/>
        <v>39.708847726588743</v>
      </c>
      <c r="U2935" s="2">
        <f t="shared" si="515"/>
        <v>44.121640323510974</v>
      </c>
      <c r="V2935">
        <f>VLOOKUP(A2935,'VXZ-IV'!A$1:C$4500,3,0)</f>
        <v>44.12</v>
      </c>
      <c r="W2935" s="10">
        <f t="shared" si="520"/>
        <v>3.7178683385707956E-5</v>
      </c>
      <c r="X2935">
        <f t="shared" si="516"/>
        <v>43.177902377188801</v>
      </c>
      <c r="Y2935">
        <v>43.18</v>
      </c>
      <c r="AA2935" s="10">
        <f t="shared" si="521"/>
        <v>-4.8578573673019321E-5</v>
      </c>
      <c r="AB2935">
        <f t="shared" si="517"/>
        <v>251.59511051732468</v>
      </c>
      <c r="AC2935">
        <f>VLOOKUP(A2935,'VIXY-IV'!A$1:E$2000,4,0)</f>
        <v>252.46600000000001</v>
      </c>
      <c r="AD2935" s="10">
        <f t="shared" si="525"/>
        <v>-3.4495317495240041E-3</v>
      </c>
      <c r="AE2935">
        <f>ROW()</f>
        <v>2935</v>
      </c>
      <c r="AF2935">
        <f t="shared" si="511"/>
        <v>0.87046070460704605</v>
      </c>
      <c r="AG2935">
        <f>AG2934*(1-(AG$1+AG$5))^($A2935-$A2934)*(1+2*(E2935/E2934-1))</f>
        <v>2857.6472507067706</v>
      </c>
      <c r="AH2935">
        <f>VLOOKUP(A2935,'UVXY-IV'!A$2:E$2000,4,0)</f>
        <v>14140.2</v>
      </c>
      <c r="AJ2935" s="10">
        <f t="shared" si="524"/>
        <v>-0.79790616464358566</v>
      </c>
      <c r="AK2935">
        <f t="shared" si="519"/>
        <v>29.826312600265055</v>
      </c>
      <c r="AM2935">
        <v>29.8306</v>
      </c>
      <c r="AN2935" s="10">
        <f t="shared" si="523"/>
        <v>-1.4372489104963471E-4</v>
      </c>
      <c r="AO2935">
        <f>AO2934*(1-AO$1+H2934)^($A2935-$A2934)*(2-E2935/E2934)</f>
        <v>30.491957075935854</v>
      </c>
      <c r="AP2935">
        <v>30.49</v>
      </c>
      <c r="AQ2935" s="10">
        <f t="shared" si="522"/>
        <v>6.4187469198229152E-5</v>
      </c>
    </row>
    <row r="2936" spans="1:43" x14ac:dyDescent="0.25">
      <c r="A2936" s="1">
        <v>42320</v>
      </c>
      <c r="B2936" s="12">
        <v>18.37</v>
      </c>
      <c r="C2936" s="12">
        <v>20.170000000000002</v>
      </c>
      <c r="D2936">
        <v>543.97130000000004</v>
      </c>
      <c r="E2936">
        <v>484.79410000000001</v>
      </c>
      <c r="F2936">
        <v>27678.75476</v>
      </c>
      <c r="G2936">
        <v>24671.858612</v>
      </c>
      <c r="H2936">
        <f>(1/(1-91/360*VLOOKUP($A2936,Tbills!$B$4:$C$974,2,1)/100))^((1)/91)-1</f>
        <v>3.7506470229597966E-6</v>
      </c>
      <c r="I2936" s="2">
        <f t="shared" si="518"/>
        <v>328.94130918321582</v>
      </c>
      <c r="J2936">
        <f>VLOOKUP(A2936,'VXX-IV'!A$1:C$4500,3,0)</f>
        <v>328.96</v>
      </c>
      <c r="L2936">
        <f t="shared" si="512"/>
        <v>18035.735334892674</v>
      </c>
      <c r="M2936">
        <v>1805</v>
      </c>
      <c r="O2936">
        <f t="shared" si="513"/>
        <v>2919.3375069971939</v>
      </c>
      <c r="R2936">
        <f t="shared" si="514"/>
        <v>38.05019615356521</v>
      </c>
      <c r="U2936" s="2">
        <f t="shared" si="515"/>
        <v>46.173028667679255</v>
      </c>
      <c r="V2936">
        <f>VLOOKUP(A2936,'VXZ-IV'!A$1:C$4500,3,0)</f>
        <v>46.16</v>
      </c>
      <c r="W2936" s="10">
        <f t="shared" si="520"/>
        <v>2.8225016636174161E-4</v>
      </c>
      <c r="X2936">
        <f t="shared" si="516"/>
        <v>41.168083960474597</v>
      </c>
      <c r="Y2936">
        <v>41.17</v>
      </c>
      <c r="AA2936" s="10">
        <f t="shared" si="521"/>
        <v>-4.6539701855863314E-5</v>
      </c>
      <c r="AB2936">
        <f t="shared" si="517"/>
        <v>272.58222911771435</v>
      </c>
      <c r="AC2936">
        <f>VLOOKUP(A2936,'VIXY-IV'!A$1:E$2000,4,0)</f>
        <v>273.49</v>
      </c>
      <c r="AD2936" s="10">
        <f t="shared" si="525"/>
        <v>-3.3192105096554458E-3</v>
      </c>
      <c r="AE2936">
        <f>ROW()</f>
        <v>2936</v>
      </c>
      <c r="AF2936">
        <f t="shared" si="511"/>
        <v>0.91075855230540403</v>
      </c>
      <c r="AG2936">
        <f>AG2935*(1-(AG$1+AG$5))^($A2936-$A2935)*(1+2*(E2936/E2935-1))</f>
        <v>3334.4991608398363</v>
      </c>
      <c r="AH2936">
        <f>VLOOKUP(A2936,'UVXY-IV'!A$2:E$2000,4,0)</f>
        <v>16497.150000000001</v>
      </c>
      <c r="AJ2936" s="10">
        <f t="shared" si="524"/>
        <v>-0.79787422913413308</v>
      </c>
      <c r="AK2936">
        <f t="shared" si="519"/>
        <v>27.335913775712335</v>
      </c>
      <c r="AM2936">
        <v>27.337050000000001</v>
      </c>
      <c r="AN2936" s="10">
        <f t="shared" si="523"/>
        <v>-4.1563529629806695E-5</v>
      </c>
      <c r="AO2936">
        <f>AO2935*(1-AO$1+H2935)^($A2936-$A2935)*(2-E2936/E2935)</f>
        <v>27.946351938969698</v>
      </c>
      <c r="AP2936">
        <v>27.95</v>
      </c>
      <c r="AQ2936" s="10">
        <f t="shared" si="522"/>
        <v>-1.3052096709487149E-4</v>
      </c>
    </row>
    <row r="2937" spans="1:43" x14ac:dyDescent="0.25">
      <c r="A2937" s="1">
        <v>42321</v>
      </c>
      <c r="B2937" s="12">
        <v>20.079999999999998</v>
      </c>
      <c r="C2937" s="12">
        <v>21.58</v>
      </c>
      <c r="D2937">
        <v>580.03930000000003</v>
      </c>
      <c r="E2937">
        <v>516.9366</v>
      </c>
      <c r="F2937">
        <v>28683.110499999999</v>
      </c>
      <c r="G2937">
        <v>25567.0131</v>
      </c>
      <c r="H2937">
        <f>(1/(1-91/360*VLOOKUP($A2937,Tbills!$B$4:$C$974,2,1)/100))^((1)/91)-1</f>
        <v>3.7506470229597966E-6</v>
      </c>
      <c r="I2937" s="2">
        <f t="shared" si="518"/>
        <v>350.74319980355614</v>
      </c>
      <c r="J2937">
        <f>VLOOKUP(A2937,'VXX-IV'!A$1:C$4500,3,0)</f>
        <v>350.76</v>
      </c>
      <c r="L2937">
        <f t="shared" si="512"/>
        <v>20426.475479871882</v>
      </c>
      <c r="M2937">
        <v>2045</v>
      </c>
      <c r="O2937">
        <f t="shared" si="513"/>
        <v>3209.563342367308</v>
      </c>
      <c r="R2937">
        <f t="shared" si="514"/>
        <v>36.787143541135407</v>
      </c>
      <c r="U2937" s="2">
        <f t="shared" si="515"/>
        <v>47.847303884454341</v>
      </c>
      <c r="V2937">
        <f>VLOOKUP(A2937,'VXZ-IV'!A$1:C$4500,3,0)</f>
        <v>47.84</v>
      </c>
      <c r="W2937" s="10">
        <f t="shared" si="520"/>
        <v>1.5267317003209158E-4</v>
      </c>
      <c r="X2937">
        <f t="shared" si="516"/>
        <v>39.673088057147531</v>
      </c>
      <c r="Y2937">
        <v>39.67</v>
      </c>
      <c r="AA2937" s="10">
        <f t="shared" si="521"/>
        <v>7.7843638707664198E-5</v>
      </c>
      <c r="AB2937">
        <f t="shared" si="517"/>
        <v>290.64466334884139</v>
      </c>
      <c r="AC2937">
        <f>VLOOKUP(A2937,'VIXY-IV'!A$1:E$2000,4,0)</f>
        <v>291.60399999999998</v>
      </c>
      <c r="AD2937" s="10">
        <f t="shared" si="525"/>
        <v>-3.2898610826963548E-3</v>
      </c>
      <c r="AE2937">
        <f>ROW()</f>
        <v>2937</v>
      </c>
      <c r="AF2937">
        <f t="shared" si="511"/>
        <v>0.93049119555143656</v>
      </c>
      <c r="AG2937">
        <f>AG2936*(1-(AG$1+AG$5))^($A2937-$A2936)*(1+2*(E2937/E2936-1))</f>
        <v>3776.5354389312506</v>
      </c>
      <c r="AH2937">
        <f>VLOOKUP(A2937,'UVXY-IV'!A$2:E$2000,4,0)</f>
        <v>18682.5</v>
      </c>
      <c r="AJ2937" s="10">
        <f t="shared" si="524"/>
        <v>-0.7978570620135822</v>
      </c>
      <c r="AK2937">
        <f t="shared" si="519"/>
        <v>25.522317209057977</v>
      </c>
      <c r="AM2937">
        <v>25.521899999999999</v>
      </c>
      <c r="AN2937" s="10">
        <f t="shared" si="523"/>
        <v>1.6347100254332503E-5</v>
      </c>
      <c r="AO2937">
        <f>AO2936*(1-AO$1+H2936)^($A2937-$A2936)*(2-E2937/E2936)</f>
        <v>26.09260403459762</v>
      </c>
      <c r="AP2937">
        <v>26.09</v>
      </c>
      <c r="AQ2937" s="10">
        <f t="shared" si="522"/>
        <v>9.9809681779250425E-5</v>
      </c>
    </row>
    <row r="2938" spans="1:43" x14ac:dyDescent="0.25">
      <c r="A2938" s="1">
        <v>42324</v>
      </c>
      <c r="B2938" s="12">
        <v>18.16</v>
      </c>
      <c r="C2938" s="12">
        <v>19.98</v>
      </c>
      <c r="D2938">
        <v>521.08100000000002</v>
      </c>
      <c r="E2938">
        <v>464.38659999999999</v>
      </c>
      <c r="F2938">
        <v>26857.094228999998</v>
      </c>
      <c r="G2938">
        <v>23939.085282</v>
      </c>
      <c r="H2938">
        <f>(1/(1-91/360*VLOOKUP($A2938,Tbills!$B$4:$C$974,2,1)/100))^((1)/91)-1</f>
        <v>4.0285486480051702E-6</v>
      </c>
      <c r="I2938" s="2">
        <f t="shared" si="518"/>
        <v>315.06873446806333</v>
      </c>
      <c r="J2938">
        <f>VLOOKUP(A2938,'VXX-IV'!A$1:C$4500,3,0)</f>
        <v>315.08999999999997</v>
      </c>
      <c r="L2938">
        <f t="shared" si="512"/>
        <v>16271.49454622759</v>
      </c>
      <c r="M2938">
        <v>1627.5</v>
      </c>
      <c r="O2938">
        <f t="shared" si="513"/>
        <v>2719.8785699063014</v>
      </c>
      <c r="R2938">
        <f t="shared" si="514"/>
        <v>38.651728614467288</v>
      </c>
      <c r="U2938" s="2">
        <f t="shared" si="515"/>
        <v>44.797984855836539</v>
      </c>
      <c r="V2938">
        <f>VLOOKUP(A2938,'VXZ-IV'!A$1:C$4500,3,0)</f>
        <v>44.8</v>
      </c>
      <c r="W2938" s="10">
        <f t="shared" si="520"/>
        <v>-4.4980896505730783E-5</v>
      </c>
      <c r="X2938">
        <f t="shared" si="516"/>
        <v>42.195019416870032</v>
      </c>
      <c r="Y2938">
        <v>42.2</v>
      </c>
      <c r="AA2938" s="10">
        <f t="shared" si="521"/>
        <v>-1.1802329691878999E-4</v>
      </c>
      <c r="AB2938">
        <f t="shared" si="517"/>
        <v>261.0714160253043</v>
      </c>
      <c r="AC2938">
        <f>VLOOKUP(A2938,'VIXY-IV'!A$1:E$2000,4,0)</f>
        <v>261.96600000000001</v>
      </c>
      <c r="AD2938" s="10">
        <f t="shared" si="525"/>
        <v>-3.4148858046300079E-3</v>
      </c>
      <c r="AE2938">
        <f>ROW()</f>
        <v>2938</v>
      </c>
      <c r="AF2938">
        <f t="shared" si="511"/>
        <v>0.90890890890890885</v>
      </c>
      <c r="AG2938">
        <f>AG2937*(1-(AG$1+AG$5))^($A2938-$A2937)*(1+2*(E2938/E2937-1))</f>
        <v>3008.4120262343167</v>
      </c>
      <c r="AH2938">
        <f>VLOOKUP(A2938,'UVXY-IV'!A$2:E$2000,4,0)</f>
        <v>14883</v>
      </c>
      <c r="AJ2938" s="10">
        <f t="shared" si="524"/>
        <v>-0.79786252595348273</v>
      </c>
      <c r="AK2938">
        <f t="shared" si="519"/>
        <v>28.112899883100695</v>
      </c>
      <c r="AM2938">
        <v>28.1158</v>
      </c>
      <c r="AN2938" s="10">
        <f t="shared" si="523"/>
        <v>-1.031490087176623E-4</v>
      </c>
      <c r="AO2938">
        <f>AO2937*(1-AO$1+H2937)^($A2938-$A2937)*(2-E2938/E2937)</f>
        <v>28.742222588929607</v>
      </c>
      <c r="AP2938">
        <v>28.74</v>
      </c>
      <c r="AQ2938" s="10">
        <f t="shared" si="522"/>
        <v>7.7334339930734686E-5</v>
      </c>
    </row>
    <row r="2939" spans="1:43" x14ac:dyDescent="0.25">
      <c r="A2939" s="1">
        <v>42325</v>
      </c>
      <c r="B2939" s="12">
        <v>18.84</v>
      </c>
      <c r="C2939" s="12">
        <v>20.43</v>
      </c>
      <c r="D2939">
        <v>540.38509999999997</v>
      </c>
      <c r="E2939">
        <v>481.58850000000001</v>
      </c>
      <c r="F2939">
        <v>27328.784576999999</v>
      </c>
      <c r="G2939">
        <v>24359.430285999999</v>
      </c>
      <c r="H2939">
        <f>(1/(1-91/360*VLOOKUP($A2939,Tbills!$B$4:$C$974,2,1)/100))^((1)/91)-1</f>
        <v>4.0285486480051702E-6</v>
      </c>
      <c r="I2939" s="2">
        <f t="shared" si="518"/>
        <v>326.7328842828602</v>
      </c>
      <c r="J2939">
        <f>VLOOKUP(A2939,'VXX-IV'!A$1:C$4500,3,0)</f>
        <v>326.75</v>
      </c>
      <c r="L2939">
        <f t="shared" si="512"/>
        <v>17476.23871716479</v>
      </c>
      <c r="M2939">
        <v>1750</v>
      </c>
      <c r="O2939">
        <f t="shared" si="513"/>
        <v>2870.9072383995144</v>
      </c>
      <c r="R2939">
        <f t="shared" si="514"/>
        <v>37.934141229765643</v>
      </c>
      <c r="U2939" s="2">
        <f t="shared" si="515"/>
        <v>45.583659013816373</v>
      </c>
      <c r="V2939">
        <f>VLOOKUP(A2939,'VXZ-IV'!A$1:C$4500,3,0)</f>
        <v>45.6</v>
      </c>
      <c r="W2939" s="10">
        <f t="shared" si="520"/>
        <v>-3.583549601673397E-4</v>
      </c>
      <c r="X2939">
        <f t="shared" si="516"/>
        <v>41.452753294194665</v>
      </c>
      <c r="Y2939">
        <v>41.45</v>
      </c>
      <c r="AA2939" s="10">
        <f t="shared" si="521"/>
        <v>6.6424467904946383E-5</v>
      </c>
      <c r="AB2939">
        <f t="shared" si="517"/>
        <v>270.73263546191401</v>
      </c>
      <c r="AC2939">
        <f>VLOOKUP(A2939,'VIXY-IV'!A$1:E$2000,4,0)</f>
        <v>271.654</v>
      </c>
      <c r="AD2939" s="10">
        <f t="shared" si="525"/>
        <v>-3.3916840469346843E-3</v>
      </c>
      <c r="AE2939">
        <f>ROW()</f>
        <v>2939</v>
      </c>
      <c r="AF2939">
        <f t="shared" si="511"/>
        <v>0.92217327459618215</v>
      </c>
      <c r="AG2939">
        <f>AG2938*(1-(AG$1+AG$5))^($A2939-$A2938)*(1+2*(E2939/E2938-1))</f>
        <v>3231.1795191261303</v>
      </c>
      <c r="AH2939">
        <f>VLOOKUP(A2939,'UVXY-IV'!A$2:E$2000,4,0)</f>
        <v>15983.55</v>
      </c>
      <c r="AJ2939" s="10">
        <f t="shared" si="524"/>
        <v>-0.79784343783914524</v>
      </c>
      <c r="AK2939">
        <f t="shared" si="519"/>
        <v>27.070275436554557</v>
      </c>
      <c r="AM2939">
        <v>27.07255</v>
      </c>
      <c r="AN2939" s="10">
        <f t="shared" si="523"/>
        <v>-8.4017332886765494E-5</v>
      </c>
      <c r="AO2939">
        <f>AO2938*(1-AO$1+H2938)^($A2939-$A2938)*(2-E2939/E2938)</f>
        <v>27.676635322938512</v>
      </c>
      <c r="AP2939">
        <v>27.68</v>
      </c>
      <c r="AQ2939" s="10">
        <f t="shared" si="522"/>
        <v>-1.2155625222132205E-4</v>
      </c>
    </row>
    <row r="2940" spans="1:43" x14ac:dyDescent="0.25">
      <c r="A2940" s="1">
        <v>42326</v>
      </c>
      <c r="B2940" s="12">
        <v>16.850000000000001</v>
      </c>
      <c r="C2940" s="12">
        <v>19.22</v>
      </c>
      <c r="D2940">
        <v>518.50930000000005</v>
      </c>
      <c r="E2940">
        <v>462.09100000000001</v>
      </c>
      <c r="F2940">
        <v>26752.094659999999</v>
      </c>
      <c r="G2940">
        <v>23845.301323</v>
      </c>
      <c r="H2940">
        <f>(1/(1-91/360*VLOOKUP($A2940,Tbills!$B$4:$C$974,2,1)/100))^((1)/91)-1</f>
        <v>4.0285486480051702E-6</v>
      </c>
      <c r="I2940" s="2">
        <f t="shared" si="518"/>
        <v>313.49848135861026</v>
      </c>
      <c r="J2940">
        <f>VLOOKUP(A2940,'VXX-IV'!A$1:C$4500,3,0)</f>
        <v>313.51</v>
      </c>
      <c r="L2940">
        <f t="shared" si="512"/>
        <v>16060.49804443561</v>
      </c>
      <c r="M2940">
        <v>1607.5</v>
      </c>
      <c r="O2940">
        <f t="shared" si="513"/>
        <v>2696.4698650775749</v>
      </c>
      <c r="R2940">
        <f t="shared" si="514"/>
        <v>38.700288882679573</v>
      </c>
      <c r="U2940" s="2">
        <f t="shared" si="515"/>
        <v>44.620668098607588</v>
      </c>
      <c r="V2940">
        <f>VLOOKUP(A2940,'VXZ-IV'!A$1:C$4500,3,0)</f>
        <v>44.6</v>
      </c>
      <c r="W2940" s="10">
        <f t="shared" si="520"/>
        <v>4.6341028268126472E-4</v>
      </c>
      <c r="X2940">
        <f t="shared" si="516"/>
        <v>42.32625808544131</v>
      </c>
      <c r="Y2940">
        <v>42.33</v>
      </c>
      <c r="AA2940" s="10">
        <f t="shared" si="521"/>
        <v>-8.8398643011800004E-5</v>
      </c>
      <c r="AB2940">
        <f t="shared" si="517"/>
        <v>259.76274875575649</v>
      </c>
      <c r="AC2940">
        <f>VLOOKUP(A2940,'VIXY-IV'!A$1:E$2000,4,0)</f>
        <v>260.63200000000001</v>
      </c>
      <c r="AD2940" s="10">
        <f t="shared" si="525"/>
        <v>-3.3351669950102414E-3</v>
      </c>
      <c r="AE2940">
        <f>ROW()</f>
        <v>2940</v>
      </c>
      <c r="AF2940">
        <f t="shared" si="511"/>
        <v>0.87669094693028105</v>
      </c>
      <c r="AG2940">
        <f>AG2939*(1-(AG$1+AG$5))^($A2940-$A2939)*(1+2*(E2940/E2939-1))</f>
        <v>2969.4456161625985</v>
      </c>
      <c r="AH2940">
        <f>VLOOKUP(A2940,'UVXY-IV'!A$2:E$2000,4,0)</f>
        <v>14686.8</v>
      </c>
      <c r="AJ2940" s="10">
        <f t="shared" si="524"/>
        <v>-0.79781534329039694</v>
      </c>
      <c r="AK2940">
        <f t="shared" si="519"/>
        <v>28.164925583750534</v>
      </c>
      <c r="AM2940">
        <v>28.1646</v>
      </c>
      <c r="AN2940" s="10">
        <f t="shared" si="523"/>
        <v>1.1560034601343361E-5</v>
      </c>
      <c r="AO2940">
        <f>AO2939*(1-AO$1+H2939)^($A2940-$A2939)*(2-E2940/E2939)</f>
        <v>28.796197203573087</v>
      </c>
      <c r="AP2940">
        <v>28.8</v>
      </c>
      <c r="AQ2940" s="10">
        <f t="shared" si="522"/>
        <v>-1.3204154260115786E-4</v>
      </c>
    </row>
    <row r="2941" spans="1:43" x14ac:dyDescent="0.25">
      <c r="A2941" s="1">
        <v>42327</v>
      </c>
      <c r="B2941" s="12">
        <v>16.989999999999998</v>
      </c>
      <c r="C2941" s="12">
        <v>19.64</v>
      </c>
      <c r="D2941">
        <v>530.31399999999996</v>
      </c>
      <c r="E2941">
        <v>472.60939999999999</v>
      </c>
      <c r="F2941">
        <v>27360.094278</v>
      </c>
      <c r="G2941">
        <v>24387.141670000001</v>
      </c>
      <c r="H2941">
        <f>(1/(1-91/360*VLOOKUP($A2941,Tbills!$B$4:$C$974,2,1)/100))^((1)/91)-1</f>
        <v>4.0285486480051702E-6</v>
      </c>
      <c r="I2941" s="2">
        <f t="shared" si="518"/>
        <v>320.62796137286085</v>
      </c>
      <c r="J2941">
        <f>VLOOKUP(A2941,'VXX-IV'!A$1:C$4500,3,0)</f>
        <v>320.64999999999998</v>
      </c>
      <c r="L2941">
        <f t="shared" si="512"/>
        <v>16790.964515780397</v>
      </c>
      <c r="M2941">
        <v>1680</v>
      </c>
      <c r="O2941">
        <f t="shared" si="513"/>
        <v>2788.4439573978789</v>
      </c>
      <c r="R2941">
        <f t="shared" si="514"/>
        <v>38.258099420887852</v>
      </c>
      <c r="U2941" s="2">
        <f t="shared" si="515"/>
        <v>45.633657228053544</v>
      </c>
      <c r="V2941">
        <f>VLOOKUP(A2941,'VXZ-IV'!A$1:C$4500,3,0)</f>
        <v>45.64</v>
      </c>
      <c r="W2941" s="10">
        <f t="shared" si="520"/>
        <v>-1.3897396902839976E-4</v>
      </c>
      <c r="X2941">
        <f t="shared" si="516"/>
        <v>41.363108914851431</v>
      </c>
      <c r="Y2941">
        <v>41.36</v>
      </c>
      <c r="AA2941" s="10">
        <f t="shared" si="521"/>
        <v>7.5167186930125141E-5</v>
      </c>
      <c r="AB2941">
        <f t="shared" si="517"/>
        <v>265.66636567311588</v>
      </c>
      <c r="AC2941">
        <f>VLOOKUP(A2941,'VIXY-IV'!A$1:E$2000,4,0)</f>
        <v>266.53800000000001</v>
      </c>
      <c r="AD2941" s="10">
        <f t="shared" si="525"/>
        <v>-3.2702066005002584E-3</v>
      </c>
      <c r="AE2941">
        <f>ROW()</f>
        <v>2941</v>
      </c>
      <c r="AF2941">
        <f t="shared" si="511"/>
        <v>0.8650712830957229</v>
      </c>
      <c r="AG2941">
        <f>AG2940*(1-(AG$1+AG$5))^($A2941-$A2940)*(1+2*(E2941/E2940-1))</f>
        <v>3104.5256950888252</v>
      </c>
      <c r="AH2941">
        <f>VLOOKUP(A2941,'UVXY-IV'!A$2:E$2000,4,0)</f>
        <v>15353.45</v>
      </c>
      <c r="AJ2941" s="10">
        <f t="shared" si="524"/>
        <v>-0.79779621550278113</v>
      </c>
      <c r="AK2941">
        <f t="shared" si="519"/>
        <v>27.522536266154439</v>
      </c>
      <c r="AM2941">
        <v>27.520849999999999</v>
      </c>
      <c r="AN2941" s="10">
        <f t="shared" si="523"/>
        <v>6.1272313698124137E-5</v>
      </c>
      <c r="AO2941">
        <f>AO2940*(1-AO$1+H2940)^($A2941-$A2940)*(2-E2941/E2940)</f>
        <v>28.139792968843057</v>
      </c>
      <c r="AP2941">
        <v>28.14</v>
      </c>
      <c r="AQ2941" s="10">
        <f t="shared" si="522"/>
        <v>-7.3571839709352105E-6</v>
      </c>
    </row>
    <row r="2942" spans="1:43" x14ac:dyDescent="0.25">
      <c r="A2942" s="1">
        <v>42328</v>
      </c>
      <c r="B2942" s="12">
        <v>15.47</v>
      </c>
      <c r="C2942" s="12">
        <v>18.940000000000001</v>
      </c>
      <c r="D2942">
        <v>509.12650000000002</v>
      </c>
      <c r="E2942">
        <v>453.72550000000001</v>
      </c>
      <c r="F2942">
        <v>27054.034326000001</v>
      </c>
      <c r="G2942">
        <v>24114.240000000002</v>
      </c>
      <c r="H2942">
        <f>(1/(1-91/360*VLOOKUP($A2942,Tbills!$B$4:$C$974,2,1)/100))^((1)/91)-1</f>
        <v>4.0285486480051702E-6</v>
      </c>
      <c r="I2942" s="2">
        <f t="shared" si="518"/>
        <v>307.81048850043737</v>
      </c>
      <c r="J2942">
        <f>VLOOKUP(A2942,'VXX-IV'!A$1:C$4500,3,0)</f>
        <v>307.83</v>
      </c>
      <c r="L2942">
        <f t="shared" si="512"/>
        <v>15448.506157380609</v>
      </c>
      <c r="M2942">
        <v>1545</v>
      </c>
      <c r="O2942">
        <f t="shared" si="513"/>
        <v>2621.2302008619554</v>
      </c>
      <c r="R2942">
        <f t="shared" si="514"/>
        <v>39.020668607446439</v>
      </c>
      <c r="U2942" s="2">
        <f t="shared" si="515"/>
        <v>45.122082299885605</v>
      </c>
      <c r="V2942">
        <f>VLOOKUP(A2942,'VXZ-IV'!A$1:C$4500,3,0)</f>
        <v>45.12</v>
      </c>
      <c r="W2942" s="10">
        <f t="shared" si="520"/>
        <v>4.6150263422140014E-5</v>
      </c>
      <c r="X2942">
        <f t="shared" si="516"/>
        <v>41.8245998191369</v>
      </c>
      <c r="Y2942">
        <v>41.82</v>
      </c>
      <c r="AA2942" s="10">
        <f t="shared" si="521"/>
        <v>1.0999089280017138E-4</v>
      </c>
      <c r="AB2942">
        <f t="shared" si="517"/>
        <v>255.04232878367927</v>
      </c>
      <c r="AC2942">
        <f>VLOOKUP(A2942,'VIXY-IV'!A$1:E$2000,4,0)</f>
        <v>255.87</v>
      </c>
      <c r="AD2942" s="10">
        <f t="shared" si="525"/>
        <v>-3.2347333267703782E-3</v>
      </c>
      <c r="AE2942">
        <f>ROW()</f>
        <v>2942</v>
      </c>
      <c r="AF2942">
        <f t="shared" si="511"/>
        <v>0.8167898627243928</v>
      </c>
      <c r="AG2942">
        <f>AG2941*(1-(AG$1+AG$5))^($A2942-$A2941)*(1+2*(E2942/E2941-1))</f>
        <v>2856.3363913637768</v>
      </c>
      <c r="AH2942">
        <f>VLOOKUP(A2942,'UVXY-IV'!A$2:E$2000,4,0)</f>
        <v>14124.9</v>
      </c>
      <c r="AJ2942" s="10">
        <f t="shared" si="524"/>
        <v>-0.79778006277115043</v>
      </c>
      <c r="AK2942">
        <f t="shared" si="519"/>
        <v>28.620912200524565</v>
      </c>
      <c r="AM2942">
        <v>28.619</v>
      </c>
      <c r="AN2942" s="10">
        <f t="shared" si="523"/>
        <v>6.6815770102479632E-5</v>
      </c>
      <c r="AO2942">
        <f>AO2941*(1-AO$1+H2941)^($A2942-$A2941)*(2-E2942/E2941)</f>
        <v>29.263201038161608</v>
      </c>
      <c r="AP2942">
        <v>29.26</v>
      </c>
      <c r="AQ2942" s="10">
        <f t="shared" si="522"/>
        <v>1.0939980046509312E-4</v>
      </c>
    </row>
    <row r="2943" spans="1:43" x14ac:dyDescent="0.25">
      <c r="A2943" s="1">
        <v>42331</v>
      </c>
      <c r="B2943" s="12">
        <v>15.62</v>
      </c>
      <c r="C2943" s="12">
        <v>18.63</v>
      </c>
      <c r="D2943">
        <v>497.30579999999998</v>
      </c>
      <c r="E2943">
        <v>443.18560000000002</v>
      </c>
      <c r="F2943">
        <v>26555.166894000002</v>
      </c>
      <c r="G2943">
        <v>23669.289964</v>
      </c>
      <c r="H2943">
        <f>(1/(1-91/360*VLOOKUP($A2943,Tbills!$B$4:$C$974,2,1)/100))^((1)/91)-1</f>
        <v>3.8468344791819931E-6</v>
      </c>
      <c r="I2943" s="2">
        <f t="shared" si="518"/>
        <v>300.64187170612519</v>
      </c>
      <c r="J2943">
        <f>VLOOKUP(A2943,'VXX-IV'!A$1:C$4500,3,0)</f>
        <v>300.66000000000003</v>
      </c>
      <c r="L2943">
        <f t="shared" si="512"/>
        <v>14728.950664428858</v>
      </c>
      <c r="M2943">
        <v>1475</v>
      </c>
      <c r="O2943">
        <f t="shared" si="513"/>
        <v>2529.6389235335382</v>
      </c>
      <c r="R2943">
        <f t="shared" si="514"/>
        <v>39.468534442546598</v>
      </c>
      <c r="U2943" s="2">
        <f t="shared" si="515"/>
        <v>44.286806279629964</v>
      </c>
      <c r="V2943">
        <f>VLOOKUP(A2943,'VXZ-IV'!A$1:C$4500,3,0)</f>
        <v>44.28</v>
      </c>
      <c r="W2943" s="10">
        <f t="shared" si="520"/>
        <v>1.5371001874342483E-4</v>
      </c>
      <c r="X2943">
        <f t="shared" si="516"/>
        <v>42.592102346941303</v>
      </c>
      <c r="Y2943">
        <v>42.59</v>
      </c>
      <c r="AA2943" s="10">
        <f t="shared" si="521"/>
        <v>4.9362454597412508E-5</v>
      </c>
      <c r="AB2943">
        <f t="shared" si="517"/>
        <v>249.09172048333863</v>
      </c>
      <c r="AC2943">
        <f>VLOOKUP(A2943,'VIXY-IV'!A$1:E$2000,4,0)</f>
        <v>249.898</v>
      </c>
      <c r="AD2943" s="10">
        <f t="shared" si="525"/>
        <v>-3.2264344519018495E-3</v>
      </c>
      <c r="AE2943">
        <f>ROW()</f>
        <v>2943</v>
      </c>
      <c r="AF2943">
        <f t="shared" si="511"/>
        <v>0.83843263553408476</v>
      </c>
      <c r="AG2943">
        <f>AG2942*(1-(AG$1+AG$5))^($A2943-$A2942)*(1+2*(E2943/E2942-1))</f>
        <v>2723.3574688661843</v>
      </c>
      <c r="AH2943">
        <f>VLOOKUP(A2943,'UVXY-IV'!A$2:E$2000,4,0)</f>
        <v>13465.4</v>
      </c>
      <c r="AJ2943" s="10">
        <f t="shared" si="524"/>
        <v>-0.79775146160781074</v>
      </c>
      <c r="AK2943">
        <f t="shared" si="519"/>
        <v>29.28167515421546</v>
      </c>
      <c r="AM2943">
        <v>29.280999999999999</v>
      </c>
      <c r="AN2943" s="10">
        <f t="shared" si="523"/>
        <v>2.3057758118172345E-5</v>
      </c>
      <c r="AO2943">
        <f>AO2942*(1-AO$1+H2942)^($A2943-$A2942)*(2-E2943/E2942)</f>
        <v>29.94001548987794</v>
      </c>
      <c r="AP2943">
        <v>29.94</v>
      </c>
      <c r="AQ2943" s="10">
        <f t="shared" si="522"/>
        <v>5.1736399253599075E-7</v>
      </c>
    </row>
    <row r="2944" spans="1:43" x14ac:dyDescent="0.25">
      <c r="A2944" s="1">
        <v>42332</v>
      </c>
      <c r="B2944" s="12">
        <v>15.93</v>
      </c>
      <c r="C2944" s="12">
        <v>18.71</v>
      </c>
      <c r="D2944">
        <v>509.48630000000003</v>
      </c>
      <c r="E2944">
        <v>454.03879999999998</v>
      </c>
      <c r="F2944">
        <v>27074.617437000001</v>
      </c>
      <c r="G2944">
        <v>24132.198281000001</v>
      </c>
      <c r="H2944">
        <f>(1/(1-91/360*VLOOKUP($A2944,Tbills!$B$4:$C$974,2,1)/100))^((1)/91)-1</f>
        <v>3.8468344791819931E-6</v>
      </c>
      <c r="I2944" s="2">
        <f t="shared" si="518"/>
        <v>307.99797617364857</v>
      </c>
      <c r="J2944">
        <f>VLOOKUP(A2944,'VXX-IV'!A$1:C$4500,3,0)</f>
        <v>308.02</v>
      </c>
      <c r="L2944">
        <f t="shared" si="512"/>
        <v>15449.708055243058</v>
      </c>
      <c r="M2944">
        <v>1545</v>
      </c>
      <c r="O2944">
        <f t="shared" si="513"/>
        <v>2622.4732765696936</v>
      </c>
      <c r="R2944">
        <f t="shared" si="514"/>
        <v>38.983498385424873</v>
      </c>
      <c r="U2944" s="2">
        <f t="shared" si="515"/>
        <v>45.152007714527691</v>
      </c>
      <c r="V2944">
        <f>VLOOKUP(A2944,'VXZ-IV'!A$1:C$4500,3,0)</f>
        <v>45.16</v>
      </c>
      <c r="W2944" s="10">
        <f t="shared" si="520"/>
        <v>-1.7697709194652855E-4</v>
      </c>
      <c r="X2944">
        <f t="shared" si="516"/>
        <v>41.757730307119388</v>
      </c>
      <c r="Y2944">
        <v>41.76</v>
      </c>
      <c r="AA2944" s="10">
        <f t="shared" si="521"/>
        <v>-5.4350883156417673E-5</v>
      </c>
      <c r="AB2944">
        <f t="shared" si="517"/>
        <v>255.18284600630878</v>
      </c>
      <c r="AC2944">
        <f>VLOOKUP(A2944,'VIXY-IV'!A$1:E$2000,4,0)</f>
        <v>255.99799999999999</v>
      </c>
      <c r="AD2944" s="10">
        <f t="shared" si="525"/>
        <v>-3.1842201645763124E-3</v>
      </c>
      <c r="AE2944">
        <f>ROW()</f>
        <v>2944</v>
      </c>
      <c r="AF2944">
        <f t="shared" si="511"/>
        <v>0.85141635489043288</v>
      </c>
      <c r="AG2944">
        <f>AG2943*(1-(AG$1+AG$5))^($A2944-$A2943)*(1+2*(E2944/E2943-1))</f>
        <v>2856.6461448413306</v>
      </c>
      <c r="AH2944">
        <f>VLOOKUP(A2944,'UVXY-IV'!A$2:E$2000,4,0)</f>
        <v>14123.7</v>
      </c>
      <c r="AJ2944" s="10">
        <f t="shared" si="524"/>
        <v>-0.79774094997477074</v>
      </c>
      <c r="AK2944">
        <f t="shared" si="519"/>
        <v>28.563263966078818</v>
      </c>
      <c r="AM2944">
        <v>28.562899999999999</v>
      </c>
      <c r="AN2944" s="10">
        <f t="shared" si="523"/>
        <v>1.2742616429584075E-5</v>
      </c>
      <c r="AO2944">
        <f>AO2943*(1-AO$1+H2943)^($A2944-$A2943)*(2-E2944/E2943)</f>
        <v>29.205844671470437</v>
      </c>
      <c r="AP2944">
        <v>29.21</v>
      </c>
      <c r="AQ2944" s="10">
        <f t="shared" si="522"/>
        <v>-1.4225705339143691E-4</v>
      </c>
    </row>
    <row r="2945" spans="1:43" x14ac:dyDescent="0.25">
      <c r="A2945" s="1">
        <v>42333</v>
      </c>
      <c r="B2945" s="12">
        <v>15.19</v>
      </c>
      <c r="C2945" s="12">
        <v>18.190000000000001</v>
      </c>
      <c r="D2945">
        <v>491.49700000000001</v>
      </c>
      <c r="E2945">
        <v>438.00549999999998</v>
      </c>
      <c r="F2945">
        <v>26754.154440999999</v>
      </c>
      <c r="G2945">
        <v>23846.469776000002</v>
      </c>
      <c r="H2945">
        <f>(1/(1-91/360*VLOOKUP($A2945,Tbills!$B$4:$C$974,2,1)/100))^((1)/91)-1</f>
        <v>3.8468344791819931E-6</v>
      </c>
      <c r="I2945" s="2">
        <f t="shared" si="518"/>
        <v>297.11572246373618</v>
      </c>
      <c r="J2945">
        <f>VLOOKUP(A2945,'VXX-IV'!A$1:C$4500,3,0)</f>
        <v>297.13</v>
      </c>
      <c r="L2945">
        <f t="shared" si="512"/>
        <v>14357.974838402148</v>
      </c>
      <c r="M2945">
        <v>1437.5</v>
      </c>
      <c r="O2945">
        <f t="shared" si="513"/>
        <v>2483.4799770808036</v>
      </c>
      <c r="R2945">
        <f t="shared" si="514"/>
        <v>39.670009751678357</v>
      </c>
      <c r="U2945" s="2">
        <f t="shared" si="515"/>
        <v>44.616487567800803</v>
      </c>
      <c r="V2945">
        <f>VLOOKUP(A2945,'VXZ-IV'!A$1:C$4500,3,0)</f>
        <v>44.6</v>
      </c>
      <c r="W2945" s="10">
        <f t="shared" si="520"/>
        <v>3.6967640808982516E-4</v>
      </c>
      <c r="X2945">
        <f t="shared" si="516"/>
        <v>42.250747291358977</v>
      </c>
      <c r="Y2945">
        <v>42.25</v>
      </c>
      <c r="AA2945" s="10">
        <f t="shared" si="521"/>
        <v>1.768736944329774E-5</v>
      </c>
      <c r="AB2945">
        <f t="shared" si="517"/>
        <v>246.16308813222477</v>
      </c>
      <c r="AC2945">
        <f>VLOOKUP(A2945,'VIXY-IV'!A$1:E$2000,4,0)</f>
        <v>246.96199999999999</v>
      </c>
      <c r="AD2945" s="10">
        <f t="shared" si="525"/>
        <v>-3.2349586890907389E-3</v>
      </c>
      <c r="AE2945">
        <f>ROW()</f>
        <v>2945</v>
      </c>
      <c r="AF2945">
        <f t="shared" si="511"/>
        <v>0.83507421660252878</v>
      </c>
      <c r="AG2945">
        <f>AG2944*(1-(AG$1+AG$5))^($A2945-$A2944)*(1+2*(E2945/E2944-1))</f>
        <v>2654.8053540364294</v>
      </c>
      <c r="AH2945">
        <f>VLOOKUP(A2945,'UVXY-IV'!A$2:E$2000,4,0)</f>
        <v>13126</v>
      </c>
      <c r="AJ2945" s="10">
        <f t="shared" si="524"/>
        <v>-0.79774452582382827</v>
      </c>
      <c r="AK2945">
        <f t="shared" si="519"/>
        <v>29.570530355301493</v>
      </c>
      <c r="AM2945">
        <v>29.572099999999999</v>
      </c>
      <c r="AN2945" s="10">
        <f t="shared" si="523"/>
        <v>-5.3078567247677455E-5</v>
      </c>
      <c r="AO2945">
        <f>AO2944*(1-AO$1+H2944)^($A2945-$A2944)*(2-E2945/E2944)</f>
        <v>30.236177547229868</v>
      </c>
      <c r="AP2945">
        <v>30.24</v>
      </c>
      <c r="AQ2945" s="10">
        <f t="shared" si="522"/>
        <v>-1.264038614461338E-4</v>
      </c>
    </row>
    <row r="2946" spans="1:43" x14ac:dyDescent="0.25">
      <c r="A2946" s="1">
        <v>42335</v>
      </c>
      <c r="B2946" s="12">
        <v>15.12</v>
      </c>
      <c r="C2946" s="12">
        <v>17.350000000000001</v>
      </c>
      <c r="D2946">
        <v>501.64179999999999</v>
      </c>
      <c r="E2946">
        <v>447.0428</v>
      </c>
      <c r="F2946">
        <v>26869.172009000002</v>
      </c>
      <c r="G2946">
        <v>23948.803582</v>
      </c>
      <c r="H2946">
        <f>(1/(1-91/360*VLOOKUP($A2946,Tbills!$B$4:$C$974,2,1)/100))^((1)/91)-1</f>
        <v>3.8468344791819931E-6</v>
      </c>
      <c r="I2946" s="2">
        <f t="shared" si="518"/>
        <v>303.23358511906395</v>
      </c>
      <c r="J2946">
        <f>VLOOKUP(A2946,'VXX-IV'!A$1:C$4500,3,0)</f>
        <v>303.25</v>
      </c>
      <c r="L2946">
        <f t="shared" si="512"/>
        <v>14949.229967441321</v>
      </c>
      <c r="M2946">
        <v>1495</v>
      </c>
      <c r="O2946">
        <f t="shared" si="513"/>
        <v>2560.1693095842365</v>
      </c>
      <c r="R2946">
        <f t="shared" si="514"/>
        <v>39.257207629492797</v>
      </c>
      <c r="U2946" s="2">
        <f t="shared" si="515"/>
        <v>44.806111134313362</v>
      </c>
      <c r="V2946">
        <f>VLOOKUP(A2946,'VXZ-IV'!A$1:C$4500,3,0)</f>
        <v>44.8</v>
      </c>
      <c r="W2946" s="10">
        <f t="shared" si="520"/>
        <v>1.3640924806623822E-4</v>
      </c>
      <c r="X2946">
        <f t="shared" si="516"/>
        <v>42.066645818945602</v>
      </c>
      <c r="Y2946">
        <v>42.07</v>
      </c>
      <c r="AA2946" s="10">
        <f t="shared" si="521"/>
        <v>-7.9728572721649016E-5</v>
      </c>
      <c r="AB2946">
        <f t="shared" si="517"/>
        <v>251.22461437986135</v>
      </c>
      <c r="AC2946">
        <f>VLOOKUP(A2946,'VIXY-IV'!A$1:E$2000,4,0)</f>
        <v>252.03800000000001</v>
      </c>
      <c r="AD2946" s="10">
        <f t="shared" si="525"/>
        <v>-3.2272340684288414E-3</v>
      </c>
      <c r="AE2946">
        <f>ROW()</f>
        <v>2946</v>
      </c>
      <c r="AF2946">
        <f t="shared" si="511"/>
        <v>0.87146974063400562</v>
      </c>
      <c r="AG2946">
        <f>AG2945*(1-(AG$1+AG$5))^($A2946-$A2945)*(1+2*(E2946/E2945-1))</f>
        <v>2764.1714267502352</v>
      </c>
      <c r="AH2946">
        <f>VLOOKUP(A2946,'UVXY-IV'!A$2:E$2000,4,0)</f>
        <v>13665.5</v>
      </c>
      <c r="AJ2946" s="10">
        <f t="shared" si="524"/>
        <v>-0.79772628687203284</v>
      </c>
      <c r="AK2946">
        <f t="shared" si="519"/>
        <v>28.957708539429831</v>
      </c>
      <c r="AM2946">
        <v>28.9603</v>
      </c>
      <c r="AN2946" s="10">
        <f t="shared" si="523"/>
        <v>-8.9483208743357245E-5</v>
      </c>
      <c r="AO2946">
        <f>AO2945*(1-AO$1+H2945)^($A2946-$A2945)*(2-E2946/E2945)</f>
        <v>29.610356513827806</v>
      </c>
      <c r="AP2946">
        <v>29.61</v>
      </c>
      <c r="AQ2946" s="10">
        <f t="shared" si="522"/>
        <v>1.2040318399408889E-5</v>
      </c>
    </row>
    <row r="2947" spans="1:43" x14ac:dyDescent="0.25">
      <c r="A2947" s="1">
        <v>42338</v>
      </c>
      <c r="B2947" s="12">
        <v>16.13</v>
      </c>
      <c r="C2947" s="12">
        <v>18.489999999999998</v>
      </c>
      <c r="D2947">
        <v>495.38229999999999</v>
      </c>
      <c r="E2947">
        <v>441.45940000000002</v>
      </c>
      <c r="F2947">
        <v>26531.406368</v>
      </c>
      <c r="G2947">
        <v>23647.47278</v>
      </c>
      <c r="H2947">
        <f>(1/(1-91/360*VLOOKUP($A2947,Tbills!$B$4:$C$974,2,1)/100))^((1)/91)-1</f>
        <v>5.9738390889574333E-6</v>
      </c>
      <c r="I2947" s="2">
        <f t="shared" si="518"/>
        <v>299.42792378522165</v>
      </c>
      <c r="J2947">
        <f>VLOOKUP(A2947,'VXX-IV'!A$1:C$4500,3,0)</f>
        <v>299.45</v>
      </c>
      <c r="L2947">
        <f t="shared" si="512"/>
        <v>14574.093778103639</v>
      </c>
      <c r="M2947">
        <v>1457.5</v>
      </c>
      <c r="O2947">
        <f t="shared" si="513"/>
        <v>2511.9519861611266</v>
      </c>
      <c r="R2947">
        <f t="shared" si="514"/>
        <v>39.497004737741435</v>
      </c>
      <c r="U2947" s="2">
        <f t="shared" si="515"/>
        <v>44.239628400884762</v>
      </c>
      <c r="V2947">
        <f>VLOOKUP(A2947,'VXZ-IV'!A$1:C$4500,3,0)</f>
        <v>44.24</v>
      </c>
      <c r="W2947" s="10">
        <f t="shared" si="520"/>
        <v>-8.3996183372070377E-6</v>
      </c>
      <c r="X2947">
        <f t="shared" si="516"/>
        <v>42.591977681745661</v>
      </c>
      <c r="Y2947">
        <v>42.59</v>
      </c>
      <c r="AA2947" s="10">
        <f t="shared" si="521"/>
        <v>4.6435354441376475E-5</v>
      </c>
      <c r="AB2947">
        <f t="shared" si="517"/>
        <v>248.06096366121869</v>
      </c>
      <c r="AC2947">
        <f>VLOOKUP(A2947,'VIXY-IV'!A$1:E$2000,4,0)</f>
        <v>248.864</v>
      </c>
      <c r="AD2947" s="10">
        <f t="shared" si="525"/>
        <v>-3.2268079705434216E-3</v>
      </c>
      <c r="AE2947">
        <f>ROW()</f>
        <v>2947</v>
      </c>
      <c r="AF2947">
        <f t="shared" si="511"/>
        <v>0.87236343969713359</v>
      </c>
      <c r="AG2947">
        <f>AG2946*(1-(AG$1+AG$5))^($A2947-$A2946)*(1+2*(E2947/E2946-1))</f>
        <v>2694.8520028598673</v>
      </c>
      <c r="AH2947">
        <f>VLOOKUP(A2947,'UVXY-IV'!A$2:E$2000,4,0)</f>
        <v>13322.05</v>
      </c>
      <c r="AJ2947" s="10">
        <f t="shared" si="524"/>
        <v>-0.7977149160332031</v>
      </c>
      <c r="AK2947">
        <f t="shared" si="519"/>
        <v>29.315283169103694</v>
      </c>
      <c r="AM2947">
        <v>29.318349999999999</v>
      </c>
      <c r="AN2947" s="10">
        <f t="shared" si="523"/>
        <v>-1.0460448477844775E-4</v>
      </c>
      <c r="AO2947">
        <f>AO2946*(1-AO$1+H2946)^($A2947-$A2946)*(2-E2947/E2946)</f>
        <v>29.977198483412746</v>
      </c>
      <c r="AP2947">
        <v>29.98</v>
      </c>
      <c r="AQ2947" s="10">
        <f t="shared" si="522"/>
        <v>-9.3446183697665219E-5</v>
      </c>
    </row>
    <row r="2948" spans="1:43" x14ac:dyDescent="0.25">
      <c r="A2948" s="1">
        <v>42339</v>
      </c>
      <c r="B2948" s="12">
        <v>14.67</v>
      </c>
      <c r="C2948" s="12">
        <v>17.579999999999998</v>
      </c>
      <c r="D2948">
        <v>473.47199999999998</v>
      </c>
      <c r="E2948">
        <v>421.9314</v>
      </c>
      <c r="F2948">
        <v>25872.879043000001</v>
      </c>
      <c r="G2948">
        <v>23060.385358</v>
      </c>
      <c r="H2948">
        <f>(1/(1-91/360*VLOOKUP($A2948,Tbills!$B$4:$C$974,2,1)/100))^((1)/91)-1</f>
        <v>5.9738390889574333E-6</v>
      </c>
      <c r="I2948" s="2">
        <f t="shared" si="518"/>
        <v>286.17752603374981</v>
      </c>
      <c r="J2948">
        <f>VLOOKUP(A2948,'VXX-IV'!A$1:C$4500,3,0)</f>
        <v>286.2</v>
      </c>
      <c r="L2948">
        <f t="shared" si="512"/>
        <v>13284.199651890989</v>
      </c>
      <c r="M2948">
        <v>1330</v>
      </c>
      <c r="O2948">
        <f t="shared" si="513"/>
        <v>2345.1982885903335</v>
      </c>
      <c r="R2948">
        <f t="shared" si="514"/>
        <v>40.368756711842714</v>
      </c>
      <c r="U2948" s="2">
        <f t="shared" si="515"/>
        <v>43.140519166725198</v>
      </c>
      <c r="V2948">
        <f>VLOOKUP(A2948,'VXZ-IV'!A$1:C$4500,3,0)</f>
        <v>43.12</v>
      </c>
      <c r="W2948" s="10">
        <f t="shared" si="520"/>
        <v>4.7586193704085566E-4</v>
      </c>
      <c r="X2948">
        <f t="shared" si="516"/>
        <v>43.648039934595559</v>
      </c>
      <c r="Y2948">
        <v>43.65</v>
      </c>
      <c r="AA2948" s="10">
        <f t="shared" si="521"/>
        <v>-4.490413297686402E-5</v>
      </c>
      <c r="AB2948">
        <f t="shared" si="517"/>
        <v>237.07969644430466</v>
      </c>
      <c r="AC2948">
        <f>VLOOKUP(A2948,'VIXY-IV'!A$1:E$2000,4,0)</f>
        <v>237.83</v>
      </c>
      <c r="AD2948" s="10">
        <f t="shared" si="525"/>
        <v>-3.1547893692778217E-3</v>
      </c>
      <c r="AE2948">
        <f>ROW()</f>
        <v>2948</v>
      </c>
      <c r="AF2948">
        <f t="shared" si="511"/>
        <v>0.83447098976109224</v>
      </c>
      <c r="AG2948">
        <f>AG2947*(1-(AG$1+AG$5))^($A2948-$A2947)*(1+2*(E2948/E2947-1))</f>
        <v>2456.3551372101692</v>
      </c>
      <c r="AH2948">
        <f>VLOOKUP(A2948,'UVXY-IV'!A$2:E$2000,4,0)</f>
        <v>12142.15</v>
      </c>
      <c r="AJ2948" s="10">
        <f t="shared" si="524"/>
        <v>-0.79770014888548002</v>
      </c>
      <c r="AK2948">
        <f t="shared" si="519"/>
        <v>30.610621838204725</v>
      </c>
      <c r="AM2948">
        <v>30.614049999999999</v>
      </c>
      <c r="AN2948" s="10">
        <f t="shared" si="523"/>
        <v>-1.1198001555734471E-4</v>
      </c>
      <c r="AO2948">
        <f>AO2947*(1-AO$1+H2947)^($A2948-$A2947)*(2-E2948/E2947)</f>
        <v>31.302272017540712</v>
      </c>
      <c r="AP2948">
        <v>31.3</v>
      </c>
      <c r="AQ2948" s="10">
        <f t="shared" si="522"/>
        <v>7.2588419830932338E-5</v>
      </c>
    </row>
    <row r="2949" spans="1:43" x14ac:dyDescent="0.25">
      <c r="A2949" s="1">
        <v>42340</v>
      </c>
      <c r="B2949" s="12">
        <v>15.91</v>
      </c>
      <c r="C2949" s="12">
        <v>18.329999999999998</v>
      </c>
      <c r="D2949">
        <v>489.31349999999998</v>
      </c>
      <c r="E2949">
        <v>436.04599999999999</v>
      </c>
      <c r="F2949">
        <v>26251.452404</v>
      </c>
      <c r="G2949">
        <v>23397.668400999999</v>
      </c>
      <c r="H2949">
        <f>(1/(1-91/360*VLOOKUP($A2949,Tbills!$B$4:$C$974,2,1)/100))^((1)/91)-1</f>
        <v>5.9738390889574333E-6</v>
      </c>
      <c r="I2949" s="2">
        <f t="shared" si="518"/>
        <v>295.74528682146132</v>
      </c>
      <c r="J2949">
        <f>VLOOKUP(A2949,'VXX-IV'!A$1:C$4500,3,0)</f>
        <v>295.76</v>
      </c>
      <c r="L2949">
        <f t="shared" si="512"/>
        <v>14172.419212440991</v>
      </c>
      <c r="M2949">
        <v>1417.5</v>
      </c>
      <c r="O2949">
        <f t="shared" si="513"/>
        <v>2462.7939100724548</v>
      </c>
      <c r="R2949">
        <f t="shared" si="514"/>
        <v>39.691747307174538</v>
      </c>
      <c r="U2949" s="2">
        <f t="shared" si="515"/>
        <v>43.770686257686584</v>
      </c>
      <c r="V2949">
        <f>VLOOKUP(A2949,'VXZ-IV'!A$1:C$4500,3,0)</f>
        <v>43.76</v>
      </c>
      <c r="W2949" s="10">
        <f t="shared" si="520"/>
        <v>2.4420150106463367E-4</v>
      </c>
      <c r="X2949">
        <f t="shared" si="516"/>
        <v>43.008306372184421</v>
      </c>
      <c r="Y2949">
        <v>43.01</v>
      </c>
      <c r="AA2949" s="10">
        <f t="shared" si="521"/>
        <v>-3.9377535819062892E-5</v>
      </c>
      <c r="AB2949">
        <f t="shared" si="517"/>
        <v>245.00202888567267</v>
      </c>
      <c r="AC2949">
        <f>VLOOKUP(A2949,'VIXY-IV'!A$1:E$2000,4,0)</f>
        <v>245.762</v>
      </c>
      <c r="AD2949" s="10">
        <f t="shared" si="525"/>
        <v>-3.0923052153194464E-3</v>
      </c>
      <c r="AE2949">
        <f>ROW()</f>
        <v>2949</v>
      </c>
      <c r="AF2949">
        <f t="shared" si="511"/>
        <v>0.86797599563557015</v>
      </c>
      <c r="AG2949">
        <f>AG2948*(1-(AG$1+AG$5))^($A2949-$A2948)*(1+2*(E2949/E2948-1))</f>
        <v>2620.6085633217945</v>
      </c>
      <c r="AH2949">
        <f>VLOOKUP(A2949,'UVXY-IV'!A$2:E$2000,4,0)</f>
        <v>12952.45</v>
      </c>
      <c r="AJ2949" s="10">
        <f t="shared" si="524"/>
        <v>-0.79767468213953385</v>
      </c>
      <c r="AK2949">
        <f t="shared" si="519"/>
        <v>29.585246368427196</v>
      </c>
      <c r="AM2949">
        <v>29.587</v>
      </c>
      <c r="AN2949" s="10">
        <f t="shared" si="523"/>
        <v>-5.9270340784900455E-5</v>
      </c>
      <c r="AO2949">
        <f>AO2948*(1-AO$1+H2948)^($A2949-$A2948)*(2-E2949/E2948)</f>
        <v>30.254198939614319</v>
      </c>
      <c r="AP2949">
        <v>30.25</v>
      </c>
      <c r="AQ2949" s="10">
        <f t="shared" si="522"/>
        <v>1.3880792113463158E-4</v>
      </c>
    </row>
    <row r="2950" spans="1:43" x14ac:dyDescent="0.25">
      <c r="A2950" s="1">
        <v>42341</v>
      </c>
      <c r="B2950" s="12">
        <v>18.11</v>
      </c>
      <c r="C2950" s="12">
        <v>20.11</v>
      </c>
      <c r="D2950">
        <v>524.43589999999995</v>
      </c>
      <c r="E2950">
        <v>467.34230000000002</v>
      </c>
      <c r="F2950">
        <v>27043.842385</v>
      </c>
      <c r="G2950">
        <v>24103.778236999999</v>
      </c>
      <c r="H2950">
        <f>(1/(1-91/360*VLOOKUP($A2950,Tbills!$B$4:$C$974,2,1)/100))^((1)/91)-1</f>
        <v>5.9738390889574333E-6</v>
      </c>
      <c r="I2950" s="2">
        <f t="shared" si="518"/>
        <v>316.96583844115668</v>
      </c>
      <c r="J2950">
        <f>VLOOKUP(A2950,'VXX-IV'!A$1:C$4500,3,0)</f>
        <v>316.98</v>
      </c>
      <c r="L2950">
        <f t="shared" si="512"/>
        <v>16206.175559519283</v>
      </c>
      <c r="M2950">
        <v>1622.5</v>
      </c>
      <c r="O2950">
        <f t="shared" si="513"/>
        <v>2727.8448928839484</v>
      </c>
      <c r="R2950">
        <f t="shared" si="514"/>
        <v>38.26562086877788</v>
      </c>
      <c r="U2950" s="2">
        <f t="shared" si="515"/>
        <v>45.090788064829191</v>
      </c>
      <c r="V2950">
        <f>VLOOKUP(A2950,'VXZ-IV'!A$1:C$4500,3,0)</f>
        <v>45.08</v>
      </c>
      <c r="W2950" s="10">
        <f t="shared" si="520"/>
        <v>2.3930933516402852E-4</v>
      </c>
      <c r="X2950">
        <f t="shared" si="516"/>
        <v>41.7090805907537</v>
      </c>
      <c r="Y2950">
        <v>41.71</v>
      </c>
      <c r="AA2950" s="10">
        <f t="shared" si="521"/>
        <v>-2.2042897298013564E-5</v>
      </c>
      <c r="AB2950">
        <f t="shared" si="517"/>
        <v>262.57738780887661</v>
      </c>
      <c r="AC2950">
        <f>VLOOKUP(A2950,'VIXY-IV'!A$1:E$2000,4,0)</f>
        <v>263.38200000000001</v>
      </c>
      <c r="AD2950" s="10">
        <f t="shared" si="525"/>
        <v>-3.054924752349808E-3</v>
      </c>
      <c r="AE2950">
        <f>ROW()</f>
        <v>2950</v>
      </c>
      <c r="AF2950">
        <f t="shared" si="511"/>
        <v>0.90054699154649431</v>
      </c>
      <c r="AG2950">
        <f>AG2949*(1-(AG$1+AG$5))^($A2950-$A2949)*(1+2*(E2950/E2949-1))</f>
        <v>2996.685097283133</v>
      </c>
      <c r="AH2950">
        <f>VLOOKUP(A2950,'UVXY-IV'!A$2:E$2000,4,0)</f>
        <v>14810.35</v>
      </c>
      <c r="AJ2950" s="10">
        <f t="shared" si="524"/>
        <v>-0.79766277655267204</v>
      </c>
      <c r="AK2950">
        <f t="shared" si="519"/>
        <v>27.460547442330853</v>
      </c>
      <c r="AM2950">
        <v>27.464200000000002</v>
      </c>
      <c r="AN2950" s="10">
        <f t="shared" si="523"/>
        <v>-1.3299341212014149E-4</v>
      </c>
      <c r="AO2950">
        <f>AO2949*(1-AO$1+H2949)^($A2950-$A2949)*(2-E2950/E2949)</f>
        <v>28.08189545421261</v>
      </c>
      <c r="AP2950">
        <v>28.08</v>
      </c>
      <c r="AQ2950" s="10">
        <f t="shared" si="522"/>
        <v>6.7501930648639075E-5</v>
      </c>
    </row>
    <row r="2951" spans="1:43" x14ac:dyDescent="0.25">
      <c r="A2951" s="1">
        <v>42342</v>
      </c>
      <c r="B2951" s="12">
        <v>14.81</v>
      </c>
      <c r="C2951" s="12">
        <v>18.170000000000002</v>
      </c>
      <c r="D2951">
        <v>479.53550000000001</v>
      </c>
      <c r="E2951">
        <v>427.32729999999998</v>
      </c>
      <c r="F2951">
        <v>26040.597741000001</v>
      </c>
      <c r="G2951">
        <v>23209.457075999999</v>
      </c>
      <c r="H2951">
        <f>(1/(1-91/360*VLOOKUP($A2951,Tbills!$B$4:$C$974,2,1)/100))^((1)/91)-1</f>
        <v>5.9738390889574333E-6</v>
      </c>
      <c r="I2951" s="2">
        <f t="shared" si="518"/>
        <v>289.82124527877937</v>
      </c>
      <c r="J2951">
        <f>VLOOKUP(A2951,'VXX-IV'!A$1:C$4500,3,0)</f>
        <v>289.83999999999997</v>
      </c>
      <c r="L2951">
        <f t="shared" si="512"/>
        <v>13430.423222967509</v>
      </c>
      <c r="M2951">
        <v>1345</v>
      </c>
      <c r="O2951">
        <f t="shared" si="513"/>
        <v>2377.4175662594917</v>
      </c>
      <c r="R2951">
        <f t="shared" si="514"/>
        <v>39.902015400533664</v>
      </c>
      <c r="U2951" s="2">
        <f t="shared" si="515"/>
        <v>43.416997708569909</v>
      </c>
      <c r="V2951">
        <f>VLOOKUP(A2951,'VXZ-IV'!A$1:C$4500,3,0)</f>
        <v>43.4</v>
      </c>
      <c r="W2951" s="10">
        <f t="shared" si="520"/>
        <v>3.9165227119619672E-4</v>
      </c>
      <c r="X2951">
        <f t="shared" si="516"/>
        <v>43.255268824728269</v>
      </c>
      <c r="Y2951">
        <v>43.26</v>
      </c>
      <c r="AA2951" s="10">
        <f t="shared" si="521"/>
        <v>-1.0936604881484069E-4</v>
      </c>
      <c r="AB2951">
        <f t="shared" si="517"/>
        <v>240.08649354167159</v>
      </c>
      <c r="AC2951">
        <f>VLOOKUP(A2951,'VIXY-IV'!A$1:E$2000,4,0)</f>
        <v>240.816</v>
      </c>
      <c r="AD2951" s="10">
        <f t="shared" si="525"/>
        <v>-3.0293105870391468E-3</v>
      </c>
      <c r="AE2951">
        <f>ROW()</f>
        <v>2951</v>
      </c>
      <c r="AF2951">
        <f t="shared" ref="AF2951:AF3014" si="526">B2951/C2951</f>
        <v>0.8150798018712162</v>
      </c>
      <c r="AG2951">
        <f>AG2950*(1-(AG$1+AG$5))^($A2951-$A2950)*(1+2*(E2951/E2950-1))</f>
        <v>2483.4342728838733</v>
      </c>
      <c r="AH2951">
        <f>VLOOKUP(A2951,'UVXY-IV'!A$2:E$2000,4,0)</f>
        <v>12272.55</v>
      </c>
      <c r="AJ2951" s="10">
        <f t="shared" si="524"/>
        <v>-0.79764317335159574</v>
      </c>
      <c r="AK2951">
        <f t="shared" si="519"/>
        <v>29.810398726565602</v>
      </c>
      <c r="AM2951">
        <v>29.81465</v>
      </c>
      <c r="AN2951" s="10">
        <f t="shared" si="523"/>
        <v>-1.4259008354611247E-4</v>
      </c>
      <c r="AO2951">
        <f>AO2950*(1-AO$1+H2950)^($A2951-$A2950)*(2-E2951/E2950)</f>
        <v>30.48539112504946</v>
      </c>
      <c r="AP2951">
        <v>30.49</v>
      </c>
      <c r="AQ2951" s="10">
        <f t="shared" si="522"/>
        <v>-1.5116021484218312E-4</v>
      </c>
    </row>
    <row r="2952" spans="1:43" x14ac:dyDescent="0.25">
      <c r="A2952" s="1">
        <v>42345</v>
      </c>
      <c r="B2952" s="12">
        <v>15.84</v>
      </c>
      <c r="C2952" s="12">
        <v>18.649999999999999</v>
      </c>
      <c r="D2952">
        <v>486.25659999999999</v>
      </c>
      <c r="E2952">
        <v>433.30900000000003</v>
      </c>
      <c r="F2952">
        <v>26113.783385999999</v>
      </c>
      <c r="G2952">
        <v>23274.270006999999</v>
      </c>
      <c r="H2952">
        <f>(1/(1-91/360*VLOOKUP($A2952,Tbills!$B$4:$C$974,2,1)/100))^((1)/91)-1</f>
        <v>7.7805862523927516E-6</v>
      </c>
      <c r="I2952" s="2">
        <f t="shared" si="518"/>
        <v>293.86184056389726</v>
      </c>
      <c r="J2952">
        <f>VLOOKUP(A2952,'VXX-IV'!A$1:C$4500,3,0)</f>
        <v>293.88</v>
      </c>
      <c r="L2952">
        <f t="shared" ref="L2952:L3015" si="527">L2951*(1-L$1+H2952)^($A2952-$A2951)*(1+2*(E2952/E2951-1))</f>
        <v>13804.869566747726</v>
      </c>
      <c r="M2952">
        <v>1382.5</v>
      </c>
      <c r="O2952">
        <f t="shared" ref="O2952:O3015" si="528">O2951*(1-(O$1+O$5))^($A2952-$A2951)*(1+1.5*(E2952/E2951-1))</f>
        <v>2427.0905876045395</v>
      </c>
      <c r="R2952">
        <f t="shared" ref="R2952:R3015" si="529">R2951*(1-IF($A2952&lt;=R2947,R$1,R$1+IF(AND(WEEKDAY($A2952)&lt;&gt;1,WEEKDAY($A2952)&lt;&gt;7),S$1,0)))^($A2952-$A2951)*(1-0.5*(E2952/E2951-1))</f>
        <v>39.617369228476392</v>
      </c>
      <c r="U2952" s="2">
        <f t="shared" ref="U2952:U3016" si="530">U2951*$F2952/$F2951*(1-U$1)^($A2952-$A2951)</f>
        <v>43.535833923432975</v>
      </c>
      <c r="V2952">
        <f>VLOOKUP(A2952,'VXZ-IV'!A$1:C$4500,3,0)</f>
        <v>43.52</v>
      </c>
      <c r="W2952" s="10">
        <f t="shared" si="520"/>
        <v>3.6383096123548953E-4</v>
      </c>
      <c r="X2952">
        <f t="shared" ref="X2952:X3015" si="531">X2951*(1-X$1+H2952)^($A2952-$A2951)*(2-G2952/G2951)</f>
        <v>43.130698304064069</v>
      </c>
      <c r="Y2952">
        <v>43.13</v>
      </c>
      <c r="AA2952" s="10">
        <f t="shared" si="521"/>
        <v>1.6190680826921877E-5</v>
      </c>
      <c r="AB2952">
        <f t="shared" ref="AB2952:AB3015" si="532">AB2951*$E2952/$E2951*(1-(AB$1+AB$5+IF(AND(WEEKDAY(A2952)&lt;&gt;1,WEEKDAY(A2952)&lt;&gt;7),IF(A2952&lt;AC$2,AC$1,AC$3),0)))^($A2952-$A2951)</f>
        <v>243.42174630602503</v>
      </c>
      <c r="AC2952">
        <f>VLOOKUP(A2952,'VIXY-IV'!A$1:E$2000,4,0)</f>
        <v>244.16200000000001</v>
      </c>
      <c r="AD2952" s="10">
        <f t="shared" si="525"/>
        <v>-3.0318136891693825E-3</v>
      </c>
      <c r="AE2952">
        <f>ROW()</f>
        <v>2952</v>
      </c>
      <c r="AF2952">
        <f t="shared" si="526"/>
        <v>0.84932975871313676</v>
      </c>
      <c r="AG2952">
        <f>AG2951*(1-(AG$1+AG$5))^($A2952-$A2951)*(1+2*(E2952/E2951-1))</f>
        <v>2552.7020935394207</v>
      </c>
      <c r="AH2952">
        <f>VLOOKUP(A2952,'UVXY-IV'!A$2:E$2000,4,0)</f>
        <v>12613.9</v>
      </c>
      <c r="AJ2952" s="10">
        <f t="shared" si="524"/>
        <v>-0.79762784756979044</v>
      </c>
      <c r="AK2952">
        <f t="shared" si="519"/>
        <v>29.389007894894384</v>
      </c>
      <c r="AM2952">
        <v>29.393799999999999</v>
      </c>
      <c r="AN2952" s="10">
        <f t="shared" si="523"/>
        <v>-1.6303115301918858E-4</v>
      </c>
      <c r="AO2952">
        <f>AO2951*(1-AO$1+H2951)^($A2952-$A2951)*(2-E2952/E2951)</f>
        <v>30.055862092842069</v>
      </c>
      <c r="AP2952">
        <v>30.06</v>
      </c>
      <c r="AQ2952" s="10">
        <f t="shared" si="522"/>
        <v>-1.3765492874018292E-4</v>
      </c>
    </row>
    <row r="2953" spans="1:43" x14ac:dyDescent="0.25">
      <c r="A2953" s="1">
        <v>42346</v>
      </c>
      <c r="B2953" s="12">
        <v>17.600000000000001</v>
      </c>
      <c r="C2953" s="12">
        <v>20.059999999999999</v>
      </c>
      <c r="D2953">
        <v>512.88009999999997</v>
      </c>
      <c r="E2953">
        <v>457.03019999999998</v>
      </c>
      <c r="F2953">
        <v>26797.873242000001</v>
      </c>
      <c r="G2953">
        <v>23883.793449000001</v>
      </c>
      <c r="H2953">
        <f>(1/(1-91/360*VLOOKUP($A2953,Tbills!$B$4:$C$974,2,1)/100))^((1)/91)-1</f>
        <v>7.7805862523927516E-6</v>
      </c>
      <c r="I2953" s="2">
        <f t="shared" ref="I2953:I3016" si="533">I2952*$D2953/$D2952*(1-I$1)^($A2953-$A2952)</f>
        <v>309.94379343004681</v>
      </c>
      <c r="J2953">
        <f>VLOOKUP(A2953,'VXX-IV'!A$1:C$4500,3,0)</f>
        <v>309.95999999999998</v>
      </c>
      <c r="L2953">
        <f t="shared" si="527"/>
        <v>15315.772330725946</v>
      </c>
      <c r="M2953">
        <v>1532.5</v>
      </c>
      <c r="O2953">
        <f t="shared" si="528"/>
        <v>2626.306162323533</v>
      </c>
      <c r="R2953">
        <f t="shared" si="529"/>
        <v>38.531214658055298</v>
      </c>
      <c r="U2953" s="2">
        <f t="shared" si="530"/>
        <v>44.675231244935389</v>
      </c>
      <c r="V2953">
        <f>VLOOKUP(A2953,'VXZ-IV'!A$1:C$4500,3,0)</f>
        <v>44.68</v>
      </c>
      <c r="W2953" s="10">
        <f t="shared" si="520"/>
        <v>-1.0673131299487881E-4</v>
      </c>
      <c r="X2953">
        <f t="shared" si="531"/>
        <v>41.999933660603993</v>
      </c>
      <c r="Y2953">
        <v>42</v>
      </c>
      <c r="AA2953" s="10">
        <f t="shared" si="521"/>
        <v>-1.5795094286952249E-6</v>
      </c>
      <c r="AB2953">
        <f t="shared" si="532"/>
        <v>256.73874908162702</v>
      </c>
      <c r="AC2953">
        <f>VLOOKUP(A2953,'VIXY-IV'!A$1:E$2000,4,0)</f>
        <v>257.50400000000002</v>
      </c>
      <c r="AD2953" s="10">
        <f t="shared" si="525"/>
        <v>-2.9718020627756969E-3</v>
      </c>
      <c r="AE2953">
        <f>ROW()</f>
        <v>2953</v>
      </c>
      <c r="AF2953">
        <f t="shared" si="526"/>
        <v>0.87736789631106693</v>
      </c>
      <c r="AG2953">
        <f>AG2952*(1-(AG$1+AG$5))^($A2953-$A2952)*(1+2*(E2953/E2952-1))</f>
        <v>2832.098455799618</v>
      </c>
      <c r="AH2953">
        <f>VLOOKUP(A2953,'UVXY-IV'!A$2:E$2000,4,0)</f>
        <v>13993.45</v>
      </c>
      <c r="AJ2953" s="10">
        <f t="shared" si="524"/>
        <v>-0.79761256474996389</v>
      </c>
      <c r="AK2953">
        <f t="shared" ref="AK2953:AK3016" si="534">AK2952*(1-IF($A2953&lt;=AK2948,AK$1,AK$1+IF(AND(WEEKDAY($A2953)&lt;&gt;1,WEEKDAY($A2953)&lt;&gt;7),AL$1,0)))^($A2953-$A2952)*(2-$E2953/$E2952)</f>
        <v>27.778833217863042</v>
      </c>
      <c r="AM2953">
        <v>27.783200000000001</v>
      </c>
      <c r="AN2953" s="10">
        <f t="shared" si="523"/>
        <v>-1.5717347666788228E-4</v>
      </c>
      <c r="AO2953">
        <f>AO2952*(1-AO$1+H2952)^($A2953-$A2952)*(2-E2953/E2952)</f>
        <v>28.409645066991775</v>
      </c>
      <c r="AP2953">
        <v>28.41</v>
      </c>
      <c r="AQ2953" s="10">
        <f t="shared" si="522"/>
        <v>-1.2493242105726665E-5</v>
      </c>
    </row>
    <row r="2954" spans="1:43" x14ac:dyDescent="0.25">
      <c r="A2954" s="1">
        <v>42347</v>
      </c>
      <c r="B2954" s="12">
        <v>19.61</v>
      </c>
      <c r="C2954" s="12">
        <v>21.05</v>
      </c>
      <c r="D2954">
        <v>536.34360000000004</v>
      </c>
      <c r="E2954">
        <v>477.93509999999998</v>
      </c>
      <c r="F2954">
        <v>27221.026083000001</v>
      </c>
      <c r="G2954">
        <v>24260.745572</v>
      </c>
      <c r="H2954">
        <f>(1/(1-91/360*VLOOKUP($A2954,Tbills!$B$4:$C$974,2,1)/100))^((1)/91)-1</f>
        <v>7.7805862523927516E-6</v>
      </c>
      <c r="I2954" s="2">
        <f t="shared" si="533"/>
        <v>324.11535665188251</v>
      </c>
      <c r="J2954">
        <f>VLOOKUP(A2954,'VXX-IV'!A$1:C$4500,3,0)</f>
        <v>324.14</v>
      </c>
      <c r="L2954">
        <f t="shared" si="527"/>
        <v>16716.256253501808</v>
      </c>
      <c r="M2954">
        <v>1672.5</v>
      </c>
      <c r="O2954">
        <f t="shared" si="528"/>
        <v>2806.4053719925523</v>
      </c>
      <c r="R2954">
        <f t="shared" si="529"/>
        <v>37.648289517404294</v>
      </c>
      <c r="U2954" s="2">
        <f t="shared" si="530"/>
        <v>45.379570647785016</v>
      </c>
      <c r="V2954">
        <f>VLOOKUP(A2954,'VXZ-IV'!A$1:C$4500,3,0)</f>
        <v>45.36</v>
      </c>
      <c r="W2954" s="10">
        <f t="shared" si="520"/>
        <v>4.314516707455418E-4</v>
      </c>
      <c r="X2954">
        <f t="shared" si="531"/>
        <v>41.335851609307873</v>
      </c>
      <c r="Y2954">
        <v>41.34</v>
      </c>
      <c r="AA2954" s="10">
        <f t="shared" si="521"/>
        <v>-1.0034810576031727E-4</v>
      </c>
      <c r="AB2954">
        <f t="shared" si="532"/>
        <v>268.47280906447673</v>
      </c>
      <c r="AC2954">
        <f>VLOOKUP(A2954,'VIXY-IV'!A$1:E$2000,4,0)</f>
        <v>269.24200000000002</v>
      </c>
      <c r="AD2954" s="10">
        <f t="shared" si="525"/>
        <v>-2.8568757308417014E-3</v>
      </c>
      <c r="AE2954">
        <f>ROW()</f>
        <v>2954</v>
      </c>
      <c r="AF2954">
        <f t="shared" si="526"/>
        <v>0.93159144893111634</v>
      </c>
      <c r="AG2954">
        <f>AG2953*(1-(AG$1+AG$5))^($A2954-$A2953)*(1+2*(E2954/E2953-1))</f>
        <v>3091.0788509813729</v>
      </c>
      <c r="AH2954">
        <f>VLOOKUP(A2954,'UVXY-IV'!A$2:E$2000,4,0)</f>
        <v>15271.25</v>
      </c>
      <c r="AJ2954" s="10">
        <f t="shared" si="524"/>
        <v>-0.79758835386878135</v>
      </c>
      <c r="AK2954">
        <f t="shared" si="534"/>
        <v>26.506974173907885</v>
      </c>
      <c r="AM2954">
        <v>26.508700000000001</v>
      </c>
      <c r="AN2954" s="10">
        <f t="shared" si="523"/>
        <v>-6.5104139098326463E-5</v>
      </c>
      <c r="AO2954">
        <f>AO2953*(1-AO$1+H2953)^($A2954-$A2953)*(2-E2954/E2953)</f>
        <v>27.109375078729393</v>
      </c>
      <c r="AP2954">
        <v>27.11</v>
      </c>
      <c r="AQ2954" s="10">
        <f t="shared" si="522"/>
        <v>-2.305131946167549E-5</v>
      </c>
    </row>
    <row r="2955" spans="1:43" x14ac:dyDescent="0.25">
      <c r="A2955" s="1">
        <v>42348</v>
      </c>
      <c r="B2955" s="12">
        <v>19.34</v>
      </c>
      <c r="C2955" s="12">
        <v>20.76</v>
      </c>
      <c r="D2955">
        <v>540.65309999999999</v>
      </c>
      <c r="E2955">
        <v>481.7715</v>
      </c>
      <c r="F2955">
        <v>27569.564373000001</v>
      </c>
      <c r="G2955">
        <v>24571.191638</v>
      </c>
      <c r="H2955">
        <f>(1/(1-91/360*VLOOKUP($A2955,Tbills!$B$4:$C$974,2,1)/100))^((1)/91)-1</f>
        <v>7.7805862523927516E-6</v>
      </c>
      <c r="I2955" s="2">
        <f t="shared" si="533"/>
        <v>326.71164436954115</v>
      </c>
      <c r="J2955">
        <f>VLOOKUP(A2955,'VXX-IV'!A$1:C$4500,3,0)</f>
        <v>326.73</v>
      </c>
      <c r="L2955">
        <f t="shared" si="527"/>
        <v>16983.984429746277</v>
      </c>
      <c r="M2955">
        <v>1700</v>
      </c>
      <c r="O2955">
        <f t="shared" si="528"/>
        <v>2840.1003168570514</v>
      </c>
      <c r="R2955">
        <f t="shared" si="529"/>
        <v>37.495492440168988</v>
      </c>
      <c r="U2955" s="2">
        <f t="shared" si="530"/>
        <v>45.959490440465373</v>
      </c>
      <c r="V2955">
        <f>VLOOKUP(A2955,'VXZ-IV'!A$1:C$4500,3,0)</f>
        <v>45.96</v>
      </c>
      <c r="W2955" s="10">
        <f t="shared" ref="W2955:W3018" si="535">U2955/V2955-1</f>
        <v>-1.1087022076305963E-5</v>
      </c>
      <c r="X2955">
        <f t="shared" si="531"/>
        <v>40.805716774305765</v>
      </c>
      <c r="Y2955">
        <v>40.81</v>
      </c>
      <c r="AA2955" s="10">
        <f t="shared" si="521"/>
        <v>-1.0495529757992283E-4</v>
      </c>
      <c r="AB2955">
        <f t="shared" si="532"/>
        <v>270.61841325348661</v>
      </c>
      <c r="AC2955">
        <f>VLOOKUP(A2955,'VIXY-IV'!A$1:E$2000,4,0)</f>
        <v>271.40199999999999</v>
      </c>
      <c r="AD2955" s="10">
        <f t="shared" si="525"/>
        <v>-2.8871811796279401E-3</v>
      </c>
      <c r="AE2955">
        <f>ROW()</f>
        <v>2955</v>
      </c>
      <c r="AF2955">
        <f t="shared" si="526"/>
        <v>0.93159922928709049</v>
      </c>
      <c r="AG2955">
        <f>AG2954*(1-(AG$1+AG$5))^($A2955-$A2954)*(1+2*(E2955/E2954-1))</f>
        <v>3140.5973868688066</v>
      </c>
      <c r="AH2955">
        <f>VLOOKUP(A2955,'UVXY-IV'!A$2:E$2000,4,0)</f>
        <v>15515.6</v>
      </c>
      <c r="AJ2955" s="10">
        <f t="shared" si="524"/>
        <v>-0.79758453512150307</v>
      </c>
      <c r="AK2955">
        <f t="shared" si="534"/>
        <v>26.292977201481037</v>
      </c>
      <c r="AM2955">
        <v>26.29495</v>
      </c>
      <c r="AN2955" s="10">
        <f t="shared" si="523"/>
        <v>-7.5025756617219663E-5</v>
      </c>
      <c r="AO2955">
        <f>AO2954*(1-AO$1+H2954)^($A2955-$A2954)*(2-E2955/E2954)</f>
        <v>26.890981883555842</v>
      </c>
      <c r="AP2955">
        <v>26.89</v>
      </c>
      <c r="AQ2955" s="10">
        <f t="shared" si="522"/>
        <v>3.6514821712296808E-5</v>
      </c>
    </row>
    <row r="2956" spans="1:43" x14ac:dyDescent="0.25">
      <c r="A2956" s="1">
        <v>42349</v>
      </c>
      <c r="B2956" s="12">
        <v>24.39</v>
      </c>
      <c r="C2956" s="12">
        <v>24.38</v>
      </c>
      <c r="D2956">
        <v>626.47699999999998</v>
      </c>
      <c r="E2956">
        <v>558.24469999999997</v>
      </c>
      <c r="F2956">
        <v>29506.723957999999</v>
      </c>
      <c r="G2956">
        <v>26297.481109</v>
      </c>
      <c r="H2956">
        <f>(1/(1-91/360*VLOOKUP($A2956,Tbills!$B$4:$C$974,2,1)/100))^((1)/91)-1</f>
        <v>7.7805862523927516E-6</v>
      </c>
      <c r="I2956" s="2">
        <f t="shared" si="533"/>
        <v>378.5649986421675</v>
      </c>
      <c r="J2956">
        <f>VLOOKUP(A2956,'VXX-IV'!A$1:C$4500,3,0)</f>
        <v>378.59</v>
      </c>
      <c r="L2956">
        <f t="shared" si="527"/>
        <v>22374.996215167521</v>
      </c>
      <c r="M2956">
        <v>2240</v>
      </c>
      <c r="O2956">
        <f t="shared" si="528"/>
        <v>3516.2097413424699</v>
      </c>
      <c r="R2956">
        <f t="shared" si="529"/>
        <v>34.51803956333201</v>
      </c>
      <c r="U2956" s="2">
        <f t="shared" si="530"/>
        <v>49.187608205951868</v>
      </c>
      <c r="V2956">
        <f>VLOOKUP(A2956,'VXZ-IV'!A$1:C$4500,3,0)</f>
        <v>49.2</v>
      </c>
      <c r="W2956" s="10">
        <f t="shared" si="535"/>
        <v>-2.5186573268565215E-4</v>
      </c>
      <c r="X2956">
        <f t="shared" si="531"/>
        <v>37.937736014312954</v>
      </c>
      <c r="Y2956">
        <v>37.94</v>
      </c>
      <c r="AA2956" s="10">
        <f t="shared" si="521"/>
        <v>-5.9672790907905338E-5</v>
      </c>
      <c r="AB2956">
        <f t="shared" si="532"/>
        <v>313.56364545360515</v>
      </c>
      <c r="AC2956">
        <f>VLOOKUP(A2956,'VIXY-IV'!A$1:E$2000,4,0)</f>
        <v>314.47199999999998</v>
      </c>
      <c r="AD2956" s="10">
        <f t="shared" si="525"/>
        <v>-2.8885069144306552E-3</v>
      </c>
      <c r="AE2956">
        <f>ROW()</f>
        <v>2956</v>
      </c>
      <c r="AF2956">
        <f t="shared" si="526"/>
        <v>1.0004101722723544</v>
      </c>
      <c r="AG2956">
        <f>AG2955*(1-(AG$1+AG$5))^($A2956-$A2955)*(1+2*(E2956/E2955-1))</f>
        <v>4137.4929889225268</v>
      </c>
      <c r="AH2956">
        <f>VLOOKUP(A2956,'UVXY-IV'!A$2:E$2000,4,0)</f>
        <v>20439.900000000001</v>
      </c>
      <c r="AJ2956" s="10">
        <f t="shared" si="524"/>
        <v>-0.7975776305694976</v>
      </c>
      <c r="AK2956">
        <f t="shared" si="534"/>
        <v>22.118374855321235</v>
      </c>
      <c r="AM2956">
        <v>22.119700000000002</v>
      </c>
      <c r="AN2956" s="10">
        <f t="shared" si="523"/>
        <v>-5.9907895620936458E-5</v>
      </c>
      <c r="AO2956">
        <f>AO2955*(1-AO$1+H2955)^($A2956-$A2955)*(2-E2956/E2955)</f>
        <v>22.62182576899168</v>
      </c>
      <c r="AP2956">
        <v>22.62</v>
      </c>
      <c r="AQ2956" s="10">
        <f t="shared" si="522"/>
        <v>8.0714809534976339E-5</v>
      </c>
    </row>
    <row r="2957" spans="1:43" x14ac:dyDescent="0.25">
      <c r="A2957" s="1">
        <v>42352</v>
      </c>
      <c r="B2957" s="12">
        <v>22.73</v>
      </c>
      <c r="C2957" s="12">
        <v>23.3</v>
      </c>
      <c r="D2957">
        <v>584.80359999999996</v>
      </c>
      <c r="E2957">
        <v>521.09709999999995</v>
      </c>
      <c r="F2957">
        <v>28402.902147000001</v>
      </c>
      <c r="G2957">
        <v>25313.100548999999</v>
      </c>
      <c r="H2957">
        <f>(1/(1-91/360*VLOOKUP($A2957,Tbills!$B$4:$C$974,2,1)/100))^((1)/91)-1</f>
        <v>7.7805862523927516E-6</v>
      </c>
      <c r="I2957" s="2">
        <f t="shared" si="533"/>
        <v>353.35691475432759</v>
      </c>
      <c r="J2957">
        <f>VLOOKUP(A2957,'VXX-IV'!A$1:C$4500,3,0)</f>
        <v>353.38</v>
      </c>
      <c r="L2957">
        <f t="shared" si="527"/>
        <v>19394.993852619329</v>
      </c>
      <c r="M2957">
        <v>1940</v>
      </c>
      <c r="O2957">
        <f t="shared" si="528"/>
        <v>3164.9179913135708</v>
      </c>
      <c r="R2957">
        <f t="shared" si="529"/>
        <v>35.661679753209008</v>
      </c>
      <c r="U2957" s="2">
        <f t="shared" si="530"/>
        <v>47.344077590972006</v>
      </c>
      <c r="V2957">
        <f>VLOOKUP(A2957,'VXZ-IV'!A$1:C$4500,3,0)</f>
        <v>47.36</v>
      </c>
      <c r="W2957" s="10">
        <f t="shared" si="535"/>
        <v>-3.3619951494923139E-4</v>
      </c>
      <c r="X2957">
        <f t="shared" si="531"/>
        <v>39.354392138690372</v>
      </c>
      <c r="Y2957">
        <v>39.35</v>
      </c>
      <c r="AA2957" s="10">
        <f t="shared" si="521"/>
        <v>1.1161724753172564E-4</v>
      </c>
      <c r="AB2957">
        <f t="shared" si="532"/>
        <v>292.66738469918937</v>
      </c>
      <c r="AC2957">
        <f>VLOOKUP(A2957,'VIXY-IV'!A$1:E$2000,4,0)</f>
        <v>293.42</v>
      </c>
      <c r="AD2957" s="10">
        <f t="shared" si="525"/>
        <v>-2.5649761461749021E-3</v>
      </c>
      <c r="AE2957">
        <f>ROW()</f>
        <v>2957</v>
      </c>
      <c r="AF2957">
        <f t="shared" si="526"/>
        <v>0.9755364806866953</v>
      </c>
      <c r="AG2957">
        <f>AG2956*(1-(AG$1+AG$5))^($A2957-$A2956)*(1+2*(E2957/E2956-1))</f>
        <v>3586.4832070148927</v>
      </c>
      <c r="AH2957">
        <f>VLOOKUP(A2957,'UVXY-IV'!A$2:E$2000,4,0)</f>
        <v>17715.05</v>
      </c>
      <c r="AJ2957" s="10">
        <f t="shared" si="524"/>
        <v>-0.79754597322531451</v>
      </c>
      <c r="AK2957">
        <f t="shared" si="534"/>
        <v>23.586914655234249</v>
      </c>
      <c r="AM2957">
        <v>23.584</v>
      </c>
      <c r="AN2957" s="10">
        <f t="shared" si="523"/>
        <v>1.2358612763940791E-4</v>
      </c>
      <c r="AO2957">
        <f>AO2956*(1-AO$1+H2956)^($A2957-$A2956)*(2-E2957/E2956)</f>
        <v>24.125049115779596</v>
      </c>
      <c r="AP2957">
        <v>24.13</v>
      </c>
      <c r="AQ2957" s="10">
        <f t="shared" si="522"/>
        <v>-2.0517547535858771E-4</v>
      </c>
    </row>
    <row r="2958" spans="1:43" x14ac:dyDescent="0.25">
      <c r="A2958" s="1">
        <v>42353</v>
      </c>
      <c r="B2958" s="12">
        <v>20.95</v>
      </c>
      <c r="C2958" s="12">
        <v>21.86</v>
      </c>
      <c r="D2958">
        <v>540.2817</v>
      </c>
      <c r="E2958">
        <v>481.4212</v>
      </c>
      <c r="F2958">
        <v>27102.720451000001</v>
      </c>
      <c r="G2958">
        <v>24154.161797000001</v>
      </c>
      <c r="H2958">
        <f>(1/(1-91/360*VLOOKUP($A2958,Tbills!$B$4:$C$974,2,1)/100))^((1)/91)-1</f>
        <v>7.7805862523927516E-6</v>
      </c>
      <c r="I2958" s="2">
        <f t="shared" si="533"/>
        <v>326.44740813669188</v>
      </c>
      <c r="J2958">
        <f>VLOOKUP(A2958,'VXX-IV'!A$1:C$4500,3,0)</f>
        <v>326.47000000000003</v>
      </c>
      <c r="L2958">
        <f t="shared" si="527"/>
        <v>16440.941111810815</v>
      </c>
      <c r="M2958">
        <v>1645</v>
      </c>
      <c r="O2958">
        <f t="shared" si="528"/>
        <v>2803.3621814257335</v>
      </c>
      <c r="R2958">
        <f t="shared" si="529"/>
        <v>37.017631602996779</v>
      </c>
      <c r="U2958" s="2">
        <f t="shared" si="530"/>
        <v>45.175736108590122</v>
      </c>
      <c r="V2958">
        <f>VLOOKUP(A2958,'VXZ-IV'!A$1:C$4500,3,0)</f>
        <v>45.16</v>
      </c>
      <c r="W2958" s="10">
        <f t="shared" si="535"/>
        <v>3.4845236027747362E-4</v>
      </c>
      <c r="X2958">
        <f t="shared" si="531"/>
        <v>41.154997472323686</v>
      </c>
      <c r="Y2958">
        <v>41.15</v>
      </c>
      <c r="AA2958" s="10">
        <f t="shared" si="521"/>
        <v>1.2144525695467756E-4</v>
      </c>
      <c r="AB2958">
        <f t="shared" si="532"/>
        <v>270.37450638148744</v>
      </c>
      <c r="AC2958">
        <f>VLOOKUP(A2958,'VIXY-IV'!A$1:E$2000,4,0)</f>
        <v>271.108</v>
      </c>
      <c r="AD2958" s="10">
        <f t="shared" si="525"/>
        <v>-2.7055402957956165E-3</v>
      </c>
      <c r="AE2958">
        <f>ROW()</f>
        <v>2958</v>
      </c>
      <c r="AF2958">
        <f t="shared" si="526"/>
        <v>0.95837145471180241</v>
      </c>
      <c r="AG2958">
        <f>AG2957*(1-(AG$1+AG$5))^($A2958-$A2957)*(1+2*(E2958/E2957-1))</f>
        <v>3040.2370519434266</v>
      </c>
      <c r="AH2958">
        <f>VLOOKUP(A2958,'UVXY-IV'!A$2:E$2000,4,0)</f>
        <v>15018.75</v>
      </c>
      <c r="AJ2958" s="10">
        <f t="shared" si="524"/>
        <v>-0.79757056666211057</v>
      </c>
      <c r="AK2958">
        <f t="shared" si="534"/>
        <v>25.381620516281071</v>
      </c>
      <c r="AM2958">
        <v>25.381399999999999</v>
      </c>
      <c r="AN2958" s="10">
        <f t="shared" si="523"/>
        <v>8.688105505250121E-6</v>
      </c>
      <c r="AO2958">
        <f>AO2957*(1-AO$1+H2957)^($A2958-$A2957)*(2-E2958/E2957)</f>
        <v>25.961152063868706</v>
      </c>
      <c r="AP2958">
        <v>25.96</v>
      </c>
      <c r="AQ2958" s="10">
        <f t="shared" si="522"/>
        <v>4.4378423293744973E-5</v>
      </c>
    </row>
    <row r="2959" spans="1:43" x14ac:dyDescent="0.25">
      <c r="A2959" s="1">
        <v>42354</v>
      </c>
      <c r="B2959" s="12">
        <v>17.86</v>
      </c>
      <c r="C2959" s="12">
        <v>19.57</v>
      </c>
      <c r="D2959">
        <v>518.81780000000003</v>
      </c>
      <c r="E2959">
        <v>462.2919</v>
      </c>
      <c r="F2959">
        <v>26659.556284999999</v>
      </c>
      <c r="G2959">
        <v>23759.022405</v>
      </c>
      <c r="H2959">
        <f>(1/(1-91/360*VLOOKUP($A2959,Tbills!$B$4:$C$974,2,1)/100))^((1)/91)-1</f>
        <v>7.7805862523927516E-6</v>
      </c>
      <c r="I2959" s="2">
        <f t="shared" si="533"/>
        <v>313.47091034394504</v>
      </c>
      <c r="J2959">
        <f>VLOOKUP(A2959,'VXX-IV'!A$1:C$4500,3,0)</f>
        <v>313.49</v>
      </c>
      <c r="L2959">
        <f t="shared" si="527"/>
        <v>15133.811164533316</v>
      </c>
      <c r="M2959">
        <v>1515</v>
      </c>
      <c r="O2959">
        <f t="shared" si="528"/>
        <v>2636.1856981986725</v>
      </c>
      <c r="R2959">
        <f t="shared" si="529"/>
        <v>37.751373853017917</v>
      </c>
      <c r="U2959" s="2">
        <f t="shared" si="530"/>
        <v>44.435971472696622</v>
      </c>
      <c r="V2959">
        <f>VLOOKUP(A2959,'VXZ-IV'!A$1:C$4500,3,0)</f>
        <v>44.44</v>
      </c>
      <c r="W2959" s="10">
        <f t="shared" si="535"/>
        <v>-9.0650929418956139E-5</v>
      </c>
      <c r="X2959">
        <f t="shared" si="531"/>
        <v>41.827032938077203</v>
      </c>
      <c r="Y2959">
        <v>41.83</v>
      </c>
      <c r="AA2959" s="10">
        <f t="shared" si="521"/>
        <v>-7.0931434922205661E-5</v>
      </c>
      <c r="AB2959">
        <f t="shared" si="532"/>
        <v>259.62210724940121</v>
      </c>
      <c r="AC2959">
        <f>VLOOKUP(A2959,'VIXY-IV'!A$1:E$2000,4,0)</f>
        <v>260.32799999999997</v>
      </c>
      <c r="AD2959" s="10">
        <f t="shared" si="525"/>
        <v>-2.7115513913169575E-3</v>
      </c>
      <c r="AE2959">
        <f>ROW()</f>
        <v>2959</v>
      </c>
      <c r="AF2959">
        <f t="shared" si="526"/>
        <v>0.9126213592233009</v>
      </c>
      <c r="AG2959">
        <f>AG2958*(1-(AG$1+AG$5))^($A2959-$A2958)*(1+2*(E2959/E2958-1))</f>
        <v>2798.5347420074372</v>
      </c>
      <c r="AH2959">
        <f>VLOOKUP(A2959,'UVXY-IV'!A$2:E$2000,4,0)</f>
        <v>13823.45</v>
      </c>
      <c r="AJ2959" s="10">
        <f t="shared" si="524"/>
        <v>-0.79755164289613401</v>
      </c>
      <c r="AK2959">
        <f t="shared" si="534"/>
        <v>26.388931585528457</v>
      </c>
      <c r="AM2959">
        <v>26.389900000000001</v>
      </c>
      <c r="AN2959" s="10">
        <f t="shared" si="523"/>
        <v>-3.6696405501523977E-5</v>
      </c>
      <c r="AO2959">
        <f>AO2958*(1-AO$1+H2958)^($A2959-$A2958)*(2-E2959/E2958)</f>
        <v>26.991931642692617</v>
      </c>
      <c r="AP2959">
        <v>26.99</v>
      </c>
      <c r="AQ2959" s="10">
        <f t="shared" si="522"/>
        <v>7.1568828922563554E-5</v>
      </c>
    </row>
    <row r="2960" spans="1:43" x14ac:dyDescent="0.25">
      <c r="A2960" s="1">
        <v>42355</v>
      </c>
      <c r="B2960" s="12">
        <v>18.940000000000001</v>
      </c>
      <c r="C2960" s="12">
        <v>20.37</v>
      </c>
      <c r="D2960">
        <v>551.36980000000005</v>
      </c>
      <c r="E2960">
        <v>491.2937</v>
      </c>
      <c r="F2960">
        <v>27623.436797999999</v>
      </c>
      <c r="G2960">
        <v>24617.848793000001</v>
      </c>
      <c r="H2960">
        <f>(1/(1-91/360*VLOOKUP($A2960,Tbills!$B$4:$C$974,2,1)/100))^((1)/91)-1</f>
        <v>7.7805862523927516E-6</v>
      </c>
      <c r="I2960" s="2">
        <f t="shared" si="533"/>
        <v>333.13078064504595</v>
      </c>
      <c r="J2960">
        <f>VLOOKUP(A2960,'VXX-IV'!A$1:C$4500,3,0)</f>
        <v>333.15</v>
      </c>
      <c r="L2960">
        <f t="shared" si="527"/>
        <v>17032.007614955353</v>
      </c>
      <c r="M2960">
        <v>1705</v>
      </c>
      <c r="O2960">
        <f t="shared" si="528"/>
        <v>2884.1594630027312</v>
      </c>
      <c r="R2960">
        <f t="shared" si="529"/>
        <v>36.565557957640657</v>
      </c>
      <c r="U2960" s="2">
        <f t="shared" si="530"/>
        <v>46.041438432730324</v>
      </c>
      <c r="V2960">
        <f>VLOOKUP(A2960,'VXZ-IV'!A$1:C$4500,3,0)</f>
        <v>46.04</v>
      </c>
      <c r="W2960" s="10">
        <f t="shared" si="535"/>
        <v>3.1243108825407262E-5</v>
      </c>
      <c r="X2960">
        <f t="shared" si="531"/>
        <v>40.31391789402555</v>
      </c>
      <c r="Y2960">
        <v>40.31</v>
      </c>
      <c r="AA2960" s="10">
        <f t="shared" si="521"/>
        <v>9.7194096391639562E-5</v>
      </c>
      <c r="AB2960">
        <f t="shared" si="532"/>
        <v>275.89983431016765</v>
      </c>
      <c r="AC2960">
        <f>VLOOKUP(A2960,'VIXY-IV'!A$1:E$2000,4,0)</f>
        <v>276.65600000000001</v>
      </c>
      <c r="AD2960" s="10">
        <f t="shared" si="525"/>
        <v>-2.7332343771050427E-3</v>
      </c>
      <c r="AE2960">
        <f>ROW()</f>
        <v>2960</v>
      </c>
      <c r="AF2960">
        <f t="shared" si="526"/>
        <v>0.92979872361315663</v>
      </c>
      <c r="AG2960">
        <f>AG2959*(1-(AG$1+AG$5))^($A2960-$A2959)*(1+2*(E2960/E2959-1))</f>
        <v>3149.5597596737744</v>
      </c>
      <c r="AH2960">
        <f>VLOOKUP(A2960,'UVXY-IV'!A$2:E$2000,4,0)</f>
        <v>15557.9</v>
      </c>
      <c r="AJ2960" s="10">
        <f t="shared" si="524"/>
        <v>-0.79755881194288603</v>
      </c>
      <c r="AK2960">
        <f t="shared" si="534"/>
        <v>24.732274695264699</v>
      </c>
      <c r="AM2960">
        <v>24.7333</v>
      </c>
      <c r="AN2960" s="10">
        <f t="shared" si="523"/>
        <v>-4.145442522029974E-5</v>
      </c>
      <c r="AO2960">
        <f>AO2959*(1-AO$1+H2959)^($A2960-$A2959)*(2-E2960/E2959)</f>
        <v>25.297858755435289</v>
      </c>
      <c r="AP2960">
        <v>25.3</v>
      </c>
      <c r="AQ2960" s="10">
        <f t="shared" si="522"/>
        <v>-8.4634172518249784E-5</v>
      </c>
    </row>
    <row r="2961" spans="1:43" x14ac:dyDescent="0.25">
      <c r="A2961" s="1">
        <v>42356</v>
      </c>
      <c r="B2961" s="12">
        <v>20.7</v>
      </c>
      <c r="C2961" s="12">
        <v>21.26</v>
      </c>
      <c r="D2961">
        <v>583.83429999999998</v>
      </c>
      <c r="E2961">
        <v>520.21709999999996</v>
      </c>
      <c r="F2961">
        <v>28581.666126</v>
      </c>
      <c r="G2961">
        <v>25471.625745000001</v>
      </c>
      <c r="H2961">
        <f>(1/(1-91/360*VLOOKUP($A2961,Tbills!$B$4:$C$974,2,1)/100))^((1)/91)-1</f>
        <v>7.7805862523927516E-6</v>
      </c>
      <c r="I2961" s="2">
        <f t="shared" si="533"/>
        <v>352.73682688098722</v>
      </c>
      <c r="J2961">
        <f>VLOOKUP(A2961,'VXX-IV'!A$1:C$4500,3,0)</f>
        <v>352.76</v>
      </c>
      <c r="L2961">
        <f t="shared" si="527"/>
        <v>19036.708885046795</v>
      </c>
      <c r="M2961">
        <v>1905</v>
      </c>
      <c r="O2961">
        <f t="shared" si="528"/>
        <v>3138.7476657359571</v>
      </c>
      <c r="R2961">
        <f t="shared" si="529"/>
        <v>35.487611475841135</v>
      </c>
      <c r="U2961" s="2">
        <f t="shared" si="530"/>
        <v>47.637408174038164</v>
      </c>
      <c r="V2961">
        <f>VLOOKUP(A2961,'VXZ-IV'!A$1:C$4500,3,0)</f>
        <v>47.64</v>
      </c>
      <c r="W2961" s="10">
        <f t="shared" si="535"/>
        <v>-5.4404407259345255E-5</v>
      </c>
      <c r="X2961">
        <f t="shared" si="531"/>
        <v>38.91464560282904</v>
      </c>
      <c r="Y2961">
        <v>38.909999999999997</v>
      </c>
      <c r="AA2961" s="10">
        <f t="shared" si="521"/>
        <v>1.193935448224881E-4</v>
      </c>
      <c r="AB2961">
        <f t="shared" si="532"/>
        <v>292.13239981213297</v>
      </c>
      <c r="AC2961">
        <f>VLOOKUP(A2961,'VIXY-IV'!A$1:E$2000,4,0)</f>
        <v>292.92</v>
      </c>
      <c r="AD2961" s="10">
        <f t="shared" si="525"/>
        <v>-2.6887893891405223E-3</v>
      </c>
      <c r="AE2961">
        <f>ROW()</f>
        <v>2961</v>
      </c>
      <c r="AF2961">
        <f t="shared" si="526"/>
        <v>0.97365945437441193</v>
      </c>
      <c r="AG2961">
        <f>AG2960*(1-(AG$1+AG$5))^($A2961-$A2960)*(1+2*(E2961/E2960-1))</f>
        <v>3520.2823437664865</v>
      </c>
      <c r="AH2961">
        <f>VLOOKUP(A2961,'UVXY-IV'!A$2:E$2000,4,0)</f>
        <v>17389.5</v>
      </c>
      <c r="AJ2961" s="10">
        <f t="shared" si="524"/>
        <v>-0.79756276237002288</v>
      </c>
      <c r="AK2961">
        <f t="shared" si="534"/>
        <v>23.275154270519685</v>
      </c>
      <c r="AM2961">
        <v>23.279900000000001</v>
      </c>
      <c r="AN2961" s="10">
        <f t="shared" si="523"/>
        <v>-2.0385523478694267E-4</v>
      </c>
      <c r="AO2961">
        <f>AO2960*(1-AO$1+H2960)^($A2961-$A2960)*(2-E2961/E2960)</f>
        <v>23.807830068826867</v>
      </c>
      <c r="AP2961">
        <v>23.81</v>
      </c>
      <c r="AQ2961" s="10">
        <f t="shared" si="522"/>
        <v>-9.1135286565791063E-5</v>
      </c>
    </row>
    <row r="2962" spans="1:43" x14ac:dyDescent="0.25">
      <c r="A2962" s="1">
        <v>42359</v>
      </c>
      <c r="B2962" s="12">
        <v>18.7</v>
      </c>
      <c r="C2962" s="12">
        <v>21.11</v>
      </c>
      <c r="D2962">
        <v>539.327</v>
      </c>
      <c r="E2962">
        <v>480.54739999999998</v>
      </c>
      <c r="F2962">
        <v>27427.054624</v>
      </c>
      <c r="G2962">
        <v>24442.055762</v>
      </c>
      <c r="H2962">
        <f>(1/(1-91/360*VLOOKUP($A2962,Tbills!$B$4:$C$974,2,1)/100))^((1)/91)-1</f>
        <v>6.9466148775454428E-6</v>
      </c>
      <c r="I2962" s="2">
        <f t="shared" si="533"/>
        <v>325.8228897275863</v>
      </c>
      <c r="J2962">
        <f>VLOOKUP(A2962,'VXX-IV'!A$1:C$4500,3,0)</f>
        <v>325.83999999999997</v>
      </c>
      <c r="L2962">
        <f t="shared" si="527"/>
        <v>16131.528859262458</v>
      </c>
      <c r="M2962">
        <v>1615</v>
      </c>
      <c r="O2962">
        <f t="shared" si="528"/>
        <v>2779.4439187913549</v>
      </c>
      <c r="R2962">
        <f t="shared" si="529"/>
        <v>36.835687996351233</v>
      </c>
      <c r="U2962" s="2">
        <f t="shared" si="530"/>
        <v>45.709659380984732</v>
      </c>
      <c r="V2962">
        <f>VLOOKUP(A2962,'VXZ-IV'!A$1:C$4500,3,0)</f>
        <v>45.72</v>
      </c>
      <c r="W2962" s="10">
        <f t="shared" si="535"/>
        <v>-2.2617276936276465E-4</v>
      </c>
      <c r="X2962">
        <f t="shared" si="531"/>
        <v>40.483937480856198</v>
      </c>
      <c r="Y2962">
        <v>40.479999999999997</v>
      </c>
      <c r="AA2962" s="10">
        <f t="shared" si="521"/>
        <v>9.7269783997155912E-5</v>
      </c>
      <c r="AB2962">
        <f t="shared" si="532"/>
        <v>269.8273130111175</v>
      </c>
      <c r="AC2962">
        <f>VLOOKUP(A2962,'VIXY-IV'!A$1:E$2000,4,0)</f>
        <v>270.48</v>
      </c>
      <c r="AD2962" s="10">
        <f t="shared" si="525"/>
        <v>-2.4130693170753004E-3</v>
      </c>
      <c r="AE2962">
        <f>ROW()</f>
        <v>2962</v>
      </c>
      <c r="AF2962">
        <f t="shared" si="526"/>
        <v>0.88583609663666507</v>
      </c>
      <c r="AG2962">
        <f>AG2961*(1-(AG$1+AG$5))^($A2962-$A2961)*(1+2*(E2962/E2961-1))</f>
        <v>2983.0951080273221</v>
      </c>
      <c r="AH2962">
        <f>VLOOKUP(A2962,'UVXY-IV'!A$2:E$2000,4,0)</f>
        <v>14730.95</v>
      </c>
      <c r="AJ2962" s="10">
        <f t="shared" si="524"/>
        <v>-0.79749472314906222</v>
      </c>
      <c r="AK2962">
        <f t="shared" si="534"/>
        <v>25.046525567619298</v>
      </c>
      <c r="AM2962">
        <v>25.045200000000001</v>
      </c>
      <c r="AN2962" s="10">
        <f t="shared" si="523"/>
        <v>5.2927012732961742E-5</v>
      </c>
      <c r="AO2962">
        <f>AO2961*(1-AO$1+H2961)^($A2962-$A2961)*(2-E2962/E2961)</f>
        <v>25.621076117875646</v>
      </c>
      <c r="AP2962">
        <v>25.62</v>
      </c>
      <c r="AQ2962" s="10">
        <f t="shared" si="522"/>
        <v>4.2003039642635187E-5</v>
      </c>
    </row>
    <row r="2963" spans="1:43" x14ac:dyDescent="0.25">
      <c r="A2963" s="1">
        <v>42360</v>
      </c>
      <c r="B2963" s="12">
        <v>16.600000000000001</v>
      </c>
      <c r="C2963" s="12">
        <v>19.84</v>
      </c>
      <c r="D2963">
        <v>511.84249999999997</v>
      </c>
      <c r="E2963">
        <v>456.05500000000001</v>
      </c>
      <c r="F2963">
        <v>26641.316462999999</v>
      </c>
      <c r="G2963">
        <v>23741.662918999999</v>
      </c>
      <c r="H2963">
        <f>(1/(1-91/360*VLOOKUP($A2963,Tbills!$B$4:$C$974,2,1)/100))^((1)/91)-1</f>
        <v>6.9466148775454428E-6</v>
      </c>
      <c r="I2963" s="2">
        <f t="shared" si="533"/>
        <v>309.21117613017213</v>
      </c>
      <c r="J2963">
        <f>VLOOKUP(A2963,'VXX-IV'!A$1:C$4500,3,0)</f>
        <v>309.23</v>
      </c>
      <c r="L2963">
        <f t="shared" si="527"/>
        <v>14486.600462871591</v>
      </c>
      <c r="M2963">
        <v>1450</v>
      </c>
      <c r="O2963">
        <f t="shared" si="528"/>
        <v>2566.8645831848926</v>
      </c>
      <c r="R2963">
        <f t="shared" si="529"/>
        <v>37.772695697962291</v>
      </c>
      <c r="U2963" s="2">
        <f t="shared" si="530"/>
        <v>44.399073258818404</v>
      </c>
      <c r="V2963">
        <f>VLOOKUP(A2963,'VXZ-IV'!A$1:C$4500,3,0)</f>
        <v>44.4</v>
      </c>
      <c r="W2963" s="10">
        <f t="shared" si="535"/>
        <v>-2.0872549134964835E-5</v>
      </c>
      <c r="X2963">
        <f t="shared" si="531"/>
        <v>41.642763235482747</v>
      </c>
      <c r="Y2963">
        <v>41.64</v>
      </c>
      <c r="AA2963" s="10">
        <f t="shared" si="521"/>
        <v>6.6360122064068605E-5</v>
      </c>
      <c r="AB2963">
        <f t="shared" si="532"/>
        <v>256.06590500874398</v>
      </c>
      <c r="AC2963">
        <f>VLOOKUP(A2963,'VIXY-IV'!A$1:E$2000,4,0)</f>
        <v>256.68400000000003</v>
      </c>
      <c r="AD2963" s="10">
        <f t="shared" si="525"/>
        <v>-2.4079996854343699E-3</v>
      </c>
      <c r="AE2963">
        <f>ROW()</f>
        <v>2963</v>
      </c>
      <c r="AF2963">
        <f t="shared" si="526"/>
        <v>0.83669354838709686</v>
      </c>
      <c r="AG2963">
        <f>AG2962*(1-(AG$1+AG$5))^($A2963-$A2962)*(1+2*(E2963/E2962-1))</f>
        <v>2678.9217827653165</v>
      </c>
      <c r="AH2963">
        <f>VLOOKUP(A2963,'UVXY-IV'!A$2:E$2000,4,0)</f>
        <v>13227.8</v>
      </c>
      <c r="AJ2963" s="10">
        <f t="shared" si="524"/>
        <v>-0.79747790390198547</v>
      </c>
      <c r="AK2963">
        <f t="shared" si="534"/>
        <v>26.321863585009833</v>
      </c>
      <c r="AM2963">
        <v>26.3201</v>
      </c>
      <c r="AN2963" s="10">
        <f t="shared" si="523"/>
        <v>6.7005254912988477E-5</v>
      </c>
      <c r="AO2963">
        <f>AO2962*(1-AO$1+H2962)^($A2963-$A2962)*(2-E2963/E2962)</f>
        <v>26.926114791032269</v>
      </c>
      <c r="AP2963">
        <v>26.93</v>
      </c>
      <c r="AQ2963" s="10">
        <f t="shared" si="522"/>
        <v>-1.4427066348798867E-4</v>
      </c>
    </row>
    <row r="2964" spans="1:43" x14ac:dyDescent="0.25">
      <c r="A2964" s="1">
        <v>42361</v>
      </c>
      <c r="B2964" s="12">
        <v>15.57</v>
      </c>
      <c r="C2964" s="12">
        <v>19.329999999999998</v>
      </c>
      <c r="D2964">
        <v>513.59360000000004</v>
      </c>
      <c r="E2964">
        <v>457.6121</v>
      </c>
      <c r="F2964">
        <v>26704.37615</v>
      </c>
      <c r="G2964">
        <v>23797.694235999999</v>
      </c>
      <c r="H2964">
        <f>(1/(1-91/360*VLOOKUP($A2964,Tbills!$B$4:$C$974,2,1)/100))^((1)/91)-1</f>
        <v>6.9466148775454428E-6</v>
      </c>
      <c r="I2964" s="2">
        <f t="shared" si="533"/>
        <v>310.26147454106899</v>
      </c>
      <c r="J2964">
        <f>VLOOKUP(A2964,'VXX-IV'!A$1:C$4500,3,0)</f>
        <v>310.27999999999997</v>
      </c>
      <c r="L2964">
        <f t="shared" si="527"/>
        <v>14584.965091737815</v>
      </c>
      <c r="M2964">
        <v>1460</v>
      </c>
      <c r="O2964">
        <f t="shared" si="528"/>
        <v>2579.9236364896678</v>
      </c>
      <c r="R2964">
        <f t="shared" si="529"/>
        <v>37.706507778268737</v>
      </c>
      <c r="U2964" s="2">
        <f t="shared" si="530"/>
        <v>44.503080180085817</v>
      </c>
      <c r="V2964">
        <f>VLOOKUP(A2964,'VXZ-IV'!A$1:C$4500,3,0)</f>
        <v>44.52</v>
      </c>
      <c r="W2964" s="10">
        <f t="shared" si="535"/>
        <v>-3.8004986330153478E-4</v>
      </c>
      <c r="X2964">
        <f t="shared" si="531"/>
        <v>41.543236590095105</v>
      </c>
      <c r="Y2964">
        <v>41.54</v>
      </c>
      <c r="AA2964" s="10">
        <f t="shared" si="521"/>
        <v>7.7915023955377194E-5</v>
      </c>
      <c r="AB2964">
        <f t="shared" si="532"/>
        <v>256.93122777928221</v>
      </c>
      <c r="AC2964">
        <f>VLOOKUP(A2964,'VIXY-IV'!A$1:E$2000,4,0)</f>
        <v>257.53800000000001</v>
      </c>
      <c r="AD2964" s="10">
        <f t="shared" si="525"/>
        <v>-2.3560492848349046E-3</v>
      </c>
      <c r="AE2964">
        <f>ROW()</f>
        <v>2964</v>
      </c>
      <c r="AF2964">
        <f t="shared" si="526"/>
        <v>0.80548370408691161</v>
      </c>
      <c r="AG2964">
        <f>AG2963*(1-(AG$1+AG$5))^($A2964-$A2963)*(1+2*(E2964/E2963-1))</f>
        <v>2697.1240747252668</v>
      </c>
      <c r="AH2964">
        <f>VLOOKUP(A2964,'UVXY-IV'!A$2:E$2000,4,0)</f>
        <v>13315.75</v>
      </c>
      <c r="AJ2964" s="10">
        <f t="shared" si="524"/>
        <v>-0.79744857971009764</v>
      </c>
      <c r="AK2964">
        <f t="shared" si="534"/>
        <v>26.230771577680152</v>
      </c>
      <c r="AM2964">
        <v>26.227699999999999</v>
      </c>
      <c r="AN2964" s="10">
        <f t="shared" si="523"/>
        <v>1.1711197246233596E-4</v>
      </c>
      <c r="AO2964">
        <f>AO2963*(1-AO$1+H2963)^($A2964-$A2963)*(2-E2964/E2963)</f>
        <v>26.833375373861561</v>
      </c>
      <c r="AP2964">
        <v>26.83</v>
      </c>
      <c r="AQ2964" s="10">
        <f t="shared" si="522"/>
        <v>1.2580595831401808E-4</v>
      </c>
    </row>
    <row r="2965" spans="1:43" x14ac:dyDescent="0.25">
      <c r="A2965" s="1">
        <v>42362</v>
      </c>
      <c r="B2965" s="12">
        <v>15.74</v>
      </c>
      <c r="C2965" s="12">
        <v>19.690000000000001</v>
      </c>
      <c r="D2965">
        <v>522.77189999999996</v>
      </c>
      <c r="E2965">
        <v>465.78680000000003</v>
      </c>
      <c r="F2965">
        <v>26871.438253</v>
      </c>
      <c r="G2965">
        <v>23946.406875000001</v>
      </c>
      <c r="H2965">
        <f>(1/(1-91/360*VLOOKUP($A2965,Tbills!$B$4:$C$974,2,1)/100))^((1)/91)-1</f>
        <v>6.9466148775454428E-6</v>
      </c>
      <c r="I2965" s="2">
        <f t="shared" si="533"/>
        <v>315.79837760234221</v>
      </c>
      <c r="J2965">
        <f>VLOOKUP(A2965,'VXX-IV'!A$1:C$4500,3,0)</f>
        <v>315.82</v>
      </c>
      <c r="L2965">
        <f t="shared" si="527"/>
        <v>15105.473521827835</v>
      </c>
      <c r="M2965">
        <v>1512.5</v>
      </c>
      <c r="O2965">
        <f t="shared" si="528"/>
        <v>2648.9653026055162</v>
      </c>
      <c r="R2965">
        <f t="shared" si="529"/>
        <v>37.368027336010499</v>
      </c>
      <c r="U2965" s="2">
        <f t="shared" si="530"/>
        <v>44.780398727205259</v>
      </c>
      <c r="V2965">
        <f>VLOOKUP(A2965,'VXZ-IV'!A$1:C$4500,3,0)</f>
        <v>44.76</v>
      </c>
      <c r="W2965" s="10">
        <f t="shared" si="535"/>
        <v>4.5573563908085646E-4</v>
      </c>
      <c r="X2965">
        <f t="shared" si="531"/>
        <v>41.282391277449044</v>
      </c>
      <c r="Y2965">
        <v>41.28</v>
      </c>
      <c r="AA2965" s="10">
        <f t="shared" si="521"/>
        <v>5.7928232777282318E-5</v>
      </c>
      <c r="AB2965">
        <f t="shared" si="532"/>
        <v>261.51188294323777</v>
      </c>
      <c r="AC2965">
        <f>VLOOKUP(A2965,'VIXY-IV'!A$1:E$2000,4,0)</f>
        <v>262.12200000000001</v>
      </c>
      <c r="AD2965" s="10">
        <f t="shared" si="525"/>
        <v>-2.3276072087129451E-3</v>
      </c>
      <c r="AE2965">
        <f>ROW()</f>
        <v>2965</v>
      </c>
      <c r="AF2965">
        <f t="shared" si="526"/>
        <v>0.79939055358049771</v>
      </c>
      <c r="AG2965">
        <f>AG2964*(1-(AG$1+AG$5))^($A2965-$A2964)*(1+2*(E2965/E2964-1))</f>
        <v>2793.3918138809695</v>
      </c>
      <c r="AH2965">
        <f>VLOOKUP(A2965,'UVXY-IV'!A$2:E$2000,4,0)</f>
        <v>13790.75</v>
      </c>
      <c r="AJ2965" s="10">
        <f t="shared" si="524"/>
        <v>-0.79744453246698188</v>
      </c>
      <c r="AK2965">
        <f t="shared" si="534"/>
        <v>25.760989923502244</v>
      </c>
      <c r="AM2965">
        <v>25.758199999999999</v>
      </c>
      <c r="AN2965" s="10">
        <f t="shared" si="523"/>
        <v>1.0831205217165518E-4</v>
      </c>
      <c r="AO2965">
        <f>AO2964*(1-AO$1+H2964)^($A2965-$A2964)*(2-E2965/E2964)</f>
        <v>26.353237130229971</v>
      </c>
      <c r="AP2965">
        <v>26.35</v>
      </c>
      <c r="AQ2965" s="10">
        <f t="shared" si="522"/>
        <v>1.2285124212407794E-4</v>
      </c>
    </row>
    <row r="2966" spans="1:43" x14ac:dyDescent="0.25">
      <c r="A2966" s="1">
        <v>42366</v>
      </c>
      <c r="B2966" s="12">
        <v>16.91</v>
      </c>
      <c r="C2966" s="12">
        <v>19.68</v>
      </c>
      <c r="D2966">
        <v>510.52839999999998</v>
      </c>
      <c r="E2966">
        <v>454.86500000000001</v>
      </c>
      <c r="F2966">
        <v>26218.968534</v>
      </c>
      <c r="G2966">
        <v>23364.294921000001</v>
      </c>
      <c r="H2966">
        <f>(1/(1-91/360*VLOOKUP($A2966,Tbills!$B$4:$C$974,2,1)/100))^((1)/91)-1</f>
        <v>7.2245982263297037E-6</v>
      </c>
      <c r="I2966" s="2">
        <f t="shared" si="533"/>
        <v>308.37219091106169</v>
      </c>
      <c r="J2966">
        <f>VLOOKUP(A2966,'VXX-IV'!A$1:C$4500,3,0)</f>
        <v>308.39</v>
      </c>
      <c r="L2966">
        <f t="shared" si="527"/>
        <v>14394.898086192215</v>
      </c>
      <c r="M2966">
        <v>1440</v>
      </c>
      <c r="O2966">
        <f t="shared" si="528"/>
        <v>2555.4511397313627</v>
      </c>
      <c r="R2966">
        <f t="shared" si="529"/>
        <v>37.799295622913405</v>
      </c>
      <c r="U2966" s="2">
        <f t="shared" si="530"/>
        <v>43.688817239629024</v>
      </c>
      <c r="V2966">
        <f>VLOOKUP(A2966,'VXZ-IV'!A$1:C$4500,3,0)</f>
        <v>43.68</v>
      </c>
      <c r="W2966" s="10">
        <f t="shared" si="535"/>
        <v>2.0185988161691704E-4</v>
      </c>
      <c r="X2966">
        <f t="shared" si="531"/>
        <v>42.280888991230881</v>
      </c>
      <c r="Y2966">
        <v>42.28</v>
      </c>
      <c r="AA2966" s="10">
        <f t="shared" si="521"/>
        <v>2.102628266031914E-5</v>
      </c>
      <c r="AB2966">
        <f t="shared" si="532"/>
        <v>255.34432138777618</v>
      </c>
      <c r="AC2966">
        <f>VLOOKUP(A2966,'VIXY-IV'!A$1:E$2000,4,0)</f>
        <v>255.958</v>
      </c>
      <c r="AD2966" s="10">
        <f t="shared" si="525"/>
        <v>-2.397575431218435E-3</v>
      </c>
      <c r="AE2966">
        <f>ROW()</f>
        <v>2966</v>
      </c>
      <c r="AF2966">
        <f t="shared" si="526"/>
        <v>0.8592479674796748</v>
      </c>
      <c r="AG2966">
        <f>AG2965*(1-(AG$1+AG$5))^($A2966-$A2965)*(1+2*(E2966/E2965-1))</f>
        <v>2662.0336804058916</v>
      </c>
      <c r="AH2966">
        <f>VLOOKUP(A2966,'UVXY-IV'!A$2:E$2000,4,0)</f>
        <v>13142.7</v>
      </c>
      <c r="AJ2966" s="10">
        <f t="shared" si="524"/>
        <v>-0.79745153732445451</v>
      </c>
      <c r="AK2966">
        <f t="shared" si="534"/>
        <v>26.360123836955516</v>
      </c>
      <c r="AM2966">
        <v>26.361049999999999</v>
      </c>
      <c r="AN2966" s="10">
        <f t="shared" si="523"/>
        <v>-3.5133769120787584E-5</v>
      </c>
      <c r="AO2966">
        <f>AO2965*(1-AO$1+H2965)^($A2966-$A2965)*(2-E2966/E2965)</f>
        <v>26.967928918912786</v>
      </c>
      <c r="AP2966">
        <v>26.97</v>
      </c>
      <c r="AQ2966" s="10">
        <f t="shared" si="522"/>
        <v>-7.6792031413086548E-5</v>
      </c>
    </row>
    <row r="2967" spans="1:43" x14ac:dyDescent="0.25">
      <c r="A2967" s="1">
        <v>42367</v>
      </c>
      <c r="B2967" s="12">
        <v>16.079999999999998</v>
      </c>
      <c r="C2967" s="12">
        <v>19.100000000000001</v>
      </c>
      <c r="D2967">
        <v>501.63990000000001</v>
      </c>
      <c r="E2967">
        <v>446.94229999999999</v>
      </c>
      <c r="F2967">
        <v>25914.609249000001</v>
      </c>
      <c r="G2967">
        <v>23092.904923999999</v>
      </c>
      <c r="H2967">
        <f>(1/(1-91/360*VLOOKUP($A2967,Tbills!$B$4:$C$974,2,1)/100))^((1)/91)-1</f>
        <v>7.2245982263297037E-6</v>
      </c>
      <c r="I2967" s="2">
        <f t="shared" si="533"/>
        <v>302.99592162646866</v>
      </c>
      <c r="J2967">
        <f>VLOOKUP(A2967,'VXX-IV'!A$1:C$4500,3,0)</f>
        <v>303.02</v>
      </c>
      <c r="L2967">
        <f t="shared" si="527"/>
        <v>13892.918501651027</v>
      </c>
      <c r="M2967">
        <v>1390</v>
      </c>
      <c r="O2967">
        <f t="shared" si="528"/>
        <v>2488.6021702316953</v>
      </c>
      <c r="R2967">
        <f t="shared" si="529"/>
        <v>38.126760314510832</v>
      </c>
      <c r="U2967" s="2">
        <f t="shared" si="530"/>
        <v>43.18060869940286</v>
      </c>
      <c r="V2967">
        <f>VLOOKUP(A2967,'VXZ-IV'!A$1:C$4500,3,0)</f>
        <v>43.16</v>
      </c>
      <c r="W2967" s="10">
        <f t="shared" si="535"/>
        <v>4.7749535224439477E-4</v>
      </c>
      <c r="X2967">
        <f t="shared" si="531"/>
        <v>42.770733361931001</v>
      </c>
      <c r="Y2967">
        <v>42.77</v>
      </c>
      <c r="AA2967" s="10">
        <f t="shared" si="521"/>
        <v>1.7146643231269465E-5</v>
      </c>
      <c r="AB2967">
        <f t="shared" si="532"/>
        <v>250.88806426054924</v>
      </c>
      <c r="AC2967">
        <f>VLOOKUP(A2967,'VIXY-IV'!A$1:E$2000,4,0)</f>
        <v>251.488</v>
      </c>
      <c r="AD2967" s="10">
        <f t="shared" si="525"/>
        <v>-2.3855441987321591E-3</v>
      </c>
      <c r="AE2967">
        <f>ROW()</f>
        <v>2967</v>
      </c>
      <c r="AF2967">
        <f t="shared" si="526"/>
        <v>0.84188481675392657</v>
      </c>
      <c r="AG2967">
        <f>AG2966*(1-(AG$1+AG$5))^($A2967-$A2966)*(1+2*(E2967/E2966-1))</f>
        <v>2569.2141151243909</v>
      </c>
      <c r="AH2967">
        <f>VLOOKUP(A2967,'UVXY-IV'!A$2:E$2000,4,0)</f>
        <v>12684.35</v>
      </c>
      <c r="AJ2967" s="10">
        <f t="shared" si="524"/>
        <v>-0.79745007705366133</v>
      </c>
      <c r="AK2967">
        <f t="shared" si="534"/>
        <v>26.818007327550209</v>
      </c>
      <c r="AM2967">
        <v>26.8187</v>
      </c>
      <c r="AN2967" s="10">
        <f t="shared" si="523"/>
        <v>-2.5827965180691415E-5</v>
      </c>
      <c r="AO2967">
        <f>AO2966*(1-AO$1+H2966)^($A2967-$A2966)*(2-E2967/E2966)</f>
        <v>27.436831498179519</v>
      </c>
      <c r="AP2967">
        <v>27.44</v>
      </c>
      <c r="AQ2967" s="10">
        <f t="shared" si="522"/>
        <v>-1.1547018296220735E-4</v>
      </c>
    </row>
    <row r="2968" spans="1:43" x14ac:dyDescent="0.25">
      <c r="A2968" s="1">
        <v>42368</v>
      </c>
      <c r="B2968" s="12">
        <v>17.29</v>
      </c>
      <c r="C2968" s="12">
        <v>19.59</v>
      </c>
      <c r="D2968">
        <v>524.38679999999999</v>
      </c>
      <c r="E2968">
        <v>467.20569999999998</v>
      </c>
      <c r="F2968">
        <v>26602.130729</v>
      </c>
      <c r="G2968">
        <v>23705.399000000001</v>
      </c>
      <c r="H2968">
        <f>(1/(1-91/360*VLOOKUP($A2968,Tbills!$B$4:$C$974,2,1)/100))^((1)/91)-1</f>
        <v>7.2245982263297037E-6</v>
      </c>
      <c r="I2968" s="2">
        <f t="shared" si="533"/>
        <v>316.72757195408497</v>
      </c>
      <c r="J2968">
        <f>VLOOKUP(A2968,'VXX-IV'!A$1:C$4500,3,0)</f>
        <v>316.74</v>
      </c>
      <c r="L2968">
        <f t="shared" si="527"/>
        <v>15152.092916357169</v>
      </c>
      <c r="M2968">
        <v>1517.5</v>
      </c>
      <c r="O2968">
        <f t="shared" si="528"/>
        <v>2657.7543876975624</v>
      </c>
      <c r="R2968">
        <f t="shared" si="529"/>
        <v>37.260783302811362</v>
      </c>
      <c r="U2968" s="2">
        <f t="shared" si="530"/>
        <v>44.325120909129318</v>
      </c>
      <c r="V2968">
        <f>VLOOKUP(A2968,'VXZ-IV'!A$1:C$4500,3,0)</f>
        <v>44.32</v>
      </c>
      <c r="W2968" s="10">
        <f t="shared" si="535"/>
        <v>1.1554397854962595E-4</v>
      </c>
      <c r="X2968">
        <f t="shared" si="531"/>
        <v>41.635084257449947</v>
      </c>
      <c r="Y2968">
        <v>41.63</v>
      </c>
      <c r="AA2968" s="10">
        <f t="shared" si="521"/>
        <v>1.2212965289326583E-4</v>
      </c>
      <c r="AB2968">
        <f t="shared" si="532"/>
        <v>262.25364422495113</v>
      </c>
      <c r="AC2968">
        <f>VLOOKUP(A2968,'VIXY-IV'!A$1:E$2000,4,0)</f>
        <v>262.87599999999998</v>
      </c>
      <c r="AD2968" s="10">
        <f t="shared" si="525"/>
        <v>-2.3674879983294206E-3</v>
      </c>
      <c r="AE2968">
        <f>ROW()</f>
        <v>2968</v>
      </c>
      <c r="AF2968">
        <f t="shared" si="526"/>
        <v>0.88259315977539554</v>
      </c>
      <c r="AG2968">
        <f>AG2967*(1-(AG$1+AG$5))^($A2968-$A2967)*(1+2*(E2968/E2967-1))</f>
        <v>2802.0849398717073</v>
      </c>
      <c r="AH2968">
        <f>VLOOKUP(A2968,'UVXY-IV'!A$2:E$2000,4,0)</f>
        <v>13833.75</v>
      </c>
      <c r="AJ2968" s="10">
        <f t="shared" si="524"/>
        <v>-0.79744574393264966</v>
      </c>
      <c r="AK2968">
        <f t="shared" si="534"/>
        <v>25.600944283122665</v>
      </c>
      <c r="AM2968">
        <v>25.602350000000001</v>
      </c>
      <c r="AN2968" s="10">
        <f t="shared" si="523"/>
        <v>-5.490577534239538E-5</v>
      </c>
      <c r="AO2968">
        <f>AO2967*(1-AO$1+H2967)^($A2968-$A2967)*(2-E2968/E2967)</f>
        <v>26.192125183250671</v>
      </c>
      <c r="AP2968">
        <v>26.19</v>
      </c>
      <c r="AQ2968" s="10">
        <f t="shared" si="522"/>
        <v>8.1144835840651908E-5</v>
      </c>
    </row>
    <row r="2969" spans="1:43" x14ac:dyDescent="0.25">
      <c r="A2969" s="1">
        <v>42369</v>
      </c>
      <c r="B2969" s="12">
        <v>18.21</v>
      </c>
      <c r="C2969" s="12">
        <v>19.8</v>
      </c>
      <c r="D2969">
        <v>528.37540000000001</v>
      </c>
      <c r="E2969">
        <v>470.75599999999997</v>
      </c>
      <c r="F2969">
        <v>26638.287017999999</v>
      </c>
      <c r="G2969">
        <v>23737.446934</v>
      </c>
      <c r="H2969">
        <f>(1/(1-91/360*VLOOKUP($A2969,Tbills!$B$4:$C$974,2,1)/100))^((1)/91)-1</f>
        <v>7.2245982263297037E-6</v>
      </c>
      <c r="I2969" s="2">
        <f t="shared" si="533"/>
        <v>319.12888903275444</v>
      </c>
      <c r="J2969">
        <f>VLOOKUP(A2969,'VXX-IV'!A$1:C$4500,3,0)</f>
        <v>319.14999999999998</v>
      </c>
      <c r="L2969">
        <f t="shared" si="527"/>
        <v>15381.790440391085</v>
      </c>
      <c r="M2969">
        <v>1540</v>
      </c>
      <c r="O2969">
        <f t="shared" si="528"/>
        <v>2687.9582506786669</v>
      </c>
      <c r="R2969">
        <f t="shared" si="529"/>
        <v>37.117532809984176</v>
      </c>
      <c r="U2969" s="2">
        <f t="shared" si="530"/>
        <v>44.384283128951054</v>
      </c>
      <c r="V2969">
        <f>VLOOKUP(A2969,'VXZ-IV'!A$1:C$4500,3,0)</f>
        <v>44.4</v>
      </c>
      <c r="W2969" s="10">
        <f t="shared" si="535"/>
        <v>-3.5398358218341475E-4</v>
      </c>
      <c r="X2969">
        <f t="shared" si="531"/>
        <v>41.577559268481252</v>
      </c>
      <c r="Y2969">
        <v>41.58</v>
      </c>
      <c r="AA2969" s="10">
        <f t="shared" si="521"/>
        <v>-5.8699651725446778E-5</v>
      </c>
      <c r="AB2969">
        <f t="shared" si="532"/>
        <v>264.23729888548615</v>
      </c>
      <c r="AC2969">
        <f>VLOOKUP(A2969,'VIXY-IV'!A$1:E$2000,4,0)</f>
        <v>264.86799999999999</v>
      </c>
      <c r="AD2969" s="10">
        <f t="shared" si="525"/>
        <v>-2.3811903080547259E-3</v>
      </c>
      <c r="AE2969">
        <f>ROW()</f>
        <v>2969</v>
      </c>
      <c r="AF2969">
        <f t="shared" si="526"/>
        <v>0.91969696969696968</v>
      </c>
      <c r="AG2969">
        <f>AG2968*(1-(AG$1+AG$5))^($A2969-$A2968)*(1+2*(E2969/E2968-1))</f>
        <v>2844.5752118787968</v>
      </c>
      <c r="AH2969">
        <f>VLOOKUP(A2969,'UVXY-IV'!A$2:E$2000,4,0)</f>
        <v>14042.45</v>
      </c>
      <c r="AJ2969" s="10">
        <f t="shared" si="524"/>
        <v>-0.79743027663414878</v>
      </c>
      <c r="AK2969">
        <f t="shared" si="534"/>
        <v>25.405219182697884</v>
      </c>
      <c r="AM2969">
        <v>25.407299999999999</v>
      </c>
      <c r="AN2969" s="10">
        <f t="shared" si="523"/>
        <v>-8.1898403298086286E-5</v>
      </c>
      <c r="AO2969">
        <f>AO2968*(1-AO$1+H2968)^($A2969-$A2968)*(2-E2969/E2968)</f>
        <v>25.992317407487732</v>
      </c>
      <c r="AP2969">
        <v>25.99</v>
      </c>
      <c r="AQ2969" s="10">
        <f t="shared" si="522"/>
        <v>8.9165351586428798E-5</v>
      </c>
    </row>
    <row r="2970" spans="1:43" x14ac:dyDescent="0.25">
      <c r="A2970" s="1">
        <v>42373</v>
      </c>
      <c r="B2970" s="12">
        <v>20.7</v>
      </c>
      <c r="C2970" s="12">
        <v>22.01</v>
      </c>
      <c r="D2970">
        <v>555.93970000000002</v>
      </c>
      <c r="E2970">
        <v>495.30079999999998</v>
      </c>
      <c r="F2970">
        <v>27164.366560999999</v>
      </c>
      <c r="G2970">
        <v>24205.551803999999</v>
      </c>
      <c r="H2970">
        <f>(1/(1-91/360*VLOOKUP($A2970,Tbills!$B$4:$C$974,2,1)/100))^((1)/91)-1</f>
        <v>5.9738390889574333E-6</v>
      </c>
      <c r="I2970" s="2">
        <f t="shared" si="533"/>
        <v>335.74446366420165</v>
      </c>
      <c r="J2970">
        <f>VLOOKUP(A2970,'VXX-IV'!A$1:C$4500,3,0)</f>
        <v>335.76</v>
      </c>
      <c r="L2970">
        <f t="shared" si="527"/>
        <v>16983.110879354099</v>
      </c>
      <c r="M2970">
        <v>1700</v>
      </c>
      <c r="O2970">
        <f t="shared" si="528"/>
        <v>2897.7892477208034</v>
      </c>
      <c r="R2970">
        <f t="shared" si="529"/>
        <v>36.143358952118803</v>
      </c>
      <c r="U2970" s="2">
        <f t="shared" si="530"/>
        <v>45.256414038259742</v>
      </c>
      <c r="V2970">
        <f>VLOOKUP(A2970,'VXZ-IV'!A$1:C$4500,3,0)</f>
        <v>45.24</v>
      </c>
      <c r="W2970" s="10">
        <f t="shared" si="535"/>
        <v>3.6282135852649944E-4</v>
      </c>
      <c r="X2970">
        <f t="shared" si="531"/>
        <v>40.752589822539271</v>
      </c>
      <c r="Y2970">
        <v>40.75</v>
      </c>
      <c r="AA2970" s="10">
        <f t="shared" si="521"/>
        <v>6.3553927344139893E-5</v>
      </c>
      <c r="AB2970">
        <f t="shared" si="532"/>
        <v>277.97562721837659</v>
      </c>
      <c r="AC2970">
        <f>VLOOKUP(A2970,'VIXY-IV'!A$1:E$2000,4,0)</f>
        <v>278.66800000000001</v>
      </c>
      <c r="AD2970" s="10">
        <f t="shared" si="525"/>
        <v>-2.4845794336753046E-3</v>
      </c>
      <c r="AE2970">
        <f>ROW()</f>
        <v>2970</v>
      </c>
      <c r="AF2970">
        <f t="shared" si="526"/>
        <v>0.94048159927305763</v>
      </c>
      <c r="AG2970">
        <f>AG2969*(1-(AG$1+AG$5))^($A2970-$A2969)*(1+2*(E2970/E2969-1))</f>
        <v>3140.7790698422828</v>
      </c>
      <c r="AH2970">
        <f>VLOOKUP(A2970,'UVXY-IV'!A$2:E$2000,4,0)</f>
        <v>15506.05</v>
      </c>
      <c r="AJ2970" s="10">
        <f t="shared" si="524"/>
        <v>-0.79744815282794246</v>
      </c>
      <c r="AK2970">
        <f t="shared" si="534"/>
        <v>24.076127666133008</v>
      </c>
      <c r="AM2970">
        <v>24.082899999999999</v>
      </c>
      <c r="AN2970" s="10">
        <f t="shared" si="523"/>
        <v>-2.8120923422803035E-4</v>
      </c>
      <c r="AO2970">
        <f>AO2969*(1-AO$1+H2969)^($A2970-$A2969)*(2-E2970/E2969)</f>
        <v>24.634168211056917</v>
      </c>
      <c r="AP2970">
        <v>24.63</v>
      </c>
      <c r="AQ2970" s="10">
        <f t="shared" si="522"/>
        <v>1.6923309203886738E-4</v>
      </c>
    </row>
    <row r="2971" spans="1:43" x14ac:dyDescent="0.25">
      <c r="A2971" s="1">
        <v>42374</v>
      </c>
      <c r="B2971" s="12">
        <v>19.34</v>
      </c>
      <c r="C2971" s="12">
        <v>20.52</v>
      </c>
      <c r="D2971">
        <v>546.94619999999998</v>
      </c>
      <c r="E2971">
        <v>487.28530000000001</v>
      </c>
      <c r="F2971">
        <v>26787.787754000001</v>
      </c>
      <c r="G2971">
        <v>23869.846357999999</v>
      </c>
      <c r="H2971">
        <f>(1/(1-91/360*VLOOKUP($A2971,Tbills!$B$4:$C$974,2,1)/100))^((1)/91)-1</f>
        <v>5.9738390889574333E-6</v>
      </c>
      <c r="I2971" s="2">
        <f t="shared" si="533"/>
        <v>330.30503293315394</v>
      </c>
      <c r="J2971">
        <f>VLOOKUP(A2971,'VXX-IV'!A$1:C$4500,3,0)</f>
        <v>330.32</v>
      </c>
      <c r="L2971">
        <f t="shared" si="527"/>
        <v>16432.787568477415</v>
      </c>
      <c r="M2971">
        <v>1645</v>
      </c>
      <c r="O2971">
        <f t="shared" si="528"/>
        <v>2827.3511677421307</v>
      </c>
      <c r="R2971">
        <f t="shared" si="529"/>
        <v>36.434167563067916</v>
      </c>
      <c r="U2971" s="2">
        <f t="shared" si="530"/>
        <v>44.627937499719096</v>
      </c>
      <c r="V2971">
        <f>VLOOKUP(A2971,'VXZ-IV'!A$1:C$4500,3,0)</f>
        <v>44.64</v>
      </c>
      <c r="W2971" s="10">
        <f t="shared" si="535"/>
        <v>-2.7021730019949342E-4</v>
      </c>
      <c r="X2971">
        <f t="shared" si="531"/>
        <v>41.316503848349562</v>
      </c>
      <c r="Y2971">
        <v>41.32</v>
      </c>
      <c r="AA2971" s="10">
        <f t="shared" si="521"/>
        <v>-8.461160819062119E-5</v>
      </c>
      <c r="AB2971">
        <f t="shared" si="532"/>
        <v>273.46758639072618</v>
      </c>
      <c r="AC2971">
        <f>VLOOKUP(A2971,'VIXY-IV'!A$1:E$2000,4,0)</f>
        <v>274.13799999999998</v>
      </c>
      <c r="AD2971" s="10">
        <f t="shared" si="525"/>
        <v>-2.4455333053928774E-3</v>
      </c>
      <c r="AE2971">
        <f>ROW()</f>
        <v>2971</v>
      </c>
      <c r="AF2971">
        <f t="shared" si="526"/>
        <v>0.94249512670565305</v>
      </c>
      <c r="AG2971">
        <f>AG2970*(1-(AG$1+AG$5))^($A2971-$A2970)*(1+2*(E2971/E2970-1))</f>
        <v>3039.0216021350379</v>
      </c>
      <c r="AH2971">
        <f>VLOOKUP(A2971,'UVXY-IV'!A$2:E$2000,4,0)</f>
        <v>15002.75</v>
      </c>
      <c r="AJ2971" s="10">
        <f t="shared" si="524"/>
        <v>-0.79743569664661229</v>
      </c>
      <c r="AK2971">
        <f t="shared" si="534"/>
        <v>24.464614431380166</v>
      </c>
      <c r="AM2971">
        <v>24.472000000000001</v>
      </c>
      <c r="AN2971" s="10">
        <f t="shared" si="523"/>
        <v>-3.0179669090535377E-4</v>
      </c>
      <c r="AO2971">
        <f>AO2970*(1-AO$1+H2970)^($A2971-$A2970)*(2-E2971/E2970)</f>
        <v>25.032048970886787</v>
      </c>
      <c r="AP2971">
        <v>25.03</v>
      </c>
      <c r="AQ2971" s="10">
        <f t="shared" si="522"/>
        <v>8.1860602748173861E-5</v>
      </c>
    </row>
    <row r="2972" spans="1:43" x14ac:dyDescent="0.25">
      <c r="A2972" s="1">
        <v>42375</v>
      </c>
      <c r="B2972" s="12">
        <v>20.59</v>
      </c>
      <c r="C2972" s="12">
        <v>21.27</v>
      </c>
      <c r="D2972">
        <v>566.55669999999998</v>
      </c>
      <c r="E2972">
        <v>504.75380000000001</v>
      </c>
      <c r="F2972">
        <v>27221.945030999999</v>
      </c>
      <c r="G2972">
        <v>24256.569135999998</v>
      </c>
      <c r="H2972">
        <f>(1/(1-91/360*VLOOKUP($A2972,Tbills!$B$4:$C$974,2,1)/100))^((1)/91)-1</f>
        <v>5.9738390889574333E-6</v>
      </c>
      <c r="I2972" s="2">
        <f t="shared" si="533"/>
        <v>342.13962250198887</v>
      </c>
      <c r="J2972">
        <f>VLOOKUP(A2972,'VXX-IV'!A$1:C$4500,3,0)</f>
        <v>342.16</v>
      </c>
      <c r="L2972">
        <f t="shared" si="527"/>
        <v>17610.281800882298</v>
      </c>
      <c r="M2972">
        <v>1762.5</v>
      </c>
      <c r="O2972">
        <f t="shared" si="528"/>
        <v>2979.2856746262169</v>
      </c>
      <c r="R2972">
        <f t="shared" si="529"/>
        <v>35.779492954355973</v>
      </c>
      <c r="U2972" s="2">
        <f t="shared" si="530"/>
        <v>45.350129321043532</v>
      </c>
      <c r="V2972">
        <f>VLOOKUP(A2972,'VXZ-IV'!A$1:C$4500,3,0)</f>
        <v>45.36</v>
      </c>
      <c r="W2972" s="10">
        <f t="shared" si="535"/>
        <v>-2.1760756076871779E-4</v>
      </c>
      <c r="X2972">
        <f t="shared" si="531"/>
        <v>40.645861798361445</v>
      </c>
      <c r="Y2972">
        <v>40.65</v>
      </c>
      <c r="AA2972" s="10">
        <f t="shared" si="521"/>
        <v>-1.0180077831623002E-4</v>
      </c>
      <c r="AB2972">
        <f t="shared" si="532"/>
        <v>283.26114260903779</v>
      </c>
      <c r="AC2972">
        <f>VLOOKUP(A2972,'VIXY-IV'!A$1:E$2000,4,0)</f>
        <v>283.952</v>
      </c>
      <c r="AD2972" s="10">
        <f t="shared" si="525"/>
        <v>-2.4330076596121852E-3</v>
      </c>
      <c r="AE2972">
        <f>ROW()</f>
        <v>2972</v>
      </c>
      <c r="AF2972">
        <f t="shared" si="526"/>
        <v>0.96803008932769163</v>
      </c>
      <c r="AG2972">
        <f>AG2971*(1-(AG$1+AG$5))^($A2972-$A2971)*(1+2*(E2972/E2971-1))</f>
        <v>3256.8012406268072</v>
      </c>
      <c r="AH2972">
        <f>VLOOKUP(A2972,'UVXY-IV'!A$2:E$2000,4,0)</f>
        <v>16076.85</v>
      </c>
      <c r="AJ2972" s="10">
        <f t="shared" si="524"/>
        <v>-0.79742292547191729</v>
      </c>
      <c r="AK2972">
        <f t="shared" si="534"/>
        <v>23.586493443713223</v>
      </c>
      <c r="AM2972">
        <v>23.593699999999998</v>
      </c>
      <c r="AN2972" s="10">
        <f t="shared" si="523"/>
        <v>-3.0544409256605398E-4</v>
      </c>
      <c r="AO2972">
        <f>AO2971*(1-AO$1+H2971)^($A2972-$A2971)*(2-E2972/E2971)</f>
        <v>24.133936368676544</v>
      </c>
      <c r="AP2972">
        <v>24.13</v>
      </c>
      <c r="AQ2972" s="10">
        <f t="shared" si="522"/>
        <v>1.6313173131132785E-4</v>
      </c>
    </row>
    <row r="2973" spans="1:43" x14ac:dyDescent="0.25">
      <c r="A2973" s="1">
        <v>42376</v>
      </c>
      <c r="B2973" s="12">
        <v>24.99</v>
      </c>
      <c r="C2973" s="12">
        <v>24.62</v>
      </c>
      <c r="D2973">
        <v>634.65239999999994</v>
      </c>
      <c r="E2973">
        <v>565.41830000000004</v>
      </c>
      <c r="F2973">
        <v>28633.304439</v>
      </c>
      <c r="G2973">
        <v>25514.039623000001</v>
      </c>
      <c r="H2973">
        <f>(1/(1-91/360*VLOOKUP($A2973,Tbills!$B$4:$C$974,2,1)/100))^((1)/91)-1</f>
        <v>5.9738390889574333E-6</v>
      </c>
      <c r="I2973" s="2">
        <f t="shared" si="533"/>
        <v>383.25279343784501</v>
      </c>
      <c r="J2973">
        <f>VLOOKUP(A2973,'VXX-IV'!A$1:C$4500,3,0)</f>
        <v>383.28</v>
      </c>
      <c r="L2973">
        <f t="shared" si="527"/>
        <v>21842.454658981991</v>
      </c>
      <c r="M2973">
        <v>2185</v>
      </c>
      <c r="O2973">
        <f t="shared" si="528"/>
        <v>3516.2712340029998</v>
      </c>
      <c r="R2973">
        <f t="shared" si="529"/>
        <v>33.627869988067616</v>
      </c>
      <c r="U2973" s="2">
        <f t="shared" si="530"/>
        <v>47.700206398819404</v>
      </c>
      <c r="V2973">
        <f>VLOOKUP(A2973,'VXZ-IV'!A$1:C$4500,3,0)</f>
        <v>47.68</v>
      </c>
      <c r="W2973" s="10">
        <f t="shared" si="535"/>
        <v>4.2379192154795575E-4</v>
      </c>
      <c r="X2973">
        <f t="shared" si="531"/>
        <v>38.537568479669105</v>
      </c>
      <c r="Y2973">
        <v>38.54</v>
      </c>
      <c r="AA2973" s="10">
        <f t="shared" si="521"/>
        <v>-6.3090823323674883E-5</v>
      </c>
      <c r="AB2973">
        <f t="shared" si="532"/>
        <v>317.29419311060116</v>
      </c>
      <c r="AC2973">
        <f>VLOOKUP(A2973,'VIXY-IV'!A$1:E$2000,4,0)</f>
        <v>318.06799999999998</v>
      </c>
      <c r="AD2973" s="10">
        <f t="shared" si="525"/>
        <v>-2.4328347692909036E-3</v>
      </c>
      <c r="AE2973">
        <f>ROW()</f>
        <v>2973</v>
      </c>
      <c r="AF2973">
        <f t="shared" si="526"/>
        <v>1.0150284321689682</v>
      </c>
      <c r="AG2973">
        <f>AG2972*(1-(AG$1+AG$5))^($A2973-$A2972)*(1+2*(E2973/E2972-1))</f>
        <v>4039.5109999178071</v>
      </c>
      <c r="AH2973">
        <f>VLOOKUP(A2973,'UVXY-IV'!A$2:E$2000,4,0)</f>
        <v>19939.900000000001</v>
      </c>
      <c r="AJ2973" s="10">
        <f t="shared" si="524"/>
        <v>-0.79741568413493513</v>
      </c>
      <c r="AK2973">
        <f t="shared" si="534"/>
        <v>20.750753157306509</v>
      </c>
      <c r="AM2973">
        <v>20.756599999999999</v>
      </c>
      <c r="AN2973" s="10">
        <f t="shared" si="523"/>
        <v>-2.8168595499700189E-4</v>
      </c>
      <c r="AO2973">
        <f>AO2972*(1-AO$1+H2972)^($A2973-$A2972)*(2-E2973/E2972)</f>
        <v>21.232708953026062</v>
      </c>
      <c r="AP2973">
        <v>21.23</v>
      </c>
      <c r="AQ2973" s="10">
        <f t="shared" si="522"/>
        <v>1.2760023674340815E-4</v>
      </c>
    </row>
    <row r="2974" spans="1:43" x14ac:dyDescent="0.25">
      <c r="A2974" s="1">
        <v>42377</v>
      </c>
      <c r="B2974" s="12">
        <v>27.01</v>
      </c>
      <c r="C2974" s="12">
        <v>26.23</v>
      </c>
      <c r="D2974">
        <v>675.6703</v>
      </c>
      <c r="E2974">
        <v>601.95820000000003</v>
      </c>
      <c r="F2974">
        <v>29809.652840999999</v>
      </c>
      <c r="G2974">
        <v>26562.086159999999</v>
      </c>
      <c r="H2974">
        <f>(1/(1-91/360*VLOOKUP($A2974,Tbills!$B$4:$C$974,2,1)/100))^((1)/91)-1</f>
        <v>5.9738390889574333E-6</v>
      </c>
      <c r="I2974" s="2">
        <f t="shared" si="533"/>
        <v>408.01266288918265</v>
      </c>
      <c r="J2974">
        <f>VLOOKUP(A2974,'VXX-IV'!A$1:C$4500,3,0)</f>
        <v>408.03</v>
      </c>
      <c r="L2974">
        <f t="shared" si="527"/>
        <v>24664.604347416327</v>
      </c>
      <c r="M2974">
        <v>2467.5</v>
      </c>
      <c r="O2974">
        <f t="shared" si="528"/>
        <v>3856.997393513544</v>
      </c>
      <c r="R2974">
        <f t="shared" si="529"/>
        <v>32.539806056452676</v>
      </c>
      <c r="U2974" s="2">
        <f t="shared" si="530"/>
        <v>49.658673681457003</v>
      </c>
      <c r="V2974">
        <f>VLOOKUP(A2974,'VXZ-IV'!A$1:C$4500,3,0)</f>
        <v>49.64</v>
      </c>
      <c r="W2974" s="10">
        <f t="shared" si="535"/>
        <v>3.7618214055212817E-4</v>
      </c>
      <c r="X2974">
        <f t="shared" si="531"/>
        <v>36.953405164359765</v>
      </c>
      <c r="Y2974">
        <v>36.950000000000003</v>
      </c>
      <c r="AA2974" s="10">
        <f t="shared" si="521"/>
        <v>9.2156004323662444E-5</v>
      </c>
      <c r="AB2974">
        <f t="shared" si="532"/>
        <v>337.78740838327576</v>
      </c>
      <c r="AC2974">
        <f>VLOOKUP(A2974,'VIXY-IV'!A$1:E$2000,4,0)</f>
        <v>338.63200000000001</v>
      </c>
      <c r="AD2974" s="10">
        <f t="shared" si="525"/>
        <v>-2.4941281884884869E-3</v>
      </c>
      <c r="AE2974">
        <f>ROW()</f>
        <v>2974</v>
      </c>
      <c r="AF2974">
        <f t="shared" si="526"/>
        <v>1.0297369424323295</v>
      </c>
      <c r="AG2974">
        <f>AG2973*(1-(AG$1+AG$5))^($A2974-$A2973)*(1+2*(E2974/E2973-1))</f>
        <v>4561.4603952374428</v>
      </c>
      <c r="AH2974">
        <f>VLOOKUP(A2974,'UVXY-IV'!A$2:E$2000,4,0)</f>
        <v>22517.8</v>
      </c>
      <c r="AJ2974" s="10">
        <f t="shared" si="524"/>
        <v>-0.79742868329777139</v>
      </c>
      <c r="AK2974">
        <f t="shared" si="534"/>
        <v>19.40884117423758</v>
      </c>
      <c r="AM2974">
        <v>19.415649999999999</v>
      </c>
      <c r="AN2974" s="10">
        <f t="shared" si="523"/>
        <v>-3.5068750015676553E-4</v>
      </c>
      <c r="AO2974">
        <f>AO2973*(1-AO$1+H2973)^($A2974-$A2973)*(2-E2974/E2973)</f>
        <v>19.859938887088283</v>
      </c>
      <c r="AP2974">
        <v>19.86</v>
      </c>
      <c r="AQ2974" s="10">
        <f t="shared" si="522"/>
        <v>-3.0771858869904634E-6</v>
      </c>
    </row>
    <row r="2975" spans="1:43" x14ac:dyDescent="0.25">
      <c r="A2975" s="1">
        <v>42380</v>
      </c>
      <c r="B2975" s="12">
        <v>24.3</v>
      </c>
      <c r="C2975" s="12">
        <v>24.73</v>
      </c>
      <c r="D2975">
        <v>638.84059999999999</v>
      </c>
      <c r="E2975">
        <v>569.13570000000004</v>
      </c>
      <c r="F2975">
        <v>29468.737765999998</v>
      </c>
      <c r="G2975">
        <v>26257.835517</v>
      </c>
      <c r="H2975">
        <f>(1/(1-91/360*VLOOKUP($A2975,Tbills!$B$4:$C$974,2,1)/100))^((1)/91)-1</f>
        <v>5.9738390889574333E-6</v>
      </c>
      <c r="I2975" s="2">
        <f t="shared" si="533"/>
        <v>385.74433083248636</v>
      </c>
      <c r="J2975">
        <f>VLOOKUP(A2975,'VXX-IV'!A$1:C$4500,3,0)</f>
        <v>385.76</v>
      </c>
      <c r="L2975">
        <f t="shared" si="527"/>
        <v>21972.283262364992</v>
      </c>
      <c r="M2975">
        <v>2197.5</v>
      </c>
      <c r="O2975">
        <f t="shared" si="528"/>
        <v>3541.1781885955506</v>
      </c>
      <c r="R2975">
        <f t="shared" si="529"/>
        <v>33.422409188686345</v>
      </c>
      <c r="U2975" s="2">
        <f t="shared" si="530"/>
        <v>49.08716635536139</v>
      </c>
      <c r="V2975">
        <f>VLOOKUP(A2975,'VXZ-IV'!A$1:C$4500,3,0)</f>
        <v>49.08</v>
      </c>
      <c r="W2975" s="10">
        <f t="shared" si="535"/>
        <v>1.4601376041945002E-4</v>
      </c>
      <c r="X2975">
        <f t="shared" si="531"/>
        <v>37.373203982772679</v>
      </c>
      <c r="Y2975">
        <v>37.369999999999997</v>
      </c>
      <c r="AA2975" s="10">
        <f t="shared" si="521"/>
        <v>8.5736761377575021E-5</v>
      </c>
      <c r="AB2975">
        <f t="shared" si="532"/>
        <v>319.33573750198622</v>
      </c>
      <c r="AC2975">
        <f>VLOOKUP(A2975,'VIXY-IV'!A$1:E$2000,4,0)</f>
        <v>320.14</v>
      </c>
      <c r="AD2975" s="10">
        <f t="shared" si="525"/>
        <v>-2.5122212095138874E-3</v>
      </c>
      <c r="AE2975">
        <f>ROW()</f>
        <v>2975</v>
      </c>
      <c r="AF2975">
        <f t="shared" si="526"/>
        <v>0.98261221188839465</v>
      </c>
      <c r="AG2975">
        <f>AG2974*(1-(AG$1+AG$5))^($A2975-$A2974)*(1+2*(E2975/E2974-1))</f>
        <v>4063.6112465618685</v>
      </c>
      <c r="AH2975">
        <f>VLOOKUP(A2975,'UVXY-IV'!A$2:E$2000,4,0)</f>
        <v>20061.900000000001</v>
      </c>
      <c r="AJ2975" s="10">
        <f t="shared" si="524"/>
        <v>-0.79744634124575098</v>
      </c>
      <c r="AK2975">
        <f t="shared" si="534"/>
        <v>20.46427209114972</v>
      </c>
      <c r="AM2975">
        <v>20.472449999999998</v>
      </c>
      <c r="AN2975" s="10">
        <f t="shared" si="523"/>
        <v>-3.9945921715667243E-4</v>
      </c>
      <c r="AO2975">
        <f>AO2974*(1-AO$1+H2974)^($A2975-$A2974)*(2-E2975/E2974)</f>
        <v>20.940877705632499</v>
      </c>
      <c r="AP2975">
        <v>20.94</v>
      </c>
      <c r="AQ2975" s="10">
        <f t="shared" si="522"/>
        <v>4.1915264207048608E-5</v>
      </c>
    </row>
    <row r="2976" spans="1:43" x14ac:dyDescent="0.25">
      <c r="A2976" s="1">
        <v>42381</v>
      </c>
      <c r="B2976" s="12">
        <v>22.47</v>
      </c>
      <c r="C2976" s="12">
        <v>22.53</v>
      </c>
      <c r="D2976">
        <v>609.82690000000002</v>
      </c>
      <c r="E2976">
        <v>543.28430000000003</v>
      </c>
      <c r="F2976">
        <v>28386.401299000001</v>
      </c>
      <c r="G2976">
        <v>25293.273152000002</v>
      </c>
      <c r="H2976">
        <f>(1/(1-91/360*VLOOKUP($A2976,Tbills!$B$4:$C$974,2,1)/100))^((1)/91)-1</f>
        <v>5.9738390889574333E-6</v>
      </c>
      <c r="I2976" s="2">
        <f t="shared" si="533"/>
        <v>368.21631803252433</v>
      </c>
      <c r="J2976">
        <f>VLOOKUP(A2976,'VXX-IV'!A$1:C$4500,3,0)</f>
        <v>368.24</v>
      </c>
      <c r="L2976">
        <f t="shared" si="527"/>
        <v>19975.440332415976</v>
      </c>
      <c r="M2976">
        <v>2000</v>
      </c>
      <c r="O2976">
        <f t="shared" si="528"/>
        <v>3299.7947892720076</v>
      </c>
      <c r="R2976">
        <f t="shared" si="529"/>
        <v>34.179923805730922</v>
      </c>
      <c r="U2976" s="2">
        <f t="shared" si="530"/>
        <v>47.283125514515753</v>
      </c>
      <c r="V2976">
        <f>VLOOKUP(A2976,'VXZ-IV'!A$1:C$4500,3,0)</f>
        <v>47.28</v>
      </c>
      <c r="W2976" s="10">
        <f t="shared" si="535"/>
        <v>6.6106482989658488E-5</v>
      </c>
      <c r="X2976">
        <f t="shared" si="531"/>
        <v>38.744879659690419</v>
      </c>
      <c r="Y2976">
        <v>38.74</v>
      </c>
      <c r="AA2976" s="10">
        <f t="shared" si="521"/>
        <v>1.2595920728997179E-4</v>
      </c>
      <c r="AB2976">
        <f t="shared" si="532"/>
        <v>304.82017535736458</v>
      </c>
      <c r="AC2976">
        <f>VLOOKUP(A2976,'VIXY-IV'!A$1:E$2000,4,0)</f>
        <v>305.57799999999997</v>
      </c>
      <c r="AD2976" s="10">
        <f t="shared" si="525"/>
        <v>-2.4799712107396177E-3</v>
      </c>
      <c r="AE2976">
        <f>ROW()</f>
        <v>2976</v>
      </c>
      <c r="AF2976">
        <f t="shared" si="526"/>
        <v>0.99733688415446065</v>
      </c>
      <c r="AG2976">
        <f>AG2975*(1-(AG$1+AG$5))^($A2976-$A2975)*(1+2*(E2976/E2975-1))</f>
        <v>3694.3303600286272</v>
      </c>
      <c r="AH2976">
        <f>VLOOKUP(A2976,'UVXY-IV'!A$2:E$2000,4,0)</f>
        <v>18241.3</v>
      </c>
      <c r="AJ2976" s="10">
        <f t="shared" si="524"/>
        <v>-0.79747439272263343</v>
      </c>
      <c r="AK2976">
        <f t="shared" si="534"/>
        <v>21.39280808563462</v>
      </c>
      <c r="AM2976">
        <v>21.401900000000001</v>
      </c>
      <c r="AN2976" s="10">
        <f t="shared" si="523"/>
        <v>-4.2481809397210135E-4</v>
      </c>
      <c r="AO2976">
        <f>AO2975*(1-AO$1+H2975)^($A2976-$A2975)*(2-E2976/E2975)</f>
        <v>21.891379676480444</v>
      </c>
      <c r="AP2976">
        <v>21.89</v>
      </c>
      <c r="AQ2976" s="10">
        <f t="shared" si="522"/>
        <v>6.3027705822005231E-5</v>
      </c>
    </row>
    <row r="2977" spans="1:43" x14ac:dyDescent="0.25">
      <c r="A2977" s="1">
        <v>42382</v>
      </c>
      <c r="B2977" s="12">
        <v>25.22</v>
      </c>
      <c r="C2977" s="12">
        <v>24.89</v>
      </c>
      <c r="D2977">
        <v>671.77170000000001</v>
      </c>
      <c r="E2977">
        <v>598.46659999999997</v>
      </c>
      <c r="F2977">
        <v>30205.620742999999</v>
      </c>
      <c r="G2977">
        <v>26914.11</v>
      </c>
      <c r="H2977">
        <f>(1/(1-91/360*VLOOKUP($A2977,Tbills!$B$4:$C$974,2,1)/100))^((1)/91)-1</f>
        <v>5.9738390889574333E-6</v>
      </c>
      <c r="I2977" s="2">
        <f t="shared" si="533"/>
        <v>405.60898589489869</v>
      </c>
      <c r="J2977">
        <f>VLOOKUP(A2977,'VXX-IV'!A$1:C$4500,3,0)</f>
        <v>405.64</v>
      </c>
      <c r="L2977">
        <f t="shared" si="527"/>
        <v>24032.375601005155</v>
      </c>
      <c r="M2977">
        <v>2405</v>
      </c>
      <c r="O2977">
        <f t="shared" si="528"/>
        <v>3802.4152078580096</v>
      </c>
      <c r="R2977">
        <f t="shared" si="529"/>
        <v>32.442600985190012</v>
      </c>
      <c r="U2977" s="2">
        <f t="shared" si="530"/>
        <v>50.312165913357276</v>
      </c>
      <c r="V2977">
        <f>VLOOKUP(A2977,'VXZ-IV'!A$1:C$4500,3,0)</f>
        <v>50.32</v>
      </c>
      <c r="W2977" s="10">
        <f t="shared" si="535"/>
        <v>-1.5568534663601419E-4</v>
      </c>
      <c r="X2977">
        <f t="shared" si="531"/>
        <v>36.260915942025782</v>
      </c>
      <c r="Y2977">
        <v>36.26</v>
      </c>
      <c r="AA2977" s="10">
        <f t="shared" si="521"/>
        <v>2.5260397843007709E-5</v>
      </c>
      <c r="AB2977">
        <f t="shared" si="532"/>
        <v>335.76956616407085</v>
      </c>
      <c r="AC2977">
        <f>VLOOKUP(A2977,'VIXY-IV'!A$1:E$2000,4,0)</f>
        <v>336.61</v>
      </c>
      <c r="AD2977" s="10">
        <f t="shared" si="525"/>
        <v>-2.4967583729811338E-3</v>
      </c>
      <c r="AE2977">
        <f>ROW()</f>
        <v>2977</v>
      </c>
      <c r="AF2977">
        <f t="shared" si="526"/>
        <v>1.0132583366813981</v>
      </c>
      <c r="AG2977">
        <f>AG2976*(1-(AG$1+AG$5))^($A2977-$A2976)*(1+2*(E2977/E2976-1))</f>
        <v>4444.6592710051809</v>
      </c>
      <c r="AH2977">
        <f>VLOOKUP(A2977,'UVXY-IV'!A$2:E$2000,4,0)</f>
        <v>21946.05</v>
      </c>
      <c r="AJ2977" s="10">
        <f t="shared" si="524"/>
        <v>-0.79747338263581913</v>
      </c>
      <c r="AK2977">
        <f t="shared" si="534"/>
        <v>19.219009418145987</v>
      </c>
      <c r="AM2977">
        <v>19.227150000000002</v>
      </c>
      <c r="AN2977" s="10">
        <f t="shared" si="523"/>
        <v>-4.2338993839519112E-4</v>
      </c>
      <c r="AO2977">
        <f>AO2976*(1-AO$1+H2976)^($A2977-$A2976)*(2-E2977/E2976)</f>
        <v>19.667225479688778</v>
      </c>
      <c r="AP2977">
        <v>19.670000000000002</v>
      </c>
      <c r="AQ2977" s="10">
        <f t="shared" si="522"/>
        <v>-1.4105339660519522E-4</v>
      </c>
    </row>
    <row r="2978" spans="1:43" x14ac:dyDescent="0.25">
      <c r="A2978" s="1">
        <v>42383</v>
      </c>
      <c r="B2978" s="12">
        <v>23.95</v>
      </c>
      <c r="C2978" s="12">
        <v>23.53</v>
      </c>
      <c r="D2978">
        <v>646.13710000000003</v>
      </c>
      <c r="E2978">
        <v>575.62570000000005</v>
      </c>
      <c r="F2978">
        <v>29554.047193999999</v>
      </c>
      <c r="G2978">
        <v>26333.377732000001</v>
      </c>
      <c r="H2978">
        <f>(1/(1-91/360*VLOOKUP($A2978,Tbills!$B$4:$C$974,2,1)/100))^((1)/91)-1</f>
        <v>5.9738390889574333E-6</v>
      </c>
      <c r="I2978" s="2">
        <f t="shared" si="533"/>
        <v>390.12155983986861</v>
      </c>
      <c r="J2978">
        <f>VLOOKUP(A2978,'VXX-IV'!A$1:C$4500,3,0)</f>
        <v>390.14</v>
      </c>
      <c r="L2978">
        <f t="shared" si="527"/>
        <v>22197.079600266283</v>
      </c>
      <c r="M2978">
        <v>2220</v>
      </c>
      <c r="O2978">
        <f t="shared" si="528"/>
        <v>3584.6116188368119</v>
      </c>
      <c r="R2978">
        <f t="shared" si="529"/>
        <v>33.060203792496637</v>
      </c>
      <c r="U2978" s="2">
        <f t="shared" si="530"/>
        <v>49.225668357657653</v>
      </c>
      <c r="V2978">
        <f>VLOOKUP(A2978,'VXZ-IV'!A$1:C$4500,3,0)</f>
        <v>49.24</v>
      </c>
      <c r="W2978" s="10">
        <f t="shared" si="535"/>
        <v>-2.9105691190800531E-4</v>
      </c>
      <c r="X2978">
        <f t="shared" si="531"/>
        <v>37.042177700149288</v>
      </c>
      <c r="Y2978">
        <v>37.04</v>
      </c>
      <c r="AA2978" s="10">
        <f t="shared" si="521"/>
        <v>5.8793200574669413E-5</v>
      </c>
      <c r="AB2978">
        <f t="shared" si="532"/>
        <v>322.9434239646684</v>
      </c>
      <c r="AC2978">
        <f>VLOOKUP(A2978,'VIXY-IV'!A$1:E$2000,4,0)</f>
        <v>323.72199999999998</v>
      </c>
      <c r="AD2978" s="10">
        <f t="shared" si="525"/>
        <v>-2.4050760693792306E-3</v>
      </c>
      <c r="AE2978">
        <f>ROW()</f>
        <v>2978</v>
      </c>
      <c r="AF2978">
        <f t="shared" si="526"/>
        <v>1.0178495537611558</v>
      </c>
      <c r="AG2978">
        <f>AG2977*(1-(AG$1+AG$5))^($A2978-$A2977)*(1+2*(E2978/E2977-1))</f>
        <v>4105.2538114499821</v>
      </c>
      <c r="AH2978">
        <f>VLOOKUP(A2978,'UVXY-IV'!A$2:E$2000,4,0)</f>
        <v>20263.55</v>
      </c>
      <c r="AJ2978" s="10">
        <f t="shared" si="524"/>
        <v>-0.79740697896222612</v>
      </c>
      <c r="AK2978">
        <f t="shared" si="534"/>
        <v>19.951587176082185</v>
      </c>
      <c r="AM2978">
        <v>19.95495</v>
      </c>
      <c r="AN2978" s="10">
        <f t="shared" si="523"/>
        <v>-1.6852078896789635E-4</v>
      </c>
      <c r="AO2978">
        <f>AO2977*(1-AO$1+H2977)^($A2978-$A2977)*(2-E2978/E2977)</f>
        <v>20.417205807650198</v>
      </c>
      <c r="AP2978">
        <v>20.420000000000002</v>
      </c>
      <c r="AQ2978" s="10">
        <f t="shared" si="522"/>
        <v>-1.3683606022540928E-4</v>
      </c>
    </row>
    <row r="2979" spans="1:43" x14ac:dyDescent="0.25">
      <c r="A2979" s="1">
        <v>42384</v>
      </c>
      <c r="B2979" s="12">
        <v>27.02</v>
      </c>
      <c r="C2979" s="12">
        <v>26.88</v>
      </c>
      <c r="D2979">
        <v>708.17750000000001</v>
      </c>
      <c r="E2979">
        <v>630.89229999999998</v>
      </c>
      <c r="F2979">
        <v>31218.201440000001</v>
      </c>
      <c r="G2979">
        <v>27816.022491</v>
      </c>
      <c r="H2979">
        <f>(1/(1-91/360*VLOOKUP($A2979,Tbills!$B$4:$C$974,2,1)/100))^((1)/91)-1</f>
        <v>5.9738390889574333E-6</v>
      </c>
      <c r="I2979" s="2">
        <f t="shared" si="533"/>
        <v>427.56958912810222</v>
      </c>
      <c r="J2979">
        <f>VLOOKUP(A2979,'VXX-IV'!A$1:C$4500,3,0)</f>
        <v>427.59</v>
      </c>
      <c r="L2979">
        <f t="shared" si="527"/>
        <v>26458.38466811963</v>
      </c>
      <c r="M2979">
        <v>2647.5</v>
      </c>
      <c r="O2979">
        <f t="shared" si="528"/>
        <v>4100.7185215550644</v>
      </c>
      <c r="R2979">
        <f t="shared" si="529"/>
        <v>31.471703651873966</v>
      </c>
      <c r="U2979" s="2">
        <f t="shared" si="530"/>
        <v>51.996240975169179</v>
      </c>
      <c r="V2979">
        <f>VLOOKUP(A2979,'VXZ-IV'!A$1:C$4500,3,0)</f>
        <v>52</v>
      </c>
      <c r="W2979" s="10">
        <f t="shared" si="535"/>
        <v>-7.2288939054199197E-5</v>
      </c>
      <c r="X2979">
        <f t="shared" si="531"/>
        <v>34.955512672084403</v>
      </c>
      <c r="Y2979">
        <v>34.96</v>
      </c>
      <c r="AA2979" s="10">
        <f t="shared" si="521"/>
        <v>-1.2835606165895186E-4</v>
      </c>
      <c r="AB2979">
        <f t="shared" si="532"/>
        <v>353.93731729751084</v>
      </c>
      <c r="AC2979">
        <f>VLOOKUP(A2979,'VIXY-IV'!A$1:E$2000,4,0)</f>
        <v>354.76600000000002</v>
      </c>
      <c r="AD2979" s="10">
        <f t="shared" si="525"/>
        <v>-2.3358571635646586E-3</v>
      </c>
      <c r="AE2979">
        <f>ROW()</f>
        <v>2979</v>
      </c>
      <c r="AF2979">
        <f t="shared" si="526"/>
        <v>1.0052083333333333</v>
      </c>
      <c r="AG2979">
        <f>AG2978*(1-(AG$1+AG$5))^($A2979-$A2978)*(1+2*(E2979/E2978-1))</f>
        <v>4893.3908185163091</v>
      </c>
      <c r="AH2979">
        <f>VLOOKUP(A2979,'UVXY-IV'!A$2:E$2000,4,0)</f>
        <v>24151.35</v>
      </c>
      <c r="AJ2979" s="10">
        <f t="shared" si="524"/>
        <v>-0.79738644760991373</v>
      </c>
      <c r="AK2979">
        <f t="shared" si="534"/>
        <v>18.035168342519164</v>
      </c>
      <c r="AM2979">
        <v>18.036349999999999</v>
      </c>
      <c r="AN2979" s="10">
        <f t="shared" si="523"/>
        <v>-6.5515333248389318E-5</v>
      </c>
      <c r="AO2979">
        <f>AO2978*(1-AO$1+H2978)^($A2979-$A2978)*(2-E2979/E2978)</f>
        <v>18.456349939790542</v>
      </c>
      <c r="AP2979">
        <v>18.46</v>
      </c>
      <c r="AQ2979" s="10">
        <f t="shared" si="522"/>
        <v>-1.9772807201834386E-4</v>
      </c>
    </row>
    <row r="2980" spans="1:43" x14ac:dyDescent="0.25">
      <c r="A2980" s="1">
        <v>42388</v>
      </c>
      <c r="B2980" s="12">
        <v>26.05</v>
      </c>
      <c r="C2980" s="12">
        <v>26.44</v>
      </c>
      <c r="D2980">
        <v>698.38469999999995</v>
      </c>
      <c r="E2980">
        <v>622.15309999999999</v>
      </c>
      <c r="F2980">
        <v>30992.472372</v>
      </c>
      <c r="G2980">
        <v>27614.228836999999</v>
      </c>
      <c r="H2980">
        <f>(1/(1-91/360*VLOOKUP($A2980,Tbills!$B$4:$C$974,2,1)/100))^((1)/91)-1</f>
        <v>7.0856056633150644E-6</v>
      </c>
      <c r="I2980" s="2">
        <f t="shared" si="533"/>
        <v>421.61595897285082</v>
      </c>
      <c r="J2980">
        <f>VLOOKUP(A2980,'VXX-IV'!A$1:C$4500,3,0)</f>
        <v>421.64</v>
      </c>
      <c r="L2980">
        <f t="shared" si="527"/>
        <v>25721.452513010077</v>
      </c>
      <c r="M2980">
        <v>2575</v>
      </c>
      <c r="O2980">
        <f t="shared" si="528"/>
        <v>4014.9717716987761</v>
      </c>
      <c r="R2980">
        <f t="shared" si="529"/>
        <v>31.683948863333711</v>
      </c>
      <c r="U2980" s="2">
        <f t="shared" si="530"/>
        <v>51.615237830156339</v>
      </c>
      <c r="V2980">
        <f>VLOOKUP(A2980,'VXZ-IV'!A$1:C$4500,3,0)</f>
        <v>51.6</v>
      </c>
      <c r="W2980" s="10">
        <f t="shared" si="535"/>
        <v>2.9530678597544657E-4</v>
      </c>
      <c r="X2980">
        <f t="shared" si="531"/>
        <v>35.204889435261222</v>
      </c>
      <c r="Y2980">
        <v>35.200000000000003</v>
      </c>
      <c r="AA2980" s="10">
        <f t="shared" si="521"/>
        <v>1.3890441083019844E-4</v>
      </c>
      <c r="AB2980">
        <f t="shared" si="532"/>
        <v>348.98585892088323</v>
      </c>
      <c r="AC2980">
        <f>VLOOKUP(A2980,'VIXY-IV'!A$1:E$2000,4,0)</f>
        <v>349.786</v>
      </c>
      <c r="AD2980" s="10">
        <f t="shared" si="525"/>
        <v>-2.2875160215581891E-3</v>
      </c>
      <c r="AE2980">
        <f>ROW()</f>
        <v>2980</v>
      </c>
      <c r="AF2980">
        <f t="shared" si="526"/>
        <v>0.98524962178517395</v>
      </c>
      <c r="AG2980">
        <f>AG2979*(1-(AG$1+AG$5))^($A2980-$A2979)*(1+2*(E2980/E2979-1))</f>
        <v>4757.1817843736007</v>
      </c>
      <c r="AH2980">
        <f>VLOOKUP(A2980,'UVXY-IV'!A$2:E$2000,4,0)</f>
        <v>23480.2</v>
      </c>
      <c r="AJ2980" s="10">
        <f t="shared" si="524"/>
        <v>-0.79739602795659326</v>
      </c>
      <c r="AK2980">
        <f t="shared" si="534"/>
        <v>18.28158749594369</v>
      </c>
      <c r="AM2980">
        <v>18.282699999999998</v>
      </c>
      <c r="AN2980" s="10">
        <f t="shared" si="523"/>
        <v>-6.0850096337494719E-5</v>
      </c>
      <c r="AO2980">
        <f>AO2979*(1-AO$1+H2979)^($A2980-$A2979)*(2-E2980/E2979)</f>
        <v>18.709688521427257</v>
      </c>
      <c r="AP2980">
        <v>18.71</v>
      </c>
      <c r="AQ2980" s="10">
        <f t="shared" si="522"/>
        <v>-1.6647705651684497E-5</v>
      </c>
    </row>
    <row r="2981" spans="1:43" x14ac:dyDescent="0.25">
      <c r="A2981" s="1">
        <v>42389</v>
      </c>
      <c r="B2981" s="12">
        <v>27.59</v>
      </c>
      <c r="C2981" s="12">
        <v>27.81</v>
      </c>
      <c r="D2981">
        <v>718.73800000000006</v>
      </c>
      <c r="E2981">
        <v>640.28030000000001</v>
      </c>
      <c r="F2981">
        <v>31387.285109</v>
      </c>
      <c r="G2981">
        <v>27965.810506000002</v>
      </c>
      <c r="H2981">
        <f>(1/(1-91/360*VLOOKUP($A2981,Tbills!$B$4:$C$974,2,1)/100))^((1)/91)-1</f>
        <v>7.0856056633150644E-6</v>
      </c>
      <c r="I2981" s="2">
        <f t="shared" si="533"/>
        <v>433.8926985873772</v>
      </c>
      <c r="J2981">
        <f>VLOOKUP(A2981,'VXX-IV'!A$1:C$4500,3,0)</f>
        <v>433.92</v>
      </c>
      <c r="L2981">
        <f t="shared" si="527"/>
        <v>27219.267537006723</v>
      </c>
      <c r="M2981">
        <v>2725</v>
      </c>
      <c r="O2981">
        <f t="shared" si="528"/>
        <v>4190.3023114613015</v>
      </c>
      <c r="R2981">
        <f t="shared" si="529"/>
        <v>31.220961923764708</v>
      </c>
      <c r="U2981" s="2">
        <f t="shared" si="530"/>
        <v>52.271489134935507</v>
      </c>
      <c r="V2981">
        <f>VLOOKUP(A2981,'VXZ-IV'!A$1:C$4500,3,0)</f>
        <v>52.28</v>
      </c>
      <c r="W2981" s="10">
        <f t="shared" si="535"/>
        <v>-1.6279389947382317E-4</v>
      </c>
      <c r="X2981">
        <f t="shared" si="531"/>
        <v>34.755624967218544</v>
      </c>
      <c r="Y2981">
        <v>34.76</v>
      </c>
      <c r="AA2981" s="10">
        <f t="shared" si="521"/>
        <v>-1.2586400406944254E-4</v>
      </c>
      <c r="AB2981">
        <f t="shared" si="532"/>
        <v>359.14147160419265</v>
      </c>
      <c r="AC2981">
        <f>VLOOKUP(A2981,'VIXY-IV'!A$1:E$2000,4,0)</f>
        <v>359.96600000000001</v>
      </c>
      <c r="AD2981" s="10">
        <f t="shared" si="525"/>
        <v>-2.2905729869137081E-3</v>
      </c>
      <c r="AE2981">
        <f>ROW()</f>
        <v>2981</v>
      </c>
      <c r="AF2981">
        <f t="shared" si="526"/>
        <v>0.99208917655519602</v>
      </c>
      <c r="AG2981">
        <f>AG2980*(1-(AG$1+AG$5))^($A2981-$A2980)*(1+2*(E2981/E2980-1))</f>
        <v>5034.2248813888627</v>
      </c>
      <c r="AH2981">
        <f>VLOOKUP(A2981,'UVXY-IV'!A$2:E$2000,4,0)</f>
        <v>24850.05</v>
      </c>
      <c r="AJ2981" s="10">
        <f t="shared" si="524"/>
        <v>-0.79741590534470297</v>
      </c>
      <c r="AK2981">
        <f t="shared" si="534"/>
        <v>17.748104172444325</v>
      </c>
      <c r="AM2981">
        <v>17.751249999999999</v>
      </c>
      <c r="AN2981" s="10">
        <f t="shared" si="523"/>
        <v>-1.7721724135899564E-4</v>
      </c>
      <c r="AO2981">
        <f>AO2980*(1-AO$1+H2980)^($A2981-$A2980)*(2-E2981/E2980)</f>
        <v>18.164015474700204</v>
      </c>
      <c r="AP2981">
        <v>18.16</v>
      </c>
      <c r="AQ2981" s="10">
        <f t="shared" si="522"/>
        <v>2.2111644824907017E-4</v>
      </c>
    </row>
    <row r="2982" spans="1:43" x14ac:dyDescent="0.25">
      <c r="A2982" s="1">
        <v>42390</v>
      </c>
      <c r="B2982" s="12">
        <v>26.69</v>
      </c>
      <c r="C2982" s="12">
        <v>26.71</v>
      </c>
      <c r="D2982">
        <v>728.62819999999999</v>
      </c>
      <c r="E2982">
        <v>649.08630000000005</v>
      </c>
      <c r="F2982">
        <v>31499.664295999999</v>
      </c>
      <c r="G2982">
        <v>28065.741274</v>
      </c>
      <c r="H2982">
        <f>(1/(1-91/360*VLOOKUP($A2982,Tbills!$B$4:$C$974,2,1)/100))^((1)/91)-1</f>
        <v>7.0856056633150644E-6</v>
      </c>
      <c r="I2982" s="2">
        <f t="shared" si="533"/>
        <v>439.85255710462741</v>
      </c>
      <c r="J2982">
        <f>VLOOKUP(A2982,'VXX-IV'!A$1:C$4500,3,0)</f>
        <v>439.88</v>
      </c>
      <c r="L2982">
        <f t="shared" si="527"/>
        <v>27966.913707086245</v>
      </c>
      <c r="M2982">
        <v>2797.5</v>
      </c>
      <c r="O2982">
        <f t="shared" si="528"/>
        <v>4276.604241531465</v>
      </c>
      <c r="R2982">
        <f t="shared" si="529"/>
        <v>31.004863839509778</v>
      </c>
      <c r="U2982" s="2">
        <f t="shared" si="530"/>
        <v>52.45736309822788</v>
      </c>
      <c r="V2982">
        <f>VLOOKUP(A2982,'VXZ-IV'!A$1:C$4500,3,0)</f>
        <v>52.44</v>
      </c>
      <c r="W2982" s="10">
        <f t="shared" si="535"/>
        <v>3.3110408519987367E-4</v>
      </c>
      <c r="X2982">
        <f t="shared" si="531"/>
        <v>34.630396520837856</v>
      </c>
      <c r="Y2982">
        <v>34.630000000000003</v>
      </c>
      <c r="AA2982" s="10">
        <f t="shared" si="521"/>
        <v>1.1450211892860551E-5</v>
      </c>
      <c r="AB2982">
        <f t="shared" si="532"/>
        <v>364.06817679652687</v>
      </c>
      <c r="AC2982">
        <f>VLOOKUP(A2982,'VIXY-IV'!A$1:E$2000,4,0)</f>
        <v>364.91399999999999</v>
      </c>
      <c r="AD2982" s="10">
        <f t="shared" si="525"/>
        <v>-2.3178699733995556E-3</v>
      </c>
      <c r="AE2982">
        <f>ROW()</f>
        <v>2982</v>
      </c>
      <c r="AF2982">
        <f t="shared" si="526"/>
        <v>0.99925121677274431</v>
      </c>
      <c r="AG2982">
        <f>AG2981*(1-(AG$1+AG$5))^($A2982-$A2981)*(1+2*(E2982/E2981-1))</f>
        <v>5172.5254967546498</v>
      </c>
      <c r="AH2982">
        <f>VLOOKUP(A2982,'UVXY-IV'!A$2:E$2000,4,0)</f>
        <v>25532.1</v>
      </c>
      <c r="AJ2982" s="10">
        <f t="shared" si="524"/>
        <v>-0.79741088681484684</v>
      </c>
      <c r="AK2982">
        <f t="shared" si="534"/>
        <v>17.503193002799996</v>
      </c>
      <c r="AM2982">
        <v>17.506450000000001</v>
      </c>
      <c r="AN2982" s="10">
        <f t="shared" si="523"/>
        <v>-1.8604555463874739E-4</v>
      </c>
      <c r="AO2982">
        <f>AO2981*(1-AO$1+H2981)^($A2982-$A2981)*(2-E2982/E2981)</f>
        <v>17.913663738893469</v>
      </c>
      <c r="AP2982">
        <v>17.91</v>
      </c>
      <c r="AQ2982" s="10">
        <f t="shared" si="522"/>
        <v>2.0456386898204393E-4</v>
      </c>
    </row>
    <row r="2983" spans="1:43" x14ac:dyDescent="0.25">
      <c r="A2983" s="1">
        <v>42391</v>
      </c>
      <c r="B2983" s="12">
        <v>22.34</v>
      </c>
      <c r="C2983" s="12">
        <v>24.28</v>
      </c>
      <c r="D2983">
        <v>661.44150000000002</v>
      </c>
      <c r="E2983">
        <v>589.2296</v>
      </c>
      <c r="F2983">
        <v>29724.782058000001</v>
      </c>
      <c r="G2983">
        <v>26484.148235000001</v>
      </c>
      <c r="H2983">
        <f>(1/(1-91/360*VLOOKUP($A2983,Tbills!$B$4:$C$974,2,1)/100))^((1)/91)-1</f>
        <v>7.0856056633150644E-6</v>
      </c>
      <c r="I2983" s="2">
        <f t="shared" si="533"/>
        <v>399.28408079223999</v>
      </c>
      <c r="J2983">
        <f>VLOOKUP(A2983,'VXX-IV'!A$1:C$4500,3,0)</f>
        <v>399.31</v>
      </c>
      <c r="L2983">
        <f t="shared" si="527"/>
        <v>22808.002343064854</v>
      </c>
      <c r="M2983">
        <v>2282.5</v>
      </c>
      <c r="O2983">
        <f t="shared" si="528"/>
        <v>3684.9175432452284</v>
      </c>
      <c r="R2983">
        <f t="shared" si="529"/>
        <v>32.432983207809023</v>
      </c>
      <c r="U2983" s="2">
        <f t="shared" si="530"/>
        <v>49.500389905435696</v>
      </c>
      <c r="V2983">
        <f>VLOOKUP(A2983,'VXZ-IV'!A$1:C$4500,3,0)</f>
        <v>49.48</v>
      </c>
      <c r="W2983" s="10">
        <f t="shared" si="535"/>
        <v>4.1208378002632884E-4</v>
      </c>
      <c r="X2983">
        <f t="shared" si="531"/>
        <v>36.580834762538608</v>
      </c>
      <c r="Y2983">
        <v>36.58</v>
      </c>
      <c r="AA2983" s="10">
        <f t="shared" si="521"/>
        <v>2.282018968324806E-5</v>
      </c>
      <c r="AB2983">
        <f t="shared" si="532"/>
        <v>330.48343024456386</v>
      </c>
      <c r="AC2983">
        <f>VLOOKUP(A2983,'VIXY-IV'!A$1:E$2000,4,0)</f>
        <v>331.25400000000002</v>
      </c>
      <c r="AD2983" s="10">
        <f t="shared" si="525"/>
        <v>-2.3262202280912581E-3</v>
      </c>
      <c r="AE2983">
        <f>ROW()</f>
        <v>2983</v>
      </c>
      <c r="AF2983">
        <f t="shared" si="526"/>
        <v>0.92009884678747933</v>
      </c>
      <c r="AG2983">
        <f>AG2982*(1-(AG$1+AG$5))^($A2983-$A2982)*(1+2*(E2983/E2982-1))</f>
        <v>4218.3952259143061</v>
      </c>
      <c r="AH2983">
        <f>VLOOKUP(A2983,'UVXY-IV'!A$2:E$2000,4,0)</f>
        <v>20821.650000000001</v>
      </c>
      <c r="AJ2983" s="10">
        <f t="shared" si="524"/>
        <v>-0.79740341299011819</v>
      </c>
      <c r="AK2983">
        <f t="shared" si="534"/>
        <v>19.116392095243267</v>
      </c>
      <c r="AM2983">
        <v>19.119949999999999</v>
      </c>
      <c r="AN2983" s="10">
        <f t="shared" si="523"/>
        <v>-1.8608337138603659E-4</v>
      </c>
      <c r="AO2983">
        <f>AO2982*(1-AO$1+H2982)^($A2983-$A2982)*(2-E2983/E2982)</f>
        <v>19.565020522214585</v>
      </c>
      <c r="AP2983">
        <v>19.559999999999999</v>
      </c>
      <c r="AQ2983" s="10">
        <f t="shared" si="522"/>
        <v>2.5667291485609312E-4</v>
      </c>
    </row>
    <row r="2984" spans="1:43" x14ac:dyDescent="0.25">
      <c r="A2984" s="1">
        <v>42394</v>
      </c>
      <c r="B2984" s="12">
        <v>24.15</v>
      </c>
      <c r="C2984" s="12">
        <v>25.25</v>
      </c>
      <c r="D2984">
        <v>698.05489999999998</v>
      </c>
      <c r="E2984">
        <v>621.83330000000001</v>
      </c>
      <c r="F2984">
        <v>30609.532597000001</v>
      </c>
      <c r="G2984">
        <v>27271.879164000002</v>
      </c>
      <c r="H2984">
        <f>(1/(1-91/360*VLOOKUP($A2984,Tbills!$B$4:$C$974,2,1)/100))^((1)/91)-1</f>
        <v>8.4755013038950722E-6</v>
      </c>
      <c r="I2984" s="2">
        <f t="shared" si="533"/>
        <v>421.35520808063012</v>
      </c>
      <c r="J2984">
        <f>VLOOKUP(A2984,'VXX-IV'!A$1:C$4500,3,0)</f>
        <v>421.38</v>
      </c>
      <c r="L2984">
        <f t="shared" si="527"/>
        <v>25329.270543591123</v>
      </c>
      <c r="M2984">
        <v>2535</v>
      </c>
      <c r="O2984">
        <f t="shared" si="528"/>
        <v>3990.3590938185262</v>
      </c>
      <c r="R2984">
        <f t="shared" si="529"/>
        <v>31.531403407726806</v>
      </c>
      <c r="U2984" s="2">
        <f t="shared" si="530"/>
        <v>50.97002768223183</v>
      </c>
      <c r="V2984">
        <f>VLOOKUP(A2984,'VXZ-IV'!A$1:C$4500,3,0)</f>
        <v>50.96</v>
      </c>
      <c r="W2984" s="10">
        <f t="shared" si="535"/>
        <v>1.9677555399977287E-4</v>
      </c>
      <c r="X2984">
        <f t="shared" si="531"/>
        <v>35.489757467912511</v>
      </c>
      <c r="Y2984">
        <v>35.49</v>
      </c>
      <c r="AA2984" s="10">
        <f t="shared" si="521"/>
        <v>-6.8338148067059734E-6</v>
      </c>
      <c r="AB2984">
        <f t="shared" si="532"/>
        <v>348.73351219218307</v>
      </c>
      <c r="AC2984">
        <f>VLOOKUP(A2984,'VIXY-IV'!A$1:E$2000,4,0)</f>
        <v>349.392</v>
      </c>
      <c r="AD2984" s="10">
        <f t="shared" si="525"/>
        <v>-1.8846676736070656E-3</v>
      </c>
      <c r="AE2984">
        <f>ROW()</f>
        <v>2984</v>
      </c>
      <c r="AF2984">
        <f t="shared" si="526"/>
        <v>0.9564356435643564</v>
      </c>
      <c r="AG2984">
        <f>AG2983*(1-(AG$1+AG$5))^($A2984-$A2983)*(1+2*(E2984/E2983-1))</f>
        <v>4684.752485412987</v>
      </c>
      <c r="AH2984">
        <f>VLOOKUP(A2984,'UVXY-IV'!A$2:E$2000,4,0)</f>
        <v>23116.75</v>
      </c>
      <c r="AJ2984" s="10">
        <f t="shared" si="524"/>
        <v>-0.79734380977373609</v>
      </c>
      <c r="AK2984">
        <f t="shared" si="534"/>
        <v>18.056106217703103</v>
      </c>
      <c r="AM2984">
        <v>18.050450000000001</v>
      </c>
      <c r="AN2984" s="10">
        <f t="shared" si="523"/>
        <v>3.1335604946702844E-4</v>
      </c>
      <c r="AO2984">
        <f>AO2983*(1-AO$1+H2983)^($A2984-$A2983)*(2-E2984/E2983)</f>
        <v>18.480776075321213</v>
      </c>
      <c r="AP2984">
        <v>18.48</v>
      </c>
      <c r="AQ2984" s="10">
        <f t="shared" si="522"/>
        <v>4.1995417814577607E-5</v>
      </c>
    </row>
    <row r="2985" spans="1:43" x14ac:dyDescent="0.25">
      <c r="A2985" s="1">
        <v>42395</v>
      </c>
      <c r="B2985" s="12">
        <v>22.5</v>
      </c>
      <c r="C2985" s="12">
        <v>23.29</v>
      </c>
      <c r="D2985">
        <v>666.78449999999998</v>
      </c>
      <c r="E2985">
        <v>593.97209999999995</v>
      </c>
      <c r="F2985">
        <v>29767.191731999999</v>
      </c>
      <c r="G2985">
        <v>26521.155728999998</v>
      </c>
      <c r="H2985">
        <f>(1/(1-91/360*VLOOKUP($A2985,Tbills!$B$4:$C$974,2,1)/100))^((1)/91)-1</f>
        <v>8.4755013038950722E-6</v>
      </c>
      <c r="I2985" s="2">
        <f t="shared" si="533"/>
        <v>402.47016546216622</v>
      </c>
      <c r="J2985">
        <f>VLOOKUP(A2985,'VXX-IV'!A$1:C$4500,3,0)</f>
        <v>402.49</v>
      </c>
      <c r="L2985">
        <f t="shared" si="527"/>
        <v>23058.670975242771</v>
      </c>
      <c r="M2985">
        <v>2307.5</v>
      </c>
      <c r="O2985">
        <f t="shared" si="528"/>
        <v>3722.0519974536946</v>
      </c>
      <c r="R2985">
        <f t="shared" si="529"/>
        <v>32.236327308395929</v>
      </c>
      <c r="U2985" s="2">
        <f t="shared" si="530"/>
        <v>49.566179627583409</v>
      </c>
      <c r="V2985">
        <f>VLOOKUP(A2985,'VXZ-IV'!A$1:C$4500,3,0)</f>
        <v>49.56</v>
      </c>
      <c r="W2985" s="10">
        <f t="shared" si="535"/>
        <v>1.2468982210256385E-4</v>
      </c>
      <c r="X2985">
        <f t="shared" si="531"/>
        <v>36.465657883307728</v>
      </c>
      <c r="Y2985">
        <v>36.47</v>
      </c>
      <c r="AA2985" s="10">
        <f t="shared" si="521"/>
        <v>-1.1905995865835184E-4</v>
      </c>
      <c r="AB2985">
        <f t="shared" si="532"/>
        <v>333.09691633594531</v>
      </c>
      <c r="AC2985">
        <f>VLOOKUP(A2985,'VIXY-IV'!A$1:E$2000,4,0)</f>
        <v>333.71600000000001</v>
      </c>
      <c r="AD2985" s="10">
        <f t="shared" si="525"/>
        <v>-1.8551213128968902E-3</v>
      </c>
      <c r="AE2985">
        <f>ROW()</f>
        <v>2985</v>
      </c>
      <c r="AF2985">
        <f t="shared" si="526"/>
        <v>0.96607986260197509</v>
      </c>
      <c r="AG2985">
        <f>AG2984*(1-(AG$1+AG$5))^($A2985-$A2984)*(1+2*(E2985/E2984-1))</f>
        <v>4264.8087100080647</v>
      </c>
      <c r="AH2985">
        <f>VLOOKUP(A2985,'UVXY-IV'!A$2:E$2000,4,0)</f>
        <v>21041.85</v>
      </c>
      <c r="AJ2985" s="10">
        <f t="shared" si="524"/>
        <v>-0.79731778764661543</v>
      </c>
      <c r="AK2985">
        <f t="shared" si="534"/>
        <v>18.864230217179898</v>
      </c>
      <c r="AM2985">
        <v>18.856850000000001</v>
      </c>
      <c r="AN2985" s="10">
        <f t="shared" si="523"/>
        <v>3.9138123174842221E-4</v>
      </c>
      <c r="AO2985">
        <f>AO2984*(1-AO$1+H2984)^($A2985-$A2984)*(2-E2985/E2984)</f>
        <v>19.308255519161833</v>
      </c>
      <c r="AP2985">
        <v>19.309999999999999</v>
      </c>
      <c r="AQ2985" s="10">
        <f t="shared" si="522"/>
        <v>-9.0340799490773449E-5</v>
      </c>
    </row>
    <row r="2986" spans="1:43" x14ac:dyDescent="0.25">
      <c r="A2986" s="1">
        <v>42396</v>
      </c>
      <c r="B2986" s="12">
        <v>23.11</v>
      </c>
      <c r="C2986" s="12">
        <v>24.47</v>
      </c>
      <c r="D2986">
        <v>690.5557</v>
      </c>
      <c r="E2986">
        <v>615.14239999999995</v>
      </c>
      <c r="F2986">
        <v>30414.750359999998</v>
      </c>
      <c r="G2986">
        <v>27097.874967</v>
      </c>
      <c r="H2986">
        <f>(1/(1-91/360*VLOOKUP($A2986,Tbills!$B$4:$C$974,2,1)/100))^((1)/91)-1</f>
        <v>8.4755013038950722E-6</v>
      </c>
      <c r="I2986" s="2">
        <f t="shared" si="533"/>
        <v>416.80826408486053</v>
      </c>
      <c r="J2986">
        <f>VLOOKUP(A2986,'VXX-IV'!A$1:C$4500,3,0)</f>
        <v>416.83</v>
      </c>
      <c r="L2986">
        <f t="shared" si="527"/>
        <v>24701.473798413888</v>
      </c>
      <c r="M2986">
        <v>2472.5</v>
      </c>
      <c r="O2986">
        <f t="shared" si="528"/>
        <v>3920.9114258912455</v>
      </c>
      <c r="R2986">
        <f t="shared" si="529"/>
        <v>31.660413884723326</v>
      </c>
      <c r="U2986" s="2">
        <f t="shared" si="530"/>
        <v>50.643212634133327</v>
      </c>
      <c r="V2986">
        <f>VLOOKUP(A2986,'VXZ-IV'!A$1:C$4500,3,0)</f>
        <v>50.64</v>
      </c>
      <c r="W2986" s="10">
        <f t="shared" si="535"/>
        <v>6.3440642443346462E-5</v>
      </c>
      <c r="X2986">
        <f t="shared" si="531"/>
        <v>35.671672124637524</v>
      </c>
      <c r="Y2986">
        <v>35.67</v>
      </c>
      <c r="AA2986" s="10">
        <f t="shared" si="521"/>
        <v>4.6877618097074247E-5</v>
      </c>
      <c r="AB2986">
        <f t="shared" si="532"/>
        <v>344.95709921636262</v>
      </c>
      <c r="AC2986">
        <f>VLOOKUP(A2986,'VIXY-IV'!A$1:E$2000,4,0)</f>
        <v>345.59</v>
      </c>
      <c r="AD2986" s="10">
        <f t="shared" si="525"/>
        <v>-1.8313631286708265E-3</v>
      </c>
      <c r="AE2986">
        <f>ROW()</f>
        <v>2986</v>
      </c>
      <c r="AF2986">
        <f t="shared" si="526"/>
        <v>0.94442174090723341</v>
      </c>
      <c r="AG2986">
        <f>AG2985*(1-(AG$1+AG$5))^($A2986-$A2985)*(1+2*(E2986/E2985-1))</f>
        <v>4568.6666015552946</v>
      </c>
      <c r="AH2986">
        <f>VLOOKUP(A2986,'UVXY-IV'!A$2:E$2000,4,0)</f>
        <v>22541.45</v>
      </c>
      <c r="AJ2986" s="10">
        <f t="shared" si="524"/>
        <v>-0.79732152982371174</v>
      </c>
      <c r="AK2986">
        <f t="shared" si="534"/>
        <v>18.191025732994937</v>
      </c>
      <c r="AM2986">
        <v>18.184149999999999</v>
      </c>
      <c r="AN2986" s="10">
        <f t="shared" si="523"/>
        <v>3.7811682123933821E-4</v>
      </c>
      <c r="AO2986">
        <f>AO2985*(1-AO$1+H2985)^($A2986-$A2985)*(2-E2986/E2985)</f>
        <v>18.619541544777967</v>
      </c>
      <c r="AP2986">
        <v>18.62</v>
      </c>
      <c r="AQ2986" s="10">
        <f t="shared" si="522"/>
        <v>-2.4621655318690649E-5</v>
      </c>
    </row>
    <row r="2987" spans="1:43" x14ac:dyDescent="0.25">
      <c r="A2987" s="1">
        <v>42397</v>
      </c>
      <c r="B2987" s="12">
        <v>22.42</v>
      </c>
      <c r="C2987" s="12">
        <v>24.02</v>
      </c>
      <c r="D2987">
        <v>676.33680000000004</v>
      </c>
      <c r="E2987">
        <v>602.47109999999998</v>
      </c>
      <c r="F2987">
        <v>30005.024282999999</v>
      </c>
      <c r="G2987">
        <v>26732.601828999999</v>
      </c>
      <c r="H2987">
        <f>(1/(1-91/360*VLOOKUP($A2987,Tbills!$B$4:$C$974,2,1)/100))^((1)/91)-1</f>
        <v>8.4755013038950722E-6</v>
      </c>
      <c r="I2987" s="2">
        <f t="shared" si="533"/>
        <v>408.21601175864527</v>
      </c>
      <c r="J2987">
        <f>VLOOKUP(A2987,'VXX-IV'!A$1:C$4500,3,0)</f>
        <v>408.24</v>
      </c>
      <c r="L2987">
        <f t="shared" si="527"/>
        <v>23682.954044036556</v>
      </c>
      <c r="M2987">
        <v>2370</v>
      </c>
      <c r="O2987">
        <f t="shared" si="528"/>
        <v>3799.6332723901187</v>
      </c>
      <c r="R2987">
        <f t="shared" si="529"/>
        <v>31.985053881593092</v>
      </c>
      <c r="U2987" s="2">
        <f t="shared" si="530"/>
        <v>49.959764746038644</v>
      </c>
      <c r="V2987">
        <f>VLOOKUP(A2987,'VXZ-IV'!A$1:C$4500,3,0)</f>
        <v>49.96</v>
      </c>
      <c r="W2987" s="10">
        <f t="shared" si="535"/>
        <v>-4.70884630421331E-6</v>
      </c>
      <c r="X2987">
        <f t="shared" si="531"/>
        <v>36.151487344182762</v>
      </c>
      <c r="Y2987">
        <v>36.15</v>
      </c>
      <c r="AA2987" s="10">
        <f t="shared" si="521"/>
        <v>4.1143684170519279E-5</v>
      </c>
      <c r="AB2987">
        <f t="shared" si="532"/>
        <v>337.83955899277527</v>
      </c>
      <c r="AC2987">
        <f>VLOOKUP(A2987,'VIXY-IV'!A$1:E$2000,4,0)</f>
        <v>338.452</v>
      </c>
      <c r="AD2987" s="10">
        <f t="shared" si="525"/>
        <v>-1.8095357900816955E-3</v>
      </c>
      <c r="AE2987">
        <f>ROW()</f>
        <v>2987</v>
      </c>
      <c r="AF2987">
        <f t="shared" si="526"/>
        <v>0.93338884263114086</v>
      </c>
      <c r="AG2987">
        <f>AG2986*(1-(AG$1+AG$5))^($A2987-$A2986)*(1+2*(E2987/E2986-1))</f>
        <v>4380.299331635717</v>
      </c>
      <c r="AH2987">
        <f>VLOOKUP(A2987,'UVXY-IV'!A$2:E$2000,4,0)</f>
        <v>21610.55</v>
      </c>
      <c r="AJ2987" s="10">
        <f t="shared" si="524"/>
        <v>-0.7973073646142409</v>
      </c>
      <c r="AK2987">
        <f t="shared" si="534"/>
        <v>18.564877425173361</v>
      </c>
      <c r="AM2987">
        <v>18.5578</v>
      </c>
      <c r="AN2987" s="10">
        <f t="shared" si="523"/>
        <v>3.8137199308962977E-4</v>
      </c>
      <c r="AO2987">
        <f>AO2986*(1-AO$1+H2986)^($A2987-$A2986)*(2-E2987/E2986)</f>
        <v>19.002543134059859</v>
      </c>
      <c r="AP2987">
        <v>19</v>
      </c>
      <c r="AQ2987" s="10">
        <f t="shared" si="522"/>
        <v>1.338491610451964E-4</v>
      </c>
    </row>
    <row r="2988" spans="1:43" x14ac:dyDescent="0.25">
      <c r="A2988" s="1">
        <v>42398</v>
      </c>
      <c r="B2988" s="12">
        <v>20.2</v>
      </c>
      <c r="C2988" s="12">
        <v>22.66</v>
      </c>
      <c r="D2988">
        <v>633.20259999999996</v>
      </c>
      <c r="E2988">
        <v>564.04269999999997</v>
      </c>
      <c r="F2988">
        <v>28953.948769999999</v>
      </c>
      <c r="G2988">
        <v>25795.932648999998</v>
      </c>
      <c r="H2988">
        <f>(1/(1-91/360*VLOOKUP($A2988,Tbills!$B$4:$C$974,2,1)/100))^((1)/91)-1</f>
        <v>8.4755013038950722E-6</v>
      </c>
      <c r="I2988" s="2">
        <f t="shared" si="533"/>
        <v>382.17222138483584</v>
      </c>
      <c r="J2988">
        <f>VLOOKUP(A2988,'VXX-IV'!A$1:C$4500,3,0)</f>
        <v>382.2</v>
      </c>
      <c r="L2988">
        <f t="shared" si="527"/>
        <v>20660.97791806567</v>
      </c>
      <c r="M2988">
        <v>2067.5</v>
      </c>
      <c r="O2988">
        <f t="shared" si="528"/>
        <v>3435.980141085427</v>
      </c>
      <c r="R2988">
        <f t="shared" si="529"/>
        <v>33.003639383379678</v>
      </c>
      <c r="U2988" s="2">
        <f t="shared" si="530"/>
        <v>48.208499475335252</v>
      </c>
      <c r="V2988">
        <f>VLOOKUP(A2988,'VXZ-IV'!A$1:C$4500,3,0)</f>
        <v>48.2</v>
      </c>
      <c r="W2988" s="10">
        <f t="shared" si="535"/>
        <v>1.7633766255698013E-4</v>
      </c>
      <c r="X2988">
        <f t="shared" si="531"/>
        <v>37.417112938304157</v>
      </c>
      <c r="Y2988">
        <v>37.42</v>
      </c>
      <c r="AA2988" s="10">
        <f t="shared" ref="AA2988:AA3051" si="536">X2988/Y2988-1</f>
        <v>-7.7152904752630924E-5</v>
      </c>
      <c r="AB2988">
        <f t="shared" si="532"/>
        <v>316.27955811037344</v>
      </c>
      <c r="AC2988">
        <f>VLOOKUP(A2988,'VIXY-IV'!A$1:E$2000,4,0)</f>
        <v>316.83999999999997</v>
      </c>
      <c r="AD2988" s="10">
        <f t="shared" si="525"/>
        <v>-1.7688482818662976E-3</v>
      </c>
      <c r="AE2988">
        <f>ROW()</f>
        <v>2988</v>
      </c>
      <c r="AF2988">
        <f t="shared" si="526"/>
        <v>0.89143865842894965</v>
      </c>
      <c r="AG2988">
        <f>AG2987*(1-(AG$1+AG$5))^($A2988-$A2987)*(1+2*(E2988/E2987-1))</f>
        <v>3821.3789524768722</v>
      </c>
      <c r="AH2988">
        <f>VLOOKUP(A2988,'UVXY-IV'!A$2:E$2000,4,0)</f>
        <v>18852.05</v>
      </c>
      <c r="AJ2988" s="10">
        <f t="shared" si="524"/>
        <v>-0.79729637082031546</v>
      </c>
      <c r="AK2988">
        <f t="shared" si="534"/>
        <v>19.748111561953678</v>
      </c>
      <c r="AM2988">
        <v>19.740649999999999</v>
      </c>
      <c r="AN2988" s="10">
        <f t="shared" si="523"/>
        <v>3.7797954746565665E-4</v>
      </c>
      <c r="AO2988">
        <f>AO2987*(1-AO$1+H2987)^($A2988-$A2987)*(2-E2988/E2987)</f>
        <v>20.214037102004067</v>
      </c>
      <c r="AP2988">
        <v>20.21</v>
      </c>
      <c r="AQ2988" s="10">
        <f t="shared" ref="AQ2988:AQ3051" si="537">AO2988/AP2988-1</f>
        <v>1.9975764493151971E-4</v>
      </c>
    </row>
    <row r="2989" spans="1:43" x14ac:dyDescent="0.25">
      <c r="A2989" s="1">
        <v>42401</v>
      </c>
      <c r="B2989" s="12">
        <v>19.98</v>
      </c>
      <c r="C2989" s="12">
        <v>22.01</v>
      </c>
      <c r="D2989">
        <v>630.27340000000004</v>
      </c>
      <c r="E2989">
        <v>561.41909999999996</v>
      </c>
      <c r="F2989">
        <v>28725.687449000001</v>
      </c>
      <c r="G2989">
        <v>25591.911953999999</v>
      </c>
      <c r="H2989">
        <f>(1/(1-91/360*VLOOKUP($A2989,Tbills!$B$4:$C$974,2,1)/100))^((1)/91)-1</f>
        <v>9.7265483545161402E-6</v>
      </c>
      <c r="I2989" s="2">
        <f t="shared" si="533"/>
        <v>380.37646365246803</v>
      </c>
      <c r="J2989">
        <f>VLOOKUP(A2989,'VXX-IV'!A$1:C$4500,3,0)</f>
        <v>380.4</v>
      </c>
      <c r="L2989">
        <f t="shared" si="527"/>
        <v>20466.593556128963</v>
      </c>
      <c r="M2989">
        <v>2047.4999999999998</v>
      </c>
      <c r="O2989">
        <f t="shared" si="528"/>
        <v>3411.6619281076232</v>
      </c>
      <c r="R2989">
        <f t="shared" si="529"/>
        <v>33.07591024956114</v>
      </c>
      <c r="U2989" s="2">
        <f t="shared" si="530"/>
        <v>47.824944399972921</v>
      </c>
      <c r="V2989">
        <f>VLOOKUP(A2989,'VXZ-IV'!A$1:C$4500,3,0)</f>
        <v>47.84</v>
      </c>
      <c r="W2989" s="10">
        <f t="shared" si="535"/>
        <v>-3.1470735842564768E-4</v>
      </c>
      <c r="X2989">
        <f t="shared" si="531"/>
        <v>37.709961786329089</v>
      </c>
      <c r="Y2989">
        <v>37.71</v>
      </c>
      <c r="AA2989" s="10">
        <f t="shared" si="536"/>
        <v>-1.0133564283254515E-6</v>
      </c>
      <c r="AB2989">
        <f t="shared" si="532"/>
        <v>314.77548249772792</v>
      </c>
      <c r="AC2989">
        <f>VLOOKUP(A2989,'VIXY-IV'!A$1:E$2000,4,0)</f>
        <v>315.33600000000001</v>
      </c>
      <c r="AD2989" s="10">
        <f t="shared" si="525"/>
        <v>-1.7775246158766578E-3</v>
      </c>
      <c r="AE2989">
        <f>ROW()</f>
        <v>2989</v>
      </c>
      <c r="AF2989">
        <f t="shared" si="526"/>
        <v>0.90776919582008175</v>
      </c>
      <c r="AG2989">
        <f>AG2988*(1-(AG$1+AG$5))^($A2989-$A2988)*(1+2*(E2989/E2988-1))</f>
        <v>3785.4465497850033</v>
      </c>
      <c r="AH2989">
        <f>VLOOKUP(A2989,'UVXY-IV'!A$2:E$2000,4,0)</f>
        <v>18675.2</v>
      </c>
      <c r="AJ2989" s="10">
        <f t="shared" si="524"/>
        <v>-0.79730088300071733</v>
      </c>
      <c r="AK2989">
        <f t="shared" si="534"/>
        <v>19.837196309846266</v>
      </c>
      <c r="AM2989">
        <v>19.830850000000002</v>
      </c>
      <c r="AN2989" s="10">
        <f t="shared" si="523"/>
        <v>3.20022079046689E-4</v>
      </c>
      <c r="AO2989">
        <f>AO2988*(1-AO$1+H2988)^($A2989-$A2988)*(2-E2989/E2988)</f>
        <v>20.306324148850184</v>
      </c>
      <c r="AP2989">
        <v>20.309999999999999</v>
      </c>
      <c r="AQ2989" s="10">
        <f t="shared" si="537"/>
        <v>-1.8098725503767898E-4</v>
      </c>
    </row>
    <row r="2990" spans="1:43" x14ac:dyDescent="0.25">
      <c r="A2990" s="1">
        <v>42402</v>
      </c>
      <c r="B2990" s="12">
        <v>21.98</v>
      </c>
      <c r="C2990" s="12">
        <v>23.41</v>
      </c>
      <c r="D2990">
        <v>672.63130000000001</v>
      </c>
      <c r="E2990">
        <v>599.14409999999998</v>
      </c>
      <c r="F2990">
        <v>29771.141264000002</v>
      </c>
      <c r="G2990">
        <v>26523.065006000001</v>
      </c>
      <c r="H2990">
        <f>(1/(1-91/360*VLOOKUP($A2990,Tbills!$B$4:$C$974,2,1)/100))^((1)/91)-1</f>
        <v>9.7265483545161402E-6</v>
      </c>
      <c r="I2990" s="2">
        <f t="shared" si="533"/>
        <v>405.92999264407348</v>
      </c>
      <c r="J2990">
        <f>VLOOKUP(A2990,'VXX-IV'!A$1:C$4500,3,0)</f>
        <v>405.96</v>
      </c>
      <c r="L2990">
        <f t="shared" si="527"/>
        <v>23216.307686316657</v>
      </c>
      <c r="M2990">
        <v>2322.5</v>
      </c>
      <c r="O2990">
        <f t="shared" si="528"/>
        <v>3755.4093498962943</v>
      </c>
      <c r="R2990">
        <f t="shared" si="529"/>
        <v>31.963184311971666</v>
      </c>
      <c r="U2990" s="2">
        <f t="shared" si="530"/>
        <v>49.564295399712044</v>
      </c>
      <c r="V2990">
        <f>VLOOKUP(A2990,'VXZ-IV'!A$1:C$4500,3,0)</f>
        <v>49.56</v>
      </c>
      <c r="W2990" s="10">
        <f t="shared" si="535"/>
        <v>8.6670696368917888E-5</v>
      </c>
      <c r="X2990">
        <f t="shared" si="531"/>
        <v>36.336907031776242</v>
      </c>
      <c r="Y2990">
        <v>36.340000000000003</v>
      </c>
      <c r="AA2990" s="10">
        <f t="shared" si="536"/>
        <v>-8.5111948920246761E-5</v>
      </c>
      <c r="AB2990">
        <f t="shared" si="532"/>
        <v>335.91535763929704</v>
      </c>
      <c r="AC2990">
        <f>VLOOKUP(A2990,'VIXY-IV'!A$1:E$2000,4,0)</f>
        <v>336.36599999999999</v>
      </c>
      <c r="AD2990" s="10">
        <f t="shared" si="525"/>
        <v>-1.3397381444704148E-3</v>
      </c>
      <c r="AE2990">
        <f>ROW()</f>
        <v>2990</v>
      </c>
      <c r="AF2990">
        <f t="shared" si="526"/>
        <v>0.93891499359248187</v>
      </c>
      <c r="AG2990">
        <f>AG2989*(1-(AG$1+AG$5))^($A2990-$A2989)*(1+2*(E2990/E2989-1))</f>
        <v>4294.0339854103768</v>
      </c>
      <c r="AH2990">
        <f>VLOOKUP(A2990,'UVXY-IV'!A$2:E$2000,4,0)</f>
        <v>21178.95</v>
      </c>
      <c r="AJ2990" s="10">
        <f t="shared" si="524"/>
        <v>-0.79724991156736391</v>
      </c>
      <c r="AK2990">
        <f t="shared" si="534"/>
        <v>18.503358390104207</v>
      </c>
      <c r="AM2990">
        <v>18.484999999999999</v>
      </c>
      <c r="AN2990" s="10">
        <f t="shared" ref="AN2990:AN3015" si="538">AK2990/AM2990-1</f>
        <v>9.9315066833693955E-4</v>
      </c>
      <c r="AO2990">
        <f>AO2989*(1-AO$1+H2989)^($A2990-$A2989)*(2-E2990/E2989)</f>
        <v>18.941308304242373</v>
      </c>
      <c r="AP2990">
        <v>18.940000000000001</v>
      </c>
      <c r="AQ2990" s="10">
        <f t="shared" si="537"/>
        <v>6.9076253557120992E-5</v>
      </c>
    </row>
    <row r="2991" spans="1:43" x14ac:dyDescent="0.25">
      <c r="A2991" s="1">
        <v>42403</v>
      </c>
      <c r="B2991" s="12">
        <v>21.65</v>
      </c>
      <c r="C2991" s="12">
        <v>23.2</v>
      </c>
      <c r="D2991">
        <v>663.15809999999999</v>
      </c>
      <c r="E2991">
        <v>590.70010000000002</v>
      </c>
      <c r="F2991">
        <v>29636.182961999999</v>
      </c>
      <c r="G2991">
        <v>26402.57288</v>
      </c>
      <c r="H2991">
        <f>(1/(1-91/360*VLOOKUP($A2991,Tbills!$B$4:$C$974,2,1)/100))^((1)/91)-1</f>
        <v>9.7265483545161402E-6</v>
      </c>
      <c r="I2991" s="2">
        <f t="shared" si="533"/>
        <v>400.20320003452832</v>
      </c>
      <c r="J2991">
        <f>VLOOKUP(A2991,'VXX-IV'!A$1:C$4500,3,0)</f>
        <v>400.23</v>
      </c>
      <c r="L2991">
        <f t="shared" si="527"/>
        <v>22561.112045391776</v>
      </c>
      <c r="M2991">
        <v>2257.5</v>
      </c>
      <c r="O2991">
        <f t="shared" si="528"/>
        <v>3675.8955319505326</v>
      </c>
      <c r="R2991">
        <f t="shared" si="529"/>
        <v>32.186964791170247</v>
      </c>
      <c r="U2991" s="2">
        <f t="shared" si="530"/>
        <v>49.338407852562</v>
      </c>
      <c r="V2991">
        <f>VLOOKUP(A2991,'VXZ-IV'!A$1:C$4500,3,0)</f>
        <v>49.32</v>
      </c>
      <c r="W2991" s="10">
        <f t="shared" si="535"/>
        <v>3.7323302031633254E-4</v>
      </c>
      <c r="X2991">
        <f t="shared" si="531"/>
        <v>36.500987608463618</v>
      </c>
      <c r="Y2991">
        <v>36.5</v>
      </c>
      <c r="AA2991" s="10">
        <f t="shared" si="536"/>
        <v>2.7057766126548088E-5</v>
      </c>
      <c r="AB2991">
        <f t="shared" si="532"/>
        <v>331.16960885854945</v>
      </c>
      <c r="AC2991">
        <f>VLOOKUP(A2991,'VIXY-IV'!A$1:E$2000,4,0)</f>
        <v>331.61399999999998</v>
      </c>
      <c r="AD2991" s="10">
        <f t="shared" si="525"/>
        <v>-1.3400855858031191E-3</v>
      </c>
      <c r="AE2991">
        <f>ROW()</f>
        <v>2991</v>
      </c>
      <c r="AF2991">
        <f t="shared" si="526"/>
        <v>0.93318965517241381</v>
      </c>
      <c r="AG2991">
        <f>AG2990*(1-(AG$1+AG$5))^($A2991-$A2990)*(1+2*(E2991/E2990-1))</f>
        <v>4172.8579608333657</v>
      </c>
      <c r="AH2991">
        <f>VLOOKUP(A2991,'UVXY-IV'!A$2:E$2000,4,0)</f>
        <v>20580.45</v>
      </c>
      <c r="AJ2991" s="10">
        <f t="shared" ref="AJ2991:AJ3054" si="539">AG2991/AH2991-1</f>
        <v>-0.79724165599715424</v>
      </c>
      <c r="AK2991">
        <f t="shared" si="534"/>
        <v>18.763260371392615</v>
      </c>
      <c r="AM2991">
        <v>18.744700000000002</v>
      </c>
      <c r="AN2991" s="10">
        <f t="shared" si="538"/>
        <v>9.9016636129745095E-4</v>
      </c>
      <c r="AO2991">
        <f>AO2990*(1-AO$1+H2990)^($A2991-$A2990)*(2-E2991/E2990)</f>
        <v>19.207732838982484</v>
      </c>
      <c r="AP2991">
        <v>19.21</v>
      </c>
      <c r="AQ2991" s="10">
        <f t="shared" si="537"/>
        <v>-1.1801983433201713E-4</v>
      </c>
    </row>
    <row r="2992" spans="1:43" x14ac:dyDescent="0.25">
      <c r="A2992" s="1">
        <v>42404</v>
      </c>
      <c r="B2992" s="12">
        <v>21.84</v>
      </c>
      <c r="C2992" s="12">
        <v>23.66</v>
      </c>
      <c r="D2992">
        <v>672.03520000000003</v>
      </c>
      <c r="E2992">
        <v>598.60149999999999</v>
      </c>
      <c r="F2992">
        <v>30037.481242000002</v>
      </c>
      <c r="G2992">
        <v>26759.828614999999</v>
      </c>
      <c r="H2992">
        <f>(1/(1-91/360*VLOOKUP($A2992,Tbills!$B$4:$C$974,2,1)/100))^((1)/91)-1</f>
        <v>9.7265483545161402E-6</v>
      </c>
      <c r="I2992" s="2">
        <f t="shared" si="533"/>
        <v>405.55047069679733</v>
      </c>
      <c r="J2992">
        <f>VLOOKUP(A2992,'VXX-IV'!A$1:C$4500,3,0)</f>
        <v>405.57</v>
      </c>
      <c r="L2992">
        <f t="shared" si="527"/>
        <v>23163.859987602842</v>
      </c>
      <c r="M2992">
        <v>2317.5</v>
      </c>
      <c r="O2992">
        <f t="shared" si="528"/>
        <v>3749.5241663457127</v>
      </c>
      <c r="R2992">
        <f t="shared" si="529"/>
        <v>31.970247749607733</v>
      </c>
      <c r="U2992" s="2">
        <f t="shared" si="530"/>
        <v>50.005271117631324</v>
      </c>
      <c r="V2992">
        <f>VLOOKUP(A2992,'VXZ-IV'!A$1:C$4500,3,0)</f>
        <v>50</v>
      </c>
      <c r="W2992" s="10">
        <f t="shared" si="535"/>
        <v>1.0542235262644972E-4</v>
      </c>
      <c r="X2992">
        <f t="shared" si="531"/>
        <v>36.006107715046667</v>
      </c>
      <c r="Y2992">
        <v>36.01</v>
      </c>
      <c r="AA2992" s="10">
        <f t="shared" si="536"/>
        <v>-1.080890017587377E-4</v>
      </c>
      <c r="AB2992">
        <f t="shared" si="532"/>
        <v>335.58774244522596</v>
      </c>
      <c r="AC2992">
        <f>VLOOKUP(A2992,'VIXY-IV'!A$1:E$2000,4,0)</f>
        <v>336.04199999999997</v>
      </c>
      <c r="AD2992" s="10">
        <f t="shared" ref="AD2992:AD3055" si="540">AB2992/AC2992-1</f>
        <v>-1.3517880347516664E-3</v>
      </c>
      <c r="AE2992">
        <f>ROW()</f>
        <v>2992</v>
      </c>
      <c r="AF2992">
        <f t="shared" si="526"/>
        <v>0.92307692307692302</v>
      </c>
      <c r="AG2992">
        <f>AG2991*(1-(AG$1+AG$5))^($A2992-$A2991)*(1+2*(E2992/E2991-1))</f>
        <v>4284.3486370497021</v>
      </c>
      <c r="AH2992">
        <f>VLOOKUP(A2992,'UVXY-IV'!A$2:E$2000,4,0)</f>
        <v>21130.35</v>
      </c>
      <c r="AJ2992" s="10">
        <f t="shared" si="539"/>
        <v>-0.79724194643961399</v>
      </c>
      <c r="AK2992">
        <f t="shared" si="534"/>
        <v>18.511414576278966</v>
      </c>
      <c r="AM2992">
        <v>18.493449999999999</v>
      </c>
      <c r="AN2992" s="10">
        <f t="shared" si="538"/>
        <v>9.7140210609514277E-4</v>
      </c>
      <c r="AO2992">
        <f>AO2991*(1-AO$1+H2991)^($A2992-$A2991)*(2-E2992/E2991)</f>
        <v>18.950287254465657</v>
      </c>
      <c r="AP2992">
        <v>18.95</v>
      </c>
      <c r="AQ2992" s="10">
        <f t="shared" si="537"/>
        <v>1.515854700029351E-5</v>
      </c>
    </row>
    <row r="2993" spans="1:43" x14ac:dyDescent="0.25">
      <c r="A2993" s="1">
        <v>42405</v>
      </c>
      <c r="B2993" s="12">
        <v>23.38</v>
      </c>
      <c r="C2993" s="12">
        <v>24.48</v>
      </c>
      <c r="D2993">
        <v>694.24940000000004</v>
      </c>
      <c r="E2993">
        <v>618.38250000000005</v>
      </c>
      <c r="F2993">
        <v>30616.752009</v>
      </c>
      <c r="G2993">
        <v>27275.629795000001</v>
      </c>
      <c r="H2993">
        <f>(1/(1-91/360*VLOOKUP($A2993,Tbills!$B$4:$C$974,2,1)/100))^((1)/91)-1</f>
        <v>9.7265483545161402E-6</v>
      </c>
      <c r="I2993" s="2">
        <f t="shared" si="533"/>
        <v>418.94577200996207</v>
      </c>
      <c r="J2993">
        <f>VLOOKUP(A2993,'VXX-IV'!A$1:C$4500,3,0)</f>
        <v>418.97</v>
      </c>
      <c r="L2993">
        <f t="shared" si="527"/>
        <v>24693.899868163313</v>
      </c>
      <c r="M2993">
        <v>2470</v>
      </c>
      <c r="O2993">
        <f t="shared" si="528"/>
        <v>3935.2480938719605</v>
      </c>
      <c r="R2993">
        <f t="shared" si="529"/>
        <v>31.440592280337448</v>
      </c>
      <c r="U2993" s="2">
        <f t="shared" si="530"/>
        <v>50.96837652294662</v>
      </c>
      <c r="V2993">
        <f>VLOOKUP(A2993,'VXZ-IV'!A$1:C$4500,3,0)</f>
        <v>50.96</v>
      </c>
      <c r="W2993" s="10">
        <f t="shared" si="535"/>
        <v>1.6437446912509479E-4</v>
      </c>
      <c r="X2993">
        <f t="shared" si="531"/>
        <v>35.311120012056897</v>
      </c>
      <c r="Y2993">
        <v>35.31</v>
      </c>
      <c r="AA2993" s="10">
        <f t="shared" si="536"/>
        <v>3.1719401214713727E-5</v>
      </c>
      <c r="AB2993">
        <f t="shared" si="532"/>
        <v>346.66527213159105</v>
      </c>
      <c r="AC2993">
        <f>VLOOKUP(A2993,'VIXY-IV'!A$1:E$2000,4,0)</f>
        <v>347.11599999999999</v>
      </c>
      <c r="AD2993" s="10">
        <f t="shared" si="540"/>
        <v>-1.2984934961480787E-3</v>
      </c>
      <c r="AE2993">
        <f>ROW()</f>
        <v>2993</v>
      </c>
      <c r="AF2993">
        <f t="shared" si="526"/>
        <v>0.95506535947712412</v>
      </c>
      <c r="AG2993">
        <f>AG2992*(1-(AG$1+AG$5))^($A2993-$A2992)*(1+2*(E2993/E2992-1))</f>
        <v>4567.3503750197397</v>
      </c>
      <c r="AH2993">
        <f>VLOOKUP(A2993,'UVXY-IV'!A$2:E$2000,4,0)</f>
        <v>22523.15</v>
      </c>
      <c r="AJ2993" s="10">
        <f t="shared" si="539"/>
        <v>-0.79721529293106252</v>
      </c>
      <c r="AK2993">
        <f t="shared" si="534"/>
        <v>17.898864596748368</v>
      </c>
      <c r="AM2993">
        <v>17.880800000000001</v>
      </c>
      <c r="AN2993" s="10">
        <f t="shared" si="538"/>
        <v>1.0102790002890494E-3</v>
      </c>
      <c r="AO2993">
        <f>AO2992*(1-AO$1+H2992)^($A2993-$A2992)*(2-E2993/E2992)</f>
        <v>18.323568745806103</v>
      </c>
      <c r="AP2993">
        <v>18.32</v>
      </c>
      <c r="AQ2993" s="10">
        <f t="shared" si="537"/>
        <v>1.948005352676585E-4</v>
      </c>
    </row>
    <row r="2994" spans="1:43" x14ac:dyDescent="0.25">
      <c r="A2994" s="1">
        <v>42408</v>
      </c>
      <c r="B2994" s="12">
        <v>26</v>
      </c>
      <c r="C2994" s="12">
        <v>25.98</v>
      </c>
      <c r="D2994">
        <v>725.24059999999997</v>
      </c>
      <c r="E2994">
        <v>645.96900000000005</v>
      </c>
      <c r="F2994">
        <v>31190.708423</v>
      </c>
      <c r="G2994">
        <v>27786.156018000001</v>
      </c>
      <c r="H2994">
        <f>(1/(1-91/360*VLOOKUP($A2994,Tbills!$B$4:$C$974,2,1)/100))^((1)/91)-1</f>
        <v>8.7535237558444834E-6</v>
      </c>
      <c r="I2994" s="2">
        <f t="shared" si="533"/>
        <v>437.61544159068194</v>
      </c>
      <c r="J2994">
        <f>VLOOKUP(A2994,'VXX-IV'!A$1:C$4500,3,0)</f>
        <v>437.64</v>
      </c>
      <c r="L2994">
        <f t="shared" si="527"/>
        <v>26894.184835924418</v>
      </c>
      <c r="M2994">
        <v>2692.5</v>
      </c>
      <c r="O2994">
        <f t="shared" si="528"/>
        <v>4198.1551345024282</v>
      </c>
      <c r="R2994">
        <f t="shared" si="529"/>
        <v>30.735129694398012</v>
      </c>
      <c r="U2994" s="2">
        <f t="shared" si="530"/>
        <v>51.920056142339185</v>
      </c>
      <c r="V2994">
        <f>VLOOKUP(A2994,'VXZ-IV'!A$1:C$4500,3,0)</f>
        <v>51.92</v>
      </c>
      <c r="W2994" s="10">
        <f t="shared" si="535"/>
        <v>1.0813239441631595E-6</v>
      </c>
      <c r="X2994">
        <f t="shared" si="531"/>
        <v>34.647256354643247</v>
      </c>
      <c r="Y2994">
        <v>34.65</v>
      </c>
      <c r="AA2994" s="10">
        <f t="shared" si="536"/>
        <v>-7.9181684177531686E-5</v>
      </c>
      <c r="AB2994">
        <f t="shared" si="532"/>
        <v>362.09239020416209</v>
      </c>
      <c r="AC2994">
        <f>VLOOKUP(A2994,'VIXY-IV'!A$1:E$2000,4,0)</f>
        <v>362.58199999999999</v>
      </c>
      <c r="AD2994" s="10">
        <f t="shared" si="540"/>
        <v>-1.3503422559253409E-3</v>
      </c>
      <c r="AE2994">
        <f>ROW()</f>
        <v>2994</v>
      </c>
      <c r="AF2994">
        <f t="shared" si="526"/>
        <v>1.0007698229407236</v>
      </c>
      <c r="AG2994">
        <f>AG2993*(1-(AG$1+AG$5))^($A2994-$A2993)*(1+2*(E2994/E2993-1))</f>
        <v>4974.353200887319</v>
      </c>
      <c r="AH2994">
        <f>VLOOKUP(A2994,'UVXY-IV'!A$2:E$2000,4,0)</f>
        <v>24531.7</v>
      </c>
      <c r="AJ2994" s="10">
        <f t="shared" si="539"/>
        <v>-0.79722753821026182</v>
      </c>
      <c r="AK2994">
        <f t="shared" si="534"/>
        <v>17.097993771486049</v>
      </c>
      <c r="AM2994">
        <v>17.082799999999999</v>
      </c>
      <c r="AN2994" s="10">
        <f t="shared" si="538"/>
        <v>8.8941926885821587E-4</v>
      </c>
      <c r="AO2994">
        <f>AO2993*(1-AO$1+H2993)^($A2994-$A2993)*(2-E2994/E2993)</f>
        <v>17.504709211915696</v>
      </c>
      <c r="AP2994">
        <v>17.5</v>
      </c>
      <c r="AQ2994" s="10">
        <f t="shared" si="537"/>
        <v>2.6909782375406088E-4</v>
      </c>
    </row>
    <row r="2995" spans="1:43" x14ac:dyDescent="0.25">
      <c r="A2995" s="1">
        <v>42409</v>
      </c>
      <c r="B2995" s="12">
        <v>26.54</v>
      </c>
      <c r="C2995" s="12">
        <v>26.8</v>
      </c>
      <c r="D2995">
        <v>741.70209999999997</v>
      </c>
      <c r="E2995">
        <v>660.62549999999999</v>
      </c>
      <c r="F2995">
        <v>31704.240265</v>
      </c>
      <c r="G2995">
        <v>28243.391207000001</v>
      </c>
      <c r="H2995">
        <f>(1/(1-91/360*VLOOKUP($A2995,Tbills!$B$4:$C$974,2,1)/100))^((1)/91)-1</f>
        <v>8.7535237558444834E-6</v>
      </c>
      <c r="I2995" s="2">
        <f t="shared" si="533"/>
        <v>447.53751733793905</v>
      </c>
      <c r="J2995">
        <f>VLOOKUP(A2995,'VXX-IV'!A$1:C$4500,3,0)</f>
        <v>447.57</v>
      </c>
      <c r="L2995">
        <f t="shared" si="527"/>
        <v>28113.573429393993</v>
      </c>
      <c r="M2995">
        <v>2812.5</v>
      </c>
      <c r="O2995">
        <f t="shared" si="528"/>
        <v>4340.8878264563909</v>
      </c>
      <c r="R2995">
        <f t="shared" si="529"/>
        <v>30.385078779785459</v>
      </c>
      <c r="U2995" s="2">
        <f t="shared" si="530"/>
        <v>52.773594454730713</v>
      </c>
      <c r="V2995">
        <f>VLOOKUP(A2995,'VXZ-IV'!A$1:C$4500,3,0)</f>
        <v>52.76</v>
      </c>
      <c r="W2995" s="10">
        <f t="shared" si="535"/>
        <v>2.576659350022048E-4</v>
      </c>
      <c r="X2995">
        <f t="shared" si="531"/>
        <v>34.076156212992657</v>
      </c>
      <c r="Y2995">
        <v>34.08</v>
      </c>
      <c r="AA2995" s="10">
        <f t="shared" si="536"/>
        <v>-1.127871774454503E-4</v>
      </c>
      <c r="AB2995">
        <f t="shared" si="532"/>
        <v>370.29505494671525</v>
      </c>
      <c r="AC2995">
        <f>VLOOKUP(A2995,'VIXY-IV'!A$1:E$2000,4,0)</f>
        <v>370.77</v>
      </c>
      <c r="AD2995" s="10">
        <f t="shared" si="540"/>
        <v>-1.2809694778022074E-3</v>
      </c>
      <c r="AE2995">
        <f>ROW()</f>
        <v>2995</v>
      </c>
      <c r="AF2995">
        <f t="shared" si="526"/>
        <v>0.99029850746268655</v>
      </c>
      <c r="AG2995">
        <f>AG2994*(1-(AG$1+AG$5))^($A2995-$A2994)*(1+2*(E2995/E2994-1))</f>
        <v>5199.9058490893212</v>
      </c>
      <c r="AH2995">
        <f>VLOOKUP(A2995,'UVXY-IV'!A$2:E$2000,4,0)</f>
        <v>25641.55</v>
      </c>
      <c r="AJ2995" s="10">
        <f t="shared" si="539"/>
        <v>-0.79720781898561821</v>
      </c>
      <c r="AK2995">
        <f t="shared" si="534"/>
        <v>16.709276219697681</v>
      </c>
      <c r="AM2995">
        <v>16.694050000000001</v>
      </c>
      <c r="AN2995" s="10">
        <f t="shared" si="538"/>
        <v>9.1207464322207166E-4</v>
      </c>
      <c r="AO2995">
        <f>AO2994*(1-AO$1+H2994)^($A2995-$A2994)*(2-E2995/E2994)</f>
        <v>17.107058907729503</v>
      </c>
      <c r="AP2995">
        <v>17.11</v>
      </c>
      <c r="AQ2995" s="10">
        <f t="shared" si="537"/>
        <v>-1.7189317770294199E-4</v>
      </c>
    </row>
    <row r="2996" spans="1:43" x14ac:dyDescent="0.25">
      <c r="A2996" s="1">
        <v>42410</v>
      </c>
      <c r="B2996" s="12">
        <v>26.29</v>
      </c>
      <c r="C2996" s="12">
        <v>26.72</v>
      </c>
      <c r="D2996">
        <v>746.19069999999999</v>
      </c>
      <c r="E2996">
        <v>664.61760000000004</v>
      </c>
      <c r="F2996">
        <v>31754.371888999998</v>
      </c>
      <c r="G2996">
        <v>28287.803210999999</v>
      </c>
      <c r="H2996">
        <f>(1/(1-91/360*VLOOKUP($A2996,Tbills!$B$4:$C$974,2,1)/100))^((1)/91)-1</f>
        <v>8.7535237558444834E-6</v>
      </c>
      <c r="I2996" s="2">
        <f t="shared" si="533"/>
        <v>450.23492651414506</v>
      </c>
      <c r="J2996">
        <f>VLOOKUP(A2996,'VXX-IV'!A$1:C$4500,3,0)</f>
        <v>450.26</v>
      </c>
      <c r="L2996">
        <f t="shared" si="527"/>
        <v>28452.311799735286</v>
      </c>
      <c r="M2996">
        <v>2847.5</v>
      </c>
      <c r="O2996">
        <f t="shared" si="528"/>
        <v>4380.087605874267</v>
      </c>
      <c r="R2996">
        <f t="shared" si="529"/>
        <v>30.291902219835631</v>
      </c>
      <c r="U2996" s="2">
        <f t="shared" si="530"/>
        <v>52.855752682987664</v>
      </c>
      <c r="V2996">
        <f>VLOOKUP(A2996,'VXZ-IV'!A$1:C$4500,3,0)</f>
        <v>52.84</v>
      </c>
      <c r="W2996" s="10">
        <f t="shared" si="535"/>
        <v>2.981204199026255E-4</v>
      </c>
      <c r="X2996">
        <f t="shared" si="531"/>
        <v>34.021611784786096</v>
      </c>
      <c r="Y2996">
        <v>34.020000000000003</v>
      </c>
      <c r="AA2996" s="10">
        <f t="shared" si="536"/>
        <v>4.7377565728812243E-5</v>
      </c>
      <c r="AB2996">
        <f t="shared" si="532"/>
        <v>372.51972602548653</v>
      </c>
      <c r="AC2996">
        <f>VLOOKUP(A2996,'VIXY-IV'!A$1:E$2000,4,0)</f>
        <v>372.988</v>
      </c>
      <c r="AD2996" s="10">
        <f t="shared" si="540"/>
        <v>-1.2554665954761512E-3</v>
      </c>
      <c r="AE2996">
        <f>ROW()</f>
        <v>2996</v>
      </c>
      <c r="AF2996">
        <f t="shared" si="526"/>
        <v>0.98390718562874258</v>
      </c>
      <c r="AG2996">
        <f>AG2995*(1-(AG$1+AG$5))^($A2996-$A2995)*(1+2*(E2996/E2995-1))</f>
        <v>5262.5736207701093</v>
      </c>
      <c r="AH2996">
        <f>VLOOKUP(A2996,'UVXY-IV'!A$2:E$2000,4,0)</f>
        <v>25950.15</v>
      </c>
      <c r="AJ2996" s="10">
        <f t="shared" si="539"/>
        <v>-0.79720450090769768</v>
      </c>
      <c r="AK2996">
        <f t="shared" si="534"/>
        <v>16.607530041044118</v>
      </c>
      <c r="AM2996">
        <v>16.5929</v>
      </c>
      <c r="AN2996" s="10">
        <f t="shared" si="538"/>
        <v>8.8170488848349216E-4</v>
      </c>
      <c r="AO2996">
        <f>AO2995*(1-AO$1+H2995)^($A2996-$A2995)*(2-E2996/E2995)</f>
        <v>17.003202440597917</v>
      </c>
      <c r="AP2996">
        <v>17</v>
      </c>
      <c r="AQ2996" s="10">
        <f t="shared" si="537"/>
        <v>1.8837885870093274E-4</v>
      </c>
    </row>
    <row r="2997" spans="1:43" x14ac:dyDescent="0.25">
      <c r="A2997" s="1">
        <v>42411</v>
      </c>
      <c r="B2997" s="12">
        <v>28.14</v>
      </c>
      <c r="C2997" s="12">
        <v>27.72</v>
      </c>
      <c r="D2997">
        <v>783.99400000000003</v>
      </c>
      <c r="E2997">
        <v>698.28250000000003</v>
      </c>
      <c r="F2997">
        <v>33039.927480999999</v>
      </c>
      <c r="G2997">
        <v>29432.769353</v>
      </c>
      <c r="H2997">
        <f>(1/(1-91/360*VLOOKUP($A2997,Tbills!$B$4:$C$974,2,1)/100))^((1)/91)-1</f>
        <v>8.7535237558444834E-6</v>
      </c>
      <c r="I2997" s="2">
        <f t="shared" si="533"/>
        <v>473.0330651827075</v>
      </c>
      <c r="J2997">
        <f>VLOOKUP(A2997,'VXX-IV'!A$1:C$4500,3,0)</f>
        <v>473.06</v>
      </c>
      <c r="L2997">
        <f t="shared" si="527"/>
        <v>31333.561603116945</v>
      </c>
      <c r="M2997">
        <v>3135</v>
      </c>
      <c r="O2997">
        <f t="shared" si="528"/>
        <v>4712.7258986108936</v>
      </c>
      <c r="R2997">
        <f t="shared" si="529"/>
        <v>29.523379116370506</v>
      </c>
      <c r="U2997" s="2">
        <f t="shared" si="530"/>
        <v>54.994243295547562</v>
      </c>
      <c r="V2997">
        <f>VLOOKUP(A2997,'VXZ-IV'!A$1:C$4500,3,0)</f>
        <v>55</v>
      </c>
      <c r="W2997" s="10">
        <f t="shared" si="535"/>
        <v>-1.0466735368064306E-4</v>
      </c>
      <c r="X2997">
        <f t="shared" si="531"/>
        <v>32.64364458592641</v>
      </c>
      <c r="Y2997">
        <v>32.64</v>
      </c>
      <c r="AA2997" s="10">
        <f t="shared" si="536"/>
        <v>1.1166010803953519E-4</v>
      </c>
      <c r="AB2997">
        <f t="shared" si="532"/>
        <v>391.37533576697052</v>
      </c>
      <c r="AC2997">
        <f>VLOOKUP(A2997,'VIXY-IV'!A$1:E$2000,4,0)</f>
        <v>391.86200000000002</v>
      </c>
      <c r="AD2997" s="10">
        <f t="shared" si="540"/>
        <v>-1.2419275995874113E-3</v>
      </c>
      <c r="AE2997">
        <f>ROW()</f>
        <v>2997</v>
      </c>
      <c r="AF2997">
        <f t="shared" si="526"/>
        <v>1.0151515151515151</v>
      </c>
      <c r="AG2997">
        <f>AG2996*(1-(AG$1+AG$5))^($A2997-$A2996)*(1+2*(E2997/E2996-1))</f>
        <v>5795.5089879734105</v>
      </c>
      <c r="AH2997">
        <f>VLOOKUP(A2997,'UVXY-IV'!A$2:E$2000,4,0)</f>
        <v>28577.05</v>
      </c>
      <c r="AJ2997" s="10">
        <f t="shared" si="539"/>
        <v>-0.79719708689408419</v>
      </c>
      <c r="AK2997">
        <f t="shared" si="534"/>
        <v>15.765573883285116</v>
      </c>
      <c r="AM2997">
        <v>15.7514</v>
      </c>
      <c r="AN2997" s="10">
        <f t="shared" si="538"/>
        <v>8.998491108800355E-4</v>
      </c>
      <c r="AO2997">
        <f>AO2996*(1-AO$1+H2996)^($A2997-$A2996)*(2-E2997/E2996)</f>
        <v>16.141482863516597</v>
      </c>
      <c r="AP2997">
        <v>16.14</v>
      </c>
      <c r="AQ2997" s="10">
        <f t="shared" si="537"/>
        <v>9.1875062986135347E-5</v>
      </c>
    </row>
    <row r="2998" spans="1:43" x14ac:dyDescent="0.25">
      <c r="A2998" s="1">
        <v>42412</v>
      </c>
      <c r="B2998" s="12">
        <v>25.4</v>
      </c>
      <c r="C2998" s="12">
        <v>26.23</v>
      </c>
      <c r="D2998">
        <v>762.51509999999996</v>
      </c>
      <c r="E2998">
        <v>679.14570000000003</v>
      </c>
      <c r="F2998">
        <v>32888.777262000003</v>
      </c>
      <c r="G2998">
        <v>29297.863429000001</v>
      </c>
      <c r="H2998">
        <f>(1/(1-91/360*VLOOKUP($A2998,Tbills!$B$4:$C$974,2,1)/100))^((1)/91)-1</f>
        <v>8.7535237558444834E-6</v>
      </c>
      <c r="I2998" s="2">
        <f t="shared" si="533"/>
        <v>460.06227085394426</v>
      </c>
      <c r="J2998">
        <f>VLOOKUP(A2998,'VXX-IV'!A$1:C$4500,3,0)</f>
        <v>460.09</v>
      </c>
      <c r="L2998">
        <f t="shared" si="527"/>
        <v>29615.056491684329</v>
      </c>
      <c r="M2998">
        <v>2962.5</v>
      </c>
      <c r="O2998">
        <f t="shared" si="528"/>
        <v>4518.8415084858543</v>
      </c>
      <c r="R2998">
        <f t="shared" si="529"/>
        <v>29.926578093611141</v>
      </c>
      <c r="U2998" s="2">
        <f t="shared" si="530"/>
        <v>54.741322210592706</v>
      </c>
      <c r="V2998">
        <f>VLOOKUP(A2998,'VXZ-IV'!A$1:C$4500,3,0)</f>
        <v>54.72</v>
      </c>
      <c r="W2998" s="10">
        <f t="shared" si="535"/>
        <v>3.8966028129938657E-4</v>
      </c>
      <c r="X2998">
        <f t="shared" si="531"/>
        <v>32.79234180159775</v>
      </c>
      <c r="Y2998">
        <v>32.79</v>
      </c>
      <c r="AA2998" s="10">
        <f t="shared" si="536"/>
        <v>7.1418164005798701E-5</v>
      </c>
      <c r="AB2998">
        <f t="shared" si="532"/>
        <v>380.63621702700493</v>
      </c>
      <c r="AC2998">
        <f>VLOOKUP(A2998,'VIXY-IV'!A$1:E$2000,4,0)</f>
        <v>381.12</v>
      </c>
      <c r="AD2998" s="10">
        <f t="shared" si="540"/>
        <v>-1.2693717805286608E-3</v>
      </c>
      <c r="AE2998">
        <f>ROW()</f>
        <v>2998</v>
      </c>
      <c r="AF2998">
        <f t="shared" si="526"/>
        <v>0.96835684330918792</v>
      </c>
      <c r="AG2998">
        <f>AG2997*(1-(AG$1+AG$5))^($A2998-$A2997)*(1+2*(E2998/E2997-1))</f>
        <v>5477.6664342628264</v>
      </c>
      <c r="AH2998">
        <f>VLOOKUP(A2998,'UVXY-IV'!A$2:E$2000,4,0)</f>
        <v>27008.95</v>
      </c>
      <c r="AJ2998" s="10">
        <f t="shared" si="539"/>
        <v>-0.79719069292723987</v>
      </c>
      <c r="AK2998">
        <f t="shared" si="534"/>
        <v>16.196883335580015</v>
      </c>
      <c r="AM2998">
        <v>16.1831</v>
      </c>
      <c r="AN2998" s="10">
        <f t="shared" si="538"/>
        <v>8.5171169800690727E-4</v>
      </c>
      <c r="AO2998">
        <f>AO2997*(1-AO$1+H2997)^($A2998-$A2997)*(2-E2998/E2997)</f>
        <v>16.583380501981182</v>
      </c>
      <c r="AP2998">
        <v>16.579999999999998</v>
      </c>
      <c r="AQ2998" s="10">
        <f t="shared" si="537"/>
        <v>2.0389034868428801E-4</v>
      </c>
    </row>
    <row r="2999" spans="1:43" x14ac:dyDescent="0.25">
      <c r="A2999" s="1">
        <v>42416</v>
      </c>
      <c r="B2999" s="12">
        <v>24.11</v>
      </c>
      <c r="C2999" s="12">
        <v>25.01</v>
      </c>
      <c r="D2999">
        <v>721.87959999999998</v>
      </c>
      <c r="E2999">
        <v>642.92930000000001</v>
      </c>
      <c r="F2999">
        <v>32048.744147000001</v>
      </c>
      <c r="G2999">
        <v>28548.522269000001</v>
      </c>
      <c r="H2999">
        <f>(1/(1-91/360*VLOOKUP($A2999,Tbills!$B$4:$C$974,2,1)/100))^((1)/91)-1</f>
        <v>8.3364927443430048E-6</v>
      </c>
      <c r="I2999" s="2">
        <f t="shared" si="533"/>
        <v>435.50242767306139</v>
      </c>
      <c r="J2999">
        <f>VLOOKUP(A2999,'VXX-IV'!A$1:C$4500,3,0)</f>
        <v>435.53</v>
      </c>
      <c r="L2999">
        <f t="shared" si="527"/>
        <v>26452.625895339941</v>
      </c>
      <c r="M2999">
        <v>2647.5</v>
      </c>
      <c r="O2999">
        <f t="shared" si="528"/>
        <v>4156.8207725446528</v>
      </c>
      <c r="R2999">
        <f t="shared" si="529"/>
        <v>30.718961245853244</v>
      </c>
      <c r="U2999" s="2">
        <f t="shared" si="530"/>
        <v>53.337936795624223</v>
      </c>
      <c r="V2999">
        <f>VLOOKUP(A2999,'VXZ-IV'!A$1:C$4500,3,0)</f>
        <v>53.32</v>
      </c>
      <c r="W2999" s="10">
        <f t="shared" si="535"/>
        <v>3.3639901770854408E-4</v>
      </c>
      <c r="X2999">
        <f t="shared" si="531"/>
        <v>33.627206079146852</v>
      </c>
      <c r="Y2999">
        <v>33.630000000000003</v>
      </c>
      <c r="AA2999" s="10">
        <f t="shared" si="536"/>
        <v>-8.3078229353272803E-5</v>
      </c>
      <c r="AB2999">
        <f t="shared" si="532"/>
        <v>360.28800501375048</v>
      </c>
      <c r="AC2999">
        <f>VLOOKUP(A2999,'VIXY-IV'!A$1:E$2000,4,0)</f>
        <v>360.76400000000001</v>
      </c>
      <c r="AD2999" s="10">
        <f t="shared" si="540"/>
        <v>-1.3194082176978261E-3</v>
      </c>
      <c r="AE2999">
        <f>ROW()</f>
        <v>2999</v>
      </c>
      <c r="AF2999">
        <f t="shared" si="526"/>
        <v>0.96401439424230295</v>
      </c>
      <c r="AG2999">
        <f>AG2998*(1-(AG$1+AG$5))^($A2999-$A2998)*(1+2*(E2999/E2998-1))</f>
        <v>4892.7983170951838</v>
      </c>
      <c r="AH2999">
        <f>VLOOKUP(A2999,'UVXY-IV'!A$2:E$2000,4,0)</f>
        <v>24126.799999999999</v>
      </c>
      <c r="AJ2999" s="10">
        <f t="shared" si="539"/>
        <v>-0.79720483789415986</v>
      </c>
      <c r="AK2999">
        <f t="shared" si="534"/>
        <v>17.057426736192134</v>
      </c>
      <c r="AM2999">
        <v>17.045249999999999</v>
      </c>
      <c r="AN2999" s="10">
        <f t="shared" si="538"/>
        <v>7.1437709579713626E-4</v>
      </c>
      <c r="AO2999">
        <f>AO2998*(1-AO$1+H2998)^($A2999-$A2998)*(2-E2999/E2998)</f>
        <v>17.465740035166721</v>
      </c>
      <c r="AP2999">
        <v>17.47</v>
      </c>
      <c r="AQ2999" s="10">
        <f t="shared" si="537"/>
        <v>-2.4384458118364982E-4</v>
      </c>
    </row>
    <row r="3000" spans="1:43" x14ac:dyDescent="0.25">
      <c r="A3000" s="1">
        <v>42417</v>
      </c>
      <c r="B3000" s="12">
        <v>22.31</v>
      </c>
      <c r="C3000" s="12">
        <v>23.55</v>
      </c>
      <c r="D3000">
        <v>694.61630000000002</v>
      </c>
      <c r="E3000">
        <v>618.64239999999995</v>
      </c>
      <c r="F3000">
        <v>31292.665475000002</v>
      </c>
      <c r="G3000">
        <v>27874.781166000001</v>
      </c>
      <c r="H3000">
        <f>(1/(1-91/360*VLOOKUP($A3000,Tbills!$B$4:$C$974,2,1)/100))^((1)/91)-1</f>
        <v>8.3364927443430048E-6</v>
      </c>
      <c r="I3000" s="2">
        <f t="shared" si="533"/>
        <v>419.04454531077749</v>
      </c>
      <c r="J3000">
        <f>VLOOKUP(A3000,'VXX-IV'!A$1:C$4500,3,0)</f>
        <v>419.07</v>
      </c>
      <c r="L3000">
        <f t="shared" si="527"/>
        <v>24453.208193197446</v>
      </c>
      <c r="M3000">
        <v>2450</v>
      </c>
      <c r="O3000">
        <f t="shared" si="528"/>
        <v>3921.1503909054541</v>
      </c>
      <c r="R3000">
        <f t="shared" si="529"/>
        <v>31.297756601885844</v>
      </c>
      <c r="U3000" s="2">
        <f t="shared" si="530"/>
        <v>52.078343767545945</v>
      </c>
      <c r="V3000">
        <f>VLOOKUP(A3000,'VXZ-IV'!A$1:C$4500,3,0)</f>
        <v>52.08</v>
      </c>
      <c r="W3000" s="10">
        <f t="shared" si="535"/>
        <v>-3.1801698426536795E-5</v>
      </c>
      <c r="X3000">
        <f t="shared" si="531"/>
        <v>34.419817255038531</v>
      </c>
      <c r="Y3000">
        <v>34.409999999999997</v>
      </c>
      <c r="AA3000" s="10">
        <f t="shared" si="536"/>
        <v>2.8530238414803399E-4</v>
      </c>
      <c r="AB3000">
        <f t="shared" si="532"/>
        <v>346.66590100282815</v>
      </c>
      <c r="AC3000">
        <f>VLOOKUP(A3000,'VIXY-IV'!A$1:E$2000,4,0)</f>
        <v>347.13200000000001</v>
      </c>
      <c r="AD3000" s="10">
        <f t="shared" si="540"/>
        <v>-1.3427140026613937E-3</v>
      </c>
      <c r="AE3000">
        <f>ROW()</f>
        <v>3000</v>
      </c>
      <c r="AF3000">
        <f t="shared" si="526"/>
        <v>0.94734607218683642</v>
      </c>
      <c r="AG3000">
        <f>AG2999*(1-(AG$1+AG$5))^($A3000-$A2999)*(1+2*(E3000/E2999-1))</f>
        <v>4522.9912409721001</v>
      </c>
      <c r="AH3000">
        <f>VLOOKUP(A3000,'UVXY-IV'!A$2:E$2000,4,0)</f>
        <v>22303.4</v>
      </c>
      <c r="AJ3000" s="10">
        <f t="shared" si="539"/>
        <v>-0.79720619990799158</v>
      </c>
      <c r="AK3000">
        <f t="shared" si="534"/>
        <v>17.700953083218007</v>
      </c>
      <c r="AM3000">
        <v>17.68835</v>
      </c>
      <c r="AN3000" s="10">
        <f t="shared" si="538"/>
        <v>7.1250756673224558E-4</v>
      </c>
      <c r="AO3000">
        <f>AO2999*(1-AO$1+H2999)^($A3000-$A2999)*(2-E3000/E2999)</f>
        <v>18.12499574691093</v>
      </c>
      <c r="AP3000">
        <v>18.12</v>
      </c>
      <c r="AQ3000" s="10">
        <f t="shared" si="537"/>
        <v>2.7570347190564171E-4</v>
      </c>
    </row>
    <row r="3001" spans="1:43" x14ac:dyDescent="0.25">
      <c r="A3001" s="1">
        <v>42418</v>
      </c>
      <c r="B3001" s="12">
        <v>21.64</v>
      </c>
      <c r="C3001" s="12">
        <v>23.2</v>
      </c>
      <c r="D3001">
        <v>690.45730000000003</v>
      </c>
      <c r="E3001">
        <v>614.93309999999997</v>
      </c>
      <c r="F3001">
        <v>31461.099732999999</v>
      </c>
      <c r="G3001">
        <v>28024.586122000001</v>
      </c>
      <c r="H3001">
        <f>(1/(1-91/360*VLOOKUP($A3001,Tbills!$B$4:$C$974,2,1)/100))^((1)/91)-1</f>
        <v>8.3364927443430048E-6</v>
      </c>
      <c r="I3001" s="2">
        <f t="shared" si="533"/>
        <v>416.52536858326152</v>
      </c>
      <c r="J3001">
        <f>VLOOKUP(A3001,'VXX-IV'!A$1:C$4500,3,0)</f>
        <v>416.55</v>
      </c>
      <c r="L3001">
        <f t="shared" si="527"/>
        <v>24159.080877817687</v>
      </c>
      <c r="M3001">
        <v>2417.5</v>
      </c>
      <c r="O3001">
        <f t="shared" si="528"/>
        <v>3885.7533742964156</v>
      </c>
      <c r="R3001">
        <f t="shared" si="529"/>
        <v>31.390166185164894</v>
      </c>
      <c r="U3001" s="2">
        <f t="shared" si="530"/>
        <v>52.357381235499084</v>
      </c>
      <c r="V3001">
        <f>VLOOKUP(A3001,'VXZ-IV'!A$1:C$4500,3,0)</f>
        <v>52.36</v>
      </c>
      <c r="W3001" s="10">
        <f t="shared" si="535"/>
        <v>-5.0014600857850589E-5</v>
      </c>
      <c r="X3001">
        <f t="shared" si="531"/>
        <v>34.233857072437274</v>
      </c>
      <c r="Y3001">
        <v>34.229999999999997</v>
      </c>
      <c r="AA3001" s="10">
        <f t="shared" si="536"/>
        <v>1.1268105279804708E-4</v>
      </c>
      <c r="AB3001">
        <f t="shared" si="532"/>
        <v>344.57532294612503</v>
      </c>
      <c r="AC3001">
        <f>VLOOKUP(A3001,'VIXY-IV'!A$1:E$2000,4,0)</f>
        <v>345.02</v>
      </c>
      <c r="AD3001" s="10">
        <f t="shared" si="540"/>
        <v>-1.2888442811285206E-3</v>
      </c>
      <c r="AE3001">
        <f>ROW()</f>
        <v>3001</v>
      </c>
      <c r="AF3001">
        <f t="shared" si="526"/>
        <v>0.9327586206896552</v>
      </c>
      <c r="AG3001">
        <f>AG3000*(1-(AG$1+AG$5))^($A3001-$A3000)*(1+2*(E3001/E3000-1))</f>
        <v>4468.6021064710958</v>
      </c>
      <c r="AH3001">
        <f>VLOOKUP(A3001,'UVXY-IV'!A$2:E$2000,4,0)</f>
        <v>22034.95</v>
      </c>
      <c r="AJ3001" s="10">
        <f t="shared" si="539"/>
        <v>-0.79720389170517314</v>
      </c>
      <c r="AK3001">
        <f t="shared" si="534"/>
        <v>17.806256342636107</v>
      </c>
      <c r="AM3001">
        <v>17.794</v>
      </c>
      <c r="AN3001" s="10">
        <f t="shared" si="538"/>
        <v>6.8879075172012527E-4</v>
      </c>
      <c r="AO3001">
        <f>AO3000*(1-AO$1+H3000)^($A3001-$A3000)*(2-E3001/E3000)</f>
        <v>18.233148491355642</v>
      </c>
      <c r="AP3001">
        <v>18.23</v>
      </c>
      <c r="AQ3001" s="10">
        <f t="shared" si="537"/>
        <v>1.7270934479651778E-4</v>
      </c>
    </row>
    <row r="3002" spans="1:43" x14ac:dyDescent="0.25">
      <c r="A3002" s="1">
        <v>42419</v>
      </c>
      <c r="B3002" s="12">
        <v>20.53</v>
      </c>
      <c r="C3002" s="12">
        <v>22.8</v>
      </c>
      <c r="D3002">
        <v>678.28210000000001</v>
      </c>
      <c r="E3002">
        <v>604.08450000000005</v>
      </c>
      <c r="F3002">
        <v>31104.747203999999</v>
      </c>
      <c r="G3002">
        <v>27706.924553000001</v>
      </c>
      <c r="H3002">
        <f>(1/(1-91/360*VLOOKUP($A3002,Tbills!$B$4:$C$974,2,1)/100))^((1)/91)-1</f>
        <v>8.3364927443430048E-6</v>
      </c>
      <c r="I3002" s="2">
        <f t="shared" si="533"/>
        <v>409.17057842765854</v>
      </c>
      <c r="J3002">
        <f>VLOOKUP(A3002,'VXX-IV'!A$1:C$4500,3,0)</f>
        <v>409.2</v>
      </c>
      <c r="L3002">
        <f t="shared" si="527"/>
        <v>23305.796484447976</v>
      </c>
      <c r="M3002">
        <v>2332.5</v>
      </c>
      <c r="O3002">
        <f t="shared" si="528"/>
        <v>3782.7976749129916</v>
      </c>
      <c r="R3002">
        <f t="shared" si="529"/>
        <v>31.665626046777749</v>
      </c>
      <c r="U3002" s="2">
        <f t="shared" si="530"/>
        <v>51.763079207194579</v>
      </c>
      <c r="V3002">
        <f>VLOOKUP(A3002,'VXZ-IV'!A$1:C$4500,3,0)</f>
        <v>51.76</v>
      </c>
      <c r="W3002" s="10">
        <f t="shared" si="535"/>
        <v>5.9490092630953839E-5</v>
      </c>
      <c r="X3002">
        <f t="shared" si="531"/>
        <v>34.620909456095511</v>
      </c>
      <c r="Y3002">
        <v>34.619999999999997</v>
      </c>
      <c r="AA3002" s="10">
        <f t="shared" si="536"/>
        <v>2.6269673469414556E-5</v>
      </c>
      <c r="AB3002">
        <f t="shared" si="532"/>
        <v>338.48455128989099</v>
      </c>
      <c r="AC3002">
        <f>VLOOKUP(A3002,'VIXY-IV'!A$1:E$2000,4,0)</f>
        <v>338.89</v>
      </c>
      <c r="AD3002" s="10">
        <f t="shared" si="540"/>
        <v>-1.1964021071999564E-3</v>
      </c>
      <c r="AE3002">
        <f>ROW()</f>
        <v>3002</v>
      </c>
      <c r="AF3002">
        <f t="shared" si="526"/>
        <v>0.90043859649122804</v>
      </c>
      <c r="AG3002">
        <f>AG3001*(1-(AG$1+AG$5))^($A3002-$A3001)*(1+2*(E3002/E3001-1))</f>
        <v>4310.7874002712033</v>
      </c>
      <c r="AH3002">
        <f>VLOOKUP(A3002,'UVXY-IV'!A$2:E$2000,4,0)</f>
        <v>21254.55</v>
      </c>
      <c r="AJ3002" s="10">
        <f t="shared" si="539"/>
        <v>-0.79718284319022503</v>
      </c>
      <c r="AK3002">
        <f t="shared" si="534"/>
        <v>18.119548912941752</v>
      </c>
      <c r="AM3002">
        <v>18.106400000000001</v>
      </c>
      <c r="AN3002" s="10">
        <f t="shared" si="538"/>
        <v>7.2620249976540485E-4</v>
      </c>
      <c r="AO3002">
        <f>AO3001*(1-AO$1+H3001)^($A3002-$A3001)*(2-E3002/E3001)</f>
        <v>18.554284629981954</v>
      </c>
      <c r="AP3002">
        <v>18.55</v>
      </c>
      <c r="AQ3002" s="10">
        <f t="shared" si="537"/>
        <v>2.3097735751775872E-4</v>
      </c>
    </row>
    <row r="3003" spans="1:43" x14ac:dyDescent="0.25">
      <c r="A3003" s="1">
        <v>42422</v>
      </c>
      <c r="B3003" s="12">
        <v>19.38</v>
      </c>
      <c r="C3003" s="12">
        <v>21.62</v>
      </c>
      <c r="D3003">
        <v>638.49789999999996</v>
      </c>
      <c r="E3003">
        <v>568.63720000000001</v>
      </c>
      <c r="F3003">
        <v>30082.728644999999</v>
      </c>
      <c r="G3003">
        <v>26795.856390000001</v>
      </c>
      <c r="H3003">
        <f>(1/(1-91/360*VLOOKUP($A3003,Tbills!$B$4:$C$974,2,1)/100))^((1)/91)-1</f>
        <v>8.8925376486859165E-6</v>
      </c>
      <c r="I3003" s="2">
        <f t="shared" si="533"/>
        <v>385.14276668098694</v>
      </c>
      <c r="J3003">
        <f>VLOOKUP(A3003,'VXX-IV'!A$1:C$4500,3,0)</f>
        <v>385.16</v>
      </c>
      <c r="L3003">
        <f t="shared" si="527"/>
        <v>20568.416549395955</v>
      </c>
      <c r="M3003">
        <v>2057.5</v>
      </c>
      <c r="O3003">
        <f t="shared" si="528"/>
        <v>3449.4906256302443</v>
      </c>
      <c r="R3003">
        <f t="shared" si="529"/>
        <v>32.590265420357383</v>
      </c>
      <c r="U3003" s="2">
        <f t="shared" si="530"/>
        <v>50.058621270632401</v>
      </c>
      <c r="V3003">
        <f>VLOOKUP(A3003,'VXZ-IV'!A$1:C$4500,3,0)</f>
        <v>50.04</v>
      </c>
      <c r="W3003" s="10">
        <f t="shared" si="535"/>
        <v>3.7212771047956394E-4</v>
      </c>
      <c r="X3003">
        <f t="shared" si="531"/>
        <v>35.75631177651092</v>
      </c>
      <c r="Y3003">
        <v>35.76</v>
      </c>
      <c r="AA3003" s="10">
        <f t="shared" si="536"/>
        <v>-1.0313824074603684E-4</v>
      </c>
      <c r="AB3003">
        <f t="shared" si="532"/>
        <v>318.58916469345206</v>
      </c>
      <c r="AC3003">
        <f>VLOOKUP(A3003,'VIXY-IV'!A$1:E$2000,4,0)</f>
        <v>319.012</v>
      </c>
      <c r="AD3003" s="10">
        <f t="shared" si="540"/>
        <v>-1.3254526680749334E-3</v>
      </c>
      <c r="AE3003">
        <f>ROW()</f>
        <v>3003</v>
      </c>
      <c r="AF3003">
        <f t="shared" si="526"/>
        <v>0.8963922294172062</v>
      </c>
      <c r="AG3003">
        <f>AG3002*(1-(AG$1+AG$5))^($A3003-$A3002)*(1+2*(E3003/E3002-1))</f>
        <v>3804.4941477599896</v>
      </c>
      <c r="AH3003">
        <f>VLOOKUP(A3003,'UVXY-IV'!A$2:E$2000,4,0)</f>
        <v>18761.25</v>
      </c>
      <c r="AJ3003" s="10">
        <f t="shared" si="539"/>
        <v>-0.79721531626304276</v>
      </c>
      <c r="AK3003">
        <f t="shared" si="534"/>
        <v>19.180112480642435</v>
      </c>
      <c r="AM3003">
        <v>19.169450000000001</v>
      </c>
      <c r="AN3003" s="10">
        <f t="shared" si="538"/>
        <v>5.5622256467624531E-4</v>
      </c>
      <c r="AO3003">
        <f>AO3002*(1-AO$1+H3002)^($A3003-$A3002)*(2-E3003/E3002)</f>
        <v>19.641350168271291</v>
      </c>
      <c r="AP3003">
        <v>19.64</v>
      </c>
      <c r="AQ3003" s="10">
        <f t="shared" si="537"/>
        <v>6.874583866034456E-5</v>
      </c>
    </row>
    <row r="3004" spans="1:43" x14ac:dyDescent="0.25">
      <c r="A3004" s="1">
        <v>42423</v>
      </c>
      <c r="B3004" s="12">
        <v>20.98</v>
      </c>
      <c r="C3004" s="12">
        <v>22.44</v>
      </c>
      <c r="D3004">
        <v>671.71939999999995</v>
      </c>
      <c r="E3004">
        <v>598.21870000000001</v>
      </c>
      <c r="F3004">
        <v>30829.650565</v>
      </c>
      <c r="G3004">
        <v>27460.930509999998</v>
      </c>
      <c r="H3004">
        <f>(1/(1-91/360*VLOOKUP($A3004,Tbills!$B$4:$C$974,2,1)/100))^((1)/91)-1</f>
        <v>8.8925376486859165E-6</v>
      </c>
      <c r="I3004" s="2">
        <f t="shared" si="533"/>
        <v>405.17213906269973</v>
      </c>
      <c r="J3004">
        <f>VLOOKUP(A3004,'VXX-IV'!A$1:C$4500,3,0)</f>
        <v>405.19</v>
      </c>
      <c r="L3004">
        <f t="shared" si="527"/>
        <v>22707.601823455796</v>
      </c>
      <c r="M3004">
        <v>2272.5</v>
      </c>
      <c r="O3004">
        <f t="shared" si="528"/>
        <v>3718.5380996417198</v>
      </c>
      <c r="R3004">
        <f t="shared" si="529"/>
        <v>31.741129227197352</v>
      </c>
      <c r="U3004" s="2">
        <f t="shared" si="530"/>
        <v>51.300272287426445</v>
      </c>
      <c r="V3004">
        <f>VLOOKUP(A3004,'VXZ-IV'!A$1:C$4500,3,0)</f>
        <v>51.28</v>
      </c>
      <c r="W3004" s="10">
        <f t="shared" si="535"/>
        <v>3.9532541783238173E-4</v>
      </c>
      <c r="X3004">
        <f t="shared" si="531"/>
        <v>34.867859234405778</v>
      </c>
      <c r="Y3004">
        <v>34.869999999999997</v>
      </c>
      <c r="AA3004" s="10">
        <f t="shared" si="536"/>
        <v>-6.1392761520506767E-5</v>
      </c>
      <c r="AB3004">
        <f t="shared" si="532"/>
        <v>335.15104384689238</v>
      </c>
      <c r="AC3004">
        <f>VLOOKUP(A3004,'VIXY-IV'!A$1:E$2000,4,0)</f>
        <v>335.56599999999997</v>
      </c>
      <c r="AD3004" s="10">
        <f t="shared" si="540"/>
        <v>-1.2365858075835678E-3</v>
      </c>
      <c r="AE3004">
        <f>ROW()</f>
        <v>3004</v>
      </c>
      <c r="AF3004">
        <f t="shared" si="526"/>
        <v>0.93493761140819964</v>
      </c>
      <c r="AG3004">
        <f>AG3003*(1-(AG$1+AG$5))^($A3004-$A3003)*(1+2*(E3004/E3003-1))</f>
        <v>4200.1854591270494</v>
      </c>
      <c r="AH3004">
        <f>VLOOKUP(A3004,'UVXY-IV'!A$2:E$2000,4,0)</f>
        <v>20710.849999999999</v>
      </c>
      <c r="AJ3004" s="10">
        <f t="shared" si="539"/>
        <v>-0.7971987890826765</v>
      </c>
      <c r="AK3004">
        <f t="shared" si="534"/>
        <v>18.181482692176768</v>
      </c>
      <c r="AM3004">
        <v>18.169650000000001</v>
      </c>
      <c r="AN3004" s="10">
        <f t="shared" si="538"/>
        <v>6.5123390801513636E-4</v>
      </c>
      <c r="AO3004">
        <f>AO3003*(1-AO$1+H3003)^($A3004-$A3003)*(2-E3004/E3003)</f>
        <v>18.619049744306899</v>
      </c>
      <c r="AP3004">
        <v>18.62</v>
      </c>
      <c r="AQ3004" s="10">
        <f t="shared" si="537"/>
        <v>-5.1034140338468426E-5</v>
      </c>
    </row>
    <row r="3005" spans="1:43" x14ac:dyDescent="0.25">
      <c r="A3005" s="1">
        <v>42424</v>
      </c>
      <c r="B3005" s="12">
        <v>20.72</v>
      </c>
      <c r="C3005" s="12">
        <v>22.34</v>
      </c>
      <c r="D3005">
        <v>659.65629999999999</v>
      </c>
      <c r="E3005">
        <v>587.47019999999998</v>
      </c>
      <c r="F3005">
        <v>30519.823991000001</v>
      </c>
      <c r="G3005">
        <v>27184.714128</v>
      </c>
      <c r="H3005">
        <f>(1/(1-91/360*VLOOKUP($A3005,Tbills!$B$4:$C$974,2,1)/100))^((1)/91)-1</f>
        <v>8.8925376486859165E-6</v>
      </c>
      <c r="I3005" s="2">
        <f t="shared" si="533"/>
        <v>397.88613670603615</v>
      </c>
      <c r="J3005">
        <f>VLOOKUP(A3005,'VXX-IV'!A$1:C$4500,3,0)</f>
        <v>397.91</v>
      </c>
      <c r="L3005">
        <f t="shared" si="527"/>
        <v>21890.808785263525</v>
      </c>
      <c r="M3005">
        <v>2190</v>
      </c>
      <c r="O3005">
        <f t="shared" si="528"/>
        <v>3618.1968659424401</v>
      </c>
      <c r="R3005">
        <f t="shared" si="529"/>
        <v>32.024835979499485</v>
      </c>
      <c r="U3005" s="2">
        <f t="shared" si="530"/>
        <v>50.783485231594746</v>
      </c>
      <c r="V3005">
        <f>VLOOKUP(A3005,'VXZ-IV'!A$1:C$4500,3,0)</f>
        <v>50.8</v>
      </c>
      <c r="W3005" s="10">
        <f t="shared" si="535"/>
        <v>-3.250938662451297E-4</v>
      </c>
      <c r="X3005">
        <f t="shared" si="531"/>
        <v>35.217588951758593</v>
      </c>
      <c r="Y3005">
        <v>35.22</v>
      </c>
      <c r="AA3005" s="10">
        <f t="shared" si="536"/>
        <v>-6.8456792771343089E-5</v>
      </c>
      <c r="AB3005">
        <f t="shared" si="532"/>
        <v>329.11773928030573</v>
      </c>
      <c r="AC3005">
        <f>VLOOKUP(A3005,'VIXY-IV'!A$1:E$2000,4,0)</f>
        <v>329.51400000000001</v>
      </c>
      <c r="AD3005" s="10">
        <f t="shared" si="540"/>
        <v>-1.2025611042149054E-3</v>
      </c>
      <c r="AE3005">
        <f>ROW()</f>
        <v>3005</v>
      </c>
      <c r="AF3005">
        <f t="shared" si="526"/>
        <v>0.92748433303491495</v>
      </c>
      <c r="AG3005">
        <f>AG3004*(1-(AG$1+AG$5))^($A3005-$A3004)*(1+2*(E3005/E3004-1))</f>
        <v>4049.115263075847</v>
      </c>
      <c r="AH3005">
        <f>VLOOKUP(A3005,'UVXY-IV'!A$2:E$2000,4,0)</f>
        <v>19964.400000000001</v>
      </c>
      <c r="AJ3005" s="10">
        <f t="shared" si="539"/>
        <v>-0.79718322298311761</v>
      </c>
      <c r="AK3005">
        <f t="shared" si="534"/>
        <v>18.507296626016331</v>
      </c>
      <c r="AM3005">
        <v>18.494299999999999</v>
      </c>
      <c r="AN3005" s="10">
        <f t="shared" si="538"/>
        <v>7.0273684412658355E-4</v>
      </c>
      <c r="AO3005">
        <f>AO3004*(1-AO$1+H3004)^($A3005-$A3004)*(2-E3005/E3004)</f>
        <v>18.953055214397494</v>
      </c>
      <c r="AP3005">
        <v>18.95</v>
      </c>
      <c r="AQ3005" s="10">
        <f t="shared" si="537"/>
        <v>1.6122503416871048E-4</v>
      </c>
    </row>
    <row r="3006" spans="1:43" x14ac:dyDescent="0.25">
      <c r="A3006" s="1">
        <v>42425</v>
      </c>
      <c r="B3006" s="12">
        <v>19.11</v>
      </c>
      <c r="C3006" s="12">
        <v>21.24</v>
      </c>
      <c r="D3006">
        <v>633.28189999999995</v>
      </c>
      <c r="E3006">
        <v>563.97680000000003</v>
      </c>
      <c r="F3006">
        <v>30021.803346000001</v>
      </c>
      <c r="G3006">
        <v>26740.873863000001</v>
      </c>
      <c r="H3006">
        <f>(1/(1-91/360*VLOOKUP($A3006,Tbills!$B$4:$C$974,2,1)/100))^((1)/91)-1</f>
        <v>8.8925376486859165E-6</v>
      </c>
      <c r="I3006" s="2">
        <f t="shared" si="533"/>
        <v>381.96852605081676</v>
      </c>
      <c r="J3006">
        <f>VLOOKUP(A3006,'VXX-IV'!A$1:C$4500,3,0)</f>
        <v>381.99</v>
      </c>
      <c r="L3006">
        <f t="shared" si="527"/>
        <v>20139.215776605506</v>
      </c>
      <c r="M3006">
        <v>2015.0000000000002</v>
      </c>
      <c r="O3006">
        <f t="shared" si="528"/>
        <v>3401.0404010858019</v>
      </c>
      <c r="R3006">
        <f t="shared" si="529"/>
        <v>32.663708650238945</v>
      </c>
      <c r="U3006" s="2">
        <f t="shared" si="530"/>
        <v>49.953585310027997</v>
      </c>
      <c r="V3006">
        <f>VLOOKUP(A3006,'VXZ-IV'!A$1:C$4500,3,0)</f>
        <v>49.96</v>
      </c>
      <c r="W3006" s="10">
        <f t="shared" si="535"/>
        <v>-1.2839651665341734E-4</v>
      </c>
      <c r="X3006">
        <f t="shared" si="531"/>
        <v>35.791575067499451</v>
      </c>
      <c r="Y3006">
        <v>35.79</v>
      </c>
      <c r="AA3006" s="10">
        <f t="shared" si="536"/>
        <v>4.4008591770117178E-5</v>
      </c>
      <c r="AB3006">
        <f t="shared" si="532"/>
        <v>315.94504360848174</v>
      </c>
      <c r="AC3006">
        <f>VLOOKUP(A3006,'VIXY-IV'!A$1:E$2000,4,0)</f>
        <v>316.32</v>
      </c>
      <c r="AD3006" s="10">
        <f t="shared" si="540"/>
        <v>-1.1853704840611989E-3</v>
      </c>
      <c r="AE3006">
        <f>ROW()</f>
        <v>3006</v>
      </c>
      <c r="AF3006">
        <f t="shared" si="526"/>
        <v>0.89971751412429379</v>
      </c>
      <c r="AG3006">
        <f>AG3005*(1-(AG$1+AG$5))^($A3006-$A3005)*(1+2*(E3006/E3005-1))</f>
        <v>3725.1350547058419</v>
      </c>
      <c r="AH3006">
        <f>VLOOKUP(A3006,'UVXY-IV'!A$2:E$2000,4,0)</f>
        <v>18364.45</v>
      </c>
      <c r="AJ3006" s="10">
        <f t="shared" si="539"/>
        <v>-0.79715509831735543</v>
      </c>
      <c r="AK3006">
        <f t="shared" si="534"/>
        <v>19.246521665690363</v>
      </c>
      <c r="AM3006">
        <v>19.23405</v>
      </c>
      <c r="AN3006" s="10">
        <f t="shared" si="538"/>
        <v>6.4841599612996959E-4</v>
      </c>
      <c r="AO3006">
        <f>AO3005*(1-AO$1+H3005)^($A3006-$A3005)*(2-E3006/E3005)</f>
        <v>19.710449192974398</v>
      </c>
      <c r="AP3006">
        <v>19.71</v>
      </c>
      <c r="AQ3006" s="10">
        <f t="shared" si="537"/>
        <v>2.2790105245862335E-5</v>
      </c>
    </row>
    <row r="3007" spans="1:43" x14ac:dyDescent="0.25">
      <c r="A3007" s="1">
        <v>42426</v>
      </c>
      <c r="B3007" s="12">
        <v>19.809999999999999</v>
      </c>
      <c r="C3007" s="12">
        <v>21.86</v>
      </c>
      <c r="D3007">
        <v>650.22220000000004</v>
      </c>
      <c r="E3007">
        <v>579.05820000000006</v>
      </c>
      <c r="F3007">
        <v>30321.837572</v>
      </c>
      <c r="G3007">
        <v>27007.881087000002</v>
      </c>
      <c r="H3007">
        <f>(1/(1-91/360*VLOOKUP($A3007,Tbills!$B$4:$C$974,2,1)/100))^((1)/91)-1</f>
        <v>8.8925376486859165E-6</v>
      </c>
      <c r="I3007" s="2">
        <f t="shared" si="533"/>
        <v>392.17662676051197</v>
      </c>
      <c r="J3007">
        <f>VLOOKUP(A3007,'VXX-IV'!A$1:C$4500,3,0)</f>
        <v>392.2</v>
      </c>
      <c r="L3007">
        <f t="shared" si="527"/>
        <v>21215.53777232924</v>
      </c>
      <c r="M3007">
        <v>2122.5</v>
      </c>
      <c r="O3007">
        <f t="shared" si="528"/>
        <v>3537.3428974319895</v>
      </c>
      <c r="R3007">
        <f t="shared" si="529"/>
        <v>32.225518906508228</v>
      </c>
      <c r="U3007" s="2">
        <f t="shared" si="530"/>
        <v>50.451585104685122</v>
      </c>
      <c r="V3007">
        <f>VLOOKUP(A3007,'VXZ-IV'!A$1:C$4500,3,0)</f>
        <v>50.44</v>
      </c>
      <c r="W3007" s="10">
        <f t="shared" si="535"/>
        <v>2.2968090176700429E-4</v>
      </c>
      <c r="X3007">
        <f t="shared" si="531"/>
        <v>35.433201247920927</v>
      </c>
      <c r="Y3007">
        <v>35.43</v>
      </c>
      <c r="AA3007" s="10">
        <f t="shared" si="536"/>
        <v>9.0354160906747083E-5</v>
      </c>
      <c r="AB3007">
        <f t="shared" si="532"/>
        <v>324.38247401923297</v>
      </c>
      <c r="AC3007">
        <f>VLOOKUP(A3007,'VIXY-IV'!A$1:E$2000,4,0)</f>
        <v>324.75200000000001</v>
      </c>
      <c r="AD3007" s="10">
        <f t="shared" si="540"/>
        <v>-1.13787130107601E-3</v>
      </c>
      <c r="AE3007">
        <f>ROW()</f>
        <v>3007</v>
      </c>
      <c r="AF3007">
        <f t="shared" si="526"/>
        <v>0.90622140896614822</v>
      </c>
      <c r="AG3007">
        <f>AG3006*(1-(AG$1+AG$5))^($A3007-$A3006)*(1+2*(E3007/E3006-1))</f>
        <v>3924.2317553617213</v>
      </c>
      <c r="AH3007">
        <f>VLOOKUP(A3007,'UVXY-IV'!A$2:E$2000,4,0)</f>
        <v>19344.599999999999</v>
      </c>
      <c r="AJ3007" s="10">
        <f t="shared" si="539"/>
        <v>-0.79714071341037185</v>
      </c>
      <c r="AK3007">
        <f t="shared" si="534"/>
        <v>18.730974698143839</v>
      </c>
      <c r="AM3007">
        <v>18.719149999999999</v>
      </c>
      <c r="AN3007" s="10">
        <f t="shared" si="538"/>
        <v>6.3168990813355919E-4</v>
      </c>
      <c r="AO3007">
        <f>AO3006*(1-AO$1+H3006)^($A3007-$A3006)*(2-E3007/E3006)</f>
        <v>19.182829769297218</v>
      </c>
      <c r="AP3007">
        <v>19.18</v>
      </c>
      <c r="AQ3007" s="10">
        <f t="shared" si="537"/>
        <v>1.4753750246176978E-4</v>
      </c>
    </row>
    <row r="3008" spans="1:43" x14ac:dyDescent="0.25">
      <c r="A3008" s="1">
        <v>42429</v>
      </c>
      <c r="B3008" s="12">
        <v>20.55</v>
      </c>
      <c r="C3008" s="12">
        <v>22.39</v>
      </c>
      <c r="D3008">
        <v>659.86580000000004</v>
      </c>
      <c r="E3008">
        <v>587.6309</v>
      </c>
      <c r="F3008">
        <v>30687.671215999999</v>
      </c>
      <c r="G3008">
        <v>27333.011259999999</v>
      </c>
      <c r="H3008">
        <f>(1/(1-91/360*VLOOKUP($A3008,Tbills!$B$4:$C$974,2,1)/100))^((1)/91)-1</f>
        <v>9.0315533194385011E-6</v>
      </c>
      <c r="I3008" s="2">
        <f t="shared" si="533"/>
        <v>397.96397877139322</v>
      </c>
      <c r="J3008">
        <f>VLOOKUP(A3008,'VXX-IV'!A$1:C$4500,3,0)</f>
        <v>397.99</v>
      </c>
      <c r="L3008">
        <f t="shared" si="527"/>
        <v>21841.3406067873</v>
      </c>
      <c r="M3008">
        <v>2185</v>
      </c>
      <c r="O3008">
        <f t="shared" si="528"/>
        <v>3615.530548171288</v>
      </c>
      <c r="R3008">
        <f t="shared" si="529"/>
        <v>31.982638880573301</v>
      </c>
      <c r="U3008" s="2">
        <f t="shared" si="530"/>
        <v>51.056549596194735</v>
      </c>
      <c r="V3008">
        <f>VLOOKUP(A3008,'VXZ-IV'!A$1:C$4500,3,0)</f>
        <v>51.04</v>
      </c>
      <c r="W3008" s="10">
        <f t="shared" si="535"/>
        <v>3.2424757434834639E-4</v>
      </c>
      <c r="X3008">
        <f t="shared" si="531"/>
        <v>35.003708445783197</v>
      </c>
      <c r="Y3008">
        <v>35</v>
      </c>
      <c r="AA3008" s="10">
        <f t="shared" si="536"/>
        <v>1.0595559380566222E-4</v>
      </c>
      <c r="AB3008">
        <f t="shared" si="532"/>
        <v>329.15038285725524</v>
      </c>
      <c r="AC3008">
        <f>VLOOKUP(A3008,'VIXY-IV'!A$1:E$2000,4,0)</f>
        <v>329.53800000000001</v>
      </c>
      <c r="AD3008" s="10">
        <f t="shared" si="540"/>
        <v>-1.1762441440585913E-3</v>
      </c>
      <c r="AE3008">
        <f>ROW()</f>
        <v>3008</v>
      </c>
      <c r="AF3008">
        <f t="shared" si="526"/>
        <v>0.91782045556051806</v>
      </c>
      <c r="AG3008">
        <f>AG3007*(1-(AG$1+AG$5))^($A3008-$A3007)*(1+2*(E3008/E3007-1))</f>
        <v>4040.0163224548692</v>
      </c>
      <c r="AH3008">
        <f>VLOOKUP(A3008,'UVXY-IV'!A$2:E$2000,4,0)</f>
        <v>19915.2</v>
      </c>
      <c r="AJ3008" s="10">
        <f t="shared" si="539"/>
        <v>-0.79713905346394365</v>
      </c>
      <c r="AK3008">
        <f t="shared" si="534"/>
        <v>18.451092581669297</v>
      </c>
      <c r="AM3008">
        <v>18.441800000000001</v>
      </c>
      <c r="AN3008" s="10">
        <f t="shared" si="538"/>
        <v>5.0388691284442011E-4</v>
      </c>
      <c r="AO3008">
        <f>AO3007*(1-AO$1+H3007)^($A3008-$A3007)*(2-E3008/E3007)</f>
        <v>18.897243703211995</v>
      </c>
      <c r="AP3008">
        <v>18.899999999999999</v>
      </c>
      <c r="AQ3008" s="10">
        <f t="shared" si="537"/>
        <v>-1.458358088890499E-4</v>
      </c>
    </row>
    <row r="3009" spans="1:46" x14ac:dyDescent="0.25">
      <c r="A3009" s="1">
        <v>42430</v>
      </c>
      <c r="B3009" s="12">
        <v>17.7</v>
      </c>
      <c r="C3009" s="12">
        <v>20.28</v>
      </c>
      <c r="D3009">
        <v>596.00409999999999</v>
      </c>
      <c r="E3009">
        <v>530.75480000000005</v>
      </c>
      <c r="F3009">
        <v>29046.781988999999</v>
      </c>
      <c r="G3009">
        <v>25871.250968</v>
      </c>
      <c r="H3009">
        <f>(1/(1-91/360*VLOOKUP($A3009,Tbills!$B$4:$C$974,2,1)/100))^((1)/91)-1</f>
        <v>9.0315533194385011E-6</v>
      </c>
      <c r="I3009" s="2">
        <f t="shared" si="533"/>
        <v>359.44032787859231</v>
      </c>
      <c r="J3009">
        <f>VLOOKUP(A3009,'VXX-IV'!A$1:C$4500,3,0)</f>
        <v>359.46</v>
      </c>
      <c r="L3009">
        <f t="shared" si="527"/>
        <v>17612.708398386385</v>
      </c>
      <c r="M3009">
        <v>1762.5</v>
      </c>
      <c r="O3009">
        <f t="shared" si="528"/>
        <v>3090.5120084743658</v>
      </c>
      <c r="R3009">
        <f t="shared" si="529"/>
        <v>33.528904022462868</v>
      </c>
      <c r="U3009" s="2">
        <f t="shared" si="530"/>
        <v>48.325345161480598</v>
      </c>
      <c r="V3009">
        <f>VLOOKUP(A3009,'VXZ-IV'!A$1:C$4500,3,0)</f>
        <v>48.32</v>
      </c>
      <c r="W3009" s="10">
        <f t="shared" si="535"/>
        <v>1.1062006375417432E-4</v>
      </c>
      <c r="X3009">
        <f t="shared" si="531"/>
        <v>36.874664204619648</v>
      </c>
      <c r="Y3009">
        <v>36.869999999999997</v>
      </c>
      <c r="AA3009" s="10">
        <f t="shared" si="536"/>
        <v>1.2650405803227294E-4</v>
      </c>
      <c r="AB3009">
        <f t="shared" si="532"/>
        <v>297.29118654902811</v>
      </c>
      <c r="AC3009">
        <f>VLOOKUP(A3009,'VIXY-IV'!A$1:E$2000,4,0)</f>
        <v>297.63400000000001</v>
      </c>
      <c r="AD3009" s="10">
        <f t="shared" si="540"/>
        <v>-1.1517953290682836E-3</v>
      </c>
      <c r="AE3009">
        <f>ROW()</f>
        <v>3009</v>
      </c>
      <c r="AF3009">
        <f t="shared" si="526"/>
        <v>0.8727810650887573</v>
      </c>
      <c r="AG3009">
        <f>AG3008*(1-(AG$1+AG$5))^($A3009-$A3008)*(1+2*(E3009/E3008-1))</f>
        <v>3257.8497277599836</v>
      </c>
      <c r="AH3009">
        <f>VLOOKUP(A3009,'UVXY-IV'!A$2:E$2000,4,0)</f>
        <v>16059.5</v>
      </c>
      <c r="AJ3009" s="10">
        <f t="shared" si="539"/>
        <v>-0.79713878216881073</v>
      </c>
      <c r="AK3009">
        <f t="shared" si="534"/>
        <v>20.236009473225149</v>
      </c>
      <c r="AM3009">
        <v>20.227</v>
      </c>
      <c r="AN3009" s="10">
        <f t="shared" si="538"/>
        <v>4.4541816508369969E-4</v>
      </c>
      <c r="AO3009">
        <f>AO3008*(1-AO$1+H3008)^($A3009-$A3008)*(2-E3009/E3008)</f>
        <v>20.725706179175031</v>
      </c>
      <c r="AP3009">
        <v>20.73</v>
      </c>
      <c r="AQ3009" s="10">
        <f t="shared" si="537"/>
        <v>-2.0713076820888521E-4</v>
      </c>
    </row>
    <row r="3010" spans="1:46" x14ac:dyDescent="0.25">
      <c r="A3010" s="1">
        <v>42431</v>
      </c>
      <c r="B3010" s="12">
        <v>17.09</v>
      </c>
      <c r="C3010" s="12">
        <v>19.920000000000002</v>
      </c>
      <c r="D3010">
        <v>593.01070000000004</v>
      </c>
      <c r="E3010">
        <v>528.08429999999998</v>
      </c>
      <c r="F3010">
        <v>28895.055350999999</v>
      </c>
      <c r="G3010">
        <v>25735.878143000002</v>
      </c>
      <c r="H3010">
        <f>(1/(1-91/360*VLOOKUP($A3010,Tbills!$B$4:$C$974,2,1)/100))^((1)/91)-1</f>
        <v>9.0315533194385011E-6</v>
      </c>
      <c r="I3010" s="2">
        <f t="shared" si="533"/>
        <v>357.62633686504267</v>
      </c>
      <c r="J3010">
        <f>VLOOKUP(A3010,'VXX-IV'!A$1:C$4500,3,0)</f>
        <v>357.65</v>
      </c>
      <c r="L3010">
        <f t="shared" si="527"/>
        <v>17434.840524891901</v>
      </c>
      <c r="M3010">
        <v>1745</v>
      </c>
      <c r="O3010">
        <f t="shared" si="528"/>
        <v>3067.0837186206968</v>
      </c>
      <c r="R3010">
        <f t="shared" si="529"/>
        <v>33.611735087639019</v>
      </c>
      <c r="U3010" s="2">
        <f t="shared" si="530"/>
        <v>48.071744247259595</v>
      </c>
      <c r="V3010">
        <f>VLOOKUP(A3010,'VXZ-IV'!A$1:C$4500,3,0)</f>
        <v>48.08</v>
      </c>
      <c r="W3010" s="10">
        <f t="shared" si="535"/>
        <v>-1.7170866764570913E-4</v>
      </c>
      <c r="X3010">
        <f t="shared" si="531"/>
        <v>37.066576813401745</v>
      </c>
      <c r="Y3010">
        <v>37.07</v>
      </c>
      <c r="AA3010" s="10">
        <f t="shared" si="536"/>
        <v>-9.2343852124532333E-5</v>
      </c>
      <c r="AB3010">
        <f t="shared" si="532"/>
        <v>295.79424760005014</v>
      </c>
      <c r="AC3010">
        <f>VLOOKUP(A3010,'VIXY-IV'!A$1:E$2000,4,0)</f>
        <v>296.14</v>
      </c>
      <c r="AD3010" s="10">
        <f t="shared" si="540"/>
        <v>-1.1675302220228723E-3</v>
      </c>
      <c r="AE3010">
        <f>ROW()</f>
        <v>3010</v>
      </c>
      <c r="AF3010">
        <f t="shared" si="526"/>
        <v>0.85793172690763042</v>
      </c>
      <c r="AG3010">
        <f>AG3009*(1-(AG$1+AG$5))^($A3010-$A3009)*(1+2*(E3010/E3009-1))</f>
        <v>3224.9572169652361</v>
      </c>
      <c r="AH3010">
        <f>VLOOKUP(A3010,'UVXY-IV'!A$2:E$2000,4,0)</f>
        <v>15897.65</v>
      </c>
      <c r="AJ3010" s="10">
        <f t="shared" si="539"/>
        <v>-0.79714251999728036</v>
      </c>
      <c r="AK3010">
        <f t="shared" si="534"/>
        <v>20.336879989042174</v>
      </c>
      <c r="AM3010">
        <v>20.328099999999999</v>
      </c>
      <c r="AN3010" s="10">
        <f t="shared" si="538"/>
        <v>4.3191390450525446E-4</v>
      </c>
      <c r="AO3010">
        <f>AO3009*(1-AO$1+H3009)^($A3010-$A3009)*(2-E3010/E3009)</f>
        <v>20.829405554838996</v>
      </c>
      <c r="AP3010">
        <v>20.83</v>
      </c>
      <c r="AQ3010" s="10">
        <f t="shared" si="537"/>
        <v>-2.8537933797534443E-5</v>
      </c>
    </row>
    <row r="3011" spans="1:46" x14ac:dyDescent="0.25">
      <c r="A3011" s="1">
        <v>42432</v>
      </c>
      <c r="B3011" s="12">
        <v>16.7</v>
      </c>
      <c r="C3011" s="12">
        <v>19.489999999999998</v>
      </c>
      <c r="D3011">
        <v>567.88980000000004</v>
      </c>
      <c r="E3011">
        <v>505.709</v>
      </c>
      <c r="F3011">
        <v>28172.306949999998</v>
      </c>
      <c r="G3011">
        <v>25091.917410999999</v>
      </c>
      <c r="H3011">
        <f>(1/(1-91/360*VLOOKUP($A3011,Tbills!$B$4:$C$974,2,1)/100))^((1)/91)-1</f>
        <v>9.0315533194385011E-6</v>
      </c>
      <c r="I3011" s="2">
        <f t="shared" si="533"/>
        <v>342.4683514179635</v>
      </c>
      <c r="J3011">
        <f>VLOOKUP(A3011,'VXX-IV'!A$1:C$4500,3,0)</f>
        <v>342.49</v>
      </c>
      <c r="L3011">
        <f t="shared" si="527"/>
        <v>15956.810584412264</v>
      </c>
      <c r="M3011">
        <v>1597.5</v>
      </c>
      <c r="O3011">
        <f t="shared" si="528"/>
        <v>2872.0552174901018</v>
      </c>
      <c r="R3011">
        <f t="shared" si="529"/>
        <v>34.322259789080931</v>
      </c>
      <c r="U3011" s="2">
        <f t="shared" si="530"/>
        <v>46.86818888713276</v>
      </c>
      <c r="V3011">
        <f>VLOOKUP(A3011,'VXZ-IV'!A$1:C$4500,3,0)</f>
        <v>46.88</v>
      </c>
      <c r="W3011" s="10">
        <f t="shared" si="535"/>
        <v>-2.5194353385760149E-4</v>
      </c>
      <c r="X3011">
        <f t="shared" si="531"/>
        <v>37.992991111906235</v>
      </c>
      <c r="Y3011">
        <v>37.99</v>
      </c>
      <c r="AA3011" s="10">
        <f t="shared" si="536"/>
        <v>7.8734190740448184E-5</v>
      </c>
      <c r="AB3011">
        <f t="shared" si="532"/>
        <v>283.26017200544214</v>
      </c>
      <c r="AC3011">
        <f>VLOOKUP(A3011,'VIXY-IV'!A$1:E$2000,4,0)</f>
        <v>283.59800000000001</v>
      </c>
      <c r="AD3011" s="10">
        <f t="shared" si="540"/>
        <v>-1.1912213575479003E-3</v>
      </c>
      <c r="AE3011">
        <f>ROW()</f>
        <v>3011</v>
      </c>
      <c r="AF3011">
        <f t="shared" si="526"/>
        <v>0.85684966649563887</v>
      </c>
      <c r="AG3011">
        <f>AG3010*(1-(AG$1+AG$5))^($A3011-$A3010)*(1+2*(E3011/E3010-1))</f>
        <v>2951.570377939227</v>
      </c>
      <c r="AH3011">
        <f>VLOOKUP(A3011,'UVXY-IV'!A$2:E$2000,4,0)</f>
        <v>14550.65</v>
      </c>
      <c r="AJ3011" s="10">
        <f t="shared" si="539"/>
        <v>-0.79715199128978931</v>
      </c>
      <c r="AK3011">
        <f t="shared" si="534"/>
        <v>21.197580443599161</v>
      </c>
      <c r="AM3011">
        <v>21.1905</v>
      </c>
      <c r="AN3011" s="10">
        <f t="shared" si="538"/>
        <v>3.3413291801331901E-4</v>
      </c>
      <c r="AO3011">
        <f>AO3010*(1-AO$1+H3010)^($A3011-$A3010)*(2-E3011/E3010)</f>
        <v>21.711355039161027</v>
      </c>
      <c r="AP3011">
        <v>21.71</v>
      </c>
      <c r="AQ3011" s="10">
        <f t="shared" si="537"/>
        <v>6.2415438094376441E-5</v>
      </c>
    </row>
    <row r="3012" spans="1:46" x14ac:dyDescent="0.25">
      <c r="A3012" s="1">
        <v>42433</v>
      </c>
      <c r="B3012" s="12">
        <v>16.86</v>
      </c>
      <c r="C3012" s="12">
        <v>19.63</v>
      </c>
      <c r="D3012">
        <v>583.99680000000001</v>
      </c>
      <c r="E3012">
        <v>520.04780000000005</v>
      </c>
      <c r="F3012">
        <v>28617.920015</v>
      </c>
      <c r="G3012">
        <v>25488.580056999999</v>
      </c>
      <c r="H3012">
        <f>(1/(1-91/360*VLOOKUP($A3012,Tbills!$B$4:$C$974,2,1)/100))^((1)/91)-1</f>
        <v>9.0315533194385011E-6</v>
      </c>
      <c r="I3012" s="2">
        <f t="shared" si="533"/>
        <v>352.17315860711687</v>
      </c>
      <c r="J3012">
        <f>VLOOKUP(A3012,'VXX-IV'!A$1:C$4500,3,0)</f>
        <v>352.19</v>
      </c>
      <c r="L3012">
        <f t="shared" si="527"/>
        <v>16861.074839788049</v>
      </c>
      <c r="M3012">
        <v>1687.5</v>
      </c>
      <c r="O3012">
        <f t="shared" si="528"/>
        <v>2994.1050755452188</v>
      </c>
      <c r="R3012">
        <f t="shared" si="529"/>
        <v>33.834146030878308</v>
      </c>
      <c r="U3012" s="2">
        <f t="shared" si="530"/>
        <v>47.608361582123841</v>
      </c>
      <c r="V3012">
        <f>VLOOKUP(A3012,'VXZ-IV'!A$1:C$4500,3,0)</f>
        <v>47.6</v>
      </c>
      <c r="W3012" s="10">
        <f t="shared" si="535"/>
        <v>1.7566348999653592E-4</v>
      </c>
      <c r="X3012">
        <f t="shared" si="531"/>
        <v>37.391338054318396</v>
      </c>
      <c r="Y3012">
        <v>37.39</v>
      </c>
      <c r="AA3012" s="10">
        <f t="shared" si="536"/>
        <v>3.5786421995087636E-5</v>
      </c>
      <c r="AB3012">
        <f t="shared" si="532"/>
        <v>291.29059270950398</v>
      </c>
      <c r="AC3012">
        <f>VLOOKUP(A3012,'VIXY-IV'!A$1:E$2000,4,0)</f>
        <v>291.64</v>
      </c>
      <c r="AD3012" s="10">
        <f t="shared" si="540"/>
        <v>-1.1980773916335785E-3</v>
      </c>
      <c r="AE3012">
        <f>ROW()</f>
        <v>3012</v>
      </c>
      <c r="AF3012">
        <f t="shared" si="526"/>
        <v>0.85888945491594504</v>
      </c>
      <c r="AG3012">
        <f>AG3011*(1-(AG$1+AG$5))^($A3012-$A3011)*(1+2*(E3012/E3011-1))</f>
        <v>3118.8420747184837</v>
      </c>
      <c r="AH3012">
        <f>VLOOKUP(A3012,'UVXY-IV'!A$2:E$2000,4,0)</f>
        <v>15375.9</v>
      </c>
      <c r="AJ3012" s="10">
        <f t="shared" si="539"/>
        <v>-0.79716035648524741</v>
      </c>
      <c r="AK3012">
        <f t="shared" si="534"/>
        <v>20.595588015778791</v>
      </c>
      <c r="AM3012">
        <v>20.589600000000001</v>
      </c>
      <c r="AN3012" s="10">
        <f t="shared" si="538"/>
        <v>2.9082720299511422E-4</v>
      </c>
      <c r="AO3012">
        <f>AO3011*(1-AO$1+H3011)^($A3012-$A3011)*(2-E3012/E3011)</f>
        <v>21.095164685353076</v>
      </c>
      <c r="AP3012">
        <v>21.09</v>
      </c>
      <c r="AQ3012" s="10">
        <f t="shared" si="537"/>
        <v>2.4488787828724767E-4</v>
      </c>
    </row>
    <row r="3013" spans="1:46" x14ac:dyDescent="0.25">
      <c r="A3013" s="1">
        <v>42436</v>
      </c>
      <c r="B3013" s="12">
        <v>17.350000000000001</v>
      </c>
      <c r="C3013" s="12">
        <v>19.899999999999999</v>
      </c>
      <c r="D3013">
        <v>576.50450000000001</v>
      </c>
      <c r="E3013">
        <v>513.36180000000002</v>
      </c>
      <c r="F3013">
        <v>28408.492695000001</v>
      </c>
      <c r="G3013">
        <v>25301.362786999998</v>
      </c>
      <c r="H3013">
        <f>(1/(1-91/360*VLOOKUP($A3013,Tbills!$B$4:$C$974,2,1)/100))^((1)/91)-1</f>
        <v>8.7535237558444834E-6</v>
      </c>
      <c r="I3013" s="2">
        <f t="shared" si="533"/>
        <v>347.62957491872709</v>
      </c>
      <c r="J3013">
        <f>VLOOKUP(A3013,'VXX-IV'!A$1:C$4500,3,0)</f>
        <v>347.65</v>
      </c>
      <c r="L3013">
        <f t="shared" si="527"/>
        <v>16425.729287597536</v>
      </c>
      <c r="M3013">
        <v>1642.5</v>
      </c>
      <c r="O3013">
        <f t="shared" si="528"/>
        <v>2936.0676161665865</v>
      </c>
      <c r="R3013">
        <f t="shared" si="529"/>
        <v>34.047022804232896</v>
      </c>
      <c r="U3013" s="2">
        <f t="shared" si="530"/>
        <v>47.256504279861879</v>
      </c>
      <c r="V3013">
        <f>VLOOKUP(A3013,'VXZ-IV'!A$1:C$4500,3,0)</f>
        <v>47.24</v>
      </c>
      <c r="W3013" s="10">
        <f t="shared" si="535"/>
        <v>3.4937086921837945E-4</v>
      </c>
      <c r="X3013">
        <f t="shared" si="531"/>
        <v>37.662792630179766</v>
      </c>
      <c r="Y3013">
        <v>37.659999999999997</v>
      </c>
      <c r="AA3013" s="10">
        <f t="shared" si="536"/>
        <v>7.4153748798932995E-5</v>
      </c>
      <c r="AB3013">
        <f t="shared" si="532"/>
        <v>287.54236249938276</v>
      </c>
      <c r="AC3013">
        <f>VLOOKUP(A3013,'VIXY-IV'!A$1:E$2000,4,0)</f>
        <v>287.87400000000002</v>
      </c>
      <c r="AD3013" s="10">
        <f t="shared" si="540"/>
        <v>-1.1520231094759303E-3</v>
      </c>
      <c r="AE3013">
        <f>ROW()</f>
        <v>3013</v>
      </c>
      <c r="AF3013">
        <f t="shared" si="526"/>
        <v>0.87185929648241223</v>
      </c>
      <c r="AG3013">
        <f>AG3012*(1-(AG$1+AG$5))^($A3013-$A3012)*(1+2*(E3013/E3012-1))</f>
        <v>3038.3400385752548</v>
      </c>
      <c r="AH3013">
        <f>VLOOKUP(A3013,'UVXY-IV'!A$2:E$2000,4,0)</f>
        <v>14979.4</v>
      </c>
      <c r="AJ3013" s="10">
        <f t="shared" si="539"/>
        <v>-0.79716543796311901</v>
      </c>
      <c r="AK3013">
        <f t="shared" si="534"/>
        <v>20.857460807676549</v>
      </c>
      <c r="AM3013">
        <v>20.853200000000001</v>
      </c>
      <c r="AN3013" s="10">
        <f t="shared" si="538"/>
        <v>2.0432392517921727E-4</v>
      </c>
      <c r="AO3013">
        <f>AO3012*(1-AO$1+H3012)^($A3013-$A3012)*(2-E3013/E3012)</f>
        <v>21.364583066791202</v>
      </c>
      <c r="AP3013">
        <v>21.36</v>
      </c>
      <c r="AQ3013" s="10">
        <f t="shared" si="537"/>
        <v>2.1456305202249837E-4</v>
      </c>
    </row>
    <row r="3014" spans="1:46" x14ac:dyDescent="0.25">
      <c r="A3014" s="1">
        <v>42437</v>
      </c>
      <c r="B3014" s="12">
        <v>18.670000000000002</v>
      </c>
      <c r="C3014" s="12">
        <v>21.04</v>
      </c>
      <c r="D3014">
        <v>603.48230000000001</v>
      </c>
      <c r="E3014">
        <v>537.38030000000003</v>
      </c>
      <c r="F3014">
        <v>29136.760955999998</v>
      </c>
      <c r="G3014">
        <v>25949.756486999999</v>
      </c>
      <c r="H3014">
        <f>(1/(1-91/360*VLOOKUP($A3014,Tbills!$B$4:$C$974,2,1)/100))^((1)/91)-1</f>
        <v>8.7535237558444834E-6</v>
      </c>
      <c r="I3014" s="2">
        <f t="shared" si="533"/>
        <v>363.88819173855927</v>
      </c>
      <c r="J3014">
        <f>VLOOKUP(A3014,'VXX-IV'!A$1:C$4500,3,0)</f>
        <v>363.91</v>
      </c>
      <c r="L3014">
        <f t="shared" si="527"/>
        <v>17962.08555773952</v>
      </c>
      <c r="M3014">
        <v>1797.5</v>
      </c>
      <c r="O3014">
        <f t="shared" si="528"/>
        <v>3142.0150642548515</v>
      </c>
      <c r="R3014">
        <f t="shared" si="529"/>
        <v>33.249045926458692</v>
      </c>
      <c r="U3014" s="2">
        <f t="shared" si="530"/>
        <v>48.466770477372705</v>
      </c>
      <c r="V3014">
        <f>VLOOKUP(A3014,'VXZ-IV'!A$1:C$4500,3,0)</f>
        <v>48.48</v>
      </c>
      <c r="W3014" s="10">
        <f t="shared" si="535"/>
        <v>-2.7288619280718684E-4</v>
      </c>
      <c r="X3014">
        <f t="shared" si="531"/>
        <v>36.696578604630908</v>
      </c>
      <c r="Y3014">
        <v>36.700000000000003</v>
      </c>
      <c r="AA3014" s="10">
        <f t="shared" si="536"/>
        <v>-9.322603185546452E-5</v>
      </c>
      <c r="AB3014">
        <f t="shared" si="532"/>
        <v>300.99438432746581</v>
      </c>
      <c r="AC3014">
        <f>VLOOKUP(A3014,'VIXY-IV'!A$1:E$2000,4,0)</f>
        <v>301.31200000000001</v>
      </c>
      <c r="AD3014" s="10">
        <f t="shared" si="540"/>
        <v>-1.0541089386888469E-3</v>
      </c>
      <c r="AE3014">
        <f>ROW()</f>
        <v>3014</v>
      </c>
      <c r="AF3014">
        <f t="shared" si="526"/>
        <v>0.88735741444866933</v>
      </c>
      <c r="AG3014">
        <f>AG3013*(1-(AG$1+AG$5))^($A3014-$A3013)*(1+2*(E3014/E3013-1))</f>
        <v>3322.5358240630385</v>
      </c>
      <c r="AH3014">
        <f>VLOOKUP(A3014,'UVXY-IV'!A$2:E$2000,4,0)</f>
        <v>16379.05</v>
      </c>
      <c r="AJ3014" s="10">
        <f t="shared" si="539"/>
        <v>-0.79714722013407135</v>
      </c>
      <c r="AK3014">
        <f t="shared" si="534"/>
        <v>19.880683237318657</v>
      </c>
      <c r="AM3014">
        <v>19.87565</v>
      </c>
      <c r="AN3014" s="10">
        <f t="shared" si="538"/>
        <v>2.5323636301988195E-4</v>
      </c>
      <c r="AO3014">
        <f>AO3013*(1-AO$1+H3013)^($A3014-$A3013)*(2-E3014/E3013)</f>
        <v>20.364429956009559</v>
      </c>
      <c r="AP3014">
        <v>20.36</v>
      </c>
      <c r="AQ3014" s="10">
        <f t="shared" si="537"/>
        <v>2.1758133642246769E-4</v>
      </c>
      <c r="AT3014">
        <f>AT3015-1</f>
        <v>-2.450159704459054E-4</v>
      </c>
    </row>
    <row r="3015" spans="1:46" x14ac:dyDescent="0.25">
      <c r="A3015" s="1">
        <v>42438</v>
      </c>
      <c r="B3015" s="12">
        <v>18.34</v>
      </c>
      <c r="C3015" s="12">
        <v>20.75</v>
      </c>
      <c r="D3015">
        <v>587.22720000000004</v>
      </c>
      <c r="E3015">
        <v>522.90099999999995</v>
      </c>
      <c r="F3015">
        <v>28805.725025</v>
      </c>
      <c r="G3015">
        <v>25654.702405</v>
      </c>
      <c r="H3015">
        <f>(1/(1-91/360*VLOOKUP($A3015,Tbills!$B$4:$C$974,2,1)/100))^((1)/91)-1</f>
        <v>8.7535237558444834E-6</v>
      </c>
      <c r="I3015" s="2">
        <f t="shared" si="533"/>
        <v>354.07804594311352</v>
      </c>
      <c r="J3015">
        <f>VLOOKUP(A3015,'VXX-IV'!A$1:C$4500,3,0)</f>
        <v>354.1</v>
      </c>
      <c r="K3015" s="10">
        <f>I3015/J3015-1</f>
        <v>-6.199959583874648E-5</v>
      </c>
      <c r="L3015">
        <f t="shared" si="527"/>
        <v>16993.516852224231</v>
      </c>
      <c r="M3015">
        <v>1700</v>
      </c>
      <c r="O3015">
        <f t="shared" si="528"/>
        <v>3014.9246831403643</v>
      </c>
      <c r="R3015">
        <f t="shared" si="529"/>
        <v>33.695457658117739</v>
      </c>
      <c r="U3015" s="2">
        <f t="shared" si="530"/>
        <v>47.914949192186008</v>
      </c>
      <c r="V3015">
        <f>VLOOKUP(A3015,'VXZ-IV'!A$1:C$4500,3,0)</f>
        <v>47.92</v>
      </c>
      <c r="W3015" s="10">
        <f t="shared" si="535"/>
        <v>-1.0540083084298324E-4</v>
      </c>
      <c r="X3015">
        <f t="shared" si="531"/>
        <v>37.112778443659444</v>
      </c>
      <c r="Y3015">
        <v>37.11</v>
      </c>
      <c r="AA3015" s="10">
        <f t="shared" si="536"/>
        <v>7.4870483951716693E-5</v>
      </c>
      <c r="AB3015">
        <f t="shared" si="532"/>
        <v>292.88321818028186</v>
      </c>
      <c r="AC3015">
        <f>VLOOKUP(A3015,'VIXY-IV'!A$1:E$2000,4,0)</f>
        <v>293.178</v>
      </c>
      <c r="AD3015" s="10">
        <f t="shared" si="540"/>
        <v>-1.0054704640802825E-3</v>
      </c>
      <c r="AE3015">
        <f>ROW()</f>
        <v>3015</v>
      </c>
      <c r="AF3015">
        <f t="shared" ref="AF3015:AF3078" si="541">B3015/C3015</f>
        <v>0.88385542168674702</v>
      </c>
      <c r="AG3015">
        <f>AG3014*(1-(AG$1+AG$5))^($A3015-$A3014)*(1+2*(E3015/E3014-1))</f>
        <v>3143.3835341438025</v>
      </c>
      <c r="AH3015">
        <f>VLOOKUP(A3015,'UVXY-IV'!A$2:E$2000,4,0)</f>
        <v>15495.2</v>
      </c>
      <c r="AJ3015" s="10">
        <f t="shared" si="539"/>
        <v>-0.79713824060716854</v>
      </c>
      <c r="AK3015">
        <f t="shared" si="534"/>
        <v>20.415402099557465</v>
      </c>
      <c r="AM3015">
        <v>20.410399999999999</v>
      </c>
      <c r="AN3015" s="10">
        <f t="shared" si="538"/>
        <v>2.4507601798418044E-4</v>
      </c>
      <c r="AO3015">
        <f>AO3014*(1-AO$1+H3014)^($A3015-$A3014)*(2-E3015/E3014)</f>
        <v>20.912543465312378</v>
      </c>
      <c r="AP3015">
        <v>20.91</v>
      </c>
      <c r="AQ3015" s="10">
        <f t="shared" si="537"/>
        <v>1.2163870456127768E-4</v>
      </c>
      <c r="AT3015">
        <f>AM3015/AK3015</f>
        <v>0.99975498402955409</v>
      </c>
    </row>
    <row r="3016" spans="1:46" x14ac:dyDescent="0.25">
      <c r="A3016" s="1">
        <v>42439</v>
      </c>
      <c r="B3016" s="12">
        <v>18.05</v>
      </c>
      <c r="C3016" s="12">
        <v>20.71</v>
      </c>
      <c r="D3016">
        <v>581.77729999999997</v>
      </c>
      <c r="E3016">
        <v>518.04349999999999</v>
      </c>
      <c r="F3016">
        <v>28655.573219999998</v>
      </c>
      <c r="G3016">
        <v>25520.750951000002</v>
      </c>
      <c r="H3016">
        <f>(1/(1-91/360*VLOOKUP($A3016,Tbills!$B$4:$C$974,2,1)/100))^((1)/91)-1</f>
        <v>8.1975348396046144E-6</v>
      </c>
      <c r="I3016" s="2">
        <f t="shared" si="533"/>
        <v>350.78338788934741</v>
      </c>
      <c r="J3016">
        <f>VLOOKUP(A3016,'VXX-IV'!A$1:C$4500,3,0)</f>
        <v>350.8</v>
      </c>
      <c r="L3016">
        <f t="shared" ref="L3016:L3079" si="542">L3015*(1-L$1+H3016)^($A3016-$A3015)*(1+2*(E3016/E3015-1))</f>
        <v>16677.17636636598</v>
      </c>
      <c r="M3016">
        <v>1670</v>
      </c>
      <c r="O3016">
        <f t="shared" ref="O3016:O3079" si="543">O3015*(1-(O$1+O$5))^($A3016-$A3015)*(1+1.5*(E3016/E3015-1))</f>
        <v>2972.8136892260595</v>
      </c>
      <c r="R3016">
        <f t="shared" ref="R3016:R3079" si="544">R3015*(1-IF($A3016&lt;=R3011,R$1,R$1+IF(AND(WEEKDAY($A3016)&lt;&gt;1,WEEKDAY($A3016)&lt;&gt;7),S$1,0)))^($A3016-$A3015)*(1-0.5*(E3016/E3015-1))</f>
        <v>33.850434700355599</v>
      </c>
      <c r="U3016" s="2">
        <f t="shared" si="530"/>
        <v>47.66402700670978</v>
      </c>
      <c r="V3016">
        <f>VLOOKUP(A3016,'VXZ-IV'!A$1:C$4500,3,0)</f>
        <v>47.68</v>
      </c>
      <c r="W3016" s="10">
        <f t="shared" si="535"/>
        <v>-3.3500405390562982E-4</v>
      </c>
      <c r="X3016">
        <f t="shared" ref="X3016:X3079" si="545">X3015*(1-X$1+H3016)^($A3016-$A3015)*(2-G3016/G3015)</f>
        <v>37.305482188816747</v>
      </c>
      <c r="Y3016">
        <v>37.31</v>
      </c>
      <c r="AA3016" s="10">
        <f t="shared" si="536"/>
        <v>-1.2108847985137228E-4</v>
      </c>
      <c r="AB3016">
        <f t="shared" ref="AB3016:AB3079" si="546">AB3015*$E3016/$E3015*(1-(AB$1+AB$5+IF(AND(WEEKDAY(A3016)&lt;&gt;1,WEEKDAY(A3016)&lt;&gt;7),IF(A3016&lt;AC$2,AC$1,AC$3),0)))^($A3016-$A3015)</f>
        <v>290.16138019605393</v>
      </c>
      <c r="AC3016">
        <f>VLOOKUP(A3016,'VIXY-IV'!A$1:E$2000,4,0)</f>
        <v>290.44200000000001</v>
      </c>
      <c r="AD3016" s="10">
        <f t="shared" si="540"/>
        <v>-9.6618190188091368E-4</v>
      </c>
      <c r="AE3016">
        <f>ROW()</f>
        <v>3016</v>
      </c>
      <c r="AF3016">
        <f t="shared" si="541"/>
        <v>0.87155963302752293</v>
      </c>
      <c r="AG3016">
        <f>AG3015*(1-(AG$1+AG$5))^($A3016-$A3015)*(1+2*(E3016/E3015-1))</f>
        <v>3084.8785175983021</v>
      </c>
      <c r="AH3016">
        <f>VLOOKUP(A3016,'UVXY-IV'!A$2:E$2000,4,0)</f>
        <v>15206</v>
      </c>
      <c r="AJ3016" s="10">
        <f t="shared" si="539"/>
        <v>-0.79712754717885692</v>
      </c>
      <c r="AK3016">
        <f t="shared" si="534"/>
        <v>20.604091725769884</v>
      </c>
      <c r="AM3016">
        <v>20.598500000000001</v>
      </c>
      <c r="AO3016">
        <f>AO3015*(1-AO$1+H3015)^($A3016-$A3015)*(2-E3016/E3015)</f>
        <v>21.106215080278112</v>
      </c>
      <c r="AP3016">
        <v>21.11</v>
      </c>
      <c r="AQ3016" s="10">
        <f t="shared" si="537"/>
        <v>-1.7929510762138001E-4</v>
      </c>
    </row>
    <row r="3017" spans="1:46" x14ac:dyDescent="0.25">
      <c r="A3017" s="1">
        <v>42440</v>
      </c>
      <c r="B3017" s="12">
        <v>16.5</v>
      </c>
      <c r="C3017" s="12">
        <v>19.47</v>
      </c>
      <c r="D3017">
        <v>555.30920000000003</v>
      </c>
      <c r="E3017">
        <v>494.4708</v>
      </c>
      <c r="F3017">
        <v>28051.174969</v>
      </c>
      <c r="G3017">
        <v>24982.262606</v>
      </c>
      <c r="H3017">
        <f>(1/(1-91/360*VLOOKUP($A3017,Tbills!$B$4:$C$974,2,1)/100))^((1)/91)-1</f>
        <v>8.1975348396046144E-6</v>
      </c>
      <c r="I3017" s="2">
        <f t="shared" ref="I3017:I3080" si="547">I3016*$D3017/$D3016*(1-I$1)^($A3017-$A3016)</f>
        <v>334.81624798541793</v>
      </c>
      <c r="J3017">
        <f>VLOOKUP(A3017,'VXX-IV'!A$1:C$4500,3,0)</f>
        <v>334.83</v>
      </c>
      <c r="L3017">
        <f t="shared" si="542"/>
        <v>15158.881506323371</v>
      </c>
      <c r="M3017">
        <v>1517.5</v>
      </c>
      <c r="O3017">
        <f t="shared" si="543"/>
        <v>2769.8110010636447</v>
      </c>
      <c r="R3017">
        <f t="shared" si="544"/>
        <v>34.619023268843172</v>
      </c>
      <c r="U3017" s="2">
        <f t="shared" ref="U3017:U3080" si="548">U3016*$F3017/$F3016*(1-U$1)^($A3017-$A3016)</f>
        <v>46.657568125629332</v>
      </c>
      <c r="V3017">
        <f>VLOOKUP(A3017,'VXZ-IV'!A$1:C$4500,3,0)</f>
        <v>46.64</v>
      </c>
      <c r="W3017" s="10">
        <f t="shared" si="535"/>
        <v>3.7667507781580234E-4</v>
      </c>
      <c r="X3017">
        <f t="shared" si="545"/>
        <v>38.09153195399832</v>
      </c>
      <c r="Y3017">
        <v>38.090000000000003</v>
      </c>
      <c r="AA3017" s="10">
        <f t="shared" si="536"/>
        <v>4.021932261277783E-5</v>
      </c>
      <c r="AB3017">
        <f t="shared" si="546"/>
        <v>276.95703025252465</v>
      </c>
      <c r="AC3017">
        <f>VLOOKUP(A3017,'VIXY-IV'!A$1:E$2000,4,0)</f>
        <v>277.21199999999999</v>
      </c>
      <c r="AD3017" s="10">
        <f t="shared" si="540"/>
        <v>-9.1976446717800808E-4</v>
      </c>
      <c r="AE3017">
        <f>ROW()</f>
        <v>3017</v>
      </c>
      <c r="AF3017">
        <f t="shared" si="541"/>
        <v>0.84745762711864414</v>
      </c>
      <c r="AG3017">
        <f>AG3016*(1-(AG$1+AG$5))^($A3017-$A3016)*(1+2*(E3017/E3016-1))</f>
        <v>2804.039583355695</v>
      </c>
      <c r="AH3017">
        <f>VLOOKUP(A3017,'UVXY-IV'!A$2:E$2000,4,0)</f>
        <v>13821</v>
      </c>
      <c r="AJ3017" s="10">
        <f t="shared" si="539"/>
        <v>-0.79711746014357177</v>
      </c>
      <c r="AK3017">
        <f t="shared" ref="AK3017:AK3080" si="549">AK3016*(1-IF($A3017&lt;=AK3012,AK$1,AK$1+IF(AND(WEEKDAY($A3017)&lt;&gt;1,WEEKDAY($A3017)&lt;&gt;7),AL$1,0)))^($A3017-$A3016)*(2-$E3017/$E3016)</f>
        <v>21.540643028952623</v>
      </c>
      <c r="AM3017">
        <v>21.534300000000002</v>
      </c>
      <c r="AO3017">
        <f>AO3016*(1-AO$1+H3016)^($A3017-$A3016)*(2-E3017/E3016)</f>
        <v>22.065982702802646</v>
      </c>
      <c r="AP3017">
        <v>22.07</v>
      </c>
      <c r="AQ3017" s="10">
        <f t="shared" si="537"/>
        <v>-1.8202524682164878E-4</v>
      </c>
    </row>
    <row r="3018" spans="1:46" x14ac:dyDescent="0.25">
      <c r="A3018" s="1">
        <v>42443</v>
      </c>
      <c r="B3018" s="12">
        <v>16.920000000000002</v>
      </c>
      <c r="C3018" s="12">
        <v>19.420000000000002</v>
      </c>
      <c r="D3018">
        <v>547.48509999999999</v>
      </c>
      <c r="E3018">
        <v>487.49169999999998</v>
      </c>
      <c r="F3018">
        <v>27733.509099999999</v>
      </c>
      <c r="G3018">
        <v>24698.736288</v>
      </c>
      <c r="H3018">
        <f>(1/(1-91/360*VLOOKUP($A3018,Tbills!$B$4:$C$974,2,1)/100))^((1)/91)-1</f>
        <v>8.1975348396046144E-6</v>
      </c>
      <c r="I3018" s="2">
        <f t="shared" si="547"/>
        <v>330.07466526950759</v>
      </c>
      <c r="J3018">
        <f>VLOOKUP(A3018,'VXX-IV'!A$1:C$4500,3,0)</f>
        <v>330.09</v>
      </c>
      <c r="L3018">
        <f t="shared" si="542"/>
        <v>14729.332640655628</v>
      </c>
      <c r="M3018">
        <v>1475</v>
      </c>
      <c r="O3018">
        <f t="shared" si="543"/>
        <v>2710.8960844258886</v>
      </c>
      <c r="R3018">
        <f t="shared" si="544"/>
        <v>34.858606758877286</v>
      </c>
      <c r="U3018" s="2">
        <f t="shared" si="548"/>
        <v>46.125819633236183</v>
      </c>
      <c r="V3018">
        <f>VLOOKUP(A3018,'VXZ-IV'!A$1:C$4500,3,0)</f>
        <v>46.12</v>
      </c>
      <c r="W3018" s="10">
        <f t="shared" si="535"/>
        <v>1.2618458881585859E-4</v>
      </c>
      <c r="X3018">
        <f t="shared" si="545"/>
        <v>38.520509679048352</v>
      </c>
      <c r="Y3018">
        <v>38.520000000000003</v>
      </c>
      <c r="AA3018" s="10">
        <f t="shared" si="536"/>
        <v>1.3231543311231775E-5</v>
      </c>
      <c r="AB3018">
        <f t="shared" si="546"/>
        <v>273.04489499579569</v>
      </c>
      <c r="AC3018">
        <f>VLOOKUP(A3018,'VIXY-IV'!A$1:E$2000,4,0)</f>
        <v>273.27199999999999</v>
      </c>
      <c r="AD3018" s="10">
        <f t="shared" si="540"/>
        <v>-8.3105844800901441E-4</v>
      </c>
      <c r="AE3018">
        <f>ROW()</f>
        <v>3018</v>
      </c>
      <c r="AF3018">
        <f t="shared" si="541"/>
        <v>0.87126673532440779</v>
      </c>
      <c r="AG3018">
        <f>AG3017*(1-(AG$1+AG$5))^($A3018-$A3017)*(1+2*(E3018/E3017-1))</f>
        <v>2724.6101106060246</v>
      </c>
      <c r="AH3018">
        <f>VLOOKUP(A3018,'UVXY-IV'!A$2:E$2000,4,0)</f>
        <v>13429.45</v>
      </c>
      <c r="AJ3018" s="10">
        <f t="shared" si="539"/>
        <v>-0.79711677614451637</v>
      </c>
      <c r="AK3018">
        <f t="shared" si="549"/>
        <v>21.841621598213262</v>
      </c>
      <c r="AO3018">
        <f>AO3017*(1-AO$1+H3017)^($A3018-$A3017)*(2-E3018/E3017)</f>
        <v>22.375495591326516</v>
      </c>
      <c r="AP3018">
        <v>22.38</v>
      </c>
      <c r="AQ3018" s="10">
        <f t="shared" si="537"/>
        <v>-2.0126937772491083E-4</v>
      </c>
    </row>
    <row r="3019" spans="1:46" x14ac:dyDescent="0.25">
      <c r="A3019" s="1">
        <v>42444</v>
      </c>
      <c r="B3019" s="12">
        <v>16.84</v>
      </c>
      <c r="C3019" s="12">
        <v>19.329999999999998</v>
      </c>
      <c r="D3019">
        <v>553.65629999999999</v>
      </c>
      <c r="E3019">
        <v>492.98259999999999</v>
      </c>
      <c r="F3019">
        <v>28149.291045999998</v>
      </c>
      <c r="G3019">
        <v>25068.818321999999</v>
      </c>
      <c r="H3019">
        <f>(1/(1-91/360*VLOOKUP($A3019,Tbills!$B$4:$C$974,2,1)/100))^((1)/91)-1</f>
        <v>8.1975348396046144E-6</v>
      </c>
      <c r="I3019" s="2">
        <f t="shared" si="547"/>
        <v>333.78709640085685</v>
      </c>
      <c r="J3019">
        <f>VLOOKUP(A3019,'VXX-IV'!A$1:C$4500,3,0)</f>
        <v>333.81</v>
      </c>
      <c r="L3019">
        <f t="shared" si="542"/>
        <v>15060.585185321685</v>
      </c>
      <c r="M3019">
        <v>1507.5</v>
      </c>
      <c r="O3019">
        <f t="shared" si="543"/>
        <v>2756.6047651690378</v>
      </c>
      <c r="R3019">
        <f t="shared" si="544"/>
        <v>34.660723543466212</v>
      </c>
      <c r="U3019" s="2">
        <f t="shared" si="548"/>
        <v>46.816198306200313</v>
      </c>
      <c r="V3019">
        <f>VLOOKUP(A3019,'VXZ-IV'!A$1:C$4500,3,0)</f>
        <v>46.8</v>
      </c>
      <c r="W3019" s="10">
        <f t="shared" ref="W3019:W3082" si="550">U3019/V3019-1</f>
        <v>3.4611765385283988E-4</v>
      </c>
      <c r="X3019">
        <f t="shared" si="545"/>
        <v>37.942231994676952</v>
      </c>
      <c r="Y3019">
        <v>37.94</v>
      </c>
      <c r="AA3019" s="10">
        <f t="shared" si="536"/>
        <v>5.8829590852793601E-5</v>
      </c>
      <c r="AB3019">
        <f t="shared" si="546"/>
        <v>276.11931684768604</v>
      </c>
      <c r="AC3019">
        <f>VLOOKUP(A3019,'VIXY-IV'!A$1:E$2000,4,0)</f>
        <v>276.334</v>
      </c>
      <c r="AD3019" s="10">
        <f t="shared" si="540"/>
        <v>-7.768973499966414E-4</v>
      </c>
      <c r="AE3019">
        <f>ROW()</f>
        <v>3019</v>
      </c>
      <c r="AF3019">
        <f t="shared" si="541"/>
        <v>0.87118468701500262</v>
      </c>
      <c r="AG3019">
        <f>AG3018*(1-(AG$1+AG$5))^($A3019-$A3018)*(1+2*(E3019/E3018-1))</f>
        <v>2785.8939348332219</v>
      </c>
      <c r="AH3019">
        <f>VLOOKUP(A3019,'UVXY-IV'!A$2:E$2000,4,0)</f>
        <v>13730.85</v>
      </c>
      <c r="AJ3019" s="10">
        <f t="shared" si="539"/>
        <v>-0.7971069573381675</v>
      </c>
      <c r="AK3019">
        <f t="shared" si="549"/>
        <v>21.594601002186049</v>
      </c>
      <c r="AO3019">
        <f>AO3018*(1-AO$1+H3018)^($A3019-$A3018)*(2-E3019/E3018)</f>
        <v>22.1228305802412</v>
      </c>
      <c r="AP3019">
        <v>22.12</v>
      </c>
      <c r="AQ3019" s="10">
        <f t="shared" si="537"/>
        <v>1.2796474869802843E-4</v>
      </c>
    </row>
    <row r="3020" spans="1:46" x14ac:dyDescent="0.25">
      <c r="A3020" s="1">
        <v>42445</v>
      </c>
      <c r="B3020" s="12">
        <v>14.99</v>
      </c>
      <c r="C3020" s="12">
        <v>18.48</v>
      </c>
      <c r="D3020">
        <v>530.44069999999999</v>
      </c>
      <c r="E3020">
        <v>472.30709999999999</v>
      </c>
      <c r="F3020">
        <v>27657.049115000002</v>
      </c>
      <c r="G3020">
        <v>24630.238598</v>
      </c>
      <c r="H3020">
        <f>(1/(1-91/360*VLOOKUP($A3020,Tbills!$B$4:$C$974,2,1)/100))^((1)/91)-1</f>
        <v>8.1975348396046144E-6</v>
      </c>
      <c r="I3020" s="2">
        <f t="shared" si="547"/>
        <v>319.78312872507541</v>
      </c>
      <c r="J3020">
        <f>VLOOKUP(A3020,'VXX-IV'!A$1:C$4500,3,0)</f>
        <v>319.8</v>
      </c>
      <c r="L3020">
        <f t="shared" si="542"/>
        <v>13796.80431359314</v>
      </c>
      <c r="M3020">
        <v>1380</v>
      </c>
      <c r="O3020">
        <f t="shared" si="543"/>
        <v>2583.1013051608684</v>
      </c>
      <c r="R3020">
        <f t="shared" si="544"/>
        <v>35.38595251705015</v>
      </c>
      <c r="U3020" s="2">
        <f t="shared" si="548"/>
        <v>45.996409715328724</v>
      </c>
      <c r="V3020">
        <f>VLOOKUP(A3020,'VXZ-IV'!A$1:C$4500,3,0)</f>
        <v>46</v>
      </c>
      <c r="W3020" s="10">
        <f t="shared" si="550"/>
        <v>-7.8049666766832893E-5</v>
      </c>
      <c r="X3020">
        <f t="shared" si="545"/>
        <v>38.604921054660991</v>
      </c>
      <c r="Y3020">
        <v>38.6</v>
      </c>
      <c r="AA3020" s="10">
        <f t="shared" si="536"/>
        <v>1.2748846272003789E-4</v>
      </c>
      <c r="AB3020">
        <f t="shared" si="546"/>
        <v>264.5379827037176</v>
      </c>
      <c r="AC3020">
        <f>VLOOKUP(A3020,'VIXY-IV'!A$1:E$2000,4,0)</f>
        <v>264.75400000000002</v>
      </c>
      <c r="AD3020" s="10">
        <f t="shared" si="540"/>
        <v>-8.1591702592753723E-4</v>
      </c>
      <c r="AE3020">
        <f>ROW()</f>
        <v>3020</v>
      </c>
      <c r="AF3020">
        <f t="shared" si="541"/>
        <v>0.81114718614718617</v>
      </c>
      <c r="AG3020">
        <f>AG3019*(1-(AG$1+AG$5))^($A3020-$A3019)*(1+2*(E3020/E3019-1))</f>
        <v>2552.1292955956364</v>
      </c>
      <c r="AH3020">
        <f>VLOOKUP(A3020,'UVXY-IV'!A$2:E$2000,4,0)</f>
        <v>12579.35</v>
      </c>
      <c r="AJ3020" s="10">
        <f t="shared" si="539"/>
        <v>-0.79711755411880292</v>
      </c>
      <c r="AK3020">
        <f t="shared" si="549"/>
        <v>22.4992222769812</v>
      </c>
      <c r="AO3020">
        <f>AO3019*(1-AO$1+H3019)^($A3020-$A3019)*(2-E3020/E3019)</f>
        <v>23.049989957602154</v>
      </c>
      <c r="AP3020">
        <v>23.05</v>
      </c>
      <c r="AQ3020" s="10">
        <f t="shared" si="537"/>
        <v>-4.3567886531814537E-7</v>
      </c>
    </row>
    <row r="3021" spans="1:46" x14ac:dyDescent="0.25">
      <c r="A3021" s="1">
        <v>42446</v>
      </c>
      <c r="B3021" s="12">
        <v>14.44</v>
      </c>
      <c r="C3021" s="12">
        <v>18.14</v>
      </c>
      <c r="D3021">
        <v>516.1431</v>
      </c>
      <c r="E3021">
        <v>459.57249999999999</v>
      </c>
      <c r="F3021">
        <v>27310.950941999999</v>
      </c>
      <c r="G3021">
        <v>24321.815791000001</v>
      </c>
      <c r="H3021">
        <f>(1/(1-91/360*VLOOKUP($A3021,Tbills!$B$4:$C$974,2,1)/100))^((1)/91)-1</f>
        <v>8.7535237558444834E-6</v>
      </c>
      <c r="I3021" s="2">
        <f t="shared" si="547"/>
        <v>311.15604588222976</v>
      </c>
      <c r="J3021">
        <f>VLOOKUP(A3021,'VXX-IV'!A$1:C$4500,3,0)</f>
        <v>311.18</v>
      </c>
      <c r="L3021">
        <f t="shared" si="542"/>
        <v>13052.334682787952</v>
      </c>
      <c r="M3021">
        <v>1305</v>
      </c>
      <c r="O3021">
        <f t="shared" si="543"/>
        <v>2478.5473127203813</v>
      </c>
      <c r="R3021">
        <f t="shared" si="544"/>
        <v>35.861378927636594</v>
      </c>
      <c r="U3021" s="2">
        <f t="shared" si="548"/>
        <v>45.419706681336379</v>
      </c>
      <c r="V3021">
        <f>VLOOKUP(A3021,'VXZ-IV'!A$1:C$4500,3,0)</f>
        <v>45.4</v>
      </c>
      <c r="W3021" s="10">
        <f t="shared" si="550"/>
        <v>4.3406787084543375E-4</v>
      </c>
      <c r="X3021">
        <f t="shared" si="545"/>
        <v>39.087232942102439</v>
      </c>
      <c r="Y3021">
        <v>39.090000000000003</v>
      </c>
      <c r="AA3021" s="10">
        <f t="shared" si="536"/>
        <v>-7.0786848236470412E-5</v>
      </c>
      <c r="AB3021">
        <f t="shared" si="546"/>
        <v>257.4043965682888</v>
      </c>
      <c r="AC3021">
        <f>VLOOKUP(A3021,'VIXY-IV'!A$1:E$2000,4,0)</f>
        <v>257.60599999999999</v>
      </c>
      <c r="AD3021" s="10">
        <f t="shared" si="540"/>
        <v>-7.826037891632831E-4</v>
      </c>
      <c r="AE3021">
        <f>ROW()</f>
        <v>3021</v>
      </c>
      <c r="AF3021">
        <f t="shared" si="541"/>
        <v>0.79603087100330761</v>
      </c>
      <c r="AG3021">
        <f>AG3020*(1-(AG$1+AG$5))^($A3021-$A3020)*(1+2*(E3021/E3020-1))</f>
        <v>2414.4241436468105</v>
      </c>
      <c r="AH3021">
        <f>VLOOKUP(A3021,'UVXY-IV'!A$2:E$2000,4,0)</f>
        <v>11899.45</v>
      </c>
      <c r="AJ3021" s="10">
        <f t="shared" si="539"/>
        <v>-0.7970978369885322</v>
      </c>
      <c r="AK3021">
        <f t="shared" si="549"/>
        <v>23.104782338335347</v>
      </c>
      <c r="AO3021">
        <f>AO3020*(1-AO$1+H3020)^($A3021-$A3020)*(2-E3021/E3020)</f>
        <v>23.670794806321865</v>
      </c>
      <c r="AP3021">
        <v>23.67</v>
      </c>
      <c r="AQ3021" s="10">
        <f t="shared" si="537"/>
        <v>3.3578636327247224E-5</v>
      </c>
    </row>
    <row r="3022" spans="1:46" x14ac:dyDescent="0.25">
      <c r="A3022" s="1">
        <v>42447</v>
      </c>
      <c r="B3022" s="12">
        <v>14.02</v>
      </c>
      <c r="C3022" s="12">
        <v>17.93</v>
      </c>
      <c r="D3022">
        <v>514.94359999999995</v>
      </c>
      <c r="E3022">
        <v>458.50049999999999</v>
      </c>
      <c r="F3022">
        <v>27341.937190000001</v>
      </c>
      <c r="G3022">
        <v>24349.197747999999</v>
      </c>
      <c r="H3022">
        <f>(1/(1-91/360*VLOOKUP($A3022,Tbills!$B$4:$C$974,2,1)/100))^((1)/91)-1</f>
        <v>8.7535237558444834E-6</v>
      </c>
      <c r="I3022" s="2">
        <f t="shared" si="547"/>
        <v>310.42535975695574</v>
      </c>
      <c r="J3022">
        <f>VLOOKUP(A3022,'VXX-IV'!A$1:C$4500,3,0)</f>
        <v>310.44</v>
      </c>
      <c r="L3022">
        <f t="shared" si="542"/>
        <v>12990.969300130459</v>
      </c>
      <c r="M3022">
        <v>1300</v>
      </c>
      <c r="O3022">
        <f t="shared" si="543"/>
        <v>2469.7918825214815</v>
      </c>
      <c r="R3022">
        <f t="shared" si="544"/>
        <v>35.901581078617191</v>
      </c>
      <c r="U3022" s="2">
        <f t="shared" si="548"/>
        <v>45.470129870953649</v>
      </c>
      <c r="V3022">
        <f>VLOOKUP(A3022,'VXZ-IV'!A$1:C$4500,3,0)</f>
        <v>45.48</v>
      </c>
      <c r="W3022" s="10">
        <f t="shared" si="550"/>
        <v>-2.1702130708767253E-4</v>
      </c>
      <c r="X3022">
        <f t="shared" si="545"/>
        <v>39.042125502399941</v>
      </c>
      <c r="Y3022">
        <v>39.04</v>
      </c>
      <c r="AA3022" s="10">
        <f t="shared" si="536"/>
        <v>5.4444221309957186E-5</v>
      </c>
      <c r="AB3022">
        <f t="shared" si="546"/>
        <v>256.80300699606818</v>
      </c>
      <c r="AC3022">
        <f>VLOOKUP(A3022,'VIXY-IV'!A$1:E$2000,4,0)</f>
        <v>256.91800000000001</v>
      </c>
      <c r="AD3022" s="10">
        <f t="shared" si="540"/>
        <v>-4.4758640473552269E-4</v>
      </c>
      <c r="AE3022">
        <f>ROW()</f>
        <v>3022</v>
      </c>
      <c r="AF3022">
        <f t="shared" si="541"/>
        <v>0.78192972671500283</v>
      </c>
      <c r="AG3022">
        <f>AG3021*(1-(AG$1+AG$5))^($A3022-$A3021)*(1+2*(E3022/E3021-1))</f>
        <v>2403.0793764528835</v>
      </c>
      <c r="AH3022">
        <f>VLOOKUP(A3022,'UVXY-IV'!A$2:E$2000,4,0)</f>
        <v>11838.3</v>
      </c>
      <c r="AJ3022" s="10">
        <f t="shared" si="539"/>
        <v>-0.79700806902571453</v>
      </c>
      <c r="AK3022">
        <f t="shared" si="549"/>
        <v>23.157597989974136</v>
      </c>
      <c r="AO3022">
        <f>AO3021*(1-AO$1+H3021)^($A3022-$A3021)*(2-E3022/E3021)</f>
        <v>23.725339512253075</v>
      </c>
      <c r="AP3022">
        <v>23.73</v>
      </c>
      <c r="AQ3022" s="10">
        <f t="shared" si="537"/>
        <v>-1.9639644951219282E-4</v>
      </c>
    </row>
    <row r="3023" spans="1:46" x14ac:dyDescent="0.25">
      <c r="A3023" s="1">
        <v>42450</v>
      </c>
      <c r="B3023" s="12">
        <v>13.79</v>
      </c>
      <c r="C3023" s="12">
        <v>17.59</v>
      </c>
      <c r="D3023">
        <v>494.2441</v>
      </c>
      <c r="E3023">
        <v>440.05779999999999</v>
      </c>
      <c r="F3023">
        <v>26904.021978000001</v>
      </c>
      <c r="G3023">
        <v>23958.575560000001</v>
      </c>
      <c r="H3023">
        <f>(1/(1-91/360*VLOOKUP($A3023,Tbills!$B$4:$C$974,2,1)/100))^((1)/91)-1</f>
        <v>8.7535237558444834E-6</v>
      </c>
      <c r="I3023" s="2">
        <f t="shared" si="547"/>
        <v>297.92520892395726</v>
      </c>
      <c r="J3023">
        <f>VLOOKUP(A3023,'VXX-IV'!A$1:C$4500,3,0)</f>
        <v>297.94</v>
      </c>
      <c r="L3023">
        <f t="shared" si="542"/>
        <v>11944.566864533077</v>
      </c>
      <c r="M3023">
        <v>1195</v>
      </c>
      <c r="O3023">
        <f t="shared" si="543"/>
        <v>2320.5401014429467</v>
      </c>
      <c r="R3023">
        <f t="shared" si="544"/>
        <v>36.61866619115019</v>
      </c>
      <c r="U3023" s="2">
        <f t="shared" si="548"/>
        <v>44.738596233718226</v>
      </c>
      <c r="V3023">
        <f>VLOOKUP(A3023,'VXZ-IV'!A$1:C$4500,3,0)</f>
        <v>44.72</v>
      </c>
      <c r="W3023" s="10">
        <f t="shared" si="550"/>
        <v>4.1583706883341343E-4</v>
      </c>
      <c r="X3023">
        <f t="shared" si="545"/>
        <v>39.665099336909201</v>
      </c>
      <c r="Y3023">
        <v>39.659999999999997</v>
      </c>
      <c r="AA3023" s="10">
        <f t="shared" si="536"/>
        <v>1.2857632146245912E-4</v>
      </c>
      <c r="AB3023">
        <f t="shared" si="546"/>
        <v>246.4705908713311</v>
      </c>
      <c r="AC3023">
        <f>VLOOKUP(A3023,'VIXY-IV'!A$1:E$2000,4,0)</f>
        <v>246.476</v>
      </c>
      <c r="AD3023" s="10">
        <f t="shared" si="540"/>
        <v>-2.1945863568517687E-5</v>
      </c>
      <c r="AE3023">
        <f>ROW()</f>
        <v>3023</v>
      </c>
      <c r="AF3023">
        <f t="shared" si="541"/>
        <v>0.78396816372939171</v>
      </c>
      <c r="AG3023">
        <f>AG3022*(1-(AG$1+AG$5))^($A3023-$A3022)*(1+2*(E3023/E3022-1))</f>
        <v>2209.533309733185</v>
      </c>
      <c r="AH3023">
        <f>VLOOKUP(A3023,'UVXY-IV'!A$2:E$2000,4,0)</f>
        <v>10880.05</v>
      </c>
      <c r="AJ3023" s="10">
        <f t="shared" si="539"/>
        <v>-0.79691882760344068</v>
      </c>
      <c r="AK3023">
        <f t="shared" si="549"/>
        <v>24.085722277887371</v>
      </c>
      <c r="AO3023">
        <f>AO3022*(1-AO$1+H3022)^($A3023-$A3022)*(2-E3023/E3022)</f>
        <v>24.677576053529027</v>
      </c>
      <c r="AP3023">
        <v>24.68</v>
      </c>
      <c r="AQ3023" s="10">
        <f t="shared" si="537"/>
        <v>-9.8215010979507689E-5</v>
      </c>
    </row>
    <row r="3024" spans="1:46" x14ac:dyDescent="0.25">
      <c r="A3024" s="1">
        <v>42451</v>
      </c>
      <c r="B3024" s="12">
        <v>14.17</v>
      </c>
      <c r="C3024" s="12">
        <v>17.75</v>
      </c>
      <c r="D3024">
        <v>490.6583</v>
      </c>
      <c r="E3024">
        <v>436.86130000000003</v>
      </c>
      <c r="F3024">
        <v>26900.534516</v>
      </c>
      <c r="G3024">
        <v>23955.260182000002</v>
      </c>
      <c r="H3024">
        <f>(1/(1-91/360*VLOOKUP($A3024,Tbills!$B$4:$C$974,2,1)/100))^((1)/91)-1</f>
        <v>8.7535237558444834E-6</v>
      </c>
      <c r="I3024" s="2">
        <f t="shared" si="547"/>
        <v>295.75651416273149</v>
      </c>
      <c r="J3024">
        <f>VLOOKUP(A3024,'VXX-IV'!A$1:C$4500,3,0)</f>
        <v>295.77999999999997</v>
      </c>
      <c r="L3024">
        <f t="shared" si="542"/>
        <v>11770.611454942</v>
      </c>
      <c r="M3024">
        <v>1177.5</v>
      </c>
      <c r="O3024">
        <f t="shared" si="543"/>
        <v>2295.1787811880263</v>
      </c>
      <c r="R3024">
        <f t="shared" si="544"/>
        <v>36.75000048758703</v>
      </c>
      <c r="U3024" s="2">
        <f t="shared" si="548"/>
        <v>44.731706201457229</v>
      </c>
      <c r="V3024">
        <f>VLOOKUP(A3024,'VXZ-IV'!A$1:C$4500,3,0)</f>
        <v>44.72</v>
      </c>
      <c r="W3024" s="10">
        <f t="shared" si="550"/>
        <v>2.6176657999177344E-4</v>
      </c>
      <c r="X3024">
        <f t="shared" si="545"/>
        <v>39.669468166425773</v>
      </c>
      <c r="Y3024">
        <v>39.67</v>
      </c>
      <c r="AA3024" s="10">
        <f t="shared" si="536"/>
        <v>-1.3406442506358474E-5</v>
      </c>
      <c r="AB3024">
        <f t="shared" si="546"/>
        <v>244.67935148657494</v>
      </c>
      <c r="AC3024">
        <f>VLOOKUP(A3024,'VIXY-IV'!A$1:E$2000,4,0)</f>
        <v>244.67</v>
      </c>
      <c r="AD3024" s="10">
        <f t="shared" si="540"/>
        <v>3.82208140554674E-5</v>
      </c>
      <c r="AE3024">
        <f>ROW()</f>
        <v>3024</v>
      </c>
      <c r="AF3024">
        <f t="shared" si="541"/>
        <v>0.79830985915492958</v>
      </c>
      <c r="AG3024">
        <f>AG3023*(1-(AG$1+AG$5))^($A3024-$A3023)*(1+2*(E3024/E3023-1))</f>
        <v>2177.3606352131819</v>
      </c>
      <c r="AH3024">
        <f>VLOOKUP(A3024,'UVXY-IV'!A$2:E$2000,4,0)</f>
        <v>10720.6</v>
      </c>
      <c r="AJ3024" s="10">
        <f t="shared" si="539"/>
        <v>-0.79689936801921701</v>
      </c>
      <c r="AK3024">
        <f t="shared" si="549"/>
        <v>24.259546644252524</v>
      </c>
      <c r="AO3024">
        <f>AO3023*(1-AO$1+H3023)^($A3024-$A3023)*(2-E3024/E3023)</f>
        <v>24.856127710295848</v>
      </c>
      <c r="AP3024">
        <v>24.86</v>
      </c>
      <c r="AQ3024" s="10">
        <f t="shared" si="537"/>
        <v>-1.5576386581461765E-4</v>
      </c>
    </row>
    <row r="3025" spans="1:43" x14ac:dyDescent="0.25">
      <c r="A3025" s="1">
        <v>42452</v>
      </c>
      <c r="B3025" s="12">
        <v>14.94</v>
      </c>
      <c r="C3025" s="12">
        <v>18.3</v>
      </c>
      <c r="D3025">
        <v>516.11649999999997</v>
      </c>
      <c r="E3025">
        <v>459.52440000000001</v>
      </c>
      <c r="F3025">
        <v>27690.525815000001</v>
      </c>
      <c r="G3025">
        <v>24658.547555000001</v>
      </c>
      <c r="H3025">
        <f>(1/(1-91/360*VLOOKUP($A3025,Tbills!$B$4:$C$974,2,1)/100))^((1)/91)-1</f>
        <v>8.7535237558444834E-6</v>
      </c>
      <c r="I3025" s="2">
        <f t="shared" si="547"/>
        <v>311.09449267966295</v>
      </c>
      <c r="J3025">
        <f>VLOOKUP(A3025,'VXX-IV'!A$1:C$4500,3,0)</f>
        <v>311.12</v>
      </c>
      <c r="L3025">
        <f t="shared" si="542"/>
        <v>12991.388394187468</v>
      </c>
      <c r="M3025">
        <v>1300</v>
      </c>
      <c r="O3025">
        <f t="shared" si="543"/>
        <v>2473.6962678410969</v>
      </c>
      <c r="R3025">
        <f t="shared" si="544"/>
        <v>35.795140441180799</v>
      </c>
      <c r="U3025" s="2">
        <f t="shared" si="548"/>
        <v>46.044224958432125</v>
      </c>
      <c r="V3025">
        <f>VLOOKUP(A3025,'VXZ-IV'!A$1:C$4500,3,0)</f>
        <v>46.04</v>
      </c>
      <c r="W3025" s="10">
        <f t="shared" si="550"/>
        <v>9.1767124937636169E-5</v>
      </c>
      <c r="X3025">
        <f t="shared" si="545"/>
        <v>38.503750175032238</v>
      </c>
      <c r="Y3025">
        <v>38.5</v>
      </c>
      <c r="AA3025" s="10">
        <f t="shared" si="536"/>
        <v>9.7407143694550058E-5</v>
      </c>
      <c r="AB3025">
        <f t="shared" si="546"/>
        <v>257.37163860356947</v>
      </c>
      <c r="AC3025">
        <f>VLOOKUP(A3025,'VIXY-IV'!A$1:E$2000,4,0)</f>
        <v>257.38</v>
      </c>
      <c r="AD3025" s="10">
        <f t="shared" si="540"/>
        <v>-3.2486581826640659E-5</v>
      </c>
      <c r="AE3025">
        <f>ROW()</f>
        <v>3025</v>
      </c>
      <c r="AF3025">
        <f t="shared" si="541"/>
        <v>0.81639344262295077</v>
      </c>
      <c r="AG3025">
        <f>AG3024*(1-(AG$1+AG$5))^($A3025-$A3024)*(1+2*(E3025/E3024-1))</f>
        <v>2403.1899855449092</v>
      </c>
      <c r="AH3025">
        <f>VLOOKUP(A3025,'UVXY-IV'!A$2:E$2000,4,0)</f>
        <v>11833.6</v>
      </c>
      <c r="AJ3025" s="10">
        <f t="shared" si="539"/>
        <v>-0.79691809884186471</v>
      </c>
      <c r="AK3025">
        <f t="shared" si="549"/>
        <v>22.999960288743825</v>
      </c>
      <c r="AO3025">
        <f>AO3024*(1-AO$1+H3024)^($A3025-$A3024)*(2-E3025/E3024)</f>
        <v>23.565998384087951</v>
      </c>
      <c r="AP3025">
        <v>23.57</v>
      </c>
      <c r="AQ3025" s="10">
        <f t="shared" si="537"/>
        <v>-1.6977581298471822E-4</v>
      </c>
    </row>
    <row r="3026" spans="1:43" x14ac:dyDescent="0.25">
      <c r="A3026" s="1">
        <v>42453</v>
      </c>
      <c r="B3026" s="12">
        <v>14.74</v>
      </c>
      <c r="C3026" s="12">
        <v>18.27</v>
      </c>
      <c r="D3026">
        <v>507.56659999999999</v>
      </c>
      <c r="E3026">
        <v>451.90800000000002</v>
      </c>
      <c r="F3026">
        <v>27523.403286000001</v>
      </c>
      <c r="G3026">
        <v>24509.508282999999</v>
      </c>
      <c r="H3026">
        <f>(1/(1-91/360*VLOOKUP($A3026,Tbills!$B$4:$C$974,2,1)/100))^((1)/91)-1</f>
        <v>8.0585420541012809E-6</v>
      </c>
      <c r="I3026" s="2">
        <f t="shared" si="547"/>
        <v>305.93349318445223</v>
      </c>
      <c r="J3026">
        <f>VLOOKUP(A3026,'VXX-IV'!A$1:C$4500,3,0)</f>
        <v>305.95999999999998</v>
      </c>
      <c r="L3026">
        <f t="shared" si="542"/>
        <v>12560.269541861702</v>
      </c>
      <c r="M3026">
        <v>1257.5</v>
      </c>
      <c r="O3026">
        <f t="shared" si="543"/>
        <v>2412.1144583450346</v>
      </c>
      <c r="R3026">
        <f t="shared" si="544"/>
        <v>36.090152672181013</v>
      </c>
      <c r="U3026" s="2">
        <f t="shared" si="548"/>
        <v>45.765215144449606</v>
      </c>
      <c r="V3026">
        <f>VLOOKUP(A3026,'VXZ-IV'!A$1:C$4500,3,0)</f>
        <v>45.76</v>
      </c>
      <c r="W3026" s="10">
        <f t="shared" si="550"/>
        <v>1.1396731751767142E-4</v>
      </c>
      <c r="X3026">
        <f t="shared" si="545"/>
        <v>38.735350982711701</v>
      </c>
      <c r="Y3026">
        <v>38.74</v>
      </c>
      <c r="AA3026" s="10">
        <f t="shared" si="536"/>
        <v>-1.2000560888747458E-4</v>
      </c>
      <c r="AB3026">
        <f t="shared" si="546"/>
        <v>253.10487171159386</v>
      </c>
      <c r="AC3026">
        <f>VLOOKUP(A3026,'VIXY-IV'!A$1:E$2000,4,0)</f>
        <v>253.114</v>
      </c>
      <c r="AD3026" s="10">
        <f t="shared" si="540"/>
        <v>-3.6063941173281044E-5</v>
      </c>
      <c r="AE3026">
        <f>ROW()</f>
        <v>3026</v>
      </c>
      <c r="AF3026">
        <f t="shared" si="541"/>
        <v>0.80678708264915167</v>
      </c>
      <c r="AG3026">
        <f>AG3025*(1-(AG$1+AG$5))^($A3026-$A3025)*(1+2*(E3026/E3025-1))</f>
        <v>2323.4482068357615</v>
      </c>
      <c r="AH3026">
        <f>VLOOKUP(A3026,'UVXY-IV'!A$2:E$2000,4,0)</f>
        <v>11441.3</v>
      </c>
      <c r="AJ3026" s="10">
        <f t="shared" si="539"/>
        <v>-0.79692445728756689</v>
      </c>
      <c r="AK3026">
        <f t="shared" si="549"/>
        <v>23.380084786646837</v>
      </c>
      <c r="AO3026">
        <f>AO3025*(1-AO$1+H3025)^($A3026-$A3025)*(2-E3026/E3025)</f>
        <v>23.95591732120273</v>
      </c>
      <c r="AP3026">
        <v>23.96</v>
      </c>
      <c r="AQ3026" s="10">
        <f t="shared" si="537"/>
        <v>-1.7039560923504116E-4</v>
      </c>
    </row>
    <row r="3027" spans="1:43" x14ac:dyDescent="0.25">
      <c r="A3027" s="1">
        <v>42457</v>
      </c>
      <c r="B3027" s="12">
        <v>15.24</v>
      </c>
      <c r="C3027" s="12">
        <v>18.3</v>
      </c>
      <c r="D3027">
        <v>500.06830000000002</v>
      </c>
      <c r="E3027">
        <v>445.2174</v>
      </c>
      <c r="F3027">
        <v>27301.686688999998</v>
      </c>
      <c r="G3027">
        <v>24311.280263000001</v>
      </c>
      <c r="H3027">
        <f>(1/(1-91/360*VLOOKUP($A3027,Tbills!$B$4:$C$974,2,1)/100))^((1)/91)-1</f>
        <v>8.0585420541012809E-6</v>
      </c>
      <c r="I3027" s="2">
        <f t="shared" si="547"/>
        <v>301.38452936260745</v>
      </c>
      <c r="J3027">
        <f>VLOOKUP(A3027,'VXX-IV'!A$1:C$4500,3,0)</f>
        <v>301.41000000000003</v>
      </c>
      <c r="L3027">
        <f t="shared" si="542"/>
        <v>12186.543348218227</v>
      </c>
      <c r="M3027">
        <v>1220</v>
      </c>
      <c r="O3027">
        <f t="shared" si="543"/>
        <v>2358.2287062850564</v>
      </c>
      <c r="R3027">
        <f t="shared" si="544"/>
        <v>36.350740349189593</v>
      </c>
      <c r="U3027" s="2">
        <f t="shared" si="548"/>
        <v>45.392122868161415</v>
      </c>
      <c r="V3027">
        <f>VLOOKUP(A3027,'VXZ-IV'!A$1:C$4500,3,0)</f>
        <v>45.4</v>
      </c>
      <c r="W3027" s="10">
        <f t="shared" si="550"/>
        <v>-1.7350510657676566E-4</v>
      </c>
      <c r="X3027">
        <f t="shared" si="545"/>
        <v>39.044116622294062</v>
      </c>
      <c r="Y3027">
        <v>39.04</v>
      </c>
      <c r="AA3027" s="10">
        <f t="shared" si="536"/>
        <v>1.0544626777830857E-4</v>
      </c>
      <c r="AB3027">
        <f t="shared" si="546"/>
        <v>249.35383950207572</v>
      </c>
      <c r="AC3027">
        <f>VLOOKUP(A3027,'VIXY-IV'!A$1:E$2000,4,0)</f>
        <v>249.34200000000001</v>
      </c>
      <c r="AD3027" s="10">
        <f t="shared" si="540"/>
        <v>4.7482983515312327E-5</v>
      </c>
      <c r="AE3027">
        <f>ROW()</f>
        <v>3027</v>
      </c>
      <c r="AF3027">
        <f t="shared" si="541"/>
        <v>0.83278688524590161</v>
      </c>
      <c r="AG3027">
        <f>AG3026*(1-(AG$1+AG$5))^($A3027-$A3026)*(1+2*(E3027/E3026-1))</f>
        <v>2254.3459568805524</v>
      </c>
      <c r="AH3027">
        <f>VLOOKUP(A3027,'UVXY-IV'!A$2:E$2000,4,0)</f>
        <v>11101.15</v>
      </c>
      <c r="AJ3027" s="10">
        <f t="shared" si="539"/>
        <v>-0.79692680876480793</v>
      </c>
      <c r="AK3027">
        <f t="shared" si="549"/>
        <v>23.721812301364562</v>
      </c>
      <c r="AO3027">
        <f>AO3026*(1-AO$1+H3026)^($A3027-$A3026)*(2-E3027/E3026)</f>
        <v>24.307777205868671</v>
      </c>
      <c r="AP3027">
        <v>24.31</v>
      </c>
      <c r="AQ3027" s="10">
        <f t="shared" si="537"/>
        <v>-9.1435381790572201E-5</v>
      </c>
    </row>
    <row r="3028" spans="1:43" x14ac:dyDescent="0.25">
      <c r="A3028" s="1">
        <v>42458</v>
      </c>
      <c r="B3028" s="12">
        <v>13.82</v>
      </c>
      <c r="C3028" s="12">
        <v>17.239999999999998</v>
      </c>
      <c r="D3028">
        <v>471.30840000000001</v>
      </c>
      <c r="E3028">
        <v>419.60849999999999</v>
      </c>
      <c r="F3028">
        <v>26458.367450000002</v>
      </c>
      <c r="G3028">
        <v>23560.135493999998</v>
      </c>
      <c r="H3028">
        <f>(1/(1-91/360*VLOOKUP($A3028,Tbills!$B$4:$C$974,2,1)/100))^((1)/91)-1</f>
        <v>8.0585420541012809E-6</v>
      </c>
      <c r="I3028" s="2">
        <f t="shared" si="547"/>
        <v>284.04439304422829</v>
      </c>
      <c r="J3028">
        <f>VLOOKUP(A3028,'VXX-IV'!A$1:C$4500,3,0)</f>
        <v>284.06</v>
      </c>
      <c r="L3028">
        <f t="shared" si="542"/>
        <v>10784.203051841987</v>
      </c>
      <c r="M3028">
        <v>1080</v>
      </c>
      <c r="O3028">
        <f t="shared" si="543"/>
        <v>2154.6881595388404</v>
      </c>
      <c r="R3028">
        <f t="shared" si="544"/>
        <v>37.39449693113648</v>
      </c>
      <c r="U3028" s="2">
        <f t="shared" si="548"/>
        <v>43.988937209947409</v>
      </c>
      <c r="V3028">
        <f>VLOOKUP(A3028,'VXZ-IV'!A$1:C$4500,3,0)</f>
        <v>44</v>
      </c>
      <c r="W3028" s="10">
        <f t="shared" si="550"/>
        <v>-2.5142704664982141E-4</v>
      </c>
      <c r="X3028">
        <f t="shared" si="545"/>
        <v>40.249296961107525</v>
      </c>
      <c r="Y3028">
        <v>40.25</v>
      </c>
      <c r="AA3028" s="10">
        <f t="shared" si="536"/>
        <v>-1.7466804781984813E-5</v>
      </c>
      <c r="AB3028">
        <f t="shared" si="546"/>
        <v>235.01012405369954</v>
      </c>
      <c r="AC3028">
        <f>VLOOKUP(A3028,'VIXY-IV'!A$1:E$2000,4,0)</f>
        <v>234.988</v>
      </c>
      <c r="AD3028" s="10">
        <f t="shared" si="540"/>
        <v>9.4149717004832212E-5</v>
      </c>
      <c r="AE3028">
        <f>ROW()</f>
        <v>3028</v>
      </c>
      <c r="AF3028">
        <f t="shared" si="541"/>
        <v>0.80162412993039456</v>
      </c>
      <c r="AG3028">
        <f>AG3027*(1-(AG$1+AG$5))^($A3028-$A3027)*(1+2*(E3028/E3027-1))</f>
        <v>1994.9388181255385</v>
      </c>
      <c r="AH3028">
        <f>VLOOKUP(A3028,'UVXY-IV'!A$2:E$2000,4,0)</f>
        <v>9823.5</v>
      </c>
      <c r="AJ3028" s="10">
        <f t="shared" si="539"/>
        <v>-0.79692178774107614</v>
      </c>
      <c r="AK3028">
        <f t="shared" si="549"/>
        <v>25.085122284050833</v>
      </c>
      <c r="AO3028">
        <f>AO3027*(1-AO$1+H3027)^($A3028-$A3027)*(2-E3028/E3027)</f>
        <v>25.705216670229198</v>
      </c>
      <c r="AP3028">
        <v>25.71</v>
      </c>
      <c r="AQ3028" s="10">
        <f t="shared" si="537"/>
        <v>-1.8604938820698802E-4</v>
      </c>
    </row>
    <row r="3029" spans="1:43" x14ac:dyDescent="0.25">
      <c r="A3029" s="1">
        <v>42459</v>
      </c>
      <c r="B3029" s="12">
        <v>13.56</v>
      </c>
      <c r="C3029" s="12">
        <v>16.920000000000002</v>
      </c>
      <c r="D3029">
        <v>463.65370000000001</v>
      </c>
      <c r="E3029">
        <v>412.7901</v>
      </c>
      <c r="F3029">
        <v>26061.684265</v>
      </c>
      <c r="G3029">
        <v>23206.714861</v>
      </c>
      <c r="H3029">
        <f>(1/(1-91/360*VLOOKUP($A3029,Tbills!$B$4:$C$974,2,1)/100))^((1)/91)-1</f>
        <v>8.0585420541012809E-6</v>
      </c>
      <c r="I3029" s="2">
        <f t="shared" si="547"/>
        <v>279.42430588380876</v>
      </c>
      <c r="J3029">
        <f>VLOOKUP(A3029,'VXX-IV'!A$1:C$4500,3,0)</f>
        <v>279.44</v>
      </c>
      <c r="L3029">
        <f t="shared" si="542"/>
        <v>10433.341111515871</v>
      </c>
      <c r="M3029">
        <v>1045</v>
      </c>
      <c r="O3029">
        <f t="shared" si="543"/>
        <v>2102.0986295751786</v>
      </c>
      <c r="R3029">
        <f t="shared" si="544"/>
        <v>37.696612437662473</v>
      </c>
      <c r="U3029" s="2">
        <f t="shared" si="548"/>
        <v>43.328366383186363</v>
      </c>
      <c r="V3029">
        <f>VLOOKUP(A3029,'VXZ-IV'!A$1:C$4500,3,0)</f>
        <v>43.32</v>
      </c>
      <c r="W3029" s="10">
        <f t="shared" si="550"/>
        <v>1.9312980577934624E-4</v>
      </c>
      <c r="X3029">
        <f t="shared" si="545"/>
        <v>40.851886404386114</v>
      </c>
      <c r="Y3029">
        <v>40.85</v>
      </c>
      <c r="AA3029" s="10">
        <f t="shared" si="536"/>
        <v>4.6178809941510579E-5</v>
      </c>
      <c r="AB3029">
        <f t="shared" si="546"/>
        <v>231.19047197819907</v>
      </c>
      <c r="AC3029">
        <f>VLOOKUP(A3029,'VIXY-IV'!A$1:E$2000,4,0)</f>
        <v>231.17</v>
      </c>
      <c r="AD3029" s="10">
        <f t="shared" si="540"/>
        <v>8.8558109612391078E-5</v>
      </c>
      <c r="AE3029">
        <f>ROW()</f>
        <v>3029</v>
      </c>
      <c r="AF3029">
        <f t="shared" si="541"/>
        <v>0.80141843971631199</v>
      </c>
      <c r="AG3029">
        <f>AG3028*(1-(AG$1+AG$5))^($A3029-$A3028)*(1+2*(E3029/E3028-1))</f>
        <v>1930.0405288514125</v>
      </c>
      <c r="AH3029">
        <f>VLOOKUP(A3029,'UVXY-IV'!A$2:E$2000,4,0)</f>
        <v>9504.2000000000007</v>
      </c>
      <c r="AJ3029" s="10">
        <f t="shared" si="539"/>
        <v>-0.79692761843696336</v>
      </c>
      <c r="AK3029">
        <f t="shared" si="549"/>
        <v>25.491553952372808</v>
      </c>
      <c r="AO3029">
        <f>AO3028*(1-AO$1+H3028)^($A3029-$A3028)*(2-E3029/E3028)</f>
        <v>26.122156176276221</v>
      </c>
      <c r="AP3029">
        <v>26.12</v>
      </c>
      <c r="AQ3029" s="10">
        <f t="shared" si="537"/>
        <v>8.2548862029740988E-5</v>
      </c>
    </row>
    <row r="3030" spans="1:43" x14ac:dyDescent="0.25">
      <c r="A3030" s="1">
        <v>42460</v>
      </c>
      <c r="B3030" s="12">
        <v>13.95</v>
      </c>
      <c r="C3030" s="12">
        <v>17.079999999999998</v>
      </c>
      <c r="D3030">
        <v>466.63819999999998</v>
      </c>
      <c r="E3030">
        <v>415.44389999999999</v>
      </c>
      <c r="F3030">
        <v>26093.439221000001</v>
      </c>
      <c r="G3030">
        <v>23234.804155999998</v>
      </c>
      <c r="H3030">
        <f>(1/(1-91/360*VLOOKUP($A3030,Tbills!$B$4:$C$974,2,1)/100))^((1)/91)-1</f>
        <v>7.9195510458429652E-6</v>
      </c>
      <c r="I3030" s="2">
        <f t="shared" si="547"/>
        <v>281.21607950054715</v>
      </c>
      <c r="J3030">
        <f>VLOOKUP(A3030,'VXX-IV'!A$1:C$4500,3,0)</f>
        <v>281.24</v>
      </c>
      <c r="L3030">
        <f t="shared" si="542"/>
        <v>10567.097599983194</v>
      </c>
      <c r="M3030">
        <v>1057.5</v>
      </c>
      <c r="O3030">
        <f t="shared" si="543"/>
        <v>2122.2984862813837</v>
      </c>
      <c r="R3030">
        <f t="shared" si="544"/>
        <v>37.573739319380252</v>
      </c>
      <c r="U3030" s="2">
        <f t="shared" si="548"/>
        <v>43.380102204962292</v>
      </c>
      <c r="V3030">
        <f>VLOOKUP(A3030,'VXZ-IV'!A$1:C$4500,3,0)</f>
        <v>43.36</v>
      </c>
      <c r="W3030" s="10">
        <f t="shared" si="550"/>
        <v>4.6361173806030997E-4</v>
      </c>
      <c r="X3030">
        <f t="shared" si="545"/>
        <v>40.801253485095707</v>
      </c>
      <c r="Y3030">
        <v>40.799999999999997</v>
      </c>
      <c r="AA3030" s="10">
        <f t="shared" si="536"/>
        <v>3.0722673914462817E-5</v>
      </c>
      <c r="AB3030">
        <f t="shared" si="546"/>
        <v>232.67590356893609</v>
      </c>
      <c r="AC3030">
        <f>VLOOKUP(A3030,'VIXY-IV'!A$1:E$2000,4,0)</f>
        <v>232.63200000000001</v>
      </c>
      <c r="AD3030" s="10">
        <f t="shared" si="540"/>
        <v>1.8872540723591236E-4</v>
      </c>
      <c r="AE3030">
        <f>ROW()</f>
        <v>3030</v>
      </c>
      <c r="AF3030">
        <f t="shared" si="541"/>
        <v>0.81674473067915698</v>
      </c>
      <c r="AG3030">
        <f>AG3029*(1-(AG$1+AG$5))^($A3030-$A3029)*(1+2*(E3030/E3029-1))</f>
        <v>1954.790856324827</v>
      </c>
      <c r="AH3030">
        <f>VLOOKUP(A3030,'UVXY-IV'!A$2:E$2000,4,0)</f>
        <v>9625.1</v>
      </c>
      <c r="AJ3030" s="10">
        <f t="shared" si="539"/>
        <v>-0.79690695615372031</v>
      </c>
      <c r="AK3030">
        <f t="shared" si="549"/>
        <v>25.326490808597175</v>
      </c>
      <c r="AO3030">
        <f>AO3029*(1-AO$1+H3029)^($A3030-$A3029)*(2-E3030/E3029)</f>
        <v>25.953467780431517</v>
      </c>
      <c r="AP3030">
        <v>25.95</v>
      </c>
      <c r="AQ3030" s="10">
        <f t="shared" si="537"/>
        <v>1.3363315728387448E-4</v>
      </c>
    </row>
    <row r="3031" spans="1:43" x14ac:dyDescent="0.25">
      <c r="A3031" s="1">
        <v>42461</v>
      </c>
      <c r="B3031" s="12">
        <v>13.1</v>
      </c>
      <c r="C3031" s="12">
        <v>16.5</v>
      </c>
      <c r="D3031">
        <v>453.31439999999998</v>
      </c>
      <c r="E3031">
        <v>403.57850000000002</v>
      </c>
      <c r="F3031">
        <v>25636.565655999999</v>
      </c>
      <c r="G3031">
        <v>22827.79881</v>
      </c>
      <c r="H3031">
        <f>(1/(1-91/360*VLOOKUP($A3031,Tbills!$B$4:$C$974,2,1)/100))^((1)/91)-1</f>
        <v>7.9195510458429652E-6</v>
      </c>
      <c r="I3031" s="2">
        <f t="shared" si="547"/>
        <v>273.17992815378858</v>
      </c>
      <c r="J3031">
        <f>VLOOKUP(A3031,'VXX-IV'!A$1:C$4500,3,0)</f>
        <v>273.2</v>
      </c>
      <c r="L3031">
        <f t="shared" si="542"/>
        <v>9963.1170955844209</v>
      </c>
      <c r="M3031">
        <v>997.5</v>
      </c>
      <c r="O3031">
        <f t="shared" si="543"/>
        <v>2031.3082954507997</v>
      </c>
      <c r="R3031">
        <f t="shared" si="544"/>
        <v>38.108584093158676</v>
      </c>
      <c r="U3031" s="2">
        <f t="shared" si="548"/>
        <v>42.619514873187491</v>
      </c>
      <c r="V3031">
        <f>VLOOKUP(A3031,'VXZ-IV'!A$1:C$4500,3,0)</f>
        <v>42.6</v>
      </c>
      <c r="W3031" s="10">
        <f t="shared" si="550"/>
        <v>4.5809561472975879E-4</v>
      </c>
      <c r="X3031">
        <f t="shared" si="545"/>
        <v>41.514764558562248</v>
      </c>
      <c r="Y3031">
        <v>41.51</v>
      </c>
      <c r="AA3031" s="10">
        <f t="shared" si="536"/>
        <v>1.1478098198636211E-4</v>
      </c>
      <c r="AB3031">
        <f t="shared" si="546"/>
        <v>226.02964781610075</v>
      </c>
      <c r="AC3031">
        <f>VLOOKUP(A3031,'VIXY-IV'!A$1:E$2000,4,0)</f>
        <v>225.97800000000001</v>
      </c>
      <c r="AD3031" s="10">
        <f t="shared" si="540"/>
        <v>2.285524082024093E-4</v>
      </c>
      <c r="AE3031">
        <f>ROW()</f>
        <v>3031</v>
      </c>
      <c r="AF3031">
        <f t="shared" si="541"/>
        <v>0.79393939393939394</v>
      </c>
      <c r="AG3031">
        <f>AG3030*(1-(AG$1+AG$5))^($A3031-$A3030)*(1+2*(E3031/E3030-1))</f>
        <v>1843.0680593996108</v>
      </c>
      <c r="AH3031">
        <f>VLOOKUP(A3031,'UVXY-IV'!A$2:E$2000,4,0)</f>
        <v>9074.6</v>
      </c>
      <c r="AJ3031" s="10">
        <f t="shared" si="539"/>
        <v>-0.79689814874489118</v>
      </c>
      <c r="AK3031">
        <f t="shared" si="549"/>
        <v>26.048621749189785</v>
      </c>
      <c r="AO3031">
        <f>AO3030*(1-AO$1+H3030)^($A3031-$A3030)*(2-E3031/E3030)</f>
        <v>26.693943020876585</v>
      </c>
      <c r="AP3031">
        <v>26.69</v>
      </c>
      <c r="AQ3031" s="10">
        <f t="shared" si="537"/>
        <v>1.4773401560819188E-4</v>
      </c>
    </row>
    <row r="3032" spans="1:43" x14ac:dyDescent="0.25">
      <c r="A3032" s="1">
        <v>42464</v>
      </c>
      <c r="B3032" s="12">
        <v>14.12</v>
      </c>
      <c r="C3032" s="12">
        <v>17.23</v>
      </c>
      <c r="D3032">
        <v>466.53530000000001</v>
      </c>
      <c r="E3032">
        <v>415.33920000000001</v>
      </c>
      <c r="F3032">
        <v>26026.281341999998</v>
      </c>
      <c r="G3032">
        <v>23174.274506999998</v>
      </c>
      <c r="H3032">
        <f>(1/(1-91/360*VLOOKUP($A3032,Tbills!$B$4:$C$974,2,1)/100))^((1)/91)-1</f>
        <v>7.9195510458429652E-6</v>
      </c>
      <c r="I3032" s="2">
        <f t="shared" si="547"/>
        <v>281.12664642509571</v>
      </c>
      <c r="J3032">
        <f>VLOOKUP(A3032,'VXX-IV'!A$1:C$4500,3,0)</f>
        <v>281.14999999999998</v>
      </c>
      <c r="L3032">
        <f t="shared" si="542"/>
        <v>10542.609060024863</v>
      </c>
      <c r="M3032">
        <v>1055</v>
      </c>
      <c r="O3032">
        <f t="shared" si="543"/>
        <v>2119.8856447659696</v>
      </c>
      <c r="R3032">
        <f t="shared" si="544"/>
        <v>37.548229457242734</v>
      </c>
      <c r="U3032" s="2">
        <f t="shared" si="548"/>
        <v>43.264232848512457</v>
      </c>
      <c r="V3032">
        <f>VLOOKUP(A3032,'VXZ-IV'!A$1:C$4500,3,0)</f>
        <v>43.28</v>
      </c>
      <c r="W3032" s="10">
        <f t="shared" si="550"/>
        <v>-3.6430571828893754E-4</v>
      </c>
      <c r="X3032">
        <f t="shared" si="545"/>
        <v>40.881096839156356</v>
      </c>
      <c r="Y3032">
        <v>40.880000000000003</v>
      </c>
      <c r="AA3032" s="10">
        <f t="shared" si="536"/>
        <v>2.6830703433233793E-5</v>
      </c>
      <c r="AB3032">
        <f t="shared" si="546"/>
        <v>232.61375951201668</v>
      </c>
      <c r="AC3032">
        <f>VLOOKUP(A3032,'VIXY-IV'!A$1:E$2000,4,0)</f>
        <v>232.512</v>
      </c>
      <c r="AD3032" s="10">
        <f t="shared" si="540"/>
        <v>4.3765273197382548E-4</v>
      </c>
      <c r="AE3032">
        <f>ROW()</f>
        <v>3032</v>
      </c>
      <c r="AF3032">
        <f t="shared" si="541"/>
        <v>0.81950087057457921</v>
      </c>
      <c r="AG3032">
        <f>AG3031*(1-(AG$1+AG$5))^($A3032-$A3031)*(1+2*(E3032/E3031-1))</f>
        <v>1950.2887454843383</v>
      </c>
      <c r="AH3032">
        <f>VLOOKUP(A3032,'UVXY-IV'!A$2:E$2000,4,0)</f>
        <v>9601.15</v>
      </c>
      <c r="AJ3032" s="10">
        <f t="shared" si="539"/>
        <v>-0.79686925571579048</v>
      </c>
      <c r="AK3032">
        <f t="shared" si="549"/>
        <v>25.286004198826625</v>
      </c>
      <c r="AO3032">
        <f>AO3031*(1-AO$1+H3031)^($A3032-$A3031)*(2-E3032/E3031)</f>
        <v>25.913793754427619</v>
      </c>
      <c r="AP3032">
        <v>25.91</v>
      </c>
      <c r="AQ3032" s="10">
        <f t="shared" si="537"/>
        <v>1.4642047192658936E-4</v>
      </c>
    </row>
    <row r="3033" spans="1:43" x14ac:dyDescent="0.25">
      <c r="A3033" s="1">
        <v>42465</v>
      </c>
      <c r="B3033" s="12">
        <v>15.42</v>
      </c>
      <c r="C3033" s="12">
        <v>18.38</v>
      </c>
      <c r="D3033">
        <v>489.32920000000001</v>
      </c>
      <c r="E3033">
        <v>435.62849999999997</v>
      </c>
      <c r="F3033">
        <v>26689.365141999999</v>
      </c>
      <c r="G3033">
        <v>23764.512858999999</v>
      </c>
      <c r="H3033">
        <f>(1/(1-91/360*VLOOKUP($A3033,Tbills!$B$4:$C$974,2,1)/100))^((1)/91)-1</f>
        <v>7.9195510458429652E-6</v>
      </c>
      <c r="I3033" s="2">
        <f t="shared" si="547"/>
        <v>294.85469310972553</v>
      </c>
      <c r="J3033">
        <f>VLOOKUP(A3033,'VXX-IV'!A$1:C$4500,3,0)</f>
        <v>294.88</v>
      </c>
      <c r="L3033">
        <f t="shared" si="542"/>
        <v>11572.189458009017</v>
      </c>
      <c r="M3033">
        <v>1157.5</v>
      </c>
      <c r="O3033">
        <f t="shared" si="543"/>
        <v>2275.1434410780166</v>
      </c>
      <c r="R3033">
        <f t="shared" si="544"/>
        <v>36.629458926061325</v>
      </c>
      <c r="U3033" s="2">
        <f t="shared" si="548"/>
        <v>44.365414226297524</v>
      </c>
      <c r="V3033">
        <f>VLOOKUP(A3033,'VXZ-IV'!A$1:C$4500,3,0)</f>
        <v>44.36</v>
      </c>
      <c r="W3033" s="10">
        <f t="shared" si="550"/>
        <v>1.2205199047610193E-4</v>
      </c>
      <c r="X3033">
        <f t="shared" si="545"/>
        <v>39.838715668094551</v>
      </c>
      <c r="Y3033">
        <v>39.840000000000003</v>
      </c>
      <c r="AA3033" s="10">
        <f t="shared" si="536"/>
        <v>-3.223724662282379E-5</v>
      </c>
      <c r="AB3033">
        <f t="shared" si="546"/>
        <v>243.97601141666027</v>
      </c>
      <c r="AC3033">
        <f>VLOOKUP(A3033,'VIXY-IV'!A$1:E$2000,4,0)</f>
        <v>243.85400000000001</v>
      </c>
      <c r="AD3033" s="10">
        <f t="shared" si="540"/>
        <v>5.0034617705785323E-4</v>
      </c>
      <c r="AE3033">
        <f>ROW()</f>
        <v>3033</v>
      </c>
      <c r="AF3033">
        <f t="shared" si="541"/>
        <v>0.8389553862894451</v>
      </c>
      <c r="AG3033">
        <f>AG3032*(1-(AG$1+AG$5))^($A3033-$A3032)*(1+2*(E3033/E3032-1))</f>
        <v>2140.7596257453802</v>
      </c>
      <c r="AH3033">
        <f>VLOOKUP(A3033,'UVXY-IV'!A$2:E$2000,4,0)</f>
        <v>10538.55</v>
      </c>
      <c r="AJ3033" s="10">
        <f t="shared" si="539"/>
        <v>-0.79686393045102211</v>
      </c>
      <c r="AK3033">
        <f t="shared" si="549"/>
        <v>24.04966393294459</v>
      </c>
      <c r="AO3033">
        <f>AO3032*(1-AO$1+H3032)^($A3033-$A3032)*(2-E3033/E3032)</f>
        <v>24.647189737835369</v>
      </c>
      <c r="AP3033">
        <v>24.65</v>
      </c>
      <c r="AQ3033" s="10">
        <f t="shared" si="537"/>
        <v>-1.14006578686765E-4</v>
      </c>
    </row>
    <row r="3034" spans="1:43" x14ac:dyDescent="0.25">
      <c r="A3034" s="1">
        <v>42466</v>
      </c>
      <c r="B3034" s="12">
        <v>14.09</v>
      </c>
      <c r="C3034" s="12">
        <v>17.28</v>
      </c>
      <c r="D3034">
        <v>460.02159999999998</v>
      </c>
      <c r="E3034">
        <v>409.53379999999999</v>
      </c>
      <c r="F3034">
        <v>25986.348194999999</v>
      </c>
      <c r="G3034">
        <v>23138.350407000002</v>
      </c>
      <c r="H3034">
        <f>(1/(1-91/360*VLOOKUP($A3034,Tbills!$B$4:$C$974,2,1)/100))^((1)/91)-1</f>
        <v>7.9195510458429652E-6</v>
      </c>
      <c r="I3034" s="2">
        <f t="shared" si="547"/>
        <v>277.18807771344956</v>
      </c>
      <c r="J3034">
        <f>VLOOKUP(A3034,'VXX-IV'!A$1:C$4500,3,0)</f>
        <v>277.20999999999998</v>
      </c>
      <c r="L3034">
        <f t="shared" si="542"/>
        <v>10185.432001284786</v>
      </c>
      <c r="M3034">
        <v>1020</v>
      </c>
      <c r="O3034">
        <f t="shared" si="543"/>
        <v>2070.6476915261596</v>
      </c>
      <c r="R3034">
        <f t="shared" si="544"/>
        <v>37.724829017783826</v>
      </c>
      <c r="U3034" s="2">
        <f t="shared" si="548"/>
        <v>43.195744225364379</v>
      </c>
      <c r="V3034">
        <f>VLOOKUP(A3034,'VXZ-IV'!A$1:C$4500,3,0)</f>
        <v>43.2</v>
      </c>
      <c r="W3034" s="10">
        <f t="shared" si="550"/>
        <v>-9.8513301750591253E-5</v>
      </c>
      <c r="X3034">
        <f t="shared" si="545"/>
        <v>40.887222913839011</v>
      </c>
      <c r="Y3034">
        <v>40.89</v>
      </c>
      <c r="AA3034" s="10">
        <f t="shared" si="536"/>
        <v>-6.7916022523539787E-5</v>
      </c>
      <c r="AB3034">
        <f t="shared" si="546"/>
        <v>229.36067467308524</v>
      </c>
      <c r="AC3034">
        <f>VLOOKUP(A3034,'VIXY-IV'!A$1:E$2000,4,0)</f>
        <v>229.20599999999999</v>
      </c>
      <c r="AD3034" s="10">
        <f t="shared" si="540"/>
        <v>6.7482820294961776E-4</v>
      </c>
      <c r="AE3034">
        <f>ROW()</f>
        <v>3034</v>
      </c>
      <c r="AF3034">
        <f t="shared" si="541"/>
        <v>0.81539351851851849</v>
      </c>
      <c r="AG3034">
        <f>AG3033*(1-(AG$1+AG$5))^($A3034-$A3033)*(1+2*(E3034/E3033-1))</f>
        <v>1884.2276909333957</v>
      </c>
      <c r="AH3034">
        <f>VLOOKUP(A3034,'UVXY-IV'!A$2:E$2000,4,0)</f>
        <v>9273.7999999999993</v>
      </c>
      <c r="AJ3034" s="10">
        <f t="shared" si="539"/>
        <v>-0.79682247935761008</v>
      </c>
      <c r="AK3034">
        <f t="shared" si="549"/>
        <v>25.489082105594797</v>
      </c>
      <c r="AO3034">
        <f>AO3033*(1-AO$1+H3033)^($A3034-$A3033)*(2-E3034/E3033)</f>
        <v>26.122828354732682</v>
      </c>
      <c r="AP3034">
        <v>26.12</v>
      </c>
      <c r="AQ3034" s="10">
        <f t="shared" si="537"/>
        <v>1.0828310615162984E-4</v>
      </c>
    </row>
    <row r="3035" spans="1:43" x14ac:dyDescent="0.25">
      <c r="A3035" s="1">
        <v>42467</v>
      </c>
      <c r="B3035" s="12">
        <v>16.16</v>
      </c>
      <c r="C3035" s="12">
        <v>18.86</v>
      </c>
      <c r="D3035">
        <v>501.90780000000001</v>
      </c>
      <c r="E3035">
        <v>446.81970000000001</v>
      </c>
      <c r="F3035">
        <v>27270.892083999999</v>
      </c>
      <c r="G3035">
        <v>24281.930279</v>
      </c>
      <c r="H3035">
        <f>(1/(1-91/360*VLOOKUP($A3035,Tbills!$B$4:$C$974,2,1)/100))^((1)/91)-1</f>
        <v>6.2517975603082476E-6</v>
      </c>
      <c r="I3035" s="2">
        <f t="shared" si="547"/>
        <v>302.41942108934842</v>
      </c>
      <c r="J3035">
        <f>VLOOKUP(A3035,'VXX-IV'!A$1:C$4500,3,0)</f>
        <v>302.44</v>
      </c>
      <c r="L3035">
        <f t="shared" si="542"/>
        <v>12039.623094517481</v>
      </c>
      <c r="M3035">
        <v>1205</v>
      </c>
      <c r="O3035">
        <f t="shared" si="543"/>
        <v>2353.3507677893385</v>
      </c>
      <c r="R3035">
        <f t="shared" si="544"/>
        <v>36.00587758015299</v>
      </c>
      <c r="U3035" s="2">
        <f t="shared" si="548"/>
        <v>45.329868857013729</v>
      </c>
      <c r="V3035">
        <f>VLOOKUP(A3035,'VXZ-IV'!A$1:C$4500,3,0)</f>
        <v>45.32</v>
      </c>
      <c r="W3035" s="10">
        <f t="shared" si="550"/>
        <v>2.1775942219171007E-4</v>
      </c>
      <c r="X3035">
        <f t="shared" si="545"/>
        <v>38.865235865545586</v>
      </c>
      <c r="Y3035">
        <v>38.869999999999997</v>
      </c>
      <c r="AA3035" s="10">
        <f t="shared" si="536"/>
        <v>-1.2256584652459157E-4</v>
      </c>
      <c r="AB3035">
        <f t="shared" si="546"/>
        <v>250.24181589804672</v>
      </c>
      <c r="AC3035">
        <f>VLOOKUP(A3035,'VIXY-IV'!A$1:E$2000,4,0)</f>
        <v>250.02600000000001</v>
      </c>
      <c r="AD3035" s="10">
        <f t="shared" si="540"/>
        <v>8.6317382210943094E-4</v>
      </c>
      <c r="AE3035">
        <f>ROW()</f>
        <v>3035</v>
      </c>
      <c r="AF3035">
        <f t="shared" si="541"/>
        <v>0.8568398727465536</v>
      </c>
      <c r="AG3035">
        <f>AG3034*(1-(AG$1+AG$5))^($A3035-$A3034)*(1+2*(E3035/E3034-1))</f>
        <v>2227.2506888051912</v>
      </c>
      <c r="AH3035">
        <f>VLOOKUP(A3035,'UVXY-IV'!A$2:E$2000,4,0)</f>
        <v>10960.2</v>
      </c>
      <c r="AJ3035" s="10">
        <f t="shared" si="539"/>
        <v>-0.79678740453593999</v>
      </c>
      <c r="AK3035">
        <f t="shared" si="549"/>
        <v>23.167356071471286</v>
      </c>
      <c r="AO3035">
        <f>AO3034*(1-AO$1+H3034)^($A3035-$A3034)*(2-E3035/E3034)</f>
        <v>23.743791958432769</v>
      </c>
      <c r="AP3035">
        <v>23.74</v>
      </c>
      <c r="AQ3035" s="10">
        <f t="shared" si="537"/>
        <v>1.5972866186908519E-4</v>
      </c>
    </row>
    <row r="3036" spans="1:43" x14ac:dyDescent="0.25">
      <c r="A3036" s="1">
        <v>42468</v>
      </c>
      <c r="B3036" s="12">
        <v>15.36</v>
      </c>
      <c r="C3036" s="12">
        <v>18.32</v>
      </c>
      <c r="D3036">
        <v>490.05309999999997</v>
      </c>
      <c r="E3036">
        <v>436.26330000000002</v>
      </c>
      <c r="F3036">
        <v>27052.954587</v>
      </c>
      <c r="G3036">
        <v>24087.727502000002</v>
      </c>
      <c r="H3036">
        <f>(1/(1-91/360*VLOOKUP($A3036,Tbills!$B$4:$C$974,2,1)/100))^((1)/91)-1</f>
        <v>6.2517975603082476E-6</v>
      </c>
      <c r="I3036" s="2">
        <f t="shared" si="547"/>
        <v>295.26929273226199</v>
      </c>
      <c r="J3036">
        <f>VLOOKUP(A3036,'VXX-IV'!A$1:C$4500,3,0)</f>
        <v>295.29000000000002</v>
      </c>
      <c r="L3036">
        <f t="shared" si="542"/>
        <v>11470.288739412394</v>
      </c>
      <c r="M3036">
        <v>1147.5</v>
      </c>
      <c r="O3036">
        <f t="shared" si="543"/>
        <v>2269.8751573575469</v>
      </c>
      <c r="R3036">
        <f t="shared" si="544"/>
        <v>36.429561585217776</v>
      </c>
      <c r="U3036" s="2">
        <f t="shared" si="548"/>
        <v>44.966515144307699</v>
      </c>
      <c r="V3036">
        <f>VLOOKUP(A3036,'VXZ-IV'!A$1:C$4500,3,0)</f>
        <v>44.96</v>
      </c>
      <c r="W3036" s="10">
        <f t="shared" si="550"/>
        <v>1.4490979332060228E-4</v>
      </c>
      <c r="X3036">
        <f t="shared" si="545"/>
        <v>39.174869400235409</v>
      </c>
      <c r="Y3036">
        <v>39.17</v>
      </c>
      <c r="AA3036" s="10">
        <f t="shared" si="536"/>
        <v>1.2431453243322288E-4</v>
      </c>
      <c r="AB3036">
        <f t="shared" si="546"/>
        <v>244.3287731938652</v>
      </c>
      <c r="AC3036">
        <f>VLOOKUP(A3036,'VIXY-IV'!A$1:E$2000,4,0)</f>
        <v>244.11600000000001</v>
      </c>
      <c r="AD3036" s="10">
        <f t="shared" si="540"/>
        <v>8.7160691583187955E-4</v>
      </c>
      <c r="AE3036">
        <f>ROW()</f>
        <v>3036</v>
      </c>
      <c r="AF3036">
        <f t="shared" si="541"/>
        <v>0.83842794759825323</v>
      </c>
      <c r="AG3036">
        <f>AG3035*(1-(AG$1+AG$5))^($A3036-$A3035)*(1+2*(E3036/E3035-1))</f>
        <v>2121.9387477683495</v>
      </c>
      <c r="AH3036">
        <f>VLOOKUP(A3036,'UVXY-IV'!A$2:E$2000,4,0)</f>
        <v>10441.950000000001</v>
      </c>
      <c r="AJ3036" s="10">
        <f t="shared" si="539"/>
        <v>-0.79678711852016626</v>
      </c>
      <c r="AK3036">
        <f t="shared" si="549"/>
        <v>23.713595094109376</v>
      </c>
      <c r="AO3036">
        <f>AO3035*(1-AO$1+H3035)^($A3036-$A3035)*(2-E3036/E3035)</f>
        <v>24.304007171739205</v>
      </c>
      <c r="AP3036">
        <v>24.3</v>
      </c>
      <c r="AQ3036" s="10">
        <f t="shared" si="537"/>
        <v>1.6490418679859786E-4</v>
      </c>
    </row>
    <row r="3037" spans="1:43" x14ac:dyDescent="0.25">
      <c r="A3037" s="1">
        <v>42471</v>
      </c>
      <c r="B3037" s="12">
        <v>16.260000000000002</v>
      </c>
      <c r="C3037" s="12">
        <v>18.89</v>
      </c>
      <c r="D3037">
        <v>502.89120000000003</v>
      </c>
      <c r="E3037">
        <v>447.6841</v>
      </c>
      <c r="F3037">
        <v>27520.847769</v>
      </c>
      <c r="G3037">
        <v>24503.883952</v>
      </c>
      <c r="H3037">
        <f>(1/(1-91/360*VLOOKUP($A3037,Tbills!$B$4:$C$974,2,1)/100))^((1)/91)-1</f>
        <v>6.2517975603082476E-6</v>
      </c>
      <c r="I3037" s="2">
        <f t="shared" si="547"/>
        <v>302.98240575799747</v>
      </c>
      <c r="J3037">
        <f>VLOOKUP(A3037,'VXX-IV'!A$1:C$4500,3,0)</f>
        <v>303</v>
      </c>
      <c r="L3037">
        <f t="shared" si="542"/>
        <v>12069.432360455032</v>
      </c>
      <c r="M3037">
        <v>1207.5</v>
      </c>
      <c r="O3037">
        <f t="shared" si="543"/>
        <v>2358.7702032533489</v>
      </c>
      <c r="R3037">
        <f t="shared" si="544"/>
        <v>35.947846996178534</v>
      </c>
      <c r="U3037" s="2">
        <f t="shared" si="548"/>
        <v>45.740885381985059</v>
      </c>
      <c r="V3037">
        <f>VLOOKUP(A3037,'VXZ-IV'!A$1:C$4500,3,0)</f>
        <v>45.72</v>
      </c>
      <c r="W3037" s="10">
        <f t="shared" si="550"/>
        <v>4.5681062959457286E-4</v>
      </c>
      <c r="X3037">
        <f t="shared" si="545"/>
        <v>38.494507373689252</v>
      </c>
      <c r="Y3037">
        <v>38.49</v>
      </c>
      <c r="AA3037" s="10">
        <f t="shared" si="536"/>
        <v>1.1710505817741357E-4</v>
      </c>
      <c r="AB3037">
        <f t="shared" si="546"/>
        <v>250.72214593436956</v>
      </c>
      <c r="AC3037">
        <f>VLOOKUP(A3037,'VIXY-IV'!A$1:E$2000,4,0)</f>
        <v>250.488</v>
      </c>
      <c r="AD3037" s="10">
        <f t="shared" si="540"/>
        <v>9.3475908773910099E-4</v>
      </c>
      <c r="AE3037">
        <f>ROW()</f>
        <v>3037</v>
      </c>
      <c r="AF3037">
        <f t="shared" si="541"/>
        <v>0.86077289571201698</v>
      </c>
      <c r="AG3037">
        <f>AG3036*(1-(AG$1+AG$5))^($A3037-$A3036)*(1+2*(E3037/E3036-1))</f>
        <v>2232.8121413451331</v>
      </c>
      <c r="AH3037">
        <f>VLOOKUP(A3037,'UVXY-IV'!A$2:E$2000,4,0)</f>
        <v>10987.9</v>
      </c>
      <c r="AJ3037" s="10">
        <f t="shared" si="539"/>
        <v>-0.79679355096559545</v>
      </c>
      <c r="AK3037">
        <f t="shared" si="549"/>
        <v>23.089577815636975</v>
      </c>
      <c r="AO3037">
        <f>AO3036*(1-AO$1+H3036)^($A3037-$A3036)*(2-E3037/E3036)</f>
        <v>23.665578012802044</v>
      </c>
      <c r="AP3037">
        <v>23.67</v>
      </c>
      <c r="AQ3037" s="10">
        <f t="shared" si="537"/>
        <v>-1.8681821706623136E-4</v>
      </c>
    </row>
    <row r="3038" spans="1:43" x14ac:dyDescent="0.25">
      <c r="A3038" s="1">
        <v>42472</v>
      </c>
      <c r="B3038" s="12">
        <v>14.85</v>
      </c>
      <c r="C3038" s="12">
        <v>17.97</v>
      </c>
      <c r="D3038">
        <v>479.83530000000002</v>
      </c>
      <c r="E3038">
        <v>427.15640000000002</v>
      </c>
      <c r="F3038">
        <v>27144.32545</v>
      </c>
      <c r="G3038">
        <v>24168.484573999998</v>
      </c>
      <c r="H3038">
        <f>(1/(1-91/360*VLOOKUP($A3038,Tbills!$B$4:$C$974,2,1)/100))^((1)/91)-1</f>
        <v>6.2517975603082476E-6</v>
      </c>
      <c r="I3038" s="2">
        <f t="shared" si="547"/>
        <v>289.08461440386895</v>
      </c>
      <c r="J3038">
        <f>VLOOKUP(A3038,'VXX-IV'!A$1:C$4500,3,0)</f>
        <v>289.10000000000002</v>
      </c>
      <c r="L3038">
        <f t="shared" si="542"/>
        <v>10962.163754448073</v>
      </c>
      <c r="M3038">
        <v>1097.5</v>
      </c>
      <c r="O3038">
        <f t="shared" si="543"/>
        <v>2196.4608241052961</v>
      </c>
      <c r="R3038">
        <f t="shared" si="544"/>
        <v>36.770344658729741</v>
      </c>
      <c r="U3038" s="2">
        <f t="shared" si="548"/>
        <v>45.113988305787032</v>
      </c>
      <c r="V3038">
        <f>VLOOKUP(A3038,'VXZ-IV'!A$1:C$4500,3,0)</f>
        <v>45.12</v>
      </c>
      <c r="W3038" s="10">
        <f t="shared" si="550"/>
        <v>-1.3323790365615817E-4</v>
      </c>
      <c r="X3038">
        <f t="shared" si="545"/>
        <v>39.020205514466845</v>
      </c>
      <c r="Y3038">
        <v>39.020000000000003</v>
      </c>
      <c r="AA3038" s="10">
        <f t="shared" si="536"/>
        <v>5.2669007390981903E-6</v>
      </c>
      <c r="AB3038">
        <f t="shared" si="546"/>
        <v>239.22485924305272</v>
      </c>
      <c r="AC3038">
        <f>VLOOKUP(A3038,'VIXY-IV'!A$1:E$2000,4,0)</f>
        <v>239.00399999999999</v>
      </c>
      <c r="AD3038" s="10">
        <f t="shared" si="540"/>
        <v>9.2408178546277142E-4</v>
      </c>
      <c r="AE3038">
        <f>ROW()</f>
        <v>3038</v>
      </c>
      <c r="AF3038">
        <f t="shared" si="541"/>
        <v>0.82637729549248751</v>
      </c>
      <c r="AG3038">
        <f>AG3037*(1-(AG$1+AG$5))^($A3038-$A3037)*(1+2*(E3038/E3037-1))</f>
        <v>2027.9811200215195</v>
      </c>
      <c r="AH3038">
        <f>VLOOKUP(A3038,'UVXY-IV'!A$2:E$2000,4,0)</f>
        <v>9979.7000000000007</v>
      </c>
      <c r="AJ3038" s="10">
        <f t="shared" si="539"/>
        <v>-0.79678937041980025</v>
      </c>
      <c r="AK3038">
        <f t="shared" si="549"/>
        <v>24.147181624255616</v>
      </c>
      <c r="AO3038">
        <f>AO3037*(1-AO$1+H3037)^($A3038-$A3037)*(2-E3038/E3037)</f>
        <v>24.749957225768146</v>
      </c>
      <c r="AP3038">
        <v>24.75</v>
      </c>
      <c r="AQ3038" s="10">
        <f t="shared" si="537"/>
        <v>-1.728251792121327E-6</v>
      </c>
    </row>
    <row r="3039" spans="1:43" x14ac:dyDescent="0.25">
      <c r="A3039" s="1">
        <v>42473</v>
      </c>
      <c r="B3039" s="12">
        <v>13.84</v>
      </c>
      <c r="C3039" s="12">
        <v>17.260000000000002</v>
      </c>
      <c r="D3039">
        <v>456.56880000000001</v>
      </c>
      <c r="E3039">
        <v>406.44150000000002</v>
      </c>
      <c r="F3039">
        <v>26601.479461999999</v>
      </c>
      <c r="G3039">
        <v>23684.999865000002</v>
      </c>
      <c r="H3039">
        <f>(1/(1-91/360*VLOOKUP($A3039,Tbills!$B$4:$C$974,2,1)/100))^((1)/91)-1</f>
        <v>6.2517975603082476E-6</v>
      </c>
      <c r="I3039" s="2">
        <f t="shared" si="547"/>
        <v>275.06062430860885</v>
      </c>
      <c r="J3039">
        <f>VLOOKUP(A3039,'VXX-IV'!A$1:C$4500,3,0)</f>
        <v>275.08</v>
      </c>
      <c r="L3039">
        <f t="shared" si="542"/>
        <v>9898.5604382139682</v>
      </c>
      <c r="M3039">
        <v>990</v>
      </c>
      <c r="O3039">
        <f t="shared" si="543"/>
        <v>2036.6165218156366</v>
      </c>
      <c r="R3039">
        <f t="shared" si="544"/>
        <v>37.660228929573123</v>
      </c>
      <c r="U3039" s="2">
        <f t="shared" si="548"/>
        <v>44.210697845188854</v>
      </c>
      <c r="V3039">
        <f>VLOOKUP(A3039,'VXZ-IV'!A$1:C$4500,3,0)</f>
        <v>44.2</v>
      </c>
      <c r="W3039" s="10">
        <f t="shared" si="550"/>
        <v>2.420326965804076E-4</v>
      </c>
      <c r="X3039">
        <f t="shared" si="545"/>
        <v>39.799572063737529</v>
      </c>
      <c r="Y3039">
        <v>39.799999999999997</v>
      </c>
      <c r="AA3039" s="10">
        <f t="shared" si="536"/>
        <v>-1.0752167398764279E-5</v>
      </c>
      <c r="AB3039">
        <f t="shared" si="546"/>
        <v>227.62281999569129</v>
      </c>
      <c r="AC3039">
        <f>VLOOKUP(A3039,'VIXY-IV'!A$1:E$2000,4,0)</f>
        <v>227.42599999999999</v>
      </c>
      <c r="AD3039" s="10">
        <f t="shared" si="540"/>
        <v>8.6542433886749315E-4</v>
      </c>
      <c r="AE3039">
        <f>ROW()</f>
        <v>3039</v>
      </c>
      <c r="AF3039">
        <f t="shared" si="541"/>
        <v>0.80185399768250276</v>
      </c>
      <c r="AG3039">
        <f>AG3038*(1-(AG$1+AG$5))^($A3039-$A3038)*(1+2*(E3039/E3038-1))</f>
        <v>1831.2259904396228</v>
      </c>
      <c r="AH3039">
        <f>VLOOKUP(A3039,'UVXY-IV'!A$2:E$2000,4,0)</f>
        <v>9012.0499999999993</v>
      </c>
      <c r="AJ3039" s="10">
        <f t="shared" si="539"/>
        <v>-0.79680250437584976</v>
      </c>
      <c r="AK3039">
        <f t="shared" si="549"/>
        <v>25.317017188547243</v>
      </c>
      <c r="AO3039">
        <f>AO3038*(1-AO$1+H3038)^($A3039-$A3038)*(2-E3039/E3038)</f>
        <v>25.949405959875836</v>
      </c>
      <c r="AP3039">
        <v>25.95</v>
      </c>
      <c r="AQ3039" s="10">
        <f t="shared" si="537"/>
        <v>-2.2891719620887763E-5</v>
      </c>
    </row>
    <row r="3040" spans="1:43" x14ac:dyDescent="0.25">
      <c r="A3040" s="1">
        <v>42474</v>
      </c>
      <c r="B3040" s="12">
        <v>13.72</v>
      </c>
      <c r="C3040" s="12">
        <v>17.239999999999998</v>
      </c>
      <c r="D3040">
        <v>451.4341</v>
      </c>
      <c r="E3040">
        <v>401.86799999999999</v>
      </c>
      <c r="F3040">
        <v>26522.348464999999</v>
      </c>
      <c r="G3040">
        <v>23614.396399000001</v>
      </c>
      <c r="H3040">
        <f>(1/(1-91/360*VLOOKUP($A3040,Tbills!$B$4:$C$974,2,1)/100))^((1)/91)-1</f>
        <v>6.1128296529044945E-6</v>
      </c>
      <c r="I3040" s="2">
        <f t="shared" si="547"/>
        <v>271.96058432110794</v>
      </c>
      <c r="J3040">
        <f>VLOOKUP(A3040,'VXX-IV'!A$1:C$4500,3,0)</f>
        <v>271.98</v>
      </c>
      <c r="L3040">
        <f t="shared" si="542"/>
        <v>9675.4142541058845</v>
      </c>
      <c r="M3040">
        <v>967.5</v>
      </c>
      <c r="O3040">
        <f t="shared" si="543"/>
        <v>2002.173379987757</v>
      </c>
      <c r="R3040">
        <f t="shared" si="544"/>
        <v>37.870403554026517</v>
      </c>
      <c r="U3040" s="2">
        <f t="shared" si="548"/>
        <v>44.078110179383344</v>
      </c>
      <c r="V3040">
        <f>VLOOKUP(A3040,'VXZ-IV'!A$1:C$4500,3,0)</f>
        <v>44.08</v>
      </c>
      <c r="W3040" s="10">
        <f t="shared" si="550"/>
        <v>-4.2872518526637649E-5</v>
      </c>
      <c r="X3040">
        <f t="shared" si="545"/>
        <v>39.916979622462883</v>
      </c>
      <c r="Y3040">
        <v>39.92</v>
      </c>
      <c r="AA3040" s="10">
        <f t="shared" si="536"/>
        <v>-7.5660759947915324E-5</v>
      </c>
      <c r="AB3040">
        <f t="shared" si="546"/>
        <v>225.06063684677721</v>
      </c>
      <c r="AC3040">
        <f>VLOOKUP(A3040,'VIXY-IV'!A$1:E$2000,4,0)</f>
        <v>224.858</v>
      </c>
      <c r="AD3040" s="10">
        <f t="shared" si="540"/>
        <v>9.0117695068525627E-4</v>
      </c>
      <c r="AE3040">
        <f>ROW()</f>
        <v>3040</v>
      </c>
      <c r="AF3040">
        <f t="shared" si="541"/>
        <v>0.79582366589327158</v>
      </c>
      <c r="AG3040">
        <f>AG3039*(1-(AG$1+AG$5))^($A3040-$A3039)*(1+2*(E3040/E3039-1))</f>
        <v>1789.9537751230098</v>
      </c>
      <c r="AH3040">
        <f>VLOOKUP(A3040,'UVXY-IV'!A$2:E$2000,4,0)</f>
        <v>8808.6</v>
      </c>
      <c r="AJ3040" s="10">
        <f t="shared" si="539"/>
        <v>-0.79679474886780988</v>
      </c>
      <c r="AK3040">
        <f t="shared" si="549"/>
        <v>25.600705567539247</v>
      </c>
      <c r="AO3040">
        <f>AO3039*(1-AO$1+H3039)^($A3040-$A3039)*(2-E3040/E3039)</f>
        <v>26.24059622067487</v>
      </c>
      <c r="AP3040">
        <v>26.24</v>
      </c>
      <c r="AQ3040" s="10">
        <f t="shared" si="537"/>
        <v>2.2721824499694065E-5</v>
      </c>
    </row>
    <row r="3041" spans="1:43" x14ac:dyDescent="0.25">
      <c r="A3041" s="1">
        <v>42475</v>
      </c>
      <c r="B3041" s="12">
        <v>13.62</v>
      </c>
      <c r="C3041" s="12">
        <v>17.16</v>
      </c>
      <c r="D3041">
        <v>446.9425</v>
      </c>
      <c r="E3041">
        <v>397.86709999999999</v>
      </c>
      <c r="F3041">
        <v>26445.113431000002</v>
      </c>
      <c r="G3041">
        <v>23545.485185000001</v>
      </c>
      <c r="H3041">
        <f>(1/(1-91/360*VLOOKUP($A3041,Tbills!$B$4:$C$974,2,1)/100))^((1)/91)-1</f>
        <v>6.1128296529044945E-6</v>
      </c>
      <c r="I3041" s="2">
        <f t="shared" si="547"/>
        <v>269.24811310862611</v>
      </c>
      <c r="J3041">
        <f>VLOOKUP(A3041,'VXX-IV'!A$1:C$4500,3,0)</f>
        <v>269.26</v>
      </c>
      <c r="L3041">
        <f t="shared" si="542"/>
        <v>9482.3914088500569</v>
      </c>
      <c r="M3041">
        <v>950</v>
      </c>
      <c r="O3041">
        <f t="shared" si="543"/>
        <v>1972.2071907542811</v>
      </c>
      <c r="R3041">
        <f t="shared" si="544"/>
        <v>38.057197342777457</v>
      </c>
      <c r="U3041" s="2">
        <f t="shared" si="548"/>
        <v>43.948679821557981</v>
      </c>
      <c r="V3041">
        <f>VLOOKUP(A3041,'VXZ-IV'!A$1:C$4500,3,0)</f>
        <v>43.96</v>
      </c>
      <c r="W3041" s="10">
        <f t="shared" si="550"/>
        <v>-2.5751088357639507E-4</v>
      </c>
      <c r="X3041">
        <f t="shared" si="545"/>
        <v>40.032228843541176</v>
      </c>
      <c r="Y3041">
        <v>40.03</v>
      </c>
      <c r="AA3041" s="10">
        <f t="shared" si="536"/>
        <v>5.5679329032498615E-5</v>
      </c>
      <c r="AB3041">
        <f t="shared" si="546"/>
        <v>222.81914853198813</v>
      </c>
      <c r="AC3041">
        <f>VLOOKUP(A3041,'VIXY-IV'!A$1:E$2000,4,0)</f>
        <v>222.61</v>
      </c>
      <c r="AD3041" s="10">
        <f t="shared" si="540"/>
        <v>9.3952891598814148E-4</v>
      </c>
      <c r="AE3041">
        <f>ROW()</f>
        <v>3041</v>
      </c>
      <c r="AF3041">
        <f t="shared" si="541"/>
        <v>0.79370629370629364</v>
      </c>
      <c r="AG3041">
        <f>AG3040*(1-(AG$1+AG$5))^($A3041-$A3040)*(1+2*(E3041/E3040-1))</f>
        <v>1754.2539688949719</v>
      </c>
      <c r="AH3041">
        <f>VLOOKUP(A3041,'UVXY-IV'!A$2:E$2000,4,0)</f>
        <v>8632.7999999999993</v>
      </c>
      <c r="AJ3041" s="10">
        <f t="shared" si="539"/>
        <v>-0.79679200619787649</v>
      </c>
      <c r="AK3041">
        <f t="shared" si="549"/>
        <v>25.854375728891569</v>
      </c>
      <c r="AO3041">
        <f>AO3040*(1-AO$1+H3040)^($A3041-$A3040)*(2-E3041/E3040)</f>
        <v>26.501023006277354</v>
      </c>
      <c r="AP3041">
        <v>26.5</v>
      </c>
      <c r="AQ3041" s="10">
        <f t="shared" si="537"/>
        <v>3.8604010466070093E-5</v>
      </c>
    </row>
    <row r="3042" spans="1:43" x14ac:dyDescent="0.25">
      <c r="A3042" s="1">
        <v>42478</v>
      </c>
      <c r="B3042" s="12">
        <v>13.35</v>
      </c>
      <c r="C3042" s="12">
        <v>16.510000000000002</v>
      </c>
      <c r="D3042">
        <v>424.33330000000001</v>
      </c>
      <c r="E3042">
        <v>377.73309999999998</v>
      </c>
      <c r="F3042">
        <v>25475.152413</v>
      </c>
      <c r="G3042">
        <v>22681.445724000001</v>
      </c>
      <c r="H3042">
        <f>(1/(1-91/360*VLOOKUP($A3042,Tbills!$B$4:$C$974,2,1)/100))^((1)/91)-1</f>
        <v>6.1128296529044945E-6</v>
      </c>
      <c r="I3042" s="2">
        <f t="shared" si="547"/>
        <v>255.60912874340755</v>
      </c>
      <c r="J3042">
        <f>VLOOKUP(A3042,'VXX-IV'!A$1:C$4500,3,0)</f>
        <v>255.62</v>
      </c>
      <c r="L3042">
        <f t="shared" si="542"/>
        <v>8521.6821698233052</v>
      </c>
      <c r="M3042">
        <v>852.5</v>
      </c>
      <c r="O3042">
        <f t="shared" si="543"/>
        <v>1822.3181124276573</v>
      </c>
      <c r="R3042">
        <f t="shared" si="544"/>
        <v>39.014844956443781</v>
      </c>
      <c r="U3042" s="2">
        <f t="shared" si="548"/>
        <v>42.33362138020162</v>
      </c>
      <c r="V3042">
        <f>VLOOKUP(A3042,'VXZ-IV'!A$1:C$4500,3,0)</f>
        <v>42.32</v>
      </c>
      <c r="W3042" s="10">
        <f t="shared" si="550"/>
        <v>3.2186626185293221E-4</v>
      </c>
      <c r="X3042">
        <f t="shared" si="545"/>
        <v>41.497432141747062</v>
      </c>
      <c r="Y3042">
        <v>41.5</v>
      </c>
      <c r="AA3042" s="10">
        <f t="shared" si="536"/>
        <v>-6.1876102480429296E-5</v>
      </c>
      <c r="AB3042">
        <f t="shared" si="546"/>
        <v>211.54103097476593</v>
      </c>
      <c r="AC3042">
        <f>VLOOKUP(A3042,'VIXY-IV'!A$1:E$2000,4,0)</f>
        <v>211.32400000000001</v>
      </c>
      <c r="AD3042" s="10">
        <f t="shared" si="540"/>
        <v>1.027005805142478E-3</v>
      </c>
      <c r="AE3042">
        <f>ROW()</f>
        <v>3042</v>
      </c>
      <c r="AF3042">
        <f t="shared" si="541"/>
        <v>0.80860084797092657</v>
      </c>
      <c r="AG3042">
        <f>AG3041*(1-(AG$1+AG$5))^($A3042-$A3041)*(1+2*(E3042/E3041-1))</f>
        <v>1576.5471011495308</v>
      </c>
      <c r="AH3042">
        <f>VLOOKUP(A3042,'UVXY-IV'!A$2:E$2000,4,0)</f>
        <v>7758</v>
      </c>
      <c r="AJ3042" s="10">
        <f t="shared" si="539"/>
        <v>-0.79678433859892617</v>
      </c>
      <c r="AK3042">
        <f t="shared" si="549"/>
        <v>27.158937051179681</v>
      </c>
      <c r="AO3042">
        <f>AO3041*(1-AO$1+H3041)^($A3042-$A3041)*(2-E3042/E3041)</f>
        <v>27.83952430542865</v>
      </c>
      <c r="AP3042">
        <v>27.84</v>
      </c>
      <c r="AQ3042" s="10">
        <f t="shared" si="537"/>
        <v>-1.7086730292770191E-5</v>
      </c>
    </row>
    <row r="3043" spans="1:43" x14ac:dyDescent="0.25">
      <c r="A3043" s="1">
        <v>42479</v>
      </c>
      <c r="B3043" s="12">
        <v>13.24</v>
      </c>
      <c r="C3043" s="12">
        <v>16.47</v>
      </c>
      <c r="D3043">
        <v>423.7054</v>
      </c>
      <c r="E3043">
        <v>377.17189999999999</v>
      </c>
      <c r="F3043">
        <v>25728.275095000001</v>
      </c>
      <c r="G3043">
        <v>22906.671317</v>
      </c>
      <c r="H3043">
        <f>(1/(1-91/360*VLOOKUP($A3043,Tbills!$B$4:$C$974,2,1)/100))^((1)/91)-1</f>
        <v>6.1128296529044945E-6</v>
      </c>
      <c r="I3043" s="2">
        <f t="shared" si="547"/>
        <v>255.22467203440596</v>
      </c>
      <c r="J3043">
        <f>VLOOKUP(A3043,'VXX-IV'!A$1:C$4500,3,0)</f>
        <v>255.24</v>
      </c>
      <c r="L3043">
        <f t="shared" si="542"/>
        <v>8496.0286109361932</v>
      </c>
      <c r="M3043">
        <v>850</v>
      </c>
      <c r="O3043">
        <f t="shared" si="543"/>
        <v>1818.1956986384314</v>
      </c>
      <c r="R3043">
        <f t="shared" si="544"/>
        <v>39.042062238933667</v>
      </c>
      <c r="U3043" s="2">
        <f t="shared" si="548"/>
        <v>42.753208346341793</v>
      </c>
      <c r="V3043">
        <f>VLOOKUP(A3043,'VXZ-IV'!A$1:C$4500,3,0)</f>
        <v>42.76</v>
      </c>
      <c r="W3043" s="10">
        <f t="shared" si="550"/>
        <v>-1.5883193775034776E-4</v>
      </c>
      <c r="X3043">
        <f t="shared" si="545"/>
        <v>41.084096320601361</v>
      </c>
      <c r="Y3043">
        <v>41.08</v>
      </c>
      <c r="AA3043" s="10">
        <f t="shared" si="536"/>
        <v>9.9715691367130432E-5</v>
      </c>
      <c r="AB3043">
        <f t="shared" si="546"/>
        <v>211.22594766514425</v>
      </c>
      <c r="AC3043">
        <f>VLOOKUP(A3043,'VIXY-IV'!A$1:E$2000,4,0)</f>
        <v>211.00200000000001</v>
      </c>
      <c r="AD3043" s="10">
        <f t="shared" si="540"/>
        <v>1.0613532816952098E-3</v>
      </c>
      <c r="AE3043">
        <f>ROW()</f>
        <v>3043</v>
      </c>
      <c r="AF3043">
        <f t="shared" si="541"/>
        <v>0.80388585306618099</v>
      </c>
      <c r="AG3043">
        <f>AG3042*(1-(AG$1+AG$5))^($A3043-$A3042)*(1+2*(E3043/E3042-1))</f>
        <v>1571.809563340747</v>
      </c>
      <c r="AH3043">
        <f>VLOOKUP(A3043,'UVXY-IV'!A$2:E$2000,4,0)</f>
        <v>7734.55</v>
      </c>
      <c r="AJ3043" s="10">
        <f t="shared" si="539"/>
        <v>-0.79678073535748728</v>
      </c>
      <c r="AK3043">
        <f t="shared" si="549"/>
        <v>27.198020406845437</v>
      </c>
      <c r="AO3043">
        <f>AO3042*(1-AO$1+H3042)^($A3043-$A3042)*(2-E3043/E3042)</f>
        <v>27.880024849444773</v>
      </c>
      <c r="AP3043">
        <v>27.88</v>
      </c>
      <c r="AQ3043" s="10">
        <f t="shared" si="537"/>
        <v>8.9130002778325945E-7</v>
      </c>
    </row>
    <row r="3044" spans="1:43" x14ac:dyDescent="0.25">
      <c r="A3044" s="1">
        <v>42480</v>
      </c>
      <c r="B3044" s="12">
        <v>13.28</v>
      </c>
      <c r="C3044" s="12">
        <v>16.600000000000001</v>
      </c>
      <c r="D3044">
        <v>428.93090000000001</v>
      </c>
      <c r="E3044">
        <v>381.82119999999998</v>
      </c>
      <c r="F3044">
        <v>25971.047906</v>
      </c>
      <c r="G3044">
        <v>23122.679361999999</v>
      </c>
      <c r="H3044">
        <f>(1/(1-91/360*VLOOKUP($A3044,Tbills!$B$4:$C$974,2,1)/100))^((1)/91)-1</f>
        <v>6.1128296529044945E-6</v>
      </c>
      <c r="I3044" s="2">
        <f t="shared" si="547"/>
        <v>258.36602251949836</v>
      </c>
      <c r="J3044">
        <f>VLOOKUP(A3044,'VXX-IV'!A$1:C$4500,3,0)</f>
        <v>258.38</v>
      </c>
      <c r="L3044">
        <f t="shared" si="542"/>
        <v>8705.144964293233</v>
      </c>
      <c r="M3044">
        <v>870</v>
      </c>
      <c r="O3044">
        <f t="shared" si="543"/>
        <v>1851.7519338874283</v>
      </c>
      <c r="R3044">
        <f t="shared" si="544"/>
        <v>38.799677523711466</v>
      </c>
      <c r="U3044" s="2">
        <f t="shared" si="548"/>
        <v>43.155576649322171</v>
      </c>
      <c r="V3044">
        <f>VLOOKUP(A3044,'VXZ-IV'!A$1:C$4500,3,0)</f>
        <v>43.16</v>
      </c>
      <c r="W3044" s="10">
        <f t="shared" si="550"/>
        <v>-1.0248727242412325E-4</v>
      </c>
      <c r="X3044">
        <f t="shared" si="545"/>
        <v>40.695420190491738</v>
      </c>
      <c r="Y3044">
        <v>40.700000000000003</v>
      </c>
      <c r="AA3044" s="10">
        <f t="shared" si="536"/>
        <v>-1.1252603214406687E-4</v>
      </c>
      <c r="AB3044">
        <f t="shared" si="546"/>
        <v>213.82886951041971</v>
      </c>
      <c r="AC3044">
        <f>VLOOKUP(A3044,'VIXY-IV'!A$1:E$2000,4,0)</f>
        <v>213.59</v>
      </c>
      <c r="AD3044" s="10">
        <f t="shared" si="540"/>
        <v>1.1183553088613962E-3</v>
      </c>
      <c r="AE3044">
        <f>ROW()</f>
        <v>3044</v>
      </c>
      <c r="AF3044">
        <f t="shared" si="541"/>
        <v>0.79999999999999993</v>
      </c>
      <c r="AG3044">
        <f>AG3043*(1-(AG$1+AG$5))^($A3044-$A3043)*(1+2*(E3044/E3043-1))</f>
        <v>1610.5058657489487</v>
      </c>
      <c r="AH3044">
        <f>VLOOKUP(A3044,'UVXY-IV'!A$2:E$2000,4,0)</f>
        <v>7924.35</v>
      </c>
      <c r="AJ3044" s="10">
        <f t="shared" si="539"/>
        <v>-0.79676492510439989</v>
      </c>
      <c r="AK3044">
        <f t="shared" si="549"/>
        <v>26.861506334796232</v>
      </c>
      <c r="AO3044">
        <f>AO3043*(1-AO$1+H3043)^($A3044-$A3043)*(2-E3044/E3043)</f>
        <v>27.535504885107173</v>
      </c>
      <c r="AP3044">
        <v>27.54</v>
      </c>
      <c r="AQ3044" s="10">
        <f t="shared" si="537"/>
        <v>-1.6322131056012434E-4</v>
      </c>
    </row>
    <row r="3045" spans="1:43" x14ac:dyDescent="0.25">
      <c r="A3045" s="1">
        <v>42481</v>
      </c>
      <c r="B3045" s="12">
        <v>13.95</v>
      </c>
      <c r="C3045" s="12">
        <v>17.14</v>
      </c>
      <c r="D3045">
        <v>438.29199999999997</v>
      </c>
      <c r="E3045">
        <v>390.15179999999998</v>
      </c>
      <c r="F3045">
        <v>26630.096258000001</v>
      </c>
      <c r="G3045">
        <v>23709.305396</v>
      </c>
      <c r="H3045">
        <f>(1/(1-91/360*VLOOKUP($A3045,Tbills!$B$4:$C$974,2,1)/100))^((1)/91)-1</f>
        <v>5.8348991682777296E-6</v>
      </c>
      <c r="I3045" s="2">
        <f t="shared" si="547"/>
        <v>263.99823270701495</v>
      </c>
      <c r="J3045">
        <f>VLOOKUP(A3045,'VXX-IV'!A$1:C$4500,3,0)</f>
        <v>264.01</v>
      </c>
      <c r="L3045">
        <f t="shared" si="542"/>
        <v>9084.646130696523</v>
      </c>
      <c r="M3045">
        <v>910</v>
      </c>
      <c r="O3045">
        <f t="shared" si="543"/>
        <v>1912.2899579959849</v>
      </c>
      <c r="R3045">
        <f t="shared" si="544"/>
        <v>38.374675744381179</v>
      </c>
      <c r="U3045" s="2">
        <f t="shared" si="548"/>
        <v>44.249625271389561</v>
      </c>
      <c r="V3045">
        <f>VLOOKUP(A3045,'VXZ-IV'!A$1:C$4500,3,0)</f>
        <v>44.24</v>
      </c>
      <c r="W3045" s="10">
        <f t="shared" si="550"/>
        <v>2.1756942562300985E-4</v>
      </c>
      <c r="X3045">
        <f t="shared" si="545"/>
        <v>39.661735384065594</v>
      </c>
      <c r="Y3045">
        <v>39.659999999999997</v>
      </c>
      <c r="AA3045" s="10">
        <f t="shared" si="536"/>
        <v>4.3756532163374828E-5</v>
      </c>
      <c r="AB3045">
        <f t="shared" si="546"/>
        <v>218.49337872409666</v>
      </c>
      <c r="AC3045">
        <f>VLOOKUP(A3045,'VIXY-IV'!A$1:E$2000,4,0)</f>
        <v>218.238</v>
      </c>
      <c r="AD3045" s="10">
        <f t="shared" si="540"/>
        <v>1.1701844962686003E-3</v>
      </c>
      <c r="AE3045">
        <f>ROW()</f>
        <v>3045</v>
      </c>
      <c r="AF3045">
        <f t="shared" si="541"/>
        <v>0.81388564760793458</v>
      </c>
      <c r="AG3045">
        <f>AG3044*(1-(AG$1+AG$5))^($A3045-$A3044)*(1+2*(E3045/E3044-1))</f>
        <v>1680.7254710426348</v>
      </c>
      <c r="AH3045">
        <f>VLOOKUP(A3045,'UVXY-IV'!A$2:E$2000,4,0)</f>
        <v>8269.5</v>
      </c>
      <c r="AJ3045" s="10">
        <f t="shared" si="539"/>
        <v>-0.79675609516383883</v>
      </c>
      <c r="AK3045">
        <f t="shared" si="549"/>
        <v>26.274216439072951</v>
      </c>
      <c r="AO3045">
        <f>AO3044*(1-AO$1+H3044)^($A3045-$A3044)*(2-E3045/E3044)</f>
        <v>26.933901863675782</v>
      </c>
      <c r="AP3045">
        <v>26.93</v>
      </c>
      <c r="AQ3045" s="10">
        <f t="shared" si="537"/>
        <v>1.4488910790122489E-4</v>
      </c>
    </row>
    <row r="3046" spans="1:43" x14ac:dyDescent="0.25">
      <c r="A3046" s="1">
        <v>42482</v>
      </c>
      <c r="B3046" s="12">
        <v>13.22</v>
      </c>
      <c r="C3046" s="12">
        <v>16.64</v>
      </c>
      <c r="D3046">
        <v>423.16320000000002</v>
      </c>
      <c r="E3046">
        <v>376.68239999999997</v>
      </c>
      <c r="F3046">
        <v>26258.126102999999</v>
      </c>
      <c r="G3046">
        <v>23377.994612999999</v>
      </c>
      <c r="H3046">
        <f>(1/(1-91/360*VLOOKUP($A3046,Tbills!$B$4:$C$974,2,1)/100))^((1)/91)-1</f>
        <v>5.8348991682777296E-6</v>
      </c>
      <c r="I3046" s="2">
        <f t="shared" si="547"/>
        <v>254.87942502537962</v>
      </c>
      <c r="J3046">
        <f>VLOOKUP(A3046,'VXX-IV'!A$1:C$4500,3,0)</f>
        <v>254.89</v>
      </c>
      <c r="L3046">
        <f t="shared" si="542"/>
        <v>8457.0458613230185</v>
      </c>
      <c r="M3046">
        <v>847.5</v>
      </c>
      <c r="O3046">
        <f t="shared" si="543"/>
        <v>1813.2004816836959</v>
      </c>
      <c r="R3046">
        <f t="shared" si="544"/>
        <v>39.035324834350313</v>
      </c>
      <c r="U3046" s="2">
        <f t="shared" si="548"/>
        <v>43.630481000565688</v>
      </c>
      <c r="V3046">
        <f>VLOOKUP(A3046,'VXZ-IV'!A$1:C$4500,3,0)</f>
        <v>43.64</v>
      </c>
      <c r="W3046" s="10">
        <f t="shared" si="550"/>
        <v>-2.1812555990630145E-4</v>
      </c>
      <c r="X3046">
        <f t="shared" si="545"/>
        <v>40.214710587518624</v>
      </c>
      <c r="Y3046">
        <v>40.21</v>
      </c>
      <c r="AA3046" s="10">
        <f t="shared" si="536"/>
        <v>1.171496522911486E-4</v>
      </c>
      <c r="AB3046">
        <f t="shared" si="546"/>
        <v>210.949431062017</v>
      </c>
      <c r="AC3046">
        <f>VLOOKUP(A3046,'VIXY-IV'!A$1:E$2000,4,0)</f>
        <v>210.678</v>
      </c>
      <c r="AD3046" s="10">
        <f t="shared" si="540"/>
        <v>1.2883692745184749E-3</v>
      </c>
      <c r="AE3046">
        <f>ROW()</f>
        <v>3046</v>
      </c>
      <c r="AF3046">
        <f t="shared" si="541"/>
        <v>0.79447115384615385</v>
      </c>
      <c r="AG3046">
        <f>AG3045*(1-(AG$1+AG$5))^($A3046-$A3045)*(1+2*(E3046/E3045-1))</f>
        <v>1564.6237408180141</v>
      </c>
      <c r="AH3046">
        <f>VLOOKUP(A3046,'UVXY-IV'!A$2:E$2000,4,0)</f>
        <v>7697.15</v>
      </c>
      <c r="AJ3046" s="10">
        <f t="shared" si="539"/>
        <v>-0.79672687412639553</v>
      </c>
      <c r="AK3046">
        <f t="shared" si="549"/>
        <v>27.180027990575798</v>
      </c>
      <c r="AO3046">
        <f>AO3045*(1-AO$1+H3045)^($A3046-$A3045)*(2-E3046/E3045)</f>
        <v>27.862886038418903</v>
      </c>
      <c r="AP3046">
        <v>27.86</v>
      </c>
      <c r="AQ3046" s="10">
        <f t="shared" si="537"/>
        <v>1.0359075444732468E-4</v>
      </c>
    </row>
    <row r="3047" spans="1:43" x14ac:dyDescent="0.25">
      <c r="A3047" s="1">
        <v>42485</v>
      </c>
      <c r="B3047" s="12">
        <v>14.08</v>
      </c>
      <c r="C3047" s="12">
        <v>17.22</v>
      </c>
      <c r="D3047">
        <v>424.8424</v>
      </c>
      <c r="E3047">
        <v>378.17059999999998</v>
      </c>
      <c r="F3047">
        <v>26390.591407</v>
      </c>
      <c r="G3047">
        <v>23495.521187999999</v>
      </c>
      <c r="H3047">
        <f>(1/(1-91/360*VLOOKUP($A3047,Tbills!$B$4:$C$974,2,1)/100))^((1)/91)-1</f>
        <v>5.8348991682777296E-6</v>
      </c>
      <c r="I3047" s="2">
        <f t="shared" si="547"/>
        <v>255.87212170863154</v>
      </c>
      <c r="J3047">
        <f>VLOOKUP(A3047,'VXX-IV'!A$1:C$4500,3,0)</f>
        <v>255.89</v>
      </c>
      <c r="L3047">
        <f t="shared" si="542"/>
        <v>8522.863467914658</v>
      </c>
      <c r="M3047">
        <v>852.5</v>
      </c>
      <c r="O3047">
        <f t="shared" si="543"/>
        <v>1823.7615060759952</v>
      </c>
      <c r="R3047">
        <f t="shared" si="544"/>
        <v>38.952931153775971</v>
      </c>
      <c r="U3047" s="2">
        <f t="shared" si="548"/>
        <v>43.847377619946307</v>
      </c>
      <c r="V3047">
        <f>VLOOKUP(A3047,'VXZ-IV'!A$1:C$4500,3,0)</f>
        <v>43.84</v>
      </c>
      <c r="W3047" s="10">
        <f t="shared" si="550"/>
        <v>1.6828512651234639E-4</v>
      </c>
      <c r="X3047">
        <f t="shared" si="545"/>
        <v>40.008802731206139</v>
      </c>
      <c r="Y3047">
        <v>40.01</v>
      </c>
      <c r="AA3047" s="10">
        <f t="shared" si="536"/>
        <v>-2.9924238786782631E-5</v>
      </c>
      <c r="AB3047">
        <f t="shared" si="546"/>
        <v>211.78045842447997</v>
      </c>
      <c r="AC3047">
        <f>VLOOKUP(A3047,'VIXY-IV'!A$1:E$2000,4,0)</f>
        <v>211.5</v>
      </c>
      <c r="AD3047" s="10">
        <f t="shared" si="540"/>
        <v>1.3260445601890325E-3</v>
      </c>
      <c r="AE3047">
        <f>ROW()</f>
        <v>3047</v>
      </c>
      <c r="AF3047">
        <f t="shared" si="541"/>
        <v>0.81765389082462259</v>
      </c>
      <c r="AG3047">
        <f>AG3046*(1-(AG$1+AG$5))^($A3047-$A3046)*(1+2*(E3047/E3046-1))</f>
        <v>1576.8273766246641</v>
      </c>
      <c r="AH3047">
        <f>VLOOKUP(A3047,'UVXY-IV'!A$2:E$2000,4,0)</f>
        <v>7757.2</v>
      </c>
      <c r="AJ3047" s="10">
        <f t="shared" si="539"/>
        <v>-0.7967272499581467</v>
      </c>
      <c r="AK3047">
        <f t="shared" si="549"/>
        <v>27.068862330016898</v>
      </c>
      <c r="AO3047">
        <f>AO3046*(1-AO$1+H3046)^($A3047-$A3046)*(2-E3047/E3046)</f>
        <v>27.75021157788526</v>
      </c>
      <c r="AP3047">
        <v>27.75</v>
      </c>
      <c r="AQ3047" s="10">
        <f t="shared" si="537"/>
        <v>7.6244282976034583E-6</v>
      </c>
    </row>
    <row r="3048" spans="1:43" x14ac:dyDescent="0.25">
      <c r="A3048" s="1">
        <v>42486</v>
      </c>
      <c r="B3048" s="12">
        <v>13.96</v>
      </c>
      <c r="C3048" s="12">
        <v>16.920000000000002</v>
      </c>
      <c r="D3048">
        <v>417.94099999999997</v>
      </c>
      <c r="E3048">
        <v>372.02519999999998</v>
      </c>
      <c r="F3048">
        <v>26261.045694</v>
      </c>
      <c r="G3048">
        <v>23380.049654999999</v>
      </c>
      <c r="H3048">
        <f>(1/(1-91/360*VLOOKUP($A3048,Tbills!$B$4:$C$974,2,1)/100))^((1)/91)-1</f>
        <v>5.8348991682777296E-6</v>
      </c>
      <c r="I3048" s="2">
        <f t="shared" si="547"/>
        <v>251.70944061691046</v>
      </c>
      <c r="J3048">
        <f>VLOOKUP(A3048,'VXX-IV'!A$1:C$4500,3,0)</f>
        <v>251.73</v>
      </c>
      <c r="L3048">
        <f t="shared" si="542"/>
        <v>8245.5400025057752</v>
      </c>
      <c r="M3048">
        <v>825</v>
      </c>
      <c r="O3048">
        <f t="shared" si="543"/>
        <v>1779.2464350485961</v>
      </c>
      <c r="R3048">
        <f t="shared" si="544"/>
        <v>39.26765510533054</v>
      </c>
      <c r="U3048" s="2">
        <f t="shared" si="548"/>
        <v>43.631076407010042</v>
      </c>
      <c r="V3048">
        <f>VLOOKUP(A3048,'VXZ-IV'!A$1:C$4500,3,0)</f>
        <v>43.64</v>
      </c>
      <c r="W3048" s="10">
        <f t="shared" si="550"/>
        <v>-2.044819658560959E-4</v>
      </c>
      <c r="X3048">
        <f t="shared" si="545"/>
        <v>40.20417829458971</v>
      </c>
      <c r="Y3048">
        <v>40.200000000000003</v>
      </c>
      <c r="AA3048" s="10">
        <f t="shared" si="536"/>
        <v>1.0393767636096563E-4</v>
      </c>
      <c r="AB3048">
        <f t="shared" si="546"/>
        <v>208.33816959489238</v>
      </c>
      <c r="AC3048">
        <f>VLOOKUP(A3048,'VIXY-IV'!A$1:E$2000,4,0)</f>
        <v>208.05199999999999</v>
      </c>
      <c r="AD3048" s="10">
        <f t="shared" si="540"/>
        <v>1.3754714921865308E-3</v>
      </c>
      <c r="AE3048">
        <f>ROW()</f>
        <v>3048</v>
      </c>
      <c r="AF3048">
        <f t="shared" si="541"/>
        <v>0.82505910165484631</v>
      </c>
      <c r="AG3048">
        <f>AG3047*(1-(AG$1+AG$5))^($A3048-$A3047)*(1+2*(E3048/E3047-1))</f>
        <v>1525.528011609998</v>
      </c>
      <c r="AH3048">
        <f>VLOOKUP(A3048,'UVXY-IV'!A$2:E$2000,4,0)</f>
        <v>7504.45</v>
      </c>
      <c r="AJ3048" s="10">
        <f t="shared" si="539"/>
        <v>-0.79671687977000338</v>
      </c>
      <c r="AK3048">
        <f t="shared" si="549"/>
        <v>27.507459258016638</v>
      </c>
      <c r="AO3048">
        <f>AO3047*(1-AO$1+H3047)^($A3048-$A3047)*(2-E3048/E3047)</f>
        <v>28.20028338460218</v>
      </c>
      <c r="AP3048">
        <v>28.2</v>
      </c>
      <c r="AQ3048" s="10">
        <f t="shared" si="537"/>
        <v>1.0049099368192316E-5</v>
      </c>
    </row>
    <row r="3049" spans="1:43" x14ac:dyDescent="0.25">
      <c r="A3049" s="1">
        <v>42487</v>
      </c>
      <c r="B3049" s="12">
        <v>13.77</v>
      </c>
      <c r="C3049" s="12">
        <v>16.77</v>
      </c>
      <c r="D3049">
        <v>406.82799999999997</v>
      </c>
      <c r="E3049">
        <v>362.1309</v>
      </c>
      <c r="F3049">
        <v>25849.368621000001</v>
      </c>
      <c r="G3049">
        <v>23013.399634000001</v>
      </c>
      <c r="H3049">
        <f>(1/(1-91/360*VLOOKUP($A3049,Tbills!$B$4:$C$974,2,1)/100))^((1)/91)-1</f>
        <v>5.8348991682777296E-6</v>
      </c>
      <c r="I3049" s="2">
        <f t="shared" si="547"/>
        <v>245.01054304527591</v>
      </c>
      <c r="J3049">
        <f>VLOOKUP(A3049,'VXX-IV'!A$1:C$4500,3,0)</f>
        <v>245.03</v>
      </c>
      <c r="L3049">
        <f t="shared" si="542"/>
        <v>7806.6395192644204</v>
      </c>
      <c r="M3049">
        <v>782.5</v>
      </c>
      <c r="O3049">
        <f t="shared" si="543"/>
        <v>1708.2082013843817</v>
      </c>
      <c r="R3049">
        <f t="shared" si="544"/>
        <v>39.788033325324413</v>
      </c>
      <c r="U3049" s="2">
        <f t="shared" si="548"/>
        <v>42.946053628789556</v>
      </c>
      <c r="V3049">
        <f>VLOOKUP(A3049,'VXZ-IV'!A$1:C$4500,3,0)</f>
        <v>42.96</v>
      </c>
      <c r="W3049" s="10">
        <f t="shared" si="550"/>
        <v>-3.2463620136047311E-4</v>
      </c>
      <c r="X3049">
        <f t="shared" si="545"/>
        <v>40.83339518137624</v>
      </c>
      <c r="Y3049">
        <v>40.83</v>
      </c>
      <c r="AA3049" s="10">
        <f t="shared" si="536"/>
        <v>8.3154087098691321E-5</v>
      </c>
      <c r="AB3049">
        <f t="shared" si="546"/>
        <v>202.79648971773838</v>
      </c>
      <c r="AC3049">
        <f>VLOOKUP(A3049,'VIXY-IV'!A$1:E$2000,4,0)</f>
        <v>202.50800000000001</v>
      </c>
      <c r="AD3049" s="10">
        <f t="shared" si="540"/>
        <v>1.4245843015503468E-3</v>
      </c>
      <c r="AE3049">
        <f>ROW()</f>
        <v>3049</v>
      </c>
      <c r="AF3049">
        <f t="shared" si="541"/>
        <v>0.82110912343470488</v>
      </c>
      <c r="AG3049">
        <f>AG3048*(1-(AG$1+AG$5))^($A3049-$A3048)*(1+2*(E3049/E3048-1))</f>
        <v>1444.3341261914443</v>
      </c>
      <c r="AH3049">
        <f>VLOOKUP(A3049,'UVXY-IV'!A$2:E$2000,4,0)</f>
        <v>7104.35</v>
      </c>
      <c r="AJ3049" s="10">
        <f t="shared" si="539"/>
        <v>-0.79669721703020768</v>
      </c>
      <c r="AK3049">
        <f t="shared" si="549"/>
        <v>28.23772632214197</v>
      </c>
      <c r="AO3049">
        <f>AO3048*(1-AO$1+H3048)^($A3049-$A3048)*(2-E3049/E3048)</f>
        <v>28.949390046926322</v>
      </c>
      <c r="AP3049">
        <v>28.95</v>
      </c>
      <c r="AQ3049" s="10">
        <f t="shared" si="537"/>
        <v>-2.1069190800582227E-5</v>
      </c>
    </row>
    <row r="3050" spans="1:43" x14ac:dyDescent="0.25">
      <c r="A3050" s="1">
        <v>42488</v>
      </c>
      <c r="B3050" s="12">
        <v>15.22</v>
      </c>
      <c r="C3050" s="12">
        <v>17.78</v>
      </c>
      <c r="D3050">
        <v>430.93220000000002</v>
      </c>
      <c r="E3050">
        <v>383.5847</v>
      </c>
      <c r="F3050">
        <v>26586.850224000002</v>
      </c>
      <c r="G3050">
        <v>23669.836857999999</v>
      </c>
      <c r="H3050">
        <f>(1/(1-91/360*VLOOKUP($A3050,Tbills!$B$4:$C$974,2,1)/100))^((1)/91)-1</f>
        <v>6.3907672445129293E-6</v>
      </c>
      <c r="I3050" s="2">
        <f t="shared" si="547"/>
        <v>259.52087331687164</v>
      </c>
      <c r="J3050">
        <f>VLOOKUP(A3050,'VXX-IV'!A$1:C$4500,3,0)</f>
        <v>259.54000000000002</v>
      </c>
      <c r="L3050">
        <f t="shared" si="542"/>
        <v>8731.2815040328533</v>
      </c>
      <c r="M3050">
        <v>875</v>
      </c>
      <c r="O3050">
        <f t="shared" si="543"/>
        <v>1859.9451490029635</v>
      </c>
      <c r="R3050">
        <f t="shared" si="544"/>
        <v>38.607702392623096</v>
      </c>
      <c r="U3050" s="2">
        <f t="shared" si="548"/>
        <v>44.170226016856503</v>
      </c>
      <c r="V3050">
        <f>VLOOKUP(A3050,'VXZ-IV'!A$1:C$4500,3,0)</f>
        <v>44.16</v>
      </c>
      <c r="W3050" s="10">
        <f t="shared" si="550"/>
        <v>2.315674106998511E-4</v>
      </c>
      <c r="X3050">
        <f t="shared" si="545"/>
        <v>39.667444387665022</v>
      </c>
      <c r="Y3050">
        <v>39.67</v>
      </c>
      <c r="AA3050" s="10">
        <f t="shared" si="536"/>
        <v>-6.442178812660071E-5</v>
      </c>
      <c r="AB3050">
        <f t="shared" si="546"/>
        <v>214.80999723111873</v>
      </c>
      <c r="AC3050">
        <f>VLOOKUP(A3050,'VIXY-IV'!A$1:E$2000,4,0)</f>
        <v>214.52799999999999</v>
      </c>
      <c r="AD3050" s="10">
        <f t="shared" si="540"/>
        <v>1.3145008162978034E-3</v>
      </c>
      <c r="AE3050">
        <f>ROW()</f>
        <v>3050</v>
      </c>
      <c r="AF3050">
        <f t="shared" si="541"/>
        <v>0.8560179977502812</v>
      </c>
      <c r="AG3050">
        <f>AG3049*(1-(AG$1+AG$5))^($A3050-$A3049)*(1+2*(E3050/E3049-1))</f>
        <v>1615.4136913047337</v>
      </c>
      <c r="AH3050">
        <f>VLOOKUP(A3050,'UVXY-IV'!A$2:E$2000,4,0)</f>
        <v>7946.7</v>
      </c>
      <c r="AJ3050" s="10">
        <f t="shared" si="539"/>
        <v>-0.79671892844769099</v>
      </c>
      <c r="AK3050">
        <f t="shared" si="549"/>
        <v>26.563595268198007</v>
      </c>
      <c r="AO3050">
        <f>AO3049*(1-AO$1+H3049)^($A3050-$A3049)*(2-E3050/E3049)</f>
        <v>27.233486621953098</v>
      </c>
      <c r="AP3050">
        <v>27.23</v>
      </c>
      <c r="AQ3050" s="10">
        <f t="shared" si="537"/>
        <v>1.2804340628336242E-4</v>
      </c>
    </row>
    <row r="3051" spans="1:43" x14ac:dyDescent="0.25">
      <c r="A3051" s="1">
        <v>42489</v>
      </c>
      <c r="B3051" s="12">
        <v>15.7</v>
      </c>
      <c r="C3051" s="12">
        <v>18.45</v>
      </c>
      <c r="D3051">
        <v>441.8494</v>
      </c>
      <c r="E3051">
        <v>393.29989999999998</v>
      </c>
      <c r="F3051">
        <v>27043.117361000001</v>
      </c>
      <c r="G3051">
        <v>24075.892741</v>
      </c>
      <c r="H3051">
        <f>(1/(1-91/360*VLOOKUP($A3051,Tbills!$B$4:$C$974,2,1)/100))^((1)/91)-1</f>
        <v>6.3907672445129293E-6</v>
      </c>
      <c r="I3051" s="2">
        <f t="shared" si="547"/>
        <v>266.08906487015628</v>
      </c>
      <c r="J3051">
        <f>VLOOKUP(A3051,'VXX-IV'!A$1:C$4500,3,0)</f>
        <v>266.11</v>
      </c>
      <c r="L3051">
        <f t="shared" si="542"/>
        <v>9173.2066106403054</v>
      </c>
      <c r="M3051">
        <v>917.5</v>
      </c>
      <c r="O3051">
        <f t="shared" si="543"/>
        <v>1930.5414295882283</v>
      </c>
      <c r="R3051">
        <f t="shared" si="544"/>
        <v>38.11706301138392</v>
      </c>
      <c r="U3051" s="2">
        <f t="shared" si="548"/>
        <v>44.92715270116252</v>
      </c>
      <c r="V3051">
        <f>VLOOKUP(A3051,'VXZ-IV'!A$1:C$4500,3,0)</f>
        <v>44.92</v>
      </c>
      <c r="W3051" s="10">
        <f t="shared" si="550"/>
        <v>1.5923199382283926E-4</v>
      </c>
      <c r="X3051">
        <f t="shared" si="545"/>
        <v>38.985756834692168</v>
      </c>
      <c r="Y3051">
        <v>38.99</v>
      </c>
      <c r="AA3051" s="10">
        <f t="shared" si="536"/>
        <v>-1.0882701482006762E-4</v>
      </c>
      <c r="AB3051">
        <f t="shared" si="546"/>
        <v>220.24974449066525</v>
      </c>
      <c r="AC3051">
        <f>VLOOKUP(A3051,'VIXY-IV'!A$1:E$2000,4,0)</f>
        <v>219.96199999999999</v>
      </c>
      <c r="AD3051" s="10">
        <f t="shared" si="540"/>
        <v>1.3081554571483522E-3</v>
      </c>
      <c r="AE3051">
        <f>ROW()</f>
        <v>3051</v>
      </c>
      <c r="AF3051">
        <f t="shared" si="541"/>
        <v>0.85094850948509482</v>
      </c>
      <c r="AG3051">
        <f>AG3050*(1-(AG$1+AG$5))^($A3051-$A3050)*(1+2*(E3051/E3050-1))</f>
        <v>1697.184927650811</v>
      </c>
      <c r="AH3051">
        <f>VLOOKUP(A3051,'UVXY-IV'!A$2:E$2000,4,0)</f>
        <v>8349.15</v>
      </c>
      <c r="AJ3051" s="10">
        <f t="shared" si="539"/>
        <v>-0.79672362723740608</v>
      </c>
      <c r="AK3051">
        <f t="shared" si="549"/>
        <v>25.889602808930572</v>
      </c>
      <c r="AO3051">
        <f>AO3050*(1-AO$1+H3050)^($A3051-$A3050)*(2-E3051/E3050)</f>
        <v>26.542921315459115</v>
      </c>
      <c r="AP3051">
        <v>26.54</v>
      </c>
      <c r="AQ3051" s="10">
        <f t="shared" si="537"/>
        <v>1.1007217253644619E-4</v>
      </c>
    </row>
    <row r="3052" spans="1:43" x14ac:dyDescent="0.25">
      <c r="A3052" s="1">
        <v>42492</v>
      </c>
      <c r="B3052" s="12">
        <v>14.68</v>
      </c>
      <c r="C3052" s="12">
        <v>17.78</v>
      </c>
      <c r="D3052">
        <v>417.41460000000001</v>
      </c>
      <c r="E3052">
        <v>371.54239999999999</v>
      </c>
      <c r="F3052">
        <v>26495.805089000001</v>
      </c>
      <c r="G3052">
        <v>23588.171065999999</v>
      </c>
      <c r="H3052">
        <f>(1/(1-91/360*VLOOKUP($A3052,Tbills!$B$4:$C$974,2,1)/100))^((1)/91)-1</f>
        <v>6.3907672445129293E-6</v>
      </c>
      <c r="I3052" s="2">
        <f t="shared" si="547"/>
        <v>251.3556337705659</v>
      </c>
      <c r="J3052">
        <f>VLOOKUP(A3052,'VXX-IV'!A$1:C$4500,3,0)</f>
        <v>251.38</v>
      </c>
      <c r="L3052">
        <f t="shared" si="542"/>
        <v>8157.3261094229574</v>
      </c>
      <c r="M3052">
        <v>817.5</v>
      </c>
      <c r="O3052">
        <f t="shared" si="543"/>
        <v>1770.1650323058345</v>
      </c>
      <c r="R3052">
        <f t="shared" si="544"/>
        <v>39.166076176287156</v>
      </c>
      <c r="U3052" s="2">
        <f t="shared" si="548"/>
        <v>44.014674425890412</v>
      </c>
      <c r="V3052">
        <f>VLOOKUP(A3052,'VXZ-IV'!A$1:C$4500,3,0)</f>
        <v>44</v>
      </c>
      <c r="W3052" s="10">
        <f t="shared" si="550"/>
        <v>3.3350967932754827E-4</v>
      </c>
      <c r="X3052">
        <f t="shared" si="545"/>
        <v>39.771866982820036</v>
      </c>
      <c r="Y3052">
        <v>39.770000000000003</v>
      </c>
      <c r="AA3052" s="10">
        <f t="shared" ref="AA3052:AA3115" si="551">X3052/Y3052-1</f>
        <v>4.694450138376105E-5</v>
      </c>
      <c r="AB3052">
        <f t="shared" si="546"/>
        <v>208.06309347114683</v>
      </c>
      <c r="AC3052">
        <f>VLOOKUP(A3052,'VIXY-IV'!A$1:E$2000,4,0)</f>
        <v>207.77600000000001</v>
      </c>
      <c r="AD3052" s="10">
        <f t="shared" si="540"/>
        <v>1.3817451060122998E-3</v>
      </c>
      <c r="AE3052">
        <f>ROW()</f>
        <v>3052</v>
      </c>
      <c r="AF3052">
        <f t="shared" si="541"/>
        <v>0.82564679415073106</v>
      </c>
      <c r="AG3052">
        <f>AG3051*(1-(AG$1+AG$5))^($A3052-$A3051)*(1+2*(E3052/E3051-1))</f>
        <v>1509.2545070092183</v>
      </c>
      <c r="AH3052">
        <f>VLOOKUP(A3052,'UVXY-IV'!A$2:E$2000,4,0)</f>
        <v>7424.35</v>
      </c>
      <c r="AJ3052" s="10">
        <f t="shared" si="539"/>
        <v>-0.7967156037889892</v>
      </c>
      <c r="AK3052">
        <f t="shared" si="549"/>
        <v>27.318008087173041</v>
      </c>
      <c r="AO3052">
        <f>AO3051*(1-AO$1+H3051)^($A3052-$A3051)*(2-E3052/E3051)</f>
        <v>28.00871483211613</v>
      </c>
      <c r="AP3052">
        <v>28.01</v>
      </c>
      <c r="AQ3052" s="10">
        <f t="shared" ref="AQ3052:AQ3115" si="552">AO3052/AP3052-1</f>
        <v>-4.5882466400248845E-5</v>
      </c>
    </row>
    <row r="3053" spans="1:43" x14ac:dyDescent="0.25">
      <c r="A3053" s="1">
        <v>42493</v>
      </c>
      <c r="B3053" s="12">
        <v>15.6</v>
      </c>
      <c r="C3053" s="12">
        <v>18.57</v>
      </c>
      <c r="D3053">
        <v>437.35309999999998</v>
      </c>
      <c r="E3053">
        <v>389.28739999999999</v>
      </c>
      <c r="F3053">
        <v>27155.057706</v>
      </c>
      <c r="G3053">
        <v>24174.926942999999</v>
      </c>
      <c r="H3053">
        <f>(1/(1-91/360*VLOOKUP($A3053,Tbills!$B$4:$C$974,2,1)/100))^((1)/91)-1</f>
        <v>6.3907672445129293E-6</v>
      </c>
      <c r="I3053" s="2">
        <f t="shared" si="547"/>
        <v>263.35563039402052</v>
      </c>
      <c r="J3053">
        <f>VLOOKUP(A3053,'VXX-IV'!A$1:C$4500,3,0)</f>
        <v>263.38</v>
      </c>
      <c r="L3053">
        <f t="shared" si="542"/>
        <v>8936.1729578279028</v>
      </c>
      <c r="M3053">
        <v>895</v>
      </c>
      <c r="O3053">
        <f t="shared" si="543"/>
        <v>1896.916694185112</v>
      </c>
      <c r="R3053">
        <f t="shared" si="544"/>
        <v>38.229054922079158</v>
      </c>
      <c r="U3053" s="2">
        <f t="shared" si="548"/>
        <v>45.108721029071013</v>
      </c>
      <c r="V3053">
        <f>VLOOKUP(A3053,'VXZ-IV'!A$1:C$4500,3,0)</f>
        <v>45.12</v>
      </c>
      <c r="W3053" s="10">
        <f t="shared" si="550"/>
        <v>-2.4997719257502382E-4</v>
      </c>
      <c r="X3053">
        <f t="shared" si="545"/>
        <v>38.781355013794141</v>
      </c>
      <c r="Y3053">
        <v>38.78</v>
      </c>
      <c r="AA3053" s="10">
        <f t="shared" si="551"/>
        <v>3.4941046780367913E-5</v>
      </c>
      <c r="AB3053">
        <f t="shared" si="546"/>
        <v>217.99944116778727</v>
      </c>
      <c r="AC3053">
        <f>VLOOKUP(A3053,'VIXY-IV'!A$1:E$2000,4,0)</f>
        <v>217.67400000000001</v>
      </c>
      <c r="AD3053" s="10">
        <f t="shared" si="540"/>
        <v>1.4950851630752826E-3</v>
      </c>
      <c r="AE3053">
        <f>ROW()</f>
        <v>3053</v>
      </c>
      <c r="AF3053">
        <f t="shared" si="541"/>
        <v>0.84006462035541196</v>
      </c>
      <c r="AG3053">
        <f>AG3052*(1-(AG$1+AG$5))^($A3053-$A3052)*(1+2*(E3053/E3052-1))</f>
        <v>1653.3638761242044</v>
      </c>
      <c r="AH3053">
        <f>VLOOKUP(A3053,'UVXY-IV'!A$2:E$2000,4,0)</f>
        <v>8132.25</v>
      </c>
      <c r="AJ3053" s="10">
        <f t="shared" si="539"/>
        <v>-0.79669047605223597</v>
      </c>
      <c r="AK3053">
        <f t="shared" si="549"/>
        <v>26.012078518796052</v>
      </c>
      <c r="AO3053">
        <f>AO3052*(1-AO$1+H3052)^($A3053-$A3052)*(2-E3053/E3052)</f>
        <v>26.670192422822989</v>
      </c>
      <c r="AP3053">
        <v>26.67</v>
      </c>
      <c r="AQ3053" s="10">
        <f t="shared" si="552"/>
        <v>7.2149539926957829E-6</v>
      </c>
    </row>
    <row r="3054" spans="1:43" x14ac:dyDescent="0.25">
      <c r="A3054" s="1">
        <v>42494</v>
      </c>
      <c r="B3054" s="12">
        <v>16.05</v>
      </c>
      <c r="C3054" s="12">
        <v>18.91</v>
      </c>
      <c r="D3054">
        <v>442.27690000000001</v>
      </c>
      <c r="E3054">
        <v>393.66759999999999</v>
      </c>
      <c r="F3054">
        <v>27417.810371</v>
      </c>
      <c r="G3054">
        <v>24408.689331000001</v>
      </c>
      <c r="H3054">
        <f>(1/(1-91/360*VLOOKUP($A3054,Tbills!$B$4:$C$974,2,1)/100))^((1)/91)-1</f>
        <v>6.3907672445129293E-6</v>
      </c>
      <c r="I3054" s="2">
        <f t="shared" si="547"/>
        <v>266.31404168796536</v>
      </c>
      <c r="J3054">
        <f>VLOOKUP(A3054,'VXX-IV'!A$1:C$4500,3,0)</f>
        <v>266.33</v>
      </c>
      <c r="L3054">
        <f t="shared" si="542"/>
        <v>9136.915095172737</v>
      </c>
      <c r="M3054">
        <v>915</v>
      </c>
      <c r="O3054">
        <f t="shared" si="543"/>
        <v>1928.8673998808597</v>
      </c>
      <c r="R3054">
        <f t="shared" si="544"/>
        <v>38.012262854516869</v>
      </c>
      <c r="U3054" s="2">
        <f t="shared" si="548"/>
        <v>45.544083002307438</v>
      </c>
      <c r="V3054">
        <f>VLOOKUP(A3054,'VXZ-IV'!A$1:C$4500,3,0)</f>
        <v>45.56</v>
      </c>
      <c r="W3054" s="10">
        <f t="shared" si="550"/>
        <v>-3.4936342608793414E-4</v>
      </c>
      <c r="X3054">
        <f t="shared" si="545"/>
        <v>38.405178935187948</v>
      </c>
      <c r="Y3054">
        <v>38.409999999999997</v>
      </c>
      <c r="AA3054" s="10">
        <f t="shared" si="551"/>
        <v>-1.2551587638764961E-4</v>
      </c>
      <c r="AB3054">
        <f t="shared" si="546"/>
        <v>220.45150578702814</v>
      </c>
      <c r="AC3054">
        <f>VLOOKUP(A3054,'VIXY-IV'!A$1:E$2000,4,0)</f>
        <v>220.12200000000001</v>
      </c>
      <c r="AD3054" s="10">
        <f t="shared" si="540"/>
        <v>1.496923465297062E-3</v>
      </c>
      <c r="AE3054">
        <f>ROW()</f>
        <v>3054</v>
      </c>
      <c r="AF3054">
        <f t="shared" si="541"/>
        <v>0.84875727128503442</v>
      </c>
      <c r="AG3054">
        <f>AG3053*(1-(AG$1+AG$5))^($A3054-$A3053)*(1+2*(E3054/E3053-1))</f>
        <v>1690.5136817183932</v>
      </c>
      <c r="AH3054">
        <f>VLOOKUP(A3054,'UVXY-IV'!A$2:E$2000,4,0)</f>
        <v>8315.35</v>
      </c>
      <c r="AJ3054" s="10">
        <f t="shared" si="539"/>
        <v>-0.79669963600829874</v>
      </c>
      <c r="AK3054">
        <f t="shared" si="549"/>
        <v>25.718196852800791</v>
      </c>
      <c r="AO3054">
        <f>AO3053*(1-AO$1+H3053)^($A3054-$A3053)*(2-E3054/E3053)</f>
        <v>26.369296845910107</v>
      </c>
      <c r="AP3054">
        <v>26.37</v>
      </c>
      <c r="AQ3054" s="10">
        <f t="shared" si="552"/>
        <v>-2.6664925669050987E-5</v>
      </c>
    </row>
    <row r="3055" spans="1:43" x14ac:dyDescent="0.25">
      <c r="A3055" s="1">
        <v>42495</v>
      </c>
      <c r="B3055" s="12">
        <v>15.91</v>
      </c>
      <c r="C3055" s="12">
        <v>18.920000000000002</v>
      </c>
      <c r="D3055">
        <v>440.62900000000002</v>
      </c>
      <c r="E3055">
        <v>392.19830000000002</v>
      </c>
      <c r="F3055">
        <v>27485.772976</v>
      </c>
      <c r="G3055">
        <v>24469.03701</v>
      </c>
      <c r="H3055">
        <f>(1/(1-91/360*VLOOKUP($A3055,Tbills!$B$4:$C$974,2,1)/100))^((1)/91)-1</f>
        <v>5.8348991682777296E-6</v>
      </c>
      <c r="I3055" s="2">
        <f t="shared" si="547"/>
        <v>265.31530036740281</v>
      </c>
      <c r="J3055">
        <f>VLOOKUP(A3055,'VXX-IV'!A$1:C$4500,3,0)</f>
        <v>265.33</v>
      </c>
      <c r="L3055">
        <f t="shared" si="542"/>
        <v>9068.3539691316291</v>
      </c>
      <c r="M3055">
        <v>907.5</v>
      </c>
      <c r="O3055">
        <f t="shared" si="543"/>
        <v>1918.0039899450662</v>
      </c>
      <c r="R3055">
        <f t="shared" si="544"/>
        <v>38.081478565546107</v>
      </c>
      <c r="U3055" s="2">
        <f t="shared" si="548"/>
        <v>45.655863293655393</v>
      </c>
      <c r="V3055">
        <f>VLOOKUP(A3055,'VXZ-IV'!A$1:C$4500,3,0)</f>
        <v>45.64</v>
      </c>
      <c r="W3055" s="10">
        <f t="shared" si="550"/>
        <v>3.4757435704180217E-4</v>
      </c>
      <c r="X3055">
        <f t="shared" si="545"/>
        <v>38.309033127028634</v>
      </c>
      <c r="Y3055">
        <v>38.31</v>
      </c>
      <c r="AA3055" s="10">
        <f t="shared" si="551"/>
        <v>-2.5238135509475512E-5</v>
      </c>
      <c r="AB3055">
        <f t="shared" si="546"/>
        <v>219.62787919039897</v>
      </c>
      <c r="AC3055">
        <f>VLOOKUP(A3055,'VIXY-IV'!A$1:E$2000,4,0)</f>
        <v>219.298</v>
      </c>
      <c r="AD3055" s="10">
        <f t="shared" si="540"/>
        <v>1.5042507929801108E-3</v>
      </c>
      <c r="AE3055">
        <f>ROW()</f>
        <v>3055</v>
      </c>
      <c r="AF3055">
        <f t="shared" si="541"/>
        <v>0.84090909090909083</v>
      </c>
      <c r="AG3055">
        <f>AG3054*(1-(AG$1+AG$5))^($A3055-$A3054)*(1+2*(E3055/E3054-1))</f>
        <v>1677.8380067252417</v>
      </c>
      <c r="AH3055">
        <f>VLOOKUP(A3055,'UVXY-IV'!A$2:E$2000,4,0)</f>
        <v>8253.0499999999993</v>
      </c>
      <c r="AJ3055" s="10">
        <f t="shared" ref="AJ3055:AJ3118" si="553">AG3055/AH3055-1</f>
        <v>-0.79670085523227874</v>
      </c>
      <c r="AK3055">
        <f t="shared" si="549"/>
        <v>25.812983516196738</v>
      </c>
      <c r="AO3055">
        <f>AO3054*(1-AO$1+H3054)^($A3055-$A3054)*(2-E3055/E3054)</f>
        <v>26.466906144293169</v>
      </c>
      <c r="AP3055">
        <v>26.47</v>
      </c>
      <c r="AQ3055" s="10">
        <f t="shared" si="552"/>
        <v>-1.1688159073774962E-4</v>
      </c>
    </row>
    <row r="3056" spans="1:43" x14ac:dyDescent="0.25">
      <c r="A3056" s="1">
        <v>42496</v>
      </c>
      <c r="B3056" s="12">
        <v>14.72</v>
      </c>
      <c r="C3056" s="12">
        <v>18.27</v>
      </c>
      <c r="D3056">
        <v>419.97899999999998</v>
      </c>
      <c r="E3056">
        <v>373.81569999999999</v>
      </c>
      <c r="F3056">
        <v>27005.221845</v>
      </c>
      <c r="G3056">
        <v>24041.086605</v>
      </c>
      <c r="H3056">
        <f>(1/(1-91/360*VLOOKUP($A3056,Tbills!$B$4:$C$974,2,1)/100))^((1)/91)-1</f>
        <v>5.8348991682777296E-6</v>
      </c>
      <c r="I3056" s="2">
        <f t="shared" si="547"/>
        <v>252.87517968500754</v>
      </c>
      <c r="J3056">
        <f>VLOOKUP(A3056,'VXX-IV'!A$1:C$4500,3,0)</f>
        <v>252.89</v>
      </c>
      <c r="L3056">
        <f t="shared" si="542"/>
        <v>8217.9506238567556</v>
      </c>
      <c r="M3056">
        <v>822.5</v>
      </c>
      <c r="O3056">
        <f t="shared" si="543"/>
        <v>1783.0966805792377</v>
      </c>
      <c r="R3056">
        <f t="shared" si="544"/>
        <v>38.972169078881322</v>
      </c>
      <c r="U3056" s="2">
        <f t="shared" si="548"/>
        <v>44.856539207190615</v>
      </c>
      <c r="V3056">
        <f>VLOOKUP(A3056,'VXZ-IV'!A$1:C$4500,3,0)</f>
        <v>44.84</v>
      </c>
      <c r="W3056" s="10">
        <f t="shared" si="550"/>
        <v>3.6884940210990536E-4</v>
      </c>
      <c r="X3056">
        <f t="shared" si="545"/>
        <v>38.977823429886854</v>
      </c>
      <c r="Y3056">
        <v>38.979999999999997</v>
      </c>
      <c r="AA3056" s="10">
        <f t="shared" si="551"/>
        <v>-5.5838125016527407E-5</v>
      </c>
      <c r="AB3056">
        <f t="shared" si="546"/>
        <v>209.33298312852523</v>
      </c>
      <c r="AC3056">
        <f>VLOOKUP(A3056,'VIXY-IV'!A$1:E$2000,4,0)</f>
        <v>209.05</v>
      </c>
      <c r="AD3056" s="10">
        <f t="shared" ref="AD3056:AD3119" si="554">AB3056/AC3056-1</f>
        <v>1.3536624182024504E-3</v>
      </c>
      <c r="AE3056">
        <f>ROW()</f>
        <v>3056</v>
      </c>
      <c r="AF3056">
        <f t="shared" si="541"/>
        <v>0.80569239189928854</v>
      </c>
      <c r="AG3056">
        <f>AG3055*(1-(AG$1+AG$5))^($A3056-$A3055)*(1+2*(E3056/E3055-1))</f>
        <v>1520.5039581795131</v>
      </c>
      <c r="AH3056">
        <f>VLOOKUP(A3056,'UVXY-IV'!A$2:E$2000,4,0)</f>
        <v>7480.5</v>
      </c>
      <c r="AJ3056" s="10">
        <f t="shared" si="553"/>
        <v>-0.79673765681712272</v>
      </c>
      <c r="AK3056">
        <f t="shared" si="549"/>
        <v>27.021596940819567</v>
      </c>
      <c r="AO3056">
        <f>AO3055*(1-AO$1+H3055)^($A3056-$A3055)*(2-E3056/E3055)</f>
        <v>27.706564838987195</v>
      </c>
      <c r="AP3056">
        <v>27.71</v>
      </c>
      <c r="AQ3056" s="10">
        <f t="shared" si="552"/>
        <v>-1.2396827906191454E-4</v>
      </c>
    </row>
    <row r="3057" spans="1:43" x14ac:dyDescent="0.25">
      <c r="A3057" s="1">
        <v>42499</v>
      </c>
      <c r="B3057" s="12">
        <v>14.57</v>
      </c>
      <c r="C3057" s="12">
        <v>18.05</v>
      </c>
      <c r="D3057">
        <v>413.17360000000002</v>
      </c>
      <c r="E3057">
        <v>367.7518</v>
      </c>
      <c r="F3057">
        <v>26863.242962</v>
      </c>
      <c r="G3057">
        <v>23914.270711000001</v>
      </c>
      <c r="H3057">
        <f>(1/(1-91/360*VLOOKUP($A3057,Tbills!$B$4:$C$974,2,1)/100))^((1)/91)-1</f>
        <v>5.8348991682777296E-6</v>
      </c>
      <c r="I3057" s="2">
        <f t="shared" si="547"/>
        <v>248.75935617082496</v>
      </c>
      <c r="J3057">
        <f>VLOOKUP(A3057,'VXX-IV'!A$1:C$4500,3,0)</f>
        <v>248.78</v>
      </c>
      <c r="L3057">
        <f t="shared" si="542"/>
        <v>7950.3944050694708</v>
      </c>
      <c r="M3057">
        <v>795</v>
      </c>
      <c r="O3057">
        <f t="shared" si="543"/>
        <v>1739.5337069182758</v>
      </c>
      <c r="R3057">
        <f t="shared" si="544"/>
        <v>39.282937240076087</v>
      </c>
      <c r="U3057" s="2">
        <f t="shared" si="548"/>
        <v>44.617443775280648</v>
      </c>
      <c r="V3057">
        <f>VLOOKUP(A3057,'VXZ-IV'!A$1:C$4500,3,0)</f>
        <v>44.6</v>
      </c>
      <c r="W3057" s="10">
        <f t="shared" si="550"/>
        <v>3.9111603768260395E-4</v>
      </c>
      <c r="X3057">
        <f t="shared" si="545"/>
        <v>39.179768347786606</v>
      </c>
      <c r="Y3057">
        <v>39.18</v>
      </c>
      <c r="AA3057" s="10">
        <f t="shared" si="551"/>
        <v>-5.9125118273550825E-6</v>
      </c>
      <c r="AB3057">
        <f t="shared" si="546"/>
        <v>205.93493355024262</v>
      </c>
      <c r="AC3057">
        <f>VLOOKUP(A3057,'VIXY-IV'!A$1:E$2000,4,0)</f>
        <v>205.64599999999999</v>
      </c>
      <c r="AD3057" s="10">
        <f t="shared" si="554"/>
        <v>1.4050044748870061E-3</v>
      </c>
      <c r="AE3057">
        <f>ROW()</f>
        <v>3057</v>
      </c>
      <c r="AF3057">
        <f t="shared" si="541"/>
        <v>0.80720221606648201</v>
      </c>
      <c r="AG3057">
        <f>AG3056*(1-(AG$1+AG$5))^($A3057-$A3056)*(1+2*(E3057/E3056-1))</f>
        <v>1471.0251280997663</v>
      </c>
      <c r="AH3057">
        <f>VLOOKUP(A3057,'UVXY-IV'!A$2:E$2000,4,0)</f>
        <v>7237.2</v>
      </c>
      <c r="AJ3057" s="10">
        <f t="shared" si="553"/>
        <v>-0.796741125283291</v>
      </c>
      <c r="AK3057">
        <f t="shared" si="549"/>
        <v>27.456094601900496</v>
      </c>
      <c r="AO3057">
        <f>AO3056*(1-AO$1+H3056)^($A3057-$A3056)*(2-E3057/E3056)</f>
        <v>28.153379268680435</v>
      </c>
      <c r="AP3057">
        <v>28.15</v>
      </c>
      <c r="AQ3057" s="10">
        <f t="shared" si="552"/>
        <v>1.2004506857676844E-4</v>
      </c>
    </row>
    <row r="3058" spans="1:43" x14ac:dyDescent="0.25">
      <c r="A3058" s="1">
        <v>42500</v>
      </c>
      <c r="B3058" s="12">
        <v>13.63</v>
      </c>
      <c r="C3058" s="12">
        <v>17.18</v>
      </c>
      <c r="D3058">
        <v>391.27249999999998</v>
      </c>
      <c r="E3058">
        <v>348.25630000000001</v>
      </c>
      <c r="F3058">
        <v>26142.524276</v>
      </c>
      <c r="G3058">
        <v>23272.530985000001</v>
      </c>
      <c r="H3058">
        <f>(1/(1-91/360*VLOOKUP($A3058,Tbills!$B$4:$C$974,2,1)/100))^((1)/91)-1</f>
        <v>5.8348991682777296E-6</v>
      </c>
      <c r="I3058" s="2">
        <f t="shared" si="547"/>
        <v>235.56762065527914</v>
      </c>
      <c r="J3058">
        <f>VLOOKUP(A3058,'VXX-IV'!A$1:C$4500,3,0)</f>
        <v>235.59</v>
      </c>
      <c r="L3058">
        <f t="shared" si="542"/>
        <v>7107.1715188575263</v>
      </c>
      <c r="M3058">
        <v>710</v>
      </c>
      <c r="O3058">
        <f t="shared" si="543"/>
        <v>1601.1537930383067</v>
      </c>
      <c r="R3058">
        <f t="shared" si="544"/>
        <v>40.322360803105418</v>
      </c>
      <c r="U3058" s="2">
        <f t="shared" si="548"/>
        <v>43.41933575870079</v>
      </c>
      <c r="V3058">
        <f>VLOOKUP(A3058,'VXZ-IV'!A$1:C$4500,3,0)</f>
        <v>43.4</v>
      </c>
      <c r="W3058" s="10">
        <f t="shared" si="550"/>
        <v>4.4552439402734123E-4</v>
      </c>
      <c r="X3058">
        <f t="shared" si="545"/>
        <v>40.229904619180815</v>
      </c>
      <c r="Y3058">
        <v>40.229999999999997</v>
      </c>
      <c r="AA3058" s="10">
        <f t="shared" si="551"/>
        <v>-2.3708878742478845E-6</v>
      </c>
      <c r="AB3058">
        <f t="shared" si="546"/>
        <v>195.01704091695964</v>
      </c>
      <c r="AC3058">
        <f>VLOOKUP(A3058,'VIXY-IV'!A$1:E$2000,4,0)</f>
        <v>194.75800000000001</v>
      </c>
      <c r="AD3058" s="10">
        <f t="shared" si="554"/>
        <v>1.3300656042865011E-3</v>
      </c>
      <c r="AE3058">
        <f>ROW()</f>
        <v>3058</v>
      </c>
      <c r="AF3058">
        <f t="shared" si="541"/>
        <v>0.79336437718277075</v>
      </c>
      <c r="AG3058">
        <f>AG3057*(1-(AG$1+AG$5))^($A3058-$A3057)*(1+2*(E3058/E3057-1))</f>
        <v>1315.0149115728548</v>
      </c>
      <c r="AH3058">
        <f>VLOOKUP(A3058,'UVXY-IV'!A$2:E$2000,4,0)</f>
        <v>6470.25</v>
      </c>
      <c r="AJ3058" s="10">
        <f t="shared" si="553"/>
        <v>-0.79675979883731618</v>
      </c>
      <c r="AK3058">
        <f t="shared" si="549"/>
        <v>28.91026855663673</v>
      </c>
      <c r="AO3058">
        <f>AO3057*(1-AO$1+H3057)^($A3058-$A3057)*(2-E3058/E3057)</f>
        <v>29.644941194343218</v>
      </c>
      <c r="AP3058">
        <v>29.65</v>
      </c>
      <c r="AQ3058" s="10">
        <f t="shared" si="552"/>
        <v>-1.7061739145973753E-4</v>
      </c>
    </row>
    <row r="3059" spans="1:43" x14ac:dyDescent="0.25">
      <c r="A3059" s="1">
        <v>42501</v>
      </c>
      <c r="B3059" s="12">
        <v>14.69</v>
      </c>
      <c r="C3059" s="12">
        <v>18.02</v>
      </c>
      <c r="D3059">
        <v>412.94619999999998</v>
      </c>
      <c r="E3059">
        <v>367.54520000000002</v>
      </c>
      <c r="F3059">
        <v>26796.308008</v>
      </c>
      <c r="G3059">
        <v>23854.404870999999</v>
      </c>
      <c r="H3059">
        <f>(1/(1-91/360*VLOOKUP($A3059,Tbills!$B$4:$C$974,2,1)/100))^((1)/91)-1</f>
        <v>5.8348991682777296E-6</v>
      </c>
      <c r="I3059" s="2">
        <f t="shared" si="547"/>
        <v>248.61032103947099</v>
      </c>
      <c r="J3059">
        <f>VLOOKUP(A3059,'VXX-IV'!A$1:C$4500,3,0)</f>
        <v>248.63</v>
      </c>
      <c r="L3059">
        <f t="shared" si="542"/>
        <v>7894.1516826896113</v>
      </c>
      <c r="M3059">
        <v>790</v>
      </c>
      <c r="O3059">
        <f t="shared" si="543"/>
        <v>1734.1202065475261</v>
      </c>
      <c r="R3059">
        <f t="shared" si="544"/>
        <v>39.203919553080048</v>
      </c>
      <c r="U3059" s="2">
        <f t="shared" si="548"/>
        <v>44.504100387354384</v>
      </c>
      <c r="V3059">
        <f>VLOOKUP(A3059,'VXZ-IV'!A$1:C$4500,3,0)</f>
        <v>44.52</v>
      </c>
      <c r="W3059" s="10">
        <f t="shared" si="550"/>
        <v>-3.5713415646043689E-4</v>
      </c>
      <c r="X3059">
        <f t="shared" si="545"/>
        <v>39.222830344027429</v>
      </c>
      <c r="Y3059">
        <v>39.22</v>
      </c>
      <c r="AA3059" s="10">
        <f t="shared" si="551"/>
        <v>7.216583445757152E-5</v>
      </c>
      <c r="AB3059">
        <f t="shared" si="546"/>
        <v>205.81769027282905</v>
      </c>
      <c r="AC3059">
        <f>VLOOKUP(A3059,'VIXY-IV'!A$1:E$2000,4,0)</f>
        <v>205.548</v>
      </c>
      <c r="AD3059" s="10">
        <f t="shared" si="554"/>
        <v>1.3120549595668773E-3</v>
      </c>
      <c r="AE3059">
        <f>ROW()</f>
        <v>3059</v>
      </c>
      <c r="AF3059">
        <f t="shared" si="541"/>
        <v>0.81520532741398444</v>
      </c>
      <c r="AG3059">
        <f>AG3058*(1-(AG$1+AG$5))^($A3059-$A3058)*(1+2*(E3059/E3058-1))</f>
        <v>1460.6353641291016</v>
      </c>
      <c r="AH3059">
        <f>VLOOKUP(A3059,'UVXY-IV'!A$2:E$2000,4,0)</f>
        <v>7187.15</v>
      </c>
      <c r="AJ3059" s="10">
        <f t="shared" si="553"/>
        <v>-0.79677127037433448</v>
      </c>
      <c r="AK3059">
        <f t="shared" si="549"/>
        <v>27.307741235156051</v>
      </c>
      <c r="AO3059">
        <f>AO3058*(1-AO$1+H3058)^($A3059-$A3058)*(2-E3059/E3058)</f>
        <v>28.002122093850016</v>
      </c>
      <c r="AP3059">
        <v>28</v>
      </c>
      <c r="AQ3059" s="10">
        <f t="shared" si="552"/>
        <v>7.5789066072085021E-5</v>
      </c>
    </row>
    <row r="3060" spans="1:43" x14ac:dyDescent="0.25">
      <c r="A3060" s="1">
        <v>42502</v>
      </c>
      <c r="B3060" s="12">
        <v>14.41</v>
      </c>
      <c r="C3060" s="12">
        <v>17.75</v>
      </c>
      <c r="D3060">
        <v>401.62529999999998</v>
      </c>
      <c r="E3060">
        <v>357.46679999999998</v>
      </c>
      <c r="F3060">
        <v>26502.621329000001</v>
      </c>
      <c r="G3060">
        <v>23592.822167999999</v>
      </c>
      <c r="H3060">
        <f>(1/(1-91/360*VLOOKUP($A3060,Tbills!$B$4:$C$974,2,1)/100))^((1)/91)-1</f>
        <v>5.9738635223016701E-6</v>
      </c>
      <c r="I3060" s="2">
        <f t="shared" si="547"/>
        <v>241.78878535741856</v>
      </c>
      <c r="J3060">
        <f>VLOOKUP(A3060,'VXX-IV'!A$1:C$4500,3,0)</f>
        <v>241.81</v>
      </c>
      <c r="L3060">
        <f t="shared" si="542"/>
        <v>7460.9303457256619</v>
      </c>
      <c r="M3060">
        <v>747.5</v>
      </c>
      <c r="O3060">
        <f t="shared" si="543"/>
        <v>1662.7376103016029</v>
      </c>
      <c r="R3060">
        <f t="shared" si="544"/>
        <v>39.739625325929289</v>
      </c>
      <c r="U3060" s="2">
        <f t="shared" si="548"/>
        <v>44.015263594990664</v>
      </c>
      <c r="V3060">
        <f>VLOOKUP(A3060,'VXZ-IV'!A$1:C$4500,3,0)</f>
        <v>44</v>
      </c>
      <c r="W3060" s="10">
        <f t="shared" si="550"/>
        <v>3.4689988615155265E-4</v>
      </c>
      <c r="X3060">
        <f t="shared" si="545"/>
        <v>39.651710437877412</v>
      </c>
      <c r="Y3060">
        <v>39.65</v>
      </c>
      <c r="AA3060" s="10">
        <f t="shared" si="551"/>
        <v>4.3138408005294337E-5</v>
      </c>
      <c r="AB3060">
        <f t="shared" si="546"/>
        <v>200.1732411869101</v>
      </c>
      <c r="AC3060">
        <f>VLOOKUP(A3060,'VIXY-IV'!A$1:E$2000,4,0)</f>
        <v>199.928</v>
      </c>
      <c r="AD3060" s="10">
        <f t="shared" si="554"/>
        <v>1.2266475276605515E-3</v>
      </c>
      <c r="AE3060">
        <f>ROW()</f>
        <v>3060</v>
      </c>
      <c r="AF3060">
        <f t="shared" si="541"/>
        <v>0.81183098591549296</v>
      </c>
      <c r="AG3060">
        <f>AG3059*(1-(AG$1+AG$5))^($A3060-$A3059)*(1+2*(E3060/E3059-1))</f>
        <v>1380.4851299406096</v>
      </c>
      <c r="AH3060">
        <f>VLOOKUP(A3060,'UVXY-IV'!A$2:E$2000,4,0)</f>
        <v>6793.55</v>
      </c>
      <c r="AJ3060" s="10">
        <f t="shared" si="553"/>
        <v>-0.79679473472034368</v>
      </c>
      <c r="AK3060">
        <f t="shared" si="549"/>
        <v>28.055235834781051</v>
      </c>
      <c r="AO3060">
        <f>AO3059*(1-AO$1+H3059)^($A3060-$A3059)*(2-E3060/E3059)</f>
        <v>28.769067721809126</v>
      </c>
      <c r="AP3060">
        <v>28.77</v>
      </c>
      <c r="AQ3060" s="10">
        <f t="shared" si="552"/>
        <v>-3.2404525230234071E-5</v>
      </c>
    </row>
    <row r="3061" spans="1:43" x14ac:dyDescent="0.25">
      <c r="A3061" s="1">
        <v>42503</v>
      </c>
      <c r="B3061" s="12">
        <v>15.04</v>
      </c>
      <c r="C3061" s="12">
        <v>18.25</v>
      </c>
      <c r="D3061">
        <v>415.86470000000003</v>
      </c>
      <c r="E3061">
        <v>370.13850000000002</v>
      </c>
      <c r="F3061">
        <v>26930.013343999999</v>
      </c>
      <c r="G3061">
        <v>23973.148642</v>
      </c>
      <c r="H3061">
        <f>(1/(1-91/360*VLOOKUP($A3061,Tbills!$B$4:$C$974,2,1)/100))^((1)/91)-1</f>
        <v>5.9738635223016701E-6</v>
      </c>
      <c r="I3061" s="2">
        <f t="shared" si="547"/>
        <v>250.35516658005014</v>
      </c>
      <c r="J3061">
        <f>VLOOKUP(A3061,'VXX-IV'!A$1:C$4500,3,0)</f>
        <v>250.38</v>
      </c>
      <c r="L3061">
        <f t="shared" si="542"/>
        <v>7989.5760602693481</v>
      </c>
      <c r="M3061">
        <v>800</v>
      </c>
      <c r="O3061">
        <f t="shared" si="543"/>
        <v>1751.0911963172409</v>
      </c>
      <c r="R3061">
        <f t="shared" si="544"/>
        <v>39.033503543708633</v>
      </c>
      <c r="U3061" s="2">
        <f t="shared" si="548"/>
        <v>44.723981021785448</v>
      </c>
      <c r="V3061">
        <f>VLOOKUP(A3061,'VXZ-IV'!A$1:C$4500,3,0)</f>
        <v>44.72</v>
      </c>
      <c r="W3061" s="10">
        <f t="shared" si="550"/>
        <v>8.9021059603178188E-5</v>
      </c>
      <c r="X3061">
        <f t="shared" si="545"/>
        <v>39.011297882347051</v>
      </c>
      <c r="Y3061">
        <v>39.01</v>
      </c>
      <c r="AA3061" s="10">
        <f t="shared" si="551"/>
        <v>3.3270503641436022E-5</v>
      </c>
      <c r="AB3061">
        <f t="shared" si="546"/>
        <v>207.26832287649765</v>
      </c>
      <c r="AC3061">
        <f>VLOOKUP(A3061,'VIXY-IV'!A$1:E$2000,4,0)</f>
        <v>207.006</v>
      </c>
      <c r="AD3061" s="10">
        <f t="shared" si="554"/>
        <v>1.2672235418182964E-3</v>
      </c>
      <c r="AE3061">
        <f>ROW()</f>
        <v>3061</v>
      </c>
      <c r="AF3061">
        <f t="shared" si="541"/>
        <v>0.82410958904109588</v>
      </c>
      <c r="AG3061">
        <f>AG3060*(1-(AG$1+AG$5))^($A3061-$A3060)*(1+2*(E3061/E3060-1))</f>
        <v>1478.3078601532648</v>
      </c>
      <c r="AH3061">
        <f>VLOOKUP(A3061,'UVXY-IV'!A$2:E$2000,4,0)</f>
        <v>7275</v>
      </c>
      <c r="AJ3061" s="10">
        <f t="shared" si="553"/>
        <v>-0.79679617042566808</v>
      </c>
      <c r="AK3061">
        <f t="shared" si="549"/>
        <v>27.059456451763488</v>
      </c>
      <c r="AO3061">
        <f>AO3060*(1-AO$1+H3060)^($A3061-$A3060)*(2-E3061/E3060)</f>
        <v>27.748383783418493</v>
      </c>
      <c r="AP3061">
        <v>27.75</v>
      </c>
      <c r="AQ3061" s="10">
        <f t="shared" si="552"/>
        <v>-5.8242038973199683E-5</v>
      </c>
    </row>
    <row r="3062" spans="1:43" x14ac:dyDescent="0.25">
      <c r="A3062" s="1">
        <v>42506</v>
      </c>
      <c r="B3062" s="12">
        <v>14.68</v>
      </c>
      <c r="C3062" s="12">
        <v>17.7</v>
      </c>
      <c r="D3062">
        <v>400.49990000000003</v>
      </c>
      <c r="E3062">
        <v>356.45650000000001</v>
      </c>
      <c r="F3062">
        <v>26319.091929999999</v>
      </c>
      <c r="G3062">
        <v>23428.875607999998</v>
      </c>
      <c r="H3062">
        <f>(1/(1-91/360*VLOOKUP($A3062,Tbills!$B$4:$C$974,2,1)/100))^((1)/91)-1</f>
        <v>5.9738635223016701E-6</v>
      </c>
      <c r="I3062" s="2">
        <f t="shared" si="547"/>
        <v>241.08774979669315</v>
      </c>
      <c r="J3062">
        <f>VLOOKUP(A3062,'VXX-IV'!A$1:C$4500,3,0)</f>
        <v>241.1</v>
      </c>
      <c r="L3062">
        <f t="shared" si="542"/>
        <v>7398.0432462601057</v>
      </c>
      <c r="M3062">
        <v>740</v>
      </c>
      <c r="O3062">
        <f t="shared" si="543"/>
        <v>1653.8315642812613</v>
      </c>
      <c r="R3062">
        <f t="shared" si="544"/>
        <v>39.749540149001859</v>
      </c>
      <c r="U3062" s="2">
        <f t="shared" si="548"/>
        <v>43.706196865878738</v>
      </c>
      <c r="V3062">
        <f>VLOOKUP(A3062,'VXZ-IV'!A$1:C$4500,3,0)</f>
        <v>43.72</v>
      </c>
      <c r="W3062" s="10">
        <f t="shared" si="550"/>
        <v>-3.1571669993735174E-4</v>
      </c>
      <c r="X3062">
        <f t="shared" si="545"/>
        <v>39.893276899637314</v>
      </c>
      <c r="Y3062">
        <v>39.89</v>
      </c>
      <c r="AA3062" s="10">
        <f t="shared" si="551"/>
        <v>8.2148399030090857E-5</v>
      </c>
      <c r="AB3062">
        <f t="shared" si="546"/>
        <v>199.60448850138732</v>
      </c>
      <c r="AC3062">
        <f>VLOOKUP(A3062,'VIXY-IV'!A$1:E$2000,4,0)</f>
        <v>199.364</v>
      </c>
      <c r="AD3062" s="10">
        <f t="shared" si="554"/>
        <v>1.2062784724791165E-3</v>
      </c>
      <c r="AE3062">
        <f>ROW()</f>
        <v>3062</v>
      </c>
      <c r="AF3062">
        <f t="shared" si="541"/>
        <v>0.82937853107344639</v>
      </c>
      <c r="AG3062">
        <f>AG3061*(1-(AG$1+AG$5))^($A3062-$A3061)*(1+2*(E3062/E3061-1))</f>
        <v>1368.8795177918844</v>
      </c>
      <c r="AH3062">
        <f>VLOOKUP(A3062,'UVXY-IV'!A$2:E$2000,4,0)</f>
        <v>6737.65</v>
      </c>
      <c r="AJ3062" s="10">
        <f t="shared" si="553"/>
        <v>-0.79683131094789961</v>
      </c>
      <c r="AK3062">
        <f t="shared" si="549"/>
        <v>28.055776369468198</v>
      </c>
      <c r="AO3062">
        <f>AO3061*(1-AO$1+H3061)^($A3062-$A3061)*(2-E3062/E3061)</f>
        <v>28.771413090518486</v>
      </c>
      <c r="AP3062">
        <v>28.77</v>
      </c>
      <c r="AQ3062" s="10">
        <f t="shared" si="552"/>
        <v>4.9116806343008079E-5</v>
      </c>
    </row>
    <row r="3063" spans="1:43" x14ac:dyDescent="0.25">
      <c r="A3063" s="1">
        <v>42507</v>
      </c>
      <c r="B3063" s="12">
        <v>15.57</v>
      </c>
      <c r="C3063" s="12">
        <v>18.43</v>
      </c>
      <c r="D3063">
        <v>413.48790000000002</v>
      </c>
      <c r="E3063">
        <v>368.01409999999998</v>
      </c>
      <c r="F3063">
        <v>27058.515974000002</v>
      </c>
      <c r="G3063">
        <v>24086.960254000001</v>
      </c>
      <c r="H3063">
        <f>(1/(1-91/360*VLOOKUP($A3063,Tbills!$B$4:$C$974,2,1)/100))^((1)/91)-1</f>
        <v>5.9738635223016701E-6</v>
      </c>
      <c r="I3063" s="2">
        <f t="shared" si="547"/>
        <v>248.90002883467452</v>
      </c>
      <c r="J3063">
        <f>VLOOKUP(A3063,'VXX-IV'!A$1:C$4500,3,0)</f>
        <v>248.92</v>
      </c>
      <c r="L3063">
        <f t="shared" si="542"/>
        <v>7877.4764545810594</v>
      </c>
      <c r="M3063">
        <v>787.5</v>
      </c>
      <c r="O3063">
        <f t="shared" si="543"/>
        <v>1734.207860850714</v>
      </c>
      <c r="R3063">
        <f t="shared" si="544"/>
        <v>39.103360953707863</v>
      </c>
      <c r="U3063" s="2">
        <f t="shared" si="548"/>
        <v>44.933008805855906</v>
      </c>
      <c r="V3063">
        <f>VLOOKUP(A3063,'VXZ-IV'!A$1:C$4500,3,0)</f>
        <v>44.92</v>
      </c>
      <c r="W3063" s="10">
        <f t="shared" si="550"/>
        <v>2.895994179854533E-4</v>
      </c>
      <c r="X3063">
        <f t="shared" si="545"/>
        <v>38.771527602312773</v>
      </c>
      <c r="Y3063">
        <v>38.770000000000003</v>
      </c>
      <c r="AA3063" s="10">
        <f t="shared" si="551"/>
        <v>3.9401658828319697E-5</v>
      </c>
      <c r="AB3063">
        <f t="shared" si="546"/>
        <v>206.07560661460877</v>
      </c>
      <c r="AC3063">
        <f>VLOOKUP(A3063,'VIXY-IV'!A$1:E$2000,4,0)</f>
        <v>205.81800000000001</v>
      </c>
      <c r="AD3063" s="10">
        <f t="shared" si="554"/>
        <v>1.2516233497981144E-3</v>
      </c>
      <c r="AE3063">
        <f>ROW()</f>
        <v>3063</v>
      </c>
      <c r="AF3063">
        <f t="shared" si="541"/>
        <v>0.84481823114487253</v>
      </c>
      <c r="AG3063">
        <f>AG3062*(1-(AG$1+AG$5))^($A3063-$A3062)*(1+2*(E3063/E3062-1))</f>
        <v>1457.5983780969493</v>
      </c>
      <c r="AH3063">
        <f>VLOOKUP(A3063,'UVXY-IV'!A$2:E$2000,4,0)</f>
        <v>7174.15</v>
      </c>
      <c r="AJ3063" s="10">
        <f t="shared" si="553"/>
        <v>-0.79682633091070731</v>
      </c>
      <c r="AK3063">
        <f t="shared" si="549"/>
        <v>27.144842993558154</v>
      </c>
      <c r="AO3063">
        <f>AO3062*(1-AO$1+H3062)^($A3063-$A3062)*(2-E3063/E3062)</f>
        <v>27.837677200026658</v>
      </c>
      <c r="AP3063">
        <v>27.84</v>
      </c>
      <c r="AQ3063" s="10">
        <f t="shared" si="552"/>
        <v>-8.3433907088426018E-5</v>
      </c>
    </row>
    <row r="3064" spans="1:43" x14ac:dyDescent="0.25">
      <c r="A3064" s="1">
        <v>42508</v>
      </c>
      <c r="B3064" s="12">
        <v>15.95</v>
      </c>
      <c r="C3064" s="12">
        <v>18.54</v>
      </c>
      <c r="D3064">
        <v>415.21319999999997</v>
      </c>
      <c r="E3064">
        <v>369.54750000000001</v>
      </c>
      <c r="F3064">
        <v>27210.387359</v>
      </c>
      <c r="G3064">
        <v>24222.009290000002</v>
      </c>
      <c r="H3064">
        <f>(1/(1-91/360*VLOOKUP($A3064,Tbills!$B$4:$C$974,2,1)/100))^((1)/91)-1</f>
        <v>5.9738635223016701E-6</v>
      </c>
      <c r="I3064" s="2">
        <f t="shared" si="547"/>
        <v>249.93248289707023</v>
      </c>
      <c r="J3064">
        <f>VLOOKUP(A3064,'VXX-IV'!A$1:C$4500,3,0)</f>
        <v>249.95</v>
      </c>
      <c r="L3064">
        <f t="shared" si="542"/>
        <v>7942.8108090923797</v>
      </c>
      <c r="M3064">
        <v>795</v>
      </c>
      <c r="O3064">
        <f t="shared" si="543"/>
        <v>1744.9879102562259</v>
      </c>
      <c r="R3064">
        <f t="shared" si="544"/>
        <v>39.020131194313137</v>
      </c>
      <c r="U3064" s="2">
        <f t="shared" si="548"/>
        <v>45.18410261516653</v>
      </c>
      <c r="V3064">
        <f>VLOOKUP(A3064,'VXZ-IV'!A$1:C$4500,3,0)</f>
        <v>45.2</v>
      </c>
      <c r="W3064" s="10">
        <f t="shared" si="550"/>
        <v>-3.5171205383788262E-4</v>
      </c>
      <c r="X3064">
        <f t="shared" si="545"/>
        <v>38.552950532410641</v>
      </c>
      <c r="Y3064">
        <v>38.549999999999997</v>
      </c>
      <c r="AA3064" s="10">
        <f t="shared" si="551"/>
        <v>7.6537805723475572E-5</v>
      </c>
      <c r="AB3064">
        <f t="shared" si="546"/>
        <v>206.93347986170437</v>
      </c>
      <c r="AC3064">
        <f>VLOOKUP(A3064,'VIXY-IV'!A$1:E$2000,4,0)</f>
        <v>206.672</v>
      </c>
      <c r="AD3064" s="10">
        <f t="shared" si="554"/>
        <v>1.2651924871505127E-3</v>
      </c>
      <c r="AE3064">
        <f>ROW()</f>
        <v>3064</v>
      </c>
      <c r="AF3064">
        <f t="shared" si="541"/>
        <v>0.86030204962243795</v>
      </c>
      <c r="AG3064">
        <f>AG3063*(1-(AG$1+AG$5))^($A3064-$A3063)*(1+2*(E3064/E3063-1))</f>
        <v>1469.6955655627357</v>
      </c>
      <c r="AH3064">
        <f>VLOOKUP(A3064,'UVXY-IV'!A$2:E$2000,4,0)</f>
        <v>7233.45</v>
      </c>
      <c r="AJ3064" s="10">
        <f t="shared" si="553"/>
        <v>-0.79681955836250529</v>
      </c>
      <c r="AK3064">
        <f t="shared" si="549"/>
        <v>27.030479884652436</v>
      </c>
      <c r="AO3064">
        <f>AO3063*(1-AO$1+H3063)^($A3064-$A3063)*(2-E3064/E3063)</f>
        <v>27.720826562446977</v>
      </c>
      <c r="AP3064">
        <v>27.72</v>
      </c>
      <c r="AQ3064" s="10">
        <f t="shared" si="552"/>
        <v>2.9818270093073806E-5</v>
      </c>
    </row>
    <row r="3065" spans="1:43" x14ac:dyDescent="0.25">
      <c r="A3065" s="1">
        <v>42509</v>
      </c>
      <c r="B3065" s="12">
        <v>16.329999999999998</v>
      </c>
      <c r="C3065" s="12">
        <v>18.77</v>
      </c>
      <c r="D3065">
        <v>412.92750000000001</v>
      </c>
      <c r="E3065">
        <v>367.51100000000002</v>
      </c>
      <c r="F3065">
        <v>27147.838715000002</v>
      </c>
      <c r="G3065">
        <v>24166.185345999998</v>
      </c>
      <c r="H3065">
        <f>(1/(1-91/360*VLOOKUP($A3065,Tbills!$B$4:$C$974,2,1)/100))^((1)/91)-1</f>
        <v>7.2246226625605203E-6</v>
      </c>
      <c r="I3065" s="2">
        <f t="shared" si="547"/>
        <v>248.55057317661849</v>
      </c>
      <c r="J3065">
        <f>VLOOKUP(A3065,'VXX-IV'!A$1:C$4500,3,0)</f>
        <v>248.57</v>
      </c>
      <c r="L3065">
        <f t="shared" si="542"/>
        <v>7854.9700772312508</v>
      </c>
      <c r="M3065">
        <v>785</v>
      </c>
      <c r="O3065">
        <f t="shared" si="543"/>
        <v>1730.5051903098652</v>
      </c>
      <c r="R3065">
        <f t="shared" si="544"/>
        <v>39.125878355003856</v>
      </c>
      <c r="U3065" s="2">
        <f t="shared" si="548"/>
        <v>45.079138491541585</v>
      </c>
      <c r="V3065">
        <f>VLOOKUP(A3065,'VXZ-IV'!A$1:C$4500,3,0)</f>
        <v>45.08</v>
      </c>
      <c r="W3065" s="10">
        <f t="shared" si="550"/>
        <v>-1.9110657906273865E-5</v>
      </c>
      <c r="X3065">
        <f t="shared" si="545"/>
        <v>38.640652643638347</v>
      </c>
      <c r="Y3065">
        <v>38.64</v>
      </c>
      <c r="AA3065" s="10">
        <f t="shared" si="551"/>
        <v>1.6890363311317103E-5</v>
      </c>
      <c r="AB3065">
        <f t="shared" si="546"/>
        <v>205.79233691605333</v>
      </c>
      <c r="AC3065">
        <f>VLOOKUP(A3065,'VIXY-IV'!A$1:E$2000,4,0)</f>
        <v>205.53399999999999</v>
      </c>
      <c r="AD3065" s="10">
        <f t="shared" si="554"/>
        <v>1.2569059914824265E-3</v>
      </c>
      <c r="AE3065">
        <f>ROW()</f>
        <v>3065</v>
      </c>
      <c r="AF3065">
        <f t="shared" si="541"/>
        <v>0.87000532765050609</v>
      </c>
      <c r="AG3065">
        <f>AG3064*(1-(AG$1+AG$5))^($A3065-$A3064)*(1+2*(E3065/E3064-1))</f>
        <v>1453.4482068485636</v>
      </c>
      <c r="AH3065">
        <f>VLOOKUP(A3065,'UVXY-IV'!A$2:E$2000,4,0)</f>
        <v>7153.7</v>
      </c>
      <c r="AJ3065" s="10">
        <f t="shared" si="553"/>
        <v>-0.79682566967463497</v>
      </c>
      <c r="AK3065">
        <f t="shared" si="549"/>
        <v>27.178173388667087</v>
      </c>
      <c r="AO3065">
        <f>AO3064*(1-AO$1+H3064)^($A3065-$A3064)*(2-E3065/E3064)</f>
        <v>27.872725888224576</v>
      </c>
      <c r="AP3065">
        <v>27.87</v>
      </c>
      <c r="AQ3065" s="10">
        <f t="shared" si="552"/>
        <v>9.7807255994730724E-5</v>
      </c>
    </row>
    <row r="3066" spans="1:43" x14ac:dyDescent="0.25">
      <c r="A3066" s="1">
        <v>42510</v>
      </c>
      <c r="B3066" s="12">
        <v>15.2</v>
      </c>
      <c r="C3066" s="12">
        <v>18.05</v>
      </c>
      <c r="D3066">
        <v>398.77539999999999</v>
      </c>
      <c r="E3066">
        <v>354.9128</v>
      </c>
      <c r="F3066">
        <v>26932.643646</v>
      </c>
      <c r="G3066">
        <v>23974.450609</v>
      </c>
      <c r="H3066">
        <f>(1/(1-91/360*VLOOKUP($A3066,Tbills!$B$4:$C$974,2,1)/100))^((1)/91)-1</f>
        <v>7.2246226625605203E-6</v>
      </c>
      <c r="I3066" s="2">
        <f t="shared" si="547"/>
        <v>240.02624538494916</v>
      </c>
      <c r="J3066">
        <f>VLOOKUP(A3066,'VXX-IV'!A$1:C$4500,3,0)</f>
        <v>240.05</v>
      </c>
      <c r="L3066">
        <f t="shared" si="542"/>
        <v>7316.1587391323983</v>
      </c>
      <c r="M3066">
        <v>732.5</v>
      </c>
      <c r="O3066">
        <f t="shared" si="543"/>
        <v>1641.4678407642014</v>
      </c>
      <c r="R3066">
        <f t="shared" si="544"/>
        <v>39.794692787478652</v>
      </c>
      <c r="U3066" s="2">
        <f t="shared" si="548"/>
        <v>44.720715395265607</v>
      </c>
      <c r="V3066">
        <f>VLOOKUP(A3066,'VXZ-IV'!A$1:C$4500,3,0)</f>
        <v>44.72</v>
      </c>
      <c r="W3066" s="10">
        <f t="shared" si="550"/>
        <v>1.5997210769391756E-5</v>
      </c>
      <c r="X3066">
        <f t="shared" si="545"/>
        <v>38.946068802539912</v>
      </c>
      <c r="Y3066">
        <v>38.950000000000003</v>
      </c>
      <c r="AA3066" s="10">
        <f t="shared" si="551"/>
        <v>-1.0092933145289251E-4</v>
      </c>
      <c r="AB3066">
        <f t="shared" si="546"/>
        <v>198.73707009860658</v>
      </c>
      <c r="AC3066">
        <f>VLOOKUP(A3066,'VIXY-IV'!A$1:E$2000,4,0)</f>
        <v>198.49799999999999</v>
      </c>
      <c r="AD3066" s="10">
        <f t="shared" si="554"/>
        <v>1.2043955032623455E-3</v>
      </c>
      <c r="AE3066">
        <f>ROW()</f>
        <v>3066</v>
      </c>
      <c r="AF3066">
        <f t="shared" si="541"/>
        <v>0.84210526315789469</v>
      </c>
      <c r="AG3066">
        <f>AG3065*(1-(AG$1+AG$5))^($A3066-$A3065)*(1+2*(E3066/E3065-1))</f>
        <v>1353.7547862463709</v>
      </c>
      <c r="AH3066">
        <f>VLOOKUP(A3066,'UVXY-IV'!A$2:E$2000,4,0)</f>
        <v>6663.55</v>
      </c>
      <c r="AJ3066" s="10">
        <f t="shared" si="553"/>
        <v>-0.79684180560716578</v>
      </c>
      <c r="AK3066">
        <f t="shared" si="549"/>
        <v>28.108526246996682</v>
      </c>
      <c r="AO3066">
        <f>AO3065*(1-AO$1+H3065)^($A3066-$A3065)*(2-E3066/E3065)</f>
        <v>28.827339110241279</v>
      </c>
      <c r="AP3066">
        <v>28.83</v>
      </c>
      <c r="AQ3066" s="10">
        <f t="shared" si="552"/>
        <v>-9.2295863986069371E-5</v>
      </c>
    </row>
    <row r="3067" spans="1:43" x14ac:dyDescent="0.25">
      <c r="A3067" s="1">
        <v>42513</v>
      </c>
      <c r="B3067" s="12">
        <v>15.82</v>
      </c>
      <c r="C3067" s="12">
        <v>18.149999999999999</v>
      </c>
      <c r="D3067">
        <v>404.00670000000002</v>
      </c>
      <c r="E3067">
        <v>359.56099999999998</v>
      </c>
      <c r="F3067">
        <v>26731.616984</v>
      </c>
      <c r="G3067">
        <v>23794.984432000001</v>
      </c>
      <c r="H3067">
        <f>(1/(1-91/360*VLOOKUP($A3067,Tbills!$B$4:$C$974,2,1)/100))^((1)/91)-1</f>
        <v>7.2246226625605203E-6</v>
      </c>
      <c r="I3067" s="2">
        <f t="shared" si="547"/>
        <v>243.15722058244376</v>
      </c>
      <c r="J3067">
        <f>VLOOKUP(A3067,'VXX-IV'!A$1:C$4500,3,0)</f>
        <v>243.18</v>
      </c>
      <c r="L3067">
        <f t="shared" si="542"/>
        <v>7506.9389444584849</v>
      </c>
      <c r="M3067">
        <v>752.5</v>
      </c>
      <c r="O3067">
        <f t="shared" si="543"/>
        <v>1673.5454524779525</v>
      </c>
      <c r="R3067">
        <f t="shared" si="544"/>
        <v>39.528741220506909</v>
      </c>
      <c r="U3067" s="2">
        <f t="shared" si="548"/>
        <v>44.383670780332217</v>
      </c>
      <c r="V3067">
        <f>VLOOKUP(A3067,'VXZ-IV'!A$1:C$4500,3,0)</f>
        <v>44.4</v>
      </c>
      <c r="W3067" s="10">
        <f t="shared" si="550"/>
        <v>-3.6777521774278288E-4</v>
      </c>
      <c r="X3067">
        <f t="shared" si="545"/>
        <v>39.234105189550817</v>
      </c>
      <c r="Y3067">
        <v>39.229999999999997</v>
      </c>
      <c r="AA3067" s="10">
        <f t="shared" si="551"/>
        <v>1.0464413843536136E-4</v>
      </c>
      <c r="AB3067">
        <f t="shared" si="546"/>
        <v>201.33760205423229</v>
      </c>
      <c r="AC3067">
        <f>VLOOKUP(A3067,'VIXY-IV'!A$1:E$2000,4,0)</f>
        <v>201.09399999999999</v>
      </c>
      <c r="AD3067" s="10">
        <f t="shared" si="554"/>
        <v>1.2113840006777732E-3</v>
      </c>
      <c r="AE3067">
        <f>ROW()</f>
        <v>3067</v>
      </c>
      <c r="AF3067">
        <f t="shared" si="541"/>
        <v>0.87162534435261718</v>
      </c>
      <c r="AG3067">
        <f>AG3066*(1-(AG$1+AG$5))^($A3067-$A3066)*(1+2*(E3067/E3066-1))</f>
        <v>1389.073890970353</v>
      </c>
      <c r="AH3067">
        <f>VLOOKUP(A3067,'UVXY-IV'!A$2:E$2000,4,0)</f>
        <v>6838.15</v>
      </c>
      <c r="AJ3067" s="10">
        <f t="shared" si="553"/>
        <v>-0.79686408005522646</v>
      </c>
      <c r="AK3067">
        <f t="shared" si="549"/>
        <v>27.736520364726694</v>
      </c>
      <c r="AO3067">
        <f>AO3066*(1-AO$1+H3066)^($A3067-$A3066)*(2-E3067/E3066)</f>
        <v>28.447254933601229</v>
      </c>
      <c r="AP3067">
        <v>28.45</v>
      </c>
      <c r="AQ3067" s="10">
        <f t="shared" si="552"/>
        <v>-9.6487395387367947E-5</v>
      </c>
    </row>
    <row r="3068" spans="1:43" x14ac:dyDescent="0.25">
      <c r="A3068" s="1">
        <v>42514</v>
      </c>
      <c r="B3068" s="12">
        <v>14.42</v>
      </c>
      <c r="C3068" s="12">
        <v>17.079999999999998</v>
      </c>
      <c r="D3068">
        <v>380.35809999999998</v>
      </c>
      <c r="E3068">
        <v>338.51150000000001</v>
      </c>
      <c r="F3068">
        <v>26013.949747999999</v>
      </c>
      <c r="G3068">
        <v>23155.985445999999</v>
      </c>
      <c r="H3068">
        <f>(1/(1-91/360*VLOOKUP($A3068,Tbills!$B$4:$C$974,2,1)/100))^((1)/91)-1</f>
        <v>7.2246226625605203E-6</v>
      </c>
      <c r="I3068" s="2">
        <f t="shared" si="547"/>
        <v>228.91838987814052</v>
      </c>
      <c r="J3068">
        <f>VLOOKUP(A3068,'VXX-IV'!A$1:C$4500,3,0)</f>
        <v>228.94</v>
      </c>
      <c r="L3068">
        <f t="shared" si="542"/>
        <v>6627.7414303242522</v>
      </c>
      <c r="M3068">
        <v>662.5</v>
      </c>
      <c r="O3068">
        <f t="shared" si="543"/>
        <v>1526.5344037109373</v>
      </c>
      <c r="R3068">
        <f t="shared" si="544"/>
        <v>40.683952178102075</v>
      </c>
      <c r="U3068" s="2">
        <f t="shared" si="548"/>
        <v>43.191043357917621</v>
      </c>
      <c r="V3068">
        <f>VLOOKUP(A3068,'VXZ-IV'!A$1:C$4500,3,0)</f>
        <v>43.2</v>
      </c>
      <c r="W3068" s="10">
        <f t="shared" si="550"/>
        <v>-2.0732967783287926E-4</v>
      </c>
      <c r="X3068">
        <f t="shared" si="545"/>
        <v>40.28651279274402</v>
      </c>
      <c r="Y3068">
        <v>40.29</v>
      </c>
      <c r="AA3068" s="10">
        <f t="shared" si="551"/>
        <v>-8.6552674509299266E-5</v>
      </c>
      <c r="AB3068">
        <f t="shared" si="546"/>
        <v>189.55013733174818</v>
      </c>
      <c r="AC3068">
        <f>VLOOKUP(A3068,'VIXY-IV'!A$1:E$2000,4,0)</f>
        <v>189.34399999999999</v>
      </c>
      <c r="AD3068" s="10">
        <f t="shared" si="554"/>
        <v>1.0886921779837966E-3</v>
      </c>
      <c r="AE3068">
        <f>ROW()</f>
        <v>3068</v>
      </c>
      <c r="AF3068">
        <f t="shared" si="541"/>
        <v>0.84426229508196726</v>
      </c>
      <c r="AG3068">
        <f>AG3067*(1-(AG$1+AG$5))^($A3068-$A3067)*(1+2*(E3068/E3067-1))</f>
        <v>1226.3936167014583</v>
      </c>
      <c r="AH3068">
        <f>VLOOKUP(A3068,'UVXY-IV'!A$2:E$2000,4,0)</f>
        <v>6038.45</v>
      </c>
      <c r="AJ3068" s="10">
        <f t="shared" si="553"/>
        <v>-0.79690257985054802</v>
      </c>
      <c r="AK3068">
        <f t="shared" si="549"/>
        <v>29.358910441334093</v>
      </c>
      <c r="AO3068">
        <f>AO3067*(1-AO$1+H3067)^($A3068-$A3067)*(2-E3068/E3067)</f>
        <v>30.111724254214298</v>
      </c>
      <c r="AP3068">
        <v>30.11</v>
      </c>
      <c r="AQ3068" s="10">
        <f t="shared" si="552"/>
        <v>5.7265168193154636E-5</v>
      </c>
    </row>
    <row r="3069" spans="1:43" x14ac:dyDescent="0.25">
      <c r="A3069" s="1">
        <v>42515</v>
      </c>
      <c r="B3069" s="12">
        <v>13.9</v>
      </c>
      <c r="C3069" s="12">
        <v>16.77</v>
      </c>
      <c r="D3069">
        <v>374.21409999999997</v>
      </c>
      <c r="E3069">
        <v>333.041</v>
      </c>
      <c r="F3069">
        <v>25846.287401000001</v>
      </c>
      <c r="G3069">
        <v>23006.575654</v>
      </c>
      <c r="H3069">
        <f>(1/(1-91/360*VLOOKUP($A3069,Tbills!$B$4:$C$974,2,1)/100))^((1)/91)-1</f>
        <v>7.2246226625605203E-6</v>
      </c>
      <c r="I3069" s="2">
        <f t="shared" si="547"/>
        <v>225.21513393915723</v>
      </c>
      <c r="J3069">
        <f>VLOOKUP(A3069,'VXX-IV'!A$1:C$4500,3,0)</f>
        <v>225.23</v>
      </c>
      <c r="L3069">
        <f t="shared" si="542"/>
        <v>6413.2831994337766</v>
      </c>
      <c r="M3069">
        <v>642.5</v>
      </c>
      <c r="O3069">
        <f t="shared" si="543"/>
        <v>1489.4799718505569</v>
      </c>
      <c r="R3069">
        <f t="shared" si="544"/>
        <v>41.010833777334483</v>
      </c>
      <c r="U3069" s="2">
        <f t="shared" si="548"/>
        <v>42.911626667076611</v>
      </c>
      <c r="V3069">
        <f>VLOOKUP(A3069,'VXZ-IV'!A$1:C$4500,3,0)</f>
        <v>42.92</v>
      </c>
      <c r="W3069" s="10">
        <f t="shared" si="550"/>
        <v>-1.950916338161468E-4</v>
      </c>
      <c r="X3069">
        <f t="shared" si="545"/>
        <v>40.545247471769329</v>
      </c>
      <c r="Y3069">
        <v>40.549999999999997</v>
      </c>
      <c r="AA3069" s="10">
        <f t="shared" si="551"/>
        <v>-1.1720168263051889E-4</v>
      </c>
      <c r="AB3069">
        <f t="shared" si="546"/>
        <v>186.48621827106928</v>
      </c>
      <c r="AC3069">
        <f>VLOOKUP(A3069,'VIXY-IV'!A$1:E$2000,4,0)</f>
        <v>186.29</v>
      </c>
      <c r="AD3069" s="10">
        <f t="shared" si="554"/>
        <v>1.0532947075490018E-3</v>
      </c>
      <c r="AE3069">
        <f>ROW()</f>
        <v>3069</v>
      </c>
      <c r="AF3069">
        <f t="shared" si="541"/>
        <v>0.82886106141920102</v>
      </c>
      <c r="AG3069">
        <f>AG3068*(1-(AG$1+AG$5))^($A3069-$A3068)*(1+2*(E3069/E3068-1))</f>
        <v>1186.7154659636208</v>
      </c>
      <c r="AH3069">
        <f>VLOOKUP(A3069,'UVXY-IV'!A$2:E$2000,4,0)</f>
        <v>5843.65</v>
      </c>
      <c r="AJ3069" s="10">
        <f t="shared" si="553"/>
        <v>-0.79692222053620243</v>
      </c>
      <c r="AK3069">
        <f t="shared" si="549"/>
        <v>29.831974305139347</v>
      </c>
      <c r="AO3069">
        <f>AO3068*(1-AO$1+H3068)^($A3069-$A3068)*(2-E3069/E3068)</f>
        <v>30.597432773141165</v>
      </c>
      <c r="AP3069">
        <v>30.6</v>
      </c>
      <c r="AQ3069" s="10">
        <f t="shared" si="552"/>
        <v>-8.3896302576325077E-5</v>
      </c>
    </row>
    <row r="3070" spans="1:43" x14ac:dyDescent="0.25">
      <c r="A3070" s="1">
        <v>42516</v>
      </c>
      <c r="B3070" s="12">
        <v>13.43</v>
      </c>
      <c r="C3070" s="12">
        <v>16.559999999999999</v>
      </c>
      <c r="D3070">
        <v>367.45940000000002</v>
      </c>
      <c r="E3070">
        <v>327.02710000000002</v>
      </c>
      <c r="F3070">
        <v>25651.974376999999</v>
      </c>
      <c r="G3070">
        <v>22833.445438999999</v>
      </c>
      <c r="H3070">
        <f>(1/(1-91/360*VLOOKUP($A3070,Tbills!$B$4:$C$974,2,1)/100))^((1)/91)-1</f>
        <v>9.1705341072056967E-6</v>
      </c>
      <c r="I3070" s="2">
        <f t="shared" si="547"/>
        <v>221.14452680323743</v>
      </c>
      <c r="J3070">
        <f>VLOOKUP(A3070,'VXX-IV'!A$1:C$4500,3,0)</f>
        <v>221.17</v>
      </c>
      <c r="L3070">
        <f t="shared" si="542"/>
        <v>6181.4442530035385</v>
      </c>
      <c r="M3070">
        <v>617.5</v>
      </c>
      <c r="O3070">
        <f t="shared" si="543"/>
        <v>1449.0866296245301</v>
      </c>
      <c r="R3070">
        <f t="shared" si="544"/>
        <v>41.379240437451223</v>
      </c>
      <c r="U3070" s="2">
        <f t="shared" si="548"/>
        <v>42.587977531099561</v>
      </c>
      <c r="V3070">
        <f>VLOOKUP(A3070,'VXZ-IV'!A$1:C$4500,3,0)</f>
        <v>42.6</v>
      </c>
      <c r="W3070" s="10">
        <f t="shared" si="550"/>
        <v>-2.8221757982249684E-4</v>
      </c>
      <c r="X3070">
        <f t="shared" si="545"/>
        <v>40.849224278686364</v>
      </c>
      <c r="Y3070">
        <v>40.85</v>
      </c>
      <c r="AA3070" s="10">
        <f t="shared" si="551"/>
        <v>-1.8989505841782162E-5</v>
      </c>
      <c r="AB3070">
        <f t="shared" si="546"/>
        <v>183.11804675459285</v>
      </c>
      <c r="AC3070">
        <f>VLOOKUP(A3070,'VIXY-IV'!A$1:E$2000,4,0)</f>
        <v>182.93199999999999</v>
      </c>
      <c r="AD3070" s="10">
        <f t="shared" si="554"/>
        <v>1.0170268438154384E-3</v>
      </c>
      <c r="AE3070">
        <f>ROW()</f>
        <v>3070</v>
      </c>
      <c r="AF3070">
        <f t="shared" si="541"/>
        <v>0.81099033816425126</v>
      </c>
      <c r="AG3070">
        <f>AG3069*(1-(AG$1+AG$5))^($A3070-$A3069)*(1+2*(E3070/E3069-1))</f>
        <v>1143.8186039572588</v>
      </c>
      <c r="AH3070">
        <f>VLOOKUP(A3070,'UVXY-IV'!A$2:E$2000,4,0)</f>
        <v>5632.75</v>
      </c>
      <c r="AJ3070" s="10">
        <f t="shared" si="553"/>
        <v>-0.79693424988553396</v>
      </c>
      <c r="AK3070">
        <f t="shared" si="549"/>
        <v>30.369251744630134</v>
      </c>
      <c r="AO3070">
        <f>AO3069*(1-AO$1+H3069)^($A3070-$A3069)*(2-E3070/E3069)</f>
        <v>31.149019956293209</v>
      </c>
      <c r="AP3070">
        <v>31.15</v>
      </c>
      <c r="AQ3070" s="10">
        <f t="shared" si="552"/>
        <v>-3.1462077264565735E-5</v>
      </c>
    </row>
    <row r="3071" spans="1:43" x14ac:dyDescent="0.25">
      <c r="A3071" s="1">
        <v>42517</v>
      </c>
      <c r="B3071" s="12">
        <v>13.12</v>
      </c>
      <c r="C3071" s="12">
        <v>16.309999999999999</v>
      </c>
      <c r="D3071">
        <v>359.52210000000002</v>
      </c>
      <c r="E3071">
        <v>319.96019999999999</v>
      </c>
      <c r="F3071">
        <v>25457.803272000001</v>
      </c>
      <c r="G3071">
        <v>22660.399626999999</v>
      </c>
      <c r="H3071">
        <f>(1/(1-91/360*VLOOKUP($A3071,Tbills!$B$4:$C$974,2,1)/100))^((1)/91)-1</f>
        <v>9.1705341072056967E-6</v>
      </c>
      <c r="I3071" s="2">
        <f t="shared" si="547"/>
        <v>216.36242271105223</v>
      </c>
      <c r="J3071">
        <f>VLOOKUP(A3071,'VXX-IV'!A$1:C$4500,3,0)</f>
        <v>216.38</v>
      </c>
      <c r="L3071">
        <f t="shared" si="542"/>
        <v>5914.074994793109</v>
      </c>
      <c r="M3071">
        <v>592.5</v>
      </c>
      <c r="O3071">
        <f t="shared" si="543"/>
        <v>1402.068271575436</v>
      </c>
      <c r="R3071">
        <f t="shared" si="544"/>
        <v>41.824442504813504</v>
      </c>
      <c r="U3071" s="2">
        <f t="shared" si="548"/>
        <v>42.264579764376691</v>
      </c>
      <c r="V3071">
        <f>VLOOKUP(A3071,'VXZ-IV'!A$1:C$4500,3,0)</f>
        <v>42.28</v>
      </c>
      <c r="W3071" s="10">
        <f t="shared" si="550"/>
        <v>-3.6471702041884768E-4</v>
      </c>
      <c r="X3071">
        <f t="shared" si="545"/>
        <v>41.157659815501681</v>
      </c>
      <c r="Y3071">
        <v>41.16</v>
      </c>
      <c r="AA3071" s="10">
        <f t="shared" si="551"/>
        <v>-5.6855794419718997E-5</v>
      </c>
      <c r="AB3071">
        <f t="shared" si="546"/>
        <v>179.1602779880364</v>
      </c>
      <c r="AC3071">
        <f>VLOOKUP(A3071,'VIXY-IV'!A$1:E$2000,4,0)</f>
        <v>178.99</v>
      </c>
      <c r="AD3071" s="10">
        <f t="shared" si="554"/>
        <v>9.5132682293086468E-4</v>
      </c>
      <c r="AE3071">
        <f>ROW()</f>
        <v>3071</v>
      </c>
      <c r="AF3071">
        <f t="shared" si="541"/>
        <v>0.80441446965052121</v>
      </c>
      <c r="AG3071">
        <f>AG3070*(1-(AG$1+AG$5))^($A3071-$A3070)*(1+2*(E3071/E3070-1))</f>
        <v>1094.3469733357247</v>
      </c>
      <c r="AH3071">
        <f>VLOOKUP(A3071,'UVXY-IV'!A$2:E$2000,4,0)</f>
        <v>5389.65</v>
      </c>
      <c r="AJ3071" s="10">
        <f t="shared" si="553"/>
        <v>-0.79695398155061559</v>
      </c>
      <c r="AK3071">
        <f t="shared" si="549"/>
        <v>31.024071798144668</v>
      </c>
      <c r="AO3071">
        <f>AO3070*(1-AO$1+H3070)^($A3071-$A3070)*(2-E3071/E3070)</f>
        <v>31.821250296730529</v>
      </c>
      <c r="AP3071">
        <v>31.82</v>
      </c>
      <c r="AQ3071" s="10">
        <f t="shared" si="552"/>
        <v>3.9292794799861142E-5</v>
      </c>
    </row>
    <row r="3072" spans="1:43" x14ac:dyDescent="0.25">
      <c r="A3072" s="1">
        <v>42521</v>
      </c>
      <c r="B3072" s="12">
        <v>14.19</v>
      </c>
      <c r="C3072" s="12">
        <v>16.63</v>
      </c>
      <c r="D3072">
        <v>356.8689</v>
      </c>
      <c r="E3072">
        <v>317.58730000000003</v>
      </c>
      <c r="F3072">
        <v>25336.581493000002</v>
      </c>
      <c r="G3072">
        <v>22551.666931</v>
      </c>
      <c r="H3072">
        <f>(1/(1-91/360*VLOOKUP($A3072,Tbills!$B$4:$C$974,2,1)/100))^((1)/91)-1</f>
        <v>9.1705341072056967E-6</v>
      </c>
      <c r="I3072" s="2">
        <f t="shared" si="547"/>
        <v>214.74476577645174</v>
      </c>
      <c r="J3072">
        <f>VLOOKUP(A3072,'VXX-IV'!A$1:C$4500,3,0)</f>
        <v>214.77</v>
      </c>
      <c r="L3072">
        <f t="shared" si="542"/>
        <v>5825.5148920126057</v>
      </c>
      <c r="M3072">
        <v>582.5</v>
      </c>
      <c r="O3072">
        <f t="shared" si="543"/>
        <v>1386.284290845841</v>
      </c>
      <c r="R3072">
        <f t="shared" si="544"/>
        <v>41.971942144919325</v>
      </c>
      <c r="U3072" s="2">
        <f t="shared" si="548"/>
        <v>42.059227117037224</v>
      </c>
      <c r="V3072">
        <f>VLOOKUP(A3072,'VXZ-IV'!A$1:C$4500,3,0)</f>
        <v>42.04</v>
      </c>
      <c r="W3072" s="10">
        <f t="shared" si="550"/>
        <v>4.5735292667048455E-4</v>
      </c>
      <c r="X3072">
        <f t="shared" si="545"/>
        <v>41.350547867796628</v>
      </c>
      <c r="Y3072">
        <v>41.35</v>
      </c>
      <c r="AA3072" s="10">
        <f t="shared" si="551"/>
        <v>1.3249523497682603E-5</v>
      </c>
      <c r="AB3072">
        <f t="shared" si="546"/>
        <v>177.82890364391147</v>
      </c>
      <c r="AC3072">
        <f>VLOOKUP(A3072,'VIXY-IV'!A$1:E$2000,4,0)</f>
        <v>177.66</v>
      </c>
      <c r="AD3072" s="10">
        <f t="shared" si="554"/>
        <v>9.5071284426140323E-4</v>
      </c>
      <c r="AE3072">
        <f>ROW()</f>
        <v>3072</v>
      </c>
      <c r="AF3072">
        <f t="shared" si="541"/>
        <v>0.85327720986169575</v>
      </c>
      <c r="AG3072">
        <f>AG3071*(1-(AG$1+AG$5))^($A3072-$A3071)*(1+2*(E3072/E3071-1))</f>
        <v>1077.9697882526655</v>
      </c>
      <c r="AH3072">
        <f>VLOOKUP(A3072,'UVXY-IV'!A$2:E$2000,4,0)</f>
        <v>5309.6</v>
      </c>
      <c r="AJ3072" s="10">
        <f t="shared" si="553"/>
        <v>-0.79697721330181837</v>
      </c>
      <c r="AK3072">
        <f t="shared" si="549"/>
        <v>31.24833131712289</v>
      </c>
      <c r="AO3072">
        <f>AO3071*(1-AO$1+H3071)^($A3072-$A3071)*(2-E3072/E3071)</f>
        <v>32.053677525004375</v>
      </c>
      <c r="AP3072">
        <v>32.049999999999997</v>
      </c>
      <c r="AQ3072" s="10">
        <f t="shared" si="552"/>
        <v>1.14743369871384E-4</v>
      </c>
    </row>
    <row r="3073" spans="1:43" x14ac:dyDescent="0.25">
      <c r="A3073" s="1">
        <v>42522</v>
      </c>
      <c r="B3073" s="12">
        <v>14.2</v>
      </c>
      <c r="C3073" s="12">
        <v>16.7</v>
      </c>
      <c r="D3073">
        <v>357.39019999999999</v>
      </c>
      <c r="E3073">
        <v>318.04829999999998</v>
      </c>
      <c r="F3073">
        <v>25369.181613000001</v>
      </c>
      <c r="G3073">
        <v>22580.476941000001</v>
      </c>
      <c r="H3073">
        <f>(1/(1-91/360*VLOOKUP($A3073,Tbills!$B$4:$C$974,2,1)/100))^((1)/91)-1</f>
        <v>9.1705341072056967E-6</v>
      </c>
      <c r="I3073" s="2">
        <f t="shared" si="547"/>
        <v>215.05321256108331</v>
      </c>
      <c r="J3073">
        <f>VLOOKUP(A3073,'VXX-IV'!A$1:C$4500,3,0)</f>
        <v>215.07</v>
      </c>
      <c r="L3073">
        <f t="shared" si="542"/>
        <v>5842.2166385430519</v>
      </c>
      <c r="M3073">
        <v>585</v>
      </c>
      <c r="O3073">
        <f t="shared" si="543"/>
        <v>1389.2559049890669</v>
      </c>
      <c r="R3073">
        <f t="shared" si="544"/>
        <v>41.939583567219273</v>
      </c>
      <c r="U3073" s="2">
        <f t="shared" si="548"/>
        <v>42.112317088625403</v>
      </c>
      <c r="V3073">
        <f>VLOOKUP(A3073,'VXZ-IV'!A$1:C$4500,3,0)</f>
        <v>42.12</v>
      </c>
      <c r="W3073" s="10">
        <f t="shared" si="550"/>
        <v>-1.8240530329050042E-4</v>
      </c>
      <c r="X3073">
        <f t="shared" si="545"/>
        <v>41.296573346595139</v>
      </c>
      <c r="Y3073">
        <v>41.3</v>
      </c>
      <c r="AA3073" s="10">
        <f t="shared" si="551"/>
        <v>-8.296981609823284E-5</v>
      </c>
      <c r="AB3073">
        <f t="shared" si="546"/>
        <v>178.08636375941666</v>
      </c>
      <c r="AC3073">
        <f>VLOOKUP(A3073,'VIXY-IV'!A$1:E$2000,4,0)</f>
        <v>177.92400000000001</v>
      </c>
      <c r="AD3073" s="10">
        <f t="shared" si="554"/>
        <v>9.125455779808167E-4</v>
      </c>
      <c r="AE3073">
        <f>ROW()</f>
        <v>3073</v>
      </c>
      <c r="AF3073">
        <f t="shared" si="541"/>
        <v>0.85029940119760483</v>
      </c>
      <c r="AG3073">
        <f>AG3072*(1-(AG$1+AG$5))^($A3073-$A3072)*(1+2*(E3073/E3072-1))</f>
        <v>1081.0628525610682</v>
      </c>
      <c r="AH3073">
        <f>VLOOKUP(A3073,'UVXY-IV'!A$2:E$2000,4,0)</f>
        <v>5325.15</v>
      </c>
      <c r="AJ3073" s="10">
        <f t="shared" si="553"/>
        <v>-0.79698922047997367</v>
      </c>
      <c r="AK3073">
        <f t="shared" si="549"/>
        <v>31.201518907106312</v>
      </c>
      <c r="AO3073">
        <f>AO3072*(1-AO$1+H3072)^($A3073-$A3072)*(2-E3073/E3072)</f>
        <v>32.0062590847904</v>
      </c>
      <c r="AP3073">
        <v>32.01</v>
      </c>
      <c r="AQ3073" s="10">
        <f t="shared" si="552"/>
        <v>-1.1686707933766805E-4</v>
      </c>
    </row>
    <row r="3074" spans="1:43" x14ac:dyDescent="0.25">
      <c r="A3074" s="1">
        <v>42523</v>
      </c>
      <c r="B3074" s="12">
        <v>13.63</v>
      </c>
      <c r="C3074" s="12">
        <v>16.37</v>
      </c>
      <c r="D3074">
        <v>348.76510000000002</v>
      </c>
      <c r="E3074">
        <v>310.3698</v>
      </c>
      <c r="F3074">
        <v>25219.586206</v>
      </c>
      <c r="G3074">
        <v>22447.118718000002</v>
      </c>
      <c r="H3074">
        <f>(1/(1-91/360*VLOOKUP($A3074,Tbills!$B$4:$C$974,2,1)/100))^((1)/91)-1</f>
        <v>9.0315288792108817E-6</v>
      </c>
      <c r="I3074" s="2">
        <f t="shared" si="547"/>
        <v>209.8580944373067</v>
      </c>
      <c r="J3074">
        <f>VLOOKUP(A3074,'VXX-IV'!A$1:C$4500,3,0)</f>
        <v>209.88</v>
      </c>
      <c r="L3074">
        <f t="shared" si="542"/>
        <v>5559.9233815012485</v>
      </c>
      <c r="M3074">
        <v>557.5</v>
      </c>
      <c r="O3074">
        <f t="shared" si="543"/>
        <v>1338.900494379026</v>
      </c>
      <c r="R3074">
        <f t="shared" si="544"/>
        <v>42.44392922771079</v>
      </c>
      <c r="U3074" s="2">
        <f t="shared" si="548"/>
        <v>41.862971011964625</v>
      </c>
      <c r="V3074">
        <f>VLOOKUP(A3074,'VXZ-IV'!A$1:C$4500,3,0)</f>
        <v>41.88</v>
      </c>
      <c r="W3074" s="10">
        <f t="shared" si="550"/>
        <v>-4.0661384993734284E-4</v>
      </c>
      <c r="X3074">
        <f t="shared" si="545"/>
        <v>41.539305861754222</v>
      </c>
      <c r="Y3074">
        <v>41.54</v>
      </c>
      <c r="AA3074" s="10">
        <f t="shared" si="551"/>
        <v>-1.6710116653273488E-5</v>
      </c>
      <c r="AB3074">
        <f t="shared" si="546"/>
        <v>173.78624845323537</v>
      </c>
      <c r="AC3074">
        <f>VLOOKUP(A3074,'VIXY-IV'!A$1:E$2000,4,0)</f>
        <v>173.63399999999999</v>
      </c>
      <c r="AD3074" s="10">
        <f t="shared" si="554"/>
        <v>8.7683548864503358E-4</v>
      </c>
      <c r="AE3074">
        <f>ROW()</f>
        <v>3074</v>
      </c>
      <c r="AF3074">
        <f t="shared" si="541"/>
        <v>0.8326206475259621</v>
      </c>
      <c r="AG3074">
        <f>AG3073*(1-(AG$1+AG$5))^($A3074-$A3073)*(1+2*(E3074/E3073-1))</f>
        <v>1028.8289328296505</v>
      </c>
      <c r="AH3074">
        <f>VLOOKUP(A3074,'UVXY-IV'!A$2:E$2000,4,0)</f>
        <v>5068.2</v>
      </c>
      <c r="AJ3074" s="10">
        <f t="shared" si="553"/>
        <v>-0.79700309126915858</v>
      </c>
      <c r="AK3074">
        <f t="shared" si="549"/>
        <v>31.953315127248356</v>
      </c>
      <c r="AO3074">
        <f>AO3073*(1-AO$1+H3073)^($A3074-$A3073)*(2-E3074/E3073)</f>
        <v>32.778060326191792</v>
      </c>
      <c r="AP3074">
        <v>32.78</v>
      </c>
      <c r="AQ3074" s="10">
        <f t="shared" si="552"/>
        <v>-5.9172477370639243E-5</v>
      </c>
    </row>
    <row r="3075" spans="1:43" x14ac:dyDescent="0.25">
      <c r="A3075" s="1">
        <v>42524</v>
      </c>
      <c r="B3075" s="12">
        <v>13.47</v>
      </c>
      <c r="C3075" s="12">
        <v>16.489999999999998</v>
      </c>
      <c r="D3075">
        <v>347.23719999999997</v>
      </c>
      <c r="E3075">
        <v>309.00729999999999</v>
      </c>
      <c r="F3075">
        <v>25173.307443000002</v>
      </c>
      <c r="G3075">
        <v>22405.724791000001</v>
      </c>
      <c r="H3075">
        <f>(1/(1-91/360*VLOOKUP($A3075,Tbills!$B$4:$C$974,2,1)/100))^((1)/91)-1</f>
        <v>9.0315288792108817E-6</v>
      </c>
      <c r="I3075" s="2">
        <f t="shared" si="547"/>
        <v>208.93363546556782</v>
      </c>
      <c r="J3075">
        <f>VLOOKUP(A3075,'VXX-IV'!A$1:C$4500,3,0)</f>
        <v>208.96</v>
      </c>
      <c r="L3075">
        <f t="shared" si="542"/>
        <v>5510.9087348170915</v>
      </c>
      <c r="M3075">
        <v>552.5</v>
      </c>
      <c r="O3075">
        <f t="shared" si="543"/>
        <v>1330.0391641750587</v>
      </c>
      <c r="R3075">
        <f t="shared" si="544"/>
        <v>42.535169141213288</v>
      </c>
      <c r="U3075" s="2">
        <f t="shared" si="548"/>
        <v>41.78513219997896</v>
      </c>
      <c r="V3075">
        <f>VLOOKUP(A3075,'VXZ-IV'!A$1:C$4500,3,0)</f>
        <v>41.8</v>
      </c>
      <c r="W3075" s="10">
        <f t="shared" si="550"/>
        <v>-3.5568899571858381E-4</v>
      </c>
      <c r="X3075">
        <f t="shared" si="545"/>
        <v>41.61474364348495</v>
      </c>
      <c r="Y3075">
        <v>41.62</v>
      </c>
      <c r="AA3075" s="10">
        <f t="shared" si="551"/>
        <v>-1.2629400564745374E-4</v>
      </c>
      <c r="AB3075">
        <f t="shared" si="546"/>
        <v>173.0226881370198</v>
      </c>
      <c r="AC3075">
        <f>VLOOKUP(A3075,'VIXY-IV'!A$1:E$2000,4,0)</f>
        <v>172.874</v>
      </c>
      <c r="AD3075" s="10">
        <f t="shared" si="554"/>
        <v>8.6009542799847516E-4</v>
      </c>
      <c r="AE3075">
        <f>ROW()</f>
        <v>3075</v>
      </c>
      <c r="AF3075">
        <f t="shared" si="541"/>
        <v>0.81685870224378421</v>
      </c>
      <c r="AG3075">
        <f>AG3074*(1-(AG$1+AG$5))^($A3075-$A3074)*(1+2*(E3075/E3074-1))</f>
        <v>1019.7616043529684</v>
      </c>
      <c r="AH3075">
        <f>VLOOKUP(A3075,'UVXY-IV'!A$2:E$2000,4,0)</f>
        <v>5023.8</v>
      </c>
      <c r="AJ3075" s="10">
        <f t="shared" si="553"/>
        <v>-0.79701389299873238</v>
      </c>
      <c r="AK3075">
        <f t="shared" si="549"/>
        <v>32.092092999464604</v>
      </c>
      <c r="AO3075">
        <f>AO3074*(1-AO$1+H3074)^($A3075-$A3074)*(2-E3075/E3074)</f>
        <v>32.921033211712384</v>
      </c>
      <c r="AP3075">
        <v>32.92</v>
      </c>
      <c r="AQ3075" s="10">
        <f t="shared" si="552"/>
        <v>3.138553196779803E-5</v>
      </c>
    </row>
    <row r="3076" spans="1:43" x14ac:dyDescent="0.25">
      <c r="A3076" s="1">
        <v>42527</v>
      </c>
      <c r="B3076" s="12">
        <v>13.65</v>
      </c>
      <c r="C3076" s="12">
        <v>16.440000000000001</v>
      </c>
      <c r="D3076">
        <v>341.9015</v>
      </c>
      <c r="E3076">
        <v>304.25060000000002</v>
      </c>
      <c r="F3076">
        <v>25209.132719000001</v>
      </c>
      <c r="G3076">
        <v>22437.004314999998</v>
      </c>
      <c r="H3076">
        <f>(1/(1-91/360*VLOOKUP($A3076,Tbills!$B$4:$C$974,2,1)/100))^((1)/91)-1</f>
        <v>9.0315288792108817E-6</v>
      </c>
      <c r="I3076" s="2">
        <f t="shared" si="547"/>
        <v>205.70808080068602</v>
      </c>
      <c r="J3076">
        <f>VLOOKUP(A3076,'VXX-IV'!A$1:C$4500,3,0)</f>
        <v>205.73</v>
      </c>
      <c r="L3076">
        <f t="shared" si="542"/>
        <v>5340.6649049474763</v>
      </c>
      <c r="M3076">
        <v>535</v>
      </c>
      <c r="O3076">
        <f t="shared" si="543"/>
        <v>1299.1969000468805</v>
      </c>
      <c r="R3076">
        <f t="shared" si="544"/>
        <v>42.856738833975292</v>
      </c>
      <c r="U3076" s="2">
        <f t="shared" si="548"/>
        <v>41.841537631106227</v>
      </c>
      <c r="V3076">
        <f>VLOOKUP(A3076,'VXZ-IV'!A$1:C$4500,3,0)</f>
        <v>41.84</v>
      </c>
      <c r="W3076" s="10">
        <f t="shared" si="550"/>
        <v>3.6750265445029129E-5</v>
      </c>
      <c r="X3076">
        <f t="shared" si="545"/>
        <v>41.553162336066706</v>
      </c>
      <c r="Y3076">
        <v>41.55</v>
      </c>
      <c r="AA3076" s="10">
        <f t="shared" si="551"/>
        <v>7.6109171280647203E-5</v>
      </c>
      <c r="AB3076">
        <f t="shared" si="546"/>
        <v>170.3573402697256</v>
      </c>
      <c r="AC3076">
        <f>VLOOKUP(A3076,'VIXY-IV'!A$1:E$2000,4,0)</f>
        <v>170.21199999999999</v>
      </c>
      <c r="AD3076" s="10">
        <f t="shared" si="554"/>
        <v>8.5387792708857546E-4</v>
      </c>
      <c r="AE3076">
        <f>ROW()</f>
        <v>3076</v>
      </c>
      <c r="AF3076">
        <f t="shared" si="541"/>
        <v>0.83029197080291961</v>
      </c>
      <c r="AG3076">
        <f>AG3075*(1-(AG$1+AG$5))^($A3076-$A3075)*(1+2*(E3076/E3075-1))</f>
        <v>988.26631300263205</v>
      </c>
      <c r="AH3076">
        <f>VLOOKUP(A3076,'UVXY-IV'!A$2:E$2000,4,0)</f>
        <v>4869.05</v>
      </c>
      <c r="AJ3076" s="10">
        <f t="shared" si="553"/>
        <v>-0.79703097873247719</v>
      </c>
      <c r="AK3076">
        <f t="shared" si="549"/>
        <v>32.581549316313485</v>
      </c>
      <c r="AO3076">
        <f>AO3075*(1-AO$1+H3075)^($A3076-$A3075)*(2-E3076/E3075)</f>
        <v>33.424999402390625</v>
      </c>
      <c r="AP3076">
        <v>33.43</v>
      </c>
      <c r="AQ3076" s="10">
        <f t="shared" si="552"/>
        <v>-1.495841342917803E-4</v>
      </c>
    </row>
    <row r="3077" spans="1:43" x14ac:dyDescent="0.25">
      <c r="A3077" s="1">
        <v>42528</v>
      </c>
      <c r="B3077" s="12">
        <v>14.05</v>
      </c>
      <c r="C3077" s="12">
        <v>16.63</v>
      </c>
      <c r="D3077">
        <v>343.57929999999999</v>
      </c>
      <c r="E3077">
        <v>305.74090000000001</v>
      </c>
      <c r="F3077">
        <v>25313.593569000001</v>
      </c>
      <c r="G3077">
        <v>22529.775462000001</v>
      </c>
      <c r="H3077">
        <f>(1/(1-91/360*VLOOKUP($A3077,Tbills!$B$4:$C$974,2,1)/100))^((1)/91)-1</f>
        <v>9.0315288792108817E-6</v>
      </c>
      <c r="I3077" s="2">
        <f t="shared" si="547"/>
        <v>206.71250359510083</v>
      </c>
      <c r="J3077">
        <f>VLOOKUP(A3077,'VXX-IV'!A$1:C$4500,3,0)</f>
        <v>206.73</v>
      </c>
      <c r="L3077">
        <f t="shared" si="542"/>
        <v>5392.7898010507197</v>
      </c>
      <c r="M3077">
        <v>540</v>
      </c>
      <c r="O3077">
        <f t="shared" si="543"/>
        <v>1308.6985128512636</v>
      </c>
      <c r="R3077">
        <f t="shared" si="544"/>
        <v>42.749844392068646</v>
      </c>
      <c r="U3077" s="2">
        <f t="shared" si="548"/>
        <v>42.013894869627208</v>
      </c>
      <c r="V3077">
        <f>VLOOKUP(A3077,'VXZ-IV'!A$1:C$4500,3,0)</f>
        <v>42</v>
      </c>
      <c r="W3077" s="10">
        <f t="shared" si="550"/>
        <v>3.3083022921931438E-4</v>
      </c>
      <c r="X3077">
        <f t="shared" si="545"/>
        <v>41.380194067054049</v>
      </c>
      <c r="Y3077">
        <v>41.38</v>
      </c>
      <c r="AA3077" s="10">
        <f t="shared" si="551"/>
        <v>4.6898756416169363E-6</v>
      </c>
      <c r="AB3077">
        <f t="shared" si="546"/>
        <v>171.19115072994978</v>
      </c>
      <c r="AC3077">
        <f>VLOOKUP(A3077,'VIXY-IV'!A$1:E$2000,4,0)</f>
        <v>171.05</v>
      </c>
      <c r="AD3077" s="10">
        <f t="shared" si="554"/>
        <v>8.2520157819221396E-4</v>
      </c>
      <c r="AE3077">
        <f>ROW()</f>
        <v>3077</v>
      </c>
      <c r="AF3077">
        <f t="shared" si="541"/>
        <v>0.84485868911605544</v>
      </c>
      <c r="AG3077">
        <f>AG3076*(1-(AG$1+AG$5))^($A3077-$A3076)*(1+2*(E3077/E3076-1))</f>
        <v>997.91426368538066</v>
      </c>
      <c r="AH3077">
        <f>VLOOKUP(A3077,'UVXY-IV'!A$2:E$2000,4,0)</f>
        <v>4916.75</v>
      </c>
      <c r="AJ3077" s="10">
        <f t="shared" si="553"/>
        <v>-0.79703782708387028</v>
      </c>
      <c r="AK3077">
        <f t="shared" si="549"/>
        <v>32.420446196918455</v>
      </c>
      <c r="AO3077">
        <f>AO3076*(1-AO$1+H3076)^($A3077-$A3076)*(2-E3077/E3076)</f>
        <v>33.26034509348402</v>
      </c>
      <c r="AP3077">
        <v>33.26</v>
      </c>
      <c r="AQ3077" s="10">
        <f t="shared" si="552"/>
        <v>1.0375630908665556E-5</v>
      </c>
    </row>
    <row r="3078" spans="1:43" x14ac:dyDescent="0.25">
      <c r="A3078" s="1">
        <v>42529</v>
      </c>
      <c r="B3078" s="12">
        <v>14.08</v>
      </c>
      <c r="C3078" s="12">
        <v>16.79</v>
      </c>
      <c r="D3078">
        <v>344.96839999999997</v>
      </c>
      <c r="E3078">
        <v>306.9742</v>
      </c>
      <c r="F3078">
        <v>25461.580116000001</v>
      </c>
      <c r="G3078">
        <v>22661.283969</v>
      </c>
      <c r="H3078">
        <f>(1/(1-91/360*VLOOKUP($A3078,Tbills!$B$4:$C$974,2,1)/100))^((1)/91)-1</f>
        <v>9.0315288792108817E-6</v>
      </c>
      <c r="I3078" s="2">
        <f t="shared" si="547"/>
        <v>207.54318683032389</v>
      </c>
      <c r="J3078">
        <f>VLOOKUP(A3078,'VXX-IV'!A$1:C$4500,3,0)</f>
        <v>207.56</v>
      </c>
      <c r="L3078">
        <f t="shared" si="542"/>
        <v>5436.1001028875771</v>
      </c>
      <c r="M3078">
        <v>545</v>
      </c>
      <c r="O3078">
        <f t="shared" si="543"/>
        <v>1316.5727018884336</v>
      </c>
      <c r="R3078">
        <f t="shared" si="544"/>
        <v>42.661693436600764</v>
      </c>
      <c r="U3078" s="2">
        <f t="shared" si="548"/>
        <v>42.25848310385026</v>
      </c>
      <c r="V3078">
        <f>VLOOKUP(A3078,'VXZ-IV'!A$1:C$4500,3,0)</f>
        <v>42.24</v>
      </c>
      <c r="W3078" s="10">
        <f t="shared" si="550"/>
        <v>4.3757348130335494E-4</v>
      </c>
      <c r="X3078">
        <f t="shared" si="545"/>
        <v>41.137503797849611</v>
      </c>
      <c r="Y3078">
        <v>41.14</v>
      </c>
      <c r="AA3078" s="10">
        <f t="shared" si="551"/>
        <v>-6.0675793640996289E-5</v>
      </c>
      <c r="AB3078">
        <f t="shared" si="546"/>
        <v>171.88105541426012</v>
      </c>
      <c r="AC3078">
        <f>VLOOKUP(A3078,'VIXY-IV'!A$1:E$2000,4,0)</f>
        <v>171.74799999999999</v>
      </c>
      <c r="AD3078" s="10">
        <f t="shared" si="554"/>
        <v>7.7471303456300156E-4</v>
      </c>
      <c r="AE3078">
        <f>ROW()</f>
        <v>3078</v>
      </c>
      <c r="AF3078">
        <f t="shared" si="541"/>
        <v>0.83859440142942232</v>
      </c>
      <c r="AG3078">
        <f>AG3077*(1-(AG$1+AG$5))^($A3078-$A3077)*(1+2*(E3078/E3077-1))</f>
        <v>1005.9311525447757</v>
      </c>
      <c r="AH3078">
        <f>VLOOKUP(A3078,'UVXY-IV'!A$2:E$2000,4,0)</f>
        <v>4956.6499999999996</v>
      </c>
      <c r="AJ3078" s="10">
        <f t="shared" si="553"/>
        <v>-0.79705422966221628</v>
      </c>
      <c r="AK3078">
        <f t="shared" si="549"/>
        <v>32.288164448692449</v>
      </c>
      <c r="AO3078">
        <f>AO3077*(1-AO$1+H3077)^($A3078-$A3077)*(2-E3078/E3077)</f>
        <v>33.125253222169498</v>
      </c>
      <c r="AP3078">
        <v>33.130000000000003</v>
      </c>
      <c r="AQ3078" s="10">
        <f t="shared" si="552"/>
        <v>-1.4327732660746051E-4</v>
      </c>
    </row>
    <row r="3079" spans="1:43" x14ac:dyDescent="0.25">
      <c r="A3079" s="1">
        <v>42530</v>
      </c>
      <c r="B3079" s="12">
        <v>14.64</v>
      </c>
      <c r="C3079" s="12">
        <v>17.32</v>
      </c>
      <c r="D3079">
        <v>352.13479999999998</v>
      </c>
      <c r="E3079">
        <v>313.34859999999998</v>
      </c>
      <c r="F3079">
        <v>25934.777097999999</v>
      </c>
      <c r="G3079">
        <v>23082.233495</v>
      </c>
      <c r="H3079">
        <f>(1/(1-91/360*VLOOKUP($A3079,Tbills!$B$4:$C$974,2,1)/100))^((1)/91)-1</f>
        <v>7.3636047848157915E-6</v>
      </c>
      <c r="I3079" s="2">
        <f t="shared" si="547"/>
        <v>211.84953913943588</v>
      </c>
      <c r="J3079">
        <f>VLOOKUP(A3079,'VXX-IV'!A$1:C$4500,3,0)</f>
        <v>211.87</v>
      </c>
      <c r="L3079">
        <f t="shared" si="542"/>
        <v>5661.6499440923753</v>
      </c>
      <c r="M3079">
        <v>567.5</v>
      </c>
      <c r="O3079">
        <f t="shared" si="543"/>
        <v>1357.5354209006405</v>
      </c>
      <c r="R3079">
        <f t="shared" si="544"/>
        <v>42.216844275327091</v>
      </c>
      <c r="U3079" s="2">
        <f t="shared" si="548"/>
        <v>43.042796687831327</v>
      </c>
      <c r="V3079">
        <f>VLOOKUP(A3079,'VXZ-IV'!A$1:C$4500,3,0)</f>
        <v>43.04</v>
      </c>
      <c r="W3079" s="10">
        <f t="shared" si="550"/>
        <v>6.4978806489923713E-5</v>
      </c>
      <c r="X3079">
        <f t="shared" si="545"/>
        <v>40.372149332314038</v>
      </c>
      <c r="Y3079">
        <v>40.369999999999997</v>
      </c>
      <c r="AA3079" s="10">
        <f t="shared" si="551"/>
        <v>5.3240830171885634E-5</v>
      </c>
      <c r="AB3079">
        <f t="shared" si="546"/>
        <v>175.4495497936397</v>
      </c>
      <c r="AC3079">
        <f>VLOOKUP(A3079,'VIXY-IV'!A$1:E$2000,4,0)</f>
        <v>175.32</v>
      </c>
      <c r="AD3079" s="10">
        <f t="shared" si="554"/>
        <v>7.3893334268593236E-4</v>
      </c>
      <c r="AE3079">
        <f>ROW()</f>
        <v>3079</v>
      </c>
      <c r="AF3079">
        <f t="shared" ref="AF3079:AF3142" si="555">B3079/C3079</f>
        <v>0.84526558891454973</v>
      </c>
      <c r="AG3079">
        <f>AG3078*(1-(AG$1+AG$5))^($A3079-$A3078)*(1+2*(E3079/E3078-1))</f>
        <v>1047.6726961235352</v>
      </c>
      <c r="AH3079">
        <f>VLOOKUP(A3079,'UVXY-IV'!A$2:E$2000,4,0)</f>
        <v>5162.7</v>
      </c>
      <c r="AJ3079" s="10">
        <f t="shared" si="553"/>
        <v>-0.79706884069894912</v>
      </c>
      <c r="AK3079">
        <f t="shared" si="549"/>
        <v>31.616219616991927</v>
      </c>
      <c r="AO3079">
        <f>AO3078*(1-AO$1+H3078)^($A3079-$A3078)*(2-E3079/E3078)</f>
        <v>32.436491846670194</v>
      </c>
      <c r="AP3079">
        <v>32.44</v>
      </c>
      <c r="AQ3079" s="10">
        <f t="shared" si="552"/>
        <v>-1.0814282767579453E-4</v>
      </c>
    </row>
    <row r="3080" spans="1:43" x14ac:dyDescent="0.25">
      <c r="A3080" s="1">
        <v>42531</v>
      </c>
      <c r="B3080" s="12">
        <v>17.03</v>
      </c>
      <c r="C3080" s="12">
        <v>18.940000000000001</v>
      </c>
      <c r="D3080">
        <v>380.80369999999999</v>
      </c>
      <c r="E3080">
        <v>338.85739999999998</v>
      </c>
      <c r="F3080">
        <v>26691.453253</v>
      </c>
      <c r="G3080">
        <v>23755.513527999999</v>
      </c>
      <c r="H3080">
        <f>(1/(1-91/360*VLOOKUP($A3080,Tbills!$B$4:$C$974,2,1)/100))^((1)/91)-1</f>
        <v>7.3636047848157915E-6</v>
      </c>
      <c r="I3080" s="2">
        <f t="shared" si="547"/>
        <v>229.09159006826158</v>
      </c>
      <c r="J3080">
        <f>VLOOKUP(A3080,'VXX-IV'!A$1:C$4500,3,0)</f>
        <v>229.11</v>
      </c>
      <c r="L3080">
        <f t="shared" ref="L3080:L3143" si="556">L3079*(1-L$1+H3080)^($A3080-$A3079)*(1+2*(E3080/E3079-1))</f>
        <v>6583.1977909931993</v>
      </c>
      <c r="M3080">
        <v>660</v>
      </c>
      <c r="O3080">
        <f t="shared" ref="O3080:O3143" si="557">O3079*(1-(O$1+O$5))^($A3080-$A3079)*(1+1.5*(E3080/E3079-1))</f>
        <v>1523.2536149581181</v>
      </c>
      <c r="R3080">
        <f t="shared" ref="R3080:R3143" si="558">R3079*(1-IF($A3080&lt;=R3075,R$1,R$1+IF(AND(WEEKDAY($A3080)&lt;&gt;1,WEEKDAY($A3080)&lt;&gt;7),S$1,0)))^($A3080-$A3079)*(1-0.5*(E3080/E3079-1))</f>
        <v>40.496638145726195</v>
      </c>
      <c r="U3080" s="2">
        <f t="shared" si="548"/>
        <v>44.297538308159467</v>
      </c>
      <c r="V3080">
        <f>VLOOKUP(A3080,'VXZ-IV'!A$1:C$4500,3,0)</f>
        <v>44.28</v>
      </c>
      <c r="W3080" s="10">
        <f t="shared" si="550"/>
        <v>3.9607742004221791E-4</v>
      </c>
      <c r="X3080">
        <f t="shared" ref="X3080:X3143" si="559">X3079*(1-X$1+H3080)^($A3080-$A3079)*(2-G3080/G3079)</f>
        <v>39.193382917720683</v>
      </c>
      <c r="Y3080">
        <v>39.19</v>
      </c>
      <c r="AA3080" s="10">
        <f t="shared" si="551"/>
        <v>8.6320942094486597E-5</v>
      </c>
      <c r="AB3080">
        <f t="shared" ref="AB3080:AB3143" si="560">AB3079*$E3080/$E3079*(1-(AB$1+AB$5+IF(AND(WEEKDAY(A3080)&lt;&gt;1,WEEKDAY(A3080)&lt;&gt;7),IF(A3080&lt;AC$2,AC$1,AC$3),0)))^($A3080-$A3079)</f>
        <v>189.73167363697996</v>
      </c>
      <c r="AC3080">
        <f>VLOOKUP(A3080,'VIXY-IV'!A$1:E$2000,4,0)</f>
        <v>189.602</v>
      </c>
      <c r="AD3080" s="10">
        <f t="shared" si="554"/>
        <v>6.8392547008966353E-4</v>
      </c>
      <c r="AE3080">
        <f>ROW()</f>
        <v>3080</v>
      </c>
      <c r="AF3080">
        <f t="shared" si="555"/>
        <v>0.89915522703273498</v>
      </c>
      <c r="AG3080">
        <f>AG3079*(1-(AG$1+AG$5))^($A3080-$A3079)*(1+2*(E3080/E3079-1))</f>
        <v>1218.2076292427007</v>
      </c>
      <c r="AH3080">
        <f>VLOOKUP(A3080,'UVXY-IV'!A$2:E$2000,4,0)</f>
        <v>6003.55</v>
      </c>
      <c r="AJ3080" s="10">
        <f t="shared" si="553"/>
        <v>-0.79708545289991739</v>
      </c>
      <c r="AK3080">
        <f t="shared" si="549"/>
        <v>29.041082285893648</v>
      </c>
      <c r="AO3080">
        <f>AO3079*(1-AO$1+H3079)^($A3080-$A3079)*(2-E3080/E3079)</f>
        <v>29.795048559801337</v>
      </c>
      <c r="AP3080">
        <v>29.8</v>
      </c>
      <c r="AQ3080" s="10">
        <f t="shared" si="552"/>
        <v>-1.6615571136457952E-4</v>
      </c>
    </row>
    <row r="3081" spans="1:43" x14ac:dyDescent="0.25">
      <c r="A3081" s="1">
        <v>42534</v>
      </c>
      <c r="B3081" s="12">
        <v>20.97</v>
      </c>
      <c r="C3081" s="12">
        <v>21.87</v>
      </c>
      <c r="D3081">
        <v>441.1678</v>
      </c>
      <c r="E3081">
        <v>392.56479999999999</v>
      </c>
      <c r="F3081">
        <v>28287.426600999999</v>
      </c>
      <c r="G3081">
        <v>25175.412208999998</v>
      </c>
      <c r="H3081">
        <f>(1/(1-91/360*VLOOKUP($A3081,Tbills!$B$4:$C$974,2,1)/100))^((1)/91)-1</f>
        <v>7.3636047848157915E-6</v>
      </c>
      <c r="I3081" s="2">
        <f t="shared" ref="I3081:I3144" si="561">I3080*$D3081/$D3080*(1-I$1)^($A3081-$A3080)</f>
        <v>265.3872317627019</v>
      </c>
      <c r="J3081">
        <f>VLOOKUP(A3081,'VXX-IV'!A$1:C$4500,3,0)</f>
        <v>265.41000000000003</v>
      </c>
      <c r="L3081">
        <f t="shared" si="556"/>
        <v>8669.0290580072506</v>
      </c>
      <c r="M3081">
        <v>867.5</v>
      </c>
      <c r="O3081">
        <f t="shared" si="557"/>
        <v>1885.2064622578914</v>
      </c>
      <c r="R3081">
        <f t="shared" si="558"/>
        <v>37.282312527628875</v>
      </c>
      <c r="U3081" s="2">
        <f t="shared" ref="U3081:U3144" si="562">U3080*$F3081/$F3080*(1-U$1)^($A3081-$A3080)</f>
        <v>46.94280567686792</v>
      </c>
      <c r="V3081">
        <f>VLOOKUP(A3081,'VXZ-IV'!A$1:C$4500,3,0)</f>
        <v>46.96</v>
      </c>
      <c r="W3081" s="10">
        <f t="shared" si="550"/>
        <v>-3.6614827794034799E-4</v>
      </c>
      <c r="X3081">
        <f t="shared" si="559"/>
        <v>36.847467465189212</v>
      </c>
      <c r="Y3081">
        <v>36.85</v>
      </c>
      <c r="AA3081" s="10">
        <f t="shared" si="551"/>
        <v>-6.8725503684974321E-5</v>
      </c>
      <c r="AB3081">
        <f t="shared" si="560"/>
        <v>219.80082114120148</v>
      </c>
      <c r="AC3081">
        <f>VLOOKUP(A3081,'VIXY-IV'!A$1:E$2000,4,0)</f>
        <v>219.68</v>
      </c>
      <c r="AD3081" s="10">
        <f t="shared" si="554"/>
        <v>5.4998698653263567E-4</v>
      </c>
      <c r="AE3081">
        <f>ROW()</f>
        <v>3081</v>
      </c>
      <c r="AF3081">
        <f t="shared" si="555"/>
        <v>0.95884773662551426</v>
      </c>
      <c r="AG3081">
        <f>AG3080*(1-(AG$1+AG$5))^($A3081-$A3080)*(1+2*(E3081/E3080-1))</f>
        <v>1604.2064880622547</v>
      </c>
      <c r="AH3081">
        <f>VLOOKUP(A3081,'UVXY-IV'!A$2:E$2000,4,0)</f>
        <v>7907.85</v>
      </c>
      <c r="AJ3081" s="10">
        <f t="shared" si="553"/>
        <v>-0.79713746618078818</v>
      </c>
      <c r="AK3081">
        <f t="shared" ref="AK3081:AK3144" si="563">AK3080*(1-IF($A3081&lt;=AK3076,AK$1,AK$1+IF(AND(WEEKDAY($A3081)&lt;&gt;1,WEEKDAY($A3081)&lt;&gt;7),AL$1,0)))^($A3081-$A3080)*(2-$E3081/$E3080)</f>
        <v>24.434784624600308</v>
      </c>
      <c r="AO3081">
        <f>AO3080*(1-AO$1+H3080)^($A3081-$A3080)*(2-E3081/E3080)</f>
        <v>25.070436976555911</v>
      </c>
      <c r="AP3081">
        <v>25.07</v>
      </c>
      <c r="AQ3081" s="10">
        <f t="shared" si="552"/>
        <v>1.7430257515327341E-5</v>
      </c>
    </row>
    <row r="3082" spans="1:43" x14ac:dyDescent="0.25">
      <c r="A3082" s="1">
        <v>42535</v>
      </c>
      <c r="B3082" s="12">
        <v>20.5</v>
      </c>
      <c r="C3082" s="12">
        <v>21.94</v>
      </c>
      <c r="D3082">
        <v>433.46050000000002</v>
      </c>
      <c r="E3082">
        <v>385.70370000000003</v>
      </c>
      <c r="F3082">
        <v>27901.118990999999</v>
      </c>
      <c r="G3082">
        <v>24831.418483000001</v>
      </c>
      <c r="H3082">
        <f>(1/(1-91/360*VLOOKUP($A3082,Tbills!$B$4:$C$974,2,1)/100))^((1)/91)-1</f>
        <v>7.3636047848157915E-6</v>
      </c>
      <c r="I3082" s="2">
        <f t="shared" si="561"/>
        <v>260.7444995154587</v>
      </c>
      <c r="J3082">
        <f>VLOOKUP(A3082,'VXX-IV'!A$1:C$4500,3,0)</f>
        <v>260.77</v>
      </c>
      <c r="L3082">
        <f t="shared" si="556"/>
        <v>8365.6844108808145</v>
      </c>
      <c r="M3082">
        <v>837.5</v>
      </c>
      <c r="O3082">
        <f t="shared" si="557"/>
        <v>1835.7212041028693</v>
      </c>
      <c r="R3082">
        <f t="shared" si="558"/>
        <v>37.606415556256749</v>
      </c>
      <c r="U3082" s="2">
        <f t="shared" si="562"/>
        <v>46.300601638310241</v>
      </c>
      <c r="V3082">
        <f>VLOOKUP(A3082,'VXZ-IV'!A$1:C$4500,3,0)</f>
        <v>46.32</v>
      </c>
      <c r="W3082" s="10">
        <f t="shared" si="550"/>
        <v>-4.1879019192059275E-4</v>
      </c>
      <c r="X3082">
        <f t="shared" si="559"/>
        <v>37.34984027821946</v>
      </c>
      <c r="Y3082">
        <v>37.35</v>
      </c>
      <c r="AA3082" s="10">
        <f t="shared" si="551"/>
        <v>-4.2763528926847982E-6</v>
      </c>
      <c r="AB3082">
        <f t="shared" si="560"/>
        <v>215.958411472601</v>
      </c>
      <c r="AC3082">
        <f>VLOOKUP(A3082,'VIXY-IV'!A$1:E$2000,4,0)</f>
        <v>215.834</v>
      </c>
      <c r="AD3082" s="10">
        <f t="shared" si="554"/>
        <v>5.764220308246415E-4</v>
      </c>
      <c r="AE3082">
        <f>ROW()</f>
        <v>3082</v>
      </c>
      <c r="AF3082">
        <f t="shared" si="555"/>
        <v>0.93436645396536</v>
      </c>
      <c r="AG3082">
        <f>AG3081*(1-(AG$1+AG$5))^($A3082-$A3081)*(1+2*(E3082/E3081-1))</f>
        <v>1548.0788822881977</v>
      </c>
      <c r="AH3082">
        <f>VLOOKUP(A3082,'UVXY-IV'!A$2:E$2000,4,0)</f>
        <v>7630.45</v>
      </c>
      <c r="AJ3082" s="10">
        <f t="shared" si="553"/>
        <v>-0.79711827188590478</v>
      </c>
      <c r="AK3082">
        <f t="shared" si="563"/>
        <v>24.860688655635236</v>
      </c>
      <c r="AO3082">
        <f>AO3081*(1-AO$1+H3081)^($A3082-$A3081)*(2-E3082/E3081)</f>
        <v>25.507853015687168</v>
      </c>
      <c r="AP3082">
        <v>25.51</v>
      </c>
      <c r="AQ3082" s="10">
        <f t="shared" si="552"/>
        <v>-8.4162458362735393E-5</v>
      </c>
    </row>
    <row r="3083" spans="1:43" x14ac:dyDescent="0.25">
      <c r="A3083" s="1">
        <v>42536</v>
      </c>
      <c r="B3083" s="12">
        <v>20.14</v>
      </c>
      <c r="C3083" s="12">
        <v>21.81</v>
      </c>
      <c r="D3083">
        <v>427.23430000000002</v>
      </c>
      <c r="E3083">
        <v>380.16070000000002</v>
      </c>
      <c r="F3083">
        <v>27557.793928999999</v>
      </c>
      <c r="G3083">
        <v>24525.683433999999</v>
      </c>
      <c r="H3083">
        <f>(1/(1-91/360*VLOOKUP($A3083,Tbills!$B$4:$C$974,2,1)/100))^((1)/91)-1</f>
        <v>7.3636047848157915E-6</v>
      </c>
      <c r="I3083" s="2">
        <f t="shared" si="561"/>
        <v>256.99291498327221</v>
      </c>
      <c r="J3083">
        <f>VLOOKUP(A3083,'VXX-IV'!A$1:C$4500,3,0)</f>
        <v>257.02</v>
      </c>
      <c r="L3083">
        <f t="shared" si="556"/>
        <v>8124.9281741738141</v>
      </c>
      <c r="M3083">
        <v>812.5</v>
      </c>
      <c r="O3083">
        <f t="shared" si="557"/>
        <v>1796.0885800595518</v>
      </c>
      <c r="R3083">
        <f t="shared" si="558"/>
        <v>37.874926764836836</v>
      </c>
      <c r="U3083" s="2">
        <f t="shared" si="562"/>
        <v>45.729754678575162</v>
      </c>
      <c r="V3083">
        <f>VLOOKUP(A3083,'VXZ-IV'!A$1:C$4500,3,0)</f>
        <v>45.72</v>
      </c>
      <c r="W3083" s="10">
        <f t="shared" ref="W3083:W3146" si="564">U3083/V3083-1</f>
        <v>2.1335692421620145E-4</v>
      </c>
      <c r="X3083">
        <f t="shared" si="559"/>
        <v>37.808587467135538</v>
      </c>
      <c r="Y3083">
        <v>37.81</v>
      </c>
      <c r="AA3083" s="10">
        <f t="shared" si="551"/>
        <v>-3.735871104104671E-5</v>
      </c>
      <c r="AB3083">
        <f t="shared" si="560"/>
        <v>212.85404210442016</v>
      </c>
      <c r="AC3083">
        <f>VLOOKUP(A3083,'VIXY-IV'!A$1:E$2000,4,0)</f>
        <v>212.732</v>
      </c>
      <c r="AD3083" s="10">
        <f t="shared" si="554"/>
        <v>5.7368945161129226E-4</v>
      </c>
      <c r="AE3083">
        <f>ROW()</f>
        <v>3083</v>
      </c>
      <c r="AF3083">
        <f t="shared" si="555"/>
        <v>0.92342961944062363</v>
      </c>
      <c r="AG3083">
        <f>AG3082*(1-(AG$1+AG$5))^($A3083-$A3082)*(1+2*(E3083/E3082-1))</f>
        <v>1503.532911905241</v>
      </c>
      <c r="AH3083">
        <f>VLOOKUP(A3083,'UVXY-IV'!A$2:E$2000,4,0)</f>
        <v>7411.35</v>
      </c>
      <c r="AJ3083" s="10">
        <f t="shared" si="553"/>
        <v>-0.79713103389999918</v>
      </c>
      <c r="AK3083">
        <f t="shared" si="563"/>
        <v>25.216790436836796</v>
      </c>
      <c r="AO3083">
        <f>AO3082*(1-AO$1+H3082)^($A3083-$A3082)*(2-E3083/E3082)</f>
        <v>25.873663348341406</v>
      </c>
      <c r="AP3083">
        <v>25.87</v>
      </c>
      <c r="AQ3083" s="10">
        <f t="shared" si="552"/>
        <v>1.4160604334767513E-4</v>
      </c>
    </row>
    <row r="3084" spans="1:43" x14ac:dyDescent="0.25">
      <c r="A3084" s="1">
        <v>42537</v>
      </c>
      <c r="B3084" s="12">
        <v>19.37</v>
      </c>
      <c r="C3084" s="12">
        <v>21.16</v>
      </c>
      <c r="D3084">
        <v>416.03649999999999</v>
      </c>
      <c r="E3084">
        <v>370.19389999999999</v>
      </c>
      <c r="F3084">
        <v>27151.117655999999</v>
      </c>
      <c r="G3084">
        <v>24163.572068000001</v>
      </c>
      <c r="H3084">
        <f>(1/(1-91/360*VLOOKUP($A3084,Tbills!$B$4:$C$974,2,1)/100))^((1)/91)-1</f>
        <v>6.946663748896853E-6</v>
      </c>
      <c r="I3084" s="2">
        <f t="shared" si="561"/>
        <v>250.25103513982674</v>
      </c>
      <c r="J3084">
        <f>VLOOKUP(A3084,'VXX-IV'!A$1:C$4500,3,0)</f>
        <v>250.28</v>
      </c>
      <c r="L3084">
        <f t="shared" si="556"/>
        <v>7698.6057139788536</v>
      </c>
      <c r="M3084">
        <v>770</v>
      </c>
      <c r="O3084">
        <f t="shared" si="557"/>
        <v>1725.3974535969633</v>
      </c>
      <c r="R3084">
        <f t="shared" si="558"/>
        <v>38.369681966893161</v>
      </c>
      <c r="U3084" s="2">
        <f t="shared" si="562"/>
        <v>45.053812285792979</v>
      </c>
      <c r="V3084">
        <f>VLOOKUP(A3084,'VXZ-IV'!A$1:C$4500,3,0)</f>
        <v>45.04</v>
      </c>
      <c r="W3084" s="10">
        <f t="shared" si="564"/>
        <v>3.0666709131832448E-4</v>
      </c>
      <c r="X3084">
        <f t="shared" si="559"/>
        <v>38.365662780535843</v>
      </c>
      <c r="Y3084">
        <v>38.369999999999997</v>
      </c>
      <c r="AA3084" s="10">
        <f t="shared" si="551"/>
        <v>-1.1303673349372101E-4</v>
      </c>
      <c r="AB3084">
        <f t="shared" si="560"/>
        <v>207.27279578971815</v>
      </c>
      <c r="AC3084">
        <f>VLOOKUP(A3084,'VIXY-IV'!A$1:E$2000,4,0)</f>
        <v>207.14400000000001</v>
      </c>
      <c r="AD3084" s="10">
        <f t="shared" si="554"/>
        <v>6.2176934749813562E-4</v>
      </c>
      <c r="AE3084">
        <f>ROW()</f>
        <v>3084</v>
      </c>
      <c r="AF3084">
        <f t="shared" si="555"/>
        <v>0.91540642722117205</v>
      </c>
      <c r="AG3084">
        <f>AG3083*(1-(AG$1+AG$5))^($A3084-$A3083)*(1+2*(E3084/E3083-1))</f>
        <v>1424.6476529106924</v>
      </c>
      <c r="AH3084">
        <f>VLOOKUP(A3084,'UVXY-IV'!A$2:E$2000,4,0)</f>
        <v>7022.5</v>
      </c>
      <c r="AJ3084" s="10">
        <f t="shared" si="553"/>
        <v>-0.79713098570157459</v>
      </c>
      <c r="AK3084">
        <f t="shared" si="563"/>
        <v>25.876702178702523</v>
      </c>
      <c r="AO3084">
        <f>AO3083*(1-AO$1+H3083)^($A3084-$A3083)*(2-E3084/E3083)</f>
        <v>26.55121527715308</v>
      </c>
      <c r="AP3084">
        <v>26.55</v>
      </c>
      <c r="AQ3084" s="10">
        <f t="shared" si="552"/>
        <v>4.5773150775030302E-5</v>
      </c>
    </row>
    <row r="3085" spans="1:43" x14ac:dyDescent="0.25">
      <c r="A3085" s="1">
        <v>42538</v>
      </c>
      <c r="B3085" s="12">
        <v>19.41</v>
      </c>
      <c r="C3085" s="12">
        <v>21.31</v>
      </c>
      <c r="D3085">
        <v>417.07650000000001</v>
      </c>
      <c r="E3085">
        <v>371.11669999999998</v>
      </c>
      <c r="F3085">
        <v>27256.778740000002</v>
      </c>
      <c r="G3085">
        <v>24257.438986000001</v>
      </c>
      <c r="H3085">
        <f>(1/(1-91/360*VLOOKUP($A3085,Tbills!$B$4:$C$974,2,1)/100))^((1)/91)-1</f>
        <v>6.946663748896853E-6</v>
      </c>
      <c r="I3085" s="2">
        <f t="shared" si="561"/>
        <v>250.87049057445478</v>
      </c>
      <c r="J3085">
        <f>VLOOKUP(A3085,'VXX-IV'!A$1:C$4500,3,0)</f>
        <v>250.9</v>
      </c>
      <c r="L3085">
        <f t="shared" si="556"/>
        <v>7736.6910696899422</v>
      </c>
      <c r="M3085">
        <v>775</v>
      </c>
      <c r="O3085">
        <f t="shared" si="557"/>
        <v>1731.7905635121474</v>
      </c>
      <c r="R3085">
        <f t="shared" si="558"/>
        <v>38.320126640273081</v>
      </c>
      <c r="U3085" s="2">
        <f t="shared" si="562"/>
        <v>45.228040513127773</v>
      </c>
      <c r="V3085">
        <f>VLOOKUP(A3085,'VXZ-IV'!A$1:C$4500,3,0)</f>
        <v>45.24</v>
      </c>
      <c r="W3085" s="10">
        <f t="shared" si="564"/>
        <v>-2.6435647374511984E-4</v>
      </c>
      <c r="X3085">
        <f t="shared" si="559"/>
        <v>38.215477757347941</v>
      </c>
      <c r="Y3085">
        <v>38.22</v>
      </c>
      <c r="AA3085" s="10">
        <f t="shared" si="551"/>
        <v>-1.1832136713918473E-4</v>
      </c>
      <c r="AB3085">
        <f t="shared" si="560"/>
        <v>207.78869181016992</v>
      </c>
      <c r="AC3085">
        <f>VLOOKUP(A3085,'VIXY-IV'!A$1:E$2000,4,0)</f>
        <v>207.67</v>
      </c>
      <c r="AD3085" s="10">
        <f t="shared" si="554"/>
        <v>5.7154047368390692E-4</v>
      </c>
      <c r="AE3085">
        <f>ROW()</f>
        <v>3085</v>
      </c>
      <c r="AF3085">
        <f t="shared" si="555"/>
        <v>0.91083998122946974</v>
      </c>
      <c r="AG3085">
        <f>AG3084*(1-(AG$1+AG$5))^($A3085-$A3084)*(1+2*(E3085/E3084-1))</f>
        <v>1431.7019792651195</v>
      </c>
      <c r="AH3085">
        <f>VLOOKUP(A3085,'UVXY-IV'!A$2:E$2000,4,0)</f>
        <v>7057.95</v>
      </c>
      <c r="AJ3085" s="10">
        <f t="shared" si="553"/>
        <v>-0.79715045030566678</v>
      </c>
      <c r="AK3085">
        <f t="shared" si="563"/>
        <v>25.810995876392472</v>
      </c>
      <c r="AO3085">
        <f>AO3084*(1-AO$1+H3084)^($A3085-$A3084)*(2-E3085/E3084)</f>
        <v>26.484234195123406</v>
      </c>
      <c r="AP3085">
        <v>26.49</v>
      </c>
      <c r="AQ3085" s="10">
        <f t="shared" si="552"/>
        <v>-2.1765967824050048E-4</v>
      </c>
    </row>
    <row r="3086" spans="1:43" x14ac:dyDescent="0.25">
      <c r="A3086" s="1">
        <v>42541</v>
      </c>
      <c r="B3086" s="12">
        <v>18.37</v>
      </c>
      <c r="C3086" s="12">
        <v>19.809999999999999</v>
      </c>
      <c r="D3086">
        <v>384.96249999999998</v>
      </c>
      <c r="E3086">
        <v>342.53379999999999</v>
      </c>
      <c r="F3086">
        <v>26228.081062000001</v>
      </c>
      <c r="G3086">
        <v>23341.433816000001</v>
      </c>
      <c r="H3086">
        <f>(1/(1-91/360*VLOOKUP($A3086,Tbills!$B$4:$C$974,2,1)/100))^((1)/91)-1</f>
        <v>6.946663748896853E-6</v>
      </c>
      <c r="I3086" s="2">
        <f t="shared" si="561"/>
        <v>231.53706051321453</v>
      </c>
      <c r="J3086">
        <f>VLOOKUP(A3086,'VXX-IV'!A$1:C$4500,3,0)</f>
        <v>231.56</v>
      </c>
      <c r="L3086">
        <f t="shared" si="556"/>
        <v>6544.2011900420703</v>
      </c>
      <c r="M3086">
        <v>655</v>
      </c>
      <c r="O3086">
        <f t="shared" si="557"/>
        <v>1531.5655117529402</v>
      </c>
      <c r="R3086">
        <f t="shared" si="558"/>
        <v>39.790411756177569</v>
      </c>
      <c r="U3086" s="2">
        <f t="shared" si="562"/>
        <v>43.517906193941926</v>
      </c>
      <c r="V3086">
        <f>VLOOKUP(A3086,'VXZ-IV'!A$1:C$4500,3,0)</f>
        <v>43.52</v>
      </c>
      <c r="W3086" s="10">
        <f t="shared" si="564"/>
        <v>-4.8111352437429922E-5</v>
      </c>
      <c r="X3086">
        <f t="shared" si="559"/>
        <v>39.654990067803986</v>
      </c>
      <c r="Y3086">
        <v>39.659999999999997</v>
      </c>
      <c r="AA3086" s="10">
        <f t="shared" si="551"/>
        <v>-1.2632204225948573E-4</v>
      </c>
      <c r="AB3086">
        <f t="shared" si="560"/>
        <v>191.78292390169921</v>
      </c>
      <c r="AC3086">
        <f>VLOOKUP(A3086,'VIXY-IV'!A$1:E$2000,4,0)</f>
        <v>191.60400000000001</v>
      </c>
      <c r="AD3086" s="10">
        <f t="shared" si="554"/>
        <v>9.3382132783870198E-4</v>
      </c>
      <c r="AE3086">
        <f>ROW()</f>
        <v>3086</v>
      </c>
      <c r="AF3086">
        <f t="shared" si="555"/>
        <v>0.92730943967693091</v>
      </c>
      <c r="AG3086">
        <f>AG3085*(1-(AG$1+AG$5))^($A3086-$A3085)*(1+2*(E3086/E3085-1))</f>
        <v>1211.0440878988015</v>
      </c>
      <c r="AH3086">
        <f>VLOOKUP(A3086,'UVXY-IV'!A$2:E$2000,4,0)</f>
        <v>5968.3</v>
      </c>
      <c r="AJ3086" s="10">
        <f t="shared" si="553"/>
        <v>-0.79708726305668254</v>
      </c>
      <c r="AK3086">
        <f t="shared" si="563"/>
        <v>27.795039379120862</v>
      </c>
      <c r="AO3086">
        <f>AO3085*(1-AO$1+H3085)^($A3086-$A3085)*(2-E3086/E3085)</f>
        <v>28.521443167527284</v>
      </c>
      <c r="AP3086">
        <v>28.52</v>
      </c>
      <c r="AQ3086" s="10">
        <f t="shared" si="552"/>
        <v>5.0601946959494271E-5</v>
      </c>
    </row>
    <row r="3087" spans="1:43" x14ac:dyDescent="0.25">
      <c r="A3087" s="1">
        <v>42542</v>
      </c>
      <c r="B3087" s="12">
        <v>18.48</v>
      </c>
      <c r="C3087" s="12">
        <v>19.690000000000001</v>
      </c>
      <c r="D3087">
        <v>388.58550000000002</v>
      </c>
      <c r="E3087">
        <v>345.75510000000003</v>
      </c>
      <c r="F3087">
        <v>26181.829234000001</v>
      </c>
      <c r="G3087">
        <v>23300.110292000001</v>
      </c>
      <c r="H3087">
        <f>(1/(1-91/360*VLOOKUP($A3087,Tbills!$B$4:$C$974,2,1)/100))^((1)/91)-1</f>
        <v>6.946663748896853E-6</v>
      </c>
      <c r="I3087" s="2">
        <f t="shared" si="561"/>
        <v>233.71042787701285</v>
      </c>
      <c r="J3087">
        <f>VLOOKUP(A3087,'VXX-IV'!A$1:C$4500,3,0)</f>
        <v>233.74</v>
      </c>
      <c r="L3087">
        <f t="shared" si="556"/>
        <v>6667.0337285641835</v>
      </c>
      <c r="M3087">
        <v>667.5</v>
      </c>
      <c r="O3087">
        <f t="shared" si="557"/>
        <v>1553.1181872892828</v>
      </c>
      <c r="R3087">
        <f t="shared" si="558"/>
        <v>39.60152043980483</v>
      </c>
      <c r="U3087" s="2">
        <f t="shared" si="562"/>
        <v>43.440105427254025</v>
      </c>
      <c r="V3087">
        <f>VLOOKUP(A3087,'VXZ-IV'!A$1:C$4500,3,0)</f>
        <v>43.44</v>
      </c>
      <c r="W3087" s="10">
        <f t="shared" si="564"/>
        <v>2.4269625695794161E-6</v>
      </c>
      <c r="X3087">
        <f t="shared" si="559"/>
        <v>39.72400167619427</v>
      </c>
      <c r="Y3087">
        <v>39.729999999999997</v>
      </c>
      <c r="AA3087" s="10">
        <f t="shared" si="551"/>
        <v>-1.5097719118362107E-4</v>
      </c>
      <c r="AB3087">
        <f t="shared" si="560"/>
        <v>193.58578404310867</v>
      </c>
      <c r="AC3087">
        <f>VLOOKUP(A3087,'VIXY-IV'!A$1:E$2000,4,0)</f>
        <v>193.41</v>
      </c>
      <c r="AD3087" s="10">
        <f t="shared" si="554"/>
        <v>9.0886739624984614E-4</v>
      </c>
      <c r="AE3087">
        <f>ROW()</f>
        <v>3087</v>
      </c>
      <c r="AF3087">
        <f t="shared" si="555"/>
        <v>0.93854748603351956</v>
      </c>
      <c r="AG3087">
        <f>AG3086*(1-(AG$1+AG$5))^($A3087-$A3086)*(1+2*(E3087/E3086-1))</f>
        <v>1233.7806199723457</v>
      </c>
      <c r="AH3087">
        <f>VLOOKUP(A3087,'UVXY-IV'!A$2:E$2000,4,0)</f>
        <v>6080.7</v>
      </c>
      <c r="AJ3087" s="10">
        <f t="shared" si="553"/>
        <v>-0.79709891624774354</v>
      </c>
      <c r="AK3087">
        <f t="shared" si="563"/>
        <v>27.53236333978673</v>
      </c>
      <c r="AO3087">
        <f>AO3086*(1-AO$1+H3086)^($A3087-$A3086)*(2-E3087/E3086)</f>
        <v>28.252369461687454</v>
      </c>
      <c r="AP3087">
        <v>28.25</v>
      </c>
      <c r="AQ3087" s="10">
        <f t="shared" si="552"/>
        <v>8.3874749998491538E-5</v>
      </c>
    </row>
    <row r="3088" spans="1:43" x14ac:dyDescent="0.25">
      <c r="A3088" s="1">
        <v>42543</v>
      </c>
      <c r="B3088" s="12">
        <v>21.17</v>
      </c>
      <c r="C3088" s="12">
        <v>21.08</v>
      </c>
      <c r="D3088">
        <v>402.36020000000002</v>
      </c>
      <c r="E3088">
        <v>358.00909999999999</v>
      </c>
      <c r="F3088">
        <v>26016.472772000001</v>
      </c>
      <c r="G3088">
        <v>23152.792031000001</v>
      </c>
      <c r="H3088">
        <f>(1/(1-91/360*VLOOKUP($A3088,Tbills!$B$4:$C$974,2,1)/100))^((1)/91)-1</f>
        <v>6.946663748896853E-6</v>
      </c>
      <c r="I3088" s="2">
        <f t="shared" si="561"/>
        <v>241.98916731472519</v>
      </c>
      <c r="J3088">
        <f>VLOOKUP(A3088,'VXX-IV'!A$1:C$4500,3,0)</f>
        <v>242.01</v>
      </c>
      <c r="L3088">
        <f t="shared" si="556"/>
        <v>7139.3368661565182</v>
      </c>
      <c r="M3088">
        <v>715</v>
      </c>
      <c r="O3088">
        <f t="shared" si="557"/>
        <v>1635.6297894655636</v>
      </c>
      <c r="R3088">
        <f t="shared" si="558"/>
        <v>38.89799786009025</v>
      </c>
      <c r="U3088" s="2">
        <f t="shared" si="562"/>
        <v>43.164698412603634</v>
      </c>
      <c r="V3088">
        <f>VLOOKUP(A3088,'VXZ-IV'!A$1:C$4500,3,0)</f>
        <v>43.16</v>
      </c>
      <c r="W3088" s="10">
        <f t="shared" si="564"/>
        <v>1.0886034762824792E-4</v>
      </c>
      <c r="X3088">
        <f t="shared" si="559"/>
        <v>39.973961486842249</v>
      </c>
      <c r="Y3088">
        <v>39.979999999999997</v>
      </c>
      <c r="AA3088" s="10">
        <f t="shared" si="551"/>
        <v>-1.5103834811780459E-4</v>
      </c>
      <c r="AB3088">
        <f t="shared" si="560"/>
        <v>200.4459550583895</v>
      </c>
      <c r="AC3088">
        <f>VLOOKUP(A3088,'VIXY-IV'!A$1:E$2000,4,0)</f>
        <v>200.268</v>
      </c>
      <c r="AD3088" s="10">
        <f t="shared" si="554"/>
        <v>8.8858458859886191E-4</v>
      </c>
      <c r="AE3088">
        <f>ROW()</f>
        <v>3088</v>
      </c>
      <c r="AF3088">
        <f t="shared" si="555"/>
        <v>1.0042694497153701</v>
      </c>
      <c r="AG3088">
        <f>AG3087*(1-(AG$1+AG$5))^($A3088-$A3087)*(1+2*(E3088/E3087-1))</f>
        <v>1321.1896013879154</v>
      </c>
      <c r="AH3088">
        <f>VLOOKUP(A3088,'UVXY-IV'!A$2:E$2000,4,0)</f>
        <v>6511.75</v>
      </c>
      <c r="AJ3088" s="10">
        <f t="shared" si="553"/>
        <v>-0.79710682974808378</v>
      </c>
      <c r="AK3088">
        <f t="shared" si="563"/>
        <v>26.555344523342189</v>
      </c>
      <c r="AO3088">
        <f>AO3087*(1-AO$1+H3087)^($A3088-$A3087)*(2-E3088/E3087)</f>
        <v>27.250250983187051</v>
      </c>
      <c r="AP3088">
        <v>27.25</v>
      </c>
      <c r="AQ3088" s="10">
        <f t="shared" si="552"/>
        <v>9.2103921853770032E-6</v>
      </c>
    </row>
    <row r="3089" spans="1:43" x14ac:dyDescent="0.25">
      <c r="A3089" s="1">
        <v>42544</v>
      </c>
      <c r="B3089" s="12">
        <v>17.25</v>
      </c>
      <c r="C3089" s="12">
        <v>18.420000000000002</v>
      </c>
      <c r="D3089">
        <v>349.19670000000002</v>
      </c>
      <c r="E3089">
        <v>310.70319999999998</v>
      </c>
      <c r="F3089">
        <v>24753.69195</v>
      </c>
      <c r="G3089">
        <v>22028.846968999998</v>
      </c>
      <c r="H3089">
        <f>(1/(1-91/360*VLOOKUP($A3089,Tbills!$B$4:$C$974,2,1)/100))^((1)/91)-1</f>
        <v>6.946663748896853E-6</v>
      </c>
      <c r="I3089" s="2">
        <f t="shared" si="561"/>
        <v>210.01023015384112</v>
      </c>
      <c r="J3089">
        <f>VLOOKUP(A3089,'VXX-IV'!A$1:C$4500,3,0)</f>
        <v>210.03</v>
      </c>
      <c r="L3089">
        <f t="shared" si="556"/>
        <v>5252.4086938564915</v>
      </c>
      <c r="M3089">
        <v>525</v>
      </c>
      <c r="O3089">
        <f t="shared" si="557"/>
        <v>1311.3971633657407</v>
      </c>
      <c r="R3089">
        <f t="shared" si="558"/>
        <v>41.466036725379908</v>
      </c>
      <c r="U3089" s="2">
        <f t="shared" si="562"/>
        <v>41.068580029976637</v>
      </c>
      <c r="V3089">
        <f>VLOOKUP(A3089,'VXZ-IV'!A$1:C$4500,3,0)</f>
        <v>41.08</v>
      </c>
      <c r="W3089" s="10">
        <f t="shared" si="564"/>
        <v>-2.7799342802725668E-4</v>
      </c>
      <c r="X3089">
        <f t="shared" si="559"/>
        <v>41.913225873407896</v>
      </c>
      <c r="Y3089">
        <v>41.91</v>
      </c>
      <c r="AA3089" s="10">
        <f t="shared" si="551"/>
        <v>7.6971448530249731E-5</v>
      </c>
      <c r="AB3089">
        <f t="shared" si="560"/>
        <v>173.95916765879531</v>
      </c>
      <c r="AC3089">
        <f>VLOOKUP(A3089,'VIXY-IV'!A$1:E$2000,4,0)</f>
        <v>173.79599999999999</v>
      </c>
      <c r="AD3089" s="10">
        <f t="shared" si="554"/>
        <v>9.3884588135129121E-4</v>
      </c>
      <c r="AE3089">
        <f>ROW()</f>
        <v>3089</v>
      </c>
      <c r="AF3089">
        <f t="shared" si="555"/>
        <v>0.93648208469055361</v>
      </c>
      <c r="AG3089">
        <f>AG3088*(1-(AG$1+AG$5))^($A3089-$A3088)*(1+2*(E3089/E3088-1))</f>
        <v>972.00335618671591</v>
      </c>
      <c r="AH3089">
        <f>VLOOKUP(A3089,'UVXY-IV'!A$2:E$2000,4,0)</f>
        <v>4790.6499999999996</v>
      </c>
      <c r="AJ3089" s="10">
        <f t="shared" si="553"/>
        <v>-0.79710407644333947</v>
      </c>
      <c r="AK3089">
        <f t="shared" si="563"/>
        <v>30.062861983260426</v>
      </c>
      <c r="AO3089">
        <f>AO3088*(1-AO$1+H3088)^($A3089-$A3088)*(2-E3089/E3088)</f>
        <v>30.850064122367776</v>
      </c>
      <c r="AP3089">
        <v>30.85</v>
      </c>
      <c r="AQ3089" s="10">
        <f t="shared" si="552"/>
        <v>2.0785208354467954E-6</v>
      </c>
    </row>
    <row r="3090" spans="1:43" x14ac:dyDescent="0.25">
      <c r="A3090" s="1">
        <v>42545</v>
      </c>
      <c r="B3090" s="12">
        <v>25.76</v>
      </c>
      <c r="C3090" s="12">
        <v>23.93</v>
      </c>
      <c r="D3090">
        <v>463.41649999999998</v>
      </c>
      <c r="E3090">
        <v>412.32990000000001</v>
      </c>
      <c r="F3090">
        <v>28073.899764999998</v>
      </c>
      <c r="G3090">
        <v>24983.418838000001</v>
      </c>
      <c r="H3090">
        <f>(1/(1-91/360*VLOOKUP($A3090,Tbills!$B$4:$C$974,2,1)/100))^((1)/91)-1</f>
        <v>6.946663748896853E-6</v>
      </c>
      <c r="I3090" s="2">
        <f t="shared" si="561"/>
        <v>278.69631288062726</v>
      </c>
      <c r="J3090">
        <f>VLOOKUP(A3090,'VXX-IV'!A$1:C$4500,3,0)</f>
        <v>278.72000000000003</v>
      </c>
      <c r="L3090">
        <f t="shared" si="556"/>
        <v>8688.0561064223966</v>
      </c>
      <c r="M3090">
        <v>870</v>
      </c>
      <c r="O3090">
        <f t="shared" si="557"/>
        <v>1954.7409776343284</v>
      </c>
      <c r="R3090">
        <f t="shared" si="558"/>
        <v>34.682986538890745</v>
      </c>
      <c r="U3090" s="2">
        <f t="shared" si="562"/>
        <v>46.575964847064817</v>
      </c>
      <c r="V3090">
        <f>VLOOKUP(A3090,'VXZ-IV'!A$1:C$4500,3,0)</f>
        <v>46.56</v>
      </c>
      <c r="W3090" s="10">
        <f t="shared" si="564"/>
        <v>3.4288760878031788E-4</v>
      </c>
      <c r="X3090">
        <f t="shared" si="559"/>
        <v>36.290614127100845</v>
      </c>
      <c r="Y3090">
        <v>36.29</v>
      </c>
      <c r="AA3090" s="10">
        <f t="shared" si="551"/>
        <v>1.6922763869997581E-5</v>
      </c>
      <c r="AB3090">
        <f t="shared" si="560"/>
        <v>230.8579248442957</v>
      </c>
      <c r="AC3090">
        <f>VLOOKUP(A3090,'VIXY-IV'!A$1:E$2000,4,0)</f>
        <v>230.81800000000001</v>
      </c>
      <c r="AD3090" s="10">
        <f t="shared" si="554"/>
        <v>1.7297110405456451E-4</v>
      </c>
      <c r="AE3090">
        <f>ROW()</f>
        <v>3090</v>
      </c>
      <c r="AF3090">
        <f t="shared" si="555"/>
        <v>1.0764730463852905</v>
      </c>
      <c r="AG3090">
        <f>AG3089*(1-(AG$1+AG$5))^($A3090-$A3089)*(1+2*(E3090/E3089-1))</f>
        <v>1607.8067602539984</v>
      </c>
      <c r="AH3090">
        <f>VLOOKUP(A3090,'UVXY-IV'!A$2:E$2000,4,0)</f>
        <v>7928.5</v>
      </c>
      <c r="AJ3090" s="10">
        <f t="shared" si="553"/>
        <v>-0.79721173484845831</v>
      </c>
      <c r="AK3090">
        <f t="shared" si="563"/>
        <v>20.22877529751046</v>
      </c>
      <c r="AO3090">
        <f>AO3089*(1-AO$1+H3089)^($A3090-$A3089)*(2-E3090/E3089)</f>
        <v>20.758813153883501</v>
      </c>
      <c r="AP3090">
        <v>20.76</v>
      </c>
      <c r="AQ3090" s="10">
        <f t="shared" si="552"/>
        <v>-5.7169851469196509E-5</v>
      </c>
    </row>
    <row r="3091" spans="1:43" x14ac:dyDescent="0.25">
      <c r="A3091" s="1">
        <v>42548</v>
      </c>
      <c r="B3091" s="12">
        <v>23.85</v>
      </c>
      <c r="C3091" s="12">
        <v>23.68</v>
      </c>
      <c r="D3091">
        <v>483.35809999999998</v>
      </c>
      <c r="E3091">
        <v>430.06450000000001</v>
      </c>
      <c r="F3091">
        <v>29186.181328999999</v>
      </c>
      <c r="G3091">
        <v>25972.735589</v>
      </c>
      <c r="H3091">
        <f>(1/(1-91/360*VLOOKUP($A3091,Tbills!$B$4:$C$974,2,1)/100))^((1)/91)-1</f>
        <v>6.946663748896853E-6</v>
      </c>
      <c r="I3091" s="2">
        <f t="shared" si="561"/>
        <v>290.6678255385761</v>
      </c>
      <c r="J3091">
        <f>VLOOKUP(A3091,'VXX-IV'!A$1:C$4500,3,0)</f>
        <v>290.7</v>
      </c>
      <c r="L3091">
        <f t="shared" si="556"/>
        <v>9434.3320338799294</v>
      </c>
      <c r="M3091">
        <v>945</v>
      </c>
      <c r="O3091">
        <f t="shared" si="557"/>
        <v>2080.6428025240107</v>
      </c>
      <c r="R3091">
        <f t="shared" si="558"/>
        <v>33.932514451808267</v>
      </c>
      <c r="U3091" s="2">
        <f t="shared" si="562"/>
        <v>48.417752083699682</v>
      </c>
      <c r="V3091">
        <f>VLOOKUP(A3091,'VXZ-IV'!A$1:C$4500,3,0)</f>
        <v>48.4</v>
      </c>
      <c r="W3091" s="10">
        <f t="shared" si="564"/>
        <v>3.6677858883638059E-4</v>
      </c>
      <c r="X3091">
        <f t="shared" si="559"/>
        <v>34.85040362813961</v>
      </c>
      <c r="Y3091">
        <v>34.82</v>
      </c>
      <c r="AA3091" s="10">
        <f t="shared" si="551"/>
        <v>8.7316565593353879E-4</v>
      </c>
      <c r="AB3091">
        <f t="shared" si="560"/>
        <v>240.78456590342748</v>
      </c>
      <c r="AC3091">
        <f>VLOOKUP(A3091,'VIXY-IV'!A$1:E$2000,4,0)</f>
        <v>240.73400000000001</v>
      </c>
      <c r="AD3091" s="10">
        <f t="shared" si="554"/>
        <v>2.1004886483622087E-4</v>
      </c>
      <c r="AE3091">
        <f>ROW()</f>
        <v>3091</v>
      </c>
      <c r="AF3091">
        <f t="shared" si="555"/>
        <v>1.0071790540540542</v>
      </c>
      <c r="AG3091">
        <f>AG3090*(1-(AG$1+AG$5))^($A3091-$A3090)*(1+2*(E3091/E3090-1))</f>
        <v>1745.9360483276803</v>
      </c>
      <c r="AH3091">
        <f>VLOOKUP(A3091,'UVXY-IV'!A$2:E$2000,4,0)</f>
        <v>8608.5</v>
      </c>
      <c r="AJ3091" s="10">
        <f t="shared" si="553"/>
        <v>-0.79718463747137358</v>
      </c>
      <c r="AK3091">
        <f t="shared" si="563"/>
        <v>19.356016604291341</v>
      </c>
      <c r="AO3091">
        <f>AO3090*(1-AO$1+H3090)^($A3091-$A3090)*(2-E3091/E3090)</f>
        <v>19.864171704529738</v>
      </c>
      <c r="AP3091">
        <v>19.84</v>
      </c>
      <c r="AQ3091" s="10">
        <f t="shared" si="552"/>
        <v>1.2183318815393029E-3</v>
      </c>
    </row>
    <row r="3092" spans="1:43" x14ac:dyDescent="0.25">
      <c r="A3092" s="1">
        <v>42549</v>
      </c>
      <c r="B3092" s="12">
        <v>18.75</v>
      </c>
      <c r="C3092" s="12">
        <v>20.260000000000002</v>
      </c>
      <c r="D3092">
        <v>393.50189999999998</v>
      </c>
      <c r="E3092">
        <v>350.11259999999999</v>
      </c>
      <c r="F3092">
        <v>26620.052114999999</v>
      </c>
      <c r="G3092">
        <v>23688.960926</v>
      </c>
      <c r="H3092">
        <f>(1/(1-91/360*VLOOKUP($A3092,Tbills!$B$4:$C$974,2,1)/100))^((1)/91)-1</f>
        <v>6.946663748896853E-6</v>
      </c>
      <c r="I3092" s="2">
        <f t="shared" si="561"/>
        <v>236.62694939208558</v>
      </c>
      <c r="J3092">
        <f>VLOOKUP(A3092,'VXX-IV'!A$1:C$4500,3,0)</f>
        <v>236.65</v>
      </c>
      <c r="L3092">
        <f t="shared" si="556"/>
        <v>5926.2929927517625</v>
      </c>
      <c r="M3092">
        <v>592.5</v>
      </c>
      <c r="O3092">
        <f t="shared" si="557"/>
        <v>1500.383880670043</v>
      </c>
      <c r="R3092">
        <f t="shared" si="558"/>
        <v>37.084979929259227</v>
      </c>
      <c r="U3092" s="2">
        <f t="shared" si="562"/>
        <v>44.159653559010842</v>
      </c>
      <c r="V3092">
        <f>VLOOKUP(A3092,'VXZ-IV'!A$1:C$4500,3,0)</f>
        <v>44.16</v>
      </c>
      <c r="W3092" s="10">
        <f t="shared" si="564"/>
        <v>-7.8451310949745334E-6</v>
      </c>
      <c r="X3092">
        <f t="shared" si="559"/>
        <v>37.913649968589155</v>
      </c>
      <c r="Y3092">
        <v>37.909999999999997</v>
      </c>
      <c r="AA3092" s="10">
        <f t="shared" si="551"/>
        <v>9.6279836168777777E-5</v>
      </c>
      <c r="AB3092">
        <f t="shared" si="560"/>
        <v>196.02034772315287</v>
      </c>
      <c r="AC3092">
        <f>VLOOKUP(A3092,'VIXY-IV'!A$1:E$2000,4,0)</f>
        <v>196.33799999999999</v>
      </c>
      <c r="AD3092" s="10">
        <f t="shared" si="554"/>
        <v>-1.6178848559480485E-3</v>
      </c>
      <c r="AE3092">
        <f>ROW()</f>
        <v>3092</v>
      </c>
      <c r="AF3092">
        <f t="shared" si="555"/>
        <v>0.92546890424481731</v>
      </c>
      <c r="AG3092">
        <f>AG3091*(1-(AG$1+AG$5))^($A3092-$A3091)*(1+2*(E3092/E3091-1))</f>
        <v>1096.7364427666173</v>
      </c>
      <c r="AH3092">
        <f>VLOOKUP(A3092,'UVXY-IV'!A$2:E$2000,4,0)</f>
        <v>5421.25</v>
      </c>
      <c r="AJ3092" s="10">
        <f t="shared" si="553"/>
        <v>-0.7976967594620028</v>
      </c>
      <c r="AK3092">
        <f t="shared" si="563"/>
        <v>22.953361926859806</v>
      </c>
      <c r="AO3092">
        <f>AO3091*(1-AO$1+H3091)^($A3092-$A3091)*(2-E3092/E3091)</f>
        <v>23.556347963049767</v>
      </c>
      <c r="AP3092">
        <v>23.56</v>
      </c>
      <c r="AQ3092" s="10">
        <f t="shared" si="552"/>
        <v>-1.5501005731033413E-4</v>
      </c>
    </row>
    <row r="3093" spans="1:43" x14ac:dyDescent="0.25">
      <c r="A3093" s="1">
        <v>42550</v>
      </c>
      <c r="B3093" s="12">
        <v>16.64</v>
      </c>
      <c r="C3093" s="12">
        <v>18.73</v>
      </c>
      <c r="D3093">
        <v>369.57659999999998</v>
      </c>
      <c r="E3093">
        <v>328.82299999999998</v>
      </c>
      <c r="F3093">
        <v>25901.112926000002</v>
      </c>
      <c r="G3093">
        <v>23049.018418</v>
      </c>
      <c r="H3093">
        <f>(1/(1-91/360*VLOOKUP($A3093,Tbills!$B$4:$C$974,2,1)/100))^((1)/91)-1</f>
        <v>6.946663748896853E-6</v>
      </c>
      <c r="I3093" s="2">
        <f t="shared" si="561"/>
        <v>222.23438066943785</v>
      </c>
      <c r="J3093">
        <f>VLOOKUP(A3093,'VXX-IV'!A$1:C$4500,3,0)</f>
        <v>222.26</v>
      </c>
      <c r="L3093">
        <f t="shared" si="556"/>
        <v>5205.3633759587192</v>
      </c>
      <c r="M3093">
        <v>520</v>
      </c>
      <c r="O3093">
        <f t="shared" si="557"/>
        <v>1363.4852190134152</v>
      </c>
      <c r="R3093">
        <f t="shared" si="558"/>
        <v>38.210781756056456</v>
      </c>
      <c r="U3093" s="2">
        <f t="shared" si="562"/>
        <v>42.965967126284632</v>
      </c>
      <c r="V3093">
        <f>VLOOKUP(A3093,'VXZ-IV'!A$1:C$4500,3,0)</f>
        <v>42.96</v>
      </c>
      <c r="W3093" s="10">
        <f t="shared" si="564"/>
        <v>1.3889958763102506E-4</v>
      </c>
      <c r="X3093">
        <f t="shared" si="559"/>
        <v>38.936693901859478</v>
      </c>
      <c r="Y3093">
        <v>38.94</v>
      </c>
      <c r="AA3093" s="10">
        <f t="shared" si="551"/>
        <v>-8.4902366217720626E-5</v>
      </c>
      <c r="AB3093">
        <f t="shared" si="560"/>
        <v>184.10007519202733</v>
      </c>
      <c r="AC3093">
        <f>VLOOKUP(A3093,'VIXY-IV'!A$1:E$2000,4,0)</f>
        <v>184.39400000000001</v>
      </c>
      <c r="AD3093" s="10">
        <f t="shared" si="554"/>
        <v>-1.5940041865389887E-3</v>
      </c>
      <c r="AE3093">
        <f>ROW()</f>
        <v>3093</v>
      </c>
      <c r="AF3093">
        <f t="shared" si="555"/>
        <v>0.88841430859583559</v>
      </c>
      <c r="AG3093">
        <f>AG3092*(1-(AG$1+AG$5))^($A3093-$A3092)*(1+2*(E3093/E3092-1))</f>
        <v>963.32357410135467</v>
      </c>
      <c r="AH3093">
        <f>VLOOKUP(A3093,'UVXY-IV'!A$2:E$2000,4,0)</f>
        <v>4760.6000000000004</v>
      </c>
      <c r="AJ3093" s="10">
        <f t="shared" si="553"/>
        <v>-0.79764660460837822</v>
      </c>
      <c r="AK3093">
        <f t="shared" si="563"/>
        <v>24.347972810858135</v>
      </c>
      <c r="AO3093">
        <f>AO3092*(1-AO$1+H3092)^($A3093-$A3092)*(2-E3093/E3092)</f>
        <v>24.988008555743814</v>
      </c>
      <c r="AP3093">
        <v>24.99</v>
      </c>
      <c r="AQ3093" s="10">
        <f t="shared" si="552"/>
        <v>-7.9689646105829404E-5</v>
      </c>
    </row>
    <row r="3094" spans="1:43" x14ac:dyDescent="0.25">
      <c r="A3094" s="1">
        <v>42551</v>
      </c>
      <c r="B3094" s="12">
        <v>15.63</v>
      </c>
      <c r="C3094" s="12">
        <v>18.09</v>
      </c>
      <c r="D3094">
        <v>361.88720000000001</v>
      </c>
      <c r="E3094">
        <v>321.97930000000002</v>
      </c>
      <c r="F3094">
        <v>25792.797202999998</v>
      </c>
      <c r="G3094">
        <v>22952.46974</v>
      </c>
      <c r="H3094">
        <f>(1/(1-91/360*VLOOKUP($A3094,Tbills!$B$4:$C$974,2,1)/100))^((1)/91)-1</f>
        <v>6.3907672445129293E-6</v>
      </c>
      <c r="I3094" s="2">
        <f t="shared" si="561"/>
        <v>217.6052724822249</v>
      </c>
      <c r="J3094">
        <f>VLOOKUP(A3094,'VXX-IV'!A$1:C$4500,3,0)</f>
        <v>217.63</v>
      </c>
      <c r="L3094">
        <f t="shared" si="556"/>
        <v>4988.494233155483</v>
      </c>
      <c r="M3094">
        <v>500</v>
      </c>
      <c r="O3094">
        <f t="shared" si="557"/>
        <v>1320.8739581366965</v>
      </c>
      <c r="R3094">
        <f t="shared" si="558"/>
        <v>38.606671535135192</v>
      </c>
      <c r="U3094" s="2">
        <f t="shared" si="562"/>
        <v>42.785244700406956</v>
      </c>
      <c r="V3094">
        <f>VLOOKUP(A3094,'VXZ-IV'!A$1:C$4500,3,0)</f>
        <v>42.8</v>
      </c>
      <c r="W3094" s="10">
        <f t="shared" si="564"/>
        <v>-3.447499904916107E-4</v>
      </c>
      <c r="X3094">
        <f t="shared" si="559"/>
        <v>39.098597250452727</v>
      </c>
      <c r="Y3094">
        <v>39.1</v>
      </c>
      <c r="AA3094" s="10">
        <f t="shared" si="551"/>
        <v>-3.5875947500652039E-5</v>
      </c>
      <c r="AB3094">
        <f t="shared" si="560"/>
        <v>180.26777335745746</v>
      </c>
      <c r="AC3094">
        <f>VLOOKUP(A3094,'VIXY-IV'!A$1:E$2000,4,0)</f>
        <v>180.56</v>
      </c>
      <c r="AD3094" s="10">
        <f t="shared" si="554"/>
        <v>-1.6184461815603735E-3</v>
      </c>
      <c r="AE3094">
        <f>ROW()</f>
        <v>3094</v>
      </c>
      <c r="AF3094">
        <f t="shared" si="555"/>
        <v>0.86401326699834169</v>
      </c>
      <c r="AG3094">
        <f>AG3093*(1-(AG$1+AG$5))^($A3094-$A3093)*(1+2*(E3094/E3093-1))</f>
        <v>923.19370108208591</v>
      </c>
      <c r="AH3094">
        <f>VLOOKUP(A3094,'UVXY-IV'!A$2:E$2000,4,0)</f>
        <v>4562.75</v>
      </c>
      <c r="AJ3094" s="10">
        <f t="shared" si="553"/>
        <v>-0.79766726183067538</v>
      </c>
      <c r="AK3094">
        <f t="shared" si="563"/>
        <v>24.853562658268839</v>
      </c>
      <c r="AO3094">
        <f>AO3093*(1-AO$1+H3093)^($A3094-$A3093)*(2-E3094/E3093)</f>
        <v>25.507310649622926</v>
      </c>
      <c r="AP3094">
        <v>25.51</v>
      </c>
      <c r="AQ3094" s="10">
        <f t="shared" si="552"/>
        <v>-1.0542337816832337E-4</v>
      </c>
    </row>
    <row r="3095" spans="1:43" x14ac:dyDescent="0.25">
      <c r="A3095" s="1">
        <v>42552</v>
      </c>
      <c r="B3095" s="12">
        <v>14.77</v>
      </c>
      <c r="C3095" s="12">
        <v>17.649999999999999</v>
      </c>
      <c r="D3095">
        <v>359.07029999999997</v>
      </c>
      <c r="E3095">
        <v>319.471</v>
      </c>
      <c r="F3095">
        <v>25968.894719</v>
      </c>
      <c r="G3095">
        <v>23109.028546000001</v>
      </c>
      <c r="H3095">
        <f>(1/(1-91/360*VLOOKUP($A3095,Tbills!$B$4:$C$974,2,1)/100))^((1)/91)-1</f>
        <v>6.3907672445129293E-6</v>
      </c>
      <c r="I3095" s="2">
        <f t="shared" si="561"/>
        <v>215.90618636908792</v>
      </c>
      <c r="J3095">
        <f>VLOOKUP(A3095,'VXX-IV'!A$1:C$4500,3,0)</f>
        <v>215.93</v>
      </c>
      <c r="L3095">
        <f t="shared" si="556"/>
        <v>4910.5803651005463</v>
      </c>
      <c r="M3095">
        <v>492.5</v>
      </c>
      <c r="O3095">
        <f t="shared" si="557"/>
        <v>1305.3950544351028</v>
      </c>
      <c r="R3095">
        <f t="shared" si="558"/>
        <v>38.755297361052762</v>
      </c>
      <c r="U3095" s="2">
        <f t="shared" si="562"/>
        <v>43.076305923118021</v>
      </c>
      <c r="V3095">
        <f>VLOOKUP(A3095,'VXZ-IV'!A$1:C$4500,3,0)</f>
        <v>43.08</v>
      </c>
      <c r="W3095" s="10">
        <f t="shared" si="564"/>
        <v>-8.5749231243714696E-5</v>
      </c>
      <c r="X3095">
        <f t="shared" si="559"/>
        <v>38.830717618841206</v>
      </c>
      <c r="Y3095">
        <v>38.83</v>
      </c>
      <c r="AA3095" s="10">
        <f t="shared" si="551"/>
        <v>1.8481041493823014E-5</v>
      </c>
      <c r="AB3095">
        <f t="shared" si="560"/>
        <v>178.86276811093984</v>
      </c>
      <c r="AC3095">
        <f>VLOOKUP(A3095,'VIXY-IV'!A$1:E$2000,4,0)</f>
        <v>179.154</v>
      </c>
      <c r="AD3095" s="10">
        <f t="shared" si="554"/>
        <v>-1.6255952368362525E-3</v>
      </c>
      <c r="AE3095">
        <f>ROW()</f>
        <v>3095</v>
      </c>
      <c r="AF3095">
        <f t="shared" si="555"/>
        <v>0.83682719546742212</v>
      </c>
      <c r="AG3095">
        <f>AG3094*(1-(AG$1+AG$5))^($A3095-$A3094)*(1+2*(E3095/E3094-1))</f>
        <v>908.77925162670954</v>
      </c>
      <c r="AH3095">
        <f>VLOOKUP(A3095,'UVXY-IV'!A$2:E$2000,4,0)</f>
        <v>4491.8</v>
      </c>
      <c r="AJ3095" s="10">
        <f t="shared" si="553"/>
        <v>-0.79768038389360396</v>
      </c>
      <c r="AK3095">
        <f t="shared" si="563"/>
        <v>25.046011602389214</v>
      </c>
      <c r="AO3095">
        <f>AO3094*(1-AO$1+H3094)^($A3095-$A3094)*(2-E3095/E3094)</f>
        <v>25.705232547091381</v>
      </c>
      <c r="AP3095">
        <v>25.71</v>
      </c>
      <c r="AQ3095" s="10">
        <f t="shared" si="552"/>
        <v>-1.8543185175501353E-4</v>
      </c>
    </row>
    <row r="3096" spans="1:43" x14ac:dyDescent="0.25">
      <c r="A3096" s="1">
        <v>42556</v>
      </c>
      <c r="B3096" s="12">
        <v>15.58</v>
      </c>
      <c r="C3096" s="12">
        <v>18.239999999999998</v>
      </c>
      <c r="D3096">
        <v>360.37779999999998</v>
      </c>
      <c r="E3096">
        <v>320.62610000000001</v>
      </c>
      <c r="F3096">
        <v>25962.899764999998</v>
      </c>
      <c r="G3096">
        <v>23103.103052999999</v>
      </c>
      <c r="H3096">
        <f>(1/(1-91/360*VLOOKUP($A3096,Tbills!$B$4:$C$974,2,1)/100))^((1)/91)-1</f>
        <v>6.3907672445129293E-6</v>
      </c>
      <c r="I3096" s="2">
        <f t="shared" si="561"/>
        <v>216.67124182323204</v>
      </c>
      <c r="J3096">
        <f>VLOOKUP(A3096,'VXX-IV'!A$1:C$4500,3,0)</f>
        <v>216.69</v>
      </c>
      <c r="L3096">
        <f t="shared" si="556"/>
        <v>4945.3225091406794</v>
      </c>
      <c r="M3096">
        <v>495</v>
      </c>
      <c r="O3096">
        <f t="shared" si="557"/>
        <v>1312.2979550783293</v>
      </c>
      <c r="R3096">
        <f t="shared" si="558"/>
        <v>38.678239617863262</v>
      </c>
      <c r="U3096" s="2">
        <f t="shared" si="562"/>
        <v>43.062161408901645</v>
      </c>
      <c r="V3096">
        <f>VLOOKUP(A3096,'VXZ-IV'!A$1:C$4500,3,0)</f>
        <v>43.08</v>
      </c>
      <c r="W3096" s="10">
        <f t="shared" si="564"/>
        <v>-4.1408057331371317E-4</v>
      </c>
      <c r="X3096">
        <f t="shared" si="559"/>
        <v>38.835921196355734</v>
      </c>
      <c r="Y3096">
        <v>38.840000000000003</v>
      </c>
      <c r="AA3096" s="10">
        <f t="shared" si="551"/>
        <v>-1.0501554181951978E-4</v>
      </c>
      <c r="AB3096">
        <f t="shared" si="560"/>
        <v>179.50677097599248</v>
      </c>
      <c r="AC3096">
        <f>VLOOKUP(A3096,'VIXY-IV'!A$1:E$2000,4,0)</f>
        <v>179.79</v>
      </c>
      <c r="AD3096" s="10">
        <f t="shared" si="554"/>
        <v>-1.5753324656961887E-3</v>
      </c>
      <c r="AE3096">
        <f>ROW()</f>
        <v>3096</v>
      </c>
      <c r="AF3096">
        <f t="shared" si="555"/>
        <v>0.85416666666666674</v>
      </c>
      <c r="AG3096">
        <f>AG3095*(1-(AG$1+AG$5))^($A3096-$A3095)*(1+2*(E3096/E3095-1))</f>
        <v>915.22755559471204</v>
      </c>
      <c r="AH3096">
        <f>VLOOKUP(A3096,'UVXY-IV'!A$2:E$2000,4,0)</f>
        <v>4524</v>
      </c>
      <c r="AJ3096" s="10">
        <f t="shared" si="553"/>
        <v>-0.79769505844502386</v>
      </c>
      <c r="AK3096">
        <f t="shared" si="563"/>
        <v>24.950804713328576</v>
      </c>
      <c r="AO3096">
        <f>AO3095*(1-AO$1+H3095)^($A3096-$A3095)*(2-E3096/E3095)</f>
        <v>25.609156703513538</v>
      </c>
      <c r="AP3096">
        <v>25.61</v>
      </c>
      <c r="AQ3096" s="10">
        <f t="shared" si="552"/>
        <v>-3.292840634372407E-5</v>
      </c>
    </row>
    <row r="3097" spans="1:43" x14ac:dyDescent="0.25">
      <c r="A3097" s="1">
        <v>42557</v>
      </c>
      <c r="B3097" s="12">
        <v>14.96</v>
      </c>
      <c r="C3097" s="12">
        <v>17.739999999999998</v>
      </c>
      <c r="D3097">
        <v>348.92739999999998</v>
      </c>
      <c r="E3097">
        <v>310.43669999999997</v>
      </c>
      <c r="F3097">
        <v>25799.821649000001</v>
      </c>
      <c r="G3097">
        <v>22957.840240000001</v>
      </c>
      <c r="H3097">
        <f>(1/(1-91/360*VLOOKUP($A3097,Tbills!$B$4:$C$974,2,1)/100))^((1)/91)-1</f>
        <v>6.3907672445129293E-6</v>
      </c>
      <c r="I3097" s="2">
        <f t="shared" si="561"/>
        <v>209.78176126588878</v>
      </c>
      <c r="J3097">
        <f>VLOOKUP(A3097,'VXX-IV'!A$1:C$4500,3,0)</f>
        <v>209.8</v>
      </c>
      <c r="L3097">
        <f t="shared" si="556"/>
        <v>4630.8210658713533</v>
      </c>
      <c r="M3097">
        <v>462.5</v>
      </c>
      <c r="O3097">
        <f t="shared" si="557"/>
        <v>1249.699195321718</v>
      </c>
      <c r="R3097">
        <f t="shared" si="558"/>
        <v>39.291054715779765</v>
      </c>
      <c r="U3097" s="2">
        <f t="shared" si="562"/>
        <v>42.790636030043188</v>
      </c>
      <c r="V3097">
        <f>VLOOKUP(A3097,'VXZ-IV'!A$1:C$4500,3,0)</f>
        <v>42.8</v>
      </c>
      <c r="W3097" s="10">
        <f t="shared" si="564"/>
        <v>-2.187843447852833E-4</v>
      </c>
      <c r="X3097">
        <f t="shared" si="559"/>
        <v>39.078909824484953</v>
      </c>
      <c r="Y3097">
        <v>39.08</v>
      </c>
      <c r="AA3097" s="10">
        <f t="shared" si="551"/>
        <v>-2.7895995779014804E-5</v>
      </c>
      <c r="AB3097">
        <f t="shared" si="560"/>
        <v>173.80144562358851</v>
      </c>
      <c r="AC3097">
        <f>VLOOKUP(A3097,'VIXY-IV'!A$1:E$2000,4,0)</f>
        <v>174.07599999999999</v>
      </c>
      <c r="AD3097" s="10">
        <f t="shared" si="554"/>
        <v>-1.5772098187658568E-3</v>
      </c>
      <c r="AE3097">
        <f>ROW()</f>
        <v>3097</v>
      </c>
      <c r="AF3097">
        <f t="shared" si="555"/>
        <v>0.84329199549041722</v>
      </c>
      <c r="AG3097">
        <f>AG3096*(1-(AG$1+AG$5))^($A3097-$A3096)*(1+2*(E3097/E3096-1))</f>
        <v>857.02736692752205</v>
      </c>
      <c r="AH3097">
        <f>VLOOKUP(A3097,'UVXY-IV'!A$2:E$2000,4,0)</f>
        <v>4236.5</v>
      </c>
      <c r="AJ3097" s="10">
        <f t="shared" si="553"/>
        <v>-0.79770391433317078</v>
      </c>
      <c r="AK3097">
        <f t="shared" si="563"/>
        <v>25.742534679819808</v>
      </c>
      <c r="AO3097">
        <f>AO3096*(1-AO$1+H3096)^($A3097-$A3096)*(2-E3097/E3096)</f>
        <v>26.422199493312249</v>
      </c>
      <c r="AP3097">
        <v>26.42</v>
      </c>
      <c r="AQ3097" s="10">
        <f t="shared" si="552"/>
        <v>8.3251071621770478E-5</v>
      </c>
    </row>
    <row r="3098" spans="1:43" x14ac:dyDescent="0.25">
      <c r="A3098" s="1">
        <v>42558</v>
      </c>
      <c r="B3098" s="12">
        <v>14.76</v>
      </c>
      <c r="C3098" s="12">
        <v>17.760000000000002</v>
      </c>
      <c r="D3098">
        <v>345.12729999999999</v>
      </c>
      <c r="E3098">
        <v>307.05380000000002</v>
      </c>
      <c r="F3098">
        <v>25738.824305999999</v>
      </c>
      <c r="G3098">
        <v>22903.415346000002</v>
      </c>
      <c r="H3098">
        <f>(1/(1-91/360*VLOOKUP($A3098,Tbills!$B$4:$C$974,2,1)/100))^((1)/91)-1</f>
        <v>6.946663748896853E-6</v>
      </c>
      <c r="I3098" s="2">
        <f t="shared" si="561"/>
        <v>207.49200965767474</v>
      </c>
      <c r="J3098">
        <f>VLOOKUP(A3098,'VXX-IV'!A$1:C$4500,3,0)</f>
        <v>207.51</v>
      </c>
      <c r="L3098">
        <f t="shared" si="556"/>
        <v>4529.7215165630823</v>
      </c>
      <c r="M3098">
        <v>452.5</v>
      </c>
      <c r="O3098">
        <f t="shared" si="557"/>
        <v>1229.2303819290828</v>
      </c>
      <c r="R3098">
        <f t="shared" si="558"/>
        <v>39.50335068961634</v>
      </c>
      <c r="U3098" s="2">
        <f t="shared" si="562"/>
        <v>42.68842715735132</v>
      </c>
      <c r="V3098">
        <f>VLOOKUP(A3098,'VXZ-IV'!A$1:C$4500,3,0)</f>
        <v>42.68</v>
      </c>
      <c r="W3098" s="10">
        <f t="shared" si="564"/>
        <v>1.974497973598055E-4</v>
      </c>
      <c r="X3098">
        <f t="shared" si="559"/>
        <v>39.170375355648886</v>
      </c>
      <c r="Y3098">
        <v>39.17</v>
      </c>
      <c r="AA3098" s="10">
        <f t="shared" si="551"/>
        <v>9.582732930502047E-6</v>
      </c>
      <c r="AB3098">
        <f t="shared" si="560"/>
        <v>171.90684376695603</v>
      </c>
      <c r="AC3098">
        <f>VLOOKUP(A3098,'VIXY-IV'!A$1:E$2000,4,0)</f>
        <v>172.17</v>
      </c>
      <c r="AD3098" s="10">
        <f t="shared" si="554"/>
        <v>-1.5284674045650259E-3</v>
      </c>
      <c r="AE3098">
        <f>ROW()</f>
        <v>3098</v>
      </c>
      <c r="AF3098">
        <f t="shared" si="555"/>
        <v>0.83108108108108103</v>
      </c>
      <c r="AG3098">
        <f>AG3097*(1-(AG$1+AG$5))^($A3098-$A3097)*(1+2*(E3098/E3097-1))</f>
        <v>838.32066771442499</v>
      </c>
      <c r="AH3098">
        <f>VLOOKUP(A3098,'UVXY-IV'!A$2:E$2000,4,0)</f>
        <v>4143.6499999999996</v>
      </c>
      <c r="AJ3098" s="10">
        <f t="shared" si="553"/>
        <v>-0.79768545419752512</v>
      </c>
      <c r="AK3098">
        <f t="shared" si="563"/>
        <v>26.021844958238301</v>
      </c>
      <c r="AO3098">
        <f>AO3097*(1-AO$1+H3097)^($A3098-$A3097)*(2-E3098/E3097)</f>
        <v>26.709311057413249</v>
      </c>
      <c r="AP3098">
        <v>26.71</v>
      </c>
      <c r="AQ3098" s="10">
        <f t="shared" si="552"/>
        <v>-2.5793432675058625E-5</v>
      </c>
    </row>
    <row r="3099" spans="1:43" x14ac:dyDescent="0.25">
      <c r="A3099" s="1">
        <v>42559</v>
      </c>
      <c r="B3099" s="12">
        <v>13.2</v>
      </c>
      <c r="C3099" s="12">
        <v>16.489999999999998</v>
      </c>
      <c r="D3099">
        <v>325.27350000000001</v>
      </c>
      <c r="E3099">
        <v>289.38810000000001</v>
      </c>
      <c r="F3099">
        <v>25150.970509999999</v>
      </c>
      <c r="G3099">
        <v>22380.160879999999</v>
      </c>
      <c r="H3099">
        <f>(1/(1-91/360*VLOOKUP($A3099,Tbills!$B$4:$C$974,2,1)/100))^((1)/91)-1</f>
        <v>6.946663748896853E-6</v>
      </c>
      <c r="I3099" s="2">
        <f t="shared" si="561"/>
        <v>195.55105179023431</v>
      </c>
      <c r="J3099">
        <f>VLOOKUP(A3099,'VXX-IV'!A$1:C$4500,3,0)</f>
        <v>195.57</v>
      </c>
      <c r="L3099">
        <f t="shared" si="556"/>
        <v>4008.3519951109133</v>
      </c>
      <c r="M3099">
        <v>400</v>
      </c>
      <c r="O3099">
        <f t="shared" si="557"/>
        <v>1123.1107237981726</v>
      </c>
      <c r="R3099">
        <f t="shared" si="558"/>
        <v>40.637884998902457</v>
      </c>
      <c r="U3099" s="2">
        <f t="shared" si="562"/>
        <v>41.71244110635584</v>
      </c>
      <c r="V3099">
        <f>VLOOKUP(A3099,'VXZ-IV'!A$1:C$4500,3,0)</f>
        <v>41.72</v>
      </c>
      <c r="W3099" s="10">
        <f t="shared" si="564"/>
        <v>-1.8118153509494306E-4</v>
      </c>
      <c r="X3099">
        <f t="shared" si="559"/>
        <v>40.064063402357199</v>
      </c>
      <c r="Y3099">
        <v>40.07</v>
      </c>
      <c r="AA3099" s="10">
        <f t="shared" si="551"/>
        <v>-1.4815566864989638E-4</v>
      </c>
      <c r="AB3099">
        <f t="shared" si="560"/>
        <v>162.01593169874332</v>
      </c>
      <c r="AC3099">
        <f>VLOOKUP(A3099,'VIXY-IV'!A$1:E$2000,4,0)</f>
        <v>162.27799999999999</v>
      </c>
      <c r="AD3099" s="10">
        <f t="shared" si="554"/>
        <v>-1.6149342563790414E-3</v>
      </c>
      <c r="AE3099">
        <f>ROW()</f>
        <v>3099</v>
      </c>
      <c r="AF3099">
        <f t="shared" si="555"/>
        <v>0.80048514251061254</v>
      </c>
      <c r="AG3099">
        <f>AG3098*(1-(AG$1+AG$5))^($A3099-$A3098)*(1+2*(E3099/E3098-1))</f>
        <v>741.83360561904715</v>
      </c>
      <c r="AH3099">
        <f>VLOOKUP(A3099,'UVXY-IV'!A$2:E$2000,4,0)</f>
        <v>3666.9</v>
      </c>
      <c r="AJ3099" s="10">
        <f t="shared" si="553"/>
        <v>-0.79769461790093887</v>
      </c>
      <c r="AK3099">
        <f t="shared" si="563"/>
        <v>27.517675832591408</v>
      </c>
      <c r="AO3099">
        <f>AO3098*(1-AO$1+H3098)^($A3099-$A3098)*(2-E3099/E3098)</f>
        <v>28.245127066023297</v>
      </c>
      <c r="AP3099">
        <v>28.25</v>
      </c>
      <c r="AQ3099" s="10">
        <f t="shared" si="552"/>
        <v>-1.7249323811341366E-4</v>
      </c>
    </row>
    <row r="3100" spans="1:43" x14ac:dyDescent="0.25">
      <c r="A3100" s="1">
        <v>42562</v>
      </c>
      <c r="B3100" s="12">
        <v>13.54</v>
      </c>
      <c r="C3100" s="12">
        <v>16.489999999999998</v>
      </c>
      <c r="D3100">
        <v>323.68990000000002</v>
      </c>
      <c r="E3100">
        <v>287.97320000000002</v>
      </c>
      <c r="F3100">
        <v>25078.503540000002</v>
      </c>
      <c r="G3100">
        <v>22315.21098</v>
      </c>
      <c r="H3100">
        <f>(1/(1-91/360*VLOOKUP($A3100,Tbills!$B$4:$C$974,2,1)/100))^((1)/91)-1</f>
        <v>6.946663748896853E-6</v>
      </c>
      <c r="I3100" s="2">
        <f t="shared" si="561"/>
        <v>194.58477320473014</v>
      </c>
      <c r="J3100">
        <f>VLOOKUP(A3100,'VXX-IV'!A$1:C$4500,3,0)</f>
        <v>194.61</v>
      </c>
      <c r="L3100">
        <f t="shared" si="556"/>
        <v>3968.700521174906</v>
      </c>
      <c r="M3100">
        <v>397.5</v>
      </c>
      <c r="O3100">
        <f t="shared" si="557"/>
        <v>1114.7612110211958</v>
      </c>
      <c r="R3100">
        <f t="shared" si="558"/>
        <v>40.731705648427976</v>
      </c>
      <c r="U3100" s="2">
        <f t="shared" si="562"/>
        <v>41.58921348659193</v>
      </c>
      <c r="V3100">
        <f>VLOOKUP(A3100,'VXZ-IV'!A$1:C$4500,3,0)</f>
        <v>41.6</v>
      </c>
      <c r="W3100" s="10">
        <f t="shared" si="564"/>
        <v>-2.5929118769396631E-4</v>
      </c>
      <c r="X3100">
        <f t="shared" si="559"/>
        <v>40.176713200419016</v>
      </c>
      <c r="Y3100">
        <v>40.18</v>
      </c>
      <c r="AA3100" s="10">
        <f t="shared" si="551"/>
        <v>-8.1801881059773152E-5</v>
      </c>
      <c r="AB3100">
        <f t="shared" si="560"/>
        <v>161.22196809322497</v>
      </c>
      <c r="AC3100">
        <f>VLOOKUP(A3100,'VIXY-IV'!A$1:E$2000,4,0)</f>
        <v>161.48400000000001</v>
      </c>
      <c r="AD3100" s="10">
        <f t="shared" si="554"/>
        <v>-1.6226493446721557E-3</v>
      </c>
      <c r="AE3100">
        <f>ROW()</f>
        <v>3100</v>
      </c>
      <c r="AF3100">
        <f t="shared" si="555"/>
        <v>0.8211036992116435</v>
      </c>
      <c r="AG3100">
        <f>AG3099*(1-(AG$1+AG$5))^($A3100-$A3099)*(1+2*(E3100/E3099-1))</f>
        <v>734.50527790449144</v>
      </c>
      <c r="AH3100">
        <f>VLOOKUP(A3100,'UVXY-IV'!A$2:E$2000,4,0)</f>
        <v>3630.8</v>
      </c>
      <c r="AJ3100" s="10">
        <f t="shared" si="553"/>
        <v>-0.79770153192010262</v>
      </c>
      <c r="AK3100">
        <f t="shared" si="563"/>
        <v>27.648353952477283</v>
      </c>
      <c r="AO3100">
        <f>AO3099*(1-AO$1+H3099)^($A3100-$A3099)*(2-E3100/E3099)</f>
        <v>28.380667666023506</v>
      </c>
      <c r="AP3100">
        <v>28.38</v>
      </c>
      <c r="AQ3100" s="10">
        <f t="shared" si="552"/>
        <v>2.3525934584434083E-5</v>
      </c>
    </row>
    <row r="3101" spans="1:43" x14ac:dyDescent="0.25">
      <c r="A3101" s="1">
        <v>42563</v>
      </c>
      <c r="B3101" s="12">
        <v>13.55</v>
      </c>
      <c r="C3101" s="12">
        <v>16.170000000000002</v>
      </c>
      <c r="D3101">
        <v>314.45100000000002</v>
      </c>
      <c r="E3101">
        <v>279.75170000000003</v>
      </c>
      <c r="F3101">
        <v>24691.549234999999</v>
      </c>
      <c r="G3101">
        <v>21970.738491</v>
      </c>
      <c r="H3101">
        <f>(1/(1-91/360*VLOOKUP($A3101,Tbills!$B$4:$C$974,2,1)/100))^((1)/91)-1</f>
        <v>6.946663748896853E-6</v>
      </c>
      <c r="I3101" s="2">
        <f t="shared" si="561"/>
        <v>189.02623947436552</v>
      </c>
      <c r="J3101">
        <f>VLOOKUP(A3101,'VXX-IV'!A$1:C$4500,3,0)</f>
        <v>189.05</v>
      </c>
      <c r="L3101">
        <f t="shared" si="556"/>
        <v>3741.9482705733076</v>
      </c>
      <c r="M3101">
        <v>375</v>
      </c>
      <c r="O3101">
        <f t="shared" si="557"/>
        <v>1066.9863880443525</v>
      </c>
      <c r="R3101">
        <f t="shared" si="558"/>
        <v>41.311273628722297</v>
      </c>
      <c r="U3101" s="2">
        <f t="shared" si="562"/>
        <v>40.946505092709749</v>
      </c>
      <c r="V3101">
        <f>VLOOKUP(A3101,'VXZ-IV'!A$1:C$4500,3,0)</f>
        <v>40.96</v>
      </c>
      <c r="W3101" s="10">
        <f t="shared" si="564"/>
        <v>-3.2946551001589164E-4</v>
      </c>
      <c r="X3101">
        <f t="shared" si="559"/>
        <v>40.795682233447266</v>
      </c>
      <c r="Y3101">
        <v>40.799999999999997</v>
      </c>
      <c r="AA3101" s="10">
        <f t="shared" si="551"/>
        <v>-1.0582761158650644E-4</v>
      </c>
      <c r="AB3101">
        <f t="shared" si="560"/>
        <v>156.61856640194358</v>
      </c>
      <c r="AC3101">
        <f>VLOOKUP(A3101,'VIXY-IV'!A$1:E$2000,4,0)</f>
        <v>156.876</v>
      </c>
      <c r="AD3101" s="10">
        <f t="shared" si="554"/>
        <v>-1.6410005230654834E-3</v>
      </c>
      <c r="AE3101">
        <f>ROW()</f>
        <v>3101</v>
      </c>
      <c r="AF3101">
        <f t="shared" si="555"/>
        <v>0.83797155225726649</v>
      </c>
      <c r="AG3101">
        <f>AG3100*(1-(AG$1+AG$5))^($A3101-$A3100)*(1+2*(E3101/E3100-1))</f>
        <v>692.54237596890005</v>
      </c>
      <c r="AH3101">
        <f>VLOOKUP(A3101,'UVXY-IV'!A$2:E$2000,4,0)</f>
        <v>3423.65</v>
      </c>
      <c r="AJ3101" s="10">
        <f t="shared" si="553"/>
        <v>-0.79771811488648081</v>
      </c>
      <c r="AK3101">
        <f t="shared" si="563"/>
        <v>28.436377014203131</v>
      </c>
      <c r="AO3101">
        <f>AO3100*(1-AO$1+H3100)^($A3101-$A3100)*(2-E3101/E3100)</f>
        <v>29.19004555227805</v>
      </c>
      <c r="AP3101">
        <v>29.19</v>
      </c>
      <c r="AQ3101" s="10">
        <f t="shared" si="552"/>
        <v>1.560543955170246E-6</v>
      </c>
    </row>
    <row r="3102" spans="1:43" x14ac:dyDescent="0.25">
      <c r="A3102" s="1">
        <v>42564</v>
      </c>
      <c r="B3102" s="12">
        <v>13.04</v>
      </c>
      <c r="C3102" s="12">
        <v>15.97</v>
      </c>
      <c r="D3102">
        <v>314.03910000000002</v>
      </c>
      <c r="E3102">
        <v>279.38330000000002</v>
      </c>
      <c r="F3102">
        <v>24606.961095999999</v>
      </c>
      <c r="G3102">
        <v>21895.318663999999</v>
      </c>
      <c r="H3102">
        <f>(1/(1-91/360*VLOOKUP($A3102,Tbills!$B$4:$C$974,2,1)/100))^((1)/91)-1</f>
        <v>6.946663748896853E-6</v>
      </c>
      <c r="I3102" s="2">
        <f t="shared" si="561"/>
        <v>188.77403052604981</v>
      </c>
      <c r="J3102">
        <f>VLOOKUP(A3102,'VXX-IV'!A$1:C$4500,3,0)</f>
        <v>188.79</v>
      </c>
      <c r="L3102">
        <f t="shared" si="556"/>
        <v>3731.9500758922318</v>
      </c>
      <c r="M3102">
        <v>372.5</v>
      </c>
      <c r="O3102">
        <f t="shared" si="557"/>
        <v>1064.8428602116644</v>
      </c>
      <c r="R3102">
        <f t="shared" si="558"/>
        <v>41.336605941084201</v>
      </c>
      <c r="U3102" s="2">
        <f t="shared" si="562"/>
        <v>40.805235836844908</v>
      </c>
      <c r="V3102">
        <f>VLOOKUP(A3102,'VXZ-IV'!A$1:C$4500,3,0)</f>
        <v>40.799999999999997</v>
      </c>
      <c r="W3102" s="10">
        <f t="shared" si="564"/>
        <v>1.2832933443407413E-4</v>
      </c>
      <c r="X3102">
        <f t="shared" si="559"/>
        <v>40.934493498528923</v>
      </c>
      <c r="Y3102">
        <v>40.94</v>
      </c>
      <c r="AA3102" s="10">
        <f t="shared" si="551"/>
        <v>-1.3450174575169171E-4</v>
      </c>
      <c r="AB3102">
        <f t="shared" si="560"/>
        <v>156.41172899429159</v>
      </c>
      <c r="AC3102">
        <f>VLOOKUP(A3102,'VIXY-IV'!A$1:E$2000,4,0)</f>
        <v>156.672</v>
      </c>
      <c r="AD3102" s="10">
        <f t="shared" si="554"/>
        <v>-1.6612477386412916E-3</v>
      </c>
      <c r="AE3102">
        <f>ROW()</f>
        <v>3102</v>
      </c>
      <c r="AF3102">
        <f t="shared" si="555"/>
        <v>0.81653099561678133</v>
      </c>
      <c r="AG3102">
        <f>AG3101*(1-(AG$1+AG$5))^($A3102-$A3101)*(1+2*(E3102/E3101-1))</f>
        <v>690.69510641935426</v>
      </c>
      <c r="AH3102">
        <f>VLOOKUP(A3102,'UVXY-IV'!A$2:E$2000,4,0)</f>
        <v>3414.65</v>
      </c>
      <c r="AJ3102" s="10">
        <f t="shared" si="553"/>
        <v>-0.79772594367816496</v>
      </c>
      <c r="AK3102">
        <f t="shared" si="563"/>
        <v>28.472498191333038</v>
      </c>
      <c r="AO3102">
        <f>AO3101*(1-AO$1+H3101)^($A3102-$A3101)*(2-E3102/E3101)</f>
        <v>29.227607387010135</v>
      </c>
      <c r="AP3102">
        <v>29.23</v>
      </c>
      <c r="AQ3102" s="10">
        <f t="shared" si="552"/>
        <v>-8.185470372445991E-5</v>
      </c>
    </row>
    <row r="3103" spans="1:43" x14ac:dyDescent="0.25">
      <c r="A3103" s="1">
        <v>42565</v>
      </c>
      <c r="B3103" s="12">
        <v>12.82</v>
      </c>
      <c r="C3103" s="12">
        <v>15.86</v>
      </c>
      <c r="D3103">
        <v>311.89940000000001</v>
      </c>
      <c r="E3103">
        <v>277.47770000000003</v>
      </c>
      <c r="F3103">
        <v>24497.767760999999</v>
      </c>
      <c r="G3103">
        <v>21798.006137</v>
      </c>
      <c r="H3103">
        <f>(1/(1-91/360*VLOOKUP($A3103,Tbills!$B$4:$C$974,2,1)/100))^((1)/91)-1</f>
        <v>8.0585420541012809E-6</v>
      </c>
      <c r="I3103" s="2">
        <f t="shared" si="561"/>
        <v>187.48325029894428</v>
      </c>
      <c r="J3103">
        <f>VLOOKUP(A3103,'VXX-IV'!A$1:C$4500,3,0)</f>
        <v>187.51</v>
      </c>
      <c r="L3103">
        <f t="shared" si="556"/>
        <v>3680.9040368783926</v>
      </c>
      <c r="M3103">
        <v>367.5</v>
      </c>
      <c r="O3103">
        <f t="shared" si="557"/>
        <v>1053.912824018304</v>
      </c>
      <c r="R3103">
        <f t="shared" si="558"/>
        <v>41.475703985187259</v>
      </c>
      <c r="U3103" s="2">
        <f t="shared" si="562"/>
        <v>40.623172132022688</v>
      </c>
      <c r="V3103">
        <f>VLOOKUP(A3103,'VXZ-IV'!A$1:C$4500,3,0)</f>
        <v>40.64</v>
      </c>
      <c r="W3103" s="10">
        <f t="shared" si="564"/>
        <v>-4.1407155455985833E-4</v>
      </c>
      <c r="X3103">
        <f t="shared" si="559"/>
        <v>41.115235173970923</v>
      </c>
      <c r="Y3103">
        <v>41.12</v>
      </c>
      <c r="AA3103" s="10">
        <f t="shared" si="551"/>
        <v>-1.1587611938412845E-4</v>
      </c>
      <c r="AB3103">
        <f t="shared" si="560"/>
        <v>155.34430053020338</v>
      </c>
      <c r="AC3103">
        <f>VLOOKUP(A3103,'VIXY-IV'!A$1:E$2000,4,0)</f>
        <v>155.61000000000001</v>
      </c>
      <c r="AD3103" s="10">
        <f t="shared" si="554"/>
        <v>-1.70747040547925E-3</v>
      </c>
      <c r="AE3103">
        <f>ROW()</f>
        <v>3103</v>
      </c>
      <c r="AF3103">
        <f t="shared" si="555"/>
        <v>0.80832282471626737</v>
      </c>
      <c r="AG3103">
        <f>AG3102*(1-(AG$1+AG$5))^($A3103-$A3102)*(1+2*(E3103/E3102-1))</f>
        <v>681.25004917293927</v>
      </c>
      <c r="AH3103">
        <f>VLOOKUP(A3103,'UVXY-IV'!A$2:E$2000,4,0)</f>
        <v>3368.15</v>
      </c>
      <c r="AJ3103" s="10">
        <f t="shared" si="553"/>
        <v>-0.79773761585055913</v>
      </c>
      <c r="AK3103">
        <f t="shared" si="563"/>
        <v>28.665366450612968</v>
      </c>
      <c r="AO3103">
        <f>AO3102*(1-AO$1+H3102)^($A3103-$A3102)*(2-E3103/E3102)</f>
        <v>29.426077233682943</v>
      </c>
      <c r="AP3103">
        <v>29.43</v>
      </c>
      <c r="AQ3103" s="10">
        <f t="shared" si="552"/>
        <v>-1.3329141410323153E-4</v>
      </c>
    </row>
    <row r="3104" spans="1:43" x14ac:dyDescent="0.25">
      <c r="A3104" s="1">
        <v>42566</v>
      </c>
      <c r="B3104" s="12">
        <v>12.67</v>
      </c>
      <c r="C3104" s="12">
        <v>15.99</v>
      </c>
      <c r="D3104">
        <v>314.85129999999998</v>
      </c>
      <c r="E3104">
        <v>280.10160000000002</v>
      </c>
      <c r="F3104">
        <v>24733.190264000001</v>
      </c>
      <c r="G3104">
        <v>22007.308386000001</v>
      </c>
      <c r="H3104">
        <f>(1/(1-91/360*VLOOKUP($A3104,Tbills!$B$4:$C$974,2,1)/100))^((1)/91)-1</f>
        <v>8.0585420541012809E-6</v>
      </c>
      <c r="I3104" s="2">
        <f t="shared" si="561"/>
        <v>189.25302754405209</v>
      </c>
      <c r="J3104">
        <f>VLOOKUP(A3104,'VXX-IV'!A$1:C$4500,3,0)</f>
        <v>189.28</v>
      </c>
      <c r="L3104">
        <f t="shared" si="556"/>
        <v>3750.3798539550517</v>
      </c>
      <c r="M3104">
        <v>375</v>
      </c>
      <c r="O3104">
        <f t="shared" si="557"/>
        <v>1068.8259080910989</v>
      </c>
      <c r="R3104">
        <f t="shared" si="558"/>
        <v>41.277735496043377</v>
      </c>
      <c r="U3104" s="2">
        <f t="shared" si="562"/>
        <v>41.012559026400957</v>
      </c>
      <c r="V3104">
        <f>VLOOKUP(A3104,'VXZ-IV'!A$1:C$4500,3,0)</f>
        <v>41</v>
      </c>
      <c r="W3104" s="10">
        <f t="shared" si="564"/>
        <v>3.063177170965492E-4</v>
      </c>
      <c r="X3104">
        <f t="shared" si="559"/>
        <v>40.71927289523294</v>
      </c>
      <c r="Y3104">
        <v>40.72</v>
      </c>
      <c r="AA3104" s="10">
        <f t="shared" si="551"/>
        <v>-1.7856207442545902E-5</v>
      </c>
      <c r="AB3104">
        <f t="shared" si="560"/>
        <v>156.81268517656511</v>
      </c>
      <c r="AC3104">
        <f>VLOOKUP(A3104,'VIXY-IV'!A$1:E$2000,4,0)</f>
        <v>157.08199999999999</v>
      </c>
      <c r="AD3104" s="10">
        <f t="shared" si="554"/>
        <v>-1.7144855771819012E-3</v>
      </c>
      <c r="AE3104">
        <f>ROW()</f>
        <v>3104</v>
      </c>
      <c r="AF3104">
        <f t="shared" si="555"/>
        <v>0.79237023139462159</v>
      </c>
      <c r="AG3104">
        <f>AG3103*(1-(AG$1+AG$5))^($A3104-$A3103)*(1+2*(E3104/E3103-1))</f>
        <v>694.11080671870377</v>
      </c>
      <c r="AH3104">
        <f>VLOOKUP(A3104,'UVXY-IV'!A$2:E$2000,4,0)</f>
        <v>3432</v>
      </c>
      <c r="AJ3104" s="10">
        <f t="shared" si="553"/>
        <v>-0.7977532614455991</v>
      </c>
      <c r="AK3104">
        <f t="shared" si="563"/>
        <v>28.39297694999879</v>
      </c>
      <c r="AO3104">
        <f>AO3103*(1-AO$1+H3103)^($A3104-$A3103)*(2-E3104/E3103)</f>
        <v>29.146973550808553</v>
      </c>
      <c r="AP3104">
        <v>29.15</v>
      </c>
      <c r="AQ3104" s="10">
        <f t="shared" si="552"/>
        <v>-1.038232998780142E-4</v>
      </c>
    </row>
    <row r="3105" spans="1:43" x14ac:dyDescent="0.25">
      <c r="A3105" s="1">
        <v>42569</v>
      </c>
      <c r="B3105" s="12">
        <v>12.44</v>
      </c>
      <c r="C3105" s="12">
        <v>15.77</v>
      </c>
      <c r="D3105">
        <v>302.89330000000001</v>
      </c>
      <c r="E3105">
        <v>269.45659999999998</v>
      </c>
      <c r="F3105">
        <v>24353.602535000002</v>
      </c>
      <c r="G3105">
        <v>21669.023542999999</v>
      </c>
      <c r="H3105">
        <f>(1/(1-91/360*VLOOKUP($A3105,Tbills!$B$4:$C$974,2,1)/100))^((1)/91)-1</f>
        <v>8.0585420541012809E-6</v>
      </c>
      <c r="I3105" s="2">
        <f t="shared" si="561"/>
        <v>182.05191116779625</v>
      </c>
      <c r="J3105">
        <f>VLOOKUP(A3105,'VXX-IV'!A$1:C$4500,3,0)</f>
        <v>182.07</v>
      </c>
      <c r="L3105">
        <f t="shared" si="556"/>
        <v>3464.9343149637516</v>
      </c>
      <c r="M3105">
        <v>347.5</v>
      </c>
      <c r="O3105">
        <f t="shared" si="557"/>
        <v>1007.7944200627707</v>
      </c>
      <c r="R3105">
        <f t="shared" si="558"/>
        <v>42.056392356874753</v>
      </c>
      <c r="U3105" s="2">
        <f t="shared" si="562"/>
        <v>40.380172934778003</v>
      </c>
      <c r="V3105">
        <f>VLOOKUP(A3105,'VXZ-IV'!A$1:C$4500,3,0)</f>
        <v>40.4</v>
      </c>
      <c r="W3105" s="10">
        <f t="shared" si="564"/>
        <v>-4.9076894113853076E-4</v>
      </c>
      <c r="X3105">
        <f t="shared" si="559"/>
        <v>41.341600310207198</v>
      </c>
      <c r="Y3105">
        <v>41.34</v>
      </c>
      <c r="AA3105" s="10">
        <f t="shared" si="551"/>
        <v>3.8710938732311462E-5</v>
      </c>
      <c r="AB3105">
        <f t="shared" si="560"/>
        <v>150.85146052667082</v>
      </c>
      <c r="AC3105">
        <f>VLOOKUP(A3105,'VIXY-IV'!A$1:E$2000,4,0)</f>
        <v>151.126</v>
      </c>
      <c r="AD3105" s="10">
        <f t="shared" si="554"/>
        <v>-1.8166263470824617E-3</v>
      </c>
      <c r="AE3105">
        <f>ROW()</f>
        <v>3105</v>
      </c>
      <c r="AF3105">
        <f t="shared" si="555"/>
        <v>0.78883956880152184</v>
      </c>
      <c r="AG3105">
        <f>AG3104*(1-(AG$1+AG$5))^($A3105-$A3104)*(1+2*(E3105/E3104-1))</f>
        <v>641.28790343666799</v>
      </c>
      <c r="AH3105">
        <f>VLOOKUP(A3105,'UVXY-IV'!A$2:E$2000,4,0)</f>
        <v>3171.4</v>
      </c>
      <c r="AJ3105" s="10">
        <f t="shared" si="553"/>
        <v>-0.79779028081078773</v>
      </c>
      <c r="AK3105">
        <f t="shared" si="563"/>
        <v>29.467907733797002</v>
      </c>
      <c r="AO3105">
        <f>AO3104*(1-AO$1+H3104)^($A3105-$A3104)*(2-E3105/E3104)</f>
        <v>30.252051565169687</v>
      </c>
      <c r="AP3105">
        <v>30.25</v>
      </c>
      <c r="AQ3105" s="10">
        <f t="shared" si="552"/>
        <v>6.782033618790706E-5</v>
      </c>
    </row>
    <row r="3106" spans="1:43" x14ac:dyDescent="0.25">
      <c r="A3106" s="1">
        <v>42570</v>
      </c>
      <c r="B3106" s="12">
        <v>11.97</v>
      </c>
      <c r="C3106" s="12">
        <v>15.74</v>
      </c>
      <c r="D3106">
        <v>301.2792</v>
      </c>
      <c r="E3106">
        <v>268.01850000000002</v>
      </c>
      <c r="F3106">
        <v>24438.634636999999</v>
      </c>
      <c r="G3106">
        <v>21744.507651</v>
      </c>
      <c r="H3106">
        <f>(1/(1-91/360*VLOOKUP($A3106,Tbills!$B$4:$C$974,2,1)/100))^((1)/91)-1</f>
        <v>8.0585420541012809E-6</v>
      </c>
      <c r="I3106" s="2">
        <f t="shared" si="561"/>
        <v>181.077352171348</v>
      </c>
      <c r="J3106">
        <f>VLOOKUP(A3106,'VXX-IV'!A$1:C$4500,3,0)</f>
        <v>181.1</v>
      </c>
      <c r="L3106">
        <f t="shared" si="556"/>
        <v>3427.8220078513668</v>
      </c>
      <c r="M3106">
        <v>342.5</v>
      </c>
      <c r="O3106">
        <f t="shared" si="557"/>
        <v>999.69277561333013</v>
      </c>
      <c r="R3106">
        <f t="shared" si="558"/>
        <v>42.166714377375691</v>
      </c>
      <c r="U3106" s="2">
        <f t="shared" si="562"/>
        <v>40.520174743351767</v>
      </c>
      <c r="V3106">
        <f>VLOOKUP(A3106,'VXZ-IV'!A$1:C$4500,3,0)</f>
        <v>40.520000000000003</v>
      </c>
      <c r="W3106" s="10">
        <f t="shared" si="564"/>
        <v>4.3125210207328735E-6</v>
      </c>
      <c r="X3106">
        <f t="shared" si="559"/>
        <v>41.196394968619089</v>
      </c>
      <c r="Y3106">
        <v>41.2</v>
      </c>
      <c r="AA3106" s="10">
        <f t="shared" si="551"/>
        <v>-8.7500761672631988E-5</v>
      </c>
      <c r="AB3106">
        <f t="shared" si="560"/>
        <v>150.045795369915</v>
      </c>
      <c r="AC3106">
        <f>VLOOKUP(A3106,'VIXY-IV'!A$1:E$2000,4,0)</f>
        <v>150.316</v>
      </c>
      <c r="AD3106" s="10">
        <f t="shared" si="554"/>
        <v>-1.7975773043787946E-3</v>
      </c>
      <c r="AE3106">
        <f>ROW()</f>
        <v>3106</v>
      </c>
      <c r="AF3106">
        <f t="shared" si="555"/>
        <v>0.76048284625158835</v>
      </c>
      <c r="AG3106">
        <f>AG3105*(1-(AG$1+AG$5))^($A3106-$A3105)*(1+2*(E3106/E3105-1))</f>
        <v>634.42136830647712</v>
      </c>
      <c r="AH3106">
        <f>VLOOKUP(A3106,'UVXY-IV'!A$2:E$2000,4,0)</f>
        <v>3137.45</v>
      </c>
      <c r="AJ3106" s="10">
        <f t="shared" si="553"/>
        <v>-0.79779076373919033</v>
      </c>
      <c r="AK3106">
        <f t="shared" si="563"/>
        <v>29.623799261874243</v>
      </c>
      <c r="AO3106">
        <f>AO3105*(1-AO$1+H3105)^($A3106-$A3105)*(2-E3106/E3105)</f>
        <v>30.412628106566025</v>
      </c>
      <c r="AP3106">
        <v>30.41</v>
      </c>
      <c r="AQ3106" s="10">
        <f t="shared" si="552"/>
        <v>8.6422445446432405E-5</v>
      </c>
    </row>
    <row r="3107" spans="1:43" x14ac:dyDescent="0.25">
      <c r="A3107" s="1">
        <v>42571</v>
      </c>
      <c r="B3107" s="12">
        <v>11.77</v>
      </c>
      <c r="C3107" s="12">
        <v>15.44</v>
      </c>
      <c r="D3107">
        <v>297.43759999999997</v>
      </c>
      <c r="E3107">
        <v>264.59879999999998</v>
      </c>
      <c r="F3107">
        <v>24291.293463000002</v>
      </c>
      <c r="G3107">
        <v>21613.234210999999</v>
      </c>
      <c r="H3107">
        <f>(1/(1-91/360*VLOOKUP($A3107,Tbills!$B$4:$C$974,2,1)/100))^((1)/91)-1</f>
        <v>8.0585420541012809E-6</v>
      </c>
      <c r="I3107" s="2">
        <f t="shared" si="561"/>
        <v>178.76408250141125</v>
      </c>
      <c r="J3107">
        <f>VLOOKUP(A3107,'VXX-IV'!A$1:C$4500,3,0)</f>
        <v>178.78</v>
      </c>
      <c r="L3107">
        <f t="shared" si="556"/>
        <v>3340.2254330543874</v>
      </c>
      <c r="M3107">
        <v>335</v>
      </c>
      <c r="O3107">
        <f t="shared" si="557"/>
        <v>980.52682119995757</v>
      </c>
      <c r="R3107">
        <f t="shared" si="558"/>
        <v>42.433802691885333</v>
      </c>
      <c r="U3107" s="2">
        <f t="shared" si="562"/>
        <v>40.274895469764587</v>
      </c>
      <c r="V3107">
        <f>VLOOKUP(A3107,'VXZ-IV'!A$1:C$4500,3,0)</f>
        <v>40.28</v>
      </c>
      <c r="W3107" s="10">
        <f t="shared" si="564"/>
        <v>-1.2672617267661668E-4</v>
      </c>
      <c r="X3107">
        <f t="shared" si="559"/>
        <v>41.44390219098667</v>
      </c>
      <c r="Y3107">
        <v>41.45</v>
      </c>
      <c r="AA3107" s="10">
        <f t="shared" si="551"/>
        <v>-1.4711240080422794E-4</v>
      </c>
      <c r="AB3107">
        <f t="shared" si="560"/>
        <v>148.13077394967928</v>
      </c>
      <c r="AC3107">
        <f>VLOOKUP(A3107,'VIXY-IV'!A$1:E$2000,4,0)</f>
        <v>148.38999999999999</v>
      </c>
      <c r="AD3107" s="10">
        <f t="shared" si="554"/>
        <v>-1.7469239862571984E-3</v>
      </c>
      <c r="AE3107">
        <f>ROW()</f>
        <v>3107</v>
      </c>
      <c r="AF3107">
        <f t="shared" si="555"/>
        <v>0.76230569948186533</v>
      </c>
      <c r="AG3107">
        <f>AG3106*(1-(AG$1+AG$5))^($A3107-$A3106)*(1+2*(E3107/E3106-1))</f>
        <v>618.21112428004028</v>
      </c>
      <c r="AH3107">
        <f>VLOOKUP(A3107,'UVXY-IV'!A$2:E$2000,4,0)</f>
        <v>3057.15</v>
      </c>
      <c r="AJ3107" s="10">
        <f t="shared" si="553"/>
        <v>-0.79778188041802323</v>
      </c>
      <c r="AK3107">
        <f t="shared" si="563"/>
        <v>30.000377716626168</v>
      </c>
      <c r="AO3107">
        <f>AO3106*(1-AO$1+H3106)^($A3107-$A3106)*(2-E3107/E3106)</f>
        <v>30.799777730087367</v>
      </c>
      <c r="AP3107">
        <v>30.8</v>
      </c>
      <c r="AQ3107" s="10">
        <f t="shared" si="552"/>
        <v>-7.2165556049830215E-6</v>
      </c>
    </row>
    <row r="3108" spans="1:43" x14ac:dyDescent="0.25">
      <c r="A3108" s="1">
        <v>42572</v>
      </c>
      <c r="B3108" s="12">
        <v>12.74</v>
      </c>
      <c r="C3108" s="12">
        <v>16.100000000000001</v>
      </c>
      <c r="D3108">
        <v>304.32049999999998</v>
      </c>
      <c r="E3108">
        <v>270.71960000000001</v>
      </c>
      <c r="F3108">
        <v>24804.663316999999</v>
      </c>
      <c r="G3108">
        <v>22069.832048</v>
      </c>
      <c r="H3108">
        <f>(1/(1-91/360*VLOOKUP($A3108,Tbills!$B$4:$C$974,2,1)/100))^((1)/91)-1</f>
        <v>8.6145238606949448E-6</v>
      </c>
      <c r="I3108" s="2">
        <f t="shared" si="561"/>
        <v>182.89634015576362</v>
      </c>
      <c r="J3108">
        <f>VLOOKUP(A3108,'VXX-IV'!A$1:C$4500,3,0)</f>
        <v>182.92</v>
      </c>
      <c r="L3108">
        <f t="shared" si="556"/>
        <v>3494.6322847207666</v>
      </c>
      <c r="M3108">
        <v>350</v>
      </c>
      <c r="O3108">
        <f t="shared" si="557"/>
        <v>1014.5155108674967</v>
      </c>
      <c r="R3108">
        <f t="shared" si="558"/>
        <v>41.941109212995244</v>
      </c>
      <c r="U3108" s="2">
        <f t="shared" si="562"/>
        <v>41.12505842766614</v>
      </c>
      <c r="V3108">
        <f>VLOOKUP(A3108,'VXZ-IV'!A$1:C$4500,3,0)</f>
        <v>41.12</v>
      </c>
      <c r="W3108" s="10">
        <f t="shared" si="564"/>
        <v>1.2301623701715947E-4</v>
      </c>
      <c r="X3108">
        <f t="shared" si="559"/>
        <v>40.567213738358646</v>
      </c>
      <c r="Y3108">
        <v>40.57</v>
      </c>
      <c r="AA3108" s="10">
        <f t="shared" si="551"/>
        <v>-6.8677881226331117E-5</v>
      </c>
      <c r="AB3108">
        <f t="shared" si="560"/>
        <v>151.5568203730767</v>
      </c>
      <c r="AC3108">
        <f>VLOOKUP(A3108,'VIXY-IV'!A$1:E$2000,4,0)</f>
        <v>151.82400000000001</v>
      </c>
      <c r="AD3108" s="10">
        <f t="shared" si="554"/>
        <v>-1.759798364707188E-3</v>
      </c>
      <c r="AE3108">
        <f>ROW()</f>
        <v>3108</v>
      </c>
      <c r="AF3108">
        <f t="shared" si="555"/>
        <v>0.79130434782608694</v>
      </c>
      <c r="AG3108">
        <f>AG3107*(1-(AG$1+AG$5))^($A3108-$A3107)*(1+2*(E3108/E3107-1))</f>
        <v>646.79071692925027</v>
      </c>
      <c r="AH3108">
        <f>VLOOKUP(A3108,'UVXY-IV'!A$2:E$2000,4,0)</f>
        <v>3198.55</v>
      </c>
      <c r="AJ3108" s="10">
        <f t="shared" si="553"/>
        <v>-0.79778627286450099</v>
      </c>
      <c r="AK3108">
        <f t="shared" si="563"/>
        <v>29.305032622407147</v>
      </c>
      <c r="AO3108">
        <f>AO3107*(1-AO$1+H3107)^($A3108-$A3107)*(2-E3108/E3107)</f>
        <v>30.086435208121898</v>
      </c>
      <c r="AP3108">
        <v>30.09</v>
      </c>
      <c r="AQ3108" s="10">
        <f t="shared" si="552"/>
        <v>-1.1847098298778391E-4</v>
      </c>
    </row>
    <row r="3109" spans="1:43" x14ac:dyDescent="0.25">
      <c r="A3109" s="1">
        <v>42573</v>
      </c>
      <c r="B3109" s="12">
        <v>12.02</v>
      </c>
      <c r="C3109" s="12">
        <v>15.8</v>
      </c>
      <c r="D3109">
        <v>296.15469999999999</v>
      </c>
      <c r="E3109">
        <v>263.45310000000001</v>
      </c>
      <c r="F3109">
        <v>24498.854314</v>
      </c>
      <c r="G3109">
        <v>21797.549811000001</v>
      </c>
      <c r="H3109">
        <f>(1/(1-91/360*VLOOKUP($A3109,Tbills!$B$4:$C$974,2,1)/100))^((1)/91)-1</f>
        <v>8.6145238606949448E-6</v>
      </c>
      <c r="I3109" s="2">
        <f t="shared" si="561"/>
        <v>177.98436187972692</v>
      </c>
      <c r="J3109">
        <f>VLOOKUP(A3109,'VXX-IV'!A$1:C$4500,3,0)</f>
        <v>178.01</v>
      </c>
      <c r="L3109">
        <f t="shared" si="556"/>
        <v>3306.9094524247562</v>
      </c>
      <c r="M3109">
        <v>330</v>
      </c>
      <c r="O3109">
        <f t="shared" si="557"/>
        <v>973.63613566074832</v>
      </c>
      <c r="R3109">
        <f t="shared" si="558"/>
        <v>42.50206738092001</v>
      </c>
      <c r="U3109" s="2">
        <f t="shared" si="562"/>
        <v>40.617049921224826</v>
      </c>
      <c r="V3109">
        <f>VLOOKUP(A3109,'VXZ-IV'!A$1:C$4500,3,0)</f>
        <v>40.6</v>
      </c>
      <c r="W3109" s="10">
        <f t="shared" si="564"/>
        <v>4.1994879864093448E-4</v>
      </c>
      <c r="X3109">
        <f t="shared" si="559"/>
        <v>41.066538640930851</v>
      </c>
      <c r="Y3109">
        <v>41.07</v>
      </c>
      <c r="AA3109" s="10">
        <f t="shared" si="551"/>
        <v>-8.4279500101036575E-5</v>
      </c>
      <c r="AB3109">
        <f t="shared" si="560"/>
        <v>147.48826364733677</v>
      </c>
      <c r="AC3109">
        <f>VLOOKUP(A3109,'VIXY-IV'!A$1:E$2000,4,0)</f>
        <v>147.756</v>
      </c>
      <c r="AD3109" s="10">
        <f t="shared" si="554"/>
        <v>-1.8120167889170702E-3</v>
      </c>
      <c r="AE3109">
        <f>ROW()</f>
        <v>3109</v>
      </c>
      <c r="AF3109">
        <f t="shared" si="555"/>
        <v>0.76075949367088602</v>
      </c>
      <c r="AG3109">
        <f>AG3108*(1-(AG$1+AG$5))^($A3109-$A3108)*(1+2*(E3109/E3108-1))</f>
        <v>612.04852123188482</v>
      </c>
      <c r="AH3109">
        <f>VLOOKUP(A3109,'UVXY-IV'!A$2:E$2000,4,0)</f>
        <v>3026.75</v>
      </c>
      <c r="AJ3109" s="10">
        <f t="shared" si="553"/>
        <v>-0.79778689312566786</v>
      </c>
      <c r="AK3109">
        <f t="shared" si="563"/>
        <v>30.090219947469983</v>
      </c>
      <c r="AO3109">
        <f>AO3108*(1-AO$1+H3108)^($A3109-$A3108)*(2-E3109/E3108)</f>
        <v>30.893121502484824</v>
      </c>
      <c r="AP3109">
        <v>30.89</v>
      </c>
      <c r="AQ3109" s="10">
        <f t="shared" si="552"/>
        <v>1.0105220086842337E-4</v>
      </c>
    </row>
    <row r="3110" spans="1:43" x14ac:dyDescent="0.25">
      <c r="A3110" s="1">
        <v>42576</v>
      </c>
      <c r="B3110" s="12">
        <v>12.87</v>
      </c>
      <c r="C3110" s="12">
        <v>16.27</v>
      </c>
      <c r="D3110">
        <v>295.50200000000001</v>
      </c>
      <c r="E3110">
        <v>262.8657</v>
      </c>
      <c r="F3110">
        <v>24628.710798</v>
      </c>
      <c r="G3110">
        <v>21912.524665000001</v>
      </c>
      <c r="H3110">
        <f>(1/(1-91/360*VLOOKUP($A3110,Tbills!$B$4:$C$974,2,1)/100))^((1)/91)-1</f>
        <v>8.6145238606949448E-6</v>
      </c>
      <c r="I3110" s="2">
        <f t="shared" si="561"/>
        <v>177.57910867905238</v>
      </c>
      <c r="J3110">
        <f>VLOOKUP(A3110,'VXX-IV'!A$1:C$4500,3,0)</f>
        <v>177.6</v>
      </c>
      <c r="L3110">
        <f t="shared" si="556"/>
        <v>3291.8017801058772</v>
      </c>
      <c r="M3110">
        <v>330</v>
      </c>
      <c r="O3110">
        <f t="shared" si="557"/>
        <v>970.28178131506797</v>
      </c>
      <c r="R3110">
        <f t="shared" si="558"/>
        <v>42.54367894250246</v>
      </c>
      <c r="U3110" s="2">
        <f t="shared" si="562"/>
        <v>40.829354261941518</v>
      </c>
      <c r="V3110">
        <f>VLOOKUP(A3110,'VXZ-IV'!A$1:C$4500,3,0)</f>
        <v>40.840000000000003</v>
      </c>
      <c r="W3110" s="10">
        <f t="shared" si="564"/>
        <v>-2.6066939418423196E-4</v>
      </c>
      <c r="X3110">
        <f t="shared" si="559"/>
        <v>40.84644939801526</v>
      </c>
      <c r="Y3110">
        <v>40.85</v>
      </c>
      <c r="AA3110" s="10">
        <f t="shared" si="551"/>
        <v>-8.6918041242167732E-5</v>
      </c>
      <c r="AB3110">
        <f t="shared" si="560"/>
        <v>147.15775793657096</v>
      </c>
      <c r="AC3110">
        <f>VLOOKUP(A3110,'VIXY-IV'!A$1:E$2000,4,0)</f>
        <v>147.4196</v>
      </c>
      <c r="AD3110" s="10">
        <f t="shared" si="554"/>
        <v>-1.7761685924330139E-3</v>
      </c>
      <c r="AE3110">
        <f>ROW()</f>
        <v>3110</v>
      </c>
      <c r="AF3110">
        <f t="shared" si="555"/>
        <v>0.79102642901044862</v>
      </c>
      <c r="AG3110">
        <f>AG3109*(1-(AG$1+AG$5))^($A3110-$A3109)*(1+2*(E3110/E3109-1))</f>
        <v>609.25765378533129</v>
      </c>
      <c r="AH3110">
        <f>VLOOKUP(A3110,'UVXY-IV'!A$2:E$2000,4,0)</f>
        <v>3012.97</v>
      </c>
      <c r="AJ3110" s="10">
        <f t="shared" si="553"/>
        <v>-0.79778834379853392</v>
      </c>
      <c r="AK3110">
        <f t="shared" si="563"/>
        <v>30.153096104488203</v>
      </c>
      <c r="AO3110">
        <f>AO3109*(1-AO$1+H3109)^($A3110-$A3109)*(2-E3110/E3109)</f>
        <v>30.959366122498796</v>
      </c>
      <c r="AP3110">
        <v>30.96</v>
      </c>
      <c r="AQ3110" s="10">
        <f t="shared" si="552"/>
        <v>-2.0474079496235476E-5</v>
      </c>
    </row>
    <row r="3111" spans="1:43" x14ac:dyDescent="0.25">
      <c r="A3111" s="1">
        <v>42577</v>
      </c>
      <c r="B3111" s="12">
        <v>13.05</v>
      </c>
      <c r="C3111" s="12">
        <v>16.32</v>
      </c>
      <c r="D3111">
        <v>292.88200000000001</v>
      </c>
      <c r="E3111">
        <v>260.53280000000001</v>
      </c>
      <c r="F3111">
        <v>24549.157257999999</v>
      </c>
      <c r="G3111">
        <v>21841.555950000002</v>
      </c>
      <c r="H3111">
        <f>(1/(1-91/360*VLOOKUP($A3111,Tbills!$B$4:$C$974,2,1)/100))^((1)/91)-1</f>
        <v>8.6145238606949448E-6</v>
      </c>
      <c r="I3111" s="2">
        <f t="shared" si="561"/>
        <v>176.00035304605248</v>
      </c>
      <c r="J3111">
        <f>VLOOKUP(A3111,'VXX-IV'!A$1:C$4500,3,0)</f>
        <v>176.02</v>
      </c>
      <c r="L3111">
        <f t="shared" si="556"/>
        <v>3233.2548149895556</v>
      </c>
      <c r="M3111">
        <v>322.5</v>
      </c>
      <c r="O3111">
        <f t="shared" si="557"/>
        <v>957.33282640663685</v>
      </c>
      <c r="R3111">
        <f t="shared" si="558"/>
        <v>42.73053209875922</v>
      </c>
      <c r="U3111" s="2">
        <f t="shared" si="562"/>
        <v>40.696478449727202</v>
      </c>
      <c r="V3111">
        <f>VLOOKUP(A3111,'VXZ-IV'!A$1:C$4500,3,0)</f>
        <v>40.68</v>
      </c>
      <c r="W3111" s="10">
        <f t="shared" si="564"/>
        <v>4.0507496871189375E-4</v>
      </c>
      <c r="X3111">
        <f t="shared" si="559"/>
        <v>40.977577312259669</v>
      </c>
      <c r="Y3111">
        <v>40.98</v>
      </c>
      <c r="AA3111" s="10">
        <f t="shared" si="551"/>
        <v>-5.9118783316880474E-5</v>
      </c>
      <c r="AB3111">
        <f t="shared" si="560"/>
        <v>145.85120191643455</v>
      </c>
      <c r="AC3111">
        <f>VLOOKUP(A3111,'VIXY-IV'!A$1:E$2000,4,0)</f>
        <v>146.11359999999999</v>
      </c>
      <c r="AD3111" s="10">
        <f t="shared" si="554"/>
        <v>-1.7958498289375457E-3</v>
      </c>
      <c r="AE3111">
        <f>ROW()</f>
        <v>3111</v>
      </c>
      <c r="AF3111">
        <f t="shared" si="555"/>
        <v>0.79963235294117652</v>
      </c>
      <c r="AG3111">
        <f>AG3110*(1-(AG$1+AG$5))^($A3111-$A3110)*(1+2*(E3111/E3110-1))</f>
        <v>598.42331708229972</v>
      </c>
      <c r="AH3111">
        <f>VLOOKUP(A3111,'UVXY-IV'!A$2:E$2000,4,0)</f>
        <v>2959.5</v>
      </c>
      <c r="AJ3111" s="10">
        <f t="shared" si="553"/>
        <v>-0.79779580433103581</v>
      </c>
      <c r="AK3111">
        <f t="shared" si="563"/>
        <v>30.419284182408312</v>
      </c>
      <c r="AO3111">
        <f>AO3110*(1-AO$1+H3110)^($A3111-$A3110)*(2-E3111/E3110)</f>
        <v>31.233240432219979</v>
      </c>
      <c r="AP3111">
        <v>31.23</v>
      </c>
      <c r="AQ3111" s="10">
        <f t="shared" si="552"/>
        <v>1.0376023759128827E-4</v>
      </c>
    </row>
    <row r="3112" spans="1:43" x14ac:dyDescent="0.25">
      <c r="A3112" s="1">
        <v>42578</v>
      </c>
      <c r="B3112" s="12">
        <v>12.83</v>
      </c>
      <c r="C3112" s="12">
        <v>16.100000000000001</v>
      </c>
      <c r="D3112">
        <v>286.37599999999998</v>
      </c>
      <c r="E3112">
        <v>254.7432</v>
      </c>
      <c r="F3112">
        <v>24397.345342000001</v>
      </c>
      <c r="G3112">
        <v>21706.299677999999</v>
      </c>
      <c r="H3112">
        <f>(1/(1-91/360*VLOOKUP($A3112,Tbills!$B$4:$C$974,2,1)/100))^((1)/91)-1</f>
        <v>8.6145238606949448E-6</v>
      </c>
      <c r="I3112" s="2">
        <f t="shared" si="561"/>
        <v>172.08653354212811</v>
      </c>
      <c r="J3112">
        <f>VLOOKUP(A3112,'VXX-IV'!A$1:C$4500,3,0)</f>
        <v>172.11</v>
      </c>
      <c r="L3112">
        <f t="shared" si="556"/>
        <v>3089.4419924689523</v>
      </c>
      <c r="M3112">
        <v>310</v>
      </c>
      <c r="O3112">
        <f t="shared" si="557"/>
        <v>925.39064473229007</v>
      </c>
      <c r="R3112">
        <f t="shared" si="558"/>
        <v>43.203361213910881</v>
      </c>
      <c r="U3112" s="2">
        <f t="shared" si="562"/>
        <v>40.443825358598367</v>
      </c>
      <c r="V3112">
        <f>VLOOKUP(A3112,'VXZ-IV'!A$1:C$4500,3,0)</f>
        <v>40.44</v>
      </c>
      <c r="W3112" s="10">
        <f t="shared" si="564"/>
        <v>9.459343715056967E-5</v>
      </c>
      <c r="X3112">
        <f t="shared" si="559"/>
        <v>41.230165725200749</v>
      </c>
      <c r="Y3112">
        <v>41.23</v>
      </c>
      <c r="AA3112" s="10">
        <f t="shared" si="551"/>
        <v>4.0195294870315479E-6</v>
      </c>
      <c r="AB3112">
        <f t="shared" si="560"/>
        <v>142.60953681867542</v>
      </c>
      <c r="AC3112">
        <f>VLOOKUP(A3112,'VIXY-IV'!A$1:E$2000,4,0)</f>
        <v>142.86199999999999</v>
      </c>
      <c r="AD3112" s="10">
        <f t="shared" si="554"/>
        <v>-1.7671821850777647E-3</v>
      </c>
      <c r="AE3112">
        <f>ROW()</f>
        <v>3112</v>
      </c>
      <c r="AF3112">
        <f t="shared" si="555"/>
        <v>0.79689440993788818</v>
      </c>
      <c r="AG3112">
        <f>AG3111*(1-(AG$1+AG$5))^($A3112-$A3111)*(1+2*(E3112/E3111-1))</f>
        <v>571.80753710021781</v>
      </c>
      <c r="AH3112">
        <f>VLOOKUP(A3112,'UVXY-IV'!A$2:E$2000,4,0)</f>
        <v>2827.77</v>
      </c>
      <c r="AJ3112" s="10">
        <f t="shared" si="553"/>
        <v>-0.79778852696640179</v>
      </c>
      <c r="AK3112">
        <f t="shared" si="563"/>
        <v>31.093817926980932</v>
      </c>
      <c r="AO3112">
        <f>AO3111*(1-AO$1+H3111)^($A3112-$A3111)*(2-E3112/E3111)</f>
        <v>31.92640447604149</v>
      </c>
      <c r="AP3112">
        <v>31.93</v>
      </c>
      <c r="AQ3112" s="10">
        <f t="shared" si="552"/>
        <v>-1.1260645031352379E-4</v>
      </c>
    </row>
    <row r="3113" spans="1:43" x14ac:dyDescent="0.25">
      <c r="A3113" s="1">
        <v>42579</v>
      </c>
      <c r="B3113" s="12">
        <v>12.72</v>
      </c>
      <c r="C3113" s="12">
        <v>16</v>
      </c>
      <c r="D3113">
        <v>279.27670000000001</v>
      </c>
      <c r="E3113">
        <v>248.42590000000001</v>
      </c>
      <c r="F3113">
        <v>24062.427143000001</v>
      </c>
      <c r="G3113">
        <v>21408.136221000001</v>
      </c>
      <c r="H3113">
        <f>(1/(1-91/360*VLOOKUP($A3113,Tbills!$B$4:$C$974,2,1)/100))^((1)/91)-1</f>
        <v>8.3365294025750103E-6</v>
      </c>
      <c r="I3113" s="2">
        <f t="shared" si="561"/>
        <v>167.81639290297989</v>
      </c>
      <c r="J3113">
        <f>VLOOKUP(A3113,'VXX-IV'!A$1:C$4500,3,0)</f>
        <v>167.84</v>
      </c>
      <c r="L3113">
        <f t="shared" si="556"/>
        <v>2936.1054517768343</v>
      </c>
      <c r="M3113">
        <v>295</v>
      </c>
      <c r="O3113">
        <f t="shared" si="557"/>
        <v>890.9378939178896</v>
      </c>
      <c r="R3113">
        <f t="shared" si="558"/>
        <v>43.737077549398613</v>
      </c>
      <c r="U3113" s="2">
        <f t="shared" si="562"/>
        <v>39.887654083764801</v>
      </c>
      <c r="V3113">
        <f>VLOOKUP(A3113,'VXZ-IV'!A$1:C$4500,3,0)</f>
        <v>39.880000000000003</v>
      </c>
      <c r="W3113" s="10">
        <f t="shared" si="564"/>
        <v>1.9192787775312858E-4</v>
      </c>
      <c r="X3113">
        <f t="shared" si="559"/>
        <v>41.795316694673218</v>
      </c>
      <c r="Y3113">
        <v>41.8</v>
      </c>
      <c r="AA3113" s="10">
        <f t="shared" si="551"/>
        <v>-1.1204079729132399E-4</v>
      </c>
      <c r="AB3113">
        <f t="shared" si="560"/>
        <v>139.0724819013262</v>
      </c>
      <c r="AC3113">
        <f>VLOOKUP(A3113,'VIXY-IV'!A$1:E$2000,4,0)</f>
        <v>139.32040000000001</v>
      </c>
      <c r="AD3113" s="10">
        <f t="shared" si="554"/>
        <v>-1.7794816744267639E-3</v>
      </c>
      <c r="AE3113">
        <f>ROW()</f>
        <v>3113</v>
      </c>
      <c r="AF3113">
        <f t="shared" si="555"/>
        <v>0.79500000000000004</v>
      </c>
      <c r="AG3113">
        <f>AG3112*(1-(AG$1+AG$5))^($A3113-$A3112)*(1+2*(E3113/E3112-1))</f>
        <v>543.42905739789808</v>
      </c>
      <c r="AH3113">
        <f>VLOOKUP(A3113,'UVXY-IV'!A$2:E$2000,4,0)</f>
        <v>2687.5</v>
      </c>
      <c r="AJ3113" s="10">
        <f t="shared" si="553"/>
        <v>-0.79779383910775881</v>
      </c>
      <c r="AK3113">
        <f t="shared" si="563"/>
        <v>31.863420047122585</v>
      </c>
      <c r="AO3113">
        <f>AO3112*(1-AO$1+H3112)^($A3113-$A3112)*(2-E3113/E3112)</f>
        <v>32.717209506702403</v>
      </c>
      <c r="AP3113">
        <v>32.72</v>
      </c>
      <c r="AQ3113" s="10">
        <f t="shared" si="552"/>
        <v>-8.5284024987641871E-5</v>
      </c>
    </row>
    <row r="3114" spans="1:43" x14ac:dyDescent="0.25">
      <c r="A3114" s="1">
        <v>42580</v>
      </c>
      <c r="B3114" s="12">
        <v>11.87</v>
      </c>
      <c r="C3114" s="12">
        <v>15.42</v>
      </c>
      <c r="D3114">
        <v>269.53840000000002</v>
      </c>
      <c r="E3114">
        <v>239.76130000000001</v>
      </c>
      <c r="F3114">
        <v>23609.665782</v>
      </c>
      <c r="G3114">
        <v>21005.13983</v>
      </c>
      <c r="H3114">
        <f>(1/(1-91/360*VLOOKUP($A3114,Tbills!$B$4:$C$974,2,1)/100))^((1)/91)-1</f>
        <v>8.3365294025750103E-6</v>
      </c>
      <c r="I3114" s="2">
        <f t="shared" si="561"/>
        <v>161.96073319443548</v>
      </c>
      <c r="J3114">
        <f>VLOOKUP(A3114,'VXX-IV'!A$1:C$4500,3,0)</f>
        <v>161.97999999999999</v>
      </c>
      <c r="L3114">
        <f t="shared" si="556"/>
        <v>2731.1937454179329</v>
      </c>
      <c r="M3114">
        <v>272.5</v>
      </c>
      <c r="O3114">
        <f t="shared" si="557"/>
        <v>844.29823561601211</v>
      </c>
      <c r="R3114">
        <f t="shared" si="558"/>
        <v>44.497796938104379</v>
      </c>
      <c r="U3114" s="2">
        <f t="shared" si="562"/>
        <v>39.136169153501001</v>
      </c>
      <c r="V3114">
        <f>VLOOKUP(A3114,'VXZ-IV'!A$1:C$4500,3,0)</f>
        <v>39.119999999999997</v>
      </c>
      <c r="W3114" s="10">
        <f t="shared" si="564"/>
        <v>4.1332191975973487E-4</v>
      </c>
      <c r="X3114">
        <f t="shared" si="559"/>
        <v>42.580870579018267</v>
      </c>
      <c r="Y3114">
        <v>42.58</v>
      </c>
      <c r="AA3114" s="10">
        <f t="shared" si="551"/>
        <v>2.0445726121920416E-5</v>
      </c>
      <c r="AB3114">
        <f t="shared" si="560"/>
        <v>134.22140542986733</v>
      </c>
      <c r="AC3114">
        <f>VLOOKUP(A3114,'VIXY-IV'!A$1:E$2000,4,0)</f>
        <v>134.46600000000001</v>
      </c>
      <c r="AD3114" s="10">
        <f t="shared" si="554"/>
        <v>-1.8190068131176407E-3</v>
      </c>
      <c r="AE3114">
        <f>ROW()</f>
        <v>3114</v>
      </c>
      <c r="AF3114">
        <f t="shared" si="555"/>
        <v>0.76977950713359267</v>
      </c>
      <c r="AG3114">
        <f>AG3113*(1-(AG$1+AG$5))^($A3114-$A3113)*(1+2*(E3114/E3113-1))</f>
        <v>505.50457829756999</v>
      </c>
      <c r="AH3114">
        <f>VLOOKUP(A3114,'UVXY-IV'!A$2:E$2000,4,0)</f>
        <v>2500.1</v>
      </c>
      <c r="AJ3114" s="10">
        <f t="shared" si="553"/>
        <v>-0.79780625643071479</v>
      </c>
      <c r="AK3114">
        <f t="shared" si="563"/>
        <v>32.973216788366912</v>
      </c>
      <c r="AO3114">
        <f>AO3113*(1-AO$1+H3113)^($A3114-$A3113)*(2-E3114/E3113)</f>
        <v>33.85735049896757</v>
      </c>
      <c r="AP3114">
        <v>33.86</v>
      </c>
      <c r="AQ3114" s="10">
        <f t="shared" si="552"/>
        <v>-7.8248701489314065E-5</v>
      </c>
    </row>
    <row r="3115" spans="1:43" x14ac:dyDescent="0.25">
      <c r="A3115" s="1">
        <v>42583</v>
      </c>
      <c r="B3115" s="12">
        <v>12.44</v>
      </c>
      <c r="C3115" s="12">
        <v>15.7</v>
      </c>
      <c r="D3115">
        <v>265.9187</v>
      </c>
      <c r="E3115">
        <v>236.53550000000001</v>
      </c>
      <c r="F3115">
        <v>23503.680493</v>
      </c>
      <c r="G3115">
        <v>20910.321089000001</v>
      </c>
      <c r="H3115">
        <f>(1/(1-91/360*VLOOKUP($A3115,Tbills!$B$4:$C$974,2,1)/100))^((1)/91)-1</f>
        <v>8.3365294025750103E-6</v>
      </c>
      <c r="I3115" s="2">
        <f t="shared" si="561"/>
        <v>159.77403300189147</v>
      </c>
      <c r="J3115">
        <f>VLOOKUP(A3115,'VXX-IV'!A$1:C$4500,3,0)</f>
        <v>159.79</v>
      </c>
      <c r="L3115">
        <f t="shared" si="556"/>
        <v>2657.4076623339784</v>
      </c>
      <c r="M3115">
        <v>265</v>
      </c>
      <c r="O3115">
        <f t="shared" si="557"/>
        <v>827.17555136827502</v>
      </c>
      <c r="R3115">
        <f t="shared" si="558"/>
        <v>44.791063440572358</v>
      </c>
      <c r="U3115" s="2">
        <f t="shared" si="562"/>
        <v>38.957634488246413</v>
      </c>
      <c r="V3115">
        <f>VLOOKUP(A3115,'VXZ-IV'!A$1:C$4500,3,0)</f>
        <v>38.96</v>
      </c>
      <c r="W3115" s="10">
        <f t="shared" si="564"/>
        <v>-6.0716420779982627E-5</v>
      </c>
      <c r="X3115">
        <f t="shared" si="559"/>
        <v>42.769407538291865</v>
      </c>
      <c r="Y3115">
        <v>42.77</v>
      </c>
      <c r="AA3115" s="10">
        <f t="shared" si="551"/>
        <v>-1.3852272811254451E-5</v>
      </c>
      <c r="AB3115">
        <f t="shared" si="560"/>
        <v>132.41406535616704</v>
      </c>
      <c r="AC3115">
        <f>VLOOKUP(A3115,'VIXY-IV'!A$1:E$2000,4,0)</f>
        <v>132.65799999999999</v>
      </c>
      <c r="AD3115" s="10">
        <f t="shared" si="554"/>
        <v>-1.8388234696207206E-3</v>
      </c>
      <c r="AE3115">
        <f>ROW()</f>
        <v>3115</v>
      </c>
      <c r="AF3115">
        <f t="shared" si="555"/>
        <v>0.79235668789808922</v>
      </c>
      <c r="AG3115">
        <f>AG3114*(1-(AG$1+AG$5))^($A3115-$A3114)*(1+2*(E3115/E3114-1))</f>
        <v>491.8525164508149</v>
      </c>
      <c r="AH3115">
        <f>VLOOKUP(A3115,'UVXY-IV'!A$2:E$2000,4,0)</f>
        <v>2432.81</v>
      </c>
      <c r="AJ3115" s="10">
        <f t="shared" si="553"/>
        <v>-0.79782534745795397</v>
      </c>
      <c r="AK3115">
        <f t="shared" si="563"/>
        <v>33.41217653982423</v>
      </c>
      <c r="AO3115">
        <f>AO3114*(1-AO$1+H3114)^($A3115-$A3114)*(2-E3115/E3114)</f>
        <v>34.309925477169308</v>
      </c>
      <c r="AP3115">
        <v>34.31</v>
      </c>
      <c r="AQ3115" s="10">
        <f t="shared" si="552"/>
        <v>-2.1720440307460009E-6</v>
      </c>
    </row>
    <row r="3116" spans="1:43" x14ac:dyDescent="0.25">
      <c r="A3116" s="1">
        <v>42584</v>
      </c>
      <c r="B3116" s="12">
        <v>13.37</v>
      </c>
      <c r="C3116" s="12">
        <v>16.39</v>
      </c>
      <c r="D3116">
        <v>275.0874</v>
      </c>
      <c r="E3116">
        <v>244.6891</v>
      </c>
      <c r="F3116">
        <v>23986.013915</v>
      </c>
      <c r="G3116">
        <v>21339.260275000001</v>
      </c>
      <c r="H3116">
        <f>(1/(1-91/360*VLOOKUP($A3116,Tbills!$B$4:$C$974,2,1)/100))^((1)/91)-1</f>
        <v>8.3365294025750103E-6</v>
      </c>
      <c r="I3116" s="2">
        <f t="shared" si="561"/>
        <v>165.27890525943113</v>
      </c>
      <c r="J3116">
        <f>VLOOKUP(A3116,'VXX-IV'!A$1:C$4500,3,0)</f>
        <v>165.3</v>
      </c>
      <c r="L3116">
        <f t="shared" si="556"/>
        <v>2840.5095889273589</v>
      </c>
      <c r="M3116">
        <v>285</v>
      </c>
      <c r="O3116">
        <f t="shared" si="557"/>
        <v>869.91650819234474</v>
      </c>
      <c r="R3116">
        <f t="shared" si="558"/>
        <v>44.017078604644944</v>
      </c>
      <c r="U3116" s="2">
        <f t="shared" si="562"/>
        <v>39.756138544915572</v>
      </c>
      <c r="V3116">
        <f>VLOOKUP(A3116,'VXZ-IV'!A$1:C$4500,3,0)</f>
        <v>39.76</v>
      </c>
      <c r="W3116" s="10">
        <f t="shared" si="564"/>
        <v>-9.7119091660657908E-5</v>
      </c>
      <c r="X3116">
        <f t="shared" si="559"/>
        <v>41.890866682512865</v>
      </c>
      <c r="Y3116">
        <v>41.89</v>
      </c>
      <c r="AA3116" s="10">
        <f t="shared" ref="AA3116:AA3179" si="565">X3116/Y3116-1</f>
        <v>2.0689484670821656E-5</v>
      </c>
      <c r="AB3116">
        <f t="shared" si="560"/>
        <v>136.97798606762245</v>
      </c>
      <c r="AC3116">
        <f>VLOOKUP(A3116,'VIXY-IV'!A$1:E$2000,4,0)</f>
        <v>137.2372</v>
      </c>
      <c r="AD3116" s="10">
        <f t="shared" si="554"/>
        <v>-1.8888022517039582E-3</v>
      </c>
      <c r="AE3116">
        <f>ROW()</f>
        <v>3116</v>
      </c>
      <c r="AF3116">
        <f t="shared" si="555"/>
        <v>0.81574130567419145</v>
      </c>
      <c r="AG3116">
        <f>AG3115*(1-(AG$1+AG$5))^($A3116-$A3115)*(1+2*(E3116/E3115-1))</f>
        <v>525.74403189014322</v>
      </c>
      <c r="AH3116">
        <f>VLOOKUP(A3116,'UVXY-IV'!A$2:E$2000,4,0)</f>
        <v>2600.69</v>
      </c>
      <c r="AJ3116" s="10">
        <f t="shared" si="553"/>
        <v>-0.79784440594990436</v>
      </c>
      <c r="AK3116">
        <f t="shared" si="563"/>
        <v>32.258925011853151</v>
      </c>
      <c r="AO3116">
        <f>AO3115*(1-AO$1+H3115)^($A3116-$A3115)*(2-E3116/E3115)</f>
        <v>33.126281156215981</v>
      </c>
      <c r="AP3116">
        <v>33.130000000000003</v>
      </c>
      <c r="AQ3116" s="10">
        <f t="shared" ref="AQ3116:AQ3179" si="566">AO3116/AP3116-1</f>
        <v>-1.1225003875703354E-4</v>
      </c>
    </row>
    <row r="3117" spans="1:43" x14ac:dyDescent="0.25">
      <c r="A3117" s="1">
        <v>42585</v>
      </c>
      <c r="B3117" s="12">
        <v>12.86</v>
      </c>
      <c r="C3117" s="12">
        <v>16.079999999999998</v>
      </c>
      <c r="D3117">
        <v>268.40199999999999</v>
      </c>
      <c r="E3117">
        <v>238.74039999999999</v>
      </c>
      <c r="F3117">
        <v>23798.578825000001</v>
      </c>
      <c r="G3117">
        <v>21172.329946999998</v>
      </c>
      <c r="H3117">
        <f>(1/(1-91/360*VLOOKUP($A3117,Tbills!$B$4:$C$974,2,1)/100))^((1)/91)-1</f>
        <v>8.3365294025750103E-6</v>
      </c>
      <c r="I3117" s="2">
        <f t="shared" si="561"/>
        <v>161.25822936878191</v>
      </c>
      <c r="J3117">
        <f>VLOOKUP(A3117,'VXX-IV'!A$1:C$4500,3,0)</f>
        <v>161.28</v>
      </c>
      <c r="L3117">
        <f t="shared" si="556"/>
        <v>2702.2972277392837</v>
      </c>
      <c r="M3117">
        <v>270</v>
      </c>
      <c r="O3117">
        <f t="shared" si="557"/>
        <v>838.1651143667824</v>
      </c>
      <c r="R3117">
        <f t="shared" si="558"/>
        <v>44.550119895654731</v>
      </c>
      <c r="U3117" s="2">
        <f t="shared" si="562"/>
        <v>39.444508372186874</v>
      </c>
      <c r="V3117">
        <f>VLOOKUP(A3117,'VXZ-IV'!A$1:C$4500,3,0)</f>
        <v>39.44</v>
      </c>
      <c r="W3117" s="10">
        <f t="shared" si="564"/>
        <v>1.1430963962677509E-4</v>
      </c>
      <c r="X3117">
        <f t="shared" si="559"/>
        <v>42.217356217518663</v>
      </c>
      <c r="Y3117">
        <v>42.22</v>
      </c>
      <c r="AA3117" s="10">
        <f t="shared" si="565"/>
        <v>-6.2619196620983253E-5</v>
      </c>
      <c r="AB3117">
        <f t="shared" si="560"/>
        <v>133.64737535034394</v>
      </c>
      <c r="AC3117">
        <f>VLOOKUP(A3117,'VIXY-IV'!A$1:E$2000,4,0)</f>
        <v>133.90799999999999</v>
      </c>
      <c r="AD3117" s="10">
        <f t="shared" si="554"/>
        <v>-1.9462963352155915E-3</v>
      </c>
      <c r="AE3117">
        <f>ROW()</f>
        <v>3117</v>
      </c>
      <c r="AF3117">
        <f t="shared" si="555"/>
        <v>0.79975124378109452</v>
      </c>
      <c r="AG3117">
        <f>AG3116*(1-(AG$1+AG$5))^($A3117-$A3116)*(1+2*(E3117/E3116-1))</f>
        <v>500.16417818396667</v>
      </c>
      <c r="AH3117">
        <f>VLOOKUP(A3117,'UVXY-IV'!A$2:E$2000,4,0)</f>
        <v>2474.46</v>
      </c>
      <c r="AJ3117" s="10">
        <f t="shared" si="553"/>
        <v>-0.79786936212993276</v>
      </c>
      <c r="AK3117">
        <f t="shared" si="563"/>
        <v>33.041641084299108</v>
      </c>
      <c r="AO3117">
        <f>AO3116*(1-AO$1+H3116)^($A3117-$A3116)*(2-E3117/E3116)</f>
        <v>33.930650612407312</v>
      </c>
      <c r="AP3117">
        <v>33.93</v>
      </c>
      <c r="AQ3117" s="10">
        <f t="shared" si="566"/>
        <v>1.9175137262461561E-5</v>
      </c>
    </row>
    <row r="3118" spans="1:43" x14ac:dyDescent="0.25">
      <c r="A3118" s="1">
        <v>42586</v>
      </c>
      <c r="B3118" s="12">
        <v>12.42</v>
      </c>
      <c r="C3118" s="12">
        <v>15.71</v>
      </c>
      <c r="D3118">
        <v>261.32819999999998</v>
      </c>
      <c r="E3118">
        <v>232.44640000000001</v>
      </c>
      <c r="F3118">
        <v>23675.921665999998</v>
      </c>
      <c r="G3118">
        <v>21063.031891999999</v>
      </c>
      <c r="H3118">
        <f>(1/(1-91/360*VLOOKUP($A3118,Tbills!$B$4:$C$974,2,1)/100))^((1)/91)-1</f>
        <v>7.5025886843160805E-6</v>
      </c>
      <c r="I3118" s="2">
        <f t="shared" si="561"/>
        <v>157.00440108713153</v>
      </c>
      <c r="J3118">
        <f>VLOOKUP(A3118,'VXX-IV'!A$1:C$4500,3,0)</f>
        <v>157.02000000000001</v>
      </c>
      <c r="L3118">
        <f t="shared" si="556"/>
        <v>2559.7174259618955</v>
      </c>
      <c r="M3118">
        <v>255</v>
      </c>
      <c r="O3118">
        <f t="shared" si="557"/>
        <v>804.99270864910534</v>
      </c>
      <c r="R3118">
        <f t="shared" si="558"/>
        <v>45.135324946713084</v>
      </c>
      <c r="U3118" s="2">
        <f t="shared" si="562"/>
        <v>39.240255722669531</v>
      </c>
      <c r="V3118">
        <f>VLOOKUP(A3118,'VXZ-IV'!A$1:C$4500,3,0)</f>
        <v>39.24</v>
      </c>
      <c r="W3118" s="10">
        <f t="shared" si="564"/>
        <v>6.5168876026699962E-6</v>
      </c>
      <c r="X3118">
        <f t="shared" si="559"/>
        <v>42.4340439968813</v>
      </c>
      <c r="Y3118">
        <v>42.44</v>
      </c>
      <c r="AA3118" s="10">
        <f t="shared" si="565"/>
        <v>-1.4033937602964119E-4</v>
      </c>
      <c r="AB3118">
        <f t="shared" si="560"/>
        <v>130.1234907906011</v>
      </c>
      <c r="AC3118">
        <f>VLOOKUP(A3118,'VIXY-IV'!A$1:E$2000,4,0)</f>
        <v>130.3904</v>
      </c>
      <c r="AD3118" s="10">
        <f t="shared" si="554"/>
        <v>-2.0470004647497042E-3</v>
      </c>
      <c r="AE3118">
        <f>ROW()</f>
        <v>3118</v>
      </c>
      <c r="AF3118">
        <f t="shared" si="555"/>
        <v>0.79057924888605979</v>
      </c>
      <c r="AG3118">
        <f>AG3117*(1-(AG$1+AG$5))^($A3118-$A3117)*(1+2*(E3118/E3117-1))</f>
        <v>473.77619173832494</v>
      </c>
      <c r="AH3118">
        <f>VLOOKUP(A3118,'UVXY-IV'!A$2:E$2000,4,0)</f>
        <v>2344.2399999999998</v>
      </c>
      <c r="AJ3118" s="10">
        <f t="shared" si="553"/>
        <v>-0.7978977443698918</v>
      </c>
      <c r="AK3118">
        <f t="shared" si="563"/>
        <v>33.911150389121396</v>
      </c>
      <c r="AO3118">
        <f>AO3117*(1-AO$1+H3117)^($A3118-$A3117)*(2-E3118/E3117)</f>
        <v>34.824178962407537</v>
      </c>
      <c r="AP3118">
        <v>34.83</v>
      </c>
      <c r="AQ3118" s="10">
        <f t="shared" si="566"/>
        <v>-1.6712712008215558E-4</v>
      </c>
    </row>
    <row r="3119" spans="1:43" x14ac:dyDescent="0.25">
      <c r="A3119" s="1">
        <v>42587</v>
      </c>
      <c r="B3119" s="12">
        <v>11.39</v>
      </c>
      <c r="C3119" s="12">
        <v>15.14</v>
      </c>
      <c r="D3119">
        <v>251.6806</v>
      </c>
      <c r="E3119">
        <v>223.86330000000001</v>
      </c>
      <c r="F3119">
        <v>23384.959285000001</v>
      </c>
      <c r="G3119">
        <v>20804.022277</v>
      </c>
      <c r="H3119">
        <f>(1/(1-91/360*VLOOKUP($A3119,Tbills!$B$4:$C$974,2,1)/100))^((1)/91)-1</f>
        <v>7.5025886843160805E-6</v>
      </c>
      <c r="I3119" s="2">
        <f t="shared" si="561"/>
        <v>151.20449439724203</v>
      </c>
      <c r="J3119">
        <f>VLOOKUP(A3119,'VXX-IV'!A$1:C$4500,3,0)</f>
        <v>151.22999999999999</v>
      </c>
      <c r="L3119">
        <f t="shared" si="556"/>
        <v>2370.5925451300268</v>
      </c>
      <c r="M3119">
        <v>237.5</v>
      </c>
      <c r="O3119">
        <f t="shared" si="557"/>
        <v>760.38046370769973</v>
      </c>
      <c r="R3119">
        <f t="shared" si="558"/>
        <v>45.966559468664812</v>
      </c>
      <c r="U3119" s="2">
        <f t="shared" si="562"/>
        <v>38.757072278804799</v>
      </c>
      <c r="V3119">
        <f>VLOOKUP(A3119,'VXZ-IV'!A$1:C$4500,3,0)</f>
        <v>38.76</v>
      </c>
      <c r="W3119" s="10">
        <f t="shared" si="564"/>
        <v>-7.5534602559268471E-5</v>
      </c>
      <c r="X3119">
        <f t="shared" si="559"/>
        <v>42.954583925225357</v>
      </c>
      <c r="Y3119">
        <v>42.96</v>
      </c>
      <c r="AA3119" s="10">
        <f t="shared" si="565"/>
        <v>-1.260725040652666E-4</v>
      </c>
      <c r="AB3119">
        <f t="shared" si="560"/>
        <v>125.31819946480844</v>
      </c>
      <c r="AC3119">
        <f>VLOOKUP(A3119,'VIXY-IV'!A$1:E$2000,4,0)</f>
        <v>125.58159999999999</v>
      </c>
      <c r="AD3119" s="10">
        <f t="shared" si="554"/>
        <v>-2.0974452880959671E-3</v>
      </c>
      <c r="AE3119">
        <f>ROW()</f>
        <v>3119</v>
      </c>
      <c r="AF3119">
        <f t="shared" si="555"/>
        <v>0.75231175693527086</v>
      </c>
      <c r="AG3119">
        <f>AG3118*(1-(AG$1+AG$5))^($A3119-$A3118)*(1+2*(E3119/E3118-1))</f>
        <v>438.77296543736958</v>
      </c>
      <c r="AH3119">
        <f>VLOOKUP(A3119,'UVXY-IV'!A$2:E$2000,4,0)</f>
        <v>2171.2399999999998</v>
      </c>
      <c r="AJ3119" s="10">
        <f t="shared" ref="AJ3119:AJ3182" si="567">AG3119/AH3119-1</f>
        <v>-0.79791595335505539</v>
      </c>
      <c r="AK3119">
        <f t="shared" si="563"/>
        <v>35.161684306885512</v>
      </c>
      <c r="AO3119">
        <f>AO3118*(1-AO$1+H3118)^($A3119-$A3118)*(2-E3119/E3118)</f>
        <v>36.108999610764549</v>
      </c>
      <c r="AP3119">
        <v>36.11</v>
      </c>
      <c r="AQ3119" s="10">
        <f t="shared" si="566"/>
        <v>-2.770393894901968E-5</v>
      </c>
    </row>
    <row r="3120" spans="1:43" x14ac:dyDescent="0.25">
      <c r="A3120" s="1">
        <v>42590</v>
      </c>
      <c r="B3120" s="12">
        <v>11.5</v>
      </c>
      <c r="C3120" s="12">
        <v>15.16</v>
      </c>
      <c r="D3120">
        <v>246.98929999999999</v>
      </c>
      <c r="E3120">
        <v>219.68539999999999</v>
      </c>
      <c r="F3120">
        <v>23132.113959999999</v>
      </c>
      <c r="G3120">
        <v>20578.614576</v>
      </c>
      <c r="H3120">
        <f>(1/(1-91/360*VLOOKUP($A3120,Tbills!$B$4:$C$974,2,1)/100))^((1)/91)-1</f>
        <v>7.5025886843160805E-6</v>
      </c>
      <c r="I3120" s="2">
        <f t="shared" si="561"/>
        <v>148.37520419549716</v>
      </c>
      <c r="J3120">
        <f>VLOOKUP(A3120,'VXX-IV'!A$1:C$4500,3,0)</f>
        <v>148.38999999999999</v>
      </c>
      <c r="L3120">
        <f t="shared" si="556"/>
        <v>2281.8509781918078</v>
      </c>
      <c r="M3120">
        <v>0.91</v>
      </c>
      <c r="O3120">
        <f t="shared" si="557"/>
        <v>739.01958554671705</v>
      </c>
      <c r="R3120">
        <f t="shared" si="558"/>
        <v>46.389198472808346</v>
      </c>
      <c r="U3120" s="2">
        <f t="shared" si="562"/>
        <v>38.335214587243868</v>
      </c>
      <c r="V3120">
        <f>VLOOKUP(A3120,'VXZ-IV'!A$1:C$4500,3,0)</f>
        <v>38.32</v>
      </c>
      <c r="W3120" s="10">
        <f t="shared" si="564"/>
        <v>3.9704037692755989E-4</v>
      </c>
      <c r="X3120">
        <f t="shared" si="559"/>
        <v>43.416148395961791</v>
      </c>
      <c r="Y3120">
        <v>43.42</v>
      </c>
      <c r="AA3120" s="10">
        <f t="shared" si="565"/>
        <v>-8.8705758595319928E-5</v>
      </c>
      <c r="AB3120">
        <f t="shared" si="560"/>
        <v>122.97803009526352</v>
      </c>
      <c r="AC3120">
        <f>VLOOKUP(A3120,'VIXY-IV'!A$1:E$2000,4,0)</f>
        <v>123.24079999999999</v>
      </c>
      <c r="AD3120" s="10">
        <f t="shared" ref="AD3120:AD3183" si="568">AB3120/AC3120-1</f>
        <v>-2.1321664962939968E-3</v>
      </c>
      <c r="AE3120">
        <f>ROW()</f>
        <v>3120</v>
      </c>
      <c r="AF3120">
        <f t="shared" si="555"/>
        <v>0.75857519788918204</v>
      </c>
      <c r="AG3120">
        <f>AG3119*(1-(AG$1+AG$5))^($A3120-$A3119)*(1+2*(E3120/E3119-1))</f>
        <v>422.35286292346535</v>
      </c>
      <c r="AH3120">
        <f>VLOOKUP(A3120,'UVXY-IV'!A$2:E$2000,4,0)</f>
        <v>2090.2800000000002</v>
      </c>
      <c r="AJ3120" s="10">
        <f t="shared" si="567"/>
        <v>-0.79794436012234471</v>
      </c>
      <c r="AK3120">
        <f t="shared" si="563"/>
        <v>35.812892817028654</v>
      </c>
      <c r="AO3120">
        <f>AO3119*(1-AO$1+H3119)^($A3120-$A3119)*(2-E3120/E3119)</f>
        <v>36.779638675938372</v>
      </c>
      <c r="AP3120">
        <v>36.78</v>
      </c>
      <c r="AQ3120" s="10">
        <f t="shared" si="566"/>
        <v>-9.8239277224188015E-6</v>
      </c>
    </row>
    <row r="3121" spans="1:43" x14ac:dyDescent="0.25">
      <c r="A3121" s="1">
        <v>42591</v>
      </c>
      <c r="B3121" s="12">
        <v>11.66</v>
      </c>
      <c r="C3121" s="12">
        <v>15.11</v>
      </c>
      <c r="D3121">
        <v>243.45779999999999</v>
      </c>
      <c r="E3121">
        <v>216.5427</v>
      </c>
      <c r="F3121">
        <v>22818.093924000001</v>
      </c>
      <c r="G3121">
        <v>20299.104077</v>
      </c>
      <c r="H3121">
        <f>(1/(1-91/360*VLOOKUP($A3121,Tbills!$B$4:$C$974,2,1)/100))^((1)/91)-1</f>
        <v>7.5025886843160805E-6</v>
      </c>
      <c r="I3121" s="2">
        <f t="shared" si="561"/>
        <v>146.25014111190922</v>
      </c>
      <c r="J3121">
        <f>VLOOKUP(A3121,'VXX-IV'!A$1:C$4500,3,0)</f>
        <v>146.27000000000001</v>
      </c>
      <c r="L3121">
        <f t="shared" si="556"/>
        <v>2216.4815660787126</v>
      </c>
      <c r="M3121">
        <v>221.8</v>
      </c>
      <c r="O3121">
        <f t="shared" si="557"/>
        <v>723.13719685589365</v>
      </c>
      <c r="R3121">
        <f t="shared" si="558"/>
        <v>46.718895764694373</v>
      </c>
      <c r="U3121" s="2">
        <f t="shared" si="562"/>
        <v>37.813889356111233</v>
      </c>
      <c r="V3121">
        <f>VLOOKUP(A3121,'VXZ-IV'!A$1:C$4500,3,0)</f>
        <v>37.81</v>
      </c>
      <c r="W3121" s="10">
        <f t="shared" si="564"/>
        <v>1.0286580563945158E-4</v>
      </c>
      <c r="X3121">
        <f t="shared" si="559"/>
        <v>44.004553869696345</v>
      </c>
      <c r="Y3121">
        <v>44.01</v>
      </c>
      <c r="AA3121" s="10">
        <f t="shared" si="565"/>
        <v>-1.2374756427291356E-4</v>
      </c>
      <c r="AB3121">
        <f t="shared" si="560"/>
        <v>121.21831655192616</v>
      </c>
      <c r="AC3121">
        <f>VLOOKUP(A3121,'VIXY-IV'!A$1:E$2000,4,0)</f>
        <v>121.48</v>
      </c>
      <c r="AD3121" s="10">
        <f t="shared" si="568"/>
        <v>-2.1541278241178352E-3</v>
      </c>
      <c r="AE3121">
        <f>ROW()</f>
        <v>3121</v>
      </c>
      <c r="AF3121">
        <f t="shared" si="555"/>
        <v>0.77167438782263409</v>
      </c>
      <c r="AG3121">
        <f>AG3120*(1-(AG$1+AG$5))^($A3121-$A3120)*(1+2*(E3121/E3120-1))</f>
        <v>410.25513614892685</v>
      </c>
      <c r="AH3121">
        <f>VLOOKUP(A3121,'UVXY-IV'!A$2:E$2000,4,0)</f>
        <v>2030.49</v>
      </c>
      <c r="AJ3121" s="10">
        <f t="shared" si="567"/>
        <v>-0.79795264386974241</v>
      </c>
      <c r="AK3121">
        <f t="shared" si="563"/>
        <v>36.32352074900394</v>
      </c>
      <c r="AO3121">
        <f>AO3120*(1-AO$1+H3120)^($A3121-$A3120)*(2-E3121/E3120)</f>
        <v>37.304688295114325</v>
      </c>
      <c r="AP3121">
        <v>37.31</v>
      </c>
      <c r="AQ3121" s="10">
        <f t="shared" si="566"/>
        <v>-1.4236678868073671E-4</v>
      </c>
    </row>
    <row r="3122" spans="1:43" x14ac:dyDescent="0.25">
      <c r="A3122" s="1">
        <v>42592</v>
      </c>
      <c r="B3122" s="12">
        <v>12.05</v>
      </c>
      <c r="C3122" s="12">
        <v>15.41</v>
      </c>
      <c r="D3122">
        <v>249.4393</v>
      </c>
      <c r="E3122">
        <v>221.8613</v>
      </c>
      <c r="F3122">
        <v>23038.292116000001</v>
      </c>
      <c r="G3122">
        <v>20494.841326000002</v>
      </c>
      <c r="H3122">
        <f>(1/(1-91/360*VLOOKUP($A3122,Tbills!$B$4:$C$974,2,1)/100))^((1)/91)-1</f>
        <v>7.5025886843160805E-6</v>
      </c>
      <c r="I3122" s="2">
        <f t="shared" si="561"/>
        <v>149.83969829077131</v>
      </c>
      <c r="J3122">
        <f>VLOOKUP(A3122,'VXX-IV'!A$1:C$4500,3,0)</f>
        <v>149.86000000000001</v>
      </c>
      <c r="L3122">
        <f t="shared" si="556"/>
        <v>2325.2738402989612</v>
      </c>
      <c r="M3122">
        <v>232.7</v>
      </c>
      <c r="O3122">
        <f t="shared" si="557"/>
        <v>749.75386396245869</v>
      </c>
      <c r="R3122">
        <f t="shared" si="558"/>
        <v>46.14306813083126</v>
      </c>
      <c r="U3122" s="2">
        <f t="shared" si="562"/>
        <v>38.177868395362204</v>
      </c>
      <c r="V3122">
        <f>VLOOKUP(A3122,'VXZ-IV'!A$1:C$4500,3,0)</f>
        <v>38.18</v>
      </c>
      <c r="W3122" s="10">
        <f t="shared" si="564"/>
        <v>-5.583039910417309E-5</v>
      </c>
      <c r="X3122">
        <f t="shared" si="559"/>
        <v>43.578948249489542</v>
      </c>
      <c r="Y3122">
        <v>43.58</v>
      </c>
      <c r="AA3122" s="10">
        <f t="shared" si="565"/>
        <v>-2.4133788674940426E-5</v>
      </c>
      <c r="AB3122">
        <f t="shared" si="560"/>
        <v>124.19514480199167</v>
      </c>
      <c r="AC3122">
        <f>VLOOKUP(A3122,'VIXY-IV'!A$1:E$2000,4,0)</f>
        <v>124.47280000000001</v>
      </c>
      <c r="AD3122" s="10">
        <f t="shared" si="568"/>
        <v>-2.2306495717002717E-3</v>
      </c>
      <c r="AE3122">
        <f>ROW()</f>
        <v>3122</v>
      </c>
      <c r="AF3122">
        <f t="shared" si="555"/>
        <v>0.78195976638546405</v>
      </c>
      <c r="AG3122">
        <f>AG3121*(1-(AG$1+AG$5))^($A3122-$A3121)*(1+2*(E3122/E3121-1))</f>
        <v>430.39354378827852</v>
      </c>
      <c r="AH3122">
        <f>VLOOKUP(A3122,'UVXY-IV'!A$2:E$2000,4,0)</f>
        <v>2130.3200000000002</v>
      </c>
      <c r="AJ3122" s="10">
        <f t="shared" si="567"/>
        <v>-0.79796765566286831</v>
      </c>
      <c r="AK3122">
        <f t="shared" si="563"/>
        <v>35.429712635168023</v>
      </c>
      <c r="AO3122">
        <f>AO3121*(1-AO$1+H3121)^($A3122-$A3121)*(2-E3122/E3121)</f>
        <v>36.38735865768119</v>
      </c>
      <c r="AP3122">
        <v>36.39</v>
      </c>
      <c r="AQ3122" s="10">
        <f t="shared" si="566"/>
        <v>-7.2584290156885167E-5</v>
      </c>
    </row>
    <row r="3123" spans="1:43" x14ac:dyDescent="0.25">
      <c r="A3123" s="1">
        <v>42593</v>
      </c>
      <c r="B3123" s="12">
        <v>11.68</v>
      </c>
      <c r="C3123" s="12">
        <v>15.3</v>
      </c>
      <c r="D3123">
        <v>247.23750000000001</v>
      </c>
      <c r="E3123">
        <v>219.90129999999999</v>
      </c>
      <c r="F3123">
        <v>23112.908775</v>
      </c>
      <c r="G3123">
        <v>20561.066466</v>
      </c>
      <c r="H3123">
        <f>(1/(1-91/360*VLOOKUP($A3123,Tbills!$B$4:$C$974,2,1)/100))^((1)/91)-1</f>
        <v>7.9195510458429652E-6</v>
      </c>
      <c r="I3123" s="2">
        <f t="shared" si="561"/>
        <v>148.51344232013591</v>
      </c>
      <c r="J3123">
        <f>VLOOKUP(A3123,'VXX-IV'!A$1:C$4500,3,0)</f>
        <v>148.53</v>
      </c>
      <c r="L3123">
        <f t="shared" si="556"/>
        <v>2284.1041141531214</v>
      </c>
      <c r="M3123">
        <v>228.6</v>
      </c>
      <c r="O3123">
        <f t="shared" si="557"/>
        <v>739.7935529250816</v>
      </c>
      <c r="R3123">
        <f t="shared" si="558"/>
        <v>46.344794965349372</v>
      </c>
      <c r="U3123" s="2">
        <f t="shared" si="562"/>
        <v>38.300585343286016</v>
      </c>
      <c r="V3123">
        <f>VLOOKUP(A3123,'VXZ-IV'!A$1:C$4500,3,0)</f>
        <v>38.299999999999997</v>
      </c>
      <c r="W3123" s="10">
        <f t="shared" si="564"/>
        <v>1.5283114517483654E-5</v>
      </c>
      <c r="X3123">
        <f t="shared" si="559"/>
        <v>43.436868650132773</v>
      </c>
      <c r="Y3123">
        <v>43.44</v>
      </c>
      <c r="AA3123" s="10">
        <f t="shared" si="565"/>
        <v>-7.2084481289702573E-5</v>
      </c>
      <c r="AB3123">
        <f t="shared" si="560"/>
        <v>123.09749790959917</v>
      </c>
      <c r="AC3123">
        <f>VLOOKUP(A3123,'VIXY-IV'!A$1:E$2000,4,0)</f>
        <v>123.38200000000001</v>
      </c>
      <c r="AD3123" s="10">
        <f t="shared" si="568"/>
        <v>-2.3058638245516683E-3</v>
      </c>
      <c r="AE3123">
        <f>ROW()</f>
        <v>3123</v>
      </c>
      <c r="AF3123">
        <f t="shared" si="555"/>
        <v>0.76339869281045747</v>
      </c>
      <c r="AG3123">
        <f>AG3122*(1-(AG$1+AG$5))^($A3123-$A3122)*(1+2*(E3123/E3122-1))</f>
        <v>422.77480342677893</v>
      </c>
      <c r="AH3123">
        <f>VLOOKUP(A3123,'UVXY-IV'!A$2:E$2000,4,0)</f>
        <v>2092.87</v>
      </c>
      <c r="AJ3123" s="10">
        <f t="shared" si="567"/>
        <v>-0.797992802502411</v>
      </c>
      <c r="AK3123">
        <f t="shared" si="563"/>
        <v>35.741046327988883</v>
      </c>
      <c r="AO3123">
        <f>AO3122*(1-AO$1+H3122)^($A3123-$A3122)*(2-E3123/E3122)</f>
        <v>36.707734945806628</v>
      </c>
      <c r="AP3123">
        <v>36.71</v>
      </c>
      <c r="AQ3123" s="10">
        <f t="shared" si="566"/>
        <v>-6.1701285572701714E-5</v>
      </c>
    </row>
    <row r="3124" spans="1:43" x14ac:dyDescent="0.25">
      <c r="A3124" s="1">
        <v>42594</v>
      </c>
      <c r="B3124" s="12">
        <v>11.55</v>
      </c>
      <c r="C3124" s="12">
        <v>15.26</v>
      </c>
      <c r="D3124">
        <v>245.05410000000001</v>
      </c>
      <c r="E3124">
        <v>217.95760000000001</v>
      </c>
      <c r="F3124">
        <v>23171.937441999999</v>
      </c>
      <c r="G3124">
        <v>20613.415080999999</v>
      </c>
      <c r="H3124">
        <f>(1/(1-91/360*VLOOKUP($A3124,Tbills!$B$4:$C$974,2,1)/100))^((1)/91)-1</f>
        <v>7.9195510458429652E-6</v>
      </c>
      <c r="I3124" s="2">
        <f t="shared" si="561"/>
        <v>147.19830339052791</v>
      </c>
      <c r="J3124">
        <f>VLOOKUP(A3124,'VXX-IV'!A$1:C$4500,3,0)</f>
        <v>147.22</v>
      </c>
      <c r="L3124">
        <f t="shared" si="556"/>
        <v>2243.6422199090875</v>
      </c>
      <c r="M3124">
        <v>224.5</v>
      </c>
      <c r="O3124">
        <f t="shared" si="557"/>
        <v>729.96043891284171</v>
      </c>
      <c r="R3124">
        <f t="shared" si="558"/>
        <v>46.547510689154642</v>
      </c>
      <c r="U3124" s="2">
        <f t="shared" si="562"/>
        <v>38.397465928028687</v>
      </c>
      <c r="V3124">
        <f>VLOOKUP(A3124,'VXZ-IV'!A$1:C$4500,3,0)</f>
        <v>38.4</v>
      </c>
      <c r="W3124" s="10">
        <f t="shared" si="564"/>
        <v>-6.5991457586234148E-5</v>
      </c>
      <c r="X3124">
        <f t="shared" si="559"/>
        <v>43.32501873315082</v>
      </c>
      <c r="Y3124">
        <v>43.33</v>
      </c>
      <c r="AA3124" s="10">
        <f t="shared" si="565"/>
        <v>-1.1496115506992588E-4</v>
      </c>
      <c r="AB3124">
        <f t="shared" si="560"/>
        <v>122.00898375012247</v>
      </c>
      <c r="AC3124">
        <f>VLOOKUP(A3124,'VIXY-IV'!A$1:E$2000,4,0)</f>
        <v>122.29640000000001</v>
      </c>
      <c r="AD3124" s="10">
        <f t="shared" si="568"/>
        <v>-2.3501611648220067E-3</v>
      </c>
      <c r="AE3124">
        <f>ROW()</f>
        <v>3124</v>
      </c>
      <c r="AF3124">
        <f t="shared" si="555"/>
        <v>0.75688073394495414</v>
      </c>
      <c r="AG3124">
        <f>AG3123*(1-(AG$1+AG$5))^($A3124-$A3123)*(1+2*(E3124/E3123-1))</f>
        <v>415.28702456359036</v>
      </c>
      <c r="AH3124">
        <f>VLOOKUP(A3124,'UVXY-IV'!A$2:E$2000,4,0)</f>
        <v>2055.84</v>
      </c>
      <c r="AJ3124" s="10">
        <f t="shared" si="567"/>
        <v>-0.79799642746342592</v>
      </c>
      <c r="AK3124">
        <f t="shared" si="563"/>
        <v>36.055280837478939</v>
      </c>
      <c r="AO3124">
        <f>AO3123*(1-AO$1+H3123)^($A3124-$A3123)*(2-E3124/E3123)</f>
        <v>37.031116942372492</v>
      </c>
      <c r="AP3124">
        <v>37.03</v>
      </c>
      <c r="AQ3124" s="10">
        <f t="shared" si="566"/>
        <v>3.0163175060549108E-5</v>
      </c>
    </row>
    <row r="3125" spans="1:43" x14ac:dyDescent="0.25">
      <c r="A3125" s="1">
        <v>42597</v>
      </c>
      <c r="B3125" s="12">
        <v>11.81</v>
      </c>
      <c r="C3125" s="12">
        <v>15.38</v>
      </c>
      <c r="D3125">
        <v>242.64439999999999</v>
      </c>
      <c r="E3125">
        <v>215.8091</v>
      </c>
      <c r="F3125">
        <v>23147.749256999999</v>
      </c>
      <c r="G3125">
        <v>20591.407876000001</v>
      </c>
      <c r="H3125">
        <f>(1/(1-91/360*VLOOKUP($A3125,Tbills!$B$4:$C$974,2,1)/100))^((1)/91)-1</f>
        <v>7.9195510458429652E-6</v>
      </c>
      <c r="I3125" s="2">
        <f t="shared" si="561"/>
        <v>145.74019108154727</v>
      </c>
      <c r="J3125">
        <f>VLOOKUP(A3125,'VXX-IV'!A$1:C$4500,3,0)</f>
        <v>145.76</v>
      </c>
      <c r="L3125">
        <f t="shared" si="556"/>
        <v>2199.1631525372823</v>
      </c>
      <c r="M3125">
        <v>220.10000000000002</v>
      </c>
      <c r="O3125">
        <f t="shared" si="557"/>
        <v>719.09444459279769</v>
      </c>
      <c r="R3125">
        <f t="shared" si="558"/>
        <v>46.770586478834673</v>
      </c>
      <c r="U3125" s="2">
        <f t="shared" si="562"/>
        <v>38.354578670705678</v>
      </c>
      <c r="V3125">
        <f>VLOOKUP(A3125,'VXZ-IV'!A$1:C$4500,3,0)</f>
        <v>38.36</v>
      </c>
      <c r="W3125" s="10">
        <f t="shared" si="564"/>
        <v>-1.4132766669239238E-4</v>
      </c>
      <c r="X3125">
        <f t="shared" si="559"/>
        <v>43.367491326173571</v>
      </c>
      <c r="Y3125">
        <v>43.37</v>
      </c>
      <c r="AA3125" s="10">
        <f t="shared" si="565"/>
        <v>-5.7843528393553001E-5</v>
      </c>
      <c r="AB3125">
        <f t="shared" si="560"/>
        <v>120.80492446121056</v>
      </c>
      <c r="AC3125">
        <f>VLOOKUP(A3125,'VIXY-IV'!A$1:E$2000,4,0)</f>
        <v>121.0904</v>
      </c>
      <c r="AD3125" s="10">
        <f t="shared" si="568"/>
        <v>-2.3575406373208541E-3</v>
      </c>
      <c r="AE3125">
        <f>ROW()</f>
        <v>3125</v>
      </c>
      <c r="AF3125">
        <f t="shared" si="555"/>
        <v>0.76788036410923277</v>
      </c>
      <c r="AG3125">
        <f>AG3124*(1-(AG$1+AG$5))^($A3125-$A3124)*(1+2*(E3125/E3124-1))</f>
        <v>407.05855109614811</v>
      </c>
      <c r="AH3125">
        <f>VLOOKUP(A3125,'UVXY-IV'!A$2:E$2000,4,0)</f>
        <v>2015.31</v>
      </c>
      <c r="AJ3125" s="10">
        <f t="shared" si="567"/>
        <v>-0.79801690504381551</v>
      </c>
      <c r="AK3125">
        <f t="shared" si="563"/>
        <v>36.405605664658111</v>
      </c>
      <c r="AO3125">
        <f>AO3124*(1-AO$1+H3124)^($A3125-$A3124)*(2-E3125/E3124)</f>
        <v>37.392887423455505</v>
      </c>
      <c r="AP3125">
        <v>37.4</v>
      </c>
      <c r="AQ3125" s="10">
        <f t="shared" si="566"/>
        <v>-1.9017584343561378E-4</v>
      </c>
    </row>
    <row r="3126" spans="1:43" x14ac:dyDescent="0.25">
      <c r="A3126" s="1">
        <v>42598</v>
      </c>
      <c r="B3126" s="12">
        <v>12.64</v>
      </c>
      <c r="C3126" s="12">
        <v>16.02</v>
      </c>
      <c r="D3126">
        <v>250.98490000000001</v>
      </c>
      <c r="E3126">
        <v>223.22550000000001</v>
      </c>
      <c r="F3126">
        <v>23489.596772000001</v>
      </c>
      <c r="G3126">
        <v>20895.340096</v>
      </c>
      <c r="H3126">
        <f>(1/(1-91/360*VLOOKUP($A3126,Tbills!$B$4:$C$974,2,1)/100))^((1)/91)-1</f>
        <v>7.9195510458429652E-6</v>
      </c>
      <c r="I3126" s="2">
        <f t="shared" si="561"/>
        <v>150.74609332976627</v>
      </c>
      <c r="J3126">
        <f>VLOOKUP(A3126,'VXX-IV'!A$1:C$4500,3,0)</f>
        <v>150.77000000000001</v>
      </c>
      <c r="L3126">
        <f t="shared" si="556"/>
        <v>2350.226453720476</v>
      </c>
      <c r="M3126">
        <v>235.2</v>
      </c>
      <c r="O3126">
        <f t="shared" si="557"/>
        <v>756.13708500021676</v>
      </c>
      <c r="R3126">
        <f t="shared" si="558"/>
        <v>45.964859885697543</v>
      </c>
      <c r="U3126" s="2">
        <f t="shared" si="562"/>
        <v>38.920052630720633</v>
      </c>
      <c r="V3126">
        <f>VLOOKUP(A3126,'VXZ-IV'!A$1:C$4500,3,0)</f>
        <v>38.92</v>
      </c>
      <c r="W3126" s="10">
        <f t="shared" si="564"/>
        <v>1.3522795641041085E-6</v>
      </c>
      <c r="X3126">
        <f t="shared" si="559"/>
        <v>42.726138806083704</v>
      </c>
      <c r="Y3126">
        <v>42.73</v>
      </c>
      <c r="AA3126" s="10">
        <f t="shared" si="565"/>
        <v>-9.0362600428162132E-5</v>
      </c>
      <c r="AB3126">
        <f t="shared" si="560"/>
        <v>124.95598229306815</v>
      </c>
      <c r="AC3126">
        <f>VLOOKUP(A3126,'VIXY-IV'!A$1:E$2000,4,0)</f>
        <v>125.2576</v>
      </c>
      <c r="AD3126" s="10">
        <f t="shared" si="568"/>
        <v>-2.4079792917304221E-3</v>
      </c>
      <c r="AE3126">
        <f>ROW()</f>
        <v>3126</v>
      </c>
      <c r="AF3126">
        <f t="shared" si="555"/>
        <v>0.78901373283395759</v>
      </c>
      <c r="AG3126">
        <f>AG3125*(1-(AG$1+AG$5))^($A3126-$A3125)*(1+2*(E3126/E3125-1))</f>
        <v>435.02147892901451</v>
      </c>
      <c r="AH3126">
        <f>VLOOKUP(A3126,'UVXY-IV'!A$2:E$2000,4,0)</f>
        <v>2153.9</v>
      </c>
      <c r="AJ3126" s="10">
        <f t="shared" si="567"/>
        <v>-0.79803079115603581</v>
      </c>
      <c r="AK3126">
        <f t="shared" si="563"/>
        <v>35.152869402593176</v>
      </c>
      <c r="AO3126">
        <f>AO3125*(1-AO$1+H3125)^($A3126-$A3125)*(2-E3126/E3125)</f>
        <v>36.106810468539258</v>
      </c>
      <c r="AP3126">
        <v>36.11</v>
      </c>
      <c r="AQ3126" s="10">
        <f t="shared" si="566"/>
        <v>-8.8328204396082022E-5</v>
      </c>
    </row>
    <row r="3127" spans="1:43" x14ac:dyDescent="0.25">
      <c r="A3127" s="1">
        <v>42599</v>
      </c>
      <c r="B3127" s="12">
        <v>12.19</v>
      </c>
      <c r="C3127" s="12">
        <v>15.52</v>
      </c>
      <c r="D3127">
        <v>242.79810000000001</v>
      </c>
      <c r="E3127">
        <v>215.94239999999999</v>
      </c>
      <c r="F3127">
        <v>23315.100758</v>
      </c>
      <c r="G3127">
        <v>20739.950428</v>
      </c>
      <c r="H3127">
        <f>(1/(1-91/360*VLOOKUP($A3127,Tbills!$B$4:$C$974,2,1)/100))^((1)/91)-1</f>
        <v>7.9195510458429652E-6</v>
      </c>
      <c r="I3127" s="2">
        <f t="shared" si="561"/>
        <v>145.8253966013132</v>
      </c>
      <c r="J3127">
        <f>VLOOKUP(A3127,'VXX-IV'!A$1:C$4500,3,0)</f>
        <v>145.84</v>
      </c>
      <c r="L3127">
        <f t="shared" si="556"/>
        <v>2196.7845151294528</v>
      </c>
      <c r="M3127">
        <v>219.89999999999998</v>
      </c>
      <c r="O3127">
        <f t="shared" si="557"/>
        <v>719.10752252755537</v>
      </c>
      <c r="R3127">
        <f t="shared" si="558"/>
        <v>46.712587796476626</v>
      </c>
      <c r="U3127" s="2">
        <f t="shared" si="562"/>
        <v>38.629987187408133</v>
      </c>
      <c r="V3127">
        <f>VLOOKUP(A3127,'VXZ-IV'!A$1:C$4500,3,0)</f>
        <v>38.630000000000003</v>
      </c>
      <c r="W3127" s="10">
        <f t="shared" si="564"/>
        <v>-3.3167465363082016E-7</v>
      </c>
      <c r="X3127">
        <f t="shared" si="559"/>
        <v>43.042623600378811</v>
      </c>
      <c r="Y3127">
        <v>43.05</v>
      </c>
      <c r="AA3127" s="10">
        <f t="shared" si="565"/>
        <v>-1.7134493893578018E-4</v>
      </c>
      <c r="AB3127">
        <f t="shared" si="560"/>
        <v>120.87863197226461</v>
      </c>
      <c r="AC3127">
        <f>VLOOKUP(A3127,'VIXY-IV'!A$1:E$2000,4,0)</f>
        <v>121.1748</v>
      </c>
      <c r="AD3127" s="10">
        <f t="shared" si="568"/>
        <v>-2.4441387791470648E-3</v>
      </c>
      <c r="AE3127">
        <f>ROW()</f>
        <v>3127</v>
      </c>
      <c r="AF3127">
        <f t="shared" si="555"/>
        <v>0.78543814432989689</v>
      </c>
      <c r="AG3127">
        <f>AG3126*(1-(AG$1+AG$5))^($A3127-$A3126)*(1+2*(E3127/E3126-1))</f>
        <v>406.62118983087879</v>
      </c>
      <c r="AH3127">
        <f>VLOOKUP(A3127,'UVXY-IV'!A$2:E$2000,4,0)</f>
        <v>2013.42</v>
      </c>
      <c r="AJ3127" s="10">
        <f t="shared" si="567"/>
        <v>-0.79804452631300038</v>
      </c>
      <c r="AK3127">
        <f t="shared" si="563"/>
        <v>36.298099053072185</v>
      </c>
      <c r="AO3127">
        <f>AO3126*(1-AO$1+H3126)^($A3127-$A3126)*(2-E3127/E3126)</f>
        <v>37.283770944764001</v>
      </c>
      <c r="AP3127">
        <v>37.29</v>
      </c>
      <c r="AQ3127" s="10">
        <f t="shared" si="566"/>
        <v>-1.6704358369534766E-4</v>
      </c>
    </row>
    <row r="3128" spans="1:43" x14ac:dyDescent="0.25">
      <c r="A3128" s="1">
        <v>42600</v>
      </c>
      <c r="B3128" s="12">
        <v>11.43</v>
      </c>
      <c r="C3128" s="12">
        <v>15.16</v>
      </c>
      <c r="D3128">
        <v>238.82859999999999</v>
      </c>
      <c r="E3128">
        <v>212.41030000000001</v>
      </c>
      <c r="F3128">
        <v>23336.666380999999</v>
      </c>
      <c r="G3128">
        <v>20758.969879</v>
      </c>
      <c r="H3128">
        <f>(1/(1-91/360*VLOOKUP($A3128,Tbills!$B$4:$C$974,2,1)/100))^((1)/91)-1</f>
        <v>7.7805618148296674E-6</v>
      </c>
      <c r="I3128" s="2">
        <f t="shared" si="561"/>
        <v>143.43780326831993</v>
      </c>
      <c r="J3128">
        <f>VLOOKUP(A3128,'VXX-IV'!A$1:C$4500,3,0)</f>
        <v>143.44999999999999</v>
      </c>
      <c r="L3128">
        <f t="shared" si="556"/>
        <v>2124.8408024344062</v>
      </c>
      <c r="M3128">
        <v>212.60000000000002</v>
      </c>
      <c r="O3128">
        <f t="shared" si="557"/>
        <v>701.44057036984896</v>
      </c>
      <c r="R3128">
        <f t="shared" si="558"/>
        <v>47.092490207395556</v>
      </c>
      <c r="U3128" s="2">
        <f t="shared" si="562"/>
        <v>38.664775717240659</v>
      </c>
      <c r="V3128">
        <f>VLOOKUP(A3128,'VXZ-IV'!A$1:C$4500,3,0)</f>
        <v>38.67</v>
      </c>
      <c r="W3128" s="10">
        <f t="shared" si="564"/>
        <v>-1.3509911454212542E-4</v>
      </c>
      <c r="X3128">
        <f t="shared" si="559"/>
        <v>43.001895673722537</v>
      </c>
      <c r="Y3128">
        <v>43</v>
      </c>
      <c r="AA3128" s="10">
        <f t="shared" si="565"/>
        <v>4.4085435407792417E-5</v>
      </c>
      <c r="AB3128">
        <f t="shared" si="560"/>
        <v>118.90101136536303</v>
      </c>
      <c r="AC3128">
        <f>VLOOKUP(A3128,'VIXY-IV'!A$1:E$2000,4,0)</f>
        <v>119.1992</v>
      </c>
      <c r="AD3128" s="10">
        <f t="shared" si="568"/>
        <v>-2.5015992946006982E-3</v>
      </c>
      <c r="AE3128">
        <f>ROW()</f>
        <v>3128</v>
      </c>
      <c r="AF3128">
        <f t="shared" si="555"/>
        <v>0.75395778364116095</v>
      </c>
      <c r="AG3128">
        <f>AG3127*(1-(AG$1+AG$5))^($A3128-$A3127)*(1+2*(E3128/E3127-1))</f>
        <v>393.30599291336966</v>
      </c>
      <c r="AH3128">
        <f>VLOOKUP(A3128,'UVXY-IV'!A$2:E$2000,4,0)</f>
        <v>1947.69</v>
      </c>
      <c r="AJ3128" s="10">
        <f t="shared" si="567"/>
        <v>-0.79806540418990202</v>
      </c>
      <c r="AK3128">
        <f t="shared" si="563"/>
        <v>36.890097071372551</v>
      </c>
      <c r="AO3128">
        <f>AO3127*(1-AO$1+H3127)^($A3128-$A3127)*(2-E3128/E3127)</f>
        <v>37.892508084271476</v>
      </c>
      <c r="AP3128">
        <v>37.9</v>
      </c>
      <c r="AQ3128" s="10">
        <f t="shared" si="566"/>
        <v>-1.9767587674202058E-4</v>
      </c>
    </row>
    <row r="3129" spans="1:43" x14ac:dyDescent="0.25">
      <c r="A3129" s="1">
        <v>42601</v>
      </c>
      <c r="B3129" s="12">
        <v>11.34</v>
      </c>
      <c r="C3129" s="12">
        <v>15.13</v>
      </c>
      <c r="D3129">
        <v>240.45060000000001</v>
      </c>
      <c r="E3129">
        <v>213.85120000000001</v>
      </c>
      <c r="F3129">
        <v>23469.243666999999</v>
      </c>
      <c r="G3129">
        <v>20876.741569000002</v>
      </c>
      <c r="H3129">
        <f>(1/(1-91/360*VLOOKUP($A3129,Tbills!$B$4:$C$974,2,1)/100))^((1)/91)-1</f>
        <v>7.7805618148296674E-6</v>
      </c>
      <c r="I3129" s="2">
        <f t="shared" si="561"/>
        <v>144.40843716657307</v>
      </c>
      <c r="J3129">
        <f>VLOOKUP(A3129,'VXX-IV'!A$1:C$4500,3,0)</f>
        <v>144.43</v>
      </c>
      <c r="L3129">
        <f t="shared" si="556"/>
        <v>2153.5882114244437</v>
      </c>
      <c r="M3129">
        <v>215.5</v>
      </c>
      <c r="O3129">
        <f t="shared" si="557"/>
        <v>708.5540983902182</v>
      </c>
      <c r="R3129">
        <f t="shared" si="558"/>
        <v>46.930641002844311</v>
      </c>
      <c r="U3129" s="2">
        <f t="shared" si="562"/>
        <v>38.883484957692126</v>
      </c>
      <c r="V3129">
        <f>VLOOKUP(A3129,'VXZ-IV'!A$1:C$4500,3,0)</f>
        <v>38.880000000000003</v>
      </c>
      <c r="W3129" s="10">
        <f t="shared" si="564"/>
        <v>8.9633685496970372E-5</v>
      </c>
      <c r="X3129">
        <f t="shared" si="559"/>
        <v>42.756684601984823</v>
      </c>
      <c r="Y3129">
        <v>42.76</v>
      </c>
      <c r="AA3129" s="10">
        <f t="shared" si="565"/>
        <v>-7.7535033095821326E-5</v>
      </c>
      <c r="AB3129">
        <f t="shared" si="560"/>
        <v>119.70713366812113</v>
      </c>
      <c r="AC3129">
        <f>VLOOKUP(A3129,'VIXY-IV'!A$1:E$2000,4,0)</f>
        <v>120.012</v>
      </c>
      <c r="AD3129" s="10">
        <f t="shared" si="568"/>
        <v>-2.5402987357836526E-3</v>
      </c>
      <c r="AE3129">
        <f>ROW()</f>
        <v>3129</v>
      </c>
      <c r="AF3129">
        <f t="shared" si="555"/>
        <v>0.74950429610046265</v>
      </c>
      <c r="AG3129">
        <f>AG3128*(1-(AG$1+AG$5))^($A3129-$A3128)*(1+2*(E3129/E3128-1))</f>
        <v>398.62859617783676</v>
      </c>
      <c r="AH3129">
        <f>VLOOKUP(A3129,'UVXY-IV'!A$2:E$2000,4,0)</f>
        <v>1974.19</v>
      </c>
      <c r="AJ3129" s="10">
        <f t="shared" si="567"/>
        <v>-0.7980799233215462</v>
      </c>
      <c r="AK3129">
        <f t="shared" si="563"/>
        <v>36.638144026096199</v>
      </c>
      <c r="AO3129">
        <f>AO3128*(1-AO$1+H3128)^($A3129-$A3128)*(2-E3129/E3128)</f>
        <v>37.634362456471692</v>
      </c>
      <c r="AP3129">
        <v>37.64</v>
      </c>
      <c r="AQ3129" s="10">
        <f t="shared" si="566"/>
        <v>-1.4977533284565858E-4</v>
      </c>
    </row>
    <row r="3130" spans="1:43" x14ac:dyDescent="0.25">
      <c r="A3130" s="1">
        <v>42604</v>
      </c>
      <c r="B3130" s="12">
        <v>12.27</v>
      </c>
      <c r="C3130" s="12">
        <v>15.5</v>
      </c>
      <c r="D3130">
        <v>241.36240000000001</v>
      </c>
      <c r="E3130">
        <v>214.65719999999999</v>
      </c>
      <c r="F3130">
        <v>23520.978491999998</v>
      </c>
      <c r="G3130">
        <v>20922.274266</v>
      </c>
      <c r="H3130">
        <f>(1/(1-91/360*VLOOKUP($A3130,Tbills!$B$4:$C$974,2,1)/100))^((1)/91)-1</f>
        <v>7.7805618148296674E-6</v>
      </c>
      <c r="I3130" s="2">
        <f t="shared" si="561"/>
        <v>144.94543738657748</v>
      </c>
      <c r="J3130">
        <f>VLOOKUP(A3130,'VXX-IV'!A$1:C$4500,3,0)</f>
        <v>144.97</v>
      </c>
      <c r="L3130">
        <f t="shared" si="556"/>
        <v>2169.5782480813609</v>
      </c>
      <c r="M3130">
        <v>217.10000000000002</v>
      </c>
      <c r="O3130">
        <f t="shared" si="557"/>
        <v>712.48784882852226</v>
      </c>
      <c r="R3130">
        <f t="shared" si="558"/>
        <v>46.835848492204512</v>
      </c>
      <c r="U3130" s="2">
        <f t="shared" si="562"/>
        <v>38.966347872651085</v>
      </c>
      <c r="V3130">
        <f>VLOOKUP(A3130,'VXZ-IV'!A$1:C$4500,3,0)</f>
        <v>38.97</v>
      </c>
      <c r="W3130" s="10">
        <f t="shared" si="564"/>
        <v>-9.3716380521247089E-5</v>
      </c>
      <c r="X3130">
        <f t="shared" si="559"/>
        <v>42.659693258420205</v>
      </c>
      <c r="Y3130">
        <v>42.66</v>
      </c>
      <c r="AA3130" s="10">
        <f t="shared" si="565"/>
        <v>-7.1903792731031757E-6</v>
      </c>
      <c r="AB3130">
        <f t="shared" si="560"/>
        <v>120.15694901099307</v>
      </c>
      <c r="AC3130">
        <f>VLOOKUP(A3130,'VIXY-IV'!A$1:E$2000,4,0)</f>
        <v>120.46120000000001</v>
      </c>
      <c r="AD3130" s="10">
        <f t="shared" si="568"/>
        <v>-2.5257177332363989E-3</v>
      </c>
      <c r="AE3130">
        <f>ROW()</f>
        <v>3130</v>
      </c>
      <c r="AF3130">
        <f t="shared" si="555"/>
        <v>0.79161290322580646</v>
      </c>
      <c r="AG3130">
        <f>AG3129*(1-(AG$1+AG$5))^($A3130-$A3129)*(1+2*(E3130/E3129-1))</f>
        <v>401.59283712925179</v>
      </c>
      <c r="AH3130">
        <f>VLOOKUP(A3130,'UVXY-IV'!A$2:E$2000,4,0)</f>
        <v>1989.05</v>
      </c>
      <c r="AJ3130" s="10">
        <f t="shared" si="567"/>
        <v>-0.79809816891015717</v>
      </c>
      <c r="AK3130">
        <f t="shared" si="563"/>
        <v>36.494955977235456</v>
      </c>
      <c r="AO3130">
        <f>AO3129*(1-AO$1+H3129)^($A3130-$A3129)*(2-E3130/E3129)</f>
        <v>37.489234560366896</v>
      </c>
      <c r="AP3130">
        <v>37.49</v>
      </c>
      <c r="AQ3130" s="10">
        <f t="shared" si="566"/>
        <v>-2.0417168127617735E-5</v>
      </c>
    </row>
    <row r="3131" spans="1:43" x14ac:dyDescent="0.25">
      <c r="A3131" s="1">
        <v>42605</v>
      </c>
      <c r="B3131" s="12">
        <v>12.38</v>
      </c>
      <c r="C3131" s="12">
        <v>15.42</v>
      </c>
      <c r="D3131">
        <v>240.96379999999999</v>
      </c>
      <c r="E3131">
        <v>214.30099999999999</v>
      </c>
      <c r="F3131">
        <v>23620.00346</v>
      </c>
      <c r="G3131">
        <v>21010.19572</v>
      </c>
      <c r="H3131">
        <f>(1/(1-91/360*VLOOKUP($A3131,Tbills!$B$4:$C$974,2,1)/100))^((1)/91)-1</f>
        <v>7.7805618148296674E-6</v>
      </c>
      <c r="I3131" s="2">
        <f t="shared" si="561"/>
        <v>144.70253755491791</v>
      </c>
      <c r="J3131">
        <f>VLOOKUP(A3131,'VXX-IV'!A$1:C$4500,3,0)</f>
        <v>144.72</v>
      </c>
      <c r="L3131">
        <f t="shared" si="556"/>
        <v>2162.296968593098</v>
      </c>
      <c r="M3131">
        <v>216.4</v>
      </c>
      <c r="O3131">
        <f t="shared" si="557"/>
        <v>710.6904559647221</v>
      </c>
      <c r="R3131">
        <f t="shared" si="558"/>
        <v>46.872588966659912</v>
      </c>
      <c r="U3131" s="2">
        <f t="shared" si="562"/>
        <v>39.129444789791052</v>
      </c>
      <c r="V3131">
        <f>VLOOKUP(A3131,'VXZ-IV'!A$1:C$4500,3,0)</f>
        <v>39.130000000000003</v>
      </c>
      <c r="W3131" s="10">
        <f t="shared" si="564"/>
        <v>-1.4188862993869122E-5</v>
      </c>
      <c r="X3131">
        <f t="shared" si="559"/>
        <v>42.479184204049389</v>
      </c>
      <c r="Y3131">
        <v>42.48</v>
      </c>
      <c r="AA3131" s="10">
        <f t="shared" si="565"/>
        <v>-1.9204236125447416E-5</v>
      </c>
      <c r="AB3131">
        <f t="shared" si="560"/>
        <v>119.95710988266705</v>
      </c>
      <c r="AC3131">
        <f>VLOOKUP(A3131,'VIXY-IV'!A$1:E$2000,4,0)</f>
        <v>120.25920000000001</v>
      </c>
      <c r="AD3131" s="10">
        <f t="shared" si="568"/>
        <v>-2.511991742277897E-3</v>
      </c>
      <c r="AE3131">
        <f>ROW()</f>
        <v>3131</v>
      </c>
      <c r="AF3131">
        <f t="shared" si="555"/>
        <v>0.80285343709468227</v>
      </c>
      <c r="AG3131">
        <f>AG3130*(1-(AG$1+AG$5))^($A3131-$A3130)*(1+2*(E3131/E3130-1))</f>
        <v>400.24655067979756</v>
      </c>
      <c r="AH3131">
        <f>VLOOKUP(A3131,'UVXY-IV'!A$2:E$2000,4,0)</f>
        <v>1982.48</v>
      </c>
      <c r="AJ3131" s="10">
        <f t="shared" si="567"/>
        <v>-0.79810815207225416</v>
      </c>
      <c r="AK3131">
        <f t="shared" si="563"/>
        <v>36.553812754700004</v>
      </c>
      <c r="AO3131">
        <f>AO3130*(1-AO$1+H3130)^($A3131-$A3130)*(2-E3131/E3130)</f>
        <v>37.550347101675939</v>
      </c>
      <c r="AP3131">
        <v>37.549999999999997</v>
      </c>
      <c r="AQ3131" s="10">
        <f t="shared" si="566"/>
        <v>9.2437197320993647E-6</v>
      </c>
    </row>
    <row r="3132" spans="1:43" x14ac:dyDescent="0.25">
      <c r="A3132" s="1">
        <v>42606</v>
      </c>
      <c r="B3132" s="12">
        <v>13.45</v>
      </c>
      <c r="C3132" s="12">
        <v>16</v>
      </c>
      <c r="D3132">
        <v>247.4675</v>
      </c>
      <c r="E3132">
        <v>220.08340000000001</v>
      </c>
      <c r="F3132">
        <v>23746.998050999999</v>
      </c>
      <c r="G3132">
        <v>21122.995027000001</v>
      </c>
      <c r="H3132">
        <f>(1/(1-91/360*VLOOKUP($A3132,Tbills!$B$4:$C$974,2,1)/100))^((1)/91)-1</f>
        <v>7.7805618148296674E-6</v>
      </c>
      <c r="I3132" s="2">
        <f t="shared" si="561"/>
        <v>148.60448771616501</v>
      </c>
      <c r="J3132">
        <f>VLOOKUP(A3132,'VXX-IV'!A$1:C$4500,3,0)</f>
        <v>148.63</v>
      </c>
      <c r="L3132">
        <f t="shared" si="556"/>
        <v>2278.90050318571</v>
      </c>
      <c r="M3132">
        <v>228.1</v>
      </c>
      <c r="O3132">
        <f t="shared" si="557"/>
        <v>739.42996093401018</v>
      </c>
      <c r="R3132">
        <f t="shared" si="558"/>
        <v>46.238126295031407</v>
      </c>
      <c r="U3132" s="2">
        <f t="shared" si="562"/>
        <v>39.338867725440792</v>
      </c>
      <c r="V3132">
        <f>VLOOKUP(A3132,'VXZ-IV'!A$1:C$4500,3,0)</f>
        <v>39.340000000000003</v>
      </c>
      <c r="W3132" s="10">
        <f t="shared" si="564"/>
        <v>-2.8781763070973021E-5</v>
      </c>
      <c r="X3132">
        <f t="shared" si="559"/>
        <v>42.249888453241539</v>
      </c>
      <c r="Y3132">
        <v>42.25</v>
      </c>
      <c r="AA3132" s="10">
        <f t="shared" si="565"/>
        <v>-2.6401599635406114E-6</v>
      </c>
      <c r="AB3132">
        <f t="shared" si="560"/>
        <v>123.19340153780989</v>
      </c>
      <c r="AC3132">
        <f>VLOOKUP(A3132,'VIXY-IV'!A$1:E$2000,4,0)</f>
        <v>123.4996</v>
      </c>
      <c r="AD3132" s="10">
        <f t="shared" si="568"/>
        <v>-2.4793478050949558E-3</v>
      </c>
      <c r="AE3132">
        <f>ROW()</f>
        <v>3132</v>
      </c>
      <c r="AF3132">
        <f t="shared" si="555"/>
        <v>0.84062499999999996</v>
      </c>
      <c r="AG3132">
        <f>AG3131*(1-(AG$1+AG$5))^($A3132-$A3131)*(1+2*(E3132/E3131-1))</f>
        <v>421.83172706951035</v>
      </c>
      <c r="AH3132">
        <f>VLOOKUP(A3132,'UVXY-IV'!A$2:E$2000,4,0)</f>
        <v>2089.41</v>
      </c>
      <c r="AJ3132" s="10">
        <f t="shared" si="567"/>
        <v>-0.79810964479469781</v>
      </c>
      <c r="AK3132">
        <f t="shared" si="563"/>
        <v>35.565838964970396</v>
      </c>
      <c r="AO3132">
        <f>AO3131*(1-AO$1+H3131)^($A3132-$A3131)*(2-E3132/E3131)</f>
        <v>36.536073689798698</v>
      </c>
      <c r="AP3132">
        <v>36.54</v>
      </c>
      <c r="AQ3132" s="10">
        <f t="shared" si="566"/>
        <v>-1.0745238646148181E-4</v>
      </c>
    </row>
    <row r="3133" spans="1:43" x14ac:dyDescent="0.25">
      <c r="A3133" s="1">
        <v>42607</v>
      </c>
      <c r="B3133" s="12">
        <v>13.63</v>
      </c>
      <c r="C3133" s="12">
        <v>16.13</v>
      </c>
      <c r="D3133">
        <v>244.89580000000001</v>
      </c>
      <c r="E3133">
        <v>217.7945</v>
      </c>
      <c r="F3133">
        <v>23563.572005999999</v>
      </c>
      <c r="G3133">
        <v>20959.672901000002</v>
      </c>
      <c r="H3133">
        <f>(1/(1-91/360*VLOOKUP($A3133,Tbills!$B$4:$C$974,2,1)/100))^((1)/91)-1</f>
        <v>8.1975348396046144E-6</v>
      </c>
      <c r="I3133" s="2">
        <f t="shared" si="561"/>
        <v>147.05659337598487</v>
      </c>
      <c r="J3133">
        <f>VLOOKUP(A3133,'VXX-IV'!A$1:C$4500,3,0)</f>
        <v>147.08000000000001</v>
      </c>
      <c r="L3133">
        <f t="shared" si="556"/>
        <v>2231.4161135835921</v>
      </c>
      <c r="M3133">
        <v>223.29999999999998</v>
      </c>
      <c r="O3133">
        <f t="shared" si="557"/>
        <v>727.87015999511618</v>
      </c>
      <c r="R3133">
        <f t="shared" si="558"/>
        <v>46.476466894544252</v>
      </c>
      <c r="U3133" s="2">
        <f t="shared" si="562"/>
        <v>39.034055487874859</v>
      </c>
      <c r="V3133">
        <f>VLOOKUP(A3133,'VXZ-IV'!A$1:C$4500,3,0)</f>
        <v>39.04</v>
      </c>
      <c r="W3133" s="10">
        <f t="shared" si="564"/>
        <v>-1.5226721632022322E-4</v>
      </c>
      <c r="X3133">
        <f t="shared" si="559"/>
        <v>42.575337120776148</v>
      </c>
      <c r="Y3133">
        <v>42.58</v>
      </c>
      <c r="AA3133" s="10">
        <f t="shared" si="565"/>
        <v>-1.0950867129755348E-4</v>
      </c>
      <c r="AB3133">
        <f t="shared" si="560"/>
        <v>121.91171263314003</v>
      </c>
      <c r="AC3133">
        <f>VLOOKUP(A3133,'VIXY-IV'!A$1:E$2000,4,0)</f>
        <v>122.22199999999999</v>
      </c>
      <c r="AD3133" s="10">
        <f t="shared" si="568"/>
        <v>-2.5387194356168985E-3</v>
      </c>
      <c r="AE3133">
        <f>ROW()</f>
        <v>3133</v>
      </c>
      <c r="AF3133">
        <f t="shared" si="555"/>
        <v>0.84500929944203362</v>
      </c>
      <c r="AG3133">
        <f>AG3132*(1-(AG$1+AG$5))^($A3133-$A3132)*(1+2*(E3133/E3132-1))</f>
        <v>413.04358255293295</v>
      </c>
      <c r="AH3133">
        <f>VLOOKUP(A3133,'UVXY-IV'!A$2:E$2000,4,0)</f>
        <v>2046.03</v>
      </c>
      <c r="AJ3133" s="10">
        <f t="shared" si="567"/>
        <v>-0.79812437620517152</v>
      </c>
      <c r="AK3133">
        <f t="shared" si="563"/>
        <v>35.934055246000412</v>
      </c>
      <c r="AO3133">
        <f>AO3132*(1-AO$1+H3132)^($A3133-$A3132)*(2-E3133/E3132)</f>
        <v>36.914976114076687</v>
      </c>
      <c r="AP3133">
        <v>36.92</v>
      </c>
      <c r="AQ3133" s="10">
        <f t="shared" si="566"/>
        <v>-1.3607491666611793E-4</v>
      </c>
    </row>
    <row r="3134" spans="1:43" x14ac:dyDescent="0.25">
      <c r="A3134" s="1">
        <v>42608</v>
      </c>
      <c r="B3134" s="12">
        <v>13.65</v>
      </c>
      <c r="C3134" s="12">
        <v>16.239999999999998</v>
      </c>
      <c r="D3134">
        <v>247.03129999999999</v>
      </c>
      <c r="E3134">
        <v>219.6919</v>
      </c>
      <c r="F3134">
        <v>23720.833009000002</v>
      </c>
      <c r="G3134">
        <v>21099.383914999999</v>
      </c>
      <c r="H3134">
        <f>(1/(1-91/360*VLOOKUP($A3134,Tbills!$B$4:$C$974,2,1)/100))^((1)/91)-1</f>
        <v>8.1975348396046144E-6</v>
      </c>
      <c r="I3134" s="2">
        <f t="shared" si="561"/>
        <v>148.33531501732423</v>
      </c>
      <c r="J3134">
        <f>VLOOKUP(A3134,'VXX-IV'!A$1:C$4500,3,0)</f>
        <v>148.36000000000001</v>
      </c>
      <c r="L3134">
        <f t="shared" si="556"/>
        <v>2270.2117626746822</v>
      </c>
      <c r="M3134">
        <v>227.2</v>
      </c>
      <c r="O3134">
        <f t="shared" si="557"/>
        <v>737.35698973402873</v>
      </c>
      <c r="R3134">
        <f t="shared" si="558"/>
        <v>46.271926306006144</v>
      </c>
      <c r="U3134" s="2">
        <f t="shared" si="562"/>
        <v>39.293606861521496</v>
      </c>
      <c r="V3134">
        <f>VLOOKUP(A3134,'VXZ-IV'!A$1:C$4500,3,0)</f>
        <v>39.29</v>
      </c>
      <c r="W3134" s="10">
        <f t="shared" si="564"/>
        <v>9.1801005892122589E-5</v>
      </c>
      <c r="X3134">
        <f t="shared" si="559"/>
        <v>42.290324926271772</v>
      </c>
      <c r="Y3134">
        <v>42.29</v>
      </c>
      <c r="AA3134" s="10">
        <f t="shared" si="565"/>
        <v>7.6832885262945183E-6</v>
      </c>
      <c r="AB3134">
        <f t="shared" si="560"/>
        <v>122.97332983939482</v>
      </c>
      <c r="AC3134">
        <f>VLOOKUP(A3134,'VIXY-IV'!A$1:E$2000,4,0)</f>
        <v>123.28919999999999</v>
      </c>
      <c r="AD3134" s="10">
        <f t="shared" si="568"/>
        <v>-2.5620262002281624E-3</v>
      </c>
      <c r="AE3134">
        <f>ROW()</f>
        <v>3134</v>
      </c>
      <c r="AF3134">
        <f t="shared" si="555"/>
        <v>0.8405172413793105</v>
      </c>
      <c r="AG3134">
        <f>AG3133*(1-(AG$1+AG$5))^($A3134-$A3133)*(1+2*(E3134/E3133-1))</f>
        <v>420.22619499244985</v>
      </c>
      <c r="AH3134">
        <f>VLOOKUP(A3134,'UVXY-IV'!A$2:E$2000,4,0)</f>
        <v>2081.79</v>
      </c>
      <c r="AJ3134" s="10">
        <f t="shared" si="567"/>
        <v>-0.79814188991567359</v>
      </c>
      <c r="AK3134">
        <f t="shared" si="563"/>
        <v>35.619342933950151</v>
      </c>
      <c r="AO3134">
        <f>AO3133*(1-AO$1+H3133)^($A3134-$A3133)*(2-E3134/E3133)</f>
        <v>36.59232371727569</v>
      </c>
      <c r="AP3134">
        <v>36.6</v>
      </c>
      <c r="AQ3134" s="10">
        <f t="shared" si="566"/>
        <v>-2.0973450066430477E-4</v>
      </c>
    </row>
    <row r="3135" spans="1:43" x14ac:dyDescent="0.25">
      <c r="A3135" s="1">
        <v>42611</v>
      </c>
      <c r="B3135" s="12">
        <v>12.94</v>
      </c>
      <c r="C3135" s="12">
        <v>15.93</v>
      </c>
      <c r="D3135">
        <v>241.2894</v>
      </c>
      <c r="E3135">
        <v>214.58009999999999</v>
      </c>
      <c r="F3135">
        <v>23589.125153000001</v>
      </c>
      <c r="G3135">
        <v>20981.712533000002</v>
      </c>
      <c r="H3135">
        <f>(1/(1-91/360*VLOOKUP($A3135,Tbills!$B$4:$C$974,2,1)/100))^((1)/91)-1</f>
        <v>8.1975348396046144E-6</v>
      </c>
      <c r="I3135" s="2">
        <f t="shared" si="561"/>
        <v>144.87686796348092</v>
      </c>
      <c r="J3135">
        <f>VLOOKUP(A3135,'VXX-IV'!A$1:C$4500,3,0)</f>
        <v>144.9</v>
      </c>
      <c r="L3135">
        <f t="shared" si="556"/>
        <v>2164.3246953401281</v>
      </c>
      <c r="M3135">
        <v>216.6</v>
      </c>
      <c r="O3135">
        <f t="shared" si="557"/>
        <v>711.54977181219476</v>
      </c>
      <c r="R3135">
        <f t="shared" si="558"/>
        <v>46.803906877774814</v>
      </c>
      <c r="U3135" s="2">
        <f t="shared" si="562"/>
        <v>39.072574212236603</v>
      </c>
      <c r="V3135">
        <f>VLOOKUP(A3135,'VXZ-IV'!A$1:C$4500,3,0)</f>
        <v>39.07</v>
      </c>
      <c r="W3135" s="10">
        <f t="shared" si="564"/>
        <v>6.5887182918000775E-5</v>
      </c>
      <c r="X3135">
        <f t="shared" si="559"/>
        <v>42.522505581788586</v>
      </c>
      <c r="Y3135">
        <v>42.53</v>
      </c>
      <c r="AA3135" s="10">
        <f t="shared" si="565"/>
        <v>-1.7621486506969042E-4</v>
      </c>
      <c r="AB3135">
        <f t="shared" si="560"/>
        <v>120.11062401041606</v>
      </c>
      <c r="AC3135">
        <f>VLOOKUP(A3135,'VIXY-IV'!A$1:E$2000,4,0)</f>
        <v>120.41800000000001</v>
      </c>
      <c r="AD3135" s="10">
        <f t="shared" si="568"/>
        <v>-2.5525751099000349E-3</v>
      </c>
      <c r="AE3135">
        <f>ROW()</f>
        <v>3135</v>
      </c>
      <c r="AF3135">
        <f t="shared" si="555"/>
        <v>0.81230382925298172</v>
      </c>
      <c r="AG3135">
        <f>AG3134*(1-(AG$1+AG$5))^($A3135-$A3134)*(1+2*(E3135/E3134-1))</f>
        <v>400.63001006871315</v>
      </c>
      <c r="AH3135">
        <f>VLOOKUP(A3135,'UVXY-IV'!A$2:E$2000,4,0)</f>
        <v>1984.9</v>
      </c>
      <c r="AJ3135" s="10">
        <f t="shared" si="567"/>
        <v>-0.79816111135638412</v>
      </c>
      <c r="AK3135">
        <f t="shared" si="563"/>
        <v>36.443042727637597</v>
      </c>
      <c r="AO3135">
        <f>AO3134*(1-AO$1+H3134)^($A3135-$A3134)*(2-E3135/E3134)</f>
        <v>37.440521597570779</v>
      </c>
      <c r="AP3135">
        <v>37.44</v>
      </c>
      <c r="AQ3135" s="10">
        <f t="shared" si="566"/>
        <v>1.3931559048607767E-5</v>
      </c>
    </row>
    <row r="3136" spans="1:43" x14ac:dyDescent="0.25">
      <c r="A3136" s="1">
        <v>42612</v>
      </c>
      <c r="B3136" s="12">
        <v>13.12</v>
      </c>
      <c r="C3136" s="12">
        <v>16.03</v>
      </c>
      <c r="D3136">
        <v>239.53800000000001</v>
      </c>
      <c r="E3136">
        <v>213.02080000000001</v>
      </c>
      <c r="F3136">
        <v>23552.474414</v>
      </c>
      <c r="G3136">
        <v>20948.940966999999</v>
      </c>
      <c r="H3136">
        <f>(1/(1-91/360*VLOOKUP($A3136,Tbills!$B$4:$C$974,2,1)/100))^((1)/91)-1</f>
        <v>8.1975348396046144E-6</v>
      </c>
      <c r="I3136" s="2">
        <f t="shared" si="561"/>
        <v>143.8217717103785</v>
      </c>
      <c r="J3136">
        <f>VLOOKUP(A3136,'VXX-IV'!A$1:C$4500,3,0)</f>
        <v>143.84</v>
      </c>
      <c r="L3136">
        <f t="shared" si="556"/>
        <v>2132.7905480882073</v>
      </c>
      <c r="M3136">
        <v>213.4</v>
      </c>
      <c r="O3136">
        <f t="shared" si="557"/>
        <v>703.77007317898699</v>
      </c>
      <c r="R3136">
        <f t="shared" si="558"/>
        <v>46.971839548767221</v>
      </c>
      <c r="U3136" s="2">
        <f t="shared" si="562"/>
        <v>39.010915383254506</v>
      </c>
      <c r="V3136">
        <f>VLOOKUP(A3136,'VXZ-IV'!A$1:C$4500,3,0)</f>
        <v>39.01</v>
      </c>
      <c r="W3136" s="10">
        <f t="shared" si="564"/>
        <v>2.3465348744089454E-5</v>
      </c>
      <c r="X3136">
        <f t="shared" si="559"/>
        <v>42.587695865222621</v>
      </c>
      <c r="Y3136">
        <v>42.59</v>
      </c>
      <c r="AA3136" s="10">
        <f t="shared" si="565"/>
        <v>-5.4100370448062485E-5</v>
      </c>
      <c r="AB3136">
        <f t="shared" si="560"/>
        <v>119.23736091720993</v>
      </c>
      <c r="AC3136">
        <f>VLOOKUP(A3136,'VIXY-IV'!A$1:E$2000,4,0)</f>
        <v>119.54559999999999</v>
      </c>
      <c r="AD3136" s="10">
        <f t="shared" si="568"/>
        <v>-2.5784226503532404E-3</v>
      </c>
      <c r="AE3136">
        <f>ROW()</f>
        <v>3136</v>
      </c>
      <c r="AF3136">
        <f t="shared" si="555"/>
        <v>0.81846537741734238</v>
      </c>
      <c r="AG3136">
        <f>AG3135*(1-(AG$1+AG$5))^($A3136-$A3135)*(1+2*(E3136/E3135-1))</f>
        <v>394.794149129235</v>
      </c>
      <c r="AH3136">
        <f>VLOOKUP(A3136,'UVXY-IV'!A$2:E$2000,4,0)</f>
        <v>1956.1</v>
      </c>
      <c r="AJ3136" s="10">
        <f t="shared" si="567"/>
        <v>-0.79817281880822299</v>
      </c>
      <c r="AK3136">
        <f t="shared" si="563"/>
        <v>36.706155536890506</v>
      </c>
      <c r="AO3136">
        <f>AO3135*(1-AO$1+H3135)^($A3136-$A3135)*(2-E3136/E3135)</f>
        <v>37.711506819045375</v>
      </c>
      <c r="AP3136">
        <v>37.72</v>
      </c>
      <c r="AQ3136" s="10">
        <f t="shared" si="566"/>
        <v>-2.2516386412041456E-4</v>
      </c>
    </row>
    <row r="3137" spans="1:43" x14ac:dyDescent="0.25">
      <c r="A3137" s="1">
        <v>42613</v>
      </c>
      <c r="B3137" s="12">
        <v>13.42</v>
      </c>
      <c r="C3137" s="12">
        <v>16.14</v>
      </c>
      <c r="D3137">
        <v>239.66909999999999</v>
      </c>
      <c r="E3137">
        <v>213.13560000000001</v>
      </c>
      <c r="F3137">
        <v>23500.219623000001</v>
      </c>
      <c r="G3137">
        <v>20902.290786000001</v>
      </c>
      <c r="H3137">
        <f>(1/(1-91/360*VLOOKUP($A3137,Tbills!$B$4:$C$974,2,1)/100))^((1)/91)-1</f>
        <v>8.1975348396046144E-6</v>
      </c>
      <c r="I3137" s="2">
        <f t="shared" si="561"/>
        <v>143.89697707157984</v>
      </c>
      <c r="J3137">
        <f>VLOOKUP(A3137,'VXX-IV'!A$1:C$4500,3,0)</f>
        <v>143.91999999999999</v>
      </c>
      <c r="L3137">
        <f t="shared" si="556"/>
        <v>2135.0103163657532</v>
      </c>
      <c r="M3137">
        <v>213.70000000000002</v>
      </c>
      <c r="O3137">
        <f t="shared" si="557"/>
        <v>704.31524577612709</v>
      </c>
      <c r="R3137">
        <f t="shared" si="558"/>
        <v>46.957059833459638</v>
      </c>
      <c r="U3137" s="2">
        <f t="shared" si="562"/>
        <v>38.923414546116682</v>
      </c>
      <c r="V3137">
        <f>VLOOKUP(A3137,'VXZ-IV'!A$1:C$4500,3,0)</f>
        <v>38.92</v>
      </c>
      <c r="W3137" s="10">
        <f t="shared" si="564"/>
        <v>8.7732428486031466E-5</v>
      </c>
      <c r="X3137">
        <f t="shared" si="559"/>
        <v>42.681303562964267</v>
      </c>
      <c r="Y3137">
        <v>42.68</v>
      </c>
      <c r="AA3137" s="10">
        <f t="shared" si="565"/>
        <v>3.0542712377457093E-5</v>
      </c>
      <c r="AB3137">
        <f t="shared" si="560"/>
        <v>119.30117023720364</v>
      </c>
      <c r="AC3137">
        <f>VLOOKUP(A3137,'VIXY-IV'!A$1:E$2000,4,0)</f>
        <v>119.6144</v>
      </c>
      <c r="AD3137" s="10">
        <f t="shared" si="568"/>
        <v>-2.6186626593149853E-3</v>
      </c>
      <c r="AE3137">
        <f>ROW()</f>
        <v>3137</v>
      </c>
      <c r="AF3137">
        <f t="shared" si="555"/>
        <v>0.83147459727385375</v>
      </c>
      <c r="AG3137">
        <f>AG3136*(1-(AG$1+AG$5))^($A3137-$A3136)*(1+2*(E3137/E3136-1))</f>
        <v>395.20635135842787</v>
      </c>
      <c r="AH3137">
        <f>VLOOKUP(A3137,'UVXY-IV'!A$2:E$2000,4,0)</f>
        <v>1958.32</v>
      </c>
      <c r="AJ3137" s="10">
        <f t="shared" si="567"/>
        <v>-0.7981911274161384</v>
      </c>
      <c r="AK3137">
        <f t="shared" si="563"/>
        <v>36.684665376638755</v>
      </c>
      <c r="AO3137">
        <f>AO3136*(1-AO$1+H3136)^($A3137-$A3136)*(2-E3137/E3136)</f>
        <v>37.690098458152598</v>
      </c>
      <c r="AP3137">
        <v>37.69</v>
      </c>
      <c r="AQ3137" s="10">
        <f t="shared" si="566"/>
        <v>2.6123150065338052E-6</v>
      </c>
    </row>
    <row r="3138" spans="1:43" x14ac:dyDescent="0.25">
      <c r="A3138" s="1">
        <v>42614</v>
      </c>
      <c r="B3138" s="12">
        <v>13.48</v>
      </c>
      <c r="C3138" s="12">
        <v>16.309999999999999</v>
      </c>
      <c r="D3138">
        <v>239.31809999999999</v>
      </c>
      <c r="E3138">
        <v>212.82169999999999</v>
      </c>
      <c r="F3138">
        <v>23518.998866000002</v>
      </c>
      <c r="G3138">
        <v>20918.822651999999</v>
      </c>
      <c r="H3138">
        <f>(1/(1-91/360*VLOOKUP($A3138,Tbills!$B$4:$C$974,2,1)/100))^((1)/91)-1</f>
        <v>8.7535237558444834E-6</v>
      </c>
      <c r="I3138" s="2">
        <f t="shared" si="561"/>
        <v>143.68273360277229</v>
      </c>
      <c r="J3138">
        <f>VLOOKUP(A3138,'VXX-IV'!A$1:C$4500,3,0)</f>
        <v>143.71</v>
      </c>
      <c r="L3138">
        <f t="shared" si="556"/>
        <v>2128.6439563573231</v>
      </c>
      <c r="M3138">
        <v>213</v>
      </c>
      <c r="O3138">
        <f t="shared" si="557"/>
        <v>702.73562080377917</v>
      </c>
      <c r="R3138">
        <f t="shared" si="558"/>
        <v>46.989514059530961</v>
      </c>
      <c r="U3138" s="2">
        <f t="shared" si="562"/>
        <v>38.953568757018758</v>
      </c>
      <c r="V3138">
        <f>VLOOKUP(A3138,'VXZ-IV'!A$1:C$4500,3,0)</f>
        <v>38.96</v>
      </c>
      <c r="W3138" s="10">
        <f t="shared" si="564"/>
        <v>-1.6507297179779723E-4</v>
      </c>
      <c r="X3138">
        <f t="shared" si="559"/>
        <v>42.646342362604308</v>
      </c>
      <c r="Y3138">
        <v>42.65</v>
      </c>
      <c r="AA3138" s="10">
        <f t="shared" si="565"/>
        <v>-8.5759376217797723E-5</v>
      </c>
      <c r="AB3138">
        <f t="shared" si="560"/>
        <v>119.12501813432816</v>
      </c>
      <c r="AC3138">
        <f>VLOOKUP(A3138,'VIXY-IV'!A$1:E$2000,4,0)</f>
        <v>119.4384</v>
      </c>
      <c r="AD3138" s="10">
        <f t="shared" si="568"/>
        <v>-2.6237949074321421E-3</v>
      </c>
      <c r="AE3138">
        <f>ROW()</f>
        <v>3138</v>
      </c>
      <c r="AF3138">
        <f t="shared" si="555"/>
        <v>0.82648681790312706</v>
      </c>
      <c r="AG3138">
        <f>AG3137*(1-(AG$1+AG$5))^($A3138-$A3137)*(1+2*(E3138/E3137-1))</f>
        <v>394.02897551083004</v>
      </c>
      <c r="AH3138">
        <f>VLOOKUP(A3138,'UVXY-IV'!A$2:E$2000,4,0)</f>
        <v>1952.68</v>
      </c>
      <c r="AJ3138" s="10">
        <f t="shared" si="567"/>
        <v>-0.79821118897575127</v>
      </c>
      <c r="AK3138">
        <f t="shared" si="563"/>
        <v>36.736982382638324</v>
      </c>
      <c r="AO3138">
        <f>AO3137*(1-AO$1+H3137)^($A3138-$A3137)*(2-E3138/E3137)</f>
        <v>37.744520704917583</v>
      </c>
      <c r="AP3138">
        <v>37.75</v>
      </c>
      <c r="AQ3138" s="10">
        <f t="shared" si="566"/>
        <v>-1.4514688960043376E-4</v>
      </c>
    </row>
    <row r="3139" spans="1:43" x14ac:dyDescent="0.25">
      <c r="A3139" s="1">
        <v>42615</v>
      </c>
      <c r="B3139" s="12">
        <v>11.98</v>
      </c>
      <c r="C3139" s="12">
        <v>15.65</v>
      </c>
      <c r="D3139">
        <v>232.04490000000001</v>
      </c>
      <c r="E3139">
        <v>206.3519</v>
      </c>
      <c r="F3139">
        <v>23402.774053000001</v>
      </c>
      <c r="G3139">
        <v>20815.264124000001</v>
      </c>
      <c r="H3139">
        <f>(1/(1-91/360*VLOOKUP($A3139,Tbills!$B$4:$C$974,2,1)/100))^((1)/91)-1</f>
        <v>8.7535237558444834E-6</v>
      </c>
      <c r="I3139" s="2">
        <f t="shared" si="561"/>
        <v>139.31262441921109</v>
      </c>
      <c r="J3139">
        <f>VLOOKUP(A3139,'VXX-IV'!A$1:C$4500,3,0)</f>
        <v>139.33000000000001</v>
      </c>
      <c r="L3139">
        <f t="shared" si="556"/>
        <v>1999.1491217775933</v>
      </c>
      <c r="M3139">
        <v>200.10000000000002</v>
      </c>
      <c r="O3139">
        <f t="shared" si="557"/>
        <v>670.66817449000894</v>
      </c>
      <c r="R3139">
        <f t="shared" si="558"/>
        <v>47.701600445288321</v>
      </c>
      <c r="U3139" s="2">
        <f t="shared" si="562"/>
        <v>38.760125156332691</v>
      </c>
      <c r="V3139">
        <f>VLOOKUP(A3139,'VXZ-IV'!A$1:C$4500,3,0)</f>
        <v>38.76</v>
      </c>
      <c r="W3139" s="10">
        <f t="shared" si="564"/>
        <v>3.2290075513419225E-6</v>
      </c>
      <c r="X3139">
        <f t="shared" si="559"/>
        <v>42.856252884171944</v>
      </c>
      <c r="Y3139">
        <v>42.86</v>
      </c>
      <c r="AA3139" s="10">
        <f t="shared" si="565"/>
        <v>-8.7426874196383508E-5</v>
      </c>
      <c r="AB3139">
        <f t="shared" si="560"/>
        <v>115.50317109278396</v>
      </c>
      <c r="AC3139">
        <f>VLOOKUP(A3139,'VIXY-IV'!A$1:E$2000,4,0)</f>
        <v>115.8168</v>
      </c>
      <c r="AD3139" s="10">
        <f t="shared" si="568"/>
        <v>-2.7079742076800972E-3</v>
      </c>
      <c r="AE3139">
        <f>ROW()</f>
        <v>3139</v>
      </c>
      <c r="AF3139">
        <f t="shared" si="555"/>
        <v>0.7654952076677316</v>
      </c>
      <c r="AG3139">
        <f>AG3138*(1-(AG$1+AG$5))^($A3139-$A3138)*(1+2*(E3139/E3138-1))</f>
        <v>370.05946763941637</v>
      </c>
      <c r="AH3139">
        <f>VLOOKUP(A3139,'UVXY-IV'!A$2:E$2000,4,0)</f>
        <v>1834.14</v>
      </c>
      <c r="AJ3139" s="10">
        <f t="shared" si="567"/>
        <v>-0.79823815649873164</v>
      </c>
      <c r="AK3139">
        <f t="shared" si="563"/>
        <v>37.85202710144025</v>
      </c>
      <c r="AO3139">
        <f>AO3138*(1-AO$1+H3138)^($A3139-$A3138)*(2-E3139/E3138)</f>
        <v>38.890859710161827</v>
      </c>
      <c r="AP3139">
        <v>38.89</v>
      </c>
      <c r="AQ3139" s="10">
        <f t="shared" si="566"/>
        <v>2.2106201126970149E-5</v>
      </c>
    </row>
    <row r="3140" spans="1:43" x14ac:dyDescent="0.25">
      <c r="A3140" s="1">
        <v>42619</v>
      </c>
      <c r="B3140" s="12">
        <v>12.02</v>
      </c>
      <c r="C3140" s="12">
        <v>15.56</v>
      </c>
      <c r="D3140">
        <v>224.09739999999999</v>
      </c>
      <c r="E3140">
        <v>199.27709999999999</v>
      </c>
      <c r="F3140">
        <v>23046.752690000001</v>
      </c>
      <c r="G3140">
        <v>20497.877155999999</v>
      </c>
      <c r="H3140">
        <f>(1/(1-91/360*VLOOKUP($A3140,Tbills!$B$4:$C$974,2,1)/100))^((1)/91)-1</f>
        <v>8.7535237558444834E-6</v>
      </c>
      <c r="I3140" s="2">
        <f t="shared" si="561"/>
        <v>134.52806784819299</v>
      </c>
      <c r="J3140">
        <f>VLOOKUP(A3140,'VXX-IV'!A$1:C$4500,3,0)</f>
        <v>134.55000000000001</v>
      </c>
      <c r="L3140">
        <f t="shared" si="556"/>
        <v>1861.7954909047892</v>
      </c>
      <c r="M3140">
        <v>186.29999999999998</v>
      </c>
      <c r="O3140">
        <f t="shared" si="557"/>
        <v>636.09151566320918</v>
      </c>
      <c r="R3140">
        <f t="shared" si="558"/>
        <v>48.510555269983051</v>
      </c>
      <c r="U3140" s="2">
        <f t="shared" si="562"/>
        <v>38.166752925043525</v>
      </c>
      <c r="V3140">
        <f>VLOOKUP(A3140,'VXZ-IV'!A$1:C$4500,3,0)</f>
        <v>38.17</v>
      </c>
      <c r="W3140" s="10">
        <f t="shared" si="564"/>
        <v>-8.5068770146135009E-5</v>
      </c>
      <c r="X3140">
        <f t="shared" si="559"/>
        <v>43.504803030810614</v>
      </c>
      <c r="Y3140">
        <v>43.51</v>
      </c>
      <c r="AA3140" s="10">
        <f t="shared" si="565"/>
        <v>-1.1944309789435614E-4</v>
      </c>
      <c r="AB3140">
        <f t="shared" si="560"/>
        <v>111.5414500402603</v>
      </c>
      <c r="AC3140">
        <f>VLOOKUP(A3140,'VIXY-IV'!A$1:E$2000,4,0)</f>
        <v>111.8408</v>
      </c>
      <c r="AD3140" s="10">
        <f t="shared" si="568"/>
        <v>-2.6765720536664483E-3</v>
      </c>
      <c r="AE3140">
        <f>ROW()</f>
        <v>3140</v>
      </c>
      <c r="AF3140">
        <f t="shared" si="555"/>
        <v>0.77249357326478141</v>
      </c>
      <c r="AG3140">
        <f>AG3139*(1-(AG$1+AG$5))^($A3140-$A3139)*(1+2*(E3140/E3139-1))</f>
        <v>344.63794066720214</v>
      </c>
      <c r="AH3140">
        <f>VLOOKUP(A3140,'UVXY-IV'!A$2:E$2000,4,0)</f>
        <v>1708.36</v>
      </c>
      <c r="AJ3140" s="10">
        <f t="shared" si="567"/>
        <v>-0.79826386671005989</v>
      </c>
      <c r="AK3140">
        <f t="shared" si="563"/>
        <v>39.142495306696482</v>
      </c>
      <c r="AO3140">
        <f>AO3139*(1-AO$1+H3139)^($A3140-$A3139)*(2-E3140/E3139)</f>
        <v>40.219695192043901</v>
      </c>
      <c r="AP3140">
        <v>40.22</v>
      </c>
      <c r="AQ3140" s="10">
        <f t="shared" si="566"/>
        <v>-7.578517058681733E-6</v>
      </c>
    </row>
    <row r="3141" spans="1:43" x14ac:dyDescent="0.25">
      <c r="A3141" s="1">
        <v>42620</v>
      </c>
      <c r="B3141" s="12">
        <v>11.94</v>
      </c>
      <c r="C3141" s="12">
        <v>15.49</v>
      </c>
      <c r="D3141">
        <v>222.27379999999999</v>
      </c>
      <c r="E3141">
        <v>197.65379999999999</v>
      </c>
      <c r="F3141">
        <v>23018.345829000002</v>
      </c>
      <c r="G3141">
        <v>20472.432548000001</v>
      </c>
      <c r="H3141">
        <f>(1/(1-91/360*VLOOKUP($A3141,Tbills!$B$4:$C$974,2,1)/100))^((1)/91)-1</f>
        <v>8.7535237558444834E-6</v>
      </c>
      <c r="I3141" s="2">
        <f t="shared" si="561"/>
        <v>133.43008766917507</v>
      </c>
      <c r="J3141">
        <f>VLOOKUP(A3141,'VXX-IV'!A$1:C$4500,3,0)</f>
        <v>133.44999999999999</v>
      </c>
      <c r="L3141">
        <f t="shared" si="556"/>
        <v>1831.396568681964</v>
      </c>
      <c r="M3141">
        <v>183.29999999999998</v>
      </c>
      <c r="O3141">
        <f t="shared" si="557"/>
        <v>628.29799383460977</v>
      </c>
      <c r="R3141">
        <f t="shared" si="558"/>
        <v>48.705935516781636</v>
      </c>
      <c r="U3141" s="2">
        <f t="shared" si="562"/>
        <v>38.118780029035399</v>
      </c>
      <c r="V3141">
        <f>VLOOKUP(A3141,'VXZ-IV'!A$1:C$4500,3,0)</f>
        <v>38.119999999999997</v>
      </c>
      <c r="W3141" s="10">
        <f t="shared" si="564"/>
        <v>-3.2003435587624196E-5</v>
      </c>
      <c r="X3141">
        <f t="shared" si="559"/>
        <v>43.55757701547661</v>
      </c>
      <c r="Y3141">
        <v>43.56</v>
      </c>
      <c r="AA3141" s="10">
        <f t="shared" si="565"/>
        <v>-5.562407078496534E-5</v>
      </c>
      <c r="AB3141">
        <f t="shared" si="560"/>
        <v>110.63242292134674</v>
      </c>
      <c r="AC3141">
        <f>VLOOKUP(A3141,'VIXY-IV'!A$1:E$2000,4,0)</f>
        <v>110.92959999999999</v>
      </c>
      <c r="AD3141" s="10">
        <f t="shared" si="568"/>
        <v>-2.6789700733911292E-3</v>
      </c>
      <c r="AE3141">
        <f>ROW()</f>
        <v>3141</v>
      </c>
      <c r="AF3141">
        <f t="shared" si="555"/>
        <v>0.77081988379599742</v>
      </c>
      <c r="AG3141">
        <f>AG3140*(1-(AG$1+AG$5))^($A3141-$A3140)*(1+2*(E3141/E3140-1))</f>
        <v>339.01171365775338</v>
      </c>
      <c r="AH3141">
        <f>VLOOKUP(A3141,'UVXY-IV'!A$2:E$2000,4,0)</f>
        <v>1680.6</v>
      </c>
      <c r="AJ3141" s="10">
        <f t="shared" si="567"/>
        <v>-0.79827935638596137</v>
      </c>
      <c r="AK3141">
        <f t="shared" si="563"/>
        <v>39.459509936625089</v>
      </c>
      <c r="AO3141">
        <f>AO3140*(1-AO$1+H3140)^($A3141-$A3140)*(2-E3141/E3140)</f>
        <v>40.546177793640823</v>
      </c>
      <c r="AP3141">
        <v>40.549999999999997</v>
      </c>
      <c r="AQ3141" s="10">
        <f t="shared" si="566"/>
        <v>-9.4259096403814802E-5</v>
      </c>
    </row>
    <row r="3142" spans="1:43" x14ac:dyDescent="0.25">
      <c r="A3142" s="1">
        <v>42621</v>
      </c>
      <c r="B3142" s="12">
        <v>12.51</v>
      </c>
      <c r="C3142" s="12">
        <v>15.81</v>
      </c>
      <c r="D3142">
        <v>224.5257</v>
      </c>
      <c r="E3142">
        <v>199.65450000000001</v>
      </c>
      <c r="F3142">
        <v>23200.032307000001</v>
      </c>
      <c r="G3142">
        <v>20633.844631</v>
      </c>
      <c r="H3142">
        <f>(1/(1-91/360*VLOOKUP($A3142,Tbills!$B$4:$C$974,2,1)/100))^((1)/91)-1</f>
        <v>8.6145238606949448E-6</v>
      </c>
      <c r="I3142" s="2">
        <f t="shared" si="561"/>
        <v>134.77860791710742</v>
      </c>
      <c r="J3142">
        <f>VLOOKUP(A3142,'VXX-IV'!A$1:C$4500,3,0)</f>
        <v>134.80000000000001</v>
      </c>
      <c r="L3142">
        <f t="shared" si="556"/>
        <v>1868.403885519017</v>
      </c>
      <c r="M3142">
        <v>187</v>
      </c>
      <c r="O3142">
        <f t="shared" si="557"/>
        <v>637.81617801856794</v>
      </c>
      <c r="R3142">
        <f t="shared" si="558"/>
        <v>48.457238202199434</v>
      </c>
      <c r="U3142" s="2">
        <f t="shared" si="562"/>
        <v>38.41871918056038</v>
      </c>
      <c r="V3142">
        <f>VLOOKUP(A3142,'VXZ-IV'!A$1:C$4500,3,0)</f>
        <v>38.42</v>
      </c>
      <c r="W3142" s="10">
        <f t="shared" si="564"/>
        <v>-3.3337309724656983E-5</v>
      </c>
      <c r="X3142">
        <f t="shared" si="559"/>
        <v>43.212927218802136</v>
      </c>
      <c r="Y3142">
        <v>43.22</v>
      </c>
      <c r="AA3142" s="10">
        <f t="shared" si="565"/>
        <v>-1.6364602493901259E-4</v>
      </c>
      <c r="AB3142">
        <f t="shared" si="560"/>
        <v>111.75185032085049</v>
      </c>
      <c r="AC3142">
        <f>VLOOKUP(A3142,'VIXY-IV'!A$1:E$2000,4,0)</f>
        <v>112.0592</v>
      </c>
      <c r="AD3142" s="10">
        <f t="shared" si="568"/>
        <v>-2.742743827811589E-3</v>
      </c>
      <c r="AE3142">
        <f>ROW()</f>
        <v>3142</v>
      </c>
      <c r="AF3142">
        <f t="shared" si="555"/>
        <v>0.79127134724857684</v>
      </c>
      <c r="AG3142">
        <f>AG3141*(1-(AG$1+AG$5))^($A3142-$A3141)*(1+2*(E3142/E3141-1))</f>
        <v>345.86317674914824</v>
      </c>
      <c r="AH3142">
        <f>VLOOKUP(A3142,'UVXY-IV'!A$2:E$2000,4,0)</f>
        <v>1714.77</v>
      </c>
      <c r="AJ3142" s="10">
        <f t="shared" si="567"/>
        <v>-0.79830345950235415</v>
      </c>
      <c r="AK3142">
        <f t="shared" si="563"/>
        <v>39.058271910032857</v>
      </c>
      <c r="AO3142">
        <f>AO3141*(1-AO$1+H3141)^($A3142-$A3141)*(2-E3142/E3141)</f>
        <v>40.1346263429541</v>
      </c>
      <c r="AP3142">
        <v>40.14</v>
      </c>
      <c r="AQ3142" s="10">
        <f t="shared" si="566"/>
        <v>-1.3387287109867252E-4</v>
      </c>
    </row>
    <row r="3143" spans="1:43" x14ac:dyDescent="0.25">
      <c r="A3143" s="1">
        <v>42622</v>
      </c>
      <c r="B3143" s="12">
        <v>17.5</v>
      </c>
      <c r="C3143" s="12">
        <v>18.829999999999998</v>
      </c>
      <c r="D3143">
        <v>259.2801</v>
      </c>
      <c r="E3143">
        <v>230.5574</v>
      </c>
      <c r="F3143">
        <v>24445.308395</v>
      </c>
      <c r="G3143">
        <v>21741.201257000001</v>
      </c>
      <c r="H3143">
        <f>(1/(1-91/360*VLOOKUP($A3143,Tbills!$B$4:$C$974,2,1)/100))^((1)/91)-1</f>
        <v>8.6145238606949448E-6</v>
      </c>
      <c r="I3143" s="2">
        <f t="shared" si="561"/>
        <v>155.63723371100329</v>
      </c>
      <c r="J3143">
        <f>VLOOKUP(A3143,'VXX-IV'!A$1:C$4500,3,0)</f>
        <v>155.66</v>
      </c>
      <c r="L3143">
        <f t="shared" si="556"/>
        <v>2446.7045083149305</v>
      </c>
      <c r="M3143">
        <v>244.89999999999998</v>
      </c>
      <c r="O3143">
        <f t="shared" si="557"/>
        <v>785.87328042584431</v>
      </c>
      <c r="R3143">
        <f t="shared" si="558"/>
        <v>44.705065844345079</v>
      </c>
      <c r="U3143" s="2">
        <f t="shared" si="562"/>
        <v>40.479880634607817</v>
      </c>
      <c r="V3143">
        <f>VLOOKUP(A3143,'VXZ-IV'!A$1:C$4500,3,0)</f>
        <v>40.479999999999997</v>
      </c>
      <c r="W3143" s="10">
        <f t="shared" si="564"/>
        <v>-2.9487498067748419E-6</v>
      </c>
      <c r="X3143">
        <f t="shared" si="559"/>
        <v>40.892658642918555</v>
      </c>
      <c r="Y3143">
        <v>40.9</v>
      </c>
      <c r="AA3143" s="10">
        <f t="shared" si="565"/>
        <v>-1.7949528316485441E-4</v>
      </c>
      <c r="AB3143">
        <f t="shared" si="560"/>
        <v>129.04852630128067</v>
      </c>
      <c r="AC3143">
        <f>VLOOKUP(A3143,'VIXY-IV'!A$1:E$2000,4,0)</f>
        <v>129.39400000000001</v>
      </c>
      <c r="AD3143" s="10">
        <f t="shared" si="568"/>
        <v>-2.6699359995002725E-3</v>
      </c>
      <c r="AE3143">
        <f>ROW()</f>
        <v>3143</v>
      </c>
      <c r="AF3143">
        <f t="shared" ref="AF3143:AF3206" si="569">B3143/C3143</f>
        <v>0.92936802973977706</v>
      </c>
      <c r="AG3143">
        <f>AG3142*(1-(AG$1+AG$5))^($A3143-$A3142)*(1+2*(E3143/E3142-1))</f>
        <v>452.91462302051769</v>
      </c>
      <c r="AH3143">
        <f>VLOOKUP(A3143,'UVXY-IV'!A$2:E$2000,4,0)</f>
        <v>2245.5300000000002</v>
      </c>
      <c r="AJ3143" s="10">
        <f t="shared" si="567"/>
        <v>-0.79830390909027371</v>
      </c>
      <c r="AK3143">
        <f t="shared" si="563"/>
        <v>33.011221350766391</v>
      </c>
      <c r="AO3143">
        <f>AO3142*(1-AO$1+H3142)^($A3143-$A3142)*(2-E3143/E3142)</f>
        <v>33.921550753426423</v>
      </c>
      <c r="AP3143">
        <v>33.92</v>
      </c>
      <c r="AQ3143" s="10">
        <f t="shared" si="566"/>
        <v>4.5717966580927083E-5</v>
      </c>
    </row>
    <row r="3144" spans="1:43" x14ac:dyDescent="0.25">
      <c r="A3144" s="1">
        <v>42625</v>
      </c>
      <c r="B3144" s="12">
        <v>15.16</v>
      </c>
      <c r="C3144" s="12">
        <v>17.27</v>
      </c>
      <c r="D3144">
        <v>244.31880000000001</v>
      </c>
      <c r="E3144">
        <v>217.24760000000001</v>
      </c>
      <c r="F3144">
        <v>23890.698299</v>
      </c>
      <c r="G3144">
        <v>21247.379508999999</v>
      </c>
      <c r="H3144">
        <f>(1/(1-91/360*VLOOKUP($A3144,Tbills!$B$4:$C$974,2,1)/100))^((1)/91)-1</f>
        <v>8.6145238606949448E-6</v>
      </c>
      <c r="I3144" s="2">
        <f t="shared" si="561"/>
        <v>146.6457344051741</v>
      </c>
      <c r="J3144">
        <f>VLOOKUP(A3144,'VXX-IV'!A$1:C$4500,3,0)</f>
        <v>146.66999999999999</v>
      </c>
      <c r="L3144">
        <f t="shared" ref="L3144:L3207" si="570">L3143*(1-L$1+H3144)^($A3144-$A3143)*(1+2*(E3144/E3143-1))</f>
        <v>2163.9763577536214</v>
      </c>
      <c r="M3144">
        <v>216.6</v>
      </c>
      <c r="O3144">
        <f t="shared" ref="O3144:O3207" si="571">O3143*(1-(O$1+O$5))^($A3144-$A3143)*(1+1.5*(E3144/E3143-1))</f>
        <v>717.74944226467062</v>
      </c>
      <c r="R3144">
        <f t="shared" ref="R3144:R3207" si="572">R3143*(1-IF($A3144&lt;=R3139,R$1,R$1+IF(AND(WEEKDAY($A3144)&lt;&gt;1,WEEKDAY($A3144)&lt;&gt;7),S$1,0)))^($A3144-$A3143)*(1-0.5*(E3144/E3143-1))</f>
        <v>45.989213092583256</v>
      </c>
      <c r="U3144" s="2">
        <f t="shared" si="562"/>
        <v>39.558587604339444</v>
      </c>
      <c r="V3144">
        <f>VLOOKUP(A3144,'VXZ-IV'!A$1:C$4500,3,0)</f>
        <v>39.56</v>
      </c>
      <c r="W3144" s="10">
        <f t="shared" si="564"/>
        <v>-3.5702620337696445E-5</v>
      </c>
      <c r="X3144">
        <f t="shared" ref="X3144:X3207" si="573">X3143*(1-X$1+H3144)^($A3144-$A3143)*(2-G3144/G3143)</f>
        <v>41.817920089185115</v>
      </c>
      <c r="Y3144">
        <v>41.82</v>
      </c>
      <c r="AA3144" s="10">
        <f t="shared" si="565"/>
        <v>-4.9734835363079988E-5</v>
      </c>
      <c r="AB3144">
        <f t="shared" ref="AB3144:AB3207" si="574">AB3143*$E3144/$E3143*(1-(AB$1+AB$5+IF(AND(WEEKDAY(A3144)&lt;&gt;1,WEEKDAY(A3144)&lt;&gt;7),IF(A3144&lt;AC$2,AC$1,AC$3),0)))^($A3144-$A3143)</f>
        <v>121.59733664729595</v>
      </c>
      <c r="AC3144">
        <f>VLOOKUP(A3144,'VIXY-IV'!A$1:E$2000,4,0)</f>
        <v>121.9308</v>
      </c>
      <c r="AD3144" s="10">
        <f t="shared" si="568"/>
        <v>-2.7348574166990991E-3</v>
      </c>
      <c r="AE3144">
        <f>ROW()</f>
        <v>3144</v>
      </c>
      <c r="AF3144">
        <f t="shared" si="569"/>
        <v>0.87782281412854668</v>
      </c>
      <c r="AG3144">
        <f>AG3143*(1-(AG$1+AG$5))^($A3144-$A3143)*(1+2*(E3144/E3143-1))</f>
        <v>400.58169573675701</v>
      </c>
      <c r="AH3144">
        <f>VLOOKUP(A3144,'UVXY-IV'!A$2:E$2000,4,0)</f>
        <v>1986.51</v>
      </c>
      <c r="AJ3144" s="10">
        <f t="shared" si="567"/>
        <v>-0.79834901624620214</v>
      </c>
      <c r="AK3144">
        <f t="shared" si="563"/>
        <v>34.912040679590227</v>
      </c>
      <c r="AO3144">
        <f>AO3143*(1-AO$1+H3143)^($A3144-$A3143)*(2-E3144/E3143)</f>
        <v>35.876747038893043</v>
      </c>
      <c r="AP3144">
        <v>35.880000000000003</v>
      </c>
      <c r="AQ3144" s="10">
        <f t="shared" si="566"/>
        <v>-9.0662238209526791E-5</v>
      </c>
    </row>
    <row r="3145" spans="1:43" x14ac:dyDescent="0.25">
      <c r="A3145" s="1">
        <v>42626</v>
      </c>
      <c r="B3145" s="12">
        <v>17.850000000000001</v>
      </c>
      <c r="C3145" s="12">
        <v>19.05</v>
      </c>
      <c r="D3145">
        <v>268.9006</v>
      </c>
      <c r="E3145">
        <v>239.10380000000001</v>
      </c>
      <c r="F3145">
        <v>24373.037181</v>
      </c>
      <c r="G3145">
        <v>21676.168332000001</v>
      </c>
      <c r="H3145">
        <f>(1/(1-91/360*VLOOKUP($A3145,Tbills!$B$4:$C$974,2,1)/100))^((1)/91)-1</f>
        <v>8.6145238606949448E-6</v>
      </c>
      <c r="I3145" s="2">
        <f t="shared" ref="I3145:I3208" si="575">I3144*$D3145/$D3144*(1-I$1)^($A3145-$A3144)</f>
        <v>161.3963577462483</v>
      </c>
      <c r="J3145">
        <f>VLOOKUP(A3145,'VXX-IV'!A$1:C$4500,3,0)</f>
        <v>161.41999999999999</v>
      </c>
      <c r="L3145">
        <f t="shared" si="570"/>
        <v>2599.2950301608435</v>
      </c>
      <c r="M3145">
        <v>260.2</v>
      </c>
      <c r="O3145">
        <f t="shared" si="571"/>
        <v>826.03540480336073</v>
      </c>
      <c r="R3145">
        <f t="shared" si="572"/>
        <v>43.6738657630926</v>
      </c>
      <c r="U3145" s="2">
        <f t="shared" ref="U3145:U3208" si="576">U3144*$F3145/$F3144*(1-U$1)^($A3145-$A3144)</f>
        <v>40.356267728792758</v>
      </c>
      <c r="V3145">
        <f>VLOOKUP(A3145,'VXZ-IV'!A$1:C$4500,3,0)</f>
        <v>40.36</v>
      </c>
      <c r="W3145" s="10">
        <f t="shared" si="564"/>
        <v>-9.247450959470882E-5</v>
      </c>
      <c r="X3145">
        <f t="shared" si="573"/>
        <v>40.972839079636955</v>
      </c>
      <c r="Y3145">
        <v>40.98</v>
      </c>
      <c r="AA3145" s="10">
        <f t="shared" si="565"/>
        <v>-1.7474183413956901E-4</v>
      </c>
      <c r="AB3145">
        <f t="shared" si="574"/>
        <v>133.83013545582978</v>
      </c>
      <c r="AC3145">
        <f>VLOOKUP(A3145,'VIXY-IV'!A$1:E$2000,4,0)</f>
        <v>134.16839999999999</v>
      </c>
      <c r="AD3145" s="10">
        <f t="shared" si="568"/>
        <v>-2.5211938442302184E-3</v>
      </c>
      <c r="AE3145">
        <f>ROW()</f>
        <v>3145</v>
      </c>
      <c r="AF3145">
        <f t="shared" si="569"/>
        <v>0.93700787401574803</v>
      </c>
      <c r="AG3145">
        <f>AG3144*(1-(AG$1+AG$5))^($A3145-$A3144)*(1+2*(E3145/E3144-1))</f>
        <v>481.16654272004286</v>
      </c>
      <c r="AH3145">
        <f>VLOOKUP(A3145,'UVXY-IV'!A$2:E$2000,4,0)</f>
        <v>2385.77</v>
      </c>
      <c r="AJ3145" s="10">
        <f t="shared" si="567"/>
        <v>-0.79831813514293382</v>
      </c>
      <c r="AK3145">
        <f t="shared" ref="AK3145:AK3208" si="577">AK3144*(1-IF($A3145&lt;=AK3140,AK$1,AK$1+IF(AND(WEEKDAY($A3145)&lt;&gt;1,WEEKDAY($A3145)&lt;&gt;7),AL$1,0)))^($A3145-$A3144)*(2-$E3145/$E3144)</f>
        <v>31.398251538617775</v>
      </c>
      <c r="AO3145">
        <f>AO3144*(1-AO$1+H3144)^($A3145-$A3144)*(2-E3145/E3144)</f>
        <v>32.266450561445261</v>
      </c>
      <c r="AP3145">
        <v>32.270000000000003</v>
      </c>
      <c r="AQ3145" s="10">
        <f t="shared" si="566"/>
        <v>-1.0999189819471678E-4</v>
      </c>
    </row>
    <row r="3146" spans="1:43" x14ac:dyDescent="0.25">
      <c r="A3146" s="1">
        <v>42627</v>
      </c>
      <c r="B3146" s="12">
        <v>18.14</v>
      </c>
      <c r="C3146" s="12">
        <v>19.350000000000001</v>
      </c>
      <c r="D3146">
        <v>277.1782</v>
      </c>
      <c r="E3146">
        <v>246.46209999999999</v>
      </c>
      <c r="F3146">
        <v>24823.066841</v>
      </c>
      <c r="G3146">
        <v>22076.215622</v>
      </c>
      <c r="H3146">
        <f>(1/(1-91/360*VLOOKUP($A3146,Tbills!$B$4:$C$974,2,1)/100))^((1)/91)-1</f>
        <v>8.6145238606949448E-6</v>
      </c>
      <c r="I3146" s="2">
        <f t="shared" si="575"/>
        <v>166.36058496921572</v>
      </c>
      <c r="J3146">
        <f>VLOOKUP(A3146,'VXX-IV'!A$1:C$4500,3,0)</f>
        <v>166.38</v>
      </c>
      <c r="L3146">
        <f t="shared" si="570"/>
        <v>2759.1780776395294</v>
      </c>
      <c r="M3146">
        <v>276.2</v>
      </c>
      <c r="O3146">
        <f t="shared" si="571"/>
        <v>864.13752397285214</v>
      </c>
      <c r="R3146">
        <f t="shared" si="572"/>
        <v>42.999901143343095</v>
      </c>
      <c r="U3146" s="2">
        <f t="shared" si="576"/>
        <v>41.100413428775724</v>
      </c>
      <c r="V3146">
        <f>VLOOKUP(A3146,'VXZ-IV'!A$1:C$4500,3,0)</f>
        <v>41.1</v>
      </c>
      <c r="W3146" s="10">
        <f t="shared" si="564"/>
        <v>1.0059094299741389E-5</v>
      </c>
      <c r="X3146">
        <f t="shared" si="573"/>
        <v>40.215518602751921</v>
      </c>
      <c r="Y3146">
        <v>40.22</v>
      </c>
      <c r="AA3146" s="10">
        <f t="shared" si="565"/>
        <v>-1.1142210959913523E-4</v>
      </c>
      <c r="AB3146">
        <f t="shared" si="574"/>
        <v>137.9481713495224</v>
      </c>
      <c r="AC3146">
        <f>VLOOKUP(A3146,'VIXY-IV'!A$1:E$2000,4,0)</f>
        <v>138.304</v>
      </c>
      <c r="AD3146" s="10">
        <f t="shared" si="568"/>
        <v>-2.5728008624306131E-3</v>
      </c>
      <c r="AE3146">
        <f>ROW()</f>
        <v>3146</v>
      </c>
      <c r="AF3146">
        <f t="shared" si="569"/>
        <v>0.93746770025839787</v>
      </c>
      <c r="AG3146">
        <f>AG3145*(1-(AG$1+AG$5))^($A3146-$A3145)*(1+2*(E3146/E3145-1))</f>
        <v>510.76465003909306</v>
      </c>
      <c r="AH3146">
        <f>VLOOKUP(A3146,'UVXY-IV'!A$2:E$2000,4,0)</f>
        <v>2532.34</v>
      </c>
      <c r="AJ3146" s="10">
        <f t="shared" si="567"/>
        <v>-0.79830328864248368</v>
      </c>
      <c r="AK3146">
        <f t="shared" si="577"/>
        <v>30.430568652433479</v>
      </c>
      <c r="AO3146">
        <f>AO3145*(1-AO$1+H3145)^($A3146-$A3145)*(2-E3146/E3145)</f>
        <v>31.272579380378044</v>
      </c>
      <c r="AP3146">
        <v>31.27</v>
      </c>
      <c r="AQ3146" s="10">
        <f t="shared" si="566"/>
        <v>8.2487380174134373E-5</v>
      </c>
    </row>
    <row r="3147" spans="1:43" x14ac:dyDescent="0.25">
      <c r="A3147" s="1">
        <v>42628</v>
      </c>
      <c r="B3147" s="12">
        <v>16.3</v>
      </c>
      <c r="C3147" s="12">
        <v>18.190000000000001</v>
      </c>
      <c r="D3147">
        <v>265.99509999999998</v>
      </c>
      <c r="E3147">
        <v>236.5162</v>
      </c>
      <c r="F3147">
        <v>24429.051624</v>
      </c>
      <c r="G3147">
        <v>21725.610852000002</v>
      </c>
      <c r="H3147">
        <f>(1/(1-91/360*VLOOKUP($A3147,Tbills!$B$4:$C$974,2,1)/100))^((1)/91)-1</f>
        <v>9.5875604573247841E-6</v>
      </c>
      <c r="I3147" s="2">
        <f t="shared" si="575"/>
        <v>159.6446669886368</v>
      </c>
      <c r="J3147">
        <f>VLOOKUP(A3147,'VXX-IV'!A$1:C$4500,3,0)</f>
        <v>159.66999999999999</v>
      </c>
      <c r="L3147">
        <f t="shared" si="570"/>
        <v>2536.3962180811582</v>
      </c>
      <c r="M3147">
        <v>253.9</v>
      </c>
      <c r="O3147">
        <f t="shared" si="571"/>
        <v>811.80217222085764</v>
      </c>
      <c r="R3147">
        <f t="shared" si="572"/>
        <v>43.865541787924982</v>
      </c>
      <c r="U3147" s="2">
        <f t="shared" si="576"/>
        <v>40.447042489900902</v>
      </c>
      <c r="V3147">
        <f>VLOOKUP(A3147,'VXZ-IV'!A$1:C$4500,3,0)</f>
        <v>40.450000000000003</v>
      </c>
      <c r="W3147" s="10">
        <f t="shared" ref="W3147:W3210" si="578">U3147/V3147-1</f>
        <v>-7.3115206405516275E-5</v>
      </c>
      <c r="X3147">
        <f t="shared" si="573"/>
        <v>40.853084469859759</v>
      </c>
      <c r="Y3147">
        <v>40.86</v>
      </c>
      <c r="AA3147" s="10">
        <f t="shared" si="565"/>
        <v>-1.6924939158691199E-4</v>
      </c>
      <c r="AB3147">
        <f t="shared" si="574"/>
        <v>132.380817881094</v>
      </c>
      <c r="AC3147">
        <f>VLOOKUP(A3147,'VIXY-IV'!A$1:E$2000,4,0)</f>
        <v>132.71559999999999</v>
      </c>
      <c r="AD3147" s="10">
        <f t="shared" si="568"/>
        <v>-2.5225528792847118E-3</v>
      </c>
      <c r="AE3147">
        <f>ROW()</f>
        <v>3147</v>
      </c>
      <c r="AF3147">
        <f t="shared" si="569"/>
        <v>0.89609675645959319</v>
      </c>
      <c r="AG3147">
        <f>AG3146*(1-(AG$1+AG$5))^($A3147-$A3146)*(1+2*(E3147/E3146-1))</f>
        <v>469.52533572143085</v>
      </c>
      <c r="AH3147">
        <f>VLOOKUP(A3147,'UVXY-IV'!A$2:E$2000,4,0)</f>
        <v>2327.92</v>
      </c>
      <c r="AJ3147" s="10">
        <f t="shared" si="567"/>
        <v>-0.79830692819279403</v>
      </c>
      <c r="AK3147">
        <f t="shared" si="577"/>
        <v>31.657110104737995</v>
      </c>
      <c r="AO3147">
        <f>AO3146*(1-AO$1+H3146)^($A3147-$A3146)*(2-E3147/E3146)</f>
        <v>32.533651354688509</v>
      </c>
      <c r="AP3147">
        <v>32.54</v>
      </c>
      <c r="AQ3147" s="10">
        <f t="shared" si="566"/>
        <v>-1.9510280613066477E-4</v>
      </c>
    </row>
    <row r="3148" spans="1:43" x14ac:dyDescent="0.25">
      <c r="A3148" s="1">
        <v>42629</v>
      </c>
      <c r="B3148">
        <v>15.37</v>
      </c>
      <c r="C3148">
        <v>17.88</v>
      </c>
      <c r="D3148">
        <v>255.05629999999999</v>
      </c>
      <c r="E3148">
        <v>226.78739999999999</v>
      </c>
      <c r="F3148">
        <v>24093.886974000001</v>
      </c>
      <c r="G3148">
        <v>21427.3289</v>
      </c>
      <c r="H3148">
        <f>(1/(1-91/360*VLOOKUP($A3148,Tbills!$B$4:$C$974,2,1)/100))^((1)/91)-1</f>
        <v>9.5875604573247841E-6</v>
      </c>
      <c r="I3148" s="2">
        <f t="shared" si="575"/>
        <v>153.07569657400447</v>
      </c>
      <c r="J3148">
        <f>VLOOKUP(A3148,'VXX-IV'!A$1:C$4500,3,0)</f>
        <v>153.1</v>
      </c>
      <c r="L3148">
        <f t="shared" si="570"/>
        <v>2327.6502954865532</v>
      </c>
      <c r="M3148">
        <v>233</v>
      </c>
      <c r="O3148">
        <f t="shared" si="571"/>
        <v>761.6877930659075</v>
      </c>
      <c r="R3148">
        <f t="shared" si="572"/>
        <v>44.765695319527325</v>
      </c>
      <c r="U3148" s="2">
        <f t="shared" si="576"/>
        <v>39.891139564362021</v>
      </c>
      <c r="V3148">
        <f>VLOOKUP(A3148,'VXZ-IV'!A$1:C$4500,3,0)</f>
        <v>39.89</v>
      </c>
      <c r="W3148" s="10">
        <f t="shared" si="578"/>
        <v>2.856767014347561E-5</v>
      </c>
      <c r="X3148">
        <f t="shared" si="573"/>
        <v>41.412842536607663</v>
      </c>
      <c r="Y3148">
        <v>41.42</v>
      </c>
      <c r="AA3148" s="10">
        <f t="shared" si="565"/>
        <v>-1.728021099067778E-4</v>
      </c>
      <c r="AB3148">
        <f t="shared" si="574"/>
        <v>126.93501924779655</v>
      </c>
      <c r="AC3148">
        <f>VLOOKUP(A3148,'VIXY-IV'!A$1:E$2000,4,0)</f>
        <v>127.262</v>
      </c>
      <c r="AD3148" s="10">
        <f t="shared" si="568"/>
        <v>-2.5693510411862741E-3</v>
      </c>
      <c r="AE3148">
        <f>ROW()</f>
        <v>3148</v>
      </c>
      <c r="AF3148">
        <f t="shared" si="569"/>
        <v>0.85961968680089484</v>
      </c>
      <c r="AG3148">
        <f>AG3147*(1-(AG$1+AG$5))^($A3148-$A3147)*(1+2*(E3148/E3147-1))</f>
        <v>430.88413248977059</v>
      </c>
      <c r="AH3148">
        <f>VLOOKUP(A3148,'UVXY-IV'!A$2:E$2000,4,0)</f>
        <v>2136.54</v>
      </c>
      <c r="AJ3148" s="10">
        <f t="shared" si="567"/>
        <v>-0.79832620382030262</v>
      </c>
      <c r="AK3148">
        <f t="shared" si="577"/>
        <v>32.957750902813643</v>
      </c>
      <c r="AO3148">
        <f>AO3147*(1-AO$1+H3147)^($A3148-$A3147)*(2-E3148/E3147)</f>
        <v>33.870954631015302</v>
      </c>
      <c r="AP3148">
        <v>33.869999999999997</v>
      </c>
      <c r="AQ3148" s="10">
        <f t="shared" si="566"/>
        <v>2.818514955138518E-5</v>
      </c>
    </row>
    <row r="3149" spans="1:43" x14ac:dyDescent="0.25">
      <c r="A3149" s="1">
        <v>42632</v>
      </c>
      <c r="B3149">
        <v>15.53</v>
      </c>
      <c r="C3149">
        <v>17.78</v>
      </c>
      <c r="D3149">
        <v>249.26130000000001</v>
      </c>
      <c r="E3149">
        <v>221.62819999999999</v>
      </c>
      <c r="F3149">
        <v>23854.57447</v>
      </c>
      <c r="G3149">
        <v>21213.885667999999</v>
      </c>
      <c r="H3149">
        <f>(1/(1-91/360*VLOOKUP($A3149,Tbills!$B$4:$C$974,2,1)/100))^((1)/91)-1</f>
        <v>9.5875604573247841E-6</v>
      </c>
      <c r="I3149" s="2">
        <f t="shared" si="575"/>
        <v>149.58680129895836</v>
      </c>
      <c r="J3149">
        <f>VLOOKUP(A3149,'VXX-IV'!A$1:C$4500,3,0)</f>
        <v>149.61000000000001</v>
      </c>
      <c r="L3149">
        <f t="shared" si="570"/>
        <v>2221.509192996713</v>
      </c>
      <c r="M3149">
        <v>222.3</v>
      </c>
      <c r="O3149">
        <f t="shared" si="571"/>
        <v>735.62189859962882</v>
      </c>
      <c r="R3149">
        <f t="shared" si="572"/>
        <v>45.268744306184182</v>
      </c>
      <c r="U3149" s="2">
        <f t="shared" si="576"/>
        <v>39.492031857541384</v>
      </c>
      <c r="V3149">
        <f>VLOOKUP(A3149,'VXZ-IV'!A$1:C$4500,3,0)</f>
        <v>39.49</v>
      </c>
      <c r="W3149" s="10">
        <f t="shared" si="578"/>
        <v>5.1452457366041315E-5</v>
      </c>
      <c r="X3149">
        <f t="shared" si="573"/>
        <v>41.821928908394263</v>
      </c>
      <c r="Y3149">
        <v>41.83</v>
      </c>
      <c r="AA3149" s="10">
        <f t="shared" si="565"/>
        <v>-1.9294983518369779E-4</v>
      </c>
      <c r="AB3149">
        <f t="shared" si="574"/>
        <v>124.04596507399698</v>
      </c>
      <c r="AC3149">
        <f>VLOOKUP(A3149,'VIXY-IV'!A$1:E$2000,4,0)</f>
        <v>124.3596</v>
      </c>
      <c r="AD3149" s="10">
        <f t="shared" si="568"/>
        <v>-2.5220001190340291E-3</v>
      </c>
      <c r="AE3149">
        <f>ROW()</f>
        <v>3149</v>
      </c>
      <c r="AF3149">
        <f t="shared" si="569"/>
        <v>0.87345331833520801</v>
      </c>
      <c r="AG3149">
        <f>AG3148*(1-(AG$1+AG$5))^($A3149-$A3148)*(1+2*(E3149/E3148-1))</f>
        <v>411.23813788116053</v>
      </c>
      <c r="AH3149">
        <f>VLOOKUP(A3149,'UVXY-IV'!A$2:E$2000,4,0)</f>
        <v>2038.98</v>
      </c>
      <c r="AJ3149" s="10">
        <f t="shared" si="567"/>
        <v>-0.79831183342594803</v>
      </c>
      <c r="AK3149">
        <f t="shared" si="577"/>
        <v>33.702799133953803</v>
      </c>
      <c r="AO3149">
        <f>AO3148*(1-AO$1+H3148)^($A3149-$A3148)*(2-E3149/E3148)</f>
        <v>34.638639663441438</v>
      </c>
      <c r="AP3149">
        <v>34.64</v>
      </c>
      <c r="AQ3149" s="10">
        <f t="shared" si="566"/>
        <v>-3.9270685870729238E-5</v>
      </c>
    </row>
    <row r="3150" spans="1:43" x14ac:dyDescent="0.25">
      <c r="A3150" s="1">
        <v>42633</v>
      </c>
      <c r="B3150">
        <v>15.92</v>
      </c>
      <c r="C3150">
        <v>17.989999999999998</v>
      </c>
      <c r="D3150">
        <v>253.5849</v>
      </c>
      <c r="E3150">
        <v>225.47040000000001</v>
      </c>
      <c r="F3150">
        <v>24016.286444000001</v>
      </c>
      <c r="G3150">
        <v>21357.492822</v>
      </c>
      <c r="H3150">
        <f>(1/(1-91/360*VLOOKUP($A3150,Tbills!$B$4:$C$974,2,1)/100))^((1)/91)-1</f>
        <v>9.5875604573247841E-6</v>
      </c>
      <c r="I3150" s="2">
        <f t="shared" si="575"/>
        <v>152.17777131144246</v>
      </c>
      <c r="J3150">
        <f>VLOOKUP(A3150,'VXX-IV'!A$1:C$4500,3,0)</f>
        <v>152.19999999999999</v>
      </c>
      <c r="L3150">
        <f t="shared" si="570"/>
        <v>2298.4525637438724</v>
      </c>
      <c r="M3150">
        <v>230</v>
      </c>
      <c r="O3150">
        <f t="shared" si="571"/>
        <v>754.72584285363439</v>
      </c>
      <c r="R3150">
        <f t="shared" si="572"/>
        <v>44.874320707285882</v>
      </c>
      <c r="U3150" s="2">
        <f t="shared" si="576"/>
        <v>39.75878185974257</v>
      </c>
      <c r="V3150">
        <f>VLOOKUP(A3150,'VXZ-IV'!A$1:C$4500,3,0)</f>
        <v>39.76</v>
      </c>
      <c r="W3150" s="10">
        <f t="shared" si="578"/>
        <v>-3.0637330418192832E-5</v>
      </c>
      <c r="X3150">
        <f t="shared" si="573"/>
        <v>41.537677732457091</v>
      </c>
      <c r="Y3150">
        <v>41.54</v>
      </c>
      <c r="AA3150" s="10">
        <f t="shared" si="565"/>
        <v>-5.590437031555151E-5</v>
      </c>
      <c r="AB3150">
        <f t="shared" si="574"/>
        <v>126.19598048490236</v>
      </c>
      <c r="AC3150">
        <f>VLOOKUP(A3150,'VIXY-IV'!A$1:E$2000,4,0)</f>
        <v>126.5236</v>
      </c>
      <c r="AD3150" s="10">
        <f t="shared" si="568"/>
        <v>-2.5893945089898729E-3</v>
      </c>
      <c r="AE3150">
        <f>ROW()</f>
        <v>3150</v>
      </c>
      <c r="AF3150">
        <f t="shared" si="569"/>
        <v>0.88493607559755427</v>
      </c>
      <c r="AG3150">
        <f>AG3149*(1-(AG$1+AG$5))^($A3150-$A3149)*(1+2*(E3150/E3149-1))</f>
        <v>425.48244657290627</v>
      </c>
      <c r="AH3150">
        <f>VLOOKUP(A3150,'UVXY-IV'!A$2:E$2000,4,0)</f>
        <v>2109.7800000000002</v>
      </c>
      <c r="AJ3150" s="10">
        <f t="shared" si="567"/>
        <v>-0.79832852402956411</v>
      </c>
      <c r="AK3150">
        <f t="shared" si="577"/>
        <v>33.116976762322942</v>
      </c>
      <c r="AO3150">
        <f>AO3149*(1-AO$1+H3149)^($A3150-$A3149)*(2-E3150/E3149)</f>
        <v>34.037203238691035</v>
      </c>
      <c r="AP3150">
        <v>34.04</v>
      </c>
      <c r="AQ3150" s="10">
        <f t="shared" si="566"/>
        <v>-8.2161025527716092E-5</v>
      </c>
    </row>
    <row r="3151" spans="1:43" x14ac:dyDescent="0.25">
      <c r="A3151" s="1">
        <v>42634</v>
      </c>
      <c r="B3151">
        <v>13.3</v>
      </c>
      <c r="C3151">
        <v>16.66</v>
      </c>
      <c r="D3151">
        <v>233.9409</v>
      </c>
      <c r="E3151">
        <v>208.00210000000001</v>
      </c>
      <c r="F3151">
        <v>23497.677111000001</v>
      </c>
      <c r="G3151">
        <v>20896.092894000001</v>
      </c>
      <c r="H3151">
        <f>(1/(1-91/360*VLOOKUP($A3151,Tbills!$B$4:$C$974,2,1)/100))^((1)/91)-1</f>
        <v>9.5875604573247841E-6</v>
      </c>
      <c r="I3151" s="2">
        <f t="shared" si="575"/>
        <v>140.38586962808827</v>
      </c>
      <c r="J3151">
        <f>VLOOKUP(A3151,'VXX-IV'!A$1:C$4500,3,0)</f>
        <v>140.41</v>
      </c>
      <c r="L3151">
        <f t="shared" si="570"/>
        <v>1942.2385502986913</v>
      </c>
      <c r="M3151">
        <v>194.4</v>
      </c>
      <c r="O3151">
        <f t="shared" si="571"/>
        <v>666.99488487381529</v>
      </c>
      <c r="R3151">
        <f t="shared" si="572"/>
        <v>46.610530644420827</v>
      </c>
      <c r="U3151" s="2">
        <f t="shared" si="576"/>
        <v>38.899279477307111</v>
      </c>
      <c r="V3151">
        <f>VLOOKUP(A3151,'VXZ-IV'!A$1:C$4500,3,0)</f>
        <v>38.9</v>
      </c>
      <c r="W3151" s="10">
        <f t="shared" si="578"/>
        <v>-1.8522434264478527E-5</v>
      </c>
      <c r="X3151">
        <f t="shared" si="573"/>
        <v>42.433880766566588</v>
      </c>
      <c r="Y3151">
        <v>42.44</v>
      </c>
      <c r="AA3151" s="10">
        <f t="shared" si="565"/>
        <v>-1.4418551916606237E-4</v>
      </c>
      <c r="AB3151">
        <f t="shared" si="574"/>
        <v>116.41851910091286</v>
      </c>
      <c r="AC3151">
        <f>VLOOKUP(A3151,'VIXY-IV'!A$1:E$2000,4,0)</f>
        <v>116.7388</v>
      </c>
      <c r="AD3151" s="10">
        <f t="shared" si="568"/>
        <v>-2.7435685400838405E-3</v>
      </c>
      <c r="AE3151">
        <f>ROW()</f>
        <v>3151</v>
      </c>
      <c r="AF3151">
        <f t="shared" si="569"/>
        <v>0.79831932773109249</v>
      </c>
      <c r="AG3151">
        <f>AG3150*(1-(AG$1+AG$5))^($A3151-$A3150)*(1+2*(E3151/E3150-1))</f>
        <v>359.54189761383878</v>
      </c>
      <c r="AH3151">
        <f>VLOOKUP(A3151,'UVXY-IV'!A$2:E$2000,4,0)</f>
        <v>1783.13</v>
      </c>
      <c r="AJ3151" s="10">
        <f t="shared" si="567"/>
        <v>-0.79836473077462733</v>
      </c>
      <c r="AK3151">
        <f t="shared" si="577"/>
        <v>35.68104977650453</v>
      </c>
      <c r="AO3151">
        <f>AO3150*(1-AO$1+H3150)^($A3151-$A3150)*(2-E3151/E3150)</f>
        <v>36.673227827323188</v>
      </c>
      <c r="AP3151">
        <v>36.68</v>
      </c>
      <c r="AQ3151" s="10">
        <f t="shared" si="566"/>
        <v>-1.8462848082911876E-4</v>
      </c>
    </row>
    <row r="3152" spans="1:43" x14ac:dyDescent="0.25">
      <c r="A3152" s="1">
        <v>42635</v>
      </c>
      <c r="B3152">
        <v>12.02</v>
      </c>
      <c r="C3152">
        <v>15.94</v>
      </c>
      <c r="D3152">
        <v>223.18430000000001</v>
      </c>
      <c r="E3152">
        <v>198.43620000000001</v>
      </c>
      <c r="F3152">
        <v>23039.372235999999</v>
      </c>
      <c r="G3152">
        <v>20488.329658999999</v>
      </c>
      <c r="H3152">
        <f>(1/(1-91/360*VLOOKUP($A3152,Tbills!$B$4:$C$974,2,1)/100))^((1)/91)-1</f>
        <v>7.7805618148296674E-6</v>
      </c>
      <c r="I3152" s="2">
        <f t="shared" si="575"/>
        <v>133.92766317896357</v>
      </c>
      <c r="J3152">
        <f>VLOOKUP(A3152,'VXX-IV'!A$1:C$4500,3,0)</f>
        <v>133.94999999999999</v>
      </c>
      <c r="L3152">
        <f t="shared" si="570"/>
        <v>1763.5276232300923</v>
      </c>
      <c r="M3152">
        <v>176.5</v>
      </c>
      <c r="O3152">
        <f t="shared" si="571"/>
        <v>620.96187721721685</v>
      </c>
      <c r="R3152">
        <f t="shared" si="572"/>
        <v>47.680171232238742</v>
      </c>
      <c r="U3152" s="2">
        <f t="shared" si="576"/>
        <v>38.139647695522079</v>
      </c>
      <c r="V3152">
        <f>VLOOKUP(A3152,'VXZ-IV'!A$1:C$4500,3,0)</f>
        <v>38.14</v>
      </c>
      <c r="W3152" s="10">
        <f t="shared" si="578"/>
        <v>-9.2371389072143373E-6</v>
      </c>
      <c r="X3152">
        <f t="shared" si="573"/>
        <v>43.260665679877313</v>
      </c>
      <c r="Y3152">
        <v>43.26</v>
      </c>
      <c r="AA3152" s="10">
        <f t="shared" si="565"/>
        <v>1.5387884357620507E-5</v>
      </c>
      <c r="AB3152">
        <f t="shared" si="574"/>
        <v>111.06407826293277</v>
      </c>
      <c r="AC3152">
        <f>VLOOKUP(A3152,'VIXY-IV'!A$1:E$2000,4,0)</f>
        <v>111.3788</v>
      </c>
      <c r="AD3152" s="10">
        <f t="shared" si="568"/>
        <v>-2.8256879861089379E-3</v>
      </c>
      <c r="AE3152">
        <f>ROW()</f>
        <v>3152</v>
      </c>
      <c r="AF3152">
        <f t="shared" si="569"/>
        <v>0.75407779171894607</v>
      </c>
      <c r="AG3152">
        <f>AG3151*(1-(AG$1+AG$5))^($A3152-$A3151)*(1+2*(E3152/E3151-1))</f>
        <v>326.46063524948846</v>
      </c>
      <c r="AH3152">
        <f>VLOOKUP(A3152,'UVXY-IV'!A$2:E$2000,4,0)</f>
        <v>1619.18</v>
      </c>
      <c r="AJ3152" s="10">
        <f t="shared" si="567"/>
        <v>-0.79837903429545298</v>
      </c>
      <c r="AK3152">
        <f t="shared" si="577"/>
        <v>37.320262972567122</v>
      </c>
      <c r="AO3152">
        <f>AO3151*(1-AO$1+H3151)^($A3152-$A3151)*(2-E3152/E3151)</f>
        <v>38.358758010377862</v>
      </c>
      <c r="AP3152">
        <v>38.36</v>
      </c>
      <c r="AQ3152" s="10">
        <f t="shared" si="566"/>
        <v>-3.2377205999356562E-5</v>
      </c>
    </row>
    <row r="3153" spans="1:43" x14ac:dyDescent="0.25">
      <c r="A3153" s="1">
        <v>42636</v>
      </c>
      <c r="B3153">
        <v>12.29</v>
      </c>
      <c r="C3153">
        <v>16.05</v>
      </c>
      <c r="D3153">
        <v>226.7183</v>
      </c>
      <c r="E3153">
        <v>201.57679999999999</v>
      </c>
      <c r="F3153">
        <v>23133.158903</v>
      </c>
      <c r="G3153">
        <v>20571.572354</v>
      </c>
      <c r="H3153">
        <f>(1/(1-91/360*VLOOKUP($A3153,Tbills!$B$4:$C$974,2,1)/100))^((1)/91)-1</f>
        <v>7.7805618148296674E-6</v>
      </c>
      <c r="I3153" s="2">
        <f t="shared" si="575"/>
        <v>136.04501633872692</v>
      </c>
      <c r="J3153">
        <f>VLOOKUP(A3153,'VXX-IV'!A$1:C$4500,3,0)</f>
        <v>136.07</v>
      </c>
      <c r="L3153">
        <f t="shared" si="570"/>
        <v>1819.2813535676387</v>
      </c>
      <c r="M3153">
        <v>182.10000000000002</v>
      </c>
      <c r="O3153">
        <f t="shared" si="571"/>
        <v>635.68216685999471</v>
      </c>
      <c r="R3153">
        <f t="shared" si="572"/>
        <v>47.300721824160206</v>
      </c>
      <c r="U3153" s="2">
        <f t="shared" si="576"/>
        <v>38.29396948067992</v>
      </c>
      <c r="V3153">
        <f>VLOOKUP(A3153,'VXZ-IV'!A$1:C$4500,3,0)</f>
        <v>38.299999999999997</v>
      </c>
      <c r="W3153" s="10">
        <f t="shared" si="578"/>
        <v>-1.574548125347075E-4</v>
      </c>
      <c r="X3153">
        <f t="shared" si="573"/>
        <v>43.083642200422595</v>
      </c>
      <c r="Y3153">
        <v>43.09</v>
      </c>
      <c r="AA3153" s="10">
        <f t="shared" si="565"/>
        <v>-1.475469848551958E-4</v>
      </c>
      <c r="AB3153">
        <f t="shared" si="574"/>
        <v>112.8214365778814</v>
      </c>
      <c r="AC3153">
        <f>VLOOKUP(A3153,'VIXY-IV'!A$1:E$2000,4,0)</f>
        <v>113.1408</v>
      </c>
      <c r="AD3153" s="10">
        <f t="shared" si="568"/>
        <v>-2.822707830584581E-3</v>
      </c>
      <c r="AE3153">
        <f>ROW()</f>
        <v>3153</v>
      </c>
      <c r="AF3153">
        <f t="shared" si="569"/>
        <v>0.76573208722741426</v>
      </c>
      <c r="AG3153">
        <f>AG3152*(1-(AG$1+AG$5))^($A3153-$A3152)*(1+2*(E3153/E3152-1))</f>
        <v>336.78290703996021</v>
      </c>
      <c r="AH3153">
        <f>VLOOKUP(A3153,'UVXY-IV'!A$2:E$2000,4,0)</f>
        <v>1670.24</v>
      </c>
      <c r="AJ3153" s="10">
        <f t="shared" si="567"/>
        <v>-0.79836256643359027</v>
      </c>
      <c r="AK3153">
        <f t="shared" si="577"/>
        <v>36.727893830795701</v>
      </c>
      <c r="AO3153">
        <f>AO3152*(1-AO$1+H3152)^($A3153-$A3152)*(2-E3153/E3152)</f>
        <v>37.750560996594089</v>
      </c>
      <c r="AP3153">
        <v>37.75</v>
      </c>
      <c r="AQ3153" s="10">
        <f t="shared" si="566"/>
        <v>1.4860836929475596E-5</v>
      </c>
    </row>
    <row r="3154" spans="1:43" x14ac:dyDescent="0.25">
      <c r="A3154" s="1">
        <v>42639</v>
      </c>
      <c r="B3154">
        <v>14.5</v>
      </c>
      <c r="C3154">
        <v>17.28</v>
      </c>
      <c r="D3154">
        <v>235.90710000000001</v>
      </c>
      <c r="E3154">
        <v>209.74189999999999</v>
      </c>
      <c r="F3154">
        <v>23264.509900000001</v>
      </c>
      <c r="G3154">
        <v>20687.898380999999</v>
      </c>
      <c r="H3154">
        <f>(1/(1-91/360*VLOOKUP($A3154,Tbills!$B$4:$C$974,2,1)/100))^((1)/91)-1</f>
        <v>7.7805618148296674E-6</v>
      </c>
      <c r="I3154" s="2">
        <f t="shared" si="575"/>
        <v>141.54851035033991</v>
      </c>
      <c r="J3154">
        <f>VLOOKUP(A3154,'VXX-IV'!A$1:C$4500,3,0)</f>
        <v>141.57</v>
      </c>
      <c r="L3154">
        <f t="shared" si="570"/>
        <v>1966.4447199890058</v>
      </c>
      <c r="M3154">
        <v>196.8</v>
      </c>
      <c r="O3154">
        <f t="shared" si="571"/>
        <v>674.23755496417243</v>
      </c>
      <c r="R3154">
        <f t="shared" si="572"/>
        <v>46.336452216120094</v>
      </c>
      <c r="U3154" s="2">
        <f t="shared" si="576"/>
        <v>38.508587096671391</v>
      </c>
      <c r="V3154">
        <f>VLOOKUP(A3154,'VXZ-IV'!A$1:C$4500,3,0)</f>
        <v>38.51</v>
      </c>
      <c r="W3154" s="10">
        <f t="shared" si="578"/>
        <v>-3.6689258078648201E-5</v>
      </c>
      <c r="X3154">
        <f t="shared" si="573"/>
        <v>42.836263805793315</v>
      </c>
      <c r="Y3154">
        <v>42.84</v>
      </c>
      <c r="AA3154" s="10">
        <f t="shared" si="565"/>
        <v>-8.7212749922738197E-5</v>
      </c>
      <c r="AB3154">
        <f t="shared" si="574"/>
        <v>117.39007187803504</v>
      </c>
      <c r="AC3154">
        <f>VLOOKUP(A3154,'VIXY-IV'!A$1:E$2000,4,0)</f>
        <v>117.71680000000001</v>
      </c>
      <c r="AD3154" s="10">
        <f t="shared" si="568"/>
        <v>-2.7755436944001399E-3</v>
      </c>
      <c r="AE3154">
        <f>ROW()</f>
        <v>3154</v>
      </c>
      <c r="AF3154">
        <f t="shared" si="569"/>
        <v>0.83912037037037035</v>
      </c>
      <c r="AG3154">
        <f>AG3153*(1-(AG$1+AG$5))^($A3154-$A3153)*(1+2*(E3154/E3153-1))</f>
        <v>364.02966023163634</v>
      </c>
      <c r="AH3154">
        <f>VLOOKUP(A3154,'UVXY-IV'!A$2:E$2000,4,0)</f>
        <v>1805.41</v>
      </c>
      <c r="AJ3154" s="10">
        <f t="shared" si="567"/>
        <v>-0.79836731809858352</v>
      </c>
      <c r="AK3154">
        <f t="shared" si="577"/>
        <v>35.235264529653556</v>
      </c>
      <c r="AO3154">
        <f>AO3153*(1-AO$1+H3153)^($A3154-$A3153)*(2-E3154/E3153)</f>
        <v>36.218257600143133</v>
      </c>
      <c r="AP3154">
        <v>36.22</v>
      </c>
      <c r="AQ3154" s="10">
        <f t="shared" si="566"/>
        <v>-4.8106014822413279E-5</v>
      </c>
    </row>
    <row r="3155" spans="1:43" x14ac:dyDescent="0.25">
      <c r="A3155" s="1">
        <v>42640</v>
      </c>
      <c r="B3155">
        <v>13.1</v>
      </c>
      <c r="C3155">
        <v>16.45</v>
      </c>
      <c r="D3155">
        <v>225.89769999999999</v>
      </c>
      <c r="E3155">
        <v>200.84110000000001</v>
      </c>
      <c r="F3155">
        <v>22843.362011000001</v>
      </c>
      <c r="G3155">
        <v>20313.232871</v>
      </c>
      <c r="H3155">
        <f>(1/(1-91/360*VLOOKUP($A3155,Tbills!$B$4:$C$974,2,1)/100))^((1)/91)-1</f>
        <v>7.7805618148296674E-6</v>
      </c>
      <c r="I3155" s="2">
        <f t="shared" si="575"/>
        <v>135.53938499692865</v>
      </c>
      <c r="J3155">
        <f>VLOOKUP(A3155,'VXX-IV'!A$1:C$4500,3,0)</f>
        <v>135.56</v>
      </c>
      <c r="L3155">
        <f t="shared" si="570"/>
        <v>1799.4776619625657</v>
      </c>
      <c r="M3155">
        <v>180.10000000000002</v>
      </c>
      <c r="O3155">
        <f t="shared" si="571"/>
        <v>631.29743373061763</v>
      </c>
      <c r="R3155">
        <f t="shared" si="572"/>
        <v>47.317501241469628</v>
      </c>
      <c r="U3155" s="2">
        <f t="shared" si="576"/>
        <v>37.810559946552416</v>
      </c>
      <c r="V3155">
        <f>VLOOKUP(A3155,'VXZ-IV'!A$1:C$4500,3,0)</f>
        <v>37.81</v>
      </c>
      <c r="W3155" s="10">
        <f t="shared" si="578"/>
        <v>1.4809483004807333E-5</v>
      </c>
      <c r="X3155">
        <f t="shared" si="573"/>
        <v>43.610770703433516</v>
      </c>
      <c r="Y3155">
        <v>43.61</v>
      </c>
      <c r="AA3155" s="10">
        <f t="shared" si="565"/>
        <v>1.7672630899356889E-5</v>
      </c>
      <c r="AB3155">
        <f t="shared" si="574"/>
        <v>112.40797546191422</v>
      </c>
      <c r="AC3155">
        <f>VLOOKUP(A3155,'VIXY-IV'!A$1:E$2000,4,0)</f>
        <v>112.7216</v>
      </c>
      <c r="AD3155" s="10">
        <f t="shared" si="568"/>
        <v>-2.7822931726109168E-3</v>
      </c>
      <c r="AE3155">
        <f>ROW()</f>
        <v>3155</v>
      </c>
      <c r="AF3155">
        <f t="shared" si="569"/>
        <v>0.79635258358662619</v>
      </c>
      <c r="AG3155">
        <f>AG3154*(1-(AG$1+AG$5))^($A3155-$A3154)*(1+2*(E3155/E3154-1))</f>
        <v>333.12183976757836</v>
      </c>
      <c r="AH3155">
        <f>VLOOKUP(A3155,'UVXY-IV'!A$2:E$2000,4,0)</f>
        <v>1652.16</v>
      </c>
      <c r="AJ3155" s="10">
        <f t="shared" si="567"/>
        <v>-0.79837192537794266</v>
      </c>
      <c r="AK3155">
        <f t="shared" si="577"/>
        <v>36.728829855372481</v>
      </c>
      <c r="AO3155">
        <f>AO3154*(1-AO$1+H3154)^($A3155-$A3154)*(2-E3155/E3154)</f>
        <v>37.754146190614605</v>
      </c>
      <c r="AP3155">
        <v>37.76</v>
      </c>
      <c r="AQ3155" s="10">
        <f t="shared" si="566"/>
        <v>-1.550267316047238E-4</v>
      </c>
    </row>
    <row r="3156" spans="1:43" x14ac:dyDescent="0.25">
      <c r="A3156" s="1">
        <v>42641</v>
      </c>
      <c r="B3156">
        <v>12.39</v>
      </c>
      <c r="C3156">
        <v>16.010000000000002</v>
      </c>
      <c r="D3156">
        <v>222.16120000000001</v>
      </c>
      <c r="E3156">
        <v>197.51750000000001</v>
      </c>
      <c r="F3156">
        <v>22702.102460999999</v>
      </c>
      <c r="G3156">
        <v>20187.461170999999</v>
      </c>
      <c r="H3156">
        <f>(1/(1-91/360*VLOOKUP($A3156,Tbills!$B$4:$C$974,2,1)/100))^((1)/91)-1</f>
        <v>7.7805618148296674E-6</v>
      </c>
      <c r="I3156" s="2">
        <f t="shared" si="575"/>
        <v>133.29422207623074</v>
      </c>
      <c r="J3156">
        <f>VLOOKUP(A3156,'VXX-IV'!A$1:C$4500,3,0)</f>
        <v>133.31</v>
      </c>
      <c r="L3156">
        <f t="shared" si="570"/>
        <v>1739.8555728498793</v>
      </c>
      <c r="M3156">
        <v>174.1</v>
      </c>
      <c r="O3156">
        <f t="shared" si="571"/>
        <v>615.60623888746522</v>
      </c>
      <c r="R3156">
        <f t="shared" si="572"/>
        <v>47.706859135685995</v>
      </c>
      <c r="U3156" s="2">
        <f t="shared" si="576"/>
        <v>37.575829479863685</v>
      </c>
      <c r="V3156">
        <f>VLOOKUP(A3156,'VXZ-IV'!A$1:C$4500,3,0)</f>
        <v>37.58</v>
      </c>
      <c r="W3156" s="10">
        <f t="shared" si="578"/>
        <v>-1.1097711911423058E-4</v>
      </c>
      <c r="X3156">
        <f t="shared" si="573"/>
        <v>43.879510197273589</v>
      </c>
      <c r="Y3156">
        <v>43.88</v>
      </c>
      <c r="AA3156" s="10">
        <f t="shared" si="565"/>
        <v>-1.1162322844371353E-5</v>
      </c>
      <c r="AB3156">
        <f t="shared" si="574"/>
        <v>110.54738623511086</v>
      </c>
      <c r="AC3156">
        <f>VLOOKUP(A3156,'VIXY-IV'!A$1:E$2000,4,0)</f>
        <v>110.8648</v>
      </c>
      <c r="AD3156" s="10">
        <f t="shared" si="568"/>
        <v>-2.8630707392169885E-3</v>
      </c>
      <c r="AE3156">
        <f>ROW()</f>
        <v>3156</v>
      </c>
      <c r="AF3156">
        <f t="shared" si="569"/>
        <v>0.77389131792629606</v>
      </c>
      <c r="AG3156">
        <f>AG3155*(1-(AG$1+AG$5))^($A3156-$A3155)*(1+2*(E3156/E3155-1))</f>
        <v>322.08571486380282</v>
      </c>
      <c r="AH3156">
        <f>VLOOKUP(A3156,'UVXY-IV'!A$2:E$2000,4,0)</f>
        <v>1597.62</v>
      </c>
      <c r="AJ3156" s="10">
        <f t="shared" si="567"/>
        <v>-0.79839654306793673</v>
      </c>
      <c r="AK3156">
        <f t="shared" si="577"/>
        <v>37.334894465479074</v>
      </c>
      <c r="AO3156">
        <f>AO3155*(1-AO$1+H3155)^($A3156-$A3155)*(2-E3156/E3155)</f>
        <v>38.377796233217886</v>
      </c>
      <c r="AP3156">
        <v>38.380000000000003</v>
      </c>
      <c r="AQ3156" s="10">
        <f t="shared" si="566"/>
        <v>-5.7419666027014316E-5</v>
      </c>
    </row>
    <row r="3157" spans="1:43" x14ac:dyDescent="0.25">
      <c r="A3157" s="1">
        <v>42642</v>
      </c>
      <c r="B3157">
        <v>14.02</v>
      </c>
      <c r="C3157">
        <v>16.87</v>
      </c>
      <c r="D3157">
        <v>230.38319999999999</v>
      </c>
      <c r="E3157">
        <v>204.82599999999999</v>
      </c>
      <c r="F3157">
        <v>22872.785258</v>
      </c>
      <c r="G3157">
        <v>20339.080895999999</v>
      </c>
      <c r="H3157">
        <f>(1/(1-91/360*VLOOKUP($A3157,Tbills!$B$4:$C$974,2,1)/100))^((1)/91)-1</f>
        <v>5.8348991682777296E-6</v>
      </c>
      <c r="I3157" s="2">
        <f t="shared" si="575"/>
        <v>138.2239591555506</v>
      </c>
      <c r="J3157">
        <f>VLOOKUP(A3157,'VXX-IV'!A$1:C$4500,3,0)</f>
        <v>138.24</v>
      </c>
      <c r="L3157">
        <f t="shared" si="570"/>
        <v>1868.5375270110535</v>
      </c>
      <c r="M3157">
        <v>187</v>
      </c>
      <c r="O3157">
        <f t="shared" si="571"/>
        <v>649.75213661525663</v>
      </c>
      <c r="R3157">
        <f t="shared" si="572"/>
        <v>46.822122959400858</v>
      </c>
      <c r="U3157" s="2">
        <f t="shared" si="576"/>
        <v>37.857415332792328</v>
      </c>
      <c r="V3157">
        <f>VLOOKUP(A3157,'VXZ-IV'!A$1:C$4500,3,0)</f>
        <v>37.86</v>
      </c>
      <c r="W3157" s="10">
        <f t="shared" si="578"/>
        <v>-6.826907574408736E-5</v>
      </c>
      <c r="X3157">
        <f t="shared" si="573"/>
        <v>43.548592586087189</v>
      </c>
      <c r="Y3157">
        <v>43.55</v>
      </c>
      <c r="AA3157" s="10">
        <f t="shared" si="565"/>
        <v>-3.2317196620224031E-5</v>
      </c>
      <c r="AB3157">
        <f t="shared" si="574"/>
        <v>114.6374049595584</v>
      </c>
      <c r="AC3157">
        <f>VLOOKUP(A3157,'VIXY-IV'!A$1:E$2000,4,0)</f>
        <v>114.97239999999999</v>
      </c>
      <c r="AD3157" s="10">
        <f t="shared" si="568"/>
        <v>-2.9136996395795478E-3</v>
      </c>
      <c r="AE3157">
        <f>ROW()</f>
        <v>3157</v>
      </c>
      <c r="AF3157">
        <f t="shared" si="569"/>
        <v>0.8310610551274451</v>
      </c>
      <c r="AG3157">
        <f>AG3156*(1-(AG$1+AG$5))^($A3157-$A3156)*(1+2*(E3157/E3156-1))</f>
        <v>345.90955031472572</v>
      </c>
      <c r="AH3157">
        <f>VLOOKUP(A3157,'UVXY-IV'!A$2:E$2000,4,0)</f>
        <v>1715.91</v>
      </c>
      <c r="AJ3157" s="10">
        <f t="shared" si="567"/>
        <v>-0.79841043509582343</v>
      </c>
      <c r="AK3157">
        <f t="shared" si="577"/>
        <v>35.951762196833528</v>
      </c>
      <c r="AO3157">
        <f>AO3156*(1-AO$1+H3156)^($A3157-$A3156)*(2-E3157/E3156)</f>
        <v>36.956669903178238</v>
      </c>
      <c r="AP3157">
        <v>36.96</v>
      </c>
      <c r="AQ3157" s="10">
        <f t="shared" si="566"/>
        <v>-9.0100022233863264E-5</v>
      </c>
    </row>
    <row r="3158" spans="1:43" x14ac:dyDescent="0.25">
      <c r="A3158" s="1">
        <v>42643</v>
      </c>
      <c r="B3158">
        <v>13.29</v>
      </c>
      <c r="C3158">
        <v>16.37</v>
      </c>
      <c r="D3158">
        <v>228.63650000000001</v>
      </c>
      <c r="E3158">
        <v>203.27189999999999</v>
      </c>
      <c r="F3158">
        <v>22762.013164</v>
      </c>
      <c r="G3158">
        <v>20240.460767</v>
      </c>
      <c r="H3158">
        <f>(1/(1-91/360*VLOOKUP($A3158,Tbills!$B$4:$C$974,2,1)/100))^((1)/91)-1</f>
        <v>5.8348991682777296E-6</v>
      </c>
      <c r="I3158" s="2">
        <f t="shared" si="575"/>
        <v>137.17263950991008</v>
      </c>
      <c r="J3158">
        <f>VLOOKUP(A3158,'VXX-IV'!A$1:C$4500,3,0)</f>
        <v>137.19999999999999</v>
      </c>
      <c r="L3158">
        <f t="shared" si="570"/>
        <v>1840.1103361590349</v>
      </c>
      <c r="M3158">
        <v>184.20000000000002</v>
      </c>
      <c r="O3158">
        <f t="shared" si="571"/>
        <v>642.33558075180986</v>
      </c>
      <c r="R3158">
        <f t="shared" si="572"/>
        <v>46.997627767550007</v>
      </c>
      <c r="U3158" s="2">
        <f t="shared" si="576"/>
        <v>37.673154574635767</v>
      </c>
      <c r="V3158">
        <f>VLOOKUP(A3158,'VXZ-IV'!A$1:C$4500,3,0)</f>
        <v>37.68</v>
      </c>
      <c r="W3158" s="10">
        <f t="shared" si="578"/>
        <v>-1.8167264767077196E-4</v>
      </c>
      <c r="X3158">
        <f t="shared" si="573"/>
        <v>43.758387810408223</v>
      </c>
      <c r="Y3158">
        <v>43.76</v>
      </c>
      <c r="AA3158" s="10">
        <f t="shared" si="565"/>
        <v>-3.6841626868677757E-5</v>
      </c>
      <c r="AB3158">
        <f t="shared" si="574"/>
        <v>113.76717474134475</v>
      </c>
      <c r="AC3158">
        <f>VLOOKUP(A3158,'VIXY-IV'!A$1:E$2000,4,0)</f>
        <v>114.1168</v>
      </c>
      <c r="AD3158" s="10">
        <f t="shared" si="568"/>
        <v>-3.0637492346021755E-3</v>
      </c>
      <c r="AE3158">
        <f>ROW()</f>
        <v>3158</v>
      </c>
      <c r="AF3158">
        <f t="shared" si="569"/>
        <v>0.81185094685400117</v>
      </c>
      <c r="AG3158">
        <f>AG3157*(1-(AG$1+AG$5))^($A3158-$A3157)*(1+2*(E3158/E3157-1))</f>
        <v>340.64895144676416</v>
      </c>
      <c r="AH3158">
        <f>VLOOKUP(A3158,'UVXY-IV'!A$2:E$2000,4,0)</f>
        <v>1690.06</v>
      </c>
      <c r="AJ3158" s="10">
        <f t="shared" si="567"/>
        <v>-0.79843972909437289</v>
      </c>
      <c r="AK3158">
        <f t="shared" si="577"/>
        <v>36.22285598983138</v>
      </c>
      <c r="AO3158">
        <f>AO3157*(1-AO$1+H3157)^($A3158-$A3157)*(2-E3158/E3157)</f>
        <v>37.235915532031242</v>
      </c>
      <c r="AP3158">
        <v>37.24</v>
      </c>
      <c r="AQ3158" s="10">
        <f t="shared" si="566"/>
        <v>-1.0967959099783542E-4</v>
      </c>
    </row>
    <row r="3159" spans="1:43" x14ac:dyDescent="0.25">
      <c r="A3159" s="1">
        <v>42646</v>
      </c>
      <c r="B3159">
        <v>13.57</v>
      </c>
      <c r="C3159">
        <v>16.399999999999999</v>
      </c>
      <c r="D3159">
        <v>225.12190000000001</v>
      </c>
      <c r="E3159">
        <v>200.1437</v>
      </c>
      <c r="F3159">
        <v>22586.375878999999</v>
      </c>
      <c r="G3159">
        <v>20083.926094999999</v>
      </c>
      <c r="H3159">
        <f>(1/(1-91/360*VLOOKUP($A3159,Tbills!$B$4:$C$974,2,1)/100))^((1)/91)-1</f>
        <v>5.8348991682777296E-6</v>
      </c>
      <c r="I3159" s="2">
        <f t="shared" si="575"/>
        <v>135.05414207735194</v>
      </c>
      <c r="J3159">
        <f>VLOOKUP(A3159,'VXX-IV'!A$1:C$4500,3,0)</f>
        <v>135.07</v>
      </c>
      <c r="L3159">
        <f t="shared" si="570"/>
        <v>1783.2638969747143</v>
      </c>
      <c r="M3159">
        <v>178.5</v>
      </c>
      <c r="O3159">
        <f t="shared" si="571"/>
        <v>627.44456004849326</v>
      </c>
      <c r="R3159">
        <f t="shared" si="572"/>
        <v>47.352834244465832</v>
      </c>
      <c r="U3159" s="2">
        <f t="shared" si="576"/>
        <v>37.379724773808327</v>
      </c>
      <c r="V3159">
        <f>VLOOKUP(A3159,'VXZ-IV'!A$1:C$4500,3,0)</f>
        <v>37.380000000000003</v>
      </c>
      <c r="W3159" s="10">
        <f t="shared" si="578"/>
        <v>-7.3629264760732838E-6</v>
      </c>
      <c r="X3159">
        <f t="shared" si="573"/>
        <v>44.092683357125381</v>
      </c>
      <c r="Y3159">
        <v>44.1</v>
      </c>
      <c r="AA3159" s="10">
        <f t="shared" si="565"/>
        <v>-1.659102692658232E-4</v>
      </c>
      <c r="AB3159">
        <f t="shared" si="574"/>
        <v>112.01511848172818</v>
      </c>
      <c r="AC3159">
        <f>VLOOKUP(A3159,'VIXY-IV'!A$1:E$2000,4,0)</f>
        <v>112.3592</v>
      </c>
      <c r="AD3159" s="10">
        <f t="shared" si="568"/>
        <v>-3.0623350671046268E-3</v>
      </c>
      <c r="AE3159">
        <f>ROW()</f>
        <v>3159</v>
      </c>
      <c r="AF3159">
        <f t="shared" si="569"/>
        <v>0.82743902439024397</v>
      </c>
      <c r="AG3159">
        <f>AG3158*(1-(AG$1+AG$5))^($A3159-$A3158)*(1+2*(E3159/E3158-1))</f>
        <v>330.13091756125687</v>
      </c>
      <c r="AH3159">
        <f>VLOOKUP(A3159,'UVXY-IV'!A$2:E$2000,4,0)</f>
        <v>1638.07</v>
      </c>
      <c r="AJ3159" s="10">
        <f t="shared" si="567"/>
        <v>-0.79846348595526639</v>
      </c>
      <c r="AK3159">
        <f t="shared" si="577"/>
        <v>36.775159278858204</v>
      </c>
      <c r="AO3159">
        <f>AO3158*(1-AO$1+H3158)^($A3159-$A3158)*(2-E3159/E3158)</f>
        <v>37.805414667651277</v>
      </c>
      <c r="AP3159">
        <v>37.81</v>
      </c>
      <c r="AQ3159" s="10">
        <f t="shared" si="566"/>
        <v>-1.2127300578479439E-4</v>
      </c>
    </row>
    <row r="3160" spans="1:43" x14ac:dyDescent="0.25">
      <c r="A3160" s="1">
        <v>42647</v>
      </c>
      <c r="B3160">
        <v>13.63</v>
      </c>
      <c r="C3160">
        <v>16.47</v>
      </c>
      <c r="D3160">
        <v>223.0206</v>
      </c>
      <c r="E3160">
        <v>198.27440000000001</v>
      </c>
      <c r="F3160">
        <v>22305.492911000001</v>
      </c>
      <c r="G3160">
        <v>19834.046272</v>
      </c>
      <c r="H3160">
        <f>(1/(1-91/360*VLOOKUP($A3160,Tbills!$B$4:$C$974,2,1)/100))^((1)/91)-1</f>
        <v>5.8348991682777296E-6</v>
      </c>
      <c r="I3160" s="2">
        <f t="shared" si="575"/>
        <v>133.79027704197463</v>
      </c>
      <c r="J3160">
        <f>VLOOKUP(A3160,'VXX-IV'!A$1:C$4500,3,0)</f>
        <v>133.81</v>
      </c>
      <c r="L3160">
        <f t="shared" si="570"/>
        <v>1749.8843819517992</v>
      </c>
      <c r="M3160">
        <v>175.10000000000002</v>
      </c>
      <c r="O3160">
        <f t="shared" si="571"/>
        <v>618.63341220724158</v>
      </c>
      <c r="R3160">
        <f t="shared" si="572"/>
        <v>47.571816389231444</v>
      </c>
      <c r="U3160" s="2">
        <f t="shared" si="576"/>
        <v>36.913972390436903</v>
      </c>
      <c r="V3160">
        <f>VLOOKUP(A3160,'VXZ-IV'!A$1:C$4500,3,0)</f>
        <v>36.92</v>
      </c>
      <c r="W3160" s="10">
        <f t="shared" si="578"/>
        <v>-1.632613641142644E-4</v>
      </c>
      <c r="X3160">
        <f t="shared" si="573"/>
        <v>44.639884257181734</v>
      </c>
      <c r="Y3160">
        <v>44.64</v>
      </c>
      <c r="AA3160" s="10">
        <f t="shared" si="565"/>
        <v>-2.5928050686463422E-6</v>
      </c>
      <c r="AB3160">
        <f t="shared" si="574"/>
        <v>110.96850283621686</v>
      </c>
      <c r="AC3160">
        <f>VLOOKUP(A3160,'VIXY-IV'!A$1:E$2000,4,0)</f>
        <v>111.31440000000001</v>
      </c>
      <c r="AD3160" s="10">
        <f t="shared" si="568"/>
        <v>-3.1073891947775989E-3</v>
      </c>
      <c r="AE3160">
        <f>ROW()</f>
        <v>3160</v>
      </c>
      <c r="AF3160">
        <f t="shared" si="569"/>
        <v>0.82756527018822112</v>
      </c>
      <c r="AG3160">
        <f>AG3159*(1-(AG$1+AG$5))^($A3160-$A3159)*(1+2*(E3160/E3159-1))</f>
        <v>323.95329394775081</v>
      </c>
      <c r="AH3160">
        <f>VLOOKUP(A3160,'UVXY-IV'!A$2:E$2000,4,0)</f>
        <v>1607.51</v>
      </c>
      <c r="AJ3160" s="10">
        <f t="shared" si="567"/>
        <v>-0.79847509878772094</v>
      </c>
      <c r="AK3160">
        <f t="shared" si="577"/>
        <v>37.116902707277696</v>
      </c>
      <c r="AO3160">
        <f>AO3159*(1-AO$1+H3159)^($A3160-$A3159)*(2-E3160/E3159)</f>
        <v>38.157320586295484</v>
      </c>
      <c r="AP3160">
        <v>38.159999999999997</v>
      </c>
      <c r="AQ3160" s="10">
        <f t="shared" si="566"/>
        <v>-7.0215243828997131E-5</v>
      </c>
    </row>
    <row r="3161" spans="1:43" x14ac:dyDescent="0.25">
      <c r="A3161" s="1">
        <v>42648</v>
      </c>
      <c r="B3161">
        <v>12.99</v>
      </c>
      <c r="C3161">
        <v>16.22</v>
      </c>
      <c r="D3161">
        <v>221.97489999999999</v>
      </c>
      <c r="E3161">
        <v>197.34350000000001</v>
      </c>
      <c r="F3161">
        <v>22483.198855999999</v>
      </c>
      <c r="G3161">
        <v>19991.946684999999</v>
      </c>
      <c r="H3161">
        <f>(1/(1-91/360*VLOOKUP($A3161,Tbills!$B$4:$C$974,2,1)/100))^((1)/91)-1</f>
        <v>5.8348991682777296E-6</v>
      </c>
      <c r="I3161" s="2">
        <f t="shared" si="575"/>
        <v>133.15971359739021</v>
      </c>
      <c r="J3161">
        <f>VLOOKUP(A3161,'VXX-IV'!A$1:C$4500,3,0)</f>
        <v>133.18</v>
      </c>
      <c r="L3161">
        <f t="shared" si="570"/>
        <v>1733.3846906914932</v>
      </c>
      <c r="M3161">
        <v>173.5</v>
      </c>
      <c r="O3161">
        <f t="shared" si="571"/>
        <v>614.25597820040082</v>
      </c>
      <c r="R3161">
        <f t="shared" si="572"/>
        <v>47.681335876093158</v>
      </c>
      <c r="U3161" s="2">
        <f t="shared" si="576"/>
        <v>37.207155570845487</v>
      </c>
      <c r="V3161">
        <f>VLOOKUP(A3161,'VXZ-IV'!A$1:C$4500,3,0)</f>
        <v>37.21</v>
      </c>
      <c r="W3161" s="10">
        <f t="shared" si="578"/>
        <v>-7.6442600228765478E-5</v>
      </c>
      <c r="X3161">
        <f t="shared" si="573"/>
        <v>44.283123079292402</v>
      </c>
      <c r="Y3161">
        <v>44.29</v>
      </c>
      <c r="AA3161" s="10">
        <f t="shared" si="565"/>
        <v>-1.5527028014439281E-4</v>
      </c>
      <c r="AB3161">
        <f t="shared" si="574"/>
        <v>110.44708869906961</v>
      </c>
      <c r="AC3161">
        <f>VLOOKUP(A3161,'VIXY-IV'!A$1:E$2000,4,0)</f>
        <v>110.7968</v>
      </c>
      <c r="AD3161" s="10">
        <f t="shared" si="568"/>
        <v>-3.1563303356270112E-3</v>
      </c>
      <c r="AE3161">
        <f>ROW()</f>
        <v>3161</v>
      </c>
      <c r="AF3161">
        <f t="shared" si="569"/>
        <v>0.80086313193588166</v>
      </c>
      <c r="AG3161">
        <f>AG3160*(1-(AG$1+AG$5))^($A3161-$A3160)*(1+2*(E3161/E3160-1))</f>
        <v>320.90055271512466</v>
      </c>
      <c r="AH3161">
        <f>VLOOKUP(A3161,'UVXY-IV'!A$2:E$2000,4,0)</f>
        <v>1592.5</v>
      </c>
      <c r="AJ3161" s="10">
        <f t="shared" si="567"/>
        <v>-0.79849258856193117</v>
      </c>
      <c r="AK3161">
        <f t="shared" si="577"/>
        <v>37.289430033361725</v>
      </c>
      <c r="AO3161">
        <f>AO3160*(1-AO$1+H3160)^($A3161-$A3160)*(2-E3161/E3160)</f>
        <v>38.33527529728714</v>
      </c>
      <c r="AP3161">
        <v>38.340000000000003</v>
      </c>
      <c r="AQ3161" s="10">
        <f t="shared" si="566"/>
        <v>-1.2323168265160334E-4</v>
      </c>
    </row>
    <row r="3162" spans="1:43" x14ac:dyDescent="0.25">
      <c r="A3162" s="1">
        <v>42649</v>
      </c>
      <c r="B3162">
        <v>12.84</v>
      </c>
      <c r="C3162">
        <v>16.07</v>
      </c>
      <c r="D3162">
        <v>219.8922</v>
      </c>
      <c r="E3162">
        <v>195.49080000000001</v>
      </c>
      <c r="F3162">
        <v>22413.371803000002</v>
      </c>
      <c r="G3162">
        <v>19929.740172000002</v>
      </c>
      <c r="H3162">
        <f>(1/(1-91/360*VLOOKUP($A3162,Tbills!$B$4:$C$974,2,1)/100))^((1)/91)-1</f>
        <v>7.7805618148296674E-6</v>
      </c>
      <c r="I3162" s="2">
        <f t="shared" si="575"/>
        <v>131.90711384277253</v>
      </c>
      <c r="J3162">
        <f>VLOOKUP(A3162,'VXX-IV'!A$1:C$4500,3,0)</f>
        <v>131.93</v>
      </c>
      <c r="L3162">
        <f t="shared" si="570"/>
        <v>1700.774316998049</v>
      </c>
      <c r="M3162">
        <v>170.2</v>
      </c>
      <c r="O3162">
        <f t="shared" si="571"/>
        <v>605.58543430312409</v>
      </c>
      <c r="R3162">
        <f t="shared" si="572"/>
        <v>47.902991229444204</v>
      </c>
      <c r="U3162" s="2">
        <f t="shared" si="576"/>
        <v>37.090695256864826</v>
      </c>
      <c r="V3162">
        <f>VLOOKUP(A3162,'VXZ-IV'!A$1:C$4500,3,0)</f>
        <v>37.090000000000003</v>
      </c>
      <c r="W3162" s="10">
        <f t="shared" si="578"/>
        <v>1.87451298145902E-5</v>
      </c>
      <c r="X3162">
        <f t="shared" si="573"/>
        <v>44.419616150719285</v>
      </c>
      <c r="Y3162">
        <v>44.42</v>
      </c>
      <c r="AA3162" s="10">
        <f t="shared" si="565"/>
        <v>-8.64136156497608E-6</v>
      </c>
      <c r="AB3162">
        <f t="shared" si="574"/>
        <v>109.40977731734272</v>
      </c>
      <c r="AC3162">
        <f>VLOOKUP(A3162,'VIXY-IV'!A$1:E$2000,4,0)</f>
        <v>109.7604</v>
      </c>
      <c r="AD3162" s="10">
        <f t="shared" si="568"/>
        <v>-3.1944369978360587E-3</v>
      </c>
      <c r="AE3162">
        <f>ROW()</f>
        <v>3162</v>
      </c>
      <c r="AF3162">
        <f t="shared" si="569"/>
        <v>0.79900435594275043</v>
      </c>
      <c r="AG3162">
        <f>AG3161*(1-(AG$1+AG$5))^($A3162-$A3161)*(1+2*(E3162/E3161-1))</f>
        <v>314.86458551666072</v>
      </c>
      <c r="AH3162">
        <f>VLOOKUP(A3162,'UVXY-IV'!A$2:E$2000,4,0)</f>
        <v>1562.64</v>
      </c>
      <c r="AJ3162" s="10">
        <f t="shared" si="567"/>
        <v>-0.79850471924649269</v>
      </c>
      <c r="AK3162">
        <f t="shared" si="577"/>
        <v>37.63775754068817</v>
      </c>
      <c r="AO3162">
        <f>AO3161*(1-AO$1+H3161)^($A3162-$A3161)*(2-E3162/E3161)</f>
        <v>38.693969071966521</v>
      </c>
      <c r="AP3162">
        <v>38.700000000000003</v>
      </c>
      <c r="AQ3162" s="10">
        <f t="shared" si="566"/>
        <v>-1.5583793368167953E-4</v>
      </c>
    </row>
    <row r="3163" spans="1:43" x14ac:dyDescent="0.25">
      <c r="A3163" s="1">
        <v>42650</v>
      </c>
      <c r="B3163">
        <v>13.48</v>
      </c>
      <c r="C3163">
        <v>16.440000000000001</v>
      </c>
      <c r="D3163">
        <v>223.48849999999999</v>
      </c>
      <c r="E3163">
        <v>198.6865</v>
      </c>
      <c r="F3163">
        <v>22523.772661999999</v>
      </c>
      <c r="G3163">
        <v>20027.752418</v>
      </c>
      <c r="H3163">
        <f>(1/(1-91/360*VLOOKUP($A3163,Tbills!$B$4:$C$974,2,1)/100))^((1)/91)-1</f>
        <v>7.7805618148296674E-6</v>
      </c>
      <c r="I3163" s="2">
        <f t="shared" si="575"/>
        <v>134.06116356745335</v>
      </c>
      <c r="J3163">
        <f>VLOOKUP(A3163,'VXX-IV'!A$1:C$4500,3,0)</f>
        <v>134.08000000000001</v>
      </c>
      <c r="L3163">
        <f t="shared" si="570"/>
        <v>1756.313907082927</v>
      </c>
      <c r="M3163">
        <v>175.79999999999998</v>
      </c>
      <c r="O3163">
        <f t="shared" si="571"/>
        <v>620.41383940375431</v>
      </c>
      <c r="R3163">
        <f t="shared" si="572"/>
        <v>47.509306895487775</v>
      </c>
      <c r="U3163" s="2">
        <f t="shared" si="576"/>
        <v>37.272482900410147</v>
      </c>
      <c r="V3163">
        <f>VLOOKUP(A3163,'VXZ-IV'!A$1:C$4500,3,0)</f>
        <v>37.270000000000003</v>
      </c>
      <c r="W3163" s="10">
        <f t="shared" si="578"/>
        <v>6.6619275828960767E-5</v>
      </c>
      <c r="X3163">
        <f t="shared" si="573"/>
        <v>44.199874490178871</v>
      </c>
      <c r="Y3163">
        <v>44.2</v>
      </c>
      <c r="AA3163" s="10">
        <f t="shared" si="565"/>
        <v>-2.8395887133880748E-6</v>
      </c>
      <c r="AB3163">
        <f t="shared" si="574"/>
        <v>111.19788670520823</v>
      </c>
      <c r="AC3163">
        <f>VLOOKUP(A3163,'VIXY-IV'!A$1:E$2000,4,0)</f>
        <v>111.5592</v>
      </c>
      <c r="AD3163" s="10">
        <f t="shared" si="568"/>
        <v>-3.238758388297569E-3</v>
      </c>
      <c r="AE3163">
        <f>ROW()</f>
        <v>3163</v>
      </c>
      <c r="AF3163">
        <f t="shared" si="569"/>
        <v>0.81995133819951338</v>
      </c>
      <c r="AG3163">
        <f>AG3162*(1-(AG$1+AG$5))^($A3163-$A3162)*(1+2*(E3163/E3162-1))</f>
        <v>325.14784917784658</v>
      </c>
      <c r="AH3163">
        <f>VLOOKUP(A3163,'UVXY-IV'!A$2:E$2000,4,0)</f>
        <v>1613.76</v>
      </c>
      <c r="AJ3163" s="10">
        <f t="shared" si="567"/>
        <v>-0.79851536214936136</v>
      </c>
      <c r="AK3163">
        <f t="shared" si="577"/>
        <v>37.020766493342741</v>
      </c>
      <c r="AO3163">
        <f>AO3162*(1-AO$1+H3162)^($A3163-$A3162)*(2-E3163/E3162)</f>
        <v>38.060324793256704</v>
      </c>
      <c r="AP3163">
        <v>38.06</v>
      </c>
      <c r="AQ3163" s="10">
        <f t="shared" si="566"/>
        <v>8.5337166764176686E-6</v>
      </c>
    </row>
    <row r="3164" spans="1:43" x14ac:dyDescent="0.25">
      <c r="A3164" s="1">
        <v>42653</v>
      </c>
      <c r="B3164">
        <v>13.38</v>
      </c>
      <c r="C3164">
        <v>15.95</v>
      </c>
      <c r="D3164">
        <v>216.78290000000001</v>
      </c>
      <c r="E3164">
        <v>192.72040000000001</v>
      </c>
      <c r="F3164">
        <v>22212.662945</v>
      </c>
      <c r="G3164">
        <v>19750.651506999999</v>
      </c>
      <c r="H3164">
        <f>(1/(1-91/360*VLOOKUP($A3164,Tbills!$B$4:$C$974,2,1)/100))^((1)/91)-1</f>
        <v>7.7805618148296674E-6</v>
      </c>
      <c r="I3164" s="2">
        <f t="shared" si="575"/>
        <v>130.02924960292188</v>
      </c>
      <c r="J3164">
        <f>VLOOKUP(A3164,'VXX-IV'!A$1:C$4500,3,0)</f>
        <v>130.05000000000001</v>
      </c>
      <c r="L3164">
        <f t="shared" si="570"/>
        <v>1650.6524079365304</v>
      </c>
      <c r="M3164">
        <v>165.2</v>
      </c>
      <c r="O3164">
        <f t="shared" si="571"/>
        <v>592.40953774695652</v>
      </c>
      <c r="R3164">
        <f t="shared" si="572"/>
        <v>48.216065186019499</v>
      </c>
      <c r="U3164" s="2">
        <f t="shared" si="576"/>
        <v>36.754967770918157</v>
      </c>
      <c r="V3164">
        <f>VLOOKUP(A3164,'VXZ-IV'!A$1:C$4500,3,0)</f>
        <v>36.76</v>
      </c>
      <c r="W3164" s="10">
        <f t="shared" si="578"/>
        <v>-1.3689415347772904E-4</v>
      </c>
      <c r="X3164">
        <f t="shared" si="573"/>
        <v>44.807491038064342</v>
      </c>
      <c r="Y3164">
        <v>44.81</v>
      </c>
      <c r="AA3164" s="10">
        <f t="shared" si="565"/>
        <v>-5.5991116618137049E-5</v>
      </c>
      <c r="AB3164">
        <f t="shared" si="574"/>
        <v>107.85765019966054</v>
      </c>
      <c r="AC3164">
        <f>VLOOKUP(A3164,'VIXY-IV'!A$1:E$2000,4,0)</f>
        <v>108.2032</v>
      </c>
      <c r="AD3164" s="10">
        <f t="shared" si="568"/>
        <v>-3.1935266271186924E-3</v>
      </c>
      <c r="AE3164">
        <f>ROW()</f>
        <v>3164</v>
      </c>
      <c r="AF3164">
        <f t="shared" si="569"/>
        <v>0.83887147335423207</v>
      </c>
      <c r="AG3164">
        <f>AG3163*(1-(AG$1+AG$5))^($A3164-$A3163)*(1+2*(E3164/E3163-1))</f>
        <v>305.59006452474432</v>
      </c>
      <c r="AH3164">
        <f>VLOOKUP(A3164,'UVXY-IV'!A$2:E$2000,4,0)</f>
        <v>1516.68</v>
      </c>
      <c r="AJ3164" s="10">
        <f t="shared" si="567"/>
        <v>-0.79851381667540666</v>
      </c>
      <c r="AK3164">
        <f t="shared" si="577"/>
        <v>38.127087378502765</v>
      </c>
      <c r="AO3164">
        <f>AO3163*(1-AO$1+H3163)^($A3164-$A3163)*(2-E3164/E3163)</f>
        <v>39.199754299087893</v>
      </c>
      <c r="AP3164">
        <v>39.200000000000003</v>
      </c>
      <c r="AQ3164" s="10">
        <f t="shared" si="566"/>
        <v>-6.2678804110261055E-6</v>
      </c>
    </row>
    <row r="3165" spans="1:43" x14ac:dyDescent="0.25">
      <c r="A3165" s="1">
        <v>42654</v>
      </c>
      <c r="B3165">
        <v>15.36</v>
      </c>
      <c r="C3165">
        <v>16.940000000000001</v>
      </c>
      <c r="D3165">
        <v>227.74010000000001</v>
      </c>
      <c r="E3165">
        <v>202.4599</v>
      </c>
      <c r="F3165">
        <v>22590.886044999999</v>
      </c>
      <c r="G3165">
        <v>20086.799371000001</v>
      </c>
      <c r="H3165">
        <f>(1/(1-91/360*VLOOKUP($A3165,Tbills!$B$4:$C$974,2,1)/100))^((1)/91)-1</f>
        <v>7.7805618148296674E-6</v>
      </c>
      <c r="I3165" s="2">
        <f t="shared" si="575"/>
        <v>136.59819220126801</v>
      </c>
      <c r="J3165">
        <f>VLOOKUP(A3165,'VXX-IV'!A$1:C$4500,3,0)</f>
        <v>136.62</v>
      </c>
      <c r="L3165">
        <f t="shared" si="570"/>
        <v>1817.4222440499204</v>
      </c>
      <c r="M3165">
        <v>181.9</v>
      </c>
      <c r="O3165">
        <f t="shared" si="571"/>
        <v>637.29591218727774</v>
      </c>
      <c r="R3165">
        <f t="shared" si="572"/>
        <v>46.995594346313361</v>
      </c>
      <c r="U3165" s="2">
        <f t="shared" si="576"/>
        <v>37.379896513071415</v>
      </c>
      <c r="V3165">
        <f>VLOOKUP(A3165,'VXZ-IV'!A$1:C$4500,3,0)</f>
        <v>37.380000000000003</v>
      </c>
      <c r="W3165" s="10">
        <f t="shared" si="578"/>
        <v>-2.7685106631647471E-6</v>
      </c>
      <c r="X3165">
        <f t="shared" si="573"/>
        <v>44.043599836044763</v>
      </c>
      <c r="Y3165">
        <v>44.05</v>
      </c>
      <c r="AA3165" s="10">
        <f t="shared" si="565"/>
        <v>-1.4529316583955509E-4</v>
      </c>
      <c r="AB3165">
        <f t="shared" si="574"/>
        <v>113.30801934593109</v>
      </c>
      <c r="AC3165">
        <f>VLOOKUP(A3165,'VIXY-IV'!A$1:E$2000,4,0)</f>
        <v>113.67359999999999</v>
      </c>
      <c r="AD3165" s="10">
        <f t="shared" si="568"/>
        <v>-3.2160559186029669E-3</v>
      </c>
      <c r="AE3165">
        <f>ROW()</f>
        <v>3165</v>
      </c>
      <c r="AF3165">
        <f t="shared" si="569"/>
        <v>0.90672963400236117</v>
      </c>
      <c r="AG3165">
        <f>AG3164*(1-(AG$1+AG$5))^($A3165-$A3164)*(1+2*(E3165/E3164-1))</f>
        <v>336.46590146028757</v>
      </c>
      <c r="AH3165">
        <f>VLOOKUP(A3165,'UVXY-IV'!A$2:E$2000,4,0)</f>
        <v>1670</v>
      </c>
      <c r="AJ3165" s="10">
        <f t="shared" si="567"/>
        <v>-0.79852341229922896</v>
      </c>
      <c r="AK3165">
        <f t="shared" si="577"/>
        <v>36.19857487157936</v>
      </c>
      <c r="AO3165">
        <f>AO3164*(1-AO$1+H3164)^($A3165-$A3164)*(2-E3165/E3164)</f>
        <v>37.217631523765363</v>
      </c>
      <c r="AP3165">
        <v>37.22</v>
      </c>
      <c r="AQ3165" s="10">
        <f t="shared" si="566"/>
        <v>-6.3634503886023097E-5</v>
      </c>
    </row>
    <row r="3166" spans="1:43" x14ac:dyDescent="0.25">
      <c r="A3166" s="1">
        <v>42655</v>
      </c>
      <c r="B3166">
        <v>15.91</v>
      </c>
      <c r="C3166">
        <v>17.02</v>
      </c>
      <c r="D3166">
        <v>232.0067</v>
      </c>
      <c r="E3166">
        <v>206.25129999999999</v>
      </c>
      <c r="F3166">
        <v>22806.867065999999</v>
      </c>
      <c r="G3166">
        <v>20278.683690000002</v>
      </c>
      <c r="H3166">
        <f>(1/(1-91/360*VLOOKUP($A3166,Tbills!$B$4:$C$974,2,1)/100))^((1)/91)-1</f>
        <v>7.7805618148296674E-6</v>
      </c>
      <c r="I3166" s="2">
        <f t="shared" si="575"/>
        <v>139.15389973993959</v>
      </c>
      <c r="J3166">
        <f>VLOOKUP(A3166,'VXX-IV'!A$1:C$4500,3,0)</f>
        <v>139.18</v>
      </c>
      <c r="L3166">
        <f t="shared" si="570"/>
        <v>1885.4202176907445</v>
      </c>
      <c r="M3166">
        <v>188.70000000000002</v>
      </c>
      <c r="O3166">
        <f t="shared" si="571"/>
        <v>655.17547953561666</v>
      </c>
      <c r="R3166">
        <f t="shared" si="572"/>
        <v>46.553454255872573</v>
      </c>
      <c r="U3166" s="2">
        <f t="shared" si="576"/>
        <v>37.73634825934014</v>
      </c>
      <c r="V3166">
        <f>VLOOKUP(A3166,'VXZ-IV'!A$1:C$4500,3,0)</f>
        <v>37.74</v>
      </c>
      <c r="W3166" s="10">
        <f t="shared" si="578"/>
        <v>-9.6760483833113753E-5</v>
      </c>
      <c r="X3166">
        <f t="shared" si="573"/>
        <v>43.621587978958516</v>
      </c>
      <c r="Y3166">
        <v>43.63</v>
      </c>
      <c r="AA3166" s="10">
        <f t="shared" si="565"/>
        <v>-1.9280359939233271E-4</v>
      </c>
      <c r="AB3166">
        <f t="shared" si="574"/>
        <v>115.42946654191707</v>
      </c>
      <c r="AC3166">
        <f>VLOOKUP(A3166,'VIXY-IV'!A$1:E$2000,4,0)</f>
        <v>115.804</v>
      </c>
      <c r="AD3166" s="10">
        <f t="shared" si="568"/>
        <v>-3.2342013927233459E-3</v>
      </c>
      <c r="AE3166">
        <f>ROW()</f>
        <v>3166</v>
      </c>
      <c r="AF3166">
        <f t="shared" si="569"/>
        <v>0.93478260869565222</v>
      </c>
      <c r="AG3166">
        <f>AG3165*(1-(AG$1+AG$5))^($A3166-$A3165)*(1+2*(E3166/E3165-1))</f>
        <v>349.05591104267194</v>
      </c>
      <c r="AH3166">
        <f>VLOOKUP(A3166,'UVXY-IV'!A$2:E$2000,4,0)</f>
        <v>1732.64</v>
      </c>
      <c r="AJ3166" s="10">
        <f t="shared" si="567"/>
        <v>-0.79854100618554813</v>
      </c>
      <c r="AK3166">
        <f t="shared" si="577"/>
        <v>35.519041669620414</v>
      </c>
      <c r="AO3166">
        <f>AO3165*(1-AO$1+H3165)^($A3166-$A3165)*(2-E3166/E3165)</f>
        <v>36.519602558269803</v>
      </c>
      <c r="AP3166">
        <v>36.520000000000003</v>
      </c>
      <c r="AQ3166" s="10">
        <f t="shared" si="566"/>
        <v>-1.0882851319782283E-5</v>
      </c>
    </row>
    <row r="3167" spans="1:43" x14ac:dyDescent="0.25">
      <c r="A3167" s="1">
        <v>42656</v>
      </c>
      <c r="B3167">
        <v>16.690000000000001</v>
      </c>
      <c r="C3167">
        <v>17.59</v>
      </c>
      <c r="D3167">
        <v>237.1808</v>
      </c>
      <c r="E3167">
        <v>210.84950000000001</v>
      </c>
      <c r="F3167">
        <v>23016.749317999998</v>
      </c>
      <c r="G3167">
        <v>20465.142327000001</v>
      </c>
      <c r="H3167">
        <f>(1/(1-91/360*VLOOKUP($A3167,Tbills!$B$4:$C$974,2,1)/100))^((1)/91)-1</f>
        <v>9.448549896262648E-6</v>
      </c>
      <c r="I3167" s="2">
        <f t="shared" si="575"/>
        <v>142.25377324417337</v>
      </c>
      <c r="J3167">
        <f>VLOOKUP(A3167,'VXX-IV'!A$1:C$4500,3,0)</f>
        <v>142.28</v>
      </c>
      <c r="L3167">
        <f t="shared" si="570"/>
        <v>1969.4175243128257</v>
      </c>
      <c r="M3167">
        <v>197.10000000000002</v>
      </c>
      <c r="O3167">
        <f t="shared" si="571"/>
        <v>677.06254560594698</v>
      </c>
      <c r="R3167">
        <f t="shared" si="572"/>
        <v>46.032438106084477</v>
      </c>
      <c r="U3167" s="2">
        <f t="shared" si="576"/>
        <v>38.082691794777887</v>
      </c>
      <c r="V3167">
        <f>VLOOKUP(A3167,'VXZ-IV'!A$1:C$4500,3,0)</f>
        <v>38.090000000000003</v>
      </c>
      <c r="W3167" s="10">
        <f t="shared" si="578"/>
        <v>-1.9186676876126185E-4</v>
      </c>
      <c r="X3167">
        <f t="shared" si="573"/>
        <v>43.21930558447589</v>
      </c>
      <c r="Y3167">
        <v>43.22</v>
      </c>
      <c r="AA3167" s="10">
        <f t="shared" si="565"/>
        <v>-1.6066995004782036E-5</v>
      </c>
      <c r="AB3167">
        <f t="shared" si="574"/>
        <v>118.00242529603096</v>
      </c>
      <c r="AC3167">
        <f>VLOOKUP(A3167,'VIXY-IV'!A$1:E$2000,4,0)</f>
        <v>118.39319999999999</v>
      </c>
      <c r="AD3167" s="10">
        <f t="shared" si="568"/>
        <v>-3.3006515912149537E-3</v>
      </c>
      <c r="AE3167">
        <f>ROW()</f>
        <v>3167</v>
      </c>
      <c r="AF3167">
        <f t="shared" si="569"/>
        <v>0.94883456509380337</v>
      </c>
      <c r="AG3167">
        <f>AG3166*(1-(AG$1+AG$5))^($A3167-$A3166)*(1+2*(E3167/E3166-1))</f>
        <v>364.607442268657</v>
      </c>
      <c r="AH3167">
        <f>VLOOKUP(A3167,'UVXY-IV'!A$2:E$2000,4,0)</f>
        <v>1810.02</v>
      </c>
      <c r="AJ3167" s="10">
        <f t="shared" si="567"/>
        <v>-0.79856164999908452</v>
      </c>
      <c r="AK3167">
        <f t="shared" si="577"/>
        <v>34.725556952415708</v>
      </c>
      <c r="AO3167">
        <f>AO3166*(1-AO$1+H3166)^($A3167-$A3166)*(2-E3167/E3166)</f>
        <v>35.704385800604101</v>
      </c>
      <c r="AP3167">
        <v>35.71</v>
      </c>
      <c r="AQ3167" s="10">
        <f t="shared" si="566"/>
        <v>-1.5721644905908327E-4</v>
      </c>
    </row>
    <row r="3168" spans="1:43" x14ac:dyDescent="0.25">
      <c r="A3168" s="1">
        <v>42657</v>
      </c>
      <c r="B3168">
        <v>16.12</v>
      </c>
      <c r="C3168">
        <v>17.420000000000002</v>
      </c>
      <c r="D3168">
        <v>234.05690000000001</v>
      </c>
      <c r="E3168">
        <v>208.07040000000001</v>
      </c>
      <c r="F3168">
        <v>22895.084045</v>
      </c>
      <c r="G3168">
        <v>20356.771342</v>
      </c>
      <c r="H3168">
        <f>(1/(1-91/360*VLOOKUP($A3168,Tbills!$B$4:$C$974,2,1)/100))^((1)/91)-1</f>
        <v>9.448549896262648E-6</v>
      </c>
      <c r="I3168" s="2">
        <f t="shared" si="575"/>
        <v>140.37673081680271</v>
      </c>
      <c r="J3168">
        <f>VLOOKUP(A3168,'VXX-IV'!A$1:C$4500,3,0)</f>
        <v>140.4</v>
      </c>
      <c r="L3168">
        <f t="shared" si="570"/>
        <v>1917.4331792542375</v>
      </c>
      <c r="M3168">
        <v>191.9</v>
      </c>
      <c r="O3168">
        <f t="shared" si="571"/>
        <v>663.65415513022322</v>
      </c>
      <c r="R3168">
        <f t="shared" si="572"/>
        <v>46.333708548834167</v>
      </c>
      <c r="U3168" s="2">
        <f t="shared" si="576"/>
        <v>37.880465093967757</v>
      </c>
      <c r="V3168">
        <f>VLOOKUP(A3168,'VXZ-IV'!A$1:C$4500,3,0)</f>
        <v>37.880000000000003</v>
      </c>
      <c r="W3168" s="10">
        <f t="shared" si="578"/>
        <v>1.2278087849981745E-5</v>
      </c>
      <c r="X3168">
        <f t="shared" si="573"/>
        <v>43.446972356531653</v>
      </c>
      <c r="Y3168">
        <v>43.45</v>
      </c>
      <c r="AA3168" s="10">
        <f t="shared" si="565"/>
        <v>-6.9681092482176687E-5</v>
      </c>
      <c r="AB3168">
        <f t="shared" si="574"/>
        <v>116.44665668567414</v>
      </c>
      <c r="AC3168">
        <f>VLOOKUP(A3168,'VIXY-IV'!A$1:E$2000,4,0)</f>
        <v>116.8304</v>
      </c>
      <c r="AD3168" s="10">
        <f t="shared" si="568"/>
        <v>-3.2846186808044298E-3</v>
      </c>
      <c r="AE3168">
        <f>ROW()</f>
        <v>3168</v>
      </c>
      <c r="AF3168">
        <f t="shared" si="569"/>
        <v>0.92537313432835822</v>
      </c>
      <c r="AG3168">
        <f>AG3167*(1-(AG$1+AG$5))^($A3168-$A3167)*(1+2*(E3168/E3167-1))</f>
        <v>354.98406894844857</v>
      </c>
      <c r="AH3168">
        <f>VLOOKUP(A3168,'UVXY-IV'!A$2:E$2000,4,0)</f>
        <v>1762.05</v>
      </c>
      <c r="AJ3168" s="10">
        <f t="shared" si="567"/>
        <v>-0.79853916236857714</v>
      </c>
      <c r="AK3168">
        <f t="shared" si="577"/>
        <v>35.181618181418472</v>
      </c>
      <c r="AO3168">
        <f>AO3167*(1-AO$1+H3167)^($A3168-$A3167)*(2-E3168/E3167)</f>
        <v>36.173990969154332</v>
      </c>
      <c r="AP3168">
        <v>36.18</v>
      </c>
      <c r="AQ3168" s="10">
        <f t="shared" si="566"/>
        <v>-1.6608708805054828E-4</v>
      </c>
    </row>
    <row r="3169" spans="1:43" x14ac:dyDescent="0.25">
      <c r="A3169" s="1">
        <v>42660</v>
      </c>
      <c r="B3169">
        <v>16.21</v>
      </c>
      <c r="C3169">
        <v>17.47</v>
      </c>
      <c r="D3169">
        <v>231.4863</v>
      </c>
      <c r="E3169">
        <v>205.77930000000001</v>
      </c>
      <c r="F3169">
        <v>22708.942157000001</v>
      </c>
      <c r="G3169">
        <v>20190.689442999999</v>
      </c>
      <c r="H3169">
        <f>(1/(1-91/360*VLOOKUP($A3169,Tbills!$B$4:$C$974,2,1)/100))^((1)/91)-1</f>
        <v>9.448549896262648E-6</v>
      </c>
      <c r="I3169" s="2">
        <f t="shared" si="575"/>
        <v>138.82484570254479</v>
      </c>
      <c r="J3169">
        <f>VLOOKUP(A3169,'VXX-IV'!A$1:C$4500,3,0)</f>
        <v>138.85</v>
      </c>
      <c r="L3169">
        <f t="shared" si="570"/>
        <v>1875.0056393437155</v>
      </c>
      <c r="M3169">
        <v>187.7</v>
      </c>
      <c r="O3169">
        <f t="shared" si="571"/>
        <v>652.62675276086918</v>
      </c>
      <c r="R3169">
        <f t="shared" si="572"/>
        <v>46.582484959563686</v>
      </c>
      <c r="U3169" s="2">
        <f t="shared" si="576"/>
        <v>37.56974049423328</v>
      </c>
      <c r="V3169">
        <f>VLOOKUP(A3169,'VXZ-IV'!A$1:C$4500,3,0)</f>
        <v>37.57</v>
      </c>
      <c r="W3169" s="10">
        <f t="shared" si="578"/>
        <v>-6.9072602267850058E-6</v>
      </c>
      <c r="X3169">
        <f t="shared" si="573"/>
        <v>43.797818519349583</v>
      </c>
      <c r="Y3169">
        <v>43.8</v>
      </c>
      <c r="AA3169" s="10">
        <f t="shared" si="565"/>
        <v>-4.9805494301669029E-5</v>
      </c>
      <c r="AB3169">
        <f t="shared" si="574"/>
        <v>115.16314042840055</v>
      </c>
      <c r="AC3169">
        <f>VLOOKUP(A3169,'VIXY-IV'!A$1:E$2000,4,0)</f>
        <v>115.53959999999999</v>
      </c>
      <c r="AD3169" s="10">
        <f t="shared" si="568"/>
        <v>-3.2582731080896821E-3</v>
      </c>
      <c r="AE3169">
        <f>ROW()</f>
        <v>3169</v>
      </c>
      <c r="AF3169">
        <f t="shared" si="569"/>
        <v>0.92787635947338309</v>
      </c>
      <c r="AG3169">
        <f>AG3168*(1-(AG$1+AG$5))^($A3169-$A3168)*(1+2*(E3169/E3168-1))</f>
        <v>347.13138820534425</v>
      </c>
      <c r="AH3169">
        <f>VLOOKUP(A3169,'UVXY-IV'!A$2:E$2000,4,0)</f>
        <v>1723.15</v>
      </c>
      <c r="AJ3169" s="10">
        <f t="shared" si="567"/>
        <v>-0.79854836305292964</v>
      </c>
      <c r="AK3169">
        <f t="shared" si="577"/>
        <v>35.564039520993937</v>
      </c>
      <c r="AO3169">
        <f>AO3168*(1-AO$1+H3168)^($A3169-$A3168)*(2-E3169/E3168)</f>
        <v>36.56928791173182</v>
      </c>
      <c r="AP3169">
        <v>36.57</v>
      </c>
      <c r="AQ3169" s="10">
        <f t="shared" si="566"/>
        <v>-1.9471924205149982E-5</v>
      </c>
    </row>
    <row r="3170" spans="1:43" x14ac:dyDescent="0.25">
      <c r="A3170" s="1">
        <v>42661</v>
      </c>
      <c r="B3170">
        <v>15.28</v>
      </c>
      <c r="C3170">
        <v>16.920000000000002</v>
      </c>
      <c r="D3170">
        <v>224.48089999999999</v>
      </c>
      <c r="E3170">
        <v>199.54990000000001</v>
      </c>
      <c r="F3170">
        <v>22570.431414999999</v>
      </c>
      <c r="G3170">
        <v>20067.347739000001</v>
      </c>
      <c r="H3170">
        <f>(1/(1-91/360*VLOOKUP($A3170,Tbills!$B$4:$C$974,2,1)/100))^((1)/91)-1</f>
        <v>9.448549896262648E-6</v>
      </c>
      <c r="I3170" s="2">
        <f t="shared" si="575"/>
        <v>134.6203487113651</v>
      </c>
      <c r="J3170">
        <f>VLOOKUP(A3170,'VXX-IV'!A$1:C$4500,3,0)</f>
        <v>134.65</v>
      </c>
      <c r="L3170">
        <f t="shared" si="570"/>
        <v>1761.4214191378903</v>
      </c>
      <c r="M3170">
        <v>176.29999999999998</v>
      </c>
      <c r="O3170">
        <f t="shared" si="571"/>
        <v>622.97104994398785</v>
      </c>
      <c r="R3170">
        <f t="shared" si="572"/>
        <v>47.285425344486647</v>
      </c>
      <c r="U3170" s="2">
        <f t="shared" si="576"/>
        <v>37.339677419984561</v>
      </c>
      <c r="V3170">
        <f>VLOOKUP(A3170,'VXZ-IV'!A$1:C$4500,3,0)</f>
        <v>37.340000000000003</v>
      </c>
      <c r="W3170" s="10">
        <f t="shared" si="578"/>
        <v>-8.6389934504937926E-6</v>
      </c>
      <c r="X3170">
        <f t="shared" si="573"/>
        <v>44.064158951314752</v>
      </c>
      <c r="Y3170">
        <v>44.07</v>
      </c>
      <c r="AA3170" s="10">
        <f t="shared" si="565"/>
        <v>-1.3254024699904665E-4</v>
      </c>
      <c r="AB3170">
        <f t="shared" si="574"/>
        <v>111.67647370115566</v>
      </c>
      <c r="AC3170">
        <f>VLOOKUP(A3170,'VIXY-IV'!A$1:E$2000,4,0)</f>
        <v>112.042</v>
      </c>
      <c r="AD3170" s="10">
        <f t="shared" si="568"/>
        <v>-3.2624042666530295E-3</v>
      </c>
      <c r="AE3170">
        <f>ROW()</f>
        <v>3170</v>
      </c>
      <c r="AF3170">
        <f t="shared" si="569"/>
        <v>0.90307328605200932</v>
      </c>
      <c r="AG3170">
        <f>AG3169*(1-(AG$1+AG$5))^($A3170-$A3169)*(1+2*(E3170/E3169-1))</f>
        <v>326.10351040606815</v>
      </c>
      <c r="AH3170">
        <f>VLOOKUP(A3170,'UVXY-IV'!A$2:E$2000,4,0)</f>
        <v>1618.93</v>
      </c>
      <c r="AJ3170" s="10">
        <f t="shared" si="567"/>
        <v>-0.7985684925190909</v>
      </c>
      <c r="AK3170">
        <f t="shared" si="577"/>
        <v>36.638936048630406</v>
      </c>
      <c r="AO3170">
        <f>AO3169*(1-AO$1+H3169)^($A3170-$A3169)*(2-E3170/E3169)</f>
        <v>37.675284587452701</v>
      </c>
      <c r="AP3170">
        <v>37.68</v>
      </c>
      <c r="AQ3170" s="10">
        <f t="shared" si="566"/>
        <v>-1.2514364509819131E-4</v>
      </c>
    </row>
    <row r="3171" spans="1:43" x14ac:dyDescent="0.25">
      <c r="A3171" s="1">
        <v>42662</v>
      </c>
      <c r="B3171">
        <v>14.41</v>
      </c>
      <c r="C3171">
        <v>16.46</v>
      </c>
      <c r="D3171">
        <v>217.0566</v>
      </c>
      <c r="E3171">
        <v>192.94820000000001</v>
      </c>
      <c r="F3171">
        <v>22297.418525000001</v>
      </c>
      <c r="G3171">
        <v>19824.422646999999</v>
      </c>
      <c r="H3171">
        <f>(1/(1-91/360*VLOOKUP($A3171,Tbills!$B$4:$C$974,2,1)/100))^((1)/91)-1</f>
        <v>9.448549896262648E-6</v>
      </c>
      <c r="I3171" s="2">
        <f t="shared" si="575"/>
        <v>130.16485005493777</v>
      </c>
      <c r="J3171">
        <f>VLOOKUP(A3171,'VXX-IV'!A$1:C$4500,3,0)</f>
        <v>130.19</v>
      </c>
      <c r="L3171">
        <f t="shared" si="570"/>
        <v>1644.8165587441733</v>
      </c>
      <c r="M3171">
        <v>164.60000000000002</v>
      </c>
      <c r="O3171">
        <f t="shared" si="571"/>
        <v>592.03651532966103</v>
      </c>
      <c r="R3171">
        <f t="shared" si="572"/>
        <v>48.0654231822881</v>
      </c>
      <c r="U3171" s="2">
        <f t="shared" si="576"/>
        <v>36.887115646423815</v>
      </c>
      <c r="V3171">
        <f>VLOOKUP(A3171,'VXZ-IV'!A$1:C$4500,3,0)</f>
        <v>36.89</v>
      </c>
      <c r="W3171" s="10">
        <f t="shared" si="578"/>
        <v>-7.8187952729291688E-5</v>
      </c>
      <c r="X3171">
        <f t="shared" si="573"/>
        <v>44.596349101961152</v>
      </c>
      <c r="Y3171">
        <v>44.6</v>
      </c>
      <c r="AA3171" s="10">
        <f t="shared" si="565"/>
        <v>-8.1858700422654529E-5</v>
      </c>
      <c r="AB3171">
        <f t="shared" si="574"/>
        <v>107.98147936862857</v>
      </c>
      <c r="AC3171">
        <f>VLOOKUP(A3171,'VIXY-IV'!A$1:E$2000,4,0)</f>
        <v>108.33839999999999</v>
      </c>
      <c r="AD3171" s="10">
        <f t="shared" si="568"/>
        <v>-3.2944979007574204E-3</v>
      </c>
      <c r="AE3171">
        <f>ROW()</f>
        <v>3171</v>
      </c>
      <c r="AF3171">
        <f t="shared" si="569"/>
        <v>0.87545565006075332</v>
      </c>
      <c r="AG3171">
        <f>AG3170*(1-(AG$1+AG$5))^($A3171-$A3170)*(1+2*(E3171/E3170-1))</f>
        <v>304.51631394041107</v>
      </c>
      <c r="AH3171">
        <f>VLOOKUP(A3171,'UVXY-IV'!A$2:E$2000,4,0)</f>
        <v>1511.81</v>
      </c>
      <c r="AJ3171" s="10">
        <f t="shared" si="567"/>
        <v>-0.79857501012666199</v>
      </c>
      <c r="AK3171">
        <f t="shared" si="577"/>
        <v>37.849297328623365</v>
      </c>
      <c r="AO3171">
        <f>AO3170*(1-AO$1+H3170)^($A3171-$A3170)*(2-E3171/E3170)</f>
        <v>38.920622447790535</v>
      </c>
      <c r="AP3171">
        <v>38.93</v>
      </c>
      <c r="AQ3171" s="10">
        <f t="shared" si="566"/>
        <v>-2.4088240969599717E-4</v>
      </c>
    </row>
    <row r="3172" spans="1:43" x14ac:dyDescent="0.25">
      <c r="A3172" s="1">
        <v>42663</v>
      </c>
      <c r="B3172">
        <v>13.75</v>
      </c>
      <c r="C3172">
        <v>16.23</v>
      </c>
      <c r="D3172">
        <v>213.1183</v>
      </c>
      <c r="E3172">
        <v>189.44550000000001</v>
      </c>
      <c r="F3172">
        <v>22299.091424999999</v>
      </c>
      <c r="G3172">
        <v>19825.722694</v>
      </c>
      <c r="H3172">
        <f>(1/(1-91/360*VLOOKUP($A3172,Tbills!$B$4:$C$974,2,1)/100))^((1)/91)-1</f>
        <v>8.6145238606949448E-6</v>
      </c>
      <c r="I3172" s="2">
        <f t="shared" si="575"/>
        <v>127.8000076984045</v>
      </c>
      <c r="J3172">
        <f>VLOOKUP(A3172,'VXX-IV'!A$1:C$4500,3,0)</f>
        <v>127.82</v>
      </c>
      <c r="L3172">
        <f t="shared" si="570"/>
        <v>1585.0399504927504</v>
      </c>
      <c r="M3172">
        <v>158.6</v>
      </c>
      <c r="O3172">
        <f t="shared" si="571"/>
        <v>575.89573710272498</v>
      </c>
      <c r="R3172">
        <f t="shared" si="572"/>
        <v>48.499510319233224</v>
      </c>
      <c r="U3172" s="2">
        <f t="shared" si="576"/>
        <v>36.888983655380436</v>
      </c>
      <c r="V3172">
        <f>VLOOKUP(A3172,'VXZ-IV'!A$1:C$4500,3,0)</f>
        <v>36.89</v>
      </c>
      <c r="W3172" s="10">
        <f t="shared" si="578"/>
        <v>-2.7550680931520688E-5</v>
      </c>
      <c r="X3172">
        <f t="shared" si="573"/>
        <v>44.59215936558396</v>
      </c>
      <c r="Y3172">
        <v>44.6</v>
      </c>
      <c r="AA3172" s="10">
        <f t="shared" si="565"/>
        <v>-1.7579897793817967E-4</v>
      </c>
      <c r="AB3172">
        <f t="shared" si="574"/>
        <v>106.02082987649082</v>
      </c>
      <c r="AC3172">
        <f>VLOOKUP(A3172,'VIXY-IV'!A$1:E$2000,4,0)</f>
        <v>106.3704</v>
      </c>
      <c r="AD3172" s="10">
        <f t="shared" si="568"/>
        <v>-3.286347738742923E-3</v>
      </c>
      <c r="AE3172">
        <f>ROW()</f>
        <v>3172</v>
      </c>
      <c r="AF3172">
        <f t="shared" si="569"/>
        <v>0.84719654959950708</v>
      </c>
      <c r="AG3172">
        <f>AG3171*(1-(AG$1+AG$5))^($A3172-$A3171)*(1+2*(E3172/E3171-1))</f>
        <v>293.45030404617961</v>
      </c>
      <c r="AH3172">
        <f>VLOOKUP(A3172,'UVXY-IV'!A$2:E$2000,4,0)</f>
        <v>1456.68</v>
      </c>
      <c r="AJ3172" s="10">
        <f t="shared" si="567"/>
        <v>-0.79854854597703029</v>
      </c>
      <c r="AK3172">
        <f t="shared" si="577"/>
        <v>38.534602615044918</v>
      </c>
      <c r="AO3172">
        <f>AO3171*(1-AO$1+H3171)^($A3172-$A3171)*(2-E3172/E3171)</f>
        <v>39.626079719946773</v>
      </c>
      <c r="AP3172">
        <v>39.630000000000003</v>
      </c>
      <c r="AQ3172" s="10">
        <f t="shared" si="566"/>
        <v>-9.8922030109194203E-5</v>
      </c>
    </row>
    <row r="3173" spans="1:43" x14ac:dyDescent="0.25">
      <c r="A3173" s="1">
        <v>42664</v>
      </c>
      <c r="B3173">
        <v>13.34</v>
      </c>
      <c r="C3173">
        <v>16.04</v>
      </c>
      <c r="D3173">
        <v>210.50069999999999</v>
      </c>
      <c r="E3173">
        <v>187.11699999999999</v>
      </c>
      <c r="F3173">
        <v>22143.482008999999</v>
      </c>
      <c r="G3173">
        <v>19687.202361</v>
      </c>
      <c r="H3173">
        <f>(1/(1-91/360*VLOOKUP($A3173,Tbills!$B$4:$C$974,2,1)/100))^((1)/91)-1</f>
        <v>8.6145238606949448E-6</v>
      </c>
      <c r="I3173" s="2">
        <f t="shared" si="575"/>
        <v>126.22724146242571</v>
      </c>
      <c r="J3173">
        <f>VLOOKUP(A3173,'VXX-IV'!A$1:C$4500,3,0)</f>
        <v>126.25</v>
      </c>
      <c r="L3173">
        <f t="shared" si="570"/>
        <v>1546.0195016764299</v>
      </c>
      <c r="M3173">
        <v>154.70000000000002</v>
      </c>
      <c r="O3173">
        <f t="shared" si="571"/>
        <v>565.25907061176122</v>
      </c>
      <c r="R3173">
        <f t="shared" si="572"/>
        <v>48.795361388587786</v>
      </c>
      <c r="U3173" s="2">
        <f t="shared" si="576"/>
        <v>36.630668604811639</v>
      </c>
      <c r="V3173">
        <f>VLOOKUP(A3173,'VXZ-IV'!A$1:C$4500,3,0)</f>
        <v>36.630000000000003</v>
      </c>
      <c r="W3173" s="10">
        <f t="shared" si="578"/>
        <v>1.8252929610662605E-5</v>
      </c>
      <c r="X3173">
        <f t="shared" si="573"/>
        <v>44.902446305496518</v>
      </c>
      <c r="Y3173">
        <v>44.91</v>
      </c>
      <c r="AA3173" s="10">
        <f t="shared" si="565"/>
        <v>-1.681962703958817E-4</v>
      </c>
      <c r="AB3173">
        <f t="shared" si="574"/>
        <v>104.71731917981072</v>
      </c>
      <c r="AC3173">
        <f>VLOOKUP(A3173,'VIXY-IV'!A$1:E$2000,4,0)</f>
        <v>105.06440000000001</v>
      </c>
      <c r="AD3173" s="10">
        <f t="shared" si="568"/>
        <v>-3.3035054708282496E-3</v>
      </c>
      <c r="AE3173">
        <f>ROW()</f>
        <v>3173</v>
      </c>
      <c r="AF3173">
        <f t="shared" si="569"/>
        <v>0.83167082294264338</v>
      </c>
      <c r="AG3173">
        <f>AG3172*(1-(AG$1+AG$5))^($A3173-$A3172)*(1+2*(E3173/E3172-1))</f>
        <v>286.22698432626333</v>
      </c>
      <c r="AH3173">
        <f>VLOOKUP(A3173,'UVXY-IV'!A$2:E$2000,4,0)</f>
        <v>1420.91</v>
      </c>
      <c r="AJ3173" s="10">
        <f t="shared" si="567"/>
        <v>-0.79856079250180279</v>
      </c>
      <c r="AK3173">
        <f t="shared" si="577"/>
        <v>39.006419752117097</v>
      </c>
      <c r="AO3173">
        <f>AO3172*(1-AO$1+H3172)^($A3173-$A3172)*(2-E3173/E3172)</f>
        <v>40.111991089423718</v>
      </c>
      <c r="AP3173">
        <v>40.119999999999997</v>
      </c>
      <c r="AQ3173" s="10">
        <f t="shared" si="566"/>
        <v>-1.9962389272876191E-4</v>
      </c>
    </row>
    <row r="3174" spans="1:43" x14ac:dyDescent="0.25">
      <c r="A3174" s="1">
        <v>42667</v>
      </c>
      <c r="B3174">
        <v>13.02</v>
      </c>
      <c r="C3174">
        <v>15.61</v>
      </c>
      <c r="D3174">
        <v>202.20259999999999</v>
      </c>
      <c r="E3174">
        <v>179.73589999999999</v>
      </c>
      <c r="F3174">
        <v>21721.903118999999</v>
      </c>
      <c r="G3174">
        <v>19311.878582000001</v>
      </c>
      <c r="H3174">
        <f>(1/(1-91/360*VLOOKUP($A3174,Tbills!$B$4:$C$974,2,1)/100))^((1)/91)-1</f>
        <v>8.6145238606949448E-6</v>
      </c>
      <c r="I3174" s="2">
        <f t="shared" si="575"/>
        <v>121.2423968199342</v>
      </c>
      <c r="J3174">
        <f>VLOOKUP(A3174,'VXX-IV'!A$1:C$4500,3,0)</f>
        <v>121.27</v>
      </c>
      <c r="L3174">
        <f t="shared" si="570"/>
        <v>1423.8932463304341</v>
      </c>
      <c r="M3174">
        <v>142.5</v>
      </c>
      <c r="O3174">
        <f t="shared" si="571"/>
        <v>531.75911910214552</v>
      </c>
      <c r="R3174">
        <f t="shared" si="572"/>
        <v>49.751015434098932</v>
      </c>
      <c r="U3174" s="2">
        <f t="shared" si="576"/>
        <v>35.930646797268821</v>
      </c>
      <c r="V3174">
        <f>VLOOKUP(A3174,'VXZ-IV'!A$1:C$4500,3,0)</f>
        <v>35.93</v>
      </c>
      <c r="W3174" s="10">
        <f t="shared" si="578"/>
        <v>1.8001593899752422E-5</v>
      </c>
      <c r="X3174">
        <f t="shared" si="573"/>
        <v>45.754587762710329</v>
      </c>
      <c r="Y3174">
        <v>45.76</v>
      </c>
      <c r="AA3174" s="10">
        <f t="shared" si="565"/>
        <v>-1.1827441629519431E-4</v>
      </c>
      <c r="AB3174">
        <f t="shared" si="574"/>
        <v>100.58545669753599</v>
      </c>
      <c r="AC3174">
        <f>VLOOKUP(A3174,'VIXY-IV'!A$1:E$2000,4,0)</f>
        <v>100.9248</v>
      </c>
      <c r="AD3174" s="10">
        <f t="shared" si="568"/>
        <v>-3.3623381216907333E-3</v>
      </c>
      <c r="AE3174">
        <f>ROW()</f>
        <v>3174</v>
      </c>
      <c r="AF3174">
        <f t="shared" si="569"/>
        <v>0.8340807174887892</v>
      </c>
      <c r="AG3174">
        <f>AG3173*(1-(AG$1+AG$5))^($A3174-$A3173)*(1+2*(E3174/E3173-1))</f>
        <v>263.61905911081874</v>
      </c>
      <c r="AH3174">
        <f>VLOOKUP(A3174,'UVXY-IV'!A$2:E$2000,4,0)</f>
        <v>1308.95</v>
      </c>
      <c r="AJ3174" s="10">
        <f t="shared" si="567"/>
        <v>-0.79860265165910183</v>
      </c>
      <c r="AK3174">
        <f t="shared" si="577"/>
        <v>40.539419310205759</v>
      </c>
      <c r="AO3174">
        <f>AO3173*(1-AO$1+H3173)^($A3174-$A3173)*(2-E3174/E3173)</f>
        <v>41.690717722840361</v>
      </c>
      <c r="AP3174">
        <v>41.7</v>
      </c>
      <c r="AQ3174" s="10">
        <f t="shared" si="566"/>
        <v>-2.2259657457179838E-4</v>
      </c>
    </row>
    <row r="3175" spans="1:43" x14ac:dyDescent="0.25">
      <c r="A3175" s="1">
        <v>42668</v>
      </c>
      <c r="B3175">
        <v>13.46</v>
      </c>
      <c r="C3175">
        <v>15.81</v>
      </c>
      <c r="D3175">
        <v>205.80680000000001</v>
      </c>
      <c r="E3175">
        <v>182.93809999999999</v>
      </c>
      <c r="F3175">
        <v>21727.919539999999</v>
      </c>
      <c r="G3175">
        <v>19317.061124</v>
      </c>
      <c r="H3175">
        <f>(1/(1-91/360*VLOOKUP($A3175,Tbills!$B$4:$C$974,2,1)/100))^((1)/91)-1</f>
        <v>8.6145238606949448E-6</v>
      </c>
      <c r="I3175" s="2">
        <f t="shared" si="575"/>
        <v>123.40049674327661</v>
      </c>
      <c r="J3175">
        <f>VLOOKUP(A3175,'VXX-IV'!A$1:C$4500,3,0)</f>
        <v>123.42</v>
      </c>
      <c r="L3175">
        <f t="shared" si="570"/>
        <v>1474.5758517344577</v>
      </c>
      <c r="M3175">
        <v>147.6</v>
      </c>
      <c r="O3175">
        <f t="shared" si="571"/>
        <v>545.95156321957882</v>
      </c>
      <c r="R3175">
        <f t="shared" si="572"/>
        <v>49.305600916057266</v>
      </c>
      <c r="U3175" s="2">
        <f t="shared" si="576"/>
        <v>35.939722323207121</v>
      </c>
      <c r="V3175">
        <f>VLOOKUP(A3175,'VXZ-IV'!A$1:C$4500,3,0)</f>
        <v>35.94</v>
      </c>
      <c r="W3175" s="10">
        <f t="shared" si="578"/>
        <v>-7.7261211151036235E-6</v>
      </c>
      <c r="X3175">
        <f t="shared" si="573"/>
        <v>45.741011256082977</v>
      </c>
      <c r="Y3175">
        <v>45.75</v>
      </c>
      <c r="AA3175" s="10">
        <f t="shared" si="565"/>
        <v>-1.9647527687483013E-4</v>
      </c>
      <c r="AB3175">
        <f t="shared" si="574"/>
        <v>102.37711563117961</v>
      </c>
      <c r="AC3175">
        <f>VLOOKUP(A3175,'VIXY-IV'!A$1:E$2000,4,0)</f>
        <v>102.73</v>
      </c>
      <c r="AD3175" s="10">
        <f t="shared" si="568"/>
        <v>-3.4350663761354427E-3</v>
      </c>
      <c r="AE3175">
        <f>ROW()</f>
        <v>3175</v>
      </c>
      <c r="AF3175">
        <f t="shared" si="569"/>
        <v>0.85135989879822904</v>
      </c>
      <c r="AG3175">
        <f>AG3174*(1-(AG$1+AG$5))^($A3175-$A3174)*(1+2*(E3175/E3174-1))</f>
        <v>273.00320721914017</v>
      </c>
      <c r="AH3175">
        <f>VLOOKUP(A3175,'UVXY-IV'!A$2:E$2000,4,0)</f>
        <v>1355.7</v>
      </c>
      <c r="AJ3175" s="10">
        <f t="shared" si="567"/>
        <v>-0.79862564931832991</v>
      </c>
      <c r="AK3175">
        <f t="shared" si="577"/>
        <v>39.815308832635729</v>
      </c>
      <c r="AO3175">
        <f>AO3174*(1-AO$1+H3174)^($A3175-$A3174)*(2-E3175/E3174)</f>
        <v>40.94678828318623</v>
      </c>
      <c r="AP3175">
        <v>40.950000000000003</v>
      </c>
      <c r="AQ3175" s="10">
        <f t="shared" si="566"/>
        <v>-7.8430203022561429E-5</v>
      </c>
    </row>
    <row r="3176" spans="1:43" x14ac:dyDescent="0.25">
      <c r="A3176" s="1">
        <v>42669</v>
      </c>
      <c r="B3176">
        <v>14.24</v>
      </c>
      <c r="C3176">
        <v>16.25</v>
      </c>
      <c r="D3176">
        <v>210.62960000000001</v>
      </c>
      <c r="E3176">
        <v>187.2234</v>
      </c>
      <c r="F3176">
        <v>21927.044791</v>
      </c>
      <c r="G3176">
        <v>19493.925684999998</v>
      </c>
      <c r="H3176">
        <f>(1/(1-91/360*VLOOKUP($A3176,Tbills!$B$4:$C$974,2,1)/100))^((1)/91)-1</f>
        <v>8.6145238606949448E-6</v>
      </c>
      <c r="I3176" s="2">
        <f t="shared" si="575"/>
        <v>126.28913863024309</v>
      </c>
      <c r="J3176">
        <f>VLOOKUP(A3176,'VXX-IV'!A$1:C$4500,3,0)</f>
        <v>126.31</v>
      </c>
      <c r="L3176">
        <f t="shared" si="570"/>
        <v>1543.6028435133235</v>
      </c>
      <c r="M3176">
        <v>154.5</v>
      </c>
      <c r="O3176">
        <f t="shared" si="571"/>
        <v>565.11578012318091</v>
      </c>
      <c r="R3176">
        <f t="shared" si="572"/>
        <v>48.725909655640386</v>
      </c>
      <c r="U3176" s="2">
        <f t="shared" si="576"/>
        <v>36.268207096138518</v>
      </c>
      <c r="V3176">
        <f>VLOOKUP(A3176,'VXZ-IV'!A$1:C$4500,3,0)</f>
        <v>36.270000000000003</v>
      </c>
      <c r="W3176" s="10">
        <f t="shared" si="578"/>
        <v>-4.9432143961580799E-5</v>
      </c>
      <c r="X3176">
        <f t="shared" si="573"/>
        <v>45.320926488212343</v>
      </c>
      <c r="Y3176">
        <v>45.33</v>
      </c>
      <c r="AA3176" s="10">
        <f t="shared" si="565"/>
        <v>-2.0016571338310474E-4</v>
      </c>
      <c r="AB3176">
        <f t="shared" si="574"/>
        <v>104.77489087694181</v>
      </c>
      <c r="AC3176">
        <f>VLOOKUP(A3176,'VIXY-IV'!A$1:E$2000,4,0)</f>
        <v>105.13679999999999</v>
      </c>
      <c r="AD3176" s="10">
        <f t="shared" si="568"/>
        <v>-3.4422687684824149E-3</v>
      </c>
      <c r="AE3176">
        <f>ROW()</f>
        <v>3176</v>
      </c>
      <c r="AF3176">
        <f t="shared" si="569"/>
        <v>0.87630769230769234</v>
      </c>
      <c r="AG3176">
        <f>AG3175*(1-(AG$1+AG$5))^($A3176-$A3175)*(1+2*(E3176/E3175-1))</f>
        <v>285.78370203964198</v>
      </c>
      <c r="AH3176">
        <f>VLOOKUP(A3176,'UVXY-IV'!A$2:E$2000,4,0)</f>
        <v>1419.21</v>
      </c>
      <c r="AJ3176" s="10">
        <f t="shared" si="567"/>
        <v>-0.7986318430396897</v>
      </c>
      <c r="AK3176">
        <f t="shared" si="577"/>
        <v>38.880829690384374</v>
      </c>
      <c r="AO3176">
        <f>AO3175*(1-AO$1+H3175)^($A3176-$A3175)*(2-E3176/E3175)</f>
        <v>39.986480841964017</v>
      </c>
      <c r="AP3176">
        <v>39.99</v>
      </c>
      <c r="AQ3176" s="10">
        <f t="shared" si="566"/>
        <v>-8.8000951137368055E-5</v>
      </c>
    </row>
    <row r="3177" spans="1:43" x14ac:dyDescent="0.25">
      <c r="A3177" s="1">
        <v>42670</v>
      </c>
      <c r="B3177">
        <v>15.36</v>
      </c>
      <c r="C3177">
        <v>16.93</v>
      </c>
      <c r="D3177">
        <v>216.40119999999999</v>
      </c>
      <c r="E3177">
        <v>192.352</v>
      </c>
      <c r="F3177">
        <v>22252.940448000001</v>
      </c>
      <c r="G3177">
        <v>19783.490629</v>
      </c>
      <c r="H3177">
        <f>(1/(1-91/360*VLOOKUP($A3177,Tbills!$B$4:$C$974,2,1)/100))^((1)/91)-1</f>
        <v>8.892525428683129E-6</v>
      </c>
      <c r="I3177" s="2">
        <f t="shared" si="575"/>
        <v>129.74650649880553</v>
      </c>
      <c r="J3177">
        <f>VLOOKUP(A3177,'VXX-IV'!A$1:C$4500,3,0)</f>
        <v>129.77000000000001</v>
      </c>
      <c r="L3177">
        <f t="shared" si="570"/>
        <v>1628.1113704925319</v>
      </c>
      <c r="M3177">
        <v>162.89999999999998</v>
      </c>
      <c r="O3177">
        <f t="shared" si="571"/>
        <v>588.31623087595938</v>
      </c>
      <c r="R3177">
        <f t="shared" si="572"/>
        <v>48.056364103711942</v>
      </c>
      <c r="U3177" s="2">
        <f t="shared" si="576"/>
        <v>36.806354025991119</v>
      </c>
      <c r="V3177">
        <f>VLOOKUP(A3177,'VXZ-IV'!A$1:C$4500,3,0)</f>
        <v>36.81</v>
      </c>
      <c r="W3177" s="10">
        <f t="shared" si="578"/>
        <v>-9.9048465332374214E-5</v>
      </c>
      <c r="X3177">
        <f t="shared" si="573"/>
        <v>44.646470073654584</v>
      </c>
      <c r="Y3177">
        <v>44.65</v>
      </c>
      <c r="AA3177" s="10">
        <f t="shared" si="565"/>
        <v>-7.9057700905105222E-5</v>
      </c>
      <c r="AB3177">
        <f t="shared" si="574"/>
        <v>107.64457802091142</v>
      </c>
      <c r="AC3177">
        <f>VLOOKUP(A3177,'VIXY-IV'!A$1:E$2000,4,0)</f>
        <v>108.01600000000001</v>
      </c>
      <c r="AD3177" s="10">
        <f t="shared" si="568"/>
        <v>-3.4385829792676903E-3</v>
      </c>
      <c r="AE3177">
        <f>ROW()</f>
        <v>3177</v>
      </c>
      <c r="AF3177">
        <f t="shared" si="569"/>
        <v>0.90726520968694624</v>
      </c>
      <c r="AG3177">
        <f>AG3176*(1-(AG$1+AG$5))^($A3177-$A3176)*(1+2*(E3177/E3176-1))</f>
        <v>301.43045745502508</v>
      </c>
      <c r="AH3177">
        <f>VLOOKUP(A3177,'UVXY-IV'!A$2:E$2000,4,0)</f>
        <v>1496.99</v>
      </c>
      <c r="AJ3177" s="10">
        <f t="shared" si="567"/>
        <v>-0.79864230391984914</v>
      </c>
      <c r="AK3177">
        <f t="shared" si="577"/>
        <v>37.814008040789965</v>
      </c>
      <c r="AO3177">
        <f>AO3176*(1-AO$1+H3176)^($A3177-$A3176)*(2-E3177/E3176)</f>
        <v>38.890030024772372</v>
      </c>
      <c r="AP3177">
        <v>38.9</v>
      </c>
      <c r="AQ3177" s="10">
        <f t="shared" si="566"/>
        <v>-2.5629756369216494E-4</v>
      </c>
    </row>
    <row r="3178" spans="1:43" x14ac:dyDescent="0.25">
      <c r="A3178" s="1">
        <v>42671</v>
      </c>
      <c r="B3178">
        <v>16.190000000000001</v>
      </c>
      <c r="C3178">
        <v>17.37</v>
      </c>
      <c r="D3178">
        <v>222.1754</v>
      </c>
      <c r="E3178">
        <v>197.4828</v>
      </c>
      <c r="F3178">
        <v>22304.468177999999</v>
      </c>
      <c r="G3178">
        <v>19829.124306000002</v>
      </c>
      <c r="H3178">
        <f>(1/(1-91/360*VLOOKUP($A3178,Tbills!$B$4:$C$974,2,1)/100))^((1)/91)-1</f>
        <v>8.892525428683129E-6</v>
      </c>
      <c r="I3178" s="2">
        <f t="shared" si="575"/>
        <v>133.20526451643698</v>
      </c>
      <c r="J3178">
        <f>VLOOKUP(A3178,'VXX-IV'!A$1:C$4500,3,0)</f>
        <v>133.22999999999999</v>
      </c>
      <c r="L3178">
        <f t="shared" si="570"/>
        <v>1714.9056269220896</v>
      </c>
      <c r="M3178">
        <v>171.6</v>
      </c>
      <c r="O3178">
        <f t="shared" si="571"/>
        <v>611.8347455275732</v>
      </c>
      <c r="R3178">
        <f t="shared" si="572"/>
        <v>47.413292594367796</v>
      </c>
      <c r="U3178" s="2">
        <f t="shared" si="576"/>
        <v>36.890681321335038</v>
      </c>
      <c r="V3178">
        <f>VLOOKUP(A3178,'VXZ-IV'!A$1:C$4500,3,0)</f>
        <v>36.89</v>
      </c>
      <c r="W3178" s="10">
        <f t="shared" si="578"/>
        <v>1.8468997967868717E-5</v>
      </c>
      <c r="X3178">
        <f t="shared" si="573"/>
        <v>44.542234699378184</v>
      </c>
      <c r="Y3178">
        <v>44.55</v>
      </c>
      <c r="AA3178" s="10">
        <f t="shared" si="565"/>
        <v>-1.7430528892958819E-4</v>
      </c>
      <c r="AB3178">
        <f t="shared" si="574"/>
        <v>110.51547470813658</v>
      </c>
      <c r="AC3178">
        <f>VLOOKUP(A3178,'VIXY-IV'!A$1:E$2000,4,0)</f>
        <v>110.9004</v>
      </c>
      <c r="AD3178" s="10">
        <f t="shared" si="568"/>
        <v>-3.4709098602297983E-3</v>
      </c>
      <c r="AE3178">
        <f>ROW()</f>
        <v>3178</v>
      </c>
      <c r="AF3178">
        <f t="shared" si="569"/>
        <v>0.93206678180771452</v>
      </c>
      <c r="AG3178">
        <f>AG3177*(1-(AG$1+AG$5))^($A3178-$A3177)*(1+2*(E3178/E3177-1))</f>
        <v>317.50047843277332</v>
      </c>
      <c r="AH3178">
        <f>VLOOKUP(A3178,'UVXY-IV'!A$2:E$2000,4,0)</f>
        <v>1576.9</v>
      </c>
      <c r="AJ3178" s="10">
        <f t="shared" si="567"/>
        <v>-0.7986552866809733</v>
      </c>
      <c r="AK3178">
        <f t="shared" si="577"/>
        <v>36.803642427210484</v>
      </c>
      <c r="AO3178">
        <f>AO3177*(1-AO$1+H3177)^($A3178-$A3177)*(2-E3178/E3177)</f>
        <v>37.851613382866901</v>
      </c>
      <c r="AP3178">
        <v>37.86</v>
      </c>
      <c r="AQ3178" s="10">
        <f t="shared" si="566"/>
        <v>-2.2151656452984447E-4</v>
      </c>
    </row>
    <row r="3179" spans="1:43" x14ac:dyDescent="0.25">
      <c r="A3179" s="1">
        <v>42674</v>
      </c>
      <c r="B3179">
        <v>17.059999999999999</v>
      </c>
      <c r="C3179">
        <v>17.850000000000001</v>
      </c>
      <c r="D3179">
        <v>228.6557</v>
      </c>
      <c r="E3179">
        <v>203.23759999999999</v>
      </c>
      <c r="F3179">
        <v>22308.933836</v>
      </c>
      <c r="G3179">
        <v>19832.565369</v>
      </c>
      <c r="H3179">
        <f>(1/(1-91/360*VLOOKUP($A3179,Tbills!$B$4:$C$974,2,1)/100))^((1)/91)-1</f>
        <v>8.892525428683129E-6</v>
      </c>
      <c r="I3179" s="2">
        <f t="shared" si="575"/>
        <v>137.08050046042771</v>
      </c>
      <c r="J3179">
        <f>VLOOKUP(A3179,'VXX-IV'!A$1:C$4500,3,0)</f>
        <v>137.1</v>
      </c>
      <c r="L3179">
        <f t="shared" si="570"/>
        <v>1814.6552521497952</v>
      </c>
      <c r="M3179">
        <v>181.6</v>
      </c>
      <c r="O3179">
        <f t="shared" si="571"/>
        <v>638.51418944475847</v>
      </c>
      <c r="R3179">
        <f t="shared" si="572"/>
        <v>46.716126722079224</v>
      </c>
      <c r="U3179" s="2">
        <f t="shared" si="576"/>
        <v>36.89536828457905</v>
      </c>
      <c r="V3179">
        <f>VLOOKUP(A3179,'VXZ-IV'!A$1:C$4500,3,0)</f>
        <v>36.9</v>
      </c>
      <c r="W3179" s="10">
        <f t="shared" si="578"/>
        <v>-1.2552074311511507E-4</v>
      </c>
      <c r="X3179">
        <f t="shared" si="573"/>
        <v>44.530751705162267</v>
      </c>
      <c r="Y3179">
        <v>44.54</v>
      </c>
      <c r="AA3179" s="10">
        <f t="shared" si="565"/>
        <v>-2.0764020740304812E-4</v>
      </c>
      <c r="AB3179">
        <f t="shared" si="574"/>
        <v>113.73469489273013</v>
      </c>
      <c r="AC3179">
        <f>VLOOKUP(A3179,'VIXY-IV'!A$1:E$2000,4,0)</f>
        <v>114.1412</v>
      </c>
      <c r="AD3179" s="10">
        <f t="shared" si="568"/>
        <v>-3.5614231081315673E-3</v>
      </c>
      <c r="AE3179">
        <f>ROW()</f>
        <v>3179</v>
      </c>
      <c r="AF3179">
        <f t="shared" si="569"/>
        <v>0.95574229691876733</v>
      </c>
      <c r="AG3179">
        <f>AG3178*(1-(AG$1+AG$5))^($A3179-$A3178)*(1+2*(E3179/E3178-1))</f>
        <v>335.97092495223563</v>
      </c>
      <c r="AH3179">
        <f>VLOOKUP(A3179,'UVXY-IV'!A$2:E$2000,4,0)</f>
        <v>1668.98</v>
      </c>
      <c r="AJ3179" s="10">
        <f t="shared" si="567"/>
        <v>-0.7986968537955903</v>
      </c>
      <c r="AK3179">
        <f t="shared" si="577"/>
        <v>35.726163767216093</v>
      </c>
      <c r="AO3179">
        <f>AO3178*(1-AO$1+H3178)^($A3179-$A3178)*(2-E3179/E3178)</f>
        <v>36.745491253974542</v>
      </c>
      <c r="AP3179">
        <v>36.75</v>
      </c>
      <c r="AQ3179" s="10">
        <f t="shared" si="566"/>
        <v>-1.2268696667916412E-4</v>
      </c>
    </row>
    <row r="3180" spans="1:43" x14ac:dyDescent="0.25">
      <c r="A3180" s="1">
        <v>42675</v>
      </c>
      <c r="B3180">
        <v>18.559999999999999</v>
      </c>
      <c r="C3180">
        <v>18.739999999999998</v>
      </c>
      <c r="D3180">
        <v>235.68969999999999</v>
      </c>
      <c r="E3180">
        <v>209.4879</v>
      </c>
      <c r="F3180">
        <v>22639.821165000001</v>
      </c>
      <c r="G3180">
        <v>20126.546704</v>
      </c>
      <c r="H3180">
        <f>(1/(1-91/360*VLOOKUP($A3180,Tbills!$B$4:$C$974,2,1)/100))^((1)/91)-1</f>
        <v>8.892525428683129E-6</v>
      </c>
      <c r="I3180" s="2">
        <f t="shared" si="575"/>
        <v>141.29398144893202</v>
      </c>
      <c r="J3180">
        <f>VLOOKUP(A3180,'VXX-IV'!A$1:C$4500,3,0)</f>
        <v>141.32</v>
      </c>
      <c r="L3180">
        <f t="shared" si="570"/>
        <v>1926.1998839995708</v>
      </c>
      <c r="M3180">
        <v>192.8</v>
      </c>
      <c r="O3180">
        <f t="shared" si="571"/>
        <v>667.94665199625808</v>
      </c>
      <c r="R3180">
        <f t="shared" si="572"/>
        <v>45.995701437183421</v>
      </c>
      <c r="U3180" s="2">
        <f t="shared" si="576"/>
        <v>37.441689424532008</v>
      </c>
      <c r="V3180">
        <f>VLOOKUP(A3180,'VXZ-IV'!A$1:C$4500,3,0)</f>
        <v>37.44</v>
      </c>
      <c r="W3180" s="10">
        <f t="shared" si="578"/>
        <v>4.5123518483070058E-5</v>
      </c>
      <c r="X3180">
        <f t="shared" si="573"/>
        <v>43.8694326533099</v>
      </c>
      <c r="Y3180">
        <v>43.87</v>
      </c>
      <c r="AA3180" s="10">
        <f t="shared" ref="AA3180:AA3243" si="579">X3180/Y3180-1</f>
        <v>-1.2932452475467038E-5</v>
      </c>
      <c r="AB3180">
        <f t="shared" si="574"/>
        <v>117.2320113727953</v>
      </c>
      <c r="AC3180">
        <f>VLOOKUP(A3180,'VIXY-IV'!A$1:E$2000,4,0)</f>
        <v>117.6532</v>
      </c>
      <c r="AD3180" s="10">
        <f t="shared" si="568"/>
        <v>-3.5799164596007627E-3</v>
      </c>
      <c r="AE3180">
        <f>ROW()</f>
        <v>3180</v>
      </c>
      <c r="AF3180">
        <f t="shared" si="569"/>
        <v>0.99039487726787623</v>
      </c>
      <c r="AG3180">
        <f>AG3179*(1-(AG$1+AG$5))^($A3180-$A3179)*(1+2*(E3180/E3179-1))</f>
        <v>356.62357784888627</v>
      </c>
      <c r="AH3180">
        <f>VLOOKUP(A3180,'UVXY-IV'!A$2:E$2000,4,0)</f>
        <v>1771.68</v>
      </c>
      <c r="AJ3180" s="10">
        <f t="shared" si="567"/>
        <v>-0.79870880867375249</v>
      </c>
      <c r="AK3180">
        <f t="shared" si="577"/>
        <v>34.625840696831908</v>
      </c>
      <c r="AO3180">
        <f>AO3179*(1-AO$1+H3179)^($A3180-$A3179)*(2-E3180/E3179)</f>
        <v>35.614432346394985</v>
      </c>
      <c r="AP3180">
        <v>35.619999999999997</v>
      </c>
      <c r="AQ3180" s="10">
        <f t="shared" ref="AQ3180:AQ3243" si="580">AO3180/AP3180-1</f>
        <v>-1.5630695129176253E-4</v>
      </c>
    </row>
    <row r="3181" spans="1:43" x14ac:dyDescent="0.25">
      <c r="A3181" s="1">
        <v>42676</v>
      </c>
      <c r="B3181">
        <v>19.32</v>
      </c>
      <c r="C3181">
        <v>19.18</v>
      </c>
      <c r="D3181">
        <v>242.62379999999999</v>
      </c>
      <c r="E3181">
        <v>215.64930000000001</v>
      </c>
      <c r="F3181">
        <v>22775.300977999999</v>
      </c>
      <c r="G3181">
        <v>20246.80776</v>
      </c>
      <c r="H3181">
        <f>(1/(1-91/360*VLOOKUP($A3181,Tbills!$B$4:$C$974,2,1)/100))^((1)/91)-1</f>
        <v>8.892525428683129E-6</v>
      </c>
      <c r="I3181" s="2">
        <f t="shared" si="575"/>
        <v>145.44736913195416</v>
      </c>
      <c r="J3181">
        <f>VLOOKUP(A3181,'VXX-IV'!A$1:C$4500,3,0)</f>
        <v>145.47</v>
      </c>
      <c r="L3181">
        <f t="shared" si="570"/>
        <v>2039.4315367947511</v>
      </c>
      <c r="M3181">
        <v>204.1</v>
      </c>
      <c r="O3181">
        <f t="shared" si="571"/>
        <v>697.39134251787016</v>
      </c>
      <c r="R3181">
        <f t="shared" si="572"/>
        <v>45.317246351305243</v>
      </c>
      <c r="U3181" s="2">
        <f t="shared" si="576"/>
        <v>37.664827234074032</v>
      </c>
      <c r="V3181">
        <f>VLOOKUP(A3181,'VXZ-IV'!A$1:C$4500,3,0)</f>
        <v>37.67</v>
      </c>
      <c r="W3181" s="10">
        <f t="shared" si="578"/>
        <v>-1.3731791680304806E-4</v>
      </c>
      <c r="X3181">
        <f t="shared" si="573"/>
        <v>43.606076933027083</v>
      </c>
      <c r="Y3181">
        <v>43.61</v>
      </c>
      <c r="AA3181" s="10">
        <f t="shared" si="579"/>
        <v>-8.9957967734810573E-5</v>
      </c>
      <c r="AB3181">
        <f t="shared" si="574"/>
        <v>120.67955215306959</v>
      </c>
      <c r="AC3181">
        <f>VLOOKUP(A3181,'VIXY-IV'!A$1:E$2000,4,0)</f>
        <v>121.1172</v>
      </c>
      <c r="AD3181" s="10">
        <f t="shared" si="568"/>
        <v>-3.6134244098311452E-3</v>
      </c>
      <c r="AE3181">
        <f>ROW()</f>
        <v>3181</v>
      </c>
      <c r="AF3181">
        <f t="shared" si="569"/>
        <v>1.0072992700729928</v>
      </c>
      <c r="AG3181">
        <f>AG3180*(1-(AG$1+AG$5))^($A3181-$A3180)*(1+2*(E3181/E3180-1))</f>
        <v>377.58868067768503</v>
      </c>
      <c r="AH3181">
        <f>VLOOKUP(A3181,'UVXY-IV'!A$2:E$2000,4,0)</f>
        <v>1876.13</v>
      </c>
      <c r="AJ3181" s="10">
        <f t="shared" si="567"/>
        <v>-0.79874066259924148</v>
      </c>
      <c r="AK3181">
        <f t="shared" si="577"/>
        <v>33.60586979813899</v>
      </c>
      <c r="AO3181">
        <f>AO3180*(1-AO$1+H3180)^($A3181-$A3180)*(2-E3181/E3180)</f>
        <v>34.565979425988481</v>
      </c>
      <c r="AP3181">
        <v>34.57</v>
      </c>
      <c r="AQ3181" s="10">
        <f t="shared" si="580"/>
        <v>-1.1630240125892755E-4</v>
      </c>
    </row>
    <row r="3182" spans="1:43" x14ac:dyDescent="0.25">
      <c r="A3182" s="1">
        <v>42677</v>
      </c>
      <c r="B3182">
        <v>22.08</v>
      </c>
      <c r="C3182">
        <v>20.7</v>
      </c>
      <c r="D3182">
        <v>255.87379999999999</v>
      </c>
      <c r="E3182">
        <v>227.42429999999999</v>
      </c>
      <c r="F3182">
        <v>23399.325616999999</v>
      </c>
      <c r="G3182">
        <v>20801.373705000002</v>
      </c>
      <c r="H3182">
        <f>(1/(1-91/360*VLOOKUP($A3182,Tbills!$B$4:$C$974,2,1)/100))^((1)/91)-1</f>
        <v>9.0315288792108817E-6</v>
      </c>
      <c r="I3182" s="2">
        <f t="shared" si="575"/>
        <v>153.3866981598471</v>
      </c>
      <c r="J3182">
        <f>VLOOKUP(A3182,'VXX-IV'!A$1:C$4500,3,0)</f>
        <v>153.41999999999999</v>
      </c>
      <c r="L3182">
        <f t="shared" si="570"/>
        <v>2262.065999005612</v>
      </c>
      <c r="M3182">
        <v>226.4</v>
      </c>
      <c r="O3182">
        <f t="shared" si="571"/>
        <v>754.48492684946802</v>
      </c>
      <c r="R3182">
        <f t="shared" si="572"/>
        <v>44.078035264749786</v>
      </c>
      <c r="U3182" s="2">
        <f t="shared" si="576"/>
        <v>38.695869161382937</v>
      </c>
      <c r="V3182">
        <f>VLOOKUP(A3182,'VXZ-IV'!A$1:C$4500,3,0)</f>
        <v>38.700000000000003</v>
      </c>
      <c r="W3182" s="10">
        <f t="shared" si="578"/>
        <v>-1.067400159447951E-4</v>
      </c>
      <c r="X3182">
        <f t="shared" si="573"/>
        <v>42.41050821169376</v>
      </c>
      <c r="Y3182">
        <v>42.42</v>
      </c>
      <c r="AA3182" s="10">
        <f t="shared" si="579"/>
        <v>-2.2375738581426052E-4</v>
      </c>
      <c r="AB3182">
        <f t="shared" si="574"/>
        <v>127.26848305226945</v>
      </c>
      <c r="AC3182">
        <f>VLOOKUP(A3182,'VIXY-IV'!A$1:E$2000,4,0)</f>
        <v>127.73560000000001</v>
      </c>
      <c r="AD3182" s="10">
        <f t="shared" si="568"/>
        <v>-3.6569049484290739E-3</v>
      </c>
      <c r="AE3182">
        <f>ROW()</f>
        <v>3182</v>
      </c>
      <c r="AF3182">
        <f t="shared" si="569"/>
        <v>1.0666666666666667</v>
      </c>
      <c r="AG3182">
        <f>AG3181*(1-(AG$1+AG$5))^($A3182-$A3181)*(1+2*(E3182/E3181-1))</f>
        <v>418.80917063583865</v>
      </c>
      <c r="AH3182">
        <f>VLOOKUP(A3182,'UVXY-IV'!A$2:E$2000,4,0)</f>
        <v>2081.0700000000002</v>
      </c>
      <c r="AJ3182" s="10">
        <f t="shared" si="567"/>
        <v>-0.79875296331414192</v>
      </c>
      <c r="AK3182">
        <f t="shared" si="577"/>
        <v>31.769424134158857</v>
      </c>
      <c r="AO3182">
        <f>AO3181*(1-AO$1+H3181)^($A3182-$A3181)*(2-E3182/E3181)</f>
        <v>32.677671011322161</v>
      </c>
      <c r="AP3182">
        <v>32.68</v>
      </c>
      <c r="AQ3182" s="10">
        <f t="shared" si="580"/>
        <v>-7.1266483410048487E-5</v>
      </c>
    </row>
    <row r="3183" spans="1:43" x14ac:dyDescent="0.25">
      <c r="A3183" s="1">
        <v>42678</v>
      </c>
      <c r="B3183">
        <v>22.51</v>
      </c>
      <c r="C3183">
        <v>21.13</v>
      </c>
      <c r="D3183">
        <v>253.09559999999999</v>
      </c>
      <c r="E3183">
        <v>224.9529</v>
      </c>
      <c r="F3183">
        <v>23279.847303999999</v>
      </c>
      <c r="G3183">
        <v>20694.972816000001</v>
      </c>
      <c r="H3183">
        <f>(1/(1-91/360*VLOOKUP($A3183,Tbills!$B$4:$C$974,2,1)/100))^((1)/91)-1</f>
        <v>9.0315288792108817E-6</v>
      </c>
      <c r="I3183" s="2">
        <f t="shared" si="575"/>
        <v>151.71757247668961</v>
      </c>
      <c r="J3183">
        <f>VLOOKUP(A3183,'VXX-IV'!A$1:C$4500,3,0)</f>
        <v>151.75</v>
      </c>
      <c r="L3183">
        <f t="shared" si="570"/>
        <v>2212.8226023864754</v>
      </c>
      <c r="M3183">
        <v>221.5</v>
      </c>
      <c r="O3183">
        <f t="shared" si="571"/>
        <v>742.16153349877675</v>
      </c>
      <c r="R3183">
        <f t="shared" si="572"/>
        <v>44.315527948749335</v>
      </c>
      <c r="U3183" s="2">
        <f t="shared" si="576"/>
        <v>38.497347085018227</v>
      </c>
      <c r="V3183">
        <f>VLOOKUP(A3183,'VXZ-IV'!A$1:C$4500,3,0)</f>
        <v>38.5</v>
      </c>
      <c r="W3183" s="10">
        <f t="shared" si="578"/>
        <v>-6.8906882643493539E-5</v>
      </c>
      <c r="X3183">
        <f t="shared" si="573"/>
        <v>42.626250118082929</v>
      </c>
      <c r="Y3183">
        <v>42.63</v>
      </c>
      <c r="AA3183" s="10">
        <f t="shared" si="579"/>
        <v>-8.7963451022132766E-5</v>
      </c>
      <c r="AB3183">
        <f t="shared" si="574"/>
        <v>125.88499333921392</v>
      </c>
      <c r="AC3183">
        <f>VLOOKUP(A3183,'VIXY-IV'!A$1:E$2000,4,0)</f>
        <v>126.3416</v>
      </c>
      <c r="AD3183" s="10">
        <f t="shared" si="568"/>
        <v>-3.614064257426497E-3</v>
      </c>
      <c r="AE3183">
        <f>ROW()</f>
        <v>3183</v>
      </c>
      <c r="AF3183">
        <f t="shared" si="569"/>
        <v>1.0653099858021771</v>
      </c>
      <c r="AG3183">
        <f>AG3182*(1-(AG$1+AG$5))^($A3183-$A3182)*(1+2*(E3183/E3182-1))</f>
        <v>409.69303873728671</v>
      </c>
      <c r="AH3183">
        <f>VLOOKUP(A3183,'UVXY-IV'!A$2:E$2000,4,0)</f>
        <v>2035.82</v>
      </c>
      <c r="AJ3183" s="10">
        <f t="shared" ref="AJ3183:AJ3246" si="581">AG3183/AH3183-1</f>
        <v>-0.79875772969256287</v>
      </c>
      <c r="AK3183">
        <f t="shared" si="577"/>
        <v>32.11316393953085</v>
      </c>
      <c r="AO3183">
        <f>AO3182*(1-AO$1+H3182)^($A3183-$A3182)*(2-E3183/E3182)</f>
        <v>33.031852983686655</v>
      </c>
      <c r="AP3183">
        <v>33.04</v>
      </c>
      <c r="AQ3183" s="10">
        <f t="shared" si="580"/>
        <v>-2.4658039689295919E-4</v>
      </c>
    </row>
    <row r="3184" spans="1:43" x14ac:dyDescent="0.25">
      <c r="A3184" s="1">
        <v>42681</v>
      </c>
      <c r="B3184">
        <v>18.71</v>
      </c>
      <c r="C3184">
        <v>18.149999999999999</v>
      </c>
      <c r="D3184">
        <v>217.12110000000001</v>
      </c>
      <c r="E3184">
        <v>192.97239999999999</v>
      </c>
      <c r="F3184">
        <v>21598.678679000001</v>
      </c>
      <c r="G3184">
        <v>19199.911779999999</v>
      </c>
      <c r="H3184">
        <f>(1/(1-91/360*VLOOKUP($A3184,Tbills!$B$4:$C$974,2,1)/100))^((1)/91)-1</f>
        <v>9.0315288792108817E-6</v>
      </c>
      <c r="I3184" s="2">
        <f t="shared" si="575"/>
        <v>130.14322106431126</v>
      </c>
      <c r="J3184">
        <f>VLOOKUP(A3184,'VXX-IV'!A$1:C$4500,3,0)</f>
        <v>130.16999999999999</v>
      </c>
      <c r="L3184">
        <f t="shared" si="570"/>
        <v>1583.4775012375533</v>
      </c>
      <c r="M3184">
        <v>158.5</v>
      </c>
      <c r="O3184">
        <f t="shared" si="571"/>
        <v>583.83806305459734</v>
      </c>
      <c r="R3184">
        <f t="shared" si="572"/>
        <v>47.45915663108822</v>
      </c>
      <c r="U3184" s="2">
        <f t="shared" si="576"/>
        <v>35.714624589768242</v>
      </c>
      <c r="V3184">
        <f>VLOOKUP(A3184,'VXZ-IV'!A$1:C$4500,3,0)</f>
        <v>35.72</v>
      </c>
      <c r="W3184" s="10">
        <f t="shared" si="578"/>
        <v>-1.5048740850387432E-4</v>
      </c>
      <c r="X3184">
        <f t="shared" si="573"/>
        <v>45.701853214471548</v>
      </c>
      <c r="Y3184">
        <v>45.71</v>
      </c>
      <c r="AA3184" s="10">
        <f t="shared" si="579"/>
        <v>-1.78227642276374E-4</v>
      </c>
      <c r="AB3184">
        <f t="shared" si="574"/>
        <v>107.98729313153203</v>
      </c>
      <c r="AC3184">
        <f>VLOOKUP(A3184,'VIXY-IV'!A$1:E$2000,4,0)</f>
        <v>108.4164</v>
      </c>
      <c r="AD3184" s="10">
        <f t="shared" ref="AD3184:AD3247" si="582">AB3184/AC3184-1</f>
        <v>-3.9579516426294648E-3</v>
      </c>
      <c r="AE3184">
        <f>ROW()</f>
        <v>3184</v>
      </c>
      <c r="AF3184">
        <f t="shared" si="569"/>
        <v>1.0308539944903583</v>
      </c>
      <c r="AG3184">
        <f>AG3183*(1-(AG$1+AG$5))^($A3184-$A3183)*(1+2*(E3184/E3183-1))</f>
        <v>293.17511772370005</v>
      </c>
      <c r="AH3184">
        <f>VLOOKUP(A3184,'UVXY-IV'!A$2:E$2000,4,0)</f>
        <v>1457.57</v>
      </c>
      <c r="AJ3184" s="10">
        <f t="shared" si="581"/>
        <v>-0.79886035132192612</v>
      </c>
      <c r="AK3184">
        <f t="shared" si="577"/>
        <v>36.673417314259666</v>
      </c>
      <c r="AO3184">
        <f>AO3183*(1-AO$1+H3183)^($A3184-$A3183)*(2-E3184/E3183)</f>
        <v>37.724672853661694</v>
      </c>
      <c r="AP3184">
        <v>37.729999999999997</v>
      </c>
      <c r="AQ3184" s="10">
        <f t="shared" si="580"/>
        <v>-1.4119126261069592E-4</v>
      </c>
    </row>
    <row r="3185" spans="1:43" x14ac:dyDescent="0.25">
      <c r="A3185" s="1">
        <v>42682</v>
      </c>
      <c r="B3185">
        <v>18.739999999999998</v>
      </c>
      <c r="C3185">
        <v>18.100000000000001</v>
      </c>
      <c r="D3185">
        <v>216.9246</v>
      </c>
      <c r="E3185">
        <v>192.79599999999999</v>
      </c>
      <c r="F3185">
        <v>21755.064532</v>
      </c>
      <c r="G3185">
        <v>19338.755888</v>
      </c>
      <c r="H3185">
        <f>(1/(1-91/360*VLOOKUP($A3185,Tbills!$B$4:$C$974,2,1)/100))^((1)/91)-1</f>
        <v>9.0315288792108817E-6</v>
      </c>
      <c r="I3185" s="2">
        <f t="shared" si="575"/>
        <v>130.02226772648214</v>
      </c>
      <c r="J3185">
        <f>VLOOKUP(A3185,'VXX-IV'!A$1:C$4500,3,0)</f>
        <v>130.05000000000001</v>
      </c>
      <c r="L3185">
        <f t="shared" si="570"/>
        <v>1580.5253472725465</v>
      </c>
      <c r="M3185">
        <v>158.19999999999999</v>
      </c>
      <c r="O3185">
        <f t="shared" si="571"/>
        <v>583.0178680973313</v>
      </c>
      <c r="R3185">
        <f t="shared" si="572"/>
        <v>47.478701927277243</v>
      </c>
      <c r="U3185" s="2">
        <f t="shared" si="576"/>
        <v>35.972340199193134</v>
      </c>
      <c r="V3185">
        <f>VLOOKUP(A3185,'VXZ-IV'!A$1:C$4500,3,0)</f>
        <v>35.979999999999997</v>
      </c>
      <c r="W3185" s="10">
        <f t="shared" si="578"/>
        <v>-2.1289051714457052E-4</v>
      </c>
      <c r="X3185">
        <f t="shared" si="573"/>
        <v>45.370092045519044</v>
      </c>
      <c r="Y3185">
        <v>45.38</v>
      </c>
      <c r="AA3185" s="10">
        <f t="shared" si="579"/>
        <v>-2.1833306480734116E-4</v>
      </c>
      <c r="AB3185">
        <f t="shared" si="574"/>
        <v>107.88817331854257</v>
      </c>
      <c r="AC3185">
        <f>VLOOKUP(A3185,'VIXY-IV'!A$1:E$2000,4,0)</f>
        <v>108.3176</v>
      </c>
      <c r="AD3185" s="10">
        <f t="shared" si="582"/>
        <v>-3.9645143675397509E-3</v>
      </c>
      <c r="AE3185">
        <f>ROW()</f>
        <v>3185</v>
      </c>
      <c r="AF3185">
        <f t="shared" si="569"/>
        <v>1.0353591160220992</v>
      </c>
      <c r="AG3185">
        <f>AG3184*(1-(AG$1+AG$5))^($A3185-$A3184)*(1+2*(E3185/E3184-1))</f>
        <v>292.62926149708096</v>
      </c>
      <c r="AH3185">
        <f>VLOOKUP(A3185,'UVXY-IV'!A$2:E$2000,4,0)</f>
        <v>1454.96</v>
      </c>
      <c r="AJ3185" s="10">
        <f t="shared" si="581"/>
        <v>-0.79887470343027922</v>
      </c>
      <c r="AK3185">
        <f t="shared" si="577"/>
        <v>36.705231593384646</v>
      </c>
      <c r="AO3185">
        <f>AO3184*(1-AO$1+H3184)^($A3185-$A3184)*(2-E3185/E3184)</f>
        <v>37.758102196574654</v>
      </c>
      <c r="AP3185">
        <v>37.76</v>
      </c>
      <c r="AQ3185" s="10">
        <f t="shared" si="580"/>
        <v>-5.0259624611803666E-5</v>
      </c>
    </row>
    <row r="3186" spans="1:43" x14ac:dyDescent="0.25">
      <c r="A3186" s="1">
        <v>42683</v>
      </c>
      <c r="B3186">
        <v>14.38</v>
      </c>
      <c r="C3186">
        <v>16.28</v>
      </c>
      <c r="D3186">
        <v>204.87520000000001</v>
      </c>
      <c r="E3186">
        <v>182.08510000000001</v>
      </c>
      <c r="F3186">
        <v>21196.574388000001</v>
      </c>
      <c r="G3186">
        <v>18842.121909000001</v>
      </c>
      <c r="H3186">
        <f>(1/(1-91/360*VLOOKUP($A3186,Tbills!$B$4:$C$974,2,1)/100))^((1)/91)-1</f>
        <v>9.0315288792108817E-6</v>
      </c>
      <c r="I3186" s="2">
        <f t="shared" si="575"/>
        <v>122.79699290609413</v>
      </c>
      <c r="J3186">
        <f>VLOOKUP(A3186,'VXX-IV'!A$1:C$4500,3,0)</f>
        <v>122.82</v>
      </c>
      <c r="L3186">
        <f t="shared" si="570"/>
        <v>1404.8604164322467</v>
      </c>
      <c r="M3186">
        <v>140.6</v>
      </c>
      <c r="O3186">
        <f t="shared" si="571"/>
        <v>534.4149856958046</v>
      </c>
      <c r="R3186">
        <f t="shared" si="572"/>
        <v>48.795350209802677</v>
      </c>
      <c r="U3186" s="2">
        <f t="shared" si="576"/>
        <v>35.048013375910678</v>
      </c>
      <c r="V3186">
        <f>VLOOKUP(A3186,'VXZ-IV'!A$1:C$4500,3,0)</f>
        <v>35.049999999999997</v>
      </c>
      <c r="W3186" s="10">
        <f t="shared" si="578"/>
        <v>-5.6679717241658878E-5</v>
      </c>
      <c r="X3186">
        <f t="shared" si="573"/>
        <v>46.533929679918515</v>
      </c>
      <c r="Y3186">
        <v>46.54</v>
      </c>
      <c r="AA3186" s="10">
        <f t="shared" si="579"/>
        <v>-1.3043231803788746E-4</v>
      </c>
      <c r="AB3186">
        <f t="shared" si="574"/>
        <v>101.89399584551546</v>
      </c>
      <c r="AC3186">
        <f>VLOOKUP(A3186,'VIXY-IV'!A$1:E$2000,4,0)</f>
        <v>102.3036</v>
      </c>
      <c r="AD3186" s="10">
        <f t="shared" si="582"/>
        <v>-4.0038097826913255E-3</v>
      </c>
      <c r="AE3186">
        <f>ROW()</f>
        <v>3186</v>
      </c>
      <c r="AF3186">
        <f t="shared" si="569"/>
        <v>0.88329238329238324</v>
      </c>
      <c r="AG3186">
        <f>AG3185*(1-(AG$1+AG$5))^($A3186-$A3185)*(1+2*(E3186/E3185-1))</f>
        <v>260.10609986458343</v>
      </c>
      <c r="AH3186">
        <f>VLOOKUP(A3186,'UVXY-IV'!A$2:E$2000,4,0)</f>
        <v>1293.3499999999999</v>
      </c>
      <c r="AJ3186" s="10">
        <f t="shared" si="581"/>
        <v>-0.79888962781568529</v>
      </c>
      <c r="AK3186">
        <f t="shared" si="577"/>
        <v>38.74260870741044</v>
      </c>
      <c r="AO3186">
        <f>AO3185*(1-AO$1+H3185)^($A3186-$A3185)*(2-E3186/E3185)</f>
        <v>39.854662557712047</v>
      </c>
      <c r="AP3186">
        <v>39.86</v>
      </c>
      <c r="AQ3186" s="10">
        <f t="shared" si="580"/>
        <v>-1.3390472373187023E-4</v>
      </c>
    </row>
    <row r="3187" spans="1:43" x14ac:dyDescent="0.25">
      <c r="A3187" s="1">
        <v>42684</v>
      </c>
      <c r="B3187">
        <v>14.74</v>
      </c>
      <c r="C3187">
        <v>16.75</v>
      </c>
      <c r="D3187">
        <v>211.85769999999999</v>
      </c>
      <c r="E3187">
        <v>188.28919999999999</v>
      </c>
      <c r="F3187">
        <v>21604.725313999999</v>
      </c>
      <c r="G3187">
        <v>19204.766469999999</v>
      </c>
      <c r="H3187">
        <f>(1/(1-91/360*VLOOKUP($A3187,Tbills!$B$4:$C$974,2,1)/100))^((1)/91)-1</f>
        <v>1.0560684166716072E-5</v>
      </c>
      <c r="I3187" s="2">
        <f t="shared" si="575"/>
        <v>126.97902983735597</v>
      </c>
      <c r="J3187">
        <f>VLOOKUP(A3187,'VXX-IV'!A$1:C$4500,3,0)</f>
        <v>127.01</v>
      </c>
      <c r="L3187">
        <f t="shared" si="570"/>
        <v>1500.5427255065367</v>
      </c>
      <c r="M3187">
        <v>150.19999999999999</v>
      </c>
      <c r="O3187">
        <f t="shared" si="571"/>
        <v>561.70936202851385</v>
      </c>
      <c r="R3187">
        <f t="shared" si="572"/>
        <v>47.961891458873893</v>
      </c>
      <c r="U3187" s="2">
        <f t="shared" si="576"/>
        <v>35.722009822391684</v>
      </c>
      <c r="V3187">
        <f>VLOOKUP(A3187,'VXZ-IV'!A$1:C$4500,3,0)</f>
        <v>35.729999999999997</v>
      </c>
      <c r="W3187" s="10">
        <f t="shared" si="578"/>
        <v>-2.2362657733876468E-4</v>
      </c>
      <c r="X3187">
        <f t="shared" si="573"/>
        <v>45.637109217230233</v>
      </c>
      <c r="Y3187">
        <v>45.64</v>
      </c>
      <c r="AA3187" s="10">
        <f t="shared" si="579"/>
        <v>-6.3338798636403126E-5</v>
      </c>
      <c r="AB3187">
        <f t="shared" si="574"/>
        <v>105.36538513181374</v>
      </c>
      <c r="AC3187">
        <f>VLOOKUP(A3187,'VIXY-IV'!A$1:E$2000,4,0)</f>
        <v>105.7876</v>
      </c>
      <c r="AD3187" s="10">
        <f t="shared" si="582"/>
        <v>-3.9911565078162292E-3</v>
      </c>
      <c r="AE3187">
        <f>ROW()</f>
        <v>3187</v>
      </c>
      <c r="AF3187">
        <f t="shared" si="569"/>
        <v>0.88</v>
      </c>
      <c r="AG3187">
        <f>AG3186*(1-(AG$1+AG$5))^($A3187-$A3186)*(1+2*(E3187/E3186-1))</f>
        <v>277.82168302828791</v>
      </c>
      <c r="AH3187">
        <f>VLOOKUP(A3187,'UVXY-IV'!A$2:E$2000,4,0)</f>
        <v>1381.44</v>
      </c>
      <c r="AJ3187" s="10">
        <f t="shared" si="581"/>
        <v>-0.79888979396261295</v>
      </c>
      <c r="AK3187">
        <f t="shared" si="577"/>
        <v>37.420807048739135</v>
      </c>
      <c r="AO3187">
        <f>AO3186*(1-AO$1+H3186)^($A3187-$A3186)*(2-E3187/E3186)</f>
        <v>38.49563721228084</v>
      </c>
      <c r="AP3187">
        <v>38.5</v>
      </c>
      <c r="AQ3187" s="10">
        <f t="shared" si="580"/>
        <v>-1.1331916153656252E-4</v>
      </c>
    </row>
    <row r="3188" spans="1:43" x14ac:dyDescent="0.25">
      <c r="A3188" s="1">
        <v>42685</v>
      </c>
      <c r="B3188">
        <v>14.17</v>
      </c>
      <c r="C3188">
        <v>16.489999999999998</v>
      </c>
      <c r="D3188">
        <v>209.39760000000001</v>
      </c>
      <c r="E3188">
        <v>186.10079999999999</v>
      </c>
      <c r="F3188">
        <v>21566.507482000001</v>
      </c>
      <c r="G3188">
        <v>19170.591247</v>
      </c>
      <c r="H3188">
        <f>(1/(1-91/360*VLOOKUP($A3188,Tbills!$B$4:$C$974,2,1)/100))^((1)/91)-1</f>
        <v>1.0560684166716072E-5</v>
      </c>
      <c r="I3188" s="2">
        <f t="shared" si="575"/>
        <v>125.50148406789981</v>
      </c>
      <c r="J3188">
        <f>VLOOKUP(A3188,'VXX-IV'!A$1:C$4500,3,0)</f>
        <v>125.53</v>
      </c>
      <c r="L3188">
        <f t="shared" si="570"/>
        <v>1465.6116924456733</v>
      </c>
      <c r="M3188">
        <v>146.69999999999999</v>
      </c>
      <c r="O3188">
        <f t="shared" si="571"/>
        <v>551.89802334636067</v>
      </c>
      <c r="R3188">
        <f t="shared" si="572"/>
        <v>48.238430378009092</v>
      </c>
      <c r="U3188" s="2">
        <f t="shared" si="576"/>
        <v>35.657949630869041</v>
      </c>
      <c r="V3188">
        <f>VLOOKUP(A3188,'VXZ-IV'!A$1:C$4500,3,0)</f>
        <v>35.659999999999997</v>
      </c>
      <c r="W3188" s="10">
        <f t="shared" si="578"/>
        <v>-5.7497732219746744E-5</v>
      </c>
      <c r="X3188">
        <f t="shared" si="573"/>
        <v>45.717113128716669</v>
      </c>
      <c r="Y3188">
        <v>45.72</v>
      </c>
      <c r="AA3188" s="10">
        <f t="shared" si="579"/>
        <v>-6.3142416520833855E-5</v>
      </c>
      <c r="AB3188">
        <f t="shared" si="574"/>
        <v>104.14037872268297</v>
      </c>
      <c r="AC3188">
        <f>VLOOKUP(A3188,'VIXY-IV'!A$1:E$2000,4,0)</f>
        <v>104.5548</v>
      </c>
      <c r="AD3188" s="10">
        <f t="shared" si="582"/>
        <v>-3.9636752910151563E-3</v>
      </c>
      <c r="AE3188">
        <f>ROW()</f>
        <v>3188</v>
      </c>
      <c r="AF3188">
        <f t="shared" si="569"/>
        <v>0.85930867192237725</v>
      </c>
      <c r="AG3188">
        <f>AG3187*(1-(AG$1+AG$5))^($A3188-$A3187)*(1+2*(E3188/E3187-1))</f>
        <v>271.35454753238884</v>
      </c>
      <c r="AH3188">
        <f>VLOOKUP(A3188,'UVXY-IV'!A$2:E$2000,4,0)</f>
        <v>1349.41</v>
      </c>
      <c r="AJ3188" s="10">
        <f t="shared" si="581"/>
        <v>-0.79890874713216231</v>
      </c>
      <c r="AK3188">
        <f t="shared" si="577"/>
        <v>37.853968978531093</v>
      </c>
      <c r="AO3188">
        <f>AO3187*(1-AO$1+H3187)^($A3188-$A3187)*(2-E3188/E3187)</f>
        <v>38.942025455164007</v>
      </c>
      <c r="AP3188">
        <v>38.950000000000003</v>
      </c>
      <c r="AQ3188" s="10">
        <f t="shared" si="580"/>
        <v>-2.0473799322195951E-4</v>
      </c>
    </row>
    <row r="3189" spans="1:43" x14ac:dyDescent="0.25">
      <c r="A3189" s="1">
        <v>42688</v>
      </c>
      <c r="B3189">
        <v>14.48</v>
      </c>
      <c r="C3189">
        <v>16.7</v>
      </c>
      <c r="D3189">
        <v>207.04920000000001</v>
      </c>
      <c r="E3189">
        <v>184.0078</v>
      </c>
      <c r="F3189">
        <v>21642.081135</v>
      </c>
      <c r="G3189">
        <v>19237.161726999999</v>
      </c>
      <c r="H3189">
        <f>(1/(1-91/360*VLOOKUP($A3189,Tbills!$B$4:$C$974,2,1)/100))^((1)/91)-1</f>
        <v>1.0560684166716072E-5</v>
      </c>
      <c r="I3189" s="2">
        <f t="shared" si="575"/>
        <v>124.08490403995881</v>
      </c>
      <c r="J3189">
        <f>VLOOKUP(A3189,'VXX-IV'!A$1:C$4500,3,0)</f>
        <v>124.11</v>
      </c>
      <c r="L3189">
        <f t="shared" si="570"/>
        <v>1432.4965193654295</v>
      </c>
      <c r="M3189">
        <v>143.4</v>
      </c>
      <c r="O3189">
        <f t="shared" si="571"/>
        <v>542.53271295067509</v>
      </c>
      <c r="R3189">
        <f t="shared" si="572"/>
        <v>48.503110966696276</v>
      </c>
      <c r="U3189" s="2">
        <f t="shared" si="576"/>
        <v>35.780285229802466</v>
      </c>
      <c r="V3189">
        <f>VLOOKUP(A3189,'VXZ-IV'!A$1:C$4500,3,0)</f>
        <v>35.78</v>
      </c>
      <c r="W3189" s="10">
        <f t="shared" si="578"/>
        <v>7.9717664187572979E-6</v>
      </c>
      <c r="X3189">
        <f t="shared" si="573"/>
        <v>45.554747390180914</v>
      </c>
      <c r="Y3189">
        <v>45.56</v>
      </c>
      <c r="AA3189" s="10">
        <f t="shared" si="579"/>
        <v>-1.152899433514154E-4</v>
      </c>
      <c r="AB3189">
        <f t="shared" si="574"/>
        <v>102.96799055479052</v>
      </c>
      <c r="AC3189">
        <f>VLOOKUP(A3189,'VIXY-IV'!A$1:E$2000,4,0)</f>
        <v>103.37439999999999</v>
      </c>
      <c r="AD3189" s="10">
        <f t="shared" si="582"/>
        <v>-3.9314322038094263E-3</v>
      </c>
      <c r="AE3189">
        <f>ROW()</f>
        <v>3189</v>
      </c>
      <c r="AF3189">
        <f t="shared" si="569"/>
        <v>0.86706586826347309</v>
      </c>
      <c r="AG3189">
        <f>AG3188*(1-(AG$1+AG$5))^($A3189-$A3188)*(1+2*(E3189/E3188-1))</f>
        <v>265.22410421612341</v>
      </c>
      <c r="AH3189">
        <f>VLOOKUP(A3189,'UVXY-IV'!A$2:E$2000,4,0)</f>
        <v>1318.76</v>
      </c>
      <c r="AJ3189" s="10">
        <f t="shared" si="581"/>
        <v>-0.79888372090742554</v>
      </c>
      <c r="AK3189">
        <f t="shared" si="577"/>
        <v>38.274348749403778</v>
      </c>
      <c r="AO3189">
        <f>AO3188*(1-AO$1+H3188)^($A3189-$A3188)*(2-E3189/E3188)</f>
        <v>39.376868736388033</v>
      </c>
      <c r="AP3189">
        <v>39.380000000000003</v>
      </c>
      <c r="AQ3189" s="10">
        <f t="shared" si="580"/>
        <v>-7.9514058201390903E-5</v>
      </c>
    </row>
    <row r="3190" spans="1:43" x14ac:dyDescent="0.25">
      <c r="A3190" s="1">
        <v>42689</v>
      </c>
      <c r="B3190">
        <v>13.37</v>
      </c>
      <c r="C3190">
        <v>15.75</v>
      </c>
      <c r="D3190">
        <v>197.5616</v>
      </c>
      <c r="E3190">
        <v>175.57409999999999</v>
      </c>
      <c r="F3190">
        <v>21655.737084</v>
      </c>
      <c r="G3190">
        <v>19249.097037</v>
      </c>
      <c r="H3190">
        <f>(1/(1-91/360*VLOOKUP($A3190,Tbills!$B$4:$C$974,2,1)/100))^((1)/91)-1</f>
        <v>1.0560684166716072E-5</v>
      </c>
      <c r="I3190" s="2">
        <f t="shared" si="575"/>
        <v>118.39608377767324</v>
      </c>
      <c r="J3190">
        <f>VLOOKUP(A3190,'VXX-IV'!A$1:C$4500,3,0)</f>
        <v>118.42</v>
      </c>
      <c r="L3190">
        <f t="shared" si="570"/>
        <v>1301.1391164389283</v>
      </c>
      <c r="M3190">
        <v>130.19999999999999</v>
      </c>
      <c r="O3190">
        <f t="shared" si="571"/>
        <v>505.21652271602846</v>
      </c>
      <c r="R3190">
        <f t="shared" si="572"/>
        <v>49.6123989474791</v>
      </c>
      <c r="U3190" s="2">
        <f t="shared" si="576"/>
        <v>35.801989250891523</v>
      </c>
      <c r="V3190">
        <f>VLOOKUP(A3190,'VXZ-IV'!A$1:C$4500,3,0)</f>
        <v>35.81</v>
      </c>
      <c r="W3190" s="10">
        <f t="shared" si="578"/>
        <v>-2.2370145513761486E-4</v>
      </c>
      <c r="X3190">
        <f t="shared" si="573"/>
        <v>45.525280798151243</v>
      </c>
      <c r="Y3190">
        <v>45.53</v>
      </c>
      <c r="AA3190" s="10">
        <f t="shared" si="579"/>
        <v>-1.0365038104009905E-4</v>
      </c>
      <c r="AB3190">
        <f t="shared" si="574"/>
        <v>98.248249076839485</v>
      </c>
      <c r="AC3190">
        <f>VLOOKUP(A3190,'VIXY-IV'!A$1:E$2000,4,0)</f>
        <v>98.629199999999997</v>
      </c>
      <c r="AD3190" s="10">
        <f t="shared" si="582"/>
        <v>-3.8624557753739186E-3</v>
      </c>
      <c r="AE3190">
        <f>ROW()</f>
        <v>3190</v>
      </c>
      <c r="AF3190">
        <f t="shared" si="569"/>
        <v>0.8488888888888888</v>
      </c>
      <c r="AG3190">
        <f>AG3189*(1-(AG$1+AG$5))^($A3190-$A3189)*(1+2*(E3190/E3189-1))</f>
        <v>240.90374983784079</v>
      </c>
      <c r="AH3190">
        <f>VLOOKUP(A3190,'UVXY-IV'!A$2:E$2000,4,0)</f>
        <v>1197.75</v>
      </c>
      <c r="AJ3190" s="10">
        <f t="shared" si="581"/>
        <v>-0.79886975592749676</v>
      </c>
      <c r="AK3190">
        <f t="shared" si="577"/>
        <v>40.026727295090232</v>
      </c>
      <c r="AO3190">
        <f>AO3189*(1-AO$1+H3189)^($A3190-$A3189)*(2-E3190/E3189)</f>
        <v>41.180555598076488</v>
      </c>
      <c r="AP3190">
        <v>41.19</v>
      </c>
      <c r="AQ3190" s="10">
        <f t="shared" si="580"/>
        <v>-2.2928870899519005E-4</v>
      </c>
    </row>
    <row r="3191" spans="1:43" x14ac:dyDescent="0.25">
      <c r="A3191" s="1">
        <v>42690</v>
      </c>
      <c r="B3191">
        <v>13.72</v>
      </c>
      <c r="C3191">
        <v>16.07</v>
      </c>
      <c r="D3191">
        <v>201.44380000000001</v>
      </c>
      <c r="E3191">
        <v>179.0224</v>
      </c>
      <c r="F3191">
        <v>21675.121675999999</v>
      </c>
      <c r="G3191">
        <v>19266.124102000002</v>
      </c>
      <c r="H3191">
        <f>(1/(1-91/360*VLOOKUP($A3191,Tbills!$B$4:$C$974,2,1)/100))^((1)/91)-1</f>
        <v>1.0560684166716072E-5</v>
      </c>
      <c r="I3191" s="2">
        <f t="shared" si="575"/>
        <v>120.71969183039067</v>
      </c>
      <c r="J3191">
        <f>VLOOKUP(A3191,'VXX-IV'!A$1:C$4500,3,0)</f>
        <v>120.74</v>
      </c>
      <c r="L3191">
        <f t="shared" si="570"/>
        <v>1352.2013783059385</v>
      </c>
      <c r="M3191">
        <v>135.29999999999998</v>
      </c>
      <c r="O3191">
        <f t="shared" si="571"/>
        <v>520.08278131554687</v>
      </c>
      <c r="R3191">
        <f t="shared" si="572"/>
        <v>49.122980975140109</v>
      </c>
      <c r="U3191" s="2">
        <f t="shared" si="576"/>
        <v>35.833162745648146</v>
      </c>
      <c r="V3191">
        <f>VLOOKUP(A3191,'VXZ-IV'!A$1:C$4500,3,0)</f>
        <v>35.840000000000003</v>
      </c>
      <c r="W3191" s="10">
        <f t="shared" si="578"/>
        <v>-1.9077160579961117E-4</v>
      </c>
      <c r="X3191">
        <f t="shared" si="573"/>
        <v>45.483808788271077</v>
      </c>
      <c r="Y3191">
        <v>45.49</v>
      </c>
      <c r="AA3191" s="10">
        <f t="shared" si="579"/>
        <v>-1.3610049964662974E-4</v>
      </c>
      <c r="AB3191">
        <f t="shared" si="574"/>
        <v>100.1774811146305</v>
      </c>
      <c r="AC3191">
        <f>VLOOKUP(A3191,'VIXY-IV'!A$1:E$2000,4,0)</f>
        <v>100.562</v>
      </c>
      <c r="AD3191" s="10">
        <f t="shared" si="582"/>
        <v>-3.8236996615967911E-3</v>
      </c>
      <c r="AE3191">
        <f>ROW()</f>
        <v>3191</v>
      </c>
      <c r="AF3191">
        <f t="shared" si="569"/>
        <v>0.85376477909147486</v>
      </c>
      <c r="AG3191">
        <f>AG3190*(1-(AG$1+AG$5))^($A3191-$A3190)*(1+2*(E3191/E3190-1))</f>
        <v>250.35807983828653</v>
      </c>
      <c r="AH3191">
        <f>VLOOKUP(A3191,'UVXY-IV'!A$2:E$2000,4,0)</f>
        <v>1244.72</v>
      </c>
      <c r="AJ3191" s="10">
        <f t="shared" si="581"/>
        <v>-0.79886393740095241</v>
      </c>
      <c r="AK3191">
        <f t="shared" si="577"/>
        <v>39.238769101240393</v>
      </c>
      <c r="AO3191">
        <f>AO3190*(1-AO$1+H3190)^($A3191-$A3190)*(2-E3191/E3190)</f>
        <v>40.370696849650287</v>
      </c>
      <c r="AP3191">
        <v>40.380000000000003</v>
      </c>
      <c r="AQ3191" s="10">
        <f t="shared" si="580"/>
        <v>-2.3039005323710615E-4</v>
      </c>
    </row>
    <row r="3192" spans="1:43" x14ac:dyDescent="0.25">
      <c r="A3192" s="1">
        <v>42691</v>
      </c>
      <c r="B3192">
        <v>13.35</v>
      </c>
      <c r="C3192">
        <v>15.64</v>
      </c>
      <c r="D3192">
        <v>194.44130000000001</v>
      </c>
      <c r="E3192">
        <v>172.79740000000001</v>
      </c>
      <c r="F3192">
        <v>21370.707418999998</v>
      </c>
      <c r="G3192">
        <v>18995.339327000002</v>
      </c>
      <c r="H3192">
        <f>(1/(1-91/360*VLOOKUP($A3192,Tbills!$B$4:$C$974,2,1)/100))^((1)/91)-1</f>
        <v>1.3341517768550304E-5</v>
      </c>
      <c r="I3192" s="2">
        <f t="shared" si="575"/>
        <v>116.5204462105423</v>
      </c>
      <c r="J3192">
        <f>VLOOKUP(A3192,'VXX-IV'!A$1:C$4500,3,0)</f>
        <v>116.55</v>
      </c>
      <c r="L3192">
        <f t="shared" si="570"/>
        <v>1258.1232954490449</v>
      </c>
      <c r="M3192">
        <v>125.9</v>
      </c>
      <c r="O3192">
        <f t="shared" si="571"/>
        <v>492.9395473894798</v>
      </c>
      <c r="R3192">
        <f t="shared" si="572"/>
        <v>49.974778428661722</v>
      </c>
      <c r="U3192" s="2">
        <f t="shared" si="576"/>
        <v>35.329045711324333</v>
      </c>
      <c r="V3192">
        <f>VLOOKUP(A3192,'VXZ-IV'!A$1:C$4500,3,0)</f>
        <v>35.33</v>
      </c>
      <c r="W3192" s="10">
        <f t="shared" si="578"/>
        <v>-2.7010718246955889E-5</v>
      </c>
      <c r="X3192">
        <f t="shared" si="573"/>
        <v>46.12199173576149</v>
      </c>
      <c r="Y3192">
        <v>46.13</v>
      </c>
      <c r="AA3192" s="10">
        <f t="shared" si="579"/>
        <v>-1.7360208624561668E-4</v>
      </c>
      <c r="AB3192">
        <f t="shared" si="574"/>
        <v>96.693726956599406</v>
      </c>
      <c r="AC3192">
        <f>VLOOKUP(A3192,'VIXY-IV'!A$1:E$2000,4,0)</f>
        <v>97.057199999999995</v>
      </c>
      <c r="AD3192" s="10">
        <f t="shared" si="582"/>
        <v>-3.7449364230638382E-3</v>
      </c>
      <c r="AE3192">
        <f>ROW()</f>
        <v>3192</v>
      </c>
      <c r="AF3192">
        <f t="shared" si="569"/>
        <v>0.8535805626598465</v>
      </c>
      <c r="AG3192">
        <f>AG3191*(1-(AG$1+AG$5))^($A3192-$A3191)*(1+2*(E3192/E3191-1))</f>
        <v>232.93923493727323</v>
      </c>
      <c r="AH3192">
        <f>VLOOKUP(A3192,'UVXY-IV'!A$2:E$2000,4,0)</f>
        <v>1157.96</v>
      </c>
      <c r="AJ3192" s="10">
        <f t="shared" si="581"/>
        <v>-0.79883654449439256</v>
      </c>
      <c r="AK3192">
        <f t="shared" si="577"/>
        <v>40.601295729650943</v>
      </c>
      <c r="AO3192">
        <f>AO3191*(1-AO$1+H3191)^($A3192-$A3191)*(2-E3192/E3191)</f>
        <v>41.773370270128083</v>
      </c>
      <c r="AP3192">
        <v>41.78</v>
      </c>
      <c r="AQ3192" s="10">
        <f t="shared" si="580"/>
        <v>-1.5868190215218014E-4</v>
      </c>
    </row>
    <row r="3193" spans="1:43" x14ac:dyDescent="0.25">
      <c r="A3193" s="1">
        <v>42692</v>
      </c>
      <c r="B3193">
        <v>12.85</v>
      </c>
      <c r="C3193">
        <v>15.52</v>
      </c>
      <c r="D3193">
        <v>193.8561</v>
      </c>
      <c r="E3193">
        <v>172.27510000000001</v>
      </c>
      <c r="F3193">
        <v>21410.830557000001</v>
      </c>
      <c r="G3193">
        <v>19030.749325000001</v>
      </c>
      <c r="H3193">
        <f>(1/(1-91/360*VLOOKUP($A3193,Tbills!$B$4:$C$974,2,1)/100))^((1)/91)-1</f>
        <v>1.3341517768550304E-5</v>
      </c>
      <c r="I3193" s="2">
        <f t="shared" si="575"/>
        <v>116.16692797202097</v>
      </c>
      <c r="J3193">
        <f>VLOOKUP(A3193,'VXX-IV'!A$1:C$4500,3,0)</f>
        <v>116.2</v>
      </c>
      <c r="L3193">
        <f t="shared" si="570"/>
        <v>1250.4778045054136</v>
      </c>
      <c r="M3193">
        <v>125.19999999999999</v>
      </c>
      <c r="O3193">
        <f t="shared" si="571"/>
        <v>490.68806166817274</v>
      </c>
      <c r="R3193">
        <f t="shared" si="572"/>
        <v>50.048043136137686</v>
      </c>
      <c r="U3193" s="2">
        <f t="shared" si="576"/>
        <v>35.394512325632604</v>
      </c>
      <c r="V3193">
        <f>VLOOKUP(A3193,'VXZ-IV'!A$1:C$4500,3,0)</f>
        <v>35.4</v>
      </c>
      <c r="W3193" s="10">
        <f t="shared" si="578"/>
        <v>-1.5501904992643034E-4</v>
      </c>
      <c r="X3193">
        <f t="shared" si="573"/>
        <v>46.034925311015854</v>
      </c>
      <c r="Y3193">
        <v>46.04</v>
      </c>
      <c r="AA3193" s="10">
        <f t="shared" si="579"/>
        <v>-1.1022347923861364E-4</v>
      </c>
      <c r="AB3193">
        <f t="shared" si="574"/>
        <v>96.401095898300113</v>
      </c>
      <c r="AC3193">
        <f>VLOOKUP(A3193,'VIXY-IV'!A$1:E$2000,4,0)</f>
        <v>96.763999999999996</v>
      </c>
      <c r="AD3193" s="10">
        <f t="shared" si="582"/>
        <v>-3.7504040934632776E-3</v>
      </c>
      <c r="AE3193">
        <f>ROW()</f>
        <v>3193</v>
      </c>
      <c r="AF3193">
        <f t="shared" si="569"/>
        <v>0.82796391752577314</v>
      </c>
      <c r="AG3193">
        <f>AG3192*(1-(AG$1+AG$5))^($A3193-$A3192)*(1+2*(E3193/E3192-1))</f>
        <v>231.52326144196294</v>
      </c>
      <c r="AH3193">
        <f>VLOOKUP(A3193,'UVXY-IV'!A$2:E$2000,4,0)</f>
        <v>1150.92</v>
      </c>
      <c r="AJ3193" s="10">
        <f t="shared" si="581"/>
        <v>-0.798836355748477</v>
      </c>
      <c r="AK3193">
        <f t="shared" si="577"/>
        <v>40.722121076964868</v>
      </c>
      <c r="AO3193">
        <f>AO3192*(1-AO$1+H3192)^($A3193-$A3192)*(2-E3193/E3192)</f>
        <v>41.898644374711317</v>
      </c>
      <c r="AP3193">
        <v>41.9</v>
      </c>
      <c r="AQ3193" s="10">
        <f t="shared" si="580"/>
        <v>-3.235382550548227E-5</v>
      </c>
    </row>
    <row r="3194" spans="1:43" x14ac:dyDescent="0.25">
      <c r="A3194" s="1">
        <v>42695</v>
      </c>
      <c r="B3194">
        <v>12.42</v>
      </c>
      <c r="C3194">
        <v>15.32</v>
      </c>
      <c r="D3194">
        <v>187.6413</v>
      </c>
      <c r="E3194">
        <v>166.74529999999999</v>
      </c>
      <c r="F3194">
        <v>21158.559260999999</v>
      </c>
      <c r="G3194">
        <v>18805.759427000001</v>
      </c>
      <c r="H3194">
        <f>(1/(1-91/360*VLOOKUP($A3194,Tbills!$B$4:$C$974,2,1)/100))^((1)/91)-1</f>
        <v>1.3341517768550304E-5</v>
      </c>
      <c r="I3194" s="2">
        <f t="shared" si="575"/>
        <v>112.43452696558053</v>
      </c>
      <c r="J3194">
        <f>VLOOKUP(A3194,'VXX-IV'!A$1:C$4500,3,0)</f>
        <v>112.46</v>
      </c>
      <c r="L3194">
        <f t="shared" si="570"/>
        <v>1170.0886206187713</v>
      </c>
      <c r="M3194">
        <v>117.10000000000001</v>
      </c>
      <c r="O3194">
        <f t="shared" si="571"/>
        <v>467.01520068977476</v>
      </c>
      <c r="R3194">
        <f t="shared" si="572"/>
        <v>50.844384758589094</v>
      </c>
      <c r="U3194" s="2">
        <f t="shared" si="576"/>
        <v>34.974920920424104</v>
      </c>
      <c r="V3194">
        <f>VLOOKUP(A3194,'VXZ-IV'!A$1:C$4500,3,0)</f>
        <v>34.979999999999997</v>
      </c>
      <c r="W3194" s="10">
        <f t="shared" si="578"/>
        <v>-1.4519953047154033E-4</v>
      </c>
      <c r="X3194">
        <f t="shared" si="573"/>
        <v>46.575866482708214</v>
      </c>
      <c r="Y3194">
        <v>46.58</v>
      </c>
      <c r="AA3194" s="10">
        <f t="shared" si="579"/>
        <v>-8.8740173717960502E-5</v>
      </c>
      <c r="AB3194">
        <f t="shared" si="574"/>
        <v>93.305695329738825</v>
      </c>
      <c r="AC3194">
        <f>VLOOKUP(A3194,'VIXY-IV'!A$1:E$2000,4,0)</f>
        <v>93.659599999999998</v>
      </c>
      <c r="AD3194" s="10">
        <f t="shared" si="582"/>
        <v>-3.7786267532764484E-3</v>
      </c>
      <c r="AE3194">
        <f>ROW()</f>
        <v>3194</v>
      </c>
      <c r="AF3194">
        <f t="shared" si="569"/>
        <v>0.81070496083550914</v>
      </c>
      <c r="AG3194">
        <f>AG3193*(1-(AG$1+AG$5))^($A3194-$A3193)*(1+2*(E3194/E3193-1))</f>
        <v>216.63818546068262</v>
      </c>
      <c r="AH3194">
        <f>VLOOKUP(A3194,'UVXY-IV'!A$2:E$2000,4,0)</f>
        <v>1077.03</v>
      </c>
      <c r="AJ3194" s="10">
        <f t="shared" si="581"/>
        <v>-0.79885594137518678</v>
      </c>
      <c r="AK3194">
        <f t="shared" si="577"/>
        <v>42.023374322510534</v>
      </c>
      <c r="AO3194">
        <f>AO3193*(1-AO$1+H3193)^($A3194-$A3193)*(2-E3194/E3193)</f>
        <v>43.240467369137768</v>
      </c>
      <c r="AP3194">
        <v>43.25</v>
      </c>
      <c r="AQ3194" s="10">
        <f t="shared" si="580"/>
        <v>-2.2040764999375906E-4</v>
      </c>
    </row>
    <row r="3195" spans="1:43" x14ac:dyDescent="0.25">
      <c r="A3195" s="1">
        <v>42696</v>
      </c>
      <c r="B3195">
        <v>12.41</v>
      </c>
      <c r="C3195">
        <v>15.35</v>
      </c>
      <c r="D3195">
        <v>187.1146</v>
      </c>
      <c r="E3195">
        <v>166.27510000000001</v>
      </c>
      <c r="F3195">
        <v>21187.468583000002</v>
      </c>
      <c r="G3195">
        <v>18831.203178</v>
      </c>
      <c r="H3195">
        <f>(1/(1-91/360*VLOOKUP($A3195,Tbills!$B$4:$C$974,2,1)/100))^((1)/91)-1</f>
        <v>1.3341517768550304E-5</v>
      </c>
      <c r="I3195" s="2">
        <f t="shared" si="575"/>
        <v>112.11619485972821</v>
      </c>
      <c r="J3195">
        <f>VLOOKUP(A3195,'VXX-IV'!A$1:C$4500,3,0)</f>
        <v>112.14</v>
      </c>
      <c r="L3195">
        <f t="shared" si="570"/>
        <v>1163.4525526025957</v>
      </c>
      <c r="M3195">
        <v>116.5</v>
      </c>
      <c r="O3195">
        <f t="shared" si="571"/>
        <v>465.02414654435</v>
      </c>
      <c r="R3195">
        <f t="shared" si="572"/>
        <v>50.913770340229213</v>
      </c>
      <c r="U3195" s="2">
        <f t="shared" si="576"/>
        <v>35.021853808762465</v>
      </c>
      <c r="V3195">
        <f>VLOOKUP(A3195,'VXZ-IV'!A$1:C$4500,3,0)</f>
        <v>35.03</v>
      </c>
      <c r="W3195" s="10">
        <f t="shared" si="578"/>
        <v>-2.3254899336389023E-4</v>
      </c>
      <c r="X3195">
        <f t="shared" si="573"/>
        <v>46.511750642540413</v>
      </c>
      <c r="Y3195">
        <v>46.52</v>
      </c>
      <c r="AA3195" s="10">
        <f t="shared" si="579"/>
        <v>-1.773292661132464E-4</v>
      </c>
      <c r="AB3195">
        <f t="shared" si="574"/>
        <v>93.042234934431477</v>
      </c>
      <c r="AC3195">
        <f>VLOOKUP(A3195,'VIXY-IV'!A$1:E$2000,4,0)</f>
        <v>93.397199999999998</v>
      </c>
      <c r="AD3195" s="10">
        <f t="shared" si="582"/>
        <v>-3.8005964372435086E-3</v>
      </c>
      <c r="AE3195">
        <f>ROW()</f>
        <v>3195</v>
      </c>
      <c r="AF3195">
        <f t="shared" si="569"/>
        <v>0.8084690553745929</v>
      </c>
      <c r="AG3195">
        <f>AG3194*(1-(AG$1+AG$5))^($A3195-$A3194)*(1+2*(E3195/E3194-1))</f>
        <v>215.40914336251623</v>
      </c>
      <c r="AH3195">
        <f>VLOOKUP(A3195,'UVXY-IV'!A$2:E$2000,4,0)</f>
        <v>1070.99</v>
      </c>
      <c r="AJ3195" s="10">
        <f t="shared" si="581"/>
        <v>-0.79886913662824466</v>
      </c>
      <c r="AK3195">
        <f t="shared" si="577"/>
        <v>42.13991198539491</v>
      </c>
      <c r="AO3195">
        <f>AO3194*(1-AO$1+H3194)^($A3195-$A3194)*(2-E3195/E3194)</f>
        <v>43.361374553375242</v>
      </c>
      <c r="AP3195">
        <v>43.37</v>
      </c>
      <c r="AQ3195" s="10">
        <f t="shared" si="580"/>
        <v>-1.9888048477645359E-4</v>
      </c>
    </row>
    <row r="3196" spans="1:43" x14ac:dyDescent="0.25">
      <c r="A3196" s="1">
        <v>42697</v>
      </c>
      <c r="B3196">
        <v>12.43</v>
      </c>
      <c r="C3196">
        <v>15.43</v>
      </c>
      <c r="D3196">
        <v>187.38030000000001</v>
      </c>
      <c r="E3196">
        <v>166.50899999999999</v>
      </c>
      <c r="F3196">
        <v>21298.168851999999</v>
      </c>
      <c r="G3196">
        <v>18929.341197000002</v>
      </c>
      <c r="H3196">
        <f>(1/(1-91/360*VLOOKUP($A3196,Tbills!$B$4:$C$974,2,1)/100))^((1)/91)-1</f>
        <v>1.3341517768550304E-5</v>
      </c>
      <c r="I3196" s="2">
        <f t="shared" si="575"/>
        <v>112.27266054536302</v>
      </c>
      <c r="J3196">
        <f>VLOOKUP(A3196,'VXX-IV'!A$1:C$4500,3,0)</f>
        <v>112.3</v>
      </c>
      <c r="L3196">
        <f t="shared" si="570"/>
        <v>1166.6886449381889</v>
      </c>
      <c r="M3196">
        <v>116.8</v>
      </c>
      <c r="O3196">
        <f t="shared" si="571"/>
        <v>465.98967042868128</v>
      </c>
      <c r="R3196">
        <f t="shared" si="572"/>
        <v>50.875660052226905</v>
      </c>
      <c r="U3196" s="2">
        <f t="shared" si="576"/>
        <v>35.203977543398331</v>
      </c>
      <c r="V3196">
        <f>VLOOKUP(A3196,'VXZ-IV'!A$1:C$4500,3,0)</f>
        <v>35.21</v>
      </c>
      <c r="W3196" s="10">
        <f t="shared" si="578"/>
        <v>-1.7104392506872568E-4</v>
      </c>
      <c r="X3196">
        <f t="shared" si="573"/>
        <v>46.268262592100761</v>
      </c>
      <c r="Y3196">
        <v>46.27</v>
      </c>
      <c r="AA3196" s="10">
        <f t="shared" si="579"/>
        <v>-3.7549338647968611E-5</v>
      </c>
      <c r="AB3196">
        <f t="shared" si="574"/>
        <v>93.172766908763464</v>
      </c>
      <c r="AC3196">
        <f>VLOOKUP(A3196,'VIXY-IV'!A$1:E$2000,4,0)</f>
        <v>93.531199999999998</v>
      </c>
      <c r="AD3196" s="10">
        <f t="shared" si="582"/>
        <v>-3.8322302208946279E-3</v>
      </c>
      <c r="AE3196">
        <f>ROW()</f>
        <v>3196</v>
      </c>
      <c r="AF3196">
        <f t="shared" si="569"/>
        <v>0.80557355800388852</v>
      </c>
      <c r="AG3196">
        <f>AG3195*(1-(AG$1+AG$5))^($A3196-$A3195)*(1+2*(E3196/E3195-1))</f>
        <v>216.00789814728367</v>
      </c>
      <c r="AH3196">
        <f>VLOOKUP(A3196,'UVXY-IV'!A$2:E$2000,4,0)</f>
        <v>1074.04</v>
      </c>
      <c r="AJ3196" s="10">
        <f t="shared" si="581"/>
        <v>-0.79888281800744509</v>
      </c>
      <c r="AK3196">
        <f t="shared" si="577"/>
        <v>42.078673644272406</v>
      </c>
      <c r="AO3196">
        <f>AO3195*(1-AO$1+H3195)^($A3196-$A3195)*(2-E3196/E3195)</f>
        <v>43.299354066712162</v>
      </c>
      <c r="AP3196">
        <v>43.31</v>
      </c>
      <c r="AQ3196" s="10">
        <f t="shared" si="580"/>
        <v>-2.4580774158022844E-4</v>
      </c>
    </row>
    <row r="3197" spans="1:43" x14ac:dyDescent="0.25">
      <c r="A3197" s="1">
        <v>42699</v>
      </c>
      <c r="B3197">
        <v>12.34</v>
      </c>
      <c r="C3197">
        <v>15.51</v>
      </c>
      <c r="D3197">
        <v>185.81460000000001</v>
      </c>
      <c r="E3197">
        <v>165.11330000000001</v>
      </c>
      <c r="F3197">
        <v>21210.649491</v>
      </c>
      <c r="G3197">
        <v>18851.05083</v>
      </c>
      <c r="H3197">
        <f>(1/(1-91/360*VLOOKUP($A3197,Tbills!$B$4:$C$974,2,1)/100))^((1)/91)-1</f>
        <v>1.2785294130734925E-5</v>
      </c>
      <c r="I3197" s="2">
        <f t="shared" si="575"/>
        <v>111.32911062555988</v>
      </c>
      <c r="J3197">
        <f>VLOOKUP(A3197,'VXX-IV'!A$1:C$4500,3,0)</f>
        <v>111.35</v>
      </c>
      <c r="L3197">
        <f t="shared" si="570"/>
        <v>1147.0555952079167</v>
      </c>
      <c r="M3197">
        <v>114.80000000000001</v>
      </c>
      <c r="O3197">
        <f t="shared" si="571"/>
        <v>460.09968076226011</v>
      </c>
      <c r="R3197">
        <f t="shared" si="572"/>
        <v>51.084264347043991</v>
      </c>
      <c r="U3197" s="2">
        <f t="shared" si="576"/>
        <v>35.057606107887054</v>
      </c>
      <c r="V3197">
        <f>VLOOKUP(A3197,'VXZ-IV'!A$1:C$4500,3,0)</f>
        <v>35.06</v>
      </c>
      <c r="W3197" s="10">
        <f t="shared" si="578"/>
        <v>-6.8279866313414317E-5</v>
      </c>
      <c r="X3197">
        <f t="shared" si="573"/>
        <v>46.457376020862078</v>
      </c>
      <c r="Y3197">
        <v>46.46</v>
      </c>
      <c r="AA3197" s="10">
        <f t="shared" si="579"/>
        <v>-5.6478242314250693E-5</v>
      </c>
      <c r="AB3197">
        <f t="shared" si="574"/>
        <v>92.391084610026923</v>
      </c>
      <c r="AC3197">
        <f>VLOOKUP(A3197,'VIXY-IV'!A$1:E$2000,4,0)</f>
        <v>92.748400000000004</v>
      </c>
      <c r="AD3197" s="10">
        <f t="shared" si="582"/>
        <v>-3.8525234933765029E-3</v>
      </c>
      <c r="AE3197">
        <f>ROW()</f>
        <v>3197</v>
      </c>
      <c r="AF3197">
        <f t="shared" si="569"/>
        <v>0.79561573178594458</v>
      </c>
      <c r="AG3197">
        <f>AG3196*(1-(AG$1+AG$5))^($A3197-$A3196)*(1+2*(E3197/E3196-1))</f>
        <v>212.37237175951665</v>
      </c>
      <c r="AH3197">
        <f>VLOOKUP(A3197,'UVXY-IV'!A$2:E$2000,4,0)</f>
        <v>1056.08</v>
      </c>
      <c r="AJ3197" s="10">
        <f t="shared" si="581"/>
        <v>-0.79890503393728063</v>
      </c>
      <c r="AK3197">
        <f t="shared" si="577"/>
        <v>42.427430115414587</v>
      </c>
      <c r="AO3197">
        <f>AO3196*(1-AO$1+H3196)^($A3197-$A3196)*(2-E3197/E3196)</f>
        <v>43.660230112911172</v>
      </c>
      <c r="AP3197">
        <v>43.67</v>
      </c>
      <c r="AQ3197" s="10">
        <f t="shared" si="580"/>
        <v>-2.2372079434007652E-4</v>
      </c>
    </row>
    <row r="3198" spans="1:43" x14ac:dyDescent="0.25">
      <c r="A3198" s="1">
        <v>42702</v>
      </c>
      <c r="B3198">
        <v>13.15</v>
      </c>
      <c r="C3198">
        <v>16.02</v>
      </c>
      <c r="D3198">
        <v>187.0718</v>
      </c>
      <c r="E3198">
        <v>166.22409999999999</v>
      </c>
      <c r="F3198">
        <v>21317.296311999999</v>
      </c>
      <c r="G3198">
        <v>18945.110567</v>
      </c>
      <c r="H3198">
        <f>(1/(1-91/360*VLOOKUP($A3198,Tbills!$B$4:$C$974,2,1)/100))^((1)/91)-1</f>
        <v>1.2785294130734925E-5</v>
      </c>
      <c r="I3198" s="2">
        <f t="shared" si="575"/>
        <v>112.0741517556489</v>
      </c>
      <c r="J3198">
        <f>VLOOKUP(A3198,'VXX-IV'!A$1:C$4500,3,0)</f>
        <v>112.1</v>
      </c>
      <c r="L3198">
        <f t="shared" si="570"/>
        <v>1162.3761713684289</v>
      </c>
      <c r="M3198">
        <v>116.30000000000001</v>
      </c>
      <c r="O3198">
        <f t="shared" si="571"/>
        <v>464.69568082203239</v>
      </c>
      <c r="R3198">
        <f t="shared" si="572"/>
        <v>50.905525360169158</v>
      </c>
      <c r="U3198" s="2">
        <f t="shared" si="576"/>
        <v>35.231297895561909</v>
      </c>
      <c r="V3198">
        <f>VLOOKUP(A3198,'VXZ-IV'!A$1:C$4500,3,0)</f>
        <v>35.24</v>
      </c>
      <c r="W3198" s="10">
        <f t="shared" si="578"/>
        <v>-2.4693826441812838E-4</v>
      </c>
      <c r="X3198">
        <f t="shared" si="573"/>
        <v>46.222214947087188</v>
      </c>
      <c r="Y3198">
        <v>46.23</v>
      </c>
      <c r="AA3198" s="10">
        <f t="shared" si="579"/>
        <v>-1.6839828926684675E-4</v>
      </c>
      <c r="AB3198">
        <f t="shared" si="574"/>
        <v>93.011594618848605</v>
      </c>
      <c r="AC3198">
        <f>VLOOKUP(A3198,'VIXY-IV'!A$1:E$2000,4,0)</f>
        <v>93.372799999999998</v>
      </c>
      <c r="AD3198" s="10">
        <f t="shared" si="582"/>
        <v>-3.8684218653761704E-3</v>
      </c>
      <c r="AE3198">
        <f>ROW()</f>
        <v>3198</v>
      </c>
      <c r="AF3198">
        <f t="shared" si="569"/>
        <v>0.82084893882646692</v>
      </c>
      <c r="AG3198">
        <f>AG3197*(1-(AG$1+AG$5))^($A3198-$A3197)*(1+2*(E3198/E3197-1))</f>
        <v>215.20808460767546</v>
      </c>
      <c r="AH3198">
        <f>VLOOKUP(A3198,'UVXY-IV'!A$2:E$2000,4,0)</f>
        <v>1070.29</v>
      </c>
      <c r="AJ3198" s="10">
        <f t="shared" si="581"/>
        <v>-0.79892544580657998</v>
      </c>
      <c r="AK3198">
        <f t="shared" si="577"/>
        <v>42.136111448910981</v>
      </c>
      <c r="AO3198">
        <f>AO3197*(1-AO$1+H3197)^($A3198-$A3197)*(2-E3198/E3197)</f>
        <v>43.363357379139515</v>
      </c>
      <c r="AP3198">
        <v>43.37</v>
      </c>
      <c r="AQ3198" s="10">
        <f t="shared" si="580"/>
        <v>-1.5316165230538914E-4</v>
      </c>
    </row>
    <row r="3199" spans="1:43" x14ac:dyDescent="0.25">
      <c r="A3199" s="1">
        <v>42703</v>
      </c>
      <c r="B3199">
        <v>12.9</v>
      </c>
      <c r="C3199">
        <v>15.9</v>
      </c>
      <c r="D3199">
        <v>185.6232</v>
      </c>
      <c r="E3199">
        <v>164.9348</v>
      </c>
      <c r="F3199">
        <v>21311.232911999999</v>
      </c>
      <c r="G3199">
        <v>18939.479683000001</v>
      </c>
      <c r="H3199">
        <f>(1/(1-91/360*VLOOKUP($A3199,Tbills!$B$4:$C$974,2,1)/100))^((1)/91)-1</f>
        <v>1.2785294130734925E-5</v>
      </c>
      <c r="I3199" s="2">
        <f t="shared" si="575"/>
        <v>111.20358825443493</v>
      </c>
      <c r="J3199">
        <f>VLOOKUP(A3199,'VXX-IV'!A$1:C$4500,3,0)</f>
        <v>111.23</v>
      </c>
      <c r="L3199">
        <f t="shared" si="570"/>
        <v>1144.3073709580276</v>
      </c>
      <c r="M3199">
        <v>114.5</v>
      </c>
      <c r="O3199">
        <f t="shared" si="571"/>
        <v>459.27365759403853</v>
      </c>
      <c r="R3199">
        <f t="shared" si="572"/>
        <v>51.100636942108252</v>
      </c>
      <c r="U3199" s="2">
        <f t="shared" si="576"/>
        <v>35.220418036670644</v>
      </c>
      <c r="V3199">
        <f>VLOOKUP(A3199,'VXZ-IV'!A$1:C$4500,3,0)</f>
        <v>35.22</v>
      </c>
      <c r="W3199" s="10">
        <f t="shared" si="578"/>
        <v>1.1869297860345185E-5</v>
      </c>
      <c r="X3199">
        <f t="shared" si="573"/>
        <v>46.234834201671909</v>
      </c>
      <c r="Y3199">
        <v>46.24</v>
      </c>
      <c r="AA3199" s="10">
        <f t="shared" si="579"/>
        <v>-1.1171709187052237E-4</v>
      </c>
      <c r="AB3199">
        <f t="shared" si="574"/>
        <v>92.289812158840206</v>
      </c>
      <c r="AC3199">
        <f>VLOOKUP(A3199,'VIXY-IV'!A$1:E$2000,4,0)</f>
        <v>92.647999999999996</v>
      </c>
      <c r="AD3199" s="10">
        <f t="shared" si="582"/>
        <v>-3.8661152011892908E-3</v>
      </c>
      <c r="AE3199">
        <f>ROW()</f>
        <v>3199</v>
      </c>
      <c r="AF3199">
        <f t="shared" si="569"/>
        <v>0.81132075471698117</v>
      </c>
      <c r="AG3199">
        <f>AG3198*(1-(AG$1+AG$5))^($A3199-$A3198)*(1+2*(E3199/E3198-1))</f>
        <v>211.86246649482607</v>
      </c>
      <c r="AH3199">
        <f>VLOOKUP(A3199,'UVXY-IV'!A$2:E$2000,4,0)</f>
        <v>1053.69</v>
      </c>
      <c r="AJ3199" s="10">
        <f t="shared" si="581"/>
        <v>-0.79893282986948155</v>
      </c>
      <c r="AK3199">
        <f t="shared" si="577"/>
        <v>42.46095810353885</v>
      </c>
      <c r="AO3199">
        <f>AO3198*(1-AO$1+H3198)^($A3199-$A3198)*(2-E3199/E3198)</f>
        <v>43.698643188606319</v>
      </c>
      <c r="AP3199">
        <v>43.7</v>
      </c>
      <c r="AQ3199" s="10">
        <f t="shared" si="580"/>
        <v>-3.10483156449326E-5</v>
      </c>
    </row>
    <row r="3200" spans="1:43" x14ac:dyDescent="0.25">
      <c r="A3200" s="1">
        <v>42704</v>
      </c>
      <c r="B3200">
        <v>13.33</v>
      </c>
      <c r="C3200">
        <v>16.100000000000001</v>
      </c>
      <c r="D3200">
        <v>187.7903</v>
      </c>
      <c r="E3200">
        <v>166.85820000000001</v>
      </c>
      <c r="F3200">
        <v>21309.13193</v>
      </c>
      <c r="G3200">
        <v>18937.370374999999</v>
      </c>
      <c r="H3200">
        <f>(1/(1-91/360*VLOOKUP($A3200,Tbills!$B$4:$C$974,2,1)/100))^((1)/91)-1</f>
        <v>1.2785294130734925E-5</v>
      </c>
      <c r="I3200" s="2">
        <f t="shared" si="575"/>
        <v>112.49911648194517</v>
      </c>
      <c r="J3200">
        <f>VLOOKUP(A3200,'VXX-IV'!A$1:C$4500,3,0)</f>
        <v>112.52</v>
      </c>
      <c r="L3200">
        <f t="shared" si="570"/>
        <v>1170.9582658808081</v>
      </c>
      <c r="M3200">
        <v>117.2</v>
      </c>
      <c r="O3200">
        <f t="shared" si="571"/>
        <v>467.29169319882925</v>
      </c>
      <c r="R3200">
        <f t="shared" si="572"/>
        <v>50.800383356269798</v>
      </c>
      <c r="U3200" s="2">
        <f t="shared" si="576"/>
        <v>35.216087093881264</v>
      </c>
      <c r="V3200">
        <f>VLOOKUP(A3200,'VXZ-IV'!A$1:C$4500,3,0)</f>
        <v>35.22</v>
      </c>
      <c r="W3200" s="10">
        <f t="shared" si="578"/>
        <v>-1.1109898122474426E-4</v>
      </c>
      <c r="X3200">
        <f t="shared" si="573"/>
        <v>46.238864365285444</v>
      </c>
      <c r="Y3200">
        <v>46.25</v>
      </c>
      <c r="AA3200" s="10">
        <f t="shared" si="579"/>
        <v>-2.4077048031467818E-4</v>
      </c>
      <c r="AB3200">
        <f t="shared" si="574"/>
        <v>93.365705260839974</v>
      </c>
      <c r="AC3200">
        <f>VLOOKUP(A3200,'VIXY-IV'!A$1:E$2000,4,0)</f>
        <v>93.730800000000002</v>
      </c>
      <c r="AD3200" s="10">
        <f t="shared" si="582"/>
        <v>-3.8951416093752078E-3</v>
      </c>
      <c r="AE3200">
        <f>ROW()</f>
        <v>3200</v>
      </c>
      <c r="AF3200">
        <f t="shared" si="569"/>
        <v>0.82795031055900614</v>
      </c>
      <c r="AG3200">
        <f>AG3199*(1-(AG$1+AG$5))^($A3200-$A3199)*(1+2*(E3200/E3199-1))</f>
        <v>216.79646177123712</v>
      </c>
      <c r="AH3200">
        <f>VLOOKUP(A3200,'UVXY-IV'!A$2:E$2000,4,0)</f>
        <v>1078.32</v>
      </c>
      <c r="AJ3200" s="10">
        <f t="shared" si="581"/>
        <v>-0.79894979062686666</v>
      </c>
      <c r="AK3200">
        <f t="shared" si="577"/>
        <v>41.963841766363295</v>
      </c>
      <c r="AO3200">
        <f>AO3199*(1-AO$1+H3199)^($A3200-$A3199)*(2-E3200/E3199)</f>
        <v>43.1880028434068</v>
      </c>
      <c r="AP3200">
        <v>43.19</v>
      </c>
      <c r="AQ3200" s="10">
        <f t="shared" si="580"/>
        <v>-4.6241180671424686E-5</v>
      </c>
    </row>
    <row r="3201" spans="1:43" x14ac:dyDescent="0.25">
      <c r="A3201" s="1">
        <v>42705</v>
      </c>
      <c r="B3201">
        <v>14.07</v>
      </c>
      <c r="C3201">
        <v>16.670000000000002</v>
      </c>
      <c r="D3201">
        <v>193.43510000000001</v>
      </c>
      <c r="E3201">
        <v>171.8717</v>
      </c>
      <c r="F3201">
        <v>21510.165483000001</v>
      </c>
      <c r="G3201">
        <v>19115.786252999998</v>
      </c>
      <c r="H3201">
        <f>(1/(1-91/360*VLOOKUP($A3201,Tbills!$B$4:$C$974,2,1)/100))^((1)/91)-1</f>
        <v>1.3341517768550304E-5</v>
      </c>
      <c r="I3201" s="2">
        <f t="shared" si="575"/>
        <v>115.87790865202778</v>
      </c>
      <c r="J3201">
        <f>VLOOKUP(A3201,'VXX-IV'!A$1:C$4500,3,0)</f>
        <v>115.91</v>
      </c>
      <c r="L3201">
        <f t="shared" si="570"/>
        <v>1241.2850385714098</v>
      </c>
      <c r="M3201">
        <v>124.2</v>
      </c>
      <c r="O3201">
        <f t="shared" si="571"/>
        <v>488.33593557135623</v>
      </c>
      <c r="R3201">
        <f t="shared" si="572"/>
        <v>50.034935288388333</v>
      </c>
      <c r="U3201" s="2">
        <f t="shared" si="576"/>
        <v>35.547454157182798</v>
      </c>
      <c r="V3201">
        <f>VLOOKUP(A3201,'VXZ-IV'!A$1:C$4500,3,0)</f>
        <v>35.549999999999997</v>
      </c>
      <c r="W3201" s="10">
        <f t="shared" si="578"/>
        <v>-7.1613018767902048E-5</v>
      </c>
      <c r="X3201">
        <f t="shared" si="573"/>
        <v>45.802148140507683</v>
      </c>
      <c r="Y3201">
        <v>45.81</v>
      </c>
      <c r="AA3201" s="10">
        <f t="shared" si="579"/>
        <v>-1.7140055647935082E-4</v>
      </c>
      <c r="AB3201">
        <f t="shared" si="574"/>
        <v>96.170652890562891</v>
      </c>
      <c r="AC3201">
        <f>VLOOKUP(A3201,'VIXY-IV'!A$1:E$2000,4,0)</f>
        <v>96.549599999999998</v>
      </c>
      <c r="AD3201" s="10">
        <f t="shared" si="582"/>
        <v>-3.9248956954467396E-3</v>
      </c>
      <c r="AE3201">
        <f>ROW()</f>
        <v>3201</v>
      </c>
      <c r="AF3201">
        <f t="shared" si="569"/>
        <v>0.84403119376124769</v>
      </c>
      <c r="AG3201">
        <f>AG3200*(1-(AG$1+AG$5))^($A3201-$A3200)*(1+2*(E3201/E3200-1))</f>
        <v>229.81665403167429</v>
      </c>
      <c r="AH3201">
        <f>VLOOKUP(A3201,'UVXY-IV'!A$2:E$2000,4,0)</f>
        <v>1143.18</v>
      </c>
      <c r="AJ3201" s="10">
        <f t="shared" si="581"/>
        <v>-0.79896721948278115</v>
      </c>
      <c r="AK3201">
        <f t="shared" si="577"/>
        <v>40.701080673568896</v>
      </c>
      <c r="AO3201">
        <f>AO3200*(1-AO$1+H3200)^($A3201-$A3200)*(2-E3201/E3200)</f>
        <v>41.889341997069181</v>
      </c>
      <c r="AP3201">
        <v>41.9</v>
      </c>
      <c r="AQ3201" s="10">
        <f t="shared" si="580"/>
        <v>-2.5436761171404587E-4</v>
      </c>
    </row>
    <row r="3202" spans="1:43" x14ac:dyDescent="0.25">
      <c r="A3202" s="1">
        <v>42706</v>
      </c>
      <c r="B3202">
        <v>14.12</v>
      </c>
      <c r="C3202">
        <v>16.78</v>
      </c>
      <c r="D3202">
        <v>194.3314</v>
      </c>
      <c r="E3202">
        <v>172.66579999999999</v>
      </c>
      <c r="F3202">
        <v>21634.432636000001</v>
      </c>
      <c r="G3202">
        <v>19225.965717999999</v>
      </c>
      <c r="H3202">
        <f>(1/(1-91/360*VLOOKUP($A3202,Tbills!$B$4:$C$974,2,1)/100))^((1)/91)-1</f>
        <v>1.3341517768550304E-5</v>
      </c>
      <c r="I3202" s="2">
        <f t="shared" si="575"/>
        <v>116.41200139434696</v>
      </c>
      <c r="J3202">
        <f>VLOOKUP(A3202,'VXX-IV'!A$1:C$4500,3,0)</f>
        <v>116.44</v>
      </c>
      <c r="L3202">
        <f t="shared" si="570"/>
        <v>1252.7153564619305</v>
      </c>
      <c r="M3202">
        <v>125.39999999999999</v>
      </c>
      <c r="O3202">
        <f t="shared" si="571"/>
        <v>491.70375810276369</v>
      </c>
      <c r="R3202">
        <f t="shared" si="572"/>
        <v>49.917090282207717</v>
      </c>
      <c r="U3202" s="2">
        <f t="shared" si="576"/>
        <v>35.75194485597504</v>
      </c>
      <c r="V3202">
        <f>VLOOKUP(A3202,'VXZ-IV'!A$1:C$4500,3,0)</f>
        <v>35.76</v>
      </c>
      <c r="W3202" s="10">
        <f t="shared" si="578"/>
        <v>-2.2525570539588813E-4</v>
      </c>
      <c r="X3202">
        <f t="shared" si="573"/>
        <v>45.537077227980063</v>
      </c>
      <c r="Y3202">
        <v>45.54</v>
      </c>
      <c r="AA3202" s="10">
        <f t="shared" si="579"/>
        <v>-6.4180325426765883E-5</v>
      </c>
      <c r="AB3202">
        <f t="shared" si="574"/>
        <v>96.614626860311603</v>
      </c>
      <c r="AC3202">
        <f>VLOOKUP(A3202,'VIXY-IV'!A$1:E$2000,4,0)</f>
        <v>96.996399999999994</v>
      </c>
      <c r="AD3202" s="10">
        <f t="shared" si="582"/>
        <v>-3.9359516403535411E-3</v>
      </c>
      <c r="AE3202">
        <f>ROW()</f>
        <v>3202</v>
      </c>
      <c r="AF3202">
        <f t="shared" si="569"/>
        <v>0.84147794994040515</v>
      </c>
      <c r="AG3202">
        <f>AG3201*(1-(AG$1+AG$5))^($A3202-$A3201)*(1+2*(E3202/E3201-1))</f>
        <v>231.93248490216266</v>
      </c>
      <c r="AH3202">
        <f>VLOOKUP(A3202,'UVXY-IV'!A$2:E$2000,4,0)</f>
        <v>1153.81</v>
      </c>
      <c r="AJ3202" s="10">
        <f t="shared" si="581"/>
        <v>-0.79898554796529531</v>
      </c>
      <c r="AK3202">
        <f t="shared" si="577"/>
        <v>40.511142281823894</v>
      </c>
      <c r="AO3202">
        <f>AO3201*(1-AO$1+H3201)^($A3202-$A3201)*(2-E3202/E3201)</f>
        <v>41.694814493373805</v>
      </c>
      <c r="AP3202">
        <v>41.7</v>
      </c>
      <c r="AQ3202" s="10">
        <f t="shared" si="580"/>
        <v>-1.243526768872627E-4</v>
      </c>
    </row>
    <row r="3203" spans="1:43" x14ac:dyDescent="0.25">
      <c r="A3203" s="1">
        <v>42709</v>
      </c>
      <c r="B3203">
        <v>12.14</v>
      </c>
      <c r="C3203">
        <v>15.77</v>
      </c>
      <c r="D3203">
        <v>178.1703</v>
      </c>
      <c r="E3203">
        <v>158.2996</v>
      </c>
      <c r="F3203">
        <v>21086.15322</v>
      </c>
      <c r="G3203">
        <v>18737.954333999998</v>
      </c>
      <c r="H3203">
        <f>(1/(1-91/360*VLOOKUP($A3203,Tbills!$B$4:$C$974,2,1)/100))^((1)/91)-1</f>
        <v>1.3341517768550304E-5</v>
      </c>
      <c r="I3203" s="2">
        <f t="shared" si="575"/>
        <v>106.72307212770276</v>
      </c>
      <c r="J3203">
        <f>VLOOKUP(A3203,'VXX-IV'!A$1:C$4500,3,0)</f>
        <v>106.75</v>
      </c>
      <c r="L3203">
        <f t="shared" si="570"/>
        <v>1044.1578187195696</v>
      </c>
      <c r="M3203">
        <v>104.5</v>
      </c>
      <c r="O3203">
        <f t="shared" si="571"/>
        <v>430.29389334617883</v>
      </c>
      <c r="R3203">
        <f t="shared" si="572"/>
        <v>51.98664896196226</v>
      </c>
      <c r="U3203" s="2">
        <f t="shared" si="576"/>
        <v>34.843337701276717</v>
      </c>
      <c r="V3203">
        <f>VLOOKUP(A3203,'VXZ-IV'!A$1:C$4500,3,0)</f>
        <v>34.85</v>
      </c>
      <c r="W3203" s="10">
        <f t="shared" si="578"/>
        <v>-1.9117069507268436E-4</v>
      </c>
      <c r="X3203">
        <f t="shared" si="573"/>
        <v>46.689629715937038</v>
      </c>
      <c r="Y3203">
        <v>46.7</v>
      </c>
      <c r="AA3203" s="10">
        <f t="shared" si="579"/>
        <v>-2.2206175723693544E-4</v>
      </c>
      <c r="AB3203">
        <f t="shared" si="574"/>
        <v>88.575062015727852</v>
      </c>
      <c r="AC3203">
        <f>VLOOKUP(A3203,'VIXY-IV'!A$1:E$2000,4,0)</f>
        <v>88.927999999999997</v>
      </c>
      <c r="AD3203" s="10">
        <f t="shared" si="582"/>
        <v>-3.9688060484003307E-3</v>
      </c>
      <c r="AE3203">
        <f>ROW()</f>
        <v>3203</v>
      </c>
      <c r="AF3203">
        <f t="shared" si="569"/>
        <v>0.76981610653138877</v>
      </c>
      <c r="AG3203">
        <f>AG3202*(1-(AG$1+AG$5))^($A3203-$A3202)*(1+2*(E3203/E3202-1))</f>
        <v>193.31828520243903</v>
      </c>
      <c r="AH3203">
        <f>VLOOKUP(A3203,'UVXY-IV'!A$2:E$2000,4,0)</f>
        <v>961.86</v>
      </c>
      <c r="AJ3203" s="10">
        <f t="shared" si="581"/>
        <v>-0.79901619237473331</v>
      </c>
      <c r="AK3203">
        <f t="shared" si="577"/>
        <v>43.875633305638488</v>
      </c>
      <c r="AO3203">
        <f>AO3202*(1-AO$1+H3202)^($A3203-$A3202)*(2-E3203/E3202)</f>
        <v>45.160717365982151</v>
      </c>
      <c r="AP3203">
        <v>45.17</v>
      </c>
      <c r="AQ3203" s="10">
        <f t="shared" si="580"/>
        <v>-2.0550440597411068E-4</v>
      </c>
    </row>
    <row r="3204" spans="1:43" x14ac:dyDescent="0.25">
      <c r="A3204" s="1">
        <v>42710</v>
      </c>
      <c r="B3204">
        <v>11.79</v>
      </c>
      <c r="C3204">
        <v>15.48</v>
      </c>
      <c r="D3204">
        <v>173.97810000000001</v>
      </c>
      <c r="E3204">
        <v>154.5728</v>
      </c>
      <c r="F3204">
        <v>20902.387862</v>
      </c>
      <c r="G3204">
        <v>18574.403483999999</v>
      </c>
      <c r="H3204">
        <f>(1/(1-91/360*VLOOKUP($A3204,Tbills!$B$4:$C$974,2,1)/100))^((1)/91)-1</f>
        <v>1.3341517768550304E-5</v>
      </c>
      <c r="I3204" s="2">
        <f t="shared" si="575"/>
        <v>104.20942532909811</v>
      </c>
      <c r="J3204">
        <f>VLOOKUP(A3204,'VXX-IV'!A$1:C$4500,3,0)</f>
        <v>104.24</v>
      </c>
      <c r="L3204">
        <f t="shared" si="570"/>
        <v>994.96152564247234</v>
      </c>
      <c r="M3204">
        <v>99.600000000000009</v>
      </c>
      <c r="O3204">
        <f t="shared" si="571"/>
        <v>415.08448500306912</v>
      </c>
      <c r="R3204">
        <f t="shared" si="572"/>
        <v>52.59622425836114</v>
      </c>
      <c r="U3204" s="2">
        <f t="shared" si="576"/>
        <v>34.538836585022928</v>
      </c>
      <c r="V3204">
        <f>VLOOKUP(A3204,'VXZ-IV'!A$1:C$4500,3,0)</f>
        <v>34.54</v>
      </c>
      <c r="W3204" s="10">
        <f t="shared" si="578"/>
        <v>-3.3683120355232354E-5</v>
      </c>
      <c r="X3204">
        <f t="shared" si="573"/>
        <v>47.096038113983212</v>
      </c>
      <c r="Y3204">
        <v>47.1</v>
      </c>
      <c r="AA3204" s="10">
        <f t="shared" si="579"/>
        <v>-8.4116475940310131E-5</v>
      </c>
      <c r="AB3204">
        <f t="shared" si="574"/>
        <v>86.489440081637369</v>
      </c>
      <c r="AC3204">
        <f>VLOOKUP(A3204,'VIXY-IV'!A$1:E$2000,4,0)</f>
        <v>86.834000000000003</v>
      </c>
      <c r="AD3204" s="10">
        <f t="shared" si="582"/>
        <v>-3.9680300154620873E-3</v>
      </c>
      <c r="AE3204">
        <f>ROW()</f>
        <v>3204</v>
      </c>
      <c r="AF3204">
        <f t="shared" si="569"/>
        <v>0.7616279069767441</v>
      </c>
      <c r="AG3204">
        <f>AG3203*(1-(AG$1+AG$5))^($A3204-$A3203)*(1+2*(E3204/E3203-1))</f>
        <v>184.20960857841348</v>
      </c>
      <c r="AH3204">
        <f>VLOOKUP(A3204,'UVXY-IV'!A$2:E$2000,4,0)</f>
        <v>916.62</v>
      </c>
      <c r="AJ3204" s="10">
        <f t="shared" si="581"/>
        <v>-0.79903383236410563</v>
      </c>
      <c r="AK3204">
        <f t="shared" si="577"/>
        <v>44.90649254713766</v>
      </c>
      <c r="AO3204">
        <f>AO3203*(1-AO$1+H3203)^($A3204-$A3203)*(2-E3204/E3203)</f>
        <v>46.222829634087269</v>
      </c>
      <c r="AP3204">
        <v>46.23</v>
      </c>
      <c r="AQ3204" s="10">
        <f t="shared" si="580"/>
        <v>-1.5510200979296229E-4</v>
      </c>
    </row>
    <row r="3205" spans="1:43" x14ac:dyDescent="0.25">
      <c r="A3205" s="1">
        <v>42711</v>
      </c>
      <c r="B3205">
        <v>12.22</v>
      </c>
      <c r="C3205">
        <v>15.48</v>
      </c>
      <c r="D3205">
        <v>175.6876</v>
      </c>
      <c r="E3205">
        <v>156.08949999999999</v>
      </c>
      <c r="F3205">
        <v>20951.483850000001</v>
      </c>
      <c r="G3205">
        <v>18617.783641000002</v>
      </c>
      <c r="H3205">
        <f>(1/(1-91/360*VLOOKUP($A3205,Tbills!$B$4:$C$974,2,1)/100))^((1)/91)-1</f>
        <v>1.3341517768550304E-5</v>
      </c>
      <c r="I3205" s="2">
        <f t="shared" si="575"/>
        <v>105.23081590035378</v>
      </c>
      <c r="J3205">
        <f>VLOOKUP(A3205,'VXX-IV'!A$1:C$4500,3,0)</f>
        <v>105.26</v>
      </c>
      <c r="L3205">
        <f t="shared" si="570"/>
        <v>1014.4547329659608</v>
      </c>
      <c r="M3205">
        <v>101.5</v>
      </c>
      <c r="O3205">
        <f t="shared" si="571"/>
        <v>421.17963243273721</v>
      </c>
      <c r="R3205">
        <f t="shared" si="572"/>
        <v>52.335815818609333</v>
      </c>
      <c r="U3205" s="2">
        <f t="shared" si="576"/>
        <v>34.619118005501996</v>
      </c>
      <c r="V3205">
        <f>VLOOKUP(A3205,'VXZ-IV'!A$1:C$4500,3,0)</f>
        <v>34.619999999999997</v>
      </c>
      <c r="W3205" s="10">
        <f t="shared" si="578"/>
        <v>-2.5476444194150183E-5</v>
      </c>
      <c r="X3205">
        <f t="shared" si="573"/>
        <v>46.984935260790081</v>
      </c>
      <c r="Y3205">
        <v>46.99</v>
      </c>
      <c r="AA3205" s="10">
        <f t="shared" si="579"/>
        <v>-1.0778334134753376E-4</v>
      </c>
      <c r="AB3205">
        <f t="shared" si="574"/>
        <v>87.337763184119623</v>
      </c>
      <c r="AC3205">
        <f>VLOOKUP(A3205,'VIXY-IV'!A$1:E$2000,4,0)</f>
        <v>87.688800000000001</v>
      </c>
      <c r="AD3205" s="10">
        <f t="shared" si="582"/>
        <v>-4.0032115376237298E-3</v>
      </c>
      <c r="AE3205">
        <f>ROW()</f>
        <v>3205</v>
      </c>
      <c r="AF3205">
        <f t="shared" si="569"/>
        <v>0.789405684754522</v>
      </c>
      <c r="AG3205">
        <f>AG3204*(1-(AG$1+AG$5))^($A3205-$A3204)*(1+2*(E3205/E3204-1))</f>
        <v>187.8182840284754</v>
      </c>
      <c r="AH3205">
        <f>VLOOKUP(A3205,'UVXY-IV'!A$2:E$2000,4,0)</f>
        <v>934.67</v>
      </c>
      <c r="AJ3205" s="10">
        <f t="shared" si="581"/>
        <v>-0.79905390776586882</v>
      </c>
      <c r="AK3205">
        <f t="shared" si="577"/>
        <v>44.463789824035167</v>
      </c>
      <c r="AO3205">
        <f>AO3204*(1-AO$1+H3204)^($A3205-$A3204)*(2-E3205/E3204)</f>
        <v>45.768199549581084</v>
      </c>
      <c r="AP3205">
        <v>45.78</v>
      </c>
      <c r="AQ3205" s="10">
        <f t="shared" si="580"/>
        <v>-2.5776431670854194E-4</v>
      </c>
    </row>
    <row r="3206" spans="1:43" x14ac:dyDescent="0.25">
      <c r="A3206" s="1">
        <v>42712</v>
      </c>
      <c r="B3206">
        <v>12.64</v>
      </c>
      <c r="C3206">
        <v>15.72</v>
      </c>
      <c r="D3206">
        <v>176.51339999999999</v>
      </c>
      <c r="E3206">
        <v>156.8211</v>
      </c>
      <c r="F3206">
        <v>21033.167303999999</v>
      </c>
      <c r="G3206">
        <v>18690.120319000001</v>
      </c>
      <c r="H3206">
        <f>(1/(1-91/360*VLOOKUP($A3206,Tbills!$B$4:$C$974,2,1)/100))^((1)/91)-1</f>
        <v>1.3341517768550304E-5</v>
      </c>
      <c r="I3206" s="2">
        <f t="shared" si="575"/>
        <v>105.72286366962824</v>
      </c>
      <c r="J3206">
        <f>VLOOKUP(A3206,'VXX-IV'!A$1:C$4500,3,0)</f>
        <v>105.75</v>
      </c>
      <c r="L3206">
        <f t="shared" si="570"/>
        <v>1023.93171473386</v>
      </c>
      <c r="M3206">
        <v>102.5</v>
      </c>
      <c r="O3206">
        <f t="shared" si="571"/>
        <v>424.12647733384966</v>
      </c>
      <c r="R3206">
        <f t="shared" si="572"/>
        <v>52.210805085801312</v>
      </c>
      <c r="U3206" s="2">
        <f t="shared" si="576"/>
        <v>34.753239973670105</v>
      </c>
      <c r="V3206">
        <f>VLOOKUP(A3206,'VXZ-IV'!A$1:C$4500,3,0)</f>
        <v>34.76</v>
      </c>
      <c r="W3206" s="10">
        <f t="shared" si="578"/>
        <v>-1.9447716714304786E-4</v>
      </c>
      <c r="X3206">
        <f t="shared" si="573"/>
        <v>46.801275527839017</v>
      </c>
      <c r="Y3206">
        <v>46.81</v>
      </c>
      <c r="AA3206" s="10">
        <f t="shared" si="579"/>
        <v>-1.8638052042263542E-4</v>
      </c>
      <c r="AB3206">
        <f t="shared" si="574"/>
        <v>87.746789489557727</v>
      </c>
      <c r="AC3206">
        <f>VLOOKUP(A3206,'VIXY-IV'!A$1:E$2000,4,0)</f>
        <v>88.103200000000001</v>
      </c>
      <c r="AD3206" s="10">
        <f t="shared" si="582"/>
        <v>-4.0453753148838034E-3</v>
      </c>
      <c r="AE3206">
        <f>ROW()</f>
        <v>3206</v>
      </c>
      <c r="AF3206">
        <f t="shared" si="569"/>
        <v>0.80407124681933839</v>
      </c>
      <c r="AG3206">
        <f>AG3205*(1-(AG$1+AG$5))^($A3206-$A3205)*(1+2*(E3206/E3205-1))</f>
        <v>189.57252456141336</v>
      </c>
      <c r="AH3206">
        <f>VLOOKUP(A3206,'UVXY-IV'!A$2:E$2000,4,0)</f>
        <v>943.49</v>
      </c>
      <c r="AJ3206" s="10">
        <f t="shared" si="581"/>
        <v>-0.79907309609914956</v>
      </c>
      <c r="AK3206">
        <f t="shared" si="577"/>
        <v>44.253324406225929</v>
      </c>
      <c r="AO3206">
        <f>AO3205*(1-AO$1+H3205)^($A3206-$A3205)*(2-E3206/E3205)</f>
        <v>45.552604395042202</v>
      </c>
      <c r="AP3206">
        <v>45.56</v>
      </c>
      <c r="AQ3206" s="10">
        <f t="shared" si="580"/>
        <v>-1.623267111018345E-4</v>
      </c>
    </row>
    <row r="3207" spans="1:43" x14ac:dyDescent="0.25">
      <c r="A3207" s="1">
        <v>42713</v>
      </c>
      <c r="B3207">
        <v>11.75</v>
      </c>
      <c r="C3207">
        <v>15.22</v>
      </c>
      <c r="D3207">
        <v>172.54689999999999</v>
      </c>
      <c r="E3207">
        <v>153.29499999999999</v>
      </c>
      <c r="F3207">
        <v>20857.464447999999</v>
      </c>
      <c r="G3207">
        <v>18533.741007000001</v>
      </c>
      <c r="H3207">
        <f>(1/(1-91/360*VLOOKUP($A3207,Tbills!$B$4:$C$974,2,1)/100))^((1)/91)-1</f>
        <v>1.3341517768550304E-5</v>
      </c>
      <c r="I3207" s="2">
        <f t="shared" si="575"/>
        <v>103.34460486665473</v>
      </c>
      <c r="J3207">
        <f>VLOOKUP(A3207,'VXX-IV'!A$1:C$4500,3,0)</f>
        <v>103.37</v>
      </c>
      <c r="L3207">
        <f t="shared" si="570"/>
        <v>977.8546391566839</v>
      </c>
      <c r="M3207">
        <v>97.899999999999991</v>
      </c>
      <c r="O3207">
        <f t="shared" si="571"/>
        <v>409.80803214279638</v>
      </c>
      <c r="R3207">
        <f t="shared" si="572"/>
        <v>52.795394578541462</v>
      </c>
      <c r="U3207" s="2">
        <f t="shared" si="576"/>
        <v>34.462084666077317</v>
      </c>
      <c r="V3207">
        <f>VLOOKUP(A3207,'VXZ-IV'!A$1:C$4500,3,0)</f>
        <v>34.47</v>
      </c>
      <c r="W3207" s="10">
        <f t="shared" si="578"/>
        <v>-2.2962964672701425E-4</v>
      </c>
      <c r="X3207">
        <f t="shared" si="573"/>
        <v>47.191743619698819</v>
      </c>
      <c r="Y3207">
        <v>47.2</v>
      </c>
      <c r="AA3207" s="10">
        <f t="shared" si="579"/>
        <v>-1.7492331146573559E-4</v>
      </c>
      <c r="AB3207">
        <f t="shared" si="574"/>
        <v>85.773492359660679</v>
      </c>
      <c r="AC3207">
        <f>VLOOKUP(A3207,'VIXY-IV'!A$1:E$2000,4,0)</f>
        <v>86.128399999999999</v>
      </c>
      <c r="AD3207" s="10">
        <f t="shared" si="582"/>
        <v>-4.12068075500438E-3</v>
      </c>
      <c r="AE3207">
        <f>ROW()</f>
        <v>3207</v>
      </c>
      <c r="AF3207">
        <f t="shared" ref="AF3207:AF3270" si="583">B3207/C3207</f>
        <v>0.77201051248357422</v>
      </c>
      <c r="AG3207">
        <f>AG3206*(1-(AG$1+AG$5))^($A3207-$A3206)*(1+2*(E3207/E3206-1))</f>
        <v>181.04140131635052</v>
      </c>
      <c r="AH3207">
        <f>VLOOKUP(A3207,'UVXY-IV'!A$2:E$2000,4,0)</f>
        <v>901.12</v>
      </c>
      <c r="AJ3207" s="10">
        <f t="shared" si="581"/>
        <v>-0.79909290514431985</v>
      </c>
      <c r="AK3207">
        <f t="shared" si="577"/>
        <v>45.246246617406619</v>
      </c>
      <c r="AO3207">
        <f>AO3206*(1-AO$1+H3206)^($A3207-$A3206)*(2-E3207/E3206)</f>
        <v>46.575746888998232</v>
      </c>
      <c r="AP3207">
        <v>46.58</v>
      </c>
      <c r="AQ3207" s="10">
        <f t="shared" si="580"/>
        <v>-9.130766427145609E-5</v>
      </c>
    </row>
    <row r="3208" spans="1:43" x14ac:dyDescent="0.25">
      <c r="A3208" s="1">
        <v>42716</v>
      </c>
      <c r="B3208">
        <v>12.64</v>
      </c>
      <c r="C3208">
        <v>15.73</v>
      </c>
      <c r="D3208">
        <v>176.86750000000001</v>
      </c>
      <c r="E3208">
        <v>157.12739999999999</v>
      </c>
      <c r="F3208">
        <v>21084.302873000001</v>
      </c>
      <c r="G3208">
        <v>18734.565621000002</v>
      </c>
      <c r="H3208">
        <f>(1/(1-91/360*VLOOKUP($A3208,Tbills!$B$4:$C$974,2,1)/100))^((1)/91)-1</f>
        <v>1.3341517768550304E-5</v>
      </c>
      <c r="I3208" s="2">
        <f t="shared" si="575"/>
        <v>105.92462028324977</v>
      </c>
      <c r="J3208">
        <f>VLOOKUP(A3208,'VXX-IV'!A$1:C$4500,3,0)</f>
        <v>105.95</v>
      </c>
      <c r="L3208">
        <f t="shared" ref="L3208:L3271" si="584">L3207*(1-L$1+H3208)^($A3208-$A3207)*(1+2*(E3208/E3207-1))</f>
        <v>1026.6495444401082</v>
      </c>
      <c r="M3208">
        <v>102.8</v>
      </c>
      <c r="O3208">
        <f t="shared" ref="O3208:O3271" si="585">O3207*(1-(O$1+O$5))^($A3208-$A3207)*(1+1.5*(E3208/E3207-1))</f>
        <v>425.13295150688589</v>
      </c>
      <c r="R3208">
        <f t="shared" ref="R3208:R3271" si="586">R3207*(1-IF($A3208&lt;=R3203,R$1,R$1+IF(AND(WEEKDAY($A3208)&lt;&gt;1,WEEKDAY($A3208)&lt;&gt;7),S$1,0)))^($A3208-$A3207)*(1-0.5*(E3208/E3207-1))</f>
        <v>52.128377737129782</v>
      </c>
      <c r="U3208" s="2">
        <f t="shared" si="576"/>
        <v>34.834333861322229</v>
      </c>
      <c r="V3208">
        <f>VLOOKUP(A3208,'VXZ-IV'!A$1:C$4500,3,0)</f>
        <v>34.840000000000003</v>
      </c>
      <c r="W3208" s="10">
        <f t="shared" si="578"/>
        <v>-1.6263314230124948E-4</v>
      </c>
      <c r="X3208">
        <f t="shared" ref="X3208:X3271" si="587">X3207*(1-X$1+H3208)^($A3208-$A3207)*(2-G3208/G3207)</f>
        <v>46.677080553718525</v>
      </c>
      <c r="Y3208">
        <v>46.68</v>
      </c>
      <c r="AA3208" s="10">
        <f t="shared" si="579"/>
        <v>-6.2541694119011559E-5</v>
      </c>
      <c r="AB3208">
        <f t="shared" ref="AB3208:AB3271" si="588">AB3207*$E3208/$E3207*(1-(AB$1+AB$5+IF(AND(WEEKDAY(A3208)&lt;&gt;1,WEEKDAY(A3208)&lt;&gt;7),IF(A3208&lt;AC$2,AC$1,AC$3),0)))^($A3208-$A3207)</f>
        <v>87.916850068632073</v>
      </c>
      <c r="AC3208">
        <f>VLOOKUP(A3208,'VIXY-IV'!A$1:E$2000,4,0)</f>
        <v>88.280799999999999</v>
      </c>
      <c r="AD3208" s="10">
        <f t="shared" si="582"/>
        <v>-4.1226397061187026E-3</v>
      </c>
      <c r="AE3208">
        <f>ROW()</f>
        <v>3208</v>
      </c>
      <c r="AF3208">
        <f t="shared" si="583"/>
        <v>0.80356007628734905</v>
      </c>
      <c r="AG3208">
        <f>AG3207*(1-(AG$1+AG$5))^($A3208-$A3207)*(1+2*(E3208/E3207-1))</f>
        <v>190.07431340505173</v>
      </c>
      <c r="AH3208">
        <f>VLOOKUP(A3208,'UVXY-IV'!A$2:E$2000,4,0)</f>
        <v>946.19</v>
      </c>
      <c r="AJ3208" s="10">
        <f t="shared" si="581"/>
        <v>-0.79911612529719012</v>
      </c>
      <c r="AK3208">
        <f t="shared" si="577"/>
        <v>44.10891933480233</v>
      </c>
      <c r="AO3208">
        <f>AO3207*(1-AO$1+H3207)^($A3208-$A3207)*(2-E3208/E3207)</f>
        <v>45.408124472846353</v>
      </c>
      <c r="AP3208">
        <v>45.42</v>
      </c>
      <c r="AQ3208" s="10">
        <f t="shared" si="580"/>
        <v>-2.6146030721374558E-4</v>
      </c>
    </row>
    <row r="3209" spans="1:43" x14ac:dyDescent="0.25">
      <c r="A3209" s="1">
        <v>42717</v>
      </c>
      <c r="B3209">
        <v>12.72</v>
      </c>
      <c r="C3209">
        <v>15.7</v>
      </c>
      <c r="D3209">
        <v>175.54669999999999</v>
      </c>
      <c r="E3209">
        <v>155.95189999999999</v>
      </c>
      <c r="F3209">
        <v>21108.100009999998</v>
      </c>
      <c r="G3209">
        <v>18755.460741999999</v>
      </c>
      <c r="H3209">
        <f>(1/(1-91/360*VLOOKUP($A3209,Tbills!$B$4:$C$974,2,1)/100))^((1)/91)-1</f>
        <v>1.3341517768550304E-5</v>
      </c>
      <c r="I3209" s="2">
        <f t="shared" ref="I3209:I3272" si="589">I3208*$D3209/$D3208*(1-I$1)^($A3209-$A3208)</f>
        <v>105.13103952979596</v>
      </c>
      <c r="J3209">
        <f>VLOOKUP(A3209,'VXX-IV'!A$1:C$4500,3,0)</f>
        <v>105.16</v>
      </c>
      <c r="L3209">
        <f t="shared" si="584"/>
        <v>1011.2561993061892</v>
      </c>
      <c r="M3209">
        <v>101.19999999999999</v>
      </c>
      <c r="O3209">
        <f t="shared" si="585"/>
        <v>420.34803502887746</v>
      </c>
      <c r="R3209">
        <f t="shared" si="586"/>
        <v>52.321003594287241</v>
      </c>
      <c r="U3209" s="2">
        <f t="shared" ref="U3209:U3272" si="590">U3208*$F3209/$F3208*(1-U$1)^($A3209-$A3208)</f>
        <v>34.872799847789906</v>
      </c>
      <c r="V3209">
        <f>VLOOKUP(A3209,'VXZ-IV'!A$1:C$4500,3,0)</f>
        <v>34.880000000000003</v>
      </c>
      <c r="W3209" s="10">
        <f t="shared" si="578"/>
        <v>-2.0642638217016618E-4</v>
      </c>
      <c r="X3209">
        <f t="shared" si="587"/>
        <v>46.623918021262433</v>
      </c>
      <c r="Y3209">
        <v>46.63</v>
      </c>
      <c r="AA3209" s="10">
        <f t="shared" si="579"/>
        <v>-1.3043059698836235E-4</v>
      </c>
      <c r="AB3209">
        <f t="shared" si="588"/>
        <v>87.258798656027167</v>
      </c>
      <c r="AC3209">
        <f>VLOOKUP(A3209,'VIXY-IV'!A$1:E$2000,4,0)</f>
        <v>87.621600000000001</v>
      </c>
      <c r="AD3209" s="10">
        <f t="shared" si="582"/>
        <v>-4.1405468968020998E-3</v>
      </c>
      <c r="AE3209">
        <f>ROW()</f>
        <v>3209</v>
      </c>
      <c r="AF3209">
        <f t="shared" si="583"/>
        <v>0.81019108280254781</v>
      </c>
      <c r="AG3209">
        <f>AG3208*(1-(AG$1+AG$5))^($A3209-$A3208)*(1+2*(E3209/E3208-1))</f>
        <v>187.22403973272884</v>
      </c>
      <c r="AH3209">
        <f>VLOOKUP(A3209,'UVXY-IV'!A$2:E$2000,4,0)</f>
        <v>932.15</v>
      </c>
      <c r="AJ3209" s="10">
        <f t="shared" si="581"/>
        <v>-0.7991481631360523</v>
      </c>
      <c r="AK3209">
        <f t="shared" ref="AK3209:AK3272" si="591">AK3208*(1-IF($A3209&lt;=AK3204,AK$1,AK$1+IF(AND(WEEKDAY($A3209)&lt;&gt;1,WEEKDAY($A3209)&lt;&gt;7),AL$1,0)))^($A3209-$A3208)*(2-$E3209/$E3208)</f>
        <v>44.436836802387006</v>
      </c>
      <c r="AO3209">
        <f>AO3208*(1-AO$1+H3208)^($A3209-$A3208)*(2-E3209/E3208)</f>
        <v>45.746749601187226</v>
      </c>
      <c r="AP3209">
        <v>45.76</v>
      </c>
      <c r="AQ3209" s="10">
        <f t="shared" si="580"/>
        <v>-2.8956291111825738E-4</v>
      </c>
    </row>
    <row r="3210" spans="1:43" x14ac:dyDescent="0.25">
      <c r="A3210" s="1">
        <v>42718</v>
      </c>
      <c r="B3210">
        <v>13.19</v>
      </c>
      <c r="C3210">
        <v>15.87</v>
      </c>
      <c r="D3210">
        <v>174.52619999999999</v>
      </c>
      <c r="E3210">
        <v>155.04320000000001</v>
      </c>
      <c r="F3210">
        <v>20901.669761000001</v>
      </c>
      <c r="G3210">
        <v>18571.788302000001</v>
      </c>
      <c r="H3210">
        <f>(1/(1-91/360*VLOOKUP($A3210,Tbills!$B$4:$C$974,2,1)/100))^((1)/91)-1</f>
        <v>1.3341517768550304E-5</v>
      </c>
      <c r="I3210" s="2">
        <f t="shared" si="589"/>
        <v>104.51733606299486</v>
      </c>
      <c r="J3210">
        <f>VLOOKUP(A3210,'VXX-IV'!A$1:C$4500,3,0)</f>
        <v>104.54</v>
      </c>
      <c r="L3210">
        <f t="shared" si="584"/>
        <v>999.43958382798201</v>
      </c>
      <c r="M3210">
        <v>100</v>
      </c>
      <c r="O3210">
        <f t="shared" si="585"/>
        <v>416.66006993289301</v>
      </c>
      <c r="R3210">
        <f t="shared" si="586"/>
        <v>52.471063430287423</v>
      </c>
      <c r="U3210" s="2">
        <f t="shared" si="590"/>
        <v>34.530913371774645</v>
      </c>
      <c r="V3210">
        <f>VLOOKUP(A3210,'VXZ-IV'!A$1:C$4500,3,0)</f>
        <v>34.54</v>
      </c>
      <c r="W3210" s="10">
        <f t="shared" si="578"/>
        <v>-2.6307551318338618E-4</v>
      </c>
      <c r="X3210">
        <f t="shared" si="587"/>
        <v>47.079393371432879</v>
      </c>
      <c r="Y3210">
        <v>47.09</v>
      </c>
      <c r="AA3210" s="10">
        <f t="shared" si="579"/>
        <v>-2.2524163446857592E-4</v>
      </c>
      <c r="AB3210">
        <f t="shared" si="588"/>
        <v>86.750032585781568</v>
      </c>
      <c r="AC3210">
        <f>VLOOKUP(A3210,'VIXY-IV'!A$1:E$2000,4,0)</f>
        <v>87.1096</v>
      </c>
      <c r="AD3210" s="10">
        <f t="shared" si="582"/>
        <v>-4.1277587569961138E-3</v>
      </c>
      <c r="AE3210">
        <f>ROW()</f>
        <v>3210</v>
      </c>
      <c r="AF3210">
        <f t="shared" si="583"/>
        <v>0.83112791430371769</v>
      </c>
      <c r="AG3210">
        <f>AG3209*(1-(AG$1+AG$5))^($A3210-$A3209)*(1+2*(E3210/E3209-1))</f>
        <v>185.03597126917288</v>
      </c>
      <c r="AH3210">
        <f>VLOOKUP(A3210,'UVXY-IV'!A$2:E$2000,4,0)</f>
        <v>921.32</v>
      </c>
      <c r="AJ3210" s="10">
        <f t="shared" si="581"/>
        <v>-0.7991621029944288</v>
      </c>
      <c r="AK3210">
        <f t="shared" si="591"/>
        <v>44.69367949140193</v>
      </c>
      <c r="AO3210">
        <f>AO3209*(1-AO$1+H3209)^($A3210-$A3209)*(2-E3210/E3209)</f>
        <v>46.012218631346485</v>
      </c>
      <c r="AP3210">
        <v>46.02</v>
      </c>
      <c r="AQ3210" s="10">
        <f t="shared" si="580"/>
        <v>-1.6908667217552242E-4</v>
      </c>
    </row>
    <row r="3211" spans="1:43" x14ac:dyDescent="0.25">
      <c r="A3211" s="1">
        <v>42719</v>
      </c>
      <c r="B3211">
        <v>12.79</v>
      </c>
      <c r="C3211">
        <v>15.75</v>
      </c>
      <c r="D3211">
        <v>171.33070000000001</v>
      </c>
      <c r="E3211">
        <v>152.20230000000001</v>
      </c>
      <c r="F3211">
        <v>20917.591241999999</v>
      </c>
      <c r="G3211">
        <v>18585.687259999999</v>
      </c>
      <c r="H3211">
        <f>(1/(1-91/360*VLOOKUP($A3211,Tbills!$B$4:$C$974,2,1)/100))^((1)/91)-1</f>
        <v>1.417590659680279E-5</v>
      </c>
      <c r="I3211" s="2">
        <f t="shared" si="589"/>
        <v>102.60116654507192</v>
      </c>
      <c r="J3211">
        <f>VLOOKUP(A3211,'VXX-IV'!A$1:C$4500,3,0)</f>
        <v>102.63</v>
      </c>
      <c r="L3211">
        <f t="shared" si="584"/>
        <v>962.78368501706564</v>
      </c>
      <c r="M3211">
        <v>96.4</v>
      </c>
      <c r="O3211">
        <f t="shared" si="585"/>
        <v>405.19454614401366</v>
      </c>
      <c r="R3211">
        <f t="shared" si="586"/>
        <v>52.94939071885463</v>
      </c>
      <c r="U3211" s="2">
        <f t="shared" si="590"/>
        <v>34.556374062454843</v>
      </c>
      <c r="V3211">
        <f>VLOOKUP(A3211,'VXZ-IV'!A$1:C$4500,3,0)</f>
        <v>34.56</v>
      </c>
      <c r="W3211" s="10">
        <f t="shared" ref="W3211:W3274" si="592">U3211/V3211-1</f>
        <v>-1.0491717433913639E-4</v>
      </c>
      <c r="X3211">
        <f t="shared" si="587"/>
        <v>47.043086484386919</v>
      </c>
      <c r="Y3211">
        <v>47.05</v>
      </c>
      <c r="AA3211" s="10">
        <f t="shared" si="579"/>
        <v>-1.4693975798252268E-4</v>
      </c>
      <c r="AB3211">
        <f t="shared" si="588"/>
        <v>85.160166619453946</v>
      </c>
      <c r="AC3211">
        <f>VLOOKUP(A3211,'VIXY-IV'!A$1:E$2000,4,0)</f>
        <v>85.516000000000005</v>
      </c>
      <c r="AD3211" s="10">
        <f t="shared" si="582"/>
        <v>-4.161015254993905E-3</v>
      </c>
      <c r="AE3211">
        <f>ROW()</f>
        <v>3211</v>
      </c>
      <c r="AF3211">
        <f t="shared" si="583"/>
        <v>0.81206349206349204</v>
      </c>
      <c r="AG3211">
        <f>AG3210*(1-(AG$1+AG$5))^($A3211-$A3210)*(1+2*(E3211/E3210-1))</f>
        <v>178.24903241337717</v>
      </c>
      <c r="AH3211">
        <f>VLOOKUP(A3211,'UVXY-IV'!A$2:E$2000,4,0)</f>
        <v>887.58</v>
      </c>
      <c r="AJ3211" s="10">
        <f t="shared" si="581"/>
        <v>-0.79917412243022923</v>
      </c>
      <c r="AK3211">
        <f t="shared" si="591"/>
        <v>45.510494539244064</v>
      </c>
      <c r="AO3211">
        <f>AO3210*(1-AO$1+H3210)^($A3211-$A3210)*(2-E3211/E3210)</f>
        <v>46.854205523184199</v>
      </c>
      <c r="AP3211">
        <v>46.86</v>
      </c>
      <c r="AQ3211" s="10">
        <f t="shared" si="580"/>
        <v>-1.2365507502776207E-4</v>
      </c>
    </row>
    <row r="3212" spans="1:43" x14ac:dyDescent="0.25">
      <c r="A3212" s="1">
        <v>42720</v>
      </c>
      <c r="B3212">
        <v>12.2</v>
      </c>
      <c r="C3212">
        <v>15.57</v>
      </c>
      <c r="D3212">
        <v>169.8879</v>
      </c>
      <c r="E3212">
        <v>150.91839999999999</v>
      </c>
      <c r="F3212">
        <v>20915.54406</v>
      </c>
      <c r="G3212">
        <v>18583.60483</v>
      </c>
      <c r="H3212">
        <f>(1/(1-91/360*VLOOKUP($A3212,Tbills!$B$4:$C$974,2,1)/100))^((1)/91)-1</f>
        <v>1.417590659680279E-5</v>
      </c>
      <c r="I3212" s="2">
        <f t="shared" si="589"/>
        <v>101.73466693023791</v>
      </c>
      <c r="J3212">
        <f>VLOOKUP(A3212,'VXX-IV'!A$1:C$4500,3,0)</f>
        <v>101.76</v>
      </c>
      <c r="L3212">
        <f t="shared" si="584"/>
        <v>946.51122236614378</v>
      </c>
      <c r="M3212">
        <v>94.7</v>
      </c>
      <c r="O3212">
        <f t="shared" si="585"/>
        <v>400.05404651523071</v>
      </c>
      <c r="R3212">
        <f t="shared" si="586"/>
        <v>53.170313878219957</v>
      </c>
      <c r="U3212" s="2">
        <f t="shared" si="590"/>
        <v>34.552149542539681</v>
      </c>
      <c r="V3212">
        <f>VLOOKUP(A3212,'VXZ-IV'!A$1:C$4500,3,0)</f>
        <v>34.56</v>
      </c>
      <c r="W3212" s="10">
        <f t="shared" si="592"/>
        <v>-2.2715444040277699E-4</v>
      </c>
      <c r="X3212">
        <f t="shared" si="587"/>
        <v>47.047284226979613</v>
      </c>
      <c r="Y3212">
        <v>47.05</v>
      </c>
      <c r="AA3212" s="10">
        <f t="shared" si="579"/>
        <v>-5.7720999370514114E-5</v>
      </c>
      <c r="AB3212">
        <f t="shared" si="588"/>
        <v>84.441481330988594</v>
      </c>
      <c r="AC3212">
        <f>VLOOKUP(A3212,'VIXY-IV'!A$1:E$2000,4,0)</f>
        <v>84.794799999999995</v>
      </c>
      <c r="AD3212" s="10">
        <f t="shared" si="582"/>
        <v>-4.1667492465504719E-3</v>
      </c>
      <c r="AE3212">
        <f>ROW()</f>
        <v>3212</v>
      </c>
      <c r="AF3212">
        <f t="shared" si="583"/>
        <v>0.78355812459858698</v>
      </c>
      <c r="AG3212">
        <f>AG3211*(1-(AG$1+AG$5))^($A3212-$A3211)*(1+2*(E3212/E3211-1))</f>
        <v>175.23589343849349</v>
      </c>
      <c r="AH3212">
        <f>VLOOKUP(A3212,'UVXY-IV'!A$2:E$2000,4,0)</f>
        <v>872.64</v>
      </c>
      <c r="AJ3212" s="10">
        <f t="shared" si="581"/>
        <v>-0.79918879098082429</v>
      </c>
      <c r="AK3212">
        <f t="shared" si="591"/>
        <v>45.892260020619538</v>
      </c>
      <c r="AO3212">
        <f>AO3211*(1-AO$1+H3211)^($A3212-$A3211)*(2-E3212/E3211)</f>
        <v>47.248365625306135</v>
      </c>
      <c r="AP3212">
        <v>47.26</v>
      </c>
      <c r="AQ3212" s="10">
        <f t="shared" si="580"/>
        <v>-2.4617805107618462E-4</v>
      </c>
    </row>
    <row r="3213" spans="1:43" x14ac:dyDescent="0.25">
      <c r="A3213" s="1">
        <v>42723</v>
      </c>
      <c r="B3213">
        <v>11.71</v>
      </c>
      <c r="C3213">
        <v>15.31</v>
      </c>
      <c r="D3213">
        <v>164.05510000000001</v>
      </c>
      <c r="E3213">
        <v>145.7304</v>
      </c>
      <c r="F3213">
        <v>20651.126706999999</v>
      </c>
      <c r="G3213">
        <v>18347.877862000001</v>
      </c>
      <c r="H3213">
        <f>(1/(1-91/360*VLOOKUP($A3213,Tbills!$B$4:$C$974,2,1)/100))^((1)/91)-1</f>
        <v>1.417590659680279E-5</v>
      </c>
      <c r="I3213" s="2">
        <f t="shared" si="589"/>
        <v>98.234601139288131</v>
      </c>
      <c r="J3213">
        <f>VLOOKUP(A3213,'VXX-IV'!A$1:C$4500,3,0)</f>
        <v>98.26</v>
      </c>
      <c r="L3213">
        <f t="shared" si="584"/>
        <v>881.35426879397698</v>
      </c>
      <c r="M3213">
        <v>88.2</v>
      </c>
      <c r="O3213">
        <f t="shared" si="585"/>
        <v>379.38718695598277</v>
      </c>
      <c r="R3213">
        <f t="shared" si="586"/>
        <v>54.076875979636554</v>
      </c>
      <c r="U3213" s="2">
        <f t="shared" si="590"/>
        <v>34.112840738379298</v>
      </c>
      <c r="V3213">
        <f>VLOOKUP(A3213,'VXZ-IV'!A$1:C$4500,3,0)</f>
        <v>34.119999999999997</v>
      </c>
      <c r="W3213" s="10">
        <f t="shared" si="592"/>
        <v>-2.0982595605800736E-4</v>
      </c>
      <c r="X3213">
        <f t="shared" si="587"/>
        <v>47.640803422083835</v>
      </c>
      <c r="Y3213">
        <v>47.65</v>
      </c>
      <c r="AA3213" s="10">
        <f t="shared" si="579"/>
        <v>-1.930026844945143E-4</v>
      </c>
      <c r="AB3213">
        <f t="shared" si="588"/>
        <v>81.537783201502762</v>
      </c>
      <c r="AC3213">
        <f>VLOOKUP(A3213,'VIXY-IV'!A$1:E$2000,4,0)</f>
        <v>81.875600000000006</v>
      </c>
      <c r="AD3213" s="10">
        <f t="shared" si="582"/>
        <v>-4.1259764630395823E-3</v>
      </c>
      <c r="AE3213">
        <f>ROW()</f>
        <v>3213</v>
      </c>
      <c r="AF3213">
        <f t="shared" si="583"/>
        <v>0.7648595689092097</v>
      </c>
      <c r="AG3213">
        <f>AG3212*(1-(AG$1+AG$5))^($A3213-$A3212)*(1+2*(E3213/E3212-1))</f>
        <v>163.17151067676218</v>
      </c>
      <c r="AH3213">
        <f>VLOOKUP(A3213,'UVXY-IV'!A$2:E$2000,4,0)</f>
        <v>812.58</v>
      </c>
      <c r="AJ3213" s="10">
        <f t="shared" si="581"/>
        <v>-0.79919329705781317</v>
      </c>
      <c r="AK3213">
        <f t="shared" si="591"/>
        <v>47.463228728205799</v>
      </c>
      <c r="AO3213">
        <f>AO3212*(1-AO$1+H3212)^($A3213-$A3212)*(2-E3213/E3212)</f>
        <v>48.869240214129533</v>
      </c>
      <c r="AP3213">
        <v>48.88</v>
      </c>
      <c r="AQ3213" s="10">
        <f t="shared" si="580"/>
        <v>-2.2012655217817922E-4</v>
      </c>
    </row>
    <row r="3214" spans="1:43" x14ac:dyDescent="0.25">
      <c r="A3214" s="1">
        <v>42724</v>
      </c>
      <c r="B3214">
        <v>11.45</v>
      </c>
      <c r="C3214">
        <v>15.14</v>
      </c>
      <c r="D3214">
        <v>161.06209999999999</v>
      </c>
      <c r="E3214">
        <v>143.06960000000001</v>
      </c>
      <c r="F3214">
        <v>20566.081000999999</v>
      </c>
      <c r="G3214">
        <v>18272.057324000001</v>
      </c>
      <c r="H3214">
        <f>(1/(1-91/360*VLOOKUP($A3214,Tbills!$B$4:$C$974,2,1)/100))^((1)/91)-1</f>
        <v>1.417590659680279E-5</v>
      </c>
      <c r="I3214" s="2">
        <f t="shared" si="589"/>
        <v>96.440070187306446</v>
      </c>
      <c r="J3214">
        <f>VLOOKUP(A3214,'VXX-IV'!A$1:C$4500,3,0)</f>
        <v>96.46</v>
      </c>
      <c r="L3214">
        <f t="shared" si="584"/>
        <v>849.14372944731554</v>
      </c>
      <c r="M3214">
        <v>85</v>
      </c>
      <c r="O3214">
        <f t="shared" si="585"/>
        <v>368.98426311894326</v>
      </c>
      <c r="R3214">
        <f t="shared" si="586"/>
        <v>54.568086977621967</v>
      </c>
      <c r="U3214" s="2">
        <f t="shared" si="590"/>
        <v>33.971528480761229</v>
      </c>
      <c r="V3214">
        <f>VLOOKUP(A3214,'VXZ-IV'!A$1:C$4500,3,0)</f>
        <v>33.979999999999997</v>
      </c>
      <c r="W3214" s="10">
        <f t="shared" si="592"/>
        <v>-2.4930898289488024E-4</v>
      </c>
      <c r="X3214">
        <f t="shared" si="587"/>
        <v>47.836582478290552</v>
      </c>
      <c r="Y3214">
        <v>47.84</v>
      </c>
      <c r="AA3214" s="10">
        <f t="shared" si="579"/>
        <v>-7.1436490582166279E-5</v>
      </c>
      <c r="AB3214">
        <f t="shared" si="588"/>
        <v>80.048734387986784</v>
      </c>
      <c r="AC3214">
        <f>VLOOKUP(A3214,'VIXY-IV'!A$1:E$2000,4,0)</f>
        <v>80.383200000000002</v>
      </c>
      <c r="AD3214" s="10">
        <f t="shared" si="582"/>
        <v>-4.1608894895104331E-3</v>
      </c>
      <c r="AE3214">
        <f>ROW()</f>
        <v>3214</v>
      </c>
      <c r="AF3214">
        <f t="shared" si="583"/>
        <v>0.75627476882430644</v>
      </c>
      <c r="AG3214">
        <f>AG3213*(1-(AG$1+AG$5))^($A3214-$A3213)*(1+2*(E3214/E3213-1))</f>
        <v>157.20772020502534</v>
      </c>
      <c r="AH3214">
        <f>VLOOKUP(A3214,'UVXY-IV'!A$2:E$2000,4,0)</f>
        <v>782.9</v>
      </c>
      <c r="AJ3214" s="10">
        <f t="shared" si="581"/>
        <v>-0.79919821151484816</v>
      </c>
      <c r="AK3214">
        <f t="shared" si="591"/>
        <v>48.327579083515076</v>
      </c>
      <c r="AO3214">
        <f>AO3213*(1-AO$1+H3213)^($A3214-$A3213)*(2-E3214/E3213)</f>
        <v>49.760377950214647</v>
      </c>
      <c r="AP3214">
        <v>49.77</v>
      </c>
      <c r="AQ3214" s="10">
        <f t="shared" si="580"/>
        <v>-1.9333031515689214E-4</v>
      </c>
    </row>
    <row r="3215" spans="1:43" x14ac:dyDescent="0.25">
      <c r="A3215" s="1">
        <v>42725</v>
      </c>
      <c r="B3215">
        <v>11.27</v>
      </c>
      <c r="C3215">
        <v>15.09</v>
      </c>
      <c r="D3215">
        <v>158.79990000000001</v>
      </c>
      <c r="E3215">
        <v>141.0581</v>
      </c>
      <c r="F3215">
        <v>20500.994448000001</v>
      </c>
      <c r="G3215">
        <v>18213.971764999998</v>
      </c>
      <c r="H3215">
        <f>(1/(1-91/360*VLOOKUP($A3215,Tbills!$B$4:$C$974,2,1)/100))^((1)/91)-1</f>
        <v>1.417590659680279E-5</v>
      </c>
      <c r="I3215" s="2">
        <f t="shared" si="589"/>
        <v>95.083201295971321</v>
      </c>
      <c r="J3215">
        <f>VLOOKUP(A3215,'VXX-IV'!A$1:C$4500,3,0)</f>
        <v>95.11</v>
      </c>
      <c r="L3215">
        <f t="shared" si="584"/>
        <v>825.24089542630043</v>
      </c>
      <c r="M3215">
        <v>82.6</v>
      </c>
      <c r="O3215">
        <f t="shared" si="585"/>
        <v>361.19043958257595</v>
      </c>
      <c r="R3215">
        <f t="shared" si="586"/>
        <v>54.949205340888156</v>
      </c>
      <c r="U3215" s="2">
        <f t="shared" si="590"/>
        <v>33.863191281116833</v>
      </c>
      <c r="V3215">
        <f>VLOOKUP(A3215,'VXZ-IV'!A$1:C$4500,3,0)</f>
        <v>33.869999999999997</v>
      </c>
      <c r="W3215" s="10">
        <f t="shared" si="592"/>
        <v>-2.010250629809196E-4</v>
      </c>
      <c r="X3215">
        <f t="shared" si="587"/>
        <v>47.987556901070647</v>
      </c>
      <c r="Y3215">
        <v>47.99</v>
      </c>
      <c r="AA3215" s="10">
        <f t="shared" si="579"/>
        <v>-5.0908500299096104E-5</v>
      </c>
      <c r="AB3215">
        <f t="shared" si="588"/>
        <v>78.92298464255974</v>
      </c>
      <c r="AC3215">
        <f>VLOOKUP(A3215,'VIXY-IV'!A$1:E$2000,4,0)</f>
        <v>79.254800000000003</v>
      </c>
      <c r="AD3215" s="10">
        <f t="shared" si="582"/>
        <v>-4.186690994618103E-3</v>
      </c>
      <c r="AE3215">
        <f>ROW()</f>
        <v>3215</v>
      </c>
      <c r="AF3215">
        <f t="shared" si="583"/>
        <v>0.7468522200132538</v>
      </c>
      <c r="AG3215">
        <f>AG3214*(1-(AG$1+AG$5))^($A3215-$A3214)*(1+2*(E3215/E3214-1))</f>
        <v>152.7820191235474</v>
      </c>
      <c r="AH3215">
        <f>VLOOKUP(A3215,'UVXY-IV'!A$2:E$2000,4,0)</f>
        <v>760.76</v>
      </c>
      <c r="AJ3215" s="10">
        <f t="shared" si="581"/>
        <v>-0.7991718556134032</v>
      </c>
      <c r="AK3215">
        <f t="shared" si="591"/>
        <v>49.004762539094905</v>
      </c>
      <c r="AO3215">
        <f>AO3214*(1-AO$1+H3214)^($A3215-$A3214)*(2-E3215/E3214)</f>
        <v>50.458837478888448</v>
      </c>
      <c r="AP3215">
        <v>50.47</v>
      </c>
      <c r="AQ3215" s="10">
        <f t="shared" si="580"/>
        <v>-2.2117141096789084E-4</v>
      </c>
    </row>
    <row r="3216" spans="1:43" x14ac:dyDescent="0.25">
      <c r="A3216" s="1">
        <v>42726</v>
      </c>
      <c r="B3216">
        <v>11.43</v>
      </c>
      <c r="C3216">
        <v>15.29</v>
      </c>
      <c r="D3216">
        <v>161.6464</v>
      </c>
      <c r="E3216">
        <v>143.58459999999999</v>
      </c>
      <c r="F3216">
        <v>20778.303295000002</v>
      </c>
      <c r="G3216">
        <v>18460.086760999999</v>
      </c>
      <c r="H3216">
        <f>(1/(1-91/360*VLOOKUP($A3216,Tbills!$B$4:$C$974,2,1)/100))^((1)/91)-1</f>
        <v>1.3619640261364196E-5</v>
      </c>
      <c r="I3216" s="2">
        <f t="shared" si="589"/>
        <v>96.785214714296728</v>
      </c>
      <c r="J3216">
        <f>VLOOKUP(A3216,'VXX-IV'!A$1:C$4500,3,0)</f>
        <v>96.81</v>
      </c>
      <c r="L3216">
        <f t="shared" si="584"/>
        <v>854.77577306492663</v>
      </c>
      <c r="M3216">
        <v>85.600000000000009</v>
      </c>
      <c r="O3216">
        <f t="shared" si="585"/>
        <v>370.88189604612398</v>
      </c>
      <c r="R3216">
        <f t="shared" si="586"/>
        <v>54.454644342424203</v>
      </c>
      <c r="U3216" s="2">
        <f t="shared" si="590"/>
        <v>34.320408407844702</v>
      </c>
      <c r="V3216">
        <f>VLOOKUP(A3216,'VXZ-IV'!A$1:C$4500,3,0)</f>
        <v>34.32</v>
      </c>
      <c r="W3216" s="10">
        <f t="shared" si="592"/>
        <v>1.1899995475017633E-5</v>
      </c>
      <c r="X3216">
        <f t="shared" si="587"/>
        <v>47.33802229947274</v>
      </c>
      <c r="Y3216">
        <v>47.35</v>
      </c>
      <c r="AA3216" s="10">
        <f t="shared" si="579"/>
        <v>-2.52960940385627E-4</v>
      </c>
      <c r="AB3216">
        <f t="shared" si="588"/>
        <v>80.336276266271966</v>
      </c>
      <c r="AC3216">
        <f>VLOOKUP(A3216,'VIXY-IV'!A$1:E$2000,4,0)</f>
        <v>80.679599999999994</v>
      </c>
      <c r="AD3216" s="10">
        <f t="shared" si="582"/>
        <v>-4.2553970734613422E-3</v>
      </c>
      <c r="AE3216">
        <f>ROW()</f>
        <v>3216</v>
      </c>
      <c r="AF3216">
        <f t="shared" si="583"/>
        <v>0.74754741661216484</v>
      </c>
      <c r="AG3216">
        <f>AG3215*(1-(AG$1+AG$5))^($A3216-$A3215)*(1+2*(E3216/E3215-1))</f>
        <v>158.24966176933575</v>
      </c>
      <c r="AH3216">
        <f>VLOOKUP(A3216,'UVXY-IV'!A$2:E$2000,4,0)</f>
        <v>788.07</v>
      </c>
      <c r="AJ3216" s="10">
        <f t="shared" si="581"/>
        <v>-0.79919339428053893</v>
      </c>
      <c r="AK3216">
        <f t="shared" si="591"/>
        <v>48.124793795984253</v>
      </c>
      <c r="AO3216">
        <f>AO3215*(1-AO$1+H3215)^($A3216-$A3215)*(2-E3216/E3215)</f>
        <v>49.553935875769298</v>
      </c>
      <c r="AP3216">
        <v>49.56</v>
      </c>
      <c r="AQ3216" s="10">
        <f t="shared" si="580"/>
        <v>-1.2235924597869818E-4</v>
      </c>
    </row>
    <row r="3217" spans="1:43" x14ac:dyDescent="0.25">
      <c r="A3217" s="1">
        <v>42727</v>
      </c>
      <c r="B3217">
        <v>11.44</v>
      </c>
      <c r="C3217">
        <v>15.25</v>
      </c>
      <c r="D3217">
        <v>161.71430000000001</v>
      </c>
      <c r="E3217">
        <v>143.6429</v>
      </c>
      <c r="F3217">
        <v>20778.586287999999</v>
      </c>
      <c r="G3217">
        <v>18460.086760999999</v>
      </c>
      <c r="H3217">
        <f>(1/(1-91/360*VLOOKUP($A3217,Tbills!$B$4:$C$974,2,1)/100))^((1)/91)-1</f>
        <v>1.3619640261364196E-5</v>
      </c>
      <c r="I3217" s="2">
        <f t="shared" si="589"/>
        <v>96.823508641446736</v>
      </c>
      <c r="J3217">
        <f>VLOOKUP(A3217,'VXX-IV'!A$1:C$4500,3,0)</f>
        <v>96.85</v>
      </c>
      <c r="L3217">
        <f t="shared" si="584"/>
        <v>855.4428856503132</v>
      </c>
      <c r="M3217">
        <v>85.600000000000009</v>
      </c>
      <c r="O3217">
        <f t="shared" si="585"/>
        <v>371.09527532282169</v>
      </c>
      <c r="R3217">
        <f t="shared" si="586"/>
        <v>54.441128018856944</v>
      </c>
      <c r="U3217" s="2">
        <f t="shared" si="590"/>
        <v>34.320038974242514</v>
      </c>
      <c r="V3217">
        <f>VLOOKUP(A3217,'VXZ-IV'!A$1:C$4500,3,0)</f>
        <v>34.32</v>
      </c>
      <c r="W3217" s="10">
        <f t="shared" si="592"/>
        <v>1.1356131268680514E-6</v>
      </c>
      <c r="X3217">
        <f t="shared" si="587"/>
        <v>47.336916167948125</v>
      </c>
      <c r="Y3217">
        <v>47.34</v>
      </c>
      <c r="AA3217" s="10">
        <f t="shared" si="579"/>
        <v>-6.514220641906654E-5</v>
      </c>
      <c r="AB3217">
        <f t="shared" si="588"/>
        <v>80.368592637938875</v>
      </c>
      <c r="AC3217">
        <f>VLOOKUP(A3217,'VIXY-IV'!A$1:E$2000,4,0)</f>
        <v>80.714399999999998</v>
      </c>
      <c r="AD3217" s="10">
        <f t="shared" si="582"/>
        <v>-4.2843329326752722E-3</v>
      </c>
      <c r="AE3217">
        <f>ROW()</f>
        <v>3217</v>
      </c>
      <c r="AF3217">
        <f t="shared" si="583"/>
        <v>0.75016393442622953</v>
      </c>
      <c r="AG3217">
        <f>AG3216*(1-(AG$1+AG$5))^($A3217-$A3216)*(1+2*(E3217/E3216-1))</f>
        <v>158.37283362244349</v>
      </c>
      <c r="AH3217">
        <f>VLOOKUP(A3217,'UVXY-IV'!A$2:E$2000,4,0)</f>
        <v>788.68</v>
      </c>
      <c r="AJ3217" s="10">
        <f t="shared" si="581"/>
        <v>-0.79919253230404785</v>
      </c>
      <c r="AK3217">
        <f t="shared" si="591"/>
        <v>48.103013051713525</v>
      </c>
      <c r="AO3217">
        <f>AO3216*(1-AO$1+H3216)^($A3217-$A3216)*(2-E3217/E3216)</f>
        <v>49.532657932289624</v>
      </c>
      <c r="AP3217">
        <v>49.54</v>
      </c>
      <c r="AQ3217" s="10">
        <f t="shared" si="580"/>
        <v>-1.4820483872379775E-4</v>
      </c>
    </row>
    <row r="3218" spans="1:43" x14ac:dyDescent="0.25">
      <c r="A3218" s="1">
        <v>42731</v>
      </c>
      <c r="B3218">
        <v>11.99</v>
      </c>
      <c r="C3218">
        <v>15.36</v>
      </c>
      <c r="D3218">
        <v>158.54329999999999</v>
      </c>
      <c r="E3218">
        <v>140.8184</v>
      </c>
      <c r="F3218">
        <v>20610.684411999999</v>
      </c>
      <c r="G3218">
        <v>18309.913876999999</v>
      </c>
      <c r="H3218">
        <f>(1/(1-91/360*VLOOKUP($A3218,Tbills!$B$4:$C$974,2,1)/100))^((1)/91)-1</f>
        <v>1.3619640261364196E-5</v>
      </c>
      <c r="I3218" s="2">
        <f t="shared" si="589"/>
        <v>94.915671722185976</v>
      </c>
      <c r="J3218">
        <f>VLOOKUP(A3218,'VXX-IV'!A$1:C$4500,3,0)</f>
        <v>94.94</v>
      </c>
      <c r="L3218">
        <f t="shared" si="584"/>
        <v>821.69732308027221</v>
      </c>
      <c r="M3218">
        <v>82.2</v>
      </c>
      <c r="O3218">
        <f t="shared" si="585"/>
        <v>360.10126952600177</v>
      </c>
      <c r="R3218">
        <f t="shared" si="586"/>
        <v>54.966435119540222</v>
      </c>
      <c r="U3218" s="2">
        <f t="shared" si="590"/>
        <v>34.039394848644839</v>
      </c>
      <c r="V3218">
        <f>VLOOKUP(A3218,'VXZ-IV'!A$1:C$4500,3,0)</f>
        <v>34.04</v>
      </c>
      <c r="W3218" s="10">
        <f t="shared" si="592"/>
        <v>-1.7777654381934127E-5</v>
      </c>
      <c r="X3218">
        <f t="shared" si="587"/>
        <v>47.717541922425063</v>
      </c>
      <c r="Y3218">
        <v>47.72</v>
      </c>
      <c r="AA3218" s="10">
        <f t="shared" si="579"/>
        <v>-5.1510426968492951E-5</v>
      </c>
      <c r="AB3218">
        <f t="shared" si="588"/>
        <v>78.787090003597868</v>
      </c>
      <c r="AC3218">
        <f>VLOOKUP(A3218,'VIXY-IV'!A$1:E$2000,4,0)</f>
        <v>79.117199999999997</v>
      </c>
      <c r="AD3218" s="10">
        <f t="shared" si="582"/>
        <v>-4.1724175830556431E-3</v>
      </c>
      <c r="AE3218">
        <f>ROW()</f>
        <v>3218</v>
      </c>
      <c r="AF3218">
        <f t="shared" si="583"/>
        <v>0.78059895833333337</v>
      </c>
      <c r="AG3218">
        <f>AG3217*(1-(AG$1+AG$5))^($A3218-$A3217)*(1+2*(E3218/E3217-1))</f>
        <v>152.1240468529486</v>
      </c>
      <c r="AH3218">
        <f>VLOOKUP(A3218,'UVXY-IV'!A$2:E$2000,4,0)</f>
        <v>757.52</v>
      </c>
      <c r="AJ3218" s="10">
        <f t="shared" si="581"/>
        <v>-0.79918147791088212</v>
      </c>
      <c r="AK3218">
        <f t="shared" si="591"/>
        <v>49.039741991533454</v>
      </c>
      <c r="AO3218">
        <f>AO3217*(1-AO$1+H3217)^($A3218-$A3217)*(2-E3218/E3217)</f>
        <v>50.501915188330742</v>
      </c>
      <c r="AP3218">
        <v>50.51</v>
      </c>
      <c r="AQ3218" s="10">
        <f t="shared" si="580"/>
        <v>-1.6006358482001382E-4</v>
      </c>
    </row>
    <row r="3219" spans="1:43" x14ac:dyDescent="0.25">
      <c r="A3219" s="1">
        <v>42732</v>
      </c>
      <c r="B3219">
        <v>12.95</v>
      </c>
      <c r="C3219">
        <v>15.93</v>
      </c>
      <c r="D3219">
        <v>165.11699999999999</v>
      </c>
      <c r="E3219">
        <v>146.65530000000001</v>
      </c>
      <c r="F3219">
        <v>20815.285528</v>
      </c>
      <c r="G3219">
        <v>18491.425997999999</v>
      </c>
      <c r="H3219">
        <f>(1/(1-91/360*VLOOKUP($A3219,Tbills!$B$4:$C$974,2,1)/100))^((1)/91)-1</f>
        <v>1.3619640261364196E-5</v>
      </c>
      <c r="I3219" s="2">
        <f t="shared" si="589"/>
        <v>98.848761341019312</v>
      </c>
      <c r="J3219">
        <f>VLOOKUP(A3219,'VXX-IV'!A$1:C$4500,3,0)</f>
        <v>98.88</v>
      </c>
      <c r="L3219">
        <f t="shared" si="584"/>
        <v>889.78766090324416</v>
      </c>
      <c r="M3219">
        <v>89.1</v>
      </c>
      <c r="O3219">
        <f t="shared" si="585"/>
        <v>382.47758955754512</v>
      </c>
      <c r="R3219">
        <f t="shared" si="586"/>
        <v>53.824826890989542</v>
      </c>
      <c r="U3219" s="2">
        <f t="shared" si="590"/>
        <v>34.376463784014121</v>
      </c>
      <c r="V3219">
        <f>VLOOKUP(A3219,'VXZ-IV'!A$1:C$4500,3,0)</f>
        <v>34.380000000000003</v>
      </c>
      <c r="W3219" s="10">
        <f t="shared" si="592"/>
        <v>-1.028567767854538E-4</v>
      </c>
      <c r="X3219">
        <f t="shared" si="587"/>
        <v>47.243398490466042</v>
      </c>
      <c r="Y3219">
        <v>47.25</v>
      </c>
      <c r="AA3219" s="10">
        <f t="shared" si="579"/>
        <v>-1.3971448749117155E-4</v>
      </c>
      <c r="AB3219">
        <f t="shared" si="588"/>
        <v>82.052493091894661</v>
      </c>
      <c r="AC3219">
        <f>VLOOKUP(A3219,'VIXY-IV'!A$1:E$2000,4,0)</f>
        <v>82.401600000000002</v>
      </c>
      <c r="AD3219" s="10">
        <f t="shared" si="582"/>
        <v>-4.236652056578305E-3</v>
      </c>
      <c r="AE3219">
        <f>ROW()</f>
        <v>3219</v>
      </c>
      <c r="AF3219">
        <f t="shared" si="583"/>
        <v>0.81293157564343999</v>
      </c>
      <c r="AG3219">
        <f>AG3218*(1-(AG$1+AG$5))^($A3219-$A3218)*(1+2*(E3219/E3218-1))</f>
        <v>164.72952998874058</v>
      </c>
      <c r="AH3219">
        <f>VLOOKUP(A3219,'UVXY-IV'!A$2:E$2000,4,0)</f>
        <v>820.39</v>
      </c>
      <c r="AJ3219" s="10">
        <f t="shared" si="581"/>
        <v>-0.79920582894874315</v>
      </c>
      <c r="AK3219">
        <f t="shared" si="591"/>
        <v>47.004863214679155</v>
      </c>
      <c r="AO3219">
        <f>AO3218*(1-AO$1+H3218)^($A3219-$A3218)*(2-E3219/E3218)</f>
        <v>48.407487789743591</v>
      </c>
      <c r="AP3219">
        <v>48.41</v>
      </c>
      <c r="AQ3219" s="10">
        <f t="shared" si="580"/>
        <v>-5.1894448593325926E-5</v>
      </c>
    </row>
    <row r="3220" spans="1:43" x14ac:dyDescent="0.25">
      <c r="A3220" s="1">
        <v>42733</v>
      </c>
      <c r="B3220">
        <v>13.37</v>
      </c>
      <c r="C3220">
        <v>16.16</v>
      </c>
      <c r="D3220">
        <v>167.14599999999999</v>
      </c>
      <c r="E3220">
        <v>148.4555</v>
      </c>
      <c r="F3220">
        <v>20926.866124</v>
      </c>
      <c r="G3220">
        <v>18590.29767</v>
      </c>
      <c r="H3220">
        <f>(1/(1-91/360*VLOOKUP($A3220,Tbills!$B$4:$C$974,2,1)/100))^((1)/91)-1</f>
        <v>1.5427646627319547E-5</v>
      </c>
      <c r="I3220" s="2">
        <f t="shared" si="589"/>
        <v>100.06100034298026</v>
      </c>
      <c r="J3220">
        <f>VLOOKUP(A3220,'VXX-IV'!A$1:C$4500,3,0)</f>
        <v>100.09</v>
      </c>
      <c r="L3220">
        <f t="shared" si="584"/>
        <v>911.60487669476106</v>
      </c>
      <c r="M3220">
        <v>91.199999999999989</v>
      </c>
      <c r="O3220">
        <f t="shared" si="585"/>
        <v>389.50685611055133</v>
      </c>
      <c r="R3220">
        <f t="shared" si="586"/>
        <v>53.492057636142938</v>
      </c>
      <c r="U3220" s="2">
        <f t="shared" si="590"/>
        <v>34.559896530179451</v>
      </c>
      <c r="V3220">
        <f>VLOOKUP(A3220,'VXZ-IV'!A$1:C$4500,3,0)</f>
        <v>34.56</v>
      </c>
      <c r="W3220" s="10">
        <f t="shared" si="592"/>
        <v>-2.9939184187366408E-6</v>
      </c>
      <c r="X3220">
        <f t="shared" si="587"/>
        <v>46.989780046300432</v>
      </c>
      <c r="Y3220">
        <v>47</v>
      </c>
      <c r="AA3220" s="10">
        <f t="shared" si="579"/>
        <v>-2.1744582339511265E-4</v>
      </c>
      <c r="AB3220">
        <f t="shared" si="588"/>
        <v>83.059378013157072</v>
      </c>
      <c r="AC3220">
        <f>VLOOKUP(A3220,'VIXY-IV'!A$1:E$2000,4,0)</f>
        <v>83.415599999999998</v>
      </c>
      <c r="AD3220" s="10">
        <f t="shared" si="582"/>
        <v>-4.2704480557944624E-3</v>
      </c>
      <c r="AE3220">
        <f>ROW()</f>
        <v>3220</v>
      </c>
      <c r="AF3220">
        <f t="shared" si="583"/>
        <v>0.82735148514851475</v>
      </c>
      <c r="AG3220">
        <f>AG3219*(1-(AG$1+AG$5))^($A3220-$A3219)*(1+2*(E3220/E3219-1))</f>
        <v>168.76796642038954</v>
      </c>
      <c r="AH3220">
        <f>VLOOKUP(A3220,'UVXY-IV'!A$2:E$2000,4,0)</f>
        <v>840.57</v>
      </c>
      <c r="AJ3220" s="10">
        <f t="shared" si="581"/>
        <v>-0.79922199647811665</v>
      </c>
      <c r="AK3220">
        <f t="shared" si="591"/>
        <v>46.425714139695522</v>
      </c>
      <c r="AO3220">
        <f>AO3219*(1-AO$1+H3219)^($A3220-$A3219)*(2-E3220/E3219)</f>
        <v>47.81216659632512</v>
      </c>
      <c r="AP3220">
        <v>47.82</v>
      </c>
      <c r="AQ3220" s="10">
        <f t="shared" si="580"/>
        <v>-1.6381019813638265E-4</v>
      </c>
    </row>
    <row r="3221" spans="1:43" x14ac:dyDescent="0.25">
      <c r="A3221" s="1">
        <v>42734</v>
      </c>
      <c r="B3221">
        <v>14.04</v>
      </c>
      <c r="C3221">
        <v>16.54</v>
      </c>
      <c r="D3221">
        <v>170.02680000000001</v>
      </c>
      <c r="E3221">
        <v>151.0119</v>
      </c>
      <c r="F3221">
        <v>21028.529731999999</v>
      </c>
      <c r="G3221">
        <v>18680.323325000001</v>
      </c>
      <c r="H3221">
        <f>(1/(1-91/360*VLOOKUP($A3221,Tbills!$B$4:$C$974,2,1)/100))^((1)/91)-1</f>
        <v>1.5427646627319547E-5</v>
      </c>
      <c r="I3221" s="2">
        <f t="shared" si="589"/>
        <v>101.78309295060086</v>
      </c>
      <c r="J3221">
        <f>VLOOKUP(A3221,'VXX-IV'!A$1:C$4500,3,0)</f>
        <v>101.81</v>
      </c>
      <c r="L3221">
        <f t="shared" si="584"/>
        <v>942.97242257359039</v>
      </c>
      <c r="M3221">
        <v>94.399999999999991</v>
      </c>
      <c r="O3221">
        <f t="shared" si="585"/>
        <v>399.55433871521217</v>
      </c>
      <c r="R3221">
        <f t="shared" si="586"/>
        <v>53.029094374288668</v>
      </c>
      <c r="U3221" s="2">
        <f t="shared" si="590"/>
        <v>34.726943194028621</v>
      </c>
      <c r="V3221">
        <f>VLOOKUP(A3221,'VXZ-IV'!A$1:C$4500,3,0)</f>
        <v>34.729999999999997</v>
      </c>
      <c r="W3221" s="10">
        <f t="shared" si="592"/>
        <v>-8.8016296325266197E-5</v>
      </c>
      <c r="X3221">
        <f t="shared" si="587"/>
        <v>46.761218500262657</v>
      </c>
      <c r="Y3221">
        <v>46.77</v>
      </c>
      <c r="AA3221" s="10">
        <f t="shared" si="579"/>
        <v>-1.8775924176495096E-4</v>
      </c>
      <c r="AB3221">
        <f t="shared" si="588"/>
        <v>84.489340143875651</v>
      </c>
      <c r="AC3221">
        <f>VLOOKUP(A3221,'VIXY-IV'!A$1:E$2000,4,0)</f>
        <v>84.855599999999995</v>
      </c>
      <c r="AD3221" s="10">
        <f t="shared" si="582"/>
        <v>-4.3162720683649347E-3</v>
      </c>
      <c r="AE3221">
        <f>ROW()</f>
        <v>3221</v>
      </c>
      <c r="AF3221">
        <f t="shared" si="583"/>
        <v>0.84885126964933488</v>
      </c>
      <c r="AG3221">
        <f>AG3220*(1-(AG$1+AG$5))^($A3221-$A3220)*(1+2*(E3221/E3220-1))</f>
        <v>174.57444363080381</v>
      </c>
      <c r="AH3221">
        <f>VLOOKUP(A3221,'UVXY-IV'!A$2:E$2000,4,0)</f>
        <v>869.59</v>
      </c>
      <c r="AJ3221" s="10">
        <f t="shared" si="581"/>
        <v>-0.79924511133890253</v>
      </c>
      <c r="AK3221">
        <f t="shared" si="591"/>
        <v>45.624139443524285</v>
      </c>
      <c r="AO3221">
        <f>AO3220*(1-AO$1+H3220)^($A3221-$A3220)*(2-E3221/E3220)</f>
        <v>46.987829266166187</v>
      </c>
      <c r="AP3221">
        <v>47</v>
      </c>
      <c r="AQ3221" s="10">
        <f t="shared" si="580"/>
        <v>-2.5895178369816918E-4</v>
      </c>
    </row>
    <row r="3222" spans="1:43" x14ac:dyDescent="0.25">
      <c r="A3222" s="1">
        <v>42738</v>
      </c>
      <c r="B3222">
        <v>12.85</v>
      </c>
      <c r="C3222">
        <v>15.56</v>
      </c>
      <c r="D3222">
        <v>156.99619999999999</v>
      </c>
      <c r="E3222">
        <v>139.42930000000001</v>
      </c>
      <c r="F3222">
        <v>20445.943468000001</v>
      </c>
      <c r="G3222">
        <v>18161.640297000002</v>
      </c>
      <c r="H3222">
        <f>(1/(1-91/360*VLOOKUP($A3222,Tbills!$B$4:$C$974,2,1)/100))^((1)/91)-1</f>
        <v>1.5427646627319547E-5</v>
      </c>
      <c r="I3222" s="2">
        <f t="shared" si="589"/>
        <v>93.973422544357604</v>
      </c>
      <c r="J3222">
        <f>VLOOKUP(A3222,'VXX-IV'!A$1:C$4500,3,0)</f>
        <v>93.99</v>
      </c>
      <c r="L3222">
        <f t="shared" si="584"/>
        <v>798.22552714850895</v>
      </c>
      <c r="M3222">
        <v>79.900000000000006</v>
      </c>
      <c r="O3222">
        <f t="shared" si="585"/>
        <v>353.53800356774366</v>
      </c>
      <c r="R3222">
        <f t="shared" si="586"/>
        <v>55.052802030050536</v>
      </c>
      <c r="U3222" s="2">
        <f t="shared" si="590"/>
        <v>33.761555238414097</v>
      </c>
      <c r="V3222">
        <f>VLOOKUP(A3222,'VXZ-IV'!A$1:C$4500,3,0)</f>
        <v>33.770000000000003</v>
      </c>
      <c r="W3222" s="10">
        <f t="shared" si="592"/>
        <v>-2.5006697026663804E-4</v>
      </c>
      <c r="X3222">
        <f t="shared" si="587"/>
        <v>48.055459168686596</v>
      </c>
      <c r="Y3222">
        <v>48.06</v>
      </c>
      <c r="AA3222" s="10">
        <f t="shared" si="579"/>
        <v>-9.448254917621135E-5</v>
      </c>
      <c r="AB3222">
        <f t="shared" si="588"/>
        <v>78.007839405458043</v>
      </c>
      <c r="AC3222">
        <f>VLOOKUP(A3222,'VIXY-IV'!A$1:E$2000,4,0)</f>
        <v>78.325599999999994</v>
      </c>
      <c r="AD3222" s="10">
        <f t="shared" si="582"/>
        <v>-4.0569187410239849E-3</v>
      </c>
      <c r="AE3222">
        <f>ROW()</f>
        <v>3222</v>
      </c>
      <c r="AF3222">
        <f t="shared" si="583"/>
        <v>0.82583547557840609</v>
      </c>
      <c r="AG3222">
        <f>AG3221*(1-(AG$1+AG$5))^($A3222-$A3221)*(1+2*(E3222/E3221-1))</f>
        <v>147.77483249445297</v>
      </c>
      <c r="AH3222">
        <f>VLOOKUP(A3222,'UVXY-IV'!A$2:E$2000,4,0)</f>
        <v>735.99</v>
      </c>
      <c r="AJ3222" s="10">
        <f t="shared" si="581"/>
        <v>-0.79921624954897086</v>
      </c>
      <c r="AK3222">
        <f t="shared" si="591"/>
        <v>49.11435595550622</v>
      </c>
      <c r="AO3222">
        <f>AO3221*(1-AO$1+H3221)^($A3222-$A3221)*(2-E3222/E3221)</f>
        <v>50.587429187092674</v>
      </c>
      <c r="AP3222">
        <v>50.6</v>
      </c>
      <c r="AQ3222" s="10">
        <f t="shared" si="580"/>
        <v>-2.4843503769422792E-4</v>
      </c>
    </row>
    <row r="3223" spans="1:43" x14ac:dyDescent="0.25">
      <c r="A3223" s="1">
        <v>42739</v>
      </c>
      <c r="B3223">
        <v>11.85</v>
      </c>
      <c r="C3223">
        <v>14.84</v>
      </c>
      <c r="D3223">
        <v>150.5565</v>
      </c>
      <c r="E3223">
        <v>133.708</v>
      </c>
      <c r="F3223">
        <v>19982.208200000001</v>
      </c>
      <c r="G3223">
        <v>17749.43521</v>
      </c>
      <c r="H3223">
        <f>(1/(1-91/360*VLOOKUP($A3223,Tbills!$B$4:$C$974,2,1)/100))^((1)/91)-1</f>
        <v>1.5427646627319547E-5</v>
      </c>
      <c r="I3223" s="2">
        <f t="shared" si="589"/>
        <v>90.116605402681742</v>
      </c>
      <c r="J3223">
        <f>VLOOKUP(A3223,'VXX-IV'!A$1:C$4500,3,0)</f>
        <v>90.14</v>
      </c>
      <c r="L3223">
        <f t="shared" si="584"/>
        <v>732.69541556232821</v>
      </c>
      <c r="M3223">
        <v>73.3</v>
      </c>
      <c r="O3223">
        <f t="shared" si="585"/>
        <v>331.76636480984956</v>
      </c>
      <c r="R3223">
        <f t="shared" si="586"/>
        <v>56.179772349717453</v>
      </c>
      <c r="U3223" s="2">
        <f t="shared" si="590"/>
        <v>32.995003487760485</v>
      </c>
      <c r="V3223">
        <f>VLOOKUP(A3223,'VXZ-IV'!A$1:C$4500,3,0)</f>
        <v>33</v>
      </c>
      <c r="W3223" s="10">
        <f t="shared" si="592"/>
        <v>-1.5140946180347559E-4</v>
      </c>
      <c r="X3223">
        <f t="shared" si="587"/>
        <v>49.145088832897777</v>
      </c>
      <c r="Y3223">
        <v>49.15</v>
      </c>
      <c r="AA3223" s="10">
        <f t="shared" si="579"/>
        <v>-9.9922016321918328E-5</v>
      </c>
      <c r="AB3223">
        <f t="shared" si="588"/>
        <v>74.806607356586568</v>
      </c>
      <c r="AC3223">
        <f>VLOOKUP(A3223,'VIXY-IV'!A$1:E$2000,4,0)</f>
        <v>75.117199999999997</v>
      </c>
      <c r="AD3223" s="10">
        <f t="shared" si="582"/>
        <v>-4.134773972052086E-3</v>
      </c>
      <c r="AE3223">
        <f>ROW()</f>
        <v>3223</v>
      </c>
      <c r="AF3223">
        <f t="shared" si="583"/>
        <v>0.79851752021563338</v>
      </c>
      <c r="AG3223">
        <f>AG3222*(1-(AG$1+AG$5))^($A3223-$A3222)*(1+2*(E3223/E3222-1))</f>
        <v>135.64276521967062</v>
      </c>
      <c r="AH3223">
        <f>VLOOKUP(A3223,'UVXY-IV'!A$2:E$2000,4,0)</f>
        <v>675.63</v>
      </c>
      <c r="AJ3223" s="10">
        <f t="shared" si="581"/>
        <v>-0.79923513577006555</v>
      </c>
      <c r="AK3223">
        <f t="shared" si="591"/>
        <v>51.127318296459563</v>
      </c>
      <c r="AO3223">
        <f>AO3222*(1-AO$1+H3222)^($A3223-$A3222)*(2-E3223/E3222)</f>
        <v>52.662083207523061</v>
      </c>
      <c r="AP3223">
        <v>52.67</v>
      </c>
      <c r="AQ3223" s="10">
        <f t="shared" si="580"/>
        <v>-1.5030933125004253E-4</v>
      </c>
    </row>
    <row r="3224" spans="1:43" x14ac:dyDescent="0.25">
      <c r="A3224" s="1">
        <v>42740</v>
      </c>
      <c r="B3224">
        <v>11.67</v>
      </c>
      <c r="C3224">
        <v>14.7</v>
      </c>
      <c r="D3224">
        <v>148.96029999999999</v>
      </c>
      <c r="E3224">
        <v>132.2884</v>
      </c>
      <c r="F3224">
        <v>19890.300082000002</v>
      </c>
      <c r="G3224">
        <v>17667.522894000002</v>
      </c>
      <c r="H3224">
        <f>(1/(1-91/360*VLOOKUP($A3224,Tbills!$B$4:$C$974,2,1)/100))^((1)/91)-1</f>
        <v>1.4732176947918063E-5</v>
      </c>
      <c r="I3224" s="2">
        <f t="shared" si="589"/>
        <v>89.159015092631634</v>
      </c>
      <c r="J3224">
        <f>VLOOKUP(A3224,'VXX-IV'!A$1:C$4500,3,0)</f>
        <v>89.18</v>
      </c>
      <c r="L3224">
        <f t="shared" si="584"/>
        <v>717.11526466259534</v>
      </c>
      <c r="M3224">
        <v>71.8</v>
      </c>
      <c r="O3224">
        <f t="shared" si="585"/>
        <v>326.47173505358717</v>
      </c>
      <c r="R3224">
        <f t="shared" si="586"/>
        <v>56.475454212133769</v>
      </c>
      <c r="U3224" s="2">
        <f t="shared" si="590"/>
        <v>32.84244221425255</v>
      </c>
      <c r="V3224">
        <f>VLOOKUP(A3224,'VXZ-IV'!A$1:C$4500,3,0)</f>
        <v>32.85</v>
      </c>
      <c r="W3224" s="10">
        <f t="shared" si="592"/>
        <v>-2.3006958135318722E-4</v>
      </c>
      <c r="X3224">
        <f t="shared" si="587"/>
        <v>49.370791014084674</v>
      </c>
      <c r="Y3224">
        <v>49.38</v>
      </c>
      <c r="AA3224" s="10">
        <f t="shared" si="579"/>
        <v>-1.8649222185762593E-4</v>
      </c>
      <c r="AB3224">
        <f t="shared" si="588"/>
        <v>74.012094392289384</v>
      </c>
      <c r="AC3224">
        <f>VLOOKUP(A3224,'VIXY-IV'!A$1:E$2000,4,0)</f>
        <v>74.325999999999993</v>
      </c>
      <c r="AD3224" s="10">
        <f t="shared" si="582"/>
        <v>-4.2233620497620361E-3</v>
      </c>
      <c r="AE3224">
        <f>ROW()</f>
        <v>3224</v>
      </c>
      <c r="AF3224">
        <f t="shared" si="583"/>
        <v>0.79387755102040825</v>
      </c>
      <c r="AG3224">
        <f>AG3223*(1-(AG$1+AG$5))^($A3224-$A3223)*(1+2*(E3224/E3223-1))</f>
        <v>132.75800785979715</v>
      </c>
      <c r="AH3224">
        <f>VLOOKUP(A3224,'UVXY-IV'!A$2:E$2000,4,0)</f>
        <v>661.41</v>
      </c>
      <c r="AJ3224" s="10">
        <f t="shared" si="581"/>
        <v>-0.7992803134821107</v>
      </c>
      <c r="AK3224">
        <f t="shared" si="591"/>
        <v>51.667738955169845</v>
      </c>
      <c r="AO3224">
        <f>AO3223*(1-AO$1+H3223)^($A3224-$A3223)*(2-E3224/E3223)</f>
        <v>53.220057896836074</v>
      </c>
      <c r="AP3224">
        <v>53.23</v>
      </c>
      <c r="AQ3224" s="10">
        <f t="shared" si="580"/>
        <v>-1.8677631343078094E-4</v>
      </c>
    </row>
    <row r="3225" spans="1:43" x14ac:dyDescent="0.25">
      <c r="A3225" s="1">
        <v>42741</v>
      </c>
      <c r="B3225">
        <v>11.32</v>
      </c>
      <c r="C3225">
        <v>14.56</v>
      </c>
      <c r="D3225">
        <v>147.376</v>
      </c>
      <c r="E3225">
        <v>130.87950000000001</v>
      </c>
      <c r="F3225">
        <v>19735.720499999999</v>
      </c>
      <c r="G3225">
        <v>17529.957579999998</v>
      </c>
      <c r="H3225">
        <f>(1/(1-91/360*VLOOKUP($A3225,Tbills!$B$4:$C$974,2,1)/100))^((1)/91)-1</f>
        <v>1.4732176947918063E-5</v>
      </c>
      <c r="I3225" s="2">
        <f t="shared" si="589"/>
        <v>88.208593905585715</v>
      </c>
      <c r="J3225">
        <f>VLOOKUP(A3225,'VXX-IV'!A$1:C$4500,3,0)</f>
        <v>88.23</v>
      </c>
      <c r="L3225">
        <f t="shared" si="584"/>
        <v>701.81901270847527</v>
      </c>
      <c r="M3225">
        <v>70.199999999999989</v>
      </c>
      <c r="O3225">
        <f t="shared" si="585"/>
        <v>321.24541754088887</v>
      </c>
      <c r="R3225">
        <f t="shared" si="586"/>
        <v>56.773625502856852</v>
      </c>
      <c r="U3225" s="2">
        <f t="shared" si="590"/>
        <v>32.586409090395577</v>
      </c>
      <c r="V3225">
        <f>VLOOKUP(A3225,'VXZ-IV'!A$1:C$4500,3,0)</f>
        <v>32.590000000000003</v>
      </c>
      <c r="W3225" s="10">
        <f t="shared" si="592"/>
        <v>-1.1018440025856169E-4</v>
      </c>
      <c r="X3225">
        <f t="shared" si="587"/>
        <v>49.754101447140599</v>
      </c>
      <c r="Y3225">
        <v>49.76</v>
      </c>
      <c r="AA3225" s="10">
        <f t="shared" si="579"/>
        <v>-1.1854004942524199E-4</v>
      </c>
      <c r="AB3225">
        <f t="shared" si="588"/>
        <v>73.223573776316883</v>
      </c>
      <c r="AC3225">
        <f>VLOOKUP(A3225,'VIXY-IV'!A$1:E$2000,4,0)</f>
        <v>73.536799999999999</v>
      </c>
      <c r="AD3225" s="10">
        <f t="shared" si="582"/>
        <v>-4.2594486526897901E-3</v>
      </c>
      <c r="AE3225">
        <f>ROW()</f>
        <v>3225</v>
      </c>
      <c r="AF3225">
        <f t="shared" si="583"/>
        <v>0.77747252747252749</v>
      </c>
      <c r="AG3225">
        <f>AG3224*(1-(AG$1+AG$5))^($A3225-$A3224)*(1+2*(E3225/E3224-1))</f>
        <v>129.92582653983411</v>
      </c>
      <c r="AH3225">
        <f>VLOOKUP(A3225,'UVXY-IV'!A$2:E$2000,4,0)</f>
        <v>647.37</v>
      </c>
      <c r="AJ3225" s="10">
        <f t="shared" si="581"/>
        <v>-0.7993020582667808</v>
      </c>
      <c r="AK3225">
        <f t="shared" si="591"/>
        <v>52.215579450110177</v>
      </c>
      <c r="AO3225">
        <f>AO3224*(1-AO$1+H3224)^($A3225-$A3224)*(2-E3225/E3224)</f>
        <v>53.785666015631776</v>
      </c>
      <c r="AP3225">
        <v>53.79</v>
      </c>
      <c r="AQ3225" s="10">
        <f t="shared" si="580"/>
        <v>-8.0572306529580473E-5</v>
      </c>
    </row>
    <row r="3226" spans="1:43" x14ac:dyDescent="0.25">
      <c r="A3226" s="1">
        <v>42744</v>
      </c>
      <c r="B3226">
        <v>11.56</v>
      </c>
      <c r="C3226">
        <v>14.63</v>
      </c>
      <c r="D3226">
        <v>146.5489</v>
      </c>
      <c r="E3226">
        <v>130.13919999999999</v>
      </c>
      <c r="F3226">
        <v>19626.322242999999</v>
      </c>
      <c r="G3226">
        <v>17432.011445</v>
      </c>
      <c r="H3226">
        <f>(1/(1-91/360*VLOOKUP($A3226,Tbills!$B$4:$C$974,2,1)/100))^((1)/91)-1</f>
        <v>1.4732176947918063E-5</v>
      </c>
      <c r="I3226" s="2">
        <f t="shared" si="589"/>
        <v>87.707135631967276</v>
      </c>
      <c r="J3226">
        <f>VLOOKUP(A3226,'VXX-IV'!A$1:C$4500,3,0)</f>
        <v>87.73</v>
      </c>
      <c r="L3226">
        <f t="shared" si="584"/>
        <v>693.81611507891682</v>
      </c>
      <c r="M3226">
        <v>69.400000000000006</v>
      </c>
      <c r="O3226">
        <f t="shared" si="585"/>
        <v>318.48760376319154</v>
      </c>
      <c r="R3226">
        <f t="shared" si="586"/>
        <v>56.926470331614546</v>
      </c>
      <c r="U3226" s="2">
        <f t="shared" si="590"/>
        <v>32.403406963056213</v>
      </c>
      <c r="V3226">
        <f>VLOOKUP(A3226,'VXZ-IV'!A$1:C$4500,3,0)</f>
        <v>32.409999999999997</v>
      </c>
      <c r="W3226" s="10">
        <f t="shared" si="592"/>
        <v>-2.0342600875600247E-4</v>
      </c>
      <c r="X3226">
        <f t="shared" si="587"/>
        <v>50.028755197848085</v>
      </c>
      <c r="Y3226">
        <v>50.04</v>
      </c>
      <c r="AA3226" s="10">
        <f t="shared" si="579"/>
        <v>-2.2471627002229599E-4</v>
      </c>
      <c r="AB3226">
        <f t="shared" si="588"/>
        <v>72.80857291734111</v>
      </c>
      <c r="AC3226">
        <f>VLOOKUP(A3226,'VIXY-IV'!A$1:E$2000,4,0)</f>
        <v>73.120800000000003</v>
      </c>
      <c r="AD3226" s="10">
        <f t="shared" si="582"/>
        <v>-4.2700173228259475E-3</v>
      </c>
      <c r="AE3226">
        <f>ROW()</f>
        <v>3226</v>
      </c>
      <c r="AF3226">
        <f t="shared" si="583"/>
        <v>0.79015721120984284</v>
      </c>
      <c r="AG3226">
        <f>AG3225*(1-(AG$1+AG$5))^($A3226-$A3225)*(1+2*(E3226/E3225-1))</f>
        <v>128.44302922018747</v>
      </c>
      <c r="AH3226">
        <f>VLOOKUP(A3226,'UVXY-IV'!A$2:E$2000,4,0)</f>
        <v>640.08000000000004</v>
      </c>
      <c r="AJ3226" s="10">
        <f t="shared" si="581"/>
        <v>-0.79933285023717748</v>
      </c>
      <c r="AK3226">
        <f t="shared" si="591"/>
        <v>52.503592137502288</v>
      </c>
      <c r="AO3226">
        <f>AO3225*(1-AO$1+H3225)^($A3226-$A3225)*(2-E3226/E3225)</f>
        <v>54.086285371328167</v>
      </c>
      <c r="AP3226">
        <v>54.1</v>
      </c>
      <c r="AQ3226" s="10">
        <f t="shared" si="580"/>
        <v>-2.5350515105060367E-4</v>
      </c>
    </row>
    <row r="3227" spans="1:43" x14ac:dyDescent="0.25">
      <c r="A3227" s="1">
        <v>42745</v>
      </c>
      <c r="B3227">
        <v>11.49</v>
      </c>
      <c r="C3227">
        <v>14.66</v>
      </c>
      <c r="D3227">
        <v>146.02969999999999</v>
      </c>
      <c r="E3227">
        <v>129.67619999999999</v>
      </c>
      <c r="F3227">
        <v>19602.869644999999</v>
      </c>
      <c r="G3227">
        <v>17410.924141</v>
      </c>
      <c r="H3227">
        <f>(1/(1-91/360*VLOOKUP($A3227,Tbills!$B$4:$C$974,2,1)/100))^((1)/91)-1</f>
        <v>1.4732176947918063E-5</v>
      </c>
      <c r="I3227" s="2">
        <f t="shared" si="589"/>
        <v>87.394271831967728</v>
      </c>
      <c r="J3227">
        <f>VLOOKUP(A3227,'VXX-IV'!A$1:C$4500,3,0)</f>
        <v>87.42</v>
      </c>
      <c r="L3227">
        <f t="shared" si="584"/>
        <v>688.85830328784493</v>
      </c>
      <c r="M3227">
        <v>69</v>
      </c>
      <c r="O3227">
        <f t="shared" si="585"/>
        <v>316.7772895882303</v>
      </c>
      <c r="R3227">
        <f t="shared" si="586"/>
        <v>57.025156841418379</v>
      </c>
      <c r="U3227" s="2">
        <f t="shared" si="590"/>
        <v>32.363897140466676</v>
      </c>
      <c r="V3227">
        <f>VLOOKUP(A3227,'VXZ-IV'!A$1:C$4500,3,0)</f>
        <v>32.369999999999997</v>
      </c>
      <c r="W3227" s="10">
        <f t="shared" si="592"/>
        <v>-1.885344310571524E-4</v>
      </c>
      <c r="X3227">
        <f t="shared" si="587"/>
        <v>50.088159715375681</v>
      </c>
      <c r="Y3227">
        <v>50.1</v>
      </c>
      <c r="AA3227" s="10">
        <f t="shared" si="579"/>
        <v>-2.3633302643355503E-4</v>
      </c>
      <c r="AB3227">
        <f t="shared" si="588"/>
        <v>72.54926644625165</v>
      </c>
      <c r="AC3227">
        <f>VLOOKUP(A3227,'VIXY-IV'!A$1:E$2000,4,0)</f>
        <v>72.868399999999994</v>
      </c>
      <c r="AD3227" s="10">
        <f t="shared" si="582"/>
        <v>-4.3795877739642997E-3</v>
      </c>
      <c r="AE3227">
        <f>ROW()</f>
        <v>3227</v>
      </c>
      <c r="AF3227">
        <f t="shared" si="583"/>
        <v>0.78376534788540242</v>
      </c>
      <c r="AG3227">
        <f>AG3226*(1-(AG$1+AG$5))^($A3227-$A3226)*(1+2*(E3227/E3226-1))</f>
        <v>127.52480069606517</v>
      </c>
      <c r="AH3227">
        <f>VLOOKUP(A3227,'UVXY-IV'!A$2:E$2000,4,0)</f>
        <v>635.6</v>
      </c>
      <c r="AJ3227" s="10">
        <f t="shared" si="581"/>
        <v>-0.79936312036490698</v>
      </c>
      <c r="AK3227">
        <f t="shared" si="591"/>
        <v>52.687931614725052</v>
      </c>
      <c r="AO3227">
        <f>AO3226*(1-AO$1+H3226)^($A3227-$A3226)*(2-E3227/E3226)</f>
        <v>54.277501789694135</v>
      </c>
      <c r="AP3227">
        <v>54.29</v>
      </c>
      <c r="AQ3227" s="10">
        <f t="shared" si="580"/>
        <v>-2.3021201521211676E-4</v>
      </c>
    </row>
    <row r="3228" spans="1:43" x14ac:dyDescent="0.25">
      <c r="A3228" s="1">
        <v>42746</v>
      </c>
      <c r="B3228">
        <v>11.26</v>
      </c>
      <c r="C3228">
        <v>14.47</v>
      </c>
      <c r="D3228">
        <v>143.1987</v>
      </c>
      <c r="E3228">
        <v>127.16030000000001</v>
      </c>
      <c r="F3228">
        <v>19474.975264000001</v>
      </c>
      <c r="G3228">
        <v>17297.074100000002</v>
      </c>
      <c r="H3228">
        <f>(1/(1-91/360*VLOOKUP($A3228,Tbills!$B$4:$C$974,2,1)/100))^((1)/91)-1</f>
        <v>1.4732176947918063E-5</v>
      </c>
      <c r="I3228" s="2">
        <f t="shared" si="589"/>
        <v>85.697915969840892</v>
      </c>
      <c r="J3228">
        <f>VLOOKUP(A3228,'VXX-IV'!A$1:C$4500,3,0)</f>
        <v>85.72</v>
      </c>
      <c r="L3228">
        <f t="shared" si="584"/>
        <v>662.10849322835475</v>
      </c>
      <c r="M3228">
        <v>66.3</v>
      </c>
      <c r="O3228">
        <f t="shared" si="585"/>
        <v>307.54804029689501</v>
      </c>
      <c r="R3228">
        <f t="shared" si="586"/>
        <v>57.575737961995934</v>
      </c>
      <c r="U3228" s="2">
        <f t="shared" si="590"/>
        <v>32.151962393837955</v>
      </c>
      <c r="V3228">
        <f>VLOOKUP(A3228,'VXZ-IV'!A$1:C$4500,3,0)</f>
        <v>32.159999999999997</v>
      </c>
      <c r="W3228" s="10">
        <f t="shared" si="592"/>
        <v>-2.4992556474012773E-4</v>
      </c>
      <c r="X3228">
        <f t="shared" si="587"/>
        <v>50.414564257936085</v>
      </c>
      <c r="Y3228">
        <v>50.42</v>
      </c>
      <c r="AA3228" s="10">
        <f t="shared" si="579"/>
        <v>-1.0780924363185118E-4</v>
      </c>
      <c r="AB3228">
        <f t="shared" si="588"/>
        <v>71.141441011666174</v>
      </c>
      <c r="AC3228">
        <f>VLOOKUP(A3228,'VIXY-IV'!A$1:E$2000,4,0)</f>
        <v>71.457599999999999</v>
      </c>
      <c r="AD3228" s="10">
        <f t="shared" si="582"/>
        <v>-4.4244277492362372E-3</v>
      </c>
      <c r="AE3228">
        <f>ROW()</f>
        <v>3228</v>
      </c>
      <c r="AF3228">
        <f t="shared" si="583"/>
        <v>0.77816171389080857</v>
      </c>
      <c r="AG3228">
        <f>AG3227*(1-(AG$1+AG$5))^($A3228-$A3227)*(1+2*(E3228/E3227-1))</f>
        <v>122.5723503592295</v>
      </c>
      <c r="AH3228">
        <f>VLOOKUP(A3228,'UVXY-IV'!A$2:E$2000,4,0)</f>
        <v>610.98</v>
      </c>
      <c r="AJ3228" s="10">
        <f t="shared" si="581"/>
        <v>-0.79938402180230206</v>
      </c>
      <c r="AK3228">
        <f t="shared" si="591"/>
        <v>53.70764975288386</v>
      </c>
      <c r="AO3228">
        <f>AO3227*(1-AO$1+H3227)^($A3228-$A3227)*(2-E3228/E3227)</f>
        <v>55.329330052264424</v>
      </c>
      <c r="AP3228">
        <v>55.34</v>
      </c>
      <c r="AQ3228" s="10">
        <f t="shared" si="580"/>
        <v>-1.9280715098624057E-4</v>
      </c>
    </row>
    <row r="3229" spans="1:43" x14ac:dyDescent="0.25">
      <c r="A3229" s="1">
        <v>42747</v>
      </c>
      <c r="B3229">
        <v>11.54</v>
      </c>
      <c r="C3229">
        <v>14.58</v>
      </c>
      <c r="D3229">
        <v>143.95699999999999</v>
      </c>
      <c r="E3229">
        <v>127.8318</v>
      </c>
      <c r="F3229">
        <v>19673.092269000001</v>
      </c>
      <c r="G3229">
        <v>17472.780707000002</v>
      </c>
      <c r="H3229">
        <f>(1/(1-91/360*VLOOKUP($A3229,Tbills!$B$4:$C$974,2,1)/100))^((1)/91)-1</f>
        <v>1.417594327457472E-5</v>
      </c>
      <c r="I3229" s="2">
        <f t="shared" si="589"/>
        <v>86.149623381944423</v>
      </c>
      <c r="J3229">
        <f>VLOOKUP(A3229,'VXX-IV'!A$1:C$4500,3,0)</f>
        <v>86.17</v>
      </c>
      <c r="L3229">
        <f t="shared" si="584"/>
        <v>669.08057190746183</v>
      </c>
      <c r="M3229">
        <v>67</v>
      </c>
      <c r="O3229">
        <f t="shared" si="585"/>
        <v>309.97371436190753</v>
      </c>
      <c r="R3229">
        <f t="shared" si="586"/>
        <v>57.421120953363435</v>
      </c>
      <c r="U3229" s="2">
        <f t="shared" si="590"/>
        <v>32.478249185475576</v>
      </c>
      <c r="V3229">
        <f>VLOOKUP(A3229,'VXZ-IV'!A$1:C$4500,3,0)</f>
        <v>32.479999999999997</v>
      </c>
      <c r="W3229" s="10">
        <f t="shared" si="592"/>
        <v>-5.3904388067183007E-5</v>
      </c>
      <c r="X3229">
        <f t="shared" si="587"/>
        <v>49.90130628668615</v>
      </c>
      <c r="Y3229">
        <v>49.91</v>
      </c>
      <c r="AA3229" s="10">
        <f t="shared" si="579"/>
        <v>-1.7418780432465475E-4</v>
      </c>
      <c r="AB3229">
        <f t="shared" si="588"/>
        <v>71.516850781056164</v>
      </c>
      <c r="AC3229">
        <f>VLOOKUP(A3229,'VIXY-IV'!A$1:E$2000,4,0)</f>
        <v>71.836799999999997</v>
      </c>
      <c r="AD3229" s="10">
        <f t="shared" si="582"/>
        <v>-4.4538345102208554E-3</v>
      </c>
      <c r="AE3229">
        <f>ROW()</f>
        <v>3229</v>
      </c>
      <c r="AF3229">
        <f t="shared" si="583"/>
        <v>0.79149519890260622</v>
      </c>
      <c r="AG3229">
        <f>AG3228*(1-(AG$1+AG$5))^($A3229-$A3228)*(1+2*(E3229/E3228-1))</f>
        <v>123.86272071100755</v>
      </c>
      <c r="AH3229">
        <f>VLOOKUP(A3229,'UVXY-IV'!A$2:E$2000,4,0)</f>
        <v>617.46400000000006</v>
      </c>
      <c r="AJ3229" s="10">
        <f t="shared" si="581"/>
        <v>-0.7994009031927245</v>
      </c>
      <c r="AK3229">
        <f t="shared" si="591"/>
        <v>53.421545579697728</v>
      </c>
      <c r="AO3229">
        <f>AO3228*(1-AO$1+H3228)^($A3229-$A3228)*(2-E3229/E3228)</f>
        <v>55.035925652286139</v>
      </c>
      <c r="AP3229">
        <v>55.05</v>
      </c>
      <c r="AQ3229" s="10">
        <f t="shared" si="580"/>
        <v>-2.5566480860783614E-4</v>
      </c>
    </row>
    <row r="3230" spans="1:43" x14ac:dyDescent="0.25">
      <c r="A3230" s="1">
        <v>42748</v>
      </c>
      <c r="B3230">
        <v>11.23</v>
      </c>
      <c r="C3230">
        <v>14.54</v>
      </c>
      <c r="D3230">
        <v>142.6985</v>
      </c>
      <c r="E3230">
        <v>126.71250000000001</v>
      </c>
      <c r="F3230">
        <v>19826.291685</v>
      </c>
      <c r="G3230">
        <v>17608.598040000001</v>
      </c>
      <c r="H3230">
        <f>(1/(1-91/360*VLOOKUP($A3230,Tbills!$B$4:$C$974,2,1)/100))^((1)/91)-1</f>
        <v>1.417594327457472E-5</v>
      </c>
      <c r="I3230" s="2">
        <f t="shared" si="589"/>
        <v>85.394404403776548</v>
      </c>
      <c r="J3230">
        <f>VLOOKUP(A3230,'VXX-IV'!A$1:C$4500,3,0)</f>
        <v>85.41</v>
      </c>
      <c r="L3230">
        <f t="shared" si="584"/>
        <v>657.34318542516382</v>
      </c>
      <c r="M3230">
        <v>65.8</v>
      </c>
      <c r="O3230">
        <f t="shared" si="585"/>
        <v>305.8921937916333</v>
      </c>
      <c r="R3230">
        <f t="shared" si="586"/>
        <v>57.66990457625424</v>
      </c>
      <c r="U3230" s="2">
        <f t="shared" si="590"/>
        <v>32.730367540741639</v>
      </c>
      <c r="V3230">
        <f>VLOOKUP(A3230,'VXZ-IV'!A$1:C$4500,3,0)</f>
        <v>32.729999999999997</v>
      </c>
      <c r="W3230" s="10">
        <f t="shared" si="592"/>
        <v>1.1229475760599072E-5</v>
      </c>
      <c r="X3230">
        <f t="shared" si="587"/>
        <v>49.512289991309316</v>
      </c>
      <c r="Y3230">
        <v>49.52</v>
      </c>
      <c r="AA3230" s="10">
        <f t="shared" si="579"/>
        <v>-1.5569484431920966E-4</v>
      </c>
      <c r="AB3230">
        <f t="shared" si="588"/>
        <v>70.89037951922694</v>
      </c>
      <c r="AC3230">
        <f>VLOOKUP(A3230,'VIXY-IV'!A$1:E$2000,4,0)</f>
        <v>71.209999999999994</v>
      </c>
      <c r="AD3230" s="10">
        <f t="shared" si="582"/>
        <v>-4.4884213000007112E-3</v>
      </c>
      <c r="AE3230">
        <f>ROW()</f>
        <v>3230</v>
      </c>
      <c r="AF3230">
        <f t="shared" si="583"/>
        <v>0.77235213204951869</v>
      </c>
      <c r="AG3230">
        <f>AG3229*(1-(AG$1+AG$5))^($A3230-$A3229)*(1+2*(E3230/E3229-1))</f>
        <v>121.68952661451149</v>
      </c>
      <c r="AH3230">
        <f>VLOOKUP(A3230,'UVXY-IV'!A$2:E$2000,4,0)</f>
        <v>606.67600000000004</v>
      </c>
      <c r="AJ3230" s="10">
        <f t="shared" si="581"/>
        <v>-0.79941595412623623</v>
      </c>
      <c r="AK3230">
        <f t="shared" si="591"/>
        <v>53.886796708775776</v>
      </c>
      <c r="AO3230">
        <f>AO3229*(1-AO$1+H3229)^($A3230-$A3229)*(2-E3230/E3229)</f>
        <v>55.516555884888007</v>
      </c>
      <c r="AP3230">
        <v>55.53</v>
      </c>
      <c r="AQ3230" s="10">
        <f t="shared" si="580"/>
        <v>-2.4210544051850302E-4</v>
      </c>
    </row>
    <row r="3231" spans="1:43" x14ac:dyDescent="0.25">
      <c r="A3231" s="1">
        <v>42752</v>
      </c>
      <c r="B3231">
        <v>11.87</v>
      </c>
      <c r="C3231">
        <v>14.89</v>
      </c>
      <c r="D3231">
        <v>142.23050000000001</v>
      </c>
      <c r="E3231">
        <v>126.2897</v>
      </c>
      <c r="F3231">
        <v>19926.488485000002</v>
      </c>
      <c r="G3231">
        <v>17696.588711</v>
      </c>
      <c r="H3231">
        <f>(1/(1-91/360*VLOOKUP($A3231,Tbills!$B$4:$C$974,2,1)/100))^((1)/91)-1</f>
        <v>1.417594327457472E-5</v>
      </c>
      <c r="I3231" s="2">
        <f t="shared" si="589"/>
        <v>85.106040065374401</v>
      </c>
      <c r="J3231">
        <f>VLOOKUP(A3231,'VXX-IV'!A$1:C$4500,3,0)</f>
        <v>85.13</v>
      </c>
      <c r="L3231">
        <f t="shared" si="584"/>
        <v>652.87544802331615</v>
      </c>
      <c r="M3231">
        <v>65.3</v>
      </c>
      <c r="O3231">
        <f t="shared" si="585"/>
        <v>304.32016970887111</v>
      </c>
      <c r="R3231">
        <f t="shared" si="586"/>
        <v>57.755673125796015</v>
      </c>
      <c r="U3231" s="2">
        <f t="shared" si="590"/>
        <v>32.892569757195901</v>
      </c>
      <c r="V3231">
        <f>VLOOKUP(A3231,'VXZ-IV'!A$1:C$4500,3,0)</f>
        <v>32.9</v>
      </c>
      <c r="W3231" s="10">
        <f t="shared" si="592"/>
        <v>-2.2584324632513031E-4</v>
      </c>
      <c r="X3231">
        <f t="shared" si="587"/>
        <v>49.260380809744618</v>
      </c>
      <c r="Y3231">
        <v>49.27</v>
      </c>
      <c r="AA3231" s="10">
        <f t="shared" si="579"/>
        <v>-1.9523422478961994E-4</v>
      </c>
      <c r="AB3231">
        <f t="shared" si="588"/>
        <v>70.65277584342391</v>
      </c>
      <c r="AC3231">
        <f>VLOOKUP(A3231,'VIXY-IV'!A$1:E$2000,4,0)</f>
        <v>70.971199999999996</v>
      </c>
      <c r="AD3231" s="10">
        <f t="shared" si="582"/>
        <v>-4.4866672196057777E-3</v>
      </c>
      <c r="AE3231">
        <f>ROW()</f>
        <v>3231</v>
      </c>
      <c r="AF3231">
        <f t="shared" si="583"/>
        <v>0.79717931497649419</v>
      </c>
      <c r="AG3231">
        <f>AG3230*(1-(AG$1+AG$5))^($A3231-$A3230)*(1+2*(E3231/E3230-1))</f>
        <v>120.86115400445514</v>
      </c>
      <c r="AH3231">
        <f>VLOOKUP(A3231,'UVXY-IV'!A$2:E$2000,4,0)</f>
        <v>602.62400000000002</v>
      </c>
      <c r="AJ3231" s="10">
        <f t="shared" si="581"/>
        <v>-0.79944185096435727</v>
      </c>
      <c r="AK3231">
        <f t="shared" si="591"/>
        <v>54.05652812547936</v>
      </c>
      <c r="AO3231">
        <f>AO3230*(1-AO$1+H3230)^($A3231-$A3230)*(2-E3231/E3230)</f>
        <v>55.696715138570369</v>
      </c>
      <c r="AP3231">
        <v>55.71</v>
      </c>
      <c r="AQ3231" s="10">
        <f t="shared" si="580"/>
        <v>-2.3846457421705658E-4</v>
      </c>
    </row>
    <row r="3232" spans="1:43" x14ac:dyDescent="0.25">
      <c r="A3232" s="1">
        <v>42753</v>
      </c>
      <c r="B3232">
        <v>12.48</v>
      </c>
      <c r="C3232">
        <v>14.94</v>
      </c>
      <c r="D3232">
        <v>142.23249999999999</v>
      </c>
      <c r="E3232">
        <v>126.2897</v>
      </c>
      <c r="F3232">
        <v>19799.561277000001</v>
      </c>
      <c r="G3232">
        <v>17583.614592000002</v>
      </c>
      <c r="H3232">
        <f>(1/(1-91/360*VLOOKUP($A3232,Tbills!$B$4:$C$974,2,1)/100))^((1)/91)-1</f>
        <v>1.417594327457472E-5</v>
      </c>
      <c r="I3232" s="2">
        <f t="shared" si="589"/>
        <v>85.105161581854318</v>
      </c>
      <c r="J3232">
        <f>VLOOKUP(A3232,'VXX-IV'!A$1:C$4500,3,0)</f>
        <v>85.13</v>
      </c>
      <c r="L3232">
        <f t="shared" si="584"/>
        <v>652.85518960098227</v>
      </c>
      <c r="M3232">
        <v>65.3</v>
      </c>
      <c r="O3232">
        <f t="shared" si="585"/>
        <v>304.30991453602883</v>
      </c>
      <c r="R3232">
        <f t="shared" si="586"/>
        <v>57.753062252901287</v>
      </c>
      <c r="U3232" s="2">
        <f t="shared" si="590"/>
        <v>32.682254625809158</v>
      </c>
      <c r="V3232">
        <f>VLOOKUP(A3232,'VXZ-IV'!A$1:C$4500,3,0)</f>
        <v>32.69</v>
      </c>
      <c r="W3232" s="10">
        <f t="shared" si="592"/>
        <v>-2.3693405294711312E-4</v>
      </c>
      <c r="X3232">
        <f t="shared" si="587"/>
        <v>49.573725746082999</v>
      </c>
      <c r="Y3232">
        <v>49.58</v>
      </c>
      <c r="AA3232" s="10">
        <f t="shared" si="579"/>
        <v>-1.2654808223067082E-4</v>
      </c>
      <c r="AB3232">
        <f t="shared" si="588"/>
        <v>70.65250968570669</v>
      </c>
      <c r="AC3232">
        <f>VLOOKUP(A3232,'VIXY-IV'!A$1:E$2000,4,0)</f>
        <v>70.973600000000005</v>
      </c>
      <c r="AD3232" s="10">
        <f t="shared" si="582"/>
        <v>-4.5240809863571485E-3</v>
      </c>
      <c r="AE3232">
        <f>ROW()</f>
        <v>3232</v>
      </c>
      <c r="AF3232">
        <f t="shared" si="583"/>
        <v>0.83534136546184745</v>
      </c>
      <c r="AG3232">
        <f>AG3231*(1-(AG$1+AG$5))^($A3232-$A3231)*(1+2*(E3232/E3231-1))</f>
        <v>120.85708114912842</v>
      </c>
      <c r="AH3232">
        <f>VLOOKUP(A3232,'UVXY-IV'!A$2:E$2000,4,0)</f>
        <v>602.46199999999999</v>
      </c>
      <c r="AJ3232" s="10">
        <f t="shared" si="581"/>
        <v>-0.79939468190669549</v>
      </c>
      <c r="AK3232">
        <f t="shared" si="591"/>
        <v>54.054010424169405</v>
      </c>
      <c r="AO3232">
        <f>AO3231*(1-AO$1+H3231)^($A3232-$A3231)*(2-E3232/E3231)</f>
        <v>55.695444676553329</v>
      </c>
      <c r="AP3232">
        <v>55.7</v>
      </c>
      <c r="AQ3232" s="10">
        <f t="shared" si="580"/>
        <v>-8.1783185757133836E-5</v>
      </c>
    </row>
    <row r="3233" spans="1:43" x14ac:dyDescent="0.25">
      <c r="A3233" s="1">
        <v>42754</v>
      </c>
      <c r="B3233">
        <v>12.78</v>
      </c>
      <c r="C3233">
        <v>15.02</v>
      </c>
      <c r="D3233">
        <v>142.68379999999999</v>
      </c>
      <c r="E3233">
        <v>126.68859999999999</v>
      </c>
      <c r="F3233">
        <v>19619.268504</v>
      </c>
      <c r="G3233">
        <v>17423.250737999999</v>
      </c>
      <c r="H3233">
        <f>(1/(1-91/360*VLOOKUP($A3233,Tbills!$B$4:$C$974,2,1)/100))^((1)/91)-1</f>
        <v>1.4732176947918063E-5</v>
      </c>
      <c r="I3233" s="2">
        <f t="shared" si="589"/>
        <v>85.373116280782583</v>
      </c>
      <c r="J3233">
        <f>VLOOKUP(A3233,'VXX-IV'!A$1:C$4500,3,0)</f>
        <v>85.39</v>
      </c>
      <c r="L3233">
        <f t="shared" si="584"/>
        <v>656.95940006678904</v>
      </c>
      <c r="M3233">
        <v>65.8</v>
      </c>
      <c r="O3233">
        <f t="shared" si="585"/>
        <v>305.74140595875696</v>
      </c>
      <c r="R3233">
        <f t="shared" si="586"/>
        <v>57.659245900495208</v>
      </c>
      <c r="U3233" s="2">
        <f t="shared" si="590"/>
        <v>32.383863716107548</v>
      </c>
      <c r="V3233">
        <f>VLOOKUP(A3233,'VXZ-IV'!A$1:C$4500,3,0)</f>
        <v>32.39</v>
      </c>
      <c r="W3233" s="10">
        <f t="shared" si="592"/>
        <v>-1.894499503689584E-4</v>
      </c>
      <c r="X3233">
        <f t="shared" si="587"/>
        <v>50.02472847745301</v>
      </c>
      <c r="Y3233">
        <v>50.03</v>
      </c>
      <c r="AA3233" s="10">
        <f t="shared" si="579"/>
        <v>-1.0536723060150521E-4</v>
      </c>
      <c r="AB3233">
        <f t="shared" si="588"/>
        <v>70.875406462657452</v>
      </c>
      <c r="AC3233">
        <f>VLOOKUP(A3233,'VIXY-IV'!A$1:E$2000,4,0)</f>
        <v>71.193600000000004</v>
      </c>
      <c r="AD3233" s="10">
        <f t="shared" si="582"/>
        <v>-4.469412100842618E-3</v>
      </c>
      <c r="AE3233">
        <f>ROW()</f>
        <v>3233</v>
      </c>
      <c r="AF3233">
        <f t="shared" si="583"/>
        <v>0.85086551264980026</v>
      </c>
      <c r="AG3233">
        <f>AG3232*(1-(AG$1+AG$5))^($A3233-$A3232)*(1+2*(E3233/E3232-1))</f>
        <v>121.61646364653046</v>
      </c>
      <c r="AH3233">
        <f>VLOOKUP(A3233,'UVXY-IV'!A$2:E$2000,4,0)</f>
        <v>606.06799999999998</v>
      </c>
      <c r="AJ3233" s="10">
        <f t="shared" si="581"/>
        <v>-0.79933528309277102</v>
      </c>
      <c r="AK3233">
        <f t="shared" si="591"/>
        <v>53.880765215510543</v>
      </c>
      <c r="AO3233">
        <f>AO3232*(1-AO$1+H3232)^($A3233-$A3232)*(2-E3233/E3232)</f>
        <v>55.518258027817161</v>
      </c>
      <c r="AP3233">
        <v>55.53</v>
      </c>
      <c r="AQ3233" s="10">
        <f t="shared" si="580"/>
        <v>-2.1145276756417974E-4</v>
      </c>
    </row>
    <row r="3234" spans="1:43" x14ac:dyDescent="0.25">
      <c r="A3234" s="1">
        <v>42755</v>
      </c>
      <c r="B3234">
        <v>11.54</v>
      </c>
      <c r="C3234">
        <v>14.49</v>
      </c>
      <c r="D3234">
        <v>138.7611</v>
      </c>
      <c r="E3234">
        <v>123.2038</v>
      </c>
      <c r="F3234">
        <v>19407.52591</v>
      </c>
      <c r="G3234">
        <v>17234.952165999999</v>
      </c>
      <c r="H3234">
        <f>(1/(1-91/360*VLOOKUP($A3234,Tbills!$B$4:$C$974,2,1)/100))^((1)/91)-1</f>
        <v>1.4732176947918063E-5</v>
      </c>
      <c r="I3234" s="2">
        <f t="shared" si="589"/>
        <v>83.023991977212063</v>
      </c>
      <c r="J3234">
        <f>VLOOKUP(A3234,'VXX-IV'!A$1:C$4500,3,0)</f>
        <v>83.05</v>
      </c>
      <c r="L3234">
        <f t="shared" si="584"/>
        <v>620.79875912618979</v>
      </c>
      <c r="M3234">
        <v>62.1</v>
      </c>
      <c r="O3234">
        <f t="shared" si="585"/>
        <v>293.11656913748089</v>
      </c>
      <c r="R3234">
        <f t="shared" si="586"/>
        <v>58.449614669871551</v>
      </c>
      <c r="U3234" s="2">
        <f t="shared" si="590"/>
        <v>32.033577050389844</v>
      </c>
      <c r="V3234">
        <f>VLOOKUP(A3234,'VXZ-IV'!A$1:C$4500,3,0)</f>
        <v>32.04</v>
      </c>
      <c r="W3234" s="10">
        <f t="shared" si="592"/>
        <v>-2.0046659207728634E-4</v>
      </c>
      <c r="X3234">
        <f t="shared" si="587"/>
        <v>50.564236225234424</v>
      </c>
      <c r="Y3234">
        <v>50.57</v>
      </c>
      <c r="AA3234" s="10">
        <f t="shared" si="579"/>
        <v>-1.1397616700759006E-4</v>
      </c>
      <c r="AB3234">
        <f t="shared" si="588"/>
        <v>68.925590051303772</v>
      </c>
      <c r="AC3234">
        <f>VLOOKUP(A3234,'VIXY-IV'!A$1:E$2000,4,0)</f>
        <v>69.233599999999996</v>
      </c>
      <c r="AD3234" s="10">
        <f t="shared" si="582"/>
        <v>-4.4488506837174757E-3</v>
      </c>
      <c r="AE3234">
        <f>ROW()</f>
        <v>3234</v>
      </c>
      <c r="AF3234">
        <f t="shared" si="583"/>
        <v>0.79641131815044852</v>
      </c>
      <c r="AG3234">
        <f>AG3233*(1-(AG$1+AG$5))^($A3234-$A3233)*(1+2*(E3234/E3233-1))</f>
        <v>114.92202744316657</v>
      </c>
      <c r="AH3234">
        <f>VLOOKUP(A3234,'UVXY-IV'!A$2:E$2000,4,0)</f>
        <v>572.76599999999996</v>
      </c>
      <c r="AJ3234" s="10">
        <f t="shared" si="581"/>
        <v>-0.7993560591180926</v>
      </c>
      <c r="AK3234">
        <f t="shared" si="591"/>
        <v>55.360274962331516</v>
      </c>
      <c r="AO3234">
        <f>AO3233*(1-AO$1+H3233)^($A3234-$A3233)*(2-E3234/E3233)</f>
        <v>57.044119036692663</v>
      </c>
      <c r="AP3234">
        <v>57.05</v>
      </c>
      <c r="AQ3234" s="10">
        <f t="shared" si="580"/>
        <v>-1.0308436997952253E-4</v>
      </c>
    </row>
    <row r="3235" spans="1:43" x14ac:dyDescent="0.25">
      <c r="A3235" s="1">
        <v>42758</v>
      </c>
      <c r="B3235">
        <v>11.77</v>
      </c>
      <c r="C3235">
        <v>14.54</v>
      </c>
      <c r="D3235">
        <v>136.2955</v>
      </c>
      <c r="E3235">
        <v>121.00920000000001</v>
      </c>
      <c r="F3235">
        <v>19175.876948000001</v>
      </c>
      <c r="G3235">
        <v>17028.473389999999</v>
      </c>
      <c r="H3235">
        <f>(1/(1-91/360*VLOOKUP($A3235,Tbills!$B$4:$C$974,2,1)/100))^((1)/91)-1</f>
        <v>1.4732176947918063E-5</v>
      </c>
      <c r="I3235" s="2">
        <f t="shared" si="589"/>
        <v>81.54280097555602</v>
      </c>
      <c r="J3235">
        <f>VLOOKUP(A3235,'VXX-IV'!A$1:C$4500,3,0)</f>
        <v>81.56</v>
      </c>
      <c r="L3235">
        <f t="shared" si="584"/>
        <v>598.62774787124886</v>
      </c>
      <c r="M3235">
        <v>59.900000000000006</v>
      </c>
      <c r="O3235">
        <f t="shared" si="585"/>
        <v>285.25590534941705</v>
      </c>
      <c r="R3235">
        <f t="shared" si="586"/>
        <v>58.962192249764193</v>
      </c>
      <c r="U3235" s="2">
        <f t="shared" si="590"/>
        <v>31.648907813085845</v>
      </c>
      <c r="V3235">
        <f>VLOOKUP(A3235,'VXZ-IV'!A$1:C$4500,3,0)</f>
        <v>31.65</v>
      </c>
      <c r="W3235" s="10">
        <f t="shared" si="592"/>
        <v>-3.4508275328692939E-5</v>
      </c>
      <c r="X3235">
        <f t="shared" si="587"/>
        <v>51.16659149927149</v>
      </c>
      <c r="Y3235">
        <v>51.17</v>
      </c>
      <c r="AA3235" s="10">
        <f t="shared" si="579"/>
        <v>-6.6611309918140904E-5</v>
      </c>
      <c r="AB3235">
        <f t="shared" si="588"/>
        <v>67.697069826101284</v>
      </c>
      <c r="AC3235">
        <f>VLOOKUP(A3235,'VIXY-IV'!A$1:E$2000,4,0)</f>
        <v>67.999200000000002</v>
      </c>
      <c r="AD3235" s="10">
        <f t="shared" si="582"/>
        <v>-4.4431430648995685E-3</v>
      </c>
      <c r="AE3235">
        <f>ROW()</f>
        <v>3235</v>
      </c>
      <c r="AF3235">
        <f t="shared" si="583"/>
        <v>0.80949105914718023</v>
      </c>
      <c r="AG3235">
        <f>AG3234*(1-(AG$1+AG$5))^($A3235-$A3234)*(1+2*(E3235/E3234-1))</f>
        <v>110.81666606997314</v>
      </c>
      <c r="AH3235">
        <f>VLOOKUP(A3235,'UVXY-IV'!A$2:E$2000,4,0)</f>
        <v>552.35400000000004</v>
      </c>
      <c r="AJ3235" s="10">
        <f t="shared" si="581"/>
        <v>-0.79937383259653572</v>
      </c>
      <c r="AK3235">
        <f t="shared" si="591"/>
        <v>56.33852168820507</v>
      </c>
      <c r="AO3235">
        <f>AO3234*(1-AO$1+H3234)^($A3235-$A3234)*(2-E3235/E3234)</f>
        <v>58.056356215276907</v>
      </c>
      <c r="AP3235">
        <v>58.07</v>
      </c>
      <c r="AQ3235" s="10">
        <f t="shared" si="580"/>
        <v>-2.34954102343643E-4</v>
      </c>
    </row>
    <row r="3236" spans="1:43" x14ac:dyDescent="0.25">
      <c r="A3236" s="1">
        <v>42759</v>
      </c>
      <c r="B3236">
        <v>11.07</v>
      </c>
      <c r="C3236">
        <v>13.87</v>
      </c>
      <c r="D3236">
        <v>130.7886</v>
      </c>
      <c r="E3236">
        <v>116.1182</v>
      </c>
      <c r="F3236">
        <v>18623.373926</v>
      </c>
      <c r="G3236">
        <v>16537.591349999999</v>
      </c>
      <c r="H3236">
        <f>(1/(1-91/360*VLOOKUP($A3236,Tbills!$B$4:$C$974,2,1)/100))^((1)/91)-1</f>
        <v>1.4732176947918063E-5</v>
      </c>
      <c r="I3236" s="2">
        <f t="shared" si="589"/>
        <v>78.246227734490816</v>
      </c>
      <c r="J3236">
        <f>VLOOKUP(A3236,'VXX-IV'!A$1:C$4500,3,0)</f>
        <v>78.260000000000005</v>
      </c>
      <c r="L3236">
        <f t="shared" si="584"/>
        <v>550.21981149492308</v>
      </c>
      <c r="M3236">
        <v>55.099999999999994</v>
      </c>
      <c r="O3236">
        <f t="shared" si="585"/>
        <v>267.95248829568254</v>
      </c>
      <c r="R3236">
        <f t="shared" si="586"/>
        <v>60.151052131823093</v>
      </c>
      <c r="U3236" s="2">
        <f t="shared" si="590"/>
        <v>30.736277368141355</v>
      </c>
      <c r="V3236">
        <f>VLOOKUP(A3236,'VXZ-IV'!A$1:C$4500,3,0)</f>
        <v>30.74</v>
      </c>
      <c r="W3236" s="10">
        <f t="shared" si="592"/>
        <v>-1.211005809578225E-4</v>
      </c>
      <c r="X3236">
        <f t="shared" si="587"/>
        <v>52.640406063629847</v>
      </c>
      <c r="Y3236">
        <v>52.65</v>
      </c>
      <c r="AA3236" s="10">
        <f t="shared" si="579"/>
        <v>-1.8222101367815213E-4</v>
      </c>
      <c r="AB3236">
        <f t="shared" si="588"/>
        <v>64.960616884049244</v>
      </c>
      <c r="AC3236">
        <f>VLOOKUP(A3236,'VIXY-IV'!A$1:E$2000,4,0)</f>
        <v>65.249600000000001</v>
      </c>
      <c r="AD3236" s="10">
        <f t="shared" si="582"/>
        <v>-4.4288871648371364E-3</v>
      </c>
      <c r="AE3236">
        <f>ROW()</f>
        <v>3236</v>
      </c>
      <c r="AF3236">
        <f t="shared" si="583"/>
        <v>0.79812545061283346</v>
      </c>
      <c r="AG3236">
        <f>AG3235*(1-(AG$1+AG$5))^($A3236-$A3235)*(1+2*(E3236/E3235-1))</f>
        <v>101.85516569646542</v>
      </c>
      <c r="AH3236">
        <f>VLOOKUP(A3236,'UVXY-IV'!A$2:E$2000,4,0)</f>
        <v>507.69200000000001</v>
      </c>
      <c r="AJ3236" s="10">
        <f t="shared" si="581"/>
        <v>-0.799376067189427</v>
      </c>
      <c r="AK3236">
        <f t="shared" si="591"/>
        <v>58.612905365001225</v>
      </c>
      <c r="AO3236">
        <f>AO3235*(1-AO$1+H3235)^($A3236-$A3235)*(2-E3236/E3235)</f>
        <v>60.4015578695697</v>
      </c>
      <c r="AP3236">
        <v>60.41</v>
      </c>
      <c r="AQ3236" s="10">
        <f t="shared" si="580"/>
        <v>-1.3974723440313142E-4</v>
      </c>
    </row>
    <row r="3237" spans="1:43" x14ac:dyDescent="0.25">
      <c r="A3237" s="1">
        <v>42760</v>
      </c>
      <c r="B3237">
        <v>10.81</v>
      </c>
      <c r="C3237">
        <v>13.61</v>
      </c>
      <c r="D3237">
        <v>128.09889999999999</v>
      </c>
      <c r="E3237">
        <v>113.7285</v>
      </c>
      <c r="F3237">
        <v>18366.680893000001</v>
      </c>
      <c r="G3237">
        <v>16309.403815</v>
      </c>
      <c r="H3237">
        <f>(1/(1-91/360*VLOOKUP($A3237,Tbills!$B$4:$C$974,2,1)/100))^((1)/91)-1</f>
        <v>1.4732176947918063E-5</v>
      </c>
      <c r="I3237" s="2">
        <f t="shared" si="589"/>
        <v>76.635205967985627</v>
      </c>
      <c r="J3237">
        <f>VLOOKUP(A3237,'VXX-IV'!A$1:C$4500,3,0)</f>
        <v>76.650000000000006</v>
      </c>
      <c r="L3237">
        <f t="shared" si="584"/>
        <v>527.55680615758797</v>
      </c>
      <c r="M3237">
        <v>52.800000000000004</v>
      </c>
      <c r="O3237">
        <f t="shared" si="585"/>
        <v>259.6720875545015</v>
      </c>
      <c r="R3237">
        <f t="shared" si="586"/>
        <v>60.767256069025663</v>
      </c>
      <c r="U3237" s="2">
        <f t="shared" si="590"/>
        <v>30.311888458632094</v>
      </c>
      <c r="V3237">
        <f>VLOOKUP(A3237,'VXZ-IV'!A$1:C$4500,3,0)</f>
        <v>30.32</v>
      </c>
      <c r="W3237" s="10">
        <f t="shared" si="592"/>
        <v>-2.6753104775412151E-4</v>
      </c>
      <c r="X3237">
        <f t="shared" si="587"/>
        <v>53.365556643595106</v>
      </c>
      <c r="Y3237">
        <v>53.37</v>
      </c>
      <c r="AA3237" s="10">
        <f t="shared" si="579"/>
        <v>-8.3255694301898053E-5</v>
      </c>
      <c r="AB3237">
        <f t="shared" si="588"/>
        <v>63.623494734393233</v>
      </c>
      <c r="AC3237">
        <f>VLOOKUP(A3237,'VIXY-IV'!A$1:E$2000,4,0)</f>
        <v>63.914000000000001</v>
      </c>
      <c r="AD3237" s="10">
        <f t="shared" si="582"/>
        <v>-4.5452524580963383E-3</v>
      </c>
      <c r="AE3237">
        <f>ROW()</f>
        <v>3237</v>
      </c>
      <c r="AF3237">
        <f t="shared" si="583"/>
        <v>0.79426891991182957</v>
      </c>
      <c r="AG3237">
        <f>AG3236*(1-(AG$1+AG$5))^($A3237-$A3236)*(1+2*(E3237/E3236-1))</f>
        <v>97.65953800028484</v>
      </c>
      <c r="AH3237">
        <f>VLOOKUP(A3237,'UVXY-IV'!A$2:E$2000,4,0)</f>
        <v>486.86</v>
      </c>
      <c r="AJ3237" s="10">
        <f t="shared" si="581"/>
        <v>-0.79940940311324638</v>
      </c>
      <c r="AK3237">
        <f t="shared" si="591"/>
        <v>59.81636652201005</v>
      </c>
      <c r="AO3237">
        <f>AO3236*(1-AO$1+H3236)^($A3237-$A3236)*(2-E3237/E3236)</f>
        <v>61.643243552291636</v>
      </c>
      <c r="AP3237">
        <v>61.65</v>
      </c>
      <c r="AQ3237" s="10">
        <f t="shared" si="580"/>
        <v>-1.0959363679419187E-4</v>
      </c>
    </row>
    <row r="3238" spans="1:43" x14ac:dyDescent="0.25">
      <c r="A3238" s="1">
        <v>42761</v>
      </c>
      <c r="B3238">
        <v>10.63</v>
      </c>
      <c r="C3238">
        <v>13.63</v>
      </c>
      <c r="D3238">
        <v>127.61409999999999</v>
      </c>
      <c r="E3238">
        <v>113.29640000000001</v>
      </c>
      <c r="F3238">
        <v>18415.554864000002</v>
      </c>
      <c r="G3238">
        <v>16352.563072000001</v>
      </c>
      <c r="H3238">
        <f>(1/(1-91/360*VLOOKUP($A3238,Tbills!$B$4:$C$974,2,1)/100))^((1)/91)-1</f>
        <v>1.4036861795574396E-5</v>
      </c>
      <c r="I3238" s="2">
        <f t="shared" si="589"/>
        <v>76.34331265296268</v>
      </c>
      <c r="J3238">
        <f>VLOOKUP(A3238,'VXX-IV'!A$1:C$4500,3,0)</f>
        <v>76.36</v>
      </c>
      <c r="L3238">
        <f t="shared" si="584"/>
        <v>523.53168981482247</v>
      </c>
      <c r="M3238">
        <v>52.400000000000006</v>
      </c>
      <c r="O3238">
        <f t="shared" si="585"/>
        <v>258.1834898526111</v>
      </c>
      <c r="R3238">
        <f t="shared" si="586"/>
        <v>60.879943377130346</v>
      </c>
      <c r="U3238" s="2">
        <f t="shared" si="590"/>
        <v>30.391807700008151</v>
      </c>
      <c r="V3238">
        <f>VLOOKUP(A3238,'VXZ-IV'!A$1:C$4500,3,0)</f>
        <v>30.4</v>
      </c>
      <c r="W3238" s="10">
        <f t="shared" si="592"/>
        <v>-2.6948355236344756E-4</v>
      </c>
      <c r="X3238">
        <f t="shared" si="587"/>
        <v>53.223114943908705</v>
      </c>
      <c r="Y3238">
        <v>53.23</v>
      </c>
      <c r="AA3238" s="10">
        <f t="shared" si="579"/>
        <v>-1.2934540844056208E-4</v>
      </c>
      <c r="AB3238">
        <f t="shared" si="588"/>
        <v>63.381524896769825</v>
      </c>
      <c r="AC3238">
        <f>VLOOKUP(A3238,'VIXY-IV'!A$1:E$2000,4,0)</f>
        <v>63.672400000000003</v>
      </c>
      <c r="AD3238" s="10">
        <f t="shared" si="582"/>
        <v>-4.5683075120488414E-3</v>
      </c>
      <c r="AE3238">
        <f>ROW()</f>
        <v>3238</v>
      </c>
      <c r="AF3238">
        <f t="shared" si="583"/>
        <v>0.77989728539985326</v>
      </c>
      <c r="AG3238">
        <f>AG3237*(1-(AG$1+AG$5))^($A3238-$A3237)*(1+2*(E3238/E3237-1))</f>
        <v>96.914176825894614</v>
      </c>
      <c r="AH3238">
        <f>VLOOKUP(A3238,'UVXY-IV'!A$2:E$2000,4,0)</f>
        <v>483.22</v>
      </c>
      <c r="AJ3238" s="10">
        <f t="shared" si="581"/>
        <v>-0.79944088236021971</v>
      </c>
      <c r="AK3238">
        <f t="shared" si="591"/>
        <v>60.040836239130869</v>
      </c>
      <c r="AO3238">
        <f>AO3237*(1-AO$1+H3237)^($A3238-$A3237)*(2-E3238/E3237)</f>
        <v>61.876073829260783</v>
      </c>
      <c r="AP3238">
        <v>61.88</v>
      </c>
      <c r="AQ3238" s="10">
        <f t="shared" si="580"/>
        <v>-6.3448137350041733E-5</v>
      </c>
    </row>
    <row r="3239" spans="1:43" x14ac:dyDescent="0.25">
      <c r="A3239" s="1">
        <v>42762</v>
      </c>
      <c r="B3239">
        <v>10.58</v>
      </c>
      <c r="C3239">
        <v>13.68</v>
      </c>
      <c r="D3239">
        <v>126.672</v>
      </c>
      <c r="E3239">
        <v>112.4584</v>
      </c>
      <c r="F3239">
        <v>18505.667250999999</v>
      </c>
      <c r="G3239">
        <v>16432.351133</v>
      </c>
      <c r="H3239">
        <f>(1/(1-91/360*VLOOKUP($A3239,Tbills!$B$4:$C$974,2,1)/100))^((1)/91)-1</f>
        <v>1.4036861795574396E-5</v>
      </c>
      <c r="I3239" s="2">
        <f t="shared" si="589"/>
        <v>75.777867004333771</v>
      </c>
      <c r="J3239">
        <f>VLOOKUP(A3239,'VXX-IV'!A$1:C$4500,3,0)</f>
        <v>75.790000000000006</v>
      </c>
      <c r="L3239">
        <f t="shared" si="584"/>
        <v>515.7709797929308</v>
      </c>
      <c r="M3239">
        <v>51.6</v>
      </c>
      <c r="O3239">
        <f t="shared" si="585"/>
        <v>255.31039381695541</v>
      </c>
      <c r="R3239">
        <f t="shared" si="586"/>
        <v>61.102331196366698</v>
      </c>
      <c r="U3239" s="2">
        <f t="shared" si="590"/>
        <v>30.539778507180948</v>
      </c>
      <c r="V3239">
        <f>VLOOKUP(A3239,'VXZ-IV'!A$1:C$4500,3,0)</f>
        <v>30.54</v>
      </c>
      <c r="W3239" s="10">
        <f t="shared" si="592"/>
        <v>-7.2525481025209615E-6</v>
      </c>
      <c r="X3239">
        <f t="shared" si="587"/>
        <v>52.962211172920341</v>
      </c>
      <c r="Y3239">
        <v>52.97</v>
      </c>
      <c r="AA3239" s="10">
        <f t="shared" si="579"/>
        <v>-1.4704223295558538E-4</v>
      </c>
      <c r="AB3239">
        <f t="shared" si="588"/>
        <v>62.912484670355731</v>
      </c>
      <c r="AC3239">
        <f>VLOOKUP(A3239,'VIXY-IV'!A$1:E$2000,4,0)</f>
        <v>63.204799999999999</v>
      </c>
      <c r="AD3239" s="10">
        <f t="shared" si="582"/>
        <v>-4.6248913000953573E-3</v>
      </c>
      <c r="AE3239">
        <f>ROW()</f>
        <v>3239</v>
      </c>
      <c r="AF3239">
        <f t="shared" si="583"/>
        <v>0.77339181286549707</v>
      </c>
      <c r="AG3239">
        <f>AG3238*(1-(AG$1+AG$5))^($A3239-$A3238)*(1+2*(E3239/E3238-1))</f>
        <v>95.477302409460933</v>
      </c>
      <c r="AH3239">
        <f>VLOOKUP(A3239,'UVXY-IV'!A$2:E$2000,4,0)</f>
        <v>476.09800000000001</v>
      </c>
      <c r="AJ3239" s="10">
        <f t="shared" si="581"/>
        <v>-0.79945871982352179</v>
      </c>
      <c r="AK3239">
        <f t="shared" si="591"/>
        <v>60.48211286189288</v>
      </c>
      <c r="AO3239">
        <f>AO3238*(1-AO$1+H3238)^($A3239-$A3238)*(2-E3239/E3238)</f>
        <v>62.332311420210559</v>
      </c>
      <c r="AP3239">
        <v>62.34</v>
      </c>
      <c r="AQ3239" s="10">
        <f t="shared" si="580"/>
        <v>-1.233330091344742E-4</v>
      </c>
    </row>
    <row r="3240" spans="1:43" x14ac:dyDescent="0.25">
      <c r="A3240" s="1">
        <v>42765</v>
      </c>
      <c r="B3240">
        <v>11.88</v>
      </c>
      <c r="C3240">
        <v>14.41</v>
      </c>
      <c r="D3240">
        <v>129.46770000000001</v>
      </c>
      <c r="E3240">
        <v>114.93559999999999</v>
      </c>
      <c r="F3240">
        <v>18560.268166999998</v>
      </c>
      <c r="G3240">
        <v>16480.142749999999</v>
      </c>
      <c r="H3240">
        <f>(1/(1-91/360*VLOOKUP($A3240,Tbills!$B$4:$C$974,2,1)/100))^((1)/91)-1</f>
        <v>1.4036861795574396E-5</v>
      </c>
      <c r="I3240" s="2">
        <f t="shared" si="589"/>
        <v>77.444648412667021</v>
      </c>
      <c r="J3240">
        <f>VLOOKUP(A3240,'VXX-IV'!A$1:C$4500,3,0)</f>
        <v>77.459999999999994</v>
      </c>
      <c r="L3240">
        <f t="shared" si="584"/>
        <v>538.44312683210399</v>
      </c>
      <c r="M3240">
        <v>53.9</v>
      </c>
      <c r="O3240">
        <f t="shared" si="585"/>
        <v>263.71958254522508</v>
      </c>
      <c r="R3240">
        <f t="shared" si="586"/>
        <v>60.421164414110969</v>
      </c>
      <c r="U3240" s="2">
        <f t="shared" si="590"/>
        <v>30.627645490021109</v>
      </c>
      <c r="V3240">
        <f>VLOOKUP(A3240,'VXZ-IV'!A$1:C$4500,3,0)</f>
        <v>30.63</v>
      </c>
      <c r="W3240" s="10">
        <f t="shared" si="592"/>
        <v>-7.6869408386914806E-5</v>
      </c>
      <c r="X3240">
        <f t="shared" si="587"/>
        <v>52.804540958290225</v>
      </c>
      <c r="Y3240">
        <v>52.81</v>
      </c>
      <c r="AA3240" s="10">
        <f t="shared" si="579"/>
        <v>-1.0337136356330934E-4</v>
      </c>
      <c r="AB3240">
        <f t="shared" si="588"/>
        <v>64.297575410013906</v>
      </c>
      <c r="AC3240">
        <f>VLOOKUP(A3240,'VIXY-IV'!A$1:E$2000,4,0)</f>
        <v>64.596400000000003</v>
      </c>
      <c r="AD3240" s="10">
        <f t="shared" si="582"/>
        <v>-4.6260254439272064E-3</v>
      </c>
      <c r="AE3240">
        <f>ROW()</f>
        <v>3240</v>
      </c>
      <c r="AF3240">
        <f t="shared" si="583"/>
        <v>0.82442748091603058</v>
      </c>
      <c r="AG3240">
        <f>AG3239*(1-(AG$1+AG$5))^($A3240-$A3239)*(1+2*(E3240/E3239-1))</f>
        <v>99.673516069740586</v>
      </c>
      <c r="AH3240">
        <f>VLOOKUP(A3240,'UVXY-IV'!A$2:E$2000,4,0)</f>
        <v>497.08800000000002</v>
      </c>
      <c r="AJ3240" s="10">
        <f t="shared" si="581"/>
        <v>-0.79948516948761472</v>
      </c>
      <c r="AK3240">
        <f t="shared" si="591"/>
        <v>59.141566583401449</v>
      </c>
      <c r="AO3240">
        <f>AO3239*(1-AO$1+H3239)^($A3240-$A3239)*(2-E3240/E3239)</f>
        <v>60.955077060024379</v>
      </c>
      <c r="AP3240">
        <v>60.96</v>
      </c>
      <c r="AQ3240" s="10">
        <f t="shared" si="580"/>
        <v>-8.0756889363819973E-5</v>
      </c>
    </row>
    <row r="3241" spans="1:43" x14ac:dyDescent="0.25">
      <c r="A3241" s="1">
        <v>42766</v>
      </c>
      <c r="B3241">
        <v>11.99</v>
      </c>
      <c r="C3241">
        <v>14.48</v>
      </c>
      <c r="D3241">
        <v>129.73269999999999</v>
      </c>
      <c r="E3241">
        <v>115.16930000000001</v>
      </c>
      <c r="F3241">
        <v>18462.913774000001</v>
      </c>
      <c r="G3241">
        <v>16393.467934</v>
      </c>
      <c r="H3241">
        <f>(1/(1-91/360*VLOOKUP($A3241,Tbills!$B$4:$C$974,2,1)/100))^((1)/91)-1</f>
        <v>1.4036861795574396E-5</v>
      </c>
      <c r="I3241" s="2">
        <f t="shared" si="589"/>
        <v>77.601273174408703</v>
      </c>
      <c r="J3241">
        <f>VLOOKUP(A3241,'VXX-IV'!A$1:C$4500,3,0)</f>
        <v>77.62</v>
      </c>
      <c r="L3241">
        <f t="shared" si="584"/>
        <v>540.61592240987397</v>
      </c>
      <c r="M3241">
        <v>54.1</v>
      </c>
      <c r="O3241">
        <f t="shared" si="585"/>
        <v>264.5150049639721</v>
      </c>
      <c r="R3241">
        <f t="shared" si="586"/>
        <v>60.357008266776042</v>
      </c>
      <c r="U3241" s="2">
        <f t="shared" si="590"/>
        <v>30.466251046936762</v>
      </c>
      <c r="V3241">
        <f>VLOOKUP(A3241,'VXZ-IV'!A$1:C$4500,3,0)</f>
        <v>30.47</v>
      </c>
      <c r="W3241" s="10">
        <f t="shared" si="592"/>
        <v>-1.2303751438258459E-4</v>
      </c>
      <c r="X3241">
        <f t="shared" si="587"/>
        <v>53.08104023973133</v>
      </c>
      <c r="Y3241">
        <v>53.09</v>
      </c>
      <c r="AA3241" s="10">
        <f t="shared" si="579"/>
        <v>-1.6876549762057103E-4</v>
      </c>
      <c r="AB3241">
        <f t="shared" si="588"/>
        <v>64.42806976879595</v>
      </c>
      <c r="AC3241">
        <f>VLOOKUP(A3241,'VIXY-IV'!A$1:E$2000,4,0)</f>
        <v>64.728399999999993</v>
      </c>
      <c r="AD3241" s="10">
        <f t="shared" si="582"/>
        <v>-4.6398525408327673E-3</v>
      </c>
      <c r="AE3241">
        <f>ROW()</f>
        <v>3241</v>
      </c>
      <c r="AF3241">
        <f t="shared" si="583"/>
        <v>0.82803867403314912</v>
      </c>
      <c r="AG3241">
        <f>AG3240*(1-(AG$1+AG$5))^($A3241-$A3240)*(1+2*(E3241/E3240-1))</f>
        <v>100.07547837541874</v>
      </c>
      <c r="AH3241">
        <f>VLOOKUP(A3241,'UVXY-IV'!A$2:E$2000,4,0)</f>
        <v>499.16</v>
      </c>
      <c r="AJ3241" s="10">
        <f t="shared" si="581"/>
        <v>-0.79951222378512155</v>
      </c>
      <c r="AK3241">
        <f t="shared" si="591"/>
        <v>59.018564354891986</v>
      </c>
      <c r="AO3241">
        <f>AO3240*(1-AO$1+H3240)^($A3241-$A3240)*(2-E3241/E3240)</f>
        <v>60.829740295262262</v>
      </c>
      <c r="AP3241">
        <v>60.84</v>
      </c>
      <c r="AQ3241" s="10">
        <f t="shared" si="580"/>
        <v>-1.6863420016011155E-4</v>
      </c>
    </row>
    <row r="3242" spans="1:43" x14ac:dyDescent="0.25">
      <c r="A3242" s="1">
        <v>42767</v>
      </c>
      <c r="B3242">
        <v>11.81</v>
      </c>
      <c r="C3242">
        <v>14.29</v>
      </c>
      <c r="D3242">
        <v>126.878</v>
      </c>
      <c r="E3242">
        <v>112.6335</v>
      </c>
      <c r="F3242">
        <v>18239.650977000001</v>
      </c>
      <c r="G3242">
        <v>16194.999798999999</v>
      </c>
      <c r="H3242">
        <f>(1/(1-91/360*VLOOKUP($A3242,Tbills!$B$4:$C$974,2,1)/100))^((1)/91)-1</f>
        <v>1.4036861795574396E-5</v>
      </c>
      <c r="I3242" s="2">
        <f t="shared" si="589"/>
        <v>75.891847312598145</v>
      </c>
      <c r="J3242">
        <f>VLOOKUP(A3242,'VXX-IV'!A$1:C$4500,3,0)</f>
        <v>75.91</v>
      </c>
      <c r="L3242">
        <f t="shared" si="584"/>
        <v>516.7932293313213</v>
      </c>
      <c r="M3242">
        <v>51.7</v>
      </c>
      <c r="O3242">
        <f t="shared" si="585"/>
        <v>255.77024039283557</v>
      </c>
      <c r="R3242">
        <f t="shared" si="586"/>
        <v>61.018720682027364</v>
      </c>
      <c r="U3242" s="2">
        <f t="shared" si="590"/>
        <v>30.097103993554587</v>
      </c>
      <c r="V3242">
        <f>VLOOKUP(A3242,'VXZ-IV'!A$1:C$4500,3,0)</f>
        <v>30.1</v>
      </c>
      <c r="W3242" s="10">
        <f t="shared" si="592"/>
        <v>-9.6212838718079396E-5</v>
      </c>
      <c r="X3242">
        <f t="shared" si="587"/>
        <v>53.722434918136678</v>
      </c>
      <c r="Y3242">
        <v>53.73</v>
      </c>
      <c r="AA3242" s="10">
        <f t="shared" si="579"/>
        <v>-1.4079809907541208E-4</v>
      </c>
      <c r="AB3242">
        <f t="shared" si="588"/>
        <v>63.009253848012193</v>
      </c>
      <c r="AC3242">
        <f>VLOOKUP(A3242,'VIXY-IV'!A$1:E$2000,4,0)</f>
        <v>63.305199999999999</v>
      </c>
      <c r="AD3242" s="10">
        <f t="shared" si="582"/>
        <v>-4.6749106232633064E-3</v>
      </c>
      <c r="AE3242">
        <f>ROW()</f>
        <v>3242</v>
      </c>
      <c r="AF3242">
        <f t="shared" si="583"/>
        <v>0.82645206438068586</v>
      </c>
      <c r="AG3242">
        <f>AG3241*(1-(AG$1+AG$5))^($A3242-$A3241)*(1+2*(E3242/E3241-1))</f>
        <v>95.665326622031643</v>
      </c>
      <c r="AH3242">
        <f>VLOOKUP(A3242,'UVXY-IV'!A$2:E$2000,4,0)</f>
        <v>477.202</v>
      </c>
      <c r="AJ3242" s="10">
        <f t="shared" si="581"/>
        <v>-0.79952865532409412</v>
      </c>
      <c r="AK3242">
        <f t="shared" si="591"/>
        <v>60.315226977251008</v>
      </c>
      <c r="AO3242">
        <f>AO3241*(1-AO$1+H3241)^($A3242-$A3241)*(2-E3242/E3241)</f>
        <v>62.167664013880064</v>
      </c>
      <c r="AP3242">
        <v>62.18</v>
      </c>
      <c r="AQ3242" s="10">
        <f t="shared" si="580"/>
        <v>-1.9839154261713787E-4</v>
      </c>
    </row>
    <row r="3243" spans="1:43" x14ac:dyDescent="0.25">
      <c r="A3243" s="1">
        <v>42768</v>
      </c>
      <c r="B3243">
        <v>11.93</v>
      </c>
      <c r="C3243">
        <v>14.59</v>
      </c>
      <c r="D3243">
        <v>128.9881</v>
      </c>
      <c r="E3243">
        <v>114.5051</v>
      </c>
      <c r="F3243">
        <v>18398.784317000001</v>
      </c>
      <c r="G3243">
        <v>16336.067084</v>
      </c>
      <c r="H3243">
        <f>(1/(1-91/360*VLOOKUP($A3243,Tbills!$B$4:$C$974,2,1)/100))^((1)/91)-1</f>
        <v>1.4315026533262554E-5</v>
      </c>
      <c r="I3243" s="2">
        <f t="shared" si="589"/>
        <v>77.152118539990795</v>
      </c>
      <c r="J3243">
        <f>VLOOKUP(A3243,'VXX-IV'!A$1:C$4500,3,0)</f>
        <v>77.17</v>
      </c>
      <c r="L3243">
        <f t="shared" si="584"/>
        <v>533.95155772456349</v>
      </c>
      <c r="M3243">
        <v>53.4</v>
      </c>
      <c r="O3243">
        <f t="shared" si="585"/>
        <v>262.13650243246514</v>
      </c>
      <c r="R3243">
        <f t="shared" si="586"/>
        <v>60.509019540053657</v>
      </c>
      <c r="U3243" s="2">
        <f t="shared" si="590"/>
        <v>30.35894838347944</v>
      </c>
      <c r="V3243">
        <f>VLOOKUP(A3243,'VXZ-IV'!A$1:C$4500,3,0)</f>
        <v>30.36</v>
      </c>
      <c r="W3243" s="10">
        <f t="shared" si="592"/>
        <v>-3.4638225314909121E-5</v>
      </c>
      <c r="X3243">
        <f t="shared" si="587"/>
        <v>53.253275849497207</v>
      </c>
      <c r="Y3243">
        <v>53.26</v>
      </c>
      <c r="AA3243" s="10">
        <f t="shared" si="579"/>
        <v>-1.2625141762656611E-4</v>
      </c>
      <c r="AB3243">
        <f t="shared" si="588"/>
        <v>64.056020042404057</v>
      </c>
      <c r="AC3243">
        <f>VLOOKUP(A3243,'VIXY-IV'!A$1:E$2000,4,0)</f>
        <v>64.36</v>
      </c>
      <c r="AD3243" s="10">
        <f t="shared" si="582"/>
        <v>-4.7231192914223286E-3</v>
      </c>
      <c r="AE3243">
        <f>ROW()</f>
        <v>3243</v>
      </c>
      <c r="AF3243">
        <f t="shared" si="583"/>
        <v>0.8176833447566827</v>
      </c>
      <c r="AG3243">
        <f>AG3242*(1-(AG$1+AG$5))^($A3243-$A3242)*(1+2*(E3243/E3242-1))</f>
        <v>98.841284720790043</v>
      </c>
      <c r="AH3243">
        <f>VLOOKUP(A3243,'UVXY-IV'!A$2:E$2000,4,0)</f>
        <v>493.09800000000001</v>
      </c>
      <c r="AJ3243" s="10">
        <f t="shared" si="581"/>
        <v>-0.79955042461987258</v>
      </c>
      <c r="AK3243">
        <f t="shared" si="591"/>
        <v>59.31022285857712</v>
      </c>
      <c r="AO3243">
        <f>AO3242*(1-AO$1+H3242)^($A3243-$A3242)*(2-E3243/E3242)</f>
        <v>61.133237973524281</v>
      </c>
      <c r="AP3243">
        <v>61.14</v>
      </c>
      <c r="AQ3243" s="10">
        <f t="shared" si="580"/>
        <v>-1.1059905913834989E-4</v>
      </c>
    </row>
    <row r="3244" spans="1:43" x14ac:dyDescent="0.25">
      <c r="A3244" s="1">
        <v>42769</v>
      </c>
      <c r="B3244">
        <v>10.97</v>
      </c>
      <c r="C3244">
        <v>14.05</v>
      </c>
      <c r="D3244">
        <v>125.87730000000001</v>
      </c>
      <c r="E3244">
        <v>111.7419</v>
      </c>
      <c r="F3244">
        <v>18202.993614999999</v>
      </c>
      <c r="G3244">
        <v>16161.992941</v>
      </c>
      <c r="H3244">
        <f>(1/(1-91/360*VLOOKUP($A3244,Tbills!$B$4:$C$974,2,1)/100))^((1)/91)-1</f>
        <v>1.4315026533262554E-5</v>
      </c>
      <c r="I3244" s="2">
        <f t="shared" si="589"/>
        <v>75.289608616991174</v>
      </c>
      <c r="J3244">
        <f>VLOOKUP(A3244,'VXX-IV'!A$1:C$4500,3,0)</f>
        <v>75.31</v>
      </c>
      <c r="L3244">
        <f t="shared" si="584"/>
        <v>508.16556754699695</v>
      </c>
      <c r="M3244">
        <v>50.9</v>
      </c>
      <c r="O3244">
        <f t="shared" si="585"/>
        <v>252.63929873972617</v>
      </c>
      <c r="R3244">
        <f t="shared" si="586"/>
        <v>61.23634323095208</v>
      </c>
      <c r="U3244" s="2">
        <f t="shared" si="590"/>
        <v>30.035151188596508</v>
      </c>
      <c r="V3244">
        <f>VLOOKUP(A3244,'VXZ-IV'!A$1:C$4500,3,0)</f>
        <v>30.04</v>
      </c>
      <c r="W3244" s="10">
        <f t="shared" si="592"/>
        <v>-1.6141183100837342E-4</v>
      </c>
      <c r="X3244">
        <f t="shared" si="587"/>
        <v>53.819512832358946</v>
      </c>
      <c r="Y3244">
        <v>53.83</v>
      </c>
      <c r="AA3244" s="10">
        <f t="shared" ref="AA3244:AA3307" si="593">X3244/Y3244-1</f>
        <v>-1.9482013080163174E-4</v>
      </c>
      <c r="AB3244">
        <f t="shared" si="588"/>
        <v>62.510005422309121</v>
      </c>
      <c r="AC3244">
        <f>VLOOKUP(A3244,'VIXY-IV'!A$1:E$2000,4,0)</f>
        <v>62.807200000000002</v>
      </c>
      <c r="AD3244" s="10">
        <f t="shared" si="582"/>
        <v>-4.7318552282362702E-3</v>
      </c>
      <c r="AE3244">
        <f>ROW()</f>
        <v>3244</v>
      </c>
      <c r="AF3244">
        <f t="shared" si="583"/>
        <v>0.78078291814946621</v>
      </c>
      <c r="AG3244">
        <f>AG3243*(1-(AG$1+AG$5))^($A3244-$A3243)*(1+2*(E3244/E3243-1))</f>
        <v>94.067702898956199</v>
      </c>
      <c r="AH3244">
        <f>VLOOKUP(A3244,'UVXY-IV'!A$2:E$2000,4,0)</f>
        <v>469.31</v>
      </c>
      <c r="AJ3244" s="10">
        <f t="shared" si="581"/>
        <v>-0.79956169078230555</v>
      </c>
      <c r="AK3244">
        <f t="shared" si="591"/>
        <v>60.738648898652066</v>
      </c>
      <c r="AO3244">
        <f>AO3243*(1-AO$1+H3243)^($A3244-$A3243)*(2-E3244/E3243)</f>
        <v>62.607066065073546</v>
      </c>
      <c r="AP3244">
        <v>62.62</v>
      </c>
      <c r="AQ3244" s="10">
        <f t="shared" ref="AQ3244:AQ3307" si="594">AO3244/AP3244-1</f>
        <v>-2.0654638975492468E-4</v>
      </c>
    </row>
    <row r="3245" spans="1:43" x14ac:dyDescent="0.25">
      <c r="A3245" s="1">
        <v>42772</v>
      </c>
      <c r="B3245">
        <v>11.37</v>
      </c>
      <c r="C3245">
        <v>14.24</v>
      </c>
      <c r="D3245">
        <v>126.1876</v>
      </c>
      <c r="E3245">
        <v>112.01260000000001</v>
      </c>
      <c r="F3245">
        <v>18257.159177000001</v>
      </c>
      <c r="G3245">
        <v>16209.391131</v>
      </c>
      <c r="H3245">
        <f>(1/(1-91/360*VLOOKUP($A3245,Tbills!$B$4:$C$974,2,1)/100))^((1)/91)-1</f>
        <v>1.4315026533262554E-5</v>
      </c>
      <c r="I3245" s="2">
        <f t="shared" si="589"/>
        <v>75.469684023788147</v>
      </c>
      <c r="J3245">
        <f>VLOOKUP(A3245,'VXX-IV'!A$1:C$4500,3,0)</f>
        <v>75.489999999999995</v>
      </c>
      <c r="L3245">
        <f t="shared" si="584"/>
        <v>510.58035834836215</v>
      </c>
      <c r="M3245">
        <v>51.1</v>
      </c>
      <c r="O3245">
        <f t="shared" si="585"/>
        <v>253.53171184521284</v>
      </c>
      <c r="R3245">
        <f t="shared" si="586"/>
        <v>61.153875051821892</v>
      </c>
      <c r="U3245" s="2">
        <f t="shared" si="590"/>
        <v>30.122321420005751</v>
      </c>
      <c r="V3245">
        <f>VLOOKUP(A3245,'VXZ-IV'!A$1:C$4500,3,0)</f>
        <v>30.13</v>
      </c>
      <c r="W3245" s="10">
        <f t="shared" si="592"/>
        <v>-2.5484832373878774E-4</v>
      </c>
      <c r="X3245">
        <f t="shared" si="587"/>
        <v>53.658026982666399</v>
      </c>
      <c r="Y3245">
        <v>53.67</v>
      </c>
      <c r="AA3245" s="10">
        <f t="shared" si="593"/>
        <v>-2.2308584560470912E-4</v>
      </c>
      <c r="AB3245">
        <f t="shared" si="588"/>
        <v>62.660730688402005</v>
      </c>
      <c r="AC3245">
        <f>VLOOKUP(A3245,'VIXY-IV'!A$1:E$2000,4,0)</f>
        <v>62.9544</v>
      </c>
      <c r="AD3245" s="10">
        <f t="shared" si="582"/>
        <v>-4.664794066784772E-3</v>
      </c>
      <c r="AE3245">
        <f>ROW()</f>
        <v>3245</v>
      </c>
      <c r="AF3245">
        <f t="shared" si="583"/>
        <v>0.79845505617977519</v>
      </c>
      <c r="AG3245">
        <f>AG3244*(1-(AG$1+AG$5))^($A3245-$A3244)*(1+2*(E3245/E3244-1))</f>
        <v>94.513914141767117</v>
      </c>
      <c r="AH3245">
        <f>VLOOKUP(A3245,'UVXY-IV'!A$2:E$2000,4,0)</f>
        <v>471.56</v>
      </c>
      <c r="AJ3245" s="10">
        <f t="shared" si="581"/>
        <v>-0.79957181664736809</v>
      </c>
      <c r="AK3245">
        <f t="shared" si="591"/>
        <v>60.583040853279051</v>
      </c>
      <c r="AO3245">
        <f>AO3244*(1-AO$1+H3244)^($A3245-$A3244)*(2-E3245/E3244)</f>
        <v>62.451149773444151</v>
      </c>
      <c r="AP3245">
        <v>62.46</v>
      </c>
      <c r="AQ3245" s="10">
        <f t="shared" si="594"/>
        <v>-1.416943092514833E-4</v>
      </c>
    </row>
    <row r="3246" spans="1:43" x14ac:dyDescent="0.25">
      <c r="A3246" s="1">
        <v>42773</v>
      </c>
      <c r="B3246">
        <v>11.29</v>
      </c>
      <c r="C3246">
        <v>14.35</v>
      </c>
      <c r="D3246">
        <v>126.4693</v>
      </c>
      <c r="E3246">
        <v>112.2611</v>
      </c>
      <c r="F3246">
        <v>18310.720915999998</v>
      </c>
      <c r="G3246">
        <v>16256.713215</v>
      </c>
      <c r="H3246">
        <f>(1/(1-91/360*VLOOKUP($A3246,Tbills!$B$4:$C$974,2,1)/100))^((1)/91)-1</f>
        <v>1.4315026533262554E-5</v>
      </c>
      <c r="I3246" s="2">
        <f t="shared" si="589"/>
        <v>75.636317501983527</v>
      </c>
      <c r="J3246">
        <f>VLOOKUP(A3246,'VXX-IV'!A$1:C$4500,3,0)</f>
        <v>75.650000000000006</v>
      </c>
      <c r="L3246">
        <f t="shared" si="584"/>
        <v>512.82996178675899</v>
      </c>
      <c r="M3246">
        <v>51.3</v>
      </c>
      <c r="O3246">
        <f t="shared" si="585"/>
        <v>254.36683005594406</v>
      </c>
      <c r="R3246">
        <f t="shared" si="586"/>
        <v>61.08327867938732</v>
      </c>
      <c r="U3246" s="2">
        <f t="shared" si="590"/>
        <v>30.209955803348475</v>
      </c>
      <c r="V3246">
        <f>VLOOKUP(A3246,'VXZ-IV'!A$1:C$4500,3,0)</f>
        <v>30.21</v>
      </c>
      <c r="W3246" s="10">
        <f t="shared" si="592"/>
        <v>-1.4629808515742582E-6</v>
      </c>
      <c r="X3246">
        <f t="shared" si="587"/>
        <v>53.50016351143384</v>
      </c>
      <c r="Y3246">
        <v>53.51</v>
      </c>
      <c r="AA3246" s="10">
        <f t="shared" si="593"/>
        <v>-1.8382523950954965E-4</v>
      </c>
      <c r="AB3246">
        <f t="shared" si="588"/>
        <v>62.799506971294079</v>
      </c>
      <c r="AC3246">
        <f>VLOOKUP(A3246,'VIXY-IV'!A$1:E$2000,4,0)</f>
        <v>63.094799999999999</v>
      </c>
      <c r="AD3246" s="10">
        <f t="shared" si="582"/>
        <v>-4.6801484227847467E-3</v>
      </c>
      <c r="AE3246">
        <f>ROW()</f>
        <v>3246</v>
      </c>
      <c r="AF3246">
        <f t="shared" si="583"/>
        <v>0.78675958188153305</v>
      </c>
      <c r="AG3246">
        <f>AG3245*(1-(AG$1+AG$5))^($A3246-$A3245)*(1+2*(E3246/E3245-1))</f>
        <v>94.930073336724348</v>
      </c>
      <c r="AH3246">
        <f>VLOOKUP(A3246,'UVXY-IV'!A$2:E$2000,4,0)</f>
        <v>473.67200000000003</v>
      </c>
      <c r="AJ3246" s="10">
        <f t="shared" si="581"/>
        <v>-0.7995869011959239</v>
      </c>
      <c r="AK3246">
        <f t="shared" si="591"/>
        <v>60.445821935793518</v>
      </c>
      <c r="AO3246">
        <f>AO3245*(1-AO$1+H3245)^($A3246-$A3245)*(2-E3246/E3245)</f>
        <v>62.311189165400485</v>
      </c>
      <c r="AP3246">
        <v>62.32</v>
      </c>
      <c r="AQ3246" s="10">
        <f t="shared" si="594"/>
        <v>-1.4138052951728763E-4</v>
      </c>
    </row>
    <row r="3247" spans="1:43" x14ac:dyDescent="0.25">
      <c r="A3247" s="1">
        <v>42774</v>
      </c>
      <c r="B3247">
        <v>11.45</v>
      </c>
      <c r="C3247">
        <v>14.56</v>
      </c>
      <c r="D3247">
        <v>126.47110000000001</v>
      </c>
      <c r="E3247">
        <v>112.2611</v>
      </c>
      <c r="F3247">
        <v>18417.414930999999</v>
      </c>
      <c r="G3247">
        <v>16351.206099000001</v>
      </c>
      <c r="H3247">
        <f>(1/(1-91/360*VLOOKUP($A3247,Tbills!$B$4:$C$974,2,1)/100))^((1)/91)-1</f>
        <v>1.4315026533262554E-5</v>
      </c>
      <c r="I3247" s="2">
        <f t="shared" si="589"/>
        <v>75.635549702175766</v>
      </c>
      <c r="J3247">
        <f>VLOOKUP(A3247,'VXX-IV'!A$1:C$4500,3,0)</f>
        <v>75.650000000000006</v>
      </c>
      <c r="L3247">
        <f t="shared" si="584"/>
        <v>512.81412023696907</v>
      </c>
      <c r="M3247">
        <v>51.3</v>
      </c>
      <c r="O3247">
        <f t="shared" si="585"/>
        <v>254.35825824221888</v>
      </c>
      <c r="R3247">
        <f t="shared" si="586"/>
        <v>61.080517380488111</v>
      </c>
      <c r="U3247" s="2">
        <f t="shared" si="590"/>
        <v>30.38524408062489</v>
      </c>
      <c r="V3247">
        <f>VLOOKUP(A3247,'VXZ-IV'!A$1:C$4500,3,0)</f>
        <v>30.39</v>
      </c>
      <c r="W3247" s="10">
        <f t="shared" si="592"/>
        <v>-1.5649619529811698E-4</v>
      </c>
      <c r="X3247">
        <f t="shared" si="587"/>
        <v>53.187985514079529</v>
      </c>
      <c r="Y3247">
        <v>53.2</v>
      </c>
      <c r="AA3247" s="10">
        <f t="shared" si="593"/>
        <v>-2.2583620151261918E-4</v>
      </c>
      <c r="AB3247">
        <f t="shared" si="588"/>
        <v>62.799270397808918</v>
      </c>
      <c r="AC3247">
        <f>VLOOKUP(A3247,'VIXY-IV'!A$1:E$2000,4,0)</f>
        <v>63.095199999999998</v>
      </c>
      <c r="AD3247" s="10">
        <f t="shared" si="582"/>
        <v>-4.6902078476822595E-3</v>
      </c>
      <c r="AE3247">
        <f>ROW()</f>
        <v>3247</v>
      </c>
      <c r="AF3247">
        <f t="shared" si="583"/>
        <v>0.78640109890109877</v>
      </c>
      <c r="AG3247">
        <f>AG3246*(1-(AG$1+AG$5))^($A3247-$A3246)*(1+2*(E3247/E3246-1))</f>
        <v>94.926874323294086</v>
      </c>
      <c r="AH3247">
        <f>VLOOKUP(A3247,'UVXY-IV'!A$2:E$2000,4,0)</f>
        <v>473.67399999999998</v>
      </c>
      <c r="AJ3247" s="10">
        <f t="shared" ref="AJ3247:AJ3310" si="595">AG3247/AH3247-1</f>
        <v>-0.79959450102117891</v>
      </c>
      <c r="AK3247">
        <f t="shared" si="591"/>
        <v>60.443006650936233</v>
      </c>
      <c r="AO3247">
        <f>AO3246*(1-AO$1+H3246)^($A3247-$A3246)*(2-E3247/E3246)</f>
        <v>62.30977649130552</v>
      </c>
      <c r="AP3247">
        <v>62.32</v>
      </c>
      <c r="AQ3247" s="10">
        <f t="shared" si="594"/>
        <v>-1.6404859907703795E-4</v>
      </c>
    </row>
    <row r="3248" spans="1:43" x14ac:dyDescent="0.25">
      <c r="A3248" s="1">
        <v>42775</v>
      </c>
      <c r="B3248">
        <v>10.88</v>
      </c>
      <c r="C3248">
        <v>14.17</v>
      </c>
      <c r="D3248">
        <v>123.2407</v>
      </c>
      <c r="E3248">
        <v>109.3921</v>
      </c>
      <c r="F3248">
        <v>18233.486717</v>
      </c>
      <c r="G3248">
        <v>16187.678314000001</v>
      </c>
      <c r="H3248">
        <f>(1/(1-91/360*VLOOKUP($A3248,Tbills!$B$4:$C$974,2,1)/100))^((1)/91)-1</f>
        <v>1.4732176947918063E-5</v>
      </c>
      <c r="I3248" s="2">
        <f t="shared" si="589"/>
        <v>73.701824383465194</v>
      </c>
      <c r="J3248">
        <f>VLOOKUP(A3248,'VXX-IV'!A$1:C$4500,3,0)</f>
        <v>73.72</v>
      </c>
      <c r="L3248">
        <f t="shared" si="584"/>
        <v>486.58783104777632</v>
      </c>
      <c r="M3248">
        <v>48.7</v>
      </c>
      <c r="O3248">
        <f t="shared" si="585"/>
        <v>244.59925779060788</v>
      </c>
      <c r="R3248">
        <f t="shared" si="586"/>
        <v>61.85822282644699</v>
      </c>
      <c r="U3248" s="2">
        <f t="shared" si="590"/>
        <v>30.081063885108392</v>
      </c>
      <c r="V3248">
        <f>VLOOKUP(A3248,'VXZ-IV'!A$1:C$4500,3,0)</f>
        <v>30.09</v>
      </c>
      <c r="W3248" s="10">
        <f t="shared" si="592"/>
        <v>-2.9697955771379458E-4</v>
      </c>
      <c r="X3248">
        <f t="shared" si="587"/>
        <v>53.718721027326254</v>
      </c>
      <c r="Y3248">
        <v>53.73</v>
      </c>
      <c r="AA3248" s="10">
        <f t="shared" si="593"/>
        <v>-2.099194616367317E-4</v>
      </c>
      <c r="AB3248">
        <f t="shared" si="588"/>
        <v>61.194110765984803</v>
      </c>
      <c r="AC3248">
        <f>VLOOKUP(A3248,'VIXY-IV'!A$1:E$2000,4,0)</f>
        <v>61.478400000000001</v>
      </c>
      <c r="AD3248" s="10">
        <f t="shared" ref="AD3248:AD3311" si="596">AB3248/AC3248-1</f>
        <v>-4.6242132849130257E-3</v>
      </c>
      <c r="AE3248">
        <f>ROW()</f>
        <v>3248</v>
      </c>
      <c r="AF3248">
        <f t="shared" si="583"/>
        <v>0.76781933662667612</v>
      </c>
      <c r="AG3248">
        <f>AG3247*(1-(AG$1+AG$5))^($A3248-$A3247)*(1+2*(E3248/E3247-1))</f>
        <v>90.071842952577498</v>
      </c>
      <c r="AH3248">
        <f>VLOOKUP(A3248,'UVXY-IV'!A$2:E$2000,4,0)</f>
        <v>449.45</v>
      </c>
      <c r="AJ3248" s="10">
        <f t="shared" si="595"/>
        <v>-0.79959541005100121</v>
      </c>
      <c r="AK3248">
        <f t="shared" si="591"/>
        <v>61.984830819330945</v>
      </c>
      <c r="AO3248">
        <f>AO3247*(1-AO$1+H3247)^($A3248-$A3247)*(2-E3248/E3247)</f>
        <v>63.900747104732801</v>
      </c>
      <c r="AP3248">
        <v>63.91</v>
      </c>
      <c r="AQ3248" s="10">
        <f t="shared" si="594"/>
        <v>-1.4478008554519306E-4</v>
      </c>
    </row>
    <row r="3249" spans="1:43" x14ac:dyDescent="0.25">
      <c r="A3249" s="1">
        <v>42776</v>
      </c>
      <c r="B3249">
        <v>10.85</v>
      </c>
      <c r="C3249">
        <v>13.91</v>
      </c>
      <c r="D3249">
        <v>120.489</v>
      </c>
      <c r="E3249">
        <v>106.94799999999999</v>
      </c>
      <c r="F3249">
        <v>18208.556917999998</v>
      </c>
      <c r="G3249">
        <v>16165.307174</v>
      </c>
      <c r="H3249">
        <f>(1/(1-91/360*VLOOKUP($A3249,Tbills!$B$4:$C$974,2,1)/100))^((1)/91)-1</f>
        <v>1.4732176947918063E-5</v>
      </c>
      <c r="I3249" s="2">
        <f t="shared" si="589"/>
        <v>72.054464034963431</v>
      </c>
      <c r="J3249">
        <f>VLOOKUP(A3249,'VXX-IV'!A$1:C$4500,3,0)</f>
        <v>72.069999999999993</v>
      </c>
      <c r="L3249">
        <f t="shared" si="584"/>
        <v>464.83042614289286</v>
      </c>
      <c r="M3249">
        <v>46.5</v>
      </c>
      <c r="O3249">
        <f t="shared" si="585"/>
        <v>236.393829501</v>
      </c>
      <c r="R3249">
        <f t="shared" si="586"/>
        <v>62.546430909757461</v>
      </c>
      <c r="U3249" s="2">
        <f t="shared" si="590"/>
        <v>30.03920296383636</v>
      </c>
      <c r="V3249">
        <f>VLOOKUP(A3249,'VXZ-IV'!A$1:C$4500,3,0)</f>
        <v>30.04</v>
      </c>
      <c r="W3249" s="10">
        <f t="shared" si="592"/>
        <v>-2.6532495460696026E-5</v>
      </c>
      <c r="X3249">
        <f t="shared" si="587"/>
        <v>53.791762416572574</v>
      </c>
      <c r="Y3249">
        <v>53.8</v>
      </c>
      <c r="AA3249" s="10">
        <f t="shared" si="593"/>
        <v>-1.531149335952664E-4</v>
      </c>
      <c r="AB3249">
        <f t="shared" si="588"/>
        <v>59.826652051945167</v>
      </c>
      <c r="AC3249">
        <f>VLOOKUP(A3249,'VIXY-IV'!A$1:E$2000,4,0)</f>
        <v>60.102400000000003</v>
      </c>
      <c r="AD3249" s="10">
        <f t="shared" si="596"/>
        <v>-4.5879690004864138E-3</v>
      </c>
      <c r="AE3249">
        <f>ROW()</f>
        <v>3249</v>
      </c>
      <c r="AF3249">
        <f t="shared" si="583"/>
        <v>0.78001437814521923</v>
      </c>
      <c r="AG3249">
        <f>AG3248*(1-(AG$1+AG$5))^($A3249-$A3248)*(1+2*(E3249/E3248-1))</f>
        <v>86.044071448324999</v>
      </c>
      <c r="AH3249">
        <f>VLOOKUP(A3249,'UVXY-IV'!A$2:E$2000,4,0)</f>
        <v>429.34800000000001</v>
      </c>
      <c r="AJ3249" s="10">
        <f t="shared" si="595"/>
        <v>-0.79959363628496005</v>
      </c>
      <c r="AK3249">
        <f t="shared" si="591"/>
        <v>63.36677940466172</v>
      </c>
      <c r="AO3249">
        <f>AO3248*(1-AO$1+H3248)^($A3249-$A3248)*(2-E3249/E3248)</f>
        <v>65.326999811752074</v>
      </c>
      <c r="AP3249">
        <v>65.34</v>
      </c>
      <c r="AQ3249" s="10">
        <f t="shared" si="594"/>
        <v>-1.9896217092030266E-4</v>
      </c>
    </row>
    <row r="3250" spans="1:43" x14ac:dyDescent="0.25">
      <c r="A3250" s="1">
        <v>42779</v>
      </c>
      <c r="B3250">
        <v>11.07</v>
      </c>
      <c r="C3250">
        <v>13.68</v>
      </c>
      <c r="D3250">
        <v>117.758</v>
      </c>
      <c r="E3250">
        <v>104.5192</v>
      </c>
      <c r="F3250">
        <v>17938.343214</v>
      </c>
      <c r="G3250">
        <v>15924.700692</v>
      </c>
      <c r="H3250">
        <f>(1/(1-91/360*VLOOKUP($A3250,Tbills!$B$4:$C$974,2,1)/100))^((1)/91)-1</f>
        <v>1.4732176947918063E-5</v>
      </c>
      <c r="I3250" s="2">
        <f t="shared" si="589"/>
        <v>70.416128511021341</v>
      </c>
      <c r="J3250">
        <f>VLOOKUP(A3250,'VXX-IV'!A$1:C$4500,3,0)</f>
        <v>70.430000000000007</v>
      </c>
      <c r="L3250">
        <f t="shared" si="584"/>
        <v>443.67716986580325</v>
      </c>
      <c r="M3250">
        <v>44.400000000000006</v>
      </c>
      <c r="O3250">
        <f t="shared" si="585"/>
        <v>228.31795393071278</v>
      </c>
      <c r="R3250">
        <f t="shared" si="586"/>
        <v>63.248070572290821</v>
      </c>
      <c r="U3250" s="2">
        <f t="shared" si="590"/>
        <v>29.591258578201828</v>
      </c>
      <c r="V3250">
        <f>VLOOKUP(A3250,'VXZ-IV'!A$1:C$4500,3,0)</f>
        <v>29.6</v>
      </c>
      <c r="W3250" s="10">
        <f t="shared" si="592"/>
        <v>-2.9531830399232017E-4</v>
      </c>
      <c r="X3250">
        <f t="shared" si="587"/>
        <v>54.588761192579518</v>
      </c>
      <c r="Y3250">
        <v>54.6</v>
      </c>
      <c r="AA3250" s="10">
        <f t="shared" si="593"/>
        <v>-2.0583896374515298E-4</v>
      </c>
      <c r="AB3250">
        <f t="shared" si="588"/>
        <v>58.46732190939538</v>
      </c>
      <c r="AC3250">
        <f>VLOOKUP(A3250,'VIXY-IV'!A$1:E$2000,4,0)</f>
        <v>58.735599999999998</v>
      </c>
      <c r="AD3250" s="10">
        <f t="shared" si="596"/>
        <v>-4.5675551216743937E-3</v>
      </c>
      <c r="AE3250">
        <f>ROW()</f>
        <v>3250</v>
      </c>
      <c r="AF3250">
        <f t="shared" si="583"/>
        <v>0.80921052631578949</v>
      </c>
      <c r="AG3250">
        <f>AG3249*(1-(AG$1+AG$5))^($A3250-$A3249)*(1+2*(E3250/E3249-1))</f>
        <v>82.127628826583759</v>
      </c>
      <c r="AH3250">
        <f>VLOOKUP(A3250,'UVXY-IV'!A$2:E$2000,4,0)</f>
        <v>409.81799999999998</v>
      </c>
      <c r="AJ3250" s="10">
        <f t="shared" si="595"/>
        <v>-0.79959975202020472</v>
      </c>
      <c r="AK3250">
        <f t="shared" si="591"/>
        <v>64.796790793452089</v>
      </c>
      <c r="AO3250">
        <f>AO3249*(1-AO$1+H3249)^($A3250-$A3249)*(2-E3250/E3249)</f>
        <v>66.806122313941245</v>
      </c>
      <c r="AP3250">
        <v>66.819999999999993</v>
      </c>
      <c r="AQ3250" s="10">
        <f t="shared" si="594"/>
        <v>-2.0768760937961428E-4</v>
      </c>
    </row>
    <row r="3251" spans="1:43" x14ac:dyDescent="0.25">
      <c r="A3251" s="1">
        <v>42780</v>
      </c>
      <c r="B3251">
        <v>10.74</v>
      </c>
      <c r="C3251">
        <v>13.19</v>
      </c>
      <c r="D3251">
        <v>110.9734</v>
      </c>
      <c r="E3251">
        <v>98.495800000000003</v>
      </c>
      <c r="F3251">
        <v>17301.870991</v>
      </c>
      <c r="G3251">
        <v>15359.440123</v>
      </c>
      <c r="H3251">
        <f>(1/(1-91/360*VLOOKUP($A3251,Tbills!$B$4:$C$974,2,1)/100))^((1)/91)-1</f>
        <v>1.4732176947918063E-5</v>
      </c>
      <c r="I3251" s="2">
        <f t="shared" si="589"/>
        <v>66.357501442109495</v>
      </c>
      <c r="J3251">
        <f>VLOOKUP(A3251,'VXX-IV'!A$1:C$4500,3,0)</f>
        <v>66.37</v>
      </c>
      <c r="L3251">
        <f t="shared" si="584"/>
        <v>392.5273295941077</v>
      </c>
      <c r="M3251">
        <v>39.300000000000004</v>
      </c>
      <c r="O3251">
        <f t="shared" si="585"/>
        <v>208.57411547382841</v>
      </c>
      <c r="R3251">
        <f t="shared" si="586"/>
        <v>65.067609625057401</v>
      </c>
      <c r="U3251" s="2">
        <f t="shared" si="590"/>
        <v>28.540632112836509</v>
      </c>
      <c r="V3251">
        <f>VLOOKUP(A3251,'VXZ-IV'!A$1:C$4500,3,0)</f>
        <v>28.54</v>
      </c>
      <c r="W3251" s="10">
        <f t="shared" si="592"/>
        <v>2.2148312421421679E-5</v>
      </c>
      <c r="X3251">
        <f t="shared" si="587"/>
        <v>56.525176977753198</v>
      </c>
      <c r="Y3251">
        <v>56.53</v>
      </c>
      <c r="AA3251" s="10">
        <f t="shared" si="593"/>
        <v>-8.531792405452876E-5</v>
      </c>
      <c r="AB3251">
        <f t="shared" si="588"/>
        <v>55.097665799852209</v>
      </c>
      <c r="AC3251">
        <f>VLOOKUP(A3251,'VIXY-IV'!A$1:E$2000,4,0)</f>
        <v>55.355600000000003</v>
      </c>
      <c r="AD3251" s="10">
        <f t="shared" si="596"/>
        <v>-4.6595863859807407E-3</v>
      </c>
      <c r="AE3251">
        <f>ROW()</f>
        <v>3251</v>
      </c>
      <c r="AF3251">
        <f t="shared" si="583"/>
        <v>0.81425322213798335</v>
      </c>
      <c r="AG3251">
        <f>AG3250*(1-(AG$1+AG$5))^($A3251-$A3250)*(1+2*(E3251/E3250-1))</f>
        <v>72.659214941794929</v>
      </c>
      <c r="AH3251">
        <f>VLOOKUP(A3251,'UVXY-IV'!A$2:E$2000,4,0)</f>
        <v>362.60599999999999</v>
      </c>
      <c r="AJ3251" s="10">
        <f t="shared" si="595"/>
        <v>-0.79961938042449676</v>
      </c>
      <c r="AK3251">
        <f t="shared" si="591"/>
        <v>68.527812266402293</v>
      </c>
      <c r="AO3251">
        <f>AO3250*(1-AO$1+H3250)^($A3251-$A3250)*(2-E3251/E3250)</f>
        <v>70.654560229296507</v>
      </c>
      <c r="AP3251">
        <v>70.66</v>
      </c>
      <c r="AQ3251" s="10">
        <f t="shared" si="594"/>
        <v>-7.6985150063491048E-5</v>
      </c>
    </row>
    <row r="3252" spans="1:43" x14ac:dyDescent="0.25">
      <c r="A3252" s="1">
        <v>42781</v>
      </c>
      <c r="B3252">
        <v>11.97</v>
      </c>
      <c r="C3252">
        <v>13.41</v>
      </c>
      <c r="D3252">
        <v>116.1628</v>
      </c>
      <c r="E3252">
        <v>103.1003</v>
      </c>
      <c r="F3252">
        <v>17003.059483000001</v>
      </c>
      <c r="G3252">
        <v>15093.949038000001</v>
      </c>
      <c r="H3252">
        <f>(1/(1-91/360*VLOOKUP($A3252,Tbills!$B$4:$C$974,2,1)/100))^((1)/91)-1</f>
        <v>1.4732176947918063E-5</v>
      </c>
      <c r="I3252" s="2">
        <f t="shared" si="589"/>
        <v>69.458854224215031</v>
      </c>
      <c r="J3252">
        <f>VLOOKUP(A3252,'VXX-IV'!A$1:C$4500,3,0)</f>
        <v>69.47</v>
      </c>
      <c r="L3252">
        <f t="shared" si="584"/>
        <v>429.21413102177894</v>
      </c>
      <c r="M3252">
        <v>43</v>
      </c>
      <c r="O3252">
        <f t="shared" si="585"/>
        <v>223.19228633140577</v>
      </c>
      <c r="R3252">
        <f t="shared" si="586"/>
        <v>63.543840599690768</v>
      </c>
      <c r="U3252" s="2">
        <f t="shared" si="590"/>
        <v>28.047037973048006</v>
      </c>
      <c r="V3252">
        <f>VLOOKUP(A3252,'VXZ-IV'!A$1:C$4500,3,0)</f>
        <v>28.05</v>
      </c>
      <c r="W3252" s="10">
        <f t="shared" si="592"/>
        <v>-1.0559810880550469E-4</v>
      </c>
      <c r="X3252">
        <f t="shared" si="587"/>
        <v>57.500946638521</v>
      </c>
      <c r="Y3252">
        <v>57.51</v>
      </c>
      <c r="AA3252" s="10">
        <f t="shared" si="593"/>
        <v>-1.5742238704563594E-4</v>
      </c>
      <c r="AB3252">
        <f t="shared" si="588"/>
        <v>57.673164478050559</v>
      </c>
      <c r="AC3252">
        <f>VLOOKUP(A3252,'VIXY-IV'!A$1:E$2000,4,0)</f>
        <v>57.9512</v>
      </c>
      <c r="AD3252" s="10">
        <f t="shared" si="596"/>
        <v>-4.7977526254752156E-3</v>
      </c>
      <c r="AE3252">
        <f>ROW()</f>
        <v>3252</v>
      </c>
      <c r="AF3252">
        <f t="shared" si="583"/>
        <v>0.89261744966442957</v>
      </c>
      <c r="AG3252">
        <f>AG3251*(1-(AG$1+AG$5))^($A3252-$A3251)*(1+2*(E3252/E3251-1))</f>
        <v>79.449910519391096</v>
      </c>
      <c r="AH3252">
        <f>VLOOKUP(A3252,'UVXY-IV'!A$2:E$2000,4,0)</f>
        <v>396.524</v>
      </c>
      <c r="AJ3252" s="10">
        <f t="shared" si="595"/>
        <v>-0.79963404353988388</v>
      </c>
      <c r="AK3252">
        <f t="shared" si="591"/>
        <v>65.321218837680476</v>
      </c>
      <c r="AO3252">
        <f>AO3251*(1-AO$1+H3251)^($A3252-$A3251)*(2-E3252/E3251)</f>
        <v>67.35008883999916</v>
      </c>
      <c r="AP3252">
        <v>67.36</v>
      </c>
      <c r="AQ3252" s="10">
        <f t="shared" si="594"/>
        <v>-1.471371734091953E-4</v>
      </c>
    </row>
    <row r="3253" spans="1:43" x14ac:dyDescent="0.25">
      <c r="A3253" s="1">
        <v>42782</v>
      </c>
      <c r="B3253">
        <v>11.76</v>
      </c>
      <c r="C3253">
        <v>13.63</v>
      </c>
      <c r="D3253">
        <v>117.0821</v>
      </c>
      <c r="E3253">
        <v>103.9147</v>
      </c>
      <c r="F3253">
        <v>17196.156469000001</v>
      </c>
      <c r="G3253">
        <v>15265.142648999999</v>
      </c>
      <c r="H3253">
        <f>(1/(1-91/360*VLOOKUP($A3253,Tbills!$B$4:$C$974,2,1)/100))^((1)/91)-1</f>
        <v>1.5010359480038815E-5</v>
      </c>
      <c r="I3253" s="2">
        <f t="shared" si="589"/>
        <v>70.006837124865029</v>
      </c>
      <c r="J3253">
        <f>VLOOKUP(A3253,'VXX-IV'!A$1:C$4500,3,0)</f>
        <v>70.02</v>
      </c>
      <c r="L3253">
        <f t="shared" si="584"/>
        <v>435.98178028603928</v>
      </c>
      <c r="M3253">
        <v>43.6</v>
      </c>
      <c r="O3253">
        <f t="shared" si="585"/>
        <v>225.82920458825237</v>
      </c>
      <c r="R3253">
        <f t="shared" si="586"/>
        <v>63.290009709963009</v>
      </c>
      <c r="U3253" s="2">
        <f t="shared" si="590"/>
        <v>28.364865378279468</v>
      </c>
      <c r="V3253">
        <f>VLOOKUP(A3253,'VXZ-IV'!A$1:C$4500,3,0)</f>
        <v>28.37</v>
      </c>
      <c r="W3253" s="10">
        <f t="shared" si="592"/>
        <v>-1.8098772367047822E-4</v>
      </c>
      <c r="X3253">
        <f t="shared" si="587"/>
        <v>56.847529059136725</v>
      </c>
      <c r="Y3253">
        <v>56.86</v>
      </c>
      <c r="AA3253" s="10">
        <f t="shared" si="593"/>
        <v>-2.1932713442263108E-4</v>
      </c>
      <c r="AB3253">
        <f t="shared" si="588"/>
        <v>58.128511828577992</v>
      </c>
      <c r="AC3253">
        <f>VLOOKUP(A3253,'VIXY-IV'!A$1:E$2000,4,0)</f>
        <v>58.403199999999998</v>
      </c>
      <c r="AD3253" s="10">
        <f t="shared" si="596"/>
        <v>-4.7033068636993525E-3</v>
      </c>
      <c r="AE3253">
        <f>ROW()</f>
        <v>3253</v>
      </c>
      <c r="AF3253">
        <f t="shared" si="583"/>
        <v>0.86280264123257511</v>
      </c>
      <c r="AG3253">
        <f>AG3252*(1-(AG$1+AG$5))^($A3253-$A3252)*(1+2*(E3253/E3252-1))</f>
        <v>80.70235709295396</v>
      </c>
      <c r="AH3253">
        <f>VLOOKUP(A3253,'UVXY-IV'!A$2:E$2000,4,0)</f>
        <v>402.64800000000002</v>
      </c>
      <c r="AJ3253" s="10">
        <f t="shared" si="595"/>
        <v>-0.79957094759453928</v>
      </c>
      <c r="AK3253">
        <f t="shared" si="591"/>
        <v>64.80222140545537</v>
      </c>
      <c r="AO3253">
        <f>AO3252*(1-AO$1+H3252)^($A3253-$A3252)*(2-E3253/E3252)</f>
        <v>66.816596500759132</v>
      </c>
      <c r="AP3253">
        <v>66.819999999999993</v>
      </c>
      <c r="AQ3253" s="10">
        <f t="shared" si="594"/>
        <v>-5.093533733702138E-5</v>
      </c>
    </row>
    <row r="3254" spans="1:43" x14ac:dyDescent="0.25">
      <c r="A3254" s="1">
        <v>42783</v>
      </c>
      <c r="B3254">
        <v>11.49</v>
      </c>
      <c r="C3254">
        <v>13.72</v>
      </c>
      <c r="D3254">
        <v>118.4457</v>
      </c>
      <c r="E3254">
        <v>105.1234</v>
      </c>
      <c r="F3254">
        <v>17301.643491999999</v>
      </c>
      <c r="G3254">
        <v>15358.555047</v>
      </c>
      <c r="H3254">
        <f>(1/(1-91/360*VLOOKUP($A3254,Tbills!$B$4:$C$974,2,1)/100))^((1)/91)-1</f>
        <v>1.5010359480038815E-5</v>
      </c>
      <c r="I3254" s="2">
        <f t="shared" si="589"/>
        <v>70.820446843131592</v>
      </c>
      <c r="J3254">
        <f>VLOOKUP(A3254,'VXX-IV'!A$1:C$4500,3,0)</f>
        <v>70.84</v>
      </c>
      <c r="L3254">
        <f t="shared" si="584"/>
        <v>446.11068932755671</v>
      </c>
      <c r="M3254">
        <v>44.699999999999996</v>
      </c>
      <c r="O3254">
        <f t="shared" si="585"/>
        <v>229.76161296690285</v>
      </c>
      <c r="R3254">
        <f t="shared" si="586"/>
        <v>62.919081496863654</v>
      </c>
      <c r="U3254" s="2">
        <f t="shared" si="590"/>
        <v>28.538169149081501</v>
      </c>
      <c r="V3254">
        <f>VLOOKUP(A3254,'VXZ-IV'!A$1:C$4500,3,0)</f>
        <v>28.54</v>
      </c>
      <c r="W3254" s="10">
        <f t="shared" si="592"/>
        <v>-6.4150347529712271E-5</v>
      </c>
      <c r="X3254">
        <f t="shared" si="587"/>
        <v>56.49841881227708</v>
      </c>
      <c r="Y3254">
        <v>56.51</v>
      </c>
      <c r="AA3254" s="10">
        <f t="shared" si="593"/>
        <v>-2.049405012019001E-4</v>
      </c>
      <c r="AB3254">
        <f t="shared" si="588"/>
        <v>58.804421133151806</v>
      </c>
      <c r="AC3254">
        <f>VLOOKUP(A3254,'VIXY-IV'!A$1:E$2000,4,0)</f>
        <v>59.0792</v>
      </c>
      <c r="AD3254" s="10">
        <f t="shared" si="596"/>
        <v>-4.6510255191031247E-3</v>
      </c>
      <c r="AE3254">
        <f>ROW()</f>
        <v>3254</v>
      </c>
      <c r="AF3254">
        <f t="shared" si="583"/>
        <v>0.83746355685131191</v>
      </c>
      <c r="AG3254">
        <f>AG3253*(1-(AG$1+AG$5))^($A3254-$A3253)*(1+2*(E3254/E3253-1))</f>
        <v>82.576978312371637</v>
      </c>
      <c r="AH3254">
        <f>VLOOKUP(A3254,'UVXY-IV'!A$2:E$2000,4,0)</f>
        <v>411.87599999999998</v>
      </c>
      <c r="AJ3254" s="10">
        <f t="shared" si="595"/>
        <v>-0.7995100993688109</v>
      </c>
      <c r="AK3254">
        <f t="shared" si="591"/>
        <v>64.045481206151464</v>
      </c>
      <c r="AO3254">
        <f>AO3253*(1-AO$1+H3253)^($A3254-$A3253)*(2-E3254/E3253)</f>
        <v>66.037957585086517</v>
      </c>
      <c r="AP3254">
        <v>66.05</v>
      </c>
      <c r="AQ3254" s="10">
        <f t="shared" si="594"/>
        <v>-1.823227087581758E-4</v>
      </c>
    </row>
    <row r="3255" spans="1:43" x14ac:dyDescent="0.25">
      <c r="A3255" s="1">
        <v>42787</v>
      </c>
      <c r="B3255">
        <v>11.57</v>
      </c>
      <c r="C3255">
        <v>14.04</v>
      </c>
      <c r="D3255">
        <v>119.0382</v>
      </c>
      <c r="E3255">
        <v>105.643</v>
      </c>
      <c r="F3255">
        <v>17473.422234000001</v>
      </c>
      <c r="G3255">
        <v>15510.119735</v>
      </c>
      <c r="H3255">
        <f>(1/(1-91/360*VLOOKUP($A3255,Tbills!$B$4:$C$974,2,1)/100))^((1)/91)-1</f>
        <v>1.5010359480038815E-5</v>
      </c>
      <c r="I3255" s="2">
        <f t="shared" si="589"/>
        <v>71.167769693286118</v>
      </c>
      <c r="J3255">
        <f>VLOOKUP(A3255,'VXX-IV'!A$1:C$4500,3,0)</f>
        <v>71.19</v>
      </c>
      <c r="L3255">
        <f t="shared" si="584"/>
        <v>450.46631605964706</v>
      </c>
      <c r="M3255">
        <v>45.099999999999994</v>
      </c>
      <c r="O3255">
        <f t="shared" si="585"/>
        <v>231.43389994574611</v>
      </c>
      <c r="R3255">
        <f t="shared" si="586"/>
        <v>62.752236196227422</v>
      </c>
      <c r="U3255" s="2">
        <f t="shared" si="590"/>
        <v>28.818698348513113</v>
      </c>
      <c r="V3255">
        <f>VLOOKUP(A3255,'VXZ-IV'!A$1:C$4500,3,0)</f>
        <v>28.82</v>
      </c>
      <c r="W3255" s="10">
        <f t="shared" si="592"/>
        <v>-4.5164867692126798E-5</v>
      </c>
      <c r="X3255">
        <f t="shared" si="587"/>
        <v>55.935951375478503</v>
      </c>
      <c r="Y3255">
        <v>55.94</v>
      </c>
      <c r="AA3255" s="10">
        <f t="shared" si="593"/>
        <v>-7.2374410466480299E-5</v>
      </c>
      <c r="AB3255">
        <f t="shared" si="588"/>
        <v>59.094186952365199</v>
      </c>
      <c r="AC3255">
        <f>VLOOKUP(A3255,'VIXY-IV'!A$1:E$2000,4,0)</f>
        <v>59.368400000000001</v>
      </c>
      <c r="AD3255" s="10">
        <f t="shared" si="596"/>
        <v>-4.6188384331530274E-3</v>
      </c>
      <c r="AE3255">
        <f>ROW()</f>
        <v>3255</v>
      </c>
      <c r="AF3255">
        <f t="shared" si="583"/>
        <v>0.82407407407407418</v>
      </c>
      <c r="AG3255">
        <f>AG3254*(1-(AG$1+AG$5))^($A3255-$A3254)*(1+2*(E3255/E3254-1))</f>
        <v>83.382054705822597</v>
      </c>
      <c r="AH3255">
        <f>VLOOKUP(A3255,'UVXY-IV'!A$2:E$2000,4,0)</f>
        <v>415.95600000000002</v>
      </c>
      <c r="AJ3255" s="10">
        <f t="shared" si="595"/>
        <v>-0.7995411661189582</v>
      </c>
      <c r="AK3255">
        <f t="shared" si="591"/>
        <v>63.717047647401984</v>
      </c>
      <c r="AO3255">
        <f>AO3254*(1-AO$1+H3254)^($A3255-$A3254)*(2-E3255/E3254)</f>
        <v>65.705771542173068</v>
      </c>
      <c r="AP3255">
        <v>65.72</v>
      </c>
      <c r="AQ3255" s="10">
        <f t="shared" si="594"/>
        <v>-2.1650118421989717E-4</v>
      </c>
    </row>
    <row r="3256" spans="1:43" x14ac:dyDescent="0.25">
      <c r="A3256" s="1">
        <v>42788</v>
      </c>
      <c r="B3256">
        <v>11.74</v>
      </c>
      <c r="C3256">
        <v>14.39</v>
      </c>
      <c r="D3256">
        <v>119.5582</v>
      </c>
      <c r="E3256">
        <v>106.10290000000001</v>
      </c>
      <c r="F3256">
        <v>17561.124494</v>
      </c>
      <c r="G3256">
        <v>15587.735013</v>
      </c>
      <c r="H3256">
        <f>(1/(1-91/360*VLOOKUP($A3256,Tbills!$B$4:$C$974,2,1)/100))^((1)/91)-1</f>
        <v>1.5010359480038815E-5</v>
      </c>
      <c r="I3256" s="2">
        <f t="shared" si="589"/>
        <v>71.476912204367395</v>
      </c>
      <c r="J3256">
        <f>VLOOKUP(A3256,'VXX-IV'!A$1:C$4500,3,0)</f>
        <v>71.489999999999995</v>
      </c>
      <c r="L3256">
        <f t="shared" si="584"/>
        <v>454.37466268572427</v>
      </c>
      <c r="M3256">
        <v>45.5</v>
      </c>
      <c r="O3256">
        <f t="shared" si="585"/>
        <v>232.93731603016923</v>
      </c>
      <c r="R3256">
        <f t="shared" si="586"/>
        <v>62.612814685594181</v>
      </c>
      <c r="U3256" s="2">
        <f t="shared" si="590"/>
        <v>28.962638367561546</v>
      </c>
      <c r="V3256">
        <f>VLOOKUP(A3256,'VXZ-IV'!A$1:C$4500,3,0)</f>
        <v>28.97</v>
      </c>
      <c r="W3256" s="10">
        <f t="shared" si="592"/>
        <v>-2.5411226919069829E-4</v>
      </c>
      <c r="X3256">
        <f t="shared" si="587"/>
        <v>55.65481526415293</v>
      </c>
      <c r="Y3256">
        <v>55.66</v>
      </c>
      <c r="AA3256" s="10">
        <f t="shared" si="593"/>
        <v>-9.3150123015917075E-5</v>
      </c>
      <c r="AB3256">
        <f t="shared" si="588"/>
        <v>59.351220513254141</v>
      </c>
      <c r="AC3256">
        <f>VLOOKUP(A3256,'VIXY-IV'!A$1:E$2000,4,0)</f>
        <v>59.623600000000003</v>
      </c>
      <c r="AD3256" s="10">
        <f t="shared" si="596"/>
        <v>-4.5683166857730662E-3</v>
      </c>
      <c r="AE3256">
        <f>ROW()</f>
        <v>3256</v>
      </c>
      <c r="AF3256">
        <f t="shared" si="583"/>
        <v>0.81584433634468378</v>
      </c>
      <c r="AG3256">
        <f>AG3255*(1-(AG$1+AG$5))^($A3256-$A3255)*(1+2*(E3256/E3255-1))</f>
        <v>84.105201409914145</v>
      </c>
      <c r="AH3256">
        <f>VLOOKUP(A3256,'UVXY-IV'!A$2:E$2000,4,0)</f>
        <v>419.58600000000001</v>
      </c>
      <c r="AJ3256" s="10">
        <f t="shared" si="595"/>
        <v>-0.79955193593229001</v>
      </c>
      <c r="AK3256">
        <f t="shared" si="591"/>
        <v>63.43671088929576</v>
      </c>
      <c r="AO3256">
        <f>AO3255*(1-AO$1+H3255)^($A3256-$A3255)*(2-E3256/E3255)</f>
        <v>65.418294254784342</v>
      </c>
      <c r="AP3256">
        <v>65.430000000000007</v>
      </c>
      <c r="AQ3256" s="10">
        <f t="shared" si="594"/>
        <v>-1.7890486345195633E-4</v>
      </c>
    </row>
    <row r="3257" spans="1:43" x14ac:dyDescent="0.25">
      <c r="A3257" s="1">
        <v>42789</v>
      </c>
      <c r="B3257">
        <v>11.71</v>
      </c>
      <c r="C3257">
        <v>14.74</v>
      </c>
      <c r="D3257">
        <v>122.7664</v>
      </c>
      <c r="E3257">
        <v>108.94840000000001</v>
      </c>
      <c r="F3257">
        <v>17944.860066000001</v>
      </c>
      <c r="G3257">
        <v>15928.115238</v>
      </c>
      <c r="H3257">
        <f>(1/(1-91/360*VLOOKUP($A3257,Tbills!$B$4:$C$974,2,1)/100))^((1)/91)-1</f>
        <v>1.4871267324023663E-5</v>
      </c>
      <c r="I3257" s="2">
        <f t="shared" si="589"/>
        <v>73.393119247281035</v>
      </c>
      <c r="J3257">
        <f>VLOOKUP(A3257,'VXX-IV'!A$1:C$4500,3,0)</f>
        <v>73.41</v>
      </c>
      <c r="L3257">
        <f t="shared" si="584"/>
        <v>478.7312574548742</v>
      </c>
      <c r="M3257">
        <v>47.9</v>
      </c>
      <c r="O3257">
        <f t="shared" si="585"/>
        <v>242.29962678897923</v>
      </c>
      <c r="R3257">
        <f t="shared" si="586"/>
        <v>61.770437396950179</v>
      </c>
      <c r="U3257" s="2">
        <f t="shared" si="590"/>
        <v>29.594791606033986</v>
      </c>
      <c r="V3257">
        <f>VLOOKUP(A3257,'VXZ-IV'!A$1:C$4500,3,0)</f>
        <v>29.6</v>
      </c>
      <c r="W3257" s="10">
        <f t="shared" si="592"/>
        <v>-1.7595925560864867E-4</v>
      </c>
      <c r="X3257">
        <f t="shared" si="587"/>
        <v>54.438309781192629</v>
      </c>
      <c r="Y3257">
        <v>54.45</v>
      </c>
      <c r="AA3257" s="10">
        <f t="shared" si="593"/>
        <v>-2.1469639682958341E-4</v>
      </c>
      <c r="AB3257">
        <f t="shared" si="588"/>
        <v>60.942690104760004</v>
      </c>
      <c r="AC3257">
        <f>VLOOKUP(A3257,'VIXY-IV'!A$1:E$2000,4,0)</f>
        <v>61.22</v>
      </c>
      <c r="AD3257" s="10">
        <f t="shared" si="596"/>
        <v>-4.5297271355765334E-3</v>
      </c>
      <c r="AE3257">
        <f>ROW()</f>
        <v>3257</v>
      </c>
      <c r="AF3257">
        <f t="shared" si="583"/>
        <v>0.79443690637720488</v>
      </c>
      <c r="AG3257">
        <f>AG3256*(1-(AG$1+AG$5))^($A3257-$A3256)*(1+2*(E3257/E3256-1))</f>
        <v>88.613333153629441</v>
      </c>
      <c r="AH3257">
        <f>VLOOKUP(A3257,'UVXY-IV'!A$2:E$2000,4,0)</f>
        <v>442.06</v>
      </c>
      <c r="AJ3257" s="10">
        <f t="shared" si="595"/>
        <v>-0.79954455695238336</v>
      </c>
      <c r="AK3257">
        <f t="shared" si="591"/>
        <v>61.732570439231473</v>
      </c>
      <c r="AO3257">
        <f>AO3256*(1-AO$1+H3256)^($A3257-$A3256)*(2-E3257/E3256)</f>
        <v>63.662487372061953</v>
      </c>
      <c r="AP3257">
        <v>63.67</v>
      </c>
      <c r="AQ3257" s="10">
        <f t="shared" si="594"/>
        <v>-1.1799321404193375E-4</v>
      </c>
    </row>
    <row r="3258" spans="1:43" x14ac:dyDescent="0.25">
      <c r="A3258" s="1">
        <v>42790</v>
      </c>
      <c r="B3258">
        <v>11.47</v>
      </c>
      <c r="C3258">
        <v>14.76</v>
      </c>
      <c r="D3258">
        <v>121.50320000000001</v>
      </c>
      <c r="E3258">
        <v>107.8257</v>
      </c>
      <c r="F3258">
        <v>18080.312995</v>
      </c>
      <c r="G3258">
        <v>16048.108329999999</v>
      </c>
      <c r="H3258">
        <f>(1/(1-91/360*VLOOKUP($A3258,Tbills!$B$4:$C$974,2,1)/100))^((1)/91)-1</f>
        <v>1.4871267324023663E-5</v>
      </c>
      <c r="I3258" s="2">
        <f t="shared" si="589"/>
        <v>72.636172488102645</v>
      </c>
      <c r="J3258">
        <f>VLOOKUP(A3258,'VXX-IV'!A$1:C$4500,3,0)</f>
        <v>72.650000000000006</v>
      </c>
      <c r="L3258">
        <f t="shared" si="584"/>
        <v>468.85050014614325</v>
      </c>
      <c r="M3258">
        <v>46.900000000000006</v>
      </c>
      <c r="O3258">
        <f t="shared" si="585"/>
        <v>238.54628559567513</v>
      </c>
      <c r="R3258">
        <f t="shared" si="586"/>
        <v>62.085899066347174</v>
      </c>
      <c r="U3258" s="2">
        <f t="shared" si="590"/>
        <v>29.817454472161018</v>
      </c>
      <c r="V3258">
        <f>VLOOKUP(A3258,'VXZ-IV'!A$1:C$4500,3,0)</f>
        <v>29.82</v>
      </c>
      <c r="W3258" s="10">
        <f t="shared" si="592"/>
        <v>-8.53631066056737E-5</v>
      </c>
      <c r="X3258">
        <f t="shared" si="587"/>
        <v>54.027008601205253</v>
      </c>
      <c r="Y3258">
        <v>54.04</v>
      </c>
      <c r="AA3258" s="10">
        <f t="shared" si="593"/>
        <v>-2.4040338258224381E-4</v>
      </c>
      <c r="AB3258">
        <f t="shared" si="588"/>
        <v>60.314455888775306</v>
      </c>
      <c r="AC3258">
        <f>VLOOKUP(A3258,'VIXY-IV'!A$1:E$2000,4,0)</f>
        <v>60.590400000000002</v>
      </c>
      <c r="AD3258" s="10">
        <f t="shared" si="596"/>
        <v>-4.5542546546102347E-3</v>
      </c>
      <c r="AE3258">
        <f>ROW()</f>
        <v>3258</v>
      </c>
      <c r="AF3258">
        <f t="shared" si="583"/>
        <v>0.77710027100271006</v>
      </c>
      <c r="AG3258">
        <f>AG3257*(1-(AG$1+AG$5))^($A3258-$A3257)*(1+2*(E3258/E3257-1))</f>
        <v>86.784109326508414</v>
      </c>
      <c r="AH3258">
        <f>VLOOKUP(A3258,'UVXY-IV'!A$2:E$2000,4,0)</f>
        <v>432.94200000000001</v>
      </c>
      <c r="AJ3258" s="10">
        <f t="shared" si="595"/>
        <v>-0.79954795486113983</v>
      </c>
      <c r="AK3258">
        <f t="shared" si="591"/>
        <v>62.365812218709195</v>
      </c>
      <c r="AO3258">
        <f>AO3257*(1-AO$1+H3257)^($A3258-$A3257)*(2-E3258/E3257)</f>
        <v>64.317099148671218</v>
      </c>
      <c r="AP3258">
        <v>64.33</v>
      </c>
      <c r="AQ3258" s="10">
        <f t="shared" si="594"/>
        <v>-2.0054175856953904E-4</v>
      </c>
    </row>
    <row r="3259" spans="1:43" x14ac:dyDescent="0.25">
      <c r="A3259" s="1">
        <v>42793</v>
      </c>
      <c r="B3259">
        <v>12.09</v>
      </c>
      <c r="C3259">
        <v>14.91</v>
      </c>
      <c r="D3259">
        <v>120.8797</v>
      </c>
      <c r="E3259">
        <v>107.2676</v>
      </c>
      <c r="F3259">
        <v>17737.721468</v>
      </c>
      <c r="G3259">
        <v>15743.307686</v>
      </c>
      <c r="H3259">
        <f>(1/(1-91/360*VLOOKUP($A3259,Tbills!$B$4:$C$974,2,1)/100))^((1)/91)-1</f>
        <v>1.4871267324023663E-5</v>
      </c>
      <c r="I3259" s="2">
        <f t="shared" si="589"/>
        <v>72.258150194343884</v>
      </c>
      <c r="J3259">
        <f>VLOOKUP(A3259,'VXX-IV'!A$1:C$4500,3,0)</f>
        <v>72.28</v>
      </c>
      <c r="L3259">
        <f t="shared" si="584"/>
        <v>463.95478673943444</v>
      </c>
      <c r="M3259">
        <v>46.4</v>
      </c>
      <c r="O3259">
        <f t="shared" si="585"/>
        <v>236.67030355085569</v>
      </c>
      <c r="R3259">
        <f t="shared" si="586"/>
        <v>62.238134419342991</v>
      </c>
      <c r="U3259" s="2">
        <f t="shared" si="590"/>
        <v>29.250324066015953</v>
      </c>
      <c r="V3259">
        <f>VLOOKUP(A3259,'VXZ-IV'!A$1:C$4500,3,0)</f>
        <v>29.25</v>
      </c>
      <c r="W3259" s="10">
        <f t="shared" si="592"/>
        <v>1.1079180032513847E-5</v>
      </c>
      <c r="X3259">
        <f t="shared" si="587"/>
        <v>55.049487522636078</v>
      </c>
      <c r="Y3259">
        <v>55.06</v>
      </c>
      <c r="AA3259" s="10">
        <f t="shared" si="593"/>
        <v>-1.9092766734329913E-4</v>
      </c>
      <c r="AB3259">
        <f t="shared" si="588"/>
        <v>60.00159341710949</v>
      </c>
      <c r="AC3259">
        <f>VLOOKUP(A3259,'VIXY-IV'!A$1:E$2000,4,0)</f>
        <v>60.2744</v>
      </c>
      <c r="AD3259" s="10">
        <f t="shared" si="596"/>
        <v>-4.5260771221365959E-3</v>
      </c>
      <c r="AE3259">
        <f>ROW()</f>
        <v>3259</v>
      </c>
      <c r="AF3259">
        <f t="shared" si="583"/>
        <v>0.81086519114688127</v>
      </c>
      <c r="AG3259">
        <f>AG3258*(1-(AG$1+AG$5))^($A3259-$A3258)*(1+2*(E3259/E3258-1))</f>
        <v>85.87704719871374</v>
      </c>
      <c r="AH3259">
        <f>VLOOKUP(A3259,'UVXY-IV'!A$2:E$2000,4,0)</f>
        <v>428.43</v>
      </c>
      <c r="AJ3259" s="10">
        <f t="shared" si="595"/>
        <v>-0.79955407604809714</v>
      </c>
      <c r="AK3259">
        <f t="shared" si="591"/>
        <v>62.679855471564707</v>
      </c>
      <c r="AL3259">
        <f>AM3259/2</f>
        <v>31.24</v>
      </c>
      <c r="AM3259">
        <v>62.48</v>
      </c>
      <c r="AN3259" s="10">
        <f t="shared" ref="AN3259:AN3262" si="597">AK3259/AM3259-1</f>
        <v>3.1987111325977313E-3</v>
      </c>
      <c r="AO3259">
        <f>AO3258*(1-AO$1+H3258)^($A3259-$A3258)*(2-E3259/E3258)</f>
        <v>64.645711864313341</v>
      </c>
      <c r="AP3259">
        <v>64.66</v>
      </c>
      <c r="AQ3259" s="10">
        <f t="shared" si="594"/>
        <v>-2.2097333261139607E-4</v>
      </c>
    </row>
    <row r="3260" spans="1:43" x14ac:dyDescent="0.25">
      <c r="A3260" s="1">
        <v>42794</v>
      </c>
      <c r="B3260">
        <v>12.92</v>
      </c>
      <c r="C3260">
        <v>15.28</v>
      </c>
      <c r="D3260">
        <v>122.9119</v>
      </c>
      <c r="E3260">
        <v>109.0693</v>
      </c>
      <c r="F3260">
        <v>17795.999057000001</v>
      </c>
      <c r="G3260">
        <v>15794.798472</v>
      </c>
      <c r="H3260">
        <f>(1/(1-91/360*VLOOKUP($A3260,Tbills!$B$4:$C$974,2,1)/100))^((1)/91)-1</f>
        <v>1.4871267324023663E-5</v>
      </c>
      <c r="I3260" s="2">
        <f t="shared" si="589"/>
        <v>73.471145039541113</v>
      </c>
      <c r="J3260">
        <f>VLOOKUP(A3260,'VXX-IV'!A$1:C$4500,3,0)</f>
        <v>73.489999999999995</v>
      </c>
      <c r="L3260">
        <f t="shared" si="584"/>
        <v>479.52569830099225</v>
      </c>
      <c r="M3260">
        <v>48</v>
      </c>
      <c r="O3260">
        <f t="shared" si="585"/>
        <v>242.62490928246874</v>
      </c>
      <c r="R3260">
        <f t="shared" si="586"/>
        <v>61.712659003248859</v>
      </c>
      <c r="U3260" s="2">
        <f t="shared" si="590"/>
        <v>29.345710938486917</v>
      </c>
      <c r="V3260">
        <f>VLOOKUP(A3260,'VXZ-IV'!A$1:C$4500,3,0)</f>
        <v>29.35</v>
      </c>
      <c r="W3260" s="10">
        <f t="shared" si="592"/>
        <v>-1.4613497489213145E-4</v>
      </c>
      <c r="X3260">
        <f t="shared" si="587"/>
        <v>54.868226698015327</v>
      </c>
      <c r="Y3260">
        <v>54.88</v>
      </c>
      <c r="AA3260" s="10">
        <f t="shared" si="593"/>
        <v>-2.1452809738842227E-4</v>
      </c>
      <c r="AB3260">
        <f t="shared" si="588"/>
        <v>61.009169027591192</v>
      </c>
      <c r="AC3260">
        <f>VLOOKUP(A3260,'VIXY-IV'!A$1:E$2000,4,0)</f>
        <v>61.287999999999997</v>
      </c>
      <c r="AD3260" s="10">
        <f t="shared" si="596"/>
        <v>-4.5495198474221343E-3</v>
      </c>
      <c r="AE3260">
        <f>ROW()</f>
        <v>3260</v>
      </c>
      <c r="AF3260">
        <f t="shared" si="583"/>
        <v>0.84554973821989532</v>
      </c>
      <c r="AG3260">
        <f>AG3259*(1-(AG$1+AG$5))^($A3260-$A3259)*(1+2*(E3260/E3259-1))</f>
        <v>88.758891278207599</v>
      </c>
      <c r="AH3260">
        <f>VLOOKUP(A3260,'UVXY-IV'!A$2:E$2000,4,0)</f>
        <v>442.82600000000002</v>
      </c>
      <c r="AJ3260" s="10">
        <f t="shared" si="595"/>
        <v>-0.79956260183862826</v>
      </c>
      <c r="AK3260">
        <f t="shared" si="591"/>
        <v>61.624194806333676</v>
      </c>
      <c r="AL3260">
        <f t="shared" ref="AL3260:AL3263" si="598">AM3260/2</f>
        <v>30.7</v>
      </c>
      <c r="AM3260">
        <v>61.4</v>
      </c>
      <c r="AN3260" s="10">
        <f t="shared" si="597"/>
        <v>3.6513812106462318E-3</v>
      </c>
      <c r="AO3260">
        <f>AO3259*(1-AO$1+H3259)^($A3260-$A3259)*(2-E3260/E3259)</f>
        <v>63.558496735433145</v>
      </c>
      <c r="AP3260">
        <v>63.57</v>
      </c>
      <c r="AQ3260" s="10">
        <f t="shared" si="594"/>
        <v>-1.8095429553022235E-4</v>
      </c>
    </row>
    <row r="3261" spans="1:43" x14ac:dyDescent="0.25">
      <c r="A3261" s="1">
        <v>42795</v>
      </c>
      <c r="B3261">
        <v>12.54</v>
      </c>
      <c r="C3261">
        <v>14.86</v>
      </c>
      <c r="D3261">
        <v>120.74979999999999</v>
      </c>
      <c r="E3261">
        <v>107.1491</v>
      </c>
      <c r="F3261">
        <v>17715.856822999998</v>
      </c>
      <c r="G3261">
        <v>15723.433526000001</v>
      </c>
      <c r="H3261">
        <f>(1/(1-91/360*VLOOKUP($A3261,Tbills!$B$4:$C$974,2,1)/100))^((1)/91)-1</f>
        <v>1.4871267324023663E-5</v>
      </c>
      <c r="I3261" s="2">
        <f t="shared" si="589"/>
        <v>72.176979995056925</v>
      </c>
      <c r="J3261">
        <f>VLOOKUP(A3261,'VXX-IV'!A$1:C$4500,3,0)</f>
        <v>72.19</v>
      </c>
      <c r="L3261">
        <f t="shared" si="584"/>
        <v>462.62725708115363</v>
      </c>
      <c r="M3261">
        <v>46.3</v>
      </c>
      <c r="O3261">
        <f t="shared" si="585"/>
        <v>236.20971508057337</v>
      </c>
      <c r="R3261">
        <f t="shared" si="586"/>
        <v>62.253080270765231</v>
      </c>
      <c r="U3261" s="2">
        <f t="shared" si="590"/>
        <v>29.212843575491679</v>
      </c>
      <c r="V3261">
        <f>VLOOKUP(A3261,'VXZ-IV'!A$1:C$4500,3,0)</f>
        <v>29.22</v>
      </c>
      <c r="W3261" s="10">
        <f t="shared" si="592"/>
        <v>-2.4491528091441506E-4</v>
      </c>
      <c r="X3261">
        <f t="shared" si="587"/>
        <v>55.114916507835439</v>
      </c>
      <c r="Y3261">
        <v>55.12</v>
      </c>
      <c r="AA3261" s="10">
        <f t="shared" si="593"/>
        <v>-9.2225910097276653E-5</v>
      </c>
      <c r="AB3261">
        <f t="shared" si="588"/>
        <v>59.934857261183382</v>
      </c>
      <c r="AC3261">
        <f>VLOOKUP(A3261,'VIXY-IV'!A$1:E$2000,4,0)</f>
        <v>60.206400000000002</v>
      </c>
      <c r="AD3261" s="10">
        <f t="shared" si="596"/>
        <v>-4.5101972351214714E-3</v>
      </c>
      <c r="AE3261">
        <f>ROW()</f>
        <v>3261</v>
      </c>
      <c r="AF3261">
        <f t="shared" si="583"/>
        <v>0.8438761776581426</v>
      </c>
      <c r="AG3261">
        <f>AG3260*(1-(AG$1+AG$5))^($A3261-$A3260)*(1+2*(E3261/E3260-1))</f>
        <v>85.630748058374252</v>
      </c>
      <c r="AH3261">
        <f>VLOOKUP(A3261,'UVXY-IV'!A$2:E$2000,4,0)</f>
        <v>427.21</v>
      </c>
      <c r="AJ3261" s="10">
        <f t="shared" si="595"/>
        <v>-0.79955818436278592</v>
      </c>
      <c r="AK3261">
        <f t="shared" si="591"/>
        <v>62.706187817734744</v>
      </c>
      <c r="AL3261">
        <f t="shared" si="598"/>
        <v>31.227499999999999</v>
      </c>
      <c r="AM3261">
        <v>62.454999999999998</v>
      </c>
      <c r="AN3261" s="10">
        <f t="shared" si="597"/>
        <v>4.021900852369642E-3</v>
      </c>
      <c r="AO3261">
        <f>AO3260*(1-AO$1+H3260)^($A3261-$A3260)*(2-E3261/E3260)</f>
        <v>64.676034106414065</v>
      </c>
      <c r="AP3261">
        <v>64.69</v>
      </c>
      <c r="AQ3261" s="10">
        <f t="shared" si="594"/>
        <v>-2.1588952830320363E-4</v>
      </c>
    </row>
    <row r="3262" spans="1:43" x14ac:dyDescent="0.25">
      <c r="A3262" s="1">
        <v>42796</v>
      </c>
      <c r="B3262">
        <v>11.81</v>
      </c>
      <c r="C3262">
        <v>14.77</v>
      </c>
      <c r="D3262">
        <v>120.5722</v>
      </c>
      <c r="E3262">
        <v>106.98990000000001</v>
      </c>
      <c r="F3262">
        <v>17820.314178000001</v>
      </c>
      <c r="G3262">
        <v>15815.909201</v>
      </c>
      <c r="H3262">
        <f>(1/(1-91/360*VLOOKUP($A3262,Tbills!$B$4:$C$974,2,1)/100))^((1)/91)-1</f>
        <v>1.4315026533262554E-5</v>
      </c>
      <c r="I3262" s="2">
        <f t="shared" si="589"/>
        <v>72.069064035767227</v>
      </c>
      <c r="J3262">
        <f>VLOOKUP(A3262,'VXX-IV'!A$1:C$4500,3,0)</f>
        <v>72.08</v>
      </c>
      <c r="L3262">
        <f t="shared" si="584"/>
        <v>461.23828404137129</v>
      </c>
      <c r="M3262">
        <v>46.2</v>
      </c>
      <c r="O3262">
        <f t="shared" si="585"/>
        <v>235.67533933739526</v>
      </c>
      <c r="R3262">
        <f t="shared" si="586"/>
        <v>62.296511193563653</v>
      </c>
      <c r="U3262" s="2">
        <f t="shared" si="590"/>
        <v>29.384373677465593</v>
      </c>
      <c r="V3262">
        <f>VLOOKUP(A3262,'VXZ-IV'!A$1:C$4500,3,0)</f>
        <v>29.39</v>
      </c>
      <c r="W3262" s="10">
        <f t="shared" si="592"/>
        <v>-1.9143662927556537E-4</v>
      </c>
      <c r="X3262">
        <f t="shared" si="587"/>
        <v>54.789521906373857</v>
      </c>
      <c r="Y3262">
        <v>54.8</v>
      </c>
      <c r="AA3262" s="10">
        <f t="shared" si="593"/>
        <v>-1.912060880682187E-4</v>
      </c>
      <c r="AB3262">
        <f t="shared" si="588"/>
        <v>59.845581796721149</v>
      </c>
      <c r="AC3262">
        <f>VLOOKUP(A3262,'VIXY-IV'!A$1:E$2000,4,0)</f>
        <v>60.113599999999998</v>
      </c>
      <c r="AD3262" s="10">
        <f t="shared" si="596"/>
        <v>-4.4585285738809599E-3</v>
      </c>
      <c r="AE3262">
        <f>ROW()</f>
        <v>3262</v>
      </c>
      <c r="AF3262">
        <f t="shared" si="583"/>
        <v>0.79959377115775221</v>
      </c>
      <c r="AG3262">
        <f>AG3261*(1-(AG$1+AG$5))^($A3262-$A3261)*(1+2*(E3262/E3261-1))</f>
        <v>85.373414072310112</v>
      </c>
      <c r="AH3262">
        <f>VLOOKUP(A3262,'UVXY-IV'!A$2:E$2000,4,0)</f>
        <v>425.93</v>
      </c>
      <c r="AJ3262" s="10">
        <f t="shared" si="595"/>
        <v>-0.79955998856077271</v>
      </c>
      <c r="AK3262">
        <f t="shared" si="591"/>
        <v>62.79643052195555</v>
      </c>
      <c r="AL3262">
        <f t="shared" si="598"/>
        <v>31.3125</v>
      </c>
      <c r="AM3262">
        <v>62.625</v>
      </c>
      <c r="AN3262" s="10">
        <f t="shared" si="597"/>
        <v>2.7374135242403952E-3</v>
      </c>
      <c r="AO3262">
        <f>AO3261*(1-AO$1+H3261)^($A3262-$A3261)*(2-E3262/E3261)</f>
        <v>64.770696032700343</v>
      </c>
      <c r="AP3262">
        <v>64.78</v>
      </c>
      <c r="AQ3262" s="10">
        <f t="shared" si="594"/>
        <v>-1.4362407069556937E-4</v>
      </c>
    </row>
    <row r="3263" spans="1:43" x14ac:dyDescent="0.25">
      <c r="A3263" s="1">
        <v>42797</v>
      </c>
      <c r="B3263">
        <v>10.96</v>
      </c>
      <c r="C3263">
        <v>14.26</v>
      </c>
      <c r="D3263">
        <v>116.7196</v>
      </c>
      <c r="E3263">
        <v>103.5698</v>
      </c>
      <c r="F3263">
        <v>17506.892429</v>
      </c>
      <c r="G3263">
        <v>15537.514303</v>
      </c>
      <c r="H3263">
        <f>(1/(1-91/360*VLOOKUP($A3263,Tbills!$B$4:$C$974,2,1)/100))^((1)/91)-1</f>
        <v>1.4315026533262554E-5</v>
      </c>
      <c r="I3263" s="2">
        <f t="shared" si="589"/>
        <v>69.764566087553519</v>
      </c>
      <c r="J3263">
        <f>VLOOKUP(A3263,'VXX-IV'!A$1:C$4500,3,0)</f>
        <v>69.78</v>
      </c>
      <c r="K3263" s="10">
        <f>I3263/J3263-1</f>
        <v>-2.2117959940504139E-4</v>
      </c>
      <c r="L3263">
        <f t="shared" si="584"/>
        <v>431.73653640580835</v>
      </c>
      <c r="M3263">
        <v>43.2</v>
      </c>
      <c r="O3263">
        <f t="shared" si="585"/>
        <v>224.36718028942281</v>
      </c>
      <c r="R3263">
        <f t="shared" si="586"/>
        <v>63.289352894433343</v>
      </c>
      <c r="U3263" s="2">
        <f t="shared" si="590"/>
        <v>28.866860612765361</v>
      </c>
      <c r="V3263">
        <f>VLOOKUP(A3263,'VXZ-IV'!A$1:C$4500,3,0)</f>
        <v>28.87</v>
      </c>
      <c r="W3263" s="10">
        <f t="shared" si="592"/>
        <v>-1.0874219725109935E-4</v>
      </c>
      <c r="X3263">
        <f t="shared" si="587"/>
        <v>55.752674366113865</v>
      </c>
      <c r="Y3263">
        <v>55.76</v>
      </c>
      <c r="AA3263" s="10">
        <f t="shared" si="593"/>
        <v>-1.3137793913442497E-4</v>
      </c>
      <c r="AB3263">
        <f t="shared" si="588"/>
        <v>57.932305649463721</v>
      </c>
      <c r="AC3263">
        <f>VLOOKUP(A3263,'VIXY-IV'!A$1:E$2000,4,0)</f>
        <v>58.188800000000001</v>
      </c>
      <c r="AD3263" s="10">
        <f t="shared" si="596"/>
        <v>-4.4079676937190948E-3</v>
      </c>
      <c r="AE3263">
        <f>ROW()</f>
        <v>3263</v>
      </c>
      <c r="AF3263">
        <f t="shared" si="583"/>
        <v>0.76858345021037877</v>
      </c>
      <c r="AG3263">
        <f>AG3262*(1-(AG$1+AG$5))^($A3263-$A3262)*(1+2*(E3263/E3262-1))</f>
        <v>79.912530808283989</v>
      </c>
      <c r="AH3263">
        <f>VLOOKUP(A3263,'UVXY-IV'!A$2:E$2000,4,0)</f>
        <v>398.66199999999998</v>
      </c>
      <c r="AI3263">
        <v>20.13</v>
      </c>
      <c r="AJ3263" s="10">
        <f t="shared" si="595"/>
        <v>-0.79954816157977437</v>
      </c>
      <c r="AK3263">
        <f t="shared" si="591"/>
        <v>64.800798679100225</v>
      </c>
      <c r="AL3263">
        <f t="shared" si="598"/>
        <v>32.340000000000003</v>
      </c>
      <c r="AM3263">
        <v>64.680000000000007</v>
      </c>
      <c r="AN3263" s="10">
        <f>AK3263/AM3263-1</f>
        <v>1.8676357312958913E-3</v>
      </c>
      <c r="AO3263">
        <f>AO3262*(1-AO$1+H3262)^($A3263-$A3262)*(2-E3263/E3262)</f>
        <v>66.839677569048845</v>
      </c>
      <c r="AP3263">
        <v>66.849999999999994</v>
      </c>
      <c r="AQ3263" s="10">
        <f t="shared" si="594"/>
        <v>-1.5441183172992812E-4</v>
      </c>
    </row>
    <row r="3264" spans="1:43" x14ac:dyDescent="0.25">
      <c r="A3264" s="1">
        <v>42800</v>
      </c>
      <c r="B3264" s="12">
        <v>11.24</v>
      </c>
      <c r="C3264" s="12">
        <v>14.34</v>
      </c>
      <c r="D3264">
        <v>115.44670000000001</v>
      </c>
      <c r="E3264">
        <v>102.4358</v>
      </c>
      <c r="F3264">
        <v>17395.031903999999</v>
      </c>
      <c r="G3264">
        <v>15437.569877</v>
      </c>
      <c r="H3264">
        <f>(1/(1-91/360*VLOOKUP($A3264,Tbills!$B$4:$C$974,2,1)/100))^((1)/91)-1</f>
        <v>1.4315026533262554E-5</v>
      </c>
      <c r="I3264" s="2">
        <f t="shared" si="589"/>
        <v>68.998692455970243</v>
      </c>
      <c r="J3264">
        <f>VLOOKUP(A3264,'VXX-IV'!A$1:C$4500,3,0)</f>
        <v>69.02</v>
      </c>
      <c r="K3264" s="10">
        <f t="shared" ref="K3264:K3327" si="599">I3264/J3264-1</f>
        <v>-3.087155031838984E-4</v>
      </c>
      <c r="L3264">
        <f t="shared" si="584"/>
        <v>422.2431185849108</v>
      </c>
      <c r="M3264">
        <v>42.300000000000004</v>
      </c>
      <c r="O3264">
        <f t="shared" si="585"/>
        <v>220.65993025092561</v>
      </c>
      <c r="R3264">
        <f t="shared" si="586"/>
        <v>63.62720513863875</v>
      </c>
      <c r="U3264" s="2">
        <f t="shared" si="590"/>
        <v>28.680317330858191</v>
      </c>
      <c r="V3264">
        <f>VLOOKUP(A3264,'VXZ-IV'!A$1:C$4500,3,0)</f>
        <v>28.68</v>
      </c>
      <c r="W3264" s="10">
        <f t="shared" si="592"/>
        <v>1.1064534804372528E-5</v>
      </c>
      <c r="X3264">
        <f t="shared" si="587"/>
        <v>56.107484908640167</v>
      </c>
      <c r="Y3264">
        <v>56.12</v>
      </c>
      <c r="AA3264" s="10">
        <f t="shared" si="593"/>
        <v>-2.2300590448731672E-4</v>
      </c>
      <c r="AB3264">
        <f t="shared" si="588"/>
        <v>57.297349315199014</v>
      </c>
      <c r="AC3264">
        <f>VLOOKUP(A3264,'VIXY-IV'!A$1:E$2000,4,0)</f>
        <v>57.550800000000002</v>
      </c>
      <c r="AD3264" s="10">
        <f t="shared" si="596"/>
        <v>-4.4039472049213213E-3</v>
      </c>
      <c r="AE3264">
        <f>ROW()</f>
        <v>3264</v>
      </c>
      <c r="AF3264">
        <f t="shared" si="583"/>
        <v>0.78382147838214788</v>
      </c>
      <c r="AG3264">
        <f>AG3263*(1-(AG$1+AG$5))^($A3264-$A3263)*(1+2*(E3264/E3263-1))</f>
        <v>78.154682553685291</v>
      </c>
      <c r="AH3264">
        <f>VLOOKUP(A3264,'UVXY-IV'!A$2:E$2000,4,0)</f>
        <v>389.91399999999999</v>
      </c>
      <c r="AJ3264" s="10">
        <f t="shared" si="595"/>
        <v>-0.79955917829653389</v>
      </c>
      <c r="AK3264">
        <f t="shared" si="591"/>
        <v>65.501158476540297</v>
      </c>
      <c r="AO3264">
        <f>AO3263*(1-AO$1+H3263)^($A3264-$A3263)*(2-E3264/E3263)</f>
        <v>67.566918708508638</v>
      </c>
      <c r="AP3264">
        <v>67.58</v>
      </c>
      <c r="AQ3264" s="10">
        <f t="shared" si="594"/>
        <v>-1.9356749765253589E-4</v>
      </c>
    </row>
    <row r="3265" spans="1:43" x14ac:dyDescent="0.25">
      <c r="A3265" s="1">
        <v>42801</v>
      </c>
      <c r="B3265" s="12">
        <v>11.45</v>
      </c>
      <c r="C3265" s="12">
        <v>14.41</v>
      </c>
      <c r="D3265">
        <v>115.4837</v>
      </c>
      <c r="E3265">
        <v>102.4671</v>
      </c>
      <c r="F3265">
        <v>17439.264207</v>
      </c>
      <c r="G3265">
        <v>15476.603732</v>
      </c>
      <c r="H3265">
        <f>(1/(1-91/360*VLOOKUP($A3265,Tbills!$B$4:$C$974,2,1)/100))^((1)/91)-1</f>
        <v>1.4315026533262554E-5</v>
      </c>
      <c r="I3265" s="2">
        <f t="shared" si="589"/>
        <v>69.019123164968079</v>
      </c>
      <c r="J3265">
        <f>VLOOKUP(A3265,'VXX-IV'!A$1:C$4500,3,0)</f>
        <v>69.03</v>
      </c>
      <c r="K3265" s="10">
        <f t="shared" si="599"/>
        <v>-1.5756678302070171E-4</v>
      </c>
      <c r="L3265">
        <f t="shared" si="584"/>
        <v>422.48810621396461</v>
      </c>
      <c r="M3265">
        <v>42.300000000000004</v>
      </c>
      <c r="O3265">
        <f t="shared" si="585"/>
        <v>220.75362726324161</v>
      </c>
      <c r="R3265">
        <f t="shared" si="586"/>
        <v>63.614608403266601</v>
      </c>
      <c r="U3265" s="2">
        <f t="shared" si="590"/>
        <v>28.752544891147156</v>
      </c>
      <c r="V3265">
        <f>VLOOKUP(A3265,'VXZ-IV'!A$1:C$4500,3,0)</f>
        <v>28.76</v>
      </c>
      <c r="W3265" s="10">
        <f t="shared" si="592"/>
        <v>-2.5921797123940049E-4</v>
      </c>
      <c r="X3265">
        <f t="shared" si="587"/>
        <v>55.964348468114324</v>
      </c>
      <c r="Y3265">
        <v>55.97</v>
      </c>
      <c r="AA3265" s="10">
        <f t="shared" si="593"/>
        <v>-1.0097430562217014E-4</v>
      </c>
      <c r="AB3265">
        <f t="shared" si="588"/>
        <v>57.314641022800899</v>
      </c>
      <c r="AC3265">
        <f>VLOOKUP(A3265,'VIXY-IV'!A$1:E$2000,4,0)</f>
        <v>57.568800000000003</v>
      </c>
      <c r="AD3265" s="10">
        <f t="shared" si="596"/>
        <v>-4.4148736329244764E-3</v>
      </c>
      <c r="AE3265">
        <f>ROW()</f>
        <v>3265</v>
      </c>
      <c r="AF3265">
        <f t="shared" si="583"/>
        <v>0.79458709229701585</v>
      </c>
      <c r="AG3265">
        <f>AG3264*(1-(AG$1+AG$5))^($A3265-$A3264)*(1+2*(E3265/E3264-1))</f>
        <v>78.199808696140877</v>
      </c>
      <c r="AH3265">
        <f>VLOOKUP(A3265,'UVXY-IV'!A$2:E$2000,4,0)</f>
        <v>390.14400000000001</v>
      </c>
      <c r="AJ3265" s="10">
        <f t="shared" si="595"/>
        <v>-0.79956167800570843</v>
      </c>
      <c r="AK3265">
        <f t="shared" si="591"/>
        <v>65.478094316834742</v>
      </c>
      <c r="AO3265">
        <f>AO3264*(1-AO$1+H3264)^($A3265-$A3264)*(2-E3265/E3264)</f>
        <v>67.544741787404547</v>
      </c>
      <c r="AP3265">
        <v>67.55</v>
      </c>
      <c r="AQ3265" s="10">
        <f t="shared" si="594"/>
        <v>-7.784178527681096E-5</v>
      </c>
    </row>
    <row r="3266" spans="1:43" x14ac:dyDescent="0.25">
      <c r="A3266" s="1">
        <v>42802</v>
      </c>
      <c r="B3266" s="12">
        <v>11.86</v>
      </c>
      <c r="C3266" s="12">
        <v>14.54</v>
      </c>
      <c r="D3266">
        <v>115.4151</v>
      </c>
      <c r="E3266">
        <v>102.40479999999999</v>
      </c>
      <c r="F3266">
        <v>17409.987510999999</v>
      </c>
      <c r="G3266">
        <v>15450.400363999999</v>
      </c>
      <c r="H3266">
        <f>(1/(1-91/360*VLOOKUP($A3266,Tbills!$B$4:$C$974,2,1)/100))^((1)/91)-1</f>
        <v>1.4315026533262554E-5</v>
      </c>
      <c r="I3266" s="2">
        <f t="shared" si="589"/>
        <v>68.976442270440955</v>
      </c>
      <c r="J3266">
        <f>VLOOKUP(A3266,'VXX-IV'!A$1:C$4500,3,0)</f>
        <v>69</v>
      </c>
      <c r="K3266" s="10">
        <f t="shared" si="599"/>
        <v>-3.4141637042095496E-4</v>
      </c>
      <c r="L3266">
        <f t="shared" si="584"/>
        <v>421.96132567129951</v>
      </c>
      <c r="M3266">
        <v>42.199999999999996</v>
      </c>
      <c r="O3266">
        <f t="shared" si="585"/>
        <v>220.54486763445476</v>
      </c>
      <c r="R3266">
        <f t="shared" si="586"/>
        <v>63.63107064211988</v>
      </c>
      <c r="U3266" s="2">
        <f t="shared" si="590"/>
        <v>28.703575768112501</v>
      </c>
      <c r="V3266">
        <f>VLOOKUP(A3266,'VXZ-IV'!A$1:C$4500,3,0)</f>
        <v>28.71</v>
      </c>
      <c r="W3266" s="10">
        <f t="shared" si="592"/>
        <v>-2.2376286616165864E-4</v>
      </c>
      <c r="X3266">
        <f t="shared" si="587"/>
        <v>56.057830522885652</v>
      </c>
      <c r="Y3266">
        <v>56.07</v>
      </c>
      <c r="AA3266" s="10">
        <f t="shared" si="593"/>
        <v>-2.1704079033968426E-4</v>
      </c>
      <c r="AB3266">
        <f t="shared" si="588"/>
        <v>57.279577939224289</v>
      </c>
      <c r="AC3266">
        <f>VLOOKUP(A3266,'VIXY-IV'!A$1:E$2000,4,0)</f>
        <v>57.535600000000002</v>
      </c>
      <c r="AD3266" s="10">
        <f t="shared" si="596"/>
        <v>-4.4498025705078659E-3</v>
      </c>
      <c r="AE3266">
        <f>ROW()</f>
        <v>3266</v>
      </c>
      <c r="AF3266">
        <f t="shared" si="583"/>
        <v>0.81568088033012376</v>
      </c>
      <c r="AG3266">
        <f>AG3265*(1-(AG$1+AG$5))^($A3266-$A3265)*(1+2*(E3266/E3265-1))</f>
        <v>78.102085701887532</v>
      </c>
      <c r="AH3266">
        <f>VLOOKUP(A3266,'UVXY-IV'!A$2:E$2000,4,0)</f>
        <v>389.66199999999998</v>
      </c>
      <c r="AJ3266" s="10">
        <f t="shared" si="595"/>
        <v>-0.79956453105027547</v>
      </c>
      <c r="AK3266">
        <f t="shared" si="591"/>
        <v>65.5148534813612</v>
      </c>
      <c r="AO3266">
        <f>AO3265*(1-AO$1+H3265)^($A3266-$A3265)*(2-E3266/E3265)</f>
        <v>67.584276736069967</v>
      </c>
      <c r="AP3266">
        <v>67.59</v>
      </c>
      <c r="AQ3266" s="10">
        <f t="shared" si="594"/>
        <v>-8.4676193668253852E-5</v>
      </c>
    </row>
    <row r="3267" spans="1:43" x14ac:dyDescent="0.25">
      <c r="A3267" s="1">
        <v>42803</v>
      </c>
      <c r="B3267" s="12">
        <v>12.3</v>
      </c>
      <c r="C3267" s="12">
        <v>14.78</v>
      </c>
      <c r="D3267">
        <v>115.7311</v>
      </c>
      <c r="E3267">
        <v>102.6837</v>
      </c>
      <c r="F3267">
        <v>17381.106807</v>
      </c>
      <c r="G3267">
        <v>15424.549164</v>
      </c>
      <c r="H3267">
        <f>(1/(1-91/360*VLOOKUP($A3267,Tbills!$B$4:$C$974,2,1)/100))^((1)/91)-1</f>
        <v>2.0714120376519318E-5</v>
      </c>
      <c r="I3267" s="2">
        <f t="shared" si="589"/>
        <v>69.163609362299113</v>
      </c>
      <c r="J3267">
        <f>VLOOKUP(A3267,'VXX-IV'!A$1:C$4500,3,0)</f>
        <v>69.180000000000007</v>
      </c>
      <c r="K3267" s="10">
        <f t="shared" si="599"/>
        <v>-2.3692740244141142E-4</v>
      </c>
      <c r="L3267">
        <f t="shared" si="584"/>
        <v>424.24936265894968</v>
      </c>
      <c r="M3267">
        <v>42.5</v>
      </c>
      <c r="O3267">
        <f t="shared" si="585"/>
        <v>221.43838783626757</v>
      </c>
      <c r="R3267">
        <f t="shared" si="586"/>
        <v>63.541548311868517</v>
      </c>
      <c r="U3267" s="2">
        <f t="shared" si="590"/>
        <v>28.655261866001489</v>
      </c>
      <c r="V3267">
        <f>VLOOKUP(A3267,'VXZ-IV'!A$1:C$4500,3,0)</f>
        <v>28.66</v>
      </c>
      <c r="W3267" s="10">
        <f t="shared" si="592"/>
        <v>-1.6532219115528157E-4</v>
      </c>
      <c r="X3267">
        <f t="shared" si="587"/>
        <v>56.150711288333824</v>
      </c>
      <c r="Y3267">
        <v>56.16</v>
      </c>
      <c r="AA3267" s="10">
        <f t="shared" si="593"/>
        <v>-1.6539728750308846E-4</v>
      </c>
      <c r="AB3267">
        <f t="shared" si="588"/>
        <v>57.435362797720472</v>
      </c>
      <c r="AC3267">
        <f>VLOOKUP(A3267,'VIXY-IV'!A$1:E$2000,4,0)</f>
        <v>57.688800000000001</v>
      </c>
      <c r="AD3267" s="10">
        <f t="shared" si="596"/>
        <v>-4.3931786114380644E-3</v>
      </c>
      <c r="AE3267">
        <f>ROW()</f>
        <v>3267</v>
      </c>
      <c r="AF3267">
        <f t="shared" si="583"/>
        <v>0.83220568335588641</v>
      </c>
      <c r="AG3267">
        <f>AG3266*(1-(AG$1+AG$5))^($A3267-$A3266)*(1+2*(E3267/E3266-1))</f>
        <v>78.52486229740866</v>
      </c>
      <c r="AH3267">
        <f>VLOOKUP(A3267,'UVXY-IV'!A$2:E$2000,4,0)</f>
        <v>391.77600000000001</v>
      </c>
      <c r="AJ3267" s="10">
        <f t="shared" si="595"/>
        <v>-0.79956694055427424</v>
      </c>
      <c r="AK3267">
        <f t="shared" si="591"/>
        <v>65.333380374324165</v>
      </c>
      <c r="AO3267">
        <f>AO3266*(1-AO$1+H3266)^($A3267-$A3266)*(2-E3267/E3266)</f>
        <v>67.398682561743371</v>
      </c>
      <c r="AP3267">
        <v>67.41</v>
      </c>
      <c r="AQ3267" s="10">
        <f t="shared" si="594"/>
        <v>-1.6788960475633274E-4</v>
      </c>
    </row>
    <row r="3268" spans="1:43" x14ac:dyDescent="0.25">
      <c r="A3268" s="1">
        <v>42804</v>
      </c>
      <c r="B3268" s="12">
        <v>11.66</v>
      </c>
      <c r="C3268" s="12">
        <v>14.38</v>
      </c>
      <c r="D3268">
        <v>113.7873</v>
      </c>
      <c r="E3268">
        <v>100.9569</v>
      </c>
      <c r="F3268">
        <v>17237.797584</v>
      </c>
      <c r="G3268">
        <v>15297.052476999999</v>
      </c>
      <c r="H3268">
        <f>(1/(1-91/360*VLOOKUP($A3268,Tbills!$B$4:$C$974,2,1)/100))^((1)/91)-1</f>
        <v>2.0714120376519318E-5</v>
      </c>
      <c r="I3268" s="2">
        <f t="shared" si="589"/>
        <v>68.000290936616452</v>
      </c>
      <c r="J3268">
        <f>VLOOKUP(A3268,'VXX-IV'!A$1:C$4500,3,0)</f>
        <v>68.02</v>
      </c>
      <c r="K3268" s="10">
        <f t="shared" si="599"/>
        <v>-2.8975394565633472E-4</v>
      </c>
      <c r="L3268">
        <f t="shared" si="584"/>
        <v>409.9703812468623</v>
      </c>
      <c r="M3268">
        <v>41</v>
      </c>
      <c r="O3268">
        <f t="shared" si="585"/>
        <v>215.84532265728194</v>
      </c>
      <c r="R3268">
        <f t="shared" si="586"/>
        <v>64.072931008576873</v>
      </c>
      <c r="U3268" s="2">
        <f t="shared" si="590"/>
        <v>28.418302982614037</v>
      </c>
      <c r="V3268">
        <f>VLOOKUP(A3268,'VXZ-IV'!A$1:C$4500,3,0)</f>
        <v>28.42</v>
      </c>
      <c r="W3268" s="10">
        <f t="shared" si="592"/>
        <v>-5.9712082546292677E-5</v>
      </c>
      <c r="X3268">
        <f t="shared" si="587"/>
        <v>56.61392222349027</v>
      </c>
      <c r="Y3268">
        <v>56.62</v>
      </c>
      <c r="AA3268" s="10">
        <f t="shared" si="593"/>
        <v>-1.073432799315599E-4</v>
      </c>
      <c r="AB3268">
        <f t="shared" si="588"/>
        <v>56.469277351548484</v>
      </c>
      <c r="AC3268">
        <f>VLOOKUP(A3268,'VIXY-IV'!A$1:E$2000,4,0)</f>
        <v>56.715200000000003</v>
      </c>
      <c r="AD3268" s="10">
        <f t="shared" si="596"/>
        <v>-4.3360977031116077E-3</v>
      </c>
      <c r="AE3268">
        <f>ROW()</f>
        <v>3268</v>
      </c>
      <c r="AF3268">
        <f t="shared" si="583"/>
        <v>0.81084840055632823</v>
      </c>
      <c r="AG3268">
        <f>AG3267*(1-(AG$1+AG$5))^($A3268-$A3267)*(1+2*(E3268/E3267-1))</f>
        <v>75.881248508995938</v>
      </c>
      <c r="AH3268">
        <f>VLOOKUP(A3268,'UVXY-IV'!A$2:E$2000,4,0)</f>
        <v>378.56599999999997</v>
      </c>
      <c r="AJ3268" s="10">
        <f t="shared" si="595"/>
        <v>-0.79955609191264942</v>
      </c>
      <c r="AK3268">
        <f t="shared" si="591"/>
        <v>66.428977513451883</v>
      </c>
      <c r="AO3268">
        <f>AO3267*(1-AO$1+H3267)^($A3268-$A3267)*(2-E3268/E3267)</f>
        <v>68.530990178163648</v>
      </c>
      <c r="AP3268">
        <v>68.540000000000006</v>
      </c>
      <c r="AQ3268" s="10">
        <f t="shared" si="594"/>
        <v>-1.3145348462728634E-4</v>
      </c>
    </row>
    <row r="3269" spans="1:43" x14ac:dyDescent="0.25">
      <c r="A3269" s="1">
        <v>42807</v>
      </c>
      <c r="B3269" s="12">
        <v>11.35</v>
      </c>
      <c r="C3269" s="12">
        <v>14.36</v>
      </c>
      <c r="D3269">
        <v>110.9158</v>
      </c>
      <c r="E3269">
        <v>98.402900000000002</v>
      </c>
      <c r="F3269">
        <v>17150.269336000001</v>
      </c>
      <c r="G3269">
        <v>15218.428123</v>
      </c>
      <c r="H3269">
        <f>(1/(1-91/360*VLOOKUP($A3269,Tbills!$B$4:$C$974,2,1)/100))^((1)/91)-1</f>
        <v>2.0714120376519318E-5</v>
      </c>
      <c r="I3269" s="2">
        <f t="shared" si="589"/>
        <v>66.279408668820139</v>
      </c>
      <c r="J3269">
        <f>VLOOKUP(A3269,'VXX-IV'!A$1:C$4500,3,0)</f>
        <v>66.3</v>
      </c>
      <c r="K3269" s="10">
        <f t="shared" si="599"/>
        <v>-3.1057814750912183E-4</v>
      </c>
      <c r="L3269">
        <f t="shared" si="584"/>
        <v>389.19898458156939</v>
      </c>
      <c r="M3269">
        <v>39</v>
      </c>
      <c r="O3269">
        <f t="shared" si="585"/>
        <v>207.63367242597661</v>
      </c>
      <c r="R3269">
        <f t="shared" si="586"/>
        <v>64.874588227280384</v>
      </c>
      <c r="U3269" s="2">
        <f t="shared" si="590"/>
        <v>28.271935345808615</v>
      </c>
      <c r="V3269">
        <f>VLOOKUP(A3269,'VXZ-IV'!A$1:C$4500,3,0)</f>
        <v>28.28</v>
      </c>
      <c r="W3269" s="10">
        <f t="shared" si="592"/>
        <v>-2.8517164750307966E-4</v>
      </c>
      <c r="X3269">
        <f t="shared" si="587"/>
        <v>56.90213069138062</v>
      </c>
      <c r="Y3269">
        <v>56.91</v>
      </c>
      <c r="AA3269" s="10">
        <f t="shared" si="593"/>
        <v>-1.3827637707564122E-4</v>
      </c>
      <c r="AB3269">
        <f t="shared" si="588"/>
        <v>55.040099822319391</v>
      </c>
      <c r="AC3269">
        <f>VLOOKUP(A3269,'VIXY-IV'!A$1:E$2000,4,0)</f>
        <v>55.274799999999999</v>
      </c>
      <c r="AD3269" s="10">
        <f t="shared" si="596"/>
        <v>-4.2460610925884046E-3</v>
      </c>
      <c r="AE3269">
        <f>ROW()</f>
        <v>3269</v>
      </c>
      <c r="AF3269">
        <f t="shared" si="583"/>
        <v>0.79038997214484685</v>
      </c>
      <c r="AG3269">
        <f>AG3268*(1-(AG$1+AG$5))^($A3269-$A3268)*(1+2*(E3269/E3268-1))</f>
        <v>72.034689466630155</v>
      </c>
      <c r="AH3269">
        <f>VLOOKUP(A3269,'UVXY-IV'!A$2:E$2000,4,0)</f>
        <v>359.358</v>
      </c>
      <c r="AJ3269" s="10">
        <f t="shared" si="595"/>
        <v>-0.79954616436358683</v>
      </c>
      <c r="AK3269">
        <f t="shared" si="591"/>
        <v>68.099976523243242</v>
      </c>
      <c r="AO3269">
        <f>AO3268*(1-AO$1+H3268)^($A3269-$A3268)*(2-E3269/E3268)</f>
        <v>70.261251947499744</v>
      </c>
      <c r="AP3269">
        <v>70.28</v>
      </c>
      <c r="AQ3269" s="10">
        <f t="shared" si="594"/>
        <v>-2.6676227234290195E-4</v>
      </c>
    </row>
    <row r="3270" spans="1:43" x14ac:dyDescent="0.25">
      <c r="A3270" s="1">
        <v>42808</v>
      </c>
      <c r="B3270" s="12">
        <v>12.3</v>
      </c>
      <c r="C3270" s="12">
        <v>14.63</v>
      </c>
      <c r="D3270">
        <v>113.188</v>
      </c>
      <c r="E3270">
        <v>100.41670000000001</v>
      </c>
      <c r="F3270">
        <v>17316.130384</v>
      </c>
      <c r="G3270">
        <v>15365.291009</v>
      </c>
      <c r="H3270">
        <f>(1/(1-91/360*VLOOKUP($A3270,Tbills!$B$4:$C$974,2,1)/100))^((1)/91)-1</f>
        <v>2.0714120376519318E-5</v>
      </c>
      <c r="I3270" s="2">
        <f t="shared" si="589"/>
        <v>67.635546803115801</v>
      </c>
      <c r="J3270">
        <f>VLOOKUP(A3270,'VXX-IV'!A$1:C$4500,3,0)</f>
        <v>67.650000000000006</v>
      </c>
      <c r="K3270" s="10">
        <f t="shared" si="599"/>
        <v>-2.1364666495493623E-4</v>
      </c>
      <c r="L3270">
        <f t="shared" si="584"/>
        <v>405.1188554546539</v>
      </c>
      <c r="M3270">
        <v>40.599999999999994</v>
      </c>
      <c r="O3270">
        <f t="shared" si="585"/>
        <v>214.00024674824843</v>
      </c>
      <c r="R3270">
        <f t="shared" si="586"/>
        <v>64.207861384311741</v>
      </c>
      <c r="U3270" s="2">
        <f t="shared" si="590"/>
        <v>28.5446585027879</v>
      </c>
      <c r="V3270">
        <f>VLOOKUP(A3270,'VXZ-IV'!A$1:C$4500,3,0)</f>
        <v>28.55</v>
      </c>
      <c r="W3270" s="10">
        <f t="shared" si="592"/>
        <v>-1.8709272196504312E-4</v>
      </c>
      <c r="X3270">
        <f t="shared" si="587"/>
        <v>56.352089244551557</v>
      </c>
      <c r="Y3270">
        <v>56.36</v>
      </c>
      <c r="AA3270" s="10">
        <f t="shared" si="593"/>
        <v>-1.403611683541417E-4</v>
      </c>
      <c r="AB3270">
        <f t="shared" si="588"/>
        <v>56.166275294162659</v>
      </c>
      <c r="AC3270">
        <f>VLOOKUP(A3270,'VIXY-IV'!A$1:E$2000,4,0)</f>
        <v>56.405999999999999</v>
      </c>
      <c r="AD3270" s="10">
        <f t="shared" si="596"/>
        <v>-4.2499859205995527E-3</v>
      </c>
      <c r="AE3270">
        <f>ROW()</f>
        <v>3270</v>
      </c>
      <c r="AF3270">
        <f t="shared" si="583"/>
        <v>0.84073820915926178</v>
      </c>
      <c r="AG3270">
        <f>AG3269*(1-(AG$1+AG$5))^($A3270-$A3269)*(1+2*(E3270/E3269-1))</f>
        <v>74.980520009158482</v>
      </c>
      <c r="AH3270">
        <f>VLOOKUP(A3270,'UVXY-IV'!A$2:E$2000,4,0)</f>
        <v>374.05200000000002</v>
      </c>
      <c r="AJ3270" s="10">
        <f t="shared" si="595"/>
        <v>-0.79954519690000725</v>
      </c>
      <c r="AK3270">
        <f t="shared" si="591"/>
        <v>66.703214255912357</v>
      </c>
      <c r="AO3270">
        <f>AO3269*(1-AO$1+H3269)^($A3270-$A3269)*(2-E3270/E3269)</f>
        <v>68.822246479195414</v>
      </c>
      <c r="AP3270">
        <v>68.83</v>
      </c>
      <c r="AQ3270" s="10">
        <f t="shared" si="594"/>
        <v>-1.1264740381500271E-4</v>
      </c>
    </row>
    <row r="3271" spans="1:43" x14ac:dyDescent="0.25">
      <c r="A3271" s="1">
        <v>42809</v>
      </c>
      <c r="B3271" s="12">
        <v>11.63</v>
      </c>
      <c r="C3271" s="12">
        <v>14.2</v>
      </c>
      <c r="D3271">
        <v>110.31399999999999</v>
      </c>
      <c r="E3271">
        <v>97.864900000000006</v>
      </c>
      <c r="F3271">
        <v>17093.258236999998</v>
      </c>
      <c r="G3271">
        <v>15167.209413</v>
      </c>
      <c r="H3271">
        <f>(1/(1-91/360*VLOOKUP($A3271,Tbills!$B$4:$C$974,2,1)/100))^((1)/91)-1</f>
        <v>2.0714120376519318E-5</v>
      </c>
      <c r="I3271" s="2">
        <f t="shared" si="589"/>
        <v>65.916579325403703</v>
      </c>
      <c r="J3271">
        <f>VLOOKUP(A3271,'VXX-IV'!A$1:C$4500,3,0)</f>
        <v>65.94</v>
      </c>
      <c r="K3271" s="10">
        <f t="shared" si="599"/>
        <v>-3.5518159836667174E-4</v>
      </c>
      <c r="L3271">
        <f t="shared" si="584"/>
        <v>384.51958980633293</v>
      </c>
      <c r="M3271">
        <v>3.85</v>
      </c>
      <c r="O3271">
        <f t="shared" si="585"/>
        <v>205.83601413040213</v>
      </c>
      <c r="R3271">
        <f t="shared" si="586"/>
        <v>65.020750503084571</v>
      </c>
      <c r="U3271" s="2">
        <f t="shared" si="590"/>
        <v>28.176579351056048</v>
      </c>
      <c r="V3271">
        <f>VLOOKUP(A3271,'VXZ-IV'!A$1:C$4500,3,0)</f>
        <v>28.18</v>
      </c>
      <c r="W3271" s="10">
        <f t="shared" si="592"/>
        <v>-1.213856970884164E-4</v>
      </c>
      <c r="X3271">
        <f t="shared" si="587"/>
        <v>57.077623215985518</v>
      </c>
      <c r="Y3271">
        <v>57.09</v>
      </c>
      <c r="AA3271" s="10">
        <f t="shared" si="593"/>
        <v>-2.1679425493925653E-4</v>
      </c>
      <c r="AB3271">
        <f t="shared" si="588"/>
        <v>54.738765646183097</v>
      </c>
      <c r="AC3271">
        <f>VLOOKUP(A3271,'VIXY-IV'!A$1:E$2000,4,0)</f>
        <v>54.971200000000003</v>
      </c>
      <c r="AD3271" s="10">
        <f t="shared" si="596"/>
        <v>-4.2282932484083435E-3</v>
      </c>
      <c r="AE3271">
        <f>ROW()</f>
        <v>3271</v>
      </c>
      <c r="AF3271">
        <f t="shared" ref="AF3271:AF3334" si="600">B3271/C3271</f>
        <v>0.81901408450704238</v>
      </c>
      <c r="AG3271">
        <f>AG3270*(1-(AG$1+AG$5))^($A3271-$A3270)*(1+2*(E3271/E3270-1))</f>
        <v>71.167295581166314</v>
      </c>
      <c r="AH3271">
        <f>VLOOKUP(A3271,'UVXY-IV'!A$2:E$2000,4,0)</f>
        <v>355.02199999999999</v>
      </c>
      <c r="AJ3271" s="10">
        <f t="shared" si="595"/>
        <v>-0.79954116764266348</v>
      </c>
      <c r="AK3271">
        <f t="shared" si="591"/>
        <v>68.395097850176867</v>
      </c>
      <c r="AO3271">
        <f>AO3270*(1-AO$1+H3270)^($A3271-$A3270)*(2-E3271/E3270)</f>
        <v>70.570016475349675</v>
      </c>
      <c r="AP3271">
        <v>70.58</v>
      </c>
      <c r="AQ3271" s="10">
        <f t="shared" si="594"/>
        <v>-1.4144976835250844E-4</v>
      </c>
    </row>
    <row r="3272" spans="1:43" x14ac:dyDescent="0.25">
      <c r="A3272" s="1">
        <v>42810</v>
      </c>
      <c r="B3272" s="12">
        <v>11.21</v>
      </c>
      <c r="C3272" s="12">
        <v>13.78</v>
      </c>
      <c r="D3272">
        <v>106.771</v>
      </c>
      <c r="E3272">
        <v>94.719700000000003</v>
      </c>
      <c r="F3272">
        <v>16854.975448000001</v>
      </c>
      <c r="G3272">
        <v>14955.461880999999</v>
      </c>
      <c r="H3272">
        <f>(1/(1-91/360*VLOOKUP($A3272,Tbills!$B$4:$C$974,2,1)/100))^((1)/91)-1</f>
        <v>2.1688326397484303E-5</v>
      </c>
      <c r="I3272" s="2">
        <f t="shared" si="589"/>
        <v>63.797953842265372</v>
      </c>
      <c r="J3272">
        <f>VLOOKUP(A3272,'VXX-IV'!A$1:C$4500,3,0)</f>
        <v>63.81</v>
      </c>
      <c r="K3272" s="10">
        <f t="shared" si="599"/>
        <v>-1.8878166015723341E-4</v>
      </c>
      <c r="L3272">
        <f t="shared" ref="L3272:L3335" si="601">L3271*(1-L$1+H3272)^($A3272-$A3271)*(1+2*(E3272/E3271-1))</f>
        <v>359.79560686495137</v>
      </c>
      <c r="M3272">
        <v>36.01</v>
      </c>
      <c r="O3272">
        <f t="shared" ref="O3272:O3335" si="602">O3271*(1-(O$1+O$5))^($A3272-$A3271)*(1+1.5*(E3272/E3271-1))</f>
        <v>195.90661909462756</v>
      </c>
      <c r="R3272">
        <f t="shared" ref="R3272:R3335" si="603">R3271*(1-IF($A3272&lt;=R3267,R$1,R$1+IF(AND(WEEKDAY($A3272)&lt;&gt;1,WEEKDAY($A3272)&lt;&gt;7),S$1,0)))^($A3272-$A3271)*(1-0.5*(E3272/E3271-1))</f>
        <v>66.062588344578884</v>
      </c>
      <c r="U3272" s="2">
        <f t="shared" si="590"/>
        <v>27.783115802347847</v>
      </c>
      <c r="V3272">
        <f>VLOOKUP(A3272,'VXZ-IV'!A$1:C$4500,3,0)</f>
        <v>27.79</v>
      </c>
      <c r="W3272" s="10">
        <f t="shared" si="592"/>
        <v>-2.4772211774570785E-4</v>
      </c>
      <c r="X3272">
        <f t="shared" ref="X3272:X3335" si="604">X3271*(1-X$1+H3272)^($A3272-$A3271)*(2-G3272/G3271)</f>
        <v>57.873591481754872</v>
      </c>
      <c r="Y3272">
        <v>57.88</v>
      </c>
      <c r="AA3272" s="10">
        <f t="shared" si="593"/>
        <v>-1.1072077133955638E-4</v>
      </c>
      <c r="AB3272">
        <f t="shared" ref="AB3272:AB3335" si="605">AB3271*$E3272/$E3271*(1-(AB$1+AB$5+IF(AND(WEEKDAY(A3272)&lt;&gt;1,WEEKDAY(A3272)&lt;&gt;7),IF(A3272&lt;AC$2,AC$1,AC$3),0)))^($A3272-$A3271)</f>
        <v>52.9793616347362</v>
      </c>
      <c r="AC3272">
        <f>VLOOKUP(A3272,'VIXY-IV'!A$1:E$2000,4,0)</f>
        <v>53.203200000000002</v>
      </c>
      <c r="AD3272" s="10">
        <f t="shared" si="596"/>
        <v>-4.207235002101406E-3</v>
      </c>
      <c r="AE3272">
        <f>ROW()</f>
        <v>3272</v>
      </c>
      <c r="AF3272">
        <f t="shared" si="600"/>
        <v>0.8134978229317853</v>
      </c>
      <c r="AG3272">
        <f>AG3271*(1-(AG$1+AG$5))^($A3272-$A3271)*(1+2*(E3272/E3271-1))</f>
        <v>66.590676448191346</v>
      </c>
      <c r="AH3272">
        <f>VLOOKUP(A3272,'UVXY-IV'!A$2:E$2000,4,0)</f>
        <v>332.18</v>
      </c>
      <c r="AJ3272" s="10">
        <f t="shared" si="595"/>
        <v>-0.79953435953943242</v>
      </c>
      <c r="AK3272">
        <f t="shared" si="591"/>
        <v>70.589904073336882</v>
      </c>
      <c r="AO3272">
        <f>AO3271*(1-AO$1+H3271)^($A3272-$A3271)*(2-E3272/E3271)</f>
        <v>72.836823298674446</v>
      </c>
      <c r="AP3272">
        <v>72.849999999999994</v>
      </c>
      <c r="AQ3272" s="10">
        <f t="shared" si="594"/>
        <v>-1.808744176464705E-4</v>
      </c>
    </row>
    <row r="3273" spans="1:43" x14ac:dyDescent="0.25">
      <c r="A3273" s="1">
        <v>42811</v>
      </c>
      <c r="B3273" s="12">
        <v>11.28</v>
      </c>
      <c r="C3273" s="12">
        <v>13.92</v>
      </c>
      <c r="D3273">
        <v>106.6206</v>
      </c>
      <c r="E3273">
        <v>94.584199999999996</v>
      </c>
      <c r="F3273">
        <v>16725.860207000002</v>
      </c>
      <c r="G3273">
        <v>14840.573246</v>
      </c>
      <c r="H3273">
        <f>(1/(1-91/360*VLOOKUP($A3273,Tbills!$B$4:$C$974,2,1)/100))^((1)/91)-1</f>
        <v>2.1688326397484303E-5</v>
      </c>
      <c r="I3273" s="2">
        <f t="shared" ref="I3273:I3336" si="606">I3272*$D3273/$D3272*(1-I$1)^($A3273-$A3272)</f>
        <v>63.706533198658512</v>
      </c>
      <c r="J3273">
        <f>VLOOKUP(A3273,'VXX-IV'!A$1:C$4500,3,0)</f>
        <v>63.72</v>
      </c>
      <c r="K3273" s="10">
        <f t="shared" si="599"/>
        <v>-2.1134339832840077E-4</v>
      </c>
      <c r="L3273">
        <f t="shared" si="601"/>
        <v>358.75776811861073</v>
      </c>
      <c r="M3273">
        <v>35.909999999999997</v>
      </c>
      <c r="O3273">
        <f t="shared" si="602"/>
        <v>195.47965408540213</v>
      </c>
      <c r="R3273">
        <f t="shared" si="603"/>
        <v>66.106852293627</v>
      </c>
      <c r="U3273" s="2">
        <f t="shared" ref="U3273:U3336" si="607">U3272*$F3273/$F3272*(1-U$1)^($A3273-$A3272)</f>
        <v>27.56961477057979</v>
      </c>
      <c r="V3273">
        <f>VLOOKUP(A3273,'VXZ-IV'!A$1:C$4500,3,0)</f>
        <v>27.57</v>
      </c>
      <c r="W3273" s="10">
        <f t="shared" si="592"/>
        <v>-1.3972775488202416E-5</v>
      </c>
      <c r="X3273">
        <f t="shared" si="604"/>
        <v>58.317287267591098</v>
      </c>
      <c r="Y3273">
        <v>58.33</v>
      </c>
      <c r="AA3273" s="10">
        <f t="shared" si="593"/>
        <v>-2.1794500958172147E-4</v>
      </c>
      <c r="AB3273">
        <f t="shared" si="605"/>
        <v>52.903373423244879</v>
      </c>
      <c r="AC3273">
        <f>VLOOKUP(A3273,'VIXY-IV'!A$1:E$2000,4,0)</f>
        <v>53.124400000000001</v>
      </c>
      <c r="AD3273" s="10">
        <f t="shared" si="596"/>
        <v>-4.1605472580419356E-3</v>
      </c>
      <c r="AE3273">
        <f>ROW()</f>
        <v>3273</v>
      </c>
      <c r="AF3273">
        <f t="shared" si="600"/>
        <v>0.81034482758620685</v>
      </c>
      <c r="AG3273">
        <f>AG3272*(1-(AG$1+AG$5))^($A3273-$A3272)*(1+2*(E3273/E3272-1))</f>
        <v>66.397918050762257</v>
      </c>
      <c r="AH3273">
        <f>VLOOKUP(A3273,'UVXY-IV'!A$2:E$2000,4,0)</f>
        <v>331.19799999999998</v>
      </c>
      <c r="AJ3273" s="10">
        <f t="shared" si="595"/>
        <v>-0.79952198367513616</v>
      </c>
      <c r="AK3273">
        <f t="shared" ref="AK3273:AK3336" si="608">AK3272*(1-IF($A3273&lt;=AK3268,AK$1,AK$1+IF(AND(WEEKDAY($A3273)&lt;&gt;1,WEEKDAY($A3273)&lt;&gt;7),AL$1,0)))^($A3273-$A3272)*(2-$E3273/$E3272)</f>
        <v>70.687593064297445</v>
      </c>
      <c r="AO3273">
        <f>AO3272*(1-AO$1+H3272)^($A3273-$A3272)*(2-E3273/E3272)</f>
        <v>72.939903192199608</v>
      </c>
      <c r="AP3273">
        <v>72.95</v>
      </c>
      <c r="AQ3273" s="10">
        <f t="shared" si="594"/>
        <v>-1.3840723509794817E-4</v>
      </c>
    </row>
    <row r="3274" spans="1:43" x14ac:dyDescent="0.25">
      <c r="A3274" s="1">
        <v>42814</v>
      </c>
      <c r="B3274" s="12">
        <v>11.34</v>
      </c>
      <c r="C3274" s="12">
        <v>13.9</v>
      </c>
      <c r="D3274">
        <v>105.783</v>
      </c>
      <c r="E3274">
        <v>93.834999999999994</v>
      </c>
      <c r="F3274">
        <v>16672.814891000002</v>
      </c>
      <c r="G3274">
        <v>14792.54141</v>
      </c>
      <c r="H3274">
        <f>(1/(1-91/360*VLOOKUP($A3274,Tbills!$B$4:$C$974,2,1)/100))^((1)/91)-1</f>
        <v>2.1688326397484303E-5</v>
      </c>
      <c r="I3274" s="2">
        <f t="shared" si="606"/>
        <v>63.201438051550731</v>
      </c>
      <c r="J3274">
        <f>VLOOKUP(A3274,'VXX-IV'!A$1:C$4500,3,0)</f>
        <v>63.22</v>
      </c>
      <c r="K3274" s="10">
        <f t="shared" si="599"/>
        <v>-2.9360880179163384E-4</v>
      </c>
      <c r="L3274">
        <f t="shared" si="601"/>
        <v>353.04942921814586</v>
      </c>
      <c r="M3274">
        <v>35.340000000000003</v>
      </c>
      <c r="O3274">
        <f t="shared" si="602"/>
        <v>193.1375403372906</v>
      </c>
      <c r="R3274">
        <f t="shared" si="603"/>
        <v>66.359667700552109</v>
      </c>
      <c r="U3274" s="2">
        <f t="shared" si="607"/>
        <v>27.480168681797803</v>
      </c>
      <c r="V3274">
        <f>VLOOKUP(A3274,'VXZ-IV'!A$1:C$4500,3,0)</f>
        <v>27.48</v>
      </c>
      <c r="W3274" s="10">
        <f t="shared" si="592"/>
        <v>6.1383478093812727E-6</v>
      </c>
      <c r="X3274">
        <f t="shared" si="604"/>
        <v>58.503347397624957</v>
      </c>
      <c r="Y3274">
        <v>58.51</v>
      </c>
      <c r="AA3274" s="10">
        <f t="shared" si="593"/>
        <v>-1.1370026277635059E-4</v>
      </c>
      <c r="AB3274">
        <f t="shared" si="605"/>
        <v>52.483733469822219</v>
      </c>
      <c r="AC3274">
        <f>VLOOKUP(A3274,'VIXY-IV'!A$1:E$2000,4,0)</f>
        <v>52.697200000000002</v>
      </c>
      <c r="AD3274" s="10">
        <f t="shared" si="596"/>
        <v>-4.0508135190823191E-3</v>
      </c>
      <c r="AE3274">
        <f>ROW()</f>
        <v>3274</v>
      </c>
      <c r="AF3274">
        <f t="shared" si="600"/>
        <v>0.81582733812949637</v>
      </c>
      <c r="AG3274">
        <f>AG3273*(1-(AG$1+AG$5))^($A3274-$A3273)*(1+2*(E3274/E3273-1))</f>
        <v>65.339438272357071</v>
      </c>
      <c r="AH3274">
        <f>VLOOKUP(A3274,'UVXY-IV'!A$2:E$2000,4,0)</f>
        <v>325.916</v>
      </c>
      <c r="AJ3274" s="10">
        <f t="shared" si="595"/>
        <v>-0.79952061797408813</v>
      </c>
      <c r="AK3274">
        <f t="shared" si="608"/>
        <v>71.237553738990925</v>
      </c>
      <c r="AO3274">
        <f>AO3273*(1-AO$1+H3273)^($A3274-$A3273)*(2-E3274/E3273)</f>
        <v>73.514285086276587</v>
      </c>
      <c r="AP3274">
        <v>73.52</v>
      </c>
      <c r="AQ3274" s="10">
        <f t="shared" si="594"/>
        <v>-7.7732776433747652E-5</v>
      </c>
    </row>
    <row r="3275" spans="1:43" x14ac:dyDescent="0.25">
      <c r="A3275" s="1">
        <v>42815</v>
      </c>
      <c r="B3275" s="12">
        <v>12.47</v>
      </c>
      <c r="C3275" s="12">
        <v>14.62</v>
      </c>
      <c r="D3275">
        <v>110.6097</v>
      </c>
      <c r="E3275">
        <v>98.114500000000007</v>
      </c>
      <c r="F3275">
        <v>16982.524948999999</v>
      </c>
      <c r="G3275">
        <v>15067.003151000001</v>
      </c>
      <c r="H3275">
        <f>(1/(1-91/360*VLOOKUP($A3275,Tbills!$B$4:$C$974,2,1)/100))^((1)/91)-1</f>
        <v>2.1688326397484303E-5</v>
      </c>
      <c r="I3275" s="2">
        <f t="shared" si="606"/>
        <v>66.083601755280128</v>
      </c>
      <c r="J3275">
        <f>VLOOKUP(A3275,'VXX-IV'!A$1:C$4500,3,0)</f>
        <v>66.099999999999994</v>
      </c>
      <c r="K3275" s="10">
        <f t="shared" si="599"/>
        <v>-2.4808237095108598E-4</v>
      </c>
      <c r="L3275">
        <f t="shared" si="601"/>
        <v>385.24317266383491</v>
      </c>
      <c r="M3275">
        <v>38.57</v>
      </c>
      <c r="O3275">
        <f t="shared" si="602"/>
        <v>206.34312091999192</v>
      </c>
      <c r="R3275">
        <f t="shared" si="603"/>
        <v>64.843515217346038</v>
      </c>
      <c r="U3275" s="2">
        <f t="shared" si="607"/>
        <v>27.989950941523308</v>
      </c>
      <c r="V3275">
        <f>VLOOKUP(A3275,'VXZ-IV'!A$1:C$4500,3,0)</f>
        <v>27.99</v>
      </c>
      <c r="W3275" s="10">
        <f t="shared" ref="W3275:W3338" si="609">U3275/V3275-1</f>
        <v>-1.7527144227091895E-6</v>
      </c>
      <c r="X3275">
        <f t="shared" si="604"/>
        <v>57.416994243933573</v>
      </c>
      <c r="Y3275">
        <v>57.43</v>
      </c>
      <c r="AA3275" s="10">
        <f t="shared" si="593"/>
        <v>-2.2646275581450492E-4</v>
      </c>
      <c r="AB3275">
        <f t="shared" si="605"/>
        <v>54.877134001627333</v>
      </c>
      <c r="AC3275">
        <f>VLOOKUP(A3275,'VIXY-IV'!A$1:E$2000,4,0)</f>
        <v>55.095199999999998</v>
      </c>
      <c r="AD3275" s="10">
        <f t="shared" si="596"/>
        <v>-3.9579854211013732E-3</v>
      </c>
      <c r="AE3275">
        <f>ROW()</f>
        <v>3275</v>
      </c>
      <c r="AF3275">
        <f t="shared" si="600"/>
        <v>0.85294117647058831</v>
      </c>
      <c r="AG3275">
        <f>AG3274*(1-(AG$1+AG$5))^($A3275-$A3274)*(1+2*(E3275/E3274-1))</f>
        <v>71.296861365966905</v>
      </c>
      <c r="AH3275">
        <f>VLOOKUP(A3275,'UVXY-IV'!A$2:E$2000,4,0)</f>
        <v>355.60199999999998</v>
      </c>
      <c r="AJ3275" s="10">
        <f t="shared" si="595"/>
        <v>-0.79950376722862382</v>
      </c>
      <c r="AK3275">
        <f t="shared" si="608"/>
        <v>67.98548096630438</v>
      </c>
      <c r="AO3275">
        <f>AO3274*(1-AO$1+H3274)^($A3275-$A3274)*(2-E3275/E3274)</f>
        <v>70.160471488944353</v>
      </c>
      <c r="AP3275">
        <v>70.17</v>
      </c>
      <c r="AQ3275" s="10">
        <f t="shared" si="594"/>
        <v>-1.3579180640799215E-4</v>
      </c>
    </row>
    <row r="3276" spans="1:43" x14ac:dyDescent="0.25">
      <c r="A3276" s="1">
        <v>42816</v>
      </c>
      <c r="B3276" s="12">
        <v>12.81</v>
      </c>
      <c r="C3276" s="12">
        <v>14.68</v>
      </c>
      <c r="D3276">
        <v>111.81659999999999</v>
      </c>
      <c r="E3276">
        <v>99.182900000000004</v>
      </c>
      <c r="F3276">
        <v>16948.808926000002</v>
      </c>
      <c r="G3276">
        <v>15036.763305</v>
      </c>
      <c r="H3276">
        <f>(1/(1-91/360*VLOOKUP($A3276,Tbills!$B$4:$C$974,2,1)/100))^((1)/91)-1</f>
        <v>2.1688326397484303E-5</v>
      </c>
      <c r="I3276" s="2">
        <f t="shared" si="606"/>
        <v>66.803033440566907</v>
      </c>
      <c r="J3276">
        <f>VLOOKUP(A3276,'VXX-IV'!A$1:C$4500,3,0)</f>
        <v>66.819999999999993</v>
      </c>
      <c r="K3276" s="10">
        <f t="shared" si="599"/>
        <v>-2.5391438840294267E-4</v>
      </c>
      <c r="L3276">
        <f t="shared" si="601"/>
        <v>393.62398643090472</v>
      </c>
      <c r="M3276">
        <v>39.4</v>
      </c>
      <c r="O3276">
        <f t="shared" si="602"/>
        <v>209.70645768137476</v>
      </c>
      <c r="R3276">
        <f t="shared" si="603"/>
        <v>64.48754906326019</v>
      </c>
      <c r="U3276" s="2">
        <f t="shared" si="607"/>
        <v>27.93370033657812</v>
      </c>
      <c r="V3276">
        <f>VLOOKUP(A3276,'VXZ-IV'!A$1:C$4500,3,0)</f>
        <v>27.94</v>
      </c>
      <c r="W3276" s="10">
        <f t="shared" si="609"/>
        <v>-2.2547113177817657E-4</v>
      </c>
      <c r="X3276">
        <f t="shared" si="604"/>
        <v>57.531351437306064</v>
      </c>
      <c r="Y3276">
        <v>57.54</v>
      </c>
      <c r="AA3276" s="10">
        <f t="shared" si="593"/>
        <v>-1.5030522582437644E-4</v>
      </c>
      <c r="AB3276">
        <f t="shared" si="605"/>
        <v>55.474499589716771</v>
      </c>
      <c r="AC3276">
        <f>VLOOKUP(A3276,'VIXY-IV'!A$1:E$2000,4,0)</f>
        <v>55.694400000000002</v>
      </c>
      <c r="AD3276" s="10">
        <f t="shared" si="596"/>
        <v>-3.9483396945335647E-3</v>
      </c>
      <c r="AE3276">
        <f>ROW()</f>
        <v>3276</v>
      </c>
      <c r="AF3276">
        <f t="shared" si="600"/>
        <v>0.87261580381471393</v>
      </c>
      <c r="AG3276">
        <f>AG3275*(1-(AG$1+AG$5))^($A3276-$A3275)*(1+2*(E3276/E3275-1))</f>
        <v>72.847154838752857</v>
      </c>
      <c r="AH3276">
        <f>VLOOKUP(A3276,'UVXY-IV'!A$2:E$2000,4,0)</f>
        <v>363.31599999999997</v>
      </c>
      <c r="AJ3276" s="10">
        <f t="shared" si="595"/>
        <v>-0.79949367812385674</v>
      </c>
      <c r="AK3276">
        <f t="shared" si="608"/>
        <v>67.242033471771947</v>
      </c>
      <c r="AO3276">
        <f>AO3275*(1-AO$1+H3275)^($A3276-$A3275)*(2-E3276/E3275)</f>
        <v>69.395410171883157</v>
      </c>
      <c r="AP3276">
        <v>69.41</v>
      </c>
      <c r="AQ3276" s="10">
        <f t="shared" si="594"/>
        <v>-2.1019778298281278E-4</v>
      </c>
    </row>
    <row r="3277" spans="1:43" x14ac:dyDescent="0.25">
      <c r="A3277" s="1">
        <v>42817</v>
      </c>
      <c r="B3277" s="12">
        <v>13.12</v>
      </c>
      <c r="C3277" s="12">
        <v>14.91</v>
      </c>
      <c r="D3277">
        <v>114.5594</v>
      </c>
      <c r="E3277">
        <v>101.61360000000001</v>
      </c>
      <c r="F3277">
        <v>17134.536625000001</v>
      </c>
      <c r="G3277">
        <v>15201.212387</v>
      </c>
      <c r="H3277">
        <f>(1/(1-91/360*VLOOKUP($A3277,Tbills!$B$4:$C$974,2,1)/100))^((1)/91)-1</f>
        <v>2.1131626551262883E-5</v>
      </c>
      <c r="I3277" s="2">
        <f t="shared" si="606"/>
        <v>68.440006437292496</v>
      </c>
      <c r="J3277">
        <f>VLOOKUP(A3277,'VXX-IV'!A$1:C$4500,3,0)</f>
        <v>68.459999999999994</v>
      </c>
      <c r="K3277" s="10">
        <f t="shared" si="599"/>
        <v>-2.9204736645482843E-4</v>
      </c>
      <c r="L3277">
        <f t="shared" si="601"/>
        <v>412.90732780394194</v>
      </c>
      <c r="M3277">
        <v>41.33</v>
      </c>
      <c r="O3277">
        <f t="shared" si="602"/>
        <v>217.40812355636186</v>
      </c>
      <c r="R3277">
        <f t="shared" si="603"/>
        <v>63.694463391916031</v>
      </c>
      <c r="U3277" s="2">
        <f t="shared" si="607"/>
        <v>28.239113606731525</v>
      </c>
      <c r="V3277">
        <f>VLOOKUP(A3277,'VXZ-IV'!A$1:C$4500,3,0)</f>
        <v>28.24</v>
      </c>
      <c r="W3277" s="10">
        <f t="shared" si="609"/>
        <v>-3.1387863614451561E-5</v>
      </c>
      <c r="X3277">
        <f t="shared" si="604"/>
        <v>56.901259483105257</v>
      </c>
      <c r="Y3277">
        <v>56.91</v>
      </c>
      <c r="AA3277" s="10">
        <f t="shared" si="593"/>
        <v>-1.5358490414230097E-4</v>
      </c>
      <c r="AB3277">
        <f>AB3276*$E3277/$E3276*(1-(AB$1+AB$5+IF(AND(WEEKDAY(A3277)&lt;&gt;1,WEEKDAY(A3277)&lt;&gt;7),IF(A3277&lt;AC$2,AC$1,AC$3),0)))^($A3277-$A3276)</f>
        <v>56.833812848512714</v>
      </c>
      <c r="AC3277">
        <f>VLOOKUP(A3277,'VIXY-IV'!A$1:E$2000,4,0)</f>
        <v>57.058</v>
      </c>
      <c r="AD3277" s="10">
        <f t="shared" si="596"/>
        <v>-3.9291098791981449E-3</v>
      </c>
      <c r="AE3277">
        <f>ROW()</f>
        <v>3277</v>
      </c>
      <c r="AF3277">
        <f t="shared" si="600"/>
        <v>0.87994634473507705</v>
      </c>
      <c r="AG3277">
        <f>AG3276*(1-(AG$1+AG$5))^($A3277-$A3276)*(1+2*(E3277/E3276-1))</f>
        <v>76.415146351939427</v>
      </c>
      <c r="AH3277">
        <f>VLOOKUP(A3277,'UVXY-IV'!A$2:E$2000,4,0)</f>
        <v>381.10399999999998</v>
      </c>
      <c r="AJ3277" s="10">
        <f t="shared" si="595"/>
        <v>-0.79949004378873112</v>
      </c>
      <c r="AK3277">
        <f t="shared" si="608"/>
        <v>65.591061163983511</v>
      </c>
      <c r="AO3277">
        <f>AO3276*(1-AO$1+H3276)^($A3277-$A3276)*(2-E3277/E3276)</f>
        <v>67.693684001998207</v>
      </c>
      <c r="AP3277">
        <v>67.709999999999994</v>
      </c>
      <c r="AQ3277" s="10">
        <f t="shared" si="594"/>
        <v>-2.4096880817880972E-4</v>
      </c>
    </row>
    <row r="3278" spans="1:43" x14ac:dyDescent="0.25">
      <c r="A3278" s="1">
        <v>42818</v>
      </c>
      <c r="B3278" s="12">
        <v>12.96</v>
      </c>
      <c r="C3278" s="12">
        <v>14.55</v>
      </c>
      <c r="D3278">
        <v>111.7423</v>
      </c>
      <c r="E3278">
        <v>99.112700000000004</v>
      </c>
      <c r="F3278">
        <v>16820.630678000001</v>
      </c>
      <c r="G3278">
        <v>14922.403853</v>
      </c>
      <c r="H3278">
        <f>(1/(1-91/360*VLOOKUP($A3278,Tbills!$B$4:$C$974,2,1)/100))^((1)/91)-1</f>
        <v>2.1131626551262883E-5</v>
      </c>
      <c r="I3278" s="2">
        <f t="shared" si="606"/>
        <v>66.755388510462851</v>
      </c>
      <c r="J3278">
        <f>VLOOKUP(A3278,'VXX-IV'!A$1:C$4500,3,0)</f>
        <v>66.77</v>
      </c>
      <c r="K3278" s="10">
        <f t="shared" si="599"/>
        <v>-2.1883315167203765E-4</v>
      </c>
      <c r="L3278">
        <f t="shared" si="601"/>
        <v>392.57303968096284</v>
      </c>
      <c r="M3278">
        <v>39.29</v>
      </c>
      <c r="O3278">
        <f t="shared" si="602"/>
        <v>209.37483925209364</v>
      </c>
      <c r="R3278">
        <f t="shared" si="603"/>
        <v>64.475368322974958</v>
      </c>
      <c r="U3278" s="2">
        <f t="shared" si="607"/>
        <v>27.721095052865717</v>
      </c>
      <c r="V3278">
        <f>VLOOKUP(A3278,'VXZ-IV'!A$1:C$4500,3,0)</f>
        <v>27.73</v>
      </c>
      <c r="W3278" s="10">
        <f t="shared" si="609"/>
        <v>-3.2113044119308487E-4</v>
      </c>
      <c r="X3278">
        <f t="shared" si="604"/>
        <v>57.943978380774766</v>
      </c>
      <c r="Y3278">
        <v>57.95</v>
      </c>
      <c r="AA3278" s="10">
        <f t="shared" si="593"/>
        <v>-1.0391059922754131E-4</v>
      </c>
      <c r="AB3278">
        <f t="shared" si="605"/>
        <v>55.434818003532079</v>
      </c>
      <c r="AC3278">
        <f>VLOOKUP(A3278,'VIXY-IV'!A$1:E$2000,4,0)</f>
        <v>55.650799999999997</v>
      </c>
      <c r="AD3278" s="10">
        <f t="shared" si="596"/>
        <v>-3.8810223117712317E-3</v>
      </c>
      <c r="AE3278">
        <f>ROW()</f>
        <v>3278</v>
      </c>
      <c r="AF3278">
        <f t="shared" si="600"/>
        <v>0.89072164948453614</v>
      </c>
      <c r="AG3278">
        <f>AG3277*(1-(AG$1+AG$5))^($A3278-$A3277)*(1+2*(E3278/E3277-1))</f>
        <v>72.651259798437167</v>
      </c>
      <c r="AH3278">
        <f>VLOOKUP(A3278,'UVXY-IV'!A$2:E$2000,4,0)</f>
        <v>362.30799999999999</v>
      </c>
      <c r="AJ3278" s="10">
        <f t="shared" si="595"/>
        <v>-0.79947652329389041</v>
      </c>
      <c r="AK3278">
        <f t="shared" si="608"/>
        <v>67.202249260436915</v>
      </c>
      <c r="AO3278">
        <f>AO3277*(1-AO$1+H3277)^($A3278-$A3277)*(2-E3278/E3277)</f>
        <v>69.358652000888839</v>
      </c>
      <c r="AP3278">
        <v>69.37</v>
      </c>
      <c r="AQ3278" s="10">
        <f t="shared" si="594"/>
        <v>-1.6358655198456251E-4</v>
      </c>
    </row>
    <row r="3279" spans="1:43" x14ac:dyDescent="0.25">
      <c r="A3279" s="1">
        <v>42821</v>
      </c>
      <c r="B3279" s="12">
        <v>12.5</v>
      </c>
      <c r="C3279" s="12">
        <v>14.23</v>
      </c>
      <c r="D3279">
        <v>108.9873</v>
      </c>
      <c r="E3279">
        <v>96.662800000000004</v>
      </c>
      <c r="F3279">
        <v>16501.673899000001</v>
      </c>
      <c r="G3279">
        <v>14638.495676</v>
      </c>
      <c r="H3279">
        <f>(1/(1-91/360*VLOOKUP($A3279,Tbills!$B$4:$C$974,2,1)/100))^((1)/91)-1</f>
        <v>2.1131626551262883E-5</v>
      </c>
      <c r="I3279" s="2">
        <f t="shared" si="606"/>
        <v>65.104775542827241</v>
      </c>
      <c r="J3279">
        <f>VLOOKUP(A3279,'VXX-IV'!A$1:C$4500,3,0)</f>
        <v>65.12</v>
      </c>
      <c r="K3279" s="10">
        <f t="shared" si="599"/>
        <v>-2.3379080425001142E-4</v>
      </c>
      <c r="L3279">
        <f t="shared" si="601"/>
        <v>373.13859321771662</v>
      </c>
      <c r="M3279">
        <v>37.35</v>
      </c>
      <c r="O3279">
        <f t="shared" si="602"/>
        <v>201.59136461367675</v>
      </c>
      <c r="R3279">
        <f t="shared" si="603"/>
        <v>65.263378312830042</v>
      </c>
      <c r="U3279" s="2">
        <f t="shared" si="607"/>
        <v>27.193451772495351</v>
      </c>
      <c r="V3279">
        <f>VLOOKUP(A3279,'VXZ-IV'!A$1:C$4500,3,0)</f>
        <v>27.2</v>
      </c>
      <c r="W3279" s="10">
        <f t="shared" si="609"/>
        <v>-2.407436582591016E-4</v>
      </c>
      <c r="X3279">
        <f t="shared" si="604"/>
        <v>59.043590799672977</v>
      </c>
      <c r="Y3279">
        <v>59.05</v>
      </c>
      <c r="AA3279" s="10">
        <f t="shared" si="593"/>
        <v>-1.0853853221037824E-4</v>
      </c>
      <c r="AB3279">
        <f t="shared" si="605"/>
        <v>54.063951115469166</v>
      </c>
      <c r="AC3279">
        <f>VLOOKUP(A3279,'VIXY-IV'!A$1:E$2000,4,0)</f>
        <v>54.2712</v>
      </c>
      <c r="AD3279" s="10">
        <f t="shared" si="596"/>
        <v>-3.8187636265797353E-3</v>
      </c>
      <c r="AE3279">
        <f>ROW()</f>
        <v>3279</v>
      </c>
      <c r="AF3279">
        <f t="shared" si="600"/>
        <v>0.87842586085734364</v>
      </c>
      <c r="AG3279">
        <f>AG3278*(1-(AG$1+AG$5))^($A3279-$A3278)*(1+2*(E3279/E3278-1))</f>
        <v>69.052643384443201</v>
      </c>
      <c r="AH3279">
        <f>VLOOKUP(A3279,'UVXY-IV'!A$2:E$2000,4,0)</f>
        <v>344.334</v>
      </c>
      <c r="AJ3279" s="10">
        <f t="shared" si="595"/>
        <v>-0.79946028163224314</v>
      </c>
      <c r="AK3279">
        <f t="shared" si="608"/>
        <v>68.853754787827185</v>
      </c>
      <c r="AO3279">
        <f>AO3278*(1-AO$1+H3278)^($A3279-$A3278)*(2-E3279/E3278)</f>
        <v>71.069701283233428</v>
      </c>
      <c r="AP3279">
        <v>71.08</v>
      </c>
      <c r="AQ3279" s="10">
        <f t="shared" si="594"/>
        <v>-1.448890935082936E-4</v>
      </c>
    </row>
    <row r="3280" spans="1:43" x14ac:dyDescent="0.25">
      <c r="A3280" s="1">
        <v>42822</v>
      </c>
      <c r="B3280" s="12">
        <v>11.53</v>
      </c>
      <c r="C3280" s="12">
        <v>13.68</v>
      </c>
      <c r="D3280">
        <v>104.0209</v>
      </c>
      <c r="E3280">
        <v>92.255899999999997</v>
      </c>
      <c r="F3280">
        <v>16197.269388000001</v>
      </c>
      <c r="G3280">
        <v>14368.151668</v>
      </c>
      <c r="H3280">
        <f>(1/(1-91/360*VLOOKUP($A3280,Tbills!$B$4:$C$974,2,1)/100))^((1)/91)-1</f>
        <v>2.1131626551262883E-5</v>
      </c>
      <c r="I3280" s="2">
        <f t="shared" si="606"/>
        <v>62.136526132020954</v>
      </c>
      <c r="J3280">
        <f>VLOOKUP(A3280,'VXX-IV'!A$1:C$4500,3,0)</f>
        <v>62.15</v>
      </c>
      <c r="K3280" s="10">
        <f t="shared" si="599"/>
        <v>-2.1679594495649379E-4</v>
      </c>
      <c r="L3280">
        <f t="shared" si="601"/>
        <v>339.10732089533292</v>
      </c>
      <c r="M3280">
        <v>33.950000000000003</v>
      </c>
      <c r="O3280">
        <f t="shared" si="602"/>
        <v>187.79907600688571</v>
      </c>
      <c r="R3280">
        <f t="shared" si="603"/>
        <v>66.748054005780872</v>
      </c>
      <c r="U3280" s="2">
        <f t="shared" si="607"/>
        <v>26.691166403428742</v>
      </c>
      <c r="V3280">
        <f>VLOOKUP(A3280,'VXZ-IV'!A$1:C$4500,3,0)</f>
        <v>26.7</v>
      </c>
      <c r="W3280" s="10">
        <f t="shared" si="609"/>
        <v>-3.3084631353019756E-4</v>
      </c>
      <c r="X3280">
        <f t="shared" si="604"/>
        <v>60.133055517852604</v>
      </c>
      <c r="Y3280">
        <v>60.14</v>
      </c>
      <c r="AA3280" s="10">
        <f t="shared" si="593"/>
        <v>-1.1547193460914595E-4</v>
      </c>
      <c r="AB3280">
        <f t="shared" si="605"/>
        <v>51.598957182734409</v>
      </c>
      <c r="AC3280">
        <f>VLOOKUP(A3280,'VIXY-IV'!A$1:E$2000,4,0)</f>
        <v>51.796399999999998</v>
      </c>
      <c r="AD3280" s="10">
        <f t="shared" si="596"/>
        <v>-3.8119023188019074E-3</v>
      </c>
      <c r="AE3280">
        <f>ROW()</f>
        <v>3280</v>
      </c>
      <c r="AF3280">
        <f t="shared" si="600"/>
        <v>0.84283625730994149</v>
      </c>
      <c r="AG3280">
        <f>AG3279*(1-(AG$1+AG$5))^($A3280-$A3279)*(1+2*(E3280/E3279-1))</f>
        <v>62.75424719601321</v>
      </c>
      <c r="AH3280">
        <f>VLOOKUP(A3280,'UVXY-IV'!A$2:E$2000,4,0)</f>
        <v>312.91399999999999</v>
      </c>
      <c r="AJ3280" s="10">
        <f t="shared" si="595"/>
        <v>-0.799452094837517</v>
      </c>
      <c r="AK3280">
        <f t="shared" si="608"/>
        <v>71.989474970216875</v>
      </c>
      <c r="AO3280">
        <f>AO3279*(1-AO$1+H3279)^($A3280-$A3279)*(2-E3280/E3279)</f>
        <v>74.308622383808768</v>
      </c>
      <c r="AP3280">
        <v>74.319999999999993</v>
      </c>
      <c r="AQ3280" s="10">
        <f t="shared" si="594"/>
        <v>-1.5308956123827322E-4</v>
      </c>
    </row>
    <row r="3281" spans="1:43" x14ac:dyDescent="0.25">
      <c r="A3281" s="1">
        <v>42823</v>
      </c>
      <c r="B3281" s="12">
        <v>11.42</v>
      </c>
      <c r="C3281" s="12">
        <v>13.43</v>
      </c>
      <c r="D3281">
        <v>103.9708</v>
      </c>
      <c r="E3281">
        <v>92.209500000000006</v>
      </c>
      <c r="F3281">
        <v>16049.963508000001</v>
      </c>
      <c r="G3281">
        <v>14237.177056</v>
      </c>
      <c r="H3281">
        <f>(1/(1-91/360*VLOOKUP($A3281,Tbills!$B$4:$C$974,2,1)/100))^((1)/91)-1</f>
        <v>2.1131626551262883E-5</v>
      </c>
      <c r="I3281" s="2">
        <f t="shared" si="606"/>
        <v>62.105084689591635</v>
      </c>
      <c r="J3281">
        <f>VLOOKUP(A3281,'VXX-IV'!A$1:C$4500,3,0)</f>
        <v>62.12</v>
      </c>
      <c r="K3281" s="10">
        <f t="shared" si="599"/>
        <v>-2.4010480374059284E-4</v>
      </c>
      <c r="L3281">
        <f t="shared" si="601"/>
        <v>338.75805820445402</v>
      </c>
      <c r="M3281">
        <v>33.909999999999997</v>
      </c>
      <c r="O3281">
        <f t="shared" si="602"/>
        <v>187.65107221211062</v>
      </c>
      <c r="R3281">
        <f t="shared" si="603"/>
        <v>66.76182129813489</v>
      </c>
      <c r="U3281" s="2">
        <f t="shared" si="607"/>
        <v>26.447778991044235</v>
      </c>
      <c r="V3281">
        <f>VLOOKUP(A3281,'VXZ-IV'!A$1:C$4500,3,0)</f>
        <v>26.45</v>
      </c>
      <c r="W3281" s="10">
        <f t="shared" si="609"/>
        <v>-8.3970092845553346E-5</v>
      </c>
      <c r="X3281">
        <f t="shared" si="604"/>
        <v>60.680243526017605</v>
      </c>
      <c r="Y3281">
        <v>60.69</v>
      </c>
      <c r="AA3281" s="10">
        <f t="shared" si="593"/>
        <v>-1.6075916926006073E-4</v>
      </c>
      <c r="AB3281">
        <f t="shared" si="605"/>
        <v>51.572811264022782</v>
      </c>
      <c r="AC3281">
        <f>VLOOKUP(A3281,'VIXY-IV'!A$1:E$2000,4,0)</f>
        <v>51.765999999999998</v>
      </c>
      <c r="AD3281" s="10">
        <f t="shared" si="596"/>
        <v>-3.7319618277869004E-3</v>
      </c>
      <c r="AE3281">
        <f>ROW()</f>
        <v>3281</v>
      </c>
      <c r="AF3281">
        <f t="shared" si="600"/>
        <v>0.85033507073715564</v>
      </c>
      <c r="AG3281">
        <f>AG3280*(1-(AG$1+AG$5))^($A3281-$A3280)*(1+2*(E3281/E3280-1))</f>
        <v>62.689010236514065</v>
      </c>
      <c r="AH3281">
        <f>VLOOKUP(A3281,'UVXY-IV'!A$2:E$2000,4,0)</f>
        <v>312.58800000000002</v>
      </c>
      <c r="AJ3281" s="10">
        <f t="shared" si="595"/>
        <v>-0.79945164166086324</v>
      </c>
      <c r="AK3281">
        <f t="shared" si="608"/>
        <v>72.02232737398802</v>
      </c>
      <c r="AO3281">
        <f>AO3280*(1-AO$1+H3280)^($A3281-$A3280)*(2-E3281/E3280)</f>
        <v>74.344817089351892</v>
      </c>
      <c r="AP3281">
        <v>74.36</v>
      </c>
      <c r="AQ3281" s="10">
        <f t="shared" si="594"/>
        <v>-2.0418115449305496E-4</v>
      </c>
    </row>
    <row r="3282" spans="1:43" x14ac:dyDescent="0.25">
      <c r="A3282" s="1">
        <v>42824</v>
      </c>
      <c r="B3282" s="12">
        <v>11.54</v>
      </c>
      <c r="C3282" s="12">
        <v>13.37</v>
      </c>
      <c r="D3282">
        <v>103.05500000000001</v>
      </c>
      <c r="E3282">
        <v>91.395399999999995</v>
      </c>
      <c r="F3282">
        <v>15960.640549</v>
      </c>
      <c r="G3282">
        <v>14157.641954000001</v>
      </c>
      <c r="H3282">
        <f>(1/(1-91/360*VLOOKUP($A3282,Tbills!$B$4:$C$974,2,1)/100))^((1)/91)-1</f>
        <v>2.1688326397484303E-5</v>
      </c>
      <c r="I3282" s="2">
        <f t="shared" si="606"/>
        <v>61.556547050243125</v>
      </c>
      <c r="J3282">
        <f>VLOOKUP(A3282,'VXX-IV'!A$1:C$4500,3,0)</f>
        <v>61.57</v>
      </c>
      <c r="K3282" s="10">
        <f t="shared" si="599"/>
        <v>-2.1849845309196425E-4</v>
      </c>
      <c r="L3282">
        <f t="shared" si="601"/>
        <v>332.76857233123093</v>
      </c>
      <c r="M3282">
        <v>33.31</v>
      </c>
      <c r="O3282">
        <f t="shared" si="602"/>
        <v>185.1597293535863</v>
      </c>
      <c r="R3282">
        <f t="shared" si="603"/>
        <v>67.053503636705855</v>
      </c>
      <c r="U3282" s="2">
        <f t="shared" si="607"/>
        <v>26.299947704605</v>
      </c>
      <c r="V3282">
        <f>VLOOKUP(A3282,'VXZ-IV'!A$1:C$4500,3,0)</f>
        <v>26.3</v>
      </c>
      <c r="W3282" s="10">
        <f t="shared" si="609"/>
        <v>-1.9884180608720214E-6</v>
      </c>
      <c r="X3282">
        <f t="shared" si="604"/>
        <v>61.018296452685846</v>
      </c>
      <c r="Y3282">
        <v>61.03</v>
      </c>
      <c r="AA3282" s="10">
        <f t="shared" si="593"/>
        <v>-1.9176711968138527E-4</v>
      </c>
      <c r="AB3282">
        <f t="shared" si="605"/>
        <v>51.117292233419747</v>
      </c>
      <c r="AC3282">
        <f>VLOOKUP(A3282,'VIXY-IV'!A$1:E$2000,4,0)</f>
        <v>51.309199999999997</v>
      </c>
      <c r="AD3282" s="10">
        <f t="shared" si="596"/>
        <v>-3.7402213751188684E-3</v>
      </c>
      <c r="AE3282">
        <f>ROW()</f>
        <v>3282</v>
      </c>
      <c r="AF3282">
        <f t="shared" si="600"/>
        <v>0.86312640239341809</v>
      </c>
      <c r="AG3282">
        <f>AG3281*(1-(AG$1+AG$5))^($A3282-$A3281)*(1+2*(E3282/E3281-1))</f>
        <v>61.579996495823146</v>
      </c>
      <c r="AH3282">
        <f>VLOOKUP(A3282,'UVXY-IV'!A$2:E$2000,4,0)</f>
        <v>307.05599999999998</v>
      </c>
      <c r="AJ3282" s="10">
        <f t="shared" si="595"/>
        <v>-0.79945027455635731</v>
      </c>
      <c r="AK3282">
        <f t="shared" si="608"/>
        <v>72.654814616034415</v>
      </c>
      <c r="AO3282">
        <f>AO3281*(1-AO$1+H3281)^($A3282-$A3281)*(2-E3282/E3281)</f>
        <v>75.000004108858278</v>
      </c>
      <c r="AP3282">
        <v>75.010000000000005</v>
      </c>
      <c r="AQ3282" s="10">
        <f t="shared" si="594"/>
        <v>-1.3326078045228229E-4</v>
      </c>
    </row>
    <row r="3283" spans="1:43" x14ac:dyDescent="0.25">
      <c r="A3283" s="1">
        <v>42825</v>
      </c>
      <c r="B3283" s="12">
        <v>12.37</v>
      </c>
      <c r="C3283" s="12">
        <v>13.6</v>
      </c>
      <c r="D3283">
        <v>105.8884</v>
      </c>
      <c r="E3283">
        <v>93.906199999999998</v>
      </c>
      <c r="F3283">
        <v>15960.986709000001</v>
      </c>
      <c r="G3283">
        <v>14157.641954000001</v>
      </c>
      <c r="H3283">
        <f>(1/(1-91/360*VLOOKUP($A3283,Tbills!$B$4:$C$974,2,1)/100))^((1)/91)-1</f>
        <v>2.1688326397484303E-5</v>
      </c>
      <c r="I3283" s="2">
        <f t="shared" si="606"/>
        <v>63.247444001648269</v>
      </c>
      <c r="J3283">
        <f>VLOOKUP(A3283,'VXX-IV'!A$1:C$4500,3,0)</f>
        <v>63.26</v>
      </c>
      <c r="K3283" s="10">
        <f t="shared" si="599"/>
        <v>-1.9848242731157484E-4</v>
      </c>
      <c r="L3283">
        <f t="shared" si="601"/>
        <v>351.04384795348017</v>
      </c>
      <c r="M3283">
        <v>35.14</v>
      </c>
      <c r="O3283">
        <f t="shared" si="602"/>
        <v>192.78325088300679</v>
      </c>
      <c r="R3283">
        <f t="shared" si="603"/>
        <v>66.129472454044517</v>
      </c>
      <c r="U3283" s="2">
        <f t="shared" si="607"/>
        <v>26.299876806839734</v>
      </c>
      <c r="V3283">
        <f>VLOOKUP(A3283,'VXZ-IV'!A$1:C$4500,3,0)</f>
        <v>26.3</v>
      </c>
      <c r="W3283" s="10">
        <f t="shared" si="609"/>
        <v>-4.6841505805250705E-6</v>
      </c>
      <c r="X3283">
        <f t="shared" si="604"/>
        <v>61.017362996313857</v>
      </c>
      <c r="Y3283">
        <v>61.03</v>
      </c>
      <c r="AA3283" s="10">
        <f t="shared" si="593"/>
        <v>-2.0706216100518926E-4</v>
      </c>
      <c r="AB3283">
        <f t="shared" si="605"/>
        <v>52.521380560391719</v>
      </c>
      <c r="AC3283">
        <f>VLOOKUP(A3283,'VIXY-IV'!A$1:E$2000,4,0)</f>
        <v>52.718000000000004</v>
      </c>
      <c r="AD3283" s="10">
        <f t="shared" si="596"/>
        <v>-3.7296452750158471E-3</v>
      </c>
      <c r="AE3283">
        <f>ROW()</f>
        <v>3283</v>
      </c>
      <c r="AF3283">
        <f t="shared" si="600"/>
        <v>0.90955882352941175</v>
      </c>
      <c r="AG3283">
        <f>AG3282*(1-(AG$1+AG$5))^($A3283-$A3282)*(1+2*(E3283/E3282-1))</f>
        <v>64.961239201195596</v>
      </c>
      <c r="AH3283">
        <f>VLOOKUP(A3283,'UVXY-IV'!A$2:E$2000,4,0)</f>
        <v>323.904</v>
      </c>
      <c r="AJ3283" s="10">
        <f t="shared" si="595"/>
        <v>-0.79944292382559157</v>
      </c>
      <c r="AK3283">
        <f t="shared" si="608"/>
        <v>70.655562058806197</v>
      </c>
      <c r="AO3283">
        <f>AO3282*(1-AO$1+H3282)^($A3283-$A3282)*(2-E3283/E3282)</f>
        <v>72.938500007983663</v>
      </c>
      <c r="AP3283">
        <v>72.95</v>
      </c>
      <c r="AQ3283" s="10">
        <f t="shared" si="594"/>
        <v>-1.5764211125890437E-4</v>
      </c>
    </row>
    <row r="3284" spans="1:43" x14ac:dyDescent="0.25">
      <c r="A3284" s="1">
        <v>42828</v>
      </c>
      <c r="B3284" s="12">
        <v>12.38</v>
      </c>
      <c r="C3284" s="12">
        <v>13.67</v>
      </c>
      <c r="D3284">
        <v>106.81019999999999</v>
      </c>
      <c r="E3284">
        <v>94.717600000000004</v>
      </c>
      <c r="F3284">
        <v>16022.166928000001</v>
      </c>
      <c r="G3284">
        <v>14210.988567</v>
      </c>
      <c r="H3284">
        <f>(1/(1-91/360*VLOOKUP($A3284,Tbills!$B$4:$C$974,2,1)/100))^((1)/91)-1</f>
        <v>2.1688326397484303E-5</v>
      </c>
      <c r="I3284" s="2">
        <f t="shared" si="606"/>
        <v>63.793371020243931</v>
      </c>
      <c r="J3284">
        <f>VLOOKUP(A3284,'VXX-IV'!A$1:C$4500,3,0)</f>
        <v>63.81</v>
      </c>
      <c r="K3284" s="10">
        <f t="shared" si="599"/>
        <v>-2.6060146930062533E-4</v>
      </c>
      <c r="L3284">
        <f t="shared" si="601"/>
        <v>357.08506864227178</v>
      </c>
      <c r="M3284">
        <v>35.74</v>
      </c>
      <c r="O3284">
        <f t="shared" si="602"/>
        <v>195.26213558484744</v>
      </c>
      <c r="R3284">
        <f t="shared" si="603"/>
        <v>65.834846281092567</v>
      </c>
      <c r="U3284" s="2">
        <f t="shared" si="607"/>
        <v>26.398755948406858</v>
      </c>
      <c r="V3284">
        <f>VLOOKUP(A3284,'VXZ-IV'!A$1:C$4500,3,0)</f>
        <v>26.4</v>
      </c>
      <c r="W3284" s="10">
        <f t="shared" si="609"/>
        <v>-4.7123166406870531E-5</v>
      </c>
      <c r="X3284">
        <f t="shared" si="604"/>
        <v>60.78465717670197</v>
      </c>
      <c r="Y3284">
        <v>60.79</v>
      </c>
      <c r="AA3284" s="10">
        <f t="shared" si="593"/>
        <v>-8.7889838756849414E-5</v>
      </c>
      <c r="AB3284">
        <f t="shared" si="605"/>
        <v>52.974594804859429</v>
      </c>
      <c r="AC3284">
        <f>VLOOKUP(A3284,'VIXY-IV'!A$1:E$2000,4,0)</f>
        <v>53.171599999999998</v>
      </c>
      <c r="AD3284" s="10">
        <f t="shared" si="596"/>
        <v>-3.7050830733055262E-3</v>
      </c>
      <c r="AE3284">
        <f>ROW()</f>
        <v>3284</v>
      </c>
      <c r="AF3284">
        <f t="shared" si="600"/>
        <v>0.90563277249451357</v>
      </c>
      <c r="AG3284">
        <f>AG3283*(1-(AG$1+AG$5))^($A3284-$A3283)*(1+2*(E3284/E3283-1))</f>
        <v>66.077158609576898</v>
      </c>
      <c r="AH3284">
        <f>VLOOKUP(A3284,'UVXY-IV'!A$2:E$2000,4,0)</f>
        <v>329.464</v>
      </c>
      <c r="AJ3284" s="10">
        <f t="shared" si="595"/>
        <v>-0.79944042866723863</v>
      </c>
      <c r="AK3284">
        <f t="shared" si="608"/>
        <v>70.035273395143506</v>
      </c>
      <c r="AO3284">
        <f>AO3283*(1-AO$1+H3283)^($A3284-$A3283)*(2-E3284/E3283)</f>
        <v>72.304953736896607</v>
      </c>
      <c r="AP3284">
        <v>72.319999999999993</v>
      </c>
      <c r="AQ3284" s="10">
        <f t="shared" si="594"/>
        <v>-2.0805120441624858E-4</v>
      </c>
    </row>
    <row r="3285" spans="1:43" x14ac:dyDescent="0.25">
      <c r="A3285" s="1">
        <v>42829</v>
      </c>
      <c r="B3285" s="12">
        <v>11.79</v>
      </c>
      <c r="C3285" s="12">
        <v>13.37</v>
      </c>
      <c r="D3285">
        <v>105.0249</v>
      </c>
      <c r="E3285">
        <v>93.132400000000004</v>
      </c>
      <c r="F3285">
        <v>15822.099385</v>
      </c>
      <c r="G3285">
        <v>14033.228853000001</v>
      </c>
      <c r="H3285">
        <f>(1/(1-91/360*VLOOKUP($A3285,Tbills!$B$4:$C$974,2,1)/100))^((1)/91)-1</f>
        <v>2.1688326397484303E-5</v>
      </c>
      <c r="I3285" s="2">
        <f t="shared" si="606"/>
        <v>62.725554720657584</v>
      </c>
      <c r="J3285">
        <f>VLOOKUP(A3285,'VXX-IV'!A$1:C$4500,3,0)</f>
        <v>62.74</v>
      </c>
      <c r="K3285" s="10">
        <f t="shared" si="599"/>
        <v>-2.3024034654794967E-4</v>
      </c>
      <c r="L3285">
        <f t="shared" si="601"/>
        <v>345.12455358903156</v>
      </c>
      <c r="M3285">
        <v>34.54</v>
      </c>
      <c r="O3285">
        <f t="shared" si="602"/>
        <v>190.35384073766983</v>
      </c>
      <c r="R3285">
        <f t="shared" si="603"/>
        <v>66.382753445739866</v>
      </c>
      <c r="U3285" s="2">
        <f t="shared" si="607"/>
        <v>26.068481093459809</v>
      </c>
      <c r="V3285">
        <f>VLOOKUP(A3285,'VXZ-IV'!A$1:C$4500,3,0)</f>
        <v>26.07</v>
      </c>
      <c r="W3285" s="10">
        <f t="shared" si="609"/>
        <v>-5.8262621411286908E-5</v>
      </c>
      <c r="X3285">
        <f t="shared" si="604"/>
        <v>61.544047234898684</v>
      </c>
      <c r="Y3285">
        <v>61.55</v>
      </c>
      <c r="AA3285" s="10">
        <f t="shared" si="593"/>
        <v>-9.6714298965294709E-5</v>
      </c>
      <c r="AB3285">
        <f t="shared" si="605"/>
        <v>52.087812270707218</v>
      </c>
      <c r="AC3285">
        <f>VLOOKUP(A3285,'VIXY-IV'!A$1:E$2000,4,0)</f>
        <v>52.274799999999999</v>
      </c>
      <c r="AD3285" s="10">
        <f t="shared" si="596"/>
        <v>-3.5770147239737593E-3</v>
      </c>
      <c r="AE3285">
        <f>ROW()</f>
        <v>3285</v>
      </c>
      <c r="AF3285">
        <f t="shared" si="600"/>
        <v>0.88182498130142106</v>
      </c>
      <c r="AG3285">
        <f>AG3284*(1-(AG$1+AG$5))^($A3285-$A3284)*(1+2*(E3285/E3284-1))</f>
        <v>63.863263064328095</v>
      </c>
      <c r="AH3285">
        <f>VLOOKUP(A3285,'UVXY-IV'!A$2:E$2000,4,0)</f>
        <v>318.39800000000002</v>
      </c>
      <c r="AJ3285" s="10">
        <f t="shared" si="595"/>
        <v>-0.79942316514447931</v>
      </c>
      <c r="AK3285">
        <f t="shared" si="608"/>
        <v>71.204071840845558</v>
      </c>
      <c r="AO3285">
        <f>AO3284*(1-AO$1+H3284)^($A3285-$A3284)*(2-E3285/E3284)</f>
        <v>73.513929579517281</v>
      </c>
      <c r="AP3285">
        <v>73.53</v>
      </c>
      <c r="AQ3285" s="10">
        <f t="shared" si="594"/>
        <v>-2.1855597011721795E-4</v>
      </c>
    </row>
    <row r="3286" spans="1:43" x14ac:dyDescent="0.25">
      <c r="A3286" s="1">
        <v>42830</v>
      </c>
      <c r="B3286" s="12">
        <v>12.89</v>
      </c>
      <c r="C3286" s="12">
        <v>14.12</v>
      </c>
      <c r="D3286">
        <v>109.5352</v>
      </c>
      <c r="E3286">
        <v>97.13</v>
      </c>
      <c r="F3286">
        <v>16122.99324</v>
      </c>
      <c r="G3286">
        <v>14299.798835</v>
      </c>
      <c r="H3286">
        <f>(1/(1-91/360*VLOOKUP($A3286,Tbills!$B$4:$C$974,2,1)/100))^((1)/91)-1</f>
        <v>2.1688326397484303E-5</v>
      </c>
      <c r="I3286" s="2">
        <f t="shared" si="606"/>
        <v>65.417711898508244</v>
      </c>
      <c r="J3286">
        <f>VLOOKUP(A3286,'VXX-IV'!A$1:C$4500,3,0)</f>
        <v>65.44</v>
      </c>
      <c r="K3286" s="10">
        <f t="shared" si="599"/>
        <v>-3.4058834797912052E-4</v>
      </c>
      <c r="L3286">
        <f t="shared" si="601"/>
        <v>374.74388095702852</v>
      </c>
      <c r="M3286">
        <v>37.51</v>
      </c>
      <c r="O3286">
        <f t="shared" si="602"/>
        <v>202.6030890410201</v>
      </c>
      <c r="R3286">
        <f t="shared" si="603"/>
        <v>64.955115726270421</v>
      </c>
      <c r="U3286" s="2">
        <f t="shared" si="607"/>
        <v>26.563585890947106</v>
      </c>
      <c r="V3286">
        <f>VLOOKUP(A3286,'VXZ-IV'!A$1:C$4500,3,0)</f>
        <v>26.57</v>
      </c>
      <c r="W3286" s="10">
        <f t="shared" si="609"/>
        <v>-2.4140417963469663E-4</v>
      </c>
      <c r="X3286">
        <f t="shared" si="604"/>
        <v>60.374055849793045</v>
      </c>
      <c r="Y3286">
        <v>60.38</v>
      </c>
      <c r="AA3286" s="10">
        <f t="shared" si="593"/>
        <v>-9.8445680804193358E-5</v>
      </c>
      <c r="AB3286">
        <f t="shared" si="605"/>
        <v>54.323416414562551</v>
      </c>
      <c r="AC3286">
        <f>VLOOKUP(A3286,'VIXY-IV'!A$1:E$2000,4,0)</f>
        <v>54.517200000000003</v>
      </c>
      <c r="AD3286" s="10">
        <f t="shared" si="596"/>
        <v>-3.5545403182380975E-3</v>
      </c>
      <c r="AE3286">
        <f>ROW()</f>
        <v>3286</v>
      </c>
      <c r="AF3286">
        <f t="shared" si="600"/>
        <v>0.91288951841359778</v>
      </c>
      <c r="AG3286">
        <f>AG3285*(1-(AG$1+AG$5))^($A3286-$A3285)*(1+2*(E3286/E3285-1))</f>
        <v>69.343438853750129</v>
      </c>
      <c r="AH3286">
        <f>VLOOKUP(A3286,'UVXY-IV'!A$2:E$2000,4,0)</f>
        <v>345.702</v>
      </c>
      <c r="AJ3286" s="10">
        <f t="shared" si="595"/>
        <v>-0.79941267665865356</v>
      </c>
      <c r="AK3286">
        <f t="shared" si="608"/>
        <v>68.144545831162119</v>
      </c>
      <c r="AO3286">
        <f>AO3285*(1-AO$1+H3285)^($A3286-$A3285)*(2-E3286/E3285)</f>
        <v>70.357353273594114</v>
      </c>
      <c r="AP3286">
        <v>70.37</v>
      </c>
      <c r="AQ3286" s="10">
        <f t="shared" si="594"/>
        <v>-1.7971758428148021E-4</v>
      </c>
    </row>
    <row r="3287" spans="1:43" x14ac:dyDescent="0.25">
      <c r="A3287" s="1">
        <v>42831</v>
      </c>
      <c r="B3287" s="12">
        <v>12.39</v>
      </c>
      <c r="C3287" s="12">
        <v>13.66</v>
      </c>
      <c r="D3287">
        <v>106.94070000000001</v>
      </c>
      <c r="E3287">
        <v>94.827200000000005</v>
      </c>
      <c r="F3287">
        <v>15815.341522000001</v>
      </c>
      <c r="G3287">
        <v>14026.626355</v>
      </c>
      <c r="H3287">
        <f>(1/(1-91/360*VLOOKUP($A3287,Tbills!$B$4:$C$974,2,1)/100))^((1)/91)-1</f>
        <v>2.1966576900345203E-5</v>
      </c>
      <c r="I3287" s="2">
        <f t="shared" si="606"/>
        <v>63.866641225071803</v>
      </c>
      <c r="J3287">
        <f>VLOOKUP(A3287,'VXX-IV'!A$1:C$4500,3,0)</f>
        <v>63.88</v>
      </c>
      <c r="K3287" s="10">
        <f t="shared" si="599"/>
        <v>-2.0912296381025985E-4</v>
      </c>
      <c r="L3287">
        <f t="shared" si="601"/>
        <v>356.96640561979422</v>
      </c>
      <c r="M3287">
        <v>35.729999999999997</v>
      </c>
      <c r="O3287">
        <f t="shared" si="602"/>
        <v>195.39140205775891</v>
      </c>
      <c r="R3287">
        <f t="shared" si="603"/>
        <v>65.722136563335582</v>
      </c>
      <c r="U3287" s="2">
        <f t="shared" si="607"/>
        <v>26.056076116236078</v>
      </c>
      <c r="V3287">
        <f>VLOOKUP(A3287,'VXZ-IV'!A$1:C$4500,3,0)</f>
        <v>26.06</v>
      </c>
      <c r="W3287" s="10">
        <f t="shared" si="609"/>
        <v>-1.5057113445593462E-4</v>
      </c>
      <c r="X3287">
        <f t="shared" si="604"/>
        <v>61.526471765524882</v>
      </c>
      <c r="Y3287">
        <v>61.54</v>
      </c>
      <c r="AA3287" s="10">
        <f t="shared" si="593"/>
        <v>-2.1982831451283769E-4</v>
      </c>
      <c r="AB3287">
        <f t="shared" si="605"/>
        <v>53.035293599337479</v>
      </c>
      <c r="AC3287">
        <f>VLOOKUP(A3287,'VIXY-IV'!A$1:E$2000,4,0)</f>
        <v>53.223199999999999</v>
      </c>
      <c r="AD3287" s="10">
        <f t="shared" si="596"/>
        <v>-3.5305355683709072E-3</v>
      </c>
      <c r="AE3287">
        <f>ROW()</f>
        <v>3287</v>
      </c>
      <c r="AF3287">
        <f t="shared" si="600"/>
        <v>0.90702781844802349</v>
      </c>
      <c r="AG3287">
        <f>AG3286*(1-(AG$1+AG$5))^($A3287-$A3286)*(1+2*(E3287/E3286-1))</f>
        <v>66.053164468386868</v>
      </c>
      <c r="AH3287">
        <f>VLOOKUP(A3287,'UVXY-IV'!A$2:E$2000,4,0)</f>
        <v>329.28</v>
      </c>
      <c r="AJ3287" s="10">
        <f t="shared" si="595"/>
        <v>-0.79940122549688142</v>
      </c>
      <c r="AK3287">
        <f t="shared" si="608"/>
        <v>69.756897059360909</v>
      </c>
      <c r="AO3287">
        <f>AO3286*(1-AO$1+H3286)^($A3287-$A3286)*(2-E3287/E3286)</f>
        <v>72.024313956256933</v>
      </c>
      <c r="AP3287">
        <v>72.040000000000006</v>
      </c>
      <c r="AQ3287" s="10">
        <f t="shared" si="594"/>
        <v>-2.1774075156955064E-4</v>
      </c>
    </row>
    <row r="3288" spans="1:43" x14ac:dyDescent="0.25">
      <c r="A3288" s="1">
        <v>42832</v>
      </c>
      <c r="B3288" s="12">
        <v>12.87</v>
      </c>
      <c r="C3288" s="12">
        <v>14.06</v>
      </c>
      <c r="D3288">
        <v>109.99760000000001</v>
      </c>
      <c r="E3288">
        <v>97.535799999999995</v>
      </c>
      <c r="F3288">
        <v>16038.842376000001</v>
      </c>
      <c r="G3288">
        <v>14224.541144999999</v>
      </c>
      <c r="H3288">
        <f>(1/(1-91/360*VLOOKUP($A3288,Tbills!$B$4:$C$974,2,1)/100))^((1)/91)-1</f>
        <v>2.1966576900345203E-5</v>
      </c>
      <c r="I3288" s="2">
        <f t="shared" si="606"/>
        <v>65.690667407042469</v>
      </c>
      <c r="J3288">
        <f>VLOOKUP(A3288,'VXX-IV'!A$1:C$4500,3,0)</f>
        <v>65.709999999999994</v>
      </c>
      <c r="K3288" s="10">
        <f t="shared" si="599"/>
        <v>-2.9421081962444084E-4</v>
      </c>
      <c r="L3288">
        <f t="shared" si="601"/>
        <v>377.35008070827166</v>
      </c>
      <c r="M3288">
        <v>37.770000000000003</v>
      </c>
      <c r="O3288">
        <f t="shared" si="602"/>
        <v>203.75613910801573</v>
      </c>
      <c r="R3288">
        <f t="shared" si="603"/>
        <v>64.780579735774594</v>
      </c>
      <c r="U3288" s="2">
        <f t="shared" si="607"/>
        <v>26.423653707820645</v>
      </c>
      <c r="V3288">
        <f>VLOOKUP(A3288,'VXZ-IV'!A$1:C$4500,3,0)</f>
        <v>26.43</v>
      </c>
      <c r="W3288" s="10">
        <f t="shared" si="609"/>
        <v>-2.4011699505699369E-4</v>
      </c>
      <c r="X3288">
        <f t="shared" si="604"/>
        <v>60.657426159683183</v>
      </c>
      <c r="Y3288">
        <v>60.67</v>
      </c>
      <c r="AA3288" s="10">
        <f t="shared" si="593"/>
        <v>-2.0724971677632542E-4</v>
      </c>
      <c r="AB3288">
        <f t="shared" si="605"/>
        <v>54.549963541273243</v>
      </c>
      <c r="AC3288">
        <f>VLOOKUP(A3288,'VIXY-IV'!A$1:E$2000,4,0)</f>
        <v>54.741599999999998</v>
      </c>
      <c r="AD3288" s="10">
        <f t="shared" si="596"/>
        <v>-3.500746392629317E-3</v>
      </c>
      <c r="AE3288">
        <f>ROW()</f>
        <v>3288</v>
      </c>
      <c r="AF3288">
        <f t="shared" si="600"/>
        <v>0.91536273115220479</v>
      </c>
      <c r="AG3288">
        <f>AG3287*(1-(AG$1+AG$5))^($A3288-$A3287)*(1+2*(E3288/E3287-1))</f>
        <v>69.824235094030385</v>
      </c>
      <c r="AH3288">
        <f>VLOOKUP(A3288,'UVXY-IV'!A$2:E$2000,4,0)</f>
        <v>348.05799999999999</v>
      </c>
      <c r="AJ3288" s="10">
        <f t="shared" si="595"/>
        <v>-0.79938908143461607</v>
      </c>
      <c r="AK3288">
        <f t="shared" si="608"/>
        <v>67.761237372829555</v>
      </c>
      <c r="AO3288">
        <f>AO3287*(1-AO$1+H3287)^($A3288-$A3287)*(2-E3288/E3287)</f>
        <v>69.965994093032819</v>
      </c>
      <c r="AP3288">
        <v>69.98</v>
      </c>
      <c r="AQ3288" s="10">
        <f t="shared" si="594"/>
        <v>-2.0014156855074905E-4</v>
      </c>
    </row>
    <row r="3289" spans="1:43" x14ac:dyDescent="0.25">
      <c r="A3289" s="1">
        <v>42835</v>
      </c>
      <c r="B3289" s="12">
        <v>14.05</v>
      </c>
      <c r="C3289" s="12">
        <v>14.58</v>
      </c>
      <c r="D3289">
        <v>114.9324</v>
      </c>
      <c r="E3289">
        <v>101.9051</v>
      </c>
      <c r="F3289">
        <v>16211.827112999999</v>
      </c>
      <c r="G3289">
        <v>14377.020570999999</v>
      </c>
      <c r="H3289">
        <f>(1/(1-91/360*VLOOKUP($A3289,Tbills!$B$4:$C$974,2,1)/100))^((1)/91)-1</f>
        <v>2.1966576900345203E-5</v>
      </c>
      <c r="I3289" s="2">
        <f t="shared" si="606"/>
        <v>68.632713709281532</v>
      </c>
      <c r="J3289">
        <f>VLOOKUP(A3289,'VXX-IV'!A$1:C$4500,3,0)</f>
        <v>68.650000000000006</v>
      </c>
      <c r="K3289" s="10">
        <f t="shared" si="599"/>
        <v>-2.5180321512707771E-4</v>
      </c>
      <c r="L3289">
        <f t="shared" si="601"/>
        <v>411.12963298840077</v>
      </c>
      <c r="M3289">
        <v>41.16</v>
      </c>
      <c r="O3289">
        <f t="shared" si="602"/>
        <v>217.42561723752655</v>
      </c>
      <c r="R3289">
        <f t="shared" si="603"/>
        <v>63.321007504792171</v>
      </c>
      <c r="U3289" s="2">
        <f t="shared" si="607"/>
        <v>26.706688696793588</v>
      </c>
      <c r="V3289">
        <f>VLOOKUP(A3289,'VXZ-IV'!A$1:C$4500,3,0)</f>
        <v>26.71</v>
      </c>
      <c r="W3289" s="10">
        <f t="shared" si="609"/>
        <v>-1.2397241506600931E-4</v>
      </c>
      <c r="X3289">
        <f t="shared" si="604"/>
        <v>60.004507359908246</v>
      </c>
      <c r="Y3289">
        <v>60.01</v>
      </c>
      <c r="AA3289" s="10">
        <f t="shared" si="593"/>
        <v>-9.1528746738123168E-5</v>
      </c>
      <c r="AB3289">
        <f t="shared" si="605"/>
        <v>56.992987872158501</v>
      </c>
      <c r="AC3289">
        <f>VLOOKUP(A3289,'VIXY-IV'!A$1:E$2000,4,0)</f>
        <v>57.187199999999997</v>
      </c>
      <c r="AD3289" s="10">
        <f t="shared" si="596"/>
        <v>-3.396076881566068E-3</v>
      </c>
      <c r="AE3289">
        <f>ROW()</f>
        <v>3289</v>
      </c>
      <c r="AF3289">
        <f t="shared" si="600"/>
        <v>0.96364883401920443</v>
      </c>
      <c r="AG3289">
        <f>AG3288*(1-(AG$1+AG$5))^($A3289-$A3288)*(1+2*(E3289/E3288-1))</f>
        <v>76.072360409221019</v>
      </c>
      <c r="AH3289">
        <f>VLOOKUP(A3289,'UVXY-IV'!A$2:E$2000,4,0)</f>
        <v>379.19</v>
      </c>
      <c r="AJ3289" s="10">
        <f t="shared" si="595"/>
        <v>-0.79938194464721901</v>
      </c>
      <c r="AK3289">
        <f t="shared" si="608"/>
        <v>64.716701575877167</v>
      </c>
      <c r="AO3289">
        <f>AO3288*(1-AO$1+H3288)^($A3289-$A3288)*(2-E3289/E3288)</f>
        <v>66.828724175671965</v>
      </c>
      <c r="AP3289">
        <v>66.84</v>
      </c>
      <c r="AQ3289" s="10">
        <f t="shared" si="594"/>
        <v>-1.6869874817526664E-4</v>
      </c>
    </row>
    <row r="3290" spans="1:43" x14ac:dyDescent="0.25">
      <c r="A3290" s="1">
        <v>42836</v>
      </c>
      <c r="B3290" s="12">
        <v>15.07</v>
      </c>
      <c r="C3290" s="12">
        <v>15.16</v>
      </c>
      <c r="D3290">
        <v>118.0826</v>
      </c>
      <c r="E3290">
        <v>104.696</v>
      </c>
      <c r="F3290">
        <v>16283.132147</v>
      </c>
      <c r="G3290">
        <v>14439.939698</v>
      </c>
      <c r="H3290">
        <f>(1/(1-91/360*VLOOKUP($A3290,Tbills!$B$4:$C$974,2,1)/100))^((1)/91)-1</f>
        <v>2.1966576900345203E-5</v>
      </c>
      <c r="I3290" s="2">
        <f t="shared" si="606"/>
        <v>70.512159038139202</v>
      </c>
      <c r="J3290">
        <f>VLOOKUP(A3290,'VXX-IV'!A$1:C$4500,3,0)</f>
        <v>70.53</v>
      </c>
      <c r="K3290" s="10">
        <f t="shared" si="599"/>
        <v>-2.5295564810434712E-4</v>
      </c>
      <c r="L3290">
        <f t="shared" si="601"/>
        <v>433.63897191173129</v>
      </c>
      <c r="M3290">
        <v>43.41</v>
      </c>
      <c r="O3290">
        <f t="shared" si="602"/>
        <v>226.35002245821372</v>
      </c>
      <c r="R3290">
        <f t="shared" si="603"/>
        <v>62.451090254096343</v>
      </c>
      <c r="U3290" s="2">
        <f t="shared" si="607"/>
        <v>26.82349957125394</v>
      </c>
      <c r="V3290">
        <f>VLOOKUP(A3290,'VXZ-IV'!A$1:C$4500,3,0)</f>
        <v>26.83</v>
      </c>
      <c r="W3290" s="10">
        <f t="shared" si="609"/>
        <v>-2.4228210011401075E-4</v>
      </c>
      <c r="X3290">
        <f t="shared" si="604"/>
        <v>59.741008271131143</v>
      </c>
      <c r="Y3290">
        <v>59.75</v>
      </c>
      <c r="AA3290" s="10">
        <f t="shared" si="593"/>
        <v>-1.5048918608961959E-4</v>
      </c>
      <c r="AB3290">
        <f t="shared" si="605"/>
        <v>58.553648247957604</v>
      </c>
      <c r="AC3290">
        <f>VLOOKUP(A3290,'VIXY-IV'!A$1:E$2000,4,0)</f>
        <v>58.748399999999997</v>
      </c>
      <c r="AD3290" s="10">
        <f t="shared" si="596"/>
        <v>-3.3150137202442309E-3</v>
      </c>
      <c r="AE3290">
        <f>ROW()</f>
        <v>3290</v>
      </c>
      <c r="AF3290">
        <f t="shared" si="600"/>
        <v>0.99406332453825863</v>
      </c>
      <c r="AG3290">
        <f>AG3289*(1-(AG$1+AG$5))^($A3290-$A3289)*(1+2*(E3290/E3289-1))</f>
        <v>80.236481292015412</v>
      </c>
      <c r="AH3290">
        <f>VLOOKUP(A3290,'UVXY-IV'!A$2:E$2000,4,0)</f>
        <v>399.91</v>
      </c>
      <c r="AJ3290" s="10">
        <f t="shared" si="595"/>
        <v>-0.79936365359201966</v>
      </c>
      <c r="AK3290">
        <f t="shared" si="608"/>
        <v>62.941357724574139</v>
      </c>
      <c r="AO3290">
        <f>AO3289*(1-AO$1+H3289)^($A3290-$A3289)*(2-E3290/E3289)</f>
        <v>64.997493235479837</v>
      </c>
      <c r="AP3290">
        <v>65.010000000000005</v>
      </c>
      <c r="AQ3290" s="10">
        <f t="shared" si="594"/>
        <v>-1.9238216459260826E-4</v>
      </c>
    </row>
    <row r="3291" spans="1:43" x14ac:dyDescent="0.25">
      <c r="A3291" s="1">
        <v>42837</v>
      </c>
      <c r="B3291" s="12">
        <v>15.77</v>
      </c>
      <c r="C3291" s="12">
        <v>15.28</v>
      </c>
      <c r="D3291">
        <v>121.10250000000001</v>
      </c>
      <c r="E3291">
        <v>107.3712</v>
      </c>
      <c r="F3291">
        <v>16303.607042</v>
      </c>
      <c r="G3291">
        <v>14457.779712</v>
      </c>
      <c r="H3291">
        <f>(1/(1-91/360*VLOOKUP($A3291,Tbills!$B$4:$C$974,2,1)/100))^((1)/91)-1</f>
        <v>2.1966576900345203E-5</v>
      </c>
      <c r="I3291" s="2">
        <f t="shared" si="606"/>
        <v>72.313706878383357</v>
      </c>
      <c r="J3291">
        <f>VLOOKUP(A3291,'VXX-IV'!A$1:C$4500,3,0)</f>
        <v>72.34</v>
      </c>
      <c r="K3291" s="10">
        <f t="shared" si="599"/>
        <v>-3.6346587802937869E-4</v>
      </c>
      <c r="L3291">
        <f t="shared" si="601"/>
        <v>455.78913032667452</v>
      </c>
      <c r="M3291">
        <v>45.62</v>
      </c>
      <c r="O3291">
        <f t="shared" si="602"/>
        <v>235.01767139955211</v>
      </c>
      <c r="R3291">
        <f t="shared" si="603"/>
        <v>61.650425733232545</v>
      </c>
      <c r="U3291" s="2">
        <f t="shared" si="607"/>
        <v>26.856573363088096</v>
      </c>
      <c r="V3291">
        <f>VLOOKUP(A3291,'VXZ-IV'!A$1:C$4500,3,0)</f>
        <v>26.86</v>
      </c>
      <c r="W3291" s="10">
        <f t="shared" si="609"/>
        <v>-1.2757397289286931E-4</v>
      </c>
      <c r="X3291">
        <f t="shared" si="604"/>
        <v>59.666304269413672</v>
      </c>
      <c r="Y3291">
        <v>59.68</v>
      </c>
      <c r="AA3291" s="10">
        <f t="shared" si="593"/>
        <v>-2.2948610231787736E-4</v>
      </c>
      <c r="AB3291">
        <f t="shared" si="605"/>
        <v>60.049589219735033</v>
      </c>
      <c r="AC3291">
        <f>VLOOKUP(A3291,'VIXY-IV'!A$1:E$2000,4,0)</f>
        <v>60.2532</v>
      </c>
      <c r="AD3291" s="10">
        <f t="shared" si="596"/>
        <v>-3.3792525586187061E-3</v>
      </c>
      <c r="AE3291">
        <f>ROW()</f>
        <v>3291</v>
      </c>
      <c r="AF3291">
        <f t="shared" si="600"/>
        <v>1.0320680628272252</v>
      </c>
      <c r="AG3291">
        <f>AG3290*(1-(AG$1+AG$5))^($A3291-$A3290)*(1+2*(E3291/E3290-1))</f>
        <v>84.334056361741062</v>
      </c>
      <c r="AH3291">
        <f>VLOOKUP(A3291,'UVXY-IV'!A$2:E$2000,4,0)</f>
        <v>420.36200000000002</v>
      </c>
      <c r="AJ3291" s="10">
        <f t="shared" si="595"/>
        <v>-0.79937754515931259</v>
      </c>
      <c r="AK3291">
        <f t="shared" si="608"/>
        <v>61.330218848972308</v>
      </c>
      <c r="AO3291">
        <f>AO3290*(1-AO$1+H3290)^($A3291-$A3290)*(2-E3291/E3290)</f>
        <v>63.335721141586291</v>
      </c>
      <c r="AP3291">
        <v>63.35</v>
      </c>
      <c r="AQ3291" s="10">
        <f t="shared" si="594"/>
        <v>-2.2539634433638156E-4</v>
      </c>
    </row>
    <row r="3292" spans="1:43" x14ac:dyDescent="0.25">
      <c r="A3292" s="1">
        <v>42838</v>
      </c>
      <c r="B3292" s="12">
        <v>15.96</v>
      </c>
      <c r="C3292" s="12">
        <v>15.75</v>
      </c>
      <c r="D3292">
        <v>123.1893</v>
      </c>
      <c r="E3292">
        <v>109.21899999999999</v>
      </c>
      <c r="F3292">
        <v>16505.734924</v>
      </c>
      <c r="G3292">
        <v>14636.705919</v>
      </c>
      <c r="H3292">
        <f>(1/(1-91/360*VLOOKUP($A3292,Tbills!$B$4:$C$974,2,1)/100))^((1)/91)-1</f>
        <v>2.2940895184175858E-5</v>
      </c>
      <c r="I3292" s="2">
        <f t="shared" si="606"/>
        <v>73.558000167480571</v>
      </c>
      <c r="J3292">
        <f>VLOOKUP(A3292,'VXX-IV'!A$1:C$4500,3,0)</f>
        <v>73.58</v>
      </c>
      <c r="K3292" s="10">
        <f t="shared" si="599"/>
        <v>-2.989920157573378E-4</v>
      </c>
      <c r="L3292">
        <f t="shared" si="601"/>
        <v>471.46639954869369</v>
      </c>
      <c r="M3292">
        <v>47.19</v>
      </c>
      <c r="O3292">
        <f t="shared" si="602"/>
        <v>241.07633678643646</v>
      </c>
      <c r="R3292">
        <f t="shared" si="603"/>
        <v>61.1171776158643</v>
      </c>
      <c r="U3292" s="2">
        <f t="shared" si="607"/>
        <v>27.188871200620962</v>
      </c>
      <c r="V3292">
        <f>VLOOKUP(A3292,'VXZ-IV'!A$1:C$4500,3,0)</f>
        <v>27.19</v>
      </c>
      <c r="W3292" s="10">
        <f t="shared" si="609"/>
        <v>-4.1515240126521746E-5</v>
      </c>
      <c r="X3292">
        <f t="shared" si="604"/>
        <v>58.92705993619434</v>
      </c>
      <c r="Y3292">
        <v>58.94</v>
      </c>
      <c r="AA3292" s="10">
        <f t="shared" si="593"/>
        <v>-2.1954638285814898E-4</v>
      </c>
      <c r="AB3292">
        <f t="shared" si="605"/>
        <v>61.082779908400752</v>
      </c>
      <c r="AC3292">
        <f>VLOOKUP(A3292,'VIXY-IV'!A$1:E$2000,4,0)</f>
        <v>61.292000000000002</v>
      </c>
      <c r="AD3292" s="10">
        <f t="shared" si="596"/>
        <v>-3.4134975461601602E-3</v>
      </c>
      <c r="AE3292">
        <f>ROW()</f>
        <v>3292</v>
      </c>
      <c r="AF3292">
        <f t="shared" si="600"/>
        <v>1.0133333333333334</v>
      </c>
      <c r="AG3292">
        <f>AG3291*(1-(AG$1+AG$5))^($A3292-$A3291)*(1+2*(E3292/E3291-1))</f>
        <v>87.233803158530861</v>
      </c>
      <c r="AH3292">
        <f>VLOOKUP(A3292,'UVXY-IV'!A$2:E$2000,4,0)</f>
        <v>434.81599999999997</v>
      </c>
      <c r="AJ3292" s="10">
        <f t="shared" si="595"/>
        <v>-0.79937766053105019</v>
      </c>
      <c r="AK3292">
        <f t="shared" si="608"/>
        <v>60.271951795581707</v>
      </c>
      <c r="AO3292">
        <f>AO3291*(1-AO$1+H3291)^($A3292-$A3291)*(2-E3292/E3291)</f>
        <v>62.244812887217336</v>
      </c>
      <c r="AP3292">
        <v>62.26</v>
      </c>
      <c r="AQ3292" s="10">
        <f t="shared" si="594"/>
        <v>-2.4393049763349328E-4</v>
      </c>
    </row>
    <row r="3293" spans="1:43" x14ac:dyDescent="0.25">
      <c r="A3293" s="1">
        <v>42842</v>
      </c>
      <c r="B3293" s="12">
        <v>14.66</v>
      </c>
      <c r="C3293" s="12">
        <v>14.86</v>
      </c>
      <c r="D3293">
        <v>115.6776</v>
      </c>
      <c r="E3293">
        <v>102.5491</v>
      </c>
      <c r="F3293">
        <v>16006.533916</v>
      </c>
      <c r="G3293">
        <v>14192.688838</v>
      </c>
      <c r="H3293">
        <f>(1/(1-91/360*VLOOKUP($A3293,Tbills!$B$4:$C$974,2,1)/100))^((1)/91)-1</f>
        <v>2.2940895184175858E-5</v>
      </c>
      <c r="I3293" s="2">
        <f t="shared" si="606"/>
        <v>69.06592561499744</v>
      </c>
      <c r="J3293">
        <f>VLOOKUP(A3293,'VXX-IV'!A$1:C$4500,3,0)</f>
        <v>69.08</v>
      </c>
      <c r="K3293" s="10">
        <f t="shared" si="599"/>
        <v>-2.0374037351711394E-4</v>
      </c>
      <c r="L3293">
        <f t="shared" si="601"/>
        <v>413.84553578506257</v>
      </c>
      <c r="M3293">
        <v>41.43</v>
      </c>
      <c r="O3293">
        <f t="shared" si="602"/>
        <v>218.96336683381057</v>
      </c>
      <c r="R3293">
        <f t="shared" si="603"/>
        <v>62.971973443701209</v>
      </c>
      <c r="U3293" s="2">
        <f t="shared" si="607"/>
        <v>26.363996859432085</v>
      </c>
      <c r="V3293">
        <f>VLOOKUP(A3293,'VXZ-IV'!A$1:C$4500,3,0)</f>
        <v>26.37</v>
      </c>
      <c r="W3293" s="10">
        <f t="shared" si="609"/>
        <v>-2.2765038179428654E-4</v>
      </c>
      <c r="X3293">
        <f t="shared" si="604"/>
        <v>60.711252078101545</v>
      </c>
      <c r="Y3293">
        <v>60.72</v>
      </c>
      <c r="AA3293" s="10">
        <f t="shared" si="593"/>
        <v>-1.440698599877166E-4</v>
      </c>
      <c r="AB3293">
        <f t="shared" si="605"/>
        <v>57.351648676845208</v>
      </c>
      <c r="AC3293">
        <f>VLOOKUP(A3293,'VIXY-IV'!A$1:E$2000,4,0)</f>
        <v>57.5428</v>
      </c>
      <c r="AD3293" s="10">
        <f t="shared" si="596"/>
        <v>-3.3218981897785715E-3</v>
      </c>
      <c r="AE3293">
        <f>ROW()</f>
        <v>3293</v>
      </c>
      <c r="AF3293">
        <f t="shared" si="600"/>
        <v>0.98654104979811574</v>
      </c>
      <c r="AG3293">
        <f>AG3292*(1-(AG$1+AG$5))^($A3293-$A3292)*(1+2*(E3293/E3292-1))</f>
        <v>76.568911159370998</v>
      </c>
      <c r="AH3293">
        <f>VLOOKUP(A3293,'UVXY-IV'!A$2:E$2000,4,0)</f>
        <v>381.68400000000003</v>
      </c>
      <c r="AJ3293" s="10">
        <f t="shared" si="595"/>
        <v>-0.79939187610858464</v>
      </c>
      <c r="AK3293">
        <f t="shared" si="608"/>
        <v>63.940788674063086</v>
      </c>
      <c r="AO3293">
        <f>AO3292*(1-AO$1+H3292)^($A3293-$A3292)*(2-E3293/E3292)</f>
        <v>66.04233365581419</v>
      </c>
      <c r="AP3293">
        <v>66.05</v>
      </c>
      <c r="AQ3293" s="10">
        <f t="shared" si="594"/>
        <v>-1.1606879917946955E-4</v>
      </c>
    </row>
    <row r="3294" spans="1:43" x14ac:dyDescent="0.25">
      <c r="A3294" s="1">
        <v>42843</v>
      </c>
      <c r="B3294" s="12">
        <v>14.42</v>
      </c>
      <c r="C3294" s="12">
        <v>14.76</v>
      </c>
      <c r="D3294">
        <v>115.53189999999999</v>
      </c>
      <c r="E3294">
        <v>102.41759999999999</v>
      </c>
      <c r="F3294">
        <v>15956.37572</v>
      </c>
      <c r="G3294">
        <v>14147.888928</v>
      </c>
      <c r="H3294">
        <f>(1/(1-91/360*VLOOKUP($A3294,Tbills!$B$4:$C$974,2,1)/100))^((1)/91)-1</f>
        <v>2.2940895184175858E-5</v>
      </c>
      <c r="I3294" s="2">
        <f t="shared" si="606"/>
        <v>68.977252703863726</v>
      </c>
      <c r="J3294">
        <f>VLOOKUP(A3294,'VXX-IV'!A$1:C$4500,3,0)</f>
        <v>68.989999999999995</v>
      </c>
      <c r="K3294" s="10">
        <f t="shared" si="599"/>
        <v>-1.8477020055474025E-4</v>
      </c>
      <c r="L3294">
        <f t="shared" si="601"/>
        <v>412.77498665159101</v>
      </c>
      <c r="M3294">
        <v>41.32</v>
      </c>
      <c r="O3294">
        <f t="shared" si="602"/>
        <v>218.53483304454386</v>
      </c>
      <c r="R3294">
        <f t="shared" si="603"/>
        <v>63.009499816844816</v>
      </c>
      <c r="U3294" s="2">
        <f t="shared" si="607"/>
        <v>26.280741605339824</v>
      </c>
      <c r="V3294">
        <f>VLOOKUP(A3294,'VXZ-IV'!A$1:C$4500,3,0)</f>
        <v>26.28</v>
      </c>
      <c r="W3294" s="10">
        <f t="shared" si="609"/>
        <v>2.8219381271732402E-5</v>
      </c>
      <c r="X3294">
        <f t="shared" si="604"/>
        <v>60.902034681118472</v>
      </c>
      <c r="Y3294">
        <v>60.91</v>
      </c>
      <c r="AA3294" s="10">
        <f t="shared" si="593"/>
        <v>-1.3077194026467343E-4</v>
      </c>
      <c r="AB3294">
        <f t="shared" si="605"/>
        <v>57.277890163134359</v>
      </c>
      <c r="AC3294">
        <f>VLOOKUP(A3294,'VIXY-IV'!A$1:E$2000,4,0)</f>
        <v>57.468000000000004</v>
      </c>
      <c r="AD3294" s="10">
        <f t="shared" si="596"/>
        <v>-3.3080990614888783E-3</v>
      </c>
      <c r="AE3294">
        <f>ROW()</f>
        <v>3294</v>
      </c>
      <c r="AF3294">
        <f t="shared" si="600"/>
        <v>0.97696476964769652</v>
      </c>
      <c r="AG3294">
        <f>AG3293*(1-(AG$1+AG$5))^($A3294-$A3293)*(1+2*(E3294/E3293-1))</f>
        <v>76.369966954829238</v>
      </c>
      <c r="AH3294">
        <f>VLOOKUP(A3294,'UVXY-IV'!A$2:E$2000,4,0)</f>
        <v>380.68799999999999</v>
      </c>
      <c r="AJ3294" s="10">
        <f t="shared" si="595"/>
        <v>-0.79938961313508905</v>
      </c>
      <c r="AK3294">
        <f t="shared" si="608"/>
        <v>64.019798868193803</v>
      </c>
      <c r="AO3294">
        <f>AO3293*(1-AO$1+H3293)^($A3294-$A3293)*(2-E3294/E3293)</f>
        <v>66.126091789567326</v>
      </c>
      <c r="AP3294">
        <v>66.14</v>
      </c>
      <c r="AQ3294" s="10">
        <f t="shared" si="594"/>
        <v>-2.102844032759732E-4</v>
      </c>
    </row>
    <row r="3295" spans="1:43" x14ac:dyDescent="0.25">
      <c r="A3295" s="1">
        <v>42844</v>
      </c>
      <c r="B3295" s="12">
        <v>14.93</v>
      </c>
      <c r="C3295" s="12">
        <v>15.08</v>
      </c>
      <c r="D3295">
        <v>117.5508</v>
      </c>
      <c r="E3295">
        <v>104.205</v>
      </c>
      <c r="F3295">
        <v>15923.688690999999</v>
      </c>
      <c r="G3295">
        <v>14118.582063</v>
      </c>
      <c r="H3295">
        <f>(1/(1-91/360*VLOOKUP($A3295,Tbills!$B$4:$C$974,2,1)/100))^((1)/91)-1</f>
        <v>2.2940895184175858E-5</v>
      </c>
      <c r="I3295" s="2">
        <f t="shared" si="606"/>
        <v>70.180906980208889</v>
      </c>
      <c r="J3295">
        <f>VLOOKUP(A3295,'VXX-IV'!A$1:C$4500,3,0)</f>
        <v>70.2</v>
      </c>
      <c r="K3295" s="10">
        <f t="shared" si="599"/>
        <v>-2.719803389047426E-4</v>
      </c>
      <c r="L3295">
        <f t="shared" si="601"/>
        <v>427.17303858992852</v>
      </c>
      <c r="M3295">
        <v>42.76</v>
      </c>
      <c r="O3295">
        <f t="shared" si="602"/>
        <v>224.24810654385709</v>
      </c>
      <c r="R3295">
        <f t="shared" si="603"/>
        <v>62.456852927156248</v>
      </c>
      <c r="U3295" s="2">
        <f t="shared" si="607"/>
        <v>26.226265352968387</v>
      </c>
      <c r="V3295">
        <f>VLOOKUP(A3295,'VXZ-IV'!A$1:C$4500,3,0)</f>
        <v>26.23</v>
      </c>
      <c r="W3295" s="10">
        <f t="shared" si="609"/>
        <v>-1.4238074844119541E-4</v>
      </c>
      <c r="X3295">
        <f t="shared" si="604"/>
        <v>61.027333984219894</v>
      </c>
      <c r="Y3295">
        <v>61.04</v>
      </c>
      <c r="AA3295" s="10">
        <f t="shared" si="593"/>
        <v>-2.0750353506071573E-4</v>
      </c>
      <c r="AB3295">
        <f t="shared" si="605"/>
        <v>58.277288862823305</v>
      </c>
      <c r="AC3295">
        <f>VLOOKUP(A3295,'VIXY-IV'!A$1:E$2000,4,0)</f>
        <v>58.4696</v>
      </c>
      <c r="AD3295" s="10">
        <f t="shared" si="596"/>
        <v>-3.289079062909539E-3</v>
      </c>
      <c r="AE3295">
        <f>ROW()</f>
        <v>3295</v>
      </c>
      <c r="AF3295">
        <f t="shared" si="600"/>
        <v>0.99005305039787794</v>
      </c>
      <c r="AG3295">
        <f>AG3294*(1-(AG$1+AG$5))^($A3295-$A3294)*(1+2*(E3295/E3294-1))</f>
        <v>79.032932887662923</v>
      </c>
      <c r="AH3295">
        <f>VLOOKUP(A3295,'UVXY-IV'!A$2:E$2000,4,0)</f>
        <v>393.94799999999998</v>
      </c>
      <c r="AJ3295" s="10">
        <f t="shared" si="595"/>
        <v>-0.7993823223175065</v>
      </c>
      <c r="AK3295">
        <f t="shared" si="608"/>
        <v>62.899590603229541</v>
      </c>
      <c r="AO3295">
        <f>AO3294*(1-AO$1+H3294)^($A3295-$A3294)*(2-E3295/E3294)</f>
        <v>64.971141482627715</v>
      </c>
      <c r="AP3295">
        <v>64.98</v>
      </c>
      <c r="AQ3295" s="10">
        <f t="shared" si="594"/>
        <v>-1.363268293673725E-4</v>
      </c>
    </row>
    <row r="3296" spans="1:43" x14ac:dyDescent="0.25">
      <c r="A3296" s="1">
        <v>42845</v>
      </c>
      <c r="B3296" s="12">
        <v>14.15</v>
      </c>
      <c r="C3296" s="12">
        <v>14.53</v>
      </c>
      <c r="D3296">
        <v>115.557</v>
      </c>
      <c r="E3296">
        <v>102.43519999999999</v>
      </c>
      <c r="F3296">
        <v>15908.377012000001</v>
      </c>
      <c r="G3296">
        <v>14104.682220999999</v>
      </c>
      <c r="H3296">
        <f>(1/(1-91/360*VLOOKUP($A3296,Tbills!$B$4:$C$974,2,1)/100))^((1)/91)-1</f>
        <v>2.2801701510921646E-5</v>
      </c>
      <c r="I3296" s="2">
        <f t="shared" si="606"/>
        <v>68.988873914815443</v>
      </c>
      <c r="J3296">
        <f>VLOOKUP(A3296,'VXX-IV'!A$1:C$4500,3,0)</f>
        <v>69.010000000000005</v>
      </c>
      <c r="K3296" s="10">
        <f t="shared" si="599"/>
        <v>-3.0613078082253331E-4</v>
      </c>
      <c r="L3296">
        <f t="shared" si="601"/>
        <v>412.65372488661563</v>
      </c>
      <c r="M3296">
        <v>41.31</v>
      </c>
      <c r="O3296">
        <f t="shared" si="602"/>
        <v>218.5278546439207</v>
      </c>
      <c r="R3296">
        <f t="shared" si="603"/>
        <v>62.984383843851504</v>
      </c>
      <c r="U3296" s="2">
        <f t="shared" si="607"/>
        <v>26.200408190811576</v>
      </c>
      <c r="V3296">
        <f>VLOOKUP(A3296,'VXZ-IV'!A$1:C$4500,3,0)</f>
        <v>26.2</v>
      </c>
      <c r="W3296" s="10">
        <f t="shared" si="609"/>
        <v>1.5579801968534923E-5</v>
      </c>
      <c r="X3296">
        <f t="shared" si="604"/>
        <v>61.086549317403602</v>
      </c>
      <c r="Y3296">
        <v>61.1</v>
      </c>
      <c r="AA3296" s="10">
        <f t="shared" si="593"/>
        <v>-2.2014210468734863E-4</v>
      </c>
      <c r="AB3296">
        <f t="shared" si="605"/>
        <v>57.287301489655881</v>
      </c>
      <c r="AC3296">
        <f>VLOOKUP(A3296,'VIXY-IV'!A$1:E$2000,4,0)</f>
        <v>57.476399999999998</v>
      </c>
      <c r="AD3296" s="10">
        <f t="shared" si="596"/>
        <v>-3.2900200837929772E-3</v>
      </c>
      <c r="AE3296">
        <f>ROW()</f>
        <v>3296</v>
      </c>
      <c r="AF3296">
        <f t="shared" si="600"/>
        <v>0.97384721266345498</v>
      </c>
      <c r="AG3296">
        <f>AG3295*(1-(AG$1+AG$5))^($A3296-$A3295)*(1+2*(E3296/E3295-1))</f>
        <v>76.345796266891909</v>
      </c>
      <c r="AH3296">
        <f>VLOOKUP(A3296,'UVXY-IV'!A$2:E$2000,4,0)</f>
        <v>380.53399999999999</v>
      </c>
      <c r="AJ3296" s="10">
        <f t="shared" si="595"/>
        <v>-0.79937194503804676</v>
      </c>
      <c r="AK3296">
        <f t="shared" si="608"/>
        <v>63.964887228704221</v>
      </c>
      <c r="AO3296">
        <f>AO3295*(1-AO$1+H3295)^($A3296-$A3295)*(2-E3296/E3295)</f>
        <v>66.073672256663841</v>
      </c>
      <c r="AP3296">
        <v>66.08</v>
      </c>
      <c r="AQ3296" s="10">
        <f t="shared" si="594"/>
        <v>-9.5758827726388773E-5</v>
      </c>
    </row>
    <row r="3297" spans="1:43" x14ac:dyDescent="0.25">
      <c r="A3297" s="1">
        <v>42846</v>
      </c>
      <c r="B3297" s="12">
        <v>14.63</v>
      </c>
      <c r="C3297" s="12">
        <v>14.75</v>
      </c>
      <c r="D3297">
        <v>115.479</v>
      </c>
      <c r="E3297">
        <v>102.36369999999999</v>
      </c>
      <c r="F3297">
        <v>15687.950261</v>
      </c>
      <c r="G3297">
        <v>13908.925886000001</v>
      </c>
      <c r="H3297">
        <f>(1/(1-91/360*VLOOKUP($A3297,Tbills!$B$4:$C$974,2,1)/100))^((1)/91)-1</f>
        <v>2.2801701510921646E-5</v>
      </c>
      <c r="I3297" s="2">
        <f t="shared" si="606"/>
        <v>68.940625948016518</v>
      </c>
      <c r="J3297">
        <f>VLOOKUP(A3297,'VXX-IV'!A$1:C$4500,3,0)</f>
        <v>68.959999999999994</v>
      </c>
      <c r="K3297" s="10">
        <f t="shared" si="599"/>
        <v>-2.8094622945873393E-4</v>
      </c>
      <c r="L3297">
        <f t="shared" si="601"/>
        <v>412.06842633401635</v>
      </c>
      <c r="M3297">
        <v>41.24</v>
      </c>
      <c r="O3297">
        <f t="shared" si="602"/>
        <v>218.2916988637086</v>
      </c>
      <c r="R3297">
        <f t="shared" si="603"/>
        <v>63.003517231686729</v>
      </c>
      <c r="U3297" s="2">
        <f t="shared" si="607"/>
        <v>25.836744867995304</v>
      </c>
      <c r="V3297">
        <f>VLOOKUP(A3297,'VXZ-IV'!A$1:C$4500,3,0)</f>
        <v>25.84</v>
      </c>
      <c r="W3297" s="10">
        <f t="shared" si="609"/>
        <v>-1.2597260080093875E-4</v>
      </c>
      <c r="X3297">
        <f t="shared" si="604"/>
        <v>61.933479979356498</v>
      </c>
      <c r="Y3297">
        <v>61.94</v>
      </c>
      <c r="AA3297" s="10">
        <f t="shared" si="593"/>
        <v>-1.0526349117689904E-4</v>
      </c>
      <c r="AB3297">
        <f t="shared" si="605"/>
        <v>57.247099166671141</v>
      </c>
      <c r="AC3297">
        <f>VLOOKUP(A3297,'VIXY-IV'!A$1:E$2000,4,0)</f>
        <v>57.435600000000001</v>
      </c>
      <c r="AD3297" s="10">
        <f t="shared" si="596"/>
        <v>-3.2819511475262741E-3</v>
      </c>
      <c r="AE3297">
        <f>ROW()</f>
        <v>3297</v>
      </c>
      <c r="AF3297">
        <f t="shared" si="600"/>
        <v>0.99186440677966103</v>
      </c>
      <c r="AG3297">
        <f>AG3296*(1-(AG$1+AG$5))^($A3297-$A3296)*(1+2*(E3297/E3296-1))</f>
        <v>76.236648034683213</v>
      </c>
      <c r="AH3297">
        <f>VLOOKUP(A3297,'UVXY-IV'!A$2:E$2000,4,0)</f>
        <v>379.98</v>
      </c>
      <c r="AJ3297" s="10">
        <f t="shared" si="595"/>
        <v>-0.79936668236569497</v>
      </c>
      <c r="AK3297">
        <f t="shared" si="608"/>
        <v>64.006553597854037</v>
      </c>
      <c r="AO3297">
        <f>AO3296*(1-AO$1+H3296)^($A3297-$A3296)*(2-E3297/E3296)</f>
        <v>66.118853945723828</v>
      </c>
      <c r="AP3297">
        <v>66.13</v>
      </c>
      <c r="AQ3297" s="10">
        <f t="shared" si="594"/>
        <v>-1.685476225036231E-4</v>
      </c>
    </row>
    <row r="3298" spans="1:43" x14ac:dyDescent="0.25">
      <c r="A3298" s="1">
        <v>42849</v>
      </c>
      <c r="B3298" s="12">
        <v>10.84</v>
      </c>
      <c r="C3298" s="12">
        <v>12.9</v>
      </c>
      <c r="D3298">
        <v>103.0796</v>
      </c>
      <c r="E3298">
        <v>91.365499999999997</v>
      </c>
      <c r="F3298">
        <v>15323.823929</v>
      </c>
      <c r="G3298">
        <v>13585.140267999999</v>
      </c>
      <c r="H3298">
        <f>(1/(1-91/360*VLOOKUP($A3298,Tbills!$B$4:$C$974,2,1)/100))^((1)/91)-1</f>
        <v>2.2801701510921646E-5</v>
      </c>
      <c r="I3298" s="2">
        <f t="shared" si="606"/>
        <v>61.533718885309206</v>
      </c>
      <c r="J3298">
        <f>VLOOKUP(A3298,'VXX-IV'!A$1:C$4500,3,0)</f>
        <v>61.55</v>
      </c>
      <c r="K3298" s="10">
        <f t="shared" si="599"/>
        <v>-2.6451851650355351E-4</v>
      </c>
      <c r="L3298">
        <f t="shared" si="601"/>
        <v>323.49945403962965</v>
      </c>
      <c r="M3298">
        <v>32.39</v>
      </c>
      <c r="O3298">
        <f t="shared" si="602"/>
        <v>183.09251679695845</v>
      </c>
      <c r="R3298">
        <f t="shared" si="603"/>
        <v>66.379138372655987</v>
      </c>
      <c r="U3298" s="2">
        <f t="shared" si="607"/>
        <v>25.235213123599625</v>
      </c>
      <c r="V3298">
        <f>VLOOKUP(A3298,'VXZ-IV'!A$1:C$4500,3,0)</f>
        <v>25.24</v>
      </c>
      <c r="W3298" s="10">
        <f t="shared" si="609"/>
        <v>-1.8965437402429508E-4</v>
      </c>
      <c r="X3298">
        <f t="shared" si="604"/>
        <v>63.372531449275904</v>
      </c>
      <c r="Y3298">
        <v>63.38</v>
      </c>
      <c r="AA3298" s="10">
        <f t="shared" si="593"/>
        <v>-1.1783765736983476E-4</v>
      </c>
      <c r="AB3298">
        <f t="shared" si="605"/>
        <v>51.095756878063661</v>
      </c>
      <c r="AC3298">
        <f>VLOOKUP(A3298,'VIXY-IV'!A$1:E$2000,4,0)</f>
        <v>51.269599999999997</v>
      </c>
      <c r="AD3298" s="10">
        <f t="shared" si="596"/>
        <v>-3.3907641552954892E-3</v>
      </c>
      <c r="AE3298">
        <f>ROW()</f>
        <v>3298</v>
      </c>
      <c r="AF3298">
        <f t="shared" si="600"/>
        <v>0.84031007751937981</v>
      </c>
      <c r="AG3298">
        <f>AG3297*(1-(AG$1+AG$5))^($A3298-$A3297)*(1+2*(E3298/E3297-1))</f>
        <v>59.848502708153916</v>
      </c>
      <c r="AH3298">
        <f>VLOOKUP(A3298,'UVXY-IV'!A$2:E$2000,4,0)</f>
        <v>298.33</v>
      </c>
      <c r="AJ3298" s="10">
        <f t="shared" si="595"/>
        <v>-0.79938825224364318</v>
      </c>
      <c r="AK3298">
        <f t="shared" si="608"/>
        <v>70.873666512726757</v>
      </c>
      <c r="AO3298">
        <f>AO3297*(1-AO$1+H3297)^($A3298-$A3297)*(2-E3298/E3297)</f>
        <v>73.219705399797178</v>
      </c>
      <c r="AP3298">
        <v>73.23</v>
      </c>
      <c r="AQ3298" s="10">
        <f t="shared" si="594"/>
        <v>-1.4057900044828209E-4</v>
      </c>
    </row>
    <row r="3299" spans="1:43" x14ac:dyDescent="0.25">
      <c r="A3299" s="1">
        <v>42850</v>
      </c>
      <c r="B3299" s="12">
        <v>10.76</v>
      </c>
      <c r="C3299" s="12">
        <v>12.85</v>
      </c>
      <c r="D3299">
        <v>101.47199999999999</v>
      </c>
      <c r="E3299">
        <v>89.938500000000005</v>
      </c>
      <c r="F3299">
        <v>14992.439073</v>
      </c>
      <c r="G3299">
        <v>13291.045494</v>
      </c>
      <c r="H3299">
        <f>(1/(1-91/360*VLOOKUP($A3299,Tbills!$B$4:$C$974,2,1)/100))^((1)/91)-1</f>
        <v>2.2801701510921646E-5</v>
      </c>
      <c r="I3299" s="2">
        <f t="shared" si="606"/>
        <v>60.572579569594822</v>
      </c>
      <c r="J3299">
        <f>VLOOKUP(A3299,'VXX-IV'!A$1:C$4500,3,0)</f>
        <v>60.59</v>
      </c>
      <c r="K3299" s="10">
        <f t="shared" si="599"/>
        <v>-2.8751329270804149E-4</v>
      </c>
      <c r="L3299">
        <f t="shared" si="601"/>
        <v>313.38722416450577</v>
      </c>
      <c r="M3299">
        <v>31.37</v>
      </c>
      <c r="O3299">
        <f t="shared" si="602"/>
        <v>178.79702180694738</v>
      </c>
      <c r="R3299">
        <f t="shared" si="603"/>
        <v>66.894488408524666</v>
      </c>
      <c r="U3299" s="2">
        <f t="shared" si="607"/>
        <v>24.688887825222292</v>
      </c>
      <c r="V3299">
        <f>VLOOKUP(A3299,'VXZ-IV'!A$1:C$4500,3,0)</f>
        <v>24.69</v>
      </c>
      <c r="W3299" s="10">
        <f t="shared" si="609"/>
        <v>-4.5045556002820675E-5</v>
      </c>
      <c r="X3299">
        <f t="shared" si="604"/>
        <v>64.743518697715032</v>
      </c>
      <c r="Y3299">
        <v>64.75</v>
      </c>
      <c r="AA3299" s="10">
        <f t="shared" si="593"/>
        <v>-1.0009733258642406E-4</v>
      </c>
      <c r="AB3299">
        <f t="shared" si="605"/>
        <v>50.297523882144667</v>
      </c>
      <c r="AC3299">
        <f>VLOOKUP(A3299,'VIXY-IV'!A$1:E$2000,4,0)</f>
        <v>50.4664</v>
      </c>
      <c r="AD3299" s="10">
        <f t="shared" si="596"/>
        <v>-3.3463079961189024E-3</v>
      </c>
      <c r="AE3299">
        <f>ROW()</f>
        <v>3299</v>
      </c>
      <c r="AF3299">
        <f t="shared" si="600"/>
        <v>0.83735408560311286</v>
      </c>
      <c r="AG3299">
        <f>AG3298*(1-(AG$1+AG$5))^($A3299-$A3298)*(1+2*(E3299/E3298-1))</f>
        <v>57.977050816206614</v>
      </c>
      <c r="AH3299">
        <f>VLOOKUP(A3299,'UVXY-IV'!A$2:E$2000,4,0)</f>
        <v>289.00799999999998</v>
      </c>
      <c r="AJ3299" s="10">
        <f t="shared" si="595"/>
        <v>-0.79939292055511746</v>
      </c>
      <c r="AK3299">
        <f t="shared" si="608"/>
        <v>71.977260509279319</v>
      </c>
      <c r="AO3299">
        <f>AO3298*(1-AO$1+H3298)^($A3299-$A3298)*(2-E3299/E3298)</f>
        <v>74.362238916679033</v>
      </c>
      <c r="AP3299">
        <v>74.38</v>
      </c>
      <c r="AQ3299" s="10">
        <f t="shared" si="594"/>
        <v>-2.387884286227937E-4</v>
      </c>
    </row>
    <row r="3300" spans="1:43" x14ac:dyDescent="0.25">
      <c r="A3300" s="1">
        <v>42851</v>
      </c>
      <c r="B3300" s="12">
        <v>10.85</v>
      </c>
      <c r="C3300" s="12">
        <v>12.98</v>
      </c>
      <c r="D3300">
        <v>100.9725</v>
      </c>
      <c r="E3300">
        <v>89.493700000000004</v>
      </c>
      <c r="F3300">
        <v>15070.653081</v>
      </c>
      <c r="G3300">
        <v>13360.080448999999</v>
      </c>
      <c r="H3300">
        <f>(1/(1-91/360*VLOOKUP($A3300,Tbills!$B$4:$C$974,2,1)/100))^((1)/91)-1</f>
        <v>2.2801701510921646E-5</v>
      </c>
      <c r="I3300" s="2">
        <f t="shared" si="606"/>
        <v>60.272938906395048</v>
      </c>
      <c r="J3300">
        <f>VLOOKUP(A3300,'VXX-IV'!A$1:C$4500,3,0)</f>
        <v>60.29</v>
      </c>
      <c r="K3300" s="10">
        <f t="shared" si="599"/>
        <v>-2.8298380502489451E-4</v>
      </c>
      <c r="L3300">
        <f t="shared" si="601"/>
        <v>310.28049576577922</v>
      </c>
      <c r="M3300">
        <v>31.06</v>
      </c>
      <c r="O3300">
        <f t="shared" si="602"/>
        <v>177.4646530027166</v>
      </c>
      <c r="R3300">
        <f t="shared" si="603"/>
        <v>67.056873681716482</v>
      </c>
      <c r="U3300" s="2">
        <f t="shared" si="607"/>
        <v>24.817082062455729</v>
      </c>
      <c r="V3300">
        <f>VLOOKUP(A3300,'VXZ-IV'!A$1:C$4500,3,0)</f>
        <v>24.82</v>
      </c>
      <c r="W3300" s="10">
        <f t="shared" si="609"/>
        <v>-1.1756396229944954E-4</v>
      </c>
      <c r="X3300">
        <f t="shared" si="604"/>
        <v>64.406321110103008</v>
      </c>
      <c r="Y3300">
        <v>64.42</v>
      </c>
      <c r="AA3300" s="10">
        <f t="shared" si="593"/>
        <v>-2.1233917877983011E-4</v>
      </c>
      <c r="AB3300">
        <f t="shared" si="605"/>
        <v>50.048583821790054</v>
      </c>
      <c r="AC3300">
        <f>VLOOKUP(A3300,'VIXY-IV'!A$1:E$2000,4,0)</f>
        <v>50.217199999999998</v>
      </c>
      <c r="AD3300" s="10">
        <f t="shared" si="596"/>
        <v>-3.3577375522718667E-3</v>
      </c>
      <c r="AE3300">
        <f>ROW()</f>
        <v>3300</v>
      </c>
      <c r="AF3300">
        <f t="shared" si="600"/>
        <v>0.83590138674884429</v>
      </c>
      <c r="AG3300">
        <f>AG3299*(1-(AG$1+AG$5))^($A3300-$A3299)*(1+2*(E3300/E3299-1))</f>
        <v>57.401653589830666</v>
      </c>
      <c r="AH3300">
        <f>VLOOKUP(A3300,'UVXY-IV'!A$2:E$2000,4,0)</f>
        <v>286.14400000000001</v>
      </c>
      <c r="AJ3300" s="10">
        <f t="shared" si="595"/>
        <v>-0.79939592097045309</v>
      </c>
      <c r="AK3300">
        <f t="shared" si="608"/>
        <v>72.329862427396606</v>
      </c>
      <c r="AO3300">
        <f>AO3299*(1-AO$1+H3299)^($A3300-$A3299)*(2-E3300/E3299)</f>
        <v>74.728944917907711</v>
      </c>
      <c r="AP3300">
        <v>74.75</v>
      </c>
      <c r="AQ3300" s="10">
        <f t="shared" si="594"/>
        <v>-2.8167333902728853E-4</v>
      </c>
    </row>
    <row r="3301" spans="1:43" x14ac:dyDescent="0.25">
      <c r="A3301" s="1">
        <v>42852</v>
      </c>
      <c r="B3301" s="12">
        <v>10.36</v>
      </c>
      <c r="C3301" s="12">
        <v>12.8</v>
      </c>
      <c r="D3301">
        <v>100.85469999999999</v>
      </c>
      <c r="E3301">
        <v>89.387299999999996</v>
      </c>
      <c r="F3301">
        <v>15128.280911</v>
      </c>
      <c r="G3301">
        <v>13410.862684</v>
      </c>
      <c r="H3301">
        <f>(1/(1-91/360*VLOOKUP($A3301,Tbills!$B$4:$C$974,2,1)/100))^((1)/91)-1</f>
        <v>2.2801701510921646E-5</v>
      </c>
      <c r="I3301" s="2">
        <f t="shared" si="606"/>
        <v>60.201153269500558</v>
      </c>
      <c r="J3301">
        <f>VLOOKUP(A3301,'VXX-IV'!A$1:C$4500,3,0)</f>
        <v>60.21</v>
      </c>
      <c r="K3301" s="10">
        <f t="shared" si="599"/>
        <v>-1.4693124895270859E-4</v>
      </c>
      <c r="L3301">
        <f t="shared" si="601"/>
        <v>309.53576935836918</v>
      </c>
      <c r="M3301">
        <v>30.99</v>
      </c>
      <c r="O3301">
        <f t="shared" si="602"/>
        <v>177.14219896695363</v>
      </c>
      <c r="R3301">
        <f t="shared" si="603"/>
        <v>67.093702852349637</v>
      </c>
      <c r="U3301" s="2">
        <f t="shared" si="607"/>
        <v>24.911371276023267</v>
      </c>
      <c r="V3301">
        <f>VLOOKUP(A3301,'VXZ-IV'!A$1:C$4500,3,0)</f>
        <v>24.92</v>
      </c>
      <c r="W3301" s="10">
        <f t="shared" si="609"/>
        <v>-3.4625698140988703E-4</v>
      </c>
      <c r="X3301">
        <f t="shared" si="604"/>
        <v>64.160599834153018</v>
      </c>
      <c r="Y3301">
        <v>64.17</v>
      </c>
      <c r="AA3301" s="10">
        <f t="shared" si="593"/>
        <v>-1.4648848133058667E-4</v>
      </c>
      <c r="AB3301">
        <f t="shared" si="605"/>
        <v>49.988892219728832</v>
      </c>
      <c r="AC3301">
        <f>VLOOKUP(A3301,'VIXY-IV'!A$1:E$2000,4,0)</f>
        <v>50.155999999999999</v>
      </c>
      <c r="AD3301" s="10">
        <f t="shared" si="596"/>
        <v>-3.3317605126239602E-3</v>
      </c>
      <c r="AE3301">
        <f>ROW()</f>
        <v>3301</v>
      </c>
      <c r="AF3301">
        <f t="shared" si="600"/>
        <v>0.80937499999999996</v>
      </c>
      <c r="AG3301">
        <f>AG3300*(1-(AG$1+AG$5))^($A3301-$A3300)*(1+2*(E3301/E3300-1))</f>
        <v>57.263232974456038</v>
      </c>
      <c r="AH3301">
        <f>VLOOKUP(A3301,'UVXY-IV'!A$2:E$2000,4,0)</f>
        <v>285.44400000000002</v>
      </c>
      <c r="AJ3301" s="10">
        <f t="shared" si="595"/>
        <v>-0.79938890649494809</v>
      </c>
      <c r="AK3301">
        <f t="shared" si="608"/>
        <v>72.412483367311552</v>
      </c>
      <c r="AO3301">
        <f>AO3300*(1-AO$1+H3300)^($A3301-$A3300)*(2-E3301/E3300)</f>
        <v>74.816729685070101</v>
      </c>
      <c r="AP3301">
        <v>74.83</v>
      </c>
      <c r="AQ3301" s="10">
        <f t="shared" si="594"/>
        <v>-1.7733950193632442E-4</v>
      </c>
    </row>
    <row r="3302" spans="1:43" x14ac:dyDescent="0.25">
      <c r="A3302" s="1">
        <v>42853</v>
      </c>
      <c r="B3302" s="12">
        <v>10.82</v>
      </c>
      <c r="C3302" s="12">
        <v>12.93</v>
      </c>
      <c r="D3302">
        <v>100.3383</v>
      </c>
      <c r="E3302">
        <v>88.927499999999995</v>
      </c>
      <c r="F3302">
        <v>15036.305521</v>
      </c>
      <c r="G3302">
        <v>13329.022889</v>
      </c>
      <c r="H3302">
        <f>(1/(1-91/360*VLOOKUP($A3302,Tbills!$B$4:$C$974,2,1)/100))^((1)/91)-1</f>
        <v>2.2801701510921646E-5</v>
      </c>
      <c r="I3302" s="2">
        <f t="shared" si="606"/>
        <v>59.891448674688554</v>
      </c>
      <c r="J3302">
        <f>VLOOKUP(A3302,'VXX-IV'!A$1:C$4500,3,0)</f>
        <v>59.91</v>
      </c>
      <c r="K3302" s="10">
        <f t="shared" si="599"/>
        <v>-3.0965323504328346E-4</v>
      </c>
      <c r="L3302">
        <f t="shared" si="601"/>
        <v>306.34445922023269</v>
      </c>
      <c r="M3302">
        <v>30.67</v>
      </c>
      <c r="O3302">
        <f t="shared" si="602"/>
        <v>175.76947095674893</v>
      </c>
      <c r="R3302">
        <f t="shared" si="603"/>
        <v>67.263223948174172</v>
      </c>
      <c r="U3302" s="2">
        <f t="shared" si="607"/>
        <v>24.759313909133688</v>
      </c>
      <c r="V3302">
        <f>VLOOKUP(A3302,'VXZ-IV'!A$1:C$4500,3,0)</f>
        <v>24.76</v>
      </c>
      <c r="W3302" s="10">
        <f t="shared" si="609"/>
        <v>-2.7709647266283E-5</v>
      </c>
      <c r="X3302">
        <f t="shared" si="604"/>
        <v>64.55122427454009</v>
      </c>
      <c r="Y3302">
        <v>64.56</v>
      </c>
      <c r="AA3302" s="10">
        <f t="shared" si="593"/>
        <v>-1.3593131133693426E-4</v>
      </c>
      <c r="AB3302">
        <f t="shared" si="605"/>
        <v>49.731566638082185</v>
      </c>
      <c r="AC3302">
        <f>VLOOKUP(A3302,'VIXY-IV'!A$1:E$2000,4,0)</f>
        <v>49.897199999999998</v>
      </c>
      <c r="AD3302" s="10">
        <f t="shared" si="596"/>
        <v>-3.3194921141429523E-3</v>
      </c>
      <c r="AE3302">
        <f>ROW()</f>
        <v>3302</v>
      </c>
      <c r="AF3302">
        <f t="shared" si="600"/>
        <v>0.8368136117556072</v>
      </c>
      <c r="AG3302">
        <f>AG3301*(1-(AG$1+AG$5))^($A3302-$A3301)*(1+2*(E3302/E3301-1))</f>
        <v>56.672209590807128</v>
      </c>
      <c r="AH3302">
        <f>VLOOKUP(A3302,'UVXY-IV'!A$2:E$2000,4,0)</f>
        <v>282.49200000000002</v>
      </c>
      <c r="AJ3302" s="10">
        <f t="shared" si="595"/>
        <v>-0.79938472738765298</v>
      </c>
      <c r="AK3302">
        <f t="shared" si="608"/>
        <v>72.78157649652924</v>
      </c>
      <c r="AO3302">
        <f>AO3301*(1-AO$1+H3301)^($A3302-$A3301)*(2-E3302/E3301)</f>
        <v>75.200513315295126</v>
      </c>
      <c r="AP3302">
        <v>75.209999999999994</v>
      </c>
      <c r="AQ3302" s="10">
        <f t="shared" si="594"/>
        <v>-1.2613594874177902E-4</v>
      </c>
    </row>
    <row r="3303" spans="1:43" x14ac:dyDescent="0.25">
      <c r="A3303" s="1">
        <v>42856</v>
      </c>
      <c r="B3303" s="12">
        <v>10.11</v>
      </c>
      <c r="C3303" s="12">
        <v>12.63</v>
      </c>
      <c r="D3303">
        <v>96.606800000000007</v>
      </c>
      <c r="E3303">
        <v>85.6143</v>
      </c>
      <c r="F3303">
        <v>14686.628344999999</v>
      </c>
      <c r="G3303">
        <v>13018.137672999999</v>
      </c>
      <c r="H3303">
        <f>(1/(1-91/360*VLOOKUP($A3303,Tbills!$B$4:$C$974,2,1)/100))^((1)/91)-1</f>
        <v>2.2801701510921646E-5</v>
      </c>
      <c r="I3303" s="2">
        <f t="shared" si="606"/>
        <v>57.659916203952015</v>
      </c>
      <c r="J3303">
        <f>VLOOKUP(A3303,'VXX-IV'!A$1:C$4500,3,0)</f>
        <v>57.68</v>
      </c>
      <c r="K3303" s="10">
        <f t="shared" si="599"/>
        <v>-3.4819341275982296E-4</v>
      </c>
      <c r="L3303">
        <f t="shared" si="601"/>
        <v>283.49825920984438</v>
      </c>
      <c r="M3303">
        <v>28.38</v>
      </c>
      <c r="O3303">
        <f t="shared" si="602"/>
        <v>165.92964684370858</v>
      </c>
      <c r="R3303">
        <f t="shared" si="603"/>
        <v>68.506956045537947</v>
      </c>
      <c r="U3303" s="2">
        <f t="shared" si="607"/>
        <v>24.181754072255142</v>
      </c>
      <c r="V3303">
        <f>VLOOKUP(A3303,'VXZ-IV'!A$1:C$4500,3,0)</f>
        <v>24.19</v>
      </c>
      <c r="W3303" s="10">
        <f t="shared" si="609"/>
        <v>-3.408816761000244E-4</v>
      </c>
      <c r="X3303">
        <f t="shared" si="604"/>
        <v>66.054001675273412</v>
      </c>
      <c r="Y3303">
        <v>66.06</v>
      </c>
      <c r="AA3303" s="10">
        <f t="shared" si="593"/>
        <v>-9.0801161468201386E-5</v>
      </c>
      <c r="AB3303">
        <f t="shared" si="605"/>
        <v>47.878160834225795</v>
      </c>
      <c r="AC3303">
        <f>VLOOKUP(A3303,'VIXY-IV'!A$1:E$2000,4,0)</f>
        <v>48.042400000000001</v>
      </c>
      <c r="AD3303" s="10">
        <f t="shared" si="596"/>
        <v>-3.4186294975731002E-3</v>
      </c>
      <c r="AE3303">
        <f>ROW()</f>
        <v>3303</v>
      </c>
      <c r="AF3303">
        <f t="shared" si="600"/>
        <v>0.80047505938242269</v>
      </c>
      <c r="AG3303">
        <f>AG3302*(1-(AG$1+AG$5))^($A3303-$A3302)*(1+2*(E3303/E3302-1))</f>
        <v>52.443998478412333</v>
      </c>
      <c r="AH3303">
        <f>VLOOKUP(A3303,'UVXY-IV'!A$2:E$2000,4,0)</f>
        <v>261.43400000000003</v>
      </c>
      <c r="AJ3303" s="10">
        <f t="shared" si="595"/>
        <v>-0.79939870683073999</v>
      </c>
      <c r="AK3303">
        <f t="shared" si="608"/>
        <v>75.482674839926318</v>
      </c>
      <c r="AO3303">
        <f>AO3302*(1-AO$1+H3302)^($A3303-$A3302)*(2-E3303/E3302)</f>
        <v>77.99896338338786</v>
      </c>
      <c r="AP3303">
        <v>78.010000000000005</v>
      </c>
      <c r="AQ3303" s="10">
        <f t="shared" si="594"/>
        <v>-1.4147694670096911E-4</v>
      </c>
    </row>
    <row r="3304" spans="1:43" x14ac:dyDescent="0.25">
      <c r="A3304" s="1">
        <v>42857</v>
      </c>
      <c r="B3304" s="12">
        <v>10.59</v>
      </c>
      <c r="C3304" s="12">
        <v>12.83</v>
      </c>
      <c r="D3304">
        <v>97.322599999999994</v>
      </c>
      <c r="E3304">
        <v>86.246700000000004</v>
      </c>
      <c r="F3304">
        <v>14777.339970999999</v>
      </c>
      <c r="G3304">
        <v>13098.247068999999</v>
      </c>
      <c r="H3304">
        <f>(1/(1-91/360*VLOOKUP($A3304,Tbills!$B$4:$C$974,2,1)/100))^((1)/91)-1</f>
        <v>2.2801701510921646E-5</v>
      </c>
      <c r="I3304" s="2">
        <f t="shared" si="606"/>
        <v>58.085726156338787</v>
      </c>
      <c r="J3304">
        <f>VLOOKUP(A3304,'VXX-IV'!A$1:C$4500,3,0)</f>
        <v>58.1</v>
      </c>
      <c r="K3304" s="10">
        <f t="shared" si="599"/>
        <v>-2.4567717144952095E-4</v>
      </c>
      <c r="L3304">
        <f t="shared" si="601"/>
        <v>287.67999977828617</v>
      </c>
      <c r="M3304">
        <v>28.8</v>
      </c>
      <c r="O3304">
        <f t="shared" si="602"/>
        <v>167.76248128525262</v>
      </c>
      <c r="R3304">
        <f t="shared" si="603"/>
        <v>68.250853287973811</v>
      </c>
      <c r="U3304" s="2">
        <f t="shared" si="607"/>
        <v>24.330518847218649</v>
      </c>
      <c r="V3304">
        <f>VLOOKUP(A3304,'VXZ-IV'!A$1:C$4500,3,0)</f>
        <v>24.33</v>
      </c>
      <c r="W3304" s="10">
        <f t="shared" si="609"/>
        <v>2.1325409726768996E-5</v>
      </c>
      <c r="X3304">
        <f t="shared" si="604"/>
        <v>65.646595593773284</v>
      </c>
      <c r="Y3304">
        <v>65.66</v>
      </c>
      <c r="AA3304" s="10">
        <f t="shared" si="593"/>
        <v>-2.0414873936513978E-4</v>
      </c>
      <c r="AB3304">
        <f t="shared" si="605"/>
        <v>48.231636751258911</v>
      </c>
      <c r="AC3304">
        <f>VLOOKUP(A3304,'VIXY-IV'!A$1:E$2000,4,0)</f>
        <v>48.3964</v>
      </c>
      <c r="AD3304" s="10">
        <f t="shared" si="596"/>
        <v>-3.4044525779002299E-3</v>
      </c>
      <c r="AE3304">
        <f>ROW()</f>
        <v>3304</v>
      </c>
      <c r="AF3304">
        <f t="shared" si="600"/>
        <v>0.82540919719407635</v>
      </c>
      <c r="AG3304">
        <f>AG3303*(1-(AG$1+AG$5))^($A3304-$A3303)*(1+2*(E3304/E3303-1))</f>
        <v>53.216972486632969</v>
      </c>
      <c r="AH3304">
        <f>VLOOKUP(A3304,'UVXY-IV'!A$2:E$2000,4,0)</f>
        <v>265.28199999999998</v>
      </c>
      <c r="AJ3304" s="10">
        <f t="shared" si="595"/>
        <v>-0.79939471020788078</v>
      </c>
      <c r="AK3304">
        <f t="shared" si="608"/>
        <v>74.921623606575494</v>
      </c>
      <c r="AO3304">
        <f>AO3303*(1-AO$1+H3303)^($A3304-$A3303)*(2-E3304/E3303)</f>
        <v>77.421716742752722</v>
      </c>
      <c r="AP3304">
        <v>77.430000000000007</v>
      </c>
      <c r="AQ3304" s="10">
        <f t="shared" si="594"/>
        <v>-1.0697736338993735E-4</v>
      </c>
    </row>
    <row r="3305" spans="1:43" x14ac:dyDescent="0.25">
      <c r="A3305" s="1">
        <v>42858</v>
      </c>
      <c r="B3305" s="12">
        <v>10.68</v>
      </c>
      <c r="C3305" s="12">
        <v>13.09</v>
      </c>
      <c r="D3305">
        <v>98.9041</v>
      </c>
      <c r="E3305">
        <v>87.646199999999993</v>
      </c>
      <c r="F3305">
        <v>14875.217117</v>
      </c>
      <c r="G3305">
        <v>13184.704145</v>
      </c>
      <c r="H3305">
        <f>(1/(1-91/360*VLOOKUP($A3305,Tbills!$B$4:$C$974,2,1)/100))^((1)/91)-1</f>
        <v>2.2801701510921646E-5</v>
      </c>
      <c r="I3305" s="2">
        <f t="shared" si="606"/>
        <v>59.028184479394341</v>
      </c>
      <c r="J3305">
        <f>VLOOKUP(A3305,'VXX-IV'!A$1:C$4500,3,0)</f>
        <v>59.04</v>
      </c>
      <c r="K3305" s="10">
        <f t="shared" si="599"/>
        <v>-2.0012738153218912E-4</v>
      </c>
      <c r="L3305">
        <f t="shared" si="601"/>
        <v>297.00954408851879</v>
      </c>
      <c r="M3305">
        <v>29.73</v>
      </c>
      <c r="O3305">
        <f t="shared" si="602"/>
        <v>171.84003946272594</v>
      </c>
      <c r="R3305">
        <f t="shared" si="603"/>
        <v>67.694049680805563</v>
      </c>
      <c r="U3305" s="2">
        <f t="shared" si="607"/>
        <v>24.491073913882165</v>
      </c>
      <c r="V3305">
        <f>VLOOKUP(A3305,'VXZ-IV'!A$1:C$4500,3,0)</f>
        <v>24.5</v>
      </c>
      <c r="W3305" s="10">
        <f t="shared" si="609"/>
        <v>-3.6433004562597127E-4</v>
      </c>
      <c r="X3305">
        <f t="shared" si="604"/>
        <v>65.212359709238243</v>
      </c>
      <c r="Y3305">
        <v>65.22</v>
      </c>
      <c r="AA3305" s="10">
        <f t="shared" si="593"/>
        <v>-1.1714643915605727E-4</v>
      </c>
      <c r="AB3305">
        <f t="shared" si="605"/>
        <v>49.014092784927115</v>
      </c>
      <c r="AC3305">
        <f>VLOOKUP(A3305,'VIXY-IV'!A$1:E$2000,4,0)</f>
        <v>49.182400000000001</v>
      </c>
      <c r="AD3305" s="10">
        <f t="shared" si="596"/>
        <v>-3.4221025218957868E-3</v>
      </c>
      <c r="AE3305">
        <f>ROW()</f>
        <v>3305</v>
      </c>
      <c r="AF3305">
        <f t="shared" si="600"/>
        <v>0.81588999236058057</v>
      </c>
      <c r="AG3305">
        <f>AG3304*(1-(AG$1+AG$5))^($A3305-$A3304)*(1+2*(E3305/E3304-1))</f>
        <v>54.942193473140357</v>
      </c>
      <c r="AH3305">
        <f>VLOOKUP(A3305,'UVXY-IV'!A$2:E$2000,4,0)</f>
        <v>273.86399999999998</v>
      </c>
      <c r="AJ3305" s="10">
        <f t="shared" si="595"/>
        <v>-0.79938146863720549</v>
      </c>
      <c r="AK3305">
        <f t="shared" si="608"/>
        <v>73.702459434898756</v>
      </c>
      <c r="AO3305">
        <f>AO3304*(1-AO$1+H3304)^($A3305-$A3304)*(2-E3305/E3304)</f>
        <v>76.16433679148183</v>
      </c>
      <c r="AP3305">
        <v>76.180000000000007</v>
      </c>
      <c r="AQ3305" s="10">
        <f t="shared" si="594"/>
        <v>-2.0560788288492837E-4</v>
      </c>
    </row>
    <row r="3306" spans="1:43" x14ac:dyDescent="0.25">
      <c r="A3306" s="1">
        <v>42859</v>
      </c>
      <c r="B3306" s="12">
        <v>10.46</v>
      </c>
      <c r="C3306" s="12">
        <v>12.83</v>
      </c>
      <c r="D3306">
        <v>96.368799999999993</v>
      </c>
      <c r="E3306">
        <v>85.397499999999994</v>
      </c>
      <c r="F3306">
        <v>14714.883502999999</v>
      </c>
      <c r="G3306">
        <v>13042.291214999999</v>
      </c>
      <c r="H3306">
        <f>(1/(1-91/360*VLOOKUP($A3306,Tbills!$B$4:$C$974,2,1)/100))^((1)/91)-1</f>
        <v>2.3497577574582706E-5</v>
      </c>
      <c r="I3306" s="2">
        <f t="shared" si="606"/>
        <v>57.513658171598664</v>
      </c>
      <c r="J3306">
        <f>VLOOKUP(A3306,'VXX-IV'!A$1:C$4500,3,0)</f>
        <v>57.53</v>
      </c>
      <c r="K3306" s="10">
        <f t="shared" si="599"/>
        <v>-2.8405750741067326E-4</v>
      </c>
      <c r="L3306">
        <f t="shared" si="601"/>
        <v>281.76294102243992</v>
      </c>
      <c r="M3306">
        <v>28.21</v>
      </c>
      <c r="O3306">
        <f t="shared" si="602"/>
        <v>165.22123508934772</v>
      </c>
      <c r="R3306">
        <f t="shared" si="603"/>
        <v>68.559348510334885</v>
      </c>
      <c r="U3306" s="2">
        <f t="shared" si="607"/>
        <v>24.226504342305621</v>
      </c>
      <c r="V3306">
        <f>VLOOKUP(A3306,'VXZ-IV'!A$1:C$4500,3,0)</f>
        <v>24.23</v>
      </c>
      <c r="W3306" s="10">
        <f t="shared" si="609"/>
        <v>-1.4426981817494688E-4</v>
      </c>
      <c r="X3306">
        <f t="shared" si="604"/>
        <v>65.91585370988534</v>
      </c>
      <c r="Y3306">
        <v>65.930000000000007</v>
      </c>
      <c r="AA3306" s="10">
        <f t="shared" si="593"/>
        <v>-2.1456529826580084E-4</v>
      </c>
      <c r="AB3306">
        <f t="shared" si="605"/>
        <v>47.756379861585401</v>
      </c>
      <c r="AC3306">
        <f>VLOOKUP(A3306,'VIXY-IV'!A$1:E$2000,4,0)</f>
        <v>47.917999999999999</v>
      </c>
      <c r="AD3306" s="10">
        <f t="shared" si="596"/>
        <v>-3.372848165920872E-3</v>
      </c>
      <c r="AE3306">
        <f>ROW()</f>
        <v>3306</v>
      </c>
      <c r="AF3306">
        <f t="shared" si="600"/>
        <v>0.81527669524551838</v>
      </c>
      <c r="AG3306">
        <f>AG3305*(1-(AG$1+AG$5))^($A3306-$A3305)*(1+2*(E3306/E3305-1))</f>
        <v>52.121181621076722</v>
      </c>
      <c r="AH3306">
        <f>VLOOKUP(A3306,'UVXY-IV'!A$2:E$2000,4,0)</f>
        <v>259.79399999999998</v>
      </c>
      <c r="AJ3306" s="10">
        <f t="shared" si="595"/>
        <v>-0.79937496007961417</v>
      </c>
      <c r="AK3306">
        <f t="shared" si="608"/>
        <v>75.589890227721</v>
      </c>
      <c r="AO3306">
        <f>AO3305*(1-AO$1+H3305)^($A3306-$A3305)*(2-E3306/E3305)</f>
        <v>78.117343598750452</v>
      </c>
      <c r="AP3306">
        <v>78.13</v>
      </c>
      <c r="AQ3306" s="10">
        <f t="shared" si="594"/>
        <v>-1.6199156853380359E-4</v>
      </c>
    </row>
    <row r="3307" spans="1:43" x14ac:dyDescent="0.25">
      <c r="A3307" s="1">
        <v>42860</v>
      </c>
      <c r="B3307" s="12">
        <v>10.57</v>
      </c>
      <c r="C3307" s="12">
        <v>12.85</v>
      </c>
      <c r="D3307">
        <v>96.527799999999999</v>
      </c>
      <c r="E3307">
        <v>85.5364</v>
      </c>
      <c r="F3307">
        <v>14854.553277000001</v>
      </c>
      <c r="G3307">
        <v>13165.778724</v>
      </c>
      <c r="H3307">
        <f>(1/(1-91/360*VLOOKUP($A3307,Tbills!$B$4:$C$974,2,1)/100))^((1)/91)-1</f>
        <v>2.3497577574582706E-5</v>
      </c>
      <c r="I3307" s="2">
        <f t="shared" si="606"/>
        <v>57.607145921133444</v>
      </c>
      <c r="J3307">
        <f>VLOOKUP(A3307,'VXX-IV'!A$1:C$4500,3,0)</f>
        <v>57.62</v>
      </c>
      <c r="K3307" s="10">
        <f t="shared" si="599"/>
        <v>-2.2308363183887181E-4</v>
      </c>
      <c r="L3307">
        <f t="shared" si="601"/>
        <v>282.67338586639971</v>
      </c>
      <c r="M3307">
        <v>28.3</v>
      </c>
      <c r="O3307">
        <f t="shared" si="602"/>
        <v>165.61875508855434</v>
      </c>
      <c r="R3307">
        <f t="shared" si="603"/>
        <v>68.500495494562415</v>
      </c>
      <c r="U3307" s="2">
        <f t="shared" si="607"/>
        <v>24.455859564737395</v>
      </c>
      <c r="V3307">
        <f>VLOOKUP(A3307,'VXZ-IV'!A$1:C$4500,3,0)</f>
        <v>24.46</v>
      </c>
      <c r="W3307" s="10">
        <f t="shared" si="609"/>
        <v>-1.6927372291930531E-4</v>
      </c>
      <c r="X3307">
        <f t="shared" si="604"/>
        <v>65.290866058541113</v>
      </c>
      <c r="Y3307">
        <v>65.3</v>
      </c>
      <c r="AA3307" s="10">
        <f t="shared" si="593"/>
        <v>-1.3987659201963876E-4</v>
      </c>
      <c r="AB3307">
        <f t="shared" si="605"/>
        <v>47.833875956994135</v>
      </c>
      <c r="AC3307">
        <f>VLOOKUP(A3307,'VIXY-IV'!A$1:E$2000,4,0)</f>
        <v>47.995199999999997</v>
      </c>
      <c r="AD3307" s="10">
        <f t="shared" si="596"/>
        <v>-3.361253687990895E-3</v>
      </c>
      <c r="AE3307">
        <f>ROW()</f>
        <v>3307</v>
      </c>
      <c r="AF3307">
        <f t="shared" si="600"/>
        <v>0.82256809338521408</v>
      </c>
      <c r="AG3307">
        <f>AG3306*(1-(AG$1+AG$5))^($A3307-$A3306)*(1+2*(E3307/E3306-1))</f>
        <v>52.28897087829359</v>
      </c>
      <c r="AH3307">
        <f>VLOOKUP(A3307,'UVXY-IV'!A$2:E$2000,4,0)</f>
        <v>260.61200000000002</v>
      </c>
      <c r="AJ3307" s="10">
        <f t="shared" si="595"/>
        <v>-0.79936084724305256</v>
      </c>
      <c r="AK3307">
        <f t="shared" si="608"/>
        <v>75.463427517298243</v>
      </c>
      <c r="AO3307">
        <f>AO3306*(1-AO$1+H3306)^($A3307-$A3306)*(2-E3307/E3306)</f>
        <v>77.989232866098988</v>
      </c>
      <c r="AP3307">
        <v>78</v>
      </c>
      <c r="AQ3307" s="10">
        <f t="shared" si="594"/>
        <v>-1.3804017821805736E-4</v>
      </c>
    </row>
    <row r="3308" spans="1:43" x14ac:dyDescent="0.25">
      <c r="A3308" s="1">
        <v>42863</v>
      </c>
      <c r="B3308" s="12">
        <v>9.77</v>
      </c>
      <c r="C3308" s="12">
        <v>12.59</v>
      </c>
      <c r="D3308">
        <v>94.562700000000007</v>
      </c>
      <c r="E3308">
        <v>83.789000000000001</v>
      </c>
      <c r="F3308">
        <v>14952.625608</v>
      </c>
      <c r="G3308">
        <v>13251.773359999999</v>
      </c>
      <c r="H3308">
        <f>(1/(1-91/360*VLOOKUP($A3308,Tbills!$B$4:$C$974,2,1)/100))^((1)/91)-1</f>
        <v>2.3497577574582706E-5</v>
      </c>
      <c r="I3308" s="2">
        <f t="shared" si="606"/>
        <v>56.4302592609464</v>
      </c>
      <c r="J3308">
        <f>VLOOKUP(A3308,'VXX-IV'!A$1:C$4500,3,0)</f>
        <v>56.44</v>
      </c>
      <c r="K3308" s="10">
        <f t="shared" si="599"/>
        <v>-1.7258573801559596E-4</v>
      </c>
      <c r="L3308">
        <f t="shared" si="601"/>
        <v>271.10641322678623</v>
      </c>
      <c r="M3308">
        <v>27.14</v>
      </c>
      <c r="O3308">
        <f t="shared" si="602"/>
        <v>160.52745414318221</v>
      </c>
      <c r="R3308">
        <f t="shared" si="603"/>
        <v>69.190800291577688</v>
      </c>
      <c r="U3308" s="2">
        <f t="shared" si="607"/>
        <v>24.615520651140077</v>
      </c>
      <c r="V3308">
        <f>VLOOKUP(A3308,'VXZ-IV'!A$1:C$4500,3,0)</f>
        <v>24.62</v>
      </c>
      <c r="W3308" s="10">
        <f t="shared" si="609"/>
        <v>-1.8193943379052335E-4</v>
      </c>
      <c r="X3308">
        <f t="shared" si="604"/>
        <v>64.861782322876124</v>
      </c>
      <c r="Y3308">
        <v>64.87</v>
      </c>
      <c r="AA3308" s="10">
        <f t="shared" ref="AA3308:AA3371" si="610">X3308/Y3308-1</f>
        <v>-1.2667916022635062E-4</v>
      </c>
      <c r="AB3308">
        <f t="shared" si="605"/>
        <v>46.856161089034849</v>
      </c>
      <c r="AC3308">
        <f>VLOOKUP(A3308,'VIXY-IV'!A$1:E$2000,4,0)</f>
        <v>47.010800000000003</v>
      </c>
      <c r="AD3308" s="10">
        <f t="shared" si="596"/>
        <v>-3.2894337251260231E-3</v>
      </c>
      <c r="AE3308">
        <f>ROW()</f>
        <v>3308</v>
      </c>
      <c r="AF3308">
        <f t="shared" si="600"/>
        <v>0.77601270849880855</v>
      </c>
      <c r="AG3308">
        <f>AG3307*(1-(AG$1+AG$5))^($A3308-$A3307)*(1+2*(E3308/E3307-1))</f>
        <v>50.147506319081906</v>
      </c>
      <c r="AH3308">
        <f>VLOOKUP(A3308,'UVXY-IV'!A$2:E$2000,4,0)</f>
        <v>249.93</v>
      </c>
      <c r="AJ3308" s="10">
        <f t="shared" si="595"/>
        <v>-0.79935379378593241</v>
      </c>
      <c r="AK3308">
        <f t="shared" si="608"/>
        <v>76.994290376068577</v>
      </c>
      <c r="AO3308">
        <f>AO3307*(1-AO$1+H3307)^($A3308-$A3307)*(2-E3308/E3307)</f>
        <v>79.579233474511369</v>
      </c>
      <c r="AP3308">
        <v>79.59</v>
      </c>
      <c r="AQ3308" s="10">
        <f t="shared" ref="AQ3308:AQ3371" si="611">AO3308/AP3308-1</f>
        <v>-1.3527485222553093E-4</v>
      </c>
    </row>
    <row r="3309" spans="1:43" x14ac:dyDescent="0.25">
      <c r="A3309" s="1">
        <v>42864</v>
      </c>
      <c r="B3309" s="12">
        <v>9.9600000000000009</v>
      </c>
      <c r="C3309" s="12">
        <v>12.71</v>
      </c>
      <c r="D3309">
        <v>94.564899999999994</v>
      </c>
      <c r="E3309">
        <v>83.789000000000001</v>
      </c>
      <c r="F3309">
        <v>14952.976957999999</v>
      </c>
      <c r="G3309">
        <v>13251.773359999999</v>
      </c>
      <c r="H3309">
        <f>(1/(1-91/360*VLOOKUP($A3309,Tbills!$B$4:$C$974,2,1)/100))^((1)/91)-1</f>
        <v>2.3497577574582706E-5</v>
      </c>
      <c r="I3309" s="2">
        <f t="shared" si="606"/>
        <v>56.430196107485536</v>
      </c>
      <c r="J3309">
        <f>VLOOKUP(A3309,'VXX-IV'!A$1:C$4500,3,0)</f>
        <v>56.44</v>
      </c>
      <c r="K3309" s="10">
        <f t="shared" si="599"/>
        <v>-1.7370468664890115E-4</v>
      </c>
      <c r="L3309">
        <f t="shared" si="601"/>
        <v>271.10052807536954</v>
      </c>
      <c r="M3309">
        <v>27.14</v>
      </c>
      <c r="O3309">
        <f t="shared" si="602"/>
        <v>160.52204458787821</v>
      </c>
      <c r="R3309">
        <f t="shared" si="603"/>
        <v>69.187672488276831</v>
      </c>
      <c r="U3309" s="2">
        <f t="shared" si="607"/>
        <v>24.615498827286899</v>
      </c>
      <c r="V3309">
        <f>VLOOKUP(A3309,'VXZ-IV'!A$1:C$4500,3,0)</f>
        <v>24.62</v>
      </c>
      <c r="W3309" s="10">
        <f t="shared" si="609"/>
        <v>-1.8282586162066128E-4</v>
      </c>
      <c r="X3309">
        <f t="shared" si="604"/>
        <v>64.8609074202095</v>
      </c>
      <c r="Y3309">
        <v>64.87</v>
      </c>
      <c r="AA3309" s="10">
        <f t="shared" si="610"/>
        <v>-1.4016617528145314E-4</v>
      </c>
      <c r="AB3309">
        <f t="shared" si="605"/>
        <v>46.855984576099239</v>
      </c>
      <c r="AC3309">
        <f>VLOOKUP(A3309,'VIXY-IV'!A$1:E$2000,4,0)</f>
        <v>47.010399999999997</v>
      </c>
      <c r="AD3309" s="10">
        <f t="shared" si="596"/>
        <v>-3.2847077221371812E-3</v>
      </c>
      <c r="AE3309">
        <f>ROW()</f>
        <v>3309</v>
      </c>
      <c r="AF3309">
        <f t="shared" si="600"/>
        <v>0.78363493312352483</v>
      </c>
      <c r="AG3309">
        <f>AG3308*(1-(AG$1+AG$5))^($A3309-$A3308)*(1+2*(E3309/E3308-1))</f>
        <v>50.145816416814164</v>
      </c>
      <c r="AH3309">
        <f>VLOOKUP(A3309,'UVXY-IV'!A$2:E$2000,4,0)</f>
        <v>249.916</v>
      </c>
      <c r="AJ3309" s="10">
        <f t="shared" si="595"/>
        <v>-0.79934931570281953</v>
      </c>
      <c r="AK3309">
        <f t="shared" si="608"/>
        <v>76.990704340626408</v>
      </c>
      <c r="AO3309">
        <f>AO3308*(1-AO$1+H3308)^($A3309-$A3308)*(2-E3309/E3308)</f>
        <v>79.578160052211189</v>
      </c>
      <c r="AP3309">
        <v>79.59</v>
      </c>
      <c r="AQ3309" s="10">
        <f t="shared" si="611"/>
        <v>-1.4876175133582414E-4</v>
      </c>
    </row>
    <row r="3310" spans="1:43" x14ac:dyDescent="0.25">
      <c r="A3310" s="1">
        <v>42865</v>
      </c>
      <c r="B3310" s="12">
        <v>10.210000000000001</v>
      </c>
      <c r="C3310" s="12">
        <v>12.91</v>
      </c>
      <c r="D3310">
        <v>94.7607</v>
      </c>
      <c r="E3310">
        <v>83.960499999999996</v>
      </c>
      <c r="F3310">
        <v>15050.007046999999</v>
      </c>
      <c r="G3310">
        <v>13337.452928999999</v>
      </c>
      <c r="H3310">
        <f>(1/(1-91/360*VLOOKUP($A3310,Tbills!$B$4:$C$974,2,1)/100))^((1)/91)-1</f>
        <v>2.3497577574582706E-5</v>
      </c>
      <c r="I3310" s="2">
        <f t="shared" si="606"/>
        <v>56.545658024079941</v>
      </c>
      <c r="J3310">
        <f>VLOOKUP(A3310,'VXX-IV'!A$1:C$4500,3,0)</f>
        <v>56.56</v>
      </c>
      <c r="K3310" s="10">
        <f t="shared" si="599"/>
        <v>-2.5357100282996647E-4</v>
      </c>
      <c r="L3310">
        <f t="shared" si="601"/>
        <v>272.20440044905911</v>
      </c>
      <c r="M3310">
        <v>27.25</v>
      </c>
      <c r="O3310">
        <f t="shared" si="602"/>
        <v>161.00945532740175</v>
      </c>
      <c r="R3310">
        <f t="shared" si="603"/>
        <v>69.113741084603475</v>
      </c>
      <c r="U3310" s="2">
        <f t="shared" si="607"/>
        <v>24.77462505551371</v>
      </c>
      <c r="V3310">
        <f>VLOOKUP(A3310,'VXZ-IV'!A$1:C$4500,3,0)</f>
        <v>24.78</v>
      </c>
      <c r="W3310" s="10">
        <f t="shared" si="609"/>
        <v>-2.1690655715467244E-4</v>
      </c>
      <c r="X3310">
        <f t="shared" si="604"/>
        <v>64.440678871424382</v>
      </c>
      <c r="Y3310">
        <v>64.45</v>
      </c>
      <c r="AA3310" s="10">
        <f t="shared" si="610"/>
        <v>-1.4462573429974146E-4</v>
      </c>
      <c r="AB3310">
        <f t="shared" si="605"/>
        <v>46.951712909129824</v>
      </c>
      <c r="AC3310">
        <f>VLOOKUP(A3310,'VIXY-IV'!A$1:E$2000,4,0)</f>
        <v>47.103999999999999</v>
      </c>
      <c r="AD3310" s="10">
        <f t="shared" si="596"/>
        <v>-3.2329970038674771E-3</v>
      </c>
      <c r="AE3310">
        <f>ROW()</f>
        <v>3310</v>
      </c>
      <c r="AF3310">
        <f t="shared" si="600"/>
        <v>0.79085979860573208</v>
      </c>
      <c r="AG3310">
        <f>AG3309*(1-(AG$1+AG$5))^($A3310-$A3309)*(1+2*(E3310/E3309-1))</f>
        <v>50.34939737570464</v>
      </c>
      <c r="AH3310">
        <f>VLOOKUP(A3310,'UVXY-IV'!A$2:E$2000,4,0)</f>
        <v>250.92599999999999</v>
      </c>
      <c r="AJ3310" s="10">
        <f t="shared" si="595"/>
        <v>-0.79934563426785332</v>
      </c>
      <c r="AK3310">
        <f t="shared" si="608"/>
        <v>76.82954061809555</v>
      </c>
      <c r="AO3310">
        <f>AO3309*(1-AO$1+H3309)^($A3310-$A3309)*(2-E3310/E3309)</f>
        <v>79.414207622567289</v>
      </c>
      <c r="AP3310">
        <v>79.430000000000007</v>
      </c>
      <c r="AQ3310" s="10">
        <f t="shared" si="611"/>
        <v>-1.9882131981263651E-4</v>
      </c>
    </row>
    <row r="3311" spans="1:43" x14ac:dyDescent="0.25">
      <c r="A3311" s="1">
        <v>42866</v>
      </c>
      <c r="B3311" s="12">
        <v>10.6</v>
      </c>
      <c r="C3311" s="12">
        <v>13.01</v>
      </c>
      <c r="D3311">
        <v>95.534300000000002</v>
      </c>
      <c r="E3311">
        <v>84.643900000000002</v>
      </c>
      <c r="F3311">
        <v>15047.143840999999</v>
      </c>
      <c r="G3311">
        <v>13334.602132</v>
      </c>
      <c r="H3311">
        <f>(1/(1-91/360*VLOOKUP($A3311,Tbills!$B$4:$C$974,2,1)/100))^((1)/91)-1</f>
        <v>2.5028793918968617E-5</v>
      </c>
      <c r="I3311" s="2">
        <f t="shared" si="606"/>
        <v>57.005891009185881</v>
      </c>
      <c r="J3311">
        <f>VLOOKUP(A3311,'VXX-IV'!A$1:C$4500,3,0)</f>
        <v>57.02</v>
      </c>
      <c r="K3311" s="10">
        <f t="shared" si="599"/>
        <v>-2.4743933381488059E-4</v>
      </c>
      <c r="L3311">
        <f t="shared" si="601"/>
        <v>276.63005705451513</v>
      </c>
      <c r="M3311">
        <v>27.7</v>
      </c>
      <c r="O3311">
        <f t="shared" si="602"/>
        <v>162.96977807381828</v>
      </c>
      <c r="R3311">
        <f t="shared" si="603"/>
        <v>68.829352387522022</v>
      </c>
      <c r="U3311" s="2">
        <f t="shared" si="607"/>
        <v>24.76930779964081</v>
      </c>
      <c r="V3311">
        <f>VLOOKUP(A3311,'VXZ-IV'!A$1:C$4500,3,0)</f>
        <v>24.77</v>
      </c>
      <c r="W3311" s="10">
        <f t="shared" si="609"/>
        <v>-2.7945109373872512E-5</v>
      </c>
      <c r="X3311">
        <f t="shared" si="604"/>
        <v>64.453681948192923</v>
      </c>
      <c r="Y3311">
        <v>64.459999999999994</v>
      </c>
      <c r="AA3311" s="10">
        <f t="shared" si="610"/>
        <v>-9.801507612583471E-5</v>
      </c>
      <c r="AB3311">
        <f t="shared" si="605"/>
        <v>47.333700026771972</v>
      </c>
      <c r="AC3311">
        <f>VLOOKUP(A3311,'VIXY-IV'!A$1:E$2000,4,0)</f>
        <v>47.485999999999997</v>
      </c>
      <c r="AD3311" s="10">
        <f t="shared" si="596"/>
        <v>-3.2072605236916907E-3</v>
      </c>
      <c r="AE3311">
        <f>ROW()</f>
        <v>3311</v>
      </c>
      <c r="AF3311">
        <f t="shared" si="600"/>
        <v>0.81475787855495774</v>
      </c>
      <c r="AG3311">
        <f>AG3310*(1-(AG$1+AG$5))^($A3311-$A3310)*(1+2*(E3311/E3310-1))</f>
        <v>51.167315099100172</v>
      </c>
      <c r="AH3311">
        <f>VLOOKUP(A3311,'UVXY-IV'!A$2:E$2000,4,0)</f>
        <v>254.99799999999999</v>
      </c>
      <c r="AJ3311" s="10">
        <f t="shared" ref="AJ3311:AJ3374" si="612">AG3311/AH3311-1</f>
        <v>-0.79934228857049794</v>
      </c>
      <c r="AK3311">
        <f t="shared" si="608"/>
        <v>76.200634124180866</v>
      </c>
      <c r="AO3311">
        <f>AO3310*(1-AO$1+H3310)^($A3311-$A3310)*(2-E3311/E3310)</f>
        <v>78.7667498821815</v>
      </c>
      <c r="AP3311">
        <v>78.78</v>
      </c>
      <c r="AQ3311" s="10">
        <f t="shared" si="611"/>
        <v>-1.6819139145085593E-4</v>
      </c>
    </row>
    <row r="3312" spans="1:43" x14ac:dyDescent="0.25">
      <c r="A3312" s="1">
        <v>42867</v>
      </c>
      <c r="B3312" s="12">
        <v>10.4</v>
      </c>
      <c r="C3312" s="12">
        <v>12.97</v>
      </c>
      <c r="D3312">
        <v>94.001400000000004</v>
      </c>
      <c r="E3312">
        <v>83.283600000000007</v>
      </c>
      <c r="F3312">
        <v>15125.385108</v>
      </c>
      <c r="G3312">
        <v>13403.604874000001</v>
      </c>
      <c r="H3312">
        <f>(1/(1-91/360*VLOOKUP($A3312,Tbills!$B$4:$C$974,2,1)/100))^((1)/91)-1</f>
        <v>2.5028793918968617E-5</v>
      </c>
      <c r="I3312" s="2">
        <f t="shared" si="606"/>
        <v>56.089832662604664</v>
      </c>
      <c r="J3312">
        <f>VLOOKUP(A3312,'VXX-IV'!A$1:C$4500,3,0)</f>
        <v>56.1</v>
      </c>
      <c r="K3312" s="10">
        <f t="shared" si="599"/>
        <v>-1.8123596070118708E-4</v>
      </c>
      <c r="L3312">
        <f t="shared" si="601"/>
        <v>267.73329088126309</v>
      </c>
      <c r="M3312">
        <v>26.8</v>
      </c>
      <c r="O3312">
        <f t="shared" si="602"/>
        <v>159.03582264275789</v>
      </c>
      <c r="R3312">
        <f t="shared" si="603"/>
        <v>69.379289256299629</v>
      </c>
      <c r="U3312" s="2">
        <f t="shared" si="607"/>
        <v>24.897494707275921</v>
      </c>
      <c r="V3312">
        <f>VLOOKUP(A3312,'VXZ-IV'!A$1:C$4500,3,0)</f>
        <v>24.9</v>
      </c>
      <c r="W3312" s="10">
        <f t="shared" si="609"/>
        <v>-1.0061416562556769E-4</v>
      </c>
      <c r="X3312">
        <f t="shared" si="604"/>
        <v>64.119385910625297</v>
      </c>
      <c r="Y3312">
        <v>64.13</v>
      </c>
      <c r="AA3312" s="10">
        <f t="shared" si="610"/>
        <v>-1.6550895641198604E-4</v>
      </c>
      <c r="AB3312">
        <f t="shared" si="605"/>
        <v>46.572831463272273</v>
      </c>
      <c r="AC3312">
        <f>VLOOKUP(A3312,'VIXY-IV'!A$1:E$2000,4,0)</f>
        <v>46.720399999999998</v>
      </c>
      <c r="AD3312" s="10">
        <f t="shared" ref="AD3312:AD3375" si="613">AB3312/AC3312-1</f>
        <v>-3.1585460896680351E-3</v>
      </c>
      <c r="AE3312">
        <f>ROW()</f>
        <v>3312</v>
      </c>
      <c r="AF3312">
        <f t="shared" si="600"/>
        <v>0.80185042405551266</v>
      </c>
      <c r="AG3312">
        <f>AG3311*(1-(AG$1+AG$5))^($A3312-$A3311)*(1+2*(E3312/E3311-1))</f>
        <v>49.521041059054681</v>
      </c>
      <c r="AH3312">
        <f>VLOOKUP(A3312,'UVXY-IV'!A$2:E$2000,4,0)</f>
        <v>246.76599999999999</v>
      </c>
      <c r="AJ3312" s="10">
        <f t="shared" si="612"/>
        <v>-0.79931983717750954</v>
      </c>
      <c r="AK3312">
        <f t="shared" si="608"/>
        <v>77.421637499720148</v>
      </c>
      <c r="AO3312">
        <f>AO3311*(1-AO$1+H3311)^($A3312-$A3311)*(2-E3312/E3311)</f>
        <v>80.031642053561427</v>
      </c>
      <c r="AP3312">
        <v>80.05</v>
      </c>
      <c r="AQ3312" s="10">
        <f t="shared" si="611"/>
        <v>-2.2933099860800166E-4</v>
      </c>
    </row>
    <row r="3313" spans="1:43" x14ac:dyDescent="0.25">
      <c r="A3313" s="1">
        <v>42870</v>
      </c>
      <c r="B3313" s="12">
        <v>10.42</v>
      </c>
      <c r="C3313" s="12">
        <v>12.78</v>
      </c>
      <c r="D3313">
        <v>91.983999999999995</v>
      </c>
      <c r="E3313">
        <v>81.489999999999995</v>
      </c>
      <c r="F3313">
        <v>15009.543083</v>
      </c>
      <c r="G3313">
        <v>13299.943135</v>
      </c>
      <c r="H3313">
        <f>(1/(1-91/360*VLOOKUP($A3313,Tbills!$B$4:$C$974,2,1)/100))^((1)/91)-1</f>
        <v>2.5028793918968617E-5</v>
      </c>
      <c r="I3313" s="2">
        <f t="shared" si="606"/>
        <v>54.882052454510863</v>
      </c>
      <c r="J3313">
        <f>VLOOKUP(A3313,'VXX-IV'!A$1:C$4500,3,0)</f>
        <v>54.9</v>
      </c>
      <c r="K3313" s="10">
        <f t="shared" si="599"/>
        <v>-3.2691339688772914E-4</v>
      </c>
      <c r="L3313">
        <f t="shared" si="601"/>
        <v>256.18594677299228</v>
      </c>
      <c r="M3313">
        <v>25.64</v>
      </c>
      <c r="O3313">
        <f t="shared" si="602"/>
        <v>153.88275888936414</v>
      </c>
      <c r="R3313">
        <f t="shared" si="603"/>
        <v>70.116857413466235</v>
      </c>
      <c r="U3313" s="2">
        <f t="shared" si="607"/>
        <v>24.70500295057963</v>
      </c>
      <c r="V3313">
        <f>VLOOKUP(A3313,'VXZ-IV'!A$1:C$4500,3,0)</f>
        <v>24.71</v>
      </c>
      <c r="W3313" s="10">
        <f t="shared" si="609"/>
        <v>-2.0222781952128344E-4</v>
      </c>
      <c r="X3313">
        <f t="shared" si="604"/>
        <v>64.612959027057528</v>
      </c>
      <c r="Y3313">
        <v>64.62</v>
      </c>
      <c r="AA3313" s="10">
        <f t="shared" si="610"/>
        <v>-1.0895965556290133E-4</v>
      </c>
      <c r="AB3313">
        <f t="shared" si="605"/>
        <v>45.569321510096771</v>
      </c>
      <c r="AC3313">
        <f>VLOOKUP(A3313,'VIXY-IV'!A$1:E$2000,4,0)</f>
        <v>45.711599999999997</v>
      </c>
      <c r="AD3313" s="10">
        <f t="shared" si="613"/>
        <v>-3.1125248274667117E-3</v>
      </c>
      <c r="AE3313">
        <f>ROW()</f>
        <v>3313</v>
      </c>
      <c r="AF3313">
        <f t="shared" si="600"/>
        <v>0.81533646322378717</v>
      </c>
      <c r="AG3313">
        <f>AG3312*(1-(AG$1+AG$5))^($A3313-$A3312)*(1+2*(E3313/E3312-1))</f>
        <v>47.383274980187934</v>
      </c>
      <c r="AH3313">
        <f>VLOOKUP(A3313,'UVXY-IV'!A$2:E$2000,4,0)</f>
        <v>236.114</v>
      </c>
      <c r="AJ3313" s="10">
        <f t="shared" si="612"/>
        <v>-0.79932034957610332</v>
      </c>
      <c r="AK3313">
        <f t="shared" si="608"/>
        <v>79.077943690042034</v>
      </c>
      <c r="AO3313">
        <f>AO3312*(1-AO$1+H3312)^($A3313-$A3312)*(2-E3313/E3312)</f>
        <v>81.75227498534808</v>
      </c>
      <c r="AP3313">
        <v>81.77</v>
      </c>
      <c r="AQ3313" s="10">
        <f t="shared" si="611"/>
        <v>-2.1676671948045456E-4</v>
      </c>
    </row>
    <row r="3314" spans="1:43" x14ac:dyDescent="0.25">
      <c r="A3314" s="1">
        <v>42871</v>
      </c>
      <c r="B3314" s="12">
        <v>10.65</v>
      </c>
      <c r="C3314" s="12">
        <v>12.65</v>
      </c>
      <c r="D3314">
        <v>91.359499999999997</v>
      </c>
      <c r="E3314">
        <v>80.934700000000007</v>
      </c>
      <c r="F3314">
        <v>15024.311795</v>
      </c>
      <c r="G3314">
        <v>13312.696796</v>
      </c>
      <c r="H3314">
        <f>(1/(1-91/360*VLOOKUP($A3314,Tbills!$B$4:$C$974,2,1)/100))^((1)/91)-1</f>
        <v>2.5028793918968617E-5</v>
      </c>
      <c r="I3314" s="2">
        <f t="shared" si="606"/>
        <v>54.508116760698542</v>
      </c>
      <c r="J3314">
        <f>VLOOKUP(A3314,'VXX-IV'!A$1:C$4500,3,0)</f>
        <v>54.52</v>
      </c>
      <c r="K3314" s="10">
        <f t="shared" si="599"/>
        <v>-2.1796110237459754E-4</v>
      </c>
      <c r="L3314">
        <f t="shared" si="601"/>
        <v>252.68937550950935</v>
      </c>
      <c r="M3314">
        <v>25.3</v>
      </c>
      <c r="O3314">
        <f t="shared" si="602"/>
        <v>152.30471370229139</v>
      </c>
      <c r="R3314">
        <f t="shared" si="603"/>
        <v>70.352576757040936</v>
      </c>
      <c r="U3314" s="2">
        <f t="shared" si="607"/>
        <v>24.728708568186121</v>
      </c>
      <c r="V3314">
        <f>VLOOKUP(A3314,'VXZ-IV'!A$1:C$4500,3,0)</f>
        <v>24.73</v>
      </c>
      <c r="W3314" s="10">
        <f t="shared" si="609"/>
        <v>-5.2221262186735729E-5</v>
      </c>
      <c r="X3314">
        <f t="shared" si="604"/>
        <v>64.550228112961264</v>
      </c>
      <c r="Y3314">
        <v>64.56</v>
      </c>
      <c r="AA3314" s="10">
        <f t="shared" si="610"/>
        <v>-1.5136132340054509E-4</v>
      </c>
      <c r="AB3314">
        <f t="shared" si="605"/>
        <v>45.258626481133113</v>
      </c>
      <c r="AC3314">
        <f>VLOOKUP(A3314,'VIXY-IV'!A$1:E$2000,4,0)</f>
        <v>45.396000000000001</v>
      </c>
      <c r="AD3314" s="10">
        <f t="shared" si="613"/>
        <v>-3.0261150512574941E-3</v>
      </c>
      <c r="AE3314">
        <f>ROW()</f>
        <v>3314</v>
      </c>
      <c r="AF3314">
        <f t="shared" si="600"/>
        <v>0.84189723320158105</v>
      </c>
      <c r="AG3314">
        <f>AG3313*(1-(AG$1+AG$5))^($A3314-$A3313)*(1+2*(E3314/E3313-1))</f>
        <v>46.73592915717704</v>
      </c>
      <c r="AH3314">
        <f>VLOOKUP(A3314,'UVXY-IV'!A$2:E$2000,4,0)</f>
        <v>232.85599999999999</v>
      </c>
      <c r="AJ3314" s="10">
        <f t="shared" si="612"/>
        <v>-0.7992925706995867</v>
      </c>
      <c r="AK3314">
        <f t="shared" si="608"/>
        <v>79.613098954959511</v>
      </c>
      <c r="AO3314">
        <f>AO3313*(1-AO$1+H3313)^($A3314-$A3313)*(2-E3314/E3313)</f>
        <v>82.308377999636178</v>
      </c>
      <c r="AP3314">
        <v>82.32</v>
      </c>
      <c r="AQ3314" s="10">
        <f t="shared" si="611"/>
        <v>-1.4118076243696542E-4</v>
      </c>
    </row>
    <row r="3315" spans="1:43" x14ac:dyDescent="0.25">
      <c r="A3315" s="1">
        <v>42872</v>
      </c>
      <c r="B3315" s="12">
        <v>15.59</v>
      </c>
      <c r="C3315" s="12">
        <v>15.6</v>
      </c>
      <c r="D3315">
        <v>107.62869999999999</v>
      </c>
      <c r="E3315">
        <v>95.345399999999998</v>
      </c>
      <c r="F3315">
        <v>15575.233515</v>
      </c>
      <c r="G3315">
        <v>13800.522648</v>
      </c>
      <c r="H3315">
        <f>(1/(1-91/360*VLOOKUP($A3315,Tbills!$B$4:$C$974,2,1)/100))^((1)/91)-1</f>
        <v>2.5028793918968617E-5</v>
      </c>
      <c r="I3315" s="2">
        <f t="shared" si="606"/>
        <v>64.213296886246795</v>
      </c>
      <c r="J3315">
        <f>VLOOKUP(A3315,'VXX-IV'!A$1:C$4500,3,0)</f>
        <v>64.23</v>
      </c>
      <c r="K3315" s="10">
        <f t="shared" si="599"/>
        <v>-2.6005159198516647E-4</v>
      </c>
      <c r="L3315">
        <f t="shared" si="601"/>
        <v>342.66687568026975</v>
      </c>
      <c r="M3315">
        <v>34.299999999999997</v>
      </c>
      <c r="O3315">
        <f t="shared" si="602"/>
        <v>192.97577282748742</v>
      </c>
      <c r="R3315">
        <f t="shared" si="603"/>
        <v>64.086421177203533</v>
      </c>
      <c r="U3315" s="2">
        <f t="shared" si="607"/>
        <v>25.634852648715707</v>
      </c>
      <c r="V3315">
        <f>VLOOKUP(A3315,'VXZ-IV'!A$1:C$4500,3,0)</f>
        <v>25.64</v>
      </c>
      <c r="W3315" s="10">
        <f t="shared" si="609"/>
        <v>-2.0075473027669766E-4</v>
      </c>
      <c r="X3315">
        <f t="shared" si="604"/>
        <v>62.184128327813518</v>
      </c>
      <c r="Y3315">
        <v>62.19</v>
      </c>
      <c r="AA3315" s="10">
        <f t="shared" si="610"/>
        <v>-9.4415053649821168E-5</v>
      </c>
      <c r="AB3315">
        <f t="shared" si="605"/>
        <v>53.31687878495709</v>
      </c>
      <c r="AC3315">
        <f>VLOOKUP(A3315,'VIXY-IV'!A$1:E$2000,4,0)</f>
        <v>53.481200000000001</v>
      </c>
      <c r="AD3315" s="10">
        <f t="shared" si="613"/>
        <v>-3.072504263982645E-3</v>
      </c>
      <c r="AE3315">
        <f>ROW()</f>
        <v>3315</v>
      </c>
      <c r="AF3315">
        <f t="shared" si="600"/>
        <v>0.99935897435897436</v>
      </c>
      <c r="AG3315">
        <f>AG3314*(1-(AG$1+AG$5))^($A3315-$A3314)*(1+2*(E3315/E3314-1))</f>
        <v>63.376777269182881</v>
      </c>
      <c r="AH3315">
        <f>VLOOKUP(A3315,'UVXY-IV'!A$2:E$2000,4,0)</f>
        <v>315.774</v>
      </c>
      <c r="AJ3315" s="10">
        <f t="shared" si="612"/>
        <v>-0.79929703753576009</v>
      </c>
      <c r="AK3315">
        <f t="shared" si="608"/>
        <v>65.434666754789603</v>
      </c>
      <c r="AO3315">
        <f>AO3314*(1-AO$1+H3314)^($A3315-$A3314)*(2-E3315/E3314)</f>
        <v>67.652280973730086</v>
      </c>
      <c r="AP3315">
        <v>67.66</v>
      </c>
      <c r="AQ3315" s="10">
        <f t="shared" si="611"/>
        <v>-1.1408551980363058E-4</v>
      </c>
    </row>
    <row r="3316" spans="1:43" x14ac:dyDescent="0.25">
      <c r="A3316" s="1">
        <v>42873</v>
      </c>
      <c r="B3316" s="12">
        <v>14.66</v>
      </c>
      <c r="C3316" s="12">
        <v>14.97</v>
      </c>
      <c r="D3316">
        <v>107.9778</v>
      </c>
      <c r="E3316">
        <v>95.652199999999993</v>
      </c>
      <c r="F3316">
        <v>15629.429542</v>
      </c>
      <c r="G3316">
        <v>13848.19793</v>
      </c>
      <c r="H3316">
        <f>(1/(1-91/360*VLOOKUP($A3316,Tbills!$B$4:$C$974,2,1)/100))^((1)/91)-1</f>
        <v>2.5168016114518466E-5</v>
      </c>
      <c r="I3316" s="2">
        <f t="shared" si="606"/>
        <v>64.420005652804903</v>
      </c>
      <c r="J3316">
        <f>VLOOKUP(A3316,'VXX-IV'!A$1:C$4500,3,0)</f>
        <v>64.44</v>
      </c>
      <c r="K3316" s="10">
        <f t="shared" si="599"/>
        <v>-3.102785101659622E-4</v>
      </c>
      <c r="L3316">
        <f t="shared" si="601"/>
        <v>344.86521480973568</v>
      </c>
      <c r="M3316">
        <v>34.520000000000003</v>
      </c>
      <c r="O3316">
        <f t="shared" si="602"/>
        <v>193.90066721147997</v>
      </c>
      <c r="R3316">
        <f t="shared" si="603"/>
        <v>63.980420953845162</v>
      </c>
      <c r="U3316" s="2">
        <f t="shared" si="607"/>
        <v>25.72342516950102</v>
      </c>
      <c r="V3316">
        <f>VLOOKUP(A3316,'VXZ-IV'!A$1:C$4500,3,0)</f>
        <v>25.73</v>
      </c>
      <c r="W3316" s="10">
        <f t="shared" si="609"/>
        <v>-2.5553169448033763E-4</v>
      </c>
      <c r="X3316">
        <f t="shared" si="604"/>
        <v>61.968574683094403</v>
      </c>
      <c r="Y3316">
        <v>61.98</v>
      </c>
      <c r="AA3316" s="10">
        <f t="shared" si="610"/>
        <v>-1.8433876904799806E-4</v>
      </c>
      <c r="AB3316">
        <f t="shared" si="605"/>
        <v>53.488238982163715</v>
      </c>
      <c r="AC3316">
        <f>VLOOKUP(A3316,'VIXY-IV'!A$1:E$2000,4,0)</f>
        <v>53.652000000000001</v>
      </c>
      <c r="AD3316" s="10">
        <f t="shared" si="613"/>
        <v>-3.0522817012652581E-3</v>
      </c>
      <c r="AE3316">
        <f>ROW()</f>
        <v>3316</v>
      </c>
      <c r="AF3316">
        <f t="shared" si="600"/>
        <v>0.97929191716766861</v>
      </c>
      <c r="AG3316">
        <f>AG3315*(1-(AG$1+AG$5))^($A3316-$A3315)*(1+2*(E3316/E3315-1))</f>
        <v>63.782492173951894</v>
      </c>
      <c r="AH3316">
        <f>VLOOKUP(A3316,'UVXY-IV'!A$2:E$2000,4,0)</f>
        <v>317.83800000000002</v>
      </c>
      <c r="AJ3316" s="10">
        <f t="shared" si="612"/>
        <v>-0.79932389401534154</v>
      </c>
      <c r="AK3316">
        <f t="shared" si="608"/>
        <v>65.221074915113974</v>
      </c>
      <c r="AO3316">
        <f>AO3315*(1-AO$1+H3315)^($A3316-$A3315)*(2-E3316/E3315)</f>
        <v>67.433784837257591</v>
      </c>
      <c r="AP3316">
        <v>67.45</v>
      </c>
      <c r="AQ3316" s="10">
        <f t="shared" si="611"/>
        <v>-2.4040270930192342E-4</v>
      </c>
    </row>
    <row r="3317" spans="1:43" x14ac:dyDescent="0.25">
      <c r="A3317" s="1">
        <v>42874</v>
      </c>
      <c r="B3317" s="12">
        <v>12.04</v>
      </c>
      <c r="C3317" s="12">
        <v>13.49</v>
      </c>
      <c r="D3317">
        <v>96.559799999999996</v>
      </c>
      <c r="E3317">
        <v>85.5351</v>
      </c>
      <c r="F3317">
        <v>15077.602529</v>
      </c>
      <c r="G3317">
        <v>13358.912187</v>
      </c>
      <c r="H3317">
        <f>(1/(1-91/360*VLOOKUP($A3317,Tbills!$B$4:$C$974,2,1)/100))^((1)/91)-1</f>
        <v>2.5168016114518466E-5</v>
      </c>
      <c r="I3317" s="2">
        <f t="shared" si="606"/>
        <v>57.606574562037295</v>
      </c>
      <c r="J3317">
        <f>VLOOKUP(A3317,'VXX-IV'!A$1:C$4500,3,0)</f>
        <v>57.62</v>
      </c>
      <c r="K3317" s="10">
        <f t="shared" si="599"/>
        <v>-2.3299961754086329E-4</v>
      </c>
      <c r="L3317">
        <f t="shared" si="601"/>
        <v>271.90721818462737</v>
      </c>
      <c r="M3317">
        <v>27.22</v>
      </c>
      <c r="O3317">
        <f t="shared" si="602"/>
        <v>163.13196027965759</v>
      </c>
      <c r="R3317">
        <f t="shared" si="603"/>
        <v>67.360969191918286</v>
      </c>
      <c r="U3317" s="2">
        <f t="shared" si="607"/>
        <v>24.814605180733732</v>
      </c>
      <c r="V3317">
        <f>VLOOKUP(A3317,'VXZ-IV'!A$1:C$4500,3,0)</f>
        <v>24.82</v>
      </c>
      <c r="W3317" s="10">
        <f t="shared" si="609"/>
        <v>-2.1735774642495098E-4</v>
      </c>
      <c r="X3317">
        <f t="shared" si="604"/>
        <v>64.157295556905439</v>
      </c>
      <c r="Y3317">
        <v>64.17</v>
      </c>
      <c r="AA3317" s="10">
        <f t="shared" si="610"/>
        <v>-1.9798103622503671E-4</v>
      </c>
      <c r="AB3317">
        <f t="shared" si="605"/>
        <v>47.830626322396462</v>
      </c>
      <c r="AC3317">
        <f>VLOOKUP(A3317,'VIXY-IV'!A$1:E$2000,4,0)</f>
        <v>47.978000000000002</v>
      </c>
      <c r="AD3317" s="10">
        <f t="shared" si="613"/>
        <v>-3.0716928092779927E-3</v>
      </c>
      <c r="AE3317">
        <f>ROW()</f>
        <v>3317</v>
      </c>
      <c r="AF3317">
        <f t="shared" si="600"/>
        <v>0.89251297257227569</v>
      </c>
      <c r="AG3317">
        <f>AG3316*(1-(AG$1+AG$5))^($A3317-$A3316)*(1+2*(E3317/E3316-1))</f>
        <v>50.288293344399804</v>
      </c>
      <c r="AH3317">
        <f>VLOOKUP(A3317,'UVXY-IV'!A$2:E$2000,4,0)</f>
        <v>250.614</v>
      </c>
      <c r="AJ3317" s="10">
        <f t="shared" si="612"/>
        <v>-0.79933964844581784</v>
      </c>
      <c r="AK3317">
        <f t="shared" si="608"/>
        <v>72.116126385610897</v>
      </c>
      <c r="AO3317">
        <f>AO3316*(1-AO$1+H3316)^($A3317-$A3316)*(2-E3317/E3316)</f>
        <v>74.565351613066625</v>
      </c>
      <c r="AP3317">
        <v>74.58</v>
      </c>
      <c r="AQ3317" s="10">
        <f t="shared" si="611"/>
        <v>-1.9641173147455504E-4</v>
      </c>
    </row>
    <row r="3318" spans="1:43" x14ac:dyDescent="0.25">
      <c r="A3318" s="1">
        <v>42877</v>
      </c>
      <c r="B3318" s="12">
        <v>10.93</v>
      </c>
      <c r="C3318" s="12">
        <v>12.96</v>
      </c>
      <c r="D3318">
        <v>92.989099999999993</v>
      </c>
      <c r="E3318">
        <v>82.365600000000001</v>
      </c>
      <c r="F3318">
        <v>14873.860627</v>
      </c>
      <c r="G3318">
        <v>13177.386071999999</v>
      </c>
      <c r="H3318">
        <f>(1/(1-91/360*VLOOKUP($A3318,Tbills!$B$4:$C$974,2,1)/100))^((1)/91)-1</f>
        <v>2.5168016114518466E-5</v>
      </c>
      <c r="I3318" s="2">
        <f t="shared" si="606"/>
        <v>55.472273966782382</v>
      </c>
      <c r="J3318">
        <f>VLOOKUP(A3318,'VXX-IV'!A$1:C$4500,3,0)</f>
        <v>55.49</v>
      </c>
      <c r="K3318" s="10">
        <f t="shared" si="599"/>
        <v>-3.1944554365870292E-4</v>
      </c>
      <c r="L3318">
        <f t="shared" si="601"/>
        <v>251.74106078474227</v>
      </c>
      <c r="M3318">
        <v>25.2</v>
      </c>
      <c r="O3318">
        <f t="shared" si="602"/>
        <v>154.04911227125802</v>
      </c>
      <c r="R3318">
        <f t="shared" si="603"/>
        <v>68.599694228566761</v>
      </c>
      <c r="U3318" s="2">
        <f t="shared" si="607"/>
        <v>24.477497653167003</v>
      </c>
      <c r="V3318">
        <f>VLOOKUP(A3318,'VXZ-IV'!A$1:C$4500,3,0)</f>
        <v>24.48</v>
      </c>
      <c r="W3318" s="10">
        <f t="shared" si="609"/>
        <v>-1.0222005036752968E-4</v>
      </c>
      <c r="X3318">
        <f t="shared" si="604"/>
        <v>65.0267843704287</v>
      </c>
      <c r="Y3318">
        <v>65.040000000000006</v>
      </c>
      <c r="AA3318" s="10">
        <f t="shared" si="610"/>
        <v>-2.0319233658216973E-4</v>
      </c>
      <c r="AB3318">
        <f t="shared" si="605"/>
        <v>46.057743695055379</v>
      </c>
      <c r="AC3318">
        <f>VLOOKUP(A3318,'VIXY-IV'!A$1:E$2000,4,0)</f>
        <v>46.198399999999999</v>
      </c>
      <c r="AD3318" s="10">
        <f t="shared" si="613"/>
        <v>-3.044614206219709E-3</v>
      </c>
      <c r="AE3318">
        <f>ROW()</f>
        <v>3318</v>
      </c>
      <c r="AF3318">
        <f t="shared" si="600"/>
        <v>0.84336419753086411</v>
      </c>
      <c r="AG3318">
        <f>AG3317*(1-(AG$1+AG$5))^($A3318-$A3317)*(1+2*(E3318/E3317-1))</f>
        <v>46.556724594886248</v>
      </c>
      <c r="AH3318">
        <f>VLOOKUP(A3318,'UVXY-IV'!A$2:E$2000,4,0)</f>
        <v>232.03800000000001</v>
      </c>
      <c r="AJ3318" s="10">
        <f t="shared" si="612"/>
        <v>-0.79935732683919769</v>
      </c>
      <c r="AK3318">
        <f t="shared" si="608"/>
        <v>74.777937411965908</v>
      </c>
      <c r="AO3318">
        <f>AO3317*(1-AO$1+H3317)^($A3318-$A3317)*(2-E3318/E3317)</f>
        <v>77.325626354338766</v>
      </c>
      <c r="AP3318">
        <v>77.34</v>
      </c>
      <c r="AQ3318" s="10">
        <f t="shared" si="611"/>
        <v>-1.858500861292578E-4</v>
      </c>
    </row>
    <row r="3319" spans="1:43" x14ac:dyDescent="0.25">
      <c r="A3319" s="1">
        <v>42878</v>
      </c>
      <c r="B3319" s="12">
        <v>10.72</v>
      </c>
      <c r="C3319" s="12">
        <v>12.9</v>
      </c>
      <c r="D3319">
        <v>93.804900000000004</v>
      </c>
      <c r="E3319">
        <v>83.086200000000005</v>
      </c>
      <c r="F3319">
        <v>15046.447466</v>
      </c>
      <c r="G3319">
        <v>13329.956448999999</v>
      </c>
      <c r="H3319">
        <f>(1/(1-91/360*VLOOKUP($A3319,Tbills!$B$4:$C$974,2,1)/100))^((1)/91)-1</f>
        <v>2.5168016114518466E-5</v>
      </c>
      <c r="I3319" s="2">
        <f t="shared" si="606"/>
        <v>55.957571700657844</v>
      </c>
      <c r="J3319">
        <f>VLOOKUP(A3319,'VXX-IV'!A$1:C$4500,3,0)</f>
        <v>55.97</v>
      </c>
      <c r="K3319" s="10">
        <f t="shared" si="599"/>
        <v>-2.2205287372079052E-4</v>
      </c>
      <c r="L3319">
        <f t="shared" si="601"/>
        <v>256.14079166949665</v>
      </c>
      <c r="M3319">
        <v>25.64</v>
      </c>
      <c r="O3319">
        <f t="shared" si="602"/>
        <v>156.06546975917496</v>
      </c>
      <c r="R3319">
        <f t="shared" si="603"/>
        <v>68.296524276598305</v>
      </c>
      <c r="U3319" s="2">
        <f t="shared" si="607"/>
        <v>24.760915227232491</v>
      </c>
      <c r="V3319">
        <f>VLOOKUP(A3319,'VXZ-IV'!A$1:C$4500,3,0)</f>
        <v>24.76</v>
      </c>
      <c r="W3319" s="10">
        <f t="shared" si="609"/>
        <v>3.6963943153889289E-5</v>
      </c>
      <c r="X3319">
        <f t="shared" si="604"/>
        <v>64.273131818295155</v>
      </c>
      <c r="Y3319">
        <v>64.28</v>
      </c>
      <c r="AA3319" s="10">
        <f t="shared" si="610"/>
        <v>-1.0684787966463993E-4</v>
      </c>
      <c r="AB3319">
        <f t="shared" si="605"/>
        <v>46.460518569748267</v>
      </c>
      <c r="AC3319">
        <f>VLOOKUP(A3319,'VIXY-IV'!A$1:E$2000,4,0)</f>
        <v>46.6008</v>
      </c>
      <c r="AD3319" s="10">
        <f t="shared" si="613"/>
        <v>-3.0102794426647428E-3</v>
      </c>
      <c r="AE3319">
        <f>ROW()</f>
        <v>3319</v>
      </c>
      <c r="AF3319">
        <f t="shared" si="600"/>
        <v>0.83100775193798448</v>
      </c>
      <c r="AG3319">
        <f>AG3318*(1-(AG$1+AG$5))^($A3319-$A3318)*(1+2*(E3319/E3318-1))</f>
        <v>47.369759007049112</v>
      </c>
      <c r="AH3319">
        <f>VLOOKUP(A3319,'UVXY-IV'!A$2:E$2000,4,0)</f>
        <v>236.09200000000001</v>
      </c>
      <c r="AJ3319" s="10">
        <f t="shared" si="612"/>
        <v>-0.79935889819625783</v>
      </c>
      <c r="AK3319">
        <f t="shared" si="608"/>
        <v>74.120268001899063</v>
      </c>
      <c r="AO3319">
        <f>AO3318*(1-AO$1+H3318)^($A3319-$A3318)*(2-E3319/E3318)</f>
        <v>76.648214204735652</v>
      </c>
      <c r="AP3319">
        <v>76.66</v>
      </c>
      <c r="AQ3319" s="10">
        <f t="shared" si="611"/>
        <v>-1.5374113311172888E-4</v>
      </c>
    </row>
    <row r="3320" spans="1:43" x14ac:dyDescent="0.25">
      <c r="A3320" s="1">
        <v>42879</v>
      </c>
      <c r="B3320" s="12">
        <v>10.02</v>
      </c>
      <c r="C3320" s="12">
        <v>12.59</v>
      </c>
      <c r="D3320">
        <v>91.187700000000007</v>
      </c>
      <c r="E3320">
        <v>80.766000000000005</v>
      </c>
      <c r="F3320">
        <v>15005.80242</v>
      </c>
      <c r="G3320">
        <v>13293.61268</v>
      </c>
      <c r="H3320">
        <f>(1/(1-91/360*VLOOKUP($A3320,Tbills!$B$4:$C$974,2,1)/100))^((1)/91)-1</f>
        <v>2.5168016114518466E-5</v>
      </c>
      <c r="I3320" s="2">
        <f t="shared" si="606"/>
        <v>54.395003250106981</v>
      </c>
      <c r="J3320">
        <f>VLOOKUP(A3320,'VXX-IV'!A$1:C$4500,3,0)</f>
        <v>54.41</v>
      </c>
      <c r="K3320" s="10">
        <f t="shared" si="599"/>
        <v>-2.7562488316512646E-4</v>
      </c>
      <c r="L3320">
        <f t="shared" si="601"/>
        <v>241.83037254084931</v>
      </c>
      <c r="M3320">
        <v>24.21</v>
      </c>
      <c r="O3320">
        <f t="shared" si="602"/>
        <v>149.52318816297148</v>
      </c>
      <c r="R3320">
        <f t="shared" si="603"/>
        <v>69.246991354329751</v>
      </c>
      <c r="U3320" s="2">
        <f t="shared" si="607"/>
        <v>24.693426311093674</v>
      </c>
      <c r="V3320">
        <f>VLOOKUP(A3320,'VXZ-IV'!A$1:C$4500,3,0)</f>
        <v>24.7</v>
      </c>
      <c r="W3320" s="10">
        <f t="shared" si="609"/>
        <v>-2.6614125126822596E-4</v>
      </c>
      <c r="X3320">
        <f t="shared" si="604"/>
        <v>64.447609120373471</v>
      </c>
      <c r="Y3320">
        <v>64.459999999999994</v>
      </c>
      <c r="AA3320" s="10">
        <f t="shared" si="610"/>
        <v>-1.9222587071865416E-4</v>
      </c>
      <c r="AB3320">
        <f t="shared" si="605"/>
        <v>45.162928463895753</v>
      </c>
      <c r="AC3320">
        <f>VLOOKUP(A3320,'VIXY-IV'!A$1:E$2000,4,0)</f>
        <v>45.299599999999998</v>
      </c>
      <c r="AD3320" s="10">
        <f t="shared" si="613"/>
        <v>-3.0170583427722164E-3</v>
      </c>
      <c r="AE3320">
        <f>ROW()</f>
        <v>3320</v>
      </c>
      <c r="AF3320">
        <f t="shared" si="600"/>
        <v>0.79586973788721205</v>
      </c>
      <c r="AG3320">
        <f>AG3319*(1-(AG$1+AG$5))^($A3320-$A3319)*(1+2*(E3320/E3319-1))</f>
        <v>44.722630453665253</v>
      </c>
      <c r="AH3320">
        <f>VLOOKUP(A3320,'UVXY-IV'!A$2:E$2000,4,0)</f>
        <v>222.886</v>
      </c>
      <c r="AJ3320" s="10">
        <f t="shared" si="612"/>
        <v>-0.79934751194034059</v>
      </c>
      <c r="AK3320">
        <f t="shared" si="608"/>
        <v>76.186543843371297</v>
      </c>
      <c r="AO3320">
        <f>AO3319*(1-AO$1+H3319)^($A3320-$A3319)*(2-E3320/E3319)</f>
        <v>78.787700920593622</v>
      </c>
      <c r="AP3320">
        <v>78.8</v>
      </c>
      <c r="AQ3320" s="10">
        <f t="shared" si="611"/>
        <v>-1.5607968789821403E-4</v>
      </c>
    </row>
    <row r="3321" spans="1:43" x14ac:dyDescent="0.25">
      <c r="A3321" s="1">
        <v>42880</v>
      </c>
      <c r="B3321" s="12">
        <v>9.99</v>
      </c>
      <c r="C3321" s="12">
        <v>12.51</v>
      </c>
      <c r="D3321">
        <v>91.563000000000002</v>
      </c>
      <c r="E3321">
        <v>81.096299999999999</v>
      </c>
      <c r="F3321">
        <v>15010.145678999999</v>
      </c>
      <c r="G3321">
        <v>13297.125791</v>
      </c>
      <c r="H3321">
        <f>(1/(1-91/360*VLOOKUP($A3321,Tbills!$B$4:$C$974,2,1)/100))^((1)/91)-1</f>
        <v>2.5585693400165255E-5</v>
      </c>
      <c r="I3321" s="2">
        <f t="shared" si="606"/>
        <v>54.61754423635719</v>
      </c>
      <c r="J3321">
        <f>VLOOKUP(A3321,'VXX-IV'!A$1:C$4500,3,0)</f>
        <v>54.63</v>
      </c>
      <c r="K3321" s="10">
        <f t="shared" si="599"/>
        <v>-2.2800226327679418E-4</v>
      </c>
      <c r="L3321">
        <f t="shared" si="601"/>
        <v>243.80356426205225</v>
      </c>
      <c r="M3321">
        <v>24.41</v>
      </c>
      <c r="O3321">
        <f t="shared" si="602"/>
        <v>150.43535181282996</v>
      </c>
      <c r="R3321">
        <f t="shared" si="603"/>
        <v>69.102271435494984</v>
      </c>
      <c r="U3321" s="2">
        <f t="shared" si="607"/>
        <v>24.699971254791162</v>
      </c>
      <c r="V3321">
        <f>VLOOKUP(A3321,'VXZ-IV'!A$1:C$4500,3,0)</f>
        <v>24.7</v>
      </c>
      <c r="W3321" s="10">
        <f t="shared" si="609"/>
        <v>-1.163773637125054E-6</v>
      </c>
      <c r="X3321">
        <f t="shared" si="604"/>
        <v>64.429842964282884</v>
      </c>
      <c r="Y3321">
        <v>64.44</v>
      </c>
      <c r="AA3321" s="10">
        <f t="shared" si="610"/>
        <v>-1.5762004526864715E-4</v>
      </c>
      <c r="AB3321">
        <f t="shared" si="605"/>
        <v>45.347455591744172</v>
      </c>
      <c r="AC3321">
        <f>VLOOKUP(A3321,'VIXY-IV'!A$1:E$2000,4,0)</f>
        <v>45.483600000000003</v>
      </c>
      <c r="AD3321" s="10">
        <f t="shared" si="613"/>
        <v>-2.9932636874792085E-3</v>
      </c>
      <c r="AE3321">
        <f>ROW()</f>
        <v>3321</v>
      </c>
      <c r="AF3321">
        <f t="shared" si="600"/>
        <v>0.79856115107913672</v>
      </c>
      <c r="AG3321">
        <f>AG3320*(1-(AG$1+AG$5))^($A3321-$A3320)*(1+2*(E3321/E3320-1))</f>
        <v>45.086905672823455</v>
      </c>
      <c r="AH3321">
        <f>VLOOKUP(A3321,'UVXY-IV'!A$2:E$2000,4,0)</f>
        <v>224.684</v>
      </c>
      <c r="AJ3321" s="10">
        <f t="shared" si="612"/>
        <v>-0.7993319254026835</v>
      </c>
      <c r="AK3321">
        <f t="shared" si="608"/>
        <v>75.871438048540938</v>
      </c>
      <c r="AO3321">
        <f>AO3320*(1-AO$1+H3320)^($A3321-$A3320)*(2-E3321/E3320)</f>
        <v>78.464564029429681</v>
      </c>
      <c r="AP3321">
        <v>78.48</v>
      </c>
      <c r="AQ3321" s="10">
        <f t="shared" si="611"/>
        <v>-1.9668667903061099E-4</v>
      </c>
    </row>
    <row r="3322" spans="1:43" x14ac:dyDescent="0.25">
      <c r="A3322" s="1">
        <v>42881</v>
      </c>
      <c r="B3322" s="12">
        <v>9.81</v>
      </c>
      <c r="C3322" s="12">
        <v>12.44</v>
      </c>
      <c r="D3322">
        <v>90.821899999999999</v>
      </c>
      <c r="E3322">
        <v>80.437899999999999</v>
      </c>
      <c r="F3322">
        <v>14930.319815000001</v>
      </c>
      <c r="G3322">
        <v>13226.069767999999</v>
      </c>
      <c r="H3322">
        <f>(1/(1-91/360*VLOOKUP($A3322,Tbills!$B$4:$C$974,2,1)/100))^((1)/91)-1</f>
        <v>2.5585693400165255E-5</v>
      </c>
      <c r="I3322" s="2">
        <f t="shared" si="606"/>
        <v>54.174155357239613</v>
      </c>
      <c r="J3322">
        <f>VLOOKUP(A3322,'VXX-IV'!A$1:C$4500,3,0)</f>
        <v>54.19</v>
      </c>
      <c r="K3322" s="10">
        <f t="shared" si="599"/>
        <v>-2.9239052888696548E-4</v>
      </c>
      <c r="L3322">
        <f t="shared" si="601"/>
        <v>239.84010170472328</v>
      </c>
      <c r="M3322">
        <v>24.01</v>
      </c>
      <c r="O3322">
        <f t="shared" si="602"/>
        <v>148.59832519480116</v>
      </c>
      <c r="R3322">
        <f t="shared" si="603"/>
        <v>69.37964673711636</v>
      </c>
      <c r="U3322" s="2">
        <f t="shared" si="607"/>
        <v>24.568014595534862</v>
      </c>
      <c r="V3322">
        <f>VLOOKUP(A3322,'VXZ-IV'!A$1:C$4500,3,0)</f>
        <v>24.57</v>
      </c>
      <c r="W3322" s="10">
        <f t="shared" si="609"/>
        <v>-8.0806042537129308E-5</v>
      </c>
      <c r="X3322">
        <f t="shared" si="604"/>
        <v>64.773399084557482</v>
      </c>
      <c r="Y3322">
        <v>64.78</v>
      </c>
      <c r="AA3322" s="10">
        <f t="shared" si="610"/>
        <v>-1.018974288748975E-4</v>
      </c>
      <c r="AB3322">
        <f t="shared" si="605"/>
        <v>44.979121821593097</v>
      </c>
      <c r="AC3322">
        <f>VLOOKUP(A3322,'VIXY-IV'!A$1:E$2000,4,0)</f>
        <v>45.114400000000003</v>
      </c>
      <c r="AD3322" s="10">
        <f t="shared" si="613"/>
        <v>-2.9985587397129976E-3</v>
      </c>
      <c r="AE3322">
        <f>ROW()</f>
        <v>3322</v>
      </c>
      <c r="AF3322">
        <f t="shared" si="600"/>
        <v>0.78858520900321549</v>
      </c>
      <c r="AG3322">
        <f>AG3321*(1-(AG$1+AG$5))^($A3322-$A3321)*(1+2*(E3322/E3321-1))</f>
        <v>44.35331299687865</v>
      </c>
      <c r="AH3322">
        <f>VLOOKUP(A3322,'UVXY-IV'!A$2:E$2000,4,0)</f>
        <v>221.03399999999999</v>
      </c>
      <c r="AJ3322" s="10">
        <f t="shared" si="612"/>
        <v>-0.79933714724034011</v>
      </c>
      <c r="AK3322">
        <f t="shared" si="608"/>
        <v>76.483856310581047</v>
      </c>
      <c r="AO3322">
        <f>AO3321*(1-AO$1+H3321)^($A3322-$A3321)*(2-E3322/E3321)</f>
        <v>79.100695835718824</v>
      </c>
      <c r="AP3322">
        <v>79.12</v>
      </c>
      <c r="AQ3322" s="10">
        <f t="shared" si="611"/>
        <v>-2.4398589839713658E-4</v>
      </c>
    </row>
    <row r="3323" spans="1:43" x14ac:dyDescent="0.25">
      <c r="A3323" s="1">
        <v>42885</v>
      </c>
      <c r="B3323" s="12">
        <v>10.38</v>
      </c>
      <c r="C3323" s="12">
        <v>12.74</v>
      </c>
      <c r="D3323">
        <v>89.843299999999999</v>
      </c>
      <c r="E3323">
        <v>79.563000000000002</v>
      </c>
      <c r="F3323">
        <v>14699.756708999999</v>
      </c>
      <c r="G3323">
        <v>13020.471086</v>
      </c>
      <c r="H3323">
        <f>(1/(1-91/360*VLOOKUP($A3323,Tbills!$B$4:$C$974,2,1)/100))^((1)/91)-1</f>
        <v>2.5585693400165255E-5</v>
      </c>
      <c r="I3323" s="2">
        <f t="shared" si="606"/>
        <v>53.585205684514023</v>
      </c>
      <c r="J3323">
        <f>VLOOKUP(A3323,'VXX-IV'!A$1:C$4500,3,0)</f>
        <v>53.6</v>
      </c>
      <c r="K3323" s="10">
        <f t="shared" si="599"/>
        <v>-2.7601334861904192E-4</v>
      </c>
      <c r="L3323">
        <f t="shared" si="601"/>
        <v>234.60434506658893</v>
      </c>
      <c r="M3323">
        <v>23.48</v>
      </c>
      <c r="O3323">
        <f t="shared" si="602"/>
        <v>146.15423061110229</v>
      </c>
      <c r="R3323">
        <f t="shared" si="603"/>
        <v>69.744345278700081</v>
      </c>
      <c r="U3323" s="2">
        <f t="shared" si="607"/>
        <v>24.186261195219046</v>
      </c>
      <c r="V3323">
        <f>VLOOKUP(A3323,'VXZ-IV'!A$1:C$4500,3,0)</f>
        <v>24.19</v>
      </c>
      <c r="W3323" s="10">
        <f t="shared" si="609"/>
        <v>-1.5455993306967564E-4</v>
      </c>
      <c r="X3323">
        <f t="shared" si="604"/>
        <v>65.777299079054487</v>
      </c>
      <c r="Y3323">
        <v>65.790000000000006</v>
      </c>
      <c r="AA3323" s="10">
        <f t="shared" si="610"/>
        <v>-1.9305245395229154E-4</v>
      </c>
      <c r="AB3323">
        <f t="shared" si="605"/>
        <v>44.489226404138279</v>
      </c>
      <c r="AC3323">
        <f>VLOOKUP(A3323,'VIXY-IV'!A$1:E$2000,4,0)</f>
        <v>44.624000000000002</v>
      </c>
      <c r="AD3323" s="10">
        <f t="shared" si="613"/>
        <v>-3.0202042815911101E-3</v>
      </c>
      <c r="AE3323">
        <f>ROW()</f>
        <v>3323</v>
      </c>
      <c r="AF3323">
        <f t="shared" si="600"/>
        <v>0.81475667189952905</v>
      </c>
      <c r="AG3323">
        <f>AG3322*(1-(AG$1+AG$5))^($A3323-$A3322)*(1+2*(E3323/E3322-1))</f>
        <v>43.382628199245147</v>
      </c>
      <c r="AH3323">
        <f>VLOOKUP(A3323,'UVXY-IV'!A$2:E$2000,4,0)</f>
        <v>216.22399999999999</v>
      </c>
      <c r="AJ3323" s="10">
        <f t="shared" si="612"/>
        <v>-0.79936256752606027</v>
      </c>
      <c r="AK3323">
        <f t="shared" si="608"/>
        <v>77.301346286122154</v>
      </c>
      <c r="AO3323">
        <f>AO3322*(1-AO$1+H3322)^($A3323-$A3322)*(2-E3323/E3322)</f>
        <v>79.95740509296887</v>
      </c>
      <c r="AP3323">
        <v>79.98</v>
      </c>
      <c r="AQ3323" s="10">
        <f t="shared" si="611"/>
        <v>-2.8250696463039127E-4</v>
      </c>
    </row>
    <row r="3324" spans="1:43" x14ac:dyDescent="0.25">
      <c r="A3324" s="1">
        <v>42886</v>
      </c>
      <c r="B3324" s="12">
        <v>10.41</v>
      </c>
      <c r="C3324" s="12">
        <v>12.63</v>
      </c>
      <c r="D3324">
        <v>89.707099999999997</v>
      </c>
      <c r="E3324">
        <v>79.440299999999993</v>
      </c>
      <c r="F3324">
        <v>14706.060133999999</v>
      </c>
      <c r="G3324">
        <v>13025.721276</v>
      </c>
      <c r="H3324">
        <f>(1/(1-91/360*VLOOKUP($A3324,Tbills!$B$4:$C$974,2,1)/100))^((1)/91)-1</f>
        <v>2.5585693400165255E-5</v>
      </c>
      <c r="I3324" s="2">
        <f t="shared" si="606"/>
        <v>53.502667352255877</v>
      </c>
      <c r="J3324">
        <f>VLOOKUP(A3324,'VXX-IV'!A$1:C$4500,3,0)</f>
        <v>53.52</v>
      </c>
      <c r="K3324" s="10">
        <f t="shared" si="599"/>
        <v>-3.2385365740150718E-4</v>
      </c>
      <c r="L3324">
        <f t="shared" si="601"/>
        <v>233.87615487474369</v>
      </c>
      <c r="M3324">
        <v>23.41</v>
      </c>
      <c r="O3324">
        <f t="shared" si="602"/>
        <v>145.81122389769303</v>
      </c>
      <c r="R3324">
        <f t="shared" si="603"/>
        <v>69.794968983396444</v>
      </c>
      <c r="U3324" s="2">
        <f t="shared" si="607"/>
        <v>24.196042542534467</v>
      </c>
      <c r="V3324">
        <f>VLOOKUP(A3324,'VXZ-IV'!A$1:C$4500,3,0)</f>
        <v>24.2</v>
      </c>
      <c r="W3324" s="10">
        <f t="shared" si="609"/>
        <v>-1.6353130022861428E-4</v>
      </c>
      <c r="X3324">
        <f t="shared" si="604"/>
        <v>65.750026375534318</v>
      </c>
      <c r="Y3324">
        <v>65.760000000000005</v>
      </c>
      <c r="AA3324" s="10">
        <f t="shared" si="610"/>
        <v>-1.5166703871183351E-4</v>
      </c>
      <c r="AB3324">
        <f t="shared" si="605"/>
        <v>44.420448932346751</v>
      </c>
      <c r="AC3324">
        <f>VLOOKUP(A3324,'VIXY-IV'!A$1:E$2000,4,0)</f>
        <v>44.552799999999998</v>
      </c>
      <c r="AD3324" s="10">
        <f t="shared" si="613"/>
        <v>-2.9706565615010838E-3</v>
      </c>
      <c r="AE3324">
        <f>ROW()</f>
        <v>3324</v>
      </c>
      <c r="AF3324">
        <f t="shared" si="600"/>
        <v>0.82422802850356292</v>
      </c>
      <c r="AG3324">
        <f>AG3323*(1-(AG$1+AG$5))^($A3324-$A3323)*(1+2*(E3324/E3323-1))</f>
        <v>43.247363639752422</v>
      </c>
      <c r="AH3324">
        <f>VLOOKUP(A3324,'UVXY-IV'!A$2:E$2000,4,0)</f>
        <v>215.53800000000001</v>
      </c>
      <c r="AJ3324" s="10">
        <f t="shared" si="612"/>
        <v>-0.79935155916936962</v>
      </c>
      <c r="AK3324">
        <f t="shared" si="608"/>
        <v>77.416952533259874</v>
      </c>
      <c r="AO3324">
        <f>AO3323*(1-AO$1+H3323)^($A3324-$A3323)*(2-E3324/E3323)</f>
        <v>80.079800365479841</v>
      </c>
      <c r="AP3324">
        <v>80.099999999999994</v>
      </c>
      <c r="AQ3324" s="10">
        <f t="shared" si="611"/>
        <v>-2.5218020624406812E-4</v>
      </c>
    </row>
    <row r="3325" spans="1:43" x14ac:dyDescent="0.25">
      <c r="A3325" s="1">
        <v>42887</v>
      </c>
      <c r="B3325" s="12">
        <v>9.89</v>
      </c>
      <c r="C3325" s="12">
        <v>12.42</v>
      </c>
      <c r="D3325">
        <v>88.082800000000006</v>
      </c>
      <c r="E3325">
        <v>77.999899999999997</v>
      </c>
      <c r="F3325">
        <v>14590.013971</v>
      </c>
      <c r="G3325">
        <v>12922.601468000001</v>
      </c>
      <c r="H3325">
        <f>(1/(1-91/360*VLOOKUP($A3325,Tbills!$B$4:$C$974,2,1)/100))^((1)/91)-1</f>
        <v>2.6699467805313404E-5</v>
      </c>
      <c r="I3325" s="2">
        <f t="shared" si="606"/>
        <v>52.532629371631657</v>
      </c>
      <c r="J3325">
        <f>VLOOKUP(A3325,'VXX-IV'!A$1:C$4500,3,0)</f>
        <v>52.55</v>
      </c>
      <c r="K3325" s="10">
        <f t="shared" si="599"/>
        <v>-3.3055429816064574E-4</v>
      </c>
      <c r="L3325">
        <f t="shared" si="601"/>
        <v>225.3907666615608</v>
      </c>
      <c r="M3325">
        <v>22.56</v>
      </c>
      <c r="O3325">
        <f t="shared" si="602"/>
        <v>141.84070194771488</v>
      </c>
      <c r="R3325">
        <f t="shared" si="603"/>
        <v>70.424541392651946</v>
      </c>
      <c r="U3325" s="2">
        <f t="shared" si="607"/>
        <v>24.004525183655652</v>
      </c>
      <c r="V3325">
        <f>VLOOKUP(A3325,'VXZ-IV'!A$1:C$4500,3,0)</f>
        <v>24.01</v>
      </c>
      <c r="W3325" s="10">
        <f t="shared" si="609"/>
        <v>-2.2802233837360131E-4</v>
      </c>
      <c r="X3325">
        <f t="shared" si="604"/>
        <v>66.269863253273925</v>
      </c>
      <c r="Y3325">
        <v>66.28</v>
      </c>
      <c r="AA3325" s="10">
        <f t="shared" si="610"/>
        <v>-1.5293824269879686E-4</v>
      </c>
      <c r="AB3325">
        <f t="shared" si="605"/>
        <v>43.614859490521724</v>
      </c>
      <c r="AC3325">
        <f>VLOOKUP(A3325,'VIXY-IV'!A$1:E$2000,4,0)</f>
        <v>43.744399999999999</v>
      </c>
      <c r="AD3325" s="10">
        <f t="shared" si="613"/>
        <v>-2.9613049779692036E-3</v>
      </c>
      <c r="AE3325">
        <f>ROW()</f>
        <v>3325</v>
      </c>
      <c r="AF3325">
        <f t="shared" si="600"/>
        <v>0.79629629629629639</v>
      </c>
      <c r="AG3325">
        <f>AG3324*(1-(AG$1+AG$5))^($A3325-$A3324)*(1+2*(E3325/E3324-1))</f>
        <v>41.677649260261539</v>
      </c>
      <c r="AH3325">
        <f>VLOOKUP(A3325,'UVXY-IV'!A$2:E$2000,4,0)</f>
        <v>207.708</v>
      </c>
      <c r="AJ3325" s="10">
        <f t="shared" si="612"/>
        <v>-0.79934499749522625</v>
      </c>
      <c r="AK3325">
        <f t="shared" si="608"/>
        <v>78.816994390908988</v>
      </c>
      <c r="AO3325">
        <f>AO3324*(1-AO$1+H3324)^($A3325-$A3324)*(2-E3325/E3324)</f>
        <v>81.530866181333309</v>
      </c>
      <c r="AP3325">
        <v>81.55</v>
      </c>
      <c r="AQ3325" s="10">
        <f t="shared" si="611"/>
        <v>-2.3462683834074571E-4</v>
      </c>
    </row>
    <row r="3326" spans="1:43" x14ac:dyDescent="0.25">
      <c r="A3326" s="1">
        <v>42888</v>
      </c>
      <c r="B3326" s="12">
        <v>9.75</v>
      </c>
      <c r="C3326" s="12">
        <v>12.46</v>
      </c>
      <c r="D3326">
        <v>88.421800000000005</v>
      </c>
      <c r="E3326">
        <v>78.298000000000002</v>
      </c>
      <c r="F3326">
        <v>14641.967621</v>
      </c>
      <c r="G3326">
        <v>12968.272594</v>
      </c>
      <c r="H3326">
        <f>(1/(1-91/360*VLOOKUP($A3326,Tbills!$B$4:$C$974,2,1)/100))^((1)/91)-1</f>
        <v>2.6699467805313404E-5</v>
      </c>
      <c r="I3326" s="2">
        <f t="shared" si="606"/>
        <v>52.733523291786668</v>
      </c>
      <c r="J3326">
        <f>VLOOKUP(A3326,'VXX-IV'!A$1:C$4500,3,0)</f>
        <v>52.75</v>
      </c>
      <c r="K3326" s="10">
        <f t="shared" si="599"/>
        <v>-3.123546580726666E-4</v>
      </c>
      <c r="L3326">
        <f t="shared" si="601"/>
        <v>227.10936045637891</v>
      </c>
      <c r="M3326">
        <v>22.74</v>
      </c>
      <c r="O3326">
        <f t="shared" si="602"/>
        <v>142.64902485243749</v>
      </c>
      <c r="R3326">
        <f t="shared" si="603"/>
        <v>70.286789652883954</v>
      </c>
      <c r="U3326" s="2">
        <f t="shared" si="607"/>
        <v>24.08941561124481</v>
      </c>
      <c r="V3326">
        <f>VLOOKUP(A3326,'VXZ-IV'!A$1:C$4500,3,0)</f>
        <v>24.09</v>
      </c>
      <c r="W3326" s="10">
        <f t="shared" si="609"/>
        <v>-2.4258561859280547E-5</v>
      </c>
      <c r="X3326">
        <f t="shared" si="604"/>
        <v>66.034972656639582</v>
      </c>
      <c r="Y3326">
        <v>66.05</v>
      </c>
      <c r="AA3326" s="10">
        <f t="shared" si="610"/>
        <v>-2.2751466102066686E-4</v>
      </c>
      <c r="AB3326">
        <f t="shared" si="605"/>
        <v>43.781381820073939</v>
      </c>
      <c r="AC3326">
        <f>VLOOKUP(A3326,'VIXY-IV'!A$1:E$2000,4,0)</f>
        <v>43.911200000000001</v>
      </c>
      <c r="AD3326" s="10">
        <f t="shared" si="613"/>
        <v>-2.9563796918795626E-3</v>
      </c>
      <c r="AE3326">
        <f>ROW()</f>
        <v>3326</v>
      </c>
      <c r="AF3326">
        <f t="shared" si="600"/>
        <v>0.78250401284109139</v>
      </c>
      <c r="AG3326">
        <f>AG3325*(1-(AG$1+AG$5))^($A3326-$A3325)*(1+2*(E3326/E3325-1))</f>
        <v>41.994801306136075</v>
      </c>
      <c r="AH3326">
        <f>VLOOKUP(A3326,'UVXY-IV'!A$2:E$2000,4,0)</f>
        <v>209.28200000000001</v>
      </c>
      <c r="AJ3326" s="10">
        <f t="shared" si="612"/>
        <v>-0.79933868509410233</v>
      </c>
      <c r="AK3326">
        <f t="shared" si="608"/>
        <v>78.512114720800326</v>
      </c>
      <c r="AO3326">
        <f>AO3325*(1-AO$1+H3325)^($A3326-$A3325)*(2-E3326/E3325)</f>
        <v>81.218436046459658</v>
      </c>
      <c r="AP3326">
        <v>81.23</v>
      </c>
      <c r="AQ3326" s="10">
        <f t="shared" si="611"/>
        <v>-1.423606246503395E-4</v>
      </c>
    </row>
    <row r="3327" spans="1:43" x14ac:dyDescent="0.25">
      <c r="A3327" s="1">
        <v>42891</v>
      </c>
      <c r="B3327" s="12">
        <v>10.07</v>
      </c>
      <c r="C3327" s="12">
        <v>12.85</v>
      </c>
      <c r="D3327">
        <v>89.344200000000001</v>
      </c>
      <c r="E3327">
        <v>79.108500000000006</v>
      </c>
      <c r="F3327">
        <v>14651.012476</v>
      </c>
      <c r="G3327">
        <v>12975.244784</v>
      </c>
      <c r="H3327">
        <f>(1/(1-91/360*VLOOKUP($A3327,Tbills!$B$4:$C$974,2,1)/100))^((1)/91)-1</f>
        <v>2.6699467805313404E-5</v>
      </c>
      <c r="I3327" s="2">
        <f t="shared" si="606"/>
        <v>53.279732095846178</v>
      </c>
      <c r="J3327">
        <f>VLOOKUP(A3327,'VXX-IV'!A$1:C$4500,3,0)</f>
        <v>53.29</v>
      </c>
      <c r="K3327" s="10">
        <f t="shared" si="599"/>
        <v>-1.9267975518522107E-4</v>
      </c>
      <c r="L3327">
        <f t="shared" si="601"/>
        <v>231.79832594741109</v>
      </c>
      <c r="M3327">
        <v>23.21</v>
      </c>
      <c r="O3327">
        <f t="shared" si="602"/>
        <v>144.84932249112745</v>
      </c>
      <c r="R3327">
        <f t="shared" si="603"/>
        <v>69.913521305422705</v>
      </c>
      <c r="U3327" s="2">
        <f t="shared" si="607"/>
        <v>24.10253328216497</v>
      </c>
      <c r="V3327">
        <f>VLOOKUP(A3327,'VXZ-IV'!A$1:C$4500,3,0)</f>
        <v>24.11</v>
      </c>
      <c r="W3327" s="10">
        <f t="shared" si="609"/>
        <v>-3.0969381314926991E-4</v>
      </c>
      <c r="X3327">
        <f t="shared" si="604"/>
        <v>65.997433225224498</v>
      </c>
      <c r="Y3327">
        <v>66.010000000000005</v>
      </c>
      <c r="AA3327" s="10">
        <f t="shared" si="610"/>
        <v>-1.9037683344202971E-4</v>
      </c>
      <c r="AB3327">
        <f t="shared" si="605"/>
        <v>44.234083907616622</v>
      </c>
      <c r="AC3327">
        <f>VLOOKUP(A3327,'VIXY-IV'!A$1:E$2000,4,0)</f>
        <v>44.366399999999999</v>
      </c>
      <c r="AD3327" s="10">
        <f t="shared" si="613"/>
        <v>-2.9823490836168309E-3</v>
      </c>
      <c r="AE3327">
        <f>ROW()</f>
        <v>3327</v>
      </c>
      <c r="AF3327">
        <f t="shared" si="600"/>
        <v>0.78365758754863812</v>
      </c>
      <c r="AG3327">
        <f>AG3326*(1-(AG$1+AG$5))^($A3327-$A3326)*(1+2*(E3327/E3326-1))</f>
        <v>42.859884553347136</v>
      </c>
      <c r="AH3327">
        <f>VLOOKUP(A3327,'UVXY-IV'!A$2:E$2000,4,0)</f>
        <v>213.61</v>
      </c>
      <c r="AJ3327" s="10">
        <f t="shared" si="612"/>
        <v>-0.79935450328473789</v>
      </c>
      <c r="AK3327">
        <f t="shared" si="608"/>
        <v>77.688542194430653</v>
      </c>
      <c r="AO3327">
        <f>AO3326*(1-AO$1+H3326)^($A3327-$A3326)*(2-E3327/E3326)</f>
        <v>80.375224747174798</v>
      </c>
      <c r="AP3327">
        <v>80.39</v>
      </c>
      <c r="AQ3327" s="10">
        <f t="shared" si="611"/>
        <v>-1.8379466134099687E-4</v>
      </c>
    </row>
    <row r="3328" spans="1:43" x14ac:dyDescent="0.25">
      <c r="A3328" s="1">
        <v>42892</v>
      </c>
      <c r="B3328" s="12">
        <v>10.45</v>
      </c>
      <c r="C3328" s="12">
        <v>13.08</v>
      </c>
      <c r="D3328">
        <v>90.807000000000002</v>
      </c>
      <c r="E3328">
        <v>80.401600000000002</v>
      </c>
      <c r="F3328">
        <v>14761.482814000001</v>
      </c>
      <c r="G3328">
        <v>13072.733206000001</v>
      </c>
      <c r="H3328">
        <f>(1/(1-91/360*VLOOKUP($A3328,Tbills!$B$4:$C$974,2,1)/100))^((1)/91)-1</f>
        <v>2.6699467805313404E-5</v>
      </c>
      <c r="I3328" s="2">
        <f t="shared" si="606"/>
        <v>54.150741296546144</v>
      </c>
      <c r="J3328">
        <f>VLOOKUP(A3328,'VXX-IV'!A$1:C$4500,3,0)</f>
        <v>54.17</v>
      </c>
      <c r="K3328" s="10">
        <f t="shared" ref="K3328:K3391" si="614">I3328/J3328-1</f>
        <v>-3.5552341616873484E-4</v>
      </c>
      <c r="L3328">
        <f t="shared" si="601"/>
        <v>239.37180272768816</v>
      </c>
      <c r="M3328">
        <v>23.96</v>
      </c>
      <c r="O3328">
        <f t="shared" si="602"/>
        <v>148.39586141192243</v>
      </c>
      <c r="R3328">
        <f t="shared" si="603"/>
        <v>69.338986784193466</v>
      </c>
      <c r="U3328" s="2">
        <f t="shared" si="607"/>
        <v>24.283677049292393</v>
      </c>
      <c r="V3328">
        <f>VLOOKUP(A3328,'VXZ-IV'!A$1:C$4500,3,0)</f>
        <v>24.29</v>
      </c>
      <c r="W3328" s="10">
        <f t="shared" si="609"/>
        <v>-2.6031085663258402E-4</v>
      </c>
      <c r="X3328">
        <f t="shared" si="604"/>
        <v>65.5008931986888</v>
      </c>
      <c r="Y3328">
        <v>65.510000000000005</v>
      </c>
      <c r="AA3328" s="10">
        <f t="shared" si="610"/>
        <v>-1.3901391102433269E-4</v>
      </c>
      <c r="AB3328">
        <f t="shared" si="605"/>
        <v>44.956960667514934</v>
      </c>
      <c r="AC3328">
        <f>VLOOKUP(A3328,'VIXY-IV'!A$1:E$2000,4,0)</f>
        <v>45.090800000000002</v>
      </c>
      <c r="AD3328" s="10">
        <f t="shared" si="613"/>
        <v>-2.968218183866056E-3</v>
      </c>
      <c r="AE3328">
        <f>ROW()</f>
        <v>3328</v>
      </c>
      <c r="AF3328">
        <f t="shared" si="600"/>
        <v>0.79892966360856266</v>
      </c>
      <c r="AG3328">
        <f>AG3327*(1-(AG$1+AG$5))^($A3328-$A3327)*(1+2*(E3328/E3327-1))</f>
        <v>44.259560191135762</v>
      </c>
      <c r="AH3328">
        <f>VLOOKUP(A3328,'UVXY-IV'!A$2:E$2000,4,0)</f>
        <v>220.58799999999999</v>
      </c>
      <c r="AJ3328" s="10">
        <f t="shared" si="612"/>
        <v>-0.79935644644706072</v>
      </c>
      <c r="AK3328">
        <f t="shared" si="608"/>
        <v>76.415093464443558</v>
      </c>
      <c r="AO3328">
        <f>AO3327*(1-AO$1+H3327)^($A3328-$A3327)*(2-E3328/E3327)</f>
        <v>79.060605693549249</v>
      </c>
      <c r="AP3328">
        <v>79.08</v>
      </c>
      <c r="AQ3328" s="10">
        <f t="shared" si="611"/>
        <v>-2.4524919639290488E-4</v>
      </c>
    </row>
    <row r="3329" spans="1:43" x14ac:dyDescent="0.25">
      <c r="A3329" s="1">
        <v>42893</v>
      </c>
      <c r="B3329" s="12">
        <v>10.39</v>
      </c>
      <c r="C3329" s="12">
        <v>13.09</v>
      </c>
      <c r="D3329">
        <v>90.081299999999999</v>
      </c>
      <c r="E3329">
        <v>79.756900000000002</v>
      </c>
      <c r="F3329">
        <v>14755.332566999999</v>
      </c>
      <c r="G3329">
        <v>13066.937527</v>
      </c>
      <c r="H3329">
        <f>(1/(1-91/360*VLOOKUP($A3329,Tbills!$B$4:$C$974,2,1)/100))^((1)/91)-1</f>
        <v>2.6699467805313404E-5</v>
      </c>
      <c r="I3329" s="2">
        <f t="shared" si="606"/>
        <v>53.716676354185914</v>
      </c>
      <c r="J3329">
        <f>VLOOKUP(A3329,'VXX-IV'!A$1:C$4500,3,0)</f>
        <v>53.73</v>
      </c>
      <c r="K3329" s="10">
        <f t="shared" si="614"/>
        <v>-2.4797405200227551E-4</v>
      </c>
      <c r="L3329">
        <f t="shared" si="601"/>
        <v>235.52863971806204</v>
      </c>
      <c r="M3329">
        <v>23.58</v>
      </c>
      <c r="O3329">
        <f t="shared" si="602"/>
        <v>146.60605313582678</v>
      </c>
      <c r="R3329">
        <f t="shared" si="603"/>
        <v>69.613836948813002</v>
      </c>
      <c r="U3329" s="2">
        <f t="shared" si="607"/>
        <v>24.272967584744933</v>
      </c>
      <c r="V3329">
        <f>VLOOKUP(A3329,'VXZ-IV'!A$1:C$4500,3,0)</f>
        <v>24.28</v>
      </c>
      <c r="W3329" s="10">
        <f t="shared" si="609"/>
        <v>-2.8963819007699065E-4</v>
      </c>
      <c r="X3329">
        <f t="shared" si="604"/>
        <v>65.529258336614646</v>
      </c>
      <c r="Y3329">
        <v>65.540000000000006</v>
      </c>
      <c r="AA3329" s="10">
        <f t="shared" si="610"/>
        <v>-1.6389477243450301E-4</v>
      </c>
      <c r="AB3329">
        <f t="shared" si="605"/>
        <v>44.596305406370945</v>
      </c>
      <c r="AC3329">
        <f>VLOOKUP(A3329,'VIXY-IV'!A$1:E$2000,4,0)</f>
        <v>44.7288</v>
      </c>
      <c r="AD3329" s="10">
        <f t="shared" si="613"/>
        <v>-2.9621763523514089E-3</v>
      </c>
      <c r="AE3329">
        <f>ROW()</f>
        <v>3329</v>
      </c>
      <c r="AF3329">
        <f t="shared" si="600"/>
        <v>0.79373567608861728</v>
      </c>
      <c r="AG3329">
        <f>AG3328*(1-(AG$1+AG$5))^($A3329-$A3328)*(1+2*(E3329/E3328-1))</f>
        <v>43.548302309543793</v>
      </c>
      <c r="AH3329">
        <f>VLOOKUP(A3329,'UVXY-IV'!A$2:E$2000,4,0)</f>
        <v>217.04400000000001</v>
      </c>
      <c r="AJ3329" s="10">
        <f t="shared" si="612"/>
        <v>-0.79935726253873041</v>
      </c>
      <c r="AK3329">
        <f t="shared" si="608"/>
        <v>77.024240075719035</v>
      </c>
      <c r="AO3329">
        <f>AO3328*(1-AO$1+H3328)^($A3329-$A3328)*(2-E3329/E3328)</f>
        <v>79.693733129930365</v>
      </c>
      <c r="AP3329">
        <v>79.709999999999994</v>
      </c>
      <c r="AQ3329" s="10">
        <f t="shared" si="611"/>
        <v>-2.0407565010194251E-4</v>
      </c>
    </row>
    <row r="3330" spans="1:43" x14ac:dyDescent="0.25">
      <c r="A3330" s="1">
        <v>42894</v>
      </c>
      <c r="B3330" s="12">
        <v>10.16</v>
      </c>
      <c r="C3330" s="12">
        <v>12.76</v>
      </c>
      <c r="D3330">
        <v>88.495400000000004</v>
      </c>
      <c r="E3330">
        <v>78.3506</v>
      </c>
      <c r="F3330">
        <v>14592.976678999999</v>
      </c>
      <c r="G3330">
        <v>12922.810508</v>
      </c>
      <c r="H3330">
        <f>(1/(1-91/360*VLOOKUP($A3330,Tbills!$B$4:$C$974,2,1)/100))^((1)/91)-1</f>
        <v>2.72563427237138E-5</v>
      </c>
      <c r="I3330" s="2">
        <f t="shared" si="606"/>
        <v>52.769696363342106</v>
      </c>
      <c r="J3330">
        <f>VLOOKUP(A3330,'VXX-IV'!A$1:C$4500,3,0)</f>
        <v>52.78</v>
      </c>
      <c r="K3330" s="10">
        <f t="shared" si="614"/>
        <v>-1.9521858010407289E-4</v>
      </c>
      <c r="L3330">
        <f t="shared" si="601"/>
        <v>227.21872375028215</v>
      </c>
      <c r="M3330">
        <v>22.75</v>
      </c>
      <c r="O3330">
        <f t="shared" si="602"/>
        <v>142.72373386253884</v>
      </c>
      <c r="R3330">
        <f t="shared" si="603"/>
        <v>70.224389359410537</v>
      </c>
      <c r="U3330" s="2">
        <f t="shared" si="607"/>
        <v>24.00530189789508</v>
      </c>
      <c r="V3330">
        <f>VLOOKUP(A3330,'VXZ-IV'!A$1:C$4500,3,0)</f>
        <v>24.01</v>
      </c>
      <c r="W3330" s="10">
        <f t="shared" si="609"/>
        <v>-1.9567272407006175E-4</v>
      </c>
      <c r="X3330">
        <f t="shared" si="604"/>
        <v>66.251394897462603</v>
      </c>
      <c r="Y3330">
        <v>66.260000000000005</v>
      </c>
      <c r="AA3330" s="10">
        <f t="shared" si="610"/>
        <v>-1.2986873735887361E-4</v>
      </c>
      <c r="AB3330">
        <f t="shared" si="605"/>
        <v>43.809803584251576</v>
      </c>
      <c r="AC3330">
        <f>VLOOKUP(A3330,'VIXY-IV'!A$1:E$2000,4,0)</f>
        <v>43.94</v>
      </c>
      <c r="AD3330" s="10">
        <f t="shared" si="613"/>
        <v>-2.9630499715161962E-3</v>
      </c>
      <c r="AE3330">
        <f>ROW()</f>
        <v>3330</v>
      </c>
      <c r="AF3330">
        <f t="shared" si="600"/>
        <v>0.79623824451410663</v>
      </c>
      <c r="AG3330">
        <f>AG3329*(1-(AG$1+AG$5))^($A3330-$A3329)*(1+2*(E3330/E3329-1))</f>
        <v>42.011170447206183</v>
      </c>
      <c r="AH3330">
        <f>VLOOKUP(A3330,'UVXY-IV'!A$2:E$2000,4,0)</f>
        <v>209.38</v>
      </c>
      <c r="AJ3330" s="10">
        <f t="shared" si="612"/>
        <v>-0.79935442522109956</v>
      </c>
      <c r="AK3330">
        <f t="shared" si="608"/>
        <v>78.378706228374341</v>
      </c>
      <c r="AO3330">
        <f>AO3329*(1-AO$1+H3329)^($A3330-$A3329)*(2-E3330/E3329)</f>
        <v>81.098085099731222</v>
      </c>
      <c r="AP3330">
        <v>81.12</v>
      </c>
      <c r="AQ3330" s="10">
        <f t="shared" si="611"/>
        <v>-2.701540960156068E-4</v>
      </c>
    </row>
    <row r="3331" spans="1:43" x14ac:dyDescent="0.25">
      <c r="A3331" s="1">
        <v>42895</v>
      </c>
      <c r="B3331" s="12">
        <v>10.7</v>
      </c>
      <c r="C3331" s="12">
        <v>12.96</v>
      </c>
      <c r="D3331">
        <v>88.980400000000003</v>
      </c>
      <c r="E3331">
        <v>78.777900000000002</v>
      </c>
      <c r="F3331">
        <v>14567.264255</v>
      </c>
      <c r="G3331">
        <v>12899.688643</v>
      </c>
      <c r="H3331">
        <f>(1/(1-91/360*VLOOKUP($A3331,Tbills!$B$4:$C$974,2,1)/100))^((1)/91)-1</f>
        <v>2.72563427237138E-5</v>
      </c>
      <c r="I3331" s="2">
        <f t="shared" si="606"/>
        <v>53.057607491897542</v>
      </c>
      <c r="J3331">
        <f>VLOOKUP(A3331,'VXX-IV'!A$1:C$4500,3,0)</f>
        <v>53.07</v>
      </c>
      <c r="K3331" s="10">
        <f t="shared" si="614"/>
        <v>-2.3351249486447401E-4</v>
      </c>
      <c r="L3331">
        <f t="shared" si="601"/>
        <v>229.69296252341445</v>
      </c>
      <c r="M3331">
        <v>22.99</v>
      </c>
      <c r="O3331">
        <f t="shared" si="602"/>
        <v>143.88644174108794</v>
      </c>
      <c r="R3331">
        <f t="shared" si="603"/>
        <v>70.029732411550867</v>
      </c>
      <c r="U3331" s="2">
        <f t="shared" si="607"/>
        <v>23.962420912026491</v>
      </c>
      <c r="V3331">
        <f>VLOOKUP(A3331,'VXZ-IV'!A$1:C$4500,3,0)</f>
        <v>23.97</v>
      </c>
      <c r="W3331" s="10">
        <f t="shared" si="609"/>
        <v>-3.1619057044252052E-4</v>
      </c>
      <c r="X3331">
        <f t="shared" si="604"/>
        <v>66.369288025886007</v>
      </c>
      <c r="Y3331">
        <v>66.38</v>
      </c>
      <c r="AA3331" s="10">
        <f t="shared" si="610"/>
        <v>-1.613735178365161E-4</v>
      </c>
      <c r="AB3331">
        <f t="shared" si="605"/>
        <v>44.048562799990577</v>
      </c>
      <c r="AC3331">
        <f>VLOOKUP(A3331,'VIXY-IV'!A$1:E$2000,4,0)</f>
        <v>44.178800000000003</v>
      </c>
      <c r="AD3331" s="10">
        <f t="shared" si="613"/>
        <v>-2.9479569388355387E-3</v>
      </c>
      <c r="AE3331">
        <f>ROW()</f>
        <v>3331</v>
      </c>
      <c r="AF3331">
        <f t="shared" si="600"/>
        <v>0.82561728395061718</v>
      </c>
      <c r="AG3331">
        <f>AG3330*(1-(AG$1+AG$5))^($A3331-$A3330)*(1+2*(E3331/E3330-1))</f>
        <v>42.467971211539805</v>
      </c>
      <c r="AH3331">
        <f>VLOOKUP(A3331,'UVXY-IV'!A$2:E$2000,4,0)</f>
        <v>211.64599999999999</v>
      </c>
      <c r="AJ3331" s="10">
        <f t="shared" si="612"/>
        <v>-0.79934432395821409</v>
      </c>
      <c r="AK3331">
        <f t="shared" si="608"/>
        <v>77.947622339374419</v>
      </c>
      <c r="AO3331">
        <f>AO3330*(1-AO$1+H3330)^($A3331-$A3330)*(2-E3331/E3330)</f>
        <v>80.655016386030027</v>
      </c>
      <c r="AP3331">
        <v>80.67</v>
      </c>
      <c r="AQ3331" s="10">
        <f t="shared" si="611"/>
        <v>-1.8573960542922485E-4</v>
      </c>
    </row>
    <row r="3332" spans="1:43" x14ac:dyDescent="0.25">
      <c r="A3332" s="1">
        <v>42898</v>
      </c>
      <c r="B3332" s="12">
        <v>11.46</v>
      </c>
      <c r="C3332" s="12">
        <v>13.3</v>
      </c>
      <c r="D3332">
        <v>89.814800000000005</v>
      </c>
      <c r="E3332">
        <v>79.510199999999998</v>
      </c>
      <c r="F3332">
        <v>14594.204748</v>
      </c>
      <c r="G3332">
        <v>12922.490320999999</v>
      </c>
      <c r="H3332">
        <f>(1/(1-91/360*VLOOKUP($A3332,Tbills!$B$4:$C$974,2,1)/100))^((1)/91)-1</f>
        <v>2.72563427237138E-5</v>
      </c>
      <c r="I3332" s="2">
        <f t="shared" si="606"/>
        <v>53.551229536299701</v>
      </c>
      <c r="J3332">
        <f>VLOOKUP(A3332,'VXX-IV'!A$1:C$4500,3,0)</f>
        <v>53.56</v>
      </c>
      <c r="K3332" s="10">
        <f t="shared" si="614"/>
        <v>-1.6375025579351554E-4</v>
      </c>
      <c r="L3332">
        <f t="shared" si="601"/>
        <v>233.95070310423813</v>
      </c>
      <c r="M3332">
        <v>23.42</v>
      </c>
      <c r="O3332">
        <f t="shared" si="602"/>
        <v>145.87799258850239</v>
      </c>
      <c r="R3332">
        <f t="shared" si="603"/>
        <v>69.694790205814641</v>
      </c>
      <c r="U3332" s="2">
        <f t="shared" si="607"/>
        <v>24.004980608791357</v>
      </c>
      <c r="V3332">
        <f>VLOOKUP(A3332,'VXZ-IV'!A$1:C$4500,3,0)</f>
        <v>24.01</v>
      </c>
      <c r="W3332" s="10">
        <f t="shared" si="609"/>
        <v>-2.0905419444583462E-4</v>
      </c>
      <c r="X3332">
        <f t="shared" si="604"/>
        <v>66.25003883523388</v>
      </c>
      <c r="Y3332">
        <v>66.260000000000005</v>
      </c>
      <c r="AA3332" s="10">
        <f t="shared" si="610"/>
        <v>-1.5033451201518222E-4</v>
      </c>
      <c r="AB3332">
        <f t="shared" si="605"/>
        <v>44.457524980836034</v>
      </c>
      <c r="AC3332">
        <f>VLOOKUP(A3332,'VIXY-IV'!A$1:E$2000,4,0)</f>
        <v>44.589599999999997</v>
      </c>
      <c r="AD3332" s="10">
        <f t="shared" si="613"/>
        <v>-2.9620139934865009E-3</v>
      </c>
      <c r="AE3332">
        <f>ROW()</f>
        <v>3332</v>
      </c>
      <c r="AF3332">
        <f t="shared" si="600"/>
        <v>0.86165413533834589</v>
      </c>
      <c r="AG3332">
        <f>AG3331*(1-(AG$1+AG$5))^($A3332-$A3331)*(1+2*(E3332/E3331-1))</f>
        <v>43.253141851050955</v>
      </c>
      <c r="AH3332">
        <f>VLOOKUP(A3332,'UVXY-IV'!A$2:E$2000,4,0)</f>
        <v>215.572</v>
      </c>
      <c r="AJ3332" s="10">
        <f t="shared" si="612"/>
        <v>-0.79935640133667196</v>
      </c>
      <c r="AK3332">
        <f t="shared" si="608"/>
        <v>77.212250830365434</v>
      </c>
      <c r="AO3332">
        <f>AO3331*(1-AO$1+H3331)^($A3332-$A3331)*(2-E3332/E3331)</f>
        <v>79.902934771235323</v>
      </c>
      <c r="AP3332">
        <v>79.92</v>
      </c>
      <c r="AQ3332" s="10">
        <f t="shared" si="611"/>
        <v>-2.1352888844694551E-4</v>
      </c>
    </row>
    <row r="3333" spans="1:43" x14ac:dyDescent="0.25">
      <c r="A3333" s="1">
        <v>42899</v>
      </c>
      <c r="B3333" s="12">
        <v>10.42</v>
      </c>
      <c r="C3333" s="12">
        <v>12.73</v>
      </c>
      <c r="D3333">
        <v>86.847399999999993</v>
      </c>
      <c r="E3333">
        <v>76.881100000000004</v>
      </c>
      <c r="F3333">
        <v>14434.441292</v>
      </c>
      <c r="G3333">
        <v>12780.674983000001</v>
      </c>
      <c r="H3333">
        <f>(1/(1-91/360*VLOOKUP($A3333,Tbills!$B$4:$C$974,2,1)/100))^((1)/91)-1</f>
        <v>2.72563427237138E-5</v>
      </c>
      <c r="I3333" s="2">
        <f t="shared" si="606"/>
        <v>51.780682574885489</v>
      </c>
      <c r="J3333">
        <f>VLOOKUP(A3333,'VXX-IV'!A$1:C$4500,3,0)</f>
        <v>51.8</v>
      </c>
      <c r="K3333" s="10">
        <f t="shared" si="614"/>
        <v>-3.7292326475879545E-4</v>
      </c>
      <c r="L3333">
        <f t="shared" si="601"/>
        <v>218.47506114838734</v>
      </c>
      <c r="M3333">
        <v>21.87</v>
      </c>
      <c r="O3333">
        <f t="shared" si="602"/>
        <v>138.63787468907458</v>
      </c>
      <c r="R3333">
        <f t="shared" si="603"/>
        <v>70.843858389599745</v>
      </c>
      <c r="U3333" s="2">
        <f t="shared" si="607"/>
        <v>23.741618020917045</v>
      </c>
      <c r="V3333">
        <f>VLOOKUP(A3333,'VXZ-IV'!A$1:C$4500,3,0)</f>
        <v>23.75</v>
      </c>
      <c r="W3333" s="10">
        <f t="shared" si="609"/>
        <v>-3.5292543507181584E-4</v>
      </c>
      <c r="X3333">
        <f t="shared" si="604"/>
        <v>66.976435221138047</v>
      </c>
      <c r="Y3333">
        <v>66.989999999999995</v>
      </c>
      <c r="AA3333" s="10">
        <f t="shared" si="610"/>
        <v>-2.0248960832880414E-4</v>
      </c>
      <c r="AB3333">
        <f t="shared" si="605"/>
        <v>42.987321727148036</v>
      </c>
      <c r="AC3333">
        <f>VLOOKUP(A3333,'VIXY-IV'!A$1:E$2000,4,0)</f>
        <v>43.112000000000002</v>
      </c>
      <c r="AD3333" s="10">
        <f t="shared" si="613"/>
        <v>-2.8919621648720861E-3</v>
      </c>
      <c r="AE3333">
        <f>ROW()</f>
        <v>3333</v>
      </c>
      <c r="AF3333">
        <f t="shared" si="600"/>
        <v>0.81853888452474466</v>
      </c>
      <c r="AG3333">
        <f>AG3332*(1-(AG$1+AG$5))^($A3333-$A3332)*(1+2*(E3333/E3332-1))</f>
        <v>40.391346784633953</v>
      </c>
      <c r="AH3333">
        <f>VLOOKUP(A3333,'UVXY-IV'!A$2:E$2000,4,0)</f>
        <v>201.3</v>
      </c>
      <c r="AJ3333" s="10">
        <f t="shared" si="612"/>
        <v>-0.79934750727951343</v>
      </c>
      <c r="AK3333">
        <f t="shared" si="608"/>
        <v>79.761651289340662</v>
      </c>
      <c r="AO3333">
        <f>AO3332*(1-AO$1+H3332)^($A3333-$A3332)*(2-E3333/E3332)</f>
        <v>82.544217857221426</v>
      </c>
      <c r="AP3333">
        <v>82.56</v>
      </c>
      <c r="AQ3333" s="10">
        <f t="shared" si="611"/>
        <v>-1.9115967512806087E-4</v>
      </c>
    </row>
    <row r="3334" spans="1:43" x14ac:dyDescent="0.25">
      <c r="A3334" s="1">
        <v>42900</v>
      </c>
      <c r="B3334" s="12">
        <v>10.64</v>
      </c>
      <c r="C3334" s="12">
        <v>12.77</v>
      </c>
      <c r="D3334">
        <v>86.924499999999995</v>
      </c>
      <c r="E3334">
        <v>76.947299999999998</v>
      </c>
      <c r="F3334">
        <v>14369.167474</v>
      </c>
      <c r="G3334">
        <v>12722.531288</v>
      </c>
      <c r="H3334">
        <f>(1/(1-91/360*VLOOKUP($A3334,Tbills!$B$4:$C$974,2,1)/100))^((1)/91)-1</f>
        <v>2.72563427237138E-5</v>
      </c>
      <c r="I3334" s="2">
        <f t="shared" si="606"/>
        <v>51.825387885270509</v>
      </c>
      <c r="J3334">
        <f>VLOOKUP(A3334,'VXX-IV'!A$1:C$4500,3,0)</f>
        <v>51.84</v>
      </c>
      <c r="K3334" s="10">
        <f t="shared" si="614"/>
        <v>-2.818694970967428E-4</v>
      </c>
      <c r="L3334">
        <f t="shared" si="601"/>
        <v>218.84737754829982</v>
      </c>
      <c r="M3334">
        <v>21.91</v>
      </c>
      <c r="O3334">
        <f t="shared" si="602"/>
        <v>138.81226209675225</v>
      </c>
      <c r="R3334">
        <f t="shared" si="603"/>
        <v>70.810156481288445</v>
      </c>
      <c r="U3334" s="2">
        <f t="shared" si="607"/>
        <v>23.633680040632999</v>
      </c>
      <c r="V3334">
        <f>VLOOKUP(A3334,'VXZ-IV'!A$1:C$4500,3,0)</f>
        <v>23.64</v>
      </c>
      <c r="W3334" s="10">
        <f t="shared" si="609"/>
        <v>-2.6734176679366062E-4</v>
      </c>
      <c r="X3334">
        <f t="shared" si="604"/>
        <v>67.280479463862463</v>
      </c>
      <c r="Y3334">
        <v>67.290000000000006</v>
      </c>
      <c r="AA3334" s="10">
        <f t="shared" si="610"/>
        <v>-1.4148515585588051E-4</v>
      </c>
      <c r="AB3334">
        <f t="shared" si="605"/>
        <v>43.0241747373789</v>
      </c>
      <c r="AC3334">
        <f>VLOOKUP(A3334,'VIXY-IV'!A$1:E$2000,4,0)</f>
        <v>43.15</v>
      </c>
      <c r="AD3334" s="10">
        <f t="shared" si="613"/>
        <v>-2.9159968162479899E-3</v>
      </c>
      <c r="AE3334">
        <f>ROW()</f>
        <v>3334</v>
      </c>
      <c r="AF3334">
        <f t="shared" si="600"/>
        <v>0.83320281910728278</v>
      </c>
      <c r="AG3334">
        <f>AG3333*(1-(AG$1+AG$5))^($A3334-$A3333)*(1+2*(E3334/E3333-1))</f>
        <v>40.459542852245825</v>
      </c>
      <c r="AH3334">
        <f>VLOOKUP(A3334,'UVXY-IV'!A$2:E$2000,4,0)</f>
        <v>201.65</v>
      </c>
      <c r="AJ3334" s="10">
        <f t="shared" si="612"/>
        <v>-0.7993575856570998</v>
      </c>
      <c r="AK3334">
        <f t="shared" si="608"/>
        <v>79.68925920595747</v>
      </c>
      <c r="AO3334">
        <f>AO3333*(1-AO$1+H3333)^($A3334-$A3333)*(2-E3334/E3333)</f>
        <v>82.472339056718255</v>
      </c>
      <c r="AP3334">
        <v>82.49</v>
      </c>
      <c r="AQ3334" s="10">
        <f t="shared" si="611"/>
        <v>-2.1409799105032157E-4</v>
      </c>
    </row>
    <row r="3335" spans="1:43" x14ac:dyDescent="0.25">
      <c r="A3335" s="1">
        <v>42901</v>
      </c>
      <c r="B3335" s="12">
        <v>10.9</v>
      </c>
      <c r="C3335" s="12">
        <v>12.91</v>
      </c>
      <c r="D3335">
        <v>87.881399999999999</v>
      </c>
      <c r="E3335">
        <v>77.792299999999997</v>
      </c>
      <c r="F3335">
        <v>14437.080967</v>
      </c>
      <c r="G3335">
        <v>12782.315457999999</v>
      </c>
      <c r="H3335">
        <f>(1/(1-91/360*VLOOKUP($A3335,Tbills!$B$4:$C$974,2,1)/100))^((1)/91)-1</f>
        <v>2.753484596618172E-5</v>
      </c>
      <c r="I3335" s="2">
        <f t="shared" si="606"/>
        <v>52.394625085797621</v>
      </c>
      <c r="J3335">
        <f>VLOOKUP(A3335,'VXX-IV'!A$1:C$4500,3,0)</f>
        <v>52.41</v>
      </c>
      <c r="K3335" s="10">
        <f t="shared" si="614"/>
        <v>-2.9335840874600283E-4</v>
      </c>
      <c r="L3335">
        <f t="shared" si="601"/>
        <v>223.64998873943705</v>
      </c>
      <c r="M3335">
        <v>22.39</v>
      </c>
      <c r="O3335">
        <f t="shared" si="602"/>
        <v>141.09406627103354</v>
      </c>
      <c r="R3335">
        <f t="shared" si="603"/>
        <v>70.418170699598036</v>
      </c>
      <c r="U3335" s="2">
        <f t="shared" si="607"/>
        <v>23.74480172271279</v>
      </c>
      <c r="V3335">
        <f>VLOOKUP(A3335,'VXZ-IV'!A$1:C$4500,3,0)</f>
        <v>23.75</v>
      </c>
      <c r="W3335" s="10">
        <f t="shared" si="609"/>
        <v>-2.188748331456436E-4</v>
      </c>
      <c r="X3335">
        <f t="shared" si="604"/>
        <v>66.963690316168979</v>
      </c>
      <c r="Y3335">
        <v>66.97</v>
      </c>
      <c r="AA3335" s="10">
        <f t="shared" si="610"/>
        <v>-9.4216572062433279E-5</v>
      </c>
      <c r="AB3335">
        <f t="shared" si="605"/>
        <v>43.496482658276051</v>
      </c>
      <c r="AC3335">
        <f>VLOOKUP(A3335,'VIXY-IV'!A$1:E$2000,4,0)</f>
        <v>43.620399999999997</v>
      </c>
      <c r="AD3335" s="10">
        <f t="shared" si="613"/>
        <v>-2.8408116781126758E-3</v>
      </c>
      <c r="AE3335">
        <f>ROW()</f>
        <v>3335</v>
      </c>
      <c r="AF3335">
        <f t="shared" ref="AF3335:AF3398" si="615">B3335/C3335</f>
        <v>0.84430673896204489</v>
      </c>
      <c r="AG3335">
        <f>AG3334*(1-(AG$1+AG$5))^($A3335-$A3334)*(1+2*(E3335/E3334-1))</f>
        <v>41.3467658071038</v>
      </c>
      <c r="AH3335">
        <f>VLOOKUP(A3335,'UVXY-IV'!A$2:E$2000,4,0)</f>
        <v>206.07400000000001</v>
      </c>
      <c r="AJ3335" s="10">
        <f t="shared" si="612"/>
        <v>-0.79935961932556365</v>
      </c>
      <c r="AK3335">
        <f t="shared" si="608"/>
        <v>78.810477470068392</v>
      </c>
      <c r="AO3335">
        <f>AO3334*(1-AO$1+H3334)^($A3335-$A3334)*(2-E3335/E3334)</f>
        <v>81.5658719684657</v>
      </c>
      <c r="AP3335">
        <v>81.59</v>
      </c>
      <c r="AQ3335" s="10">
        <f t="shared" si="611"/>
        <v>-2.957229015112528E-4</v>
      </c>
    </row>
    <row r="3336" spans="1:43" x14ac:dyDescent="0.25">
      <c r="A3336" s="1">
        <v>42902</v>
      </c>
      <c r="B3336" s="12">
        <v>10.38</v>
      </c>
      <c r="C3336" s="12">
        <v>12.71</v>
      </c>
      <c r="D3336">
        <v>87.080799999999996</v>
      </c>
      <c r="E3336">
        <v>77.081500000000005</v>
      </c>
      <c r="F3336">
        <v>14279.919400999999</v>
      </c>
      <c r="G3336">
        <v>12642.815653</v>
      </c>
      <c r="H3336">
        <f>(1/(1-91/360*VLOOKUP($A3336,Tbills!$B$4:$C$974,2,1)/100))^((1)/91)-1</f>
        <v>2.753484596618172E-5</v>
      </c>
      <c r="I3336" s="2">
        <f t="shared" si="606"/>
        <v>51.916043856438613</v>
      </c>
      <c r="J3336">
        <f>VLOOKUP(A3336,'VXX-IV'!A$1:C$4500,3,0)</f>
        <v>51.93</v>
      </c>
      <c r="K3336" s="10">
        <f t="shared" si="614"/>
        <v>-2.6874915388763743E-4</v>
      </c>
      <c r="L3336">
        <f t="shared" ref="L3336:L3399" si="616">L3335*(1-L$1+H3336)^($A3336-$A3335)*(1+2*(E3336/E3335-1))</f>
        <v>219.55906143914407</v>
      </c>
      <c r="M3336">
        <v>21.98</v>
      </c>
      <c r="O3336">
        <f t="shared" ref="O3336:O3399" si="617">O3335*(1-(O$1+O$5))^($A3336-$A3335)*(1+1.5*(E3336/E3335-1))</f>
        <v>139.1555800550166</v>
      </c>
      <c r="R3336">
        <f t="shared" ref="R3336:R3399" si="618">R3335*(1-IF($A3336&lt;=R3331,R$1,R$1+IF(AND(WEEKDAY($A3336)&lt;&gt;1,WEEKDAY($A3336)&lt;&gt;7),S$1,0)))^($A3336-$A3335)*(1-0.5*(E3336/E3335-1))</f>
        <v>70.73668360249421</v>
      </c>
      <c r="U3336" s="2">
        <f t="shared" si="607"/>
        <v>23.485743949199563</v>
      </c>
      <c r="V3336">
        <f>VLOOKUP(A3336,'VXZ-IV'!A$1:C$4500,3,0)</f>
        <v>23.49</v>
      </c>
      <c r="W3336" s="10">
        <f t="shared" si="609"/>
        <v>-1.8118564497382472E-4</v>
      </c>
      <c r="X3336">
        <f t="shared" ref="X3336:X3399" si="619">X3335*(1-X$1+H3336)^($A3336-$A3335)*(2-G3336/G3335)</f>
        <v>67.69385876639906</v>
      </c>
      <c r="Y3336">
        <v>67.709999999999994</v>
      </c>
      <c r="AA3336" s="10">
        <f t="shared" si="610"/>
        <v>-2.3838773594642149E-4</v>
      </c>
      <c r="AB3336">
        <f t="shared" ref="AB3336:AB3399" si="620">AB3335*$E3336/$E3335*(1-(AB$1+AB$5+IF(AND(WEEKDAY(A3336)&lt;&gt;1,WEEKDAY(A3336)&lt;&gt;7),IF(A3336&lt;AC$2,AC$1,AC$3),0)))^($A3336-$A3335)</f>
        <v>43.098886364208411</v>
      </c>
      <c r="AC3336">
        <f>VLOOKUP(A3336,'VIXY-IV'!A$1:E$2000,4,0)</f>
        <v>43.217199999999998</v>
      </c>
      <c r="AD3336" s="10">
        <f t="shared" si="613"/>
        <v>-2.7376515783434918E-3</v>
      </c>
      <c r="AE3336">
        <f>ROW()</f>
        <v>3336</v>
      </c>
      <c r="AF3336">
        <f t="shared" si="615"/>
        <v>0.81667977970102279</v>
      </c>
      <c r="AG3336">
        <f>AG3335*(1-(AG$1+AG$5))^($A3336-$A3335)*(1+2*(E3336/E3335-1))</f>
        <v>40.589814645991893</v>
      </c>
      <c r="AH3336">
        <f>VLOOKUP(A3336,'UVXY-IV'!A$2:E$2000,4,0)</f>
        <v>202.256</v>
      </c>
      <c r="AJ3336" s="10">
        <f t="shared" si="612"/>
        <v>-0.79931465743418295</v>
      </c>
      <c r="AK3336">
        <f t="shared" si="608"/>
        <v>79.526876547432209</v>
      </c>
      <c r="AO3336">
        <f>AO3335*(1-AO$1+H3335)^($A3336-$A3335)*(2-E3336/E3335)</f>
        <v>82.310373705572545</v>
      </c>
      <c r="AP3336">
        <v>82.33</v>
      </c>
      <c r="AQ3336" s="10">
        <f t="shared" si="611"/>
        <v>-2.3838569692036238E-4</v>
      </c>
    </row>
    <row r="3337" spans="1:43" x14ac:dyDescent="0.25">
      <c r="A3337" s="1">
        <v>42905</v>
      </c>
      <c r="B3337" s="12">
        <v>10.37</v>
      </c>
      <c r="C3337" s="12">
        <v>12.4</v>
      </c>
      <c r="D3337">
        <v>85.517099999999999</v>
      </c>
      <c r="E3337">
        <v>75.691000000000003</v>
      </c>
      <c r="F3337">
        <v>14169.081877000001</v>
      </c>
      <c r="G3337">
        <v>12543.640578</v>
      </c>
      <c r="H3337">
        <f>(1/(1-91/360*VLOOKUP($A3337,Tbills!$B$4:$C$974,2,1)/100))^((1)/91)-1</f>
        <v>2.753484596618172E-5</v>
      </c>
      <c r="I3337" s="2">
        <f t="shared" ref="I3337:I3400" si="621">I3336*$D3337/$D3336*(1-I$1)^($A3337-$A3336)</f>
        <v>50.980063965908975</v>
      </c>
      <c r="J3337">
        <f>VLOOKUP(A3337,'VXX-IV'!A$1:C$4500,3,0)</f>
        <v>51</v>
      </c>
      <c r="K3337" s="10">
        <f t="shared" si="614"/>
        <v>-3.9090262923580088E-4</v>
      </c>
      <c r="L3337">
        <f t="shared" si="616"/>
        <v>211.62643770759468</v>
      </c>
      <c r="M3337">
        <v>21.18</v>
      </c>
      <c r="O3337">
        <f t="shared" si="617"/>
        <v>135.37647923247548</v>
      </c>
      <c r="R3337">
        <f t="shared" si="618"/>
        <v>71.365026281341486</v>
      </c>
      <c r="U3337" s="2">
        <f t="shared" ref="U3337:U3400" si="622">U3336*$F3337/$F3336*(1-U$1)^($A3337-$A3336)</f>
        <v>23.301748262722079</v>
      </c>
      <c r="V3337">
        <f>VLOOKUP(A3337,'VXZ-IV'!A$1:C$4500,3,0)</f>
        <v>23.31</v>
      </c>
      <c r="W3337" s="10">
        <f t="shared" si="609"/>
        <v>-3.539998832225999E-4</v>
      </c>
      <c r="X3337">
        <f t="shared" si="619"/>
        <v>68.222940795923634</v>
      </c>
      <c r="Y3337">
        <v>68.23</v>
      </c>
      <c r="AA3337" s="10">
        <f t="shared" si="610"/>
        <v>-1.0346188005816437E-4</v>
      </c>
      <c r="AB3337">
        <f t="shared" si="620"/>
        <v>42.320932268160199</v>
      </c>
      <c r="AC3337">
        <f>VLOOKUP(A3337,'VIXY-IV'!A$1:E$2000,4,0)</f>
        <v>42.435600000000001</v>
      </c>
      <c r="AD3337" s="10">
        <f t="shared" si="613"/>
        <v>-2.7021588439848365E-3</v>
      </c>
      <c r="AE3337">
        <f>ROW()</f>
        <v>3337</v>
      </c>
      <c r="AF3337">
        <f t="shared" si="615"/>
        <v>0.83629032258064506</v>
      </c>
      <c r="AG3337">
        <f>AG3336*(1-(AG$1+AG$5))^($A3337-$A3336)*(1+2*(E3337/E3336-1))</f>
        <v>39.12143178314448</v>
      </c>
      <c r="AH3337">
        <f>VLOOKUP(A3337,'UVXY-IV'!A$2:E$2000,4,0)</f>
        <v>194.95</v>
      </c>
      <c r="AJ3337" s="10">
        <f t="shared" si="612"/>
        <v>-0.7993258179884869</v>
      </c>
      <c r="AK3337">
        <f t="shared" ref="AK3337:AK3400" si="623">AK3336*(1-IF($A3337&lt;=AK3332,AK$1,AK$1+IF(AND(WEEKDAY($A3337)&lt;&gt;1,WEEKDAY($A3337)&lt;&gt;7),AL$1,0)))^($A3337-$A3336)*(2-$E3337/$E3336)</f>
        <v>80.950177645437165</v>
      </c>
      <c r="AO3337">
        <f>AO3336*(1-AO$1+H3336)^($A3337-$A3336)*(2-E3337/E3336)</f>
        <v>83.792823240493263</v>
      </c>
      <c r="AP3337">
        <v>83.81</v>
      </c>
      <c r="AQ3337" s="10">
        <f t="shared" si="611"/>
        <v>-2.0494880690535844E-4</v>
      </c>
    </row>
    <row r="3338" spans="1:43" x14ac:dyDescent="0.25">
      <c r="A3338" s="1">
        <v>42906</v>
      </c>
      <c r="B3338" s="12">
        <v>10.86</v>
      </c>
      <c r="C3338" s="12">
        <v>12.69</v>
      </c>
      <c r="D3338">
        <v>85.253799999999998</v>
      </c>
      <c r="E3338">
        <v>75.4559</v>
      </c>
      <c r="F3338">
        <v>14076.690381</v>
      </c>
      <c r="G3338">
        <v>12461.502614000001</v>
      </c>
      <c r="H3338">
        <f>(1/(1-91/360*VLOOKUP($A3338,Tbills!$B$4:$C$974,2,1)/100))^((1)/91)-1</f>
        <v>2.753484596618172E-5</v>
      </c>
      <c r="I3338" s="2">
        <f t="shared" si="621"/>
        <v>50.821861363680405</v>
      </c>
      <c r="J3338">
        <f>VLOOKUP(A3338,'VXX-IV'!A$1:C$4500,3,0)</f>
        <v>50.84</v>
      </c>
      <c r="K3338" s="10">
        <f t="shared" si="614"/>
        <v>-3.5677884184892594E-4</v>
      </c>
      <c r="L3338">
        <f t="shared" si="616"/>
        <v>210.3080769421255</v>
      </c>
      <c r="M3338">
        <v>21.06</v>
      </c>
      <c r="O3338">
        <f t="shared" si="617"/>
        <v>134.74120939725867</v>
      </c>
      <c r="R3338">
        <f t="shared" si="618"/>
        <v>71.47262683645279</v>
      </c>
      <c r="U3338" s="2">
        <f t="shared" si="622"/>
        <v>23.149241453269621</v>
      </c>
      <c r="V3338">
        <f>VLOOKUP(A3338,'VXZ-IV'!A$1:C$4500,3,0)</f>
        <v>23.15</v>
      </c>
      <c r="W3338" s="10">
        <f t="shared" si="609"/>
        <v>-3.2766597424571664E-5</v>
      </c>
      <c r="X3338">
        <f t="shared" si="619"/>
        <v>68.669027579220369</v>
      </c>
      <c r="Y3338">
        <v>68.680000000000007</v>
      </c>
      <c r="AA3338" s="10">
        <f t="shared" si="610"/>
        <v>-1.5976151397256722E-4</v>
      </c>
      <c r="AB3338">
        <f t="shared" si="620"/>
        <v>42.189322420592333</v>
      </c>
      <c r="AC3338">
        <f>VLOOKUP(A3338,'VIXY-IV'!A$1:E$2000,4,0)</f>
        <v>42.300400000000003</v>
      </c>
      <c r="AD3338" s="10">
        <f t="shared" si="613"/>
        <v>-2.6259226723073237E-3</v>
      </c>
      <c r="AE3338">
        <f>ROW()</f>
        <v>3338</v>
      </c>
      <c r="AF3338">
        <f t="shared" si="615"/>
        <v>0.85579196217494091</v>
      </c>
      <c r="AG3338">
        <f>AG3337*(1-(AG$1+AG$5))^($A3338-$A3337)*(1+2*(E3338/E3337-1))</f>
        <v>38.877095419334808</v>
      </c>
      <c r="AH3338">
        <f>VLOOKUP(A3338,'UVXY-IV'!A$2:E$2000,4,0)</f>
        <v>193.72200000000001</v>
      </c>
      <c r="AJ3338" s="10">
        <f t="shared" si="612"/>
        <v>-0.79931502142588451</v>
      </c>
      <c r="AK3338">
        <f t="shared" si="623"/>
        <v>81.197830919109947</v>
      </c>
      <c r="AO3338">
        <f>AO3337*(1-AO$1+H3337)^($A3338-$A3337)*(2-E3338/E3337)</f>
        <v>84.052293481287521</v>
      </c>
      <c r="AP3338">
        <v>84.07</v>
      </c>
      <c r="AQ3338" s="10">
        <f t="shared" si="611"/>
        <v>-2.1061637578767556E-4</v>
      </c>
    </row>
    <row r="3339" spans="1:43" x14ac:dyDescent="0.25">
      <c r="A3339" s="1">
        <v>42907</v>
      </c>
      <c r="B3339" s="12">
        <v>10.75</v>
      </c>
      <c r="C3339" s="12">
        <v>12.76</v>
      </c>
      <c r="D3339">
        <v>85.962199999999996</v>
      </c>
      <c r="E3339">
        <v>76.080799999999996</v>
      </c>
      <c r="F3339">
        <v>14030.594687999999</v>
      </c>
      <c r="G3339">
        <v>12420.352908000001</v>
      </c>
      <c r="H3339">
        <f>(1/(1-91/360*VLOOKUP($A3339,Tbills!$B$4:$C$974,2,1)/100))^((1)/91)-1</f>
        <v>2.753484596618172E-5</v>
      </c>
      <c r="I3339" s="2">
        <f t="shared" si="621"/>
        <v>51.242906298749361</v>
      </c>
      <c r="J3339">
        <f>VLOOKUP(A3339,'VXX-IV'!A$1:C$4500,3,0)</f>
        <v>51.26</v>
      </c>
      <c r="K3339" s="10">
        <f t="shared" si="614"/>
        <v>-3.3347056673116438E-4</v>
      </c>
      <c r="L3339">
        <f t="shared" si="616"/>
        <v>213.7876984818285</v>
      </c>
      <c r="M3339">
        <v>21.4</v>
      </c>
      <c r="O3339">
        <f t="shared" si="617"/>
        <v>136.41043343251903</v>
      </c>
      <c r="R3339">
        <f t="shared" si="618"/>
        <v>71.173453315061593</v>
      </c>
      <c r="U3339" s="2">
        <f t="shared" si="622"/>
        <v>23.072874067115105</v>
      </c>
      <c r="V3339">
        <f>VLOOKUP(A3339,'VXZ-IV'!A$1:C$4500,3,0)</f>
        <v>23.08</v>
      </c>
      <c r="W3339" s="10">
        <f t="shared" ref="W3339:W3402" si="624">U3339/V3339-1</f>
        <v>-3.0874925844426304E-4</v>
      </c>
      <c r="X3339">
        <f t="shared" si="619"/>
        <v>68.895131596039619</v>
      </c>
      <c r="Y3339">
        <v>68.91</v>
      </c>
      <c r="AA3339" s="10">
        <f t="shared" si="610"/>
        <v>-2.1576554869218167E-4</v>
      </c>
      <c r="AB3339">
        <f t="shared" si="620"/>
        <v>42.538559735077868</v>
      </c>
      <c r="AC3339">
        <f>VLOOKUP(A3339,'VIXY-IV'!A$1:E$2000,4,0)</f>
        <v>42.650799999999997</v>
      </c>
      <c r="AD3339" s="10">
        <f t="shared" si="613"/>
        <v>-2.6316098390212206E-3</v>
      </c>
      <c r="AE3339">
        <f>ROW()</f>
        <v>3339</v>
      </c>
      <c r="AF3339">
        <f t="shared" si="615"/>
        <v>0.84247648902821315</v>
      </c>
      <c r="AG3339">
        <f>AG3338*(1-(AG$1+AG$5))^($A3339-$A3338)*(1+2*(E3339/E3338-1))</f>
        <v>39.519697274786488</v>
      </c>
      <c r="AH3339">
        <f>VLOOKUP(A3339,'UVXY-IV'!A$2:E$2000,4,0)</f>
        <v>196.928</v>
      </c>
      <c r="AJ3339" s="10">
        <f t="shared" si="612"/>
        <v>-0.7993190543001174</v>
      </c>
      <c r="AK3339">
        <f t="shared" si="623"/>
        <v>80.521627710706014</v>
      </c>
      <c r="AO3339">
        <f>AO3338*(1-AO$1+H3338)^($A3339-$A3338)*(2-E3339/E3338)</f>
        <v>83.355413248226569</v>
      </c>
      <c r="AP3339">
        <v>83.38</v>
      </c>
      <c r="AQ3339" s="10">
        <f t="shared" si="611"/>
        <v>-2.9487589078225351E-4</v>
      </c>
    </row>
    <row r="3340" spans="1:43" x14ac:dyDescent="0.25">
      <c r="A3340" s="1">
        <v>42908</v>
      </c>
      <c r="B3340" s="12">
        <v>10.48</v>
      </c>
      <c r="C3340" s="12">
        <v>12.62</v>
      </c>
      <c r="D3340">
        <v>84.593500000000006</v>
      </c>
      <c r="E3340">
        <v>74.8673</v>
      </c>
      <c r="F3340">
        <v>14015.522101</v>
      </c>
      <c r="G3340">
        <v>12406.668156</v>
      </c>
      <c r="H3340">
        <f>(1/(1-91/360*VLOOKUP($A3340,Tbills!$B$4:$C$974,2,1)/100))^((1)/91)-1</f>
        <v>2.8091873859104055E-5</v>
      </c>
      <c r="I3340" s="2">
        <f t="shared" si="621"/>
        <v>50.42578128189767</v>
      </c>
      <c r="J3340">
        <f>VLOOKUP(A3340,'VXX-IV'!A$1:C$4500,3,0)</f>
        <v>50.44</v>
      </c>
      <c r="K3340" s="10">
        <f t="shared" si="614"/>
        <v>-2.8189369750852844E-4</v>
      </c>
      <c r="L3340">
        <f t="shared" si="616"/>
        <v>206.96426576583403</v>
      </c>
      <c r="M3340">
        <v>20.72</v>
      </c>
      <c r="O3340">
        <f t="shared" si="617"/>
        <v>133.14229671899304</v>
      </c>
      <c r="R3340">
        <f t="shared" si="618"/>
        <v>71.737823773425305</v>
      </c>
      <c r="U3340" s="2">
        <f t="shared" si="622"/>
        <v>23.047525674819479</v>
      </c>
      <c r="V3340">
        <f>VLOOKUP(A3340,'VXZ-IV'!A$1:C$4500,3,0)</f>
        <v>23.05</v>
      </c>
      <c r="W3340" s="10">
        <f t="shared" si="624"/>
        <v>-1.0734599481654339E-4</v>
      </c>
      <c r="X3340">
        <f t="shared" si="619"/>
        <v>68.9704268338632</v>
      </c>
      <c r="Y3340">
        <v>68.98</v>
      </c>
      <c r="AA3340" s="10">
        <f t="shared" si="610"/>
        <v>-1.3878176481307847E-4</v>
      </c>
      <c r="AB3340">
        <f t="shared" si="620"/>
        <v>41.85990573073601</v>
      </c>
      <c r="AC3340">
        <f>VLOOKUP(A3340,'VIXY-IV'!A$1:E$2000,4,0)</f>
        <v>41.970799999999997</v>
      </c>
      <c r="AD3340" s="10">
        <f t="shared" si="613"/>
        <v>-2.6421766862673168E-3</v>
      </c>
      <c r="AE3340">
        <f>ROW()</f>
        <v>3340</v>
      </c>
      <c r="AF3340">
        <f t="shared" si="615"/>
        <v>0.83042789223454838</v>
      </c>
      <c r="AG3340">
        <f>AG3339*(1-(AG$1+AG$5))^($A3340-$A3339)*(1+2*(E3340/E3339-1))</f>
        <v>38.257717978490057</v>
      </c>
      <c r="AH3340">
        <f>VLOOKUP(A3340,'UVXY-IV'!A$2:E$2000,4,0)</f>
        <v>190.63800000000001</v>
      </c>
      <c r="AJ3340" s="10">
        <f t="shared" si="612"/>
        <v>-0.79931746043029173</v>
      </c>
      <c r="AK3340">
        <f t="shared" si="623"/>
        <v>81.802149428186667</v>
      </c>
      <c r="AO3340">
        <f>AO3339*(1-AO$1+H3339)^($A3340-$A3339)*(2-E3340/E3339)</f>
        <v>84.68414400829478</v>
      </c>
      <c r="AP3340">
        <v>84.7</v>
      </c>
      <c r="AQ3340" s="10">
        <f t="shared" si="611"/>
        <v>-1.8720179108877577E-4</v>
      </c>
    </row>
    <row r="3341" spans="1:43" x14ac:dyDescent="0.25">
      <c r="A3341" s="1">
        <v>42909</v>
      </c>
      <c r="B3341" s="12">
        <v>10.02</v>
      </c>
      <c r="C3341" s="12">
        <v>12.36</v>
      </c>
      <c r="D3341">
        <v>83.894099999999995</v>
      </c>
      <c r="E3341">
        <v>74.246200000000002</v>
      </c>
      <c r="F3341">
        <v>13955.033477000001</v>
      </c>
      <c r="G3341">
        <v>12352.774547000001</v>
      </c>
      <c r="H3341">
        <f>(1/(1-91/360*VLOOKUP($A3341,Tbills!$B$4:$C$974,2,1)/100))^((1)/91)-1</f>
        <v>2.8091873859104055E-5</v>
      </c>
      <c r="I3341" s="2">
        <f t="shared" si="621"/>
        <v>50.007652888221656</v>
      </c>
      <c r="J3341">
        <f>VLOOKUP(A3341,'VXX-IV'!A$1:C$4500,3,0)</f>
        <v>50.02</v>
      </c>
      <c r="K3341" s="10">
        <f t="shared" si="614"/>
        <v>-2.4684349816761486E-4</v>
      </c>
      <c r="L3341">
        <f t="shared" si="616"/>
        <v>203.5268266698522</v>
      </c>
      <c r="M3341">
        <v>20.38</v>
      </c>
      <c r="O3341">
        <f t="shared" si="617"/>
        <v>131.48104075302112</v>
      </c>
      <c r="R3341">
        <f t="shared" si="618"/>
        <v>72.032136293198093</v>
      </c>
      <c r="U3341" s="2">
        <f t="shared" si="622"/>
        <v>22.9474968949472</v>
      </c>
      <c r="V3341">
        <f>VLOOKUP(A3341,'VXZ-IV'!A$1:C$4500,3,0)</f>
        <v>22.95</v>
      </c>
      <c r="W3341" s="10">
        <f t="shared" si="624"/>
        <v>-1.0906775829189197E-4</v>
      </c>
      <c r="X3341">
        <f t="shared" si="619"/>
        <v>69.269412928067908</v>
      </c>
      <c r="Y3341">
        <v>69.28</v>
      </c>
      <c r="AA3341" s="10">
        <f t="shared" si="610"/>
        <v>-1.5281570340786033E-4</v>
      </c>
      <c r="AB3341">
        <f t="shared" si="620"/>
        <v>41.512479077998563</v>
      </c>
      <c r="AC3341">
        <f>VLOOKUP(A3341,'VIXY-IV'!A$1:E$2000,4,0)</f>
        <v>41.621600000000001</v>
      </c>
      <c r="AD3341" s="10">
        <f t="shared" si="613"/>
        <v>-2.6217377996385904E-3</v>
      </c>
      <c r="AE3341">
        <f>ROW()</f>
        <v>3341</v>
      </c>
      <c r="AF3341">
        <f t="shared" si="615"/>
        <v>0.81067961165048541</v>
      </c>
      <c r="AG3341">
        <f>AG3340*(1-(AG$1+AG$5))^($A3341-$A3340)*(1+2*(E3341/E3340-1))</f>
        <v>37.621677181527154</v>
      </c>
      <c r="AH3341">
        <f>VLOOKUP(A3341,'UVXY-IV'!A$2:E$2000,4,0)</f>
        <v>187.464</v>
      </c>
      <c r="AJ3341" s="10">
        <f t="shared" si="612"/>
        <v>-0.79931252303627809</v>
      </c>
      <c r="AK3341">
        <f t="shared" si="623"/>
        <v>82.476939449859046</v>
      </c>
      <c r="AO3341">
        <f>AO3340*(1-AO$1+H3340)^($A3341-$A3340)*(2-E3341/E3340)</f>
        <v>85.385925195794059</v>
      </c>
      <c r="AP3341">
        <v>85.4</v>
      </c>
      <c r="AQ3341" s="10">
        <f t="shared" si="611"/>
        <v>-1.6481035369964037E-4</v>
      </c>
    </row>
    <row r="3342" spans="1:43" x14ac:dyDescent="0.25">
      <c r="A3342" s="1">
        <v>42912</v>
      </c>
      <c r="B3342" s="12">
        <v>9.9</v>
      </c>
      <c r="C3342" s="12">
        <v>12.27</v>
      </c>
      <c r="D3342">
        <v>82.1524</v>
      </c>
      <c r="E3342">
        <v>72.698599999999999</v>
      </c>
      <c r="F3342">
        <v>13711.221034</v>
      </c>
      <c r="G3342">
        <v>12135.914568</v>
      </c>
      <c r="H3342">
        <f>(1/(1-91/360*VLOOKUP($A3342,Tbills!$B$4:$C$974,2,1)/100))^((1)/91)-1</f>
        <v>2.8091873859104055E-5</v>
      </c>
      <c r="I3342" s="2">
        <f t="shared" si="621"/>
        <v>48.965877090946279</v>
      </c>
      <c r="J3342">
        <f>VLOOKUP(A3342,'VXX-IV'!A$1:C$4500,3,0)</f>
        <v>48.98</v>
      </c>
      <c r="K3342" s="10">
        <f t="shared" si="614"/>
        <v>-2.8834032367741624E-4</v>
      </c>
      <c r="L3342">
        <f t="shared" si="616"/>
        <v>195.03211994278595</v>
      </c>
      <c r="M3342">
        <v>19.52</v>
      </c>
      <c r="O3342">
        <f t="shared" si="617"/>
        <v>127.35724594463753</v>
      </c>
      <c r="R3342">
        <f t="shared" si="618"/>
        <v>72.772991033028234</v>
      </c>
      <c r="U3342" s="2">
        <f t="shared" si="622"/>
        <v>22.544925254633107</v>
      </c>
      <c r="V3342">
        <f>VLOOKUP(A3342,'VXZ-IV'!A$1:C$4500,3,0)</f>
        <v>22.55</v>
      </c>
      <c r="W3342" s="10">
        <f t="shared" si="624"/>
        <v>-2.2504414043877929E-4</v>
      </c>
      <c r="X3342">
        <f t="shared" si="619"/>
        <v>70.483596080451662</v>
      </c>
      <c r="Y3342">
        <v>70.5</v>
      </c>
      <c r="AA3342" s="10">
        <f t="shared" si="610"/>
        <v>-2.3267970990548115E-4</v>
      </c>
      <c r="AB3342">
        <f t="shared" si="620"/>
        <v>40.646726771662401</v>
      </c>
      <c r="AC3342">
        <f>VLOOKUP(A3342,'VIXY-IV'!A$1:E$2000,4,0)</f>
        <v>40.7532</v>
      </c>
      <c r="AD3342" s="10">
        <f t="shared" si="613"/>
        <v>-2.6126347952455387E-3</v>
      </c>
      <c r="AE3342">
        <f>ROW()</f>
        <v>3342</v>
      </c>
      <c r="AF3342">
        <f t="shared" si="615"/>
        <v>0.8068459657701712</v>
      </c>
      <c r="AG3342">
        <f>AG3341*(1-(AG$1+AG$5))^($A3342-$A3341)*(1+2*(E3342/E3341-1))</f>
        <v>36.049647615170528</v>
      </c>
      <c r="AH3342">
        <f>VLOOKUP(A3342,'UVXY-IV'!A$2:E$2000,4,0)</f>
        <v>179.636</v>
      </c>
      <c r="AJ3342" s="10">
        <f t="shared" si="612"/>
        <v>-0.79931835703772891</v>
      </c>
      <c r="AK3342">
        <f t="shared" si="623"/>
        <v>84.184338497230229</v>
      </c>
      <c r="AO3342">
        <f>AO3341*(1-AO$1+H3341)^($A3342-$A3341)*(2-E3342/E3341)</f>
        <v>87.163397612375761</v>
      </c>
      <c r="AP3342">
        <v>87.18</v>
      </c>
      <c r="AQ3342" s="10">
        <f t="shared" si="611"/>
        <v>-1.9043803193674602E-4</v>
      </c>
    </row>
    <row r="3343" spans="1:43" x14ac:dyDescent="0.25">
      <c r="A3343" s="1">
        <v>42913</v>
      </c>
      <c r="B3343" s="12">
        <v>11.06</v>
      </c>
      <c r="C3343" s="12">
        <v>12.96</v>
      </c>
      <c r="D3343">
        <v>84.796800000000005</v>
      </c>
      <c r="E3343">
        <v>75.036600000000007</v>
      </c>
      <c r="F3343">
        <v>13760.085730999999</v>
      </c>
      <c r="G3343">
        <v>12178.824193</v>
      </c>
      <c r="H3343">
        <f>(1/(1-91/360*VLOOKUP($A3343,Tbills!$B$4:$C$974,2,1)/100))^((1)/91)-1</f>
        <v>2.8091873859104055E-5</v>
      </c>
      <c r="I3343" s="2">
        <f t="shared" si="621"/>
        <v>50.540805165859034</v>
      </c>
      <c r="J3343">
        <f>VLOOKUP(A3343,'VXX-IV'!A$1:C$4500,3,0)</f>
        <v>50.55</v>
      </c>
      <c r="K3343" s="10">
        <f t="shared" si="614"/>
        <v>-1.8189582870353771E-4</v>
      </c>
      <c r="L3343">
        <f t="shared" si="616"/>
        <v>207.57310339274309</v>
      </c>
      <c r="M3343">
        <v>20.78</v>
      </c>
      <c r="O3343">
        <f t="shared" si="617"/>
        <v>133.49649491259308</v>
      </c>
      <c r="R3343">
        <f t="shared" si="618"/>
        <v>71.599557979883656</v>
      </c>
      <c r="U3343" s="2">
        <f t="shared" si="622"/>
        <v>22.62472023917211</v>
      </c>
      <c r="V3343">
        <f>VLOOKUP(A3343,'VXZ-IV'!A$1:C$4500,3,0)</f>
        <v>22.63</v>
      </c>
      <c r="W3343" s="10">
        <f t="shared" si="624"/>
        <v>-2.333080348161376E-4</v>
      </c>
      <c r="X3343">
        <f t="shared" si="619"/>
        <v>70.233758633084094</v>
      </c>
      <c r="Y3343">
        <v>70.25</v>
      </c>
      <c r="AA3343" s="10">
        <f t="shared" si="610"/>
        <v>-2.3119383510183944E-4</v>
      </c>
      <c r="AB3343">
        <f t="shared" si="620"/>
        <v>41.953774740888576</v>
      </c>
      <c r="AC3343">
        <f>VLOOKUP(A3343,'VIXY-IV'!A$1:E$2000,4,0)</f>
        <v>42.062399999999997</v>
      </c>
      <c r="AD3343" s="10">
        <f t="shared" si="613"/>
        <v>-2.5824788673832755E-3</v>
      </c>
      <c r="AE3343">
        <f>ROW()</f>
        <v>3343</v>
      </c>
      <c r="AF3343">
        <f t="shared" si="615"/>
        <v>0.85339506172839508</v>
      </c>
      <c r="AG3343">
        <f>AG3342*(1-(AG$1+AG$5))^($A3343-$A3342)*(1+2*(E3343/E3342-1))</f>
        <v>38.367080904772592</v>
      </c>
      <c r="AH3343">
        <f>VLOOKUP(A3343,'UVXY-IV'!A$2:E$2000,4,0)</f>
        <v>191.178</v>
      </c>
      <c r="AJ3343" s="10">
        <f t="shared" si="612"/>
        <v>-0.79931225923080795</v>
      </c>
      <c r="AK3343">
        <f t="shared" si="623"/>
        <v>81.473160272395646</v>
      </c>
      <c r="AO3343">
        <f>AO3342*(1-AO$1+H3342)^($A3343-$A3342)*(2-E3343/E3342)</f>
        <v>84.35945679403703</v>
      </c>
      <c r="AP3343">
        <v>84.37</v>
      </c>
      <c r="AQ3343" s="10">
        <f t="shared" si="611"/>
        <v>-1.2496392038607862E-4</v>
      </c>
    </row>
    <row r="3344" spans="1:43" x14ac:dyDescent="0.25">
      <c r="A3344" s="1">
        <v>42914</v>
      </c>
      <c r="B3344" s="12">
        <v>10.029999999999999</v>
      </c>
      <c r="C3344" s="12">
        <v>12.4</v>
      </c>
      <c r="D3344">
        <v>82.640199999999993</v>
      </c>
      <c r="E3344">
        <v>73.126099999999994</v>
      </c>
      <c r="F3344">
        <v>13703.227612000001</v>
      </c>
      <c r="G3344">
        <v>12128.157886999999</v>
      </c>
      <c r="H3344">
        <f>(1/(1-91/360*VLOOKUP($A3344,Tbills!$B$4:$C$974,2,1)/100))^((1)/91)-1</f>
        <v>2.8091873859104055E-5</v>
      </c>
      <c r="I3344" s="2">
        <f t="shared" si="621"/>
        <v>49.254221906851598</v>
      </c>
      <c r="J3344">
        <f>VLOOKUP(A3344,'VXX-IV'!A$1:C$4500,3,0)</f>
        <v>49.27</v>
      </c>
      <c r="K3344" s="10">
        <f t="shared" si="614"/>
        <v>-3.2023732795627424E-4</v>
      </c>
      <c r="L3344">
        <f t="shared" si="616"/>
        <v>196.9997324115869</v>
      </c>
      <c r="M3344">
        <v>19.72</v>
      </c>
      <c r="O3344">
        <f t="shared" si="617"/>
        <v>128.39375502807766</v>
      </c>
      <c r="R3344">
        <f t="shared" si="618"/>
        <v>72.507774976935124</v>
      </c>
      <c r="U3344" s="2">
        <f t="shared" si="622"/>
        <v>22.530683127932555</v>
      </c>
      <c r="V3344">
        <f>VLOOKUP(A3344,'VXZ-IV'!A$1:C$4500,3,0)</f>
        <v>22.53</v>
      </c>
      <c r="W3344" s="10">
        <f t="shared" si="624"/>
        <v>3.0320813695139393E-5</v>
      </c>
      <c r="X3344">
        <f t="shared" si="619"/>
        <v>70.525317606352459</v>
      </c>
      <c r="Y3344">
        <v>70.540000000000006</v>
      </c>
      <c r="AA3344" s="10">
        <f t="shared" si="610"/>
        <v>-2.0814280759207104E-4</v>
      </c>
      <c r="AB3344">
        <f t="shared" si="620"/>
        <v>40.88543950368431</v>
      </c>
      <c r="AC3344">
        <f>VLOOKUP(A3344,'VIXY-IV'!A$1:E$2000,4,0)</f>
        <v>40.9908</v>
      </c>
      <c r="AD3344" s="10">
        <f t="shared" si="613"/>
        <v>-2.5703449631548914E-3</v>
      </c>
      <c r="AE3344">
        <f>ROW()</f>
        <v>3344</v>
      </c>
      <c r="AF3344">
        <f t="shared" si="615"/>
        <v>0.80887096774193545</v>
      </c>
      <c r="AG3344">
        <f>AG3343*(1-(AG$1+AG$5))^($A3344-$A3343)*(1+2*(E3344/E3343-1))</f>
        <v>36.4121323586876</v>
      </c>
      <c r="AH3344">
        <f>VLOOKUP(A3344,'UVXY-IV'!A$2:E$2000,4,0)</f>
        <v>181.43199999999999</v>
      </c>
      <c r="AJ3344" s="10">
        <f t="shared" si="612"/>
        <v>-0.79930700009542088</v>
      </c>
      <c r="AK3344">
        <f t="shared" si="623"/>
        <v>83.543649688635128</v>
      </c>
      <c r="AO3344">
        <f>AO3343*(1-AO$1+H3343)^($A3344-$A3343)*(2-E3344/E3343)</f>
        <v>86.506555763856738</v>
      </c>
      <c r="AP3344">
        <v>86.52</v>
      </c>
      <c r="AQ3344" s="10">
        <f t="shared" si="611"/>
        <v>-1.5538876725906814E-4</v>
      </c>
    </row>
    <row r="3345" spans="1:43" x14ac:dyDescent="0.25">
      <c r="A3345" s="1">
        <v>42915</v>
      </c>
      <c r="B3345" s="12">
        <v>11.44</v>
      </c>
      <c r="C3345" s="12">
        <v>13.15</v>
      </c>
      <c r="D3345">
        <v>84.629900000000006</v>
      </c>
      <c r="E3345">
        <v>74.884699999999995</v>
      </c>
      <c r="F3345">
        <v>13744.641393</v>
      </c>
      <c r="G3345">
        <v>12164.470803</v>
      </c>
      <c r="H3345">
        <f>(1/(1-91/360*VLOOKUP($A3345,Tbills!$B$4:$C$974,2,1)/100))^((1)/91)-1</f>
        <v>2.7813356344497109E-5</v>
      </c>
      <c r="I3345" s="2">
        <f t="shared" si="621"/>
        <v>50.438869153354354</v>
      </c>
      <c r="J3345">
        <f>VLOOKUP(A3345,'VXX-IV'!A$1:C$4500,3,0)</f>
        <v>50.45</v>
      </c>
      <c r="K3345" s="10">
        <f t="shared" si="614"/>
        <v>-2.2063125164817343E-4</v>
      </c>
      <c r="L3345">
        <f t="shared" si="616"/>
        <v>206.47138289235994</v>
      </c>
      <c r="M3345">
        <v>20.67</v>
      </c>
      <c r="O3345">
        <f t="shared" si="617"/>
        <v>133.02085915054437</v>
      </c>
      <c r="R3345">
        <f t="shared" si="618"/>
        <v>71.632671650020413</v>
      </c>
      <c r="U3345" s="2">
        <f t="shared" si="622"/>
        <v>22.59822413325708</v>
      </c>
      <c r="V3345">
        <f>VLOOKUP(A3345,'VXZ-IV'!A$1:C$4500,3,0)</f>
        <v>22.6</v>
      </c>
      <c r="W3345" s="10">
        <f t="shared" si="624"/>
        <v>-7.8578174465548933E-5</v>
      </c>
      <c r="X3345">
        <f t="shared" si="619"/>
        <v>70.313512773897486</v>
      </c>
      <c r="Y3345">
        <v>70.319999999999993</v>
      </c>
      <c r="AA3345" s="10">
        <f t="shared" si="610"/>
        <v>-9.2252930923075738E-5</v>
      </c>
      <c r="AB3345">
        <f t="shared" si="620"/>
        <v>41.868530358152086</v>
      </c>
      <c r="AC3345">
        <f>VLOOKUP(A3345,'VIXY-IV'!A$1:E$2000,4,0)</f>
        <v>41.975999999999999</v>
      </c>
      <c r="AD3345" s="10">
        <f t="shared" si="613"/>
        <v>-2.5602640043813629E-3</v>
      </c>
      <c r="AE3345">
        <f>ROW()</f>
        <v>3345</v>
      </c>
      <c r="AF3345">
        <f t="shared" si="615"/>
        <v>0.86996197718631174</v>
      </c>
      <c r="AG3345">
        <f>AG3344*(1-(AG$1+AG$5))^($A3345-$A3344)*(1+2*(E3345/E3344-1))</f>
        <v>38.162187504733325</v>
      </c>
      <c r="AH3345">
        <f>VLOOKUP(A3345,'UVXY-IV'!A$2:E$2000,4,0)</f>
        <v>190.14400000000001</v>
      </c>
      <c r="AJ3345" s="10">
        <f t="shared" si="612"/>
        <v>-0.79929849217049542</v>
      </c>
      <c r="AK3345">
        <f t="shared" si="623"/>
        <v>81.530721902620073</v>
      </c>
      <c r="AO3345">
        <f>AO3344*(1-AO$1+H3344)^($A3345-$A3344)*(2-E3345/E3344)</f>
        <v>84.42542001346078</v>
      </c>
      <c r="AP3345">
        <v>84.44</v>
      </c>
      <c r="AQ3345" s="10">
        <f t="shared" si="611"/>
        <v>-1.7266682306038561E-4</v>
      </c>
    </row>
    <row r="3346" spans="1:43" x14ac:dyDescent="0.25">
      <c r="A3346" s="1">
        <v>42916</v>
      </c>
      <c r="B3346" s="12">
        <v>11.18</v>
      </c>
      <c r="C3346" s="12">
        <v>13.14</v>
      </c>
      <c r="D3346">
        <v>86.069000000000003</v>
      </c>
      <c r="E3346">
        <v>76.156000000000006</v>
      </c>
      <c r="F3346">
        <v>13785.162221</v>
      </c>
      <c r="G3346">
        <v>12199.994766</v>
      </c>
      <c r="H3346">
        <f>(1/(1-91/360*VLOOKUP($A3346,Tbills!$B$4:$C$974,2,1)/100))^((1)/91)-1</f>
        <v>2.7813356344497109E-5</v>
      </c>
      <c r="I3346" s="2">
        <f t="shared" si="621"/>
        <v>51.295312586694713</v>
      </c>
      <c r="J3346">
        <f>VLOOKUP(A3346,'VXX-IV'!A$1:C$4500,3,0)</f>
        <v>51.31</v>
      </c>
      <c r="K3346" s="10">
        <f t="shared" si="614"/>
        <v>-2.8624855399117521E-4</v>
      </c>
      <c r="L3346">
        <f t="shared" si="616"/>
        <v>213.47810253720829</v>
      </c>
      <c r="M3346">
        <v>21.37</v>
      </c>
      <c r="O3346">
        <f t="shared" si="617"/>
        <v>136.40365830063408</v>
      </c>
      <c r="R3346">
        <f t="shared" si="618"/>
        <v>71.021415409278518</v>
      </c>
      <c r="U3346" s="2">
        <f t="shared" si="622"/>
        <v>22.664293720348905</v>
      </c>
      <c r="V3346">
        <f>VLOOKUP(A3346,'VXZ-IV'!A$1:C$4500,3,0)</f>
        <v>22.67</v>
      </c>
      <c r="W3346" s="10">
        <f t="shared" si="624"/>
        <v>-2.5171061539908113E-4</v>
      </c>
      <c r="X3346">
        <f t="shared" si="619"/>
        <v>70.107532783563869</v>
      </c>
      <c r="Y3346">
        <v>70.12</v>
      </c>
      <c r="AA3346" s="10">
        <f t="shared" si="610"/>
        <v>-1.7779829486785914E-4</v>
      </c>
      <c r="AB3346">
        <f t="shared" si="620"/>
        <v>42.579162183101545</v>
      </c>
      <c r="AC3346">
        <f>VLOOKUP(A3346,'VIXY-IV'!A$1:E$2000,4,0)</f>
        <v>42.688800000000001</v>
      </c>
      <c r="AD3346" s="10">
        <f t="shared" si="613"/>
        <v>-2.5683040258441814E-3</v>
      </c>
      <c r="AE3346">
        <f>ROW()</f>
        <v>3346</v>
      </c>
      <c r="AF3346">
        <f t="shared" si="615"/>
        <v>0.85083713850837128</v>
      </c>
      <c r="AG3346">
        <f>AG3345*(1-(AG$1+AG$5))^($A3346-$A3345)*(1+2*(E3346/E3345-1))</f>
        <v>39.456598851790375</v>
      </c>
      <c r="AH3346">
        <f>VLOOKUP(A3346,'UVXY-IV'!A$2:E$2000,4,0)</f>
        <v>196.59399999999999</v>
      </c>
      <c r="AJ3346" s="10">
        <f t="shared" si="612"/>
        <v>-0.79929906888414515</v>
      </c>
      <c r="AK3346">
        <f t="shared" si="623"/>
        <v>80.142861091450982</v>
      </c>
      <c r="AO3346">
        <f>AO3345*(1-AO$1+H3345)^($A3346-$A3345)*(2-E3346/E3345)</f>
        <v>82.991388163575806</v>
      </c>
      <c r="AP3346">
        <v>83.01</v>
      </c>
      <c r="AQ3346" s="10">
        <f t="shared" si="611"/>
        <v>-2.242119795711206E-4</v>
      </c>
    </row>
    <row r="3347" spans="1:43" x14ac:dyDescent="0.25">
      <c r="A3347" s="1">
        <v>42919</v>
      </c>
      <c r="B3347" s="12">
        <v>11.22</v>
      </c>
      <c r="C3347" s="12">
        <v>13.31</v>
      </c>
      <c r="D3347">
        <v>87.946700000000007</v>
      </c>
      <c r="E3347">
        <v>77.811000000000007</v>
      </c>
      <c r="F3347">
        <v>13926.507367</v>
      </c>
      <c r="G3347">
        <v>12324.068518</v>
      </c>
      <c r="H3347">
        <f>(1/(1-91/360*VLOOKUP($A3347,Tbills!$B$4:$C$974,2,1)/100))^((1)/91)-1</f>
        <v>2.7813356344497109E-5</v>
      </c>
      <c r="I3347" s="2">
        <f t="shared" si="621"/>
        <v>52.410548214034804</v>
      </c>
      <c r="J3347">
        <f>VLOOKUP(A3347,'VXX-IV'!A$1:C$4500,3,0)</f>
        <v>52.43</v>
      </c>
      <c r="K3347" s="10">
        <f t="shared" si="614"/>
        <v>-3.7100488203689608E-4</v>
      </c>
      <c r="L3347">
        <f t="shared" si="616"/>
        <v>222.74496794206635</v>
      </c>
      <c r="M3347">
        <v>22.3</v>
      </c>
      <c r="O3347">
        <f t="shared" si="617"/>
        <v>140.83584624656953</v>
      </c>
      <c r="R3347">
        <f t="shared" si="618"/>
        <v>70.240180472927648</v>
      </c>
      <c r="U3347" s="2">
        <f t="shared" si="622"/>
        <v>22.895005520502426</v>
      </c>
      <c r="V3347">
        <f>VLOOKUP(A3347,'VXZ-IV'!A$1:C$4500,3,0)</f>
        <v>22.9</v>
      </c>
      <c r="W3347" s="10">
        <f t="shared" si="624"/>
        <v>-2.1809954137874676E-4</v>
      </c>
      <c r="X3347">
        <f t="shared" si="619"/>
        <v>69.392630655013875</v>
      </c>
      <c r="Y3347">
        <v>69.400000000000006</v>
      </c>
      <c r="AA3347" s="10">
        <f t="shared" si="610"/>
        <v>-1.0618652717764299E-4</v>
      </c>
      <c r="AB3347">
        <f t="shared" si="620"/>
        <v>43.503988469649201</v>
      </c>
      <c r="AC3347">
        <f>VLOOKUP(A3347,'VIXY-IV'!A$1:E$2000,4,0)</f>
        <v>43.616399999999999</v>
      </c>
      <c r="AD3347" s="10">
        <f t="shared" si="613"/>
        <v>-2.5772766746177123E-3</v>
      </c>
      <c r="AE3347">
        <f>ROW()</f>
        <v>3347</v>
      </c>
      <c r="AF3347">
        <f t="shared" si="615"/>
        <v>0.84297520661157022</v>
      </c>
      <c r="AG3347">
        <f>AG3346*(1-(AG$1+AG$5))^($A3347-$A3346)*(1+2*(E3347/E3346-1))</f>
        <v>41.167355337875243</v>
      </c>
      <c r="AH3347">
        <f>VLOOKUP(A3347,'UVXY-IV'!A$2:E$2000,4,0)</f>
        <v>205.13200000000001</v>
      </c>
      <c r="AJ3347" s="10">
        <f t="shared" si="612"/>
        <v>-0.79931285544003261</v>
      </c>
      <c r="AK3347">
        <f t="shared" si="623"/>
        <v>78.390265607216776</v>
      </c>
      <c r="AO3347">
        <f>AO3346*(1-AO$1+H3346)^($A3347-$A3346)*(2-E3347/E3346)</f>
        <v>81.18560932546842</v>
      </c>
      <c r="AP3347">
        <v>81.209999999999994</v>
      </c>
      <c r="AQ3347" s="10">
        <f t="shared" si="611"/>
        <v>-3.003407773867206E-4</v>
      </c>
    </row>
    <row r="3348" spans="1:43" x14ac:dyDescent="0.25">
      <c r="A3348" s="1">
        <v>42921</v>
      </c>
      <c r="B3348" s="12">
        <v>11.07</v>
      </c>
      <c r="C3348" s="12">
        <v>13.31</v>
      </c>
      <c r="D3348">
        <v>86.881799999999998</v>
      </c>
      <c r="E3348">
        <v>76.864500000000007</v>
      </c>
      <c r="F3348">
        <v>13901.298282</v>
      </c>
      <c r="G3348">
        <v>12301.074533000001</v>
      </c>
      <c r="H3348">
        <f>(1/(1-91/360*VLOOKUP($A3348,Tbills!$B$4:$C$974,2,1)/100))^((1)/91)-1</f>
        <v>2.7813356344497109E-5</v>
      </c>
      <c r="I3348" s="2">
        <f t="shared" si="621"/>
        <v>51.773411717816032</v>
      </c>
      <c r="J3348">
        <f>VLOOKUP(A3348,'VXX-IV'!A$1:C$4500,3,0)</f>
        <v>51.79</v>
      </c>
      <c r="K3348" s="10">
        <f t="shared" si="614"/>
        <v>-3.2029894157115102E-4</v>
      </c>
      <c r="L3348">
        <f t="shared" si="616"/>
        <v>217.31842885294904</v>
      </c>
      <c r="M3348">
        <v>21.76</v>
      </c>
      <c r="O3348">
        <f t="shared" si="617"/>
        <v>138.25681780032548</v>
      </c>
      <c r="R3348">
        <f t="shared" si="618"/>
        <v>70.660995446640854</v>
      </c>
      <c r="U3348" s="2">
        <f t="shared" si="622"/>
        <v>22.852447608285381</v>
      </c>
      <c r="V3348">
        <f>VLOOKUP(A3348,'VXZ-IV'!A$1:C$4500,3,0)</f>
        <v>22.86</v>
      </c>
      <c r="W3348" s="10">
        <f t="shared" si="624"/>
        <v>-3.3037584053452473E-4</v>
      </c>
      <c r="X3348">
        <f t="shared" si="619"/>
        <v>69.52082651083839</v>
      </c>
      <c r="Y3348">
        <v>69.53</v>
      </c>
      <c r="AA3348" s="10">
        <f t="shared" si="610"/>
        <v>-1.3193569914582426E-4</v>
      </c>
      <c r="AB3348">
        <f t="shared" si="620"/>
        <v>42.974478260308274</v>
      </c>
      <c r="AC3348">
        <f>VLOOKUP(A3348,'VIXY-IV'!A$1:E$2000,4,0)</f>
        <v>43.085999999999999</v>
      </c>
      <c r="AD3348" s="10">
        <f t="shared" si="613"/>
        <v>-2.5883521257885622E-3</v>
      </c>
      <c r="AE3348">
        <f>ROW()</f>
        <v>3348</v>
      </c>
      <c r="AF3348">
        <f t="shared" si="615"/>
        <v>0.83170548459804661</v>
      </c>
      <c r="AG3348">
        <f>AG3347*(1-(AG$1+AG$5))^($A3348-$A3347)*(1+2*(E3348/E3347-1))</f>
        <v>40.163121493301546</v>
      </c>
      <c r="AH3348">
        <f>VLOOKUP(A3348,'UVXY-IV'!A$2:E$2000,4,0)</f>
        <v>200.13399999999999</v>
      </c>
      <c r="AJ3348" s="10">
        <f t="shared" si="612"/>
        <v>-0.79931884890472604</v>
      </c>
      <c r="AK3348">
        <f t="shared" si="623"/>
        <v>79.336421087843846</v>
      </c>
      <c r="AO3348">
        <f>AO3347*(1-AO$1+H3347)^($A3348-$A3347)*(2-E3348/E3347)</f>
        <v>82.171650843900693</v>
      </c>
      <c r="AP3348">
        <v>82.19</v>
      </c>
      <c r="AQ3348" s="10">
        <f t="shared" si="611"/>
        <v>-2.2325290302105394E-4</v>
      </c>
    </row>
    <row r="3349" spans="1:43" x14ac:dyDescent="0.25">
      <c r="A3349" s="1">
        <v>42922</v>
      </c>
      <c r="B3349" s="12">
        <v>12.54</v>
      </c>
      <c r="C3349" s="12">
        <v>14.11</v>
      </c>
      <c r="D3349">
        <v>90.971900000000005</v>
      </c>
      <c r="E3349">
        <v>80.480900000000005</v>
      </c>
      <c r="F3349">
        <v>14121.118211999999</v>
      </c>
      <c r="G3349">
        <v>12495.24814</v>
      </c>
      <c r="H3349">
        <f>(1/(1-91/360*VLOOKUP($A3349,Tbills!$B$4:$C$974,2,1)/100))^((1)/91)-1</f>
        <v>2.9066631178853441E-5</v>
      </c>
      <c r="I3349" s="2">
        <f t="shared" si="621"/>
        <v>54.209406212693196</v>
      </c>
      <c r="J3349">
        <f>VLOOKUP(A3349,'VXX-IV'!A$1:C$4500,3,0)</f>
        <v>54.22</v>
      </c>
      <c r="K3349" s="10">
        <f t="shared" si="614"/>
        <v>-1.9538523251205753E-4</v>
      </c>
      <c r="L3349">
        <f t="shared" si="616"/>
        <v>237.76383317278064</v>
      </c>
      <c r="M3349">
        <v>23.8</v>
      </c>
      <c r="O3349">
        <f t="shared" si="617"/>
        <v>148.00910323175032</v>
      </c>
      <c r="R3349">
        <f t="shared" si="618"/>
        <v>68.995610755177069</v>
      </c>
      <c r="U3349" s="2">
        <f t="shared" si="622"/>
        <v>23.213245190277011</v>
      </c>
      <c r="V3349">
        <f>VLOOKUP(A3349,'VXZ-IV'!A$1:C$4500,3,0)</f>
        <v>23.22</v>
      </c>
      <c r="W3349" s="10">
        <f t="shared" si="624"/>
        <v>-2.909048114981827E-4</v>
      </c>
      <c r="X3349">
        <f t="shared" si="619"/>
        <v>68.422891899440444</v>
      </c>
      <c r="Y3349">
        <v>68.430000000000007</v>
      </c>
      <c r="AA3349" s="10">
        <f t="shared" si="610"/>
        <v>-1.0387404003453504E-4</v>
      </c>
      <c r="AB3349">
        <f t="shared" si="620"/>
        <v>44.996216177226685</v>
      </c>
      <c r="AC3349">
        <f>VLOOKUP(A3349,'VIXY-IV'!A$1:E$2000,4,0)</f>
        <v>45.113999999999997</v>
      </c>
      <c r="AD3349" s="10">
        <f t="shared" si="613"/>
        <v>-2.6108042464271231E-3</v>
      </c>
      <c r="AE3349">
        <f>ROW()</f>
        <v>3349</v>
      </c>
      <c r="AF3349">
        <f t="shared" si="615"/>
        <v>0.88873139617292696</v>
      </c>
      <c r="AG3349">
        <f>AG3348*(1-(AG$1+AG$5))^($A3349-$A3348)*(1+2*(E3349/E3348-1))</f>
        <v>43.940912336981178</v>
      </c>
      <c r="AH3349">
        <f>VLOOKUP(A3349,'UVXY-IV'!A$2:E$2000,4,0)</f>
        <v>218.96600000000001</v>
      </c>
      <c r="AJ3349" s="10">
        <f t="shared" si="612"/>
        <v>-0.79932540971209609</v>
      </c>
      <c r="AK3349">
        <f t="shared" si="623"/>
        <v>75.600198334644489</v>
      </c>
      <c r="AO3349">
        <f>AO3348*(1-AO$1+H3348)^($A3349-$A3348)*(2-E3349/E3348)</f>
        <v>78.304836263575964</v>
      </c>
      <c r="AP3349">
        <v>78.33</v>
      </c>
      <c r="AQ3349" s="10">
        <f t="shared" si="611"/>
        <v>-3.2125285872630638E-4</v>
      </c>
    </row>
    <row r="3350" spans="1:43" x14ac:dyDescent="0.25">
      <c r="A3350" s="1">
        <v>42923</v>
      </c>
      <c r="B3350" s="12">
        <v>11.19</v>
      </c>
      <c r="C3350" s="12">
        <v>13.52</v>
      </c>
      <c r="D3350">
        <v>88.283799999999999</v>
      </c>
      <c r="E3350">
        <v>78.100399999999993</v>
      </c>
      <c r="F3350">
        <v>14084.892844</v>
      </c>
      <c r="G3350">
        <v>12462.830475000001</v>
      </c>
      <c r="H3350">
        <f>(1/(1-91/360*VLOOKUP($A3350,Tbills!$B$4:$C$974,2,1)/100))^((1)/91)-1</f>
        <v>2.9066631178853441E-5</v>
      </c>
      <c r="I3350" s="2">
        <f t="shared" si="621"/>
        <v>52.606306794175694</v>
      </c>
      <c r="J3350">
        <f>VLOOKUP(A3350,'VXX-IV'!A$1:C$4500,3,0)</f>
        <v>52.62</v>
      </c>
      <c r="K3350" s="10">
        <f t="shared" si="614"/>
        <v>-2.6022816085713441E-4</v>
      </c>
      <c r="L3350">
        <f t="shared" si="616"/>
        <v>223.69485326894244</v>
      </c>
      <c r="M3350">
        <v>22.39</v>
      </c>
      <c r="O3350">
        <f t="shared" si="617"/>
        <v>141.43751779434064</v>
      </c>
      <c r="R3350">
        <f t="shared" si="618"/>
        <v>70.012837141131257</v>
      </c>
      <c r="U3350" s="2">
        <f t="shared" si="622"/>
        <v>23.153130920977549</v>
      </c>
      <c r="V3350">
        <f>VLOOKUP(A3350,'VXZ-IV'!A$1:C$4500,3,0)</f>
        <v>23.16</v>
      </c>
      <c r="W3350" s="10">
        <f t="shared" si="624"/>
        <v>-2.9659235848233934E-4</v>
      </c>
      <c r="X3350">
        <f t="shared" si="619"/>
        <v>68.599864920480229</v>
      </c>
      <c r="Y3350">
        <v>68.61</v>
      </c>
      <c r="AA3350" s="10">
        <f t="shared" si="610"/>
        <v>-1.4772015041208952E-4</v>
      </c>
      <c r="AB3350">
        <f t="shared" si="620"/>
        <v>43.665133508926033</v>
      </c>
      <c r="AC3350">
        <f>VLOOKUP(A3350,'VIXY-IV'!A$1:E$2000,4,0)</f>
        <v>43.780799999999999</v>
      </c>
      <c r="AD3350" s="10">
        <f t="shared" si="613"/>
        <v>-2.6419455805734016E-3</v>
      </c>
      <c r="AE3350">
        <f>ROW()</f>
        <v>3350</v>
      </c>
      <c r="AF3350">
        <f t="shared" si="615"/>
        <v>0.8276627218934911</v>
      </c>
      <c r="AG3350">
        <f>AG3349*(1-(AG$1+AG$5))^($A3350-$A3349)*(1+2*(E3350/E3349-1))</f>
        <v>41.34011132992601</v>
      </c>
      <c r="AH3350">
        <f>VLOOKUP(A3350,'UVXY-IV'!A$2:E$2000,4,0)</f>
        <v>206.012</v>
      </c>
      <c r="AJ3350" s="10">
        <f t="shared" si="612"/>
        <v>-0.79933153733799001</v>
      </c>
      <c r="AK3350">
        <f t="shared" si="623"/>
        <v>77.832709507297579</v>
      </c>
      <c r="AO3350">
        <f>AO3349*(1-AO$1+H3349)^($A3350-$A3349)*(2-E3350/E3349)</f>
        <v>80.620333187124089</v>
      </c>
      <c r="AP3350">
        <v>80.64</v>
      </c>
      <c r="AQ3350" s="10">
        <f t="shared" si="611"/>
        <v>-2.438840882429405E-4</v>
      </c>
    </row>
    <row r="3351" spans="1:43" x14ac:dyDescent="0.25">
      <c r="A3351" s="1">
        <v>42926</v>
      </c>
      <c r="B3351" s="12">
        <v>11.11</v>
      </c>
      <c r="C3351" s="12">
        <v>13.35</v>
      </c>
      <c r="D3351">
        <v>86.326999999999998</v>
      </c>
      <c r="E3351">
        <v>76.362499999999997</v>
      </c>
      <c r="F3351">
        <v>13823.810369999999</v>
      </c>
      <c r="G3351">
        <v>12230.728324</v>
      </c>
      <c r="H3351">
        <f>(1/(1-91/360*VLOOKUP($A3351,Tbills!$B$4:$C$974,2,1)/100))^((1)/91)-1</f>
        <v>2.9066631178853441E-5</v>
      </c>
      <c r="I3351" s="2">
        <f t="shared" si="621"/>
        <v>51.43653141629165</v>
      </c>
      <c r="J3351">
        <f>VLOOKUP(A3351,'VXX-IV'!A$1:C$4500,3,0)</f>
        <v>51.45</v>
      </c>
      <c r="K3351" s="10">
        <f t="shared" si="614"/>
        <v>-2.617800526404368E-4</v>
      </c>
      <c r="L3351">
        <f t="shared" si="616"/>
        <v>213.72913245242327</v>
      </c>
      <c r="M3351">
        <v>21.39</v>
      </c>
      <c r="O3351">
        <f t="shared" si="617"/>
        <v>136.7027684150799</v>
      </c>
      <c r="R3351">
        <f t="shared" si="618"/>
        <v>70.782204305827534</v>
      </c>
      <c r="U3351" s="2">
        <f t="shared" si="622"/>
        <v>22.722294198626756</v>
      </c>
      <c r="V3351">
        <f>VLOOKUP(A3351,'VXZ-IV'!A$1:C$4500,3,0)</f>
        <v>22.73</v>
      </c>
      <c r="W3351" s="10">
        <f t="shared" si="624"/>
        <v>-3.3901457867335782E-4</v>
      </c>
      <c r="X3351">
        <f t="shared" si="619"/>
        <v>69.87577775399096</v>
      </c>
      <c r="Y3351">
        <v>69.89</v>
      </c>
      <c r="AA3351" s="10">
        <f t="shared" si="610"/>
        <v>-2.0349472040404049E-4</v>
      </c>
      <c r="AB3351">
        <f t="shared" si="620"/>
        <v>42.693008930424405</v>
      </c>
      <c r="AC3351">
        <f>VLOOKUP(A3351,'VIXY-IV'!A$1:E$2000,4,0)</f>
        <v>42.81</v>
      </c>
      <c r="AD3351" s="10">
        <f t="shared" si="613"/>
        <v>-2.7327977009016235E-3</v>
      </c>
      <c r="AE3351">
        <f>ROW()</f>
        <v>3351</v>
      </c>
      <c r="AF3351">
        <f t="shared" si="615"/>
        <v>0.83220973782771535</v>
      </c>
      <c r="AG3351">
        <f>AG3350*(1-(AG$1+AG$5))^($A3351-$A3350)*(1+2*(E3351/E3350-1))</f>
        <v>39.496307352121654</v>
      </c>
      <c r="AH3351">
        <f>VLOOKUP(A3351,'UVXY-IV'!A$2:E$2000,4,0)</f>
        <v>196.85</v>
      </c>
      <c r="AJ3351" s="10">
        <f t="shared" si="612"/>
        <v>-0.7993583573679367</v>
      </c>
      <c r="AK3351">
        <f t="shared" si="623"/>
        <v>79.553536089445686</v>
      </c>
      <c r="AO3351">
        <f>AO3350*(1-AO$1+H3350)^($A3351-$A3350)*(2-E3351/E3350)</f>
        <v>82.412348992919206</v>
      </c>
      <c r="AP3351">
        <v>82.44</v>
      </c>
      <c r="AQ3351" s="10">
        <f t="shared" si="611"/>
        <v>-3.3540765503148329E-4</v>
      </c>
    </row>
    <row r="3352" spans="1:43" x14ac:dyDescent="0.25">
      <c r="A3352" s="1">
        <v>42927</v>
      </c>
      <c r="B3352" s="12">
        <v>10.89</v>
      </c>
      <c r="C3352" s="12">
        <v>13.16</v>
      </c>
      <c r="D3352">
        <v>85.412599999999998</v>
      </c>
      <c r="E3352">
        <v>75.551400000000001</v>
      </c>
      <c r="F3352">
        <v>13688.5563</v>
      </c>
      <c r="G3352">
        <v>12110.705682</v>
      </c>
      <c r="H3352">
        <f>(1/(1-91/360*VLOOKUP($A3352,Tbills!$B$4:$C$974,2,1)/100))^((1)/91)-1</f>
        <v>2.9066631178853441E-5</v>
      </c>
      <c r="I3352" s="2">
        <f t="shared" si="621"/>
        <v>50.890460206724313</v>
      </c>
      <c r="J3352">
        <f>VLOOKUP(A3352,'VXX-IV'!A$1:C$4500,3,0)</f>
        <v>50.9</v>
      </c>
      <c r="K3352" s="10">
        <f t="shared" si="614"/>
        <v>-1.8742226474821599E-4</v>
      </c>
      <c r="L3352">
        <f t="shared" si="616"/>
        <v>209.18542050581064</v>
      </c>
      <c r="M3352">
        <v>20.94</v>
      </c>
      <c r="O3352">
        <f t="shared" si="617"/>
        <v>134.52021025785371</v>
      </c>
      <c r="R3352">
        <f t="shared" si="618"/>
        <v>71.154901439742616</v>
      </c>
      <c r="U3352" s="2">
        <f t="shared" si="622"/>
        <v>22.499427504236916</v>
      </c>
      <c r="V3352">
        <f>VLOOKUP(A3352,'VXZ-IV'!A$1:C$4500,3,0)</f>
        <v>22.5</v>
      </c>
      <c r="W3352" s="10">
        <f t="shared" si="624"/>
        <v>-2.5444256137041599E-5</v>
      </c>
      <c r="X3352">
        <f t="shared" si="619"/>
        <v>70.560924248566934</v>
      </c>
      <c r="Y3352">
        <v>70.569999999999993</v>
      </c>
      <c r="AA3352" s="10">
        <f t="shared" si="610"/>
        <v>-1.2860636861355967E-4</v>
      </c>
      <c r="AB3352">
        <f t="shared" si="620"/>
        <v>42.239377233424619</v>
      </c>
      <c r="AC3352">
        <f>VLOOKUP(A3352,'VIXY-IV'!A$1:E$2000,4,0)</f>
        <v>42.355600000000003</v>
      </c>
      <c r="AD3352" s="10">
        <f t="shared" si="613"/>
        <v>-2.7439763945117379E-3</v>
      </c>
      <c r="AE3352">
        <f>ROW()</f>
        <v>3352</v>
      </c>
      <c r="AF3352">
        <f t="shared" si="615"/>
        <v>0.82750759878419455</v>
      </c>
      <c r="AG3352">
        <f>AG3351*(1-(AG$1+AG$5))^($A3352-$A3351)*(1+2*(E3352/E3351-1))</f>
        <v>38.655968350749021</v>
      </c>
      <c r="AH3352">
        <f>VLOOKUP(A3352,'UVXY-IV'!A$2:E$2000,4,0)</f>
        <v>192.654</v>
      </c>
      <c r="AJ3352" s="10">
        <f t="shared" si="612"/>
        <v>-0.79935029456565121</v>
      </c>
      <c r="AK3352">
        <f t="shared" si="623"/>
        <v>80.394785746518366</v>
      </c>
      <c r="AO3352">
        <f>AO3351*(1-AO$1+H3351)^($A3352-$A3351)*(2-E3352/E3351)</f>
        <v>83.287049097147374</v>
      </c>
      <c r="AP3352">
        <v>83.31</v>
      </c>
      <c r="AQ3352" s="10">
        <f t="shared" si="611"/>
        <v>-2.7548797086340837E-4</v>
      </c>
    </row>
    <row r="3353" spans="1:43" x14ac:dyDescent="0.25">
      <c r="A3353" s="1">
        <v>42928</v>
      </c>
      <c r="B3353" s="12">
        <v>10.3</v>
      </c>
      <c r="C3353" s="12">
        <v>12.78</v>
      </c>
      <c r="D3353">
        <v>83.083100000000002</v>
      </c>
      <c r="E3353">
        <v>73.488699999999994</v>
      </c>
      <c r="F3353">
        <v>13508.450965</v>
      </c>
      <c r="G3353">
        <v>11951.008687</v>
      </c>
      <c r="H3353">
        <f>(1/(1-91/360*VLOOKUP($A3353,Tbills!$B$4:$C$974,2,1)/100))^((1)/91)-1</f>
        <v>2.9066631178853441E-5</v>
      </c>
      <c r="I3353" s="2">
        <f t="shared" si="621"/>
        <v>49.501292518403368</v>
      </c>
      <c r="J3353">
        <f>VLOOKUP(A3353,'VXX-IV'!A$1:C$4500,3,0)</f>
        <v>49.51</v>
      </c>
      <c r="K3353" s="10">
        <f t="shared" si="614"/>
        <v>-1.758731891866594E-4</v>
      </c>
      <c r="L3353">
        <f t="shared" si="616"/>
        <v>197.75989207389773</v>
      </c>
      <c r="M3353">
        <v>19.8</v>
      </c>
      <c r="O3353">
        <f t="shared" si="617"/>
        <v>129.00686813112367</v>
      </c>
      <c r="R3353">
        <f t="shared" si="618"/>
        <v>72.122974462640457</v>
      </c>
      <c r="U3353" s="2">
        <f t="shared" si="622"/>
        <v>22.202852920787883</v>
      </c>
      <c r="V3353">
        <f>VLOOKUP(A3353,'VXZ-IV'!A$1:C$4500,3,0)</f>
        <v>22.21</v>
      </c>
      <c r="W3353" s="10">
        <f t="shared" si="624"/>
        <v>-3.2179555209899124E-4</v>
      </c>
      <c r="X3353">
        <f t="shared" si="619"/>
        <v>71.490804878599477</v>
      </c>
      <c r="Y3353">
        <v>71.5</v>
      </c>
      <c r="AA3353" s="10">
        <f t="shared" si="610"/>
        <v>-1.2860309651085977E-4</v>
      </c>
      <c r="AB3353">
        <f t="shared" si="620"/>
        <v>41.086005396363646</v>
      </c>
      <c r="AC3353">
        <f>VLOOKUP(A3353,'VIXY-IV'!A$1:E$2000,4,0)</f>
        <v>41.197200000000002</v>
      </c>
      <c r="AD3353" s="10">
        <f t="shared" si="613"/>
        <v>-2.6990815792421463E-3</v>
      </c>
      <c r="AE3353">
        <f>ROW()</f>
        <v>3353</v>
      </c>
      <c r="AF3353">
        <f t="shared" si="615"/>
        <v>0.80594679186228491</v>
      </c>
      <c r="AG3353">
        <f>AG3352*(1-(AG$1+AG$5))^($A3353-$A3352)*(1+2*(E3353/E3352-1))</f>
        <v>36.543970755201904</v>
      </c>
      <c r="AH3353">
        <f>VLOOKUP(A3353,'UVXY-IV'!A$2:E$2000,4,0)</f>
        <v>182.124</v>
      </c>
      <c r="AJ3353" s="10">
        <f t="shared" si="612"/>
        <v>-0.799345661443841</v>
      </c>
      <c r="AK3353">
        <f t="shared" si="623"/>
        <v>82.585872942573474</v>
      </c>
      <c r="AO3353">
        <f>AO3352*(1-AO$1+H3352)^($A3353-$A3352)*(2-E3353/E3352)</f>
        <v>85.560269731705375</v>
      </c>
      <c r="AP3353">
        <v>85.58</v>
      </c>
      <c r="AQ3353" s="10">
        <f t="shared" si="611"/>
        <v>-2.3054765476304695E-4</v>
      </c>
    </row>
    <row r="3354" spans="1:43" x14ac:dyDescent="0.25">
      <c r="A3354" s="1">
        <v>42929</v>
      </c>
      <c r="B3354" s="12">
        <v>9.9</v>
      </c>
      <c r="C3354" s="12">
        <v>12.55</v>
      </c>
      <c r="D3354">
        <v>82.174199999999999</v>
      </c>
      <c r="E3354">
        <v>72.682599999999994</v>
      </c>
      <c r="F3354">
        <v>13460.651341000001</v>
      </c>
      <c r="G3354">
        <v>11908.372694</v>
      </c>
      <c r="H3354">
        <f>(1/(1-91/360*VLOOKUP($A3354,Tbills!$B$4:$C$974,2,1)/100))^((1)/91)-1</f>
        <v>2.8927359041031053E-5</v>
      </c>
      <c r="I3354" s="2">
        <f t="shared" si="621"/>
        <v>48.958571911041318</v>
      </c>
      <c r="J3354">
        <f>VLOOKUP(A3354,'VXX-IV'!A$1:C$4500,3,0)</f>
        <v>48.97</v>
      </c>
      <c r="K3354" s="10">
        <f t="shared" si="614"/>
        <v>-2.3336918437166787E-4</v>
      </c>
      <c r="L3354">
        <f t="shared" si="616"/>
        <v>193.41827383997159</v>
      </c>
      <c r="M3354">
        <v>19.36</v>
      </c>
      <c r="O3354">
        <f t="shared" si="617"/>
        <v>126.87997135046714</v>
      </c>
      <c r="R3354">
        <f t="shared" si="618"/>
        <v>72.515255883064029</v>
      </c>
      <c r="U3354" s="2">
        <f t="shared" si="622"/>
        <v>22.123748705664038</v>
      </c>
      <c r="V3354">
        <f>VLOOKUP(A3354,'VXZ-IV'!A$1:C$4500,3,0)</f>
        <v>22.13</v>
      </c>
      <c r="W3354" s="10">
        <f t="shared" si="624"/>
        <v>-2.8248053935653328E-4</v>
      </c>
      <c r="X3354">
        <f t="shared" si="619"/>
        <v>71.745274732508108</v>
      </c>
      <c r="Y3354">
        <v>71.760000000000005</v>
      </c>
      <c r="AA3354" s="10">
        <f t="shared" si="610"/>
        <v>-2.0520160941883692E-4</v>
      </c>
      <c r="AB3354">
        <f t="shared" si="620"/>
        <v>40.635178555290459</v>
      </c>
      <c r="AC3354">
        <f>VLOOKUP(A3354,'VIXY-IV'!A$1:E$2000,4,0)</f>
        <v>40.745199999999997</v>
      </c>
      <c r="AD3354" s="10">
        <f t="shared" si="613"/>
        <v>-2.7002308176063972E-3</v>
      </c>
      <c r="AE3354">
        <f>ROW()</f>
        <v>3354</v>
      </c>
      <c r="AF3354">
        <f t="shared" si="615"/>
        <v>0.78884462151394419</v>
      </c>
      <c r="AG3354">
        <f>AG3353*(1-(AG$1+AG$5))^($A3354-$A3353)*(1+2*(E3354/E3353-1))</f>
        <v>35.741062223007923</v>
      </c>
      <c r="AH3354">
        <f>VLOOKUP(A3354,'UVXY-IV'!A$2:E$2000,4,0)</f>
        <v>178.12200000000001</v>
      </c>
      <c r="AJ3354" s="10">
        <f t="shared" si="612"/>
        <v>-0.79934504315577004</v>
      </c>
      <c r="AK3354">
        <f t="shared" si="623"/>
        <v>83.487871478507756</v>
      </c>
      <c r="AO3354">
        <f>AO3353*(1-AO$1+H3353)^($A3354-$A3353)*(2-E3354/E3353)</f>
        <v>86.498098140655969</v>
      </c>
      <c r="AP3354">
        <v>86.52</v>
      </c>
      <c r="AQ3354" s="10">
        <f t="shared" si="611"/>
        <v>-2.5314215607985524E-4</v>
      </c>
    </row>
    <row r="3355" spans="1:43" x14ac:dyDescent="0.25">
      <c r="A3355" s="1">
        <v>42930</v>
      </c>
      <c r="B3355" s="12">
        <v>9.51</v>
      </c>
      <c r="C3355" s="12">
        <v>12.23</v>
      </c>
      <c r="D3355">
        <v>79.653300000000002</v>
      </c>
      <c r="E3355">
        <v>70.450800000000001</v>
      </c>
      <c r="F3355">
        <v>13153.979098</v>
      </c>
      <c r="G3355">
        <v>11636.721333</v>
      </c>
      <c r="H3355">
        <f>(1/(1-91/360*VLOOKUP($A3355,Tbills!$B$4:$C$974,2,1)/100))^((1)/91)-1</f>
        <v>2.8927359041031053E-5</v>
      </c>
      <c r="I3355" s="2">
        <f t="shared" si="621"/>
        <v>47.455487575641619</v>
      </c>
      <c r="J3355">
        <f>VLOOKUP(A3355,'VXX-IV'!A$1:C$4500,3,0)</f>
        <v>47.47</v>
      </c>
      <c r="K3355" s="10">
        <f t="shared" si="614"/>
        <v>-3.0571780826582629E-4</v>
      </c>
      <c r="L3355">
        <f t="shared" si="616"/>
        <v>181.53707264910605</v>
      </c>
      <c r="M3355">
        <v>18.170000000000002</v>
      </c>
      <c r="O3355">
        <f t="shared" si="617"/>
        <v>121.03190683405995</v>
      </c>
      <c r="R3355">
        <f t="shared" si="618"/>
        <v>73.625258223969539</v>
      </c>
      <c r="U3355" s="2">
        <f t="shared" si="622"/>
        <v>21.619179093297834</v>
      </c>
      <c r="V3355">
        <f>VLOOKUP(A3355,'VXZ-IV'!A$1:C$4500,3,0)</f>
        <v>21.62</v>
      </c>
      <c r="W3355" s="10">
        <f t="shared" si="624"/>
        <v>-3.7969782708868749E-5</v>
      </c>
      <c r="X3355">
        <f t="shared" si="619"/>
        <v>73.381321877350146</v>
      </c>
      <c r="Y3355">
        <v>73.39</v>
      </c>
      <c r="AA3355" s="10">
        <f t="shared" si="610"/>
        <v>-1.1824666371240689E-4</v>
      </c>
      <c r="AB3355">
        <f t="shared" si="620"/>
        <v>39.387281865462953</v>
      </c>
      <c r="AC3355">
        <f>VLOOKUP(A3355,'VIXY-IV'!A$1:E$2000,4,0)</f>
        <v>39.491999999999997</v>
      </c>
      <c r="AD3355" s="10">
        <f t="shared" si="613"/>
        <v>-2.6516290523914687E-3</v>
      </c>
      <c r="AE3355">
        <f>ROW()</f>
        <v>3355</v>
      </c>
      <c r="AF3355">
        <f t="shared" si="615"/>
        <v>0.77759607522485685</v>
      </c>
      <c r="AG3355">
        <f>AG3354*(1-(AG$1+AG$5))^($A3355-$A3354)*(1+2*(E3355/E3354-1))</f>
        <v>33.54499370046549</v>
      </c>
      <c r="AH3355">
        <f>VLOOKUP(A3355,'UVXY-IV'!A$2:E$2000,4,0)</f>
        <v>167.13800000000001</v>
      </c>
      <c r="AJ3355" s="10">
        <f t="shared" si="612"/>
        <v>-0.79929762411620642</v>
      </c>
      <c r="AK3355">
        <f t="shared" si="623"/>
        <v>86.047451470195682</v>
      </c>
      <c r="AO3355">
        <f>AO3354*(1-AO$1+H3354)^($A3355-$A3354)*(2-E3355/E3354)</f>
        <v>89.153399875346253</v>
      </c>
      <c r="AP3355">
        <v>89.18</v>
      </c>
      <c r="AQ3355" s="10">
        <f t="shared" si="611"/>
        <v>-2.9827455319297869E-4</v>
      </c>
    </row>
    <row r="3356" spans="1:43" x14ac:dyDescent="0.25">
      <c r="A3356" s="1">
        <v>42933</v>
      </c>
      <c r="B3356" s="12">
        <v>9.82</v>
      </c>
      <c r="C3356" s="12">
        <v>12.28</v>
      </c>
      <c r="D3356">
        <v>78.848100000000002</v>
      </c>
      <c r="E3356">
        <v>69.732500000000002</v>
      </c>
      <c r="F3356">
        <v>13132.701787</v>
      </c>
      <c r="G3356">
        <v>11616.888385</v>
      </c>
      <c r="H3356">
        <f>(1/(1-91/360*VLOOKUP($A3356,Tbills!$B$4:$C$974,2,1)/100))^((1)/91)-1</f>
        <v>2.8927359041031053E-5</v>
      </c>
      <c r="I3356" s="2">
        <f t="shared" si="621"/>
        <v>46.972332887409614</v>
      </c>
      <c r="J3356">
        <f>VLOOKUP(A3356,'VXX-IV'!A$1:C$4500,3,0)</f>
        <v>46.98</v>
      </c>
      <c r="K3356" s="10">
        <f t="shared" si="614"/>
        <v>-1.6319950171095332E-4</v>
      </c>
      <c r="L3356">
        <f t="shared" si="616"/>
        <v>177.8265686301782</v>
      </c>
      <c r="M3356">
        <v>17.8</v>
      </c>
      <c r="O3356">
        <f t="shared" si="617"/>
        <v>119.1688387096479</v>
      </c>
      <c r="R3356">
        <f t="shared" si="618"/>
        <v>73.990556000523924</v>
      </c>
      <c r="U3356" s="2">
        <f t="shared" si="622"/>
        <v>21.58262997760696</v>
      </c>
      <c r="V3356">
        <f>VLOOKUP(A3356,'VXZ-IV'!A$1:C$4500,3,0)</f>
        <v>21.59</v>
      </c>
      <c r="W3356" s="10">
        <f t="shared" si="624"/>
        <v>-3.4136277874197152E-4</v>
      </c>
      <c r="X3356">
        <f t="shared" si="619"/>
        <v>73.504611578357441</v>
      </c>
      <c r="Y3356">
        <v>73.52</v>
      </c>
      <c r="AA3356" s="10">
        <f t="shared" si="610"/>
        <v>-2.0930932593243856E-4</v>
      </c>
      <c r="AB3356">
        <f t="shared" si="620"/>
        <v>38.985257694104931</v>
      </c>
      <c r="AC3356">
        <f>VLOOKUP(A3356,'VIXY-IV'!A$1:E$2000,4,0)</f>
        <v>39.085700000000003</v>
      </c>
      <c r="AD3356" s="10">
        <f t="shared" si="613"/>
        <v>-2.569796777211919E-3</v>
      </c>
      <c r="AE3356">
        <f>ROW()</f>
        <v>3356</v>
      </c>
      <c r="AF3356">
        <f t="shared" si="615"/>
        <v>0.79967426710097722</v>
      </c>
      <c r="AG3356">
        <f>AG3355*(1-(AG$1+AG$5))^($A3356-$A3355)*(1+2*(E3356/E3355-1))</f>
        <v>32.857637769396376</v>
      </c>
      <c r="AH3356">
        <f>VLOOKUP(A3356,'UVXY-IV'!A$2:E$2000,4,0)</f>
        <v>163.691</v>
      </c>
      <c r="AJ3356" s="10">
        <f t="shared" si="612"/>
        <v>-0.79927034614367087</v>
      </c>
      <c r="AK3356">
        <f t="shared" si="623"/>
        <v>86.912626220160547</v>
      </c>
      <c r="AO3356">
        <f>AO3355*(1-AO$1+H3355)^($A3356-$A3355)*(2-E3356/E3355)</f>
        <v>90.060209836222924</v>
      </c>
      <c r="AP3356">
        <v>90.09</v>
      </c>
      <c r="AQ3356" s="10">
        <f t="shared" si="611"/>
        <v>-3.3067114859675062E-4</v>
      </c>
    </row>
    <row r="3357" spans="1:43" x14ac:dyDescent="0.25">
      <c r="A3357" s="1">
        <v>42934</v>
      </c>
      <c r="B3357" s="12">
        <v>9.89</v>
      </c>
      <c r="C3357" s="12">
        <v>12.25</v>
      </c>
      <c r="D3357">
        <v>77.851299999999995</v>
      </c>
      <c r="E3357">
        <v>68.8489</v>
      </c>
      <c r="F3357">
        <v>13191.953361</v>
      </c>
      <c r="G3357">
        <v>11668.96493</v>
      </c>
      <c r="H3357">
        <f>(1/(1-91/360*VLOOKUP($A3357,Tbills!$B$4:$C$974,2,1)/100))^((1)/91)-1</f>
        <v>2.8927359041031053E-5</v>
      </c>
      <c r="I3357" s="2">
        <f t="shared" si="621"/>
        <v>46.377376399876951</v>
      </c>
      <c r="J3357">
        <f>VLOOKUP(A3357,'VXX-IV'!A$1:C$4500,3,0)</f>
        <v>46.39</v>
      </c>
      <c r="K3357" s="10">
        <f t="shared" si="614"/>
        <v>-2.7211899381440752E-4</v>
      </c>
      <c r="L3357">
        <f t="shared" si="616"/>
        <v>173.31716698770254</v>
      </c>
      <c r="M3357">
        <v>17.350000000000001</v>
      </c>
      <c r="O3357">
        <f t="shared" si="617"/>
        <v>116.89986671124095</v>
      </c>
      <c r="R3357">
        <f t="shared" si="618"/>
        <v>74.455967539576804</v>
      </c>
      <c r="U3357" s="2">
        <f t="shared" si="622"/>
        <v>21.679476948029993</v>
      </c>
      <c r="V3357">
        <f>VLOOKUP(A3357,'VXZ-IV'!A$1:C$4500,3,0)</f>
        <v>21.68</v>
      </c>
      <c r="W3357" s="10">
        <f t="shared" si="624"/>
        <v>-2.4126013376646327E-5</v>
      </c>
      <c r="X3357">
        <f t="shared" si="619"/>
        <v>73.174513128030057</v>
      </c>
      <c r="Y3357">
        <v>73.19</v>
      </c>
      <c r="AA3357" s="10">
        <f t="shared" si="610"/>
        <v>-2.1159819606419994E-4</v>
      </c>
      <c r="AB3357">
        <f t="shared" si="620"/>
        <v>38.491119594877176</v>
      </c>
      <c r="AC3357">
        <f>VLOOKUP(A3357,'VIXY-IV'!A$1:E$2000,4,0)</f>
        <v>38.586799999999997</v>
      </c>
      <c r="AD3357" s="10">
        <f t="shared" si="613"/>
        <v>-2.4796149233110576E-3</v>
      </c>
      <c r="AE3357">
        <f>ROW()</f>
        <v>3357</v>
      </c>
      <c r="AF3357">
        <f t="shared" si="615"/>
        <v>0.80734693877551023</v>
      </c>
      <c r="AG3357">
        <f>AG3356*(1-(AG$1+AG$5))^($A3357-$A3356)*(1+2*(E3357/E3356-1))</f>
        <v>32.023861946842374</v>
      </c>
      <c r="AH3357">
        <f>VLOOKUP(A3357,'UVXY-IV'!A$2:E$2000,4,0)</f>
        <v>159.53149999999999</v>
      </c>
      <c r="AJ3357" s="10">
        <f t="shared" si="612"/>
        <v>-0.7992630800384728</v>
      </c>
      <c r="AK3357">
        <f t="shared" si="623"/>
        <v>88.00982112341535</v>
      </c>
      <c r="AO3357">
        <f>AO3356*(1-AO$1+H3356)^($A3357-$A3356)*(2-E3357/E3356)</f>
        <v>91.200652943087604</v>
      </c>
      <c r="AP3357">
        <v>91.22</v>
      </c>
      <c r="AQ3357" s="10">
        <f t="shared" si="611"/>
        <v>-2.1209227047136459E-4</v>
      </c>
    </row>
    <row r="3358" spans="1:43" x14ac:dyDescent="0.25">
      <c r="A3358" s="1">
        <v>42935</v>
      </c>
      <c r="B3358" s="12">
        <v>9.7899999999999991</v>
      </c>
      <c r="C3358" s="12">
        <v>12</v>
      </c>
      <c r="D3358">
        <v>76.200699999999998</v>
      </c>
      <c r="E3358">
        <v>67.387100000000004</v>
      </c>
      <c r="F3358">
        <v>13162.573089</v>
      </c>
      <c r="G3358">
        <v>11642.639008</v>
      </c>
      <c r="H3358">
        <f>(1/(1-91/360*VLOOKUP($A3358,Tbills!$B$4:$C$974,2,1)/100))^((1)/91)-1</f>
        <v>2.8927359041031053E-5</v>
      </c>
      <c r="I3358" s="2">
        <f t="shared" si="621"/>
        <v>45.392978339559491</v>
      </c>
      <c r="J3358">
        <f>VLOOKUP(A3358,'VXX-IV'!A$1:C$4500,3,0)</f>
        <v>45.41</v>
      </c>
      <c r="K3358" s="10">
        <f t="shared" si="614"/>
        <v>-3.7484387669028951E-4</v>
      </c>
      <c r="L3358">
        <f t="shared" si="616"/>
        <v>165.95472455238556</v>
      </c>
      <c r="M3358">
        <v>16.63</v>
      </c>
      <c r="O3358">
        <f t="shared" si="617"/>
        <v>113.17302545649608</v>
      </c>
      <c r="R3358">
        <f t="shared" si="618"/>
        <v>75.242990625661406</v>
      </c>
      <c r="U3358" s="2">
        <f t="shared" si="622"/>
        <v>21.630666362592393</v>
      </c>
      <c r="V3358">
        <f>VLOOKUP(A3358,'VXZ-IV'!A$1:C$4500,3,0)</f>
        <v>21.63</v>
      </c>
      <c r="W3358" s="10">
        <f t="shared" si="624"/>
        <v>3.0807332056959069E-5</v>
      </c>
      <c r="X3358">
        <f t="shared" si="619"/>
        <v>73.339008412412056</v>
      </c>
      <c r="Y3358">
        <v>73.41</v>
      </c>
      <c r="AA3358" s="10">
        <f t="shared" si="610"/>
        <v>-9.6705609028657769E-4</v>
      </c>
      <c r="AB3358">
        <f t="shared" si="620"/>
        <v>37.673734134735781</v>
      </c>
      <c r="AC3358">
        <f>VLOOKUP(A3358,'VIXY-IV'!A$1:E$2000,4,0)</f>
        <v>37.767200000000003</v>
      </c>
      <c r="AD3358" s="10">
        <f t="shared" si="613"/>
        <v>-2.4747893744895277E-3</v>
      </c>
      <c r="AE3358">
        <f>ROW()</f>
        <v>3358</v>
      </c>
      <c r="AF3358">
        <f t="shared" si="615"/>
        <v>0.8158333333333333</v>
      </c>
      <c r="AG3358">
        <f>AG3357*(1-(AG$1+AG$5))^($A3358-$A3357)*(1+2*(E3358/E3357-1))</f>
        <v>30.66296719394219</v>
      </c>
      <c r="AH3358">
        <f>VLOOKUP(A3358,'UVXY-IV'!A$2:E$2000,4,0)</f>
        <v>152.75149999999999</v>
      </c>
      <c r="AJ3358" s="10">
        <f t="shared" si="612"/>
        <v>-0.79926241513869134</v>
      </c>
      <c r="AK3358">
        <f t="shared" si="623"/>
        <v>89.874259724505023</v>
      </c>
      <c r="AO3358">
        <f>AO3357*(1-AO$1+H3357)^($A3358-$A3357)*(2-E3358/E3357)</f>
        <v>93.136274826044357</v>
      </c>
      <c r="AP3358">
        <v>93.12</v>
      </c>
      <c r="AQ3358" s="10">
        <f t="shared" si="611"/>
        <v>1.747726164555985E-4</v>
      </c>
    </row>
    <row r="3359" spans="1:43" x14ac:dyDescent="0.25">
      <c r="A3359" s="1">
        <v>42936</v>
      </c>
      <c r="B3359" s="12">
        <v>9.58</v>
      </c>
      <c r="C3359" s="12">
        <v>12.04</v>
      </c>
      <c r="D3359">
        <v>75.890500000000003</v>
      </c>
      <c r="E3359">
        <v>67.110799999999998</v>
      </c>
      <c r="F3359">
        <v>13118.407939999999</v>
      </c>
      <c r="G3359">
        <v>11603.236992</v>
      </c>
      <c r="H3359">
        <f>(1/(1-91/360*VLOOKUP($A3359,Tbills!$B$4:$C$974,2,1)/100))^((1)/91)-1</f>
        <v>2.920590510124832E-5</v>
      </c>
      <c r="I3359" s="2">
        <f t="shared" si="621"/>
        <v>45.207088961764008</v>
      </c>
      <c r="J3359">
        <f>VLOOKUP(A3359,'VXX-IV'!A$1:C$4500,3,0)</f>
        <v>45.22</v>
      </c>
      <c r="K3359" s="10">
        <f t="shared" si="614"/>
        <v>-2.8551610428995122E-4</v>
      </c>
      <c r="L3359">
        <f t="shared" si="616"/>
        <v>164.59119889119563</v>
      </c>
      <c r="M3359">
        <v>16.48</v>
      </c>
      <c r="O3359">
        <f t="shared" si="617"/>
        <v>112.47318855773148</v>
      </c>
      <c r="R3359">
        <f t="shared" si="618"/>
        <v>75.39383758414013</v>
      </c>
      <c r="U3359" s="2">
        <f t="shared" si="622"/>
        <v>21.557562063492874</v>
      </c>
      <c r="V3359">
        <f>VLOOKUP(A3359,'VXZ-IV'!A$1:C$4500,3,0)</f>
        <v>21.56</v>
      </c>
      <c r="W3359" s="10">
        <f t="shared" si="624"/>
        <v>-1.1307683242689492E-4</v>
      </c>
      <c r="X3359">
        <f t="shared" si="619"/>
        <v>73.586636027750288</v>
      </c>
      <c r="Y3359">
        <v>73.599999999999994</v>
      </c>
      <c r="AA3359" s="10">
        <f t="shared" si="610"/>
        <v>-1.8157570991450545E-4</v>
      </c>
      <c r="AB3359">
        <f t="shared" si="620"/>
        <v>37.519123278746704</v>
      </c>
      <c r="AC3359">
        <f>VLOOKUP(A3359,'VIXY-IV'!A$1:E$2000,4,0)</f>
        <v>37.611800000000002</v>
      </c>
      <c r="AD3359" s="10">
        <f t="shared" si="613"/>
        <v>-2.4640331293184214E-3</v>
      </c>
      <c r="AE3359">
        <f>ROW()</f>
        <v>3359</v>
      </c>
      <c r="AF3359">
        <f t="shared" si="615"/>
        <v>0.79568106312292364</v>
      </c>
      <c r="AG3359">
        <f>AG3358*(1-(AG$1+AG$5))^($A3359-$A3358)*(1+2*(E3359/E3358-1))</f>
        <v>30.410494305814058</v>
      </c>
      <c r="AH3359">
        <f>VLOOKUP(A3359,'UVXY-IV'!A$2:E$2000,4,0)</f>
        <v>151.4905</v>
      </c>
      <c r="AJ3359" s="10">
        <f t="shared" si="612"/>
        <v>-0.79925807687073402</v>
      </c>
      <c r="AK3359">
        <f t="shared" si="623"/>
        <v>90.238558293268284</v>
      </c>
      <c r="AO3359">
        <f>AO3358*(1-AO$1+H3358)^($A3359-$A3358)*(2-E3359/E3358)</f>
        <v>93.517397710819424</v>
      </c>
      <c r="AP3359">
        <v>93.54</v>
      </c>
      <c r="AQ3359" s="10">
        <f t="shared" si="611"/>
        <v>-2.4163234103680153E-4</v>
      </c>
    </row>
    <row r="3360" spans="1:43" x14ac:dyDescent="0.25">
      <c r="A3360" s="1">
        <v>42937</v>
      </c>
      <c r="B3360" s="12">
        <v>9.36</v>
      </c>
      <c r="C3360" s="12">
        <v>12.06</v>
      </c>
      <c r="D3360">
        <v>75.271199999999993</v>
      </c>
      <c r="E3360">
        <v>66.561199999999999</v>
      </c>
      <c r="F3360">
        <v>13065.452168</v>
      </c>
      <c r="G3360">
        <v>11556.058707</v>
      </c>
      <c r="H3360">
        <f>(1/(1-91/360*VLOOKUP($A3360,Tbills!$B$4:$C$974,2,1)/100))^((1)/91)-1</f>
        <v>2.920590510124832E-5</v>
      </c>
      <c r="I3360" s="2">
        <f t="shared" si="621"/>
        <v>44.837085833856264</v>
      </c>
      <c r="J3360">
        <f>VLOOKUP(A3360,'VXX-IV'!A$1:C$4500,3,0)</f>
        <v>44.85</v>
      </c>
      <c r="K3360" s="10">
        <f t="shared" si="614"/>
        <v>-2.8794127410780579E-4</v>
      </c>
      <c r="L3360">
        <f t="shared" si="616"/>
        <v>161.8927885004581</v>
      </c>
      <c r="M3360">
        <v>16.21</v>
      </c>
      <c r="O3360">
        <f t="shared" si="617"/>
        <v>111.08780595380971</v>
      </c>
      <c r="R3360">
        <f t="shared" si="618"/>
        <v>75.699132141558707</v>
      </c>
      <c r="U3360" s="2">
        <f t="shared" si="622"/>
        <v>21.470015982934207</v>
      </c>
      <c r="V3360">
        <f>VLOOKUP(A3360,'VXZ-IV'!A$1:C$4500,3,0)</f>
        <v>21.47</v>
      </c>
      <c r="W3360" s="10">
        <f t="shared" si="624"/>
        <v>7.4443102970889186E-7</v>
      </c>
      <c r="X3360">
        <f t="shared" si="619"/>
        <v>73.88526140614195</v>
      </c>
      <c r="Y3360">
        <v>73.900000000000006</v>
      </c>
      <c r="AA3360" s="10">
        <f t="shared" si="610"/>
        <v>-1.9943970037961112E-4</v>
      </c>
      <c r="AB3360">
        <f t="shared" si="620"/>
        <v>37.211722415423694</v>
      </c>
      <c r="AC3360">
        <f>VLOOKUP(A3360,'VIXY-IV'!A$1:E$2000,4,0)</f>
        <v>37.304499999999997</v>
      </c>
      <c r="AD3360" s="10">
        <f t="shared" si="613"/>
        <v>-2.4870346627432482E-3</v>
      </c>
      <c r="AE3360">
        <f>ROW()</f>
        <v>3360</v>
      </c>
      <c r="AF3360">
        <f t="shared" si="615"/>
        <v>0.77611940298507454</v>
      </c>
      <c r="AG3360">
        <f>AG3359*(1-(AG$1+AG$5))^($A3360-$A3359)*(1+2*(E3360/E3359-1))</f>
        <v>29.911396343928178</v>
      </c>
      <c r="AH3360">
        <f>VLOOKUP(A3360,'UVXY-IV'!A$2:E$2000,4,0)</f>
        <v>149.00649999999999</v>
      </c>
      <c r="AJ3360" s="10">
        <f t="shared" si="612"/>
        <v>-0.799261130595456</v>
      </c>
      <c r="AK3360">
        <f t="shared" si="623"/>
        <v>90.973324415868575</v>
      </c>
      <c r="AO3360">
        <f>AO3359*(1-AO$1+H3359)^($A3360-$A3359)*(2-E3360/E3359)</f>
        <v>94.282519448477373</v>
      </c>
      <c r="AP3360">
        <v>94.31</v>
      </c>
      <c r="AQ3360" s="10">
        <f t="shared" si="611"/>
        <v>-2.913853411370404E-4</v>
      </c>
    </row>
    <row r="3361" spans="1:43" x14ac:dyDescent="0.25">
      <c r="A3361" s="1">
        <v>42940</v>
      </c>
      <c r="B3361" s="12">
        <v>9.43</v>
      </c>
      <c r="C3361" s="12">
        <v>12.04</v>
      </c>
      <c r="D3361">
        <v>74.854900000000001</v>
      </c>
      <c r="E3361">
        <v>66.187299999999993</v>
      </c>
      <c r="F3361">
        <v>12916.529818000001</v>
      </c>
      <c r="G3361">
        <v>11423.328147</v>
      </c>
      <c r="H3361">
        <f>(1/(1-91/360*VLOOKUP($A3361,Tbills!$B$4:$C$974,2,1)/100))^((1)/91)-1</f>
        <v>2.920590510124832E-5</v>
      </c>
      <c r="I3361" s="2">
        <f t="shared" si="621"/>
        <v>44.585845164072715</v>
      </c>
      <c r="J3361">
        <f>VLOOKUP(A3361,'VXX-IV'!A$1:C$4500,3,0)</f>
        <v>44.6</v>
      </c>
      <c r="K3361" s="10">
        <f t="shared" si="614"/>
        <v>-3.1737300285394898E-4</v>
      </c>
      <c r="L3361">
        <f t="shared" si="616"/>
        <v>160.06627648196337</v>
      </c>
      <c r="M3361">
        <v>16.03</v>
      </c>
      <c r="O3361">
        <f t="shared" si="617"/>
        <v>110.14063569117233</v>
      </c>
      <c r="R3361">
        <f t="shared" si="618"/>
        <v>75.901453375337042</v>
      </c>
      <c r="U3361" s="2">
        <f t="shared" si="622"/>
        <v>21.223744311064003</v>
      </c>
      <c r="V3361">
        <f>VLOOKUP(A3361,'VXZ-IV'!A$1:C$4500,3,0)</f>
        <v>21.23</v>
      </c>
      <c r="W3361" s="10">
        <f t="shared" si="624"/>
        <v>-2.9466269128575195E-4</v>
      </c>
      <c r="X3361">
        <f t="shared" si="619"/>
        <v>74.732148255176298</v>
      </c>
      <c r="Y3361">
        <v>74.739999999999995</v>
      </c>
      <c r="AA3361" s="10">
        <f t="shared" si="610"/>
        <v>-1.0505411859373925E-4</v>
      </c>
      <c r="AB3361">
        <f t="shared" si="620"/>
        <v>37.002271601120739</v>
      </c>
      <c r="AC3361">
        <f>VLOOKUP(A3361,'VIXY-IV'!A$1:E$2000,4,0)</f>
        <v>37.0946</v>
      </c>
      <c r="AD3361" s="10">
        <f t="shared" si="613"/>
        <v>-2.4889983684757144E-3</v>
      </c>
      <c r="AE3361">
        <f>ROW()</f>
        <v>3361</v>
      </c>
      <c r="AF3361">
        <f t="shared" si="615"/>
        <v>0.78322259136212624</v>
      </c>
      <c r="AG3361">
        <f>AG3360*(1-(AG$1+AG$5))^($A3361-$A3360)*(1+2*(E3361/E3360-1))</f>
        <v>29.572358738138146</v>
      </c>
      <c r="AH3361">
        <f>VLOOKUP(A3361,'UVXY-IV'!A$2:E$2000,4,0)</f>
        <v>147.32499999999999</v>
      </c>
      <c r="AJ3361" s="10">
        <f t="shared" si="612"/>
        <v>-0.79927127956464861</v>
      </c>
      <c r="AK3361">
        <f t="shared" si="623"/>
        <v>91.471574608634441</v>
      </c>
      <c r="AO3361">
        <f>AO3360*(1-AO$1+H3360)^($A3361-$A3360)*(2-E3361/E3360)</f>
        <v>94.809927808951869</v>
      </c>
      <c r="AP3361">
        <v>94.83</v>
      </c>
      <c r="AQ3361" s="10">
        <f t="shared" si="611"/>
        <v>-2.1166499048963505E-4</v>
      </c>
    </row>
    <row r="3362" spans="1:43" x14ac:dyDescent="0.25">
      <c r="A3362" s="1">
        <v>42941</v>
      </c>
      <c r="B3362" s="12">
        <v>9.43</v>
      </c>
      <c r="C3362" s="12">
        <v>12.05</v>
      </c>
      <c r="D3362">
        <v>74.145099999999999</v>
      </c>
      <c r="E3362">
        <v>65.5578</v>
      </c>
      <c r="F3362">
        <v>12918.382557000001</v>
      </c>
      <c r="G3362">
        <v>11424.633073999999</v>
      </c>
      <c r="H3362">
        <f>(1/(1-91/360*VLOOKUP($A3362,Tbills!$B$4:$C$974,2,1)/100))^((1)/91)-1</f>
        <v>2.920590510124832E-5</v>
      </c>
      <c r="I3362" s="2">
        <f t="shared" si="621"/>
        <v>44.161989937351173</v>
      </c>
      <c r="J3362">
        <f>VLOOKUP(A3362,'VXX-IV'!A$1:C$4500,3,0)</f>
        <v>44.17</v>
      </c>
      <c r="K3362" s="10">
        <f t="shared" si="614"/>
        <v>-1.8134622252274912E-4</v>
      </c>
      <c r="L3362">
        <f t="shared" si="616"/>
        <v>157.01901933494881</v>
      </c>
      <c r="M3362">
        <v>15.72</v>
      </c>
      <c r="O3362">
        <f t="shared" si="617"/>
        <v>108.56567417123689</v>
      </c>
      <c r="R3362">
        <f t="shared" si="618"/>
        <v>76.258951009629541</v>
      </c>
      <c r="U3362" s="2">
        <f t="shared" si="622"/>
        <v>21.22627104703276</v>
      </c>
      <c r="V3362">
        <f>VLOOKUP(A3362,'VXZ-IV'!A$1:C$4500,3,0)</f>
        <v>21.23</v>
      </c>
      <c r="W3362" s="10">
        <f t="shared" si="624"/>
        <v>-1.7564545300230439E-4</v>
      </c>
      <c r="X3362">
        <f t="shared" si="619"/>
        <v>74.723029959414703</v>
      </c>
      <c r="Y3362">
        <v>74.739999999999995</v>
      </c>
      <c r="AA3362" s="10">
        <f t="shared" si="610"/>
        <v>-2.2705432947944804E-4</v>
      </c>
      <c r="AB3362">
        <f t="shared" si="620"/>
        <v>36.650209072303774</v>
      </c>
      <c r="AC3362">
        <f>VLOOKUP(A3362,'VIXY-IV'!A$1:E$2000,4,0)</f>
        <v>36.742199999999997</v>
      </c>
      <c r="AD3362" s="10">
        <f t="shared" si="613"/>
        <v>-2.5036858896915204E-3</v>
      </c>
      <c r="AE3362">
        <f>ROW()</f>
        <v>3362</v>
      </c>
      <c r="AF3362">
        <f t="shared" si="615"/>
        <v>0.7825726141078837</v>
      </c>
      <c r="AG3362">
        <f>AG3361*(1-(AG$1+AG$5))^($A3362-$A3361)*(1+2*(E3362/E3361-1))</f>
        <v>29.008862360170074</v>
      </c>
      <c r="AH3362">
        <f>VLOOKUP(A3362,'UVXY-IV'!A$2:E$2000,4,0)</f>
        <v>144.51849999999999</v>
      </c>
      <c r="AJ3362" s="10">
        <f t="shared" si="612"/>
        <v>-0.79927232596401099</v>
      </c>
      <c r="AK3362">
        <f t="shared" si="623"/>
        <v>92.337249674282262</v>
      </c>
      <c r="AO3362">
        <f>AO3361*(1-AO$1+H3361)^($A3362-$A3361)*(2-E3362/E3361)</f>
        <v>95.710909742867514</v>
      </c>
      <c r="AP3362">
        <v>95.73</v>
      </c>
      <c r="AQ3362" s="10">
        <f t="shared" si="611"/>
        <v>-1.9941770743225895E-4</v>
      </c>
    </row>
    <row r="3363" spans="1:43" x14ac:dyDescent="0.25">
      <c r="A3363" s="1">
        <v>42942</v>
      </c>
      <c r="B3363" s="12">
        <v>9.6</v>
      </c>
      <c r="C3363" s="12">
        <v>12.11</v>
      </c>
      <c r="D3363">
        <v>74.7102</v>
      </c>
      <c r="E3363">
        <v>66.055499999999995</v>
      </c>
      <c r="F3363">
        <v>12867.218854000001</v>
      </c>
      <c r="G3363">
        <v>11379.051751000001</v>
      </c>
      <c r="H3363">
        <f>(1/(1-91/360*VLOOKUP($A3363,Tbills!$B$4:$C$974,2,1)/100))^((1)/91)-1</f>
        <v>2.920590510124832E-5</v>
      </c>
      <c r="I3363" s="2">
        <f t="shared" si="621"/>
        <v>44.497487368505091</v>
      </c>
      <c r="J3363">
        <f>VLOOKUP(A3363,'VXX-IV'!A$1:C$4500,3,0)</f>
        <v>44.51</v>
      </c>
      <c r="K3363" s="10">
        <f t="shared" si="614"/>
        <v>-2.8111955728837845E-4</v>
      </c>
      <c r="L3363">
        <f t="shared" si="616"/>
        <v>159.40057476241782</v>
      </c>
      <c r="M3363">
        <v>15.96</v>
      </c>
      <c r="O3363">
        <f t="shared" si="617"/>
        <v>109.79828308469467</v>
      </c>
      <c r="R3363">
        <f t="shared" si="618"/>
        <v>75.966046412956018</v>
      </c>
      <c r="U3363" s="2">
        <f t="shared" si="622"/>
        <v>21.141688140762362</v>
      </c>
      <c r="V3363">
        <f>VLOOKUP(A3363,'VXZ-IV'!A$1:C$4500,3,0)</f>
        <v>21.15</v>
      </c>
      <c r="W3363" s="10">
        <f t="shared" si="624"/>
        <v>-3.9299570863526867E-4</v>
      </c>
      <c r="X3363">
        <f t="shared" si="619"/>
        <v>75.02057177530402</v>
      </c>
      <c r="Y3363">
        <v>75.03</v>
      </c>
      <c r="AA3363" s="10">
        <f t="shared" si="610"/>
        <v>-1.2565939885356148E-4</v>
      </c>
      <c r="AB3363">
        <f t="shared" si="620"/>
        <v>36.928310061753209</v>
      </c>
      <c r="AC3363">
        <f>VLOOKUP(A3363,'VIXY-IV'!A$1:E$2000,4,0)</f>
        <v>37.018500000000003</v>
      </c>
      <c r="AD3363" s="10">
        <f t="shared" si="613"/>
        <v>-2.4363477246996945E-3</v>
      </c>
      <c r="AE3363">
        <f>ROW()</f>
        <v>3363</v>
      </c>
      <c r="AF3363">
        <f t="shared" si="615"/>
        <v>0.79273327828241125</v>
      </c>
      <c r="AG3363">
        <f>AG3362*(1-(AG$1+AG$5))^($A3363-$A3362)*(1+2*(E3363/E3362-1))</f>
        <v>29.448327411144543</v>
      </c>
      <c r="AH3363">
        <f>VLOOKUP(A3363,'UVXY-IV'!A$2:E$2000,4,0)</f>
        <v>146.70750000000001</v>
      </c>
      <c r="AJ3363" s="10">
        <f t="shared" si="612"/>
        <v>-0.79927183401568058</v>
      </c>
      <c r="AK3363">
        <f t="shared" si="623"/>
        <v>91.631978155592179</v>
      </c>
      <c r="AO3363">
        <f>AO3362*(1-AO$1+H3362)^($A3363-$A3362)*(2-E3363/E3362)</f>
        <v>94.983555133561737</v>
      </c>
      <c r="AP3363">
        <v>95</v>
      </c>
      <c r="AQ3363" s="10">
        <f t="shared" si="611"/>
        <v>-1.7310385724489397E-4</v>
      </c>
    </row>
    <row r="3364" spans="1:43" x14ac:dyDescent="0.25">
      <c r="A3364" s="1">
        <v>42943</v>
      </c>
      <c r="B3364" s="12">
        <v>10.11</v>
      </c>
      <c r="C3364" s="12">
        <v>12.42</v>
      </c>
      <c r="D3364">
        <v>75.384</v>
      </c>
      <c r="E3364">
        <v>66.649299999999997</v>
      </c>
      <c r="F3364">
        <v>12767.643672</v>
      </c>
      <c r="G3364">
        <v>11290.660669999999</v>
      </c>
      <c r="H3364">
        <f>(1/(1-91/360*VLOOKUP($A3364,Tbills!$B$4:$C$974,2,1)/100))^((1)/91)-1</f>
        <v>3.2827322914652513E-5</v>
      </c>
      <c r="I3364" s="2">
        <f t="shared" si="621"/>
        <v>44.897708687738017</v>
      </c>
      <c r="J3364">
        <f>VLOOKUP(A3364,'VXX-IV'!A$1:C$4500,3,0)</f>
        <v>44.91</v>
      </c>
      <c r="K3364" s="10">
        <f t="shared" si="614"/>
        <v>-2.7368764778401555E-4</v>
      </c>
      <c r="L3364">
        <f t="shared" si="616"/>
        <v>162.26440057885947</v>
      </c>
      <c r="M3364">
        <v>16.239999999999998</v>
      </c>
      <c r="O3364">
        <f t="shared" si="617"/>
        <v>111.27506588613166</v>
      </c>
      <c r="R3364">
        <f t="shared" si="618"/>
        <v>75.621182781993681</v>
      </c>
      <c r="U3364" s="2">
        <f t="shared" si="622"/>
        <v>20.977568037423566</v>
      </c>
      <c r="V3364">
        <f>VLOOKUP(A3364,'VXZ-IV'!A$1:C$4500,3,0)</f>
        <v>20.98</v>
      </c>
      <c r="W3364" s="10">
        <f t="shared" si="624"/>
        <v>-1.1591813996347788E-4</v>
      </c>
      <c r="X3364">
        <f t="shared" si="619"/>
        <v>75.603007960390613</v>
      </c>
      <c r="Y3364">
        <v>75.62</v>
      </c>
      <c r="AA3364" s="10">
        <f t="shared" si="610"/>
        <v>-2.2470298346188855E-4</v>
      </c>
      <c r="AB3364">
        <f t="shared" si="620"/>
        <v>37.260133432971145</v>
      </c>
      <c r="AC3364">
        <f>VLOOKUP(A3364,'VIXY-IV'!A$1:E$2000,4,0)</f>
        <v>37.350299999999997</v>
      </c>
      <c r="AD3364" s="10">
        <f t="shared" si="613"/>
        <v>-2.4140787899655791E-3</v>
      </c>
      <c r="AE3364">
        <f>ROW()</f>
        <v>3364</v>
      </c>
      <c r="AF3364">
        <f t="shared" si="615"/>
        <v>0.81400966183574874</v>
      </c>
      <c r="AG3364">
        <f>AG3363*(1-(AG$1+AG$5))^($A3364-$A3363)*(1+2*(E3364/E3363-1))</f>
        <v>29.976763403803346</v>
      </c>
      <c r="AH3364">
        <f>VLOOKUP(A3364,'UVXY-IV'!A$2:E$2000,4,0)</f>
        <v>149.3415</v>
      </c>
      <c r="AJ3364" s="10">
        <f t="shared" si="612"/>
        <v>-0.79927372228212956</v>
      </c>
      <c r="AK3364">
        <f t="shared" si="623"/>
        <v>90.804031270512084</v>
      </c>
      <c r="AO3364">
        <f>AO3363*(1-AO$1+H3363)^($A3364-$A3363)*(2-E3364/E3363)</f>
        <v>94.128976606876563</v>
      </c>
      <c r="AP3364">
        <v>94.15</v>
      </c>
      <c r="AQ3364" s="10">
        <f t="shared" si="611"/>
        <v>-2.2329679366372979E-4</v>
      </c>
    </row>
    <row r="3365" spans="1:43" x14ac:dyDescent="0.25">
      <c r="A3365" s="1">
        <v>42944</v>
      </c>
      <c r="B3365" s="12">
        <v>10.29</v>
      </c>
      <c r="C3365" s="12">
        <v>12.58</v>
      </c>
      <c r="D3365">
        <v>75.179599999999994</v>
      </c>
      <c r="E3365">
        <v>66.466399999999993</v>
      </c>
      <c r="F3365">
        <v>12775.398838999999</v>
      </c>
      <c r="G3365">
        <v>11297.148064000001</v>
      </c>
      <c r="H3365">
        <f>(1/(1-91/360*VLOOKUP($A3365,Tbills!$B$4:$C$974,2,1)/100))^((1)/91)-1</f>
        <v>3.2827322914652513E-5</v>
      </c>
      <c r="I3365" s="2">
        <f t="shared" si="621"/>
        <v>44.774878966188147</v>
      </c>
      <c r="J3365">
        <f>VLOOKUP(A3365,'VXX-IV'!A$1:C$4500,3,0)</f>
        <v>44.79</v>
      </c>
      <c r="K3365" s="10">
        <f t="shared" si="614"/>
        <v>-3.3759843295044778E-4</v>
      </c>
      <c r="L3365">
        <f t="shared" si="616"/>
        <v>161.3718263071847</v>
      </c>
      <c r="M3365">
        <v>16.16</v>
      </c>
      <c r="O3365">
        <f t="shared" si="617"/>
        <v>110.8132874689403</v>
      </c>
      <c r="R3365">
        <f t="shared" si="618"/>
        <v>75.721519986693266</v>
      </c>
      <c r="U3365" s="2">
        <f t="shared" si="622"/>
        <v>20.989798158418687</v>
      </c>
      <c r="V3365">
        <f>VLOOKUP(A3365,'VXZ-IV'!A$1:C$4500,3,0)</f>
        <v>20.99</v>
      </c>
      <c r="W3365" s="10">
        <f t="shared" si="624"/>
        <v>-9.6160829591296348E-6</v>
      </c>
      <c r="X3365">
        <f t="shared" si="619"/>
        <v>75.559253691997981</v>
      </c>
      <c r="Y3365">
        <v>75.569999999999993</v>
      </c>
      <c r="AA3365" s="10">
        <f t="shared" si="610"/>
        <v>-1.4220336114878496E-4</v>
      </c>
      <c r="AB3365">
        <f t="shared" si="620"/>
        <v>37.157743642493017</v>
      </c>
      <c r="AC3365">
        <f>VLOOKUP(A3365,'VIXY-IV'!A$1:E$2000,4,0)</f>
        <v>37.247599999999998</v>
      </c>
      <c r="AD3365" s="10">
        <f t="shared" si="613"/>
        <v>-2.4124066384675347E-3</v>
      </c>
      <c r="AE3365">
        <f>ROW()</f>
        <v>3365</v>
      </c>
      <c r="AF3365">
        <f t="shared" si="615"/>
        <v>0.81796502384737668</v>
      </c>
      <c r="AG3365">
        <f>AG3364*(1-(AG$1+AG$5))^($A3365-$A3364)*(1+2*(E3365/E3364-1))</f>
        <v>29.811233412567077</v>
      </c>
      <c r="AH3365">
        <f>VLOOKUP(A3365,'UVXY-IV'!A$2:E$2000,4,0)</f>
        <v>148.51400000000001</v>
      </c>
      <c r="AJ3365" s="10">
        <f t="shared" si="612"/>
        <v>-0.79926987750267942</v>
      </c>
      <c r="AK3365">
        <f t="shared" si="623"/>
        <v>91.048976208430105</v>
      </c>
      <c r="AO3365">
        <f>AO3364*(1-AO$1+H3364)^($A3365-$A3364)*(2-E3365/E3364)</f>
        <v>94.386894189296228</v>
      </c>
      <c r="AP3365">
        <v>94.41</v>
      </c>
      <c r="AQ3365" s="10">
        <f t="shared" si="611"/>
        <v>-2.4473901815236232E-4</v>
      </c>
    </row>
    <row r="3366" spans="1:43" x14ac:dyDescent="0.25">
      <c r="A3366" s="1">
        <v>42947</v>
      </c>
      <c r="B3366" s="12">
        <v>10.26</v>
      </c>
      <c r="C3366" s="12">
        <v>12.47</v>
      </c>
      <c r="D3366">
        <v>74.427300000000002</v>
      </c>
      <c r="E3366">
        <v>65.794700000000006</v>
      </c>
      <c r="F3366">
        <v>12671.208360000001</v>
      </c>
      <c r="G3366">
        <v>11203.90094</v>
      </c>
      <c r="H3366">
        <f>(1/(1-91/360*VLOOKUP($A3366,Tbills!$B$4:$C$974,2,1)/100))^((1)/91)-1</f>
        <v>3.2827322914652513E-5</v>
      </c>
      <c r="I3366" s="2">
        <f t="shared" si="621"/>
        <v>44.323587549230894</v>
      </c>
      <c r="J3366">
        <f>VLOOKUP(A3366,'VXX-IV'!A$1:C$4500,3,0)</f>
        <v>44.33</v>
      </c>
      <c r="K3366" s="10">
        <f t="shared" si="614"/>
        <v>-1.4465262280860536E-4</v>
      </c>
      <c r="L3366">
        <f t="shared" si="616"/>
        <v>158.10435351763235</v>
      </c>
      <c r="M3366">
        <v>15.83</v>
      </c>
      <c r="O3366">
        <f t="shared" si="617"/>
        <v>109.1224598720554</v>
      </c>
      <c r="R3366">
        <f t="shared" si="618"/>
        <v>76.09381494562399</v>
      </c>
      <c r="U3366" s="2">
        <f t="shared" si="622"/>
        <v>20.817091828035839</v>
      </c>
      <c r="V3366">
        <f>VLOOKUP(A3366,'VXZ-IV'!A$1:C$4500,3,0)</f>
        <v>20.82</v>
      </c>
      <c r="W3366" s="10">
        <f t="shared" si="624"/>
        <v>-1.3968165053612758E-4</v>
      </c>
      <c r="X3366">
        <f t="shared" si="619"/>
        <v>76.181972349109301</v>
      </c>
      <c r="Y3366">
        <v>76.19</v>
      </c>
      <c r="AA3366" s="10">
        <f t="shared" si="610"/>
        <v>-1.0536357646273586E-4</v>
      </c>
      <c r="AB3366">
        <f t="shared" si="620"/>
        <v>36.781817073686426</v>
      </c>
      <c r="AC3366">
        <f>VLOOKUP(A3366,'VIXY-IV'!A$1:E$2000,4,0)</f>
        <v>36.8703</v>
      </c>
      <c r="AD3366" s="10">
        <f t="shared" si="613"/>
        <v>-2.3998428630517266E-3</v>
      </c>
      <c r="AE3366">
        <f>ROW()</f>
        <v>3366</v>
      </c>
      <c r="AF3366">
        <f t="shared" si="615"/>
        <v>0.82277465918203685</v>
      </c>
      <c r="AG3366">
        <f>AG3365*(1-(AG$1+AG$5))^($A3366-$A3365)*(1+2*(E3366/E3365-1))</f>
        <v>29.205744449628863</v>
      </c>
      <c r="AH3366">
        <f>VLOOKUP(A3366,'UVXY-IV'!A$2:E$2000,4,0)</f>
        <v>145.50749999999999</v>
      </c>
      <c r="AJ3366" s="10">
        <f t="shared" si="612"/>
        <v>-0.79928358023037394</v>
      </c>
      <c r="AK3366">
        <f t="shared" si="623"/>
        <v>91.956254353731708</v>
      </c>
      <c r="AO3366">
        <f>AO3365*(1-AO$1+H3365)^($A3366-$A3365)*(2-E3366/E3365)</f>
        <v>95.339565183303904</v>
      </c>
      <c r="AP3366">
        <v>95.36</v>
      </c>
      <c r="AQ3366" s="10">
        <f t="shared" si="611"/>
        <v>-2.1429128246741591E-4</v>
      </c>
    </row>
    <row r="3367" spans="1:43" x14ac:dyDescent="0.25">
      <c r="A3367" s="1">
        <v>42948</v>
      </c>
      <c r="B3367" s="12">
        <v>10.09</v>
      </c>
      <c r="C3367" s="12">
        <v>12.4</v>
      </c>
      <c r="D3367">
        <v>74.114800000000002</v>
      </c>
      <c r="E3367">
        <v>65.516300000000001</v>
      </c>
      <c r="F3367">
        <v>12518.862292</v>
      </c>
      <c r="G3367">
        <v>11068.828530000001</v>
      </c>
      <c r="H3367">
        <f>(1/(1-91/360*VLOOKUP($A3367,Tbills!$B$4:$C$974,2,1)/100))^((1)/91)-1</f>
        <v>3.2827322914652513E-5</v>
      </c>
      <c r="I3367" s="2">
        <f t="shared" si="621"/>
        <v>44.136408625180913</v>
      </c>
      <c r="J3367">
        <f>VLOOKUP(A3367,'VXX-IV'!A$1:C$4500,3,0)</f>
        <v>44.15</v>
      </c>
      <c r="K3367" s="10">
        <f t="shared" si="614"/>
        <v>-3.0784540926587223E-4</v>
      </c>
      <c r="L3367">
        <f t="shared" si="616"/>
        <v>156.7644252673789</v>
      </c>
      <c r="M3367">
        <v>15.7</v>
      </c>
      <c r="O3367">
        <f t="shared" si="617"/>
        <v>108.42620395819226</v>
      </c>
      <c r="R3367">
        <f t="shared" si="618"/>
        <v>76.251357359031132</v>
      </c>
      <c r="U3367" s="2">
        <f t="shared" si="622"/>
        <v>20.566306227575453</v>
      </c>
      <c r="V3367">
        <f>VLOOKUP(A3367,'VXZ-IV'!A$1:C$4500,3,0)</f>
        <v>20.57</v>
      </c>
      <c r="W3367" s="10">
        <f t="shared" si="624"/>
        <v>-1.7957085194686417E-4</v>
      </c>
      <c r="X3367">
        <f t="shared" si="619"/>
        <v>77.100089175364488</v>
      </c>
      <c r="Y3367">
        <v>77.11</v>
      </c>
      <c r="AA3367" s="10">
        <f t="shared" si="610"/>
        <v>-1.2852839625876467E-4</v>
      </c>
      <c r="AB3367">
        <f t="shared" si="620"/>
        <v>36.626042582439155</v>
      </c>
      <c r="AC3367">
        <f>VLOOKUP(A3367,'VIXY-IV'!A$1:E$2000,4,0)</f>
        <v>36.7121</v>
      </c>
      <c r="AD3367" s="10">
        <f t="shared" si="613"/>
        <v>-2.3441159062228545E-3</v>
      </c>
      <c r="AE3367">
        <f>ROW()</f>
        <v>3367</v>
      </c>
      <c r="AF3367">
        <f t="shared" si="615"/>
        <v>0.81370967741935485</v>
      </c>
      <c r="AG3367">
        <f>AG3366*(1-(AG$1+AG$5))^($A3367-$A3366)*(1+2*(E3367/E3366-1))</f>
        <v>28.957609489945</v>
      </c>
      <c r="AH3367">
        <f>VLOOKUP(A3367,'UVXY-IV'!A$2:E$2000,4,0)</f>
        <v>144.26849999999999</v>
      </c>
      <c r="AJ3367" s="10">
        <f t="shared" si="612"/>
        <v>-0.79927974928730106</v>
      </c>
      <c r="AK3367">
        <f t="shared" si="623"/>
        <v>92.341051869732098</v>
      </c>
      <c r="AO3367">
        <f>AO3366*(1-AO$1+H3366)^($A3367-$A3366)*(2-E3367/E3366)</f>
        <v>95.742581474262508</v>
      </c>
      <c r="AP3367">
        <v>95.76</v>
      </c>
      <c r="AQ3367" s="10">
        <f t="shared" si="611"/>
        <v>-1.8189772073406996E-4</v>
      </c>
    </row>
    <row r="3368" spans="1:43" x14ac:dyDescent="0.25">
      <c r="A3368" s="1">
        <v>42949</v>
      </c>
      <c r="B3368" s="12">
        <v>10.28</v>
      </c>
      <c r="C3368" s="12">
        <v>12.56</v>
      </c>
      <c r="D3368">
        <v>74.900700000000001</v>
      </c>
      <c r="E3368">
        <v>66.2089</v>
      </c>
      <c r="F3368">
        <v>12657.885364</v>
      </c>
      <c r="G3368">
        <v>11191.385489</v>
      </c>
      <c r="H3368">
        <f>(1/(1-91/360*VLOOKUP($A3368,Tbills!$B$4:$C$974,2,1)/100))^((1)/91)-1</f>
        <v>3.2827322914652513E-5</v>
      </c>
      <c r="I3368" s="2">
        <f t="shared" si="621"/>
        <v>44.603335543858933</v>
      </c>
      <c r="J3368">
        <f>VLOOKUP(A3368,'VXX-IV'!A$1:C$4500,3,0)</f>
        <v>44.62</v>
      </c>
      <c r="K3368" s="10">
        <f t="shared" si="614"/>
        <v>-3.7347503677864768E-4</v>
      </c>
      <c r="L3368">
        <f t="shared" si="616"/>
        <v>160.07688739599814</v>
      </c>
      <c r="M3368">
        <v>16.03</v>
      </c>
      <c r="O3368">
        <f t="shared" si="617"/>
        <v>110.14181981156622</v>
      </c>
      <c r="R3368">
        <f t="shared" si="618"/>
        <v>75.844886226109551</v>
      </c>
      <c r="U3368" s="2">
        <f t="shared" si="622"/>
        <v>20.794189826830888</v>
      </c>
      <c r="V3368">
        <f>VLOOKUP(A3368,'VXZ-IV'!A$1:C$4500,3,0)</f>
        <v>20.8</v>
      </c>
      <c r="W3368" s="10">
        <f t="shared" si="624"/>
        <v>-2.7933524851508906E-4</v>
      </c>
      <c r="X3368">
        <f t="shared" si="619"/>
        <v>76.246099753844433</v>
      </c>
      <c r="Y3368">
        <v>76.260000000000005</v>
      </c>
      <c r="AA3368" s="10">
        <f t="shared" si="610"/>
        <v>-1.8227440539697604E-4</v>
      </c>
      <c r="AB3368">
        <f t="shared" si="620"/>
        <v>37.013092246899348</v>
      </c>
      <c r="AC3368">
        <f>VLOOKUP(A3368,'VIXY-IV'!A$1:E$2000,4,0)</f>
        <v>37.101700000000001</v>
      </c>
      <c r="AD3368" s="10">
        <f t="shared" si="613"/>
        <v>-2.3882397060148719E-3</v>
      </c>
      <c r="AE3368">
        <f>ROW()</f>
        <v>3368</v>
      </c>
      <c r="AF3368">
        <f t="shared" si="615"/>
        <v>0.81847133757961776</v>
      </c>
      <c r="AG3368">
        <f>AG3367*(1-(AG$1+AG$5))^($A3368-$A3367)*(1+2*(E3368/E3367-1))</f>
        <v>29.568858844017001</v>
      </c>
      <c r="AH3368">
        <f>VLOOKUP(A3368,'UVXY-IV'!A$2:E$2000,4,0)</f>
        <v>147.31549999999999</v>
      </c>
      <c r="AJ3368" s="10">
        <f t="shared" si="612"/>
        <v>-0.79928209289574415</v>
      </c>
      <c r="AK3368">
        <f t="shared" si="623"/>
        <v>91.360620933636241</v>
      </c>
      <c r="AO3368">
        <f>AO3367*(1-AO$1+H3367)^($A3368-$A3367)*(2-E3368/E3367)</f>
        <v>94.730052925418534</v>
      </c>
      <c r="AP3368">
        <v>94.75</v>
      </c>
      <c r="AQ3368" s="10">
        <f t="shared" si="611"/>
        <v>-2.1052321458014944E-4</v>
      </c>
    </row>
    <row r="3369" spans="1:43" x14ac:dyDescent="0.25">
      <c r="A3369" s="1">
        <v>42950</v>
      </c>
      <c r="B3369" s="12">
        <v>10.44</v>
      </c>
      <c r="C3369" s="12">
        <v>12.74</v>
      </c>
      <c r="D3369">
        <v>75.386200000000002</v>
      </c>
      <c r="E3369">
        <v>66.635900000000007</v>
      </c>
      <c r="F3369">
        <v>12781.369731000001</v>
      </c>
      <c r="G3369">
        <v>11300.195991000001</v>
      </c>
      <c r="H3369">
        <f>(1/(1-91/360*VLOOKUP($A3369,Tbills!$B$4:$C$974,2,1)/100))^((1)/91)-1</f>
        <v>2.9762908445141179E-5</v>
      </c>
      <c r="I3369" s="2">
        <f t="shared" si="621"/>
        <v>44.891355953098852</v>
      </c>
      <c r="J3369">
        <f>VLOOKUP(A3369,'VXX-IV'!A$1:C$4500,3,0)</f>
        <v>44.9</v>
      </c>
      <c r="K3369" s="10">
        <f t="shared" si="614"/>
        <v>-1.9251774835515878E-4</v>
      </c>
      <c r="L3369">
        <f t="shared" si="616"/>
        <v>162.13914613212808</v>
      </c>
      <c r="M3369">
        <v>16.23</v>
      </c>
      <c r="O3369">
        <f t="shared" si="617"/>
        <v>111.20357609288953</v>
      </c>
      <c r="R3369">
        <f t="shared" si="618"/>
        <v>75.596896071747835</v>
      </c>
      <c r="U3369" s="2">
        <f t="shared" si="622"/>
        <v>20.996536164672747</v>
      </c>
      <c r="V3369">
        <f>VLOOKUP(A3369,'VXZ-IV'!A$1:C$4500,3,0)</f>
        <v>21</v>
      </c>
      <c r="W3369" s="10">
        <f t="shared" si="624"/>
        <v>-1.6494453939297493E-4</v>
      </c>
      <c r="X3369">
        <f t="shared" si="619"/>
        <v>75.504236274343853</v>
      </c>
      <c r="Y3369">
        <v>75.52</v>
      </c>
      <c r="AA3369" s="10">
        <f t="shared" si="610"/>
        <v>-2.0873577404845189E-4</v>
      </c>
      <c r="AB3369">
        <f t="shared" si="620"/>
        <v>37.251659858713786</v>
      </c>
      <c r="AC3369">
        <f>VLOOKUP(A3369,'VIXY-IV'!A$1:E$2000,4,0)</f>
        <v>37.341299999999997</v>
      </c>
      <c r="AD3369" s="10">
        <f t="shared" si="613"/>
        <v>-2.4005629500368775E-3</v>
      </c>
      <c r="AE3369">
        <f>ROW()</f>
        <v>3369</v>
      </c>
      <c r="AF3369">
        <f t="shared" si="615"/>
        <v>0.81946624803767654</v>
      </c>
      <c r="AG3369">
        <f>AG3368*(1-(AG$1+AG$5))^($A3369-$A3368)*(1+2*(E3369/E3368-1))</f>
        <v>29.949245498451852</v>
      </c>
      <c r="AH3369">
        <f>VLOOKUP(A3369,'UVXY-IV'!A$2:E$2000,4,0)</f>
        <v>149.21</v>
      </c>
      <c r="AJ3369" s="10">
        <f t="shared" si="612"/>
        <v>-0.79928124456503014</v>
      </c>
      <c r="AK3369">
        <f t="shared" si="623"/>
        <v>90.767182632506234</v>
      </c>
      <c r="AO3369">
        <f>AO3368*(1-AO$1+H3368)^($A3369-$A3368)*(2-E3369/E3368)</f>
        <v>94.118720470589849</v>
      </c>
      <c r="AP3369">
        <v>94.14</v>
      </c>
      <c r="AQ3369" s="10">
        <f t="shared" si="611"/>
        <v>-2.2604131517045545E-4</v>
      </c>
    </row>
    <row r="3370" spans="1:43" x14ac:dyDescent="0.25">
      <c r="A3370" s="1">
        <v>42951</v>
      </c>
      <c r="B3370" s="12">
        <v>10.029999999999999</v>
      </c>
      <c r="C3370" s="12">
        <v>12.75</v>
      </c>
      <c r="D3370">
        <v>75.450400000000002</v>
      </c>
      <c r="E3370">
        <v>66.690700000000007</v>
      </c>
      <c r="F3370">
        <v>12903.87903</v>
      </c>
      <c r="G3370">
        <v>11408.171928</v>
      </c>
      <c r="H3370">
        <f>(1/(1-91/360*VLOOKUP($A3370,Tbills!$B$4:$C$974,2,1)/100))^((1)/91)-1</f>
        <v>2.9762908445141179E-5</v>
      </c>
      <c r="I3370" s="2">
        <f t="shared" si="621"/>
        <v>44.928490550723382</v>
      </c>
      <c r="J3370">
        <f>VLOOKUP(A3370,'VXX-IV'!A$1:C$4500,3,0)</f>
        <v>44.94</v>
      </c>
      <c r="K3370" s="10">
        <f t="shared" si="614"/>
        <v>-2.5610701550105031E-4</v>
      </c>
      <c r="L3370">
        <f t="shared" si="616"/>
        <v>162.40331799761105</v>
      </c>
      <c r="M3370">
        <v>16.260000000000002</v>
      </c>
      <c r="O3370">
        <f t="shared" si="617"/>
        <v>111.3370013786754</v>
      </c>
      <c r="R3370">
        <f t="shared" si="618"/>
        <v>75.562395413152601</v>
      </c>
      <c r="U3370" s="2">
        <f t="shared" si="622"/>
        <v>21.197270872900781</v>
      </c>
      <c r="V3370">
        <f>VLOOKUP(A3370,'VXZ-IV'!A$1:C$4500,3,0)</f>
        <v>21.2</v>
      </c>
      <c r="W3370" s="10">
        <f t="shared" si="624"/>
        <v>-1.2873241034050409E-4</v>
      </c>
      <c r="X3370">
        <f t="shared" si="619"/>
        <v>74.782235977507199</v>
      </c>
      <c r="Y3370">
        <v>74.790000000000006</v>
      </c>
      <c r="AA3370" s="10">
        <f t="shared" si="610"/>
        <v>-1.0381097062184264E-4</v>
      </c>
      <c r="AB3370">
        <f t="shared" si="620"/>
        <v>37.282154414170101</v>
      </c>
      <c r="AC3370">
        <f>VLOOKUP(A3370,'VIXY-IV'!A$1:E$2000,4,0)</f>
        <v>37.372</v>
      </c>
      <c r="AD3370" s="10">
        <f t="shared" si="613"/>
        <v>-2.4040882433346011E-3</v>
      </c>
      <c r="AE3370">
        <f>ROW()</f>
        <v>3370</v>
      </c>
      <c r="AF3370">
        <f t="shared" si="615"/>
        <v>0.78666666666666663</v>
      </c>
      <c r="AG3370">
        <f>AG3369*(1-(AG$1+AG$5))^($A3370-$A3369)*(1+2*(E3370/E3369-1))</f>
        <v>29.997493882697299</v>
      </c>
      <c r="AH3370">
        <f>VLOOKUP(A3370,'UVXY-IV'!A$2:E$2000,4,0)</f>
        <v>149.45150000000001</v>
      </c>
      <c r="AJ3370" s="10">
        <f t="shared" si="612"/>
        <v>-0.79928275137621707</v>
      </c>
      <c r="AK3370">
        <f t="shared" si="623"/>
        <v>90.688313523685267</v>
      </c>
      <c r="AL3370">
        <f>AK3370/2</f>
        <v>45.344156761842633</v>
      </c>
      <c r="AM3370">
        <v>90.673900000000003</v>
      </c>
      <c r="AN3370" s="10">
        <f t="shared" ref="AN3370:AN3413" si="625">AK3370/AM3370-1</f>
        <v>1.589600059692664E-4</v>
      </c>
      <c r="AO3370">
        <f>AO3369*(1-AO$1+H3369)^($A3370-$A3369)*(2-E3370/E3369)</f>
        <v>94.040639864259475</v>
      </c>
      <c r="AP3370">
        <v>94.06</v>
      </c>
      <c r="AQ3370" s="10">
        <f t="shared" si="611"/>
        <v>-2.0582751159392565E-4</v>
      </c>
    </row>
    <row r="3371" spans="1:43" x14ac:dyDescent="0.25">
      <c r="A3371" s="1">
        <v>42954</v>
      </c>
      <c r="B3371" s="12">
        <v>9.93</v>
      </c>
      <c r="C3371" s="12">
        <v>12.66</v>
      </c>
      <c r="D3371">
        <v>74.333100000000002</v>
      </c>
      <c r="E3371">
        <v>65.697100000000006</v>
      </c>
      <c r="F3371">
        <v>12829.926414</v>
      </c>
      <c r="G3371">
        <v>11341.772614</v>
      </c>
      <c r="H3371">
        <f>(1/(1-91/360*VLOOKUP($A3371,Tbills!$B$4:$C$974,2,1)/100))^((1)/91)-1</f>
        <v>2.9762908445141179E-5</v>
      </c>
      <c r="I3371" s="2">
        <f t="shared" si="621"/>
        <v>44.259933512263203</v>
      </c>
      <c r="J3371">
        <f>VLOOKUP(A3371,'VXX-IV'!A$1:C$4500,3,0)</f>
        <v>44.27</v>
      </c>
      <c r="K3371" s="10">
        <f t="shared" si="614"/>
        <v>-2.2738847383785288E-4</v>
      </c>
      <c r="L3371">
        <f t="shared" si="616"/>
        <v>157.55684494307303</v>
      </c>
      <c r="M3371">
        <v>15.77</v>
      </c>
      <c r="O3371">
        <f t="shared" si="617"/>
        <v>108.83784455459543</v>
      </c>
      <c r="R3371">
        <f t="shared" si="618"/>
        <v>76.114960089504606</v>
      </c>
      <c r="U3371" s="2">
        <f t="shared" si="622"/>
        <v>21.074246845584266</v>
      </c>
      <c r="V3371">
        <f>VLOOKUP(A3371,'VXZ-IV'!A$1:C$4500,3,0)</f>
        <v>21.08</v>
      </c>
      <c r="W3371" s="10">
        <f t="shared" si="624"/>
        <v>-2.7292003869694437E-4</v>
      </c>
      <c r="X3371">
        <f t="shared" si="619"/>
        <v>75.21586323009447</v>
      </c>
      <c r="Y3371">
        <v>75.23</v>
      </c>
      <c r="AA3371" s="10">
        <f t="shared" si="610"/>
        <v>-1.8791399581996604E-4</v>
      </c>
      <c r="AB3371">
        <f t="shared" si="620"/>
        <v>36.726286365110631</v>
      </c>
      <c r="AC3371">
        <f>VLOOKUP(A3371,'VIXY-IV'!A$1:E$2000,4,0)</f>
        <v>36.814999999999998</v>
      </c>
      <c r="AD3371" s="10">
        <f t="shared" si="613"/>
        <v>-2.4097143797192633E-3</v>
      </c>
      <c r="AE3371">
        <f>ROW()</f>
        <v>3371</v>
      </c>
      <c r="AF3371">
        <f t="shared" si="615"/>
        <v>0.78436018957345965</v>
      </c>
      <c r="AG3371">
        <f>AG3370*(1-(AG$1+AG$5))^($A3371-$A3370)*(1+2*(E3371/E3370-1))</f>
        <v>29.100708655123192</v>
      </c>
      <c r="AH3371">
        <f>VLOOKUP(A3371,'UVXY-IV'!A$2:E$2000,4,0)</f>
        <v>144.99100000000001</v>
      </c>
      <c r="AJ3371" s="10">
        <f t="shared" si="612"/>
        <v>-0.79929299987500468</v>
      </c>
      <c r="AK3371">
        <f t="shared" si="623"/>
        <v>92.026585358462455</v>
      </c>
      <c r="AL3371">
        <f t="shared" ref="AL3371:AL3414" si="626">AK3371/2</f>
        <v>46.013292679231228</v>
      </c>
      <c r="AM3371">
        <v>92.019499999999994</v>
      </c>
      <c r="AN3371" s="10">
        <f t="shared" si="625"/>
        <v>7.6998445573517316E-5</v>
      </c>
      <c r="AO3371">
        <f>AO3370*(1-AO$1+H3370)^($A3371-$A3370)*(2-E3371/E3370)</f>
        <v>95.439648248560275</v>
      </c>
      <c r="AP3371">
        <v>95.46</v>
      </c>
      <c r="AQ3371" s="10">
        <f t="shared" si="611"/>
        <v>-2.131966419413045E-4</v>
      </c>
    </row>
    <row r="3372" spans="1:43" x14ac:dyDescent="0.25">
      <c r="A3372" s="1">
        <v>42955</v>
      </c>
      <c r="B3372" s="12">
        <v>10.96</v>
      </c>
      <c r="C3372" s="12">
        <v>13.2</v>
      </c>
      <c r="D3372">
        <v>76.5702</v>
      </c>
      <c r="E3372">
        <v>67.672300000000007</v>
      </c>
      <c r="F3372">
        <v>13080.938043</v>
      </c>
      <c r="G3372">
        <v>11563.331631999999</v>
      </c>
      <c r="H3372">
        <f>(1/(1-91/360*VLOOKUP($A3372,Tbills!$B$4:$C$974,2,1)/100))^((1)/91)-1</f>
        <v>2.9762908445141179E-5</v>
      </c>
      <c r="I3372" s="2">
        <f t="shared" si="621"/>
        <v>45.590851522757745</v>
      </c>
      <c r="J3372">
        <f>VLOOKUP(A3372,'VXX-IV'!A$1:C$4500,3,0)</f>
        <v>45.61</v>
      </c>
      <c r="K3372" s="10">
        <f t="shared" si="614"/>
        <v>-4.1983067840944965E-4</v>
      </c>
      <c r="L3372">
        <f t="shared" si="616"/>
        <v>167.0282386899994</v>
      </c>
      <c r="M3372">
        <v>16.72</v>
      </c>
      <c r="O3372">
        <f t="shared" si="617"/>
        <v>113.74236762903747</v>
      </c>
      <c r="R3372">
        <f t="shared" si="618"/>
        <v>74.967363195725085</v>
      </c>
      <c r="U3372" s="2">
        <f t="shared" si="622"/>
        <v>21.486030905864464</v>
      </c>
      <c r="V3372">
        <f>VLOOKUP(A3372,'VXZ-IV'!A$1:C$4500,3,0)</f>
        <v>21.49</v>
      </c>
      <c r="W3372" s="10">
        <f t="shared" si="624"/>
        <v>-1.8469493418027394E-4</v>
      </c>
      <c r="X3372">
        <f t="shared" si="619"/>
        <v>73.746005287476322</v>
      </c>
      <c r="Y3372">
        <v>73.760000000000005</v>
      </c>
      <c r="AA3372" s="10">
        <f t="shared" ref="AA3372:AA3435" si="627">X3372/Y3372-1</f>
        <v>-1.8973308736014438E-4</v>
      </c>
      <c r="AB3372">
        <f t="shared" si="620"/>
        <v>37.830328981907371</v>
      </c>
      <c r="AC3372">
        <f>VLOOKUP(A3372,'VIXY-IV'!A$1:E$2000,4,0)</f>
        <v>37.917700000000004</v>
      </c>
      <c r="AD3372" s="10">
        <f t="shared" si="613"/>
        <v>-2.304227790520863E-3</v>
      </c>
      <c r="AE3372">
        <f>ROW()</f>
        <v>3372</v>
      </c>
      <c r="AF3372">
        <f t="shared" si="615"/>
        <v>0.83030303030303043</v>
      </c>
      <c r="AG3372">
        <f>AG3371*(1-(AG$1+AG$5))^($A3372-$A3371)*(1+2*(E3372/E3371-1))</f>
        <v>30.849509429746448</v>
      </c>
      <c r="AH3372">
        <f>VLOOKUP(A3372,'UVXY-IV'!A$2:E$2000,4,0)</f>
        <v>153.696</v>
      </c>
      <c r="AJ3372" s="10">
        <f t="shared" si="612"/>
        <v>-0.79928228821995073</v>
      </c>
      <c r="AK3372">
        <f t="shared" si="623"/>
        <v>89.255625387947902</v>
      </c>
      <c r="AL3372">
        <f t="shared" si="626"/>
        <v>44.627812693973951</v>
      </c>
      <c r="AM3372">
        <v>89.241</v>
      </c>
      <c r="AN3372" s="10">
        <f t="shared" si="625"/>
        <v>1.6388641933540171E-4</v>
      </c>
      <c r="AO3372">
        <f>AO3371*(1-AO$1+H3371)^($A3372-$A3371)*(2-E3372/E3371)</f>
        <v>92.569562309058156</v>
      </c>
      <c r="AP3372">
        <v>92.6</v>
      </c>
      <c r="AQ3372" s="10">
        <f t="shared" ref="AQ3372:AQ3414" si="628">AO3372/AP3372-1</f>
        <v>-3.2870076611057897E-4</v>
      </c>
    </row>
    <row r="3373" spans="1:43" x14ac:dyDescent="0.25">
      <c r="A3373" s="1">
        <v>42956</v>
      </c>
      <c r="B3373" s="12">
        <v>11.11</v>
      </c>
      <c r="C3373" s="12">
        <v>13.49</v>
      </c>
      <c r="D3373">
        <v>77.561999999999998</v>
      </c>
      <c r="E3373">
        <v>68.546800000000005</v>
      </c>
      <c r="F3373">
        <v>13186.177342999999</v>
      </c>
      <c r="G3373">
        <v>11656.017264</v>
      </c>
      <c r="H3373">
        <f>(1/(1-91/360*VLOOKUP($A3373,Tbills!$B$4:$C$974,2,1)/100))^((1)/91)-1</f>
        <v>2.9762908445141179E-5</v>
      </c>
      <c r="I3373" s="2">
        <f t="shared" si="621"/>
        <v>46.180255538917585</v>
      </c>
      <c r="J3373">
        <f>VLOOKUP(A3373,'VXX-IV'!A$1:C$4500,3,0)</f>
        <v>46.19</v>
      </c>
      <c r="K3373" s="10">
        <f t="shared" si="614"/>
        <v>-2.1096473441029051E-4</v>
      </c>
      <c r="L3373">
        <f t="shared" si="616"/>
        <v>171.34246072701427</v>
      </c>
      <c r="M3373">
        <v>17.149999999999999</v>
      </c>
      <c r="O3373">
        <f t="shared" si="617"/>
        <v>115.94322584571809</v>
      </c>
      <c r="R3373">
        <f t="shared" si="618"/>
        <v>74.47961067642828</v>
      </c>
      <c r="U3373" s="2">
        <f t="shared" si="622"/>
        <v>21.658363083267478</v>
      </c>
      <c r="V3373">
        <f>VLOOKUP(A3373,'VXZ-IV'!A$1:C$4500,3,0)</f>
        <v>21.66</v>
      </c>
      <c r="W3373" s="10">
        <f t="shared" si="624"/>
        <v>-7.5573256349104057E-5</v>
      </c>
      <c r="X3373">
        <f t="shared" si="619"/>
        <v>73.15436736712725</v>
      </c>
      <c r="Y3373">
        <v>73.17</v>
      </c>
      <c r="AA3373" s="10">
        <f t="shared" si="627"/>
        <v>-2.1364811907542691E-4</v>
      </c>
      <c r="AB3373">
        <f t="shared" si="620"/>
        <v>38.319049684269771</v>
      </c>
      <c r="AC3373">
        <f>VLOOKUP(A3373,'VIXY-IV'!A$1:E$2000,4,0)</f>
        <v>38.4071</v>
      </c>
      <c r="AD3373" s="10">
        <f t="shared" si="613"/>
        <v>-2.2925530886276357E-3</v>
      </c>
      <c r="AE3373">
        <f>ROW()</f>
        <v>3373</v>
      </c>
      <c r="AF3373">
        <f t="shared" si="615"/>
        <v>0.82357301704966634</v>
      </c>
      <c r="AG3373">
        <f>AG3372*(1-(AG$1+AG$5))^($A3373-$A3372)*(1+2*(E3373/E3372-1))</f>
        <v>31.645752834604746</v>
      </c>
      <c r="AH3373">
        <f>VLOOKUP(A3373,'UVXY-IV'!A$2:E$2000,4,0)</f>
        <v>157.65899999999999</v>
      </c>
      <c r="AJ3373" s="10">
        <f t="shared" si="612"/>
        <v>-0.79927721960303733</v>
      </c>
      <c r="AK3373">
        <f t="shared" si="623"/>
        <v>88.098109974813511</v>
      </c>
      <c r="AL3373">
        <f t="shared" si="626"/>
        <v>44.049054987406755</v>
      </c>
      <c r="AM3373">
        <v>88.0852</v>
      </c>
      <c r="AN3373" s="10">
        <f t="shared" si="625"/>
        <v>1.4656236023213864E-4</v>
      </c>
      <c r="AO3373">
        <f>AO3372*(1-AO$1+H3372)^($A3373-$A3372)*(2-E3373/E3372)</f>
        <v>91.372665681065953</v>
      </c>
      <c r="AP3373">
        <v>91.39</v>
      </c>
      <c r="AQ3373" s="10">
        <f t="shared" si="628"/>
        <v>-1.8967413211568029E-4</v>
      </c>
    </row>
    <row r="3374" spans="1:43" x14ac:dyDescent="0.25">
      <c r="A3374" s="1">
        <v>42957</v>
      </c>
      <c r="B3374" s="12">
        <v>16.04</v>
      </c>
      <c r="C3374" s="12">
        <v>16.21</v>
      </c>
      <c r="D3374">
        <v>92.343800000000002</v>
      </c>
      <c r="E3374">
        <v>81.608400000000003</v>
      </c>
      <c r="F3374">
        <v>13976.325524</v>
      </c>
      <c r="G3374">
        <v>12354.127571999999</v>
      </c>
      <c r="H3374">
        <f>(1/(1-91/360*VLOOKUP($A3374,Tbills!$B$4:$C$974,2,1)/100))^((1)/91)-1</f>
        <v>2.8927359041031053E-5</v>
      </c>
      <c r="I3374" s="2">
        <f t="shared" si="621"/>
        <v>54.979968266735618</v>
      </c>
      <c r="J3374">
        <f>VLOOKUP(A3374,'VXX-IV'!A$1:C$4500,3,0)</f>
        <v>54.99</v>
      </c>
      <c r="K3374" s="10">
        <f t="shared" si="614"/>
        <v>-1.8242831904680124E-4</v>
      </c>
      <c r="L3374">
        <f t="shared" si="616"/>
        <v>236.63725673241797</v>
      </c>
      <c r="M3374">
        <v>23.69</v>
      </c>
      <c r="O3374">
        <f t="shared" si="617"/>
        <v>149.07769290958677</v>
      </c>
      <c r="R3374">
        <f t="shared" si="618"/>
        <v>67.380515718831077</v>
      </c>
      <c r="U3374" s="2">
        <f t="shared" si="622"/>
        <v>22.955625719660297</v>
      </c>
      <c r="V3374">
        <f>VLOOKUP(A3374,'VXZ-IV'!A$1:C$4500,3,0)</f>
        <v>22.96</v>
      </c>
      <c r="W3374" s="10">
        <f t="shared" si="624"/>
        <v>-1.9051743639819652E-4</v>
      </c>
      <c r="X3374">
        <f t="shared" si="619"/>
        <v>68.772400784832854</v>
      </c>
      <c r="Y3374">
        <v>68.78</v>
      </c>
      <c r="AA3374" s="10">
        <f t="shared" si="627"/>
        <v>-1.1048582679773489E-4</v>
      </c>
      <c r="AB3374">
        <f t="shared" si="620"/>
        <v>45.620576801109756</v>
      </c>
      <c r="AC3374">
        <f>VLOOKUP(A3374,'VIXY-IV'!A$1:E$2000,4,0)</f>
        <v>45.716000000000001</v>
      </c>
      <c r="AD3374" s="10">
        <f t="shared" si="613"/>
        <v>-2.0873042018165755E-3</v>
      </c>
      <c r="AE3374">
        <f>ROW()</f>
        <v>3374</v>
      </c>
      <c r="AF3374">
        <f t="shared" si="615"/>
        <v>0.98951264651449711</v>
      </c>
      <c r="AG3374">
        <f>AG3373*(1-(AG$1+AG$5))^($A3374-$A3373)*(1+2*(E3374/E3373-1))</f>
        <v>43.704483112424292</v>
      </c>
      <c r="AH3374">
        <f>VLOOKUP(A3374,'UVXY-IV'!A$2:E$2000,4,0)</f>
        <v>217.70050000000001</v>
      </c>
      <c r="AJ3374" s="10">
        <f t="shared" si="612"/>
        <v>-0.79924491164501554</v>
      </c>
      <c r="AK3374">
        <f t="shared" si="623"/>
        <v>71.307684453857945</v>
      </c>
      <c r="AL3374">
        <f t="shared" si="626"/>
        <v>35.653842226928973</v>
      </c>
      <c r="AM3374">
        <v>71.275899999999993</v>
      </c>
      <c r="AN3374" s="10">
        <f t="shared" si="625"/>
        <v>4.4593549654159403E-4</v>
      </c>
      <c r="AO3374">
        <f>AO3373*(1-AO$1+H3373)^($A3374-$A3373)*(2-E3374/E3373)</f>
        <v>73.961060304323183</v>
      </c>
      <c r="AP3374">
        <v>73.98</v>
      </c>
      <c r="AQ3374" s="10">
        <f t="shared" si="628"/>
        <v>-2.560110256396575E-4</v>
      </c>
    </row>
    <row r="3375" spans="1:43" x14ac:dyDescent="0.25">
      <c r="A3375" s="1">
        <v>42958</v>
      </c>
      <c r="B3375" s="12">
        <v>15.51</v>
      </c>
      <c r="C3375" s="12">
        <v>16.39</v>
      </c>
      <c r="D3375">
        <v>92.771000000000001</v>
      </c>
      <c r="E3375">
        <v>81.983500000000006</v>
      </c>
      <c r="F3375">
        <v>14187.9789</v>
      </c>
      <c r="G3375">
        <v>12540.857486000001</v>
      </c>
      <c r="H3375">
        <f>(1/(1-91/360*VLOOKUP($A3375,Tbills!$B$4:$C$974,2,1)/100))^((1)/91)-1</f>
        <v>2.8927359041031053E-5</v>
      </c>
      <c r="I3375" s="2">
        <f t="shared" si="621"/>
        <v>55.232969258141985</v>
      </c>
      <c r="J3375">
        <f>VLOOKUP(A3375,'VXX-IV'!A$1:C$4500,3,0)</f>
        <v>55.25</v>
      </c>
      <c r="K3375" s="10">
        <f t="shared" si="614"/>
        <v>-3.0824872141199666E-4</v>
      </c>
      <c r="L3375">
        <f t="shared" si="616"/>
        <v>238.80870016066478</v>
      </c>
      <c r="M3375">
        <v>23.91</v>
      </c>
      <c r="O3375">
        <f t="shared" si="617"/>
        <v>150.10045233212685</v>
      </c>
      <c r="R3375">
        <f t="shared" si="618"/>
        <v>67.222624851359825</v>
      </c>
      <c r="U3375" s="2">
        <f t="shared" si="622"/>
        <v>23.302690768719735</v>
      </c>
      <c r="V3375">
        <f>VLOOKUP(A3375,'VXZ-IV'!A$1:C$4500,3,0)</f>
        <v>23.31</v>
      </c>
      <c r="W3375" s="10">
        <f t="shared" si="624"/>
        <v>-3.1356633548962343E-4</v>
      </c>
      <c r="X3375">
        <f t="shared" si="619"/>
        <v>67.732375256501598</v>
      </c>
      <c r="Y3375">
        <v>67.739999999999995</v>
      </c>
      <c r="AA3375" s="10">
        <f t="shared" si="627"/>
        <v>-1.1255895332740185E-4</v>
      </c>
      <c r="AB3375">
        <f t="shared" si="620"/>
        <v>45.830091860957801</v>
      </c>
      <c r="AC3375">
        <f>VLOOKUP(A3375,'VIXY-IV'!A$1:E$2000,4,0)</f>
        <v>45.921799999999998</v>
      </c>
      <c r="AD3375" s="10">
        <f t="shared" si="613"/>
        <v>-1.997050181878679E-3</v>
      </c>
      <c r="AE3375">
        <f>ROW()</f>
        <v>3375</v>
      </c>
      <c r="AF3375">
        <f t="shared" si="615"/>
        <v>0.94630872483221473</v>
      </c>
      <c r="AG3375">
        <f>AG3374*(1-(AG$1+AG$5))^($A3375-$A3374)*(1+2*(E3375/E3374-1))</f>
        <v>44.104758170288875</v>
      </c>
      <c r="AH3375">
        <f>VLOOKUP(A3375,'UVXY-IV'!A$2:E$2000,4,0)</f>
        <v>219.68</v>
      </c>
      <c r="AJ3375" s="10">
        <f t="shared" ref="AJ3375:AJ3438" si="629">AG3375/AH3375-1</f>
        <v>-0.79923180002599747</v>
      </c>
      <c r="AK3375">
        <f t="shared" si="623"/>
        <v>70.976624136101066</v>
      </c>
      <c r="AL3375">
        <f t="shared" si="626"/>
        <v>35.488312068050533</v>
      </c>
      <c r="AM3375">
        <v>70.941400000000002</v>
      </c>
      <c r="AN3375" s="10">
        <f t="shared" si="625"/>
        <v>4.9652440043557178E-4</v>
      </c>
      <c r="AO3375">
        <f>AO3374*(1-AO$1+H3374)^($A3375-$A3374)*(2-E3375/E3374)</f>
        <v>73.620516773759945</v>
      </c>
      <c r="AP3375">
        <v>73.64</v>
      </c>
      <c r="AQ3375" s="10">
        <f t="shared" si="628"/>
        <v>-2.645739576324635E-4</v>
      </c>
    </row>
    <row r="3376" spans="1:43" x14ac:dyDescent="0.25">
      <c r="A3376" s="1">
        <v>42961</v>
      </c>
      <c r="B3376" s="12">
        <v>12.33</v>
      </c>
      <c r="C3376" s="12">
        <v>13.92</v>
      </c>
      <c r="D3376">
        <v>79.506500000000003</v>
      </c>
      <c r="E3376">
        <v>70.254300000000001</v>
      </c>
      <c r="F3376">
        <v>13186.790817999999</v>
      </c>
      <c r="G3376">
        <v>11654.811723000001</v>
      </c>
      <c r="H3376">
        <f>(1/(1-91/360*VLOOKUP($A3376,Tbills!$B$4:$C$974,2,1)/100))^((1)/91)-1</f>
        <v>2.8927359041031053E-5</v>
      </c>
      <c r="I3376" s="2">
        <f t="shared" si="621"/>
        <v>47.332235781604766</v>
      </c>
      <c r="J3376">
        <f>VLOOKUP(A3376,'VXX-IV'!A$1:C$4500,3,0)</f>
        <v>47.34</v>
      </c>
      <c r="K3376" s="10">
        <f t="shared" si="614"/>
        <v>-1.6400968304264296E-4</v>
      </c>
      <c r="L3376">
        <f t="shared" si="616"/>
        <v>170.4686985192244</v>
      </c>
      <c r="M3376">
        <v>17.07</v>
      </c>
      <c r="O3376">
        <f t="shared" si="617"/>
        <v>117.87671963809635</v>
      </c>
      <c r="R3376">
        <f t="shared" si="618"/>
        <v>72.02155360313499</v>
      </c>
      <c r="U3376" s="2">
        <f t="shared" si="622"/>
        <v>21.656730184831591</v>
      </c>
      <c r="V3376">
        <f>VLOOKUP(A3376,'VXZ-IV'!A$1:C$4500,3,0)</f>
        <v>21.66</v>
      </c>
      <c r="W3376" s="10">
        <f t="shared" si="624"/>
        <v>-1.5096099577138755E-4</v>
      </c>
      <c r="X3376">
        <f t="shared" si="619"/>
        <v>72.516098943665241</v>
      </c>
      <c r="Y3376">
        <v>72.53</v>
      </c>
      <c r="AA3376" s="10">
        <f t="shared" si="627"/>
        <v>-1.9165940072740639E-4</v>
      </c>
      <c r="AB3376">
        <f t="shared" si="620"/>
        <v>39.272837034942121</v>
      </c>
      <c r="AC3376">
        <f>VLOOKUP(A3376,'VIXY-IV'!A$1:E$2000,4,0)</f>
        <v>39.350099999999998</v>
      </c>
      <c r="AD3376" s="10">
        <f t="shared" ref="AD3376:AD3414" si="630">AB3376/AC3376-1</f>
        <v>-1.9634756978477164E-3</v>
      </c>
      <c r="AE3376">
        <f>ROW()</f>
        <v>3376</v>
      </c>
      <c r="AF3376">
        <f t="shared" si="615"/>
        <v>0.88577586206896552</v>
      </c>
      <c r="AG3376">
        <f>AG3375*(1-(AG$1+AG$5))^($A3376-$A3375)*(1+2*(E3376/E3375-1))</f>
        <v>31.481632754106194</v>
      </c>
      <c r="AH3376">
        <f>VLOOKUP(A3376,'UVXY-IV'!A$2:E$2000,4,0)</f>
        <v>156.82050000000001</v>
      </c>
      <c r="AJ3376" s="10">
        <f t="shared" si="629"/>
        <v>-0.79925052685008535</v>
      </c>
      <c r="AK3376">
        <f t="shared" si="623"/>
        <v>81.119758887057131</v>
      </c>
      <c r="AL3376">
        <f t="shared" si="626"/>
        <v>40.559879443528565</v>
      </c>
      <c r="AM3376">
        <v>81.084900000000005</v>
      </c>
      <c r="AN3376" s="10">
        <f t="shared" si="625"/>
        <v>4.2990602513071074E-4</v>
      </c>
      <c r="AO3376">
        <f>AO3375*(1-AO$1+H3375)^($A3376-$A3375)*(2-E3376/E3375)</f>
        <v>84.151208516227783</v>
      </c>
      <c r="AP3376">
        <v>84.17</v>
      </c>
      <c r="AQ3376" s="10">
        <f t="shared" si="628"/>
        <v>-2.2325631189523687E-4</v>
      </c>
    </row>
    <row r="3377" spans="1:43" x14ac:dyDescent="0.25">
      <c r="A3377" s="1">
        <v>42962</v>
      </c>
      <c r="B3377" s="12">
        <v>12.04</v>
      </c>
      <c r="C3377" s="12">
        <v>13.9</v>
      </c>
      <c r="D3377">
        <v>79.471000000000004</v>
      </c>
      <c r="E3377">
        <v>70.2209</v>
      </c>
      <c r="F3377">
        <v>13273.454442</v>
      </c>
      <c r="G3377">
        <v>11731.070033</v>
      </c>
      <c r="H3377">
        <f>(1/(1-91/360*VLOOKUP($A3377,Tbills!$B$4:$C$974,2,1)/100))^((1)/91)-1</f>
        <v>2.8927359041031053E-5</v>
      </c>
      <c r="I3377" s="2">
        <f t="shared" si="621"/>
        <v>47.309948118138387</v>
      </c>
      <c r="J3377">
        <f>VLOOKUP(A3377,'VXX-IV'!A$1:C$4500,3,0)</f>
        <v>47.32</v>
      </c>
      <c r="K3377" s="10">
        <f t="shared" si="614"/>
        <v>-2.1242353891826049E-4</v>
      </c>
      <c r="L3377">
        <f t="shared" si="616"/>
        <v>170.30383924289873</v>
      </c>
      <c r="M3377">
        <v>17.05</v>
      </c>
      <c r="O3377">
        <f t="shared" si="617"/>
        <v>117.7886895150628</v>
      </c>
      <c r="R3377">
        <f t="shared" si="618"/>
        <v>72.035417150441063</v>
      </c>
      <c r="U3377" s="2">
        <f t="shared" si="622"/>
        <v>21.798526733985547</v>
      </c>
      <c r="V3377">
        <f>VLOOKUP(A3377,'VXZ-IV'!A$1:C$4500,3,0)</f>
        <v>21.8</v>
      </c>
      <c r="W3377" s="10">
        <f t="shared" si="624"/>
        <v>-6.7581009837280881E-5</v>
      </c>
      <c r="X3377">
        <f t="shared" si="619"/>
        <v>72.041040072971768</v>
      </c>
      <c r="Y3377">
        <v>72.05</v>
      </c>
      <c r="AA3377" s="10">
        <f t="shared" si="627"/>
        <v>-1.243570718699738E-4</v>
      </c>
      <c r="AB3377">
        <f t="shared" si="620"/>
        <v>39.254018234790642</v>
      </c>
      <c r="AC3377">
        <f>VLOOKUP(A3377,'VIXY-IV'!A$1:E$2000,4,0)</f>
        <v>39.331400000000002</v>
      </c>
      <c r="AD3377" s="10">
        <f t="shared" si="630"/>
        <v>-1.9674297179698153E-3</v>
      </c>
      <c r="AE3377">
        <f>ROW()</f>
        <v>3377</v>
      </c>
      <c r="AF3377">
        <f t="shared" si="615"/>
        <v>0.86618705035971211</v>
      </c>
      <c r="AG3377">
        <f>AG3376*(1-(AG$1+AG$5))^($A3377-$A3376)*(1+2*(E3377/E3376-1))</f>
        <v>31.45063914748944</v>
      </c>
      <c r="AH3377">
        <f>VLOOKUP(A3377,'UVXY-IV'!A$2:E$2000,4,0)</f>
        <v>156.6645</v>
      </c>
      <c r="AJ3377" s="10">
        <f t="shared" si="629"/>
        <v>-0.79924846313306819</v>
      </c>
      <c r="AK3377">
        <f t="shared" si="623"/>
        <v>81.154544520473436</v>
      </c>
      <c r="AL3377">
        <f t="shared" si="626"/>
        <v>40.577272260236718</v>
      </c>
      <c r="AM3377">
        <v>81.103399999999993</v>
      </c>
      <c r="AN3377" s="10">
        <f t="shared" si="625"/>
        <v>6.3060883358079245E-4</v>
      </c>
      <c r="AO3377">
        <f>AO3376*(1-AO$1+H3376)^($A3377-$A3376)*(2-E3377/E3376)</f>
        <v>84.190536833120348</v>
      </c>
      <c r="AP3377">
        <v>84.22</v>
      </c>
      <c r="AQ3377" s="10">
        <f t="shared" si="628"/>
        <v>-3.4983575017399904E-4</v>
      </c>
    </row>
    <row r="3378" spans="1:43" x14ac:dyDescent="0.25">
      <c r="A3378" s="1">
        <v>42963</v>
      </c>
      <c r="B3378" s="12">
        <v>11.74</v>
      </c>
      <c r="C3378" s="12">
        <v>13.58</v>
      </c>
      <c r="D3378">
        <v>78.870099999999994</v>
      </c>
      <c r="E3378">
        <v>69.687899999999999</v>
      </c>
      <c r="F3378">
        <v>13144.621437</v>
      </c>
      <c r="G3378">
        <v>11616.868161</v>
      </c>
      <c r="H3378">
        <f>(1/(1-91/360*VLOOKUP($A3378,Tbills!$B$4:$C$974,2,1)/100))^((1)/91)-1</f>
        <v>2.8927359041031053E-5</v>
      </c>
      <c r="I3378" s="2">
        <f t="shared" si="621"/>
        <v>46.951080969224172</v>
      </c>
      <c r="J3378">
        <f>VLOOKUP(A3378,'VXX-IV'!A$1:C$4500,3,0)</f>
        <v>46.97</v>
      </c>
      <c r="K3378" s="10">
        <f t="shared" si="614"/>
        <v>-4.0278966948747996E-4</v>
      </c>
      <c r="L3378">
        <f t="shared" si="616"/>
        <v>167.71578346929695</v>
      </c>
      <c r="M3378">
        <v>16.86</v>
      </c>
      <c r="O3378">
        <f t="shared" si="617"/>
        <v>116.44368236129579</v>
      </c>
      <c r="R3378">
        <f t="shared" si="618"/>
        <v>72.305534790823131</v>
      </c>
      <c r="U3378" s="2">
        <f t="shared" si="622"/>
        <v>21.58642246072402</v>
      </c>
      <c r="V3378">
        <f>VLOOKUP(A3378,'VXZ-IV'!A$1:C$4500,3,0)</f>
        <v>21.59</v>
      </c>
      <c r="W3378" s="10">
        <f t="shared" si="624"/>
        <v>-1.6570353293099416E-4</v>
      </c>
      <c r="X3378">
        <f t="shared" si="619"/>
        <v>72.741772789611346</v>
      </c>
      <c r="Y3378">
        <v>72.680000000000007</v>
      </c>
      <c r="AA3378" s="10">
        <f t="shared" si="627"/>
        <v>8.49928310557857E-4</v>
      </c>
      <c r="AB3378">
        <f t="shared" si="620"/>
        <v>38.955920420631649</v>
      </c>
      <c r="AC3378">
        <f>VLOOKUP(A3378,'VIXY-IV'!A$1:E$2000,4,0)</f>
        <v>39.032899999999998</v>
      </c>
      <c r="AD3378" s="10">
        <f t="shared" si="630"/>
        <v>-1.9721716646302623E-3</v>
      </c>
      <c r="AE3378">
        <f>ROW()</f>
        <v>3378</v>
      </c>
      <c r="AF3378">
        <f t="shared" si="615"/>
        <v>0.86450662739322537</v>
      </c>
      <c r="AG3378">
        <f>AG3377*(1-(AG$1+AG$5))^($A3378-$A3377)*(1+2*(E3378/E3377-1))</f>
        <v>30.972153757819793</v>
      </c>
      <c r="AH3378">
        <f>VLOOKUP(A3378,'UVXY-IV'!A$2:E$2000,4,0)</f>
        <v>154.27799999999999</v>
      </c>
      <c r="AJ3378" s="10">
        <f t="shared" si="629"/>
        <v>-0.79924452120315403</v>
      </c>
      <c r="AK3378">
        <f t="shared" si="623"/>
        <v>81.766726030371544</v>
      </c>
      <c r="AL3378">
        <f t="shared" si="626"/>
        <v>40.883363015185772</v>
      </c>
      <c r="AM3378">
        <v>81.712900000000005</v>
      </c>
      <c r="AN3378" s="10">
        <f t="shared" si="625"/>
        <v>6.5872133251354548E-4</v>
      </c>
      <c r="AO3378">
        <f>AO3377*(1-AO$1+H3377)^($A3378-$A3377)*(2-E3378/E3377)</f>
        <v>84.828887389055652</v>
      </c>
      <c r="AP3378">
        <v>84.69</v>
      </c>
      <c r="AQ3378" s="10">
        <f t="shared" si="628"/>
        <v>1.6399502781396791E-3</v>
      </c>
    </row>
    <row r="3379" spans="1:43" x14ac:dyDescent="0.25">
      <c r="A3379" s="1">
        <v>42964</v>
      </c>
      <c r="B3379" s="12">
        <v>15.55</v>
      </c>
      <c r="C3379" s="12">
        <v>16.14</v>
      </c>
      <c r="D3379">
        <v>89.856499999999997</v>
      </c>
      <c r="E3379">
        <v>79.393199999999993</v>
      </c>
      <c r="F3379">
        <v>13687.294205</v>
      </c>
      <c r="G3379">
        <v>12096.13193</v>
      </c>
      <c r="H3379">
        <f>(1/(1-91/360*VLOOKUP($A3379,Tbills!$B$4:$C$974,2,1)/100))^((1)/91)-1</f>
        <v>2.8231025116731701E-5</v>
      </c>
      <c r="I3379" s="2">
        <f t="shared" si="621"/>
        <v>53.489940247101487</v>
      </c>
      <c r="J3379">
        <f>VLOOKUP(A3379,'VXX-IV'!A$1:C$4500,3,0)</f>
        <v>53.51</v>
      </c>
      <c r="K3379" s="10">
        <f t="shared" si="614"/>
        <v>-3.748785815457234E-4</v>
      </c>
      <c r="L3379">
        <f t="shared" si="616"/>
        <v>214.42705376906596</v>
      </c>
      <c r="M3379">
        <v>21.47</v>
      </c>
      <c r="O3379">
        <f t="shared" si="617"/>
        <v>140.76427066344033</v>
      </c>
      <c r="R3379">
        <f t="shared" si="618"/>
        <v>67.267567305597424</v>
      </c>
      <c r="U3379" s="2">
        <f t="shared" si="622"/>
        <v>22.477065019272679</v>
      </c>
      <c r="V3379">
        <f>VLOOKUP(A3379,'VXZ-IV'!A$1:C$4500,3,0)</f>
        <v>22.48</v>
      </c>
      <c r="W3379" s="10">
        <f t="shared" si="624"/>
        <v>-1.305596408950338E-4</v>
      </c>
      <c r="X3379">
        <f t="shared" si="619"/>
        <v>69.740138531409769</v>
      </c>
      <c r="Y3379">
        <v>69.75</v>
      </c>
      <c r="AA3379" s="10">
        <f t="shared" si="627"/>
        <v>-1.4138306222555297E-4</v>
      </c>
      <c r="AB3379">
        <f t="shared" si="620"/>
        <v>44.381069454637846</v>
      </c>
      <c r="AC3379">
        <f>VLOOKUP(A3379,'VIXY-IV'!A$1:E$2000,4,0)</f>
        <v>44.460999999999999</v>
      </c>
      <c r="AD3379" s="10">
        <f t="shared" si="630"/>
        <v>-1.7977676022166156E-3</v>
      </c>
      <c r="AE3379">
        <f>ROW()</f>
        <v>3379</v>
      </c>
      <c r="AF3379">
        <f t="shared" si="615"/>
        <v>0.96344485749690212</v>
      </c>
      <c r="AG3379">
        <f>AG3378*(1-(AG$1+AG$5))^($A3379-$A3378)*(1+2*(E3379/E3378-1))</f>
        <v>39.597684071123687</v>
      </c>
      <c r="AH3379">
        <f>VLOOKUP(A3379,'UVXY-IV'!A$2:E$2000,4,0)</f>
        <v>197.1995</v>
      </c>
      <c r="AJ3379" s="10">
        <f t="shared" si="629"/>
        <v>-0.799199875906766</v>
      </c>
      <c r="AK3379">
        <f t="shared" si="623"/>
        <v>70.375953189262205</v>
      </c>
      <c r="AL3379">
        <f t="shared" si="626"/>
        <v>35.187976594631103</v>
      </c>
      <c r="AM3379">
        <v>70.317999999999998</v>
      </c>
      <c r="AN3379" s="10">
        <f t="shared" si="625"/>
        <v>8.241586686510427E-4</v>
      </c>
      <c r="AO3379">
        <f>AO3378*(1-AO$1+H3378)^($A3379-$A3378)*(2-E3379/E3378)</f>
        <v>73.014342729961356</v>
      </c>
      <c r="AP3379">
        <v>73.040000000000006</v>
      </c>
      <c r="AQ3379" s="10">
        <f t="shared" si="628"/>
        <v>-3.5127697205161734E-4</v>
      </c>
    </row>
    <row r="3380" spans="1:43" x14ac:dyDescent="0.25">
      <c r="A3380" s="1">
        <v>42965</v>
      </c>
      <c r="B3380" s="12">
        <v>14.26</v>
      </c>
      <c r="C3380" s="12">
        <v>15.65</v>
      </c>
      <c r="D3380">
        <v>90.185000000000002</v>
      </c>
      <c r="E3380">
        <v>79.681200000000004</v>
      </c>
      <c r="F3380">
        <v>13815.309411</v>
      </c>
      <c r="G3380">
        <v>12208.923747999999</v>
      </c>
      <c r="H3380">
        <f>(1/(1-91/360*VLOOKUP($A3380,Tbills!$B$4:$C$974,2,1)/100))^((1)/91)-1</f>
        <v>2.8231025116731701E-5</v>
      </c>
      <c r="I3380" s="2">
        <f t="shared" si="621"/>
        <v>53.684181279272451</v>
      </c>
      <c r="J3380">
        <f>VLOOKUP(A3380,'VXX-IV'!A$1:C$4500,3,0)</f>
        <v>53.7</v>
      </c>
      <c r="K3380" s="10">
        <f t="shared" si="614"/>
        <v>-2.9457580498237768E-4</v>
      </c>
      <c r="L3380">
        <f t="shared" si="616"/>
        <v>215.97906215892405</v>
      </c>
      <c r="M3380">
        <v>21.62</v>
      </c>
      <c r="O3380">
        <f t="shared" si="617"/>
        <v>141.52543798071625</v>
      </c>
      <c r="R3380">
        <f t="shared" si="618"/>
        <v>67.142524913769506</v>
      </c>
      <c r="U3380" s="2">
        <f t="shared" si="622"/>
        <v>22.686736433992479</v>
      </c>
      <c r="V3380">
        <f>VLOOKUP(A3380,'VXZ-IV'!A$1:C$4500,3,0)</f>
        <v>22.69</v>
      </c>
      <c r="W3380" s="10">
        <f t="shared" si="624"/>
        <v>-1.4383279010676819E-4</v>
      </c>
      <c r="X3380">
        <f t="shared" si="619"/>
        <v>69.089233430853042</v>
      </c>
      <c r="Y3380">
        <v>69.099999999999994</v>
      </c>
      <c r="AA3380" s="10">
        <f t="shared" si="627"/>
        <v>-1.5581142036114048E-4</v>
      </c>
      <c r="AB3380">
        <f t="shared" si="620"/>
        <v>44.541894641000852</v>
      </c>
      <c r="AC3380">
        <f>VLOOKUP(A3380,'VIXY-IV'!A$1:E$2000,4,0)</f>
        <v>44.621699999999997</v>
      </c>
      <c r="AD3380" s="10">
        <f t="shared" si="630"/>
        <v>-1.7884876416439655E-3</v>
      </c>
      <c r="AE3380">
        <f>ROW()</f>
        <v>3380</v>
      </c>
      <c r="AF3380">
        <f t="shared" si="615"/>
        <v>0.91118210862619808</v>
      </c>
      <c r="AG3380">
        <f>AG3379*(1-(AG$1+AG$5))^($A3380-$A3379)*(1+2*(E3380/E3379-1))</f>
        <v>39.883622364419907</v>
      </c>
      <c r="AH3380">
        <f>VLOOKUP(A3380,'UVXY-IV'!A$2:E$2000,4,0)</f>
        <v>198.58099999999999</v>
      </c>
      <c r="AJ3380" s="10">
        <f t="shared" si="629"/>
        <v>-0.79915690642901427</v>
      </c>
      <c r="AK3380">
        <f t="shared" si="623"/>
        <v>70.117397490701535</v>
      </c>
      <c r="AL3380">
        <f t="shared" si="626"/>
        <v>35.058698745350767</v>
      </c>
      <c r="AM3380">
        <v>70.045699999999997</v>
      </c>
      <c r="AN3380" s="10">
        <f t="shared" si="625"/>
        <v>1.0235816145964804E-3</v>
      </c>
      <c r="AO3380">
        <f>AO3379*(1-AO$1+H3379)^($A3380-$A3379)*(2-E3380/E3379)</f>
        <v>72.748845186657888</v>
      </c>
      <c r="AP3380">
        <v>72.77</v>
      </c>
      <c r="AQ3380" s="10">
        <f t="shared" si="628"/>
        <v>-2.9070789256713248E-4</v>
      </c>
    </row>
    <row r="3381" spans="1:43" x14ac:dyDescent="0.25">
      <c r="A3381" s="1">
        <v>42968</v>
      </c>
      <c r="B3381" s="12">
        <v>13.19</v>
      </c>
      <c r="C3381" s="12">
        <v>14.99</v>
      </c>
      <c r="D3381">
        <v>85.343199999999996</v>
      </c>
      <c r="E3381">
        <v>75.396600000000007</v>
      </c>
      <c r="F3381">
        <v>13548.463932000001</v>
      </c>
      <c r="G3381">
        <v>11972.071889999999</v>
      </c>
      <c r="H3381">
        <f>(1/(1-91/360*VLOOKUP($A3381,Tbills!$B$4:$C$974,2,1)/100))^((1)/91)-1</f>
        <v>2.8231025116731701E-5</v>
      </c>
      <c r="I3381" s="2">
        <f t="shared" si="621"/>
        <v>50.798299963666913</v>
      </c>
      <c r="J3381">
        <f>VLOOKUP(A3381,'VXX-IV'!A$1:C$4500,3,0)</f>
        <v>50.81</v>
      </c>
      <c r="K3381" s="10">
        <f t="shared" si="614"/>
        <v>-2.3027034703970717E-4</v>
      </c>
      <c r="L3381">
        <f t="shared" si="616"/>
        <v>192.74208928467053</v>
      </c>
      <c r="M3381">
        <v>19.3</v>
      </c>
      <c r="O3381">
        <f t="shared" si="617"/>
        <v>130.09717261568096</v>
      </c>
      <c r="R3381">
        <f t="shared" si="618"/>
        <v>68.938361450857968</v>
      </c>
      <c r="U3381" s="2">
        <f t="shared" si="622"/>
        <v>22.24691010226385</v>
      </c>
      <c r="V3381">
        <f>VLOOKUP(A3381,'VXZ-IV'!A$1:C$4500,3,0)</f>
        <v>22.25</v>
      </c>
      <c r="W3381" s="10">
        <f t="shared" si="624"/>
        <v>-1.3887180836624768E-4</v>
      </c>
      <c r="X3381">
        <f t="shared" si="619"/>
        <v>70.427707539340801</v>
      </c>
      <c r="Y3381">
        <v>70.44</v>
      </c>
      <c r="AA3381" s="10">
        <f t="shared" si="627"/>
        <v>-1.7450966296417292E-4</v>
      </c>
      <c r="AB3381">
        <f t="shared" si="620"/>
        <v>42.146321342530825</v>
      </c>
      <c r="AC3381">
        <f>VLOOKUP(A3381,'VIXY-IV'!A$1:E$2000,4,0)</f>
        <v>42.2179</v>
      </c>
      <c r="AD3381" s="10">
        <f t="shared" si="630"/>
        <v>-1.6954575540037986E-3</v>
      </c>
      <c r="AE3381">
        <f>ROW()</f>
        <v>3381</v>
      </c>
      <c r="AF3381">
        <f t="shared" si="615"/>
        <v>0.8799199466310873</v>
      </c>
      <c r="AG3381">
        <f>AG3380*(1-(AG$1+AG$5))^($A3381-$A3380)*(1+2*(E3381/E3380-1))</f>
        <v>35.590797260289584</v>
      </c>
      <c r="AH3381">
        <f>VLOOKUP(A3381,'UVXY-IV'!A$2:E$2000,4,0)</f>
        <v>177.20949999999999</v>
      </c>
      <c r="AJ3381" s="10">
        <f t="shared" si="629"/>
        <v>-0.79915976705374381</v>
      </c>
      <c r="AK3381">
        <f t="shared" si="623"/>
        <v>73.8774112421724</v>
      </c>
      <c r="AL3381">
        <f t="shared" si="626"/>
        <v>36.9387056210862</v>
      </c>
      <c r="AM3381">
        <v>73.806899999999999</v>
      </c>
      <c r="AN3381" s="10">
        <f t="shared" si="625"/>
        <v>9.5534756469106696E-4</v>
      </c>
      <c r="AO3381">
        <f>AO3380*(1-AO$1+H3380)^($A3381-$A3380)*(2-E3381/E3380)</f>
        <v>76.658666586303966</v>
      </c>
      <c r="AP3381">
        <v>76.680000000000007</v>
      </c>
      <c r="AQ3381" s="10">
        <f t="shared" si="628"/>
        <v>-2.782135328122104E-4</v>
      </c>
    </row>
    <row r="3382" spans="1:43" x14ac:dyDescent="0.25">
      <c r="A3382" s="1">
        <v>42969</v>
      </c>
      <c r="B3382" s="12">
        <v>11.35</v>
      </c>
      <c r="C3382" s="12">
        <v>13.63</v>
      </c>
      <c r="D3382">
        <v>78.638300000000001</v>
      </c>
      <c r="E3382">
        <v>69.471000000000004</v>
      </c>
      <c r="F3382">
        <v>13068.286329</v>
      </c>
      <c r="G3382">
        <v>11547.425969</v>
      </c>
      <c r="H3382">
        <f>(1/(1-91/360*VLOOKUP($A3382,Tbills!$B$4:$C$974,2,1)/100))^((1)/91)-1</f>
        <v>2.8231025116731701E-5</v>
      </c>
      <c r="I3382" s="2">
        <f t="shared" si="621"/>
        <v>46.806242878347277</v>
      </c>
      <c r="J3382">
        <f>VLOOKUP(A3382,'VXX-IV'!A$1:C$4500,3,0)</f>
        <v>46.82</v>
      </c>
      <c r="K3382" s="10">
        <f t="shared" si="614"/>
        <v>-2.9383002248450918E-4</v>
      </c>
      <c r="L3382">
        <f t="shared" si="616"/>
        <v>162.44320379786936</v>
      </c>
      <c r="M3382">
        <v>16.260000000000002</v>
      </c>
      <c r="O3382">
        <f t="shared" si="617"/>
        <v>114.75633115274786</v>
      </c>
      <c r="R3382">
        <f t="shared" si="618"/>
        <v>71.644138352259802</v>
      </c>
      <c r="U3382" s="2">
        <f t="shared" si="622"/>
        <v>21.457923466657775</v>
      </c>
      <c r="V3382">
        <f>VLOOKUP(A3382,'VXZ-IV'!A$1:C$4500,3,0)</f>
        <v>21.46</v>
      </c>
      <c r="W3382" s="10">
        <f t="shared" si="624"/>
        <v>-9.6762970280828142E-5</v>
      </c>
      <c r="X3382">
        <f t="shared" si="619"/>
        <v>72.925119433997153</v>
      </c>
      <c r="Y3382">
        <v>72.94</v>
      </c>
      <c r="AA3382" s="10">
        <f t="shared" si="627"/>
        <v>-2.0401105021727872E-4</v>
      </c>
      <c r="AB3382">
        <f t="shared" si="620"/>
        <v>38.833794362733748</v>
      </c>
      <c r="AC3382">
        <f>VLOOKUP(A3382,'VIXY-IV'!A$1:E$2000,4,0)</f>
        <v>38.8917</v>
      </c>
      <c r="AD3382" s="10">
        <f t="shared" si="630"/>
        <v>-1.4888944753315148E-3</v>
      </c>
      <c r="AE3382">
        <f>ROW()</f>
        <v>3382</v>
      </c>
      <c r="AF3382">
        <f t="shared" si="615"/>
        <v>0.8327219369038884</v>
      </c>
      <c r="AG3382">
        <f>AG3381*(1-(AG$1+AG$5))^($A3382-$A3381)*(1+2*(E3382/E3381-1))</f>
        <v>29.995453831370721</v>
      </c>
      <c r="AH3382">
        <f>VLOOKUP(A3382,'UVXY-IV'!A$2:E$2000,4,0)</f>
        <v>149.315</v>
      </c>
      <c r="AJ3382" s="10">
        <f t="shared" si="629"/>
        <v>-0.79911292347472984</v>
      </c>
      <c r="AK3382">
        <f t="shared" si="623"/>
        <v>79.679903254884152</v>
      </c>
      <c r="AL3382">
        <f t="shared" si="626"/>
        <v>39.839951627442076</v>
      </c>
      <c r="AM3382">
        <v>79.591999999999999</v>
      </c>
      <c r="AN3382" s="10">
        <f t="shared" si="625"/>
        <v>1.1044232445993618E-3</v>
      </c>
      <c r="AO3382">
        <f>AO3381*(1-AO$1+H3381)^($A3382-$A3381)*(2-E3382/E3381)</f>
        <v>82.682731516041926</v>
      </c>
      <c r="AP3382">
        <v>82.71</v>
      </c>
      <c r="AQ3382" s="10">
        <f t="shared" si="628"/>
        <v>-3.296878727852004E-4</v>
      </c>
    </row>
    <row r="3383" spans="1:43" x14ac:dyDescent="0.25">
      <c r="A3383" s="1">
        <v>42970</v>
      </c>
      <c r="B3383" s="12">
        <v>12.25</v>
      </c>
      <c r="C3383" s="12">
        <v>14.33</v>
      </c>
      <c r="D3383">
        <v>82.4114</v>
      </c>
      <c r="E3383">
        <v>72.802300000000002</v>
      </c>
      <c r="F3383">
        <v>13373.273166999999</v>
      </c>
      <c r="G3383">
        <v>11816.593068</v>
      </c>
      <c r="H3383">
        <f>(1/(1-91/360*VLOOKUP($A3383,Tbills!$B$4:$C$974,2,1)/100))^((1)/91)-1</f>
        <v>2.8231025116731701E-5</v>
      </c>
      <c r="I3383" s="2">
        <f t="shared" si="621"/>
        <v>49.050830803490307</v>
      </c>
      <c r="J3383">
        <f>VLOOKUP(A3383,'VXX-IV'!A$1:C$4500,3,0)</f>
        <v>49.07</v>
      </c>
      <c r="K3383" s="10">
        <f t="shared" si="614"/>
        <v>-3.9065002057658837E-4</v>
      </c>
      <c r="L3383">
        <f t="shared" si="616"/>
        <v>178.01925941814923</v>
      </c>
      <c r="M3383">
        <v>17.82</v>
      </c>
      <c r="O3383">
        <f t="shared" si="617"/>
        <v>123.00644518052783</v>
      </c>
      <c r="R3383">
        <f t="shared" si="618"/>
        <v>69.923223715210611</v>
      </c>
      <c r="U3383" s="2">
        <f t="shared" si="622"/>
        <v>21.95817169290223</v>
      </c>
      <c r="V3383">
        <f>VLOOKUP(A3383,'VXZ-IV'!A$1:C$4500,3,0)</f>
        <v>21.96</v>
      </c>
      <c r="W3383" s="10">
        <f t="shared" si="624"/>
        <v>-8.3256243067930669E-5</v>
      </c>
      <c r="X3383">
        <f t="shared" si="619"/>
        <v>71.224632777245588</v>
      </c>
      <c r="Y3383">
        <v>71.239999999999995</v>
      </c>
      <c r="AA3383" s="10">
        <f t="shared" si="627"/>
        <v>-2.1571059453129315E-4</v>
      </c>
      <c r="AB3383">
        <f t="shared" si="620"/>
        <v>40.695814036971811</v>
      </c>
      <c r="AC3383">
        <f>VLOOKUP(A3383,'VIXY-IV'!A$1:E$2000,4,0)</f>
        <v>40.756</v>
      </c>
      <c r="AD3383" s="10">
        <f t="shared" si="630"/>
        <v>-1.4767387140099952E-3</v>
      </c>
      <c r="AE3383">
        <f>ROW()</f>
        <v>3383</v>
      </c>
      <c r="AF3383">
        <f t="shared" si="615"/>
        <v>0.85484996510816469</v>
      </c>
      <c r="AG3383">
        <f>AG3382*(1-(AG$1+AG$5))^($A3383-$A3382)*(1+2*(E3383/E3382-1))</f>
        <v>32.871053065867265</v>
      </c>
      <c r="AH3383">
        <f>VLOOKUP(A3383,'UVXY-IV'!A$2:E$2000,4,0)</f>
        <v>163.6335</v>
      </c>
      <c r="AJ3383" s="10">
        <f t="shared" si="629"/>
        <v>-0.79911782693722699</v>
      </c>
      <c r="AK3383">
        <f t="shared" si="623"/>
        <v>75.855528854114283</v>
      </c>
      <c r="AL3383">
        <f t="shared" si="626"/>
        <v>37.927764427057141</v>
      </c>
      <c r="AM3383">
        <v>75.772000000000006</v>
      </c>
      <c r="AN3383" s="10">
        <f t="shared" si="625"/>
        <v>1.1023709828732464E-3</v>
      </c>
      <c r="AO3383">
        <f>AO3382*(1-AO$1+H3382)^($A3383-$A3382)*(2-E3383/E3382)</f>
        <v>78.71720830923735</v>
      </c>
      <c r="AP3383">
        <v>78.739999999999995</v>
      </c>
      <c r="AQ3383" s="10">
        <f t="shared" si="628"/>
        <v>-2.8945505159572171E-4</v>
      </c>
    </row>
    <row r="3384" spans="1:43" x14ac:dyDescent="0.25">
      <c r="A3384" s="1">
        <v>42971</v>
      </c>
      <c r="B3384" s="12">
        <v>12.23</v>
      </c>
      <c r="C3384" s="12">
        <v>14.39</v>
      </c>
      <c r="D3384">
        <v>81.366799999999998</v>
      </c>
      <c r="E3384">
        <v>71.877399999999994</v>
      </c>
      <c r="F3384">
        <v>13323.843359</v>
      </c>
      <c r="G3384">
        <v>11772.583409999999</v>
      </c>
      <c r="H3384">
        <f>(1/(1-91/360*VLOOKUP($A3384,Tbills!$B$4:$C$974,2,1)/100))^((1)/91)-1</f>
        <v>2.8119417513794431E-5</v>
      </c>
      <c r="I3384" s="2">
        <f t="shared" si="621"/>
        <v>48.427909516956355</v>
      </c>
      <c r="J3384">
        <f>VLOOKUP(A3384,'VXX-IV'!A$1:C$4500,3,0)</f>
        <v>48.44</v>
      </c>
      <c r="K3384" s="10">
        <f t="shared" si="614"/>
        <v>-2.4959709008343101E-4</v>
      </c>
      <c r="L3384">
        <f t="shared" si="616"/>
        <v>173.49308595099248</v>
      </c>
      <c r="M3384">
        <v>17.37</v>
      </c>
      <c r="O3384">
        <f t="shared" si="617"/>
        <v>120.65831857864296</v>
      </c>
      <c r="R3384">
        <f t="shared" si="618"/>
        <v>70.36420444407716</v>
      </c>
      <c r="U3384" s="2">
        <f t="shared" si="622"/>
        <v>21.876477254412727</v>
      </c>
      <c r="V3384">
        <f>VLOOKUP(A3384,'VXZ-IV'!A$1:C$4500,3,0)</f>
        <v>21.88</v>
      </c>
      <c r="W3384" s="10">
        <f t="shared" si="624"/>
        <v>-1.610029975901428E-4</v>
      </c>
      <c r="X3384">
        <f t="shared" si="619"/>
        <v>71.489267537889319</v>
      </c>
      <c r="Y3384">
        <v>71.5</v>
      </c>
      <c r="AA3384" s="10">
        <f t="shared" si="627"/>
        <v>-1.5010436518436698E-4</v>
      </c>
      <c r="AB3384">
        <f t="shared" si="620"/>
        <v>40.178652111453346</v>
      </c>
      <c r="AC3384">
        <f>VLOOKUP(A3384,'VIXY-IV'!A$1:E$2000,4,0)</f>
        <v>40.239400000000003</v>
      </c>
      <c r="AD3384" s="10">
        <f t="shared" si="630"/>
        <v>-1.5096618872710854E-3</v>
      </c>
      <c r="AE3384">
        <f>ROW()</f>
        <v>3384</v>
      </c>
      <c r="AF3384">
        <f t="shared" si="615"/>
        <v>0.84989576094510078</v>
      </c>
      <c r="AG3384">
        <f>AG3383*(1-(AG$1+AG$5))^($A3384-$A3383)*(1+2*(E3384/E3383-1))</f>
        <v>32.03476810348743</v>
      </c>
      <c r="AH3384">
        <f>VLOOKUP(A3384,'UVXY-IV'!A$2:E$2000,4,0)</f>
        <v>159.47300000000001</v>
      </c>
      <c r="AJ3384" s="10">
        <f t="shared" si="629"/>
        <v>-0.79912105432588953</v>
      </c>
      <c r="AK3384">
        <f t="shared" si="623"/>
        <v>76.815640013287521</v>
      </c>
      <c r="AL3384">
        <f t="shared" si="626"/>
        <v>38.40782000664376</v>
      </c>
      <c r="AM3384">
        <v>76.731499999999997</v>
      </c>
      <c r="AN3384" s="10">
        <f t="shared" si="625"/>
        <v>1.0965511333353994E-3</v>
      </c>
      <c r="AO3384">
        <f>AO3383*(1-AO$1+H3383)^($A3384-$A3383)*(2-E3384/E3383)</f>
        <v>79.716554948691737</v>
      </c>
      <c r="AP3384">
        <v>79.739999999999995</v>
      </c>
      <c r="AQ3384" s="10">
        <f t="shared" si="628"/>
        <v>-2.9401870213519032E-4</v>
      </c>
    </row>
    <row r="3385" spans="1:43" x14ac:dyDescent="0.25">
      <c r="A3385" s="1">
        <v>42972</v>
      </c>
      <c r="B3385" s="12">
        <v>11.28</v>
      </c>
      <c r="C3385" s="12">
        <v>13.99</v>
      </c>
      <c r="D3385">
        <v>79.7149</v>
      </c>
      <c r="E3385">
        <v>70.4161</v>
      </c>
      <c r="F3385">
        <v>13278.630995</v>
      </c>
      <c r="G3385">
        <v>11732.303964000001</v>
      </c>
      <c r="H3385">
        <f>(1/(1-91/360*VLOOKUP($A3385,Tbills!$B$4:$C$974,2,1)/100))^((1)/91)-1</f>
        <v>2.8119417513794431E-5</v>
      </c>
      <c r="I3385" s="2">
        <f t="shared" si="621"/>
        <v>47.443574448285432</v>
      </c>
      <c r="J3385">
        <f>VLOOKUP(A3385,'VXX-IV'!A$1:C$4500,3,0)</f>
        <v>47.46</v>
      </c>
      <c r="K3385" s="10">
        <f t="shared" si="614"/>
        <v>-3.4609253507311699E-4</v>
      </c>
      <c r="L3385">
        <f t="shared" si="616"/>
        <v>166.43585660417904</v>
      </c>
      <c r="M3385">
        <v>16.670000000000002</v>
      </c>
      <c r="O3385">
        <f t="shared" si="617"/>
        <v>116.97481940024474</v>
      </c>
      <c r="R3385">
        <f t="shared" si="618"/>
        <v>71.076259287958763</v>
      </c>
      <c r="U3385" s="2">
        <f t="shared" si="622"/>
        <v>21.801711257952658</v>
      </c>
      <c r="V3385">
        <f>VLOOKUP(A3385,'VXZ-IV'!A$1:C$4500,3,0)</f>
        <v>21.81</v>
      </c>
      <c r="W3385" s="10">
        <f t="shared" si="624"/>
        <v>-3.8004319336726322E-4</v>
      </c>
      <c r="X3385">
        <f t="shared" si="619"/>
        <v>71.733229289594092</v>
      </c>
      <c r="Y3385">
        <v>71.739999999999995</v>
      </c>
      <c r="AA3385" s="10">
        <f t="shared" si="627"/>
        <v>-9.4378455616106471E-5</v>
      </c>
      <c r="AB3385">
        <f t="shared" si="620"/>
        <v>39.36165368961246</v>
      </c>
      <c r="AC3385">
        <f>VLOOKUP(A3385,'VIXY-IV'!A$1:E$2000,4,0)</f>
        <v>39.419600000000003</v>
      </c>
      <c r="AD3385" s="10">
        <f t="shared" si="630"/>
        <v>-1.4699872750495446E-3</v>
      </c>
      <c r="AE3385">
        <f>ROW()</f>
        <v>3385</v>
      </c>
      <c r="AF3385">
        <f t="shared" si="615"/>
        <v>0.80629020729092205</v>
      </c>
      <c r="AG3385">
        <f>AG3384*(1-(AG$1+AG$5))^($A3385-$A3384)*(1+2*(E3385/E3384-1))</f>
        <v>30.731169867005278</v>
      </c>
      <c r="AH3385">
        <f>VLOOKUP(A3385,'UVXY-IV'!A$2:E$2000,4,0)</f>
        <v>152.97749999999999</v>
      </c>
      <c r="AJ3385" s="10">
        <f t="shared" si="629"/>
        <v>-0.79911313842228249</v>
      </c>
      <c r="AK3385">
        <f t="shared" si="623"/>
        <v>78.373686211444223</v>
      </c>
      <c r="AL3385">
        <f t="shared" si="626"/>
        <v>39.186843105722112</v>
      </c>
      <c r="AM3385">
        <v>78.288300000000007</v>
      </c>
      <c r="AN3385" s="10">
        <f t="shared" si="625"/>
        <v>1.0906637574734646E-3</v>
      </c>
      <c r="AO3385">
        <f>AO3384*(1-AO$1+H3384)^($A3385-$A3384)*(2-E3385/E3384)</f>
        <v>81.336507301002641</v>
      </c>
      <c r="AP3385">
        <v>81.36</v>
      </c>
      <c r="AQ3385" s="10">
        <f t="shared" si="628"/>
        <v>-2.887499876764732E-4</v>
      </c>
    </row>
    <row r="3386" spans="1:43" x14ac:dyDescent="0.25">
      <c r="A3386" s="1">
        <v>42975</v>
      </c>
      <c r="B3386" s="12">
        <v>11.32</v>
      </c>
      <c r="C3386" s="12">
        <v>13.99</v>
      </c>
      <c r="D3386">
        <v>79.324799999999996</v>
      </c>
      <c r="E3386">
        <v>70.065600000000003</v>
      </c>
      <c r="F3386">
        <v>13215.911617</v>
      </c>
      <c r="G3386">
        <v>11675.898655999999</v>
      </c>
      <c r="H3386">
        <f>(1/(1-91/360*VLOOKUP($A3386,Tbills!$B$4:$C$974,2,1)/100))^((1)/91)-1</f>
        <v>2.8119417513794431E-5</v>
      </c>
      <c r="I3386" s="2">
        <f t="shared" si="621"/>
        <v>47.207946845728777</v>
      </c>
      <c r="J3386">
        <f>VLOOKUP(A3386,'VXX-IV'!A$1:C$4500,3,0)</f>
        <v>47.22</v>
      </c>
      <c r="K3386" s="10">
        <f t="shared" si="614"/>
        <v>-2.5525527893310862E-4</v>
      </c>
      <c r="L3386">
        <f t="shared" si="616"/>
        <v>164.77052326729759</v>
      </c>
      <c r="M3386">
        <v>16.5</v>
      </c>
      <c r="O3386">
        <f t="shared" si="617"/>
        <v>116.08970954739063</v>
      </c>
      <c r="R3386">
        <f t="shared" si="618"/>
        <v>71.243489615576095</v>
      </c>
      <c r="U3386" s="2">
        <f t="shared" si="622"/>
        <v>21.697147306630594</v>
      </c>
      <c r="V3386">
        <f>VLOOKUP(A3386,'VXZ-IV'!A$1:C$4500,3,0)</f>
        <v>21.7</v>
      </c>
      <c r="W3386" s="10">
        <f t="shared" si="624"/>
        <v>-1.314605239357558E-4</v>
      </c>
      <c r="X3386">
        <f t="shared" si="619"/>
        <v>72.07618327975635</v>
      </c>
      <c r="Y3386">
        <v>72.09</v>
      </c>
      <c r="AA3386" s="10">
        <f t="shared" si="627"/>
        <v>-1.9165931812525905E-4</v>
      </c>
      <c r="AB3386">
        <f t="shared" si="620"/>
        <v>39.165286274705743</v>
      </c>
      <c r="AC3386">
        <f>VLOOKUP(A3386,'VIXY-IV'!A$1:E$2000,4,0)</f>
        <v>39.220500000000001</v>
      </c>
      <c r="AD3386" s="10">
        <f t="shared" si="630"/>
        <v>-1.4077771903534542E-3</v>
      </c>
      <c r="AE3386">
        <f>ROW()</f>
        <v>3386</v>
      </c>
      <c r="AF3386">
        <f t="shared" si="615"/>
        <v>0.80914939242315942</v>
      </c>
      <c r="AG3386">
        <f>AG3385*(1-(AG$1+AG$5))^($A3386-$A3385)*(1+2*(E3386/E3385-1))</f>
        <v>30.422161936988793</v>
      </c>
      <c r="AH3386">
        <f>VLOOKUP(A3386,'UVXY-IV'!A$2:E$2000,4,0)</f>
        <v>151.4425</v>
      </c>
      <c r="AJ3386" s="10">
        <f t="shared" si="629"/>
        <v>-0.79911740801301623</v>
      </c>
      <c r="AK3386">
        <f t="shared" si="623"/>
        <v>78.752790693594534</v>
      </c>
      <c r="AL3386">
        <f t="shared" si="626"/>
        <v>39.376395346797267</v>
      </c>
      <c r="AM3386">
        <v>78.674300000000002</v>
      </c>
      <c r="AN3386" s="10">
        <f t="shared" si="625"/>
        <v>9.9766624672259496E-4</v>
      </c>
      <c r="AO3386">
        <f>AO3385*(1-AO$1+H3385)^($A3386-$A3385)*(2-E3386/E3385)</f>
        <v>81.739189873047735</v>
      </c>
      <c r="AP3386">
        <v>81.760000000000005</v>
      </c>
      <c r="AQ3386" s="10">
        <f t="shared" si="628"/>
        <v>-2.5452699305616999E-4</v>
      </c>
    </row>
    <row r="3387" spans="1:43" x14ac:dyDescent="0.25">
      <c r="A3387" s="1">
        <v>42976</v>
      </c>
      <c r="B3387" s="12">
        <v>11.7</v>
      </c>
      <c r="C3387" s="12">
        <v>14.12</v>
      </c>
      <c r="D3387">
        <v>80.106200000000001</v>
      </c>
      <c r="E3387">
        <v>70.753799999999998</v>
      </c>
      <c r="F3387">
        <v>13292.419922999999</v>
      </c>
      <c r="G3387">
        <v>11743.163345000001</v>
      </c>
      <c r="H3387">
        <f>(1/(1-91/360*VLOOKUP($A3387,Tbills!$B$4:$C$974,2,1)/100))^((1)/91)-1</f>
        <v>2.8119417513794431E-5</v>
      </c>
      <c r="I3387" s="2">
        <f t="shared" si="621"/>
        <v>47.67181286982337</v>
      </c>
      <c r="J3387">
        <f>VLOOKUP(A3387,'VXX-IV'!A$1:C$4500,3,0)</f>
        <v>47.68</v>
      </c>
      <c r="K3387" s="10">
        <f t="shared" si="614"/>
        <v>-1.7170994497961445E-4</v>
      </c>
      <c r="L3387">
        <f t="shared" si="616"/>
        <v>168.00447857541786</v>
      </c>
      <c r="M3387">
        <v>16.82</v>
      </c>
      <c r="O3387">
        <f t="shared" si="617"/>
        <v>117.79612849788234</v>
      </c>
      <c r="R3387">
        <f t="shared" si="618"/>
        <v>70.890400088502645</v>
      </c>
      <c r="U3387" s="2">
        <f t="shared" si="622"/>
        <v>21.822222263927586</v>
      </c>
      <c r="V3387">
        <f>VLOOKUP(A3387,'VXZ-IV'!A$1:C$4500,3,0)</f>
        <v>21.83</v>
      </c>
      <c r="W3387" s="10">
        <f t="shared" si="624"/>
        <v>-3.5628658142061731E-4</v>
      </c>
      <c r="X3387">
        <f t="shared" si="619"/>
        <v>71.660317985712425</v>
      </c>
      <c r="Y3387">
        <v>71.67</v>
      </c>
      <c r="AA3387" s="10">
        <f t="shared" si="627"/>
        <v>-1.3509159045033137E-4</v>
      </c>
      <c r="AB3387">
        <f t="shared" si="620"/>
        <v>39.549827489879988</v>
      </c>
      <c r="AC3387">
        <f>VLOOKUP(A3387,'VIXY-IV'!A$1:E$2000,4,0)</f>
        <v>39.605800000000002</v>
      </c>
      <c r="AD3387" s="10">
        <f t="shared" si="630"/>
        <v>-1.4132402355214735E-3</v>
      </c>
      <c r="AE3387">
        <f>ROW()</f>
        <v>3387</v>
      </c>
      <c r="AF3387">
        <f t="shared" si="615"/>
        <v>0.82861189801699719</v>
      </c>
      <c r="AG3387">
        <f>AG3386*(1-(AG$1+AG$5))^($A3387-$A3386)*(1+2*(E3387/E3386-1))</f>
        <v>31.018743175288638</v>
      </c>
      <c r="AH3387">
        <f>VLOOKUP(A3387,'UVXY-IV'!A$2:E$2000,4,0)</f>
        <v>154.41300000000001</v>
      </c>
      <c r="AJ3387" s="10">
        <f t="shared" si="629"/>
        <v>-0.79911831791825405</v>
      </c>
      <c r="AK3387">
        <f t="shared" si="623"/>
        <v>77.975631252002955</v>
      </c>
      <c r="AL3387">
        <f t="shared" si="626"/>
        <v>38.987815626001478</v>
      </c>
      <c r="AM3387">
        <v>77.898200000000003</v>
      </c>
      <c r="AN3387" s="10">
        <f t="shared" si="625"/>
        <v>9.9400566384022504E-4</v>
      </c>
      <c r="AO3387">
        <f>AO3386*(1-AO$1+H3386)^($A3387-$A3386)*(2-E3387/E3386)</f>
        <v>80.935611608380611</v>
      </c>
      <c r="AP3387">
        <v>80.959999999999994</v>
      </c>
      <c r="AQ3387" s="10">
        <f t="shared" si="628"/>
        <v>-3.0124001506148801E-4</v>
      </c>
    </row>
    <row r="3388" spans="1:43" x14ac:dyDescent="0.25">
      <c r="A3388" s="1">
        <v>42977</v>
      </c>
      <c r="B3388" s="12">
        <v>11.22</v>
      </c>
      <c r="C3388" s="12">
        <v>14.14</v>
      </c>
      <c r="D3388">
        <v>80.231800000000007</v>
      </c>
      <c r="E3388">
        <v>70.862799999999993</v>
      </c>
      <c r="F3388">
        <v>13335.220076</v>
      </c>
      <c r="G3388">
        <v>11780.644849</v>
      </c>
      <c r="H3388">
        <f>(1/(1-91/360*VLOOKUP($A3388,Tbills!$B$4:$C$974,2,1)/100))^((1)/91)-1</f>
        <v>2.8119417513794431E-5</v>
      </c>
      <c r="I3388" s="2">
        <f t="shared" si="621"/>
        <v>47.745394160199353</v>
      </c>
      <c r="J3388">
        <f>VLOOKUP(A3388,'VXX-IV'!A$1:C$4500,3,0)</f>
        <v>47.76</v>
      </c>
      <c r="K3388" s="10">
        <f t="shared" si="614"/>
        <v>-3.0581741626145575E-4</v>
      </c>
      <c r="L3388">
        <f t="shared" si="616"/>
        <v>168.51923890346688</v>
      </c>
      <c r="M3388">
        <v>16.87</v>
      </c>
      <c r="O3388">
        <f t="shared" si="617"/>
        <v>118.06435657825278</v>
      </c>
      <c r="R3388">
        <f t="shared" si="618"/>
        <v>70.832592702574757</v>
      </c>
      <c r="U3388" s="2">
        <f t="shared" si="622"/>
        <v>21.891953640137938</v>
      </c>
      <c r="V3388">
        <f>VLOOKUP(A3388,'VXZ-IV'!A$1:C$4500,3,0)</f>
        <v>21.9</v>
      </c>
      <c r="W3388" s="10">
        <f t="shared" si="624"/>
        <v>-3.6741369233150856E-4</v>
      </c>
      <c r="X3388">
        <f t="shared" si="619"/>
        <v>71.430961188924144</v>
      </c>
      <c r="Y3388">
        <v>71.44</v>
      </c>
      <c r="AA3388" s="10">
        <f t="shared" si="627"/>
        <v>-1.2652311136418515E-4</v>
      </c>
      <c r="AB3388">
        <f t="shared" si="620"/>
        <v>39.610606888488839</v>
      </c>
      <c r="AC3388">
        <f>VLOOKUP(A3388,'VIXY-IV'!A$1:E$2000,4,0)</f>
        <v>39.666699999999999</v>
      </c>
      <c r="AD3388" s="10">
        <f t="shared" si="630"/>
        <v>-1.4141108665747248E-3</v>
      </c>
      <c r="AE3388">
        <f>ROW()</f>
        <v>3388</v>
      </c>
      <c r="AF3388">
        <f t="shared" si="615"/>
        <v>0.79349363507779347</v>
      </c>
      <c r="AG3388">
        <f>AG3387*(1-(AG$1+AG$5))^($A3388-$A3387)*(1+2*(E3388/E3387-1))</f>
        <v>31.113266719740835</v>
      </c>
      <c r="AH3388">
        <f>VLOOKUP(A3388,'UVXY-IV'!A$2:E$2000,4,0)</f>
        <v>154.88300000000001</v>
      </c>
      <c r="AJ3388" s="10">
        <f t="shared" si="629"/>
        <v>-0.79911761316774066</v>
      </c>
      <c r="AK3388">
        <f t="shared" si="623"/>
        <v>77.851879489205714</v>
      </c>
      <c r="AL3388">
        <f t="shared" si="626"/>
        <v>38.925939744602857</v>
      </c>
      <c r="AM3388">
        <v>77.774600000000007</v>
      </c>
      <c r="AN3388" s="10">
        <f t="shared" si="625"/>
        <v>9.9363402969232517E-4</v>
      </c>
      <c r="AO3388">
        <f>AO3387*(1-AO$1+H3387)^($A3388-$A3387)*(2-E3388/E3387)</f>
        <v>80.81020944382351</v>
      </c>
      <c r="AP3388">
        <v>80.84</v>
      </c>
      <c r="AQ3388" s="10">
        <f t="shared" si="628"/>
        <v>-3.6851257021885964E-4</v>
      </c>
    </row>
    <row r="3389" spans="1:43" x14ac:dyDescent="0.25">
      <c r="A3389" s="1">
        <v>42978</v>
      </c>
      <c r="B3389" s="12">
        <v>10.59</v>
      </c>
      <c r="C3389" s="12">
        <v>13.8</v>
      </c>
      <c r="D3389">
        <v>77.527699999999996</v>
      </c>
      <c r="E3389">
        <v>68.472499999999997</v>
      </c>
      <c r="F3389">
        <v>13172.633218000001</v>
      </c>
      <c r="G3389">
        <v>11636.680555999999</v>
      </c>
      <c r="H3389">
        <f>(1/(1-91/360*VLOOKUP($A3389,Tbills!$B$4:$C$974,2,1)/100))^((1)/91)-1</f>
        <v>2.8370288333023908E-5</v>
      </c>
      <c r="I3389" s="2">
        <f t="shared" si="621"/>
        <v>46.135077822898623</v>
      </c>
      <c r="J3389">
        <f>VLOOKUP(A3389,'VXX-IV'!A$1:C$4500,3,0)</f>
        <v>46.15</v>
      </c>
      <c r="K3389" s="10">
        <f t="shared" si="614"/>
        <v>-3.2334078226170515E-4</v>
      </c>
      <c r="L3389">
        <f t="shared" si="616"/>
        <v>157.14782044067775</v>
      </c>
      <c r="M3389">
        <v>15.73</v>
      </c>
      <c r="O3389">
        <f t="shared" si="617"/>
        <v>112.08686884936198</v>
      </c>
      <c r="R3389">
        <f t="shared" si="618"/>
        <v>72.023977210056003</v>
      </c>
      <c r="U3389" s="2">
        <f t="shared" si="622"/>
        <v>21.624513317504466</v>
      </c>
      <c r="V3389">
        <f>VLOOKUP(A3389,'VXZ-IV'!A$1:C$4500,3,0)</f>
        <v>21.63</v>
      </c>
      <c r="W3389" s="10">
        <f t="shared" si="624"/>
        <v>-2.536607718692796E-4</v>
      </c>
      <c r="X3389">
        <f t="shared" si="619"/>
        <v>72.303253746401822</v>
      </c>
      <c r="Y3389">
        <v>72.31</v>
      </c>
      <c r="AA3389" s="10">
        <f t="shared" si="627"/>
        <v>-9.3296274349063957E-5</v>
      </c>
      <c r="AB3389">
        <f t="shared" si="620"/>
        <v>38.274342290169628</v>
      </c>
      <c r="AC3389">
        <f>VLOOKUP(A3389,'VIXY-IV'!A$1:E$2000,4,0)</f>
        <v>38.326599999999999</v>
      </c>
      <c r="AD3389" s="10">
        <f t="shared" si="630"/>
        <v>-1.363484103217405E-3</v>
      </c>
      <c r="AE3389">
        <f>ROW()</f>
        <v>3389</v>
      </c>
      <c r="AF3389">
        <f t="shared" si="615"/>
        <v>0.76739130434782599</v>
      </c>
      <c r="AG3389">
        <f>AG3388*(1-(AG$1+AG$5))^($A3389-$A3388)*(1+2*(E3389/E3388-1))</f>
        <v>29.013302163163171</v>
      </c>
      <c r="AH3389">
        <f>VLOOKUP(A3389,'UVXY-IV'!A$2:E$2000,4,0)</f>
        <v>144.41249999999999</v>
      </c>
      <c r="AJ3389" s="10">
        <f t="shared" si="629"/>
        <v>-0.79909424625179137</v>
      </c>
      <c r="AK3389">
        <f t="shared" si="623"/>
        <v>80.474182494700358</v>
      </c>
      <c r="AL3389">
        <f t="shared" si="626"/>
        <v>40.237091247350179</v>
      </c>
      <c r="AM3389">
        <v>80.388300000000001</v>
      </c>
      <c r="AN3389" s="10">
        <f t="shared" si="625"/>
        <v>1.068345700809159E-3</v>
      </c>
      <c r="AO3389">
        <f>AO3388*(1-AO$1+H3388)^($A3389-$A3388)*(2-E3389/E3388)</f>
        <v>83.535308582475921</v>
      </c>
      <c r="AP3389">
        <v>83.56</v>
      </c>
      <c r="AQ3389" s="10">
        <f t="shared" si="628"/>
        <v>-2.9549326859834579E-4</v>
      </c>
    </row>
    <row r="3390" spans="1:43" x14ac:dyDescent="0.25">
      <c r="A3390" s="1">
        <v>42979</v>
      </c>
      <c r="B3390" s="12">
        <v>10.130000000000001</v>
      </c>
      <c r="C3390" s="12">
        <v>13.59</v>
      </c>
      <c r="D3390">
        <v>77.677000000000007</v>
      </c>
      <c r="E3390">
        <v>68.602400000000003</v>
      </c>
      <c r="F3390">
        <v>13173.006928999999</v>
      </c>
      <c r="G3390">
        <v>11636.680555999999</v>
      </c>
      <c r="H3390">
        <f>(1/(1-91/360*VLOOKUP($A3390,Tbills!$B$4:$C$974,2,1)/100))^((1)/91)-1</f>
        <v>2.8370288333023908E-5</v>
      </c>
      <c r="I3390" s="2">
        <f t="shared" si="621"/>
        <v>46.22279595909616</v>
      </c>
      <c r="J3390">
        <f>VLOOKUP(A3390,'VXX-IV'!A$1:C$4500,3,0)</f>
        <v>46.23</v>
      </c>
      <c r="K3390" s="10">
        <f t="shared" si="614"/>
        <v>-1.558304327025084E-4</v>
      </c>
      <c r="L3390">
        <f t="shared" si="616"/>
        <v>157.74141881438203</v>
      </c>
      <c r="M3390">
        <v>15.79</v>
      </c>
      <c r="O3390">
        <f t="shared" si="617"/>
        <v>112.40204293926065</v>
      </c>
      <c r="R3390">
        <f t="shared" si="618"/>
        <v>71.952405645037516</v>
      </c>
      <c r="U3390" s="2">
        <f t="shared" si="622"/>
        <v>21.624599512908951</v>
      </c>
      <c r="V3390">
        <f>VLOOKUP(A3390,'VXZ-IV'!A$1:C$4500,3,0)</f>
        <v>21.63</v>
      </c>
      <c r="W3390" s="10">
        <f t="shared" si="624"/>
        <v>-2.496757785968029E-4</v>
      </c>
      <c r="X3390">
        <f t="shared" si="619"/>
        <v>72.302630780624938</v>
      </c>
      <c r="Y3390">
        <v>72.31</v>
      </c>
      <c r="AA3390" s="10">
        <f t="shared" si="627"/>
        <v>-1.0191148354399271E-4</v>
      </c>
      <c r="AB3390">
        <f t="shared" si="620"/>
        <v>38.346808545727008</v>
      </c>
      <c r="AC3390">
        <f>VLOOKUP(A3390,'VIXY-IV'!A$1:E$2000,4,0)</f>
        <v>38.3979</v>
      </c>
      <c r="AD3390" s="10">
        <f t="shared" si="630"/>
        <v>-1.3305793877527172E-3</v>
      </c>
      <c r="AE3390">
        <f>ROW()</f>
        <v>3390</v>
      </c>
      <c r="AF3390">
        <f t="shared" si="615"/>
        <v>0.7454010301692422</v>
      </c>
      <c r="AG3390">
        <f>AG3389*(1-(AG$1+AG$5))^($A3390-$A3389)*(1+2*(E3390/E3389-1))</f>
        <v>29.122403711162725</v>
      </c>
      <c r="AH3390">
        <f>VLOOKUP(A3390,'UVXY-IV'!A$2:E$2000,4,0)</f>
        <v>144.94450000000001</v>
      </c>
      <c r="AJ3390" s="10">
        <f t="shared" si="629"/>
        <v>-0.79907893220396276</v>
      </c>
      <c r="AK3390">
        <f t="shared" si="623"/>
        <v>80.317772957048334</v>
      </c>
      <c r="AL3390">
        <f t="shared" si="626"/>
        <v>40.158886478524167</v>
      </c>
      <c r="AM3390">
        <v>80.231399999999994</v>
      </c>
      <c r="AN3390" s="10">
        <f t="shared" si="625"/>
        <v>1.0765480478758249E-3</v>
      </c>
      <c r="AO3390">
        <f>AO3389*(1-AO$1+H3389)^($A3390-$A3389)*(2-E3390/E3389)</f>
        <v>83.376114371994845</v>
      </c>
      <c r="AP3390">
        <v>83.4</v>
      </c>
      <c r="AQ3390" s="10">
        <f t="shared" si="628"/>
        <v>-2.8639841732802651E-4</v>
      </c>
    </row>
    <row r="3391" spans="1:43" x14ac:dyDescent="0.25">
      <c r="A3391" s="1">
        <v>42983</v>
      </c>
      <c r="B3391" s="12">
        <v>12.23</v>
      </c>
      <c r="C3391" s="12">
        <v>14.58</v>
      </c>
      <c r="D3391">
        <v>79.957899999999995</v>
      </c>
      <c r="E3391">
        <v>70.608999999999995</v>
      </c>
      <c r="F3391">
        <v>13250.14142</v>
      </c>
      <c r="G3391">
        <v>11703.498493999999</v>
      </c>
      <c r="H3391">
        <f>(1/(1-91/360*VLOOKUP($A3391,Tbills!$B$4:$C$974,2,1)/100))^((1)/91)-1</f>
        <v>2.8370288333023908E-5</v>
      </c>
      <c r="I3391" s="2">
        <f t="shared" si="621"/>
        <v>47.575437202202338</v>
      </c>
      <c r="J3391">
        <f>VLOOKUP(A3391,'VXX-IV'!A$1:C$4500,3,0)</f>
        <v>47.59</v>
      </c>
      <c r="K3391" s="10">
        <f t="shared" si="614"/>
        <v>-3.0600541705538831E-4</v>
      </c>
      <c r="L3391">
        <f t="shared" si="616"/>
        <v>166.95795537143016</v>
      </c>
      <c r="M3391">
        <v>16.72</v>
      </c>
      <c r="O3391">
        <f t="shared" si="617"/>
        <v>117.31781779664122</v>
      </c>
      <c r="R3391">
        <f t="shared" si="618"/>
        <v>70.887292880699178</v>
      </c>
      <c r="U3391" s="2">
        <f t="shared" si="622"/>
        <v>21.749100860033142</v>
      </c>
      <c r="V3391">
        <f>VLOOKUP(A3391,'VXZ-IV'!A$1:C$4500,3,0)</f>
        <v>21.75</v>
      </c>
      <c r="W3391" s="10">
        <f t="shared" si="624"/>
        <v>-4.1339768591219794E-5</v>
      </c>
      <c r="X3391">
        <f t="shared" si="619"/>
        <v>71.884990838533128</v>
      </c>
      <c r="Y3391">
        <v>71.900000000000006</v>
      </c>
      <c r="AA3391" s="10">
        <f t="shared" si="627"/>
        <v>-2.0875050718882626E-4</v>
      </c>
      <c r="AB3391">
        <f t="shared" si="620"/>
        <v>39.46784667788036</v>
      </c>
      <c r="AC3391">
        <f>VLOOKUP(A3391,'VIXY-IV'!A$1:E$2000,4,0)</f>
        <v>39.520000000000003</v>
      </c>
      <c r="AD3391" s="10">
        <f t="shared" si="630"/>
        <v>-1.3196690819747836E-3</v>
      </c>
      <c r="AE3391">
        <f>ROW()</f>
        <v>3391</v>
      </c>
      <c r="AF3391">
        <f t="shared" si="615"/>
        <v>0.83882030178326472</v>
      </c>
      <c r="AG3391">
        <f>AG3390*(1-(AG$1+AG$5))^($A3391-$A3390)*(1+2*(E3391/E3390-1))</f>
        <v>30.821892205843834</v>
      </c>
      <c r="AH3391">
        <f>VLOOKUP(A3391,'UVXY-IV'!A$2:E$2000,4,0)</f>
        <v>153.41300000000001</v>
      </c>
      <c r="AJ3391" s="10">
        <f t="shared" si="629"/>
        <v>-0.79909204431277769</v>
      </c>
      <c r="AK3391">
        <f t="shared" si="623"/>
        <v>77.953977123741851</v>
      </c>
      <c r="AL3391">
        <f t="shared" si="626"/>
        <v>38.976988561870925</v>
      </c>
      <c r="AM3391">
        <v>77.877300000000005</v>
      </c>
      <c r="AN3391" s="10">
        <f t="shared" si="625"/>
        <v>9.8458888202146433E-4</v>
      </c>
      <c r="AO3391">
        <f>AO3390*(1-AO$1+H3390)^($A3391-$A3390)*(2-E3391/E3390)</f>
        <v>80.93459818244358</v>
      </c>
      <c r="AP3391">
        <v>80.959999999999994</v>
      </c>
      <c r="AQ3391" s="10">
        <f t="shared" si="628"/>
        <v>-3.1375762792018591E-4</v>
      </c>
    </row>
    <row r="3392" spans="1:43" x14ac:dyDescent="0.25">
      <c r="A3392" s="1">
        <v>42984</v>
      </c>
      <c r="B3392" s="12">
        <v>11.63</v>
      </c>
      <c r="C3392" s="12">
        <v>14.4</v>
      </c>
      <c r="D3392">
        <v>80.471900000000005</v>
      </c>
      <c r="E3392">
        <v>71.060900000000004</v>
      </c>
      <c r="F3392">
        <v>13509.313729</v>
      </c>
      <c r="G3392">
        <v>11932.086488999999</v>
      </c>
      <c r="H3392">
        <f>(1/(1-91/360*VLOOKUP($A3392,Tbills!$B$4:$C$974,2,1)/100))^((1)/91)-1</f>
        <v>2.8370288333023908E-5</v>
      </c>
      <c r="I3392" s="2">
        <f t="shared" si="621"/>
        <v>47.880102815003781</v>
      </c>
      <c r="J3392">
        <f>VLOOKUP(A3392,'VXX-IV'!A$1:C$4500,3,0)</f>
        <v>47.89</v>
      </c>
      <c r="K3392" s="10">
        <f t="shared" ref="K3392:K3414" si="631">I3392/J3392-1</f>
        <v>-2.0666496129084777E-4</v>
      </c>
      <c r="L3392">
        <f t="shared" si="616"/>
        <v>169.09218180286385</v>
      </c>
      <c r="M3392">
        <v>16.93</v>
      </c>
      <c r="O3392">
        <f t="shared" si="617"/>
        <v>118.44008342586861</v>
      </c>
      <c r="R3392">
        <f t="shared" si="618"/>
        <v>70.657258099125073</v>
      </c>
      <c r="U3392" s="2">
        <f t="shared" si="622"/>
        <v>22.173971828844007</v>
      </c>
      <c r="V3392">
        <f>VLOOKUP(A3392,'VXZ-IV'!A$1:C$4500,3,0)</f>
        <v>22.18</v>
      </c>
      <c r="W3392" s="10">
        <f t="shared" si="624"/>
        <v>-2.7178409179406948E-4</v>
      </c>
      <c r="X3392">
        <f t="shared" si="619"/>
        <v>70.480355031682137</v>
      </c>
      <c r="Y3392">
        <v>70.489999999999995</v>
      </c>
      <c r="AA3392" s="10">
        <f t="shared" si="627"/>
        <v>-1.3682746939791546E-4</v>
      </c>
      <c r="AB3392">
        <f t="shared" si="620"/>
        <v>39.720292606328009</v>
      </c>
      <c r="AC3392">
        <f>VLOOKUP(A3392,'VIXY-IV'!A$1:E$2000,4,0)</f>
        <v>39.773299999999999</v>
      </c>
      <c r="AD3392" s="10">
        <f t="shared" si="630"/>
        <v>-1.3327381351808665E-3</v>
      </c>
      <c r="AE3392">
        <f>ROW()</f>
        <v>3392</v>
      </c>
      <c r="AF3392">
        <f t="shared" si="615"/>
        <v>0.80763888888888891</v>
      </c>
      <c r="AG3392">
        <f>AG3391*(1-(AG$1+AG$5))^($A3392-$A3391)*(1+2*(E3392/E3391-1))</f>
        <v>31.2153625709438</v>
      </c>
      <c r="AH3392">
        <f>VLOOKUP(A3392,'UVXY-IV'!A$2:E$2000,4,0)</f>
        <v>155.375</v>
      </c>
      <c r="AJ3392" s="10">
        <f t="shared" si="629"/>
        <v>-0.79909662062143971</v>
      </c>
      <c r="AK3392">
        <f t="shared" si="623"/>
        <v>77.45146152412876</v>
      </c>
      <c r="AL3392">
        <f t="shared" si="626"/>
        <v>38.72573076206438</v>
      </c>
      <c r="AM3392">
        <v>77.378299999999996</v>
      </c>
      <c r="AN3392" s="10">
        <f t="shared" si="625"/>
        <v>9.4550441310770061E-4</v>
      </c>
      <c r="AO3392">
        <f>AO3391*(1-AO$1+H3391)^($A3392-$A3391)*(2-E3392/E3391)</f>
        <v>80.415921132514214</v>
      </c>
      <c r="AP3392">
        <v>80.44</v>
      </c>
      <c r="AQ3392" s="10">
        <f t="shared" si="628"/>
        <v>-2.993394764517765E-4</v>
      </c>
    </row>
    <row r="3393" spans="1:43" x14ac:dyDescent="0.25">
      <c r="A3393" s="1">
        <v>42985</v>
      </c>
      <c r="B3393" s="12">
        <v>11.55</v>
      </c>
      <c r="C3393" s="12">
        <v>14.32</v>
      </c>
      <c r="D3393">
        <v>79.344399999999993</v>
      </c>
      <c r="E3393">
        <v>70.063199999999995</v>
      </c>
      <c r="F3393">
        <v>13509.696991999999</v>
      </c>
      <c r="G3393">
        <v>11932.086488999999</v>
      </c>
      <c r="H3393">
        <f>(1/(1-91/360*VLOOKUP($A3393,Tbills!$B$4:$C$974,2,1)/100))^((1)/91)-1</f>
        <v>2.8370288333023908E-5</v>
      </c>
      <c r="I3393" s="2">
        <f t="shared" si="621"/>
        <v>47.208098680464481</v>
      </c>
      <c r="J3393">
        <f>VLOOKUP(A3393,'VXX-IV'!A$1:C$4500,3,0)</f>
        <v>47.22</v>
      </c>
      <c r="K3393" s="10">
        <f t="shared" si="631"/>
        <v>-2.5203980380172908E-4</v>
      </c>
      <c r="L3393">
        <f t="shared" si="616"/>
        <v>164.34128295029015</v>
      </c>
      <c r="M3393">
        <v>16.45</v>
      </c>
      <c r="O3393">
        <f t="shared" si="617"/>
        <v>115.94181564633911</v>
      </c>
      <c r="R3393">
        <f t="shared" si="618"/>
        <v>71.150058000993411</v>
      </c>
      <c r="U3393" s="2">
        <f t="shared" si="622"/>
        <v>22.174060214863768</v>
      </c>
      <c r="V3393">
        <f>VLOOKUP(A3393,'VXZ-IV'!A$1:C$4500,3,0)</f>
        <v>22.18</v>
      </c>
      <c r="W3393" s="10">
        <f t="shared" si="624"/>
        <v>-2.6779914951446937E-4</v>
      </c>
      <c r="X3393">
        <f t="shared" si="619"/>
        <v>70.479747772024339</v>
      </c>
      <c r="Y3393">
        <v>70.489999999999995</v>
      </c>
      <c r="AA3393" s="10">
        <f t="shared" si="627"/>
        <v>-1.4544230352753207E-4</v>
      </c>
      <c r="AB3393">
        <f t="shared" si="620"/>
        <v>39.162469393045079</v>
      </c>
      <c r="AC3393">
        <f>VLOOKUP(A3393,'VIXY-IV'!A$1:E$2000,4,0)</f>
        <v>39.213999999999999</v>
      </c>
      <c r="AD3393" s="10">
        <f t="shared" si="630"/>
        <v>-1.3140869830907675E-3</v>
      </c>
      <c r="AE3393">
        <f>ROW()</f>
        <v>3393</v>
      </c>
      <c r="AF3393">
        <f t="shared" si="615"/>
        <v>0.80656424581005592</v>
      </c>
      <c r="AG3393">
        <f>AG3392*(1-(AG$1+AG$5))^($A3393-$A3392)*(1+2*(E3393/E3392-1))</f>
        <v>30.337808451778624</v>
      </c>
      <c r="AH3393">
        <f>VLOOKUP(A3393,'UVXY-IV'!A$2:E$2000,4,0)</f>
        <v>151.006</v>
      </c>
      <c r="AJ3393" s="10">
        <f t="shared" si="629"/>
        <v>-0.79909534421295425</v>
      </c>
      <c r="AK3393">
        <f t="shared" si="623"/>
        <v>78.535227478856967</v>
      </c>
      <c r="AL3393">
        <f t="shared" si="626"/>
        <v>39.267613739428484</v>
      </c>
      <c r="AM3393">
        <v>78.460999999999999</v>
      </c>
      <c r="AN3393" s="10">
        <f t="shared" si="625"/>
        <v>9.460429876877452E-4</v>
      </c>
      <c r="AO3393">
        <f>AO3392*(1-AO$1+H3392)^($A3393-$A3392)*(2-E3393/E3392)</f>
        <v>81.544263690222522</v>
      </c>
      <c r="AP3393">
        <v>81.569999999999993</v>
      </c>
      <c r="AQ3393" s="10">
        <f t="shared" si="628"/>
        <v>-3.1551195019574596E-4</v>
      </c>
    </row>
    <row r="3394" spans="1:43" x14ac:dyDescent="0.25">
      <c r="A3394" s="1">
        <v>42986</v>
      </c>
      <c r="B3394" s="12">
        <v>12.12</v>
      </c>
      <c r="C3394" s="12">
        <v>14.69</v>
      </c>
      <c r="D3394">
        <v>81.186199999999999</v>
      </c>
      <c r="E3394">
        <v>71.687600000000003</v>
      </c>
      <c r="F3394">
        <v>13626.845149000001</v>
      </c>
      <c r="G3394">
        <v>12035.216017999999</v>
      </c>
      <c r="H3394">
        <f>(1/(1-91/360*VLOOKUP($A3394,Tbills!$B$4:$C$974,2,1)/100))^((1)/91)-1</f>
        <v>2.8370288333023908E-5</v>
      </c>
      <c r="I3394" s="2">
        <f t="shared" si="621"/>
        <v>48.302749627301807</v>
      </c>
      <c r="J3394">
        <f>VLOOKUP(A3394,'VXX-IV'!A$1:C$4500,3,0)</f>
        <v>48.31</v>
      </c>
      <c r="K3394" s="10">
        <f t="shared" si="631"/>
        <v>-1.5008016348982967E-4</v>
      </c>
      <c r="L3394">
        <f t="shared" si="616"/>
        <v>171.95882149404781</v>
      </c>
      <c r="M3394">
        <v>17.22</v>
      </c>
      <c r="O3394">
        <f t="shared" si="617"/>
        <v>119.96990122420277</v>
      </c>
      <c r="R3394">
        <f t="shared" si="618"/>
        <v>70.32207963118779</v>
      </c>
      <c r="U3394" s="2">
        <f t="shared" si="622"/>
        <v>22.3657952694202</v>
      </c>
      <c r="V3394">
        <f>VLOOKUP(A3394,'VXZ-IV'!A$1:C$4500,3,0)</f>
        <v>22.37</v>
      </c>
      <c r="W3394" s="10">
        <f t="shared" si="624"/>
        <v>-1.8796292265532699E-4</v>
      </c>
      <c r="X3394">
        <f t="shared" si="619"/>
        <v>69.869986320417397</v>
      </c>
      <c r="Y3394">
        <v>69.88</v>
      </c>
      <c r="AA3394" s="10">
        <f t="shared" si="627"/>
        <v>-1.43298219556387E-4</v>
      </c>
      <c r="AB3394">
        <f t="shared" si="620"/>
        <v>40.070291748021091</v>
      </c>
      <c r="AC3394">
        <f>VLOOKUP(A3394,'VIXY-IV'!A$1:E$2000,4,0)</f>
        <v>40.125500000000002</v>
      </c>
      <c r="AD3394" s="10">
        <f t="shared" si="630"/>
        <v>-1.3758894463349325E-3</v>
      </c>
      <c r="AE3394">
        <f>ROW()</f>
        <v>3394</v>
      </c>
      <c r="AF3394">
        <f t="shared" si="615"/>
        <v>0.82505105513955068</v>
      </c>
      <c r="AG3394">
        <f>AG3393*(1-(AG$1+AG$5))^($A3394-$A3393)*(1+2*(E3394/E3393-1))</f>
        <v>31.743489638456655</v>
      </c>
      <c r="AH3394">
        <f>VLOOKUP(A3394,'UVXY-IV'!A$2:E$2000,4,0)</f>
        <v>158.01400000000001</v>
      </c>
      <c r="AJ3394" s="10">
        <f t="shared" si="629"/>
        <v>-0.7991096381430971</v>
      </c>
      <c r="AK3394">
        <f t="shared" si="623"/>
        <v>76.710832371162894</v>
      </c>
      <c r="AL3394">
        <f t="shared" si="626"/>
        <v>38.355416185581447</v>
      </c>
      <c r="AM3394">
        <v>76.6434</v>
      </c>
      <c r="AN3394" s="10">
        <f t="shared" si="625"/>
        <v>8.798196734864927E-4</v>
      </c>
      <c r="AO3394">
        <f>AO3393*(1-AO$1+H3393)^($A3394-$A3393)*(2-E3394/E3393)</f>
        <v>79.652991437296862</v>
      </c>
      <c r="AP3394">
        <v>79.67</v>
      </c>
      <c r="AQ3394" s="10">
        <f t="shared" si="628"/>
        <v>-2.1348767042972394E-4</v>
      </c>
    </row>
    <row r="3395" spans="1:43" x14ac:dyDescent="0.25">
      <c r="A3395" s="1">
        <v>42989</v>
      </c>
      <c r="B3395" s="12">
        <v>10.73</v>
      </c>
      <c r="C3395" s="12">
        <v>13.86</v>
      </c>
      <c r="D3395">
        <v>76.499799999999993</v>
      </c>
      <c r="E3395">
        <v>67.543400000000005</v>
      </c>
      <c r="F3395">
        <v>13386.053118</v>
      </c>
      <c r="G3395">
        <v>11821.524380000001</v>
      </c>
      <c r="H3395">
        <f>(1/(1-91/360*VLOOKUP($A3395,Tbills!$B$4:$C$974,2,1)/100))^((1)/91)-1</f>
        <v>2.8370288333023908E-5</v>
      </c>
      <c r="I3395" s="2">
        <f t="shared" si="621"/>
        <v>45.511187735427363</v>
      </c>
      <c r="J3395">
        <f>VLOOKUP(A3395,'VXX-IV'!A$1:C$4500,3,0)</f>
        <v>45.53</v>
      </c>
      <c r="K3395" s="10">
        <f t="shared" si="631"/>
        <v>-4.1318393526545982E-4</v>
      </c>
      <c r="L3395">
        <f t="shared" si="616"/>
        <v>152.06955052983244</v>
      </c>
      <c r="M3395">
        <v>15.22</v>
      </c>
      <c r="O3395">
        <f t="shared" si="617"/>
        <v>109.55578586079847</v>
      </c>
      <c r="R3395">
        <f t="shared" si="618"/>
        <v>72.34489779338432</v>
      </c>
      <c r="U3395" s="2">
        <f t="shared" si="622"/>
        <v>21.968975225011246</v>
      </c>
      <c r="V3395">
        <f>VLOOKUP(A3395,'VXZ-IV'!A$1:C$4500,3,0)</f>
        <v>21.97</v>
      </c>
      <c r="W3395" s="10">
        <f t="shared" si="624"/>
        <v>-4.6644287153063679E-5</v>
      </c>
      <c r="X3395">
        <f t="shared" si="619"/>
        <v>71.108726899624386</v>
      </c>
      <c r="Y3395">
        <v>71.12</v>
      </c>
      <c r="AA3395" s="10">
        <f t="shared" si="627"/>
        <v>-1.5850816051210526E-4</v>
      </c>
      <c r="AB3395">
        <f t="shared" si="620"/>
        <v>37.75343513794153</v>
      </c>
      <c r="AC3395">
        <f>VLOOKUP(A3395,'VIXY-IV'!A$1:E$2000,4,0)</f>
        <v>37.805500000000002</v>
      </c>
      <c r="AD3395" s="10">
        <f t="shared" si="630"/>
        <v>-1.3771769202489681E-3</v>
      </c>
      <c r="AE3395">
        <f>ROW()</f>
        <v>3395</v>
      </c>
      <c r="AF3395">
        <f t="shared" si="615"/>
        <v>0.77417027417027429</v>
      </c>
      <c r="AG3395">
        <f>AG3394*(1-(AG$1+AG$5))^($A3395-$A3394)*(1+2*(E3395/E3394-1))</f>
        <v>28.070522635229949</v>
      </c>
      <c r="AH3395">
        <f>VLOOKUP(A3395,'UVXY-IV'!A$2:E$2000,4,0)</f>
        <v>139.733</v>
      </c>
      <c r="AJ3395" s="10">
        <f t="shared" si="629"/>
        <v>-0.79911314696435376</v>
      </c>
      <c r="AK3395">
        <f t="shared" si="623"/>
        <v>81.134083620060395</v>
      </c>
      <c r="AL3395">
        <f t="shared" si="626"/>
        <v>40.567041810030197</v>
      </c>
      <c r="AM3395">
        <v>81.070999999999998</v>
      </c>
      <c r="AN3395" s="10">
        <f t="shared" si="625"/>
        <v>7.7812806133392698E-4</v>
      </c>
      <c r="AO3395">
        <f>AO3394*(1-AO$1+H3394)^($A3395-$A3394)*(2-E3395/E3394)</f>
        <v>84.255486155570395</v>
      </c>
      <c r="AP3395">
        <v>84.28</v>
      </c>
      <c r="AQ3395" s="10">
        <f t="shared" si="628"/>
        <v>-2.9086194149985367E-4</v>
      </c>
    </row>
    <row r="3396" spans="1:43" x14ac:dyDescent="0.25">
      <c r="A3396" s="1">
        <v>42990</v>
      </c>
      <c r="B3396" s="12">
        <v>10.58</v>
      </c>
      <c r="C3396" s="12">
        <v>13.56</v>
      </c>
      <c r="D3396">
        <v>74.917199999999994</v>
      </c>
      <c r="E3396">
        <v>66.144199999999998</v>
      </c>
      <c r="F3396">
        <v>13201.291753</v>
      </c>
      <c r="G3396">
        <v>11658.022086000001</v>
      </c>
      <c r="H3396">
        <f>(1/(1-91/360*VLOOKUP($A3396,Tbills!$B$4:$C$974,2,1)/100))^((1)/91)-1</f>
        <v>2.8370288333023908E-5</v>
      </c>
      <c r="I3396" s="2">
        <f t="shared" si="621"/>
        <v>44.56858209216108</v>
      </c>
      <c r="J3396">
        <f>VLOOKUP(A3396,'VXX-IV'!A$1:C$4500,3,0)</f>
        <v>44.58</v>
      </c>
      <c r="K3396" s="10">
        <f t="shared" si="631"/>
        <v>-2.561217550228756E-4</v>
      </c>
      <c r="L3396">
        <f t="shared" si="616"/>
        <v>145.76668177924208</v>
      </c>
      <c r="M3396">
        <v>14.6</v>
      </c>
      <c r="O3396">
        <f t="shared" si="617"/>
        <v>106.14794294841305</v>
      </c>
      <c r="R3396">
        <f t="shared" si="618"/>
        <v>73.090926414370827</v>
      </c>
      <c r="U3396" s="2">
        <f t="shared" si="622"/>
        <v>21.66521955432</v>
      </c>
      <c r="V3396">
        <f>VLOOKUP(A3396,'VXZ-IV'!A$1:C$4500,3,0)</f>
        <v>21.67</v>
      </c>
      <c r="W3396" s="10">
        <f t="shared" si="624"/>
        <v>-2.2060201568996352E-4</v>
      </c>
      <c r="X3396">
        <f t="shared" si="619"/>
        <v>72.091603277252389</v>
      </c>
      <c r="Y3396">
        <v>72.099999999999994</v>
      </c>
      <c r="AA3396" s="10">
        <f t="shared" si="627"/>
        <v>-1.1645940010551747E-4</v>
      </c>
      <c r="AB3396">
        <f t="shared" si="620"/>
        <v>36.971211951143886</v>
      </c>
      <c r="AC3396">
        <f>VLOOKUP(A3396,'VIXY-IV'!A$1:E$2000,4,0)</f>
        <v>37.022399999999998</v>
      </c>
      <c r="AD3396" s="10">
        <f t="shared" si="630"/>
        <v>-1.3826237320139212E-3</v>
      </c>
      <c r="AE3396">
        <f>ROW()</f>
        <v>3396</v>
      </c>
      <c r="AF3396">
        <f t="shared" si="615"/>
        <v>0.78023598820058992</v>
      </c>
      <c r="AG3396">
        <f>AG3395*(1-(AG$1+AG$5))^($A3396-$A3395)*(1+2*(E3396/E3395-1))</f>
        <v>26.906622160740962</v>
      </c>
      <c r="AH3396">
        <f>VLOOKUP(A3396,'UVXY-IV'!A$2:E$2000,4,0)</f>
        <v>133.94399999999999</v>
      </c>
      <c r="AJ3396" s="10">
        <f t="shared" si="629"/>
        <v>-0.79912036253403684</v>
      </c>
      <c r="AK3396">
        <f t="shared" si="623"/>
        <v>82.810965243041494</v>
      </c>
      <c r="AL3396">
        <f t="shared" si="626"/>
        <v>41.405482621520747</v>
      </c>
      <c r="AM3396">
        <v>82.748699999999999</v>
      </c>
      <c r="AN3396" s="10">
        <f t="shared" si="625"/>
        <v>7.5246188812028159E-4</v>
      </c>
      <c r="AO3396">
        <f>AO3395*(1-AO$1+H3395)^($A3396-$A3395)*(2-E3396/E3395)</f>
        <v>86.00014555380713</v>
      </c>
      <c r="AP3396">
        <v>86.02</v>
      </c>
      <c r="AQ3396" s="10">
        <f t="shared" si="628"/>
        <v>-2.3081197620167249E-4</v>
      </c>
    </row>
    <row r="3397" spans="1:43" x14ac:dyDescent="0.25">
      <c r="A3397" s="1">
        <v>42991</v>
      </c>
      <c r="B3397" s="12">
        <v>10.5</v>
      </c>
      <c r="C3397" s="12">
        <v>13.23</v>
      </c>
      <c r="D3397">
        <v>72.457899999999995</v>
      </c>
      <c r="E3397">
        <v>63.970999999999997</v>
      </c>
      <c r="F3397">
        <v>13014.479878</v>
      </c>
      <c r="G3397">
        <v>11492.718325</v>
      </c>
      <c r="H3397">
        <f>(1/(1-91/360*VLOOKUP($A3397,Tbills!$B$4:$C$974,2,1)/100))^((1)/91)-1</f>
        <v>2.8370288333023908E-5</v>
      </c>
      <c r="I3397" s="2">
        <f t="shared" si="621"/>
        <v>43.104482300748622</v>
      </c>
      <c r="J3397">
        <f>VLOOKUP(A3397,'VXX-IV'!A$1:C$4500,3,0)</f>
        <v>43.11</v>
      </c>
      <c r="K3397" s="10">
        <f t="shared" si="631"/>
        <v>-1.2799116797446164E-4</v>
      </c>
      <c r="L3397">
        <f t="shared" si="616"/>
        <v>136.1859179616863</v>
      </c>
      <c r="M3397">
        <v>13.63</v>
      </c>
      <c r="O3397">
        <f t="shared" si="617"/>
        <v>100.91322842386906</v>
      </c>
      <c r="R3397">
        <f t="shared" si="618"/>
        <v>74.288287069700345</v>
      </c>
      <c r="U3397" s="2">
        <f t="shared" si="622"/>
        <v>21.358113583914985</v>
      </c>
      <c r="V3397">
        <f>VLOOKUP(A3397,'VXZ-IV'!A$1:C$4500,3,0)</f>
        <v>21.36</v>
      </c>
      <c r="W3397" s="10">
        <f t="shared" si="624"/>
        <v>-8.8315359785262615E-5</v>
      </c>
      <c r="X3397">
        <f t="shared" si="619"/>
        <v>73.113189023431318</v>
      </c>
      <c r="Y3397">
        <v>73.12</v>
      </c>
      <c r="AA3397" s="10">
        <f t="shared" si="627"/>
        <v>-9.3147929002834751E-5</v>
      </c>
      <c r="AB3397">
        <f t="shared" si="620"/>
        <v>35.756370024255169</v>
      </c>
      <c r="AC3397">
        <f>VLOOKUP(A3397,'VIXY-IV'!A$1:E$2000,4,0)</f>
        <v>35.806100000000001</v>
      </c>
      <c r="AD3397" s="10">
        <f t="shared" si="630"/>
        <v>-1.3888688169008123E-3</v>
      </c>
      <c r="AE3397">
        <f>ROW()</f>
        <v>3397</v>
      </c>
      <c r="AF3397">
        <f t="shared" si="615"/>
        <v>0.79365079365079361</v>
      </c>
      <c r="AG3397">
        <f>AG3396*(1-(AG$1+AG$5))^($A3397-$A3396)*(1+2*(E3397/E3396-1))</f>
        <v>25.13771459768132</v>
      </c>
      <c r="AH3397">
        <f>VLOOKUP(A3397,'UVXY-IV'!A$2:E$2000,4,0)</f>
        <v>125.13849999999999</v>
      </c>
      <c r="AJ3397" s="10">
        <f t="shared" si="629"/>
        <v>-0.79912085730865146</v>
      </c>
      <c r="AK3397">
        <f t="shared" si="623"/>
        <v>85.527776285189532</v>
      </c>
      <c r="AL3397">
        <f t="shared" si="626"/>
        <v>42.763888142594766</v>
      </c>
      <c r="AM3397">
        <v>85.464699999999993</v>
      </c>
      <c r="AN3397" s="10">
        <f t="shared" si="625"/>
        <v>7.3803904055758096E-4</v>
      </c>
      <c r="AO3397">
        <f>AO3396*(1-AO$1+H3396)^($A3397-$A3396)*(2-E3397/E3396)</f>
        <v>88.82495702029216</v>
      </c>
      <c r="AP3397">
        <v>88.85</v>
      </c>
      <c r="AQ3397" s="10">
        <f t="shared" si="628"/>
        <v>-2.8185683407799811E-4</v>
      </c>
    </row>
    <row r="3398" spans="1:43" x14ac:dyDescent="0.25">
      <c r="A3398" s="1">
        <v>42992</v>
      </c>
      <c r="B3398" s="12">
        <v>10.44</v>
      </c>
      <c r="C3398" s="12">
        <v>13.16</v>
      </c>
      <c r="D3398">
        <v>72.888099999999994</v>
      </c>
      <c r="E3398">
        <v>64.349000000000004</v>
      </c>
      <c r="F3398">
        <v>13082.173382999999</v>
      </c>
      <c r="G3398">
        <v>11552.170489</v>
      </c>
      <c r="H3398">
        <f>(1/(1-91/360*VLOOKUP($A3398,Tbills!$B$4:$C$974,2,1)/100))^((1)/91)-1</f>
        <v>2.878808868755911E-5</v>
      </c>
      <c r="I3398" s="2">
        <f t="shared" si="621"/>
        <v>43.359346710547307</v>
      </c>
      <c r="J3398">
        <f>VLOOKUP(A3398,'VXX-IV'!A$1:C$4500,3,0)</f>
        <v>43.37</v>
      </c>
      <c r="K3398" s="10">
        <f t="shared" si="631"/>
        <v>-2.4563729427462544E-4</v>
      </c>
      <c r="L3398">
        <f t="shared" si="616"/>
        <v>137.79308114850733</v>
      </c>
      <c r="M3398">
        <v>13.8</v>
      </c>
      <c r="O3398">
        <f t="shared" si="617"/>
        <v>101.80423106833997</v>
      </c>
      <c r="R3398">
        <f t="shared" si="618"/>
        <v>74.065456703300143</v>
      </c>
      <c r="U3398" s="2">
        <f t="shared" si="622"/>
        <v>21.468682162753616</v>
      </c>
      <c r="V3398">
        <f>VLOOKUP(A3398,'VXZ-IV'!A$1:C$4500,3,0)</f>
        <v>21.47</v>
      </c>
      <c r="W3398" s="10">
        <f t="shared" si="624"/>
        <v>-6.1380402719302118E-5</v>
      </c>
      <c r="X3398">
        <f t="shared" si="619"/>
        <v>72.734376087090183</v>
      </c>
      <c r="Y3398">
        <v>72.75</v>
      </c>
      <c r="AA3398" s="10">
        <f t="shared" si="627"/>
        <v>-2.1476168948197927E-4</v>
      </c>
      <c r="AB3398">
        <f t="shared" si="620"/>
        <v>35.967516327196655</v>
      </c>
      <c r="AC3398">
        <f>VLOOKUP(A3398,'VIXY-IV'!A$1:E$2000,4,0)</f>
        <v>36.017800000000001</v>
      </c>
      <c r="AD3398" s="10">
        <f t="shared" si="630"/>
        <v>-1.3960784057700515E-3</v>
      </c>
      <c r="AE3398">
        <f>ROW()</f>
        <v>3398</v>
      </c>
      <c r="AF3398">
        <f t="shared" si="615"/>
        <v>0.79331306990881456</v>
      </c>
      <c r="AG3398">
        <f>AG3397*(1-(AG$1+AG$5))^($A3398-$A3397)*(1+2*(E3398/E3397-1))</f>
        <v>25.433931345432612</v>
      </c>
      <c r="AH3398">
        <f>VLOOKUP(A3398,'UVXY-IV'!A$2:E$2000,4,0)</f>
        <v>126.614</v>
      </c>
      <c r="AJ3398" s="10">
        <f t="shared" si="629"/>
        <v>-0.79912228232713123</v>
      </c>
      <c r="AK3398">
        <f t="shared" si="623"/>
        <v>85.018438910014098</v>
      </c>
      <c r="AL3398">
        <f t="shared" si="626"/>
        <v>42.509219455007049</v>
      </c>
      <c r="AM3398">
        <v>84.955699999999993</v>
      </c>
      <c r="AN3398" s="10">
        <f t="shared" si="625"/>
        <v>7.3848970715451046E-4</v>
      </c>
      <c r="AO3398">
        <f>AO3397*(1-AO$1+H3397)^($A3398-$A3397)*(2-E3398/E3397)</f>
        <v>88.299335995814374</v>
      </c>
      <c r="AP3398">
        <v>88.32</v>
      </c>
      <c r="AQ3398" s="10">
        <f t="shared" si="628"/>
        <v>-2.3396743869585901E-4</v>
      </c>
    </row>
    <row r="3399" spans="1:43" x14ac:dyDescent="0.25">
      <c r="A3399" s="1">
        <v>42993</v>
      </c>
      <c r="B3399" s="12">
        <v>10.17</v>
      </c>
      <c r="C3399" s="12">
        <v>12.96</v>
      </c>
      <c r="D3399">
        <v>72.144599999999997</v>
      </c>
      <c r="E3399">
        <v>63.690800000000003</v>
      </c>
      <c r="F3399">
        <v>13032.140342999999</v>
      </c>
      <c r="G3399">
        <v>11507.656412</v>
      </c>
      <c r="H3399">
        <f>(1/(1-91/360*VLOOKUP($A3399,Tbills!$B$4:$C$974,2,1)/100))^((1)/91)-1</f>
        <v>2.878808868755911E-5</v>
      </c>
      <c r="I3399" s="2">
        <f t="shared" si="621"/>
        <v>42.916010287451492</v>
      </c>
      <c r="J3399">
        <f>VLOOKUP(A3399,'VXX-IV'!A$1:C$4500,3,0)</f>
        <v>42.93</v>
      </c>
      <c r="K3399" s="10">
        <f t="shared" si="631"/>
        <v>-3.2587264263939097E-4</v>
      </c>
      <c r="L3399">
        <f t="shared" si="616"/>
        <v>134.97200538117991</v>
      </c>
      <c r="M3399">
        <v>13.51</v>
      </c>
      <c r="O3399">
        <f t="shared" si="617"/>
        <v>100.2388813351388</v>
      </c>
      <c r="R3399">
        <f t="shared" si="618"/>
        <v>74.440884276128472</v>
      </c>
      <c r="U3399" s="2">
        <f t="shared" si="622"/>
        <v>21.386053267322819</v>
      </c>
      <c r="V3399">
        <f>VLOOKUP(A3399,'VXZ-IV'!A$1:C$4500,3,0)</f>
        <v>21.39</v>
      </c>
      <c r="W3399" s="10">
        <f t="shared" si="624"/>
        <v>-1.8451298163546515E-4</v>
      </c>
      <c r="X3399">
        <f t="shared" si="619"/>
        <v>73.014045488772794</v>
      </c>
      <c r="Y3399">
        <v>73.03</v>
      </c>
      <c r="AA3399" s="10">
        <f t="shared" si="627"/>
        <v>-2.1846516811185879E-4</v>
      </c>
      <c r="AB3399">
        <f t="shared" si="620"/>
        <v>35.599484982930711</v>
      </c>
      <c r="AC3399">
        <f>VLOOKUP(A3399,'VIXY-IV'!A$1:E$2000,4,0)</f>
        <v>35.649000000000001</v>
      </c>
      <c r="AD3399" s="10">
        <f t="shared" si="630"/>
        <v>-1.3889594958985674E-3</v>
      </c>
      <c r="AE3399">
        <f>ROW()</f>
        <v>3399</v>
      </c>
      <c r="AF3399">
        <f t="shared" ref="AF3399:AF3462" si="632">B3399/C3399</f>
        <v>0.78472222222222221</v>
      </c>
      <c r="AG3399">
        <f>AG3398*(1-(AG$1+AG$5))^($A3399-$A3398)*(1+2*(E3399/E3398-1))</f>
        <v>24.91278491349313</v>
      </c>
      <c r="AH3399">
        <f>VLOOKUP(A3399,'UVXY-IV'!A$2:E$2000,4,0)</f>
        <v>124.01649999999999</v>
      </c>
      <c r="AJ3399" s="10">
        <f t="shared" si="629"/>
        <v>-0.79911717462198073</v>
      </c>
      <c r="AK3399">
        <f t="shared" si="623"/>
        <v>85.884058008853998</v>
      </c>
      <c r="AL3399">
        <f t="shared" si="626"/>
        <v>42.942029004426999</v>
      </c>
      <c r="AM3399">
        <v>85.823800000000006</v>
      </c>
      <c r="AN3399" s="10">
        <f t="shared" si="625"/>
        <v>7.0211303687317539E-4</v>
      </c>
      <c r="AO3399">
        <f>AO3398*(1-AO$1+H3398)^($A3399-$A3398)*(2-E3399/E3398)</f>
        <v>89.201783033880773</v>
      </c>
      <c r="AP3399">
        <v>89.23</v>
      </c>
      <c r="AQ3399" s="10">
        <f t="shared" si="628"/>
        <v>-3.1622734639957795E-4</v>
      </c>
    </row>
    <row r="3400" spans="1:43" x14ac:dyDescent="0.25">
      <c r="A3400" s="1">
        <v>42996</v>
      </c>
      <c r="B3400" s="12">
        <v>10.15</v>
      </c>
      <c r="C3400" s="12">
        <v>12.69</v>
      </c>
      <c r="D3400">
        <v>69.350700000000003</v>
      </c>
      <c r="E3400">
        <v>61.218800000000002</v>
      </c>
      <c r="F3400">
        <v>12760.244570999999</v>
      </c>
      <c r="G3400">
        <v>11266.572797999999</v>
      </c>
      <c r="H3400">
        <f>(1/(1-91/360*VLOOKUP($A3400,Tbills!$B$4:$C$974,2,1)/100))^((1)/91)-1</f>
        <v>2.878808868755911E-5</v>
      </c>
      <c r="I3400" s="2">
        <f t="shared" si="621"/>
        <v>41.251010399016231</v>
      </c>
      <c r="J3400">
        <f>VLOOKUP(A3400,'VXX-IV'!A$1:C$4500,3,0)</f>
        <v>41.27</v>
      </c>
      <c r="K3400" s="10">
        <f t="shared" si="631"/>
        <v>-4.6013086948804016E-4</v>
      </c>
      <c r="L3400">
        <f t="shared" ref="L3400:L3463" si="633">L3399*(1-L$1+H3400)^($A3400-$A3399)*(1+2*(E3400/E3399-1))</f>
        <v>124.48866842815301</v>
      </c>
      <c r="M3400">
        <v>12.46</v>
      </c>
      <c r="O3400">
        <f t="shared" ref="O3400:O3463" si="634">O3399*(1-(O$1+O$5))^($A3400-$A3399)*(1+1.5*(E3400/E3399-1))</f>
        <v>94.393553571244425</v>
      </c>
      <c r="R3400">
        <f t="shared" ref="R3400:R3463" si="635">R3399*(1-IF($A3400&lt;=R3395,R$1,R$1+IF(AND(WEEKDAY($A3400)&lt;&gt;1,WEEKDAY($A3400)&lt;&gt;7),S$1,0)))^($A3400-$A3399)*(1-0.5*(E3400/E3399-1))</f>
        <v>75.875212312290614</v>
      </c>
      <c r="U3400" s="2">
        <f t="shared" si="622"/>
        <v>20.938334089493345</v>
      </c>
      <c r="V3400">
        <f>VLOOKUP(A3400,'VXZ-IV'!A$1:C$4500,3,0)</f>
        <v>20.94</v>
      </c>
      <c r="W3400" s="10">
        <f t="shared" si="624"/>
        <v>-7.955637567602647E-5</v>
      </c>
      <c r="X3400">
        <f t="shared" ref="X3400:X3463" si="636">X3399*(1-X$1+H3400)^($A3400-$A3399)*(2-G3400/G3399)</f>
        <v>74.541845038529885</v>
      </c>
      <c r="Y3400">
        <v>74.55</v>
      </c>
      <c r="AA3400" s="10">
        <f t="shared" si="627"/>
        <v>-1.0938915452862741E-4</v>
      </c>
      <c r="AB3400">
        <f t="shared" ref="AB3400:AB3463" si="637">AB3399*$E3400/$E3399*(1-(AB$1+AB$5+IF(AND(WEEKDAY(A3400)&lt;&gt;1,WEEKDAY(A3400)&lt;&gt;7),IF(A3400&lt;AC$2,AC$1,AC$3),0)))^($A3400-$A3399)</f>
        <v>34.217392804577912</v>
      </c>
      <c r="AC3400">
        <f>VLOOKUP(A3400,'VIXY-IV'!A$1:E$2000,4,0)</f>
        <v>34.265500000000003</v>
      </c>
      <c r="AD3400" s="10">
        <f t="shared" si="630"/>
        <v>-1.4039542811892236E-3</v>
      </c>
      <c r="AE3400">
        <f>ROW()</f>
        <v>3400</v>
      </c>
      <c r="AF3400">
        <f t="shared" si="632"/>
        <v>0.79984239558707648</v>
      </c>
      <c r="AG3400">
        <f>AG3399*(1-(AG$1+AG$5))^($A3400-$A3399)*(1+2*(E3400/E3399-1))</f>
        <v>22.976606342143736</v>
      </c>
      <c r="AH3400">
        <f>VLOOKUP(A3400,'UVXY-IV'!A$2:E$2000,4,0)</f>
        <v>114.383</v>
      </c>
      <c r="AJ3400" s="10">
        <f t="shared" si="629"/>
        <v>-0.79912568876368217</v>
      </c>
      <c r="AK3400">
        <f t="shared" si="623"/>
        <v>89.204968705751028</v>
      </c>
      <c r="AL3400">
        <f t="shared" si="626"/>
        <v>44.602484352875514</v>
      </c>
      <c r="AM3400">
        <v>89.153499999999994</v>
      </c>
      <c r="AN3400" s="10">
        <f t="shared" si="625"/>
        <v>5.7730437673275681E-4</v>
      </c>
      <c r="AO3400">
        <f>AO3399*(1-AO$1+H3399)^($A3400-$A3399)*(2-E3400/E3399)</f>
        <v>92.66164937623742</v>
      </c>
      <c r="AP3400">
        <v>92.69</v>
      </c>
      <c r="AQ3400" s="10">
        <f t="shared" si="628"/>
        <v>-3.0586496669082752E-4</v>
      </c>
    </row>
    <row r="3401" spans="1:43" x14ac:dyDescent="0.25">
      <c r="A3401" s="1">
        <v>42997</v>
      </c>
      <c r="B3401" s="12">
        <v>10.18</v>
      </c>
      <c r="C3401" s="12">
        <v>12.73</v>
      </c>
      <c r="D3401">
        <v>69.387799999999999</v>
      </c>
      <c r="E3401">
        <v>61.2498</v>
      </c>
      <c r="F3401">
        <v>12885.333070000001</v>
      </c>
      <c r="G3401">
        <v>11376.694509999999</v>
      </c>
      <c r="H3401">
        <f>(1/(1-91/360*VLOOKUP($A3401,Tbills!$B$4:$C$974,2,1)/100))^((1)/91)-1</f>
        <v>2.878808868755911E-5</v>
      </c>
      <c r="I3401" s="2">
        <f t="shared" ref="I3401:I3464" si="638">I3400*$D3401/$D3400*(1-I$1)^($A3401-$A3400)</f>
        <v>41.272071743836385</v>
      </c>
      <c r="J3401">
        <f>VLOOKUP(A3401,'VXX-IV'!A$1:C$4500,3,0)</f>
        <v>41.28</v>
      </c>
      <c r="K3401" s="10">
        <f t="shared" si="631"/>
        <v>-1.9206046907982444E-4</v>
      </c>
      <c r="L3401">
        <f t="shared" si="633"/>
        <v>124.61269982085157</v>
      </c>
      <c r="M3401">
        <v>12.48</v>
      </c>
      <c r="O3401">
        <f t="shared" si="634"/>
        <v>94.462068788776008</v>
      </c>
      <c r="R3401">
        <f t="shared" si="635"/>
        <v>75.852572345462661</v>
      </c>
      <c r="U3401" s="2">
        <f t="shared" ref="U3401:U3464" si="639">U3400*$F3401/$F3400*(1-U$1)^($A3401-$A3400)</f>
        <v>21.143076729537018</v>
      </c>
      <c r="V3401">
        <f>VLOOKUP(A3401,'VXZ-IV'!A$1:C$4500,3,0)</f>
        <v>21.15</v>
      </c>
      <c r="W3401" s="10">
        <f t="shared" si="624"/>
        <v>-3.273413930486857E-4</v>
      </c>
      <c r="X3401">
        <f t="shared" si="636"/>
        <v>73.812653157708752</v>
      </c>
      <c r="Y3401">
        <v>73.819999999999993</v>
      </c>
      <c r="AA3401" s="10">
        <f t="shared" si="627"/>
        <v>-9.9523737350892816E-5</v>
      </c>
      <c r="AB3401">
        <f t="shared" si="637"/>
        <v>34.234590854981768</v>
      </c>
      <c r="AC3401">
        <f>VLOOKUP(A3401,'VIXY-IV'!A$1:E$2000,4,0)</f>
        <v>34.282699999999998</v>
      </c>
      <c r="AD3401" s="10">
        <f t="shared" si="630"/>
        <v>-1.4033067704186664E-3</v>
      </c>
      <c r="AE3401">
        <f>ROW()</f>
        <v>3401</v>
      </c>
      <c r="AF3401">
        <f t="shared" si="632"/>
        <v>0.79968578161822457</v>
      </c>
      <c r="AG3401">
        <f>AG3400*(1-(AG$1+AG$5))^($A3401-$A3400)*(1+2*(E3401/E3400-1))</f>
        <v>22.999101083720667</v>
      </c>
      <c r="AH3401">
        <f>VLOOKUP(A3401,'UVXY-IV'!A$2:E$2000,4,0)</f>
        <v>114.495</v>
      </c>
      <c r="AJ3401" s="10">
        <f t="shared" si="629"/>
        <v>-0.79912571654901376</v>
      </c>
      <c r="AK3401">
        <f t="shared" ref="AK3401:AK3464" si="640">AK3400*(1-IF($A3401&lt;=AK3396,AK$1,AK$1+IF(AND(WEEKDAY($A3401)&lt;&gt;1,WEEKDAY($A3401)&lt;&gt;7),AL$1,0)))^($A3401-$A3400)*(2-$E3401/$E3400)</f>
        <v>89.155644410562417</v>
      </c>
      <c r="AL3401">
        <f t="shared" si="626"/>
        <v>44.577822205281208</v>
      </c>
      <c r="AM3401">
        <v>89.104399999999998</v>
      </c>
      <c r="AN3401" s="10">
        <f t="shared" si="625"/>
        <v>5.7510527608539697E-4</v>
      </c>
      <c r="AO3401">
        <f>AO3400*(1-AO$1+H3400)^($A3401-$A3400)*(2-E3401/E3400)</f>
        <v>92.613968058582572</v>
      </c>
      <c r="AP3401">
        <v>92.64</v>
      </c>
      <c r="AQ3401" s="10">
        <f t="shared" si="628"/>
        <v>-2.8100109474771262E-4</v>
      </c>
    </row>
    <row r="3402" spans="1:43" x14ac:dyDescent="0.25">
      <c r="A3402" s="1">
        <v>42998</v>
      </c>
      <c r="B3402" s="12">
        <v>9.7799999999999994</v>
      </c>
      <c r="C3402" s="12">
        <v>12.66</v>
      </c>
      <c r="D3402">
        <v>68.552099999999996</v>
      </c>
      <c r="E3402">
        <v>60.510399999999997</v>
      </c>
      <c r="F3402">
        <v>12761.208042</v>
      </c>
      <c r="G3402">
        <v>11266.774756000001</v>
      </c>
      <c r="H3402">
        <f>(1/(1-91/360*VLOOKUP($A3402,Tbills!$B$4:$C$974,2,1)/100))^((1)/91)-1</f>
        <v>2.878808868755911E-5</v>
      </c>
      <c r="I3402" s="2">
        <f t="shared" si="638"/>
        <v>40.774000635443919</v>
      </c>
      <c r="J3402">
        <f>VLOOKUP(A3402,'VXX-IV'!A$1:C$4500,3,0)</f>
        <v>40.79</v>
      </c>
      <c r="K3402" s="10">
        <f t="shared" si="631"/>
        <v>-3.9223742476290901E-4</v>
      </c>
      <c r="L3402">
        <f t="shared" si="633"/>
        <v>121.60208524045159</v>
      </c>
      <c r="M3402">
        <v>12.17</v>
      </c>
      <c r="O3402">
        <f t="shared" si="634"/>
        <v>92.748441594647844</v>
      </c>
      <c r="R3402">
        <f t="shared" si="635"/>
        <v>76.306964126243685</v>
      </c>
      <c r="U3402" s="2">
        <f t="shared" si="639"/>
        <v>20.938893885770863</v>
      </c>
      <c r="V3402">
        <f>VLOOKUP(A3402,'VXZ-IV'!A$1:C$4500,3,0)</f>
        <v>20.94</v>
      </c>
      <c r="W3402" s="10">
        <f t="shared" si="624"/>
        <v>-5.2823029089710261E-5</v>
      </c>
      <c r="X3402">
        <f t="shared" si="636"/>
        <v>74.525207912005413</v>
      </c>
      <c r="Y3402">
        <v>74.540000000000006</v>
      </c>
      <c r="AA3402" s="10">
        <f t="shared" si="627"/>
        <v>-1.9844496907150955E-4</v>
      </c>
      <c r="AB3402">
        <f t="shared" si="637"/>
        <v>33.821187704965787</v>
      </c>
      <c r="AC3402">
        <f>VLOOKUP(A3402,'VIXY-IV'!A$1:E$2000,4,0)</f>
        <v>33.866199999999999</v>
      </c>
      <c r="AD3402" s="10">
        <f t="shared" si="630"/>
        <v>-1.3291215144956015E-3</v>
      </c>
      <c r="AE3402">
        <f>ROW()</f>
        <v>3402</v>
      </c>
      <c r="AF3402">
        <f t="shared" si="632"/>
        <v>0.77251184834123221</v>
      </c>
      <c r="AG3402">
        <f>AG3401*(1-(AG$1+AG$5))^($A3402-$A3401)*(1+2*(E3402/E3401-1))</f>
        <v>22.443060158021115</v>
      </c>
      <c r="AH3402">
        <f>VLOOKUP(A3402,'UVXY-IV'!A$2:E$2000,4,0)</f>
        <v>111.72450000000001</v>
      </c>
      <c r="AJ3402" s="10">
        <f t="shared" si="629"/>
        <v>-0.79912140884030702</v>
      </c>
      <c r="AK3402">
        <f t="shared" si="640"/>
        <v>90.227717725643714</v>
      </c>
      <c r="AL3402">
        <f t="shared" si="626"/>
        <v>45.113858862821857</v>
      </c>
      <c r="AM3402">
        <v>90.177800000000005</v>
      </c>
      <c r="AN3402" s="10">
        <f t="shared" si="625"/>
        <v>5.5354783154726306E-4</v>
      </c>
      <c r="AO3402">
        <f>AO3401*(1-AO$1+H3401)^($A3402-$A3401)*(2-E3402/E3401)</f>
        <v>93.731223976220775</v>
      </c>
      <c r="AP3402">
        <v>93.76</v>
      </c>
      <c r="AQ3402" s="10">
        <f t="shared" si="628"/>
        <v>-3.06911516416708E-4</v>
      </c>
    </row>
    <row r="3403" spans="1:43" x14ac:dyDescent="0.25">
      <c r="A3403" s="1">
        <v>42999</v>
      </c>
      <c r="B3403" s="12">
        <v>9.67</v>
      </c>
      <c r="C3403" s="12">
        <v>12.66</v>
      </c>
      <c r="D3403">
        <v>68.846199999999996</v>
      </c>
      <c r="E3403">
        <v>60.768300000000004</v>
      </c>
      <c r="F3403">
        <v>12817.521389</v>
      </c>
      <c r="G3403">
        <v>11316.169038</v>
      </c>
      <c r="H3403">
        <f>(1/(1-91/360*VLOOKUP($A3403,Tbills!$B$4:$C$974,2,1)/100))^((1)/91)-1</f>
        <v>2.9066631178853441E-5</v>
      </c>
      <c r="I3403" s="2">
        <f t="shared" si="638"/>
        <v>40.947929452176119</v>
      </c>
      <c r="J3403">
        <f>VLOOKUP(A3403,'VXX-IV'!A$1:C$4500,3,0)</f>
        <v>40.96</v>
      </c>
      <c r="K3403" s="10">
        <f t="shared" si="631"/>
        <v>-2.9469110898150408E-4</v>
      </c>
      <c r="L3403">
        <f t="shared" si="633"/>
        <v>122.63666095925792</v>
      </c>
      <c r="M3403">
        <v>12.28</v>
      </c>
      <c r="O3403">
        <f t="shared" si="634"/>
        <v>93.338247653678565</v>
      </c>
      <c r="R3403">
        <f t="shared" si="635"/>
        <v>76.140908895951412</v>
      </c>
      <c r="U3403" s="2">
        <f t="shared" si="639"/>
        <v>21.03078134798886</v>
      </c>
      <c r="V3403">
        <f>VLOOKUP(A3403,'VXZ-IV'!A$1:C$4500,3,0)</f>
        <v>21.03</v>
      </c>
      <c r="W3403" s="10">
        <f t="shared" ref="W3403:W3466" si="641">U3403/V3403-1</f>
        <v>3.7153969988601432E-5</v>
      </c>
      <c r="X3403">
        <f t="shared" si="636"/>
        <v>74.197896868467893</v>
      </c>
      <c r="Y3403">
        <v>74.209999999999994</v>
      </c>
      <c r="AA3403" s="10">
        <f t="shared" si="627"/>
        <v>-1.6309300002825822E-4</v>
      </c>
      <c r="AB3403">
        <f t="shared" si="637"/>
        <v>33.965208268473333</v>
      </c>
      <c r="AC3403">
        <f>VLOOKUP(A3403,'VIXY-IV'!A$1:E$2000,4,0)</f>
        <v>34.011000000000003</v>
      </c>
      <c r="AD3403" s="10">
        <f t="shared" si="630"/>
        <v>-1.3463800395950853E-3</v>
      </c>
      <c r="AE3403">
        <f>ROW()</f>
        <v>3403</v>
      </c>
      <c r="AF3403">
        <f t="shared" si="632"/>
        <v>0.76382306477093209</v>
      </c>
      <c r="AG3403">
        <f>AG3402*(1-(AG$1+AG$5))^($A3403-$A3402)*(1+2*(E3403/E3402-1))</f>
        <v>22.633605523628514</v>
      </c>
      <c r="AH3403">
        <f>VLOOKUP(A3403,'UVXY-IV'!A$2:E$2000,4,0)</f>
        <v>112.6705</v>
      </c>
      <c r="AJ3403" s="10">
        <f t="shared" si="629"/>
        <v>-0.79911684492721236</v>
      </c>
      <c r="AK3403">
        <f t="shared" si="640"/>
        <v>89.838975745499738</v>
      </c>
      <c r="AL3403">
        <f t="shared" si="626"/>
        <v>44.919487872749869</v>
      </c>
      <c r="AM3403">
        <v>89.787400000000005</v>
      </c>
      <c r="AN3403" s="10">
        <f t="shared" si="625"/>
        <v>5.7442074834246348E-4</v>
      </c>
      <c r="AO3403">
        <f>AO3402*(1-AO$1+H3402)^($A3403-$A3402)*(2-E3403/E3402)</f>
        <v>93.330969104294383</v>
      </c>
      <c r="AP3403">
        <v>93.36</v>
      </c>
      <c r="AQ3403" s="10">
        <f t="shared" si="628"/>
        <v>-3.1095646642687047E-4</v>
      </c>
    </row>
    <row r="3404" spans="1:43" x14ac:dyDescent="0.25">
      <c r="A3404" s="1">
        <v>43000</v>
      </c>
      <c r="B3404" s="12">
        <v>9.59</v>
      </c>
      <c r="C3404" s="12">
        <v>12.85</v>
      </c>
      <c r="D3404">
        <v>69.430199999999999</v>
      </c>
      <c r="E3404">
        <v>61.281999999999996</v>
      </c>
      <c r="F3404">
        <v>12955.835421</v>
      </c>
      <c r="G3404">
        <v>11437.953035</v>
      </c>
      <c r="H3404">
        <f>(1/(1-91/360*VLOOKUP($A3404,Tbills!$B$4:$C$974,2,1)/100))^((1)/91)-1</f>
        <v>2.9066631178853441E-5</v>
      </c>
      <c r="I3404" s="2">
        <f t="shared" si="638"/>
        <v>41.294270539631448</v>
      </c>
      <c r="J3404">
        <f>VLOOKUP(A3404,'VXX-IV'!A$1:C$4500,3,0)</f>
        <v>41.3</v>
      </c>
      <c r="K3404" s="10">
        <f t="shared" si="631"/>
        <v>-1.3872785396007448E-4</v>
      </c>
      <c r="L3404">
        <f t="shared" si="633"/>
        <v>124.70804683851225</v>
      </c>
      <c r="M3404">
        <v>12.49</v>
      </c>
      <c r="O3404">
        <f t="shared" si="634"/>
        <v>94.518603599297037</v>
      </c>
      <c r="R3404">
        <f t="shared" si="635"/>
        <v>75.815655893458867</v>
      </c>
      <c r="U3404" s="2">
        <f t="shared" si="639"/>
        <v>21.25720643085079</v>
      </c>
      <c r="V3404">
        <f>VLOOKUP(A3404,'VXZ-IV'!A$1:C$4500,3,0)</f>
        <v>21.26</v>
      </c>
      <c r="W3404" s="10">
        <f t="shared" si="641"/>
        <v>-1.314002422018179E-4</v>
      </c>
      <c r="X3404">
        <f t="shared" si="636"/>
        <v>73.398801830566015</v>
      </c>
      <c r="Y3404">
        <v>73.41</v>
      </c>
      <c r="AA3404" s="10">
        <f t="shared" si="627"/>
        <v>-1.525428338643442E-4</v>
      </c>
      <c r="AB3404">
        <f t="shared" si="637"/>
        <v>34.252201427514272</v>
      </c>
      <c r="AC3404">
        <f>VLOOKUP(A3404,'VIXY-IV'!A$1:E$2000,4,0)</f>
        <v>34.298299999999998</v>
      </c>
      <c r="AD3404" s="10">
        <f t="shared" si="630"/>
        <v>-1.3440483197629804E-3</v>
      </c>
      <c r="AE3404">
        <f>ROW()</f>
        <v>3404</v>
      </c>
      <c r="AF3404">
        <f t="shared" si="632"/>
        <v>0.7463035019455253</v>
      </c>
      <c r="AG3404">
        <f>AG3403*(1-(AG$1+AG$5))^($A3404-$A3403)*(1+2*(E3404/E3403-1))</f>
        <v>23.015492681997326</v>
      </c>
      <c r="AH3404">
        <f>VLOOKUP(A3404,'UVXY-IV'!A$2:E$2000,4,0)</f>
        <v>114.572</v>
      </c>
      <c r="AJ3404" s="10">
        <f t="shared" si="629"/>
        <v>-0.7991176493209744</v>
      </c>
      <c r="AK3404">
        <f t="shared" si="640"/>
        <v>89.075380186266571</v>
      </c>
      <c r="AL3404">
        <f t="shared" si="626"/>
        <v>44.537690093133286</v>
      </c>
      <c r="AM3404">
        <v>89.023600000000002</v>
      </c>
      <c r="AN3404" s="10">
        <f t="shared" si="625"/>
        <v>5.8164561157458827E-4</v>
      </c>
      <c r="AO3404">
        <f>AO3403*(1-AO$1+H3403)^($A3404-$A3403)*(2-E3404/E3403)</f>
        <v>92.541270263842591</v>
      </c>
      <c r="AP3404">
        <v>92.57</v>
      </c>
      <c r="AQ3404" s="10">
        <f t="shared" si="628"/>
        <v>-3.1035687757807739E-4</v>
      </c>
    </row>
    <row r="3405" spans="1:43" x14ac:dyDescent="0.25">
      <c r="A3405" s="1">
        <v>43003</v>
      </c>
      <c r="B3405" s="12">
        <v>10.210000000000001</v>
      </c>
      <c r="C3405" s="12">
        <v>13.06</v>
      </c>
      <c r="D3405">
        <v>69.160200000000003</v>
      </c>
      <c r="E3405">
        <v>61.0383</v>
      </c>
      <c r="F3405">
        <v>12901.866226</v>
      </c>
      <c r="G3405">
        <v>11389.309356</v>
      </c>
      <c r="H3405">
        <f>(1/(1-91/360*VLOOKUP($A3405,Tbills!$B$4:$C$974,2,1)/100))^((1)/91)-1</f>
        <v>2.9066631178853441E-5</v>
      </c>
      <c r="I3405" s="2">
        <f t="shared" si="638"/>
        <v>41.130676592667363</v>
      </c>
      <c r="J3405">
        <f>VLOOKUP(A3405,'VXX-IV'!A$1:C$4500,3,0)</f>
        <v>41.14</v>
      </c>
      <c r="K3405" s="10">
        <f t="shared" si="631"/>
        <v>-2.2662633283021538E-4</v>
      </c>
      <c r="L3405">
        <f t="shared" si="633"/>
        <v>123.7102045714407</v>
      </c>
      <c r="M3405">
        <v>12.39</v>
      </c>
      <c r="O3405">
        <f t="shared" si="634"/>
        <v>93.945297578619204</v>
      </c>
      <c r="R3405">
        <f t="shared" si="635"/>
        <v>75.956102045395454</v>
      </c>
      <c r="U3405" s="2">
        <f t="shared" si="639"/>
        <v>21.167108345651208</v>
      </c>
      <c r="V3405">
        <f>VLOOKUP(A3405,'VXZ-IV'!A$1:C$4500,3,0)</f>
        <v>21.17</v>
      </c>
      <c r="W3405" s="10">
        <f t="shared" si="641"/>
        <v>-1.3659208071770124E-4</v>
      </c>
      <c r="X3405">
        <f t="shared" si="636"/>
        <v>73.7092032304772</v>
      </c>
      <c r="Y3405">
        <v>73.72</v>
      </c>
      <c r="AA3405" s="10">
        <f t="shared" si="627"/>
        <v>-1.4645645039068622E-4</v>
      </c>
      <c r="AB3405">
        <f t="shared" si="637"/>
        <v>34.11560521444521</v>
      </c>
      <c r="AC3405">
        <f>VLOOKUP(A3405,'VIXY-IV'!A$1:E$2000,4,0)</f>
        <v>34.1616</v>
      </c>
      <c r="AD3405" s="10">
        <f t="shared" si="630"/>
        <v>-1.3463885050697399E-3</v>
      </c>
      <c r="AE3405">
        <f>ROW()</f>
        <v>3405</v>
      </c>
      <c r="AF3405">
        <f t="shared" si="632"/>
        <v>0.78177641653905061</v>
      </c>
      <c r="AG3405">
        <f>AG3404*(1-(AG$1+AG$5))^($A3405-$A3404)*(1+2*(E3405/E3404-1))</f>
        <v>22.830133171492061</v>
      </c>
      <c r="AH3405">
        <f>VLOOKUP(A3405,'UVXY-IV'!A$2:E$2000,4,0)</f>
        <v>113.65649999999999</v>
      </c>
      <c r="AJ3405" s="10">
        <f t="shared" si="629"/>
        <v>-0.79913042218005947</v>
      </c>
      <c r="AK3405">
        <f t="shared" si="640"/>
        <v>89.41711100095921</v>
      </c>
      <c r="AL3405">
        <f t="shared" si="626"/>
        <v>44.708555500479605</v>
      </c>
      <c r="AM3405">
        <v>89.370500000000007</v>
      </c>
      <c r="AN3405" s="10">
        <f t="shared" si="625"/>
        <v>5.2154794881098532E-4</v>
      </c>
      <c r="AO3405">
        <f>AO3404*(1-AO$1+H3404)^($A3405-$A3404)*(2-E3405/E3404)</f>
        <v>92.907071522836787</v>
      </c>
      <c r="AP3405">
        <v>92.93</v>
      </c>
      <c r="AQ3405" s="10">
        <f t="shared" si="628"/>
        <v>-2.4672847480056159E-4</v>
      </c>
    </row>
    <row r="3406" spans="1:43" x14ac:dyDescent="0.25">
      <c r="A3406" s="1">
        <v>43004</v>
      </c>
      <c r="B3406" s="12">
        <v>10.17</v>
      </c>
      <c r="C3406" s="12">
        <v>13.02</v>
      </c>
      <c r="D3406">
        <v>68.612200000000001</v>
      </c>
      <c r="E3406">
        <v>60.552900000000001</v>
      </c>
      <c r="F3406">
        <v>12811.450838999999</v>
      </c>
      <c r="G3406">
        <v>11309.162813999999</v>
      </c>
      <c r="H3406">
        <f>(1/(1-91/360*VLOOKUP($A3406,Tbills!$B$4:$C$974,2,1)/100))^((1)/91)-1</f>
        <v>2.9066631178853441E-5</v>
      </c>
      <c r="I3406" s="2">
        <f t="shared" si="638"/>
        <v>40.803777266203014</v>
      </c>
      <c r="J3406">
        <f>VLOOKUP(A3406,'VXX-IV'!A$1:C$4500,3,0)</f>
        <v>40.82</v>
      </c>
      <c r="K3406" s="10">
        <f t="shared" si="631"/>
        <v>-3.9742121011721032E-4</v>
      </c>
      <c r="L3406">
        <f t="shared" si="633"/>
        <v>121.74065768403221</v>
      </c>
      <c r="M3406">
        <v>12.19</v>
      </c>
      <c r="O3406">
        <f t="shared" si="634"/>
        <v>92.821535893300961</v>
      </c>
      <c r="R3406">
        <f t="shared" si="635"/>
        <v>76.254670805717993</v>
      </c>
      <c r="U3406" s="2">
        <f t="shared" si="639"/>
        <v>21.018258200508981</v>
      </c>
      <c r="V3406">
        <f>VLOOKUP(A3406,'VXZ-IV'!A$1:C$4500,3,0)</f>
        <v>21.02</v>
      </c>
      <c r="W3406" s="10">
        <f t="shared" si="641"/>
        <v>-8.2863914891428969E-5</v>
      </c>
      <c r="X3406">
        <f t="shared" si="636"/>
        <v>74.227306852355028</v>
      </c>
      <c r="Y3406">
        <v>74.239999999999995</v>
      </c>
      <c r="AA3406" s="10">
        <f t="shared" si="627"/>
        <v>-1.7097451030401167E-4</v>
      </c>
      <c r="AB3406">
        <f t="shared" si="637"/>
        <v>33.844177325890392</v>
      </c>
      <c r="AC3406">
        <f>VLOOKUP(A3406,'VIXY-IV'!A$1:E$2000,4,0)</f>
        <v>33.890099999999997</v>
      </c>
      <c r="AD3406" s="10">
        <f t="shared" si="630"/>
        <v>-1.355046875329502E-3</v>
      </c>
      <c r="AE3406">
        <f>ROW()</f>
        <v>3406</v>
      </c>
      <c r="AF3406">
        <f t="shared" si="632"/>
        <v>0.78110599078341014</v>
      </c>
      <c r="AG3406">
        <f>AG3405*(1-(AG$1+AG$5))^($A3406-$A3405)*(1+2*(E3406/E3405-1))</f>
        <v>22.466268092247677</v>
      </c>
      <c r="AH3406">
        <f>VLOOKUP(A3406,'UVXY-IV'!A$2:E$2000,4,0)</f>
        <v>111.842</v>
      </c>
      <c r="AJ3406" s="10">
        <f t="shared" si="629"/>
        <v>-0.79912494329279093</v>
      </c>
      <c r="AK3406">
        <f t="shared" si="640"/>
        <v>90.123992452034898</v>
      </c>
      <c r="AL3406">
        <f t="shared" si="626"/>
        <v>45.061996226017449</v>
      </c>
      <c r="AM3406">
        <v>90.078900000000004</v>
      </c>
      <c r="AN3406" s="10">
        <f t="shared" si="625"/>
        <v>5.0058839567190816E-4</v>
      </c>
      <c r="AO3406">
        <f>AO3405*(1-AO$1+H3405)^($A3406-$A3405)*(2-E3406/E3405)</f>
        <v>93.645162586758019</v>
      </c>
      <c r="AP3406">
        <v>93.68</v>
      </c>
      <c r="AQ3406" s="10">
        <f t="shared" si="628"/>
        <v>-3.7187674254901548E-4</v>
      </c>
    </row>
    <row r="3407" spans="1:43" x14ac:dyDescent="0.25">
      <c r="A3407" s="1">
        <v>43005</v>
      </c>
      <c r="B3407" s="12">
        <v>9.8699999999999992</v>
      </c>
      <c r="C3407" s="12">
        <v>12.91</v>
      </c>
      <c r="D3407">
        <v>68.203299999999999</v>
      </c>
      <c r="E3407">
        <v>60.190300000000001</v>
      </c>
      <c r="F3407">
        <v>12811.823225</v>
      </c>
      <c r="G3407">
        <v>11309.162813999999</v>
      </c>
      <c r="H3407">
        <f>(1/(1-91/360*VLOOKUP($A3407,Tbills!$B$4:$C$974,2,1)/100))^((1)/91)-1</f>
        <v>2.9066631178853441E-5</v>
      </c>
      <c r="I3407" s="2">
        <f t="shared" si="638"/>
        <v>40.559614816781732</v>
      </c>
      <c r="J3407">
        <f>VLOOKUP(A3407,'VXX-IV'!A$1:C$4500,3,0)</f>
        <v>40.57</v>
      </c>
      <c r="K3407" s="10">
        <f t="shared" si="631"/>
        <v>-2.5598183924746554E-4</v>
      </c>
      <c r="L3407">
        <f t="shared" si="633"/>
        <v>120.28071321125671</v>
      </c>
      <c r="M3407">
        <v>12.04</v>
      </c>
      <c r="O3407">
        <f t="shared" si="634"/>
        <v>91.984691761303921</v>
      </c>
      <c r="R3407">
        <f t="shared" si="635"/>
        <v>76.47952565491174</v>
      </c>
      <c r="U3407" s="2">
        <f t="shared" si="639"/>
        <v>21.018356616042244</v>
      </c>
      <c r="V3407">
        <f>VLOOKUP(A3407,'VXZ-IV'!A$1:C$4500,3,0)</f>
        <v>21.02</v>
      </c>
      <c r="W3407" s="10">
        <f t="shared" si="641"/>
        <v>-7.8181919969333435E-5</v>
      </c>
      <c r="X3407">
        <f t="shared" si="636"/>
        <v>74.226718996565594</v>
      </c>
      <c r="Y3407">
        <v>74.239999999999995</v>
      </c>
      <c r="AA3407" s="10">
        <f t="shared" si="627"/>
        <v>-1.7889282643324123E-4</v>
      </c>
      <c r="AB3407">
        <f t="shared" si="637"/>
        <v>33.641386498828176</v>
      </c>
      <c r="AC3407">
        <f>VLOOKUP(A3407,'VIXY-IV'!A$1:E$2000,4,0)</f>
        <v>33.685299999999998</v>
      </c>
      <c r="AD3407" s="10">
        <f t="shared" si="630"/>
        <v>-1.3036399014354494E-3</v>
      </c>
      <c r="AE3407">
        <f>ROW()</f>
        <v>3407</v>
      </c>
      <c r="AF3407">
        <f t="shared" si="632"/>
        <v>0.76452362509682414</v>
      </c>
      <c r="AG3407">
        <f>AG3406*(1-(AG$1+AG$5))^($A3407-$A3406)*(1+2*(E3407/E3406-1))</f>
        <v>22.196457197596384</v>
      </c>
      <c r="AH3407">
        <f>VLOOKUP(A3407,'UVXY-IV'!A$2:E$2000,4,0)</f>
        <v>110.49850000000001</v>
      </c>
      <c r="AJ3407" s="10">
        <f t="shared" si="629"/>
        <v>-0.79912435736596987</v>
      </c>
      <c r="AK3407">
        <f t="shared" si="640"/>
        <v>90.659445972047834</v>
      </c>
      <c r="AL3407">
        <f t="shared" si="626"/>
        <v>45.329722986023917</v>
      </c>
      <c r="AM3407">
        <v>90.615700000000004</v>
      </c>
      <c r="AN3407" s="10">
        <f t="shared" si="625"/>
        <v>4.8276371586641886E-4</v>
      </c>
      <c r="AO3407">
        <f>AO3406*(1-AO$1+H3406)^($A3407-$A3406)*(2-E3407/E3406)</f>
        <v>94.205178022112477</v>
      </c>
      <c r="AP3407">
        <v>94.23</v>
      </c>
      <c r="AQ3407" s="10">
        <f t="shared" si="628"/>
        <v>-2.6341905855387093E-4</v>
      </c>
    </row>
    <row r="3408" spans="1:43" x14ac:dyDescent="0.25">
      <c r="A3408" s="1">
        <v>43006</v>
      </c>
      <c r="B3408" s="12">
        <v>9.5500000000000007</v>
      </c>
      <c r="C3408" s="12">
        <v>12.76</v>
      </c>
      <c r="D3408">
        <v>67.005399999999995</v>
      </c>
      <c r="E3408">
        <v>59.131399999999999</v>
      </c>
      <c r="F3408">
        <v>12761.453012</v>
      </c>
      <c r="G3408">
        <v>11264.371653</v>
      </c>
      <c r="H3408">
        <f>(1/(1-91/360*VLOOKUP($A3408,Tbills!$B$4:$C$974,2,1)/100))^((1)/91)-1</f>
        <v>2.920590510124832E-5</v>
      </c>
      <c r="I3408" s="2">
        <f t="shared" si="638"/>
        <v>39.846267660313899</v>
      </c>
      <c r="J3408">
        <f>VLOOKUP(A3408,'VXX-IV'!A$1:C$4500,3,0)</f>
        <v>39.86</v>
      </c>
      <c r="K3408" s="10">
        <f t="shared" si="631"/>
        <v>-3.4451429217507989E-4</v>
      </c>
      <c r="L3408">
        <f t="shared" si="633"/>
        <v>116.04677100639768</v>
      </c>
      <c r="M3408">
        <v>11.62</v>
      </c>
      <c r="O3408">
        <f t="shared" si="634"/>
        <v>89.55430784514796</v>
      </c>
      <c r="R3408">
        <f t="shared" si="635"/>
        <v>77.148772341726328</v>
      </c>
      <c r="U3408" s="2">
        <f t="shared" si="639"/>
        <v>20.935211590063151</v>
      </c>
      <c r="V3408">
        <f>VLOOKUP(A3408,'VXZ-IV'!A$1:C$4500,3,0)</f>
        <v>20.94</v>
      </c>
      <c r="W3408" s="10">
        <f t="shared" si="641"/>
        <v>-2.2867287186489893E-4</v>
      </c>
      <c r="X3408">
        <f t="shared" si="636"/>
        <v>74.520122134920172</v>
      </c>
      <c r="Y3408">
        <v>74.53</v>
      </c>
      <c r="AA3408" s="10">
        <f t="shared" si="627"/>
        <v>-1.3253542304880739E-4</v>
      </c>
      <c r="AB3408">
        <f t="shared" si="637"/>
        <v>33.049424704986386</v>
      </c>
      <c r="AC3408">
        <f>VLOOKUP(A3408,'VIXY-IV'!A$1:E$2000,4,0)</f>
        <v>33.093699999999998</v>
      </c>
      <c r="AD3408" s="10">
        <f t="shared" si="630"/>
        <v>-1.3378768470618807E-3</v>
      </c>
      <c r="AE3408">
        <f>ROW()</f>
        <v>3408</v>
      </c>
      <c r="AF3408">
        <f t="shared" si="632"/>
        <v>0.74843260188087779</v>
      </c>
      <c r="AG3408">
        <f>AG3407*(1-(AG$1+AG$5))^($A3408-$A3407)*(1+2*(E3408/E3407-1))</f>
        <v>21.414751595297616</v>
      </c>
      <c r="AH3408">
        <f>VLOOKUP(A3408,'UVXY-IV'!A$2:E$2000,4,0)</f>
        <v>106.60850000000001</v>
      </c>
      <c r="AJ3408" s="10">
        <f t="shared" si="629"/>
        <v>-0.79912716532642691</v>
      </c>
      <c r="AK3408">
        <f t="shared" si="640"/>
        <v>92.250078730394847</v>
      </c>
      <c r="AL3408">
        <f t="shared" si="626"/>
        <v>46.125039365197424</v>
      </c>
      <c r="AM3408">
        <v>92.21</v>
      </c>
      <c r="AN3408" s="10">
        <f t="shared" si="625"/>
        <v>4.3464624655520367E-4</v>
      </c>
      <c r="AO3408">
        <f>AO3407*(1-AO$1+H3407)^($A3408-$A3407)*(2-E3408/E3407)</f>
        <v>95.861726777902632</v>
      </c>
      <c r="AP3408">
        <v>95.89</v>
      </c>
      <c r="AQ3408" s="10">
        <f t="shared" si="628"/>
        <v>-2.9485057980360718E-4</v>
      </c>
    </row>
    <row r="3409" spans="1:43" x14ac:dyDescent="0.25">
      <c r="A3409" s="1">
        <v>43007</v>
      </c>
      <c r="B3409" s="12">
        <v>9.51</v>
      </c>
      <c r="C3409" s="12">
        <v>12.49</v>
      </c>
      <c r="D3409">
        <v>65.935400000000001</v>
      </c>
      <c r="E3409">
        <v>58.185400000000001</v>
      </c>
      <c r="F3409">
        <v>12686.516718000001</v>
      </c>
      <c r="G3409">
        <v>11197.897357</v>
      </c>
      <c r="H3409">
        <f>(1/(1-91/360*VLOOKUP($A3409,Tbills!$B$4:$C$974,2,1)/100))^((1)/91)-1</f>
        <v>2.920590510124832E-5</v>
      </c>
      <c r="I3409" s="2">
        <f t="shared" si="638"/>
        <v>39.209012023745245</v>
      </c>
      <c r="J3409">
        <f>VLOOKUP(A3409,'VXX-IV'!A$1:C$4500,3,0)</f>
        <v>39.22</v>
      </c>
      <c r="K3409" s="10">
        <f t="shared" si="631"/>
        <v>-2.8016257661278576E-4</v>
      </c>
      <c r="L3409">
        <f t="shared" si="633"/>
        <v>112.33187896803125</v>
      </c>
      <c r="M3409">
        <v>11.25</v>
      </c>
      <c r="O3409">
        <f t="shared" si="634"/>
        <v>87.402291646794993</v>
      </c>
      <c r="R3409">
        <f t="shared" si="635"/>
        <v>77.762380275189017</v>
      </c>
      <c r="U3409" s="2">
        <f t="shared" si="639"/>
        <v>20.811770840871912</v>
      </c>
      <c r="V3409">
        <f>VLOOKUP(A3409,'VXZ-IV'!A$1:C$4500,3,0)</f>
        <v>20.82</v>
      </c>
      <c r="W3409" s="10">
        <f t="shared" si="641"/>
        <v>-3.9525259981210148E-4</v>
      </c>
      <c r="X3409">
        <f t="shared" si="636"/>
        <v>74.959303584989669</v>
      </c>
      <c r="Y3409">
        <v>74.97</v>
      </c>
      <c r="AA3409" s="10">
        <f t="shared" si="627"/>
        <v>-1.4267593717931515E-4</v>
      </c>
      <c r="AB3409">
        <f t="shared" si="637"/>
        <v>32.520568633146681</v>
      </c>
      <c r="AC3409">
        <f>VLOOKUP(A3409,'VIXY-IV'!A$1:E$2000,4,0)</f>
        <v>32.564799999999998</v>
      </c>
      <c r="AD3409" s="10">
        <f t="shared" si="630"/>
        <v>-1.3582569784956755E-3</v>
      </c>
      <c r="AE3409">
        <f>ROW()</f>
        <v>3409</v>
      </c>
      <c r="AF3409">
        <f t="shared" si="632"/>
        <v>0.7614091273018414</v>
      </c>
      <c r="AG3409">
        <f>AG3408*(1-(AG$1+AG$5))^($A3409-$A3408)*(1+2*(E3409/E3408-1))</f>
        <v>20.728855156095882</v>
      </c>
      <c r="AH3409">
        <f>VLOOKUP(A3409,'UVXY-IV'!A$2:E$2000,4,0)</f>
        <v>103.19450000000001</v>
      </c>
      <c r="AJ3409" s="10">
        <f t="shared" si="629"/>
        <v>-0.79912829505355543</v>
      </c>
      <c r="AK3409">
        <f t="shared" si="640"/>
        <v>93.721554920425461</v>
      </c>
      <c r="AL3409">
        <f t="shared" si="626"/>
        <v>46.860777460212731</v>
      </c>
      <c r="AM3409">
        <v>93.6845</v>
      </c>
      <c r="AN3409" s="10">
        <f t="shared" si="625"/>
        <v>3.9552882734561479E-4</v>
      </c>
      <c r="AO3409">
        <f>AO3408*(1-AO$1+H3408)^($A3409-$A3408)*(2-E3409/E3408)</f>
        <v>97.394590624698566</v>
      </c>
      <c r="AP3409">
        <v>97.42</v>
      </c>
      <c r="AQ3409" s="10">
        <f t="shared" si="628"/>
        <v>-2.6082298605456522E-4</v>
      </c>
    </row>
    <row r="3410" spans="1:43" x14ac:dyDescent="0.25">
      <c r="A3410" s="1">
        <v>43010</v>
      </c>
      <c r="B3410" s="12">
        <v>9.4499999999999993</v>
      </c>
      <c r="C3410" s="12">
        <v>12.36</v>
      </c>
      <c r="D3410">
        <v>64.213800000000006</v>
      </c>
      <c r="E3410">
        <v>56.661099999999998</v>
      </c>
      <c r="F3410">
        <v>12462.059859000001</v>
      </c>
      <c r="G3410">
        <v>10998.796811</v>
      </c>
      <c r="H3410">
        <f>(1/(1-91/360*VLOOKUP($A3410,Tbills!$B$4:$C$974,2,1)/100))^((1)/91)-1</f>
        <v>2.920590510124832E-5</v>
      </c>
      <c r="I3410" s="2">
        <f t="shared" si="638"/>
        <v>38.182455629871797</v>
      </c>
      <c r="J3410">
        <f>VLOOKUP(A3410,'VXX-IV'!A$1:C$4500,3,0)</f>
        <v>38.19</v>
      </c>
      <c r="K3410" s="10">
        <f t="shared" si="631"/>
        <v>-1.9754831443308252E-4</v>
      </c>
      <c r="L3410">
        <f t="shared" si="633"/>
        <v>106.44118736269526</v>
      </c>
      <c r="M3410">
        <v>10.66</v>
      </c>
      <c r="O3410">
        <f t="shared" si="634"/>
        <v>83.959247912245246</v>
      </c>
      <c r="R3410">
        <f t="shared" si="635"/>
        <v>78.770278713501725</v>
      </c>
      <c r="U3410" s="2">
        <f t="shared" si="639"/>
        <v>20.44206207556811</v>
      </c>
      <c r="V3410">
        <f>VLOOKUP(A3410,'VXZ-IV'!A$1:C$4500,3,0)</f>
        <v>20.45</v>
      </c>
      <c r="W3410" s="10">
        <f t="shared" si="641"/>
        <v>-3.881625639066133E-4</v>
      </c>
      <c r="X3410">
        <f t="shared" si="636"/>
        <v>76.290312194604098</v>
      </c>
      <c r="Y3410">
        <v>76.3</v>
      </c>
      <c r="AA3410" s="10">
        <f t="shared" si="627"/>
        <v>-1.2696992655170103E-4</v>
      </c>
      <c r="AB3410">
        <f t="shared" si="637"/>
        <v>31.668259855142242</v>
      </c>
      <c r="AC3410">
        <f>VLOOKUP(A3410,'VIXY-IV'!A$1:E$2000,4,0)</f>
        <v>31.714200000000002</v>
      </c>
      <c r="AD3410" s="10">
        <f t="shared" si="630"/>
        <v>-1.4485670411916729E-3</v>
      </c>
      <c r="AE3410">
        <f>ROW()</f>
        <v>3410</v>
      </c>
      <c r="AF3410">
        <f t="shared" si="632"/>
        <v>0.7645631067961165</v>
      </c>
      <c r="AG3410">
        <f>AG3409*(1-(AG$1+AG$5))^($A3410-$A3409)*(1+2*(E3410/E3409-1))</f>
        <v>19.640789615128799</v>
      </c>
      <c r="AH3410">
        <f>VLOOKUP(A3410,'UVXY-IV'!A$2:E$2000,4,0)</f>
        <v>97.786500000000004</v>
      </c>
      <c r="AJ3410" s="10">
        <f t="shared" si="629"/>
        <v>-0.79914620509856882</v>
      </c>
      <c r="AK3410">
        <f t="shared" si="640"/>
        <v>96.16336822285372</v>
      </c>
      <c r="AL3410">
        <f t="shared" si="626"/>
        <v>48.08168411142686</v>
      </c>
      <c r="AM3410">
        <v>96.136499999999998</v>
      </c>
      <c r="AN3410" s="10">
        <f t="shared" si="625"/>
        <v>2.7947993585919484E-4</v>
      </c>
      <c r="AO3410">
        <f>AO3409*(1-AO$1+H3409)^($A3410-$A3409)*(2-E3410/E3409)</f>
        <v>99.943732456742595</v>
      </c>
      <c r="AP3410">
        <v>99.97</v>
      </c>
      <c r="AQ3410" s="10">
        <f t="shared" si="628"/>
        <v>-2.6275425885169401E-4</v>
      </c>
    </row>
    <row r="3411" spans="1:43" x14ac:dyDescent="0.25">
      <c r="A3411" s="1">
        <v>43011</v>
      </c>
      <c r="B3411" s="12">
        <v>9.51</v>
      </c>
      <c r="C3411" s="12">
        <v>12.31</v>
      </c>
      <c r="D3411">
        <v>64.457300000000004</v>
      </c>
      <c r="E3411">
        <v>56.874299999999998</v>
      </c>
      <c r="F3411">
        <v>12421.475107</v>
      </c>
      <c r="G3411">
        <v>10962.656186</v>
      </c>
      <c r="H3411">
        <f>(1/(1-91/360*VLOOKUP($A3411,Tbills!$B$4:$C$974,2,1)/100))^((1)/91)-1</f>
        <v>2.920590510124832E-5</v>
      </c>
      <c r="I3411" s="2">
        <f t="shared" si="638"/>
        <v>38.326309702295525</v>
      </c>
      <c r="J3411">
        <f>VLOOKUP(A3411,'VXX-IV'!A$1:C$4500,3,0)</f>
        <v>38.340000000000003</v>
      </c>
      <c r="K3411" s="10">
        <f t="shared" si="631"/>
        <v>-3.5707610079493968E-4</v>
      </c>
      <c r="L3411">
        <f t="shared" si="633"/>
        <v>107.24048884991238</v>
      </c>
      <c r="M3411">
        <v>10.74</v>
      </c>
      <c r="O3411">
        <f t="shared" si="634"/>
        <v>84.430275667770573</v>
      </c>
      <c r="R3411">
        <f t="shared" si="635"/>
        <v>78.618529211616291</v>
      </c>
      <c r="U3411" s="2">
        <f t="shared" si="639"/>
        <v>20.374992304044241</v>
      </c>
      <c r="V3411">
        <f>VLOOKUP(A3411,'VXZ-IV'!A$1:C$4500,3,0)</f>
        <v>20.38</v>
      </c>
      <c r="W3411" s="10">
        <f t="shared" si="641"/>
        <v>-2.4571619017454971E-4</v>
      </c>
      <c r="X3411">
        <f t="shared" si="636"/>
        <v>76.540396782599174</v>
      </c>
      <c r="Y3411">
        <v>76.55</v>
      </c>
      <c r="AA3411" s="10">
        <f t="shared" si="627"/>
        <v>-1.2545025997157122E-4</v>
      </c>
      <c r="AB3411">
        <f t="shared" si="637"/>
        <v>31.787298984232073</v>
      </c>
      <c r="AC3411">
        <f>VLOOKUP(A3411,'VIXY-IV'!A$1:E$2000,4,0)</f>
        <v>31.832999999999998</v>
      </c>
      <c r="AD3411" s="10">
        <f t="shared" si="630"/>
        <v>-1.4356490361551177E-3</v>
      </c>
      <c r="AE3411">
        <f>ROW()</f>
        <v>3411</v>
      </c>
      <c r="AF3411">
        <f t="shared" si="632"/>
        <v>0.77254264825345242</v>
      </c>
      <c r="AG3411">
        <f>AG3410*(1-(AG$1+AG$5))^($A3411-$A3410)*(1+2*(E3411/E3410-1))</f>
        <v>19.7879284514608</v>
      </c>
      <c r="AH3411">
        <f>VLOOKUP(A3411,'UVXY-IV'!A$2:E$2000,4,0)</f>
        <v>98.52</v>
      </c>
      <c r="AJ3411" s="10">
        <f t="shared" si="629"/>
        <v>-0.79914810747603737</v>
      </c>
      <c r="AK3411">
        <f t="shared" si="640"/>
        <v>95.797070157345175</v>
      </c>
      <c r="AL3411">
        <f t="shared" si="626"/>
        <v>47.898535078672587</v>
      </c>
      <c r="AM3411">
        <v>95.770300000000006</v>
      </c>
      <c r="AN3411" s="10">
        <f t="shared" si="625"/>
        <v>2.7952462658231703E-4</v>
      </c>
      <c r="AO3411">
        <f>AO3410*(1-AO$1+H3410)^($A3411-$A3410)*(2-E3411/E3410)</f>
        <v>99.566897242621167</v>
      </c>
      <c r="AP3411">
        <v>99.59</v>
      </c>
      <c r="AQ3411" s="10">
        <f t="shared" si="628"/>
        <v>-2.3197868640256747E-4</v>
      </c>
    </row>
    <row r="3412" spans="1:43" x14ac:dyDescent="0.25">
      <c r="A3412" s="1">
        <v>43012</v>
      </c>
      <c r="B3412" s="12">
        <v>9.6300000000000008</v>
      </c>
      <c r="C3412" s="12">
        <v>12.38</v>
      </c>
      <c r="D3412">
        <v>64.325699999999998</v>
      </c>
      <c r="E3412">
        <v>56.756500000000003</v>
      </c>
      <c r="F3412">
        <v>12421.837887</v>
      </c>
      <c r="G3412">
        <v>10962.656186</v>
      </c>
      <c r="H3412">
        <f>(1/(1-91/360*VLOOKUP($A3412,Tbills!$B$4:$C$974,2,1)/100))^((1)/91)-1</f>
        <v>2.920590510124832E-5</v>
      </c>
      <c r="I3412" s="2">
        <f t="shared" si="638"/>
        <v>38.247127720150345</v>
      </c>
      <c r="J3412">
        <f>VLOOKUP(A3412,'VXX-IV'!A$1:C$4500,3,0)</f>
        <v>38.26</v>
      </c>
      <c r="K3412" s="10">
        <f t="shared" si="631"/>
        <v>-3.3644223339390766E-4</v>
      </c>
      <c r="L3412">
        <f t="shared" si="633"/>
        <v>106.79453980126166</v>
      </c>
      <c r="M3412">
        <v>10.69</v>
      </c>
      <c r="O3412">
        <f t="shared" si="634"/>
        <v>84.165127000434154</v>
      </c>
      <c r="R3412">
        <f t="shared" si="635"/>
        <v>78.696390239242007</v>
      </c>
      <c r="U3412" s="2">
        <f t="shared" si="639"/>
        <v>20.375090544050998</v>
      </c>
      <c r="V3412">
        <f>VLOOKUP(A3412,'VXZ-IV'!A$1:C$4500,3,0)</f>
        <v>20.38</v>
      </c>
      <c r="W3412" s="10">
        <f t="shared" si="641"/>
        <v>-2.4089577767427706E-4</v>
      </c>
      <c r="X3412">
        <f t="shared" si="636"/>
        <v>76.539801267981645</v>
      </c>
      <c r="Y3412">
        <v>76.55</v>
      </c>
      <c r="AA3412" s="10">
        <f t="shared" si="627"/>
        <v>-1.3322968018747439E-4</v>
      </c>
      <c r="AB3412">
        <f t="shared" si="637"/>
        <v>31.721340542150852</v>
      </c>
      <c r="AC3412">
        <f>VLOOKUP(A3412,'VIXY-IV'!A$1:E$2000,4,0)</f>
        <v>31.767800000000001</v>
      </c>
      <c r="AD3412" s="10">
        <f t="shared" si="630"/>
        <v>-1.4624701064961387E-3</v>
      </c>
      <c r="AE3412">
        <f>ROW()</f>
        <v>3412</v>
      </c>
      <c r="AF3412">
        <f t="shared" si="632"/>
        <v>0.77786752827140548</v>
      </c>
      <c r="AG3412">
        <f>AG3411*(1-(AG$1+AG$5))^($A3412-$A3411)*(1+2*(E3412/E3411-1))</f>
        <v>19.705293516075603</v>
      </c>
      <c r="AH3412">
        <f>VLOOKUP(A3412,'UVXY-IV'!A$2:E$2000,4,0)</f>
        <v>98.114500000000007</v>
      </c>
      <c r="AJ3412" s="10">
        <f t="shared" si="629"/>
        <v>-0.79916023099464806</v>
      </c>
      <c r="AK3412">
        <f t="shared" si="640"/>
        <v>95.991017310552678</v>
      </c>
      <c r="AL3412">
        <f t="shared" si="626"/>
        <v>47.995508655276339</v>
      </c>
      <c r="AM3412">
        <v>95.964600000000004</v>
      </c>
      <c r="AN3412" s="10">
        <f t="shared" si="625"/>
        <v>2.7528182843128413E-4</v>
      </c>
      <c r="AO3412">
        <f>AO3411*(1-AO$1+H3411)^($A3412-$A3411)*(2-E3412/E3411)</f>
        <v>99.772347339235495</v>
      </c>
      <c r="AP3412">
        <v>99.79</v>
      </c>
      <c r="AQ3412" s="10">
        <f t="shared" si="628"/>
        <v>-1.7689809364174192E-4</v>
      </c>
    </row>
    <row r="3413" spans="1:43" x14ac:dyDescent="0.25">
      <c r="A3413" s="1">
        <v>43013</v>
      </c>
      <c r="B3413" s="12">
        <v>9.19</v>
      </c>
      <c r="C3413" s="12">
        <v>12.18</v>
      </c>
      <c r="D3413">
        <v>62.258099999999999</v>
      </c>
      <c r="E3413">
        <v>54.930599999999998</v>
      </c>
      <c r="F3413">
        <v>12252.81198</v>
      </c>
      <c r="G3413">
        <v>10813.165419999999</v>
      </c>
      <c r="H3413">
        <f>(1/(1-91/360*VLOOKUP($A3413,Tbills!$B$4:$C$974,2,1)/100))^((1)/91)-1</f>
        <v>2.920590510124832E-5</v>
      </c>
      <c r="I3413" s="2">
        <f t="shared" si="638"/>
        <v>37.016860140431312</v>
      </c>
      <c r="J3413">
        <f>VLOOKUP(A3413,'VXX-IV'!A$1:C$4500,3,0)</f>
        <v>37.03</v>
      </c>
      <c r="K3413" s="10">
        <f t="shared" si="631"/>
        <v>-3.548436286440193E-4</v>
      </c>
      <c r="L3413">
        <f t="shared" si="633"/>
        <v>99.921617075155723</v>
      </c>
      <c r="M3413">
        <v>10</v>
      </c>
      <c r="O3413">
        <f t="shared" si="634"/>
        <v>80.100942887299183</v>
      </c>
      <c r="R3413">
        <f t="shared" si="635"/>
        <v>79.958637029234197</v>
      </c>
      <c r="U3413" s="2">
        <f t="shared" si="639"/>
        <v>20.097353416946756</v>
      </c>
      <c r="V3413">
        <f>VLOOKUP(A3413,'VXZ-IV'!A$1:C$4500,3,0)</f>
        <v>20.100000000000001</v>
      </c>
      <c r="W3413" s="10">
        <f t="shared" si="641"/>
        <v>-1.3167079866893694E-4</v>
      </c>
      <c r="X3413">
        <f t="shared" si="636"/>
        <v>77.582922198946036</v>
      </c>
      <c r="Y3413">
        <v>77.59</v>
      </c>
      <c r="AA3413" s="10">
        <f t="shared" si="627"/>
        <v>-9.1220531691749152E-5</v>
      </c>
      <c r="AB3413">
        <f t="shared" si="637"/>
        <v>30.700725109490712</v>
      </c>
      <c r="AC3413">
        <f>VLOOKUP(A3413,'VIXY-IV'!A$1:E$2000,4,0)</f>
        <v>30.745899999999999</v>
      </c>
      <c r="AD3413" s="10">
        <f t="shared" si="630"/>
        <v>-1.4692980367881914E-3</v>
      </c>
      <c r="AE3413">
        <f>ROW()</f>
        <v>3413</v>
      </c>
      <c r="AF3413">
        <f t="shared" si="632"/>
        <v>0.75451559934318557</v>
      </c>
      <c r="AG3413">
        <f>AG3412*(1-(AG$1+AG$5))^($A3413-$A3412)*(1+2*(E3413/E3412-1))</f>
        <v>18.436803482665685</v>
      </c>
      <c r="AH3413">
        <f>VLOOKUP(A3413,'UVXY-IV'!A$2:E$2000,4,0)</f>
        <v>91.799000000000007</v>
      </c>
      <c r="AJ3413" s="10">
        <f t="shared" si="629"/>
        <v>-0.79916117296848899</v>
      </c>
      <c r="AK3413">
        <f t="shared" si="640"/>
        <v>99.074507086414272</v>
      </c>
      <c r="AL3413">
        <f t="shared" si="626"/>
        <v>49.537253543207136</v>
      </c>
      <c r="AM3413">
        <v>99.057299999999998</v>
      </c>
      <c r="AN3413" s="10">
        <f t="shared" si="625"/>
        <v>1.7370841335551113E-4</v>
      </c>
      <c r="AO3413">
        <f>AO3412*(1-AO$1+H3412)^($A3413-$A3412)*(2-E3413/E3412)</f>
        <v>102.98129879573574</v>
      </c>
      <c r="AP3413">
        <v>103.01</v>
      </c>
      <c r="AQ3413" s="10">
        <f t="shared" si="628"/>
        <v>-2.7862541757373016E-4</v>
      </c>
    </row>
    <row r="3414" spans="1:43" x14ac:dyDescent="0.25">
      <c r="A3414" s="1">
        <v>43014</v>
      </c>
      <c r="B3414" s="12">
        <v>9.65</v>
      </c>
      <c r="C3414" s="12">
        <v>12.44</v>
      </c>
      <c r="D3414">
        <v>62.417999999999999</v>
      </c>
      <c r="E3414">
        <v>55.070099999999996</v>
      </c>
      <c r="F3414">
        <v>12299.350479999999</v>
      </c>
      <c r="G3414">
        <v>10853.920061999999</v>
      </c>
      <c r="H3414">
        <f>(1/(1-91/360*VLOOKUP($A3414,Tbills!$B$4:$C$974,2,1)/100))^((1)/91)-1</f>
        <v>2.920590510124832E-5</v>
      </c>
      <c r="I3414" s="2">
        <f t="shared" si="638"/>
        <v>37.111027120618608</v>
      </c>
      <c r="J3414">
        <f>VLOOKUP(A3414,'VXX-IV'!A$1:C$4500,3,0)</f>
        <v>37.119999999999997</v>
      </c>
      <c r="K3414" s="10">
        <f t="shared" si="631"/>
        <v>-2.4172627643825884E-4</v>
      </c>
      <c r="L3414">
        <f t="shared" si="633"/>
        <v>100.42752575614514</v>
      </c>
      <c r="M3414">
        <v>10.050000000000001</v>
      </c>
      <c r="O3414">
        <f t="shared" si="634"/>
        <v>80.403366012852786</v>
      </c>
      <c r="R3414">
        <f t="shared" si="635"/>
        <v>79.853496848090032</v>
      </c>
      <c r="U3414" s="2">
        <f t="shared" si="639"/>
        <v>20.173195064367583</v>
      </c>
      <c r="V3414">
        <f>VLOOKUP(A3414,'VXZ-IV'!A$1:C$4500,3,0)</f>
        <v>20.18</v>
      </c>
      <c r="W3414" s="10">
        <f t="shared" si="641"/>
        <v>-3.3721187474811121E-4</v>
      </c>
      <c r="X3414">
        <f t="shared" si="636"/>
        <v>77.289912094838144</v>
      </c>
      <c r="Y3414">
        <v>77.3</v>
      </c>
      <c r="AA3414" s="10">
        <f t="shared" si="627"/>
        <v>-1.3050330092956308E-4</v>
      </c>
      <c r="AB3414">
        <f t="shared" si="637"/>
        <v>30.778575744793468</v>
      </c>
      <c r="AC3414">
        <f>VLOOKUP(A3414,'VIXY-IV'!A$1:E$2000,4,0)</f>
        <v>30.824100000000001</v>
      </c>
      <c r="AD3414" s="10">
        <f t="shared" si="630"/>
        <v>-1.4769046040771228E-3</v>
      </c>
      <c r="AE3414">
        <f>ROW()</f>
        <v>3414</v>
      </c>
      <c r="AF3414">
        <f t="shared" si="632"/>
        <v>0.77572347266881037</v>
      </c>
      <c r="AG3414">
        <f>AG3413*(1-(AG$1+AG$5))^($A3414-$A3413)*(1+2*(E3414/E3413-1))</f>
        <v>18.529822068336447</v>
      </c>
      <c r="AH3414">
        <f>VLOOKUP(A3414,'UVXY-IV'!A$2:E$2000,4,0)</f>
        <v>92.261499999999998</v>
      </c>
      <c r="AJ3414" s="10">
        <f t="shared" si="629"/>
        <v>-0.79915975712148135</v>
      </c>
      <c r="AK3414">
        <f t="shared" si="640"/>
        <v>98.81829791730523</v>
      </c>
      <c r="AL3414">
        <f t="shared" si="626"/>
        <v>49.409148958652615</v>
      </c>
      <c r="AM3414">
        <v>98.802599999999998</v>
      </c>
      <c r="AN3414" s="10">
        <f>AK3414/AM3414-1</f>
        <v>1.5888162158916863E-4</v>
      </c>
      <c r="AO3414">
        <f>AO3413*(1-AO$1+H3413)^($A3414-$A3413)*(2-E3414/E3413)</f>
        <v>102.71897157290991</v>
      </c>
      <c r="AP3414">
        <v>102.75</v>
      </c>
      <c r="AQ3414" s="10">
        <f t="shared" si="628"/>
        <v>-3.01979825694354E-4</v>
      </c>
    </row>
    <row r="3415" spans="1:43" x14ac:dyDescent="0.25">
      <c r="A3415" s="1">
        <v>43017</v>
      </c>
      <c r="B3415" s="12">
        <v>10.33</v>
      </c>
      <c r="C3415" s="12">
        <v>12.73</v>
      </c>
      <c r="D3415">
        <v>63.312899999999999</v>
      </c>
      <c r="E3415">
        <v>55.854799999999997</v>
      </c>
      <c r="F3415">
        <v>12413.319104</v>
      </c>
      <c r="G3415">
        <v>10953.543970000001</v>
      </c>
      <c r="H3415">
        <f>(1/(1-91/360*VLOOKUP($A3415,Tbills!$B$4:$C$974,2,1)/100))^((1)/91)-1</f>
        <v>2.920590510124832E-5</v>
      </c>
      <c r="I3415" s="2">
        <f t="shared" si="638"/>
        <v>37.640342174259111</v>
      </c>
      <c r="J3415">
        <f>VLOOKUP(A3415,'VXX-IV'!A$1:C$4500,3,0)</f>
        <v>37.65</v>
      </c>
      <c r="K3415" s="10">
        <f t="shared" ref="K3415:K3478" si="642">I3415/J3415-1</f>
        <v>-2.5651595593323417E-4</v>
      </c>
      <c r="L3415">
        <f t="shared" si="633"/>
        <v>103.28457411162069</v>
      </c>
      <c r="M3415">
        <v>10.34</v>
      </c>
      <c r="O3415">
        <f t="shared" si="634"/>
        <v>82.113578909374183</v>
      </c>
      <c r="R3415">
        <f t="shared" si="635"/>
        <v>79.273824348715522</v>
      </c>
      <c r="U3415" s="2">
        <f t="shared" si="639"/>
        <v>20.35863523123745</v>
      </c>
      <c r="X3415">
        <f t="shared" si="636"/>
        <v>76.578710606308519</v>
      </c>
      <c r="Y3415">
        <v>76.59</v>
      </c>
      <c r="AA3415" s="10">
        <f t="shared" si="627"/>
        <v>-1.4740036155480585E-4</v>
      </c>
      <c r="AB3415">
        <f t="shared" si="637"/>
        <v>31.216790309914639</v>
      </c>
      <c r="AC3415">
        <f>VLOOKUP(A3415,'VIXY-IV'!A$1:E$2000,4,0)</f>
        <v>31.264099999999999</v>
      </c>
      <c r="AD3415" s="10">
        <f t="shared" ref="AD3415:AD3478" si="643">AB3415/AC3415-1</f>
        <v>-1.513227314567156E-3</v>
      </c>
      <c r="AE3415">
        <f>ROW()</f>
        <v>3415</v>
      </c>
      <c r="AF3415">
        <f t="shared" si="632"/>
        <v>0.81146897093479964</v>
      </c>
      <c r="AG3415">
        <f>AG3414*(1-(AG$1+AG$5))^($A3415-$A3414)*(1+2*(E3415/E3414-1))</f>
        <v>19.055962463669893</v>
      </c>
      <c r="AH3415">
        <f>VLOOKUP(A3415,'UVXY-IV'!A$2:E$2000,4,0)</f>
        <v>94.889499999999998</v>
      </c>
      <c r="AJ3415" s="10">
        <f t="shared" si="629"/>
        <v>-0.79917733296444926</v>
      </c>
      <c r="AK3415">
        <f t="shared" si="640"/>
        <v>97.39661485361033</v>
      </c>
      <c r="AM3415">
        <v>97.392399999999995</v>
      </c>
      <c r="AO3415">
        <f>AO3414*(1-AO$1+H3414)^($A3415-$A3414)*(2-E3415/E3414)</f>
        <v>101.25295408378445</v>
      </c>
      <c r="AP3415">
        <v>101.27</v>
      </c>
    </row>
    <row r="3416" spans="1:43" x14ac:dyDescent="0.25">
      <c r="A3416" s="1">
        <v>43018</v>
      </c>
      <c r="B3416" s="12">
        <v>10.08</v>
      </c>
      <c r="C3416" s="12">
        <v>12.47</v>
      </c>
      <c r="D3416">
        <v>61.910699999999999</v>
      </c>
      <c r="E3416">
        <v>54.616100000000003</v>
      </c>
      <c r="F3416">
        <v>12296.568476</v>
      </c>
      <c r="G3416">
        <v>10850.203014000001</v>
      </c>
      <c r="H3416">
        <f>(1/(1-91/360*VLOOKUP($A3416,Tbills!$B$4:$C$974,2,1)/100))^((1)/91)-1</f>
        <v>2.920590510124832E-5</v>
      </c>
      <c r="I3416" s="2">
        <f t="shared" si="638"/>
        <v>36.805818565576921</v>
      </c>
      <c r="J3416">
        <f>VLOOKUP(A3416,'VXX-IV'!A$1:C$4500,3,0)</f>
        <v>36.81</v>
      </c>
      <c r="K3416" s="10">
        <f t="shared" si="642"/>
        <v>-1.1359506718500167E-4</v>
      </c>
      <c r="L3416">
        <f t="shared" si="633"/>
        <v>98.701880940220619</v>
      </c>
      <c r="M3416">
        <v>9.8800000000000008</v>
      </c>
      <c r="O3416">
        <f t="shared" si="634"/>
        <v>79.379336722199909</v>
      </c>
      <c r="R3416">
        <f t="shared" si="635"/>
        <v>80.149234550019585</v>
      </c>
      <c r="U3416" s="2">
        <f t="shared" si="639"/>
        <v>20.166665006167243</v>
      </c>
      <c r="V3416">
        <f>VLOOKUP(A3416,'VXZ-IV'!A$1:C$4500,3,0)</f>
        <v>20.170000000000002</v>
      </c>
      <c r="W3416" s="10">
        <f t="shared" si="641"/>
        <v>-1.653442653821724E-4</v>
      </c>
      <c r="X3416">
        <f t="shared" si="636"/>
        <v>77.300589237767042</v>
      </c>
      <c r="Y3416">
        <v>77.31</v>
      </c>
      <c r="AA3416" s="10">
        <f t="shared" si="627"/>
        <v>-1.2172761910433927E-4</v>
      </c>
      <c r="AB3416">
        <f t="shared" si="637"/>
        <v>30.52437603444346</v>
      </c>
      <c r="AC3416">
        <f>VLOOKUP(A3416,'VIXY-IV'!A$1:E$2000,4,0)</f>
        <v>30.571400000000001</v>
      </c>
      <c r="AD3416" s="10">
        <f t="shared" si="643"/>
        <v>-1.5381685351845142E-3</v>
      </c>
      <c r="AE3416">
        <f>ROW()</f>
        <v>3416</v>
      </c>
      <c r="AF3416">
        <f t="shared" si="632"/>
        <v>0.80834001603849237</v>
      </c>
      <c r="AG3416">
        <f>AG3415*(1-(AG$1+AG$5))^($A3416-$A3415)*(1+2*(E3416/E3415-1))</f>
        <v>18.210135100047484</v>
      </c>
      <c r="AH3416">
        <f>VLOOKUP(A3416,'UVXY-IV'!A$2:E$2000,4,0)</f>
        <v>90.680499999999995</v>
      </c>
      <c r="AJ3416" s="10">
        <f t="shared" si="629"/>
        <v>-0.7991835609635205</v>
      </c>
      <c r="AK3416">
        <f t="shared" si="640"/>
        <v>99.551956823816809</v>
      </c>
      <c r="AM3416">
        <v>99.549300000000002</v>
      </c>
      <c r="AO3416">
        <f>AO3415*(1-AO$1+H3415)^($A3416-$A3415)*(2-E3416/E3415)</f>
        <v>103.49765027181745</v>
      </c>
      <c r="AP3416">
        <v>103.52</v>
      </c>
    </row>
    <row r="3417" spans="1:43" x14ac:dyDescent="0.25">
      <c r="A3417" s="1">
        <v>43019</v>
      </c>
      <c r="B3417" s="12">
        <v>9.85</v>
      </c>
      <c r="C3417" s="12">
        <v>12.24</v>
      </c>
      <c r="D3417">
        <v>61.137</v>
      </c>
      <c r="E3417">
        <v>53.932000000000002</v>
      </c>
      <c r="F3417">
        <v>12232.724585</v>
      </c>
      <c r="G3417">
        <v>10793.551775</v>
      </c>
      <c r="H3417">
        <f>(1/(1-91/360*VLOOKUP($A3417,Tbills!$B$4:$C$974,2,1)/100))^((1)/91)-1</f>
        <v>2.920590510124832E-5</v>
      </c>
      <c r="I3417" s="2">
        <f t="shared" si="638"/>
        <v>36.344968831209762</v>
      </c>
      <c r="J3417">
        <f>VLOOKUP(A3417,'VXX-IV'!A$1:C$4500,3,0)</f>
        <v>36.36</v>
      </c>
      <c r="K3417" s="10">
        <f t="shared" si="642"/>
        <v>-4.133984815797298E-4</v>
      </c>
      <c r="L3417">
        <f t="shared" si="633"/>
        <v>96.227738664380396</v>
      </c>
      <c r="M3417">
        <v>9.6300000000000008</v>
      </c>
      <c r="O3417">
        <f t="shared" si="634"/>
        <v>77.885300016007136</v>
      </c>
      <c r="R3417">
        <f t="shared" si="635"/>
        <v>80.647547724275043</v>
      </c>
      <c r="U3417" s="2">
        <f t="shared" si="639"/>
        <v>20.061470323171296</v>
      </c>
      <c r="V3417">
        <f>VLOOKUP(A3417,'VXZ-IV'!A$1:C$4500,3,0)</f>
        <v>20.059999999999999</v>
      </c>
      <c r="W3417" s="10">
        <f t="shared" si="641"/>
        <v>7.3296269755607213E-5</v>
      </c>
      <c r="X3417">
        <f t="shared" si="636"/>
        <v>77.703587637825052</v>
      </c>
      <c r="Y3417">
        <v>77.72</v>
      </c>
      <c r="AA3417" s="10">
        <f t="shared" si="627"/>
        <v>-2.111729564455711E-4</v>
      </c>
      <c r="AB3417">
        <f t="shared" si="637"/>
        <v>30.14192603825834</v>
      </c>
      <c r="AC3417">
        <f>VLOOKUP(A3417,'VIXY-IV'!A$1:E$2000,4,0)</f>
        <v>30.189499999999999</v>
      </c>
      <c r="AD3417" s="10">
        <f t="shared" si="643"/>
        <v>-1.5758446394162906E-3</v>
      </c>
      <c r="AE3417">
        <f>ROW()</f>
        <v>3417</v>
      </c>
      <c r="AF3417">
        <f t="shared" si="632"/>
        <v>0.80473856209150318</v>
      </c>
      <c r="AG3417">
        <f>AG3416*(1-(AG$1+AG$5))^($A3417-$A3416)*(1+2*(E3417/E3416-1))</f>
        <v>17.753350694541517</v>
      </c>
      <c r="AH3417">
        <f>VLOOKUP(A3417,'UVXY-IV'!A$2:E$2000,4,0)</f>
        <v>88.408000000000001</v>
      </c>
      <c r="AJ3417" s="10">
        <f t="shared" si="629"/>
        <v>-0.79918841400618135</v>
      </c>
      <c r="AK3417">
        <f t="shared" si="640"/>
        <v>100.79421112391098</v>
      </c>
      <c r="AM3417">
        <v>100.78830000000001</v>
      </c>
      <c r="AO3417">
        <f>AO3416*(1-AO$1+H3416)^($A3417-$A3416)*(2-E3417/E3416)</f>
        <v>104.7932061960563</v>
      </c>
      <c r="AP3417">
        <v>104.83</v>
      </c>
    </row>
    <row r="3418" spans="1:43" x14ac:dyDescent="0.25">
      <c r="A3418" s="1">
        <v>43020</v>
      </c>
      <c r="B3418" s="12">
        <v>9.91</v>
      </c>
      <c r="C3418" s="12">
        <v>12.26</v>
      </c>
      <c r="D3418">
        <v>60.521999999999998</v>
      </c>
      <c r="E3418">
        <v>53.387900000000002</v>
      </c>
      <c r="F3418">
        <v>12233.081853</v>
      </c>
      <c r="G3418">
        <v>10793.551775</v>
      </c>
      <c r="H3418">
        <f>(1/(1-91/360*VLOOKUP($A3418,Tbills!$B$4:$C$974,2,1)/100))^((1)/91)-1</f>
        <v>3.0180762331522004E-5</v>
      </c>
      <c r="I3418" s="2">
        <f t="shared" si="638"/>
        <v>35.978483860975707</v>
      </c>
      <c r="J3418">
        <f>VLOOKUP(A3418,'VXX-IV'!A$1:C$4500,3,0)</f>
        <v>35.99</v>
      </c>
      <c r="K3418" s="10">
        <f t="shared" si="642"/>
        <v>-3.1998163446222971E-4</v>
      </c>
      <c r="L3418">
        <f t="shared" si="633"/>
        <v>94.284709915349097</v>
      </c>
      <c r="M3418">
        <v>9.44</v>
      </c>
      <c r="O3418">
        <f t="shared" si="634"/>
        <v>76.704081130171616</v>
      </c>
      <c r="R3418">
        <f t="shared" si="635"/>
        <v>81.050695262911205</v>
      </c>
      <c r="U3418" s="2">
        <f t="shared" si="639"/>
        <v>20.061567052523678</v>
      </c>
      <c r="V3418">
        <f>VLOOKUP(A3418,'VXZ-IV'!A$1:C$4500,3,0)</f>
        <v>20.07</v>
      </c>
      <c r="W3418" s="10">
        <f t="shared" si="641"/>
        <v>-4.2017675517302955E-4</v>
      </c>
      <c r="X3418">
        <f t="shared" si="636"/>
        <v>77.70305882302597</v>
      </c>
      <c r="Y3418">
        <v>77.709999999999994</v>
      </c>
      <c r="AA3418" s="10">
        <f t="shared" si="627"/>
        <v>-8.9321541294817841E-5</v>
      </c>
      <c r="AB3418">
        <f t="shared" si="637"/>
        <v>29.837722892344001</v>
      </c>
      <c r="AC3418">
        <f>VLOOKUP(A3418,'VIXY-IV'!A$1:E$2000,4,0)</f>
        <v>29.885300000000001</v>
      </c>
      <c r="AD3418" s="10">
        <f t="shared" si="643"/>
        <v>-1.591990298106416E-3</v>
      </c>
      <c r="AE3418">
        <f>ROW()</f>
        <v>3418</v>
      </c>
      <c r="AF3418">
        <f t="shared" si="632"/>
        <v>0.80831973898858078</v>
      </c>
      <c r="AG3418">
        <f>AG3417*(1-(AG$1+AG$5))^($A3418-$A3417)*(1+2*(E3418/E3417-1))</f>
        <v>17.394550524924973</v>
      </c>
      <c r="AH3418">
        <f>VLOOKUP(A3418,'UVXY-IV'!A$2:E$2000,4,0)</f>
        <v>86.619500000000002</v>
      </c>
      <c r="AJ3418" s="10">
        <f t="shared" si="629"/>
        <v>-0.79918435773786534</v>
      </c>
      <c r="AK3418">
        <f t="shared" si="640"/>
        <v>101.80634475263835</v>
      </c>
      <c r="AM3418">
        <v>101.7993</v>
      </c>
      <c r="AO3418">
        <f>AO3417*(1-AO$1+H3417)^($A3418-$A3417)*(2-E3418/E3417)</f>
        <v>105.84960253491236</v>
      </c>
      <c r="AP3418">
        <v>105.87</v>
      </c>
    </row>
    <row r="3419" spans="1:43" x14ac:dyDescent="0.25">
      <c r="A3419" s="1">
        <v>43021</v>
      </c>
      <c r="B3419" s="12">
        <v>9.61</v>
      </c>
      <c r="C3419" s="12">
        <v>11.98</v>
      </c>
      <c r="D3419">
        <v>59.425699999999999</v>
      </c>
      <c r="E3419">
        <v>52.4193</v>
      </c>
      <c r="F3419">
        <v>12058.384936</v>
      </c>
      <c r="G3419">
        <v>10639.086590999999</v>
      </c>
      <c r="H3419">
        <f>(1/(1-91/360*VLOOKUP($A3419,Tbills!$B$4:$C$974,2,1)/100))^((1)/91)-1</f>
        <v>3.0180762331522004E-5</v>
      </c>
      <c r="I3419" s="2">
        <f t="shared" si="638"/>
        <v>35.325905541561731</v>
      </c>
      <c r="J3419">
        <f>VLOOKUP(A3419,'VXX-IV'!A$1:C$4500,3,0)</f>
        <v>35.340000000000003</v>
      </c>
      <c r="K3419" s="10">
        <f t="shared" si="642"/>
        <v>-3.9882451721195977E-4</v>
      </c>
      <c r="L3419">
        <f t="shared" si="633"/>
        <v>90.86218861059676</v>
      </c>
      <c r="M3419">
        <v>9.1</v>
      </c>
      <c r="O3419">
        <f t="shared" si="634"/>
        <v>74.614139360061017</v>
      </c>
      <c r="R3419">
        <f t="shared" si="635"/>
        <v>81.782236819100319</v>
      </c>
      <c r="U3419" s="2">
        <f t="shared" si="639"/>
        <v>19.774591735409366</v>
      </c>
      <c r="V3419">
        <f>VLOOKUP(A3419,'VXZ-IV'!A$1:C$4500,3,0)</f>
        <v>19.78</v>
      </c>
      <c r="W3419" s="10">
        <f t="shared" si="641"/>
        <v>-2.7342085898052204E-4</v>
      </c>
      <c r="X3419">
        <f t="shared" si="636"/>
        <v>78.814521304936704</v>
      </c>
      <c r="Y3419">
        <v>78.83</v>
      </c>
      <c r="AA3419" s="10">
        <f t="shared" si="627"/>
        <v>-1.963553858086442E-4</v>
      </c>
      <c r="AB3419">
        <f t="shared" si="637"/>
        <v>29.296276039262271</v>
      </c>
      <c r="AC3419">
        <f>VLOOKUP(A3419,'VIXY-IV'!A$1:E$2000,4,0)</f>
        <v>29.3431</v>
      </c>
      <c r="AD3419" s="10">
        <f t="shared" si="643"/>
        <v>-1.5957400798732868E-3</v>
      </c>
      <c r="AE3419">
        <f>ROW()</f>
        <v>3419</v>
      </c>
      <c r="AF3419">
        <f t="shared" si="632"/>
        <v>0.80217028380634381</v>
      </c>
      <c r="AG3419">
        <f>AG3418*(1-(AG$1+AG$5))^($A3419-$A3418)*(1+2*(E3419/E3418-1))</f>
        <v>16.762817824002234</v>
      </c>
      <c r="AH3419">
        <f>VLOOKUP(A3419,'UVXY-IV'!A$2:E$2000,4,0)</f>
        <v>83.473500000000001</v>
      </c>
      <c r="AJ3419" s="10">
        <f t="shared" si="629"/>
        <v>-0.79918395869345082</v>
      </c>
      <c r="AK3419">
        <f t="shared" si="640"/>
        <v>103.64855778580899</v>
      </c>
      <c r="AM3419">
        <v>103.6392</v>
      </c>
      <c r="AO3419">
        <f>AO3418*(1-AO$1+H3418)^($A3419-$A3418)*(2-E3419/E3418)</f>
        <v>107.76926539056264</v>
      </c>
      <c r="AP3419">
        <v>107.8</v>
      </c>
    </row>
    <row r="3420" spans="1:43" x14ac:dyDescent="0.25">
      <c r="A3420" s="1">
        <v>43024</v>
      </c>
      <c r="B3420" s="12">
        <v>9.91</v>
      </c>
      <c r="C3420" s="12">
        <v>11.94</v>
      </c>
      <c r="D3420">
        <v>58.518000000000001</v>
      </c>
      <c r="E3420">
        <v>51.613900000000001</v>
      </c>
      <c r="F3420">
        <v>11922.373288999999</v>
      </c>
      <c r="G3420">
        <v>10518.120497</v>
      </c>
      <c r="H3420">
        <f>(1/(1-91/360*VLOOKUP($A3420,Tbills!$B$4:$C$974,2,1)/100))^((1)/91)-1</f>
        <v>3.0320050530052711E-5</v>
      </c>
      <c r="I3420" s="2">
        <f t="shared" si="638"/>
        <v>34.783774141059276</v>
      </c>
      <c r="J3420">
        <f>VLOOKUP(A3420,'VXX-IV'!A$1:C$4500,3,0)</f>
        <v>34.79</v>
      </c>
      <c r="K3420" s="10">
        <f t="shared" si="642"/>
        <v>-1.7895541651979929E-4</v>
      </c>
      <c r="L3420">
        <f t="shared" si="633"/>
        <v>88.066138886803671</v>
      </c>
      <c r="M3420">
        <v>8.82</v>
      </c>
      <c r="O3420">
        <f t="shared" si="634"/>
        <v>72.887149030368022</v>
      </c>
      <c r="R3420">
        <f t="shared" si="635"/>
        <v>82.399335552202658</v>
      </c>
      <c r="U3420" s="2">
        <f t="shared" si="639"/>
        <v>19.550115539408001</v>
      </c>
      <c r="V3420">
        <f>VLOOKUP(A3420,'VXZ-IV'!A$1:C$4500,3,0)</f>
        <v>19.55</v>
      </c>
      <c r="W3420" s="10">
        <f t="shared" si="641"/>
        <v>5.9099441431786914E-6</v>
      </c>
      <c r="X3420">
        <f t="shared" si="636"/>
        <v>79.709045934874354</v>
      </c>
      <c r="Y3420">
        <v>79.72</v>
      </c>
      <c r="AA3420" s="10">
        <f t="shared" si="627"/>
        <v>-1.374067376523902E-4</v>
      </c>
      <c r="AB3420">
        <f t="shared" si="637"/>
        <v>28.845825357868041</v>
      </c>
      <c r="AC3420">
        <f>VLOOKUP(A3420,'VIXY-IV'!A$1:E$2000,4,0)</f>
        <v>28.892700000000001</v>
      </c>
      <c r="AD3420" s="10">
        <f t="shared" si="643"/>
        <v>-1.6223697380985946E-3</v>
      </c>
      <c r="AE3420">
        <f>ROW()</f>
        <v>3420</v>
      </c>
      <c r="AF3420">
        <f t="shared" si="632"/>
        <v>0.82998324958123959</v>
      </c>
      <c r="AG3420">
        <f>AG3419*(1-(AG$1+AG$5))^($A3420-$A3419)*(1+2*(E3420/E3419-1))</f>
        <v>16.246068329537142</v>
      </c>
      <c r="AH3420">
        <f>VLOOKUP(A3420,'UVXY-IV'!A$2:E$2000,4,0)</f>
        <v>80.908000000000001</v>
      </c>
      <c r="AJ3420" s="10">
        <f t="shared" si="629"/>
        <v>-0.79920318967794113</v>
      </c>
      <c r="AK3420">
        <f t="shared" si="640"/>
        <v>105.22636906678628</v>
      </c>
      <c r="AM3420">
        <v>105.2226</v>
      </c>
      <c r="AO3420">
        <f>AO3419*(1-AO$1+H3419)^($A3420-$A3419)*(2-E3420/E3419)</f>
        <v>109.42285972882884</v>
      </c>
      <c r="AP3420">
        <v>109.46</v>
      </c>
    </row>
    <row r="3421" spans="1:43" x14ac:dyDescent="0.25">
      <c r="A3421" s="1">
        <v>43025</v>
      </c>
      <c r="B3421" s="12">
        <v>10.31</v>
      </c>
      <c r="C3421" s="12">
        <v>12.05</v>
      </c>
      <c r="D3421">
        <v>58.784500000000001</v>
      </c>
      <c r="E3421">
        <v>51.8474</v>
      </c>
      <c r="F3421">
        <v>11909.319255</v>
      </c>
      <c r="G3421">
        <v>10506.285096</v>
      </c>
      <c r="H3421">
        <f>(1/(1-91/360*VLOOKUP($A3421,Tbills!$B$4:$C$974,2,1)/100))^((1)/91)-1</f>
        <v>3.0320050530052711E-5</v>
      </c>
      <c r="I3421" s="2">
        <f t="shared" si="638"/>
        <v>34.941332799927586</v>
      </c>
      <c r="J3421">
        <f>VLOOKUP(A3421,'VXX-IV'!A$1:C$4500,3,0)</f>
        <v>34.950000000000003</v>
      </c>
      <c r="K3421" s="10">
        <f t="shared" si="642"/>
        <v>-2.4798855715069124E-4</v>
      </c>
      <c r="L3421">
        <f t="shared" si="633"/>
        <v>88.861634167941133</v>
      </c>
      <c r="M3421">
        <v>8.9</v>
      </c>
      <c r="O3421">
        <f t="shared" si="634"/>
        <v>73.379285639974185</v>
      </c>
      <c r="R3421">
        <f t="shared" si="635"/>
        <v>82.209232803999868</v>
      </c>
      <c r="U3421" s="2">
        <f t="shared" si="639"/>
        <v>19.528233565378347</v>
      </c>
      <c r="V3421">
        <f>VLOOKUP(A3421,'VXZ-IV'!A$1:C$4500,3,0)</f>
        <v>19.53</v>
      </c>
      <c r="W3421" s="10">
        <f t="shared" si="641"/>
        <v>-9.0447241252178401E-5</v>
      </c>
      <c r="X3421">
        <f t="shared" si="636"/>
        <v>79.798205715812614</v>
      </c>
      <c r="Y3421">
        <v>79.81</v>
      </c>
      <c r="AA3421" s="10">
        <f t="shared" si="627"/>
        <v>-1.4777952872302436E-4</v>
      </c>
      <c r="AB3421">
        <f t="shared" si="637"/>
        <v>28.97621399703068</v>
      </c>
      <c r="AC3421">
        <f>VLOOKUP(A3421,'VIXY-IV'!A$1:E$2000,4,0)</f>
        <v>29.020600000000002</v>
      </c>
      <c r="AD3421" s="10">
        <f t="shared" si="643"/>
        <v>-1.5294653787075729E-3</v>
      </c>
      <c r="AE3421">
        <f>ROW()</f>
        <v>3421</v>
      </c>
      <c r="AF3421">
        <f t="shared" si="632"/>
        <v>0.8556016597510373</v>
      </c>
      <c r="AG3421">
        <f>AG3420*(1-(AG$1+AG$5))^($A3421-$A3420)*(1+2*(E3421/E3420-1))</f>
        <v>16.392509523995692</v>
      </c>
      <c r="AH3421">
        <f>VLOOKUP(A3421,'UVXY-IV'!A$2:E$2000,4,0)</f>
        <v>81.637500000000003</v>
      </c>
      <c r="AJ3421" s="10">
        <f t="shared" si="629"/>
        <v>-0.79920368061251645</v>
      </c>
      <c r="AK3421">
        <f t="shared" si="640"/>
        <v>104.74544880765019</v>
      </c>
      <c r="AM3421">
        <v>104.73439999999999</v>
      </c>
      <c r="AO3421">
        <f>AO3420*(1-AO$1+H3420)^($A3421-$A3420)*(2-E3421/E3420)</f>
        <v>108.92710729242114</v>
      </c>
      <c r="AP3421">
        <v>108.95</v>
      </c>
    </row>
    <row r="3422" spans="1:43" x14ac:dyDescent="0.25">
      <c r="A3422" s="1">
        <v>43026</v>
      </c>
      <c r="B3422" s="12">
        <v>10.07</v>
      </c>
      <c r="C3422" s="12">
        <v>11.92</v>
      </c>
      <c r="D3422">
        <v>58.034199999999998</v>
      </c>
      <c r="E3422">
        <v>51.184100000000001</v>
      </c>
      <c r="F3422">
        <v>11936.457904999999</v>
      </c>
      <c r="G3422">
        <v>10529.907997</v>
      </c>
      <c r="H3422">
        <f>(1/(1-91/360*VLOOKUP($A3422,Tbills!$B$4:$C$974,2,1)/100))^((1)/91)-1</f>
        <v>3.0320050530052711E-5</v>
      </c>
      <c r="I3422" s="2">
        <f t="shared" si="638"/>
        <v>34.494515581132909</v>
      </c>
      <c r="J3422">
        <f>VLOOKUP(A3422,'VXX-IV'!A$1:C$4500,3,0)</f>
        <v>34.51</v>
      </c>
      <c r="K3422" s="10">
        <f t="shared" si="642"/>
        <v>-4.4869367913902281E-4</v>
      </c>
      <c r="L3422">
        <f t="shared" si="633"/>
        <v>86.58667592608154</v>
      </c>
      <c r="M3422">
        <v>8.67</v>
      </c>
      <c r="O3422">
        <f t="shared" si="634"/>
        <v>71.968714092696459</v>
      </c>
      <c r="R3422">
        <f t="shared" si="635"/>
        <v>82.731356934616926</v>
      </c>
      <c r="U3422" s="2">
        <f t="shared" si="639"/>
        <v>19.572256748121625</v>
      </c>
      <c r="V3422">
        <f>VLOOKUP(A3422,'VXZ-IV'!A$1:C$4500,3,0)</f>
        <v>19.579999999999998</v>
      </c>
      <c r="W3422" s="10">
        <f t="shared" si="641"/>
        <v>-3.954674095185684E-4</v>
      </c>
      <c r="X3422">
        <f t="shared" si="636"/>
        <v>79.618252345103187</v>
      </c>
      <c r="Y3422">
        <v>79.63</v>
      </c>
      <c r="AA3422" s="10">
        <f t="shared" si="627"/>
        <v>-1.4752800322503923E-4</v>
      </c>
      <c r="AB3422">
        <f t="shared" si="637"/>
        <v>28.605404470506187</v>
      </c>
      <c r="AC3422">
        <f>VLOOKUP(A3422,'VIXY-IV'!A$1:E$2000,4,0)</f>
        <v>28.648499999999999</v>
      </c>
      <c r="AD3422" s="10">
        <f t="shared" si="643"/>
        <v>-1.5042857215494809E-3</v>
      </c>
      <c r="AE3422">
        <f>ROW()</f>
        <v>3422</v>
      </c>
      <c r="AF3422">
        <f t="shared" si="632"/>
        <v>0.84479865771812079</v>
      </c>
      <c r="AG3422">
        <f>AG3421*(1-(AG$1+AG$5))^($A3422-$A3421)*(1+2*(E3422/E3421-1))</f>
        <v>15.972542253064264</v>
      </c>
      <c r="AH3422">
        <f>VLOOKUP(A3422,'UVXY-IV'!A$2:E$2000,4,0)</f>
        <v>79.544499999999999</v>
      </c>
      <c r="AJ3422" s="10">
        <f t="shared" si="629"/>
        <v>-0.79919991636047416</v>
      </c>
      <c r="AK3422">
        <f t="shared" si="640"/>
        <v>106.08054911833504</v>
      </c>
      <c r="AM3422">
        <v>106.0712</v>
      </c>
      <c r="AO3422">
        <f>AO3421*(1-AO$1+H3421)^($A3422-$A3421)*(2-E3422/E3421)</f>
        <v>110.31991041056861</v>
      </c>
      <c r="AP3422">
        <v>110.36</v>
      </c>
    </row>
    <row r="3423" spans="1:43" x14ac:dyDescent="0.25">
      <c r="A3423" s="1">
        <v>43027</v>
      </c>
      <c r="B3423" s="12">
        <v>10.050000000000001</v>
      </c>
      <c r="C3423" s="12">
        <v>11.96</v>
      </c>
      <c r="D3423">
        <v>57.536200000000001</v>
      </c>
      <c r="E3423">
        <v>50.743299999999998</v>
      </c>
      <c r="F3423">
        <v>11817.214693</v>
      </c>
      <c r="G3423">
        <v>10424.396715999999</v>
      </c>
      <c r="H3423">
        <f>(1/(1-91/360*VLOOKUP($A3423,Tbills!$B$4:$C$974,2,1)/100))^((1)/91)-1</f>
        <v>3.0320050530052711E-5</v>
      </c>
      <c r="I3423" s="2">
        <f t="shared" si="638"/>
        <v>34.197679191415325</v>
      </c>
      <c r="J3423">
        <f>VLOOKUP(A3423,'VXX-IV'!A$1:C$4500,3,0)</f>
        <v>34.21</v>
      </c>
      <c r="K3423" s="10">
        <f t="shared" si="642"/>
        <v>-3.6015225327901135E-4</v>
      </c>
      <c r="L3423">
        <f t="shared" si="633"/>
        <v>85.094031777350168</v>
      </c>
      <c r="M3423">
        <v>8.52</v>
      </c>
      <c r="O3423">
        <f t="shared" si="634"/>
        <v>71.036622988746785</v>
      </c>
      <c r="R3423">
        <f t="shared" si="635"/>
        <v>83.083844188101423</v>
      </c>
      <c r="U3423" s="2">
        <f t="shared" si="639"/>
        <v>19.376260712899235</v>
      </c>
      <c r="V3423">
        <f>VLOOKUP(A3423,'VXZ-IV'!A$1:C$4500,3,0)</f>
        <v>19.38</v>
      </c>
      <c r="W3423" s="10">
        <f t="shared" si="641"/>
        <v>-1.9294567083405489E-4</v>
      </c>
      <c r="X3423">
        <f t="shared" si="636"/>
        <v>80.415503279658068</v>
      </c>
      <c r="Y3423">
        <v>80.430000000000007</v>
      </c>
      <c r="AA3423" s="10">
        <f t="shared" si="627"/>
        <v>-1.8024021312867955E-4</v>
      </c>
      <c r="AB3423">
        <f t="shared" si="637"/>
        <v>28.358946480760597</v>
      </c>
      <c r="AC3423">
        <f>VLOOKUP(A3423,'VIXY-IV'!A$1:E$2000,4,0)</f>
        <v>28.398299999999999</v>
      </c>
      <c r="AD3423" s="10">
        <f t="shared" si="643"/>
        <v>-1.3857702481979706E-3</v>
      </c>
      <c r="AE3423">
        <f>ROW()</f>
        <v>3423</v>
      </c>
      <c r="AF3423">
        <f t="shared" si="632"/>
        <v>0.84030100334448166</v>
      </c>
      <c r="AG3423">
        <f>AG3422*(1-(AG$1+AG$5))^($A3423-$A3422)*(1+2*(E3423/E3422-1))</f>
        <v>15.696900623897035</v>
      </c>
      <c r="AH3423">
        <f>VLOOKUP(A3423,'UVXY-IV'!A$2:E$2000,4,0)</f>
        <v>78.170500000000004</v>
      </c>
      <c r="AJ3423" s="10">
        <f t="shared" si="629"/>
        <v>-0.79919661990268664</v>
      </c>
      <c r="AK3423">
        <f t="shared" si="640"/>
        <v>106.98913676471614</v>
      </c>
      <c r="AM3423">
        <v>106.9815</v>
      </c>
      <c r="AO3423">
        <f>AO3422*(1-AO$1+H3422)^($A3423-$A3422)*(2-E3423/E3422)</f>
        <v>111.26924918012658</v>
      </c>
      <c r="AP3423">
        <v>111.31</v>
      </c>
    </row>
    <row r="3424" spans="1:43" x14ac:dyDescent="0.25">
      <c r="A3424" s="1">
        <v>43028</v>
      </c>
      <c r="B3424" s="12">
        <v>9.9700000000000006</v>
      </c>
      <c r="C3424" s="12">
        <v>11.85</v>
      </c>
      <c r="D3424">
        <v>56.815600000000003</v>
      </c>
      <c r="E3424">
        <v>50.106299999999997</v>
      </c>
      <c r="F3424">
        <v>11742.214907</v>
      </c>
      <c r="G3424">
        <v>10357.920597</v>
      </c>
      <c r="H3424">
        <f>(1/(1-91/360*VLOOKUP($A3424,Tbills!$B$4:$C$974,2,1)/100))^((1)/91)-1</f>
        <v>3.0320050530052711E-5</v>
      </c>
      <c r="I3424" s="2">
        <f t="shared" si="638"/>
        <v>33.768554154468369</v>
      </c>
      <c r="J3424">
        <f>VLOOKUP(A3424,'VXX-IV'!A$1:C$4500,3,0)</f>
        <v>33.78</v>
      </c>
      <c r="K3424" s="10">
        <f t="shared" si="642"/>
        <v>-3.3883497725373246E-4</v>
      </c>
      <c r="L3424">
        <f t="shared" si="633"/>
        <v>82.956361241035992</v>
      </c>
      <c r="M3424">
        <v>8.31</v>
      </c>
      <c r="O3424">
        <f t="shared" si="634"/>
        <v>69.696649491994023</v>
      </c>
      <c r="R3424">
        <f t="shared" si="635"/>
        <v>83.601556362262656</v>
      </c>
      <c r="U3424" s="2">
        <f t="shared" si="639"/>
        <v>19.252816805168798</v>
      </c>
      <c r="V3424">
        <f>VLOOKUP(A3424,'VXZ-IV'!A$1:C$4500,3,0)</f>
        <v>19.260000000000002</v>
      </c>
      <c r="W3424" s="10">
        <f t="shared" si="641"/>
        <v>-3.729592331881415E-4</v>
      </c>
      <c r="X3424">
        <f t="shared" si="636"/>
        <v>80.927771458779148</v>
      </c>
      <c r="Y3424">
        <v>80.94</v>
      </c>
      <c r="AA3424" s="10">
        <f t="shared" si="627"/>
        <v>-1.5108155696630376E-4</v>
      </c>
      <c r="AB3424">
        <f t="shared" si="637"/>
        <v>28.002840318038945</v>
      </c>
      <c r="AC3424">
        <f>VLOOKUP(A3424,'VIXY-IV'!A$1:E$2000,4,0)</f>
        <v>28.041899999999998</v>
      </c>
      <c r="AD3424" s="10">
        <f t="shared" si="643"/>
        <v>-1.3929042597345953E-3</v>
      </c>
      <c r="AE3424">
        <f>ROW()</f>
        <v>3424</v>
      </c>
      <c r="AF3424">
        <f t="shared" si="632"/>
        <v>0.84135021097046425</v>
      </c>
      <c r="AG3424">
        <f>AG3423*(1-(AG$1+AG$5))^($A3424-$A3423)*(1+2*(E3424/E3423-1))</f>
        <v>15.302286578770969</v>
      </c>
      <c r="AH3424">
        <f>VLOOKUP(A3424,'UVXY-IV'!A$2:E$2000,4,0)</f>
        <v>76.198999999999998</v>
      </c>
      <c r="AJ3424" s="10">
        <f t="shared" si="629"/>
        <v>-0.79917995539612108</v>
      </c>
      <c r="AK3424">
        <f t="shared" si="640"/>
        <v>108.3271665976816</v>
      </c>
      <c r="AM3424">
        <v>108.3222</v>
      </c>
      <c r="AO3424">
        <f>AO3423*(1-AO$1+H3423)^($A3424-$A3423)*(2-E3424/E3423)</f>
        <v>112.66530344651615</v>
      </c>
      <c r="AP3424">
        <v>112.69</v>
      </c>
    </row>
    <row r="3425" spans="1:42" x14ac:dyDescent="0.25">
      <c r="A3425" s="1">
        <v>43031</v>
      </c>
      <c r="B3425" s="12">
        <v>11.07</v>
      </c>
      <c r="C3425" s="12">
        <v>12.55</v>
      </c>
      <c r="D3425">
        <v>59.017400000000002</v>
      </c>
      <c r="E3425">
        <v>52.043599999999998</v>
      </c>
      <c r="F3425">
        <v>11933.323111</v>
      </c>
      <c r="G3425">
        <v>10525.556794</v>
      </c>
      <c r="H3425">
        <f>(1/(1-91/360*VLOOKUP($A3425,Tbills!$B$4:$C$974,2,1)/100))^((1)/91)-1</f>
        <v>3.073781563345257E-5</v>
      </c>
      <c r="I3425" s="2">
        <f t="shared" si="638"/>
        <v>35.074635965301987</v>
      </c>
      <c r="J3425">
        <f>VLOOKUP(A3425,'VXX-IV'!A$1:C$4500,3,0)</f>
        <v>35.08</v>
      </c>
      <c r="K3425" s="10">
        <f t="shared" si="642"/>
        <v>-1.5290862879169254E-4</v>
      </c>
      <c r="L3425">
        <f t="shared" si="633"/>
        <v>89.367298766221097</v>
      </c>
      <c r="M3425">
        <v>8.9499999999999993</v>
      </c>
      <c r="O3425">
        <f t="shared" si="634"/>
        <v>73.731301112407763</v>
      </c>
      <c r="R3425">
        <f t="shared" si="635"/>
        <v>81.974261340532337</v>
      </c>
      <c r="U3425" s="2">
        <f t="shared" si="639"/>
        <v>19.564731150493998</v>
      </c>
      <c r="V3425">
        <f>VLOOKUP(A3425,'VXZ-IV'!A$1:C$4500,3,0)</f>
        <v>19.57</v>
      </c>
      <c r="W3425" s="10">
        <f t="shared" si="641"/>
        <v>-2.6923094052133667E-4</v>
      </c>
      <c r="X3425">
        <f t="shared" si="636"/>
        <v>79.616515732999559</v>
      </c>
      <c r="Y3425">
        <v>79.63</v>
      </c>
      <c r="AA3425" s="10">
        <f t="shared" si="627"/>
        <v>-1.6933651890538304E-4</v>
      </c>
      <c r="AB3425">
        <f t="shared" si="637"/>
        <v>29.08520785163007</v>
      </c>
      <c r="AC3425">
        <f>VLOOKUP(A3425,'VIXY-IV'!A$1:E$2000,4,0)</f>
        <v>29.124700000000001</v>
      </c>
      <c r="AD3425" s="10">
        <f t="shared" si="643"/>
        <v>-1.3559675591484632E-3</v>
      </c>
      <c r="AE3425">
        <f>ROW()</f>
        <v>3425</v>
      </c>
      <c r="AF3425">
        <f t="shared" si="632"/>
        <v>0.88207171314741029</v>
      </c>
      <c r="AG3425">
        <f>AG3424*(1-(AG$1+AG$5))^($A3425-$A3424)*(1+2*(E3425/E3424-1))</f>
        <v>16.48390912987454</v>
      </c>
      <c r="AH3425">
        <f>VLOOKUP(A3425,'UVXY-IV'!A$2:E$2000,4,0)</f>
        <v>82.084000000000003</v>
      </c>
      <c r="AJ3425" s="10">
        <f t="shared" si="629"/>
        <v>-0.79918243348430218</v>
      </c>
      <c r="AK3425">
        <f t="shared" si="640"/>
        <v>104.12427638466104</v>
      </c>
      <c r="AM3425">
        <v>104.1247</v>
      </c>
      <c r="AO3425">
        <f>AO3424*(1-AO$1+H3424)^($A3425-$A3424)*(2-E3425/E3424)</f>
        <v>108.30706856640288</v>
      </c>
      <c r="AP3425">
        <v>108.35</v>
      </c>
    </row>
    <row r="3426" spans="1:42" x14ac:dyDescent="0.25">
      <c r="A3426" s="1">
        <v>43032</v>
      </c>
      <c r="B3426" s="12">
        <v>11.16</v>
      </c>
      <c r="C3426" s="12">
        <v>12.67</v>
      </c>
      <c r="D3426">
        <v>59.613100000000003</v>
      </c>
      <c r="E3426">
        <v>52.567300000000003</v>
      </c>
      <c r="F3426">
        <v>11939.006019</v>
      </c>
      <c r="G3426">
        <v>10530.24576</v>
      </c>
      <c r="H3426">
        <f>(1/(1-91/360*VLOOKUP($A3426,Tbills!$B$4:$C$974,2,1)/100))^((1)/91)-1</f>
        <v>3.073781563345257E-5</v>
      </c>
      <c r="I3426" s="2">
        <f t="shared" si="638"/>
        <v>35.427802605407351</v>
      </c>
      <c r="J3426">
        <f>VLOOKUP(A3426,'VXX-IV'!A$1:C$4500,3,0)</f>
        <v>35.44</v>
      </c>
      <c r="K3426" s="10">
        <f t="shared" si="642"/>
        <v>-3.4417027631628017E-4</v>
      </c>
      <c r="L3426">
        <f t="shared" si="633"/>
        <v>91.164535418964391</v>
      </c>
      <c r="M3426">
        <v>9.17</v>
      </c>
      <c r="O3426">
        <f t="shared" si="634"/>
        <v>74.841684751633949</v>
      </c>
      <c r="R3426">
        <f t="shared" si="635"/>
        <v>81.558132417341</v>
      </c>
      <c r="U3426" s="2">
        <f t="shared" si="639"/>
        <v>19.573571015962422</v>
      </c>
      <c r="V3426">
        <f>VLOOKUP(A3426,'VXZ-IV'!A$1:C$4500,3,0)</f>
        <v>19.579999999999998</v>
      </c>
      <c r="W3426" s="10">
        <f t="shared" si="641"/>
        <v>-3.2834443501417176E-4</v>
      </c>
      <c r="X3426">
        <f t="shared" si="636"/>
        <v>79.580550596706743</v>
      </c>
      <c r="Y3426">
        <v>79.540000000000006</v>
      </c>
      <c r="AA3426" s="10">
        <f t="shared" si="627"/>
        <v>5.0981388869431044E-4</v>
      </c>
      <c r="AB3426">
        <f t="shared" si="637"/>
        <v>29.377773386698763</v>
      </c>
      <c r="AC3426">
        <f>VLOOKUP(A3426,'VIXY-IV'!A$1:E$2000,4,0)</f>
        <v>29.417899999999999</v>
      </c>
      <c r="AD3426" s="10">
        <f t="shared" si="643"/>
        <v>-1.3640203176037424E-3</v>
      </c>
      <c r="AE3426">
        <f>ROW()</f>
        <v>3426</v>
      </c>
      <c r="AF3426">
        <f t="shared" si="632"/>
        <v>0.88082083662194166</v>
      </c>
      <c r="AG3426">
        <f>AG3425*(1-(AG$1+AG$5))^($A3426-$A3425)*(1+2*(E3426/E3425-1))</f>
        <v>16.815088278898852</v>
      </c>
      <c r="AH3426">
        <f>VLOOKUP(A3426,'UVXY-IV'!A$2:E$2000,4,0)</f>
        <v>83.732500000000002</v>
      </c>
      <c r="AJ3426" s="10">
        <f t="shared" si="629"/>
        <v>-0.79918086431315372</v>
      </c>
      <c r="AK3426">
        <f t="shared" si="640"/>
        <v>103.07170247206679</v>
      </c>
      <c r="AM3426">
        <v>103.0509</v>
      </c>
      <c r="AO3426">
        <f>AO3425*(1-AO$1+H3425)^($A3426-$A3425)*(2-E3426/E3425)</f>
        <v>107.21653527956131</v>
      </c>
      <c r="AP3426">
        <v>106.97</v>
      </c>
    </row>
    <row r="3427" spans="1:42" x14ac:dyDescent="0.25">
      <c r="A3427" s="1">
        <v>43033</v>
      </c>
      <c r="B3427" s="12">
        <v>11.23</v>
      </c>
      <c r="C3427" s="12">
        <v>12.95</v>
      </c>
      <c r="D3427">
        <v>60.046900000000001</v>
      </c>
      <c r="E3427">
        <v>52.9482</v>
      </c>
      <c r="F3427">
        <v>11962.587732</v>
      </c>
      <c r="G3427">
        <v>10550.721238</v>
      </c>
      <c r="H3427">
        <f>(1/(1-91/360*VLOOKUP($A3427,Tbills!$B$4:$C$974,2,1)/100))^((1)/91)-1</f>
        <v>3.073781563345257E-5</v>
      </c>
      <c r="I3427" s="2">
        <f t="shared" si="638"/>
        <v>35.684737891357159</v>
      </c>
      <c r="J3427">
        <f>VLOOKUP(A3427,'VXX-IV'!A$1:C$4500,3,0)</f>
        <v>35.69</v>
      </c>
      <c r="K3427" s="10">
        <f t="shared" si="642"/>
        <v>-1.4743930072402822E-4</v>
      </c>
      <c r="L3427">
        <f t="shared" si="633"/>
        <v>92.484344602879816</v>
      </c>
      <c r="M3427">
        <v>9.26</v>
      </c>
      <c r="O3427">
        <f t="shared" si="634"/>
        <v>75.652583877126247</v>
      </c>
      <c r="R3427">
        <f t="shared" si="635"/>
        <v>81.25897584680294</v>
      </c>
      <c r="U3427" s="2">
        <f t="shared" si="639"/>
        <v>19.611754170299726</v>
      </c>
      <c r="V3427">
        <f>VLOOKUP(A3427,'VXZ-IV'!A$1:C$4500,3,0)</f>
        <v>19.62</v>
      </c>
      <c r="W3427" s="10">
        <f t="shared" si="641"/>
        <v>-4.2027674313327434E-4</v>
      </c>
      <c r="X3427">
        <f t="shared" si="636"/>
        <v>79.425314345160643</v>
      </c>
      <c r="Y3427">
        <v>79.44</v>
      </c>
      <c r="AA3427" s="10">
        <f t="shared" si="627"/>
        <v>-1.8486473866252684E-4</v>
      </c>
      <c r="AB3427">
        <f t="shared" si="637"/>
        <v>29.590531776836499</v>
      </c>
      <c r="AC3427">
        <f>VLOOKUP(A3427,'VIXY-IV'!A$1:E$2000,4,0)</f>
        <v>29.6311</v>
      </c>
      <c r="AD3427" s="10">
        <f t="shared" si="643"/>
        <v>-1.369109589704709E-3</v>
      </c>
      <c r="AE3427">
        <f>ROW()</f>
        <v>3427</v>
      </c>
      <c r="AF3427">
        <f t="shared" si="632"/>
        <v>0.86718146718146727</v>
      </c>
      <c r="AG3427">
        <f>AG3426*(1-(AG$1+AG$5))^($A3427-$A3426)*(1+2*(E3427/E3426-1))</f>
        <v>17.058195981967057</v>
      </c>
      <c r="AH3427">
        <f>VLOOKUP(A3427,'UVXY-IV'!A$2:E$2000,4,0)</f>
        <v>84.942499999999995</v>
      </c>
      <c r="AJ3427" s="10">
        <f t="shared" si="629"/>
        <v>-0.79917949222159623</v>
      </c>
      <c r="AK3427">
        <f t="shared" si="640"/>
        <v>102.32008430839544</v>
      </c>
      <c r="AM3427">
        <v>102.29940000000001</v>
      </c>
      <c r="AO3427">
        <f>AO3426*(1-AO$1+H3426)^($A3427-$A3426)*(2-E3427/E3426)</f>
        <v>106.43898459507612</v>
      </c>
      <c r="AP3427">
        <v>106.47</v>
      </c>
    </row>
    <row r="3428" spans="1:42" x14ac:dyDescent="0.25">
      <c r="A3428" s="1">
        <v>43034</v>
      </c>
      <c r="B3428" s="12">
        <v>11.3</v>
      </c>
      <c r="C3428" s="12">
        <v>12.93</v>
      </c>
      <c r="D3428">
        <v>60.368899999999996</v>
      </c>
      <c r="E3428">
        <v>53.230499999999999</v>
      </c>
      <c r="F3428">
        <v>12000.694394</v>
      </c>
      <c r="G3428">
        <v>10584.006111999999</v>
      </c>
      <c r="H3428">
        <f>(1/(1-91/360*VLOOKUP($A3428,Tbills!$B$4:$C$974,2,1)/100))^((1)/91)-1</f>
        <v>3.073781563345257E-5</v>
      </c>
      <c r="I3428" s="2">
        <f t="shared" si="638"/>
        <v>35.875221619126798</v>
      </c>
      <c r="J3428">
        <f>VLOOKUP(A3428,'VXX-IV'!A$1:C$4500,3,0)</f>
        <v>35.880000000000003</v>
      </c>
      <c r="K3428" s="10">
        <f t="shared" si="642"/>
        <v>-1.3317672444834727E-4</v>
      </c>
      <c r="L3428">
        <f t="shared" si="633"/>
        <v>93.469176176044542</v>
      </c>
      <c r="M3428">
        <v>9.36</v>
      </c>
      <c r="O3428">
        <f t="shared" si="634"/>
        <v>76.255041025340475</v>
      </c>
      <c r="R3428">
        <f t="shared" si="635"/>
        <v>81.038691053953627</v>
      </c>
      <c r="U3428" s="2">
        <f t="shared" si="639"/>
        <v>19.673747421170319</v>
      </c>
      <c r="V3428">
        <f>VLOOKUP(A3428,'VXZ-IV'!A$1:C$4500,3,0)</f>
        <v>19.68</v>
      </c>
      <c r="W3428" s="10">
        <f t="shared" si="641"/>
        <v>-3.1771233890653949E-4</v>
      </c>
      <c r="X3428">
        <f t="shared" si="636"/>
        <v>79.1742527165285</v>
      </c>
      <c r="Y3428">
        <v>79.19</v>
      </c>
      <c r="AA3428" s="10">
        <f t="shared" si="627"/>
        <v>-1.9885444464573521E-4</v>
      </c>
      <c r="AB3428">
        <f t="shared" si="637"/>
        <v>29.748185360034459</v>
      </c>
      <c r="AC3428">
        <f>VLOOKUP(A3428,'VIXY-IV'!A$1:E$2000,4,0)</f>
        <v>29.789400000000001</v>
      </c>
      <c r="AD3428" s="10">
        <f t="shared" si="643"/>
        <v>-1.3835337390327718E-3</v>
      </c>
      <c r="AE3428">
        <f>ROW()</f>
        <v>3428</v>
      </c>
      <c r="AF3428">
        <f t="shared" si="632"/>
        <v>0.87393658159319421</v>
      </c>
      <c r="AG3428">
        <f>AG3427*(1-(AG$1+AG$5))^($A3428-$A3427)*(1+2*(E3428/E3427-1))</f>
        <v>17.23951085705637</v>
      </c>
      <c r="AH3428">
        <f>VLOOKUP(A3428,'UVXY-IV'!A$2:E$2000,4,0)</f>
        <v>85.846500000000006</v>
      </c>
      <c r="AJ3428" s="10">
        <f t="shared" si="629"/>
        <v>-0.79918213489127254</v>
      </c>
      <c r="AK3428">
        <f t="shared" si="640"/>
        <v>101.76981170152793</v>
      </c>
      <c r="AO3428">
        <f>AO3427*(1-AO$1+H3427)^($A3428-$A3427)*(2-E3428/E3427)</f>
        <v>105.87083020043347</v>
      </c>
      <c r="AP3428">
        <v>105.9</v>
      </c>
    </row>
    <row r="3429" spans="1:42" x14ac:dyDescent="0.25">
      <c r="A3429" s="1">
        <v>43035</v>
      </c>
      <c r="B3429" s="12">
        <v>9.8000000000000007</v>
      </c>
      <c r="C3429" s="12">
        <v>12.23</v>
      </c>
      <c r="D3429">
        <v>57.520600000000002</v>
      </c>
      <c r="E3429">
        <v>50.717399999999998</v>
      </c>
      <c r="F3429">
        <v>11703.978751000001</v>
      </c>
      <c r="G3429">
        <v>10321.992577999999</v>
      </c>
      <c r="H3429">
        <f>(1/(1-91/360*VLOOKUP($A3429,Tbills!$B$4:$C$974,2,1)/100))^((1)/91)-1</f>
        <v>3.073781563345257E-5</v>
      </c>
      <c r="I3429" s="2">
        <f t="shared" si="638"/>
        <v>34.181738537864639</v>
      </c>
      <c r="J3429">
        <f>VLOOKUP(A3429,'VXX-IV'!A$1:C$4500,3,0)</f>
        <v>34.19</v>
      </c>
      <c r="K3429" s="10">
        <f t="shared" si="642"/>
        <v>-2.4163387351150423E-4</v>
      </c>
      <c r="L3429">
        <f t="shared" si="633"/>
        <v>84.642282589911687</v>
      </c>
      <c r="M3429">
        <v>8.48</v>
      </c>
      <c r="O3429">
        <f t="shared" si="634"/>
        <v>70.852463283749429</v>
      </c>
      <c r="R3429">
        <f t="shared" si="635"/>
        <v>82.947926544370688</v>
      </c>
      <c r="U3429" s="2">
        <f t="shared" si="639"/>
        <v>19.186848662589284</v>
      </c>
      <c r="V3429">
        <f>VLOOKUP(A3429,'VXZ-IV'!A$1:C$4500,3,0)</f>
        <v>19.190000000000001</v>
      </c>
      <c r="W3429" s="10">
        <f t="shared" si="641"/>
        <v>-1.6421768685337401E-4</v>
      </c>
      <c r="X3429">
        <f t="shared" si="636"/>
        <v>81.133752720833286</v>
      </c>
      <c r="AA3429" s="10" t="e">
        <f t="shared" si="627"/>
        <v>#DIV/0!</v>
      </c>
      <c r="AB3429">
        <f t="shared" si="637"/>
        <v>28.343617522462313</v>
      </c>
      <c r="AC3429">
        <f>VLOOKUP(A3429,'VIXY-IV'!A$1:E$2000,4,0)</f>
        <v>28.383600000000001</v>
      </c>
      <c r="AD3429" s="10">
        <f t="shared" si="643"/>
        <v>-1.4086471602505757E-3</v>
      </c>
      <c r="AE3429">
        <f>ROW()</f>
        <v>3429</v>
      </c>
      <c r="AF3429">
        <f t="shared" si="632"/>
        <v>0.80130825838103026</v>
      </c>
      <c r="AG3429">
        <f>AG3428*(1-(AG$1+AG$5))^($A3429-$A3428)*(1+2*(E3429/E3428-1))</f>
        <v>15.611173087232713</v>
      </c>
      <c r="AH3429">
        <f>VLOOKUP(A3429,'UVXY-IV'!A$2:E$2000,4,0)</f>
        <v>77.737499999999997</v>
      </c>
      <c r="AJ3429" s="10">
        <f t="shared" si="629"/>
        <v>-0.79918092185582612</v>
      </c>
      <c r="AK3429">
        <f t="shared" si="640"/>
        <v>106.56956919280093</v>
      </c>
      <c r="AO3429">
        <f>AO3428*(1-AO$1+H3428)^($A3429-$A3428)*(2-E3429/E3428)</f>
        <v>110.86847454307079</v>
      </c>
    </row>
    <row r="3430" spans="1:42" x14ac:dyDescent="0.25">
      <c r="A3430" s="1">
        <v>43038</v>
      </c>
      <c r="B3430" s="12">
        <v>10.5</v>
      </c>
      <c r="C3430" s="12">
        <v>12.57</v>
      </c>
      <c r="D3430">
        <v>58.162599999999998</v>
      </c>
      <c r="E3430">
        <v>51.278799999999997</v>
      </c>
      <c r="F3430">
        <v>11712.974165</v>
      </c>
      <c r="G3430">
        <v>10328.973973</v>
      </c>
      <c r="H3430">
        <f>(1/(1-91/360*VLOOKUP($A3430,Tbills!$B$4:$C$974,2,1)/100))^((1)/91)-1</f>
        <v>3.1434310168387825E-5</v>
      </c>
      <c r="I3430" s="2">
        <f t="shared" si="638"/>
        <v>34.560720135753087</v>
      </c>
      <c r="J3430">
        <f>VLOOKUP(A3430,'VXX-IV'!A$1:C$4500,3,0)</f>
        <v>34.57</v>
      </c>
      <c r="K3430" s="10">
        <f t="shared" si="642"/>
        <v>-2.6843691775857437E-4</v>
      </c>
      <c r="L3430">
        <f t="shared" si="633"/>
        <v>86.512549578530809</v>
      </c>
      <c r="M3430">
        <v>8.66</v>
      </c>
      <c r="O3430">
        <f t="shared" si="634"/>
        <v>72.021599647244528</v>
      </c>
      <c r="R3430">
        <f t="shared" si="635"/>
        <v>82.477657466408871</v>
      </c>
      <c r="U3430" s="2">
        <f t="shared" si="639"/>
        <v>19.200190665978415</v>
      </c>
      <c r="V3430">
        <f>VLOOKUP(A3430,'VXZ-IV'!A$1:C$4500,3,0)</f>
        <v>19.2</v>
      </c>
      <c r="W3430" s="10">
        <f t="shared" si="641"/>
        <v>9.9305197092114383E-6</v>
      </c>
      <c r="X3430">
        <f t="shared" si="636"/>
        <v>81.077526560596539</v>
      </c>
      <c r="AA3430" s="10" t="e">
        <f t="shared" si="627"/>
        <v>#DIV/0!</v>
      </c>
      <c r="AB3430">
        <f t="shared" si="637"/>
        <v>28.657034243870509</v>
      </c>
      <c r="AC3430">
        <f>VLOOKUP(A3430,'VIXY-IV'!A$1:E$2000,4,0)</f>
        <v>28.695699999999999</v>
      </c>
      <c r="AD3430" s="10">
        <f t="shared" si="643"/>
        <v>-1.3474407708990999E-3</v>
      </c>
      <c r="AE3430">
        <f>ROW()</f>
        <v>3430</v>
      </c>
      <c r="AF3430">
        <f t="shared" si="632"/>
        <v>0.8353221957040573</v>
      </c>
      <c r="AG3430">
        <f>AG3429*(1-(AG$1+AG$5))^($A3430-$A3429)*(1+2*(E3430/E3429-1))</f>
        <v>15.955165728352778</v>
      </c>
      <c r="AH3430">
        <f>VLOOKUP(A3430,'UVXY-IV'!A$2:E$2000,4,0)</f>
        <v>79.453500000000005</v>
      </c>
      <c r="AJ3430" s="10">
        <f t="shared" si="629"/>
        <v>-0.79918863576365073</v>
      </c>
      <c r="AK3430">
        <f t="shared" si="640"/>
        <v>105.37520648074441</v>
      </c>
      <c r="AO3430">
        <f>AO3429*(1-AO$1+H3429)^($A3430-$A3429)*(2-E3430/E3429)</f>
        <v>109.63919624447625</v>
      </c>
    </row>
    <row r="3431" spans="1:42" x14ac:dyDescent="0.25">
      <c r="A3431" s="1">
        <v>43039</v>
      </c>
      <c r="B3431" s="12">
        <v>10.18</v>
      </c>
      <c r="C3431" s="12">
        <v>12.38</v>
      </c>
      <c r="D3431">
        <v>57.029299999999999</v>
      </c>
      <c r="E3431">
        <v>50.277999999999999</v>
      </c>
      <c r="F3431">
        <v>11627.077126</v>
      </c>
      <c r="G3431">
        <v>10252.901808000001</v>
      </c>
      <c r="H3431">
        <f>(1/(1-91/360*VLOOKUP($A3431,Tbills!$B$4:$C$974,2,1)/100))^((1)/91)-1</f>
        <v>3.1434310168387825E-5</v>
      </c>
      <c r="I3431" s="2">
        <f t="shared" si="638"/>
        <v>33.886477177425974</v>
      </c>
      <c r="J3431">
        <f>VLOOKUP(A3431,'VXX-IV'!A$1:C$4500,3,0)</f>
        <v>33.9</v>
      </c>
      <c r="K3431" s="10">
        <f t="shared" si="642"/>
        <v>-3.989033207677517E-4</v>
      </c>
      <c r="L3431">
        <f t="shared" si="633"/>
        <v>83.134501982722369</v>
      </c>
      <c r="M3431">
        <v>8.32</v>
      </c>
      <c r="O3431">
        <f t="shared" si="634"/>
        <v>69.910792899006296</v>
      </c>
      <c r="R3431">
        <f t="shared" si="635"/>
        <v>83.278744154272147</v>
      </c>
      <c r="U3431" s="2">
        <f t="shared" si="639"/>
        <v>19.058921425511862</v>
      </c>
      <c r="V3431">
        <f>VLOOKUP(A3431,'VXZ-IV'!A$1:C$4500,3,0)</f>
        <v>19.059999999999999</v>
      </c>
      <c r="W3431" s="10">
        <f t="shared" si="641"/>
        <v>-5.6588378181343657E-5</v>
      </c>
      <c r="X3431">
        <f t="shared" si="636"/>
        <v>81.674203369843596</v>
      </c>
      <c r="AA3431" s="10" t="e">
        <f t="shared" si="627"/>
        <v>#DIV/0!</v>
      </c>
      <c r="AB3431">
        <f t="shared" si="637"/>
        <v>28.09763371944927</v>
      </c>
      <c r="AC3431">
        <f>VLOOKUP(A3431,'VIXY-IV'!A$1:E$2000,4,0)</f>
        <v>28.1341</v>
      </c>
      <c r="AD3431" s="10">
        <f t="shared" si="643"/>
        <v>-1.2961594844238533E-3</v>
      </c>
      <c r="AE3431">
        <f>ROW()</f>
        <v>3431</v>
      </c>
      <c r="AF3431">
        <f t="shared" si="632"/>
        <v>0.82229402261712436</v>
      </c>
      <c r="AG3431">
        <f>AG3430*(1-(AG$1+AG$5))^($A3431-$A3430)*(1+2*(E3431/E3430-1))</f>
        <v>15.33186029886865</v>
      </c>
      <c r="AH3431">
        <f>VLOOKUP(A3431,'UVXY-IV'!A$2:E$2000,4,0)</f>
        <v>76.345500000000001</v>
      </c>
      <c r="AJ3431" s="10">
        <f t="shared" si="629"/>
        <v>-0.79917794370501671</v>
      </c>
      <c r="AK3431">
        <f t="shared" si="640"/>
        <v>107.42679357544613</v>
      </c>
      <c r="AO3431">
        <f>AO3430*(1-AO$1+H3430)^($A3431-$A3430)*(2-E3431/E3430)</f>
        <v>111.77838601062072</v>
      </c>
    </row>
    <row r="3432" spans="1:42" x14ac:dyDescent="0.25">
      <c r="A3432" s="1">
        <v>43040</v>
      </c>
      <c r="B3432" s="12">
        <v>10.199999999999999</v>
      </c>
      <c r="C3432" s="12">
        <v>12.57</v>
      </c>
      <c r="D3432">
        <v>57.517499999999998</v>
      </c>
      <c r="E3432">
        <v>50.706800000000001</v>
      </c>
      <c r="F3432">
        <v>11693.169449999999</v>
      </c>
      <c r="G3432">
        <v>10310.860552</v>
      </c>
      <c r="H3432">
        <f>(1/(1-91/360*VLOOKUP($A3432,Tbills!$B$4:$C$974,2,1)/100))^((1)/91)-1</f>
        <v>3.1434310168387825E-5</v>
      </c>
      <c r="I3432" s="2">
        <f t="shared" si="638"/>
        <v>34.175729421455721</v>
      </c>
      <c r="J3432">
        <f>VLOOKUP(A3432,'VXX-IV'!A$1:C$4500,3,0)</f>
        <v>34.19</v>
      </c>
      <c r="K3432" s="10">
        <f t="shared" si="642"/>
        <v>-4.1739042247079805E-4</v>
      </c>
      <c r="L3432">
        <f t="shared" si="633"/>
        <v>84.551376278302058</v>
      </c>
      <c r="M3432">
        <v>8.4700000000000006</v>
      </c>
      <c r="O3432">
        <f t="shared" si="634"/>
        <v>70.80276666172206</v>
      </c>
      <c r="R3432">
        <f t="shared" si="635"/>
        <v>82.919870791038676</v>
      </c>
      <c r="U3432" s="2">
        <f t="shared" si="639"/>
        <v>19.166791554467515</v>
      </c>
      <c r="V3432">
        <f>VLOOKUP(A3432,'VXZ-IV'!A$1:C$4500,3,0)</f>
        <v>19.170000000000002</v>
      </c>
      <c r="W3432" s="10">
        <f t="shared" si="641"/>
        <v>-1.6736805072958827E-4</v>
      </c>
      <c r="X3432">
        <f t="shared" si="636"/>
        <v>81.212055455464281</v>
      </c>
      <c r="AA3432" s="10" t="e">
        <f t="shared" si="627"/>
        <v>#DIV/0!</v>
      </c>
      <c r="AB3432">
        <f t="shared" si="637"/>
        <v>28.337159917061502</v>
      </c>
      <c r="AC3432">
        <f>VLOOKUP(A3432,'VIXY-IV'!A$1:E$2000,4,0)</f>
        <v>28.373999999999999</v>
      </c>
      <c r="AD3432" s="10">
        <f t="shared" si="643"/>
        <v>-1.298374671829694E-3</v>
      </c>
      <c r="AE3432">
        <f>ROW()</f>
        <v>3432</v>
      </c>
      <c r="AF3432">
        <f t="shared" si="632"/>
        <v>0.8114558472553699</v>
      </c>
      <c r="AG3432">
        <f>AG3431*(1-(AG$1+AG$5))^($A3432-$A3431)*(1+2*(E3432/E3431-1))</f>
        <v>15.592852850992511</v>
      </c>
      <c r="AH3432">
        <f>VLOOKUP(A3432,'UVXY-IV'!A$2:E$2000,4,0)</f>
        <v>77.644999999999996</v>
      </c>
      <c r="AJ3432" s="10">
        <f t="shared" si="629"/>
        <v>-0.7991776308713695</v>
      </c>
      <c r="AK3432">
        <f t="shared" si="640"/>
        <v>106.50563468783159</v>
      </c>
      <c r="AO3432">
        <f>AO3431*(1-AO$1+H3431)^($A3432-$A3431)*(2-E3432/E3431)</f>
        <v>110.82445968167426</v>
      </c>
    </row>
    <row r="3433" spans="1:42" x14ac:dyDescent="0.25">
      <c r="A3433" s="1">
        <v>43041</v>
      </c>
      <c r="B3433" s="12">
        <v>9.93</v>
      </c>
      <c r="C3433" s="12">
        <v>12.68</v>
      </c>
      <c r="D3433">
        <v>56.974200000000003</v>
      </c>
      <c r="E3433">
        <v>50.226199999999999</v>
      </c>
      <c r="F3433">
        <v>11765.044841999999</v>
      </c>
      <c r="G3433">
        <v>10373.915074</v>
      </c>
      <c r="H3433">
        <f>(1/(1-91/360*VLOOKUP($A3433,Tbills!$B$4:$C$974,2,1)/100))^((1)/91)-1</f>
        <v>3.1434310168387825E-5</v>
      </c>
      <c r="I3433" s="2">
        <f t="shared" si="638"/>
        <v>33.852086149805274</v>
      </c>
      <c r="J3433">
        <f>VLOOKUP(A3433,'VXX-IV'!A$1:C$4500,3,0)</f>
        <v>33.86</v>
      </c>
      <c r="K3433" s="10">
        <f t="shared" si="642"/>
        <v>-2.3372268738119928E-4</v>
      </c>
      <c r="L3433">
        <f t="shared" si="633"/>
        <v>82.9474749232878</v>
      </c>
      <c r="M3433">
        <v>8.31</v>
      </c>
      <c r="O3433">
        <f t="shared" si="634"/>
        <v>69.79380970413898</v>
      </c>
      <c r="R3433">
        <f t="shared" si="635"/>
        <v>83.309062638776865</v>
      </c>
      <c r="U3433" s="2">
        <f t="shared" si="639"/>
        <v>19.284135463139183</v>
      </c>
      <c r="V3433">
        <f>VLOOKUP(A3433,'VXZ-IV'!A$1:C$4500,3,0)</f>
        <v>19.29</v>
      </c>
      <c r="W3433" s="10">
        <f t="shared" si="641"/>
        <v>-3.0401953658976133E-4</v>
      </c>
      <c r="X3433">
        <f t="shared" si="636"/>
        <v>80.714967173586658</v>
      </c>
      <c r="AA3433" s="10" t="e">
        <f t="shared" si="627"/>
        <v>#DIV/0!</v>
      </c>
      <c r="AB3433">
        <f t="shared" si="637"/>
        <v>28.068474046889349</v>
      </c>
      <c r="AC3433">
        <f>VLOOKUP(A3433,'VIXY-IV'!A$1:E$2000,4,0)</f>
        <v>28.1052</v>
      </c>
      <c r="AD3433" s="10">
        <f t="shared" si="643"/>
        <v>-1.306731605206557E-3</v>
      </c>
      <c r="AE3433">
        <f>ROW()</f>
        <v>3433</v>
      </c>
      <c r="AF3433">
        <f t="shared" si="632"/>
        <v>0.78312302839116721</v>
      </c>
      <c r="AG3433">
        <f>AG3432*(1-(AG$1+AG$5))^($A3433-$A3432)*(1+2*(E3433/E3432-1))</f>
        <v>15.296758651142293</v>
      </c>
      <c r="AH3433">
        <f>VLOOKUP(A3433,'UVXY-IV'!A$2:E$2000,4,0)</f>
        <v>76.168499999999995</v>
      </c>
      <c r="AJ3433" s="10">
        <f t="shared" si="629"/>
        <v>-0.79917211641108477</v>
      </c>
      <c r="AK3433">
        <f t="shared" si="640"/>
        <v>107.51008953549567</v>
      </c>
      <c r="AO3433">
        <f>AO3432*(1-AO$1+H3432)^($A3433-$A3432)*(2-E3433/E3432)</f>
        <v>111.87423485776081</v>
      </c>
    </row>
    <row r="3434" spans="1:42" x14ac:dyDescent="0.25">
      <c r="A3434" s="1">
        <v>43042</v>
      </c>
      <c r="B3434" s="12">
        <v>9.14</v>
      </c>
      <c r="C3434" s="12">
        <v>12.42</v>
      </c>
      <c r="D3434">
        <v>56.831299999999999</v>
      </c>
      <c r="E3434">
        <v>50.098700000000001</v>
      </c>
      <c r="F3434">
        <v>11809.944504999999</v>
      </c>
      <c r="G3434">
        <v>10413.179586</v>
      </c>
      <c r="H3434">
        <f>(1/(1-91/360*VLOOKUP($A3434,Tbills!$B$4:$C$974,2,1)/100))^((1)/91)-1</f>
        <v>3.1434310168387825E-5</v>
      </c>
      <c r="I3434" s="2">
        <f t="shared" si="638"/>
        <v>33.766356580588059</v>
      </c>
      <c r="J3434">
        <f>VLOOKUP(A3434,'VXX-IV'!A$1:C$4500,3,0)</f>
        <v>33.770000000000003</v>
      </c>
      <c r="K3434" s="10">
        <f t="shared" si="642"/>
        <v>-1.0788923340077083E-4</v>
      </c>
      <c r="L3434">
        <f t="shared" si="633"/>
        <v>82.525211495164484</v>
      </c>
      <c r="M3434">
        <v>8.26</v>
      </c>
      <c r="O3434">
        <f t="shared" si="634"/>
        <v>69.525707675800689</v>
      </c>
      <c r="R3434">
        <f t="shared" si="635"/>
        <v>83.411032516609225</v>
      </c>
      <c r="U3434" s="2">
        <f t="shared" si="639"/>
        <v>19.357258682926421</v>
      </c>
      <c r="V3434">
        <f>VLOOKUP(A3434,'VXZ-IV'!A$1:C$4500,3,0)</f>
        <v>19.36</v>
      </c>
      <c r="W3434" s="10">
        <f t="shared" si="641"/>
        <v>-1.415969562799102E-4</v>
      </c>
      <c r="X3434">
        <f t="shared" si="636"/>
        <v>80.409020476611303</v>
      </c>
      <c r="AA3434" s="10" t="e">
        <f t="shared" si="627"/>
        <v>#DIV/0!</v>
      </c>
      <c r="AB3434">
        <f t="shared" si="637"/>
        <v>27.997116314324042</v>
      </c>
      <c r="AC3434">
        <f>VLOOKUP(A3434,'VIXY-IV'!A$1:E$2000,4,0)</f>
        <v>28.033899999999999</v>
      </c>
      <c r="AD3434" s="10">
        <f t="shared" si="643"/>
        <v>-1.3121144641293769E-3</v>
      </c>
      <c r="AE3434">
        <f>ROW()</f>
        <v>3434</v>
      </c>
      <c r="AF3434">
        <f t="shared" si="632"/>
        <v>0.73590982286634465</v>
      </c>
      <c r="AG3434">
        <f>AG3433*(1-(AG$1+AG$5))^($A3434-$A3433)*(1+2*(E3434/E3433-1))</f>
        <v>15.218583662773144</v>
      </c>
      <c r="AH3434">
        <f>VLOOKUP(A3434,'UVXY-IV'!A$2:E$2000,4,0)</f>
        <v>75.777500000000003</v>
      </c>
      <c r="AJ3434" s="10">
        <f t="shared" si="629"/>
        <v>-0.79916751459505597</v>
      </c>
      <c r="AK3434">
        <f t="shared" si="640"/>
        <v>107.77798556117605</v>
      </c>
      <c r="AO3434">
        <f>AO3433*(1-AO$1+H3433)^($A3434-$A3433)*(2-E3434/E3433)</f>
        <v>112.15760666399248</v>
      </c>
    </row>
    <row r="3435" spans="1:42" x14ac:dyDescent="0.25">
      <c r="A3435" s="1">
        <v>43045</v>
      </c>
      <c r="B3435" s="12">
        <v>9.4</v>
      </c>
      <c r="C3435" s="12">
        <v>12.57</v>
      </c>
      <c r="D3435">
        <v>55.949599999999997</v>
      </c>
      <c r="E3435">
        <v>49.316699999999997</v>
      </c>
      <c r="F3435">
        <v>11788.832075</v>
      </c>
      <c r="G3435">
        <v>10393.582103999999</v>
      </c>
      <c r="H3435">
        <f>(1/(1-91/360*VLOOKUP($A3435,Tbills!$B$4:$C$974,2,1)/100))^((1)/91)-1</f>
        <v>3.2966645030718666E-5</v>
      </c>
      <c r="I3435" s="2">
        <f t="shared" si="638"/>
        <v>33.240062257987397</v>
      </c>
      <c r="J3435">
        <f>VLOOKUP(A3435,'VXX-IV'!A$1:C$4500,3,0)</f>
        <v>33.25</v>
      </c>
      <c r="K3435" s="10">
        <f t="shared" si="642"/>
        <v>-2.9887945902562496E-4</v>
      </c>
      <c r="L3435">
        <f t="shared" si="633"/>
        <v>79.945973093271121</v>
      </c>
      <c r="M3435">
        <v>8.01</v>
      </c>
      <c r="O3435">
        <f t="shared" si="634"/>
        <v>67.890984006701956</v>
      </c>
      <c r="R3435">
        <f t="shared" si="635"/>
        <v>84.05062206151996</v>
      </c>
      <c r="U3435" s="2">
        <f t="shared" si="639"/>
        <v>19.321240621249164</v>
      </c>
      <c r="V3435">
        <f>VLOOKUP(A3435,'VXZ-IV'!A$1:C$4500,3,0)</f>
        <v>19.32</v>
      </c>
      <c r="W3435" s="10">
        <f t="shared" si="641"/>
        <v>6.4214350370850326E-5</v>
      </c>
      <c r="X3435">
        <f t="shared" si="636"/>
        <v>80.559377840378957</v>
      </c>
      <c r="AA3435" s="10" t="e">
        <f t="shared" si="627"/>
        <v>#DIV/0!</v>
      </c>
      <c r="AB3435">
        <f t="shared" si="637"/>
        <v>27.559792611567545</v>
      </c>
      <c r="AC3435">
        <f>VLOOKUP(A3435,'VIXY-IV'!A$1:E$2000,4,0)</f>
        <v>27.5975</v>
      </c>
      <c r="AD3435" s="10">
        <f t="shared" si="643"/>
        <v>-1.366333487904936E-3</v>
      </c>
      <c r="AE3435">
        <f>ROW()</f>
        <v>3435</v>
      </c>
      <c r="AF3435">
        <f t="shared" si="632"/>
        <v>0.74781225139220364</v>
      </c>
      <c r="AG3435">
        <f>AG3434*(1-(AG$1+AG$5))^($A3435-$A3434)*(1+2*(E3435/E3434-1))</f>
        <v>14.741993756680442</v>
      </c>
      <c r="AH3435">
        <f>VLOOKUP(A3435,'UVXY-IV'!A$2:E$2000,4,0)</f>
        <v>73.411000000000001</v>
      </c>
      <c r="AJ3435" s="10">
        <f t="shared" si="629"/>
        <v>-0.79918549322743948</v>
      </c>
      <c r="AK3435">
        <f t="shared" si="640"/>
        <v>109.44501860001908</v>
      </c>
      <c r="AO3435">
        <f>AO3434*(1-AO$1+H3434)^($A3435-$A3434)*(2-E3435/E3434)</f>
        <v>113.90639852888408</v>
      </c>
    </row>
    <row r="3436" spans="1:42" x14ac:dyDescent="0.25">
      <c r="A3436" s="1">
        <v>43046</v>
      </c>
      <c r="B3436" s="12">
        <v>9.89</v>
      </c>
      <c r="C3436" s="12">
        <v>12.76</v>
      </c>
      <c r="D3436">
        <v>56.499499999999998</v>
      </c>
      <c r="E3436">
        <v>49.799799999999998</v>
      </c>
      <c r="F3436">
        <v>11891.669878999999</v>
      </c>
      <c r="G3436">
        <v>10483.906048999999</v>
      </c>
      <c r="H3436">
        <f>(1/(1-91/360*VLOOKUP($A3436,Tbills!$B$4:$C$974,2,1)/100))^((1)/91)-1</f>
        <v>3.2966645030718666E-5</v>
      </c>
      <c r="I3436" s="2">
        <f t="shared" si="638"/>
        <v>33.565943350316402</v>
      </c>
      <c r="J3436">
        <f>VLOOKUP(A3436,'VXX-IV'!A$1:C$4500,3,0)</f>
        <v>33.57</v>
      </c>
      <c r="K3436" s="10">
        <f t="shared" si="642"/>
        <v>-1.2084151574609514E-4</v>
      </c>
      <c r="L3436">
        <f t="shared" si="633"/>
        <v>81.511256255447663</v>
      </c>
      <c r="M3436">
        <v>8.16</v>
      </c>
      <c r="O3436">
        <f t="shared" si="634"/>
        <v>68.886239473928498</v>
      </c>
      <c r="R3436">
        <f t="shared" si="635"/>
        <v>83.635166623913605</v>
      </c>
      <c r="U3436" s="2">
        <f t="shared" si="639"/>
        <v>19.489310836522158</v>
      </c>
      <c r="V3436">
        <f>VLOOKUP(A3436,'VXZ-IV'!A$1:C$4500,3,0)</f>
        <v>19.489999999999998</v>
      </c>
      <c r="W3436" s="10">
        <f t="shared" si="641"/>
        <v>-3.5359850068750198E-5</v>
      </c>
      <c r="X3436">
        <f t="shared" si="636"/>
        <v>79.858967033791913</v>
      </c>
      <c r="AA3436" s="10" t="e">
        <f t="shared" ref="AA3436:AA3499" si="644">X3436/Y3436-1</f>
        <v>#DIV/0!</v>
      </c>
      <c r="AB3436">
        <f t="shared" si="637"/>
        <v>27.829659929105262</v>
      </c>
      <c r="AC3436">
        <f>VLOOKUP(A3436,'VIXY-IV'!A$1:E$2000,4,0)</f>
        <v>27.867899999999999</v>
      </c>
      <c r="AD3436" s="10">
        <f t="shared" si="643"/>
        <v>-1.3721906169728015E-3</v>
      </c>
      <c r="AE3436">
        <f>ROW()</f>
        <v>3436</v>
      </c>
      <c r="AF3436">
        <f t="shared" si="632"/>
        <v>0.77507836990595613</v>
      </c>
      <c r="AG3436">
        <f>AG3435*(1-(AG$1+AG$5))^($A3436-$A3435)*(1+2*(E3436/E3435-1))</f>
        <v>15.030308558308999</v>
      </c>
      <c r="AH3436">
        <f>VLOOKUP(A3436,'UVXY-IV'!A$2:E$2000,4,0)</f>
        <v>74.844999999999999</v>
      </c>
      <c r="AJ3436" s="10">
        <f t="shared" si="629"/>
        <v>-0.79918085966585606</v>
      </c>
      <c r="AK3436">
        <f t="shared" si="640"/>
        <v>108.3678618804153</v>
      </c>
      <c r="AO3436">
        <f>AO3435*(1-AO$1+H3435)^($A3436-$A3435)*(2-E3436/E3435)</f>
        <v>112.79013283582459</v>
      </c>
    </row>
    <row r="3437" spans="1:42" x14ac:dyDescent="0.25">
      <c r="A3437" s="1">
        <v>43047</v>
      </c>
      <c r="B3437" s="12">
        <v>9.7799999999999994</v>
      </c>
      <c r="C3437" s="12">
        <v>12.88</v>
      </c>
      <c r="D3437">
        <v>56.501399999999997</v>
      </c>
      <c r="E3437">
        <v>49.799799999999998</v>
      </c>
      <c r="F3437">
        <v>11944.168362</v>
      </c>
      <c r="G3437">
        <v>10529.844019</v>
      </c>
      <c r="H3437">
        <f>(1/(1-91/360*VLOOKUP($A3437,Tbills!$B$4:$C$974,2,1)/100))^((1)/91)-1</f>
        <v>3.2966645030718666E-5</v>
      </c>
      <c r="I3437" s="2">
        <f t="shared" si="638"/>
        <v>33.566253641769727</v>
      </c>
      <c r="J3437">
        <f>VLOOKUP(A3437,'VXX-IV'!A$1:C$4500,3,0)</f>
        <v>33.57</v>
      </c>
      <c r="K3437" s="10">
        <f t="shared" si="642"/>
        <v>-1.115983982804547E-4</v>
      </c>
      <c r="L3437">
        <f t="shared" si="633"/>
        <v>81.510258652678871</v>
      </c>
      <c r="M3437">
        <v>8.16</v>
      </c>
      <c r="O3437">
        <f t="shared" si="634"/>
        <v>68.883918102022932</v>
      </c>
      <c r="R3437">
        <f t="shared" si="635"/>
        <v>83.631385856107315</v>
      </c>
      <c r="U3437" s="2">
        <f t="shared" si="639"/>
        <v>19.574873517834753</v>
      </c>
      <c r="V3437">
        <f>VLOOKUP(A3437,'VXZ-IV'!A$1:C$4500,3,0)</f>
        <v>19.579999999999998</v>
      </c>
      <c r="W3437" s="10">
        <f t="shared" si="641"/>
        <v>-2.6182237820460141E-4</v>
      </c>
      <c r="X3437">
        <f t="shared" si="636"/>
        <v>79.508724532485104</v>
      </c>
      <c r="AA3437" s="10" t="e">
        <f t="shared" si="644"/>
        <v>#DIV/0!</v>
      </c>
      <c r="AB3437">
        <f t="shared" si="637"/>
        <v>27.829555091345256</v>
      </c>
      <c r="AC3437">
        <f>VLOOKUP(A3437,'VIXY-IV'!A$1:E$2000,4,0)</f>
        <v>27.868600000000001</v>
      </c>
      <c r="AD3437" s="10">
        <f t="shared" si="643"/>
        <v>-1.4010358846423543E-3</v>
      </c>
      <c r="AE3437">
        <f>ROW()</f>
        <v>3437</v>
      </c>
      <c r="AF3437">
        <f t="shared" si="632"/>
        <v>0.75931677018633525</v>
      </c>
      <c r="AG3437">
        <f>AG3436*(1-(AG$1+AG$5))^($A3437-$A3436)*(1+2*(E3437/E3436-1))</f>
        <v>15.029802057500047</v>
      </c>
      <c r="AH3437">
        <f>VLOOKUP(A3437,'UVXY-IV'!A$2:E$2000,4,0)</f>
        <v>74.844499999999996</v>
      </c>
      <c r="AJ3437" s="10">
        <f t="shared" si="629"/>
        <v>-0.79918628546519721</v>
      </c>
      <c r="AK3437">
        <f t="shared" si="640"/>
        <v>108.36281461013594</v>
      </c>
      <c r="AO3437">
        <f>AO3436*(1-AO$1+H3436)^($A3437-$A3436)*(2-E3437/E3436)</f>
        <v>112.78967945825215</v>
      </c>
    </row>
    <row r="3438" spans="1:42" x14ac:dyDescent="0.25">
      <c r="A3438" s="1">
        <v>43048</v>
      </c>
      <c r="B3438" s="12">
        <v>10.5</v>
      </c>
      <c r="C3438" s="12">
        <v>13.14</v>
      </c>
      <c r="D3438">
        <v>56.927199999999999</v>
      </c>
      <c r="E3438">
        <v>50.173499999999997</v>
      </c>
      <c r="F3438">
        <v>11997.872692000001</v>
      </c>
      <c r="G3438">
        <v>10576.842016000001</v>
      </c>
      <c r="H3438">
        <f>(1/(1-91/360*VLOOKUP($A3438,Tbills!$B$4:$C$974,2,1)/100))^((1)/91)-1</f>
        <v>3.2966645030718666E-5</v>
      </c>
      <c r="I3438" s="2">
        <f t="shared" si="638"/>
        <v>33.818387533858406</v>
      </c>
      <c r="J3438">
        <f>VLOOKUP(A3438,'VXX-IV'!A$1:C$4500,3,0)</f>
        <v>33.83</v>
      </c>
      <c r="K3438" s="10">
        <f t="shared" si="642"/>
        <v>-3.4325941890611666E-4</v>
      </c>
      <c r="L3438">
        <f t="shared" si="633"/>
        <v>82.732559583756782</v>
      </c>
      <c r="M3438">
        <v>8.2799999999999994</v>
      </c>
      <c r="O3438">
        <f t="shared" si="634"/>
        <v>69.656932835615976</v>
      </c>
      <c r="R3438">
        <f t="shared" si="635"/>
        <v>83.313832552440857</v>
      </c>
      <c r="U3438" s="2">
        <f t="shared" si="639"/>
        <v>19.662408186568182</v>
      </c>
      <c r="V3438">
        <f>VLOOKUP(A3438,'VXZ-IV'!A$1:C$4500,3,0)</f>
        <v>19.670000000000002</v>
      </c>
      <c r="W3438" s="10">
        <f t="shared" si="641"/>
        <v>-3.859589950085951E-4</v>
      </c>
      <c r="X3438">
        <f t="shared" si="636"/>
        <v>79.153533982246145</v>
      </c>
      <c r="AA3438" s="10" t="e">
        <f t="shared" si="644"/>
        <v>#DIV/0!</v>
      </c>
      <c r="AB3438">
        <f t="shared" si="637"/>
        <v>28.03828373443417</v>
      </c>
      <c r="AC3438">
        <f>VLOOKUP(A3438,'VIXY-IV'!A$1:E$2000,4,0)</f>
        <v>28.075700000000001</v>
      </c>
      <c r="AD3438" s="10">
        <f t="shared" si="643"/>
        <v>-1.332692170304961E-3</v>
      </c>
      <c r="AE3438">
        <f>ROW()</f>
        <v>3438</v>
      </c>
      <c r="AF3438">
        <f t="shared" si="632"/>
        <v>0.79908675799086759</v>
      </c>
      <c r="AG3438">
        <f>AG3437*(1-(AG$1+AG$5))^($A3438-$A3437)*(1+2*(E3438/E3437-1))</f>
        <v>15.254856630467092</v>
      </c>
      <c r="AH3438">
        <f>VLOOKUP(A3438,'UVXY-IV'!A$2:E$2000,4,0)</f>
        <v>75.962000000000003</v>
      </c>
      <c r="AJ3438" s="10">
        <f t="shared" si="629"/>
        <v>-0.79917779112625931</v>
      </c>
      <c r="AK3438">
        <f t="shared" si="640"/>
        <v>107.54464588081662</v>
      </c>
      <c r="AO3438">
        <f>AO3437*(1-AO$1+H3437)^($A3438-$A3437)*(2-E3438/E3437)</f>
        <v>111.94285051900526</v>
      </c>
    </row>
    <row r="3439" spans="1:42" x14ac:dyDescent="0.25">
      <c r="A3439" s="1">
        <v>43049</v>
      </c>
      <c r="B3439" s="12">
        <v>11.29</v>
      </c>
      <c r="C3439" s="12">
        <v>13.61</v>
      </c>
      <c r="D3439">
        <v>58.259099999999997</v>
      </c>
      <c r="E3439">
        <v>51.345700000000001</v>
      </c>
      <c r="F3439">
        <v>12170.890146</v>
      </c>
      <c r="G3439">
        <v>10729.018561999999</v>
      </c>
      <c r="H3439">
        <f>(1/(1-91/360*VLOOKUP($A3439,Tbills!$B$4:$C$974,2,1)/100))^((1)/91)-1</f>
        <v>3.2966645030718666E-5</v>
      </c>
      <c r="I3439" s="2">
        <f t="shared" si="638"/>
        <v>34.608777174670394</v>
      </c>
      <c r="J3439">
        <f>VLOOKUP(A3439,'VXX-IV'!A$1:C$4500,3,0)</f>
        <v>34.619999999999997</v>
      </c>
      <c r="K3439" s="10">
        <f t="shared" si="642"/>
        <v>-3.2417173106891184E-4</v>
      </c>
      <c r="L3439">
        <f t="shared" si="633"/>
        <v>86.597249822296419</v>
      </c>
      <c r="M3439">
        <v>8.67</v>
      </c>
      <c r="O3439">
        <f t="shared" si="634"/>
        <v>72.095588365854724</v>
      </c>
      <c r="R3439">
        <f t="shared" si="635"/>
        <v>82.336882660666959</v>
      </c>
      <c r="U3439" s="2">
        <f t="shared" si="639"/>
        <v>19.945467082518537</v>
      </c>
      <c r="V3439">
        <f>VLOOKUP(A3439,'VXZ-IV'!A$1:C$4500,3,0)</f>
        <v>19.95</v>
      </c>
      <c r="W3439" s="10">
        <f t="shared" si="641"/>
        <v>-2.272139088452807E-4</v>
      </c>
      <c r="X3439">
        <f t="shared" si="636"/>
        <v>78.014382220052269</v>
      </c>
      <c r="AA3439" s="10" t="e">
        <f t="shared" si="644"/>
        <v>#DIV/0!</v>
      </c>
      <c r="AB3439">
        <f t="shared" si="637"/>
        <v>28.693232120975846</v>
      </c>
      <c r="AC3439">
        <f>VLOOKUP(A3439,'VIXY-IV'!A$1:E$2000,4,0)</f>
        <v>28.732700000000001</v>
      </c>
      <c r="AD3439" s="10">
        <f t="shared" si="643"/>
        <v>-1.3736223544655868E-3</v>
      </c>
      <c r="AE3439">
        <f>ROW()</f>
        <v>3439</v>
      </c>
      <c r="AF3439">
        <f t="shared" si="632"/>
        <v>0.82953710506980161</v>
      </c>
      <c r="AG3439">
        <f>AG3438*(1-(AG$1+AG$5))^($A3439-$A3438)*(1+2*(E3439/E3438-1))</f>
        <v>15.967114856914447</v>
      </c>
      <c r="AH3439">
        <f>VLOOKUP(A3439,'UVXY-IV'!A$2:E$2000,4,0)</f>
        <v>79.513999999999996</v>
      </c>
      <c r="AJ3439" s="10">
        <f t="shared" ref="AJ3439:AJ3472" si="645">AG3439/AH3439-1</f>
        <v>-0.79919115052802714</v>
      </c>
      <c r="AK3439">
        <f t="shared" si="640"/>
        <v>105.02719587394044</v>
      </c>
      <c r="AO3439">
        <f>AO3438*(1-AO$1+H3438)^($A3439-$A3438)*(2-E3439/E3438)</f>
        <v>109.32709800859661</v>
      </c>
    </row>
    <row r="3440" spans="1:42" x14ac:dyDescent="0.25">
      <c r="A3440" s="1">
        <v>43052</v>
      </c>
      <c r="B3440" s="12">
        <v>11.5</v>
      </c>
      <c r="C3440" s="12">
        <v>13.75</v>
      </c>
      <c r="D3440">
        <v>59.116999999999997</v>
      </c>
      <c r="E3440">
        <v>52.096699999999998</v>
      </c>
      <c r="F3440">
        <v>12313.329596</v>
      </c>
      <c r="G3440">
        <v>10853.522236999999</v>
      </c>
      <c r="H3440">
        <f>(1/(1-91/360*VLOOKUP($A3440,Tbills!$B$4:$C$974,2,1)/100))^((1)/91)-1</f>
        <v>3.4499085697747844E-5</v>
      </c>
      <c r="I3440" s="2">
        <f t="shared" si="638"/>
        <v>35.11584319000864</v>
      </c>
      <c r="J3440">
        <f>VLOOKUP(A3440,'VXX-IV'!A$1:C$4500,3,0)</f>
        <v>35.130000000000003</v>
      </c>
      <c r="K3440" s="10">
        <f t="shared" si="642"/>
        <v>-4.0298348964884489E-4</v>
      </c>
      <c r="L3440">
        <f t="shared" si="633"/>
        <v>89.127589821216759</v>
      </c>
      <c r="M3440">
        <v>8.92</v>
      </c>
      <c r="O3440">
        <f t="shared" si="634"/>
        <v>73.669882727404755</v>
      </c>
      <c r="R3440">
        <f t="shared" si="635"/>
        <v>81.72365469940533</v>
      </c>
      <c r="U3440" s="2">
        <f t="shared" si="639"/>
        <v>20.177418592629813</v>
      </c>
      <c r="V3440">
        <f>VLOOKUP(A3440,'VXZ-IV'!A$1:C$4500,3,0)</f>
        <v>20.18</v>
      </c>
      <c r="W3440" s="10">
        <f t="shared" si="641"/>
        <v>-1.2791909663956158E-4</v>
      </c>
      <c r="X3440">
        <f t="shared" si="636"/>
        <v>77.108497839928191</v>
      </c>
      <c r="AA3440" s="10" t="e">
        <f t="shared" si="644"/>
        <v>#DIV/0!</v>
      </c>
      <c r="AB3440">
        <f t="shared" si="637"/>
        <v>29.112580261953855</v>
      </c>
      <c r="AC3440">
        <f>VLOOKUP(A3440,'VIXY-IV'!A$1:E$2000,4,0)</f>
        <v>29.154199999999999</v>
      </c>
      <c r="AD3440" s="10">
        <f t="shared" si="643"/>
        <v>-1.427572632627383E-3</v>
      </c>
      <c r="AE3440">
        <f>ROW()</f>
        <v>3440</v>
      </c>
      <c r="AF3440">
        <f t="shared" si="632"/>
        <v>0.83636363636363631</v>
      </c>
      <c r="AG3440">
        <f>AG3439*(1-(AG$1+AG$5))^($A3440-$A3439)*(1+2*(E3440/E3439-1))</f>
        <v>16.432534592552656</v>
      </c>
      <c r="AH3440">
        <f>VLOOKUP(A3440,'UVXY-IV'!A$2:E$2000,4,0)</f>
        <v>81.840999999999994</v>
      </c>
      <c r="AJ3440" s="10">
        <f t="shared" si="645"/>
        <v>-0.79921390754569643</v>
      </c>
      <c r="AK3440">
        <f t="shared" si="640"/>
        <v>103.47657199686603</v>
      </c>
      <c r="AO3440">
        <f>AO3439*(1-AO$1+H3439)^($A3440-$A3439)*(2-E3440/E3439)</f>
        <v>107.72674290628819</v>
      </c>
    </row>
    <row r="3441" spans="1:41" x14ac:dyDescent="0.25">
      <c r="A3441" s="1">
        <v>43053</v>
      </c>
      <c r="B3441" s="12">
        <v>11.59</v>
      </c>
      <c r="C3441" s="12">
        <v>13.93</v>
      </c>
      <c r="D3441">
        <v>58.776200000000003</v>
      </c>
      <c r="E3441">
        <v>51.794600000000003</v>
      </c>
      <c r="F3441">
        <v>12416.597248</v>
      </c>
      <c r="G3441">
        <v>10944.172551</v>
      </c>
      <c r="H3441">
        <f>(1/(1-91/360*VLOOKUP($A3441,Tbills!$B$4:$C$974,2,1)/100))^((1)/91)-1</f>
        <v>3.4499085697747844E-5</v>
      </c>
      <c r="I3441" s="2">
        <f t="shared" si="638"/>
        <v>34.912554686856346</v>
      </c>
      <c r="J3441">
        <f>VLOOKUP(A3441,'VXX-IV'!A$1:C$4500,3,0)</f>
        <v>34.92</v>
      </c>
      <c r="K3441" s="10">
        <f t="shared" si="642"/>
        <v>-2.1321057112411168E-4</v>
      </c>
      <c r="L3441">
        <f t="shared" si="633"/>
        <v>88.092974850990771</v>
      </c>
      <c r="M3441">
        <v>8.82</v>
      </c>
      <c r="O3441">
        <f t="shared" si="634"/>
        <v>73.026622860673299</v>
      </c>
      <c r="R3441">
        <f t="shared" si="635"/>
        <v>81.956900494278131</v>
      </c>
      <c r="U3441" s="2">
        <f t="shared" si="639"/>
        <v>20.34614352544266</v>
      </c>
      <c r="V3441">
        <f>VLOOKUP(A3441,'VXZ-IV'!A$1:C$4500,3,0)</f>
        <v>20.350000000000001</v>
      </c>
      <c r="W3441" s="10">
        <f t="shared" si="641"/>
        <v>-1.89507349255158E-4</v>
      </c>
      <c r="X3441">
        <f t="shared" si="636"/>
        <v>76.464285431184919</v>
      </c>
      <c r="AA3441" s="10" t="e">
        <f t="shared" si="644"/>
        <v>#DIV/0!</v>
      </c>
      <c r="AB3441">
        <f t="shared" si="637"/>
        <v>28.943652271388419</v>
      </c>
      <c r="AC3441">
        <f>VLOOKUP(A3441,'VIXY-IV'!A$1:E$2000,4,0)</f>
        <v>28.984000000000002</v>
      </c>
      <c r="AD3441" s="10">
        <f t="shared" si="643"/>
        <v>-1.3920690246889134E-3</v>
      </c>
      <c r="AE3441">
        <f>ROW()</f>
        <v>3441</v>
      </c>
      <c r="AF3441">
        <f t="shared" si="632"/>
        <v>0.83201722900215358</v>
      </c>
      <c r="AG3441">
        <f>AG3440*(1-(AG$1+AG$5))^($A3441-$A3440)*(1+2*(E3441/E3440-1))</f>
        <v>16.241408252999548</v>
      </c>
      <c r="AH3441">
        <f>VLOOKUP(A3441,'UVXY-IV'!A$2:E$2000,4,0)</f>
        <v>80.882499999999993</v>
      </c>
      <c r="AJ3441" s="10">
        <f t="shared" si="645"/>
        <v>-0.79919749942200657</v>
      </c>
      <c r="AK3441">
        <f t="shared" si="640"/>
        <v>104.07176782785795</v>
      </c>
      <c r="AO3441">
        <f>AO3440*(1-AO$1+H3440)^($A3441-$A3440)*(2-E3441/E3440)</f>
        <v>108.35116267407022</v>
      </c>
    </row>
    <row r="3442" spans="1:41" x14ac:dyDescent="0.25">
      <c r="A3442" s="1">
        <v>43054</v>
      </c>
      <c r="B3442" s="12">
        <v>13.13</v>
      </c>
      <c r="C3442" s="12">
        <v>14.66</v>
      </c>
      <c r="D3442">
        <v>61.096800000000002</v>
      </c>
      <c r="E3442">
        <v>53.837800000000001</v>
      </c>
      <c r="F3442">
        <v>12597.818497</v>
      </c>
      <c r="G3442">
        <v>11103.526077</v>
      </c>
      <c r="H3442">
        <f>(1/(1-91/360*VLOOKUP($A3442,Tbills!$B$4:$C$974,2,1)/100))^((1)/91)-1</f>
        <v>3.4499085697747844E-5</v>
      </c>
      <c r="I3442" s="2">
        <f t="shared" si="638"/>
        <v>36.290086122420767</v>
      </c>
      <c r="J3442">
        <f>VLOOKUP(A3442,'VXX-IV'!A$1:C$4500,3,0)</f>
        <v>36.299999999999997</v>
      </c>
      <c r="K3442" s="10">
        <f t="shared" si="642"/>
        <v>-2.7310957518544843E-4</v>
      </c>
      <c r="L3442">
        <f t="shared" si="633"/>
        <v>95.042163141172708</v>
      </c>
      <c r="M3442">
        <v>9.52</v>
      </c>
      <c r="O3442">
        <f t="shared" si="634"/>
        <v>77.345161673639595</v>
      </c>
      <c r="R3442">
        <f t="shared" si="635"/>
        <v>80.336745526724073</v>
      </c>
      <c r="U3442" s="2">
        <f t="shared" si="639"/>
        <v>20.64259379652399</v>
      </c>
      <c r="V3442">
        <f>VLOOKUP(A3442,'VXZ-IV'!A$1:C$4500,3,0)</f>
        <v>20.65</v>
      </c>
      <c r="W3442" s="10">
        <f t="shared" si="641"/>
        <v>-3.5865392135636665E-4</v>
      </c>
      <c r="X3442">
        <f t="shared" si="636"/>
        <v>75.3507334901132</v>
      </c>
      <c r="AA3442" s="10" t="e">
        <f t="shared" si="644"/>
        <v>#DIV/0!</v>
      </c>
      <c r="AB3442">
        <f t="shared" si="637"/>
        <v>30.085311829599394</v>
      </c>
      <c r="AC3442">
        <f>VLOOKUP(A3442,'VIXY-IV'!A$1:E$2000,4,0)</f>
        <v>30.127300000000002</v>
      </c>
      <c r="AD3442" s="10">
        <f t="shared" si="643"/>
        <v>-1.393691781228612E-3</v>
      </c>
      <c r="AE3442">
        <f>ROW()</f>
        <v>3442</v>
      </c>
      <c r="AF3442">
        <f t="shared" si="632"/>
        <v>0.89563437926330158</v>
      </c>
      <c r="AG3442">
        <f>AG3441*(1-(AG$1+AG$5))^($A3442-$A3441)*(1+2*(E3442/E3441-1))</f>
        <v>17.522204055565652</v>
      </c>
      <c r="AH3442">
        <f>VLOOKUP(A3442,'UVXY-IV'!A$2:E$2000,4,0)</f>
        <v>87.256</v>
      </c>
      <c r="AJ3442" s="10">
        <f t="shared" si="645"/>
        <v>-0.79918625589569026</v>
      </c>
      <c r="AK3442">
        <f t="shared" si="640"/>
        <v>99.961675464392428</v>
      </c>
      <c r="AO3442">
        <f>AO3441*(1-AO$1+H3441)^($A3442-$A3441)*(2-E3442/E3441)</f>
        <v>104.07665330021143</v>
      </c>
    </row>
    <row r="3443" spans="1:41" x14ac:dyDescent="0.25">
      <c r="A3443" s="1">
        <v>43055</v>
      </c>
      <c r="B3443" s="12">
        <v>11.76</v>
      </c>
      <c r="C3443" s="12">
        <v>13.96</v>
      </c>
      <c r="D3443">
        <v>58.817500000000003</v>
      </c>
      <c r="E3443">
        <v>51.827500000000001</v>
      </c>
      <c r="F3443">
        <v>12366.612335</v>
      </c>
      <c r="G3443">
        <v>10899.361412</v>
      </c>
      <c r="H3443">
        <f>(1/(1-91/360*VLOOKUP($A3443,Tbills!$B$4:$C$974,2,1)/100))^((1)/91)-1</f>
        <v>3.4499085697747844E-5</v>
      </c>
      <c r="I3443" s="2">
        <f t="shared" si="638"/>
        <v>34.935382769388866</v>
      </c>
      <c r="J3443">
        <f>VLOOKUP(A3443,'VXX-IV'!A$1:C$4500,3,0)</f>
        <v>34.950000000000003</v>
      </c>
      <c r="K3443" s="10">
        <f t="shared" si="642"/>
        <v>-4.182326355117727E-4</v>
      </c>
      <c r="L3443">
        <f t="shared" si="633"/>
        <v>87.943485018055867</v>
      </c>
      <c r="M3443">
        <v>8.81</v>
      </c>
      <c r="O3443">
        <f t="shared" si="634"/>
        <v>73.010606166858082</v>
      </c>
      <c r="R3443">
        <f t="shared" si="635"/>
        <v>81.832930526075998</v>
      </c>
      <c r="U3443" s="2">
        <f t="shared" si="639"/>
        <v>20.263248793522504</v>
      </c>
      <c r="V3443">
        <f>VLOOKUP(A3443,'VXZ-IV'!A$1:C$4500,3,0)</f>
        <v>20.27</v>
      </c>
      <c r="W3443" s="10">
        <f t="shared" si="641"/>
        <v>-3.3306396040921893E-4</v>
      </c>
      <c r="X3443">
        <f t="shared" si="636"/>
        <v>76.736044601165673</v>
      </c>
      <c r="AA3443" s="10" t="e">
        <f t="shared" si="644"/>
        <v>#DIV/0!</v>
      </c>
      <c r="AB3443">
        <f t="shared" si="637"/>
        <v>28.961819111753556</v>
      </c>
      <c r="AC3443">
        <f>VLOOKUP(A3443,'VIXY-IV'!A$1:E$2000,4,0)</f>
        <v>29.0014</v>
      </c>
      <c r="AD3443" s="10">
        <f t="shared" si="643"/>
        <v>-1.364792328868436E-3</v>
      </c>
      <c r="AE3443">
        <f>ROW()</f>
        <v>3443</v>
      </c>
      <c r="AF3443">
        <f t="shared" si="632"/>
        <v>0.84240687679083093</v>
      </c>
      <c r="AG3443">
        <f>AG3442*(1-(AG$1+AG$5))^($A3443-$A3442)*(1+2*(E3443/E3442-1))</f>
        <v>16.213101725960936</v>
      </c>
      <c r="AH3443">
        <f>VLOOKUP(A3443,'UVXY-IV'!A$2:E$2000,4,0)</f>
        <v>80.738</v>
      </c>
      <c r="AJ3443" s="10">
        <f t="shared" si="645"/>
        <v>-0.79918871255219437</v>
      </c>
      <c r="AK3443">
        <f t="shared" si="640"/>
        <v>103.68940842219089</v>
      </c>
      <c r="AO3443">
        <f>AO3442*(1-AO$1+H3442)^($A3443-$A3442)*(2-E3443/E3442)</f>
        <v>107.96260033426103</v>
      </c>
    </row>
    <row r="3444" spans="1:41" x14ac:dyDescent="0.25">
      <c r="A3444" s="1">
        <v>43056</v>
      </c>
      <c r="B3444" s="12">
        <v>11.43</v>
      </c>
      <c r="C3444" s="12">
        <v>13.8</v>
      </c>
      <c r="D3444">
        <v>58.570300000000003</v>
      </c>
      <c r="E3444">
        <v>51.607900000000001</v>
      </c>
      <c r="F3444">
        <v>12302.623941</v>
      </c>
      <c r="G3444">
        <v>10842.588975999999</v>
      </c>
      <c r="H3444">
        <f>(1/(1-91/360*VLOOKUP($A3444,Tbills!$B$4:$C$974,2,1)/100))^((1)/91)-1</f>
        <v>3.4499085697747844E-5</v>
      </c>
      <c r="I3444" s="2">
        <f t="shared" si="638"/>
        <v>34.787706998137942</v>
      </c>
      <c r="J3444">
        <f>VLOOKUP(A3444,'VXX-IV'!A$1:C$4500,3,0)</f>
        <v>34.799999999999997</v>
      </c>
      <c r="K3444" s="10">
        <f t="shared" si="642"/>
        <v>-3.5324717994411614E-4</v>
      </c>
      <c r="L3444">
        <f t="shared" si="633"/>
        <v>87.197294990305082</v>
      </c>
      <c r="M3444">
        <v>8.73</v>
      </c>
      <c r="O3444">
        <f t="shared" si="634"/>
        <v>72.544127995935909</v>
      </c>
      <c r="R3444">
        <f t="shared" si="635"/>
        <v>82.002591888885092</v>
      </c>
      <c r="U3444" s="2">
        <f t="shared" si="639"/>
        <v>20.157909407289619</v>
      </c>
      <c r="V3444">
        <f>VLOOKUP(A3444,'VXZ-IV'!A$1:C$4500,3,0)</f>
        <v>20.16</v>
      </c>
      <c r="W3444" s="10">
        <f t="shared" si="641"/>
        <v>-1.0370003523718641E-4</v>
      </c>
      <c r="X3444">
        <f t="shared" si="636"/>
        <v>77.13555434661302</v>
      </c>
      <c r="AA3444" s="10" t="e">
        <f t="shared" si="644"/>
        <v>#DIV/0!</v>
      </c>
      <c r="AB3444">
        <f t="shared" si="637"/>
        <v>28.838995397694351</v>
      </c>
      <c r="AC3444">
        <f>VLOOKUP(A3444,'VIXY-IV'!A$1:E$2000,4,0)</f>
        <v>28.878399999999999</v>
      </c>
      <c r="AD3444" s="10">
        <f t="shared" si="643"/>
        <v>-1.3645008832084971E-3</v>
      </c>
      <c r="AE3444">
        <f>ROW()</f>
        <v>3444</v>
      </c>
      <c r="AF3444">
        <f t="shared" si="632"/>
        <v>0.82826086956521738</v>
      </c>
      <c r="AG3444">
        <f>AG3443*(1-(AG$1+AG$5))^($A3444-$A3443)*(1+2*(E3444/E3443-1))</f>
        <v>16.075165866530984</v>
      </c>
      <c r="AH3444">
        <f>VLOOKUP(A3444,'UVXY-IV'!A$2:E$2000,4,0)</f>
        <v>80.052000000000007</v>
      </c>
      <c r="AJ3444" s="10">
        <f t="shared" si="645"/>
        <v>-0.7991909525492058</v>
      </c>
      <c r="AK3444">
        <f t="shared" si="640"/>
        <v>104.12390438285694</v>
      </c>
      <c r="AO3444">
        <f>AO3443*(1-AO$1+H3443)^($A3444-$A3443)*(2-E3444/E3443)</f>
        <v>108.41978254485765</v>
      </c>
    </row>
    <row r="3445" spans="1:41" x14ac:dyDescent="0.25">
      <c r="A3445" s="1">
        <v>43059</v>
      </c>
      <c r="B3445" s="12">
        <v>10.65</v>
      </c>
      <c r="C3445" s="12">
        <v>13.28</v>
      </c>
      <c r="D3445">
        <v>56.113300000000002</v>
      </c>
      <c r="E3445">
        <v>49.437600000000003</v>
      </c>
      <c r="F3445">
        <v>12048.162248000001</v>
      </c>
      <c r="G3445">
        <v>10617.203743</v>
      </c>
      <c r="H3445">
        <f>(1/(1-91/360*VLOOKUP($A3445,Tbills!$B$4:$C$974,2,1)/100))^((1)/91)-1</f>
        <v>3.5359648829835777E-5</v>
      </c>
      <c r="I3445" s="2">
        <f t="shared" si="638"/>
        <v>33.325939060643016</v>
      </c>
      <c r="J3445">
        <f>VLOOKUP(A3445,'VXX-IV'!A$1:C$4500,3,0)</f>
        <v>33.340000000000003</v>
      </c>
      <c r="K3445" s="10">
        <f t="shared" si="642"/>
        <v>-4.2174383194326648E-4</v>
      </c>
      <c r="L3445">
        <f t="shared" si="633"/>
        <v>79.861008906338711</v>
      </c>
      <c r="M3445">
        <v>8</v>
      </c>
      <c r="O3445">
        <f t="shared" si="634"/>
        <v>67.961140077293237</v>
      </c>
      <c r="R3445">
        <f t="shared" si="635"/>
        <v>83.715491366819933</v>
      </c>
      <c r="U3445" s="2">
        <f t="shared" si="639"/>
        <v>19.739528650181811</v>
      </c>
      <c r="V3445">
        <f>VLOOKUP(A3445,'VXZ-IV'!A$1:C$4500,3,0)</f>
        <v>19.739999999999998</v>
      </c>
      <c r="W3445" s="10">
        <f t="shared" si="641"/>
        <v>-2.3877903656988053E-5</v>
      </c>
      <c r="X3445">
        <f t="shared" si="636"/>
        <v>78.738589262620181</v>
      </c>
      <c r="AA3445" s="10" t="e">
        <f t="shared" si="644"/>
        <v>#DIV/0!</v>
      </c>
      <c r="AB3445">
        <f t="shared" si="637"/>
        <v>27.625898481115755</v>
      </c>
      <c r="AC3445">
        <f>VLOOKUP(A3445,'VIXY-IV'!A$1:E$2000,4,0)</f>
        <v>27.6647</v>
      </c>
      <c r="AD3445" s="10">
        <f t="shared" si="643"/>
        <v>-1.4025642383342918E-3</v>
      </c>
      <c r="AE3445">
        <f>ROW()</f>
        <v>3445</v>
      </c>
      <c r="AF3445">
        <f t="shared" si="632"/>
        <v>0.8019578313253013</v>
      </c>
      <c r="AG3445">
        <f>AG3444*(1-(AG$1+AG$5))^($A3445-$A3444)*(1+2*(E3445/E3444-1))</f>
        <v>14.721639022180876</v>
      </c>
      <c r="AH3445">
        <f>VLOOKUP(A3445,'UVXY-IV'!A$2:E$2000,4,0)</f>
        <v>73.3185</v>
      </c>
      <c r="AJ3445" s="10">
        <f t="shared" si="645"/>
        <v>-0.79920976258132836</v>
      </c>
      <c r="AK3445">
        <f t="shared" si="640"/>
        <v>108.48753353259579</v>
      </c>
      <c r="AO3445">
        <f>AO3444*(1-AO$1+H3444)^($A3445-$A3444)*(2-E3445/E3444)</f>
        <v>112.97838593951998</v>
      </c>
    </row>
    <row r="3446" spans="1:41" x14ac:dyDescent="0.25">
      <c r="A3446" s="1">
        <v>43060</v>
      </c>
      <c r="B3446" s="12">
        <v>9.73</v>
      </c>
      <c r="C3446" s="12">
        <v>12.55</v>
      </c>
      <c r="D3446">
        <v>54.062399999999997</v>
      </c>
      <c r="E3446">
        <v>47.628900000000002</v>
      </c>
      <c r="F3446">
        <v>11832.256820000001</v>
      </c>
      <c r="G3446">
        <v>10426.565951</v>
      </c>
      <c r="H3446">
        <f>(1/(1-91/360*VLOOKUP($A3446,Tbills!$B$4:$C$974,2,1)/100))^((1)/91)-1</f>
        <v>3.5359648829835777E-5</v>
      </c>
      <c r="I3446" s="2">
        <f t="shared" si="638"/>
        <v>32.107117501389524</v>
      </c>
      <c r="J3446">
        <f>VLOOKUP(A3446,'VXX-IV'!A$1:C$4500,3,0)</f>
        <v>32.11</v>
      </c>
      <c r="K3446" s="10">
        <f t="shared" si="642"/>
        <v>-8.9769498924807678E-5</v>
      </c>
      <c r="L3446">
        <f t="shared" si="633"/>
        <v>74.016768046185746</v>
      </c>
      <c r="M3446">
        <v>7.41</v>
      </c>
      <c r="O3446">
        <f t="shared" si="634"/>
        <v>64.229385713690718</v>
      </c>
      <c r="R3446">
        <f t="shared" si="635"/>
        <v>85.243024875649866</v>
      </c>
      <c r="U3446" s="2">
        <f t="shared" si="639"/>
        <v>19.385319734672024</v>
      </c>
      <c r="V3446">
        <f>VLOOKUP(A3446,'VXZ-IV'!A$1:C$4500,3,0)</f>
        <v>19.39</v>
      </c>
      <c r="W3446" s="10">
        <f t="shared" si="641"/>
        <v>-2.4137521031342146E-4</v>
      </c>
      <c r="X3446">
        <f t="shared" si="636"/>
        <v>80.152253998991739</v>
      </c>
      <c r="AA3446" s="10" t="e">
        <f t="shared" si="644"/>
        <v>#DIV/0!</v>
      </c>
      <c r="AB3446">
        <f t="shared" si="637"/>
        <v>26.615090526637783</v>
      </c>
      <c r="AC3446">
        <f>VLOOKUP(A3446,'VIXY-IV'!A$1:E$2000,4,0)</f>
        <v>26.6509</v>
      </c>
      <c r="AD3446" s="10">
        <f t="shared" si="643"/>
        <v>-1.3436496839588363E-3</v>
      </c>
      <c r="AE3446">
        <f>ROW()</f>
        <v>3446</v>
      </c>
      <c r="AF3446">
        <f t="shared" si="632"/>
        <v>0.77529880478087654</v>
      </c>
      <c r="AG3446">
        <f>AG3445*(1-(AG$1+AG$5))^($A3446-$A3445)*(1+2*(E3446/E3445-1))</f>
        <v>13.643981766218371</v>
      </c>
      <c r="AH3446">
        <f>VLOOKUP(A3446,'UVXY-IV'!A$2:E$2000,4,0)</f>
        <v>67.947000000000003</v>
      </c>
      <c r="AJ3446" s="10">
        <f t="shared" si="645"/>
        <v>-0.79919670086658168</v>
      </c>
      <c r="AK3446">
        <f t="shared" si="640"/>
        <v>112.45136798935576</v>
      </c>
      <c r="AO3446">
        <f>AO3445*(1-AO$1+H3445)^($A3446-$A3445)*(2-E3446/E3445)</f>
        <v>117.11156774403996</v>
      </c>
    </row>
    <row r="3447" spans="1:41" x14ac:dyDescent="0.25">
      <c r="A3447" s="1">
        <v>43061</v>
      </c>
      <c r="B3447" s="12">
        <v>9.8800000000000008</v>
      </c>
      <c r="C3447" s="12">
        <v>12.44</v>
      </c>
      <c r="D3447">
        <v>53.430500000000002</v>
      </c>
      <c r="E3447">
        <v>47.070500000000003</v>
      </c>
      <c r="F3447">
        <v>11742.838392</v>
      </c>
      <c r="G3447">
        <v>10347.401894000001</v>
      </c>
      <c r="H3447">
        <f>(1/(1-91/360*VLOOKUP($A3447,Tbills!$B$4:$C$974,2,1)/100))^((1)/91)-1</f>
        <v>3.5359648829835777E-5</v>
      </c>
      <c r="I3447" s="2">
        <f t="shared" si="638"/>
        <v>31.731064689581778</v>
      </c>
      <c r="J3447">
        <f>VLOOKUP(A3447,'VXX-IV'!A$1:C$4500,3,0)</f>
        <v>31.74</v>
      </c>
      <c r="K3447" s="10">
        <f t="shared" si="642"/>
        <v>-2.8151576616952667E-4</v>
      </c>
      <c r="L3447">
        <f t="shared" si="633"/>
        <v>72.280515003347489</v>
      </c>
      <c r="M3447">
        <v>7.24</v>
      </c>
      <c r="O3447">
        <f t="shared" si="634"/>
        <v>63.097723833122586</v>
      </c>
      <c r="R3447">
        <f t="shared" si="635"/>
        <v>85.738842351817695</v>
      </c>
      <c r="U3447" s="2">
        <f t="shared" si="639"/>
        <v>19.238352382195259</v>
      </c>
      <c r="V3447">
        <f>VLOOKUP(A3447,'VXZ-IV'!A$1:C$4500,3,0)</f>
        <v>19.239999999999998</v>
      </c>
      <c r="W3447" s="10">
        <f t="shared" si="641"/>
        <v>-8.5635021036312153E-5</v>
      </c>
      <c r="X3447">
        <f t="shared" si="636"/>
        <v>80.760681346824242</v>
      </c>
      <c r="AA3447" s="10" t="e">
        <f t="shared" si="644"/>
        <v>#DIV/0!</v>
      </c>
      <c r="AB3447">
        <f t="shared" si="637"/>
        <v>26.302956802198359</v>
      </c>
      <c r="AC3447">
        <f>VLOOKUP(A3447,'VIXY-IV'!A$1:E$2000,4,0)</f>
        <v>26.338000000000001</v>
      </c>
      <c r="AD3447" s="10">
        <f t="shared" si="643"/>
        <v>-1.3305185587987323E-3</v>
      </c>
      <c r="AE3447">
        <f>ROW()</f>
        <v>3447</v>
      </c>
      <c r="AF3447">
        <f t="shared" si="632"/>
        <v>0.79421221864951774</v>
      </c>
      <c r="AG3447">
        <f>AG3446*(1-(AG$1+AG$5))^($A3447-$A3446)*(1+2*(E3447/E3446-1))</f>
        <v>13.323609380284269</v>
      </c>
      <c r="AH3447">
        <f>VLOOKUP(A3447,'UVXY-IV'!A$2:E$2000,4,0)</f>
        <v>66.341999999999999</v>
      </c>
      <c r="AJ3447" s="10">
        <f t="shared" si="645"/>
        <v>-0.79916780651345642</v>
      </c>
      <c r="AK3447">
        <f t="shared" si="640"/>
        <v>113.76444607392253</v>
      </c>
      <c r="AO3447">
        <f>AO3446*(1-AO$1+H3446)^($A3447-$A3446)*(2-E3447/E3446)</f>
        <v>118.48438802239733</v>
      </c>
    </row>
    <row r="3448" spans="1:41" x14ac:dyDescent="0.25">
      <c r="A3448" s="1">
        <v>43063</v>
      </c>
      <c r="B3448" s="12">
        <v>9.67</v>
      </c>
      <c r="C3448" s="12">
        <v>12.42</v>
      </c>
      <c r="D3448">
        <v>53.208399999999997</v>
      </c>
      <c r="E3448">
        <v>46.871499999999997</v>
      </c>
      <c r="F3448">
        <v>11702.016218999999</v>
      </c>
      <c r="G3448">
        <v>10310.698968000001</v>
      </c>
      <c r="H3448">
        <f>(1/(1-91/360*VLOOKUP($A3448,Tbills!$B$4:$C$974,2,1)/100))^((1)/91)-1</f>
        <v>3.5359648829835777E-5</v>
      </c>
      <c r="I3448" s="2">
        <f t="shared" si="638"/>
        <v>31.597623960332903</v>
      </c>
      <c r="J3448">
        <f>VLOOKUP(A3448,'VXX-IV'!A$1:C$4500,3,0)</f>
        <v>31.61</v>
      </c>
      <c r="K3448" s="10">
        <f t="shared" si="642"/>
        <v>-3.9152292524824439E-4</v>
      </c>
      <c r="L3448">
        <f t="shared" si="633"/>
        <v>71.667942910286271</v>
      </c>
      <c r="M3448">
        <v>7.18</v>
      </c>
      <c r="O3448">
        <f t="shared" si="634"/>
        <v>62.693360793394454</v>
      </c>
      <c r="R3448">
        <f t="shared" si="635"/>
        <v>85.912313505292914</v>
      </c>
      <c r="U3448" s="2">
        <f t="shared" si="639"/>
        <v>19.170538280539407</v>
      </c>
      <c r="V3448">
        <f>VLOOKUP(A3448,'VXZ-IV'!A$1:C$4500,3,0)</f>
        <v>19.170000000000002</v>
      </c>
      <c r="W3448" s="10">
        <f t="shared" si="641"/>
        <v>2.8079318696194733E-5</v>
      </c>
      <c r="X3448">
        <f t="shared" si="636"/>
        <v>81.046881209651772</v>
      </c>
      <c r="AA3448" s="10" t="e">
        <f t="shared" si="644"/>
        <v>#DIV/0!</v>
      </c>
      <c r="AB3448">
        <f t="shared" si="637"/>
        <v>26.191558430603834</v>
      </c>
      <c r="AC3448">
        <f>VLOOKUP(A3448,'VIXY-IV'!A$1:E$2000,4,0)</f>
        <v>26.226900000000001</v>
      </c>
      <c r="AD3448" s="10">
        <f t="shared" si="643"/>
        <v>-1.3475313283752843E-3</v>
      </c>
      <c r="AE3448">
        <f>ROW()</f>
        <v>3448</v>
      </c>
      <c r="AF3448">
        <f t="shared" si="632"/>
        <v>0.77858293075684382</v>
      </c>
      <c r="AG3448">
        <f>AG3447*(1-(AG$1+AG$5))^($A3448-$A3447)*(1+2*(E3448/E3447-1))</f>
        <v>13.210062539808785</v>
      </c>
      <c r="AH3448">
        <f>VLOOKUP(A3448,'UVXY-IV'!A$2:E$2000,4,0)</f>
        <v>65.78</v>
      </c>
      <c r="AJ3448" s="10">
        <f t="shared" si="645"/>
        <v>-0.79917813104577706</v>
      </c>
      <c r="AK3448">
        <f t="shared" si="640"/>
        <v>114.23476634635591</v>
      </c>
      <c r="AO3448">
        <f>AO3447*(1-AO$1+H3447)^($A3448-$A3447)*(2-E3448/E3447)</f>
        <v>118.98491749314307</v>
      </c>
    </row>
    <row r="3449" spans="1:41" x14ac:dyDescent="0.25">
      <c r="A3449" s="1">
        <v>43066</v>
      </c>
      <c r="B3449" s="12">
        <v>9.8699999999999992</v>
      </c>
      <c r="C3449" s="12">
        <v>12.57</v>
      </c>
      <c r="D3449">
        <v>52.961100000000002</v>
      </c>
      <c r="E3449">
        <v>46.648699999999998</v>
      </c>
      <c r="F3449">
        <v>11770.988712</v>
      </c>
      <c r="G3449">
        <v>10370.377155</v>
      </c>
      <c r="H3449">
        <f>(1/(1-91/360*VLOOKUP($A3449,Tbills!$B$4:$C$974,2,1)/100))^((1)/91)-1</f>
        <v>3.5753131662596971E-5</v>
      </c>
      <c r="I3449" s="2">
        <f t="shared" si="638"/>
        <v>31.448465123329783</v>
      </c>
      <c r="J3449">
        <f>VLOOKUP(A3449,'VXX-IV'!A$1:C$4500,3,0)</f>
        <v>31.46</v>
      </c>
      <c r="K3449" s="10">
        <f t="shared" si="642"/>
        <v>-3.6665215099229709E-4</v>
      </c>
      <c r="L3449">
        <f t="shared" si="633"/>
        <v>70.984594064908777</v>
      </c>
      <c r="M3449">
        <v>7.11</v>
      </c>
      <c r="O3449">
        <f t="shared" si="634"/>
        <v>62.240056193386799</v>
      </c>
      <c r="R3449">
        <f t="shared" si="635"/>
        <v>86.104823942795846</v>
      </c>
      <c r="U3449" s="2">
        <f t="shared" si="639"/>
        <v>19.282120190065285</v>
      </c>
      <c r="V3449">
        <f>VLOOKUP(A3449,'VXZ-IV'!A$1:C$4500,3,0)</f>
        <v>19.29</v>
      </c>
      <c r="W3449" s="10">
        <f t="shared" si="641"/>
        <v>-4.0849196136416577E-4</v>
      </c>
      <c r="X3449">
        <f t="shared" si="636"/>
        <v>80.577484853005785</v>
      </c>
      <c r="AA3449" s="10" t="e">
        <f t="shared" si="644"/>
        <v>#DIV/0!</v>
      </c>
      <c r="AB3449">
        <f t="shared" si="637"/>
        <v>26.066764318950945</v>
      </c>
      <c r="AC3449">
        <f>VLOOKUP(A3449,'VIXY-IV'!A$1:E$2000,4,0)</f>
        <v>26.102499999999999</v>
      </c>
      <c r="AD3449" s="10">
        <f t="shared" si="643"/>
        <v>-1.369052046702568E-3</v>
      </c>
      <c r="AE3449">
        <f>ROW()</f>
        <v>3449</v>
      </c>
      <c r="AF3449">
        <f t="shared" si="632"/>
        <v>0.78520286396181371</v>
      </c>
      <c r="AG3449">
        <f>AG3448*(1-(AG$1+AG$5))^($A3449-$A3448)*(1+2*(E3449/E3448-1))</f>
        <v>13.083153804644752</v>
      </c>
      <c r="AH3449">
        <f>VLOOKUP(A3449,'UVXY-IV'!A$2:E$2000,4,0)</f>
        <v>65.152500000000003</v>
      </c>
      <c r="AJ3449" s="10">
        <f t="shared" si="645"/>
        <v>-0.79919183754046652</v>
      </c>
      <c r="AK3449">
        <f t="shared" si="640"/>
        <v>114.76173565567323</v>
      </c>
      <c r="AO3449">
        <f>AO3448*(1-AO$1+H3448)^($A3449-$A3448)*(2-E3449/E3448)</f>
        <v>119.54991956825903</v>
      </c>
    </row>
    <row r="3450" spans="1:41" x14ac:dyDescent="0.25">
      <c r="A3450" s="1">
        <v>43067</v>
      </c>
      <c r="B3450" s="12">
        <v>10.029999999999999</v>
      </c>
      <c r="C3450" s="12">
        <v>12.27</v>
      </c>
      <c r="D3450">
        <v>52.590299999999999</v>
      </c>
      <c r="E3450">
        <v>46.320399999999999</v>
      </c>
      <c r="F3450">
        <v>11694.711717</v>
      </c>
      <c r="G3450">
        <v>10302.805467</v>
      </c>
      <c r="H3450">
        <f>(1/(1-91/360*VLOOKUP($A3450,Tbills!$B$4:$C$974,2,1)/100))^((1)/91)-1</f>
        <v>3.5753131662596971E-5</v>
      </c>
      <c r="I3450" s="2">
        <f t="shared" si="638"/>
        <v>31.227521478740673</v>
      </c>
      <c r="J3450">
        <f>VLOOKUP(A3450,'VXX-IV'!A$1:C$4500,3,0)</f>
        <v>31.24</v>
      </c>
      <c r="K3450" s="10">
        <f t="shared" si="642"/>
        <v>-3.994405012588409E-4</v>
      </c>
      <c r="L3450">
        <f t="shared" si="633"/>
        <v>69.984794631449645</v>
      </c>
      <c r="M3450">
        <v>7.01</v>
      </c>
      <c r="O3450">
        <f t="shared" si="634"/>
        <v>61.580939776315326</v>
      </c>
      <c r="R3450">
        <f t="shared" si="635"/>
        <v>86.403908205632504</v>
      </c>
      <c r="U3450" s="2">
        <f t="shared" si="639"/>
        <v>19.156703312499804</v>
      </c>
      <c r="V3450">
        <f>VLOOKUP(A3450,'VXZ-IV'!A$1:C$4500,3,0)</f>
        <v>19.16</v>
      </c>
      <c r="W3450" s="10">
        <f t="shared" si="641"/>
        <v>-1.7206093424826374E-4</v>
      </c>
      <c r="X3450">
        <f t="shared" si="636"/>
        <v>81.102414603458882</v>
      </c>
      <c r="AA3450" s="10" t="e">
        <f t="shared" si="644"/>
        <v>#DIV/0!</v>
      </c>
      <c r="AB3450">
        <f t="shared" si="637"/>
        <v>25.88321649796077</v>
      </c>
      <c r="AC3450">
        <f>VLOOKUP(A3450,'VIXY-IV'!A$1:E$2000,4,0)</f>
        <v>25.918199999999999</v>
      </c>
      <c r="AD3450" s="10">
        <f t="shared" si="643"/>
        <v>-1.3497658803168777E-3</v>
      </c>
      <c r="AE3450">
        <f>ROW()</f>
        <v>3450</v>
      </c>
      <c r="AF3450">
        <f t="shared" si="632"/>
        <v>0.81744091279543596</v>
      </c>
      <c r="AG3450">
        <f>AG3449*(1-(AG$1+AG$5))^($A3450-$A3449)*(1+2*(E3450/E3449-1))</f>
        <v>12.898568253798675</v>
      </c>
      <c r="AH3450">
        <f>VLOOKUP(A3450,'UVXY-IV'!A$2:E$2000,4,0)</f>
        <v>64.233500000000006</v>
      </c>
      <c r="AJ3450" s="10">
        <f t="shared" si="645"/>
        <v>-0.79919250463078184</v>
      </c>
      <c r="AK3450">
        <f t="shared" si="640"/>
        <v>115.56401273084825</v>
      </c>
      <c r="AO3450">
        <f>AO3449*(1-AO$1+H3449)^($A3450-$A3449)*(2-E3450/E3449)</f>
        <v>120.39112871222434</v>
      </c>
    </row>
    <row r="3451" spans="1:41" x14ac:dyDescent="0.25">
      <c r="A3451" s="1">
        <v>43068</v>
      </c>
      <c r="B3451" s="12">
        <v>10.7</v>
      </c>
      <c r="C3451" s="12">
        <v>12.82</v>
      </c>
      <c r="D3451">
        <v>53.482100000000003</v>
      </c>
      <c r="E3451">
        <v>47.104199999999999</v>
      </c>
      <c r="F3451">
        <v>11856.293147</v>
      </c>
      <c r="G3451">
        <v>10444.787095</v>
      </c>
      <c r="H3451">
        <f>(1/(1-91/360*VLOOKUP($A3451,Tbills!$B$4:$C$974,2,1)/100))^((1)/91)-1</f>
        <v>3.5753131662596971E-5</v>
      </c>
      <c r="I3451" s="2">
        <f t="shared" si="638"/>
        <v>31.756287816659537</v>
      </c>
      <c r="J3451">
        <f>VLOOKUP(A3451,'VXX-IV'!A$1:C$4500,3,0)</f>
        <v>31.76</v>
      </c>
      <c r="K3451" s="10">
        <f t="shared" si="642"/>
        <v>-1.1688234699192002E-4</v>
      </c>
      <c r="L3451">
        <f t="shared" si="633"/>
        <v>72.35257395038613</v>
      </c>
      <c r="M3451">
        <v>7.24</v>
      </c>
      <c r="O3451">
        <f t="shared" si="634"/>
        <v>63.141853484009985</v>
      </c>
      <c r="R3451">
        <f t="shared" si="635"/>
        <v>85.66900338753409</v>
      </c>
      <c r="U3451" s="2">
        <f t="shared" si="639"/>
        <v>19.420910709221655</v>
      </c>
      <c r="V3451">
        <f>VLOOKUP(A3451,'VXZ-IV'!A$1:C$4500,3,0)</f>
        <v>19.420000000000002</v>
      </c>
      <c r="W3451" s="10">
        <f t="shared" si="641"/>
        <v>4.6895428509330372E-5</v>
      </c>
      <c r="X3451">
        <f t="shared" si="636"/>
        <v>79.984654095225849</v>
      </c>
      <c r="AA3451" s="10" t="e">
        <f t="shared" si="644"/>
        <v>#DIV/0!</v>
      </c>
      <c r="AB3451">
        <f t="shared" si="637"/>
        <v>26.32109424045596</v>
      </c>
      <c r="AC3451">
        <f>VLOOKUP(A3451,'VIXY-IV'!A$1:E$2000,4,0)</f>
        <v>26.3567</v>
      </c>
      <c r="AD3451" s="10">
        <f t="shared" si="643"/>
        <v>-1.3509187244244991E-3</v>
      </c>
      <c r="AE3451">
        <f>ROW()</f>
        <v>3451</v>
      </c>
      <c r="AF3451">
        <f t="shared" si="632"/>
        <v>0.83463338533541331</v>
      </c>
      <c r="AG3451">
        <f>AG3450*(1-(AG$1+AG$5))^($A3451-$A3450)*(1+2*(E3451/E3450-1))</f>
        <v>13.334639194488945</v>
      </c>
      <c r="AH3451">
        <f>VLOOKUP(A3451,'UVXY-IV'!A$2:E$2000,4,0)</f>
        <v>66.406000000000006</v>
      </c>
      <c r="AJ3451" s="10">
        <f t="shared" si="645"/>
        <v>-0.79919526557104859</v>
      </c>
      <c r="AK3451">
        <f t="shared" si="640"/>
        <v>113.60323150058311</v>
      </c>
      <c r="AO3451">
        <f>AO3450*(1-AO$1+H3450)^($A3451-$A3450)*(2-E3451/E3450)</f>
        <v>118.35381195392983</v>
      </c>
    </row>
    <row r="3452" spans="1:41" x14ac:dyDescent="0.25">
      <c r="A3452" s="1">
        <v>43069</v>
      </c>
      <c r="B3452" s="12">
        <v>11.28</v>
      </c>
      <c r="C3452" s="12">
        <v>13.04</v>
      </c>
      <c r="D3452">
        <v>54.185099999999998</v>
      </c>
      <c r="E3452">
        <v>47.721600000000002</v>
      </c>
      <c r="F3452">
        <v>11831.219642</v>
      </c>
      <c r="G3452">
        <v>10422.325187</v>
      </c>
      <c r="H3452">
        <f>(1/(1-91/360*VLOOKUP($A3452,Tbills!$B$4:$C$974,2,1)/100))^((1)/91)-1</f>
        <v>3.5753131662596971E-5</v>
      </c>
      <c r="I3452" s="2">
        <f t="shared" si="638"/>
        <v>32.172926525885337</v>
      </c>
      <c r="J3452">
        <f>VLOOKUP(A3452,'VXX-IV'!A$1:C$4500,3,0)</f>
        <v>32.18</v>
      </c>
      <c r="K3452" s="10">
        <f t="shared" si="642"/>
        <v>-2.1980963687573407E-4</v>
      </c>
      <c r="L3452">
        <f t="shared" si="633"/>
        <v>74.248538624237426</v>
      </c>
      <c r="M3452">
        <v>7.43</v>
      </c>
      <c r="O3452">
        <f t="shared" si="634"/>
        <v>64.381094824038726</v>
      </c>
      <c r="R3452">
        <f t="shared" si="635"/>
        <v>85.103719470805473</v>
      </c>
      <c r="U3452" s="2">
        <f t="shared" si="639"/>
        <v>19.379367118721319</v>
      </c>
      <c r="V3452">
        <f>VLOOKUP(A3452,'VXZ-IV'!A$1:C$4500,3,0)</f>
        <v>19.38</v>
      </c>
      <c r="W3452" s="10">
        <f t="shared" si="641"/>
        <v>-3.2656412728537809E-5</v>
      </c>
      <c r="X3452">
        <f t="shared" si="636"/>
        <v>80.15656525932134</v>
      </c>
      <c r="AA3452" s="10" t="e">
        <f t="shared" si="644"/>
        <v>#DIV/0!</v>
      </c>
      <c r="AB3452">
        <f t="shared" si="637"/>
        <v>26.665987302179044</v>
      </c>
      <c r="AC3452">
        <f>VLOOKUP(A3452,'VIXY-IV'!A$1:E$2000,4,0)</f>
        <v>26.703199999999999</v>
      </c>
      <c r="AD3452" s="10">
        <f t="shared" si="643"/>
        <v>-1.3935669815211549E-3</v>
      </c>
      <c r="AE3452">
        <f>ROW()</f>
        <v>3452</v>
      </c>
      <c r="AF3452">
        <f t="shared" si="632"/>
        <v>0.86503067484662577</v>
      </c>
      <c r="AG3452">
        <f>AG3451*(1-(AG$1+AG$5))^($A3452-$A3451)*(1+2*(E3452/E3451-1))</f>
        <v>13.683735260425017</v>
      </c>
      <c r="AH3452">
        <f>VLOOKUP(A3452,'UVXY-IV'!A$2:E$2000,4,0)</f>
        <v>68.146000000000001</v>
      </c>
      <c r="AJ3452" s="10">
        <f t="shared" si="645"/>
        <v>-0.79919972910478942</v>
      </c>
      <c r="AK3452">
        <f t="shared" si="640"/>
        <v>112.10899952395491</v>
      </c>
      <c r="AO3452">
        <f>AO3451*(1-AO$1+H3451)^($A3452-$A3451)*(2-E3452/E3451)</f>
        <v>116.8023913106662</v>
      </c>
    </row>
    <row r="3453" spans="1:41" x14ac:dyDescent="0.25">
      <c r="A3453" s="1">
        <v>43070</v>
      </c>
      <c r="B3453" s="12">
        <v>11.43</v>
      </c>
      <c r="C3453" s="12">
        <v>13.28</v>
      </c>
      <c r="D3453">
        <v>55.169499999999999</v>
      </c>
      <c r="E3453">
        <v>48.5869</v>
      </c>
      <c r="F3453">
        <v>11953.127234</v>
      </c>
      <c r="G3453">
        <v>10529.343054000001</v>
      </c>
      <c r="H3453">
        <f>(1/(1-91/360*VLOOKUP($A3453,Tbills!$B$4:$C$974,2,1)/100))^((1)/91)-1</f>
        <v>3.5753131662596971E-5</v>
      </c>
      <c r="I3453" s="2">
        <f t="shared" si="638"/>
        <v>32.756624792039489</v>
      </c>
      <c r="J3453">
        <f>VLOOKUP(A3453,'VXX-IV'!A$1:C$4500,3,0)</f>
        <v>32.770000000000003</v>
      </c>
      <c r="K3453" s="10">
        <f t="shared" si="642"/>
        <v>-4.0815404212735107E-4</v>
      </c>
      <c r="L3453">
        <f t="shared" si="633"/>
        <v>76.940397536161029</v>
      </c>
      <c r="M3453">
        <v>7.7</v>
      </c>
      <c r="O3453">
        <f t="shared" si="634"/>
        <v>66.12992745814266</v>
      </c>
      <c r="R3453">
        <f t="shared" si="635"/>
        <v>84.32834622005349</v>
      </c>
      <c r="U3453" s="2">
        <f t="shared" si="639"/>
        <v>19.578572589035669</v>
      </c>
      <c r="V3453">
        <f>VLOOKUP(A3453,'VXZ-IV'!A$1:C$4500,3,0)</f>
        <v>19.579999999999998</v>
      </c>
      <c r="W3453" s="10">
        <f t="shared" si="641"/>
        <v>-7.2901479281406445E-5</v>
      </c>
      <c r="X3453">
        <f t="shared" si="636"/>
        <v>79.333408802415477</v>
      </c>
      <c r="AA3453" s="10" t="e">
        <f t="shared" si="644"/>
        <v>#DIV/0!</v>
      </c>
      <c r="AB3453">
        <f t="shared" si="637"/>
        <v>27.149399385200621</v>
      </c>
      <c r="AC3453">
        <f>VLOOKUP(A3453,'VIXY-IV'!A$1:E$2000,4,0)</f>
        <v>27.1859</v>
      </c>
      <c r="AD3453" s="10">
        <f t="shared" si="643"/>
        <v>-1.3426303635112324E-3</v>
      </c>
      <c r="AE3453">
        <f>ROW()</f>
        <v>3453</v>
      </c>
      <c r="AF3453">
        <f t="shared" si="632"/>
        <v>0.86069277108433739</v>
      </c>
      <c r="AG3453">
        <f>AG3452*(1-(AG$1+AG$5))^($A3453-$A3452)*(1+2*(E3453/E3452-1))</f>
        <v>14.179491242795104</v>
      </c>
      <c r="AH3453">
        <f>VLOOKUP(A3453,'UVXY-IV'!A$2:E$2000,4,0)</f>
        <v>70.611500000000007</v>
      </c>
      <c r="AJ3453" s="10">
        <f t="shared" si="645"/>
        <v>-0.79919005767056217</v>
      </c>
      <c r="AK3453">
        <f t="shared" si="640"/>
        <v>110.07108423688273</v>
      </c>
      <c r="AO3453">
        <f>AO3452*(1-AO$1+H3452)^($A3453-$A3452)*(2-E3453/E3452)</f>
        <v>114.68435968033526</v>
      </c>
    </row>
    <row r="3454" spans="1:41" x14ac:dyDescent="0.25">
      <c r="A3454" s="1">
        <v>43073</v>
      </c>
      <c r="B3454" s="12">
        <v>11.68</v>
      </c>
      <c r="C3454" s="12">
        <v>13.55</v>
      </c>
      <c r="D3454">
        <v>55.175400000000003</v>
      </c>
      <c r="E3454">
        <v>48.5869</v>
      </c>
      <c r="F3454">
        <v>11909.903039999999</v>
      </c>
      <c r="G3454">
        <v>10490.138053000001</v>
      </c>
      <c r="H3454">
        <f>(1/(1-91/360*VLOOKUP($A3454,Tbills!$B$4:$C$974,2,1)/100))^((1)/91)-1</f>
        <v>3.5892491284439387E-5</v>
      </c>
      <c r="I3454" s="2">
        <f t="shared" si="638"/>
        <v>32.757731521249909</v>
      </c>
      <c r="J3454">
        <f>VLOOKUP(A3454,'VXX-IV'!A$1:C$4500,3,0)</f>
        <v>32.770000000000003</v>
      </c>
      <c r="K3454" s="10">
        <f t="shared" si="642"/>
        <v>-3.7438140830314826E-4</v>
      </c>
      <c r="L3454">
        <f t="shared" si="633"/>
        <v>76.938247921144892</v>
      </c>
      <c r="M3454">
        <v>7.7</v>
      </c>
      <c r="O3454">
        <f t="shared" si="634"/>
        <v>66.123242219531903</v>
      </c>
      <c r="R3454">
        <f t="shared" si="635"/>
        <v>84.316910427062737</v>
      </c>
      <c r="U3454" s="2">
        <f t="shared" si="639"/>
        <v>19.506346736892294</v>
      </c>
      <c r="V3454">
        <f>VLOOKUP(A3454,'VXZ-IV'!A$1:C$4500,3,0)</f>
        <v>19.510000000000002</v>
      </c>
      <c r="W3454" s="10">
        <f t="shared" si="641"/>
        <v>-1.8725079998505034E-4</v>
      </c>
      <c r="X3454">
        <f t="shared" si="636"/>
        <v>79.628537860286229</v>
      </c>
      <c r="AA3454" s="10" t="e">
        <f t="shared" si="644"/>
        <v>#DIV/0!</v>
      </c>
      <c r="AB3454">
        <f t="shared" si="637"/>
        <v>27.149092560952461</v>
      </c>
      <c r="AC3454">
        <f>VLOOKUP(A3454,'VIXY-IV'!A$1:E$2000,4,0)</f>
        <v>27.1859</v>
      </c>
      <c r="AD3454" s="10">
        <f t="shared" si="643"/>
        <v>-1.3539165172953282E-3</v>
      </c>
      <c r="AE3454">
        <f>ROW()</f>
        <v>3454</v>
      </c>
      <c r="AF3454">
        <f t="shared" si="632"/>
        <v>0.86199261992619924</v>
      </c>
      <c r="AG3454">
        <f>AG3453*(1-(AG$1+AG$5))^($A3454-$A3453)*(1+2*(E3454/E3453-1))</f>
        <v>14.178057802808386</v>
      </c>
      <c r="AH3454">
        <f>VLOOKUP(A3454,'UVXY-IV'!A$2:E$2000,4,0)</f>
        <v>70.608500000000006</v>
      </c>
      <c r="AJ3454" s="10">
        <f t="shared" si="645"/>
        <v>-0.79920182693573172</v>
      </c>
      <c r="AK3454">
        <f t="shared" si="640"/>
        <v>110.05570515785911</v>
      </c>
      <c r="AO3454">
        <f>AO3453*(1-AO$1+H3453)^($A3454-$A3453)*(2-E3454/E3453)</f>
        <v>114.68393540502372</v>
      </c>
    </row>
    <row r="3455" spans="1:41" x14ac:dyDescent="0.25">
      <c r="A3455" s="1">
        <v>43074</v>
      </c>
      <c r="B3455" s="12">
        <v>11.33</v>
      </c>
      <c r="C3455" s="12">
        <v>13.54</v>
      </c>
      <c r="D3455">
        <v>54.9589</v>
      </c>
      <c r="E3455">
        <v>48.394500000000001</v>
      </c>
      <c r="F3455">
        <v>11821.419046999999</v>
      </c>
      <c r="G3455">
        <v>10411.825611</v>
      </c>
      <c r="H3455">
        <f>(1/(1-91/360*VLOOKUP($A3455,Tbills!$B$4:$C$974,2,1)/100))^((1)/91)-1</f>
        <v>3.5892491284439387E-5</v>
      </c>
      <c r="I3455" s="2">
        <f t="shared" si="638"/>
        <v>32.628399476446589</v>
      </c>
      <c r="J3455">
        <f>VLOOKUP(A3455,'VXX-IV'!A$1:C$4500,3,0)</f>
        <v>32.64</v>
      </c>
      <c r="K3455" s="10">
        <f t="shared" si="642"/>
        <v>-3.5540819710211391E-4</v>
      </c>
      <c r="L3455">
        <f t="shared" si="633"/>
        <v>76.32819920823259</v>
      </c>
      <c r="M3455">
        <v>7.64</v>
      </c>
      <c r="O3455">
        <f t="shared" si="634"/>
        <v>65.728263552358243</v>
      </c>
      <c r="R3455">
        <f t="shared" si="635"/>
        <v>84.480035198206281</v>
      </c>
      <c r="U3455" s="2">
        <f t="shared" si="639"/>
        <v>19.3609532678108</v>
      </c>
      <c r="V3455">
        <f>VLOOKUP(A3455,'VXZ-IV'!A$1:C$4500,3,0)</f>
        <v>19.36</v>
      </c>
      <c r="W3455" s="10">
        <f t="shared" si="641"/>
        <v>4.9239039814130692E-5</v>
      </c>
      <c r="X3455">
        <f t="shared" si="636"/>
        <v>80.22290418083081</v>
      </c>
      <c r="AA3455" s="10" t="e">
        <f t="shared" si="644"/>
        <v>#DIV/0!</v>
      </c>
      <c r="AB3455">
        <f t="shared" si="637"/>
        <v>27.041482589812183</v>
      </c>
      <c r="AC3455">
        <f>VLOOKUP(A3455,'VIXY-IV'!A$1:E$2000,4,0)</f>
        <v>27.078399999999998</v>
      </c>
      <c r="AD3455" s="10">
        <f t="shared" si="643"/>
        <v>-1.3633527161064363E-3</v>
      </c>
      <c r="AE3455">
        <f>ROW()</f>
        <v>3455</v>
      </c>
      <c r="AF3455">
        <f t="shared" si="632"/>
        <v>0.83677991137370755</v>
      </c>
      <c r="AG3455">
        <f>AG3454*(1-(AG$1+AG$5))^($A3455-$A3454)*(1+2*(E3455/E3454-1))</f>
        <v>14.065295994663964</v>
      </c>
      <c r="AH3455">
        <f>VLOOKUP(A3455,'UVXY-IV'!A$2:E$2000,4,0)</f>
        <v>70.045500000000004</v>
      </c>
      <c r="AJ3455" s="10">
        <f t="shared" si="645"/>
        <v>-0.79919772155721691</v>
      </c>
      <c r="AK3455">
        <f t="shared" si="640"/>
        <v>110.48637022866667</v>
      </c>
      <c r="AO3455">
        <f>AO3454*(1-AO$1+H3454)^($A3455-$A3454)*(2-E3455/E3454)</f>
        <v>115.13794811580091</v>
      </c>
    </row>
    <row r="3456" spans="1:41" x14ac:dyDescent="0.25">
      <c r="A3456" s="1">
        <v>43075</v>
      </c>
      <c r="B3456" s="12">
        <v>11.02</v>
      </c>
      <c r="C3456" s="12">
        <v>13.45</v>
      </c>
      <c r="D3456">
        <v>54.435200000000002</v>
      </c>
      <c r="E3456">
        <v>47.931600000000003</v>
      </c>
      <c r="F3456">
        <v>11783.784763</v>
      </c>
      <c r="G3456">
        <v>10378.305157000001</v>
      </c>
      <c r="H3456">
        <f>(1/(1-91/360*VLOOKUP($A3456,Tbills!$B$4:$C$974,2,1)/100))^((1)/91)-1</f>
        <v>3.5892491284439387E-5</v>
      </c>
      <c r="I3456" s="2">
        <f t="shared" si="638"/>
        <v>32.316697436098089</v>
      </c>
      <c r="J3456">
        <f>VLOOKUP(A3456,'VXX-IV'!A$1:C$4500,3,0)</f>
        <v>32.33</v>
      </c>
      <c r="K3456" s="10">
        <f t="shared" si="642"/>
        <v>-4.1146192087559985E-4</v>
      </c>
      <c r="L3456">
        <f t="shared" si="633"/>
        <v>74.867322669589953</v>
      </c>
      <c r="M3456">
        <v>7.5</v>
      </c>
      <c r="O3456">
        <f t="shared" si="634"/>
        <v>64.78303065685661</v>
      </c>
      <c r="R3456">
        <f t="shared" si="635"/>
        <v>84.880229508810388</v>
      </c>
      <c r="U3456" s="2">
        <f t="shared" si="639"/>
        <v>19.298845782575071</v>
      </c>
      <c r="V3456">
        <f>VLOOKUP(A3456,'VXZ-IV'!A$1:C$4500,3,0)</f>
        <v>19.3</v>
      </c>
      <c r="W3456" s="10">
        <f t="shared" si="641"/>
        <v>-5.9804011654396305E-5</v>
      </c>
      <c r="X3456">
        <f t="shared" si="636"/>
        <v>80.481090564761402</v>
      </c>
      <c r="AA3456" s="10" t="e">
        <f t="shared" si="644"/>
        <v>#DIV/0!</v>
      </c>
      <c r="AB3456">
        <f t="shared" si="637"/>
        <v>26.782726222544124</v>
      </c>
      <c r="AC3456">
        <f>VLOOKUP(A3456,'VIXY-IV'!A$1:E$2000,4,0)</f>
        <v>26.819600000000001</v>
      </c>
      <c r="AD3456" s="10">
        <f t="shared" si="643"/>
        <v>-1.3748817080000419E-3</v>
      </c>
      <c r="AE3456">
        <f>ROW()</f>
        <v>3456</v>
      </c>
      <c r="AF3456">
        <f t="shared" si="632"/>
        <v>0.81933085501858738</v>
      </c>
      <c r="AG3456">
        <f>AG3455*(1-(AG$1+AG$5))^($A3456-$A3455)*(1+2*(E3456/E3455-1))</f>
        <v>13.795758127683131</v>
      </c>
      <c r="AH3456">
        <f>VLOOKUP(A3456,'UVXY-IV'!A$2:E$2000,4,0)</f>
        <v>68.703000000000003</v>
      </c>
      <c r="AJ3456" s="10">
        <f t="shared" si="645"/>
        <v>-0.79919715110427303</v>
      </c>
      <c r="AK3456">
        <f t="shared" si="640"/>
        <v>111.53799228290715</v>
      </c>
      <c r="AO3456">
        <f>AO3455*(1-AO$1+H3455)^($A3456-$A3455)*(2-E3456/E3455)</f>
        <v>116.2391311661128</v>
      </c>
    </row>
    <row r="3457" spans="1:41" x14ac:dyDescent="0.25">
      <c r="A3457" s="1">
        <v>43076</v>
      </c>
      <c r="B3457" s="12">
        <v>10.16</v>
      </c>
      <c r="C3457" s="12">
        <v>12.93</v>
      </c>
      <c r="D3457">
        <v>52.461100000000002</v>
      </c>
      <c r="E3457">
        <v>46.191699999999997</v>
      </c>
      <c r="F3457">
        <v>11564.053669000001</v>
      </c>
      <c r="G3457">
        <v>10184.409401999999</v>
      </c>
      <c r="H3457">
        <f>(1/(1-91/360*VLOOKUP($A3457,Tbills!$B$4:$C$974,2,1)/100))^((1)/91)-1</f>
        <v>3.5892491284439387E-5</v>
      </c>
      <c r="I3457" s="2">
        <f t="shared" si="638"/>
        <v>31.143968548260574</v>
      </c>
      <c r="J3457">
        <f>VLOOKUP(A3457,'VXX-IV'!A$1:C$4500,3,0)</f>
        <v>31.15</v>
      </c>
      <c r="K3457" s="10">
        <f t="shared" si="642"/>
        <v>-1.9362605905060004E-4</v>
      </c>
      <c r="L3457">
        <f t="shared" si="633"/>
        <v>69.431361780916149</v>
      </c>
      <c r="M3457">
        <v>6.95</v>
      </c>
      <c r="O3457">
        <f t="shared" si="634"/>
        <v>61.253565034082847</v>
      </c>
      <c r="R3457">
        <f t="shared" si="635"/>
        <v>86.416883857965786</v>
      </c>
      <c r="U3457" s="2">
        <f t="shared" si="639"/>
        <v>18.938520273239945</v>
      </c>
      <c r="V3457">
        <f>VLOOKUP(A3457,'VXZ-IV'!A$1:C$4500,3,0)</f>
        <v>18.940000000000001</v>
      </c>
      <c r="W3457" s="10">
        <f t="shared" si="641"/>
        <v>-7.8127072864697666E-5</v>
      </c>
      <c r="X3457">
        <f t="shared" si="636"/>
        <v>81.984612662108191</v>
      </c>
      <c r="AA3457" s="10" t="e">
        <f t="shared" si="644"/>
        <v>#DIV/0!</v>
      </c>
      <c r="AB3457">
        <f t="shared" si="637"/>
        <v>25.810425573030891</v>
      </c>
      <c r="AC3457">
        <f>VLOOKUP(A3457,'VIXY-IV'!A$1:E$2000,4,0)</f>
        <v>25.845700000000001</v>
      </c>
      <c r="AD3457" s="10">
        <f t="shared" si="643"/>
        <v>-1.3648083421656798E-3</v>
      </c>
      <c r="AE3457">
        <f>ROW()</f>
        <v>3457</v>
      </c>
      <c r="AF3457">
        <f t="shared" si="632"/>
        <v>0.78576952822892498</v>
      </c>
      <c r="AG3457">
        <f>AG3456*(1-(AG$1+AG$5))^($A3457-$A3456)*(1+2*(E3457/E3456-1))</f>
        <v>12.793764772728924</v>
      </c>
      <c r="AH3457">
        <f>VLOOKUP(A3457,'UVXY-IV'!A$2:E$2000,4,0)</f>
        <v>63.710500000000003</v>
      </c>
      <c r="AJ3457" s="10">
        <f t="shared" si="645"/>
        <v>-0.79918906973373427</v>
      </c>
      <c r="AK3457">
        <f t="shared" si="640"/>
        <v>115.58139816326347</v>
      </c>
      <c r="AO3457">
        <f>AO3456*(1-AO$1+H3456)^($A3457-$A3456)*(2-E3457/E3456)</f>
        <v>120.45843844786162</v>
      </c>
    </row>
    <row r="3458" spans="1:41" x14ac:dyDescent="0.25">
      <c r="A3458" s="1">
        <v>43077</v>
      </c>
      <c r="B3458" s="12">
        <v>9.58</v>
      </c>
      <c r="C3458" s="12">
        <v>12.46</v>
      </c>
      <c r="D3458">
        <v>51.026699999999998</v>
      </c>
      <c r="E3458">
        <v>44.927</v>
      </c>
      <c r="F3458">
        <v>11503.305581000001</v>
      </c>
      <c r="G3458">
        <v>10130.543293999999</v>
      </c>
      <c r="H3458">
        <f>(1/(1-91/360*VLOOKUP($A3458,Tbills!$B$4:$C$974,2,1)/100))^((1)/91)-1</f>
        <v>3.5892491284439387E-5</v>
      </c>
      <c r="I3458" s="2">
        <f t="shared" si="638"/>
        <v>30.29168641528296</v>
      </c>
      <c r="J3458">
        <f>VLOOKUP(A3458,'VXX-IV'!A$1:C$4500,3,0)</f>
        <v>30.3</v>
      </c>
      <c r="K3458" s="10">
        <f t="shared" si="642"/>
        <v>-2.7437573323563225E-4</v>
      </c>
      <c r="L3458">
        <f t="shared" si="633"/>
        <v>65.628775621084003</v>
      </c>
      <c r="M3458">
        <v>6.57</v>
      </c>
      <c r="O3458">
        <f t="shared" si="634"/>
        <v>58.735958909015984</v>
      </c>
      <c r="R3458">
        <f t="shared" si="635"/>
        <v>87.595944112856117</v>
      </c>
      <c r="U3458" s="2">
        <f t="shared" si="639"/>
        <v>18.838573401291701</v>
      </c>
      <c r="V3458">
        <f>VLOOKUP(A3458,'VXZ-IV'!A$1:C$4500,3,0)</f>
        <v>18.84</v>
      </c>
      <c r="W3458" s="10">
        <f t="shared" si="641"/>
        <v>-7.5721799803529777E-5</v>
      </c>
      <c r="X3458">
        <f t="shared" si="636"/>
        <v>82.418145300305966</v>
      </c>
      <c r="AA3458" s="10" t="e">
        <f t="shared" si="644"/>
        <v>#DIV/0!</v>
      </c>
      <c r="AB3458">
        <f t="shared" si="637"/>
        <v>25.103657614245417</v>
      </c>
      <c r="AC3458">
        <f>VLOOKUP(A3458,'VIXY-IV'!A$1:E$2000,4,0)</f>
        <v>25.138000000000002</v>
      </c>
      <c r="AD3458" s="10">
        <f t="shared" si="643"/>
        <v>-1.3661542586754782E-3</v>
      </c>
      <c r="AE3458">
        <f>ROW()</f>
        <v>3458</v>
      </c>
      <c r="AF3458">
        <f t="shared" si="632"/>
        <v>0.76886035313001599</v>
      </c>
      <c r="AG3458">
        <f>AG3457*(1-(AG$1+AG$5))^($A3458-$A3457)*(1+2*(E3458/E3457-1))</f>
        <v>12.09278661331888</v>
      </c>
      <c r="AH3458">
        <f>VLOOKUP(A3458,'UVXY-IV'!A$2:E$2000,4,0)</f>
        <v>60.219499999999996</v>
      </c>
      <c r="AJ3458" s="10">
        <f t="shared" si="645"/>
        <v>-0.79918819297206256</v>
      </c>
      <c r="AK3458">
        <f t="shared" si="640"/>
        <v>118.74041428335393</v>
      </c>
      <c r="AO3458">
        <f>AO3457*(1-AO$1+H3457)^($A3458-$A3457)*(2-E3458/E3457)</f>
        <v>123.75638016279274</v>
      </c>
    </row>
    <row r="3459" spans="1:41" x14ac:dyDescent="0.25">
      <c r="A3459" s="1">
        <v>43080</v>
      </c>
      <c r="B3459" s="12">
        <v>9.34</v>
      </c>
      <c r="C3459" s="12">
        <v>12.28</v>
      </c>
      <c r="D3459">
        <v>49.281599999999997</v>
      </c>
      <c r="E3459">
        <v>43.3857</v>
      </c>
      <c r="F3459">
        <v>11415.028482</v>
      </c>
      <c r="G3459">
        <v>10051.709989999999</v>
      </c>
      <c r="H3459">
        <f>(1/(1-91/360*VLOOKUP($A3459,Tbills!$B$4:$C$974,2,1)/100))^((1)/91)-1</f>
        <v>3.6728686538811672E-5</v>
      </c>
      <c r="I3459" s="2">
        <f t="shared" si="638"/>
        <v>29.253578516693274</v>
      </c>
      <c r="J3459">
        <f>VLOOKUP(A3459,'VXX-IV'!A$1:C$4500,3,0)</f>
        <v>29.26</v>
      </c>
      <c r="K3459" s="10">
        <f t="shared" si="642"/>
        <v>-2.1946286079044253E-4</v>
      </c>
      <c r="L3459">
        <f t="shared" si="633"/>
        <v>61.124199309273301</v>
      </c>
      <c r="M3459">
        <v>6.12</v>
      </c>
      <c r="O3459">
        <f t="shared" si="634"/>
        <v>55.707765655337781</v>
      </c>
      <c r="R3459">
        <f t="shared" si="635"/>
        <v>89.086428140820232</v>
      </c>
      <c r="U3459" s="2">
        <f t="shared" si="639"/>
        <v>18.692637544360032</v>
      </c>
      <c r="V3459">
        <f>VLOOKUP(A3459,'VXZ-IV'!A$1:C$4500,3,0)</f>
        <v>18.7</v>
      </c>
      <c r="W3459" s="10">
        <f t="shared" si="641"/>
        <v>-3.937142053458409E-4</v>
      </c>
      <c r="X3459">
        <f t="shared" si="636"/>
        <v>83.059438093255736</v>
      </c>
      <c r="AA3459" s="10" t="e">
        <f t="shared" si="644"/>
        <v>#DIV/0!</v>
      </c>
      <c r="AB3459">
        <f t="shared" si="637"/>
        <v>24.242158377579113</v>
      </c>
      <c r="AC3459">
        <f>VLOOKUP(A3459,'VIXY-IV'!A$1:E$2000,4,0)</f>
        <v>24.275700000000001</v>
      </c>
      <c r="AD3459" s="10">
        <f t="shared" si="643"/>
        <v>-1.3816953752471273E-3</v>
      </c>
      <c r="AE3459">
        <f>ROW()</f>
        <v>3459</v>
      </c>
      <c r="AF3459">
        <f t="shared" si="632"/>
        <v>0.76058631921824105</v>
      </c>
      <c r="AG3459">
        <f>AG3458*(1-(AG$1+AG$5))^($A3459-$A3458)*(1+2*(E3459/E3458-1))</f>
        <v>11.261919242522088</v>
      </c>
      <c r="AH3459">
        <f>VLOOKUP(A3459,'UVXY-IV'!A$2:E$2000,4,0)</f>
        <v>56.082000000000001</v>
      </c>
      <c r="AJ3459" s="10">
        <f t="shared" si="645"/>
        <v>-0.79918834487853341</v>
      </c>
      <c r="AK3459">
        <f t="shared" si="640"/>
        <v>122.79685417482756</v>
      </c>
      <c r="AO3459">
        <f>AO3458*(1-AO$1+H3458)^($A3459-$A3458)*(2-E3459/E3458)</f>
        <v>128.00164109909161</v>
      </c>
    </row>
    <row r="3460" spans="1:41" x14ac:dyDescent="0.25">
      <c r="A3460" s="1">
        <v>43081</v>
      </c>
      <c r="B3460" s="12">
        <v>9.92</v>
      </c>
      <c r="C3460" s="12">
        <v>12.48</v>
      </c>
      <c r="D3460">
        <v>49.3367</v>
      </c>
      <c r="E3460">
        <v>43.432600000000001</v>
      </c>
      <c r="F3460">
        <v>11450.153466</v>
      </c>
      <c r="G3460">
        <v>10082.270745</v>
      </c>
      <c r="H3460">
        <f>(1/(1-91/360*VLOOKUP($A3460,Tbills!$B$4:$C$974,2,1)/100))^((1)/91)-1</f>
        <v>3.6728686538811672E-5</v>
      </c>
      <c r="I3460" s="2">
        <f t="shared" si="638"/>
        <v>29.285571795943039</v>
      </c>
      <c r="J3460">
        <f>VLOOKUP(A3460,'VXX-IV'!A$1:C$4500,3,0)</f>
        <v>29.3</v>
      </c>
      <c r="K3460" s="10">
        <f t="shared" si="642"/>
        <v>-4.9243017259259503E-4</v>
      </c>
      <c r="L3460">
        <f t="shared" si="633"/>
        <v>61.255830735059043</v>
      </c>
      <c r="M3460">
        <v>6.13</v>
      </c>
      <c r="O3460">
        <f t="shared" si="634"/>
        <v>55.796215590238369</v>
      </c>
      <c r="R3460">
        <f t="shared" si="635"/>
        <v>89.034251848559364</v>
      </c>
      <c r="U3460" s="2">
        <f t="shared" si="639"/>
        <v>18.749699136013312</v>
      </c>
      <c r="V3460">
        <f>VLOOKUP(A3460,'VXZ-IV'!A$1:C$4500,3,0)</f>
        <v>18.75</v>
      </c>
      <c r="W3460" s="10">
        <f t="shared" si="641"/>
        <v>-1.6046079290066295E-5</v>
      </c>
      <c r="X3460">
        <f t="shared" si="636"/>
        <v>82.806886679963895</v>
      </c>
      <c r="AA3460" s="10" t="e">
        <f t="shared" si="644"/>
        <v>#DIV/0!</v>
      </c>
      <c r="AB3460">
        <f t="shared" si="637"/>
        <v>24.268272761441068</v>
      </c>
      <c r="AC3460">
        <f>VLOOKUP(A3460,'VIXY-IV'!A$1:E$2000,4,0)</f>
        <v>24.302199999999999</v>
      </c>
      <c r="AD3460" s="10">
        <f t="shared" si="643"/>
        <v>-1.3960562648209773E-3</v>
      </c>
      <c r="AE3460">
        <f>ROW()</f>
        <v>3460</v>
      </c>
      <c r="AF3460">
        <f t="shared" si="632"/>
        <v>0.79487179487179482</v>
      </c>
      <c r="AG3460">
        <f>AG3459*(1-(AG$1+AG$5))^($A3460-$A3459)*(1+2*(E3460/E3459-1))</f>
        <v>11.28588721043554</v>
      </c>
      <c r="AH3460">
        <f>VLOOKUP(A3460,'UVXY-IV'!A$2:E$2000,4,0)</f>
        <v>56.200499999999998</v>
      </c>
      <c r="AJ3460" s="10">
        <f t="shared" si="645"/>
        <v>-0.79918528820142987</v>
      </c>
      <c r="AK3460">
        <f t="shared" si="640"/>
        <v>122.65839748749504</v>
      </c>
      <c r="AO3460">
        <f>AO3459*(1-AO$1+H3459)^($A3460-$A3459)*(2-E3460/E3459)</f>
        <v>127.86323821358492</v>
      </c>
    </row>
    <row r="3461" spans="1:41" x14ac:dyDescent="0.25">
      <c r="A3461" s="1">
        <v>43082</v>
      </c>
      <c r="B3461" s="12">
        <v>10.18</v>
      </c>
      <c r="C3461" s="12">
        <v>12.5</v>
      </c>
      <c r="D3461">
        <v>49.4709</v>
      </c>
      <c r="E3461">
        <v>43.549199999999999</v>
      </c>
      <c r="F3461">
        <v>11359.737286</v>
      </c>
      <c r="G3461">
        <v>10002.285748</v>
      </c>
      <c r="H3461">
        <f>(1/(1-91/360*VLOOKUP($A3461,Tbills!$B$4:$C$974,2,1)/100))^((1)/91)-1</f>
        <v>3.6728686538811672E-5</v>
      </c>
      <c r="I3461" s="2">
        <f t="shared" si="638"/>
        <v>29.364515001121912</v>
      </c>
      <c r="J3461">
        <f>VLOOKUP(A3461,'VXX-IV'!A$1:C$4500,3,0)</f>
        <v>29.37</v>
      </c>
      <c r="K3461" s="10">
        <f t="shared" si="642"/>
        <v>-1.867551541739898E-4</v>
      </c>
      <c r="L3461">
        <f t="shared" si="633"/>
        <v>61.584205875624498</v>
      </c>
      <c r="M3461">
        <v>6.17</v>
      </c>
      <c r="O3461">
        <f t="shared" si="634"/>
        <v>56.019015165714102</v>
      </c>
      <c r="R3461">
        <f t="shared" si="635"/>
        <v>88.910720875770991</v>
      </c>
      <c r="U3461" s="2">
        <f t="shared" si="639"/>
        <v>18.601188491832001</v>
      </c>
      <c r="V3461">
        <f>VLOOKUP(A3461,'VXZ-IV'!A$1:C$4500,3,0)</f>
        <v>18.600000000000001</v>
      </c>
      <c r="W3461" s="10">
        <f t="shared" si="641"/>
        <v>6.3897410322644177E-5</v>
      </c>
      <c r="X3461">
        <f t="shared" si="636"/>
        <v>83.463791455294825</v>
      </c>
      <c r="AA3461" s="10" t="e">
        <f t="shared" si="644"/>
        <v>#DIV/0!</v>
      </c>
      <c r="AB3461">
        <f t="shared" si="637"/>
        <v>24.333332169984637</v>
      </c>
      <c r="AC3461">
        <f>VLOOKUP(A3461,'VIXY-IV'!A$1:E$2000,4,0)</f>
        <v>24.3675</v>
      </c>
      <c r="AD3461" s="10">
        <f t="shared" si="643"/>
        <v>-1.4021885714727844E-3</v>
      </c>
      <c r="AE3461">
        <f>ROW()</f>
        <v>3461</v>
      </c>
      <c r="AF3461">
        <f t="shared" si="632"/>
        <v>0.81440000000000001</v>
      </c>
      <c r="AG3461">
        <f>AG3460*(1-(AG$1+AG$5))^($A3461-$A3460)*(1+2*(E3461/E3460-1))</f>
        <v>11.346101472689066</v>
      </c>
      <c r="AH3461">
        <f>VLOOKUP(A3461,'UVXY-IV'!A$2:E$2000,4,0)</f>
        <v>56.5</v>
      </c>
      <c r="AJ3461" s="10">
        <f t="shared" si="645"/>
        <v>-0.799184044731167</v>
      </c>
      <c r="AK3461">
        <f t="shared" si="640"/>
        <v>122.32340885556438</v>
      </c>
      <c r="AO3461">
        <f>AO3460*(1-AO$1+H3460)^($A3461-$A3460)*(2-E3461/E3460)</f>
        <v>127.51994123431969</v>
      </c>
    </row>
    <row r="3462" spans="1:41" x14ac:dyDescent="0.25">
      <c r="A3462" s="1">
        <v>43083</v>
      </c>
      <c r="B3462" s="12">
        <v>10.49</v>
      </c>
      <c r="C3462" s="12">
        <v>12.8</v>
      </c>
      <c r="D3462">
        <v>49.015999999999998</v>
      </c>
      <c r="E3462">
        <v>43.147100000000002</v>
      </c>
      <c r="F3462">
        <v>11347.572195000001</v>
      </c>
      <c r="G3462">
        <v>9991.2069749999991</v>
      </c>
      <c r="H3462">
        <f>(1/(1-91/360*VLOOKUP($A3462,Tbills!$B$4:$C$974,2,1)/100))^((1)/91)-1</f>
        <v>3.6728686538811672E-5</v>
      </c>
      <c r="I3462" s="2">
        <f t="shared" si="638"/>
        <v>29.093789910375317</v>
      </c>
      <c r="J3462">
        <f>VLOOKUP(A3462,'VXX-IV'!A$1:C$4500,3,0)</f>
        <v>29.1</v>
      </c>
      <c r="K3462" s="10">
        <f t="shared" si="642"/>
        <v>-2.1340514174172931E-4</v>
      </c>
      <c r="L3462">
        <f t="shared" si="633"/>
        <v>60.446450582348589</v>
      </c>
      <c r="M3462">
        <v>6.05</v>
      </c>
      <c r="O3462">
        <f t="shared" si="634"/>
        <v>55.241298445143919</v>
      </c>
      <c r="R3462">
        <f t="shared" si="635"/>
        <v>89.317149860976585</v>
      </c>
      <c r="U3462" s="2">
        <f t="shared" si="639"/>
        <v>18.580815486159484</v>
      </c>
      <c r="V3462">
        <f>VLOOKUP(A3462,'VXZ-IV'!A$1:C$4500,3,0)</f>
        <v>18.579999999999998</v>
      </c>
      <c r="W3462" s="10">
        <f t="shared" si="641"/>
        <v>4.3890536032487049E-5</v>
      </c>
      <c r="X3462">
        <f t="shared" si="636"/>
        <v>83.556216438951651</v>
      </c>
      <c r="AA3462" s="10" t="e">
        <f t="shared" si="644"/>
        <v>#DIV/0!</v>
      </c>
      <c r="AB3462">
        <f t="shared" si="637"/>
        <v>24.108565974137296</v>
      </c>
      <c r="AC3462">
        <f>VLOOKUP(A3462,'VIXY-IV'!A$1:E$2000,4,0)</f>
        <v>24.142700000000001</v>
      </c>
      <c r="AD3462" s="10">
        <f t="shared" si="643"/>
        <v>-1.4138445933017385E-3</v>
      </c>
      <c r="AE3462">
        <f>ROW()</f>
        <v>3462</v>
      </c>
      <c r="AF3462">
        <f t="shared" si="632"/>
        <v>0.81953124999999993</v>
      </c>
      <c r="AG3462">
        <f>AG3461*(1-(AG$1+AG$5))^($A3462-$A3461)*(1+2*(E3462/E3461-1))</f>
        <v>11.136203741550746</v>
      </c>
      <c r="AH3462">
        <f>VLOOKUP(A3462,'UVXY-IV'!A$2:E$2000,4,0)</f>
        <v>55.456000000000003</v>
      </c>
      <c r="AJ3462" s="10">
        <f t="shared" si="645"/>
        <v>-0.79918847840538909</v>
      </c>
      <c r="AK3462">
        <f t="shared" si="640"/>
        <v>123.44709978334554</v>
      </c>
      <c r="AO3462">
        <f>AO3461*(1-AO$1+H3461)^($A3462-$A3461)*(2-E3462/E3461)</f>
        <v>128.69732967141906</v>
      </c>
    </row>
    <row r="3463" spans="1:41" x14ac:dyDescent="0.25">
      <c r="A3463" s="1">
        <v>43084</v>
      </c>
      <c r="B3463" s="12">
        <v>9.42</v>
      </c>
      <c r="C3463" s="12">
        <v>12.08</v>
      </c>
      <c r="D3463">
        <v>47.314</v>
      </c>
      <c r="E3463">
        <v>41.647300000000001</v>
      </c>
      <c r="F3463">
        <v>11156.40251</v>
      </c>
      <c r="G3463">
        <v>9822.5206679999992</v>
      </c>
      <c r="H3463">
        <f>(1/(1-91/360*VLOOKUP($A3463,Tbills!$B$4:$C$974,2,1)/100))^((1)/91)-1</f>
        <v>3.6728686538811672E-5</v>
      </c>
      <c r="I3463" s="2">
        <f t="shared" si="638"/>
        <v>28.082871119315357</v>
      </c>
      <c r="J3463">
        <f>VLOOKUP(A3463,'VXX-IV'!A$1:C$4500,3,0)</f>
        <v>28.09</v>
      </c>
      <c r="K3463" s="10">
        <f t="shared" si="642"/>
        <v>-2.537871372247924E-4</v>
      </c>
      <c r="L3463">
        <f t="shared" si="633"/>
        <v>56.243717503499802</v>
      </c>
      <c r="M3463">
        <v>5.63</v>
      </c>
      <c r="O3463">
        <f t="shared" si="634"/>
        <v>52.359239583346621</v>
      </c>
      <c r="R3463">
        <f t="shared" si="635"/>
        <v>90.865381169093169</v>
      </c>
      <c r="U3463" s="2">
        <f t="shared" si="639"/>
        <v>18.2673437431122</v>
      </c>
      <c r="V3463">
        <f>VLOOKUP(A3463,'VXZ-IV'!A$1:C$4500,3,0)</f>
        <v>18.27</v>
      </c>
      <c r="W3463" s="10">
        <f t="shared" si="641"/>
        <v>-1.4538899221672175E-4</v>
      </c>
      <c r="X3463">
        <f t="shared" si="636"/>
        <v>84.966913957108048</v>
      </c>
      <c r="AA3463" s="10" t="e">
        <f t="shared" si="644"/>
        <v>#DIV/0!</v>
      </c>
      <c r="AB3463">
        <f t="shared" si="637"/>
        <v>23.270460756096885</v>
      </c>
      <c r="AC3463">
        <f>VLOOKUP(A3463,'VIXY-IV'!A$1:E$2000,4,0)</f>
        <v>23.303599999999999</v>
      </c>
      <c r="AD3463" s="10">
        <f t="shared" si="643"/>
        <v>-1.4220654277928846E-3</v>
      </c>
      <c r="AE3463">
        <f>ROW()</f>
        <v>3463</v>
      </c>
      <c r="AF3463">
        <f t="shared" ref="AF3463:AF3516" si="646">B3463/C3463</f>
        <v>0.7798013245033113</v>
      </c>
      <c r="AG3463">
        <f>AG3462*(1-(AG$1+AG$5))^($A3463-$A3462)*(1+2*(E3463/E3462-1))</f>
        <v>10.361662159645336</v>
      </c>
      <c r="AH3463">
        <f>VLOOKUP(A3463,'UVXY-IV'!A$2:E$2000,4,0)</f>
        <v>51.597499999999997</v>
      </c>
      <c r="AJ3463" s="10">
        <f t="shared" si="645"/>
        <v>-0.79918286429293406</v>
      </c>
      <c r="AK3463">
        <f t="shared" si="640"/>
        <v>127.73219099093376</v>
      </c>
      <c r="AO3463">
        <f>AO3462*(1-AO$1+H3462)^($A3463-$A3462)*(2-E3463/E3462)</f>
        <v>133.17083483868765</v>
      </c>
    </row>
    <row r="3464" spans="1:41" x14ac:dyDescent="0.25">
      <c r="A3464" s="1">
        <v>43087</v>
      </c>
      <c r="B3464" s="12">
        <v>9.5299999999999994</v>
      </c>
      <c r="C3464" s="12">
        <v>12.07</v>
      </c>
      <c r="D3464">
        <v>46.728400000000001</v>
      </c>
      <c r="E3464">
        <v>41.127299999999998</v>
      </c>
      <c r="F3464">
        <v>10956.954556000001</v>
      </c>
      <c r="G3464">
        <v>9645.8367660000004</v>
      </c>
      <c r="H3464">
        <f>(1/(1-91/360*VLOOKUP($A3464,Tbills!$B$4:$C$974,2,1)/100))^((1)/91)-1</f>
        <v>3.7704218704970316E-5</v>
      </c>
      <c r="I3464" s="2">
        <f t="shared" si="638"/>
        <v>27.733263809362025</v>
      </c>
      <c r="J3464">
        <f>VLOOKUP(A3464,'VXX-IV'!A$1:C$4500,3,0)</f>
        <v>27.74</v>
      </c>
      <c r="K3464" s="10">
        <f t="shared" si="642"/>
        <v>-2.4283311600481472E-4</v>
      </c>
      <c r="L3464">
        <f t="shared" ref="L3464:L3527" si="647">L3463*(1-L$1+H3464)^($A3464-$A3463)*(1+2*(E3464/E3463-1))</f>
        <v>54.837987424230455</v>
      </c>
      <c r="M3464">
        <v>5.5</v>
      </c>
      <c r="O3464">
        <f t="shared" ref="O3464:O3527" si="648">O3463*(1-(O$1+O$5))^($A3464-$A3463)*(1+1.5*(E3464/E3463-1))</f>
        <v>51.373424833634331</v>
      </c>
      <c r="R3464">
        <f t="shared" ref="R3464:R3527" si="649">R3463*(1-IF($A3464&lt;=R3459,R$1,R$1+IF(AND(WEEKDAY($A3464)&lt;&gt;1,WEEKDAY($A3464)&lt;&gt;7),S$1,0)))^($A3464-$A3463)*(1-0.5*(E3464/E3463-1))</f>
        <v>91.420245602619616</v>
      </c>
      <c r="U3464" s="2">
        <f t="shared" si="639"/>
        <v>17.939457992325966</v>
      </c>
      <c r="V3464">
        <f>VLOOKUP(A3464,'VXZ-IV'!A$1:C$4500,3,0)</f>
        <v>17.940000000000001</v>
      </c>
      <c r="W3464" s="10">
        <f t="shared" si="641"/>
        <v>-3.0212244929495036E-5</v>
      </c>
      <c r="X3464">
        <f t="shared" ref="X3464:X3527" si="650">X3463*(1-X$1+H3464)^($A3464-$A3463)*(2-G3464/G3463)</f>
        <v>86.495453956022814</v>
      </c>
      <c r="AA3464" s="10" t="e">
        <f t="shared" si="644"/>
        <v>#DIV/0!</v>
      </c>
      <c r="AB3464">
        <f t="shared" ref="AB3464:AB3527" si="651">AB3463*$E3464/$E3463*(1-(AB$1+AB$5+IF(AND(WEEKDAY(A3464)&lt;&gt;1,WEEKDAY(A3464)&lt;&gt;7),IF(A3464&lt;AC$2,AC$1,AC$3),0)))^($A3464-$A3463)</f>
        <v>22.97965065454774</v>
      </c>
      <c r="AC3464">
        <f>VLOOKUP(A3464,'VIXY-IV'!A$1:E$2000,4,0)</f>
        <v>23.013300000000001</v>
      </c>
      <c r="AD3464" s="10">
        <f t="shared" si="643"/>
        <v>-1.4621695042545957E-3</v>
      </c>
      <c r="AE3464">
        <f>ROW()</f>
        <v>3464</v>
      </c>
      <c r="AF3464">
        <f t="shared" si="646"/>
        <v>0.78956089478044733</v>
      </c>
      <c r="AG3464">
        <f>AG3463*(1-(AG$1+AG$5))^($A3464-$A3463)*(1+2*(E3464/E3463-1))</f>
        <v>10.101893477620841</v>
      </c>
      <c r="AH3464">
        <f>VLOOKUP(A3464,'UVXY-IV'!A$2:E$2000,4,0)</f>
        <v>50.308</v>
      </c>
      <c r="AJ3464" s="10">
        <f t="shared" si="645"/>
        <v>-0.79919906421203701</v>
      </c>
      <c r="AK3464">
        <f t="shared" si="640"/>
        <v>129.30896050515992</v>
      </c>
      <c r="AO3464">
        <f>AO3463*(1-AO$1+H3463)^($A3464-$A3463)*(2-E3464/E3463)</f>
        <v>134.83347549592392</v>
      </c>
    </row>
    <row r="3465" spans="1:41" x14ac:dyDescent="0.25">
      <c r="A3465" s="1">
        <v>43088</v>
      </c>
      <c r="B3465" s="12">
        <v>10.029999999999999</v>
      </c>
      <c r="C3465" s="12">
        <v>12.51</v>
      </c>
      <c r="D3465">
        <v>46.764699999999998</v>
      </c>
      <c r="E3465">
        <v>41.157699999999998</v>
      </c>
      <c r="F3465">
        <v>10931.801452</v>
      </c>
      <c r="G3465">
        <v>9623.3298140000006</v>
      </c>
      <c r="H3465">
        <f>(1/(1-91/360*VLOOKUP($A3465,Tbills!$B$4:$C$974,2,1)/100))^((1)/91)-1</f>
        <v>3.7704218704970316E-5</v>
      </c>
      <c r="I3465" s="2">
        <f t="shared" ref="I3465:I3528" si="652">I3464*$D3465/$D3464*(1-I$1)^($A3465-$A3464)</f>
        <v>27.754131065985629</v>
      </c>
      <c r="J3465">
        <f>VLOOKUP(A3465,'VXX-IV'!A$1:C$4500,3,0)</f>
        <v>27.77</v>
      </c>
      <c r="K3465" s="10">
        <f t="shared" si="642"/>
        <v>-5.7144162817324151E-4</v>
      </c>
      <c r="L3465">
        <f t="shared" si="647"/>
        <v>54.918644475482402</v>
      </c>
      <c r="M3465">
        <v>5.5</v>
      </c>
      <c r="O3465">
        <f t="shared" si="648"/>
        <v>51.428652117452373</v>
      </c>
      <c r="R3465">
        <f t="shared" si="649"/>
        <v>91.382326956227004</v>
      </c>
      <c r="U3465" s="2">
        <f t="shared" ref="U3465:U3528" si="653">U3464*$F3465/$F3464*(1-U$1)^($A3465-$A3464)</f>
        <v>17.897839226364525</v>
      </c>
      <c r="V3465">
        <f>VLOOKUP(A3465,'VXZ-IV'!A$1:C$4500,3,0)</f>
        <v>17.899999999999999</v>
      </c>
      <c r="W3465" s="10">
        <f t="shared" si="641"/>
        <v>-1.2071361092036437E-4</v>
      </c>
      <c r="X3465">
        <f t="shared" si="650"/>
        <v>86.697338919326953</v>
      </c>
      <c r="AA3465" s="10" t="e">
        <f t="shared" si="644"/>
        <v>#DIV/0!</v>
      </c>
      <c r="AB3465">
        <f t="shared" si="651"/>
        <v>22.996549854689555</v>
      </c>
      <c r="AC3465">
        <f>VLOOKUP(A3465,'VIXY-IV'!A$1:E$2000,4,0)</f>
        <v>23.028700000000001</v>
      </c>
      <c r="AD3465" s="10">
        <f t="shared" si="643"/>
        <v>-1.396090326872379E-3</v>
      </c>
      <c r="AE3465">
        <f>ROW()</f>
        <v>3465</v>
      </c>
      <c r="AF3465">
        <f t="shared" si="646"/>
        <v>0.80175859312549957</v>
      </c>
      <c r="AG3465">
        <f>AG3464*(1-(AG$1+AG$5))^($A3465-$A3464)*(1+2*(E3465/E3464-1))</f>
        <v>10.116486555007178</v>
      </c>
      <c r="AH3465">
        <f>VLOOKUP(A3465,'UVXY-IV'!A$2:E$2000,4,0)</f>
        <v>50.38</v>
      </c>
      <c r="AJ3465" s="10">
        <f t="shared" si="645"/>
        <v>-0.79919637643892072</v>
      </c>
      <c r="AK3465">
        <f t="shared" ref="AK3465:AK3528" si="654">AK3464*(1-IF($A3465&lt;=AK3460,AK$1,AK$1+IF(AND(WEEKDAY($A3465)&lt;&gt;1,WEEKDAY($A3465)&lt;&gt;7),AL$1,0)))^($A3465-$A3464)*(2-$E3465/$E3464)</f>
        <v>129.20736125200992</v>
      </c>
      <c r="AO3465">
        <f>AO3464*(1-AO$1+H3464)^($A3465-$A3464)*(2-E3465/E3464)</f>
        <v>134.73390758107519</v>
      </c>
    </row>
    <row r="3466" spans="1:41" x14ac:dyDescent="0.25">
      <c r="A3466" s="1">
        <v>43089</v>
      </c>
      <c r="B3466" s="12">
        <v>9.7200000000000006</v>
      </c>
      <c r="C3466" s="12">
        <v>12.37</v>
      </c>
      <c r="D3466">
        <v>47.179400000000001</v>
      </c>
      <c r="E3466">
        <v>41.521099999999997</v>
      </c>
      <c r="F3466">
        <v>10957.214888</v>
      </c>
      <c r="G3466">
        <v>9645.3385730000009</v>
      </c>
      <c r="H3466">
        <f>(1/(1-91/360*VLOOKUP($A3466,Tbills!$B$4:$C$974,2,1)/100))^((1)/91)-1</f>
        <v>3.7704218704970316E-5</v>
      </c>
      <c r="I3466" s="2">
        <f t="shared" si="652"/>
        <v>27.999566399698889</v>
      </c>
      <c r="J3466">
        <f>VLOOKUP(A3466,'VXX-IV'!A$1:C$4500,3,0)</f>
        <v>28.01</v>
      </c>
      <c r="K3466" s="10">
        <f t="shared" si="642"/>
        <v>-3.7249554805829366E-4</v>
      </c>
      <c r="L3466">
        <f t="shared" si="647"/>
        <v>55.88802848151348</v>
      </c>
      <c r="M3466">
        <v>5.6</v>
      </c>
      <c r="O3466">
        <f t="shared" si="648"/>
        <v>52.108026430979422</v>
      </c>
      <c r="R3466">
        <f t="shared" si="649"/>
        <v>90.974786206320573</v>
      </c>
      <c r="U3466" s="2">
        <f t="shared" si="653"/>
        <v>17.939009359388699</v>
      </c>
      <c r="V3466">
        <f>VLOOKUP(A3466,'VXZ-IV'!A$1:C$4500,3,0)</f>
        <v>17.940000000000001</v>
      </c>
      <c r="W3466" s="10">
        <f t="shared" si="641"/>
        <v>-5.5219655033633686E-5</v>
      </c>
      <c r="X3466">
        <f t="shared" si="650"/>
        <v>86.499122369105308</v>
      </c>
      <c r="AA3466" s="10" t="e">
        <f t="shared" si="644"/>
        <v>#DIV/0!</v>
      </c>
      <c r="AB3466">
        <f t="shared" si="651"/>
        <v>23.199509427490902</v>
      </c>
      <c r="AC3466">
        <f>VLOOKUP(A3466,'VIXY-IV'!A$1:E$2000,4,0)</f>
        <v>23.232600000000001</v>
      </c>
      <c r="AD3466" s="10">
        <f t="shared" si="643"/>
        <v>-1.4243163704923401E-3</v>
      </c>
      <c r="AE3466">
        <f>ROW()</f>
        <v>3466</v>
      </c>
      <c r="AF3466">
        <f t="shared" si="646"/>
        <v>0.78577202910266786</v>
      </c>
      <c r="AG3466">
        <f>AG3465*(1-(AG$1+AG$5))^($A3466-$A3465)*(1+2*(E3466/E3465-1))</f>
        <v>10.294785719208759</v>
      </c>
      <c r="AH3466">
        <f>VLOOKUP(A3466,'UVXY-IV'!A$2:E$2000,4,0)</f>
        <v>51.27</v>
      </c>
      <c r="AJ3466" s="10">
        <f t="shared" si="645"/>
        <v>-0.79920449153093898</v>
      </c>
      <c r="AK3466">
        <f t="shared" si="654"/>
        <v>128.0605661161608</v>
      </c>
      <c r="AO3466">
        <f>AO3465*(1-AO$1+H3465)^($A3466-$A3465)*(2-E3466/E3465)</f>
        <v>133.54437667745935</v>
      </c>
    </row>
    <row r="3467" spans="1:41" x14ac:dyDescent="0.25">
      <c r="A3467" s="1">
        <v>43090</v>
      </c>
      <c r="B3467" s="12">
        <v>9.6199999999999992</v>
      </c>
      <c r="C3467" s="12">
        <v>12.35</v>
      </c>
      <c r="D3467">
        <v>46.383299999999998</v>
      </c>
      <c r="E3467">
        <v>40.818899999999999</v>
      </c>
      <c r="F3467">
        <v>10833.660201000001</v>
      </c>
      <c r="G3467">
        <v>9536.2130689999995</v>
      </c>
      <c r="H3467">
        <f>(1/(1-91/360*VLOOKUP($A3467,Tbills!$B$4:$C$974,2,1)/100))^((1)/91)-1</f>
        <v>3.7704218704970316E-5</v>
      </c>
      <c r="I3467" s="2">
        <f t="shared" si="652"/>
        <v>27.526433590847212</v>
      </c>
      <c r="J3467">
        <f>VLOOKUP(A3467,'VXX-IV'!A$1:C$4500,3,0)</f>
        <v>27.53</v>
      </c>
      <c r="K3467" s="10">
        <f t="shared" si="642"/>
        <v>-1.295462823388549E-4</v>
      </c>
      <c r="L3467">
        <f t="shared" si="647"/>
        <v>53.997279793481894</v>
      </c>
      <c r="M3467">
        <v>5.41</v>
      </c>
      <c r="O3467">
        <f t="shared" si="648"/>
        <v>50.784447709642691</v>
      </c>
      <c r="R3467">
        <f t="shared" si="649"/>
        <v>91.739916358249573</v>
      </c>
      <c r="U3467" s="2">
        <f t="shared" si="653"/>
        <v>17.736294752100864</v>
      </c>
      <c r="V3467">
        <f>VLOOKUP(A3467,'VXZ-IV'!A$1:C$4500,3,0)</f>
        <v>17.739999999999998</v>
      </c>
      <c r="W3467" s="10">
        <f t="shared" ref="W3467:W3530" si="655">U3467/V3467-1</f>
        <v>-2.088640303908873E-4</v>
      </c>
      <c r="X3467">
        <f t="shared" si="650"/>
        <v>87.477819591317527</v>
      </c>
      <c r="AA3467" s="10" t="e">
        <f t="shared" si="644"/>
        <v>#DIV/0!</v>
      </c>
      <c r="AB3467">
        <f t="shared" si="651"/>
        <v>22.807076112752704</v>
      </c>
      <c r="AC3467">
        <f>VLOOKUP(A3467,'VIXY-IV'!A$1:E$2000,4,0)</f>
        <v>22.8401</v>
      </c>
      <c r="AD3467" s="10">
        <f t="shared" si="643"/>
        <v>-1.4458731462339003E-3</v>
      </c>
      <c r="AE3467">
        <f>ROW()</f>
        <v>3467</v>
      </c>
      <c r="AF3467">
        <f t="shared" si="646"/>
        <v>0.77894736842105261</v>
      </c>
      <c r="AG3467">
        <f>AG3466*(1-(AG$1+AG$5))^($A3467-$A3466)*(1+2*(E3467/E3466-1))</f>
        <v>9.9462421026693875</v>
      </c>
      <c r="AH3467">
        <f>VLOOKUP(A3467,'UVXY-IV'!A$2:E$2000,4,0)</f>
        <v>49.534999999999997</v>
      </c>
      <c r="AJ3467" s="10">
        <f t="shared" si="645"/>
        <v>-0.79920779039730716</v>
      </c>
      <c r="AK3467">
        <f t="shared" si="654"/>
        <v>130.22024613772621</v>
      </c>
      <c r="AO3467">
        <f>AO3466*(1-AO$1+H3466)^($A3467-$A3466)*(2-E3467/E3466)</f>
        <v>135.802961093867</v>
      </c>
    </row>
    <row r="3468" spans="1:41" x14ac:dyDescent="0.25">
      <c r="A3468" s="1">
        <v>43091</v>
      </c>
      <c r="B3468" s="12">
        <v>9.9</v>
      </c>
      <c r="C3468" s="12">
        <v>12.49</v>
      </c>
      <c r="D3468">
        <v>47.154800000000002</v>
      </c>
      <c r="E3468">
        <v>41.496299999999998</v>
      </c>
      <c r="F3468">
        <v>10813.947400999999</v>
      </c>
      <c r="G3468">
        <v>9518.5015330000006</v>
      </c>
      <c r="H3468">
        <f>(1/(1-91/360*VLOOKUP($A3468,Tbills!$B$4:$C$974,2,1)/100))^((1)/91)-1</f>
        <v>3.7704218704970316E-5</v>
      </c>
      <c r="I3468" s="2">
        <f t="shared" si="652"/>
        <v>27.983602303890429</v>
      </c>
      <c r="J3468">
        <f>VLOOKUP(A3468,'VXX-IV'!A$1:C$4500,3,0)</f>
        <v>27.99</v>
      </c>
      <c r="K3468" s="10">
        <f t="shared" si="642"/>
        <v>-2.2857077919147262E-4</v>
      </c>
      <c r="L3468">
        <f t="shared" si="647"/>
        <v>55.789058413313953</v>
      </c>
      <c r="M3468">
        <v>5.59</v>
      </c>
      <c r="O3468">
        <f t="shared" si="648"/>
        <v>52.046864930777204</v>
      </c>
      <c r="R3468">
        <f t="shared" si="649"/>
        <v>90.974580031042393</v>
      </c>
      <c r="U3468" s="2">
        <f t="shared" si="653"/>
        <v>17.703590312779546</v>
      </c>
      <c r="V3468">
        <f>VLOOKUP(A3468,'VXZ-IV'!A$1:C$4500,3,0)</f>
        <v>17.71</v>
      </c>
      <c r="W3468" s="10">
        <f t="shared" si="655"/>
        <v>-3.6192474423801801E-4</v>
      </c>
      <c r="X3468">
        <f t="shared" si="650"/>
        <v>87.640354398767016</v>
      </c>
      <c r="AA3468" s="10" t="e">
        <f t="shared" si="644"/>
        <v>#DIV/0!</v>
      </c>
      <c r="AB3468">
        <f t="shared" si="651"/>
        <v>23.185477983414792</v>
      </c>
      <c r="AC3468">
        <f>VLOOKUP(A3468,'VIXY-IV'!A$1:E$2000,4,0)</f>
        <v>23.2193</v>
      </c>
      <c r="AD3468" s="10">
        <f t="shared" si="643"/>
        <v>-1.4566337738523005E-3</v>
      </c>
      <c r="AE3468">
        <f>ROW()</f>
        <v>3468</v>
      </c>
      <c r="AF3468">
        <f t="shared" si="646"/>
        <v>0.79263410728582873</v>
      </c>
      <c r="AG3468">
        <f>AG3467*(1-(AG$1+AG$5))^($A3468-$A3467)*(1+2*(E3468/E3467-1))</f>
        <v>10.27601662481532</v>
      </c>
      <c r="AH3468">
        <f>VLOOKUP(A3468,'UVXY-IV'!A$2:E$2000,4,0)</f>
        <v>51.174500000000002</v>
      </c>
      <c r="AJ3468" s="10">
        <f t="shared" si="645"/>
        <v>-0.79919654076121271</v>
      </c>
      <c r="AK3468">
        <f t="shared" si="654"/>
        <v>128.05324371872356</v>
      </c>
      <c r="AO3468">
        <f>AO3467*(1-AO$1+H3467)^($A3468-$A3467)*(2-E3468/E3467)</f>
        <v>133.54937238281886</v>
      </c>
    </row>
    <row r="3469" spans="1:41" x14ac:dyDescent="0.25">
      <c r="A3469" s="1">
        <v>43095</v>
      </c>
      <c r="B3469" s="12">
        <v>10.25</v>
      </c>
      <c r="C3469" s="12">
        <v>12.62</v>
      </c>
      <c r="D3469">
        <v>46.826700000000002</v>
      </c>
      <c r="E3469">
        <v>41.201300000000003</v>
      </c>
      <c r="F3469">
        <v>10745.144704</v>
      </c>
      <c r="G3469">
        <v>9456.5053530000005</v>
      </c>
      <c r="H3469">
        <f>(1/(1-91/360*VLOOKUP($A3469,Tbills!$B$4:$C$974,2,1)/100))^((1)/91)-1</f>
        <v>4.0213195104277233E-5</v>
      </c>
      <c r="I3469" s="2">
        <f t="shared" si="652"/>
        <v>27.786183968046668</v>
      </c>
      <c r="J3469">
        <f>VLOOKUP(A3469,'VXX-IV'!A$1:C$4500,3,0)</f>
        <v>27.8</v>
      </c>
      <c r="K3469" s="10">
        <f t="shared" si="642"/>
        <v>-4.9697956666661103E-4</v>
      </c>
      <c r="L3469">
        <f t="shared" si="647"/>
        <v>54.994743831785065</v>
      </c>
      <c r="M3469">
        <v>5.51</v>
      </c>
      <c r="O3469">
        <f t="shared" si="648"/>
        <v>51.484917443052971</v>
      </c>
      <c r="R3469">
        <f t="shared" si="649"/>
        <v>91.281444697247991</v>
      </c>
      <c r="U3469" s="2">
        <f t="shared" si="653"/>
        <v>17.589237269883689</v>
      </c>
      <c r="V3469">
        <f>VLOOKUP(A3469,'VXZ-IV'!A$1:C$4500,3,0)</f>
        <v>17.59</v>
      </c>
      <c r="W3469" s="10">
        <f t="shared" si="655"/>
        <v>-4.3361575685629816E-5</v>
      </c>
      <c r="X3469">
        <f t="shared" si="650"/>
        <v>88.21231469244691</v>
      </c>
      <c r="AA3469" s="10" t="e">
        <f t="shared" si="644"/>
        <v>#DIV/0!</v>
      </c>
      <c r="AB3469">
        <f t="shared" si="651"/>
        <v>23.020303969566406</v>
      </c>
      <c r="AC3469">
        <f>VLOOKUP(A3469,'VIXY-IV'!A$1:E$2000,4,0)</f>
        <v>23.055</v>
      </c>
      <c r="AD3469" s="10">
        <f t="shared" si="643"/>
        <v>-1.5049243302360793E-3</v>
      </c>
      <c r="AE3469">
        <f>ROW()</f>
        <v>3469</v>
      </c>
      <c r="AF3469">
        <f t="shared" si="646"/>
        <v>0.812202852614897</v>
      </c>
      <c r="AG3469">
        <f>AG3468*(1-(AG$1+AG$5))^($A3469-$A3468)*(1+2*(E3469/E3468-1))</f>
        <v>10.128545444588116</v>
      </c>
      <c r="AH3469">
        <f>VLOOKUP(A3469,'UVXY-IV'!A$2:E$2000,4,0)</f>
        <v>50.444499999999998</v>
      </c>
      <c r="AJ3469" s="10">
        <f t="shared" si="645"/>
        <v>-0.79921407795521582</v>
      </c>
      <c r="AK3469">
        <f t="shared" si="654"/>
        <v>128.93955846534098</v>
      </c>
      <c r="AO3469">
        <f>AO3468*(1-AO$1+H3468)^($A3469-$A3468)*(2-E3469/E3468)</f>
        <v>134.49917012952233</v>
      </c>
    </row>
    <row r="3470" spans="1:41" x14ac:dyDescent="0.25">
      <c r="A3470" s="1">
        <v>43096</v>
      </c>
      <c r="B3470" s="12">
        <v>10.47</v>
      </c>
      <c r="C3470" s="12">
        <v>12.65</v>
      </c>
      <c r="D3470">
        <v>46.828600000000002</v>
      </c>
      <c r="E3470">
        <v>41.201300000000003</v>
      </c>
      <c r="F3470">
        <v>10690.232624</v>
      </c>
      <c r="G3470">
        <v>9407.7984699999997</v>
      </c>
      <c r="H3470">
        <f>(1/(1-91/360*VLOOKUP($A3470,Tbills!$B$4:$C$974,2,1)/100))^((1)/91)-1</f>
        <v>4.0213195104277233E-5</v>
      </c>
      <c r="I3470" s="2">
        <f t="shared" si="652"/>
        <v>27.786633842785339</v>
      </c>
      <c r="J3470">
        <f>VLOOKUP(A3470,'VXX-IV'!A$1:C$4500,3,0)</f>
        <v>27.8</v>
      </c>
      <c r="K3470" s="10">
        <f t="shared" si="642"/>
        <v>-4.8079702211012432E-4</v>
      </c>
      <c r="L3470">
        <f t="shared" si="647"/>
        <v>54.99446928238622</v>
      </c>
      <c r="M3470">
        <v>5.51</v>
      </c>
      <c r="O3470">
        <f t="shared" si="648"/>
        <v>51.48318247186242</v>
      </c>
      <c r="R3470">
        <f t="shared" si="649"/>
        <v>91.277318275775372</v>
      </c>
      <c r="U3470" s="2">
        <f t="shared" si="653"/>
        <v>17.498922383857352</v>
      </c>
      <c r="V3470">
        <f>VLOOKUP(A3470,'VXZ-IV'!A$1:C$4500,3,0)</f>
        <v>17.5</v>
      </c>
      <c r="W3470" s="10">
        <f t="shared" si="655"/>
        <v>-6.157806529416554E-5</v>
      </c>
      <c r="X3470">
        <f t="shared" si="650"/>
        <v>88.666949084946424</v>
      </c>
      <c r="AA3470" s="10" t="e">
        <f t="shared" si="644"/>
        <v>#DIV/0!</v>
      </c>
      <c r="AB3470">
        <f t="shared" si="651"/>
        <v>23.020217249243235</v>
      </c>
      <c r="AC3470">
        <f>VLOOKUP(A3470,'VIXY-IV'!A$1:E$2000,4,0)</f>
        <v>23.055199999999999</v>
      </c>
      <c r="AD3470" s="10">
        <f t="shared" si="643"/>
        <v>-1.5173475292673544E-3</v>
      </c>
      <c r="AE3470">
        <f>ROW()</f>
        <v>3470</v>
      </c>
      <c r="AF3470">
        <f t="shared" si="646"/>
        <v>0.82766798418972332</v>
      </c>
      <c r="AG3470">
        <f>AG3469*(1-(AG$1+AG$5))^($A3470-$A3469)*(1+2*(E3470/E3469-1))</f>
        <v>10.128204126481354</v>
      </c>
      <c r="AH3470">
        <f>VLOOKUP(A3470,'UVXY-IV'!A$2:E$2000,4,0)</f>
        <v>50.436999999999998</v>
      </c>
      <c r="AJ3470" s="10">
        <f t="shared" si="645"/>
        <v>-0.79919098823321466</v>
      </c>
      <c r="AK3470">
        <f t="shared" si="654"/>
        <v>128.93355306124806</v>
      </c>
      <c r="AO3470">
        <f>AO3469*(1-AO$1+H3469)^($A3470-$A3469)*(2-E3470/E3469)</f>
        <v>134.49960414405172</v>
      </c>
    </row>
    <row r="3471" spans="1:41" x14ac:dyDescent="0.25">
      <c r="A3471" s="1">
        <v>43097</v>
      </c>
      <c r="B3471" s="12">
        <v>10.18</v>
      </c>
      <c r="C3471" s="12">
        <v>12.76</v>
      </c>
      <c r="D3471">
        <v>46.486699999999999</v>
      </c>
      <c r="E3471">
        <v>40.898800000000001</v>
      </c>
      <c r="F3471">
        <v>10690.662512000001</v>
      </c>
      <c r="G3471">
        <v>9407.7984699999997</v>
      </c>
      <c r="H3471">
        <f>(1/(1-91/360*VLOOKUP($A3471,Tbills!$B$4:$C$974,2,1)/100))^((1)/91)-1</f>
        <v>4.0213195104277233E-5</v>
      </c>
      <c r="I3471" s="2">
        <f t="shared" si="652"/>
        <v>27.583088433041787</v>
      </c>
      <c r="J3471">
        <f>VLOOKUP(A3471,'VXX-IV'!A$1:C$4500,3,0)</f>
        <v>27.59</v>
      </c>
      <c r="K3471" s="10">
        <f t="shared" si="642"/>
        <v>-2.5050985712982143E-4</v>
      </c>
      <c r="L3471">
        <f t="shared" si="647"/>
        <v>54.186659830986343</v>
      </c>
      <c r="M3471">
        <v>5.43</v>
      </c>
      <c r="O3471">
        <f t="shared" si="648"/>
        <v>50.914482273334926</v>
      </c>
      <c r="R3471">
        <f t="shared" si="649"/>
        <v>91.608255990185313</v>
      </c>
      <c r="U3471" s="2">
        <f t="shared" si="653"/>
        <v>17.499199367554759</v>
      </c>
      <c r="V3471">
        <f>VLOOKUP(A3471,'VXZ-IV'!A$1:C$4500,3,0)</f>
        <v>17.5</v>
      </c>
      <c r="W3471" s="10">
        <f t="shared" si="655"/>
        <v>-4.5750425442303566E-5</v>
      </c>
      <c r="X3471">
        <f t="shared" si="650"/>
        <v>88.667235203768882</v>
      </c>
      <c r="AA3471" s="10" t="e">
        <f t="shared" si="644"/>
        <v>#DIV/0!</v>
      </c>
      <c r="AB3471">
        <f t="shared" si="651"/>
        <v>22.851116699947742</v>
      </c>
      <c r="AC3471">
        <f>VLOOKUP(A3471,'VIXY-IV'!A$1:E$2000,4,0)</f>
        <v>22.885000000000002</v>
      </c>
      <c r="AD3471" s="10">
        <f t="shared" si="643"/>
        <v>-1.48058990833555E-3</v>
      </c>
      <c r="AE3471">
        <f>ROW()</f>
        <v>3471</v>
      </c>
      <c r="AF3471">
        <f t="shared" si="646"/>
        <v>0.79780564263322884</v>
      </c>
      <c r="AG3471">
        <f>AG3470*(1-(AG$1+AG$5))^($A3471-$A3470)*(1+2*(E3471/E3470-1))</f>
        <v>9.9791452549932647</v>
      </c>
      <c r="AH3471">
        <f>VLOOKUP(A3471,'UVXY-IV'!A$2:E$2000,4,0)</f>
        <v>49.6935</v>
      </c>
      <c r="AJ3471" s="10">
        <f t="shared" si="645"/>
        <v>-0.79918610572824889</v>
      </c>
      <c r="AK3471">
        <f t="shared" si="654"/>
        <v>129.87413416716959</v>
      </c>
      <c r="AO3471">
        <f>AO3470*(1-AO$1+H3470)^($A3471-$A3470)*(2-E3471/E3470)</f>
        <v>135.48753762100333</v>
      </c>
    </row>
    <row r="3472" spans="1:41" x14ac:dyDescent="0.25">
      <c r="A3472" s="1">
        <v>43098</v>
      </c>
      <c r="B3472" s="12">
        <v>11.04</v>
      </c>
      <c r="C3472" s="12">
        <v>13.09</v>
      </c>
      <c r="D3472">
        <v>47.420099999999998</v>
      </c>
      <c r="E3472">
        <v>41.718299999999999</v>
      </c>
      <c r="F3472">
        <v>10751.985156000001</v>
      </c>
      <c r="G3472">
        <v>9461.3841670000002</v>
      </c>
      <c r="H3472">
        <f>(1/(1-91/360*VLOOKUP($A3472,Tbills!$B$4:$C$974,2,1)/100))^((1)/91)-1</f>
        <v>4.0213195104277233E-5</v>
      </c>
      <c r="I3472" s="2">
        <f t="shared" si="652"/>
        <v>28.136239360512334</v>
      </c>
      <c r="J3472">
        <f>VLOOKUP(A3472,'VXX-IV'!A$1:C$4500,3,0)</f>
        <v>28.14</v>
      </c>
      <c r="K3472" s="10">
        <f t="shared" si="642"/>
        <v>-1.3364035137408692E-4</v>
      </c>
      <c r="L3472">
        <f t="shared" si="647"/>
        <v>56.357883151497646</v>
      </c>
      <c r="M3472">
        <v>5.64</v>
      </c>
      <c r="O3472">
        <f t="shared" si="648"/>
        <v>52.442995242029426</v>
      </c>
      <c r="R3472">
        <f t="shared" si="649"/>
        <v>90.686366938457368</v>
      </c>
      <c r="U3472" s="2">
        <f t="shared" si="653"/>
        <v>17.599147277909292</v>
      </c>
      <c r="V3472">
        <f>VLOOKUP(A3472,'VXZ-IV'!A$1:C$4500,3,0)</f>
        <v>17.600000000000001</v>
      </c>
      <c r="W3472" s="10">
        <f t="shared" si="655"/>
        <v>-4.8450118790288599E-5</v>
      </c>
      <c r="X3472">
        <f t="shared" si="650"/>
        <v>88.162481707016227</v>
      </c>
      <c r="AA3472" s="10" t="e">
        <f t="shared" si="644"/>
        <v>#DIV/0!</v>
      </c>
      <c r="AB3472">
        <f t="shared" si="651"/>
        <v>23.30890272057129</v>
      </c>
      <c r="AC3472">
        <f>VLOOKUP(A3472,'VIXY-IV'!A$1:E$2000,4,0)</f>
        <v>23.343800000000002</v>
      </c>
      <c r="AD3472" s="10">
        <f t="shared" si="643"/>
        <v>-1.4949271082134175E-3</v>
      </c>
      <c r="AE3472">
        <f>ROW()</f>
        <v>3472</v>
      </c>
      <c r="AF3472">
        <f t="shared" si="646"/>
        <v>0.84339190221543159</v>
      </c>
      <c r="AG3472">
        <f>AG3471*(1-(AG$1+AG$5))^($A3472-$A3471)*(1+2*(E3472/E3471-1))</f>
        <v>10.378705005196274</v>
      </c>
      <c r="AH3472">
        <f>VLOOKUP(A3472,'UVXY-IV'!A$2:E$2000,4,0)</f>
        <v>51.680999999999997</v>
      </c>
      <c r="AJ3472" s="10">
        <f t="shared" si="645"/>
        <v>-0.79917755064344198</v>
      </c>
      <c r="AK3472">
        <f t="shared" si="654"/>
        <v>127.26588429379002</v>
      </c>
      <c r="AO3472">
        <f>AO3471*(1-AO$1+H3471)^($A3472-$A3471)*(2-E3472/E3471)</f>
        <v>132.77316667968734</v>
      </c>
    </row>
    <row r="3473" spans="1:41" x14ac:dyDescent="0.25">
      <c r="A3473" s="1">
        <v>43102</v>
      </c>
      <c r="B3473" s="12">
        <v>9.77</v>
      </c>
      <c r="C3473" s="12">
        <v>12.61</v>
      </c>
      <c r="D3473">
        <v>45.198399999999999</v>
      </c>
      <c r="E3473">
        <v>39.756999999999998</v>
      </c>
      <c r="F3473">
        <v>10512.812405000001</v>
      </c>
      <c r="G3473">
        <v>9249.3982340000002</v>
      </c>
      <c r="H3473">
        <f>(1/(1-91/360*VLOOKUP($A3473,Tbills!$B$4:$C$974,2,1)/100))^((1)/91)-1</f>
        <v>3.9934366838911828E-5</v>
      </c>
      <c r="I3473" s="2">
        <f t="shared" si="652"/>
        <v>26.815400433135466</v>
      </c>
      <c r="J3473">
        <f>VLOOKUP(A3473,'VXX-IV'!A$1:C$4500,3,0)</f>
        <v>26.82</v>
      </c>
      <c r="K3473" s="10">
        <f t="shared" si="642"/>
        <v>-1.714976459558093E-4</v>
      </c>
      <c r="L3473">
        <f t="shared" si="647"/>
        <v>51.057706879209704</v>
      </c>
      <c r="M3473">
        <v>5.1100000000000003</v>
      </c>
      <c r="O3473">
        <f t="shared" si="648"/>
        <v>48.738175843438519</v>
      </c>
      <c r="R3473">
        <f t="shared" si="649"/>
        <v>92.801300967353313</v>
      </c>
      <c r="U3473" s="2">
        <f t="shared" si="653"/>
        <v>17.205984415740051</v>
      </c>
      <c r="V3473">
        <f>VLOOKUP(A3473,'VXZ-IV'!A$1:C$4500,3,0)</f>
        <v>17.21</v>
      </c>
      <c r="W3473" s="10">
        <f t="shared" si="655"/>
        <v>-2.3332854502899902E-4</v>
      </c>
      <c r="X3473">
        <f t="shared" si="650"/>
        <v>90.138858781395001</v>
      </c>
      <c r="AA3473" s="10" t="e">
        <f t="shared" si="644"/>
        <v>#DIV/0!</v>
      </c>
      <c r="AB3473">
        <f t="shared" si="651"/>
        <v>22.212747923283501</v>
      </c>
      <c r="AC3473">
        <f>VLOOKUP(A3473,'VIXY-IV'!A$1:E$2000,4,0)</f>
        <v>22.2441</v>
      </c>
      <c r="AD3473" s="10">
        <f t="shared" si="643"/>
        <v>-1.409455842965035E-3</v>
      </c>
      <c r="AE3473">
        <f>ROW()</f>
        <v>3473</v>
      </c>
      <c r="AF3473">
        <f t="shared" si="646"/>
        <v>0.77478191911181604</v>
      </c>
      <c r="AG3473">
        <f>AG3472*(1-(AG$1+AG$5))^($A3473-$A3472)*(1+2*(E3473/E3472-1))</f>
        <v>9.4015707143942304</v>
      </c>
      <c r="AH3473">
        <v>9.3623999999999992</v>
      </c>
      <c r="AK3473">
        <f t="shared" si="654"/>
        <v>133.22420513286684</v>
      </c>
      <c r="AM3473">
        <v>133.28319999999999</v>
      </c>
      <c r="AO3473">
        <f>AO3472*(1-AO$1+H3472)^($A3473-$A3472)*(2-E3473/E3472)</f>
        <v>139.01701816401345</v>
      </c>
    </row>
    <row r="3474" spans="1:41" x14ac:dyDescent="0.25">
      <c r="A3474" s="1">
        <v>43103</v>
      </c>
      <c r="B3474" s="12">
        <v>9.15</v>
      </c>
      <c r="C3474" s="12">
        <v>12.32</v>
      </c>
      <c r="D3474">
        <v>44.500100000000003</v>
      </c>
      <c r="E3474">
        <v>39.141199999999998</v>
      </c>
      <c r="F3474">
        <v>10365.952501</v>
      </c>
      <c r="G3474">
        <v>9119.8183669999999</v>
      </c>
      <c r="H3474">
        <f>(1/(1-91/360*VLOOKUP($A3474,Tbills!$B$4:$C$974,2,1)/100))^((1)/91)-1</f>
        <v>3.9934366838911828E-5</v>
      </c>
      <c r="I3474" s="2">
        <f t="shared" si="652"/>
        <v>26.400467808662363</v>
      </c>
      <c r="J3474">
        <f>VLOOKUP(A3474,'VXX-IV'!A$1:C$4500,3,0)</f>
        <v>26.41</v>
      </c>
      <c r="K3474" s="10">
        <f t="shared" si="642"/>
        <v>-3.6093113735846671E-4</v>
      </c>
      <c r="L3474">
        <f t="shared" si="647"/>
        <v>49.475770612165277</v>
      </c>
      <c r="M3474">
        <v>4.95</v>
      </c>
      <c r="O3474">
        <f t="shared" si="648"/>
        <v>47.604206147094033</v>
      </c>
      <c r="R3474">
        <f t="shared" si="649"/>
        <v>93.515777492541972</v>
      </c>
      <c r="U3474" s="2">
        <f t="shared" si="653"/>
        <v>16.965209817402286</v>
      </c>
      <c r="V3474">
        <f>VLOOKUP(A3474,'VXZ-IV'!A$1:C$4500,3,0)</f>
        <v>16.97</v>
      </c>
      <c r="W3474" s="10">
        <f t="shared" si="655"/>
        <v>-2.8227357676557929E-4</v>
      </c>
      <c r="X3474">
        <f t="shared" si="650"/>
        <v>91.401932698424147</v>
      </c>
      <c r="AA3474" s="10" t="e">
        <f t="shared" si="644"/>
        <v>#DIV/0!</v>
      </c>
      <c r="AB3474">
        <f t="shared" si="651"/>
        <v>21.868610150444667</v>
      </c>
      <c r="AC3474">
        <f>VLOOKUP(A3474,'VIXY-IV'!A$1:E$2000,4,0)</f>
        <v>21.8993</v>
      </c>
      <c r="AD3474" s="10">
        <f t="shared" si="643"/>
        <v>-1.4014077872503972E-3</v>
      </c>
      <c r="AE3474">
        <f>ROW()</f>
        <v>3474</v>
      </c>
      <c r="AF3474">
        <f t="shared" si="646"/>
        <v>0.74269480519480524</v>
      </c>
      <c r="AG3474">
        <f>AG3473*(1-(AG$1+AG$5))^($A3474-$A3473)*(1+2*(E3474/E3473-1))</f>
        <v>9.1100200412759271</v>
      </c>
      <c r="AH3474">
        <v>9.0717999999999996</v>
      </c>
      <c r="AK3474">
        <f t="shared" si="654"/>
        <v>135.28142659805457</v>
      </c>
      <c r="AM3474">
        <v>135.33789999999999</v>
      </c>
      <c r="AO3474">
        <f>AO3473*(1-AO$1+H3473)^($A3474-$A3473)*(2-E3474/E3473)</f>
        <v>141.17068231929005</v>
      </c>
    </row>
    <row r="3475" spans="1:41" x14ac:dyDescent="0.25">
      <c r="A3475" s="1">
        <v>43104</v>
      </c>
      <c r="B3475" s="12">
        <v>9.2200000000000006</v>
      </c>
      <c r="C3475" s="12">
        <v>12.24</v>
      </c>
      <c r="D3475">
        <v>44.316299999999998</v>
      </c>
      <c r="E3475">
        <v>38.978000000000002</v>
      </c>
      <c r="F3475">
        <v>10415.352509</v>
      </c>
      <c r="G3475">
        <v>9162.9156010000006</v>
      </c>
      <c r="H3475">
        <f>(1/(1-91/360*VLOOKUP($A3475,Tbills!$B$4:$C$974,2,1)/100))^((1)/91)-1</f>
        <v>3.9934366838911828E-5</v>
      </c>
      <c r="I3475" s="2">
        <f t="shared" si="652"/>
        <v>26.29078414403039</v>
      </c>
      <c r="J3475">
        <f>VLOOKUP(A3475,'VXX-IV'!A$1:C$4500,3,0)</f>
        <v>26.3</v>
      </c>
      <c r="K3475" s="10">
        <f t="shared" si="642"/>
        <v>-3.504127745098673E-4</v>
      </c>
      <c r="L3475">
        <f t="shared" si="647"/>
        <v>49.062931605414136</v>
      </c>
      <c r="M3475">
        <v>4.91</v>
      </c>
      <c r="O3475">
        <f t="shared" si="648"/>
        <v>47.304881978827652</v>
      </c>
      <c r="R3475">
        <f t="shared" si="649"/>
        <v>93.706499186721487</v>
      </c>
      <c r="U3475" s="2">
        <f t="shared" si="653"/>
        <v>17.045643618196237</v>
      </c>
      <c r="V3475">
        <f>VLOOKUP(A3475,'VXZ-IV'!A$1:C$4500,3,0)</f>
        <v>17.05</v>
      </c>
      <c r="W3475" s="10">
        <f t="shared" si="655"/>
        <v>-2.5550626415038469E-4</v>
      </c>
      <c r="X3475">
        <f t="shared" si="650"/>
        <v>90.970265693664885</v>
      </c>
      <c r="AA3475" s="10" t="e">
        <f t="shared" si="644"/>
        <v>#DIV/0!</v>
      </c>
      <c r="AB3475">
        <f t="shared" si="651"/>
        <v>21.777346513856465</v>
      </c>
      <c r="AC3475">
        <f>VLOOKUP(A3475,'VIXY-IV'!A$1:E$2000,4,0)</f>
        <v>21.8081</v>
      </c>
      <c r="AD3475" s="10">
        <f t="shared" si="643"/>
        <v>-1.4101864052133983E-3</v>
      </c>
      <c r="AE3475">
        <f>ROW()</f>
        <v>3475</v>
      </c>
      <c r="AF3475">
        <f t="shared" si="646"/>
        <v>0.75326797385620914</v>
      </c>
      <c r="AG3475">
        <f>AG3474*(1-(AG$1+AG$5))^($A3475-$A3474)*(1+2*(E3475/E3474-1))</f>
        <v>9.0337467921521739</v>
      </c>
      <c r="AH3475">
        <v>8.9957999999999991</v>
      </c>
      <c r="AK3475">
        <f t="shared" si="654"/>
        <v>135.83915810581604</v>
      </c>
      <c r="AM3475">
        <v>135.89830000000001</v>
      </c>
      <c r="AO3475">
        <f>AO3474*(1-AO$1+H3474)^($A3475-$A3474)*(2-E3475/E3474)</f>
        <v>141.75971415980499</v>
      </c>
    </row>
    <row r="3476" spans="1:41" x14ac:dyDescent="0.25">
      <c r="A3476" s="1">
        <v>43105</v>
      </c>
      <c r="B3476" s="12">
        <v>9.2200000000000006</v>
      </c>
      <c r="C3476" s="12">
        <v>12.06</v>
      </c>
      <c r="D3476">
        <v>43.926200000000001</v>
      </c>
      <c r="E3476">
        <v>38.633400000000002</v>
      </c>
      <c r="F3476">
        <v>10329.150545</v>
      </c>
      <c r="G3476">
        <v>9086.7134320000005</v>
      </c>
      <c r="H3476">
        <f>(1/(1-91/360*VLOOKUP($A3476,Tbills!$B$4:$C$974,2,1)/100))^((1)/91)-1</f>
        <v>3.9934366838911828E-5</v>
      </c>
      <c r="I3476" s="2">
        <f t="shared" si="652"/>
        <v>26.058720674061171</v>
      </c>
      <c r="J3476">
        <f>VLOOKUP(A3476,'VXX-IV'!A$1:C$4500,3,0)</f>
        <v>26.07</v>
      </c>
      <c r="K3476" s="10">
        <f t="shared" si="642"/>
        <v>-4.3265538698999961E-4</v>
      </c>
      <c r="L3476">
        <f t="shared" si="647"/>
        <v>48.195158128892757</v>
      </c>
      <c r="M3476">
        <v>4.82</v>
      </c>
      <c r="O3476">
        <f t="shared" si="648"/>
        <v>46.675983505117742</v>
      </c>
      <c r="R3476">
        <f t="shared" si="649"/>
        <v>94.11646858715909</v>
      </c>
      <c r="U3476" s="2">
        <f t="shared" si="653"/>
        <v>16.904154302566056</v>
      </c>
      <c r="V3476">
        <f>VLOOKUP(A3476,'VXZ-IV'!A$1:C$4500,3,0)</f>
        <v>16.91</v>
      </c>
      <c r="W3476" s="10">
        <f t="shared" si="655"/>
        <v>-3.4569470336753838E-4</v>
      </c>
      <c r="X3476">
        <f t="shared" si="650"/>
        <v>91.727078226611027</v>
      </c>
      <c r="AA3476" s="10" t="e">
        <f t="shared" si="644"/>
        <v>#DIV/0!</v>
      </c>
      <c r="AB3476">
        <f t="shared" si="651"/>
        <v>21.584734193737898</v>
      </c>
      <c r="AC3476">
        <f>VLOOKUP(A3476,'VIXY-IV'!A$1:E$2000,4,0)</f>
        <v>21.615500000000001</v>
      </c>
      <c r="AD3476" s="10">
        <f t="shared" si="643"/>
        <v>-1.4233215175268876E-3</v>
      </c>
      <c r="AE3476">
        <f>ROW()</f>
        <v>3476</v>
      </c>
      <c r="AF3476">
        <f t="shared" si="646"/>
        <v>0.76451077943615264</v>
      </c>
      <c r="AG3476">
        <f>AG3475*(1-(AG$1+AG$5))^($A3476-$A3475)*(1+2*(E3476/E3475-1))</f>
        <v>8.8737151242125094</v>
      </c>
      <c r="AH3476">
        <v>8.8366000000000007</v>
      </c>
      <c r="AK3476">
        <f t="shared" si="654"/>
        <v>137.03371373758137</v>
      </c>
      <c r="AM3476">
        <v>137.09289999999999</v>
      </c>
      <c r="AO3476">
        <f>AO3475*(1-AO$1+H3475)^($A3476-$A3475)*(2-E3476/E3475)</f>
        <v>143.01341704551683</v>
      </c>
    </row>
    <row r="3477" spans="1:41" x14ac:dyDescent="0.25">
      <c r="A3477" s="1">
        <v>43108</v>
      </c>
      <c r="B3477" s="12">
        <v>9.52</v>
      </c>
      <c r="C3477" s="12">
        <v>12.15</v>
      </c>
      <c r="D3477">
        <v>43.805500000000002</v>
      </c>
      <c r="E3477">
        <v>38.522599999999997</v>
      </c>
      <c r="F3477">
        <v>10307.793041999999</v>
      </c>
      <c r="G3477">
        <v>9066.8362460000008</v>
      </c>
      <c r="H3477">
        <f>(1/(1-91/360*VLOOKUP($A3477,Tbills!$B$4:$C$974,2,1)/100))^((1)/91)-1</f>
        <v>3.9794955388305908E-5</v>
      </c>
      <c r="I3477" s="2">
        <f t="shared" si="652"/>
        <v>25.985215836982235</v>
      </c>
      <c r="J3477">
        <f>VLOOKUP(A3477,'VXX-IV'!A$1:C$4500,3,0)</f>
        <v>26</v>
      </c>
      <c r="K3477" s="10">
        <f t="shared" si="642"/>
        <v>-5.6862165452942204E-4</v>
      </c>
      <c r="L3477">
        <f t="shared" si="647"/>
        <v>47.917934385081423</v>
      </c>
      <c r="M3477">
        <v>4.8</v>
      </c>
      <c r="O3477">
        <f t="shared" si="648"/>
        <v>46.470486203661004</v>
      </c>
      <c r="R3477">
        <f t="shared" si="649"/>
        <v>94.238649417432697</v>
      </c>
      <c r="U3477" s="2">
        <f t="shared" si="653"/>
        <v>16.867967752656483</v>
      </c>
      <c r="V3477">
        <f>VLOOKUP(A3477,'VXZ-IV'!A$1:C$4500,3,0)</f>
        <v>16.87</v>
      </c>
      <c r="W3477" s="10">
        <f t="shared" si="655"/>
        <v>-1.2046516559083287E-4</v>
      </c>
      <c r="X3477">
        <f t="shared" si="650"/>
        <v>91.928505795692104</v>
      </c>
      <c r="AA3477" s="10" t="e">
        <f t="shared" si="644"/>
        <v>#DIV/0!</v>
      </c>
      <c r="AB3477">
        <f t="shared" si="651"/>
        <v>21.522586269837131</v>
      </c>
      <c r="AC3477">
        <f>VLOOKUP(A3477,'VIXY-IV'!A$1:E$2000,4,0)</f>
        <v>21.553699999999999</v>
      </c>
      <c r="AD3477" s="10">
        <f t="shared" si="643"/>
        <v>-1.4435447353757791E-3</v>
      </c>
      <c r="AE3477">
        <f>ROW()</f>
        <v>3477</v>
      </c>
      <c r="AF3477">
        <f t="shared" si="646"/>
        <v>0.78353909465020566</v>
      </c>
      <c r="AG3477">
        <f>AG3476*(1-(AG$1+AG$5))^($A3477-$A3476)*(1+2*(E3477/E3476-1))</f>
        <v>8.8219238454871594</v>
      </c>
      <c r="AH3477">
        <v>8.7853999999999992</v>
      </c>
      <c r="AK3477">
        <f t="shared" si="654"/>
        <v>137.40752313565935</v>
      </c>
      <c r="AM3477">
        <v>137.47829999999999</v>
      </c>
      <c r="AO3477">
        <f>AO3476*(1-AO$1+H3476)^($A3477-$A3476)*(2-E3477/E3476)</f>
        <v>143.42484580712159</v>
      </c>
    </row>
    <row r="3478" spans="1:41" x14ac:dyDescent="0.25">
      <c r="A3478" s="1">
        <v>43109</v>
      </c>
      <c r="B3478" s="12">
        <v>10.08</v>
      </c>
      <c r="C3478" s="12">
        <v>12.41</v>
      </c>
      <c r="D3478">
        <v>44.307899999999997</v>
      </c>
      <c r="E3478">
        <v>38.962899999999998</v>
      </c>
      <c r="F3478">
        <v>10287.445211</v>
      </c>
      <c r="G3478">
        <v>9048.5772789999992</v>
      </c>
      <c r="H3478">
        <f>(1/(1-91/360*VLOOKUP($A3478,Tbills!$B$4:$C$974,2,1)/100))^((1)/91)-1</f>
        <v>3.9794955388305908E-5</v>
      </c>
      <c r="I3478" s="2">
        <f t="shared" si="652"/>
        <v>26.282596266708961</v>
      </c>
      <c r="J3478">
        <f>VLOOKUP(A3478,'VXX-IV'!A$1:C$4500,3,0)</f>
        <v>26.29</v>
      </c>
      <c r="K3478" s="10">
        <f t="shared" si="642"/>
        <v>-2.8161785055302868E-4</v>
      </c>
      <c r="L3478">
        <f t="shared" si="647"/>
        <v>49.013040045163194</v>
      </c>
      <c r="M3478">
        <v>4.91</v>
      </c>
      <c r="O3478">
        <f t="shared" si="648"/>
        <v>47.2656057511753</v>
      </c>
      <c r="R3478">
        <f t="shared" si="649"/>
        <v>93.695856068488624</v>
      </c>
      <c r="U3478" s="2">
        <f t="shared" si="653"/>
        <v>16.834259490026035</v>
      </c>
      <c r="V3478">
        <f>VLOOKUP(A3478,'VXZ-IV'!A$1:C$4500,3,0)</f>
        <v>16.84</v>
      </c>
      <c r="W3478" s="10">
        <f t="shared" si="655"/>
        <v>-3.4088539037790966E-4</v>
      </c>
      <c r="X3478">
        <f t="shared" si="650"/>
        <v>92.113891881596004</v>
      </c>
      <c r="AA3478" s="10" t="e">
        <f t="shared" si="644"/>
        <v>#DIV/0!</v>
      </c>
      <c r="AB3478">
        <f t="shared" si="651"/>
        <v>21.768499985199281</v>
      </c>
      <c r="AC3478">
        <f>VLOOKUP(A3478,'VIXY-IV'!A$1:E$2000,4,0)</f>
        <v>21.8002</v>
      </c>
      <c r="AD3478" s="10">
        <f t="shared" si="643"/>
        <v>-1.4541157787872905E-3</v>
      </c>
      <c r="AE3478">
        <f>ROW()</f>
        <v>3478</v>
      </c>
      <c r="AF3478">
        <f t="shared" si="646"/>
        <v>0.81224818694601131</v>
      </c>
      <c r="AG3478">
        <f>AG3477*(1-(AG$1+AG$5))^($A3478-$A3477)*(1+2*(E3478/E3477-1))</f>
        <v>9.0232828422609224</v>
      </c>
      <c r="AH3478">
        <v>8.9857999999999993</v>
      </c>
      <c r="AK3478">
        <f t="shared" si="654"/>
        <v>135.830675995711</v>
      </c>
      <c r="AM3478">
        <v>135.9034</v>
      </c>
      <c r="AO3478">
        <f>AO3477*(1-AO$1+H3477)^($A3478-$A3477)*(2-E3478/E3477)</f>
        <v>141.78594763081313</v>
      </c>
    </row>
    <row r="3479" spans="1:41" x14ac:dyDescent="0.25">
      <c r="A3479" s="1">
        <v>43110</v>
      </c>
      <c r="B3479" s="12">
        <v>9.82</v>
      </c>
      <c r="C3479" s="12">
        <v>12.36</v>
      </c>
      <c r="D3479">
        <v>43.630699999999997</v>
      </c>
      <c r="E3479">
        <v>38.3658</v>
      </c>
      <c r="F3479">
        <v>10187.855132000001</v>
      </c>
      <c r="G3479">
        <v>8960.6202699999994</v>
      </c>
      <c r="H3479">
        <f>(1/(1-91/360*VLOOKUP($A3479,Tbills!$B$4:$C$974,2,1)/100))^((1)/91)-1</f>
        <v>3.9794955388305908E-5</v>
      </c>
      <c r="I3479" s="2">
        <f t="shared" si="652"/>
        <v>25.880263149895246</v>
      </c>
      <c r="J3479">
        <f>VLOOKUP(A3479,'VXX-IV'!A$1:C$4500,3,0)</f>
        <v>25.89</v>
      </c>
      <c r="K3479" s="10">
        <f t="shared" ref="K3479:K3515" si="656">I3479/J3479-1</f>
        <v>-3.7608536518940472E-4</v>
      </c>
      <c r="L3479">
        <f t="shared" si="647"/>
        <v>47.510549517989986</v>
      </c>
      <c r="M3479">
        <v>4.76</v>
      </c>
      <c r="O3479">
        <f t="shared" si="648"/>
        <v>46.177543189604336</v>
      </c>
      <c r="R3479">
        <f t="shared" si="649"/>
        <v>94.409524798555879</v>
      </c>
      <c r="U3479" s="2">
        <f t="shared" si="653"/>
        <v>16.670884900833947</v>
      </c>
      <c r="V3479">
        <f>VLOOKUP(A3479,'VXZ-IV'!A$1:C$4500,3,0)</f>
        <v>16.670000000000002</v>
      </c>
      <c r="W3479" s="10">
        <f t="shared" si="655"/>
        <v>5.3083433350087361E-5</v>
      </c>
      <c r="X3479">
        <f t="shared" si="650"/>
        <v>93.009549390555847</v>
      </c>
      <c r="AA3479" s="10" t="e">
        <f t="shared" si="644"/>
        <v>#DIV/0!</v>
      </c>
      <c r="AB3479">
        <f t="shared" si="651"/>
        <v>21.434820574422965</v>
      </c>
      <c r="AC3479">
        <f>VLOOKUP(A3479,'VIXY-IV'!A$1:E$2000,4,0)</f>
        <v>21.465599999999998</v>
      </c>
      <c r="AD3479" s="10">
        <f t="shared" ref="AD3479:AD3542" si="657">AB3479/AC3479-1</f>
        <v>-1.4338954223052092E-3</v>
      </c>
      <c r="AE3479">
        <f>ROW()</f>
        <v>3479</v>
      </c>
      <c r="AF3479">
        <f t="shared" si="646"/>
        <v>0.79449838187702271</v>
      </c>
      <c r="AG3479">
        <f>AG3478*(1-(AG$1+AG$5))^($A3479-$A3478)*(1+2*(E3479/E3478-1))</f>
        <v>8.7464274545815073</v>
      </c>
      <c r="AH3479">
        <v>8.7096</v>
      </c>
      <c r="AK3479">
        <f t="shared" si="654"/>
        <v>137.90583533512046</v>
      </c>
      <c r="AM3479">
        <v>137.98179999999999</v>
      </c>
      <c r="AN3479" s="10">
        <f t="shared" ref="AN3479:AN3496" si="658">AK3479/AM3479-1</f>
        <v>-5.5054119369024601E-4</v>
      </c>
      <c r="AO3479">
        <f>AO3478*(1-AO$1+H3478)^($A3479-$A3478)*(2-E3479/E3478)</f>
        <v>143.95919816445016</v>
      </c>
    </row>
    <row r="3480" spans="1:41" x14ac:dyDescent="0.25">
      <c r="A3480" s="1">
        <v>43111</v>
      </c>
      <c r="B3480" s="12">
        <v>9.8800000000000008</v>
      </c>
      <c r="C3480" s="12">
        <v>12.16</v>
      </c>
      <c r="D3480">
        <v>43.564900000000002</v>
      </c>
      <c r="E3480">
        <v>38.306399999999996</v>
      </c>
      <c r="F3480">
        <v>10105.586018</v>
      </c>
      <c r="G3480">
        <v>8887.9047530000007</v>
      </c>
      <c r="H3480">
        <f>(1/(1-91/360*VLOOKUP($A3480,Tbills!$B$4:$C$974,2,1)/100))^((1)/91)-1</f>
        <v>3.9794955388305908E-5</v>
      </c>
      <c r="I3480" s="2">
        <f t="shared" si="652"/>
        <v>25.840602702647125</v>
      </c>
      <c r="J3480">
        <f>VLOOKUP(A3480,'VXX-IV'!A$1:C$4500,3,0)</f>
        <v>25.85</v>
      </c>
      <c r="K3480" s="10">
        <f t="shared" si="656"/>
        <v>-3.635318124903808E-4</v>
      </c>
      <c r="L3480">
        <f t="shared" si="647"/>
        <v>47.363176468536452</v>
      </c>
      <c r="M3480">
        <v>4.74</v>
      </c>
      <c r="O3480">
        <f t="shared" si="648"/>
        <v>46.068748840610446</v>
      </c>
      <c r="R3480">
        <f t="shared" si="649"/>
        <v>94.478338625009158</v>
      </c>
      <c r="U3480" s="2">
        <f t="shared" si="653"/>
        <v>16.535860718775293</v>
      </c>
      <c r="V3480">
        <f>VLOOKUP(A3480,'VXZ-IV'!A$1:C$4500,3,0)</f>
        <v>16.54</v>
      </c>
      <c r="W3480" s="10">
        <f t="shared" si="655"/>
        <v>-2.5025884067142457E-4</v>
      </c>
      <c r="X3480">
        <f t="shared" si="650"/>
        <v>93.76458610220925</v>
      </c>
      <c r="AA3480" s="10" t="e">
        <f t="shared" si="644"/>
        <v>#DIV/0!</v>
      </c>
      <c r="AB3480">
        <f t="shared" si="651"/>
        <v>21.401553406986455</v>
      </c>
      <c r="AC3480">
        <f>VLOOKUP(A3480,'VIXY-IV'!A$1:E$2000,4,0)</f>
        <v>21.432500000000001</v>
      </c>
      <c r="AD3480" s="10">
        <f t="shared" si="657"/>
        <v>-1.4439096238677562E-3</v>
      </c>
      <c r="AE3480">
        <f>ROW()</f>
        <v>3480</v>
      </c>
      <c r="AF3480">
        <f t="shared" si="646"/>
        <v>0.8125</v>
      </c>
      <c r="AG3480">
        <f>AG3479*(1-(AG$1+AG$5))^($A3480-$A3479)*(1+2*(E3480/E3479-1))</f>
        <v>8.7190502435566568</v>
      </c>
      <c r="AH3480">
        <v>8.6822999999999997</v>
      </c>
      <c r="AK3480">
        <f t="shared" si="654"/>
        <v>138.11291562843064</v>
      </c>
      <c r="AM3480">
        <v>138.1848</v>
      </c>
      <c r="AN3480" s="10">
        <f t="shared" si="658"/>
        <v>-5.2020462141533219E-4</v>
      </c>
      <c r="AO3480">
        <f>AO3479*(1-AO$1+H3479)^($A3480-$A3479)*(2-E3480/E3479)</f>
        <v>144.18248851400136</v>
      </c>
    </row>
    <row r="3481" spans="1:41" x14ac:dyDescent="0.25">
      <c r="A3481" s="1">
        <v>43112</v>
      </c>
      <c r="B3481" s="12">
        <v>10.16</v>
      </c>
      <c r="C3481" s="12">
        <v>12.2</v>
      </c>
      <c r="D3481">
        <v>43.947299999999998</v>
      </c>
      <c r="E3481">
        <v>38.641100000000002</v>
      </c>
      <c r="F3481">
        <v>10093.898021000001</v>
      </c>
      <c r="G3481">
        <v>8877.2714169999999</v>
      </c>
      <c r="H3481">
        <f>(1/(1-91/360*VLOOKUP($A3481,Tbills!$B$4:$C$974,2,1)/100))^((1)/91)-1</f>
        <v>3.9794955388305908E-5</v>
      </c>
      <c r="I3481" s="2">
        <f t="shared" si="652"/>
        <v>26.066788368128936</v>
      </c>
      <c r="J3481">
        <f>VLOOKUP(A3481,'VXX-IV'!A$1:C$4500,3,0)</f>
        <v>26.08</v>
      </c>
      <c r="K3481" s="10">
        <f t="shared" si="656"/>
        <v>-5.0658097665112756E-4</v>
      </c>
      <c r="L3481">
        <f t="shared" si="647"/>
        <v>48.190581873504989</v>
      </c>
      <c r="M3481">
        <v>4.82</v>
      </c>
      <c r="O3481">
        <f t="shared" si="648"/>
        <v>46.670960665071803</v>
      </c>
      <c r="R3481">
        <f t="shared" si="649"/>
        <v>94.061336779115734</v>
      </c>
      <c r="U3481" s="2">
        <f t="shared" si="653"/>
        <v>16.516332807984742</v>
      </c>
      <c r="V3481">
        <f>VLOOKUP(A3481,'VXZ-IV'!A$1:C$4500,3,0)</f>
        <v>16.52</v>
      </c>
      <c r="W3481" s="10">
        <f t="shared" si="655"/>
        <v>-2.2198498881698114E-4</v>
      </c>
      <c r="X3481">
        <f t="shared" si="650"/>
        <v>93.877028103671606</v>
      </c>
      <c r="AA3481" s="10" t="e">
        <f t="shared" si="644"/>
        <v>#DIV/0!</v>
      </c>
      <c r="AB3481">
        <f t="shared" si="651"/>
        <v>21.588466940791236</v>
      </c>
      <c r="AC3481">
        <f>VLOOKUP(A3481,'VIXY-IV'!A$1:E$2000,4,0)</f>
        <v>21.6204</v>
      </c>
      <c r="AD3481" s="10">
        <f t="shared" si="657"/>
        <v>-1.4769874381955761E-3</v>
      </c>
      <c r="AE3481">
        <f>ROW()</f>
        <v>3481</v>
      </c>
      <c r="AF3481">
        <f t="shared" si="646"/>
        <v>0.83278688524590172</v>
      </c>
      <c r="AG3481">
        <f>AG3480*(1-(AG$1+AG$5))^($A3481-$A3480)*(1+2*(E3481/E3480-1))</f>
        <v>8.8711157041992461</v>
      </c>
      <c r="AH3481">
        <v>8.8336000000000006</v>
      </c>
      <c r="AK3481">
        <f t="shared" si="654"/>
        <v>136.8997854006424</v>
      </c>
      <c r="AM3481">
        <v>136.9692</v>
      </c>
      <c r="AN3481" s="10">
        <f t="shared" si="658"/>
        <v>-5.0678984295449148E-4</v>
      </c>
      <c r="AO3481">
        <f>AO3480*(1-AO$1+H3480)^($A3481-$A3480)*(2-E3481/E3480)</f>
        <v>142.92310360875342</v>
      </c>
    </row>
    <row r="3482" spans="1:41" x14ac:dyDescent="0.25">
      <c r="A3482" s="1">
        <v>43116</v>
      </c>
      <c r="B3482" s="12">
        <v>11.66</v>
      </c>
      <c r="C3482" s="12">
        <v>13.23</v>
      </c>
      <c r="D3482">
        <v>45.646500000000003</v>
      </c>
      <c r="E3482">
        <v>40.128999999999998</v>
      </c>
      <c r="F3482">
        <v>10372.273606000001</v>
      </c>
      <c r="G3482">
        <v>9120.6809749999993</v>
      </c>
      <c r="H3482">
        <f>(1/(1-91/360*VLOOKUP($A3482,Tbills!$B$4:$C$974,2,1)/100))^((1)/91)-1</f>
        <v>3.9794955388305908E-5</v>
      </c>
      <c r="I3482" s="2">
        <f t="shared" si="652"/>
        <v>27.072006872331844</v>
      </c>
      <c r="J3482">
        <f>VLOOKUP(A3482,'VXX-IV'!A$1:C$4500,3,0)</f>
        <v>27.08</v>
      </c>
      <c r="K3482" s="10">
        <f t="shared" si="656"/>
        <v>-2.9516719601752062E-4</v>
      </c>
      <c r="L3482">
        <f t="shared" si="647"/>
        <v>51.900676300031691</v>
      </c>
      <c r="M3482">
        <v>5.2</v>
      </c>
      <c r="O3482">
        <f t="shared" si="648"/>
        <v>49.359948950791839</v>
      </c>
      <c r="R3482">
        <f t="shared" si="649"/>
        <v>92.233711379427263</v>
      </c>
      <c r="U3482" s="2">
        <f t="shared" si="653"/>
        <v>16.970174884627621</v>
      </c>
      <c r="V3482">
        <f>VLOOKUP(A3482,'VXZ-IV'!A$1:C$4500,3,0)</f>
        <v>16.97</v>
      </c>
      <c r="W3482" s="10">
        <f t="shared" si="655"/>
        <v>1.030551724356954E-5</v>
      </c>
      <c r="X3482">
        <f t="shared" si="650"/>
        <v>91.30400099768228</v>
      </c>
      <c r="AA3482" s="10" t="e">
        <f t="shared" si="644"/>
        <v>#DIV/0!</v>
      </c>
      <c r="AB3482">
        <f t="shared" si="651"/>
        <v>22.419406687431163</v>
      </c>
      <c r="AC3482">
        <f>VLOOKUP(A3482,'VIXY-IV'!A$1:E$2000,4,0)</f>
        <v>22.451699999999999</v>
      </c>
      <c r="AD3482" s="10">
        <f t="shared" si="657"/>
        <v>-1.4383459857755243E-3</v>
      </c>
      <c r="AE3482">
        <f>ROW()</f>
        <v>3482</v>
      </c>
      <c r="AF3482">
        <f t="shared" si="646"/>
        <v>0.88133030990173844</v>
      </c>
      <c r="AG3482">
        <f>AG3481*(1-(AG$1+AG$5))^($A3482-$A3481)*(1+2*(E3482/E3481-1))</f>
        <v>9.5530037473286473</v>
      </c>
      <c r="AH3482">
        <v>9.5124999999999993</v>
      </c>
      <c r="AK3482">
        <f t="shared" si="654"/>
        <v>131.60385172753485</v>
      </c>
      <c r="AM3482">
        <v>131.6491</v>
      </c>
      <c r="AN3482" s="10">
        <f t="shared" si="658"/>
        <v>-3.4370362171221025E-4</v>
      </c>
      <c r="AO3482">
        <f>AO3481*(1-AO$1+H3481)^($A3482-$A3481)*(2-E3482/E3481)</f>
        <v>137.42130295536333</v>
      </c>
    </row>
    <row r="3483" spans="1:41" x14ac:dyDescent="0.25">
      <c r="A3483" s="1">
        <v>43117</v>
      </c>
      <c r="B3483" s="12">
        <v>11.91</v>
      </c>
      <c r="C3483" s="12">
        <v>13.25</v>
      </c>
      <c r="D3483">
        <v>45.837299999999999</v>
      </c>
      <c r="E3483">
        <v>40.295200000000001</v>
      </c>
      <c r="F3483">
        <v>10300.447668000001</v>
      </c>
      <c r="G3483">
        <v>9057.1591110000008</v>
      </c>
      <c r="H3483">
        <f>(1/(1-91/360*VLOOKUP($A3483,Tbills!$B$4:$C$974,2,1)/100))^((1)/91)-1</f>
        <v>3.9794955388305908E-5</v>
      </c>
      <c r="I3483" s="2">
        <f t="shared" si="652"/>
        <v>27.184503584277525</v>
      </c>
      <c r="J3483">
        <f>VLOOKUP(A3483,'VXX-IV'!A$1:C$4500,3,0)</f>
        <v>27.19</v>
      </c>
      <c r="K3483" s="10">
        <f t="shared" si="656"/>
        <v>-2.0214842671850697E-4</v>
      </c>
      <c r="L3483">
        <f t="shared" si="647"/>
        <v>52.330301330362396</v>
      </c>
      <c r="M3483">
        <v>5.24</v>
      </c>
      <c r="O3483">
        <f t="shared" si="648"/>
        <v>49.664922199983351</v>
      </c>
      <c r="R3483">
        <f t="shared" si="649"/>
        <v>92.038550982705516</v>
      </c>
      <c r="U3483" s="2">
        <f t="shared" si="653"/>
        <v>16.852248860704325</v>
      </c>
      <c r="V3483">
        <f>VLOOKUP(A3483,'VXZ-IV'!A$1:C$4500,3,0)</f>
        <v>16.86</v>
      </c>
      <c r="W3483" s="10">
        <f t="shared" si="655"/>
        <v>-4.5973542678967583E-4</v>
      </c>
      <c r="X3483">
        <f t="shared" si="650"/>
        <v>91.940154762878379</v>
      </c>
      <c r="AA3483" s="10" t="e">
        <f t="shared" si="644"/>
        <v>#DIV/0!</v>
      </c>
      <c r="AB3483">
        <f t="shared" si="651"/>
        <v>22.512175064242978</v>
      </c>
      <c r="AC3483">
        <f>VLOOKUP(A3483,'VIXY-IV'!A$1:E$2000,4,0)</f>
        <v>22.545200000000001</v>
      </c>
      <c r="AD3483" s="10">
        <f t="shared" si="657"/>
        <v>-1.4648322373287392E-3</v>
      </c>
      <c r="AE3483">
        <f>ROW()</f>
        <v>3483</v>
      </c>
      <c r="AF3483">
        <f t="shared" si="646"/>
        <v>0.89886792452830189</v>
      </c>
      <c r="AG3483">
        <f>AG3482*(1-(AG$1+AG$5))^($A3483-$A3482)*(1+2*(E3483/E3482-1))</f>
        <v>9.6318094236394511</v>
      </c>
      <c r="AH3483">
        <v>9.5912000000000006</v>
      </c>
      <c r="AK3483">
        <f t="shared" si="654"/>
        <v>131.0526914215595</v>
      </c>
      <c r="AM3483">
        <v>131.09469999999999</v>
      </c>
      <c r="AN3483" s="10">
        <f t="shared" si="658"/>
        <v>-3.2044452171209326E-4</v>
      </c>
      <c r="AO3483">
        <f>AO3482*(1-AO$1+H3482)^($A3483-$A3482)*(2-E3483/E3482)</f>
        <v>136.85253732069924</v>
      </c>
    </row>
    <row r="3484" spans="1:41" x14ac:dyDescent="0.25">
      <c r="A3484" s="1">
        <v>43118</v>
      </c>
      <c r="B3484" s="12">
        <v>12.22</v>
      </c>
      <c r="C3484" s="12">
        <v>13.58</v>
      </c>
      <c r="D3484">
        <v>45.697600000000001</v>
      </c>
      <c r="E3484">
        <v>40.1708</v>
      </c>
      <c r="F3484">
        <v>10347.735158</v>
      </c>
      <c r="G3484">
        <v>9098.3784589999996</v>
      </c>
      <c r="H3484">
        <f>(1/(1-91/360*VLOOKUP($A3484,Tbills!$B$4:$C$974,2,1)/100))^((1)/91)-1</f>
        <v>3.9794955388305908E-5</v>
      </c>
      <c r="I3484" s="2">
        <f t="shared" si="652"/>
        <v>27.100991552935461</v>
      </c>
      <c r="J3484">
        <f>VLOOKUP(A3484,'VXX-IV'!A$1:C$4500,3,0)</f>
        <v>27.11</v>
      </c>
      <c r="K3484" s="10">
        <f t="shared" si="656"/>
        <v>-3.3229240370846735E-4</v>
      </c>
      <c r="L3484">
        <f t="shared" si="647"/>
        <v>52.006910021159001</v>
      </c>
      <c r="M3484">
        <v>5.21</v>
      </c>
      <c r="O3484">
        <f t="shared" si="648"/>
        <v>49.433266771208608</v>
      </c>
      <c r="R3484">
        <f t="shared" si="649"/>
        <v>92.176455372879516</v>
      </c>
      <c r="U3484" s="2">
        <f t="shared" si="653"/>
        <v>16.92920167925687</v>
      </c>
      <c r="V3484">
        <f>VLOOKUP(A3484,'VXZ-IV'!A$1:C$4500,3,0)</f>
        <v>16.93</v>
      </c>
      <c r="W3484" s="10">
        <f t="shared" si="655"/>
        <v>-4.7154208099753347E-5</v>
      </c>
      <c r="X3484">
        <f t="shared" si="650"/>
        <v>91.521989969804977</v>
      </c>
      <c r="AA3484" s="10" t="e">
        <f t="shared" si="644"/>
        <v>#DIV/0!</v>
      </c>
      <c r="AB3484">
        <f t="shared" si="651"/>
        <v>22.442590565135443</v>
      </c>
      <c r="AC3484">
        <f>VLOOKUP(A3484,'VIXY-IV'!A$1:E$2000,4,0)</f>
        <v>22.473800000000001</v>
      </c>
      <c r="AD3484" s="10">
        <f t="shared" si="657"/>
        <v>-1.388703061545371E-3</v>
      </c>
      <c r="AE3484">
        <f>ROW()</f>
        <v>3484</v>
      </c>
      <c r="AF3484">
        <f t="shared" si="646"/>
        <v>0.89985272459499266</v>
      </c>
      <c r="AG3484">
        <f>AG3483*(1-(AG$1+AG$5))^($A3484-$A3483)*(1+2*(E3484/E3483-1))</f>
        <v>9.5720158900079078</v>
      </c>
      <c r="AH3484">
        <v>9.5304000000000002</v>
      </c>
      <c r="AK3484">
        <f t="shared" si="654"/>
        <v>131.45115676455163</v>
      </c>
      <c r="AM3484">
        <v>131.49420000000001</v>
      </c>
      <c r="AN3484" s="10">
        <f t="shared" si="658"/>
        <v>-3.2733942218277079E-4</v>
      </c>
      <c r="AO3484">
        <f>AO3483*(1-AO$1+H3483)^($A3484-$A3483)*(2-E3484/E3483)</f>
        <v>137.27541626861614</v>
      </c>
    </row>
    <row r="3485" spans="1:41" x14ac:dyDescent="0.25">
      <c r="A3485" s="1">
        <v>43119</v>
      </c>
      <c r="B3485" s="12">
        <v>11.27</v>
      </c>
      <c r="C3485" s="12">
        <v>13.04</v>
      </c>
      <c r="D3485">
        <v>45.0974</v>
      </c>
      <c r="E3485">
        <v>39.641599999999997</v>
      </c>
      <c r="F3485">
        <v>10301.340905999999</v>
      </c>
      <c r="G3485">
        <v>9057.2236499999999</v>
      </c>
      <c r="H3485">
        <f>(1/(1-91/360*VLOOKUP($A3485,Tbills!$B$4:$C$974,2,1)/100))^((1)/91)-1</f>
        <v>3.9794955388305908E-5</v>
      </c>
      <c r="I3485" s="2">
        <f t="shared" si="652"/>
        <v>26.744390411185581</v>
      </c>
      <c r="J3485">
        <f>VLOOKUP(A3485,'VXX-IV'!A$1:C$4500,3,0)</f>
        <v>26.75</v>
      </c>
      <c r="K3485" s="10">
        <f t="shared" si="656"/>
        <v>-2.0970425474464705E-4</v>
      </c>
      <c r="L3485">
        <f t="shared" si="647"/>
        <v>50.636384186599663</v>
      </c>
      <c r="M3485">
        <v>5.07</v>
      </c>
      <c r="O3485">
        <f t="shared" si="648"/>
        <v>48.454801749756967</v>
      </c>
      <c r="R3485">
        <f t="shared" si="649"/>
        <v>92.779415747016074</v>
      </c>
      <c r="U3485" s="2">
        <f t="shared" si="653"/>
        <v>16.852888363258334</v>
      </c>
      <c r="V3485">
        <f>VLOOKUP(A3485,'VXZ-IV'!A$1:C$4500,3,0)</f>
        <v>16.86</v>
      </c>
      <c r="W3485" s="10">
        <f t="shared" si="655"/>
        <v>-4.2180526344404168E-4</v>
      </c>
      <c r="X3485">
        <f t="shared" si="650"/>
        <v>91.936230747264915</v>
      </c>
      <c r="AA3485" s="10" t="e">
        <f t="shared" si="644"/>
        <v>#DIV/0!</v>
      </c>
      <c r="AB3485">
        <f t="shared" si="651"/>
        <v>22.146854100172824</v>
      </c>
      <c r="AC3485">
        <f>VLOOKUP(A3485,'VIXY-IV'!A$1:E$2000,4,0)</f>
        <v>22.177099999999999</v>
      </c>
      <c r="AD3485" s="10">
        <f t="shared" si="657"/>
        <v>-1.3638347587003885E-3</v>
      </c>
      <c r="AE3485">
        <f>ROW()</f>
        <v>3485</v>
      </c>
      <c r="AF3485">
        <f t="shared" si="646"/>
        <v>0.86426380368098166</v>
      </c>
      <c r="AG3485">
        <f>AG3484*(1-(AG$1+AG$5))^($A3485-$A3484)*(1+2*(E3485/E3484-1))</f>
        <v>9.3195031727291688</v>
      </c>
      <c r="AH3485">
        <v>9.2786000000000008</v>
      </c>
      <c r="AK3485">
        <f t="shared" si="654"/>
        <v>133.17665815327669</v>
      </c>
      <c r="AM3485">
        <v>133.2236</v>
      </c>
      <c r="AN3485" s="10">
        <f t="shared" si="658"/>
        <v>-3.5235383763321249E-4</v>
      </c>
      <c r="AO3485">
        <f>AO3484*(1-AO$1+H3484)^($A3485-$A3484)*(2-E3485/E3484)</f>
        <v>139.08423866067054</v>
      </c>
    </row>
    <row r="3486" spans="1:41" x14ac:dyDescent="0.25">
      <c r="A3486" s="1">
        <v>43122</v>
      </c>
      <c r="B3486" s="12">
        <v>11.03</v>
      </c>
      <c r="C3486" s="12">
        <v>12.99</v>
      </c>
      <c r="D3486">
        <v>44.755600000000001</v>
      </c>
      <c r="E3486">
        <v>39.336399999999998</v>
      </c>
      <c r="F3486">
        <v>10206.710913000001</v>
      </c>
      <c r="G3486">
        <v>8972.9410059999991</v>
      </c>
      <c r="H3486">
        <f>(1/(1-91/360*VLOOKUP($A3486,Tbills!$B$4:$C$974,2,1)/100))^((1)/91)-1</f>
        <v>3.9794955388305908E-5</v>
      </c>
      <c r="I3486" s="2">
        <f t="shared" si="652"/>
        <v>26.539749144902462</v>
      </c>
      <c r="J3486">
        <f>VLOOKUP(A3486,'VXX-IV'!A$1:C$4500,3,0)</f>
        <v>26.55</v>
      </c>
      <c r="K3486" s="10">
        <f t="shared" si="656"/>
        <v>-3.860962371954324E-4</v>
      </c>
      <c r="L3486">
        <f t="shared" si="647"/>
        <v>49.855877627975488</v>
      </c>
      <c r="M3486">
        <v>4.99</v>
      </c>
      <c r="O3486">
        <f t="shared" si="648"/>
        <v>47.890380868565224</v>
      </c>
      <c r="R3486">
        <f t="shared" si="649"/>
        <v>93.1239390352155</v>
      </c>
      <c r="U3486" s="2">
        <f t="shared" si="653"/>
        <v>16.696853216741985</v>
      </c>
      <c r="V3486">
        <f>VLOOKUP(A3486,'VXZ-IV'!A$1:C$4500,3,0)</f>
        <v>16.7</v>
      </c>
      <c r="W3486" s="10">
        <f t="shared" si="655"/>
        <v>-1.8843013521041563E-4</v>
      </c>
      <c r="X3486">
        <f t="shared" si="650"/>
        <v>92.792531795479462</v>
      </c>
      <c r="AA3486" s="10" t="e">
        <f t="shared" si="644"/>
        <v>#DIV/0!</v>
      </c>
      <c r="AB3486">
        <f t="shared" si="651"/>
        <v>21.976097487585069</v>
      </c>
      <c r="AC3486">
        <f>VLOOKUP(A3486,'VIXY-IV'!A$1:E$2000,4,0)</f>
        <v>22.006</v>
      </c>
      <c r="AD3486" s="10">
        <f t="shared" si="657"/>
        <v>-1.3588345185372441E-3</v>
      </c>
      <c r="AE3486">
        <f>ROW()</f>
        <v>3486</v>
      </c>
      <c r="AF3486">
        <f t="shared" si="646"/>
        <v>0.84911470361816777</v>
      </c>
      <c r="AG3486">
        <f>AG3485*(1-(AG$1+AG$5))^($A3486-$A3485)*(1+2*(E3486/E3485-1))</f>
        <v>9.1750741570408909</v>
      </c>
      <c r="AH3486">
        <v>9.1362000000000005</v>
      </c>
      <c r="AK3486">
        <f t="shared" si="654"/>
        <v>134.18323232869778</v>
      </c>
      <c r="AM3486">
        <v>134.25720000000001</v>
      </c>
      <c r="AN3486" s="10">
        <f t="shared" si="658"/>
        <v>-5.5094007101463838E-4</v>
      </c>
      <c r="AO3486">
        <f>AO3485*(1-AO$1+H3485)^($A3486-$A3485)*(2-E3486/E3485)</f>
        <v>140.15622677833875</v>
      </c>
    </row>
    <row r="3487" spans="1:41" x14ac:dyDescent="0.25">
      <c r="A3487" s="1">
        <v>43123</v>
      </c>
      <c r="B3487" s="12">
        <v>11.1</v>
      </c>
      <c r="C3487" s="12">
        <v>13.22</v>
      </c>
      <c r="D3487">
        <v>45.393799999999999</v>
      </c>
      <c r="E3487">
        <v>39.895800000000001</v>
      </c>
      <c r="F3487">
        <v>10369.831036</v>
      </c>
      <c r="G3487">
        <v>9115.9863669999995</v>
      </c>
      <c r="H3487">
        <f>(1/(1-91/360*VLOOKUP($A3487,Tbills!$B$4:$C$974,2,1)/100))^((1)/91)-1</f>
        <v>3.9794955388305908E-5</v>
      </c>
      <c r="I3487" s="2">
        <f t="shared" si="652"/>
        <v>26.917540796687792</v>
      </c>
      <c r="J3487">
        <f>VLOOKUP(A3487,'VXX-IV'!A$1:C$4500,3,0)</f>
        <v>26.92</v>
      </c>
      <c r="K3487" s="10">
        <f t="shared" si="656"/>
        <v>-9.1352277570955209E-5</v>
      </c>
      <c r="L3487">
        <f t="shared" si="647"/>
        <v>51.273593617353797</v>
      </c>
      <c r="M3487">
        <v>5.13</v>
      </c>
      <c r="O3487">
        <f t="shared" si="648"/>
        <v>48.910300885358126</v>
      </c>
      <c r="R3487">
        <f t="shared" si="649"/>
        <v>92.457604972641704</v>
      </c>
      <c r="U3487" s="2">
        <f t="shared" si="653"/>
        <v>16.963282913562374</v>
      </c>
      <c r="V3487">
        <f>VLOOKUP(A3487,'VXZ-IV'!A$1:C$4500,3,0)</f>
        <v>16.97</v>
      </c>
      <c r="W3487" s="10">
        <f t="shared" si="655"/>
        <v>-3.9582123969506E-4</v>
      </c>
      <c r="X3487">
        <f t="shared" si="650"/>
        <v>91.31350279776116</v>
      </c>
      <c r="AA3487" s="10" t="e">
        <f t="shared" si="644"/>
        <v>#DIV/0!</v>
      </c>
      <c r="AB3487">
        <f t="shared" si="651"/>
        <v>22.288533961034126</v>
      </c>
      <c r="AC3487">
        <f>VLOOKUP(A3487,'VIXY-IV'!A$1:E$2000,4,0)</f>
        <v>22.319099999999999</v>
      </c>
      <c r="AD3487" s="10">
        <f t="shared" si="657"/>
        <v>-1.3695014120583826E-3</v>
      </c>
      <c r="AE3487">
        <f>ROW()</f>
        <v>3487</v>
      </c>
      <c r="AF3487">
        <f t="shared" si="646"/>
        <v>0.83963691376701965</v>
      </c>
      <c r="AG3487">
        <f>AG3486*(1-(AG$1+AG$5))^($A3487-$A3486)*(1+2*(E3487/E3486-1))</f>
        <v>9.4357122613808695</v>
      </c>
      <c r="AH3487">
        <v>9.3956</v>
      </c>
      <c r="AK3487">
        <f t="shared" si="654"/>
        <v>132.26886187112819</v>
      </c>
      <c r="AM3487">
        <v>132.3348</v>
      </c>
      <c r="AN3487" s="10">
        <f t="shared" si="658"/>
        <v>-4.982674917844987E-4</v>
      </c>
      <c r="AO3487">
        <f>AO3486*(1-AO$1+H3486)^($A3487-$A3486)*(2-E3487/E3486)</f>
        <v>138.16346362054603</v>
      </c>
    </row>
    <row r="3488" spans="1:41" x14ac:dyDescent="0.25">
      <c r="A3488" s="1">
        <v>43124</v>
      </c>
      <c r="B3488" s="12">
        <v>11.47</v>
      </c>
      <c r="C3488" s="12">
        <v>13.53</v>
      </c>
      <c r="D3488">
        <v>46.281999999999996</v>
      </c>
      <c r="E3488">
        <v>40.674900000000001</v>
      </c>
      <c r="F3488">
        <v>10516.592124999999</v>
      </c>
      <c r="G3488">
        <v>9244.6394</v>
      </c>
      <c r="H3488">
        <f>(1/(1-91/360*VLOOKUP($A3488,Tbills!$B$4:$C$974,2,1)/100))^((1)/91)-1</f>
        <v>3.9794955388305908E-5</v>
      </c>
      <c r="I3488" s="2">
        <f t="shared" si="652"/>
        <v>27.443554982600368</v>
      </c>
      <c r="J3488">
        <f>VLOOKUP(A3488,'VXX-IV'!A$1:C$4500,3,0)</f>
        <v>27.45</v>
      </c>
      <c r="K3488" s="10">
        <f t="shared" si="656"/>
        <v>-2.3479116209945694E-4</v>
      </c>
      <c r="L3488">
        <f t="shared" si="647"/>
        <v>53.275884924452306</v>
      </c>
      <c r="M3488">
        <v>5.34</v>
      </c>
      <c r="O3488">
        <f t="shared" si="648"/>
        <v>50.341312176943042</v>
      </c>
      <c r="R3488">
        <f t="shared" si="649"/>
        <v>91.550692967898797</v>
      </c>
      <c r="U3488" s="2">
        <f t="shared" si="653"/>
        <v>17.202939657889893</v>
      </c>
      <c r="V3488">
        <f>VLOOKUP(A3488,'VXZ-IV'!A$1:C$4500,3,0)</f>
        <v>17.21</v>
      </c>
      <c r="W3488" s="10">
        <f t="shared" si="655"/>
        <v>-4.1024649099985488E-4</v>
      </c>
      <c r="X3488">
        <f t="shared" si="650"/>
        <v>90.025057022154201</v>
      </c>
      <c r="AA3488" s="10" t="e">
        <f t="shared" si="644"/>
        <v>#DIV/0!</v>
      </c>
      <c r="AB3488">
        <f t="shared" si="651"/>
        <v>22.72370712702547</v>
      </c>
      <c r="AC3488">
        <f>VLOOKUP(A3488,'VIXY-IV'!A$1:E$2000,4,0)</f>
        <v>22.755099999999999</v>
      </c>
      <c r="AD3488" s="10">
        <f t="shared" si="657"/>
        <v>-1.3795972320284067E-3</v>
      </c>
      <c r="AE3488">
        <f>ROW()</f>
        <v>3488</v>
      </c>
      <c r="AF3488">
        <f t="shared" si="646"/>
        <v>0.84774575018477472</v>
      </c>
      <c r="AG3488">
        <f>AG3487*(1-(AG$1+AG$5))^($A3488-$A3487)*(1+2*(E3488/E3487-1))</f>
        <v>9.8039100589776282</v>
      </c>
      <c r="AH3488">
        <v>9.7624999999999993</v>
      </c>
      <c r="AK3488">
        <f t="shared" si="654"/>
        <v>129.67982624721824</v>
      </c>
      <c r="AM3488">
        <v>129.74639999999999</v>
      </c>
      <c r="AN3488" s="10">
        <f t="shared" si="658"/>
        <v>-5.1310674347615493E-4</v>
      </c>
      <c r="AO3488">
        <f>AO3487*(1-AO$1+H3487)^($A3488-$A3487)*(2-E3488/E3487)</f>
        <v>135.46573666333214</v>
      </c>
    </row>
    <row r="3489" spans="1:43" x14ac:dyDescent="0.25">
      <c r="A3489" s="1">
        <v>43125</v>
      </c>
      <c r="B3489" s="12">
        <v>11.58</v>
      </c>
      <c r="C3489" s="12">
        <v>13.68</v>
      </c>
      <c r="D3489">
        <v>46.916600000000003</v>
      </c>
      <c r="E3489">
        <v>41.231000000000002</v>
      </c>
      <c r="F3489">
        <v>10605.305143</v>
      </c>
      <c r="G3489">
        <v>9322.2549340000005</v>
      </c>
      <c r="H3489">
        <f>(1/(1-91/360*VLOOKUP($A3489,Tbills!$B$4:$C$974,2,1)/100))^((1)/91)-1</f>
        <v>3.9794955388305908E-5</v>
      </c>
      <c r="I3489" s="2">
        <f t="shared" si="652"/>
        <v>27.819171523263751</v>
      </c>
      <c r="J3489">
        <f>VLOOKUP(A3489,'VXX-IV'!A$1:C$4500,3,0)</f>
        <v>27.83</v>
      </c>
      <c r="K3489" s="10">
        <f t="shared" si="656"/>
        <v>-3.8909366641204368E-4</v>
      </c>
      <c r="L3489">
        <f t="shared" si="647"/>
        <v>54.732345642543486</v>
      </c>
      <c r="M3489">
        <v>5.48</v>
      </c>
      <c r="O3489">
        <f t="shared" si="648"/>
        <v>51.371967156289024</v>
      </c>
      <c r="R3489">
        <f t="shared" si="649"/>
        <v>90.9207502686141</v>
      </c>
      <c r="U3489" s="2">
        <f t="shared" si="653"/>
        <v>17.347632547119996</v>
      </c>
      <c r="V3489">
        <f>VLOOKUP(A3489,'VXZ-IV'!A$1:C$4500,3,0)</f>
        <v>17.350000000000001</v>
      </c>
      <c r="W3489" s="10">
        <f t="shared" si="655"/>
        <v>-1.3645261556227695E-4</v>
      </c>
      <c r="X3489">
        <f t="shared" si="650"/>
        <v>89.269481309903696</v>
      </c>
      <c r="AA3489" s="10" t="e">
        <f t="shared" si="644"/>
        <v>#DIV/0!</v>
      </c>
      <c r="AB3489">
        <f t="shared" si="651"/>
        <v>23.034294836787168</v>
      </c>
      <c r="AC3489">
        <f>VLOOKUP(A3489,'VIXY-IV'!A$1:E$2000,4,0)</f>
        <v>23.066500000000001</v>
      </c>
      <c r="AD3489" s="10">
        <f t="shared" si="657"/>
        <v>-1.3961876839934106E-3</v>
      </c>
      <c r="AE3489">
        <f>ROW()</f>
        <v>3489</v>
      </c>
      <c r="AF3489">
        <f t="shared" si="646"/>
        <v>0.84649122807017552</v>
      </c>
      <c r="AG3489">
        <f>AG3488*(1-(AG$1+AG$5))^($A3489-$A3488)*(1+2*(E3489/E3488-1))</f>
        <v>10.071645276886125</v>
      </c>
      <c r="AH3489">
        <v>10.029</v>
      </c>
      <c r="AK3489">
        <f t="shared" si="654"/>
        <v>127.9009094162775</v>
      </c>
      <c r="AM3489">
        <v>127.96510000000001</v>
      </c>
      <c r="AN3489" s="10">
        <f t="shared" si="658"/>
        <v>-5.0162570671619111E-4</v>
      </c>
      <c r="AO3489">
        <f>AO3488*(1-AO$1+H3488)^($A3489-$A3488)*(2-E3489/E3488)</f>
        <v>133.61404847473284</v>
      </c>
    </row>
    <row r="3490" spans="1:43" x14ac:dyDescent="0.25">
      <c r="A3490" s="1">
        <v>43126</v>
      </c>
      <c r="B3490" s="12">
        <v>11.08</v>
      </c>
      <c r="C3490" s="12">
        <v>13.46</v>
      </c>
      <c r="D3490">
        <v>46.742100000000001</v>
      </c>
      <c r="E3490">
        <v>41.076000000000001</v>
      </c>
      <c r="F3490">
        <v>10546.136770999999</v>
      </c>
      <c r="G3490">
        <v>9269.8738869999997</v>
      </c>
      <c r="H3490">
        <f>(1/(1-91/360*VLOOKUP($A3490,Tbills!$B$4:$C$974,2,1)/100))^((1)/91)-1</f>
        <v>3.9794955388305908E-5</v>
      </c>
      <c r="I3490" s="2">
        <f t="shared" si="652"/>
        <v>27.715026039104362</v>
      </c>
      <c r="J3490">
        <f>VLOOKUP(A3490,'VXX-IV'!A$1:C$4500,3,0)</f>
        <v>27.72</v>
      </c>
      <c r="K3490" s="10">
        <f t="shared" si="656"/>
        <v>-1.7943581874590997E-4</v>
      </c>
      <c r="L3490">
        <f t="shared" si="647"/>
        <v>54.32054032342765</v>
      </c>
      <c r="M3490">
        <v>5.44</v>
      </c>
      <c r="O3490">
        <f t="shared" si="648"/>
        <v>51.080561235286993</v>
      </c>
      <c r="R3490">
        <f t="shared" si="649"/>
        <v>91.087531947801338</v>
      </c>
      <c r="U3490" s="2">
        <f t="shared" si="653"/>
        <v>17.250427219513156</v>
      </c>
      <c r="V3490">
        <f>VLOOKUP(A3490,'VXZ-IV'!A$1:C$4500,3,0)</f>
        <v>17.25</v>
      </c>
      <c r="W3490" s="10">
        <f t="shared" si="655"/>
        <v>2.4766348588833864E-5</v>
      </c>
      <c r="X3490">
        <f t="shared" si="650"/>
        <v>89.771331924852205</v>
      </c>
      <c r="AA3490" s="10" t="e">
        <f t="shared" si="644"/>
        <v>#DIV/0!</v>
      </c>
      <c r="AB3490">
        <f t="shared" si="651"/>
        <v>22.947615396836149</v>
      </c>
      <c r="AC3490">
        <f>VLOOKUP(A3490,'VIXY-IV'!A$1:E$2000,4,0)</f>
        <v>22.979800000000001</v>
      </c>
      <c r="AD3490" s="10">
        <f t="shared" si="657"/>
        <v>-1.4005606299380968E-3</v>
      </c>
      <c r="AE3490">
        <f>ROW()</f>
        <v>3490</v>
      </c>
      <c r="AF3490">
        <f t="shared" si="646"/>
        <v>0.82317979197622582</v>
      </c>
      <c r="AG3490">
        <f>AG3489*(1-(AG$1+AG$5))^($A3490-$A3489)*(1+2*(E3490/E3489-1))</f>
        <v>9.9955836084862622</v>
      </c>
      <c r="AH3490">
        <v>9.9532000000000007</v>
      </c>
      <c r="AK3490">
        <f t="shared" si="654"/>
        <v>128.37574881797752</v>
      </c>
      <c r="AM3490">
        <v>128.44110000000001</v>
      </c>
      <c r="AN3490" s="10">
        <f t="shared" si="658"/>
        <v>-5.0880272765085888E-4</v>
      </c>
      <c r="AO3490">
        <f>AO3489*(1-AO$1+H3489)^($A3490-$A3489)*(2-E3490/E3489)</f>
        <v>134.11672143126992</v>
      </c>
    </row>
    <row r="3491" spans="1:43" x14ac:dyDescent="0.25">
      <c r="A3491" s="1">
        <v>43129</v>
      </c>
      <c r="B3491" s="12">
        <v>13.84</v>
      </c>
      <c r="C3491" s="12">
        <v>14.99</v>
      </c>
      <c r="D3491">
        <v>50.524099999999997</v>
      </c>
      <c r="E3491">
        <v>44.394599999999997</v>
      </c>
      <c r="F3491">
        <v>10806.912499</v>
      </c>
      <c r="G3491">
        <v>9497.9845659999992</v>
      </c>
      <c r="H3491">
        <f>(1/(1-91/360*VLOOKUP($A3491,Tbills!$B$4:$C$974,2,1)/100))^((1)/91)-1</f>
        <v>3.9655545725603147E-5</v>
      </c>
      <c r="I3491" s="2">
        <f t="shared" si="652"/>
        <v>29.95531476756042</v>
      </c>
      <c r="J3491">
        <f>VLOOKUP(A3491,'VXX-IV'!A$1:C$4500,3,0)</f>
        <v>29.97</v>
      </c>
      <c r="K3491" s="10">
        <f t="shared" si="656"/>
        <v>-4.8999774573166288E-4</v>
      </c>
      <c r="L3491">
        <f t="shared" si="647"/>
        <v>63.096787704043052</v>
      </c>
      <c r="M3491">
        <v>6.32</v>
      </c>
      <c r="O3491">
        <f t="shared" si="648"/>
        <v>57.265099891537673</v>
      </c>
      <c r="R3491">
        <f t="shared" si="649"/>
        <v>87.39612010314319</v>
      </c>
      <c r="U3491" s="2">
        <f t="shared" si="653"/>
        <v>17.675687778286001</v>
      </c>
      <c r="V3491">
        <f>VLOOKUP(A3491,'VXZ-IV'!A$1:C$4500,3,0)</f>
        <v>17.68</v>
      </c>
      <c r="W3491" s="10">
        <f t="shared" si="655"/>
        <v>-2.4390394309947716E-4</v>
      </c>
      <c r="X3491">
        <f t="shared" si="650"/>
        <v>87.562963191206279</v>
      </c>
      <c r="AA3491" s="10" t="e">
        <f t="shared" si="644"/>
        <v>#DIV/0!</v>
      </c>
      <c r="AB3491">
        <f t="shared" si="651"/>
        <v>24.801312037853545</v>
      </c>
      <c r="AC3491">
        <f>VLOOKUP(A3491,'VIXY-IV'!A$1:E$2000,4,0)</f>
        <v>24.835699999999999</v>
      </c>
      <c r="AD3491" s="10">
        <f t="shared" si="657"/>
        <v>-1.384618196646481E-3</v>
      </c>
      <c r="AE3491">
        <f>ROW()</f>
        <v>3491</v>
      </c>
      <c r="AF3491">
        <f t="shared" si="646"/>
        <v>0.92328218812541696</v>
      </c>
      <c r="AG3491">
        <f>AG3490*(1-(AG$1+AG$5))^($A3491-$A3490)*(1+2*(E3491/E3490-1))</f>
        <v>11.609530301678356</v>
      </c>
      <c r="AH3491">
        <v>11.561</v>
      </c>
      <c r="AK3491">
        <f t="shared" si="654"/>
        <v>117.98756595373973</v>
      </c>
      <c r="AM3491">
        <v>118.06019999999999</v>
      </c>
      <c r="AN3491" s="10">
        <f t="shared" si="658"/>
        <v>-6.1522889390552837E-4</v>
      </c>
      <c r="AO3491">
        <f>AO3490*(1-AO$1+H3490)^($A3491-$A3490)*(2-E3491/E3490)</f>
        <v>123.28224184699468</v>
      </c>
    </row>
    <row r="3492" spans="1:43" x14ac:dyDescent="0.25">
      <c r="A3492" s="1">
        <v>43130</v>
      </c>
      <c r="B3492" s="12">
        <v>14.79</v>
      </c>
      <c r="C3492" s="12">
        <v>15.83</v>
      </c>
      <c r="D3492">
        <v>51.857599999999998</v>
      </c>
      <c r="E3492">
        <v>45.564599999999999</v>
      </c>
      <c r="F3492">
        <v>10932.823033000001</v>
      </c>
      <c r="G3492">
        <v>9608.2682299999997</v>
      </c>
      <c r="H3492">
        <f>(1/(1-91/360*VLOOKUP($A3492,Tbills!$B$4:$C$974,2,1)/100))^((1)/91)-1</f>
        <v>3.9655545725603147E-5</v>
      </c>
      <c r="I3492" s="2">
        <f t="shared" si="652"/>
        <v>30.745186028131556</v>
      </c>
      <c r="J3492">
        <f>VLOOKUP(A3492,'VXX-IV'!A$1:C$4500,3,0)</f>
        <v>30.75</v>
      </c>
      <c r="K3492" s="10">
        <f t="shared" si="656"/>
        <v>-1.5655193068109252E-4</v>
      </c>
      <c r="L3492">
        <f t="shared" si="647"/>
        <v>66.422194793317232</v>
      </c>
      <c r="M3492">
        <v>6.65</v>
      </c>
      <c r="O3492">
        <f t="shared" si="648"/>
        <v>59.526888326817463</v>
      </c>
      <c r="R3492">
        <f t="shared" si="649"/>
        <v>86.240578381725157</v>
      </c>
      <c r="U3492" s="2">
        <f t="shared" si="653"/>
        <v>17.881189884623762</v>
      </c>
      <c r="V3492">
        <f>VLOOKUP(A3492,'VXZ-IV'!A$1:C$4500,3,0)</f>
        <v>17.88</v>
      </c>
      <c r="W3492" s="10">
        <f t="shared" si="655"/>
        <v>6.6548357033680006E-5</v>
      </c>
      <c r="X3492">
        <f t="shared" si="650"/>
        <v>86.546476989772657</v>
      </c>
      <c r="AA3492" s="10" t="e">
        <f t="shared" si="644"/>
        <v>#DIV/0!</v>
      </c>
      <c r="AB3492">
        <f t="shared" si="651"/>
        <v>25.454843728688239</v>
      </c>
      <c r="AC3492">
        <f>VLOOKUP(A3492,'VIXY-IV'!A$1:E$2000,4,0)</f>
        <v>25.489599999999999</v>
      </c>
      <c r="AD3492" s="10">
        <f t="shared" si="657"/>
        <v>-1.363547145179278E-3</v>
      </c>
      <c r="AE3492">
        <f>ROW()</f>
        <v>3492</v>
      </c>
      <c r="AF3492">
        <f t="shared" si="646"/>
        <v>0.9343019583070119</v>
      </c>
      <c r="AG3492">
        <f>AG3491*(1-(AG$1+AG$5))^($A3492-$A3491)*(1+2*(E3492/E3491-1))</f>
        <v>12.221046502962558</v>
      </c>
      <c r="AH3492">
        <v>12.17</v>
      </c>
      <c r="AK3492">
        <f t="shared" si="654"/>
        <v>114.87270547975631</v>
      </c>
      <c r="AM3492">
        <v>114.9439</v>
      </c>
      <c r="AN3492" s="10">
        <f t="shared" si="658"/>
        <v>-6.1938493685786966E-4</v>
      </c>
      <c r="AO3492">
        <f>AO3491*(1-AO$1+H3491)^($A3492-$A3491)*(2-E3492/E3491)</f>
        <v>120.03351342003842</v>
      </c>
    </row>
    <row r="3493" spans="1:43" x14ac:dyDescent="0.25">
      <c r="A3493" s="1">
        <v>43131</v>
      </c>
      <c r="B3493" s="12">
        <v>13.54</v>
      </c>
      <c r="C3493" s="12">
        <v>14.9</v>
      </c>
      <c r="D3493">
        <v>50.195799999999998</v>
      </c>
      <c r="E3493">
        <v>44.102600000000002</v>
      </c>
      <c r="F3493">
        <v>10749.062279</v>
      </c>
      <c r="G3493">
        <v>9446.3897980000002</v>
      </c>
      <c r="H3493">
        <f>(1/(1-91/360*VLOOKUP($A3493,Tbills!$B$4:$C$974,2,1)/100))^((1)/91)-1</f>
        <v>3.9655545725603147E-5</v>
      </c>
      <c r="I3493" s="2">
        <f t="shared" si="652"/>
        <v>29.759217128967862</v>
      </c>
      <c r="J3493">
        <f>VLOOKUP(A3493,'VXX-IV'!A$1:C$4500,3,0)</f>
        <v>29.77</v>
      </c>
      <c r="K3493" s="10">
        <f t="shared" si="656"/>
        <v>-3.6220594666236394E-4</v>
      </c>
      <c r="L3493">
        <f t="shared" si="647"/>
        <v>62.159363196981872</v>
      </c>
      <c r="M3493">
        <v>6.22</v>
      </c>
      <c r="O3493">
        <f t="shared" si="648"/>
        <v>56.659981376501527</v>
      </c>
      <c r="R3493">
        <f t="shared" si="649"/>
        <v>87.620188369275041</v>
      </c>
      <c r="U3493" s="2">
        <f t="shared" si="653"/>
        <v>17.580211117007163</v>
      </c>
      <c r="V3493">
        <f>VLOOKUP(A3493,'VXZ-IV'!A$1:C$4500,3,0)</f>
        <v>17.579999999999998</v>
      </c>
      <c r="W3493" s="10">
        <f t="shared" si="655"/>
        <v>1.2008931010498713E-5</v>
      </c>
      <c r="X3493">
        <f t="shared" si="650"/>
        <v>88.004831887085047</v>
      </c>
      <c r="AA3493" s="10" t="e">
        <f t="shared" si="644"/>
        <v>#DIV/0!</v>
      </c>
      <c r="AB3493">
        <f t="shared" si="651"/>
        <v>24.637998840390399</v>
      </c>
      <c r="AC3493">
        <f>VLOOKUP(A3493,'VIXY-IV'!A$1:E$2000,4,0)</f>
        <v>24.674199999999999</v>
      </c>
      <c r="AD3493" s="10">
        <f t="shared" si="657"/>
        <v>-1.4671664981884547E-3</v>
      </c>
      <c r="AE3493">
        <f>ROW()</f>
        <v>3493</v>
      </c>
      <c r="AF3493">
        <f t="shared" si="646"/>
        <v>0.90872483221476508</v>
      </c>
      <c r="AG3493">
        <f>AG3492*(1-(AG$1+AG$5))^($A3493-$A3492)*(1+2*(E3493/E3492-1))</f>
        <v>11.436404461538508</v>
      </c>
      <c r="AH3493">
        <v>11.3903</v>
      </c>
      <c r="AK3493">
        <f t="shared" si="654"/>
        <v>118.55302511434205</v>
      </c>
      <c r="AM3493">
        <v>118.63200000000001</v>
      </c>
      <c r="AN3493" s="10">
        <f t="shared" si="658"/>
        <v>-6.6571317737162961E-4</v>
      </c>
      <c r="AO3493">
        <f>AO3492*(1-AO$1+H3492)^($A3493-$A3492)*(2-E3493/E3492)</f>
        <v>123.88527693569046</v>
      </c>
    </row>
    <row r="3494" spans="1:43" x14ac:dyDescent="0.25">
      <c r="A3494" s="1">
        <v>43132</v>
      </c>
      <c r="B3494" s="12">
        <v>13.47</v>
      </c>
      <c r="C3494" s="12">
        <v>14.72</v>
      </c>
      <c r="D3494">
        <v>49.357199999999999</v>
      </c>
      <c r="E3494">
        <v>43.363999999999997</v>
      </c>
      <c r="F3494">
        <v>10655.698399999999</v>
      </c>
      <c r="G3494">
        <v>9363.9660299999996</v>
      </c>
      <c r="H3494">
        <f>(1/(1-91/360*VLOOKUP($A3494,Tbills!$B$4:$C$974,2,1)/100))^((1)/91)-1</f>
        <v>3.9655545725603147E-5</v>
      </c>
      <c r="I3494" s="2">
        <f t="shared" si="652"/>
        <v>29.261328962408353</v>
      </c>
      <c r="J3494">
        <f>VLOOKUP(A3494,'VXX-IV'!A$1:C$4500,3,0)</f>
        <v>29.27</v>
      </c>
      <c r="K3494" s="10">
        <f t="shared" si="656"/>
        <v>-2.9624317019638635E-4</v>
      </c>
      <c r="L3494">
        <f t="shared" si="647"/>
        <v>60.077025279493292</v>
      </c>
      <c r="M3494">
        <v>6.01</v>
      </c>
      <c r="O3494">
        <f t="shared" si="648"/>
        <v>55.234766403032715</v>
      </c>
      <c r="R3494">
        <f t="shared" si="649"/>
        <v>88.349895603193431</v>
      </c>
      <c r="U3494" s="2">
        <f t="shared" si="653"/>
        <v>17.427088507848897</v>
      </c>
      <c r="V3494">
        <f>VLOOKUP(A3494,'VXZ-IV'!A$1:C$4500,3,0)</f>
        <v>17.43</v>
      </c>
      <c r="W3494" s="10">
        <f t="shared" si="655"/>
        <v>-1.6703913660942593E-4</v>
      </c>
      <c r="X3494">
        <f t="shared" si="650"/>
        <v>88.772948424809854</v>
      </c>
      <c r="AA3494" s="10" t="e">
        <f t="shared" si="644"/>
        <v>#DIV/0!</v>
      </c>
      <c r="AB3494">
        <f t="shared" si="651"/>
        <v>24.225287328002203</v>
      </c>
      <c r="AC3494">
        <f>VLOOKUP(A3494,'VIXY-IV'!A$1:E$2000,4,0)</f>
        <v>24.261500000000002</v>
      </c>
      <c r="AD3494" s="10">
        <f t="shared" si="657"/>
        <v>-1.4925982316756903E-3</v>
      </c>
      <c r="AE3494">
        <f>ROW()</f>
        <v>3494</v>
      </c>
      <c r="AF3494">
        <f t="shared" si="646"/>
        <v>0.91508152173913049</v>
      </c>
      <c r="AG3494">
        <f>AG3493*(1-(AG$1+AG$5))^($A3494-$A3493)*(1+2*(E3494/E3493-1))</f>
        <v>11.052973912702187</v>
      </c>
      <c r="AH3494">
        <v>11.0085</v>
      </c>
      <c r="AK3494">
        <f t="shared" si="654"/>
        <v>120.5328554880295</v>
      </c>
      <c r="AM3494">
        <v>120.6143</v>
      </c>
      <c r="AN3494" s="10">
        <f t="shared" si="658"/>
        <v>-6.7524756161174704E-4</v>
      </c>
      <c r="AO3494">
        <f>AO3493*(1-AO$1+H3493)^($A3494-$A3493)*(2-E3494/E3493)</f>
        <v>125.96035853260618</v>
      </c>
    </row>
    <row r="3495" spans="1:43" x14ac:dyDescent="0.25">
      <c r="A3495" s="1">
        <v>43133</v>
      </c>
      <c r="B3495" s="12">
        <v>17.309999999999999</v>
      </c>
      <c r="C3495" s="12">
        <v>17.03</v>
      </c>
      <c r="D3495">
        <v>56.265099999999997</v>
      </c>
      <c r="E3495">
        <v>49.431399999999996</v>
      </c>
      <c r="F3495">
        <v>11128.126296</v>
      </c>
      <c r="G3495">
        <v>9778.7527279999995</v>
      </c>
      <c r="H3495">
        <f>(1/(1-91/360*VLOOKUP($A3495,Tbills!$B$4:$C$974,2,1)/100))^((1)/91)-1</f>
        <v>3.9655545725603147E-5</v>
      </c>
      <c r="I3495" s="2">
        <f t="shared" si="652"/>
        <v>33.355851938759265</v>
      </c>
      <c r="J3495">
        <f>VLOOKUP(A3495,'VXX-IV'!A$1:C$4500,3,0)</f>
        <v>33.369999999999997</v>
      </c>
      <c r="K3495" s="10">
        <f t="shared" si="656"/>
        <v>-4.239754642113569E-4</v>
      </c>
      <c r="L3495">
        <f t="shared" si="647"/>
        <v>76.8883014937947</v>
      </c>
      <c r="M3495">
        <v>7.7</v>
      </c>
      <c r="O3495">
        <f t="shared" si="648"/>
        <v>66.825013551201025</v>
      </c>
      <c r="R3495">
        <f t="shared" si="649"/>
        <v>82.165314995961907</v>
      </c>
      <c r="U3495" s="2">
        <f t="shared" si="653"/>
        <v>18.199286980783441</v>
      </c>
      <c r="V3495">
        <f>VLOOKUP(A3495,'VXZ-IV'!A$1:C$4500,3,0)</f>
        <v>18.2</v>
      </c>
      <c r="W3495" s="10">
        <f t="shared" si="655"/>
        <v>-3.9176880030633576E-5</v>
      </c>
      <c r="X3495">
        <f t="shared" si="650"/>
        <v>84.840884012896893</v>
      </c>
      <c r="AA3495" s="10" t="e">
        <f t="shared" si="644"/>
        <v>#DIV/0!</v>
      </c>
      <c r="AB3495">
        <f t="shared" si="651"/>
        <v>27.61473473234571</v>
      </c>
      <c r="AC3495">
        <f>VLOOKUP(A3495,'VIXY-IV'!A$1:E$2000,4,0)</f>
        <v>27.653199999999998</v>
      </c>
      <c r="AD3495" s="10">
        <f t="shared" si="657"/>
        <v>-1.3909879382598689E-3</v>
      </c>
      <c r="AE3495">
        <f>ROW()</f>
        <v>3495</v>
      </c>
      <c r="AF3495">
        <f t="shared" si="646"/>
        <v>1.016441573693482</v>
      </c>
      <c r="AG3495">
        <f>AG3494*(1-(AG$1+AG$5))^($A3495-$A3494)*(1+2*(E3495/E3494-1))</f>
        <v>14.145515103399399</v>
      </c>
      <c r="AH3495">
        <v>14.0884</v>
      </c>
      <c r="AK3495">
        <f t="shared" si="654"/>
        <v>103.6633225749565</v>
      </c>
      <c r="AM3495">
        <v>103.72880000000001</v>
      </c>
      <c r="AN3495" s="10">
        <f t="shared" si="658"/>
        <v>-6.3123669649611802E-4</v>
      </c>
      <c r="AO3495">
        <f>AO3494*(1-AO$1+H3494)^($A3495-$A3494)*(2-E3495/E3494)</f>
        <v>108.33653832376768</v>
      </c>
    </row>
    <row r="3496" spans="1:43" x14ac:dyDescent="0.25">
      <c r="A3496" s="1">
        <v>43136</v>
      </c>
      <c r="B3496" s="12">
        <v>37.32</v>
      </c>
      <c r="C3496" s="12">
        <v>28.13</v>
      </c>
      <c r="D3496">
        <v>110.34399999999999</v>
      </c>
      <c r="E3496">
        <v>96.936300000000003</v>
      </c>
      <c r="F3496">
        <v>14083.182879</v>
      </c>
      <c r="G3496">
        <v>12374.321873000001</v>
      </c>
      <c r="H3496">
        <f>(1/(1-91/360*VLOOKUP($A3496,Tbills!$B$4:$C$974,2,1)/100))^((1)/91)-1</f>
        <v>4.1746768110195731E-5</v>
      </c>
      <c r="I3496" s="2">
        <f t="shared" si="652"/>
        <v>65.410865583790141</v>
      </c>
      <c r="J3496">
        <f>VLOOKUP(A3496,'VXX-IV'!A$1:C$4500,3,0)</f>
        <v>65.430000000000007</v>
      </c>
      <c r="K3496" s="10">
        <f t="shared" si="656"/>
        <v>-2.9244102414593964E-4</v>
      </c>
      <c r="L3496">
        <f t="shared" si="647"/>
        <v>224.66940645935526</v>
      </c>
      <c r="M3496">
        <v>22.49</v>
      </c>
      <c r="O3496">
        <f t="shared" si="648"/>
        <v>163.13946278239175</v>
      </c>
      <c r="R3496">
        <f t="shared" si="649"/>
        <v>42.677991898840382</v>
      </c>
      <c r="T3496">
        <f>R3496/R3495-1</f>
        <v>-0.48058384610418847</v>
      </c>
      <c r="U3496" s="2">
        <f t="shared" si="653"/>
        <v>23.03039448448623</v>
      </c>
      <c r="V3496">
        <f>VLOOKUP(A3496,'VXZ-IV'!A$1:C$4500,3,0)</f>
        <v>23.03</v>
      </c>
      <c r="W3496" s="10">
        <f t="shared" si="655"/>
        <v>1.7129157022566233E-5</v>
      </c>
      <c r="X3496">
        <f t="shared" si="650"/>
        <v>62.322503255978411</v>
      </c>
      <c r="AA3496" s="10" t="e">
        <f t="shared" si="644"/>
        <v>#DIV/0!</v>
      </c>
      <c r="AB3496">
        <f t="shared" si="651"/>
        <v>54.152622791357814</v>
      </c>
      <c r="AC3496">
        <f>VLOOKUP(A3496,'VIXY-IV'!A$1:E$2000,4,0)</f>
        <v>54.203600000000002</v>
      </c>
      <c r="AD3496" s="10">
        <f t="shared" si="657"/>
        <v>-9.4047643776773437E-4</v>
      </c>
      <c r="AE3496">
        <f>ROW()</f>
        <v>3496</v>
      </c>
      <c r="AF3496">
        <f t="shared" si="646"/>
        <v>1.326697476004266</v>
      </c>
      <c r="AG3496" s="25">
        <v>46.08</v>
      </c>
      <c r="AH3496">
        <v>41.1556</v>
      </c>
      <c r="AK3496" s="25">
        <v>9.0399999999999991</v>
      </c>
      <c r="AL3496">
        <f>AK3496/AK3495-1</f>
        <v>-0.91279461457099842</v>
      </c>
      <c r="AM3496">
        <v>3.9634999999999998</v>
      </c>
      <c r="AN3496" s="10">
        <f t="shared" si="658"/>
        <v>1.2808124132710987</v>
      </c>
      <c r="AO3496">
        <f>AO3495*(1-AO$1+H3495)^($A3496-$A3495)*(2-E3496/E3495)</f>
        <v>4.2222557399122476</v>
      </c>
      <c r="AQ3496">
        <f>AO3496/AO3495-1</f>
        <v>-0.96102648464459994</v>
      </c>
    </row>
    <row r="3497" spans="1:43" x14ac:dyDescent="0.25">
      <c r="A3497" s="1">
        <v>43137</v>
      </c>
      <c r="B3497" s="12">
        <v>29.98</v>
      </c>
      <c r="C3497" s="12">
        <v>23.75</v>
      </c>
      <c r="D3497">
        <v>81.707700000000003</v>
      </c>
      <c r="E3497">
        <v>71.775499999999994</v>
      </c>
      <c r="F3497">
        <v>13298.76958</v>
      </c>
      <c r="G3497">
        <v>11684.573119000001</v>
      </c>
      <c r="H3497">
        <f>(1/(1-91/360*VLOOKUP($A3497,Tbills!$B$4:$C$974,2,1)/100))^((1)/91)-1</f>
        <v>4.1746768110195731E-5</v>
      </c>
      <c r="I3497" s="2">
        <f t="shared" si="652"/>
        <v>48.43436038366292</v>
      </c>
      <c r="J3497">
        <f>VLOOKUP(A3497,'VXX-IV'!A$1:C$4500,3,0)</f>
        <v>48.45</v>
      </c>
      <c r="K3497" s="10">
        <f t="shared" si="656"/>
        <v>-3.2279909880461588E-4</v>
      </c>
      <c r="L3497">
        <f t="shared" si="647"/>
        <v>108.03858573675015</v>
      </c>
      <c r="M3497">
        <v>10.82</v>
      </c>
      <c r="O3497">
        <f t="shared" si="648"/>
        <v>99.619351922491262</v>
      </c>
      <c r="R3497">
        <f t="shared" si="649"/>
        <v>48.21456510212245</v>
      </c>
      <c r="U3497" s="2">
        <f t="shared" si="653"/>
        <v>21.747103912486502</v>
      </c>
      <c r="V3497">
        <f>VLOOKUP(A3497,'VXZ-IV'!A$1:C$4500,3,0)</f>
        <v>21.75</v>
      </c>
      <c r="W3497" s="10">
        <f t="shared" si="655"/>
        <v>-1.3315344889652803E-4</v>
      </c>
      <c r="X3497">
        <f t="shared" si="650"/>
        <v>65.796693220615509</v>
      </c>
      <c r="AA3497" s="10" t="e">
        <f t="shared" si="644"/>
        <v>#DIV/0!</v>
      </c>
      <c r="AB3497">
        <f t="shared" si="651"/>
        <v>40.096609164857263</v>
      </c>
      <c r="AC3497">
        <f>VLOOKUP(A3497,'VIXY-IV'!A$1:E$2000,4,0)</f>
        <v>40.1494</v>
      </c>
      <c r="AD3497" s="10">
        <f t="shared" si="657"/>
        <v>-1.3148598769281428E-3</v>
      </c>
      <c r="AE3497">
        <f>ROW()</f>
        <v>3497</v>
      </c>
      <c r="AF3497">
        <f t="shared" si="646"/>
        <v>1.2623157894736843</v>
      </c>
      <c r="AG3497">
        <f>AG3496*(1-(AG$1+AG$5))^($A3497-$A3496)*(1+2*(E3497/E3496-1))</f>
        <v>22.158190390610137</v>
      </c>
      <c r="AH3497">
        <v>22.162199999999999</v>
      </c>
      <c r="AK3497">
        <f t="shared" si="654"/>
        <v>11.385893376405029</v>
      </c>
      <c r="AL3497" t="s">
        <v>36</v>
      </c>
      <c r="AM3497">
        <v>11.379200000000001</v>
      </c>
      <c r="AN3497" s="10">
        <f>AK3497/AM3497-1</f>
        <v>5.88211509159553E-4</v>
      </c>
      <c r="AO3497">
        <f>AO3496*(1-AO$1+H3496)^($A3497-$A3496)*(2-E3497/E3496)</f>
        <v>5.3182103653855064</v>
      </c>
      <c r="AP3497">
        <f>AO3497/AO3496-1</f>
        <v>0.25956614023006486</v>
      </c>
    </row>
    <row r="3498" spans="1:43" x14ac:dyDescent="0.25">
      <c r="A3498" s="1">
        <v>43138</v>
      </c>
      <c r="B3498" s="12">
        <v>27.73</v>
      </c>
      <c r="C3498" s="12">
        <v>23.03</v>
      </c>
      <c r="D3498">
        <v>78.046199999999999</v>
      </c>
      <c r="E3498">
        <v>68.556100000000001</v>
      </c>
      <c r="F3498">
        <v>12912.068389</v>
      </c>
      <c r="G3498">
        <v>11344.321687</v>
      </c>
      <c r="H3498">
        <f>(1/(1-91/360*VLOOKUP($A3498,Tbills!$B$4:$C$974,2,1)/100))^((1)/91)-1</f>
        <v>4.1746768110195731E-5</v>
      </c>
      <c r="I3498" s="2">
        <f t="shared" si="652"/>
        <v>46.262783123751959</v>
      </c>
      <c r="J3498">
        <f>VLOOKUP(A3498,'VXX-IV'!A$1:C$4500,3,0)</f>
        <v>46.27</v>
      </c>
      <c r="K3498" s="10">
        <f t="shared" si="656"/>
        <v>-1.5597311968973404E-4</v>
      </c>
      <c r="L3498">
        <f t="shared" si="647"/>
        <v>98.346375156729991</v>
      </c>
      <c r="M3498">
        <v>9.85</v>
      </c>
      <c r="O3498">
        <f t="shared" si="648"/>
        <v>92.913769184323655</v>
      </c>
      <c r="R3498">
        <f t="shared" si="649"/>
        <v>49.293638571656793</v>
      </c>
      <c r="U3498" s="2">
        <f t="shared" si="653"/>
        <v>21.114227476850409</v>
      </c>
      <c r="V3498">
        <f>VLOOKUP(A3498,'VXZ-IV'!A$1:C$4500,3,0)</f>
        <v>21.12</v>
      </c>
      <c r="W3498" s="10">
        <f t="shared" si="655"/>
        <v>-2.7332022488590901E-4</v>
      </c>
      <c r="X3498">
        <f t="shared" si="650"/>
        <v>67.712996478971206</v>
      </c>
      <c r="AA3498" s="10" t="e">
        <f t="shared" si="644"/>
        <v>#DIV/0!</v>
      </c>
      <c r="AB3498">
        <f t="shared" si="651"/>
        <v>38.297981793863158</v>
      </c>
      <c r="AC3498">
        <f>VLOOKUP(A3498,'VIXY-IV'!A$1:E$2000,4,0)</f>
        <v>38.365200000000002</v>
      </c>
      <c r="AD3498" s="10">
        <f t="shared" si="657"/>
        <v>-1.752061924265802E-3</v>
      </c>
      <c r="AE3498">
        <f>ROW()</f>
        <v>3498</v>
      </c>
      <c r="AF3498">
        <f t="shared" si="646"/>
        <v>1.2040816326530612</v>
      </c>
      <c r="AG3498">
        <f>AG3497*(1-(AG$1+AG$5))^($A3498-$A3497)*(1+2*(E3498/E3497-1))</f>
        <v>20.169755015806277</v>
      </c>
      <c r="AH3498">
        <v>20.178100000000001</v>
      </c>
      <c r="AK3498">
        <f t="shared" si="654"/>
        <v>11.89603925068374</v>
      </c>
      <c r="AM3498">
        <v>11.897600000000001</v>
      </c>
      <c r="AN3498" s="10">
        <f t="shared" ref="AN3498:AN3504" si="659">AK3498/AM3498-1</f>
        <v>-1.3118186157379252E-4</v>
      </c>
      <c r="AO3498">
        <f>AO3497*(1-AO$1+H3497)^($A3498-$A3497)*(2-E3498/E3497)</f>
        <v>5.5567784716121684</v>
      </c>
    </row>
    <row r="3499" spans="1:43" x14ac:dyDescent="0.25">
      <c r="A3499" s="1">
        <v>43139</v>
      </c>
      <c r="B3499" s="12">
        <v>33.46</v>
      </c>
      <c r="C3499" s="12">
        <v>27.33</v>
      </c>
      <c r="D3499">
        <v>86.978200000000001</v>
      </c>
      <c r="E3499">
        <v>76.399199999999993</v>
      </c>
      <c r="F3499">
        <v>13568.187056999999</v>
      </c>
      <c r="G3499">
        <v>11920.3027</v>
      </c>
      <c r="H3499">
        <f>(1/(1-91/360*VLOOKUP($A3499,Tbills!$B$4:$C$974,2,1)/100))^((1)/91)-1</f>
        <v>4.1746768110195731E-5</v>
      </c>
      <c r="I3499" s="2">
        <f t="shared" si="652"/>
        <v>51.556071752525384</v>
      </c>
      <c r="J3499">
        <f>VLOOKUP(A3499,'VXX-IV'!A$1:C$4500,3,0)</f>
        <v>51.57</v>
      </c>
      <c r="K3499" s="10">
        <f t="shared" si="656"/>
        <v>-2.7008430239705561E-4</v>
      </c>
      <c r="L3499">
        <f t="shared" si="647"/>
        <v>120.84841735020343</v>
      </c>
      <c r="M3499">
        <v>12.1</v>
      </c>
      <c r="O3499">
        <f t="shared" si="648"/>
        <v>108.8546772144669</v>
      </c>
      <c r="R3499">
        <f t="shared" si="649"/>
        <v>46.471840128343182</v>
      </c>
      <c r="U3499" s="2">
        <f t="shared" si="653"/>
        <v>22.186592720316693</v>
      </c>
      <c r="V3499">
        <f>VLOOKUP(A3499,'VXZ-IV'!A$1:C$4500,3,0)</f>
        <v>22.19</v>
      </c>
      <c r="W3499" s="10">
        <f t="shared" si="655"/>
        <v>-1.535502335875405E-4</v>
      </c>
      <c r="X3499">
        <f t="shared" si="650"/>
        <v>64.275335748307796</v>
      </c>
      <c r="AA3499" s="10" t="e">
        <f t="shared" si="644"/>
        <v>#DIV/0!</v>
      </c>
      <c r="AB3499">
        <f t="shared" si="651"/>
        <v>42.679267757459804</v>
      </c>
      <c r="AC3499">
        <f>VLOOKUP(A3499,'VIXY-IV'!A$1:E$2000,4,0)</f>
        <v>42.767499999999998</v>
      </c>
      <c r="AD3499" s="10">
        <f t="shared" si="657"/>
        <v>-2.063067575616806E-3</v>
      </c>
      <c r="AE3499">
        <f>ROW()</f>
        <v>3499</v>
      </c>
      <c r="AF3499">
        <f t="shared" si="646"/>
        <v>1.2242956458104648</v>
      </c>
      <c r="AG3499">
        <f>AG3498*(1-(AG$1+AG$5))^($A3499-$A3498)*(1+2*(E3499/E3498-1))</f>
        <v>24.783925778403663</v>
      </c>
      <c r="AH3499">
        <v>24.802099999999999</v>
      </c>
      <c r="AK3499">
        <f t="shared" si="654"/>
        <v>10.534592724124595</v>
      </c>
      <c r="AM3499">
        <v>10.5404</v>
      </c>
      <c r="AN3499" s="10">
        <f t="shared" si="659"/>
        <v>-5.5095403166915968E-4</v>
      </c>
      <c r="AO3499">
        <f>AO3498*(1-AO$1+H3498)^($A3499-$A3498)*(2-E3499/E3498)</f>
        <v>4.9210835706731286</v>
      </c>
    </row>
    <row r="3500" spans="1:43" x14ac:dyDescent="0.25">
      <c r="A3500" s="1">
        <v>43140</v>
      </c>
      <c r="B3500" s="12">
        <v>29.06</v>
      </c>
      <c r="C3500" s="12">
        <v>24.92</v>
      </c>
      <c r="D3500">
        <v>82.444000000000003</v>
      </c>
      <c r="E3500">
        <v>72.413300000000007</v>
      </c>
      <c r="F3500">
        <v>12702.983554</v>
      </c>
      <c r="G3500">
        <v>11159.682316</v>
      </c>
      <c r="H3500">
        <f>(1/(1-91/360*VLOOKUP($A3500,Tbills!$B$4:$C$974,2,1)/100))^((1)/91)-1</f>
        <v>4.1746768110195731E-5</v>
      </c>
      <c r="I3500" s="2">
        <f t="shared" si="652"/>
        <v>48.867246476818671</v>
      </c>
      <c r="J3500">
        <f>VLOOKUP(A3500,'VXX-IV'!A$1:C$4500,3,0)</f>
        <v>48.88</v>
      </c>
      <c r="K3500" s="10">
        <f t="shared" si="656"/>
        <v>-2.6091495870150805E-4</v>
      </c>
      <c r="L3500">
        <f t="shared" si="647"/>
        <v>108.2382327579204</v>
      </c>
      <c r="M3500">
        <v>10.84</v>
      </c>
      <c r="O3500">
        <f t="shared" si="648"/>
        <v>100.33254469790253</v>
      </c>
      <c r="R3500">
        <f t="shared" si="649"/>
        <v>47.68194925226986</v>
      </c>
      <c r="U3500" s="2">
        <f t="shared" si="653"/>
        <v>20.771312268759704</v>
      </c>
      <c r="V3500">
        <f>VLOOKUP(A3500,'VXZ-IV'!A$1:C$4500,3,0)</f>
        <v>20.78</v>
      </c>
      <c r="W3500" s="10">
        <f t="shared" si="655"/>
        <v>-4.1808138788723692E-4</v>
      </c>
      <c r="X3500">
        <f t="shared" si="650"/>
        <v>68.376994230104231</v>
      </c>
      <c r="AA3500" s="10" t="e">
        <f t="shared" ref="AA3500:AA3561" si="660">X3500/Y3500-1</f>
        <v>#DIV/0!</v>
      </c>
      <c r="AB3500">
        <f t="shared" si="651"/>
        <v>40.452452086293064</v>
      </c>
      <c r="AC3500">
        <f>VLOOKUP(A3500,'VIXY-IV'!A$1:E$2000,4,0)</f>
        <v>40.530299999999997</v>
      </c>
      <c r="AD3500" s="10">
        <f t="shared" si="657"/>
        <v>-1.920733715440881E-3</v>
      </c>
      <c r="AE3500">
        <f>ROW()</f>
        <v>3500</v>
      </c>
      <c r="AF3500">
        <f t="shared" si="646"/>
        <v>1.1661316211878008</v>
      </c>
      <c r="AG3500">
        <f>AG3499*(1-(AG$1+AG$5))^($A3500-$A3499)*(1+2*(E3500/E3499-1))</f>
        <v>22.197123180814391</v>
      </c>
      <c r="AH3500">
        <v>22.2133</v>
      </c>
      <c r="AK3500">
        <f t="shared" si="654"/>
        <v>11.083687374432349</v>
      </c>
      <c r="AM3500">
        <v>11.0906</v>
      </c>
      <c r="AN3500" s="10">
        <f t="shared" si="659"/>
        <v>-6.2328688868507065E-4</v>
      </c>
      <c r="AO3500">
        <f>AO3499*(1-AO$1+H3499)^($A3500-$A3499)*(2-E3500/E3499)</f>
        <v>5.1778510519860728</v>
      </c>
    </row>
    <row r="3501" spans="1:43" x14ac:dyDescent="0.25">
      <c r="A3501" s="1">
        <v>43143</v>
      </c>
      <c r="B3501" s="12">
        <v>25.61</v>
      </c>
      <c r="C3501" s="12">
        <v>22.86</v>
      </c>
      <c r="D3501">
        <v>79.816900000000004</v>
      </c>
      <c r="E3501">
        <v>70.096800000000002</v>
      </c>
      <c r="F3501">
        <v>12870.552742</v>
      </c>
      <c r="G3501">
        <v>11305.495615</v>
      </c>
      <c r="H3501">
        <f>(1/(1-91/360*VLOOKUP($A3501,Tbills!$B$4:$C$974,2,1)/100))^((1)/91)-1</f>
        <v>4.3698821028392842E-5</v>
      </c>
      <c r="I3501" s="2">
        <f t="shared" si="652"/>
        <v>47.306617983008309</v>
      </c>
      <c r="J3501">
        <f>VLOOKUP(A3501,'VXX-IV'!A$1:C$4500,3,0)</f>
        <v>47.32</v>
      </c>
      <c r="K3501" s="10">
        <f t="shared" si="656"/>
        <v>-2.8279833034006163E-4</v>
      </c>
      <c r="L3501">
        <f t="shared" si="647"/>
        <v>101.3126970793371</v>
      </c>
      <c r="M3501">
        <v>10.14</v>
      </c>
      <c r="O3501">
        <f t="shared" si="648"/>
        <v>95.508434428473663</v>
      </c>
      <c r="R3501">
        <f t="shared" si="649"/>
        <v>48.438051957531158</v>
      </c>
      <c r="U3501" s="2">
        <f t="shared" si="653"/>
        <v>21.043773963694104</v>
      </c>
      <c r="V3501">
        <f>VLOOKUP(A3501,'VXZ-IV'!A$1:C$4500,3,0)</f>
        <v>21.05</v>
      </c>
      <c r="W3501" s="10">
        <f t="shared" si="655"/>
        <v>-2.9577369624211869E-4</v>
      </c>
      <c r="X3501">
        <f t="shared" si="650"/>
        <v>67.484933934790391</v>
      </c>
      <c r="AA3501" s="10" t="e">
        <f t="shared" si="660"/>
        <v>#DIV/0!</v>
      </c>
      <c r="AB3501">
        <f t="shared" si="651"/>
        <v>39.157936421910229</v>
      </c>
      <c r="AC3501">
        <f>VLOOKUP(A3501,'VIXY-IV'!A$1:E$2000,4,0)</f>
        <v>39.2256</v>
      </c>
      <c r="AD3501" s="10">
        <f t="shared" si="657"/>
        <v>-1.7249851650394943E-3</v>
      </c>
      <c r="AE3501">
        <f>ROW()</f>
        <v>3501</v>
      </c>
      <c r="AF3501">
        <f t="shared" si="646"/>
        <v>1.1202974628171478</v>
      </c>
      <c r="AG3501">
        <f>AG3500*(1-(AG$1+AG$5))^($A3501-$A3500)*(1+2*(E3501/E3500-1))</f>
        <v>20.774851745381469</v>
      </c>
      <c r="AH3501">
        <v>20.779900000000001</v>
      </c>
      <c r="AK3501">
        <f t="shared" si="654"/>
        <v>11.436656161600856</v>
      </c>
      <c r="AM3501">
        <v>11.442</v>
      </c>
      <c r="AN3501" s="10">
        <f t="shared" si="659"/>
        <v>-4.6703709134277016E-4</v>
      </c>
      <c r="AO3501">
        <f>AO3500*(1-AO$1+H3500)^($A3501-$A3500)*(2-E3501/E3500)</f>
        <v>5.343566715130823</v>
      </c>
    </row>
    <row r="3502" spans="1:43" x14ac:dyDescent="0.25">
      <c r="A3502" s="1">
        <v>43144</v>
      </c>
      <c r="B3502" s="12">
        <v>24.97</v>
      </c>
      <c r="C3502" s="12">
        <v>22.65</v>
      </c>
      <c r="D3502">
        <v>79.701400000000007</v>
      </c>
      <c r="E3502">
        <v>69.9923</v>
      </c>
      <c r="F3502">
        <v>13001.183889</v>
      </c>
      <c r="G3502">
        <v>11419.747998999999</v>
      </c>
      <c r="H3502">
        <f>(1/(1-91/360*VLOOKUP($A3502,Tbills!$B$4:$C$974,2,1)/100))^((1)/91)-1</f>
        <v>4.3698821028392842E-5</v>
      </c>
      <c r="I3502" s="2">
        <f t="shared" si="652"/>
        <v>47.237010540879488</v>
      </c>
      <c r="J3502">
        <f>VLOOKUP(A3502,'VXX-IV'!A$1:C$4500,3,0)</f>
        <v>47.25</v>
      </c>
      <c r="K3502" s="10">
        <f t="shared" si="656"/>
        <v>-2.7490918773565021E-4</v>
      </c>
      <c r="L3502">
        <f t="shared" si="647"/>
        <v>101.01047184770083</v>
      </c>
      <c r="M3502">
        <v>10.11</v>
      </c>
      <c r="O3502">
        <f t="shared" si="648"/>
        <v>95.291647793622161</v>
      </c>
      <c r="R3502">
        <f t="shared" si="649"/>
        <v>48.471966277012015</v>
      </c>
      <c r="U3502" s="2">
        <f t="shared" si="653"/>
        <v>21.256841824065162</v>
      </c>
      <c r="V3502">
        <f>VLOOKUP(A3502,'VXZ-IV'!A$1:C$4500,3,0)</f>
        <v>21.26</v>
      </c>
      <c r="W3502" s="10">
        <f t="shared" si="655"/>
        <v>-1.4855013804515593E-4</v>
      </c>
      <c r="X3502">
        <f t="shared" si="650"/>
        <v>66.803385307193693</v>
      </c>
      <c r="AA3502" s="10" t="e">
        <f t="shared" si="660"/>
        <v>#DIV/0!</v>
      </c>
      <c r="AB3502">
        <f t="shared" si="651"/>
        <v>39.099412650291058</v>
      </c>
      <c r="AC3502">
        <f>VLOOKUP(A3502,'VIXY-IV'!A$1:E$2000,4,0)</f>
        <v>39.1646</v>
      </c>
      <c r="AD3502" s="10">
        <f t="shared" si="657"/>
        <v>-1.6644456909796768E-3</v>
      </c>
      <c r="AE3502">
        <f>ROW()</f>
        <v>3502</v>
      </c>
      <c r="AF3502">
        <f t="shared" si="646"/>
        <v>1.1024282560706402</v>
      </c>
      <c r="AG3502">
        <f>AG3501*(1-(AG$1+AG$5))^($A3502-$A3501)*(1+2*(E3502/E3501-1))</f>
        <v>20.712211634156514</v>
      </c>
      <c r="AH3502">
        <v>20.716999999999999</v>
      </c>
      <c r="AK3502">
        <f t="shared" si="654"/>
        <v>11.453172417846057</v>
      </c>
      <c r="AM3502">
        <v>11.458399999999999</v>
      </c>
      <c r="AN3502" s="10">
        <f t="shared" si="659"/>
        <v>-4.5622269723022413E-4</v>
      </c>
      <c r="AO3502">
        <f>AO3501*(1-AO$1+H3501)^($A3502-$A3501)*(2-E3502/E3501)</f>
        <v>5.3515688030704078</v>
      </c>
    </row>
    <row r="3503" spans="1:43" x14ac:dyDescent="0.25">
      <c r="A3503" s="1">
        <v>43145</v>
      </c>
      <c r="B3503" s="12">
        <v>19.260000000000002</v>
      </c>
      <c r="C3503" s="12">
        <v>19.34</v>
      </c>
      <c r="D3503">
        <v>71.865399999999994</v>
      </c>
      <c r="E3503">
        <v>63.107799999999997</v>
      </c>
      <c r="F3503">
        <v>12668.235627</v>
      </c>
      <c r="G3503">
        <v>11126.799814</v>
      </c>
      <c r="H3503">
        <f>(1/(1-91/360*VLOOKUP($A3503,Tbills!$B$4:$C$974,2,1)/100))^((1)/91)-1</f>
        <v>4.3698821028392842E-5</v>
      </c>
      <c r="I3503" s="2">
        <f t="shared" si="652"/>
        <v>42.591772318748212</v>
      </c>
      <c r="J3503">
        <f>VLOOKUP(A3503,'VXX-IV'!A$1:C$4500,3,0)</f>
        <v>42.6</v>
      </c>
      <c r="K3503" s="10">
        <f t="shared" si="656"/>
        <v>-1.9313805755372115E-4</v>
      </c>
      <c r="L3503">
        <f t="shared" si="647"/>
        <v>81.139403981689568</v>
      </c>
      <c r="M3503">
        <v>8.1199999999999992</v>
      </c>
      <c r="O3503">
        <f t="shared" si="648"/>
        <v>81.229463499817442</v>
      </c>
      <c r="R3503">
        <f t="shared" si="649"/>
        <v>50.853538481997894</v>
      </c>
      <c r="U3503" s="2">
        <f t="shared" si="653"/>
        <v>20.71196877482625</v>
      </c>
      <c r="V3503">
        <f>VLOOKUP(A3503,'VXZ-IV'!A$1:C$4500,3,0)</f>
        <v>20.72</v>
      </c>
      <c r="W3503" s="10">
        <f t="shared" si="655"/>
        <v>-3.8760739255550014E-4</v>
      </c>
      <c r="X3503">
        <f t="shared" si="650"/>
        <v>68.517537202249272</v>
      </c>
      <c r="AA3503" s="10" t="e">
        <f t="shared" si="660"/>
        <v>#DIV/0!</v>
      </c>
      <c r="AB3503">
        <f t="shared" si="651"/>
        <v>35.253429568088599</v>
      </c>
      <c r="AC3503">
        <f>VLOOKUP(A3503,'VIXY-IV'!A$1:E$2000,4,0)</f>
        <v>35.307699999999997</v>
      </c>
      <c r="AD3503" s="10">
        <f t="shared" si="657"/>
        <v>-1.5370707214402701E-3</v>
      </c>
      <c r="AE3503">
        <f>ROW()</f>
        <v>3503</v>
      </c>
      <c r="AF3503">
        <f t="shared" si="646"/>
        <v>0.99586349534643237</v>
      </c>
      <c r="AG3503">
        <f>AG3502*(1-(AG$1+AG$5))^($A3503-$A3502)*(1+2*(E3503/E3502-1))</f>
        <v>16.637110739557798</v>
      </c>
      <c r="AH3503">
        <v>16.6312</v>
      </c>
      <c r="AK3503">
        <f t="shared" si="654"/>
        <v>12.579129940344597</v>
      </c>
      <c r="AM3503">
        <v>12.5829</v>
      </c>
      <c r="AN3503" s="10">
        <f t="shared" si="659"/>
        <v>-2.9961770779418639E-4</v>
      </c>
      <c r="AO3503">
        <f>AO3502*(1-AO$1+H3502)^($A3503-$A3502)*(2-E3503/E3502)</f>
        <v>5.8779929530471353</v>
      </c>
    </row>
    <row r="3504" spans="1:43" x14ac:dyDescent="0.25">
      <c r="A3504" s="1">
        <v>43146</v>
      </c>
      <c r="B3504" s="12">
        <v>19.13</v>
      </c>
      <c r="C3504" s="12">
        <v>19.079999999999998</v>
      </c>
      <c r="D3504">
        <v>70.444299999999998</v>
      </c>
      <c r="E3504">
        <v>61.857100000000003</v>
      </c>
      <c r="F3504">
        <v>12371.807661999999</v>
      </c>
      <c r="G3504">
        <v>10865.954153999999</v>
      </c>
      <c r="H3504">
        <f>(1/(1-91/360*VLOOKUP($A3504,Tbills!$B$4:$C$974,2,1)/100))^((1)/91)-1</f>
        <v>4.3698821028392842E-5</v>
      </c>
      <c r="I3504" s="2">
        <f t="shared" si="652"/>
        <v>41.748524708597742</v>
      </c>
      <c r="J3504">
        <f>VLOOKUP(A3504,'VXX-IV'!A$1:C$4500,3,0)</f>
        <v>41.76</v>
      </c>
      <c r="K3504" s="10">
        <f t="shared" si="656"/>
        <v>-2.747914607820201E-4</v>
      </c>
      <c r="L3504">
        <f t="shared" si="647"/>
        <v>77.923168996255072</v>
      </c>
      <c r="M3504">
        <v>7.8</v>
      </c>
      <c r="O3504">
        <f t="shared" si="648"/>
        <v>78.81204210351504</v>
      </c>
      <c r="R3504">
        <f t="shared" si="649"/>
        <v>51.355136490333493</v>
      </c>
      <c r="U3504" s="2">
        <f t="shared" si="653"/>
        <v>20.226829794984301</v>
      </c>
      <c r="V3504">
        <f>VLOOKUP(A3504,'VXZ-IV'!A$1:C$4500,3,0)</f>
        <v>20.23</v>
      </c>
      <c r="W3504" s="10">
        <f t="shared" si="655"/>
        <v>-1.5670810754819797E-4</v>
      </c>
      <c r="X3504">
        <f t="shared" si="650"/>
        <v>70.124265100511423</v>
      </c>
      <c r="AA3504" s="10" t="e">
        <f t="shared" si="660"/>
        <v>#DIV/0!</v>
      </c>
      <c r="AB3504">
        <f t="shared" si="651"/>
        <v>34.554630382693524</v>
      </c>
      <c r="AC3504">
        <f>VLOOKUP(A3504,'VIXY-IV'!A$1:E$2000,4,0)</f>
        <v>34.609200000000001</v>
      </c>
      <c r="AD3504" s="10">
        <f t="shared" si="657"/>
        <v>-1.5767373214774505E-3</v>
      </c>
      <c r="AE3504">
        <f>ROW()</f>
        <v>3504</v>
      </c>
      <c r="AF3504">
        <f t="shared" si="646"/>
        <v>1.0026205450733754</v>
      </c>
      <c r="AG3504">
        <f>AG3503*(1-(AG$1+AG$5))^($A3504-$A3503)*(1+2*(E3504/E3503-1))</f>
        <v>15.977128175575812</v>
      </c>
      <c r="AH3504">
        <v>15.971</v>
      </c>
      <c r="AK3504">
        <f t="shared" si="654"/>
        <v>12.827831553031922</v>
      </c>
      <c r="AM3504">
        <v>12.832100000000001</v>
      </c>
      <c r="AN3504" s="10">
        <f t="shared" si="659"/>
        <v>-3.3263822508222685E-4</v>
      </c>
      <c r="AO3504">
        <f>AO3503*(1-AO$1+H3503)^($A3504-$A3503)*(2-E3504/E3503)</f>
        <v>5.9945260143259542</v>
      </c>
    </row>
    <row r="3505" spans="1:43" x14ac:dyDescent="0.25">
      <c r="A3505" s="1">
        <v>43147</v>
      </c>
      <c r="B3505" s="12">
        <v>19.46</v>
      </c>
      <c r="C3505" s="12">
        <v>19.170000000000002</v>
      </c>
      <c r="D3505">
        <v>71.386200000000002</v>
      </c>
      <c r="E3505">
        <v>62.6815</v>
      </c>
      <c r="F3505">
        <v>12395.664185</v>
      </c>
      <c r="G3505">
        <v>10886.432113999999</v>
      </c>
      <c r="H3505">
        <f>(1/(1-91/360*VLOOKUP($A3505,Tbills!$B$4:$C$974,2,1)/100))^((1)/91)-1</f>
        <v>4.3698821028392842E-5</v>
      </c>
      <c r="I3505" s="2">
        <f t="shared" si="652"/>
        <v>42.305706281294199</v>
      </c>
      <c r="J3505">
        <f>VLOOKUP(A3505,'VXX-IV'!A$1:C$4500,3,0)</f>
        <v>42.32</v>
      </c>
      <c r="K3505" s="10">
        <f t="shared" si="656"/>
        <v>-3.3775327754725915E-4</v>
      </c>
      <c r="L3505">
        <f t="shared" si="647"/>
        <v>80.000089272501612</v>
      </c>
      <c r="M3505">
        <v>8.01</v>
      </c>
      <c r="O3505">
        <f t="shared" si="648"/>
        <v>80.384883432421844</v>
      </c>
      <c r="R3505">
        <f t="shared" si="649"/>
        <v>51.010612843747907</v>
      </c>
      <c r="U3505" s="2">
        <f t="shared" si="653"/>
        <v>20.265338982565943</v>
      </c>
      <c r="V3505">
        <f>VLOOKUP(A3505,'VXZ-IV'!A$1:C$4500,3,0)</f>
        <v>20.27</v>
      </c>
      <c r="W3505" s="10">
        <f t="shared" si="655"/>
        <v>-2.2994659270136886E-4</v>
      </c>
      <c r="X3505">
        <f t="shared" si="650"/>
        <v>69.992578844903406</v>
      </c>
      <c r="AA3505" s="10" t="e">
        <f t="shared" si="660"/>
        <v>#DIV/0!</v>
      </c>
      <c r="AB3505">
        <f t="shared" si="651"/>
        <v>35.015025033255945</v>
      </c>
      <c r="AC3505">
        <f>VLOOKUP(A3505,'VIXY-IV'!A$1:E$2000,4,0)</f>
        <v>35.070500000000003</v>
      </c>
      <c r="AD3505" s="10">
        <f t="shared" si="657"/>
        <v>-1.5818128268504372E-3</v>
      </c>
      <c r="AE3505">
        <f>ROW()</f>
        <v>3505</v>
      </c>
      <c r="AF3505">
        <f t="shared" si="646"/>
        <v>1.0151278038601981</v>
      </c>
      <c r="AG3505">
        <f>AG3504*(1-(AG$1+AG$5))^($A3505-$A3504)*(1+2*(E3505/E3504-1))</f>
        <v>16.402445510103909</v>
      </c>
      <c r="AH3505">
        <v>16.380099999999999</v>
      </c>
      <c r="AK3505">
        <f t="shared" si="654"/>
        <v>12.656279233754251</v>
      </c>
      <c r="AO3505" s="3" t="s">
        <v>83</v>
      </c>
      <c r="AP3505" s="3"/>
      <c r="AQ3505" s="23"/>
    </row>
    <row r="3506" spans="1:43" x14ac:dyDescent="0.25">
      <c r="A3506" s="1">
        <v>43151</v>
      </c>
      <c r="B3506" s="12">
        <v>20.6</v>
      </c>
      <c r="C3506" s="12">
        <v>20.010000000000002</v>
      </c>
      <c r="D3506">
        <v>73.739599999999996</v>
      </c>
      <c r="E3506">
        <v>64.736999999999995</v>
      </c>
      <c r="F3506">
        <v>12536.205388</v>
      </c>
      <c r="G3506">
        <v>11007.958724</v>
      </c>
      <c r="H3506">
        <f>(1/(1-91/360*VLOOKUP($A3506,Tbills!$B$4:$C$974,2,1)/100))^((1)/91)-1</f>
        <v>4.5372367120988244E-5</v>
      </c>
      <c r="I3506" s="2">
        <f t="shared" si="652"/>
        <v>43.696142974715031</v>
      </c>
      <c r="J3506">
        <f>VLOOKUP(A3506,'VXX-IV'!A$1:C$4500,3,0)</f>
        <v>43.71</v>
      </c>
      <c r="K3506" s="10">
        <f t="shared" si="656"/>
        <v>-3.1702185506676805E-4</v>
      </c>
      <c r="L3506">
        <f t="shared" si="647"/>
        <v>85.246995201594075</v>
      </c>
      <c r="M3506">
        <v>8.5399999999999991</v>
      </c>
      <c r="O3506">
        <f t="shared" si="648"/>
        <v>84.327580045292251</v>
      </c>
      <c r="R3506">
        <f t="shared" si="649"/>
        <v>50.165151217580309</v>
      </c>
      <c r="U3506" s="2">
        <f t="shared" si="653"/>
        <v>20.493107125082911</v>
      </c>
      <c r="V3506">
        <f>VLOOKUP(A3506,'VXZ-IV'!A$1:C$4500,3,0)</f>
        <v>20.5</v>
      </c>
      <c r="W3506" s="10">
        <f t="shared" si="655"/>
        <v>-3.3623780083358312E-4</v>
      </c>
      <c r="X3506">
        <f t="shared" si="650"/>
        <v>69.213564559256412</v>
      </c>
      <c r="AA3506" s="10" t="e">
        <f t="shared" si="660"/>
        <v>#DIV/0!</v>
      </c>
      <c r="AB3506">
        <f t="shared" si="651"/>
        <v>36.162719765763505</v>
      </c>
      <c r="AC3506">
        <f>VLOOKUP(A3506,'VIXY-IV'!A$1:E$2000,4,0)</f>
        <v>36.218600000000002</v>
      </c>
      <c r="AD3506" s="10">
        <f t="shared" si="657"/>
        <v>-1.5428601391687113E-3</v>
      </c>
      <c r="AE3506">
        <f>ROW()</f>
        <v>3506</v>
      </c>
      <c r="AF3506">
        <f t="shared" si="646"/>
        <v>1.0294852573713142</v>
      </c>
      <c r="AG3506">
        <f>AG3505*(1-(AG$1+AG$5))^($A3506-$A3505)*(1+2*(E3506/E3505-1))</f>
        <v>17.475852901847382</v>
      </c>
      <c r="AH3506">
        <v>17.443999999999999</v>
      </c>
      <c r="AK3506">
        <f t="shared" si="654"/>
        <v>12.238964381011497</v>
      </c>
    </row>
    <row r="3507" spans="1:43" x14ac:dyDescent="0.25">
      <c r="A3507" s="1">
        <v>43152</v>
      </c>
      <c r="B3507" s="12">
        <v>20.02</v>
      </c>
      <c r="C3507" s="12">
        <v>20.03</v>
      </c>
      <c r="D3507">
        <v>74.583200000000005</v>
      </c>
      <c r="E3507">
        <v>65.474699999999999</v>
      </c>
      <c r="F3507">
        <v>12729.211584000001</v>
      </c>
      <c r="G3507">
        <v>11176.936726</v>
      </c>
      <c r="H3507">
        <f>(1/(1-91/360*VLOOKUP($A3507,Tbills!$B$4:$C$974,2,1)/100))^((1)/91)-1</f>
        <v>4.5372367120988244E-5</v>
      </c>
      <c r="I3507" s="2">
        <f t="shared" si="652"/>
        <v>44.194960438203807</v>
      </c>
      <c r="J3507">
        <f>VLOOKUP(A3507,'VXX-IV'!A$1:C$4500,3,0)</f>
        <v>44.21</v>
      </c>
      <c r="K3507" s="10">
        <f t="shared" si="656"/>
        <v>-3.4018461425455726E-4</v>
      </c>
      <c r="L3507">
        <f t="shared" si="647"/>
        <v>87.18984641037035</v>
      </c>
      <c r="M3507">
        <v>8.73</v>
      </c>
      <c r="O3507">
        <f t="shared" si="648"/>
        <v>85.766101671370492</v>
      </c>
      <c r="R3507">
        <f t="shared" si="649"/>
        <v>49.877071970216598</v>
      </c>
      <c r="U3507" s="2">
        <f t="shared" si="653"/>
        <v>20.808109616313882</v>
      </c>
      <c r="V3507">
        <f>VLOOKUP(A3507,'VXZ-IV'!A$1:C$4500,3,0)</f>
        <v>20.81</v>
      </c>
      <c r="W3507" s="10">
        <f t="shared" si="655"/>
        <v>-9.0840157910498931E-5</v>
      </c>
      <c r="X3507">
        <f t="shared" si="650"/>
        <v>68.151671171080878</v>
      </c>
      <c r="AA3507" s="10" t="e">
        <f t="shared" si="660"/>
        <v>#DIV/0!</v>
      </c>
      <c r="AB3507">
        <f t="shared" si="651"/>
        <v>36.574668400864773</v>
      </c>
      <c r="AC3507">
        <f>VLOOKUP(A3507,'VIXY-IV'!A$1:E$2000,4,0)</f>
        <v>36.630800000000001</v>
      </c>
      <c r="AD3507" s="10">
        <f t="shared" si="657"/>
        <v>-1.5323607219942526E-3</v>
      </c>
      <c r="AE3507">
        <f>ROW()</f>
        <v>3507</v>
      </c>
      <c r="AF3507">
        <f t="shared" si="646"/>
        <v>0.99950074887668494</v>
      </c>
      <c r="AG3507">
        <f>AG3506*(1-(AG$1+AG$5))^($A3507-$A3506)*(1+2*(E3507/E3506-1))</f>
        <v>17.873537071246592</v>
      </c>
      <c r="AH3507">
        <v>17.8414</v>
      </c>
      <c r="AK3507">
        <f t="shared" si="654"/>
        <v>12.098933706155904</v>
      </c>
    </row>
    <row r="3508" spans="1:43" x14ac:dyDescent="0.25">
      <c r="A3508" s="1">
        <v>43153</v>
      </c>
      <c r="B3508" s="12">
        <v>18.72</v>
      </c>
      <c r="C3508" s="12">
        <v>19.059999999999999</v>
      </c>
      <c r="D3508">
        <v>72.609700000000004</v>
      </c>
      <c r="E3508">
        <v>63.739199999999997</v>
      </c>
      <c r="F3508">
        <v>12477.595416</v>
      </c>
      <c r="G3508">
        <v>10955.496988000001</v>
      </c>
      <c r="H3508">
        <f>(1/(1-91/360*VLOOKUP($A3508,Tbills!$B$4:$C$974,2,1)/100))^((1)/91)-1</f>
        <v>4.5372367120988244E-5</v>
      </c>
      <c r="I3508" s="2">
        <f t="shared" si="652"/>
        <v>43.024495764454564</v>
      </c>
      <c r="J3508">
        <f>VLOOKUP(A3508,'VXX-IV'!A$1:C$4500,3,0)</f>
        <v>43.04</v>
      </c>
      <c r="K3508" s="10">
        <f t="shared" si="656"/>
        <v>-3.6022852103712033E-4</v>
      </c>
      <c r="L3508">
        <f t="shared" si="647"/>
        <v>82.567678539725293</v>
      </c>
      <c r="M3508">
        <v>8.27</v>
      </c>
      <c r="O3508">
        <f t="shared" si="648"/>
        <v>82.353297714277218</v>
      </c>
      <c r="R3508">
        <f t="shared" si="649"/>
        <v>50.535818719044734</v>
      </c>
      <c r="U3508" s="2">
        <f t="shared" si="653"/>
        <v>20.396301893530833</v>
      </c>
      <c r="V3508">
        <f>VLOOKUP(A3508,'VXZ-IV'!A$1:C$4500,3,0)</f>
        <v>20.399999999999999</v>
      </c>
      <c r="W3508" s="10">
        <f t="shared" si="655"/>
        <v>-1.812797288807122E-4</v>
      </c>
      <c r="X3508">
        <f t="shared" si="650"/>
        <v>69.502488754532266</v>
      </c>
      <c r="AA3508" s="10" t="e">
        <f t="shared" si="660"/>
        <v>#DIV/0!</v>
      </c>
      <c r="AB3508">
        <f t="shared" si="651"/>
        <v>35.605070692458526</v>
      </c>
      <c r="AC3508">
        <f>VLOOKUP(A3508,'VIXY-IV'!A$1:E$2000,4,0)</f>
        <v>35.653799999999997</v>
      </c>
      <c r="AD3508" s="10">
        <f t="shared" si="657"/>
        <v>-1.3667353140891514E-3</v>
      </c>
      <c r="AE3508">
        <f>ROW()</f>
        <v>3508</v>
      </c>
      <c r="AF3508">
        <f t="shared" si="646"/>
        <v>0.98216159496327393</v>
      </c>
      <c r="AG3508">
        <f>AG3507*(1-(AG$1+AG$5))^($A3508-$A3507)*(1+2*(E3508/E3507-1))</f>
        <v>16.925439670980719</v>
      </c>
      <c r="AH3508">
        <v>16.891100000000002</v>
      </c>
      <c r="AK3508">
        <f t="shared" si="654"/>
        <v>12.419054694783563</v>
      </c>
    </row>
    <row r="3509" spans="1:43" x14ac:dyDescent="0.25">
      <c r="A3509" s="1">
        <v>43154</v>
      </c>
      <c r="B3509" s="12">
        <v>16.489999999999998</v>
      </c>
      <c r="C3509" s="12">
        <v>17.5</v>
      </c>
      <c r="D3509">
        <v>67.939099999999996</v>
      </c>
      <c r="E3509">
        <v>59.636299999999999</v>
      </c>
      <c r="F3509">
        <v>12080.937519999999</v>
      </c>
      <c r="G3509">
        <v>10606.728931</v>
      </c>
      <c r="H3509">
        <f>(1/(1-91/360*VLOOKUP($A3509,Tbills!$B$4:$C$974,2,1)/100))^((1)/91)-1</f>
        <v>4.5372367120988244E-5</v>
      </c>
      <c r="I3509" s="2">
        <f t="shared" si="652"/>
        <v>40.255974696634546</v>
      </c>
      <c r="J3509">
        <f>VLOOKUP(A3509,'VXX-IV'!A$1:C$4500,3,0)</f>
        <v>40.270000000000003</v>
      </c>
      <c r="K3509" s="10">
        <f t="shared" si="656"/>
        <v>-3.4828168277767357E-4</v>
      </c>
      <c r="L3509">
        <f t="shared" si="647"/>
        <v>71.937907671291569</v>
      </c>
      <c r="M3509">
        <v>7.2</v>
      </c>
      <c r="O3509">
        <f t="shared" si="648"/>
        <v>74.39915290419286</v>
      </c>
      <c r="R3509">
        <f t="shared" si="649"/>
        <v>52.159959072862065</v>
      </c>
      <c r="U3509" s="2">
        <f t="shared" si="653"/>
        <v>19.747429879959938</v>
      </c>
      <c r="V3509">
        <f>VLOOKUP(A3509,'VXZ-IV'!A$1:C$4500,3,0)</f>
        <v>19.75</v>
      </c>
      <c r="W3509" s="10">
        <f t="shared" si="655"/>
        <v>-1.301326602562991E-4</v>
      </c>
      <c r="X3509">
        <f t="shared" si="650"/>
        <v>71.715700688651864</v>
      </c>
      <c r="AA3509" s="10" t="e">
        <f t="shared" si="660"/>
        <v>#DIV/0!</v>
      </c>
      <c r="AB3509">
        <f t="shared" si="651"/>
        <v>33.313042498145748</v>
      </c>
      <c r="AC3509">
        <f>VLOOKUP(A3509,'VIXY-IV'!A$1:E$2000,4,0)</f>
        <v>33.354300000000002</v>
      </c>
      <c r="AD3509" s="10">
        <f t="shared" si="657"/>
        <v>-1.2369470159545592E-3</v>
      </c>
      <c r="AE3509">
        <f>ROW()</f>
        <v>3509</v>
      </c>
      <c r="AF3509">
        <f t="shared" si="646"/>
        <v>0.94228571428571417</v>
      </c>
      <c r="AG3509">
        <f>AG3508*(1-(AG$1+AG$5))^($A3509-$A3508)*(1+2*(E3509/E3508-1))</f>
        <v>14.745957545199614</v>
      </c>
      <c r="AH3509">
        <v>14.7141</v>
      </c>
      <c r="AK3509">
        <f t="shared" si="654"/>
        <v>13.217855090186756</v>
      </c>
    </row>
    <row r="3510" spans="1:43" x14ac:dyDescent="0.25">
      <c r="A3510" s="1">
        <v>43157</v>
      </c>
      <c r="B3510" s="12">
        <v>15.8</v>
      </c>
      <c r="C3510" s="12">
        <v>16.920000000000002</v>
      </c>
      <c r="D3510">
        <v>65.376300000000001</v>
      </c>
      <c r="E3510">
        <v>57.378599999999999</v>
      </c>
      <c r="F3510">
        <v>11825.255965</v>
      </c>
      <c r="G3510">
        <v>10380.803776000001</v>
      </c>
      <c r="H3510">
        <f>(1/(1-91/360*VLOOKUP($A3510,Tbills!$B$4:$C$974,2,1)/100))^((1)/91)-1</f>
        <v>4.5372367120988244E-5</v>
      </c>
      <c r="I3510" s="2">
        <f t="shared" si="652"/>
        <v>38.734604465700478</v>
      </c>
      <c r="J3510">
        <f>VLOOKUP(A3510,'VXX-IV'!A$1:C$4500,3,0)</f>
        <v>38.75</v>
      </c>
      <c r="K3510" s="10">
        <f t="shared" si="656"/>
        <v>-3.9730411095539875E-4</v>
      </c>
      <c r="L3510">
        <f t="shared" si="647"/>
        <v>66.491116991311415</v>
      </c>
      <c r="M3510">
        <v>6.66</v>
      </c>
      <c r="O3510">
        <f t="shared" si="648"/>
        <v>70.167174786594572</v>
      </c>
      <c r="R3510">
        <f t="shared" si="649"/>
        <v>53.140082787436384</v>
      </c>
      <c r="U3510" s="2">
        <f t="shared" si="653"/>
        <v>19.328080372861592</v>
      </c>
      <c r="V3510">
        <f>VLOOKUP(A3510,'VXZ-IV'!A$1:C$4500,3,0)</f>
        <v>19.329999999999998</v>
      </c>
      <c r="W3510" s="10">
        <f t="shared" si="655"/>
        <v>-9.9308180983248562E-5</v>
      </c>
      <c r="X3510">
        <f t="shared" si="650"/>
        <v>73.245100162025793</v>
      </c>
      <c r="AA3510" s="10" t="e">
        <f t="shared" si="660"/>
        <v>#DIV/0!</v>
      </c>
      <c r="AB3510">
        <f t="shared" si="651"/>
        <v>32.051521276423685</v>
      </c>
      <c r="AC3510">
        <f>VLOOKUP(A3510,'VIXY-IV'!A$1:E$2000,4,0)</f>
        <v>32.0852</v>
      </c>
      <c r="AD3510" s="10">
        <f t="shared" si="657"/>
        <v>-1.0496653776917997E-3</v>
      </c>
      <c r="AE3510">
        <f>ROW()</f>
        <v>3510</v>
      </c>
      <c r="AF3510">
        <f t="shared" si="646"/>
        <v>0.93380614657210392</v>
      </c>
      <c r="AG3510">
        <f>AG3509*(1-(AG$1+AG$5))^($A3510-$A3509)*(1+2*(E3510/E3509-1))</f>
        <v>13.628080250215632</v>
      </c>
      <c r="AH3510">
        <v>13.5884</v>
      </c>
      <c r="AK3510">
        <f t="shared" si="654"/>
        <v>13.716337492188343</v>
      </c>
    </row>
    <row r="3511" spans="1:43" x14ac:dyDescent="0.25">
      <c r="A3511" s="1">
        <v>43158</v>
      </c>
      <c r="B3511" s="12">
        <v>18.59</v>
      </c>
      <c r="C3511" s="12">
        <v>19.02</v>
      </c>
      <c r="D3511">
        <v>70.364199999999997</v>
      </c>
      <c r="E3511">
        <v>61.753700000000002</v>
      </c>
      <c r="F3511">
        <v>12216.398713</v>
      </c>
      <c r="G3511">
        <v>10723.697528999999</v>
      </c>
      <c r="H3511">
        <f>(1/(1-91/360*VLOOKUP($A3511,Tbills!$B$4:$C$974,2,1)/100))^((1)/91)-1</f>
        <v>4.5372367120988244E-5</v>
      </c>
      <c r="I3511" s="2">
        <f t="shared" si="652"/>
        <v>41.688853566658722</v>
      </c>
      <c r="J3511">
        <f>VLOOKUP(A3511,'VXX-IV'!A$1:C$4500,3,0)</f>
        <v>41.7</v>
      </c>
      <c r="K3511" s="10">
        <f t="shared" si="656"/>
        <v>-2.6730055974300004E-4</v>
      </c>
      <c r="L3511">
        <f t="shared" si="647"/>
        <v>76.630982824544461</v>
      </c>
      <c r="M3511">
        <v>7.67</v>
      </c>
      <c r="O3511">
        <f t="shared" si="648"/>
        <v>78.189876945916964</v>
      </c>
      <c r="P3511" s="18" t="s">
        <v>92</v>
      </c>
      <c r="R3511">
        <f t="shared" si="649"/>
        <v>51.111814943554265</v>
      </c>
      <c r="S3511" s="18" t="s">
        <v>93</v>
      </c>
      <c r="U3511" s="2">
        <f t="shared" si="653"/>
        <v>19.96690637863253</v>
      </c>
      <c r="V3511">
        <f>VLOOKUP(A3511,'VXZ-IV'!A$1:C$4500,3,0)</f>
        <v>19.97</v>
      </c>
      <c r="W3511" s="10">
        <f t="shared" si="655"/>
        <v>-1.5491343853124562E-4</v>
      </c>
      <c r="X3511">
        <f t="shared" si="650"/>
        <v>70.826296940504079</v>
      </c>
      <c r="AA3511" s="10" t="e">
        <f t="shared" si="660"/>
        <v>#DIV/0!</v>
      </c>
      <c r="AB3511">
        <f t="shared" si="651"/>
        <v>34.495309630779616</v>
      </c>
      <c r="AC3511">
        <f>VLOOKUP(A3511,'VIXY-IV'!A$1:E$2000,4,0)</f>
        <v>34.531399999999998</v>
      </c>
      <c r="AD3511" s="10">
        <f t="shared" si="657"/>
        <v>-1.0451464238455666E-3</v>
      </c>
      <c r="AE3511">
        <f>ROW()</f>
        <v>3511</v>
      </c>
      <c r="AF3511">
        <f t="shared" si="646"/>
        <v>0.97739221871713988</v>
      </c>
      <c r="AG3511">
        <f>AG3510*(1-(AG$1+AG$5))^($A3511-$A3510)*(1+2*(E3511/E3510-1))</f>
        <v>15.705824536593772</v>
      </c>
      <c r="AH3511">
        <v>15.6633</v>
      </c>
      <c r="AK3511">
        <f t="shared" si="654"/>
        <v>12.669880989534459</v>
      </c>
    </row>
    <row r="3512" spans="1:43" x14ac:dyDescent="0.25">
      <c r="A3512" s="1">
        <v>43159</v>
      </c>
      <c r="B3512" s="12">
        <v>19.850000000000001</v>
      </c>
      <c r="C3512" s="12">
        <v>19.89</v>
      </c>
      <c r="D3512">
        <v>74.084100000000007</v>
      </c>
      <c r="E3512">
        <v>65.015600000000006</v>
      </c>
      <c r="F3512">
        <v>12526.934638999999</v>
      </c>
      <c r="G3512">
        <v>10995.803034</v>
      </c>
      <c r="H3512">
        <f>(1/(1-91/360*VLOOKUP($A3512,Tbills!$B$4:$C$974,2,1)/100))^((1)/91)-1</f>
        <v>4.5372367120988244E-5</v>
      </c>
      <c r="I3512" s="2">
        <f t="shared" si="652"/>
        <v>43.891721761152134</v>
      </c>
      <c r="J3512">
        <f>VLOOKUP(A3512,'VXX-IV'!A$1:C$4500,3,0)</f>
        <v>43.9</v>
      </c>
      <c r="K3512" s="10">
        <f t="shared" si="656"/>
        <v>-1.8857036099917401E-4</v>
      </c>
      <c r="L3512">
        <f t="shared" si="647"/>
        <v>84.726466640667894</v>
      </c>
      <c r="M3512">
        <v>8.48</v>
      </c>
      <c r="O3512">
        <f t="shared" si="648"/>
        <v>84.38214935988556</v>
      </c>
      <c r="P3512">
        <f>VLOOKUP(A3512,'UVXY-IV'!A$1:G$5000,4,0)</f>
        <v>84.540999999999997</v>
      </c>
      <c r="Q3512">
        <f>O3512/P3512-1</f>
        <v>-1.878977538879778E-3</v>
      </c>
      <c r="R3512">
        <f t="shared" si="649"/>
        <v>49.75967361038294</v>
      </c>
      <c r="S3512">
        <f>VLOOKUP(A3512,'SVXY-IV'!A$1:G$5000,4,0)</f>
        <v>49.389200000000002</v>
      </c>
      <c r="T3512">
        <f>R3512/S3512-1</f>
        <v>7.5011057150740079E-3</v>
      </c>
      <c r="U3512" s="2">
        <f t="shared" si="653"/>
        <v>20.473957841997244</v>
      </c>
      <c r="V3512">
        <f>VLOOKUP(A3512,'VXZ-IV'!A$1:C$4500,3,0)</f>
        <v>20.48</v>
      </c>
      <c r="W3512" s="10">
        <f t="shared" si="655"/>
        <v>-2.9502724622831877E-4</v>
      </c>
      <c r="X3512">
        <f t="shared" si="650"/>
        <v>69.029713487878425</v>
      </c>
      <c r="AA3512" s="10" t="e">
        <f t="shared" si="660"/>
        <v>#DIV/0!</v>
      </c>
      <c r="AB3512">
        <f t="shared" si="651"/>
        <v>36.317253932610527</v>
      </c>
      <c r="AC3512">
        <f>VLOOKUP(A3512,'VIXY-IV'!A$1:E$2000,4,0)</f>
        <v>36.353700000000003</v>
      </c>
      <c r="AD3512" s="10">
        <f t="shared" si="657"/>
        <v>-1.0025407974835199E-3</v>
      </c>
      <c r="AE3512">
        <f>ROW()</f>
        <v>3512</v>
      </c>
      <c r="AF3512">
        <f t="shared" si="646"/>
        <v>0.99798893916540976</v>
      </c>
      <c r="AG3512">
        <f>AG3511*(1-(AG$1+AG$5))^($A3512-$A3511)*(1+2*(E3512/E3511-1))</f>
        <v>17.364438048599638</v>
      </c>
      <c r="AK3512">
        <f t="shared" si="654"/>
        <v>12.000084668866943</v>
      </c>
    </row>
    <row r="3513" spans="1:43" x14ac:dyDescent="0.25">
      <c r="A3513" s="1">
        <v>43160</v>
      </c>
      <c r="B3513" s="12">
        <v>22.47</v>
      </c>
      <c r="C3513" s="12">
        <v>21.42</v>
      </c>
      <c r="D3513">
        <v>78.747299999999996</v>
      </c>
      <c r="E3513">
        <v>69.105000000000004</v>
      </c>
      <c r="F3513">
        <v>12978.910691999999</v>
      </c>
      <c r="G3513">
        <v>11392.036432999999</v>
      </c>
      <c r="H3513">
        <f>(1/(1-91/360*VLOOKUP($A3513,Tbills!$B$4:$C$974,2,1)/100))^((1)/91)-1</f>
        <v>4.579071114085842E-5</v>
      </c>
      <c r="I3513" s="2">
        <f t="shared" si="652"/>
        <v>46.653334559061733</v>
      </c>
      <c r="J3513">
        <f>VLOOKUP(A3513,'VXX-IV'!A$1:C$4500,3,0)</f>
        <v>46.66</v>
      </c>
      <c r="K3513" s="10">
        <f t="shared" si="656"/>
        <v>-1.4285128457491858E-4</v>
      </c>
      <c r="L3513">
        <f t="shared" si="647"/>
        <v>95.384900227018008</v>
      </c>
      <c r="M3513">
        <v>9.5500000000000007</v>
      </c>
      <c r="O3513">
        <f t="shared" si="648"/>
        <v>92.340335145225922</v>
      </c>
      <c r="P3513">
        <f>VLOOKUP(A3513,'UVXY-IV'!A$1:G$5000,4,0)</f>
        <v>92.525000000000006</v>
      </c>
      <c r="Q3513">
        <f t="shared" ref="Q3513:Q3576" si="661">O3513/P3513-1</f>
        <v>-1.995837392856914E-3</v>
      </c>
      <c r="R3513">
        <f t="shared" si="649"/>
        <v>48.192584296476632</v>
      </c>
      <c r="S3513">
        <f>VLOOKUP(A3513,'SVXY-IV'!A$1:G$5000,4,0)</f>
        <v>47.834000000000003</v>
      </c>
      <c r="T3513">
        <f t="shared" ref="T3513:T3576" si="662">R3513/S3513-1</f>
        <v>7.4964313349632494E-3</v>
      </c>
      <c r="U3513" s="2">
        <f t="shared" si="653"/>
        <v>21.212147948787415</v>
      </c>
      <c r="V3513">
        <f>VLOOKUP(A3513,'VXZ-IV'!A$1:C$4500,3,0)</f>
        <v>21.22</v>
      </c>
      <c r="W3513" s="10">
        <f t="shared" si="655"/>
        <v>-3.7003068862317967E-4</v>
      </c>
      <c r="X3513">
        <f t="shared" si="650"/>
        <v>66.54281590832602</v>
      </c>
      <c r="AA3513" s="10" t="e">
        <f t="shared" si="660"/>
        <v>#DIV/0!</v>
      </c>
      <c r="AB3513">
        <f t="shared" si="651"/>
        <v>38.601418408032778</v>
      </c>
      <c r="AC3513">
        <f>VLOOKUP(A3513,'VIXY-IV'!A$1:E$2000,4,0)</f>
        <v>38.64</v>
      </c>
      <c r="AD3513" s="10">
        <f t="shared" si="657"/>
        <v>-9.9848840494887181E-4</v>
      </c>
      <c r="AE3513">
        <f>ROW()</f>
        <v>3513</v>
      </c>
      <c r="AF3513">
        <f t="shared" si="646"/>
        <v>1.0490196078431371</v>
      </c>
      <c r="AG3513">
        <f>AG3512*(1-(AG$1+AG$5))^($A3513-$A3512)*(1+2*(E3513/E3512-1))</f>
        <v>19.548182190615027</v>
      </c>
      <c r="AK3513">
        <f t="shared" si="654"/>
        <v>11.244770584421248</v>
      </c>
    </row>
    <row r="3514" spans="1:43" x14ac:dyDescent="0.25">
      <c r="A3514" s="1">
        <v>43161</v>
      </c>
      <c r="B3514" s="12">
        <v>19.59</v>
      </c>
      <c r="C3514" s="12">
        <v>19.86</v>
      </c>
      <c r="D3514">
        <v>75.914900000000003</v>
      </c>
      <c r="E3514">
        <v>66.616299999999995</v>
      </c>
      <c r="F3514">
        <v>12876.938215</v>
      </c>
      <c r="G3514">
        <v>11302.010032</v>
      </c>
      <c r="H3514">
        <f>(1/(1-91/360*VLOOKUP($A3514,Tbills!$B$4:$C$974,2,1)/100))^((1)/91)-1</f>
        <v>4.579071114085842E-5</v>
      </c>
      <c r="I3514" s="2">
        <f t="shared" si="652"/>
        <v>44.974200624864729</v>
      </c>
      <c r="J3514">
        <f>VLOOKUP(A3514,'VXX-IV'!A$1:C$4500,3,0)</f>
        <v>44.99</v>
      </c>
      <c r="K3514" s="10">
        <f t="shared" si="656"/>
        <v>-3.5117526417594025E-4</v>
      </c>
      <c r="L3514">
        <f t="shared" si="647"/>
        <v>88.51469947972042</v>
      </c>
      <c r="M3514">
        <v>8.86</v>
      </c>
      <c r="O3514">
        <f t="shared" si="648"/>
        <v>87.349169400219452</v>
      </c>
      <c r="P3514">
        <f>VLOOKUP(A3514,'UVXY-IV'!A$1:G$5000,4,0)</f>
        <v>87.488</v>
      </c>
      <c r="Q3514">
        <f t="shared" si="661"/>
        <v>-1.5868530516247592E-3</v>
      </c>
      <c r="R3514">
        <f t="shared" si="649"/>
        <v>49.058153811920405</v>
      </c>
      <c r="S3514">
        <f>VLOOKUP(A3514,'SVXY-IV'!A$1:G$5000,4,0)</f>
        <v>48.692799999999998</v>
      </c>
      <c r="T3514">
        <f t="shared" si="662"/>
        <v>7.503240970336611E-3</v>
      </c>
      <c r="U3514" s="2">
        <f t="shared" si="653"/>
        <v>21.044975554302727</v>
      </c>
      <c r="V3514">
        <f>VLOOKUP(A3514,'VXZ-IV'!A$1:C$4500,3,0)</f>
        <v>21.05</v>
      </c>
      <c r="W3514" s="10">
        <f t="shared" si="655"/>
        <v>-2.3869100699636103E-4</v>
      </c>
      <c r="X3514">
        <f t="shared" si="650"/>
        <v>67.069265877351867</v>
      </c>
      <c r="AA3514" s="10" t="e">
        <f t="shared" si="660"/>
        <v>#DIV/0!</v>
      </c>
      <c r="AB3514">
        <f t="shared" si="651"/>
        <v>37.21111326241256</v>
      </c>
      <c r="AC3514">
        <f>VLOOKUP(A3514,'VIXY-IV'!A$1:E$2000,4,0)</f>
        <v>37.247500000000002</v>
      </c>
      <c r="AD3514" s="10">
        <f t="shared" si="657"/>
        <v>-9.7689073326912013E-4</v>
      </c>
      <c r="AE3514">
        <f>ROW()</f>
        <v>3514</v>
      </c>
      <c r="AF3514">
        <f t="shared" si="646"/>
        <v>0.98640483383685806</v>
      </c>
      <c r="AG3514">
        <f>AG3513*(1-(AG$1+AG$5))^($A3514-$A3513)*(1+2*(E3514/E3513-1))</f>
        <v>18.139581280446222</v>
      </c>
      <c r="AK3514">
        <f t="shared" si="654"/>
        <v>11.649189437667939</v>
      </c>
    </row>
    <row r="3515" spans="1:43" x14ac:dyDescent="0.25">
      <c r="A3515" s="1">
        <v>43164</v>
      </c>
      <c r="B3515" s="12">
        <v>18.73</v>
      </c>
      <c r="C3515" s="12">
        <v>19.21</v>
      </c>
      <c r="D3515">
        <v>73.483000000000004</v>
      </c>
      <c r="E3515">
        <v>64.473100000000002</v>
      </c>
      <c r="F3515">
        <v>12617.125843</v>
      </c>
      <c r="G3515">
        <v>11072.421646999999</v>
      </c>
      <c r="H3515">
        <f>(1/(1-91/360*VLOOKUP($A3515,Tbills!$B$4:$C$974,2,1)/100))^((1)/91)-1</f>
        <v>4.6209181619794037E-5</v>
      </c>
      <c r="I3515" s="2">
        <f t="shared" si="652"/>
        <v>43.530287719034177</v>
      </c>
      <c r="J3515">
        <f>VLOOKUP(A3515,'VXX-IV'!A$1:C$4500,3,0)</f>
        <v>43.54</v>
      </c>
      <c r="K3515" s="10">
        <f t="shared" si="656"/>
        <v>-2.230657089072885E-4</v>
      </c>
      <c r="L3515">
        <f t="shared" si="647"/>
        <v>82.819504831859874</v>
      </c>
      <c r="M3515">
        <v>8.2899999999999991</v>
      </c>
      <c r="O3515">
        <f t="shared" si="648"/>
        <v>83.1254288611416</v>
      </c>
      <c r="P3515">
        <f>VLOOKUP(A3515,'UVXY-IV'!A$1:G$5000,4,0)</f>
        <v>83.260499999999993</v>
      </c>
      <c r="Q3515">
        <f t="shared" si="661"/>
        <v>-1.6222715316193126E-3</v>
      </c>
      <c r="R3515">
        <f t="shared" si="649"/>
        <v>49.84055097522532</v>
      </c>
      <c r="S3515">
        <f>VLOOKUP(A3515,'SVXY-IV'!A$1:G$5000,4,0)</f>
        <v>49.473199999999999</v>
      </c>
      <c r="T3515">
        <f t="shared" si="662"/>
        <v>7.4252519591480048E-3</v>
      </c>
      <c r="U3515" s="2">
        <f t="shared" si="653"/>
        <v>20.618851894950449</v>
      </c>
      <c r="V3515">
        <f>VLOOKUP(A3515,'VXZ-IV'!A$1:C$4500,3,0)</f>
        <v>20.62</v>
      </c>
      <c r="W3515" s="10">
        <f t="shared" si="655"/>
        <v>-5.5679197359492782E-5</v>
      </c>
      <c r="X3515">
        <f t="shared" si="650"/>
        <v>68.433600535935255</v>
      </c>
      <c r="AA3515" s="10" t="e">
        <f t="shared" si="660"/>
        <v>#DIV/0!</v>
      </c>
      <c r="AB3515">
        <f t="shared" si="651"/>
        <v>36.013538927945433</v>
      </c>
      <c r="AC3515">
        <f>VLOOKUP(A3515,'VIXY-IV'!A$1:E$2000,4,0)</f>
        <v>36.048699999999997</v>
      </c>
      <c r="AD3515" s="10">
        <f t="shared" si="657"/>
        <v>-9.7537697765981424E-4</v>
      </c>
      <c r="AE3515">
        <f>ROW()</f>
        <v>3515</v>
      </c>
      <c r="AF3515">
        <f t="shared" si="646"/>
        <v>0.97501301405517959</v>
      </c>
      <c r="AG3515">
        <f>AG3514*(1-(AG$1+AG$5))^($A3515-$A3514)*(1+2*(E3515/E3514-1))</f>
        <v>16.970681172918791</v>
      </c>
      <c r="AK3515">
        <f t="shared" si="654"/>
        <v>12.02229074355917</v>
      </c>
    </row>
    <row r="3516" spans="1:43" x14ac:dyDescent="0.25">
      <c r="A3516" s="1">
        <v>43165</v>
      </c>
      <c r="B3516" s="12">
        <v>18.36</v>
      </c>
      <c r="C3516" s="12">
        <v>19.239999999999998</v>
      </c>
      <c r="D3516">
        <v>73.910899999999998</v>
      </c>
      <c r="E3516">
        <v>64.845600000000005</v>
      </c>
      <c r="F3516">
        <v>12778.222014999999</v>
      </c>
      <c r="G3516">
        <v>11213.283300999999</v>
      </c>
      <c r="H3516">
        <f>(1/(1-91/360*VLOOKUP($A3516,Tbills!$B$4:$C$974,2,1)/100))^((1)/91)-1</f>
        <v>4.6209181619794037E-5</v>
      </c>
      <c r="I3516" s="2">
        <f t="shared" si="652"/>
        <v>43.782702010124773</v>
      </c>
      <c r="J3516">
        <f>VLOOKUP(A3516,'VXX-IV'!A$1:C$4500,3,0)</f>
        <v>43.8</v>
      </c>
      <c r="K3516" s="10">
        <f>I3516/J3516-1</f>
        <v>-3.9493127569001363E-4</v>
      </c>
      <c r="L3516">
        <f t="shared" si="647"/>
        <v>83.776585419378023</v>
      </c>
      <c r="M3516">
        <v>8.39</v>
      </c>
      <c r="O3516">
        <f t="shared" si="648"/>
        <v>83.843002008813812</v>
      </c>
      <c r="P3516">
        <f>VLOOKUP(A3516,'UVXY-IV'!A$1:G$5000,4,0)</f>
        <v>83.99</v>
      </c>
      <c r="Q3516">
        <f t="shared" si="661"/>
        <v>-1.7501844408404077E-3</v>
      </c>
      <c r="R3516">
        <f t="shared" si="649"/>
        <v>49.694324950180608</v>
      </c>
      <c r="S3516">
        <f>VLOOKUP(A3516,'SVXY-IV'!A$1:G$5000,4,0)</f>
        <v>49.3324</v>
      </c>
      <c r="T3516">
        <f t="shared" si="662"/>
        <v>7.3364553555190781E-3</v>
      </c>
      <c r="U3516" s="2">
        <f t="shared" si="653"/>
        <v>20.881605374648981</v>
      </c>
      <c r="V3516">
        <f>VLOOKUP(A3516,'VXZ-IV'!A$1:C$4500,3,0)</f>
        <v>20.89</v>
      </c>
      <c r="W3516" s="10">
        <f t="shared" si="655"/>
        <v>-4.0184898760264876E-4</v>
      </c>
      <c r="X3516">
        <f t="shared" si="650"/>
        <v>67.563621866400752</v>
      </c>
      <c r="AA3516" s="10" t="e">
        <f t="shared" si="660"/>
        <v>#DIV/0!</v>
      </c>
      <c r="AB3516">
        <f t="shared" si="651"/>
        <v>36.221474420639858</v>
      </c>
      <c r="AC3516">
        <f>VLOOKUP(A3516,'VIXY-IV'!A$1:E$2000,4,0)</f>
        <v>36.256300000000003</v>
      </c>
      <c r="AD3516" s="10">
        <f t="shared" si="657"/>
        <v>-9.6053870251910922E-4</v>
      </c>
      <c r="AE3516">
        <f>ROW()</f>
        <v>3516</v>
      </c>
      <c r="AF3516">
        <f t="shared" si="646"/>
        <v>0.95426195426195426</v>
      </c>
      <c r="AG3516">
        <f>AG3515*(1-(AG$1+AG$5))^($A3516-$A3515)*(1+2*(E3516/E3515-1))</f>
        <v>17.166202405477424</v>
      </c>
      <c r="AK3516">
        <f t="shared" si="654"/>
        <v>11.952274008829139</v>
      </c>
    </row>
    <row r="3517" spans="1:43" x14ac:dyDescent="0.25">
      <c r="A3517" s="1">
        <v>43166</v>
      </c>
      <c r="B3517" s="12">
        <v>17.760000000000002</v>
      </c>
      <c r="C3517" s="12">
        <v>18.84</v>
      </c>
      <c r="D3517">
        <v>72.673699999999997</v>
      </c>
      <c r="E3517">
        <v>63.757100000000001</v>
      </c>
      <c r="F3517">
        <v>12798.626754999999</v>
      </c>
      <c r="G3517">
        <v>11230.670932000001</v>
      </c>
      <c r="H3517">
        <f>(1/(1-91/360*VLOOKUP($A3517,Tbills!$B$4:$C$974,2,1)/100))^((1)/91)-1</f>
        <v>4.6209181619794037E-5</v>
      </c>
      <c r="I3517" s="2">
        <f t="shared" si="652"/>
        <v>43.048770427831322</v>
      </c>
      <c r="J3517">
        <f>VLOOKUP(A3517,'VXX-IV'!A$1:C$4500,3,0)</f>
        <v>43.06</v>
      </c>
      <c r="K3517" s="10">
        <f t="shared" ref="K3517:K3580" si="663">I3517/J3517-1</f>
        <v>-2.6078894957459742E-4</v>
      </c>
      <c r="L3517">
        <f t="shared" si="647"/>
        <v>80.964114613961954</v>
      </c>
      <c r="M3517">
        <v>8.11</v>
      </c>
      <c r="O3517">
        <f t="shared" si="648"/>
        <v>81.729161397317114</v>
      </c>
      <c r="P3517">
        <f>VLOOKUP(A3517,'UVXY-IV'!A$1:G$5000,4,0)</f>
        <v>81.860500000000002</v>
      </c>
      <c r="Q3517">
        <f t="shared" si="661"/>
        <v>-1.6044197467995902E-3</v>
      </c>
      <c r="R3517">
        <f t="shared" si="649"/>
        <v>50.10914478294174</v>
      </c>
      <c r="S3517">
        <f>VLOOKUP(A3517,'SVXY-IV'!A$1:G$5000,4,0)</f>
        <v>49.7408</v>
      </c>
      <c r="T3517">
        <f t="shared" si="662"/>
        <v>7.4052846544836459E-3</v>
      </c>
      <c r="U3517" s="2">
        <f t="shared" si="653"/>
        <v>20.91443991750636</v>
      </c>
      <c r="V3517">
        <f>VLOOKUP(A3517,'VXZ-IV'!A$1:C$4500,3,0)</f>
        <v>20.92</v>
      </c>
      <c r="W3517" s="10">
        <f t="shared" ref="W3517:W3520" si="664">U3517/V3517-1</f>
        <v>-2.6577832187579808E-4</v>
      </c>
      <c r="X3517">
        <f t="shared" si="650"/>
        <v>67.459477987854612</v>
      </c>
      <c r="AB3517">
        <f t="shared" si="651"/>
        <v>35.613325608513762</v>
      </c>
      <c r="AC3517">
        <f>VLOOKUP(A3517,'VIXY-IV'!A$1:E$2000,4,0)</f>
        <v>35.647399999999998</v>
      </c>
      <c r="AD3517" s="10">
        <f t="shared" si="657"/>
        <v>-9.5587312079525866E-4</v>
      </c>
      <c r="AG3517">
        <f>AG3516*(1-(AG$1+AG$5))^($A3517-$A3516)*(1+2*(E3517/E3516-1))</f>
        <v>16.58933867051099</v>
      </c>
      <c r="AK3517">
        <f t="shared" si="654"/>
        <v>12.152339178725965</v>
      </c>
    </row>
    <row r="3518" spans="1:43" x14ac:dyDescent="0.25">
      <c r="A3518" s="1">
        <v>43167</v>
      </c>
      <c r="B3518" s="12">
        <v>16.54</v>
      </c>
      <c r="C3518" s="12">
        <v>18.18</v>
      </c>
      <c r="D3518">
        <v>70.407600000000002</v>
      </c>
      <c r="E3518">
        <v>61.766100000000002</v>
      </c>
      <c r="F3518">
        <v>12691.498127000001</v>
      </c>
      <c r="G3518">
        <v>11136.147639000001</v>
      </c>
      <c r="H3518">
        <f>(1/(1-91/360*VLOOKUP($A3518,Tbills!$B$4:$C$974,2,1)/100))^((1)/91)-1</f>
        <v>4.6209181619794037E-5</v>
      </c>
      <c r="I3518" s="2">
        <f t="shared" si="652"/>
        <v>41.705413418605801</v>
      </c>
      <c r="J3518">
        <f>VLOOKUP(A3518,'VXX-IV'!A$1:C$4500,3,0)</f>
        <v>41.72</v>
      </c>
      <c r="K3518" s="10">
        <f t="shared" si="663"/>
        <v>-3.4963042651481313E-4</v>
      </c>
      <c r="L3518">
        <f t="shared" si="647"/>
        <v>75.907513124283199</v>
      </c>
      <c r="M3518">
        <v>7.6</v>
      </c>
      <c r="O3518">
        <f t="shared" si="648"/>
        <v>77.898191787402837</v>
      </c>
      <c r="P3518">
        <f>VLOOKUP(A3518,'UVXY-IV'!A$1:G$5000,4,0)</f>
        <v>77.992999999999995</v>
      </c>
      <c r="Q3518">
        <f t="shared" si="661"/>
        <v>-1.2155989973094972E-3</v>
      </c>
      <c r="R3518">
        <f t="shared" si="649"/>
        <v>50.889245752549698</v>
      </c>
      <c r="S3518">
        <f>VLOOKUP(A3518,'SVXY-IV'!A$1:G$5000,4,0)</f>
        <v>50.512799999999999</v>
      </c>
      <c r="T3518">
        <f t="shared" si="662"/>
        <v>7.4524823915858018E-3</v>
      </c>
      <c r="U3518" s="2">
        <f t="shared" si="653"/>
        <v>20.738873619537749</v>
      </c>
      <c r="V3518">
        <f>VLOOKUP(A3518,'VXZ-IV'!A$1:C$4500,3,0)</f>
        <v>20.74</v>
      </c>
      <c r="W3518" s="10">
        <f t="shared" si="664"/>
        <v>-5.4309569057386931E-5</v>
      </c>
      <c r="X3518">
        <f t="shared" si="650"/>
        <v>68.027880200509415</v>
      </c>
      <c r="AA3518" s="10" t="e">
        <f t="shared" si="660"/>
        <v>#DIV/0!</v>
      </c>
      <c r="AB3518">
        <f t="shared" si="651"/>
        <v>34.501066459125724</v>
      </c>
      <c r="AC3518">
        <f>VLOOKUP(A3518,'VIXY-IV'!A$1:E$2000,4,0)</f>
        <v>34.534199999999998</v>
      </c>
      <c r="AD3518" s="10">
        <f t="shared" si="657"/>
        <v>-9.5944139068737666E-4</v>
      </c>
      <c r="AE3518">
        <f>ROW()</f>
        <v>3518</v>
      </c>
      <c r="AF3518">
        <f t="shared" ref="AF3518:AF3549" si="665">B3518/C3518</f>
        <v>0.90979097909790974</v>
      </c>
      <c r="AG3518">
        <f>AG3517*(1-(AG$1+AG$5))^($A3518-$A3517)*(1+2*(E3518/E3517-1))</f>
        <v>15.552714308085225</v>
      </c>
      <c r="AK3518">
        <f t="shared" si="654"/>
        <v>12.531247471643731</v>
      </c>
    </row>
    <row r="3519" spans="1:43" x14ac:dyDescent="0.25">
      <c r="A3519" s="1">
        <v>43168</v>
      </c>
      <c r="B3519" s="12">
        <v>14.64</v>
      </c>
      <c r="C3519" s="12">
        <v>17.010000000000002</v>
      </c>
      <c r="D3519">
        <v>65.583299999999994</v>
      </c>
      <c r="E3519">
        <v>57.531100000000002</v>
      </c>
      <c r="F3519">
        <v>12226.650437</v>
      </c>
      <c r="G3519">
        <v>10727.752712</v>
      </c>
      <c r="H3519">
        <f>(1/(1-91/360*VLOOKUP($A3519,Tbills!$B$4:$C$974,2,1)/100))^((1)/91)-1</f>
        <v>4.6209181619794037E-5</v>
      </c>
      <c r="I3519" s="2">
        <f t="shared" si="652"/>
        <v>38.846828275065164</v>
      </c>
      <c r="J3519">
        <f>VLOOKUP(A3519,'VXX-IV'!A$1:C$4500,3,0)</f>
        <v>38.86</v>
      </c>
      <c r="K3519" s="10">
        <f t="shared" si="663"/>
        <v>-3.3895329219857384E-4</v>
      </c>
      <c r="L3519">
        <f t="shared" si="647"/>
        <v>65.498363516150675</v>
      </c>
      <c r="M3519">
        <v>6.56</v>
      </c>
      <c r="O3519">
        <f t="shared" si="648"/>
        <v>69.884188515629134</v>
      </c>
      <c r="P3519">
        <f>VLOOKUP(A3519,'UVXY-IV'!A$1:G$5000,4,0)</f>
        <v>69.963499999999996</v>
      </c>
      <c r="Q3519">
        <f t="shared" si="661"/>
        <v>-1.1336123031417955E-3</v>
      </c>
      <c r="R3519">
        <f t="shared" si="649"/>
        <v>52.631480010497796</v>
      </c>
      <c r="S3519">
        <f>VLOOKUP(A3519,'SVXY-IV'!A$1:G$5000,4,0)</f>
        <v>52.247199999999999</v>
      </c>
      <c r="T3519">
        <f t="shared" si="662"/>
        <v>7.355035494682971E-3</v>
      </c>
      <c r="U3519" s="2">
        <f t="shared" si="653"/>
        <v>19.978789958470344</v>
      </c>
      <c r="V3519">
        <f>VLOOKUP(A3519,'VXZ-IV'!A$1:C$4500,3,0)</f>
        <v>19.98</v>
      </c>
      <c r="W3519" s="10">
        <f t="shared" si="664"/>
        <v>-6.056263912190829E-5</v>
      </c>
      <c r="X3519">
        <f t="shared" si="650"/>
        <v>70.523310870549309</v>
      </c>
      <c r="AA3519" s="10" t="e">
        <f t="shared" si="660"/>
        <v>#DIV/0!</v>
      </c>
      <c r="AB3519">
        <f t="shared" si="651"/>
        <v>32.135375671488418</v>
      </c>
      <c r="AC3519">
        <f>VLOOKUP(A3519,'VIXY-IV'!A$1:E$2000,4,0)</f>
        <v>32.164499999999997</v>
      </c>
      <c r="AD3519" s="10">
        <f t="shared" si="657"/>
        <v>-9.0548053013661534E-4</v>
      </c>
      <c r="AE3519">
        <f>ROW()</f>
        <v>3519</v>
      </c>
      <c r="AF3519">
        <f t="shared" si="665"/>
        <v>0.86067019400352729</v>
      </c>
      <c r="AG3519">
        <f>AG3518*(1-(AG$1+AG$5))^($A3519-$A3518)*(1+2*(E3519/E3518-1))</f>
        <v>13.419514657291701</v>
      </c>
      <c r="AK3519">
        <f t="shared" si="654"/>
        <v>13.389830281453538</v>
      </c>
    </row>
    <row r="3520" spans="1:43" x14ac:dyDescent="0.25">
      <c r="A3520" s="1">
        <v>43171</v>
      </c>
      <c r="B3520" s="12">
        <v>15.78</v>
      </c>
      <c r="C3520" s="12">
        <v>17.8</v>
      </c>
      <c r="D3520">
        <v>67.078100000000006</v>
      </c>
      <c r="E3520">
        <v>58.834400000000002</v>
      </c>
      <c r="F3520">
        <v>12374.354529</v>
      </c>
      <c r="G3520">
        <v>10855.862134000001</v>
      </c>
      <c r="H3520">
        <f>(1/(1-91/360*VLOOKUP($A3520,Tbills!$B$4:$C$974,2,1)/100))^((1)/91)-1</f>
        <v>4.6488170889480429E-5</v>
      </c>
      <c r="I3520" s="2">
        <f t="shared" si="652"/>
        <v>39.729333876161363</v>
      </c>
      <c r="J3520">
        <f>VLOOKUP(A3520,'VXX-IV'!A$1:C$4500,3,0)</f>
        <v>39.74</v>
      </c>
      <c r="K3520" s="10">
        <f t="shared" si="663"/>
        <v>-2.683976808918187E-4</v>
      </c>
      <c r="L3520">
        <f t="shared" si="647"/>
        <v>68.466205111759194</v>
      </c>
      <c r="M3520">
        <v>6.86</v>
      </c>
      <c r="O3520">
        <f t="shared" si="648"/>
        <v>72.251600911778169</v>
      </c>
      <c r="P3520">
        <f>VLOOKUP(A3520,'UVXY-IV'!A$1:G$5000,4,0)</f>
        <v>72.341499999999996</v>
      </c>
      <c r="Q3520">
        <f t="shared" si="661"/>
        <v>-1.2427042323124304E-3</v>
      </c>
      <c r="R3520">
        <f t="shared" si="649"/>
        <v>52.028271073114212</v>
      </c>
      <c r="S3520">
        <f>VLOOKUP(A3520,'SVXY-IV'!A$1:G$5000,4,0)</f>
        <v>51.648000000000003</v>
      </c>
      <c r="T3520">
        <f t="shared" si="662"/>
        <v>7.3627453747329152E-3</v>
      </c>
      <c r="U3520" s="2">
        <f t="shared" si="653"/>
        <v>20.218664716903525</v>
      </c>
      <c r="V3520">
        <f>VLOOKUP(A3520,'VXZ-IV'!A$1:C$4500,3,0)</f>
        <v>20.22</v>
      </c>
      <c r="W3520" s="10">
        <f t="shared" si="664"/>
        <v>-6.6037739687163644E-5</v>
      </c>
      <c r="X3520">
        <f t="shared" si="650"/>
        <v>69.68311702334961</v>
      </c>
      <c r="AA3520" s="10" t="e">
        <f t="shared" si="660"/>
        <v>#DIV/0!</v>
      </c>
      <c r="AB3520">
        <f t="shared" si="651"/>
        <v>32.862993743844342</v>
      </c>
      <c r="AC3520">
        <f>VLOOKUP(A3520,'VIXY-IV'!A$1:E$2000,4,0)</f>
        <v>32.895000000000003</v>
      </c>
      <c r="AD3520" s="10">
        <f t="shared" si="657"/>
        <v>-9.7298240327292618E-4</v>
      </c>
      <c r="AE3520">
        <f>ROW()</f>
        <v>3520</v>
      </c>
      <c r="AF3520">
        <f t="shared" si="665"/>
        <v>0.88651685393258417</v>
      </c>
      <c r="AG3520">
        <f>AG3519*(1-(AG$1+AG$5))^($A3520-$A3519)*(1+2*(E3520/E3519-1))</f>
        <v>14.026103500130533</v>
      </c>
      <c r="AK3520">
        <f t="shared" si="654"/>
        <v>13.08467084706942</v>
      </c>
    </row>
    <row r="3521" spans="1:37" x14ac:dyDescent="0.25">
      <c r="A3521" s="1">
        <v>43172</v>
      </c>
      <c r="B3521" s="12">
        <v>16.350000000000001</v>
      </c>
      <c r="C3521" s="12">
        <v>18.05</v>
      </c>
      <c r="D3521">
        <v>68.7607</v>
      </c>
      <c r="E3521">
        <v>60.307499999999997</v>
      </c>
      <c r="F3521">
        <v>12521.890095000001</v>
      </c>
      <c r="G3521">
        <v>10984.78852</v>
      </c>
      <c r="H3521">
        <f>(1/(1-91/360*VLOOKUP($A3521,Tbills!$B$4:$C$974,2,1)/100))^((1)/91)-1</f>
        <v>4.6488170889480429E-5</v>
      </c>
      <c r="I3521" s="2">
        <f t="shared" si="652"/>
        <v>40.724919108248962</v>
      </c>
      <c r="J3521">
        <f>VLOOKUP(A3521,'VXX-IV'!A$1:C$4500,3,0)</f>
        <v>40.74</v>
      </c>
      <c r="K3521" s="10">
        <f t="shared" si="663"/>
        <v>-3.7017407341777275E-4</v>
      </c>
      <c r="L3521">
        <f t="shared" si="647"/>
        <v>71.894821008840964</v>
      </c>
      <c r="M3521">
        <v>7.2</v>
      </c>
      <c r="O3521">
        <f t="shared" si="648"/>
        <v>74.962635971609174</v>
      </c>
      <c r="P3521">
        <f>VLOOKUP(A3521,'UVXY-IV'!A$1:G$5000,4,0)</f>
        <v>75.046999999999997</v>
      </c>
      <c r="Q3521">
        <f t="shared" si="661"/>
        <v>-1.1241492450174695E-3</v>
      </c>
      <c r="R3521">
        <f t="shared" si="649"/>
        <v>51.374604730822398</v>
      </c>
      <c r="S3521">
        <f>VLOOKUP(A3521,'SVXY-IV'!A$1:G$5000,4,0)</f>
        <v>50.997199999999999</v>
      </c>
      <c r="T3521">
        <f t="shared" si="662"/>
        <v>7.4004990631328926E-3</v>
      </c>
      <c r="U3521" s="2">
        <f t="shared" si="653"/>
        <v>20.459226663443367</v>
      </c>
      <c r="V3521">
        <f>VLOOKUP(A3521,'VXZ-IV'!A$1:C$4500,3,0)</f>
        <v>20.46</v>
      </c>
      <c r="W3521" s="10">
        <f t="shared" si="655"/>
        <v>-3.7797485661461572E-5</v>
      </c>
      <c r="X3521">
        <f t="shared" si="650"/>
        <v>68.85620067025323</v>
      </c>
      <c r="AA3521" s="10" t="e">
        <f t="shared" si="660"/>
        <v>#DIV/0!</v>
      </c>
      <c r="AB3521">
        <f t="shared" si="651"/>
        <v>33.685692880385858</v>
      </c>
      <c r="AC3521">
        <f>VLOOKUP(A3521,'VIXY-IV'!A$1:E$2000,4,0)</f>
        <v>33.7181</v>
      </c>
      <c r="AD3521" s="10">
        <f t="shared" si="657"/>
        <v>-9.6111938733622893E-4</v>
      </c>
      <c r="AE3521">
        <f>ROW()</f>
        <v>3521</v>
      </c>
      <c r="AF3521">
        <f t="shared" si="665"/>
        <v>0.90581717451523547</v>
      </c>
      <c r="AG3521">
        <f>AG3520*(1-(AG$1+AG$5))^($A3521-$A3520)*(1+2*(E3521/E3520-1))</f>
        <v>14.72798037631857</v>
      </c>
      <c r="AK3521">
        <f t="shared" si="654"/>
        <v>12.756461739441482</v>
      </c>
    </row>
    <row r="3522" spans="1:37" x14ac:dyDescent="0.25">
      <c r="A3522" s="1">
        <v>43173</v>
      </c>
      <c r="B3522" s="12">
        <v>17.23</v>
      </c>
      <c r="C3522" s="12">
        <v>18.78</v>
      </c>
      <c r="D3522">
        <v>70.400499999999994</v>
      </c>
      <c r="E3522">
        <v>61.742899999999999</v>
      </c>
      <c r="F3522">
        <v>12695.841197</v>
      </c>
      <c r="G3522">
        <v>11136.875912</v>
      </c>
      <c r="H3522">
        <f>(1/(1-91/360*VLOOKUP($A3522,Tbills!$B$4:$C$974,2,1)/100))^((1)/91)-1</f>
        <v>4.6488170889480429E-5</v>
      </c>
      <c r="I3522" s="2">
        <f t="shared" si="652"/>
        <v>41.695107214965169</v>
      </c>
      <c r="J3522">
        <f>VLOOKUP(A3522,'VXX-IV'!A$1:C$4500,3,0)</f>
        <v>41.71</v>
      </c>
      <c r="K3522" s="10">
        <f t="shared" si="663"/>
        <v>-3.5705550311271317E-4</v>
      </c>
      <c r="L3522">
        <f t="shared" si="647"/>
        <v>75.317305415982659</v>
      </c>
      <c r="M3522">
        <v>7.54</v>
      </c>
      <c r="O3522">
        <f t="shared" si="648"/>
        <v>77.636337706987561</v>
      </c>
      <c r="P3522">
        <f>VLOOKUP(A3522,'UVXY-IV'!A$1:G$5000,4,0)</f>
        <v>77.721000000000004</v>
      </c>
      <c r="Q3522">
        <f t="shared" si="661"/>
        <v>-1.0893103924607406E-3</v>
      </c>
      <c r="R3522">
        <f t="shared" si="649"/>
        <v>50.760917445168914</v>
      </c>
      <c r="S3522">
        <f>VLOOKUP(A3522,'SVXY-IV'!A$1:G$5000,4,0)</f>
        <v>50.384399999999999</v>
      </c>
      <c r="T3522">
        <f t="shared" si="662"/>
        <v>7.4728972691728845E-3</v>
      </c>
      <c r="U3522" s="2">
        <f t="shared" si="653"/>
        <v>20.742935547483551</v>
      </c>
      <c r="V3522">
        <f>VLOOKUP(A3522,'VXZ-IV'!A$1:C$4500,3,0)</f>
        <v>20.75</v>
      </c>
      <c r="W3522" s="10">
        <f t="shared" si="655"/>
        <v>-3.4045554296135982E-4</v>
      </c>
      <c r="X3522">
        <f t="shared" si="650"/>
        <v>67.903513002908866</v>
      </c>
      <c r="AA3522" s="10" t="e">
        <f t="shared" si="660"/>
        <v>#DIV/0!</v>
      </c>
      <c r="AB3522">
        <f t="shared" si="651"/>
        <v>34.487327975526924</v>
      </c>
      <c r="AC3522">
        <f>VLOOKUP(A3522,'VIXY-IV'!A$1:E$2000,4,0)</f>
        <v>34.5182</v>
      </c>
      <c r="AD3522" s="10">
        <f t="shared" si="657"/>
        <v>-8.9436947677101752E-4</v>
      </c>
      <c r="AE3522">
        <f>ROW()</f>
        <v>3522</v>
      </c>
      <c r="AF3522">
        <f t="shared" si="665"/>
        <v>0.91746538871139505</v>
      </c>
      <c r="AG3522">
        <f>AG3521*(1-(AG$1+AG$5))^($A3522-$A3521)*(1+2*(E3522/E3521-1))</f>
        <v>15.428552110641455</v>
      </c>
      <c r="AK3522">
        <f t="shared" si="654"/>
        <v>12.452260715545577</v>
      </c>
    </row>
    <row r="3523" spans="1:37" x14ac:dyDescent="0.25">
      <c r="A3523" s="1">
        <v>43174</v>
      </c>
      <c r="B3523" s="12">
        <v>16.59</v>
      </c>
      <c r="C3523" s="12">
        <v>18.21</v>
      </c>
      <c r="D3523">
        <v>68.130600000000001</v>
      </c>
      <c r="E3523">
        <v>59.749299999999998</v>
      </c>
      <c r="F3523">
        <v>12512.491034000001</v>
      </c>
      <c r="G3523">
        <v>10975.522203</v>
      </c>
      <c r="H3523">
        <f>(1/(1-91/360*VLOOKUP($A3523,Tbills!$B$4:$C$974,2,1)/100))^((1)/91)-1</f>
        <v>4.6488170889480429E-5</v>
      </c>
      <c r="I3523" s="2">
        <f t="shared" si="652"/>
        <v>40.349761790432815</v>
      </c>
      <c r="J3523">
        <f>VLOOKUP(A3523,'VXX-IV'!A$1:C$4500,3,0)</f>
        <v>40.36</v>
      </c>
      <c r="K3523" s="10">
        <f t="shared" si="663"/>
        <v>-2.5367218947436321E-4</v>
      </c>
      <c r="L3523">
        <f t="shared" si="647"/>
        <v>70.453595087473445</v>
      </c>
      <c r="M3523">
        <v>7.05</v>
      </c>
      <c r="O3523">
        <f t="shared" si="648"/>
        <v>73.873679736345451</v>
      </c>
      <c r="P3523">
        <f>VLOOKUP(A3523,'UVXY-IV'!A$1:G$5000,4,0)</f>
        <v>73.944000000000003</v>
      </c>
      <c r="Q3523">
        <f t="shared" si="661"/>
        <v>-9.5099350392935378E-4</v>
      </c>
      <c r="R3523">
        <f t="shared" si="649"/>
        <v>51.57808857741086</v>
      </c>
      <c r="S3523">
        <f>VLOOKUP(A3523,'SVXY-IV'!A$1:G$5000,4,0)</f>
        <v>51.192799999999998</v>
      </c>
      <c r="T3523">
        <f t="shared" si="662"/>
        <v>7.5262259030735024E-3</v>
      </c>
      <c r="U3523" s="2">
        <f t="shared" si="653"/>
        <v>20.442872778462551</v>
      </c>
      <c r="V3523">
        <f>VLOOKUP(A3523,'VXZ-IV'!A$1:C$4500,3,0)</f>
        <v>20.45</v>
      </c>
      <c r="W3523" s="10">
        <f t="shared" si="655"/>
        <v>-3.4851939058422321E-4</v>
      </c>
      <c r="X3523">
        <f t="shared" si="650"/>
        <v>68.887969819895588</v>
      </c>
      <c r="AA3523" s="10" t="e">
        <f t="shared" si="660"/>
        <v>#DIV/0!</v>
      </c>
      <c r="AB3523">
        <f t="shared" si="651"/>
        <v>33.373650134632761</v>
      </c>
      <c r="AC3523">
        <f>VLOOKUP(A3523,'VIXY-IV'!A$1:E$2000,4,0)</f>
        <v>33.403100000000002</v>
      </c>
      <c r="AD3523" s="10">
        <f t="shared" si="657"/>
        <v>-8.8165066617296173E-4</v>
      </c>
      <c r="AE3523">
        <f>ROW()</f>
        <v>3523</v>
      </c>
      <c r="AF3523">
        <f t="shared" si="665"/>
        <v>0.91103789126853374</v>
      </c>
      <c r="AG3523">
        <f>AG3522*(1-(AG$1+AG$5))^($A3523-$A3522)*(1+2*(E3523/E3522-1))</f>
        <v>14.43172897177112</v>
      </c>
      <c r="AK3523">
        <f t="shared" si="654"/>
        <v>12.853729739716671</v>
      </c>
    </row>
    <row r="3524" spans="1:37" x14ac:dyDescent="0.25">
      <c r="A3524" s="1">
        <v>43175</v>
      </c>
      <c r="B3524" s="12">
        <v>15.8</v>
      </c>
      <c r="C3524" s="12">
        <v>17.739999999999998</v>
      </c>
      <c r="D3524">
        <v>66.988500000000002</v>
      </c>
      <c r="E3524">
        <v>58.744900000000001</v>
      </c>
      <c r="F3524">
        <v>12360.336692000001</v>
      </c>
      <c r="G3524">
        <v>10841.547471</v>
      </c>
      <c r="H3524">
        <f>(1/(1-91/360*VLOOKUP($A3524,Tbills!$B$4:$C$974,2,1)/100))^((1)/91)-1</f>
        <v>4.6488170889480429E-5</v>
      </c>
      <c r="I3524" s="2">
        <f t="shared" si="652"/>
        <v>39.672395511889825</v>
      </c>
      <c r="J3524">
        <f>VLOOKUP(A3524,'VXX-IV'!A$1:C$4500,3,0)</f>
        <v>39.68</v>
      </c>
      <c r="K3524" s="10">
        <f t="shared" si="663"/>
        <v>-1.9164536567983781E-4</v>
      </c>
      <c r="L3524">
        <f t="shared" si="647"/>
        <v>68.084998906600276</v>
      </c>
      <c r="M3524">
        <v>6.82</v>
      </c>
      <c r="O3524">
        <f t="shared" si="648"/>
        <v>72.008501772698978</v>
      </c>
      <c r="P3524">
        <f>VLOOKUP(A3524,'UVXY-IV'!A$1:G$5000,4,0)</f>
        <v>72.072000000000003</v>
      </c>
      <c r="Q3524">
        <f t="shared" si="661"/>
        <v>-8.8103878484047105E-4</v>
      </c>
      <c r="R3524">
        <f t="shared" si="649"/>
        <v>52.009257360136331</v>
      </c>
      <c r="S3524">
        <f>VLOOKUP(A3524,'SVXY-IV'!A$1:G$5000,4,0)</f>
        <v>51.620800000000003</v>
      </c>
      <c r="T3524">
        <f t="shared" si="662"/>
        <v>7.5252099955120944E-3</v>
      </c>
      <c r="U3524" s="2">
        <f t="shared" si="653"/>
        <v>20.193791032440988</v>
      </c>
      <c r="V3524">
        <f>VLOOKUP(A3524,'VXZ-IV'!A$1:C$4500,3,0)</f>
        <v>20.2</v>
      </c>
      <c r="W3524" s="10">
        <f t="shared" si="655"/>
        <v>-3.073746316342163E-4</v>
      </c>
      <c r="X3524">
        <f t="shared" si="650"/>
        <v>69.729526058052002</v>
      </c>
      <c r="AA3524" s="10" t="e">
        <f t="shared" si="660"/>
        <v>#DIV/0!</v>
      </c>
      <c r="AB3524">
        <f t="shared" si="651"/>
        <v>32.812507497647928</v>
      </c>
      <c r="AC3524">
        <f>VLOOKUP(A3524,'VIXY-IV'!A$1:E$2000,4,0)</f>
        <v>32.841700000000003</v>
      </c>
      <c r="AD3524" s="10">
        <f t="shared" si="657"/>
        <v>-8.8888523895158666E-4</v>
      </c>
      <c r="AE3524">
        <f>ROW()</f>
        <v>3524</v>
      </c>
      <c r="AF3524">
        <f t="shared" si="665"/>
        <v>0.89064261555806101</v>
      </c>
      <c r="AG3524">
        <f>AG3523*(1-(AG$1+AG$5))^($A3524-$A3523)*(1+2*(E3524/E3523-1))</f>
        <v>13.946057372826749</v>
      </c>
      <c r="AK3524">
        <f t="shared" si="654"/>
        <v>13.069195275270729</v>
      </c>
    </row>
    <row r="3525" spans="1:37" x14ac:dyDescent="0.25">
      <c r="A3525" s="1">
        <v>43178</v>
      </c>
      <c r="B3525" s="12">
        <v>19.02</v>
      </c>
      <c r="C3525" s="12">
        <v>19.38</v>
      </c>
      <c r="D3525">
        <v>71.3733</v>
      </c>
      <c r="E3525">
        <v>62.581899999999997</v>
      </c>
      <c r="F3525">
        <v>12543.873851</v>
      </c>
      <c r="G3525">
        <v>11001.020229</v>
      </c>
      <c r="H3525">
        <f>(1/(1-91/360*VLOOKUP($A3525,Tbills!$B$4:$C$974,2,1)/100))^((1)/91)-1</f>
        <v>4.9557194363947232E-5</v>
      </c>
      <c r="I3525" s="2">
        <f t="shared" si="652"/>
        <v>42.266100328160519</v>
      </c>
      <c r="J3525">
        <f>VLOOKUP(A3525,'VXX-IV'!A$1:C$4500,3,0)</f>
        <v>42.28</v>
      </c>
      <c r="K3525" s="10">
        <f t="shared" si="663"/>
        <v>-3.2875288172851125E-4</v>
      </c>
      <c r="L3525">
        <f t="shared" si="647"/>
        <v>76.980125444178995</v>
      </c>
      <c r="M3525">
        <v>7.71</v>
      </c>
      <c r="O3525">
        <f t="shared" si="648"/>
        <v>79.055503301535481</v>
      </c>
      <c r="P3525">
        <f>VLOOKUP(A3525,'UVXY-IV'!A$1:G$5000,4,0)</f>
        <v>79.123500000000007</v>
      </c>
      <c r="Q3525">
        <f t="shared" si="661"/>
        <v>-8.5937424993243194E-4</v>
      </c>
      <c r="R3525">
        <f t="shared" si="649"/>
        <v>50.303908362078857</v>
      </c>
      <c r="S3525">
        <f>VLOOKUP(A3525,'SVXY-IV'!A$1:G$5000,4,0)</f>
        <v>49.9268</v>
      </c>
      <c r="T3525">
        <f t="shared" si="662"/>
        <v>7.553225163215993E-3</v>
      </c>
      <c r="U3525" s="2">
        <f t="shared" si="653"/>
        <v>20.492147128935592</v>
      </c>
      <c r="V3525">
        <f>VLOOKUP(A3525,'VXZ-IV'!A$1:C$4500,3,0)</f>
        <v>20.5</v>
      </c>
      <c r="W3525" s="10">
        <f t="shared" si="655"/>
        <v>-3.8306688119060794E-4</v>
      </c>
      <c r="X3525">
        <f t="shared" si="650"/>
        <v>68.706436965321146</v>
      </c>
      <c r="AA3525" s="10" t="e">
        <f t="shared" si="660"/>
        <v>#DIV/0!</v>
      </c>
      <c r="AB3525">
        <f t="shared" si="651"/>
        <v>34.955304307967047</v>
      </c>
      <c r="AC3525">
        <f>VLOOKUP(A3525,'VIXY-IV'!A$1:E$2000,4,0)</f>
        <v>34.986800000000002</v>
      </c>
      <c r="AD3525" s="10">
        <f t="shared" si="657"/>
        <v>-9.0021642542204017E-4</v>
      </c>
      <c r="AE3525">
        <f>ROW()</f>
        <v>3525</v>
      </c>
      <c r="AF3525">
        <f t="shared" si="665"/>
        <v>0.98142414860681115</v>
      </c>
      <c r="AG3525">
        <f>AG3524*(1-(AG$1+AG$5))^($A3525-$A3524)*(1+2*(E3525/E3524-1))</f>
        <v>15.766273326081439</v>
      </c>
      <c r="AK3525">
        <f t="shared" si="654"/>
        <v>12.21385693462509</v>
      </c>
    </row>
    <row r="3526" spans="1:37" x14ac:dyDescent="0.25">
      <c r="A3526" s="1">
        <v>43179</v>
      </c>
      <c r="B3526" s="12">
        <v>18.2</v>
      </c>
      <c r="C3526" s="12">
        <v>18.88</v>
      </c>
      <c r="D3526">
        <v>71.020099999999999</v>
      </c>
      <c r="E3526">
        <v>62.269100000000002</v>
      </c>
      <c r="F3526">
        <v>12650.694855</v>
      </c>
      <c r="G3526">
        <v>11094.157434999999</v>
      </c>
      <c r="H3526">
        <f>(1/(1-91/360*VLOOKUP($A3526,Tbills!$B$4:$C$974,2,1)/100))^((1)/91)-1</f>
        <v>4.9557194363947232E-5</v>
      </c>
      <c r="I3526" s="2">
        <f t="shared" si="652"/>
        <v>42.055915569807105</v>
      </c>
      <c r="J3526">
        <f>VLOOKUP(A3526,'VXX-IV'!A$1:C$4500,3,0)</f>
        <v>42.07</v>
      </c>
      <c r="K3526" s="10">
        <f t="shared" si="663"/>
        <v>-3.3478560002131452E-4</v>
      </c>
      <c r="L3526">
        <f t="shared" si="647"/>
        <v>76.210925221870724</v>
      </c>
      <c r="M3526">
        <v>7.62</v>
      </c>
      <c r="O3526">
        <f t="shared" si="648"/>
        <v>78.460150424055229</v>
      </c>
      <c r="P3526">
        <f>VLOOKUP(A3526,'UVXY-IV'!A$1:G$5000,4,0)</f>
        <v>78.529499999999999</v>
      </c>
      <c r="Q3526">
        <f t="shared" si="661"/>
        <v>-8.8310222202825361E-4</v>
      </c>
      <c r="R3526">
        <f t="shared" si="649"/>
        <v>50.42734442909201</v>
      </c>
      <c r="S3526">
        <f>VLOOKUP(A3526,'SVXY-IV'!A$1:G$5000,4,0)</f>
        <v>50.050400000000003</v>
      </c>
      <c r="T3526">
        <f t="shared" si="662"/>
        <v>7.5312970344294516E-3</v>
      </c>
      <c r="U3526" s="2">
        <f t="shared" si="653"/>
        <v>20.666150037787094</v>
      </c>
      <c r="V3526">
        <f>VLOOKUP(A3526,'VXZ-IV'!A$1:C$4500,3,0)</f>
        <v>20.67</v>
      </c>
      <c r="W3526" s="10">
        <f t="shared" si="655"/>
        <v>-1.8625845248709805E-4</v>
      </c>
      <c r="X3526">
        <f t="shared" si="650"/>
        <v>68.125608615971075</v>
      </c>
      <c r="AA3526" s="10" t="e">
        <f t="shared" si="660"/>
        <v>#DIV/0!</v>
      </c>
      <c r="AB3526">
        <f t="shared" si="651"/>
        <v>34.780457925207685</v>
      </c>
      <c r="AC3526">
        <f>VLOOKUP(A3526,'VIXY-IV'!A$1:E$2000,4,0)</f>
        <v>34.811100000000003</v>
      </c>
      <c r="AD3526" s="10">
        <f t="shared" si="657"/>
        <v>-8.8023862481556581E-4</v>
      </c>
      <c r="AE3526">
        <f>ROW()</f>
        <v>3526</v>
      </c>
      <c r="AF3526">
        <f t="shared" si="665"/>
        <v>0.96398305084745761</v>
      </c>
      <c r="AG3526">
        <f>AG3525*(1-(AG$1+AG$5))^($A3526-$A3525)*(1+2*(E3526/E3525-1))</f>
        <v>15.608139774889461</v>
      </c>
      <c r="AK3526">
        <f t="shared" si="654"/>
        <v>12.274333140727936</v>
      </c>
    </row>
    <row r="3527" spans="1:37" x14ac:dyDescent="0.25">
      <c r="A3527" s="1">
        <v>43180</v>
      </c>
      <c r="B3527" s="12">
        <v>17.86</v>
      </c>
      <c r="C3527" s="12">
        <v>18.71</v>
      </c>
      <c r="D3527">
        <v>70.819199999999995</v>
      </c>
      <c r="E3527">
        <v>62.0899</v>
      </c>
      <c r="F3527">
        <v>12621.694868</v>
      </c>
      <c r="G3527">
        <v>11068.175802</v>
      </c>
      <c r="H3527">
        <f>(1/(1-91/360*VLOOKUP($A3527,Tbills!$B$4:$C$974,2,1)/100))^((1)/91)-1</f>
        <v>4.9557194363947232E-5</v>
      </c>
      <c r="I3527" s="2">
        <f t="shared" si="652"/>
        <v>41.935926206005178</v>
      </c>
      <c r="J3527">
        <f>VLOOKUP(A3527,'VXX-IV'!A$1:C$4500,3,0)</f>
        <v>41.95</v>
      </c>
      <c r="K3527" s="10">
        <f t="shared" si="663"/>
        <v>-3.3548972574082292E-4</v>
      </c>
      <c r="L3527">
        <f t="shared" si="647"/>
        <v>75.772610503558084</v>
      </c>
      <c r="M3527">
        <v>7.59</v>
      </c>
      <c r="O3527">
        <f t="shared" si="648"/>
        <v>78.118825156759826</v>
      </c>
      <c r="P3527">
        <f>VLOOKUP(A3527,'UVXY-IV'!A$1:G$5000,4,0)</f>
        <v>78.185000000000002</v>
      </c>
      <c r="Q3527">
        <f t="shared" si="661"/>
        <v>-8.4638796751523859E-4</v>
      </c>
      <c r="R3527">
        <f t="shared" si="649"/>
        <v>50.49762226592577</v>
      </c>
      <c r="S3527">
        <f>VLOOKUP(A3527,'SVXY-IV'!A$1:G$5000,4,0)</f>
        <v>50.120800000000003</v>
      </c>
      <c r="T3527">
        <f t="shared" si="662"/>
        <v>7.5182811512539693E-3</v>
      </c>
      <c r="U3527" s="2">
        <f t="shared" si="653"/>
        <v>20.618272957321565</v>
      </c>
      <c r="V3527">
        <f>VLOOKUP(A3527,'VXZ-IV'!A$1:C$4500,3,0)</f>
        <v>20.62</v>
      </c>
      <c r="W3527" s="10">
        <f t="shared" si="655"/>
        <v>-8.3755707004695701E-5</v>
      </c>
      <c r="X3527">
        <f t="shared" si="650"/>
        <v>68.286011770113319</v>
      </c>
      <c r="AA3527" s="10" t="e">
        <f t="shared" si="660"/>
        <v>#DIV/0!</v>
      </c>
      <c r="AB3527">
        <f t="shared" si="651"/>
        <v>34.68023497000155</v>
      </c>
      <c r="AC3527">
        <f>VLOOKUP(A3527,'VIXY-IV'!A$1:E$2000,4,0)</f>
        <v>34.710599999999999</v>
      </c>
      <c r="AD3527" s="10">
        <f t="shared" si="657"/>
        <v>-8.7480567891218275E-4</v>
      </c>
      <c r="AE3527">
        <f>ROW()</f>
        <v>3527</v>
      </c>
      <c r="AF3527">
        <f t="shared" si="665"/>
        <v>0.9545697487974345</v>
      </c>
      <c r="AG3527">
        <f>AG3526*(1-(AG$1+AG$5))^($A3527-$A3526)*(1+2*(E3527/E3526-1))</f>
        <v>15.517781625380945</v>
      </c>
      <c r="AK3527">
        <f t="shared" si="654"/>
        <v>12.309083281253367</v>
      </c>
    </row>
    <row r="3528" spans="1:37" x14ac:dyDescent="0.25">
      <c r="A3528" s="1">
        <v>43181</v>
      </c>
      <c r="B3528" s="12">
        <v>23.34</v>
      </c>
      <c r="C3528" s="12">
        <v>21.66</v>
      </c>
      <c r="D3528">
        <v>78.998099999999994</v>
      </c>
      <c r="E3528">
        <v>69.257599999999996</v>
      </c>
      <c r="F3528">
        <v>12946.505063000001</v>
      </c>
      <c r="G3528">
        <v>11352.458799</v>
      </c>
      <c r="H3528">
        <f>(1/(1-91/360*VLOOKUP($A3528,Tbills!$B$4:$C$974,2,1)/100))^((1)/91)-1</f>
        <v>4.9557194363947232E-5</v>
      </c>
      <c r="I3528" s="2">
        <f t="shared" si="652"/>
        <v>46.777960111457915</v>
      </c>
      <c r="J3528">
        <f>VLOOKUP(A3528,'VXX-IV'!A$1:C$4500,3,0)</f>
        <v>46.79</v>
      </c>
      <c r="K3528" s="10">
        <f t="shared" si="663"/>
        <v>-2.5731755806979173E-4</v>
      </c>
      <c r="L3528">
        <f t="shared" ref="L3528:L3591" si="666">L3527*(1-L$1+H3528)^($A3528-$A3527)*(1+2*(E3528/E3527-1))</f>
        <v>93.267499062763292</v>
      </c>
      <c r="M3528">
        <v>9.34</v>
      </c>
      <c r="O3528">
        <f t="shared" ref="O3528:O3591" si="667">O3527*(1-(O$1+O$5))^($A3528-$A3527)*(1+1.5*(E3528/E3527-1))</f>
        <v>91.642871735780517</v>
      </c>
      <c r="P3528">
        <f>VLOOKUP(A3528,'UVXY-IV'!A$1:G$5000,4,0)</f>
        <v>91.703500000000005</v>
      </c>
      <c r="Q3528">
        <f t="shared" si="661"/>
        <v>-6.6113359053354692E-4</v>
      </c>
      <c r="R3528">
        <f t="shared" ref="R3528:R3591" si="668">R3527*(1-IF($A3528&lt;=R3523,R$1,R$1+IF(AND(WEEKDAY($A3528)&lt;&gt;1,WEEKDAY($A3528)&lt;&gt;7),S$1,0)))^($A3528-$A3527)*(1-0.5*(E3528/E3527-1))</f>
        <v>47.580731445225517</v>
      </c>
      <c r="S3528">
        <f>VLOOKUP(A3528,'SVXY-IV'!A$1:G$5000,4,0)</f>
        <v>47.220399999999998</v>
      </c>
      <c r="T3528">
        <f t="shared" si="662"/>
        <v>7.6308427125886258E-3</v>
      </c>
      <c r="U3528" s="2">
        <f t="shared" si="653"/>
        <v>21.148353625102832</v>
      </c>
      <c r="V3528">
        <f>VLOOKUP(A3528,'VXZ-IV'!A$1:C$4500,3,0)</f>
        <v>21.15</v>
      </c>
      <c r="W3528" s="10">
        <f t="shared" si="655"/>
        <v>-7.7842784735993042E-5</v>
      </c>
      <c r="X3528">
        <f t="shared" ref="X3528:X3591" si="669">X3527*(1-X$1+H3528)^($A3528-$A3527)*(2-G3528/G3527)</f>
        <v>66.532941042056379</v>
      </c>
      <c r="AA3528" s="10" t="e">
        <f t="shared" si="660"/>
        <v>#DIV/0!</v>
      </c>
      <c r="AB3528">
        <f t="shared" ref="AB3528:AB3591" si="670">AB3527*$E3528/$E3527*(1-(AB$1+AB$5+IF(AND(WEEKDAY(A3528)&lt;&gt;1,WEEKDAY(A3528)&lt;&gt;7),IF(A3528&lt;AC$2,AC$1,AC$3),0)))^($A3528-$A3527)</f>
        <v>38.68359899627098</v>
      </c>
      <c r="AC3528">
        <f>VLOOKUP(A3528,'VIXY-IV'!A$1:E$2000,4,0)</f>
        <v>38.717100000000002</v>
      </c>
      <c r="AD3528" s="10">
        <f t="shared" si="657"/>
        <v>-8.6527667952973619E-4</v>
      </c>
      <c r="AE3528">
        <f>ROW()</f>
        <v>3528</v>
      </c>
      <c r="AF3528">
        <f t="shared" si="665"/>
        <v>1.077562326869806</v>
      </c>
      <c r="AG3528">
        <f>AG3527*(1-(AG$1+AG$5))^($A3528-$A3527)*(1+2*(E3528/E3527-1))</f>
        <v>19.099904350404906</v>
      </c>
      <c r="AK3528">
        <f t="shared" si="654"/>
        <v>10.887607274372582</v>
      </c>
    </row>
    <row r="3529" spans="1:37" x14ac:dyDescent="0.25">
      <c r="A3529" s="1">
        <v>43182</v>
      </c>
      <c r="B3529" s="12">
        <v>24.87</v>
      </c>
      <c r="C3529" s="12">
        <v>22.79</v>
      </c>
      <c r="D3529">
        <v>83.240700000000004</v>
      </c>
      <c r="E3529">
        <v>72.973699999999994</v>
      </c>
      <c r="F3529">
        <v>13368.444820000001</v>
      </c>
      <c r="G3529">
        <v>11721.884372</v>
      </c>
      <c r="H3529">
        <f>(1/(1-91/360*VLOOKUP($A3529,Tbills!$B$4:$C$974,2,1)/100))^((1)/91)-1</f>
        <v>4.9557194363947232E-5</v>
      </c>
      <c r="I3529" s="2">
        <f t="shared" ref="I3529:I3592" si="671">I3528*$D3529/$D3528*(1-I$1)^($A3529-$A3528)</f>
        <v>49.288972757604078</v>
      </c>
      <c r="J3529">
        <f>VLOOKUP(A3529,'VXX-IV'!A$1:C$4500,3,0)</f>
        <v>49.3</v>
      </c>
      <c r="K3529" s="10">
        <f t="shared" si="663"/>
        <v>-2.2367631634723217E-4</v>
      </c>
      <c r="L3529">
        <f t="shared" si="666"/>
        <v>103.27670863538646</v>
      </c>
      <c r="M3529">
        <v>10.34</v>
      </c>
      <c r="O3529">
        <f t="shared" si="667"/>
        <v>99.015348043641353</v>
      </c>
      <c r="P3529">
        <f>VLOOKUP(A3529,'UVXY-IV'!A$1:G$5000,4,0)</f>
        <v>99.083500000000001</v>
      </c>
      <c r="Q3529">
        <f t="shared" si="661"/>
        <v>-6.8782346564910668E-4</v>
      </c>
      <c r="R3529">
        <f t="shared" si="668"/>
        <v>46.302137494339171</v>
      </c>
      <c r="S3529">
        <f>VLOOKUP(A3529,'SVXY-IV'!A$1:G$5000,4,0)</f>
        <v>45.947200000000002</v>
      </c>
      <c r="T3529">
        <f t="shared" si="662"/>
        <v>7.7248993266003652E-3</v>
      </c>
      <c r="U3529" s="2">
        <f t="shared" ref="U3529:U3592" si="672">U3528*$F3529/$F3528*(1-U$1)^($A3529-$A3528)</f>
        <v>21.837067483475902</v>
      </c>
      <c r="V3529">
        <f>VLOOKUP(A3529,'VXZ-IV'!A$1:C$4500,3,0)</f>
        <v>21.84</v>
      </c>
      <c r="W3529" s="10">
        <f t="shared" si="655"/>
        <v>-1.3427273461985578E-4</v>
      </c>
      <c r="X3529">
        <f t="shared" si="669"/>
        <v>64.368671227896002</v>
      </c>
      <c r="AA3529" s="10" t="e">
        <f t="shared" si="660"/>
        <v>#DIV/0!</v>
      </c>
      <c r="AB3529">
        <f t="shared" si="670"/>
        <v>40.759060578435381</v>
      </c>
      <c r="AC3529">
        <f>VLOOKUP(A3529,'VIXY-IV'!A$1:E$2000,4,0)</f>
        <v>40.7928</v>
      </c>
      <c r="AD3529" s="10">
        <f t="shared" si="657"/>
        <v>-8.2709256448731949E-4</v>
      </c>
      <c r="AE3529">
        <f>ROW()</f>
        <v>3529</v>
      </c>
      <c r="AF3529">
        <f t="shared" si="665"/>
        <v>1.0912681000438791</v>
      </c>
      <c r="AG3529">
        <f>AG3528*(1-(AG$1+AG$5))^($A3529-$A3528)*(1+2*(E3529/E3528-1))</f>
        <v>21.148848414929891</v>
      </c>
      <c r="AK3529">
        <f t="shared" ref="AK3529:AK3592" si="673">AK3528*(1-IF($A3529&lt;=AK3524,AK$1,AK$1+IF(AND(WEEKDAY($A3529)&lt;&gt;1,WEEKDAY($A3529)&lt;&gt;7),AL$1,0)))^($A3529-$A3528)*(2-$E3529/$E3528)</f>
        <v>10.302939698595331</v>
      </c>
    </row>
    <row r="3530" spans="1:37" x14ac:dyDescent="0.25">
      <c r="A3530" s="1">
        <v>43185</v>
      </c>
      <c r="B3530" s="12">
        <v>21.03</v>
      </c>
      <c r="C3530" s="12">
        <v>20.7</v>
      </c>
      <c r="D3530">
        <v>78.991299999999995</v>
      </c>
      <c r="E3530">
        <v>69.237499999999997</v>
      </c>
      <c r="F3530">
        <v>13089.086593</v>
      </c>
      <c r="G3530">
        <v>11475.191255</v>
      </c>
      <c r="H3530">
        <f>(1/(1-91/360*VLOOKUP($A3530,Tbills!$B$4:$C$974,2,1)/100))^((1)/91)-1</f>
        <v>4.8999175817465712E-5</v>
      </c>
      <c r="I3530" s="2">
        <f t="shared" si="671"/>
        <v>46.769371663778038</v>
      </c>
      <c r="J3530">
        <f>VLOOKUP(A3530,'VXX-IV'!A$1:C$4500,3,0)</f>
        <v>46.78</v>
      </c>
      <c r="K3530" s="10">
        <f t="shared" si="663"/>
        <v>-2.2719829461226304E-4</v>
      </c>
      <c r="L3530">
        <f t="shared" si="666"/>
        <v>92.702379980079371</v>
      </c>
      <c r="M3530">
        <v>9.2799999999999994</v>
      </c>
      <c r="O3530">
        <f t="shared" si="667"/>
        <v>91.401837107148921</v>
      </c>
      <c r="P3530">
        <f>VLOOKUP(A3530,'UVXY-IV'!A$1:G$5000,4,0)</f>
        <v>91.477500000000006</v>
      </c>
      <c r="Q3530">
        <f t="shared" si="661"/>
        <v>-8.2712025198639072E-4</v>
      </c>
      <c r="R3530">
        <f t="shared" si="668"/>
        <v>47.481015471808803</v>
      </c>
      <c r="S3530">
        <f>VLOOKUP(A3530,'SVXY-IV'!A$1:G$5000,4,0)</f>
        <v>47.126800000000003</v>
      </c>
      <c r="T3530">
        <f t="shared" si="662"/>
        <v>7.5162215938446852E-3</v>
      </c>
      <c r="U3530" s="2">
        <f t="shared" si="672"/>
        <v>21.379177842007913</v>
      </c>
      <c r="V3530">
        <f>VLOOKUP(A3530,'VXZ-IV'!A$1:C$4500,3,0)</f>
        <v>21.38</v>
      </c>
      <c r="W3530" s="10">
        <f t="shared" si="655"/>
        <v>-3.8454536580245779E-5</v>
      </c>
      <c r="X3530">
        <f t="shared" si="669"/>
        <v>65.725711800726032</v>
      </c>
      <c r="AA3530" s="10" t="e">
        <f t="shared" si="660"/>
        <v>#DIV/0!</v>
      </c>
      <c r="AB3530">
        <f t="shared" si="670"/>
        <v>38.671789477949915</v>
      </c>
      <c r="AC3530">
        <f>VLOOKUP(A3530,'VIXY-IV'!A$1:E$2000,4,0)</f>
        <v>38.702399999999997</v>
      </c>
      <c r="AD3530" s="10">
        <f t="shared" si="657"/>
        <v>-7.9092051268347952E-4</v>
      </c>
      <c r="AE3530">
        <f>ROW()</f>
        <v>3530</v>
      </c>
      <c r="AF3530">
        <f t="shared" si="665"/>
        <v>1.0159420289855072</v>
      </c>
      <c r="AG3530">
        <f>AG3529*(1-(AG$1+AG$5))^($A3530-$A3529)*(1+2*(E3530/E3529-1))</f>
        <v>18.981318250024692</v>
      </c>
      <c r="AK3530">
        <f t="shared" si="673"/>
        <v>10.828929441881161</v>
      </c>
    </row>
    <row r="3531" spans="1:37" x14ac:dyDescent="0.25">
      <c r="A3531" s="1">
        <v>43186</v>
      </c>
      <c r="B3531" s="12">
        <v>22.5</v>
      </c>
      <c r="C3531" s="12">
        <v>21.94</v>
      </c>
      <c r="D3531">
        <v>83.352599999999995</v>
      </c>
      <c r="E3531">
        <v>73.056799999999996</v>
      </c>
      <c r="F3531">
        <v>13593.789403999999</v>
      </c>
      <c r="G3531">
        <v>11917.101511999999</v>
      </c>
      <c r="H3531">
        <f>(1/(1-91/360*VLOOKUP($A3531,Tbills!$B$4:$C$974,2,1)/100))^((1)/91)-1</f>
        <v>4.8999175817465712E-5</v>
      </c>
      <c r="I3531" s="2">
        <f t="shared" si="671"/>
        <v>49.350417994332211</v>
      </c>
      <c r="J3531">
        <f>VLOOKUP(A3531,'VXX-IV'!A$1:C$4500,3,0)</f>
        <v>49.36</v>
      </c>
      <c r="K3531" s="10">
        <f t="shared" si="663"/>
        <v>-1.9412491223236295E-4</v>
      </c>
      <c r="L3531">
        <f t="shared" si="666"/>
        <v>102.93012413407995</v>
      </c>
      <c r="M3531">
        <v>10.3</v>
      </c>
      <c r="O3531">
        <f t="shared" si="667"/>
        <v>98.961405972001444</v>
      </c>
      <c r="P3531">
        <f>VLOOKUP(A3531,'UVXY-IV'!A$1:G$5000,4,0)</f>
        <v>99.026499999999999</v>
      </c>
      <c r="Q3531">
        <f t="shared" si="661"/>
        <v>-6.573394798216059E-4</v>
      </c>
      <c r="R3531">
        <f t="shared" si="668"/>
        <v>46.169347173093527</v>
      </c>
      <c r="S3531">
        <f>VLOOKUP(A3531,'SVXY-IV'!A$1:G$5000,4,0)</f>
        <v>45.822000000000003</v>
      </c>
      <c r="T3531">
        <f t="shared" si="662"/>
        <v>7.5803581924298591E-3</v>
      </c>
      <c r="U3531" s="2">
        <f t="shared" si="672"/>
        <v>22.202997336813063</v>
      </c>
      <c r="V3531">
        <f>VLOOKUP(A3531,'VXZ-IV'!A$1:C$4500,3,0)</f>
        <v>22.21</v>
      </c>
      <c r="W3531" s="10">
        <f t="shared" ref="W3531:W3561" si="674">U3531/V3531-1</f>
        <v>-3.1529325470225356E-4</v>
      </c>
      <c r="X3531">
        <f t="shared" si="669"/>
        <v>63.195370112383038</v>
      </c>
      <c r="AA3531" s="10" t="e">
        <f t="shared" si="660"/>
        <v>#DIV/0!</v>
      </c>
      <c r="AB3531">
        <f t="shared" si="670"/>
        <v>40.804860754878227</v>
      </c>
      <c r="AC3531">
        <f>VLOOKUP(A3531,'VIXY-IV'!A$1:E$2000,4,0)</f>
        <v>40.8371</v>
      </c>
      <c r="AD3531" s="10">
        <f t="shared" si="657"/>
        <v>-7.8945970996402437E-4</v>
      </c>
      <c r="AE3531">
        <f>ROW()</f>
        <v>3531</v>
      </c>
      <c r="AF3531">
        <f t="shared" si="665"/>
        <v>1.0255241567912488</v>
      </c>
      <c r="AG3531">
        <f>AG3530*(1-(AG$1+AG$5))^($A3531-$A3530)*(1+2*(E3531/E3530-1))</f>
        <v>21.0747145196184</v>
      </c>
      <c r="AK3531">
        <f t="shared" si="673"/>
        <v>10.231104208264817</v>
      </c>
    </row>
    <row r="3532" spans="1:37" x14ac:dyDescent="0.25">
      <c r="A3532" s="1">
        <v>43187</v>
      </c>
      <c r="B3532" s="12">
        <v>22.87</v>
      </c>
      <c r="C3532" s="12">
        <v>22.31</v>
      </c>
      <c r="D3532">
        <v>85.562299999999993</v>
      </c>
      <c r="E3532">
        <v>74.989999999999995</v>
      </c>
      <c r="F3532">
        <v>13853.622143000001</v>
      </c>
      <c r="G3532">
        <v>12144.301981000001</v>
      </c>
      <c r="H3532">
        <f>(1/(1-91/360*VLOOKUP($A3532,Tbills!$B$4:$C$974,2,1)/100))^((1)/91)-1</f>
        <v>4.8999175817465712E-5</v>
      </c>
      <c r="I3532" s="2">
        <f t="shared" si="671"/>
        <v>50.6574757009069</v>
      </c>
      <c r="J3532">
        <f>VLOOKUP(A3532,'VXX-IV'!A$1:C$4500,3,0)</f>
        <v>50.67</v>
      </c>
      <c r="K3532" s="10">
        <f t="shared" si="663"/>
        <v>-2.4717385224193311E-4</v>
      </c>
      <c r="L3532">
        <f t="shared" si="666"/>
        <v>108.37792734140386</v>
      </c>
      <c r="M3532">
        <v>10.85</v>
      </c>
      <c r="O3532">
        <f t="shared" si="667"/>
        <v>102.88595481783858</v>
      </c>
      <c r="P3532">
        <f>VLOOKUP(A3532,'UVXY-IV'!A$1:G$5000,4,0)</f>
        <v>102.95099999999999</v>
      </c>
      <c r="Q3532">
        <f t="shared" si="661"/>
        <v>-6.3180719139599439E-4</v>
      </c>
      <c r="R3532">
        <f t="shared" si="668"/>
        <v>45.556430223914219</v>
      </c>
      <c r="S3532">
        <f>VLOOKUP(A3532,'SVXY-IV'!A$1:G$5000,4,0)</f>
        <v>45.213200000000001</v>
      </c>
      <c r="T3532">
        <f t="shared" si="662"/>
        <v>7.5913720752838199E-3</v>
      </c>
      <c r="U3532" s="2">
        <f t="shared" si="672"/>
        <v>22.626835403880438</v>
      </c>
      <c r="V3532">
        <f>VLOOKUP(A3532,'VXZ-IV'!A$1:C$4500,3,0)</f>
        <v>22.63</v>
      </c>
      <c r="W3532" s="10">
        <f t="shared" si="674"/>
        <v>-1.398407476607133E-4</v>
      </c>
      <c r="X3532">
        <f t="shared" si="669"/>
        <v>61.991290141152646</v>
      </c>
      <c r="AA3532" s="10" t="e">
        <f t="shared" si="660"/>
        <v>#DIV/0!</v>
      </c>
      <c r="AB3532">
        <f t="shared" si="670"/>
        <v>41.884464974853778</v>
      </c>
      <c r="AC3532">
        <f>VLOOKUP(A3532,'VIXY-IV'!A$1:E$2000,4,0)</f>
        <v>41.917200000000001</v>
      </c>
      <c r="AD3532" s="10">
        <f t="shared" si="657"/>
        <v>-7.8094493778746443E-4</v>
      </c>
      <c r="AE3532">
        <f>ROW()</f>
        <v>3532</v>
      </c>
      <c r="AF3532">
        <f t="shared" si="665"/>
        <v>1.0251008516360378</v>
      </c>
      <c r="AG3532">
        <f>AG3531*(1-(AG$1+AG$5))^($A3532-$A3531)*(1+2*(E3532/E3531-1))</f>
        <v>22.189308181090169</v>
      </c>
      <c r="AK3532">
        <f t="shared" si="673"/>
        <v>9.9599088880087319</v>
      </c>
    </row>
    <row r="3533" spans="1:37" x14ac:dyDescent="0.25">
      <c r="A3533" s="1">
        <v>43188</v>
      </c>
      <c r="B3533" s="12">
        <v>19.97</v>
      </c>
      <c r="C3533" s="12">
        <v>20.55</v>
      </c>
      <c r="D3533">
        <v>81.174800000000005</v>
      </c>
      <c r="E3533">
        <v>71.140900000000002</v>
      </c>
      <c r="F3533">
        <v>13491.158038</v>
      </c>
      <c r="G3533">
        <v>11825.965212999999</v>
      </c>
      <c r="H3533">
        <f>(1/(1-91/360*VLOOKUP($A3533,Tbills!$B$4:$C$974,2,1)/100))^((1)/91)-1</f>
        <v>4.8999175817465712E-5</v>
      </c>
      <c r="I3533" s="2">
        <f t="shared" si="671"/>
        <v>48.058668252572986</v>
      </c>
      <c r="J3533">
        <f>VLOOKUP(A3533,'VXX-IV'!A$1:C$4500,3,0)</f>
        <v>48.07</v>
      </c>
      <c r="K3533" s="10">
        <f t="shared" si="663"/>
        <v>-2.3573429222001341E-4</v>
      </c>
      <c r="L3533">
        <f t="shared" si="666"/>
        <v>97.252613392376304</v>
      </c>
      <c r="M3533">
        <v>9.74</v>
      </c>
      <c r="O3533">
        <f t="shared" si="667"/>
        <v>94.961331879708112</v>
      </c>
      <c r="P3533">
        <f>VLOOKUP(A3533,'UVXY-IV'!A$1:G$5000,4,0)</f>
        <v>95.017499999999998</v>
      </c>
      <c r="Q3533">
        <f t="shared" si="661"/>
        <v>-5.9113447830017041E-4</v>
      </c>
      <c r="R3533">
        <f t="shared" si="668"/>
        <v>46.723482230079931</v>
      </c>
      <c r="S3533">
        <f>VLOOKUP(A3533,'SVXY-IV'!A$1:G$5000,4,0)</f>
        <v>46.371600000000001</v>
      </c>
      <c r="T3533">
        <f t="shared" si="662"/>
        <v>7.5883133228080712E-3</v>
      </c>
      <c r="U3533" s="2">
        <f t="shared" si="672"/>
        <v>22.034292967044191</v>
      </c>
      <c r="V3533">
        <f>VLOOKUP(A3533,'VXZ-IV'!A$1:C$4500,3,0)</f>
        <v>22.04</v>
      </c>
      <c r="W3533" s="10">
        <f t="shared" si="674"/>
        <v>-2.5893978928348549E-4</v>
      </c>
      <c r="X3533">
        <f t="shared" si="669"/>
        <v>63.617022754332574</v>
      </c>
      <c r="AA3533" s="10" t="e">
        <f t="shared" si="660"/>
        <v>#DIV/0!</v>
      </c>
      <c r="AB3533">
        <f t="shared" si="670"/>
        <v>39.734462054111702</v>
      </c>
      <c r="AC3533">
        <f>VLOOKUP(A3533,'VIXY-IV'!A$1:E$2000,4,0)</f>
        <v>39.764600000000002</v>
      </c>
      <c r="AD3533" s="10">
        <f t="shared" si="657"/>
        <v>-7.579089413272122E-4</v>
      </c>
      <c r="AE3533">
        <f>ROW()</f>
        <v>3533</v>
      </c>
      <c r="AF3533">
        <f t="shared" si="665"/>
        <v>0.97177615571776144</v>
      </c>
      <c r="AG3533">
        <f>AG3532*(1-(AG$1+AG$5))^($A3533-$A3532)*(1+2*(E3533/E3532-1))</f>
        <v>19.910763713357138</v>
      </c>
      <c r="AK3533">
        <f t="shared" si="673"/>
        <v>10.470645158616749</v>
      </c>
    </row>
    <row r="3534" spans="1:37" x14ac:dyDescent="0.25">
      <c r="A3534" s="1">
        <v>43192</v>
      </c>
      <c r="B3534">
        <v>23.62</v>
      </c>
      <c r="C3534">
        <v>22.57</v>
      </c>
      <c r="D3534">
        <v>86.735200000000006</v>
      </c>
      <c r="E3534">
        <v>76</v>
      </c>
      <c r="F3534">
        <v>13813.582258</v>
      </c>
      <c r="G3534">
        <v>12106.275088</v>
      </c>
      <c r="H3534">
        <f>(1/(1-91/360*VLOOKUP($A3534,Tbills!$B$4:$C$974,2,1)/100))^((1)/91)-1</f>
        <v>4.8441075534588762E-5</v>
      </c>
      <c r="I3534" s="2">
        <f t="shared" si="671"/>
        <v>51.345635072250893</v>
      </c>
      <c r="J3534">
        <f>VLOOKUP(A3534,'VXX-IV'!A$1:C$4500,3,0)</f>
        <v>51.36</v>
      </c>
      <c r="K3534" s="10">
        <f t="shared" si="663"/>
        <v>-2.7969096084712319E-4</v>
      </c>
      <c r="L3534">
        <f t="shared" si="666"/>
        <v>110.539233659372</v>
      </c>
      <c r="M3534">
        <v>11.07</v>
      </c>
      <c r="O3534">
        <f t="shared" si="667"/>
        <v>104.67636279938255</v>
      </c>
      <c r="P3534">
        <f>VLOOKUP(A3534,'UVXY-IV'!A$1:G$5000,4,0)</f>
        <v>104.7255</v>
      </c>
      <c r="Q3534">
        <f t="shared" si="661"/>
        <v>-4.691999619715892E-4</v>
      </c>
      <c r="R3534">
        <f t="shared" si="668"/>
        <v>45.11965779660634</v>
      </c>
      <c r="S3534">
        <f>VLOOKUP(A3534,'SVXY-IV'!A$1:G$5000,4,0)</f>
        <v>44.783200000000001</v>
      </c>
      <c r="T3534">
        <f t="shared" si="662"/>
        <v>7.5130360627722048E-3</v>
      </c>
      <c r="U3534" s="2">
        <f t="shared" si="672"/>
        <v>22.558688578210322</v>
      </c>
      <c r="V3534">
        <f>VLOOKUP(A3534,'VXZ-IV'!A$1:C$4500,3,0)</f>
        <v>22.56</v>
      </c>
      <c r="W3534" s="10">
        <f t="shared" si="674"/>
        <v>-5.8130398478573042E-5</v>
      </c>
      <c r="X3534">
        <f t="shared" si="669"/>
        <v>62.111959559844458</v>
      </c>
      <c r="AA3534" s="10" t="e">
        <f t="shared" si="660"/>
        <v>#DIV/0!</v>
      </c>
      <c r="AB3534">
        <f t="shared" si="670"/>
        <v>42.447784779865749</v>
      </c>
      <c r="AC3534">
        <f>VLOOKUP(A3534,'VIXY-IV'!A$1:E$2000,4,0)</f>
        <v>42.48</v>
      </c>
      <c r="AD3534" s="10">
        <f t="shared" si="657"/>
        <v>-7.5836205589097094E-4</v>
      </c>
      <c r="AE3534">
        <f>ROW()</f>
        <v>3534</v>
      </c>
      <c r="AF3534">
        <f t="shared" si="665"/>
        <v>1.0465219317678334</v>
      </c>
      <c r="AG3534">
        <f>AG3533*(1-(AG$1+AG$5))^($A3534-$A3533)*(1+2*(E3534/E3533-1))</f>
        <v>22.627622513779293</v>
      </c>
      <c r="AK3534">
        <f t="shared" si="673"/>
        <v>9.7536567810598367</v>
      </c>
    </row>
    <row r="3535" spans="1:37" x14ac:dyDescent="0.25">
      <c r="A3535" s="1">
        <v>43193</v>
      </c>
      <c r="B3535">
        <v>21.1</v>
      </c>
      <c r="C3535">
        <v>21.02</v>
      </c>
      <c r="D3535">
        <v>83.836399999999998</v>
      </c>
      <c r="E3535">
        <v>73.456299999999999</v>
      </c>
      <c r="F3535">
        <v>13674.742286999999</v>
      </c>
      <c r="G3535">
        <v>11984.008777999999</v>
      </c>
      <c r="H3535">
        <f>(1/(1-91/360*VLOOKUP($A3535,Tbills!$B$4:$C$974,2,1)/100))^((1)/91)-1</f>
        <v>4.8441075534588762E-5</v>
      </c>
      <c r="I3535" s="2">
        <f t="shared" si="671"/>
        <v>49.628388911102569</v>
      </c>
      <c r="J3535">
        <f>VLOOKUP(A3535,'VXX-IV'!A$1:C$4500,3,0)</f>
        <v>49.64</v>
      </c>
      <c r="K3535" s="10">
        <f t="shared" si="663"/>
        <v>-2.3390590043170789E-4</v>
      </c>
      <c r="L3535">
        <f t="shared" si="666"/>
        <v>103.14012925547607</v>
      </c>
      <c r="M3535">
        <v>10.33</v>
      </c>
      <c r="O3535">
        <f t="shared" si="667"/>
        <v>99.417776968858902</v>
      </c>
      <c r="P3535">
        <f>VLOOKUP(A3535,'UVXY-IV'!A$1:G$5000,4,0)</f>
        <v>99.457499999999996</v>
      </c>
      <c r="Q3535">
        <f t="shared" si="661"/>
        <v>-3.9939704035485413E-4</v>
      </c>
      <c r="R3535">
        <f t="shared" si="668"/>
        <v>45.872655543901232</v>
      </c>
      <c r="S3535">
        <f>VLOOKUP(A3535,'SVXY-IV'!A$1:G$5000,4,0)</f>
        <v>45.525599999999997</v>
      </c>
      <c r="T3535">
        <f t="shared" si="662"/>
        <v>7.623305215114895E-3</v>
      </c>
      <c r="U3535" s="2">
        <f t="shared" si="672"/>
        <v>22.331407229017291</v>
      </c>
      <c r="V3535">
        <f>VLOOKUP(A3535,'VXZ-IV'!A$1:C$4500,3,0)</f>
        <v>22.34</v>
      </c>
      <c r="W3535" s="10">
        <f t="shared" si="674"/>
        <v>-3.8463612277117587E-4</v>
      </c>
      <c r="X3535">
        <f t="shared" si="669"/>
        <v>62.739972750599392</v>
      </c>
      <c r="AA3535" s="10" t="e">
        <f t="shared" si="660"/>
        <v>#DIV/0!</v>
      </c>
      <c r="AB3535">
        <f t="shared" si="670"/>
        <v>41.026914039727799</v>
      </c>
      <c r="AC3535">
        <f>VLOOKUP(A3535,'VIXY-IV'!A$1:E$2000,4,0)</f>
        <v>41.057699999999997</v>
      </c>
      <c r="AD3535" s="10">
        <f t="shared" si="657"/>
        <v>-7.4982184272853747E-4</v>
      </c>
      <c r="AE3535">
        <f>ROW()</f>
        <v>3535</v>
      </c>
      <c r="AF3535">
        <f t="shared" si="665"/>
        <v>1.0038058991436727</v>
      </c>
      <c r="AG3535">
        <f>AG3534*(1-(AG$1+AG$5))^($A3535-$A3534)*(1+2*(E3535/E3534-1))</f>
        <v>21.112229894779517</v>
      </c>
      <c r="AK3535">
        <f t="shared" si="673"/>
        <v>10.079639622236385</v>
      </c>
    </row>
    <row r="3536" spans="1:37" x14ac:dyDescent="0.25">
      <c r="A3536" s="1">
        <v>43194</v>
      </c>
      <c r="B3536">
        <v>20.059999999999999</v>
      </c>
      <c r="C3536">
        <v>20.420000000000002</v>
      </c>
      <c r="D3536">
        <v>81.853399999999993</v>
      </c>
      <c r="E3536">
        <v>71.715199999999996</v>
      </c>
      <c r="F3536">
        <v>13529.365583000001</v>
      </c>
      <c r="G3536">
        <v>11856.025808</v>
      </c>
      <c r="H3536">
        <f>(1/(1-91/360*VLOOKUP($A3536,Tbills!$B$4:$C$974,2,1)/100))^((1)/91)-1</f>
        <v>4.8441075534588762E-5</v>
      </c>
      <c r="I3536" s="2">
        <f t="shared" si="671"/>
        <v>48.453336697603824</v>
      </c>
      <c r="J3536">
        <f>VLOOKUP(A3536,'VXX-IV'!A$1:C$4500,3,0)</f>
        <v>48.47</v>
      </c>
      <c r="K3536" s="10">
        <f t="shared" si="663"/>
        <v>-3.4378589635186696E-4</v>
      </c>
      <c r="L3536">
        <f t="shared" si="666"/>
        <v>98.251083573201171</v>
      </c>
      <c r="M3536">
        <v>9.84</v>
      </c>
      <c r="O3536">
        <f t="shared" si="667"/>
        <v>95.879866891628751</v>
      </c>
      <c r="P3536">
        <f>VLOOKUP(A3536,'UVXY-IV'!A$1:G$5000,4,0)</f>
        <v>95.904499999999999</v>
      </c>
      <c r="Q3536">
        <f t="shared" si="661"/>
        <v>-2.5685039149625499E-4</v>
      </c>
      <c r="R3536">
        <f t="shared" si="668"/>
        <v>46.414206221484001</v>
      </c>
      <c r="S3536">
        <f>VLOOKUP(A3536,'SVXY-IV'!A$1:G$5000,4,0)</f>
        <v>46.064799999999998</v>
      </c>
      <c r="T3536">
        <f t="shared" si="662"/>
        <v>7.5851023229016601E-3</v>
      </c>
      <c r="U3536" s="2">
        <f t="shared" si="672"/>
        <v>22.093462461190924</v>
      </c>
      <c r="V3536">
        <f>VLOOKUP(A3536,'VXZ-IV'!A$1:C$4500,3,0)</f>
        <v>22.1</v>
      </c>
      <c r="W3536" s="10">
        <f t="shared" si="674"/>
        <v>-2.9581623570484883E-4</v>
      </c>
      <c r="X3536">
        <f t="shared" si="669"/>
        <v>63.41072931889255</v>
      </c>
      <c r="AA3536" s="10" t="e">
        <f t="shared" si="660"/>
        <v>#DIV/0!</v>
      </c>
      <c r="AB3536">
        <f t="shared" si="670"/>
        <v>40.054321575015209</v>
      </c>
      <c r="AC3536">
        <f>VLOOKUP(A3536,'VIXY-IV'!A$1:E$2000,4,0)</f>
        <v>40.089700000000001</v>
      </c>
      <c r="AD3536" s="10">
        <f t="shared" si="657"/>
        <v>-8.8248165949833535E-4</v>
      </c>
      <c r="AE3536">
        <f>ROW()</f>
        <v>3536</v>
      </c>
      <c r="AF3536">
        <f t="shared" si="665"/>
        <v>0.98237022526934359</v>
      </c>
      <c r="AG3536">
        <f>AG3535*(1-(AG$1+AG$5))^($A3536-$A3535)*(1+2*(E3536/E3535-1))</f>
        <v>20.110725731912286</v>
      </c>
      <c r="AK3536">
        <f t="shared" si="673"/>
        <v>10.318071971460277</v>
      </c>
    </row>
    <row r="3537" spans="1:37" x14ac:dyDescent="0.25">
      <c r="A3537" s="1">
        <v>43195</v>
      </c>
      <c r="B3537">
        <v>18.940000000000001</v>
      </c>
      <c r="C3537">
        <v>19.61</v>
      </c>
      <c r="D3537">
        <v>78.865099999999998</v>
      </c>
      <c r="E3537">
        <v>69.093500000000006</v>
      </c>
      <c r="F3537">
        <v>13376.854805999999</v>
      </c>
      <c r="G3537">
        <v>11721.80356</v>
      </c>
      <c r="H3537">
        <f>(1/(1-91/360*VLOOKUP($A3537,Tbills!$B$4:$C$974,2,1)/100))^((1)/91)-1</f>
        <v>4.8441075534588762E-5</v>
      </c>
      <c r="I3537" s="2">
        <f t="shared" si="671"/>
        <v>46.683266274106614</v>
      </c>
      <c r="J3537">
        <f>VLOOKUP(A3537,'VXX-IV'!A$1:C$4500,3,0)</f>
        <v>46.7</v>
      </c>
      <c r="K3537" s="10">
        <f t="shared" si="663"/>
        <v>-3.5832389493339889E-4</v>
      </c>
      <c r="L3537">
        <f t="shared" si="666"/>
        <v>91.067828138259614</v>
      </c>
      <c r="M3537">
        <v>9.1199999999999992</v>
      </c>
      <c r="O3537">
        <f t="shared" si="667"/>
        <v>90.619177698066821</v>
      </c>
      <c r="P3537">
        <f>VLOOKUP(A3537,'UVXY-IV'!A$1:G$5000,4,0)</f>
        <v>90.641499999999994</v>
      </c>
      <c r="Q3537">
        <f t="shared" si="661"/>
        <v>-2.4627021765055712E-4</v>
      </c>
      <c r="R3537">
        <f t="shared" si="668"/>
        <v>47.260454167350495</v>
      </c>
      <c r="S3537">
        <f>VLOOKUP(A3537,'SVXY-IV'!A$1:G$5000,4,0)</f>
        <v>46.91</v>
      </c>
      <c r="T3537">
        <f t="shared" si="662"/>
        <v>7.4707773896929286E-3</v>
      </c>
      <c r="U3537" s="2">
        <f t="shared" si="672"/>
        <v>21.843879622364057</v>
      </c>
      <c r="V3537">
        <f>VLOOKUP(A3537,'VXZ-IV'!A$1:C$4500,3,0)</f>
        <v>21.85</v>
      </c>
      <c r="W3537" s="10">
        <f t="shared" si="674"/>
        <v>-2.8010881629036977E-4</v>
      </c>
      <c r="X3537">
        <f t="shared" si="669"/>
        <v>64.129337725967801</v>
      </c>
      <c r="AA3537" s="10" t="e">
        <f t="shared" si="660"/>
        <v>#DIV/0!</v>
      </c>
      <c r="AB3537">
        <f t="shared" si="670"/>
        <v>38.589906215906481</v>
      </c>
      <c r="AC3537">
        <f>VLOOKUP(A3537,'VIXY-IV'!A$1:E$2000,4,0)</f>
        <v>38.6282</v>
      </c>
      <c r="AD3537" s="10">
        <f t="shared" si="657"/>
        <v>-9.9134270024281435E-4</v>
      </c>
      <c r="AE3537">
        <f>ROW()</f>
        <v>3537</v>
      </c>
      <c r="AF3537">
        <f t="shared" si="665"/>
        <v>0.96583375828658857</v>
      </c>
      <c r="AG3537">
        <f>AG3536*(1-(AG$1+AG$5))^($A3537-$A3536)*(1+2*(E3537/E3536-1))</f>
        <v>18.639717807492421</v>
      </c>
      <c r="AK3537">
        <f t="shared" si="673"/>
        <v>10.694772662134898</v>
      </c>
    </row>
    <row r="3538" spans="1:37" x14ac:dyDescent="0.25">
      <c r="A3538" s="1">
        <v>43196</v>
      </c>
      <c r="B3538">
        <v>21.49</v>
      </c>
      <c r="C3538">
        <v>21.2</v>
      </c>
      <c r="D3538">
        <v>83.66</v>
      </c>
      <c r="E3538">
        <v>73.290899999999993</v>
      </c>
      <c r="F3538">
        <v>13782.701709999999</v>
      </c>
      <c r="G3538">
        <v>12076.869242999999</v>
      </c>
      <c r="H3538">
        <f>(1/(1-91/360*VLOOKUP($A3538,Tbills!$B$4:$C$974,2,1)/100))^((1)/91)-1</f>
        <v>4.8441075534588762E-5</v>
      </c>
      <c r="I3538" s="2">
        <f t="shared" si="671"/>
        <v>49.520343294485691</v>
      </c>
      <c r="J3538">
        <f>VLOOKUP(A3538,'VXX-IV'!A$1:C$4500,3,0)</f>
        <v>49.53</v>
      </c>
      <c r="K3538" s="10">
        <f t="shared" si="663"/>
        <v>-1.9496679818920004E-4</v>
      </c>
      <c r="L3538">
        <f t="shared" si="666"/>
        <v>102.1328203047792</v>
      </c>
      <c r="M3538">
        <v>10.220000000000001</v>
      </c>
      <c r="O3538">
        <f t="shared" si="667"/>
        <v>98.873458987991498</v>
      </c>
      <c r="P3538">
        <f>VLOOKUP(A3538,'UVXY-IV'!A$1:G$5000,4,0)</f>
        <v>98.909000000000006</v>
      </c>
      <c r="Q3538">
        <f t="shared" si="661"/>
        <v>-3.5933041491176265E-4</v>
      </c>
      <c r="R3538">
        <f t="shared" si="668"/>
        <v>45.822856637027265</v>
      </c>
      <c r="S3538">
        <f>VLOOKUP(A3538,'SVXY-IV'!A$1:G$5000,4,0)</f>
        <v>45.490400000000001</v>
      </c>
      <c r="T3538">
        <f t="shared" si="662"/>
        <v>7.3082812423557186E-3</v>
      </c>
      <c r="U3538" s="2">
        <f t="shared" si="672"/>
        <v>22.506062918982511</v>
      </c>
      <c r="V3538">
        <f>VLOOKUP(A3538,'VXZ-IV'!A$1:C$4500,3,0)</f>
        <v>22.51</v>
      </c>
      <c r="W3538" s="10">
        <f t="shared" si="674"/>
        <v>-1.7490364360239763E-4</v>
      </c>
      <c r="X3538">
        <f t="shared" si="669"/>
        <v>62.187505385517717</v>
      </c>
      <c r="AA3538" s="10" t="e">
        <f t="shared" si="660"/>
        <v>#DIV/0!</v>
      </c>
      <c r="AB3538">
        <f t="shared" si="670"/>
        <v>40.93407198891623</v>
      </c>
      <c r="AC3538">
        <f>VLOOKUP(A3538,'VIXY-IV'!A$1:E$2000,4,0)</f>
        <v>40.973700000000001</v>
      </c>
      <c r="AD3538" s="10">
        <f t="shared" si="657"/>
        <v>-9.6715725169493894E-4</v>
      </c>
      <c r="AE3538">
        <f>ROW()</f>
        <v>3538</v>
      </c>
      <c r="AF3538">
        <f t="shared" si="665"/>
        <v>1.0136792452830188</v>
      </c>
      <c r="AG3538">
        <f>AG3537*(1-(AG$1+AG$5))^($A3538-$A3537)*(1+2*(E3538/E3537-1))</f>
        <v>20.903722816579858</v>
      </c>
      <c r="AK3538">
        <f t="shared" si="673"/>
        <v>10.044602033297279</v>
      </c>
    </row>
    <row r="3539" spans="1:37" x14ac:dyDescent="0.25">
      <c r="A3539" s="1">
        <v>43199</v>
      </c>
      <c r="B3539">
        <v>21.77</v>
      </c>
      <c r="C3539">
        <v>21.23</v>
      </c>
      <c r="D3539">
        <v>84.776799999999994</v>
      </c>
      <c r="E3539">
        <v>74.258600000000001</v>
      </c>
      <c r="F3539">
        <v>13849.736578</v>
      </c>
      <c r="G3539">
        <v>12133.852326</v>
      </c>
      <c r="H3539">
        <f>(1/(1-91/360*VLOOKUP($A3539,Tbills!$B$4:$C$974,2,1)/100))^((1)/91)-1</f>
        <v>4.7743600847693912E-5</v>
      </c>
      <c r="I3539" s="2">
        <f t="shared" si="671"/>
        <v>50.177733055566542</v>
      </c>
      <c r="J3539">
        <f>VLOOKUP(A3539,'VXX-IV'!A$1:C$4500,3,0)</f>
        <v>50.19</v>
      </c>
      <c r="K3539" s="10">
        <f t="shared" si="663"/>
        <v>-2.4441013017451052E-4</v>
      </c>
      <c r="L3539">
        <f t="shared" si="666"/>
        <v>104.83064994380995</v>
      </c>
      <c r="M3539">
        <v>10.5</v>
      </c>
      <c r="O3539">
        <f t="shared" si="667"/>
        <v>100.82148652530704</v>
      </c>
      <c r="P3539">
        <f>VLOOKUP(A3539,'UVXY-IV'!A$1:G$5000,4,0)</f>
        <v>100.84950000000001</v>
      </c>
      <c r="Q3539">
        <f t="shared" si="661"/>
        <v>-2.7777504789783247E-4</v>
      </c>
      <c r="R3539">
        <f t="shared" si="668"/>
        <v>45.514171439325096</v>
      </c>
      <c r="S3539">
        <f>VLOOKUP(A3539,'SVXY-IV'!A$1:G$5000,4,0)</f>
        <v>45.186399999999999</v>
      </c>
      <c r="T3539">
        <f t="shared" si="662"/>
        <v>7.253763064220653E-3</v>
      </c>
      <c r="U3539" s="2">
        <f t="shared" si="672"/>
        <v>22.613871261144425</v>
      </c>
      <c r="V3539">
        <f>VLOOKUP(A3539,'VXZ-IV'!A$1:C$4500,3,0)</f>
        <v>22.62</v>
      </c>
      <c r="W3539" s="10">
        <f t="shared" si="674"/>
        <v>-2.7094336231547889E-4</v>
      </c>
      <c r="X3539">
        <f t="shared" si="669"/>
        <v>61.896079467539309</v>
      </c>
      <c r="AA3539" s="10" t="e">
        <f t="shared" si="660"/>
        <v>#DIV/0!</v>
      </c>
      <c r="AB3539">
        <f t="shared" si="670"/>
        <v>41.474078302679331</v>
      </c>
      <c r="AC3539">
        <f>VLOOKUP(A3539,'VIXY-IV'!A$1:E$2000,4,0)</f>
        <v>41.512099999999997</v>
      </c>
      <c r="AD3539" s="10">
        <f t="shared" si="657"/>
        <v>-9.1591842669158652E-4</v>
      </c>
      <c r="AE3539">
        <f>ROW()</f>
        <v>3539</v>
      </c>
      <c r="AF3539">
        <f t="shared" si="665"/>
        <v>1.0254357041921809</v>
      </c>
      <c r="AG3539">
        <f>AG3538*(1-(AG$1+AG$5))^($A3539-$A3538)*(1+2*(E3539/E3538-1))</f>
        <v>21.453560466624602</v>
      </c>
      <c r="AK3539">
        <f t="shared" si="673"/>
        <v>9.9105927399581741</v>
      </c>
    </row>
    <row r="3540" spans="1:37" x14ac:dyDescent="0.25">
      <c r="A3540" s="1">
        <v>43200</v>
      </c>
      <c r="B3540">
        <v>20.47</v>
      </c>
      <c r="C3540">
        <v>20.399999999999999</v>
      </c>
      <c r="D3540">
        <v>82.764899999999997</v>
      </c>
      <c r="E3540">
        <v>72.492699999999999</v>
      </c>
      <c r="F3540">
        <v>13706.965893000001</v>
      </c>
      <c r="G3540">
        <v>12008.190602999999</v>
      </c>
      <c r="H3540">
        <f>(1/(1-91/360*VLOOKUP($A3540,Tbills!$B$4:$C$974,2,1)/100))^((1)/91)-1</f>
        <v>4.7743600847693912E-5</v>
      </c>
      <c r="I3540" s="2">
        <f t="shared" si="671"/>
        <v>48.985734242563822</v>
      </c>
      <c r="J3540">
        <f>VLOOKUP(A3540,'VXX-IV'!A$1:C$4500,3,0)</f>
        <v>49</v>
      </c>
      <c r="K3540" s="10">
        <f t="shared" si="663"/>
        <v>-2.9113790686075003E-4</v>
      </c>
      <c r="L3540">
        <f t="shared" si="666"/>
        <v>99.84507155981585</v>
      </c>
      <c r="M3540">
        <v>10</v>
      </c>
      <c r="O3540">
        <f t="shared" si="667"/>
        <v>97.221845648679846</v>
      </c>
      <c r="P3540">
        <f>VLOOKUP(A3540,'UVXY-IV'!A$1:G$5000,4,0)</f>
        <v>97.25</v>
      </c>
      <c r="Q3540">
        <f t="shared" si="661"/>
        <v>-2.895048978935888E-4</v>
      </c>
      <c r="R3540">
        <f t="shared" si="668"/>
        <v>46.053262328313274</v>
      </c>
      <c r="S3540">
        <f>VLOOKUP(A3540,'SVXY-IV'!A$1:G$5000,4,0)</f>
        <v>45.722000000000001</v>
      </c>
      <c r="T3540">
        <f t="shared" si="662"/>
        <v>7.2451408143403562E-3</v>
      </c>
      <c r="U3540" s="2">
        <f t="shared" si="672"/>
        <v>22.38020934379405</v>
      </c>
      <c r="V3540">
        <f>VLOOKUP(A3540,'VXZ-IV'!A$1:C$4500,3,0)</f>
        <v>22.38</v>
      </c>
      <c r="W3540" s="10">
        <f t="shared" si="674"/>
        <v>9.3540569281458374E-6</v>
      </c>
      <c r="X3540">
        <f t="shared" si="669"/>
        <v>62.537766097066005</v>
      </c>
      <c r="AA3540" s="10" t="e">
        <f t="shared" si="660"/>
        <v>#DIV/0!</v>
      </c>
      <c r="AB3540">
        <f t="shared" si="670"/>
        <v>40.487655168029413</v>
      </c>
      <c r="AC3540">
        <f>VLOOKUP(A3540,'VIXY-IV'!A$1:E$2000,4,0)</f>
        <v>40.525199999999998</v>
      </c>
      <c r="AD3540" s="10">
        <f t="shared" si="657"/>
        <v>-9.2645642638622405E-4</v>
      </c>
      <c r="AE3540">
        <f>ROW()</f>
        <v>3540</v>
      </c>
      <c r="AF3540">
        <f t="shared" si="665"/>
        <v>1.0034313725490196</v>
      </c>
      <c r="AG3540">
        <f>AG3539*(1-(AG$1+AG$5))^($A3540-$A3539)*(1+2*(E3540/E3539-1))</f>
        <v>20.432522941110999</v>
      </c>
      <c r="AK3540">
        <f t="shared" si="673"/>
        <v>10.145798138760291</v>
      </c>
    </row>
    <row r="3541" spans="1:37" x14ac:dyDescent="0.25">
      <c r="A3541" s="1">
        <v>43201</v>
      </c>
      <c r="B3541">
        <v>20.239999999999998</v>
      </c>
      <c r="C3541">
        <v>20.37</v>
      </c>
      <c r="D3541">
        <v>82.813299999999998</v>
      </c>
      <c r="E3541">
        <v>72.531599999999997</v>
      </c>
      <c r="F3541">
        <v>13873.098013999999</v>
      </c>
      <c r="G3541">
        <v>12153.159795</v>
      </c>
      <c r="H3541">
        <f>(1/(1-91/360*VLOOKUP($A3541,Tbills!$B$4:$C$974,2,1)/100))^((1)/91)-1</f>
        <v>4.7743600847693912E-5</v>
      </c>
      <c r="I3541" s="2">
        <f t="shared" si="671"/>
        <v>49.013185414097599</v>
      </c>
      <c r="J3541">
        <f>VLOOKUP(A3541,'VXX-IV'!A$1:C$4500,3,0)</f>
        <v>49.03</v>
      </c>
      <c r="K3541" s="10">
        <f t="shared" si="663"/>
        <v>-3.4294484810115655E-4</v>
      </c>
      <c r="L3541">
        <f t="shared" si="666"/>
        <v>99.952480130672441</v>
      </c>
      <c r="M3541">
        <v>10.01</v>
      </c>
      <c r="O3541">
        <f t="shared" si="667"/>
        <v>97.296821471384874</v>
      </c>
      <c r="P3541">
        <f>VLOOKUP(A3541,'UVXY-IV'!A$1:G$5000,4,0)</f>
        <v>97.3155</v>
      </c>
      <c r="Q3541">
        <f t="shared" si="661"/>
        <v>-1.919378579479103E-4</v>
      </c>
      <c r="R3541">
        <f t="shared" si="668"/>
        <v>46.038824804282328</v>
      </c>
      <c r="S3541">
        <f>VLOOKUP(A3541,'SVXY-IV'!A$1:G$5000,4,0)</f>
        <v>45.7072</v>
      </c>
      <c r="T3541">
        <f t="shared" si="662"/>
        <v>7.255417183339441E-3</v>
      </c>
      <c r="U3541" s="2">
        <f t="shared" si="672"/>
        <v>22.650911189721061</v>
      </c>
      <c r="V3541">
        <f>VLOOKUP(A3541,'VXZ-IV'!A$1:C$4500,3,0)</f>
        <v>22.66</v>
      </c>
      <c r="W3541" s="10">
        <f t="shared" si="674"/>
        <v>-4.0109489315709457E-4</v>
      </c>
      <c r="X3541">
        <f t="shared" si="669"/>
        <v>61.783441912317144</v>
      </c>
      <c r="AA3541" s="10" t="e">
        <f t="shared" si="660"/>
        <v>#DIV/0!</v>
      </c>
      <c r="AB3541">
        <f t="shared" si="670"/>
        <v>40.50922847295756</v>
      </c>
      <c r="AC3541">
        <f>VLOOKUP(A3541,'VIXY-IV'!A$1:E$2000,4,0)</f>
        <v>40.546799999999998</v>
      </c>
      <c r="AD3541" s="10">
        <f t="shared" si="657"/>
        <v>-9.2662126339038142E-4</v>
      </c>
      <c r="AE3541">
        <f>ROW()</f>
        <v>3541</v>
      </c>
      <c r="AF3541">
        <f t="shared" si="665"/>
        <v>0.99361806578301415</v>
      </c>
      <c r="AG3541">
        <f>AG3540*(1-(AG$1+AG$5))^($A3541-$A3540)*(1+2*(E3541/E3540-1))</f>
        <v>20.453762072909978</v>
      </c>
      <c r="AK3541">
        <f t="shared" si="673"/>
        <v>10.139881554639071</v>
      </c>
    </row>
    <row r="3542" spans="1:37" x14ac:dyDescent="0.25">
      <c r="A3542" s="1">
        <v>43202</v>
      </c>
      <c r="B3542">
        <v>18.489999999999998</v>
      </c>
      <c r="C3542">
        <v>19.28</v>
      </c>
      <c r="D3542">
        <v>79.203900000000004</v>
      </c>
      <c r="E3542">
        <v>69.366799999999998</v>
      </c>
      <c r="F3542">
        <v>13493.138754</v>
      </c>
      <c r="G3542">
        <v>11819.726321</v>
      </c>
      <c r="H3542">
        <f>(1/(1-91/360*VLOOKUP($A3542,Tbills!$B$4:$C$974,2,1)/100))^((1)/91)-1</f>
        <v>4.7743600847693912E-5</v>
      </c>
      <c r="I3542" s="2">
        <f t="shared" si="671"/>
        <v>46.875813164905672</v>
      </c>
      <c r="J3542">
        <f>VLOOKUP(A3542,'VXX-IV'!A$1:C$4500,3,0)</f>
        <v>46.89</v>
      </c>
      <c r="K3542" s="10">
        <f t="shared" si="663"/>
        <v>-3.0255566419978841E-4</v>
      </c>
      <c r="L3542">
        <f t="shared" si="666"/>
        <v>91.230179459674659</v>
      </c>
      <c r="M3542">
        <v>9.1300000000000008</v>
      </c>
      <c r="O3542">
        <f t="shared" si="667"/>
        <v>90.925671237293102</v>
      </c>
      <c r="P3542">
        <f>VLOOKUP(A3542,'UVXY-IV'!A$1:G$5000,4,0)</f>
        <v>90.933499999999995</v>
      </c>
      <c r="Q3542">
        <f t="shared" si="661"/>
        <v>-8.6093273731879805E-5</v>
      </c>
      <c r="R3542">
        <f t="shared" si="668"/>
        <v>47.041113321062305</v>
      </c>
      <c r="S3542">
        <f>VLOOKUP(A3542,'SVXY-IV'!A$1:G$5000,4,0)</f>
        <v>46.7044</v>
      </c>
      <c r="T3542">
        <f t="shared" si="662"/>
        <v>7.2094560911242223E-3</v>
      </c>
      <c r="U3542" s="2">
        <f t="shared" si="672"/>
        <v>22.030006195086784</v>
      </c>
      <c r="V3542">
        <f>VLOOKUP(A3542,'VXZ-IV'!A$1:C$4500,3,0)</f>
        <v>22.03</v>
      </c>
      <c r="W3542" s="10">
        <f t="shared" si="674"/>
        <v>2.812113837347141E-7</v>
      </c>
      <c r="X3542">
        <f t="shared" si="669"/>
        <v>63.479212139735786</v>
      </c>
      <c r="AA3542" s="10" t="e">
        <f t="shared" si="660"/>
        <v>#DIV/0!</v>
      </c>
      <c r="AB3542">
        <f t="shared" si="670"/>
        <v>38.741527334820674</v>
      </c>
      <c r="AC3542">
        <f>VLOOKUP(A3542,'VIXY-IV'!A$1:E$2000,4,0)</f>
        <v>38.778700000000001</v>
      </c>
      <c r="AD3542" s="10">
        <f t="shared" si="657"/>
        <v>-9.5858461421671759E-4</v>
      </c>
      <c r="AE3542">
        <f>ROW()</f>
        <v>3542</v>
      </c>
      <c r="AF3542">
        <f t="shared" si="665"/>
        <v>0.95902489626555998</v>
      </c>
      <c r="AG3542">
        <f>AG3541*(1-(AG$1+AG$5))^($A3542-$A3541)*(1+2*(E3542/E3541-1))</f>
        <v>18.668198772826571</v>
      </c>
      <c r="AK3542">
        <f t="shared" si="673"/>
        <v>10.581826143234542</v>
      </c>
    </row>
    <row r="3543" spans="1:37" x14ac:dyDescent="0.25">
      <c r="A3543" s="1">
        <v>43203</v>
      </c>
      <c r="B3543">
        <v>17.41</v>
      </c>
      <c r="C3543">
        <v>18.55</v>
      </c>
      <c r="D3543">
        <v>76.471699999999998</v>
      </c>
      <c r="E3543">
        <v>66.970600000000005</v>
      </c>
      <c r="F3543">
        <v>13287.367941</v>
      </c>
      <c r="G3543">
        <v>11638.910786</v>
      </c>
      <c r="H3543">
        <f>(1/(1-91/360*VLOOKUP($A3543,Tbills!$B$4:$C$974,2,1)/100))^((1)/91)-1</f>
        <v>4.7743600847693912E-5</v>
      </c>
      <c r="I3543" s="2">
        <f t="shared" si="671"/>
        <v>45.257692039213765</v>
      </c>
      <c r="J3543">
        <f>VLOOKUP(A3543,'VXX-IV'!A$1:C$4500,3,0)</f>
        <v>45.27</v>
      </c>
      <c r="K3543" s="10">
        <f t="shared" si="663"/>
        <v>-2.7187896589875304E-4</v>
      </c>
      <c r="L3543">
        <f t="shared" si="666"/>
        <v>84.927502103518137</v>
      </c>
      <c r="M3543">
        <v>8.5</v>
      </c>
      <c r="O3543">
        <f t="shared" si="667"/>
        <v>86.211374603897326</v>
      </c>
      <c r="P3543">
        <f>VLOOKUP(A3543,'UVXY-IV'!A$1:G$5000,4,0)</f>
        <v>86.216999999999999</v>
      </c>
      <c r="Q3543">
        <f t="shared" si="661"/>
        <v>-6.5246947848707215E-5</v>
      </c>
      <c r="R3543">
        <f t="shared" si="668"/>
        <v>47.851441900084488</v>
      </c>
      <c r="S3543">
        <f>VLOOKUP(A3543,'SVXY-IV'!A$1:G$5000,4,0)</f>
        <v>47.508400000000002</v>
      </c>
      <c r="T3543">
        <f t="shared" si="662"/>
        <v>7.2206578222899775E-3</v>
      </c>
      <c r="U3543" s="2">
        <f t="shared" si="672"/>
        <v>21.693518892646804</v>
      </c>
      <c r="V3543">
        <f>VLOOKUP(A3543,'VXZ-IV'!A$1:C$4500,3,0)</f>
        <v>21.7</v>
      </c>
      <c r="W3543" s="10">
        <f t="shared" si="674"/>
        <v>-2.9866854162197143E-4</v>
      </c>
      <c r="X3543">
        <f t="shared" si="669"/>
        <v>64.450996269185467</v>
      </c>
      <c r="AA3543" s="10" t="e">
        <f t="shared" si="660"/>
        <v>#DIV/0!</v>
      </c>
      <c r="AB3543">
        <f t="shared" si="670"/>
        <v>37.403102875795639</v>
      </c>
      <c r="AC3543">
        <f>VLOOKUP(A3543,'VIXY-IV'!A$1:E$2000,4,0)</f>
        <v>37.438600000000001</v>
      </c>
      <c r="AD3543" s="10">
        <f t="shared" ref="AD3543:AD3606" si="675">AB3543/AC3543-1</f>
        <v>-9.4814240394569538E-4</v>
      </c>
      <c r="AE3543">
        <f>ROW()</f>
        <v>3543</v>
      </c>
      <c r="AF3543">
        <f t="shared" si="665"/>
        <v>0.93854447439353095</v>
      </c>
      <c r="AG3543">
        <f>AG3542*(1-(AG$1+AG$5))^($A3543-$A3542)*(1+2*(E3543/E3542-1))</f>
        <v>17.377868253266712</v>
      </c>
      <c r="AK3543">
        <f t="shared" si="673"/>
        <v>10.946853840254931</v>
      </c>
    </row>
    <row r="3544" spans="1:37" x14ac:dyDescent="0.25">
      <c r="A3544" s="1">
        <v>43206</v>
      </c>
      <c r="B3544">
        <v>16.559999999999999</v>
      </c>
      <c r="C3544">
        <v>17.82</v>
      </c>
      <c r="D3544">
        <v>72.781099999999995</v>
      </c>
      <c r="E3544">
        <v>63.728900000000003</v>
      </c>
      <c r="F3544">
        <v>13018.011640000001</v>
      </c>
      <c r="G3544">
        <v>11401.304231</v>
      </c>
      <c r="H3544">
        <f>(1/(1-91/360*VLOOKUP($A3544,Tbills!$B$4:$C$974,2,1)/100))^((1)/91)-1</f>
        <v>4.8999175817465712E-5</v>
      </c>
      <c r="I3544" s="2">
        <f t="shared" si="671"/>
        <v>43.070360206090626</v>
      </c>
      <c r="J3544">
        <f>VLOOKUP(A3544,'VXX-IV'!A$1:C$4500,3,0)</f>
        <v>43.08</v>
      </c>
      <c r="K3544" s="10">
        <f t="shared" si="663"/>
        <v>-2.2376494682851966E-4</v>
      </c>
      <c r="L3544">
        <f t="shared" si="666"/>
        <v>76.706573786370143</v>
      </c>
      <c r="M3544">
        <v>7.68</v>
      </c>
      <c r="O3544">
        <f t="shared" si="667"/>
        <v>79.943722660606312</v>
      </c>
      <c r="P3544">
        <f>VLOOKUP(A3544,'UVXY-IV'!A$1:G$5000,4,0)</f>
        <v>79.944500000000005</v>
      </c>
      <c r="Q3544">
        <f t="shared" si="661"/>
        <v>-9.7234880910290755E-6</v>
      </c>
      <c r="R3544">
        <f t="shared" si="668"/>
        <v>49.002915971999215</v>
      </c>
      <c r="S3544">
        <f>VLOOKUP(A3544,'SVXY-IV'!A$1:G$5000,4,0)</f>
        <v>48.6524</v>
      </c>
      <c r="T3544">
        <f t="shared" si="662"/>
        <v>7.2044949889258358E-3</v>
      </c>
      <c r="U3544" s="2">
        <f t="shared" si="672"/>
        <v>21.252201714221005</v>
      </c>
      <c r="V3544">
        <f>VLOOKUP(A3544,'VXZ-IV'!A$1:C$4500,3,0)</f>
        <v>21.26</v>
      </c>
      <c r="W3544" s="10">
        <f t="shared" si="674"/>
        <v>-3.6680553993395648E-4</v>
      </c>
      <c r="X3544">
        <f t="shared" si="669"/>
        <v>65.769123514008257</v>
      </c>
      <c r="AA3544" s="10" t="e">
        <f t="shared" si="660"/>
        <v>#DIV/0!</v>
      </c>
      <c r="AB3544">
        <f t="shared" si="670"/>
        <v>35.592210079576347</v>
      </c>
      <c r="AC3544">
        <f>VLOOKUP(A3544,'VIXY-IV'!A$1:E$2000,4,0)</f>
        <v>35.626300000000001</v>
      </c>
      <c r="AD3544" s="10">
        <f t="shared" si="675"/>
        <v>-9.5687512943121167E-4</v>
      </c>
      <c r="AE3544">
        <f>ROW()</f>
        <v>3544</v>
      </c>
      <c r="AF3544">
        <f t="shared" si="665"/>
        <v>0.92929292929292917</v>
      </c>
      <c r="AG3544">
        <f>AG3543*(1-(AG$1+AG$5))^($A3544-$A3543)*(1+2*(E3544/E3543-1))</f>
        <v>15.693936300376587</v>
      </c>
      <c r="AK3544">
        <f t="shared" si="673"/>
        <v>11.475130832579062</v>
      </c>
    </row>
    <row r="3545" spans="1:37" x14ac:dyDescent="0.25">
      <c r="A3545" s="1">
        <v>43207</v>
      </c>
      <c r="B3545">
        <v>15.25</v>
      </c>
      <c r="C3545">
        <v>16.8</v>
      </c>
      <c r="D3545">
        <v>68.854500000000002</v>
      </c>
      <c r="E3545">
        <v>60.287500000000001</v>
      </c>
      <c r="F3545">
        <v>12726.744955</v>
      </c>
      <c r="G3545">
        <v>11145.651313</v>
      </c>
      <c r="H3545">
        <f>(1/(1-91/360*VLOOKUP($A3545,Tbills!$B$4:$C$974,2,1)/100))^((1)/91)-1</f>
        <v>4.8999175817465712E-5</v>
      </c>
      <c r="I3545" s="2">
        <f t="shared" si="671"/>
        <v>40.745685421209778</v>
      </c>
      <c r="J3545">
        <f>VLOOKUP(A3545,'VXX-IV'!A$1:C$4500,3,0)</f>
        <v>40.76</v>
      </c>
      <c r="K3545" s="10">
        <f t="shared" si="663"/>
        <v>-3.5119182507903357E-4</v>
      </c>
      <c r="L3545">
        <f t="shared" si="666"/>
        <v>68.422428543642098</v>
      </c>
      <c r="M3545">
        <v>6.85</v>
      </c>
      <c r="O3545">
        <f t="shared" si="667"/>
        <v>73.465731210091676</v>
      </c>
      <c r="P3545">
        <f>VLOOKUP(A3545,'UVXY-IV'!A$1:G$5000,4,0)</f>
        <v>73.463999999999999</v>
      </c>
      <c r="Q3545">
        <f t="shared" si="661"/>
        <v>2.3565421045423918E-5</v>
      </c>
      <c r="R3545">
        <f t="shared" si="668"/>
        <v>50.32373483971449</v>
      </c>
      <c r="S3545">
        <f>VLOOKUP(A3545,'SVXY-IV'!A$1:G$5000,4,0)</f>
        <v>49.961599999999997</v>
      </c>
      <c r="T3545">
        <f t="shared" si="662"/>
        <v>7.2482634606276797E-3</v>
      </c>
      <c r="U3545" s="2">
        <f t="shared" si="672"/>
        <v>20.776195579914674</v>
      </c>
      <c r="V3545">
        <f>VLOOKUP(A3545,'VXZ-IV'!A$1:C$4500,3,0)</f>
        <v>20.78</v>
      </c>
      <c r="W3545" s="10">
        <f t="shared" si="674"/>
        <v>-1.8308085107443528E-4</v>
      </c>
      <c r="X3545">
        <f t="shared" si="669"/>
        <v>67.244680861175254</v>
      </c>
      <c r="AA3545" s="10" t="e">
        <f t="shared" si="660"/>
        <v>#DIV/0!</v>
      </c>
      <c r="AB3545">
        <f t="shared" si="670"/>
        <v>33.670081890787102</v>
      </c>
      <c r="AC3545">
        <f>VLOOKUP(A3545,'VIXY-IV'!A$1:E$2000,4,0)</f>
        <v>33.703299999999999</v>
      </c>
      <c r="AD3545" s="10">
        <f t="shared" si="675"/>
        <v>-9.856040569586888E-4</v>
      </c>
      <c r="AE3545">
        <f>ROW()</f>
        <v>3545</v>
      </c>
      <c r="AF3545">
        <f t="shared" si="665"/>
        <v>0.90773809523809523</v>
      </c>
      <c r="AG3545">
        <f>AG3544*(1-(AG$1+AG$5))^($A3545-$A3544)*(1+2*(E3545/E3544-1))</f>
        <v>13.998500028404827</v>
      </c>
      <c r="AK3545">
        <f t="shared" si="673"/>
        <v>12.094231672748501</v>
      </c>
    </row>
    <row r="3546" spans="1:37" x14ac:dyDescent="0.25">
      <c r="A3546" s="1">
        <v>43208</v>
      </c>
      <c r="B3546">
        <v>15.6</v>
      </c>
      <c r="C3546">
        <v>16.8</v>
      </c>
      <c r="D3546">
        <v>69.068100000000001</v>
      </c>
      <c r="E3546">
        <v>60.471600000000002</v>
      </c>
      <c r="F3546">
        <v>12532.842114999999</v>
      </c>
      <c r="G3546">
        <v>10975.291659</v>
      </c>
      <c r="H3546">
        <f>(1/(1-91/360*VLOOKUP($A3546,Tbills!$B$4:$C$974,2,1)/100))^((1)/91)-1</f>
        <v>4.8999175817465712E-5</v>
      </c>
      <c r="I3546" s="2">
        <f t="shared" si="671"/>
        <v>40.871089825084638</v>
      </c>
      <c r="J3546">
        <f>VLOOKUP(A3546,'VXX-IV'!A$1:C$4500,3,0)</f>
        <v>40.880000000000003</v>
      </c>
      <c r="K3546" s="10">
        <f t="shared" si="663"/>
        <v>-2.1795926896683859E-4</v>
      </c>
      <c r="L3546">
        <f t="shared" si="666"/>
        <v>68.840572981999912</v>
      </c>
      <c r="M3546">
        <v>6.89</v>
      </c>
      <c r="O3546">
        <f t="shared" si="667"/>
        <v>73.799757742593968</v>
      </c>
      <c r="P3546">
        <f>VLOOKUP(A3546,'UVXY-IV'!A$1:G$5000,4,0)</f>
        <v>73.793999999999997</v>
      </c>
      <c r="Q3546">
        <f t="shared" si="661"/>
        <v>7.8024535788534521E-5</v>
      </c>
      <c r="R3546">
        <f t="shared" si="668"/>
        <v>50.244626584494931</v>
      </c>
      <c r="S3546">
        <f>VLOOKUP(A3546,'SVXY-IV'!A$1:G$5000,4,0)</f>
        <v>49.880400000000002</v>
      </c>
      <c r="T3546">
        <f t="shared" si="662"/>
        <v>7.3019980692803355E-3</v>
      </c>
      <c r="U3546" s="2">
        <f t="shared" si="672"/>
        <v>20.459153598644793</v>
      </c>
      <c r="V3546">
        <f>VLOOKUP(A3546,'VXZ-IV'!A$1:C$4500,3,0)</f>
        <v>20.46</v>
      </c>
      <c r="W3546" s="10">
        <f t="shared" si="674"/>
        <v>-4.1368590186108278E-5</v>
      </c>
      <c r="X3546">
        <f t="shared" si="669"/>
        <v>68.273326145164447</v>
      </c>
      <c r="AA3546" s="10" t="e">
        <f t="shared" si="660"/>
        <v>#DIV/0!</v>
      </c>
      <c r="AB3546">
        <f t="shared" si="670"/>
        <v>33.77277302738559</v>
      </c>
      <c r="AC3546">
        <f>VLOOKUP(A3546,'VIXY-IV'!A$1:E$2000,4,0)</f>
        <v>33.805399999999999</v>
      </c>
      <c r="AD3546" s="10">
        <f t="shared" si="675"/>
        <v>-9.6514085366272706E-4</v>
      </c>
      <c r="AE3546">
        <f>ROW()</f>
        <v>3546</v>
      </c>
      <c r="AF3546">
        <f t="shared" si="665"/>
        <v>0.92857142857142849</v>
      </c>
      <c r="AG3546">
        <f>AG3545*(1-(AG$1+AG$5))^($A3546-$A3545)*(1+2*(E3546/E3545-1))</f>
        <v>14.083519884600916</v>
      </c>
      <c r="AK3546">
        <f t="shared" si="673"/>
        <v>12.056737932348442</v>
      </c>
    </row>
    <row r="3547" spans="1:37" x14ac:dyDescent="0.25">
      <c r="A3547" s="1">
        <v>43209</v>
      </c>
      <c r="B3547">
        <v>15.96</v>
      </c>
      <c r="C3547">
        <v>17.12</v>
      </c>
      <c r="D3547">
        <v>69.701800000000006</v>
      </c>
      <c r="E3547">
        <v>61.023400000000002</v>
      </c>
      <c r="F3547">
        <v>12562.320158</v>
      </c>
      <c r="G3547">
        <v>11000.568463</v>
      </c>
      <c r="H3547">
        <f>(1/(1-91/360*VLOOKUP($A3547,Tbills!$B$4:$C$974,2,1)/100))^((1)/91)-1</f>
        <v>4.8999175817465712E-5</v>
      </c>
      <c r="I3547" s="2">
        <f t="shared" si="671"/>
        <v>41.245076455836823</v>
      </c>
      <c r="J3547">
        <f>VLOOKUP(A3547,'VXX-IV'!A$1:C$4500,3,0)</f>
        <v>41.26</v>
      </c>
      <c r="K3547" s="10">
        <f t="shared" si="663"/>
        <v>-3.6169520511819542E-4</v>
      </c>
      <c r="L3547">
        <f t="shared" si="666"/>
        <v>70.097171738051074</v>
      </c>
      <c r="M3547">
        <v>7.02</v>
      </c>
      <c r="O3547">
        <f t="shared" si="667"/>
        <v>74.807364803495702</v>
      </c>
      <c r="P3547">
        <f>VLOOKUP(A3547,'UVXY-IV'!A$1:G$5000,4,0)</f>
        <v>74.795000000000002</v>
      </c>
      <c r="Q3547">
        <f t="shared" si="661"/>
        <v>1.6531591009694147E-4</v>
      </c>
      <c r="R3547">
        <f t="shared" si="668"/>
        <v>50.013125897883391</v>
      </c>
      <c r="S3547">
        <f>VLOOKUP(A3547,'SVXY-IV'!A$1:G$5000,4,0)</f>
        <v>49.650399999999998</v>
      </c>
      <c r="T3547">
        <f t="shared" si="662"/>
        <v>7.305598703804872E-3</v>
      </c>
      <c r="U3547" s="2">
        <f t="shared" si="672"/>
        <v>20.506774790762577</v>
      </c>
      <c r="V3547">
        <f>VLOOKUP(A3547,'VXZ-IV'!A$1:C$4500,3,0)</f>
        <v>20.51</v>
      </c>
      <c r="W3547" s="10">
        <f t="shared" si="674"/>
        <v>-1.5725057227811146E-4</v>
      </c>
      <c r="X3547">
        <f t="shared" si="669"/>
        <v>68.116906545152574</v>
      </c>
      <c r="AA3547" s="10" t="e">
        <f t="shared" si="660"/>
        <v>#DIV/0!</v>
      </c>
      <c r="AB3547">
        <f t="shared" si="670"/>
        <v>34.080819323187796</v>
      </c>
      <c r="AC3547">
        <f>VLOOKUP(A3547,'VIXY-IV'!A$1:E$2000,4,0)</f>
        <v>34.113399999999999</v>
      </c>
      <c r="AD3547" s="10">
        <f t="shared" si="675"/>
        <v>-9.5506976180037562E-4</v>
      </c>
      <c r="AE3547">
        <f>ROW()</f>
        <v>3547</v>
      </c>
      <c r="AF3547">
        <f t="shared" si="665"/>
        <v>0.93224299065420557</v>
      </c>
      <c r="AG3547">
        <f>AG3546*(1-(AG$1+AG$5))^($A3547-$A3546)*(1+2*(E3547/E3546-1))</f>
        <v>14.340059305460104</v>
      </c>
      <c r="AK3547">
        <f t="shared" si="673"/>
        <v>11.946164444018089</v>
      </c>
    </row>
    <row r="3548" spans="1:37" x14ac:dyDescent="0.25">
      <c r="A3548" s="1">
        <v>43210</v>
      </c>
      <c r="B3548">
        <v>16.88</v>
      </c>
      <c r="C3548">
        <v>17.72</v>
      </c>
      <c r="D3548">
        <v>71.5107</v>
      </c>
      <c r="E3548">
        <v>62.604100000000003</v>
      </c>
      <c r="F3548">
        <v>12666.542466000001</v>
      </c>
      <c r="G3548">
        <v>11091.294801</v>
      </c>
      <c r="H3548">
        <f>(1/(1-91/360*VLOOKUP($A3548,Tbills!$B$4:$C$974,2,1)/100))^((1)/91)-1</f>
        <v>4.8999175817465712E-5</v>
      </c>
      <c r="I3548" s="2">
        <f t="shared" si="671"/>
        <v>42.314436219238317</v>
      </c>
      <c r="J3548">
        <f>VLOOKUP(A3548,'VXX-IV'!A$1:C$4500,3,0)</f>
        <v>42.33</v>
      </c>
      <c r="K3548" s="10">
        <f t="shared" si="663"/>
        <v>-3.6767731541886839E-4</v>
      </c>
      <c r="L3548">
        <f t="shared" si="666"/>
        <v>73.728930493360309</v>
      </c>
      <c r="M3548">
        <v>7.38</v>
      </c>
      <c r="O3548">
        <f t="shared" si="667"/>
        <v>77.711368691935746</v>
      </c>
      <c r="P3548">
        <f>VLOOKUP(A3548,'UVXY-IV'!A$1:G$5000,4,0)</f>
        <v>77.698999999999998</v>
      </c>
      <c r="Q3548">
        <f t="shared" si="661"/>
        <v>1.591872731405708E-4</v>
      </c>
      <c r="R3548">
        <f t="shared" si="668"/>
        <v>49.363144858009647</v>
      </c>
      <c r="S3548">
        <f>VLOOKUP(A3548,'SVXY-IV'!A$1:G$5000,4,0)</f>
        <v>49.003999999999998</v>
      </c>
      <c r="T3548">
        <f t="shared" si="662"/>
        <v>7.3288886215339133E-3</v>
      </c>
      <c r="U3548" s="2">
        <f t="shared" si="672"/>
        <v>20.67640346946262</v>
      </c>
      <c r="V3548">
        <f>VLOOKUP(A3548,'VXZ-IV'!A$1:C$4500,3,0)</f>
        <v>20.68</v>
      </c>
      <c r="W3548" s="10">
        <f t="shared" si="674"/>
        <v>-1.7391346892547954E-4</v>
      </c>
      <c r="X3548">
        <f t="shared" si="669"/>
        <v>67.555929155343023</v>
      </c>
      <c r="AA3548" s="10" t="e">
        <f t="shared" si="660"/>
        <v>#DIV/0!</v>
      </c>
      <c r="AB3548">
        <f t="shared" si="670"/>
        <v>34.96348914449576</v>
      </c>
      <c r="AC3548">
        <f>VLOOKUP(A3548,'VIXY-IV'!A$1:E$2000,4,0)</f>
        <v>34.996699999999997</v>
      </c>
      <c r="AD3548" s="10">
        <f t="shared" si="675"/>
        <v>-9.4897106024960376E-4</v>
      </c>
      <c r="AE3548">
        <f>ROW()</f>
        <v>3548</v>
      </c>
      <c r="AF3548">
        <f t="shared" si="665"/>
        <v>0.95259593679458243</v>
      </c>
      <c r="AG3548">
        <f>AG3547*(1-(AG$1+AG$5))^($A3548-$A3547)*(1+2*(E3548/E3547-1))</f>
        <v>15.082457251211482</v>
      </c>
      <c r="AK3548">
        <f t="shared" si="673"/>
        <v>11.636178834255501</v>
      </c>
    </row>
    <row r="3549" spans="1:37" x14ac:dyDescent="0.25">
      <c r="A3549" s="1">
        <v>43213</v>
      </c>
      <c r="B3549">
        <v>16.34</v>
      </c>
      <c r="C3549">
        <v>17.350000000000001</v>
      </c>
      <c r="D3549">
        <v>70.775999999999996</v>
      </c>
      <c r="E3549">
        <v>61.951700000000002</v>
      </c>
      <c r="F3549">
        <v>12613.099802999999</v>
      </c>
      <c r="G3549">
        <v>11042.867947999999</v>
      </c>
      <c r="H3549">
        <f>(1/(1-91/360*VLOOKUP($A3549,Tbills!$B$4:$C$974,2,1)/100))^((1)/91)-1</f>
        <v>5.0952531678527535E-5</v>
      </c>
      <c r="I3549" s="2">
        <f t="shared" si="671"/>
        <v>41.876634798975395</v>
      </c>
      <c r="J3549">
        <f>VLOOKUP(A3549,'VXX-IV'!A$1:C$4500,3,0)</f>
        <v>41.89</v>
      </c>
      <c r="K3549" s="10">
        <f t="shared" si="663"/>
        <v>-3.1905469144433152E-4</v>
      </c>
      <c r="L3549">
        <f t="shared" si="666"/>
        <v>72.193510511226052</v>
      </c>
      <c r="M3549">
        <v>7.23</v>
      </c>
      <c r="O3549">
        <f t="shared" si="667"/>
        <v>76.488885220351264</v>
      </c>
      <c r="P3549">
        <f>VLOOKUP(A3549,'UVXY-IV'!A$1:G$5000,4,0)</f>
        <v>76.47</v>
      </c>
      <c r="Q3549">
        <f t="shared" si="661"/>
        <v>2.4696247353550582E-4</v>
      </c>
      <c r="R3549">
        <f t="shared" si="668"/>
        <v>49.613623547184943</v>
      </c>
      <c r="S3549">
        <f>VLOOKUP(A3549,'SVXY-IV'!A$1:G$5000,4,0)</f>
        <v>49.253999999999998</v>
      </c>
      <c r="T3549">
        <f t="shared" si="662"/>
        <v>7.3014079503177509E-3</v>
      </c>
      <c r="U3549" s="2">
        <f t="shared" si="672"/>
        <v>20.587659534277769</v>
      </c>
      <c r="V3549">
        <f>VLOOKUP(A3549,'VXZ-IV'!A$1:C$4500,3,0)</f>
        <v>20.59</v>
      </c>
      <c r="W3549" s="10">
        <f t="shared" si="674"/>
        <v>-1.1367002050655106E-4</v>
      </c>
      <c r="X3549">
        <f t="shared" si="669"/>
        <v>67.853735010106945</v>
      </c>
      <c r="AA3549" s="10" t="e">
        <f t="shared" si="660"/>
        <v>#DIV/0!</v>
      </c>
      <c r="AB3549">
        <f t="shared" si="670"/>
        <v>34.598742114658855</v>
      </c>
      <c r="AC3549">
        <f>VLOOKUP(A3549,'VIXY-IV'!A$1:E$2000,4,0)</f>
        <v>34.629899999999999</v>
      </c>
      <c r="AD3549" s="10">
        <f t="shared" si="675"/>
        <v>-8.997393969126799E-4</v>
      </c>
      <c r="AE3549">
        <f>ROW()</f>
        <v>3549</v>
      </c>
      <c r="AF3549">
        <f t="shared" si="665"/>
        <v>0.94178674351585001</v>
      </c>
      <c r="AG3549">
        <f>AG3548*(1-(AG$1+AG$5))^($A3549-$A3548)*(1+2*(E3549/E3548-1))</f>
        <v>14.766614444145386</v>
      </c>
      <c r="AK3549">
        <f t="shared" si="673"/>
        <v>11.755797207020173</v>
      </c>
    </row>
    <row r="3550" spans="1:37" x14ac:dyDescent="0.25">
      <c r="A3550" s="1">
        <v>43214</v>
      </c>
      <c r="B3550">
        <v>18.02</v>
      </c>
      <c r="C3550">
        <v>18.23</v>
      </c>
      <c r="D3550">
        <v>74.010999999999996</v>
      </c>
      <c r="E3550">
        <v>64.780199999999994</v>
      </c>
      <c r="F3550">
        <v>12676.072942000001</v>
      </c>
      <c r="G3550">
        <v>11097.438764</v>
      </c>
      <c r="H3550">
        <f>(1/(1-91/360*VLOOKUP($A3550,Tbills!$B$4:$C$974,2,1)/100))^((1)/91)-1</f>
        <v>5.0952531678527535E-5</v>
      </c>
      <c r="I3550" s="2">
        <f t="shared" si="671"/>
        <v>43.789646848697345</v>
      </c>
      <c r="J3550">
        <f>VLOOKUP(A3550,'VXX-IV'!A$1:C$4500,3,0)</f>
        <v>43.8</v>
      </c>
      <c r="K3550" s="10">
        <f t="shared" si="663"/>
        <v>-2.3637331741210854E-4</v>
      </c>
      <c r="L3550">
        <f t="shared" si="666"/>
        <v>78.786174470458889</v>
      </c>
      <c r="M3550">
        <v>7.89</v>
      </c>
      <c r="O3550">
        <f t="shared" si="667"/>
        <v>81.724457398305333</v>
      </c>
      <c r="P3550">
        <f>VLOOKUP(A3550,'UVXY-IV'!A$1:G$5000,4,0)</f>
        <v>81.703000000000003</v>
      </c>
      <c r="Q3550">
        <f t="shared" si="661"/>
        <v>2.6262681058630832E-4</v>
      </c>
      <c r="R3550">
        <f t="shared" si="668"/>
        <v>48.478838852705856</v>
      </c>
      <c r="S3550">
        <f>VLOOKUP(A3550,'SVXY-IV'!A$1:G$5000,4,0)</f>
        <v>48.125599999999999</v>
      </c>
      <c r="T3550">
        <f t="shared" si="662"/>
        <v>7.3399365972757202E-3</v>
      </c>
      <c r="U3550" s="2">
        <f t="shared" si="672"/>
        <v>20.689942571054672</v>
      </c>
      <c r="V3550">
        <f>VLOOKUP(A3550,'VXZ-IV'!A$1:C$4500,3,0)</f>
        <v>20.69</v>
      </c>
      <c r="W3550" s="10">
        <f t="shared" si="674"/>
        <v>-2.7756860960792551E-6</v>
      </c>
      <c r="X3550">
        <f t="shared" si="669"/>
        <v>67.519363493025338</v>
      </c>
      <c r="AA3550" s="10" t="e">
        <f t="shared" si="660"/>
        <v>#DIV/0!</v>
      </c>
      <c r="AB3550">
        <f t="shared" si="670"/>
        <v>36.17826452917339</v>
      </c>
      <c r="AC3550">
        <f>VLOOKUP(A3550,'VIXY-IV'!A$1:E$2000,4,0)</f>
        <v>36.209499999999998</v>
      </c>
      <c r="AD3550" s="10">
        <f t="shared" si="675"/>
        <v>-8.6263192881996797E-4</v>
      </c>
      <c r="AE3550">
        <f>ROW()</f>
        <v>3550</v>
      </c>
      <c r="AF3550">
        <f t="shared" ref="AF3550:AF3581" si="676">B3550/C3550</f>
        <v>0.98848052660449803</v>
      </c>
      <c r="AG3550">
        <f>AG3549*(1-(AG$1+AG$5))^($A3550-$A3549)*(1+2*(E3550/E3549-1))</f>
        <v>16.114456308517369</v>
      </c>
      <c r="AK3550">
        <f t="shared" si="673"/>
        <v>11.218545700728034</v>
      </c>
    </row>
    <row r="3551" spans="1:37" x14ac:dyDescent="0.25">
      <c r="A3551" s="1">
        <v>43215</v>
      </c>
      <c r="B3551">
        <v>17.84</v>
      </c>
      <c r="C3551">
        <v>18.23</v>
      </c>
      <c r="D3551">
        <v>74.382199999999997</v>
      </c>
      <c r="E3551">
        <v>65.101799999999997</v>
      </c>
      <c r="F3551">
        <v>12860.387432</v>
      </c>
      <c r="G3551">
        <v>11258.233924</v>
      </c>
      <c r="H3551">
        <f>(1/(1-91/360*VLOOKUP($A3551,Tbills!$B$4:$C$974,2,1)/100))^((1)/91)-1</f>
        <v>5.0952531678527535E-5</v>
      </c>
      <c r="I3551" s="2">
        <f t="shared" si="671"/>
        <v>44.008199435450365</v>
      </c>
      <c r="J3551">
        <f>VLOOKUP(A3551,'VXX-IV'!A$1:C$4500,3,0)</f>
        <v>44.02</v>
      </c>
      <c r="K3551" s="10">
        <f t="shared" si="663"/>
        <v>-2.6807279758378488E-4</v>
      </c>
      <c r="L3551">
        <f t="shared" si="666"/>
        <v>79.568896511558037</v>
      </c>
      <c r="M3551">
        <v>7.97</v>
      </c>
      <c r="O3551">
        <f t="shared" si="667"/>
        <v>82.330262025349597</v>
      </c>
      <c r="P3551">
        <f>VLOOKUP(A3551,'UVXY-IV'!A$1:G$5000,4,0)</f>
        <v>82.307000000000002</v>
      </c>
      <c r="Q3551">
        <f t="shared" si="661"/>
        <v>2.826251151129E-4</v>
      </c>
      <c r="R3551">
        <f t="shared" si="668"/>
        <v>48.356316673180068</v>
      </c>
      <c r="S3551">
        <f>VLOOKUP(A3551,'SVXY-IV'!A$1:G$5000,4,0)</f>
        <v>48.002800000000001</v>
      </c>
      <c r="T3551">
        <f t="shared" si="662"/>
        <v>7.3645010953542478E-3</v>
      </c>
      <c r="U3551" s="2">
        <f t="shared" si="672"/>
        <v>20.990269670459377</v>
      </c>
      <c r="V3551">
        <f>VLOOKUP(A3551,'VXZ-IV'!A$1:C$4500,3,0)</f>
        <v>20.99</v>
      </c>
      <c r="W3551" s="10">
        <f t="shared" si="674"/>
        <v>1.284756833630496E-5</v>
      </c>
      <c r="X3551">
        <f t="shared" si="669"/>
        <v>66.541978176436274</v>
      </c>
      <c r="AA3551" s="10" t="e">
        <f t="shared" si="660"/>
        <v>#DIV/0!</v>
      </c>
      <c r="AB3551">
        <f t="shared" si="670"/>
        <v>36.357733831206772</v>
      </c>
      <c r="AC3551">
        <f>VLOOKUP(A3551,'VIXY-IV'!A$1:E$2000,4,0)</f>
        <v>36.389099999999999</v>
      </c>
      <c r="AD3551" s="10">
        <f t="shared" si="675"/>
        <v>-8.6196605008714844E-4</v>
      </c>
      <c r="AE3551">
        <f>ROW()</f>
        <v>3551</v>
      </c>
      <c r="AF3551">
        <f t="shared" si="676"/>
        <v>0.97860669226549646</v>
      </c>
      <c r="AG3551">
        <f>AG3550*(1-(AG$1+AG$5))^($A3551-$A3550)*(1+2*(E3551/E3550-1))</f>
        <v>16.273907670119851</v>
      </c>
      <c r="AK3551">
        <f t="shared" si="673"/>
        <v>11.162331542601725</v>
      </c>
    </row>
    <row r="3552" spans="1:37" x14ac:dyDescent="0.25">
      <c r="A3552" s="1">
        <v>43216</v>
      </c>
      <c r="B3552">
        <v>16.239999999999998</v>
      </c>
      <c r="C3552">
        <v>17.29</v>
      </c>
      <c r="D3552">
        <v>71.067999999999998</v>
      </c>
      <c r="E3552">
        <v>62.197800000000001</v>
      </c>
      <c r="F3552">
        <v>12561.444785</v>
      </c>
      <c r="G3552">
        <v>10995.960066</v>
      </c>
      <c r="H3552">
        <f>(1/(1-91/360*VLOOKUP($A3552,Tbills!$B$4:$C$974,2,1)/100))^((1)/91)-1</f>
        <v>5.0952531678527535E-5</v>
      </c>
      <c r="I3552" s="2">
        <f t="shared" si="671"/>
        <v>42.04632904199751</v>
      </c>
      <c r="J3552">
        <f>VLOOKUP(A3552,'VXX-IV'!A$1:C$4500,3,0)</f>
        <v>42.06</v>
      </c>
      <c r="K3552" s="10">
        <f t="shared" si="663"/>
        <v>-3.2503466482391996E-4</v>
      </c>
      <c r="L3552">
        <f t="shared" si="666"/>
        <v>72.470643672486048</v>
      </c>
      <c r="M3552">
        <v>7.26</v>
      </c>
      <c r="O3552">
        <f t="shared" si="667"/>
        <v>76.818906647071231</v>
      </c>
      <c r="P3552">
        <f>VLOOKUP(A3552,'UVXY-IV'!A$1:G$5000,4,0)</f>
        <v>76.790000000000006</v>
      </c>
      <c r="Q3552">
        <f t="shared" si="661"/>
        <v>3.7643764905870292E-4</v>
      </c>
      <c r="R3552">
        <f t="shared" si="668"/>
        <v>49.432598545069055</v>
      </c>
      <c r="S3552">
        <f>VLOOKUP(A3552,'SVXY-IV'!A$1:G$5000,4,0)</f>
        <v>49.068399999999997</v>
      </c>
      <c r="T3552">
        <f t="shared" si="662"/>
        <v>7.4222624962105854E-3</v>
      </c>
      <c r="U3552" s="2">
        <f t="shared" si="672"/>
        <v>20.501846131320882</v>
      </c>
      <c r="V3552">
        <f>VLOOKUP(A3552,'VXZ-IV'!A$1:C$4500,3,0)</f>
        <v>20.51</v>
      </c>
      <c r="W3552" s="10">
        <f t="shared" si="674"/>
        <v>-3.9755576202438192E-4</v>
      </c>
      <c r="X3552">
        <f t="shared" si="669"/>
        <v>68.093103151161287</v>
      </c>
      <c r="AA3552" s="10" t="e">
        <f t="shared" si="660"/>
        <v>#DIV/0!</v>
      </c>
      <c r="AB3552">
        <f t="shared" si="670"/>
        <v>34.73579130566376</v>
      </c>
      <c r="AC3552">
        <f>VLOOKUP(A3552,'VIXY-IV'!A$1:E$2000,4,0)</f>
        <v>34.764200000000002</v>
      </c>
      <c r="AD3552" s="10">
        <f t="shared" si="675"/>
        <v>-8.1718245598183525E-4</v>
      </c>
      <c r="AE3552">
        <f>ROW()</f>
        <v>3552</v>
      </c>
      <c r="AF3552">
        <f t="shared" si="676"/>
        <v>0.93927125506072873</v>
      </c>
      <c r="AG3552">
        <f>AG3551*(1-(AG$1+AG$5))^($A3552-$A3551)*(1+2*(E3552/E3551-1))</f>
        <v>14.821545785106306</v>
      </c>
      <c r="AK3552">
        <f t="shared" si="673"/>
        <v>11.659707272676524</v>
      </c>
    </row>
    <row r="3553" spans="1:37" x14ac:dyDescent="0.25">
      <c r="A3553" s="1">
        <v>43217</v>
      </c>
      <c r="B3553">
        <v>15.41</v>
      </c>
      <c r="C3553">
        <v>17.079999999999998</v>
      </c>
      <c r="D3553">
        <v>69.549700000000001</v>
      </c>
      <c r="E3553">
        <v>60.8658</v>
      </c>
      <c r="F3553">
        <v>12530.965977</v>
      </c>
      <c r="G3553">
        <v>10968.719443</v>
      </c>
      <c r="H3553">
        <f>(1/(1-91/360*VLOOKUP($A3553,Tbills!$B$4:$C$974,2,1)/100))^((1)/91)-1</f>
        <v>5.0952531678527535E-5</v>
      </c>
      <c r="I3553" s="2">
        <f t="shared" si="671"/>
        <v>41.147046010715442</v>
      </c>
      <c r="J3553">
        <f>VLOOKUP(A3553,'VXX-IV'!A$1:C$4500,3,0)</f>
        <v>41.16</v>
      </c>
      <c r="K3553" s="10">
        <f t="shared" si="663"/>
        <v>-3.1472277173361096E-4</v>
      </c>
      <c r="L3553">
        <f t="shared" si="666"/>
        <v>69.367045163247838</v>
      </c>
      <c r="M3553">
        <v>6.94</v>
      </c>
      <c r="O3553">
        <f t="shared" si="667"/>
        <v>74.348722585627712</v>
      </c>
      <c r="P3553">
        <f>VLOOKUP(A3553,'UVXY-IV'!A$1:G$5000,4,0)</f>
        <v>74.319000000000003</v>
      </c>
      <c r="Q3553">
        <f t="shared" si="661"/>
        <v>3.9993252906667109E-4</v>
      </c>
      <c r="R3553">
        <f t="shared" si="668"/>
        <v>49.959653097719261</v>
      </c>
      <c r="S3553">
        <f>VLOOKUP(A3553,'SVXY-IV'!A$1:G$5000,4,0)</f>
        <v>49.593600000000002</v>
      </c>
      <c r="T3553">
        <f t="shared" si="662"/>
        <v>7.3810551708135552E-3</v>
      </c>
      <c r="U3553" s="2">
        <f t="shared" si="672"/>
        <v>20.451602216453843</v>
      </c>
      <c r="V3553">
        <f>VLOOKUP(A3553,'VXZ-IV'!A$1:C$4500,3,0)</f>
        <v>20.46</v>
      </c>
      <c r="W3553" s="10">
        <f t="shared" si="674"/>
        <v>-4.1044885367347295E-4</v>
      </c>
      <c r="X3553">
        <f t="shared" si="669"/>
        <v>68.262745606041364</v>
      </c>
      <c r="AA3553" s="10" t="e">
        <f t="shared" si="660"/>
        <v>#DIV/0!</v>
      </c>
      <c r="AB3553">
        <f t="shared" si="670"/>
        <v>33.991777231965891</v>
      </c>
      <c r="AC3553">
        <f>VLOOKUP(A3553,'VIXY-IV'!A$1:E$2000,4,0)</f>
        <v>34.019500000000001</v>
      </c>
      <c r="AD3553" s="10">
        <f t="shared" si="675"/>
        <v>-8.1490815661933169E-4</v>
      </c>
      <c r="AE3553">
        <f>ROW()</f>
        <v>3553</v>
      </c>
      <c r="AF3553">
        <f t="shared" si="676"/>
        <v>0.90222482435597195</v>
      </c>
      <c r="AG3553">
        <f>AG3552*(1-(AG$1+AG$5))^($A3553-$A3552)*(1+2*(E3553/E3552-1))</f>
        <v>14.186244647960935</v>
      </c>
      <c r="AK3553">
        <f t="shared" si="673"/>
        <v>11.908851614126</v>
      </c>
    </row>
    <row r="3554" spans="1:37" x14ac:dyDescent="0.25">
      <c r="A3554" s="1">
        <v>43220</v>
      </c>
      <c r="B3554">
        <v>15.93</v>
      </c>
      <c r="C3554">
        <v>17.34</v>
      </c>
      <c r="D3554">
        <v>70.231300000000005</v>
      </c>
      <c r="E3554">
        <v>61.453000000000003</v>
      </c>
      <c r="F3554">
        <v>12568.090760999999</v>
      </c>
      <c r="G3554">
        <v>10999.53911</v>
      </c>
      <c r="H3554">
        <f>(1/(1-91/360*VLOOKUP($A3554,Tbills!$B$4:$C$974,2,1)/100))^((1)/91)-1</f>
        <v>5.1092086302606532E-5</v>
      </c>
      <c r="I3554" s="2">
        <f t="shared" si="671"/>
        <v>41.547255358786941</v>
      </c>
      <c r="J3554">
        <f>VLOOKUP(A3554,'VXX-IV'!A$1:C$4500,3,0)</f>
        <v>41.56</v>
      </c>
      <c r="K3554" s="10">
        <f t="shared" si="663"/>
        <v>-3.0665642957317107E-4</v>
      </c>
      <c r="L3554">
        <f t="shared" si="666"/>
        <v>70.706724558340156</v>
      </c>
      <c r="M3554">
        <v>7.08</v>
      </c>
      <c r="O3554">
        <f t="shared" si="667"/>
        <v>75.417011533066002</v>
      </c>
      <c r="P3554">
        <f>VLOOKUP(A3554,'UVXY-IV'!A$1:G$5000,4,0)</f>
        <v>75.381500000000003</v>
      </c>
      <c r="Q3554">
        <f t="shared" si="661"/>
        <v>4.7109082554741555E-4</v>
      </c>
      <c r="R3554">
        <f t="shared" si="668"/>
        <v>49.711919009515242</v>
      </c>
      <c r="S3554">
        <f>VLOOKUP(A3554,'SVXY-IV'!A$1:G$5000,4,0)</f>
        <v>49.352800000000002</v>
      </c>
      <c r="T3554">
        <f t="shared" si="662"/>
        <v>7.2765680876309968E-3</v>
      </c>
      <c r="U3554" s="2">
        <f t="shared" si="672"/>
        <v>20.51069257697316</v>
      </c>
      <c r="V3554">
        <f>VLOOKUP(A3554,'VXZ-IV'!A$1:C$4500,3,0)</f>
        <v>20.51</v>
      </c>
      <c r="W3554" s="10">
        <f t="shared" si="674"/>
        <v>3.3767770510007011E-5</v>
      </c>
      <c r="X3554">
        <f t="shared" si="669"/>
        <v>68.07382306545442</v>
      </c>
      <c r="AA3554" s="10" t="e">
        <f t="shared" si="660"/>
        <v>#DIV/0!</v>
      </c>
      <c r="AB3554">
        <f t="shared" si="670"/>
        <v>34.319323477730933</v>
      </c>
      <c r="AC3554">
        <f>VLOOKUP(A3554,'VIXY-IV'!A$1:E$2000,4,0)</f>
        <v>34.346899999999998</v>
      </c>
      <c r="AD3554" s="10">
        <f t="shared" si="675"/>
        <v>-8.0288242225834416E-4</v>
      </c>
      <c r="AE3554">
        <f>ROW()</f>
        <v>3554</v>
      </c>
      <c r="AF3554">
        <f t="shared" si="676"/>
        <v>0.91868512110726641</v>
      </c>
      <c r="AG3554">
        <f>AG3553*(1-(AG$1+AG$5))^($A3554-$A3553)*(1+2*(E3554/E3553-1))</f>
        <v>14.458505136693672</v>
      </c>
      <c r="AK3554">
        <f t="shared" si="673"/>
        <v>11.792313670457242</v>
      </c>
    </row>
    <row r="3555" spans="1:37" x14ac:dyDescent="0.25">
      <c r="A3555" s="1">
        <v>43221</v>
      </c>
      <c r="B3555">
        <v>15.49</v>
      </c>
      <c r="C3555">
        <v>16.91</v>
      </c>
      <c r="D3555">
        <v>68.579700000000003</v>
      </c>
      <c r="E3555">
        <v>60.0047</v>
      </c>
      <c r="F3555">
        <v>12324.433185</v>
      </c>
      <c r="G3555">
        <v>10785.729055</v>
      </c>
      <c r="H3555">
        <f>(1/(1-91/360*VLOOKUP($A3555,Tbills!$B$4:$C$974,2,1)/100))^((1)/91)-1</f>
        <v>5.1092086302606532E-5</v>
      </c>
      <c r="I3555" s="2">
        <f t="shared" si="671"/>
        <v>40.569216749341933</v>
      </c>
      <c r="J3555">
        <f>VLOOKUP(A3555,'VXX-IV'!A$1:C$4500,3,0)</f>
        <v>40.58</v>
      </c>
      <c r="K3555" s="10">
        <f t="shared" si="663"/>
        <v>-2.6572820744363845E-4</v>
      </c>
      <c r="L3555">
        <f t="shared" si="666"/>
        <v>67.374344921000841</v>
      </c>
      <c r="M3555">
        <v>6.75</v>
      </c>
      <c r="O3555">
        <f t="shared" si="667"/>
        <v>72.748462475127667</v>
      </c>
      <c r="P3555">
        <f>VLOOKUP(A3555,'UVXY-IV'!A$1:G$5000,4,0)</f>
        <v>72.717500000000001</v>
      </c>
      <c r="Q3555">
        <f t="shared" si="661"/>
        <v>4.2579124870445462E-4</v>
      </c>
      <c r="R3555">
        <f t="shared" si="668"/>
        <v>50.295440700562665</v>
      </c>
      <c r="S3555">
        <f>VLOOKUP(A3555,'SVXY-IV'!A$1:G$5000,4,0)</f>
        <v>49.931600000000003</v>
      </c>
      <c r="T3555">
        <f t="shared" si="662"/>
        <v>7.2867823294799905E-3</v>
      </c>
      <c r="U3555" s="2">
        <f t="shared" si="672"/>
        <v>20.112561351465772</v>
      </c>
      <c r="V3555">
        <f>VLOOKUP(A3555,'VXZ-IV'!A$1:C$4500,3,0)</f>
        <v>20.12</v>
      </c>
      <c r="W3555" s="10">
        <f t="shared" si="674"/>
        <v>-3.6971414186026674E-4</v>
      </c>
      <c r="X3555">
        <f t="shared" si="669"/>
        <v>69.398027212108275</v>
      </c>
      <c r="AA3555" s="10" t="e">
        <f t="shared" si="660"/>
        <v>#DIV/0!</v>
      </c>
      <c r="AB3555">
        <f t="shared" si="670"/>
        <v>33.510372996748735</v>
      </c>
      <c r="AC3555">
        <f>VLOOKUP(A3555,'VIXY-IV'!A$1:E$2000,4,0)</f>
        <v>33.537599999999998</v>
      </c>
      <c r="AD3555" s="10">
        <f t="shared" si="675"/>
        <v>-8.1183517160621221E-4</v>
      </c>
      <c r="AE3555">
        <f>ROW()</f>
        <v>3555</v>
      </c>
      <c r="AF3555">
        <f t="shared" si="676"/>
        <v>0.91602602010644585</v>
      </c>
      <c r="AG3555">
        <f>AG3554*(1-(AG$1+AG$5))^($A3555-$A3554)*(1+2*(E3555/E3554-1))</f>
        <v>13.776536208893368</v>
      </c>
      <c r="AK3555">
        <f t="shared" si="673"/>
        <v>12.069668080201676</v>
      </c>
    </row>
    <row r="3556" spans="1:37" x14ac:dyDescent="0.25">
      <c r="A3556" s="1">
        <v>43222</v>
      </c>
      <c r="B3556">
        <v>15.97</v>
      </c>
      <c r="C3556">
        <v>17.260000000000002</v>
      </c>
      <c r="D3556">
        <v>69.944299999999998</v>
      </c>
      <c r="E3556">
        <v>61.195599999999999</v>
      </c>
      <c r="F3556">
        <v>12486.262349000001</v>
      </c>
      <c r="G3556">
        <v>10926.802799999999</v>
      </c>
      <c r="H3556">
        <f>(1/(1-91/360*VLOOKUP($A3556,Tbills!$B$4:$C$974,2,1)/100))^((1)/91)-1</f>
        <v>5.1092086302606532E-5</v>
      </c>
      <c r="I3556" s="2">
        <f t="shared" si="671"/>
        <v>41.375454786778604</v>
      </c>
      <c r="J3556">
        <f>VLOOKUP(A3556,'VXX-IV'!A$1:C$4500,3,0)</f>
        <v>41.39</v>
      </c>
      <c r="K3556" s="10">
        <f t="shared" si="663"/>
        <v>-3.5141853639519827E-4</v>
      </c>
      <c r="L3556">
        <f t="shared" si="666"/>
        <v>70.049084693227812</v>
      </c>
      <c r="M3556">
        <v>7.01</v>
      </c>
      <c r="O3556">
        <f t="shared" si="667"/>
        <v>74.911671919211656</v>
      </c>
      <c r="P3556">
        <f>VLOOKUP(A3556,'UVXY-IV'!A$1:G$5000,4,0)</f>
        <v>74.869500000000002</v>
      </c>
      <c r="Q3556">
        <f t="shared" si="661"/>
        <v>5.6327235004438592E-4</v>
      </c>
      <c r="R3556">
        <f t="shared" si="668"/>
        <v>49.794088393340338</v>
      </c>
      <c r="S3556">
        <f>VLOOKUP(A3556,'SVXY-IV'!A$1:G$5000,4,0)</f>
        <v>49.433199999999999</v>
      </c>
      <c r="T3556">
        <f t="shared" si="662"/>
        <v>7.3005266367611732E-3</v>
      </c>
      <c r="U3556" s="2">
        <f t="shared" si="672"/>
        <v>20.376157695355118</v>
      </c>
      <c r="V3556">
        <f>VLOOKUP(A3556,'VXZ-IV'!A$1:C$4500,3,0)</f>
        <v>20.38</v>
      </c>
      <c r="W3556" s="10">
        <f t="shared" si="674"/>
        <v>-1.8853310328170725E-4</v>
      </c>
      <c r="X3556">
        <f t="shared" si="669"/>
        <v>68.491290231584571</v>
      </c>
      <c r="AA3556" s="10" t="e">
        <f t="shared" si="660"/>
        <v>#DIV/0!</v>
      </c>
      <c r="AB3556">
        <f t="shared" si="670"/>
        <v>34.175317209612672</v>
      </c>
      <c r="AC3556">
        <f>VLOOKUP(A3556,'VIXY-IV'!A$1:E$2000,4,0)</f>
        <v>34.203200000000002</v>
      </c>
      <c r="AD3556" s="10">
        <f t="shared" si="675"/>
        <v>-8.1520999167716823E-4</v>
      </c>
      <c r="AE3556">
        <f>ROW()</f>
        <v>3556</v>
      </c>
      <c r="AF3556">
        <f t="shared" si="676"/>
        <v>0.92526071842410196</v>
      </c>
      <c r="AG3556">
        <f>AG3555*(1-(AG$1+AG$5))^($A3556-$A3555)*(1+2*(E3556/E3555-1))</f>
        <v>14.322893260672149</v>
      </c>
      <c r="AK3556">
        <f t="shared" si="673"/>
        <v>11.829573057126565</v>
      </c>
    </row>
    <row r="3557" spans="1:37" x14ac:dyDescent="0.25">
      <c r="A3557" s="1">
        <v>43223</v>
      </c>
      <c r="B3557">
        <v>15.9</v>
      </c>
      <c r="C3557">
        <v>17.03</v>
      </c>
      <c r="D3557">
        <v>69.183899999999994</v>
      </c>
      <c r="E3557">
        <v>60.527099999999997</v>
      </c>
      <c r="F3557">
        <v>12372.957442000001</v>
      </c>
      <c r="G3557">
        <v>10827.090726</v>
      </c>
      <c r="H3557">
        <f>(1/(1-91/360*VLOOKUP($A3557,Tbills!$B$4:$C$974,2,1)/100))^((1)/91)-1</f>
        <v>5.1092086302606532E-5</v>
      </c>
      <c r="I3557" s="2">
        <f t="shared" si="671"/>
        <v>40.924643296224197</v>
      </c>
      <c r="J3557">
        <f>VLOOKUP(A3557,'VXX-IV'!A$1:C$4500,3,0)</f>
        <v>40.94</v>
      </c>
      <c r="K3557" s="10">
        <f t="shared" si="663"/>
        <v>-3.7510268138252201E-4</v>
      </c>
      <c r="L3557">
        <f t="shared" si="666"/>
        <v>68.519057314526933</v>
      </c>
      <c r="M3557">
        <v>6.86</v>
      </c>
      <c r="O3557">
        <f t="shared" si="667"/>
        <v>73.681687556038099</v>
      </c>
      <c r="P3557">
        <f>VLOOKUP(A3557,'UVXY-IV'!A$1:G$5000,4,0)</f>
        <v>73.637500000000003</v>
      </c>
      <c r="Q3557">
        <f t="shared" si="661"/>
        <v>6.0006866118622604E-4</v>
      </c>
      <c r="R3557">
        <f t="shared" si="668"/>
        <v>50.063800144958229</v>
      </c>
      <c r="S3557">
        <f>VLOOKUP(A3557,'SVXY-IV'!A$1:G$5000,4,0)</f>
        <v>49.699199999999998</v>
      </c>
      <c r="T3557">
        <f t="shared" si="662"/>
        <v>7.3361370999580622E-3</v>
      </c>
      <c r="U3557" s="2">
        <f t="shared" si="672"/>
        <v>20.1907646602771</v>
      </c>
      <c r="V3557">
        <f>VLOOKUP(A3557,'VXZ-IV'!A$1:C$4500,3,0)</f>
        <v>20.190000000000001</v>
      </c>
      <c r="W3557" s="10">
        <f t="shared" si="674"/>
        <v>3.7873218281303522E-5</v>
      </c>
      <c r="X3557">
        <f t="shared" si="669"/>
        <v>69.117279525916402</v>
      </c>
      <c r="AA3557" s="10" t="e">
        <f t="shared" si="660"/>
        <v>#DIV/0!</v>
      </c>
      <c r="AB3557">
        <f t="shared" si="670"/>
        <v>33.801859118297813</v>
      </c>
      <c r="AC3557">
        <f>VLOOKUP(A3557,'VIXY-IV'!A$1:E$2000,4,0)</f>
        <v>33.830100000000002</v>
      </c>
      <c r="AD3557" s="10">
        <f t="shared" si="675"/>
        <v>-8.3478564066286065E-4</v>
      </c>
      <c r="AE3557">
        <f>ROW()</f>
        <v>3557</v>
      </c>
      <c r="AF3557">
        <f t="shared" si="676"/>
        <v>0.93364650616559008</v>
      </c>
      <c r="AG3557">
        <f>AG3556*(1-(AG$1+AG$5))^($A3557-$A3556)*(1+2*(E3557/E3556-1))</f>
        <v>14.00949491578988</v>
      </c>
      <c r="AK3557">
        <f t="shared" si="673"/>
        <v>11.958242186070652</v>
      </c>
    </row>
    <row r="3558" spans="1:37" x14ac:dyDescent="0.25">
      <c r="A3558" s="1">
        <v>43224</v>
      </c>
      <c r="B3558">
        <v>14.77</v>
      </c>
      <c r="C3558">
        <v>16.649999999999999</v>
      </c>
      <c r="D3558">
        <v>67.722099999999998</v>
      </c>
      <c r="E3558">
        <v>59.245100000000001</v>
      </c>
      <c r="F3558">
        <v>12250.644533999999</v>
      </c>
      <c r="G3558">
        <v>10719.506310000001</v>
      </c>
      <c r="H3558">
        <f>(1/(1-91/360*VLOOKUP($A3558,Tbills!$B$4:$C$974,2,1)/100))^((1)/91)-1</f>
        <v>5.1092086302606532E-5</v>
      </c>
      <c r="I3558" s="2">
        <f t="shared" si="671"/>
        <v>40.058961791142181</v>
      </c>
      <c r="J3558">
        <f>VLOOKUP(A3558,'VXX-IV'!A$1:C$4500,3,0)</f>
        <v>40.07</v>
      </c>
      <c r="K3558" s="10">
        <f t="shared" si="663"/>
        <v>-2.7547314344444906E-4</v>
      </c>
      <c r="L3558">
        <f t="shared" si="666"/>
        <v>65.616894748630955</v>
      </c>
      <c r="M3558">
        <v>6.57</v>
      </c>
      <c r="O3558">
        <f t="shared" si="667"/>
        <v>71.338350480481139</v>
      </c>
      <c r="P3558">
        <f>VLOOKUP(A3558,'UVXY-IV'!A$1:G$5000,4,0)</f>
        <v>71.295500000000004</v>
      </c>
      <c r="Q3558">
        <f t="shared" si="661"/>
        <v>6.0102643899173636E-4</v>
      </c>
      <c r="R3558">
        <f t="shared" si="668"/>
        <v>50.591703560331347</v>
      </c>
      <c r="S3558">
        <f>VLOOKUP(A3558,'SVXY-IV'!A$1:G$5000,4,0)</f>
        <v>50.223599999999998</v>
      </c>
      <c r="T3558">
        <f t="shared" si="662"/>
        <v>7.3292946011704885E-3</v>
      </c>
      <c r="U3558" s="2">
        <f t="shared" si="672"/>
        <v>19.990681339614987</v>
      </c>
      <c r="V3558">
        <f>VLOOKUP(A3558,'VXZ-IV'!A$1:C$4500,3,0)</f>
        <v>19.989999999999998</v>
      </c>
      <c r="W3558" s="10">
        <f t="shared" si="674"/>
        <v>3.408402276083855E-5</v>
      </c>
      <c r="X3558">
        <f t="shared" si="669"/>
        <v>69.805054583994206</v>
      </c>
      <c r="AA3558" s="10" t="e">
        <f t="shared" si="660"/>
        <v>#DIV/0!</v>
      </c>
      <c r="AB3558">
        <f t="shared" si="670"/>
        <v>33.085790986665479</v>
      </c>
      <c r="AC3558">
        <f>VLOOKUP(A3558,'VIXY-IV'!A$1:E$2000,4,0)</f>
        <v>33.112499999999997</v>
      </c>
      <c r="AD3558" s="10">
        <f t="shared" si="675"/>
        <v>-8.0661421923799992E-4</v>
      </c>
      <c r="AE3558">
        <f>ROW()</f>
        <v>3558</v>
      </c>
      <c r="AF3558">
        <f t="shared" si="676"/>
        <v>0.88708708708708717</v>
      </c>
      <c r="AG3558">
        <f>AG3557*(1-(AG$1+AG$5))^($A3558-$A3557)*(1+2*(E3558/E3557-1))</f>
        <v>13.415583933944633</v>
      </c>
      <c r="AK3558">
        <f t="shared" si="673"/>
        <v>12.210956116427505</v>
      </c>
    </row>
    <row r="3559" spans="1:37" x14ac:dyDescent="0.25">
      <c r="A3559" s="1">
        <v>43227</v>
      </c>
      <c r="B3559">
        <v>14.75</v>
      </c>
      <c r="C3559">
        <v>16.649999999999999</v>
      </c>
      <c r="D3559">
        <v>67.377099999999999</v>
      </c>
      <c r="E3559">
        <v>58.934199999999997</v>
      </c>
      <c r="F3559">
        <v>12275.925461999999</v>
      </c>
      <c r="G3559">
        <v>10739.984388999999</v>
      </c>
      <c r="H3559">
        <f>(1/(1-91/360*VLOOKUP($A3559,Tbills!$B$4:$C$974,2,1)/100))^((1)/91)-1</f>
        <v>5.1231642718141401E-5</v>
      </c>
      <c r="I3559" s="2">
        <f t="shared" si="671"/>
        <v>39.85197212531444</v>
      </c>
      <c r="J3559">
        <f>VLOOKUP(A3559,'VXX-IV'!A$1:C$4500,3,0)</f>
        <v>39.86</v>
      </c>
      <c r="K3559" s="10">
        <f t="shared" si="663"/>
        <v>-2.0140177334571074E-4</v>
      </c>
      <c r="L3559">
        <f t="shared" si="666"/>
        <v>64.92939413524239</v>
      </c>
      <c r="M3559">
        <v>6.5</v>
      </c>
      <c r="O3559">
        <f t="shared" si="667"/>
        <v>70.769653007896849</v>
      </c>
      <c r="P3559">
        <f>VLOOKUP(A3559,'UVXY-IV'!A$1:G$5000,4,0)</f>
        <v>70.736500000000007</v>
      </c>
      <c r="Q3559">
        <f t="shared" si="661"/>
        <v>4.6868318190518288E-4</v>
      </c>
      <c r="R3559">
        <f t="shared" si="668"/>
        <v>50.717569625360994</v>
      </c>
      <c r="S3559">
        <f>VLOOKUP(A3559,'SVXY-IV'!A$1:G$5000,4,0)</f>
        <v>50.355200000000004</v>
      </c>
      <c r="T3559">
        <f t="shared" si="662"/>
        <v>7.196270203692734E-3</v>
      </c>
      <c r="U3559" s="2">
        <f t="shared" si="672"/>
        <v>20.030469608138652</v>
      </c>
      <c r="V3559">
        <f>VLOOKUP(A3559,'VXZ-IV'!A$1:C$4500,3,0)</f>
        <v>20.03</v>
      </c>
      <c r="W3559" s="10">
        <f t="shared" si="674"/>
        <v>2.344523907393814E-5</v>
      </c>
      <c r="X3559">
        <f t="shared" si="669"/>
        <v>69.674679575295428</v>
      </c>
      <c r="AA3559" s="10" t="e">
        <f t="shared" si="660"/>
        <v>#DIV/0!</v>
      </c>
      <c r="AB3559">
        <f t="shared" si="670"/>
        <v>32.91179501565594</v>
      </c>
      <c r="AC3559">
        <f>VLOOKUP(A3559,'VIXY-IV'!A$1:E$2000,4,0)</f>
        <v>32.941899999999997</v>
      </c>
      <c r="AD3559" s="10">
        <f t="shared" si="675"/>
        <v>-9.1388123769597929E-4</v>
      </c>
      <c r="AE3559">
        <f>ROW()</f>
        <v>3559</v>
      </c>
      <c r="AF3559">
        <f t="shared" si="676"/>
        <v>0.88588588588588602</v>
      </c>
      <c r="AG3559">
        <f>AG3558*(1-(AG$1+AG$5))^($A3559-$A3558)*(1+2*(E3559/E3558-1))</f>
        <v>13.273440265163167</v>
      </c>
      <c r="AK3559">
        <f t="shared" si="673"/>
        <v>12.273320383405396</v>
      </c>
    </row>
    <row r="3560" spans="1:37" x14ac:dyDescent="0.25">
      <c r="A3560" s="1">
        <v>43228</v>
      </c>
      <c r="B3560">
        <v>14.71</v>
      </c>
      <c r="C3560">
        <v>16.48</v>
      </c>
      <c r="D3560">
        <v>67.150999999999996</v>
      </c>
      <c r="E3560">
        <v>58.733400000000003</v>
      </c>
      <c r="F3560">
        <v>12242.053373000001</v>
      </c>
      <c r="G3560">
        <v>10709.800085999999</v>
      </c>
      <c r="H3560">
        <f>(1/(1-91/360*VLOOKUP($A3560,Tbills!$B$4:$C$974,2,1)/100))^((1)/91)-1</f>
        <v>5.1231642718141401E-5</v>
      </c>
      <c r="I3560" s="2">
        <f t="shared" si="671"/>
        <v>39.717270813719125</v>
      </c>
      <c r="J3560">
        <f>VLOOKUP(A3560,'VXX-IV'!A$1:C$4500,3,0)</f>
        <v>39.729999999999997</v>
      </c>
      <c r="K3560" s="10">
        <f t="shared" si="663"/>
        <v>-3.2039230508107419E-4</v>
      </c>
      <c r="L3560">
        <f t="shared" si="666"/>
        <v>64.487329216501678</v>
      </c>
      <c r="M3560">
        <v>6.46</v>
      </c>
      <c r="O3560">
        <f t="shared" si="667"/>
        <v>70.405591905329871</v>
      </c>
      <c r="P3560">
        <f>VLOOKUP(A3560,'UVXY-IV'!A$1:G$5000,4,0)</f>
        <v>70.370500000000007</v>
      </c>
      <c r="Q3560">
        <f t="shared" si="661"/>
        <v>4.9867352555210687E-4</v>
      </c>
      <c r="R3560">
        <f t="shared" si="668"/>
        <v>50.801675198211854</v>
      </c>
      <c r="S3560">
        <f>VLOOKUP(A3560,'SVXY-IV'!A$1:G$5000,4,0)</f>
        <v>50.438000000000002</v>
      </c>
      <c r="T3560">
        <f t="shared" si="662"/>
        <v>7.210341373802498E-3</v>
      </c>
      <c r="U3560" s="2">
        <f t="shared" si="672"/>
        <v>19.974713889843937</v>
      </c>
      <c r="V3560">
        <f>VLOOKUP(A3560,'VXZ-IV'!A$1:C$4500,3,0)</f>
        <v>19.98</v>
      </c>
      <c r="W3560" s="10">
        <f t="shared" si="674"/>
        <v>-2.6457007788105447E-4</v>
      </c>
      <c r="X3560">
        <f t="shared" si="669"/>
        <v>69.871492846342008</v>
      </c>
      <c r="AA3560" s="10" t="e">
        <f t="shared" si="660"/>
        <v>#DIV/0!</v>
      </c>
      <c r="AB3560">
        <f t="shared" si="670"/>
        <v>32.799534725876676</v>
      </c>
      <c r="AC3560">
        <f>VLOOKUP(A3560,'VIXY-IV'!A$1:E$2000,4,0)</f>
        <v>32.829500000000003</v>
      </c>
      <c r="AD3560" s="10">
        <f t="shared" si="675"/>
        <v>-9.1275450808958603E-4</v>
      </c>
      <c r="AE3560">
        <f>ROW()</f>
        <v>3560</v>
      </c>
      <c r="AF3560">
        <f t="shared" si="676"/>
        <v>0.89259708737864085</v>
      </c>
      <c r="AG3560">
        <f>AG3559*(1-(AG$1+AG$5))^($A3560-$A3559)*(1+2*(E3560/E3559-1))</f>
        <v>13.182545758196399</v>
      </c>
      <c r="AK3560">
        <f t="shared" si="673"/>
        <v>12.314564332597566</v>
      </c>
    </row>
    <row r="3561" spans="1:37" x14ac:dyDescent="0.25">
      <c r="A3561" s="1">
        <v>43229</v>
      </c>
      <c r="B3561">
        <v>13.42</v>
      </c>
      <c r="C3561">
        <v>15.78</v>
      </c>
      <c r="D3561">
        <v>64.289199999999994</v>
      </c>
      <c r="E3561">
        <v>56.2273</v>
      </c>
      <c r="F3561">
        <v>12006.020333</v>
      </c>
      <c r="G3561">
        <v>10502.760990999999</v>
      </c>
      <c r="H3561">
        <f>(1/(1-91/360*VLOOKUP($A3561,Tbills!$B$4:$C$974,2,1)/100))^((1)/91)-1</f>
        <v>5.1231642718141401E-5</v>
      </c>
      <c r="I3561" s="2">
        <f t="shared" si="671"/>
        <v>38.023697428432669</v>
      </c>
      <c r="J3561">
        <f>VLOOKUP(A3561,'VXX-IV'!A$1:C$4500,3,0)</f>
        <v>38.03</v>
      </c>
      <c r="K3561" s="10">
        <f t="shared" si="663"/>
        <v>-1.6572630994826643E-4</v>
      </c>
      <c r="L3561">
        <f t="shared" si="666"/>
        <v>58.984454960280779</v>
      </c>
      <c r="M3561">
        <v>5.91</v>
      </c>
      <c r="O3561">
        <f t="shared" si="667"/>
        <v>65.897158693950018</v>
      </c>
      <c r="P3561">
        <f>VLOOKUP(A3561,'UVXY-IV'!A$1:G$5000,4,0)</f>
        <v>65.862499999999997</v>
      </c>
      <c r="Q3561">
        <f t="shared" si="661"/>
        <v>5.2622803492163861E-4</v>
      </c>
      <c r="R3561">
        <f t="shared" si="668"/>
        <v>51.883159998680185</v>
      </c>
      <c r="S3561">
        <f>VLOOKUP(A3561,'SVXY-IV'!A$1:G$5000,4,0)</f>
        <v>51.5152</v>
      </c>
      <c r="T3561">
        <f t="shared" si="662"/>
        <v>7.1427461929718383E-3</v>
      </c>
      <c r="U3561" s="2">
        <f t="shared" si="672"/>
        <v>19.58911354266672</v>
      </c>
      <c r="V3561">
        <f>VLOOKUP(A3561,'VXZ-IV'!A$1:C$4500,3,0)</f>
        <v>19.59</v>
      </c>
      <c r="W3561" s="10">
        <f t="shared" si="674"/>
        <v>-4.5250501954030575E-5</v>
      </c>
      <c r="X3561">
        <f t="shared" si="669"/>
        <v>71.223245122885089</v>
      </c>
      <c r="AA3561" s="10" t="e">
        <f t="shared" si="660"/>
        <v>#DIV/0!</v>
      </c>
      <c r="AB3561">
        <f t="shared" si="670"/>
        <v>31.399890547000876</v>
      </c>
      <c r="AC3561">
        <f>VLOOKUP(A3561,'VIXY-IV'!A$1:E$2000,4,0)</f>
        <v>31.428899999999999</v>
      </c>
      <c r="AD3561" s="10">
        <f t="shared" si="675"/>
        <v>-9.2301840023423232E-4</v>
      </c>
      <c r="AE3561">
        <f>ROW()</f>
        <v>3561</v>
      </c>
      <c r="AF3561">
        <f t="shared" si="676"/>
        <v>0.85044359949302917</v>
      </c>
      <c r="AG3561">
        <f>AG3560*(1-(AG$1+AG$5))^($A3561-$A3560)*(1+2*(E3561/E3560-1))</f>
        <v>12.057165299743618</v>
      </c>
      <c r="AK3561">
        <f t="shared" si="673"/>
        <v>12.839417405114574</v>
      </c>
    </row>
    <row r="3562" spans="1:37" x14ac:dyDescent="0.25">
      <c r="A3562" s="1">
        <v>43230</v>
      </c>
      <c r="B3562">
        <v>13.23</v>
      </c>
      <c r="C3562">
        <v>15.24</v>
      </c>
      <c r="D3562">
        <v>61.923000000000002</v>
      </c>
      <c r="E3562">
        <v>54.154899999999998</v>
      </c>
      <c r="F3562">
        <v>11698.339597</v>
      </c>
      <c r="G3562">
        <v>10233.066516000001</v>
      </c>
      <c r="H3562">
        <f>(1/(1-91/360*VLOOKUP($A3562,Tbills!$B$4:$C$974,2,1)/100))^((1)/91)-1</f>
        <v>5.1231642718141401E-5</v>
      </c>
      <c r="I3562" s="2">
        <f t="shared" si="671"/>
        <v>36.623320927233188</v>
      </c>
      <c r="J3562">
        <f>VLOOKUP(A3562,'VXX-IV'!A$1:C$4500,3,0)</f>
        <v>36.630000000000003</v>
      </c>
      <c r="K3562" s="10">
        <f t="shared" si="663"/>
        <v>-1.8233886887286666E-4</v>
      </c>
      <c r="L3562">
        <f t="shared" si="666"/>
        <v>54.636740305708152</v>
      </c>
      <c r="M3562">
        <v>5.47</v>
      </c>
      <c r="O3562">
        <f t="shared" si="667"/>
        <v>62.251850005158587</v>
      </c>
      <c r="P3562">
        <f>VLOOKUP(A3562,'UVXY-IV'!A$1:G$5000,4,0)</f>
        <v>62.212000000000003</v>
      </c>
      <c r="Q3562">
        <f t="shared" si="661"/>
        <v>6.4055174497812395E-4</v>
      </c>
      <c r="R3562">
        <f t="shared" si="668"/>
        <v>52.83691421413932</v>
      </c>
      <c r="S3562">
        <f>VLOOKUP(A3562,'SVXY-IV'!A$1:G$5000,4,0)</f>
        <v>52.464799999999997</v>
      </c>
      <c r="T3562">
        <f t="shared" si="662"/>
        <v>7.09264524289277E-3</v>
      </c>
      <c r="U3562" s="2">
        <f t="shared" si="672"/>
        <v>19.086633916232795</v>
      </c>
      <c r="V3562">
        <f>VLOOKUP(A3562,'VXZ-IV'!A$1:C$4500,3,0)</f>
        <v>19.09</v>
      </c>
      <c r="W3562" s="10">
        <f t="shared" ref="W3562:W3625" si="677">U3562/V3562-1</f>
        <v>-1.7632707004733295E-4</v>
      </c>
      <c r="X3562">
        <f t="shared" si="669"/>
        <v>73.053187310939393</v>
      </c>
      <c r="AA3562" s="10" t="e">
        <f t="shared" ref="AA3562:AA3625" si="678">X3562/Y3562-1</f>
        <v>#DIV/0!</v>
      </c>
      <c r="AB3562">
        <f t="shared" si="670"/>
        <v>30.242453874703216</v>
      </c>
      <c r="AC3562">
        <f>VLOOKUP(A3562,'VIXY-IV'!A$1:E$2000,4,0)</f>
        <v>30.270499999999998</v>
      </c>
      <c r="AD3562" s="10">
        <f t="shared" si="675"/>
        <v>-9.2651675052546345E-4</v>
      </c>
      <c r="AE3562">
        <f>ROW()</f>
        <v>3562</v>
      </c>
      <c r="AF3562">
        <f t="shared" si="676"/>
        <v>0.86811023622047245</v>
      </c>
      <c r="AG3562">
        <f>AG3561*(1-(AG$1+AG$5))^($A3562-$A3561)*(1+2*(E3562/E3561-1))</f>
        <v>11.167994018665684</v>
      </c>
      <c r="AK3562">
        <f t="shared" si="673"/>
        <v>13.312026714016904</v>
      </c>
    </row>
    <row r="3563" spans="1:37" x14ac:dyDescent="0.25">
      <c r="A3563" s="1">
        <v>43231</v>
      </c>
      <c r="B3563">
        <v>12.65</v>
      </c>
      <c r="C3563">
        <v>14.82</v>
      </c>
      <c r="D3563">
        <v>60.294199999999996</v>
      </c>
      <c r="E3563">
        <v>52.727600000000002</v>
      </c>
      <c r="F3563">
        <v>11530.34469</v>
      </c>
      <c r="G3563">
        <v>10085.589518999999</v>
      </c>
      <c r="H3563">
        <f>(1/(1-91/360*VLOOKUP($A3563,Tbills!$B$4:$C$974,2,1)/100))^((1)/91)-1</f>
        <v>5.1231642718141401E-5</v>
      </c>
      <c r="I3563" s="2">
        <f t="shared" si="671"/>
        <v>35.659124937550132</v>
      </c>
      <c r="J3563">
        <f>VLOOKUP(A3563,'VXX-IV'!A$1:C$4500,3,0)</f>
        <v>35.67</v>
      </c>
      <c r="K3563" s="10">
        <f t="shared" si="663"/>
        <v>-3.0487979954774147E-4</v>
      </c>
      <c r="L3563">
        <f t="shared" si="666"/>
        <v>51.757053550545912</v>
      </c>
      <c r="M3563">
        <v>5.18</v>
      </c>
      <c r="O3563">
        <f t="shared" si="667"/>
        <v>59.788781783438054</v>
      </c>
      <c r="P3563">
        <f>VLOOKUP(A3563,'UVXY-IV'!A$1:G$5000,4,0)</f>
        <v>59.75</v>
      </c>
      <c r="Q3563">
        <f t="shared" si="661"/>
        <v>6.4906750523929801E-4</v>
      </c>
      <c r="R3563">
        <f t="shared" si="668"/>
        <v>53.530775883303633</v>
      </c>
      <c r="S3563">
        <f>VLOOKUP(A3563,'SVXY-IV'!A$1:G$5000,4,0)</f>
        <v>53.1524</v>
      </c>
      <c r="T3563">
        <f t="shared" si="662"/>
        <v>7.1186979948907325E-3</v>
      </c>
      <c r="U3563" s="2">
        <f t="shared" si="672"/>
        <v>18.81208012278119</v>
      </c>
      <c r="V3563">
        <f>VLOOKUP(A3563,'VXZ-IV'!A$1:C$4500,3,0)</f>
        <v>18.82</v>
      </c>
      <c r="W3563" s="10">
        <f t="shared" si="677"/>
        <v>-4.2082238144580675E-4</v>
      </c>
      <c r="X3563">
        <f t="shared" si="669"/>
        <v>74.107071536575233</v>
      </c>
      <c r="AA3563" s="10" t="e">
        <f t="shared" si="678"/>
        <v>#DIV/0!</v>
      </c>
      <c r="AB3563">
        <f t="shared" si="670"/>
        <v>29.445276490654777</v>
      </c>
      <c r="AC3563">
        <f>VLOOKUP(A3563,'VIXY-IV'!A$1:E$2000,4,0)</f>
        <v>29.4727</v>
      </c>
      <c r="AD3563" s="10">
        <f t="shared" si="675"/>
        <v>-9.3047156674563869E-4</v>
      </c>
      <c r="AE3563">
        <f>ROW()</f>
        <v>3563</v>
      </c>
      <c r="AF3563">
        <f t="shared" si="676"/>
        <v>0.85357624831309042</v>
      </c>
      <c r="AG3563">
        <f>AG3562*(1-(AG$1+AG$5))^($A3563-$A3562)*(1+2*(E3563/E3562-1))</f>
        <v>10.57895290893218</v>
      </c>
      <c r="AK3563">
        <f t="shared" si="673"/>
        <v>13.662240528217282</v>
      </c>
    </row>
    <row r="3564" spans="1:37" x14ac:dyDescent="0.25">
      <c r="A3564" s="1">
        <v>43234</v>
      </c>
      <c r="B3564">
        <v>12.93</v>
      </c>
      <c r="C3564">
        <v>14.53</v>
      </c>
      <c r="D3564">
        <v>59.3431</v>
      </c>
      <c r="E3564">
        <v>51.887799999999999</v>
      </c>
      <c r="F3564">
        <v>11366.615173</v>
      </c>
      <c r="G3564">
        <v>9940.8251689999997</v>
      </c>
      <c r="H3564">
        <f>(1/(1-91/360*VLOOKUP($A3564,Tbills!$B$4:$C$974,2,1)/100))^((1)/91)-1</f>
        <v>5.2627195002763472E-5</v>
      </c>
      <c r="I3564" s="2">
        <f t="shared" si="671"/>
        <v>35.094059213122925</v>
      </c>
      <c r="J3564">
        <f>VLOOKUP(A3564,'VXX-IV'!A$1:C$4500,3,0)</f>
        <v>35.1</v>
      </c>
      <c r="K3564" s="10">
        <f t="shared" si="663"/>
        <v>-1.6925318738103545E-4</v>
      </c>
      <c r="L3564">
        <f t="shared" si="666"/>
        <v>50.109485292271813</v>
      </c>
      <c r="M3564">
        <v>5.0199999999999996</v>
      </c>
      <c r="O3564">
        <f t="shared" si="667"/>
        <v>58.354485314210876</v>
      </c>
      <c r="P3564">
        <f>VLOOKUP(A3564,'UVXY-IV'!A$1:G$5000,4,0)</f>
        <v>58.314</v>
      </c>
      <c r="Q3564">
        <f t="shared" si="661"/>
        <v>6.9426405684525072E-4</v>
      </c>
      <c r="R3564">
        <f t="shared" si="668"/>
        <v>53.949754896536618</v>
      </c>
      <c r="S3564">
        <f>VLOOKUP(A3564,'SVXY-IV'!A$1:G$5000,4,0)</f>
        <v>53.57</v>
      </c>
      <c r="T3564">
        <f t="shared" si="662"/>
        <v>7.0889471072730359E-3</v>
      </c>
      <c r="U3564" s="2">
        <f t="shared" si="672"/>
        <v>18.543594289849853</v>
      </c>
      <c r="V3564">
        <f>VLOOKUP(A3564,'VXZ-IV'!A$1:C$4500,3,0)</f>
        <v>18.55</v>
      </c>
      <c r="W3564" s="10">
        <f t="shared" si="677"/>
        <v>-3.4532130189479648E-4</v>
      </c>
      <c r="X3564">
        <f t="shared" si="669"/>
        <v>75.174300835597293</v>
      </c>
      <c r="AA3564" s="10" t="e">
        <f t="shared" si="678"/>
        <v>#DIV/0!</v>
      </c>
      <c r="AB3564">
        <f t="shared" si="670"/>
        <v>28.975969904792162</v>
      </c>
      <c r="AC3564">
        <f>VLOOKUP(A3564,'VIXY-IV'!A$1:E$2000,4,0)</f>
        <v>29.0032</v>
      </c>
      <c r="AD3564" s="10">
        <f t="shared" si="675"/>
        <v>-9.3886520135144647E-4</v>
      </c>
      <c r="AE3564">
        <f>ROW()</f>
        <v>3564</v>
      </c>
      <c r="AF3564">
        <f t="shared" si="676"/>
        <v>0.88988300068823123</v>
      </c>
      <c r="AG3564">
        <f>AG3563*(1-(AG$1+AG$5))^($A3564-$A3563)*(1+2*(E3564/E3563-1))</f>
        <v>10.240932541545936</v>
      </c>
      <c r="AK3564">
        <f t="shared" si="673"/>
        <v>13.877901695553476</v>
      </c>
    </row>
    <row r="3565" spans="1:37" x14ac:dyDescent="0.25">
      <c r="A3565" s="1">
        <v>43235</v>
      </c>
      <c r="B3565">
        <v>14.63</v>
      </c>
      <c r="C3565">
        <v>15.79</v>
      </c>
      <c r="D3565">
        <v>62.978000000000002</v>
      </c>
      <c r="E3565">
        <v>55.063299999999998</v>
      </c>
      <c r="F3565">
        <v>11753.745809</v>
      </c>
      <c r="G3565">
        <v>10278.872281</v>
      </c>
      <c r="H3565">
        <f>(1/(1-91/360*VLOOKUP($A3565,Tbills!$B$4:$C$974,2,1)/100))^((1)/91)-1</f>
        <v>5.2627195002763472E-5</v>
      </c>
      <c r="I3565" s="2">
        <f t="shared" si="671"/>
        <v>37.242742116708051</v>
      </c>
      <c r="J3565">
        <f>VLOOKUP(A3565,'VXX-IV'!A$1:C$4500,3,0)</f>
        <v>37.25</v>
      </c>
      <c r="K3565" s="10">
        <f t="shared" si="663"/>
        <v>-1.9484250448187357E-4</v>
      </c>
      <c r="L3565">
        <f t="shared" si="666"/>
        <v>56.243239276919923</v>
      </c>
      <c r="M3565">
        <v>5.63</v>
      </c>
      <c r="O3565">
        <f t="shared" si="667"/>
        <v>63.709223803738411</v>
      </c>
      <c r="P3565">
        <f>VLOOKUP(A3565,'UVXY-IV'!A$1:G$5000,4,0)</f>
        <v>63.664000000000001</v>
      </c>
      <c r="Q3565">
        <f t="shared" si="661"/>
        <v>7.1035127762009154E-4</v>
      </c>
      <c r="R3565">
        <f t="shared" si="668"/>
        <v>52.296545542254897</v>
      </c>
      <c r="S3565">
        <f>VLOOKUP(A3565,'SVXY-IV'!A$1:G$5000,4,0)</f>
        <v>51.9268</v>
      </c>
      <c r="T3565">
        <f t="shared" si="662"/>
        <v>7.1205146909667505E-3</v>
      </c>
      <c r="U3565" s="2">
        <f t="shared" si="672"/>
        <v>19.174694998504048</v>
      </c>
      <c r="V3565">
        <f>VLOOKUP(A3565,'VXZ-IV'!A$1:C$4500,3,0)</f>
        <v>19.18</v>
      </c>
      <c r="W3565" s="10">
        <f t="shared" si="677"/>
        <v>-2.7659027611848241E-4</v>
      </c>
      <c r="X3565">
        <f t="shared" si="669"/>
        <v>72.619063822502156</v>
      </c>
      <c r="AA3565" s="10" t="e">
        <f t="shared" si="678"/>
        <v>#DIV/0!</v>
      </c>
      <c r="AB3565">
        <f t="shared" si="670"/>
        <v>30.749164797238631</v>
      </c>
      <c r="AC3565">
        <f>VLOOKUP(A3565,'VIXY-IV'!A$1:E$2000,4,0)</f>
        <v>30.778199999999998</v>
      </c>
      <c r="AD3565" s="10">
        <f t="shared" si="675"/>
        <v>-9.433690976524689E-4</v>
      </c>
      <c r="AE3565">
        <f>ROW()</f>
        <v>3565</v>
      </c>
      <c r="AF3565">
        <f t="shared" si="676"/>
        <v>0.9265357821405954</v>
      </c>
      <c r="AG3565">
        <f>AG3564*(1-(AG$1+AG$5))^($A3565-$A3564)*(1+2*(E3565/E3564-1))</f>
        <v>11.494022170458832</v>
      </c>
      <c r="AK3565">
        <f t="shared" si="673"/>
        <v>13.027976223528567</v>
      </c>
    </row>
    <row r="3566" spans="1:37" x14ac:dyDescent="0.25">
      <c r="A3566" s="1">
        <v>43236</v>
      </c>
      <c r="B3566">
        <v>13.42</v>
      </c>
      <c r="C3566">
        <v>15.14</v>
      </c>
      <c r="D3566">
        <v>60.310099999999998</v>
      </c>
      <c r="E3566">
        <v>52.727800000000002</v>
      </c>
      <c r="F3566">
        <v>11544.995326</v>
      </c>
      <c r="G3566">
        <v>10095.775100000001</v>
      </c>
      <c r="H3566">
        <f>(1/(1-91/360*VLOOKUP($A3566,Tbills!$B$4:$C$974,2,1)/100))^((1)/91)-1</f>
        <v>5.2627195002763472E-5</v>
      </c>
      <c r="I3566" s="2">
        <f t="shared" si="671"/>
        <v>35.664180080120914</v>
      </c>
      <c r="J3566">
        <f>VLOOKUP(A3566,'VXX-IV'!A$1:C$4500,3,0)</f>
        <v>35.67</v>
      </c>
      <c r="K3566" s="10">
        <f t="shared" si="663"/>
        <v>-1.6316007510752684E-4</v>
      </c>
      <c r="L3566">
        <f t="shared" si="666"/>
        <v>51.472527462663791</v>
      </c>
      <c r="M3566">
        <v>5.15</v>
      </c>
      <c r="O3566">
        <f t="shared" si="667"/>
        <v>59.653890518929408</v>
      </c>
      <c r="P3566">
        <f>VLOOKUP(A3566,'UVXY-IV'!A$1:G$5000,4,0)</f>
        <v>59.609000000000002</v>
      </c>
      <c r="Q3566">
        <f t="shared" si="661"/>
        <v>7.5308290575937242E-4</v>
      </c>
      <c r="R3566">
        <f t="shared" si="668"/>
        <v>53.403205618397124</v>
      </c>
      <c r="S3566">
        <f>VLOOKUP(A3566,'SVXY-IV'!A$1:G$5000,4,0)</f>
        <v>53.024799999999999</v>
      </c>
      <c r="T3566">
        <f t="shared" si="662"/>
        <v>7.1363893573785919E-3</v>
      </c>
      <c r="U3566" s="2">
        <f t="shared" si="672"/>
        <v>18.833686715739983</v>
      </c>
      <c r="V3566">
        <f>VLOOKUP(A3566,'VXZ-IV'!A$1:C$4500,3,0)</f>
        <v>18.84</v>
      </c>
      <c r="W3566" s="10">
        <f t="shared" si="677"/>
        <v>-3.3510001380132604E-4</v>
      </c>
      <c r="X3566">
        <f t="shared" si="669"/>
        <v>73.913780645212483</v>
      </c>
      <c r="AA3566" s="10" t="e">
        <f t="shared" si="678"/>
        <v>#DIV/0!</v>
      </c>
      <c r="AB3566">
        <f t="shared" si="670"/>
        <v>29.444833561082358</v>
      </c>
      <c r="AC3566">
        <f>VLOOKUP(A3566,'VIXY-IV'!A$1:E$2000,4,0)</f>
        <v>29.4727</v>
      </c>
      <c r="AD3566" s="10">
        <f t="shared" si="675"/>
        <v>-9.4550003622473344E-4</v>
      </c>
      <c r="AE3566">
        <f>ROW()</f>
        <v>3566</v>
      </c>
      <c r="AF3566">
        <f t="shared" si="676"/>
        <v>0.88639365918097746</v>
      </c>
      <c r="AG3566">
        <f>AG3565*(1-(AG$1+AG$5))^($A3566-$A3565)*(1+2*(E3566/E3565-1))</f>
        <v>10.518633914597547</v>
      </c>
      <c r="AK3566">
        <f t="shared" si="673"/>
        <v>13.579922980902648</v>
      </c>
    </row>
    <row r="3567" spans="1:37" x14ac:dyDescent="0.25">
      <c r="A3567" s="1">
        <v>43237</v>
      </c>
      <c r="B3567">
        <v>13.43</v>
      </c>
      <c r="C3567">
        <v>15.02</v>
      </c>
      <c r="D3567">
        <v>59.091200000000001</v>
      </c>
      <c r="E3567">
        <v>51.659300000000002</v>
      </c>
      <c r="F3567">
        <v>11453.080182</v>
      </c>
      <c r="G3567">
        <v>10014.866567999999</v>
      </c>
      <c r="H3567">
        <f>(1/(1-91/360*VLOOKUP($A3567,Tbills!$B$4:$C$974,2,1)/100))^((1)/91)-1</f>
        <v>5.2627195002763472E-5</v>
      </c>
      <c r="I3567" s="2">
        <f t="shared" si="671"/>
        <v>34.942535513568167</v>
      </c>
      <c r="J3567">
        <f>VLOOKUP(A3567,'VXX-IV'!A$1:C$4500,3,0)</f>
        <v>34.950000000000003</v>
      </c>
      <c r="K3567" s="10">
        <f t="shared" si="663"/>
        <v>-2.1357614969486072E-4</v>
      </c>
      <c r="L3567">
        <f t="shared" si="666"/>
        <v>49.386768815978435</v>
      </c>
      <c r="M3567">
        <v>4.9400000000000004</v>
      </c>
      <c r="O3567">
        <f t="shared" si="667"/>
        <v>57.838661220806586</v>
      </c>
      <c r="P3567">
        <f>VLOOKUP(A3567,'UVXY-IV'!A$1:G$5000,4,0)</f>
        <v>57.790500000000002</v>
      </c>
      <c r="Q3567">
        <f t="shared" si="661"/>
        <v>8.3337608787914519E-4</v>
      </c>
      <c r="R3567">
        <f t="shared" si="668"/>
        <v>53.941860403043528</v>
      </c>
      <c r="S3567">
        <f>VLOOKUP(A3567,'SVXY-IV'!A$1:G$5000,4,0)</f>
        <v>53.5608</v>
      </c>
      <c r="T3567">
        <f t="shared" si="662"/>
        <v>7.1145390480262805E-3</v>
      </c>
      <c r="U3567" s="2">
        <f t="shared" si="672"/>
        <v>18.683287291352986</v>
      </c>
      <c r="V3567">
        <f>VLOOKUP(A3567,'VXZ-IV'!A$1:C$4500,3,0)</f>
        <v>18.690000000000001</v>
      </c>
      <c r="W3567" s="10">
        <f t="shared" si="677"/>
        <v>-3.5916044125283708E-4</v>
      </c>
      <c r="X3567">
        <f t="shared" si="669"/>
        <v>74.507298276401698</v>
      </c>
      <c r="AA3567" s="10" t="e">
        <f t="shared" si="678"/>
        <v>#DIV/0!</v>
      </c>
      <c r="AB3567">
        <f t="shared" si="670"/>
        <v>28.848041454654069</v>
      </c>
      <c r="AC3567">
        <f>VLOOKUP(A3567,'VIXY-IV'!A$1:E$2000,4,0)</f>
        <v>28.8736</v>
      </c>
      <c r="AD3567" s="10">
        <f t="shared" si="675"/>
        <v>-8.85187345739058E-4</v>
      </c>
      <c r="AE3567">
        <f>ROW()</f>
        <v>3567</v>
      </c>
      <c r="AF3567">
        <f t="shared" si="676"/>
        <v>0.89414114513981358</v>
      </c>
      <c r="AG3567">
        <f>AG3566*(1-(AG$1+AG$5))^($A3567-$A3566)*(1+2*(E3567/E3566-1))</f>
        <v>10.09198510182223</v>
      </c>
      <c r="AK3567">
        <f t="shared" si="673"/>
        <v>13.854467378863303</v>
      </c>
    </row>
    <row r="3568" spans="1:37" x14ac:dyDescent="0.25">
      <c r="A3568" s="1">
        <v>43238</v>
      </c>
      <c r="B3568">
        <v>13.42</v>
      </c>
      <c r="C3568">
        <v>15.19</v>
      </c>
      <c r="D3568">
        <v>59.7425</v>
      </c>
      <c r="E3568">
        <v>52.225999999999999</v>
      </c>
      <c r="F3568">
        <v>11563.101091</v>
      </c>
      <c r="G3568">
        <v>10110.544614</v>
      </c>
      <c r="H3568">
        <f>(1/(1-91/360*VLOOKUP($A3568,Tbills!$B$4:$C$974,2,1)/100))^((1)/91)-1</f>
        <v>5.2627195002763472E-5</v>
      </c>
      <c r="I3568" s="2">
        <f t="shared" si="671"/>
        <v>35.326808829525689</v>
      </c>
      <c r="J3568">
        <f>VLOOKUP(A3568,'VXX-IV'!A$1:C$4500,3,0)</f>
        <v>35.340000000000003</v>
      </c>
      <c r="K3568" s="10">
        <f t="shared" si="663"/>
        <v>-3.732645861436179E-4</v>
      </c>
      <c r="L3568">
        <f t="shared" si="666"/>
        <v>50.470684279884715</v>
      </c>
      <c r="M3568">
        <v>5.05</v>
      </c>
      <c r="O3568">
        <f t="shared" si="667"/>
        <v>58.788411001680103</v>
      </c>
      <c r="P3568">
        <f>VLOOKUP(A3568,'UVXY-IV'!A$1:G$5000,4,0)</f>
        <v>58.737499999999997</v>
      </c>
      <c r="Q3568">
        <f t="shared" si="661"/>
        <v>8.6675465724805889E-4</v>
      </c>
      <c r="R3568">
        <f t="shared" si="668"/>
        <v>53.643565522201449</v>
      </c>
      <c r="S3568">
        <f>VLOOKUP(A3568,'SVXY-IV'!A$1:G$5000,4,0)</f>
        <v>53.2652</v>
      </c>
      <c r="T3568">
        <f t="shared" si="662"/>
        <v>7.103428170765369E-3</v>
      </c>
      <c r="U3568" s="2">
        <f t="shared" si="672"/>
        <v>18.862303282960749</v>
      </c>
      <c r="V3568">
        <f>VLOOKUP(A3568,'VXZ-IV'!A$1:C$4500,3,0)</f>
        <v>18.87</v>
      </c>
      <c r="W3568" s="10">
        <f t="shared" si="677"/>
        <v>-4.078811361554191E-4</v>
      </c>
      <c r="X3568">
        <f t="shared" si="669"/>
        <v>73.796639454264508</v>
      </c>
      <c r="AA3568" s="10" t="e">
        <f t="shared" si="678"/>
        <v>#DIV/0!</v>
      </c>
      <c r="AB3568">
        <f t="shared" si="670"/>
        <v>29.164393195333936</v>
      </c>
      <c r="AC3568">
        <f>VLOOKUP(A3568,'VIXY-IV'!A$1:E$2000,4,0)</f>
        <v>29.190200000000001</v>
      </c>
      <c r="AD3568" s="10">
        <f t="shared" si="675"/>
        <v>-8.840913959501373E-4</v>
      </c>
      <c r="AE3568">
        <f>ROW()</f>
        <v>3568</v>
      </c>
      <c r="AF3568">
        <f t="shared" si="676"/>
        <v>0.88347597103357478</v>
      </c>
      <c r="AG3568">
        <f>AG3567*(1-(AG$1+AG$5))^($A3568-$A3567)*(1+2*(E3568/E3567-1))</f>
        <v>10.313054722439693</v>
      </c>
      <c r="AK3568">
        <f t="shared" si="673"/>
        <v>13.701846349911749</v>
      </c>
    </row>
    <row r="3569" spans="1:37" x14ac:dyDescent="0.25">
      <c r="A3569" s="1">
        <v>43241</v>
      </c>
      <c r="B3569">
        <v>13.08</v>
      </c>
      <c r="C3569">
        <v>14.69</v>
      </c>
      <c r="D3569">
        <v>57.8626</v>
      </c>
      <c r="E3569">
        <v>50.574399999999997</v>
      </c>
      <c r="F3569">
        <v>11271.675510999999</v>
      </c>
      <c r="G3569">
        <v>9854.1315549999999</v>
      </c>
      <c r="H3569">
        <f>(1/(1-91/360*VLOOKUP($A3569,Tbills!$B$4:$C$974,2,1)/100))^((1)/91)-1</f>
        <v>5.2766771128531786E-5</v>
      </c>
      <c r="I3569" s="2">
        <f t="shared" si="671"/>
        <v>34.212687531262461</v>
      </c>
      <c r="J3569">
        <f>VLOOKUP(A3569,'VXX-IV'!A$1:C$4500,3,0)</f>
        <v>34.22</v>
      </c>
      <c r="K3569" s="10">
        <f t="shared" si="663"/>
        <v>-2.1368991050663144E-4</v>
      </c>
      <c r="L3569">
        <f t="shared" si="666"/>
        <v>47.279577290841424</v>
      </c>
      <c r="M3569">
        <v>4.7300000000000004</v>
      </c>
      <c r="O3569">
        <f t="shared" si="667"/>
        <v>55.994054385194673</v>
      </c>
      <c r="P3569">
        <f>VLOOKUP(A3569,'UVXY-IV'!A$1:G$5000,4,0)</f>
        <v>55.94</v>
      </c>
      <c r="Q3569">
        <f t="shared" si="661"/>
        <v>9.6629219153876456E-4</v>
      </c>
      <c r="R3569">
        <f t="shared" si="668"/>
        <v>54.484390488690956</v>
      </c>
      <c r="S3569">
        <f>VLOOKUP(A3569,'SVXY-IV'!A$1:G$5000,4,0)</f>
        <v>54.099600000000002</v>
      </c>
      <c r="T3569">
        <f t="shared" si="662"/>
        <v>7.112630937954334E-3</v>
      </c>
      <c r="U3569" s="2">
        <f t="shared" si="672"/>
        <v>18.385570458307598</v>
      </c>
      <c r="V3569">
        <f>VLOOKUP(A3569,'VXZ-IV'!A$1:C$4500,3,0)</f>
        <v>18.39</v>
      </c>
      <c r="W3569" s="10">
        <f t="shared" si="677"/>
        <v>-2.4086686744984043E-4</v>
      </c>
      <c r="X3569">
        <f t="shared" si="669"/>
        <v>75.671774943768199</v>
      </c>
      <c r="AA3569" s="10" t="e">
        <f t="shared" si="678"/>
        <v>#DIV/0!</v>
      </c>
      <c r="AB3569">
        <f t="shared" si="670"/>
        <v>28.241776473027169</v>
      </c>
      <c r="AC3569">
        <f>VLOOKUP(A3569,'VIXY-IV'!A$1:E$2000,4,0)</f>
        <v>28.265999999999998</v>
      </c>
      <c r="AD3569" s="10">
        <f t="shared" si="675"/>
        <v>-8.5698460952488009E-4</v>
      </c>
      <c r="AE3569">
        <f>ROW()</f>
        <v>3569</v>
      </c>
      <c r="AF3569">
        <f t="shared" si="676"/>
        <v>0.89040163376446568</v>
      </c>
      <c r="AG3569">
        <f>AG3568*(1-(AG$1+AG$5))^($A3569-$A3568)*(1+2*(E3569/E3568-1))</f>
        <v>9.659796040632493</v>
      </c>
      <c r="AK3569">
        <f t="shared" si="673"/>
        <v>14.133179887322918</v>
      </c>
    </row>
    <row r="3570" spans="1:37" x14ac:dyDescent="0.25">
      <c r="A3570" s="1">
        <v>43242</v>
      </c>
      <c r="B3570">
        <v>13.22</v>
      </c>
      <c r="C3570">
        <v>14.88</v>
      </c>
      <c r="D3570">
        <v>58.511200000000002</v>
      </c>
      <c r="E3570">
        <v>51.138599999999997</v>
      </c>
      <c r="F3570">
        <v>11411.570081</v>
      </c>
      <c r="G3570">
        <v>9975.912789</v>
      </c>
      <c r="H3570">
        <f>(1/(1-91/360*VLOOKUP($A3570,Tbills!$B$4:$C$974,2,1)/100))^((1)/91)-1</f>
        <v>5.2766771128531786E-5</v>
      </c>
      <c r="I3570" s="2">
        <f t="shared" si="671"/>
        <v>34.595344679397364</v>
      </c>
      <c r="J3570">
        <f>VLOOKUP(A3570,'VXX-IV'!A$1:C$4500,3,0)</f>
        <v>34.61</v>
      </c>
      <c r="K3570" s="10">
        <f t="shared" si="663"/>
        <v>-4.2344179724462805E-4</v>
      </c>
      <c r="L3570">
        <f t="shared" si="666"/>
        <v>48.334829720739314</v>
      </c>
      <c r="M3570">
        <v>4.84</v>
      </c>
      <c r="O3570">
        <f t="shared" si="667"/>
        <v>56.92912709645482</v>
      </c>
      <c r="P3570">
        <f>VLOOKUP(A3570,'UVXY-IV'!A$1:G$5000,4,0)</f>
        <v>56.8735</v>
      </c>
      <c r="Q3570">
        <f t="shared" si="661"/>
        <v>9.7808463440474114E-4</v>
      </c>
      <c r="R3570">
        <f t="shared" si="668"/>
        <v>54.178031616624324</v>
      </c>
      <c r="S3570">
        <f>VLOOKUP(A3570,'SVXY-IV'!A$1:G$5000,4,0)</f>
        <v>53.795999999999999</v>
      </c>
      <c r="T3570">
        <f t="shared" si="662"/>
        <v>7.1014874084378565E-3</v>
      </c>
      <c r="U3570" s="2">
        <f t="shared" si="672"/>
        <v>18.613302848151349</v>
      </c>
      <c r="V3570">
        <f>VLOOKUP(A3570,'VXZ-IV'!A$1:C$4500,3,0)</f>
        <v>18.62</v>
      </c>
      <c r="W3570" s="10">
        <f t="shared" si="677"/>
        <v>-3.5967517984170083E-4</v>
      </c>
      <c r="X3570">
        <f t="shared" si="669"/>
        <v>74.737772761145592</v>
      </c>
      <c r="AA3570" s="10" t="e">
        <f t="shared" si="678"/>
        <v>#DIV/0!</v>
      </c>
      <c r="AB3570">
        <f t="shared" si="670"/>
        <v>28.556729683296538</v>
      </c>
      <c r="AC3570">
        <f>VLOOKUP(A3570,'VIXY-IV'!A$1:E$2000,4,0)</f>
        <v>28.581099999999999</v>
      </c>
      <c r="AD3570" s="10">
        <f t="shared" si="675"/>
        <v>-8.5267245499509592E-4</v>
      </c>
      <c r="AE3570">
        <f>ROW()</f>
        <v>3570</v>
      </c>
      <c r="AF3570">
        <f t="shared" si="676"/>
        <v>0.88844086021505375</v>
      </c>
      <c r="AG3570">
        <f>AG3569*(1-(AG$1+AG$5))^($A3570-$A3569)*(1+2*(E3570/E3569-1))</f>
        <v>9.8749895665837641</v>
      </c>
      <c r="AK3570">
        <f t="shared" si="673"/>
        <v>13.974861455639592</v>
      </c>
    </row>
    <row r="3571" spans="1:37" x14ac:dyDescent="0.25">
      <c r="A3571" s="1">
        <v>43243</v>
      </c>
      <c r="B3571">
        <v>12.58</v>
      </c>
      <c r="C3571">
        <v>14.48</v>
      </c>
      <c r="D3571">
        <v>57.174999999999997</v>
      </c>
      <c r="E3571">
        <v>49.9681</v>
      </c>
      <c r="F3571">
        <v>11272.953688</v>
      </c>
      <c r="G3571">
        <v>9854.2089350000006</v>
      </c>
      <c r="H3571">
        <f>(1/(1-91/360*VLOOKUP($A3571,Tbills!$B$4:$C$974,2,1)/100))^((1)/91)-1</f>
        <v>5.2766771128531786E-5</v>
      </c>
      <c r="I3571" s="2">
        <f t="shared" si="671"/>
        <v>33.80447848671583</v>
      </c>
      <c r="J3571">
        <f>VLOOKUP(A3571,'VXX-IV'!A$1:C$4500,3,0)</f>
        <v>33.81</v>
      </c>
      <c r="K3571" s="10">
        <f t="shared" si="663"/>
        <v>-1.6331006460135189E-4</v>
      </c>
      <c r="L3571">
        <f t="shared" si="666"/>
        <v>46.122528208093286</v>
      </c>
      <c r="M3571">
        <v>4.62</v>
      </c>
      <c r="O3571">
        <f t="shared" si="667"/>
        <v>54.972717405571458</v>
      </c>
      <c r="P3571">
        <f>VLOOKUP(A3571,'UVXY-IV'!A$1:G$5000,4,0)</f>
        <v>54.915500000000002</v>
      </c>
      <c r="Q3571">
        <f t="shared" si="661"/>
        <v>1.0419172286777467E-3</v>
      </c>
      <c r="R3571">
        <f t="shared" si="668"/>
        <v>54.795588879673687</v>
      </c>
      <c r="S3571">
        <f>VLOOKUP(A3571,'SVXY-IV'!A$1:G$5000,4,0)</f>
        <v>54.410400000000003</v>
      </c>
      <c r="T3571">
        <f t="shared" si="662"/>
        <v>7.079324534899234E-3</v>
      </c>
      <c r="U3571" s="2">
        <f t="shared" si="672"/>
        <v>18.386758629305735</v>
      </c>
      <c r="V3571">
        <f>VLOOKUP(A3571,'VXZ-IV'!A$1:C$4500,3,0)</f>
        <v>18.39</v>
      </c>
      <c r="W3571" s="10">
        <f t="shared" si="677"/>
        <v>-1.7625724275505128E-4</v>
      </c>
      <c r="X3571">
        <f t="shared" si="669"/>
        <v>75.650750277836693</v>
      </c>
      <c r="AA3571" s="10" t="e">
        <f t="shared" si="678"/>
        <v>#DIV/0!</v>
      </c>
      <c r="AB3571">
        <f t="shared" si="670"/>
        <v>27.902995957721895</v>
      </c>
      <c r="AC3571">
        <f>VLOOKUP(A3571,'VIXY-IV'!A$1:E$2000,4,0)</f>
        <v>27.926600000000001</v>
      </c>
      <c r="AD3571" s="10">
        <f t="shared" si="675"/>
        <v>-8.4521718641383803E-4</v>
      </c>
      <c r="AE3571">
        <f>ROW()</f>
        <v>3571</v>
      </c>
      <c r="AF3571">
        <f t="shared" si="676"/>
        <v>0.86878453038674031</v>
      </c>
      <c r="AG3571">
        <f>AG3570*(1-(AG$1+AG$5))^($A3571-$A3570)*(1+2*(E3571/E3570-1))</f>
        <v>9.4226191628296281</v>
      </c>
      <c r="AK3571">
        <f t="shared" si="673"/>
        <v>14.294063158067265</v>
      </c>
    </row>
    <row r="3572" spans="1:37" x14ac:dyDescent="0.25">
      <c r="A3572" s="1">
        <v>43244</v>
      </c>
      <c r="B3572">
        <v>12.53</v>
      </c>
      <c r="C3572">
        <v>14.43</v>
      </c>
      <c r="D3572">
        <v>56.899000000000001</v>
      </c>
      <c r="E3572">
        <v>49.724200000000003</v>
      </c>
      <c r="F3572">
        <v>11267.751172</v>
      </c>
      <c r="G3572">
        <v>9849.1412010000004</v>
      </c>
      <c r="H3572">
        <f>(1/(1-91/360*VLOOKUP($A3572,Tbills!$B$4:$C$974,2,1)/100))^((1)/91)-1</f>
        <v>5.2766771128531786E-5</v>
      </c>
      <c r="I3572" s="2">
        <f t="shared" si="671"/>
        <v>33.640474351953301</v>
      </c>
      <c r="J3572">
        <f>VLOOKUP(A3572,'VXX-IV'!A$1:C$4500,3,0)</f>
        <v>33.65</v>
      </c>
      <c r="K3572" s="10">
        <f t="shared" si="663"/>
        <v>-2.830801796938065E-4</v>
      </c>
      <c r="L3572">
        <f t="shared" si="666"/>
        <v>45.672614899227945</v>
      </c>
      <c r="M3572">
        <v>4.57</v>
      </c>
      <c r="O3572">
        <f t="shared" si="667"/>
        <v>54.568386300477805</v>
      </c>
      <c r="P3572">
        <f>VLOOKUP(A3572,'UVXY-IV'!A$1:G$5000,4,0)</f>
        <v>54.51</v>
      </c>
      <c r="Q3572">
        <f t="shared" si="661"/>
        <v>1.0711117313852991E-3</v>
      </c>
      <c r="R3572">
        <f t="shared" si="668"/>
        <v>54.92683753553986</v>
      </c>
      <c r="S3572">
        <f>VLOOKUP(A3572,'SVXY-IV'!A$1:G$5000,4,0)</f>
        <v>54.540799999999997</v>
      </c>
      <c r="T3572">
        <f t="shared" si="662"/>
        <v>7.0779588040488228E-3</v>
      </c>
      <c r="U3572" s="2">
        <f t="shared" si="672"/>
        <v>18.377824934360927</v>
      </c>
      <c r="V3572">
        <f>VLOOKUP(A3572,'VXZ-IV'!A$1:C$4500,3,0)</f>
        <v>18.38</v>
      </c>
      <c r="W3572" s="10">
        <f t="shared" si="677"/>
        <v>-1.1833871812150232E-4</v>
      </c>
      <c r="X3572">
        <f t="shared" si="669"/>
        <v>75.690849684045375</v>
      </c>
      <c r="AA3572" s="10" t="e">
        <f t="shared" si="678"/>
        <v>#DIV/0!</v>
      </c>
      <c r="AB3572">
        <f t="shared" si="670"/>
        <v>27.76669364834985</v>
      </c>
      <c r="AC3572">
        <f>VLOOKUP(A3572,'VIXY-IV'!A$1:E$2000,4,0)</f>
        <v>27.790099999999999</v>
      </c>
      <c r="AD3572" s="10">
        <f t="shared" si="675"/>
        <v>-8.4225503507173727E-4</v>
      </c>
      <c r="AE3572">
        <f>ROW()</f>
        <v>3572</v>
      </c>
      <c r="AF3572">
        <f t="shared" si="676"/>
        <v>0.86832986832986825</v>
      </c>
      <c r="AG3572">
        <f>AG3571*(1-(AG$1+AG$5))^($A3572-$A3571)*(1+2*(E3572/E3571-1))</f>
        <v>9.3303189737985193</v>
      </c>
      <c r="AK3572">
        <f t="shared" si="673"/>
        <v>14.363165111528049</v>
      </c>
    </row>
    <row r="3573" spans="1:37" x14ac:dyDescent="0.25">
      <c r="A3573" s="1">
        <v>43245</v>
      </c>
      <c r="B3573">
        <v>13.22</v>
      </c>
      <c r="C3573">
        <v>14.83</v>
      </c>
      <c r="D3573">
        <v>58.028300000000002</v>
      </c>
      <c r="E3573">
        <v>50.708399999999997</v>
      </c>
      <c r="F3573">
        <v>11346.074341</v>
      </c>
      <c r="G3573">
        <v>9917.0837749999992</v>
      </c>
      <c r="H3573">
        <f>(1/(1-91/360*VLOOKUP($A3573,Tbills!$B$4:$C$974,2,1)/100))^((1)/91)-1</f>
        <v>5.2766771128531786E-5</v>
      </c>
      <c r="I3573" s="2">
        <f t="shared" si="671"/>
        <v>34.307315395666635</v>
      </c>
      <c r="J3573">
        <f>VLOOKUP(A3573,'VXX-IV'!A$1:C$4500,3,0)</f>
        <v>34.32</v>
      </c>
      <c r="K3573" s="10">
        <f t="shared" si="663"/>
        <v>-3.6959802836145084E-4</v>
      </c>
      <c r="L3573">
        <f t="shared" si="666"/>
        <v>47.480986414405173</v>
      </c>
      <c r="M3573">
        <v>4.75</v>
      </c>
      <c r="O3573">
        <f t="shared" si="667"/>
        <v>56.186615595806003</v>
      </c>
      <c r="P3573">
        <f>VLOOKUP(A3573,'UVXY-IV'!A$1:G$5000,4,0)</f>
        <v>56.127000000000002</v>
      </c>
      <c r="Q3573">
        <f t="shared" si="661"/>
        <v>1.0621553941241313E-3</v>
      </c>
      <c r="R3573">
        <f t="shared" si="668"/>
        <v>54.380790746221862</v>
      </c>
      <c r="S3573">
        <f>VLOOKUP(A3573,'SVXY-IV'!A$1:G$5000,4,0)</f>
        <v>54.000399999999999</v>
      </c>
      <c r="T3573">
        <f t="shared" si="662"/>
        <v>7.0442208987686605E-3</v>
      </c>
      <c r="U3573" s="2">
        <f t="shared" si="672"/>
        <v>18.505119644676874</v>
      </c>
      <c r="V3573">
        <f>VLOOKUP(A3573,'VXZ-IV'!A$1:C$4500,3,0)</f>
        <v>18.510000000000002</v>
      </c>
      <c r="W3573" s="10">
        <f t="shared" si="677"/>
        <v>-2.6366047126569203E-4</v>
      </c>
      <c r="X3573">
        <f t="shared" si="669"/>
        <v>75.169895823813661</v>
      </c>
      <c r="AA3573" s="10" t="e">
        <f t="shared" si="678"/>
        <v>#DIV/0!</v>
      </c>
      <c r="AB3573">
        <f t="shared" si="670"/>
        <v>28.316178119930228</v>
      </c>
      <c r="AC3573">
        <f>VLOOKUP(A3573,'VIXY-IV'!A$1:E$2000,4,0)</f>
        <v>28.340299999999999</v>
      </c>
      <c r="AD3573" s="10">
        <f t="shared" si="675"/>
        <v>-8.5115118999345984E-4</v>
      </c>
      <c r="AE3573">
        <f>ROW()</f>
        <v>3573</v>
      </c>
      <c r="AF3573">
        <f t="shared" si="676"/>
        <v>0.89143627781523938</v>
      </c>
      <c r="AG3573">
        <f>AG3572*(1-(AG$1+AG$5))^($A3573-$A3572)*(1+2*(E3573/E3572-1))</f>
        <v>9.6993454585699475</v>
      </c>
      <c r="AK3573">
        <f t="shared" si="673"/>
        <v>14.078216682632197</v>
      </c>
    </row>
    <row r="3574" spans="1:37" x14ac:dyDescent="0.25">
      <c r="A3574" s="1">
        <v>43249</v>
      </c>
      <c r="B3574">
        <v>17.02</v>
      </c>
      <c r="C3574">
        <v>17.13</v>
      </c>
      <c r="D3574">
        <v>64.641599999999997</v>
      </c>
      <c r="E3574">
        <v>56.476700000000001</v>
      </c>
      <c r="F3574">
        <v>11593.570766000001</v>
      </c>
      <c r="G3574">
        <v>10131.315726000001</v>
      </c>
      <c r="H3574">
        <f>(1/(1-91/360*VLOOKUP($A3574,Tbills!$B$4:$C$974,2,1)/100))^((1)/91)-1</f>
        <v>5.2766771128531786E-5</v>
      </c>
      <c r="I3574" s="2">
        <f t="shared" si="671"/>
        <v>38.213483198149945</v>
      </c>
      <c r="J3574">
        <f>VLOOKUP(A3574,'VXX-IV'!A$1:C$4500,3,0)</f>
        <v>38.22</v>
      </c>
      <c r="K3574" s="10">
        <f t="shared" si="663"/>
        <v>-1.7050763605586106E-4</v>
      </c>
      <c r="L3574">
        <f t="shared" si="666"/>
        <v>58.285084691636733</v>
      </c>
      <c r="M3574">
        <v>5.84</v>
      </c>
      <c r="O3574">
        <f t="shared" si="667"/>
        <v>65.764956199317652</v>
      </c>
      <c r="P3574">
        <f>VLOOKUP(A3574,'UVXY-IV'!A$1:G$5000,4,0)</f>
        <v>65.695499999999996</v>
      </c>
      <c r="Q3574">
        <f t="shared" si="661"/>
        <v>1.0572443975258583E-3</v>
      </c>
      <c r="R3574">
        <f t="shared" si="668"/>
        <v>51.278492250944112</v>
      </c>
      <c r="S3574">
        <f>VLOOKUP(A3574,'SVXY-IV'!A$1:G$5000,4,0)</f>
        <v>50.922800000000002</v>
      </c>
      <c r="T3574">
        <f t="shared" si="662"/>
        <v>6.9849311299479133E-3</v>
      </c>
      <c r="U3574" s="2">
        <f t="shared" si="672"/>
        <v>18.906934981586478</v>
      </c>
      <c r="V3574">
        <f>VLOOKUP(A3574,'VXZ-IV'!A$1:C$4500,3,0)</f>
        <v>18.91</v>
      </c>
      <c r="W3574" s="10">
        <f t="shared" si="677"/>
        <v>-1.6208452742050294E-4</v>
      </c>
      <c r="X3574">
        <f t="shared" si="669"/>
        <v>73.550694656350416</v>
      </c>
      <c r="AA3574" s="10" t="e">
        <f t="shared" si="678"/>
        <v>#DIV/0!</v>
      </c>
      <c r="AB3574">
        <f t="shared" si="670"/>
        <v>31.536790736111534</v>
      </c>
      <c r="AC3574">
        <f>VLOOKUP(A3574,'VIXY-IV'!A$1:E$2000,4,0)</f>
        <v>31.563300000000002</v>
      </c>
      <c r="AD3574" s="10">
        <f t="shared" si="675"/>
        <v>-8.3987618178282819E-4</v>
      </c>
      <c r="AE3574">
        <f>ROW()</f>
        <v>3574</v>
      </c>
      <c r="AF3574">
        <f t="shared" si="676"/>
        <v>0.99357851722124935</v>
      </c>
      <c r="AG3574">
        <f>AG3573*(1-(AG$1+AG$5))^($A3574-$A3573)*(1+2*(E3574/E3573-1))</f>
        <v>11.904425734398108</v>
      </c>
      <c r="AK3574">
        <f t="shared" si="673"/>
        <v>12.474434320178538</v>
      </c>
    </row>
    <row r="3575" spans="1:37" x14ac:dyDescent="0.25">
      <c r="A3575" s="1">
        <v>43250</v>
      </c>
      <c r="B3575">
        <v>14.94</v>
      </c>
      <c r="C3575">
        <v>16</v>
      </c>
      <c r="D3575">
        <v>62.069400000000002</v>
      </c>
      <c r="E3575">
        <v>54.226500000000001</v>
      </c>
      <c r="F3575">
        <v>11675.949685</v>
      </c>
      <c r="G3575">
        <v>10202.769893999999</v>
      </c>
      <c r="H3575">
        <f>(1/(1-91/360*VLOOKUP($A3575,Tbills!$B$4:$C$974,2,1)/100))^((1)/91)-1</f>
        <v>5.2766771128531786E-5</v>
      </c>
      <c r="I3575" s="2">
        <f t="shared" si="671"/>
        <v>36.69200853541097</v>
      </c>
      <c r="J3575">
        <f>VLOOKUP(A3575,'VXX-IV'!A$1:C$4500,3,0)</f>
        <v>36.700000000000003</v>
      </c>
      <c r="K3575" s="10">
        <f t="shared" si="663"/>
        <v>-2.177510787202408E-4</v>
      </c>
      <c r="L3575">
        <f t="shared" si="666"/>
        <v>53.640987415348583</v>
      </c>
      <c r="M3575">
        <v>5.37</v>
      </c>
      <c r="O3575">
        <f t="shared" si="667"/>
        <v>61.832464757808737</v>
      </c>
      <c r="P3575">
        <f>VLOOKUP(A3575,'UVXY-IV'!A$1:G$5000,4,0)</f>
        <v>61.770499999999998</v>
      </c>
      <c r="Q3575">
        <f t="shared" si="661"/>
        <v>1.0031448314120617E-3</v>
      </c>
      <c r="R3575">
        <f t="shared" si="668"/>
        <v>52.297671960355828</v>
      </c>
      <c r="S3575">
        <f>VLOOKUP(A3575,'SVXY-IV'!A$1:G$5000,4,0)</f>
        <v>51.934800000000003</v>
      </c>
      <c r="T3575">
        <f t="shared" si="662"/>
        <v>6.9870676378041008E-3</v>
      </c>
      <c r="U3575" s="2">
        <f t="shared" si="672"/>
        <v>19.040815221669657</v>
      </c>
      <c r="V3575">
        <f>VLOOKUP(A3575,'VXZ-IV'!A$1:C$4500,3,0)</f>
        <v>19.04</v>
      </c>
      <c r="W3575" s="10">
        <f t="shared" si="677"/>
        <v>4.2816264162803819E-5</v>
      </c>
      <c r="X3575">
        <f t="shared" si="669"/>
        <v>73.033108618169749</v>
      </c>
      <c r="AA3575" s="10" t="e">
        <f t="shared" si="678"/>
        <v>#DIV/0!</v>
      </c>
      <c r="AB3575">
        <f t="shared" si="670"/>
        <v>30.280156959985664</v>
      </c>
      <c r="AC3575">
        <f>VLOOKUP(A3575,'VIXY-IV'!A$1:E$2000,4,0)</f>
        <v>30.3063</v>
      </c>
      <c r="AD3575" s="10">
        <f t="shared" si="675"/>
        <v>-8.6262724299357441E-4</v>
      </c>
      <c r="AE3575">
        <f>ROW()</f>
        <v>3575</v>
      </c>
      <c r="AF3575">
        <f t="shared" si="676"/>
        <v>0.93374999999999997</v>
      </c>
      <c r="AG3575">
        <f>AG3574*(1-(AG$1+AG$5))^($A3575-$A3574)*(1+2*(E3575/E3574-1))</f>
        <v>10.955440957752229</v>
      </c>
      <c r="AK3575">
        <f t="shared" si="673"/>
        <v>12.970848801135665</v>
      </c>
    </row>
    <row r="3576" spans="1:37" x14ac:dyDescent="0.25">
      <c r="A3576" s="1">
        <v>43251</v>
      </c>
      <c r="B3576">
        <v>15.43</v>
      </c>
      <c r="C3576">
        <v>16.329999999999998</v>
      </c>
      <c r="D3576">
        <v>62.997300000000003</v>
      </c>
      <c r="E3576">
        <v>55.034300000000002</v>
      </c>
      <c r="F3576">
        <v>11778.313830999999</v>
      </c>
      <c r="G3576">
        <v>10291.680167</v>
      </c>
      <c r="H3576">
        <f>(1/(1-91/360*VLOOKUP($A3576,Tbills!$B$4:$C$974,2,1)/100))^((1)/91)-1</f>
        <v>5.2766771128531786E-5</v>
      </c>
      <c r="I3576" s="2">
        <f t="shared" si="671"/>
        <v>37.239623820543024</v>
      </c>
      <c r="J3576">
        <f>VLOOKUP(A3576,'VXX-IV'!A$1:C$4500,3,0)</f>
        <v>37.25</v>
      </c>
      <c r="K3576" s="10">
        <f t="shared" si="663"/>
        <v>-2.7855515320740487E-4</v>
      </c>
      <c r="L3576">
        <f t="shared" si="666"/>
        <v>55.239560595495853</v>
      </c>
      <c r="M3576">
        <v>5.53</v>
      </c>
      <c r="O3576">
        <f t="shared" si="667"/>
        <v>63.211991053407843</v>
      </c>
      <c r="P3576">
        <f>VLOOKUP(A3576,'UVXY-IV'!A$1:G$5000,4,0)</f>
        <v>63.145499999999998</v>
      </c>
      <c r="Q3576">
        <f t="shared" si="661"/>
        <v>1.0529816599416097E-3</v>
      </c>
      <c r="R3576">
        <f t="shared" si="668"/>
        <v>51.905792087263976</v>
      </c>
      <c r="S3576">
        <f>VLOOKUP(A3576,'SVXY-IV'!A$1:G$5000,4,0)</f>
        <v>51.546799999999998</v>
      </c>
      <c r="T3576">
        <f t="shared" si="662"/>
        <v>6.9643913349417552E-3</v>
      </c>
      <c r="U3576" s="2">
        <f t="shared" si="672"/>
        <v>19.207279481292332</v>
      </c>
      <c r="V3576">
        <f>VLOOKUP(A3576,'VXZ-IV'!A$1:C$4500,3,0)</f>
        <v>19.21</v>
      </c>
      <c r="W3576" s="10">
        <f t="shared" si="677"/>
        <v>-1.4161992231487286E-4</v>
      </c>
      <c r="X3576">
        <f t="shared" si="669"/>
        <v>72.397816682532934</v>
      </c>
      <c r="AA3576" s="10" t="e">
        <f t="shared" si="678"/>
        <v>#DIV/0!</v>
      </c>
      <c r="AB3576">
        <f t="shared" si="670"/>
        <v>30.731117893847571</v>
      </c>
      <c r="AC3576">
        <f>VLOOKUP(A3576,'VIXY-IV'!A$1:E$2000,4,0)</f>
        <v>30.758199999999999</v>
      </c>
      <c r="AD3576" s="10">
        <f t="shared" si="675"/>
        <v>-8.8048410350494155E-4</v>
      </c>
      <c r="AE3576">
        <f>ROW()</f>
        <v>3576</v>
      </c>
      <c r="AF3576">
        <f t="shared" si="676"/>
        <v>0.94488671157379067</v>
      </c>
      <c r="AG3576">
        <f>AG3575*(1-(AG$1+AG$5))^($A3576-$A3575)*(1+2*(E3576/E3575-1))</f>
        <v>11.281462265371896</v>
      </c>
      <c r="AK3576">
        <f t="shared" si="673"/>
        <v>12.777029855440333</v>
      </c>
    </row>
    <row r="3577" spans="1:37" x14ac:dyDescent="0.25">
      <c r="A3577" s="1">
        <v>43252</v>
      </c>
      <c r="B3577">
        <v>13.46</v>
      </c>
      <c r="C3577">
        <v>15.27</v>
      </c>
      <c r="D3577">
        <v>59.5246</v>
      </c>
      <c r="E3577">
        <v>51.997599999999998</v>
      </c>
      <c r="F3577">
        <v>11470.907891999999</v>
      </c>
      <c r="G3577">
        <v>10022.531290999999</v>
      </c>
      <c r="H3577">
        <f>(1/(1-91/360*VLOOKUP($A3577,Tbills!$B$4:$C$974,2,1)/100))^((1)/91)-1</f>
        <v>5.2766771128531786E-5</v>
      </c>
      <c r="I3577" s="2">
        <f t="shared" si="671"/>
        <v>35.185947043257293</v>
      </c>
      <c r="J3577">
        <f>VLOOKUP(A3577,'VXX-IV'!A$1:C$4500,3,0)</f>
        <v>35.200000000000003</v>
      </c>
      <c r="K3577" s="10">
        <f t="shared" si="663"/>
        <v>-3.9923172564515497E-4</v>
      </c>
      <c r="L3577">
        <f t="shared" si="666"/>
        <v>49.143880315870042</v>
      </c>
      <c r="M3577">
        <v>4.92</v>
      </c>
      <c r="O3577">
        <f t="shared" si="667"/>
        <v>57.978140371176075</v>
      </c>
      <c r="P3577">
        <f>VLOOKUP(A3577,'UVXY-IV'!A$1:G$5000,4,0)</f>
        <v>57.920499999999997</v>
      </c>
      <c r="Q3577">
        <f t="shared" ref="Q3577:Q3640" si="679">O3577/P3577-1</f>
        <v>9.9516356343731793E-4</v>
      </c>
      <c r="R3577">
        <f t="shared" si="668"/>
        <v>53.335418025906968</v>
      </c>
      <c r="S3577">
        <f>VLOOKUP(A3577,'SVXY-IV'!A$1:G$5000,4,0)</f>
        <v>52.970799999999997</v>
      </c>
      <c r="T3577">
        <f t="shared" ref="T3577:T3640" si="680">R3577/S3577-1</f>
        <v>6.8833777459840206E-3</v>
      </c>
      <c r="U3577" s="2">
        <f t="shared" si="672"/>
        <v>18.705526498990874</v>
      </c>
      <c r="V3577">
        <f>VLOOKUP(A3577,'VXZ-IV'!A$1:C$4500,3,0)</f>
        <v>18.71</v>
      </c>
      <c r="W3577" s="10">
        <f t="shared" si="677"/>
        <v>-2.3909679364653158E-4</v>
      </c>
      <c r="X3577">
        <f t="shared" si="669"/>
        <v>74.292342757514803</v>
      </c>
      <c r="AA3577" s="10" t="e">
        <f t="shared" si="678"/>
        <v>#DIV/0!</v>
      </c>
      <c r="AB3577">
        <f t="shared" si="670"/>
        <v>29.035317177535791</v>
      </c>
      <c r="AC3577">
        <f>VLOOKUP(A3577,'VIXY-IV'!A$1:E$2000,4,0)</f>
        <v>29.0608</v>
      </c>
      <c r="AD3577" s="10">
        <f t="shared" si="675"/>
        <v>-8.7687959258553327E-4</v>
      </c>
      <c r="AE3577">
        <f>ROW()</f>
        <v>3577</v>
      </c>
      <c r="AF3577">
        <f t="shared" si="676"/>
        <v>0.88146692861820575</v>
      </c>
      <c r="AG3577">
        <f>AG3576*(1-(AG$1+AG$5))^($A3577-$A3576)*(1+2*(E3577/E3576-1))</f>
        <v>10.03613986862551</v>
      </c>
      <c r="AK3577">
        <f t="shared" si="673"/>
        <v>13.481416916362573</v>
      </c>
    </row>
    <row r="3578" spans="1:37" x14ac:dyDescent="0.25">
      <c r="A3578" s="1">
        <v>43255</v>
      </c>
      <c r="B3578">
        <v>12.74</v>
      </c>
      <c r="C3578">
        <v>14.9</v>
      </c>
      <c r="D3578">
        <v>57.523099999999999</v>
      </c>
      <c r="E3578">
        <v>50.240900000000003</v>
      </c>
      <c r="F3578">
        <v>11221.219555</v>
      </c>
      <c r="G3578">
        <v>9802.7832510000007</v>
      </c>
      <c r="H3578">
        <f>(1/(1-91/360*VLOOKUP($A3578,Tbills!$B$4:$C$974,2,1)/100))^((1)/91)-1</f>
        <v>5.3185510258790814E-5</v>
      </c>
      <c r="I3578" s="2">
        <f t="shared" si="671"/>
        <v>34.000340979029446</v>
      </c>
      <c r="J3578">
        <f>VLOOKUP(A3578,'VXX-IV'!A$1:C$4500,3,0)</f>
        <v>34.01</v>
      </c>
      <c r="K3578" s="10">
        <f t="shared" si="663"/>
        <v>-2.8400532109829069E-4</v>
      </c>
      <c r="L3578">
        <f t="shared" si="666"/>
        <v>45.824398906206078</v>
      </c>
      <c r="M3578">
        <v>4.59</v>
      </c>
      <c r="O3578">
        <f t="shared" si="667"/>
        <v>55.034454118296864</v>
      </c>
      <c r="P3578">
        <f>VLOOKUP(A3578,'UVXY-IV'!A$1:G$5000,4,0)</f>
        <v>54.978499999999997</v>
      </c>
      <c r="Q3578">
        <f t="shared" si="679"/>
        <v>1.0177454513466966E-3</v>
      </c>
      <c r="R3578">
        <f t="shared" si="668"/>
        <v>54.229011605912184</v>
      </c>
      <c r="S3578">
        <f>VLOOKUP(A3578,'SVXY-IV'!A$1:G$5000,4,0)</f>
        <v>53.861199999999997</v>
      </c>
      <c r="T3578">
        <f t="shared" si="680"/>
        <v>6.8288787830979025E-3</v>
      </c>
      <c r="U3578" s="2">
        <f t="shared" si="672"/>
        <v>18.297023029483245</v>
      </c>
      <c r="V3578">
        <f>VLOOKUP(A3578,'VXZ-IV'!A$1:C$4500,3,0)</f>
        <v>18.3</v>
      </c>
      <c r="W3578" s="10">
        <f t="shared" si="677"/>
        <v>-1.626759845221315E-4</v>
      </c>
      <c r="X3578">
        <f t="shared" si="669"/>
        <v>75.9249219812896</v>
      </c>
      <c r="AA3578" s="10" t="e">
        <f t="shared" si="678"/>
        <v>#DIV/0!</v>
      </c>
      <c r="AB3578">
        <f t="shared" si="670"/>
        <v>28.054063665541989</v>
      </c>
      <c r="AC3578">
        <f>VLOOKUP(A3578,'VIXY-IV'!A$1:E$2000,4,0)</f>
        <v>28.078499999999998</v>
      </c>
      <c r="AD3578" s="10">
        <f t="shared" si="675"/>
        <v>-8.7028632077956747E-4</v>
      </c>
      <c r="AE3578">
        <f>ROW()</f>
        <v>3578</v>
      </c>
      <c r="AF3578">
        <f t="shared" si="676"/>
        <v>0.85503355704697981</v>
      </c>
      <c r="AG3578">
        <f>AG3577*(1-(AG$1+AG$5))^($A3578-$A3577)*(1+2*(E3578/E3577-1))</f>
        <v>9.3570668954129932</v>
      </c>
      <c r="AK3578">
        <f t="shared" si="673"/>
        <v>13.934929243440742</v>
      </c>
    </row>
    <row r="3579" spans="1:37" x14ac:dyDescent="0.25">
      <c r="A3579" s="1">
        <v>43256</v>
      </c>
      <c r="B3579">
        <v>12.4</v>
      </c>
      <c r="C3579">
        <v>14.72</v>
      </c>
      <c r="D3579">
        <v>56.648099999999999</v>
      </c>
      <c r="E3579">
        <v>49.473999999999997</v>
      </c>
      <c r="F3579">
        <v>11091.071083000001</v>
      </c>
      <c r="G3579">
        <v>9688.5650399999995</v>
      </c>
      <c r="H3579">
        <f>(1/(1-91/360*VLOOKUP($A3579,Tbills!$B$4:$C$974,2,1)/100))^((1)/91)-1</f>
        <v>5.3185510258790814E-5</v>
      </c>
      <c r="I3579" s="2">
        <f t="shared" si="671"/>
        <v>33.482335822309047</v>
      </c>
      <c r="J3579">
        <f>VLOOKUP(A3579,'VXX-IV'!A$1:C$4500,3,0)</f>
        <v>33.49</v>
      </c>
      <c r="K3579" s="10">
        <f t="shared" si="663"/>
        <v>-2.2884973696490896E-4</v>
      </c>
      <c r="L3579">
        <f t="shared" si="666"/>
        <v>44.425784394435553</v>
      </c>
      <c r="M3579">
        <v>4.45</v>
      </c>
      <c r="O3579">
        <f t="shared" si="667"/>
        <v>53.772535503628099</v>
      </c>
      <c r="P3579">
        <f>VLOOKUP(A3579,'UVXY-IV'!A$1:G$5000,4,0)</f>
        <v>53.718000000000004</v>
      </c>
      <c r="Q3579">
        <f t="shared" si="679"/>
        <v>1.0152184300997735E-3</v>
      </c>
      <c r="R3579">
        <f t="shared" si="668"/>
        <v>54.64042962419893</v>
      </c>
      <c r="S3579">
        <f>VLOOKUP(A3579,'SVXY-IV'!A$1:G$5000,4,0)</f>
        <v>54.269199999999998</v>
      </c>
      <c r="T3579">
        <f t="shared" si="680"/>
        <v>6.8405214043865126E-3</v>
      </c>
      <c r="U3579" s="2">
        <f t="shared" si="672"/>
        <v>18.08436541047212</v>
      </c>
      <c r="V3579">
        <f>VLOOKUP(A3579,'VXZ-IV'!A$1:C$4500,3,0)</f>
        <v>18.09</v>
      </c>
      <c r="W3579" s="10">
        <f t="shared" si="677"/>
        <v>-3.1147537467546282E-4</v>
      </c>
      <c r="X3579">
        <f t="shared" si="669"/>
        <v>76.810813843988456</v>
      </c>
      <c r="AA3579" s="10" t="e">
        <f t="shared" si="678"/>
        <v>#DIV/0!</v>
      </c>
      <c r="AB3579">
        <f t="shared" si="670"/>
        <v>27.625729579337076</v>
      </c>
      <c r="AC3579">
        <f>VLOOKUP(A3579,'VIXY-IV'!A$1:E$2000,4,0)</f>
        <v>27.649799999999999</v>
      </c>
      <c r="AD3579" s="10">
        <f t="shared" si="675"/>
        <v>-8.7054592304192102E-4</v>
      </c>
      <c r="AE3579">
        <f>ROW()</f>
        <v>3579</v>
      </c>
      <c r="AF3579">
        <f t="shared" si="676"/>
        <v>0.84239130434782605</v>
      </c>
      <c r="AG3579">
        <f>AG3578*(1-(AG$1+AG$5))^($A3579-$A3578)*(1+2*(E3579/E3578-1))</f>
        <v>9.0711001324102334</v>
      </c>
      <c r="AK3579">
        <f t="shared" si="673"/>
        <v>14.146979424572404</v>
      </c>
    </row>
    <row r="3580" spans="1:37" x14ac:dyDescent="0.25">
      <c r="A3580" s="1">
        <v>43257</v>
      </c>
      <c r="B3580">
        <v>11.64</v>
      </c>
      <c r="C3580">
        <v>14.19</v>
      </c>
      <c r="D3580">
        <v>54.6828</v>
      </c>
      <c r="E3580">
        <v>47.754899999999999</v>
      </c>
      <c r="F3580">
        <v>10907.804469000001</v>
      </c>
      <c r="G3580">
        <v>9527.9578600000004</v>
      </c>
      <c r="H3580">
        <f>(1/(1-91/360*VLOOKUP($A3580,Tbills!$B$4:$C$974,2,1)/100))^((1)/91)-1</f>
        <v>5.3185510258790814E-5</v>
      </c>
      <c r="I3580" s="2">
        <f t="shared" si="671"/>
        <v>32.319940637888436</v>
      </c>
      <c r="J3580">
        <f>VLOOKUP(A3580,'VXX-IV'!A$1:C$4500,3,0)</f>
        <v>32.33</v>
      </c>
      <c r="K3580" s="10">
        <f t="shared" si="663"/>
        <v>-3.1114636905538173E-4</v>
      </c>
      <c r="L3580">
        <f t="shared" si="666"/>
        <v>41.338740465639191</v>
      </c>
      <c r="M3580">
        <v>4.1399999999999997</v>
      </c>
      <c r="O3580">
        <f t="shared" si="667"/>
        <v>50.968122561452688</v>
      </c>
      <c r="P3580">
        <f>VLOOKUP(A3580,'UVXY-IV'!A$1:G$5000,4,0)</f>
        <v>50.914000000000001</v>
      </c>
      <c r="Q3580">
        <f t="shared" si="679"/>
        <v>1.0630192373941583E-3</v>
      </c>
      <c r="R3580">
        <f t="shared" si="668"/>
        <v>55.587227034119941</v>
      </c>
      <c r="S3580">
        <f>VLOOKUP(A3580,'SVXY-IV'!A$1:G$5000,4,0)</f>
        <v>55.200400000000002</v>
      </c>
      <c r="T3580">
        <f t="shared" si="680"/>
        <v>7.0076853450327103E-3</v>
      </c>
      <c r="U3580" s="2">
        <f t="shared" si="672"/>
        <v>17.785109341401004</v>
      </c>
      <c r="V3580">
        <f>VLOOKUP(A3580,'VXZ-IV'!A$1:C$4500,3,0)</f>
        <v>17.79</v>
      </c>
      <c r="W3580" s="10">
        <f t="shared" si="677"/>
        <v>-2.7491054519368507E-4</v>
      </c>
      <c r="X3580">
        <f t="shared" si="669"/>
        <v>78.085370316184409</v>
      </c>
      <c r="AA3580" s="10" t="e">
        <f t="shared" si="678"/>
        <v>#DIV/0!</v>
      </c>
      <c r="AB3580">
        <f t="shared" si="670"/>
        <v>26.665702867330769</v>
      </c>
      <c r="AC3580">
        <f>VLOOKUP(A3580,'VIXY-IV'!A$1:E$2000,4,0)</f>
        <v>26.688800000000001</v>
      </c>
      <c r="AD3580" s="10">
        <f t="shared" si="675"/>
        <v>-8.6542417303259178E-4</v>
      </c>
      <c r="AE3580">
        <f>ROW()</f>
        <v>3580</v>
      </c>
      <c r="AF3580">
        <f t="shared" si="676"/>
        <v>0.82029598308668084</v>
      </c>
      <c r="AG3580">
        <f>AG3579*(1-(AG$1+AG$5))^($A3580-$A3579)*(1+2*(E3580/E3579-1))</f>
        <v>8.440418787328996</v>
      </c>
      <c r="AK3580">
        <f t="shared" si="673"/>
        <v>14.63787042134088</v>
      </c>
    </row>
    <row r="3581" spans="1:37" x14ac:dyDescent="0.25">
      <c r="A3581" s="1">
        <v>43258</v>
      </c>
      <c r="B3581">
        <v>12.13</v>
      </c>
      <c r="C3581">
        <v>14.43</v>
      </c>
      <c r="D3581">
        <v>55.084899999999998</v>
      </c>
      <c r="E3581">
        <v>48.103499999999997</v>
      </c>
      <c r="F3581">
        <v>10971.877581000001</v>
      </c>
      <c r="G3581">
        <v>9583.4189189999997</v>
      </c>
      <c r="H3581">
        <f>(1/(1-91/360*VLOOKUP($A3581,Tbills!$B$4:$C$974,2,1)/100))^((1)/91)-1</f>
        <v>5.3185510258790814E-5</v>
      </c>
      <c r="I3581" s="2">
        <f t="shared" si="671"/>
        <v>32.556805558546067</v>
      </c>
      <c r="J3581">
        <f>VLOOKUP(A3581,'VXX-IV'!A$1:C$4500,3,0)</f>
        <v>32.57</v>
      </c>
      <c r="K3581" s="10">
        <f t="shared" ref="K3581:K3644" si="681">I3581/J3581-1</f>
        <v>-4.0511026877287915E-4</v>
      </c>
      <c r="L3581">
        <f t="shared" si="666"/>
        <v>41.942602131052936</v>
      </c>
      <c r="M3581">
        <v>4.2</v>
      </c>
      <c r="O3581">
        <f t="shared" si="667"/>
        <v>51.524469898932693</v>
      </c>
      <c r="P3581">
        <f>VLOOKUP(A3581,'UVXY-IV'!A$1:G$5000,4,0)</f>
        <v>51.475000000000001</v>
      </c>
      <c r="Q3581">
        <f t="shared" si="679"/>
        <v>9.6104708951316731E-4</v>
      </c>
      <c r="R3581">
        <f t="shared" si="668"/>
        <v>55.381836248004042</v>
      </c>
      <c r="S3581">
        <f>VLOOKUP(A3581,'SVXY-IV'!A$1:G$5000,4,0)</f>
        <v>55.011200000000002</v>
      </c>
      <c r="T3581">
        <f t="shared" si="680"/>
        <v>6.7374688791379533E-3</v>
      </c>
      <c r="U3581" s="2">
        <f t="shared" si="672"/>
        <v>17.889143952056951</v>
      </c>
      <c r="V3581">
        <f>VLOOKUP(A3581,'VXZ-IV'!A$1:C$4500,3,0)</f>
        <v>17.89</v>
      </c>
      <c r="W3581" s="10">
        <f t="shared" si="677"/>
        <v>-4.7850639633861825E-5</v>
      </c>
      <c r="X3581">
        <f t="shared" si="669"/>
        <v>77.632102634762688</v>
      </c>
      <c r="AA3581" s="10" t="e">
        <f t="shared" si="678"/>
        <v>#DIV/0!</v>
      </c>
      <c r="AB3581">
        <f t="shared" si="670"/>
        <v>26.860255298162681</v>
      </c>
      <c r="AC3581">
        <f>VLOOKUP(A3581,'VIXY-IV'!A$1:E$2000,4,0)</f>
        <v>26.886500000000002</v>
      </c>
      <c r="AD3581" s="10">
        <f t="shared" si="675"/>
        <v>-9.7612935254942634E-4</v>
      </c>
      <c r="AE3581">
        <f>ROW()</f>
        <v>3581</v>
      </c>
      <c r="AF3581">
        <f t="shared" si="676"/>
        <v>0.84060984060984068</v>
      </c>
      <c r="AG3581">
        <f>AG3580*(1-(AG$1+AG$5))^($A3581-$A3580)*(1+2*(E3581/E3580-1))</f>
        <v>8.5633565114375081</v>
      </c>
      <c r="AK3581">
        <f t="shared" si="673"/>
        <v>14.530340481388514</v>
      </c>
    </row>
    <row r="3582" spans="1:37" x14ac:dyDescent="0.25">
      <c r="A3582" s="1">
        <v>43259</v>
      </c>
      <c r="B3582">
        <v>12.18</v>
      </c>
      <c r="C3582">
        <v>14.6</v>
      </c>
      <c r="D3582">
        <v>55.419499999999999</v>
      </c>
      <c r="E3582">
        <v>48.393099999999997</v>
      </c>
      <c r="F3582">
        <v>10982.07546</v>
      </c>
      <c r="G3582">
        <v>9591.8165869999993</v>
      </c>
      <c r="H3582">
        <f>(1/(1-91/360*VLOOKUP($A3582,Tbills!$B$4:$C$974,2,1)/100))^((1)/91)-1</f>
        <v>5.3185510258790814E-5</v>
      </c>
      <c r="I3582" s="2">
        <f t="shared" si="671"/>
        <v>32.753765384583836</v>
      </c>
      <c r="J3582">
        <f>VLOOKUP(A3582,'VXX-IV'!A$1:C$4500,3,0)</f>
        <v>32.76</v>
      </c>
      <c r="K3582" s="10">
        <f t="shared" si="681"/>
        <v>-1.9031182589013262E-4</v>
      </c>
      <c r="L3582">
        <f t="shared" si="666"/>
        <v>42.447959317381617</v>
      </c>
      <c r="M3582">
        <v>42.5</v>
      </c>
      <c r="O3582">
        <f t="shared" si="667"/>
        <v>51.98801107933636</v>
      </c>
      <c r="P3582">
        <f>VLOOKUP(A3582,'UVXY-IV'!A$1:G$5000,4,0)</f>
        <v>51.938000000000002</v>
      </c>
      <c r="Q3582">
        <f t="shared" si="679"/>
        <v>9.6289959829709559E-4</v>
      </c>
      <c r="R3582">
        <f t="shared" si="668"/>
        <v>55.212631148797399</v>
      </c>
      <c r="S3582">
        <f>VLOOKUP(A3582,'SVXY-IV'!A$1:G$5000,4,0)</f>
        <v>54.8444</v>
      </c>
      <c r="T3582">
        <f t="shared" si="680"/>
        <v>6.714106614301496E-3</v>
      </c>
      <c r="U3582" s="2">
        <f t="shared" si="672"/>
        <v>17.905334520292957</v>
      </c>
      <c r="V3582">
        <f>VLOOKUP(A3582,'VXZ-IV'!A$1:C$4500,3,0)</f>
        <v>17.91</v>
      </c>
      <c r="W3582" s="10">
        <f t="shared" si="677"/>
        <v>-2.6049579603815154E-4</v>
      </c>
      <c r="X3582">
        <f t="shared" si="669"/>
        <v>77.565332384269979</v>
      </c>
      <c r="AA3582" s="10" t="e">
        <f t="shared" si="678"/>
        <v>#DIV/0!</v>
      </c>
      <c r="AB3582">
        <f t="shared" si="670"/>
        <v>27.021861693441561</v>
      </c>
      <c r="AC3582">
        <f>VLOOKUP(A3582,'VIXY-IV'!A$1:E$2000,4,0)</f>
        <v>27.048300000000001</v>
      </c>
      <c r="AD3582" s="10">
        <f t="shared" si="675"/>
        <v>-9.7744799334675836E-4</v>
      </c>
      <c r="AE3582">
        <f>ROW()</f>
        <v>3582</v>
      </c>
      <c r="AF3582">
        <f t="shared" ref="AF3582:AF3613" si="682">B3582/C3582</f>
        <v>0.83424657534246571</v>
      </c>
      <c r="AG3582">
        <f>AG3581*(1-(AG$1+AG$5))^($A3582-$A3581)*(1+2*(E3582/E3581-1))</f>
        <v>8.6661733035618358</v>
      </c>
      <c r="AK3582">
        <f t="shared" si="673"/>
        <v>14.442190036468059</v>
      </c>
    </row>
    <row r="3583" spans="1:37" x14ac:dyDescent="0.25">
      <c r="A3583" s="1">
        <v>43262</v>
      </c>
      <c r="B3583">
        <v>12.35</v>
      </c>
      <c r="C3583">
        <v>14.55</v>
      </c>
      <c r="D3583">
        <v>54.204500000000003</v>
      </c>
      <c r="E3583">
        <v>47.324399999999997</v>
      </c>
      <c r="F3583">
        <v>10951.637812999999</v>
      </c>
      <c r="G3583">
        <v>9563.7016289999992</v>
      </c>
      <c r="H3583">
        <f>(1/(1-91/360*VLOOKUP($A3583,Tbills!$B$4:$C$974,2,1)/100))^((1)/91)-1</f>
        <v>5.3185510258790814E-5</v>
      </c>
      <c r="I3583" s="2">
        <f t="shared" si="671"/>
        <v>32.033338574353877</v>
      </c>
      <c r="J3583">
        <f>VLOOKUP(A3583,'VXX-IV'!A$1:C$4500,3,0)</f>
        <v>32.04</v>
      </c>
      <c r="K3583" s="10">
        <f t="shared" si="681"/>
        <v>-2.0790966436090574E-4</v>
      </c>
      <c r="L3583">
        <f t="shared" si="666"/>
        <v>40.574112375270381</v>
      </c>
      <c r="M3583">
        <v>40.619999999999997</v>
      </c>
      <c r="O3583">
        <f t="shared" si="667"/>
        <v>50.260796025648055</v>
      </c>
      <c r="P3583">
        <f>VLOOKUP(A3583,'UVXY-IV'!A$1:G$5000,4,0)</f>
        <v>50.210999999999999</v>
      </c>
      <c r="Q3583">
        <f t="shared" si="679"/>
        <v>9.9173538961694341E-4</v>
      </c>
      <c r="R3583">
        <f t="shared" si="668"/>
        <v>55.814711403460372</v>
      </c>
      <c r="S3583">
        <f>VLOOKUP(A3583,'SVXY-IV'!A$1:G$5000,4,0)</f>
        <v>55.447600000000001</v>
      </c>
      <c r="T3583">
        <f t="shared" si="680"/>
        <v>6.6208709386947895E-3</v>
      </c>
      <c r="U3583" s="2">
        <f t="shared" si="672"/>
        <v>17.854402415340857</v>
      </c>
      <c r="V3583">
        <f>VLOOKUP(A3583,'VXZ-IV'!A$1:C$4500,3,0)</f>
        <v>17.86</v>
      </c>
      <c r="W3583" s="10">
        <f t="shared" si="677"/>
        <v>-3.1341459457678855E-4</v>
      </c>
      <c r="X3583">
        <f t="shared" si="669"/>
        <v>77.796467839745333</v>
      </c>
      <c r="AA3583" s="10" t="e">
        <f t="shared" si="678"/>
        <v>#DIV/0!</v>
      </c>
      <c r="AB3583">
        <f t="shared" si="670"/>
        <v>26.424819642933659</v>
      </c>
      <c r="AC3583">
        <f>VLOOKUP(A3583,'VIXY-IV'!A$1:E$2000,4,0)</f>
        <v>26.450700000000001</v>
      </c>
      <c r="AD3583" s="10">
        <f t="shared" si="675"/>
        <v>-9.7843751077819618E-4</v>
      </c>
      <c r="AE3583">
        <f>ROW()</f>
        <v>3583</v>
      </c>
      <c r="AF3583">
        <f t="shared" si="682"/>
        <v>0.84879725085910651</v>
      </c>
      <c r="AG3583">
        <f>AG3582*(1-(AG$1+AG$5))^($A3583-$A3582)*(1+2*(E3583/E3582-1))</f>
        <v>8.28257310553394</v>
      </c>
      <c r="AK3583">
        <f t="shared" si="673"/>
        <v>14.759064998171722</v>
      </c>
    </row>
    <row r="3584" spans="1:37" x14ac:dyDescent="0.25">
      <c r="A3584" s="1">
        <v>43263</v>
      </c>
      <c r="B3584">
        <v>12.34</v>
      </c>
      <c r="C3584">
        <v>14.59</v>
      </c>
      <c r="D3584">
        <v>53.960099999999997</v>
      </c>
      <c r="E3584">
        <v>47.108499999999999</v>
      </c>
      <c r="F3584">
        <v>10960.864036999999</v>
      </c>
      <c r="G3584">
        <v>9571.2499329999991</v>
      </c>
      <c r="H3584">
        <f>(1/(1-91/360*VLOOKUP($A3584,Tbills!$B$4:$C$974,2,1)/100))^((1)/91)-1</f>
        <v>5.3185510258790814E-5</v>
      </c>
      <c r="I3584" s="2">
        <f t="shared" si="671"/>
        <v>31.888127466899</v>
      </c>
      <c r="J3584">
        <f>VLOOKUP(A3584,'VXX-IV'!A$1:C$4500,3,0)</f>
        <v>31.9</v>
      </c>
      <c r="K3584" s="10">
        <f t="shared" si="681"/>
        <v>-3.7217972103442687E-4</v>
      </c>
      <c r="L3584">
        <f t="shared" si="666"/>
        <v>40.204224564488534</v>
      </c>
      <c r="M3584">
        <v>40.25</v>
      </c>
      <c r="O3584">
        <f t="shared" si="667"/>
        <v>49.91516957157134</v>
      </c>
      <c r="P3584">
        <f>VLOOKUP(A3584,'UVXY-IV'!A$1:G$5000,4,0)</f>
        <v>49.866</v>
      </c>
      <c r="Q3584">
        <f t="shared" si="679"/>
        <v>9.8603400255359297E-4</v>
      </c>
      <c r="R3584">
        <f t="shared" si="668"/>
        <v>55.939499463600626</v>
      </c>
      <c r="S3584">
        <f>VLOOKUP(A3584,'SVXY-IV'!A$1:G$5000,4,0)</f>
        <v>55.570399999999999</v>
      </c>
      <c r="T3584">
        <f t="shared" si="680"/>
        <v>6.6420155982434004E-3</v>
      </c>
      <c r="U3584" s="2">
        <f t="shared" si="672"/>
        <v>17.869008163234952</v>
      </c>
      <c r="V3584">
        <f>VLOOKUP(A3584,'VXZ-IV'!A$1:C$4500,3,0)</f>
        <v>17.87</v>
      </c>
      <c r="W3584" s="10">
        <f t="shared" si="677"/>
        <v>-5.5502896757042564E-5</v>
      </c>
      <c r="X3584">
        <f t="shared" si="669"/>
        <v>77.7363249836378</v>
      </c>
      <c r="AA3584" s="10" t="e">
        <f t="shared" si="678"/>
        <v>#DIV/0!</v>
      </c>
      <c r="AB3584">
        <f t="shared" si="670"/>
        <v>26.304167125361033</v>
      </c>
      <c r="AC3584">
        <f>VLOOKUP(A3584,'VIXY-IV'!A$1:E$2000,4,0)</f>
        <v>26.33</v>
      </c>
      <c r="AD3584" s="10">
        <f t="shared" si="675"/>
        <v>-9.8111943178746941E-4</v>
      </c>
      <c r="AE3584">
        <f>ROW()</f>
        <v>3584</v>
      </c>
      <c r="AF3584">
        <f t="shared" si="682"/>
        <v>0.84578478409869773</v>
      </c>
      <c r="AG3584">
        <f>AG3583*(1-(AG$1+AG$5))^($A3584-$A3583)*(1+2*(E3584/E3583-1))</f>
        <v>8.2067242131087017</v>
      </c>
      <c r="AK3584">
        <f t="shared" si="673"/>
        <v>14.825707206556215</v>
      </c>
    </row>
    <row r="3585" spans="1:37" x14ac:dyDescent="0.25">
      <c r="A3585" s="1">
        <v>43264</v>
      </c>
      <c r="B3585">
        <v>12.94</v>
      </c>
      <c r="C3585">
        <v>14.92</v>
      </c>
      <c r="D3585">
        <v>55.113</v>
      </c>
      <c r="E3585">
        <v>48.112499999999997</v>
      </c>
      <c r="F3585">
        <v>11074.232838</v>
      </c>
      <c r="G3585">
        <v>9669.7368289999995</v>
      </c>
      <c r="H3585">
        <f>(1/(1-91/360*VLOOKUP($A3585,Tbills!$B$4:$C$974,2,1)/100))^((1)/91)-1</f>
        <v>5.3185510258790814E-5</v>
      </c>
      <c r="I3585" s="2">
        <f t="shared" si="671"/>
        <v>32.568648245347838</v>
      </c>
      <c r="J3585">
        <f>VLOOKUP(A3585,'VXX-IV'!A$1:C$4500,3,0)</f>
        <v>32.58</v>
      </c>
      <c r="K3585" s="10">
        <f t="shared" si="681"/>
        <v>-3.4842709184046416E-4</v>
      </c>
      <c r="L3585">
        <f t="shared" si="666"/>
        <v>41.918264302940777</v>
      </c>
      <c r="M3585">
        <v>41.97</v>
      </c>
      <c r="O3585">
        <f t="shared" si="667"/>
        <v>51.509159451207104</v>
      </c>
      <c r="P3585">
        <f>VLOOKUP(A3585,'UVXY-IV'!A$1:G$5000,4,0)</f>
        <v>51.459000000000003</v>
      </c>
      <c r="Q3585">
        <f t="shared" si="679"/>
        <v>9.7474593768054341E-4</v>
      </c>
      <c r="R3585">
        <f t="shared" si="668"/>
        <v>55.340892292113857</v>
      </c>
      <c r="S3585">
        <f>VLOOKUP(A3585,'SVXY-IV'!A$1:G$5000,4,0)</f>
        <v>54.978400000000001</v>
      </c>
      <c r="T3585">
        <f t="shared" si="680"/>
        <v>6.5933583391633022E-3</v>
      </c>
      <c r="U3585" s="2">
        <f t="shared" si="672"/>
        <v>18.053388050534529</v>
      </c>
      <c r="V3585">
        <f>VLOOKUP(A3585,'VXZ-IV'!A$1:C$4500,3,0)</f>
        <v>18.059999999999999</v>
      </c>
      <c r="W3585" s="10">
        <f t="shared" si="677"/>
        <v>-3.6611015866383489E-4</v>
      </c>
      <c r="X3585">
        <f t="shared" si="669"/>
        <v>76.937674789564952</v>
      </c>
      <c r="AA3585" s="10" t="e">
        <f t="shared" si="678"/>
        <v>#DIV/0!</v>
      </c>
      <c r="AB3585">
        <f t="shared" si="670"/>
        <v>26.864673536649324</v>
      </c>
      <c r="AC3585">
        <f>VLOOKUP(A3585,'VIXY-IV'!A$1:E$2000,4,0)</f>
        <v>26.890999999999998</v>
      </c>
      <c r="AD3585" s="10">
        <f t="shared" si="675"/>
        <v>-9.7900648360693676E-4</v>
      </c>
      <c r="AE3585">
        <f>ROW()</f>
        <v>3585</v>
      </c>
      <c r="AF3585">
        <f t="shared" si="682"/>
        <v>0.86729222520107241</v>
      </c>
      <c r="AG3585">
        <f>AG3584*(1-(AG$1+AG$5))^($A3585-$A3584)*(1+2*(E3585/E3584-1))</f>
        <v>8.5562475218192624</v>
      </c>
      <c r="AK3585">
        <f t="shared" si="673"/>
        <v>14.509058496368297</v>
      </c>
    </row>
    <row r="3586" spans="1:37" x14ac:dyDescent="0.25">
      <c r="A3586" s="1">
        <v>43265</v>
      </c>
      <c r="B3586">
        <v>12.12</v>
      </c>
      <c r="C3586">
        <v>14.4</v>
      </c>
      <c r="D3586">
        <v>53.117199999999997</v>
      </c>
      <c r="E3586">
        <v>46.367600000000003</v>
      </c>
      <c r="F3586">
        <v>10908.861822999999</v>
      </c>
      <c r="G3586">
        <v>9524.824799</v>
      </c>
      <c r="H3586">
        <f>(1/(1-91/360*VLOOKUP($A3586,Tbills!$B$4:$C$974,2,1)/100))^((1)/91)-1</f>
        <v>5.3185510258790814E-5</v>
      </c>
      <c r="I3586" s="2">
        <f t="shared" si="671"/>
        <v>31.388478582250833</v>
      </c>
      <c r="J3586">
        <f>VLOOKUP(A3586,'VXX-IV'!A$1:C$4500,3,0)</f>
        <v>31.4</v>
      </c>
      <c r="K3586" s="10">
        <f t="shared" si="681"/>
        <v>-3.6692413213901265E-4</v>
      </c>
      <c r="L3586">
        <f t="shared" si="666"/>
        <v>38.878068261000735</v>
      </c>
      <c r="M3586">
        <v>38.93</v>
      </c>
      <c r="O3586">
        <f t="shared" si="667"/>
        <v>48.705387698955896</v>
      </c>
      <c r="P3586">
        <f>VLOOKUP(A3586,'UVXY-IV'!A$1:G$5000,4,0)</f>
        <v>48.655000000000001</v>
      </c>
      <c r="Q3586">
        <f t="shared" si="679"/>
        <v>1.0356119403123198E-3</v>
      </c>
      <c r="R3586">
        <f t="shared" si="668"/>
        <v>56.341871564945542</v>
      </c>
      <c r="S3586">
        <f>VLOOKUP(A3586,'SVXY-IV'!A$1:G$5000,4,0)</f>
        <v>55.972799999999999</v>
      </c>
      <c r="T3586">
        <f t="shared" si="680"/>
        <v>6.5937663462529716E-3</v>
      </c>
      <c r="U3586" s="2">
        <f t="shared" si="672"/>
        <v>17.783363996029724</v>
      </c>
      <c r="V3586">
        <f>VLOOKUP(A3586,'VXZ-IV'!A$1:C$4500,3,0)</f>
        <v>17.79</v>
      </c>
      <c r="W3586" s="10">
        <f t="shared" si="677"/>
        <v>-3.7301877292161834E-4</v>
      </c>
      <c r="X3586">
        <f t="shared" si="669"/>
        <v>78.091938563303543</v>
      </c>
      <c r="AA3586" s="10" t="e">
        <f t="shared" si="678"/>
        <v>#DIV/0!</v>
      </c>
      <c r="AB3586">
        <f t="shared" si="670"/>
        <v>25.890272676730021</v>
      </c>
      <c r="AC3586">
        <f>VLOOKUP(A3586,'VIXY-IV'!A$1:E$2000,4,0)</f>
        <v>25.915800000000001</v>
      </c>
      <c r="AD3586" s="10">
        <f t="shared" si="675"/>
        <v>-9.8501004290740823E-4</v>
      </c>
      <c r="AE3586">
        <f>ROW()</f>
        <v>3586</v>
      </c>
      <c r="AF3586">
        <f t="shared" si="682"/>
        <v>0.84166666666666656</v>
      </c>
      <c r="AG3586">
        <f>AG3585*(1-(AG$1+AG$5))^($A3586-$A3585)*(1+2*(E3586/E3585-1))</f>
        <v>7.9353598349349559</v>
      </c>
      <c r="AK3586">
        <f t="shared" si="673"/>
        <v>15.034559443438097</v>
      </c>
    </row>
    <row r="3587" spans="1:37" x14ac:dyDescent="0.25">
      <c r="A3587" s="1">
        <v>43266</v>
      </c>
      <c r="B3587">
        <v>11.98</v>
      </c>
      <c r="C3587">
        <v>14.42</v>
      </c>
      <c r="D3587">
        <v>53.2425</v>
      </c>
      <c r="E3587">
        <v>46.474499999999999</v>
      </c>
      <c r="F3587">
        <v>10888.59202</v>
      </c>
      <c r="G3587">
        <v>9506.6200989999998</v>
      </c>
      <c r="H3587">
        <f>(1/(1-91/360*VLOOKUP($A3587,Tbills!$B$4:$C$974,2,1)/100))^((1)/91)-1</f>
        <v>5.3185510258790814E-5</v>
      </c>
      <c r="I3587" s="2">
        <f t="shared" si="671"/>
        <v>31.461754781523844</v>
      </c>
      <c r="J3587">
        <f>VLOOKUP(A3587,'VXX-IV'!A$1:C$4500,3,0)</f>
        <v>31.47</v>
      </c>
      <c r="K3587" s="10">
        <f t="shared" si="681"/>
        <v>-2.62002493681468E-4</v>
      </c>
      <c r="L3587">
        <f t="shared" si="666"/>
        <v>39.057645870988885</v>
      </c>
      <c r="M3587">
        <v>39.11</v>
      </c>
      <c r="O3587">
        <f t="shared" si="667"/>
        <v>48.872175334454163</v>
      </c>
      <c r="P3587">
        <f>VLOOKUP(A3587,'UVXY-IV'!A$1:G$5000,4,0)</f>
        <v>48.822000000000003</v>
      </c>
      <c r="Q3587">
        <f t="shared" si="679"/>
        <v>1.0277197667887261E-3</v>
      </c>
      <c r="R3587">
        <f t="shared" si="668"/>
        <v>56.274379752049448</v>
      </c>
      <c r="S3587">
        <f>VLOOKUP(A3587,'SVXY-IV'!A$1:G$5000,4,0)</f>
        <v>55.904400000000003</v>
      </c>
      <c r="T3587">
        <f t="shared" si="680"/>
        <v>6.6180792933909771E-3</v>
      </c>
      <c r="U3587" s="2">
        <f t="shared" si="672"/>
        <v>17.749887834982577</v>
      </c>
      <c r="V3587">
        <f>VLOOKUP(A3587,'VXZ-IV'!A$1:C$4500,3,0)</f>
        <v>17.75</v>
      </c>
      <c r="W3587" s="10">
        <f t="shared" si="677"/>
        <v>-6.3191559112052431E-6</v>
      </c>
      <c r="X3587">
        <f t="shared" si="669"/>
        <v>78.242462330424132</v>
      </c>
      <c r="AA3587" s="10" t="e">
        <f t="shared" si="678"/>
        <v>#DIV/0!</v>
      </c>
      <c r="AB3587">
        <f t="shared" si="670"/>
        <v>25.949864663488452</v>
      </c>
      <c r="AC3587">
        <f>VLOOKUP(A3587,'VIXY-IV'!A$1:E$2000,4,0)</f>
        <v>25.9754</v>
      </c>
      <c r="AD3587" s="10">
        <f t="shared" si="675"/>
        <v>-9.8305845190249652E-4</v>
      </c>
      <c r="AE3587">
        <f>ROW()</f>
        <v>3587</v>
      </c>
      <c r="AF3587">
        <f t="shared" si="682"/>
        <v>0.8307905686546464</v>
      </c>
      <c r="AG3587">
        <f>AG3586*(1-(AG$1+AG$5))^($A3587-$A3586)*(1+2*(E3587/E3586-1))</f>
        <v>7.9716809635962553</v>
      </c>
      <c r="AK3587">
        <f t="shared" si="673"/>
        <v>14.999198803988719</v>
      </c>
    </row>
    <row r="3588" spans="1:37" x14ac:dyDescent="0.25">
      <c r="A3588" s="1">
        <v>43269</v>
      </c>
      <c r="B3588">
        <v>12.31</v>
      </c>
      <c r="C3588">
        <v>14.48</v>
      </c>
      <c r="D3588">
        <v>53.104500000000002</v>
      </c>
      <c r="E3588">
        <v>46.346600000000002</v>
      </c>
      <c r="F3588">
        <v>10803.167084000001</v>
      </c>
      <c r="G3588">
        <v>9430.5203079999992</v>
      </c>
      <c r="H3588">
        <f>(1/(1-91/360*VLOOKUP($A3588,Tbills!$B$4:$C$974,2,1)/100))^((1)/91)-1</f>
        <v>5.2906349046200063E-5</v>
      </c>
      <c r="I3588" s="2">
        <f t="shared" si="671"/>
        <v>31.377913179918032</v>
      </c>
      <c r="J3588">
        <f>VLOOKUP(A3588,'VXX-IV'!A$1:C$4500,3,0)</f>
        <v>31.39</v>
      </c>
      <c r="K3588" s="10">
        <f t="shared" si="681"/>
        <v>-3.8505320426784895E-4</v>
      </c>
      <c r="L3588">
        <f t="shared" si="666"/>
        <v>38.843566304544474</v>
      </c>
      <c r="M3588">
        <v>38.89</v>
      </c>
      <c r="O3588">
        <f t="shared" si="667"/>
        <v>48.665507347876968</v>
      </c>
      <c r="P3588">
        <f>VLOOKUP(A3588,'UVXY-IV'!A$1:G$5000,4,0)</f>
        <v>48.6145</v>
      </c>
      <c r="Q3588">
        <f t="shared" si="679"/>
        <v>1.049220867785694E-3</v>
      </c>
      <c r="R3588">
        <f t="shared" si="668"/>
        <v>56.344172729082629</v>
      </c>
      <c r="S3588">
        <f>VLOOKUP(A3588,'SVXY-IV'!A$1:G$5000,4,0)</f>
        <v>55.976799999999997</v>
      </c>
      <c r="T3588">
        <f t="shared" si="680"/>
        <v>6.5629462399179328E-3</v>
      </c>
      <c r="U3588" s="2">
        <f t="shared" si="672"/>
        <v>17.609345357373357</v>
      </c>
      <c r="V3588">
        <f>VLOOKUP(A3588,'VXZ-IV'!A$1:C$4500,3,0)</f>
        <v>17.61</v>
      </c>
      <c r="W3588" s="10">
        <f t="shared" si="677"/>
        <v>-3.7174481921753433E-5</v>
      </c>
      <c r="X3588">
        <f t="shared" si="669"/>
        <v>78.87255430089084</v>
      </c>
      <c r="AA3588" s="10" t="e">
        <f t="shared" si="678"/>
        <v>#DIV/0!</v>
      </c>
      <c r="AB3588">
        <f t="shared" si="670"/>
        <v>25.878156960099538</v>
      </c>
      <c r="AC3588">
        <f>VLOOKUP(A3588,'VIXY-IV'!A$1:E$2000,4,0)</f>
        <v>25.903600000000001</v>
      </c>
      <c r="AD3588" s="10">
        <f t="shared" si="675"/>
        <v>-9.8222022809424381E-4</v>
      </c>
      <c r="AE3588">
        <f>ROW()</f>
        <v>3588</v>
      </c>
      <c r="AF3588">
        <f t="shared" si="682"/>
        <v>0.85013812154696133</v>
      </c>
      <c r="AG3588">
        <f>AG3587*(1-(AG$1+AG$5))^($A3588-$A3587)*(1+2*(E3588/E3587-1))</f>
        <v>7.9270026436775911</v>
      </c>
      <c r="AK3588">
        <f t="shared" si="673"/>
        <v>15.038375853115641</v>
      </c>
    </row>
    <row r="3589" spans="1:37" x14ac:dyDescent="0.25">
      <c r="A3589" s="1">
        <v>43270</v>
      </c>
      <c r="B3589">
        <v>13.35</v>
      </c>
      <c r="C3589">
        <v>15.17</v>
      </c>
      <c r="D3589">
        <v>55.3065</v>
      </c>
      <c r="E3589">
        <v>48.265900000000002</v>
      </c>
      <c r="F3589">
        <v>11023.391073999999</v>
      </c>
      <c r="G3589">
        <v>9622.2637770000001</v>
      </c>
      <c r="H3589">
        <f>(1/(1-91/360*VLOOKUP($A3589,Tbills!$B$4:$C$974,2,1)/100))^((1)/91)-1</f>
        <v>5.2906349046200063E-5</v>
      </c>
      <c r="I3589" s="2">
        <f t="shared" si="671"/>
        <v>32.678214463745128</v>
      </c>
      <c r="J3589">
        <f>VLOOKUP(A3589,'VXX-IV'!A$1:C$4500,3,0)</f>
        <v>32.69</v>
      </c>
      <c r="K3589" s="10">
        <f t="shared" si="681"/>
        <v>-3.6052420479870673E-4</v>
      </c>
      <c r="L3589">
        <f t="shared" si="666"/>
        <v>42.061060694150029</v>
      </c>
      <c r="M3589">
        <v>42.11</v>
      </c>
      <c r="O3589">
        <f t="shared" si="667"/>
        <v>51.68676099755757</v>
      </c>
      <c r="P3589">
        <f>VLOOKUP(A3589,'UVXY-IV'!A$1:G$5000,4,0)</f>
        <v>51.633499999999998</v>
      </c>
      <c r="Q3589">
        <f t="shared" si="679"/>
        <v>1.031520186653534E-3</v>
      </c>
      <c r="R3589">
        <f t="shared" si="668"/>
        <v>55.175019244537637</v>
      </c>
      <c r="S3589">
        <f>VLOOKUP(A3589,'SVXY-IV'!A$1:G$5000,4,0)</f>
        <v>54.815199999999997</v>
      </c>
      <c r="T3589">
        <f t="shared" si="680"/>
        <v>6.5642238747216641E-3</v>
      </c>
      <c r="U3589" s="2">
        <f t="shared" si="672"/>
        <v>17.967876060268928</v>
      </c>
      <c r="V3589">
        <f>VLOOKUP(A3589,'VXZ-IV'!A$1:C$4500,3,0)</f>
        <v>17.97</v>
      </c>
      <c r="W3589" s="10">
        <f t="shared" si="677"/>
        <v>-1.1819364112808373E-4</v>
      </c>
      <c r="X3589">
        <f t="shared" si="669"/>
        <v>77.270129836250121</v>
      </c>
      <c r="AA3589" s="10" t="e">
        <f t="shared" si="678"/>
        <v>#DIV/0!</v>
      </c>
      <c r="AB3589">
        <f t="shared" si="670"/>
        <v>26.949718658130582</v>
      </c>
      <c r="AC3589">
        <f>VLOOKUP(A3589,'VIXY-IV'!A$1:E$2000,4,0)</f>
        <v>26.976199999999999</v>
      </c>
      <c r="AD3589" s="10">
        <f t="shared" si="675"/>
        <v>-9.8165575097375335E-4</v>
      </c>
      <c r="AE3589">
        <f>ROW()</f>
        <v>3589</v>
      </c>
      <c r="AF3589">
        <f t="shared" si="682"/>
        <v>0.88002636783124588</v>
      </c>
      <c r="AG3589">
        <f>AG3588*(1-(AG$1+AG$5))^($A3589-$A3588)*(1+2*(E3589/E3588-1))</f>
        <v>8.5832576099360995</v>
      </c>
      <c r="AK3589">
        <f t="shared" si="673"/>
        <v>14.414936972301808</v>
      </c>
    </row>
    <row r="3590" spans="1:37" x14ac:dyDescent="0.25">
      <c r="A3590" s="1">
        <v>43271</v>
      </c>
      <c r="B3590">
        <v>12.79</v>
      </c>
      <c r="C3590">
        <v>14.79</v>
      </c>
      <c r="D3590">
        <v>54.143000000000001</v>
      </c>
      <c r="E3590">
        <v>47.247999999999998</v>
      </c>
      <c r="F3590">
        <v>10989.544116999999</v>
      </c>
      <c r="G3590">
        <v>9592.2098559999995</v>
      </c>
      <c r="H3590">
        <f>(1/(1-91/360*VLOOKUP($A3590,Tbills!$B$4:$C$974,2,1)/100))^((1)/91)-1</f>
        <v>5.2906349046200063E-5</v>
      </c>
      <c r="I3590" s="2">
        <f t="shared" si="671"/>
        <v>31.989972678775118</v>
      </c>
      <c r="J3590">
        <f>VLOOKUP(A3590,'VXX-IV'!A$1:C$4500,3,0)</f>
        <v>32</v>
      </c>
      <c r="K3590" s="10">
        <f t="shared" si="681"/>
        <v>-3.1335378827757054E-4</v>
      </c>
      <c r="L3590">
        <f t="shared" si="666"/>
        <v>40.287283905153799</v>
      </c>
      <c r="M3590">
        <v>40.340000000000003</v>
      </c>
      <c r="O3590">
        <f t="shared" si="667"/>
        <v>50.050008345138124</v>
      </c>
      <c r="P3590">
        <f>VLOOKUP(A3590,'UVXY-IV'!A$1:G$5000,4,0)</f>
        <v>49.991500000000002</v>
      </c>
      <c r="Q3590">
        <f t="shared" si="679"/>
        <v>1.170365864959555E-3</v>
      </c>
      <c r="R3590">
        <f t="shared" si="668"/>
        <v>55.754303401051274</v>
      </c>
      <c r="S3590">
        <f>VLOOKUP(A3590,'SVXY-IV'!A$1:G$5000,4,0)</f>
        <v>55.391599999999997</v>
      </c>
      <c r="T3590">
        <f t="shared" si="680"/>
        <v>6.5479856341263964E-3</v>
      </c>
      <c r="U3590" s="2">
        <f t="shared" si="672"/>
        <v>17.912269516666587</v>
      </c>
      <c r="V3590">
        <f>VLOOKUP(A3590,'VXZ-IV'!A$1:C$4500,3,0)</f>
        <v>17.920000000000002</v>
      </c>
      <c r="W3590" s="10">
        <f t="shared" si="677"/>
        <v>-4.3138857887359272E-4</v>
      </c>
      <c r="X3590">
        <f t="shared" si="669"/>
        <v>77.512707276862074</v>
      </c>
      <c r="AA3590" s="10" t="e">
        <f t="shared" si="678"/>
        <v>#DIV/0!</v>
      </c>
      <c r="AB3590">
        <f t="shared" si="670"/>
        <v>26.381265249477828</v>
      </c>
      <c r="AC3590">
        <f>VLOOKUP(A3590,'VIXY-IV'!A$1:E$2000,4,0)</f>
        <v>26.4069</v>
      </c>
      <c r="AD3590" s="10">
        <f t="shared" si="675"/>
        <v>-9.7075955610737008E-4</v>
      </c>
      <c r="AE3590">
        <f>ROW()</f>
        <v>3590</v>
      </c>
      <c r="AF3590">
        <f t="shared" si="682"/>
        <v>0.86477349560513861</v>
      </c>
      <c r="AG3590">
        <f>AG3589*(1-(AG$1+AG$5))^($A3590-$A3589)*(1+2*(E3590/E3589-1))</f>
        <v>8.2209486584311673</v>
      </c>
      <c r="AK3590">
        <f t="shared" si="673"/>
        <v>14.718254141475182</v>
      </c>
    </row>
    <row r="3591" spans="1:37" x14ac:dyDescent="0.25">
      <c r="A3591" s="1">
        <v>43272</v>
      </c>
      <c r="B3591">
        <v>14.64</v>
      </c>
      <c r="C3591">
        <v>15.87</v>
      </c>
      <c r="D3591">
        <v>57.768700000000003</v>
      </c>
      <c r="E3591">
        <v>50.409399999999998</v>
      </c>
      <c r="F3591">
        <v>11229.691139</v>
      </c>
      <c r="G3591">
        <v>9801.3143949999994</v>
      </c>
      <c r="H3591">
        <f>(1/(1-91/360*VLOOKUP($A3591,Tbills!$B$4:$C$974,2,1)/100))^((1)/91)-1</f>
        <v>5.2906349046200063E-5</v>
      </c>
      <c r="I3591" s="2">
        <f t="shared" si="671"/>
        <v>34.131357209609121</v>
      </c>
      <c r="J3591">
        <f>VLOOKUP(A3591,'VXX-IV'!A$1:C$4500,3,0)</f>
        <v>34.14</v>
      </c>
      <c r="K3591" s="10">
        <f t="shared" si="681"/>
        <v>-2.5315730494668287E-4</v>
      </c>
      <c r="L3591">
        <f t="shared" si="666"/>
        <v>45.678941940666498</v>
      </c>
      <c r="M3591">
        <v>45.73</v>
      </c>
      <c r="O3591">
        <f t="shared" si="667"/>
        <v>55.071479247643367</v>
      </c>
      <c r="P3591">
        <f>VLOOKUP(A3591,'UVXY-IV'!A$1:G$5000,4,0)</f>
        <v>55.002000000000002</v>
      </c>
      <c r="Q3591">
        <f t="shared" si="679"/>
        <v>1.2632131130387858E-3</v>
      </c>
      <c r="R3591">
        <f t="shared" si="668"/>
        <v>53.886585672264289</v>
      </c>
      <c r="S3591">
        <f>VLOOKUP(A3591,'SVXY-IV'!A$1:G$5000,4,0)</f>
        <v>53.536000000000001</v>
      </c>
      <c r="T3591">
        <f t="shared" si="680"/>
        <v>6.5485966875427071E-3</v>
      </c>
      <c r="U3591" s="2">
        <f t="shared" si="672"/>
        <v>18.303247832118373</v>
      </c>
      <c r="V3591">
        <f>VLOOKUP(A3591,'VXZ-IV'!A$1:C$4500,3,0)</f>
        <v>18.309999999999999</v>
      </c>
      <c r="W3591" s="10">
        <f t="shared" si="677"/>
        <v>-3.6876940915486767E-4</v>
      </c>
      <c r="X3591">
        <f t="shared" si="669"/>
        <v>75.824182905867147</v>
      </c>
      <c r="AA3591" s="10" t="e">
        <f t="shared" si="678"/>
        <v>#DIV/0!</v>
      </c>
      <c r="AB3591">
        <f t="shared" si="670"/>
        <v>28.146349955687356</v>
      </c>
      <c r="AC3591">
        <f>VLOOKUP(A3591,'VIXY-IV'!A$1:E$2000,4,0)</f>
        <v>28.173100000000002</v>
      </c>
      <c r="AD3591" s="10">
        <f t="shared" si="675"/>
        <v>-9.4948884974122016E-4</v>
      </c>
      <c r="AE3591">
        <f>ROW()</f>
        <v>3591</v>
      </c>
      <c r="AF3591">
        <f t="shared" si="682"/>
        <v>0.92249527410207943</v>
      </c>
      <c r="AG3591">
        <f>AG3590*(1-(AG$1+AG$5))^($A3591-$A3590)*(1+2*(E3591/E3590-1))</f>
        <v>9.320774539031019</v>
      </c>
      <c r="AK3591">
        <f t="shared" si="673"/>
        <v>13.732804802924917</v>
      </c>
    </row>
    <row r="3592" spans="1:37" x14ac:dyDescent="0.25">
      <c r="A3592" s="1">
        <v>43273</v>
      </c>
      <c r="B3592">
        <v>13.77</v>
      </c>
      <c r="C3592">
        <v>15.5</v>
      </c>
      <c r="D3592">
        <v>56.131</v>
      </c>
      <c r="E3592">
        <v>48.977600000000002</v>
      </c>
      <c r="F3592">
        <v>11145.574966</v>
      </c>
      <c r="G3592">
        <v>9727.3789479999996</v>
      </c>
      <c r="H3592">
        <f>(1/(1-91/360*VLOOKUP($A3592,Tbills!$B$4:$C$974,2,1)/100))^((1)/91)-1</f>
        <v>5.2906349046200063E-5</v>
      </c>
      <c r="I3592" s="2">
        <f t="shared" si="671"/>
        <v>33.162949778022671</v>
      </c>
      <c r="J3592">
        <f>VLOOKUP(A3592,'VXX-IV'!A$1:C$4500,3,0)</f>
        <v>33.17</v>
      </c>
      <c r="K3592" s="10">
        <f t="shared" si="681"/>
        <v>-2.125481452315281E-4</v>
      </c>
      <c r="L3592">
        <f t="shared" ref="L3592:L3655" si="683">L3591*(1-L$1+H3592)^($A3592-$A3591)*(1+2*(E3592/E3591-1))</f>
        <v>43.084396219620004</v>
      </c>
      <c r="M3592">
        <v>43.14</v>
      </c>
      <c r="O3592">
        <f t="shared" ref="O3592:O3655" si="684">O3591*(1-(O$1+O$5))^($A3592-$A3591)*(1+1.5*(E3592/E3591-1))</f>
        <v>52.723373901111579</v>
      </c>
      <c r="P3592">
        <f>VLOOKUP(A3592,'UVXY-IV'!A$1:G$5000,4,0)</f>
        <v>52.655999999999999</v>
      </c>
      <c r="Q3592">
        <f t="shared" si="679"/>
        <v>1.2795104282812275E-3</v>
      </c>
      <c r="R3592">
        <f t="shared" ref="R3592:R3655" si="685">R3591*(1-IF($A3592&lt;=R3587,R$1,R$1+IF(AND(WEEKDAY($A3592)&lt;&gt;1,WEEKDAY($A3592)&lt;&gt;7),S$1,0)))^($A3592-$A3591)*(1-0.5*(E3592/E3591-1))</f>
        <v>54.649397112984808</v>
      </c>
      <c r="S3592">
        <f>VLOOKUP(A3592,'SVXY-IV'!A$1:G$5000,4,0)</f>
        <v>54.290799999999997</v>
      </c>
      <c r="T3592">
        <f t="shared" si="680"/>
        <v>6.6051174966073045E-3</v>
      </c>
      <c r="U3592" s="2">
        <f t="shared" si="672"/>
        <v>18.165704119299399</v>
      </c>
      <c r="V3592">
        <f>VLOOKUP(A3592,'VXZ-IV'!A$1:C$4500,3,0)</f>
        <v>18.170000000000002</v>
      </c>
      <c r="W3592" s="10">
        <f t="shared" si="677"/>
        <v>-2.3642711615867729E-4</v>
      </c>
      <c r="X3592">
        <f t="shared" ref="X3592:X3655" si="686">X3591*(1-X$1+H3592)^($A3592-$A3591)*(2-G3592/G3591)</f>
        <v>76.397372917658259</v>
      </c>
      <c r="AA3592" s="10" t="e">
        <f t="shared" si="678"/>
        <v>#DIV/0!</v>
      </c>
      <c r="AB3592">
        <f t="shared" ref="AB3592:AB3655" si="687">AB3591*$E3592/$E3591*(1-(AB$1+AB$5+IF(AND(WEEKDAY(A3592)&lt;&gt;1,WEEKDAY(A3592)&lt;&gt;7),IF(A3592&lt;AC$2,AC$1,AC$3),0)))^($A3592-$A3591)</f>
        <v>27.346793980031777</v>
      </c>
      <c r="AC3592">
        <f>VLOOKUP(A3592,'VIXY-IV'!A$1:E$2000,4,0)</f>
        <v>27.372800000000002</v>
      </c>
      <c r="AD3592" s="10">
        <f t="shared" si="675"/>
        <v>-9.5006794950558415E-4</v>
      </c>
      <c r="AE3592">
        <f>ROW()</f>
        <v>3592</v>
      </c>
      <c r="AF3592">
        <f t="shared" si="682"/>
        <v>0.88838709677419347</v>
      </c>
      <c r="AG3592">
        <f>AG3591*(1-(AG$1+AG$5))^($A3592-$A3591)*(1+2*(E3592/E3591-1))</f>
        <v>8.7909943000481778</v>
      </c>
      <c r="AK3592">
        <f t="shared" si="673"/>
        <v>14.122205822623638</v>
      </c>
    </row>
    <row r="3593" spans="1:37" x14ac:dyDescent="0.25">
      <c r="A3593" s="1">
        <v>43276</v>
      </c>
      <c r="B3593">
        <v>17.329999999999998</v>
      </c>
      <c r="C3593">
        <v>17.52</v>
      </c>
      <c r="D3593">
        <v>63.054000000000002</v>
      </c>
      <c r="E3593">
        <v>55.0105</v>
      </c>
      <c r="F3593">
        <v>11576.228546</v>
      </c>
      <c r="G3593">
        <v>10101.690887000001</v>
      </c>
      <c r="H3593">
        <f>(1/(1-91/360*VLOOKUP($A3593,Tbills!$B$4:$C$974,2,1)/100))^((1)/91)-1</f>
        <v>5.2906349046200063E-5</v>
      </c>
      <c r="I3593" s="2">
        <f t="shared" ref="I3593:I3656" si="688">I3592*$D3593/$D3592*(1-I$1)^($A3593-$A3592)</f>
        <v>37.250426267268928</v>
      </c>
      <c r="J3593">
        <f>VLOOKUP(A3593,'VXX-IV'!A$1:C$4500,3,0)</f>
        <v>37.26</v>
      </c>
      <c r="K3593" s="10">
        <f t="shared" si="681"/>
        <v>-2.5694398097342308E-4</v>
      </c>
      <c r="L3593">
        <f t="shared" si="683"/>
        <v>53.699625807274089</v>
      </c>
      <c r="O3593">
        <f t="shared" si="684"/>
        <v>62.458497378680732</v>
      </c>
      <c r="P3593">
        <f>VLOOKUP(A3593,'UVXY-IV'!A$1:G$5000,4,0)</f>
        <v>62.3765</v>
      </c>
      <c r="Q3593">
        <f t="shared" si="679"/>
        <v>1.3145556207985187E-3</v>
      </c>
      <c r="R3593">
        <f t="shared" si="685"/>
        <v>51.276675848665882</v>
      </c>
      <c r="S3593">
        <f>VLOOKUP(A3593,'SVXY-IV'!A$1:G$5000,4,0)</f>
        <v>50.942399999999999</v>
      </c>
      <c r="T3593">
        <f t="shared" si="680"/>
        <v>6.5618394238566857E-3</v>
      </c>
      <c r="U3593" s="2">
        <f t="shared" ref="U3593:U3656" si="689">U3592*$F3593/$F3592*(1-U$1)^($A3593-$A3592)</f>
        <v>18.866228141479212</v>
      </c>
      <c r="V3593">
        <f>VLOOKUP(A3593,'VXZ-IV'!A$1:C$4500,3,0)</f>
        <v>18.87</v>
      </c>
      <c r="W3593" s="10">
        <f t="shared" si="677"/>
        <v>-1.9988651408531233E-4</v>
      </c>
      <c r="X3593">
        <f t="shared" si="686"/>
        <v>73.46109158200565</v>
      </c>
      <c r="AA3593" s="10" t="e">
        <f t="shared" si="678"/>
        <v>#DIV/0!</v>
      </c>
      <c r="AB3593">
        <f t="shared" si="687"/>
        <v>30.714935173725546</v>
      </c>
      <c r="AC3593">
        <f>VLOOKUP(A3593,'VIXY-IV'!A$1:E$2000,4,0)</f>
        <v>30.7437</v>
      </c>
      <c r="AD3593" s="10">
        <f t="shared" si="675"/>
        <v>-9.3563319556377866E-4</v>
      </c>
      <c r="AE3593">
        <f>ROW()</f>
        <v>3593</v>
      </c>
      <c r="AF3593">
        <f t="shared" si="682"/>
        <v>0.98915525114155245</v>
      </c>
      <c r="AG3593">
        <f>AG3592*(1-(AG$1+AG$5))^($A3593-$A3592)*(1+2*(E3593/E3592-1))</f>
        <v>10.955578304684746</v>
      </c>
      <c r="AK3593">
        <f t="shared" ref="AK3593:AK3656" si="690">AK3592*(1-IF($A3593&lt;=AK3588,AK$1,AK$1+IF(AND(WEEKDAY($A3593)&lt;&gt;1,WEEKDAY($A3593)&lt;&gt;7),AL$1,0)))^($A3593-$A3592)*(2-$E3593/$E3592)</f>
        <v>12.380948763309421</v>
      </c>
    </row>
    <row r="3594" spans="1:37" x14ac:dyDescent="0.25">
      <c r="A3594" s="1">
        <v>43277</v>
      </c>
      <c r="B3594">
        <v>15.92</v>
      </c>
      <c r="C3594">
        <v>16.87</v>
      </c>
      <c r="D3594">
        <v>61.562199999999997</v>
      </c>
      <c r="E3594">
        <v>53.706099999999999</v>
      </c>
      <c r="F3594">
        <v>11578.045196999999</v>
      </c>
      <c r="G3594">
        <v>10102.741695999999</v>
      </c>
      <c r="H3594">
        <f>(1/(1-91/360*VLOOKUP($A3594,Tbills!$B$4:$C$974,2,1)/100))^((1)/91)-1</f>
        <v>5.2906349046200063E-5</v>
      </c>
      <c r="I3594" s="2">
        <f t="shared" si="688"/>
        <v>36.368228425218334</v>
      </c>
      <c r="J3594">
        <f>VLOOKUP(A3594,'VXX-IV'!A$1:C$4500,3,0)</f>
        <v>36.380000000000003</v>
      </c>
      <c r="K3594" s="10">
        <f t="shared" si="681"/>
        <v>-3.2357269878147132E-4</v>
      </c>
      <c r="L3594">
        <f t="shared" si="683"/>
        <v>51.153386199725126</v>
      </c>
      <c r="O3594">
        <f t="shared" si="684"/>
        <v>60.23495892683038</v>
      </c>
      <c r="P3594">
        <f>VLOOKUP(A3594,'UVXY-IV'!A$1:G$5000,4,0)</f>
        <v>60.162500000000001</v>
      </c>
      <c r="Q3594">
        <f t="shared" si="679"/>
        <v>1.2043868993205642E-3</v>
      </c>
      <c r="R3594">
        <f t="shared" si="685"/>
        <v>51.882262465571721</v>
      </c>
      <c r="S3594">
        <f>VLOOKUP(A3594,'SVXY-IV'!A$1:G$5000,4,0)</f>
        <v>51.540399999999998</v>
      </c>
      <c r="T3594">
        <f t="shared" si="680"/>
        <v>6.6329028407177137E-3</v>
      </c>
      <c r="U3594" s="2">
        <f t="shared" si="689"/>
        <v>18.868728709965165</v>
      </c>
      <c r="V3594">
        <f>VLOOKUP(A3594,'VXZ-IV'!A$1:C$4500,3,0)</f>
        <v>18.87</v>
      </c>
      <c r="W3594" s="10">
        <f t="shared" si="677"/>
        <v>-6.7370961040591482E-5</v>
      </c>
      <c r="X3594">
        <f t="shared" si="686"/>
        <v>73.454619315418782</v>
      </c>
      <c r="AA3594" s="10" t="e">
        <f t="shared" si="678"/>
        <v>#DIV/0!</v>
      </c>
      <c r="AB3594">
        <f t="shared" si="687"/>
        <v>29.986514679283491</v>
      </c>
      <c r="AC3594">
        <f>VLOOKUP(A3594,'VIXY-IV'!A$1:E$2000,4,0)</f>
        <v>30.0151</v>
      </c>
      <c r="AD3594" s="10">
        <f t="shared" si="675"/>
        <v>-9.5236466700121536E-4</v>
      </c>
      <c r="AE3594">
        <f>ROW()</f>
        <v>3594</v>
      </c>
      <c r="AF3594">
        <f t="shared" si="682"/>
        <v>0.94368701837581503</v>
      </c>
      <c r="AG3594">
        <f>AG3593*(1-(AG$1+AG$5))^($A3594-$A3593)*(1+2*(E3594/E3593-1))</f>
        <v>10.43567285465071</v>
      </c>
      <c r="AK3594">
        <f t="shared" si="690"/>
        <v>12.673933479913261</v>
      </c>
    </row>
    <row r="3595" spans="1:37" x14ac:dyDescent="0.25">
      <c r="A3595" s="1">
        <v>43278</v>
      </c>
      <c r="B3595">
        <v>17.91</v>
      </c>
      <c r="C3595">
        <v>18.05</v>
      </c>
      <c r="D3595">
        <v>65.315600000000003</v>
      </c>
      <c r="E3595">
        <v>56.977699999999999</v>
      </c>
      <c r="F3595">
        <v>11912.631143000001</v>
      </c>
      <c r="G3595">
        <v>10394.159363999999</v>
      </c>
      <c r="H3595">
        <f>(1/(1-91/360*VLOOKUP($A3595,Tbills!$B$4:$C$974,2,1)/100))^((1)/91)-1</f>
        <v>5.2906349046200063E-5</v>
      </c>
      <c r="I3595" s="2">
        <f t="shared" si="688"/>
        <v>38.584630495809982</v>
      </c>
      <c r="J3595">
        <f>VLOOKUP(A3595,'VXX-IV'!A$1:C$4500,3,0)</f>
        <v>38.6</v>
      </c>
      <c r="K3595" s="10">
        <f t="shared" si="681"/>
        <v>-3.9817368367922601E-4</v>
      </c>
      <c r="L3595">
        <f t="shared" si="683"/>
        <v>57.386022163257522</v>
      </c>
      <c r="O3595">
        <f t="shared" si="684"/>
        <v>65.736718720754297</v>
      </c>
      <c r="P3595">
        <f>VLOOKUP(A3595,'UVXY-IV'!A$1:G$5000,4,0)</f>
        <v>65.656999999999996</v>
      </c>
      <c r="Q3595">
        <f t="shared" si="679"/>
        <v>1.2141694069833786E-3</v>
      </c>
      <c r="R3595">
        <f t="shared" si="685"/>
        <v>50.299739648372935</v>
      </c>
      <c r="S3595">
        <f>VLOOKUP(A3595,'SVXY-IV'!A$1:G$5000,4,0)</f>
        <v>49.968400000000003</v>
      </c>
      <c r="T3595">
        <f t="shared" si="680"/>
        <v>6.6309837491880241E-3</v>
      </c>
      <c r="U3595" s="2">
        <f t="shared" si="689"/>
        <v>19.413529709914489</v>
      </c>
      <c r="V3595">
        <f>VLOOKUP(A3595,'VXZ-IV'!A$1:C$4500,3,0)</f>
        <v>19.420000000000002</v>
      </c>
      <c r="W3595" s="10">
        <f t="shared" si="677"/>
        <v>-3.3317662644249957E-4</v>
      </c>
      <c r="X3595">
        <f t="shared" si="686"/>
        <v>71.336926798281524</v>
      </c>
      <c r="AA3595" s="10" t="e">
        <f t="shared" si="678"/>
        <v>#DIV/0!</v>
      </c>
      <c r="AB3595">
        <f t="shared" si="687"/>
        <v>31.813075257293139</v>
      </c>
      <c r="AC3595">
        <f>VLOOKUP(A3595,'VIXY-IV'!A$1:E$2000,4,0)</f>
        <v>31.8432</v>
      </c>
      <c r="AD3595" s="10">
        <f t="shared" si="675"/>
        <v>-9.4603377508728492E-4</v>
      </c>
      <c r="AE3595">
        <f>ROW()</f>
        <v>3595</v>
      </c>
      <c r="AF3595">
        <f t="shared" si="682"/>
        <v>0.99224376731301933</v>
      </c>
      <c r="AG3595">
        <f>AG3594*(1-(AG$1+AG$5))^($A3595-$A3594)*(1+2*(E3595/E3594-1))</f>
        <v>11.70669247586622</v>
      </c>
      <c r="AK3595">
        <f t="shared" si="690"/>
        <v>11.90132456035453</v>
      </c>
    </row>
    <row r="3596" spans="1:37" x14ac:dyDescent="0.25">
      <c r="A3596" s="1">
        <v>43279</v>
      </c>
      <c r="B3596">
        <v>16.850000000000001</v>
      </c>
      <c r="C3596">
        <v>17.52</v>
      </c>
      <c r="D3596">
        <v>63.895899999999997</v>
      </c>
      <c r="E3596">
        <v>55.7363</v>
      </c>
      <c r="F3596">
        <v>11755.364673</v>
      </c>
      <c r="G3596">
        <v>10256.38932</v>
      </c>
      <c r="H3596">
        <f>(1/(1-91/360*VLOOKUP($A3596,Tbills!$B$4:$C$974,2,1)/100))^((1)/91)-1</f>
        <v>5.2906349046200063E-5</v>
      </c>
      <c r="I3596" s="2">
        <f t="shared" si="688"/>
        <v>37.745034516591225</v>
      </c>
      <c r="J3596">
        <f>VLOOKUP(A3596,'VXX-IV'!A$1:C$4500,3,0)</f>
        <v>37.76</v>
      </c>
      <c r="K3596" s="10">
        <f t="shared" si="681"/>
        <v>-3.9633165807129167E-4</v>
      </c>
      <c r="L3596">
        <f t="shared" si="683"/>
        <v>54.88585221401685</v>
      </c>
      <c r="O3596">
        <f t="shared" si="684"/>
        <v>63.586220577327317</v>
      </c>
      <c r="P3596">
        <f>VLOOKUP(A3596,'UVXY-IV'!A$1:G$5000,4,0)</f>
        <v>63.506</v>
      </c>
      <c r="Q3596">
        <f t="shared" si="679"/>
        <v>1.2631968212029054E-3</v>
      </c>
      <c r="R3596">
        <f t="shared" si="685"/>
        <v>50.845393119542692</v>
      </c>
      <c r="S3596">
        <f>VLOOKUP(A3596,'SVXY-IV'!A$1:G$5000,4,0)</f>
        <v>50.5092</v>
      </c>
      <c r="T3596">
        <f t="shared" si="680"/>
        <v>6.6560769036669853E-3</v>
      </c>
      <c r="U3596" s="2">
        <f t="shared" si="689"/>
        <v>19.156771828325287</v>
      </c>
      <c r="V3596">
        <f>VLOOKUP(A3596,'VXZ-IV'!A$1:C$4500,3,0)</f>
        <v>19.16</v>
      </c>
      <c r="W3596" s="10">
        <f t="shared" si="677"/>
        <v>-1.6848495170740385E-4</v>
      </c>
      <c r="X3596">
        <f t="shared" si="686"/>
        <v>72.283617355684584</v>
      </c>
      <c r="AA3596" s="10" t="e">
        <f t="shared" si="678"/>
        <v>#DIV/0!</v>
      </c>
      <c r="AB3596">
        <f t="shared" si="687"/>
        <v>31.119831562424931</v>
      </c>
      <c r="AC3596">
        <f>VLOOKUP(A3596,'VIXY-IV'!A$1:E$2000,4,0)</f>
        <v>31.149100000000001</v>
      </c>
      <c r="AD3596" s="10">
        <f t="shared" si="675"/>
        <v>-9.3962385992119035E-4</v>
      </c>
      <c r="AE3596">
        <f>ROW()</f>
        <v>3596</v>
      </c>
      <c r="AF3596">
        <f t="shared" si="682"/>
        <v>0.96175799086757996</v>
      </c>
      <c r="AG3596">
        <f>AG3595*(1-(AG$1+AG$5))^($A3596-$A3595)*(1+2*(E3596/E3595-1))</f>
        <v>11.19619671542176</v>
      </c>
      <c r="AK3596">
        <f t="shared" si="690"/>
        <v>12.160057941673633</v>
      </c>
    </row>
    <row r="3597" spans="1:37" x14ac:dyDescent="0.25">
      <c r="A3597" s="1">
        <v>43280</v>
      </c>
      <c r="B3597">
        <v>16.09</v>
      </c>
      <c r="C3597">
        <v>17.14</v>
      </c>
      <c r="D3597">
        <v>62.395000000000003</v>
      </c>
      <c r="E3597">
        <v>54.424100000000003</v>
      </c>
      <c r="F3597">
        <v>11731.634061000001</v>
      </c>
      <c r="G3597">
        <v>10235.142067999999</v>
      </c>
      <c r="H3597">
        <f>(1/(1-91/360*VLOOKUP($A3597,Tbills!$B$4:$C$974,2,1)/100))^((1)/91)-1</f>
        <v>5.2906349046200063E-5</v>
      </c>
      <c r="I3597" s="2">
        <f t="shared" si="688"/>
        <v>36.857513594797894</v>
      </c>
      <c r="J3597">
        <f>VLOOKUP(A3597,'VXX-IV'!A$1:C$4500,3,0)</f>
        <v>36.869999999999997</v>
      </c>
      <c r="K3597" s="10">
        <f t="shared" si="681"/>
        <v>-3.3866029840257106E-4</v>
      </c>
      <c r="L3597">
        <f t="shared" si="683"/>
        <v>52.301899174293489</v>
      </c>
      <c r="O3597">
        <f t="shared" si="684"/>
        <v>61.338637398310723</v>
      </c>
      <c r="P3597">
        <f>VLOOKUP(A3597,'UVXY-IV'!A$1:G$5000,4,0)</f>
        <v>61.2605</v>
      </c>
      <c r="Q3597">
        <f t="shared" si="679"/>
        <v>1.27549396937221E-3</v>
      </c>
      <c r="R3597">
        <f t="shared" si="685"/>
        <v>51.441594249455711</v>
      </c>
      <c r="S3597">
        <f>VLOOKUP(A3597,'SVXY-IV'!A$1:G$5000,4,0)</f>
        <v>51.101599999999998</v>
      </c>
      <c r="T3597">
        <f t="shared" si="680"/>
        <v>6.6532994946482127E-3</v>
      </c>
      <c r="U3597" s="2">
        <f t="shared" si="689"/>
        <v>19.117633792232962</v>
      </c>
      <c r="V3597">
        <f>VLOOKUP(A3597,'VXZ-IV'!A$1:C$4500,3,0)</f>
        <v>19.12</v>
      </c>
      <c r="W3597" s="10">
        <f t="shared" si="677"/>
        <v>-1.2375563635147468E-4</v>
      </c>
      <c r="X3597">
        <f t="shared" si="686"/>
        <v>72.434514056674431</v>
      </c>
      <c r="AA3597" s="10" t="e">
        <f t="shared" si="678"/>
        <v>#DIV/0!</v>
      </c>
      <c r="AB3597">
        <f t="shared" si="687"/>
        <v>30.387062734291632</v>
      </c>
      <c r="AC3597">
        <f>VLOOKUP(A3597,'VIXY-IV'!A$1:E$2000,4,0)</f>
        <v>30.415600000000001</v>
      </c>
      <c r="AD3597" s="10">
        <f t="shared" si="675"/>
        <v>-9.3824437816014683E-4</v>
      </c>
      <c r="AE3597">
        <f>ROW()</f>
        <v>3597</v>
      </c>
      <c r="AF3597">
        <f t="shared" si="682"/>
        <v>0.93873978996499408</v>
      </c>
      <c r="AG3597">
        <f>AG3596*(1-(AG$1+AG$5))^($A3597-$A3596)*(1+2*(E3597/E3596-1))</f>
        <v>10.668652949626235</v>
      </c>
      <c r="AK3597">
        <f t="shared" si="690"/>
        <v>12.445762556215074</v>
      </c>
    </row>
    <row r="3598" spans="1:37" x14ac:dyDescent="0.25">
      <c r="A3598" s="1">
        <v>43283</v>
      </c>
      <c r="B3598">
        <v>15.6</v>
      </c>
      <c r="C3598">
        <v>16.95</v>
      </c>
      <c r="D3598">
        <v>62.323700000000002</v>
      </c>
      <c r="E3598">
        <v>54.353299999999997</v>
      </c>
      <c r="F3598">
        <v>11761.144587000001</v>
      </c>
      <c r="G3598">
        <v>10259.263621</v>
      </c>
      <c r="H3598">
        <f>(1/(1-91/360*VLOOKUP($A3598,Tbills!$B$4:$C$974,2,1)/100))^((1)/91)-1</f>
        <v>5.4022926477159672E-5</v>
      </c>
      <c r="I3598" s="2">
        <f t="shared" si="688"/>
        <v>36.812702779617524</v>
      </c>
      <c r="J3598">
        <f>VLOOKUP(A3598,'VXX-IV'!A$1:C$4500,3,0)</f>
        <v>36.82</v>
      </c>
      <c r="K3598" s="10">
        <f t="shared" si="681"/>
        <v>-1.9818632217483145E-4</v>
      </c>
      <c r="L3598">
        <f t="shared" si="683"/>
        <v>52.167200612342569</v>
      </c>
      <c r="O3598">
        <f t="shared" si="684"/>
        <v>61.212755999984324</v>
      </c>
      <c r="P3598">
        <f>VLOOKUP(A3598,'UVXY-IV'!A$1:G$5000,4,0)</f>
        <v>61.131500000000003</v>
      </c>
      <c r="Q3598">
        <f t="shared" si="679"/>
        <v>1.3292001665969888E-3</v>
      </c>
      <c r="R3598">
        <f t="shared" si="685"/>
        <v>51.468073739172667</v>
      </c>
      <c r="S3598">
        <f>VLOOKUP(A3598,'SVXY-IV'!A$1:G$5000,4,0)</f>
        <v>51.130800000000001</v>
      </c>
      <c r="T3598">
        <f t="shared" si="680"/>
        <v>6.5962930205016868E-3</v>
      </c>
      <c r="U3598" s="2">
        <f t="shared" si="689"/>
        <v>19.164321597432373</v>
      </c>
      <c r="V3598">
        <f>VLOOKUP(A3598,'VXZ-IV'!A$1:C$4500,3,0)</f>
        <v>19.170000000000002</v>
      </c>
      <c r="W3598" s="10">
        <f t="shared" si="677"/>
        <v>-2.9621296649084972E-4</v>
      </c>
      <c r="X3598">
        <f t="shared" si="686"/>
        <v>72.267498308228298</v>
      </c>
      <c r="AA3598" s="10" t="e">
        <f t="shared" si="678"/>
        <v>#DIV/0!</v>
      </c>
      <c r="AB3598">
        <f t="shared" si="687"/>
        <v>30.34718941101324</v>
      </c>
      <c r="AC3598">
        <f>VLOOKUP(A3598,'VIXY-IV'!A$1:E$2000,4,0)</f>
        <v>30.375900000000001</v>
      </c>
      <c r="AD3598" s="10">
        <f t="shared" si="675"/>
        <v>-9.4517657046411241E-4</v>
      </c>
      <c r="AE3598">
        <f>ROW()</f>
        <v>3598</v>
      </c>
      <c r="AF3598">
        <f t="shared" si="682"/>
        <v>0.92035398230088494</v>
      </c>
      <c r="AG3598">
        <f>AG3597*(1-(AG$1+AG$5))^($A3598-$A3597)*(1+2*(E3598/E3597-1))</f>
        <v>10.639819656040554</v>
      </c>
      <c r="AK3598">
        <f t="shared" si="690"/>
        <v>12.460211999334234</v>
      </c>
    </row>
    <row r="3599" spans="1:37" x14ac:dyDescent="0.25">
      <c r="A3599" s="1">
        <v>43284</v>
      </c>
      <c r="B3599">
        <v>16.14</v>
      </c>
      <c r="C3599">
        <v>17.350000000000001</v>
      </c>
      <c r="D3599">
        <v>63.767600000000002</v>
      </c>
      <c r="E3599">
        <v>55.6096</v>
      </c>
      <c r="F3599">
        <v>11913.191664</v>
      </c>
      <c r="G3599">
        <v>10391.340273</v>
      </c>
      <c r="H3599">
        <f>(1/(1-91/360*VLOOKUP($A3599,Tbills!$B$4:$C$974,2,1)/100))^((1)/91)-1</f>
        <v>5.4022926477159672E-5</v>
      </c>
      <c r="I3599" s="2">
        <f t="shared" si="688"/>
        <v>37.664651912352177</v>
      </c>
      <c r="J3599">
        <f>VLOOKUP(A3599,'VXX-IV'!A$1:C$4500,3,0)</f>
        <v>37.68</v>
      </c>
      <c r="K3599" s="10">
        <f t="shared" si="681"/>
        <v>-4.0732716687430504E-4</v>
      </c>
      <c r="L3599">
        <f t="shared" si="683"/>
        <v>54.579224638889926</v>
      </c>
      <c r="O3599">
        <f t="shared" si="684"/>
        <v>63.332891697346653</v>
      </c>
      <c r="P3599">
        <f>VLOOKUP(A3599,'UVXY-IV'!A$1:G$5000,4,0)</f>
        <v>63.253</v>
      </c>
      <c r="Q3599">
        <f t="shared" si="679"/>
        <v>1.2630499319661315E-3</v>
      </c>
      <c r="R3599">
        <f t="shared" si="685"/>
        <v>50.870967960023322</v>
      </c>
      <c r="S3599">
        <f>VLOOKUP(A3599,'SVXY-IV'!A$1:G$5000,4,0)</f>
        <v>50.537599999999998</v>
      </c>
      <c r="T3599">
        <f t="shared" si="680"/>
        <v>6.596434338459467E-3</v>
      </c>
      <c r="U3599" s="2">
        <f t="shared" si="689"/>
        <v>19.411602981664192</v>
      </c>
      <c r="V3599">
        <f>VLOOKUP(A3599,'VXZ-IV'!A$1:C$4500,3,0)</f>
        <v>19.420000000000002</v>
      </c>
      <c r="W3599" s="10">
        <f t="shared" si="677"/>
        <v>-4.3239023356378414E-4</v>
      </c>
      <c r="X3599">
        <f t="shared" si="686"/>
        <v>71.338349682899576</v>
      </c>
      <c r="AA3599" s="10" t="e">
        <f t="shared" si="678"/>
        <v>#DIV/0!</v>
      </c>
      <c r="AB3599">
        <f t="shared" si="687"/>
        <v>31.048505001389341</v>
      </c>
      <c r="AC3599">
        <f>VLOOKUP(A3599,'VIXY-IV'!A$1:E$2000,4,0)</f>
        <v>31.0778</v>
      </c>
      <c r="AD3599" s="10">
        <f t="shared" si="675"/>
        <v>-9.4263424729734702E-4</v>
      </c>
      <c r="AE3599">
        <f>ROW()</f>
        <v>3599</v>
      </c>
      <c r="AF3599">
        <f t="shared" si="682"/>
        <v>0.93025936599423631</v>
      </c>
      <c r="AG3599">
        <f>AG3598*(1-(AG$1+AG$5))^($A3599-$A3598)*(1+2*(E3599/E3598-1))</f>
        <v>11.131293435004665</v>
      </c>
      <c r="AK3599">
        <f t="shared" si="690"/>
        <v>12.171644818029911</v>
      </c>
    </row>
    <row r="3600" spans="1:37" x14ac:dyDescent="0.25">
      <c r="A3600" s="1">
        <v>43286</v>
      </c>
      <c r="B3600">
        <v>14.97</v>
      </c>
      <c r="C3600">
        <v>16.53</v>
      </c>
      <c r="D3600">
        <v>60.815399999999997</v>
      </c>
      <c r="E3600">
        <v>53.0291</v>
      </c>
      <c r="F3600">
        <v>11712.382228</v>
      </c>
      <c r="G3600">
        <v>10215.060479</v>
      </c>
      <c r="H3600">
        <f>(1/(1-91/360*VLOOKUP($A3600,Tbills!$B$4:$C$974,2,1)/100))^((1)/91)-1</f>
        <v>5.4022926477159672E-5</v>
      </c>
      <c r="I3600" s="2">
        <f t="shared" si="688"/>
        <v>35.919168476544506</v>
      </c>
      <c r="J3600">
        <f>VLOOKUP(A3600,'VXX-IV'!A$1:C$4500,3,0)</f>
        <v>35.93</v>
      </c>
      <c r="K3600" s="10">
        <f t="shared" si="681"/>
        <v>-3.0146182731682902E-4</v>
      </c>
      <c r="L3600">
        <f t="shared" si="683"/>
        <v>49.514724598823733</v>
      </c>
      <c r="O3600">
        <f t="shared" si="684"/>
        <v>58.920584610022686</v>
      </c>
      <c r="P3600">
        <f>VLOOKUP(A3600,'UVXY-IV'!A$1:G$5000,4,0)</f>
        <v>58.841999999999999</v>
      </c>
      <c r="Q3600">
        <f t="shared" si="679"/>
        <v>1.3355190174142439E-3</v>
      </c>
      <c r="R3600">
        <f t="shared" si="685"/>
        <v>52.04656665600551</v>
      </c>
      <c r="S3600">
        <f>VLOOKUP(A3600,'SVXY-IV'!A$1:G$5000,4,0)</f>
        <v>51.707599999999999</v>
      </c>
      <c r="T3600">
        <f t="shared" si="680"/>
        <v>6.5554513457501962E-3</v>
      </c>
      <c r="U3600" s="2">
        <f t="shared" si="689"/>
        <v>19.083469218243668</v>
      </c>
      <c r="V3600">
        <f>VLOOKUP(A3600,'VXZ-IV'!A$1:C$4500,3,0)</f>
        <v>19.09</v>
      </c>
      <c r="W3600" s="10">
        <f t="shared" si="677"/>
        <v>-3.4210485889640818E-4</v>
      </c>
      <c r="X3600">
        <f t="shared" si="686"/>
        <v>72.551012967841444</v>
      </c>
      <c r="AA3600" s="10" t="e">
        <f t="shared" si="678"/>
        <v>#DIV/0!</v>
      </c>
      <c r="AB3600">
        <f t="shared" si="687"/>
        <v>29.607511502498877</v>
      </c>
      <c r="AC3600">
        <f>VLOOKUP(A3600,'VIXY-IV'!A$1:E$2000,4,0)</f>
        <v>29.6356</v>
      </c>
      <c r="AD3600" s="10">
        <f t="shared" si="675"/>
        <v>-9.477958098071948E-4</v>
      </c>
      <c r="AE3600">
        <f>ROW()</f>
        <v>3600</v>
      </c>
      <c r="AF3600">
        <f t="shared" si="682"/>
        <v>0.90562613430127037</v>
      </c>
      <c r="AG3600">
        <f>AG3599*(1-(AG$1+AG$5))^($A3600-$A3599)*(1+2*(E3600/E3599-1))</f>
        <v>10.097542926774137</v>
      </c>
      <c r="AK3600">
        <f t="shared" si="690"/>
        <v>12.73526971778713</v>
      </c>
    </row>
    <row r="3601" spans="1:37" x14ac:dyDescent="0.25">
      <c r="A3601" s="1">
        <v>43287</v>
      </c>
      <c r="B3601">
        <v>13.37</v>
      </c>
      <c r="C3601">
        <v>15.71</v>
      </c>
      <c r="D3601">
        <v>58.138300000000001</v>
      </c>
      <c r="E3601">
        <v>50.691899999999997</v>
      </c>
      <c r="F3601">
        <v>11468.688086</v>
      </c>
      <c r="G3601">
        <v>10001.968574</v>
      </c>
      <c r="H3601">
        <f>(1/(1-91/360*VLOOKUP($A3601,Tbills!$B$4:$C$974,2,1)/100))^((1)/91)-1</f>
        <v>5.4022926477159672E-5</v>
      </c>
      <c r="I3601" s="2">
        <f t="shared" si="688"/>
        <v>34.337165799297345</v>
      </c>
      <c r="J3601">
        <f>VLOOKUP(A3601,'VXX-IV'!A$1:C$4500,3,0)</f>
        <v>34.35</v>
      </c>
      <c r="K3601" s="10">
        <f t="shared" si="681"/>
        <v>-3.7363029702053296E-4</v>
      </c>
      <c r="L3601">
        <f t="shared" si="683"/>
        <v>45.150507266851136</v>
      </c>
      <c r="O3601">
        <f t="shared" si="684"/>
        <v>55.023439152775886</v>
      </c>
      <c r="P3601">
        <f>VLOOKUP(A3601,'UVXY-IV'!A$1:G$5000,4,0)</f>
        <v>54.944499999999998</v>
      </c>
      <c r="Q3601">
        <f t="shared" si="679"/>
        <v>1.4367070912628677E-3</v>
      </c>
      <c r="R3601">
        <f t="shared" si="685"/>
        <v>53.191109972555317</v>
      </c>
      <c r="S3601">
        <f>VLOOKUP(A3601,'SVXY-IV'!A$1:G$5000,4,0)</f>
        <v>52.839599999999997</v>
      </c>
      <c r="T3601">
        <f t="shared" si="680"/>
        <v>6.6523965464408974E-3</v>
      </c>
      <c r="U3601" s="2">
        <f t="shared" si="689"/>
        <v>18.685952623358009</v>
      </c>
      <c r="V3601">
        <f>VLOOKUP(A3601,'VXZ-IV'!A$1:C$4500,3,0)</f>
        <v>18.690000000000001</v>
      </c>
      <c r="W3601" s="10">
        <f t="shared" si="677"/>
        <v>-2.1655305735646113E-4</v>
      </c>
      <c r="X3601">
        <f t="shared" si="686"/>
        <v>74.065729698662011</v>
      </c>
      <c r="AA3601" s="10" t="e">
        <f t="shared" si="678"/>
        <v>#DIV/0!</v>
      </c>
      <c r="AB3601">
        <f t="shared" si="687"/>
        <v>28.302485963462544</v>
      </c>
      <c r="AC3601">
        <f>VLOOKUP(A3601,'VIXY-IV'!A$1:E$2000,4,0)</f>
        <v>28.328600000000002</v>
      </c>
      <c r="AD3601" s="10">
        <f t="shared" si="675"/>
        <v>-9.2182587693911966E-4</v>
      </c>
      <c r="AE3601">
        <f>ROW()</f>
        <v>3601</v>
      </c>
      <c r="AF3601">
        <f t="shared" si="682"/>
        <v>0.85105028644175673</v>
      </c>
      <c r="AG3601">
        <f>AG3600*(1-(AG$1+AG$5))^($A3601-$A3600)*(1+2*(E3601/E3600-1))</f>
        <v>9.2071561679310552</v>
      </c>
      <c r="AK3601">
        <f t="shared" si="690"/>
        <v>13.295943609830649</v>
      </c>
    </row>
    <row r="3602" spans="1:37" x14ac:dyDescent="0.25">
      <c r="A3602" s="1">
        <v>43290</v>
      </c>
      <c r="B3602">
        <v>12.69</v>
      </c>
      <c r="C3602">
        <v>14.87</v>
      </c>
      <c r="D3602">
        <v>54.840800000000002</v>
      </c>
      <c r="E3602">
        <v>47.808500000000002</v>
      </c>
      <c r="F3602">
        <v>10994.772288</v>
      </c>
      <c r="G3602">
        <v>9587.0403179999994</v>
      </c>
      <c r="H3602">
        <f>(1/(1-91/360*VLOOKUP($A3602,Tbills!$B$4:$C$974,2,1)/100))^((1)/91)-1</f>
        <v>5.4162520525702362E-5</v>
      </c>
      <c r="I3602" s="2">
        <f t="shared" si="688"/>
        <v>32.387254135493684</v>
      </c>
      <c r="J3602">
        <f>VLOOKUP(A3602,'VXX-IV'!A$1:C$4500,3,0)</f>
        <v>32.4</v>
      </c>
      <c r="K3602" s="10">
        <f t="shared" si="681"/>
        <v>-3.9339087982448451E-4</v>
      </c>
      <c r="L3602">
        <f t="shared" si="683"/>
        <v>40.015181116670973</v>
      </c>
      <c r="O3602">
        <f t="shared" si="684"/>
        <v>50.323678639355663</v>
      </c>
      <c r="P3602">
        <f>VLOOKUP(A3602,'UVXY-IV'!A$1:G$5000,4,0)</f>
        <v>50.267499999999998</v>
      </c>
      <c r="Q3602">
        <f t="shared" si="679"/>
        <v>1.1175936610268167E-3</v>
      </c>
      <c r="R3602">
        <f t="shared" si="685"/>
        <v>54.696470195589647</v>
      </c>
      <c r="S3602">
        <f>VLOOKUP(A3602,'SVXY-IV'!A$1:G$5000,4,0)</f>
        <v>54.360399999999998</v>
      </c>
      <c r="T3602">
        <f t="shared" si="680"/>
        <v>6.1822612708819502E-3</v>
      </c>
      <c r="U3602" s="2">
        <f t="shared" si="689"/>
        <v>17.912490448541096</v>
      </c>
      <c r="V3602">
        <f>VLOOKUP(A3602,'VXZ-IV'!A$1:C$4500,3,0)</f>
        <v>17.920000000000002</v>
      </c>
      <c r="W3602" s="10">
        <f t="shared" si="677"/>
        <v>-4.1905979123357806E-4</v>
      </c>
      <c r="X3602">
        <f t="shared" si="686"/>
        <v>77.142296144008839</v>
      </c>
      <c r="AA3602" s="10" t="e">
        <f t="shared" si="678"/>
        <v>#DIV/0!</v>
      </c>
      <c r="AB3602">
        <f t="shared" si="687"/>
        <v>26.69231392717619</v>
      </c>
      <c r="AC3602">
        <f>VLOOKUP(A3602,'VIXY-IV'!A$1:E$2000,4,0)</f>
        <v>26.7209</v>
      </c>
      <c r="AD3602" s="10">
        <f t="shared" si="675"/>
        <v>-1.0698020210325732E-3</v>
      </c>
      <c r="AE3602">
        <f>ROW()</f>
        <v>3602</v>
      </c>
      <c r="AF3602">
        <f t="shared" si="682"/>
        <v>0.85339609952925355</v>
      </c>
      <c r="AG3602">
        <f>AG3601*(1-(AG$1+AG$5))^($A3602-$A3601)*(1+2*(E3602/E3601-1))</f>
        <v>8.1589089466386984</v>
      </c>
      <c r="AK3602">
        <f t="shared" si="690"/>
        <v>14.050265243401377</v>
      </c>
    </row>
    <row r="3603" spans="1:37" x14ac:dyDescent="0.25">
      <c r="A3603" s="1">
        <v>43291</v>
      </c>
      <c r="B3603">
        <v>12.64</v>
      </c>
      <c r="C3603">
        <v>14.71</v>
      </c>
      <c r="D3603">
        <v>53.898800000000001</v>
      </c>
      <c r="E3603">
        <v>46.984699999999997</v>
      </c>
      <c r="F3603">
        <v>10881.741454000001</v>
      </c>
      <c r="G3603">
        <v>9487.962297</v>
      </c>
      <c r="H3603">
        <f>(1/(1-91/360*VLOOKUP($A3603,Tbills!$B$4:$C$974,2,1)/100))^((1)/91)-1</f>
        <v>5.4162520525702362E-5</v>
      </c>
      <c r="I3603" s="2">
        <f t="shared" si="688"/>
        <v>31.830162368540442</v>
      </c>
      <c r="J3603">
        <f>VLOOKUP(A3603,'VXX-IV'!A$1:C$4500,3,0)</f>
        <v>31.84</v>
      </c>
      <c r="K3603" s="10">
        <f t="shared" si="681"/>
        <v>-3.0897083729763963E-4</v>
      </c>
      <c r="L3603">
        <f t="shared" si="683"/>
        <v>38.63650436404594</v>
      </c>
      <c r="O3603">
        <f t="shared" si="684"/>
        <v>49.02131714157187</v>
      </c>
      <c r="P3603">
        <f>VLOOKUP(A3603,'UVXY-IV'!A$1:G$5000,4,0)</f>
        <v>48.966999999999999</v>
      </c>
      <c r="Q3603">
        <f t="shared" si="679"/>
        <v>1.1092601460549467E-3</v>
      </c>
      <c r="R3603">
        <f t="shared" si="685"/>
        <v>55.165220465295647</v>
      </c>
      <c r="S3603">
        <f>VLOOKUP(A3603,'SVXY-IV'!A$1:G$5000,4,0)</f>
        <v>54.824800000000003</v>
      </c>
      <c r="T3603">
        <f t="shared" si="680"/>
        <v>6.2092422643702516E-3</v>
      </c>
      <c r="U3603" s="2">
        <f t="shared" si="689"/>
        <v>17.727910313282297</v>
      </c>
      <c r="V3603">
        <f>VLOOKUP(A3603,'VXZ-IV'!A$1:C$4500,3,0)</f>
        <v>17.73</v>
      </c>
      <c r="W3603" s="10">
        <f t="shared" si="677"/>
        <v>-1.1786163100413471E-4</v>
      </c>
      <c r="X3603">
        <f t="shared" si="686"/>
        <v>77.940867967634219</v>
      </c>
      <c r="AA3603" s="10" t="e">
        <f t="shared" si="678"/>
        <v>#DIV/0!</v>
      </c>
      <c r="AB3603">
        <f t="shared" si="687"/>
        <v>26.23227329262583</v>
      </c>
      <c r="AC3603">
        <f>VLOOKUP(A3603,'VIXY-IV'!A$1:E$2000,4,0)</f>
        <v>26.2605</v>
      </c>
      <c r="AD3603" s="10">
        <f t="shared" si="675"/>
        <v>-1.0748731887880725E-3</v>
      </c>
      <c r="AE3603">
        <f>ROW()</f>
        <v>3603</v>
      </c>
      <c r="AF3603">
        <f t="shared" si="682"/>
        <v>0.85927940176750506</v>
      </c>
      <c r="AG3603">
        <f>AG3602*(1-(AG$1+AG$5))^($A3603-$A3602)*(1+2*(E3603/E3602-1))</f>
        <v>7.8774671518635726</v>
      </c>
      <c r="AK3603">
        <f t="shared" si="690"/>
        <v>14.291703141035383</v>
      </c>
    </row>
    <row r="3604" spans="1:37" x14ac:dyDescent="0.25">
      <c r="A3604" s="1">
        <v>43292</v>
      </c>
      <c r="B3604">
        <v>13.63</v>
      </c>
      <c r="C3604">
        <v>15.38</v>
      </c>
      <c r="D3604">
        <v>55.9148</v>
      </c>
      <c r="E3604">
        <v>48.739600000000003</v>
      </c>
      <c r="F3604">
        <v>11077.348419</v>
      </c>
      <c r="G3604">
        <v>9658.0012079999997</v>
      </c>
      <c r="H3604">
        <f>(1/(1-91/360*VLOOKUP($A3604,Tbills!$B$4:$C$974,2,1)/100))^((1)/91)-1</f>
        <v>5.4162520525702362E-5</v>
      </c>
      <c r="I3604" s="2">
        <f t="shared" si="688"/>
        <v>33.019914460030719</v>
      </c>
      <c r="J3604">
        <f>VLOOKUP(A3604,'VXX-IV'!A$1:C$4500,3,0)</f>
        <v>33.03</v>
      </c>
      <c r="K3604" s="10">
        <f t="shared" si="681"/>
        <v>-3.0534483709598881E-4</v>
      </c>
      <c r="L3604">
        <f t="shared" si="683"/>
        <v>41.523058446241969</v>
      </c>
      <c r="O3604">
        <f t="shared" si="684"/>
        <v>51.766025508989003</v>
      </c>
      <c r="P3604">
        <f>VLOOKUP(A3604,'UVXY-IV'!A$1:G$5000,4,0)</f>
        <v>51.708500000000001</v>
      </c>
      <c r="Q3604">
        <f t="shared" si="679"/>
        <v>1.1124961851340931E-3</v>
      </c>
      <c r="R3604">
        <f t="shared" si="685"/>
        <v>54.132550179326344</v>
      </c>
      <c r="S3604">
        <f>VLOOKUP(A3604,'SVXY-IV'!A$1:G$5000,4,0)</f>
        <v>53.797199999999997</v>
      </c>
      <c r="T3604">
        <f t="shared" si="680"/>
        <v>6.2335991339019792E-3</v>
      </c>
      <c r="U3604" s="2">
        <f t="shared" si="689"/>
        <v>18.046141944304683</v>
      </c>
      <c r="V3604">
        <f>VLOOKUP(A3604,'VXZ-IV'!A$1:C$4500,3,0)</f>
        <v>18.05</v>
      </c>
      <c r="W3604" s="10">
        <f t="shared" si="677"/>
        <v>-2.1374269780150001E-4</v>
      </c>
      <c r="X3604">
        <f t="shared" si="686"/>
        <v>76.545362197386794</v>
      </c>
      <c r="AA3604" s="10" t="e">
        <f t="shared" si="678"/>
        <v>#DIV/0!</v>
      </c>
      <c r="AB3604">
        <f t="shared" si="687"/>
        <v>27.211958167571048</v>
      </c>
      <c r="AC3604">
        <f>VLOOKUP(A3604,'VIXY-IV'!A$1:E$2000,4,0)</f>
        <v>27.2422</v>
      </c>
      <c r="AD3604" s="10">
        <f t="shared" si="675"/>
        <v>-1.1101097719329323E-3</v>
      </c>
      <c r="AE3604">
        <f>ROW()</f>
        <v>3604</v>
      </c>
      <c r="AF3604">
        <f t="shared" si="682"/>
        <v>0.88621586475942782</v>
      </c>
      <c r="AG3604">
        <f>AG3603*(1-(AG$1+AG$5))^($A3604-$A3603)*(1+2*(E3604/E3603-1))</f>
        <v>8.4656358524643149</v>
      </c>
      <c r="AK3604">
        <f t="shared" si="690"/>
        <v>13.757260723608706</v>
      </c>
    </row>
    <row r="3605" spans="1:37" x14ac:dyDescent="0.25">
      <c r="A3605" s="1">
        <v>43293</v>
      </c>
      <c r="B3605">
        <v>12.58</v>
      </c>
      <c r="C3605">
        <v>14.76</v>
      </c>
      <c r="D3605">
        <v>54.039499999999997</v>
      </c>
      <c r="E3605">
        <v>47.1023</v>
      </c>
      <c r="F3605">
        <v>10868.710257999999</v>
      </c>
      <c r="G3605">
        <v>9475.5728760000002</v>
      </c>
      <c r="H3605">
        <f>(1/(1-91/360*VLOOKUP($A3605,Tbills!$B$4:$C$974,2,1)/100))^((1)/91)-1</f>
        <v>5.4162520525702362E-5</v>
      </c>
      <c r="I3605" s="2">
        <f t="shared" si="688"/>
        <v>31.911697044990103</v>
      </c>
      <c r="J3605">
        <f>VLOOKUP(A3605,'VXX-IV'!A$1:C$4500,3,0)</f>
        <v>31.92</v>
      </c>
      <c r="K3605" s="10">
        <f t="shared" si="681"/>
        <v>-2.601176381546999E-4</v>
      </c>
      <c r="L3605">
        <f t="shared" si="683"/>
        <v>38.733653164392614</v>
      </c>
      <c r="O3605">
        <f t="shared" si="684"/>
        <v>49.155919771741267</v>
      </c>
      <c r="P3605">
        <f>VLOOKUP(A3605,'UVXY-IV'!A$1:G$5000,4,0)</f>
        <v>49.098500000000001</v>
      </c>
      <c r="Q3605">
        <f t="shared" si="679"/>
        <v>1.1694811805098571E-3</v>
      </c>
      <c r="R3605">
        <f t="shared" si="685"/>
        <v>55.039294157757389</v>
      </c>
      <c r="S3605">
        <f>VLOOKUP(A3605,'SVXY-IV'!A$1:G$5000,4,0)</f>
        <v>54.698399999999999</v>
      </c>
      <c r="T3605">
        <f t="shared" si="680"/>
        <v>6.2322509937655646E-3</v>
      </c>
      <c r="U3605" s="2">
        <f t="shared" si="689"/>
        <v>17.705817141306127</v>
      </c>
      <c r="V3605">
        <f>VLOOKUP(A3605,'VXZ-IV'!A$1:C$4500,3,0)</f>
        <v>17.71</v>
      </c>
      <c r="W3605" s="10">
        <f t="shared" si="677"/>
        <v>-2.3618626165289314E-4</v>
      </c>
      <c r="X3605">
        <f t="shared" si="686"/>
        <v>77.99255403856688</v>
      </c>
      <c r="AA3605" s="10" t="e">
        <f t="shared" si="678"/>
        <v>#DIV/0!</v>
      </c>
      <c r="AB3605">
        <f t="shared" si="687"/>
        <v>26.297733028212477</v>
      </c>
      <c r="AC3605">
        <f>VLOOKUP(A3605,'VIXY-IV'!A$1:E$2000,4,0)</f>
        <v>26.327200000000001</v>
      </c>
      <c r="AD3605" s="10">
        <f t="shared" si="675"/>
        <v>-1.1192596169560254E-3</v>
      </c>
      <c r="AE3605">
        <f>ROW()</f>
        <v>3605</v>
      </c>
      <c r="AF3605">
        <f t="shared" si="682"/>
        <v>0.85230352303523038</v>
      </c>
      <c r="AG3605">
        <f>AG3604*(1-(AG$1+AG$5))^($A3605-$A3604)*(1+2*(E3605/E3604-1))</f>
        <v>7.8966007879018267</v>
      </c>
      <c r="AK3605">
        <f t="shared" si="690"/>
        <v>14.218743461011927</v>
      </c>
    </row>
    <row r="3606" spans="1:37" x14ac:dyDescent="0.25">
      <c r="A3606" s="1">
        <v>43294</v>
      </c>
      <c r="B3606">
        <v>12.18</v>
      </c>
      <c r="C3606">
        <v>14.54</v>
      </c>
      <c r="D3606">
        <v>53.037500000000001</v>
      </c>
      <c r="E3606">
        <v>46.226399999999998</v>
      </c>
      <c r="F3606">
        <v>10809.774679</v>
      </c>
      <c r="G3606">
        <v>9423.6783639999994</v>
      </c>
      <c r="H3606">
        <f>(1/(1-91/360*VLOOKUP($A3606,Tbills!$B$4:$C$974,2,1)/100))^((1)/91)-1</f>
        <v>5.4162520525702362E-5</v>
      </c>
      <c r="I3606" s="2">
        <f t="shared" si="688"/>
        <v>31.319226906985307</v>
      </c>
      <c r="J3606">
        <f>VLOOKUP(A3606,'VXX-IV'!A$1:C$4500,3,0)</f>
        <v>31.33</v>
      </c>
      <c r="K3606" s="10">
        <f t="shared" si="681"/>
        <v>-3.4385869820274806E-4</v>
      </c>
      <c r="L3606">
        <f t="shared" si="683"/>
        <v>37.293428806775552</v>
      </c>
      <c r="O3606">
        <f t="shared" si="684"/>
        <v>47.783176759795403</v>
      </c>
      <c r="P3606">
        <f>VLOOKUP(A3606,'UVXY-IV'!A$1:G$5000,4,0)</f>
        <v>47.726999999999997</v>
      </c>
      <c r="Q3606">
        <f t="shared" si="679"/>
        <v>1.1770435978670779E-3</v>
      </c>
      <c r="R3606">
        <f t="shared" si="685"/>
        <v>55.548529907209335</v>
      </c>
      <c r="S3606">
        <f>VLOOKUP(A3606,'SVXY-IV'!A$1:G$5000,4,0)</f>
        <v>55.205199999999998</v>
      </c>
      <c r="T3606">
        <f t="shared" si="680"/>
        <v>6.2191588330327008E-3</v>
      </c>
      <c r="U3606" s="2">
        <f t="shared" si="689"/>
        <v>17.609377961901703</v>
      </c>
      <c r="V3606">
        <f>VLOOKUP(A3606,'VXZ-IV'!A$1:C$4500,3,0)</f>
        <v>17.61</v>
      </c>
      <c r="W3606" s="10">
        <f t="shared" si="677"/>
        <v>-3.5323003878207082E-5</v>
      </c>
      <c r="X3606">
        <f t="shared" si="686"/>
        <v>78.421039866684026</v>
      </c>
      <c r="AA3606" s="10" t="e">
        <f t="shared" si="678"/>
        <v>#DIV/0!</v>
      </c>
      <c r="AB3606">
        <f t="shared" si="687"/>
        <v>25.808611183609333</v>
      </c>
      <c r="AC3606">
        <f>VLOOKUP(A3606,'VIXY-IV'!A$1:E$2000,4,0)</f>
        <v>25.837399999999999</v>
      </c>
      <c r="AD3606" s="10">
        <f t="shared" si="675"/>
        <v>-1.1142303943378895E-3</v>
      </c>
      <c r="AE3606">
        <f>ROW()</f>
        <v>3606</v>
      </c>
      <c r="AF3606">
        <f t="shared" si="682"/>
        <v>0.83768913342503437</v>
      </c>
      <c r="AG3606">
        <f>AG3605*(1-(AG$1+AG$5))^($A3606-$A3605)*(1+2*(E3606/E3605-1))</f>
        <v>7.6026590220382255</v>
      </c>
      <c r="AK3606">
        <f t="shared" si="690"/>
        <v>14.482476318595955</v>
      </c>
    </row>
    <row r="3607" spans="1:37" x14ac:dyDescent="0.25">
      <c r="A3607" s="1">
        <v>43297</v>
      </c>
      <c r="B3607">
        <v>12.83</v>
      </c>
      <c r="C3607">
        <v>14.85</v>
      </c>
      <c r="D3607">
        <v>53.214500000000001</v>
      </c>
      <c r="E3607">
        <v>46.373100000000001</v>
      </c>
      <c r="F3607">
        <v>10850.683000999999</v>
      </c>
      <c r="G3607">
        <v>9457.8098539999992</v>
      </c>
      <c r="H3607">
        <f>(1/(1-91/360*VLOOKUP($A3607,Tbills!$B$4:$C$974,2,1)/100))^((1)/91)-1</f>
        <v>5.5139618614141739E-5</v>
      </c>
      <c r="I3607" s="2">
        <f t="shared" si="688"/>
        <v>31.421448740539869</v>
      </c>
      <c r="J3607">
        <f>VLOOKUP(A3607,'VXX-IV'!A$1:C$4500,3,0)</f>
        <v>31.43</v>
      </c>
      <c r="K3607" s="10">
        <f t="shared" si="681"/>
        <v>-2.7207316131494519E-4</v>
      </c>
      <c r="L3607">
        <f t="shared" si="683"/>
        <v>37.531249537537803</v>
      </c>
      <c r="O3607">
        <f t="shared" si="684"/>
        <v>48.005783918034254</v>
      </c>
      <c r="P3607">
        <f>VLOOKUP(A3607,'UVXY-IV'!A$1:G$5000,4,0)</f>
        <v>47.9495</v>
      </c>
      <c r="Q3607">
        <f t="shared" si="679"/>
        <v>1.1738165785724064E-3</v>
      </c>
      <c r="R3607">
        <f t="shared" si="685"/>
        <v>55.452866964902135</v>
      </c>
      <c r="S3607">
        <f>VLOOKUP(A3607,'SVXY-IV'!A$1:G$5000,4,0)</f>
        <v>55.115600000000001</v>
      </c>
      <c r="T3607">
        <f t="shared" si="680"/>
        <v>6.119265052038525E-3</v>
      </c>
      <c r="U3607" s="2">
        <f t="shared" si="689"/>
        <v>17.674725602156126</v>
      </c>
      <c r="V3607">
        <f>VLOOKUP(A3607,'VXZ-IV'!A$1:C$4500,3,0)</f>
        <v>17.68</v>
      </c>
      <c r="W3607" s="10">
        <f t="shared" si="677"/>
        <v>-2.9832566990228848E-4</v>
      </c>
      <c r="X3607">
        <f t="shared" si="686"/>
        <v>78.141263204680854</v>
      </c>
      <c r="AA3607" s="10" t="e">
        <f t="shared" si="678"/>
        <v>#DIV/0!</v>
      </c>
      <c r="AB3607">
        <f t="shared" si="687"/>
        <v>25.89022250411298</v>
      </c>
      <c r="AC3607">
        <f>VLOOKUP(A3607,'VIXY-IV'!A$1:E$2000,4,0)</f>
        <v>25.919499999999999</v>
      </c>
      <c r="AD3607" s="10">
        <f t="shared" ref="AD3607:AD3670" si="691">AB3607/AC3607-1</f>
        <v>-1.1295548095842101E-3</v>
      </c>
      <c r="AE3607">
        <f>ROW()</f>
        <v>3607</v>
      </c>
      <c r="AF3607">
        <f t="shared" si="682"/>
        <v>0.86397306397306395</v>
      </c>
      <c r="AG3607">
        <f>AG3606*(1-(AG$1+AG$5))^($A3607-$A3606)*(1+2*(E3607/E3606-1))</f>
        <v>7.6501398199392172</v>
      </c>
      <c r="AK3607">
        <f t="shared" si="690"/>
        <v>14.434498954126854</v>
      </c>
    </row>
    <row r="3608" spans="1:37" x14ac:dyDescent="0.25">
      <c r="A3608" s="1">
        <v>43298</v>
      </c>
      <c r="B3608">
        <v>12.06</v>
      </c>
      <c r="C3608">
        <v>14.4</v>
      </c>
      <c r="D3608">
        <v>51.985300000000002</v>
      </c>
      <c r="E3608">
        <v>45.299399999999999</v>
      </c>
      <c r="F3608">
        <v>10890.105204</v>
      </c>
      <c r="G3608">
        <v>9491.6500350000006</v>
      </c>
      <c r="H3608">
        <f>(1/(1-91/360*VLOOKUP($A3608,Tbills!$B$4:$C$974,2,1)/100))^((1)/91)-1</f>
        <v>5.5139618614141739E-5</v>
      </c>
      <c r="I3608" s="2">
        <f t="shared" si="688"/>
        <v>30.694897251669374</v>
      </c>
      <c r="J3608">
        <f>VLOOKUP(A3608,'VXX-IV'!A$1:C$4500,3,0)</f>
        <v>30.7</v>
      </c>
      <c r="K3608" s="10">
        <f t="shared" si="681"/>
        <v>-1.6621330067179141E-4</v>
      </c>
      <c r="L3608">
        <f t="shared" si="683"/>
        <v>35.79364484606976</v>
      </c>
      <c r="O3608">
        <f t="shared" si="684"/>
        <v>46.336968829729756</v>
      </c>
      <c r="P3608">
        <f>VLOOKUP(A3608,'UVXY-IV'!A$1:G$5000,4,0)</f>
        <v>46.282499999999999</v>
      </c>
      <c r="Q3608">
        <f t="shared" si="679"/>
        <v>1.1768774316374131E-3</v>
      </c>
      <c r="R3608">
        <f t="shared" si="685"/>
        <v>56.092295405387311</v>
      </c>
      <c r="S3608">
        <f>VLOOKUP(A3608,'SVXY-IV'!A$1:G$5000,4,0)</f>
        <v>55.750799999999998</v>
      </c>
      <c r="T3608">
        <f t="shared" si="680"/>
        <v>6.12539022556291E-3</v>
      </c>
      <c r="U3608" s="2">
        <f t="shared" si="689"/>
        <v>17.738508064687153</v>
      </c>
      <c r="V3608">
        <f>VLOOKUP(A3608,'VXZ-IV'!A$1:C$4500,3,0)</f>
        <v>17.739999999999998</v>
      </c>
      <c r="W3608" s="10">
        <f t="shared" si="677"/>
        <v>-8.4100074004833658E-5</v>
      </c>
      <c r="X3608">
        <f t="shared" si="686"/>
        <v>77.863086077843946</v>
      </c>
      <c r="AA3608" s="10" t="e">
        <f t="shared" si="678"/>
        <v>#DIV/0!</v>
      </c>
      <c r="AB3608">
        <f t="shared" si="687"/>
        <v>25.290677724308516</v>
      </c>
      <c r="AC3608">
        <f>VLOOKUP(A3608,'VIXY-IV'!A$1:E$2000,4,0)</f>
        <v>25.319400000000002</v>
      </c>
      <c r="AD3608" s="10">
        <f t="shared" si="691"/>
        <v>-1.1343979593310127E-3</v>
      </c>
      <c r="AE3608">
        <f>ROW()</f>
        <v>3608</v>
      </c>
      <c r="AF3608">
        <f t="shared" si="682"/>
        <v>0.83750000000000002</v>
      </c>
      <c r="AG3608">
        <f>AG3607*(1-(AG$1+AG$5))^($A3608-$A3607)*(1+2*(E3608/E3607-1))</f>
        <v>7.2956387923856356</v>
      </c>
      <c r="AK3608">
        <f t="shared" si="690"/>
        <v>14.768020401597283</v>
      </c>
    </row>
    <row r="3609" spans="1:37" x14ac:dyDescent="0.25">
      <c r="A3609" s="1">
        <v>43299</v>
      </c>
      <c r="B3609">
        <v>12.1</v>
      </c>
      <c r="C3609">
        <v>14.39</v>
      </c>
      <c r="D3609">
        <v>51.802199999999999</v>
      </c>
      <c r="E3609">
        <v>45.137300000000003</v>
      </c>
      <c r="F3609">
        <v>10947.395452000001</v>
      </c>
      <c r="G3609">
        <v>9541.0599779999993</v>
      </c>
      <c r="H3609">
        <f>(1/(1-91/360*VLOOKUP($A3609,Tbills!$B$4:$C$974,2,1)/100))^((1)/91)-1</f>
        <v>5.5139618614141739E-5</v>
      </c>
      <c r="I3609" s="2">
        <f t="shared" si="688"/>
        <v>30.586039418955284</v>
      </c>
      <c r="J3609">
        <f>VLOOKUP(A3609,'VXX-IV'!A$1:C$4500,3,0)</f>
        <v>30.59</v>
      </c>
      <c r="K3609" s="10">
        <f t="shared" si="681"/>
        <v>-1.294730645542419E-4</v>
      </c>
      <c r="L3609">
        <f t="shared" si="683"/>
        <v>35.537828931946166</v>
      </c>
      <c r="O3609">
        <f t="shared" si="684"/>
        <v>46.086696442860692</v>
      </c>
      <c r="P3609">
        <f>VLOOKUP(A3609,'UVXY-IV'!A$1:G$5000,4,0)</f>
        <v>46.031500000000001</v>
      </c>
      <c r="Q3609">
        <f t="shared" si="679"/>
        <v>1.1991015469992039E-3</v>
      </c>
      <c r="R3609">
        <f t="shared" si="685"/>
        <v>56.190115912582961</v>
      </c>
      <c r="S3609">
        <f>VLOOKUP(A3609,'SVXY-IV'!A$1:G$5000,4,0)</f>
        <v>55.846800000000002</v>
      </c>
      <c r="T3609">
        <f t="shared" si="680"/>
        <v>6.1474589874972452E-3</v>
      </c>
      <c r="U3609" s="2">
        <f t="shared" si="689"/>
        <v>17.831391324500942</v>
      </c>
      <c r="V3609">
        <f>VLOOKUP(A3609,'VXZ-IV'!A$1:C$4500,3,0)</f>
        <v>17.829999999999998</v>
      </c>
      <c r="W3609" s="10">
        <f t="shared" si="677"/>
        <v>7.8032781881232083E-5</v>
      </c>
      <c r="X3609">
        <f t="shared" si="686"/>
        <v>77.459166393017739</v>
      </c>
      <c r="AA3609" s="10" t="e">
        <f t="shared" si="678"/>
        <v>#DIV/0!</v>
      </c>
      <c r="AB3609">
        <f t="shared" si="687"/>
        <v>25.200082280888676</v>
      </c>
      <c r="AC3609">
        <f>VLOOKUP(A3609,'VIXY-IV'!A$1:E$2000,4,0)</f>
        <v>25.228899999999999</v>
      </c>
      <c r="AD3609" s="10">
        <f t="shared" si="691"/>
        <v>-1.1422503205182899E-3</v>
      </c>
      <c r="AE3609">
        <f>ROW()</f>
        <v>3609</v>
      </c>
      <c r="AF3609">
        <f t="shared" si="682"/>
        <v>0.84086170952050032</v>
      </c>
      <c r="AG3609">
        <f>AG3608*(1-(AG$1+AG$5))^($A3609-$A3608)*(1+2*(E3609/E3608-1))</f>
        <v>7.2431810691965053</v>
      </c>
      <c r="AK3609">
        <f t="shared" si="690"/>
        <v>14.820176203290735</v>
      </c>
    </row>
    <row r="3610" spans="1:37" x14ac:dyDescent="0.25">
      <c r="A3610" s="1">
        <v>43300</v>
      </c>
      <c r="B3610">
        <v>12.87</v>
      </c>
      <c r="C3610">
        <v>14.97</v>
      </c>
      <c r="D3610">
        <v>52.717700000000001</v>
      </c>
      <c r="E3610">
        <v>45.932499999999997</v>
      </c>
      <c r="F3610">
        <v>10981.990876</v>
      </c>
      <c r="G3610">
        <v>9570.6850790000008</v>
      </c>
      <c r="H3610">
        <f>(1/(1-91/360*VLOOKUP($A3610,Tbills!$B$4:$C$974,2,1)/100))^((1)/91)-1</f>
        <v>5.5139618614141739E-5</v>
      </c>
      <c r="I3610" s="2">
        <f t="shared" si="688"/>
        <v>31.125827350892813</v>
      </c>
      <c r="J3610">
        <f>VLOOKUP(A3610,'VXX-IV'!A$1:C$4500,3,0)</f>
        <v>31.13</v>
      </c>
      <c r="K3610" s="10">
        <f t="shared" si="681"/>
        <v>-1.3403948304480107E-4</v>
      </c>
      <c r="L3610">
        <f t="shared" si="683"/>
        <v>36.790359760659499</v>
      </c>
      <c r="O3610">
        <f t="shared" si="684"/>
        <v>47.302991129509827</v>
      </c>
      <c r="P3610">
        <f>VLOOKUP(A3610,'UVXY-IV'!A$1:G$5000,4,0)</f>
        <v>47.244500000000002</v>
      </c>
      <c r="Q3610">
        <f t="shared" si="679"/>
        <v>1.2380516146817122E-3</v>
      </c>
      <c r="R3610">
        <f t="shared" si="685"/>
        <v>55.692637475694141</v>
      </c>
      <c r="S3610">
        <f>VLOOKUP(A3610,'SVXY-IV'!A$1:G$5000,4,0)</f>
        <v>55.355200000000004</v>
      </c>
      <c r="T3610">
        <f t="shared" si="680"/>
        <v>6.0958586671917558E-3</v>
      </c>
      <c r="U3610" s="2">
        <f t="shared" si="689"/>
        <v>17.887305048927701</v>
      </c>
      <c r="V3610">
        <f>VLOOKUP(A3610,'VXZ-IV'!A$1:C$4500,3,0)</f>
        <v>17.89</v>
      </c>
      <c r="W3610" s="10">
        <f t="shared" si="677"/>
        <v>-1.506400822973708E-4</v>
      </c>
      <c r="X3610">
        <f t="shared" si="686"/>
        <v>77.220056564950156</v>
      </c>
      <c r="AA3610" s="10" t="e">
        <f t="shared" si="678"/>
        <v>#DIV/0!</v>
      </c>
      <c r="AB3610">
        <f t="shared" si="687"/>
        <v>25.643944562728457</v>
      </c>
      <c r="AC3610">
        <f>VLOOKUP(A3610,'VIXY-IV'!A$1:E$2000,4,0)</f>
        <v>25.672899999999998</v>
      </c>
      <c r="AD3610" s="10">
        <f t="shared" si="691"/>
        <v>-1.1278600108106662E-3</v>
      </c>
      <c r="AE3610">
        <f>ROW()</f>
        <v>3610</v>
      </c>
      <c r="AF3610">
        <f t="shared" si="682"/>
        <v>0.85971943887775537</v>
      </c>
      <c r="AG3610">
        <f>AG3609*(1-(AG$1+AG$5))^($A3610-$A3609)*(1+2*(E3610/E3609-1))</f>
        <v>7.4981398201345986</v>
      </c>
      <c r="AK3610">
        <f t="shared" si="690"/>
        <v>14.558405750396371</v>
      </c>
    </row>
    <row r="3611" spans="1:37" x14ac:dyDescent="0.25">
      <c r="A3611" s="1">
        <v>43301</v>
      </c>
      <c r="B3611">
        <v>12.86</v>
      </c>
      <c r="C3611">
        <v>15.08</v>
      </c>
      <c r="D3611">
        <v>53.105499999999999</v>
      </c>
      <c r="E3611">
        <v>46.267899999999997</v>
      </c>
      <c r="F3611">
        <v>11078.391320000001</v>
      </c>
      <c r="G3611">
        <v>9654.1692889999995</v>
      </c>
      <c r="H3611">
        <f>(1/(1-91/360*VLOOKUP($A3611,Tbills!$B$4:$C$974,2,1)/100))^((1)/91)-1</f>
        <v>5.5139618614141739E-5</v>
      </c>
      <c r="I3611" s="2">
        <f t="shared" si="688"/>
        <v>31.35402947227643</v>
      </c>
      <c r="J3611">
        <f>VLOOKUP(A3611,'VXX-IV'!A$1:C$4500,3,0)</f>
        <v>31.36</v>
      </c>
      <c r="K3611" s="10">
        <f t="shared" si="681"/>
        <v>-1.9038672587912142E-4</v>
      </c>
      <c r="L3611">
        <f t="shared" si="683"/>
        <v>37.328018410359327</v>
      </c>
      <c r="O3611">
        <f t="shared" si="684"/>
        <v>47.819490652825671</v>
      </c>
      <c r="P3611">
        <f>VLOOKUP(A3611,'UVXY-IV'!A$1:G$5000,4,0)</f>
        <v>47.76</v>
      </c>
      <c r="Q3611">
        <f t="shared" si="679"/>
        <v>1.2456166839547311E-3</v>
      </c>
      <c r="R3611">
        <f t="shared" si="685"/>
        <v>55.486794699192146</v>
      </c>
      <c r="S3611">
        <f>VLOOKUP(A3611,'SVXY-IV'!A$1:G$5000,4,0)</f>
        <v>55.15</v>
      </c>
      <c r="T3611">
        <f t="shared" si="680"/>
        <v>6.1068848448257995E-3</v>
      </c>
      <c r="U3611" s="2">
        <f t="shared" si="689"/>
        <v>18.04388068798773</v>
      </c>
      <c r="V3611">
        <f>VLOOKUP(A3611,'VXZ-IV'!A$1:C$4500,3,0)</f>
        <v>18.05</v>
      </c>
      <c r="W3611" s="10">
        <f t="shared" si="677"/>
        <v>-3.3902005608144048E-4</v>
      </c>
      <c r="X3611">
        <f t="shared" si="686"/>
        <v>76.547862651405964</v>
      </c>
      <c r="AA3611" s="10" t="e">
        <f t="shared" si="678"/>
        <v>#DIV/0!</v>
      </c>
      <c r="AB3611">
        <f t="shared" si="687"/>
        <v>25.831099830713427</v>
      </c>
      <c r="AC3611">
        <f>VLOOKUP(A3611,'VIXY-IV'!A$1:E$2000,4,0)</f>
        <v>25.86</v>
      </c>
      <c r="AD3611" s="10">
        <f t="shared" si="691"/>
        <v>-1.1175626174235731E-3</v>
      </c>
      <c r="AE3611">
        <f>ROW()</f>
        <v>3611</v>
      </c>
      <c r="AF3611">
        <f t="shared" si="682"/>
        <v>0.85278514588859411</v>
      </c>
      <c r="AG3611">
        <f>AG3610*(1-(AG$1+AG$5))^($A3611-$A3610)*(1+2*(E3611/E3610-1))</f>
        <v>7.6073865758614589</v>
      </c>
      <c r="AK3611">
        <f t="shared" si="690"/>
        <v>14.451426879597868</v>
      </c>
    </row>
    <row r="3612" spans="1:37" x14ac:dyDescent="0.25">
      <c r="A3612" s="1">
        <v>43304</v>
      </c>
      <c r="B3612">
        <v>12.62</v>
      </c>
      <c r="C3612">
        <v>14.86</v>
      </c>
      <c r="D3612">
        <v>52.398000000000003</v>
      </c>
      <c r="E3612">
        <v>45.643799999999999</v>
      </c>
      <c r="F3612">
        <v>11005.989336000001</v>
      </c>
      <c r="G3612">
        <v>9589.4781299999995</v>
      </c>
      <c r="H3612">
        <f>(1/(1-91/360*VLOOKUP($A3612,Tbills!$B$4:$C$974,2,1)/100))^((1)/91)-1</f>
        <v>5.4860407213475071E-5</v>
      </c>
      <c r="I3612" s="2">
        <f t="shared" si="688"/>
        <v>30.934051290437225</v>
      </c>
      <c r="J3612">
        <f>VLOOKUP(A3612,'VXX-IV'!A$1:C$4500,3,0)</f>
        <v>30.94</v>
      </c>
      <c r="K3612" s="10">
        <f t="shared" si="681"/>
        <v>-1.9226598457589006E-4</v>
      </c>
      <c r="L3612">
        <f t="shared" si="683"/>
        <v>36.322047599021701</v>
      </c>
      <c r="O3612">
        <f t="shared" si="684"/>
        <v>46.847210551156699</v>
      </c>
      <c r="P3612">
        <f>VLOOKUP(A3612,'UVXY-IV'!A$1:G$5000,4,0)</f>
        <v>46.787999999999997</v>
      </c>
      <c r="Q3612">
        <f t="shared" si="679"/>
        <v>1.2655072060507866E-3</v>
      </c>
      <c r="R3612">
        <f t="shared" si="685"/>
        <v>55.853445436845583</v>
      </c>
      <c r="S3612">
        <f>VLOOKUP(A3612,'SVXY-IV'!A$1:G$5000,4,0)</f>
        <v>55.518799999999999</v>
      </c>
      <c r="T3612">
        <f t="shared" si="680"/>
        <v>6.0276057271695382E-3</v>
      </c>
      <c r="U3612" s="2">
        <f t="shared" si="689"/>
        <v>17.924645013917715</v>
      </c>
      <c r="V3612">
        <f>VLOOKUP(A3612,'VXZ-IV'!A$1:C$4500,3,0)</f>
        <v>17.93</v>
      </c>
      <c r="W3612" s="10">
        <f t="shared" si="677"/>
        <v>-2.9866068501305243E-4</v>
      </c>
      <c r="X3612">
        <f t="shared" si="686"/>
        <v>77.064930797751089</v>
      </c>
      <c r="AA3612" s="10" t="e">
        <f t="shared" si="678"/>
        <v>#DIV/0!</v>
      </c>
      <c r="AB3612">
        <f t="shared" si="687"/>
        <v>25.482380437716838</v>
      </c>
      <c r="AC3612">
        <f>VLOOKUP(A3612,'VIXY-IV'!A$1:E$2000,4,0)</f>
        <v>25.5106</v>
      </c>
      <c r="AD3612" s="10">
        <f t="shared" si="691"/>
        <v>-1.1061896734362309E-3</v>
      </c>
      <c r="AE3612">
        <f>ROW()</f>
        <v>3612</v>
      </c>
      <c r="AF3612">
        <f t="shared" si="682"/>
        <v>0.84925975773889639</v>
      </c>
      <c r="AG3612">
        <f>AG3611*(1-(AG$1+AG$5))^($A3612-$A3611)*(1+2*(E3612/E3611-1))</f>
        <v>7.4014087314724462</v>
      </c>
      <c r="AK3612">
        <f t="shared" si="690"/>
        <v>14.644313388419347</v>
      </c>
    </row>
    <row r="3613" spans="1:37" x14ac:dyDescent="0.25">
      <c r="A3613" s="1">
        <v>43305</v>
      </c>
      <c r="B3613">
        <v>12.41</v>
      </c>
      <c r="C3613">
        <v>14.7</v>
      </c>
      <c r="D3613">
        <v>52.371400000000001</v>
      </c>
      <c r="E3613">
        <v>45.618099999999998</v>
      </c>
      <c r="F3613">
        <v>10972.661029999999</v>
      </c>
      <c r="G3613">
        <v>9559.9132169999993</v>
      </c>
      <c r="H3613">
        <f>(1/(1-91/360*VLOOKUP($A3613,Tbills!$B$4:$C$974,2,1)/100))^((1)/91)-1</f>
        <v>5.4860407213475071E-5</v>
      </c>
      <c r="I3613" s="2">
        <f t="shared" si="688"/>
        <v>30.917593628182768</v>
      </c>
      <c r="J3613">
        <f>VLOOKUP(A3613,'VXX-IV'!A$1:C$4500,3,0)</f>
        <v>30.93</v>
      </c>
      <c r="K3613" s="10">
        <f t="shared" si="681"/>
        <v>-4.01111277634425E-4</v>
      </c>
      <c r="L3613">
        <f t="shared" si="683"/>
        <v>36.281495221783075</v>
      </c>
      <c r="O3613">
        <f t="shared" si="684"/>
        <v>46.806066816982408</v>
      </c>
      <c r="P3613">
        <f>VLOOKUP(A3613,'UVXY-IV'!A$1:G$5000,4,0)</f>
        <v>46.7455</v>
      </c>
      <c r="Q3613">
        <f t="shared" si="679"/>
        <v>1.2956716043770466E-3</v>
      </c>
      <c r="R3613">
        <f t="shared" si="685"/>
        <v>55.86664414357336</v>
      </c>
      <c r="S3613">
        <f>VLOOKUP(A3613,'SVXY-IV'!A$1:G$5000,4,0)</f>
        <v>55.531999999999996</v>
      </c>
      <c r="T3613">
        <f t="shared" si="680"/>
        <v>6.0261496717812779E-3</v>
      </c>
      <c r="U3613" s="2">
        <f t="shared" si="689"/>
        <v>17.869929911060446</v>
      </c>
      <c r="V3613">
        <f>VLOOKUP(A3613,'VXZ-IV'!A$1:C$4500,3,0)</f>
        <v>17.87</v>
      </c>
      <c r="W3613" s="10">
        <f t="shared" si="677"/>
        <v>-3.9221566623393045E-6</v>
      </c>
      <c r="X3613">
        <f t="shared" si="686"/>
        <v>77.30390812843423</v>
      </c>
      <c r="AA3613" s="10" t="e">
        <f t="shared" si="678"/>
        <v>#DIV/0!</v>
      </c>
      <c r="AB3613">
        <f t="shared" si="687"/>
        <v>25.467936497926118</v>
      </c>
      <c r="AC3613">
        <f>VLOOKUP(A3613,'VIXY-IV'!A$1:E$2000,4,0)</f>
        <v>25.495799999999999</v>
      </c>
      <c r="AD3613" s="10">
        <f t="shared" si="691"/>
        <v>-1.0928663573561703E-3</v>
      </c>
      <c r="AE3613">
        <f>ROW()</f>
        <v>3613</v>
      </c>
      <c r="AF3613">
        <f t="shared" si="682"/>
        <v>0.84421768707483003</v>
      </c>
      <c r="AG3613">
        <f>AG3612*(1-(AG$1+AG$5))^($A3613-$A3612)*(1+2*(E3613/E3612-1))</f>
        <v>7.3928247848309052</v>
      </c>
      <c r="AK3613">
        <f t="shared" si="690"/>
        <v>14.651876504029527</v>
      </c>
    </row>
    <row r="3614" spans="1:37" x14ac:dyDescent="0.25">
      <c r="A3614" s="1">
        <v>43306</v>
      </c>
      <c r="B3614">
        <v>12.29</v>
      </c>
      <c r="C3614">
        <v>14.55</v>
      </c>
      <c r="D3614">
        <v>51.566000000000003</v>
      </c>
      <c r="E3614">
        <v>44.914099999999998</v>
      </c>
      <c r="F3614">
        <v>10931.438697</v>
      </c>
      <c r="G3614">
        <v>9523.4738649999999</v>
      </c>
      <c r="H3614">
        <f>(1/(1-91/360*VLOOKUP($A3614,Tbills!$B$4:$C$974,2,1)/100))^((1)/91)-1</f>
        <v>5.4860407213475071E-5</v>
      </c>
      <c r="I3614" s="2">
        <f t="shared" si="688"/>
        <v>30.441381334099194</v>
      </c>
      <c r="J3614">
        <f>VLOOKUP(A3614,'VXX-IV'!A$1:C$4500,3,0)</f>
        <v>30.45</v>
      </c>
      <c r="K3614" s="10">
        <f t="shared" si="681"/>
        <v>-2.8304321513317188E-4</v>
      </c>
      <c r="L3614">
        <f t="shared" si="683"/>
        <v>35.162008467933916</v>
      </c>
      <c r="O3614">
        <f t="shared" si="684"/>
        <v>45.721026134140736</v>
      </c>
      <c r="P3614">
        <f>VLOOKUP(A3614,'UVXY-IV'!A$1:G$5000,4,0)</f>
        <v>45.66</v>
      </c>
      <c r="Q3614">
        <f t="shared" si="679"/>
        <v>1.3365338182378395E-3</v>
      </c>
      <c r="R3614">
        <f t="shared" si="685"/>
        <v>56.295179357499073</v>
      </c>
      <c r="S3614">
        <f>VLOOKUP(A3614,'SVXY-IV'!A$1:G$5000,4,0)</f>
        <v>55.957599999999999</v>
      </c>
      <c r="T3614">
        <f t="shared" si="680"/>
        <v>6.0327704815623662E-3</v>
      </c>
      <c r="U3614" s="2">
        <f t="shared" si="689"/>
        <v>17.802361671872525</v>
      </c>
      <c r="V3614">
        <f>VLOOKUP(A3614,'VXZ-IV'!A$1:C$4500,3,0)</f>
        <v>17.809999999999999</v>
      </c>
      <c r="W3614" s="10">
        <f t="shared" si="677"/>
        <v>-4.2887861468132726E-4</v>
      </c>
      <c r="X3614">
        <f t="shared" si="686"/>
        <v>77.59995307176132</v>
      </c>
      <c r="AA3614" s="10" t="e">
        <f t="shared" si="678"/>
        <v>#DIV/0!</v>
      </c>
      <c r="AB3614">
        <f t="shared" si="687"/>
        <v>25.074808849212765</v>
      </c>
      <c r="AC3614">
        <f>VLOOKUP(A3614,'VIXY-IV'!A$1:E$2000,4,0)</f>
        <v>25.1022</v>
      </c>
      <c r="AD3614" s="10">
        <f t="shared" si="691"/>
        <v>-1.0911852661215082E-3</v>
      </c>
      <c r="AE3614">
        <f>ROW()</f>
        <v>3614</v>
      </c>
      <c r="AF3614">
        <f t="shared" ref="AF3614:AF3645" si="692">B3614/C3614</f>
        <v>0.84467353951890023</v>
      </c>
      <c r="AG3614">
        <f>AG3613*(1-(AG$1+AG$5))^($A3614-$A3613)*(1+2*(E3614/E3613-1))</f>
        <v>7.1644042396121206</v>
      </c>
      <c r="AK3614">
        <f t="shared" si="690"/>
        <v>14.877298214029645</v>
      </c>
    </row>
    <row r="3615" spans="1:37" x14ac:dyDescent="0.25">
      <c r="A3615" s="1">
        <v>43307</v>
      </c>
      <c r="B3615">
        <v>12.14</v>
      </c>
      <c r="C3615">
        <v>14.4</v>
      </c>
      <c r="D3615">
        <v>51.682400000000001</v>
      </c>
      <c r="E3615">
        <v>45.012999999999998</v>
      </c>
      <c r="F3615">
        <v>10958.926395</v>
      </c>
      <c r="G3615">
        <v>9546.8986970000005</v>
      </c>
      <c r="H3615">
        <f>(1/(1-91/360*VLOOKUP($A3615,Tbills!$B$4:$C$974,2,1)/100))^((1)/91)-1</f>
        <v>5.4860407213475071E-5</v>
      </c>
      <c r="I3615" s="2">
        <f t="shared" si="688"/>
        <v>30.509352759621976</v>
      </c>
      <c r="J3615">
        <f>VLOOKUP(A3615,'VXX-IV'!A$1:C$4500,3,0)</f>
        <v>30.52</v>
      </c>
      <c r="K3615" s="10">
        <f t="shared" si="681"/>
        <v>-3.4886108709120123E-4</v>
      </c>
      <c r="L3615">
        <f t="shared" si="683"/>
        <v>35.317201606900085</v>
      </c>
      <c r="O3615">
        <f t="shared" si="684"/>
        <v>45.870495563347312</v>
      </c>
      <c r="P3615">
        <f>VLOOKUP(A3615,'UVXY-IV'!A$1:G$5000,4,0)</f>
        <v>45.81</v>
      </c>
      <c r="Q3615">
        <f t="shared" si="679"/>
        <v>1.3205754932832381E-3</v>
      </c>
      <c r="R3615">
        <f t="shared" si="685"/>
        <v>56.230656847874705</v>
      </c>
      <c r="S3615">
        <f>VLOOKUP(A3615,'SVXY-IV'!A$1:G$5000,4,0)</f>
        <v>55.893999999999998</v>
      </c>
      <c r="T3615">
        <f t="shared" si="680"/>
        <v>6.0231303516424806E-3</v>
      </c>
      <c r="U3615" s="2">
        <f t="shared" si="689"/>
        <v>17.846691503413894</v>
      </c>
      <c r="V3615">
        <f>VLOOKUP(A3615,'VXZ-IV'!A$1:C$4500,3,0)</f>
        <v>17.850000000000001</v>
      </c>
      <c r="W3615" s="10">
        <f t="shared" si="677"/>
        <v>-1.8534994880159417E-4</v>
      </c>
      <c r="X3615">
        <f t="shared" si="686"/>
        <v>77.41046454702493</v>
      </c>
      <c r="AA3615" s="10" t="e">
        <f t="shared" si="678"/>
        <v>#DIV/0!</v>
      </c>
      <c r="AB3615">
        <f t="shared" si="687"/>
        <v>25.12992843686726</v>
      </c>
      <c r="AC3615">
        <f>VLOOKUP(A3615,'VIXY-IV'!A$1:E$2000,4,0)</f>
        <v>25.157699999999998</v>
      </c>
      <c r="AD3615" s="10">
        <f t="shared" si="691"/>
        <v>-1.1038991295999612E-3</v>
      </c>
      <c r="AE3615">
        <f>ROW()</f>
        <v>3615</v>
      </c>
      <c r="AF3615">
        <f t="shared" si="692"/>
        <v>0.84305555555555556</v>
      </c>
      <c r="AG3615">
        <f>AG3614*(1-(AG$1+AG$5))^($A3615-$A3614)*(1+2*(E3615/E3614-1))</f>
        <v>7.1957135114248079</v>
      </c>
      <c r="AK3615">
        <f t="shared" si="690"/>
        <v>14.843847294846238</v>
      </c>
    </row>
    <row r="3616" spans="1:37" x14ac:dyDescent="0.25">
      <c r="A3616" s="1">
        <v>43308</v>
      </c>
      <c r="B3616">
        <v>13.03</v>
      </c>
      <c r="C3616">
        <v>15</v>
      </c>
      <c r="D3616">
        <v>53.189900000000002</v>
      </c>
      <c r="E3616">
        <v>46.323500000000003</v>
      </c>
      <c r="F3616">
        <v>11057.988122000001</v>
      </c>
      <c r="G3616">
        <v>9632.6728449999991</v>
      </c>
      <c r="H3616">
        <f>(1/(1-91/360*VLOOKUP($A3616,Tbills!$B$4:$C$974,2,1)/100))^((1)/91)-1</f>
        <v>5.4860407213475071E-5</v>
      </c>
      <c r="I3616" s="2">
        <f t="shared" si="688"/>
        <v>31.398500320478579</v>
      </c>
      <c r="J3616">
        <f>VLOOKUP(A3616,'VXX-IV'!A$1:C$4500,3,0)</f>
        <v>31.41</v>
      </c>
      <c r="K3616" s="10">
        <f t="shared" si="681"/>
        <v>-3.6611523468388363E-4</v>
      </c>
      <c r="L3616">
        <f t="shared" si="683"/>
        <v>37.373999151889663</v>
      </c>
      <c r="O3616">
        <f t="shared" si="684"/>
        <v>47.87207973184767</v>
      </c>
      <c r="P3616">
        <f>VLOOKUP(A3616,'UVXY-IV'!A$1:G$5000,4,0)</f>
        <v>47.808</v>
      </c>
      <c r="Q3616">
        <f t="shared" si="679"/>
        <v>1.3403558368405566E-3</v>
      </c>
      <c r="R3616">
        <f t="shared" si="685"/>
        <v>55.409607542924867</v>
      </c>
      <c r="S3616">
        <f>VLOOKUP(A3616,'SVXY-IV'!A$1:G$5000,4,0)</f>
        <v>55.0764</v>
      </c>
      <c r="T3616">
        <f t="shared" si="680"/>
        <v>6.0499150802315604E-3</v>
      </c>
      <c r="U3616" s="2">
        <f t="shared" si="689"/>
        <v>18.007575148274295</v>
      </c>
      <c r="V3616">
        <f>VLOOKUP(A3616,'VXZ-IV'!A$1:C$4500,3,0)</f>
        <v>18.010000000000002</v>
      </c>
      <c r="W3616" s="10">
        <f t="shared" si="677"/>
        <v>-1.3463918521416929E-4</v>
      </c>
      <c r="X3616">
        <f t="shared" si="686"/>
        <v>76.716341142565014</v>
      </c>
      <c r="AA3616" s="10" t="e">
        <f t="shared" si="678"/>
        <v>#DIV/0!</v>
      </c>
      <c r="AB3616">
        <f t="shared" si="687"/>
        <v>25.861459014362403</v>
      </c>
      <c r="AC3616">
        <f>VLOOKUP(A3616,'VIXY-IV'!A$1:E$2000,4,0)</f>
        <v>25.8902</v>
      </c>
      <c r="AD3616" s="10">
        <f t="shared" si="691"/>
        <v>-1.1101106070094957E-3</v>
      </c>
      <c r="AE3616">
        <f>ROW()</f>
        <v>3616</v>
      </c>
      <c r="AF3616">
        <f t="shared" si="692"/>
        <v>0.86866666666666659</v>
      </c>
      <c r="AG3616">
        <f>AG3615*(1-(AG$1+AG$5))^($A3616-$A3615)*(1+2*(E3616/E3615-1))</f>
        <v>7.6144462008739238</v>
      </c>
      <c r="AK3616">
        <f t="shared" si="690"/>
        <v>14.411015092570372</v>
      </c>
    </row>
    <row r="3617" spans="1:37" x14ac:dyDescent="0.25">
      <c r="A3617" s="1">
        <v>43311</v>
      </c>
      <c r="B3617">
        <v>14.26</v>
      </c>
      <c r="C3617">
        <v>15.66</v>
      </c>
      <c r="D3617">
        <v>55.086199999999998</v>
      </c>
      <c r="E3617">
        <v>47.967399999999998</v>
      </c>
      <c r="F3617">
        <v>11216.002721000001</v>
      </c>
      <c r="G3617">
        <v>9768.7347669999999</v>
      </c>
      <c r="H3617">
        <f>(1/(1-91/360*VLOOKUP($A3617,Tbills!$B$4:$C$974,2,1)/100))^((1)/91)-1</f>
        <v>5.5698062932041381E-5</v>
      </c>
      <c r="I3617" s="2">
        <f t="shared" si="688"/>
        <v>32.515525471071271</v>
      </c>
      <c r="J3617">
        <f>VLOOKUP(A3617,'VXX-IV'!A$1:C$4500,3,0)</f>
        <v>32.520000000000003</v>
      </c>
      <c r="K3617" s="10">
        <f t="shared" si="681"/>
        <v>-1.3759314048988891E-4</v>
      </c>
      <c r="L3617">
        <f t="shared" si="683"/>
        <v>40.027870301716618</v>
      </c>
      <c r="O3617">
        <f t="shared" si="684"/>
        <v>50.41526518598134</v>
      </c>
      <c r="P3617">
        <f>VLOOKUP(A3617,'UVXY-IV'!A$1:G$5000,4,0)</f>
        <v>50.347999999999999</v>
      </c>
      <c r="Q3617">
        <f t="shared" si="679"/>
        <v>1.3360051239641457E-3</v>
      </c>
      <c r="R3617">
        <f t="shared" si="685"/>
        <v>54.419055646999766</v>
      </c>
      <c r="S3617">
        <f>VLOOKUP(A3617,'SVXY-IV'!A$1:G$5000,4,0)</f>
        <v>54.097200000000001</v>
      </c>
      <c r="T3617">
        <f t="shared" si="680"/>
        <v>5.9495805143290337E-3</v>
      </c>
      <c r="U3617" s="2">
        <f t="shared" si="689"/>
        <v>18.263560742659323</v>
      </c>
      <c r="V3617">
        <f>VLOOKUP(A3617,'VXZ-IV'!A$1:C$4500,3,0)</f>
        <v>18.27</v>
      </c>
      <c r="W3617" s="10">
        <f t="shared" si="677"/>
        <v>-3.5244977234138997E-4</v>
      </c>
      <c r="X3617">
        <f t="shared" si="686"/>
        <v>75.636965238071099</v>
      </c>
      <c r="AA3617" s="10" t="e">
        <f t="shared" si="678"/>
        <v>#DIV/0!</v>
      </c>
      <c r="AB3617">
        <f t="shared" si="687"/>
        <v>26.778911993922961</v>
      </c>
      <c r="AC3617">
        <f>VLOOKUP(A3617,'VIXY-IV'!A$1:E$2000,4,0)</f>
        <v>26.808599999999998</v>
      </c>
      <c r="AD3617" s="10">
        <f t="shared" si="691"/>
        <v>-1.107406059139171E-3</v>
      </c>
      <c r="AE3617">
        <f>ROW()</f>
        <v>3617</v>
      </c>
      <c r="AF3617">
        <f t="shared" si="692"/>
        <v>0.91060025542784162</v>
      </c>
      <c r="AG3617">
        <f>AG3616*(1-(AG$1+AG$5))^($A3617-$A3616)*(1+2*(E3617/E3616-1))</f>
        <v>8.1540554113678123</v>
      </c>
      <c r="AK3617">
        <f t="shared" si="690"/>
        <v>13.89766376786327</v>
      </c>
    </row>
    <row r="3618" spans="1:37" x14ac:dyDescent="0.25">
      <c r="A3618" s="1">
        <v>43312</v>
      </c>
      <c r="B3618">
        <v>12.83</v>
      </c>
      <c r="C3618">
        <v>14.87</v>
      </c>
      <c r="D3618">
        <v>52.441299999999998</v>
      </c>
      <c r="E3618">
        <v>45.661700000000003</v>
      </c>
      <c r="F3618">
        <v>10970.912832</v>
      </c>
      <c r="G3618">
        <v>9554.7261940000008</v>
      </c>
      <c r="H3618">
        <f>(1/(1-91/360*VLOOKUP($A3618,Tbills!$B$4:$C$974,2,1)/100))^((1)/91)-1</f>
        <v>5.5698062932041381E-5</v>
      </c>
      <c r="I3618" s="2">
        <f t="shared" si="688"/>
        <v>30.953575452640898</v>
      </c>
      <c r="J3618">
        <f>VLOOKUP(A3618,'VXX-IV'!A$1:C$4500,3,0)</f>
        <v>30.96</v>
      </c>
      <c r="K3618" s="10">
        <f t="shared" si="681"/>
        <v>-2.0751121960926877E-4</v>
      </c>
      <c r="L3618">
        <f t="shared" si="683"/>
        <v>36.180125546472375</v>
      </c>
      <c r="O3618">
        <f t="shared" si="684"/>
        <v>46.778642550115279</v>
      </c>
      <c r="P3618">
        <f>VLOOKUP(A3618,'UVXY-IV'!A$1:G$5000,4,0)</f>
        <v>46.717500000000001</v>
      </c>
      <c r="Q3618">
        <f t="shared" si="679"/>
        <v>1.3087718759625666E-3</v>
      </c>
      <c r="R3618">
        <f t="shared" si="685"/>
        <v>55.724445777532218</v>
      </c>
      <c r="S3618">
        <f>VLOOKUP(A3618,'SVXY-IV'!A$1:G$5000,4,0)</f>
        <v>55.393599999999999</v>
      </c>
      <c r="T3618">
        <f t="shared" si="680"/>
        <v>5.9726354223632594E-3</v>
      </c>
      <c r="U3618" s="2">
        <f t="shared" si="689"/>
        <v>17.864033400300837</v>
      </c>
      <c r="V3618">
        <f>VLOOKUP(A3618,'VXZ-IV'!A$1:C$4500,3,0)</f>
        <v>17.87</v>
      </c>
      <c r="W3618" s="10">
        <f t="shared" si="677"/>
        <v>-3.338891829414159E-4</v>
      </c>
      <c r="X3618">
        <f t="shared" si="686"/>
        <v>77.295428485184942</v>
      </c>
      <c r="AA3618" s="10" t="e">
        <f t="shared" si="678"/>
        <v>#DIV/0!</v>
      </c>
      <c r="AB3618">
        <f t="shared" si="687"/>
        <v>25.491605537617986</v>
      </c>
      <c r="AC3618">
        <f>VLOOKUP(A3618,'VIXY-IV'!A$1:E$2000,4,0)</f>
        <v>25.519100000000002</v>
      </c>
      <c r="AD3618" s="10">
        <f t="shared" si="691"/>
        <v>-1.0774072119320577E-3</v>
      </c>
      <c r="AE3618">
        <f>ROW()</f>
        <v>3618</v>
      </c>
      <c r="AF3618">
        <f t="shared" si="692"/>
        <v>0.86281102891728312</v>
      </c>
      <c r="AG3618">
        <f>AG3617*(1-(AG$1+AG$5))^($A3618-$A3617)*(1+2*(E3618/E3617-1))</f>
        <v>7.3699077505142379</v>
      </c>
      <c r="AK3618">
        <f t="shared" si="690"/>
        <v>14.565019141567358</v>
      </c>
    </row>
    <row r="3619" spans="1:37" x14ac:dyDescent="0.25">
      <c r="A3619" s="1">
        <v>43313</v>
      </c>
      <c r="B3619">
        <v>13.15</v>
      </c>
      <c r="C3619">
        <v>15.22</v>
      </c>
      <c r="D3619">
        <v>53.024700000000003</v>
      </c>
      <c r="E3619">
        <v>46.167099999999998</v>
      </c>
      <c r="F3619">
        <v>11010.987606000001</v>
      </c>
      <c r="G3619">
        <v>9589.0957130000006</v>
      </c>
      <c r="H3619">
        <f>(1/(1-91/360*VLOOKUP($A3619,Tbills!$B$4:$C$974,2,1)/100))^((1)/91)-1</f>
        <v>5.5698062932041381E-5</v>
      </c>
      <c r="I3619" s="2">
        <f t="shared" si="688"/>
        <v>31.297165239326876</v>
      </c>
      <c r="J3619">
        <f>VLOOKUP(A3619,'VXX-IV'!A$1:C$4500,3,0)</f>
        <v>31.31</v>
      </c>
      <c r="K3619" s="10">
        <f t="shared" si="681"/>
        <v>-4.0992528499272929E-4</v>
      </c>
      <c r="L3619">
        <f t="shared" si="683"/>
        <v>36.98142266980031</v>
      </c>
      <c r="O3619">
        <f t="shared" si="684"/>
        <v>47.553684080556295</v>
      </c>
      <c r="P3619">
        <f>VLOOKUP(A3619,'UVXY-IV'!A$1:G$5000,4,0)</f>
        <v>47.491500000000002</v>
      </c>
      <c r="Q3619">
        <f t="shared" si="679"/>
        <v>1.3093728468525079E-3</v>
      </c>
      <c r="R3619">
        <f t="shared" si="685"/>
        <v>55.413551636435059</v>
      </c>
      <c r="S3619">
        <f>VLOOKUP(A3619,'SVXY-IV'!A$1:G$5000,4,0)</f>
        <v>55.087200000000003</v>
      </c>
      <c r="T3619">
        <f t="shared" si="680"/>
        <v>5.9242734507300998E-3</v>
      </c>
      <c r="U3619" s="2">
        <f t="shared" si="689"/>
        <v>17.92885032572001</v>
      </c>
      <c r="V3619">
        <f>VLOOKUP(A3619,'VXZ-IV'!A$1:C$4500,3,0)</f>
        <v>17.93</v>
      </c>
      <c r="W3619" s="10">
        <f t="shared" si="677"/>
        <v>-6.4120149469548693E-5</v>
      </c>
      <c r="X3619">
        <f t="shared" si="686"/>
        <v>77.018828503953884</v>
      </c>
      <c r="AA3619" s="10" t="e">
        <f t="shared" si="678"/>
        <v>#DIV/0!</v>
      </c>
      <c r="AB3619">
        <f t="shared" si="687"/>
        <v>25.773658637067545</v>
      </c>
      <c r="AC3619">
        <f>VLOOKUP(A3619,'VIXY-IV'!A$1:E$2000,4,0)</f>
        <v>25.8018</v>
      </c>
      <c r="AD3619" s="10">
        <f t="shared" si="691"/>
        <v>-1.090674407694614E-3</v>
      </c>
      <c r="AE3619">
        <f>ROW()</f>
        <v>3619</v>
      </c>
      <c r="AF3619">
        <f t="shared" si="692"/>
        <v>0.86399474375821284</v>
      </c>
      <c r="AG3619">
        <f>AG3618*(1-(AG$1+AG$5))^($A3619-$A3618)*(1+2*(E3619/E3618-1))</f>
        <v>7.5327994380413683</v>
      </c>
      <c r="AK3619">
        <f t="shared" si="690"/>
        <v>14.403137446679711</v>
      </c>
    </row>
    <row r="3620" spans="1:37" x14ac:dyDescent="0.25">
      <c r="A3620" s="1">
        <v>43314</v>
      </c>
      <c r="B3620">
        <v>12.19</v>
      </c>
      <c r="C3620">
        <v>14.76</v>
      </c>
      <c r="D3620">
        <v>52.079300000000003</v>
      </c>
      <c r="E3620">
        <v>45.3414</v>
      </c>
      <c r="F3620">
        <v>10960.214034000001</v>
      </c>
      <c r="G3620">
        <v>9544.3446370000001</v>
      </c>
      <c r="H3620">
        <f>(1/(1-91/360*VLOOKUP($A3620,Tbills!$B$4:$C$974,2,1)/100))^((1)/91)-1</f>
        <v>5.5698062932041381E-5</v>
      </c>
      <c r="I3620" s="2">
        <f t="shared" si="688"/>
        <v>30.738405196845108</v>
      </c>
      <c r="J3620">
        <f>VLOOKUP(A3620,'VXX-IV'!A$1:C$4500,3,0)</f>
        <v>30.75</v>
      </c>
      <c r="K3620" s="10">
        <f t="shared" si="681"/>
        <v>-3.7706676926474447E-4</v>
      </c>
      <c r="L3620">
        <f t="shared" si="683"/>
        <v>35.658969062355759</v>
      </c>
      <c r="O3620">
        <f t="shared" si="684"/>
        <v>46.27637592929073</v>
      </c>
      <c r="P3620">
        <f>VLOOKUP(A3620,'UVXY-IV'!A$1:G$5000,4,0)</f>
        <v>46.217500000000001</v>
      </c>
      <c r="Q3620">
        <f t="shared" si="679"/>
        <v>1.2738882304479393E-3</v>
      </c>
      <c r="R3620">
        <f t="shared" si="685"/>
        <v>55.906560774907248</v>
      </c>
      <c r="S3620">
        <f>VLOOKUP(A3620,'SVXY-IV'!A$1:G$5000,4,0)</f>
        <v>55.580800000000004</v>
      </c>
      <c r="T3620">
        <f t="shared" si="680"/>
        <v>5.8610306959820946E-3</v>
      </c>
      <c r="U3620" s="2">
        <f t="shared" si="689"/>
        <v>17.845742136524535</v>
      </c>
      <c r="V3620">
        <f>VLOOKUP(A3620,'VXZ-IV'!A$1:C$4500,3,0)</f>
        <v>17.850000000000001</v>
      </c>
      <c r="W3620" s="10">
        <f t="shared" si="677"/>
        <v>-2.3853576893373418E-4</v>
      </c>
      <c r="X3620">
        <f t="shared" si="686"/>
        <v>77.37971335131806</v>
      </c>
      <c r="AA3620" s="10" t="e">
        <f t="shared" si="678"/>
        <v>#DIV/0!</v>
      </c>
      <c r="AB3620">
        <f t="shared" si="687"/>
        <v>25.312600605509189</v>
      </c>
      <c r="AC3620">
        <f>VLOOKUP(A3620,'VIXY-IV'!A$1:E$2000,4,0)</f>
        <v>25.340299999999999</v>
      </c>
      <c r="AD3620" s="10">
        <f t="shared" si="691"/>
        <v>-1.0930965494019285E-3</v>
      </c>
      <c r="AE3620">
        <f>ROW()</f>
        <v>3620</v>
      </c>
      <c r="AF3620">
        <f t="shared" si="692"/>
        <v>0.82588075880758804</v>
      </c>
      <c r="AG3620">
        <f>AG3619*(1-(AG$1+AG$5))^($A3620-$A3619)*(1+2*(E3620/E3619-1))</f>
        <v>7.2631059749294469</v>
      </c>
      <c r="AK3620">
        <f t="shared" si="690"/>
        <v>14.660055172937728</v>
      </c>
    </row>
    <row r="3621" spans="1:37" x14ac:dyDescent="0.25">
      <c r="A3621" s="1">
        <v>43315</v>
      </c>
      <c r="B3621">
        <v>11.64</v>
      </c>
      <c r="C3621">
        <v>14.49</v>
      </c>
      <c r="D3621">
        <v>51.028300000000002</v>
      </c>
      <c r="E3621">
        <v>44.4238</v>
      </c>
      <c r="F3621">
        <v>10888.070245000001</v>
      </c>
      <c r="G3621">
        <v>9480.9889719999992</v>
      </c>
      <c r="H3621">
        <f>(1/(1-91/360*VLOOKUP($A3621,Tbills!$B$4:$C$974,2,1)/100))^((1)/91)-1</f>
        <v>5.5698062932041381E-5</v>
      </c>
      <c r="I3621" s="2">
        <f t="shared" si="688"/>
        <v>30.117346346692294</v>
      </c>
      <c r="J3621">
        <f>VLOOKUP(A3621,'VXX-IV'!A$1:C$4500,3,0)</f>
        <v>30.13</v>
      </c>
      <c r="K3621" s="10">
        <f t="shared" si="681"/>
        <v>-4.1996857974457846E-4</v>
      </c>
      <c r="L3621">
        <f t="shared" si="683"/>
        <v>34.21602592487865</v>
      </c>
      <c r="O3621">
        <f t="shared" si="684"/>
        <v>44.87008134929814</v>
      </c>
      <c r="P3621">
        <f>VLOOKUP(A3621,'UVXY-IV'!A$1:G$5000,4,0)</f>
        <v>44.811999999999998</v>
      </c>
      <c r="Q3621">
        <f t="shared" si="679"/>
        <v>1.2961115169629611E-3</v>
      </c>
      <c r="R3621">
        <f t="shared" si="685"/>
        <v>56.469714537736976</v>
      </c>
      <c r="S3621">
        <f>VLOOKUP(A3621,'SVXY-IV'!A$1:G$5000,4,0)</f>
        <v>56.140799999999999</v>
      </c>
      <c r="T3621">
        <f t="shared" si="680"/>
        <v>5.8587433334933436E-3</v>
      </c>
      <c r="U3621" s="2">
        <f t="shared" si="689"/>
        <v>17.727843223592398</v>
      </c>
      <c r="V3621">
        <f>VLOOKUP(A3621,'VXZ-IV'!A$1:C$4500,3,0)</f>
        <v>17.73</v>
      </c>
      <c r="W3621" s="10">
        <f t="shared" si="677"/>
        <v>-1.2164559546545828E-4</v>
      </c>
      <c r="X3621">
        <f t="shared" si="686"/>
        <v>77.894819885750479</v>
      </c>
      <c r="AA3621" s="10" t="e">
        <f t="shared" si="678"/>
        <v>#DIV/0!</v>
      </c>
      <c r="AB3621">
        <f t="shared" si="687"/>
        <v>24.800241516958927</v>
      </c>
      <c r="AC3621">
        <f>VLOOKUP(A3621,'VIXY-IV'!A$1:E$2000,4,0)</f>
        <v>24.827200000000001</v>
      </c>
      <c r="AD3621" s="10">
        <f t="shared" si="691"/>
        <v>-1.0858446800716681E-3</v>
      </c>
      <c r="AE3621">
        <f>ROW()</f>
        <v>3621</v>
      </c>
      <c r="AF3621">
        <f t="shared" si="692"/>
        <v>0.80331262939958592</v>
      </c>
      <c r="AG3621">
        <f>AG3620*(1-(AG$1+AG$5))^($A3621-$A3620)*(1+2*(E3621/E3620-1))</f>
        <v>6.9688958155588798</v>
      </c>
      <c r="AK3621">
        <f t="shared" si="690"/>
        <v>14.956042529218958</v>
      </c>
    </row>
    <row r="3622" spans="1:37" x14ac:dyDescent="0.25">
      <c r="A3622" s="1">
        <v>43318</v>
      </c>
      <c r="B3622">
        <v>11.27</v>
      </c>
      <c r="C3622">
        <v>14.23</v>
      </c>
      <c r="D3622">
        <v>49.378799999999998</v>
      </c>
      <c r="E3622">
        <v>42.980400000000003</v>
      </c>
      <c r="F3622">
        <v>10738.378819</v>
      </c>
      <c r="G3622">
        <v>9349.0580819999996</v>
      </c>
      <c r="H3622">
        <f>(1/(1-91/360*VLOOKUP($A3622,Tbills!$B$4:$C$974,2,1)/100))^((1)/91)-1</f>
        <v>5.5977185392519502E-5</v>
      </c>
      <c r="I3622" s="2">
        <f t="shared" si="688"/>
        <v>29.141665267694183</v>
      </c>
      <c r="J3622">
        <f>VLOOKUP(A3622,'VXX-IV'!A$1:C$4500,3,0)</f>
        <v>29.15</v>
      </c>
      <c r="K3622" s="10">
        <f t="shared" si="681"/>
        <v>-2.8592563656315573E-4</v>
      </c>
      <c r="L3622">
        <f t="shared" si="683"/>
        <v>31.993593447337748</v>
      </c>
      <c r="O3622">
        <f t="shared" si="684"/>
        <v>42.678915807981333</v>
      </c>
      <c r="P3622">
        <f>VLOOKUP(A3622,'UVXY-IV'!A$1:G$5000,4,0)</f>
        <v>42.622999999999998</v>
      </c>
      <c r="Q3622">
        <f t="shared" si="679"/>
        <v>1.3118693658666913E-3</v>
      </c>
      <c r="R3622">
        <f t="shared" si="685"/>
        <v>57.379327726371599</v>
      </c>
      <c r="S3622">
        <f>VLOOKUP(A3622,'SVXY-IV'!A$1:G$5000,4,0)</f>
        <v>57.050400000000003</v>
      </c>
      <c r="T3622">
        <f t="shared" si="680"/>
        <v>5.7655638938831633E-3</v>
      </c>
      <c r="U3622" s="2">
        <f t="shared" si="689"/>
        <v>17.482838249917521</v>
      </c>
      <c r="V3622">
        <f>VLOOKUP(A3622,'VXZ-IV'!A$1:C$4500,3,0)</f>
        <v>17.489999999999998</v>
      </c>
      <c r="W3622" s="10">
        <f t="shared" si="677"/>
        <v>-4.0947684862657763E-4</v>
      </c>
      <c r="X3622">
        <f t="shared" si="686"/>
        <v>78.983250078657193</v>
      </c>
      <c r="AA3622" s="10" t="e">
        <f t="shared" si="678"/>
        <v>#DIV/0!</v>
      </c>
      <c r="AB3622">
        <f t="shared" si="687"/>
        <v>23.994171010496984</v>
      </c>
      <c r="AC3622">
        <f>VLOOKUP(A3622,'VIXY-IV'!A$1:E$2000,4,0)</f>
        <v>24.020499999999998</v>
      </c>
      <c r="AD3622" s="10">
        <f t="shared" si="691"/>
        <v>-1.0961049729611982E-3</v>
      </c>
      <c r="AE3622">
        <f>ROW()</f>
        <v>3622</v>
      </c>
      <c r="AF3622">
        <f t="shared" si="692"/>
        <v>0.79198875614898101</v>
      </c>
      <c r="AG3622">
        <f>AG3621*(1-(AG$1+AG$5))^($A3622-$A3621)*(1+2*(E3622/E3621-1))</f>
        <v>6.5153760495573483</v>
      </c>
      <c r="AK3622">
        <f t="shared" si="690"/>
        <v>15.439830618997544</v>
      </c>
    </row>
    <row r="3623" spans="1:37" x14ac:dyDescent="0.25">
      <c r="A3623" s="1">
        <v>43319</v>
      </c>
      <c r="B3623">
        <v>10.93</v>
      </c>
      <c r="C3623">
        <v>13.93</v>
      </c>
      <c r="D3623">
        <v>48.206299999999999</v>
      </c>
      <c r="E3623">
        <v>41.9574</v>
      </c>
      <c r="F3623">
        <v>10565.268538</v>
      </c>
      <c r="G3623">
        <v>9197.8213020000003</v>
      </c>
      <c r="H3623">
        <f>(1/(1-91/360*VLOOKUP($A3623,Tbills!$B$4:$C$974,2,1)/100))^((1)/91)-1</f>
        <v>5.5977185392519502E-5</v>
      </c>
      <c r="I3623" s="2">
        <f t="shared" si="688"/>
        <v>28.449002488466693</v>
      </c>
      <c r="J3623">
        <f>VLOOKUP(A3623,'VXX-IV'!A$1:C$4500,3,0)</f>
        <v>28.46</v>
      </c>
      <c r="K3623" s="10">
        <f t="shared" si="681"/>
        <v>-3.8641994143739922E-4</v>
      </c>
      <c r="L3623">
        <f t="shared" si="683"/>
        <v>30.470927647301291</v>
      </c>
      <c r="O3623">
        <f t="shared" si="684"/>
        <v>41.153792619946145</v>
      </c>
      <c r="P3623">
        <f>VLOOKUP(A3623,'UVXY-IV'!A$1:G$5000,4,0)</f>
        <v>41.106499999999997</v>
      </c>
      <c r="Q3623">
        <f t="shared" si="679"/>
        <v>1.1504900671706064E-3</v>
      </c>
      <c r="R3623">
        <f t="shared" si="685"/>
        <v>58.059561373136468</v>
      </c>
      <c r="S3623">
        <f>VLOOKUP(A3623,'SVXY-IV'!A$1:G$5000,4,0)</f>
        <v>57.736800000000002</v>
      </c>
      <c r="T3623">
        <f t="shared" si="680"/>
        <v>5.5902192905818993E-3</v>
      </c>
      <c r="U3623" s="2">
        <f t="shared" si="689"/>
        <v>17.20058307878228</v>
      </c>
      <c r="V3623">
        <f>VLOOKUP(A3623,'VXZ-IV'!A$1:C$4500,3,0)</f>
        <v>17.2</v>
      </c>
      <c r="W3623" s="10">
        <f t="shared" si="677"/>
        <v>3.3899929202441115E-5</v>
      </c>
      <c r="X3623">
        <f t="shared" si="686"/>
        <v>80.262461566035512</v>
      </c>
      <c r="AA3623" s="10" t="e">
        <f t="shared" si="678"/>
        <v>#DIV/0!</v>
      </c>
      <c r="AB3623">
        <f t="shared" si="687"/>
        <v>23.422984389823768</v>
      </c>
      <c r="AC3623">
        <f>VLOOKUP(A3623,'VIXY-IV'!A$1:E$2000,4,0)</f>
        <v>23.450900000000001</v>
      </c>
      <c r="AD3623" s="10">
        <f t="shared" si="691"/>
        <v>-1.1903854511440271E-3</v>
      </c>
      <c r="AE3623">
        <f>ROW()</f>
        <v>3623</v>
      </c>
      <c r="AF3623">
        <f t="shared" si="692"/>
        <v>0.78463747307968412</v>
      </c>
      <c r="AG3623">
        <f>AG3622*(1-(AG$1+AG$5))^($A3623-$A3622)*(1+2*(E3623/E3622-1))</f>
        <v>6.2050148867142072</v>
      </c>
      <c r="AK3623">
        <f t="shared" si="690"/>
        <v>15.806586237854038</v>
      </c>
    </row>
    <row r="3624" spans="1:37" x14ac:dyDescent="0.25">
      <c r="A3624" s="1">
        <v>43320</v>
      </c>
      <c r="B3624">
        <v>10.85</v>
      </c>
      <c r="C3624">
        <v>13.96</v>
      </c>
      <c r="D3624">
        <v>47.887700000000002</v>
      </c>
      <c r="E3624">
        <v>41.677799999999998</v>
      </c>
      <c r="F3624">
        <v>10565.859952000001</v>
      </c>
      <c r="G3624">
        <v>9197.8213020000003</v>
      </c>
      <c r="H3624">
        <f>(1/(1-91/360*VLOOKUP($A3624,Tbills!$B$4:$C$974,2,1)/100))^((1)/91)-1</f>
        <v>5.5977185392519502E-5</v>
      </c>
      <c r="I3624" s="2">
        <f t="shared" si="688"/>
        <v>28.260291234627573</v>
      </c>
      <c r="J3624">
        <f>VLOOKUP(A3624,'VXX-IV'!A$1:C$4500,3,0)</f>
        <v>28.27</v>
      </c>
      <c r="K3624" s="10">
        <f t="shared" si="681"/>
        <v>-3.4342997426339839E-4</v>
      </c>
      <c r="L3624">
        <f t="shared" si="683"/>
        <v>30.065140947866663</v>
      </c>
      <c r="O3624">
        <f t="shared" si="684"/>
        <v>40.741052397212755</v>
      </c>
      <c r="P3624">
        <f>VLOOKUP(A3624,'UVXY-IV'!A$1:G$5000,4,0)</f>
        <v>40.700499999999998</v>
      </c>
      <c r="Q3624">
        <f t="shared" si="679"/>
        <v>9.9636115558188187E-4</v>
      </c>
      <c r="R3624">
        <f t="shared" si="685"/>
        <v>58.250379630103758</v>
      </c>
      <c r="S3624">
        <f>VLOOKUP(A3624,'SVXY-IV'!A$1:G$5000,4,0)</f>
        <v>57.937199999999997</v>
      </c>
      <c r="T3624">
        <f t="shared" si="680"/>
        <v>5.4055016484013674E-3</v>
      </c>
      <c r="U3624" s="2">
        <f t="shared" si="689"/>
        <v>17.201126484061898</v>
      </c>
      <c r="V3624">
        <f>VLOOKUP(A3624,'VXZ-IV'!A$1:C$4500,3,0)</f>
        <v>17.2</v>
      </c>
      <c r="W3624" s="10">
        <f t="shared" si="677"/>
        <v>6.5493259412852112E-5</v>
      </c>
      <c r="X3624">
        <f t="shared" si="686"/>
        <v>80.263985821134483</v>
      </c>
      <c r="AA3624" s="10" t="e">
        <f t="shared" si="678"/>
        <v>#DIV/0!</v>
      </c>
      <c r="AB3624">
        <f t="shared" si="687"/>
        <v>23.266808269027798</v>
      </c>
      <c r="AC3624">
        <f>VLOOKUP(A3624,'VIXY-IV'!A$1:E$2000,4,0)</f>
        <v>23.297000000000001</v>
      </c>
      <c r="AD3624" s="10">
        <f t="shared" si="691"/>
        <v>-1.2959493055845206E-3</v>
      </c>
      <c r="AE3624">
        <f>ROW()</f>
        <v>3624</v>
      </c>
      <c r="AF3624">
        <f t="shared" si="692"/>
        <v>0.77722063037249278</v>
      </c>
      <c r="AG3624">
        <f>AG3623*(1-(AG$1+AG$5))^($A3624-$A3623)*(1+2*(E3624/E3623-1))</f>
        <v>6.1221093513607654</v>
      </c>
      <c r="AK3624">
        <f t="shared" si="690"/>
        <v>15.911178675716041</v>
      </c>
    </row>
    <row r="3625" spans="1:37" x14ac:dyDescent="0.25">
      <c r="A3625" s="1">
        <v>43321</v>
      </c>
      <c r="B3625">
        <v>11.27</v>
      </c>
      <c r="C3625">
        <v>14.13</v>
      </c>
      <c r="D3625">
        <v>48.3596</v>
      </c>
      <c r="E3625">
        <v>42.086199999999998</v>
      </c>
      <c r="F3625">
        <v>10624.203073999999</v>
      </c>
      <c r="G3625">
        <v>9248.095448</v>
      </c>
      <c r="H3625">
        <f>(1/(1-91/360*VLOOKUP($A3625,Tbills!$B$4:$C$974,2,1)/100))^((1)/91)-1</f>
        <v>5.5977185392519502E-5</v>
      </c>
      <c r="I3625" s="2">
        <f t="shared" si="688"/>
        <v>28.538080885906151</v>
      </c>
      <c r="J3625">
        <f>VLOOKUP(A3625,'VXX-IV'!A$1:C$4500,3,0)</f>
        <v>28.55</v>
      </c>
      <c r="K3625" s="10">
        <f t="shared" si="681"/>
        <v>-4.1748210486336479E-4</v>
      </c>
      <c r="L3625">
        <f t="shared" si="683"/>
        <v>30.654686680219363</v>
      </c>
      <c r="O3625">
        <f t="shared" si="684"/>
        <v>41.338490540821283</v>
      </c>
      <c r="P3625">
        <f>VLOOKUP(A3625,'UVXY-IV'!A$1:G$5000,4,0)</f>
        <v>41.296500000000002</v>
      </c>
      <c r="Q3625">
        <f t="shared" si="679"/>
        <v>1.0168062867623728E-3</v>
      </c>
      <c r="R3625">
        <f t="shared" si="685"/>
        <v>57.962362092922945</v>
      </c>
      <c r="S3625">
        <f>VLOOKUP(A3625,'SVXY-IV'!A$1:G$5000,4,0)</f>
        <v>57.650799999999997</v>
      </c>
      <c r="T3625">
        <f t="shared" si="680"/>
        <v>5.4042978228046046E-3</v>
      </c>
      <c r="U3625" s="2">
        <f t="shared" si="689"/>
        <v>17.295686829556892</v>
      </c>
      <c r="V3625">
        <f>VLOOKUP(A3625,'VXZ-IV'!A$1:C$4500,3,0)</f>
        <v>17.3</v>
      </c>
      <c r="W3625" s="10">
        <f t="shared" si="677"/>
        <v>-2.4931621058432718E-4</v>
      </c>
      <c r="X3625">
        <f t="shared" si="686"/>
        <v>79.826788820943804</v>
      </c>
      <c r="AA3625" s="10" t="e">
        <f t="shared" si="678"/>
        <v>#DIV/0!</v>
      </c>
      <c r="AB3625">
        <f t="shared" si="687"/>
        <v>23.494710789949053</v>
      </c>
      <c r="AC3625">
        <f>VLOOKUP(A3625,'VIXY-IV'!A$1:E$2000,4,0)</f>
        <v>23.525300000000001</v>
      </c>
      <c r="AD3625" s="10">
        <f t="shared" si="691"/>
        <v>-1.3002686491117021E-3</v>
      </c>
      <c r="AE3625">
        <f>ROW()</f>
        <v>3625</v>
      </c>
      <c r="AF3625">
        <f t="shared" si="692"/>
        <v>0.79759377211606508</v>
      </c>
      <c r="AG3625">
        <f>AG3624*(1-(AG$1+AG$5))^($A3625-$A3624)*(1+2*(E3625/E3624-1))</f>
        <v>6.2418798766176957</v>
      </c>
      <c r="AK3625">
        <f t="shared" si="690"/>
        <v>15.754531519976721</v>
      </c>
    </row>
    <row r="3626" spans="1:37" x14ac:dyDescent="0.25">
      <c r="A3626" s="1">
        <v>43322</v>
      </c>
      <c r="B3626">
        <v>13.16</v>
      </c>
      <c r="C3626">
        <v>15.22</v>
      </c>
      <c r="D3626">
        <v>51.173000000000002</v>
      </c>
      <c r="E3626">
        <v>44.532299999999999</v>
      </c>
      <c r="F3626">
        <v>10826.449257</v>
      </c>
      <c r="G3626">
        <v>9423.6278650000004</v>
      </c>
      <c r="H3626">
        <f>(1/(1-91/360*VLOOKUP($A3626,Tbills!$B$4:$C$974,2,1)/100))^((1)/91)-1</f>
        <v>5.5977185392519502E-5</v>
      </c>
      <c r="I3626" s="2">
        <f t="shared" si="688"/>
        <v>30.197594767696753</v>
      </c>
      <c r="J3626">
        <f>VLOOKUP(A3626,'VXX-IV'!A$1:C$4500,3,0)</f>
        <v>30.21</v>
      </c>
      <c r="K3626" s="10">
        <f t="shared" si="681"/>
        <v>-4.1063331026969241E-4</v>
      </c>
      <c r="L3626">
        <f t="shared" si="683"/>
        <v>34.218428966248929</v>
      </c>
      <c r="O3626">
        <f t="shared" si="684"/>
        <v>44.940939397085678</v>
      </c>
      <c r="P3626">
        <f>VLOOKUP(A3626,'UVXY-IV'!A$1:G$5000,4,0)</f>
        <v>44.893500000000003</v>
      </c>
      <c r="Q3626">
        <f t="shared" si="679"/>
        <v>1.0567097037583739E-3</v>
      </c>
      <c r="R3626">
        <f t="shared" si="685"/>
        <v>56.275397309876453</v>
      </c>
      <c r="S3626">
        <f>VLOOKUP(A3626,'SVXY-IV'!A$1:G$5000,4,0)</f>
        <v>55.972799999999999</v>
      </c>
      <c r="T3626">
        <f t="shared" si="680"/>
        <v>5.4061492345649498E-3</v>
      </c>
      <c r="U3626" s="2">
        <f t="shared" si="689"/>
        <v>17.624504038342838</v>
      </c>
      <c r="V3626">
        <f>VLOOKUP(A3626,'VXZ-IV'!A$1:C$4500,3,0)</f>
        <v>17.63</v>
      </c>
      <c r="W3626" s="10">
        <f t="shared" ref="W3626:W3665" si="693">U3626/V3626-1</f>
        <v>-3.1173917510840532E-4</v>
      </c>
      <c r="X3626">
        <f t="shared" si="686"/>
        <v>78.313132801063148</v>
      </c>
      <c r="AA3626" s="10" t="e">
        <f t="shared" ref="AA3626:AA3665" si="694">X3626/Y3626-1</f>
        <v>#DIV/0!</v>
      </c>
      <c r="AB3626">
        <f t="shared" si="687"/>
        <v>24.86015767329781</v>
      </c>
      <c r="AC3626">
        <f>VLOOKUP(A3626,'VIXY-IV'!A$1:E$2000,4,0)</f>
        <v>24.892399999999999</v>
      </c>
      <c r="AD3626" s="10">
        <f t="shared" si="691"/>
        <v>-1.2952679011339896E-3</v>
      </c>
      <c r="AE3626">
        <f>ROW()</f>
        <v>3626</v>
      </c>
      <c r="AF3626">
        <f t="shared" si="692"/>
        <v>0.86465177398160309</v>
      </c>
      <c r="AG3626">
        <f>AG3625*(1-(AG$1+AG$5))^($A3626-$A3625)*(1+2*(E3626/E3625-1))</f>
        <v>6.9672160477172831</v>
      </c>
      <c r="AK3626">
        <f t="shared" si="690"/>
        <v>14.838168285133538</v>
      </c>
    </row>
    <row r="3627" spans="1:37" x14ac:dyDescent="0.25">
      <c r="A3627" s="1">
        <v>43325</v>
      </c>
      <c r="B3627">
        <v>14.78</v>
      </c>
      <c r="C3627">
        <v>16.21</v>
      </c>
      <c r="D3627">
        <v>54.048299999999998</v>
      </c>
      <c r="E3627">
        <v>47.027000000000001</v>
      </c>
      <c r="F3627">
        <v>11083.891958</v>
      </c>
      <c r="G3627">
        <v>9646.1301899999999</v>
      </c>
      <c r="H3627">
        <f>(1/(1-91/360*VLOOKUP($A3627,Tbills!$B$4:$C$974,2,1)/100))^((1)/91)-1</f>
        <v>5.6535672742441534E-5</v>
      </c>
      <c r="I3627" s="2">
        <f t="shared" si="688"/>
        <v>31.891999157067158</v>
      </c>
      <c r="J3627">
        <f>VLOOKUP(A3627,'VXX-IV'!A$1:C$4500,3,0)</f>
        <v>31.9</v>
      </c>
      <c r="K3627" s="10">
        <f t="shared" si="681"/>
        <v>-2.5081012328653784E-4</v>
      </c>
      <c r="L3627">
        <f t="shared" si="683"/>
        <v>38.053556032135795</v>
      </c>
      <c r="O3627">
        <f t="shared" si="684"/>
        <v>48.71240241762699</v>
      </c>
      <c r="P3627">
        <f>VLOOKUP(A3627,'UVXY-IV'!A$1:G$5000,4,0)</f>
        <v>48.661000000000001</v>
      </c>
      <c r="Q3627">
        <f t="shared" si="679"/>
        <v>1.0563370589793397E-3</v>
      </c>
      <c r="R3627">
        <f t="shared" si="685"/>
        <v>54.691705316262592</v>
      </c>
      <c r="S3627">
        <f>VLOOKUP(A3627,'SVXY-IV'!A$1:G$5000,4,0)</f>
        <v>54.400799999999997</v>
      </c>
      <c r="T3627">
        <f t="shared" si="680"/>
        <v>5.3474455570983181E-3</v>
      </c>
      <c r="U3627" s="2">
        <f t="shared" si="689"/>
        <v>18.042278168833107</v>
      </c>
      <c r="V3627">
        <f>VLOOKUP(A3627,'VXZ-IV'!A$1:C$4500,3,0)</f>
        <v>18.05</v>
      </c>
      <c r="W3627" s="10">
        <f t="shared" si="693"/>
        <v>-4.2780228071437332E-4</v>
      </c>
      <c r="X3627">
        <f t="shared" si="686"/>
        <v>76.468557278965008</v>
      </c>
      <c r="AA3627" s="10" t="e">
        <f t="shared" si="694"/>
        <v>#DIV/0!</v>
      </c>
      <c r="AB3627">
        <f t="shared" si="687"/>
        <v>26.252527323670002</v>
      </c>
      <c r="AC3627">
        <f>VLOOKUP(A3627,'VIXY-IV'!A$1:E$2000,4,0)</f>
        <v>26.287299999999998</v>
      </c>
      <c r="AD3627" s="10">
        <f t="shared" si="691"/>
        <v>-1.3227937570612358E-3</v>
      </c>
      <c r="AE3627">
        <f>ROW()</f>
        <v>3627</v>
      </c>
      <c r="AF3627">
        <f t="shared" si="692"/>
        <v>0.91178285009253535</v>
      </c>
      <c r="AG3627">
        <f>AG3626*(1-(AG$1+AG$5))^($A3627-$A3626)*(1+2*(E3627/E3626-1))</f>
        <v>7.7470398603727322</v>
      </c>
      <c r="AK3627">
        <f t="shared" si="690"/>
        <v>14.004976871128511</v>
      </c>
    </row>
    <row r="3628" spans="1:37" x14ac:dyDescent="0.25">
      <c r="A3628" s="1">
        <v>43326</v>
      </c>
      <c r="B3628">
        <v>13.31</v>
      </c>
      <c r="C3628">
        <v>15.35</v>
      </c>
      <c r="D3628">
        <v>51.068800000000003</v>
      </c>
      <c r="E3628">
        <v>44.431899999999999</v>
      </c>
      <c r="F3628">
        <v>10832.362126</v>
      </c>
      <c r="G3628">
        <v>9426.6825339999996</v>
      </c>
      <c r="H3628">
        <f>(1/(1-91/360*VLOOKUP($A3628,Tbills!$B$4:$C$974,2,1)/100))^((1)/91)-1</f>
        <v>5.6535672742441534E-5</v>
      </c>
      <c r="I3628" s="2">
        <f t="shared" si="688"/>
        <v>30.13316632315663</v>
      </c>
      <c r="J3628">
        <f>VLOOKUP(A3628,'VXX-IV'!A$1:C$4500,3,0)</f>
        <v>30.14</v>
      </c>
      <c r="K3628" s="10">
        <f t="shared" si="681"/>
        <v>-2.2673114941507144E-4</v>
      </c>
      <c r="L3628">
        <f t="shared" si="683"/>
        <v>33.854106175494962</v>
      </c>
      <c r="O3628">
        <f t="shared" si="684"/>
        <v>44.678737925207244</v>
      </c>
      <c r="P3628">
        <f>VLOOKUP(A3628,'UVXY-IV'!A$1:G$5000,4,0)</f>
        <v>44.633499999999998</v>
      </c>
      <c r="Q3628">
        <f t="shared" si="679"/>
        <v>1.0135419630377118E-3</v>
      </c>
      <c r="R3628">
        <f t="shared" si="685"/>
        <v>56.19819618998644</v>
      </c>
      <c r="S3628">
        <f>VLOOKUP(A3628,'SVXY-IV'!A$1:G$5000,4,0)</f>
        <v>55.9</v>
      </c>
      <c r="T3628">
        <f t="shared" si="680"/>
        <v>5.3344577815106486E-3</v>
      </c>
      <c r="U3628" s="2">
        <f t="shared" si="689"/>
        <v>17.632409798663939</v>
      </c>
      <c r="V3628">
        <f>VLOOKUP(A3628,'VXZ-IV'!A$1:C$4500,3,0)</f>
        <v>17.64</v>
      </c>
      <c r="W3628" s="10">
        <f t="shared" si="693"/>
        <v>-4.3028352245244594E-4</v>
      </c>
      <c r="X3628">
        <f t="shared" si="686"/>
        <v>78.209731562814795</v>
      </c>
      <c r="AA3628" s="10" t="e">
        <f t="shared" si="694"/>
        <v>#DIV/0!</v>
      </c>
      <c r="AB3628">
        <f t="shared" si="687"/>
        <v>24.803735612156036</v>
      </c>
      <c r="AC3628">
        <f>VLOOKUP(A3628,'VIXY-IV'!A$1:E$2000,4,0)</f>
        <v>24.8368</v>
      </c>
      <c r="AD3628" s="10">
        <f t="shared" si="691"/>
        <v>-1.331266018326227E-3</v>
      </c>
      <c r="AE3628">
        <f>ROW()</f>
        <v>3628</v>
      </c>
      <c r="AF3628">
        <f t="shared" si="692"/>
        <v>0.86710097719869716</v>
      </c>
      <c r="AG3628">
        <f>AG3627*(1-(AG$1+AG$5))^($A3628-$A3627)*(1+2*(E3628/E3627-1))</f>
        <v>6.8917948225847141</v>
      </c>
      <c r="AK3628">
        <f t="shared" si="690"/>
        <v>14.777127925792207</v>
      </c>
    </row>
    <row r="3629" spans="1:37" x14ac:dyDescent="0.25">
      <c r="A3629" s="1">
        <v>43327</v>
      </c>
      <c r="B3629">
        <v>14.64</v>
      </c>
      <c r="C3629">
        <v>16.190000000000001</v>
      </c>
      <c r="D3629">
        <v>53.286700000000003</v>
      </c>
      <c r="E3629">
        <v>46.359099999999998</v>
      </c>
      <c r="F3629">
        <v>10960.770182</v>
      </c>
      <c r="G3629">
        <v>9537.8945600000006</v>
      </c>
      <c r="H3629">
        <f>(1/(1-91/360*VLOOKUP($A3629,Tbills!$B$4:$C$974,2,1)/100))^((1)/91)-1</f>
        <v>5.6535672742441534E-5</v>
      </c>
      <c r="I3629" s="2">
        <f t="shared" si="688"/>
        <v>31.441072461082264</v>
      </c>
      <c r="J3629">
        <f>VLOOKUP(A3629,'VXX-IV'!A$1:C$4500,3,0)</f>
        <v>31.45</v>
      </c>
      <c r="K3629" s="10">
        <f t="shared" si="681"/>
        <v>-2.8386451248763045E-4</v>
      </c>
      <c r="L3629">
        <f t="shared" si="683"/>
        <v>36.791315437109667</v>
      </c>
      <c r="O3629">
        <f t="shared" si="684"/>
        <v>47.583993967750729</v>
      </c>
      <c r="P3629">
        <f>VLOOKUP(A3629,'UVXY-IV'!A$1:G$5000,4,0)</f>
        <v>47.537999999999997</v>
      </c>
      <c r="Q3629">
        <f t="shared" si="679"/>
        <v>9.6752004187661278E-4</v>
      </c>
      <c r="R3629">
        <f t="shared" si="685"/>
        <v>54.97693372755694</v>
      </c>
      <c r="S3629">
        <f>VLOOKUP(A3629,'SVXY-IV'!A$1:G$5000,4,0)</f>
        <v>54.686399999999999</v>
      </c>
      <c r="T3629">
        <f t="shared" si="680"/>
        <v>5.3127235941101691E-3</v>
      </c>
      <c r="U3629" s="2">
        <f t="shared" si="689"/>
        <v>17.8409913577553</v>
      </c>
      <c r="V3629">
        <f>VLOOKUP(A3629,'VXZ-IV'!A$1:C$4500,3,0)</f>
        <v>17.84</v>
      </c>
      <c r="W3629" s="10">
        <f t="shared" si="693"/>
        <v>5.5569380902564802E-5</v>
      </c>
      <c r="X3629">
        <f t="shared" si="686"/>
        <v>77.288557038273922</v>
      </c>
      <c r="AA3629" s="10" t="e">
        <f t="shared" si="694"/>
        <v>#DIV/0!</v>
      </c>
      <c r="AB3629">
        <f t="shared" si="687"/>
        <v>25.879481360960767</v>
      </c>
      <c r="AC3629">
        <f>VLOOKUP(A3629,'VIXY-IV'!A$1:E$2000,4,0)</f>
        <v>25.9145</v>
      </c>
      <c r="AD3629" s="10">
        <f t="shared" si="691"/>
        <v>-1.3513144779653263E-3</v>
      </c>
      <c r="AE3629">
        <f>ROW()</f>
        <v>3629</v>
      </c>
      <c r="AF3629">
        <f t="shared" si="692"/>
        <v>0.90426189005558988</v>
      </c>
      <c r="AG3629">
        <f>AG3628*(1-(AG$1+AG$5))^($A3629-$A3628)*(1+2*(E3629/E3628-1))</f>
        <v>7.4893951898558546</v>
      </c>
      <c r="AK3629">
        <f t="shared" si="690"/>
        <v>14.135522799979505</v>
      </c>
    </row>
    <row r="3630" spans="1:37" x14ac:dyDescent="0.25">
      <c r="A3630" s="1">
        <v>43328</v>
      </c>
      <c r="B3630">
        <v>13.45</v>
      </c>
      <c r="C3630">
        <v>15.51</v>
      </c>
      <c r="D3630">
        <v>51.3155</v>
      </c>
      <c r="E3630">
        <v>44.641500000000001</v>
      </c>
      <c r="F3630">
        <v>10834.556583</v>
      </c>
      <c r="G3630">
        <v>9427.5261850000006</v>
      </c>
      <c r="H3630">
        <f>(1/(1-91/360*VLOOKUP($A3630,Tbills!$B$4:$C$974,2,1)/100))^((1)/91)-1</f>
        <v>5.6535672742441534E-5</v>
      </c>
      <c r="I3630" s="2">
        <f t="shared" si="688"/>
        <v>30.277255170395463</v>
      </c>
      <c r="J3630">
        <f>VLOOKUP(A3630,'VXX-IV'!A$1:C$4500,3,0)</f>
        <v>30.29</v>
      </c>
      <c r="K3630" s="10">
        <f t="shared" si="681"/>
        <v>-4.2076030388038532E-4</v>
      </c>
      <c r="L3630">
        <f t="shared" si="683"/>
        <v>34.065472315795994</v>
      </c>
      <c r="O3630">
        <f t="shared" si="684"/>
        <v>44.938006269698079</v>
      </c>
      <c r="P3630">
        <f>VLOOKUP(A3630,'UVXY-IV'!A$1:G$5000,4,0)</f>
        <v>44.89</v>
      </c>
      <c r="Q3630">
        <f t="shared" si="679"/>
        <v>1.0694201313896645E-3</v>
      </c>
      <c r="R3630">
        <f t="shared" si="685"/>
        <v>55.992847366754262</v>
      </c>
      <c r="S3630">
        <f>VLOOKUP(A3630,'SVXY-IV'!A$1:G$5000,4,0)</f>
        <v>55.696399999999997</v>
      </c>
      <c r="T3630">
        <f t="shared" si="680"/>
        <v>5.3225588503793553E-3</v>
      </c>
      <c r="U3630" s="2">
        <f t="shared" si="689"/>
        <v>17.635121786984158</v>
      </c>
      <c r="V3630">
        <f>VLOOKUP(A3630,'VXZ-IV'!A$1:C$4500,3,0)</f>
        <v>17.64</v>
      </c>
      <c r="W3630" s="10">
        <f t="shared" si="693"/>
        <v>-2.7654268797294712E-4</v>
      </c>
      <c r="X3630">
        <f t="shared" si="686"/>
        <v>78.184435092402978</v>
      </c>
      <c r="AA3630" s="10" t="e">
        <f t="shared" si="694"/>
        <v>#DIV/0!</v>
      </c>
      <c r="AB3630">
        <f t="shared" si="687"/>
        <v>24.920555295984247</v>
      </c>
      <c r="AC3630">
        <f>VLOOKUP(A3630,'VIXY-IV'!A$1:E$2000,4,0)</f>
        <v>24.9543</v>
      </c>
      <c r="AD3630" s="10">
        <f t="shared" si="691"/>
        <v>-1.35226009207845E-3</v>
      </c>
      <c r="AE3630">
        <f>ROW()</f>
        <v>3630</v>
      </c>
      <c r="AF3630">
        <f t="shared" si="692"/>
        <v>0.86718246292714374</v>
      </c>
      <c r="AG3630">
        <f>AG3629*(1-(AG$1+AG$5))^($A3630-$A3629)*(1+2*(E3630/E3629-1))</f>
        <v>6.9341988294582455</v>
      </c>
      <c r="AK3630">
        <f t="shared" si="690"/>
        <v>14.658559741105922</v>
      </c>
    </row>
    <row r="3631" spans="1:37" x14ac:dyDescent="0.25">
      <c r="A3631" s="1">
        <v>43329</v>
      </c>
      <c r="B3631">
        <v>12.64</v>
      </c>
      <c r="C3631">
        <v>15.17</v>
      </c>
      <c r="D3631">
        <v>49.658000000000001</v>
      </c>
      <c r="E3631">
        <v>43.197000000000003</v>
      </c>
      <c r="F3631">
        <v>10699.454426</v>
      </c>
      <c r="G3631">
        <v>9309.436087</v>
      </c>
      <c r="H3631">
        <f>(1/(1-91/360*VLOOKUP($A3631,Tbills!$B$4:$C$974,2,1)/100))^((1)/91)-1</f>
        <v>5.6535672742441534E-5</v>
      </c>
      <c r="I3631" s="2">
        <f t="shared" si="688"/>
        <v>29.298579890540438</v>
      </c>
      <c r="J3631">
        <f>VLOOKUP(A3631,'VXX-IV'!A$1:C$4500,3,0)</f>
        <v>29.31</v>
      </c>
      <c r="K3631" s="10">
        <f t="shared" si="681"/>
        <v>-3.8963184781848348E-4</v>
      </c>
      <c r="L3631">
        <f t="shared" si="683"/>
        <v>31.861266937945707</v>
      </c>
      <c r="O3631">
        <f t="shared" si="684"/>
        <v>42.755423993323511</v>
      </c>
      <c r="P3631">
        <f>VLOOKUP(A3631,'UVXY-IV'!A$1:G$5000,4,0)</f>
        <v>42.713000000000001</v>
      </c>
      <c r="Q3631">
        <f t="shared" si="679"/>
        <v>9.9323375374038569E-4</v>
      </c>
      <c r="R3631">
        <f t="shared" si="685"/>
        <v>56.896177452764732</v>
      </c>
      <c r="S3631">
        <f>VLOOKUP(A3631,'SVXY-IV'!A$1:G$5000,4,0)</f>
        <v>56.596800000000002</v>
      </c>
      <c r="T3631">
        <f t="shared" si="680"/>
        <v>5.2896533508031141E-3</v>
      </c>
      <c r="U3631" s="2">
        <f t="shared" si="689"/>
        <v>17.414794926790226</v>
      </c>
      <c r="V3631">
        <f>VLOOKUP(A3631,'VXZ-IV'!A$1:C$4500,3,0)</f>
        <v>17.420000000000002</v>
      </c>
      <c r="W3631" s="10">
        <f t="shared" si="693"/>
        <v>-2.9879869172078077E-4</v>
      </c>
      <c r="X3631">
        <f t="shared" si="686"/>
        <v>79.165328433929844</v>
      </c>
      <c r="AA3631" s="10" t="e">
        <f t="shared" si="694"/>
        <v>#DIV/0!</v>
      </c>
      <c r="AB3631">
        <f t="shared" si="687"/>
        <v>24.114090517521291</v>
      </c>
      <c r="AC3631">
        <f>VLOOKUP(A3631,'VIXY-IV'!A$1:E$2000,4,0)</f>
        <v>24.148700000000002</v>
      </c>
      <c r="AD3631" s="10">
        <f t="shared" si="691"/>
        <v>-1.4331820130570883E-3</v>
      </c>
      <c r="AE3631">
        <f>ROW()</f>
        <v>3631</v>
      </c>
      <c r="AF3631">
        <f t="shared" si="692"/>
        <v>0.8332234673698089</v>
      </c>
      <c r="AG3631">
        <f>AG3630*(1-(AG$1+AG$5))^($A3631-$A3630)*(1+2*(E3631/E3630-1))</f>
        <v>6.4852296673488583</v>
      </c>
      <c r="AK3631">
        <f t="shared" si="690"/>
        <v>15.132173427232683</v>
      </c>
    </row>
    <row r="3632" spans="1:37" x14ac:dyDescent="0.25">
      <c r="A3632" s="1">
        <v>43332</v>
      </c>
      <c r="B3632">
        <v>12.49</v>
      </c>
      <c r="C3632">
        <v>15</v>
      </c>
      <c r="D3632">
        <v>49.100900000000003</v>
      </c>
      <c r="E3632">
        <v>42.705100000000002</v>
      </c>
      <c r="F3632">
        <v>10610.851936999999</v>
      </c>
      <c r="G3632">
        <v>9230.7653449999998</v>
      </c>
      <c r="H3632">
        <f>(1/(1-91/360*VLOOKUP($A3632,Tbills!$B$4:$C$974,2,1)/100))^((1)/91)-1</f>
        <v>5.7299773220664818E-5</v>
      </c>
      <c r="I3632" s="2">
        <f t="shared" si="688"/>
        <v>28.967767737630158</v>
      </c>
      <c r="J3632">
        <f>VLOOKUP(A3632,'VXX-IV'!A$1:C$4500,3,0)</f>
        <v>28.98</v>
      </c>
      <c r="K3632" s="10">
        <f t="shared" si="681"/>
        <v>-4.2209324947695137E-4</v>
      </c>
      <c r="L3632">
        <f t="shared" si="683"/>
        <v>31.136764898905909</v>
      </c>
      <c r="O3632">
        <f t="shared" si="684"/>
        <v>42.020868150567452</v>
      </c>
      <c r="P3632">
        <f>VLOOKUP(A3632,'UVXY-IV'!A$1:G$5000,4,0)</f>
        <v>41.979500000000002</v>
      </c>
      <c r="Q3632">
        <f t="shared" si="679"/>
        <v>9.8543695297581557E-4</v>
      </c>
      <c r="R3632">
        <f t="shared" si="685"/>
        <v>57.212366579824277</v>
      </c>
      <c r="S3632">
        <f>VLOOKUP(A3632,'SVXY-IV'!A$1:G$5000,4,0)</f>
        <v>56.915599999999998</v>
      </c>
      <c r="T3632">
        <f t="shared" si="680"/>
        <v>5.2141518287478483E-3</v>
      </c>
      <c r="U3632" s="2">
        <f t="shared" si="689"/>
        <v>17.26931918634844</v>
      </c>
      <c r="V3632">
        <f>VLOOKUP(A3632,'VXZ-IV'!A$1:C$4500,3,0)</f>
        <v>17.27</v>
      </c>
      <c r="W3632" s="10">
        <f t="shared" si="693"/>
        <v>-3.9421751682700013E-5</v>
      </c>
      <c r="X3632">
        <f t="shared" si="686"/>
        <v>79.83919177777392</v>
      </c>
      <c r="AA3632" s="10" t="e">
        <f t="shared" si="694"/>
        <v>#DIV/0!</v>
      </c>
      <c r="AB3632">
        <f t="shared" si="687"/>
        <v>23.83922515252106</v>
      </c>
      <c r="AC3632">
        <f>VLOOKUP(A3632,'VIXY-IV'!A$1:E$2000,4,0)</f>
        <v>23.874400000000001</v>
      </c>
      <c r="AD3632" s="10">
        <f t="shared" si="691"/>
        <v>-1.4733290670735366E-3</v>
      </c>
      <c r="AE3632">
        <f>ROW()</f>
        <v>3632</v>
      </c>
      <c r="AF3632">
        <f t="shared" si="692"/>
        <v>0.83266666666666667</v>
      </c>
      <c r="AG3632">
        <f>AG3631*(1-(AG$1+AG$5))^($A3632-$A3631)*(1+2*(E3632/E3631-1))</f>
        <v>6.336889637780315</v>
      </c>
      <c r="AK3632">
        <f t="shared" si="690"/>
        <v>15.302350671369817</v>
      </c>
    </row>
    <row r="3633" spans="1:37" x14ac:dyDescent="0.25">
      <c r="A3633" s="1">
        <v>43333</v>
      </c>
      <c r="B3633">
        <v>12.86</v>
      </c>
      <c r="C3633">
        <v>15.19</v>
      </c>
      <c r="D3633">
        <v>50.62</v>
      </c>
      <c r="E3633">
        <v>44.023800000000001</v>
      </c>
      <c r="F3633">
        <v>10751.703283999999</v>
      </c>
      <c r="G3633">
        <v>9352.7681250000005</v>
      </c>
      <c r="H3633">
        <f>(1/(1-91/360*VLOOKUP($A3633,Tbills!$B$4:$C$974,2,1)/100))^((1)/91)-1</f>
        <v>5.7299773220664818E-5</v>
      </c>
      <c r="I3633" s="2">
        <f t="shared" si="688"/>
        <v>29.863253994981058</v>
      </c>
      <c r="J3633">
        <f>VLOOKUP(A3633,'VXX-IV'!A$1:C$4500,3,0)</f>
        <v>29.87</v>
      </c>
      <c r="K3633" s="10">
        <f t="shared" si="681"/>
        <v>-2.258454977884794E-4</v>
      </c>
      <c r="L3633">
        <f t="shared" si="683"/>
        <v>33.060122500111277</v>
      </c>
      <c r="O3633">
        <f t="shared" si="684"/>
        <v>43.965743700866717</v>
      </c>
      <c r="P3633">
        <f>VLOOKUP(A3633,'UVXY-IV'!A$1:G$5000,4,0)</f>
        <v>43.923499999999997</v>
      </c>
      <c r="Q3633">
        <f t="shared" si="679"/>
        <v>9.6175625500527495E-4</v>
      </c>
      <c r="R3633">
        <f t="shared" si="685"/>
        <v>56.326483691092037</v>
      </c>
      <c r="S3633">
        <f>VLOOKUP(A3633,'SVXY-IV'!A$1:G$5000,4,0)</f>
        <v>56.034399999999998</v>
      </c>
      <c r="T3633">
        <f t="shared" si="680"/>
        <v>5.2125781857579323E-3</v>
      </c>
      <c r="U3633" s="2">
        <f t="shared" si="689"/>
        <v>17.498130169258449</v>
      </c>
      <c r="V3633">
        <f>VLOOKUP(A3633,'VXZ-IV'!A$1:C$4500,3,0)</f>
        <v>17.5</v>
      </c>
      <c r="W3633" s="10">
        <f t="shared" si="693"/>
        <v>-1.0684747094580338E-4</v>
      </c>
      <c r="X3633">
        <f t="shared" si="686"/>
        <v>78.785559679738455</v>
      </c>
      <c r="AA3633" s="10" t="e">
        <f t="shared" si="694"/>
        <v>#DIV/0!</v>
      </c>
      <c r="AB3633">
        <f t="shared" si="687"/>
        <v>24.575269152840768</v>
      </c>
      <c r="AC3633">
        <f>VLOOKUP(A3633,'VIXY-IV'!A$1:E$2000,4,0)</f>
        <v>24.611499999999999</v>
      </c>
      <c r="AD3633" s="10">
        <f t="shared" si="691"/>
        <v>-1.4721104832794429E-3</v>
      </c>
      <c r="AE3633">
        <f>ROW()</f>
        <v>3633</v>
      </c>
      <c r="AF3633">
        <f t="shared" si="692"/>
        <v>0.84660961158657011</v>
      </c>
      <c r="AG3633">
        <f>AG3632*(1-(AG$1+AG$5))^($A3633-$A3632)*(1+2*(E3633/E3632-1))</f>
        <v>6.728019270755885</v>
      </c>
      <c r="AK3633">
        <f t="shared" si="690"/>
        <v>14.829135378032875</v>
      </c>
    </row>
    <row r="3634" spans="1:37" x14ac:dyDescent="0.25">
      <c r="A3634" s="1">
        <v>43334</v>
      </c>
      <c r="B3634">
        <v>12.25</v>
      </c>
      <c r="C3634">
        <v>15.08</v>
      </c>
      <c r="D3634">
        <v>49.065399999999997</v>
      </c>
      <c r="E3634">
        <v>42.669199999999996</v>
      </c>
      <c r="F3634">
        <v>10702.025524000001</v>
      </c>
      <c r="G3634">
        <v>9309.0181699999994</v>
      </c>
      <c r="H3634">
        <f>(1/(1-91/360*VLOOKUP($A3634,Tbills!$B$4:$C$974,2,1)/100))^((1)/91)-1</f>
        <v>5.7299773220664818E-5</v>
      </c>
      <c r="I3634" s="2">
        <f t="shared" si="688"/>
        <v>28.945412376345786</v>
      </c>
      <c r="J3634">
        <f>VLOOKUP(A3634,'VXX-IV'!A$1:C$4500,3,0)</f>
        <v>28.95</v>
      </c>
      <c r="K3634" s="10">
        <f t="shared" si="681"/>
        <v>-1.5846713831479953E-4</v>
      </c>
      <c r="L3634">
        <f t="shared" si="683"/>
        <v>31.025996307101376</v>
      </c>
      <c r="O3634">
        <f t="shared" si="684"/>
        <v>41.93511006158414</v>
      </c>
      <c r="P3634">
        <f>VLOOKUP(A3634,'UVXY-IV'!A$1:G$5000,4,0)</f>
        <v>41.893999999999998</v>
      </c>
      <c r="Q3634">
        <f t="shared" si="679"/>
        <v>9.8128757302107239E-4</v>
      </c>
      <c r="R3634">
        <f t="shared" si="685"/>
        <v>57.190473317754098</v>
      </c>
      <c r="S3634">
        <f>VLOOKUP(A3634,'SVXY-IV'!A$1:G$5000,4,0)</f>
        <v>56.895600000000002</v>
      </c>
      <c r="T3634">
        <f t="shared" si="680"/>
        <v>5.1827086409861334E-3</v>
      </c>
      <c r="U3634" s="2">
        <f t="shared" si="689"/>
        <v>17.416856152834228</v>
      </c>
      <c r="V3634">
        <f>VLOOKUP(A3634,'VXZ-IV'!A$1:C$4500,3,0)</f>
        <v>17.420000000000002</v>
      </c>
      <c r="W3634" s="10">
        <f t="shared" si="693"/>
        <v>-1.8047343087101986E-4</v>
      </c>
      <c r="X3634">
        <f t="shared" si="686"/>
        <v>79.155707095927482</v>
      </c>
      <c r="AA3634" s="10" t="e">
        <f t="shared" si="694"/>
        <v>#DIV/0!</v>
      </c>
      <c r="AB3634">
        <f t="shared" si="687"/>
        <v>23.819005272245082</v>
      </c>
      <c r="AC3634">
        <f>VLOOKUP(A3634,'VIXY-IV'!A$1:E$2000,4,0)</f>
        <v>23.854099999999999</v>
      </c>
      <c r="AD3634" s="10">
        <f t="shared" si="691"/>
        <v>-1.4712241398718851E-3</v>
      </c>
      <c r="AE3634">
        <f>ROW()</f>
        <v>3634</v>
      </c>
      <c r="AF3634">
        <f t="shared" si="692"/>
        <v>0.81233421750663126</v>
      </c>
      <c r="AG3634">
        <f>AG3633*(1-(AG$1+AG$5))^($A3634-$A3633)*(1+2*(E3634/E3633-1))</f>
        <v>6.3137679598200132</v>
      </c>
      <c r="AK3634">
        <f t="shared" si="690"/>
        <v>15.284711797836136</v>
      </c>
    </row>
    <row r="3635" spans="1:37" x14ac:dyDescent="0.25">
      <c r="A3635" s="1">
        <v>43335</v>
      </c>
      <c r="B3635">
        <v>12.41</v>
      </c>
      <c r="C3635">
        <v>15.06</v>
      </c>
      <c r="D3635">
        <v>49.2498</v>
      </c>
      <c r="E3635">
        <v>42.827100000000002</v>
      </c>
      <c r="F3635">
        <v>10752.88024</v>
      </c>
      <c r="G3635">
        <v>9352.7200809999995</v>
      </c>
      <c r="H3635">
        <f>(1/(1-91/360*VLOOKUP($A3635,Tbills!$B$4:$C$974,2,1)/100))^((1)/91)-1</f>
        <v>5.7299773220664818E-5</v>
      </c>
      <c r="I3635" s="2">
        <f t="shared" si="688"/>
        <v>29.053488004287122</v>
      </c>
      <c r="J3635">
        <f>VLOOKUP(A3635,'VXX-IV'!A$1:C$4500,3,0)</f>
        <v>29.06</v>
      </c>
      <c r="K3635" s="10">
        <f t="shared" si="681"/>
        <v>-2.2408794607287064E-4</v>
      </c>
      <c r="L3635">
        <f t="shared" si="683"/>
        <v>31.256001538469999</v>
      </c>
      <c r="O3635">
        <f t="shared" si="684"/>
        <v>42.166464244138083</v>
      </c>
      <c r="P3635">
        <f>VLOOKUP(A3635,'UVXY-IV'!A$1:G$5000,4,0)</f>
        <v>42.124499999999998</v>
      </c>
      <c r="Q3635">
        <f t="shared" si="679"/>
        <v>9.9619566138664517E-4</v>
      </c>
      <c r="R3635">
        <f t="shared" si="685"/>
        <v>57.08207434586361</v>
      </c>
      <c r="S3635">
        <f>VLOOKUP(A3635,'SVXY-IV'!A$1:G$5000,4,0)</f>
        <v>56.787599999999998</v>
      </c>
      <c r="T3635">
        <f t="shared" si="680"/>
        <v>5.1855395520079561E-3</v>
      </c>
      <c r="U3635" s="2">
        <f t="shared" si="689"/>
        <v>17.499192219450663</v>
      </c>
      <c r="V3635">
        <f>VLOOKUP(A3635,'VXZ-IV'!A$1:C$4500,3,0)</f>
        <v>17.5</v>
      </c>
      <c r="W3635" s="10">
        <f t="shared" si="693"/>
        <v>-4.6158888533542886E-5</v>
      </c>
      <c r="X3635">
        <f t="shared" si="686"/>
        <v>78.785704841182692</v>
      </c>
      <c r="AA3635" s="10" t="e">
        <f t="shared" si="694"/>
        <v>#DIV/0!</v>
      </c>
      <c r="AB3635">
        <f t="shared" si="687"/>
        <v>23.907058905640785</v>
      </c>
      <c r="AC3635">
        <f>VLOOKUP(A3635,'VIXY-IV'!A$1:E$2000,4,0)</f>
        <v>23.942799999999998</v>
      </c>
      <c r="AD3635" s="10">
        <f t="shared" si="691"/>
        <v>-1.4927700335471972E-3</v>
      </c>
      <c r="AE3635">
        <f>ROW()</f>
        <v>3635</v>
      </c>
      <c r="AF3635">
        <f t="shared" si="692"/>
        <v>0.82403718459495345</v>
      </c>
      <c r="AG3635">
        <f>AG3634*(1-(AG$1+AG$5))^($A3635-$A3634)*(1+2*(E3635/E3634-1))</f>
        <v>6.3602825934186633</v>
      </c>
      <c r="AK3635">
        <f t="shared" si="690"/>
        <v>15.227440525081587</v>
      </c>
    </row>
    <row r="3636" spans="1:37" x14ac:dyDescent="0.25">
      <c r="A3636" s="1">
        <v>43336</v>
      </c>
      <c r="B3636">
        <v>11.99</v>
      </c>
      <c r="C3636">
        <v>14.82</v>
      </c>
      <c r="D3636">
        <v>48.945</v>
      </c>
      <c r="E3636">
        <v>42.559600000000003</v>
      </c>
      <c r="F3636">
        <v>10736.766544</v>
      </c>
      <c r="G3636">
        <v>9338.1686819999995</v>
      </c>
      <c r="H3636">
        <f>(1/(1-91/360*VLOOKUP($A3636,Tbills!$B$4:$C$974,2,1)/100))^((1)/91)-1</f>
        <v>5.7299773220664818E-5</v>
      </c>
      <c r="I3636" s="2">
        <f t="shared" si="688"/>
        <v>28.872976060513469</v>
      </c>
      <c r="J3636">
        <f>VLOOKUP(A3636,'VXX-IV'!A$1:C$4500,3,0)</f>
        <v>28.88</v>
      </c>
      <c r="K3636" s="10">
        <f t="shared" si="681"/>
        <v>-2.4321120105708083E-4</v>
      </c>
      <c r="L3636">
        <f t="shared" si="683"/>
        <v>30.865922042203866</v>
      </c>
      <c r="O3636">
        <f t="shared" si="684"/>
        <v>41.769996146184212</v>
      </c>
      <c r="P3636">
        <f>VLOOKUP(A3636,'UVXY-IV'!A$1:G$5000,4,0)</f>
        <v>41.725999999999999</v>
      </c>
      <c r="Q3636">
        <f t="shared" si="679"/>
        <v>1.0544060342283501E-3</v>
      </c>
      <c r="R3636">
        <f t="shared" si="685"/>
        <v>57.257754471254486</v>
      </c>
      <c r="S3636">
        <f>VLOOKUP(A3636,'SVXY-IV'!A$1:G$5000,4,0)</f>
        <v>56.961599999999997</v>
      </c>
      <c r="T3636">
        <f t="shared" si="680"/>
        <v>5.1991950937910758E-3</v>
      </c>
      <c r="U3636" s="2">
        <f t="shared" si="689"/>
        <v>17.472542804926192</v>
      </c>
      <c r="V3636">
        <f>VLOOKUP(A3636,'VXZ-IV'!A$1:C$4500,3,0)</f>
        <v>17.48</v>
      </c>
      <c r="W3636" s="10">
        <f t="shared" si="693"/>
        <v>-4.2661299049251422E-4</v>
      </c>
      <c r="X3636">
        <f t="shared" si="686"/>
        <v>78.909886224004865</v>
      </c>
      <c r="AA3636" s="10" t="e">
        <f t="shared" si="694"/>
        <v>#DIV/0!</v>
      </c>
      <c r="AB3636">
        <f t="shared" si="687"/>
        <v>23.757644838134127</v>
      </c>
      <c r="AC3636">
        <f>VLOOKUP(A3636,'VIXY-IV'!A$1:E$2000,4,0)</f>
        <v>23.7926</v>
      </c>
      <c r="AD3636" s="10">
        <f t="shared" si="691"/>
        <v>-1.4691610780609432E-3</v>
      </c>
      <c r="AE3636">
        <f>ROW()</f>
        <v>3636</v>
      </c>
      <c r="AF3636">
        <f t="shared" si="692"/>
        <v>0.80904183535762486</v>
      </c>
      <c r="AG3636">
        <f>AG3635*(1-(AG$1+AG$5))^($A3636-$A3635)*(1+2*(E3636/E3635-1))</f>
        <v>6.2806177136546433</v>
      </c>
      <c r="AK3636">
        <f t="shared" si="690"/>
        <v>15.321838152935767</v>
      </c>
    </row>
    <row r="3637" spans="1:37" x14ac:dyDescent="0.25">
      <c r="A3637" s="1">
        <v>43339</v>
      </c>
      <c r="B3637">
        <v>12.16</v>
      </c>
      <c r="C3637">
        <v>14.79</v>
      </c>
      <c r="D3637">
        <v>48.980499999999999</v>
      </c>
      <c r="E3637">
        <v>42.583100000000002</v>
      </c>
      <c r="F3637">
        <v>10747.994758999999</v>
      </c>
      <c r="G3637">
        <v>9346.3289650000006</v>
      </c>
      <c r="H3637">
        <f>(1/(1-91/360*VLOOKUP($A3637,Tbills!$B$4:$C$974,2,1)/100))^((1)/91)-1</f>
        <v>5.7931906188635196E-5</v>
      </c>
      <c r="I3637" s="2">
        <f t="shared" si="688"/>
        <v>28.891804184680932</v>
      </c>
      <c r="J3637">
        <f>VLOOKUP(A3637,'VXX-IV'!A$1:C$4500,3,0)</f>
        <v>28.9</v>
      </c>
      <c r="K3637" s="10">
        <f t="shared" si="681"/>
        <v>-2.8359222557317043E-4</v>
      </c>
      <c r="L3637">
        <f t="shared" si="683"/>
        <v>30.901188074796131</v>
      </c>
      <c r="O3637">
        <f t="shared" si="684"/>
        <v>41.80036602653329</v>
      </c>
      <c r="P3637">
        <f>VLOOKUP(A3637,'UVXY-IV'!A$1:G$5000,4,0)</f>
        <v>41.756500000000003</v>
      </c>
      <c r="Q3637">
        <f t="shared" si="679"/>
        <v>1.0505197162906654E-3</v>
      </c>
      <c r="R3637">
        <f t="shared" si="685"/>
        <v>57.234183956479619</v>
      </c>
      <c r="S3637">
        <f>VLOOKUP(A3637,'SVXY-IV'!A$1:G$5000,4,0)</f>
        <v>56.942799999999998</v>
      </c>
      <c r="T3637">
        <f t="shared" si="680"/>
        <v>5.1171343256675161E-3</v>
      </c>
      <c r="U3637" s="2">
        <f t="shared" si="689"/>
        <v>17.489535675478827</v>
      </c>
      <c r="V3637">
        <f>VLOOKUP(A3637,'VXZ-IV'!A$1:C$4500,3,0)</f>
        <v>17.489999999999998</v>
      </c>
      <c r="W3637" s="10">
        <f t="shared" si="693"/>
        <v>-2.6548000066961563E-5</v>
      </c>
      <c r="X3637">
        <f t="shared" si="686"/>
        <v>78.845883986228074</v>
      </c>
      <c r="AA3637" s="10" t="e">
        <f t="shared" si="694"/>
        <v>#DIV/0!</v>
      </c>
      <c r="AB3637">
        <f t="shared" si="687"/>
        <v>23.770494380724685</v>
      </c>
      <c r="AC3637">
        <f>VLOOKUP(A3637,'VIXY-IV'!A$1:E$2000,4,0)</f>
        <v>23.806000000000001</v>
      </c>
      <c r="AD3637" s="10">
        <f t="shared" si="691"/>
        <v>-1.4914567451616012E-3</v>
      </c>
      <c r="AE3637">
        <f>ROW()</f>
        <v>3637</v>
      </c>
      <c r="AF3637">
        <f t="shared" si="692"/>
        <v>0.82217714672075737</v>
      </c>
      <c r="AG3637">
        <f>AG3636*(1-(AG$1+AG$5))^($A3637-$A3636)*(1+2*(E3637/E3636-1))</f>
        <v>6.2869179869624805</v>
      </c>
      <c r="AK3637">
        <f t="shared" si="690"/>
        <v>15.311238364112395</v>
      </c>
    </row>
    <row r="3638" spans="1:37" x14ac:dyDescent="0.25">
      <c r="A3638" s="1">
        <v>43340</v>
      </c>
      <c r="B3638">
        <v>12.5</v>
      </c>
      <c r="C3638">
        <v>15.11</v>
      </c>
      <c r="D3638">
        <v>48.884599999999999</v>
      </c>
      <c r="E3638">
        <v>42.497199999999999</v>
      </c>
      <c r="F3638">
        <v>10813.066124000001</v>
      </c>
      <c r="G3638">
        <v>9402.3728030000002</v>
      </c>
      <c r="H3638">
        <f>(1/(1-91/360*VLOOKUP($A3638,Tbills!$B$4:$C$974,2,1)/100))^((1)/91)-1</f>
        <v>5.7931906188635196E-5</v>
      </c>
      <c r="I3638" s="2">
        <f t="shared" si="688"/>
        <v>28.834533179014183</v>
      </c>
      <c r="J3638">
        <f>VLOOKUP(A3638,'VXX-IV'!A$1:C$4500,3,0)</f>
        <v>28.84</v>
      </c>
      <c r="K3638" s="10">
        <f t="shared" si="681"/>
        <v>-1.8955689964694766E-4</v>
      </c>
      <c r="L3638">
        <f t="shared" si="683"/>
        <v>30.776910007416021</v>
      </c>
      <c r="O3638">
        <f t="shared" si="684"/>
        <v>41.672480107963764</v>
      </c>
      <c r="P3638">
        <f>VLOOKUP(A3638,'UVXY-IV'!A$1:G$5000,4,0)</f>
        <v>41.628999999999998</v>
      </c>
      <c r="Q3638">
        <f t="shared" si="679"/>
        <v>1.0444667891078563E-3</v>
      </c>
      <c r="R3638">
        <f t="shared" si="685"/>
        <v>57.289321367237342</v>
      </c>
      <c r="S3638">
        <f>VLOOKUP(A3638,'SVXY-IV'!A$1:G$5000,4,0)</f>
        <v>56.9968</v>
      </c>
      <c r="T3638">
        <f t="shared" si="680"/>
        <v>5.1322419370445349E-3</v>
      </c>
      <c r="U3638" s="2">
        <f t="shared" si="689"/>
        <v>17.594993174802465</v>
      </c>
      <c r="V3638">
        <f>VLOOKUP(A3638,'VXZ-IV'!A$1:C$4500,3,0)</f>
        <v>17.600000000000001</v>
      </c>
      <c r="W3638" s="10">
        <f t="shared" si="693"/>
        <v>-2.8447870440551082E-4</v>
      </c>
      <c r="X3638">
        <f t="shared" si="686"/>
        <v>78.3747382246695</v>
      </c>
      <c r="AA3638" s="10" t="e">
        <f t="shared" si="694"/>
        <v>#DIV/0!</v>
      </c>
      <c r="AB3638">
        <f t="shared" si="687"/>
        <v>23.722454408579647</v>
      </c>
      <c r="AC3638">
        <f>VLOOKUP(A3638,'VIXY-IV'!A$1:E$2000,4,0)</f>
        <v>23.757999999999999</v>
      </c>
      <c r="AD3638" s="10">
        <f t="shared" si="691"/>
        <v>-1.4961525136943932E-3</v>
      </c>
      <c r="AE3638">
        <f>ROW()</f>
        <v>3638</v>
      </c>
      <c r="AF3638">
        <f t="shared" si="692"/>
        <v>0.82726671078755798</v>
      </c>
      <c r="AG3638">
        <f>AG3637*(1-(AG$1+AG$5))^($A3638-$A3637)*(1+2*(E3638/E3637-1))</f>
        <v>6.2613426345245564</v>
      </c>
      <c r="AK3638">
        <f t="shared" si="690"/>
        <v>15.341410122272633</v>
      </c>
    </row>
    <row r="3639" spans="1:37" x14ac:dyDescent="0.25">
      <c r="A3639" s="1">
        <v>43341</v>
      </c>
      <c r="B3639">
        <v>12.25</v>
      </c>
      <c r="C3639">
        <v>14.95</v>
      </c>
      <c r="D3639">
        <v>48.467300000000002</v>
      </c>
      <c r="E3639">
        <v>42.131999999999998</v>
      </c>
      <c r="F3639">
        <v>10815.155946000001</v>
      </c>
      <c r="G3639">
        <v>9403.6452850000005</v>
      </c>
      <c r="H3639">
        <f>(1/(1-91/360*VLOOKUP($A3639,Tbills!$B$4:$C$974,2,1)/100))^((1)/91)-1</f>
        <v>5.7931906188635196E-5</v>
      </c>
      <c r="I3639" s="2">
        <f t="shared" si="688"/>
        <v>28.587692098131019</v>
      </c>
      <c r="J3639">
        <f>VLOOKUP(A3639,'VXX-IV'!A$1:C$4500,3,0)</f>
        <v>28.6</v>
      </c>
      <c r="K3639" s="10">
        <f t="shared" si="681"/>
        <v>-4.3034621919524341E-4</v>
      </c>
      <c r="L3639">
        <f t="shared" si="683"/>
        <v>30.24833175177994</v>
      </c>
      <c r="O3639">
        <f t="shared" si="684"/>
        <v>41.133924758998788</v>
      </c>
      <c r="P3639">
        <f>VLOOKUP(A3639,'UVXY-IV'!A$1:G$5000,4,0)</f>
        <v>41.089500000000001</v>
      </c>
      <c r="Q3639">
        <f t="shared" si="679"/>
        <v>1.0811705909974378E-3</v>
      </c>
      <c r="R3639">
        <f t="shared" si="685"/>
        <v>57.532878550051677</v>
      </c>
      <c r="S3639">
        <f>VLOOKUP(A3639,'SVXY-IV'!A$1:G$5000,4,0)</f>
        <v>57.238</v>
      </c>
      <c r="T3639">
        <f t="shared" si="680"/>
        <v>5.1517968840923967E-3</v>
      </c>
      <c r="U3639" s="2">
        <f t="shared" si="689"/>
        <v>17.597964616226776</v>
      </c>
      <c r="V3639">
        <f>VLOOKUP(A3639,'VXZ-IV'!A$1:C$4500,3,0)</f>
        <v>17.600000000000001</v>
      </c>
      <c r="W3639" s="10">
        <f t="shared" si="693"/>
        <v>-1.1564680529696503E-4</v>
      </c>
      <c r="X3639">
        <f t="shared" si="686"/>
        <v>78.365772664597742</v>
      </c>
      <c r="AA3639" s="10" t="e">
        <f t="shared" si="694"/>
        <v>#DIV/0!</v>
      </c>
      <c r="AB3639">
        <f t="shared" si="687"/>
        <v>23.51850672512083</v>
      </c>
      <c r="AC3639">
        <f>VLOOKUP(A3639,'VIXY-IV'!A$1:E$2000,4,0)</f>
        <v>23.553799999999999</v>
      </c>
      <c r="AD3639" s="10">
        <f t="shared" si="691"/>
        <v>-1.498411079281059E-3</v>
      </c>
      <c r="AE3639">
        <f>ROW()</f>
        <v>3639</v>
      </c>
      <c r="AF3639">
        <f t="shared" si="692"/>
        <v>0.8193979933110368</v>
      </c>
      <c r="AG3639">
        <f>AG3638*(1-(AG$1+AG$5))^($A3639-$A3638)*(1+2*(E3639/E3638-1))</f>
        <v>6.1535214745542461</v>
      </c>
      <c r="AK3639">
        <f t="shared" si="690"/>
        <v>15.472525970956163</v>
      </c>
    </row>
    <row r="3640" spans="1:37" x14ac:dyDescent="0.25">
      <c r="A3640" s="1">
        <v>43342</v>
      </c>
      <c r="B3640">
        <v>13.53</v>
      </c>
      <c r="C3640">
        <v>15.54</v>
      </c>
      <c r="D3640">
        <v>50.338500000000003</v>
      </c>
      <c r="E3640">
        <v>43.7562</v>
      </c>
      <c r="F3640">
        <v>11010.523718</v>
      </c>
      <c r="G3640">
        <v>9572.9703929999996</v>
      </c>
      <c r="H3640">
        <f>(1/(1-91/360*VLOOKUP($A3640,Tbills!$B$4:$C$974,2,1)/100))^((1)/91)-1</f>
        <v>5.7931906188635196E-5</v>
      </c>
      <c r="I3640" s="2">
        <f t="shared" si="688"/>
        <v>29.690666681165045</v>
      </c>
      <c r="J3640">
        <f>VLOOKUP(A3640,'VXX-IV'!A$1:C$4500,3,0)</f>
        <v>29.7</v>
      </c>
      <c r="K3640" s="10">
        <f t="shared" si="681"/>
        <v>-3.1425315942612553E-4</v>
      </c>
      <c r="L3640">
        <f t="shared" si="683"/>
        <v>32.580909132195728</v>
      </c>
      <c r="O3640">
        <f t="shared" si="684"/>
        <v>43.51104434109898</v>
      </c>
      <c r="P3640">
        <f>VLOOKUP(A3640,'UVXY-IV'!A$1:G$5000,4,0)</f>
        <v>43.469000000000001</v>
      </c>
      <c r="Q3640">
        <f t="shared" si="679"/>
        <v>9.6722586438557911E-4</v>
      </c>
      <c r="R3640">
        <f t="shared" si="685"/>
        <v>56.421373861867508</v>
      </c>
      <c r="S3640">
        <f>VLOOKUP(A3640,'SVXY-IV'!A$1:G$5000,4,0)</f>
        <v>56.1372</v>
      </c>
      <c r="T3640">
        <f t="shared" si="680"/>
        <v>5.062131026618788E-3</v>
      </c>
      <c r="U3640" s="2">
        <f t="shared" si="689"/>
        <v>17.915421944498878</v>
      </c>
      <c r="V3640">
        <f>VLOOKUP(A3640,'VXZ-IV'!A$1:C$4500,3,0)</f>
        <v>17.920000000000002</v>
      </c>
      <c r="W3640" s="10">
        <f t="shared" si="693"/>
        <v>-2.554718471609041E-4</v>
      </c>
      <c r="X3640">
        <f t="shared" si="686"/>
        <v>76.956304832261097</v>
      </c>
      <c r="AA3640" s="10" t="e">
        <f t="shared" si="694"/>
        <v>#DIV/0!</v>
      </c>
      <c r="AB3640">
        <f t="shared" si="687"/>
        <v>24.425059510411945</v>
      </c>
      <c r="AC3640">
        <f>VLOOKUP(A3640,'VIXY-IV'!A$1:E$2000,4,0)</f>
        <v>24.4633</v>
      </c>
      <c r="AD3640" s="10">
        <f t="shared" si="691"/>
        <v>-1.563177886387157E-3</v>
      </c>
      <c r="AE3640">
        <f>ROW()</f>
        <v>3640</v>
      </c>
      <c r="AF3640">
        <f t="shared" si="692"/>
        <v>0.87065637065637069</v>
      </c>
      <c r="AG3640">
        <f>AG3639*(1-(AG$1+AG$5))^($A3640-$A3639)*(1+2*(E3640/E3639-1))</f>
        <v>6.6277379570429389</v>
      </c>
      <c r="AK3640">
        <f t="shared" si="690"/>
        <v>14.875363050849375</v>
      </c>
    </row>
    <row r="3641" spans="1:37" x14ac:dyDescent="0.25">
      <c r="A3641" s="1">
        <v>43343</v>
      </c>
      <c r="B3641">
        <v>12.86</v>
      </c>
      <c r="C3641">
        <v>15.15</v>
      </c>
      <c r="D3641">
        <v>48.657699999999998</v>
      </c>
      <c r="E3641">
        <v>42.292700000000004</v>
      </c>
      <c r="F3641">
        <v>10826.518307</v>
      </c>
      <c r="G3641">
        <v>9412.4344710000005</v>
      </c>
      <c r="H3641">
        <f>(1/(1-91/360*VLOOKUP($A3641,Tbills!$B$4:$C$974,2,1)/100))^((1)/91)-1</f>
        <v>5.7931906188635196E-5</v>
      </c>
      <c r="I3641" s="2">
        <f t="shared" si="688"/>
        <v>28.698597013006118</v>
      </c>
      <c r="J3641">
        <f>VLOOKUP(A3641,'VXX-IV'!A$1:C$4500,3,0)</f>
        <v>28.71</v>
      </c>
      <c r="K3641" s="10">
        <f t="shared" si="681"/>
        <v>-3.971782303685556E-4</v>
      </c>
      <c r="L3641">
        <f t="shared" si="683"/>
        <v>30.401848983701903</v>
      </c>
      <c r="O3641">
        <f t="shared" si="684"/>
        <v>41.326701108460121</v>
      </c>
      <c r="P3641">
        <f>VLOOKUP(A3641,'UVXY-IV'!A$1:G$5000,4,0)</f>
        <v>41.286000000000001</v>
      </c>
      <c r="Q3641">
        <f t="shared" ref="Q3641:Q3684" si="695">O3641/P3641-1</f>
        <v>9.8583317492906275E-4</v>
      </c>
      <c r="R3641">
        <f t="shared" si="685"/>
        <v>57.362334716527783</v>
      </c>
      <c r="S3641">
        <f>VLOOKUP(A3641,'SVXY-IV'!A$1:G$5000,4,0)</f>
        <v>57.072800000000001</v>
      </c>
      <c r="T3641">
        <f t="shared" ref="T3641:T3665" si="696">R3641/S3641-1</f>
        <v>5.0730771317997192E-3</v>
      </c>
      <c r="U3641" s="2">
        <f t="shared" si="689"/>
        <v>17.61559387651754</v>
      </c>
      <c r="V3641">
        <f>VLOOKUP(A3641,'VXZ-IV'!A$1:C$4500,3,0)</f>
        <v>17.62</v>
      </c>
      <c r="W3641" s="10">
        <f t="shared" si="693"/>
        <v>-2.5006376177416634E-4</v>
      </c>
      <c r="X3641">
        <f t="shared" si="686"/>
        <v>78.24847855112067</v>
      </c>
      <c r="AA3641" s="10" t="e">
        <f t="shared" si="694"/>
        <v>#DIV/0!</v>
      </c>
      <c r="AB3641">
        <f t="shared" si="687"/>
        <v>23.608033213834499</v>
      </c>
      <c r="AC3641">
        <f>VLOOKUP(A3641,'VIXY-IV'!A$1:E$2000,4,0)</f>
        <v>23.6449</v>
      </c>
      <c r="AD3641" s="10">
        <f t="shared" si="691"/>
        <v>-1.5591855396089871E-3</v>
      </c>
      <c r="AE3641">
        <f>ROW()</f>
        <v>3641</v>
      </c>
      <c r="AF3641">
        <f t="shared" si="692"/>
        <v>0.84884488448844875</v>
      </c>
      <c r="AG3641">
        <f>AG3640*(1-(AG$1+AG$5))^($A3641-$A3640)*(1+2*(E3641/E3640-1))</f>
        <v>6.1841777752603972</v>
      </c>
      <c r="AK3641">
        <f t="shared" si="690"/>
        <v>15.372178690243551</v>
      </c>
    </row>
    <row r="3642" spans="1:37" x14ac:dyDescent="0.25">
      <c r="A3642" s="1">
        <v>43347</v>
      </c>
      <c r="B3642">
        <v>13.16</v>
      </c>
      <c r="C3642">
        <v>15.45</v>
      </c>
      <c r="D3642">
        <v>49.127899999999997</v>
      </c>
      <c r="E3642">
        <v>42.691600000000001</v>
      </c>
      <c r="F3642">
        <v>10840.119175</v>
      </c>
      <c r="G3642">
        <v>9422.0775790000007</v>
      </c>
      <c r="H3642">
        <f>(1/(1-91/360*VLOOKUP($A3642,Tbills!$B$4:$C$974,2,1)/100))^((1)/91)-1</f>
        <v>5.8350733859180437E-5</v>
      </c>
      <c r="I3642" s="2">
        <f t="shared" si="688"/>
        <v>28.973097690901447</v>
      </c>
      <c r="J3642">
        <f>VLOOKUP(A3642,'VXX-IV'!A$1:C$4500,3,0)</f>
        <v>28.98</v>
      </c>
      <c r="K3642" s="10">
        <f t="shared" si="681"/>
        <v>-2.3817491713429284E-4</v>
      </c>
      <c r="L3642">
        <f t="shared" si="683"/>
        <v>30.976971386241637</v>
      </c>
      <c r="O3642">
        <f t="shared" si="684"/>
        <v>41.9057351793656</v>
      </c>
      <c r="P3642">
        <f>VLOOKUP(A3642,'UVXY-IV'!A$1:G$5000,4,0)</f>
        <v>41.866</v>
      </c>
      <c r="Q3642">
        <f t="shared" si="695"/>
        <v>9.49103792232453E-4</v>
      </c>
      <c r="R3642">
        <f t="shared" si="685"/>
        <v>57.081494412940529</v>
      </c>
      <c r="S3642">
        <f>VLOOKUP(A3642,'SVXY-IV'!A$1:G$5000,4,0)</f>
        <v>56.800400000000003</v>
      </c>
      <c r="T3642">
        <f t="shared" si="696"/>
        <v>4.9488104474708638E-3</v>
      </c>
      <c r="U3642" s="2">
        <f t="shared" si="689"/>
        <v>17.636003335640947</v>
      </c>
      <c r="V3642">
        <f>VLOOKUP(A3642,'VXZ-IV'!A$1:C$4500,3,0)</f>
        <v>17.64</v>
      </c>
      <c r="W3642" s="10">
        <f t="shared" si="693"/>
        <v>-2.2656827432276927E-4</v>
      </c>
      <c r="X3642">
        <f t="shared" si="686"/>
        <v>78.174992712797973</v>
      </c>
      <c r="AA3642" s="10" t="e">
        <f t="shared" si="694"/>
        <v>#DIV/0!</v>
      </c>
      <c r="AB3642">
        <f t="shared" si="687"/>
        <v>23.830342442905344</v>
      </c>
      <c r="AC3642">
        <f>VLOOKUP(A3642,'VIXY-IV'!A$1:E$2000,4,0)</f>
        <v>23.868099999999998</v>
      </c>
      <c r="AD3642" s="10">
        <f t="shared" si="691"/>
        <v>-1.581925544750229E-3</v>
      </c>
      <c r="AE3642">
        <f>ROW()</f>
        <v>3642</v>
      </c>
      <c r="AF3642">
        <f t="shared" si="692"/>
        <v>0.851779935275081</v>
      </c>
      <c r="AG3642">
        <f>AG3641*(1-(AG$1+AG$5))^($A3642-$A3641)*(1+2*(E3642/E3641-1))</f>
        <v>6.2999854416800725</v>
      </c>
      <c r="AK3642">
        <f t="shared" si="690"/>
        <v>15.22435337784038</v>
      </c>
    </row>
    <row r="3643" spans="1:37" x14ac:dyDescent="0.25">
      <c r="A3643" s="1">
        <v>43348</v>
      </c>
      <c r="B3643">
        <v>13.91</v>
      </c>
      <c r="C3643">
        <v>15.92</v>
      </c>
      <c r="D3643">
        <v>50.221400000000003</v>
      </c>
      <c r="E3643">
        <v>43.639400000000002</v>
      </c>
      <c r="F3643">
        <v>10979.589232</v>
      </c>
      <c r="G3643">
        <v>9542.7531859999999</v>
      </c>
      <c r="H3643">
        <f>(1/(1-91/360*VLOOKUP($A3643,Tbills!$B$4:$C$974,2,1)/100))^((1)/91)-1</f>
        <v>5.8350733859180437E-5</v>
      </c>
      <c r="I3643" s="2">
        <f t="shared" si="688"/>
        <v>29.617265313524435</v>
      </c>
      <c r="J3643">
        <f>VLOOKUP(A3643,'VXX-IV'!A$1:C$4500,3,0)</f>
        <v>29.63</v>
      </c>
      <c r="K3643" s="10">
        <f t="shared" si="681"/>
        <v>-4.2979029617162823E-4</v>
      </c>
      <c r="L3643">
        <f t="shared" si="683"/>
        <v>32.352841648193944</v>
      </c>
      <c r="O3643">
        <f t="shared" si="684"/>
        <v>43.299805404136094</v>
      </c>
      <c r="P3643">
        <f>VLOOKUP(A3643,'UVXY-IV'!A$1:G$5000,4,0)</f>
        <v>43.269500000000001</v>
      </c>
      <c r="Q3643">
        <f t="shared" si="695"/>
        <v>7.0038720429166368E-4</v>
      </c>
      <c r="R3643">
        <f t="shared" si="685"/>
        <v>56.445306999020026</v>
      </c>
      <c r="S3643">
        <f>VLOOKUP(A3643,'SVXY-IV'!A$1:G$5000,4,0)</f>
        <v>56.167999999999999</v>
      </c>
      <c r="T3643">
        <f t="shared" si="696"/>
        <v>4.9370993985904388E-3</v>
      </c>
      <c r="U3643" s="2">
        <f t="shared" si="689"/>
        <v>17.862474356276028</v>
      </c>
      <c r="V3643">
        <f>VLOOKUP(A3643,'VXZ-IV'!A$1:C$4500,3,0)</f>
        <v>17.87</v>
      </c>
      <c r="W3643" s="10">
        <f t="shared" si="693"/>
        <v>-4.2113283290279302E-4</v>
      </c>
      <c r="X3643">
        <f t="shared" si="686"/>
        <v>77.175395782200468</v>
      </c>
      <c r="AA3643" s="10" t="e">
        <f t="shared" si="694"/>
        <v>#DIV/0!</v>
      </c>
      <c r="AB3643">
        <f t="shared" si="687"/>
        <v>24.359310225285011</v>
      </c>
      <c r="AC3643">
        <f>VLOOKUP(A3643,'VIXY-IV'!A$1:E$2000,4,0)</f>
        <v>24.401399999999999</v>
      </c>
      <c r="AD3643" s="10">
        <f t="shared" si="691"/>
        <v>-1.7248917978062162E-3</v>
      </c>
      <c r="AE3643">
        <f>ROW()</f>
        <v>3643</v>
      </c>
      <c r="AF3643">
        <f t="shared" si="692"/>
        <v>0.87374371859296485</v>
      </c>
      <c r="AG3643">
        <f>AG3642*(1-(AG$1+AG$5))^($A3643-$A3642)*(1+2*(E3643/E3642-1))</f>
        <v>6.5794967858668594</v>
      </c>
      <c r="AK3643">
        <f t="shared" si="690"/>
        <v>14.885662820372476</v>
      </c>
    </row>
    <row r="3644" spans="1:37" x14ac:dyDescent="0.25">
      <c r="A3644" s="1">
        <v>43349</v>
      </c>
      <c r="B3644">
        <v>14.65</v>
      </c>
      <c r="C3644">
        <v>16.34</v>
      </c>
      <c r="D3644">
        <v>52.047899999999998</v>
      </c>
      <c r="E3644">
        <v>45.2239</v>
      </c>
      <c r="F3644">
        <v>11178.984506999999</v>
      </c>
      <c r="G3644">
        <v>9715.4979149999999</v>
      </c>
      <c r="H3644">
        <f>(1/(1-91/360*VLOOKUP($A3644,Tbills!$B$4:$C$974,2,1)/100))^((1)/91)-1</f>
        <v>5.8350733859180437E-5</v>
      </c>
      <c r="I3644" s="2">
        <f t="shared" si="688"/>
        <v>30.693665960130147</v>
      </c>
      <c r="J3644">
        <f>VLOOKUP(A3644,'VXX-IV'!A$1:C$4500,3,0)</f>
        <v>30.7</v>
      </c>
      <c r="K3644" s="10">
        <f t="shared" si="681"/>
        <v>-2.0632051693325604E-4</v>
      </c>
      <c r="L3644">
        <f t="shared" si="683"/>
        <v>34.702692062177071</v>
      </c>
      <c r="O3644">
        <f t="shared" si="684"/>
        <v>45.656521314511728</v>
      </c>
      <c r="P3644">
        <f>VLOOKUP(A3644,'UVXY-IV'!A$1:G$5000,4,0)</f>
        <v>45.6235</v>
      </c>
      <c r="Q3644">
        <f t="shared" si="695"/>
        <v>7.2377863407524501E-4</v>
      </c>
      <c r="R3644">
        <f t="shared" si="685"/>
        <v>55.418067283296203</v>
      </c>
      <c r="S3644">
        <f>VLOOKUP(A3644,'SVXY-IV'!A$1:G$5000,4,0)</f>
        <v>55.145200000000003</v>
      </c>
      <c r="T3644">
        <f t="shared" si="696"/>
        <v>4.9481601897571892E-3</v>
      </c>
      <c r="U3644" s="2">
        <f t="shared" si="689"/>
        <v>18.186423084800232</v>
      </c>
      <c r="V3644">
        <f>VLOOKUP(A3644,'VXZ-IV'!A$1:C$4500,3,0)</f>
        <v>18.190000000000001</v>
      </c>
      <c r="W3644" s="10">
        <f t="shared" si="693"/>
        <v>-1.9664184715606492E-4</v>
      </c>
      <c r="X3644">
        <f t="shared" si="686"/>
        <v>75.779971084483108</v>
      </c>
      <c r="AA3644" s="10" t="e">
        <f t="shared" si="694"/>
        <v>#DIV/0!</v>
      </c>
      <c r="AB3644">
        <f t="shared" si="687"/>
        <v>25.24367566345029</v>
      </c>
      <c r="AC3644">
        <f>VLOOKUP(A3644,'VIXY-IV'!A$1:E$2000,4,0)</f>
        <v>25.2879</v>
      </c>
      <c r="AD3644" s="10">
        <f t="shared" si="691"/>
        <v>-1.7488338909008583E-3</v>
      </c>
      <c r="AE3644">
        <f>ROW()</f>
        <v>3644</v>
      </c>
      <c r="AF3644">
        <f t="shared" si="692"/>
        <v>0.89657282741738065</v>
      </c>
      <c r="AG3644">
        <f>AG3643*(1-(AG$1+AG$5))^($A3644-$A3643)*(1+2*(E3644/E3643-1))</f>
        <v>7.0570479656406846</v>
      </c>
      <c r="AK3644">
        <f t="shared" si="690"/>
        <v>14.344512171996215</v>
      </c>
    </row>
    <row r="3645" spans="1:37" x14ac:dyDescent="0.25">
      <c r="A3645" s="1">
        <v>43350</v>
      </c>
      <c r="B3645">
        <v>14.88</v>
      </c>
      <c r="C3645">
        <v>16.59</v>
      </c>
      <c r="D3645">
        <v>52.715400000000002</v>
      </c>
      <c r="E3645">
        <v>45.801200000000001</v>
      </c>
      <c r="F3645">
        <v>11249.237906</v>
      </c>
      <c r="G3645">
        <v>9775.9872469999991</v>
      </c>
      <c r="H3645">
        <f>(1/(1-91/360*VLOOKUP($A3645,Tbills!$B$4:$C$974,2,1)/100))^((1)/91)-1</f>
        <v>5.8350733859180437E-5</v>
      </c>
      <c r="I3645" s="2">
        <f t="shared" si="688"/>
        <v>31.086545763570541</v>
      </c>
      <c r="J3645">
        <f>VLOOKUP(A3645,'VXX-IV'!A$1:C$4500,3,0)</f>
        <v>31.1</v>
      </c>
      <c r="K3645" s="10">
        <f t="shared" ref="K3645:K3665" si="697">I3645/J3645-1</f>
        <v>-4.3261210384115678E-4</v>
      </c>
      <c r="L3645">
        <f t="shared" si="683"/>
        <v>35.589145574599122</v>
      </c>
      <c r="O3645">
        <f t="shared" si="684"/>
        <v>46.52918715116293</v>
      </c>
      <c r="P3645">
        <f>VLOOKUP(A3645,'UVXY-IV'!A$1:G$5000,4,0)</f>
        <v>46.502499999999998</v>
      </c>
      <c r="Q3645">
        <f t="shared" si="695"/>
        <v>5.7388637520405794E-4</v>
      </c>
      <c r="R3645">
        <f t="shared" si="685"/>
        <v>55.06186189359768</v>
      </c>
      <c r="S3645">
        <f>VLOOKUP(A3645,'SVXY-IV'!A$1:G$5000,4,0)</f>
        <v>54.804400000000001</v>
      </c>
      <c r="T3645">
        <f t="shared" si="696"/>
        <v>4.6978325389508413E-3</v>
      </c>
      <c r="U3645" s="2">
        <f t="shared" si="689"/>
        <v>18.300267912532</v>
      </c>
      <c r="V3645">
        <f>VLOOKUP(A3645,'VXZ-IV'!A$1:C$4500,3,0)</f>
        <v>18.3</v>
      </c>
      <c r="W3645" s="10">
        <f t="shared" si="693"/>
        <v>1.4640029071033567E-5</v>
      </c>
      <c r="X3645">
        <f t="shared" si="686"/>
        <v>75.309768893217722</v>
      </c>
      <c r="AA3645" s="10" t="e">
        <f t="shared" si="694"/>
        <v>#DIV/0!</v>
      </c>
      <c r="AB3645">
        <f t="shared" si="687"/>
        <v>25.565824315995364</v>
      </c>
      <c r="AC3645">
        <f>VLOOKUP(A3645,'VIXY-IV'!A$1:E$2000,4,0)</f>
        <v>25.613</v>
      </c>
      <c r="AD3645" s="10">
        <f t="shared" si="691"/>
        <v>-1.8418648344448174E-3</v>
      </c>
      <c r="AE3645">
        <f>ROW()</f>
        <v>3645</v>
      </c>
      <c r="AF3645">
        <f t="shared" si="692"/>
        <v>0.89692585895117549</v>
      </c>
      <c r="AG3645">
        <f>AG3644*(1-(AG$1+AG$5))^($A3645-$A3644)*(1+2*(E3645/E3644-1))</f>
        <v>7.2369757953479787</v>
      </c>
      <c r="AK3645">
        <f t="shared" si="690"/>
        <v>14.160739536383975</v>
      </c>
    </row>
    <row r="3646" spans="1:37" x14ac:dyDescent="0.25">
      <c r="A3646" s="1">
        <v>43353</v>
      </c>
      <c r="B3646">
        <v>14.16</v>
      </c>
      <c r="C3646">
        <v>16.170000000000002</v>
      </c>
      <c r="D3646">
        <v>50.841500000000003</v>
      </c>
      <c r="E3646">
        <v>44.164999999999999</v>
      </c>
      <c r="F3646">
        <v>11065.548385</v>
      </c>
      <c r="G3646">
        <v>9614.6431209999992</v>
      </c>
      <c r="H3646">
        <f>(1/(1-91/360*VLOOKUP($A3646,Tbills!$B$4:$C$974,2,1)/100))^((1)/91)-1</f>
        <v>5.8769688153548216E-5</v>
      </c>
      <c r="I3646" s="2">
        <f t="shared" si="688"/>
        <v>29.979304066346923</v>
      </c>
      <c r="J3646">
        <f>VLOOKUP(A3646,'VXX-IV'!A$1:C$4500,3,0)</f>
        <v>29.99</v>
      </c>
      <c r="K3646" s="10">
        <f t="shared" si="697"/>
        <v>-3.5665000510420874E-4</v>
      </c>
      <c r="L3646">
        <f t="shared" si="683"/>
        <v>33.047720278689575</v>
      </c>
      <c r="O3646">
        <f t="shared" si="684"/>
        <v>44.031425584800196</v>
      </c>
      <c r="P3646">
        <f>VLOOKUP(A3646,'UVXY-IV'!A$1:G$5000,4,0)</f>
        <v>44.011499999999998</v>
      </c>
      <c r="Q3646">
        <f t="shared" si="695"/>
        <v>4.5273587131089421E-4</v>
      </c>
      <c r="R3646">
        <f t="shared" si="685"/>
        <v>56.037775296551182</v>
      </c>
      <c r="S3646">
        <f>VLOOKUP(A3646,'SVXY-IV'!A$1:G$5000,4,0)</f>
        <v>55.7836</v>
      </c>
      <c r="T3646">
        <f t="shared" si="696"/>
        <v>4.5564520136953668E-3</v>
      </c>
      <c r="U3646" s="2">
        <f t="shared" si="689"/>
        <v>18.000124888567075</v>
      </c>
      <c r="V3646">
        <f>VLOOKUP(A3646,'VXZ-IV'!A$1:C$4500,3,0)</f>
        <v>18</v>
      </c>
      <c r="W3646" s="10">
        <f t="shared" si="693"/>
        <v>6.9382537264406352E-6</v>
      </c>
      <c r="X3646">
        <f t="shared" si="686"/>
        <v>76.557693653060554</v>
      </c>
      <c r="AA3646" s="10" t="e">
        <f t="shared" si="694"/>
        <v>#DIV/0!</v>
      </c>
      <c r="AB3646">
        <f t="shared" si="687"/>
        <v>24.652233356810392</v>
      </c>
      <c r="AC3646">
        <f>VLOOKUP(A3646,'VIXY-IV'!A$1:E$2000,4,0)</f>
        <v>24.6982</v>
      </c>
      <c r="AD3646" s="10">
        <f t="shared" si="691"/>
        <v>-1.8611333291336241E-3</v>
      </c>
      <c r="AE3646">
        <f>ROW()</f>
        <v>3646</v>
      </c>
      <c r="AF3646">
        <f t="shared" ref="AF3646:AF3677" si="698">B3646/C3646</f>
        <v>0.87569573283858992</v>
      </c>
      <c r="AG3646">
        <f>AG3645*(1-(AG$1+AG$5))^($A3646-$A3645)*(1+2*(E3646/E3645-1))</f>
        <v>6.7192296702066363</v>
      </c>
      <c r="AK3646">
        <f t="shared" si="690"/>
        <v>14.664567943248771</v>
      </c>
    </row>
    <row r="3647" spans="1:37" x14ac:dyDescent="0.25">
      <c r="A3647" s="1">
        <v>43354</v>
      </c>
      <c r="B3647">
        <v>13.22</v>
      </c>
      <c r="C3647">
        <v>15.54</v>
      </c>
      <c r="D3647">
        <v>49.0276</v>
      </c>
      <c r="E3647">
        <v>42.5867</v>
      </c>
      <c r="F3647">
        <v>10830.68108</v>
      </c>
      <c r="G3647">
        <v>9410.006367</v>
      </c>
      <c r="H3647">
        <f>(1/(1-91/360*VLOOKUP($A3647,Tbills!$B$4:$C$974,2,1)/100))^((1)/91)-1</f>
        <v>5.8769688153548216E-5</v>
      </c>
      <c r="I3647" s="2">
        <f t="shared" si="688"/>
        <v>28.909011118069714</v>
      </c>
      <c r="J3647">
        <f>VLOOKUP(A3647,'VXX-IV'!A$1:C$4500,3,0)</f>
        <v>28.92</v>
      </c>
      <c r="K3647" s="10">
        <f t="shared" si="697"/>
        <v>-3.7997517048027341E-4</v>
      </c>
      <c r="L3647">
        <f t="shared" si="683"/>
        <v>30.686120569573717</v>
      </c>
      <c r="O3647">
        <f t="shared" si="684"/>
        <v>41.66973153629705</v>
      </c>
      <c r="P3647">
        <f>VLOOKUP(A3647,'UVXY-IV'!A$1:G$5000,4,0)</f>
        <v>41.657499999999999</v>
      </c>
      <c r="Q3647">
        <f t="shared" si="695"/>
        <v>2.9362146785216758E-4</v>
      </c>
      <c r="R3647">
        <f t="shared" si="685"/>
        <v>57.036492196147506</v>
      </c>
      <c r="S3647">
        <f>VLOOKUP(A3647,'SVXY-IV'!A$1:G$5000,4,0)</f>
        <v>56.782800000000002</v>
      </c>
      <c r="T3647">
        <f t="shared" si="696"/>
        <v>4.4677648187039232E-3</v>
      </c>
      <c r="U3647" s="2">
        <f t="shared" si="689"/>
        <v>17.617640953889605</v>
      </c>
      <c r="V3647">
        <f>VLOOKUP(A3647,'VXZ-IV'!A$1:C$4500,3,0)</f>
        <v>17.62</v>
      </c>
      <c r="W3647" s="10">
        <f t="shared" si="693"/>
        <v>-1.3388456926199943E-4</v>
      </c>
      <c r="X3647">
        <f t="shared" si="686"/>
        <v>78.188840352906354</v>
      </c>
      <c r="AA3647" s="10" t="e">
        <f t="shared" si="694"/>
        <v>#DIV/0!</v>
      </c>
      <c r="AB3647">
        <f t="shared" si="687"/>
        <v>23.771160678245678</v>
      </c>
      <c r="AC3647">
        <f>VLOOKUP(A3647,'VIXY-IV'!A$1:E$2000,4,0)</f>
        <v>23.818200000000001</v>
      </c>
      <c r="AD3647" s="10">
        <f t="shared" si="691"/>
        <v>-1.9749318485159373E-3</v>
      </c>
      <c r="AE3647">
        <f>ROW()</f>
        <v>3647</v>
      </c>
      <c r="AF3647">
        <f t="shared" si="698"/>
        <v>0.85070785070785082</v>
      </c>
      <c r="AG3647">
        <f>AG3646*(1-(AG$1+AG$5))^($A3647-$A3646)*(1+2*(E3647/E3646-1))</f>
        <v>6.2387766902172688</v>
      </c>
      <c r="AK3647">
        <f t="shared" si="690"/>
        <v>15.187920022456053</v>
      </c>
    </row>
    <row r="3648" spans="1:37" x14ac:dyDescent="0.25">
      <c r="A3648" s="1">
        <v>43355</v>
      </c>
      <c r="B3648">
        <v>13.14</v>
      </c>
      <c r="C3648">
        <v>15.32</v>
      </c>
      <c r="D3648">
        <v>48.6145</v>
      </c>
      <c r="E3648">
        <v>42.2254</v>
      </c>
      <c r="F3648">
        <v>10759.281526999999</v>
      </c>
      <c r="G3648">
        <v>9347.4193639999994</v>
      </c>
      <c r="H3648">
        <f>(1/(1-91/360*VLOOKUP($A3648,Tbills!$B$4:$C$974,2,1)/100))^((1)/91)-1</f>
        <v>5.8769688153548216E-5</v>
      </c>
      <c r="I3648" s="2">
        <f t="shared" si="688"/>
        <v>28.664728691840232</v>
      </c>
      <c r="J3648">
        <f>VLOOKUP(A3648,'VXX-IV'!A$1:C$4500,3,0)</f>
        <v>28.67</v>
      </c>
      <c r="K3648" s="10">
        <f t="shared" si="697"/>
        <v>-1.8386146354276711E-4</v>
      </c>
      <c r="L3648">
        <f t="shared" si="683"/>
        <v>30.165855662783621</v>
      </c>
      <c r="O3648">
        <f t="shared" si="684"/>
        <v>41.138064354167369</v>
      </c>
      <c r="P3648">
        <f>VLOOKUP(A3648,'UVXY-IV'!A$1:G$5000,4,0)</f>
        <v>41.1265</v>
      </c>
      <c r="Q3648">
        <f t="shared" si="695"/>
        <v>2.8118984516956047E-4</v>
      </c>
      <c r="R3648">
        <f t="shared" si="685"/>
        <v>57.275847971687298</v>
      </c>
      <c r="S3648">
        <f>VLOOKUP(A3648,'SVXY-IV'!A$1:G$5000,4,0)</f>
        <v>57.024799999999999</v>
      </c>
      <c r="T3648">
        <f t="shared" si="696"/>
        <v>4.4024349351037273E-3</v>
      </c>
      <c r="U3648" s="2">
        <f t="shared" si="689"/>
        <v>17.501072691854123</v>
      </c>
      <c r="V3648">
        <f>VLOOKUP(A3648,'VXZ-IV'!A$1:C$4500,3,0)</f>
        <v>17.5</v>
      </c>
      <c r="W3648" s="10">
        <f t="shared" si="693"/>
        <v>6.1296677378530617E-5</v>
      </c>
      <c r="X3648">
        <f t="shared" si="686"/>
        <v>78.710597606135551</v>
      </c>
      <c r="AA3648" s="10" t="e">
        <f t="shared" si="694"/>
        <v>#DIV/0!</v>
      </c>
      <c r="AB3648">
        <f t="shared" si="687"/>
        <v>23.569400466938507</v>
      </c>
      <c r="AC3648">
        <f>VLOOKUP(A3648,'VIXY-IV'!A$1:E$2000,4,0)</f>
        <v>23.616199999999999</v>
      </c>
      <c r="AD3648" s="10">
        <f t="shared" si="691"/>
        <v>-1.9816707625058827E-3</v>
      </c>
      <c r="AE3648">
        <f>ROW()</f>
        <v>3648</v>
      </c>
      <c r="AF3648">
        <f t="shared" si="698"/>
        <v>0.85770234986945171</v>
      </c>
      <c r="AG3648">
        <f>AG3647*(1-(AG$1+AG$5))^($A3648-$A3647)*(1+2*(E3648/E3647-1))</f>
        <v>6.1327120862315221</v>
      </c>
      <c r="AK3648">
        <f t="shared" si="690"/>
        <v>15.316058968118023</v>
      </c>
    </row>
    <row r="3649" spans="1:37" x14ac:dyDescent="0.25">
      <c r="A3649" s="1">
        <v>43356</v>
      </c>
      <c r="B3649">
        <v>12.37</v>
      </c>
      <c r="C3649">
        <v>14.77</v>
      </c>
      <c r="D3649">
        <v>47.131999999999998</v>
      </c>
      <c r="E3649">
        <v>40.935299999999998</v>
      </c>
      <c r="F3649">
        <v>10570.161936</v>
      </c>
      <c r="G3649">
        <v>9182.5672140000006</v>
      </c>
      <c r="H3649">
        <f>(1/(1-91/360*VLOOKUP($A3649,Tbills!$B$4:$C$974,2,1)/100))^((1)/91)-1</f>
        <v>5.8769688153548216E-5</v>
      </c>
      <c r="I3649" s="2">
        <f t="shared" si="688"/>
        <v>27.789919671666645</v>
      </c>
      <c r="J3649">
        <f>VLOOKUP(A3649,'VXX-IV'!A$1:C$4500,3,0)</f>
        <v>27.8</v>
      </c>
      <c r="K3649" s="10">
        <f t="shared" si="697"/>
        <v>-3.626017386099134E-4</v>
      </c>
      <c r="L3649">
        <f t="shared" si="683"/>
        <v>28.322943128662668</v>
      </c>
      <c r="O3649">
        <f t="shared" si="684"/>
        <v>39.251423150907939</v>
      </c>
      <c r="P3649">
        <f>VLOOKUP(A3649,'UVXY-IV'!A$1:G$5000,4,0)</f>
        <v>39.237499999999997</v>
      </c>
      <c r="Q3649">
        <f t="shared" si="695"/>
        <v>3.5484296675236671E-4</v>
      </c>
      <c r="R3649">
        <f t="shared" si="685"/>
        <v>58.148185150954703</v>
      </c>
      <c r="S3649">
        <f>VLOOKUP(A3649,'SVXY-IV'!A$1:G$5000,4,0)</f>
        <v>57.892000000000003</v>
      </c>
      <c r="T3649">
        <f t="shared" si="696"/>
        <v>4.4252254362382448E-3</v>
      </c>
      <c r="U3649" s="2">
        <f t="shared" si="689"/>
        <v>17.193031081815722</v>
      </c>
      <c r="V3649">
        <f>VLOOKUP(A3649,'VXZ-IV'!A$1:C$4500,3,0)</f>
        <v>17.2</v>
      </c>
      <c r="W3649" s="10">
        <f t="shared" si="693"/>
        <v>-4.051696618766476E-4</v>
      </c>
      <c r="X3649">
        <f t="shared" si="686"/>
        <v>80.100491470954225</v>
      </c>
      <c r="AA3649" s="10" t="e">
        <f t="shared" si="694"/>
        <v>#DIV/0!</v>
      </c>
      <c r="AB3649">
        <f t="shared" si="687"/>
        <v>22.849205557237426</v>
      </c>
      <c r="AC3649">
        <f>VLOOKUP(A3649,'VIXY-IV'!A$1:E$2000,4,0)</f>
        <v>22.8947</v>
      </c>
      <c r="AD3649" s="10">
        <f t="shared" si="691"/>
        <v>-1.9871167895877395E-3</v>
      </c>
      <c r="AE3649">
        <f>ROW()</f>
        <v>3649</v>
      </c>
      <c r="AF3649">
        <f t="shared" si="698"/>
        <v>0.83750846310088012</v>
      </c>
      <c r="AG3649">
        <f>AG3648*(1-(AG$1+AG$5))^($A3649-$A3648)*(1+2*(E3649/E3648-1))</f>
        <v>5.7577762191855744</v>
      </c>
      <c r="AK3649">
        <f t="shared" si="690"/>
        <v>15.783270785241033</v>
      </c>
    </row>
    <row r="3650" spans="1:37" x14ac:dyDescent="0.25">
      <c r="A3650" s="1">
        <v>43357</v>
      </c>
      <c r="B3650">
        <v>12.07</v>
      </c>
      <c r="C3650">
        <v>14.37</v>
      </c>
      <c r="D3650">
        <v>46.189100000000003</v>
      </c>
      <c r="E3650">
        <v>40.113999999999997</v>
      </c>
      <c r="F3650">
        <v>10475.441585</v>
      </c>
      <c r="G3650">
        <v>9099.741591</v>
      </c>
      <c r="H3650">
        <f>(1/(1-91/360*VLOOKUP($A3650,Tbills!$B$4:$C$974,2,1)/100))^((1)/91)-1</f>
        <v>5.8769688153548216E-5</v>
      </c>
      <c r="I3650" s="2">
        <f t="shared" si="688"/>
        <v>27.233303916173085</v>
      </c>
      <c r="J3650">
        <f>VLOOKUP(A3650,'VXX-IV'!A$1:C$4500,3,0)</f>
        <v>27.24</v>
      </c>
      <c r="K3650" s="10">
        <f t="shared" si="697"/>
        <v>-2.4581805531986856E-4</v>
      </c>
      <c r="L3650">
        <f t="shared" si="683"/>
        <v>27.186804613005144</v>
      </c>
      <c r="O3650">
        <f t="shared" si="684"/>
        <v>38.068866601090122</v>
      </c>
      <c r="P3650">
        <f>VLOOKUP(A3650,'UVXY-IV'!A$1:G$5000,4,0)</f>
        <v>38.055999999999997</v>
      </c>
      <c r="Q3650">
        <f t="shared" si="695"/>
        <v>3.3809651802929608E-4</v>
      </c>
      <c r="R3650">
        <f t="shared" si="685"/>
        <v>58.728854391980931</v>
      </c>
      <c r="S3650">
        <f>VLOOKUP(A3650,'SVXY-IV'!A$1:G$5000,4,0)</f>
        <v>58.4696</v>
      </c>
      <c r="T3650">
        <f t="shared" si="696"/>
        <v>4.4340031739729113E-3</v>
      </c>
      <c r="U3650" s="2">
        <f t="shared" si="689"/>
        <v>17.038547021859923</v>
      </c>
      <c r="V3650">
        <f>VLOOKUP(A3650,'VXZ-IV'!A$1:C$4500,3,0)</f>
        <v>17.04</v>
      </c>
      <c r="W3650" s="10">
        <f t="shared" si="693"/>
        <v>-8.5268670192206741E-5</v>
      </c>
      <c r="X3650">
        <f t="shared" si="686"/>
        <v>80.824748616796413</v>
      </c>
      <c r="AA3650" s="10" t="e">
        <f t="shared" si="694"/>
        <v>#DIV/0!</v>
      </c>
      <c r="AB3650">
        <f t="shared" si="687"/>
        <v>22.390689182182847</v>
      </c>
      <c r="AC3650">
        <f>VLOOKUP(A3650,'VIXY-IV'!A$1:E$2000,4,0)</f>
        <v>22.435500000000001</v>
      </c>
      <c r="AD3650" s="10">
        <f t="shared" si="691"/>
        <v>-1.9973175466182491E-3</v>
      </c>
      <c r="AE3650">
        <f>ROW()</f>
        <v>3650</v>
      </c>
      <c r="AF3650">
        <f t="shared" si="698"/>
        <v>0.83994432846207379</v>
      </c>
      <c r="AG3650">
        <f>AG3649*(1-(AG$1+AG$5))^($A3650-$A3649)*(1+2*(E3650/E3649-1))</f>
        <v>5.5265492061271555</v>
      </c>
      <c r="AK3650">
        <f t="shared" si="690"/>
        <v>16.099186499791276</v>
      </c>
    </row>
    <row r="3651" spans="1:37" x14ac:dyDescent="0.25">
      <c r="A3651" s="1">
        <v>43360</v>
      </c>
      <c r="B3651">
        <v>13.68</v>
      </c>
      <c r="C3651">
        <v>15.28</v>
      </c>
      <c r="D3651">
        <v>48.180700000000002</v>
      </c>
      <c r="E3651">
        <v>41.836599999999997</v>
      </c>
      <c r="F3651">
        <v>10639.077078</v>
      </c>
      <c r="G3651">
        <v>9240.2829939999992</v>
      </c>
      <c r="H3651">
        <f>(1/(1-91/360*VLOOKUP($A3651,Tbills!$B$4:$C$974,2,1)/100))^((1)/91)-1</f>
        <v>5.9188658595887844E-5</v>
      </c>
      <c r="I3651" s="2">
        <f t="shared" si="688"/>
        <v>28.405482373190193</v>
      </c>
      <c r="J3651">
        <f>VLOOKUP(A3651,'VXX-IV'!A$1:C$4500,3,0)</f>
        <v>28.41</v>
      </c>
      <c r="K3651" s="10">
        <f t="shared" si="697"/>
        <v>-1.5901537521323394E-4</v>
      </c>
      <c r="L3651">
        <f t="shared" si="683"/>
        <v>29.522987942444324</v>
      </c>
      <c r="O3651">
        <f t="shared" si="684"/>
        <v>40.516935169555694</v>
      </c>
      <c r="P3651">
        <f>VLOOKUP(A3651,'UVXY-IV'!A$1:G$5000,4,0)</f>
        <v>40.5045</v>
      </c>
      <c r="Q3651">
        <f t="shared" si="695"/>
        <v>3.0700711169617811E-4</v>
      </c>
      <c r="R3651">
        <f t="shared" si="685"/>
        <v>57.460075907320416</v>
      </c>
      <c r="S3651">
        <f>VLOOKUP(A3651,'SVXY-IV'!A$1:G$5000,4,0)</f>
        <v>57.2104</v>
      </c>
      <c r="T3651">
        <f t="shared" si="696"/>
        <v>4.3641699292509273E-3</v>
      </c>
      <c r="U3651" s="2">
        <f t="shared" si="689"/>
        <v>17.303438100209174</v>
      </c>
      <c r="V3651">
        <f>VLOOKUP(A3651,'VXZ-IV'!A$1:C$4500,3,0)</f>
        <v>17.309999999999999</v>
      </c>
      <c r="W3651" s="10">
        <f t="shared" si="693"/>
        <v>-3.7908144372178487E-4</v>
      </c>
      <c r="X3651">
        <f t="shared" si="686"/>
        <v>79.581747314934674</v>
      </c>
      <c r="AA3651" s="10" t="e">
        <f t="shared" si="694"/>
        <v>#DIV/0!</v>
      </c>
      <c r="AB3651">
        <f t="shared" si="687"/>
        <v>23.351939983983215</v>
      </c>
      <c r="AC3651">
        <f>VLOOKUP(A3651,'VIXY-IV'!A$1:E$2000,4,0)</f>
        <v>23.3995</v>
      </c>
      <c r="AD3651" s="10">
        <f t="shared" si="691"/>
        <v>-2.0325227469298879E-3</v>
      </c>
      <c r="AE3651">
        <f>ROW()</f>
        <v>3651</v>
      </c>
      <c r="AF3651">
        <f t="shared" si="698"/>
        <v>0.89528795811518325</v>
      </c>
      <c r="AG3651">
        <f>AG3650*(1-(AG$1+AG$5))^($A3651-$A3650)*(1+2*(E3651/E3650-1))</f>
        <v>6.0005914637650841</v>
      </c>
      <c r="AK3651">
        <f t="shared" si="690"/>
        <v>15.405692578686329</v>
      </c>
    </row>
    <row r="3652" spans="1:37" x14ac:dyDescent="0.25">
      <c r="A3652" s="1">
        <v>43361</v>
      </c>
      <c r="B3652">
        <v>12.79</v>
      </c>
      <c r="C3652">
        <v>15.04</v>
      </c>
      <c r="D3652">
        <v>47.12</v>
      </c>
      <c r="E3652">
        <v>40.9131</v>
      </c>
      <c r="F3652">
        <v>10639.706791000001</v>
      </c>
      <c r="G3652">
        <v>9240.2829939999992</v>
      </c>
      <c r="H3652">
        <f>(1/(1-91/360*VLOOKUP($A3652,Tbills!$B$4:$C$974,2,1)/100))^((1)/91)-1</f>
        <v>5.9188658595887844E-5</v>
      </c>
      <c r="I3652" s="2">
        <f t="shared" si="688"/>
        <v>27.779457186144455</v>
      </c>
      <c r="J3652">
        <f>VLOOKUP(A3652,'VXX-IV'!A$1:C$4500,3,0)</f>
        <v>27.79</v>
      </c>
      <c r="K3652" s="10">
        <f t="shared" si="697"/>
        <v>-3.7937437407498109E-4</v>
      </c>
      <c r="L3652">
        <f t="shared" si="683"/>
        <v>28.220003234941647</v>
      </c>
      <c r="O3652">
        <f t="shared" si="684"/>
        <v>39.174060382653359</v>
      </c>
      <c r="P3652">
        <f>VLOOKUP(A3652,'UVXY-IV'!A$1:G$5000,4,0)</f>
        <v>39.162399999999998</v>
      </c>
      <c r="Q3652">
        <f t="shared" si="695"/>
        <v>2.9774433265994382E-4</v>
      </c>
      <c r="R3652">
        <f t="shared" si="685"/>
        <v>58.091635824981545</v>
      </c>
      <c r="S3652">
        <f>VLOOKUP(A3652,'SVXY-IV'!A$1:G$5000,4,0)</f>
        <v>57.840200000000003</v>
      </c>
      <c r="T3652">
        <f t="shared" si="696"/>
        <v>4.3470773783897965E-3</v>
      </c>
      <c r="U3652" s="2">
        <f t="shared" si="689"/>
        <v>17.304040323563381</v>
      </c>
      <c r="V3652">
        <f>VLOOKUP(A3652,'VXZ-IV'!A$1:C$4500,3,0)</f>
        <v>17.309999999999999</v>
      </c>
      <c r="W3652" s="10">
        <f t="shared" si="693"/>
        <v>-3.4429095532162446E-4</v>
      </c>
      <c r="X3652">
        <f t="shared" si="686"/>
        <v>79.58351421731723</v>
      </c>
      <c r="AA3652" s="10" t="e">
        <f t="shared" si="694"/>
        <v>#DIV/0!</v>
      </c>
      <c r="AB3652">
        <f t="shared" si="687"/>
        <v>22.836383851655039</v>
      </c>
      <c r="AC3652">
        <f>VLOOKUP(A3652,'VIXY-IV'!A$1:E$2000,4,0)</f>
        <v>22.8826</v>
      </c>
      <c r="AD3652" s="10">
        <f t="shared" si="691"/>
        <v>-2.0197070413746632E-3</v>
      </c>
      <c r="AE3652">
        <f>ROW()</f>
        <v>3652</v>
      </c>
      <c r="AF3652">
        <f t="shared" si="698"/>
        <v>0.85039893617021278</v>
      </c>
      <c r="AG3652">
        <f>AG3651*(1-(AG$1+AG$5))^($A3652-$A3651)*(1+2*(E3652/E3651-1))</f>
        <v>5.7354843852963295</v>
      </c>
      <c r="AK3652">
        <f t="shared" si="690"/>
        <v>15.745024064472169</v>
      </c>
    </row>
    <row r="3653" spans="1:37" x14ac:dyDescent="0.25">
      <c r="A3653" s="1">
        <v>43362</v>
      </c>
      <c r="B3653">
        <v>11.75</v>
      </c>
      <c r="C3653">
        <v>14.65</v>
      </c>
      <c r="D3653">
        <v>45.8384</v>
      </c>
      <c r="E3653">
        <v>39.797899999999998</v>
      </c>
      <c r="F3653">
        <v>10585.464406999999</v>
      </c>
      <c r="G3653">
        <v>9192.6281049999998</v>
      </c>
      <c r="H3653">
        <f>(1/(1-91/360*VLOOKUP($A3653,Tbills!$B$4:$C$974,2,1)/100))^((1)/91)-1</f>
        <v>5.9188658595887844E-5</v>
      </c>
      <c r="I3653" s="2">
        <f t="shared" si="688"/>
        <v>27.023234742915342</v>
      </c>
      <c r="J3653">
        <f>VLOOKUP(A3653,'VXX-IV'!A$1:C$4500,3,0)</f>
        <v>27.03</v>
      </c>
      <c r="K3653" s="10">
        <f t="shared" si="697"/>
        <v>-2.5028698056450693E-4</v>
      </c>
      <c r="L3653">
        <f t="shared" si="683"/>
        <v>26.681947433390839</v>
      </c>
      <c r="O3653">
        <f t="shared" si="684"/>
        <v>37.571097766626764</v>
      </c>
      <c r="P3653">
        <f>VLOOKUP(A3653,'UVXY-IV'!A$1:G$5000,4,0)</f>
        <v>37.558999999999997</v>
      </c>
      <c r="Q3653">
        <f t="shared" si="695"/>
        <v>3.2210033884738642E-4</v>
      </c>
      <c r="R3653">
        <f t="shared" si="685"/>
        <v>58.880698291018476</v>
      </c>
      <c r="S3653">
        <f>VLOOKUP(A3653,'SVXY-IV'!A$1:G$5000,4,0)</f>
        <v>58.624200000000002</v>
      </c>
      <c r="T3653">
        <f t="shared" si="696"/>
        <v>4.3752970789958656E-3</v>
      </c>
      <c r="U3653" s="2">
        <f t="shared" si="689"/>
        <v>17.215402658328411</v>
      </c>
      <c r="V3653">
        <f>VLOOKUP(A3653,'VXZ-IV'!A$1:C$4500,3,0)</f>
        <v>17.22</v>
      </c>
      <c r="W3653" s="10">
        <f t="shared" si="693"/>
        <v>-2.6697686826870903E-4</v>
      </c>
      <c r="X3653">
        <f t="shared" si="686"/>
        <v>79.995726135790306</v>
      </c>
      <c r="AA3653" s="10" t="e">
        <f t="shared" si="694"/>
        <v>#DIV/0!</v>
      </c>
      <c r="AB3653">
        <f t="shared" si="687"/>
        <v>22.213831197758122</v>
      </c>
      <c r="AC3653">
        <f>VLOOKUP(A3653,'VIXY-IV'!A$1:E$2000,4,0)</f>
        <v>22.258700000000001</v>
      </c>
      <c r="AD3653" s="10">
        <f t="shared" si="691"/>
        <v>-2.0157871862184207E-3</v>
      </c>
      <c r="AE3653">
        <f>ROW()</f>
        <v>3653</v>
      </c>
      <c r="AF3653">
        <f t="shared" si="698"/>
        <v>0.80204778156996581</v>
      </c>
      <c r="AG3653">
        <f>AG3652*(1-(AG$1+AG$5))^($A3653-$A3652)*(1+2*(E3653/E3652-1))</f>
        <v>5.4226285790490074</v>
      </c>
      <c r="AK3653">
        <f t="shared" si="690"/>
        <v>16.173445040349588</v>
      </c>
    </row>
    <row r="3654" spans="1:37" x14ac:dyDescent="0.25">
      <c r="A3654" s="1">
        <v>43363</v>
      </c>
      <c r="B3654">
        <v>11.8</v>
      </c>
      <c r="C3654">
        <v>14.51</v>
      </c>
      <c r="D3654">
        <v>45.048699999999997</v>
      </c>
      <c r="E3654">
        <v>39.109900000000003</v>
      </c>
      <c r="F3654">
        <v>10509.869461</v>
      </c>
      <c r="G3654">
        <v>9126.4358489999995</v>
      </c>
      <c r="H3654">
        <f>(1/(1-91/360*VLOOKUP($A3654,Tbills!$B$4:$C$974,2,1)/100))^((1)/91)-1</f>
        <v>5.9188658595887844E-5</v>
      </c>
      <c r="I3654" s="2">
        <f t="shared" si="688"/>
        <v>26.557033215637471</v>
      </c>
      <c r="J3654">
        <f>VLOOKUP(A3654,'VXX-IV'!A$1:C$4500,3,0)</f>
        <v>26.57</v>
      </c>
      <c r="K3654" s="10">
        <f t="shared" si="697"/>
        <v>-4.8802349877796747E-4</v>
      </c>
      <c r="L3654">
        <f t="shared" si="683"/>
        <v>25.75978760794839</v>
      </c>
      <c r="O3654">
        <f t="shared" si="684"/>
        <v>36.595607748585579</v>
      </c>
      <c r="P3654">
        <f>VLOOKUP(A3654,'UVXY-IV'!A$1:G$5000,4,0)</f>
        <v>36.582500000000003</v>
      </c>
      <c r="Q3654">
        <f t="shared" si="695"/>
        <v>3.5830652868384938E-4</v>
      </c>
      <c r="R3654">
        <f t="shared" si="685"/>
        <v>59.386959005898561</v>
      </c>
      <c r="S3654">
        <f>VLOOKUP(A3654,'SVXY-IV'!A$1:G$5000,4,0)</f>
        <v>59.128900000000002</v>
      </c>
      <c r="T3654">
        <f t="shared" si="696"/>
        <v>4.3643464684537392E-3</v>
      </c>
      <c r="U3654" s="2">
        <f t="shared" si="689"/>
        <v>17.092043952296763</v>
      </c>
      <c r="V3654">
        <f>VLOOKUP(A3654,'VXZ-IV'!A$1:C$4500,3,0)</f>
        <v>17.100000000000001</v>
      </c>
      <c r="W3654" s="10">
        <f t="shared" si="693"/>
        <v>-4.6526594755780248E-4</v>
      </c>
      <c r="X3654">
        <f t="shared" si="686"/>
        <v>80.573530660787981</v>
      </c>
      <c r="AA3654" s="10" t="e">
        <f t="shared" si="694"/>
        <v>#DIV/0!</v>
      </c>
      <c r="AB3654">
        <f t="shared" si="687"/>
        <v>21.829730813865314</v>
      </c>
      <c r="AC3654">
        <f>VLOOKUP(A3654,'VIXY-IV'!A$1:E$2000,4,0)</f>
        <v>21.8735</v>
      </c>
      <c r="AD3654" s="10">
        <f t="shared" si="691"/>
        <v>-2.0010142928513774E-3</v>
      </c>
      <c r="AE3654">
        <f>ROW()</f>
        <v>3654</v>
      </c>
      <c r="AF3654">
        <f t="shared" si="698"/>
        <v>0.8132322536181944</v>
      </c>
      <c r="AG3654">
        <f>AG3653*(1-(AG$1+AG$5))^($A3654-$A3653)*(1+2*(E3654/E3653-1))</f>
        <v>5.234966467314023</v>
      </c>
      <c r="AK3654">
        <f t="shared" si="690"/>
        <v>16.452274647377248</v>
      </c>
    </row>
    <row r="3655" spans="1:37" x14ac:dyDescent="0.25">
      <c r="A3655" s="1">
        <v>43364</v>
      </c>
      <c r="B3655">
        <v>11.68</v>
      </c>
      <c r="C3655">
        <v>14.58</v>
      </c>
      <c r="D3655">
        <v>45.386499999999998</v>
      </c>
      <c r="E3655">
        <v>39.400799999999997</v>
      </c>
      <c r="F3655">
        <v>10609.124295</v>
      </c>
      <c r="G3655">
        <v>9212.0854029999991</v>
      </c>
      <c r="H3655">
        <f>(1/(1-91/360*VLOOKUP($A3655,Tbills!$B$4:$C$974,2,1)/100))^((1)/91)-1</f>
        <v>5.9188658595887844E-5</v>
      </c>
      <c r="I3655" s="2">
        <f t="shared" si="688"/>
        <v>26.755520087903953</v>
      </c>
      <c r="J3655">
        <f>VLOOKUP(A3655,'VXX-IV'!A$1:C$4500,3,0)</f>
        <v>26.76</v>
      </c>
      <c r="K3655" s="10">
        <f t="shared" si="697"/>
        <v>-1.6741076592108328E-4</v>
      </c>
      <c r="L3655">
        <f t="shared" si="683"/>
        <v>26.143356513225282</v>
      </c>
      <c r="O3655">
        <f t="shared" si="684"/>
        <v>37.00265875463527</v>
      </c>
      <c r="P3655">
        <f>VLOOKUP(A3655,'UVXY-IV'!A$1:G$5000,4,0)</f>
        <v>36.988399999999999</v>
      </c>
      <c r="Q3655">
        <f t="shared" si="695"/>
        <v>3.8549260403986096E-4</v>
      </c>
      <c r="R3655">
        <f t="shared" si="685"/>
        <v>59.163423845451774</v>
      </c>
      <c r="S3655">
        <f>VLOOKUP(A3655,'SVXY-IV'!A$1:G$5000,4,0)</f>
        <v>58.906500000000001</v>
      </c>
      <c r="T3655">
        <f t="shared" si="696"/>
        <v>4.3615534016072655E-3</v>
      </c>
      <c r="U3655" s="2">
        <f t="shared" si="689"/>
        <v>17.253039907649121</v>
      </c>
      <c r="V3655">
        <f>VLOOKUP(A3655,'VXZ-IV'!A$1:C$4500,3,0)</f>
        <v>17.260000000000002</v>
      </c>
      <c r="W3655" s="10">
        <f t="shared" si="693"/>
        <v>-4.0324984651685103E-4</v>
      </c>
      <c r="X3655">
        <f t="shared" si="686"/>
        <v>79.819138276410811</v>
      </c>
      <c r="AA3655" s="10" t="e">
        <f t="shared" si="694"/>
        <v>#DIV/0!</v>
      </c>
      <c r="AB3655">
        <f t="shared" si="687"/>
        <v>21.992017819397031</v>
      </c>
      <c r="AC3655">
        <f>VLOOKUP(A3655,'VIXY-IV'!A$1:E$2000,4,0)</f>
        <v>22.035900000000002</v>
      </c>
      <c r="AD3655" s="10">
        <f t="shared" si="691"/>
        <v>-1.9913949783294527E-3</v>
      </c>
      <c r="AE3655">
        <f>ROW()</f>
        <v>3655</v>
      </c>
      <c r="AF3655">
        <f t="shared" si="698"/>
        <v>0.80109739368998623</v>
      </c>
      <c r="AG3655">
        <f>AG3654*(1-(AG$1+AG$5))^($A3655-$A3654)*(1+2*(E3655/E3654-1))</f>
        <v>5.3126629439172692</v>
      </c>
      <c r="AK3655">
        <f t="shared" si="690"/>
        <v>16.329141820581256</v>
      </c>
    </row>
    <row r="3656" spans="1:37" x14ac:dyDescent="0.25">
      <c r="A3656" s="1">
        <v>43367</v>
      </c>
      <c r="B3656">
        <v>12.2</v>
      </c>
      <c r="C3656">
        <v>14.77</v>
      </c>
      <c r="D3656">
        <v>45.052599999999998</v>
      </c>
      <c r="E3656">
        <v>39.103900000000003</v>
      </c>
      <c r="F3656">
        <v>10492.186034</v>
      </c>
      <c r="G3656">
        <v>9108.9100460000009</v>
      </c>
      <c r="H3656">
        <f>(1/(1-91/360*VLOOKUP($A3656,Tbills!$B$4:$C$974,2,1)/100))^((1)/91)-1</f>
        <v>6.072491121789092E-5</v>
      </c>
      <c r="I3656" s="2">
        <f t="shared" si="688"/>
        <v>26.556741987298395</v>
      </c>
      <c r="J3656">
        <f>VLOOKUP(A3656,'VXX-IV'!A$1:C$4500,3,0)</f>
        <v>26.56</v>
      </c>
      <c r="K3656" s="10">
        <f t="shared" si="697"/>
        <v>-1.2266614087363958E-4</v>
      </c>
      <c r="L3656">
        <f t="shared" ref="L3656:L3719" si="699">L3655*(1-L$1+H3656)^($A3656-$A3655)*(1+2*(E3656/E3655-1))</f>
        <v>25.750555126761537</v>
      </c>
      <c r="O3656">
        <f t="shared" ref="O3656:O3719" si="700">O3655*(1-(O$1+O$5))^($A3656-$A3655)*(1+1.5*(E3656/E3655-1))</f>
        <v>36.58071670358688</v>
      </c>
      <c r="P3656">
        <f>VLOOKUP(A3656,'UVXY-IV'!A$1:G$5000,4,0)</f>
        <v>36.566200000000002</v>
      </c>
      <c r="Q3656">
        <f t="shared" si="695"/>
        <v>3.9699787199309888E-4</v>
      </c>
      <c r="R3656">
        <f t="shared" ref="R3656:R3719" si="701">R3655*(1-IF($A3656&lt;=R3651,R$1,R$1+IF(AND(WEEKDAY($A3656)&lt;&gt;1,WEEKDAY($A3656)&lt;&gt;7),S$1,0)))^($A3656-$A3655)*(1-0.5*(E3656/E3655-1))</f>
        <v>59.378279886673297</v>
      </c>
      <c r="S3656">
        <f>VLOOKUP(A3656,'SVXY-IV'!A$1:G$5000,4,0)</f>
        <v>59.1203</v>
      </c>
      <c r="T3656">
        <f t="shared" si="696"/>
        <v>4.3636430578548602E-3</v>
      </c>
      <c r="U3656" s="2">
        <f t="shared" si="689"/>
        <v>17.061621464869521</v>
      </c>
      <c r="V3656">
        <f>VLOOKUP(A3656,'VXZ-IV'!A$1:C$4500,3,0)</f>
        <v>17.059999999999999</v>
      </c>
      <c r="W3656" s="10">
        <f t="shared" si="693"/>
        <v>9.5044834086843721E-5</v>
      </c>
      <c r="X3656">
        <f t="shared" ref="X3656:X3719" si="702">X3655*(1-X$1+H3656)^($A3656-$A3655)*(2-G3656/G3655)</f>
        <v>80.718860817043904</v>
      </c>
      <c r="AA3656" s="10" t="e">
        <f t="shared" si="694"/>
        <v>#DIV/0!</v>
      </c>
      <c r="AB3656">
        <f t="shared" ref="AB3656:AB3684" si="703">AB3655*$E3656/$E3655*(1-(AB$1+AB$5+IF(AND(WEEKDAY(A3656)&lt;&gt;1,WEEKDAY(A3656)&lt;&gt;7),IF(A3656&lt;AC$2,AC$1,AC$3),0)))^($A3656-$A3655)</f>
        <v>21.826052942175401</v>
      </c>
      <c r="AC3656">
        <f>VLOOKUP(A3656,'VIXY-IV'!A$1:E$2000,4,0)</f>
        <v>21.869900000000001</v>
      </c>
      <c r="AD3656" s="10">
        <f t="shared" si="691"/>
        <v>-2.0049043582549553E-3</v>
      </c>
      <c r="AE3656">
        <f>ROW()</f>
        <v>3656</v>
      </c>
      <c r="AF3656">
        <f t="shared" si="698"/>
        <v>0.82599864590385919</v>
      </c>
      <c r="AG3656">
        <f>AG3655*(1-(AG$1+AG$5))^($A3656-$A3655)*(1+2*(E3656/E3655-1))</f>
        <v>5.2320680995762139</v>
      </c>
      <c r="AK3656">
        <f t="shared" si="690"/>
        <v>16.449889417326435</v>
      </c>
    </row>
    <row r="3657" spans="1:37" x14ac:dyDescent="0.25">
      <c r="A3657" s="1">
        <v>43368</v>
      </c>
      <c r="B3657">
        <v>12.42</v>
      </c>
      <c r="C3657">
        <v>14.92</v>
      </c>
      <c r="D3657">
        <v>45.213900000000002</v>
      </c>
      <c r="E3657">
        <v>39.241500000000002</v>
      </c>
      <c r="F3657">
        <v>10534.411058</v>
      </c>
      <c r="G3657">
        <v>9145.0150400000002</v>
      </c>
      <c r="H3657">
        <f>(1/(1-91/360*VLOOKUP($A3657,Tbills!$B$4:$C$974,2,1)/100))^((1)/91)-1</f>
        <v>6.072491121789092E-5</v>
      </c>
      <c r="I3657" s="2">
        <f t="shared" ref="I3657:I3720" si="704">I3656*$D3657/$D3656*(1-I$1)^($A3657-$A3656)</f>
        <v>26.651172149243653</v>
      </c>
      <c r="J3657">
        <f>VLOOKUP(A3657,'VXX-IV'!A$1:C$4500,3,0)</f>
        <v>26.66</v>
      </c>
      <c r="K3657" s="10">
        <f t="shared" si="697"/>
        <v>-3.3112718515926343E-4</v>
      </c>
      <c r="L3657">
        <f t="shared" si="699"/>
        <v>25.932181256059987</v>
      </c>
      <c r="O3657">
        <f t="shared" si="700"/>
        <v>36.772559495046046</v>
      </c>
      <c r="P3657">
        <f>VLOOKUP(A3657,'UVXY-IV'!A$1:G$5000,4,0)</f>
        <v>36.757399999999997</v>
      </c>
      <c r="Q3657">
        <f t="shared" si="695"/>
        <v>4.1242022139886814E-4</v>
      </c>
      <c r="R3657">
        <f t="shared" si="701"/>
        <v>59.271129331529352</v>
      </c>
      <c r="S3657">
        <f>VLOOKUP(A3657,'SVXY-IV'!A$1:G$5000,4,0)</f>
        <v>59.0137</v>
      </c>
      <c r="T3657">
        <f t="shared" si="696"/>
        <v>4.3621960922524128E-3</v>
      </c>
      <c r="U3657" s="2">
        <f t="shared" ref="U3657:U3720" si="705">U3656*$F3657/$F3656*(1-U$1)^($A3657-$A3656)</f>
        <v>17.129866996847415</v>
      </c>
      <c r="V3657">
        <f>VLOOKUP(A3657,'VXZ-IV'!A$1:C$4500,3,0)</f>
        <v>17.13</v>
      </c>
      <c r="W3657" s="10">
        <f t="shared" si="693"/>
        <v>-7.7643404894356394E-6</v>
      </c>
      <c r="X3657">
        <f t="shared" si="702"/>
        <v>80.400823962656375</v>
      </c>
      <c r="AA3657" s="10" t="e">
        <f t="shared" si="694"/>
        <v>#DIV/0!</v>
      </c>
      <c r="AB3657">
        <f t="shared" si="703"/>
        <v>21.902772614446125</v>
      </c>
      <c r="AC3657">
        <f>VLOOKUP(A3657,'VIXY-IV'!A$1:E$2000,4,0)</f>
        <v>21.947299999999998</v>
      </c>
      <c r="AD3657" s="10">
        <f t="shared" si="691"/>
        <v>-2.0288320455761344E-3</v>
      </c>
      <c r="AE3657">
        <f>ROW()</f>
        <v>3657</v>
      </c>
      <c r="AF3657">
        <f t="shared" si="698"/>
        <v>0.83243967828418231</v>
      </c>
      <c r="AG3657">
        <f>AG3656*(1-(AG$1+AG$5))^($A3657-$A3656)*(1+2*(E3657/E3656-1))</f>
        <v>5.2687120679006822</v>
      </c>
      <c r="AK3657">
        <f t="shared" ref="AK3657:AK3720" si="706">AK3656*(1-IF($A3657&lt;=AK3652,AK$1,AK$1+IF(AND(WEEKDAY($A3657)&lt;&gt;1,WEEKDAY($A3657)&lt;&gt;7),AL$1,0)))^($A3657-$A3656)*(2-$E3657/$E3656)</f>
        <v>16.391241579787206</v>
      </c>
    </row>
    <row r="3658" spans="1:37" x14ac:dyDescent="0.25">
      <c r="A3658" s="1">
        <v>43369</v>
      </c>
      <c r="B3658">
        <v>12.89</v>
      </c>
      <c r="C3658">
        <v>15.15</v>
      </c>
      <c r="D3658">
        <v>46.283799999999999</v>
      </c>
      <c r="E3658">
        <v>40.167700000000004</v>
      </c>
      <c r="F3658">
        <v>10663.552529000001</v>
      </c>
      <c r="G3658">
        <v>9256.5685589999994</v>
      </c>
      <c r="H3658">
        <f>(1/(1-91/360*VLOOKUP($A3658,Tbills!$B$4:$C$974,2,1)/100))^((1)/91)-1</f>
        <v>6.072491121789092E-5</v>
      </c>
      <c r="I3658" s="2">
        <f t="shared" si="704"/>
        <v>27.281155661658001</v>
      </c>
      <c r="J3658">
        <f>VLOOKUP(A3658,'VXX-IV'!A$1:C$4500,3,0)</f>
        <v>27.29</v>
      </c>
      <c r="K3658" s="10">
        <f t="shared" si="697"/>
        <v>-3.2408715067777649E-4</v>
      </c>
      <c r="L3658">
        <f t="shared" si="699"/>
        <v>27.156734622023446</v>
      </c>
      <c r="O3658">
        <f t="shared" si="700"/>
        <v>38.073166450268957</v>
      </c>
      <c r="P3658">
        <f>VLOOKUP(A3658,'UVXY-IV'!A$1:G$5000,4,0)</f>
        <v>38.058599999999998</v>
      </c>
      <c r="Q3658">
        <f t="shared" si="695"/>
        <v>3.8273741727112842E-4</v>
      </c>
      <c r="R3658">
        <f t="shared" si="701"/>
        <v>58.569006271610434</v>
      </c>
      <c r="S3658">
        <f>VLOOKUP(A3658,'SVXY-IV'!A$1:G$5000,4,0)</f>
        <v>58.317599999999999</v>
      </c>
      <c r="T3658">
        <f t="shared" si="696"/>
        <v>4.3109845331501528E-3</v>
      </c>
      <c r="U3658" s="2">
        <f t="shared" si="705"/>
        <v>17.339439433388652</v>
      </c>
      <c r="V3658">
        <f>VLOOKUP(A3658,'VXZ-IV'!A$1:C$4500,3,0)</f>
        <v>17.34</v>
      </c>
      <c r="W3658" s="10">
        <f t="shared" si="693"/>
        <v>-3.2327947597887707E-5</v>
      </c>
      <c r="X3658">
        <f t="shared" si="702"/>
        <v>79.421956950905198</v>
      </c>
      <c r="AA3658" s="10" t="e">
        <f t="shared" si="694"/>
        <v>#DIV/0!</v>
      </c>
      <c r="AB3658">
        <f t="shared" si="703"/>
        <v>22.419649740465957</v>
      </c>
      <c r="AC3658">
        <f>VLOOKUP(A3658,'VIXY-IV'!A$1:E$2000,4,0)</f>
        <v>22.466200000000001</v>
      </c>
      <c r="AD3658" s="10">
        <f t="shared" si="691"/>
        <v>-2.0720130477803744E-3</v>
      </c>
      <c r="AE3658">
        <f>ROW()</f>
        <v>3658</v>
      </c>
      <c r="AF3658">
        <f t="shared" si="698"/>
        <v>0.85082508250825084</v>
      </c>
      <c r="AG3658">
        <f>AG3657*(1-(AG$1+AG$5))^($A3658-$A3657)*(1+2*(E3658/E3657-1))</f>
        <v>5.5172363618047431</v>
      </c>
      <c r="AK3658">
        <f t="shared" si="706"/>
        <v>16.003620848872988</v>
      </c>
    </row>
    <row r="3659" spans="1:37" x14ac:dyDescent="0.25">
      <c r="A3659" s="1">
        <v>43370</v>
      </c>
      <c r="B3659">
        <v>12.41</v>
      </c>
      <c r="C3659">
        <v>14.89</v>
      </c>
      <c r="D3659">
        <v>45.387999999999998</v>
      </c>
      <c r="E3659">
        <v>39.387900000000002</v>
      </c>
      <c r="F3659">
        <v>10580.045768</v>
      </c>
      <c r="G3659">
        <v>9183.5178489999998</v>
      </c>
      <c r="H3659">
        <f>(1/(1-91/360*VLOOKUP($A3659,Tbills!$B$4:$C$974,2,1)/100))^((1)/91)-1</f>
        <v>6.072491121789092E-5</v>
      </c>
      <c r="I3659" s="2">
        <f t="shared" si="704"/>
        <v>26.752490083805615</v>
      </c>
      <c r="J3659">
        <f>VLOOKUP(A3659,'VXX-IV'!A$1:C$4500,3,0)</f>
        <v>26.76</v>
      </c>
      <c r="K3659" s="10">
        <f t="shared" si="697"/>
        <v>-2.8063961862434539E-4</v>
      </c>
      <c r="L3659">
        <f t="shared" si="699"/>
        <v>26.102719289827846</v>
      </c>
      <c r="O3659">
        <f t="shared" si="700"/>
        <v>36.963214479917852</v>
      </c>
      <c r="P3659">
        <f>VLOOKUP(A3659,'UVXY-IV'!A$1:G$5000,4,0)</f>
        <v>36.947899999999997</v>
      </c>
      <c r="Q3659">
        <f t="shared" si="695"/>
        <v>4.1448850727254793E-4</v>
      </c>
      <c r="R3659">
        <f t="shared" si="701"/>
        <v>59.13485080890905</v>
      </c>
      <c r="S3659">
        <f>VLOOKUP(A3659,'SVXY-IV'!A$1:G$5000,4,0)</f>
        <v>58.879600000000003</v>
      </c>
      <c r="T3659">
        <f t="shared" si="696"/>
        <v>4.3351315041040284E-3</v>
      </c>
      <c r="U3659" s="2">
        <f t="shared" si="705"/>
        <v>17.203234014475029</v>
      </c>
      <c r="V3659">
        <f>VLOOKUP(A3659,'VXZ-IV'!A$1:C$4500,3,0)</f>
        <v>17.21</v>
      </c>
      <c r="W3659" s="10">
        <f t="shared" si="693"/>
        <v>-3.9314268012613507E-4</v>
      </c>
      <c r="X3659">
        <f t="shared" si="702"/>
        <v>80.050637013354745</v>
      </c>
      <c r="AA3659" s="10" t="e">
        <f t="shared" si="694"/>
        <v>#DIV/0!</v>
      </c>
      <c r="AB3659">
        <f t="shared" si="703"/>
        <v>21.984320620936749</v>
      </c>
      <c r="AC3659">
        <f>VLOOKUP(A3659,'VIXY-IV'!A$1:E$2000,4,0)</f>
        <v>22.029499999999999</v>
      </c>
      <c r="AD3659" s="10">
        <f t="shared" si="691"/>
        <v>-2.0508581249346625E-3</v>
      </c>
      <c r="AE3659">
        <f>ROW()</f>
        <v>3659</v>
      </c>
      <c r="AF3659">
        <f t="shared" si="698"/>
        <v>0.83344526527871055</v>
      </c>
      <c r="AG3659">
        <f>AG3658*(1-(AG$1+AG$5))^($A3659-$A3658)*(1+2*(E3659/E3658-1))</f>
        <v>5.302838724511088</v>
      </c>
      <c r="AK3659">
        <f t="shared" si="706"/>
        <v>16.313549033237582</v>
      </c>
    </row>
    <row r="3660" spans="1:37" x14ac:dyDescent="0.25">
      <c r="A3660" s="1">
        <v>43371</v>
      </c>
      <c r="B3660">
        <v>12.12</v>
      </c>
      <c r="C3660">
        <v>14.77</v>
      </c>
      <c r="D3660">
        <v>45.029299999999999</v>
      </c>
      <c r="E3660">
        <v>39.074199999999998</v>
      </c>
      <c r="F3660">
        <v>10522.259083999999</v>
      </c>
      <c r="G3660">
        <v>9132.8011310000002</v>
      </c>
      <c r="H3660">
        <f>(1/(1-91/360*VLOOKUP($A3660,Tbills!$B$4:$C$974,2,1)/100))^((1)/91)-1</f>
        <v>6.072491121789092E-5</v>
      </c>
      <c r="I3660" s="2">
        <f t="shared" si="704"/>
        <v>26.540418792921134</v>
      </c>
      <c r="J3660">
        <f>VLOOKUP(A3660,'VXX-IV'!A$1:C$4500,3,0)</f>
        <v>26.55</v>
      </c>
      <c r="K3660" s="10">
        <f t="shared" si="697"/>
        <v>-3.6087408959950551E-4</v>
      </c>
      <c r="L3660">
        <f t="shared" si="699"/>
        <v>25.687334254619788</v>
      </c>
      <c r="O3660">
        <f t="shared" si="700"/>
        <v>36.520400407526878</v>
      </c>
      <c r="P3660">
        <f>VLOOKUP(A3660,'UVXY-IV'!A$1:G$5000,4,0)</f>
        <v>36.502299999999998</v>
      </c>
      <c r="Q3660">
        <f t="shared" si="695"/>
        <v>4.9587032945530574E-4</v>
      </c>
      <c r="R3660">
        <f t="shared" si="701"/>
        <v>59.367653003520353</v>
      </c>
      <c r="S3660">
        <f>VLOOKUP(A3660,'SVXY-IV'!A$1:G$5000,4,0)</f>
        <v>59.1066</v>
      </c>
      <c r="T3660">
        <f t="shared" si="696"/>
        <v>4.4166472698539128E-3</v>
      </c>
      <c r="U3660" s="2">
        <f t="shared" si="705"/>
        <v>17.108855246551741</v>
      </c>
      <c r="V3660">
        <f>VLOOKUP(A3660,'VXZ-IV'!A$1:C$4500,3,0)</f>
        <v>17.11</v>
      </c>
      <c r="W3660" s="10">
        <f t="shared" si="693"/>
        <v>-6.6905520061832924E-5</v>
      </c>
      <c r="X3660">
        <f t="shared" si="702"/>
        <v>80.494633897940105</v>
      </c>
      <c r="AA3660" s="10" t="e">
        <f t="shared" si="694"/>
        <v>#DIV/0!</v>
      </c>
      <c r="AB3660">
        <f t="shared" si="703"/>
        <v>21.809147092719758</v>
      </c>
      <c r="AC3660">
        <f>VLOOKUP(A3660,'VIXY-IV'!A$1:E$2000,4,0)</f>
        <v>21.852499999999999</v>
      </c>
      <c r="AD3660" s="10">
        <f t="shared" si="691"/>
        <v>-1.9838877602215144E-3</v>
      </c>
      <c r="AE3660">
        <f>ROW()</f>
        <v>3660</v>
      </c>
      <c r="AF3660">
        <f t="shared" si="698"/>
        <v>0.82058226134055512</v>
      </c>
      <c r="AG3660">
        <f>AG3659*(1-(AG$1+AG$5))^($A3660-$A3659)*(1+2*(E3660/E3659-1))</f>
        <v>5.2181952818516777</v>
      </c>
      <c r="AK3660">
        <f t="shared" si="706"/>
        <v>16.442710392270428</v>
      </c>
    </row>
    <row r="3661" spans="1:37" x14ac:dyDescent="0.25">
      <c r="A3661" s="1">
        <v>43374</v>
      </c>
      <c r="B3661">
        <v>12</v>
      </c>
      <c r="C3661">
        <v>14.74</v>
      </c>
      <c r="D3661">
        <v>44.818199999999997</v>
      </c>
      <c r="E3661">
        <v>38.883899999999997</v>
      </c>
      <c r="F3661">
        <v>10517.627646000001</v>
      </c>
      <c r="G3661">
        <v>9127.1174050000009</v>
      </c>
      <c r="H3661">
        <f>(1/(1-91/360*VLOOKUP($A3661,Tbills!$B$4:$C$974,2,1)/100))^((1)/91)-1</f>
        <v>6.0585232870780104E-5</v>
      </c>
      <c r="I3661" s="2">
        <f t="shared" si="704"/>
        <v>26.414063451586813</v>
      </c>
      <c r="J3661">
        <f>VLOOKUP(A3661,'VXX-IV'!A$1:C$4500,3,0)</f>
        <v>26.42</v>
      </c>
      <c r="K3661" s="10">
        <f t="shared" si="697"/>
        <v>-2.2469903153632398E-4</v>
      </c>
      <c r="L3661">
        <f t="shared" si="699"/>
        <v>25.43830191956993</v>
      </c>
      <c r="O3661">
        <f t="shared" si="700"/>
        <v>36.249941794024828</v>
      </c>
      <c r="P3661">
        <f>VLOOKUP(A3661,'UVXY-IV'!A$1:G$5000,4,0)</f>
        <v>36.234228160000001</v>
      </c>
      <c r="Q3661">
        <f t="shared" si="695"/>
        <v>4.3366824195723019E-4</v>
      </c>
      <c r="R3661">
        <f t="shared" si="701"/>
        <v>59.504149336315145</v>
      </c>
      <c r="S3661">
        <f>VLOOKUP(A3661,'SVXY-IV'!A$1:G$5000,4,0)</f>
        <v>59.251623109999997</v>
      </c>
      <c r="T3661">
        <f t="shared" si="696"/>
        <v>4.2619292613526039E-3</v>
      </c>
      <c r="U3661" s="2">
        <f t="shared" si="705"/>
        <v>17.100073734036709</v>
      </c>
      <c r="V3661">
        <f>VLOOKUP(A3661,'VXZ-IV'!A$1:C$4500,3,0)</f>
        <v>17.100000000000001</v>
      </c>
      <c r="W3661" s="10">
        <f t="shared" si="693"/>
        <v>4.3119319712570103E-6</v>
      </c>
      <c r="X3661">
        <f t="shared" si="702"/>
        <v>80.550431535047593</v>
      </c>
      <c r="AA3661" s="10" t="e">
        <f t="shared" si="694"/>
        <v>#DIV/0!</v>
      </c>
      <c r="AB3661">
        <f t="shared" si="703"/>
        <v>21.702686448704828</v>
      </c>
      <c r="AC3661">
        <f>VLOOKUP(A3661,'VIXY-IV'!A$1:E$2000,4,0)</f>
        <v>21.74787276</v>
      </c>
      <c r="AD3661" s="10">
        <f t="shared" si="691"/>
        <v>-2.0777347648585076E-3</v>
      </c>
      <c r="AE3661">
        <f>ROW()</f>
        <v>3661</v>
      </c>
      <c r="AF3661">
        <f t="shared" si="698"/>
        <v>0.81411126187245586</v>
      </c>
      <c r="AG3661">
        <f>AG3660*(1-(AG$1+AG$5))^($A3661-$A3660)*(1+2*(E3661/E3660-1))</f>
        <v>5.1668453684926092</v>
      </c>
      <c r="AK3661">
        <f t="shared" si="706"/>
        <v>16.520481473893799</v>
      </c>
    </row>
    <row r="3662" spans="1:37" x14ac:dyDescent="0.25">
      <c r="A3662" s="1">
        <v>43375</v>
      </c>
      <c r="B3662">
        <v>12.05</v>
      </c>
      <c r="C3662">
        <v>14.84</v>
      </c>
      <c r="D3662">
        <v>44.976999999999997</v>
      </c>
      <c r="E3662">
        <v>39.019399999999997</v>
      </c>
      <c r="F3662">
        <v>10583.710299</v>
      </c>
      <c r="G3662">
        <v>9183.9104609999995</v>
      </c>
      <c r="H3662">
        <f>(1/(1-91/360*VLOOKUP($A3662,Tbills!$B$4:$C$974,2,1)/100))^((1)/91)-1</f>
        <v>6.0585232870780104E-5</v>
      </c>
      <c r="I3662" s="2">
        <f t="shared" si="704"/>
        <v>26.507007500816773</v>
      </c>
      <c r="J3662">
        <f>VLOOKUP(A3662,'VXX-IV'!A$1:C$4500,3,0)</f>
        <v>26.51</v>
      </c>
      <c r="K3662" s="10">
        <f t="shared" si="697"/>
        <v>-1.1288190053670988E-4</v>
      </c>
      <c r="L3662">
        <f t="shared" si="699"/>
        <v>25.615987248976225</v>
      </c>
      <c r="O3662">
        <f t="shared" si="700"/>
        <v>36.438195874702338</v>
      </c>
      <c r="P3662">
        <f>VLOOKUP(A3662,'UVXY-IV'!A$1:G$5000,4,0)</f>
        <v>36.42243543</v>
      </c>
      <c r="Q3662">
        <f t="shared" si="695"/>
        <v>4.3271254424004368E-4</v>
      </c>
      <c r="R3662">
        <f t="shared" si="701"/>
        <v>59.397786080383376</v>
      </c>
      <c r="S3662">
        <f>VLOOKUP(A3662,'SVXY-IV'!A$1:G$5000,4,0)</f>
        <v>59.144753110000003</v>
      </c>
      <c r="T3662">
        <f t="shared" si="696"/>
        <v>4.2781981000541425E-3</v>
      </c>
      <c r="U3662" s="2">
        <f t="shared" si="705"/>
        <v>17.207094564726862</v>
      </c>
      <c r="V3662">
        <f>VLOOKUP(A3662,'VXZ-IV'!A$1:C$4500,3,0)</f>
        <v>17.21</v>
      </c>
      <c r="W3662" s="10">
        <f t="shared" si="693"/>
        <v>-1.6882250279715016E-4</v>
      </c>
      <c r="X3662">
        <f t="shared" si="702"/>
        <v>80.051099363686745</v>
      </c>
      <c r="AA3662" s="10" t="e">
        <f t="shared" si="694"/>
        <v>#DIV/0!</v>
      </c>
      <c r="AB3662">
        <f t="shared" si="703"/>
        <v>21.778232469463912</v>
      </c>
      <c r="AC3662">
        <f>VLOOKUP(A3662,'VIXY-IV'!A$1:E$2000,4,0)</f>
        <v>21.823667480000001</v>
      </c>
      <c r="AD3662" s="10">
        <f t="shared" si="691"/>
        <v>-2.081914535113194E-3</v>
      </c>
      <c r="AE3662">
        <f>ROW()</f>
        <v>3662</v>
      </c>
      <c r="AF3662">
        <f t="shared" si="698"/>
        <v>0.81199460916442057</v>
      </c>
      <c r="AG3662">
        <f>AG3661*(1-(AG$1+AG$5))^($A3662-$A3661)*(1+2*(E3662/E3661-1))</f>
        <v>5.2026801899874302</v>
      </c>
      <c r="AK3662">
        <f t="shared" si="706"/>
        <v>16.462145245196623</v>
      </c>
    </row>
    <row r="3663" spans="1:37" x14ac:dyDescent="0.25">
      <c r="A3663" s="1">
        <v>43376</v>
      </c>
      <c r="B3663">
        <v>11.61</v>
      </c>
      <c r="C3663">
        <v>14.68</v>
      </c>
      <c r="D3663">
        <v>44.357199999999999</v>
      </c>
      <c r="E3663">
        <v>38.479300000000002</v>
      </c>
      <c r="F3663">
        <v>10521.677639</v>
      </c>
      <c r="G3663">
        <v>9129.5258209999993</v>
      </c>
      <c r="H3663">
        <f>(1/(1-91/360*VLOOKUP($A3663,Tbills!$B$4:$C$974,2,1)/100))^((1)/91)-1</f>
        <v>6.0585232870780104E-5</v>
      </c>
      <c r="I3663" s="2">
        <f t="shared" si="704"/>
        <v>26.141093525428929</v>
      </c>
      <c r="J3663">
        <f>VLOOKUP(A3663,'VXX-IV'!A$1:C$4500,3,0)</f>
        <v>26.15</v>
      </c>
      <c r="K3663" s="10">
        <f t="shared" si="697"/>
        <v>-3.4059176180001316E-4</v>
      </c>
      <c r="L3663">
        <f t="shared" si="699"/>
        <v>24.907225899185914</v>
      </c>
      <c r="O3663">
        <f t="shared" si="700"/>
        <v>35.680436345175075</v>
      </c>
      <c r="P3663">
        <f>VLOOKUP(A3663,'UVXY-IV'!A$1:G$5000,4,0)</f>
        <v>35.664489850000002</v>
      </c>
      <c r="Q3663">
        <f t="shared" si="695"/>
        <v>4.4712528462187429E-4</v>
      </c>
      <c r="R3663">
        <f t="shared" si="701"/>
        <v>59.806169495216047</v>
      </c>
      <c r="S3663">
        <f>VLOOKUP(A3663,'SVXY-IV'!A$1:G$5000,4,0)</f>
        <v>59.551464670000001</v>
      </c>
      <c r="T3663">
        <f t="shared" si="696"/>
        <v>4.2770539167671373E-3</v>
      </c>
      <c r="U3663" s="2">
        <f t="shared" si="705"/>
        <v>17.105824178504076</v>
      </c>
      <c r="V3663">
        <f>VLOOKUP(A3663,'VXZ-IV'!A$1:C$4500,3,0)</f>
        <v>17.11</v>
      </c>
      <c r="W3663" s="10">
        <f t="shared" si="693"/>
        <v>-2.440573638763377E-4</v>
      </c>
      <c r="X3663">
        <f t="shared" si="702"/>
        <v>80.527040684205176</v>
      </c>
      <c r="AA3663" s="10" t="e">
        <f t="shared" si="694"/>
        <v>#DIV/0!</v>
      </c>
      <c r="AB3663">
        <f t="shared" si="703"/>
        <v>21.476700917260629</v>
      </c>
      <c r="AC3663">
        <f>VLOOKUP(A3663,'VIXY-IV'!A$1:E$2000,4,0)</f>
        <v>21.521671690000002</v>
      </c>
      <c r="AD3663" s="10">
        <f t="shared" si="691"/>
        <v>-2.0895576044062114E-3</v>
      </c>
      <c r="AE3663">
        <f>ROW()</f>
        <v>3663</v>
      </c>
      <c r="AF3663">
        <f t="shared" si="698"/>
        <v>0.79087193460490457</v>
      </c>
      <c r="AG3663">
        <f>AG3662*(1-(AG$1+AG$5))^($A3663-$A3662)*(1+2*(E3663/E3662-1))</f>
        <v>5.0584804646456529</v>
      </c>
      <c r="AK3663">
        <f t="shared" si="706"/>
        <v>16.689234159670402</v>
      </c>
    </row>
    <row r="3664" spans="1:37" x14ac:dyDescent="0.25">
      <c r="A3664" s="1">
        <v>43377</v>
      </c>
      <c r="B3664">
        <v>14.22</v>
      </c>
      <c r="C3664">
        <v>15.84</v>
      </c>
      <c r="D3664">
        <v>46.748800000000003</v>
      </c>
      <c r="E3664">
        <v>40.551600000000001</v>
      </c>
      <c r="F3664">
        <v>10665.813560000001</v>
      </c>
      <c r="G3664">
        <v>9254.0376120000001</v>
      </c>
      <c r="H3664">
        <f>(1/(1-91/360*VLOOKUP($A3664,Tbills!$B$4:$C$974,2,1)/100))^((1)/91)-1</f>
        <v>6.0585232870780104E-5</v>
      </c>
      <c r="I3664" s="2">
        <f t="shared" si="704"/>
        <v>27.549866869647641</v>
      </c>
      <c r="J3664">
        <f>VLOOKUP(A3664,'VXX-IV'!A$1:C$4500,3,0)</f>
        <v>27.56</v>
      </c>
      <c r="K3664" s="10">
        <f t="shared" si="697"/>
        <v>-3.6767526677639051E-4</v>
      </c>
      <c r="L3664">
        <f t="shared" si="699"/>
        <v>27.590404030569672</v>
      </c>
      <c r="O3664">
        <f t="shared" si="700"/>
        <v>38.561487923616262</v>
      </c>
      <c r="P3664">
        <f>VLOOKUP(A3664,'UVXY-IV'!A$1:G$5000,4,0)</f>
        <v>38.546044090000002</v>
      </c>
      <c r="Q3664">
        <f t="shared" si="695"/>
        <v>4.0065936676159097E-4</v>
      </c>
      <c r="R3664">
        <f t="shared" si="701"/>
        <v>58.193110199154468</v>
      </c>
      <c r="S3664">
        <f>VLOOKUP(A3664,'SVXY-IV'!A$1:G$5000,4,0)</f>
        <v>57.949350039999999</v>
      </c>
      <c r="T3664">
        <f t="shared" si="696"/>
        <v>4.2064347397547941E-3</v>
      </c>
      <c r="U3664" s="2">
        <f t="shared" si="705"/>
        <v>17.339733169659606</v>
      </c>
      <c r="V3664">
        <f>VLOOKUP(A3664,'VXZ-IV'!A$1:C$4500,3,0)</f>
        <v>17.34</v>
      </c>
      <c r="W3664" s="10">
        <f t="shared" si="693"/>
        <v>-1.538813958446017E-5</v>
      </c>
      <c r="X3664">
        <f t="shared" si="702"/>
        <v>79.430658072632937</v>
      </c>
      <c r="AA3664" s="10" t="e">
        <f t="shared" si="694"/>
        <v>#DIV/0!</v>
      </c>
      <c r="AB3664">
        <f t="shared" si="703"/>
        <v>22.633241874820271</v>
      </c>
      <c r="AC3664">
        <f>VLOOKUP(A3664,'VIXY-IV'!A$1:E$2000,4,0)</f>
        <v>22.68134688</v>
      </c>
      <c r="AD3664" s="10">
        <f t="shared" si="691"/>
        <v>-2.1209060217736164E-3</v>
      </c>
      <c r="AE3664">
        <f>ROW()</f>
        <v>3664</v>
      </c>
      <c r="AF3664">
        <f t="shared" si="698"/>
        <v>0.89772727272727282</v>
      </c>
      <c r="AG3664">
        <f>AG3663*(1-(AG$1+AG$5))^($A3664-$A3663)*(1+2*(E3664/E3663-1))</f>
        <v>5.6031398607145242</v>
      </c>
      <c r="AK3664">
        <f t="shared" si="706"/>
        <v>15.789701180701854</v>
      </c>
    </row>
    <row r="3665" spans="1:37" x14ac:dyDescent="0.25">
      <c r="A3665" s="1">
        <v>43378</v>
      </c>
      <c r="B3665">
        <v>14.82</v>
      </c>
      <c r="C3665">
        <v>16.25</v>
      </c>
      <c r="D3665">
        <v>47.650300000000001</v>
      </c>
      <c r="E3665">
        <v>41.331200000000003</v>
      </c>
      <c r="F3665">
        <v>10764.421096</v>
      </c>
      <c r="G3665">
        <v>9339.0323449999996</v>
      </c>
      <c r="H3665">
        <f>(1/(1-91/360*VLOOKUP($A3665,Tbills!$B$4:$C$974,2,1)/100))^((1)/91)-1</f>
        <v>6.0585232870780104E-5</v>
      </c>
      <c r="I3665" s="2">
        <f t="shared" si="704"/>
        <v>28.080451509953161</v>
      </c>
      <c r="J3665">
        <f>VLOOKUP(A3665,'VXX-IV'!A$1:C$4500,3,0)</f>
        <v>28.09</v>
      </c>
      <c r="K3665" s="10">
        <f t="shared" si="697"/>
        <v>-3.399248859679016E-4</v>
      </c>
      <c r="L3665">
        <f t="shared" si="699"/>
        <v>28.65168957768196</v>
      </c>
      <c r="O3665">
        <f t="shared" si="700"/>
        <v>39.67216145606421</v>
      </c>
      <c r="P3665">
        <f>VLOOKUP(A3665,'UVXY-IV'!A$1:G$5000,4,0)</f>
        <v>39.661684049999998</v>
      </c>
      <c r="Q3665">
        <f t="shared" si="695"/>
        <v>2.6416947023744086E-4</v>
      </c>
      <c r="R3665">
        <f t="shared" si="701"/>
        <v>57.631126802882015</v>
      </c>
      <c r="S3665">
        <f>VLOOKUP(A3665,'SVXY-IV'!A$1:G$5000,4,0)</f>
        <v>57.389760299999999</v>
      </c>
      <c r="T3665">
        <f t="shared" si="696"/>
        <v>4.2057416100065304E-3</v>
      </c>
      <c r="U3665" s="2">
        <f t="shared" si="705"/>
        <v>17.499615686637359</v>
      </c>
      <c r="V3665">
        <f>VLOOKUP(A3665,'VXZ-IV'!A$1:C$4500,3,0)</f>
        <v>17.5</v>
      </c>
      <c r="W3665" s="10">
        <f t="shared" si="693"/>
        <v>-2.1960763579520481E-5</v>
      </c>
      <c r="X3665">
        <f t="shared" si="702"/>
        <v>78.702975661771973</v>
      </c>
      <c r="AA3665" s="10" t="e">
        <f t="shared" si="694"/>
        <v>#DIV/0!</v>
      </c>
      <c r="AB3665">
        <f t="shared" si="703"/>
        <v>23.06827653130857</v>
      </c>
      <c r="AC3665">
        <f>VLOOKUP(A3665,'VIXY-IV'!A$1:E$2000,4,0)</f>
        <v>23.119321150000001</v>
      </c>
      <c r="AD3665" s="10">
        <f t="shared" si="691"/>
        <v>-2.2078770548775717E-3</v>
      </c>
      <c r="AE3665">
        <f>ROW()</f>
        <v>3665</v>
      </c>
      <c r="AF3665">
        <f t="shared" si="698"/>
        <v>0.91200000000000003</v>
      </c>
      <c r="AG3665">
        <f>AG3664*(1-(AG$1+AG$5))^($A3665-$A3664)*(1+2*(E3665/E3664-1))</f>
        <v>5.8183832638845603</v>
      </c>
      <c r="AK3665">
        <f t="shared" si="706"/>
        <v>15.48542465902519</v>
      </c>
    </row>
    <row r="3666" spans="1:37" x14ac:dyDescent="0.25">
      <c r="A3666" s="1">
        <v>43381</v>
      </c>
      <c r="B3666">
        <v>15.69</v>
      </c>
      <c r="C3666">
        <v>16.510000000000002</v>
      </c>
      <c r="D3666">
        <v>48.649900000000002</v>
      </c>
      <c r="E3666">
        <v>42.1907</v>
      </c>
      <c r="F3666">
        <v>10878.960327000001</v>
      </c>
      <c r="G3666">
        <v>9436.7071479999995</v>
      </c>
      <c r="H3666">
        <f>(1/(1-91/360*VLOOKUP($A3666,Tbills!$B$4:$C$974,2,1)/100))^((1)/91)-1</f>
        <v>6.0585232870780104E-5</v>
      </c>
      <c r="I3666" s="2">
        <f t="shared" si="704"/>
        <v>28.667421367417496</v>
      </c>
      <c r="J3666">
        <f>VLOOKUP(A3666,'VXX-IV'!A$1:C$4500,3,0)</f>
        <v>28.68</v>
      </c>
      <c r="K3666" s="10">
        <f t="shared" ref="K3666:K3684" si="707">I3666/J3666-1</f>
        <v>-4.3858551542896862E-4</v>
      </c>
      <c r="L3666">
        <f t="shared" si="699"/>
        <v>29.844714852435004</v>
      </c>
      <c r="O3666">
        <f t="shared" si="700"/>
        <v>40.905525171584721</v>
      </c>
      <c r="P3666">
        <f>VLOOKUP(A3666,'UVXY-IV'!A$1:G$5000,4,0)</f>
        <v>40.911084850000002</v>
      </c>
      <c r="Q3666">
        <f t="shared" si="695"/>
        <v>-1.3589662644408751E-4</v>
      </c>
      <c r="R3666">
        <f t="shared" si="701"/>
        <v>57.024160711719006</v>
      </c>
      <c r="S3666">
        <f>VLOOKUP(A3666,'SVXY-IV'!A$1:G$5000,4,0)</f>
        <v>56.811714799999997</v>
      </c>
      <c r="T3666">
        <f t="shared" ref="T3666:T3684" si="708">R3666/S3666-1</f>
        <v>3.7394736713529664E-3</v>
      </c>
      <c r="U3666" s="2">
        <f t="shared" si="705"/>
        <v>17.684527312790888</v>
      </c>
      <c r="V3666">
        <f>VLOOKUP(A3666,'VXZ-IV'!A$1:C$4500,3,0)</f>
        <v>17.690000000000001</v>
      </c>
      <c r="W3666" s="10">
        <f t="shared" ref="W3666:W3684" si="709">U3666/V3666-1</f>
        <v>-3.0936615088261732E-4</v>
      </c>
      <c r="X3666">
        <f t="shared" si="702"/>
        <v>77.885353015661593</v>
      </c>
      <c r="AA3666" s="10" t="e">
        <f t="shared" ref="AA3666:AA3684" si="710">X3666/Y3666-1</f>
        <v>#DIV/0!</v>
      </c>
      <c r="AB3666">
        <f t="shared" si="703"/>
        <v>23.547725094930037</v>
      </c>
      <c r="AC3666">
        <f>VLOOKUP(A3666,'VIXY-IV'!A$1:E$2000,4,0)</f>
        <v>23.605442279999998</v>
      </c>
      <c r="AD3666" s="10">
        <f t="shared" si="691"/>
        <v>-2.4450795873823816E-3</v>
      </c>
      <c r="AE3666">
        <f>ROW()</f>
        <v>3666</v>
      </c>
      <c r="AF3666">
        <f t="shared" si="698"/>
        <v>0.95033313143549347</v>
      </c>
      <c r="AG3666">
        <f>AG3665*(1-(AG$1+AG$5))^($A3666-$A3665)*(1+2*(E3666/E3665-1))</f>
        <v>6.0597621477832213</v>
      </c>
      <c r="AK3666">
        <f t="shared" si="706"/>
        <v>15.161280000365885</v>
      </c>
    </row>
    <row r="3667" spans="1:37" x14ac:dyDescent="0.25">
      <c r="A3667" s="1">
        <v>43382</v>
      </c>
      <c r="B3667">
        <v>15.95</v>
      </c>
      <c r="C3667">
        <v>16.63</v>
      </c>
      <c r="D3667">
        <v>49.365099999999998</v>
      </c>
      <c r="E3667">
        <v>42.808399999999999</v>
      </c>
      <c r="F3667">
        <v>10904.626036</v>
      </c>
      <c r="G3667">
        <v>9458.3985599999996</v>
      </c>
      <c r="H3667">
        <f>(1/(1-91/360*VLOOKUP($A3667,Tbills!$B$4:$C$974,2,1)/100))^((1)/91)-1</f>
        <v>6.1842292095715123E-5</v>
      </c>
      <c r="I3667" s="2">
        <f t="shared" si="704"/>
        <v>29.088150554405697</v>
      </c>
      <c r="J3667">
        <f>VLOOKUP(A3667,'VXX-IV'!A$1:C$4500,3,0)</f>
        <v>29.1</v>
      </c>
      <c r="K3667" s="10">
        <f t="shared" si="707"/>
        <v>-4.0719744310324657E-4</v>
      </c>
      <c r="L3667">
        <f t="shared" si="699"/>
        <v>30.719118991172454</v>
      </c>
      <c r="O3667">
        <f t="shared" si="700"/>
        <v>41.802442713513507</v>
      </c>
      <c r="P3667">
        <f>VLOOKUP(A3667,'UVXY-IV'!A$1:G$5000,4,0)</f>
        <v>41.81038315</v>
      </c>
      <c r="Q3667">
        <f t="shared" si="695"/>
        <v>-1.8991542024393571E-4</v>
      </c>
      <c r="R3667">
        <f t="shared" si="701"/>
        <v>56.604165896314825</v>
      </c>
      <c r="S3667">
        <f>VLOOKUP(A3667,'SVXY-IV'!A$1:G$5000,4,0)</f>
        <v>56.393046419999997</v>
      </c>
      <c r="T3667">
        <f t="shared" si="708"/>
        <v>3.7437146903267493E-3</v>
      </c>
      <c r="U3667" s="2">
        <f t="shared" si="705"/>
        <v>17.725816527504932</v>
      </c>
      <c r="V3667">
        <f>VLOOKUP(A3667,'VXZ-IV'!A$1:C$4500,3,0)</f>
        <v>17.73</v>
      </c>
      <c r="W3667" s="10">
        <f t="shared" si="709"/>
        <v>-2.3595445544655202E-4</v>
      </c>
      <c r="X3667">
        <f t="shared" si="702"/>
        <v>77.708255585378453</v>
      </c>
      <c r="AA3667" s="10" t="e">
        <f t="shared" si="710"/>
        <v>#DIV/0!</v>
      </c>
      <c r="AB3667">
        <f t="shared" si="703"/>
        <v>23.892389496766011</v>
      </c>
      <c r="AC3667">
        <f>VLOOKUP(A3667,'VIXY-IV'!A$1:E$2000,4,0)</f>
        <v>23.95102683</v>
      </c>
      <c r="AD3667" s="10">
        <f t="shared" si="691"/>
        <v>-2.4482179261117176E-3</v>
      </c>
      <c r="AE3667">
        <f>ROW()</f>
        <v>3667</v>
      </c>
      <c r="AF3667">
        <f t="shared" si="698"/>
        <v>0.95911004209260375</v>
      </c>
      <c r="AG3667">
        <f>AG3666*(1-(AG$1+AG$5))^($A3667-$A3666)*(1+2*(E3667/E3666-1))</f>
        <v>6.2369898851980121</v>
      </c>
      <c r="AK3667">
        <f t="shared" si="706"/>
        <v>14.938612941283676</v>
      </c>
    </row>
    <row r="3668" spans="1:37" x14ac:dyDescent="0.25">
      <c r="A3668" s="1">
        <v>43383</v>
      </c>
      <c r="B3668">
        <v>22.96</v>
      </c>
      <c r="C3668">
        <v>20.7</v>
      </c>
      <c r="D3668">
        <v>58.621600000000001</v>
      </c>
      <c r="E3668">
        <v>50.832900000000002</v>
      </c>
      <c r="F3668">
        <v>11839.813690000001</v>
      </c>
      <c r="G3668">
        <v>10268.983788</v>
      </c>
      <c r="H3668">
        <f>(1/(1-91/360*VLOOKUP($A3668,Tbills!$B$4:$C$974,2,1)/100))^((1)/91)-1</f>
        <v>6.1842292095715123E-5</v>
      </c>
      <c r="I3668" s="2">
        <f t="shared" si="704"/>
        <v>34.541656916301733</v>
      </c>
      <c r="J3668">
        <f>VLOOKUP(A3668,'VXX-IV'!A$1:C$4500,3,0)</f>
        <v>34.549999999999997</v>
      </c>
      <c r="K3668" s="10">
        <f t="shared" si="707"/>
        <v>-2.414785440887357E-4</v>
      </c>
      <c r="L3668">
        <f t="shared" si="699"/>
        <v>42.236513260437462</v>
      </c>
      <c r="O3668">
        <f t="shared" si="700"/>
        <v>53.554535592217078</v>
      </c>
      <c r="P3668">
        <f>VLOOKUP(A3668,'UVXY-IV'!A$1:G$5000,4,0)</f>
        <v>53.567311089999997</v>
      </c>
      <c r="Q3668">
        <f t="shared" si="695"/>
        <v>-2.3849428920286186E-4</v>
      </c>
      <c r="R3668">
        <f t="shared" si="701"/>
        <v>51.296578205062147</v>
      </c>
      <c r="S3668">
        <f>VLOOKUP(A3668,'SVXY-IV'!A$1:G$5000,4,0)</f>
        <v>51.103802530000003</v>
      </c>
      <c r="T3668">
        <f t="shared" si="708"/>
        <v>3.7722373975788148E-3</v>
      </c>
      <c r="U3668" s="2">
        <f t="shared" si="705"/>
        <v>19.245524524083219</v>
      </c>
      <c r="V3668">
        <f>VLOOKUP(A3668,'VXZ-IV'!A$1:C$4500,3,0)</f>
        <v>19.25</v>
      </c>
      <c r="W3668" s="10">
        <f t="shared" si="709"/>
        <v>-2.3249225541721596E-4</v>
      </c>
      <c r="X3668">
        <f t="shared" si="702"/>
        <v>71.050420193410531</v>
      </c>
      <c r="AA3668" s="10" t="e">
        <f t="shared" si="710"/>
        <v>#DIV/0!</v>
      </c>
      <c r="AB3668">
        <f t="shared" si="703"/>
        <v>28.370947543137994</v>
      </c>
      <c r="AC3668">
        <f>VLOOKUP(A3668,'VIXY-IV'!A$1:E$2000,4,0)</f>
        <v>28.441778790000001</v>
      </c>
      <c r="AD3668" s="10">
        <f t="shared" si="691"/>
        <v>-2.4903944083451979E-3</v>
      </c>
      <c r="AE3668">
        <f>ROW()</f>
        <v>3668</v>
      </c>
      <c r="AF3668">
        <f t="shared" si="698"/>
        <v>1.1091787439613527</v>
      </c>
      <c r="AG3668">
        <f>AG3667*(1-(AG$1+AG$5))^($A3668-$A3667)*(1+2*(E3668/E3667-1))</f>
        <v>8.5749674815581791</v>
      </c>
      <c r="AK3668">
        <f t="shared" si="706"/>
        <v>12.137781768506967</v>
      </c>
    </row>
    <row r="3669" spans="1:37" x14ac:dyDescent="0.25">
      <c r="A3669" s="1">
        <v>43384</v>
      </c>
      <c r="B3669">
        <v>24.98</v>
      </c>
      <c r="C3669">
        <v>21.56</v>
      </c>
      <c r="D3669">
        <v>59.278399999999998</v>
      </c>
      <c r="E3669">
        <v>51.3994</v>
      </c>
      <c r="F3669">
        <v>11912.228201</v>
      </c>
      <c r="G3669">
        <v>10331.168661</v>
      </c>
      <c r="H3669">
        <f>(1/(1-91/360*VLOOKUP($A3669,Tbills!$B$4:$C$974,2,1)/100))^((1)/91)-1</f>
        <v>6.1842292095715123E-5</v>
      </c>
      <c r="I3669" s="2">
        <f t="shared" si="704"/>
        <v>34.927812072626189</v>
      </c>
      <c r="J3669">
        <f>VLOOKUP(A3669,'VXX-IV'!A$1:C$4500,3,0)</f>
        <v>34.94</v>
      </c>
      <c r="K3669" s="10">
        <f t="shared" si="707"/>
        <v>-3.4882448121953402E-4</v>
      </c>
      <c r="L3669">
        <f t="shared" si="699"/>
        <v>43.178629192687282</v>
      </c>
      <c r="O3669">
        <f t="shared" si="700"/>
        <v>54.44794702835982</v>
      </c>
      <c r="P3669">
        <f>VLOOKUP(A3669,'UVXY-IV'!A$1:G$5000,4,0)</f>
        <v>54.461967950000002</v>
      </c>
      <c r="Q3669">
        <f t="shared" si="695"/>
        <v>-2.5744427107465828E-4</v>
      </c>
      <c r="R3669">
        <f t="shared" si="701"/>
        <v>51.008438542105658</v>
      </c>
      <c r="S3669">
        <f>VLOOKUP(A3669,'SVXY-IV'!A$1:G$5000,4,0)</f>
        <v>50.817125840000003</v>
      </c>
      <c r="T3669">
        <f t="shared" si="708"/>
        <v>3.7647288968685189E-3</v>
      </c>
      <c r="U3669" s="2">
        <f t="shared" si="705"/>
        <v>19.362761600573737</v>
      </c>
      <c r="V3669">
        <f>VLOOKUP(A3669,'VXZ-IV'!A$1:C$4500,3,0)</f>
        <v>19.37</v>
      </c>
      <c r="W3669" s="10">
        <f t="shared" si="709"/>
        <v>-3.7369124554798017E-4</v>
      </c>
      <c r="X3669">
        <f t="shared" si="702"/>
        <v>70.621922500891372</v>
      </c>
      <c r="AA3669" s="10" t="e">
        <f t="shared" si="710"/>
        <v>#DIV/0!</v>
      </c>
      <c r="AB3669">
        <f t="shared" si="703"/>
        <v>28.687015451458283</v>
      </c>
      <c r="AC3669">
        <f>VLOOKUP(A3669,'VIXY-IV'!A$1:E$2000,4,0)</f>
        <v>28.758306279999999</v>
      </c>
      <c r="AD3669" s="10">
        <f t="shared" si="691"/>
        <v>-2.4789647849079444E-3</v>
      </c>
      <c r="AE3669">
        <f>ROW()</f>
        <v>3669</v>
      </c>
      <c r="AF3669">
        <f t="shared" si="698"/>
        <v>1.1586270871985158</v>
      </c>
      <c r="AG3669">
        <f>AG3668*(1-(AG$1+AG$5))^($A3669-$A3668)*(1+2*(E3669/E3668-1))</f>
        <v>8.7657970790846846</v>
      </c>
      <c r="AK3669">
        <f t="shared" si="706"/>
        <v>12.001954970496289</v>
      </c>
    </row>
    <row r="3670" spans="1:37" x14ac:dyDescent="0.25">
      <c r="A3670" s="1">
        <v>43385</v>
      </c>
      <c r="B3670">
        <v>21.31</v>
      </c>
      <c r="C3670">
        <v>19.84</v>
      </c>
      <c r="D3670">
        <v>57.629600000000003</v>
      </c>
      <c r="E3670">
        <v>49.966500000000003</v>
      </c>
      <c r="F3670">
        <v>11704.969284000001</v>
      </c>
      <c r="G3670">
        <v>10150.779438</v>
      </c>
      <c r="H3670">
        <f>(1/(1-91/360*VLOOKUP($A3670,Tbills!$B$4:$C$974,2,1)/100))^((1)/91)-1</f>
        <v>6.1842292095715123E-5</v>
      </c>
      <c r="I3670" s="2">
        <f t="shared" si="704"/>
        <v>33.955483912159004</v>
      </c>
      <c r="J3670">
        <f>VLOOKUP(A3670,'VXX-IV'!A$1:C$4500,3,0)</f>
        <v>33.97</v>
      </c>
      <c r="K3670" s="10">
        <f t="shared" si="707"/>
        <v>-4.2732080780083503E-4</v>
      </c>
      <c r="L3670">
        <f t="shared" si="699"/>
        <v>40.77186080244099</v>
      </c>
      <c r="O3670">
        <f t="shared" si="700"/>
        <v>52.169358951793633</v>
      </c>
      <c r="P3670">
        <f>VLOOKUP(A3670,'UVXY-IV'!A$1:G$5000,4,0)</f>
        <v>52.190328260000001</v>
      </c>
      <c r="Q3670">
        <f t="shared" si="695"/>
        <v>-4.0178532891965713E-4</v>
      </c>
      <c r="R3670">
        <f t="shared" si="701"/>
        <v>51.717100975745794</v>
      </c>
      <c r="S3670">
        <f>VLOOKUP(A3670,'SVXY-IV'!A$1:G$5000,4,0)</f>
        <v>51.524950410000002</v>
      </c>
      <c r="T3670">
        <f t="shared" si="708"/>
        <v>3.7292722111674781E-3</v>
      </c>
      <c r="U3670" s="2">
        <f t="shared" si="705"/>
        <v>19.025408148727021</v>
      </c>
      <c r="V3670">
        <f>VLOOKUP(A3670,'VXZ-IV'!A$1:C$4500,3,0)</f>
        <v>19.03</v>
      </c>
      <c r="W3670" s="10">
        <f t="shared" si="709"/>
        <v>-2.4129539006734202E-4</v>
      </c>
      <c r="X3670">
        <f t="shared" si="702"/>
        <v>71.856815270646365</v>
      </c>
      <c r="AA3670" s="10" t="e">
        <f t="shared" si="710"/>
        <v>#DIV/0!</v>
      </c>
      <c r="AB3670">
        <f t="shared" si="703"/>
        <v>27.887180741396868</v>
      </c>
      <c r="AC3670">
        <f>VLOOKUP(A3670,'VIXY-IV'!A$1:E$2000,4,0)</f>
        <v>27.957120759999999</v>
      </c>
      <c r="AD3670" s="10">
        <f t="shared" si="691"/>
        <v>-2.5016888972057005E-3</v>
      </c>
      <c r="AE3670">
        <f>ROW()</f>
        <v>3670</v>
      </c>
      <c r="AF3670">
        <f t="shared" si="698"/>
        <v>1.0740927419354838</v>
      </c>
      <c r="AG3670">
        <f>AG3669*(1-(AG$1+AG$5))^($A3670-$A3669)*(1+2*(E3670/E3669-1))</f>
        <v>8.2767766261382381</v>
      </c>
      <c r="AK3670">
        <f t="shared" si="706"/>
        <v>12.335967979929736</v>
      </c>
    </row>
    <row r="3671" spans="1:37" x14ac:dyDescent="0.25">
      <c r="A3671" s="1">
        <v>43388</v>
      </c>
      <c r="B3671">
        <v>21.3</v>
      </c>
      <c r="C3671">
        <v>20.29</v>
      </c>
      <c r="D3671">
        <v>58.836599999999997</v>
      </c>
      <c r="E3671">
        <v>51.003799999999998</v>
      </c>
      <c r="F3671">
        <v>12032.912485000001</v>
      </c>
      <c r="G3671">
        <v>10433.294868999999</v>
      </c>
      <c r="H3671">
        <f>(1/(1-91/360*VLOOKUP($A3671,Tbills!$B$4:$C$974,2,1)/100))^((1)/91)-1</f>
        <v>6.1842292095715123E-5</v>
      </c>
      <c r="I3671" s="2">
        <f t="shared" si="704"/>
        <v>34.664115073261158</v>
      </c>
      <c r="J3671">
        <f>VLOOKUP(A3671,'VXX-IV'!A$1:C$4500,3,0)</f>
        <v>34.67</v>
      </c>
      <c r="K3671" s="10">
        <f t="shared" si="707"/>
        <v>-1.6974118081469758E-4</v>
      </c>
      <c r="L3671">
        <f t="shared" si="699"/>
        <v>42.466820520911256</v>
      </c>
      <c r="O3671">
        <f t="shared" si="700"/>
        <v>53.788467519791233</v>
      </c>
      <c r="P3671">
        <f>VLOOKUP(A3671,'UVXY-IV'!A$1:G$5000,4,0)</f>
        <v>53.813660400000003</v>
      </c>
      <c r="Q3671">
        <f t="shared" si="695"/>
        <v>-4.6815028045876783E-4</v>
      </c>
      <c r="R3671">
        <f t="shared" si="701"/>
        <v>51.173339243646659</v>
      </c>
      <c r="S3671">
        <f>VLOOKUP(A3671,'SVXY-IV'!A$1:G$5000,4,0)</f>
        <v>50.985988579999997</v>
      </c>
      <c r="T3671">
        <f t="shared" si="708"/>
        <v>3.6745519477905386E-3</v>
      </c>
      <c r="U3671" s="2">
        <f t="shared" si="705"/>
        <v>19.557020581132317</v>
      </c>
      <c r="V3671">
        <f>VLOOKUP(A3671,'VXZ-IV'!A$1:C$4500,3,0)</f>
        <v>19.559999999999999</v>
      </c>
      <c r="W3671" s="10">
        <f t="shared" si="709"/>
        <v>-1.5232202800008476E-4</v>
      </c>
      <c r="X3671">
        <f t="shared" si="702"/>
        <v>69.86211312527314</v>
      </c>
      <c r="AA3671" s="10" t="e">
        <f t="shared" si="710"/>
        <v>#DIV/0!</v>
      </c>
      <c r="AB3671">
        <f t="shared" si="703"/>
        <v>28.465794374840101</v>
      </c>
      <c r="AC3671">
        <f>VLOOKUP(A3671,'VIXY-IV'!A$1:E$2000,4,0)</f>
        <v>28.538903550000001</v>
      </c>
      <c r="AD3671" s="10">
        <f t="shared" ref="AD3671:AD3734" si="711">AB3671/AC3671-1</f>
        <v>-2.5617373502738738E-3</v>
      </c>
      <c r="AE3671">
        <f>ROW()</f>
        <v>3671</v>
      </c>
      <c r="AF3671">
        <f t="shared" si="698"/>
        <v>1.0497782158698867</v>
      </c>
      <c r="AG3671">
        <f>AG3670*(1-(AG$1+AG$5))^($A3671-$A3670)*(1+2*(E3671/E3670-1))</f>
        <v>8.6195554272208899</v>
      </c>
      <c r="AK3671">
        <f t="shared" si="706"/>
        <v>12.078186611273157</v>
      </c>
    </row>
    <row r="3672" spans="1:37" x14ac:dyDescent="0.25">
      <c r="A3672" s="1">
        <v>43389</v>
      </c>
      <c r="B3672">
        <v>17.62</v>
      </c>
      <c r="C3672">
        <v>17.96</v>
      </c>
      <c r="D3672">
        <v>54.697499999999998</v>
      </c>
      <c r="E3672">
        <v>47.412599999999998</v>
      </c>
      <c r="F3672">
        <v>11647.380810000001</v>
      </c>
      <c r="G3672">
        <v>10098.369345999999</v>
      </c>
      <c r="H3672">
        <f>(1/(1-91/360*VLOOKUP($A3672,Tbills!$B$4:$C$974,2,1)/100))^((1)/91)-1</f>
        <v>6.1842292095715123E-5</v>
      </c>
      <c r="I3672" s="2">
        <f t="shared" si="704"/>
        <v>32.224741096543568</v>
      </c>
      <c r="J3672">
        <f>VLOOKUP(A3672,'VXX-IV'!A$1:C$4500,3,0)</f>
        <v>32.229999999999997</v>
      </c>
      <c r="K3672" s="10">
        <f t="shared" si="707"/>
        <v>-1.6316796327731087E-4</v>
      </c>
      <c r="L3672">
        <f t="shared" si="699"/>
        <v>36.487212504627706</v>
      </c>
      <c r="O3672">
        <f t="shared" si="700"/>
        <v>48.105941862807988</v>
      </c>
      <c r="P3672">
        <f>VLOOKUP(A3672,'UVXY-IV'!A$1:G$5000,4,0)</f>
        <v>48.132644480000003</v>
      </c>
      <c r="Q3672">
        <f t="shared" si="695"/>
        <v>-5.5477145460214317E-4</v>
      </c>
      <c r="R3672">
        <f t="shared" si="701"/>
        <v>52.972513153907428</v>
      </c>
      <c r="S3672">
        <f>VLOOKUP(A3672,'SVXY-IV'!A$1:G$5000,4,0)</f>
        <v>52.780847999999999</v>
      </c>
      <c r="T3672">
        <f t="shared" si="708"/>
        <v>3.6313390400137813E-3</v>
      </c>
      <c r="U3672" s="2">
        <f t="shared" si="705"/>
        <v>18.929956668184083</v>
      </c>
      <c r="V3672">
        <f>VLOOKUP(A3672,'VXZ-IV'!A$1:C$4500,3,0)</f>
        <v>18.93</v>
      </c>
      <c r="W3672" s="10">
        <f t="shared" si="709"/>
        <v>-2.2890552517917939E-6</v>
      </c>
      <c r="X3672">
        <f t="shared" si="702"/>
        <v>72.106591403644998</v>
      </c>
      <c r="AA3672" s="10" t="e">
        <f t="shared" si="710"/>
        <v>#DIV/0!</v>
      </c>
      <c r="AB3672">
        <f t="shared" si="703"/>
        <v>26.461405584022305</v>
      </c>
      <c r="AC3672">
        <f>VLOOKUP(A3672,'VIXY-IV'!A$1:E$2000,4,0)</f>
        <v>26.530502330000001</v>
      </c>
      <c r="AD3672" s="10">
        <f t="shared" si="711"/>
        <v>-2.6044265999276561E-3</v>
      </c>
      <c r="AE3672">
        <f>ROW()</f>
        <v>3672</v>
      </c>
      <c r="AF3672">
        <f t="shared" si="698"/>
        <v>0.98106904231625836</v>
      </c>
      <c r="AG3672">
        <f>AG3671*(1-(AG$1+AG$5))^($A3672-$A3671)*(1+2*(E3672/E3671-1))</f>
        <v>7.4054924832778841</v>
      </c>
      <c r="AK3672">
        <f t="shared" si="706"/>
        <v>12.9280148902862</v>
      </c>
    </row>
    <row r="3673" spans="1:37" x14ac:dyDescent="0.25">
      <c r="A3673" s="1">
        <v>43390</v>
      </c>
      <c r="B3673">
        <v>17.399999999999999</v>
      </c>
      <c r="C3673">
        <v>18.100000000000001</v>
      </c>
      <c r="D3673">
        <v>54.225900000000003</v>
      </c>
      <c r="E3673">
        <v>47.000900000000001</v>
      </c>
      <c r="F3673">
        <v>11620.96369</v>
      </c>
      <c r="G3673">
        <v>10074.840991999999</v>
      </c>
      <c r="H3673">
        <f>(1/(1-91/360*VLOOKUP($A3673,Tbills!$B$4:$C$974,2,1)/100))^((1)/91)-1</f>
        <v>6.1842292095715123E-5</v>
      </c>
      <c r="I3673" s="2">
        <f t="shared" si="704"/>
        <v>31.94612148656427</v>
      </c>
      <c r="J3673">
        <f>VLOOKUP(A3673,'VXX-IV'!A$1:C$4500,3,0)</f>
        <v>31.96</v>
      </c>
      <c r="K3673" s="10">
        <f t="shared" si="707"/>
        <v>-4.3424635280764345E-4</v>
      </c>
      <c r="L3673">
        <f t="shared" si="699"/>
        <v>35.854146828173548</v>
      </c>
      <c r="O3673">
        <f t="shared" si="700"/>
        <v>47.477761082675137</v>
      </c>
      <c r="P3673">
        <f>VLOOKUP(A3673,'UVXY-IV'!A$1:G$5000,4,0)</f>
        <v>47.504477059999999</v>
      </c>
      <c r="Q3673">
        <f t="shared" si="695"/>
        <v>-5.6238862057400585E-4</v>
      </c>
      <c r="R3673">
        <f t="shared" si="701"/>
        <v>53.200097433478369</v>
      </c>
      <c r="S3673">
        <f>VLOOKUP(A3673,'SVXY-IV'!A$1:G$5000,4,0)</f>
        <v>53.006470479999997</v>
      </c>
      <c r="T3673">
        <f t="shared" si="708"/>
        <v>3.652892783182482E-3</v>
      </c>
      <c r="U3673" s="2">
        <f t="shared" si="705"/>
        <v>18.886561595348716</v>
      </c>
      <c r="V3673">
        <f>VLOOKUP(A3673,'VXZ-IV'!A$1:C$4500,3,0)</f>
        <v>18.89</v>
      </c>
      <c r="W3673" s="10">
        <f t="shared" si="709"/>
        <v>-1.8202248021614853E-4</v>
      </c>
      <c r="X3673">
        <f t="shared" si="702"/>
        <v>72.276390173337731</v>
      </c>
      <c r="AA3673" s="10" t="e">
        <f t="shared" si="710"/>
        <v>#DIV/0!</v>
      </c>
      <c r="AB3673">
        <f t="shared" si="703"/>
        <v>26.231533231791357</v>
      </c>
      <c r="AC3673">
        <f>VLOOKUP(A3673,'VIXY-IV'!A$1:E$2000,4,0)</f>
        <v>26.300788919999999</v>
      </c>
      <c r="AD3673" s="10">
        <f t="shared" si="711"/>
        <v>-2.6332171411017624E-3</v>
      </c>
      <c r="AE3673">
        <f>ROW()</f>
        <v>3673</v>
      </c>
      <c r="AF3673">
        <f t="shared" si="698"/>
        <v>0.96132596685082861</v>
      </c>
      <c r="AG3673">
        <f>AG3672*(1-(AG$1+AG$5))^($A3673-$A3672)*(1+2*(E3673/E3672-1))</f>
        <v>7.2766383585028462</v>
      </c>
      <c r="AK3673">
        <f t="shared" si="706"/>
        <v>13.039665958596979</v>
      </c>
    </row>
    <row r="3674" spans="1:37" x14ac:dyDescent="0.25">
      <c r="A3674" s="1">
        <v>43391</v>
      </c>
      <c r="B3674">
        <v>20.059999999999999</v>
      </c>
      <c r="C3674">
        <v>19.86</v>
      </c>
      <c r="D3674">
        <v>58.294499999999999</v>
      </c>
      <c r="E3674">
        <v>50.524500000000003</v>
      </c>
      <c r="F3674">
        <v>11901.229660000001</v>
      </c>
      <c r="G3674">
        <v>10317.195645</v>
      </c>
      <c r="H3674">
        <f>(1/(1-91/360*VLOOKUP($A3674,Tbills!$B$4:$C$974,2,1)/100))^((1)/91)-1</f>
        <v>6.3239207364951255E-5</v>
      </c>
      <c r="I3674" s="2">
        <f t="shared" si="704"/>
        <v>34.342219675502434</v>
      </c>
      <c r="J3674">
        <f>VLOOKUP(A3674,'VXX-IV'!A$1:C$4500,3,0)</f>
        <v>34.35</v>
      </c>
      <c r="K3674" s="10">
        <f t="shared" si="707"/>
        <v>-2.2650144097724478E-4</v>
      </c>
      <c r="L3674">
        <f t="shared" si="699"/>
        <v>41.230773449372883</v>
      </c>
      <c r="O3674">
        <f t="shared" si="700"/>
        <v>52.815005767740544</v>
      </c>
      <c r="P3674">
        <f>VLOOKUP(A3674,'UVXY-IV'!A$1:G$5000,4,0)</f>
        <v>52.852038929999999</v>
      </c>
      <c r="Q3674">
        <f t="shared" si="695"/>
        <v>-7.0069505376135766E-4</v>
      </c>
      <c r="R3674">
        <f t="shared" si="701"/>
        <v>51.203609519534368</v>
      </c>
      <c r="S3674">
        <f>VLOOKUP(A3674,'SVXY-IV'!A$1:G$5000,4,0)</f>
        <v>51.026075800000001</v>
      </c>
      <c r="T3674">
        <f t="shared" si="708"/>
        <v>3.479274405310262E-3</v>
      </c>
      <c r="U3674" s="2">
        <f t="shared" si="705"/>
        <v>19.341582355481325</v>
      </c>
      <c r="V3674">
        <f>VLOOKUP(A3674,'VXZ-IV'!A$1:C$4500,3,0)</f>
        <v>19.350000000000001</v>
      </c>
      <c r="W3674" s="10">
        <f t="shared" si="709"/>
        <v>-4.350203885621351E-4</v>
      </c>
      <c r="X3674">
        <f t="shared" si="702"/>
        <v>70.539602200899012</v>
      </c>
      <c r="AA3674" s="10" t="e">
        <f t="shared" si="710"/>
        <v>#DIV/0!</v>
      </c>
      <c r="AB3674">
        <f t="shared" si="703"/>
        <v>28.197972976451947</v>
      </c>
      <c r="AC3674">
        <f>VLOOKUP(A3674,'VIXY-IV'!A$1:E$2000,4,0)</f>
        <v>28.276492780000002</v>
      </c>
      <c r="AD3674" s="10">
        <f t="shared" si="711"/>
        <v>-2.7768579420002215E-3</v>
      </c>
      <c r="AE3674">
        <f>ROW()</f>
        <v>3674</v>
      </c>
      <c r="AF3674">
        <f t="shared" si="698"/>
        <v>1.0100704934541793</v>
      </c>
      <c r="AG3674">
        <f>AG3673*(1-(AG$1+AG$5))^($A3674-$A3673)*(1+2*(E3674/E3673-1))</f>
        <v>8.367397738793338</v>
      </c>
      <c r="AK3674">
        <f t="shared" si="706"/>
        <v>12.061536350315546</v>
      </c>
    </row>
    <row r="3675" spans="1:37" x14ac:dyDescent="0.25">
      <c r="A3675" s="1">
        <v>43392</v>
      </c>
      <c r="B3675">
        <v>19.89</v>
      </c>
      <c r="C3675">
        <v>19.84</v>
      </c>
      <c r="D3675">
        <v>58.323500000000003</v>
      </c>
      <c r="E3675">
        <v>50.546500000000002</v>
      </c>
      <c r="F3675">
        <v>11955.371465</v>
      </c>
      <c r="G3675">
        <v>10363.478814</v>
      </c>
      <c r="H3675">
        <f>(1/(1-91/360*VLOOKUP($A3675,Tbills!$B$4:$C$974,2,1)/100))^((1)/91)-1</f>
        <v>6.3239207364951255E-5</v>
      </c>
      <c r="I3675" s="2">
        <f t="shared" si="704"/>
        <v>34.358466235808685</v>
      </c>
      <c r="J3675">
        <f>VLOOKUP(A3675,'VXX-IV'!A$1:C$4500,3,0)</f>
        <v>34.369999999999997</v>
      </c>
      <c r="K3675" s="10">
        <f t="shared" si="707"/>
        <v>-3.3557649669224698E-4</v>
      </c>
      <c r="L3675">
        <f t="shared" si="699"/>
        <v>41.267424063715431</v>
      </c>
      <c r="O3675">
        <f t="shared" si="700"/>
        <v>52.847720852269703</v>
      </c>
      <c r="P3675">
        <f>VLOOKUP(A3675,'UVXY-IV'!A$1:G$5000,4,0)</f>
        <v>52.88431482</v>
      </c>
      <c r="Q3675">
        <f t="shared" si="695"/>
        <v>-6.9196259523929271E-4</v>
      </c>
      <c r="R3675">
        <f t="shared" si="701"/>
        <v>51.190147486645287</v>
      </c>
      <c r="S3675">
        <f>VLOOKUP(A3675,'SVXY-IV'!A$1:G$5000,4,0)</f>
        <v>51.011792640000003</v>
      </c>
      <c r="T3675">
        <f t="shared" si="708"/>
        <v>3.4963454020124907E-3</v>
      </c>
      <c r="U3675" s="2">
        <f t="shared" si="705"/>
        <v>19.429098507812675</v>
      </c>
      <c r="V3675">
        <f>VLOOKUP(A3675,'VXZ-IV'!A$1:C$4500,3,0)</f>
        <v>19.43</v>
      </c>
      <c r="W3675" s="10">
        <f t="shared" si="709"/>
        <v>-4.6396921632774202E-5</v>
      </c>
      <c r="X3675">
        <f t="shared" si="702"/>
        <v>70.225003539448707</v>
      </c>
      <c r="AA3675" s="10" t="e">
        <f t="shared" si="710"/>
        <v>#DIV/0!</v>
      </c>
      <c r="AB3675">
        <f t="shared" si="703"/>
        <v>28.21014501360926</v>
      </c>
      <c r="AC3675">
        <f>VLOOKUP(A3675,'VIXY-IV'!A$1:E$2000,4,0)</f>
        <v>28.289099499999999</v>
      </c>
      <c r="AD3675" s="10">
        <f t="shared" si="711"/>
        <v>-2.7909862026799237E-3</v>
      </c>
      <c r="AE3675">
        <f>ROW()</f>
        <v>3675</v>
      </c>
      <c r="AF3675">
        <f t="shared" si="698"/>
        <v>1.0025201612903225</v>
      </c>
      <c r="AG3675">
        <f>AG3674*(1-(AG$1+AG$5))^($A3675-$A3674)*(1+2*(E3675/E3674-1))</f>
        <v>8.3744023941302839</v>
      </c>
      <c r="AK3675">
        <f t="shared" si="706"/>
        <v>12.055722842046597</v>
      </c>
    </row>
    <row r="3676" spans="1:37" x14ac:dyDescent="0.25">
      <c r="A3676" s="1">
        <v>43395</v>
      </c>
      <c r="B3676">
        <v>19.64</v>
      </c>
      <c r="C3676">
        <v>19.82</v>
      </c>
      <c r="D3676">
        <v>58.9116</v>
      </c>
      <c r="E3676">
        <v>51.046599999999998</v>
      </c>
      <c r="F3676">
        <v>11998.440847</v>
      </c>
      <c r="G3676">
        <v>10398.847123</v>
      </c>
      <c r="H3676">
        <f>(1/(1-91/360*VLOOKUP($A3676,Tbills!$B$4:$C$974,2,1)/100))^((1)/91)-1</f>
        <v>6.3239207364951255E-5</v>
      </c>
      <c r="I3676" s="2">
        <f t="shared" si="704"/>
        <v>34.702378250834741</v>
      </c>
      <c r="J3676">
        <f>VLOOKUP(A3676,'VXX-IV'!A$1:C$4500,3,0)</f>
        <v>34.71</v>
      </c>
      <c r="K3676" s="10">
        <f t="shared" si="707"/>
        <v>-2.195836694111053E-4</v>
      </c>
      <c r="L3676">
        <f t="shared" si="699"/>
        <v>42.086289141148008</v>
      </c>
      <c r="O3676">
        <f t="shared" si="700"/>
        <v>53.626600993670969</v>
      </c>
      <c r="P3676">
        <f>VLOOKUP(A3676,'UVXY-IV'!A$1:G$5000,4,0)</f>
        <v>53.675188759999998</v>
      </c>
      <c r="Q3676">
        <f t="shared" si="695"/>
        <v>-9.0521835975798659E-4</v>
      </c>
      <c r="R3676">
        <f t="shared" si="701"/>
        <v>50.93000583704135</v>
      </c>
      <c r="S3676">
        <f>VLOOKUP(A3676,'SVXY-IV'!A$1:G$5000,4,0)</f>
        <v>50.757399990000003</v>
      </c>
      <c r="T3676">
        <f t="shared" si="708"/>
        <v>3.4006045832795095E-3</v>
      </c>
      <c r="U3676" s="2">
        <f t="shared" si="705"/>
        <v>19.497665752029302</v>
      </c>
      <c r="V3676">
        <f>VLOOKUP(A3676,'VXZ-IV'!A$1:C$4500,3,0)</f>
        <v>19.5</v>
      </c>
      <c r="W3676" s="10">
        <f t="shared" si="709"/>
        <v>-1.1970502413838346E-4</v>
      </c>
      <c r="X3676">
        <f t="shared" si="702"/>
        <v>69.990852909889341</v>
      </c>
      <c r="AA3676" s="10" t="e">
        <f t="shared" si="710"/>
        <v>#DIV/0!</v>
      </c>
      <c r="AB3676">
        <f t="shared" si="703"/>
        <v>28.488930275664934</v>
      </c>
      <c r="AC3676">
        <f>VLOOKUP(A3676,'VIXY-IV'!A$1:E$2000,4,0)</f>
        <v>28.569727660000002</v>
      </c>
      <c r="AD3676" s="10">
        <f t="shared" si="711"/>
        <v>-2.8280768125134026E-3</v>
      </c>
      <c r="AE3676">
        <f>ROW()</f>
        <v>3676</v>
      </c>
      <c r="AF3676">
        <f t="shared" si="698"/>
        <v>0.99091826437941477</v>
      </c>
      <c r="AG3676">
        <f>AG3675*(1-(AG$1+AG$5))^($A3676-$A3675)*(1+2*(E3676/E3675-1))</f>
        <v>8.5392493844922779</v>
      </c>
      <c r="AK3676">
        <f t="shared" si="706"/>
        <v>11.934777452343074</v>
      </c>
    </row>
    <row r="3677" spans="1:37" x14ac:dyDescent="0.25">
      <c r="A3677" s="1">
        <v>43396</v>
      </c>
      <c r="B3677">
        <v>20.71</v>
      </c>
      <c r="C3677">
        <v>20.28</v>
      </c>
      <c r="D3677">
        <v>59.5501</v>
      </c>
      <c r="E3677">
        <v>51.596600000000002</v>
      </c>
      <c r="F3677">
        <v>12031.759838</v>
      </c>
      <c r="G3677">
        <v>10427.066518</v>
      </c>
      <c r="H3677">
        <f>(1/(1-91/360*VLOOKUP($A3677,Tbills!$B$4:$C$974,2,1)/100))^((1)/91)-1</f>
        <v>6.3239207364951255E-5</v>
      </c>
      <c r="I3677" s="2">
        <f t="shared" si="704"/>
        <v>35.077636759332151</v>
      </c>
      <c r="J3677">
        <f>VLOOKUP(A3677,'VXX-IV'!A$1:C$4500,3,0)</f>
        <v>35.090000000000003</v>
      </c>
      <c r="K3677" s="10">
        <f t="shared" si="707"/>
        <v>-3.5232945761909384E-4</v>
      </c>
      <c r="L3677">
        <f t="shared" si="699"/>
        <v>42.993979288981457</v>
      </c>
      <c r="O3677">
        <f t="shared" si="700"/>
        <v>54.491461854557578</v>
      </c>
      <c r="P3677">
        <f>VLOOKUP(A3677,'UVXY-IV'!A$1:G$5000,4,0)</f>
        <v>54.539877230000002</v>
      </c>
      <c r="Q3677">
        <f t="shared" si="695"/>
        <v>-8.8770598507681431E-4</v>
      </c>
      <c r="R3677">
        <f t="shared" si="701"/>
        <v>50.653344044907989</v>
      </c>
      <c r="S3677">
        <f>VLOOKUP(A3677,'SVXY-IV'!A$1:G$5000,4,0)</f>
        <v>50.481686240000002</v>
      </c>
      <c r="T3677">
        <f t="shared" si="708"/>
        <v>3.4003976034375771E-3</v>
      </c>
      <c r="U3677" s="2">
        <f t="shared" si="705"/>
        <v>19.551332923302969</v>
      </c>
      <c r="V3677">
        <f>VLOOKUP(A3677,'VXZ-IV'!A$1:C$4500,3,0)</f>
        <v>19.55</v>
      </c>
      <c r="W3677" s="10">
        <f t="shared" si="709"/>
        <v>6.8180220100577671E-5</v>
      </c>
      <c r="X3677">
        <f t="shared" si="702"/>
        <v>69.802750916095846</v>
      </c>
      <c r="AA3677" s="10" t="e">
        <f t="shared" si="710"/>
        <v>#DIV/0!</v>
      </c>
      <c r="AB3677">
        <f t="shared" si="703"/>
        <v>28.795774888955023</v>
      </c>
      <c r="AC3677">
        <f>VLOOKUP(A3677,'VIXY-IV'!A$1:E$2000,4,0)</f>
        <v>28.877785620000001</v>
      </c>
      <c r="AD3677" s="10">
        <f t="shared" si="711"/>
        <v>-2.8399245054364641E-3</v>
      </c>
      <c r="AE3677">
        <f>ROW()</f>
        <v>3677</v>
      </c>
      <c r="AF3677">
        <f t="shared" si="698"/>
        <v>1.0212031558185404</v>
      </c>
      <c r="AG3677">
        <f>AG3676*(1-(AG$1+AG$5))^($A3677-$A3676)*(1+2*(E3677/E3676-1))</f>
        <v>8.7229671749980486</v>
      </c>
      <c r="AK3677">
        <f t="shared" si="706"/>
        <v>11.805636687642361</v>
      </c>
    </row>
    <row r="3678" spans="1:37" x14ac:dyDescent="0.25">
      <c r="A3678" s="1">
        <v>43397</v>
      </c>
      <c r="B3678">
        <v>25.23</v>
      </c>
      <c r="C3678">
        <v>22.62</v>
      </c>
      <c r="D3678">
        <v>64.891000000000005</v>
      </c>
      <c r="E3678">
        <v>56.2209</v>
      </c>
      <c r="F3678">
        <v>12542.662992</v>
      </c>
      <c r="G3678">
        <v>10869.170376</v>
      </c>
      <c r="H3678">
        <f>(1/(1-91/360*VLOOKUP($A3678,Tbills!$B$4:$C$974,2,1)/100))^((1)/91)-1</f>
        <v>6.3239207364951255E-5</v>
      </c>
      <c r="I3678" s="2">
        <f t="shared" si="704"/>
        <v>38.22273051645201</v>
      </c>
      <c r="J3678">
        <f>VLOOKUP(A3678,'VXX-IV'!A$1:C$4500,3,0)</f>
        <v>38.229999999999997</v>
      </c>
      <c r="K3678" s="10">
        <f t="shared" si="707"/>
        <v>-1.9015128297117379E-4</v>
      </c>
      <c r="L3678">
        <f t="shared" si="699"/>
        <v>50.701488944159564</v>
      </c>
      <c r="O3678">
        <f t="shared" si="700"/>
        <v>61.815002883734863</v>
      </c>
      <c r="P3678">
        <f>VLOOKUP(A3678,'UVXY-IV'!A$1:G$5000,4,0)</f>
        <v>61.879449809999997</v>
      </c>
      <c r="Q3678">
        <f t="shared" si="695"/>
        <v>-1.041491585057952E-3</v>
      </c>
      <c r="R3678">
        <f t="shared" si="701"/>
        <v>48.381276090895774</v>
      </c>
      <c r="S3678">
        <f>VLOOKUP(A3678,'SVXY-IV'!A$1:G$5000,4,0)</f>
        <v>48.226004170000003</v>
      </c>
      <c r="T3678">
        <f t="shared" si="708"/>
        <v>3.2196721160731023E-3</v>
      </c>
      <c r="U3678" s="2">
        <f t="shared" si="705"/>
        <v>20.381041819749665</v>
      </c>
      <c r="V3678">
        <f>VLOOKUP(A3678,'VXZ-IV'!A$1:C$4500,3,0)</f>
        <v>20.38</v>
      </c>
      <c r="W3678" s="10">
        <f t="shared" si="709"/>
        <v>5.1119712937586215E-5</v>
      </c>
      <c r="X3678">
        <f t="shared" si="702"/>
        <v>66.844894290601047</v>
      </c>
      <c r="AA3678" s="10" t="e">
        <f t="shared" si="710"/>
        <v>#DIV/0!</v>
      </c>
      <c r="AB3678">
        <f t="shared" si="703"/>
        <v>31.376452746241359</v>
      </c>
      <c r="AC3678">
        <f>VLOOKUP(A3678,'VIXY-IV'!A$1:E$2000,4,0)</f>
        <v>31.46698</v>
      </c>
      <c r="AD3678" s="10">
        <f t="shared" si="711"/>
        <v>-2.8768967901794396E-3</v>
      </c>
      <c r="AE3678">
        <f>ROW()</f>
        <v>3678</v>
      </c>
      <c r="AF3678">
        <f t="shared" ref="AF3678:AF3684" si="712">B3678/C3678</f>
        <v>1.1153846153846154</v>
      </c>
      <c r="AG3678">
        <f>AG3677*(1-(AG$1+AG$5))^($A3678-$A3677)*(1+2*(E3678/E3677-1))</f>
        <v>10.286197090220124</v>
      </c>
      <c r="AK3678">
        <f t="shared" si="706"/>
        <v>10.747066287118907</v>
      </c>
    </row>
    <row r="3679" spans="1:37" x14ac:dyDescent="0.25">
      <c r="A3679" s="1">
        <v>43398</v>
      </c>
      <c r="B3679">
        <v>24.22</v>
      </c>
      <c r="C3679">
        <v>22.44</v>
      </c>
      <c r="D3679">
        <v>65.773700000000005</v>
      </c>
      <c r="E3679">
        <v>56.982100000000003</v>
      </c>
      <c r="F3679">
        <v>12684.592352</v>
      </c>
      <c r="G3679">
        <v>10991.475591</v>
      </c>
      <c r="H3679">
        <f>(1/(1-91/360*VLOOKUP($A3679,Tbills!$B$4:$C$974,2,1)/100))^((1)/91)-1</f>
        <v>6.4077398485684611E-5</v>
      </c>
      <c r="I3679" s="2">
        <f t="shared" si="704"/>
        <v>38.741722406293746</v>
      </c>
      <c r="J3679">
        <f>VLOOKUP(A3679,'VXX-IV'!A$1:C$4500,3,0)</f>
        <v>38.75</v>
      </c>
      <c r="K3679" s="10">
        <f t="shared" si="707"/>
        <v>-2.1361532145169893E-4</v>
      </c>
      <c r="L3679">
        <f t="shared" si="699"/>
        <v>52.075412121199889</v>
      </c>
      <c r="O3679">
        <f t="shared" si="700"/>
        <v>63.068289101970635</v>
      </c>
      <c r="P3679">
        <f>VLOOKUP(A3679,'UVXY-IV'!A$1:G$5000,4,0)</f>
        <v>63.138709919999997</v>
      </c>
      <c r="Q3679">
        <f t="shared" si="695"/>
        <v>-1.115335079202473E-3</v>
      </c>
      <c r="R3679">
        <f t="shared" si="701"/>
        <v>48.05157589164029</v>
      </c>
      <c r="S3679">
        <f>VLOOKUP(A3679,'SVXY-IV'!A$1:G$5000,4,0)</f>
        <v>47.898234080000002</v>
      </c>
      <c r="T3679">
        <f t="shared" si="708"/>
        <v>3.2014084566076573E-3</v>
      </c>
      <c r="U3679" s="2">
        <f t="shared" si="705"/>
        <v>20.611165554886714</v>
      </c>
      <c r="V3679">
        <f>VLOOKUP(A3679,'VXZ-IV'!A$1:C$4500,3,0)</f>
        <v>20.62</v>
      </c>
      <c r="W3679" s="10">
        <f t="shared" si="709"/>
        <v>-4.2844059715263505E-4</v>
      </c>
      <c r="X3679">
        <f t="shared" si="702"/>
        <v>66.09451340859863</v>
      </c>
      <c r="AA3679" s="10" t="e">
        <f t="shared" si="710"/>
        <v>#DIV/0!</v>
      </c>
      <c r="AB3679">
        <f t="shared" si="703"/>
        <v>31.80115282406204</v>
      </c>
      <c r="AC3679">
        <f>VLOOKUP(A3679,'VIXY-IV'!A$1:E$2000,4,0)</f>
        <v>31.89419247</v>
      </c>
      <c r="AD3679" s="10">
        <f t="shared" si="711"/>
        <v>-2.9171343976015507E-3</v>
      </c>
      <c r="AE3679">
        <f>ROW()</f>
        <v>3679</v>
      </c>
      <c r="AF3679">
        <f t="shared" si="712"/>
        <v>1.0793226381461674</v>
      </c>
      <c r="AG3679">
        <f>AG3678*(1-(AG$1+AG$5))^($A3679-$A3678)*(1+2*(E3679/E3678-1))</f>
        <v>10.564379951872857</v>
      </c>
      <c r="AK3679">
        <f t="shared" si="706"/>
        <v>10.601063161663594</v>
      </c>
    </row>
    <row r="3680" spans="1:37" x14ac:dyDescent="0.25">
      <c r="A3680" s="1">
        <v>43399</v>
      </c>
      <c r="B3680">
        <v>24.16</v>
      </c>
      <c r="C3680">
        <v>22.48</v>
      </c>
      <c r="D3680">
        <v>66.345799999999997</v>
      </c>
      <c r="E3680">
        <v>57.4741</v>
      </c>
      <c r="F3680">
        <v>12780.097078999999</v>
      </c>
      <c r="G3680">
        <v>11073.528211999999</v>
      </c>
      <c r="H3680">
        <f>(1/(1-91/360*VLOOKUP($A3680,Tbills!$B$4:$C$974,2,1)/100))^((1)/91)-1</f>
        <v>6.4077398485684611E-5</v>
      </c>
      <c r="I3680" s="2">
        <f t="shared" si="704"/>
        <v>39.077745240453261</v>
      </c>
      <c r="J3680">
        <f>VLOOKUP(A3680,'VXX-IV'!A$1:C$4500,3,0)</f>
        <v>39.090000000000003</v>
      </c>
      <c r="K3680" s="10">
        <f t="shared" si="707"/>
        <v>-3.1350113959438541E-4</v>
      </c>
      <c r="L3680">
        <f t="shared" si="699"/>
        <v>52.975680318815371</v>
      </c>
      <c r="O3680">
        <f t="shared" si="700"/>
        <v>63.882961147506578</v>
      </c>
      <c r="P3680">
        <f>VLOOKUP(A3680,'UVXY-IV'!A$1:G$5000,4,0)</f>
        <v>63.95326326</v>
      </c>
      <c r="Q3680">
        <f t="shared" si="695"/>
        <v>-1.0992732647215897E-3</v>
      </c>
      <c r="R3680">
        <f t="shared" si="701"/>
        <v>47.841967444158989</v>
      </c>
      <c r="S3680">
        <f>VLOOKUP(A3680,'SVXY-IV'!A$1:G$5000,4,0)</f>
        <v>47.689380409999998</v>
      </c>
      <c r="T3680">
        <f t="shared" si="708"/>
        <v>3.199601941714425E-3</v>
      </c>
      <c r="U3680" s="2">
        <f t="shared" si="705"/>
        <v>20.765844613172263</v>
      </c>
      <c r="V3680">
        <f>VLOOKUP(A3680,'VXZ-IV'!A$1:C$4500,3,0)</f>
        <v>20.77</v>
      </c>
      <c r="W3680" s="10">
        <f t="shared" si="709"/>
        <v>-2.0006677071437995E-4</v>
      </c>
      <c r="X3680">
        <f t="shared" si="702"/>
        <v>65.602887521133979</v>
      </c>
      <c r="AA3680" s="10" t="e">
        <f t="shared" si="710"/>
        <v>#DIV/0!</v>
      </c>
      <c r="AB3680">
        <f t="shared" si="703"/>
        <v>32.075612379915277</v>
      </c>
      <c r="AC3680">
        <f>VLOOKUP(A3680,'VIXY-IV'!A$1:E$2000,4,0)</f>
        <v>32.170295979999999</v>
      </c>
      <c r="AD3680" s="10">
        <f t="shared" si="711"/>
        <v>-2.943199532375651E-3</v>
      </c>
      <c r="AE3680">
        <f>ROW()</f>
        <v>3680</v>
      </c>
      <c r="AF3680">
        <f t="shared" si="712"/>
        <v>1.0747330960854093</v>
      </c>
      <c r="AG3680">
        <f>AG3679*(1-(AG$1+AG$5))^($A3680-$A3679)*(1+2*(E3680/E3679-1))</f>
        <v>10.746449648207749</v>
      </c>
      <c r="AK3680">
        <f t="shared" si="706"/>
        <v>10.509041018608992</v>
      </c>
    </row>
    <row r="3681" spans="1:37" x14ac:dyDescent="0.25">
      <c r="A3681" s="1">
        <v>43402</v>
      </c>
      <c r="B3681">
        <v>24.7</v>
      </c>
      <c r="C3681">
        <v>23.06</v>
      </c>
      <c r="D3681">
        <v>67.848200000000006</v>
      </c>
      <c r="E3681">
        <v>58.764499999999998</v>
      </c>
      <c r="F3681">
        <v>13032.816129000001</v>
      </c>
      <c r="G3681">
        <v>11290.372022</v>
      </c>
      <c r="H3681">
        <f>(1/(1-91/360*VLOOKUP($A3681,Tbills!$B$4:$C$974,2,1)/100))^((1)/91)-1</f>
        <v>6.4077398485684611E-5</v>
      </c>
      <c r="I3681" s="2">
        <f t="shared" si="704"/>
        <v>39.959737179173231</v>
      </c>
      <c r="J3681">
        <f>VLOOKUP(A3681,'VXX-IV'!A$1:C$4500,3,0)</f>
        <v>39.97</v>
      </c>
      <c r="K3681" s="10">
        <f t="shared" si="707"/>
        <v>-2.5676309298894306E-4</v>
      </c>
      <c r="L3681">
        <f t="shared" si="699"/>
        <v>55.35761860615284</v>
      </c>
      <c r="O3681">
        <f t="shared" si="700"/>
        <v>66.027721771398873</v>
      </c>
      <c r="P3681">
        <f>VLOOKUP(A3681,'UVXY-IV'!A$1:G$5000,4,0)</f>
        <v>66.102241539999994</v>
      </c>
      <c r="Q3681">
        <f t="shared" si="695"/>
        <v>-1.1273410230124847E-3</v>
      </c>
      <c r="R3681">
        <f t="shared" si="701"/>
        <v>47.298482020887853</v>
      </c>
      <c r="S3681">
        <f>VLOOKUP(A3681,'SVXY-IV'!A$1:G$5000,4,0)</f>
        <v>47.152438670000002</v>
      </c>
      <c r="T3681">
        <f t="shared" si="708"/>
        <v>3.0972597601992558E-3</v>
      </c>
      <c r="U3681" s="2">
        <f t="shared" si="705"/>
        <v>21.17492817957919</v>
      </c>
      <c r="V3681">
        <f>VLOOKUP(A3681,'VXZ-IV'!A$1:C$4500,3,0)</f>
        <v>21.18</v>
      </c>
      <c r="W3681" s="10">
        <f t="shared" si="709"/>
        <v>-2.3946272052921547E-4</v>
      </c>
      <c r="X3681">
        <f t="shared" si="702"/>
        <v>64.323467540988219</v>
      </c>
      <c r="AA3681" s="10" t="e">
        <f t="shared" si="710"/>
        <v>#DIV/0!</v>
      </c>
      <c r="AB3681">
        <f t="shared" si="703"/>
        <v>32.795398653392674</v>
      </c>
      <c r="AC3681">
        <f>VLOOKUP(A3681,'VIXY-IV'!A$1:E$2000,4,0)</f>
        <v>32.894130279999999</v>
      </c>
      <c r="AD3681" s="10">
        <f t="shared" si="711"/>
        <v>-3.0014967949267835E-3</v>
      </c>
      <c r="AE3681">
        <f>ROW()</f>
        <v>3681</v>
      </c>
      <c r="AF3681">
        <f t="shared" si="712"/>
        <v>1.0711188204683435</v>
      </c>
      <c r="AG3681">
        <f>AG3680*(1-(AG$1+AG$5))^($A3681-$A3680)*(1+2*(E3681/E3680-1))</f>
        <v>11.227869879101611</v>
      </c>
      <c r="AK3681">
        <f t="shared" si="706"/>
        <v>10.271658230924988</v>
      </c>
    </row>
    <row r="3682" spans="1:37" x14ac:dyDescent="0.25">
      <c r="A3682" s="1">
        <v>43403</v>
      </c>
      <c r="B3682">
        <v>23.35</v>
      </c>
      <c r="C3682">
        <v>22.23</v>
      </c>
      <c r="D3682">
        <v>66.218999999999994</v>
      </c>
      <c r="E3682">
        <v>57.349699999999999</v>
      </c>
      <c r="F3682">
        <v>12941.278494</v>
      </c>
      <c r="G3682">
        <v>11210.349206000001</v>
      </c>
      <c r="H3682">
        <f>(1/(1-91/360*VLOOKUP($A3682,Tbills!$B$4:$C$974,2,1)/100))^((1)/91)-1</f>
        <v>6.4077398485684611E-5</v>
      </c>
      <c r="I3682" s="2">
        <f t="shared" si="704"/>
        <v>38.999255913576185</v>
      </c>
      <c r="J3682">
        <f>VLOOKUP(A3682,'VXX-IV'!A$1:C$4500,3,0)</f>
        <v>39.01</v>
      </c>
      <c r="K3682" s="10">
        <f t="shared" si="707"/>
        <v>-2.7541877528358683E-4</v>
      </c>
      <c r="L3682">
        <f t="shared" si="699"/>
        <v>52.693059524284642</v>
      </c>
      <c r="O3682">
        <f t="shared" si="700"/>
        <v>63.641075705487197</v>
      </c>
      <c r="P3682">
        <f>VLOOKUP(A3682,'UVXY-IV'!A$1:G$5000,4,0)</f>
        <v>63.716288140000003</v>
      </c>
      <c r="Q3682">
        <f t="shared" si="695"/>
        <v>-1.1804271201037997E-3</v>
      </c>
      <c r="R3682">
        <f t="shared" si="701"/>
        <v>47.86569158287611</v>
      </c>
      <c r="S3682">
        <f>VLOOKUP(A3682,'SVXY-IV'!A$1:G$5000,4,0)</f>
        <v>47.71878624</v>
      </c>
      <c r="T3682">
        <f t="shared" si="708"/>
        <v>3.0785641138744158E-3</v>
      </c>
      <c r="U3682" s="2">
        <f t="shared" si="705"/>
        <v>21.025690695472182</v>
      </c>
      <c r="V3682">
        <f>VLOOKUP(A3682,'VXZ-IV'!A$1:C$4500,3,0)</f>
        <v>21.03</v>
      </c>
      <c r="W3682" s="10">
        <f t="shared" si="709"/>
        <v>-2.0491224573560007E-4</v>
      </c>
      <c r="X3682">
        <f t="shared" si="702"/>
        <v>64.781128189492691</v>
      </c>
      <c r="AA3682" s="10" t="e">
        <f t="shared" si="710"/>
        <v>#DIV/0!</v>
      </c>
      <c r="AB3682">
        <f t="shared" si="703"/>
        <v>32.005703935596479</v>
      </c>
      <c r="AC3682">
        <f>VLOOKUP(A3682,'VIXY-IV'!A$1:E$2000,4,0)</f>
        <v>32.102993570000002</v>
      </c>
      <c r="AD3682" s="10">
        <f t="shared" si="711"/>
        <v>-3.0305471105486204E-3</v>
      </c>
      <c r="AE3682">
        <f>ROW()</f>
        <v>3682</v>
      </c>
      <c r="AF3682">
        <f t="shared" si="712"/>
        <v>1.0503823661718399</v>
      </c>
      <c r="AG3682">
        <f>AG3681*(1-(AG$1+AG$5))^($A3682-$A3681)*(1+2*(E3682/E3681-1))</f>
        <v>10.686870732454567</v>
      </c>
      <c r="AK3682">
        <f t="shared" si="706"/>
        <v>10.518466285565616</v>
      </c>
    </row>
    <row r="3683" spans="1:37" x14ac:dyDescent="0.25">
      <c r="A3683" s="1">
        <v>43404</v>
      </c>
      <c r="B3683">
        <v>21.23</v>
      </c>
      <c r="C3683">
        <v>21.15</v>
      </c>
      <c r="D3683">
        <v>64.394999999999996</v>
      </c>
      <c r="E3683">
        <v>55.766300000000001</v>
      </c>
      <c r="F3683">
        <v>12782.298602999999</v>
      </c>
      <c r="G3683">
        <v>11071.914954</v>
      </c>
      <c r="H3683">
        <f>(1/(1-91/360*VLOOKUP($A3683,Tbills!$B$4:$C$974,2,1)/100))^((1)/91)-1</f>
        <v>6.4077398485684611E-5</v>
      </c>
      <c r="I3683" s="2">
        <f t="shared" si="704"/>
        <v>37.924098049267698</v>
      </c>
      <c r="J3683">
        <f>VLOOKUP(A3683,'VXX-IV'!A$1:C$4500,3,0)</f>
        <v>37.94</v>
      </c>
      <c r="K3683" s="10">
        <f t="shared" si="707"/>
        <v>-4.191341785002578E-4</v>
      </c>
      <c r="L3683">
        <f t="shared" si="699"/>
        <v>49.784334624451155</v>
      </c>
      <c r="M3683">
        <v>49.76</v>
      </c>
      <c r="N3683">
        <f>L3683/M3683-1</f>
        <v>4.8903988044934898E-4</v>
      </c>
      <c r="O3683">
        <f t="shared" si="700"/>
        <v>61.003366731006537</v>
      </c>
      <c r="P3683">
        <f>VLOOKUP(A3683,'UVXY-IV'!A$1:G$5000,4,0)</f>
        <v>61.074616570000003</v>
      </c>
      <c r="Q3683">
        <f t="shared" si="695"/>
        <v>-1.1666031322816739E-3</v>
      </c>
      <c r="R3683">
        <f t="shared" si="701"/>
        <v>48.524273269561057</v>
      </c>
      <c r="S3683">
        <f>VLOOKUP(A3683,'SVXY-IV'!A$1:G$5000,4,0)</f>
        <v>48.376077359999996</v>
      </c>
      <c r="T3683">
        <f t="shared" si="708"/>
        <v>3.063413109298363E-3</v>
      </c>
      <c r="U3683" s="2">
        <f t="shared" si="705"/>
        <v>20.766889738439453</v>
      </c>
      <c r="V3683">
        <f>VLOOKUP(A3683,'VXZ-IV'!A$1:C$4500,3,0)</f>
        <v>20.77</v>
      </c>
      <c r="W3683" s="10">
        <f t="shared" si="709"/>
        <v>-1.4974778818233059E-4</v>
      </c>
      <c r="X3683">
        <f t="shared" si="702"/>
        <v>65.582873423452455</v>
      </c>
      <c r="Y3683">
        <v>65.62</v>
      </c>
      <c r="AA3683" s="10">
        <f t="shared" si="710"/>
        <v>-5.6578141645158286E-4</v>
      </c>
      <c r="AB3683">
        <f t="shared" si="703"/>
        <v>31.121923282467087</v>
      </c>
      <c r="AC3683">
        <f>VLOOKUP(A3683,'VIXY-IV'!A$1:E$2000,4,0)</f>
        <v>31.217714579999999</v>
      </c>
      <c r="AD3683" s="10">
        <f t="shared" si="711"/>
        <v>-3.0684916824206265E-3</v>
      </c>
      <c r="AE3683">
        <f>ROW()</f>
        <v>3683</v>
      </c>
      <c r="AF3683">
        <f t="shared" si="712"/>
        <v>1.0037825059101655</v>
      </c>
      <c r="AG3683">
        <f>AG3682*(1-(AG$1+AG$5))^($A3683-$A3682)*(1+2*(E3683/E3682-1))</f>
        <v>10.096410882086239</v>
      </c>
      <c r="AK3683">
        <f t="shared" si="706"/>
        <v>10.808373087553322</v>
      </c>
    </row>
    <row r="3684" spans="1:37" x14ac:dyDescent="0.25">
      <c r="A3684" s="1">
        <v>43405</v>
      </c>
      <c r="B3684">
        <v>19.34</v>
      </c>
      <c r="C3684">
        <v>20.07</v>
      </c>
      <c r="D3684">
        <v>61.541400000000003</v>
      </c>
      <c r="E3684">
        <v>53.291499999999999</v>
      </c>
      <c r="F3684">
        <v>12482.106935</v>
      </c>
      <c r="G3684">
        <v>10811.182105</v>
      </c>
      <c r="H3684">
        <f>(1/(1-91/360*VLOOKUP($A3684,Tbills!$B$4:$C$974,2,1)/100))^((1)/91)-1</f>
        <v>6.4217121713339154E-5</v>
      </c>
      <c r="I3684" s="2">
        <f t="shared" si="704"/>
        <v>36.242645839642485</v>
      </c>
      <c r="J3684">
        <f>VLOOKUP(A3684,'VXX-IV'!A$1:C$4500,3,0)</f>
        <v>36.25</v>
      </c>
      <c r="K3684" s="10">
        <f t="shared" si="707"/>
        <v>-2.028733891727974E-4</v>
      </c>
      <c r="L3684">
        <f t="shared" si="699"/>
        <v>45.366533092569682</v>
      </c>
      <c r="M3684">
        <v>45.41</v>
      </c>
      <c r="N3684">
        <f>L3684/M3684-1</f>
        <v>-9.5721002929560761E-4</v>
      </c>
      <c r="O3684">
        <f t="shared" si="700"/>
        <v>56.940631581852941</v>
      </c>
      <c r="P3684">
        <f>VLOOKUP(A3684,'UVXY-IV'!A$1:G$5000,4,0)</f>
        <v>57.007849069999999</v>
      </c>
      <c r="Q3684">
        <f t="shared" si="695"/>
        <v>-1.179091813559241E-3</v>
      </c>
      <c r="R3684">
        <f t="shared" si="701"/>
        <v>49.598737498573797</v>
      </c>
      <c r="S3684">
        <f>VLOOKUP(A3684,'SVXY-IV'!A$1:G$5000,4,0)</f>
        <v>49.447804830000003</v>
      </c>
      <c r="T3684">
        <f t="shared" si="708"/>
        <v>3.0523633777614911E-3</v>
      </c>
      <c r="U3684" s="2">
        <f t="shared" si="705"/>
        <v>20.278685852953146</v>
      </c>
      <c r="V3684">
        <f>VLOOKUP(A3684,'VXZ-IV'!A$1:C$4500,3,0)</f>
        <v>20.28</v>
      </c>
      <c r="W3684" s="10">
        <f t="shared" si="709"/>
        <v>-6.4800150239463505E-5</v>
      </c>
      <c r="X3684">
        <f t="shared" si="702"/>
        <v>67.129114358453748</v>
      </c>
      <c r="Y3684">
        <v>67.19</v>
      </c>
      <c r="AA3684" s="10">
        <f t="shared" si="710"/>
        <v>-9.0617117943514458E-4</v>
      </c>
      <c r="AB3684">
        <f t="shared" si="703"/>
        <v>29.74068078222216</v>
      </c>
      <c r="AC3684">
        <f>VLOOKUP(A3684,'VIXY-IV'!A$1:E$2000,4,0)</f>
        <v>29.83324567</v>
      </c>
      <c r="AD3684" s="10">
        <f t="shared" si="711"/>
        <v>-3.102742785741297E-3</v>
      </c>
      <c r="AE3684">
        <f>ROW()</f>
        <v>3684</v>
      </c>
      <c r="AF3684">
        <f t="shared" si="712"/>
        <v>0.9636273044344793</v>
      </c>
      <c r="AG3684">
        <f>AG3683*(1-(AG$1+AG$5))^($A3684-$A3683)*(1+2*(E3684/E3683-1))</f>
        <v>9.199982664096586</v>
      </c>
      <c r="AK3684">
        <f t="shared" si="706"/>
        <v>11.287501932987272</v>
      </c>
    </row>
    <row r="3685" spans="1:37" x14ac:dyDescent="0.25">
      <c r="A3685" s="1">
        <v>43406</v>
      </c>
      <c r="B3685">
        <v>19.510000000000002</v>
      </c>
      <c r="C3685">
        <v>20.3</v>
      </c>
      <c r="D3685">
        <v>62.123699999999999</v>
      </c>
      <c r="E3685">
        <v>53.792299999999997</v>
      </c>
      <c r="F3685">
        <v>12501.834296999999</v>
      </c>
      <c r="G3685">
        <v>10827.574388999999</v>
      </c>
      <c r="H3685">
        <f>(1/(1-91/360*VLOOKUP($A3685,Tbills!$B$4:$C$974,2,1)/100))^((1)/91)-1</f>
        <v>6.4217121713339154E-5</v>
      </c>
      <c r="I3685" s="2">
        <f t="shared" si="704"/>
        <v>36.58467888436931</v>
      </c>
      <c r="J3685">
        <f>VLOOKUP(A3685,'VXX-IV'!A$1:C$4500,3,0)</f>
        <v>36.6</v>
      </c>
      <c r="K3685" s="10">
        <f t="shared" ref="K3685:K3748" si="713">I3685/J3685-1</f>
        <v>-4.1860971668550295E-4</v>
      </c>
      <c r="L3685">
        <f t="shared" si="699"/>
        <v>46.220064085806698</v>
      </c>
      <c r="O3685">
        <f t="shared" si="700"/>
        <v>57.741324078054255</v>
      </c>
      <c r="P3685">
        <f>VLOOKUP(A3685,'UVXY-IV'!A$1:G$5000,4,0)</f>
        <v>57.809804669999998</v>
      </c>
      <c r="Q3685">
        <f t="shared" ref="Q3685:Q3748" si="714">O3685/P3685-1</f>
        <v>-1.1845843855839977E-3</v>
      </c>
      <c r="R3685">
        <f t="shared" si="701"/>
        <v>49.363457028687456</v>
      </c>
      <c r="S3685">
        <f>VLOOKUP(A3685,'SVXY-IV'!A$1:G$5000,4,0)</f>
        <v>49.212241300000002</v>
      </c>
      <c r="T3685">
        <f t="shared" ref="T3685:T3748" si="715">R3685/S3685-1</f>
        <v>3.0727259050371547E-3</v>
      </c>
      <c r="U3685" s="2">
        <f t="shared" si="705"/>
        <v>20.310240080090121</v>
      </c>
      <c r="V3685">
        <f>VLOOKUP(A3685,'VXZ-IV'!A$1:C$4500,3,0)</f>
        <v>20.309999999999999</v>
      </c>
      <c r="W3685" s="10">
        <f t="shared" ref="W3685:W3748" si="716">U3685/V3685-1</f>
        <v>1.182078237915718E-5</v>
      </c>
      <c r="X3685">
        <f t="shared" si="702"/>
        <v>67.029156108964216</v>
      </c>
      <c r="AB3685">
        <f t="shared" ref="AB3685:AB3748" si="717">AB3684*$E3685/$E3684*(1-(AB$1+AB$5+IF(AND(WEEKDAY(A3685)&lt;&gt;1,WEEKDAY(A3685)&lt;&gt;7),IF(A3685&lt;AC$2,AC$1,AC$3),0)))^($A3685-$A3684)</f>
        <v>30.020051905534125</v>
      </c>
      <c r="AC3685">
        <f>VLOOKUP(A3685,'VIXY-IV'!A$1:E$2000,4,0)</f>
        <v>30.113143839999999</v>
      </c>
      <c r="AD3685" s="10">
        <f t="shared" si="711"/>
        <v>-3.0914053663908536E-3</v>
      </c>
      <c r="AG3685">
        <f>AG3684*(1-(AG$1+AG$5))^($A3685-$A3684)*(1+2*(E3685/E3684-1))</f>
        <v>9.3725781121435467</v>
      </c>
      <c r="AK3685">
        <f t="shared" si="706"/>
        <v>11.180908310060406</v>
      </c>
    </row>
    <row r="3686" spans="1:37" x14ac:dyDescent="0.25">
      <c r="A3686" s="1">
        <v>43409</v>
      </c>
      <c r="B3686">
        <v>19.96</v>
      </c>
      <c r="C3686">
        <v>20.2</v>
      </c>
      <c r="D3686">
        <v>61.485999999999997</v>
      </c>
      <c r="E3686">
        <v>53.229700000000001</v>
      </c>
      <c r="F3686">
        <v>12354.984200000001</v>
      </c>
      <c r="G3686">
        <v>10698.304544000001</v>
      </c>
      <c r="H3686">
        <f>(1/(1-91/360*VLOOKUP($A3686,Tbills!$B$4:$C$974,2,1)/100))^((1)/91)-1</f>
        <v>6.4217121713339154E-5</v>
      </c>
      <c r="I3686" s="2">
        <f t="shared" si="704"/>
        <v>36.206488367768124</v>
      </c>
      <c r="J3686">
        <f>VLOOKUP(A3686,'VXX-IV'!A$1:C$4500,3,0)</f>
        <v>36.22</v>
      </c>
      <c r="K3686" s="10">
        <f t="shared" si="713"/>
        <v>-3.7304340783750334E-4</v>
      </c>
      <c r="L3686">
        <f t="shared" si="699"/>
        <v>45.255837334500278</v>
      </c>
      <c r="O3686">
        <f t="shared" si="700"/>
        <v>56.829725679698932</v>
      </c>
      <c r="P3686">
        <f>VLOOKUP(A3686,'UVXY-IV'!A$1:G$5000,4,0)</f>
        <v>56.91264915</v>
      </c>
      <c r="Q3686">
        <f t="shared" si="714"/>
        <v>-1.4570305817694917E-3</v>
      </c>
      <c r="R3686">
        <f t="shared" si="701"/>
        <v>49.614867756894157</v>
      </c>
      <c r="S3686">
        <f>VLOOKUP(A3686,'SVXY-IV'!A$1:G$5000,4,0)</f>
        <v>49.46942233</v>
      </c>
      <c r="T3686">
        <f t="shared" si="715"/>
        <v>2.940107647182888E-3</v>
      </c>
      <c r="U3686" s="2">
        <f t="shared" si="705"/>
        <v>20.070202010034432</v>
      </c>
      <c r="V3686">
        <f>VLOOKUP(A3686,'VXZ-IV'!A$1:C$4500,3,0)</f>
        <v>20.07</v>
      </c>
      <c r="W3686" s="10">
        <f t="shared" si="716"/>
        <v>1.0065273265080776E-5</v>
      </c>
      <c r="X3686">
        <f t="shared" si="702"/>
        <v>67.834955004786792</v>
      </c>
      <c r="AB3686">
        <f t="shared" si="717"/>
        <v>29.705744090987441</v>
      </c>
      <c r="AC3686">
        <f>VLOOKUP(A3686,'VIXY-IV'!A$1:E$2000,4,0)</f>
        <v>29.804481429999999</v>
      </c>
      <c r="AD3686" s="10">
        <f t="shared" si="711"/>
        <v>-3.3128353279507916E-3</v>
      </c>
      <c r="AG3686">
        <f>AG3685*(1-(AG$1+AG$5))^($A3686-$A3685)*(1+2*(E3686/E3685-1))</f>
        <v>9.1755996073845765</v>
      </c>
      <c r="AK3686">
        <f t="shared" si="706"/>
        <v>11.296268059914906</v>
      </c>
    </row>
    <row r="3687" spans="1:37" x14ac:dyDescent="0.25">
      <c r="A3687" s="1">
        <v>43410</v>
      </c>
      <c r="B3687">
        <v>19.91</v>
      </c>
      <c r="C3687">
        <v>19.579999999999998</v>
      </c>
      <c r="D3687">
        <v>59.273899999999998</v>
      </c>
      <c r="E3687">
        <v>51.311199999999999</v>
      </c>
      <c r="F3687">
        <v>12057.180861999999</v>
      </c>
      <c r="G3687">
        <v>10439.746637</v>
      </c>
      <c r="H3687">
        <f>(1/(1-91/360*VLOOKUP($A3687,Tbills!$B$4:$C$974,2,1)/100))^((1)/91)-1</f>
        <v>6.4217121713339154E-5</v>
      </c>
      <c r="I3687" s="2">
        <f t="shared" si="704"/>
        <v>34.903025750678111</v>
      </c>
      <c r="J3687">
        <f>VLOOKUP(A3687,'VXX-IV'!A$1:C$4500,3,0)</f>
        <v>34.909999999999997</v>
      </c>
      <c r="K3687" s="10">
        <f t="shared" si="713"/>
        <v>-1.9977798114823031E-4</v>
      </c>
      <c r="L3687">
        <f t="shared" si="699"/>
        <v>41.994422166342268</v>
      </c>
      <c r="O3687">
        <f t="shared" si="700"/>
        <v>53.75553643414883</v>
      </c>
      <c r="P3687">
        <f>VLOOKUP(A3687,'UVXY-IV'!A$1:G$5000,4,0)</f>
        <v>53.835161749999997</v>
      </c>
      <c r="Q3687">
        <f t="shared" si="714"/>
        <v>-1.4790577990817511E-3</v>
      </c>
      <c r="R3687">
        <f t="shared" si="701"/>
        <v>50.50669174720192</v>
      </c>
      <c r="S3687">
        <f>VLOOKUP(A3687,'SVXY-IV'!A$1:G$5000,4,0)</f>
        <v>50.359142009999999</v>
      </c>
      <c r="T3687">
        <f t="shared" si="715"/>
        <v>2.9299493858061521E-3</v>
      </c>
      <c r="U3687" s="2">
        <f t="shared" si="705"/>
        <v>19.585954225050635</v>
      </c>
      <c r="V3687">
        <f>VLOOKUP(A3687,'VXZ-IV'!A$1:C$4500,3,0)</f>
        <v>19.59</v>
      </c>
      <c r="W3687" s="10">
        <f t="shared" si="716"/>
        <v>-2.0652245785424128E-4</v>
      </c>
      <c r="X3687">
        <f t="shared" si="702"/>
        <v>69.476290175954716</v>
      </c>
      <c r="AB3687">
        <f t="shared" si="717"/>
        <v>28.634984495711208</v>
      </c>
      <c r="AC3687">
        <f>VLOOKUP(A3687,'VIXY-IV'!A$1:E$2000,4,0)</f>
        <v>28.731229339999999</v>
      </c>
      <c r="AD3687" s="10">
        <f t="shared" si="711"/>
        <v>-3.3498338393337379E-3</v>
      </c>
      <c r="AG3687">
        <f>AG3686*(1-(AG$1+AG$5))^($A3687-$A3686)*(1+2*(E3687/E3686-1))</f>
        <v>8.5139004400000626</v>
      </c>
      <c r="AK3687">
        <f t="shared" si="706"/>
        <v>11.702862034432933</v>
      </c>
    </row>
    <row r="3688" spans="1:37" x14ac:dyDescent="0.25">
      <c r="A3688" s="1">
        <v>43411</v>
      </c>
      <c r="B3688">
        <v>16.36</v>
      </c>
      <c r="C3688">
        <v>17.62</v>
      </c>
      <c r="D3688">
        <v>54.828499999999998</v>
      </c>
      <c r="E3688">
        <v>47.459699999999998</v>
      </c>
      <c r="F3688">
        <v>11647.669266999999</v>
      </c>
      <c r="G3688">
        <v>10084.499368999999</v>
      </c>
      <c r="H3688">
        <f>(1/(1-91/360*VLOOKUP($A3688,Tbills!$B$4:$C$974,2,1)/100))^((1)/91)-1</f>
        <v>6.4217121713339154E-5</v>
      </c>
      <c r="I3688" s="2">
        <f t="shared" si="704"/>
        <v>32.28459549689596</v>
      </c>
      <c r="J3688">
        <f>VLOOKUP(A3688,'VXX-IV'!A$1:C$4500,3,0)</f>
        <v>32.29</v>
      </c>
      <c r="K3688" s="10">
        <f t="shared" si="713"/>
        <v>-1.673738960681348E-4</v>
      </c>
      <c r="L3688">
        <f t="shared" si="699"/>
        <v>35.690764915979884</v>
      </c>
      <c r="O3688">
        <f t="shared" si="700"/>
        <v>47.701465255430008</v>
      </c>
      <c r="P3688">
        <f>VLOOKUP(A3688,'UVXY-IV'!A$1:G$5000,4,0)</f>
        <v>47.800616759999997</v>
      </c>
      <c r="Q3688">
        <f t="shared" si="714"/>
        <v>-2.0742724945959079E-3</v>
      </c>
      <c r="R3688">
        <f t="shared" si="701"/>
        <v>52.399879046162226</v>
      </c>
      <c r="S3688">
        <f>VLOOKUP(A3688,'SVXY-IV'!A$1:G$5000,4,0)</f>
        <v>52.270023760000001</v>
      </c>
      <c r="T3688">
        <f t="shared" si="715"/>
        <v>2.4843165704011572E-3</v>
      </c>
      <c r="U3688" s="2">
        <f t="shared" si="705"/>
        <v>18.920273077395596</v>
      </c>
      <c r="V3688">
        <f>VLOOKUP(A3688,'VXZ-IV'!A$1:C$4500,3,0)</f>
        <v>18.920000000000002</v>
      </c>
      <c r="W3688" s="10">
        <f t="shared" si="716"/>
        <v>1.4433266151803181E-5</v>
      </c>
      <c r="X3688">
        <f t="shared" si="702"/>
        <v>71.842409407055939</v>
      </c>
      <c r="AB3688">
        <f t="shared" si="717"/>
        <v>26.485497398643435</v>
      </c>
      <c r="AC3688">
        <f>VLOOKUP(A3688,'VIXY-IV'!A$1:E$2000,4,0)</f>
        <v>26.58280263</v>
      </c>
      <c r="AD3688" s="10">
        <f t="shared" si="711"/>
        <v>-3.6604579551273719E-3</v>
      </c>
      <c r="AG3688">
        <f>AG3687*(1-(AG$1+AG$5))^($A3688-$A3687)*(1+2*(E3688/E3687-1))</f>
        <v>7.2355228815401311</v>
      </c>
      <c r="AK3688">
        <f t="shared" si="706"/>
        <v>12.580711429480891</v>
      </c>
    </row>
    <row r="3689" spans="1:37" x14ac:dyDescent="0.25">
      <c r="A3689" s="1">
        <v>43412</v>
      </c>
      <c r="B3689">
        <v>16.72</v>
      </c>
      <c r="C3689">
        <v>17.68</v>
      </c>
      <c r="D3689">
        <v>55.109099999999998</v>
      </c>
      <c r="E3689">
        <v>47.699599999999997</v>
      </c>
      <c r="F3689">
        <v>11666.265079000001</v>
      </c>
      <c r="G3689">
        <v>10099.951940999999</v>
      </c>
      <c r="H3689">
        <f>(1/(1-91/360*VLOOKUP($A3689,Tbills!$B$4:$C$974,2,1)/100))^((1)/91)-1</f>
        <v>6.4636191626554762E-5</v>
      </c>
      <c r="I3689" s="2">
        <f t="shared" si="704"/>
        <v>32.449029593635792</v>
      </c>
      <c r="J3689">
        <f>VLOOKUP(A3689,'VXX-IV'!A$1:C$4500,3,0)</f>
        <v>32.46</v>
      </c>
      <c r="K3689" s="10">
        <f t="shared" si="713"/>
        <v>-3.3796692434406861E-4</v>
      </c>
      <c r="L3689">
        <f t="shared" si="699"/>
        <v>36.052285846478327</v>
      </c>
      <c r="O3689">
        <f t="shared" si="700"/>
        <v>48.061528711102774</v>
      </c>
      <c r="P3689">
        <f>VLOOKUP(A3689,'UVXY-IV'!A$1:G$5000,4,0)</f>
        <v>48.161012900000003</v>
      </c>
      <c r="Q3689">
        <f t="shared" si="714"/>
        <v>-2.0656581518290196E-3</v>
      </c>
      <c r="R3689">
        <f t="shared" si="701"/>
        <v>52.265080425939836</v>
      </c>
      <c r="S3689">
        <f>VLOOKUP(A3689,'SVXY-IV'!A$1:G$5000,4,0)</f>
        <v>52.136402330000003</v>
      </c>
      <c r="T3689">
        <f t="shared" si="715"/>
        <v>2.4681046291870068E-3</v>
      </c>
      <c r="U3689" s="2">
        <f t="shared" si="705"/>
        <v>18.950017713506067</v>
      </c>
      <c r="V3689">
        <f>VLOOKUP(A3689,'VXZ-IV'!A$1:C$4500,3,0)</f>
        <v>18.95</v>
      </c>
      <c r="W3689" s="10">
        <f t="shared" si="716"/>
        <v>9.3474966056383835E-7</v>
      </c>
      <c r="X3689">
        <f t="shared" si="702"/>
        <v>71.734308007094299</v>
      </c>
      <c r="AB3689">
        <f t="shared" si="717"/>
        <v>26.619276407774354</v>
      </c>
      <c r="AC3689">
        <f>VLOOKUP(A3689,'VIXY-IV'!A$1:E$2000,4,0)</f>
        <v>26.718034790000001</v>
      </c>
      <c r="AD3689" s="10">
        <f t="shared" si="711"/>
        <v>-3.696319096889944E-3</v>
      </c>
      <c r="AG3689">
        <f>AG3688*(1-(AG$1+AG$5))^($A3689-$A3688)*(1+2*(E3689/E3688-1))</f>
        <v>7.3084250474631407</v>
      </c>
      <c r="AK3689">
        <f t="shared" si="706"/>
        <v>12.516535272482756</v>
      </c>
    </row>
    <row r="3690" spans="1:37" x14ac:dyDescent="0.25">
      <c r="A3690" s="1">
        <v>43413</v>
      </c>
      <c r="B3690">
        <v>17.36</v>
      </c>
      <c r="C3690">
        <v>18.46</v>
      </c>
      <c r="D3690">
        <v>56.722999999999999</v>
      </c>
      <c r="E3690">
        <v>49.093400000000003</v>
      </c>
      <c r="F3690">
        <v>11867.906472000001</v>
      </c>
      <c r="G3690">
        <v>10273.868130999999</v>
      </c>
      <c r="H3690">
        <f>(1/(1-91/360*VLOOKUP($A3690,Tbills!$B$4:$C$974,2,1)/100))^((1)/91)-1</f>
        <v>6.4636191626554762E-5</v>
      </c>
      <c r="I3690" s="2">
        <f t="shared" si="704"/>
        <v>33.398502699236374</v>
      </c>
      <c r="J3690">
        <f>VLOOKUP(A3690,'VXX-IV'!A$1:C$4500,3,0)</f>
        <v>33.409999999999997</v>
      </c>
      <c r="K3690" s="10">
        <f t="shared" si="713"/>
        <v>-3.4412752959056547E-4</v>
      </c>
      <c r="L3690">
        <f t="shared" si="699"/>
        <v>38.159949629806427</v>
      </c>
      <c r="O3690">
        <f t="shared" si="700"/>
        <v>50.16640165184107</v>
      </c>
      <c r="P3690">
        <f>VLOOKUP(A3690,'UVXY-IV'!A$1:G$5000,4,0)</f>
        <v>50.271435310000001</v>
      </c>
      <c r="Q3690">
        <f t="shared" si="714"/>
        <v>-2.0893308001102007E-3</v>
      </c>
      <c r="R3690">
        <f t="shared" si="701"/>
        <v>51.49914976142805</v>
      </c>
      <c r="S3690">
        <f>VLOOKUP(A3690,'SVXY-IV'!A$1:G$5000,4,0)</f>
        <v>51.372787019999997</v>
      </c>
      <c r="T3690">
        <f t="shared" si="715"/>
        <v>2.4597213575128229E-3</v>
      </c>
      <c r="U3690" s="2">
        <f t="shared" si="705"/>
        <v>19.27708247266434</v>
      </c>
      <c r="V3690">
        <f>VLOOKUP(A3690,'VXZ-IV'!A$1:C$4500,3,0)</f>
        <v>19.28</v>
      </c>
      <c r="W3690" s="10">
        <f t="shared" si="716"/>
        <v>-1.5132403193263144E-4</v>
      </c>
      <c r="X3690">
        <f t="shared" si="702"/>
        <v>70.501027902369202</v>
      </c>
      <c r="AB3690">
        <f t="shared" si="717"/>
        <v>27.396998327129552</v>
      </c>
      <c r="AC3690">
        <f>VLOOKUP(A3690,'VIXY-IV'!A$1:E$2000,4,0)</f>
        <v>27.49969085</v>
      </c>
      <c r="AD3690" s="10">
        <f t="shared" si="711"/>
        <v>-3.7343155394217176E-3</v>
      </c>
      <c r="AG3690">
        <f>AG3689*(1-(AG$1+AG$5))^($A3690-$A3689)*(1+2*(E3690/E3689-1))</f>
        <v>7.735274150540695</v>
      </c>
      <c r="AK3690">
        <f t="shared" si="706"/>
        <v>12.150231542876774</v>
      </c>
    </row>
    <row r="3691" spans="1:37" x14ac:dyDescent="0.25">
      <c r="A3691" s="1">
        <v>43416</v>
      </c>
      <c r="B3691">
        <v>20.45</v>
      </c>
      <c r="C3691">
        <v>20.23</v>
      </c>
      <c r="D3691">
        <v>61.060899999999997</v>
      </c>
      <c r="E3691">
        <v>52.838299999999997</v>
      </c>
      <c r="F3691">
        <v>12263.301702999999</v>
      </c>
      <c r="G3691">
        <v>10614.163516000001</v>
      </c>
      <c r="H3691">
        <f>(1/(1-91/360*VLOOKUP($A3691,Tbills!$B$4:$C$974,2,1)/100))^((1)/91)-1</f>
        <v>6.4636191626554762E-5</v>
      </c>
      <c r="I3691" s="2">
        <f t="shared" si="704"/>
        <v>35.950028344672312</v>
      </c>
      <c r="J3691">
        <f>VLOOKUP(A3691,'VXX-IV'!A$1:C$4500,3,0)</f>
        <v>35.96</v>
      </c>
      <c r="K3691" s="10">
        <f t="shared" si="713"/>
        <v>-2.7729853525271242E-4</v>
      </c>
      <c r="L3691">
        <f t="shared" si="699"/>
        <v>43.984281582111258</v>
      </c>
      <c r="O3691">
        <f t="shared" si="700"/>
        <v>55.900874589081418</v>
      </c>
      <c r="P3691">
        <f>VLOOKUP(A3691,'UVXY-IV'!A$1:G$5000,4,0)</f>
        <v>56.021193410000002</v>
      </c>
      <c r="Q3691">
        <f t="shared" si="714"/>
        <v>-2.1477375542147126E-3</v>
      </c>
      <c r="R3691">
        <f t="shared" si="701"/>
        <v>49.528225658069701</v>
      </c>
      <c r="S3691">
        <f>VLOOKUP(A3691,'SVXY-IV'!A$1:G$5000,4,0)</f>
        <v>49.411976340000002</v>
      </c>
      <c r="T3691">
        <f t="shared" si="715"/>
        <v>2.3526546938701376E-3</v>
      </c>
      <c r="U3691" s="2">
        <f t="shared" si="705"/>
        <v>19.917867268647392</v>
      </c>
      <c r="V3691">
        <f>VLOOKUP(A3691,'VXZ-IV'!A$1:C$4500,3,0)</f>
        <v>19.920000000000002</v>
      </c>
      <c r="W3691" s="10">
        <f t="shared" si="716"/>
        <v>-1.0706482693823016E-4</v>
      </c>
      <c r="X3691">
        <f t="shared" si="702"/>
        <v>68.171517671166569</v>
      </c>
      <c r="AB3691">
        <f t="shared" si="717"/>
        <v>29.486539061966418</v>
      </c>
      <c r="AC3691">
        <f>VLOOKUP(A3691,'VIXY-IV'!A$1:E$2000,4,0)</f>
        <v>29.60037801</v>
      </c>
      <c r="AD3691" s="10">
        <f t="shared" si="711"/>
        <v>-3.8458612925524882E-3</v>
      </c>
      <c r="AG3691">
        <f>AG3690*(1-(AG$1+AG$5))^($A3691-$A3690)*(1+2*(E3691/E3690-1))</f>
        <v>8.9144837695703405</v>
      </c>
      <c r="AK3691">
        <f t="shared" si="706"/>
        <v>11.221830030040785</v>
      </c>
    </row>
    <row r="3692" spans="1:37" x14ac:dyDescent="0.25">
      <c r="A3692" s="1">
        <v>43417</v>
      </c>
      <c r="B3692">
        <v>20.02</v>
      </c>
      <c r="C3692">
        <v>20.27</v>
      </c>
      <c r="D3692">
        <v>61.439</v>
      </c>
      <c r="E3692">
        <v>53.162100000000002</v>
      </c>
      <c r="F3692">
        <v>12367.299175</v>
      </c>
      <c r="G3692">
        <v>10703.489608</v>
      </c>
      <c r="H3692">
        <f>(1/(1-91/360*VLOOKUP($A3692,Tbills!$B$4:$C$974,2,1)/100))^((1)/91)-1</f>
        <v>6.4636191626554762E-5</v>
      </c>
      <c r="I3692" s="2">
        <f t="shared" si="704"/>
        <v>36.171755324139724</v>
      </c>
      <c r="J3692">
        <f>VLOOKUP(A3692,'VXX-IV'!A$1:C$4500,3,0)</f>
        <v>36.18</v>
      </c>
      <c r="K3692" s="10">
        <f t="shared" si="713"/>
        <v>-2.278793770115195E-4</v>
      </c>
      <c r="L3692">
        <f t="shared" si="699"/>
        <v>44.524229541423992</v>
      </c>
      <c r="O3692">
        <f t="shared" si="700"/>
        <v>56.412825275396308</v>
      </c>
      <c r="P3692">
        <f>VLOOKUP(A3692,'UVXY-IV'!A$1:G$5000,4,0)</f>
        <v>56.53264583</v>
      </c>
      <c r="Q3692">
        <f t="shared" si="714"/>
        <v>-2.1194931325876354E-3</v>
      </c>
      <c r="R3692">
        <f t="shared" si="701"/>
        <v>49.374235854997721</v>
      </c>
      <c r="S3692">
        <f>VLOOKUP(A3692,'SVXY-IV'!A$1:G$5000,4,0)</f>
        <v>49.258356620000001</v>
      </c>
      <c r="T3692">
        <f t="shared" si="715"/>
        <v>2.352478705119232E-3</v>
      </c>
      <c r="U3692" s="2">
        <f t="shared" si="705"/>
        <v>20.086288586609232</v>
      </c>
      <c r="V3692">
        <f>VLOOKUP(A3692,'VXZ-IV'!A$1:C$4500,3,0)</f>
        <v>20.09</v>
      </c>
      <c r="W3692" s="10">
        <f t="shared" si="716"/>
        <v>-1.847393424971866E-4</v>
      </c>
      <c r="X3692">
        <f t="shared" si="702"/>
        <v>67.599672643917671</v>
      </c>
      <c r="AB3692">
        <f t="shared" si="717"/>
        <v>29.667124662423038</v>
      </c>
      <c r="AC3692">
        <f>VLOOKUP(A3692,'VIXY-IV'!A$1:E$2000,4,0)</f>
        <v>29.782048700000001</v>
      </c>
      <c r="AD3692" s="10">
        <f t="shared" si="711"/>
        <v>-3.8588358623213859E-3</v>
      </c>
      <c r="AG3692">
        <f>AG3691*(1-(AG$1+AG$5))^($A3692-$A3691)*(1+2*(E3692/E3691-1))</f>
        <v>9.02343792232897</v>
      </c>
      <c r="AK3692">
        <f t="shared" si="706"/>
        <v>11.152541733055745</v>
      </c>
    </row>
    <row r="3693" spans="1:37" x14ac:dyDescent="0.25">
      <c r="A3693" s="1">
        <v>43418</v>
      </c>
      <c r="B3693">
        <v>21.25</v>
      </c>
      <c r="C3693">
        <v>21.22</v>
      </c>
      <c r="D3693">
        <v>63.219099999999997</v>
      </c>
      <c r="E3693">
        <v>54.698999999999998</v>
      </c>
      <c r="F3693">
        <v>12618.558954</v>
      </c>
      <c r="G3693">
        <v>10920.254829</v>
      </c>
      <c r="H3693">
        <f>(1/(1-91/360*VLOOKUP($A3693,Tbills!$B$4:$C$974,2,1)/100))^((1)/91)-1</f>
        <v>6.4636191626554762E-5</v>
      </c>
      <c r="I3693" s="2">
        <f t="shared" si="704"/>
        <v>37.218868438690869</v>
      </c>
      <c r="J3693">
        <f>VLOOKUP(A3693,'VXX-IV'!A$1:C$4500,3,0)</f>
        <v>37.229999999999997</v>
      </c>
      <c r="K3693" s="10">
        <f t="shared" si="713"/>
        <v>-2.9899439455083332E-4</v>
      </c>
      <c r="L3693">
        <f t="shared" si="699"/>
        <v>47.099508331196162</v>
      </c>
      <c r="O3693">
        <f t="shared" si="700"/>
        <v>58.85715800846156</v>
      </c>
      <c r="P3693">
        <f>VLOOKUP(A3693,'UVXY-IV'!A$1:G$5000,4,0)</f>
        <v>58.983291950000002</v>
      </c>
      <c r="Q3693">
        <f t="shared" si="714"/>
        <v>-2.1384690031435172E-3</v>
      </c>
      <c r="R3693">
        <f t="shared" si="701"/>
        <v>48.658339127135342</v>
      </c>
      <c r="S3693">
        <f>VLOOKUP(A3693,'SVXY-IV'!A$1:G$5000,4,0)</f>
        <v>48.545985250000001</v>
      </c>
      <c r="T3693">
        <f t="shared" si="715"/>
        <v>2.3143804077050412E-3</v>
      </c>
      <c r="U3693" s="2">
        <f t="shared" si="705"/>
        <v>20.493871204441412</v>
      </c>
      <c r="V3693">
        <f>VLOOKUP(A3693,'VXZ-IV'!A$1:C$4500,3,0)</f>
        <v>20.5</v>
      </c>
      <c r="W3693" s="10">
        <f t="shared" si="716"/>
        <v>-2.9896563700426704E-4</v>
      </c>
      <c r="X3693">
        <f t="shared" si="702"/>
        <v>66.232487031297978</v>
      </c>
      <c r="AB3693">
        <f t="shared" si="717"/>
        <v>30.524677143400311</v>
      </c>
      <c r="AC3693">
        <f>VLOOKUP(A3693,'VIXY-IV'!A$1:E$2000,4,0)</f>
        <v>30.64433652</v>
      </c>
      <c r="AD3693" s="10">
        <f t="shared" si="711"/>
        <v>-3.9047794858143581E-3</v>
      </c>
      <c r="AG3693">
        <f>AG3692*(1-(AG$1+AG$5))^($A3693-$A3692)*(1+2*(E3693/E3692-1))</f>
        <v>9.5448459068505578</v>
      </c>
      <c r="AK3693">
        <f t="shared" si="706"/>
        <v>10.829620756546046</v>
      </c>
    </row>
    <row r="3694" spans="1:37" x14ac:dyDescent="0.25">
      <c r="A3694" s="1">
        <v>43419</v>
      </c>
      <c r="B3694">
        <v>19.98</v>
      </c>
      <c r="C3694">
        <v>20.309999999999999</v>
      </c>
      <c r="D3694">
        <v>61.994100000000003</v>
      </c>
      <c r="E3694">
        <v>53.6355</v>
      </c>
      <c r="F3694">
        <v>12558.589012</v>
      </c>
      <c r="G3694">
        <v>10867.650266000001</v>
      </c>
      <c r="H3694">
        <f>(1/(1-91/360*VLOOKUP($A3694,Tbills!$B$4:$C$974,2,1)/100))^((1)/91)-1</f>
        <v>6.5195124045125397E-5</v>
      </c>
      <c r="I3694" s="2">
        <f t="shared" si="704"/>
        <v>36.496786421476187</v>
      </c>
      <c r="J3694">
        <f>VLOOKUP(A3694,'VXX-IV'!A$1:C$4500,3,0)</f>
        <v>36.51</v>
      </c>
      <c r="K3694" s="10">
        <f t="shared" si="713"/>
        <v>-3.6191669470864163E-4</v>
      </c>
      <c r="L3694">
        <f t="shared" si="699"/>
        <v>45.268923538885574</v>
      </c>
      <c r="O3694">
        <f t="shared" si="700"/>
        <v>57.138713291226189</v>
      </c>
      <c r="P3694">
        <f>VLOOKUP(A3694,'UVXY-IV'!A$1:G$5000,4,0)</f>
        <v>57.2628317</v>
      </c>
      <c r="Q3694">
        <f t="shared" si="714"/>
        <v>-2.167521323850452E-3</v>
      </c>
      <c r="R3694">
        <f t="shared" si="701"/>
        <v>49.129144534409569</v>
      </c>
      <c r="S3694">
        <f>VLOOKUP(A3694,'SVXY-IV'!A$1:G$5000,4,0)</f>
        <v>49.017981390000003</v>
      </c>
      <c r="T3694">
        <f t="shared" si="715"/>
        <v>2.2678033908642981E-3</v>
      </c>
      <c r="U3694" s="2">
        <f t="shared" si="705"/>
        <v>20.39597635215587</v>
      </c>
      <c r="V3694">
        <f>VLOOKUP(A3694,'VXZ-IV'!A$1:C$4500,3,0)</f>
        <v>20.399999999999999</v>
      </c>
      <c r="W3694" s="10">
        <f t="shared" si="716"/>
        <v>-1.9723763941803529E-4</v>
      </c>
      <c r="X3694">
        <f t="shared" si="702"/>
        <v>66.553416545212158</v>
      </c>
      <c r="AB3694">
        <f t="shared" si="717"/>
        <v>29.931080154423103</v>
      </c>
      <c r="AC3694">
        <f>VLOOKUP(A3694,'VIXY-IV'!A$1:E$2000,4,0)</f>
        <v>30.04765888</v>
      </c>
      <c r="AD3694" s="10">
        <f t="shared" si="711"/>
        <v>-3.8797939647302604E-3</v>
      </c>
      <c r="AG3694">
        <f>AG3693*(1-(AG$1+AG$5))^($A3694-$A3693)*(1+2*(E3694/E3693-1))</f>
        <v>9.173380305382155</v>
      </c>
      <c r="AK3694">
        <f t="shared" si="706"/>
        <v>11.039664366912701</v>
      </c>
    </row>
    <row r="3695" spans="1:37" x14ac:dyDescent="0.25">
      <c r="A3695" s="1">
        <v>43420</v>
      </c>
      <c r="B3695">
        <v>18.14</v>
      </c>
      <c r="C3695">
        <v>19.350000000000001</v>
      </c>
      <c r="D3695">
        <v>59.292499999999997</v>
      </c>
      <c r="E3695">
        <v>51.294600000000003</v>
      </c>
      <c r="F3695">
        <v>12238.158266</v>
      </c>
      <c r="G3695">
        <v>10589.655081999999</v>
      </c>
      <c r="H3695">
        <f>(1/(1-91/360*VLOOKUP($A3695,Tbills!$B$4:$C$974,2,1)/100))^((1)/91)-1</f>
        <v>6.5195124045125397E-5</v>
      </c>
      <c r="I3695" s="2">
        <f t="shared" si="704"/>
        <v>34.905465894600411</v>
      </c>
      <c r="J3695">
        <f>VLOOKUP(A3695,'VXX-IV'!A$1:C$4500,3,0)</f>
        <v>34.92</v>
      </c>
      <c r="K3695" s="10">
        <f t="shared" si="713"/>
        <v>-4.1621149483361819E-4</v>
      </c>
      <c r="L3695">
        <f t="shared" si="699"/>
        <v>41.318261243451893</v>
      </c>
      <c r="O3695">
        <f t="shared" si="700"/>
        <v>53.396219331371128</v>
      </c>
      <c r="P3695">
        <f>VLOOKUP(A3695,'UVXY-IV'!A$1:G$5000,4,0)</f>
        <v>53.51384857</v>
      </c>
      <c r="Q3695">
        <f t="shared" si="714"/>
        <v>-2.1981083732933726E-3</v>
      </c>
      <c r="R3695">
        <f t="shared" si="701"/>
        <v>50.198986119327323</v>
      </c>
      <c r="S3695">
        <f>VLOOKUP(A3695,'SVXY-IV'!A$1:G$5000,4,0)</f>
        <v>50.086146319999997</v>
      </c>
      <c r="T3695">
        <f t="shared" si="715"/>
        <v>2.252914380882709E-3</v>
      </c>
      <c r="U3695" s="2">
        <f t="shared" si="705"/>
        <v>19.875091062203548</v>
      </c>
      <c r="V3695">
        <f>VLOOKUP(A3695,'VXZ-IV'!A$1:C$4500,3,0)</f>
        <v>19.88</v>
      </c>
      <c r="W3695" s="10">
        <f t="shared" si="716"/>
        <v>-2.4692846058604889E-4</v>
      </c>
      <c r="X3695">
        <f t="shared" si="702"/>
        <v>68.257782584563984</v>
      </c>
      <c r="AB3695">
        <f t="shared" si="717"/>
        <v>28.624642268911444</v>
      </c>
      <c r="AC3695">
        <f>VLOOKUP(A3695,'VIXY-IV'!A$1:E$2000,4,0)</f>
        <v>28.736935809999999</v>
      </c>
      <c r="AD3695" s="10">
        <f t="shared" si="711"/>
        <v>-3.9076379552436258E-3</v>
      </c>
      <c r="AG3695">
        <f>AG3694*(1-(AG$1+AG$5))^($A3695-$A3694)*(1+2*(E3695/E3694-1))</f>
        <v>8.3723611112261622</v>
      </c>
      <c r="AK3695">
        <f t="shared" si="706"/>
        <v>11.520949496849806</v>
      </c>
    </row>
    <row r="3696" spans="1:37" x14ac:dyDescent="0.25">
      <c r="A3696" s="1">
        <v>43423</v>
      </c>
      <c r="B3696">
        <v>20.100000000000001</v>
      </c>
      <c r="C3696">
        <v>20.64</v>
      </c>
      <c r="D3696">
        <v>62.857599999999998</v>
      </c>
      <c r="E3696">
        <v>54.368699999999997</v>
      </c>
      <c r="F3696">
        <v>12646.448799</v>
      </c>
      <c r="G3696">
        <v>10940.876786999999</v>
      </c>
      <c r="H3696">
        <f>(1/(1-91/360*VLOOKUP($A3696,Tbills!$B$4:$C$974,2,1)/100))^((1)/91)-1</f>
        <v>6.5195124045125397E-5</v>
      </c>
      <c r="I3696" s="2">
        <f t="shared" si="704"/>
        <v>37.001531710211303</v>
      </c>
      <c r="J3696">
        <f>VLOOKUP(A3696,'VXX-IV'!A$1:C$4500,3,0)</f>
        <v>37.01</v>
      </c>
      <c r="K3696" s="10">
        <f t="shared" si="713"/>
        <v>-2.2881085621984099E-4</v>
      </c>
      <c r="L3696">
        <f t="shared" si="699"/>
        <v>46.27346645190454</v>
      </c>
      <c r="O3696">
        <f t="shared" si="700"/>
        <v>58.19041209176229</v>
      </c>
      <c r="P3696">
        <f>VLOOKUP(A3696,'UVXY-IV'!A$1:G$5000,4,0)</f>
        <v>58.31918237</v>
      </c>
      <c r="Q3696">
        <f t="shared" si="714"/>
        <v>-2.2080261245903676E-3</v>
      </c>
      <c r="R3696">
        <f t="shared" si="701"/>
        <v>48.688162833164697</v>
      </c>
      <c r="S3696">
        <f>VLOOKUP(A3696,'SVXY-IV'!A$1:G$5000,4,0)</f>
        <v>48.583599200000002</v>
      </c>
      <c r="T3696">
        <f t="shared" si="715"/>
        <v>2.1522413918788619E-3</v>
      </c>
      <c r="U3696" s="2">
        <f t="shared" si="705"/>
        <v>20.536663287413401</v>
      </c>
      <c r="V3696">
        <f>VLOOKUP(A3696,'VXZ-IV'!A$1:C$4500,3,0)</f>
        <v>20.54</v>
      </c>
      <c r="W3696" s="10">
        <f t="shared" si="716"/>
        <v>-1.6244949301846834E-4</v>
      </c>
      <c r="X3696">
        <f t="shared" si="702"/>
        <v>65.999496409550574</v>
      </c>
      <c r="AB3696">
        <f t="shared" si="717"/>
        <v>30.339782356120914</v>
      </c>
      <c r="AC3696">
        <f>VLOOKUP(A3696,'VIXY-IV'!A$1:E$2000,4,0)</f>
        <v>30.462925169999998</v>
      </c>
      <c r="AD3696" s="10">
        <f t="shared" si="711"/>
        <v>-4.0423830998460586E-3</v>
      </c>
      <c r="AG3696">
        <f>AG3695*(1-(AG$1+AG$5))^($A3696-$A3695)*(1+2*(E3696/E3695-1))</f>
        <v>9.3749292565544113</v>
      </c>
      <c r="AK3696">
        <f t="shared" si="706"/>
        <v>10.828982477691683</v>
      </c>
    </row>
    <row r="3697" spans="1:37" x14ac:dyDescent="0.25">
      <c r="A3697" s="1">
        <v>43424</v>
      </c>
      <c r="B3697">
        <v>22.48</v>
      </c>
      <c r="C3697">
        <v>22.27</v>
      </c>
      <c r="D3697">
        <v>66.419899999999998</v>
      </c>
      <c r="E3697">
        <v>57.446300000000001</v>
      </c>
      <c r="F3697">
        <v>13123.131659999999</v>
      </c>
      <c r="G3697">
        <v>11352.558195</v>
      </c>
      <c r="H3697">
        <f>(1/(1-91/360*VLOOKUP($A3697,Tbills!$B$4:$C$974,2,1)/100))^((1)/91)-1</f>
        <v>6.5195124045125397E-5</v>
      </c>
      <c r="I3697" s="2">
        <f t="shared" si="704"/>
        <v>39.097549223491093</v>
      </c>
      <c r="J3697">
        <f>VLOOKUP(A3697,'VXX-IV'!A$1:C$4500,3,0)</f>
        <v>39.11</v>
      </c>
      <c r="K3697" s="10">
        <f t="shared" si="713"/>
        <v>-3.1835276166980453E-4</v>
      </c>
      <c r="L3697">
        <f t="shared" si="699"/>
        <v>51.51321698329501</v>
      </c>
      <c r="O3697">
        <f t="shared" si="700"/>
        <v>63.129182971056338</v>
      </c>
      <c r="P3697">
        <f>VLOOKUP(A3697,'UVXY-IV'!A$1:G$5000,4,0)</f>
        <v>63.26884475</v>
      </c>
      <c r="Q3697">
        <f t="shared" si="714"/>
        <v>-2.207433682336335E-3</v>
      </c>
      <c r="R3697">
        <f t="shared" si="701"/>
        <v>47.308000679483634</v>
      </c>
      <c r="S3697">
        <f>VLOOKUP(A3697,'SVXY-IV'!A$1:G$5000,4,0)</f>
        <v>47.207430500000001</v>
      </c>
      <c r="T3697">
        <f t="shared" si="715"/>
        <v>2.1303887633459251E-3</v>
      </c>
      <c r="U3697" s="2">
        <f t="shared" si="705"/>
        <v>21.31023253730697</v>
      </c>
      <c r="V3697">
        <f>VLOOKUP(A3697,'VXZ-IV'!A$1:C$4500,3,0)</f>
        <v>21.31</v>
      </c>
      <c r="W3697" s="10">
        <f t="shared" si="716"/>
        <v>1.0912121397144148E-5</v>
      </c>
      <c r="X3697">
        <f t="shared" si="702"/>
        <v>63.517870556542469</v>
      </c>
      <c r="AB3697">
        <f t="shared" si="717"/>
        <v>32.057078308184913</v>
      </c>
      <c r="AC3697">
        <f>VLOOKUP(A3697,'VIXY-IV'!A$1:E$2000,4,0)</f>
        <v>32.187769240000002</v>
      </c>
      <c r="AD3697" s="10">
        <f t="shared" si="711"/>
        <v>-4.0602668311874313E-3</v>
      </c>
      <c r="AG3697">
        <f>AG3696*(1-(AG$1+AG$5))^($A3697-$A3696)*(1+2*(E3697/E3696-1))</f>
        <v>10.435933910185085</v>
      </c>
      <c r="AK3697">
        <f t="shared" si="706"/>
        <v>10.215520212904799</v>
      </c>
    </row>
    <row r="3698" spans="1:37" x14ac:dyDescent="0.25">
      <c r="A3698" s="1">
        <v>43425</v>
      </c>
      <c r="B3698">
        <v>20.8</v>
      </c>
      <c r="C3698">
        <v>21.32</v>
      </c>
      <c r="D3698">
        <v>65.448700000000002</v>
      </c>
      <c r="E3698">
        <v>56.602499999999999</v>
      </c>
      <c r="F3698">
        <v>13085.806874</v>
      </c>
      <c r="G3698">
        <v>11319.529140000001</v>
      </c>
      <c r="H3698">
        <f>(1/(1-91/360*VLOOKUP($A3698,Tbills!$B$4:$C$974,2,1)/100))^((1)/91)-1</f>
        <v>6.5195124045125397E-5</v>
      </c>
      <c r="I3698" s="2">
        <f t="shared" si="704"/>
        <v>38.52492062112951</v>
      </c>
      <c r="J3698">
        <f>VLOOKUP(A3698,'VXX-IV'!A$1:C$4500,3,0)</f>
        <v>38.54</v>
      </c>
      <c r="K3698" s="10">
        <f t="shared" si="713"/>
        <v>-3.9126566866864998E-4</v>
      </c>
      <c r="L3698">
        <f t="shared" si="699"/>
        <v>50.000912648207937</v>
      </c>
      <c r="O3698">
        <f t="shared" si="700"/>
        <v>61.736192932702942</v>
      </c>
      <c r="P3698">
        <f>VLOOKUP(A3698,'UVXY-IV'!A$1:G$5000,4,0)</f>
        <v>61.873677139999998</v>
      </c>
      <c r="Q3698">
        <f t="shared" si="714"/>
        <v>-2.2220144923014162E-3</v>
      </c>
      <c r="R3698">
        <f t="shared" si="701"/>
        <v>47.65328818559243</v>
      </c>
      <c r="S3698">
        <f>VLOOKUP(A3698,'SVXY-IV'!A$1:G$5000,4,0)</f>
        <v>47.554173659999996</v>
      </c>
      <c r="T3698">
        <f t="shared" si="715"/>
        <v>2.0842445144999555E-3</v>
      </c>
      <c r="U3698" s="2">
        <f t="shared" si="705"/>
        <v>21.249103873162163</v>
      </c>
      <c r="V3698">
        <f>VLOOKUP(A3698,'VXZ-IV'!A$1:C$4500,3,0)</f>
        <v>21.25</v>
      </c>
      <c r="W3698" s="10">
        <f t="shared" si="716"/>
        <v>-4.2170674721786483E-5</v>
      </c>
      <c r="X3698">
        <f t="shared" si="702"/>
        <v>63.704465991070592</v>
      </c>
      <c r="AB3698">
        <f t="shared" si="717"/>
        <v>31.586088911787886</v>
      </c>
      <c r="AC3698">
        <f>VLOOKUP(A3698,'VIXY-IV'!A$1:E$2000,4,0)</f>
        <v>31.71629055</v>
      </c>
      <c r="AD3698" s="10">
        <f t="shared" si="711"/>
        <v>-4.1051975484602821E-3</v>
      </c>
      <c r="AG3698">
        <f>AG3697*(1-(AG$1+AG$5))^($A3698-$A3697)*(1+2*(E3698/E3697-1))</f>
        <v>10.129016126077895</v>
      </c>
      <c r="AK3698">
        <f t="shared" si="706"/>
        <v>10.365088105530429</v>
      </c>
    </row>
    <row r="3699" spans="1:37" x14ac:dyDescent="0.25">
      <c r="A3699" s="1">
        <v>43427</v>
      </c>
      <c r="B3699">
        <v>21.52</v>
      </c>
      <c r="C3699">
        <v>21.75</v>
      </c>
      <c r="D3699">
        <v>66.560500000000005</v>
      </c>
      <c r="E3699">
        <v>57.556699999999999</v>
      </c>
      <c r="F3699">
        <v>13153.851142</v>
      </c>
      <c r="G3699">
        <v>11376.913019</v>
      </c>
      <c r="H3699">
        <f>(1/(1-91/360*VLOOKUP($A3699,Tbills!$B$4:$C$974,2,1)/100))^((1)/91)-1</f>
        <v>6.461474582075688E-5</v>
      </c>
      <c r="I3699" s="2">
        <f t="shared" si="704"/>
        <v>39.177446305543398</v>
      </c>
      <c r="J3699">
        <f>VLOOKUP(A3699,'VXX-IV'!A$1:C$4500,3,0)</f>
        <v>39.19</v>
      </c>
      <c r="K3699" s="10">
        <f t="shared" si="713"/>
        <v>-3.2032902415413123E-4</v>
      </c>
      <c r="L3699">
        <f t="shared" si="699"/>
        <v>51.688741105205999</v>
      </c>
      <c r="O3699">
        <f t="shared" si="700"/>
        <v>63.293041959886629</v>
      </c>
      <c r="P3699">
        <f>VLOOKUP(A3699,'UVXY-IV'!A$1:G$5000,4,0)</f>
        <v>63.431368859999999</v>
      </c>
      <c r="Q3699">
        <f t="shared" si="714"/>
        <v>-2.1807333279953989E-3</v>
      </c>
      <c r="R3699">
        <f t="shared" si="701"/>
        <v>47.247348733281243</v>
      </c>
      <c r="S3699">
        <f>VLOOKUP(A3699,'SVXY-IV'!A$1:G$5000,4,0)</f>
        <v>47.151838580000003</v>
      </c>
      <c r="T3699">
        <f t="shared" si="715"/>
        <v>2.0255870429992662E-3</v>
      </c>
      <c r="U3699" s="2">
        <f t="shared" si="705"/>
        <v>21.358554449619962</v>
      </c>
      <c r="V3699">
        <f>VLOOKUP(A3699,'VXZ-IV'!A$1:C$4500,3,0)</f>
        <v>21.36</v>
      </c>
      <c r="W3699" s="10">
        <f t="shared" si="716"/>
        <v>-6.7675579589754342E-5</v>
      </c>
      <c r="X3699">
        <f t="shared" si="702"/>
        <v>63.385021182111849</v>
      </c>
      <c r="AB3699">
        <f t="shared" si="717"/>
        <v>32.118322450459019</v>
      </c>
      <c r="AC3699">
        <f>VLOOKUP(A3699,'VIXY-IV'!A$1:E$2000,4,0)</f>
        <v>32.25303941</v>
      </c>
      <c r="AD3699" s="10">
        <f t="shared" si="711"/>
        <v>-4.1768764124354707E-3</v>
      </c>
      <c r="AG3699">
        <f>AG3698*(1-(AG$1+AG$5))^($A3699-$A3698)*(1+2*(E3699/E3698-1))</f>
        <v>10.469818591210736</v>
      </c>
      <c r="AK3699">
        <f t="shared" si="706"/>
        <v>10.189405139396762</v>
      </c>
    </row>
    <row r="3700" spans="1:37" x14ac:dyDescent="0.25">
      <c r="A3700" s="1">
        <v>43430</v>
      </c>
      <c r="B3700">
        <v>18.899999999999999</v>
      </c>
      <c r="C3700">
        <v>20.11</v>
      </c>
      <c r="D3700">
        <v>61.672800000000002</v>
      </c>
      <c r="E3700">
        <v>53.319000000000003</v>
      </c>
      <c r="F3700">
        <v>12668.019098000001</v>
      </c>
      <c r="G3700">
        <v>10954.505956999999</v>
      </c>
      <c r="H3700">
        <f>(1/(1-91/360*VLOOKUP($A3700,Tbills!$B$4:$C$974,2,1)/100))^((1)/91)-1</f>
        <v>6.461474582075688E-5</v>
      </c>
      <c r="I3700" s="2">
        <f t="shared" si="704"/>
        <v>36.2978954394071</v>
      </c>
      <c r="J3700">
        <f>VLOOKUP(A3700,'VXX-IV'!A$1:C$4500,3,0)</f>
        <v>36.31</v>
      </c>
      <c r="K3700" s="10">
        <f t="shared" si="713"/>
        <v>-3.3336713282572372E-4</v>
      </c>
      <c r="L3700">
        <f t="shared" si="699"/>
        <v>44.07998256891927</v>
      </c>
      <c r="O3700">
        <f t="shared" si="700"/>
        <v>56.297279737393836</v>
      </c>
      <c r="P3700">
        <f>VLOOKUP(A3700,'UVXY-IV'!A$1:G$5000,4,0)</f>
        <v>56.448315149999999</v>
      </c>
      <c r="Q3700">
        <f t="shared" si="714"/>
        <v>-2.675640755704034E-3</v>
      </c>
      <c r="R3700">
        <f t="shared" si="701"/>
        <v>48.980034763545135</v>
      </c>
      <c r="S3700">
        <f>VLOOKUP(A3700,'SVXY-IV'!A$1:G$5000,4,0)</f>
        <v>48.899276810000003</v>
      </c>
      <c r="T3700">
        <f t="shared" si="715"/>
        <v>1.6515163170800484E-3</v>
      </c>
      <c r="U3700" s="2">
        <f t="shared" si="705"/>
        <v>20.568180437230893</v>
      </c>
      <c r="V3700">
        <f>VLOOKUP(A3700,'VXZ-IV'!A$1:C$4500,3,0)</f>
        <v>20.57</v>
      </c>
      <c r="W3700" s="10">
        <f t="shared" si="716"/>
        <v>-8.8457110797635075E-5</v>
      </c>
      <c r="X3700">
        <f t="shared" si="702"/>
        <v>65.743857203249192</v>
      </c>
      <c r="AB3700">
        <f t="shared" si="717"/>
        <v>29.75322561965482</v>
      </c>
      <c r="AC3700">
        <f>VLOOKUP(A3700,'VIXY-IV'!A$1:E$2000,4,0)</f>
        <v>29.88181367</v>
      </c>
      <c r="AD3700" s="10">
        <f t="shared" si="711"/>
        <v>-4.3032210750405531E-3</v>
      </c>
      <c r="AG3700">
        <f>AG3699*(1-(AG$1+AG$5))^($A3700-$A3699)*(1+2*(E3700/E3699-1))</f>
        <v>8.9272032377285768</v>
      </c>
      <c r="AK3700">
        <f t="shared" si="706"/>
        <v>10.938087187157528</v>
      </c>
    </row>
    <row r="3701" spans="1:37" x14ac:dyDescent="0.25">
      <c r="A3701" s="1">
        <v>43431</v>
      </c>
      <c r="B3701">
        <v>19.02</v>
      </c>
      <c r="C3701">
        <v>19.940000000000001</v>
      </c>
      <c r="D3701">
        <v>61.138500000000001</v>
      </c>
      <c r="E3701">
        <v>52.853700000000003</v>
      </c>
      <c r="F3701">
        <v>12561.357338</v>
      </c>
      <c r="G3701">
        <v>10861.563754999999</v>
      </c>
      <c r="H3701">
        <f>(1/(1-91/360*VLOOKUP($A3701,Tbills!$B$4:$C$974,2,1)/100))^((1)/91)-1</f>
        <v>6.461474582075688E-5</v>
      </c>
      <c r="I3701" s="2">
        <f t="shared" si="704"/>
        <v>35.982552573411503</v>
      </c>
      <c r="J3701">
        <f>VLOOKUP(A3701,'VXX-IV'!A$1:C$4500,3,0)</f>
        <v>35.99</v>
      </c>
      <c r="K3701" s="10">
        <f t="shared" si="713"/>
        <v>-2.0693044146979922E-4</v>
      </c>
      <c r="L3701">
        <f t="shared" si="699"/>
        <v>43.311475838622805</v>
      </c>
      <c r="O3701">
        <f t="shared" si="700"/>
        <v>55.558471508525031</v>
      </c>
      <c r="P3701">
        <f>VLOOKUP(A3701,'UVXY-IV'!A$1:G$5000,4,0)</f>
        <v>55.711405900000003</v>
      </c>
      <c r="Q3701">
        <f t="shared" si="714"/>
        <v>-2.7451181495847798E-3</v>
      </c>
      <c r="R3701">
        <f t="shared" si="701"/>
        <v>49.191528468368389</v>
      </c>
      <c r="S3701">
        <f>VLOOKUP(A3701,'SVXY-IV'!A$1:G$5000,4,0)</f>
        <v>49.11103833</v>
      </c>
      <c r="T3701">
        <f t="shared" si="715"/>
        <v>1.6389418978994819E-3</v>
      </c>
      <c r="U3701" s="2">
        <f t="shared" si="705"/>
        <v>20.394503862434423</v>
      </c>
      <c r="V3701">
        <f>VLOOKUP(A3701,'VXZ-IV'!A$1:C$4500,3,0)</f>
        <v>20.399999999999999</v>
      </c>
      <c r="W3701" s="10">
        <f t="shared" si="716"/>
        <v>-2.6941850811645907E-4</v>
      </c>
      <c r="X3701">
        <f t="shared" si="702"/>
        <v>66.30348494647572</v>
      </c>
      <c r="AB3701">
        <f t="shared" si="717"/>
        <v>29.493466435525537</v>
      </c>
      <c r="AC3701">
        <f>VLOOKUP(A3701,'VIXY-IV'!A$1:E$2000,4,0)</f>
        <v>29.622062880000001</v>
      </c>
      <c r="AD3701" s="10">
        <f t="shared" si="711"/>
        <v>-4.3412386569906536E-3</v>
      </c>
      <c r="AG3701">
        <f>AG3700*(1-(AG$1+AG$5))^($A3701-$A3700)*(1+2*(E3701/E3700-1))</f>
        <v>8.7710972422635223</v>
      </c>
      <c r="AK3701">
        <f t="shared" si="706"/>
        <v>11.033026923781335</v>
      </c>
    </row>
    <row r="3702" spans="1:37" x14ac:dyDescent="0.25">
      <c r="A3702" s="1">
        <v>43432</v>
      </c>
      <c r="B3702">
        <v>18.489999999999998</v>
      </c>
      <c r="C3702">
        <v>19.28</v>
      </c>
      <c r="D3702">
        <v>59.358400000000003</v>
      </c>
      <c r="E3702">
        <v>51.311399999999999</v>
      </c>
      <c r="F3702">
        <v>12304.635724</v>
      </c>
      <c r="G3702">
        <v>10638.879703000001</v>
      </c>
      <c r="H3702">
        <f>(1/(1-91/360*VLOOKUP($A3702,Tbills!$B$4:$C$974,2,1)/100))^((1)/91)-1</f>
        <v>6.461474582075688E-5</v>
      </c>
      <c r="I3702" s="2">
        <f t="shared" si="704"/>
        <v>34.934037777097252</v>
      </c>
      <c r="J3702">
        <f>VLOOKUP(A3702,'VXX-IV'!A$1:C$4500,3,0)</f>
        <v>34.94</v>
      </c>
      <c r="K3702" s="10">
        <f t="shared" si="713"/>
        <v>-1.7064175451475538E-4</v>
      </c>
      <c r="L3702">
        <f t="shared" si="699"/>
        <v>40.784562107361978</v>
      </c>
      <c r="O3702">
        <f t="shared" si="700"/>
        <v>53.124841136185111</v>
      </c>
      <c r="P3702">
        <f>VLOOKUP(A3702,'UVXY-IV'!A$1:G$5000,4,0)</f>
        <v>53.269832170000001</v>
      </c>
      <c r="Q3702">
        <f t="shared" si="714"/>
        <v>-2.7218226134481105E-3</v>
      </c>
      <c r="R3702">
        <f t="shared" si="701"/>
        <v>49.906990208444107</v>
      </c>
      <c r="S3702">
        <f>VLOOKUP(A3702,'SVXY-IV'!A$1:G$5000,4,0)</f>
        <v>49.827084290000002</v>
      </c>
      <c r="T3702">
        <f t="shared" si="715"/>
        <v>1.6036643440551224E-3</v>
      </c>
      <c r="U3702" s="2">
        <f t="shared" si="705"/>
        <v>19.977205891566545</v>
      </c>
      <c r="V3702">
        <f>VLOOKUP(A3702,'VXZ-IV'!A$1:C$4500,3,0)</f>
        <v>19.98</v>
      </c>
      <c r="W3702" s="10">
        <f t="shared" si="716"/>
        <v>-1.3984526693977539E-4</v>
      </c>
      <c r="X3702">
        <f t="shared" si="702"/>
        <v>67.664710073642453</v>
      </c>
      <c r="AB3702">
        <f t="shared" si="717"/>
        <v>28.63272301995562</v>
      </c>
      <c r="AC3702">
        <f>VLOOKUP(A3702,'VIXY-IV'!A$1:E$2000,4,0)</f>
        <v>28.758856779999999</v>
      </c>
      <c r="AD3702" s="10">
        <f t="shared" si="711"/>
        <v>-4.3859100870830003E-3</v>
      </c>
      <c r="AG3702">
        <f>AG3701*(1-(AG$1+AG$5))^($A3702-$A3701)*(1+2*(E3702/E3701-1))</f>
        <v>8.258928046851441</v>
      </c>
      <c r="AK3702">
        <f t="shared" si="706"/>
        <v>11.354447848235308</v>
      </c>
    </row>
    <row r="3703" spans="1:37" x14ac:dyDescent="0.25">
      <c r="A3703" s="1">
        <v>43433</v>
      </c>
      <c r="B3703">
        <v>18.79</v>
      </c>
      <c r="C3703">
        <v>19.59</v>
      </c>
      <c r="D3703">
        <v>59.933599999999998</v>
      </c>
      <c r="E3703">
        <v>51.805300000000003</v>
      </c>
      <c r="F3703">
        <v>12389.939461</v>
      </c>
      <c r="G3703">
        <v>10711.947908</v>
      </c>
      <c r="H3703">
        <f>(1/(1-91/360*VLOOKUP($A3703,Tbills!$B$4:$C$974,2,1)/100))^((1)/91)-1</f>
        <v>6.6033466003423413E-5</v>
      </c>
      <c r="I3703" s="2">
        <f t="shared" si="704"/>
        <v>35.271698598719297</v>
      </c>
      <c r="J3703">
        <f>VLOOKUP(A3703,'VXX-IV'!A$1:C$4500,3,0)</f>
        <v>35.28</v>
      </c>
      <c r="K3703" s="10">
        <f t="shared" si="713"/>
        <v>-2.353004898159039E-4</v>
      </c>
      <c r="L3703">
        <f t="shared" si="699"/>
        <v>41.570574894858581</v>
      </c>
      <c r="O3703">
        <f t="shared" si="700"/>
        <v>53.89005808268481</v>
      </c>
      <c r="P3703">
        <f>VLOOKUP(A3703,'UVXY-IV'!A$1:G$5000,4,0)</f>
        <v>54.036198829999996</v>
      </c>
      <c r="Q3703">
        <f t="shared" si="714"/>
        <v>-2.7044971792881123E-3</v>
      </c>
      <c r="R3703">
        <f t="shared" si="701"/>
        <v>49.664554099195698</v>
      </c>
      <c r="S3703">
        <f>VLOOKUP(A3703,'SVXY-IV'!A$1:G$5000,4,0)</f>
        <v>49.585794909999997</v>
      </c>
      <c r="T3703">
        <f t="shared" si="715"/>
        <v>1.5883417688200563E-3</v>
      </c>
      <c r="U3703" s="2">
        <f t="shared" si="705"/>
        <v>20.115210382292933</v>
      </c>
      <c r="V3703">
        <f>VLOOKUP(A3703,'VXZ-IV'!A$1:C$4500,3,0)</f>
        <v>20.12</v>
      </c>
      <c r="W3703" s="10">
        <f t="shared" si="716"/>
        <v>-2.3805256993381096E-4</v>
      </c>
      <c r="X3703">
        <f t="shared" si="702"/>
        <v>67.201938402164117</v>
      </c>
      <c r="AB3703">
        <f t="shared" si="717"/>
        <v>28.908219576755915</v>
      </c>
      <c r="AC3703">
        <f>VLOOKUP(A3703,'VIXY-IV'!A$1:E$2000,4,0)</f>
        <v>29.036586939999999</v>
      </c>
      <c r="AD3703" s="10">
        <f t="shared" si="711"/>
        <v>-4.4208833327875618E-3</v>
      </c>
      <c r="AG3703">
        <f>AG3702*(1-(AG$1+AG$5))^($A3703-$A3702)*(1+2*(E3703/E3702-1))</f>
        <v>8.417637680495444</v>
      </c>
      <c r="AK3703">
        <f t="shared" si="706"/>
        <v>11.244631394550829</v>
      </c>
    </row>
    <row r="3704" spans="1:37" x14ac:dyDescent="0.25">
      <c r="A3704" s="1">
        <v>43434</v>
      </c>
      <c r="B3704">
        <v>18.07</v>
      </c>
      <c r="C3704">
        <v>18.89</v>
      </c>
      <c r="D3704">
        <v>57.722999999999999</v>
      </c>
      <c r="E3704">
        <v>49.891100000000002</v>
      </c>
      <c r="F3704">
        <v>12142.953073000001</v>
      </c>
      <c r="G3704">
        <v>10497.703979</v>
      </c>
      <c r="H3704">
        <f>(1/(1-91/360*VLOOKUP($A3704,Tbills!$B$4:$C$974,2,1)/100))^((1)/91)-1</f>
        <v>6.6033466003423413E-5</v>
      </c>
      <c r="I3704" s="2">
        <f t="shared" si="704"/>
        <v>33.969903586113197</v>
      </c>
      <c r="J3704">
        <f>VLOOKUP(A3704,'VXX-IV'!A$1:C$4500,3,0)</f>
        <v>33.979999999999997</v>
      </c>
      <c r="K3704" s="10">
        <f t="shared" si="713"/>
        <v>-2.9712813086524292E-4</v>
      </c>
      <c r="L3704">
        <f t="shared" si="699"/>
        <v>38.499320621218835</v>
      </c>
      <c r="O3704">
        <f t="shared" si="700"/>
        <v>50.90149534970088</v>
      </c>
      <c r="P3704">
        <f>VLOOKUP(A3704,'UVXY-IV'!A$1:G$5000,4,0)</f>
        <v>51.042204329999997</v>
      </c>
      <c r="Q3704">
        <f t="shared" si="714"/>
        <v>-2.7567183303722764E-3</v>
      </c>
      <c r="R3704">
        <f t="shared" si="701"/>
        <v>50.57981735097767</v>
      </c>
      <c r="S3704">
        <f>VLOOKUP(A3704,'SVXY-IV'!A$1:G$5000,4,0)</f>
        <v>50.499163260000003</v>
      </c>
      <c r="T3704">
        <f t="shared" si="715"/>
        <v>1.5971371755687525E-3</v>
      </c>
      <c r="U3704" s="2">
        <f t="shared" si="705"/>
        <v>19.713744414424522</v>
      </c>
      <c r="V3704">
        <f>VLOOKUP(A3704,'VXZ-IV'!A$1:C$4500,3,0)</f>
        <v>19.72</v>
      </c>
      <c r="W3704" s="10">
        <f t="shared" si="716"/>
        <v>-3.1722036386805375E-4</v>
      </c>
      <c r="X3704">
        <f t="shared" si="702"/>
        <v>68.54799942220923</v>
      </c>
      <c r="AB3704">
        <f t="shared" si="717"/>
        <v>27.839959242468023</v>
      </c>
      <c r="AC3704">
        <f>VLOOKUP(A3704,'VIXY-IV'!A$1:E$2000,4,0)</f>
        <v>27.964144999999998</v>
      </c>
      <c r="AD3704" s="10">
        <f t="shared" si="711"/>
        <v>-4.440892347396086E-3</v>
      </c>
      <c r="AG3704">
        <f>AG3703*(1-(AG$1+AG$5))^($A3704-$A3703)*(1+2*(E3704/E3703-1))</f>
        <v>7.7953134518813796</v>
      </c>
      <c r="AK3704">
        <f t="shared" si="706"/>
        <v>11.659576184012316</v>
      </c>
    </row>
    <row r="3705" spans="1:37" x14ac:dyDescent="0.25">
      <c r="A3705" s="1">
        <v>43437</v>
      </c>
      <c r="B3705">
        <v>16.440000000000001</v>
      </c>
      <c r="C3705">
        <v>17.95</v>
      </c>
      <c r="D3705">
        <v>54.944600000000001</v>
      </c>
      <c r="E3705">
        <v>47.479799999999997</v>
      </c>
      <c r="F3705">
        <v>11764.139546</v>
      </c>
      <c r="G3705">
        <v>10168.136172</v>
      </c>
      <c r="H3705">
        <f>(1/(1-91/360*VLOOKUP($A3705,Tbills!$B$4:$C$974,2,1)/100))^((1)/91)-1</f>
        <v>6.6033466003423413E-5</v>
      </c>
      <c r="I3705" s="2">
        <f t="shared" si="704"/>
        <v>32.332453872408948</v>
      </c>
      <c r="J3705">
        <f>VLOOKUP(A3705,'VXX-IV'!A$1:C$4500,3,0)</f>
        <v>32.340000000000003</v>
      </c>
      <c r="K3705" s="10">
        <f t="shared" si="713"/>
        <v>-2.3333727863494858E-4</v>
      </c>
      <c r="L3705">
        <f t="shared" si="699"/>
        <v>34.780051953319607</v>
      </c>
      <c r="O3705">
        <f t="shared" si="700"/>
        <v>47.20652211379695</v>
      </c>
      <c r="P3705">
        <f>VLOOKUP(A3705,'UVXY-IV'!A$1:G$5000,4,0)</f>
        <v>47.341314760000003</v>
      </c>
      <c r="Q3705">
        <f t="shared" si="714"/>
        <v>-2.8472518536165614E-3</v>
      </c>
      <c r="R3705">
        <f t="shared" si="701"/>
        <v>51.795085741377662</v>
      </c>
      <c r="S3705">
        <f>VLOOKUP(A3705,'SVXY-IV'!A$1:G$5000,4,0)</f>
        <v>51.717344339999997</v>
      </c>
      <c r="T3705">
        <f t="shared" si="715"/>
        <v>1.5031978607906726E-3</v>
      </c>
      <c r="U3705" s="2">
        <f t="shared" si="705"/>
        <v>19.097354204232502</v>
      </c>
      <c r="V3705">
        <f>VLOOKUP(A3705,'VXZ-IV'!A$1:C$4500,3,0)</f>
        <v>19.100000000000001</v>
      </c>
      <c r="W3705" s="10">
        <f t="shared" si="716"/>
        <v>-1.3852333861252841E-4</v>
      </c>
      <c r="X3705">
        <f t="shared" si="702"/>
        <v>70.706175259820142</v>
      </c>
      <c r="AB3705">
        <f t="shared" si="717"/>
        <v>26.49411935881751</v>
      </c>
      <c r="AC3705">
        <f>VLOOKUP(A3705,'VIXY-IV'!A$1:E$2000,4,0)</f>
        <v>26.614961690000001</v>
      </c>
      <c r="AD3705" s="10">
        <f t="shared" si="711"/>
        <v>-4.5403909496475325E-3</v>
      </c>
      <c r="AG3705">
        <f>AG3704*(1-(AG$1+AG$5))^($A3705-$A3704)*(1+2*(E3705/E3704-1))</f>
        <v>7.0410868508202391</v>
      </c>
      <c r="AK3705">
        <f t="shared" si="706"/>
        <v>12.221390450717855</v>
      </c>
    </row>
    <row r="3706" spans="1:37" x14ac:dyDescent="0.25">
      <c r="A3706" s="1">
        <v>43438</v>
      </c>
      <c r="B3706">
        <v>20.74</v>
      </c>
      <c r="C3706">
        <v>20.75</v>
      </c>
      <c r="D3706">
        <v>62.480200000000004</v>
      </c>
      <c r="E3706">
        <v>53.988500000000002</v>
      </c>
      <c r="F3706">
        <v>12464.721238</v>
      </c>
      <c r="G3706">
        <v>10773.000738000001</v>
      </c>
      <c r="H3706">
        <f>(1/(1-91/360*VLOOKUP($A3706,Tbills!$B$4:$C$974,2,1)/100))^((1)/91)-1</f>
        <v>6.6033466003423413E-5</v>
      </c>
      <c r="I3706" s="2">
        <f t="shared" si="704"/>
        <v>36.765922880045288</v>
      </c>
      <c r="J3706">
        <f>VLOOKUP(A3706,'VXX-IV'!A$1:C$4500,3,0)</f>
        <v>36.78</v>
      </c>
      <c r="K3706" s="10">
        <f t="shared" si="713"/>
        <v>-3.8273844357572528E-4</v>
      </c>
      <c r="L3706">
        <f t="shared" si="699"/>
        <v>44.316521617794081</v>
      </c>
      <c r="O3706">
        <f t="shared" si="700"/>
        <v>56.911461352718945</v>
      </c>
      <c r="P3706">
        <f>VLOOKUP(A3706,'UVXY-IV'!A$1:G$5000,4,0)</f>
        <v>57.079637689999998</v>
      </c>
      <c r="Q3706">
        <f t="shared" si="714"/>
        <v>-2.9463455636214997E-3</v>
      </c>
      <c r="R3706">
        <f t="shared" si="701"/>
        <v>48.242777439529803</v>
      </c>
      <c r="S3706">
        <f>VLOOKUP(A3706,'SVXY-IV'!A$1:G$5000,4,0)</f>
        <v>48.174930719999999</v>
      </c>
      <c r="T3706">
        <f t="shared" si="715"/>
        <v>1.408340780480577E-3</v>
      </c>
      <c r="U3706" s="2">
        <f t="shared" si="705"/>
        <v>20.23415238040808</v>
      </c>
      <c r="V3706">
        <f>VLOOKUP(A3706,'VXZ-IV'!A$1:C$4500,3,0)</f>
        <v>20.239999999999998</v>
      </c>
      <c r="W3706" s="10">
        <f t="shared" si="716"/>
        <v>-2.8891401145836326E-4</v>
      </c>
      <c r="X3706">
        <f t="shared" si="702"/>
        <v>66.502059765233767</v>
      </c>
      <c r="AB3706">
        <f t="shared" si="717"/>
        <v>30.125914064383974</v>
      </c>
      <c r="AC3706">
        <f>VLOOKUP(A3706,'VIXY-IV'!A$1:E$2000,4,0)</f>
        <v>30.264103219999999</v>
      </c>
      <c r="AD3706" s="10">
        <f t="shared" si="711"/>
        <v>-4.5661077287333374E-3</v>
      </c>
      <c r="AG3706">
        <f>AG3705*(1-(AG$1+AG$5))^($A3706-$A3705)*(1+2*(E3706/E3705-1))</f>
        <v>8.9712190228145143</v>
      </c>
      <c r="AK3706">
        <f t="shared" si="706"/>
        <v>10.545547557328822</v>
      </c>
    </row>
    <row r="3707" spans="1:37" x14ac:dyDescent="0.25">
      <c r="A3707" s="1">
        <v>43440</v>
      </c>
      <c r="B3707">
        <v>21.19</v>
      </c>
      <c r="C3707">
        <v>21.06</v>
      </c>
      <c r="D3707">
        <v>63.643799999999999</v>
      </c>
      <c r="E3707">
        <v>54.986899999999999</v>
      </c>
      <c r="F3707">
        <v>12515.831791000001</v>
      </c>
      <c r="G3707">
        <v>10815.751727000001</v>
      </c>
      <c r="H3707">
        <f>(1/(1-91/360*VLOOKUP($A3707,Tbills!$B$4:$C$974,2,1)/100))^((1)/91)-1</f>
        <v>6.5893719427334574E-5</v>
      </c>
      <c r="I3707" s="2">
        <f t="shared" si="704"/>
        <v>37.448806704663951</v>
      </c>
      <c r="J3707">
        <f>VLOOKUP(A3707,'VXX-IV'!A$1:C$4500,3,0)</f>
        <v>37.46</v>
      </c>
      <c r="K3707" s="10">
        <f t="shared" si="713"/>
        <v>-2.9880660267078696E-4</v>
      </c>
      <c r="L3707">
        <f t="shared" si="699"/>
        <v>45.957498668960739</v>
      </c>
      <c r="O3707">
        <f t="shared" si="700"/>
        <v>58.486200072518507</v>
      </c>
      <c r="P3707">
        <f>VLOOKUP(A3707,'UVXY-IV'!A$1:G$5000,4,0)</f>
        <v>58.65108704</v>
      </c>
      <c r="Q3707">
        <f t="shared" si="714"/>
        <v>-2.8113198885647561E-3</v>
      </c>
      <c r="R3707">
        <f t="shared" si="701"/>
        <v>47.792383518450109</v>
      </c>
      <c r="S3707">
        <f>VLOOKUP(A3707,'SVXY-IV'!A$1:G$5000,4,0)</f>
        <v>47.726992260000003</v>
      </c>
      <c r="T3707">
        <f t="shared" si="715"/>
        <v>1.3701106093984006E-3</v>
      </c>
      <c r="U3707" s="2">
        <f t="shared" si="705"/>
        <v>20.316130044325405</v>
      </c>
      <c r="V3707">
        <f>VLOOKUP(A3707,'VXZ-IV'!A$1:C$4500,3,0)</f>
        <v>20.32</v>
      </c>
      <c r="W3707" s="10">
        <f t="shared" si="716"/>
        <v>-1.9045057453714875E-4</v>
      </c>
      <c r="X3707">
        <f t="shared" si="702"/>
        <v>66.241986219145005</v>
      </c>
      <c r="AB3707">
        <f t="shared" si="717"/>
        <v>30.682796213641829</v>
      </c>
      <c r="AC3707">
        <f>VLOOKUP(A3707,'VIXY-IV'!A$1:E$2000,4,0)</f>
        <v>30.82427641</v>
      </c>
      <c r="AD3707" s="10">
        <f t="shared" si="711"/>
        <v>-4.5898951357791207E-3</v>
      </c>
      <c r="AG3707">
        <f>AG3706*(1-(AG$1+AG$5))^($A3707-$A3706)*(1+2*(E3707/E3706-1))</f>
        <v>9.3023984408495881</v>
      </c>
      <c r="AK3707">
        <f t="shared" si="706"/>
        <v>10.349566432314312</v>
      </c>
    </row>
    <row r="3708" spans="1:37" x14ac:dyDescent="0.25">
      <c r="A3708" s="1">
        <v>43441</v>
      </c>
      <c r="B3708">
        <v>23.23</v>
      </c>
      <c r="C3708">
        <v>22.44</v>
      </c>
      <c r="D3708">
        <v>67.940600000000003</v>
      </c>
      <c r="E3708">
        <v>58.695599999999999</v>
      </c>
      <c r="F3708">
        <v>12950.588551999999</v>
      </c>
      <c r="G3708">
        <v>11190.740889000001</v>
      </c>
      <c r="H3708">
        <f>(1/(1-91/360*VLOOKUP($A3708,Tbills!$B$4:$C$974,2,1)/100))^((1)/91)-1</f>
        <v>6.5893719427334574E-5</v>
      </c>
      <c r="I3708" s="2">
        <f t="shared" si="704"/>
        <v>39.976122699141591</v>
      </c>
      <c r="J3708">
        <f>VLOOKUP(A3708,'VXX-IV'!A$1:C$4500,3,0)</f>
        <v>39.99</v>
      </c>
      <c r="K3708" s="10">
        <f t="shared" si="713"/>
        <v>-3.4701927627933671E-4</v>
      </c>
      <c r="L3708">
        <f t="shared" si="699"/>
        <v>52.157966114344937</v>
      </c>
      <c r="O3708">
        <f t="shared" si="700"/>
        <v>64.401105570461723</v>
      </c>
      <c r="P3708">
        <f>VLOOKUP(A3708,'UVXY-IV'!A$1:G$5000,4,0)</f>
        <v>64.63725839</v>
      </c>
      <c r="Q3708">
        <f t="shared" si="714"/>
        <v>-3.6535092208491715E-3</v>
      </c>
      <c r="R3708">
        <f t="shared" si="701"/>
        <v>46.178570081756391</v>
      </c>
      <c r="S3708">
        <f>VLOOKUP(A3708,'SVXY-IV'!A$1:G$5000,4,0)</f>
        <v>46.133815040000002</v>
      </c>
      <c r="T3708">
        <f t="shared" si="715"/>
        <v>9.7011360793786139E-4</v>
      </c>
      <c r="U3708" s="2">
        <f t="shared" si="705"/>
        <v>21.021329633455021</v>
      </c>
      <c r="V3708">
        <f>VLOOKUP(A3708,'VXZ-IV'!A$1:C$4500,3,0)</f>
        <v>21.03</v>
      </c>
      <c r="W3708" s="10">
        <f t="shared" si="716"/>
        <v>-4.1228561792583385E-4</v>
      </c>
      <c r="X3708">
        <f t="shared" si="702"/>
        <v>63.947181875388104</v>
      </c>
      <c r="AB3708">
        <f t="shared" si="717"/>
        <v>32.752134582147448</v>
      </c>
      <c r="AC3708">
        <f>VLOOKUP(A3708,'VIXY-IV'!A$1:E$2000,4,0)</f>
        <v>32.90380682</v>
      </c>
      <c r="AD3708" s="10">
        <f t="shared" si="711"/>
        <v>-4.609565047663744E-3</v>
      </c>
      <c r="AG3708">
        <f>AG3707*(1-(AG$1+AG$5))^($A3708-$A3707)*(1+2*(E3708/E3707-1))</f>
        <v>10.55687992307049</v>
      </c>
      <c r="AK3708">
        <f t="shared" si="706"/>
        <v>9.6510699741724846</v>
      </c>
    </row>
    <row r="3709" spans="1:37" x14ac:dyDescent="0.25">
      <c r="A3709" s="1">
        <v>43444</v>
      </c>
      <c r="B3709">
        <v>22.64</v>
      </c>
      <c r="C3709">
        <v>22.01</v>
      </c>
      <c r="D3709">
        <v>67.527299999999997</v>
      </c>
      <c r="E3709">
        <v>58.326999999999998</v>
      </c>
      <c r="F3709">
        <v>12905.359596</v>
      </c>
      <c r="G3709">
        <v>11149.445723999999</v>
      </c>
      <c r="H3709">
        <f>(1/(1-91/360*VLOOKUP($A3709,Tbills!$B$4:$C$974,2,1)/100))^((1)/91)-1</f>
        <v>6.5893719427334574E-5</v>
      </c>
      <c r="I3709" s="2">
        <f t="shared" si="704"/>
        <v>39.730031326964721</v>
      </c>
      <c r="J3709">
        <f>VLOOKUP(A3709,'VXX-IV'!A$1:C$4500,3,0)</f>
        <v>39.74</v>
      </c>
      <c r="K3709" s="10">
        <f t="shared" si="713"/>
        <v>-2.5084733355007494E-4</v>
      </c>
      <c r="L3709">
        <f t="shared" si="699"/>
        <v>51.506073509622269</v>
      </c>
      <c r="O3709">
        <f t="shared" si="700"/>
        <v>63.788011787606351</v>
      </c>
      <c r="P3709">
        <f>VLOOKUP(A3709,'UVXY-IV'!A$1:G$5000,4,0)</f>
        <v>64.029991839999994</v>
      </c>
      <c r="Q3709">
        <f t="shared" si="714"/>
        <v>-3.7791673158151795E-3</v>
      </c>
      <c r="R3709">
        <f t="shared" si="701"/>
        <v>46.317285546815825</v>
      </c>
      <c r="S3709">
        <f>VLOOKUP(A3709,'SVXY-IV'!A$1:G$5000,4,0)</f>
        <v>46.278676959999999</v>
      </c>
      <c r="T3709">
        <f t="shared" si="715"/>
        <v>8.3426297707678287E-4</v>
      </c>
      <c r="U3709" s="2">
        <f t="shared" si="705"/>
        <v>20.946381904633387</v>
      </c>
      <c r="V3709">
        <f>VLOOKUP(A3709,'VXZ-IV'!A$1:C$4500,3,0)</f>
        <v>20.95</v>
      </c>
      <c r="W3709" s="10">
        <f t="shared" si="716"/>
        <v>-1.7270144948022814E-4</v>
      </c>
      <c r="X3709">
        <f t="shared" si="702"/>
        <v>64.188720851665479</v>
      </c>
      <c r="AB3709">
        <f t="shared" si="717"/>
        <v>32.546088028164476</v>
      </c>
      <c r="AC3709">
        <f>VLOOKUP(A3709,'VIXY-IV'!A$1:E$2000,4,0)</f>
        <v>32.70158181</v>
      </c>
      <c r="AD3709" s="10">
        <f t="shared" si="711"/>
        <v>-4.7549315118443625E-3</v>
      </c>
      <c r="AG3709">
        <f>AG3708*(1-(AG$1+AG$5))^($A3709-$A3708)*(1+2*(E3709/E3708-1))</f>
        <v>10.42323470412515</v>
      </c>
      <c r="AK3709">
        <f t="shared" si="706"/>
        <v>9.7103204068049234</v>
      </c>
    </row>
    <row r="3710" spans="1:37" x14ac:dyDescent="0.25">
      <c r="A3710" s="1">
        <v>43445</v>
      </c>
      <c r="B3710">
        <v>21.76</v>
      </c>
      <c r="C3710">
        <v>21.72</v>
      </c>
      <c r="D3710">
        <v>67.369200000000006</v>
      </c>
      <c r="E3710">
        <v>58.186599999999999</v>
      </c>
      <c r="F3710">
        <v>12967.851988</v>
      </c>
      <c r="G3710">
        <v>11202.700671000001</v>
      </c>
      <c r="H3710">
        <f>(1/(1-91/360*VLOOKUP($A3710,Tbills!$B$4:$C$974,2,1)/100))^((1)/91)-1</f>
        <v>6.5893719427334574E-5</v>
      </c>
      <c r="I3710" s="2">
        <f t="shared" si="704"/>
        <v>39.636045894160269</v>
      </c>
      <c r="J3710">
        <f>VLOOKUP(A3710,'VXX-IV'!A$1:C$4500,3,0)</f>
        <v>39.65</v>
      </c>
      <c r="K3710" s="10">
        <f t="shared" si="713"/>
        <v>-3.5193205144334883E-4</v>
      </c>
      <c r="L3710">
        <f t="shared" si="699"/>
        <v>51.259171506233649</v>
      </c>
      <c r="O3710">
        <f t="shared" si="700"/>
        <v>63.555552026740742</v>
      </c>
      <c r="P3710">
        <f>VLOOKUP(A3710,'UVXY-IV'!A$1:G$5000,4,0)</f>
        <v>63.79773264</v>
      </c>
      <c r="Q3710">
        <f t="shared" si="714"/>
        <v>-3.7960692839327237E-3</v>
      </c>
      <c r="R3710">
        <f t="shared" si="701"/>
        <v>46.370934828866488</v>
      </c>
      <c r="S3710">
        <f>VLOOKUP(A3710,'SVXY-IV'!A$1:G$5000,4,0)</f>
        <v>46.333004029999998</v>
      </c>
      <c r="T3710">
        <f t="shared" si="715"/>
        <v>8.1865615365517286E-4</v>
      </c>
      <c r="U3710" s="2">
        <f t="shared" si="705"/>
        <v>21.047298597629378</v>
      </c>
      <c r="V3710">
        <f>VLOOKUP(A3710,'VXZ-IV'!A$1:C$4500,3,0)</f>
        <v>21.05</v>
      </c>
      <c r="W3710" s="10">
        <f t="shared" si="716"/>
        <v>-1.28332654186325E-4</v>
      </c>
      <c r="X3710">
        <f t="shared" si="702"/>
        <v>63.883972284418029</v>
      </c>
      <c r="AB3710">
        <f t="shared" si="717"/>
        <v>32.467623427986403</v>
      </c>
      <c r="AC3710">
        <f>VLOOKUP(A3710,'VIXY-IV'!A$1:E$2000,4,0)</f>
        <v>32.624217209999998</v>
      </c>
      <c r="AD3710" s="10">
        <f t="shared" si="711"/>
        <v>-4.7999245776721988E-3</v>
      </c>
      <c r="AG3710">
        <f>AG3709*(1-(AG$1+AG$5))^($A3710-$A3709)*(1+2*(E3710/E3709-1))</f>
        <v>10.372705224484244</v>
      </c>
      <c r="AK3710">
        <f t="shared" si="706"/>
        <v>9.7332409484268823</v>
      </c>
    </row>
    <row r="3711" spans="1:37" x14ac:dyDescent="0.25">
      <c r="A3711" s="1">
        <v>43446</v>
      </c>
      <c r="B3711">
        <v>21.46</v>
      </c>
      <c r="C3711">
        <v>21.59</v>
      </c>
      <c r="D3711">
        <v>67.0822</v>
      </c>
      <c r="E3711">
        <v>57.934899999999999</v>
      </c>
      <c r="F3711">
        <v>12987.727272</v>
      </c>
      <c r="G3711">
        <v>11219.132394</v>
      </c>
      <c r="H3711">
        <f>(1/(1-91/360*VLOOKUP($A3711,Tbills!$B$4:$C$974,2,1)/100))^((1)/91)-1</f>
        <v>6.5893719427334574E-5</v>
      </c>
      <c r="I3711" s="2">
        <f t="shared" si="704"/>
        <v>39.466229747179568</v>
      </c>
      <c r="J3711">
        <f>VLOOKUP(A3711,'VXX-IV'!A$1:C$4500,3,0)</f>
        <v>39.479999999999997</v>
      </c>
      <c r="K3711" s="10">
        <f t="shared" si="713"/>
        <v>-3.4879059828851755E-4</v>
      </c>
      <c r="L3711">
        <f t="shared" si="699"/>
        <v>50.816755278232165</v>
      </c>
      <c r="O3711">
        <f t="shared" si="700"/>
        <v>63.14103716703486</v>
      </c>
      <c r="P3711">
        <f>VLOOKUP(A3711,'UVXY-IV'!A$1:G$5000,4,0)</f>
        <v>63.383213320000003</v>
      </c>
      <c r="Q3711">
        <f t="shared" si="714"/>
        <v>-3.82082479382162E-3</v>
      </c>
      <c r="R3711">
        <f t="shared" si="701"/>
        <v>46.469128337412364</v>
      </c>
      <c r="S3711">
        <f>VLOOKUP(A3711,'SVXY-IV'!A$1:G$5000,4,0)</f>
        <v>46.431732930000003</v>
      </c>
      <c r="T3711">
        <f t="shared" si="715"/>
        <v>8.0538470249935656E-4</v>
      </c>
      <c r="U3711" s="2">
        <f t="shared" si="705"/>
        <v>21.079042916624445</v>
      </c>
      <c r="V3711">
        <f>VLOOKUP(A3711,'VXZ-IV'!A$1:C$4500,3,0)</f>
        <v>21.08</v>
      </c>
      <c r="W3711" s="10">
        <f t="shared" si="716"/>
        <v>-4.5402437170438681E-5</v>
      </c>
      <c r="X3711">
        <f t="shared" si="702"/>
        <v>63.792113557439258</v>
      </c>
      <c r="AB3711">
        <f t="shared" si="717"/>
        <v>32.327055207677759</v>
      </c>
      <c r="AC3711">
        <f>VLOOKUP(A3711,'VIXY-IV'!A$1:E$2000,4,0)</f>
        <v>32.484402600000003</v>
      </c>
      <c r="AD3711" s="10">
        <f t="shared" si="711"/>
        <v>-4.8437828535669025E-3</v>
      </c>
      <c r="AG3711">
        <f>AG3710*(1-(AG$1+AG$5))^($A3711-$A3710)*(1+2*(E3711/E3710-1))</f>
        <v>10.282619487573252</v>
      </c>
      <c r="AK3711">
        <f t="shared" si="706"/>
        <v>9.7748891108704239</v>
      </c>
    </row>
    <row r="3712" spans="1:37" x14ac:dyDescent="0.25">
      <c r="A3712" s="1">
        <v>43447</v>
      </c>
      <c r="B3712">
        <v>20.65</v>
      </c>
      <c r="C3712">
        <v>21.35</v>
      </c>
      <c r="D3712">
        <v>66.331100000000006</v>
      </c>
      <c r="E3712">
        <v>57.282400000000003</v>
      </c>
      <c r="F3712">
        <v>13005.882752</v>
      </c>
      <c r="G3712">
        <v>11234.076293</v>
      </c>
      <c r="H3712">
        <f>(1/(1-91/360*VLOOKUP($A3712,Tbills!$B$4:$C$974,2,1)/100))^((1)/91)-1</f>
        <v>6.6173214376075151E-5</v>
      </c>
      <c r="I3712" s="2">
        <f t="shared" si="704"/>
        <v>39.023386230003837</v>
      </c>
      <c r="J3712">
        <f>VLOOKUP(A3712,'VXX-IV'!A$1:C$4500,3,0)</f>
        <v>39.04</v>
      </c>
      <c r="K3712" s="10">
        <f t="shared" si="713"/>
        <v>-4.2555763309837236E-4</v>
      </c>
      <c r="L3712">
        <f t="shared" si="699"/>
        <v>49.673135011593587</v>
      </c>
      <c r="O3712">
        <f t="shared" si="700"/>
        <v>62.072243063432715</v>
      </c>
      <c r="P3712">
        <f>VLOOKUP(A3712,'UVXY-IV'!A$1:G$5000,4,0)</f>
        <v>62.309665389999999</v>
      </c>
      <c r="Q3712">
        <f t="shared" si="714"/>
        <v>-3.8103611226483203E-3</v>
      </c>
      <c r="R3712">
        <f t="shared" si="701"/>
        <v>46.728698411716508</v>
      </c>
      <c r="S3712">
        <f>VLOOKUP(A3712,'SVXY-IV'!A$1:G$5000,4,0)</f>
        <v>46.692052480000001</v>
      </c>
      <c r="T3712">
        <f t="shared" si="715"/>
        <v>7.8484302509940207E-4</v>
      </c>
      <c r="U3712" s="2">
        <f t="shared" si="705"/>
        <v>21.107994506285749</v>
      </c>
      <c r="V3712">
        <f>VLOOKUP(A3712,'VXZ-IV'!A$1:C$4500,3,0)</f>
        <v>21.11</v>
      </c>
      <c r="W3712" s="10">
        <f t="shared" si="716"/>
        <v>-9.5002070784055981E-5</v>
      </c>
      <c r="X3712">
        <f t="shared" si="702"/>
        <v>63.709001793696402</v>
      </c>
      <c r="AB3712">
        <f t="shared" si="717"/>
        <v>31.96284677072828</v>
      </c>
      <c r="AC3712">
        <f>VLOOKUP(A3712,'VIXY-IV'!A$1:E$2000,4,0)</f>
        <v>32.120018510000001</v>
      </c>
      <c r="AD3712" s="10">
        <f t="shared" si="711"/>
        <v>-4.8932642807409943E-3</v>
      </c>
      <c r="AG3712">
        <f>AG3711*(1-(AG$1+AG$5))^($A3712-$A3711)*(1+2*(E3712/E3711-1))</f>
        <v>10.05066187189176</v>
      </c>
      <c r="AK3712">
        <f t="shared" si="706"/>
        <v>9.8845197847662387</v>
      </c>
    </row>
    <row r="3713" spans="1:37" x14ac:dyDescent="0.25">
      <c r="A3713" s="1">
        <v>43448</v>
      </c>
      <c r="B3713">
        <v>21.63</v>
      </c>
      <c r="C3713">
        <v>21.96</v>
      </c>
      <c r="D3713">
        <v>68.639499999999998</v>
      </c>
      <c r="E3713">
        <v>59.272100000000002</v>
      </c>
      <c r="F3713">
        <v>13165.383377</v>
      </c>
      <c r="G3713">
        <v>11371.104568000001</v>
      </c>
      <c r="H3713">
        <f>(1/(1-91/360*VLOOKUP($A3713,Tbills!$B$4:$C$974,2,1)/100))^((1)/91)-1</f>
        <v>6.6173214376075151E-5</v>
      </c>
      <c r="I3713" s="2">
        <f t="shared" si="704"/>
        <v>40.380461150948648</v>
      </c>
      <c r="J3713">
        <f>VLOOKUP(A3713,'VXX-IV'!A$1:C$4500,3,0)</f>
        <v>40.39</v>
      </c>
      <c r="K3713" s="10">
        <f t="shared" si="713"/>
        <v>-2.3616858260344653E-4</v>
      </c>
      <c r="L3713">
        <f t="shared" si="699"/>
        <v>53.125034367404474</v>
      </c>
      <c r="O3713">
        <f t="shared" si="700"/>
        <v>65.304154604652652</v>
      </c>
      <c r="P3713">
        <f>VLOOKUP(A3713,'UVXY-IV'!A$1:G$5000,4,0)</f>
        <v>65.555044859999995</v>
      </c>
      <c r="Q3713">
        <f t="shared" si="714"/>
        <v>-3.8271693030360598E-3</v>
      </c>
      <c r="R3713">
        <f t="shared" si="701"/>
        <v>45.91506373416015</v>
      </c>
      <c r="S3713">
        <f>VLOOKUP(A3713,'SVXY-IV'!A$1:G$5000,4,0)</f>
        <v>45.880151859999998</v>
      </c>
      <c r="T3713">
        <f t="shared" si="715"/>
        <v>7.6093632529117272E-4</v>
      </c>
      <c r="U3713" s="2">
        <f t="shared" si="705"/>
        <v>21.366336236282585</v>
      </c>
      <c r="V3713">
        <f>VLOOKUP(A3713,'VXZ-IV'!A$1:C$4500,3,0)</f>
        <v>21.37</v>
      </c>
      <c r="W3713" s="10">
        <f t="shared" si="716"/>
        <v>-1.714442544415995E-4</v>
      </c>
      <c r="X3713">
        <f t="shared" si="702"/>
        <v>62.933744462982425</v>
      </c>
      <c r="AB3713">
        <f t="shared" si="717"/>
        <v>33.072949339503779</v>
      </c>
      <c r="AC3713">
        <f>VLOOKUP(A3713,'VIXY-IV'!A$1:E$2000,4,0)</f>
        <v>33.23684042</v>
      </c>
      <c r="AD3713" s="10">
        <f t="shared" si="711"/>
        <v>-4.9310066307506339E-3</v>
      </c>
      <c r="AG3713">
        <f>AG3712*(1-(AG$1+AG$5))^($A3713-$A3712)*(1+2*(E3713/E3712-1))</f>
        <v>10.748517668389075</v>
      </c>
      <c r="AK3713">
        <f t="shared" si="706"/>
        <v>9.5407373247670844</v>
      </c>
    </row>
    <row r="3714" spans="1:37" x14ac:dyDescent="0.25">
      <c r="A3714" s="1">
        <v>43451</v>
      </c>
      <c r="B3714">
        <v>24.52</v>
      </c>
      <c r="C3714">
        <v>23.41</v>
      </c>
      <c r="D3714">
        <v>71.599800000000002</v>
      </c>
      <c r="E3714">
        <v>61.816600000000001</v>
      </c>
      <c r="F3714">
        <v>13467.544888</v>
      </c>
      <c r="G3714">
        <v>11629.827668</v>
      </c>
      <c r="H3714">
        <f>(1/(1-91/360*VLOOKUP($A3714,Tbills!$B$4:$C$974,2,1)/100))^((1)/91)-1</f>
        <v>6.6173214376075151E-5</v>
      </c>
      <c r="I3714" s="2">
        <f t="shared" si="704"/>
        <v>42.118917704858603</v>
      </c>
      <c r="J3714">
        <f>VLOOKUP(A3714,'VXX-IV'!A$1:C$4500,3,0)</f>
        <v>42.13</v>
      </c>
      <c r="K3714" s="10">
        <f t="shared" si="713"/>
        <v>-2.6304996775217138E-4</v>
      </c>
      <c r="L3714">
        <f t="shared" si="699"/>
        <v>57.689886669592241</v>
      </c>
      <c r="O3714">
        <f t="shared" si="700"/>
        <v>69.502304066077741</v>
      </c>
      <c r="P3714">
        <f>VLOOKUP(A3714,'UVXY-IV'!A$1:G$5000,4,0)</f>
        <v>69.765139869999999</v>
      </c>
      <c r="Q3714">
        <f t="shared" si="714"/>
        <v>-3.7674374968934554E-3</v>
      </c>
      <c r="R3714">
        <f t="shared" si="701"/>
        <v>44.923423837048304</v>
      </c>
      <c r="S3714">
        <f>VLOOKUP(A3714,'SVXY-IV'!A$1:G$5000,4,0)</f>
        <v>44.890701739999997</v>
      </c>
      <c r="T3714">
        <f t="shared" si="715"/>
        <v>7.2892816953107342E-4</v>
      </c>
      <c r="U3714" s="2">
        <f t="shared" si="705"/>
        <v>21.855120763707507</v>
      </c>
      <c r="V3714">
        <f>VLOOKUP(A3714,'VXZ-IV'!A$1:C$4500,3,0)</f>
        <v>21.86</v>
      </c>
      <c r="W3714" s="10">
        <f t="shared" si="716"/>
        <v>-2.232038560151528E-4</v>
      </c>
      <c r="X3714">
        <f t="shared" si="702"/>
        <v>61.507218436424473</v>
      </c>
      <c r="AB3714">
        <f t="shared" si="717"/>
        <v>34.492352642466145</v>
      </c>
      <c r="AC3714">
        <f>VLOOKUP(A3714,'VIXY-IV'!A$1:E$2000,4,0)</f>
        <v>34.66676812</v>
      </c>
      <c r="AD3714" s="10">
        <f t="shared" si="711"/>
        <v>-5.0312009740888231E-3</v>
      </c>
      <c r="AG3714">
        <f>AG3713*(1-(AG$1+AG$5))^($A3714-$A3713)*(1+2*(E3714/E3713-1))</f>
        <v>11.670186919301782</v>
      </c>
      <c r="AK3714">
        <f t="shared" si="706"/>
        <v>9.1298859198271121</v>
      </c>
    </row>
    <row r="3715" spans="1:37" x14ac:dyDescent="0.25">
      <c r="A3715" s="1">
        <v>43452</v>
      </c>
      <c r="B3715">
        <v>25.58</v>
      </c>
      <c r="C3715">
        <v>23.9</v>
      </c>
      <c r="D3715">
        <v>72.747</v>
      </c>
      <c r="E3715">
        <v>62.802999999999997</v>
      </c>
      <c r="F3715">
        <v>13645.180818999999</v>
      </c>
      <c r="G3715">
        <v>11782.454659999999</v>
      </c>
      <c r="H3715">
        <f>(1/(1-91/360*VLOOKUP($A3715,Tbills!$B$4:$C$974,2,1)/100))^((1)/91)-1</f>
        <v>6.6173214376075151E-5</v>
      </c>
      <c r="I3715" s="2">
        <f t="shared" si="704"/>
        <v>42.792720013675577</v>
      </c>
      <c r="J3715">
        <f>VLOOKUP(A3715,'VXX-IV'!A$1:C$4500,3,0)</f>
        <v>42.81</v>
      </c>
      <c r="K3715" s="10">
        <f t="shared" si="713"/>
        <v>-4.0364368896106395E-4</v>
      </c>
      <c r="L3715">
        <f t="shared" si="699"/>
        <v>59.532235969854256</v>
      </c>
      <c r="O3715">
        <f t="shared" si="700"/>
        <v>71.163465647480137</v>
      </c>
      <c r="P3715">
        <f>VLOOKUP(A3715,'UVXY-IV'!A$1:G$5000,4,0)</f>
        <v>71.437682600000002</v>
      </c>
      <c r="Q3715">
        <f t="shared" si="714"/>
        <v>-3.8385477039517557E-3</v>
      </c>
      <c r="R3715">
        <f t="shared" si="701"/>
        <v>44.562990437735223</v>
      </c>
      <c r="S3715">
        <f>VLOOKUP(A3715,'SVXY-IV'!A$1:G$5000,4,0)</f>
        <v>44.532194760000003</v>
      </c>
      <c r="T3715">
        <f t="shared" si="715"/>
        <v>6.915373899980537E-4</v>
      </c>
      <c r="U3715" s="2">
        <f t="shared" si="705"/>
        <v>22.142848271711472</v>
      </c>
      <c r="V3715">
        <f>VLOOKUP(A3715,'VXZ-IV'!A$1:C$4500,3,0)</f>
        <v>22.15</v>
      </c>
      <c r="W3715" s="10">
        <f t="shared" si="716"/>
        <v>-3.2287712363554544E-4</v>
      </c>
      <c r="X3715">
        <f t="shared" si="702"/>
        <v>60.701784506874212</v>
      </c>
      <c r="AB3715">
        <f t="shared" si="717"/>
        <v>35.042610926108061</v>
      </c>
      <c r="AC3715">
        <f>VLOOKUP(A3715,'VIXY-IV'!A$1:E$2000,4,0)</f>
        <v>35.221121629999999</v>
      </c>
      <c r="AD3715" s="10">
        <f t="shared" si="711"/>
        <v>-5.0682856090502604E-3</v>
      </c>
      <c r="AG3715">
        <f>AG3714*(1-(AG$1+AG$5))^($A3715-$A3714)*(1+2*(E3715/E3714-1))</f>
        <v>12.042220618031699</v>
      </c>
      <c r="AK3715">
        <f t="shared" si="706"/>
        <v>8.9837829936059368</v>
      </c>
    </row>
    <row r="3716" spans="1:37" x14ac:dyDescent="0.25">
      <c r="A3716" s="1">
        <v>43453</v>
      </c>
      <c r="B3716">
        <v>25.58</v>
      </c>
      <c r="C3716">
        <v>24.02</v>
      </c>
      <c r="D3716">
        <v>73.910499999999999</v>
      </c>
      <c r="E3716">
        <v>63.8033</v>
      </c>
      <c r="F3716">
        <v>13777.868207</v>
      </c>
      <c r="G3716">
        <v>11896.248991</v>
      </c>
      <c r="H3716">
        <f>(1/(1-91/360*VLOOKUP($A3716,Tbills!$B$4:$C$974,2,1)/100))^((1)/91)-1</f>
        <v>6.6173214376075151E-5</v>
      </c>
      <c r="I3716" s="2">
        <f t="shared" si="704"/>
        <v>43.476077521794736</v>
      </c>
      <c r="J3716">
        <f>VLOOKUP(A3716,'VXX-IV'!A$1:C$4500,3,0)</f>
        <v>43.49</v>
      </c>
      <c r="K3716" s="10">
        <f t="shared" si="713"/>
        <v>-3.2013056346902324E-4</v>
      </c>
      <c r="L3716">
        <f t="shared" si="699"/>
        <v>61.429933257771957</v>
      </c>
      <c r="O3716">
        <f t="shared" si="700"/>
        <v>72.861203258743387</v>
      </c>
      <c r="P3716">
        <f>VLOOKUP(A3716,'UVXY-IV'!A$1:G$5000,4,0)</f>
        <v>73.13938684</v>
      </c>
      <c r="Q3716">
        <f t="shared" si="714"/>
        <v>-3.8034716077831598E-3</v>
      </c>
      <c r="R3716">
        <f t="shared" si="701"/>
        <v>44.206101623192147</v>
      </c>
      <c r="S3716">
        <f>VLOOKUP(A3716,'SVXY-IV'!A$1:G$5000,4,0)</f>
        <v>44.17670811</v>
      </c>
      <c r="T3716">
        <f t="shared" si="715"/>
        <v>6.6536223384860982E-4</v>
      </c>
      <c r="U3716" s="2">
        <f t="shared" si="705"/>
        <v>22.357622833630355</v>
      </c>
      <c r="V3716">
        <f>VLOOKUP(A3716,'VXZ-IV'!A$1:C$4500,3,0)</f>
        <v>22.36</v>
      </c>
      <c r="W3716" s="10">
        <f t="shared" si="716"/>
        <v>-1.0631334390176495E-4</v>
      </c>
      <c r="X3716">
        <f t="shared" si="702"/>
        <v>60.117284432951969</v>
      </c>
      <c r="AB3716">
        <f t="shared" si="717"/>
        <v>35.600620910443794</v>
      </c>
      <c r="AC3716">
        <f>VLOOKUP(A3716,'VIXY-IV'!A$1:E$2000,4,0)</f>
        <v>35.783659819999997</v>
      </c>
      <c r="AD3716" s="10">
        <f t="shared" si="711"/>
        <v>-5.115153410157891E-3</v>
      </c>
      <c r="AG3716">
        <f>AG3715*(1-(AG$1+AG$5))^($A3716-$A3715)*(1+2*(E3716/E3715-1))</f>
        <v>12.425408823321064</v>
      </c>
      <c r="AK3716">
        <f t="shared" si="706"/>
        <v>8.8402812853212271</v>
      </c>
    </row>
    <row r="3717" spans="1:37" x14ac:dyDescent="0.25">
      <c r="A3717" s="1">
        <v>43454</v>
      </c>
      <c r="B3717">
        <v>28.38</v>
      </c>
      <c r="C3717">
        <v>25.24</v>
      </c>
      <c r="D3717">
        <v>75.194900000000004</v>
      </c>
      <c r="E3717">
        <v>64.907899999999998</v>
      </c>
      <c r="F3717">
        <v>13789.153455</v>
      </c>
      <c r="G3717">
        <v>11905.205819999999</v>
      </c>
      <c r="H3717">
        <f>(1/(1-91/360*VLOOKUP($A3717,Tbills!$B$4:$C$974,2,1)/100))^((1)/91)-1</f>
        <v>6.6173214376075151E-5</v>
      </c>
      <c r="I3717" s="2">
        <f t="shared" si="704"/>
        <v>44.230516468006257</v>
      </c>
      <c r="J3717">
        <f>VLOOKUP(A3717,'VXX-IV'!A$1:C$4500,3,0)</f>
        <v>44.24</v>
      </c>
      <c r="K3717" s="10">
        <f t="shared" si="713"/>
        <v>-2.143655513956455E-4</v>
      </c>
      <c r="L3717">
        <f t="shared" si="699"/>
        <v>63.558287680292572</v>
      </c>
      <c r="O3717">
        <f t="shared" si="700"/>
        <v>74.750807742552055</v>
      </c>
      <c r="P3717">
        <f>VLOOKUP(A3717,'UVXY-IV'!A$1:G$5000,4,0)</f>
        <v>75.039559539999999</v>
      </c>
      <c r="Q3717">
        <f t="shared" si="714"/>
        <v>-3.8479943008463691E-3</v>
      </c>
      <c r="R3717">
        <f t="shared" si="701"/>
        <v>43.821459636499888</v>
      </c>
      <c r="S3717">
        <f>VLOOKUP(A3717,'SVXY-IV'!A$1:G$5000,4,0)</f>
        <v>43.79453986</v>
      </c>
      <c r="T3717">
        <f t="shared" si="715"/>
        <v>6.1468339628500956E-4</v>
      </c>
      <c r="U3717" s="2">
        <f t="shared" si="705"/>
        <v>22.375390026698756</v>
      </c>
      <c r="V3717">
        <f>VLOOKUP(A3717,'VXZ-IV'!A$1:C$4500,3,0)</f>
        <v>22.38</v>
      </c>
      <c r="W3717" s="10">
        <f t="shared" si="716"/>
        <v>-2.0598629585533157E-4</v>
      </c>
      <c r="X3717">
        <f t="shared" si="702"/>
        <v>60.073774723039143</v>
      </c>
      <c r="AB3717">
        <f t="shared" si="717"/>
        <v>36.21682322182987</v>
      </c>
      <c r="AC3717">
        <f>VLOOKUP(A3717,'VIXY-IV'!A$1:E$2000,4,0)</f>
        <v>36.403474580000001</v>
      </c>
      <c r="AD3717" s="10">
        <f t="shared" si="711"/>
        <v>-5.1272951366208019E-3</v>
      </c>
      <c r="AG3717">
        <f>AG3716*(1-(AG$1+AG$5))^($A3717-$A3716)*(1+2*(E3717/E3716-1))</f>
        <v>12.855207477427957</v>
      </c>
      <c r="AK3717">
        <f t="shared" si="706"/>
        <v>8.6868285608406293</v>
      </c>
    </row>
    <row r="3718" spans="1:37" x14ac:dyDescent="0.25">
      <c r="A3718" s="1">
        <v>43455</v>
      </c>
      <c r="B3718">
        <v>30.11</v>
      </c>
      <c r="C3718">
        <v>26.23</v>
      </c>
      <c r="D3718">
        <v>80.160600000000002</v>
      </c>
      <c r="E3718">
        <v>69.19</v>
      </c>
      <c r="F3718">
        <v>13964.009571000001</v>
      </c>
      <c r="G3718">
        <v>12055.384356</v>
      </c>
      <c r="H3718">
        <f>(1/(1-91/360*VLOOKUP($A3718,Tbills!$B$4:$C$974,2,1)/100))^((1)/91)-1</f>
        <v>6.6173214376075151E-5</v>
      </c>
      <c r="I3718" s="2">
        <f t="shared" si="704"/>
        <v>47.150249357025181</v>
      </c>
      <c r="J3718">
        <f>VLOOKUP(A3718,'VXX-IV'!A$1:C$4500,3,0)</f>
        <v>47.16</v>
      </c>
      <c r="K3718" s="10">
        <f t="shared" si="713"/>
        <v>-2.0675663644642572E-4</v>
      </c>
      <c r="L3718">
        <f t="shared" si="699"/>
        <v>71.945923109255858</v>
      </c>
      <c r="O3718">
        <f t="shared" si="700"/>
        <v>82.145223027121119</v>
      </c>
      <c r="P3718">
        <f>VLOOKUP(A3718,'UVXY-IV'!A$1:G$5000,4,0)</f>
        <v>82.459103139999996</v>
      </c>
      <c r="Q3718">
        <f t="shared" si="714"/>
        <v>-3.8064943823845621E-3</v>
      </c>
      <c r="R3718">
        <f t="shared" si="701"/>
        <v>42.37405068616534</v>
      </c>
      <c r="S3718">
        <f>VLOOKUP(A3718,'SVXY-IV'!A$1:G$5000,4,0)</f>
        <v>42.347745140000001</v>
      </c>
      <c r="T3718">
        <f t="shared" si="715"/>
        <v>6.2117938224037772E-4</v>
      </c>
      <c r="U3718" s="2">
        <f t="shared" si="705"/>
        <v>22.6585731212265</v>
      </c>
      <c r="V3718">
        <f>VLOOKUP(A3718,'VXZ-IV'!A$1:C$4500,3,0)</f>
        <v>22.66</v>
      </c>
      <c r="W3718" s="10">
        <f t="shared" si="716"/>
        <v>-6.2969054435146887E-5</v>
      </c>
      <c r="X3718">
        <f t="shared" si="702"/>
        <v>59.31770374141302</v>
      </c>
      <c r="AB3718">
        <f t="shared" si="717"/>
        <v>38.605971829356065</v>
      </c>
      <c r="AC3718">
        <f>VLOOKUP(A3718,'VIXY-IV'!A$1:E$2000,4,0)</f>
        <v>38.804710970000002</v>
      </c>
      <c r="AD3718" s="10">
        <f t="shared" si="711"/>
        <v>-5.121520961658077E-3</v>
      </c>
      <c r="AG3718">
        <f>AG3717*(1-(AG$1+AG$5))^($A3718-$A3717)*(1+2*(E3718/E3717-1))</f>
        <v>14.550883035452689</v>
      </c>
      <c r="AK3718">
        <f t="shared" si="706"/>
        <v>8.1133637392246403</v>
      </c>
    </row>
    <row r="3719" spans="1:37" x14ac:dyDescent="0.25">
      <c r="A3719" s="1">
        <v>43458</v>
      </c>
      <c r="B3719">
        <v>36.07</v>
      </c>
      <c r="C3719">
        <v>28.84</v>
      </c>
      <c r="D3719">
        <v>84.838800000000006</v>
      </c>
      <c r="E3719">
        <v>73.214200000000005</v>
      </c>
      <c r="F3719">
        <v>13988.759472</v>
      </c>
      <c r="G3719">
        <v>12074.358007999999</v>
      </c>
      <c r="H3719">
        <f>(1/(1-91/360*VLOOKUP($A3719,Tbills!$B$4:$C$974,2,1)/100))^((1)/91)-1</f>
        <v>6.6173214376075151E-5</v>
      </c>
      <c r="I3719" s="2">
        <f t="shared" si="704"/>
        <v>49.898303743588706</v>
      </c>
      <c r="J3719">
        <f>VLOOKUP(A3719,'VXX-IV'!A$1:C$4500,3,0)</f>
        <v>49.91</v>
      </c>
      <c r="K3719" s="10">
        <f t="shared" si="713"/>
        <v>-2.3434695274071604E-4</v>
      </c>
      <c r="L3719">
        <f t="shared" si="699"/>
        <v>80.319952986914458</v>
      </c>
      <c r="O3719">
        <f t="shared" si="700"/>
        <v>89.302738718078004</v>
      </c>
      <c r="P3719">
        <f>VLOOKUP(A3719,'UVXY-IV'!A$1:G$5000,4,0)</f>
        <v>89.651895359999997</v>
      </c>
      <c r="Q3719">
        <f t="shared" si="714"/>
        <v>-3.8945818213875771E-3</v>
      </c>
      <c r="R3719">
        <f t="shared" si="701"/>
        <v>41.13620048161809</v>
      </c>
      <c r="S3719">
        <f>VLOOKUP(A3719,'SVXY-IV'!A$1:G$5000,4,0)</f>
        <v>41.118764919999997</v>
      </c>
      <c r="T3719">
        <f t="shared" si="715"/>
        <v>4.2402931245666409E-4</v>
      </c>
      <c r="U3719" s="2">
        <f t="shared" si="705"/>
        <v>22.697072935569466</v>
      </c>
      <c r="V3719">
        <f>VLOOKUP(A3719,'VXZ-IV'!A$1:C$4500,3,0)</f>
        <v>22.7</v>
      </c>
      <c r="W3719" s="10">
        <f t="shared" si="716"/>
        <v>-1.2894556962705916E-4</v>
      </c>
      <c r="X3719">
        <f t="shared" si="702"/>
        <v>59.229531048213971</v>
      </c>
      <c r="AB3719">
        <f t="shared" si="717"/>
        <v>40.850894629959221</v>
      </c>
      <c r="AC3719">
        <f>VLOOKUP(A3719,'VIXY-IV'!A$1:E$2000,4,0)</f>
        <v>41.065400799999999</v>
      </c>
      <c r="AD3719" s="10">
        <f t="shared" si="711"/>
        <v>-5.2235255436926531E-3</v>
      </c>
      <c r="AG3719">
        <f>AG3718*(1-(AG$1+AG$5))^($A3719-$A3718)*(1+2*(E3719/E3718-1))</f>
        <v>16.241845754082792</v>
      </c>
      <c r="AK3719">
        <f t="shared" si="706"/>
        <v>7.640409988639246</v>
      </c>
    </row>
    <row r="3720" spans="1:37" x14ac:dyDescent="0.25">
      <c r="A3720" s="1">
        <v>43460</v>
      </c>
      <c r="B3720">
        <v>30.41</v>
      </c>
      <c r="C3720">
        <v>25.69</v>
      </c>
      <c r="D3720">
        <v>81.137500000000003</v>
      </c>
      <c r="E3720">
        <v>70.010400000000004</v>
      </c>
      <c r="F3720">
        <v>13674.905088</v>
      </c>
      <c r="G3720">
        <v>11801.857437000001</v>
      </c>
      <c r="H3720">
        <f>(1/(1-91/360*VLOOKUP($A3720,Tbills!$B$4:$C$974,2,1)/100))^((1)/91)-1</f>
        <v>6.6173214376075151E-5</v>
      </c>
      <c r="I3720" s="2">
        <f t="shared" si="704"/>
        <v>47.719041083505999</v>
      </c>
      <c r="J3720">
        <f>VLOOKUP(A3720,'VXX-IV'!A$1:C$4500,3,0)</f>
        <v>47.73</v>
      </c>
      <c r="K3720" s="10">
        <f t="shared" si="713"/>
        <v>-2.2960227307766701E-4</v>
      </c>
      <c r="L3720">
        <f t="shared" ref="L3720:L3783" si="718">L3719*(1-L$1+H3720)^($A3720-$A3719)*(1+2*(E3720/E3719-1))</f>
        <v>73.293541351772632</v>
      </c>
      <c r="O3720">
        <f t="shared" ref="O3720:O3783" si="719">O3719*(1-(O$1+O$5))^($A3720-$A3719)*(1+1.5*(E3720/E3719-1))</f>
        <v>83.435381035301631</v>
      </c>
      <c r="P3720">
        <f>VLOOKUP(A3720,'UVXY-IV'!A$1:G$5000,4,0)</f>
        <v>83.760064360000001</v>
      </c>
      <c r="Q3720">
        <f t="shared" si="714"/>
        <v>-3.8763499906456778E-3</v>
      </c>
      <c r="R3720">
        <f t="shared" ref="R3720:R3783" si="720">R3719*(1-IF($A3720&lt;=R3715,R$1,R$1+IF(AND(WEEKDAY($A3720)&lt;&gt;1,WEEKDAY($A3720)&lt;&gt;7),S$1,0)))^($A3720-$A3719)*(1-0.5*(E3720/E3719-1))</f>
        <v>42.032445097349544</v>
      </c>
      <c r="S3720">
        <f>VLOOKUP(A3720,'SVXY-IV'!A$1:G$5000,4,0)</f>
        <v>42.016881759999997</v>
      </c>
      <c r="T3720">
        <f t="shared" si="715"/>
        <v>3.7040676741417755E-4</v>
      </c>
      <c r="U3720" s="2">
        <f t="shared" si="705"/>
        <v>22.18675520297937</v>
      </c>
      <c r="V3720">
        <f>VLOOKUP(A3720,'VXZ-IV'!A$1:C$4500,3,0)</f>
        <v>22.19</v>
      </c>
      <c r="W3720" s="10">
        <f t="shared" si="716"/>
        <v>-1.4622789637819267E-4</v>
      </c>
      <c r="X3720">
        <f t="shared" ref="X3720:X3783" si="721">X3719*(1-X$1+H3720)^($A3720-$A3719)*(2-G3720/G3719)</f>
        <v>60.56979032682208</v>
      </c>
      <c r="AB3720">
        <f t="shared" si="717"/>
        <v>39.062994959871951</v>
      </c>
      <c r="AC3720">
        <f>VLOOKUP(A3720,'VIXY-IV'!A$1:E$2000,4,0)</f>
        <v>39.27311031</v>
      </c>
      <c r="AD3720" s="10">
        <f t="shared" si="711"/>
        <v>-5.3501071972531511E-3</v>
      </c>
      <c r="AG3720">
        <f>AG3719*(1-(AG$1+AG$5))^($A3720-$A3719)*(1+2*(E3720/E3719-1))</f>
        <v>14.819384266271809</v>
      </c>
      <c r="AK3720">
        <f t="shared" si="706"/>
        <v>7.9740059219066453</v>
      </c>
    </row>
    <row r="3721" spans="1:37" x14ac:dyDescent="0.25">
      <c r="A3721" s="1">
        <v>43461</v>
      </c>
      <c r="B3721">
        <v>29.96</v>
      </c>
      <c r="C3721">
        <v>25.89</v>
      </c>
      <c r="D3721">
        <v>82.274199999999993</v>
      </c>
      <c r="E3721">
        <v>70.986599999999996</v>
      </c>
      <c r="F3721">
        <v>13833.091107</v>
      </c>
      <c r="G3721">
        <v>11937.595798</v>
      </c>
      <c r="H3721">
        <f>(1/(1-91/360*VLOOKUP($A3721,Tbills!$B$4:$C$974,2,1)/100))^((1)/91)-1</f>
        <v>6.7291155467552599E-5</v>
      </c>
      <c r="I3721" s="2">
        <f t="shared" ref="I3721:I3784" si="722">I3720*$D3721/$D3720*(1-I$1)^($A3721-$A3720)</f>
        <v>48.386383594880797</v>
      </c>
      <c r="J3721">
        <f>VLOOKUP(A3721,'VXX-IV'!A$1:C$4500,3,0)</f>
        <v>48.4</v>
      </c>
      <c r="K3721" s="10">
        <f t="shared" si="713"/>
        <v>-2.813306842810448E-4</v>
      </c>
      <c r="L3721">
        <f t="shared" si="718"/>
        <v>75.339163130987842</v>
      </c>
      <c r="O3721">
        <f t="shared" si="719"/>
        <v>85.177600277509384</v>
      </c>
      <c r="P3721">
        <f>VLOOKUP(A3721,'UVXY-IV'!A$1:G$5000,4,0)</f>
        <v>85.518775329999997</v>
      </c>
      <c r="Q3721">
        <f t="shared" si="714"/>
        <v>-3.9894754242455477E-3</v>
      </c>
      <c r="R3721">
        <f t="shared" si="720"/>
        <v>41.737515550395365</v>
      </c>
      <c r="S3721">
        <f>VLOOKUP(A3721,'SVXY-IV'!A$1:G$5000,4,0)</f>
        <v>41.722687209999997</v>
      </c>
      <c r="T3721">
        <f t="shared" si="715"/>
        <v>3.5540233352504558E-4</v>
      </c>
      <c r="U3721" s="2">
        <f t="shared" ref="U3721:U3784" si="723">U3720*$F3721/$F3720*(1-U$1)^($A3721-$A3720)</f>
        <v>22.442855765605614</v>
      </c>
      <c r="V3721">
        <f>VLOOKUP(A3721,'VXZ-IV'!A$1:C$4500,3,0)</f>
        <v>22.45</v>
      </c>
      <c r="W3721" s="10">
        <f t="shared" si="716"/>
        <v>-3.1822870353603872E-4</v>
      </c>
      <c r="X3721">
        <f t="shared" si="721"/>
        <v>59.874964934889633</v>
      </c>
      <c r="AB3721">
        <f t="shared" si="717"/>
        <v>39.607526195778725</v>
      </c>
      <c r="AC3721">
        <f>VLOOKUP(A3721,'VIXY-IV'!A$1:E$2000,4,0)</f>
        <v>39.823948119999997</v>
      </c>
      <c r="AD3721" s="10">
        <f t="shared" si="711"/>
        <v>-5.4344668079904235E-3</v>
      </c>
      <c r="AG3721">
        <f>AG3720*(1-(AG$1+AG$5))^($A3721-$A3720)*(1+2*(E3721/E3720-1))</f>
        <v>15.232143343873719</v>
      </c>
      <c r="AK3721">
        <f t="shared" ref="AK3721:AK3784" si="724">AK3720*(1-IF($A3721&lt;=AK3716,AK$1,AK$1+IF(AND(WEEKDAY($A3721)&lt;&gt;1,WEEKDAY($A3721)&lt;&gt;7),AL$1,0)))^($A3721-$A3720)*(2-$E3721/$E3720)</f>
        <v>7.8624530192738717</v>
      </c>
    </row>
    <row r="3722" spans="1:37" x14ac:dyDescent="0.25">
      <c r="A3722" s="1">
        <v>43462</v>
      </c>
      <c r="B3722">
        <v>28.34</v>
      </c>
      <c r="C3722">
        <v>25.32</v>
      </c>
      <c r="D3722">
        <v>83.012600000000006</v>
      </c>
      <c r="E3722">
        <v>71.618899999999996</v>
      </c>
      <c r="F3722">
        <v>13857.849987</v>
      </c>
      <c r="G3722">
        <v>11958.158769</v>
      </c>
      <c r="H3722">
        <f>(1/(1-91/360*VLOOKUP($A3722,Tbills!$B$4:$C$974,2,1)/100))^((1)/91)-1</f>
        <v>6.7291155467552599E-5</v>
      </c>
      <c r="I3722" s="2">
        <f t="shared" si="722"/>
        <v>48.819454529561447</v>
      </c>
      <c r="J3722">
        <f>VLOOKUP(A3722,'VXX-IV'!A$1:C$4500,3,0)</f>
        <v>48.83</v>
      </c>
      <c r="K3722" s="10">
        <f t="shared" si="713"/>
        <v>-2.1596294160453056E-4</v>
      </c>
      <c r="L3722">
        <f t="shared" si="718"/>
        <v>76.682995990264146</v>
      </c>
      <c r="O3722">
        <f t="shared" si="719"/>
        <v>86.312747120510707</v>
      </c>
      <c r="P3722">
        <f>VLOOKUP(A3722,'UVXY-IV'!A$1:G$5000,4,0)</f>
        <v>86.656296729999994</v>
      </c>
      <c r="Q3722">
        <f t="shared" si="714"/>
        <v>-3.9645083214172594E-3</v>
      </c>
      <c r="R3722">
        <f t="shared" si="720"/>
        <v>41.549752591885415</v>
      </c>
      <c r="S3722">
        <f>VLOOKUP(A3722,'SVXY-IV'!A$1:G$5000,4,0)</f>
        <v>41.535418370000002</v>
      </c>
      <c r="T3722">
        <f t="shared" si="715"/>
        <v>3.4510840261003928E-4</v>
      </c>
      <c r="U3722" s="2">
        <f t="shared" si="723"/>
        <v>22.48247644356055</v>
      </c>
      <c r="V3722">
        <f>VLOOKUP(A3722,'VXZ-IV'!A$1:C$4500,3,0)</f>
        <v>22.45</v>
      </c>
      <c r="W3722" s="10">
        <f t="shared" si="716"/>
        <v>1.4466121853251579E-3</v>
      </c>
      <c r="X3722">
        <f t="shared" si="721"/>
        <v>59.773639365885607</v>
      </c>
      <c r="AB3722">
        <f t="shared" si="717"/>
        <v>39.960172368618295</v>
      </c>
      <c r="AC3722">
        <f>VLOOKUP(A3722,'VIXY-IV'!A$1:E$2000,4,0)</f>
        <v>40.178600099999997</v>
      </c>
      <c r="AD3722" s="10">
        <f t="shared" si="711"/>
        <v>-5.4364196571822232E-3</v>
      </c>
      <c r="AG3722">
        <f>AG3721*(1-(AG$1+AG$5))^($A3722-$A3721)*(1+2*(E3722/E3721-1))</f>
        <v>15.502975892000372</v>
      </c>
      <c r="AK3722">
        <f t="shared" si="724"/>
        <v>7.7920567397165215</v>
      </c>
    </row>
    <row r="3723" spans="1:37" x14ac:dyDescent="0.25">
      <c r="A3723" s="1">
        <v>43465</v>
      </c>
      <c r="B3723">
        <v>25.42</v>
      </c>
      <c r="C3723">
        <v>23.73</v>
      </c>
      <c r="D3723">
        <v>79.713800000000006</v>
      </c>
      <c r="E3723">
        <v>68.758399999999995</v>
      </c>
      <c r="F3723">
        <v>13680.032660000001</v>
      </c>
      <c r="G3723">
        <v>11802.303177</v>
      </c>
      <c r="H3723">
        <f>(1/(1-91/360*VLOOKUP($A3723,Tbills!$B$4:$C$974,2,1)/100))^((1)/91)-1</f>
        <v>6.7291155467552599E-5</v>
      </c>
      <c r="I3723" s="2">
        <f t="shared" si="722"/>
        <v>46.876011224411684</v>
      </c>
      <c r="J3723">
        <f>VLOOKUP(A3723,'VXX-IV'!A$1:C$4500,3,0)</f>
        <v>46.89</v>
      </c>
      <c r="K3723" s="10">
        <f t="shared" si="713"/>
        <v>-2.9833174639193327E-4</v>
      </c>
      <c r="L3723">
        <f t="shared" si="718"/>
        <v>70.562145217010055</v>
      </c>
      <c r="O3723">
        <f t="shared" si="719"/>
        <v>81.133473266938267</v>
      </c>
      <c r="P3723">
        <f>VLOOKUP(A3723,'UVXY-IV'!A$1:G$5000,4,0)</f>
        <v>81.456155969999998</v>
      </c>
      <c r="Q3723">
        <f t="shared" si="714"/>
        <v>-3.9614280740251084E-3</v>
      </c>
      <c r="R3723">
        <f t="shared" si="720"/>
        <v>42.373765984288717</v>
      </c>
      <c r="S3723">
        <f>VLOOKUP(A3723,'SVXY-IV'!A$1:G$5000,4,0)</f>
        <v>42.363354630000003</v>
      </c>
      <c r="T3723">
        <f t="shared" si="715"/>
        <v>2.4576321633751341E-4</v>
      </c>
      <c r="U3723" s="2">
        <f t="shared" si="723"/>
        <v>22.19236855385115</v>
      </c>
      <c r="V3723">
        <f>VLOOKUP(A3723,'VXZ-IV'!A$1:C$4500,3,0)</f>
        <v>22.2</v>
      </c>
      <c r="W3723" s="10">
        <f t="shared" si="716"/>
        <v>-3.437588355337251E-4</v>
      </c>
      <c r="X3723">
        <f t="shared" si="721"/>
        <v>60.558199032998537</v>
      </c>
      <c r="AB3723">
        <f t="shared" si="717"/>
        <v>38.363706567562737</v>
      </c>
      <c r="AC3723">
        <f>VLOOKUP(A3723,'VIXY-IV'!A$1:E$2000,4,0)</f>
        <v>38.578427240000003</v>
      </c>
      <c r="AD3723" s="10">
        <f t="shared" si="711"/>
        <v>-5.5658223468123547E-3</v>
      </c>
      <c r="AG3723">
        <f>AG3722*(1-(AG$1+AG$5))^($A3723-$A3722)*(1+2*(E3723/E3722-1))</f>
        <v>14.263138327757561</v>
      </c>
      <c r="AK3723">
        <f t="shared" si="724"/>
        <v>8.102143775408905</v>
      </c>
    </row>
    <row r="3724" spans="1:37" x14ac:dyDescent="0.25">
      <c r="A3724" s="1">
        <v>43467</v>
      </c>
      <c r="B3724">
        <v>23.22</v>
      </c>
      <c r="C3724">
        <v>22.75</v>
      </c>
      <c r="D3724">
        <v>77.123999999999995</v>
      </c>
      <c r="E3724">
        <v>66.515299999999996</v>
      </c>
      <c r="F3724">
        <v>13620.72307</v>
      </c>
      <c r="G3724">
        <v>11749.546022</v>
      </c>
      <c r="H3724">
        <f>(1/(1-91/360*VLOOKUP($A3724,Tbills!$B$4:$C$974,2,1)/100))^((1)/91)-1</f>
        <v>6.7291155467552599E-5</v>
      </c>
      <c r="I3724" s="2">
        <f t="shared" si="722"/>
        <v>45.350857514296891</v>
      </c>
      <c r="J3724">
        <f>VLOOKUP(A3724,'VXX-IV'!A$1:C$4500,3,0)</f>
        <v>45.37</v>
      </c>
      <c r="K3724" s="10">
        <f t="shared" si="713"/>
        <v>-4.2191945565583922E-4</v>
      </c>
      <c r="L3724">
        <f t="shared" si="718"/>
        <v>65.961171831391482</v>
      </c>
      <c r="O3724">
        <f t="shared" si="719"/>
        <v>77.158056165988455</v>
      </c>
      <c r="P3724">
        <f>VLOOKUP(A3724,'UVXY-IV'!A$1:G$5000,4,0)</f>
        <v>77.473797230000002</v>
      </c>
      <c r="Q3724">
        <f t="shared" si="714"/>
        <v>-4.0754561580890192E-3</v>
      </c>
      <c r="R3724">
        <f t="shared" si="720"/>
        <v>43.061050585320487</v>
      </c>
      <c r="S3724">
        <f>VLOOKUP(A3724,'SVXY-IV'!A$1:G$5000,4,0)</f>
        <v>43.055529139999997</v>
      </c>
      <c r="T3724">
        <f t="shared" si="715"/>
        <v>1.282400990250121E-4</v>
      </c>
      <c r="U3724" s="2">
        <f t="shared" si="723"/>
        <v>22.095076298082375</v>
      </c>
      <c r="V3724">
        <f>VLOOKUP(A3724,'VXZ-IV'!A$1:C$4500,3,0)</f>
        <v>22.1</v>
      </c>
      <c r="W3724" s="10">
        <f t="shared" si="716"/>
        <v>-2.2279194197405428E-4</v>
      </c>
      <c r="X3724">
        <f t="shared" si="721"/>
        <v>60.832585472004055</v>
      </c>
      <c r="AB3724">
        <f t="shared" si="717"/>
        <v>37.111890704251856</v>
      </c>
      <c r="AC3724">
        <f>VLOOKUP(A3724,'VIXY-IV'!A$1:E$2000,4,0)</f>
        <v>37.322712090000003</v>
      </c>
      <c r="AD3724" s="10">
        <f t="shared" si="711"/>
        <v>-5.6486084194463659E-3</v>
      </c>
      <c r="AG3724">
        <f>AG3723*(1-(AG$1+AG$5))^($A3724-$A3723)*(1+2*(E3724/E3723-1))</f>
        <v>13.331629235597088</v>
      </c>
      <c r="AK3724">
        <f t="shared" si="724"/>
        <v>8.3656800659748587</v>
      </c>
    </row>
    <row r="3725" spans="1:37" x14ac:dyDescent="0.25">
      <c r="A3725" s="1">
        <v>43468</v>
      </c>
      <c r="B3725">
        <v>25.45</v>
      </c>
      <c r="C3725">
        <v>24.11</v>
      </c>
      <c r="D3725">
        <v>80.813999999999993</v>
      </c>
      <c r="E3725">
        <v>69.693299999999994</v>
      </c>
      <c r="F3725">
        <v>13985.005721</v>
      </c>
      <c r="G3725">
        <v>12062.993895</v>
      </c>
      <c r="H3725">
        <f>(1/(1-91/360*VLOOKUP($A3725,Tbills!$B$4:$C$974,2,1)/100))^((1)/91)-1</f>
        <v>6.8688771178937458E-5</v>
      </c>
      <c r="I3725" s="2">
        <f t="shared" si="722"/>
        <v>47.519511874283559</v>
      </c>
      <c r="J3725">
        <f>VLOOKUP(A3725,'VXX-IV'!A$1:C$4500,3,0)</f>
        <v>47.53</v>
      </c>
      <c r="K3725" s="10">
        <f t="shared" si="713"/>
        <v>-2.2066328037961824E-4</v>
      </c>
      <c r="L3725">
        <f t="shared" si="718"/>
        <v>72.265918028778742</v>
      </c>
      <c r="O3725">
        <f t="shared" si="719"/>
        <v>82.685011786012581</v>
      </c>
      <c r="P3725">
        <f>VLOOKUP(A3725,'UVXY-IV'!A$1:G$5000,4,0)</f>
        <v>83.044886950000006</v>
      </c>
      <c r="Q3725">
        <f t="shared" si="714"/>
        <v>-4.3335017627768035E-3</v>
      </c>
      <c r="R3725">
        <f t="shared" si="720"/>
        <v>42.030454698067139</v>
      </c>
      <c r="S3725">
        <f>VLOOKUP(A3725,'SVXY-IV'!A$1:G$5000,4,0)</f>
        <v>42.028183949999999</v>
      </c>
      <c r="T3725">
        <f t="shared" si="715"/>
        <v>5.402917408559027E-5</v>
      </c>
      <c r="U3725" s="2">
        <f t="shared" si="723"/>
        <v>22.685450128582048</v>
      </c>
      <c r="V3725">
        <f>VLOOKUP(A3725,'VXZ-IV'!A$1:C$4500,3,0)</f>
        <v>22.69</v>
      </c>
      <c r="W3725" s="10">
        <f t="shared" si="716"/>
        <v>-2.0052320043872918E-4</v>
      </c>
      <c r="X3725">
        <f t="shared" si="721"/>
        <v>59.211604586422659</v>
      </c>
      <c r="AB3725">
        <f t="shared" si="717"/>
        <v>38.884893985926695</v>
      </c>
      <c r="AC3725">
        <f>VLOOKUP(A3725,'VIXY-IV'!A$1:E$2000,4,0)</f>
        <v>39.10917809</v>
      </c>
      <c r="AD3725" s="10">
        <f t="shared" si="711"/>
        <v>-5.7348201886823214E-3</v>
      </c>
      <c r="AG3725">
        <f>AG3724*(1-(AG$1+AG$5))^($A3725-$A3724)*(1+2*(E3725/E3724-1))</f>
        <v>14.605067037621497</v>
      </c>
      <c r="AK3725">
        <f t="shared" si="724"/>
        <v>7.9656095612723314</v>
      </c>
    </row>
    <row r="3726" spans="1:37" x14ac:dyDescent="0.25">
      <c r="A3726" s="1">
        <v>43469</v>
      </c>
      <c r="B3726">
        <v>21.38</v>
      </c>
      <c r="C3726">
        <v>21.86</v>
      </c>
      <c r="D3726">
        <v>74.109700000000004</v>
      </c>
      <c r="E3726">
        <v>63.906799999999997</v>
      </c>
      <c r="F3726">
        <v>13399.662211999999</v>
      </c>
      <c r="G3726">
        <v>11557.267749000001</v>
      </c>
      <c r="H3726">
        <f>(1/(1-91/360*VLOOKUP($A3726,Tbills!$B$4:$C$974,2,1)/100))^((1)/91)-1</f>
        <v>6.8688771178937458E-5</v>
      </c>
      <c r="I3726" s="2">
        <f t="shared" si="722"/>
        <v>43.576247910197168</v>
      </c>
      <c r="J3726">
        <f>VLOOKUP(A3726,'VXX-IV'!A$1:C$4500,3,0)</f>
        <v>43.59</v>
      </c>
      <c r="K3726" s="10">
        <f t="shared" si="713"/>
        <v>-3.1548726319874376E-4</v>
      </c>
      <c r="L3726">
        <f t="shared" si="718"/>
        <v>60.267134260782122</v>
      </c>
      <c r="O3726">
        <f t="shared" si="719"/>
        <v>72.384807354963812</v>
      </c>
      <c r="P3726">
        <f>VLOOKUP(A3726,'UVXY-IV'!A$1:G$5000,4,0)</f>
        <v>72.69916499</v>
      </c>
      <c r="Q3726">
        <f t="shared" si="714"/>
        <v>-4.3240886615332208E-3</v>
      </c>
      <c r="R3726">
        <f t="shared" si="720"/>
        <v>43.773329524090784</v>
      </c>
      <c r="S3726">
        <f>VLOOKUP(A3726,'SVXY-IV'!A$1:G$5000,4,0)</f>
        <v>43.769502090000003</v>
      </c>
      <c r="T3726">
        <f t="shared" si="715"/>
        <v>8.7445228024618515E-5</v>
      </c>
      <c r="U3726" s="2">
        <f t="shared" si="723"/>
        <v>21.735418838107151</v>
      </c>
      <c r="V3726">
        <f>VLOOKUP(A3726,'VXZ-IV'!A$1:C$4500,3,0)</f>
        <v>21.74</v>
      </c>
      <c r="W3726" s="10">
        <f t="shared" si="716"/>
        <v>-2.107250180702902E-4</v>
      </c>
      <c r="X3726">
        <f t="shared" si="721"/>
        <v>61.695933955339157</v>
      </c>
      <c r="AB3726">
        <f t="shared" si="717"/>
        <v>35.656222070758702</v>
      </c>
      <c r="AC3726">
        <f>VLOOKUP(A3726,'VIXY-IV'!A$1:E$2000,4,0)</f>
        <v>35.863475649999998</v>
      </c>
      <c r="AD3726" s="10">
        <f t="shared" si="711"/>
        <v>-5.7789596653691211E-3</v>
      </c>
      <c r="AG3726">
        <f>AG3725*(1-(AG$1+AG$5))^($A3726-$A3725)*(1+2*(E3726/E3725-1))</f>
        <v>12.179395618157013</v>
      </c>
      <c r="AK3726">
        <f t="shared" si="724"/>
        <v>8.6265769232071356</v>
      </c>
    </row>
    <row r="3727" spans="1:37" x14ac:dyDescent="0.25">
      <c r="A3727" s="1">
        <v>43472</v>
      </c>
      <c r="B3727">
        <v>21.4</v>
      </c>
      <c r="C3727">
        <v>21.62</v>
      </c>
      <c r="D3727">
        <v>72.822599999999994</v>
      </c>
      <c r="E3727">
        <v>62.783700000000003</v>
      </c>
      <c r="F3727">
        <v>13321.005782</v>
      </c>
      <c r="G3727">
        <v>11487.044504</v>
      </c>
      <c r="H3727">
        <f>(1/(1-91/360*VLOOKUP($A3727,Tbills!$B$4:$C$974,2,1)/100))^((1)/91)-1</f>
        <v>6.8688771178937458E-5</v>
      </c>
      <c r="I3727" s="2">
        <f t="shared" si="722"/>
        <v>42.816305356079162</v>
      </c>
      <c r="J3727">
        <f>VLOOKUP(A3727,'VXX-IV'!A$1:C$4500,3,0)</f>
        <v>42.83</v>
      </c>
      <c r="K3727" s="10">
        <f t="shared" si="713"/>
        <v>-3.1974419614377858E-4</v>
      </c>
      <c r="L3727">
        <f t="shared" si="718"/>
        <v>58.152958124472825</v>
      </c>
      <c r="O3727">
        <f t="shared" si="719"/>
        <v>70.469543564198801</v>
      </c>
      <c r="P3727">
        <f>VLOOKUP(A3727,'UVXY-IV'!A$1:G$5000,4,0)</f>
        <v>70.782751750000003</v>
      </c>
      <c r="Q3727">
        <f t="shared" si="714"/>
        <v>-4.424922428947542E-3</v>
      </c>
      <c r="R3727">
        <f t="shared" si="720"/>
        <v>44.151978144811046</v>
      </c>
      <c r="S3727">
        <f>VLOOKUP(A3727,'SVXY-IV'!A$1:G$5000,4,0)</f>
        <v>44.152398599999998</v>
      </c>
      <c r="T3727">
        <f t="shared" si="715"/>
        <v>-9.5228164784799674E-6</v>
      </c>
      <c r="U3727" s="2">
        <f t="shared" si="723"/>
        <v>21.606250670789159</v>
      </c>
      <c r="V3727">
        <f>VLOOKUP(A3727,'VXZ-IV'!A$1:C$4500,3,0)</f>
        <v>21.61</v>
      </c>
      <c r="W3727" s="10">
        <f t="shared" si="716"/>
        <v>-1.734997321073406E-4</v>
      </c>
      <c r="X3727">
        <f t="shared" si="721"/>
        <v>62.076708896567474</v>
      </c>
      <c r="AB3727">
        <f t="shared" si="717"/>
        <v>35.029202684826544</v>
      </c>
      <c r="AC3727">
        <f>VLOOKUP(A3727,'VIXY-IV'!A$1:E$2000,4,0)</f>
        <v>35.23691762</v>
      </c>
      <c r="AD3727" s="10">
        <f t="shared" si="711"/>
        <v>-5.8948100232115719E-3</v>
      </c>
      <c r="AG3727">
        <f>AG3726*(1-(AG$1+AG$5))^($A3727-$A3726)*(1+2*(E3727/E3726-1))</f>
        <v>11.750125528515776</v>
      </c>
      <c r="AK3727">
        <f t="shared" si="724"/>
        <v>8.7769541589153661</v>
      </c>
    </row>
    <row r="3728" spans="1:37" x14ac:dyDescent="0.25">
      <c r="A3728" s="1">
        <v>43473</v>
      </c>
      <c r="B3728">
        <v>20.47</v>
      </c>
      <c r="C3728">
        <v>21.14</v>
      </c>
      <c r="D3728">
        <v>71.216399999999993</v>
      </c>
      <c r="E3728">
        <v>61.394599999999997</v>
      </c>
      <c r="F3728">
        <v>13174.950649</v>
      </c>
      <c r="G3728">
        <v>11360.30839</v>
      </c>
      <c r="H3728">
        <f>(1/(1-91/360*VLOOKUP($A3728,Tbills!$B$4:$C$974,2,1)/100))^((1)/91)-1</f>
        <v>6.8688771178937458E-5</v>
      </c>
      <c r="I3728" s="2">
        <f t="shared" si="722"/>
        <v>41.87091339557432</v>
      </c>
      <c r="J3728">
        <f>VLOOKUP(A3728,'VXX-IV'!A$1:C$4500,3,0)</f>
        <v>41.88</v>
      </c>
      <c r="K3728" s="10">
        <f t="shared" si="713"/>
        <v>-2.1696763194090085E-4</v>
      </c>
      <c r="L3728">
        <f t="shared" si="718"/>
        <v>55.58097521525179</v>
      </c>
      <c r="O3728">
        <f t="shared" si="719"/>
        <v>68.128521762356783</v>
      </c>
      <c r="P3728">
        <f>VLOOKUP(A3728,'UVXY-IV'!A$1:G$5000,4,0)</f>
        <v>68.455041179999995</v>
      </c>
      <c r="Q3728">
        <f t="shared" si="714"/>
        <v>-4.7698374292791668E-3</v>
      </c>
      <c r="R3728">
        <f t="shared" si="720"/>
        <v>44.63839515211405</v>
      </c>
      <c r="S3728">
        <f>VLOOKUP(A3728,'SVXY-IV'!A$1:G$5000,4,0)</f>
        <v>44.654976730000001</v>
      </c>
      <c r="T3728">
        <f t="shared" si="715"/>
        <v>-3.7132653738036758E-4</v>
      </c>
      <c r="U3728" s="2">
        <f t="shared" si="723"/>
        <v>21.368832796858875</v>
      </c>
      <c r="V3728">
        <f>VLOOKUP(A3728,'VXZ-IV'!A$1:C$4500,3,0)</f>
        <v>21.37</v>
      </c>
      <c r="W3728" s="10">
        <f t="shared" si="716"/>
        <v>-5.4618771227255003E-5</v>
      </c>
      <c r="X3728">
        <f t="shared" si="721"/>
        <v>62.763588502426209</v>
      </c>
      <c r="AB3728">
        <f t="shared" si="717"/>
        <v>34.254046600691993</v>
      </c>
      <c r="AC3728">
        <f>VLOOKUP(A3728,'VIXY-IV'!A$1:E$2000,4,0)</f>
        <v>34.45958873</v>
      </c>
      <c r="AD3728" s="10">
        <f t="shared" si="711"/>
        <v>-5.9647296117920634E-3</v>
      </c>
      <c r="AG3728">
        <f>AG3727*(1-(AG$1+AG$5))^($A3728-$A3727)*(1+2*(E3728/E3727-1))</f>
        <v>11.229800050578431</v>
      </c>
      <c r="AK3728">
        <f t="shared" si="724"/>
        <v>8.9707279225828476</v>
      </c>
    </row>
    <row r="3729" spans="1:37" x14ac:dyDescent="0.25">
      <c r="A3729" s="1">
        <v>43474</v>
      </c>
      <c r="B3729">
        <v>19.98</v>
      </c>
      <c r="C3729">
        <v>20.69</v>
      </c>
      <c r="D3729">
        <v>69.868899999999996</v>
      </c>
      <c r="E3729">
        <v>60.228700000000003</v>
      </c>
      <c r="F3729">
        <v>13135.120349000001</v>
      </c>
      <c r="G3729">
        <v>11325.183762000001</v>
      </c>
      <c r="H3729">
        <f>(1/(1-91/360*VLOOKUP($A3729,Tbills!$B$4:$C$974,2,1)/100))^((1)/91)-1</f>
        <v>6.8688771178937458E-5</v>
      </c>
      <c r="I3729" s="2">
        <f t="shared" si="722"/>
        <v>41.077663676517069</v>
      </c>
      <c r="J3729">
        <f>VLOOKUP(A3729,'VXX-IV'!A$1:C$4500,3,0)</f>
        <v>41.09</v>
      </c>
      <c r="K3729" s="10">
        <f t="shared" si="713"/>
        <v>-3.0022690394093665E-4</v>
      </c>
      <c r="L3729">
        <f t="shared" si="718"/>
        <v>53.471235469284402</v>
      </c>
      <c r="O3729">
        <f t="shared" si="719"/>
        <v>66.185622838755435</v>
      </c>
      <c r="P3729">
        <f>VLOOKUP(A3729,'UVXY-IV'!A$1:G$5000,4,0)</f>
        <v>66.50296754</v>
      </c>
      <c r="Q3729">
        <f t="shared" si="714"/>
        <v>-4.7718878267152265E-3</v>
      </c>
      <c r="R3729">
        <f t="shared" si="720"/>
        <v>45.06020566887581</v>
      </c>
      <c r="S3729">
        <f>VLOOKUP(A3729,'SVXY-IV'!A$1:G$5000,4,0)</f>
        <v>45.077620789999997</v>
      </c>
      <c r="T3729">
        <f t="shared" si="715"/>
        <v>-3.8633629767903521E-4</v>
      </c>
      <c r="U3729" s="2">
        <f t="shared" si="723"/>
        <v>21.303711410426335</v>
      </c>
      <c r="V3729">
        <f>VLOOKUP(A3729,'VXZ-IV'!A$1:C$4500,3,0)</f>
        <v>21.31</v>
      </c>
      <c r="W3729" s="10">
        <f t="shared" si="716"/>
        <v>-2.9510040233060586E-4</v>
      </c>
      <c r="X3729">
        <f t="shared" si="721"/>
        <v>62.959641444582722</v>
      </c>
      <c r="AB3729">
        <f t="shared" si="717"/>
        <v>33.603426435465508</v>
      </c>
      <c r="AC3729">
        <f>VLOOKUP(A3729,'VIXY-IV'!A$1:E$2000,4,0)</f>
        <v>33.806168380000003</v>
      </c>
      <c r="AD3729" s="10">
        <f t="shared" si="711"/>
        <v>-5.9971879171742959E-3</v>
      </c>
      <c r="AG3729">
        <f>AG3728*(1-(AG$1+AG$5))^($A3729-$A3728)*(1+2*(E3729/E3728-1))</f>
        <v>10.802922135792786</v>
      </c>
      <c r="AK3729">
        <f t="shared" si="724"/>
        <v>9.1406587143271683</v>
      </c>
    </row>
    <row r="3730" spans="1:37" x14ac:dyDescent="0.25">
      <c r="A3730" s="1">
        <v>43475</v>
      </c>
      <c r="B3730">
        <v>19.5</v>
      </c>
      <c r="C3730">
        <v>20.52</v>
      </c>
      <c r="D3730">
        <v>69.010800000000003</v>
      </c>
      <c r="E3730">
        <v>59.4848</v>
      </c>
      <c r="F3730">
        <v>13096.198767</v>
      </c>
      <c r="G3730">
        <v>11290.847415</v>
      </c>
      <c r="H3730">
        <f>(1/(1-91/360*VLOOKUP($A3730,Tbills!$B$4:$C$974,2,1)/100))^((1)/91)-1</f>
        <v>6.7151392721953584E-5</v>
      </c>
      <c r="I3730" s="2">
        <f t="shared" si="722"/>
        <v>40.57217603064489</v>
      </c>
      <c r="J3730">
        <f>VLOOKUP(A3730,'VXX-IV'!A$1:C$4500,3,0)</f>
        <v>40.58</v>
      </c>
      <c r="K3730" s="10">
        <f t="shared" si="713"/>
        <v>-1.9280358193962677E-4</v>
      </c>
      <c r="L3730">
        <f t="shared" si="718"/>
        <v>52.151506284561293</v>
      </c>
      <c r="O3730">
        <f t="shared" si="719"/>
        <v>64.957220590891268</v>
      </c>
      <c r="P3730">
        <f>VLOOKUP(A3730,'UVXY-IV'!A$1:G$5000,4,0)</f>
        <v>65.271913280000007</v>
      </c>
      <c r="Q3730">
        <f t="shared" si="714"/>
        <v>-4.8212573110701928E-3</v>
      </c>
      <c r="R3730">
        <f t="shared" si="720"/>
        <v>45.336431154425057</v>
      </c>
      <c r="S3730">
        <f>VLOOKUP(A3730,'SVXY-IV'!A$1:G$5000,4,0)</f>
        <v>45.354192849999997</v>
      </c>
      <c r="T3730">
        <f t="shared" si="715"/>
        <v>-3.9162190877661818E-4</v>
      </c>
      <c r="U3730" s="2">
        <f t="shared" si="723"/>
        <v>21.240066991153046</v>
      </c>
      <c r="V3730">
        <f>VLOOKUP(A3730,'VXZ-IV'!A$1:C$4500,3,0)</f>
        <v>21.24</v>
      </c>
      <c r="W3730" s="10">
        <f t="shared" si="716"/>
        <v>3.1540090887904881E-6</v>
      </c>
      <c r="X3730">
        <f t="shared" si="721"/>
        <v>63.152431067498604</v>
      </c>
      <c r="AB3730">
        <f t="shared" si="717"/>
        <v>33.188256939824846</v>
      </c>
      <c r="AC3730">
        <f>VLOOKUP(A3730,'VIXY-IV'!A$1:E$2000,4,0)</f>
        <v>33.389599199999999</v>
      </c>
      <c r="AD3730" s="10">
        <f t="shared" si="711"/>
        <v>-6.0300891594755601E-3</v>
      </c>
      <c r="AG3730">
        <f>AG3729*(1-(AG$1+AG$5))^($A3730-$A3729)*(1+2*(E3730/E3729-1))</f>
        <v>10.535707804304883</v>
      </c>
      <c r="AK3730">
        <f t="shared" si="724"/>
        <v>9.2531263285154566</v>
      </c>
    </row>
    <row r="3731" spans="1:37" x14ac:dyDescent="0.25">
      <c r="A3731" s="1">
        <v>43476</v>
      </c>
      <c r="B3731">
        <v>18.190000000000001</v>
      </c>
      <c r="C3731">
        <v>19.739999999999998</v>
      </c>
      <c r="D3731">
        <v>66.945099999999996</v>
      </c>
      <c r="E3731">
        <v>57.700299999999999</v>
      </c>
      <c r="F3731">
        <v>12945.416713000001</v>
      </c>
      <c r="G3731">
        <v>11160.092935999999</v>
      </c>
      <c r="H3731">
        <f>(1/(1-91/360*VLOOKUP($A3731,Tbills!$B$4:$C$974,2,1)/100))^((1)/91)-1</f>
        <v>6.7151392721953584E-5</v>
      </c>
      <c r="I3731" s="2">
        <f t="shared" si="722"/>
        <v>39.356769566400786</v>
      </c>
      <c r="J3731">
        <f>VLOOKUP(A3731,'VXX-IV'!A$1:C$4500,3,0)</f>
        <v>39.369999999999997</v>
      </c>
      <c r="K3731" s="10">
        <f t="shared" si="713"/>
        <v>-3.3605368552735992E-4</v>
      </c>
      <c r="L3731">
        <f t="shared" si="718"/>
        <v>49.023568902217349</v>
      </c>
      <c r="O3731">
        <f t="shared" si="719"/>
        <v>62.032127267940986</v>
      </c>
      <c r="P3731">
        <f>VLOOKUP(A3731,'UVXY-IV'!A$1:G$5000,4,0)</f>
        <v>62.326852580000001</v>
      </c>
      <c r="Q3731">
        <f t="shared" si="714"/>
        <v>-4.7287052026366849E-3</v>
      </c>
      <c r="R3731">
        <f t="shared" si="720"/>
        <v>46.01438065823222</v>
      </c>
      <c r="S3731">
        <f>VLOOKUP(A3731,'SVXY-IV'!A$1:G$5000,4,0)</f>
        <v>46.03247107</v>
      </c>
      <c r="T3731">
        <f t="shared" si="715"/>
        <v>-3.9299241051538036E-4</v>
      </c>
      <c r="U3731" s="2">
        <f t="shared" si="723"/>
        <v>20.995009205588619</v>
      </c>
      <c r="V3731">
        <f>VLOOKUP(A3731,'VXZ-IV'!A$1:C$4500,3,0)</f>
        <v>21</v>
      </c>
      <c r="W3731" s="10">
        <f t="shared" si="716"/>
        <v>-2.3765687673238389E-4</v>
      </c>
      <c r="X3731">
        <f t="shared" si="721"/>
        <v>63.885699444619192</v>
      </c>
      <c r="AB3731">
        <f t="shared" si="717"/>
        <v>32.192512506857554</v>
      </c>
      <c r="AC3731">
        <f>VLOOKUP(A3731,'VIXY-IV'!A$1:E$2000,4,0)</f>
        <v>32.388990540000002</v>
      </c>
      <c r="AD3731" s="10">
        <f t="shared" si="711"/>
        <v>-6.0661981082676952E-3</v>
      </c>
      <c r="AG3731">
        <f>AG3730*(1-(AG$1+AG$5))^($A3731-$A3730)*(1+2*(E3731/E3730-1))</f>
        <v>9.9032471851410495</v>
      </c>
      <c r="AK3731">
        <f t="shared" si="724"/>
        <v>9.5302693777397156</v>
      </c>
    </row>
    <row r="3732" spans="1:37" x14ac:dyDescent="0.25">
      <c r="A3732" s="1">
        <v>43479</v>
      </c>
      <c r="B3732">
        <v>19.07</v>
      </c>
      <c r="C3732">
        <v>19.93</v>
      </c>
      <c r="D3732">
        <v>67.035200000000003</v>
      </c>
      <c r="E3732">
        <v>57.766300000000001</v>
      </c>
      <c r="F3732">
        <v>12886.128987</v>
      </c>
      <c r="G3732">
        <v>11106.733279</v>
      </c>
      <c r="H3732">
        <f>(1/(1-91/360*VLOOKUP($A3732,Tbills!$B$4:$C$974,2,1)/100))^((1)/91)-1</f>
        <v>6.7151392721953584E-5</v>
      </c>
      <c r="I3732" s="2">
        <f t="shared" si="722"/>
        <v>39.406856234465415</v>
      </c>
      <c r="J3732">
        <f>VLOOKUP(A3732,'VXX-IV'!A$1:C$4500,3,0)</f>
        <v>39.42</v>
      </c>
      <c r="K3732" s="10">
        <f t="shared" si="713"/>
        <v>-3.3342885678810941E-4</v>
      </c>
      <c r="L3732">
        <f t="shared" si="718"/>
        <v>49.138954346995668</v>
      </c>
      <c r="O3732">
        <f t="shared" si="719"/>
        <v>62.132277912573336</v>
      </c>
      <c r="P3732">
        <f>VLOOKUP(A3732,'UVXY-IV'!A$1:G$5000,4,0)</f>
        <v>62.428468680000002</v>
      </c>
      <c r="Q3732">
        <f t="shared" si="714"/>
        <v>-4.7444823441833428E-3</v>
      </c>
      <c r="R3732">
        <f t="shared" si="720"/>
        <v>45.981827622692528</v>
      </c>
      <c r="S3732">
        <f>VLOOKUP(A3732,'SVXY-IV'!A$1:G$5000,4,0)</f>
        <v>46.00410437</v>
      </c>
      <c r="T3732">
        <f t="shared" si="715"/>
        <v>-4.8423390939877908E-4</v>
      </c>
      <c r="U3732" s="2">
        <f t="shared" si="723"/>
        <v>20.897327036945658</v>
      </c>
      <c r="V3732">
        <f>VLOOKUP(A3732,'VXZ-IV'!A$1:C$4500,3,0)</f>
        <v>20.9</v>
      </c>
      <c r="W3732" s="10">
        <f t="shared" si="716"/>
        <v>-1.2789296910720171E-4</v>
      </c>
      <c r="X3732">
        <f t="shared" si="721"/>
        <v>64.196964764964889</v>
      </c>
      <c r="AB3732">
        <f t="shared" si="717"/>
        <v>32.228971405663643</v>
      </c>
      <c r="AC3732">
        <f>VLOOKUP(A3732,'VIXY-IV'!A$1:E$2000,4,0)</f>
        <v>32.429353949999999</v>
      </c>
      <c r="AD3732" s="10">
        <f t="shared" si="711"/>
        <v>-6.1790482981963768E-3</v>
      </c>
      <c r="AG3732">
        <f>AG3731*(1-(AG$1+AG$5))^($A3732-$A3731)*(1+2*(E3732/E3731-1))</f>
        <v>9.9248992420059015</v>
      </c>
      <c r="AK3732">
        <f t="shared" si="724"/>
        <v>9.5180382181785941</v>
      </c>
    </row>
    <row r="3733" spans="1:37" x14ac:dyDescent="0.25">
      <c r="A3733" s="1">
        <v>43480</v>
      </c>
      <c r="B3733">
        <v>18.600000000000001</v>
      </c>
      <c r="C3733">
        <v>19.239999999999998</v>
      </c>
      <c r="D3733">
        <v>64.848600000000005</v>
      </c>
      <c r="E3733">
        <v>55.878100000000003</v>
      </c>
      <c r="F3733">
        <v>12637.834491</v>
      </c>
      <c r="G3733">
        <v>10891.978977000001</v>
      </c>
      <c r="H3733">
        <f>(1/(1-91/360*VLOOKUP($A3733,Tbills!$B$4:$C$974,2,1)/100))^((1)/91)-1</f>
        <v>6.7151392721953584E-5</v>
      </c>
      <c r="I3733" s="2">
        <f t="shared" si="722"/>
        <v>38.120526909973862</v>
      </c>
      <c r="J3733">
        <f>VLOOKUP(A3733,'VXX-IV'!A$1:C$4500,3,0)</f>
        <v>38.130000000000003</v>
      </c>
      <c r="K3733" s="10">
        <f t="shared" si="713"/>
        <v>-2.4844190994333104E-4</v>
      </c>
      <c r="L3733">
        <f t="shared" si="718"/>
        <v>45.92756423668235</v>
      </c>
      <c r="O3733">
        <f t="shared" si="719"/>
        <v>59.083921517258098</v>
      </c>
      <c r="P3733">
        <f>VLOOKUP(A3733,'UVXY-IV'!A$1:G$5000,4,0)</f>
        <v>59.370843800000003</v>
      </c>
      <c r="Q3733">
        <f t="shared" si="714"/>
        <v>-4.8327135741652594E-3</v>
      </c>
      <c r="R3733">
        <f t="shared" si="720"/>
        <v>46.731216214773603</v>
      </c>
      <c r="S3733">
        <f>VLOOKUP(A3733,'SVXY-IV'!A$1:G$5000,4,0)</f>
        <v>46.755663220000002</v>
      </c>
      <c r="T3733">
        <f t="shared" si="715"/>
        <v>-5.2286725377781451E-4</v>
      </c>
      <c r="U3733" s="2">
        <f t="shared" si="723"/>
        <v>20.494170207292591</v>
      </c>
      <c r="V3733">
        <f>VLOOKUP(A3733,'VXZ-IV'!A$1:C$4500,3,0)</f>
        <v>20.5</v>
      </c>
      <c r="W3733" s="10">
        <f t="shared" si="716"/>
        <v>-2.8438013206877333E-4</v>
      </c>
      <c r="X3733">
        <f t="shared" si="721"/>
        <v>65.440219478585306</v>
      </c>
      <c r="AB3733">
        <f t="shared" si="717"/>
        <v>31.175389507624107</v>
      </c>
      <c r="AC3733">
        <f>VLOOKUP(A3733,'VIXY-IV'!A$1:E$2000,4,0)</f>
        <v>31.370106929999999</v>
      </c>
      <c r="AD3733" s="10">
        <f t="shared" si="711"/>
        <v>-6.2071010089442824E-3</v>
      </c>
      <c r="AG3733">
        <f>AG3732*(1-(AG$1+AG$5))^($A3733-$A3732)*(1+2*(E3733/E3732-1))</f>
        <v>9.2757587099486223</v>
      </c>
      <c r="AK3733">
        <f t="shared" si="724"/>
        <v>9.8286953759396543</v>
      </c>
    </row>
    <row r="3734" spans="1:37" x14ac:dyDescent="0.25">
      <c r="A3734" s="1">
        <v>43481</v>
      </c>
      <c r="B3734">
        <v>19.04</v>
      </c>
      <c r="C3734">
        <v>19.53</v>
      </c>
      <c r="D3734">
        <v>65.541899999999998</v>
      </c>
      <c r="E3734">
        <v>56.471800000000002</v>
      </c>
      <c r="F3734">
        <v>12638.683139000001</v>
      </c>
      <c r="G3734">
        <v>10891.978977000001</v>
      </c>
      <c r="H3734">
        <f>(1/(1-91/360*VLOOKUP($A3734,Tbills!$B$4:$C$974,2,1)/100))^((1)/91)-1</f>
        <v>6.7151392721953584E-5</v>
      </c>
      <c r="I3734" s="2">
        <f t="shared" si="722"/>
        <v>38.52713613791051</v>
      </c>
      <c r="J3734">
        <f>VLOOKUP(A3734,'VXX-IV'!A$1:C$4500,3,0)</f>
        <v>38.54</v>
      </c>
      <c r="K3734" s="10">
        <f t="shared" si="713"/>
        <v>-3.3377950413826518E-4</v>
      </c>
      <c r="L3734">
        <f t="shared" si="718"/>
        <v>46.904546406208709</v>
      </c>
      <c r="O3734">
        <f t="shared" si="719"/>
        <v>60.023541104261355</v>
      </c>
      <c r="P3734">
        <f>VLOOKUP(A3734,'UVXY-IV'!A$1:G$5000,4,0)</f>
        <v>60.314384349999997</v>
      </c>
      <c r="Q3734">
        <f t="shared" si="714"/>
        <v>-4.8221207738919913E-3</v>
      </c>
      <c r="R3734">
        <f t="shared" si="720"/>
        <v>46.480857356563334</v>
      </c>
      <c r="S3734">
        <f>VLOOKUP(A3734,'SVXY-IV'!A$1:G$5000,4,0)</f>
        <v>46.505497030000001</v>
      </c>
      <c r="T3734">
        <f t="shared" si="715"/>
        <v>-5.2982281687630195E-4</v>
      </c>
      <c r="U3734" s="2">
        <f t="shared" si="723"/>
        <v>20.495046664641812</v>
      </c>
      <c r="V3734">
        <f>VLOOKUP(A3734,'VXZ-IV'!A$1:C$4500,3,0)</f>
        <v>20.5</v>
      </c>
      <c r="W3734" s="10">
        <f t="shared" si="716"/>
        <v>-2.4162611503353304E-4</v>
      </c>
      <c r="X3734">
        <f t="shared" si="721"/>
        <v>65.442193488783985</v>
      </c>
      <c r="AB3734">
        <f t="shared" si="717"/>
        <v>31.506506646820931</v>
      </c>
      <c r="AC3734">
        <f>VLOOKUP(A3734,'VIXY-IV'!A$1:E$2000,4,0)</f>
        <v>31.704101049999998</v>
      </c>
      <c r="AD3734" s="10">
        <f t="shared" si="711"/>
        <v>-6.2324556330249914E-3</v>
      </c>
      <c r="AG3734">
        <f>AG3733*(1-(AG$1+AG$5))^($A3734-$A3733)*(1+2*(E3734/E3733-1))</f>
        <v>9.4725477621451866</v>
      </c>
      <c r="AK3734">
        <f t="shared" si="724"/>
        <v>9.7238134230317073</v>
      </c>
    </row>
    <row r="3735" spans="1:37" x14ac:dyDescent="0.25">
      <c r="A3735" s="1">
        <v>43482</v>
      </c>
      <c r="B3735">
        <v>18.059999999999999</v>
      </c>
      <c r="C3735">
        <v>19.170000000000002</v>
      </c>
      <c r="D3735">
        <v>63.860300000000002</v>
      </c>
      <c r="E3735">
        <v>55.019100000000002</v>
      </c>
      <c r="F3735">
        <v>12540.839755000001</v>
      </c>
      <c r="G3735">
        <v>10806.926432</v>
      </c>
      <c r="H3735">
        <f>(1/(1-91/360*VLOOKUP($A3735,Tbills!$B$4:$C$974,2,1)/100))^((1)/91)-1</f>
        <v>6.7011742343137115E-5</v>
      </c>
      <c r="I3735" s="2">
        <f t="shared" si="722"/>
        <v>37.537735093167505</v>
      </c>
      <c r="J3735">
        <f>VLOOKUP(A3735,'VXX-IV'!A$1:C$4500,3,0)</f>
        <v>37.549999999999997</v>
      </c>
      <c r="K3735" s="10">
        <f t="shared" si="713"/>
        <v>-3.2662867729671419E-4</v>
      </c>
      <c r="L3735">
        <f t="shared" si="718"/>
        <v>44.492339238643758</v>
      </c>
      <c r="O3735">
        <f t="shared" si="719"/>
        <v>57.705497128473048</v>
      </c>
      <c r="P3735">
        <f>VLOOKUP(A3735,'UVXY-IV'!A$1:G$5000,4,0)</f>
        <v>57.980111260000001</v>
      </c>
      <c r="Q3735">
        <f t="shared" si="714"/>
        <v>-4.7363505443358545E-3</v>
      </c>
      <c r="R3735">
        <f t="shared" si="720"/>
        <v>47.076573919379634</v>
      </c>
      <c r="S3735">
        <f>VLOOKUP(A3735,'SVXY-IV'!A$1:G$5000,4,0)</f>
        <v>47.101506550000003</v>
      </c>
      <c r="T3735">
        <f t="shared" si="715"/>
        <v>-5.2933828334988942E-4</v>
      </c>
      <c r="U3735" s="2">
        <f t="shared" si="723"/>
        <v>20.33588673586954</v>
      </c>
      <c r="V3735">
        <f>VLOOKUP(A3735,'VXZ-IV'!A$1:C$4500,3,0)</f>
        <v>20.34</v>
      </c>
      <c r="W3735" s="10">
        <f t="shared" si="716"/>
        <v>-2.0222537514547057E-4</v>
      </c>
      <c r="X3735">
        <f t="shared" si="721"/>
        <v>65.95519431488087</v>
      </c>
      <c r="AB3735">
        <f t="shared" si="717"/>
        <v>30.695906801198614</v>
      </c>
      <c r="AC3735">
        <f>VLOOKUP(A3735,'VIXY-IV'!A$1:E$2000,4,0)</f>
        <v>30.889449890000002</v>
      </c>
      <c r="AD3735" s="10">
        <f t="shared" ref="AD3735:AD3798" si="725">AB3735/AC3735-1</f>
        <v>-6.2656696538984091E-3</v>
      </c>
      <c r="AG3735">
        <f>AG3734*(1-(AG$1+AG$5))^($A3735-$A3734)*(1+2*(E3735/E3734-1))</f>
        <v>8.9848948221012641</v>
      </c>
      <c r="AK3735">
        <f t="shared" si="724"/>
        <v>9.9734876026451449</v>
      </c>
    </row>
    <row r="3736" spans="1:37" x14ac:dyDescent="0.25">
      <c r="A3736" s="1">
        <v>43483</v>
      </c>
      <c r="B3736">
        <v>17.8</v>
      </c>
      <c r="C3736">
        <v>18.84</v>
      </c>
      <c r="D3736">
        <v>63.194200000000002</v>
      </c>
      <c r="E3736">
        <v>54.441600000000001</v>
      </c>
      <c r="F3736">
        <v>12410.511340999999</v>
      </c>
      <c r="G3736">
        <v>10693.893209</v>
      </c>
      <c r="H3736">
        <f>(1/(1-91/360*VLOOKUP($A3736,Tbills!$B$4:$C$974,2,1)/100))^((1)/91)-1</f>
        <v>6.7011742343137115E-5</v>
      </c>
      <c r="I3736" s="2">
        <f t="shared" si="722"/>
        <v>37.145288968905284</v>
      </c>
      <c r="J3736">
        <f>VLOOKUP(A3736,'VXX-IV'!A$1:C$4500,3,0)</f>
        <v>37.159999999999997</v>
      </c>
      <c r="K3736" s="10">
        <f t="shared" si="713"/>
        <v>-3.9588350631625246E-4</v>
      </c>
      <c r="L3736">
        <f t="shared" si="718"/>
        <v>43.559274316761929</v>
      </c>
      <c r="O3736">
        <f t="shared" si="719"/>
        <v>56.795037082523216</v>
      </c>
      <c r="P3736">
        <f>VLOOKUP(A3736,'UVXY-IV'!A$1:G$5000,4,0)</f>
        <v>57.064777810000002</v>
      </c>
      <c r="Q3736">
        <f t="shared" si="714"/>
        <v>-4.7269215412508725E-3</v>
      </c>
      <c r="R3736">
        <f t="shared" si="720"/>
        <v>47.321500845256885</v>
      </c>
      <c r="S3736">
        <f>VLOOKUP(A3736,'SVXY-IV'!A$1:G$5000,4,0)</f>
        <v>47.347076899999998</v>
      </c>
      <c r="T3736">
        <f t="shared" si="715"/>
        <v>-5.4018233896746537E-4</v>
      </c>
      <c r="U3736" s="2">
        <f t="shared" si="723"/>
        <v>20.124058994637867</v>
      </c>
      <c r="V3736">
        <f>VLOOKUP(A3736,'VXZ-IV'!A$1:C$4500,3,0)</f>
        <v>20.13</v>
      </c>
      <c r="W3736" s="10">
        <f t="shared" si="716"/>
        <v>-2.9513191068708533E-4</v>
      </c>
      <c r="X3736">
        <f t="shared" si="721"/>
        <v>66.647042584523433</v>
      </c>
      <c r="AB3736">
        <f t="shared" si="717"/>
        <v>30.373597247851613</v>
      </c>
      <c r="AC3736">
        <f>VLOOKUP(A3736,'VIXY-IV'!A$1:E$2000,4,0)</f>
        <v>30.5659323</v>
      </c>
      <c r="AD3736" s="10">
        <f t="shared" si="725"/>
        <v>-6.2924647696215308E-3</v>
      </c>
      <c r="AG3736">
        <f>AG3735*(1-(AG$1+AG$5))^($A3736-$A3735)*(1+2*(E3736/E3735-1))</f>
        <v>8.7959811099745657</v>
      </c>
      <c r="AK3736">
        <f t="shared" si="724"/>
        <v>10.077703473782504</v>
      </c>
    </row>
    <row r="3737" spans="1:37" x14ac:dyDescent="0.25">
      <c r="A3737" s="1">
        <v>43487</v>
      </c>
      <c r="B3737">
        <v>20.8</v>
      </c>
      <c r="C3737">
        <v>20.69</v>
      </c>
      <c r="D3737">
        <v>69.167100000000005</v>
      </c>
      <c r="E3737">
        <v>59.572699999999998</v>
      </c>
      <c r="F3737">
        <v>12746.881755</v>
      </c>
      <c r="G3737">
        <v>10980.870217</v>
      </c>
      <c r="H3737">
        <f>(1/(1-91/360*VLOOKUP($A3737,Tbills!$B$4:$C$974,2,1)/100))^((1)/91)-1</f>
        <v>6.7011742343137115E-5</v>
      </c>
      <c r="I3737" s="2">
        <f t="shared" si="722"/>
        <v>40.652169624856377</v>
      </c>
      <c r="J3737">
        <f>VLOOKUP(A3737,'VXX-IV'!A$1:C$4500,3,0)</f>
        <v>40.659999999999997</v>
      </c>
      <c r="K3737" s="10">
        <f t="shared" si="713"/>
        <v>-1.9258177923309194E-4</v>
      </c>
      <c r="L3737">
        <f t="shared" si="718"/>
        <v>51.774680043843041</v>
      </c>
      <c r="O3737">
        <f t="shared" si="719"/>
        <v>64.81566536869876</v>
      </c>
      <c r="P3737">
        <f>VLOOKUP(A3737,'UVXY-IV'!A$1:G$5000,4,0)</f>
        <v>65.130712880000004</v>
      </c>
      <c r="Q3737">
        <f t="shared" si="714"/>
        <v>-4.837157423437155E-3</v>
      </c>
      <c r="R3737">
        <f t="shared" si="720"/>
        <v>45.08333118198621</v>
      </c>
      <c r="S3737">
        <f>VLOOKUP(A3737,'SVXY-IV'!A$1:G$5000,4,0)</f>
        <v>45.117573219999997</v>
      </c>
      <c r="T3737">
        <f t="shared" si="715"/>
        <v>-7.5895123717795165E-4</v>
      </c>
      <c r="U3737" s="2">
        <f t="shared" si="723"/>
        <v>20.667478955163155</v>
      </c>
      <c r="V3737">
        <f>VLOOKUP(A3737,'VXZ-IV'!A$1:C$4500,3,0)</f>
        <v>20.67</v>
      </c>
      <c r="W3737" s="10">
        <f t="shared" si="716"/>
        <v>-1.219663684977057E-4</v>
      </c>
      <c r="X3737">
        <f t="shared" si="721"/>
        <v>64.866319386333359</v>
      </c>
      <c r="AB3737">
        <f t="shared" si="717"/>
        <v>33.235796365814963</v>
      </c>
      <c r="AC3737">
        <f>VLOOKUP(A3737,'VIXY-IV'!A$1:E$2000,4,0)</f>
        <v>33.449248709999999</v>
      </c>
      <c r="AD3737" s="10">
        <f t="shared" si="725"/>
        <v>-6.381379325904657E-3</v>
      </c>
      <c r="AG3737">
        <f>AG3736*(1-(AG$1+AG$5))^($A3737-$A3736)*(1+2*(E3737/E3736-1))</f>
        <v>10.452607755047627</v>
      </c>
      <c r="AK3737">
        <f t="shared" si="724"/>
        <v>9.1261833532240786</v>
      </c>
    </row>
    <row r="3738" spans="1:37" x14ac:dyDescent="0.25">
      <c r="A3738" s="1">
        <v>43488</v>
      </c>
      <c r="B3738">
        <v>19.52</v>
      </c>
      <c r="C3738">
        <v>20.079999999999998</v>
      </c>
      <c r="D3738">
        <v>67.839200000000005</v>
      </c>
      <c r="E3738">
        <v>58.424999999999997</v>
      </c>
      <c r="F3738">
        <v>12746.575371000001</v>
      </c>
      <c r="G3738">
        <v>10979.870434</v>
      </c>
      <c r="H3738">
        <f>(1/(1-91/360*VLOOKUP($A3738,Tbills!$B$4:$C$974,2,1)/100))^((1)/91)-1</f>
        <v>6.7011742343137115E-5</v>
      </c>
      <c r="I3738" s="2">
        <f t="shared" si="722"/>
        <v>39.870739417558205</v>
      </c>
      <c r="J3738">
        <f>VLOOKUP(A3738,'VXX-IV'!A$1:C$4500,3,0)</f>
        <v>39.880000000000003</v>
      </c>
      <c r="K3738" s="10">
        <f t="shared" si="713"/>
        <v>-2.3221119462879525E-4</v>
      </c>
      <c r="L3738">
        <f t="shared" si="718"/>
        <v>49.780831623386426</v>
      </c>
      <c r="O3738">
        <f t="shared" si="719"/>
        <v>62.940481481662673</v>
      </c>
      <c r="P3738">
        <f>VLOOKUP(A3738,'UVXY-IV'!A$1:G$5000,4,0)</f>
        <v>63.247141630000002</v>
      </c>
      <c r="Q3738">
        <f t="shared" si="714"/>
        <v>-4.8486009080269676E-3</v>
      </c>
      <c r="R3738">
        <f t="shared" si="720"/>
        <v>45.515550807952586</v>
      </c>
      <c r="S3738">
        <f>VLOOKUP(A3738,'SVXY-IV'!A$1:G$5000,4,0)</f>
        <v>45.548590619999999</v>
      </c>
      <c r="T3738">
        <f t="shared" si="715"/>
        <v>-7.2537506863945556E-4</v>
      </c>
      <c r="U3738" s="2">
        <f t="shared" si="723"/>
        <v>20.666478257085576</v>
      </c>
      <c r="V3738">
        <f>VLOOKUP(A3738,'VXZ-IV'!A$1:C$4500,3,0)</f>
        <v>20.67</v>
      </c>
      <c r="W3738" s="10">
        <f t="shared" si="716"/>
        <v>-1.7037943466013949E-4</v>
      </c>
      <c r="X3738">
        <f t="shared" si="721"/>
        <v>64.874173132827309</v>
      </c>
      <c r="AB3738">
        <f t="shared" si="717"/>
        <v>32.595368141236769</v>
      </c>
      <c r="AC3738">
        <f>VLOOKUP(A3738,'VIXY-IV'!A$1:E$2000,4,0)</f>
        <v>32.805618469999999</v>
      </c>
      <c r="AD3738" s="10">
        <f t="shared" si="725"/>
        <v>-6.4089731749913392E-3</v>
      </c>
      <c r="AG3738">
        <f>AG3737*(1-(AG$1+AG$5))^($A3738-$A3737)*(1+2*(E3738/E3737-1))</f>
        <v>10.049518905377157</v>
      </c>
      <c r="AK3738">
        <f t="shared" si="724"/>
        <v>9.3015709236696935</v>
      </c>
    </row>
    <row r="3739" spans="1:37" x14ac:dyDescent="0.25">
      <c r="A3739" s="1">
        <v>43489</v>
      </c>
      <c r="B3739">
        <v>18.89</v>
      </c>
      <c r="C3739">
        <v>19.670000000000002</v>
      </c>
      <c r="D3739">
        <v>66.1297</v>
      </c>
      <c r="E3739">
        <v>56.948900000000002</v>
      </c>
      <c r="F3739">
        <v>12567.258755000001</v>
      </c>
      <c r="G3739">
        <v>10824.671737000001</v>
      </c>
      <c r="H3739">
        <f>(1/(1-91/360*VLOOKUP($A3739,Tbills!$B$4:$C$974,2,1)/100))^((1)/91)-1</f>
        <v>6.6592470274073889E-5</v>
      </c>
      <c r="I3739" s="2">
        <f t="shared" si="722"/>
        <v>38.865077208847346</v>
      </c>
      <c r="J3739">
        <f>VLOOKUP(A3739,'VXX-IV'!A$1:C$4500,3,0)</f>
        <v>38.880000000000003</v>
      </c>
      <c r="K3739" s="10">
        <f t="shared" si="713"/>
        <v>-3.838166448728586E-4</v>
      </c>
      <c r="L3739">
        <f t="shared" si="718"/>
        <v>47.266430060256241</v>
      </c>
      <c r="O3739">
        <f t="shared" si="719"/>
        <v>60.553166278658779</v>
      </c>
      <c r="P3739">
        <f>VLOOKUP(A3739,'UVXY-IV'!A$1:G$5000,4,0)</f>
        <v>60.849566580000001</v>
      </c>
      <c r="Q3739">
        <f t="shared" si="714"/>
        <v>-4.8710338955584298E-3</v>
      </c>
      <c r="R3739">
        <f t="shared" si="720"/>
        <v>46.088439489243065</v>
      </c>
      <c r="S3739">
        <f>VLOOKUP(A3739,'SVXY-IV'!A$1:G$5000,4,0)</f>
        <v>46.12330918</v>
      </c>
      <c r="T3739">
        <f t="shared" si="715"/>
        <v>-7.5601016875981308E-4</v>
      </c>
      <c r="U3739" s="2">
        <f t="shared" si="723"/>
        <v>20.375248984894924</v>
      </c>
      <c r="V3739">
        <f>VLOOKUP(A3739,'VXZ-IV'!A$1:C$4500,3,0)</f>
        <v>20.38</v>
      </c>
      <c r="W3739" s="10">
        <f t="shared" si="716"/>
        <v>-2.3312144774656485E-4</v>
      </c>
      <c r="X3739">
        <f t="shared" si="721"/>
        <v>65.793106926884207</v>
      </c>
      <c r="AB3739">
        <f t="shared" si="717"/>
        <v>31.771730730666231</v>
      </c>
      <c r="AC3739">
        <f>VLOOKUP(A3739,'VIXY-IV'!A$1:E$2000,4,0)</f>
        <v>31.97778602</v>
      </c>
      <c r="AD3739" s="10">
        <f t="shared" si="725"/>
        <v>-6.4437009242883647E-3</v>
      </c>
      <c r="AG3739">
        <f>AG3738*(1-(AG$1+AG$5))^($A3739-$A3738)*(1+2*(E3739/E3738-1))</f>
        <v>9.5413977953269438</v>
      </c>
      <c r="AK3739">
        <f t="shared" si="724"/>
        <v>9.5361297299203294</v>
      </c>
    </row>
    <row r="3740" spans="1:37" x14ac:dyDescent="0.25">
      <c r="A3740" s="1">
        <v>43490</v>
      </c>
      <c r="B3740">
        <v>17.420000000000002</v>
      </c>
      <c r="C3740">
        <v>18.82</v>
      </c>
      <c r="D3740">
        <v>63.250399999999999</v>
      </c>
      <c r="E3740">
        <v>54.465600000000002</v>
      </c>
      <c r="F3740">
        <v>12336.609536</v>
      </c>
      <c r="G3740">
        <v>10625.283697000001</v>
      </c>
      <c r="H3740">
        <f>(1/(1-91/360*VLOOKUP($A3740,Tbills!$B$4:$C$974,2,1)/100))^((1)/91)-1</f>
        <v>6.6592470274073889E-5</v>
      </c>
      <c r="I3740" s="2">
        <f t="shared" si="722"/>
        <v>37.171977780736746</v>
      </c>
      <c r="J3740">
        <f>VLOOKUP(A3740,'VXX-IV'!A$1:C$4500,3,0)</f>
        <v>37.18</v>
      </c>
      <c r="K3740" s="10">
        <f t="shared" si="713"/>
        <v>-2.1576705925907547E-4</v>
      </c>
      <c r="L3740">
        <f t="shared" si="718"/>
        <v>43.14517568446923</v>
      </c>
      <c r="O3740">
        <f t="shared" si="719"/>
        <v>56.590559040822974</v>
      </c>
      <c r="P3740">
        <f>VLOOKUP(A3740,'UVXY-IV'!A$1:G$5000,4,0)</f>
        <v>56.864456599999997</v>
      </c>
      <c r="Q3740">
        <f t="shared" si="714"/>
        <v>-4.8166741679023239E-3</v>
      </c>
      <c r="R3740">
        <f t="shared" si="720"/>
        <v>47.091171303029988</v>
      </c>
      <c r="S3740">
        <f>VLOOKUP(A3740,'SVXY-IV'!A$1:G$5000,4,0)</f>
        <v>47.125542209999999</v>
      </c>
      <c r="T3740">
        <f t="shared" si="715"/>
        <v>-7.2934772435817585E-4</v>
      </c>
      <c r="U3740" s="2">
        <f t="shared" si="723"/>
        <v>20.000810577487005</v>
      </c>
      <c r="V3740">
        <f>VLOOKUP(A3740,'VXZ-IV'!A$1:C$4500,3,0)</f>
        <v>20</v>
      </c>
      <c r="W3740" s="10">
        <f t="shared" si="716"/>
        <v>4.0528874350354016E-5</v>
      </c>
      <c r="X3740">
        <f t="shared" si="721"/>
        <v>67.006985049077201</v>
      </c>
      <c r="AB3740">
        <f t="shared" si="717"/>
        <v>30.386185833334558</v>
      </c>
      <c r="AC3740">
        <f>VLOOKUP(A3740,'VIXY-IV'!A$1:E$2000,4,0)</f>
        <v>30.583191830000001</v>
      </c>
      <c r="AD3740" s="10">
        <f t="shared" si="725"/>
        <v>-6.4416427742571836E-3</v>
      </c>
      <c r="AG3740">
        <f>AG3739*(1-(AG$1+AG$5))^($A3740-$A3739)*(1+2*(E3740/E3739-1))</f>
        <v>8.7089845219364292</v>
      </c>
      <c r="AK3740">
        <f t="shared" si="724"/>
        <v>9.9514963873159221</v>
      </c>
    </row>
    <row r="3741" spans="1:37" x14ac:dyDescent="0.25">
      <c r="A3741" s="1">
        <v>43493</v>
      </c>
      <c r="B3741">
        <v>18.87</v>
      </c>
      <c r="C3741">
        <v>19.579999999999998</v>
      </c>
      <c r="D3741">
        <v>65.873000000000005</v>
      </c>
      <c r="E3741">
        <v>56.713099999999997</v>
      </c>
      <c r="F3741">
        <v>12568.491418</v>
      </c>
      <c r="G3741">
        <v>10822.876254000001</v>
      </c>
      <c r="H3741">
        <f>(1/(1-91/360*VLOOKUP($A3741,Tbills!$B$4:$C$974,2,1)/100))^((1)/91)-1</f>
        <v>6.6592470274073889E-5</v>
      </c>
      <c r="I3741" s="2">
        <f t="shared" si="722"/>
        <v>38.710436262519373</v>
      </c>
      <c r="J3741">
        <f>VLOOKUP(A3741,'VXX-IV'!A$1:C$4500,3,0)</f>
        <v>38.72</v>
      </c>
      <c r="K3741" s="10">
        <f t="shared" si="713"/>
        <v>-2.4699735228894681E-4</v>
      </c>
      <c r="L3741">
        <f t="shared" si="718"/>
        <v>46.708907380681779</v>
      </c>
      <c r="O3741">
        <f t="shared" si="719"/>
        <v>60.087262363257807</v>
      </c>
      <c r="P3741">
        <f>VLOOKUP(A3741,'UVXY-IV'!A$1:G$5000,4,0)</f>
        <v>60.382474109999997</v>
      </c>
      <c r="Q3741">
        <f t="shared" si="714"/>
        <v>-4.8890303203608099E-3</v>
      </c>
      <c r="R3741">
        <f t="shared" si="720"/>
        <v>46.11331835770423</v>
      </c>
      <c r="S3741">
        <f>VLOOKUP(A3741,'SVXY-IV'!A$1:G$5000,4,0)</f>
        <v>46.153468480000001</v>
      </c>
      <c r="T3741">
        <f t="shared" si="715"/>
        <v>-8.6992643495842348E-4</v>
      </c>
      <c r="U3741" s="2">
        <f t="shared" si="723"/>
        <v>20.37526008995426</v>
      </c>
      <c r="V3741">
        <f>VLOOKUP(A3741,'VXZ-IV'!A$1:C$4500,3,0)</f>
        <v>20.38</v>
      </c>
      <c r="W3741" s="10">
        <f t="shared" si="716"/>
        <v>-2.3257654787733895E-4</v>
      </c>
      <c r="X3741">
        <f t="shared" si="721"/>
        <v>65.766733959247404</v>
      </c>
      <c r="AB3741">
        <f t="shared" si="717"/>
        <v>31.639701394384399</v>
      </c>
      <c r="AC3741">
        <f>VLOOKUP(A3741,'VIXY-IV'!A$1:E$2000,4,0)</f>
        <v>31.847685670000001</v>
      </c>
      <c r="AD3741" s="10">
        <f t="shared" si="725"/>
        <v>-6.5305930789036903E-3</v>
      </c>
      <c r="AG3741">
        <f>AG3740*(1-(AG$1+AG$5))^($A3741-$A3740)*(1+2*(E3741/E3740-1))</f>
        <v>9.4267765916964272</v>
      </c>
      <c r="AK3741">
        <f t="shared" si="724"/>
        <v>9.5395190450651075</v>
      </c>
    </row>
    <row r="3742" spans="1:37" x14ac:dyDescent="0.25">
      <c r="A3742" s="1">
        <v>43494</v>
      </c>
      <c r="B3742">
        <v>19.13</v>
      </c>
      <c r="C3742">
        <v>19.600000000000001</v>
      </c>
      <c r="D3742">
        <v>65.116</v>
      </c>
      <c r="E3742">
        <v>56.057600000000001</v>
      </c>
      <c r="F3742">
        <v>12406.330988</v>
      </c>
      <c r="G3742">
        <v>10682.517272999999</v>
      </c>
      <c r="H3742">
        <f>(1/(1-91/360*VLOOKUP($A3742,Tbills!$B$4:$C$974,2,1)/100))^((1)/91)-1</f>
        <v>6.6592470274073889E-5</v>
      </c>
      <c r="I3742" s="2">
        <f t="shared" si="722"/>
        <v>38.264650232840943</v>
      </c>
      <c r="J3742">
        <f>VLOOKUP(A3742,'VXX-IV'!A$1:C$4500,3,0)</f>
        <v>38.28</v>
      </c>
      <c r="K3742" s="10">
        <f t="shared" si="713"/>
        <v>-4.0098660290122101E-4</v>
      </c>
      <c r="L3742">
        <f t="shared" si="718"/>
        <v>45.630143692406541</v>
      </c>
      <c r="O3742">
        <f t="shared" si="719"/>
        <v>59.043523865886542</v>
      </c>
      <c r="P3742">
        <f>VLOOKUP(A3742,'UVXY-IV'!A$1:G$5000,4,0)</f>
        <v>59.337996820000001</v>
      </c>
      <c r="Q3742">
        <f t="shared" si="714"/>
        <v>-4.9626372627092907E-3</v>
      </c>
      <c r="R3742">
        <f t="shared" si="720"/>
        <v>46.377714664394034</v>
      </c>
      <c r="S3742">
        <f>VLOOKUP(A3742,'SVXY-IV'!A$1:G$5000,4,0)</f>
        <v>46.418118040000003</v>
      </c>
      <c r="T3742">
        <f t="shared" si="715"/>
        <v>-8.7042252706481804E-4</v>
      </c>
      <c r="U3742" s="2">
        <f t="shared" si="723"/>
        <v>20.111885229892092</v>
      </c>
      <c r="V3742">
        <f>VLOOKUP(A3742,'VXZ-IV'!A$1:C$4500,3,0)</f>
        <v>20.12</v>
      </c>
      <c r="W3742" s="10">
        <f t="shared" si="716"/>
        <v>-4.0331859383246904E-4</v>
      </c>
      <c r="X3742">
        <f t="shared" si="721"/>
        <v>66.621617455255162</v>
      </c>
      <c r="AB3742">
        <f t="shared" si="717"/>
        <v>31.2738863392008</v>
      </c>
      <c r="AC3742">
        <f>VLOOKUP(A3742,'VIXY-IV'!A$1:E$2000,4,0)</f>
        <v>31.480259839999999</v>
      </c>
      <c r="AD3742" s="10">
        <f t="shared" si="725"/>
        <v>-6.5556479472564932E-3</v>
      </c>
      <c r="AG3742">
        <f>AG3741*(1-(AG$1+AG$5))^($A3742-$A3741)*(1+2*(E3742/E3741-1))</f>
        <v>9.2085535767884235</v>
      </c>
      <c r="AK3742">
        <f t="shared" si="724"/>
        <v>9.6493290448680433</v>
      </c>
    </row>
    <row r="3743" spans="1:37" x14ac:dyDescent="0.25">
      <c r="A3743" s="1">
        <v>43495</v>
      </c>
      <c r="B3743">
        <v>17.66</v>
      </c>
      <c r="C3743">
        <v>18.68</v>
      </c>
      <c r="D3743">
        <v>62.581899999999997</v>
      </c>
      <c r="E3743">
        <v>53.872300000000003</v>
      </c>
      <c r="F3743">
        <v>12307.983064</v>
      </c>
      <c r="G3743">
        <v>10597.123052999999</v>
      </c>
      <c r="H3743">
        <f>(1/(1-91/360*VLOOKUP($A3743,Tbills!$B$4:$C$974,2,1)/100))^((1)/91)-1</f>
        <v>6.6592470274073889E-5</v>
      </c>
      <c r="I3743" s="2">
        <f t="shared" si="722"/>
        <v>36.77461950539022</v>
      </c>
      <c r="J3743">
        <f>VLOOKUP(A3743,'VXX-IV'!A$1:C$4500,3,0)</f>
        <v>36.79</v>
      </c>
      <c r="K3743" s="10">
        <f t="shared" si="713"/>
        <v>-4.180618268491143E-4</v>
      </c>
      <c r="L3743">
        <f t="shared" si="718"/>
        <v>42.073433003402485</v>
      </c>
      <c r="O3743">
        <f t="shared" si="719"/>
        <v>55.589099595490453</v>
      </c>
      <c r="P3743">
        <f>VLOOKUP(A3743,'UVXY-IV'!A$1:G$5000,4,0)</f>
        <v>55.865367880000001</v>
      </c>
      <c r="Q3743">
        <f t="shared" si="714"/>
        <v>-4.9452513246306395E-3</v>
      </c>
      <c r="R3743">
        <f t="shared" si="720"/>
        <v>47.279551219932237</v>
      </c>
      <c r="S3743">
        <f>VLOOKUP(A3743,'SVXY-IV'!A$1:G$5000,4,0)</f>
        <v>47.321247530000001</v>
      </c>
      <c r="T3743">
        <f t="shared" si="715"/>
        <v>-8.8113294226510597E-4</v>
      </c>
      <c r="U3743" s="2">
        <f t="shared" si="723"/>
        <v>19.951967040587601</v>
      </c>
      <c r="V3743">
        <f>VLOOKUP(A3743,'VXZ-IV'!A$1:C$4500,3,0)</f>
        <v>19.96</v>
      </c>
      <c r="W3743" s="10">
        <f t="shared" si="716"/>
        <v>-4.0245287637274973E-4</v>
      </c>
      <c r="X3743">
        <f t="shared" si="721"/>
        <v>67.156167473509853</v>
      </c>
      <c r="AB3743">
        <f t="shared" si="717"/>
        <v>30.054619537696514</v>
      </c>
      <c r="AC3743">
        <f>VLOOKUP(A3743,'VIXY-IV'!A$1:E$2000,4,0)</f>
        <v>30.254077760000001</v>
      </c>
      <c r="AD3743" s="10">
        <f t="shared" si="725"/>
        <v>-6.5927715227597217E-3</v>
      </c>
      <c r="AG3743">
        <f>AG3742*(1-(AG$1+AG$5))^($A3743-$A3742)*(1+2*(E3743/E3742-1))</f>
        <v>8.4903112055978625</v>
      </c>
      <c r="AK3743">
        <f t="shared" si="724"/>
        <v>10.025023030888789</v>
      </c>
    </row>
    <row r="3744" spans="1:37" x14ac:dyDescent="0.25">
      <c r="A3744" s="1">
        <v>43496</v>
      </c>
      <c r="B3744">
        <v>16.57</v>
      </c>
      <c r="C3744">
        <v>17.88</v>
      </c>
      <c r="D3744">
        <v>60.113799999999998</v>
      </c>
      <c r="E3744">
        <v>51.744100000000003</v>
      </c>
      <c r="F3744">
        <v>12061.199151000001</v>
      </c>
      <c r="G3744">
        <v>10383.937425</v>
      </c>
      <c r="H3744">
        <f>(1/(1-91/360*VLOOKUP($A3744,Tbills!$B$4:$C$974,2,1)/100))^((1)/91)-1</f>
        <v>6.6173214376075151E-5</v>
      </c>
      <c r="I3744" s="2">
        <f t="shared" si="722"/>
        <v>35.323443650752061</v>
      </c>
      <c r="J3744">
        <f>VLOOKUP(A3744,'VXX-IV'!A$1:C$4500,3,0)</f>
        <v>35.33</v>
      </c>
      <c r="K3744" s="10">
        <f t="shared" si="713"/>
        <v>-1.8557456122092475E-4</v>
      </c>
      <c r="L3744">
        <f t="shared" si="718"/>
        <v>38.750062925398467</v>
      </c>
      <c r="O3744">
        <f t="shared" si="719"/>
        <v>52.293305276479479</v>
      </c>
      <c r="P3744">
        <f>VLOOKUP(A3744,'UVXY-IV'!A$1:G$5000,4,0)</f>
        <v>52.55428216</v>
      </c>
      <c r="Q3744">
        <f t="shared" si="714"/>
        <v>-4.965853833299172E-3</v>
      </c>
      <c r="R3744">
        <f t="shared" si="720"/>
        <v>48.211249981115877</v>
      </c>
      <c r="S3744">
        <f>VLOOKUP(A3744,'SVXY-IV'!A$1:G$5000,4,0)</f>
        <v>48.254386760000003</v>
      </c>
      <c r="T3744">
        <f t="shared" si="715"/>
        <v>-8.9394523027874762E-4</v>
      </c>
      <c r="U3744" s="2">
        <f t="shared" si="723"/>
        <v>19.55143900554754</v>
      </c>
      <c r="V3744">
        <f>VLOOKUP(A3744,'VXZ-IV'!A$1:C$4500,3,0)</f>
        <v>19.559999999999999</v>
      </c>
      <c r="W3744" s="10">
        <f t="shared" si="716"/>
        <v>-4.3767865298871556E-4</v>
      </c>
      <c r="X3744">
        <f t="shared" si="721"/>
        <v>68.509168542593358</v>
      </c>
      <c r="AB3744">
        <f t="shared" si="717"/>
        <v>28.867217111235437</v>
      </c>
      <c r="AC3744">
        <f>VLOOKUP(A3744,'VIXY-IV'!A$1:E$2000,4,0)</f>
        <v>29.060197370000001</v>
      </c>
      <c r="AD3744" s="10">
        <f t="shared" si="725"/>
        <v>-6.6407070918170774E-3</v>
      </c>
      <c r="AG3744">
        <f>AG3743*(1-(AG$1+AG$5))^($A3744-$A3743)*(1+2*(E3744/E3743-1))</f>
        <v>7.8192361575157188</v>
      </c>
      <c r="AK3744">
        <f t="shared" si="724"/>
        <v>10.420571509857538</v>
      </c>
    </row>
    <row r="3745" spans="1:37" x14ac:dyDescent="0.25">
      <c r="A3745" s="1">
        <v>43497</v>
      </c>
      <c r="B3745">
        <v>16.14</v>
      </c>
      <c r="C3745">
        <v>17.59</v>
      </c>
      <c r="D3745">
        <v>59.475999999999999</v>
      </c>
      <c r="E3745">
        <v>51.191699999999997</v>
      </c>
      <c r="F3745">
        <v>11986.631090000001</v>
      </c>
      <c r="G3745">
        <v>10319.051853999999</v>
      </c>
      <c r="H3745">
        <f>(1/(1-91/360*VLOOKUP($A3745,Tbills!$B$4:$C$974,2,1)/100))^((1)/91)-1</f>
        <v>6.6173214376075151E-5</v>
      </c>
      <c r="I3745" s="2">
        <f t="shared" si="722"/>
        <v>34.947814099546889</v>
      </c>
      <c r="J3745">
        <f>VLOOKUP(A3745,'VXX-IV'!A$1:C$4500,3,0)</f>
        <v>34.96</v>
      </c>
      <c r="K3745" s="10">
        <f t="shared" si="713"/>
        <v>-3.4856694659934906E-4</v>
      </c>
      <c r="L3745">
        <f t="shared" si="718"/>
        <v>37.923496707497762</v>
      </c>
      <c r="O3745">
        <f t="shared" si="719"/>
        <v>51.454176628082365</v>
      </c>
      <c r="P3745">
        <f>VLOOKUP(A3745,'UVXY-IV'!A$1:G$5000,4,0)</f>
        <v>51.7125038</v>
      </c>
      <c r="Q3745">
        <f t="shared" si="714"/>
        <v>-4.9954489327518337E-3</v>
      </c>
      <c r="R3745">
        <f t="shared" si="720"/>
        <v>48.466401264911468</v>
      </c>
      <c r="S3745">
        <f>VLOOKUP(A3745,'SVXY-IV'!A$1:G$5000,4,0)</f>
        <v>48.511214879999997</v>
      </c>
      <c r="T3745">
        <f t="shared" si="715"/>
        <v>-9.2377845410351878E-4</v>
      </c>
      <c r="U3745" s="2">
        <f t="shared" si="723"/>
        <v>19.430088938337139</v>
      </c>
      <c r="V3745">
        <f>VLOOKUP(A3745,'VXZ-IV'!A$1:C$4500,3,0)</f>
        <v>19.43</v>
      </c>
      <c r="W3745" s="10">
        <f t="shared" si="716"/>
        <v>4.5773719576924776E-6</v>
      </c>
      <c r="X3745">
        <f t="shared" si="721"/>
        <v>68.9392702951139</v>
      </c>
      <c r="AB3745">
        <f t="shared" si="717"/>
        <v>28.558934280080148</v>
      </c>
      <c r="AC3745">
        <f>VLOOKUP(A3745,'VIXY-IV'!A$1:E$2000,4,0)</f>
        <v>28.751413360000001</v>
      </c>
      <c r="AD3745" s="10">
        <f t="shared" si="725"/>
        <v>-6.6945954103124761E-3</v>
      </c>
      <c r="AG3745">
        <f>AG3744*(1-(AG$1+AG$5))^($A3745-$A3744)*(1+2*(E3745/E3744-1))</f>
        <v>7.6520280035780379</v>
      </c>
      <c r="AK3745">
        <f t="shared" si="724"/>
        <v>10.531326978220573</v>
      </c>
    </row>
    <row r="3746" spans="1:37" x14ac:dyDescent="0.25">
      <c r="A3746" s="1">
        <v>43500</v>
      </c>
      <c r="B3746">
        <v>15.73</v>
      </c>
      <c r="C3746">
        <v>17.190000000000001</v>
      </c>
      <c r="D3746">
        <v>57.8812</v>
      </c>
      <c r="E3746">
        <v>49.808900000000001</v>
      </c>
      <c r="F3746">
        <v>11767.6211</v>
      </c>
      <c r="G3746">
        <v>10128.461848000001</v>
      </c>
      <c r="H3746">
        <f>(1/(1-91/360*VLOOKUP($A3746,Tbills!$B$4:$C$974,2,1)/100))^((1)/91)-1</f>
        <v>6.6173214376075151E-5</v>
      </c>
      <c r="I3746" s="2">
        <f t="shared" si="722"/>
        <v>34.008229374782054</v>
      </c>
      <c r="J3746">
        <f>VLOOKUP(A3746,'VXX-IV'!A$1:C$4500,3,0)</f>
        <v>34.020000000000003</v>
      </c>
      <c r="K3746" s="10">
        <f t="shared" si="713"/>
        <v>-3.4599133503665502E-4</v>
      </c>
      <c r="L3746">
        <f t="shared" si="718"/>
        <v>35.876959883140621</v>
      </c>
      <c r="O3746">
        <f t="shared" si="719"/>
        <v>49.364350655345881</v>
      </c>
      <c r="P3746">
        <f>VLOOKUP(A3746,'UVXY-IV'!A$1:G$5000,4,0)</f>
        <v>49.613647139999998</v>
      </c>
      <c r="Q3746">
        <f t="shared" si="714"/>
        <v>-5.0247562722137706E-3</v>
      </c>
      <c r="R3746">
        <f t="shared" si="720"/>
        <v>49.114331806345668</v>
      </c>
      <c r="S3746">
        <f>VLOOKUP(A3746,'SVXY-IV'!A$1:G$5000,4,0)</f>
        <v>49.165317170000002</v>
      </c>
      <c r="T3746">
        <f t="shared" si="715"/>
        <v>-1.0370189106690963E-3</v>
      </c>
      <c r="U3746" s="2">
        <f t="shared" si="723"/>
        <v>19.073682809695157</v>
      </c>
      <c r="V3746">
        <f>VLOOKUP(A3746,'VXZ-IV'!A$1:C$4500,3,0)</f>
        <v>19.079999999999998</v>
      </c>
      <c r="W3746" s="10">
        <f t="shared" si="716"/>
        <v>-3.3108963861849805E-4</v>
      </c>
      <c r="X3746">
        <f t="shared" si="721"/>
        <v>70.218707408208971</v>
      </c>
      <c r="AB3746">
        <f t="shared" si="717"/>
        <v>27.787180844710779</v>
      </c>
      <c r="AC3746">
        <f>VLOOKUP(A3746,'VIXY-IV'!A$1:E$2000,4,0)</f>
        <v>27.977087529999999</v>
      </c>
      <c r="AD3746" s="10">
        <f t="shared" si="725"/>
        <v>-6.7879362026366241E-3</v>
      </c>
      <c r="AG3746">
        <f>AG3745*(1-(AG$1+AG$5))^($A3746-$A3745)*(1+2*(E3746/E3745-1))</f>
        <v>7.2379001417870423</v>
      </c>
      <c r="AK3746">
        <f t="shared" si="724"/>
        <v>10.814290020013861</v>
      </c>
    </row>
    <row r="3747" spans="1:37" x14ac:dyDescent="0.25">
      <c r="A3747" s="1">
        <v>43501</v>
      </c>
      <c r="B3747">
        <v>15.57</v>
      </c>
      <c r="C3747">
        <v>17.07</v>
      </c>
      <c r="D3747">
        <v>57.650700000000001</v>
      </c>
      <c r="E3747">
        <v>49.607300000000002</v>
      </c>
      <c r="F3747">
        <v>11650.790215999999</v>
      </c>
      <c r="G3747">
        <v>10027.234575</v>
      </c>
      <c r="H3747">
        <f>(1/(1-91/360*VLOOKUP($A3747,Tbills!$B$4:$C$974,2,1)/100))^((1)/91)-1</f>
        <v>6.6173214376075151E-5</v>
      </c>
      <c r="I3747" s="2">
        <f t="shared" si="722"/>
        <v>33.871972641357935</v>
      </c>
      <c r="J3747">
        <f>VLOOKUP(A3747,'VXX-IV'!A$1:C$4500,3,0)</f>
        <v>33.880000000000003</v>
      </c>
      <c r="K3747" s="10">
        <f t="shared" si="713"/>
        <v>-2.3693502485444551E-4</v>
      </c>
      <c r="L3747">
        <f t="shared" si="718"/>
        <v>35.587284255633811</v>
      </c>
      <c r="O3747">
        <f t="shared" si="719"/>
        <v>49.062996193688726</v>
      </c>
      <c r="P3747">
        <f>VLOOKUP(A3747,'UVXY-IV'!A$1:G$5000,4,0)</f>
        <v>49.319394559999999</v>
      </c>
      <c r="Q3747">
        <f t="shared" si="714"/>
        <v>-5.1987330460707692E-3</v>
      </c>
      <c r="R3747">
        <f t="shared" si="720"/>
        <v>49.211501454493082</v>
      </c>
      <c r="S3747">
        <f>VLOOKUP(A3747,'SVXY-IV'!A$1:G$5000,4,0)</f>
        <v>49.26174366</v>
      </c>
      <c r="T3747">
        <f t="shared" si="715"/>
        <v>-1.0199031088644617E-3</v>
      </c>
      <c r="U3747" s="2">
        <f t="shared" si="723"/>
        <v>18.883855672616111</v>
      </c>
      <c r="V3747">
        <f>VLOOKUP(A3747,'VXZ-IV'!A$1:C$4500,3,0)</f>
        <v>18.89</v>
      </c>
      <c r="W3747" s="10">
        <f t="shared" si="716"/>
        <v>-3.2526878686556238E-4</v>
      </c>
      <c r="X3747">
        <f t="shared" si="721"/>
        <v>70.922566867314771</v>
      </c>
      <c r="AB3747">
        <f t="shared" si="717"/>
        <v>27.674608825691095</v>
      </c>
      <c r="AC3747">
        <f>VLOOKUP(A3747,'VIXY-IV'!A$1:E$2000,4,0)</f>
        <v>27.86536426</v>
      </c>
      <c r="AD3747" s="10">
        <f t="shared" si="725"/>
        <v>-6.8456106487266855E-3</v>
      </c>
      <c r="AG3747">
        <f>AG3746*(1-(AG$1+AG$5))^($A3747-$A3746)*(1+2*(E3747/E3746-1))</f>
        <v>7.1790678497862013</v>
      </c>
      <c r="AK3747">
        <f t="shared" si="724"/>
        <v>10.857554810369447</v>
      </c>
    </row>
    <row r="3748" spans="1:37" x14ac:dyDescent="0.25">
      <c r="A3748" s="1">
        <v>43502</v>
      </c>
      <c r="B3748">
        <v>15.38</v>
      </c>
      <c r="C3748">
        <v>16.899999999999999</v>
      </c>
      <c r="D3748">
        <v>57.141500000000001</v>
      </c>
      <c r="E3748">
        <v>49.165900000000001</v>
      </c>
      <c r="F3748">
        <v>11555.429209</v>
      </c>
      <c r="G3748">
        <v>9944.4987380000002</v>
      </c>
      <c r="H3748">
        <f>(1/(1-91/360*VLOOKUP($A3748,Tbills!$B$4:$C$974,2,1)/100))^((1)/91)-1</f>
        <v>6.6173214376075151E-5</v>
      </c>
      <c r="I3748" s="2">
        <f t="shared" si="722"/>
        <v>33.571979705651337</v>
      </c>
      <c r="J3748">
        <f>VLOOKUP(A3748,'VXX-IV'!A$1:C$4500,3,0)</f>
        <v>33.58</v>
      </c>
      <c r="K3748" s="10">
        <f t="shared" si="713"/>
        <v>-2.3884140406971177E-4</v>
      </c>
      <c r="L3748">
        <f t="shared" si="718"/>
        <v>34.954714108450496</v>
      </c>
      <c r="O3748">
        <f t="shared" si="719"/>
        <v>48.406529633156488</v>
      </c>
      <c r="P3748">
        <f>VLOOKUP(A3748,'UVXY-IV'!A$1:G$5000,4,0)</f>
        <v>48.657736419999999</v>
      </c>
      <c r="Q3748">
        <f t="shared" si="714"/>
        <v>-5.1627306431841768E-3</v>
      </c>
      <c r="R3748">
        <f t="shared" si="720"/>
        <v>49.428206042958763</v>
      </c>
      <c r="S3748">
        <f>VLOOKUP(A3748,'SVXY-IV'!A$1:G$5000,4,0)</f>
        <v>49.4797546</v>
      </c>
      <c r="T3748">
        <f t="shared" si="715"/>
        <v>-1.0418110893629651E-3</v>
      </c>
      <c r="U3748" s="2">
        <f t="shared" si="723"/>
        <v>18.728835779349737</v>
      </c>
      <c r="V3748">
        <f>VLOOKUP(A3748,'VXZ-IV'!A$1:C$4500,3,0)</f>
        <v>18.73</v>
      </c>
      <c r="W3748" s="10">
        <f t="shared" si="716"/>
        <v>-6.2158069955353668E-5</v>
      </c>
      <c r="X3748">
        <f t="shared" si="721"/>
        <v>71.509844010952222</v>
      </c>
      <c r="AB3748">
        <f t="shared" si="717"/>
        <v>27.428260041120097</v>
      </c>
      <c r="AC3748">
        <f>VLOOKUP(A3748,'VIXY-IV'!A$1:E$2000,4,0)</f>
        <v>27.618246599999999</v>
      </c>
      <c r="AD3748" s="10">
        <f t="shared" si="725"/>
        <v>-6.8790231918597344E-3</v>
      </c>
      <c r="AG3748">
        <f>AG3747*(1-(AG$1+AG$5))^($A3748-$A3747)*(1+2*(E3748/E3747-1))</f>
        <v>7.0510732046355926</v>
      </c>
      <c r="AK3748">
        <f t="shared" si="724"/>
        <v>10.953653879443985</v>
      </c>
    </row>
    <row r="3749" spans="1:37" x14ac:dyDescent="0.25">
      <c r="A3749" s="1">
        <v>43503</v>
      </c>
      <c r="B3749">
        <v>16.37</v>
      </c>
      <c r="C3749">
        <v>17.52</v>
      </c>
      <c r="D3749">
        <v>59.203499999999998</v>
      </c>
      <c r="E3749">
        <v>50.936900000000001</v>
      </c>
      <c r="F3749">
        <v>11754.172817999999</v>
      </c>
      <c r="G3749">
        <v>10114.877646000001</v>
      </c>
      <c r="H3749">
        <f>(1/(1-91/360*VLOOKUP($A3749,Tbills!$B$4:$C$974,2,1)/100))^((1)/91)-1</f>
        <v>6.6452716511511412E-5</v>
      </c>
      <c r="I3749" s="2">
        <f t="shared" si="722"/>
        <v>34.782605221349861</v>
      </c>
      <c r="J3749">
        <f>VLOOKUP(A3749,'VXX-IV'!A$1:C$4500,3,0)</f>
        <v>34.79</v>
      </c>
      <c r="K3749" s="10">
        <f t="shared" ref="K3749:K3811" si="726">I3749/J3749-1</f>
        <v>-2.1255471831382877E-4</v>
      </c>
      <c r="L3749">
        <f t="shared" si="718"/>
        <v>37.473710873692333</v>
      </c>
      <c r="O3749">
        <f t="shared" si="719"/>
        <v>51.020280454827592</v>
      </c>
      <c r="P3749">
        <f>VLOOKUP(A3749,'UVXY-IV'!A$1:G$5000,4,0)</f>
        <v>51.3041573</v>
      </c>
      <c r="Q3749">
        <f t="shared" ref="Q3749:Q3811" si="727">O3749/P3749-1</f>
        <v>-5.5332132932706113E-3</v>
      </c>
      <c r="R3749">
        <f t="shared" si="720"/>
        <v>48.535787610261565</v>
      </c>
      <c r="S3749">
        <f>VLOOKUP(A3749,'SVXY-IV'!A$1:G$5000,4,0)</f>
        <v>48.60555944</v>
      </c>
      <c r="T3749">
        <f t="shared" ref="T3749:T3811" si="728">R3749/S3749-1</f>
        <v>-1.4354701507872658E-3</v>
      </c>
      <c r="U3749" s="2">
        <f t="shared" si="723"/>
        <v>19.050491384050794</v>
      </c>
      <c r="V3749">
        <f>VLOOKUP(A3749,'VXZ-IV'!A$1:C$4500,3,0)</f>
        <v>19.05</v>
      </c>
      <c r="W3749" s="10">
        <f t="shared" ref="W3749:W3811" si="729">U3749/V3749-1</f>
        <v>2.5794438361925742E-5</v>
      </c>
      <c r="X3749">
        <f t="shared" si="721"/>
        <v>70.286738248897663</v>
      </c>
      <c r="AB3749">
        <f t="shared" ref="AB3749:AB3811" si="730">AB3748*$E3749/$E3748*(1-(AB$1+AB$5+IF(AND(WEEKDAY(A3749)&lt;&gt;1,WEEKDAY(A3749)&lt;&gt;7),IF(A3749&lt;AC$2,AC$1,AC$3),0)))^($A3749-$A3748)</f>
        <v>28.416143623952451</v>
      </c>
      <c r="AC3749">
        <f>VLOOKUP(A3749,'VIXY-IV'!A$1:E$2000,4,0)</f>
        <v>28.616068139999999</v>
      </c>
      <c r="AD3749" s="10">
        <f t="shared" si="725"/>
        <v>-6.9864425493204596E-3</v>
      </c>
      <c r="AG3749">
        <f>AG3748*(1-(AG$1+AG$5))^($A3749-$A3748)*(1+2*(E3749/E3748-1))</f>
        <v>7.5587904901366647</v>
      </c>
      <c r="AK3749">
        <f t="shared" si="724"/>
        <v>10.558601607743643</v>
      </c>
    </row>
    <row r="3750" spans="1:37" x14ac:dyDescent="0.25">
      <c r="A3750" s="1">
        <v>43504</v>
      </c>
      <c r="B3750">
        <v>15.72</v>
      </c>
      <c r="C3750">
        <v>17.260000000000002</v>
      </c>
      <c r="D3750">
        <v>58.0486</v>
      </c>
      <c r="E3750">
        <v>49.939900000000002</v>
      </c>
      <c r="F3750">
        <v>11699.980552999999</v>
      </c>
      <c r="G3750">
        <v>10067.571141</v>
      </c>
      <c r="H3750">
        <f>(1/(1-91/360*VLOOKUP($A3750,Tbills!$B$4:$C$974,2,1)/100))^((1)/91)-1</f>
        <v>6.6452716511511412E-5</v>
      </c>
      <c r="I3750" s="2">
        <f t="shared" si="722"/>
        <v>34.103259183205672</v>
      </c>
      <c r="J3750">
        <f>VLOOKUP(A3750,'VXX-IV'!A$1:C$4500,3,0)</f>
        <v>34.11</v>
      </c>
      <c r="K3750" s="10">
        <f t="shared" si="726"/>
        <v>-1.9761995878997407E-4</v>
      </c>
      <c r="L3750">
        <f t="shared" si="718"/>
        <v>36.007512292353638</v>
      </c>
      <c r="O3750">
        <f t="shared" si="719"/>
        <v>49.520663581997354</v>
      </c>
      <c r="P3750">
        <f>VLOOKUP(A3750,'UVXY-IV'!A$1:G$5000,4,0)</f>
        <v>49.798341270000002</v>
      </c>
      <c r="Q3750">
        <f t="shared" si="727"/>
        <v>-5.5760429147050372E-3</v>
      </c>
      <c r="R3750">
        <f t="shared" si="720"/>
        <v>49.008573283490861</v>
      </c>
      <c r="S3750">
        <f>VLOOKUP(A3750,'SVXY-IV'!A$1:G$5000,4,0)</f>
        <v>49.081841140000002</v>
      </c>
      <c r="T3750">
        <f t="shared" si="728"/>
        <v>-1.4927691139408061E-3</v>
      </c>
      <c r="U3750" s="2">
        <f t="shared" si="723"/>
        <v>18.962197281622363</v>
      </c>
      <c r="V3750">
        <f>VLOOKUP(A3750,'VXZ-IV'!A$1:C$4500,3,0)</f>
        <v>18.97</v>
      </c>
      <c r="W3750" s="10">
        <f t="shared" si="729"/>
        <v>-4.1131883909517608E-4</v>
      </c>
      <c r="X3750">
        <f t="shared" si="721"/>
        <v>70.61754470379482</v>
      </c>
      <c r="AB3750">
        <f t="shared" si="730"/>
        <v>27.859842767100766</v>
      </c>
      <c r="AC3750">
        <f>VLOOKUP(A3750,'VIXY-IV'!A$1:E$2000,4,0)</f>
        <v>28.05682264</v>
      </c>
      <c r="AD3750" s="10">
        <f t="shared" si="725"/>
        <v>-7.0207476957281356E-3</v>
      </c>
      <c r="AG3750">
        <f>AG3749*(1-(AG$1+AG$5))^($A3750-$A3749)*(1+2*(E3750/E3749-1))</f>
        <v>7.2626457499554702</v>
      </c>
      <c r="AK3750">
        <f t="shared" si="724"/>
        <v>10.764766220110824</v>
      </c>
    </row>
    <row r="3751" spans="1:37" x14ac:dyDescent="0.25">
      <c r="A3751" s="1">
        <v>43507</v>
      </c>
      <c r="B3751">
        <v>15.97</v>
      </c>
      <c r="C3751">
        <v>17.22</v>
      </c>
      <c r="D3751">
        <v>57.611600000000003</v>
      </c>
      <c r="E3751">
        <v>49.554000000000002</v>
      </c>
      <c r="F3751">
        <v>11684.670527</v>
      </c>
      <c r="G3751">
        <v>10052.390020999999</v>
      </c>
      <c r="H3751">
        <f>(1/(1-91/360*VLOOKUP($A3751,Tbills!$B$4:$C$974,2,1)/100))^((1)/91)-1</f>
        <v>6.6452716511511412E-5</v>
      </c>
      <c r="I3751" s="2">
        <f t="shared" si="722"/>
        <v>33.84404805531122</v>
      </c>
      <c r="J3751">
        <f>VLOOKUP(A3751,'VXX-IV'!A$1:C$4500,3,0)</f>
        <v>33.85</v>
      </c>
      <c r="K3751" s="10">
        <f t="shared" si="726"/>
        <v>-1.7583293024470148E-4</v>
      </c>
      <c r="L3751">
        <f t="shared" si="718"/>
        <v>35.453291200047623</v>
      </c>
      <c r="O3751">
        <f t="shared" si="719"/>
        <v>48.941724782203885</v>
      </c>
      <c r="P3751">
        <f>VLOOKUP(A3751,'UVXY-IV'!A$1:G$5000,4,0)</f>
        <v>49.219036160000002</v>
      </c>
      <c r="Q3751">
        <f t="shared" si="727"/>
        <v>-5.6342301562882779E-3</v>
      </c>
      <c r="R3751">
        <f t="shared" si="720"/>
        <v>49.191253222767052</v>
      </c>
      <c r="S3751">
        <f>VLOOKUP(A3751,'SVXY-IV'!A$1:G$5000,4,0)</f>
        <v>49.270669050000002</v>
      </c>
      <c r="T3751">
        <f t="shared" si="728"/>
        <v>-1.6118276606383874E-3</v>
      </c>
      <c r="U3751" s="2">
        <f t="shared" si="723"/>
        <v>18.935999022860752</v>
      </c>
      <c r="V3751">
        <f>VLOOKUP(A3751,'VXZ-IV'!A$1:C$4500,3,0)</f>
        <v>18.940000000000001</v>
      </c>
      <c r="W3751" s="10">
        <f t="shared" si="729"/>
        <v>-2.1124483311774078E-4</v>
      </c>
      <c r="X3751">
        <f t="shared" si="721"/>
        <v>70.730282644238656</v>
      </c>
      <c r="AB3751">
        <f t="shared" si="730"/>
        <v>27.644249312581167</v>
      </c>
      <c r="AC3751">
        <f>VLOOKUP(A3751,'VIXY-IV'!A$1:E$2000,4,0)</f>
        <v>27.842627100000001</v>
      </c>
      <c r="AD3751" s="10">
        <f t="shared" si="725"/>
        <v>-7.1249665739636647E-3</v>
      </c>
      <c r="AG3751">
        <f>AG3750*(1-(AG$1+AG$5))^($A3751-$A3750)*(1+2*(E3751/E3750-1))</f>
        <v>7.1496817841767575</v>
      </c>
      <c r="AK3751">
        <f t="shared" si="724"/>
        <v>10.846433000925559</v>
      </c>
    </row>
    <row r="3752" spans="1:37" x14ac:dyDescent="0.25">
      <c r="A3752" s="1">
        <v>43508</v>
      </c>
      <c r="B3752">
        <v>15.43</v>
      </c>
      <c r="C3752">
        <v>16.82</v>
      </c>
      <c r="D3752">
        <v>56.702300000000001</v>
      </c>
      <c r="E3752">
        <v>48.768599999999999</v>
      </c>
      <c r="F3752">
        <v>11624.438753</v>
      </c>
      <c r="G3752">
        <v>9999.9042669999999</v>
      </c>
      <c r="H3752">
        <f>(1/(1-91/360*VLOOKUP($A3752,Tbills!$B$4:$C$974,2,1)/100))^((1)/91)-1</f>
        <v>6.6452716511511412E-5</v>
      </c>
      <c r="I3752" s="2">
        <f t="shared" si="722"/>
        <v>33.309065763310315</v>
      </c>
      <c r="J3752">
        <f>VLOOKUP(A3752,'VXX-IV'!A$1:C$4500,3,0)</f>
        <v>33.32</v>
      </c>
      <c r="K3752" s="10">
        <f t="shared" si="726"/>
        <v>-3.281583640362129E-4</v>
      </c>
      <c r="L3752">
        <f t="shared" si="718"/>
        <v>34.33019548997283</v>
      </c>
      <c r="O3752">
        <f t="shared" si="719"/>
        <v>47.776570993567567</v>
      </c>
      <c r="P3752">
        <f>VLOOKUP(A3752,'UVXY-IV'!A$1:G$5000,4,0)</f>
        <v>48.045970459999999</v>
      </c>
      <c r="Q3752">
        <f t="shared" si="727"/>
        <v>-5.6071188458294285E-3</v>
      </c>
      <c r="R3752">
        <f t="shared" si="720"/>
        <v>49.578837231226672</v>
      </c>
      <c r="S3752">
        <f>VLOOKUP(A3752,'SVXY-IV'!A$1:G$5000,4,0)</f>
        <v>49.657819199999999</v>
      </c>
      <c r="T3752">
        <f t="shared" si="728"/>
        <v>-1.5905243131041358E-3</v>
      </c>
      <c r="U3752" s="2">
        <f t="shared" si="723"/>
        <v>18.83792898063324</v>
      </c>
      <c r="V3752">
        <f>VLOOKUP(A3752,'VXZ-IV'!A$1:C$4500,3,0)</f>
        <v>18.84</v>
      </c>
      <c r="W3752" s="10">
        <f t="shared" si="729"/>
        <v>-1.0992671798082387E-4</v>
      </c>
      <c r="X3752">
        <f t="shared" si="721"/>
        <v>71.101676160094314</v>
      </c>
      <c r="AB3752">
        <f t="shared" si="730"/>
        <v>27.206002710132509</v>
      </c>
      <c r="AC3752">
        <f>VLOOKUP(A3752,'VIXY-IV'!A$1:E$2000,4,0)</f>
        <v>27.401097799999999</v>
      </c>
      <c r="AD3752" s="10">
        <f t="shared" si="725"/>
        <v>-7.1199734876129517E-3</v>
      </c>
      <c r="AG3752">
        <f>AG3751*(1-(AG$1+AG$5))^($A3752-$A3751)*(1+2*(E3752/E3751-1))</f>
        <v>6.9228124910011584</v>
      </c>
      <c r="AK3752">
        <f t="shared" si="724"/>
        <v>11.017829017503486</v>
      </c>
    </row>
    <row r="3753" spans="1:37" x14ac:dyDescent="0.25">
      <c r="A3753" s="1">
        <v>43509</v>
      </c>
      <c r="B3753">
        <v>15.65</v>
      </c>
      <c r="C3753">
        <v>16.96</v>
      </c>
      <c r="D3753">
        <v>56.5366</v>
      </c>
      <c r="E3753">
        <v>48.622799999999998</v>
      </c>
      <c r="F3753">
        <v>11493.427322</v>
      </c>
      <c r="G3753">
        <v>9886.5373789999994</v>
      </c>
      <c r="H3753">
        <f>(1/(1-91/360*VLOOKUP($A3753,Tbills!$B$4:$C$974,2,1)/100))^((1)/91)-1</f>
        <v>6.6452716511511412E-5</v>
      </c>
      <c r="I3753" s="2">
        <f t="shared" si="722"/>
        <v>33.210917524791519</v>
      </c>
      <c r="J3753">
        <f>VLOOKUP(A3753,'VXX-IV'!A$1:C$4500,3,0)</f>
        <v>33.22</v>
      </c>
      <c r="K3753" s="10">
        <f t="shared" si="726"/>
        <v>-2.7340382927387719E-4</v>
      </c>
      <c r="L3753">
        <f t="shared" si="718"/>
        <v>34.125651483702676</v>
      </c>
      <c r="O3753">
        <f t="shared" si="719"/>
        <v>47.560716905941383</v>
      </c>
      <c r="P3753">
        <f>VLOOKUP(A3753,'UVXY-IV'!A$1:G$5000,4,0)</f>
        <v>47.829135950000001</v>
      </c>
      <c r="Q3753">
        <f t="shared" si="727"/>
        <v>-5.6120404169378579E-3</v>
      </c>
      <c r="R3753">
        <f t="shared" si="720"/>
        <v>49.650703800077189</v>
      </c>
      <c r="S3753">
        <f>VLOOKUP(A3753,'SVXY-IV'!A$1:G$5000,4,0)</f>
        <v>49.729815160000001</v>
      </c>
      <c r="T3753">
        <f t="shared" si="728"/>
        <v>-1.5908235264555648E-3</v>
      </c>
      <c r="U3753" s="2">
        <f t="shared" si="723"/>
        <v>18.625164869776381</v>
      </c>
      <c r="V3753">
        <f>VLOOKUP(A3753,'VXZ-IV'!A$1:C$4500,3,0)</f>
        <v>18.63</v>
      </c>
      <c r="W3753" s="10">
        <f t="shared" si="729"/>
        <v>-2.5953463358119322E-4</v>
      </c>
      <c r="X3753">
        <f t="shared" si="721"/>
        <v>71.909860315946105</v>
      </c>
      <c r="AB3753">
        <f t="shared" si="730"/>
        <v>27.124564685123019</v>
      </c>
      <c r="AC3753">
        <f>VLOOKUP(A3753,'VIXY-IV'!A$1:E$2000,4,0)</f>
        <v>27.320004359999999</v>
      </c>
      <c r="AD3753" s="10">
        <f t="shared" si="725"/>
        <v>-7.153720486338111E-3</v>
      </c>
      <c r="AG3753">
        <f>AG3752*(1-(AG$1+AG$5))^($A3753-$A3752)*(1+2*(E3753/E3752-1))</f>
        <v>6.8811873205501346</v>
      </c>
      <c r="AK3753">
        <f t="shared" si="724"/>
        <v>11.050253540625944</v>
      </c>
    </row>
    <row r="3754" spans="1:37" x14ac:dyDescent="0.25">
      <c r="A3754" s="1">
        <v>43510</v>
      </c>
      <c r="B3754">
        <v>16.22</v>
      </c>
      <c r="C3754">
        <v>17.32</v>
      </c>
      <c r="D3754">
        <v>57.395000000000003</v>
      </c>
      <c r="E3754">
        <v>49.357799999999997</v>
      </c>
      <c r="F3754">
        <v>11635.929124</v>
      </c>
      <c r="G3754">
        <v>10008.459092999999</v>
      </c>
      <c r="H3754">
        <f>(1/(1-91/360*VLOOKUP($A3754,Tbills!$B$4:$C$974,2,1)/100))^((1)/91)-1</f>
        <v>6.6871983189997763E-5</v>
      </c>
      <c r="I3754" s="2">
        <f t="shared" si="722"/>
        <v>33.714339610770921</v>
      </c>
      <c r="J3754">
        <f>VLOOKUP(A3754,'VXX-IV'!A$1:C$4500,3,0)</f>
        <v>33.72</v>
      </c>
      <c r="K3754" s="10">
        <f t="shared" si="726"/>
        <v>-1.678644492608683E-4</v>
      </c>
      <c r="L3754">
        <f t="shared" si="718"/>
        <v>35.158124839280887</v>
      </c>
      <c r="O3754">
        <f t="shared" si="719"/>
        <v>48.637495579909256</v>
      </c>
      <c r="P3754">
        <f>VLOOKUP(A3754,'UVXY-IV'!A$1:G$5000,4,0)</f>
        <v>48.913135519999997</v>
      </c>
      <c r="Q3754">
        <f t="shared" si="727"/>
        <v>-5.6352948376828804E-3</v>
      </c>
      <c r="R3754">
        <f t="shared" si="720"/>
        <v>49.273207195828967</v>
      </c>
      <c r="S3754">
        <f>VLOOKUP(A3754,'SVXY-IV'!A$1:G$5000,4,0)</f>
        <v>49.353780540000002</v>
      </c>
      <c r="T3754">
        <f t="shared" si="728"/>
        <v>-1.6325668122978421E-3</v>
      </c>
      <c r="U3754" s="2">
        <f t="shared" si="723"/>
        <v>18.85563007828376</v>
      </c>
      <c r="V3754">
        <f>VLOOKUP(A3754,'VXZ-IV'!A$1:C$4500,3,0)</f>
        <v>18.86</v>
      </c>
      <c r="W3754" s="10">
        <f t="shared" si="729"/>
        <v>-2.3170316629050891E-4</v>
      </c>
      <c r="X3754">
        <f t="shared" si="721"/>
        <v>71.025183690094721</v>
      </c>
      <c r="AB3754">
        <f t="shared" si="730"/>
        <v>27.534485783570886</v>
      </c>
      <c r="AC3754">
        <f>VLOOKUP(A3754,'VIXY-IV'!A$1:E$2000,4,0)</f>
        <v>27.733749020000001</v>
      </c>
      <c r="AD3754" s="10">
        <f t="shared" si="725"/>
        <v>-7.184864775599431E-3</v>
      </c>
      <c r="AG3754">
        <f>AG3753*(1-(AG$1+AG$5))^($A3754-$A3753)*(1+2*(E3754/E3753-1))</f>
        <v>7.0889855039705161</v>
      </c>
      <c r="AK3754">
        <f t="shared" si="724"/>
        <v>10.882706983559645</v>
      </c>
    </row>
    <row r="3755" spans="1:37" x14ac:dyDescent="0.25">
      <c r="A3755" s="1">
        <v>43511</v>
      </c>
      <c r="B3755">
        <v>14.91</v>
      </c>
      <c r="C3755">
        <v>16.48</v>
      </c>
      <c r="D3755">
        <v>55.395699999999998</v>
      </c>
      <c r="E3755">
        <v>47.635199999999998</v>
      </c>
      <c r="F3755">
        <v>11430.153698</v>
      </c>
      <c r="G3755">
        <v>9830.7953529999995</v>
      </c>
      <c r="H3755">
        <f>(1/(1-91/360*VLOOKUP($A3755,Tbills!$B$4:$C$974,2,1)/100))^((1)/91)-1</f>
        <v>6.6871983189997763E-5</v>
      </c>
      <c r="I3755" s="2">
        <f t="shared" si="722"/>
        <v>32.53913935567099</v>
      </c>
      <c r="J3755">
        <f>VLOOKUP(A3755,'VXX-IV'!A$1:C$4500,3,0)</f>
        <v>32.549999999999997</v>
      </c>
      <c r="K3755" s="10">
        <f t="shared" si="726"/>
        <v>-3.336603480493805E-4</v>
      </c>
      <c r="L3755">
        <f t="shared" si="718"/>
        <v>32.704778101663535</v>
      </c>
      <c r="O3755">
        <f t="shared" si="719"/>
        <v>46.089750582259768</v>
      </c>
      <c r="P3755">
        <f>VLOOKUP(A3755,'UVXY-IV'!A$1:G$5000,4,0)</f>
        <v>46.348448380000001</v>
      </c>
      <c r="Q3755">
        <f t="shared" si="727"/>
        <v>-5.5815848595238693E-3</v>
      </c>
      <c r="R3755">
        <f t="shared" si="720"/>
        <v>50.130764752739992</v>
      </c>
      <c r="S3755">
        <f>VLOOKUP(A3755,'SVXY-IV'!A$1:G$5000,4,0)</f>
        <v>50.212910749999999</v>
      </c>
      <c r="T3755">
        <f t="shared" si="728"/>
        <v>-1.6359537026043869E-3</v>
      </c>
      <c r="U3755" s="2">
        <f t="shared" si="723"/>
        <v>18.521726314973566</v>
      </c>
      <c r="V3755">
        <f>VLOOKUP(A3755,'VXZ-IV'!A$1:C$4500,3,0)</f>
        <v>18.53</v>
      </c>
      <c r="W3755" s="10">
        <f t="shared" si="729"/>
        <v>-4.4650216008823573E-4</v>
      </c>
      <c r="X3755">
        <f t="shared" si="721"/>
        <v>72.28813746575166</v>
      </c>
      <c r="AB3755">
        <f t="shared" si="730"/>
        <v>26.573424994594646</v>
      </c>
      <c r="AC3755">
        <f>VLOOKUP(A3755,'VIXY-IV'!A$1:E$2000,4,0)</f>
        <v>26.76626465</v>
      </c>
      <c r="AD3755" s="10">
        <f t="shared" si="725"/>
        <v>-7.2045785217682567E-3</v>
      </c>
      <c r="AG3755">
        <f>AG3754*(1-(AG$1+AG$5))^($A3755-$A3754)*(1+2*(E3755/E3754-1))</f>
        <v>6.5939484302355256</v>
      </c>
      <c r="AK3755">
        <f t="shared" si="724"/>
        <v>11.261991719545216</v>
      </c>
    </row>
    <row r="3756" spans="1:37" x14ac:dyDescent="0.25">
      <c r="A3756" s="1">
        <v>43515</v>
      </c>
      <c r="B3756">
        <v>14.88</v>
      </c>
      <c r="C3756">
        <v>16.45</v>
      </c>
      <c r="D3756">
        <v>55.410499999999999</v>
      </c>
      <c r="E3756">
        <v>47.635199999999998</v>
      </c>
      <c r="F3756">
        <v>11411.994596</v>
      </c>
      <c r="G3756">
        <v>9812.5472709999995</v>
      </c>
      <c r="H3756">
        <f>(1/(1-91/360*VLOOKUP($A3756,Tbills!$B$4:$C$974,2,1)/100))^((1)/91)-1</f>
        <v>6.6871983189997763E-5</v>
      </c>
      <c r="I3756" s="2">
        <f t="shared" si="722"/>
        <v>32.544658384661219</v>
      </c>
      <c r="J3756">
        <f>VLOOKUP(A3756,'VXX-IV'!A$1:C$4500,3,0)</f>
        <v>32.549999999999997</v>
      </c>
      <c r="K3756" s="10">
        <f t="shared" si="726"/>
        <v>-1.641049259225591E-4</v>
      </c>
      <c r="L3756">
        <f t="shared" si="718"/>
        <v>32.707612586569873</v>
      </c>
      <c r="O3756">
        <f t="shared" si="719"/>
        <v>46.083538250457281</v>
      </c>
      <c r="P3756">
        <f>VLOOKUP(A3756,'UVXY-IV'!A$1:G$5000,4,0)</f>
        <v>46.346253099999998</v>
      </c>
      <c r="Q3756">
        <f t="shared" si="727"/>
        <v>-5.6685240331265652E-3</v>
      </c>
      <c r="R3756">
        <f t="shared" si="720"/>
        <v>50.121700626361623</v>
      </c>
      <c r="S3756">
        <f>VLOOKUP(A3756,'SVXY-IV'!A$1:G$5000,4,0)</f>
        <v>50.212721620000003</v>
      </c>
      <c r="T3756">
        <f t="shared" si="728"/>
        <v>-1.8127078298445509E-3</v>
      </c>
      <c r="U3756" s="2">
        <f t="shared" si="723"/>
        <v>18.490497254460788</v>
      </c>
      <c r="V3756">
        <f>VLOOKUP(A3756,'VXZ-IV'!A$1:C$4500,3,0)</f>
        <v>18.489999999999998</v>
      </c>
      <c r="W3756" s="10">
        <f t="shared" si="729"/>
        <v>2.6893156343410496E-5</v>
      </c>
      <c r="X3756">
        <f t="shared" si="721"/>
        <v>72.430977830323243</v>
      </c>
      <c r="AB3756">
        <f t="shared" si="730"/>
        <v>26.573024575384778</v>
      </c>
      <c r="AC3756">
        <f>VLOOKUP(A3756,'VIXY-IV'!A$1:E$2000,4,0)</f>
        <v>26.768809210000001</v>
      </c>
      <c r="AD3756" s="10">
        <f t="shared" si="725"/>
        <v>-7.3139090005573948E-3</v>
      </c>
      <c r="AG3756">
        <f>AG3755*(1-(AG$1+AG$5))^($A3756-$A3755)*(1+2*(E3756/E3755-1))</f>
        <v>6.593059647045779</v>
      </c>
      <c r="AK3756">
        <f t="shared" si="724"/>
        <v>11.259893741637226</v>
      </c>
    </row>
    <row r="3757" spans="1:37" x14ac:dyDescent="0.25">
      <c r="A3757" s="1">
        <v>43516</v>
      </c>
      <c r="B3757">
        <v>14.02</v>
      </c>
      <c r="C3757">
        <v>15.82</v>
      </c>
      <c r="D3757">
        <v>53.082599999999999</v>
      </c>
      <c r="E3757">
        <v>45.630800000000001</v>
      </c>
      <c r="F3757">
        <v>11286.691267</v>
      </c>
      <c r="G3757">
        <v>9704.1496370000004</v>
      </c>
      <c r="H3757">
        <f>(1/(1-91/360*VLOOKUP($A3757,Tbills!$B$4:$C$974,2,1)/100))^((1)/91)-1</f>
        <v>6.6871983189997763E-5</v>
      </c>
      <c r="I3757" s="2">
        <f t="shared" si="722"/>
        <v>31.176635461216808</v>
      </c>
      <c r="J3757">
        <f>VLOOKUP(A3757,'VXX-IV'!A$1:C$4500,3,0)</f>
        <v>31.19</v>
      </c>
      <c r="K3757" s="10">
        <f t="shared" si="726"/>
        <v>-4.2848793790295492E-4</v>
      </c>
      <c r="L3757">
        <f t="shared" si="718"/>
        <v>29.955711448978018</v>
      </c>
      <c r="O3757">
        <f t="shared" si="719"/>
        <v>43.173419846789379</v>
      </c>
      <c r="P3757">
        <f>VLOOKUP(A3757,'UVXY-IV'!A$1:G$5000,4,0)</f>
        <v>43.419412080000001</v>
      </c>
      <c r="Q3757">
        <f t="shared" si="727"/>
        <v>-5.6654897297407913E-3</v>
      </c>
      <c r="R3757">
        <f t="shared" si="720"/>
        <v>51.173900825753201</v>
      </c>
      <c r="S3757">
        <f>VLOOKUP(A3757,'SVXY-IV'!A$1:G$5000,4,0)</f>
        <v>51.26746163</v>
      </c>
      <c r="T3757">
        <f t="shared" si="728"/>
        <v>-1.824954879218188E-3</v>
      </c>
      <c r="U3757" s="2">
        <f t="shared" si="723"/>
        <v>18.28702628309685</v>
      </c>
      <c r="V3757">
        <f>VLOOKUP(A3757,'VXZ-IV'!A$1:C$4500,3,0)</f>
        <v>18.29</v>
      </c>
      <c r="W3757" s="10">
        <f t="shared" si="729"/>
        <v>-1.6258703680427367E-4</v>
      </c>
      <c r="X3757">
        <f t="shared" si="721"/>
        <v>73.233299773108641</v>
      </c>
      <c r="AB3757">
        <f t="shared" si="730"/>
        <v>25.454785578212473</v>
      </c>
      <c r="AC3757">
        <f>VLOOKUP(A3757,'VIXY-IV'!A$1:E$2000,4,0)</f>
        <v>25.642832819999999</v>
      </c>
      <c r="AD3757" s="10">
        <f t="shared" si="725"/>
        <v>-7.3333255770735573E-3</v>
      </c>
      <c r="AG3757">
        <f>AG3756*(1-(AG$1+AG$5))^($A3757-$A3756)*(1+2*(E3757/E3756-1))</f>
        <v>6.0380089639548027</v>
      </c>
      <c r="AK3757">
        <f t="shared" si="724"/>
        <v>11.733142481039607</v>
      </c>
    </row>
    <row r="3758" spans="1:37" x14ac:dyDescent="0.25">
      <c r="A3758" s="1">
        <v>43517</v>
      </c>
      <c r="B3758">
        <v>14.46</v>
      </c>
      <c r="C3758">
        <v>16.16</v>
      </c>
      <c r="D3758">
        <v>54.0627</v>
      </c>
      <c r="E3758">
        <v>46.470300000000002</v>
      </c>
      <c r="F3758">
        <v>11278.395146000001</v>
      </c>
      <c r="G3758">
        <v>9696.3678049999999</v>
      </c>
      <c r="H3758">
        <f>(1/(1-91/360*VLOOKUP($A3758,Tbills!$B$4:$C$974,2,1)/100))^((1)/91)-1</f>
        <v>6.6732225833643355E-5</v>
      </c>
      <c r="I3758" s="2">
        <f t="shared" si="722"/>
        <v>31.751496566190557</v>
      </c>
      <c r="J3758">
        <f>VLOOKUP(A3758,'VXX-IV'!A$1:C$4500,3,0)</f>
        <v>31.76</v>
      </c>
      <c r="K3758" s="10">
        <f t="shared" si="726"/>
        <v>-2.677403592394878E-4</v>
      </c>
      <c r="L3758">
        <f t="shared" si="718"/>
        <v>31.058610087621179</v>
      </c>
      <c r="O3758">
        <f t="shared" si="719"/>
        <v>44.363359740603435</v>
      </c>
      <c r="P3758">
        <f>VLOOKUP(A3758,'UVXY-IV'!A$1:G$5000,4,0)</f>
        <v>44.617890070000001</v>
      </c>
      <c r="Q3758">
        <f t="shared" si="727"/>
        <v>-5.7046697859813866E-3</v>
      </c>
      <c r="R3758">
        <f t="shared" si="720"/>
        <v>50.700868719485698</v>
      </c>
      <c r="S3758">
        <f>VLOOKUP(A3758,'SVXY-IV'!A$1:G$5000,4,0)</f>
        <v>50.794733139999998</v>
      </c>
      <c r="T3758">
        <f t="shared" si="728"/>
        <v>-1.8479164021906191E-3</v>
      </c>
      <c r="U3758" s="2">
        <f t="shared" si="723"/>
        <v>18.273139090879901</v>
      </c>
      <c r="V3758">
        <f>VLOOKUP(A3758,'VXZ-IV'!A$1:C$4500,3,0)</f>
        <v>18.28</v>
      </c>
      <c r="W3758" s="10">
        <f t="shared" si="729"/>
        <v>-3.7532325602296357E-4</v>
      </c>
      <c r="X3758">
        <f t="shared" si="721"/>
        <v>73.294206256782118</v>
      </c>
      <c r="AB3758">
        <f t="shared" si="730"/>
        <v>25.922996444441182</v>
      </c>
      <c r="AC3758">
        <f>VLOOKUP(A3758,'VIXY-IV'!A$1:E$2000,4,0)</f>
        <v>26.115259120000001</v>
      </c>
      <c r="AD3758" s="10">
        <f t="shared" si="725"/>
        <v>-7.3620818646817909E-3</v>
      </c>
      <c r="AG3758">
        <f>AG3757*(1-(AG$1+AG$5))^($A3758-$A3757)*(1+2*(E3758/E3757-1))</f>
        <v>6.2599684913137281</v>
      </c>
      <c r="AK3758">
        <f t="shared" si="724"/>
        <v>11.516743679259015</v>
      </c>
    </row>
    <row r="3759" spans="1:37" x14ac:dyDescent="0.25">
      <c r="A3759" s="1">
        <v>43518</v>
      </c>
      <c r="B3759">
        <v>13.51</v>
      </c>
      <c r="C3759">
        <v>15.46</v>
      </c>
      <c r="D3759">
        <v>51.837699999999998</v>
      </c>
      <c r="E3759">
        <v>44.554600000000001</v>
      </c>
      <c r="F3759">
        <v>11080.600410999999</v>
      </c>
      <c r="G3759">
        <v>9525.6707970000007</v>
      </c>
      <c r="H3759">
        <f>(1/(1-91/360*VLOOKUP($A3759,Tbills!$B$4:$C$974,2,1)/100))^((1)/91)-1</f>
        <v>6.6732225833643355E-5</v>
      </c>
      <c r="I3759" s="2">
        <f t="shared" si="722"/>
        <v>30.443992254297395</v>
      </c>
      <c r="J3759">
        <f>VLOOKUP(A3759,'VXX-IV'!A$1:C$4500,3,0)</f>
        <v>30.45</v>
      </c>
      <c r="K3759" s="10">
        <f t="shared" si="726"/>
        <v>-1.9729870944507066E-4</v>
      </c>
      <c r="L3759">
        <f t="shared" si="718"/>
        <v>28.498492104468543</v>
      </c>
      <c r="O3759">
        <f t="shared" si="719"/>
        <v>41.618692526361258</v>
      </c>
      <c r="P3759">
        <f>VLOOKUP(A3759,'UVXY-IV'!A$1:G$5000,4,0)</f>
        <v>41.85760277</v>
      </c>
      <c r="Q3759">
        <f t="shared" si="727"/>
        <v>-5.7076905467212669E-3</v>
      </c>
      <c r="R3759">
        <f t="shared" si="720"/>
        <v>51.743580383038939</v>
      </c>
      <c r="S3759">
        <f>VLOOKUP(A3759,'SVXY-IV'!A$1:G$5000,4,0)</f>
        <v>51.839561019999998</v>
      </c>
      <c r="T3759">
        <f t="shared" si="728"/>
        <v>-1.851494014851518E-3</v>
      </c>
      <c r="U3759" s="2">
        <f t="shared" si="723"/>
        <v>17.952236358154757</v>
      </c>
      <c r="V3759">
        <f>VLOOKUP(A3759,'VXZ-IV'!A$1:C$4500,3,0)</f>
        <v>17.96</v>
      </c>
      <c r="W3759" s="10">
        <f t="shared" si="729"/>
        <v>-4.3227404483547893E-4</v>
      </c>
      <c r="X3759">
        <f t="shared" si="721"/>
        <v>74.586712293807466</v>
      </c>
      <c r="AB3759">
        <f t="shared" si="730"/>
        <v>24.854248550117589</v>
      </c>
      <c r="AC3759">
        <f>VLOOKUP(A3759,'VIXY-IV'!A$1:E$2000,4,0)</f>
        <v>25.039243419999998</v>
      </c>
      <c r="AD3759" s="10">
        <f t="shared" si="725"/>
        <v>-7.3881972701557164E-3</v>
      </c>
      <c r="AG3759">
        <f>AG3758*(1-(AG$1+AG$5))^($A3759-$A3758)*(1+2*(E3759/E3758-1))</f>
        <v>5.7436507990603092</v>
      </c>
      <c r="AK3759">
        <f t="shared" si="724"/>
        <v>11.990953481991221</v>
      </c>
    </row>
    <row r="3760" spans="1:37" x14ac:dyDescent="0.25">
      <c r="A3760" s="1">
        <v>43521</v>
      </c>
      <c r="B3760">
        <v>14.85</v>
      </c>
      <c r="C3760">
        <v>16</v>
      </c>
      <c r="D3760">
        <v>52.989400000000003</v>
      </c>
      <c r="E3760">
        <v>45.535499999999999</v>
      </c>
      <c r="F3760">
        <v>11042.366553</v>
      </c>
      <c r="G3760">
        <v>9490.8951230000002</v>
      </c>
      <c r="H3760">
        <f>(1/(1-91/360*VLOOKUP($A3760,Tbills!$B$4:$C$974,2,1)/100))^((1)/91)-1</f>
        <v>6.6732225833643355E-5</v>
      </c>
      <c r="I3760" s="2">
        <f t="shared" si="722"/>
        <v>31.118102822898038</v>
      </c>
      <c r="J3760">
        <f>VLOOKUP(A3760,'VXX-IV'!A$1:C$4500,3,0)</f>
        <v>31.13</v>
      </c>
      <c r="K3760" s="10">
        <f t="shared" si="726"/>
        <v>-3.8217722781752617E-4</v>
      </c>
      <c r="L3760">
        <f t="shared" si="718"/>
        <v>29.755241222863244</v>
      </c>
      <c r="O3760">
        <f t="shared" si="719"/>
        <v>42.988742230915705</v>
      </c>
      <c r="P3760">
        <f>VLOOKUP(A3760,'UVXY-IV'!A$1:G$5000,4,0)</f>
        <v>43.239028589999997</v>
      </c>
      <c r="Q3760">
        <f t="shared" si="727"/>
        <v>-5.7884362171396475E-3</v>
      </c>
      <c r="R3760">
        <f t="shared" si="720"/>
        <v>51.1670555011396</v>
      </c>
      <c r="S3760">
        <f>VLOOKUP(A3760,'SVXY-IV'!A$1:G$5000,4,0)</f>
        <v>51.268113390000003</v>
      </c>
      <c r="T3760">
        <f t="shared" si="728"/>
        <v>-1.9711645734191707E-3</v>
      </c>
      <c r="U3760" s="2">
        <f t="shared" si="723"/>
        <v>17.888983112401149</v>
      </c>
      <c r="V3760">
        <f>VLOOKUP(A3760,'VXZ-IV'!A$1:C$4500,3,0)</f>
        <v>17.89</v>
      </c>
      <c r="W3760" s="10">
        <f t="shared" si="729"/>
        <v>-5.6841117878736469E-5</v>
      </c>
      <c r="X3760">
        <f t="shared" si="721"/>
        <v>74.865688863018178</v>
      </c>
      <c r="AB3760">
        <f t="shared" si="730"/>
        <v>25.40114476551344</v>
      </c>
      <c r="AC3760">
        <f>VLOOKUP(A3760,'VIXY-IV'!A$1:E$2000,4,0)</f>
        <v>25.59232982</v>
      </c>
      <c r="AD3760" s="10">
        <f t="shared" si="725"/>
        <v>-7.4704044466147312E-3</v>
      </c>
      <c r="AG3760">
        <f>AG3759*(1-(AG$1+AG$5))^($A3760-$A3759)*(1+2*(E3760/E3759-1))</f>
        <v>5.9959453962199971</v>
      </c>
      <c r="AK3760">
        <f t="shared" si="724"/>
        <v>11.725325951912545</v>
      </c>
    </row>
    <row r="3761" spans="1:37" x14ac:dyDescent="0.25">
      <c r="A3761" s="1">
        <v>43522</v>
      </c>
      <c r="B3761">
        <v>15.17</v>
      </c>
      <c r="C3761">
        <v>16.3</v>
      </c>
      <c r="D3761">
        <v>53.613999999999997</v>
      </c>
      <c r="E3761">
        <v>46.069200000000002</v>
      </c>
      <c r="F3761">
        <v>11177.734533000001</v>
      </c>
      <c r="G3761">
        <v>9606.6103210000001</v>
      </c>
      <c r="H3761">
        <f>(1/(1-91/360*VLOOKUP($A3761,Tbills!$B$4:$C$974,2,1)/100))^((1)/91)-1</f>
        <v>6.6732225833643355E-5</v>
      </c>
      <c r="I3761" s="2">
        <f t="shared" si="722"/>
        <v>31.484132374446766</v>
      </c>
      <c r="J3761">
        <f>VLOOKUP(A3761,'VXX-IV'!A$1:C$4500,3,0)</f>
        <v>31.49</v>
      </c>
      <c r="K3761" s="10">
        <f t="shared" si="726"/>
        <v>-1.8633298041381696E-4</v>
      </c>
      <c r="L3761">
        <f t="shared" si="718"/>
        <v>30.453390912696257</v>
      </c>
      <c r="O3761">
        <f t="shared" si="719"/>
        <v>43.743044090582558</v>
      </c>
      <c r="P3761">
        <f>VLOOKUP(A3761,'UVXY-IV'!A$1:G$5000,4,0)</f>
        <v>43.998551069999998</v>
      </c>
      <c r="Q3761">
        <f t="shared" si="727"/>
        <v>-5.8071680363050993E-3</v>
      </c>
      <c r="R3761">
        <f t="shared" si="720"/>
        <v>50.864903629220876</v>
      </c>
      <c r="S3761">
        <f>VLOOKUP(A3761,'SVXY-IV'!A$1:G$5000,4,0)</f>
        <v>50.965910170000001</v>
      </c>
      <c r="T3761">
        <f t="shared" si="728"/>
        <v>-1.9818451282869187E-3</v>
      </c>
      <c r="U3761" s="2">
        <f t="shared" si="723"/>
        <v>18.107841977567539</v>
      </c>
      <c r="V3761">
        <f>VLOOKUP(A3761,'VXZ-IV'!A$1:C$4500,3,0)</f>
        <v>18.11</v>
      </c>
      <c r="W3761" s="10">
        <f t="shared" si="729"/>
        <v>-1.1916192338268239E-4</v>
      </c>
      <c r="X3761">
        <f t="shared" si="721"/>
        <v>73.955108791333629</v>
      </c>
      <c r="AB3761">
        <f t="shared" si="730"/>
        <v>25.698762725883611</v>
      </c>
      <c r="AC3761">
        <f>VLOOKUP(A3761,'VIXY-IV'!A$1:E$2000,4,0)</f>
        <v>25.892846559999999</v>
      </c>
      <c r="AD3761" s="10">
        <f t="shared" si="725"/>
        <v>-7.4956545880981995E-3</v>
      </c>
      <c r="AG3761">
        <f>AG3760*(1-(AG$1+AG$5))^($A3761-$A3760)*(1+2*(E3761/E3760-1))</f>
        <v>6.1362898694365215</v>
      </c>
      <c r="AK3761">
        <f t="shared" si="724"/>
        <v>11.587359256877601</v>
      </c>
    </row>
    <row r="3762" spans="1:37" x14ac:dyDescent="0.25">
      <c r="A3762" s="1">
        <v>43523</v>
      </c>
      <c r="B3762">
        <v>14.7</v>
      </c>
      <c r="C3762">
        <v>15.99</v>
      </c>
      <c r="D3762">
        <v>53.449800000000003</v>
      </c>
      <c r="E3762">
        <v>45.924999999999997</v>
      </c>
      <c r="F3762">
        <v>11097.878644</v>
      </c>
      <c r="G3762">
        <v>9537.3377760000003</v>
      </c>
      <c r="H3762">
        <f>(1/(1-91/360*VLOOKUP($A3762,Tbills!$B$4:$C$974,2,1)/100))^((1)/91)-1</f>
        <v>6.6732225833643355E-5</v>
      </c>
      <c r="I3762" s="2">
        <f t="shared" si="722"/>
        <v>31.386942690871631</v>
      </c>
      <c r="J3762">
        <f>VLOOKUP(A3762,'VXX-IV'!A$1:C$4500,3,0)</f>
        <v>31.4</v>
      </c>
      <c r="K3762" s="10">
        <f t="shared" si="726"/>
        <v>-4.1583787033017128E-4</v>
      </c>
      <c r="L3762">
        <f t="shared" si="718"/>
        <v>30.263399643755971</v>
      </c>
      <c r="O3762">
        <f t="shared" si="719"/>
        <v>43.536198490700947</v>
      </c>
      <c r="P3762">
        <f>VLOOKUP(A3762,'UVXY-IV'!A$1:G$5000,4,0)</f>
        <v>43.79085473</v>
      </c>
      <c r="Q3762">
        <f t="shared" si="727"/>
        <v>-5.815283599034049E-3</v>
      </c>
      <c r="R3762">
        <f t="shared" si="720"/>
        <v>50.942206111616585</v>
      </c>
      <c r="S3762">
        <f>VLOOKUP(A3762,'SVXY-IV'!A$1:G$5000,4,0)</f>
        <v>51.043732949999999</v>
      </c>
      <c r="T3762">
        <f t="shared" si="728"/>
        <v>-1.9890167218542532E-3</v>
      </c>
      <c r="U3762" s="2">
        <f t="shared" si="723"/>
        <v>17.97803768655341</v>
      </c>
      <c r="V3762">
        <f>VLOOKUP(A3762,'VXZ-IV'!A$1:C$4500,3,0)</f>
        <v>17.98</v>
      </c>
      <c r="W3762" s="10">
        <f t="shared" si="729"/>
        <v>-1.0913867889827955E-4</v>
      </c>
      <c r="X3762">
        <f t="shared" si="721"/>
        <v>74.490609248551465</v>
      </c>
      <c r="AB3762">
        <f t="shared" si="730"/>
        <v>25.618227192315885</v>
      </c>
      <c r="AC3762">
        <f>VLOOKUP(A3762,'VIXY-IV'!A$1:E$2000,4,0)</f>
        <v>25.81251662</v>
      </c>
      <c r="AD3762" s="10">
        <f t="shared" si="725"/>
        <v>-7.5269463471677733E-3</v>
      </c>
      <c r="AG3762">
        <f>AG3761*(1-(AG$1+AG$5))^($A3762-$A3761)*(1+2*(E3762/E3761-1))</f>
        <v>6.0976702979862969</v>
      </c>
      <c r="AK3762">
        <f t="shared" si="724"/>
        <v>11.623087173047931</v>
      </c>
    </row>
    <row r="3763" spans="1:37" x14ac:dyDescent="0.25">
      <c r="A3763" s="1">
        <v>43524</v>
      </c>
      <c r="B3763">
        <v>14.78</v>
      </c>
      <c r="C3763">
        <v>16.100000000000001</v>
      </c>
      <c r="D3763">
        <v>53.118400000000001</v>
      </c>
      <c r="E3763">
        <v>45.6372</v>
      </c>
      <c r="F3763">
        <v>11064.153029999999</v>
      </c>
      <c r="G3763">
        <v>9507.7180800000006</v>
      </c>
      <c r="H3763">
        <f>(1/(1-91/360*VLOOKUP($A3763,Tbills!$B$4:$C$974,2,1)/100))^((1)/91)-1</f>
        <v>6.7011742343137115E-5</v>
      </c>
      <c r="I3763" s="2">
        <f t="shared" si="722"/>
        <v>31.191576465530474</v>
      </c>
      <c r="J3763">
        <f>VLOOKUP(A3763,'VXX-IV'!A$1:C$4500,3,0)</f>
        <v>31.2</v>
      </c>
      <c r="K3763" s="10">
        <f t="shared" si="726"/>
        <v>-2.6998507915143577E-4</v>
      </c>
      <c r="L3763">
        <f t="shared" si="718"/>
        <v>29.884745635467667</v>
      </c>
      <c r="O3763">
        <f t="shared" si="719"/>
        <v>43.125500165710321</v>
      </c>
      <c r="P3763">
        <f>VLOOKUP(A3763,'UVXY-IV'!A$1:G$5000,4,0)</f>
        <v>43.377706879999998</v>
      </c>
      <c r="Q3763">
        <f t="shared" si="727"/>
        <v>-5.8142011745199174E-3</v>
      </c>
      <c r="R3763">
        <f t="shared" si="720"/>
        <v>51.099516790261355</v>
      </c>
      <c r="S3763">
        <f>VLOOKUP(A3763,'SVXY-IV'!A$1:G$5000,4,0)</f>
        <v>51.201251329999998</v>
      </c>
      <c r="T3763">
        <f t="shared" si="728"/>
        <v>-1.9869541680328506E-3</v>
      </c>
      <c r="U3763" s="2">
        <f t="shared" si="723"/>
        <v>17.922966753065619</v>
      </c>
      <c r="V3763">
        <f>VLOOKUP(A3763,'VXZ-IV'!A$1:C$4500,3,0)</f>
        <v>17.93</v>
      </c>
      <c r="W3763" s="10">
        <f t="shared" si="729"/>
        <v>-3.9226140180592672E-4</v>
      </c>
      <c r="X3763">
        <f t="shared" si="721"/>
        <v>74.724195060264734</v>
      </c>
      <c r="AB3763">
        <f t="shared" si="730"/>
        <v>25.457588540249848</v>
      </c>
      <c r="AC3763">
        <f>VLOOKUP(A3763,'VIXY-IV'!A$1:E$2000,4,0)</f>
        <v>25.650632519999998</v>
      </c>
      <c r="AD3763" s="10">
        <f t="shared" si="725"/>
        <v>-7.5258954959349644E-3</v>
      </c>
      <c r="AG3763">
        <f>AG3762*(1-(AG$1+AG$5))^($A3763-$A3762)*(1+2*(E3763/E3762-1))</f>
        <v>6.0210423707037339</v>
      </c>
      <c r="AK3763">
        <f t="shared" si="724"/>
        <v>11.695381287866923</v>
      </c>
    </row>
    <row r="3764" spans="1:37" x14ac:dyDescent="0.25">
      <c r="A3764" s="1">
        <v>43525</v>
      </c>
      <c r="B3764">
        <v>13.57</v>
      </c>
      <c r="C3764">
        <v>15.38</v>
      </c>
      <c r="D3764">
        <v>50.853999999999999</v>
      </c>
      <c r="E3764">
        <v>43.688699999999997</v>
      </c>
      <c r="F3764">
        <v>10911.374196000001</v>
      </c>
      <c r="G3764">
        <v>9375.7940749999998</v>
      </c>
      <c r="H3764">
        <f>(1/(1-91/360*VLOOKUP($A3764,Tbills!$B$4:$C$974,2,1)/100))^((1)/91)-1</f>
        <v>6.7011742343137115E-5</v>
      </c>
      <c r="I3764" s="2">
        <f t="shared" si="722"/>
        <v>29.861173378189022</v>
      </c>
      <c r="J3764">
        <f>VLOOKUP(A3764,'VXX-IV'!A$1:C$4500,3,0)</f>
        <v>29.87</v>
      </c>
      <c r="K3764" s="10">
        <f t="shared" si="726"/>
        <v>-2.9550123237287451E-4</v>
      </c>
      <c r="L3764">
        <f t="shared" si="718"/>
        <v>27.333457372549386</v>
      </c>
      <c r="O3764">
        <f t="shared" si="719"/>
        <v>40.362247134191669</v>
      </c>
      <c r="P3764">
        <f>VLOOKUP(A3764,'UVXY-IV'!A$1:G$5000,4,0)</f>
        <v>40.599094970000003</v>
      </c>
      <c r="Q3764">
        <f t="shared" si="727"/>
        <v>-5.8338205810585242E-3</v>
      </c>
      <c r="R3764">
        <f t="shared" si="720"/>
        <v>52.188015488726194</v>
      </c>
      <c r="S3764">
        <f>VLOOKUP(A3764,'SVXY-IV'!A$1:G$5000,4,0)</f>
        <v>52.294059300000001</v>
      </c>
      <c r="T3764">
        <f t="shared" si="728"/>
        <v>-2.0278366738649689E-3</v>
      </c>
      <c r="U3764" s="2">
        <f t="shared" si="723"/>
        <v>17.675047322941321</v>
      </c>
      <c r="V3764">
        <f>VLOOKUP(A3764,'VXZ-IV'!A$1:C$4500,3,0)</f>
        <v>17.68</v>
      </c>
      <c r="W3764" s="10">
        <f t="shared" si="729"/>
        <v>-2.8012879291172688E-4</v>
      </c>
      <c r="X3764">
        <f t="shared" si="721"/>
        <v>75.76330273678488</v>
      </c>
      <c r="AB3764">
        <f t="shared" si="730"/>
        <v>24.370573975401275</v>
      </c>
      <c r="AC3764">
        <f>VLOOKUP(A3764,'VIXY-IV'!A$1:E$2000,4,0)</f>
        <v>24.557225460000002</v>
      </c>
      <c r="AD3764" s="10">
        <f t="shared" si="725"/>
        <v>-7.6006747953979437E-3</v>
      </c>
      <c r="AG3764">
        <f>AG3763*(1-(AG$1+AG$5))^($A3764-$A3763)*(1+2*(E3764/E3763-1))</f>
        <v>5.5067147773820739</v>
      </c>
      <c r="AK3764">
        <f t="shared" si="724"/>
        <v>12.194152678941498</v>
      </c>
    </row>
    <row r="3765" spans="1:37" x14ac:dyDescent="0.25">
      <c r="A3765" s="1">
        <v>43528</v>
      </c>
      <c r="B3765">
        <v>14.63</v>
      </c>
      <c r="C3765">
        <v>16.03</v>
      </c>
      <c r="D3765">
        <v>52.017400000000002</v>
      </c>
      <c r="E3765">
        <v>44.679400000000001</v>
      </c>
      <c r="F3765">
        <v>10981.752124000001</v>
      </c>
      <c r="G3765">
        <v>9434.3825809999998</v>
      </c>
      <c r="H3765">
        <f>(1/(1-91/360*VLOOKUP($A3765,Tbills!$B$4:$C$974,2,1)/100))^((1)/91)-1</f>
        <v>6.7011742343137115E-5</v>
      </c>
      <c r="I3765" s="2">
        <f t="shared" si="722"/>
        <v>30.542080816658846</v>
      </c>
      <c r="J3765">
        <f>VLOOKUP(A3765,'VXX-IV'!A$1:C$4500,3,0)</f>
        <v>30.55</v>
      </c>
      <c r="K3765" s="10">
        <f t="shared" si="726"/>
        <v>-2.5922040396575419E-4</v>
      </c>
      <c r="L3765">
        <f t="shared" si="718"/>
        <v>28.574972407657196</v>
      </c>
      <c r="O3765">
        <f t="shared" si="719"/>
        <v>41.730930338921624</v>
      </c>
      <c r="P3765">
        <f>VLOOKUP(A3765,'UVXY-IV'!A$1:G$5000,4,0)</f>
        <v>41.979118489999998</v>
      </c>
      <c r="Q3765">
        <f t="shared" si="727"/>
        <v>-5.9121811035049987E-3</v>
      </c>
      <c r="R3765">
        <f t="shared" si="720"/>
        <v>51.589301796908984</v>
      </c>
      <c r="S3765">
        <f>VLOOKUP(A3765,'SVXY-IV'!A$1:G$5000,4,0)</f>
        <v>51.702169789999999</v>
      </c>
      <c r="T3765">
        <f t="shared" si="728"/>
        <v>-2.1830417088770648E-3</v>
      </c>
      <c r="U3765" s="2">
        <f t="shared" si="723"/>
        <v>17.787749423103964</v>
      </c>
      <c r="V3765">
        <f>VLOOKUP(A3765,'VXZ-IV'!A$1:C$4500,3,0)</f>
        <v>17.79</v>
      </c>
      <c r="W3765" s="10">
        <f t="shared" si="729"/>
        <v>-1.2650797616831078E-4</v>
      </c>
      <c r="X3765">
        <f t="shared" si="721"/>
        <v>75.296646612268205</v>
      </c>
      <c r="AB3765">
        <f t="shared" si="730"/>
        <v>24.922927834512578</v>
      </c>
      <c r="AC3765">
        <f>VLOOKUP(A3765,'VIXY-IV'!A$1:E$2000,4,0)</f>
        <v>25.117168020000001</v>
      </c>
      <c r="AD3765" s="10">
        <f t="shared" si="725"/>
        <v>-7.7333633048422001E-3</v>
      </c>
      <c r="AG3765">
        <f>AG3764*(1-(AG$1+AG$5))^($A3765-$A3764)*(1+2*(E3765/E3764-1))</f>
        <v>5.7558771623309353</v>
      </c>
      <c r="AK3765">
        <f t="shared" si="724"/>
        <v>11.915968749164501</v>
      </c>
    </row>
    <row r="3766" spans="1:37" x14ac:dyDescent="0.25">
      <c r="A3766" s="1">
        <v>43529</v>
      </c>
      <c r="B3766">
        <v>14.74</v>
      </c>
      <c r="C3766">
        <v>16.149999999999999</v>
      </c>
      <c r="D3766">
        <v>52.687199999999997</v>
      </c>
      <c r="E3766">
        <v>45.2517</v>
      </c>
      <c r="F3766">
        <v>11035.697185999999</v>
      </c>
      <c r="G3766">
        <v>9480.0943700000007</v>
      </c>
      <c r="H3766">
        <f>(1/(1-91/360*VLOOKUP($A3766,Tbills!$B$4:$C$974,2,1)/100))^((1)/91)-1</f>
        <v>6.7011742343137115E-5</v>
      </c>
      <c r="I3766" s="2">
        <f t="shared" si="722"/>
        <v>30.934600401859957</v>
      </c>
      <c r="J3766">
        <f>VLOOKUP(A3766,'VXX-IV'!A$1:C$4500,3,0)</f>
        <v>30.94</v>
      </c>
      <c r="K3766" s="10">
        <f t="shared" si="726"/>
        <v>-1.7451836263882026E-4</v>
      </c>
      <c r="L3766">
        <f t="shared" si="718"/>
        <v>29.307647129440216</v>
      </c>
      <c r="O3766">
        <f t="shared" si="719"/>
        <v>42.531296467404403</v>
      </c>
      <c r="P3766">
        <f>VLOOKUP(A3766,'UVXY-IV'!A$1:G$5000,4,0)</f>
        <v>42.79105388</v>
      </c>
      <c r="Q3766">
        <f t="shared" si="727"/>
        <v>-6.0703672623730887E-3</v>
      </c>
      <c r="R3766">
        <f t="shared" si="720"/>
        <v>51.256580026777499</v>
      </c>
      <c r="S3766">
        <f>VLOOKUP(A3766,'SVXY-IV'!A$1:G$5000,4,0)</f>
        <v>51.373340349999999</v>
      </c>
      <c r="T3766">
        <f t="shared" si="728"/>
        <v>-2.2727804426776466E-3</v>
      </c>
      <c r="U3766" s="2">
        <f t="shared" si="723"/>
        <v>17.87469135516228</v>
      </c>
      <c r="V3766">
        <f>VLOOKUP(A3766,'VXZ-IV'!A$1:C$4500,3,0)</f>
        <v>17.88</v>
      </c>
      <c r="W3766" s="10">
        <f t="shared" si="729"/>
        <v>-2.9690407369786787E-4</v>
      </c>
      <c r="X3766">
        <f t="shared" si="721"/>
        <v>74.934066618818733</v>
      </c>
      <c r="AB3766">
        <f t="shared" si="730"/>
        <v>25.242071399998331</v>
      </c>
      <c r="AC3766">
        <f>VLOOKUP(A3766,'VIXY-IV'!A$1:E$2000,4,0)</f>
        <v>25.44244638</v>
      </c>
      <c r="AD3766" s="10">
        <f t="shared" si="725"/>
        <v>-7.8756176591250338E-3</v>
      </c>
      <c r="AG3766">
        <f>AG3765*(1-(AG$1+AG$5))^($A3766-$A3765)*(1+2*(E3766/E3765-1))</f>
        <v>5.9031326926155163</v>
      </c>
      <c r="AK3766">
        <f t="shared" si="724"/>
        <v>11.762788806530445</v>
      </c>
    </row>
    <row r="3767" spans="1:37" x14ac:dyDescent="0.25">
      <c r="A3767" s="1">
        <v>43530</v>
      </c>
      <c r="B3767">
        <v>15.74</v>
      </c>
      <c r="C3767">
        <v>16.739999999999998</v>
      </c>
      <c r="D3767">
        <v>54.281500000000001</v>
      </c>
      <c r="E3767">
        <v>46.618000000000002</v>
      </c>
      <c r="F3767">
        <v>11222.158084000001</v>
      </c>
      <c r="G3767">
        <v>9639.6362769999996</v>
      </c>
      <c r="H3767">
        <f>(1/(1-91/360*VLOOKUP($A3767,Tbills!$B$4:$C$974,2,1)/100))^((1)/91)-1</f>
        <v>6.7011742343137115E-5</v>
      </c>
      <c r="I3767" s="2">
        <f t="shared" si="722"/>
        <v>31.869895675032591</v>
      </c>
      <c r="J3767">
        <f>VLOOKUP(A3767,'VXX-IV'!A$1:C$4500,3,0)</f>
        <v>31.88</v>
      </c>
      <c r="K3767" s="10">
        <f t="shared" si="726"/>
        <v>-3.1694871290488535E-4</v>
      </c>
      <c r="L3767">
        <f t="shared" si="718"/>
        <v>31.078116368045091</v>
      </c>
      <c r="O3767">
        <f t="shared" si="719"/>
        <v>44.45604120275803</v>
      </c>
      <c r="P3767">
        <f>VLOOKUP(A3767,'UVXY-IV'!A$1:G$5000,4,0)</f>
        <v>44.728646120000001</v>
      </c>
      <c r="Q3767">
        <f t="shared" si="727"/>
        <v>-6.094638243925643E-3</v>
      </c>
      <c r="R3767">
        <f t="shared" si="720"/>
        <v>50.480494234105521</v>
      </c>
      <c r="S3767">
        <f>VLOOKUP(A3767,'SVXY-IV'!A$1:G$5000,4,0)</f>
        <v>50.59533836</v>
      </c>
      <c r="T3767">
        <f t="shared" si="728"/>
        <v>-2.2698558724388862E-3</v>
      </c>
      <c r="U3767" s="2">
        <f t="shared" si="723"/>
        <v>18.176261775512</v>
      </c>
      <c r="V3767">
        <f>VLOOKUP(A3767,'VXZ-IV'!A$1:C$4500,3,0)</f>
        <v>18.18</v>
      </c>
      <c r="W3767" s="10">
        <f t="shared" si="729"/>
        <v>-2.056229091309536E-4</v>
      </c>
      <c r="X3767">
        <f t="shared" si="721"/>
        <v>73.675202218717246</v>
      </c>
      <c r="AB3767">
        <f t="shared" si="730"/>
        <v>26.004115903264083</v>
      </c>
      <c r="AC3767">
        <f>VLOOKUP(A3767,'VIXY-IV'!A$1:E$2000,4,0)</f>
        <v>26.211466829999999</v>
      </c>
      <c r="AD3767" s="10">
        <f t="shared" si="725"/>
        <v>-7.910695272444479E-3</v>
      </c>
      <c r="AG3767">
        <f>AG3766*(1-(AG$1+AG$5))^($A3767-$A3766)*(1+2*(E3767/E3766-1))</f>
        <v>6.2593923469425423</v>
      </c>
      <c r="AK3767">
        <f t="shared" si="724"/>
        <v>11.407099600988483</v>
      </c>
    </row>
    <row r="3768" spans="1:37" x14ac:dyDescent="0.25">
      <c r="A3768" s="1">
        <v>43531</v>
      </c>
      <c r="B3768">
        <v>16.59</v>
      </c>
      <c r="C3768">
        <v>17.3</v>
      </c>
      <c r="D3768">
        <v>55.903199999999998</v>
      </c>
      <c r="E3768">
        <v>48.007599999999996</v>
      </c>
      <c r="F3768">
        <v>11423.318501</v>
      </c>
      <c r="G3768">
        <v>9811.7835660000001</v>
      </c>
      <c r="H3768">
        <f>(1/(1-91/360*VLOOKUP($A3768,Tbills!$B$4:$C$974,2,1)/100))^((1)/91)-1</f>
        <v>6.7151392721953584E-5</v>
      </c>
      <c r="I3768" s="2">
        <f t="shared" si="722"/>
        <v>32.821232085263489</v>
      </c>
      <c r="J3768">
        <f>VLOOKUP(A3768,'VXX-IV'!A$1:C$4500,3,0)</f>
        <v>32.83</v>
      </c>
      <c r="K3768" s="10">
        <f t="shared" si="726"/>
        <v>-2.6707020214766786E-4</v>
      </c>
      <c r="L3768">
        <f t="shared" si="718"/>
        <v>32.931606259505415</v>
      </c>
      <c r="O3768">
        <f t="shared" si="719"/>
        <v>46.442209868146385</v>
      </c>
      <c r="P3768">
        <f>VLOOKUP(A3768,'UVXY-IV'!A$1:G$5000,4,0)</f>
        <v>46.743018560000003</v>
      </c>
      <c r="Q3768">
        <f t="shared" si="727"/>
        <v>-6.4353715511011877E-3</v>
      </c>
      <c r="R3768">
        <f t="shared" si="720"/>
        <v>49.7258791947622</v>
      </c>
      <c r="S3768">
        <f>VLOOKUP(A3768,'SVXY-IV'!A$1:G$5000,4,0)</f>
        <v>49.858989459999997</v>
      </c>
      <c r="T3768">
        <f t="shared" si="728"/>
        <v>-2.6697345188791965E-3</v>
      </c>
      <c r="U3768" s="2">
        <f t="shared" si="723"/>
        <v>18.501625358285697</v>
      </c>
      <c r="V3768">
        <f>VLOOKUP(A3768,'VXZ-IV'!A$1:C$4500,3,0)</f>
        <v>18.510000000000002</v>
      </c>
      <c r="W3768" s="10">
        <f t="shared" si="729"/>
        <v>-4.5243877440870328E-4</v>
      </c>
      <c r="X3768">
        <f t="shared" si="721"/>
        <v>72.361672824528668</v>
      </c>
      <c r="AB3768">
        <f t="shared" si="730"/>
        <v>26.779151653415649</v>
      </c>
      <c r="AC3768">
        <f>VLOOKUP(A3768,'VIXY-IV'!A$1:E$2000,4,0)</f>
        <v>26.997132390000001</v>
      </c>
      <c r="AD3768" s="10">
        <f t="shared" si="725"/>
        <v>-8.0742181590032214E-3</v>
      </c>
      <c r="AG3768">
        <f>AG3767*(1-(AG$1+AG$5))^($A3768-$A3767)*(1+2*(E3768/E3767-1))</f>
        <v>6.6323316346345145</v>
      </c>
      <c r="AK3768">
        <f t="shared" si="724"/>
        <v>11.06655871586381</v>
      </c>
    </row>
    <row r="3769" spans="1:37" x14ac:dyDescent="0.25">
      <c r="A3769" s="1">
        <v>43532</v>
      </c>
      <c r="B3769">
        <v>16.05</v>
      </c>
      <c r="C3769">
        <v>17.11</v>
      </c>
      <c r="D3769">
        <v>56.087499999999999</v>
      </c>
      <c r="E3769">
        <v>48.162599999999998</v>
      </c>
      <c r="F3769">
        <v>11469.432237999999</v>
      </c>
      <c r="G3769">
        <v>9850.7329719999998</v>
      </c>
      <c r="H3769">
        <f>(1/(1-91/360*VLOOKUP($A3769,Tbills!$B$4:$C$974,2,1)/100))^((1)/91)-1</f>
        <v>6.7151392721953584E-5</v>
      </c>
      <c r="I3769" s="2">
        <f t="shared" si="722"/>
        <v>32.928633205936165</v>
      </c>
      <c r="J3769">
        <f>VLOOKUP(A3769,'VXX-IV'!A$1:C$4500,3,0)</f>
        <v>32.94</v>
      </c>
      <c r="K3769" s="10">
        <f t="shared" si="726"/>
        <v>-3.4507571535613568E-4</v>
      </c>
      <c r="L3769">
        <f t="shared" si="718"/>
        <v>33.144983261373021</v>
      </c>
      <c r="O3769">
        <f t="shared" si="719"/>
        <v>46.665556091735304</v>
      </c>
      <c r="P3769">
        <f>VLOOKUP(A3769,'UVXY-IV'!A$1:G$5000,4,0)</f>
        <v>46.968419570000002</v>
      </c>
      <c r="Q3769">
        <f t="shared" si="727"/>
        <v>-6.4482365180144052E-3</v>
      </c>
      <c r="R3769">
        <f t="shared" si="720"/>
        <v>49.643361075616149</v>
      </c>
      <c r="S3769">
        <f>VLOOKUP(A3769,'SVXY-IV'!A$1:G$5000,4,0)</f>
        <v>49.77767266</v>
      </c>
      <c r="T3769">
        <f t="shared" si="728"/>
        <v>-2.6982294913876492E-3</v>
      </c>
      <c r="U3769" s="2">
        <f t="shared" si="723"/>
        <v>18.575859900329288</v>
      </c>
      <c r="V3769">
        <f>VLOOKUP(A3769,'VXZ-IV'!A$1:C$4500,3,0)</f>
        <v>18.5</v>
      </c>
      <c r="W3769" s="10">
        <f t="shared" si="729"/>
        <v>4.1005351529344036E-3</v>
      </c>
      <c r="X3769">
        <f t="shared" si="721"/>
        <v>72.076596003688806</v>
      </c>
      <c r="AB3769">
        <f t="shared" si="730"/>
        <v>26.865511101619116</v>
      </c>
      <c r="AC3769">
        <f>VLOOKUP(A3769,'VIXY-IV'!A$1:E$2000,4,0)</f>
        <v>27.085071880000001</v>
      </c>
      <c r="AD3769" s="10">
        <f t="shared" si="725"/>
        <v>-8.1063391433349175E-3</v>
      </c>
      <c r="AG3769">
        <f>AG3768*(1-(AG$1+AG$5))^($A3769-$A3768)*(1+2*(E3769/E3768-1))</f>
        <v>6.6749337184593092</v>
      </c>
      <c r="AK3769">
        <f t="shared" si="724"/>
        <v>11.030314845990278</v>
      </c>
    </row>
    <row r="3770" spans="1:37" x14ac:dyDescent="0.25">
      <c r="A3770" s="1">
        <v>43535</v>
      </c>
      <c r="B3770">
        <v>14.33</v>
      </c>
      <c r="C3770">
        <v>16.010000000000002</v>
      </c>
      <c r="D3770">
        <v>52.093800000000002</v>
      </c>
      <c r="E3770">
        <v>44.723500000000001</v>
      </c>
      <c r="F3770">
        <v>11120.407767999999</v>
      </c>
      <c r="G3770">
        <v>9548.9822779999995</v>
      </c>
      <c r="H3770">
        <f>(1/(1-91/360*VLOOKUP($A3770,Tbills!$B$4:$C$974,2,1)/100))^((1)/91)-1</f>
        <v>6.7151392721953584E-5</v>
      </c>
      <c r="I3770" s="2">
        <f t="shared" si="722"/>
        <v>30.581718823522426</v>
      </c>
      <c r="J3770">
        <f>VLOOKUP(A3770,'VXX-IV'!A$1:C$4500,3,0)</f>
        <v>30.59</v>
      </c>
      <c r="K3770" s="10">
        <f t="shared" si="726"/>
        <v>-2.7071515127730095E-4</v>
      </c>
      <c r="L3770">
        <f t="shared" si="718"/>
        <v>28.413350595070888</v>
      </c>
      <c r="O3770">
        <f t="shared" si="719"/>
        <v>41.663040786156678</v>
      </c>
      <c r="P3770">
        <f>VLOOKUP(A3770,'UVXY-IV'!A$1:G$5000,4,0)</f>
        <v>41.946138519999998</v>
      </c>
      <c r="Q3770">
        <f t="shared" si="727"/>
        <v>-6.7490773604426124E-3</v>
      </c>
      <c r="R3770">
        <f t="shared" si="720"/>
        <v>51.40880620000182</v>
      </c>
      <c r="S3770">
        <f>VLOOKUP(A3770,'SVXY-IV'!A$1:G$5000,4,0)</f>
        <v>51.56340333</v>
      </c>
      <c r="T3770">
        <f t="shared" si="728"/>
        <v>-2.9981948439046224E-3</v>
      </c>
      <c r="U3770" s="2">
        <f t="shared" si="723"/>
        <v>18.009263405111117</v>
      </c>
      <c r="V3770">
        <f>VLOOKUP(A3770,'VXZ-IV'!A$1:C$4500,3,0)</f>
        <v>18.010000000000002</v>
      </c>
      <c r="W3770" s="10">
        <f t="shared" si="729"/>
        <v>-4.0899216484424628E-5</v>
      </c>
      <c r="X3770">
        <f t="shared" si="721"/>
        <v>74.29119114362058</v>
      </c>
      <c r="AB3770">
        <f t="shared" si="730"/>
        <v>24.946869707741058</v>
      </c>
      <c r="AC3770">
        <f>VLOOKUP(A3770,'VIXY-IV'!A$1:E$2000,4,0)</f>
        <v>25.15910993</v>
      </c>
      <c r="AD3770" s="10">
        <f t="shared" si="725"/>
        <v>-8.4359193488742212E-3</v>
      </c>
      <c r="AG3770">
        <f>AG3769*(1-(AG$1+AG$5))^($A3770-$A3769)*(1+2*(E3770/E3769-1))</f>
        <v>5.7210942824222029</v>
      </c>
      <c r="AK3770">
        <f t="shared" si="724"/>
        <v>11.816294627227059</v>
      </c>
    </row>
    <row r="3771" spans="1:37" x14ac:dyDescent="0.25">
      <c r="A3771" s="1">
        <v>43536</v>
      </c>
      <c r="B3771">
        <v>13.77</v>
      </c>
      <c r="C3771">
        <v>15.65</v>
      </c>
      <c r="D3771">
        <v>51.0533</v>
      </c>
      <c r="E3771">
        <v>43.827199999999998</v>
      </c>
      <c r="F3771">
        <v>11044.254167999999</v>
      </c>
      <c r="G3771">
        <v>9482.9487210000007</v>
      </c>
      <c r="H3771">
        <f>(1/(1-91/360*VLOOKUP($A3771,Tbills!$B$4:$C$974,2,1)/100))^((1)/91)-1</f>
        <v>6.7151392721953584E-5</v>
      </c>
      <c r="I3771" s="2">
        <f t="shared" si="722"/>
        <v>29.97016143216781</v>
      </c>
      <c r="J3771">
        <f>VLOOKUP(A3771,'VXX-IV'!A$1:C$4500,3,0)</f>
        <v>29.98</v>
      </c>
      <c r="K3771" s="10">
        <f t="shared" si="726"/>
        <v>-3.281710417675221E-4</v>
      </c>
      <c r="L3771">
        <f t="shared" si="718"/>
        <v>27.275089895067314</v>
      </c>
      <c r="O3771">
        <f t="shared" si="719"/>
        <v>40.409230623162898</v>
      </c>
      <c r="P3771">
        <f>VLOOKUP(A3771,'UVXY-IV'!A$1:G$5000,4,0)</f>
        <v>40.68479902</v>
      </c>
      <c r="Q3771">
        <f t="shared" si="727"/>
        <v>-6.7732520124196283E-3</v>
      </c>
      <c r="R3771">
        <f t="shared" si="720"/>
        <v>51.921598790091764</v>
      </c>
      <c r="S3771">
        <f>VLOOKUP(A3771,'SVXY-IV'!A$1:G$5000,4,0)</f>
        <v>52.07737805</v>
      </c>
      <c r="T3771">
        <f t="shared" si="728"/>
        <v>-2.9913038202243891E-3</v>
      </c>
      <c r="U3771" s="2">
        <f t="shared" si="723"/>
        <v>17.885498149958472</v>
      </c>
      <c r="V3771">
        <f>VLOOKUP(A3771,'VXZ-IV'!A$1:C$4500,3,0)</f>
        <v>17.89</v>
      </c>
      <c r="W3771" s="10">
        <f t="shared" si="729"/>
        <v>-2.5164058365167996E-4</v>
      </c>
      <c r="X3771">
        <f t="shared" si="721"/>
        <v>74.80718946862271</v>
      </c>
      <c r="AB3771">
        <f t="shared" si="730"/>
        <v>24.44681944090707</v>
      </c>
      <c r="AC3771">
        <f>VLOOKUP(A3771,'VIXY-IV'!A$1:E$2000,4,0)</f>
        <v>24.655581290000001</v>
      </c>
      <c r="AD3771" s="10">
        <f t="shared" si="725"/>
        <v>-8.4671233923655498E-3</v>
      </c>
      <c r="AG3771">
        <f>AG3770*(1-(AG$1+AG$5))^($A3771-$A3770)*(1+2*(E3771/E3770-1))</f>
        <v>5.4915972531333566</v>
      </c>
      <c r="AK3771">
        <f t="shared" si="724"/>
        <v>12.052542642478777</v>
      </c>
    </row>
    <row r="3772" spans="1:37" x14ac:dyDescent="0.25">
      <c r="A3772" s="1">
        <v>43537</v>
      </c>
      <c r="B3772">
        <v>13.41</v>
      </c>
      <c r="C3772">
        <v>15.33</v>
      </c>
      <c r="D3772">
        <v>50.281700000000001</v>
      </c>
      <c r="E3772">
        <v>43.161900000000003</v>
      </c>
      <c r="F3772">
        <v>10938.47256</v>
      </c>
      <c r="G3772">
        <v>9391.4844659999999</v>
      </c>
      <c r="H3772">
        <f>(1/(1-91/360*VLOOKUP($A3772,Tbills!$B$4:$C$974,2,1)/100))^((1)/91)-1</f>
        <v>6.7151392721953584E-5</v>
      </c>
      <c r="I3772" s="2">
        <f t="shared" si="722"/>
        <v>29.51648416966918</v>
      </c>
      <c r="J3772">
        <f>VLOOKUP(A3772,'VXX-IV'!A$1:C$4500,3,0)</f>
        <v>29.53</v>
      </c>
      <c r="K3772" s="10">
        <f t="shared" si="726"/>
        <v>-4.5769828414565783E-4</v>
      </c>
      <c r="L3772">
        <f t="shared" si="718"/>
        <v>26.447594706295188</v>
      </c>
      <c r="O3772">
        <f t="shared" si="719"/>
        <v>39.487777420132865</v>
      </c>
      <c r="P3772">
        <f>VLOOKUP(A3772,'UVXY-IV'!A$1:G$5000,4,0)</f>
        <v>39.758597049999999</v>
      </c>
      <c r="Q3772">
        <f t="shared" si="727"/>
        <v>-6.8115992505106693E-3</v>
      </c>
      <c r="R3772">
        <f t="shared" si="720"/>
        <v>52.313320607897012</v>
      </c>
      <c r="S3772">
        <f>VLOOKUP(A3772,'SVXY-IV'!A$1:G$5000,4,0)</f>
        <v>52.471380590000003</v>
      </c>
      <c r="T3772">
        <f t="shared" si="728"/>
        <v>-3.012308430342947E-3</v>
      </c>
      <c r="U3772" s="2">
        <f t="shared" si="723"/>
        <v>17.713759332100704</v>
      </c>
      <c r="V3772">
        <f>VLOOKUP(A3772,'VXZ-IV'!A$1:C$4500,3,0)</f>
        <v>17.72</v>
      </c>
      <c r="W3772" s="10">
        <f t="shared" si="729"/>
        <v>-3.5218216135979308E-4</v>
      </c>
      <c r="X3772">
        <f t="shared" si="721"/>
        <v>75.530992722999713</v>
      </c>
      <c r="AB3772">
        <f t="shared" si="730"/>
        <v>24.075624294195784</v>
      </c>
      <c r="AC3772">
        <f>VLOOKUP(A3772,'VIXY-IV'!A$1:E$2000,4,0)</f>
        <v>24.282086459999999</v>
      </c>
      <c r="AD3772" s="10">
        <f t="shared" si="725"/>
        <v>-8.5026534331932302E-3</v>
      </c>
      <c r="AG3772">
        <f>AG3771*(1-(AG$1+AG$5))^($A3772-$A3771)*(1+2*(E3772/E3771-1))</f>
        <v>5.3246921417808837</v>
      </c>
      <c r="AK3772">
        <f t="shared" si="724"/>
        <v>12.234931220742375</v>
      </c>
    </row>
    <row r="3773" spans="1:37" x14ac:dyDescent="0.25">
      <c r="A3773" s="1">
        <v>43538</v>
      </c>
      <c r="B3773">
        <v>13.5</v>
      </c>
      <c r="C3773">
        <v>15.3</v>
      </c>
      <c r="D3773">
        <v>49.791899999999998</v>
      </c>
      <c r="E3773">
        <v>42.738500000000002</v>
      </c>
      <c r="F3773">
        <v>10959.600092000001</v>
      </c>
      <c r="G3773">
        <v>9408.9933579999997</v>
      </c>
      <c r="H3773">
        <f>(1/(1-91/360*VLOOKUP($A3773,Tbills!$B$4:$C$974,2,1)/100))^((1)/91)-1</f>
        <v>6.7011742343137115E-5</v>
      </c>
      <c r="I3773" s="2">
        <f t="shared" si="722"/>
        <v>29.228247892380288</v>
      </c>
      <c r="J3773">
        <f>VLOOKUP(A3773,'VXX-IV'!A$1:C$4500,3,0)</f>
        <v>29.24</v>
      </c>
      <c r="K3773" s="10">
        <f t="shared" si="726"/>
        <v>-4.0191886524321152E-4</v>
      </c>
      <c r="L3773">
        <f t="shared" si="718"/>
        <v>25.92928065855207</v>
      </c>
      <c r="O3773">
        <f t="shared" si="719"/>
        <v>38.905428701190417</v>
      </c>
      <c r="P3773">
        <f>VLOOKUP(A3773,'UVXY-IV'!A$1:G$5000,4,0)</f>
        <v>39.173764570000003</v>
      </c>
      <c r="Q3773">
        <f t="shared" si="727"/>
        <v>-6.8498872078044393E-3</v>
      </c>
      <c r="R3773">
        <f t="shared" si="720"/>
        <v>52.567529944589573</v>
      </c>
      <c r="S3773">
        <f>VLOOKUP(A3773,'SVXY-IV'!A$1:G$5000,4,0)</f>
        <v>52.726880909999998</v>
      </c>
      <c r="T3773">
        <f t="shared" si="728"/>
        <v>-3.0221959399120424E-3</v>
      </c>
      <c r="U3773" s="2">
        <f t="shared" si="723"/>
        <v>17.747540492573098</v>
      </c>
      <c r="V3773">
        <f>VLOOKUP(A3773,'VXZ-IV'!A$1:C$4500,3,0)</f>
        <v>17.75</v>
      </c>
      <c r="W3773" s="10">
        <f t="shared" si="729"/>
        <v>-1.3856379869869873E-4</v>
      </c>
      <c r="X3773">
        <f t="shared" si="721"/>
        <v>75.392441121741982</v>
      </c>
      <c r="AB3773">
        <f t="shared" si="730"/>
        <v>23.8393627873916</v>
      </c>
      <c r="AC3773">
        <f>VLOOKUP(A3773,'VIXY-IV'!A$1:E$2000,4,0)</f>
        <v>24.0445834</v>
      </c>
      <c r="AD3773" s="10">
        <f t="shared" si="725"/>
        <v>-8.5350038798509553E-3</v>
      </c>
      <c r="AG3773">
        <f>AG3772*(1-(AG$1+AG$5))^($A3773-$A3772)*(1+2*(E3773/E3772-1))</f>
        <v>5.2200502676168474</v>
      </c>
      <c r="AK3773">
        <f t="shared" si="724"/>
        <v>12.354375289820247</v>
      </c>
    </row>
    <row r="3774" spans="1:37" x14ac:dyDescent="0.25">
      <c r="A3774" s="1">
        <v>43539</v>
      </c>
      <c r="B3774">
        <v>12.88</v>
      </c>
      <c r="C3774">
        <v>14.98</v>
      </c>
      <c r="D3774">
        <v>48.3215</v>
      </c>
      <c r="E3774">
        <v>41.473500000000001</v>
      </c>
      <c r="F3774">
        <v>10838.516412999999</v>
      </c>
      <c r="G3774">
        <v>9304.410554</v>
      </c>
      <c r="H3774">
        <f>(1/(1-91/360*VLOOKUP($A3774,Tbills!$B$4:$C$974,2,1)/100))^((1)/91)-1</f>
        <v>6.7011742343137115E-5</v>
      </c>
      <c r="I3774" s="2">
        <f t="shared" si="722"/>
        <v>28.364419561024331</v>
      </c>
      <c r="J3774">
        <f>VLOOKUP(A3774,'VXX-IV'!A$1:C$4500,3,0)</f>
        <v>28.37</v>
      </c>
      <c r="K3774" s="10">
        <f t="shared" si="726"/>
        <v>-1.9670211405253824E-4</v>
      </c>
      <c r="L3774">
        <f t="shared" si="718"/>
        <v>24.394871511120741</v>
      </c>
      <c r="O3774">
        <f t="shared" si="719"/>
        <v>37.176856197528352</v>
      </c>
      <c r="P3774">
        <f>VLOOKUP(A3774,'UVXY-IV'!A$1:G$5000,4,0)</f>
        <v>37.435469769999997</v>
      </c>
      <c r="Q3774">
        <f t="shared" si="727"/>
        <v>-6.9082496910161106E-3</v>
      </c>
      <c r="R3774">
        <f t="shared" si="720"/>
        <v>53.343081225769119</v>
      </c>
      <c r="S3774">
        <f>VLOOKUP(A3774,'SVXY-IV'!A$1:G$5000,4,0)</f>
        <v>53.50318369</v>
      </c>
      <c r="T3774">
        <f t="shared" si="728"/>
        <v>-2.9923913529804613E-3</v>
      </c>
      <c r="U3774" s="2">
        <f t="shared" si="723"/>
        <v>17.551034431498945</v>
      </c>
      <c r="V3774">
        <f>VLOOKUP(A3774,'VXZ-IV'!A$1:C$4500,3,0)</f>
        <v>17.55</v>
      </c>
      <c r="W3774" s="10">
        <f t="shared" si="729"/>
        <v>5.8941965751735381E-5</v>
      </c>
      <c r="X3774">
        <f t="shared" si="721"/>
        <v>76.232731723679322</v>
      </c>
      <c r="AB3774">
        <f t="shared" si="730"/>
        <v>23.133663745832514</v>
      </c>
      <c r="AC3774">
        <f>VLOOKUP(A3774,'VIXY-IV'!A$1:E$2000,4,0)</f>
        <v>23.333612469999998</v>
      </c>
      <c r="AD3774" s="10">
        <f t="shared" si="725"/>
        <v>-8.5691285232647463E-3</v>
      </c>
      <c r="AG3774">
        <f>AG3773*(1-(AG$1+AG$5))^($A3774-$A3773)*(1+2*(E3774/E3773-1))</f>
        <v>4.9108723555297953</v>
      </c>
      <c r="AK3774">
        <f t="shared" si="724"/>
        <v>12.71945512931501</v>
      </c>
    </row>
    <row r="3775" spans="1:37" x14ac:dyDescent="0.25">
      <c r="A3775" s="1">
        <v>43542</v>
      </c>
      <c r="B3775">
        <v>13.1</v>
      </c>
      <c r="C3775">
        <v>15.24</v>
      </c>
      <c r="D3775">
        <v>48.721200000000003</v>
      </c>
      <c r="E3775">
        <v>41.808199999999999</v>
      </c>
      <c r="F3775">
        <v>10975.937126999999</v>
      </c>
      <c r="G3775">
        <v>9420.5098180000005</v>
      </c>
      <c r="H3775">
        <f>(1/(1-91/360*VLOOKUP($A3775,Tbills!$B$4:$C$974,2,1)/100))^((1)/91)-1</f>
        <v>6.7011742343137115E-5</v>
      </c>
      <c r="I3775" s="2">
        <f t="shared" si="722"/>
        <v>28.596948983328829</v>
      </c>
      <c r="J3775">
        <f>VLOOKUP(A3775,'VXX-IV'!A$1:C$4500,3,0)</f>
        <v>28.61</v>
      </c>
      <c r="K3775" s="10">
        <f t="shared" si="726"/>
        <v>-4.5616975432261064E-4</v>
      </c>
      <c r="L3775">
        <f t="shared" si="718"/>
        <v>24.790236830938518</v>
      </c>
      <c r="O3775">
        <f t="shared" si="719"/>
        <v>37.623090152074397</v>
      </c>
      <c r="P3775">
        <f>VLOOKUP(A3775,'UVXY-IV'!A$1:G$5000,4,0)</f>
        <v>37.886723959999998</v>
      </c>
      <c r="Q3775">
        <f t="shared" si="727"/>
        <v>-6.9584746415113363E-3</v>
      </c>
      <c r="R3775">
        <f t="shared" si="720"/>
        <v>53.120631516165119</v>
      </c>
      <c r="S3775">
        <f>VLOOKUP(A3775,'SVXY-IV'!A$1:G$5000,4,0)</f>
        <v>53.277426319999996</v>
      </c>
      <c r="T3775">
        <f t="shared" si="728"/>
        <v>-2.9429875777617909E-3</v>
      </c>
      <c r="U3775" s="2">
        <f t="shared" si="723"/>
        <v>17.77226252737173</v>
      </c>
      <c r="V3775">
        <f>VLOOKUP(A3775,'VXZ-IV'!A$1:C$4500,3,0)</f>
        <v>17.78</v>
      </c>
      <c r="W3775" s="10">
        <f t="shared" si="729"/>
        <v>-4.351784380355328E-4</v>
      </c>
      <c r="X3775">
        <f t="shared" si="721"/>
        <v>75.288290575717241</v>
      </c>
      <c r="AB3775">
        <f t="shared" si="730"/>
        <v>23.320093800535098</v>
      </c>
      <c r="AC3775">
        <f>VLOOKUP(A3775,'VIXY-IV'!A$1:E$2000,4,0)</f>
        <v>23.524031879999999</v>
      </c>
      <c r="AD3775" s="10">
        <f t="shared" si="725"/>
        <v>-8.6693505817889704E-3</v>
      </c>
      <c r="AG3775">
        <f>AG3774*(1-(AG$1+AG$5))^($A3775-$A3774)*(1+2*(E3775/E3774-1))</f>
        <v>4.9896314671519182</v>
      </c>
      <c r="AK3775">
        <f t="shared" si="724"/>
        <v>12.61504359656073</v>
      </c>
    </row>
    <row r="3776" spans="1:37" x14ac:dyDescent="0.25">
      <c r="A3776" s="1">
        <v>43543</v>
      </c>
      <c r="B3776">
        <v>13.56</v>
      </c>
      <c r="C3776">
        <v>15.56</v>
      </c>
      <c r="D3776">
        <v>49.048699999999997</v>
      </c>
      <c r="E3776">
        <v>42.086500000000001</v>
      </c>
      <c r="F3776">
        <v>10965.783817</v>
      </c>
      <c r="G3776">
        <v>9411.1640740000003</v>
      </c>
      <c r="H3776">
        <f>(1/(1-91/360*VLOOKUP($A3776,Tbills!$B$4:$C$974,2,1)/100))^((1)/91)-1</f>
        <v>6.7011742343137115E-5</v>
      </c>
      <c r="I3776" s="2">
        <f t="shared" si="722"/>
        <v>28.788473398897434</v>
      </c>
      <c r="J3776">
        <f>VLOOKUP(A3776,'VXX-IV'!A$1:C$4500,3,0)</f>
        <v>28.8</v>
      </c>
      <c r="K3776" s="10">
        <f t="shared" si="726"/>
        <v>-4.0022920495019765E-4</v>
      </c>
      <c r="L3776">
        <f t="shared" si="718"/>
        <v>25.120821440806189</v>
      </c>
      <c r="O3776">
        <f t="shared" si="719"/>
        <v>37.997471812543232</v>
      </c>
      <c r="P3776">
        <f>VLOOKUP(A3776,'UVXY-IV'!A$1:G$5000,4,0)</f>
        <v>38.264386629999997</v>
      </c>
      <c r="Q3776">
        <f t="shared" si="727"/>
        <v>-6.9755415142993549E-3</v>
      </c>
      <c r="R3776">
        <f t="shared" si="720"/>
        <v>52.941437061902633</v>
      </c>
      <c r="S3776">
        <f>VLOOKUP(A3776,'SVXY-IV'!A$1:G$5000,4,0)</f>
        <v>53.096195299999998</v>
      </c>
      <c r="T3776">
        <f t="shared" si="728"/>
        <v>-2.9146766020232695E-3</v>
      </c>
      <c r="U3776" s="2">
        <f t="shared" si="723"/>
        <v>17.755389314385223</v>
      </c>
      <c r="V3776">
        <f>VLOOKUP(A3776,'VXZ-IV'!A$1:C$4500,3,0)</f>
        <v>17.760000000000002</v>
      </c>
      <c r="W3776" s="10">
        <f t="shared" si="729"/>
        <v>-2.5961067650781544E-4</v>
      </c>
      <c r="X3776">
        <f t="shared" si="721"/>
        <v>75.365244147987539</v>
      </c>
      <c r="AB3776">
        <f t="shared" si="730"/>
        <v>23.475237643599822</v>
      </c>
      <c r="AC3776">
        <f>VLOOKUP(A3776,'VIXY-IV'!A$1:E$2000,4,0)</f>
        <v>23.68130669</v>
      </c>
      <c r="AD3776" s="10">
        <f t="shared" si="725"/>
        <v>-8.7017599618857133E-3</v>
      </c>
      <c r="AG3776">
        <f>AG3775*(1-(AG$1+AG$5))^($A3776-$A3775)*(1+2*(E3776/E3775-1))</f>
        <v>5.0558889357459877</v>
      </c>
      <c r="AK3776">
        <f t="shared" si="724"/>
        <v>12.53048679850054</v>
      </c>
    </row>
    <row r="3777" spans="1:37" x14ac:dyDescent="0.25">
      <c r="A3777" s="1">
        <v>43544</v>
      </c>
      <c r="B3777">
        <v>13.91</v>
      </c>
      <c r="C3777">
        <v>15.79</v>
      </c>
      <c r="D3777">
        <v>49.698900000000002</v>
      </c>
      <c r="E3777">
        <v>42.641599999999997</v>
      </c>
      <c r="F3777">
        <v>11036.488206</v>
      </c>
      <c r="G3777">
        <v>9471.2140400000008</v>
      </c>
      <c r="H3777">
        <f>(1/(1-91/360*VLOOKUP($A3777,Tbills!$B$4:$C$974,2,1)/100))^((1)/91)-1</f>
        <v>6.7011742343137115E-5</v>
      </c>
      <c r="I3777" s="2">
        <f t="shared" si="722"/>
        <v>29.169388254744629</v>
      </c>
      <c r="J3777">
        <f>VLOOKUP(A3777,'VXX-IV'!A$1:C$4500,3,0)</f>
        <v>29.18</v>
      </c>
      <c r="K3777" s="10">
        <f t="shared" si="726"/>
        <v>-3.6366501903262183E-4</v>
      </c>
      <c r="L3777">
        <f t="shared" si="718"/>
        <v>25.784045960243141</v>
      </c>
      <c r="O3777">
        <f t="shared" si="719"/>
        <v>38.747917645100721</v>
      </c>
      <c r="P3777">
        <f>VLOOKUP(A3777,'UVXY-IV'!A$1:G$5000,4,0)</f>
        <v>39.018289240000001</v>
      </c>
      <c r="Q3777">
        <f t="shared" si="727"/>
        <v>-6.9293554424243453E-3</v>
      </c>
      <c r="R3777">
        <f t="shared" si="720"/>
        <v>52.589923991551132</v>
      </c>
      <c r="S3777">
        <f>VLOOKUP(A3777,'SVXY-IV'!A$1:G$5000,4,0)</f>
        <v>52.741037630000001</v>
      </c>
      <c r="T3777">
        <f t="shared" si="728"/>
        <v>-2.8652003305090767E-3</v>
      </c>
      <c r="U3777" s="2">
        <f t="shared" si="723"/>
        <v>17.86943550029244</v>
      </c>
      <c r="V3777">
        <f>VLOOKUP(A3777,'VXZ-IV'!A$1:C$4500,3,0)</f>
        <v>17.87</v>
      </c>
      <c r="W3777" s="10">
        <f t="shared" si="729"/>
        <v>-3.1589239371077049E-5</v>
      </c>
      <c r="X3777">
        <f t="shared" si="721"/>
        <v>74.88660835821544</v>
      </c>
      <c r="AB3777">
        <f t="shared" si="730"/>
        <v>23.784774750363965</v>
      </c>
      <c r="AC3777">
        <f>VLOOKUP(A3777,'VIXY-IV'!A$1:E$2000,4,0)</f>
        <v>23.994094570000001</v>
      </c>
      <c r="AD3777" s="10">
        <f t="shared" si="725"/>
        <v>-8.7238057275038638E-3</v>
      </c>
      <c r="AG3777">
        <f>AG3776*(1-(AG$1+AG$5))^($A3777-$A3776)*(1+2*(E3777/E3776-1))</f>
        <v>5.1890833850957154</v>
      </c>
      <c r="AK3777">
        <f t="shared" si="724"/>
        <v>12.364639996476555</v>
      </c>
    </row>
    <row r="3778" spans="1:37" x14ac:dyDescent="0.25">
      <c r="A3778" s="1">
        <v>43545</v>
      </c>
      <c r="B3778">
        <v>13.63</v>
      </c>
      <c r="C3778">
        <v>15.51</v>
      </c>
      <c r="D3778">
        <v>48.910899999999998</v>
      </c>
      <c r="E3778">
        <v>41.962600000000002</v>
      </c>
      <c r="F3778">
        <v>10895.784159999999</v>
      </c>
      <c r="G3778">
        <v>9349.8309719999997</v>
      </c>
      <c r="H3778">
        <f>(1/(1-91/360*VLOOKUP($A3778,Tbills!$B$4:$C$974,2,1)/100))^((1)/91)-1</f>
        <v>6.7151392721953584E-5</v>
      </c>
      <c r="I3778" s="2">
        <f t="shared" si="722"/>
        <v>28.706193576445919</v>
      </c>
      <c r="J3778">
        <f>VLOOKUP(A3778,'VXX-IV'!A$1:C$4500,3,0)</f>
        <v>28.72</v>
      </c>
      <c r="K3778" s="10">
        <f t="shared" si="726"/>
        <v>-4.8072505411145272E-4</v>
      </c>
      <c r="L3778">
        <f t="shared" si="718"/>
        <v>24.963453536276877</v>
      </c>
      <c r="O3778">
        <f t="shared" si="719"/>
        <v>37.821144176070369</v>
      </c>
      <c r="P3778">
        <f>VLOOKUP(A3778,'UVXY-IV'!A$1:G$5000,4,0)</f>
        <v>38.086278100000001</v>
      </c>
      <c r="Q3778">
        <f t="shared" si="727"/>
        <v>-6.9614028242269699E-3</v>
      </c>
      <c r="R3778">
        <f t="shared" si="720"/>
        <v>53.006233369242807</v>
      </c>
      <c r="S3778">
        <f>VLOOKUP(A3778,'SVXY-IV'!A$1:G$5000,4,0)</f>
        <v>53.155977729999996</v>
      </c>
      <c r="T3778">
        <f t="shared" si="728"/>
        <v>-2.8170747139258934E-3</v>
      </c>
      <c r="U3778" s="2">
        <f t="shared" si="723"/>
        <v>17.641188131751388</v>
      </c>
      <c r="V3778">
        <f>VLOOKUP(A3778,'VXZ-IV'!A$1:C$4500,3,0)</f>
        <v>17.64</v>
      </c>
      <c r="W3778" s="10">
        <f t="shared" si="729"/>
        <v>6.7354407675024319E-5</v>
      </c>
      <c r="X3778">
        <f t="shared" si="721"/>
        <v>75.848642955108204</v>
      </c>
      <c r="AB3778">
        <f t="shared" si="730"/>
        <v>23.405951678247487</v>
      </c>
      <c r="AC3778">
        <f>VLOOKUP(A3778,'VIXY-IV'!A$1:E$2000,4,0)</f>
        <v>23.612342569999999</v>
      </c>
      <c r="AD3778" s="10">
        <f t="shared" si="725"/>
        <v>-8.7408054131290491E-3</v>
      </c>
      <c r="AG3778">
        <f>AG3777*(1-(AG$1+AG$5))^($A3778-$A3777)*(1+2*(E3778/E3777-1))</f>
        <v>5.0236582065436455</v>
      </c>
      <c r="AK3778">
        <f t="shared" si="724"/>
        <v>12.560942264037024</v>
      </c>
    </row>
    <row r="3779" spans="1:37" x14ac:dyDescent="0.25">
      <c r="A3779" s="1">
        <v>43546</v>
      </c>
      <c r="B3779">
        <v>16.48</v>
      </c>
      <c r="C3779">
        <v>17.37</v>
      </c>
      <c r="D3779">
        <v>54.017899999999997</v>
      </c>
      <c r="E3779">
        <v>46.341299999999997</v>
      </c>
      <c r="F3779">
        <v>11299.718107000001</v>
      </c>
      <c r="G3779">
        <v>9695.8247169999995</v>
      </c>
      <c r="H3779">
        <f>(1/(1-91/360*VLOOKUP($A3779,Tbills!$B$4:$C$974,2,1)/100))^((1)/91)-1</f>
        <v>6.7151392721953584E-5</v>
      </c>
      <c r="I3779" s="2">
        <f t="shared" si="722"/>
        <v>31.702759173616382</v>
      </c>
      <c r="J3779">
        <f>VLOOKUP(A3779,'VXX-IV'!A$1:C$4500,3,0)</f>
        <v>31.71</v>
      </c>
      <c r="K3779" s="10">
        <f t="shared" si="726"/>
        <v>-2.2834520288927962E-4</v>
      </c>
      <c r="L3779">
        <f t="shared" si="718"/>
        <v>30.17387268897161</v>
      </c>
      <c r="O3779">
        <f t="shared" si="719"/>
        <v>43.739493198420121</v>
      </c>
      <c r="P3779">
        <f>VLOOKUP(A3779,'UVXY-IV'!A$1:G$5000,4,0)</f>
        <v>44.047516289999997</v>
      </c>
      <c r="Q3779">
        <f t="shared" si="727"/>
        <v>-6.9929729874418367E-3</v>
      </c>
      <c r="R3779">
        <f t="shared" si="720"/>
        <v>50.238423448440876</v>
      </c>
      <c r="S3779">
        <f>VLOOKUP(A3779,'SVXY-IV'!A$1:G$5000,4,0)</f>
        <v>50.378302359999999</v>
      </c>
      <c r="T3779">
        <f t="shared" si="728"/>
        <v>-2.7765705672168073E-3</v>
      </c>
      <c r="U3779" s="2">
        <f t="shared" si="723"/>
        <v>18.294744958597068</v>
      </c>
      <c r="V3779">
        <f>VLOOKUP(A3779,'VXZ-IV'!A$1:C$4500,3,0)</f>
        <v>18.3</v>
      </c>
      <c r="W3779" s="10">
        <f t="shared" si="729"/>
        <v>-2.8716073240064866E-4</v>
      </c>
      <c r="X3779">
        <f t="shared" si="721"/>
        <v>73.044040872242945</v>
      </c>
      <c r="AB3779">
        <f t="shared" si="730"/>
        <v>25.848211084413975</v>
      </c>
      <c r="AC3779">
        <f>VLOOKUP(A3779,'VIXY-IV'!A$1:E$2000,4,0)</f>
        <v>26.07641096</v>
      </c>
      <c r="AD3779" s="10">
        <f t="shared" si="725"/>
        <v>-8.7511995395406217E-3</v>
      </c>
      <c r="AG3779">
        <f>AG3778*(1-(AG$1+AG$5))^($A3779-$A3778)*(1+2*(E3779/E3778-1))</f>
        <v>6.0718677543053552</v>
      </c>
      <c r="AK3779">
        <f t="shared" si="724"/>
        <v>11.249713083585668</v>
      </c>
    </row>
    <row r="3780" spans="1:37" x14ac:dyDescent="0.25">
      <c r="A3780" s="1">
        <v>43549</v>
      </c>
      <c r="B3780">
        <v>16.329999999999998</v>
      </c>
      <c r="C3780">
        <v>17.45</v>
      </c>
      <c r="D3780">
        <v>54.350299999999997</v>
      </c>
      <c r="E3780">
        <v>46.617100000000001</v>
      </c>
      <c r="F3780">
        <v>11420.592864</v>
      </c>
      <c r="G3780">
        <v>9797.5889929999994</v>
      </c>
      <c r="H3780">
        <f>(1/(1-91/360*VLOOKUP($A3780,Tbills!$B$4:$C$974,2,1)/100))^((1)/91)-1</f>
        <v>6.7151392721953584E-5</v>
      </c>
      <c r="I3780" s="2">
        <f t="shared" si="722"/>
        <v>31.895509310290677</v>
      </c>
      <c r="J3780">
        <f>VLOOKUP(A3780,'VXX-IV'!A$1:C$4500,3,0)</f>
        <v>31.91</v>
      </c>
      <c r="K3780" s="10">
        <f t="shared" si="726"/>
        <v>-4.5411124128247327E-4</v>
      </c>
      <c r="L3780">
        <f t="shared" si="718"/>
        <v>30.535042243930192</v>
      </c>
      <c r="O3780">
        <f t="shared" si="719"/>
        <v>44.125505031557211</v>
      </c>
      <c r="P3780">
        <f>VLOOKUP(A3780,'UVXY-IV'!A$1:G$5000,4,0)</f>
        <v>44.438919110000001</v>
      </c>
      <c r="Q3780">
        <f t="shared" si="727"/>
        <v>-7.052693556002021E-3</v>
      </c>
      <c r="R3780">
        <f t="shared" si="720"/>
        <v>50.082134018968063</v>
      </c>
      <c r="S3780">
        <f>VLOOKUP(A3780,'SVXY-IV'!A$1:G$5000,4,0)</f>
        <v>50.216874609999998</v>
      </c>
      <c r="T3780">
        <f t="shared" si="728"/>
        <v>-2.6831735761807529E-3</v>
      </c>
      <c r="U3780" s="2">
        <f t="shared" si="723"/>
        <v>18.48909399727485</v>
      </c>
      <c r="V3780">
        <f>VLOOKUP(A3780,'VXZ-IV'!A$1:C$4500,3,0)</f>
        <v>18.489999999999998</v>
      </c>
      <c r="W3780" s="10">
        <f t="shared" si="729"/>
        <v>-4.8999606552135866E-5</v>
      </c>
      <c r="X3780">
        <f t="shared" si="721"/>
        <v>72.283934934882737</v>
      </c>
      <c r="AB3780">
        <f t="shared" si="730"/>
        <v>26.001752717300768</v>
      </c>
      <c r="AC3780">
        <f>VLOOKUP(A3780,'VIXY-IV'!A$1:E$2000,4,0)</f>
        <v>26.232929550000001</v>
      </c>
      <c r="AD3780" s="10">
        <f t="shared" si="725"/>
        <v>-8.8124672564156015E-3</v>
      </c>
      <c r="AG3780">
        <f>AG3779*(1-(AG$1+AG$5))^($A3780-$A3779)*(1+2*(E3780/E3779-1))</f>
        <v>6.1435200049847012</v>
      </c>
      <c r="AK3780">
        <f t="shared" si="724"/>
        <v>11.181198026194989</v>
      </c>
    </row>
    <row r="3781" spans="1:37" x14ac:dyDescent="0.25">
      <c r="A3781" s="1">
        <v>43550</v>
      </c>
      <c r="B3781">
        <v>14.68</v>
      </c>
      <c r="C3781">
        <v>16.45</v>
      </c>
      <c r="D3781">
        <v>51.730699999999999</v>
      </c>
      <c r="E3781">
        <v>44.367100000000001</v>
      </c>
      <c r="F3781">
        <v>11287.728037000001</v>
      </c>
      <c r="G3781">
        <v>9682.9479370000008</v>
      </c>
      <c r="H3781">
        <f>(1/(1-91/360*VLOOKUP($A3781,Tbills!$B$4:$C$974,2,1)/100))^((1)/91)-1</f>
        <v>6.7151392721953584E-5</v>
      </c>
      <c r="I3781" s="2">
        <f t="shared" si="722"/>
        <v>30.357455086014081</v>
      </c>
      <c r="J3781">
        <f>VLOOKUP(A3781,'VXX-IV'!A$1:C$4500,3,0)</f>
        <v>30.37</v>
      </c>
      <c r="K3781" s="10">
        <f t="shared" si="726"/>
        <v>-4.1306927842998942E-4</v>
      </c>
      <c r="L3781">
        <f t="shared" si="718"/>
        <v>27.588066421487849</v>
      </c>
      <c r="O3781">
        <f t="shared" si="719"/>
        <v>40.929513021181492</v>
      </c>
      <c r="P3781">
        <f>VLOOKUP(A3781,'UVXY-IV'!A$1:G$5000,4,0)</f>
        <v>41.221888849999999</v>
      </c>
      <c r="Q3781">
        <f t="shared" si="727"/>
        <v>-7.0927324529551639E-3</v>
      </c>
      <c r="R3781">
        <f t="shared" si="720"/>
        <v>51.28843628322948</v>
      </c>
      <c r="S3781">
        <f>VLOOKUP(A3781,'SVXY-IV'!A$1:G$5000,4,0)</f>
        <v>51.424105320000002</v>
      </c>
      <c r="T3781">
        <f t="shared" si="728"/>
        <v>-2.6382381555554169E-3</v>
      </c>
      <c r="U3781" s="2">
        <f t="shared" si="723"/>
        <v>18.273550097701126</v>
      </c>
      <c r="V3781">
        <f>VLOOKUP(A3781,'VXZ-IV'!A$1:C$4500,3,0)</f>
        <v>18.28</v>
      </c>
      <c r="W3781" s="10">
        <f t="shared" si="729"/>
        <v>-3.5283929424922977E-4</v>
      </c>
      <c r="X3781">
        <f t="shared" si="721"/>
        <v>73.131931291495661</v>
      </c>
      <c r="AB3781">
        <f t="shared" si="730"/>
        <v>24.746670581097629</v>
      </c>
      <c r="AC3781">
        <f>VLOOKUP(A3781,'VIXY-IV'!A$1:E$2000,4,0)</f>
        <v>24.967433969999998</v>
      </c>
      <c r="AD3781" s="10">
        <f t="shared" si="725"/>
        <v>-8.8420535793799493E-3</v>
      </c>
      <c r="AG3781">
        <f>AG3780*(1-(AG$1+AG$5))^($A3781-$A3780)*(1+2*(E3781/E3780-1))</f>
        <v>5.5502922098154048</v>
      </c>
      <c r="AK3781">
        <f t="shared" si="724"/>
        <v>11.720318802279039</v>
      </c>
    </row>
    <row r="3782" spans="1:37" x14ac:dyDescent="0.25">
      <c r="A3782" s="1">
        <v>43551</v>
      </c>
      <c r="B3782">
        <v>15.15</v>
      </c>
      <c r="C3782">
        <v>16.78</v>
      </c>
      <c r="D3782">
        <v>52.695799999999998</v>
      </c>
      <c r="E3782">
        <v>45.191800000000001</v>
      </c>
      <c r="F3782">
        <v>11470.257984</v>
      </c>
      <c r="G3782">
        <v>9838.8773170000004</v>
      </c>
      <c r="H3782">
        <f>(1/(1-91/360*VLOOKUP($A3782,Tbills!$B$4:$C$974,2,1)/100))^((1)/91)-1</f>
        <v>6.7151392721953584E-5</v>
      </c>
      <c r="I3782" s="2">
        <f t="shared" si="722"/>
        <v>30.923056813166568</v>
      </c>
      <c r="J3782">
        <f>VLOOKUP(A3782,'VXX-IV'!A$1:C$4500,3,0)</f>
        <v>30.93</v>
      </c>
      <c r="K3782" s="10">
        <f t="shared" si="726"/>
        <v>-2.2448066063474048E-4</v>
      </c>
      <c r="L3782">
        <f t="shared" si="718"/>
        <v>28.614313736048548</v>
      </c>
      <c r="O3782">
        <f t="shared" si="719"/>
        <v>42.069297990546879</v>
      </c>
      <c r="P3782">
        <f>VLOOKUP(A3782,'UVXY-IV'!A$1:G$5000,4,0)</f>
        <v>42.369943159999998</v>
      </c>
      <c r="Q3782">
        <f t="shared" si="727"/>
        <v>-7.0957180262858355E-3</v>
      </c>
      <c r="R3782">
        <f t="shared" si="720"/>
        <v>50.809462074954759</v>
      </c>
      <c r="S3782">
        <f>VLOOKUP(A3782,'SVXY-IV'!A$1:G$5000,4,0)</f>
        <v>50.942589730000002</v>
      </c>
      <c r="T3782">
        <f t="shared" si="728"/>
        <v>-2.6132879335508674E-3</v>
      </c>
      <c r="U3782" s="2">
        <f t="shared" si="723"/>
        <v>18.568592578215295</v>
      </c>
      <c r="V3782">
        <f>VLOOKUP(A3782,'VXZ-IV'!A$1:C$4500,3,0)</f>
        <v>18.57</v>
      </c>
      <c r="W3782" s="10">
        <f t="shared" si="729"/>
        <v>-7.5790079951842948E-5</v>
      </c>
      <c r="X3782">
        <f t="shared" si="721"/>
        <v>71.956421531805717</v>
      </c>
      <c r="AB3782">
        <f t="shared" si="730"/>
        <v>25.206569160873126</v>
      </c>
      <c r="AC3782">
        <f>VLOOKUP(A3782,'VIXY-IV'!A$1:E$2000,4,0)</f>
        <v>25.43217375</v>
      </c>
      <c r="AD3782" s="10">
        <f t="shared" si="725"/>
        <v>-8.8708339029366368E-3</v>
      </c>
      <c r="AG3782">
        <f>AG3781*(1-(AG$1+AG$5))^($A3782-$A3781)*(1+2*(E3782/E3781-1))</f>
        <v>5.7564369695927118</v>
      </c>
      <c r="AK3782">
        <f t="shared" si="724"/>
        <v>11.501924637493445</v>
      </c>
    </row>
    <row r="3783" spans="1:37" x14ac:dyDescent="0.25">
      <c r="A3783" s="1">
        <v>43552</v>
      </c>
      <c r="B3783">
        <v>14.43</v>
      </c>
      <c r="C3783">
        <v>16.3</v>
      </c>
      <c r="D3783">
        <v>51.046799999999998</v>
      </c>
      <c r="E3783">
        <v>43.7746</v>
      </c>
      <c r="F3783">
        <v>11355.038891</v>
      </c>
      <c r="G3783">
        <v>9739.3847989999995</v>
      </c>
      <c r="H3783">
        <f>(1/(1-91/360*VLOOKUP($A3783,Tbills!$B$4:$C$974,2,1)/100))^((1)/91)-1</f>
        <v>6.7151392721953584E-5</v>
      </c>
      <c r="I3783" s="2">
        <f t="shared" si="722"/>
        <v>29.954656851497099</v>
      </c>
      <c r="J3783">
        <f>VLOOKUP(A3783,'VXX-IV'!A$1:C$4500,3,0)</f>
        <v>29.96</v>
      </c>
      <c r="K3783" s="10">
        <f t="shared" si="726"/>
        <v>-1.7834274041728104E-4</v>
      </c>
      <c r="L3783">
        <f t="shared" si="718"/>
        <v>26.820231362840005</v>
      </c>
      <c r="O3783">
        <f t="shared" si="719"/>
        <v>40.089027955348072</v>
      </c>
      <c r="P3783">
        <f>VLOOKUP(A3783,'UVXY-IV'!A$1:G$5000,4,0)</f>
        <v>40.375521620000001</v>
      </c>
      <c r="Q3783">
        <f t="shared" si="727"/>
        <v>-7.0957266471577407E-3</v>
      </c>
      <c r="R3783">
        <f t="shared" si="720"/>
        <v>51.60381321285724</v>
      </c>
      <c r="S3783">
        <f>VLOOKUP(A3783,'SVXY-IV'!A$1:G$5000,4,0)</f>
        <v>51.736870430000003</v>
      </c>
      <c r="T3783">
        <f t="shared" si="728"/>
        <v>-2.5718064513158279E-3</v>
      </c>
      <c r="U3783" s="2">
        <f t="shared" si="723"/>
        <v>18.381622276311202</v>
      </c>
      <c r="V3783">
        <f>VLOOKUP(A3783,'VXZ-IV'!A$1:C$4500,3,0)</f>
        <v>18.39</v>
      </c>
      <c r="W3783" s="10">
        <f t="shared" si="729"/>
        <v>-4.5555865626967229E-4</v>
      </c>
      <c r="X3783">
        <f t="shared" si="721"/>
        <v>72.686250482883111</v>
      </c>
      <c r="AB3783">
        <f t="shared" si="730"/>
        <v>24.416007455280251</v>
      </c>
      <c r="AC3783">
        <f>VLOOKUP(A3783,'VIXY-IV'!A$1:E$2000,4,0)</f>
        <v>24.63491685</v>
      </c>
      <c r="AD3783" s="10">
        <f t="shared" si="725"/>
        <v>-8.8861430323743384E-3</v>
      </c>
      <c r="AG3783">
        <f>AG3782*(1-(AG$1+AG$5))^($A3783-$A3782)*(1+2*(E3783/E3782-1))</f>
        <v>5.3952152079854265</v>
      </c>
      <c r="AK3783">
        <f t="shared" si="724"/>
        <v>11.862068709462681</v>
      </c>
    </row>
    <row r="3784" spans="1:37" x14ac:dyDescent="0.25">
      <c r="A3784" s="1">
        <v>43553</v>
      </c>
      <c r="B3784">
        <v>13.71</v>
      </c>
      <c r="C3784">
        <v>15.8</v>
      </c>
      <c r="D3784">
        <v>49.896000000000001</v>
      </c>
      <c r="E3784">
        <v>42.784799999999997</v>
      </c>
      <c r="F3784">
        <v>11144.568939999999</v>
      </c>
      <c r="G3784">
        <v>9558.2075960000002</v>
      </c>
      <c r="H3784">
        <f>(1/(1-91/360*VLOOKUP($A3784,Tbills!$B$4:$C$974,2,1)/100))^((1)/91)-1</f>
        <v>6.7151392721953584E-5</v>
      </c>
      <c r="I3784" s="2">
        <f t="shared" si="722"/>
        <v>29.278644580324986</v>
      </c>
      <c r="J3784">
        <f>VLOOKUP(A3784,'VXX-IV'!A$1:C$4500,3,0)</f>
        <v>29.29</v>
      </c>
      <c r="K3784" s="10">
        <f t="shared" si="726"/>
        <v>-3.8768930266341872E-4</v>
      </c>
      <c r="L3784">
        <f t="shared" ref="L3784:L3811" si="731">L3783*(1-L$1+H3784)^($A3784-$A3783)*(1+2*(E3784/E3783-1))</f>
        <v>25.607913495858984</v>
      </c>
      <c r="O3784">
        <f t="shared" ref="O3784:O3811" si="732">O3783*(1-(O$1+O$5))^($A3784-$A3783)*(1+1.5*(E3784/E3783-1))</f>
        <v>38.728026115284855</v>
      </c>
      <c r="P3784">
        <f>VLOOKUP(A3784,'UVXY-IV'!A$1:G$5000,4,0)</f>
        <v>39.004335259999998</v>
      </c>
      <c r="Q3784">
        <f t="shared" si="727"/>
        <v>-7.0840623964819605E-3</v>
      </c>
      <c r="R3784">
        <f t="shared" ref="R3784:R3811" si="733">R3783*(1-IF($A3784&lt;=R3779,R$1,R$1+IF(AND(WEEKDAY($A3784)&lt;&gt;1,WEEKDAY($A3784)&lt;&gt;7),S$1,0)))^($A3784-$A3783)*(1-0.5*(E3784/E3783-1))</f>
        <v>52.184868353760031</v>
      </c>
      <c r="S3784">
        <f>VLOOKUP(A3784,'SVXY-IV'!A$1:G$5000,4,0)</f>
        <v>52.310790859999997</v>
      </c>
      <c r="T3784">
        <f t="shared" si="728"/>
        <v>-2.4071994357144355E-3</v>
      </c>
      <c r="U3784" s="2">
        <f t="shared" si="723"/>
        <v>18.040472036513641</v>
      </c>
      <c r="V3784">
        <f>VLOOKUP(A3784,'VXZ-IV'!A$1:C$4500,3,0)</f>
        <v>18.04</v>
      </c>
      <c r="W3784" s="10">
        <f t="shared" si="729"/>
        <v>2.6166103860525425E-5</v>
      </c>
      <c r="X3784">
        <f t="shared" ref="X3784:X3811" si="734">X3783*(1-X$1+H3784)^($A3784-$A3783)*(2-G3784/G3783)</f>
        <v>74.040632051163158</v>
      </c>
      <c r="AB3784">
        <f t="shared" si="730"/>
        <v>23.863840229439486</v>
      </c>
      <c r="AC3784">
        <f>VLOOKUP(A3784,'VIXY-IV'!A$1:E$2000,4,0)</f>
        <v>24.079476320000001</v>
      </c>
      <c r="AD3784" s="10">
        <f t="shared" si="725"/>
        <v>-8.955181902415843E-3</v>
      </c>
      <c r="AG3784">
        <f>AG3783*(1-(AG$1+AG$5))^($A3784-$A3783)*(1+2*(E3784/E3783-1))</f>
        <v>5.1510561104358308</v>
      </c>
      <c r="AK3784">
        <f t="shared" si="724"/>
        <v>12.129720365373442</v>
      </c>
    </row>
    <row r="3785" spans="1:37" x14ac:dyDescent="0.25">
      <c r="A3785" s="1">
        <v>43556</v>
      </c>
      <c r="B3785">
        <v>13.4</v>
      </c>
      <c r="C3785">
        <v>15.46</v>
      </c>
      <c r="D3785">
        <v>48.793500000000002</v>
      </c>
      <c r="E3785">
        <v>41.830800000000004</v>
      </c>
      <c r="F3785">
        <v>11012.495524</v>
      </c>
      <c r="G3785">
        <v>9443.0083539999996</v>
      </c>
      <c r="H3785">
        <f>(1/(1-91/360*VLOOKUP($A3785,Tbills!$B$4:$C$974,2,1)/100))^((1)/91)-1</f>
        <v>6.7151392721953584E-5</v>
      </c>
      <c r="I3785" s="2">
        <f t="shared" ref="I3785:I3848" si="735">I3784*$D3785/$D3784*(1-I$1)^($A3785-$A3784)</f>
        <v>28.62961045490362</v>
      </c>
      <c r="J3785">
        <f>VLOOKUP(A3785,'VXX-IV'!A$1:C$4500,3,0)</f>
        <v>28.64</v>
      </c>
      <c r="K3785" s="10">
        <f t="shared" si="726"/>
        <v>-3.6276344610264299E-4</v>
      </c>
      <c r="L3785">
        <f t="shared" si="731"/>
        <v>24.467532320866539</v>
      </c>
      <c r="O3785">
        <f t="shared" si="732"/>
        <v>37.428926665387884</v>
      </c>
      <c r="P3785">
        <f>VLOOKUP(A3785,'UVXY-IV'!A$1:G$5000,4,0)</f>
        <v>37.698995019999998</v>
      </c>
      <c r="Q3785">
        <f t="shared" si="727"/>
        <v>-7.1638078009463868E-3</v>
      </c>
      <c r="R3785">
        <f t="shared" si="733"/>
        <v>52.759512312274325</v>
      </c>
      <c r="S3785">
        <f>VLOOKUP(A3785,'SVXY-IV'!A$1:G$5000,4,0)</f>
        <v>52.894488369999998</v>
      </c>
      <c r="T3785">
        <f t="shared" si="728"/>
        <v>-2.5517981529853406E-3</v>
      </c>
      <c r="U3785" s="2">
        <f t="shared" ref="U3785:U3848" si="736">U3784*$F3785/$F3784*(1-U$1)^($A3785-$A3784)</f>
        <v>17.825371809810409</v>
      </c>
      <c r="V3785">
        <f>VLOOKUP(A3785,'VXZ-IV'!A$1:C$4500,3,0)</f>
        <v>17.829999999999998</v>
      </c>
      <c r="W3785" s="10">
        <f t="shared" si="729"/>
        <v>-2.5957320188385591E-4</v>
      </c>
      <c r="X3785">
        <f t="shared" si="734"/>
        <v>74.939779883030027</v>
      </c>
      <c r="AB3785">
        <f t="shared" si="730"/>
        <v>23.331469269292235</v>
      </c>
      <c r="AC3785">
        <f>VLOOKUP(A3785,'VIXY-IV'!A$1:E$2000,4,0)</f>
        <v>23.543171999999998</v>
      </c>
      <c r="AD3785" s="10">
        <f t="shared" si="725"/>
        <v>-8.9921073807626151E-3</v>
      </c>
      <c r="AG3785">
        <f>AG3784*(1-(AG$1+AG$5))^($A3785-$A3784)*(1+2*(E3785/E3784-1))</f>
        <v>4.9208458264171844</v>
      </c>
      <c r="AK3785">
        <f t="shared" ref="AK3785:AK3811" si="737">AK3784*(1-IF($A3785&lt;=AK3780,AK$1,AK$1+IF(AND(WEEKDAY($A3785)&lt;&gt;1,WEEKDAY($A3785)&lt;&gt;7),AL$1,0)))^($A3785-$A3784)*(2-$E3785/$E3784)</f>
        <v>12.398451936318681</v>
      </c>
    </row>
    <row r="3786" spans="1:37" x14ac:dyDescent="0.25">
      <c r="A3786" s="1">
        <v>43557</v>
      </c>
      <c r="B3786">
        <v>13.36</v>
      </c>
      <c r="C3786">
        <v>15.54</v>
      </c>
      <c r="D3786">
        <v>48.947699999999998</v>
      </c>
      <c r="E3786">
        <v>41.9602</v>
      </c>
      <c r="F3786">
        <v>11089.309976</v>
      </c>
      <c r="G3786">
        <v>9508.2411940000002</v>
      </c>
      <c r="H3786">
        <f>(1/(1-91/360*VLOOKUP($A3786,Tbills!$B$4:$C$974,2,1)/100))^((1)/91)-1</f>
        <v>6.7151392721953584E-5</v>
      </c>
      <c r="I3786" s="2">
        <f t="shared" si="735"/>
        <v>28.719387083771274</v>
      </c>
      <c r="J3786">
        <f>VLOOKUP(A3786,'VXX-IV'!A$1:C$4500,3,0)</f>
        <v>28.73</v>
      </c>
      <c r="K3786" s="10">
        <f t="shared" si="726"/>
        <v>-3.6940188752965231E-4</v>
      </c>
      <c r="L3786">
        <f t="shared" si="731"/>
        <v>24.619449040002682</v>
      </c>
      <c r="O3786">
        <f t="shared" si="732"/>
        <v>37.601334281544794</v>
      </c>
      <c r="P3786">
        <f>VLOOKUP(A3786,'UVXY-IV'!A$1:G$5000,4,0)</f>
        <v>37.873304789999999</v>
      </c>
      <c r="Q3786">
        <f t="shared" si="727"/>
        <v>-7.1810609072333609E-3</v>
      </c>
      <c r="R3786">
        <f t="shared" si="733"/>
        <v>52.675527464010912</v>
      </c>
      <c r="S3786">
        <f>VLOOKUP(A3786,'SVXY-IV'!A$1:G$5000,4,0)</f>
        <v>52.810987869999998</v>
      </c>
      <c r="T3786">
        <f t="shared" si="728"/>
        <v>-2.5650042056122313E-3</v>
      </c>
      <c r="U3786" s="2">
        <f t="shared" si="736"/>
        <v>17.949269816351158</v>
      </c>
      <c r="V3786">
        <f>VLOOKUP(A3786,'VXZ-IV'!A$1:C$4500,3,0)</f>
        <v>17.95</v>
      </c>
      <c r="W3786" s="10">
        <f t="shared" si="729"/>
        <v>-4.0678754810064E-5</v>
      </c>
      <c r="X3786">
        <f t="shared" si="734"/>
        <v>74.424336560912451</v>
      </c>
      <c r="AB3786">
        <f t="shared" si="730"/>
        <v>23.403555008404979</v>
      </c>
      <c r="AC3786">
        <f>VLOOKUP(A3786,'VIXY-IV'!A$1:E$2000,4,0)</f>
        <v>23.616588369999999</v>
      </c>
      <c r="AD3786" s="10">
        <f t="shared" si="725"/>
        <v>-9.0204968752233272E-3</v>
      </c>
      <c r="AG3786">
        <f>AG3785*(1-(AG$1+AG$5))^($A3786-$A3785)*(1+2*(E3786/E3785-1))</f>
        <v>4.9511234056129636</v>
      </c>
      <c r="AK3786">
        <f t="shared" si="737"/>
        <v>12.359522710474272</v>
      </c>
    </row>
    <row r="3787" spans="1:37" x14ac:dyDescent="0.25">
      <c r="A3787" s="1">
        <v>43558</v>
      </c>
      <c r="B3787">
        <v>13.74</v>
      </c>
      <c r="C3787">
        <v>15.63</v>
      </c>
      <c r="D3787">
        <v>48.868299999999998</v>
      </c>
      <c r="E3787">
        <v>41.889299999999999</v>
      </c>
      <c r="F3787">
        <v>10962.525892</v>
      </c>
      <c r="G3787">
        <v>9398.8949790000006</v>
      </c>
      <c r="H3787">
        <f>(1/(1-91/360*VLOOKUP($A3787,Tbills!$B$4:$C$974,2,1)/100))^((1)/91)-1</f>
        <v>6.7151392721953584E-5</v>
      </c>
      <c r="I3787" s="2">
        <f t="shared" si="735"/>
        <v>28.672101085169253</v>
      </c>
      <c r="J3787">
        <f>VLOOKUP(A3787,'VXX-IV'!A$1:C$4500,3,0)</f>
        <v>28.68</v>
      </c>
      <c r="K3787" s="10">
        <f t="shared" si="726"/>
        <v>-2.7541544040265986E-4</v>
      </c>
      <c r="L3787">
        <f t="shared" si="731"/>
        <v>24.536788720286438</v>
      </c>
      <c r="O3787">
        <f t="shared" si="732"/>
        <v>37.50476811938664</v>
      </c>
      <c r="P3787">
        <f>VLOOKUP(A3787,'UVXY-IV'!A$1:G$5000,4,0)</f>
        <v>37.784084059999998</v>
      </c>
      <c r="Q3787">
        <f t="shared" si="727"/>
        <v>-7.3924232269283463E-3</v>
      </c>
      <c r="R3787">
        <f t="shared" si="733"/>
        <v>52.717647055027925</v>
      </c>
      <c r="S3787">
        <f>VLOOKUP(A3787,'SVXY-IV'!A$1:G$5000,4,0)</f>
        <v>52.861740930000003</v>
      </c>
      <c r="T3787">
        <f t="shared" si="728"/>
        <v>-2.7258632129215643E-3</v>
      </c>
      <c r="U3787" s="2">
        <f t="shared" si="736"/>
        <v>17.743623146334485</v>
      </c>
      <c r="V3787">
        <f>VLOOKUP(A3787,'VXZ-IV'!A$1:C$4500,3,0)</f>
        <v>17.75</v>
      </c>
      <c r="W3787" s="10">
        <f t="shared" si="729"/>
        <v>-3.592593614374362E-4</v>
      </c>
      <c r="X3787">
        <f t="shared" si="734"/>
        <v>75.282498547626545</v>
      </c>
      <c r="AB3787">
        <f t="shared" si="730"/>
        <v>23.363922090030659</v>
      </c>
      <c r="AC3787">
        <f>VLOOKUP(A3787,'VIXY-IV'!A$1:E$2000,4,0)</f>
        <v>23.57885521</v>
      </c>
      <c r="AD3787" s="10">
        <f t="shared" si="725"/>
        <v>-9.1155027695402069E-3</v>
      </c>
      <c r="AG3787">
        <f>AG3786*(1-(AG$1+AG$5))^($A3787-$A3786)*(1+2*(E3787/E3786-1))</f>
        <v>4.9342253323226162</v>
      </c>
      <c r="AK3787">
        <f t="shared" si="737"/>
        <v>12.379829930157797</v>
      </c>
    </row>
    <row r="3788" spans="1:37" x14ac:dyDescent="0.25">
      <c r="A3788" s="1">
        <v>43559</v>
      </c>
      <c r="B3788">
        <v>13.58</v>
      </c>
      <c r="C3788">
        <v>15.48</v>
      </c>
      <c r="D3788">
        <v>48.557000000000002</v>
      </c>
      <c r="E3788">
        <v>41.619599999999998</v>
      </c>
      <c r="F3788">
        <v>10981.880725000001</v>
      </c>
      <c r="G3788">
        <v>9414.8580020000009</v>
      </c>
      <c r="H3788">
        <f>(1/(1-91/360*VLOOKUP($A3788,Tbills!$B$4:$C$974,2,1)/100))^((1)/91)-1</f>
        <v>6.7043918162035254E-5</v>
      </c>
      <c r="I3788" s="2">
        <f t="shared" si="735"/>
        <v>28.4887598880455</v>
      </c>
      <c r="J3788">
        <f>VLOOKUP(A3788,'VXX-IV'!A$1:C$4500,3,0)</f>
        <v>28.5</v>
      </c>
      <c r="K3788" s="10">
        <f t="shared" si="726"/>
        <v>-3.9438989314033446E-4</v>
      </c>
      <c r="L3788">
        <f t="shared" si="731"/>
        <v>24.221362425455027</v>
      </c>
      <c r="O3788">
        <f t="shared" si="732"/>
        <v>37.141310510160025</v>
      </c>
      <c r="P3788">
        <f>VLOOKUP(A3788,'UVXY-IV'!A$1:G$5000,4,0)</f>
        <v>37.419217000000003</v>
      </c>
      <c r="Q3788">
        <f t="shared" si="727"/>
        <v>-7.4268387240700173E-3</v>
      </c>
      <c r="R3788">
        <f t="shared" si="733"/>
        <v>52.884964862664141</v>
      </c>
      <c r="S3788">
        <f>VLOOKUP(A3788,'SVXY-IV'!A$1:G$5000,4,0)</f>
        <v>53.029281789999999</v>
      </c>
      <c r="T3788">
        <f t="shared" si="728"/>
        <v>-2.7214573244148665E-3</v>
      </c>
      <c r="U3788" s="2">
        <f t="shared" si="736"/>
        <v>17.774516895228313</v>
      </c>
      <c r="V3788">
        <f>VLOOKUP(A3788,'VXZ-IV'!A$1:C$4500,3,0)</f>
        <v>17.78</v>
      </c>
      <c r="W3788" s="10">
        <f t="shared" si="729"/>
        <v>-3.0838609514560744E-4</v>
      </c>
      <c r="X3788">
        <f t="shared" si="734"/>
        <v>75.156898203883529</v>
      </c>
      <c r="AB3788">
        <f t="shared" si="730"/>
        <v>23.213408404497343</v>
      </c>
      <c r="AC3788">
        <f>VLOOKUP(A3788,'VIXY-IV'!A$1:E$2000,4,0)</f>
        <v>23.42783197</v>
      </c>
      <c r="AD3788" s="10">
        <f t="shared" si="725"/>
        <v>-9.1525142308187535E-3</v>
      </c>
      <c r="AG3788">
        <f>AG3787*(1-(AG$1+AG$5))^($A3788-$A3787)*(1+2*(E3788/E3787-1))</f>
        <v>4.8705241803228647</v>
      </c>
      <c r="AK3788">
        <f t="shared" si="737"/>
        <v>12.458955899586829</v>
      </c>
    </row>
    <row r="3789" spans="1:37" x14ac:dyDescent="0.25">
      <c r="A3789" s="1">
        <v>43560</v>
      </c>
      <c r="B3789">
        <v>12.82</v>
      </c>
      <c r="C3789">
        <v>15.06</v>
      </c>
      <c r="D3789">
        <v>47.537500000000001</v>
      </c>
      <c r="E3789">
        <v>40.743000000000002</v>
      </c>
      <c r="F3789">
        <v>10894.205628</v>
      </c>
      <c r="G3789">
        <v>9339.0622010000006</v>
      </c>
      <c r="H3789">
        <f>(1/(1-91/360*VLOOKUP($A3789,Tbills!$B$4:$C$974,2,1)/100))^((1)/91)-1</f>
        <v>6.7043918162035254E-5</v>
      </c>
      <c r="I3789" s="2">
        <f t="shared" si="735"/>
        <v>27.889931439344419</v>
      </c>
      <c r="J3789">
        <f>VLOOKUP(A3789,'VXX-IV'!A$1:C$4500,3,0)</f>
        <v>27.9</v>
      </c>
      <c r="K3789" s="10">
        <f t="shared" si="726"/>
        <v>-3.6088031023584488E-4</v>
      </c>
      <c r="L3789">
        <f t="shared" si="731"/>
        <v>23.20155913557776</v>
      </c>
      <c r="O3789">
        <f t="shared" si="732"/>
        <v>35.966682329995017</v>
      </c>
      <c r="P3789">
        <f>VLOOKUP(A3789,'UVXY-IV'!A$1:G$5000,4,0)</f>
        <v>36.251312120000001</v>
      </c>
      <c r="Q3789">
        <f t="shared" si="727"/>
        <v>-7.8515720772477371E-3</v>
      </c>
      <c r="R3789">
        <f t="shared" si="733"/>
        <v>53.439485633893604</v>
      </c>
      <c r="S3789">
        <f>VLOOKUP(A3789,'SVXY-IV'!A$1:G$5000,4,0)</f>
        <v>53.60487741</v>
      </c>
      <c r="T3789">
        <f t="shared" si="728"/>
        <v>-3.0853867054183581E-3</v>
      </c>
      <c r="U3789" s="2">
        <f t="shared" si="736"/>
        <v>17.632182066936767</v>
      </c>
      <c r="V3789">
        <f>VLOOKUP(A3789,'VXZ-IV'!A$1:C$4500,3,0)</f>
        <v>17.64</v>
      </c>
      <c r="W3789" s="10">
        <f t="shared" si="729"/>
        <v>-4.4319348431021144E-4</v>
      </c>
      <c r="X3789">
        <f t="shared" si="734"/>
        <v>75.764237904519405</v>
      </c>
      <c r="AB3789">
        <f t="shared" si="730"/>
        <v>22.724397537215296</v>
      </c>
      <c r="AC3789">
        <f>VLOOKUP(A3789,'VIXY-IV'!A$1:E$2000,4,0)</f>
        <v>22.938391589999998</v>
      </c>
      <c r="AD3789" s="10">
        <f t="shared" si="725"/>
        <v>-9.3290783682493661E-3</v>
      </c>
      <c r="AG3789">
        <f>AG3788*(1-(AG$1+AG$5))^($A3789-$A3788)*(1+2*(E3789/E3788-1))</f>
        <v>4.6651991347940269</v>
      </c>
      <c r="AK3789">
        <f t="shared" si="737"/>
        <v>12.720776316909106</v>
      </c>
    </row>
    <row r="3790" spans="1:37" x14ac:dyDescent="0.25">
      <c r="A3790" s="1">
        <v>43563</v>
      </c>
      <c r="B3790">
        <v>13.18</v>
      </c>
      <c r="C3790">
        <v>15.28</v>
      </c>
      <c r="D3790">
        <v>47.703200000000002</v>
      </c>
      <c r="E3790">
        <v>40.876800000000003</v>
      </c>
      <c r="F3790">
        <v>10818.61995</v>
      </c>
      <c r="G3790">
        <v>9272.3878399999994</v>
      </c>
      <c r="H3790">
        <f>(1/(1-91/360*VLOOKUP($A3790,Tbills!$B$4:$C$974,2,1)/100))^((1)/91)-1</f>
        <v>6.7043918162035254E-5</v>
      </c>
      <c r="I3790" s="2">
        <f t="shared" si="735"/>
        <v>27.985099285572996</v>
      </c>
      <c r="J3790">
        <f>VLOOKUP(A3790,'VXX-IV'!A$1:C$4500,3,0)</f>
        <v>27.99</v>
      </c>
      <c r="K3790" s="10">
        <f t="shared" si="726"/>
        <v>-1.750880466953042E-4</v>
      </c>
      <c r="L3790">
        <f t="shared" si="731"/>
        <v>23.355477036945231</v>
      </c>
      <c r="O3790">
        <f t="shared" si="732"/>
        <v>36.140200319273625</v>
      </c>
      <c r="P3790">
        <f>VLOOKUP(A3790,'UVXY-IV'!A$1:G$5000,4,0)</f>
        <v>36.428675630000001</v>
      </c>
      <c r="Q3790">
        <f t="shared" si="727"/>
        <v>-7.9189074468798415E-3</v>
      </c>
      <c r="R3790">
        <f t="shared" si="733"/>
        <v>53.344502960737508</v>
      </c>
      <c r="S3790">
        <f>VLOOKUP(A3790,'SVXY-IV'!A$1:G$5000,4,0)</f>
        <v>53.516080799999997</v>
      </c>
      <c r="T3790">
        <f t="shared" si="728"/>
        <v>-3.206098740745067E-3</v>
      </c>
      <c r="U3790" s="2">
        <f t="shared" si="736"/>
        <v>17.508566443648256</v>
      </c>
      <c r="V3790">
        <f>VLOOKUP(A3790,'VXZ-IV'!A$1:C$4500,3,0)</f>
        <v>17.510000000000002</v>
      </c>
      <c r="W3790" s="10">
        <f t="shared" si="729"/>
        <v>-8.1870722543953001E-5</v>
      </c>
      <c r="X3790">
        <f t="shared" si="734"/>
        <v>76.312022340292216</v>
      </c>
      <c r="AB3790">
        <f t="shared" si="730"/>
        <v>22.798766792797306</v>
      </c>
      <c r="AC3790">
        <f>VLOOKUP(A3790,'VIXY-IV'!A$1:E$2000,4,0)</f>
        <v>23.015253000000001</v>
      </c>
      <c r="AD3790" s="10">
        <f t="shared" si="725"/>
        <v>-9.4062058410869787E-3</v>
      </c>
      <c r="AG3790">
        <f>AG3789*(1-(AG$1+AG$5))^($A3790-$A3789)*(1+2*(E3790/E3789-1))</f>
        <v>4.6953654458186573</v>
      </c>
      <c r="AK3790">
        <f t="shared" si="737"/>
        <v>12.677229787260192</v>
      </c>
    </row>
    <row r="3791" spans="1:37" x14ac:dyDescent="0.25">
      <c r="A3791" s="1">
        <v>43564</v>
      </c>
      <c r="B3791">
        <v>14.28</v>
      </c>
      <c r="C3791">
        <v>15.99</v>
      </c>
      <c r="D3791">
        <v>49.4621</v>
      </c>
      <c r="E3791">
        <v>42.3812</v>
      </c>
      <c r="F3791">
        <v>11065.011643</v>
      </c>
      <c r="G3791">
        <v>9482.9427790000009</v>
      </c>
      <c r="H3791">
        <f>(1/(1-91/360*VLOOKUP($A3791,Tbills!$B$4:$C$974,2,1)/100))^((1)/91)-1</f>
        <v>6.7043918162035254E-5</v>
      </c>
      <c r="I3791" s="2">
        <f t="shared" si="735"/>
        <v>29.016251060799387</v>
      </c>
      <c r="J3791">
        <f>VLOOKUP(A3791,'VXX-IV'!A$1:C$4500,3,0)</f>
        <v>29.03</v>
      </c>
      <c r="K3791" s="10">
        <f t="shared" si="726"/>
        <v>-4.7361140890844755E-4</v>
      </c>
      <c r="L3791">
        <f t="shared" si="731"/>
        <v>25.075140587764611</v>
      </c>
      <c r="O3791">
        <f t="shared" si="732"/>
        <v>38.134031659800243</v>
      </c>
      <c r="P3791">
        <f>VLOOKUP(A3791,'UVXY-IV'!A$1:G$5000,4,0)</f>
        <v>38.437801239999999</v>
      </c>
      <c r="Q3791">
        <f t="shared" si="727"/>
        <v>-7.9028864919473696E-3</v>
      </c>
      <c r="R3791">
        <f t="shared" si="733"/>
        <v>52.36050973845105</v>
      </c>
      <c r="S3791">
        <f>VLOOKUP(A3791,'SVXY-IV'!A$1:G$5000,4,0)</f>
        <v>52.52782861</v>
      </c>
      <c r="T3791">
        <f t="shared" si="728"/>
        <v>-3.1853376767433383E-3</v>
      </c>
      <c r="U3791" s="2">
        <f t="shared" si="736"/>
        <v>17.906883554316639</v>
      </c>
      <c r="V3791">
        <f>VLOOKUP(A3791,'VXZ-IV'!A$1:C$4500,3,0)</f>
        <v>17.91</v>
      </c>
      <c r="W3791" s="10">
        <f t="shared" si="729"/>
        <v>-1.7400590080185463E-4</v>
      </c>
      <c r="X3791">
        <f t="shared" si="734"/>
        <v>74.58139072324505</v>
      </c>
      <c r="AB3791">
        <f t="shared" si="730"/>
        <v>23.637746967891424</v>
      </c>
      <c r="AC3791">
        <f>VLOOKUP(A3791,'VIXY-IV'!A$1:E$2000,4,0)</f>
        <v>23.862229920000001</v>
      </c>
      <c r="AD3791" s="10">
        <f t="shared" si="725"/>
        <v>-9.4074591042485611E-3</v>
      </c>
      <c r="AG3791">
        <f>AG3790*(1-(AG$1+AG$5))^($A3791-$A3790)*(1+2*(E3791/E3790-1))</f>
        <v>5.0408051977003367</v>
      </c>
      <c r="AK3791">
        <f t="shared" si="737"/>
        <v>12.210097531785234</v>
      </c>
    </row>
    <row r="3792" spans="1:37" x14ac:dyDescent="0.25">
      <c r="A3792" s="1">
        <v>43565</v>
      </c>
      <c r="B3792">
        <v>13.3</v>
      </c>
      <c r="C3792">
        <v>15.38</v>
      </c>
      <c r="D3792">
        <v>47.922400000000003</v>
      </c>
      <c r="E3792">
        <v>41.059100000000001</v>
      </c>
      <c r="F3792">
        <v>10990.080716</v>
      </c>
      <c r="G3792">
        <v>9418.0896589999993</v>
      </c>
      <c r="H3792">
        <f>(1/(1-91/360*VLOOKUP($A3792,Tbills!$B$4:$C$974,2,1)/100))^((1)/91)-1</f>
        <v>6.7043918162035254E-5</v>
      </c>
      <c r="I3792" s="2">
        <f t="shared" si="735"/>
        <v>28.112322036495449</v>
      </c>
      <c r="J3792">
        <f>VLOOKUP(A3792,'VXX-IV'!A$1:C$4500,3,0)</f>
        <v>28.12</v>
      </c>
      <c r="K3792" s="10">
        <f t="shared" si="726"/>
        <v>-2.7304279888162863E-4</v>
      </c>
      <c r="L3792">
        <f t="shared" si="731"/>
        <v>23.511194151971441</v>
      </c>
      <c r="O3792">
        <f t="shared" si="732"/>
        <v>36.348395127770715</v>
      </c>
      <c r="P3792">
        <f>VLOOKUP(A3792,'UVXY-IV'!A$1:G$5000,4,0)</f>
        <v>36.637973899999999</v>
      </c>
      <c r="Q3792">
        <f t="shared" si="727"/>
        <v>-7.9037878300711739E-3</v>
      </c>
      <c r="R3792">
        <f t="shared" si="733"/>
        <v>53.174810294685678</v>
      </c>
      <c r="S3792">
        <f>VLOOKUP(A3792,'SVXY-IV'!A$1:G$5000,4,0)</f>
        <v>53.345896119999999</v>
      </c>
      <c r="T3792">
        <f t="shared" si="728"/>
        <v>-3.2071037841311378E-3</v>
      </c>
      <c r="U3792" s="2">
        <f t="shared" si="736"/>
        <v>17.785186617490176</v>
      </c>
      <c r="V3792">
        <f>VLOOKUP(A3792,'VXZ-IV'!A$1:C$4500,3,0)</f>
        <v>17.79</v>
      </c>
      <c r="W3792" s="10">
        <f t="shared" si="729"/>
        <v>-2.7056675153591669E-4</v>
      </c>
      <c r="X3792">
        <f t="shared" si="734"/>
        <v>75.093704217133805</v>
      </c>
      <c r="AB3792">
        <f t="shared" si="730"/>
        <v>22.900270883507879</v>
      </c>
      <c r="AC3792">
        <f>VLOOKUP(A3792,'VIXY-IV'!A$1:E$2000,4,0)</f>
        <v>23.118514130000001</v>
      </c>
      <c r="AD3792" s="10">
        <f t="shared" si="725"/>
        <v>-9.4401934858311387E-3</v>
      </c>
      <c r="AG3792">
        <f>AG3791*(1-(AG$1+AG$5))^($A3792-$A3791)*(1+2*(E3792/E3791-1))</f>
        <v>4.7261456987335135</v>
      </c>
      <c r="AK3792">
        <f t="shared" si="737"/>
        <v>12.590410414386023</v>
      </c>
    </row>
    <row r="3793" spans="1:37" x14ac:dyDescent="0.25">
      <c r="A3793" s="1">
        <v>43566</v>
      </c>
      <c r="B3793">
        <v>13.02</v>
      </c>
      <c r="C3793">
        <v>15.25</v>
      </c>
      <c r="D3793">
        <v>46.947699999999998</v>
      </c>
      <c r="E3793">
        <v>40.221200000000003</v>
      </c>
      <c r="F3793">
        <v>10900.967699000001</v>
      </c>
      <c r="G3793">
        <v>9341.0916980000002</v>
      </c>
      <c r="H3793">
        <f>(1/(1-91/360*VLOOKUP($A3793,Tbills!$B$4:$C$974,2,1)/100))^((1)/91)-1</f>
        <v>6.6173214376075151E-5</v>
      </c>
      <c r="I3793" s="2">
        <f t="shared" si="735"/>
        <v>27.539870282624623</v>
      </c>
      <c r="J3793">
        <f>VLOOKUP(A3793,'VXX-IV'!A$1:C$4500,3,0)</f>
        <v>27.55</v>
      </c>
      <c r="K3793" s="10">
        <f t="shared" si="726"/>
        <v>-3.6768484121152412E-4</v>
      </c>
      <c r="L3793">
        <f t="shared" si="731"/>
        <v>22.552073174672763</v>
      </c>
      <c r="O3793">
        <f t="shared" si="732"/>
        <v>35.234555958401238</v>
      </c>
      <c r="P3793">
        <f>VLOOKUP(A3793,'UVXY-IV'!A$1:G$5000,4,0)</f>
        <v>35.515593920000001</v>
      </c>
      <c r="Q3793">
        <f t="shared" si="727"/>
        <v>-7.9130863538932061E-3</v>
      </c>
      <c r="R3793">
        <f t="shared" si="733"/>
        <v>53.71495564943659</v>
      </c>
      <c r="S3793">
        <f>VLOOKUP(A3793,'SVXY-IV'!A$1:G$5000,4,0)</f>
        <v>53.887416880000004</v>
      </c>
      <c r="T3793">
        <f t="shared" si="728"/>
        <v>-3.2003989159001822E-3</v>
      </c>
      <c r="U3793" s="2">
        <f t="shared" si="736"/>
        <v>17.640545366925583</v>
      </c>
      <c r="V3793">
        <f>VLOOKUP(A3793,'VXZ-IV'!A$1:C$4500,3,0)</f>
        <v>17.64</v>
      </c>
      <c r="W3793" s="10">
        <f t="shared" si="729"/>
        <v>3.0916492379962079E-5</v>
      </c>
      <c r="X3793">
        <f t="shared" si="734"/>
        <v>75.709845410247468</v>
      </c>
      <c r="AB3793">
        <f t="shared" si="730"/>
        <v>22.432856673708976</v>
      </c>
      <c r="AC3793">
        <f>VLOOKUP(A3793,'VIXY-IV'!A$1:E$2000,4,0)</f>
        <v>22.647652770000001</v>
      </c>
      <c r="AD3793" s="10">
        <f t="shared" si="725"/>
        <v>-9.4842542170883171E-3</v>
      </c>
      <c r="AG3793">
        <f>AG3792*(1-(AG$1+AG$5))^($A3793-$A3792)*(1+2*(E3793/E3792-1))</f>
        <v>4.5330984247096877</v>
      </c>
      <c r="AK3793">
        <f t="shared" si="737"/>
        <v>12.846746680238482</v>
      </c>
    </row>
    <row r="3794" spans="1:37" x14ac:dyDescent="0.25">
      <c r="A3794" s="1">
        <v>43567</v>
      </c>
      <c r="B3794">
        <v>12.01</v>
      </c>
      <c r="C3794">
        <v>14.46</v>
      </c>
      <c r="D3794">
        <v>44.515099999999997</v>
      </c>
      <c r="E3794">
        <v>38.134500000000003</v>
      </c>
      <c r="F3794">
        <v>10917.17448</v>
      </c>
      <c r="G3794">
        <v>9354.3612369999992</v>
      </c>
      <c r="H3794">
        <f>(1/(1-91/360*VLOOKUP($A3794,Tbills!$B$4:$C$974,2,1)/100))^((1)/91)-1</f>
        <v>6.6173214376075151E-5</v>
      </c>
      <c r="I3794" s="2">
        <f t="shared" si="735"/>
        <v>26.112252289943072</v>
      </c>
      <c r="J3794">
        <f>VLOOKUP(A3794,'VXX-IV'!A$1:C$4500,3,0)</f>
        <v>26.12</v>
      </c>
      <c r="K3794" s="10">
        <f t="shared" si="726"/>
        <v>-2.9661983372619716E-4</v>
      </c>
      <c r="L3794">
        <f t="shared" si="731"/>
        <v>20.212466787691106</v>
      </c>
      <c r="O3794">
        <f t="shared" si="732"/>
        <v>32.491476132660551</v>
      </c>
      <c r="P3794">
        <f>VLOOKUP(A3794,'UVXY-IV'!A$1:G$5000,4,0)</f>
        <v>32.751768990000002</v>
      </c>
      <c r="Q3794">
        <f t="shared" si="727"/>
        <v>-7.9474442256516342E-3</v>
      </c>
      <c r="R3794">
        <f t="shared" si="733"/>
        <v>55.105846522173344</v>
      </c>
      <c r="S3794">
        <f>VLOOKUP(A3794,'SVXY-IV'!A$1:G$5000,4,0)</f>
        <v>55.283132960000003</v>
      </c>
      <c r="T3794">
        <f t="shared" si="728"/>
        <v>-3.2068811649103024E-3</v>
      </c>
      <c r="U3794" s="2">
        <f t="shared" si="736"/>
        <v>17.666341292313213</v>
      </c>
      <c r="V3794">
        <f>VLOOKUP(A3794,'VXZ-IV'!A$1:C$4500,3,0)</f>
        <v>17.670000000000002</v>
      </c>
      <c r="W3794" s="10">
        <f t="shared" si="729"/>
        <v>-2.0705759404582302E-4</v>
      </c>
      <c r="X3794">
        <f t="shared" si="734"/>
        <v>75.604501972084464</v>
      </c>
      <c r="AB3794">
        <f t="shared" si="730"/>
        <v>21.268946480426248</v>
      </c>
      <c r="AC3794">
        <f>VLOOKUP(A3794,'VIXY-IV'!A$1:E$2000,4,0)</f>
        <v>21.473211240000001</v>
      </c>
      <c r="AD3794" s="10">
        <f t="shared" si="725"/>
        <v>-9.5125390092214435E-3</v>
      </c>
      <c r="AG3794">
        <f>AG3793*(1-(AG$1+AG$5))^($A3794-$A3793)*(1+2*(E3794/E3793-1))</f>
        <v>4.0626017811726394</v>
      </c>
      <c r="AK3794">
        <f t="shared" si="737"/>
        <v>13.512614225711177</v>
      </c>
    </row>
    <row r="3795" spans="1:37" x14ac:dyDescent="0.25">
      <c r="A3795" s="1">
        <v>43570</v>
      </c>
      <c r="B3795">
        <v>12.32</v>
      </c>
      <c r="C3795">
        <v>14.53</v>
      </c>
      <c r="D3795">
        <v>44.189599999999999</v>
      </c>
      <c r="E3795">
        <v>37.848100000000002</v>
      </c>
      <c r="F3795">
        <v>10891.746573</v>
      </c>
      <c r="G3795">
        <v>9330.7162329999992</v>
      </c>
      <c r="H3795">
        <f>(1/(1-91/360*VLOOKUP($A3795,Tbills!$B$4:$C$974,2,1)/100))^((1)/91)-1</f>
        <v>6.6173214376075151E-5</v>
      </c>
      <c r="I3795" s="2">
        <f t="shared" si="735"/>
        <v>25.919420107046051</v>
      </c>
      <c r="J3795">
        <f>VLOOKUP(A3795,'VXX-IV'!A$1:C$4500,3,0)</f>
        <v>25.93</v>
      </c>
      <c r="K3795" s="10">
        <f t="shared" si="726"/>
        <v>-4.0801746833585284E-4</v>
      </c>
      <c r="L3795">
        <f t="shared" si="731"/>
        <v>19.910117394298979</v>
      </c>
      <c r="O3795">
        <f t="shared" si="732"/>
        <v>32.122199353867138</v>
      </c>
      <c r="P3795">
        <f>VLOOKUP(A3795,'UVXY-IV'!A$1:G$5000,4,0)</f>
        <v>32.38208994</v>
      </c>
      <c r="Q3795">
        <f t="shared" si="727"/>
        <v>-8.0257508584037351E-3</v>
      </c>
      <c r="R3795">
        <f t="shared" si="733"/>
        <v>55.305275149821682</v>
      </c>
      <c r="S3795">
        <f>VLOOKUP(A3795,'SVXY-IV'!A$1:G$5000,4,0)</f>
        <v>55.48733549</v>
      </c>
      <c r="T3795">
        <f t="shared" si="728"/>
        <v>-3.2811152053089376E-3</v>
      </c>
      <c r="U3795" s="2">
        <f t="shared" si="736"/>
        <v>17.623904194762464</v>
      </c>
      <c r="V3795">
        <f>VLOOKUP(A3795,'VXZ-IV'!A$1:C$4500,3,0)</f>
        <v>17.63</v>
      </c>
      <c r="W3795" s="10">
        <f t="shared" si="729"/>
        <v>-3.4576320122148285E-4</v>
      </c>
      <c r="X3795">
        <f t="shared" si="734"/>
        <v>75.802244264404706</v>
      </c>
      <c r="AB3795">
        <f t="shared" si="730"/>
        <v>21.10897260588855</v>
      </c>
      <c r="AC3795">
        <f>VLOOKUP(A3795,'VIXY-IV'!A$1:E$2000,4,0)</f>
        <v>21.313718189999999</v>
      </c>
      <c r="AD3795" s="10">
        <f t="shared" si="725"/>
        <v>-9.6062818456290611E-3</v>
      </c>
      <c r="AG3795">
        <f>AG3794*(1-(AG$1+AG$5))^($A3795-$A3794)*(1+2*(E3795/E3794-1))</f>
        <v>4.0011748623914931</v>
      </c>
      <c r="AK3795">
        <f t="shared" si="737"/>
        <v>13.612195313133624</v>
      </c>
    </row>
    <row r="3796" spans="1:37" x14ac:dyDescent="0.25">
      <c r="A3796" s="1">
        <v>43571</v>
      </c>
      <c r="B3796">
        <v>12.18</v>
      </c>
      <c r="C3796">
        <v>14.47</v>
      </c>
      <c r="D3796">
        <v>44.048099999999998</v>
      </c>
      <c r="E3796">
        <v>37.724400000000003</v>
      </c>
      <c r="F3796">
        <v>10952.262511000001</v>
      </c>
      <c r="G3796">
        <v>9381.9414429999997</v>
      </c>
      <c r="H3796">
        <f>(1/(1-91/360*VLOOKUP($A3796,Tbills!$B$4:$C$974,2,1)/100))^((1)/91)-1</f>
        <v>6.6173214376075151E-5</v>
      </c>
      <c r="I3796" s="2">
        <f t="shared" si="735"/>
        <v>25.835793265278959</v>
      </c>
      <c r="J3796">
        <f>VLOOKUP(A3796,'VXX-IV'!A$1:C$4500,3,0)</f>
        <v>25.84</v>
      </c>
      <c r="K3796" s="10">
        <f t="shared" si="726"/>
        <v>-1.6279933130969315E-4</v>
      </c>
      <c r="L3796">
        <f t="shared" si="731"/>
        <v>19.780386552414694</v>
      </c>
      <c r="O3796">
        <f t="shared" si="732"/>
        <v>31.963643367553477</v>
      </c>
      <c r="P3796">
        <f>VLOOKUP(A3796,'UVXY-IV'!A$1:G$5000,4,0)</f>
        <v>32.222685599999998</v>
      </c>
      <c r="Q3796">
        <f t="shared" si="727"/>
        <v>-8.0391260884388194E-3</v>
      </c>
      <c r="R3796">
        <f t="shared" si="733"/>
        <v>55.39314884879041</v>
      </c>
      <c r="S3796">
        <f>VLOOKUP(A3796,'SVXY-IV'!A$1:G$5000,4,0)</f>
        <v>55.575604749999997</v>
      </c>
      <c r="T3796">
        <f t="shared" si="728"/>
        <v>-3.2830214269433666E-3</v>
      </c>
      <c r="U3796" s="2">
        <f t="shared" si="736"/>
        <v>17.721392740952428</v>
      </c>
      <c r="V3796">
        <f>VLOOKUP(A3796,'VXZ-IV'!A$1:C$4500,3,0)</f>
        <v>17.72</v>
      </c>
      <c r="W3796" s="10">
        <f t="shared" si="729"/>
        <v>7.8597119211654132E-5</v>
      </c>
      <c r="X3796">
        <f t="shared" si="734"/>
        <v>75.388293660016046</v>
      </c>
      <c r="AB3796">
        <f t="shared" si="730"/>
        <v>21.03990230224068</v>
      </c>
      <c r="AC3796">
        <f>VLOOKUP(A3796,'VIXY-IV'!A$1:E$2000,4,0)</f>
        <v>21.24463883</v>
      </c>
      <c r="AD3796" s="10">
        <f t="shared" si="725"/>
        <v>-9.6370914750598669E-3</v>
      </c>
      <c r="AG3796">
        <f>AG3795*(1-(AG$1+AG$5))^($A3796-$A3795)*(1+2*(E3796/E3795-1))</f>
        <v>3.9748866070248234</v>
      </c>
      <c r="AK3796">
        <f t="shared" si="737"/>
        <v>13.65604836567279</v>
      </c>
    </row>
    <row r="3797" spans="1:37" x14ac:dyDescent="0.25">
      <c r="A3797" s="1">
        <v>43572</v>
      </c>
      <c r="B3797">
        <v>12.6</v>
      </c>
      <c r="C3797">
        <v>14.82</v>
      </c>
      <c r="D3797">
        <v>44.051000000000002</v>
      </c>
      <c r="E3797">
        <v>37.724400000000003</v>
      </c>
      <c r="F3797">
        <v>10925.944633999999</v>
      </c>
      <c r="G3797">
        <v>9358.7761549999996</v>
      </c>
      <c r="H3797">
        <f>(1/(1-91/360*VLOOKUP($A3797,Tbills!$B$4:$C$974,2,1)/100))^((1)/91)-1</f>
        <v>6.6173214376075151E-5</v>
      </c>
      <c r="I3797" s="2">
        <f t="shared" si="735"/>
        <v>25.836864209340771</v>
      </c>
      <c r="J3797" t="e">
        <f>VLOOKUP(A3797,'VXX-IV'!A$1:C$4500,3,0)</f>
        <v>#N/A</v>
      </c>
      <c r="K3797" s="10" t="e">
        <f t="shared" si="726"/>
        <v>#N/A</v>
      </c>
      <c r="L3797">
        <f t="shared" si="731"/>
        <v>19.780801302316618</v>
      </c>
      <c r="O3797">
        <f t="shared" si="732"/>
        <v>31.962566236557802</v>
      </c>
      <c r="P3797">
        <f>VLOOKUP(A3797,'UVXY-IV'!A$1:G$5000,4,0)</f>
        <v>32.22246312</v>
      </c>
      <c r="Q3797">
        <f t="shared" si="727"/>
        <v>-8.0657050478827319E-3</v>
      </c>
      <c r="R3797">
        <f t="shared" si="733"/>
        <v>55.390644774938337</v>
      </c>
      <c r="S3797">
        <f>VLOOKUP(A3797,'SVXY-IV'!A$1:G$5000,4,0)</f>
        <v>55.573383499999998</v>
      </c>
      <c r="T3797">
        <f t="shared" si="728"/>
        <v>-3.2882418444373229E-3</v>
      </c>
      <c r="U3797" s="2">
        <f t="shared" si="736"/>
        <v>17.678377824971975</v>
      </c>
      <c r="V3797" t="e">
        <f>VLOOKUP(A3797,'VXZ-IV'!A$1:C$4500,3,0)</f>
        <v>#N/A</v>
      </c>
      <c r="W3797" s="10" t="e">
        <f t="shared" si="729"/>
        <v>#N/A</v>
      </c>
      <c r="X3797">
        <f t="shared" si="734"/>
        <v>75.576643383423345</v>
      </c>
      <c r="AB3797">
        <f t="shared" si="730"/>
        <v>21.039823042334749</v>
      </c>
      <c r="AC3797">
        <f>VLOOKUP(A3797,'VIXY-IV'!A$1:E$2000,4,0)</f>
        <v>21.24546664</v>
      </c>
      <c r="AD3797" s="10">
        <f t="shared" si="725"/>
        <v>-9.6794107255838702E-3</v>
      </c>
      <c r="AG3797">
        <f>AG3796*(1-(AG$1+AG$5))^($A3797-$A3796)*(1+2*(E3797/E3796-1))</f>
        <v>3.9747526587912168</v>
      </c>
      <c r="AK3797">
        <f t="shared" si="737"/>
        <v>13.655412330543429</v>
      </c>
    </row>
    <row r="3798" spans="1:37" x14ac:dyDescent="0.25">
      <c r="A3798" s="1">
        <v>43573</v>
      </c>
      <c r="B3798">
        <v>12.09</v>
      </c>
      <c r="C3798">
        <v>14.57</v>
      </c>
      <c r="D3798">
        <v>43.472000000000001</v>
      </c>
      <c r="E3798">
        <v>37.226100000000002</v>
      </c>
      <c r="F3798">
        <v>10915.404474999999</v>
      </c>
      <c r="G3798">
        <v>9349.1285289999996</v>
      </c>
      <c r="H3798">
        <f>(1/(1-91/360*VLOOKUP($A3798,Tbills!$B$4:$C$974,2,1)/100))^((1)/91)-1</f>
        <v>6.6312964545511832E-5</v>
      </c>
      <c r="I3798" s="2">
        <f t="shared" si="735"/>
        <v>25.496646472855812</v>
      </c>
      <c r="J3798" t="e">
        <f>VLOOKUP(A3798,'VXX-IV'!A$1:C$4500,3,0)</f>
        <v>#N/A</v>
      </c>
      <c r="K3798" s="10" t="e">
        <f t="shared" si="726"/>
        <v>#N/A</v>
      </c>
      <c r="L3798">
        <f t="shared" si="731"/>
        <v>19.258640263895813</v>
      </c>
      <c r="O3798">
        <f t="shared" si="732"/>
        <v>31.328222209607009</v>
      </c>
      <c r="P3798">
        <f>VLOOKUP(A3798,'UVXY-IV'!A$1:G$5000,4,0)</f>
        <v>31.58346564</v>
      </c>
      <c r="Q3798">
        <f t="shared" si="727"/>
        <v>-8.0815523319178739E-3</v>
      </c>
      <c r="R3798">
        <f t="shared" si="733"/>
        <v>55.753950616000758</v>
      </c>
      <c r="S3798">
        <f>VLOOKUP(A3798,'SVXY-IV'!A$1:G$5000,4,0)</f>
        <v>55.938543520000003</v>
      </c>
      <c r="T3798">
        <f t="shared" si="728"/>
        <v>-3.2999233155444063E-3</v>
      </c>
      <c r="U3798" s="2">
        <f t="shared" si="736"/>
        <v>17.660893009369648</v>
      </c>
      <c r="V3798" t="e">
        <f>VLOOKUP(A3798,'VXZ-IV'!A$1:C$4500,3,0)</f>
        <v>#N/A</v>
      </c>
      <c r="W3798" s="10" t="e">
        <f t="shared" si="729"/>
        <v>#N/A</v>
      </c>
      <c r="X3798">
        <f t="shared" si="734"/>
        <v>75.656771324576439</v>
      </c>
      <c r="AB3798">
        <f t="shared" si="730"/>
        <v>20.761830699234139</v>
      </c>
      <c r="AC3798">
        <f>VLOOKUP(A3798,'VIXY-IV'!A$1:E$2000,4,0)</f>
        <v>20.96514625</v>
      </c>
      <c r="AD3798" s="10">
        <f t="shared" si="725"/>
        <v>-9.6977883360036543E-3</v>
      </c>
      <c r="AG3798">
        <f>AG3797*(1-(AG$1+AG$5))^($A3798-$A3797)*(1+2*(E3798/E3797-1))</f>
        <v>3.869617574922394</v>
      </c>
      <c r="AK3798">
        <f t="shared" si="737"/>
        <v>13.835141686521604</v>
      </c>
    </row>
    <row r="3799" spans="1:37" x14ac:dyDescent="0.25">
      <c r="A3799" s="1">
        <v>43577</v>
      </c>
      <c r="B3799">
        <v>12.42</v>
      </c>
      <c r="C3799">
        <v>14.72</v>
      </c>
      <c r="D3799">
        <v>42.747599999999998</v>
      </c>
      <c r="E3799">
        <v>36.5959</v>
      </c>
      <c r="F3799">
        <v>10806.160155</v>
      </c>
      <c r="G3799">
        <v>9253.0798020000002</v>
      </c>
      <c r="H3799">
        <f>(1/(1-91/360*VLOOKUP($A3799,Tbills!$B$4:$C$974,2,1)/100))^((1)/91)-1</f>
        <v>6.6312964545511832E-5</v>
      </c>
      <c r="I3799" s="2">
        <f t="shared" si="735"/>
        <v>25.069335298162198</v>
      </c>
      <c r="J3799" t="e">
        <f>VLOOKUP(A3799,'VXX-IV'!A$1:C$4500,3,0)</f>
        <v>#N/A</v>
      </c>
      <c r="K3799" s="10" t="e">
        <f t="shared" si="726"/>
        <v>#N/A</v>
      </c>
      <c r="L3799">
        <f t="shared" si="731"/>
        <v>18.608152893517058</v>
      </c>
      <c r="O3799">
        <f t="shared" si="732"/>
        <v>30.528574384288682</v>
      </c>
      <c r="P3799">
        <f>VLOOKUP(A3799,'UVXY-IV'!A$1:G$5000,4,0)</f>
        <v>30.778551400000001</v>
      </c>
      <c r="Q3799">
        <f t="shared" si="727"/>
        <v>-8.1217927530962131E-3</v>
      </c>
      <c r="R3799">
        <f t="shared" si="733"/>
        <v>56.215713264579861</v>
      </c>
      <c r="S3799">
        <f>VLOOKUP(A3799,'SVXY-IV'!A$1:G$5000,4,0)</f>
        <v>56.410739620000001</v>
      </c>
      <c r="T3799">
        <f t="shared" si="728"/>
        <v>-3.457255776717294E-3</v>
      </c>
      <c r="U3799" s="2">
        <f t="shared" si="736"/>
        <v>17.482432775978097</v>
      </c>
      <c r="V3799" t="e">
        <f>VLOOKUP(A3799,'VXZ-IV'!A$1:C$4500,3,0)</f>
        <v>#N/A</v>
      </c>
      <c r="W3799" s="10" t="e">
        <f t="shared" si="729"/>
        <v>#N/A</v>
      </c>
      <c r="X3799">
        <f t="shared" si="734"/>
        <v>76.44300146249185</v>
      </c>
      <c r="AB3799">
        <f t="shared" si="730"/>
        <v>20.410046476575449</v>
      </c>
      <c r="AC3799">
        <f>VLOOKUP(A3799,'VIXY-IV'!A$1:E$2000,4,0)</f>
        <v>20.6113614</v>
      </c>
      <c r="AD3799" s="10">
        <f t="shared" ref="AD3799:AD3811" si="738">AB3799/AC3799-1</f>
        <v>-9.7671822601951286E-3</v>
      </c>
      <c r="AG3799">
        <f>AG3798*(1-(AG$1+AG$5))^($A3799-$A3798)*(1+2*(E3799/E3798-1))</f>
        <v>3.7380962802114972</v>
      </c>
      <c r="AK3799">
        <f t="shared" si="737"/>
        <v>14.06673560242619</v>
      </c>
    </row>
    <row r="3800" spans="1:37" x14ac:dyDescent="0.25">
      <c r="A3800" s="1">
        <v>43578</v>
      </c>
      <c r="B3800">
        <v>12.28</v>
      </c>
      <c r="C3800">
        <v>14.54</v>
      </c>
      <c r="D3800">
        <v>42.601199999999999</v>
      </c>
      <c r="E3800">
        <v>36.468200000000003</v>
      </c>
      <c r="F3800">
        <v>10808.227514</v>
      </c>
      <c r="G3800">
        <v>9254.2364369999996</v>
      </c>
      <c r="H3800">
        <f>(1/(1-91/360*VLOOKUP($A3800,Tbills!$B$4:$C$974,2,1)/100))^((1)/91)-1</f>
        <v>6.6312964545511832E-5</v>
      </c>
      <c r="I3800" s="2">
        <f t="shared" si="735"/>
        <v>24.982869813885515</v>
      </c>
      <c r="J3800">
        <f>VLOOKUP(A3800,'VXX-IV'!A$1:C$4500,3,0)</f>
        <v>24.99</v>
      </c>
      <c r="K3800" s="10">
        <f t="shared" si="726"/>
        <v>-2.8532157320859675E-4</v>
      </c>
      <c r="L3800">
        <f t="shared" si="731"/>
        <v>18.478678041328159</v>
      </c>
      <c r="O3800">
        <f t="shared" si="732"/>
        <v>30.367758550606656</v>
      </c>
      <c r="P3800">
        <f>VLOOKUP(A3800,'UVXY-IV'!A$1:G$5000,4,0)</f>
        <v>30.616483429999999</v>
      </c>
      <c r="Q3800">
        <f t="shared" si="727"/>
        <v>-8.1238879037828227E-3</v>
      </c>
      <c r="R3800">
        <f t="shared" si="733"/>
        <v>56.311248868269011</v>
      </c>
      <c r="S3800">
        <f>VLOOKUP(A3800,'SVXY-IV'!A$1:G$5000,4,0)</f>
        <v>56.507393489999998</v>
      </c>
      <c r="T3800">
        <f t="shared" si="728"/>
        <v>-3.4711319991374001E-3</v>
      </c>
      <c r="U3800" s="2">
        <f t="shared" si="736"/>
        <v>17.485351027241915</v>
      </c>
      <c r="V3800">
        <f>VLOOKUP(A3800,'VXZ-IV'!A$1:C$4500,3,0)</f>
        <v>17.489999999999998</v>
      </c>
      <c r="W3800" s="10">
        <f t="shared" si="729"/>
        <v>-2.6580747616256062E-4</v>
      </c>
      <c r="X3800">
        <f t="shared" si="734"/>
        <v>76.435687625033324</v>
      </c>
      <c r="AB3800">
        <f t="shared" si="730"/>
        <v>20.338749777452392</v>
      </c>
      <c r="AC3800">
        <f>VLOOKUP(A3800,'VIXY-IV'!A$1:E$2000,4,0)</f>
        <v>20.53967209</v>
      </c>
      <c r="AD3800" s="10">
        <f t="shared" si="738"/>
        <v>-9.782157751458409E-3</v>
      </c>
      <c r="AG3800">
        <f>AG3799*(1-(AG$1+AG$5))^($A3800-$A3799)*(1+2*(E3800/E3799-1))</f>
        <v>3.7118833012608716</v>
      </c>
      <c r="AK3800">
        <f t="shared" si="737"/>
        <v>14.115163491655654</v>
      </c>
    </row>
    <row r="3801" spans="1:37" x14ac:dyDescent="0.25">
      <c r="A3801" s="1">
        <v>43579</v>
      </c>
      <c r="B3801">
        <v>13.14</v>
      </c>
      <c r="C3801">
        <v>15.04</v>
      </c>
      <c r="D3801">
        <v>43.867899999999999</v>
      </c>
      <c r="E3801">
        <v>37.550199999999997</v>
      </c>
      <c r="F3801">
        <v>10801.743554999999</v>
      </c>
      <c r="G3801">
        <v>9248.0710560000007</v>
      </c>
      <c r="H3801">
        <f>(1/(1-91/360*VLOOKUP($A3801,Tbills!$B$4:$C$974,2,1)/100))^((1)/91)-1</f>
        <v>6.6312964545511832E-5</v>
      </c>
      <c r="I3801" s="2">
        <f t="shared" si="735"/>
        <v>25.725080787415678</v>
      </c>
      <c r="J3801" t="e">
        <f>VLOOKUP(A3801,'VXX-IV'!A$1:C$4500,3,0)</f>
        <v>#N/A</v>
      </c>
      <c r="K3801" s="10" t="e">
        <f t="shared" si="726"/>
        <v>#N/A</v>
      </c>
      <c r="L3801">
        <f t="shared" si="731"/>
        <v>19.575604331184351</v>
      </c>
      <c r="O3801">
        <f t="shared" si="732"/>
        <v>31.718192392340878</v>
      </c>
      <c r="P3801">
        <f>VLOOKUP(A3801,'UVXY-IV'!A$1:G$5000,4,0)</f>
        <v>31.978326809999999</v>
      </c>
      <c r="Q3801">
        <f t="shared" si="727"/>
        <v>-8.1347100867632527E-3</v>
      </c>
      <c r="R3801">
        <f t="shared" si="733"/>
        <v>55.47337255159151</v>
      </c>
      <c r="S3801">
        <f>VLOOKUP(A3801,'SVXY-IV'!A$1:G$5000,4,0)</f>
        <v>55.667254659999998</v>
      </c>
      <c r="T3801">
        <f t="shared" si="728"/>
        <v>-3.4828753383414623E-3</v>
      </c>
      <c r="U3801" s="2">
        <f t="shared" si="736"/>
        <v>17.474435298660506</v>
      </c>
      <c r="V3801" t="e">
        <f>VLOOKUP(A3801,'VXZ-IV'!A$1:C$4500,3,0)</f>
        <v>#N/A</v>
      </c>
      <c r="W3801" s="10" t="e">
        <f t="shared" si="729"/>
        <v>#N/A</v>
      </c>
      <c r="X3801">
        <f t="shared" si="734"/>
        <v>76.48885390084817</v>
      </c>
      <c r="AB3801">
        <f t="shared" si="730"/>
        <v>20.942115181181624</v>
      </c>
      <c r="AC3801">
        <f>VLOOKUP(A3801,'VIXY-IV'!A$1:E$2000,4,0)</f>
        <v>21.149452570000001</v>
      </c>
      <c r="AD3801" s="10">
        <f t="shared" si="738"/>
        <v>-9.80343997709332E-3</v>
      </c>
      <c r="AG3801">
        <f>AG3800*(1-(AG$1+AG$5))^($A3801-$A3800)*(1+2*(E3801/E3800-1))</f>
        <v>3.9320116086743284</v>
      </c>
      <c r="AK3801">
        <f t="shared" si="737"/>
        <v>13.695733126485452</v>
      </c>
    </row>
    <row r="3802" spans="1:37" x14ac:dyDescent="0.25">
      <c r="A3802" s="1">
        <v>43580</v>
      </c>
      <c r="B3802">
        <v>13.25</v>
      </c>
      <c r="C3802">
        <v>15.21</v>
      </c>
      <c r="D3802">
        <v>44.673900000000003</v>
      </c>
      <c r="E3802">
        <v>38.2376</v>
      </c>
      <c r="F3802">
        <v>10940.580357999999</v>
      </c>
      <c r="G3802">
        <v>9366.3249529999994</v>
      </c>
      <c r="H3802">
        <f>(1/(1-91/360*VLOOKUP($A3802,Tbills!$B$4:$C$974,2,1)/100))^((1)/91)-1</f>
        <v>6.6871983189997763E-5</v>
      </c>
      <c r="I3802" s="2">
        <f t="shared" si="735"/>
        <v>26.197097741906674</v>
      </c>
      <c r="J3802" t="e">
        <f>VLOOKUP(A3802,'VXX-IV'!A$1:C$4500,3,0)</f>
        <v>#N/A</v>
      </c>
      <c r="K3802" s="10" t="e">
        <f t="shared" si="726"/>
        <v>#N/A</v>
      </c>
      <c r="L3802">
        <f t="shared" si="731"/>
        <v>20.292752316698852</v>
      </c>
      <c r="O3802">
        <f t="shared" si="732"/>
        <v>32.588051678883794</v>
      </c>
      <c r="P3802">
        <f>VLOOKUP(A3802,'UVXY-IV'!A$1:G$5000,4,0)</f>
        <v>32.856260900000002</v>
      </c>
      <c r="Q3802">
        <f t="shared" si="727"/>
        <v>-8.1631084538962284E-3</v>
      </c>
      <c r="R3802">
        <f t="shared" si="733"/>
        <v>54.963135564810429</v>
      </c>
      <c r="S3802">
        <f>VLOOKUP(A3802,'SVXY-IV'!A$1:G$5000,4,0)</f>
        <v>55.15489522</v>
      </c>
      <c r="T3802">
        <f t="shared" si="728"/>
        <v>-3.4767477016262038E-3</v>
      </c>
      <c r="U3802" s="2">
        <f t="shared" si="736"/>
        <v>17.698605874285434</v>
      </c>
      <c r="V3802" t="e">
        <f>VLOOKUP(A3802,'VXZ-IV'!A$1:C$4500,3,0)</f>
        <v>#N/A</v>
      </c>
      <c r="W3802" s="10" t="e">
        <f t="shared" si="729"/>
        <v>#N/A</v>
      </c>
      <c r="X3802">
        <f t="shared" si="734"/>
        <v>75.513057440116128</v>
      </c>
      <c r="AB3802">
        <f t="shared" si="730"/>
        <v>21.325404573855558</v>
      </c>
      <c r="AC3802">
        <f>VLOOKUP(A3802,'VIXY-IV'!A$1:E$2000,4,0)</f>
        <v>21.53762382</v>
      </c>
      <c r="AD3802" s="10">
        <f t="shared" si="738"/>
        <v>-9.853419667743224E-3</v>
      </c>
      <c r="AG3802">
        <f>AG3801*(1-(AG$1+AG$5))^($A3802-$A3801)*(1+2*(E3802/E3801-1))</f>
        <v>4.0758343277163034</v>
      </c>
      <c r="AK3802">
        <f t="shared" si="737"/>
        <v>13.444390627069184</v>
      </c>
    </row>
    <row r="3803" spans="1:37" x14ac:dyDescent="0.25">
      <c r="A3803" s="1">
        <v>43581</v>
      </c>
      <c r="B3803">
        <v>12.73</v>
      </c>
      <c r="C3803">
        <v>14.89</v>
      </c>
      <c r="D3803">
        <v>43.235799999999998</v>
      </c>
      <c r="E3803">
        <v>37.004100000000001</v>
      </c>
      <c r="F3803">
        <v>10832.014121</v>
      </c>
      <c r="G3803">
        <v>9272.7541189999993</v>
      </c>
      <c r="H3803">
        <f>(1/(1-91/360*VLOOKUP($A3803,Tbills!$B$4:$C$974,2,1)/100))^((1)/91)-1</f>
        <v>6.6871983189997763E-5</v>
      </c>
      <c r="I3803" s="2">
        <f t="shared" si="735"/>
        <v>25.353167295624441</v>
      </c>
      <c r="J3803" t="e">
        <f>VLOOKUP(A3803,'VXX-IV'!A$1:C$4500,3,0)</f>
        <v>#N/A</v>
      </c>
      <c r="K3803" s="10" t="e">
        <f t="shared" si="726"/>
        <v>#N/A</v>
      </c>
      <c r="L3803">
        <f t="shared" si="731"/>
        <v>18.983922981214938</v>
      </c>
      <c r="O3803">
        <f t="shared" si="732"/>
        <v>31.010128320376324</v>
      </c>
      <c r="P3803">
        <f>VLOOKUP(A3803,'UVXY-IV'!A$1:G$5000,4,0)</f>
        <v>31.26771158</v>
      </c>
      <c r="Q3803">
        <f t="shared" si="727"/>
        <v>-8.2379952547737556E-3</v>
      </c>
      <c r="R3803">
        <f t="shared" si="733"/>
        <v>55.847133906383874</v>
      </c>
      <c r="S3803">
        <f>VLOOKUP(A3803,'SVXY-IV'!A$1:G$5000,4,0)</f>
        <v>56.045722859999998</v>
      </c>
      <c r="T3803">
        <f t="shared" si="728"/>
        <v>-3.5433382510239309E-3</v>
      </c>
      <c r="U3803" s="2">
        <f t="shared" si="736"/>
        <v>17.522550712012837</v>
      </c>
      <c r="V3803" t="e">
        <f>VLOOKUP(A3803,'VXZ-IV'!A$1:C$4500,3,0)</f>
        <v>#N/A</v>
      </c>
      <c r="W3803" s="10" t="e">
        <f t="shared" si="729"/>
        <v>#N/A</v>
      </c>
      <c r="X3803">
        <f t="shared" si="734"/>
        <v>76.269722247823339</v>
      </c>
      <c r="AB3803">
        <f t="shared" si="730"/>
        <v>20.637394361863461</v>
      </c>
      <c r="AC3803">
        <f>VLOOKUP(A3803,'VIXY-IV'!A$1:E$2000,4,0)</f>
        <v>20.844500440000001</v>
      </c>
      <c r="AD3803" s="10">
        <f t="shared" si="738"/>
        <v>-9.9357659701505563E-3</v>
      </c>
      <c r="AG3803">
        <f>AG3802*(1-(AG$1+AG$5))^($A3803-$A3802)*(1+2*(E3803/E3802-1))</f>
        <v>3.8127425965515656</v>
      </c>
      <c r="AK3803">
        <f t="shared" si="737"/>
        <v>13.877444478243131</v>
      </c>
    </row>
    <row r="3804" spans="1:37" x14ac:dyDescent="0.25">
      <c r="A3804" s="1">
        <v>43584</v>
      </c>
      <c r="B3804">
        <v>13.11</v>
      </c>
      <c r="C3804">
        <v>15.23</v>
      </c>
      <c r="D3804">
        <v>43.8337</v>
      </c>
      <c r="E3804">
        <v>37.508400000000002</v>
      </c>
      <c r="F3804">
        <v>10897.356293000001</v>
      </c>
      <c r="G3804">
        <v>9326.8299499999994</v>
      </c>
      <c r="H3804">
        <f>(1/(1-91/360*VLOOKUP($A3804,Tbills!$B$4:$C$974,2,1)/100))^((1)/91)-1</f>
        <v>6.6871983189997763E-5</v>
      </c>
      <c r="I3804" s="2">
        <f t="shared" si="735"/>
        <v>25.701891423781866</v>
      </c>
      <c r="J3804">
        <f>VLOOKUP(A3804,'VXX-IV'!A$1:C$4500,3,0)</f>
        <v>25.71</v>
      </c>
      <c r="K3804" s="10">
        <f t="shared" si="726"/>
        <v>-3.1538608394143797E-4</v>
      </c>
      <c r="L3804">
        <f t="shared" si="731"/>
        <v>19.502624728951279</v>
      </c>
      <c r="O3804">
        <f t="shared" si="732"/>
        <v>31.640848601743446</v>
      </c>
      <c r="P3804">
        <f>VLOOKUP(A3804,'UVXY-IV'!A$1:G$5000,4,0)</f>
        <v>31.905338560000001</v>
      </c>
      <c r="Q3804">
        <f t="shared" si="727"/>
        <v>-8.2898339335645277E-3</v>
      </c>
      <c r="R3804">
        <f t="shared" si="733"/>
        <v>55.459063563888186</v>
      </c>
      <c r="S3804">
        <f>VLOOKUP(A3804,'SVXY-IV'!A$1:G$5000,4,0)</f>
        <v>55.663334720000002</v>
      </c>
      <c r="T3804">
        <f t="shared" si="728"/>
        <v>-3.6697613813356789E-3</v>
      </c>
      <c r="U3804" s="2">
        <f t="shared" si="736"/>
        <v>17.62696285229767</v>
      </c>
      <c r="V3804">
        <f>VLOOKUP(A3804,'VXZ-IV'!A$1:C$4500,3,0)</f>
        <v>17.63</v>
      </c>
      <c r="W3804" s="10">
        <f t="shared" si="729"/>
        <v>-1.7227156564547652E-4</v>
      </c>
      <c r="X3804">
        <f t="shared" si="734"/>
        <v>75.83173928557882</v>
      </c>
      <c r="AB3804">
        <f t="shared" si="730"/>
        <v>20.918408895239576</v>
      </c>
      <c r="AC3804">
        <f>VLOOKUP(A3804,'VIXY-IV'!A$1:E$2000,4,0)</f>
        <v>21.130163509999999</v>
      </c>
      <c r="AD3804" s="10">
        <f t="shared" si="738"/>
        <v>-1.0021437584248116E-2</v>
      </c>
      <c r="AG3804">
        <f>AG3803*(1-(AG$1+AG$5))^($A3804-$A3803)*(1+2*(E3804/E3803-1))</f>
        <v>3.9162684378040464</v>
      </c>
      <c r="AK3804">
        <f t="shared" si="737"/>
        <v>13.686407092301843</v>
      </c>
    </row>
    <row r="3805" spans="1:37" x14ac:dyDescent="0.25">
      <c r="A3805" s="1">
        <v>43585</v>
      </c>
      <c r="B3805">
        <v>13.12</v>
      </c>
      <c r="C3805">
        <v>15.23</v>
      </c>
      <c r="D3805">
        <v>43.689799999999998</v>
      </c>
      <c r="E3805">
        <v>37.3827</v>
      </c>
      <c r="F3805">
        <v>10916.064490000001</v>
      </c>
      <c r="G3805">
        <v>9342.2182190000003</v>
      </c>
      <c r="H3805">
        <f>(1/(1-91/360*VLOOKUP($A3805,Tbills!$B$4:$C$974,2,1)/100))^((1)/91)-1</f>
        <v>6.6871983189997763E-5</v>
      </c>
      <c r="I3805" s="2">
        <f t="shared" si="735"/>
        <v>25.616891007819259</v>
      </c>
      <c r="J3805">
        <f>VLOOKUP(A3805,'VXX-IV'!A$1:C$4500,3,0)</f>
        <v>25.62</v>
      </c>
      <c r="K3805" s="10">
        <f t="shared" si="726"/>
        <v>-1.2135020221470949E-4</v>
      </c>
      <c r="L3805">
        <f t="shared" si="731"/>
        <v>19.372328134749154</v>
      </c>
      <c r="O3805">
        <f t="shared" si="732"/>
        <v>31.480733149861486</v>
      </c>
      <c r="P3805">
        <f>VLOOKUP(A3805,'UVXY-IV'!A$1:G$5000,4,0)</f>
        <v>31.743755960000001</v>
      </c>
      <c r="Q3805">
        <f t="shared" si="727"/>
        <v>-8.2858125065586874E-3</v>
      </c>
      <c r="R3805">
        <f t="shared" si="733"/>
        <v>55.549480883981438</v>
      </c>
      <c r="S3805">
        <f>VLOOKUP(A3805,'SVXY-IV'!A$1:G$5000,4,0)</f>
        <v>55.754347510000002</v>
      </c>
      <c r="T3805">
        <f t="shared" si="728"/>
        <v>-3.6744511444927186E-3</v>
      </c>
      <c r="U3805" s="2">
        <f t="shared" si="736"/>
        <v>17.656793654511414</v>
      </c>
      <c r="V3805">
        <f>VLOOKUP(A3805,'VXZ-IV'!A$1:C$4500,3,0)</f>
        <v>17.66</v>
      </c>
      <c r="W3805" s="10">
        <f t="shared" si="729"/>
        <v>-1.8155976719058664E-4</v>
      </c>
      <c r="X3805">
        <f t="shared" si="734"/>
        <v>75.708887593754469</v>
      </c>
      <c r="AB3805">
        <f t="shared" si="730"/>
        <v>20.84822755351135</v>
      </c>
      <c r="AC3805">
        <f>VLOOKUP(A3805,'VIXY-IV'!A$1:E$2000,4,0)</f>
        <v>21.059831729999999</v>
      </c>
      <c r="AD3805" s="10">
        <f t="shared" si="738"/>
        <v>-1.0047761976522129E-2</v>
      </c>
      <c r="AG3805">
        <f>AG3804*(1-(AG$1+AG$5))^($A3805-$A3804)*(1+2*(E3805/E3804-1))</f>
        <v>3.8898885655910536</v>
      </c>
      <c r="AK3805">
        <f t="shared" si="737"/>
        <v>13.731634069416945</v>
      </c>
    </row>
    <row r="3806" spans="1:37" x14ac:dyDescent="0.25">
      <c r="A3806" s="1">
        <v>43586</v>
      </c>
      <c r="B3806">
        <v>14.8</v>
      </c>
      <c r="C3806">
        <v>16.190000000000001</v>
      </c>
      <c r="D3806">
        <v>45.759300000000003</v>
      </c>
      <c r="E3806">
        <v>39.1509</v>
      </c>
      <c r="F3806">
        <v>11160.781585999999</v>
      </c>
      <c r="G3806">
        <v>9551.0279869999995</v>
      </c>
      <c r="H3806">
        <f>(1/(1-91/360*VLOOKUP($A3806,Tbills!$B$4:$C$974,2,1)/100))^((1)/91)-1</f>
        <v>6.6871983189997763E-5</v>
      </c>
      <c r="I3806" s="2">
        <f t="shared" si="735"/>
        <v>26.829658593422469</v>
      </c>
      <c r="J3806">
        <f>VLOOKUP(A3806,'VXX-IV'!A$1:C$4500,3,0)</f>
        <v>26.84</v>
      </c>
      <c r="K3806" s="10">
        <f t="shared" si="726"/>
        <v>-3.8529830765765549E-4</v>
      </c>
      <c r="L3806">
        <f t="shared" si="731"/>
        <v>21.205408041094536</v>
      </c>
      <c r="O3806">
        <f t="shared" si="732"/>
        <v>33.713152881449837</v>
      </c>
      <c r="P3806">
        <f>VLOOKUP(A3806,'UVXY-IV'!A$1:G$5000,4,0)</f>
        <v>33.99509218</v>
      </c>
      <c r="Q3806">
        <f t="shared" si="727"/>
        <v>-8.2935294617625388E-3</v>
      </c>
      <c r="R3806">
        <f t="shared" si="733"/>
        <v>54.233285179086145</v>
      </c>
      <c r="S3806">
        <f>VLOOKUP(A3806,'SVXY-IV'!A$1:G$5000,4,0)</f>
        <v>54.433166610000001</v>
      </c>
      <c r="T3806">
        <f t="shared" si="728"/>
        <v>-3.6720522314264148E-3</v>
      </c>
      <c r="U3806" s="2">
        <f t="shared" si="736"/>
        <v>18.052184700331306</v>
      </c>
      <c r="V3806">
        <f>VLOOKUP(A3806,'VXZ-IV'!A$1:C$4500,3,0)</f>
        <v>18.059999999999999</v>
      </c>
      <c r="W3806" s="10">
        <f t="shared" si="729"/>
        <v>-4.3274084544253633E-4</v>
      </c>
      <c r="X3806">
        <f t="shared" si="734"/>
        <v>74.018915305928374</v>
      </c>
      <c r="AB3806">
        <f t="shared" si="730"/>
        <v>21.834265510450276</v>
      </c>
      <c r="AC3806">
        <f>VLOOKUP(A3806,'VIXY-IV'!A$1:E$2000,4,0)</f>
        <v>22.056118349999998</v>
      </c>
      <c r="AD3806" s="10">
        <f t="shared" si="738"/>
        <v>-1.0058562256024639E-2</v>
      </c>
      <c r="AG3806">
        <f>AG3805*(1-(AG$1+AG$5))^($A3806-$A3805)*(1+2*(E3806/E3805-1))</f>
        <v>4.2577281835824543</v>
      </c>
      <c r="AK3806">
        <f t="shared" si="737"/>
        <v>13.081519101450125</v>
      </c>
    </row>
    <row r="3807" spans="1:37" x14ac:dyDescent="0.25">
      <c r="A3807" s="1">
        <v>43587</v>
      </c>
      <c r="B3807">
        <v>14.42</v>
      </c>
      <c r="C3807">
        <v>16.03</v>
      </c>
      <c r="D3807">
        <v>45.555700000000002</v>
      </c>
      <c r="E3807">
        <v>38.9741</v>
      </c>
      <c r="F3807">
        <v>11146.255187000001</v>
      </c>
      <c r="G3807">
        <v>9537.9580779999997</v>
      </c>
      <c r="H3807">
        <f>(1/(1-91/360*VLOOKUP($A3807,Tbills!$B$4:$C$974,2,1)/100))^((1)/91)-1</f>
        <v>6.6452716511511412E-5</v>
      </c>
      <c r="I3807" s="2">
        <f t="shared" si="735"/>
        <v>26.709632256731055</v>
      </c>
      <c r="J3807">
        <f>VLOOKUP(A3807,'VXX-IV'!A$1:C$4500,3,0)</f>
        <v>26.72</v>
      </c>
      <c r="K3807" s="10">
        <f t="shared" si="726"/>
        <v>-3.8801434389756917E-4</v>
      </c>
      <c r="L3807">
        <f t="shared" si="731"/>
        <v>21.014333202095504</v>
      </c>
      <c r="O3807">
        <f t="shared" si="732"/>
        <v>33.48365865053492</v>
      </c>
      <c r="P3807">
        <f>VLOOKUP(A3807,'UVXY-IV'!A$1:G$5000,4,0)</f>
        <v>33.76389975</v>
      </c>
      <c r="Q3807">
        <f t="shared" si="727"/>
        <v>-8.3000216663384752E-3</v>
      </c>
      <c r="R3807">
        <f t="shared" si="733"/>
        <v>54.353282974980743</v>
      </c>
      <c r="S3807">
        <f>VLOOKUP(A3807,'SVXY-IV'!A$1:G$5000,4,0)</f>
        <v>54.553601149999999</v>
      </c>
      <c r="T3807">
        <f t="shared" si="728"/>
        <v>-3.6719514531856623E-3</v>
      </c>
      <c r="U3807" s="2">
        <f t="shared" si="736"/>
        <v>18.028249140266091</v>
      </c>
      <c r="V3807">
        <f>VLOOKUP(A3807,'VXZ-IV'!A$1:C$4500,3,0)</f>
        <v>18.03</v>
      </c>
      <c r="W3807" s="10">
        <f t="shared" si="729"/>
        <v>-9.7108138319978998E-5</v>
      </c>
      <c r="X3807">
        <f t="shared" si="734"/>
        <v>74.122389034162467</v>
      </c>
      <c r="AB3807">
        <f t="shared" si="730"/>
        <v>21.735583133944395</v>
      </c>
      <c r="AC3807">
        <f>VLOOKUP(A3807,'VIXY-IV'!A$1:E$2000,4,0)</f>
        <v>21.95699986</v>
      </c>
      <c r="AD3807" s="10">
        <f t="shared" si="738"/>
        <v>-1.0084106547678662E-2</v>
      </c>
      <c r="AG3807">
        <f>AG3806*(1-(AG$1+AG$5))^($A3807-$A3806)*(1+2*(E3807/E3806-1))</f>
        <v>4.2191313874147456</v>
      </c>
      <c r="AK3807">
        <f t="shared" si="737"/>
        <v>13.139981388249723</v>
      </c>
    </row>
    <row r="3808" spans="1:37" x14ac:dyDescent="0.25">
      <c r="A3808" s="1">
        <v>43588</v>
      </c>
      <c r="B3808">
        <v>12.87</v>
      </c>
      <c r="C3808">
        <v>15.07</v>
      </c>
      <c r="D3808">
        <v>43.273400000000002</v>
      </c>
      <c r="E3808">
        <v>37.018900000000002</v>
      </c>
      <c r="F3808">
        <v>10940.864951</v>
      </c>
      <c r="G3808">
        <v>9361.5711819999997</v>
      </c>
      <c r="H3808">
        <f>(1/(1-91/360*VLOOKUP($A3808,Tbills!$B$4:$C$974,2,1)/100))^((1)/91)-1</f>
        <v>6.6452716511511412E-5</v>
      </c>
      <c r="I3808" s="2">
        <f t="shared" si="735"/>
        <v>25.370884819530783</v>
      </c>
      <c r="J3808">
        <f>VLOOKUP(A3808,'VXX-IV'!A$1:C$4500,3,0)</f>
        <v>25.38</v>
      </c>
      <c r="K3808" s="10">
        <f t="shared" si="726"/>
        <v>-3.5914816663573657E-4</v>
      </c>
      <c r="L3808">
        <f t="shared" si="731"/>
        <v>18.906297539091764</v>
      </c>
      <c r="M3808">
        <v>18.89</v>
      </c>
      <c r="N3808">
        <f t="shared" ref="N3808:N3811" si="739">L3808/M3808-1</f>
        <v>8.6276014249664357E-4</v>
      </c>
      <c r="O3808">
        <f t="shared" si="732"/>
        <v>30.962970772823539</v>
      </c>
      <c r="P3808">
        <f>VLOOKUP(A3808,'UVXY-IV'!A$1:G$5000,4,0)</f>
        <v>31.227789649999998</v>
      </c>
      <c r="Q3808">
        <f t="shared" si="727"/>
        <v>-8.480231234568314E-3</v>
      </c>
      <c r="R3808">
        <f t="shared" si="733"/>
        <v>55.714125315508738</v>
      </c>
      <c r="S3808">
        <f>VLOOKUP(A3808,'SVXY-IV'!A$1:G$5000,4,0)</f>
        <v>55.926693409999999</v>
      </c>
      <c r="T3808">
        <f t="shared" si="728"/>
        <v>-3.8008342980858645E-3</v>
      </c>
      <c r="U3808" s="2">
        <f t="shared" si="736"/>
        <v>17.695614025584</v>
      </c>
      <c r="V3808">
        <f>VLOOKUP(A3808,'VXZ-IV'!A$1:C$4500,3,0)</f>
        <v>17.7</v>
      </c>
      <c r="W3808" s="10">
        <f t="shared" si="729"/>
        <v>-2.4779516474571217E-4</v>
      </c>
      <c r="X3808">
        <f t="shared" si="734"/>
        <v>75.495370056352726</v>
      </c>
      <c r="Y3808">
        <v>75.58</v>
      </c>
      <c r="AA3808" s="10">
        <f t="shared" ref="AA3808:AA3811" si="740">X3808/Y3808-1</f>
        <v>-1.1197399265318042E-3</v>
      </c>
      <c r="AB3808">
        <f t="shared" si="730"/>
        <v>20.64510398820342</v>
      </c>
      <c r="AC3808">
        <f>VLOOKUP(A3808,'VIXY-IV'!A$1:E$2000,4,0)</f>
        <v>20.85885669</v>
      </c>
      <c r="AD3808" s="10">
        <f t="shared" si="738"/>
        <v>-1.0247575165471812E-2</v>
      </c>
      <c r="AG3808">
        <f>AG3807*(1-(AG$1+AG$5))^($A3808-$A3807)*(1+2*(E3808/E3807-1))</f>
        <v>3.7956841058269752</v>
      </c>
      <c r="AK3808">
        <f t="shared" si="737"/>
        <v>13.798527523097871</v>
      </c>
    </row>
    <row r="3809" spans="1:37" x14ac:dyDescent="0.25">
      <c r="A3809" s="1">
        <v>43591</v>
      </c>
      <c r="B3809">
        <v>15.44</v>
      </c>
      <c r="C3809">
        <v>16.399999999999999</v>
      </c>
      <c r="D3809">
        <v>46.181399999999996</v>
      </c>
      <c r="E3809">
        <v>39.499200000000002</v>
      </c>
      <c r="F3809">
        <v>11093.875838</v>
      </c>
      <c r="G3809">
        <v>9490.6327249999995</v>
      </c>
      <c r="H3809">
        <f>(1/(1-91/360*VLOOKUP($A3809,Tbills!$B$4:$C$974,2,1)/100))^((1)/91)-1</f>
        <v>6.6452716511511412E-5</v>
      </c>
      <c r="I3809" s="2">
        <f t="shared" si="735"/>
        <v>27.073843847375436</v>
      </c>
      <c r="J3809">
        <f>VLOOKUP(A3809,'VXX-IV'!A$1:C$4500,3,0)</f>
        <v>27.08</v>
      </c>
      <c r="K3809" s="10">
        <f t="shared" si="726"/>
        <v>-2.2733207623937268E-4</v>
      </c>
      <c r="L3809">
        <f t="shared" si="731"/>
        <v>21.441142468902697</v>
      </c>
      <c r="M3809">
        <v>21.59</v>
      </c>
      <c r="N3809">
        <f t="shared" si="739"/>
        <v>-6.8947443769015182E-3</v>
      </c>
      <c r="O3809">
        <f t="shared" si="732"/>
        <v>34.071346910693194</v>
      </c>
      <c r="P3809">
        <f>VLOOKUP(A3809,'UVXY-IV'!A$1:G$5000,4,0)</f>
        <v>34.36360723</v>
      </c>
      <c r="Q3809">
        <f t="shared" si="727"/>
        <v>-8.5049371374393834E-3</v>
      </c>
      <c r="R3809">
        <f t="shared" si="733"/>
        <v>53.840374457857564</v>
      </c>
      <c r="S3809">
        <f>VLOOKUP(A3809,'SVXY-IV'!A$1:G$5000,4,0)</f>
        <v>54.049202059999999</v>
      </c>
      <c r="T3809">
        <f t="shared" si="728"/>
        <v>-3.8636574488299935E-3</v>
      </c>
      <c r="U3809" s="2">
        <f t="shared" si="736"/>
        <v>17.941779345593268</v>
      </c>
      <c r="V3809">
        <f>VLOOKUP(A3809,'VXZ-IV'!A$1:C$4500,3,0)</f>
        <v>17.95</v>
      </c>
      <c r="W3809" s="10">
        <f t="shared" si="729"/>
        <v>-4.5797517586243508E-4</v>
      </c>
      <c r="X3809">
        <f t="shared" si="734"/>
        <v>74.461149236592689</v>
      </c>
      <c r="Y3809">
        <v>74.349999999999994</v>
      </c>
      <c r="AA3809" s="10">
        <f t="shared" si="740"/>
        <v>1.494946020076604E-3</v>
      </c>
      <c r="AB3809">
        <f t="shared" si="730"/>
        <v>22.028095800063024</v>
      </c>
      <c r="AC3809">
        <f>VLOOKUP(A3809,'VIXY-IV'!A$1:E$2000,4,0)</f>
        <v>22.258152039999999</v>
      </c>
      <c r="AD3809" s="10">
        <f t="shared" si="738"/>
        <v>-1.0335819412300773E-2</v>
      </c>
      <c r="AG3809">
        <f>AG3808*(1-(AG$1+AG$5))^($A3809-$A3808)*(1+2*(E3809/E3808-1))</f>
        <v>4.3038775531179896</v>
      </c>
      <c r="AK3809">
        <f t="shared" si="737"/>
        <v>12.872214866619386</v>
      </c>
    </row>
    <row r="3810" spans="1:37" x14ac:dyDescent="0.25">
      <c r="A3810" s="1">
        <v>43592</v>
      </c>
      <c r="B3810">
        <v>19.32</v>
      </c>
      <c r="C3810">
        <v>18.78</v>
      </c>
      <c r="D3810">
        <v>51.495899999999999</v>
      </c>
      <c r="E3810">
        <v>44.042099999999998</v>
      </c>
      <c r="F3810">
        <v>11546.813630000001</v>
      </c>
      <c r="G3810">
        <v>9877.4843849999997</v>
      </c>
      <c r="H3810">
        <f>(1/(1-91/360*VLOOKUP($A3810,Tbills!$B$4:$C$974,2,1)/100))^((1)/91)-1</f>
        <v>6.6452716511511412E-5</v>
      </c>
      <c r="I3810" s="2">
        <f t="shared" si="735"/>
        <v>30.188733126639153</v>
      </c>
      <c r="J3810">
        <f>VLOOKUP(A3810,'VXX-IV'!A$1:C$4500,3,0)</f>
        <v>30.2</v>
      </c>
      <c r="K3810" s="10">
        <f t="shared" si="726"/>
        <v>-3.730752768491552E-4</v>
      </c>
      <c r="L3810">
        <f t="shared" si="731"/>
        <v>26.373699732626321</v>
      </c>
      <c r="M3810">
        <v>26.46</v>
      </c>
      <c r="N3810">
        <f t="shared" si="739"/>
        <v>-3.2615369377807513E-3</v>
      </c>
      <c r="O3810">
        <f t="shared" si="732"/>
        <v>39.947944602823931</v>
      </c>
      <c r="P3810">
        <f>VLOOKUP(A3810,'UVXY-IV'!A$1:G$5000,4,0)</f>
        <v>40.312880560000004</v>
      </c>
      <c r="Q3810">
        <f t="shared" si="727"/>
        <v>-9.0525894480032454E-3</v>
      </c>
      <c r="R3810">
        <f t="shared" si="733"/>
        <v>50.741923693379206</v>
      </c>
      <c r="S3810">
        <f>VLOOKUP(A3810,'SVXY-IV'!A$1:G$5000,4,0)</f>
        <v>50.964260250000002</v>
      </c>
      <c r="T3810">
        <f t="shared" si="728"/>
        <v>-4.3625975444389065E-3</v>
      </c>
      <c r="U3810" s="2">
        <f t="shared" si="736"/>
        <v>18.6738461622903</v>
      </c>
      <c r="V3810">
        <f>VLOOKUP(A3810,'VXZ-IV'!A$1:C$4500,3,0)</f>
        <v>18.68</v>
      </c>
      <c r="W3810" s="10">
        <f t="shared" si="729"/>
        <v>-3.2943456690048833E-4</v>
      </c>
      <c r="X3810">
        <f t="shared" si="734"/>
        <v>71.428111778797117</v>
      </c>
      <c r="Y3810">
        <v>71.599999999999994</v>
      </c>
      <c r="AA3810" s="10">
        <f t="shared" si="740"/>
        <v>-2.4006734804871144E-3</v>
      </c>
      <c r="AB3810">
        <f t="shared" si="730"/>
        <v>24.561508671316702</v>
      </c>
      <c r="AC3810">
        <f>VLOOKUP(A3810,'VIXY-IV'!A$1:E$2000,4,0)</f>
        <v>24.82252312</v>
      </c>
      <c r="AD3810" s="10">
        <f t="shared" si="738"/>
        <v>-1.0515226329792182E-2</v>
      </c>
      <c r="AG3810">
        <f>AG3809*(1-(AG$1+AG$5))^($A3810-$A3809)*(1+2*(E3810/E3809-1))</f>
        <v>5.2936982116994074</v>
      </c>
      <c r="AK3810">
        <f t="shared" si="737"/>
        <v>11.391219246663809</v>
      </c>
    </row>
    <row r="3811" spans="1:37" x14ac:dyDescent="0.25">
      <c r="A3811" s="1">
        <v>43593</v>
      </c>
      <c r="B3811">
        <v>19.399999999999999</v>
      </c>
      <c r="C3811">
        <v>18.75</v>
      </c>
      <c r="D3811">
        <v>52.198999999999998</v>
      </c>
      <c r="E3811">
        <v>44.640500000000003</v>
      </c>
      <c r="F3811">
        <v>11455.122240999999</v>
      </c>
      <c r="G3811">
        <v>9798.3938660000003</v>
      </c>
      <c r="H3811">
        <f>(1/(1-91/360*VLOOKUP($A3811,Tbills!$B$4:$C$974,2,1)/100))^((1)/91)-1</f>
        <v>6.6452716511511412E-5</v>
      </c>
      <c r="I3811" s="2">
        <f t="shared" si="735"/>
        <v>30.600169262647153</v>
      </c>
      <c r="J3811">
        <f>VLOOKUP(A3811,'VXX-IV'!A$1:C$4500,3,0)</f>
        <v>30.61</v>
      </c>
      <c r="K3811" s="10">
        <f t="shared" si="726"/>
        <v>-3.2116097199763605E-4</v>
      </c>
      <c r="L3811">
        <f t="shared" si="731"/>
        <v>27.090954229647313</v>
      </c>
      <c r="M3811">
        <v>26.99</v>
      </c>
      <c r="N3811">
        <f t="shared" si="739"/>
        <v>3.7404308872661662E-3</v>
      </c>
      <c r="O3811">
        <f t="shared" si="732"/>
        <v>40.760730043467468</v>
      </c>
      <c r="P3811">
        <f>VLOOKUP(A3811,'UVXY-IV'!A$1:G$5000,4,0)</f>
        <v>41.137338319999998</v>
      </c>
      <c r="Q3811">
        <f t="shared" si="727"/>
        <v>-9.1549014086171887E-3</v>
      </c>
      <c r="R3811">
        <f t="shared" si="733"/>
        <v>50.394930212113543</v>
      </c>
      <c r="S3811">
        <f>VLOOKUP(A3811,'SVXY-IV'!A$1:G$5000,4,0)</f>
        <v>50.617853889999999</v>
      </c>
      <c r="T3811">
        <f t="shared" si="728"/>
        <v>-4.4040523403244825E-3</v>
      </c>
      <c r="U3811" s="2">
        <f t="shared" si="736"/>
        <v>18.525108435647649</v>
      </c>
      <c r="V3811">
        <f>VLOOKUP(A3811,'VXZ-IV'!A$1:C$4500,3,0)</f>
        <v>18.53</v>
      </c>
      <c r="W3811" s="10">
        <f t="shared" si="729"/>
        <v>-2.6398080692668913E-4</v>
      </c>
      <c r="X3811">
        <f t="shared" si="734"/>
        <v>72.002169111270462</v>
      </c>
      <c r="Y3811">
        <v>72.12</v>
      </c>
      <c r="AA3811" s="10">
        <f t="shared" si="740"/>
        <v>-1.6338170927556739E-3</v>
      </c>
      <c r="AB3811">
        <f t="shared" si="730"/>
        <v>24.89513209916614</v>
      </c>
      <c r="AC3811">
        <f>VLOOKUP(A3811,'VIXY-IV'!A$1:E$2000,4,0)</f>
        <v>25.161521090000001</v>
      </c>
      <c r="AD3811" s="10">
        <f t="shared" si="738"/>
        <v>-1.0587157663521807E-2</v>
      </c>
      <c r="AG3811">
        <f>AG3810*(1-(AG$1+AG$5))^($A3811-$A3810)*(1+2*(E3811/E3810-1))</f>
        <v>5.4373659258930163</v>
      </c>
      <c r="AK3811">
        <f t="shared" si="737"/>
        <v>11.235923412688496</v>
      </c>
    </row>
    <row r="3812" spans="1:37" x14ac:dyDescent="0.25">
      <c r="A3812" s="1">
        <v>43594</v>
      </c>
      <c r="B3812">
        <v>19.100000000000001</v>
      </c>
      <c r="C3812">
        <v>18.440000000000001</v>
      </c>
      <c r="D3812">
        <v>51.8947</v>
      </c>
      <c r="E3812">
        <v>44.377299999999998</v>
      </c>
      <c r="F3812">
        <v>11463.287468</v>
      </c>
      <c r="G3812">
        <v>9804.7284139999992</v>
      </c>
      <c r="H3812">
        <f>(1/(1-91/360*VLOOKUP($A3812,Tbills!$B$4:$C$974,2,1)/100))^((1)/91)-1</f>
        <v>6.6312964545511832E-5</v>
      </c>
      <c r="I3812" s="2">
        <f t="shared" si="735"/>
        <v>30.421040308531797</v>
      </c>
      <c r="J3812">
        <f>VLOOKUP(A3812,'VXX-IV'!A$1:C$4500,3,0)</f>
        <v>30.43</v>
      </c>
      <c r="K3812" s="10">
        <f t="shared" ref="K3812:K3863" si="741">I3812/J3812-1</f>
        <v>-2.9443613106150401E-4</v>
      </c>
      <c r="L3812">
        <f t="shared" ref="L3812:L3863" si="742">L3811*(1-L$1+H3812)^($A3812-$A3811)*(1+2*(E3812/E3811-1))</f>
        <v>26.772063247300494</v>
      </c>
      <c r="N3812" t="e">
        <f t="shared" ref="N3812:N3863" si="743">L3812/M3812-1</f>
        <v>#DIV/0!</v>
      </c>
      <c r="O3812">
        <f t="shared" ref="O3812:O3863" si="744">O3811*(1-(O$1+O$5))^($A3812-$A3811)*(1+1.5*(E3812/E3811-1))</f>
        <v>40.398881245545113</v>
      </c>
      <c r="P3812">
        <f>VLOOKUP(A3812,'UVXY-IV'!A$1:G$5000,4,0)</f>
        <v>40.774564730000002</v>
      </c>
      <c r="Q3812">
        <f t="shared" ref="Q3812:Q3863" si="745">O3812/P3812-1</f>
        <v>-9.2136724681816107E-3</v>
      </c>
      <c r="R3812">
        <f t="shared" ref="R3812:R3863" si="746">R3811*(1-IF($A3812&lt;=R3807,R$1,R$1+IF(AND(WEEKDAY($A3812)&lt;&gt;1,WEEKDAY($A3812)&lt;&gt;7),S$1,0)))^($A3812-$A3811)*(1-0.5*(E3812/E3811-1))</f>
        <v>50.541209404480448</v>
      </c>
      <c r="S3812">
        <f>VLOOKUP(A3812,'SVXY-IV'!A$1:G$5000,4,0)</f>
        <v>50.766882969999997</v>
      </c>
      <c r="T3812">
        <f t="shared" ref="T3812:T3863" si="747">R3812/S3812-1</f>
        <v>-4.4452909518377659E-3</v>
      </c>
      <c r="U3812" s="2">
        <f t="shared" si="736"/>
        <v>18.537861128498239</v>
      </c>
      <c r="V3812">
        <f>VLOOKUP(A3812,'VXZ-IV'!A$1:C$4500,3,0)</f>
        <v>18.54</v>
      </c>
      <c r="W3812" s="10">
        <f t="shared" ref="W3812:W3863" si="748">U3812/V3812-1</f>
        <v>-1.1536523741961791E-4</v>
      </c>
      <c r="X3812">
        <f t="shared" ref="X3812:X3863" si="749">X3811*(1-X$1+H3812)^($A3812-$A3811)*(2-G3812/G3811)</f>
        <v>71.957730762214069</v>
      </c>
      <c r="AA3812" s="10" t="e">
        <f t="shared" ref="AA3812:AA3863" si="750">X3812/Y3812-1</f>
        <v>#DIV/0!</v>
      </c>
      <c r="AB3812">
        <f t="shared" ref="AB3812:AB3863" si="751">AB3811*$E3812/$E3811*(1-(AB$1+AB$5+IF(AND(WEEKDAY(A3812)&lt;&gt;1,WEEKDAY(A3812)&lt;&gt;7),IF(A3812&lt;AC$2,AC$1,AC$3),0)))^($A3812-$A3811)</f>
        <v>24.748257386601512</v>
      </c>
      <c r="AC3812">
        <f>VLOOKUP(A3812,'VIXY-IV'!A$1:E$2000,4,0)</f>
        <v>25.014106640000001</v>
      </c>
      <c r="AD3812" s="10">
        <f t="shared" ref="AD3812:AD3863" si="752">AB3812/AC3812-1</f>
        <v>-1.0627973136301039E-2</v>
      </c>
      <c r="AG3812">
        <f>AG3811*(1-(AG$1+AG$5))^($A3812-$A3811)*(1+2*(E3812/E3811-1))</f>
        <v>5.3730675302970914</v>
      </c>
      <c r="AK3812">
        <f t="shared" ref="AK3812:AK3863" si="753">AK3811*(1-IF($A3812&lt;=AK3807,AK$1,AK$1+IF(AND(WEEKDAY($A3812)&lt;&gt;1,WEEKDAY($A3812)&lt;&gt;7),AL$1,0)))^($A3812-$A3811)*(2-$E3812/$E3811)</f>
        <v>11.301643917017659</v>
      </c>
    </row>
    <row r="3813" spans="1:37" x14ac:dyDescent="0.25">
      <c r="A3813" s="1">
        <v>43595</v>
      </c>
      <c r="B3813">
        <v>16.04</v>
      </c>
      <c r="C3813">
        <v>16.899999999999999</v>
      </c>
      <c r="D3813">
        <v>48.082700000000003</v>
      </c>
      <c r="E3813">
        <v>41.114600000000003</v>
      </c>
      <c r="F3813">
        <v>11174.990438000001</v>
      </c>
      <c r="G3813">
        <v>9557.4987700000001</v>
      </c>
      <c r="H3813">
        <f>(1/(1-91/360*VLOOKUP($A3813,Tbills!$B$4:$C$974,2,1)/100))^((1)/91)-1</f>
        <v>6.6312964545511832E-5</v>
      </c>
      <c r="I3813" s="2">
        <f t="shared" si="735"/>
        <v>28.185731652354296</v>
      </c>
      <c r="J3813">
        <f>VLOOKUP(A3813,'VXX-IV'!A$1:C$4500,3,0)</f>
        <v>28.19</v>
      </c>
      <c r="K3813" s="10">
        <f t="shared" si="741"/>
        <v>-1.5141353833647564E-4</v>
      </c>
      <c r="L3813">
        <f t="shared" si="742"/>
        <v>22.835883449324601</v>
      </c>
      <c r="N3813" t="e">
        <f t="shared" si="743"/>
        <v>#DIV/0!</v>
      </c>
      <c r="O3813">
        <f t="shared" si="744"/>
        <v>35.94237089585436</v>
      </c>
      <c r="P3813">
        <f>VLOOKUP(A3813,'UVXY-IV'!A$1:G$5000,4,0)</f>
        <v>36.283507559999997</v>
      </c>
      <c r="Q3813">
        <f t="shared" si="745"/>
        <v>-9.4019759137541348E-3</v>
      </c>
      <c r="R3813">
        <f t="shared" si="746"/>
        <v>52.396781604169327</v>
      </c>
      <c r="S3813">
        <f>VLOOKUP(A3813,'SVXY-IV'!A$1:G$5000,4,0)</f>
        <v>52.638765020000001</v>
      </c>
      <c r="T3813">
        <f t="shared" si="747"/>
        <v>-4.5970572398257303E-3</v>
      </c>
      <c r="U3813" s="2">
        <f t="shared" si="736"/>
        <v>18.071200789592531</v>
      </c>
      <c r="V3813">
        <f>VLOOKUP(A3813,'VXZ-IV'!A$1:C$4500,3,0)</f>
        <v>18.07</v>
      </c>
      <c r="W3813" s="10">
        <f t="shared" si="748"/>
        <v>6.6452108053782766E-5</v>
      </c>
      <c r="X3813">
        <f t="shared" si="749"/>
        <v>73.774333512917977</v>
      </c>
      <c r="AA3813" s="10" t="e">
        <f t="shared" si="750"/>
        <v>#DIV/0!</v>
      </c>
      <c r="AB3813">
        <f t="shared" si="751"/>
        <v>22.928634009816573</v>
      </c>
      <c r="AC3813">
        <f>VLOOKUP(A3813,'VIXY-IV'!A$1:E$2000,4,0)</f>
        <v>23.17726519</v>
      </c>
      <c r="AD3813" s="10">
        <f t="shared" si="752"/>
        <v>-1.0727373490583392E-2</v>
      </c>
      <c r="AG3813">
        <f>AG3812*(1-(AG$1+AG$5))^($A3813-$A3812)*(1+2*(E3813/E3812-1))</f>
        <v>4.5828376488699387</v>
      </c>
      <c r="AK3813">
        <f t="shared" si="753"/>
        <v>12.131996303557376</v>
      </c>
    </row>
    <row r="3814" spans="1:37" x14ac:dyDescent="0.25">
      <c r="A3814" s="1">
        <v>43598</v>
      </c>
      <c r="B3814">
        <v>20.55</v>
      </c>
      <c r="C3814">
        <v>19.79</v>
      </c>
      <c r="D3814">
        <v>55.366700000000002</v>
      </c>
      <c r="E3814">
        <v>47.334899999999998</v>
      </c>
      <c r="F3814">
        <v>11867.862440999999</v>
      </c>
      <c r="G3814">
        <v>10148.197561000001</v>
      </c>
      <c r="H3814">
        <f>(1/(1-91/360*VLOOKUP($A3814,Tbills!$B$4:$C$974,2,1)/100))^((1)/91)-1</f>
        <v>6.6312964545511832E-5</v>
      </c>
      <c r="I3814" s="2">
        <f t="shared" si="735"/>
        <v>32.453185783850131</v>
      </c>
      <c r="J3814">
        <f>VLOOKUP(A3814,'VXX-IV'!A$1:C$4500,3,0)</f>
        <v>32.46</v>
      </c>
      <c r="K3814" s="10">
        <f t="shared" si="741"/>
        <v>-2.0992656037799318E-4</v>
      </c>
      <c r="L3814">
        <f t="shared" si="742"/>
        <v>29.747528835391325</v>
      </c>
      <c r="N3814" t="e">
        <f t="shared" si="743"/>
        <v>#DIV/0!</v>
      </c>
      <c r="O3814">
        <f t="shared" si="744"/>
        <v>44.094589384112901</v>
      </c>
      <c r="P3814">
        <f>VLOOKUP(A3814,'UVXY-IV'!A$1:G$5000,4,0)</f>
        <v>44.516295079999999</v>
      </c>
      <c r="Q3814">
        <f t="shared" si="745"/>
        <v>-9.4730636305032645E-3</v>
      </c>
      <c r="R3814">
        <f t="shared" si="746"/>
        <v>48.42661303665701</v>
      </c>
      <c r="S3814">
        <f>VLOOKUP(A3814,'SVXY-IV'!A$1:G$5000,4,0)</f>
        <v>48.653354520000001</v>
      </c>
      <c r="T3814">
        <f t="shared" si="747"/>
        <v>-4.6603463539144352E-3</v>
      </c>
      <c r="U3814" s="2">
        <f t="shared" si="736"/>
        <v>19.190247930295637</v>
      </c>
      <c r="V3814">
        <f>VLOOKUP(A3814,'VXZ-IV'!A$1:C$4500,3,0)</f>
        <v>19.190000000000001</v>
      </c>
      <c r="W3814" s="10">
        <f t="shared" si="748"/>
        <v>1.2919765275398731E-5</v>
      </c>
      <c r="X3814">
        <f t="shared" si="749"/>
        <v>69.220819203600698</v>
      </c>
      <c r="AA3814" s="10" t="e">
        <f t="shared" si="750"/>
        <v>#DIV/0!</v>
      </c>
      <c r="AB3814">
        <f t="shared" si="751"/>
        <v>26.397248967100968</v>
      </c>
      <c r="AC3814">
        <f>VLOOKUP(A3814,'VIXY-IV'!A$1:E$2000,4,0)</f>
        <v>26.686505360000002</v>
      </c>
      <c r="AD3814" s="10">
        <f t="shared" si="752"/>
        <v>-1.0839051010875234E-2</v>
      </c>
      <c r="AG3814">
        <f>AG3813*(1-(AG$1+AG$5))^($A3814-$A3813)*(1+2*(E3814/E3813-1))</f>
        <v>5.9689252781391691</v>
      </c>
      <c r="AK3814">
        <f t="shared" si="753"/>
        <v>10.295086662656228</v>
      </c>
    </row>
    <row r="3815" spans="1:37" x14ac:dyDescent="0.25">
      <c r="A3815" s="1">
        <v>43599</v>
      </c>
      <c r="B3815">
        <v>18.059999999999999</v>
      </c>
      <c r="C3815">
        <v>18.29</v>
      </c>
      <c r="D3815">
        <v>52.401000000000003</v>
      </c>
      <c r="E3815">
        <v>44.796300000000002</v>
      </c>
      <c r="F3815">
        <v>11451.139697000001</v>
      </c>
      <c r="G3815">
        <v>9791.1910650000009</v>
      </c>
      <c r="H3815">
        <f>(1/(1-91/360*VLOOKUP($A3815,Tbills!$B$4:$C$974,2,1)/100))^((1)/91)-1</f>
        <v>6.6312964545511832E-5</v>
      </c>
      <c r="I3815" s="2">
        <f t="shared" si="735"/>
        <v>30.714092082012957</v>
      </c>
      <c r="J3815">
        <f>VLOOKUP(A3815,'VXX-IV'!A$1:C$4500,3,0)</f>
        <v>30.72</v>
      </c>
      <c r="K3815" s="10">
        <f t="shared" si="741"/>
        <v>-1.9231503864070021E-4</v>
      </c>
      <c r="L3815">
        <f t="shared" si="742"/>
        <v>26.557332595778028</v>
      </c>
      <c r="N3815" t="e">
        <f t="shared" si="743"/>
        <v>#DIV/0!</v>
      </c>
      <c r="O3815">
        <f t="shared" si="744"/>
        <v>40.54599279108001</v>
      </c>
      <c r="P3815">
        <f>VLOOKUP(A3815,'UVXY-IV'!A$1:G$5000,4,0)</f>
        <v>40.93584517</v>
      </c>
      <c r="Q3815">
        <f t="shared" si="745"/>
        <v>-9.5234965175629016E-3</v>
      </c>
      <c r="R3815">
        <f t="shared" si="746"/>
        <v>49.722939808817564</v>
      </c>
      <c r="S3815">
        <f>VLOOKUP(A3815,'SVXY-IV'!A$1:G$5000,4,0)</f>
        <v>49.955345719999997</v>
      </c>
      <c r="T3815">
        <f t="shared" si="747"/>
        <v>-4.6522731017630825E-3</v>
      </c>
      <c r="U3815" s="2">
        <f t="shared" si="736"/>
        <v>18.515958764228472</v>
      </c>
      <c r="V3815">
        <f>VLOOKUP(A3815,'VXZ-IV'!A$1:C$4500,3,0)</f>
        <v>18.52</v>
      </c>
      <c r="W3815" s="10">
        <f t="shared" si="748"/>
        <v>-2.1820927492044451E-4</v>
      </c>
      <c r="X3815">
        <f t="shared" si="749"/>
        <v>71.658060663878985</v>
      </c>
      <c r="AA3815" s="10" t="e">
        <f t="shared" si="750"/>
        <v>#DIV/0!</v>
      </c>
      <c r="AB3815">
        <f t="shared" si="751"/>
        <v>24.98145404944573</v>
      </c>
      <c r="AC3815">
        <f>VLOOKUP(A3815,'VIXY-IV'!A$1:E$2000,4,0)</f>
        <v>25.25599437</v>
      </c>
      <c r="AD3815" s="10">
        <f t="shared" si="752"/>
        <v>-1.0870303363718636E-2</v>
      </c>
      <c r="AG3815">
        <f>AG3814*(1-(AG$1+AG$5))^($A3815-$A3814)*(1+2*(E3815/E3814-1))</f>
        <v>5.3285113904885355</v>
      </c>
      <c r="AK3815">
        <f t="shared" si="753"/>
        <v>10.846713322876527</v>
      </c>
    </row>
    <row r="3816" spans="1:37" x14ac:dyDescent="0.25">
      <c r="A3816" s="1">
        <v>43600</v>
      </c>
      <c r="B3816">
        <v>16.440000000000001</v>
      </c>
      <c r="C3816">
        <v>17.489999999999998</v>
      </c>
      <c r="D3816">
        <v>50.074399999999997</v>
      </c>
      <c r="E3816">
        <v>42.804400000000001</v>
      </c>
      <c r="F3816">
        <v>11318.097728999999</v>
      </c>
      <c r="G3816">
        <v>9676.7909500000005</v>
      </c>
      <c r="H3816">
        <f>(1/(1-91/360*VLOOKUP($A3816,Tbills!$B$4:$C$974,2,1)/100))^((1)/91)-1</f>
        <v>6.6312964545511832E-5</v>
      </c>
      <c r="I3816" s="2">
        <f t="shared" si="735"/>
        <v>29.349673305549484</v>
      </c>
      <c r="J3816">
        <f>VLOOKUP(A3816,'VXX-IV'!A$1:C$4500,3,0)</f>
        <v>29.36</v>
      </c>
      <c r="K3816" s="10">
        <f t="shared" si="741"/>
        <v>-3.5172665022187299E-4</v>
      </c>
      <c r="L3816">
        <f t="shared" si="742"/>
        <v>24.196061155922457</v>
      </c>
      <c r="N3816" t="e">
        <f t="shared" si="743"/>
        <v>#DIV/0!</v>
      </c>
      <c r="O3816">
        <f t="shared" si="744"/>
        <v>37.840357073331688</v>
      </c>
      <c r="P3816">
        <f>VLOOKUP(A3816,'UVXY-IV'!A$1:G$5000,4,0)</f>
        <v>38.206403129999998</v>
      </c>
      <c r="Q3816">
        <f t="shared" si="745"/>
        <v>-9.5807515672913235E-3</v>
      </c>
      <c r="R3816">
        <f t="shared" si="746"/>
        <v>50.826125393411829</v>
      </c>
      <c r="S3816">
        <f>VLOOKUP(A3816,'SVXY-IV'!A$1:G$5000,4,0)</f>
        <v>51.065831510000002</v>
      </c>
      <c r="T3816">
        <f t="shared" si="747"/>
        <v>-4.6940607741055018E-3</v>
      </c>
      <c r="U3816" s="2">
        <f t="shared" si="736"/>
        <v>18.300389868003421</v>
      </c>
      <c r="V3816">
        <f>VLOOKUP(A3816,'VXZ-IV'!A$1:C$4500,3,0)</f>
        <v>18.3</v>
      </c>
      <c r="W3816" s="10">
        <f t="shared" si="748"/>
        <v>2.1304262481924852E-5</v>
      </c>
      <c r="X3816">
        <f t="shared" si="749"/>
        <v>72.497438309028837</v>
      </c>
      <c r="AA3816" s="10" t="e">
        <f t="shared" si="750"/>
        <v>#DIV/0!</v>
      </c>
      <c r="AB3816">
        <f t="shared" si="751"/>
        <v>23.87054563587434</v>
      </c>
      <c r="AC3816">
        <f>VLOOKUP(A3816,'VIXY-IV'!A$1:E$2000,4,0)</f>
        <v>24.133860129999999</v>
      </c>
      <c r="AD3816" s="10">
        <f t="shared" si="752"/>
        <v>-1.0910583417127806E-2</v>
      </c>
      <c r="AG3816">
        <f>AG3815*(1-(AG$1+AG$5))^($A3816-$A3815)*(1+2*(E3816/E3815-1))</f>
        <v>4.8544755412290836</v>
      </c>
      <c r="AK3816">
        <f t="shared" si="753"/>
        <v>11.328492652100836</v>
      </c>
    </row>
    <row r="3817" spans="1:37" x14ac:dyDescent="0.25">
      <c r="A3817" s="1">
        <v>43601</v>
      </c>
      <c r="B3817">
        <v>15.29</v>
      </c>
      <c r="C3817">
        <v>16.739999999999998</v>
      </c>
      <c r="D3817">
        <v>48.051600000000001</v>
      </c>
      <c r="E3817">
        <v>41.072400000000002</v>
      </c>
      <c r="F3817">
        <v>11234.432134999999</v>
      </c>
      <c r="G3817">
        <v>9604.6219280000005</v>
      </c>
      <c r="H3817">
        <f>(1/(1-91/360*VLOOKUP($A3817,Tbills!$B$4:$C$974,2,1)/100))^((1)/91)-1</f>
        <v>6.6312964545511832E-5</v>
      </c>
      <c r="I3817" s="2">
        <f t="shared" si="735"/>
        <v>28.163380364061219</v>
      </c>
      <c r="J3817">
        <f>VLOOKUP(A3817,'VXX-IV'!A$1:C$4500,3,0)</f>
        <v>28.17</v>
      </c>
      <c r="K3817" s="10">
        <f t="shared" si="741"/>
        <v>-2.3498885121697732E-4</v>
      </c>
      <c r="L3817">
        <f t="shared" si="742"/>
        <v>22.238433809348241</v>
      </c>
      <c r="N3817" t="e">
        <f t="shared" si="743"/>
        <v>#DIV/0!</v>
      </c>
      <c r="O3817">
        <f t="shared" si="744"/>
        <v>35.542450372171942</v>
      </c>
      <c r="P3817">
        <f>VLOOKUP(A3817,'UVXY-IV'!A$1:G$5000,4,0)</f>
        <v>35.888485350000003</v>
      </c>
      <c r="Q3817">
        <f t="shared" si="745"/>
        <v>-9.641949902688296E-3</v>
      </c>
      <c r="R3817">
        <f t="shared" si="746"/>
        <v>51.852073348152132</v>
      </c>
      <c r="S3817">
        <f>VLOOKUP(A3817,'SVXY-IV'!A$1:G$5000,4,0)</f>
        <v>52.097772069999998</v>
      </c>
      <c r="T3817">
        <f t="shared" si="747"/>
        <v>-4.7161080423504531E-3</v>
      </c>
      <c r="U3817" s="2">
        <f t="shared" si="736"/>
        <v>18.164666873610617</v>
      </c>
      <c r="V3817">
        <f>VLOOKUP(A3817,'VXZ-IV'!A$1:C$4500,3,0)</f>
        <v>18.170000000000002</v>
      </c>
      <c r="W3817" s="10">
        <f t="shared" si="748"/>
        <v>-2.9351273469369055E-4</v>
      </c>
      <c r="X3817">
        <f t="shared" si="749"/>
        <v>73.040262535443631</v>
      </c>
      <c r="AA3817" s="10" t="e">
        <f t="shared" si="750"/>
        <v>#DIV/0!</v>
      </c>
      <c r="AB3817">
        <f t="shared" si="751"/>
        <v>22.904582360916557</v>
      </c>
      <c r="AC3817">
        <f>VLOOKUP(A3817,'VIXY-IV'!A$1:E$2000,4,0)</f>
        <v>23.158208550000001</v>
      </c>
      <c r="AD3817" s="10">
        <f t="shared" si="752"/>
        <v>-1.0951891573817152E-2</v>
      </c>
      <c r="AG3817">
        <f>AG3816*(1-(AG$1+AG$5))^($A3817-$A3816)*(1+2*(E3817/E3816-1))</f>
        <v>4.4614706413022516</v>
      </c>
      <c r="AK3817">
        <f t="shared" si="753"/>
        <v>11.786329944595447</v>
      </c>
    </row>
    <row r="3818" spans="1:37" x14ac:dyDescent="0.25">
      <c r="A3818" s="1">
        <v>43602</v>
      </c>
      <c r="B3818">
        <v>15.96</v>
      </c>
      <c r="C3818">
        <v>17.059999999999999</v>
      </c>
      <c r="D3818">
        <v>48.740400000000001</v>
      </c>
      <c r="E3818">
        <v>41.658499999999997</v>
      </c>
      <c r="F3818">
        <v>11251.325708</v>
      </c>
      <c r="G3818">
        <v>9618.4398710000005</v>
      </c>
      <c r="H3818">
        <f>(1/(1-91/360*VLOOKUP($A3818,Tbills!$B$4:$C$974,2,1)/100))^((1)/91)-1</f>
        <v>6.6312964545511832E-5</v>
      </c>
      <c r="I3818" s="2">
        <f t="shared" si="735"/>
        <v>28.566394316055582</v>
      </c>
      <c r="J3818">
        <f>VLOOKUP(A3818,'VXX-IV'!A$1:C$4500,3,0)</f>
        <v>28.58</v>
      </c>
      <c r="K3818" s="10">
        <f t="shared" si="741"/>
        <v>-4.7605612121814911E-4</v>
      </c>
      <c r="L3818">
        <f t="shared" si="742"/>
        <v>22.873598095271394</v>
      </c>
      <c r="N3818" t="e">
        <f t="shared" si="743"/>
        <v>#DIV/0!</v>
      </c>
      <c r="O3818">
        <f t="shared" si="744"/>
        <v>36.302009066951307</v>
      </c>
      <c r="P3818">
        <f>VLOOKUP(A3818,'UVXY-IV'!A$1:G$5000,4,0)</f>
        <v>36.656866890000003</v>
      </c>
      <c r="Q3818">
        <f t="shared" si="745"/>
        <v>-9.680527910733705E-3</v>
      </c>
      <c r="R3818">
        <f t="shared" si="746"/>
        <v>51.479783518416326</v>
      </c>
      <c r="S3818">
        <f>VLOOKUP(A3818,'SVXY-IV'!A$1:G$5000,4,0)</f>
        <v>51.72451384</v>
      </c>
      <c r="T3818">
        <f t="shared" si="747"/>
        <v>-4.7314184980201679E-3</v>
      </c>
      <c r="U3818" s="2">
        <f t="shared" si="736"/>
        <v>18.191538075750898</v>
      </c>
      <c r="V3818">
        <f>VLOOKUP(A3818,'VXZ-IV'!A$1:C$4500,3,0)</f>
        <v>18.2</v>
      </c>
      <c r="W3818" s="10">
        <f t="shared" si="748"/>
        <v>-4.6494089280768591E-4</v>
      </c>
      <c r="X3818">
        <f t="shared" si="749"/>
        <v>72.937320178207671</v>
      </c>
      <c r="AA3818" s="10" t="e">
        <f t="shared" si="750"/>
        <v>#DIV/0!</v>
      </c>
      <c r="AB3818">
        <f t="shared" si="751"/>
        <v>23.231341480024653</v>
      </c>
      <c r="AC3818">
        <f>VLOOKUP(A3818,'VIXY-IV'!A$1:E$2000,4,0)</f>
        <v>23.489768269999999</v>
      </c>
      <c r="AD3818" s="10">
        <f t="shared" si="752"/>
        <v>-1.1001674729392508E-2</v>
      </c>
      <c r="AG3818">
        <f>AG3817*(1-(AG$1+AG$5))^($A3818-$A3817)*(1+2*(E3818/E3817-1))</f>
        <v>4.5886456932198234</v>
      </c>
      <c r="AK3818">
        <f t="shared" si="753"/>
        <v>11.61759880080545</v>
      </c>
    </row>
    <row r="3819" spans="1:37" x14ac:dyDescent="0.25">
      <c r="A3819" s="1">
        <v>43605</v>
      </c>
      <c r="B3819">
        <v>16.309999999999999</v>
      </c>
      <c r="C3819">
        <v>17.29</v>
      </c>
      <c r="D3819">
        <v>49.205800000000004</v>
      </c>
      <c r="E3819">
        <v>42.048099999999998</v>
      </c>
      <c r="F3819">
        <v>11382.816349999999</v>
      </c>
      <c r="G3819">
        <v>9728.9701829999995</v>
      </c>
      <c r="H3819">
        <f>(1/(1-91/360*VLOOKUP($A3819,Tbills!$B$4:$C$974,2,1)/100))^((1)/91)-1</f>
        <v>6.6312964545511832E-5</v>
      </c>
      <c r="I3819" s="2">
        <f t="shared" si="735"/>
        <v>28.837052321681728</v>
      </c>
      <c r="J3819">
        <f>VLOOKUP(A3819,'VXX-IV'!A$1:C$4500,3,0)</f>
        <v>28.85</v>
      </c>
      <c r="K3819" s="10">
        <f t="shared" si="741"/>
        <v>-4.4879300929889787E-4</v>
      </c>
      <c r="L3819">
        <f t="shared" si="742"/>
        <v>23.302912070182959</v>
      </c>
      <c r="N3819" t="e">
        <f t="shared" si="743"/>
        <v>#DIV/0!</v>
      </c>
      <c r="O3819">
        <f t="shared" si="744"/>
        <v>36.807544997405394</v>
      </c>
      <c r="P3819">
        <f>VLOOKUP(A3819,'UVXY-IV'!A$1:G$5000,4,0)</f>
        <v>37.172399050000003</v>
      </c>
      <c r="Q3819">
        <f t="shared" si="745"/>
        <v>-9.8151871259062329E-3</v>
      </c>
      <c r="R3819">
        <f t="shared" si="746"/>
        <v>51.232109507883628</v>
      </c>
      <c r="S3819">
        <f>VLOOKUP(A3819,'SVXY-IV'!A$1:G$5000,4,0)</f>
        <v>51.483934910000002</v>
      </c>
      <c r="T3819">
        <f t="shared" si="747"/>
        <v>-4.8913394548530942E-3</v>
      </c>
      <c r="U3819" s="2">
        <f t="shared" si="736"/>
        <v>18.402790515748091</v>
      </c>
      <c r="V3819">
        <f>VLOOKUP(A3819,'VXZ-IV'!A$1:C$4500,3,0)</f>
        <v>18.41</v>
      </c>
      <c r="W3819" s="10">
        <f t="shared" si="748"/>
        <v>-3.9160696642637216E-4</v>
      </c>
      <c r="X3819">
        <f t="shared" si="749"/>
        <v>72.105504355311396</v>
      </c>
      <c r="AA3819" s="10" t="e">
        <f t="shared" si="750"/>
        <v>#DIV/0!</v>
      </c>
      <c r="AB3819">
        <f t="shared" si="751"/>
        <v>23.448341398948266</v>
      </c>
      <c r="AC3819">
        <f>VLOOKUP(A3819,'VIXY-IV'!A$1:E$2000,4,0)</f>
        <v>23.712475439999999</v>
      </c>
      <c r="AD3819" s="10">
        <f t="shared" si="752"/>
        <v>-1.1139032772857216E-2</v>
      </c>
      <c r="AG3819">
        <f>AG3818*(1-(AG$1+AG$5))^($A3819-$A3818)*(1+2*(E3819/E3818-1))</f>
        <v>4.674001306748071</v>
      </c>
      <c r="AK3819">
        <f t="shared" si="753"/>
        <v>11.507340284751923</v>
      </c>
    </row>
    <row r="3820" spans="1:37" x14ac:dyDescent="0.25">
      <c r="A3820" s="1">
        <v>43606</v>
      </c>
      <c r="B3820">
        <v>14.95</v>
      </c>
      <c r="C3820">
        <v>16.420000000000002</v>
      </c>
      <c r="D3820">
        <v>46.6</v>
      </c>
      <c r="E3820">
        <v>39.818600000000004</v>
      </c>
      <c r="F3820">
        <v>11171.641535000001</v>
      </c>
      <c r="G3820">
        <v>9547.8447180000003</v>
      </c>
      <c r="H3820">
        <f>(1/(1-91/360*VLOOKUP($A3820,Tbills!$B$4:$C$974,2,1)/100))^((1)/91)-1</f>
        <v>6.6312964545511832E-5</v>
      </c>
      <c r="I3820" s="2">
        <f t="shared" si="735"/>
        <v>27.309257676907375</v>
      </c>
      <c r="J3820">
        <f>VLOOKUP(A3820,'VXX-IV'!A$1:C$4500,3,0)</f>
        <v>27.32</v>
      </c>
      <c r="K3820" s="10">
        <f t="shared" si="741"/>
        <v>-3.9320362710926204E-4</v>
      </c>
      <c r="L3820">
        <f t="shared" si="742"/>
        <v>20.832189347263178</v>
      </c>
      <c r="N3820" t="e">
        <f t="shared" si="743"/>
        <v>#DIV/0!</v>
      </c>
      <c r="O3820">
        <f t="shared" si="744"/>
        <v>33.87895513927198</v>
      </c>
      <c r="P3820">
        <f>VLOOKUP(A3820,'UVXY-IV'!A$1:G$5000,4,0)</f>
        <v>34.216208950000002</v>
      </c>
      <c r="Q3820">
        <f t="shared" si="745"/>
        <v>-9.8565510638788378E-3</v>
      </c>
      <c r="R3820">
        <f t="shared" si="746"/>
        <v>52.587962212731028</v>
      </c>
      <c r="S3820">
        <f>VLOOKUP(A3820,'SVXY-IV'!A$1:G$5000,4,0)</f>
        <v>52.848279089999998</v>
      </c>
      <c r="T3820">
        <f t="shared" si="747"/>
        <v>-4.9257399058473261E-3</v>
      </c>
      <c r="U3820" s="2">
        <f t="shared" si="736"/>
        <v>18.060940242116981</v>
      </c>
      <c r="V3820">
        <f>VLOOKUP(A3820,'VXZ-IV'!A$1:C$4500,3,0)</f>
        <v>18.059999999999999</v>
      </c>
      <c r="W3820" s="10">
        <f t="shared" si="748"/>
        <v>5.2062132723351695E-5</v>
      </c>
      <c r="X3820">
        <f t="shared" si="749"/>
        <v>73.450055606345032</v>
      </c>
      <c r="AA3820" s="10" t="e">
        <f t="shared" si="750"/>
        <v>#DIV/0!</v>
      </c>
      <c r="AB3820">
        <f t="shared" si="751"/>
        <v>22.204965492852534</v>
      </c>
      <c r="AC3820">
        <f>VLOOKUP(A3820,'VIXY-IV'!A$1:E$2000,4,0)</f>
        <v>22.45595947</v>
      </c>
      <c r="AD3820" s="10">
        <f t="shared" si="752"/>
        <v>-1.1177165575257719E-2</v>
      </c>
      <c r="AG3820">
        <f>AG3819*(1-(AG$1+AG$5))^($A3820-$A3819)*(1+2*(E3820/E3819-1))</f>
        <v>4.1782050070400887</v>
      </c>
      <c r="AK3820">
        <f t="shared" si="753"/>
        <v>12.11692512252063</v>
      </c>
    </row>
    <row r="3821" spans="1:37" x14ac:dyDescent="0.25">
      <c r="A3821" s="1">
        <v>43607</v>
      </c>
      <c r="B3821">
        <v>14.75</v>
      </c>
      <c r="C3821">
        <v>16.420000000000002</v>
      </c>
      <c r="D3821">
        <v>46.459899999999998</v>
      </c>
      <c r="E3821">
        <v>39.696300000000001</v>
      </c>
      <c r="F3821">
        <v>11188.527869</v>
      </c>
      <c r="G3821">
        <v>9561.655487</v>
      </c>
      <c r="H3821">
        <f>(1/(1-91/360*VLOOKUP($A3821,Tbills!$B$4:$C$974,2,1)/100))^((1)/91)-1</f>
        <v>6.6312964545511832E-5</v>
      </c>
      <c r="I3821" s="2">
        <f t="shared" si="735"/>
        <v>27.226490198214695</v>
      </c>
      <c r="J3821">
        <f>VLOOKUP(A3821,'VXX-IV'!A$1:C$4500,3,0)</f>
        <v>27.23</v>
      </c>
      <c r="K3821" s="10">
        <f t="shared" si="741"/>
        <v>-1.2889466710630515E-4</v>
      </c>
      <c r="L3821">
        <f t="shared" si="742"/>
        <v>20.704657183200656</v>
      </c>
      <c r="N3821" t="e">
        <f t="shared" si="743"/>
        <v>#DIV/0!</v>
      </c>
      <c r="O3821">
        <f t="shared" si="744"/>
        <v>33.721733520341402</v>
      </c>
      <c r="P3821">
        <f>VLOOKUP(A3821,'UVXY-IV'!A$1:G$5000,4,0)</f>
        <v>34.058446529999998</v>
      </c>
      <c r="Q3821">
        <f t="shared" si="745"/>
        <v>-9.886329059723975E-3</v>
      </c>
      <c r="R3821">
        <f t="shared" si="746"/>
        <v>52.666341392147189</v>
      </c>
      <c r="S3821">
        <f>VLOOKUP(A3821,'SVXY-IV'!A$1:G$5000,4,0)</f>
        <v>52.927047440000003</v>
      </c>
      <c r="T3821">
        <f t="shared" si="747"/>
        <v>-4.9257621662791573E-3</v>
      </c>
      <c r="U3821" s="2">
        <f t="shared" si="736"/>
        <v>18.087798940724312</v>
      </c>
      <c r="V3821">
        <f>VLOOKUP(A3821,'VXZ-IV'!A$1:C$4500,3,0)</f>
        <v>18.09</v>
      </c>
      <c r="W3821" s="10">
        <f t="shared" si="748"/>
        <v>-1.2167270733487445E-4</v>
      </c>
      <c r="X3821">
        <f t="shared" si="749"/>
        <v>73.34596247938056</v>
      </c>
      <c r="AA3821" s="10" t="e">
        <f t="shared" si="750"/>
        <v>#DIV/0!</v>
      </c>
      <c r="AB3821">
        <f t="shared" si="751"/>
        <v>22.136681127522593</v>
      </c>
      <c r="AC3821">
        <f>VLOOKUP(A3821,'VIXY-IV'!A$1:E$2000,4,0)</f>
        <v>22.388000080000001</v>
      </c>
      <c r="AD3821" s="10">
        <f t="shared" si="752"/>
        <v>-1.1225609772170797E-2</v>
      </c>
      <c r="AG3821">
        <f>AG3820*(1-(AG$1+AG$5))^($A3821-$A3820)*(1+2*(E3821/E3820-1))</f>
        <v>4.1523989526981406</v>
      </c>
      <c r="AK3821">
        <f t="shared" si="753"/>
        <v>12.153575313589052</v>
      </c>
    </row>
    <row r="3822" spans="1:37" x14ac:dyDescent="0.25">
      <c r="A3822" s="1">
        <v>43608</v>
      </c>
      <c r="B3822">
        <v>16.920000000000002</v>
      </c>
      <c r="C3822">
        <v>17.690000000000001</v>
      </c>
      <c r="D3822">
        <v>49.5535</v>
      </c>
      <c r="E3822">
        <v>42.3369</v>
      </c>
      <c r="F3822">
        <v>11478.169379000001</v>
      </c>
      <c r="G3822">
        <v>9808.5595200000007</v>
      </c>
      <c r="H3822">
        <f>(1/(1-91/360*VLOOKUP($A3822,Tbills!$B$4:$C$974,2,1)/100))^((1)/91)-1</f>
        <v>6.6312964545511832E-5</v>
      </c>
      <c r="I3822" s="2">
        <f t="shared" si="735"/>
        <v>29.038697554644166</v>
      </c>
      <c r="J3822">
        <f>VLOOKUP(A3822,'VXX-IV'!A$1:C$4500,3,0)</f>
        <v>29.05</v>
      </c>
      <c r="K3822" s="10">
        <f t="shared" si="741"/>
        <v>-3.8906868694787988E-4</v>
      </c>
      <c r="L3822">
        <f t="shared" si="742"/>
        <v>23.459702155372497</v>
      </c>
      <c r="N3822" t="e">
        <f t="shared" si="743"/>
        <v>#DIV/0!</v>
      </c>
      <c r="O3822">
        <f t="shared" si="744"/>
        <v>37.085241033549671</v>
      </c>
      <c r="P3822">
        <f>VLOOKUP(A3822,'UVXY-IV'!A$1:G$5000,4,0)</f>
        <v>37.455744989999999</v>
      </c>
      <c r="Q3822">
        <f t="shared" si="745"/>
        <v>-9.8917791262527199E-3</v>
      </c>
      <c r="R3822">
        <f t="shared" si="746"/>
        <v>50.912355846953261</v>
      </c>
      <c r="S3822">
        <f>VLOOKUP(A3822,'SVXY-IV'!A$1:G$5000,4,0)</f>
        <v>51.166762820000002</v>
      </c>
      <c r="T3822">
        <f t="shared" si="747"/>
        <v>-4.9721139080406429E-3</v>
      </c>
      <c r="U3822" s="2">
        <f t="shared" si="736"/>
        <v>18.555591939972171</v>
      </c>
      <c r="V3822">
        <f>VLOOKUP(A3822,'VXZ-IV'!A$1:C$4500,3,0)</f>
        <v>18.559999999999999</v>
      </c>
      <c r="W3822" s="10">
        <f t="shared" si="748"/>
        <v>-2.3750323425797415E-4</v>
      </c>
      <c r="X3822">
        <f t="shared" si="749"/>
        <v>71.45409574082025</v>
      </c>
      <c r="AA3822" s="10" t="e">
        <f t="shared" si="750"/>
        <v>#DIV/0!</v>
      </c>
      <c r="AB3822">
        <f t="shared" si="751"/>
        <v>23.609125401754959</v>
      </c>
      <c r="AC3822">
        <f>VLOOKUP(A3822,'VIXY-IV'!A$1:E$2000,4,0)</f>
        <v>23.87827622</v>
      </c>
      <c r="AD3822" s="10">
        <f t="shared" si="752"/>
        <v>-1.1271785943225088E-2</v>
      </c>
      <c r="AG3822">
        <f>AG3821*(1-(AG$1+AG$5))^($A3822-$A3821)*(1+2*(E3822/E3821-1))</f>
        <v>4.7046760072441804</v>
      </c>
      <c r="AK3822">
        <f t="shared" si="753"/>
        <v>11.344590430641933</v>
      </c>
    </row>
    <row r="3823" spans="1:37" x14ac:dyDescent="0.25">
      <c r="A3823" s="1">
        <v>43609</v>
      </c>
      <c r="B3823">
        <v>15.85</v>
      </c>
      <c r="C3823">
        <v>17.09</v>
      </c>
      <c r="D3823">
        <v>47.933799999999998</v>
      </c>
      <c r="E3823">
        <v>40.950400000000002</v>
      </c>
      <c r="F3823">
        <v>11425.591154</v>
      </c>
      <c r="G3823">
        <v>9762.998055</v>
      </c>
      <c r="H3823">
        <f>(1/(1-91/360*VLOOKUP($A3823,Tbills!$B$4:$C$974,2,1)/100))^((1)/91)-1</f>
        <v>6.6312964545511832E-5</v>
      </c>
      <c r="I3823" s="2">
        <f t="shared" si="735"/>
        <v>28.088857104119366</v>
      </c>
      <c r="J3823">
        <f>VLOOKUP(A3823,'VXX-IV'!A$1:C$4500,3,0)</f>
        <v>28.1</v>
      </c>
      <c r="K3823" s="10">
        <f t="shared" si="741"/>
        <v>-3.9654433738911532E-4</v>
      </c>
      <c r="L3823">
        <f t="shared" si="742"/>
        <v>21.923591504610151</v>
      </c>
      <c r="N3823" t="e">
        <f t="shared" si="743"/>
        <v>#DIV/0!</v>
      </c>
      <c r="O3823">
        <f t="shared" si="744"/>
        <v>35.262284220973967</v>
      </c>
      <c r="P3823">
        <f>VLOOKUP(A3823,'UVXY-IV'!A$1:G$5000,4,0)</f>
        <v>35.616616200000003</v>
      </c>
      <c r="Q3823">
        <f t="shared" si="745"/>
        <v>-9.9485020428761173E-3</v>
      </c>
      <c r="R3823">
        <f t="shared" si="746"/>
        <v>51.743686342325788</v>
      </c>
      <c r="S3823">
        <f>VLOOKUP(A3823,'SVXY-IV'!A$1:G$5000,4,0)</f>
        <v>52.003516400000002</v>
      </c>
      <c r="T3823">
        <f t="shared" si="747"/>
        <v>-4.9963940068140644E-3</v>
      </c>
      <c r="U3823" s="2">
        <f t="shared" si="736"/>
        <v>18.470143678966078</v>
      </c>
      <c r="V3823">
        <f>VLOOKUP(A3823,'VXZ-IV'!A$1:C$4500,3,0)</f>
        <v>18.47</v>
      </c>
      <c r="W3823" s="10">
        <f t="shared" si="748"/>
        <v>7.7790452668313748E-6</v>
      </c>
      <c r="X3823">
        <f t="shared" si="749"/>
        <v>71.7881104028653</v>
      </c>
      <c r="AA3823" s="10" t="e">
        <f t="shared" si="750"/>
        <v>#DIV/0!</v>
      </c>
      <c r="AB3823">
        <f t="shared" si="751"/>
        <v>22.835859186323162</v>
      </c>
      <c r="AC3823">
        <f>VLOOKUP(A3823,'VIXY-IV'!A$1:E$2000,4,0)</f>
        <v>23.09759137</v>
      </c>
      <c r="AD3823" s="10">
        <f t="shared" si="752"/>
        <v>-1.1331579102087042E-2</v>
      </c>
      <c r="AG3823">
        <f>AG3822*(1-(AG$1+AG$5))^($A3823-$A3822)*(1+2*(E3823/E3822-1))</f>
        <v>4.3963790116265109</v>
      </c>
      <c r="AK3823">
        <f t="shared" si="753"/>
        <v>11.71557111513644</v>
      </c>
    </row>
    <row r="3824" spans="1:37" x14ac:dyDescent="0.25">
      <c r="A3824" s="1">
        <v>43613</v>
      </c>
      <c r="B3824">
        <v>17.5</v>
      </c>
      <c r="C3824">
        <v>17.899999999999999</v>
      </c>
      <c r="D3824">
        <v>49.686100000000003</v>
      </c>
      <c r="E3824">
        <v>42.436799999999998</v>
      </c>
      <c r="F3824">
        <v>11555.332420999999</v>
      </c>
      <c r="G3824">
        <v>9871.3465359999991</v>
      </c>
      <c r="H3824">
        <f>(1/(1-91/360*VLOOKUP($A3824,Tbills!$B$4:$C$974,2,1)/100))^((1)/91)-1</f>
        <v>6.6312964545511832E-5</v>
      </c>
      <c r="I3824" s="2">
        <f t="shared" si="735"/>
        <v>29.112852447172905</v>
      </c>
      <c r="J3824">
        <f>VLOOKUP(A3824,'VXX-IV'!A$1:C$4500,3,0)</f>
        <v>29.12</v>
      </c>
      <c r="K3824" s="10">
        <f t="shared" si="741"/>
        <v>-2.4545167675471546E-4</v>
      </c>
      <c r="L3824">
        <f t="shared" si="742"/>
        <v>23.517123132450777</v>
      </c>
      <c r="N3824" t="e">
        <f t="shared" si="743"/>
        <v>#DIV/0!</v>
      </c>
      <c r="O3824">
        <f t="shared" si="744"/>
        <v>37.177175350443278</v>
      </c>
      <c r="P3824">
        <f>VLOOKUP(A3824,'UVXY-IV'!A$1:G$5000,4,0)</f>
        <v>37.557370319999997</v>
      </c>
      <c r="Q3824">
        <f t="shared" si="745"/>
        <v>-1.0123045525215035E-2</v>
      </c>
      <c r="R3824">
        <f t="shared" si="746"/>
        <v>50.795415347907692</v>
      </c>
      <c r="S3824">
        <f>VLOOKUP(A3824,'SVXY-IV'!A$1:G$5000,4,0)</f>
        <v>51.061845380000001</v>
      </c>
      <c r="T3824">
        <f t="shared" si="747"/>
        <v>-5.2177908986552612E-3</v>
      </c>
      <c r="U3824" s="2">
        <f t="shared" si="736"/>
        <v>18.678056247282413</v>
      </c>
      <c r="V3824">
        <f>VLOOKUP(A3824,'VXZ-IV'!A$1:C$4500,3,0)</f>
        <v>18.68</v>
      </c>
      <c r="W3824" s="10">
        <f t="shared" si="748"/>
        <v>-1.0405528466739256E-4</v>
      </c>
      <c r="X3824">
        <f t="shared" si="749"/>
        <v>70.999743434071902</v>
      </c>
      <c r="AA3824" s="10" t="e">
        <f t="shared" si="750"/>
        <v>#DIV/0!</v>
      </c>
      <c r="AB3824">
        <f t="shared" si="751"/>
        <v>23.664388787739313</v>
      </c>
      <c r="AC3824">
        <f>VLOOKUP(A3824,'VIXY-IV'!A$1:E$2000,4,0)</f>
        <v>23.939939429999999</v>
      </c>
      <c r="AD3824" s="10">
        <f t="shared" si="752"/>
        <v>-1.1510081011958828E-2</v>
      </c>
      <c r="AG3824">
        <f>AG3823*(1-(AG$1+AG$5))^($A3824-$A3823)*(1+2*(E3824/E3823-1))</f>
        <v>4.7148991630900401</v>
      </c>
      <c r="AK3824">
        <f t="shared" si="753"/>
        <v>11.288221099558644</v>
      </c>
    </row>
    <row r="3825" spans="1:37" x14ac:dyDescent="0.25">
      <c r="A3825" s="1">
        <v>43614</v>
      </c>
      <c r="B3825">
        <v>17.899999999999999</v>
      </c>
      <c r="C3825">
        <v>18.239999999999998</v>
      </c>
      <c r="D3825">
        <v>50.7684</v>
      </c>
      <c r="E3825">
        <v>43.358400000000003</v>
      </c>
      <c r="F3825">
        <v>11672.438269</v>
      </c>
      <c r="G3825">
        <v>9970.7509829999999</v>
      </c>
      <c r="H3825">
        <f>(1/(1-91/360*VLOOKUP($A3825,Tbills!$B$4:$C$974,2,1)/100))^((1)/91)-1</f>
        <v>6.6312964545511832E-5</v>
      </c>
      <c r="I3825" s="2">
        <f t="shared" si="735"/>
        <v>29.746285157407492</v>
      </c>
      <c r="J3825">
        <f>VLOOKUP(A3825,'VXX-IV'!A$1:C$4500,3,0)</f>
        <v>29.76</v>
      </c>
      <c r="K3825" s="10">
        <f t="shared" si="741"/>
        <v>-4.6084820539349369E-4</v>
      </c>
      <c r="L3825">
        <f t="shared" si="742"/>
        <v>24.53908382195911</v>
      </c>
      <c r="N3825" t="e">
        <f t="shared" si="743"/>
        <v>#DIV/0!</v>
      </c>
      <c r="O3825">
        <f t="shared" si="744"/>
        <v>38.386946813878183</v>
      </c>
      <c r="P3825">
        <f>VLOOKUP(A3825,'UVXY-IV'!A$1:G$5000,4,0)</f>
        <v>38.781845680000004</v>
      </c>
      <c r="Q3825">
        <f t="shared" si="745"/>
        <v>-1.0182570199991137E-2</v>
      </c>
      <c r="R3825">
        <f t="shared" si="746"/>
        <v>50.241582024255344</v>
      </c>
      <c r="S3825">
        <f>VLOOKUP(A3825,'SVXY-IV'!A$1:G$5000,4,0)</f>
        <v>50.5056765</v>
      </c>
      <c r="T3825">
        <f t="shared" si="747"/>
        <v>-5.229005807785958E-3</v>
      </c>
      <c r="U3825" s="2">
        <f t="shared" si="736"/>
        <v>18.866886258381118</v>
      </c>
      <c r="V3825">
        <f>VLOOKUP(A3825,'VXZ-IV'!A$1:C$4500,3,0)</f>
        <v>18.87</v>
      </c>
      <c r="W3825" s="10">
        <f t="shared" si="748"/>
        <v>-1.6501015468373126E-4</v>
      </c>
      <c r="X3825">
        <f t="shared" si="749"/>
        <v>70.28683732639773</v>
      </c>
      <c r="AA3825" s="10" t="e">
        <f t="shared" si="750"/>
        <v>#DIV/0!</v>
      </c>
      <c r="AB3825">
        <f t="shared" si="751"/>
        <v>24.178217244404284</v>
      </c>
      <c r="AC3825">
        <f>VLOOKUP(A3825,'VIXY-IV'!A$1:E$2000,4,0)</f>
        <v>24.46114025</v>
      </c>
      <c r="AD3825" s="10">
        <f t="shared" si="752"/>
        <v>-1.1566223107514984E-2</v>
      </c>
      <c r="AG3825">
        <f>AG3824*(1-(AG$1+AG$5))^($A3825-$A3824)*(1+2*(E3825/E3824-1))</f>
        <v>4.9195203098573339</v>
      </c>
      <c r="AK3825">
        <f t="shared" si="753"/>
        <v>11.042560463118518</v>
      </c>
    </row>
    <row r="3826" spans="1:37" x14ac:dyDescent="0.25">
      <c r="A3826" s="1">
        <v>43615</v>
      </c>
      <c r="B3826">
        <v>17.3</v>
      </c>
      <c r="C3826">
        <v>17.96</v>
      </c>
      <c r="D3826">
        <v>49.887999999999998</v>
      </c>
      <c r="E3826">
        <v>42.603700000000003</v>
      </c>
      <c r="F3826">
        <v>11566.722797</v>
      </c>
      <c r="G3826">
        <v>9879.8057439999993</v>
      </c>
      <c r="H3826">
        <f>(1/(1-91/360*VLOOKUP($A3826,Tbills!$B$4:$C$974,2,1)/100))^((1)/91)-1</f>
        <v>6.6312964545511832E-5</v>
      </c>
      <c r="I3826" s="2">
        <f t="shared" si="735"/>
        <v>29.229727333336029</v>
      </c>
      <c r="J3826">
        <f>VLOOKUP(A3826,'VXX-IV'!A$1:C$4500,3,0)</f>
        <v>29.24</v>
      </c>
      <c r="K3826" s="10">
        <f t="shared" si="741"/>
        <v>-3.5132238932866766E-4</v>
      </c>
      <c r="L3826">
        <f t="shared" si="742"/>
        <v>23.685324986715095</v>
      </c>
      <c r="N3826" t="e">
        <f t="shared" si="743"/>
        <v>#DIV/0!</v>
      </c>
      <c r="O3826">
        <f t="shared" si="744"/>
        <v>37.383437306605238</v>
      </c>
      <c r="P3826">
        <f>VLOOKUP(A3826,'UVXY-IV'!A$1:G$5000,4,0)</f>
        <v>37.768984379999999</v>
      </c>
      <c r="Q3826">
        <f t="shared" si="745"/>
        <v>-1.0208033912580405E-2</v>
      </c>
      <c r="R3826">
        <f t="shared" si="746"/>
        <v>50.676545689167121</v>
      </c>
      <c r="S3826">
        <f>VLOOKUP(A3826,'SVXY-IV'!A$1:G$5000,4,0)</f>
        <v>50.944045729999999</v>
      </c>
      <c r="T3826">
        <f t="shared" si="747"/>
        <v>-5.2508597815456026E-3</v>
      </c>
      <c r="U3826" s="2">
        <f t="shared" si="736"/>
        <v>18.695555905901568</v>
      </c>
      <c r="V3826">
        <f>VLOOKUP(A3826,'VXZ-IV'!A$1:C$4500,3,0)</f>
        <v>18.7</v>
      </c>
      <c r="W3826" s="10">
        <f t="shared" si="748"/>
        <v>-2.3765209082526884E-4</v>
      </c>
      <c r="X3826">
        <f t="shared" si="749"/>
        <v>70.930017883937197</v>
      </c>
      <c r="AA3826" s="10" t="e">
        <f t="shared" si="750"/>
        <v>#DIV/0!</v>
      </c>
      <c r="AB3826">
        <f t="shared" si="751"/>
        <v>23.757279640654801</v>
      </c>
      <c r="AC3826">
        <f>VLOOKUP(A3826,'VIXY-IV'!A$1:E$2000,4,0)</f>
        <v>24.036441570000001</v>
      </c>
      <c r="AD3826" s="10">
        <f t="shared" si="752"/>
        <v>-1.1614112202599225E-2</v>
      </c>
      <c r="AG3826">
        <f>AG3825*(1-(AG$1+AG$5))^($A3826-$A3825)*(1+2*(E3826/E3825-1))</f>
        <v>4.7481011216779052</v>
      </c>
      <c r="AK3826">
        <f t="shared" si="753"/>
        <v>11.234244947033645</v>
      </c>
    </row>
    <row r="3827" spans="1:37" x14ac:dyDescent="0.25">
      <c r="A3827" s="1">
        <v>43616</v>
      </c>
      <c r="B3827">
        <v>18.71</v>
      </c>
      <c r="C3827">
        <v>18.829999999999998</v>
      </c>
      <c r="D3827">
        <v>51.843499999999999</v>
      </c>
      <c r="E3827">
        <v>44.270899999999997</v>
      </c>
      <c r="F3827">
        <v>11803.757168</v>
      </c>
      <c r="G3827">
        <v>10081.637413</v>
      </c>
      <c r="H3827">
        <f>(1/(1-91/360*VLOOKUP($A3827,Tbills!$B$4:$C$974,2,1)/100))^((1)/91)-1</f>
        <v>6.6312964545511832E-5</v>
      </c>
      <c r="I3827" s="2">
        <f t="shared" si="735"/>
        <v>30.374727767291073</v>
      </c>
      <c r="J3827">
        <f>VLOOKUP(A3827,'VXX-IV'!A$1:C$4500,3,0)</f>
        <v>30.38</v>
      </c>
      <c r="K3827" s="10">
        <f t="shared" si="741"/>
        <v>-1.7354288047810584E-4</v>
      </c>
      <c r="L3827">
        <f t="shared" si="742"/>
        <v>25.539607920384956</v>
      </c>
      <c r="N3827" t="e">
        <f t="shared" si="743"/>
        <v>#DIV/0!</v>
      </c>
      <c r="O3827">
        <f t="shared" si="744"/>
        <v>39.576478725357852</v>
      </c>
      <c r="P3827">
        <f>VLOOKUP(A3827,'UVXY-IV'!A$1:G$5000,4,0)</f>
        <v>39.985873910000002</v>
      </c>
      <c r="Q3827">
        <f t="shared" si="745"/>
        <v>-1.0238495363728117E-2</v>
      </c>
      <c r="R3827">
        <f t="shared" si="746"/>
        <v>49.682743323756981</v>
      </c>
      <c r="S3827">
        <f>VLOOKUP(A3827,'SVXY-IV'!A$1:G$5000,4,0)</f>
        <v>49.946729040000001</v>
      </c>
      <c r="T3827">
        <f t="shared" si="747"/>
        <v>-5.2853454333637861E-3</v>
      </c>
      <c r="U3827" s="2">
        <f t="shared" si="736"/>
        <v>19.07821471959851</v>
      </c>
      <c r="V3827">
        <f>VLOOKUP(A3827,'VXZ-IV'!A$1:C$4500,3,0)</f>
        <v>19.079999999999998</v>
      </c>
      <c r="W3827" s="10">
        <f t="shared" si="748"/>
        <v>-9.3568155214329707E-5</v>
      </c>
      <c r="X3827">
        <f t="shared" si="749"/>
        <v>69.483046889369973</v>
      </c>
      <c r="AA3827" s="10" t="e">
        <f t="shared" si="750"/>
        <v>#DIV/0!</v>
      </c>
      <c r="AB3827">
        <f t="shared" si="751"/>
        <v>24.686874359465822</v>
      </c>
      <c r="AC3827">
        <f>VLOOKUP(A3827,'VIXY-IV'!A$1:E$2000,4,0)</f>
        <v>24.978149869999999</v>
      </c>
      <c r="AD3827" s="10">
        <f t="shared" si="752"/>
        <v>-1.1661212381626984E-2</v>
      </c>
      <c r="AG3827">
        <f>AG3826*(1-(AG$1+AG$5))^($A3827-$A3826)*(1+2*(E3827/E3826-1))</f>
        <v>5.1195411157919866</v>
      </c>
      <c r="AK3827">
        <f t="shared" si="753"/>
        <v>10.794115269539292</v>
      </c>
    </row>
    <row r="3828" spans="1:37" x14ac:dyDescent="0.25">
      <c r="A3828" s="1">
        <v>43619</v>
      </c>
      <c r="B3828">
        <v>18.86</v>
      </c>
      <c r="C3828">
        <v>18.77</v>
      </c>
      <c r="D3828">
        <v>51.980600000000003</v>
      </c>
      <c r="E3828">
        <v>44.379399999999997</v>
      </c>
      <c r="F3828">
        <v>11790.398282</v>
      </c>
      <c r="G3828">
        <v>10068.289393999999</v>
      </c>
      <c r="H3828">
        <f>(1/(1-91/360*VLOOKUP($A3828,Tbills!$B$4:$C$974,2,1)/100))^((1)/91)-1</f>
        <v>6.6312964545511832E-5</v>
      </c>
      <c r="I3828" s="2">
        <f t="shared" si="735"/>
        <v>30.452825901623687</v>
      </c>
      <c r="J3828">
        <f>VLOOKUP(A3828,'VXX-IV'!A$1:C$4500,3,0)</f>
        <v>30.46</v>
      </c>
      <c r="K3828" s="10">
        <f t="shared" si="741"/>
        <v>-2.3552522574898926E-4</v>
      </c>
      <c r="L3828">
        <f t="shared" si="742"/>
        <v>25.666419067981817</v>
      </c>
      <c r="N3828" t="e">
        <f t="shared" si="743"/>
        <v>#DIV/0!</v>
      </c>
      <c r="O3828">
        <f t="shared" si="744"/>
        <v>39.717955361471247</v>
      </c>
      <c r="P3828">
        <f>VLOOKUP(A3828,'UVXY-IV'!A$1:G$5000,4,0)</f>
        <v>40.134012869999999</v>
      </c>
      <c r="Q3828">
        <f t="shared" si="745"/>
        <v>-1.036670591292288E-2</v>
      </c>
      <c r="R3828">
        <f t="shared" si="746"/>
        <v>49.615132361338979</v>
      </c>
      <c r="S3828">
        <f>VLOOKUP(A3828,'SVXY-IV'!A$1:G$5000,4,0)</f>
        <v>49.886893010000001</v>
      </c>
      <c r="T3828">
        <f t="shared" si="747"/>
        <v>-5.4475360613567281E-3</v>
      </c>
      <c r="U3828" s="2">
        <f t="shared" si="736"/>
        <v>19.05522900520014</v>
      </c>
      <c r="V3828">
        <f>VLOOKUP(A3828,'VXZ-IV'!A$1:C$4500,3,0)</f>
        <v>19.059999999999999</v>
      </c>
      <c r="W3828" s="10">
        <f t="shared" si="748"/>
        <v>-2.5031452255297459E-4</v>
      </c>
      <c r="X3828">
        <f t="shared" si="749"/>
        <v>69.581163359330205</v>
      </c>
      <c r="AA3828" s="10" t="e">
        <f t="shared" si="750"/>
        <v>#DIV/0!</v>
      </c>
      <c r="AB3828">
        <f t="shared" si="751"/>
        <v>24.747097762691098</v>
      </c>
      <c r="AC3828">
        <f>VLOOKUP(A3828,'VIXY-IV'!A$1:E$2000,4,0)</f>
        <v>25.042531990000001</v>
      </c>
      <c r="AD3828" s="10">
        <f t="shared" si="752"/>
        <v>-1.1797298588931637E-2</v>
      </c>
      <c r="AG3828">
        <f>AG3827*(1-(AG$1+AG$5))^($A3828-$A3827)*(1+2*(E3828/E3827-1))</f>
        <v>5.1441151776997955</v>
      </c>
      <c r="AK3828">
        <f t="shared" si="753"/>
        <v>10.766156385294133</v>
      </c>
    </row>
    <row r="3829" spans="1:37" x14ac:dyDescent="0.25">
      <c r="A3829" s="1">
        <v>43620</v>
      </c>
      <c r="B3829">
        <v>16.97</v>
      </c>
      <c r="C3829">
        <v>17.59</v>
      </c>
      <c r="D3829">
        <v>49.479300000000002</v>
      </c>
      <c r="E3829">
        <v>42.241</v>
      </c>
      <c r="F3829">
        <v>11447.713759</v>
      </c>
      <c r="G3829">
        <v>9775.0123189999995</v>
      </c>
      <c r="H3829">
        <f>(1/(1-91/360*VLOOKUP($A3829,Tbills!$B$4:$C$974,2,1)/100))^((1)/91)-1</f>
        <v>6.6312964545511832E-5</v>
      </c>
      <c r="I3829" s="2">
        <f t="shared" si="735"/>
        <v>28.986732893834599</v>
      </c>
      <c r="J3829">
        <f>VLOOKUP(A3829,'VXX-IV'!A$1:C$4500,3,0)</f>
        <v>29</v>
      </c>
      <c r="K3829" s="10">
        <f t="shared" si="741"/>
        <v>-4.5748641949661106E-4</v>
      </c>
      <c r="L3829">
        <f t="shared" si="742"/>
        <v>23.193460547954189</v>
      </c>
      <c r="N3829" t="e">
        <f t="shared" si="743"/>
        <v>#DIV/0!</v>
      </c>
      <c r="O3829">
        <f t="shared" si="744"/>
        <v>36.846027853894448</v>
      </c>
      <c r="P3829">
        <f>VLOOKUP(A3829,'UVXY-IV'!A$1:G$5000,4,0)</f>
        <v>37.232193520000003</v>
      </c>
      <c r="Q3829">
        <f t="shared" si="745"/>
        <v>-1.0371821523169733E-2</v>
      </c>
      <c r="R3829">
        <f t="shared" si="746"/>
        <v>50.808176069761075</v>
      </c>
      <c r="S3829">
        <f>VLOOKUP(A3829,'SVXY-IV'!A$1:G$5000,4,0)</f>
        <v>51.08599246</v>
      </c>
      <c r="T3829">
        <f t="shared" si="747"/>
        <v>-5.4382106887020942E-3</v>
      </c>
      <c r="U3829" s="2">
        <f t="shared" si="736"/>
        <v>18.500943144192906</v>
      </c>
      <c r="V3829">
        <f>VLOOKUP(A3829,'VXZ-IV'!A$1:C$4500,3,0)</f>
        <v>18.5</v>
      </c>
      <c r="W3829" s="10">
        <f t="shared" si="748"/>
        <v>5.0980767184016784E-5</v>
      </c>
      <c r="X3829">
        <f t="shared" si="749"/>
        <v>71.610078392028854</v>
      </c>
      <c r="AA3829" s="10" t="e">
        <f t="shared" si="750"/>
        <v>#DIV/0!</v>
      </c>
      <c r="AB3829">
        <f t="shared" si="751"/>
        <v>23.554582050704902</v>
      </c>
      <c r="AC3829">
        <f>VLOOKUP(A3829,'VIXY-IV'!A$1:E$2000,4,0)</f>
        <v>23.83691383</v>
      </c>
      <c r="AD3829" s="10">
        <f t="shared" si="752"/>
        <v>-1.1844309263717268E-2</v>
      </c>
      <c r="AG3829">
        <f>AG3828*(1-(AG$1+AG$5))^($A3829-$A3828)*(1+2*(E3829/E3828-1))</f>
        <v>4.6482251124206533</v>
      </c>
      <c r="AK3829">
        <f t="shared" si="753"/>
        <v>11.284392842944866</v>
      </c>
    </row>
    <row r="3830" spans="1:37" x14ac:dyDescent="0.25">
      <c r="A3830" s="1">
        <v>43621</v>
      </c>
      <c r="B3830">
        <v>16.09</v>
      </c>
      <c r="C3830">
        <v>17.13</v>
      </c>
      <c r="D3830">
        <v>48.116</v>
      </c>
      <c r="E3830">
        <v>41.0745</v>
      </c>
      <c r="F3830">
        <v>11375.350764000001</v>
      </c>
      <c r="G3830">
        <v>9712.5964039999999</v>
      </c>
      <c r="H3830">
        <f>(1/(1-91/360*VLOOKUP($A3830,Tbills!$B$4:$C$974,2,1)/100))^((1)/91)-1</f>
        <v>6.6312964545511832E-5</v>
      </c>
      <c r="I3830" s="2">
        <f t="shared" si="735"/>
        <v>28.187375964112839</v>
      </c>
      <c r="J3830">
        <f>VLOOKUP(A3830,'VXX-IV'!A$1:C$4500,3,0)</f>
        <v>28.2</v>
      </c>
      <c r="K3830" s="10">
        <f t="shared" si="741"/>
        <v>-4.4766084706238107E-4</v>
      </c>
      <c r="L3830">
        <f t="shared" si="742"/>
        <v>21.912932002877536</v>
      </c>
      <c r="N3830" t="e">
        <f t="shared" si="743"/>
        <v>#DIV/0!</v>
      </c>
      <c r="O3830">
        <f t="shared" si="744"/>
        <v>35.318563692777523</v>
      </c>
      <c r="P3830">
        <f>VLOOKUP(A3830,'UVXY-IV'!A$1:G$5000,4,0)</f>
        <v>35.694101330000002</v>
      </c>
      <c r="Q3830">
        <f t="shared" si="745"/>
        <v>-1.0520999919581886E-2</v>
      </c>
      <c r="R3830">
        <f t="shared" si="746"/>
        <v>51.507390331128846</v>
      </c>
      <c r="S3830">
        <f>VLOOKUP(A3830,'SVXY-IV'!A$1:G$5000,4,0)</f>
        <v>51.799155390000003</v>
      </c>
      <c r="T3830">
        <f t="shared" si="747"/>
        <v>-5.6326219351345852E-3</v>
      </c>
      <c r="U3830" s="2">
        <f t="shared" si="736"/>
        <v>18.383547188973033</v>
      </c>
      <c r="V3830">
        <f>VLOOKUP(A3830,'VXZ-IV'!A$1:C$4500,3,0)</f>
        <v>18.39</v>
      </c>
      <c r="W3830" s="10">
        <f t="shared" si="748"/>
        <v>-3.5088695089546817E-4</v>
      </c>
      <c r="X3830">
        <f t="shared" si="749"/>
        <v>72.069440268161941</v>
      </c>
      <c r="AA3830" s="10" t="e">
        <f t="shared" si="750"/>
        <v>#DIV/0!</v>
      </c>
      <c r="AB3830">
        <f t="shared" si="751"/>
        <v>22.904027740287198</v>
      </c>
      <c r="AC3830">
        <f>VLOOKUP(A3830,'VIXY-IV'!A$1:E$2000,4,0)</f>
        <v>23.180067359999999</v>
      </c>
      <c r="AD3830" s="10">
        <f t="shared" si="752"/>
        <v>-1.1908490835067176E-2</v>
      </c>
      <c r="AG3830">
        <f>AG3829*(1-(AG$1+AG$5))^($A3830-$A3829)*(1+2*(E3830/E3829-1))</f>
        <v>4.3913523980137903</v>
      </c>
      <c r="AK3830">
        <f t="shared" si="753"/>
        <v>11.595475212630042</v>
      </c>
    </row>
    <row r="3831" spans="1:37" x14ac:dyDescent="0.25">
      <c r="A3831" s="1">
        <v>43622</v>
      </c>
      <c r="B3831">
        <v>15.93</v>
      </c>
      <c r="C3831">
        <v>16.920000000000002</v>
      </c>
      <c r="D3831">
        <v>47.619900000000001</v>
      </c>
      <c r="E3831">
        <v>40.648299999999999</v>
      </c>
      <c r="F3831">
        <v>11270.802401999999</v>
      </c>
      <c r="G3831">
        <v>9622.7076959999995</v>
      </c>
      <c r="H3831">
        <f>(1/(1-91/360*VLOOKUP($A3831,Tbills!$B$4:$C$974,2,1)/100))^((1)/91)-1</f>
        <v>6.6312964545511832E-5</v>
      </c>
      <c r="I3831" s="2">
        <f t="shared" si="735"/>
        <v>27.896069812655504</v>
      </c>
      <c r="J3831">
        <f>VLOOKUP(A3831,'VXX-IV'!A$1:C$4500,3,0)</f>
        <v>27.9</v>
      </c>
      <c r="K3831" s="10">
        <f t="shared" si="741"/>
        <v>-1.4086692991022165E-4</v>
      </c>
      <c r="L3831">
        <f t="shared" si="742"/>
        <v>21.458636042205892</v>
      </c>
      <c r="N3831" t="e">
        <f t="shared" si="743"/>
        <v>#DIV/0!</v>
      </c>
      <c r="O3831">
        <f t="shared" si="744"/>
        <v>34.767679732489199</v>
      </c>
      <c r="P3831">
        <f>VLOOKUP(A3831,'UVXY-IV'!A$1:G$5000,4,0)</f>
        <v>35.138278620000001</v>
      </c>
      <c r="Q3831">
        <f t="shared" si="745"/>
        <v>-1.0546870878867298E-2</v>
      </c>
      <c r="R3831">
        <f t="shared" si="746"/>
        <v>51.772277065228053</v>
      </c>
      <c r="S3831">
        <f>VLOOKUP(A3831,'SVXY-IV'!A$1:G$5000,4,0)</f>
        <v>52.065810310000003</v>
      </c>
      <c r="T3831">
        <f t="shared" si="747"/>
        <v>-5.6377350707547125E-3</v>
      </c>
      <c r="U3831" s="2">
        <f t="shared" si="736"/>
        <v>18.214143889228591</v>
      </c>
      <c r="V3831">
        <f>VLOOKUP(A3831,'VXZ-IV'!A$1:C$4500,3,0)</f>
        <v>18.22</v>
      </c>
      <c r="W3831" s="10">
        <f t="shared" si="748"/>
        <v>-3.2141112905637037E-4</v>
      </c>
      <c r="X3831">
        <f t="shared" si="749"/>
        <v>72.738565876273867</v>
      </c>
      <c r="AA3831" s="10" t="e">
        <f t="shared" si="750"/>
        <v>#DIV/0!</v>
      </c>
      <c r="AB3831">
        <f t="shared" si="751"/>
        <v>22.666284034299924</v>
      </c>
      <c r="AC3831">
        <f>VLOOKUP(A3831,'VIXY-IV'!A$1:E$2000,4,0)</f>
        <v>22.940277689999999</v>
      </c>
      <c r="AD3831" s="10">
        <f t="shared" si="752"/>
        <v>-1.1943781126045883E-2</v>
      </c>
      <c r="AG3831">
        <f>AG3830*(1-(AG$1+AG$5))^($A3831-$A3830)*(1+2*(E3831/E3830-1))</f>
        <v>4.3000757920075312</v>
      </c>
      <c r="AK3831">
        <f t="shared" si="753"/>
        <v>11.715247298317559</v>
      </c>
    </row>
    <row r="3832" spans="1:37" x14ac:dyDescent="0.25">
      <c r="A3832" s="1">
        <v>43623</v>
      </c>
      <c r="B3832">
        <v>16.3</v>
      </c>
      <c r="C3832">
        <v>17.149999999999999</v>
      </c>
      <c r="D3832">
        <v>48.0839</v>
      </c>
      <c r="E3832">
        <v>41.041899999999998</v>
      </c>
      <c r="F3832">
        <v>11358.889510999999</v>
      </c>
      <c r="G3832">
        <v>9697.3136319999994</v>
      </c>
      <c r="H3832">
        <f>(1/(1-91/360*VLOOKUP($A3832,Tbills!$B$4:$C$974,2,1)/100))^((1)/91)-1</f>
        <v>6.6312964545511832E-5</v>
      </c>
      <c r="I3832" s="2">
        <f t="shared" si="735"/>
        <v>28.167197418089543</v>
      </c>
      <c r="J3832">
        <f>VLOOKUP(A3832,'VXX-IV'!A$1:C$4500,3,0)</f>
        <v>28.18</v>
      </c>
      <c r="K3832" s="10">
        <f t="shared" si="741"/>
        <v>-4.5431447517585433E-4</v>
      </c>
      <c r="L3832">
        <f t="shared" si="742"/>
        <v>21.874668348558437</v>
      </c>
      <c r="N3832" t="e">
        <f t="shared" si="743"/>
        <v>#DIV/0!</v>
      </c>
      <c r="O3832">
        <f t="shared" si="744"/>
        <v>35.271477477960168</v>
      </c>
      <c r="P3832">
        <f>VLOOKUP(A3832,'UVXY-IV'!A$1:G$5000,4,0)</f>
        <v>35.654388580000003</v>
      </c>
      <c r="Q3832">
        <f t="shared" si="745"/>
        <v>-1.0739522322214867E-2</v>
      </c>
      <c r="R3832">
        <f t="shared" si="746"/>
        <v>51.51929092713425</v>
      </c>
      <c r="S3832">
        <f>VLOOKUP(A3832,'SVXY-IV'!A$1:G$5000,4,0)</f>
        <v>51.820459360000001</v>
      </c>
      <c r="T3832">
        <f t="shared" si="747"/>
        <v>-5.8117669465936883E-3</v>
      </c>
      <c r="U3832" s="2">
        <f t="shared" si="736"/>
        <v>18.356049180999964</v>
      </c>
      <c r="V3832">
        <f>VLOOKUP(A3832,'VXZ-IV'!A$1:C$4500,3,0)</f>
        <v>18.36</v>
      </c>
      <c r="W3832" s="10">
        <f t="shared" si="748"/>
        <v>-2.1518622004546017E-4</v>
      </c>
      <c r="X3832">
        <f t="shared" si="749"/>
        <v>72.176732227460334</v>
      </c>
      <c r="AA3832" s="10" t="e">
        <f t="shared" si="750"/>
        <v>#DIV/0!</v>
      </c>
      <c r="AB3832">
        <f t="shared" si="751"/>
        <v>22.885676849351345</v>
      </c>
      <c r="AC3832">
        <f>VLOOKUP(A3832,'VIXY-IV'!A$1:E$2000,4,0)</f>
        <v>23.162764540000001</v>
      </c>
      <c r="AD3832" s="10">
        <f t="shared" si="752"/>
        <v>-1.1962634691992435E-2</v>
      </c>
      <c r="AG3832">
        <f>AG3831*(1-(AG$1+AG$5))^($A3832-$A3831)*(1+2*(E3832/E3831-1))</f>
        <v>4.3832038781367322</v>
      </c>
      <c r="AK3832">
        <f t="shared" si="753"/>
        <v>11.601267476830634</v>
      </c>
    </row>
    <row r="3833" spans="1:37" x14ac:dyDescent="0.25">
      <c r="A3833" s="1">
        <v>43626</v>
      </c>
      <c r="B3833">
        <v>15.94</v>
      </c>
      <c r="C3833">
        <v>16.88</v>
      </c>
      <c r="D3833">
        <v>47.372599999999998</v>
      </c>
      <c r="E3833">
        <v>40.427100000000003</v>
      </c>
      <c r="F3833">
        <v>11254.243524</v>
      </c>
      <c r="G3833">
        <v>9606.1597590000001</v>
      </c>
      <c r="H3833">
        <f>(1/(1-91/360*VLOOKUP($A3833,Tbills!$B$4:$C$974,2,1)/100))^((1)/91)-1</f>
        <v>6.6312964545511832E-5</v>
      </c>
      <c r="I3833" s="2">
        <f t="shared" si="735"/>
        <v>27.748493153109386</v>
      </c>
      <c r="J3833">
        <f>VLOOKUP(A3833,'VXX-IV'!A$1:C$4500,3,0)</f>
        <v>27.76</v>
      </c>
      <c r="K3833" s="10">
        <f t="shared" si="741"/>
        <v>-4.1451177559848063E-4</v>
      </c>
      <c r="L3833">
        <f t="shared" si="742"/>
        <v>21.220655139541563</v>
      </c>
      <c r="N3833" t="e">
        <f t="shared" si="743"/>
        <v>#DIV/0!</v>
      </c>
      <c r="O3833">
        <f t="shared" si="744"/>
        <v>34.475451694732776</v>
      </c>
      <c r="P3833">
        <f>VLOOKUP(A3833,'UVXY-IV'!A$1:G$5000,4,0)</f>
        <v>34.853899460000001</v>
      </c>
      <c r="Q3833">
        <f t="shared" si="745"/>
        <v>-1.0858118349183599E-2</v>
      </c>
      <c r="R3833">
        <f t="shared" si="746"/>
        <v>51.898126731694155</v>
      </c>
      <c r="S3833">
        <f>VLOOKUP(A3833,'SVXY-IV'!A$1:G$5000,4,0)</f>
        <v>52.209126589999997</v>
      </c>
      <c r="T3833">
        <f t="shared" si="747"/>
        <v>-5.9568102096043685E-3</v>
      </c>
      <c r="U3833" s="2">
        <f t="shared" si="736"/>
        <v>18.185610139903041</v>
      </c>
      <c r="V3833">
        <f>VLOOKUP(A3833,'VXZ-IV'!A$1:C$4500,3,0)</f>
        <v>18.190000000000001</v>
      </c>
      <c r="W3833" s="10">
        <f t="shared" si="748"/>
        <v>-2.4133370516554731E-4</v>
      </c>
      <c r="X3833">
        <f t="shared" si="749"/>
        <v>72.861596983327971</v>
      </c>
      <c r="AA3833" s="10" t="e">
        <f t="shared" si="750"/>
        <v>#DIV/0!</v>
      </c>
      <c r="AB3833">
        <f t="shared" si="751"/>
        <v>22.542598918444945</v>
      </c>
      <c r="AC3833">
        <f>VLOOKUP(A3833,'VIXY-IV'!A$1:E$2000,4,0)</f>
        <v>22.818766159999999</v>
      </c>
      <c r="AD3833" s="10">
        <f t="shared" si="752"/>
        <v>-1.2102636909403053E-2</v>
      </c>
      <c r="AG3833">
        <f>AG3832*(1-(AG$1+AG$5))^($A3833-$A3832)*(1+2*(E3833/E3832-1))</f>
        <v>4.2514548929372076</v>
      </c>
      <c r="AK3833">
        <f t="shared" si="753"/>
        <v>11.773407093173056</v>
      </c>
    </row>
    <row r="3834" spans="1:37" x14ac:dyDescent="0.25">
      <c r="A3834" s="1">
        <v>43627</v>
      </c>
      <c r="B3834">
        <v>15.99</v>
      </c>
      <c r="C3834">
        <v>16.989999999999998</v>
      </c>
      <c r="D3834">
        <v>47.657200000000003</v>
      </c>
      <c r="E3834">
        <v>40.667499999999997</v>
      </c>
      <c r="F3834">
        <v>11312.483123</v>
      </c>
      <c r="G3834">
        <v>9655.2712539999993</v>
      </c>
      <c r="H3834">
        <f>(1/(1-91/360*VLOOKUP($A3834,Tbills!$B$4:$C$974,2,1)/100))^((1)/91)-1</f>
        <v>6.6312964545511832E-5</v>
      </c>
      <c r="I3834" s="2">
        <f t="shared" si="735"/>
        <v>27.91451688733143</v>
      </c>
      <c r="J3834">
        <f>VLOOKUP(A3834,'VXX-IV'!A$1:C$4500,3,0)</f>
        <v>27.92</v>
      </c>
      <c r="K3834" s="10">
        <f t="shared" si="741"/>
        <v>-1.9638655689724338E-4</v>
      </c>
      <c r="L3834">
        <f t="shared" si="742"/>
        <v>21.473485895131116</v>
      </c>
      <c r="N3834" t="e">
        <f t="shared" si="743"/>
        <v>#DIV/0!</v>
      </c>
      <c r="O3834">
        <f t="shared" si="744"/>
        <v>34.781792286334543</v>
      </c>
      <c r="P3834">
        <f>VLOOKUP(A3834,'UVXY-IV'!A$1:G$5000,4,0)</f>
        <v>35.164754199999997</v>
      </c>
      <c r="Q3834">
        <f t="shared" si="745"/>
        <v>-1.0890504494567299E-2</v>
      </c>
      <c r="R3834">
        <f t="shared" si="746"/>
        <v>51.741481361804333</v>
      </c>
      <c r="S3834">
        <f>VLOOKUP(A3834,'SVXY-IV'!A$1:G$5000,4,0)</f>
        <v>52.052372900000002</v>
      </c>
      <c r="T3834">
        <f t="shared" si="747"/>
        <v>-5.9726679279912265E-3</v>
      </c>
      <c r="U3834" s="2">
        <f t="shared" si="736"/>
        <v>18.279273152089637</v>
      </c>
      <c r="V3834">
        <f>VLOOKUP(A3834,'VXZ-IV'!A$1:C$4500,3,0)</f>
        <v>18.28</v>
      </c>
      <c r="W3834" s="10">
        <f t="shared" si="748"/>
        <v>-3.9761920698322406E-5</v>
      </c>
      <c r="X3834">
        <f t="shared" si="749"/>
        <v>72.491217907421799</v>
      </c>
      <c r="AA3834" s="10" t="e">
        <f t="shared" si="750"/>
        <v>#DIV/0!</v>
      </c>
      <c r="AB3834">
        <f t="shared" si="751"/>
        <v>22.67656319650149</v>
      </c>
      <c r="AC3834">
        <f>VLOOKUP(A3834,'VIXY-IV'!A$1:E$2000,4,0)</f>
        <v>22.955297869999999</v>
      </c>
      <c r="AD3834" s="10">
        <f t="shared" si="752"/>
        <v>-1.2142498654429734E-2</v>
      </c>
      <c r="AG3834">
        <f>AG3833*(1-(AG$1+AG$5))^($A3834-$A3833)*(1+2*(E3834/E3833-1))</f>
        <v>4.3018725264325779</v>
      </c>
      <c r="AK3834">
        <f t="shared" si="753"/>
        <v>11.702851365432874</v>
      </c>
    </row>
    <row r="3835" spans="1:37" x14ac:dyDescent="0.25">
      <c r="A3835" s="1">
        <v>43628</v>
      </c>
      <c r="B3835">
        <v>15.91</v>
      </c>
      <c r="C3835">
        <v>17.05</v>
      </c>
      <c r="D3835">
        <v>47.342100000000002</v>
      </c>
      <c r="E3835">
        <v>40.396099999999997</v>
      </c>
      <c r="F3835">
        <v>11359.062387</v>
      </c>
      <c r="G3835">
        <v>9694.4244330000001</v>
      </c>
      <c r="H3835">
        <f>(1/(1-91/360*VLOOKUP($A3835,Tbills!$B$4:$C$974,2,1)/100))^((1)/91)-1</f>
        <v>6.6312964545511832E-5</v>
      </c>
      <c r="I3835" s="2">
        <f t="shared" si="735"/>
        <v>27.729275456350905</v>
      </c>
      <c r="J3835">
        <f>VLOOKUP(A3835,'VXX-IV'!A$1:C$4500,3,0)</f>
        <v>27.74</v>
      </c>
      <c r="K3835" s="10">
        <f t="shared" si="741"/>
        <v>-3.866093600970455E-4</v>
      </c>
      <c r="L3835">
        <f t="shared" si="742"/>
        <v>21.187320736906379</v>
      </c>
      <c r="N3835" t="e">
        <f t="shared" si="743"/>
        <v>#DIV/0!</v>
      </c>
      <c r="O3835">
        <f t="shared" si="744"/>
        <v>34.432450507163644</v>
      </c>
      <c r="P3835">
        <f>VLOOKUP(A3835,'UVXY-IV'!A$1:G$5000,4,0)</f>
        <v>34.812450720000001</v>
      </c>
      <c r="Q3835">
        <f t="shared" si="745"/>
        <v>-1.0915640955379335E-2</v>
      </c>
      <c r="R3835">
        <f t="shared" si="746"/>
        <v>51.911786406331849</v>
      </c>
      <c r="S3835">
        <f>VLOOKUP(A3835,'SVXY-IV'!A$1:G$5000,4,0)</f>
        <v>52.224722900000003</v>
      </c>
      <c r="T3835">
        <f t="shared" si="747"/>
        <v>-5.9921140082900282E-3</v>
      </c>
      <c r="U3835" s="2">
        <f t="shared" si="736"/>
        <v>18.354090695682924</v>
      </c>
      <c r="V3835">
        <f>VLOOKUP(A3835,'VXZ-IV'!A$1:C$4500,3,0)</f>
        <v>18.36</v>
      </c>
      <c r="W3835" s="10">
        <f t="shared" si="748"/>
        <v>-3.2185753360980396E-4</v>
      </c>
      <c r="X3835">
        <f t="shared" si="749"/>
        <v>72.199375409618582</v>
      </c>
      <c r="AA3835" s="10" t="e">
        <f t="shared" si="750"/>
        <v>#DIV/0!</v>
      </c>
      <c r="AB3835">
        <f t="shared" si="751"/>
        <v>22.525143264002391</v>
      </c>
      <c r="AC3835">
        <f>VLOOKUP(A3835,'VIXY-IV'!A$1:E$2000,4,0)</f>
        <v>22.802847870000001</v>
      </c>
      <c r="AD3835" s="10">
        <f t="shared" si="752"/>
        <v>-1.2178505403395934E-2</v>
      </c>
      <c r="AG3835">
        <f>AG3834*(1-(AG$1+AG$5))^($A3835-$A3834)*(1+2*(E3835/E3834-1))</f>
        <v>4.2443112508880905</v>
      </c>
      <c r="AK3835">
        <f t="shared" si="753"/>
        <v>11.780403207254745</v>
      </c>
    </row>
    <row r="3836" spans="1:37" x14ac:dyDescent="0.25">
      <c r="A3836" s="1">
        <v>43629</v>
      </c>
      <c r="B3836">
        <v>15.82</v>
      </c>
      <c r="C3836">
        <v>16.86</v>
      </c>
      <c r="D3836">
        <v>47.226900000000001</v>
      </c>
      <c r="E3836">
        <v>40.295299999999997</v>
      </c>
      <c r="F3836">
        <v>11329.560931</v>
      </c>
      <c r="G3836">
        <v>9668.6413890000003</v>
      </c>
      <c r="H3836">
        <f>(1/(1-91/360*VLOOKUP($A3836,Tbills!$B$4:$C$974,2,1)/100))^((1)/91)-1</f>
        <v>6.6312964545511832E-5</v>
      </c>
      <c r="I3836" s="2">
        <f t="shared" si="735"/>
        <v>27.661125871567471</v>
      </c>
      <c r="J3836">
        <f>VLOOKUP(A3836,'VXX-IV'!A$1:C$4500,3,0)</f>
        <v>27.67</v>
      </c>
      <c r="K3836" s="10">
        <f t="shared" si="741"/>
        <v>-3.2071298997216058E-4</v>
      </c>
      <c r="L3836">
        <f t="shared" si="742"/>
        <v>21.082028680600331</v>
      </c>
      <c r="N3836" t="e">
        <f t="shared" si="743"/>
        <v>#DIV/0!</v>
      </c>
      <c r="O3836">
        <f t="shared" si="744"/>
        <v>34.302416079652176</v>
      </c>
      <c r="P3836">
        <f>VLOOKUP(A3836,'UVXY-IV'!A$1:G$5000,4,0)</f>
        <v>34.683190250000003</v>
      </c>
      <c r="Q3836">
        <f t="shared" si="745"/>
        <v>-1.0978637420697712E-2</v>
      </c>
      <c r="R3836">
        <f t="shared" si="746"/>
        <v>51.97420427208705</v>
      </c>
      <c r="S3836">
        <f>VLOOKUP(A3836,'SVXY-IV'!A$1:G$5000,4,0)</f>
        <v>52.288756749999997</v>
      </c>
      <c r="T3836">
        <f t="shared" si="747"/>
        <v>-6.0156809506271003E-3</v>
      </c>
      <c r="U3836" s="2">
        <f t="shared" si="736"/>
        <v>18.305975561646989</v>
      </c>
      <c r="V3836">
        <f>VLOOKUP(A3836,'VXZ-IV'!A$1:C$4500,3,0)</f>
        <v>18.309999999999999</v>
      </c>
      <c r="W3836" s="10">
        <f t="shared" si="748"/>
        <v>-2.1979455778320389E-4</v>
      </c>
      <c r="X3836">
        <f t="shared" si="749"/>
        <v>72.393518025327083</v>
      </c>
      <c r="AA3836" s="10" t="e">
        <f t="shared" si="750"/>
        <v>#DIV/0!</v>
      </c>
      <c r="AB3836">
        <f t="shared" si="751"/>
        <v>22.468851847297302</v>
      </c>
      <c r="AC3836">
        <f>VLOOKUP(A3836,'VIXY-IV'!A$1:E$2000,4,0)</f>
        <v>22.746920859999999</v>
      </c>
      <c r="AD3836" s="10">
        <f t="shared" si="752"/>
        <v>-1.2224468287999168E-2</v>
      </c>
      <c r="AG3836">
        <f>AG3835*(1-(AG$1+AG$5))^($A3836-$A3835)*(1+2*(E3836/E3835-1))</f>
        <v>4.2229873590761553</v>
      </c>
      <c r="AK3836">
        <f t="shared" si="753"/>
        <v>11.80924868871163</v>
      </c>
    </row>
    <row r="3837" spans="1:37" x14ac:dyDescent="0.25">
      <c r="A3837" s="1">
        <v>43630</v>
      </c>
      <c r="B3837">
        <v>15.28</v>
      </c>
      <c r="C3837">
        <v>16.600000000000001</v>
      </c>
      <c r="D3837">
        <v>46.4863</v>
      </c>
      <c r="E3837">
        <v>39.660899999999998</v>
      </c>
      <c r="F3837">
        <v>11278.073893999999</v>
      </c>
      <c r="G3837">
        <v>9624.1179520000005</v>
      </c>
      <c r="H3837">
        <f>(1/(1-91/360*VLOOKUP($A3837,Tbills!$B$4:$C$974,2,1)/100))^((1)/91)-1</f>
        <v>6.6312964545511832E-5</v>
      </c>
      <c r="I3837" s="2">
        <f t="shared" si="735"/>
        <v>27.226687368302276</v>
      </c>
      <c r="J3837">
        <f>VLOOKUP(A3837,'VXX-IV'!A$1:C$4500,3,0)</f>
        <v>27.24</v>
      </c>
      <c r="K3837" s="10">
        <f t="shared" si="741"/>
        <v>-4.8871628846269832E-4</v>
      </c>
      <c r="L3837">
        <f t="shared" si="742"/>
        <v>20.418638368526487</v>
      </c>
      <c r="N3837" t="e">
        <f t="shared" si="743"/>
        <v>#DIV/0!</v>
      </c>
      <c r="O3837">
        <f t="shared" si="744"/>
        <v>33.491213327163493</v>
      </c>
      <c r="P3837">
        <f>VLOOKUP(A3837,'UVXY-IV'!A$1:G$5000,4,0)</f>
        <v>33.865000539999997</v>
      </c>
      <c r="Q3837">
        <f t="shared" si="745"/>
        <v>-1.1037567012438187E-2</v>
      </c>
      <c r="R3837">
        <f t="shared" si="746"/>
        <v>52.380971258854643</v>
      </c>
      <c r="S3837">
        <f>VLOOKUP(A3837,'SVXY-IV'!A$1:G$5000,4,0)</f>
        <v>52.700042340000003</v>
      </c>
      <c r="T3837">
        <f t="shared" si="747"/>
        <v>-6.0544748538690074E-3</v>
      </c>
      <c r="U3837" s="2">
        <f t="shared" si="736"/>
        <v>18.222339965971663</v>
      </c>
      <c r="V3837">
        <f>VLOOKUP(A3837,'VXZ-IV'!A$1:C$4500,3,0)</f>
        <v>18.23</v>
      </c>
      <c r="W3837" s="10">
        <f t="shared" si="748"/>
        <v>-4.2018837237178808E-4</v>
      </c>
      <c r="X3837">
        <f t="shared" si="749"/>
        <v>72.729018096465907</v>
      </c>
      <c r="AA3837" s="10" t="e">
        <f t="shared" si="750"/>
        <v>#DIV/0!</v>
      </c>
      <c r="AB3837">
        <f t="shared" si="751"/>
        <v>22.115024065225754</v>
      </c>
      <c r="AC3837">
        <f>VLOOKUP(A3837,'VIXY-IV'!A$1:E$2000,4,0)</f>
        <v>22.39007698</v>
      </c>
      <c r="AD3837" s="10">
        <f t="shared" si="752"/>
        <v>-1.2284589955627978E-2</v>
      </c>
      <c r="AG3837">
        <f>AG3836*(1-(AG$1+AG$5))^($A3837-$A3836)*(1+2*(E3837/E3836-1))</f>
        <v>4.0898780341907273</v>
      </c>
      <c r="AK3837">
        <f t="shared" si="753"/>
        <v>11.99461212371847</v>
      </c>
    </row>
    <row r="3838" spans="1:37" x14ac:dyDescent="0.25">
      <c r="A3838" s="1">
        <v>43633</v>
      </c>
      <c r="B3838">
        <v>15.35</v>
      </c>
      <c r="C3838">
        <v>16.61</v>
      </c>
      <c r="D3838">
        <v>45.973700000000001</v>
      </c>
      <c r="E3838">
        <v>39.2164</v>
      </c>
      <c r="F3838">
        <v>11181.456317</v>
      </c>
      <c r="G3838">
        <v>9539.9242570000006</v>
      </c>
      <c r="H3838">
        <f>(1/(1-91/360*VLOOKUP($A3838,Tbills!$B$4:$C$974,2,1)/100))^((1)/91)-1</f>
        <v>6.6312964545511832E-5</v>
      </c>
      <c r="I3838" s="2">
        <f t="shared" si="735"/>
        <v>26.924491640311448</v>
      </c>
      <c r="J3838">
        <f>VLOOKUP(A3838,'VXX-IV'!A$1:C$4500,3,0)</f>
        <v>26.93</v>
      </c>
      <c r="K3838" s="10">
        <f t="shared" si="741"/>
        <v>-2.0454362007249483E-4</v>
      </c>
      <c r="L3838">
        <f t="shared" si="742"/>
        <v>19.962218115809272</v>
      </c>
      <c r="N3838" t="e">
        <f t="shared" si="743"/>
        <v>#DIV/0!</v>
      </c>
      <c r="O3838">
        <f t="shared" si="744"/>
        <v>32.924854788477198</v>
      </c>
      <c r="P3838">
        <f>VLOOKUP(A3838,'UVXY-IV'!A$1:G$5000,4,0)</f>
        <v>33.29572383</v>
      </c>
      <c r="Q3838">
        <f t="shared" si="745"/>
        <v>-1.1138638805883061E-2</v>
      </c>
      <c r="R3838">
        <f t="shared" si="746"/>
        <v>52.667358227103669</v>
      </c>
      <c r="S3838">
        <f>VLOOKUP(A3838,'SVXY-IV'!A$1:G$5000,4,0)</f>
        <v>52.994949589999997</v>
      </c>
      <c r="T3838">
        <f t="shared" si="747"/>
        <v>-6.1815581565934918E-3</v>
      </c>
      <c r="U3838" s="2">
        <f t="shared" si="736"/>
        <v>18.064910372210896</v>
      </c>
      <c r="V3838">
        <f>VLOOKUP(A3838,'VXZ-IV'!A$1:C$4500,3,0)</f>
        <v>18.07</v>
      </c>
      <c r="W3838" s="10">
        <f t="shared" si="748"/>
        <v>-2.8166174815191791E-4</v>
      </c>
      <c r="X3838">
        <f t="shared" si="749"/>
        <v>73.371720853920664</v>
      </c>
      <c r="AA3838" s="10" t="e">
        <f t="shared" si="750"/>
        <v>#DIV/0!</v>
      </c>
      <c r="AB3838">
        <f t="shared" si="751"/>
        <v>21.866922546663915</v>
      </c>
      <c r="AC3838">
        <f>VLOOKUP(A3838,'VIXY-IV'!A$1:E$2000,4,0)</f>
        <v>22.1412324</v>
      </c>
      <c r="AD3838" s="10">
        <f t="shared" si="752"/>
        <v>-1.2389095980767761E-2</v>
      </c>
      <c r="AG3838">
        <f>AG3837*(1-(AG$1+AG$5))^($A3838-$A3837)*(1+2*(E3838/E3837-1))</f>
        <v>3.997799134208551</v>
      </c>
      <c r="AK3838">
        <f t="shared" si="753"/>
        <v>12.127347215289435</v>
      </c>
    </row>
    <row r="3839" spans="1:37" x14ac:dyDescent="0.25">
      <c r="A3839" s="1">
        <v>43634</v>
      </c>
      <c r="B3839">
        <v>15.15</v>
      </c>
      <c r="C3839">
        <v>16.5</v>
      </c>
      <c r="D3839">
        <v>45.947200000000002</v>
      </c>
      <c r="E3839">
        <v>39.191499999999998</v>
      </c>
      <c r="F3839">
        <v>11215.219325</v>
      </c>
      <c r="G3839">
        <v>9568.1539250000005</v>
      </c>
      <c r="H3839">
        <f>(1/(1-91/360*VLOOKUP($A3839,Tbills!$B$4:$C$974,2,1)/100))^((1)/91)-1</f>
        <v>6.6312964545511832E-5</v>
      </c>
      <c r="I3839" s="2">
        <f t="shared" si="735"/>
        <v>26.908315782058757</v>
      </c>
      <c r="J3839">
        <f>VLOOKUP(A3839,'VXX-IV'!A$1:C$4500,3,0)</f>
        <v>26.92</v>
      </c>
      <c r="K3839" s="10">
        <f t="shared" si="741"/>
        <v>-4.3403484179960206E-4</v>
      </c>
      <c r="L3839">
        <f t="shared" si="742"/>
        <v>19.937289373541851</v>
      </c>
      <c r="N3839" t="e">
        <f t="shared" si="743"/>
        <v>#DIV/0!</v>
      </c>
      <c r="O3839">
        <f t="shared" si="744"/>
        <v>32.892388438582678</v>
      </c>
      <c r="P3839">
        <f>VLOOKUP(A3839,'UVXY-IV'!A$1:G$5000,4,0)</f>
        <v>33.264098060000002</v>
      </c>
      <c r="Q3839">
        <f t="shared" si="745"/>
        <v>-1.117449872673093E-2</v>
      </c>
      <c r="R3839">
        <f t="shared" si="746"/>
        <v>52.681696883320257</v>
      </c>
      <c r="S3839">
        <f>VLOOKUP(A3839,'SVXY-IV'!A$1:G$5000,4,0)</f>
        <v>53.010314139999998</v>
      </c>
      <c r="T3839">
        <f t="shared" si="747"/>
        <v>-6.1991192093648895E-3</v>
      </c>
      <c r="U3839" s="2">
        <f t="shared" si="736"/>
        <v>18.119016522569908</v>
      </c>
      <c r="V3839">
        <f>VLOOKUP(A3839,'VXZ-IV'!A$1:C$4500,3,0)</f>
        <v>18.12</v>
      </c>
      <c r="W3839" s="10">
        <f t="shared" si="748"/>
        <v>-5.4275796362746043E-5</v>
      </c>
      <c r="X3839">
        <f t="shared" si="749"/>
        <v>73.156751374323846</v>
      </c>
      <c r="AA3839" s="10" t="e">
        <f t="shared" si="750"/>
        <v>#DIV/0!</v>
      </c>
      <c r="AB3839">
        <f t="shared" si="751"/>
        <v>21.852956073794587</v>
      </c>
      <c r="AC3839">
        <f>VLOOKUP(A3839,'VIXY-IV'!A$1:E$2000,4,0)</f>
        <v>22.127947259999999</v>
      </c>
      <c r="AD3839" s="10">
        <f t="shared" si="752"/>
        <v>-1.2427324729867961E-2</v>
      </c>
      <c r="AG3839">
        <f>AG3838*(1-(AG$1+AG$5))^($A3839-$A3838)*(1+2*(E3839/E3838-1))</f>
        <v>3.9925878722080697</v>
      </c>
      <c r="AK3839">
        <f t="shared" si="753"/>
        <v>12.134482140276187</v>
      </c>
    </row>
    <row r="3840" spans="1:37" x14ac:dyDescent="0.25">
      <c r="A3840" s="1">
        <v>43635</v>
      </c>
      <c r="B3840">
        <v>14.33</v>
      </c>
      <c r="C3840">
        <v>16.100000000000001</v>
      </c>
      <c r="D3840">
        <v>43.877200000000002</v>
      </c>
      <c r="E3840">
        <v>37.423499999999997</v>
      </c>
      <c r="F3840">
        <v>11150.850047</v>
      </c>
      <c r="G3840">
        <v>9512.6595570000009</v>
      </c>
      <c r="H3840">
        <f>(1/(1-91/360*VLOOKUP($A3840,Tbills!$B$4:$C$974,2,1)/100))^((1)/91)-1</f>
        <v>6.6312964545511832E-5</v>
      </c>
      <c r="I3840" s="2">
        <f t="shared" si="735"/>
        <v>25.695423540472213</v>
      </c>
      <c r="J3840">
        <f>VLOOKUP(A3840,'VXX-IV'!A$1:C$4500,3,0)</f>
        <v>25.7</v>
      </c>
      <c r="K3840" s="10">
        <f t="shared" si="741"/>
        <v>-1.7807235516675846E-4</v>
      </c>
      <c r="L3840">
        <f t="shared" si="742"/>
        <v>18.138857303780888</v>
      </c>
      <c r="N3840" t="e">
        <f t="shared" si="743"/>
        <v>#DIV/0!</v>
      </c>
      <c r="O3840">
        <f t="shared" si="744"/>
        <v>30.66560162103745</v>
      </c>
      <c r="P3840">
        <f>VLOOKUP(A3840,'UVXY-IV'!A$1:G$5000,4,0)</f>
        <v>31.01753738</v>
      </c>
      <c r="Q3840">
        <f t="shared" si="745"/>
        <v>-1.1346347540455493E-2</v>
      </c>
      <c r="R3840">
        <f t="shared" si="746"/>
        <v>53.86754535012718</v>
      </c>
      <c r="S3840">
        <f>VLOOKUP(A3840,'SVXY-IV'!A$1:G$5000,4,0)</f>
        <v>54.209595520000001</v>
      </c>
      <c r="T3840">
        <f t="shared" si="747"/>
        <v>-6.3097716666531412E-3</v>
      </c>
      <c r="U3840" s="2">
        <f t="shared" si="736"/>
        <v>18.014583921486853</v>
      </c>
      <c r="V3840">
        <f>VLOOKUP(A3840,'VXZ-IV'!A$1:C$4500,3,0)</f>
        <v>18.02</v>
      </c>
      <c r="W3840" s="10">
        <f t="shared" si="748"/>
        <v>-3.005592959570702E-4</v>
      </c>
      <c r="X3840">
        <f t="shared" si="749"/>
        <v>73.583211348443527</v>
      </c>
      <c r="AA3840" s="10" t="e">
        <f t="shared" si="750"/>
        <v>#DIV/0!</v>
      </c>
      <c r="AB3840">
        <f t="shared" si="751"/>
        <v>20.867050784509512</v>
      </c>
      <c r="AC3840">
        <f>VLOOKUP(A3840,'VIXY-IV'!A$1:E$2000,4,0)</f>
        <v>21.132604650000001</v>
      </c>
      <c r="AD3840" s="10">
        <f t="shared" si="752"/>
        <v>-1.2566073604679318E-2</v>
      </c>
      <c r="AG3840">
        <f>AG3839*(1-(AG$1+AG$5))^($A3840-$A3839)*(1+2*(E3840/E3839-1))</f>
        <v>3.632239634039693</v>
      </c>
      <c r="AK3840">
        <f t="shared" si="753"/>
        <v>12.681300083942139</v>
      </c>
    </row>
    <row r="3841" spans="1:37" x14ac:dyDescent="0.25">
      <c r="A3841" s="1">
        <v>43636</v>
      </c>
      <c r="B3841">
        <v>14.75</v>
      </c>
      <c r="C3841">
        <v>16.14</v>
      </c>
      <c r="D3841">
        <v>44.554699999999997</v>
      </c>
      <c r="E3841">
        <v>37.999099999999999</v>
      </c>
      <c r="F3841">
        <v>11064.535057999999</v>
      </c>
      <c r="G3841">
        <v>9438.4502530000009</v>
      </c>
      <c r="H3841">
        <f>(1/(1-91/360*VLOOKUP($A3841,Tbills!$B$4:$C$974,2,1)/100))^((1)/91)-1</f>
        <v>6.6312964545511832E-5</v>
      </c>
      <c r="I3841" s="2">
        <f t="shared" si="735"/>
        <v>26.091545760716546</v>
      </c>
      <c r="J3841">
        <f>VLOOKUP(A3841,'VXX-IV'!A$1:C$4500,3,0)</f>
        <v>26.1</v>
      </c>
      <c r="K3841" s="10">
        <f t="shared" si="741"/>
        <v>-3.2391721392555084E-4</v>
      </c>
      <c r="L3841">
        <f t="shared" si="742"/>
        <v>18.697228954110049</v>
      </c>
      <c r="N3841" t="e">
        <f t="shared" si="743"/>
        <v>#DIV/0!</v>
      </c>
      <c r="O3841">
        <f t="shared" si="744"/>
        <v>31.372032478312217</v>
      </c>
      <c r="P3841">
        <f>VLOOKUP(A3841,'UVXY-IV'!A$1:G$5000,4,0)</f>
        <v>31.735030930000001</v>
      </c>
      <c r="Q3841">
        <f t="shared" si="745"/>
        <v>-1.1438414932963936E-2</v>
      </c>
      <c r="R3841">
        <f t="shared" si="746"/>
        <v>53.450868422531251</v>
      </c>
      <c r="S3841">
        <f>VLOOKUP(A3841,'SVXY-IV'!A$1:G$5000,4,0)</f>
        <v>53.793432920000001</v>
      </c>
      <c r="T3841">
        <f t="shared" si="747"/>
        <v>-6.368147167298277E-3</v>
      </c>
      <c r="U3841" s="2">
        <f t="shared" si="736"/>
        <v>17.874703211855518</v>
      </c>
      <c r="V3841">
        <f>VLOOKUP(A3841,'VXZ-IV'!A$1:C$4500,3,0)</f>
        <v>17.88</v>
      </c>
      <c r="W3841" s="10">
        <f t="shared" si="748"/>
        <v>-2.9624094767788378E-4</v>
      </c>
      <c r="X3841">
        <f t="shared" si="749"/>
        <v>74.15941686190601</v>
      </c>
      <c r="AA3841" s="10" t="e">
        <f t="shared" si="750"/>
        <v>#DIV/0!</v>
      </c>
      <c r="AB3841">
        <f t="shared" si="751"/>
        <v>21.18792102298799</v>
      </c>
      <c r="AC3841">
        <f>VLOOKUP(A3841,'VIXY-IV'!A$1:E$2000,4,0)</f>
        <v>21.458266559999998</v>
      </c>
      <c r="AD3841" s="10">
        <f t="shared" si="752"/>
        <v>-1.2598666171663497E-2</v>
      </c>
      <c r="AG3841">
        <f>AG3840*(1-(AG$1+AG$5))^($A3841-$A3840)*(1+2*(E3841/E3840-1))</f>
        <v>3.7438463160861235</v>
      </c>
      <c r="AK3841">
        <f t="shared" si="753"/>
        <v>12.485671133665241</v>
      </c>
    </row>
    <row r="3842" spans="1:37" x14ac:dyDescent="0.25">
      <c r="A3842" s="1">
        <v>43637</v>
      </c>
      <c r="B3842">
        <v>15.4</v>
      </c>
      <c r="C3842">
        <v>16.670000000000002</v>
      </c>
      <c r="D3842">
        <v>45.658200000000001</v>
      </c>
      <c r="E3842">
        <v>38.938000000000002</v>
      </c>
      <c r="F3842">
        <v>11289.861360999999</v>
      </c>
      <c r="G3842">
        <v>9630.1136669999996</v>
      </c>
      <c r="H3842">
        <f>(1/(1-91/360*VLOOKUP($A3842,Tbills!$B$4:$C$974,2,1)/100))^((1)/91)-1</f>
        <v>6.6312964545511832E-5</v>
      </c>
      <c r="I3842" s="2">
        <f t="shared" si="735"/>
        <v>26.737111161904124</v>
      </c>
      <c r="J3842">
        <f>VLOOKUP(A3842,'VXX-IV'!A$1:C$4500,3,0)</f>
        <v>26.75</v>
      </c>
      <c r="K3842" s="10">
        <f t="shared" si="741"/>
        <v>-4.8182572321031625E-4</v>
      </c>
      <c r="L3842">
        <f t="shared" si="742"/>
        <v>19.621603321073696</v>
      </c>
      <c r="N3842" t="e">
        <f t="shared" si="743"/>
        <v>#DIV/0!</v>
      </c>
      <c r="O3842">
        <f t="shared" si="744"/>
        <v>32.5336689539308</v>
      </c>
      <c r="P3842">
        <f>VLOOKUP(A3842,'UVXY-IV'!A$1:G$5000,4,0)</f>
        <v>32.91002932</v>
      </c>
      <c r="Q3842">
        <f t="shared" si="745"/>
        <v>-1.143603861332565E-2</v>
      </c>
      <c r="R3842">
        <f t="shared" si="746"/>
        <v>52.788137146567934</v>
      </c>
      <c r="S3842">
        <f>VLOOKUP(A3842,'SVXY-IV'!A$1:G$5000,4,0)</f>
        <v>53.126921780000004</v>
      </c>
      <c r="T3842">
        <f t="shared" si="747"/>
        <v>-6.3768918296261967E-3</v>
      </c>
      <c r="U3842" s="2">
        <f t="shared" si="736"/>
        <v>18.238272046596006</v>
      </c>
      <c r="V3842">
        <f>VLOOKUP(A3842,'VXZ-IV'!A$1:C$4500,3,0)</f>
        <v>18.239999999999998</v>
      </c>
      <c r="W3842" s="10">
        <f t="shared" si="748"/>
        <v>-9.4734287499620429E-5</v>
      </c>
      <c r="X3842">
        <f t="shared" si="749"/>
        <v>72.655617373911511</v>
      </c>
      <c r="AA3842" s="10" t="e">
        <f t="shared" si="750"/>
        <v>#DIV/0!</v>
      </c>
      <c r="AB3842">
        <f t="shared" si="751"/>
        <v>21.711360554825635</v>
      </c>
      <c r="AC3842">
        <f>VLOOKUP(A3842,'VIXY-IV'!A$1:E$2000,4,0)</f>
        <v>21.98903112</v>
      </c>
      <c r="AD3842" s="10">
        <f t="shared" si="752"/>
        <v>-1.2627685306325853E-2</v>
      </c>
      <c r="AG3842">
        <f>AG3841*(1-(AG$1+AG$5))^($A3842-$A3841)*(1+2*(E3842/E3841-1))</f>
        <v>3.9287234222085723</v>
      </c>
      <c r="AK3842">
        <f t="shared" si="753"/>
        <v>12.176602023125794</v>
      </c>
    </row>
    <row r="3843" spans="1:37" x14ac:dyDescent="0.25">
      <c r="A3843" s="1">
        <v>43640</v>
      </c>
      <c r="B3843">
        <v>15.26</v>
      </c>
      <c r="C3843">
        <v>16.47</v>
      </c>
      <c r="D3843">
        <v>45.0227</v>
      </c>
      <c r="E3843">
        <v>38.389299999999999</v>
      </c>
      <c r="F3843">
        <v>11217.704854</v>
      </c>
      <c r="G3843">
        <v>9566.8872449999999</v>
      </c>
      <c r="H3843">
        <f>(1/(1-91/360*VLOOKUP($A3843,Tbills!$B$4:$C$974,2,1)/100))^((1)/91)-1</f>
        <v>6.6312964545511832E-5</v>
      </c>
      <c r="I3843" s="2">
        <f t="shared" si="735"/>
        <v>26.363038397241041</v>
      </c>
      <c r="J3843">
        <f>VLOOKUP(A3843,'VXX-IV'!A$1:C$4500,3,0)</f>
        <v>26.37</v>
      </c>
      <c r="K3843" s="10">
        <f t="shared" si="741"/>
        <v>-2.6399707087443325E-4</v>
      </c>
      <c r="L3843">
        <f t="shared" si="742"/>
        <v>19.069809957341949</v>
      </c>
      <c r="N3843" t="e">
        <f t="shared" si="743"/>
        <v>#DIV/0!</v>
      </c>
      <c r="O3843">
        <f t="shared" si="744"/>
        <v>31.842770786337333</v>
      </c>
      <c r="P3843">
        <f>VLOOKUP(A3843,'UVXY-IV'!A$1:G$5000,4,0)</f>
        <v>32.21563046</v>
      </c>
      <c r="Q3843">
        <f t="shared" si="745"/>
        <v>-1.157387480358707E-2</v>
      </c>
      <c r="R3843">
        <f t="shared" si="746"/>
        <v>53.152863616559387</v>
      </c>
      <c r="S3843">
        <f>VLOOKUP(A3843,'SVXY-IV'!A$1:G$5000,4,0)</f>
        <v>53.505263550000002</v>
      </c>
      <c r="T3843">
        <f t="shared" si="747"/>
        <v>-6.5862666597521491E-3</v>
      </c>
      <c r="U3843" s="2">
        <f t="shared" si="736"/>
        <v>18.120380815752601</v>
      </c>
      <c r="V3843">
        <f>VLOOKUP(A3843,'VXZ-IV'!A$1:C$4500,3,0)</f>
        <v>18.12</v>
      </c>
      <c r="W3843" s="10">
        <f t="shared" si="748"/>
        <v>2.1016321887445955E-5</v>
      </c>
      <c r="X3843">
        <f t="shared" si="749"/>
        <v>73.139071553537221</v>
      </c>
      <c r="AA3843" s="10" t="e">
        <f t="shared" si="750"/>
        <v>#DIV/0!</v>
      </c>
      <c r="AB3843">
        <f t="shared" si="751"/>
        <v>21.405170123597564</v>
      </c>
      <c r="AC3843">
        <f>VLOOKUP(A3843,'VIXY-IV'!A$1:E$2000,4,0)</f>
        <v>21.682046889999999</v>
      </c>
      <c r="AD3843" s="10">
        <f t="shared" si="752"/>
        <v>-1.2769862910412488E-2</v>
      </c>
      <c r="AG3843">
        <f>AG3842*(1-(AG$1+AG$5))^($A3843-$A3842)*(1+2*(E3843/E3842-1))</f>
        <v>3.817613195102858</v>
      </c>
      <c r="AK3843">
        <f t="shared" si="753"/>
        <v>12.346464945015379</v>
      </c>
    </row>
    <row r="3844" spans="1:37" x14ac:dyDescent="0.25">
      <c r="A3844" s="1">
        <v>43641</v>
      </c>
      <c r="B3844">
        <v>16.28</v>
      </c>
      <c r="C3844">
        <v>17.12</v>
      </c>
      <c r="D3844">
        <v>46.0931</v>
      </c>
      <c r="E3844">
        <v>39.299700000000001</v>
      </c>
      <c r="F3844">
        <v>11414.197894999999</v>
      </c>
      <c r="G3844">
        <v>9733.908453</v>
      </c>
      <c r="H3844">
        <f>(1/(1-91/360*VLOOKUP($A3844,Tbills!$B$4:$C$974,2,1)/100))^((1)/91)-1</f>
        <v>6.6312964545511832E-5</v>
      </c>
      <c r="I3844" s="2">
        <f t="shared" si="735"/>
        <v>26.989152924222193</v>
      </c>
      <c r="J3844">
        <f>VLOOKUP(A3844,'VXX-IV'!A$1:C$4500,3,0)</f>
        <v>27</v>
      </c>
      <c r="K3844" s="10">
        <f t="shared" si="741"/>
        <v>-4.0174354732613882E-4</v>
      </c>
      <c r="L3844">
        <f t="shared" si="742"/>
        <v>19.974710415752487</v>
      </c>
      <c r="N3844" t="e">
        <f t="shared" si="743"/>
        <v>#DIV/0!</v>
      </c>
      <c r="O3844">
        <f t="shared" si="744"/>
        <v>32.974383722287392</v>
      </c>
      <c r="P3844">
        <f>VLOOKUP(A3844,'UVXY-IV'!A$1:G$5000,4,0)</f>
        <v>33.361718230000001</v>
      </c>
      <c r="Q3844">
        <f t="shared" si="745"/>
        <v>-1.1610148645290863E-2</v>
      </c>
      <c r="R3844">
        <f t="shared" si="746"/>
        <v>52.52023078398139</v>
      </c>
      <c r="S3844">
        <f>VLOOKUP(A3844,'SVXY-IV'!A$1:G$5000,4,0)</f>
        <v>52.86941332</v>
      </c>
      <c r="T3844">
        <f t="shared" si="747"/>
        <v>-6.6046228639824456E-3</v>
      </c>
      <c r="U3844" s="2">
        <f t="shared" si="736"/>
        <v>18.437333840835066</v>
      </c>
      <c r="V3844">
        <f>VLOOKUP(A3844,'VXZ-IV'!A$1:C$4500,3,0)</f>
        <v>18.440000000000001</v>
      </c>
      <c r="W3844" s="10">
        <f t="shared" si="748"/>
        <v>-1.445856380116739E-4</v>
      </c>
      <c r="X3844">
        <f t="shared" si="749"/>
        <v>71.864298080862483</v>
      </c>
      <c r="AA3844" s="10" t="e">
        <f t="shared" si="750"/>
        <v>#DIV/0!</v>
      </c>
      <c r="AB3844">
        <f t="shared" si="751"/>
        <v>21.912709930607868</v>
      </c>
      <c r="AC3844">
        <f>VLOOKUP(A3844,'VIXY-IV'!A$1:E$2000,4,0)</f>
        <v>22.19693758</v>
      </c>
      <c r="AD3844" s="10">
        <f t="shared" si="752"/>
        <v>-1.280481365358388E-2</v>
      </c>
      <c r="AG3844">
        <f>AG3843*(1-(AG$1+AG$5))^($A3844-$A3843)*(1+2*(E3844/E3843-1))</f>
        <v>3.9985473914342684</v>
      </c>
      <c r="AK3844">
        <f t="shared" si="753"/>
        <v>12.053107848537453</v>
      </c>
    </row>
    <row r="3845" spans="1:37" x14ac:dyDescent="0.25">
      <c r="A3845" s="1">
        <v>43642</v>
      </c>
      <c r="B3845">
        <v>16.21</v>
      </c>
      <c r="C3845">
        <v>17.05</v>
      </c>
      <c r="D3845">
        <v>45.757399999999997</v>
      </c>
      <c r="E3845">
        <v>39.011200000000002</v>
      </c>
      <c r="F3845">
        <v>11368.969069000001</v>
      </c>
      <c r="G3845">
        <v>9694.7725210000008</v>
      </c>
      <c r="H3845">
        <f>(1/(1-91/360*VLOOKUP($A3845,Tbills!$B$4:$C$974,2,1)/100))^((1)/91)-1</f>
        <v>6.6312964545511832E-5</v>
      </c>
      <c r="I3845" s="2">
        <f t="shared" si="735"/>
        <v>26.791935310292402</v>
      </c>
      <c r="J3845">
        <f>VLOOKUP(A3845,'VXX-IV'!A$1:C$4500,3,0)</f>
        <v>26.8</v>
      </c>
      <c r="K3845" s="10">
        <f t="shared" si="741"/>
        <v>-3.0092125774616729E-4</v>
      </c>
      <c r="L3845">
        <f t="shared" si="742"/>
        <v>19.681856225929476</v>
      </c>
      <c r="N3845" t="e">
        <f t="shared" si="743"/>
        <v>#DIV/0!</v>
      </c>
      <c r="O3845">
        <f t="shared" si="744"/>
        <v>32.610186204681312</v>
      </c>
      <c r="P3845">
        <f>VLOOKUP(A3845,'UVXY-IV'!A$1:G$5000,4,0)</f>
        <v>32.993956849999996</v>
      </c>
      <c r="Q3845">
        <f t="shared" si="745"/>
        <v>-1.1631543529726285E-2</v>
      </c>
      <c r="R3845">
        <f t="shared" si="746"/>
        <v>52.710623977242136</v>
      </c>
      <c r="S3845">
        <f>VLOOKUP(A3845,'SVXY-IV'!A$1:G$5000,4,0)</f>
        <v>53.062008650000003</v>
      </c>
      <c r="T3845">
        <f t="shared" si="747"/>
        <v>-6.6221517371424232E-3</v>
      </c>
      <c r="U3845" s="2">
        <f t="shared" si="736"/>
        <v>18.363828011071554</v>
      </c>
      <c r="V3845">
        <f>VLOOKUP(A3845,'VXZ-IV'!A$1:C$4500,3,0)</f>
        <v>18.37</v>
      </c>
      <c r="W3845" s="10">
        <f t="shared" si="748"/>
        <v>-3.3598197759643345E-4</v>
      </c>
      <c r="X3845">
        <f t="shared" si="749"/>
        <v>72.155350064676597</v>
      </c>
      <c r="AA3845" s="10" t="e">
        <f t="shared" si="750"/>
        <v>#DIV/0!</v>
      </c>
      <c r="AB3845">
        <f t="shared" si="751"/>
        <v>21.751766282009235</v>
      </c>
      <c r="AC3845">
        <f>VLOOKUP(A3845,'VIXY-IV'!A$1:E$2000,4,0)</f>
        <v>22.034637490000001</v>
      </c>
      <c r="AD3845" s="10">
        <f t="shared" si="752"/>
        <v>-1.2837570308072532E-2</v>
      </c>
      <c r="AG3845">
        <f>AG3844*(1-(AG$1+AG$5))^($A3845-$A3844)*(1+2*(E3845/E3844-1))</f>
        <v>3.9397077677952415</v>
      </c>
      <c r="AK3845">
        <f t="shared" si="753"/>
        <v>12.141024491274583</v>
      </c>
    </row>
    <row r="3846" spans="1:37" x14ac:dyDescent="0.25">
      <c r="A3846" s="1">
        <v>43643</v>
      </c>
      <c r="B3846">
        <v>15.82</v>
      </c>
      <c r="C3846">
        <v>16.760000000000002</v>
      </c>
      <c r="D3846">
        <v>44.660899999999998</v>
      </c>
      <c r="E3846">
        <v>38.074100000000001</v>
      </c>
      <c r="F3846">
        <v>11253.918936</v>
      </c>
      <c r="G3846">
        <v>9596.1017019999999</v>
      </c>
      <c r="H3846">
        <f>(1/(1-91/360*VLOOKUP($A3846,Tbills!$B$4:$C$974,2,1)/100))^((1)/91)-1</f>
        <v>6.6312964545511832E-5</v>
      </c>
      <c r="I3846" s="2">
        <f t="shared" si="735"/>
        <v>26.149273505517332</v>
      </c>
      <c r="J3846">
        <f>VLOOKUP(A3846,'VXX-IV'!A$1:C$4500,3,0)</f>
        <v>26.16</v>
      </c>
      <c r="K3846" s="10">
        <f t="shared" si="741"/>
        <v>-4.1003419276253172E-4</v>
      </c>
      <c r="L3846">
        <f t="shared" si="742"/>
        <v>18.736683892135673</v>
      </c>
      <c r="N3846" t="e">
        <f t="shared" si="743"/>
        <v>#DIV/0!</v>
      </c>
      <c r="O3846">
        <f t="shared" si="744"/>
        <v>31.43411795563734</v>
      </c>
      <c r="P3846">
        <f>VLOOKUP(A3846,'UVXY-IV'!A$1:G$5000,4,0)</f>
        <v>31.804829909999999</v>
      </c>
      <c r="Q3846">
        <f t="shared" si="745"/>
        <v>-1.1655838292853105E-2</v>
      </c>
      <c r="R3846">
        <f t="shared" si="746"/>
        <v>53.34130158161652</v>
      </c>
      <c r="S3846">
        <f>VLOOKUP(A3846,'SVXY-IV'!A$1:G$5000,4,0)</f>
        <v>53.69880947</v>
      </c>
      <c r="T3846">
        <f t="shared" si="747"/>
        <v>-6.6576501772019903E-3</v>
      </c>
      <c r="U3846" s="2">
        <f t="shared" si="736"/>
        <v>18.177549020271954</v>
      </c>
      <c r="V3846">
        <f>VLOOKUP(A3846,'VXZ-IV'!A$1:C$4500,3,0)</f>
        <v>18.18</v>
      </c>
      <c r="W3846" s="10">
        <f t="shared" si="748"/>
        <v>-1.348173667792274E-4</v>
      </c>
      <c r="X3846">
        <f t="shared" si="749"/>
        <v>72.891865659818748</v>
      </c>
      <c r="AA3846" s="10" t="e">
        <f t="shared" si="750"/>
        <v>#DIV/0!</v>
      </c>
      <c r="AB3846">
        <f t="shared" si="751"/>
        <v>21.229180459604798</v>
      </c>
      <c r="AC3846">
        <f>VLOOKUP(A3846,'VIXY-IV'!A$1:E$2000,4,0)</f>
        <v>21.506121199999999</v>
      </c>
      <c r="AD3846" s="10">
        <f t="shared" si="752"/>
        <v>-1.2877298412844462E-2</v>
      </c>
      <c r="AG3846">
        <f>AG3845*(1-(AG$1+AG$5))^($A3846-$A3845)*(1+2*(E3846/E3845-1))</f>
        <v>3.7503075260997512</v>
      </c>
      <c r="AK3846">
        <f t="shared" si="753"/>
        <v>12.432088708493037</v>
      </c>
    </row>
    <row r="3847" spans="1:37" x14ac:dyDescent="0.25">
      <c r="A3847" s="1">
        <v>43644</v>
      </c>
      <c r="B3847">
        <v>15.08</v>
      </c>
      <c r="C3847">
        <v>16.059999999999999</v>
      </c>
      <c r="D3847">
        <v>43.316800000000001</v>
      </c>
      <c r="E3847">
        <v>36.926000000000002</v>
      </c>
      <c r="F3847">
        <v>11059.681258000001</v>
      </c>
      <c r="G3847">
        <v>9429.9101950000004</v>
      </c>
      <c r="H3847">
        <f>(1/(1-91/360*VLOOKUP($A3847,Tbills!$B$4:$C$974,2,1)/100))^((1)/91)-1</f>
        <v>6.6312964545511832E-5</v>
      </c>
      <c r="I3847" s="2">
        <f t="shared" si="735"/>
        <v>25.361675005519636</v>
      </c>
      <c r="J3847">
        <f>VLOOKUP(A3847,'VXX-IV'!A$1:C$4500,3,0)</f>
        <v>25.37</v>
      </c>
      <c r="K3847" s="10">
        <f t="shared" si="741"/>
        <v>-3.281432589816724E-4</v>
      </c>
      <c r="L3847">
        <f t="shared" si="742"/>
        <v>17.607070218897299</v>
      </c>
      <c r="N3847" t="e">
        <f t="shared" si="743"/>
        <v>#DIV/0!</v>
      </c>
      <c r="O3847">
        <f t="shared" si="744"/>
        <v>30.011293164637994</v>
      </c>
      <c r="P3847">
        <f>VLOOKUP(A3847,'UVXY-IV'!A$1:G$5000,4,0)</f>
        <v>30.366300679999998</v>
      </c>
      <c r="Q3847">
        <f t="shared" si="745"/>
        <v>-1.1690838443018547E-2</v>
      </c>
      <c r="R3847">
        <f t="shared" si="746"/>
        <v>54.14309022928424</v>
      </c>
      <c r="S3847">
        <f>VLOOKUP(A3847,'SVXY-IV'!A$1:G$5000,4,0)</f>
        <v>54.50777197</v>
      </c>
      <c r="T3847">
        <f t="shared" si="747"/>
        <v>-6.6904539946427422E-3</v>
      </c>
      <c r="U3847" s="2">
        <f t="shared" si="736"/>
        <v>17.86337695687611</v>
      </c>
      <c r="V3847">
        <f>VLOOKUP(A3847,'VXZ-IV'!A$1:C$4500,3,0)</f>
        <v>17.87</v>
      </c>
      <c r="W3847" s="10">
        <f t="shared" si="748"/>
        <v>-3.7062356597039603E-4</v>
      </c>
      <c r="X3847">
        <f t="shared" si="749"/>
        <v>74.156428915909714</v>
      </c>
      <c r="AA3847" s="10" t="e">
        <f t="shared" si="750"/>
        <v>#DIV/0!</v>
      </c>
      <c r="AB3847">
        <f t="shared" si="751"/>
        <v>20.58895061394967</v>
      </c>
      <c r="AC3847">
        <f>VLOOKUP(A3847,'VIXY-IV'!A$1:E$2000,4,0)</f>
        <v>20.8596045</v>
      </c>
      <c r="AD3847" s="10">
        <f t="shared" si="752"/>
        <v>-1.2975024816521796E-2</v>
      </c>
      <c r="AG3847">
        <f>AG3846*(1-(AG$1+AG$5))^($A3847-$A3846)*(1+2*(E3847/E3846-1))</f>
        <v>3.5240125444580048</v>
      </c>
      <c r="AK3847">
        <f t="shared" si="753"/>
        <v>12.806373859376356</v>
      </c>
    </row>
    <row r="3848" spans="1:37" x14ac:dyDescent="0.25">
      <c r="A3848" s="1">
        <v>43647</v>
      </c>
      <c r="B3848">
        <v>14.06</v>
      </c>
      <c r="C3848">
        <v>15.43</v>
      </c>
      <c r="D3848">
        <v>41.868099999999998</v>
      </c>
      <c r="E3848">
        <v>35.6845</v>
      </c>
      <c r="F3848">
        <v>10918.342650000001</v>
      </c>
      <c r="G3848">
        <v>9307.7277470000008</v>
      </c>
      <c r="H3848">
        <f>(1/(1-91/360*VLOOKUP($A3848,Tbills!$B$4:$C$974,2,1)/100))^((1)/91)-1</f>
        <v>6.6312964545511832E-5</v>
      </c>
      <c r="I3848" s="2">
        <f t="shared" si="735"/>
        <v>24.511678436377974</v>
      </c>
      <c r="J3848">
        <f>VLOOKUP(A3848,'VXX-IV'!A$1:C$4500,3,0)</f>
        <v>24.52</v>
      </c>
      <c r="K3848" s="10">
        <f t="shared" si="741"/>
        <v>-3.3937861427513205E-4</v>
      </c>
      <c r="L3848">
        <f t="shared" si="742"/>
        <v>16.424165131616068</v>
      </c>
      <c r="N3848" t="e">
        <f t="shared" si="743"/>
        <v>#DIV/0!</v>
      </c>
      <c r="O3848">
        <f t="shared" si="744"/>
        <v>28.49488436937899</v>
      </c>
      <c r="P3848">
        <f>VLOOKUP(A3848,'UVXY-IV'!A$1:G$5000,4,0)</f>
        <v>28.8335519</v>
      </c>
      <c r="Q3848">
        <f t="shared" si="745"/>
        <v>-1.1745605667854209E-2</v>
      </c>
      <c r="R3848">
        <f t="shared" si="746"/>
        <v>55.045804887301273</v>
      </c>
      <c r="S3848">
        <f>VLOOKUP(A3848,'SVXY-IV'!A$1:G$5000,4,0)</f>
        <v>55.420340070000002</v>
      </c>
      <c r="T3848">
        <f t="shared" si="747"/>
        <v>-6.7580816398034038E-3</v>
      </c>
      <c r="U3848" s="2">
        <f t="shared" si="736"/>
        <v>17.633799664017836</v>
      </c>
      <c r="V3848">
        <f>VLOOKUP(A3848,'VXZ-IV'!A$1:C$4500,3,0)</f>
        <v>17.64</v>
      </c>
      <c r="W3848" s="10">
        <f t="shared" si="748"/>
        <v>-3.5149296951042519E-4</v>
      </c>
      <c r="X3848">
        <f t="shared" si="749"/>
        <v>75.123875710572861</v>
      </c>
      <c r="AA3848" s="10" t="e">
        <f t="shared" si="750"/>
        <v>#DIV/0!</v>
      </c>
      <c r="AB3848">
        <f t="shared" si="751"/>
        <v>19.896498538317353</v>
      </c>
      <c r="AC3848">
        <f>VLOOKUP(A3848,'VIXY-IV'!A$1:E$2000,4,0)</f>
        <v>20.158639539999999</v>
      </c>
      <c r="AD3848" s="10">
        <f t="shared" si="752"/>
        <v>-1.3003903421284435E-2</v>
      </c>
      <c r="AG3848">
        <f>AG3847*(1-(AG$1+AG$5))^($A3848-$A3847)*(1+2*(E3848/E3847-1))</f>
        <v>3.2867165062382924</v>
      </c>
      <c r="AK3848">
        <f t="shared" si="753"/>
        <v>13.23509129487473</v>
      </c>
    </row>
    <row r="3849" spans="1:37" x14ac:dyDescent="0.25">
      <c r="A3849" s="1">
        <v>43648</v>
      </c>
      <c r="B3849">
        <v>12.93</v>
      </c>
      <c r="C3849">
        <v>14.72</v>
      </c>
      <c r="D3849">
        <v>40.170999999999999</v>
      </c>
      <c r="E3849">
        <v>34.235900000000001</v>
      </c>
      <c r="F3849">
        <v>10772.304794</v>
      </c>
      <c r="G3849">
        <v>9182.6826230000006</v>
      </c>
      <c r="H3849">
        <f>(1/(1-91/360*VLOOKUP($A3849,Tbills!$B$4:$C$974,2,1)/100))^((1)/91)-1</f>
        <v>6.6312964545511832E-5</v>
      </c>
      <c r="I3849" s="2">
        <f t="shared" ref="I3849:I3863" si="754">I3848*$D3849/$D3848*(1-I$1)^($A3849-$A3848)</f>
        <v>23.517537814785669</v>
      </c>
      <c r="J3849">
        <f>VLOOKUP(A3849,'VXX-IV'!A$1:C$4500,3,0)</f>
        <v>23.53</v>
      </c>
      <c r="K3849" s="10">
        <f t="shared" si="741"/>
        <v>-5.2962963086833348E-4</v>
      </c>
      <c r="L3849">
        <f t="shared" si="742"/>
        <v>15.0910169929692</v>
      </c>
      <c r="N3849" t="e">
        <f t="shared" si="743"/>
        <v>#DIV/0!</v>
      </c>
      <c r="O3849">
        <f t="shared" si="744"/>
        <v>26.75887256097316</v>
      </c>
      <c r="P3849">
        <f>VLOOKUP(A3849,'UVXY-IV'!A$1:G$5000,4,0)</f>
        <v>27.07749192</v>
      </c>
      <c r="Q3849">
        <f t="shared" si="745"/>
        <v>-1.1766945031991716E-2</v>
      </c>
      <c r="R3849">
        <f t="shared" si="746"/>
        <v>56.160548763251185</v>
      </c>
      <c r="S3849">
        <f>VLOOKUP(A3849,'SVXY-IV'!A$1:G$5000,4,0)</f>
        <v>56.54699815</v>
      </c>
      <c r="T3849">
        <f t="shared" si="747"/>
        <v>-6.8341273523254698E-3</v>
      </c>
      <c r="U3849" s="2">
        <f t="shared" ref="U3849:U3863" si="755">U3848*$F3849/$F3848*(1-U$1)^($A3849-$A3848)</f>
        <v>17.397515257234815</v>
      </c>
      <c r="V3849">
        <f>VLOOKUP(A3849,'VXZ-IV'!A$1:C$4500,3,0)</f>
        <v>17.399999999999999</v>
      </c>
      <c r="W3849" s="10">
        <f t="shared" si="748"/>
        <v>-1.4280130834387617E-4</v>
      </c>
      <c r="X3849">
        <f t="shared" si="749"/>
        <v>76.135363826567513</v>
      </c>
      <c r="AA3849" s="10" t="e">
        <f t="shared" si="750"/>
        <v>#DIV/0!</v>
      </c>
      <c r="AB3849">
        <f t="shared" si="751"/>
        <v>19.088735115793355</v>
      </c>
      <c r="AC3849">
        <f>VLOOKUP(A3849,'VIXY-IV'!A$1:E$2000,4,0)</f>
        <v>19.340934560000001</v>
      </c>
      <c r="AD3849" s="10">
        <f t="shared" si="752"/>
        <v>-1.3039672070874642E-2</v>
      </c>
      <c r="AG3849">
        <f>AG3848*(1-(AG$1+AG$5))^($A3849-$A3848)*(1+2*(E3849/E3848-1))</f>
        <v>3.0197684892413004</v>
      </c>
      <c r="AK3849">
        <f t="shared" si="753"/>
        <v>13.771723819735985</v>
      </c>
    </row>
    <row r="3850" spans="1:37" x14ac:dyDescent="0.25">
      <c r="A3850" s="1">
        <v>43649</v>
      </c>
      <c r="B3850">
        <v>12.57</v>
      </c>
      <c r="C3850">
        <v>14.53</v>
      </c>
      <c r="D3850">
        <v>39.847799999999999</v>
      </c>
      <c r="E3850">
        <v>33.958399999999997</v>
      </c>
      <c r="F3850">
        <v>10729.953447</v>
      </c>
      <c r="G3850">
        <v>9146.0382860000009</v>
      </c>
      <c r="H3850">
        <f>(1/(1-91/360*VLOOKUP($A3850,Tbills!$B$4:$C$974,2,1)/100))^((1)/91)-1</f>
        <v>6.6312964545511832E-5</v>
      </c>
      <c r="I3850" s="2">
        <f t="shared" si="754"/>
        <v>23.327756166400302</v>
      </c>
      <c r="J3850">
        <f>VLOOKUP(A3850,'VXX-IV'!A$1:C$4500,3,0)</f>
        <v>23.34</v>
      </c>
      <c r="K3850" s="10">
        <f t="shared" si="741"/>
        <v>-5.245858440315887E-4</v>
      </c>
      <c r="L3850">
        <f t="shared" si="742"/>
        <v>14.846689081655068</v>
      </c>
      <c r="N3850" t="e">
        <f t="shared" si="743"/>
        <v>#DIV/0!</v>
      </c>
      <c r="O3850">
        <f t="shared" si="744"/>
        <v>26.432639655016224</v>
      </c>
      <c r="P3850">
        <f>VLOOKUP(A3850,'UVXY-IV'!A$1:G$5000,4,0)</f>
        <v>26.749448000000001</v>
      </c>
      <c r="Q3850">
        <f t="shared" si="745"/>
        <v>-1.1843547013896338E-2</v>
      </c>
      <c r="R3850">
        <f t="shared" si="746"/>
        <v>56.385605122179754</v>
      </c>
      <c r="S3850">
        <f>VLOOKUP(A3850,'SVXY-IV'!A$1:G$5000,4,0)</f>
        <v>56.777913550000001</v>
      </c>
      <c r="T3850">
        <f t="shared" si="747"/>
        <v>-6.9095252588803335E-3</v>
      </c>
      <c r="U3850" s="2">
        <f t="shared" si="755"/>
        <v>17.328694330826355</v>
      </c>
      <c r="V3850">
        <f>VLOOKUP(A3850,'VXZ-IV'!A$1:C$4500,3,0)</f>
        <v>17.329999999999998</v>
      </c>
      <c r="W3850" s="10">
        <f t="shared" si="748"/>
        <v>-7.5341556471042459E-5</v>
      </c>
      <c r="X3850">
        <f t="shared" si="749"/>
        <v>76.441430683389015</v>
      </c>
      <c r="AA3850" s="10" t="e">
        <f t="shared" si="750"/>
        <v>#DIV/0!</v>
      </c>
      <c r="AB3850">
        <f t="shared" si="751"/>
        <v>18.933939537753211</v>
      </c>
      <c r="AC3850">
        <f>VLOOKUP(A3850,'VIXY-IV'!A$1:E$2000,4,0)</f>
        <v>19.1846566</v>
      </c>
      <c r="AD3850" s="10">
        <f t="shared" si="752"/>
        <v>-1.3068623925579614E-2</v>
      </c>
      <c r="AG3850">
        <f>AG3849*(1-(AG$1+AG$5))^($A3850-$A3849)*(1+2*(E3850/E3849-1))</f>
        <v>2.9707147488885313</v>
      </c>
      <c r="AK3850">
        <f t="shared" si="753"/>
        <v>13.8827042724165</v>
      </c>
    </row>
    <row r="3851" spans="1:37" x14ac:dyDescent="0.25">
      <c r="A3851" s="1">
        <v>43651</v>
      </c>
      <c r="B3851">
        <v>13.28</v>
      </c>
      <c r="C3851">
        <v>14.98</v>
      </c>
      <c r="D3851">
        <v>40.422800000000002</v>
      </c>
      <c r="E3851">
        <v>34.444400000000002</v>
      </c>
      <c r="F3851">
        <v>10735.774144999999</v>
      </c>
      <c r="G3851">
        <v>9149.9188639999993</v>
      </c>
      <c r="H3851">
        <f>(1/(1-91/360*VLOOKUP($A3851,Tbills!$B$4:$C$974,2,1)/100))^((1)/91)-1</f>
        <v>6.6312964545511832E-5</v>
      </c>
      <c r="I3851" s="2">
        <f t="shared" si="754"/>
        <v>23.663219460859725</v>
      </c>
      <c r="J3851">
        <f>VLOOKUP(A3851,'VXX-IV'!A$1:C$4500,3,0)</f>
        <v>23.67</v>
      </c>
      <c r="K3851" s="10">
        <f t="shared" si="741"/>
        <v>-2.8646130715148654E-4</v>
      </c>
      <c r="L3851">
        <f t="shared" si="742"/>
        <v>15.272294373283525</v>
      </c>
      <c r="N3851" t="e">
        <f t="shared" si="743"/>
        <v>#DIV/0!</v>
      </c>
      <c r="O3851">
        <f t="shared" si="744"/>
        <v>26.99826112659305</v>
      </c>
      <c r="P3851">
        <f>VLOOKUP(A3851,'UVXY-IV'!A$1:G$5000,4,0)</f>
        <v>27.32390784</v>
      </c>
      <c r="Q3851">
        <f t="shared" si="745"/>
        <v>-1.1918013898810975E-2</v>
      </c>
      <c r="R3851">
        <f t="shared" si="746"/>
        <v>55.977058927145649</v>
      </c>
      <c r="S3851">
        <f>VLOOKUP(A3851,'SVXY-IV'!A$1:G$5000,4,0)</f>
        <v>56.370789700000003</v>
      </c>
      <c r="T3851">
        <f t="shared" si="747"/>
        <v>-6.9846595186930927E-3</v>
      </c>
      <c r="U3851" s="2">
        <f t="shared" si="755"/>
        <v>17.337249141496372</v>
      </c>
      <c r="V3851">
        <f>VLOOKUP(A3851,'VXZ-IV'!A$1:C$4500,3,0)</f>
        <v>17.34</v>
      </c>
      <c r="W3851" s="10">
        <f t="shared" si="748"/>
        <v>-1.5864235891738243E-4</v>
      </c>
      <c r="X3851">
        <f t="shared" si="749"/>
        <v>76.413479011072027</v>
      </c>
      <c r="AA3851" s="10" t="e">
        <f t="shared" si="750"/>
        <v>#DIV/0!</v>
      </c>
      <c r="AB3851">
        <f t="shared" si="751"/>
        <v>19.204770349236487</v>
      </c>
      <c r="AC3851">
        <f>VLOOKUP(A3851,'VIXY-IV'!A$1:E$2000,4,0)</f>
        <v>19.460460250000001</v>
      </c>
      <c r="AD3851" s="10">
        <f t="shared" si="752"/>
        <v>-1.3138944170835498E-2</v>
      </c>
      <c r="AG3851">
        <f>AG3850*(1-(AG$1+AG$5))^($A3851-$A3850)*(1+2*(E3851/E3850-1))</f>
        <v>3.0555403342430925</v>
      </c>
      <c r="AK3851">
        <f t="shared" si="753"/>
        <v>13.682745522275313</v>
      </c>
    </row>
    <row r="3852" spans="1:37" x14ac:dyDescent="0.25">
      <c r="A3852" s="1">
        <v>43654</v>
      </c>
      <c r="B3852">
        <v>13.96</v>
      </c>
      <c r="C3852">
        <v>15.48</v>
      </c>
      <c r="D3852">
        <v>41.558700000000002</v>
      </c>
      <c r="E3852">
        <v>35.405900000000003</v>
      </c>
      <c r="F3852">
        <v>10870.013043999999</v>
      </c>
      <c r="G3852">
        <v>9262.6384180000005</v>
      </c>
      <c r="H3852">
        <f>(1/(1-91/360*VLOOKUP($A3852,Tbills!$B$4:$C$974,2,1)/100))^((1)/91)-1</f>
        <v>6.6312964545511832E-5</v>
      </c>
      <c r="I3852" s="2">
        <f t="shared" si="754"/>
        <v>24.326387658797024</v>
      </c>
      <c r="J3852">
        <f>VLOOKUP(A3852,'VXX-IV'!A$1:C$4500,3,0)</f>
        <v>24.33</v>
      </c>
      <c r="K3852" s="10">
        <f t="shared" si="741"/>
        <v>-1.48472716932746E-4</v>
      </c>
      <c r="L3852">
        <f t="shared" si="742"/>
        <v>16.125953980577084</v>
      </c>
      <c r="N3852" t="e">
        <f t="shared" si="743"/>
        <v>#DIV/0!</v>
      </c>
      <c r="O3852">
        <f t="shared" si="744"/>
        <v>28.125884075827589</v>
      </c>
      <c r="P3852">
        <f>VLOOKUP(A3852,'UVXY-IV'!A$1:G$5000,4,0)</f>
        <v>28.471026890000001</v>
      </c>
      <c r="Q3852">
        <f t="shared" si="745"/>
        <v>-1.2122598018887709E-2</v>
      </c>
      <c r="R3852">
        <f t="shared" si="746"/>
        <v>55.188286546307566</v>
      </c>
      <c r="S3852">
        <f>VLOOKUP(A3852,'SVXY-IV'!A$1:G$5000,4,0)</f>
        <v>55.585824340000002</v>
      </c>
      <c r="T3852">
        <f t="shared" si="747"/>
        <v>-7.1517837220660407E-3</v>
      </c>
      <c r="U3852" s="2">
        <f t="shared" si="755"/>
        <v>17.552748074946745</v>
      </c>
      <c r="V3852">
        <f>VLOOKUP(A3852,'VXZ-IV'!A$1:C$4500,3,0)</f>
        <v>17.559999999999999</v>
      </c>
      <c r="W3852" s="10">
        <f t="shared" si="748"/>
        <v>-4.1297978663179524E-4</v>
      </c>
      <c r="X3852">
        <f t="shared" si="749"/>
        <v>75.478767368306421</v>
      </c>
      <c r="AA3852" s="10" t="e">
        <f t="shared" si="750"/>
        <v>#DIV/0!</v>
      </c>
      <c r="AB3852">
        <f t="shared" si="751"/>
        <v>19.740639814684201</v>
      </c>
      <c r="AC3852">
        <f>VLOOKUP(A3852,'VIXY-IV'!A$1:E$2000,4,0)</f>
        <v>20.00387937</v>
      </c>
      <c r="AD3852" s="10">
        <f t="shared" si="752"/>
        <v>-1.3159425251813017E-2</v>
      </c>
      <c r="AG3852">
        <f>AG3851*(1-(AG$1+AG$5))^($A3852-$A3851)*(1+2*(E3852/E3851-1))</f>
        <v>3.2258022769090289</v>
      </c>
      <c r="AK3852">
        <f t="shared" si="753"/>
        <v>13.29893942778693</v>
      </c>
    </row>
    <row r="3853" spans="1:37" x14ac:dyDescent="0.25">
      <c r="A3853" s="1">
        <v>43655</v>
      </c>
      <c r="B3853">
        <v>14.09</v>
      </c>
      <c r="C3853">
        <v>15.57</v>
      </c>
      <c r="D3853">
        <v>41.610100000000003</v>
      </c>
      <c r="E3853">
        <v>35.447499999999998</v>
      </c>
      <c r="F3853">
        <v>10935.515020999999</v>
      </c>
      <c r="G3853">
        <v>9317.8842270000005</v>
      </c>
      <c r="H3853">
        <f>(1/(1-91/360*VLOOKUP($A3853,Tbills!$B$4:$C$974,2,1)/100))^((1)/91)-1</f>
        <v>6.6312964545511832E-5</v>
      </c>
      <c r="I3853" s="2">
        <f t="shared" si="754"/>
        <v>24.355880754428679</v>
      </c>
      <c r="J3853">
        <f>VLOOKUP(A3853,'VXX-IV'!A$1:C$4500,3,0)</f>
        <v>24.36</v>
      </c>
      <c r="K3853" s="10">
        <f t="shared" si="741"/>
        <v>-1.6909875087522952E-4</v>
      </c>
      <c r="L3853">
        <f t="shared" si="742"/>
        <v>16.164189390265609</v>
      </c>
      <c r="N3853" t="e">
        <f t="shared" si="743"/>
        <v>#DIV/0!</v>
      </c>
      <c r="O3853">
        <f t="shared" si="744"/>
        <v>28.174504169599029</v>
      </c>
      <c r="P3853">
        <f>VLOOKUP(A3853,'UVXY-IV'!A$1:G$5000,4,0)</f>
        <v>28.520885069999999</v>
      </c>
      <c r="Q3853">
        <f t="shared" si="745"/>
        <v>-1.2144815967345735E-2</v>
      </c>
      <c r="R3853">
        <f t="shared" si="746"/>
        <v>55.153371586766845</v>
      </c>
      <c r="S3853">
        <f>VLOOKUP(A3853,'SVXY-IV'!A$1:G$5000,4,0)</f>
        <v>55.551649650000002</v>
      </c>
      <c r="T3853">
        <f t="shared" si="747"/>
        <v>-7.1695091998614791E-3</v>
      </c>
      <c r="U3853" s="2">
        <f t="shared" si="755"/>
        <v>17.65808919200617</v>
      </c>
      <c r="V3853">
        <f>VLOOKUP(A3853,'VXZ-IV'!A$1:C$4500,3,0)</f>
        <v>17.66</v>
      </c>
      <c r="W3853" s="10">
        <f t="shared" si="748"/>
        <v>-1.0819977315013052E-4</v>
      </c>
      <c r="X3853">
        <f t="shared" si="749"/>
        <v>75.03078435926254</v>
      </c>
      <c r="AA3853" s="10" t="e">
        <f t="shared" si="750"/>
        <v>#DIV/0!</v>
      </c>
      <c r="AB3853">
        <f t="shared" si="751"/>
        <v>19.763759536197426</v>
      </c>
      <c r="AC3853">
        <f>VLOOKUP(A3853,'VIXY-IV'!A$1:E$2000,4,0)</f>
        <v>20.027978260000001</v>
      </c>
      <c r="AD3853" s="10">
        <f t="shared" si="752"/>
        <v>-1.3192481056875982E-2</v>
      </c>
      <c r="AG3853">
        <f>AG3852*(1-(AG$1+AG$5))^($A3853-$A3852)*(1+2*(E3853/E3852-1))</f>
        <v>3.233273599559825</v>
      </c>
      <c r="AK3853">
        <f t="shared" si="753"/>
        <v>13.282695224938701</v>
      </c>
    </row>
    <row r="3854" spans="1:37" x14ac:dyDescent="0.25">
      <c r="A3854" s="1">
        <v>43656</v>
      </c>
      <c r="B3854">
        <v>13.03</v>
      </c>
      <c r="C3854">
        <v>15.19</v>
      </c>
      <c r="D3854">
        <v>40.082799999999999</v>
      </c>
      <c r="E3854">
        <v>34.144199999999998</v>
      </c>
      <c r="F3854">
        <v>10830.445954000001</v>
      </c>
      <c r="G3854">
        <v>9227.7838150000007</v>
      </c>
      <c r="H3854">
        <f>(1/(1-91/360*VLOOKUP($A3854,Tbills!$B$4:$C$974,2,1)/100))^((1)/91)-1</f>
        <v>6.6312964545511832E-5</v>
      </c>
      <c r="I3854" s="2">
        <f t="shared" si="754"/>
        <v>23.461325317778638</v>
      </c>
      <c r="J3854">
        <f>VLOOKUP(A3854,'VXX-IV'!A$1:C$4500,3,0)</f>
        <v>23.47</v>
      </c>
      <c r="K3854" s="10">
        <f t="shared" si="741"/>
        <v>-3.696072527209493E-4</v>
      </c>
      <c r="L3854">
        <f t="shared" si="742"/>
        <v>14.975886372295273</v>
      </c>
      <c r="N3854" t="e">
        <f t="shared" si="743"/>
        <v>#DIV/0!</v>
      </c>
      <c r="O3854">
        <f t="shared" si="744"/>
        <v>26.619766990205388</v>
      </c>
      <c r="P3854">
        <f>VLOOKUP(A3854,'UVXY-IV'!A$1:G$5000,4,0)</f>
        <v>26.947421940000002</v>
      </c>
      <c r="Q3854">
        <f t="shared" si="745"/>
        <v>-1.2159046254003658E-2</v>
      </c>
      <c r="R3854">
        <f t="shared" si="746"/>
        <v>56.164745899327393</v>
      </c>
      <c r="S3854">
        <f>VLOOKUP(A3854,'SVXY-IV'!A$1:G$5000,4,0)</f>
        <v>56.571134989999997</v>
      </c>
      <c r="T3854">
        <f t="shared" si="747"/>
        <v>-7.1836828224224325E-3</v>
      </c>
      <c r="U3854" s="2">
        <f t="shared" si="755"/>
        <v>17.488002809553251</v>
      </c>
      <c r="V3854">
        <f>VLOOKUP(A3854,'VXZ-IV'!A$1:C$4500,3,0)</f>
        <v>17.489999999999998</v>
      </c>
      <c r="W3854" s="10">
        <f t="shared" si="748"/>
        <v>-1.1419042005422764E-4</v>
      </c>
      <c r="X3854">
        <f t="shared" si="749"/>
        <v>75.758525311130811</v>
      </c>
      <c r="AA3854" s="10" t="e">
        <f t="shared" si="750"/>
        <v>#DIV/0!</v>
      </c>
      <c r="AB3854">
        <f t="shared" si="751"/>
        <v>19.037032688740805</v>
      </c>
      <c r="AC3854">
        <f>VLOOKUP(A3854,'VIXY-IV'!A$1:E$2000,4,0)</f>
        <v>19.29224524</v>
      </c>
      <c r="AD3854" s="10">
        <f t="shared" si="752"/>
        <v>-1.3228763582687875E-2</v>
      </c>
      <c r="AG3854">
        <f>AG3853*(1-(AG$1+AG$5))^($A3854-$A3853)*(1+2*(E3854/E3853-1))</f>
        <v>2.9954167914074969</v>
      </c>
      <c r="AK3854">
        <f t="shared" si="753"/>
        <v>13.770419350711848</v>
      </c>
    </row>
    <row r="3855" spans="1:37" x14ac:dyDescent="0.25">
      <c r="A3855" s="1">
        <v>43657</v>
      </c>
      <c r="B3855">
        <v>12.93</v>
      </c>
      <c r="C3855">
        <v>14.98</v>
      </c>
      <c r="D3855">
        <v>39.552599999999998</v>
      </c>
      <c r="E3855">
        <v>33.6905</v>
      </c>
      <c r="F3855">
        <v>10757.813081</v>
      </c>
      <c r="G3855">
        <v>9165.3308830000005</v>
      </c>
      <c r="H3855">
        <f>(1/(1-91/360*VLOOKUP($A3855,Tbills!$B$4:$C$974,2,1)/100))^((1)/91)-1</f>
        <v>6.6312964545511832E-5</v>
      </c>
      <c r="I3855" s="2">
        <f t="shared" si="754"/>
        <v>23.150423345711996</v>
      </c>
      <c r="J3855">
        <f>VLOOKUP(A3855,'VXX-IV'!A$1:C$4500,3,0)</f>
        <v>23.16</v>
      </c>
      <c r="K3855" s="10">
        <f t="shared" si="741"/>
        <v>-4.1349975336801847E-4</v>
      </c>
      <c r="L3855">
        <f t="shared" si="742"/>
        <v>14.578202050152317</v>
      </c>
      <c r="N3855" t="e">
        <f t="shared" si="743"/>
        <v>#DIV/0!</v>
      </c>
      <c r="O3855">
        <f t="shared" si="744"/>
        <v>26.08831213164142</v>
      </c>
      <c r="P3855">
        <f>VLOOKUP(A3855,'UVXY-IV'!A$1:G$5000,4,0)</f>
        <v>26.410699940000001</v>
      </c>
      <c r="Q3855">
        <f t="shared" si="745"/>
        <v>-1.2206712017893695E-2</v>
      </c>
      <c r="R3855">
        <f t="shared" si="746"/>
        <v>56.535341962003173</v>
      </c>
      <c r="S3855">
        <f>VLOOKUP(A3855,'SVXY-IV'!A$1:G$5000,4,0)</f>
        <v>56.945640439999998</v>
      </c>
      <c r="T3855">
        <f t="shared" si="747"/>
        <v>-7.205090237401568E-3</v>
      </c>
      <c r="U3855" s="2">
        <f t="shared" si="755"/>
        <v>17.370298401355473</v>
      </c>
      <c r="V3855">
        <f>VLOOKUP(A3855,'VXZ-IV'!A$1:C$4500,3,0)</f>
        <v>17.37</v>
      </c>
      <c r="W3855" s="10">
        <f t="shared" si="748"/>
        <v>1.7179122364652244E-5</v>
      </c>
      <c r="X3855">
        <f t="shared" si="749"/>
        <v>76.273489972170267</v>
      </c>
      <c r="AA3855" s="10" t="e">
        <f t="shared" si="750"/>
        <v>#DIV/0!</v>
      </c>
      <c r="AB3855">
        <f t="shared" si="751"/>
        <v>18.78400236909625</v>
      </c>
      <c r="AC3855">
        <f>VLOOKUP(A3855,'VIXY-IV'!A$1:E$2000,4,0)</f>
        <v>19.036830729999998</v>
      </c>
      <c r="AD3855" s="10">
        <f t="shared" si="752"/>
        <v>-1.3281011135184317E-2</v>
      </c>
      <c r="AG3855">
        <f>AG3854*(1-(AG$1+AG$5))^($A3855-$A3854)*(1+2*(E3855/E3854-1))</f>
        <v>2.9157137622821638</v>
      </c>
      <c r="AK3855">
        <f t="shared" si="753"/>
        <v>13.952747520098637</v>
      </c>
    </row>
    <row r="3856" spans="1:37" x14ac:dyDescent="0.25">
      <c r="A3856" s="1">
        <v>43658</v>
      </c>
      <c r="B3856">
        <v>12.39</v>
      </c>
      <c r="C3856">
        <v>14.8</v>
      </c>
      <c r="D3856">
        <v>38.908700000000003</v>
      </c>
      <c r="E3856">
        <v>33.140099999999997</v>
      </c>
      <c r="F3856">
        <v>10735.160892</v>
      </c>
      <c r="G3856">
        <v>9145.4919809999992</v>
      </c>
      <c r="H3856">
        <f>(1/(1-91/360*VLOOKUP($A3856,Tbills!$B$4:$C$974,2,1)/100))^((1)/91)-1</f>
        <v>6.6312964545511832E-5</v>
      </c>
      <c r="I3856" s="2">
        <f t="shared" si="754"/>
        <v>22.772988710426279</v>
      </c>
      <c r="J3856">
        <f>VLOOKUP(A3856,'VXX-IV'!A$1:C$4500,3,0)</f>
        <v>22.78</v>
      </c>
      <c r="K3856" s="10">
        <f t="shared" si="741"/>
        <v>-3.0778268541364895E-4</v>
      </c>
      <c r="L3856">
        <f t="shared" si="742"/>
        <v>14.10217300140374</v>
      </c>
      <c r="N3856" t="e">
        <f t="shared" si="743"/>
        <v>#DIV/0!</v>
      </c>
      <c r="O3856">
        <f t="shared" si="744"/>
        <v>25.448149374881957</v>
      </c>
      <c r="P3856">
        <f>VLOOKUP(A3856,'UVXY-IV'!A$1:G$5000,4,0)</f>
        <v>25.76364491</v>
      </c>
      <c r="Q3856">
        <f t="shared" si="745"/>
        <v>-1.2245764767375156E-2</v>
      </c>
      <c r="R3856">
        <f t="shared" si="746"/>
        <v>56.994572894241131</v>
      </c>
      <c r="S3856">
        <f>VLOOKUP(A3856,'SVXY-IV'!A$1:G$5000,4,0)</f>
        <v>57.409063719999999</v>
      </c>
      <c r="T3856">
        <f t="shared" si="747"/>
        <v>-7.2199544619027112E-3</v>
      </c>
      <c r="U3856" s="2">
        <f t="shared" si="755"/>
        <v>17.333299974816413</v>
      </c>
      <c r="V3856">
        <f>VLOOKUP(A3856,'VXZ-IV'!A$1:C$4500,3,0)</f>
        <v>17.34</v>
      </c>
      <c r="W3856" s="10">
        <f t="shared" si="748"/>
        <v>-3.8639130239837005E-4</v>
      </c>
      <c r="X3856">
        <f t="shared" si="749"/>
        <v>76.440830151302947</v>
      </c>
      <c r="AA3856" s="10" t="e">
        <f t="shared" si="750"/>
        <v>#DIV/0!</v>
      </c>
      <c r="AB3856">
        <f t="shared" si="751"/>
        <v>18.477059463760941</v>
      </c>
      <c r="AC3856">
        <f>VLOOKUP(A3856,'VIXY-IV'!A$1:E$2000,4,0)</f>
        <v>18.726454449999999</v>
      </c>
      <c r="AD3856" s="10">
        <f t="shared" si="752"/>
        <v>-1.3317789916128864E-2</v>
      </c>
      <c r="AG3856">
        <f>AG3855*(1-(AG$1+AG$5))^($A3856-$A3855)*(1+2*(E3856/E3855-1))</f>
        <v>2.8203509796362285</v>
      </c>
      <c r="AK3856">
        <f t="shared" si="753"/>
        <v>14.180032382283414</v>
      </c>
    </row>
    <row r="3857" spans="1:37" x14ac:dyDescent="0.25">
      <c r="A3857" s="1">
        <v>43661</v>
      </c>
      <c r="B3857">
        <v>12.68</v>
      </c>
      <c r="C3857">
        <v>15.04</v>
      </c>
      <c r="D3857">
        <v>38.847299999999997</v>
      </c>
      <c r="E3857">
        <v>33.082000000000001</v>
      </c>
      <c r="F3857">
        <v>10785.592499</v>
      </c>
      <c r="G3857">
        <v>9186.8392860000004</v>
      </c>
      <c r="H3857">
        <f>(1/(1-91/360*VLOOKUP($A3857,Tbills!$B$4:$C$974,2,1)/100))^((1)/91)-1</f>
        <v>6.6312964545511832E-5</v>
      </c>
      <c r="I3857" s="2">
        <f t="shared" si="754"/>
        <v>22.735388531513749</v>
      </c>
      <c r="J3857">
        <f>VLOOKUP(A3857,'VXX-IV'!A$1:C$4500,3,0)</f>
        <v>22.74</v>
      </c>
      <c r="K3857" s="10">
        <f t="shared" si="741"/>
        <v>-2.0279105040676981E-4</v>
      </c>
      <c r="L3857">
        <f t="shared" si="742"/>
        <v>14.053616055023225</v>
      </c>
      <c r="N3857" t="e">
        <f t="shared" si="743"/>
        <v>#DIV/0!</v>
      </c>
      <c r="O3857">
        <f t="shared" si="744"/>
        <v>25.378661389429642</v>
      </c>
      <c r="P3857">
        <f>VLOOKUP(A3857,'UVXY-IV'!A$1:G$5000,4,0)</f>
        <v>25.696347329999998</v>
      </c>
      <c r="Q3857">
        <f t="shared" si="745"/>
        <v>-1.2363077774850351E-2</v>
      </c>
      <c r="R3857">
        <f t="shared" si="746"/>
        <v>57.036797458183621</v>
      </c>
      <c r="S3857">
        <f>VLOOKUP(A3857,'SVXY-IV'!A$1:G$5000,4,0)</f>
        <v>57.459156069999999</v>
      </c>
      <c r="T3857">
        <f t="shared" si="747"/>
        <v>-7.3505884998004145E-3</v>
      </c>
      <c r="U3857" s="2">
        <f t="shared" si="755"/>
        <v>17.413454431789756</v>
      </c>
      <c r="V3857">
        <f>VLOOKUP(A3857,'VXZ-IV'!A$1:C$4500,3,0)</f>
        <v>17.420000000000002</v>
      </c>
      <c r="W3857" s="10">
        <f t="shared" si="748"/>
        <v>-3.757501842850397E-4</v>
      </c>
      <c r="X3857">
        <f t="shared" si="749"/>
        <v>76.101931734659246</v>
      </c>
      <c r="AA3857" s="10" t="e">
        <f t="shared" si="750"/>
        <v>#DIV/0!</v>
      </c>
      <c r="AB3857">
        <f t="shared" si="751"/>
        <v>18.444457715954563</v>
      </c>
      <c r="AC3857">
        <f>VLOOKUP(A3857,'VIXY-IV'!A$1:E$2000,4,0)</f>
        <v>18.695756209999999</v>
      </c>
      <c r="AD3857" s="10">
        <f t="shared" si="752"/>
        <v>-1.3441472557874978E-2</v>
      </c>
      <c r="AG3857">
        <f>AG3856*(1-(AG$1+AG$5))^($A3857-$A3856)*(1+2*(E3857/E3856-1))</f>
        <v>2.8101777926051605</v>
      </c>
      <c r="AK3857">
        <f t="shared" si="753"/>
        <v>14.20290759089163</v>
      </c>
    </row>
    <row r="3858" spans="1:37" x14ac:dyDescent="0.25">
      <c r="A3858" s="1">
        <v>43662</v>
      </c>
      <c r="B3858">
        <v>12.86</v>
      </c>
      <c r="C3858">
        <v>15.22</v>
      </c>
      <c r="D3858">
        <v>39.079799999999999</v>
      </c>
      <c r="E3858">
        <v>33.277999999999999</v>
      </c>
      <c r="F3858">
        <v>10920.423611</v>
      </c>
      <c r="G3858">
        <v>9301.1431310000007</v>
      </c>
      <c r="H3858">
        <f>(1/(1-91/360*VLOOKUP($A3858,Tbills!$B$4:$C$974,2,1)/100))^((1)/91)-1</f>
        <v>6.6312964545511832E-5</v>
      </c>
      <c r="I3858" s="2">
        <f t="shared" si="754"/>
        <v>22.870901506024428</v>
      </c>
      <c r="J3858">
        <f>VLOOKUP(A3858,'VXX-IV'!A$1:C$4500,3,0)</f>
        <v>22.88</v>
      </c>
      <c r="K3858" s="10">
        <f t="shared" si="741"/>
        <v>-3.9766144998121256E-4</v>
      </c>
      <c r="L3858">
        <f t="shared" si="742"/>
        <v>14.220442338303618</v>
      </c>
      <c r="N3858" t="e">
        <f t="shared" si="743"/>
        <v>#DIV/0!</v>
      </c>
      <c r="O3858">
        <f t="shared" si="744"/>
        <v>25.603338930732868</v>
      </c>
      <c r="P3858">
        <f>VLOOKUP(A3858,'UVXY-IV'!A$1:G$5000,4,0)</f>
        <v>25.924832649999999</v>
      </c>
      <c r="Q3858">
        <f t="shared" si="745"/>
        <v>-1.2400994969089307E-2</v>
      </c>
      <c r="R3858">
        <f t="shared" si="746"/>
        <v>56.865264561216044</v>
      </c>
      <c r="S3858">
        <f>VLOOKUP(A3858,'SVXY-IV'!A$1:G$5000,4,0)</f>
        <v>57.28743394</v>
      </c>
      <c r="T3858">
        <f t="shared" si="747"/>
        <v>-7.3693190591520574E-3</v>
      </c>
      <c r="U3858" s="2">
        <f t="shared" si="755"/>
        <v>17.630710794004312</v>
      </c>
      <c r="V3858">
        <f>VLOOKUP(A3858,'VXZ-IV'!A$1:C$4500,3,0)</f>
        <v>17.63</v>
      </c>
      <c r="W3858" s="10">
        <f t="shared" si="748"/>
        <v>4.0317300301406789E-5</v>
      </c>
      <c r="X3858">
        <f t="shared" si="749"/>
        <v>75.157265684474183</v>
      </c>
      <c r="AA3858" s="10" t="e">
        <f t="shared" si="750"/>
        <v>#DIV/0!</v>
      </c>
      <c r="AB3858">
        <f t="shared" si="751"/>
        <v>18.553665184431527</v>
      </c>
      <c r="AC3858">
        <f>VLOOKUP(A3858,'VIXY-IV'!A$1:E$2000,4,0)</f>
        <v>18.80709834</v>
      </c>
      <c r="AD3858" s="10">
        <f t="shared" si="752"/>
        <v>-1.3475399074691752E-2</v>
      </c>
      <c r="AG3858">
        <f>AG3857*(1-(AG$1+AG$5))^($A3858-$A3857)*(1+2*(E3858/E3857-1))</f>
        <v>2.8433807348583549</v>
      </c>
      <c r="AK3858">
        <f t="shared" si="753"/>
        <v>14.118102435501415</v>
      </c>
    </row>
    <row r="3859" spans="1:37" x14ac:dyDescent="0.25">
      <c r="A3859" s="17">
        <v>43663</v>
      </c>
      <c r="B3859">
        <v>13.97</v>
      </c>
      <c r="C3859">
        <v>15.82</v>
      </c>
      <c r="D3859">
        <v>40.1021</v>
      </c>
      <c r="E3859">
        <v>34.146599999999999</v>
      </c>
      <c r="F3859">
        <v>11061.141427</v>
      </c>
      <c r="G3859">
        <v>9420.4473839999991</v>
      </c>
      <c r="H3859">
        <f>(1/(1-91/360*VLOOKUP($A3859,Tbills!$B$4:$C$974,2,1)/100))^((1)/91)-1</f>
        <v>6.6312964545511832E-5</v>
      </c>
      <c r="I3859" s="2">
        <f t="shared" si="754"/>
        <v>23.468615893242909</v>
      </c>
      <c r="J3859">
        <f>VLOOKUP(A3859,'VXX-IV'!A$1:C$4500,3,0)</f>
        <v>23.48</v>
      </c>
      <c r="K3859" s="10">
        <f t="shared" si="741"/>
        <v>-4.8484270686077746E-4</v>
      </c>
      <c r="L3859">
        <f t="shared" si="742"/>
        <v>14.963103030491038</v>
      </c>
      <c r="N3859" t="e">
        <f t="shared" si="743"/>
        <v>#DIV/0!</v>
      </c>
      <c r="O3859">
        <f t="shared" si="744"/>
        <v>26.604864081900338</v>
      </c>
      <c r="P3859">
        <f>VLOOKUP(A3859,'UVXY-IV'!A$1:G$5000,4,0)</f>
        <v>26.93848539</v>
      </c>
      <c r="Q3859">
        <f t="shared" si="745"/>
        <v>-1.2384560723057825E-2</v>
      </c>
      <c r="R3859">
        <f t="shared" si="746"/>
        <v>56.120598021102644</v>
      </c>
      <c r="S3859">
        <f>VLOOKUP(A3859,'SVXY-IV'!A$1:G$5000,4,0)</f>
        <v>56.535339450000002</v>
      </c>
      <c r="T3859">
        <f t="shared" si="747"/>
        <v>-7.3359677846129845E-3</v>
      </c>
      <c r="U3859" s="2">
        <f t="shared" si="755"/>
        <v>17.857460233974493</v>
      </c>
      <c r="V3859">
        <f>VLOOKUP(A3859,'VXZ-IV'!A$1:C$4500,3,0)</f>
        <v>17.86</v>
      </c>
      <c r="W3859" s="10">
        <f t="shared" si="748"/>
        <v>-1.4220414476517895E-4</v>
      </c>
      <c r="X3859">
        <f t="shared" si="749"/>
        <v>74.195411478551023</v>
      </c>
      <c r="AA3859" s="10" t="e">
        <f t="shared" si="750"/>
        <v>#DIV/0!</v>
      </c>
      <c r="AB3859">
        <f t="shared" si="751"/>
        <v>19.037868770543753</v>
      </c>
      <c r="AC3859">
        <f>VLOOKUP(A3859,'VIXY-IV'!A$1:E$2000,4,0)</f>
        <v>19.297604719999999</v>
      </c>
      <c r="AD3859" s="10">
        <f t="shared" si="752"/>
        <v>-1.3459491642869859E-2</v>
      </c>
      <c r="AG3859">
        <f>AG3858*(1-(AG$1+AG$5))^($A3859-$A3858)*(1+2*(E3859/E3858-1))</f>
        <v>2.9917119424102356</v>
      </c>
      <c r="AK3859">
        <f t="shared" si="753"/>
        <v>13.748960817817991</v>
      </c>
    </row>
    <row r="3860" spans="1:37" x14ac:dyDescent="0.25">
      <c r="A3860" s="1">
        <v>43664</v>
      </c>
      <c r="B3860">
        <v>13.53</v>
      </c>
      <c r="C3860">
        <v>15.54</v>
      </c>
      <c r="D3860">
        <v>39.106900000000003</v>
      </c>
      <c r="E3860">
        <v>33.297199999999997</v>
      </c>
      <c r="F3860">
        <v>10964.858064</v>
      </c>
      <c r="G3860">
        <v>9337.8907359999994</v>
      </c>
      <c r="H3860">
        <f>(1/(1-91/360*VLOOKUP($A3860,Tbills!$B$4:$C$974,2,1)/100))^((1)/91)-1</f>
        <v>6.6312964545511832E-5</v>
      </c>
      <c r="I3860" s="2">
        <f t="shared" si="754"/>
        <v>22.885645290716745</v>
      </c>
      <c r="J3860">
        <f>VLOOKUP(A3860,'VXX-IV'!A$1:C$4500,3,0)</f>
        <v>22.89</v>
      </c>
      <c r="K3860" s="10">
        <f t="shared" si="741"/>
        <v>-1.9024505387743584E-4</v>
      </c>
      <c r="L3860">
        <f t="shared" si="742"/>
        <v>14.218985861379174</v>
      </c>
      <c r="N3860" t="e">
        <f t="shared" si="743"/>
        <v>#DIV/0!</v>
      </c>
      <c r="O3860">
        <f t="shared" si="744"/>
        <v>25.611303109984942</v>
      </c>
      <c r="P3860">
        <f>VLOOKUP(A3860,'UVXY-IV'!A$1:G$5000,4,0)</f>
        <v>25.931677560000001</v>
      </c>
      <c r="Q3860">
        <f t="shared" si="745"/>
        <v>-1.2354559371401508E-2</v>
      </c>
      <c r="R3860">
        <f t="shared" si="746"/>
        <v>56.816032179254996</v>
      </c>
      <c r="S3860">
        <f>VLOOKUP(A3860,'SVXY-IV'!A$1:G$5000,4,0)</f>
        <v>57.236371630000001</v>
      </c>
      <c r="T3860">
        <f t="shared" si="747"/>
        <v>-7.3439220337420119E-3</v>
      </c>
      <c r="U3860" s="2">
        <f t="shared" si="755"/>
        <v>17.701585657299798</v>
      </c>
      <c r="V3860">
        <f>VLOOKUP(A3860,'VXZ-IV'!A$1:C$4500,3,0)</f>
        <v>17.71</v>
      </c>
      <c r="W3860" s="10">
        <f t="shared" si="748"/>
        <v>-4.7511816488998715E-4</v>
      </c>
      <c r="X3860">
        <f t="shared" si="749"/>
        <v>74.847822329236166</v>
      </c>
      <c r="AA3860" s="10" t="e">
        <f t="shared" si="750"/>
        <v>#DIV/0!</v>
      </c>
      <c r="AB3860">
        <f t="shared" si="751"/>
        <v>18.56422999707145</v>
      </c>
      <c r="AC3860">
        <f>VLOOKUP(A3860,'VIXY-IV'!A$1:E$2000,4,0)</f>
        <v>18.81799161</v>
      </c>
      <c r="AD3860" s="10">
        <f t="shared" si="752"/>
        <v>-1.3485052931668795E-2</v>
      </c>
      <c r="AG3860">
        <f>AG3859*(1-(AG$1+AG$5))^($A3860-$A3859)*(1+2*(E3860/E3859-1))</f>
        <v>2.8427778896948088</v>
      </c>
      <c r="AK3860">
        <f t="shared" si="753"/>
        <v>14.090311265316499</v>
      </c>
    </row>
    <row r="3861" spans="1:37" x14ac:dyDescent="0.25">
      <c r="A3861" s="1">
        <v>43665</v>
      </c>
      <c r="B3861">
        <v>14.45</v>
      </c>
      <c r="C3861">
        <v>15.93</v>
      </c>
      <c r="D3861">
        <v>40.464399999999998</v>
      </c>
      <c r="E3861">
        <v>34.451099999999997</v>
      </c>
      <c r="F3861">
        <v>11030.077724999999</v>
      </c>
      <c r="G3861">
        <v>9392.9025619999993</v>
      </c>
      <c r="H3861">
        <f>(1/(1-91/360*VLOOKUP($A3861,Tbills!$B$4:$C$974,2,1)/100))^((1)/91)-1</f>
        <v>6.6312964545511832E-5</v>
      </c>
      <c r="I3861" s="2">
        <f t="shared" si="754"/>
        <v>23.679486863167192</v>
      </c>
      <c r="J3861">
        <f>VLOOKUP(A3861,'VXX-IV'!A$1:C$4500,3,0)</f>
        <v>23.69</v>
      </c>
      <c r="K3861" s="10">
        <f t="shared" si="741"/>
        <v>-4.4377952016927402E-4</v>
      </c>
      <c r="L3861">
        <f t="shared" si="742"/>
        <v>15.204812345103608</v>
      </c>
      <c r="N3861" t="e">
        <f t="shared" si="743"/>
        <v>#DIV/0!</v>
      </c>
      <c r="O3861">
        <f t="shared" si="744"/>
        <v>26.941718054029533</v>
      </c>
      <c r="P3861">
        <f>VLOOKUP(A3861,'UVXY-IV'!A$1:G$5000,4,0)</f>
        <v>27.279481619999999</v>
      </c>
      <c r="Q3861">
        <f t="shared" si="745"/>
        <v>-1.2381597666534572E-2</v>
      </c>
      <c r="R3861">
        <f t="shared" si="746"/>
        <v>55.8290408309065</v>
      </c>
      <c r="S3861">
        <f>VLOOKUP(A3861,'SVXY-IV'!A$1:G$5000,4,0)</f>
        <v>56.244210250000002</v>
      </c>
      <c r="T3861">
        <f t="shared" si="747"/>
        <v>-7.3815494474562815E-3</v>
      </c>
      <c r="U3861" s="2">
        <f t="shared" si="755"/>
        <v>17.806441599974622</v>
      </c>
      <c r="V3861">
        <f>VLOOKUP(A3861,'VXZ-IV'!A$1:C$4500,3,0)</f>
        <v>17.809999999999999</v>
      </c>
      <c r="W3861" s="10">
        <f t="shared" si="748"/>
        <v>-1.9979786779200648E-4</v>
      </c>
      <c r="X3861">
        <f t="shared" si="749"/>
        <v>74.409057384049262</v>
      </c>
      <c r="AA3861" s="10" t="e">
        <f t="shared" si="750"/>
        <v>#DIV/0!</v>
      </c>
      <c r="AB3861">
        <f t="shared" si="751"/>
        <v>19.207492965106077</v>
      </c>
      <c r="AC3861">
        <f>VLOOKUP(A3861,'VIXY-IV'!A$1:E$2000,4,0)</f>
        <v>19.470666999999999</v>
      </c>
      <c r="AD3861" s="10">
        <f t="shared" si="752"/>
        <v>-1.3516436539843357E-2</v>
      </c>
      <c r="AG3861">
        <f>AG3860*(1-(AG$1+AG$5))^($A3861-$A3860)*(1+2*(E3861/E3860-1))</f>
        <v>3.0397059177570287</v>
      </c>
      <c r="AK3861">
        <f t="shared" si="753"/>
        <v>13.601384131335726</v>
      </c>
    </row>
    <row r="3862" spans="1:37" x14ac:dyDescent="0.25">
      <c r="A3862" s="1">
        <v>43668</v>
      </c>
      <c r="B3862">
        <v>13.53</v>
      </c>
      <c r="C3862">
        <v>15.47</v>
      </c>
      <c r="D3862">
        <v>38.8048</v>
      </c>
      <c r="E3862">
        <v>33.032299999999999</v>
      </c>
      <c r="F3862">
        <v>10999.027106</v>
      </c>
      <c r="G3862">
        <v>9364.8596699999998</v>
      </c>
      <c r="H3862">
        <f>(1/(1-91/360*VLOOKUP($A3862,Tbills!$B$4:$C$974,2,1)/100))^((1)/91)-1</f>
        <v>6.6312964545511832E-5</v>
      </c>
      <c r="I3862" s="2">
        <f t="shared" si="754"/>
        <v>22.706639340503781</v>
      </c>
      <c r="J3862">
        <f>VLOOKUP(A3862,'VXX-IV'!A$1:C$4500,3,0)</f>
        <v>22.71</v>
      </c>
      <c r="K3862" s="10">
        <f t="shared" si="741"/>
        <v>-1.4798148376138354E-4</v>
      </c>
      <c r="L3862">
        <f t="shared" si="742"/>
        <v>13.953335985888829</v>
      </c>
      <c r="N3862" t="e">
        <f t="shared" si="743"/>
        <v>#DIV/0!</v>
      </c>
      <c r="O3862">
        <f t="shared" si="744"/>
        <v>25.274851127259488</v>
      </c>
      <c r="P3862">
        <f>VLOOKUP(A3862,'UVXY-IV'!A$1:G$5000,4,0)</f>
        <v>25.594123620000001</v>
      </c>
      <c r="Q3862">
        <f t="shared" si="745"/>
        <v>-1.2474445207845464E-2</v>
      </c>
      <c r="R3862">
        <f t="shared" si="746"/>
        <v>56.970917916152686</v>
      </c>
      <c r="S3862">
        <f>VLOOKUP(A3862,'SVXY-IV'!A$1:G$5000,4,0)</f>
        <v>57.401864160000002</v>
      </c>
      <c r="T3862">
        <f t="shared" si="747"/>
        <v>-7.5075304635771056E-3</v>
      </c>
      <c r="U3862" s="2">
        <f t="shared" si="755"/>
        <v>17.755016077977622</v>
      </c>
      <c r="V3862">
        <f>VLOOKUP(A3862,'VXZ-IV'!A$1:C$4500,3,0)</f>
        <v>17.760000000000002</v>
      </c>
      <c r="W3862" s="10">
        <f t="shared" si="748"/>
        <v>-2.8062623999880465E-4</v>
      </c>
      <c r="X3862">
        <f t="shared" si="749"/>
        <v>74.637774891785057</v>
      </c>
      <c r="AA3862" s="10" t="e">
        <f t="shared" si="750"/>
        <v>#DIV/0!</v>
      </c>
      <c r="AB3862">
        <f t="shared" si="751"/>
        <v>18.416262457352065</v>
      </c>
      <c r="AC3862">
        <f>VLOOKUP(A3862,'VIXY-IV'!A$1:E$2000,4,0)</f>
        <v>18.67024932</v>
      </c>
      <c r="AD3862" s="10">
        <f t="shared" si="752"/>
        <v>-1.3603828116845684E-2</v>
      </c>
      <c r="AG3862">
        <f>AG3861*(1-(AG$1+AG$5))^($A3862-$A3861)*(1+2*(E3862/E3861-1))</f>
        <v>2.7890554575522999</v>
      </c>
      <c r="AK3862">
        <f t="shared" si="753"/>
        <v>14.15955142950421</v>
      </c>
    </row>
    <row r="3863" spans="1:37" x14ac:dyDescent="0.25">
      <c r="A3863" s="1">
        <v>43669</v>
      </c>
      <c r="B3863">
        <v>12.61</v>
      </c>
      <c r="C3863">
        <v>14.93</v>
      </c>
      <c r="D3863">
        <v>37.857500000000002</v>
      </c>
      <c r="E3863">
        <v>32.2241</v>
      </c>
      <c r="F3863">
        <v>10813.957229</v>
      </c>
      <c r="G3863">
        <v>9206.7542670000003</v>
      </c>
      <c r="H3863">
        <f>(1/(1-91/360*VLOOKUP($A3863,Tbills!$B$4:$C$974,2,1)/100))^((1)/91)-1</f>
        <v>6.6312964545511832E-5</v>
      </c>
      <c r="I3863" s="2">
        <f t="shared" si="754"/>
        <v>22.151786333618372</v>
      </c>
      <c r="J3863">
        <f>VLOOKUP(A3863,'VXX-IV'!A$1:C$4500,3,0)</f>
        <v>22.16</v>
      </c>
      <c r="K3863" s="10">
        <f t="shared" si="741"/>
        <v>-3.706528150554389E-4</v>
      </c>
      <c r="L3863">
        <f t="shared" si="742"/>
        <v>13.270824635422112</v>
      </c>
      <c r="M3863">
        <v>13.28</v>
      </c>
      <c r="N3863">
        <f t="shared" si="743"/>
        <v>-6.9091600737103409E-4</v>
      </c>
      <c r="O3863">
        <f t="shared" si="744"/>
        <v>24.346432458196816</v>
      </c>
      <c r="P3863">
        <f>VLOOKUP(A3863,'UVXY-IV'!A$1:G$5000,4,0)</f>
        <v>24.654756129999999</v>
      </c>
      <c r="Q3863">
        <f t="shared" si="745"/>
        <v>-1.2505646787883462E-2</v>
      </c>
      <c r="R3863">
        <f t="shared" si="746"/>
        <v>57.665263629397735</v>
      </c>
      <c r="S3863">
        <f>VLOOKUP(A3863,'SVXY-IV'!A$1:G$5000,4,0)</f>
        <v>58.103950699999999</v>
      </c>
      <c r="T3863">
        <f t="shared" si="747"/>
        <v>-7.5500386000820763E-3</v>
      </c>
      <c r="U3863" s="2">
        <f t="shared" si="755"/>
        <v>17.455844132841378</v>
      </c>
      <c r="V3863" t="e">
        <f>VLOOKUP(A3863,'VXZ-IV'!A$1:C$4500,3,0)</f>
        <v>#N/A</v>
      </c>
      <c r="W3863" s="10" t="e">
        <f t="shared" si="748"/>
        <v>#N/A</v>
      </c>
      <c r="X3863">
        <f t="shared" si="749"/>
        <v>75.900098139860845</v>
      </c>
      <c r="Y3863">
        <v>75.89</v>
      </c>
      <c r="AA3863" s="10">
        <f t="shared" si="750"/>
        <v>1.3306285229730541E-4</v>
      </c>
      <c r="AB3863">
        <f t="shared" si="751"/>
        <v>17.965604800819964</v>
      </c>
      <c r="AC3863">
        <v>18.23</v>
      </c>
      <c r="AD3863" s="10">
        <f t="shared" si="752"/>
        <v>-1.4503302204061264E-2</v>
      </c>
      <c r="AG3863">
        <f>AG3862*(1-(AG$1+AG$5))^($A3863-$A3862)*(1+2*(E3863/E3862-1))</f>
        <v>2.6524866464576178</v>
      </c>
      <c r="AK3863">
        <f t="shared" si="753"/>
        <v>14.505317002316209</v>
      </c>
    </row>
    <row r="3864" spans="1:37" x14ac:dyDescent="0.25">
      <c r="A3864" s="1">
        <v>43670</v>
      </c>
      <c r="B3864">
        <v>12.07</v>
      </c>
      <c r="C3864">
        <v>14.56</v>
      </c>
    </row>
    <row r="3865" spans="1:37" x14ac:dyDescent="0.25">
      <c r="A3865" s="1">
        <v>43671</v>
      </c>
    </row>
    <row r="3866" spans="1:37" x14ac:dyDescent="0.25">
      <c r="A3866" s="1">
        <v>43672</v>
      </c>
    </row>
    <row r="3867" spans="1:37" x14ac:dyDescent="0.25">
      <c r="A3867" s="1">
        <v>43675</v>
      </c>
    </row>
    <row r="3868" spans="1:37" x14ac:dyDescent="0.25">
      <c r="A3868" s="1">
        <v>43676</v>
      </c>
    </row>
    <row r="3869" spans="1:37" x14ac:dyDescent="0.25">
      <c r="A3869" s="1">
        <v>43677</v>
      </c>
    </row>
    <row r="3870" spans="1:37" x14ac:dyDescent="0.25">
      <c r="A3870" s="1">
        <v>43678</v>
      </c>
    </row>
    <row r="3871" spans="1:37" x14ac:dyDescent="0.25">
      <c r="A3871" s="1">
        <v>43679</v>
      </c>
    </row>
    <row r="3872" spans="1:37" x14ac:dyDescent="0.25">
      <c r="A3872" s="1">
        <v>43682</v>
      </c>
    </row>
    <row r="3873" spans="1:1" x14ac:dyDescent="0.25">
      <c r="A3873" s="1">
        <v>43683</v>
      </c>
    </row>
    <row r="3874" spans="1:1" x14ac:dyDescent="0.25">
      <c r="A3874" s="1">
        <v>43684</v>
      </c>
    </row>
    <row r="3875" spans="1:1" x14ac:dyDescent="0.25">
      <c r="A3875" s="1">
        <v>43685</v>
      </c>
    </row>
    <row r="3876" spans="1:1" x14ac:dyDescent="0.25">
      <c r="A3876" s="1">
        <v>43686</v>
      </c>
    </row>
    <row r="3877" spans="1:1" x14ac:dyDescent="0.25">
      <c r="A3877" s="1">
        <v>43689</v>
      </c>
    </row>
    <row r="3878" spans="1:1" x14ac:dyDescent="0.25">
      <c r="A3878" s="1">
        <v>43690</v>
      </c>
    </row>
    <row r="3879" spans="1:1" x14ac:dyDescent="0.25">
      <c r="A3879" s="1">
        <v>43691</v>
      </c>
    </row>
    <row r="3880" spans="1:1" x14ac:dyDescent="0.25">
      <c r="A3880" s="1">
        <v>43692</v>
      </c>
    </row>
    <row r="3881" spans="1:1" x14ac:dyDescent="0.25">
      <c r="A3881" s="1">
        <v>43693</v>
      </c>
    </row>
    <row r="3882" spans="1:1" x14ac:dyDescent="0.25">
      <c r="A3882" s="1">
        <v>43696</v>
      </c>
    </row>
    <row r="3883" spans="1:1" x14ac:dyDescent="0.25">
      <c r="A3883" s="1">
        <v>43697</v>
      </c>
    </row>
    <row r="3884" spans="1:1" x14ac:dyDescent="0.25">
      <c r="A3884" s="1">
        <v>43698</v>
      </c>
    </row>
    <row r="3885" spans="1:1" x14ac:dyDescent="0.25">
      <c r="A3885" s="1">
        <v>43699</v>
      </c>
    </row>
    <row r="3886" spans="1:1" x14ac:dyDescent="0.25">
      <c r="A3886" s="1">
        <v>43700</v>
      </c>
    </row>
    <row r="3887" spans="1:1" x14ac:dyDescent="0.25">
      <c r="A3887" s="1">
        <v>43703</v>
      </c>
    </row>
    <row r="3888" spans="1:1" x14ac:dyDescent="0.25">
      <c r="A3888" s="1">
        <v>43704</v>
      </c>
    </row>
    <row r="3889" spans="1:1" x14ac:dyDescent="0.25">
      <c r="A3889" s="1">
        <v>43705</v>
      </c>
    </row>
    <row r="3890" spans="1:1" x14ac:dyDescent="0.25">
      <c r="A3890" s="1">
        <v>43706</v>
      </c>
    </row>
    <row r="3891" spans="1:1" x14ac:dyDescent="0.25">
      <c r="A3891" s="1">
        <v>43707</v>
      </c>
    </row>
    <row r="3892" spans="1:1" x14ac:dyDescent="0.25">
      <c r="A3892" s="1">
        <v>43711</v>
      </c>
    </row>
    <row r="3893" spans="1:1" x14ac:dyDescent="0.25">
      <c r="A3893" s="1">
        <v>43712</v>
      </c>
    </row>
    <row r="3894" spans="1:1" x14ac:dyDescent="0.25">
      <c r="A3894" s="1">
        <v>43713</v>
      </c>
    </row>
    <row r="3895" spans="1:1" x14ac:dyDescent="0.25">
      <c r="A3895" s="1">
        <v>43714</v>
      </c>
    </row>
    <row r="3896" spans="1:1" x14ac:dyDescent="0.25">
      <c r="A3896" s="1">
        <v>43717</v>
      </c>
    </row>
    <row r="3897" spans="1:1" x14ac:dyDescent="0.25">
      <c r="A3897" s="1">
        <v>43718</v>
      </c>
    </row>
    <row r="3898" spans="1:1" x14ac:dyDescent="0.25">
      <c r="A3898" s="1">
        <v>43719</v>
      </c>
    </row>
    <row r="3899" spans="1:1" x14ac:dyDescent="0.25">
      <c r="A3899" s="1">
        <v>43720</v>
      </c>
    </row>
    <row r="3900" spans="1:1" x14ac:dyDescent="0.25">
      <c r="A3900" s="1">
        <v>43721</v>
      </c>
    </row>
    <row r="3901" spans="1:1" x14ac:dyDescent="0.25">
      <c r="A3901" s="1">
        <v>43724</v>
      </c>
    </row>
    <row r="3902" spans="1:1" x14ac:dyDescent="0.25">
      <c r="A3902" s="1">
        <v>43725</v>
      </c>
    </row>
    <row r="3903" spans="1:1" x14ac:dyDescent="0.25">
      <c r="A3903" s="1">
        <v>43726</v>
      </c>
    </row>
    <row r="3904" spans="1:1" x14ac:dyDescent="0.25">
      <c r="A3904" s="1">
        <v>43727</v>
      </c>
    </row>
    <row r="3905" spans="1:1" x14ac:dyDescent="0.25">
      <c r="A3905" s="1">
        <v>43728</v>
      </c>
    </row>
    <row r="3906" spans="1:1" x14ac:dyDescent="0.25">
      <c r="A3906" s="1">
        <v>43731</v>
      </c>
    </row>
    <row r="3907" spans="1:1" x14ac:dyDescent="0.25">
      <c r="A3907" s="1">
        <v>43732</v>
      </c>
    </row>
    <row r="3908" spans="1:1" x14ac:dyDescent="0.25">
      <c r="A3908" s="1">
        <v>43733</v>
      </c>
    </row>
    <row r="3909" spans="1:1" x14ac:dyDescent="0.25">
      <c r="A3909" s="1">
        <v>43734</v>
      </c>
    </row>
    <row r="3910" spans="1:1" x14ac:dyDescent="0.25">
      <c r="A3910" s="1">
        <v>43735</v>
      </c>
    </row>
    <row r="3911" spans="1:1" x14ac:dyDescent="0.25">
      <c r="A3911" s="1">
        <v>43738</v>
      </c>
    </row>
    <row r="3912" spans="1:1" x14ac:dyDescent="0.25">
      <c r="A3912" s="1">
        <v>43739</v>
      </c>
    </row>
    <row r="3913" spans="1:1" x14ac:dyDescent="0.25">
      <c r="A3913" s="1">
        <v>43740</v>
      </c>
    </row>
    <row r="3914" spans="1:1" x14ac:dyDescent="0.25">
      <c r="A3914" s="1">
        <v>43741</v>
      </c>
    </row>
    <row r="3915" spans="1:1" x14ac:dyDescent="0.25">
      <c r="A3915" s="1">
        <v>43742</v>
      </c>
    </row>
    <row r="3916" spans="1:1" x14ac:dyDescent="0.25">
      <c r="A3916" s="1">
        <v>43745</v>
      </c>
    </row>
    <row r="3917" spans="1:1" x14ac:dyDescent="0.25">
      <c r="A3917" s="1">
        <v>43746</v>
      </c>
    </row>
    <row r="3918" spans="1:1" x14ac:dyDescent="0.25">
      <c r="A3918" s="1">
        <v>43747</v>
      </c>
    </row>
    <row r="3919" spans="1:1" x14ac:dyDescent="0.25">
      <c r="A3919" s="1">
        <v>43748</v>
      </c>
    </row>
    <row r="3920" spans="1:1" x14ac:dyDescent="0.25">
      <c r="A3920" s="1">
        <v>43749</v>
      </c>
    </row>
    <row r="3921" spans="1:1" x14ac:dyDescent="0.25">
      <c r="A3921" s="1">
        <v>43752</v>
      </c>
    </row>
    <row r="3922" spans="1:1" x14ac:dyDescent="0.25">
      <c r="A3922" s="1">
        <v>43753</v>
      </c>
    </row>
    <row r="3923" spans="1:1" x14ac:dyDescent="0.25">
      <c r="A3923" s="1">
        <v>43754</v>
      </c>
    </row>
    <row r="3924" spans="1:1" x14ac:dyDescent="0.25">
      <c r="A3924" s="1">
        <v>43755</v>
      </c>
    </row>
    <row r="3925" spans="1:1" x14ac:dyDescent="0.25">
      <c r="A3925" s="1">
        <v>43756</v>
      </c>
    </row>
    <row r="3926" spans="1:1" x14ac:dyDescent="0.25">
      <c r="A3926" s="1">
        <v>43759</v>
      </c>
    </row>
    <row r="3927" spans="1:1" x14ac:dyDescent="0.25">
      <c r="A3927" s="1">
        <v>43760</v>
      </c>
    </row>
    <row r="3928" spans="1:1" x14ac:dyDescent="0.25">
      <c r="A3928" s="1">
        <v>43761</v>
      </c>
    </row>
    <row r="3929" spans="1:1" x14ac:dyDescent="0.25">
      <c r="A3929" s="1">
        <v>43762</v>
      </c>
    </row>
    <row r="3930" spans="1:1" x14ac:dyDescent="0.25">
      <c r="A3930" s="1">
        <v>43763</v>
      </c>
    </row>
    <row r="3931" spans="1:1" x14ac:dyDescent="0.25">
      <c r="A3931" s="1">
        <v>43766</v>
      </c>
    </row>
    <row r="3932" spans="1:1" x14ac:dyDescent="0.25">
      <c r="A3932" s="1">
        <v>43767</v>
      </c>
    </row>
    <row r="3933" spans="1:1" x14ac:dyDescent="0.25">
      <c r="A3933" s="1">
        <v>43768</v>
      </c>
    </row>
    <row r="3934" spans="1:1" x14ac:dyDescent="0.25">
      <c r="A3934" s="1">
        <v>43769</v>
      </c>
    </row>
    <row r="3935" spans="1:1" x14ac:dyDescent="0.25">
      <c r="A3935" s="1">
        <v>43770</v>
      </c>
    </row>
    <row r="3936" spans="1:1" x14ac:dyDescent="0.25">
      <c r="A3936" s="1">
        <v>43773</v>
      </c>
    </row>
    <row r="3937" spans="1:1" x14ac:dyDescent="0.25">
      <c r="A3937" s="1">
        <v>43774</v>
      </c>
    </row>
    <row r="3938" spans="1:1" x14ac:dyDescent="0.25">
      <c r="A3938" s="1">
        <v>43775</v>
      </c>
    </row>
    <row r="3939" spans="1:1" x14ac:dyDescent="0.25">
      <c r="A3939" s="1">
        <v>43776</v>
      </c>
    </row>
    <row r="3940" spans="1:1" x14ac:dyDescent="0.25">
      <c r="A3940" s="1">
        <v>43777</v>
      </c>
    </row>
    <row r="3941" spans="1:1" x14ac:dyDescent="0.25">
      <c r="A3941" s="1">
        <v>43780</v>
      </c>
    </row>
    <row r="3942" spans="1:1" x14ac:dyDescent="0.25">
      <c r="A3942" s="1">
        <v>43781</v>
      </c>
    </row>
    <row r="3943" spans="1:1" x14ac:dyDescent="0.25">
      <c r="A3943" s="1">
        <v>43782</v>
      </c>
    </row>
    <row r="3944" spans="1:1" x14ac:dyDescent="0.25">
      <c r="A3944" s="1">
        <v>43783</v>
      </c>
    </row>
    <row r="3945" spans="1:1" x14ac:dyDescent="0.25">
      <c r="A3945" s="1">
        <v>43784</v>
      </c>
    </row>
    <row r="3946" spans="1:1" x14ac:dyDescent="0.25">
      <c r="A3946" s="1">
        <v>43787</v>
      </c>
    </row>
    <row r="3947" spans="1:1" x14ac:dyDescent="0.25">
      <c r="A3947" s="1">
        <v>43788</v>
      </c>
    </row>
    <row r="3948" spans="1:1" x14ac:dyDescent="0.25">
      <c r="A3948" s="1">
        <v>43789</v>
      </c>
    </row>
    <row r="3949" spans="1:1" x14ac:dyDescent="0.25">
      <c r="A3949" s="1">
        <v>43790</v>
      </c>
    </row>
    <row r="3950" spans="1:1" x14ac:dyDescent="0.25">
      <c r="A3950" s="1">
        <v>43791</v>
      </c>
    </row>
    <row r="3951" spans="1:1" x14ac:dyDescent="0.25">
      <c r="A3951" s="1">
        <v>43794</v>
      </c>
    </row>
    <row r="3952" spans="1:1" x14ac:dyDescent="0.25">
      <c r="A3952" s="1">
        <v>43795</v>
      </c>
    </row>
    <row r="3953" spans="1:1" x14ac:dyDescent="0.25">
      <c r="A3953" s="1">
        <v>43796</v>
      </c>
    </row>
    <row r="3954" spans="1:1" x14ac:dyDescent="0.25">
      <c r="A3954" s="1">
        <v>43798</v>
      </c>
    </row>
    <row r="3955" spans="1:1" x14ac:dyDescent="0.25">
      <c r="A3955" s="1">
        <v>43801</v>
      </c>
    </row>
    <row r="3956" spans="1:1" x14ac:dyDescent="0.25">
      <c r="A3956" s="1">
        <v>43802</v>
      </c>
    </row>
    <row r="3957" spans="1:1" x14ac:dyDescent="0.25">
      <c r="A3957" s="1">
        <v>43803</v>
      </c>
    </row>
    <row r="3958" spans="1:1" x14ac:dyDescent="0.25">
      <c r="A3958" s="1">
        <v>43804</v>
      </c>
    </row>
    <row r="3959" spans="1:1" x14ac:dyDescent="0.25">
      <c r="A3959" s="1">
        <v>43805</v>
      </c>
    </row>
    <row r="3960" spans="1:1" x14ac:dyDescent="0.25">
      <c r="A3960" s="1">
        <v>43808</v>
      </c>
    </row>
    <row r="3961" spans="1:1" x14ac:dyDescent="0.25">
      <c r="A3961" s="1">
        <v>43809</v>
      </c>
    </row>
    <row r="3962" spans="1:1" x14ac:dyDescent="0.25">
      <c r="A3962" s="1">
        <v>43810</v>
      </c>
    </row>
    <row r="3963" spans="1:1" x14ac:dyDescent="0.25">
      <c r="A3963" s="1">
        <v>43811</v>
      </c>
    </row>
    <row r="3964" spans="1:1" x14ac:dyDescent="0.25">
      <c r="A3964" s="1">
        <v>43812</v>
      </c>
    </row>
    <row r="3965" spans="1:1" x14ac:dyDescent="0.25">
      <c r="A3965" s="1">
        <v>43815</v>
      </c>
    </row>
    <row r="3966" spans="1:1" x14ac:dyDescent="0.25">
      <c r="A3966" s="1">
        <v>43816</v>
      </c>
    </row>
    <row r="3967" spans="1:1" x14ac:dyDescent="0.25">
      <c r="A3967" s="1">
        <v>43817</v>
      </c>
    </row>
    <row r="3968" spans="1:1" x14ac:dyDescent="0.25">
      <c r="A3968" s="1">
        <v>43818</v>
      </c>
    </row>
    <row r="3969" spans="1:1" x14ac:dyDescent="0.25">
      <c r="A3969" s="1">
        <v>43819</v>
      </c>
    </row>
    <row r="3970" spans="1:1" x14ac:dyDescent="0.25">
      <c r="A3970" s="1">
        <v>43822</v>
      </c>
    </row>
    <row r="3971" spans="1:1" x14ac:dyDescent="0.25">
      <c r="A3971" s="1">
        <v>43823</v>
      </c>
    </row>
    <row r="3972" spans="1:1" x14ac:dyDescent="0.25">
      <c r="A3972" s="1">
        <v>43825</v>
      </c>
    </row>
    <row r="3973" spans="1:1" x14ac:dyDescent="0.25">
      <c r="A3973" s="1">
        <v>43826</v>
      </c>
    </row>
    <row r="3974" spans="1:1" x14ac:dyDescent="0.25">
      <c r="A3974" s="1">
        <v>43829</v>
      </c>
    </row>
    <row r="3975" spans="1:1" x14ac:dyDescent="0.25">
      <c r="A3975" s="1">
        <v>43830</v>
      </c>
    </row>
    <row r="3976" spans="1:1" x14ac:dyDescent="0.25">
      <c r="A3976" s="1">
        <v>43830</v>
      </c>
    </row>
    <row r="3985" spans="11:40" customFormat="1" x14ac:dyDescent="0.25">
      <c r="K3985" s="10"/>
      <c r="W3985" s="10"/>
      <c r="AD3985" s="10"/>
      <c r="AJ3985" s="10"/>
      <c r="AN3985" s="10"/>
    </row>
    <row r="3986" spans="11:40" customFormat="1" x14ac:dyDescent="0.25">
      <c r="K3986" s="10"/>
      <c r="W3986" s="10"/>
      <c r="AD3986" s="10"/>
      <c r="AJ3986" s="10"/>
      <c r="AN3986" s="10"/>
    </row>
    <row r="3987" spans="11:40" customFormat="1" x14ac:dyDescent="0.25">
      <c r="K3987" s="10"/>
      <c r="W3987" s="10"/>
      <c r="AD3987" s="10"/>
      <c r="AJ3987" s="10"/>
      <c r="AN3987" s="10"/>
    </row>
    <row r="3988" spans="11:40" customFormat="1" x14ac:dyDescent="0.25">
      <c r="K3988" s="10"/>
      <c r="W3988" s="10"/>
      <c r="AD3988" s="10"/>
      <c r="AJ3988" s="10"/>
      <c r="AN3988" s="10"/>
    </row>
    <row r="3989" spans="11:40" customFormat="1" x14ac:dyDescent="0.25">
      <c r="K3989" s="10"/>
      <c r="W3989" s="10"/>
      <c r="AD3989" s="10"/>
      <c r="AJ3989" s="10"/>
      <c r="AN3989" s="10"/>
    </row>
    <row r="3990" spans="11:40" customFormat="1" x14ac:dyDescent="0.25">
      <c r="K3990" s="10"/>
      <c r="W3990" s="10"/>
      <c r="AD3990" s="10"/>
      <c r="AJ3990" s="10"/>
      <c r="AN3990" s="10"/>
    </row>
    <row r="3991" spans="11:40" customFormat="1" x14ac:dyDescent="0.25">
      <c r="K3991" s="10"/>
      <c r="W3991" s="10"/>
      <c r="AD3991" s="10"/>
      <c r="AJ3991" s="10"/>
      <c r="AN3991" s="10"/>
    </row>
    <row r="3992" spans="11:40" customFormat="1" x14ac:dyDescent="0.25">
      <c r="K3992" s="10"/>
      <c r="W3992" s="10"/>
      <c r="AD3992" s="10"/>
      <c r="AJ3992" s="10"/>
      <c r="AN3992" s="10"/>
    </row>
    <row r="3993" spans="11:40" customFormat="1" x14ac:dyDescent="0.25">
      <c r="K3993" s="10"/>
      <c r="W3993" s="10"/>
      <c r="AD3993" s="10"/>
      <c r="AJ3993" s="10"/>
      <c r="AN3993" s="10"/>
    </row>
    <row r="3994" spans="11:40" customFormat="1" x14ac:dyDescent="0.25">
      <c r="K3994" s="10"/>
      <c r="W3994" s="10"/>
      <c r="AD3994" s="10"/>
      <c r="AJ3994" s="10"/>
      <c r="AN3994" s="10"/>
    </row>
    <row r="3995" spans="11:40" customFormat="1" x14ac:dyDescent="0.25">
      <c r="K3995" s="10"/>
      <c r="W3995" s="10"/>
      <c r="AD3995" s="10"/>
      <c r="AJ3995" s="10"/>
      <c r="AN3995" s="10"/>
    </row>
    <row r="3996" spans="11:40" customFormat="1" x14ac:dyDescent="0.25">
      <c r="K3996" s="10"/>
      <c r="W3996" s="10"/>
      <c r="AD3996" s="10"/>
      <c r="AJ3996" s="10"/>
      <c r="AN3996" s="10"/>
    </row>
    <row r="3997" spans="11:40" customFormat="1" x14ac:dyDescent="0.25">
      <c r="K3997" s="10"/>
      <c r="W3997" s="10"/>
      <c r="AD3997" s="10"/>
      <c r="AJ3997" s="10"/>
      <c r="AN3997" s="10"/>
    </row>
    <row r="3998" spans="11:40" customFormat="1" x14ac:dyDescent="0.25">
      <c r="K3998" s="10"/>
      <c r="W3998" s="10"/>
      <c r="AD3998" s="10"/>
      <c r="AJ3998" s="10"/>
      <c r="AN3998" s="10"/>
    </row>
    <row r="3999" spans="11:40" customFormat="1" x14ac:dyDescent="0.25">
      <c r="K3999" s="10"/>
      <c r="W3999" s="10"/>
      <c r="AD3999" s="10"/>
      <c r="AJ3999" s="10"/>
      <c r="AN3999" s="10"/>
    </row>
    <row r="4000" spans="11:40" customFormat="1" x14ac:dyDescent="0.25">
      <c r="K4000" s="10"/>
      <c r="W4000" s="10"/>
      <c r="AD4000" s="10"/>
      <c r="AJ4000" s="10"/>
      <c r="AN4000" s="10"/>
    </row>
    <row r="4001" spans="11:40" customFormat="1" x14ac:dyDescent="0.25">
      <c r="K4001" s="10"/>
      <c r="W4001" s="10"/>
      <c r="AD4001" s="10"/>
      <c r="AJ4001" s="10"/>
      <c r="AN4001" s="10"/>
    </row>
    <row r="4002" spans="11:40" customFormat="1" x14ac:dyDescent="0.25">
      <c r="K4002" s="10"/>
      <c r="W4002" s="10"/>
      <c r="AD4002" s="10"/>
      <c r="AJ4002" s="10"/>
      <c r="AN4002" s="10"/>
    </row>
    <row r="4003" spans="11:40" customFormat="1" x14ac:dyDescent="0.25">
      <c r="K4003" s="10"/>
      <c r="W4003" s="10"/>
      <c r="AD4003" s="10"/>
      <c r="AJ4003" s="10"/>
      <c r="AN4003" s="10"/>
    </row>
    <row r="4004" spans="11:40" customFormat="1" x14ac:dyDescent="0.25">
      <c r="K4004" s="10"/>
      <c r="W4004" s="10"/>
      <c r="AD4004" s="10"/>
      <c r="AJ4004" s="10"/>
      <c r="AN4004" s="10"/>
    </row>
    <row r="4005" spans="11:40" customFormat="1" x14ac:dyDescent="0.25">
      <c r="K4005" s="10"/>
      <c r="W4005" s="10"/>
      <c r="AD4005" s="10"/>
      <c r="AJ4005" s="10"/>
      <c r="AN4005" s="10"/>
    </row>
    <row r="4006" spans="11:40" customFormat="1" x14ac:dyDescent="0.25">
      <c r="K4006" s="10"/>
      <c r="W4006" s="10"/>
      <c r="AD4006" s="10"/>
      <c r="AJ4006" s="10"/>
      <c r="AN4006" s="10"/>
    </row>
    <row r="4007" spans="11:40" customFormat="1" x14ac:dyDescent="0.25">
      <c r="K4007" s="10"/>
      <c r="W4007" s="10"/>
      <c r="AD4007" s="10"/>
      <c r="AJ4007" s="10"/>
      <c r="AN4007" s="10"/>
    </row>
    <row r="4008" spans="11:40" customFormat="1" x14ac:dyDescent="0.25">
      <c r="K4008" s="10"/>
      <c r="W4008" s="10"/>
      <c r="AD4008" s="10"/>
      <c r="AJ4008" s="10"/>
      <c r="AN4008" s="10"/>
    </row>
    <row r="4009" spans="11:40" customFormat="1" x14ac:dyDescent="0.25">
      <c r="K4009" s="10"/>
      <c r="W4009" s="10"/>
      <c r="AD4009" s="10"/>
      <c r="AJ4009" s="10"/>
      <c r="AN4009" s="10"/>
    </row>
    <row r="4010" spans="11:40" customFormat="1" x14ac:dyDescent="0.25">
      <c r="K4010" s="10"/>
      <c r="W4010" s="10"/>
      <c r="AD4010" s="10"/>
      <c r="AJ4010" s="10"/>
      <c r="AN4010" s="10"/>
    </row>
    <row r="4011" spans="11:40" customFormat="1" x14ac:dyDescent="0.25">
      <c r="K4011" s="10"/>
      <c r="W4011" s="10"/>
      <c r="AD4011" s="10"/>
      <c r="AJ4011" s="10"/>
      <c r="AN4011" s="10"/>
    </row>
    <row r="4012" spans="11:40" customFormat="1" x14ac:dyDescent="0.25">
      <c r="K4012" s="10"/>
      <c r="W4012" s="10"/>
      <c r="AD4012" s="10"/>
      <c r="AJ4012" s="10"/>
      <c r="AN4012" s="10"/>
    </row>
    <row r="4013" spans="11:40" customFormat="1" x14ac:dyDescent="0.25">
      <c r="K4013" s="10"/>
      <c r="W4013" s="10"/>
      <c r="AD4013" s="10"/>
      <c r="AJ4013" s="10"/>
      <c r="AN4013" s="10"/>
    </row>
    <row r="4014" spans="11:40" customFormat="1" x14ac:dyDescent="0.25">
      <c r="K4014" s="10"/>
      <c r="W4014" s="10"/>
      <c r="AD4014" s="10"/>
      <c r="AJ4014" s="10"/>
      <c r="AN4014" s="10"/>
    </row>
    <row r="4015" spans="11:40" customFormat="1" x14ac:dyDescent="0.25">
      <c r="K4015" s="10"/>
      <c r="W4015" s="10"/>
      <c r="AD4015" s="10"/>
      <c r="AJ4015" s="10"/>
      <c r="AN4015" s="10"/>
    </row>
    <row r="4016" spans="11:40" customFormat="1" x14ac:dyDescent="0.25">
      <c r="K4016" s="10"/>
      <c r="W4016" s="10"/>
      <c r="AD4016" s="10"/>
      <c r="AJ4016" s="10"/>
      <c r="AN4016" s="10"/>
    </row>
    <row r="4017" spans="11:40" customFormat="1" x14ac:dyDescent="0.25">
      <c r="K4017" s="10"/>
      <c r="W4017" s="10"/>
      <c r="AD4017" s="10"/>
      <c r="AJ4017" s="10"/>
      <c r="AN4017" s="10"/>
    </row>
    <row r="4018" spans="11:40" customFormat="1" x14ac:dyDescent="0.25">
      <c r="K4018" s="10"/>
      <c r="W4018" s="10"/>
      <c r="AD4018" s="10"/>
      <c r="AJ4018" s="10"/>
      <c r="AN4018" s="10"/>
    </row>
    <row r="4019" spans="11:40" customFormat="1" x14ac:dyDescent="0.25">
      <c r="K4019" s="10"/>
      <c r="W4019" s="10"/>
      <c r="AD4019" s="10"/>
      <c r="AJ4019" s="10"/>
      <c r="AN4019" s="10"/>
    </row>
    <row r="4020" spans="11:40" customFormat="1" x14ac:dyDescent="0.25">
      <c r="K4020" s="10"/>
      <c r="W4020" s="10"/>
      <c r="AD4020" s="10"/>
      <c r="AJ4020" s="10"/>
      <c r="AN4020" s="10"/>
    </row>
    <row r="4021" spans="11:40" customFormat="1" x14ac:dyDescent="0.25">
      <c r="K4021" s="10"/>
      <c r="W4021" s="10"/>
      <c r="AD4021" s="10"/>
      <c r="AJ4021" s="10"/>
      <c r="AN4021" s="10"/>
    </row>
    <row r="4022" spans="11:40" customFormat="1" x14ac:dyDescent="0.25">
      <c r="K4022" s="10"/>
      <c r="W4022" s="10"/>
      <c r="AD4022" s="10"/>
      <c r="AJ4022" s="10"/>
      <c r="AN4022" s="10"/>
    </row>
    <row r="4023" spans="11:40" customFormat="1" x14ac:dyDescent="0.25">
      <c r="K4023" s="10"/>
      <c r="W4023" s="10"/>
      <c r="AD4023" s="10"/>
      <c r="AJ4023" s="10"/>
      <c r="AN4023" s="10"/>
    </row>
    <row r="4024" spans="11:40" customFormat="1" x14ac:dyDescent="0.25">
      <c r="K4024" s="10"/>
      <c r="W4024" s="10"/>
      <c r="AD4024" s="10"/>
      <c r="AJ4024" s="10"/>
      <c r="AN4024" s="10"/>
    </row>
    <row r="4025" spans="11:40" customFormat="1" x14ac:dyDescent="0.25">
      <c r="K4025" s="10"/>
      <c r="W4025" s="10"/>
      <c r="AD4025" s="10"/>
      <c r="AJ4025" s="10"/>
      <c r="AN4025" s="10"/>
    </row>
    <row r="4026" spans="11:40" customFormat="1" x14ac:dyDescent="0.25">
      <c r="K4026" s="10"/>
      <c r="W4026" s="10"/>
      <c r="AD4026" s="10"/>
      <c r="AJ4026" s="10"/>
      <c r="AN4026" s="10"/>
    </row>
    <row r="4027" spans="11:40" customFormat="1" x14ac:dyDescent="0.25">
      <c r="K4027" s="10"/>
      <c r="W4027" s="10"/>
      <c r="AD4027" s="10"/>
      <c r="AJ4027" s="10"/>
      <c r="AN4027" s="10"/>
    </row>
    <row r="4028" spans="11:40" customFormat="1" x14ac:dyDescent="0.25">
      <c r="K4028" s="10"/>
      <c r="W4028" s="10"/>
      <c r="AD4028" s="10"/>
      <c r="AJ4028" s="10"/>
      <c r="AN4028" s="10"/>
    </row>
    <row r="4029" spans="11:40" customFormat="1" x14ac:dyDescent="0.25">
      <c r="K4029" s="10"/>
      <c r="W4029" s="10"/>
      <c r="AD4029" s="10"/>
      <c r="AJ4029" s="10"/>
      <c r="AN4029" s="10"/>
    </row>
    <row r="4030" spans="11:40" customFormat="1" x14ac:dyDescent="0.25">
      <c r="K4030" s="10"/>
      <c r="W4030" s="10"/>
      <c r="AD4030" s="10"/>
      <c r="AJ4030" s="10"/>
      <c r="AN4030" s="10"/>
    </row>
    <row r="4031" spans="11:40" customFormat="1" x14ac:dyDescent="0.25">
      <c r="K4031" s="10"/>
      <c r="W4031" s="10"/>
      <c r="AD4031" s="10"/>
      <c r="AJ4031" s="10"/>
      <c r="AN4031" s="10"/>
    </row>
    <row r="4032" spans="11:40" customFormat="1" x14ac:dyDescent="0.25">
      <c r="K4032" s="10"/>
      <c r="W4032" s="10"/>
      <c r="AD4032" s="10"/>
      <c r="AJ4032" s="10"/>
      <c r="AN4032" s="10"/>
    </row>
    <row r="4033" spans="11:40" customFormat="1" x14ac:dyDescent="0.25">
      <c r="K4033" s="10"/>
      <c r="W4033" s="10"/>
      <c r="AD4033" s="10"/>
      <c r="AJ4033" s="10"/>
      <c r="AN4033" s="10"/>
    </row>
    <row r="4034" spans="11:40" customFormat="1" x14ac:dyDescent="0.25">
      <c r="K4034" s="10"/>
      <c r="W4034" s="10"/>
      <c r="AD4034" s="10"/>
      <c r="AJ4034" s="10"/>
      <c r="AN4034" s="10"/>
    </row>
    <row r="4035" spans="11:40" customFormat="1" x14ac:dyDescent="0.25">
      <c r="K4035" s="10"/>
      <c r="W4035" s="10"/>
      <c r="AD4035" s="10"/>
      <c r="AJ4035" s="10"/>
      <c r="AN4035" s="10"/>
    </row>
    <row r="4036" spans="11:40" customFormat="1" x14ac:dyDescent="0.25">
      <c r="K4036" s="10"/>
      <c r="W4036" s="10"/>
      <c r="AD4036" s="10"/>
      <c r="AJ4036" s="10"/>
      <c r="AN4036" s="10"/>
    </row>
    <row r="4037" spans="11:40" customFormat="1" x14ac:dyDescent="0.25">
      <c r="K4037" s="10"/>
      <c r="W4037" s="10"/>
      <c r="AD4037" s="10"/>
      <c r="AJ4037" s="10"/>
      <c r="AN4037" s="10"/>
    </row>
    <row r="4038" spans="11:40" customFormat="1" x14ac:dyDescent="0.25">
      <c r="K4038" s="10"/>
      <c r="W4038" s="10"/>
      <c r="AD4038" s="10"/>
      <c r="AJ4038" s="10"/>
      <c r="AN4038" s="10"/>
    </row>
    <row r="4039" spans="11:40" customFormat="1" x14ac:dyDescent="0.25">
      <c r="K4039" s="10"/>
      <c r="W4039" s="10"/>
      <c r="AD4039" s="10"/>
      <c r="AJ4039" s="10"/>
      <c r="AN4039" s="10"/>
    </row>
    <row r="4040" spans="11:40" customFormat="1" x14ac:dyDescent="0.25">
      <c r="K4040" s="10"/>
      <c r="W4040" s="10"/>
      <c r="AD4040" s="10"/>
      <c r="AJ4040" s="10"/>
      <c r="AN4040" s="10"/>
    </row>
    <row r="4041" spans="11:40" customFormat="1" x14ac:dyDescent="0.25">
      <c r="K4041" s="10"/>
      <c r="W4041" s="10"/>
      <c r="AD4041" s="10"/>
      <c r="AJ4041" s="10"/>
      <c r="AN4041" s="10"/>
    </row>
    <row r="4042" spans="11:40" customFormat="1" x14ac:dyDescent="0.25">
      <c r="K4042" s="10"/>
      <c r="W4042" s="10"/>
      <c r="AD4042" s="10"/>
      <c r="AJ4042" s="10"/>
      <c r="AN4042" s="10"/>
    </row>
    <row r="4043" spans="11:40" customFormat="1" x14ac:dyDescent="0.25">
      <c r="K4043" s="10"/>
      <c r="W4043" s="10"/>
      <c r="AD4043" s="10"/>
      <c r="AJ4043" s="10"/>
      <c r="AN4043" s="10"/>
    </row>
    <row r="4044" spans="11:40" customFormat="1" x14ac:dyDescent="0.25">
      <c r="K4044" s="10"/>
      <c r="W4044" s="10"/>
      <c r="AD4044" s="10"/>
      <c r="AJ4044" s="10"/>
      <c r="AN4044" s="10"/>
    </row>
    <row r="4045" spans="11:40" customFormat="1" x14ac:dyDescent="0.25">
      <c r="K4045" s="10"/>
      <c r="W4045" s="10"/>
      <c r="AD4045" s="10"/>
      <c r="AJ4045" s="10"/>
      <c r="AN4045" s="10"/>
    </row>
    <row r="4046" spans="11:40" customFormat="1" x14ac:dyDescent="0.25">
      <c r="K4046" s="10"/>
      <c r="W4046" s="10"/>
      <c r="AD4046" s="10"/>
      <c r="AJ4046" s="10"/>
      <c r="AN4046" s="10"/>
    </row>
    <row r="4047" spans="11:40" customFormat="1" x14ac:dyDescent="0.25">
      <c r="K4047" s="10"/>
      <c r="W4047" s="10"/>
      <c r="AD4047" s="10"/>
      <c r="AJ4047" s="10"/>
      <c r="AN4047" s="10"/>
    </row>
    <row r="4048" spans="11:40" customFormat="1" x14ac:dyDescent="0.25">
      <c r="K4048" s="10"/>
      <c r="W4048" s="10"/>
      <c r="AD4048" s="10"/>
      <c r="AJ4048" s="10"/>
      <c r="AN4048" s="10"/>
    </row>
    <row r="4049" spans="11:40" customFormat="1" x14ac:dyDescent="0.25">
      <c r="K4049" s="10"/>
      <c r="W4049" s="10"/>
      <c r="AD4049" s="10"/>
      <c r="AJ4049" s="10"/>
      <c r="AN4049" s="10"/>
    </row>
    <row r="4050" spans="11:40" customFormat="1" x14ac:dyDescent="0.25">
      <c r="K4050" s="10"/>
      <c r="W4050" s="10"/>
      <c r="AD4050" s="10"/>
      <c r="AJ4050" s="10"/>
      <c r="AN4050" s="10"/>
    </row>
    <row r="4051" spans="11:40" customFormat="1" x14ac:dyDescent="0.25">
      <c r="K4051" s="10"/>
      <c r="W4051" s="10"/>
      <c r="AD4051" s="10"/>
      <c r="AJ4051" s="10"/>
      <c r="AN4051" s="10"/>
    </row>
    <row r="4052" spans="11:40" customFormat="1" x14ac:dyDescent="0.25">
      <c r="K4052" s="10"/>
      <c r="W4052" s="10"/>
      <c r="AD4052" s="10"/>
      <c r="AJ4052" s="10"/>
      <c r="AN4052" s="10"/>
    </row>
    <row r="4053" spans="11:40" customFormat="1" x14ac:dyDescent="0.25">
      <c r="K4053" s="10"/>
      <c r="W4053" s="10"/>
      <c r="AD4053" s="10"/>
      <c r="AJ4053" s="10"/>
      <c r="AN4053" s="10"/>
    </row>
    <row r="4054" spans="11:40" customFormat="1" x14ac:dyDescent="0.25">
      <c r="K4054" s="10"/>
      <c r="W4054" s="10"/>
      <c r="AD4054" s="10"/>
      <c r="AJ4054" s="10"/>
      <c r="AN4054" s="10"/>
    </row>
    <row r="4055" spans="11:40" customFormat="1" x14ac:dyDescent="0.25">
      <c r="K4055" s="10"/>
      <c r="W4055" s="10"/>
      <c r="AD4055" s="10"/>
      <c r="AJ4055" s="10"/>
      <c r="AN4055" s="10"/>
    </row>
    <row r="4056" spans="11:40" customFormat="1" x14ac:dyDescent="0.25">
      <c r="K4056" s="10"/>
      <c r="W4056" s="10"/>
      <c r="AD4056" s="10"/>
      <c r="AJ4056" s="10"/>
      <c r="AN4056" s="10"/>
    </row>
    <row r="4057" spans="11:40" customFormat="1" x14ac:dyDescent="0.25">
      <c r="K4057" s="10"/>
      <c r="W4057" s="10"/>
      <c r="AD4057" s="10"/>
      <c r="AJ4057" s="10"/>
      <c r="AN4057" s="10"/>
    </row>
    <row r="4058" spans="11:40" customFormat="1" x14ac:dyDescent="0.25">
      <c r="K4058" s="10"/>
      <c r="W4058" s="10"/>
      <c r="AD4058" s="10"/>
      <c r="AJ4058" s="10"/>
      <c r="AN4058" s="10"/>
    </row>
    <row r="4059" spans="11:40" customFormat="1" x14ac:dyDescent="0.25">
      <c r="K4059" s="10"/>
      <c r="W4059" s="10"/>
      <c r="AD4059" s="10"/>
      <c r="AJ4059" s="10"/>
      <c r="AN4059" s="10"/>
    </row>
    <row r="4060" spans="11:40" customFormat="1" x14ac:dyDescent="0.25">
      <c r="K4060" s="10"/>
      <c r="W4060" s="10"/>
      <c r="AD4060" s="10"/>
      <c r="AJ4060" s="10"/>
      <c r="AN4060" s="10"/>
    </row>
    <row r="4061" spans="11:40" customFormat="1" x14ac:dyDescent="0.25">
      <c r="K4061" s="10"/>
      <c r="W4061" s="10"/>
      <c r="AD4061" s="10"/>
      <c r="AJ4061" s="10"/>
      <c r="AN4061" s="10"/>
    </row>
    <row r="4062" spans="11:40" customFormat="1" x14ac:dyDescent="0.25">
      <c r="K4062" s="10"/>
      <c r="W4062" s="10"/>
      <c r="AD4062" s="10"/>
      <c r="AJ4062" s="10"/>
      <c r="AN4062" s="10"/>
    </row>
    <row r="4063" spans="11:40" customFormat="1" x14ac:dyDescent="0.25">
      <c r="K4063" s="10"/>
      <c r="W4063" s="10"/>
      <c r="AD4063" s="10"/>
      <c r="AJ4063" s="10"/>
      <c r="AN4063" s="10"/>
    </row>
    <row r="4064" spans="11:40" customFormat="1" x14ac:dyDescent="0.25">
      <c r="K4064" s="10"/>
      <c r="W4064" s="10"/>
      <c r="AD4064" s="10"/>
      <c r="AJ4064" s="10"/>
      <c r="AN4064" s="10"/>
    </row>
    <row r="4065" spans="11:40" customFormat="1" x14ac:dyDescent="0.25">
      <c r="K4065" s="10"/>
      <c r="W4065" s="10"/>
      <c r="AD4065" s="10"/>
      <c r="AJ4065" s="10"/>
      <c r="AN4065" s="10"/>
    </row>
    <row r="4066" spans="11:40" customFormat="1" x14ac:dyDescent="0.25">
      <c r="K4066" s="10"/>
      <c r="W4066" s="10"/>
      <c r="AD4066" s="10"/>
      <c r="AJ4066" s="10"/>
      <c r="AN4066" s="10"/>
    </row>
    <row r="4067" spans="11:40" customFormat="1" x14ac:dyDescent="0.25">
      <c r="K4067" s="10"/>
      <c r="W4067" s="10"/>
      <c r="AD4067" s="10"/>
      <c r="AJ4067" s="10"/>
      <c r="AN4067" s="10"/>
    </row>
    <row r="4068" spans="11:40" customFormat="1" x14ac:dyDescent="0.25">
      <c r="K4068" s="10"/>
      <c r="W4068" s="10"/>
      <c r="AD4068" s="10"/>
      <c r="AJ4068" s="10"/>
      <c r="AN4068" s="10"/>
    </row>
    <row r="4069" spans="11:40" customFormat="1" x14ac:dyDescent="0.25">
      <c r="K4069" s="10"/>
      <c r="W4069" s="10"/>
      <c r="AD4069" s="10"/>
      <c r="AJ4069" s="10"/>
      <c r="AN4069" s="10"/>
    </row>
    <row r="4070" spans="11:40" customFormat="1" x14ac:dyDescent="0.25">
      <c r="K4070" s="10"/>
      <c r="W4070" s="10"/>
      <c r="AD4070" s="10"/>
      <c r="AJ4070" s="10"/>
      <c r="AN4070" s="10"/>
    </row>
    <row r="4071" spans="11:40" customFormat="1" x14ac:dyDescent="0.25">
      <c r="K4071" s="10"/>
      <c r="W4071" s="10"/>
      <c r="AD4071" s="10"/>
      <c r="AJ4071" s="10"/>
      <c r="AN4071" s="10"/>
    </row>
    <row r="4072" spans="11:40" customFormat="1" x14ac:dyDescent="0.25">
      <c r="K4072" s="10"/>
      <c r="W4072" s="10"/>
      <c r="AD4072" s="10"/>
      <c r="AJ4072" s="10"/>
      <c r="AN4072" s="10"/>
    </row>
    <row r="4073" spans="11:40" customFormat="1" x14ac:dyDescent="0.25">
      <c r="K4073" s="10"/>
      <c r="W4073" s="10"/>
      <c r="AD4073" s="10"/>
      <c r="AJ4073" s="10"/>
      <c r="AN4073" s="10"/>
    </row>
    <row r="4074" spans="11:40" customFormat="1" x14ac:dyDescent="0.25">
      <c r="K4074" s="10"/>
      <c r="W4074" s="10"/>
      <c r="AD4074" s="10"/>
      <c r="AJ4074" s="10"/>
      <c r="AN4074" s="10"/>
    </row>
    <row r="4075" spans="11:40" customFormat="1" x14ac:dyDescent="0.25">
      <c r="K4075" s="10"/>
      <c r="W4075" s="10"/>
      <c r="AD4075" s="10"/>
      <c r="AJ4075" s="10"/>
      <c r="AN4075" s="10"/>
    </row>
    <row r="4076" spans="11:40" customFormat="1" x14ac:dyDescent="0.25">
      <c r="K4076" s="10"/>
      <c r="W4076" s="10"/>
      <c r="AD4076" s="10"/>
      <c r="AJ4076" s="10"/>
      <c r="AN4076" s="10"/>
    </row>
    <row r="4077" spans="11:40" customFormat="1" x14ac:dyDescent="0.25">
      <c r="K4077" s="10"/>
      <c r="W4077" s="10"/>
      <c r="AD4077" s="10"/>
      <c r="AJ4077" s="10"/>
      <c r="AN4077" s="10"/>
    </row>
    <row r="4078" spans="11:40" customFormat="1" x14ac:dyDescent="0.25">
      <c r="K4078" s="10"/>
      <c r="V4078" t="e">
        <f>VLOOKUP(A4078,'VXZ-IV'!A$1:C$4500,3,0)</f>
        <v>#N/A</v>
      </c>
      <c r="W4078" s="10"/>
      <c r="AD4078" s="10"/>
      <c r="AJ4078" s="10"/>
      <c r="AN4078" s="10"/>
    </row>
    <row r="4079" spans="11:40" customFormat="1" x14ac:dyDescent="0.25">
      <c r="K4079" s="10"/>
      <c r="V4079" t="e">
        <f>VLOOKUP(A4079,'VXZ-IV'!A$1:C$4500,3,0)</f>
        <v>#N/A</v>
      </c>
      <c r="W4079" s="10"/>
      <c r="AD4079" s="10"/>
      <c r="AJ4079" s="10"/>
      <c r="AN4079" s="10"/>
    </row>
    <row r="4080" spans="11:40" customFormat="1" x14ac:dyDescent="0.25">
      <c r="K4080" s="10"/>
      <c r="V4080" t="e">
        <f>VLOOKUP(A4080,'VXZ-IV'!A$1:C$4500,3,0)</f>
        <v>#N/A</v>
      </c>
      <c r="W4080" s="10"/>
      <c r="AD4080" s="10"/>
      <c r="AJ4080" s="10"/>
      <c r="AN4080" s="10"/>
    </row>
    <row r="4081" spans="11:40" customFormat="1" x14ac:dyDescent="0.25">
      <c r="K4081" s="10"/>
      <c r="V4081" t="e">
        <f>VLOOKUP(A4081,'VXZ-IV'!A$1:C$4500,3,0)</f>
        <v>#N/A</v>
      </c>
      <c r="W4081" s="10"/>
      <c r="AD4081" s="10"/>
      <c r="AJ4081" s="10"/>
      <c r="AN4081" s="10"/>
    </row>
    <row r="4082" spans="11:40" customFormat="1" x14ac:dyDescent="0.25">
      <c r="K4082" s="10"/>
      <c r="V4082" t="e">
        <f>VLOOKUP(A4082,'VXZ-IV'!A$1:C$4500,3,0)</f>
        <v>#N/A</v>
      </c>
      <c r="W4082" s="10"/>
      <c r="AD4082" s="10"/>
      <c r="AJ4082" s="10"/>
      <c r="AN4082" s="10"/>
    </row>
    <row r="4083" spans="11:40" customFormat="1" x14ac:dyDescent="0.25">
      <c r="K4083" s="10"/>
      <c r="V4083" t="e">
        <f>VLOOKUP(A4083,'VXZ-IV'!A$1:C$4500,3,0)</f>
        <v>#N/A</v>
      </c>
      <c r="W4083" s="10"/>
      <c r="AD4083" s="10"/>
      <c r="AJ4083" s="10"/>
      <c r="AN4083" s="10"/>
    </row>
    <row r="4084" spans="11:40" customFormat="1" x14ac:dyDescent="0.25">
      <c r="K4084" s="10"/>
      <c r="V4084" t="e">
        <f>VLOOKUP(A4084,'VXZ-IV'!A$1:C$4500,3,0)</f>
        <v>#N/A</v>
      </c>
      <c r="W4084" s="10"/>
      <c r="AD4084" s="10"/>
      <c r="AJ4084" s="10"/>
      <c r="AN4084" s="10"/>
    </row>
    <row r="4085" spans="11:40" customFormat="1" x14ac:dyDescent="0.25">
      <c r="K4085" s="10"/>
      <c r="V4085" t="e">
        <f>VLOOKUP(A4085,'VXZ-IV'!A$1:C$4500,3,0)</f>
        <v>#N/A</v>
      </c>
      <c r="W4085" s="10"/>
      <c r="AD4085" s="10"/>
      <c r="AJ4085" s="10"/>
      <c r="AN4085" s="10"/>
    </row>
    <row r="4086" spans="11:40" customFormat="1" x14ac:dyDescent="0.25">
      <c r="K4086" s="10"/>
      <c r="V4086" t="e">
        <f>VLOOKUP(A4086,'VXZ-IV'!A$1:C$4500,3,0)</f>
        <v>#N/A</v>
      </c>
      <c r="W4086" s="10"/>
      <c r="AD4086" s="10"/>
      <c r="AJ4086" s="10"/>
      <c r="AN4086" s="10"/>
    </row>
    <row r="4087" spans="11:40" customFormat="1" x14ac:dyDescent="0.25">
      <c r="K4087" s="10"/>
      <c r="V4087" t="e">
        <f>VLOOKUP(A4087,'VXZ-IV'!A$1:C$4500,3,0)</f>
        <v>#N/A</v>
      </c>
      <c r="W4087" s="10"/>
      <c r="AD4087" s="10"/>
      <c r="AJ4087" s="10"/>
      <c r="AN4087" s="10"/>
    </row>
    <row r="4088" spans="11:40" customFormat="1" x14ac:dyDescent="0.25">
      <c r="K4088" s="10"/>
      <c r="V4088" t="e">
        <f>VLOOKUP(A4088,'VXZ-IV'!A$1:C$4500,3,0)</f>
        <v>#N/A</v>
      </c>
      <c r="W4088" s="10"/>
      <c r="AD4088" s="10"/>
      <c r="AJ4088" s="10"/>
      <c r="AN4088" s="10"/>
    </row>
    <row r="4089" spans="11:40" customFormat="1" x14ac:dyDescent="0.25">
      <c r="K4089" s="10"/>
      <c r="V4089" t="e">
        <f>VLOOKUP(A4089,'VXZ-IV'!A$1:C$4500,3,0)</f>
        <v>#N/A</v>
      </c>
      <c r="W4089" s="10"/>
      <c r="AD4089" s="10"/>
      <c r="AJ4089" s="10"/>
      <c r="AN4089" s="10"/>
    </row>
    <row r="4090" spans="11:40" customFormat="1" x14ac:dyDescent="0.25">
      <c r="K4090" s="10"/>
      <c r="V4090" t="e">
        <f>VLOOKUP(A4090,'VXZ-IV'!A$1:C$4500,3,0)</f>
        <v>#N/A</v>
      </c>
      <c r="W4090" s="10"/>
      <c r="AD4090" s="10"/>
      <c r="AJ4090" s="10"/>
      <c r="AN4090" s="10"/>
    </row>
    <row r="4091" spans="11:40" customFormat="1" x14ac:dyDescent="0.25">
      <c r="K4091" s="10"/>
      <c r="V4091" t="e">
        <f>VLOOKUP(A4091,'VXZ-IV'!A$1:C$4500,3,0)</f>
        <v>#N/A</v>
      </c>
      <c r="W4091" s="10"/>
      <c r="AD4091" s="10"/>
      <c r="AJ4091" s="10"/>
      <c r="AN4091" s="10"/>
    </row>
    <row r="4092" spans="11:40" customFormat="1" x14ac:dyDescent="0.25">
      <c r="K4092" s="10"/>
      <c r="V4092" t="e">
        <f>VLOOKUP(A4092,'VXZ-IV'!A$1:C$4500,3,0)</f>
        <v>#N/A</v>
      </c>
      <c r="W4092" s="10"/>
      <c r="AD4092" s="10"/>
      <c r="AJ4092" s="10"/>
      <c r="AN4092" s="10"/>
    </row>
    <row r="4093" spans="11:40" customFormat="1" x14ac:dyDescent="0.25">
      <c r="K4093" s="10"/>
      <c r="V4093" t="e">
        <f>VLOOKUP(A4093,'VXZ-IV'!A$1:C$4500,3,0)</f>
        <v>#N/A</v>
      </c>
      <c r="W4093" s="10"/>
      <c r="AD4093" s="10"/>
      <c r="AJ4093" s="10"/>
      <c r="AN4093" s="10"/>
    </row>
    <row r="4094" spans="11:40" customFormat="1" x14ac:dyDescent="0.25">
      <c r="K4094" s="10"/>
      <c r="V4094" t="e">
        <f>VLOOKUP(A4094,'VXZ-IV'!A$1:C$4500,3,0)</f>
        <v>#N/A</v>
      </c>
      <c r="W4094" s="10"/>
      <c r="AD4094" s="10"/>
      <c r="AJ4094" s="10"/>
      <c r="AN4094" s="10"/>
    </row>
    <row r="4095" spans="11:40" customFormat="1" x14ac:dyDescent="0.25">
      <c r="K4095" s="10"/>
      <c r="V4095" t="e">
        <f>VLOOKUP(A4095,'VXZ-IV'!A$1:C$4500,3,0)</f>
        <v>#N/A</v>
      </c>
      <c r="W4095" s="10"/>
      <c r="AD4095" s="10"/>
      <c r="AJ4095" s="10"/>
      <c r="AN4095" s="10"/>
    </row>
    <row r="4096" spans="11:40" customFormat="1" x14ac:dyDescent="0.25">
      <c r="K4096" s="10"/>
      <c r="V4096" t="e">
        <f>VLOOKUP(A4096,'VXZ-IV'!A$1:C$4500,3,0)</f>
        <v>#N/A</v>
      </c>
      <c r="W4096" s="10"/>
      <c r="AD4096" s="10"/>
      <c r="AJ4096" s="10"/>
      <c r="AN4096" s="10"/>
    </row>
    <row r="4097" spans="11:40" customFormat="1" x14ac:dyDescent="0.25">
      <c r="K4097" s="10"/>
      <c r="V4097" t="e">
        <f>VLOOKUP(A4097,'VXZ-IV'!A$1:C$4500,3,0)</f>
        <v>#N/A</v>
      </c>
      <c r="W4097" s="10"/>
      <c r="AD4097" s="10"/>
      <c r="AJ4097" s="10"/>
      <c r="AN4097" s="10"/>
    </row>
    <row r="4098" spans="11:40" customFormat="1" x14ac:dyDescent="0.25">
      <c r="K4098" s="10"/>
      <c r="V4098" t="e">
        <f>VLOOKUP(A4098,'VXZ-IV'!A$1:C$4500,3,0)</f>
        <v>#N/A</v>
      </c>
      <c r="W4098" s="10"/>
      <c r="AD4098" s="10"/>
      <c r="AJ4098" s="10"/>
      <c r="AN4098" s="10"/>
    </row>
    <row r="4099" spans="11:40" customFormat="1" x14ac:dyDescent="0.25">
      <c r="K4099" s="10"/>
      <c r="V4099" t="e">
        <f>VLOOKUP(A4099,'VXZ-IV'!A$1:C$4500,3,0)</f>
        <v>#N/A</v>
      </c>
      <c r="W4099" s="10"/>
      <c r="AD4099" s="10"/>
      <c r="AJ4099" s="10"/>
      <c r="AN4099" s="10"/>
    </row>
    <row r="4100" spans="11:40" customFormat="1" x14ac:dyDescent="0.25">
      <c r="K4100" s="10"/>
      <c r="V4100" t="e">
        <f>VLOOKUP(A4100,'VXZ-IV'!A$1:C$4500,3,0)</f>
        <v>#N/A</v>
      </c>
      <c r="W4100" s="10"/>
      <c r="AD4100" s="10"/>
      <c r="AJ4100" s="10"/>
      <c r="AN4100" s="10"/>
    </row>
    <row r="4101" spans="11:40" customFormat="1" x14ac:dyDescent="0.25">
      <c r="K4101" s="10"/>
      <c r="V4101" t="e">
        <f>VLOOKUP(A4101,'VXZ-IV'!A$1:C$4500,3,0)</f>
        <v>#N/A</v>
      </c>
      <c r="W4101" s="10"/>
      <c r="AD4101" s="10"/>
      <c r="AJ4101" s="10"/>
      <c r="AN4101" s="10"/>
    </row>
    <row r="4102" spans="11:40" customFormat="1" x14ac:dyDescent="0.25">
      <c r="K4102" s="10"/>
      <c r="V4102" t="e">
        <f>VLOOKUP(A4102,'VXZ-IV'!A$1:C$4500,3,0)</f>
        <v>#N/A</v>
      </c>
      <c r="W4102" s="10"/>
      <c r="AD4102" s="10"/>
      <c r="AJ4102" s="10"/>
      <c r="AN4102" s="10"/>
    </row>
    <row r="4103" spans="11:40" customFormat="1" x14ac:dyDescent="0.25">
      <c r="K4103" s="10"/>
      <c r="V4103" t="e">
        <f>VLOOKUP(A4103,'VXZ-IV'!A$1:C$4500,3,0)</f>
        <v>#N/A</v>
      </c>
      <c r="W4103" s="10"/>
      <c r="AD4103" s="10"/>
      <c r="AJ4103" s="10"/>
      <c r="AN4103" s="10"/>
    </row>
    <row r="4104" spans="11:40" customFormat="1" x14ac:dyDescent="0.25">
      <c r="K4104" s="10"/>
      <c r="V4104" t="e">
        <f>VLOOKUP(A4104,'VXZ-IV'!A$1:C$4500,3,0)</f>
        <v>#N/A</v>
      </c>
      <c r="W4104" s="10"/>
      <c r="AD4104" s="10"/>
      <c r="AJ4104" s="10"/>
      <c r="AN4104" s="10"/>
    </row>
    <row r="4105" spans="11:40" customFormat="1" x14ac:dyDescent="0.25">
      <c r="K4105" s="10"/>
      <c r="V4105" t="e">
        <f>VLOOKUP(A4105,'VXZ-IV'!A$1:C$4500,3,0)</f>
        <v>#N/A</v>
      </c>
      <c r="W4105" s="10"/>
      <c r="AD4105" s="10"/>
      <c r="AJ4105" s="10"/>
      <c r="AN4105" s="10"/>
    </row>
    <row r="4106" spans="11:40" customFormat="1" x14ac:dyDescent="0.25">
      <c r="K4106" s="10"/>
      <c r="V4106" t="e">
        <f>VLOOKUP(A4106,'VXZ-IV'!A$1:C$4500,3,0)</f>
        <v>#N/A</v>
      </c>
      <c r="W4106" s="10"/>
      <c r="AD4106" s="10"/>
      <c r="AJ4106" s="10"/>
      <c r="AN4106" s="10"/>
    </row>
    <row r="4107" spans="11:40" customFormat="1" x14ac:dyDescent="0.25">
      <c r="K4107" s="10"/>
      <c r="V4107" t="e">
        <f>VLOOKUP(A4107,'VXZ-IV'!A$1:C$4500,3,0)</f>
        <v>#N/A</v>
      </c>
      <c r="W4107" s="10"/>
      <c r="AD4107" s="10"/>
      <c r="AJ4107" s="10"/>
      <c r="AN4107" s="10"/>
    </row>
    <row r="4108" spans="11:40" customFormat="1" x14ac:dyDescent="0.25">
      <c r="K4108" s="10"/>
      <c r="V4108" t="e">
        <f>VLOOKUP(A4108,'VXZ-IV'!A$1:C$4500,3,0)</f>
        <v>#N/A</v>
      </c>
      <c r="W4108" s="10"/>
      <c r="AD4108" s="10"/>
      <c r="AJ4108" s="10"/>
      <c r="AN4108" s="10"/>
    </row>
    <row r="4109" spans="11:40" customFormat="1" x14ac:dyDescent="0.25">
      <c r="K4109" s="10"/>
      <c r="V4109" t="e">
        <f>VLOOKUP(A4109,'VXZ-IV'!A$1:C$4500,3,0)</f>
        <v>#N/A</v>
      </c>
      <c r="W4109" s="10"/>
      <c r="AD4109" s="10"/>
      <c r="AJ4109" s="10"/>
      <c r="AN4109" s="10"/>
    </row>
    <row r="4110" spans="11:40" customFormat="1" x14ac:dyDescent="0.25">
      <c r="K4110" s="10"/>
      <c r="V4110" t="e">
        <f>VLOOKUP(A4110,'VXZ-IV'!A$1:C$4500,3,0)</f>
        <v>#N/A</v>
      </c>
      <c r="W4110" s="10"/>
      <c r="AD4110" s="10"/>
      <c r="AJ4110" s="10"/>
      <c r="AN4110" s="10"/>
    </row>
    <row r="4111" spans="11:40" customFormat="1" x14ac:dyDescent="0.25">
      <c r="K4111" s="10"/>
      <c r="V4111" t="e">
        <f>VLOOKUP(A4111,'VXZ-IV'!A$1:C$4500,3,0)</f>
        <v>#N/A</v>
      </c>
      <c r="W4111" s="10"/>
      <c r="AD4111" s="10"/>
      <c r="AJ4111" s="10"/>
      <c r="AN4111" s="10"/>
    </row>
    <row r="4112" spans="11:40" customFormat="1" x14ac:dyDescent="0.25">
      <c r="K4112" s="10"/>
      <c r="V4112" t="e">
        <f>VLOOKUP(A4112,'VXZ-IV'!A$1:C$4500,3,0)</f>
        <v>#N/A</v>
      </c>
      <c r="W4112" s="10"/>
      <c r="AD4112" s="10"/>
      <c r="AJ4112" s="10"/>
      <c r="AN4112" s="10"/>
    </row>
    <row r="4113" spans="11:40" customFormat="1" x14ac:dyDescent="0.25">
      <c r="K4113" s="10"/>
      <c r="V4113" t="e">
        <f>VLOOKUP(A4113,'VXZ-IV'!A$1:C$4500,3,0)</f>
        <v>#N/A</v>
      </c>
      <c r="W4113" s="10"/>
      <c r="AD4113" s="10"/>
      <c r="AJ4113" s="10"/>
      <c r="AN4113" s="10"/>
    </row>
    <row r="4114" spans="11:40" customFormat="1" x14ac:dyDescent="0.25">
      <c r="K4114" s="10"/>
      <c r="V4114" t="e">
        <f>VLOOKUP(A4114,'VXZ-IV'!A$1:C$4500,3,0)</f>
        <v>#N/A</v>
      </c>
      <c r="W4114" s="10"/>
      <c r="AD4114" s="10"/>
      <c r="AJ4114" s="10"/>
      <c r="AN4114" s="10"/>
    </row>
    <row r="4115" spans="11:40" customFormat="1" x14ac:dyDescent="0.25">
      <c r="K4115" s="10"/>
      <c r="V4115" t="e">
        <f>VLOOKUP(A4115,'VXZ-IV'!A$1:C$4500,3,0)</f>
        <v>#N/A</v>
      </c>
      <c r="W4115" s="10"/>
      <c r="AD4115" s="10"/>
      <c r="AJ4115" s="10"/>
      <c r="AN4115" s="10"/>
    </row>
    <row r="4116" spans="11:40" customFormat="1" x14ac:dyDescent="0.25">
      <c r="K4116" s="10"/>
      <c r="V4116" t="e">
        <f>VLOOKUP(A4116,'VXZ-IV'!A$1:C$4500,3,0)</f>
        <v>#N/A</v>
      </c>
      <c r="W4116" s="10"/>
      <c r="AD4116" s="10"/>
      <c r="AJ4116" s="10"/>
      <c r="AN4116" s="10"/>
    </row>
    <row r="4117" spans="11:40" customFormat="1" x14ac:dyDescent="0.25">
      <c r="K4117" s="10"/>
      <c r="V4117" t="e">
        <f>VLOOKUP(A4117,'VXZ-IV'!A$1:C$4500,3,0)</f>
        <v>#N/A</v>
      </c>
      <c r="W4117" s="10"/>
      <c r="AD4117" s="10"/>
      <c r="AJ4117" s="10"/>
      <c r="AN4117" s="10"/>
    </row>
    <row r="4118" spans="11:40" customFormat="1" x14ac:dyDescent="0.25">
      <c r="K4118" s="10"/>
      <c r="V4118" t="e">
        <f>VLOOKUP(A4118,'VXZ-IV'!A$1:C$4500,3,0)</f>
        <v>#N/A</v>
      </c>
      <c r="W4118" s="10"/>
      <c r="AD4118" s="10"/>
      <c r="AJ4118" s="10"/>
      <c r="AN4118" s="10"/>
    </row>
    <row r="4119" spans="11:40" customFormat="1" x14ac:dyDescent="0.25">
      <c r="K4119" s="10"/>
      <c r="V4119" t="e">
        <f>VLOOKUP(A4119,'VXZ-IV'!A$1:C$4500,3,0)</f>
        <v>#N/A</v>
      </c>
      <c r="W4119" s="10"/>
      <c r="AD4119" s="10"/>
      <c r="AJ4119" s="10"/>
      <c r="AN4119" s="10"/>
    </row>
    <row r="4120" spans="11:40" customFormat="1" x14ac:dyDescent="0.25">
      <c r="K4120" s="10"/>
      <c r="V4120" t="e">
        <f>VLOOKUP(A4120,'VXZ-IV'!A$1:C$4500,3,0)</f>
        <v>#N/A</v>
      </c>
      <c r="W4120" s="10"/>
      <c r="AD4120" s="10"/>
      <c r="AJ4120" s="10"/>
      <c r="AN4120" s="10"/>
    </row>
    <row r="4121" spans="11:40" customFormat="1" x14ac:dyDescent="0.25">
      <c r="K4121" s="10"/>
      <c r="V4121" t="e">
        <f>VLOOKUP(A4121,'VXZ-IV'!A$1:C$4500,3,0)</f>
        <v>#N/A</v>
      </c>
      <c r="W4121" s="10"/>
      <c r="AD4121" s="10"/>
      <c r="AJ4121" s="10"/>
      <c r="AN4121" s="10"/>
    </row>
    <row r="4122" spans="11:40" customFormat="1" x14ac:dyDescent="0.25">
      <c r="K4122" s="10"/>
      <c r="V4122" t="e">
        <f>VLOOKUP(A4122,'VXZ-IV'!A$1:C$4500,3,0)</f>
        <v>#N/A</v>
      </c>
      <c r="W4122" s="10"/>
      <c r="AD4122" s="10"/>
      <c r="AJ4122" s="10"/>
      <c r="AN4122" s="10"/>
    </row>
    <row r="4123" spans="11:40" customFormat="1" x14ac:dyDescent="0.25">
      <c r="K4123" s="10"/>
      <c r="V4123" t="e">
        <f>VLOOKUP(A4123,'VXZ-IV'!A$1:C$4500,3,0)</f>
        <v>#N/A</v>
      </c>
      <c r="W4123" s="10"/>
      <c r="AD4123" s="10"/>
      <c r="AJ4123" s="10"/>
      <c r="AN4123" s="10"/>
    </row>
    <row r="4124" spans="11:40" customFormat="1" x14ac:dyDescent="0.25">
      <c r="K4124" s="10"/>
      <c r="V4124" t="e">
        <f>VLOOKUP(A4124,'VXZ-IV'!A$1:C$4500,3,0)</f>
        <v>#N/A</v>
      </c>
      <c r="W4124" s="10"/>
      <c r="AD4124" s="10"/>
      <c r="AJ4124" s="10"/>
      <c r="AN4124" s="10"/>
    </row>
    <row r="4125" spans="11:40" customFormat="1" x14ac:dyDescent="0.25">
      <c r="K4125" s="10"/>
      <c r="V4125" t="e">
        <f>VLOOKUP(A4125,'VXZ-IV'!A$1:C$4500,3,0)</f>
        <v>#N/A</v>
      </c>
      <c r="W4125" s="10"/>
      <c r="AD4125" s="10"/>
      <c r="AJ4125" s="10"/>
      <c r="AN4125" s="10"/>
    </row>
    <row r="4126" spans="11:40" customFormat="1" x14ac:dyDescent="0.25">
      <c r="K4126" s="10"/>
      <c r="V4126" t="e">
        <f>VLOOKUP(A4126,'VXZ-IV'!A$1:C$4500,3,0)</f>
        <v>#N/A</v>
      </c>
      <c r="W4126" s="10"/>
      <c r="AD4126" s="10"/>
      <c r="AJ4126" s="10"/>
      <c r="AN4126" s="10"/>
    </row>
    <row r="4127" spans="11:40" customFormat="1" x14ac:dyDescent="0.25">
      <c r="K4127" s="10"/>
      <c r="V4127" t="e">
        <f>VLOOKUP(A4127,'VXZ-IV'!A$1:C$4500,3,0)</f>
        <v>#N/A</v>
      </c>
      <c r="W4127" s="10"/>
      <c r="AD4127" s="10"/>
      <c r="AJ4127" s="10"/>
      <c r="AN4127" s="10"/>
    </row>
    <row r="4128" spans="11:40" customFormat="1" x14ac:dyDescent="0.25">
      <c r="K4128" s="10"/>
      <c r="V4128" t="e">
        <f>VLOOKUP(A4128,'VXZ-IV'!A$1:C$4500,3,0)</f>
        <v>#N/A</v>
      </c>
      <c r="W4128" s="10"/>
      <c r="AD4128" s="10"/>
      <c r="AJ4128" s="10"/>
      <c r="AN4128" s="10"/>
    </row>
    <row r="4129" spans="11:40" customFormat="1" x14ac:dyDescent="0.25">
      <c r="K4129" s="10"/>
      <c r="V4129" t="e">
        <f>VLOOKUP(A4129,'VXZ-IV'!A$1:C$4500,3,0)</f>
        <v>#N/A</v>
      </c>
      <c r="W4129" s="10"/>
      <c r="AD4129" s="10"/>
      <c r="AJ4129" s="10"/>
      <c r="AN4129" s="10"/>
    </row>
    <row r="4130" spans="11:40" customFormat="1" x14ac:dyDescent="0.25">
      <c r="K4130" s="10"/>
      <c r="V4130" t="e">
        <f>VLOOKUP(A4130,'VXZ-IV'!A$1:C$4500,3,0)</f>
        <v>#N/A</v>
      </c>
      <c r="W4130" s="10"/>
      <c r="AD4130" s="10"/>
      <c r="AJ4130" s="10"/>
      <c r="AN4130" s="10"/>
    </row>
    <row r="4131" spans="11:40" customFormat="1" x14ac:dyDescent="0.25">
      <c r="K4131" s="10"/>
      <c r="V4131" t="e">
        <f>VLOOKUP(A4131,'VXZ-IV'!A$1:C$4500,3,0)</f>
        <v>#N/A</v>
      </c>
      <c r="W4131" s="10"/>
      <c r="AD4131" s="10"/>
      <c r="AJ4131" s="10"/>
      <c r="AN4131" s="10"/>
    </row>
    <row r="4132" spans="11:40" customFormat="1" x14ac:dyDescent="0.25">
      <c r="K4132" s="10"/>
      <c r="V4132" t="e">
        <f>VLOOKUP(A4132,'VXZ-IV'!A$1:C$4500,3,0)</f>
        <v>#N/A</v>
      </c>
      <c r="W4132" s="10"/>
      <c r="AD4132" s="10"/>
      <c r="AJ4132" s="10"/>
      <c r="AN4132" s="10"/>
    </row>
    <row r="4133" spans="11:40" customFormat="1" x14ac:dyDescent="0.25">
      <c r="K4133" s="10"/>
      <c r="V4133" t="e">
        <f>VLOOKUP(A4133,'VXZ-IV'!A$1:C$4500,3,0)</f>
        <v>#N/A</v>
      </c>
      <c r="W4133" s="10"/>
      <c r="AD4133" s="10"/>
      <c r="AJ4133" s="10"/>
      <c r="AN4133" s="10"/>
    </row>
    <row r="4134" spans="11:40" customFormat="1" x14ac:dyDescent="0.25">
      <c r="K4134" s="10"/>
      <c r="V4134" t="e">
        <f>VLOOKUP(A4134,'VXZ-IV'!A$1:C$4500,3,0)</f>
        <v>#N/A</v>
      </c>
      <c r="W4134" s="10"/>
      <c r="AD4134" s="10"/>
      <c r="AJ4134" s="10"/>
      <c r="AN4134" s="10"/>
    </row>
    <row r="4135" spans="11:40" customFormat="1" x14ac:dyDescent="0.25">
      <c r="K4135" s="10"/>
      <c r="V4135" t="e">
        <f>VLOOKUP(A4135,'VXZ-IV'!A$1:C$4500,3,0)</f>
        <v>#N/A</v>
      </c>
      <c r="W4135" s="10"/>
      <c r="AD4135" s="10"/>
      <c r="AJ4135" s="10"/>
      <c r="AN4135" s="10"/>
    </row>
    <row r="4136" spans="11:40" customFormat="1" x14ac:dyDescent="0.25">
      <c r="K4136" s="10"/>
      <c r="V4136" t="e">
        <f>VLOOKUP(A4136,'VXZ-IV'!A$1:C$4500,3,0)</f>
        <v>#N/A</v>
      </c>
      <c r="W4136" s="10"/>
      <c r="AD4136" s="10"/>
      <c r="AJ4136" s="10"/>
      <c r="AN4136" s="10"/>
    </row>
    <row r="4137" spans="11:40" customFormat="1" x14ac:dyDescent="0.25">
      <c r="K4137" s="10"/>
      <c r="V4137" t="e">
        <f>VLOOKUP(A4137,'VXZ-IV'!A$1:C$4500,3,0)</f>
        <v>#N/A</v>
      </c>
      <c r="W4137" s="10"/>
      <c r="AD4137" s="10"/>
      <c r="AJ4137" s="10"/>
      <c r="AN4137" s="10"/>
    </row>
    <row r="4138" spans="11:40" customFormat="1" x14ac:dyDescent="0.25">
      <c r="K4138" s="10"/>
      <c r="V4138" t="e">
        <f>VLOOKUP(A4138,'VXZ-IV'!A$1:C$4500,3,0)</f>
        <v>#N/A</v>
      </c>
      <c r="W4138" s="10"/>
      <c r="AD4138" s="10"/>
      <c r="AJ4138" s="10"/>
      <c r="AN4138" s="10"/>
    </row>
    <row r="4139" spans="11:40" customFormat="1" x14ac:dyDescent="0.25">
      <c r="K4139" s="10"/>
      <c r="V4139" t="e">
        <f>VLOOKUP(A4139,'VXZ-IV'!A$1:C$4500,3,0)</f>
        <v>#N/A</v>
      </c>
      <c r="W4139" s="10"/>
      <c r="AD4139" s="10"/>
      <c r="AJ4139" s="10"/>
      <c r="AN4139" s="10"/>
    </row>
    <row r="4140" spans="11:40" customFormat="1" x14ac:dyDescent="0.25">
      <c r="K4140" s="10"/>
      <c r="V4140" t="e">
        <f>VLOOKUP(A4140,'VXZ-IV'!A$1:C$4500,3,0)</f>
        <v>#N/A</v>
      </c>
      <c r="W4140" s="10"/>
      <c r="AD4140" s="10"/>
      <c r="AJ4140" s="10"/>
      <c r="AN4140" s="10"/>
    </row>
    <row r="4141" spans="11:40" customFormat="1" x14ac:dyDescent="0.25">
      <c r="K4141" s="10"/>
      <c r="V4141" t="e">
        <f>VLOOKUP(A4141,'VXZ-IV'!A$1:C$4500,3,0)</f>
        <v>#N/A</v>
      </c>
      <c r="W4141" s="10"/>
      <c r="AD4141" s="10"/>
      <c r="AJ4141" s="10"/>
      <c r="AN4141" s="10"/>
    </row>
    <row r="4142" spans="11:40" customFormat="1" x14ac:dyDescent="0.25">
      <c r="K4142" s="10"/>
      <c r="V4142" t="e">
        <f>VLOOKUP(A4142,'VXZ-IV'!A$1:C$4500,3,0)</f>
        <v>#N/A</v>
      </c>
      <c r="W4142" s="10"/>
      <c r="AD4142" s="10"/>
      <c r="AJ4142" s="10"/>
      <c r="AN4142" s="10"/>
    </row>
    <row r="4143" spans="11:40" customFormat="1" x14ac:dyDescent="0.25">
      <c r="K4143" s="10"/>
      <c r="V4143" t="e">
        <f>VLOOKUP(A4143,'VXZ-IV'!A$1:C$4500,3,0)</f>
        <v>#N/A</v>
      </c>
      <c r="W4143" s="10"/>
      <c r="AD4143" s="10"/>
      <c r="AJ4143" s="10"/>
      <c r="AN4143" s="10"/>
    </row>
    <row r="4144" spans="11:40" customFormat="1" x14ac:dyDescent="0.25">
      <c r="K4144" s="10"/>
      <c r="V4144" t="e">
        <f>VLOOKUP(A4144,'VXZ-IV'!A$1:C$4500,3,0)</f>
        <v>#N/A</v>
      </c>
      <c r="W4144" s="10"/>
      <c r="AD4144" s="10"/>
      <c r="AJ4144" s="10"/>
      <c r="AN4144" s="10"/>
    </row>
    <row r="4145" spans="11:40" customFormat="1" x14ac:dyDescent="0.25">
      <c r="K4145" s="10"/>
      <c r="V4145" t="e">
        <f>VLOOKUP(A4145,'VXZ-IV'!A$1:C$4500,3,0)</f>
        <v>#N/A</v>
      </c>
      <c r="W4145" s="10"/>
      <c r="AD4145" s="10"/>
      <c r="AJ4145" s="10"/>
      <c r="AN4145" s="10"/>
    </row>
    <row r="4146" spans="11:40" customFormat="1" x14ac:dyDescent="0.25">
      <c r="K4146" s="10"/>
      <c r="V4146" t="e">
        <f>VLOOKUP(A4146,'VXZ-IV'!A$1:C$4500,3,0)</f>
        <v>#N/A</v>
      </c>
      <c r="W4146" s="10"/>
      <c r="AD4146" s="10"/>
      <c r="AJ4146" s="10"/>
      <c r="AN4146" s="10"/>
    </row>
    <row r="4147" spans="11:40" customFormat="1" x14ac:dyDescent="0.25">
      <c r="K4147" s="10"/>
      <c r="V4147" t="e">
        <f>VLOOKUP(A4147,'VXZ-IV'!A$1:C$4500,3,0)</f>
        <v>#N/A</v>
      </c>
      <c r="W4147" s="10"/>
      <c r="AD4147" s="10"/>
      <c r="AJ4147" s="10"/>
      <c r="AN4147" s="10"/>
    </row>
    <row r="4148" spans="11:40" customFormat="1" x14ac:dyDescent="0.25">
      <c r="K4148" s="10"/>
      <c r="V4148" t="e">
        <f>VLOOKUP(A4148,'VXZ-IV'!A$1:C$4500,3,0)</f>
        <v>#N/A</v>
      </c>
      <c r="W4148" s="10"/>
      <c r="AD4148" s="10"/>
      <c r="AJ4148" s="10"/>
      <c r="AN4148" s="10"/>
    </row>
    <row r="4149" spans="11:40" customFormat="1" x14ac:dyDescent="0.25">
      <c r="K4149" s="10"/>
      <c r="V4149" t="e">
        <f>VLOOKUP(A4149,'VXZ-IV'!A$1:C$4500,3,0)</f>
        <v>#N/A</v>
      </c>
      <c r="W4149" s="10"/>
      <c r="AD4149" s="10"/>
      <c r="AJ4149" s="10"/>
      <c r="AN4149" s="10"/>
    </row>
    <row r="4150" spans="11:40" customFormat="1" x14ac:dyDescent="0.25">
      <c r="K4150" s="10"/>
      <c r="V4150" t="e">
        <f>VLOOKUP(A4150,'VXZ-IV'!A$1:C$4500,3,0)</f>
        <v>#N/A</v>
      </c>
      <c r="W4150" s="10"/>
      <c r="AD4150" s="10"/>
      <c r="AJ4150" s="10"/>
      <c r="AN4150" s="10"/>
    </row>
    <row r="4151" spans="11:40" customFormat="1" x14ac:dyDescent="0.25">
      <c r="K4151" s="10"/>
      <c r="V4151" t="e">
        <f>VLOOKUP(A4151,'VXZ-IV'!A$1:C$4500,3,0)</f>
        <v>#N/A</v>
      </c>
      <c r="W4151" s="10"/>
      <c r="AD4151" s="10"/>
      <c r="AJ4151" s="10"/>
      <c r="AN4151" s="10"/>
    </row>
    <row r="4152" spans="11:40" customFormat="1" x14ac:dyDescent="0.25">
      <c r="K4152" s="10"/>
      <c r="V4152" t="e">
        <f>VLOOKUP(A4152,'VXZ-IV'!A$1:C$4500,3,0)</f>
        <v>#N/A</v>
      </c>
      <c r="W4152" s="10"/>
      <c r="AD4152" s="10"/>
      <c r="AJ4152" s="10"/>
      <c r="AN4152" s="10"/>
    </row>
    <row r="4153" spans="11:40" customFormat="1" x14ac:dyDescent="0.25">
      <c r="K4153" s="10"/>
      <c r="V4153" t="e">
        <f>VLOOKUP(A4153,'VXZ-IV'!A$1:C$4500,3,0)</f>
        <v>#N/A</v>
      </c>
      <c r="W4153" s="10"/>
      <c r="AD4153" s="10"/>
      <c r="AJ4153" s="10"/>
      <c r="AN4153" s="10"/>
    </row>
    <row r="4154" spans="11:40" customFormat="1" x14ac:dyDescent="0.25">
      <c r="K4154" s="10"/>
      <c r="V4154" t="e">
        <f>VLOOKUP(A4154,'VXZ-IV'!A$1:C$4500,3,0)</f>
        <v>#N/A</v>
      </c>
      <c r="W4154" s="10"/>
      <c r="AD4154" s="10"/>
      <c r="AJ4154" s="10"/>
      <c r="AN4154" s="10"/>
    </row>
    <row r="4155" spans="11:40" customFormat="1" x14ac:dyDescent="0.25">
      <c r="K4155" s="10"/>
      <c r="V4155" t="e">
        <f>VLOOKUP(A4155,'VXZ-IV'!A$1:C$4500,3,0)</f>
        <v>#N/A</v>
      </c>
      <c r="W4155" s="10"/>
      <c r="AD4155" s="10"/>
      <c r="AJ4155" s="10"/>
      <c r="AN4155" s="10"/>
    </row>
    <row r="4156" spans="11:40" customFormat="1" x14ac:dyDescent="0.25">
      <c r="K4156" s="10"/>
      <c r="V4156" t="e">
        <f>VLOOKUP(A4156,'VXZ-IV'!A$1:C$4500,3,0)</f>
        <v>#N/A</v>
      </c>
      <c r="W4156" s="10"/>
      <c r="AD4156" s="10"/>
      <c r="AJ4156" s="10"/>
      <c r="AN4156" s="10"/>
    </row>
    <row r="4157" spans="11:40" customFormat="1" x14ac:dyDescent="0.25">
      <c r="K4157" s="10"/>
      <c r="V4157" t="e">
        <f>VLOOKUP(A4157,'VXZ-IV'!A$1:C$4500,3,0)</f>
        <v>#N/A</v>
      </c>
      <c r="W4157" s="10"/>
      <c r="AD4157" s="10"/>
      <c r="AJ4157" s="10"/>
      <c r="AN4157" s="10"/>
    </row>
    <row r="4158" spans="11:40" customFormat="1" x14ac:dyDescent="0.25">
      <c r="K4158" s="10"/>
      <c r="V4158" t="e">
        <f>VLOOKUP(A4158,'VXZ-IV'!A$1:C$4500,3,0)</f>
        <v>#N/A</v>
      </c>
      <c r="W4158" s="10"/>
      <c r="AD4158" s="10"/>
      <c r="AJ4158" s="10"/>
      <c r="AN4158" s="10"/>
    </row>
    <row r="4159" spans="11:40" customFormat="1" x14ac:dyDescent="0.25">
      <c r="K4159" s="10"/>
      <c r="V4159" t="e">
        <f>VLOOKUP(A4159,'VXZ-IV'!A$1:C$4500,3,0)</f>
        <v>#N/A</v>
      </c>
      <c r="W4159" s="10"/>
      <c r="AD4159" s="10"/>
      <c r="AJ4159" s="10"/>
      <c r="AN4159" s="10"/>
    </row>
    <row r="4160" spans="11:40" customFormat="1" x14ac:dyDescent="0.25">
      <c r="K4160" s="10"/>
      <c r="V4160" t="e">
        <f>VLOOKUP(A4160,'VXZ-IV'!A$1:C$4500,3,0)</f>
        <v>#N/A</v>
      </c>
      <c r="W4160" s="10"/>
      <c r="AD4160" s="10"/>
      <c r="AJ4160" s="10"/>
      <c r="AN4160" s="10"/>
    </row>
    <row r="4161" spans="11:40" customFormat="1" x14ac:dyDescent="0.25">
      <c r="K4161" s="10"/>
      <c r="V4161" t="e">
        <f>VLOOKUP(A4161,'VXZ-IV'!A$1:C$4500,3,0)</f>
        <v>#N/A</v>
      </c>
      <c r="W4161" s="10"/>
      <c r="AD4161" s="10"/>
      <c r="AJ4161" s="10"/>
      <c r="AN4161" s="10"/>
    </row>
    <row r="4162" spans="11:40" customFormat="1" x14ac:dyDescent="0.25">
      <c r="K4162" s="10"/>
      <c r="V4162" t="e">
        <f>VLOOKUP(A4162,'VXZ-IV'!A$1:C$4500,3,0)</f>
        <v>#N/A</v>
      </c>
      <c r="W4162" s="10"/>
      <c r="AD4162" s="10"/>
      <c r="AJ4162" s="10"/>
      <c r="AN4162" s="10"/>
    </row>
    <row r="4163" spans="11:40" customFormat="1" x14ac:dyDescent="0.25">
      <c r="K4163" s="10"/>
      <c r="V4163" t="e">
        <f>VLOOKUP(A4163,'VXZ-IV'!A$1:C$4500,3,0)</f>
        <v>#N/A</v>
      </c>
      <c r="W4163" s="10"/>
      <c r="AD4163" s="10"/>
      <c r="AJ4163" s="10"/>
      <c r="AN4163" s="10"/>
    </row>
    <row r="4164" spans="11:40" customFormat="1" x14ac:dyDescent="0.25">
      <c r="K4164" s="10"/>
      <c r="V4164" t="e">
        <f>VLOOKUP(A4164,'VXZ-IV'!A$1:C$4500,3,0)</f>
        <v>#N/A</v>
      </c>
      <c r="W4164" s="10"/>
      <c r="AD4164" s="10"/>
      <c r="AJ4164" s="10"/>
      <c r="AN4164" s="10"/>
    </row>
    <row r="4165" spans="11:40" customFormat="1" x14ac:dyDescent="0.25">
      <c r="K4165" s="10"/>
      <c r="V4165" t="e">
        <f>VLOOKUP(A4165,'VXZ-IV'!A$1:C$4500,3,0)</f>
        <v>#N/A</v>
      </c>
      <c r="W4165" s="10"/>
      <c r="AD4165" s="10"/>
      <c r="AJ4165" s="10"/>
      <c r="AN4165" s="10"/>
    </row>
    <row r="4166" spans="11:40" customFormat="1" x14ac:dyDescent="0.25">
      <c r="K4166" s="10"/>
      <c r="V4166" t="e">
        <f>VLOOKUP(A4166,'VXZ-IV'!A$1:C$4500,3,0)</f>
        <v>#N/A</v>
      </c>
      <c r="W4166" s="10"/>
      <c r="AD4166" s="10"/>
      <c r="AJ4166" s="10"/>
      <c r="AN4166" s="10"/>
    </row>
    <row r="4167" spans="11:40" customFormat="1" x14ac:dyDescent="0.25">
      <c r="K4167" s="10"/>
      <c r="V4167" t="e">
        <f>VLOOKUP(A4167,'VXZ-IV'!A$1:C$4500,3,0)</f>
        <v>#N/A</v>
      </c>
      <c r="W4167" s="10"/>
      <c r="AD4167" s="10"/>
      <c r="AJ4167" s="10"/>
      <c r="AN4167" s="10"/>
    </row>
    <row r="4168" spans="11:40" customFormat="1" x14ac:dyDescent="0.25">
      <c r="K4168" s="10"/>
      <c r="V4168" t="e">
        <f>VLOOKUP(A4168,'VXZ-IV'!A$1:C$4500,3,0)</f>
        <v>#N/A</v>
      </c>
      <c r="W4168" s="10"/>
      <c r="AD4168" s="10"/>
      <c r="AJ4168" s="10"/>
      <c r="AN4168" s="10"/>
    </row>
    <row r="4169" spans="11:40" customFormat="1" x14ac:dyDescent="0.25">
      <c r="K4169" s="10"/>
      <c r="V4169" t="e">
        <f>VLOOKUP(A4169,'VXZ-IV'!A$1:C$4500,3,0)</f>
        <v>#N/A</v>
      </c>
      <c r="W4169" s="10"/>
      <c r="AD4169" s="10"/>
      <c r="AJ4169" s="10"/>
      <c r="AN4169" s="10"/>
    </row>
    <row r="4170" spans="11:40" customFormat="1" x14ac:dyDescent="0.25">
      <c r="K4170" s="10"/>
      <c r="V4170" t="e">
        <f>VLOOKUP(A4170,'VXZ-IV'!A$1:C$4500,3,0)</f>
        <v>#N/A</v>
      </c>
      <c r="W4170" s="10"/>
      <c r="AD4170" s="10"/>
      <c r="AJ4170" s="10"/>
      <c r="AN4170" s="10"/>
    </row>
    <row r="4171" spans="11:40" customFormat="1" x14ac:dyDescent="0.25">
      <c r="K4171" s="10"/>
      <c r="V4171" t="e">
        <f>VLOOKUP(A4171,'VXZ-IV'!A$1:C$4500,3,0)</f>
        <v>#N/A</v>
      </c>
      <c r="W4171" s="10"/>
      <c r="AD4171" s="10"/>
      <c r="AJ4171" s="10"/>
      <c r="AN4171" s="10"/>
    </row>
    <row r="4172" spans="11:40" customFormat="1" x14ac:dyDescent="0.25">
      <c r="K4172" s="10"/>
      <c r="V4172" t="e">
        <f>VLOOKUP(A4172,'VXZ-IV'!A$1:C$4500,3,0)</f>
        <v>#N/A</v>
      </c>
      <c r="W4172" s="10"/>
      <c r="AD4172" s="10"/>
      <c r="AJ4172" s="10"/>
      <c r="AN4172" s="10"/>
    </row>
    <row r="4173" spans="11:40" customFormat="1" x14ac:dyDescent="0.25">
      <c r="K4173" s="10"/>
      <c r="V4173" t="e">
        <f>VLOOKUP(A4173,'VXZ-IV'!A$1:C$4500,3,0)</f>
        <v>#N/A</v>
      </c>
      <c r="W4173" s="10"/>
      <c r="AD4173" s="10"/>
      <c r="AJ4173" s="10"/>
      <c r="AN4173" s="10"/>
    </row>
    <row r="4174" spans="11:40" customFormat="1" x14ac:dyDescent="0.25">
      <c r="K4174" s="10"/>
      <c r="V4174" t="e">
        <f>VLOOKUP(A4174,'VXZ-IV'!A$1:C$4500,3,0)</f>
        <v>#N/A</v>
      </c>
      <c r="W4174" s="10"/>
      <c r="AD4174" s="10"/>
      <c r="AJ4174" s="10"/>
      <c r="AN4174" s="10"/>
    </row>
    <row r="4175" spans="11:40" customFormat="1" x14ac:dyDescent="0.25">
      <c r="K4175" s="10"/>
      <c r="V4175" t="e">
        <f>VLOOKUP(A4175,'VXZ-IV'!A$1:C$4500,3,0)</f>
        <v>#N/A</v>
      </c>
      <c r="W4175" s="10"/>
      <c r="AD4175" s="10"/>
      <c r="AJ4175" s="10"/>
      <c r="AN4175" s="10"/>
    </row>
    <row r="4176" spans="11:40" customFormat="1" x14ac:dyDescent="0.25">
      <c r="K4176" s="10"/>
      <c r="V4176" t="e">
        <f>VLOOKUP(A4176,'VXZ-IV'!A$1:C$4500,3,0)</f>
        <v>#N/A</v>
      </c>
      <c r="W4176" s="10"/>
      <c r="AD4176" s="10"/>
      <c r="AJ4176" s="10"/>
      <c r="AN4176" s="10"/>
    </row>
    <row r="4177" spans="11:40" customFormat="1" x14ac:dyDescent="0.25">
      <c r="K4177" s="10"/>
      <c r="V4177" t="e">
        <f>VLOOKUP(A4177,'VXZ-IV'!A$1:C$4500,3,0)</f>
        <v>#N/A</v>
      </c>
      <c r="W4177" s="10"/>
      <c r="AD4177" s="10"/>
      <c r="AJ4177" s="10"/>
      <c r="AN4177" s="10"/>
    </row>
    <row r="4178" spans="11:40" customFormat="1" x14ac:dyDescent="0.25">
      <c r="K4178" s="10"/>
      <c r="V4178" t="e">
        <f>VLOOKUP(A4178,'VXZ-IV'!A$1:C$4500,3,0)</f>
        <v>#N/A</v>
      </c>
      <c r="W4178" s="10"/>
      <c r="AD4178" s="10"/>
      <c r="AJ4178" s="10"/>
      <c r="AN4178" s="10"/>
    </row>
    <row r="4179" spans="11:40" customFormat="1" x14ac:dyDescent="0.25">
      <c r="K4179" s="10"/>
      <c r="V4179" t="e">
        <f>VLOOKUP(A4179,'VXZ-IV'!A$1:C$4500,3,0)</f>
        <v>#N/A</v>
      </c>
      <c r="W4179" s="10"/>
      <c r="AD4179" s="10"/>
      <c r="AJ4179" s="10"/>
      <c r="AN4179" s="10"/>
    </row>
    <row r="4180" spans="11:40" customFormat="1" x14ac:dyDescent="0.25">
      <c r="K4180" s="10"/>
      <c r="V4180" t="e">
        <f>VLOOKUP(A4180,'VXZ-IV'!A$1:C$4500,3,0)</f>
        <v>#N/A</v>
      </c>
      <c r="W4180" s="10"/>
      <c r="AD4180" s="10"/>
      <c r="AJ4180" s="10"/>
      <c r="AN4180" s="10"/>
    </row>
    <row r="4181" spans="11:40" customFormat="1" x14ac:dyDescent="0.25">
      <c r="K4181" s="10"/>
      <c r="V4181" t="e">
        <f>VLOOKUP(A4181,'VXZ-IV'!A$1:C$4500,3,0)</f>
        <v>#N/A</v>
      </c>
      <c r="W4181" s="10"/>
      <c r="AD4181" s="10"/>
      <c r="AJ4181" s="10"/>
      <c r="AN4181" s="10"/>
    </row>
    <row r="4182" spans="11:40" customFormat="1" x14ac:dyDescent="0.25">
      <c r="K4182" s="10"/>
      <c r="V4182" t="e">
        <f>VLOOKUP(A4182,'VXZ-IV'!A$1:C$4500,3,0)</f>
        <v>#N/A</v>
      </c>
      <c r="W4182" s="10"/>
      <c r="AD4182" s="10"/>
      <c r="AJ4182" s="10"/>
      <c r="AN4182" s="10"/>
    </row>
    <row r="4183" spans="11:40" customFormat="1" x14ac:dyDescent="0.25">
      <c r="K4183" s="10"/>
      <c r="V4183" t="e">
        <f>VLOOKUP(A4183,'VXZ-IV'!A$1:C$4500,3,0)</f>
        <v>#N/A</v>
      </c>
      <c r="W4183" s="10"/>
      <c r="AD4183" s="10"/>
      <c r="AJ4183" s="10"/>
      <c r="AN4183" s="10"/>
    </row>
    <row r="4184" spans="11:40" customFormat="1" x14ac:dyDescent="0.25">
      <c r="K4184" s="10"/>
      <c r="V4184" t="e">
        <f>VLOOKUP(A4184,'VXZ-IV'!A$1:C$4500,3,0)</f>
        <v>#N/A</v>
      </c>
      <c r="W4184" s="10"/>
      <c r="AD4184" s="10"/>
      <c r="AJ4184" s="10"/>
      <c r="AN4184" s="10"/>
    </row>
    <row r="4185" spans="11:40" customFormat="1" x14ac:dyDescent="0.25">
      <c r="K4185" s="10"/>
      <c r="V4185" t="e">
        <f>VLOOKUP(A4185,'VXZ-IV'!A$1:C$4500,3,0)</f>
        <v>#N/A</v>
      </c>
      <c r="W4185" s="10"/>
      <c r="AD4185" s="10"/>
      <c r="AJ4185" s="10"/>
      <c r="AN4185" s="10"/>
    </row>
    <row r="4186" spans="11:40" customFormat="1" x14ac:dyDescent="0.25">
      <c r="K4186" s="10"/>
      <c r="V4186" t="e">
        <f>VLOOKUP(A4186,'VXZ-IV'!A$1:C$4500,3,0)</f>
        <v>#N/A</v>
      </c>
      <c r="W4186" s="10"/>
      <c r="AD4186" s="10"/>
      <c r="AJ4186" s="10"/>
      <c r="AN4186" s="10"/>
    </row>
    <row r="4187" spans="11:40" customFormat="1" x14ac:dyDescent="0.25">
      <c r="K4187" s="10"/>
      <c r="V4187" t="e">
        <f>VLOOKUP(A4187,'VXZ-IV'!A$1:C$4500,3,0)</f>
        <v>#N/A</v>
      </c>
      <c r="W4187" s="10"/>
      <c r="AD4187" s="10"/>
      <c r="AJ4187" s="10"/>
      <c r="AN4187" s="10"/>
    </row>
    <row r="4188" spans="11:40" customFormat="1" x14ac:dyDescent="0.25">
      <c r="K4188" s="10"/>
      <c r="V4188" t="e">
        <f>VLOOKUP(A4188,'VXZ-IV'!A$1:C$4500,3,0)</f>
        <v>#N/A</v>
      </c>
      <c r="W4188" s="10"/>
      <c r="AD4188" s="10"/>
      <c r="AJ4188" s="10"/>
      <c r="AN4188" s="10"/>
    </row>
    <row r="4189" spans="11:40" customFormat="1" x14ac:dyDescent="0.25">
      <c r="K4189" s="10"/>
      <c r="V4189" t="e">
        <f>VLOOKUP(A4189,'VXZ-IV'!A$1:C$4500,3,0)</f>
        <v>#N/A</v>
      </c>
      <c r="W4189" s="10"/>
      <c r="AD4189" s="10"/>
      <c r="AJ4189" s="10"/>
      <c r="AN4189" s="10"/>
    </row>
    <row r="4190" spans="11:40" customFormat="1" x14ac:dyDescent="0.25">
      <c r="K4190" s="10"/>
      <c r="V4190" t="e">
        <f>VLOOKUP(A4190,'VXZ-IV'!A$1:C$4500,3,0)</f>
        <v>#N/A</v>
      </c>
      <c r="W4190" s="10"/>
      <c r="AD4190" s="10"/>
      <c r="AJ4190" s="10"/>
      <c r="AN4190" s="10"/>
    </row>
    <row r="4191" spans="11:40" customFormat="1" x14ac:dyDescent="0.25">
      <c r="K4191" s="10"/>
      <c r="V4191" t="e">
        <f>VLOOKUP(A4191,'VXZ-IV'!A$1:C$4500,3,0)</f>
        <v>#N/A</v>
      </c>
      <c r="W4191" s="10"/>
      <c r="AD4191" s="10"/>
      <c r="AJ4191" s="10"/>
      <c r="AN4191" s="10"/>
    </row>
    <row r="4192" spans="11:40" customFormat="1" x14ac:dyDescent="0.25">
      <c r="K4192" s="10"/>
      <c r="V4192" t="e">
        <f>VLOOKUP(A4192,'VXZ-IV'!A$1:C$4500,3,0)</f>
        <v>#N/A</v>
      </c>
      <c r="W4192" s="10"/>
      <c r="AD4192" s="10"/>
      <c r="AJ4192" s="10"/>
      <c r="AN4192" s="10"/>
    </row>
    <row r="4193" spans="11:40" customFormat="1" x14ac:dyDescent="0.25">
      <c r="K4193" s="10"/>
      <c r="V4193" t="e">
        <f>VLOOKUP(A4193,'VXZ-IV'!A$1:C$4500,3,0)</f>
        <v>#N/A</v>
      </c>
      <c r="W4193" s="10"/>
      <c r="AD4193" s="10"/>
      <c r="AJ4193" s="10"/>
      <c r="AN4193" s="10"/>
    </row>
    <row r="4194" spans="11:40" customFormat="1" x14ac:dyDescent="0.25">
      <c r="K4194" s="10"/>
      <c r="V4194" t="e">
        <f>VLOOKUP(A4194,'VXZ-IV'!A$1:C$4500,3,0)</f>
        <v>#N/A</v>
      </c>
      <c r="W4194" s="10"/>
      <c r="AD4194" s="10"/>
      <c r="AJ4194" s="10"/>
      <c r="AN4194" s="10"/>
    </row>
    <row r="4195" spans="11:40" customFormat="1" x14ac:dyDescent="0.25">
      <c r="K4195" s="10"/>
      <c r="V4195" t="e">
        <f>VLOOKUP(A4195,'VXZ-IV'!A$1:C$4500,3,0)</f>
        <v>#N/A</v>
      </c>
      <c r="W4195" s="10"/>
      <c r="AD4195" s="10"/>
      <c r="AJ4195" s="10"/>
      <c r="AN4195" s="10"/>
    </row>
    <row r="4196" spans="11:40" customFormat="1" x14ac:dyDescent="0.25">
      <c r="K4196" s="10"/>
      <c r="V4196" t="e">
        <f>VLOOKUP(A4196,'VXZ-IV'!A$1:C$4500,3,0)</f>
        <v>#N/A</v>
      </c>
      <c r="W4196" s="10"/>
      <c r="AD4196" s="10"/>
      <c r="AJ4196" s="10"/>
      <c r="AN4196" s="10"/>
    </row>
    <row r="4197" spans="11:40" customFormat="1" x14ac:dyDescent="0.25">
      <c r="K4197" s="10"/>
      <c r="V4197" t="e">
        <f>VLOOKUP(A4197,'VXZ-IV'!A$1:C$4500,3,0)</f>
        <v>#N/A</v>
      </c>
      <c r="W4197" s="10"/>
      <c r="AD4197" s="10"/>
      <c r="AJ4197" s="10"/>
      <c r="AN4197" s="10"/>
    </row>
    <row r="4198" spans="11:40" customFormat="1" x14ac:dyDescent="0.25">
      <c r="K4198" s="10"/>
      <c r="V4198" t="e">
        <f>VLOOKUP(A4198,'VXZ-IV'!A$1:C$4500,3,0)</f>
        <v>#N/A</v>
      </c>
      <c r="W4198" s="10"/>
      <c r="AD4198" s="10"/>
      <c r="AJ4198" s="10"/>
      <c r="AN4198" s="10"/>
    </row>
    <row r="4199" spans="11:40" customFormat="1" x14ac:dyDescent="0.25">
      <c r="K4199" s="10"/>
      <c r="V4199" t="e">
        <f>VLOOKUP(A4199,'VXZ-IV'!A$1:C$4500,3,0)</f>
        <v>#N/A</v>
      </c>
      <c r="W4199" s="10"/>
      <c r="AD4199" s="10"/>
      <c r="AJ4199" s="10"/>
      <c r="AN4199" s="10"/>
    </row>
    <row r="4200" spans="11:40" customFormat="1" x14ac:dyDescent="0.25">
      <c r="K4200" s="10"/>
      <c r="V4200" t="e">
        <f>VLOOKUP(A4200,'VXZ-IV'!A$1:C$4500,3,0)</f>
        <v>#N/A</v>
      </c>
      <c r="W4200" s="10"/>
      <c r="AD4200" s="10"/>
      <c r="AJ4200" s="10"/>
      <c r="AN4200" s="10"/>
    </row>
    <row r="4201" spans="11:40" customFormat="1" x14ac:dyDescent="0.25">
      <c r="K4201" s="10"/>
      <c r="V4201" t="e">
        <f>VLOOKUP(A4201,'VXZ-IV'!A$1:C$4500,3,0)</f>
        <v>#N/A</v>
      </c>
      <c r="W4201" s="10"/>
      <c r="AD4201" s="10"/>
      <c r="AJ4201" s="10"/>
      <c r="AN4201" s="10"/>
    </row>
    <row r="4202" spans="11:40" customFormat="1" x14ac:dyDescent="0.25">
      <c r="K4202" s="10"/>
      <c r="V4202" t="e">
        <f>VLOOKUP(A4202,'VXZ-IV'!A$1:C$4500,3,0)</f>
        <v>#N/A</v>
      </c>
      <c r="W4202" s="10"/>
      <c r="AD4202" s="10"/>
      <c r="AJ4202" s="10"/>
      <c r="AN4202" s="10"/>
    </row>
    <row r="4203" spans="11:40" customFormat="1" x14ac:dyDescent="0.25">
      <c r="K4203" s="10"/>
      <c r="V4203" t="e">
        <f>VLOOKUP(A4203,'VXZ-IV'!A$1:C$4500,3,0)</f>
        <v>#N/A</v>
      </c>
      <c r="W4203" s="10"/>
      <c r="AD4203" s="10"/>
      <c r="AJ4203" s="10"/>
      <c r="AN4203" s="10"/>
    </row>
    <row r="4204" spans="11:40" customFormat="1" x14ac:dyDescent="0.25">
      <c r="K4204" s="10"/>
      <c r="V4204" t="e">
        <f>VLOOKUP(A4204,'VXZ-IV'!A$1:C$4500,3,0)</f>
        <v>#N/A</v>
      </c>
      <c r="W4204" s="10"/>
      <c r="AD4204" s="10"/>
      <c r="AJ4204" s="10"/>
      <c r="AN4204" s="10"/>
    </row>
    <row r="4205" spans="11:40" customFormat="1" x14ac:dyDescent="0.25">
      <c r="K4205" s="10"/>
      <c r="V4205" t="e">
        <f>VLOOKUP(A4205,'VXZ-IV'!A$1:C$4500,3,0)</f>
        <v>#N/A</v>
      </c>
      <c r="W4205" s="10"/>
      <c r="AD4205" s="10"/>
      <c r="AJ4205" s="10"/>
      <c r="AN4205" s="10"/>
    </row>
    <row r="4206" spans="11:40" customFormat="1" x14ac:dyDescent="0.25">
      <c r="K4206" s="10"/>
      <c r="V4206" t="e">
        <f>VLOOKUP(A4206,'VXZ-IV'!A$1:C$4500,3,0)</f>
        <v>#N/A</v>
      </c>
      <c r="W4206" s="10"/>
      <c r="AD4206" s="10"/>
      <c r="AJ4206" s="10"/>
      <c r="AN4206" s="10"/>
    </row>
    <row r="4207" spans="11:40" customFormat="1" x14ac:dyDescent="0.25">
      <c r="K4207" s="10"/>
      <c r="V4207" t="e">
        <f>VLOOKUP(A4207,'VXZ-IV'!A$1:C$4500,3,0)</f>
        <v>#N/A</v>
      </c>
      <c r="W4207" s="10"/>
      <c r="AD4207" s="10"/>
      <c r="AJ4207" s="10"/>
      <c r="AN4207" s="10"/>
    </row>
    <row r="4208" spans="11:40" customFormat="1" x14ac:dyDescent="0.25">
      <c r="K4208" s="10"/>
      <c r="V4208" t="e">
        <f>VLOOKUP(A4208,'VXZ-IV'!A$1:C$4500,3,0)</f>
        <v>#N/A</v>
      </c>
      <c r="W4208" s="10"/>
      <c r="AD4208" s="10"/>
      <c r="AJ4208" s="10"/>
      <c r="AN4208" s="10"/>
    </row>
    <row r="4209" spans="11:40" customFormat="1" x14ac:dyDescent="0.25">
      <c r="K4209" s="10"/>
      <c r="V4209" t="e">
        <f>VLOOKUP(A4209,'VXZ-IV'!A$1:C$4500,3,0)</f>
        <v>#N/A</v>
      </c>
      <c r="W4209" s="10"/>
      <c r="AD4209" s="10"/>
      <c r="AJ4209" s="10"/>
      <c r="AN4209" s="10"/>
    </row>
    <row r="4210" spans="11:40" customFormat="1" x14ac:dyDescent="0.25">
      <c r="K4210" s="10"/>
      <c r="V4210" t="e">
        <f>VLOOKUP(A4210,'VXZ-IV'!A$1:C$4500,3,0)</f>
        <v>#N/A</v>
      </c>
      <c r="W4210" s="10"/>
      <c r="AD4210" s="10"/>
      <c r="AJ4210" s="10"/>
      <c r="AN4210" s="10"/>
    </row>
    <row r="4211" spans="11:40" customFormat="1" x14ac:dyDescent="0.25">
      <c r="K4211" s="10"/>
      <c r="V4211" t="e">
        <f>VLOOKUP(A4211,'VXZ-IV'!A$1:C$4500,3,0)</f>
        <v>#N/A</v>
      </c>
      <c r="W4211" s="10"/>
      <c r="AD4211" s="10"/>
      <c r="AJ4211" s="10"/>
      <c r="AN4211" s="10"/>
    </row>
    <row r="4212" spans="11:40" customFormat="1" x14ac:dyDescent="0.25">
      <c r="K4212" s="10"/>
      <c r="V4212" t="e">
        <f>VLOOKUP(A4212,'VXZ-IV'!A$1:C$4500,3,0)</f>
        <v>#N/A</v>
      </c>
      <c r="W4212" s="10"/>
      <c r="AD4212" s="10"/>
      <c r="AJ4212" s="10"/>
      <c r="AN4212" s="10"/>
    </row>
    <row r="4213" spans="11:40" customFormat="1" x14ac:dyDescent="0.25">
      <c r="K4213" s="10"/>
      <c r="V4213" t="e">
        <f>VLOOKUP(A4213,'VXZ-IV'!A$1:C$4500,3,0)</f>
        <v>#N/A</v>
      </c>
      <c r="W4213" s="10"/>
      <c r="AD4213" s="10"/>
      <c r="AJ4213" s="10"/>
      <c r="AN4213" s="10"/>
    </row>
    <row r="4214" spans="11:40" customFormat="1" x14ac:dyDescent="0.25">
      <c r="K4214" s="10"/>
      <c r="V4214" t="e">
        <f>VLOOKUP(A4214,'VXZ-IV'!A$1:C$4500,3,0)</f>
        <v>#N/A</v>
      </c>
      <c r="W4214" s="10"/>
      <c r="AD4214" s="10"/>
      <c r="AJ4214" s="10"/>
      <c r="AN4214" s="10"/>
    </row>
    <row r="4215" spans="11:40" customFormat="1" x14ac:dyDescent="0.25">
      <c r="K4215" s="10"/>
      <c r="V4215" t="e">
        <f>VLOOKUP(A4215,'VXZ-IV'!A$1:C$4500,3,0)</f>
        <v>#N/A</v>
      </c>
      <c r="W4215" s="10"/>
      <c r="AD4215" s="10"/>
      <c r="AJ4215" s="10"/>
      <c r="AN4215" s="10"/>
    </row>
    <row r="4216" spans="11:40" customFormat="1" x14ac:dyDescent="0.25">
      <c r="K4216" s="10"/>
      <c r="V4216" t="e">
        <f>VLOOKUP(A4216,'VXZ-IV'!A$1:C$4500,3,0)</f>
        <v>#N/A</v>
      </c>
      <c r="W4216" s="10"/>
      <c r="AD4216" s="10"/>
      <c r="AJ4216" s="10"/>
      <c r="AN4216" s="10"/>
    </row>
    <row r="4217" spans="11:40" customFormat="1" x14ac:dyDescent="0.25">
      <c r="K4217" s="10"/>
      <c r="V4217" t="e">
        <f>VLOOKUP(A4217,'VXZ-IV'!A$1:C$4500,3,0)</f>
        <v>#N/A</v>
      </c>
      <c r="W4217" s="10"/>
      <c r="AD4217" s="10"/>
      <c r="AJ4217" s="10"/>
      <c r="AN4217" s="10"/>
    </row>
    <row r="4218" spans="11:40" customFormat="1" x14ac:dyDescent="0.25">
      <c r="K4218" s="10"/>
      <c r="V4218" t="e">
        <f>VLOOKUP(A4218,'VXZ-IV'!A$1:C$4500,3,0)</f>
        <v>#N/A</v>
      </c>
      <c r="W4218" s="10"/>
      <c r="AD4218" s="10"/>
      <c r="AJ4218" s="10"/>
      <c r="AN4218" s="10"/>
    </row>
    <row r="4219" spans="11:40" customFormat="1" x14ac:dyDescent="0.25">
      <c r="K4219" s="10"/>
      <c r="V4219" t="e">
        <f>VLOOKUP(A4219,'VXZ-IV'!A$1:C$4500,3,0)</f>
        <v>#N/A</v>
      </c>
      <c r="W4219" s="10"/>
      <c r="AD4219" s="10"/>
      <c r="AJ4219" s="10"/>
      <c r="AN4219" s="10"/>
    </row>
    <row r="4220" spans="11:40" customFormat="1" x14ac:dyDescent="0.25">
      <c r="K4220" s="10"/>
      <c r="V4220" t="e">
        <f>VLOOKUP(A4220,'VXZ-IV'!A$1:C$4500,3,0)</f>
        <v>#N/A</v>
      </c>
      <c r="W4220" s="10"/>
      <c r="AD4220" s="10"/>
      <c r="AJ4220" s="10"/>
      <c r="AN4220" s="10"/>
    </row>
    <row r="4221" spans="11:40" customFormat="1" x14ac:dyDescent="0.25">
      <c r="K4221" s="10"/>
      <c r="V4221" t="e">
        <f>VLOOKUP(A4221,'VXZ-IV'!A$1:C$4500,3,0)</f>
        <v>#N/A</v>
      </c>
      <c r="W4221" s="10"/>
      <c r="AD4221" s="10"/>
      <c r="AJ4221" s="10"/>
      <c r="AN4221" s="10"/>
    </row>
    <row r="4222" spans="11:40" customFormat="1" x14ac:dyDescent="0.25">
      <c r="K4222" s="10"/>
      <c r="V4222" t="e">
        <f>VLOOKUP(A4222,'VXZ-IV'!A$1:C$4500,3,0)</f>
        <v>#N/A</v>
      </c>
      <c r="W4222" s="10"/>
      <c r="AD4222" s="10"/>
      <c r="AJ4222" s="10"/>
      <c r="AN4222" s="10"/>
    </row>
    <row r="4223" spans="11:40" customFormat="1" x14ac:dyDescent="0.25">
      <c r="K4223" s="10"/>
      <c r="V4223" t="e">
        <f>VLOOKUP(A4223,'VXZ-IV'!A$1:C$4500,3,0)</f>
        <v>#N/A</v>
      </c>
      <c r="W4223" s="10"/>
      <c r="AD4223" s="10"/>
      <c r="AJ4223" s="10"/>
      <c r="AN4223" s="10"/>
    </row>
    <row r="4224" spans="11:40" customFormat="1" x14ac:dyDescent="0.25">
      <c r="K4224" s="10"/>
      <c r="V4224" t="e">
        <f>VLOOKUP(A4224,'VXZ-IV'!A$1:C$4500,3,0)</f>
        <v>#N/A</v>
      </c>
      <c r="W4224" s="10"/>
      <c r="AD4224" s="10"/>
      <c r="AJ4224" s="10"/>
      <c r="AN4224" s="10"/>
    </row>
    <row r="4225" spans="11:40" customFormat="1" x14ac:dyDescent="0.25">
      <c r="K4225" s="10"/>
      <c r="V4225" t="e">
        <f>VLOOKUP(A4225,'VXZ-IV'!A$1:C$4500,3,0)</f>
        <v>#N/A</v>
      </c>
      <c r="W4225" s="10"/>
      <c r="AD4225" s="10"/>
      <c r="AJ4225" s="10"/>
      <c r="AN4225" s="10"/>
    </row>
    <row r="4226" spans="11:40" customFormat="1" x14ac:dyDescent="0.25">
      <c r="K4226" s="10"/>
      <c r="V4226" t="e">
        <f>VLOOKUP(A4226,'VXZ-IV'!A$1:C$4500,3,0)</f>
        <v>#N/A</v>
      </c>
      <c r="W4226" s="10"/>
      <c r="AD4226" s="10"/>
      <c r="AJ4226" s="10"/>
      <c r="AN4226" s="10"/>
    </row>
    <row r="4227" spans="11:40" customFormat="1" x14ac:dyDescent="0.25">
      <c r="K4227" s="10"/>
      <c r="V4227" t="e">
        <f>VLOOKUP(A4227,'VXZ-IV'!A$1:C$4500,3,0)</f>
        <v>#N/A</v>
      </c>
      <c r="W4227" s="10"/>
      <c r="AD4227" s="10"/>
      <c r="AJ4227" s="10"/>
      <c r="AN4227" s="10"/>
    </row>
    <row r="4228" spans="11:40" customFormat="1" x14ac:dyDescent="0.25">
      <c r="K4228" s="10"/>
      <c r="V4228" t="e">
        <f>VLOOKUP(A4228,'VXZ-IV'!A$1:C$4500,3,0)</f>
        <v>#N/A</v>
      </c>
      <c r="W4228" s="10"/>
      <c r="AD4228" s="10"/>
      <c r="AJ4228" s="10"/>
      <c r="AN4228" s="10"/>
    </row>
    <row r="4229" spans="11:40" customFormat="1" x14ac:dyDescent="0.25">
      <c r="K4229" s="10"/>
      <c r="V4229" t="e">
        <f>VLOOKUP(A4229,'VXZ-IV'!A$1:C$4500,3,0)</f>
        <v>#N/A</v>
      </c>
      <c r="W4229" s="10"/>
      <c r="AD4229" s="10"/>
      <c r="AJ4229" s="10"/>
      <c r="AN4229" s="10"/>
    </row>
    <row r="4230" spans="11:40" customFormat="1" x14ac:dyDescent="0.25">
      <c r="K4230" s="10"/>
      <c r="V4230" t="e">
        <f>VLOOKUP(A4230,'VXZ-IV'!A$1:C$4500,3,0)</f>
        <v>#N/A</v>
      </c>
      <c r="W4230" s="10"/>
      <c r="AD4230" s="10"/>
      <c r="AJ4230" s="10"/>
      <c r="AN4230" s="10"/>
    </row>
    <row r="4231" spans="11:40" customFormat="1" x14ac:dyDescent="0.25">
      <c r="K4231" s="10"/>
      <c r="V4231" t="e">
        <f>VLOOKUP(A4231,'VXZ-IV'!A$1:C$4500,3,0)</f>
        <v>#N/A</v>
      </c>
      <c r="W4231" s="10"/>
      <c r="AD4231" s="10"/>
      <c r="AJ4231" s="10"/>
      <c r="AN4231" s="10"/>
    </row>
    <row r="4232" spans="11:40" customFormat="1" x14ac:dyDescent="0.25">
      <c r="K4232" s="10"/>
      <c r="V4232" t="e">
        <f>VLOOKUP(A4232,'VXZ-IV'!A$1:C$4500,3,0)</f>
        <v>#N/A</v>
      </c>
      <c r="W4232" s="10"/>
      <c r="AD4232" s="10"/>
      <c r="AJ4232" s="10"/>
      <c r="AN4232" s="10"/>
    </row>
    <row r="4233" spans="11:40" customFormat="1" x14ac:dyDescent="0.25">
      <c r="K4233" s="10"/>
      <c r="V4233" t="e">
        <f>VLOOKUP(A4233,'VXZ-IV'!A$1:C$4500,3,0)</f>
        <v>#N/A</v>
      </c>
      <c r="W4233" s="10"/>
      <c r="AD4233" s="10"/>
      <c r="AJ4233" s="10"/>
      <c r="AN4233" s="10"/>
    </row>
    <row r="4234" spans="11:40" customFormat="1" x14ac:dyDescent="0.25">
      <c r="K4234" s="10"/>
      <c r="V4234" t="e">
        <f>VLOOKUP(A4234,'VXZ-IV'!A$1:C$4500,3,0)</f>
        <v>#N/A</v>
      </c>
      <c r="W4234" s="10"/>
      <c r="AD4234" s="10"/>
      <c r="AJ4234" s="10"/>
      <c r="AN4234" s="10"/>
    </row>
    <row r="4235" spans="11:40" customFormat="1" x14ac:dyDescent="0.25">
      <c r="K4235" s="10"/>
      <c r="V4235" t="e">
        <f>VLOOKUP(A4235,'VXZ-IV'!A$1:C$4500,3,0)</f>
        <v>#N/A</v>
      </c>
      <c r="W4235" s="10"/>
      <c r="AD4235" s="10"/>
      <c r="AJ4235" s="10"/>
      <c r="AN4235" s="10"/>
    </row>
    <row r="4236" spans="11:40" customFormat="1" x14ac:dyDescent="0.25">
      <c r="K4236" s="10"/>
      <c r="V4236" t="e">
        <f>VLOOKUP(A4236,'VXZ-IV'!A$1:C$4500,3,0)</f>
        <v>#N/A</v>
      </c>
      <c r="W4236" s="10"/>
      <c r="AD4236" s="10"/>
      <c r="AJ4236" s="10"/>
      <c r="AN4236" s="10"/>
    </row>
    <row r="4237" spans="11:40" customFormat="1" x14ac:dyDescent="0.25">
      <c r="K4237" s="10"/>
      <c r="V4237" t="e">
        <f>VLOOKUP(A4237,'VXZ-IV'!A$1:C$4500,3,0)</f>
        <v>#N/A</v>
      </c>
      <c r="W4237" s="10"/>
      <c r="AD4237" s="10"/>
      <c r="AJ4237" s="10"/>
      <c r="AN4237" s="10"/>
    </row>
    <row r="4238" spans="11:40" customFormat="1" x14ac:dyDescent="0.25">
      <c r="K4238" s="10"/>
      <c r="V4238" t="e">
        <f>VLOOKUP(A4238,'VXZ-IV'!A$1:C$4500,3,0)</f>
        <v>#N/A</v>
      </c>
      <c r="W4238" s="10"/>
      <c r="AD4238" s="10"/>
      <c r="AJ4238" s="10"/>
      <c r="AN4238" s="10"/>
    </row>
    <row r="4239" spans="11:40" customFormat="1" x14ac:dyDescent="0.25">
      <c r="K4239" s="10"/>
      <c r="V4239" t="e">
        <f>VLOOKUP(A4239,'VXZ-IV'!A$1:C$4500,3,0)</f>
        <v>#N/A</v>
      </c>
      <c r="W4239" s="10"/>
      <c r="AD4239" s="10"/>
      <c r="AJ4239" s="10"/>
      <c r="AN4239" s="10"/>
    </row>
    <row r="4240" spans="11:40" customFormat="1" x14ac:dyDescent="0.25">
      <c r="K4240" s="10"/>
      <c r="V4240" t="e">
        <f>VLOOKUP(A4240,'VXZ-IV'!A$1:C$4500,3,0)</f>
        <v>#N/A</v>
      </c>
      <c r="W4240" s="10"/>
      <c r="AD4240" s="10"/>
      <c r="AJ4240" s="10"/>
      <c r="AN4240" s="10"/>
    </row>
    <row r="4241" spans="11:40" customFormat="1" x14ac:dyDescent="0.25">
      <c r="K4241" s="10"/>
      <c r="V4241" t="e">
        <f>VLOOKUP(A4241,'VXZ-IV'!A$1:C$4500,3,0)</f>
        <v>#N/A</v>
      </c>
      <c r="W4241" s="10"/>
      <c r="AD4241" s="10"/>
      <c r="AJ4241" s="10"/>
      <c r="AN4241" s="10"/>
    </row>
    <row r="4242" spans="11:40" customFormat="1" x14ac:dyDescent="0.25">
      <c r="K4242" s="10"/>
      <c r="V4242" t="e">
        <f>VLOOKUP(A4242,'VXZ-IV'!A$1:C$4500,3,0)</f>
        <v>#N/A</v>
      </c>
      <c r="W4242" s="10"/>
      <c r="AD4242" s="10"/>
      <c r="AJ4242" s="10"/>
      <c r="AN4242" s="10"/>
    </row>
    <row r="4243" spans="11:40" customFormat="1" x14ac:dyDescent="0.25">
      <c r="K4243" s="10"/>
      <c r="V4243" t="e">
        <f>VLOOKUP(A4243,'VXZ-IV'!A$1:C$4500,3,0)</f>
        <v>#N/A</v>
      </c>
      <c r="W4243" s="10"/>
      <c r="AD4243" s="10"/>
      <c r="AJ4243" s="10"/>
      <c r="AN4243" s="10"/>
    </row>
    <row r="4244" spans="11:40" customFormat="1" x14ac:dyDescent="0.25">
      <c r="K4244" s="10"/>
      <c r="V4244" t="e">
        <f>VLOOKUP(A4244,'VXZ-IV'!A$1:C$4500,3,0)</f>
        <v>#N/A</v>
      </c>
      <c r="W4244" s="10"/>
      <c r="AD4244" s="10"/>
      <c r="AJ4244" s="10"/>
      <c r="AN4244" s="10"/>
    </row>
    <row r="4245" spans="11:40" customFormat="1" x14ac:dyDescent="0.25">
      <c r="K4245" s="10"/>
      <c r="V4245" t="e">
        <f>VLOOKUP(A4245,'VXZ-IV'!A$1:C$4500,3,0)</f>
        <v>#N/A</v>
      </c>
      <c r="W4245" s="10"/>
      <c r="AD4245" s="10"/>
      <c r="AJ4245" s="10"/>
      <c r="AN4245" s="10"/>
    </row>
    <row r="4246" spans="11:40" customFormat="1" x14ac:dyDescent="0.25">
      <c r="K4246" s="10"/>
      <c r="V4246" t="e">
        <f>VLOOKUP(A4246,'VXZ-IV'!A$1:C$4500,3,0)</f>
        <v>#N/A</v>
      </c>
      <c r="W4246" s="10"/>
      <c r="AD4246" s="10"/>
      <c r="AJ4246" s="10"/>
      <c r="AN4246" s="10"/>
    </row>
    <row r="4247" spans="11:40" customFormat="1" x14ac:dyDescent="0.25">
      <c r="K4247" s="10"/>
      <c r="V4247" t="e">
        <f>VLOOKUP(A4247,'VXZ-IV'!A$1:C$4500,3,0)</f>
        <v>#N/A</v>
      </c>
      <c r="W4247" s="10"/>
      <c r="AD4247" s="10"/>
      <c r="AJ4247" s="10"/>
      <c r="AN4247" s="10"/>
    </row>
    <row r="4248" spans="11:40" customFormat="1" x14ac:dyDescent="0.25">
      <c r="K4248" s="10"/>
      <c r="V4248" t="e">
        <f>VLOOKUP(A4248,'VXZ-IV'!A$1:C$4500,3,0)</f>
        <v>#N/A</v>
      </c>
      <c r="W4248" s="10"/>
      <c r="AD4248" s="10"/>
      <c r="AJ4248" s="10"/>
      <c r="AN4248" s="10"/>
    </row>
    <row r="4249" spans="11:40" customFormat="1" x14ac:dyDescent="0.25">
      <c r="K4249" s="10"/>
      <c r="V4249" t="e">
        <f>VLOOKUP(A4249,'VXZ-IV'!A$1:C$4500,3,0)</f>
        <v>#N/A</v>
      </c>
      <c r="W4249" s="10"/>
      <c r="AD4249" s="10"/>
      <c r="AJ4249" s="10"/>
      <c r="AN4249" s="10"/>
    </row>
    <row r="4250" spans="11:40" customFormat="1" x14ac:dyDescent="0.25">
      <c r="K4250" s="10"/>
      <c r="V4250" t="e">
        <f>VLOOKUP(A4250,'VXZ-IV'!A$1:C$4500,3,0)</f>
        <v>#N/A</v>
      </c>
      <c r="W4250" s="10"/>
      <c r="AD4250" s="10"/>
      <c r="AJ4250" s="10"/>
      <c r="AN4250" s="10"/>
    </row>
    <row r="4251" spans="11:40" customFormat="1" x14ac:dyDescent="0.25">
      <c r="K4251" s="10"/>
      <c r="V4251" t="e">
        <f>VLOOKUP(A4251,'VXZ-IV'!A$1:C$4500,3,0)</f>
        <v>#N/A</v>
      </c>
      <c r="W4251" s="10"/>
      <c r="AD4251" s="10"/>
      <c r="AJ4251" s="10"/>
      <c r="AN4251" s="10"/>
    </row>
    <row r="4252" spans="11:40" customFormat="1" x14ac:dyDescent="0.25">
      <c r="K4252" s="10"/>
      <c r="V4252" t="e">
        <f>VLOOKUP(A4252,'VXZ-IV'!A$1:C$4500,3,0)</f>
        <v>#N/A</v>
      </c>
      <c r="W4252" s="10"/>
      <c r="AD4252" s="10"/>
      <c r="AJ4252" s="10"/>
      <c r="AN4252" s="10"/>
    </row>
    <row r="4253" spans="11:40" customFormat="1" x14ac:dyDescent="0.25">
      <c r="K4253" s="10"/>
      <c r="V4253" t="e">
        <f>VLOOKUP(A4253,'VXZ-IV'!A$1:C$4500,3,0)</f>
        <v>#N/A</v>
      </c>
      <c r="W4253" s="10"/>
      <c r="AD4253" s="10"/>
      <c r="AJ4253" s="10"/>
      <c r="AN4253" s="10"/>
    </row>
    <row r="4254" spans="11:40" customFormat="1" x14ac:dyDescent="0.25">
      <c r="K4254" s="10"/>
      <c r="V4254" t="e">
        <f>VLOOKUP(A4254,'VXZ-IV'!A$1:C$4500,3,0)</f>
        <v>#N/A</v>
      </c>
      <c r="W4254" s="10"/>
      <c r="AD4254" s="10"/>
      <c r="AJ4254" s="10"/>
      <c r="AN4254" s="10"/>
    </row>
    <row r="4255" spans="11:40" customFormat="1" x14ac:dyDescent="0.25">
      <c r="K4255" s="10"/>
      <c r="V4255" t="e">
        <f>VLOOKUP(A4255,'VXZ-IV'!A$1:C$4500,3,0)</f>
        <v>#N/A</v>
      </c>
      <c r="W4255" s="10"/>
      <c r="AD4255" s="10"/>
      <c r="AJ4255" s="10"/>
      <c r="AN4255" s="10"/>
    </row>
    <row r="4256" spans="11:40" customFormat="1" x14ac:dyDescent="0.25">
      <c r="K4256" s="10"/>
      <c r="V4256" t="e">
        <f>VLOOKUP(A4256,'VXZ-IV'!A$1:C$4500,3,0)</f>
        <v>#N/A</v>
      </c>
      <c r="W4256" s="10"/>
      <c r="AD4256" s="10"/>
      <c r="AJ4256" s="10"/>
      <c r="AN4256" s="10"/>
    </row>
    <row r="4257" spans="11:40" customFormat="1" x14ac:dyDescent="0.25">
      <c r="K4257" s="10"/>
      <c r="V4257" t="e">
        <f>VLOOKUP(A4257,'VXZ-IV'!A$1:C$4500,3,0)</f>
        <v>#N/A</v>
      </c>
      <c r="W4257" s="10"/>
      <c r="AD4257" s="10"/>
      <c r="AJ4257" s="10"/>
      <c r="AN4257" s="10"/>
    </row>
    <row r="4258" spans="11:40" customFormat="1" x14ac:dyDescent="0.25">
      <c r="K4258" s="10"/>
      <c r="V4258" t="e">
        <f>VLOOKUP(A4258,'VXZ-IV'!A$1:C$4500,3,0)</f>
        <v>#N/A</v>
      </c>
      <c r="W4258" s="10"/>
      <c r="AD4258" s="10"/>
      <c r="AJ4258" s="10"/>
      <c r="AN4258" s="10"/>
    </row>
    <row r="4259" spans="11:40" customFormat="1" x14ac:dyDescent="0.25">
      <c r="K4259" s="10"/>
      <c r="V4259" t="e">
        <f>VLOOKUP(A4259,'VXZ-IV'!A$1:C$4500,3,0)</f>
        <v>#N/A</v>
      </c>
      <c r="W4259" s="10"/>
      <c r="AD4259" s="10"/>
      <c r="AJ4259" s="10"/>
      <c r="AN4259" s="10"/>
    </row>
    <row r="4260" spans="11:40" customFormat="1" x14ac:dyDescent="0.25">
      <c r="K4260" s="10"/>
      <c r="V4260" t="e">
        <f>VLOOKUP(A4260,'VXZ-IV'!A$1:C$4500,3,0)</f>
        <v>#N/A</v>
      </c>
      <c r="W4260" s="10"/>
      <c r="AD4260" s="10"/>
      <c r="AJ4260" s="10"/>
      <c r="AN4260" s="10"/>
    </row>
    <row r="4261" spans="11:40" customFormat="1" x14ac:dyDescent="0.25">
      <c r="K4261" s="10"/>
      <c r="V4261" t="e">
        <f>VLOOKUP(A4261,'VXZ-IV'!A$1:C$4500,3,0)</f>
        <v>#N/A</v>
      </c>
      <c r="W4261" s="10"/>
      <c r="AD4261" s="10"/>
      <c r="AJ4261" s="10"/>
      <c r="AN4261" s="10"/>
    </row>
    <row r="4262" spans="11:40" customFormat="1" x14ac:dyDescent="0.25">
      <c r="K4262" s="10"/>
      <c r="V4262" t="e">
        <f>VLOOKUP(A4262,'VXZ-IV'!A$1:C$4500,3,0)</f>
        <v>#N/A</v>
      </c>
      <c r="W4262" s="10"/>
      <c r="AD4262" s="10"/>
      <c r="AJ4262" s="10"/>
      <c r="AN4262" s="10"/>
    </row>
    <row r="4263" spans="11:40" customFormat="1" x14ac:dyDescent="0.25">
      <c r="K4263" s="10"/>
      <c r="V4263" t="e">
        <f>VLOOKUP(A4263,'VXZ-IV'!A$1:C$4500,3,0)</f>
        <v>#N/A</v>
      </c>
      <c r="W4263" s="10"/>
      <c r="AD4263" s="10"/>
      <c r="AJ4263" s="10"/>
      <c r="AN4263" s="10"/>
    </row>
    <row r="4264" spans="11:40" customFormat="1" x14ac:dyDescent="0.25">
      <c r="K4264" s="10"/>
      <c r="V4264" t="e">
        <f>VLOOKUP(A4264,'VXZ-IV'!A$1:C$4500,3,0)</f>
        <v>#N/A</v>
      </c>
      <c r="W4264" s="10"/>
      <c r="AD4264" s="10"/>
      <c r="AJ4264" s="10"/>
      <c r="AN4264" s="10"/>
    </row>
    <row r="4265" spans="11:40" customFormat="1" x14ac:dyDescent="0.25">
      <c r="K4265" s="10"/>
      <c r="V4265" t="e">
        <f>VLOOKUP(A4265,'VXZ-IV'!A$1:C$4500,3,0)</f>
        <v>#N/A</v>
      </c>
      <c r="W4265" s="10"/>
      <c r="AD4265" s="10"/>
      <c r="AJ4265" s="10"/>
      <c r="AN4265" s="10"/>
    </row>
    <row r="4266" spans="11:40" customFormat="1" x14ac:dyDescent="0.25">
      <c r="K4266" s="10"/>
      <c r="V4266" t="e">
        <f>VLOOKUP(A4266,'VXZ-IV'!A$1:C$4500,3,0)</f>
        <v>#N/A</v>
      </c>
      <c r="W4266" s="10"/>
      <c r="AD4266" s="10"/>
      <c r="AJ4266" s="10"/>
      <c r="AN4266" s="10"/>
    </row>
    <row r="4267" spans="11:40" customFormat="1" x14ac:dyDescent="0.25">
      <c r="K4267" s="10"/>
      <c r="V4267" t="e">
        <f>VLOOKUP(A4267,'VXZ-IV'!A$1:C$4500,3,0)</f>
        <v>#N/A</v>
      </c>
      <c r="W4267" s="10"/>
      <c r="AD4267" s="10"/>
      <c r="AJ4267" s="10"/>
      <c r="AN4267" s="10"/>
    </row>
    <row r="4268" spans="11:40" customFormat="1" x14ac:dyDescent="0.25">
      <c r="K4268" s="10"/>
      <c r="V4268" t="e">
        <f>VLOOKUP(A4268,'VXZ-IV'!A$1:C$4500,3,0)</f>
        <v>#N/A</v>
      </c>
      <c r="W4268" s="10"/>
      <c r="AD4268" s="10"/>
      <c r="AJ4268" s="10"/>
      <c r="AN4268" s="10"/>
    </row>
    <row r="4269" spans="11:40" customFormat="1" x14ac:dyDescent="0.25">
      <c r="K4269" s="10"/>
      <c r="V4269" t="e">
        <f>VLOOKUP(A4269,'VXZ-IV'!A$1:C$4500,3,0)</f>
        <v>#N/A</v>
      </c>
      <c r="W4269" s="10"/>
      <c r="AD4269" s="10"/>
      <c r="AJ4269" s="10"/>
      <c r="AN4269" s="10"/>
    </row>
    <row r="4270" spans="11:40" customFormat="1" x14ac:dyDescent="0.25">
      <c r="K4270" s="10"/>
      <c r="V4270" t="e">
        <f>VLOOKUP(A4270,'VXZ-IV'!A$1:C$4500,3,0)</f>
        <v>#N/A</v>
      </c>
      <c r="W4270" s="10"/>
      <c r="AD4270" s="10"/>
      <c r="AJ4270" s="10"/>
      <c r="AN4270" s="10"/>
    </row>
    <row r="4271" spans="11:40" customFormat="1" x14ac:dyDescent="0.25">
      <c r="K4271" s="10"/>
      <c r="V4271" t="e">
        <f>VLOOKUP(A4271,'VXZ-IV'!A$1:C$4500,3,0)</f>
        <v>#N/A</v>
      </c>
      <c r="W4271" s="10"/>
      <c r="AD4271" s="10"/>
      <c r="AJ4271" s="10"/>
      <c r="AN4271" s="10"/>
    </row>
    <row r="4272" spans="11:40" customFormat="1" x14ac:dyDescent="0.25">
      <c r="K4272" s="10"/>
      <c r="V4272" t="e">
        <f>VLOOKUP(A4272,'VXZ-IV'!A$1:C$4500,3,0)</f>
        <v>#N/A</v>
      </c>
      <c r="W4272" s="10"/>
      <c r="AD4272" s="10"/>
      <c r="AJ4272" s="10"/>
      <c r="AN4272" s="10"/>
    </row>
    <row r="4273" spans="11:40" customFormat="1" x14ac:dyDescent="0.25">
      <c r="K4273" s="10"/>
      <c r="V4273" t="e">
        <f>VLOOKUP(A4273,'VXZ-IV'!A$1:C$4500,3,0)</f>
        <v>#N/A</v>
      </c>
      <c r="W4273" s="10"/>
      <c r="AD4273" s="10"/>
      <c r="AJ4273" s="10"/>
      <c r="AN4273" s="10"/>
    </row>
    <row r="4274" spans="11:40" customFormat="1" x14ac:dyDescent="0.25">
      <c r="K4274" s="10"/>
      <c r="V4274" t="e">
        <f>VLOOKUP(A4274,'VXZ-IV'!A$1:C$4500,3,0)</f>
        <v>#N/A</v>
      </c>
      <c r="W4274" s="10"/>
      <c r="AD4274" s="10"/>
      <c r="AJ4274" s="10"/>
      <c r="AN4274" s="10"/>
    </row>
    <row r="4275" spans="11:40" customFormat="1" x14ac:dyDescent="0.25">
      <c r="K4275" s="10"/>
      <c r="V4275" t="e">
        <f>VLOOKUP(A4275,'VXZ-IV'!A$1:C$4500,3,0)</f>
        <v>#N/A</v>
      </c>
      <c r="W4275" s="10"/>
      <c r="AD4275" s="10"/>
      <c r="AJ4275" s="10"/>
      <c r="AN4275" s="10"/>
    </row>
    <row r="4276" spans="11:40" customFormat="1" x14ac:dyDescent="0.25">
      <c r="K4276" s="10"/>
      <c r="V4276" t="e">
        <f>VLOOKUP(A4276,'VXZ-IV'!A$1:C$4500,3,0)</f>
        <v>#N/A</v>
      </c>
      <c r="W4276" s="10"/>
      <c r="AD4276" s="10"/>
      <c r="AJ4276" s="10"/>
      <c r="AN4276" s="10"/>
    </row>
    <row r="4277" spans="11:40" customFormat="1" x14ac:dyDescent="0.25">
      <c r="K4277" s="10"/>
      <c r="V4277" t="e">
        <f>VLOOKUP(A4277,'VXZ-IV'!A$1:C$4500,3,0)</f>
        <v>#N/A</v>
      </c>
      <c r="W4277" s="10"/>
      <c r="AD4277" s="10"/>
      <c r="AJ4277" s="10"/>
      <c r="AN4277" s="10"/>
    </row>
    <row r="4278" spans="11:40" customFormat="1" x14ac:dyDescent="0.25">
      <c r="K4278" s="10"/>
      <c r="V4278" t="e">
        <f>VLOOKUP(A4278,'VXZ-IV'!A$1:C$4500,3,0)</f>
        <v>#N/A</v>
      </c>
      <c r="W4278" s="10"/>
      <c r="AD4278" s="10"/>
      <c r="AJ4278" s="10"/>
      <c r="AN4278" s="10"/>
    </row>
    <row r="4279" spans="11:40" customFormat="1" x14ac:dyDescent="0.25">
      <c r="K4279" s="10"/>
      <c r="V4279" t="e">
        <f>VLOOKUP(A4279,'VXZ-IV'!A$1:C$4500,3,0)</f>
        <v>#N/A</v>
      </c>
      <c r="W4279" s="10"/>
      <c r="AD4279" s="10"/>
      <c r="AJ4279" s="10"/>
      <c r="AN4279" s="10"/>
    </row>
    <row r="4280" spans="11:40" customFormat="1" x14ac:dyDescent="0.25">
      <c r="K4280" s="10"/>
      <c r="V4280" t="e">
        <f>VLOOKUP(A4280,'VXZ-IV'!A$1:C$4500,3,0)</f>
        <v>#N/A</v>
      </c>
      <c r="W4280" s="10"/>
      <c r="AD4280" s="10"/>
      <c r="AJ4280" s="10"/>
      <c r="AN4280" s="10"/>
    </row>
    <row r="4281" spans="11:40" customFormat="1" x14ac:dyDescent="0.25">
      <c r="K4281" s="10"/>
      <c r="V4281" t="e">
        <f>VLOOKUP(A4281,'VXZ-IV'!A$1:C$4500,3,0)</f>
        <v>#N/A</v>
      </c>
      <c r="W4281" s="10"/>
      <c r="AD4281" s="10"/>
      <c r="AJ4281" s="10"/>
      <c r="AN4281" s="10"/>
    </row>
    <row r="4282" spans="11:40" customFormat="1" x14ac:dyDescent="0.25">
      <c r="K4282" s="10"/>
      <c r="V4282" t="e">
        <f>VLOOKUP(A4282,'VXZ-IV'!A$1:C$4500,3,0)</f>
        <v>#N/A</v>
      </c>
      <c r="W4282" s="10"/>
      <c r="AD4282" s="10"/>
      <c r="AJ4282" s="10"/>
      <c r="AN4282" s="10"/>
    </row>
    <row r="4283" spans="11:40" customFormat="1" x14ac:dyDescent="0.25">
      <c r="K4283" s="10"/>
      <c r="V4283" t="e">
        <f>VLOOKUP(A4283,'VXZ-IV'!A$1:C$4500,3,0)</f>
        <v>#N/A</v>
      </c>
      <c r="W4283" s="10"/>
      <c r="AD4283" s="10"/>
      <c r="AJ4283" s="10"/>
      <c r="AN4283" s="10"/>
    </row>
    <row r="4284" spans="11:40" customFormat="1" x14ac:dyDescent="0.25">
      <c r="K4284" s="10"/>
      <c r="V4284" t="e">
        <f>VLOOKUP(A4284,'VXZ-IV'!A$1:C$4500,3,0)</f>
        <v>#N/A</v>
      </c>
      <c r="W4284" s="10"/>
      <c r="AD4284" s="10"/>
      <c r="AJ4284" s="10"/>
      <c r="AN4284" s="10"/>
    </row>
    <row r="4285" spans="11:40" customFormat="1" x14ac:dyDescent="0.25">
      <c r="K4285" s="10"/>
      <c r="V4285" t="e">
        <f>VLOOKUP(A4285,'VXZ-IV'!A$1:C$4500,3,0)</f>
        <v>#N/A</v>
      </c>
      <c r="W4285" s="10"/>
      <c r="AD4285" s="10"/>
      <c r="AJ4285" s="10"/>
      <c r="AN4285" s="10"/>
    </row>
    <row r="4286" spans="11:40" customFormat="1" x14ac:dyDescent="0.25">
      <c r="K4286" s="10"/>
      <c r="V4286" t="e">
        <f>VLOOKUP(A4286,'VXZ-IV'!A$1:C$4500,3,0)</f>
        <v>#N/A</v>
      </c>
      <c r="W4286" s="10"/>
      <c r="AD4286" s="10"/>
      <c r="AJ4286" s="10"/>
      <c r="AN4286" s="10"/>
    </row>
    <row r="4287" spans="11:40" customFormat="1" x14ac:dyDescent="0.25">
      <c r="K4287" s="10"/>
      <c r="V4287" t="e">
        <f>VLOOKUP(A4287,'VXZ-IV'!A$1:C$4500,3,0)</f>
        <v>#N/A</v>
      </c>
      <c r="W4287" s="10"/>
      <c r="AD4287" s="10"/>
      <c r="AJ4287" s="10"/>
      <c r="AN4287" s="10"/>
    </row>
    <row r="4288" spans="11:40" customFormat="1" x14ac:dyDescent="0.25">
      <c r="K4288" s="10"/>
      <c r="V4288" t="e">
        <f>VLOOKUP(A4288,'VXZ-IV'!A$1:C$4500,3,0)</f>
        <v>#N/A</v>
      </c>
      <c r="W4288" s="10"/>
      <c r="AD4288" s="10"/>
      <c r="AJ4288" s="10"/>
      <c r="AN4288" s="10"/>
    </row>
    <row r="4289" spans="11:40" customFormat="1" x14ac:dyDescent="0.25">
      <c r="K4289" s="10"/>
      <c r="V4289" t="e">
        <f>VLOOKUP(A4289,'VXZ-IV'!A$1:C$4500,3,0)</f>
        <v>#N/A</v>
      </c>
      <c r="W4289" s="10"/>
      <c r="AD4289" s="10"/>
      <c r="AJ4289" s="10"/>
      <c r="AN4289" s="10"/>
    </row>
    <row r="4290" spans="11:40" customFormat="1" x14ac:dyDescent="0.25">
      <c r="K4290" s="10"/>
      <c r="V4290" t="e">
        <f>VLOOKUP(A4290,'VXZ-IV'!A$1:C$4500,3,0)</f>
        <v>#N/A</v>
      </c>
      <c r="W4290" s="10"/>
      <c r="AD4290" s="10"/>
      <c r="AJ4290" s="10"/>
      <c r="AN4290" s="10"/>
    </row>
    <row r="4291" spans="11:40" customFormat="1" x14ac:dyDescent="0.25">
      <c r="K4291" s="10"/>
      <c r="V4291" t="e">
        <f>VLOOKUP(A4291,'VXZ-IV'!A$1:C$4500,3,0)</f>
        <v>#N/A</v>
      </c>
      <c r="W4291" s="10"/>
      <c r="AD4291" s="10"/>
      <c r="AJ4291" s="10"/>
      <c r="AN4291" s="10"/>
    </row>
    <row r="4292" spans="11:40" customFormat="1" x14ac:dyDescent="0.25">
      <c r="K4292" s="10"/>
      <c r="V4292" t="e">
        <f>VLOOKUP(A4292,'VXZ-IV'!A$1:C$4500,3,0)</f>
        <v>#N/A</v>
      </c>
      <c r="W4292" s="10"/>
      <c r="AD4292" s="10"/>
      <c r="AJ4292" s="10"/>
      <c r="AN4292" s="10"/>
    </row>
    <row r="4293" spans="11:40" customFormat="1" x14ac:dyDescent="0.25">
      <c r="K4293" s="10"/>
      <c r="V4293" t="e">
        <f>VLOOKUP(A4293,'VXZ-IV'!A$1:C$4500,3,0)</f>
        <v>#N/A</v>
      </c>
      <c r="W4293" s="10"/>
      <c r="AD4293" s="10"/>
      <c r="AJ4293" s="10"/>
      <c r="AN4293" s="10"/>
    </row>
    <row r="4294" spans="11:40" customFormat="1" x14ac:dyDescent="0.25">
      <c r="K4294" s="10"/>
      <c r="V4294" t="e">
        <f>VLOOKUP(A4294,'VXZ-IV'!A$1:C$4500,3,0)</f>
        <v>#N/A</v>
      </c>
      <c r="W4294" s="10"/>
      <c r="AD4294" s="10"/>
      <c r="AJ4294" s="10"/>
      <c r="AN4294" s="10"/>
    </row>
    <row r="4295" spans="11:40" customFormat="1" x14ac:dyDescent="0.25">
      <c r="K4295" s="10"/>
      <c r="V4295" t="e">
        <f>VLOOKUP(A4295,'VXZ-IV'!A$1:C$4500,3,0)</f>
        <v>#N/A</v>
      </c>
      <c r="W4295" s="10"/>
      <c r="AD4295" s="10"/>
      <c r="AJ4295" s="10"/>
      <c r="AN4295" s="10"/>
    </row>
    <row r="4296" spans="11:40" customFormat="1" x14ac:dyDescent="0.25">
      <c r="K4296" s="10"/>
      <c r="V4296" t="e">
        <f>VLOOKUP(A4296,'VXZ-IV'!A$1:C$4500,3,0)</f>
        <v>#N/A</v>
      </c>
      <c r="W4296" s="10"/>
      <c r="AD4296" s="10"/>
      <c r="AJ4296" s="10"/>
      <c r="AN4296" s="10"/>
    </row>
    <row r="4297" spans="11:40" customFormat="1" x14ac:dyDescent="0.25">
      <c r="K4297" s="10"/>
      <c r="V4297" t="e">
        <f>VLOOKUP(A4297,'VXZ-IV'!A$1:C$4500,3,0)</f>
        <v>#N/A</v>
      </c>
      <c r="W4297" s="10"/>
      <c r="AD4297" s="10"/>
      <c r="AJ4297" s="10"/>
      <c r="AN4297" s="10"/>
    </row>
    <row r="4298" spans="11:40" customFormat="1" x14ac:dyDescent="0.25">
      <c r="K4298" s="10"/>
      <c r="V4298" t="e">
        <f>VLOOKUP(A4298,'VXZ-IV'!A$1:C$4500,3,0)</f>
        <v>#N/A</v>
      </c>
      <c r="W4298" s="10"/>
      <c r="AD4298" s="10"/>
      <c r="AJ4298" s="10"/>
      <c r="AN4298" s="10"/>
    </row>
    <row r="4299" spans="11:40" customFormat="1" x14ac:dyDescent="0.25">
      <c r="K4299" s="10"/>
      <c r="V4299" t="e">
        <f>VLOOKUP(A4299,'VXZ-IV'!A$1:C$4500,3,0)</f>
        <v>#N/A</v>
      </c>
      <c r="W4299" s="10"/>
      <c r="AD4299" s="10"/>
      <c r="AJ4299" s="10"/>
      <c r="AN4299" s="10"/>
    </row>
    <row r="4300" spans="11:40" customFormat="1" x14ac:dyDescent="0.25">
      <c r="K4300" s="10"/>
      <c r="V4300" t="e">
        <f>VLOOKUP(A4300,'VXZ-IV'!A$1:C$4500,3,0)</f>
        <v>#N/A</v>
      </c>
      <c r="W4300" s="10"/>
      <c r="AD4300" s="10"/>
      <c r="AJ4300" s="10"/>
      <c r="AN4300" s="10"/>
    </row>
    <row r="4301" spans="11:40" customFormat="1" x14ac:dyDescent="0.25">
      <c r="K4301" s="10"/>
      <c r="V4301" t="e">
        <f>VLOOKUP(A4301,'VXZ-IV'!A$1:C$4500,3,0)</f>
        <v>#N/A</v>
      </c>
      <c r="W4301" s="10"/>
      <c r="AD4301" s="10"/>
      <c r="AJ4301" s="10"/>
      <c r="AN4301" s="10"/>
    </row>
    <row r="4302" spans="11:40" customFormat="1" x14ac:dyDescent="0.25">
      <c r="K4302" s="10"/>
      <c r="V4302" t="e">
        <f>VLOOKUP(A4302,'VXZ-IV'!A$1:C$4500,3,0)</f>
        <v>#N/A</v>
      </c>
      <c r="W4302" s="10"/>
      <c r="AD4302" s="10"/>
      <c r="AJ4302" s="10"/>
      <c r="AN4302" s="10"/>
    </row>
    <row r="4303" spans="11:40" customFormat="1" x14ac:dyDescent="0.25">
      <c r="K4303" s="10"/>
      <c r="V4303" t="e">
        <f>VLOOKUP(A4303,'VXZ-IV'!A$1:C$4500,3,0)</f>
        <v>#N/A</v>
      </c>
      <c r="W4303" s="10"/>
      <c r="AD4303" s="10"/>
      <c r="AJ4303" s="10"/>
      <c r="AN4303" s="10"/>
    </row>
    <row r="4304" spans="11:40" customFormat="1" x14ac:dyDescent="0.25">
      <c r="K4304" s="10"/>
      <c r="V4304" t="e">
        <f>VLOOKUP(A4304,'VXZ-IV'!A$1:C$4500,3,0)</f>
        <v>#N/A</v>
      </c>
      <c r="W4304" s="10"/>
      <c r="AD4304" s="10"/>
      <c r="AJ4304" s="10"/>
      <c r="AN4304" s="10"/>
    </row>
    <row r="4305" spans="11:40" customFormat="1" x14ac:dyDescent="0.25">
      <c r="K4305" s="10"/>
      <c r="V4305" t="e">
        <f>VLOOKUP(A4305,'VXZ-IV'!A$1:C$4500,3,0)</f>
        <v>#N/A</v>
      </c>
      <c r="W4305" s="10"/>
      <c r="AD4305" s="10"/>
      <c r="AJ4305" s="10"/>
      <c r="AN4305" s="10"/>
    </row>
    <row r="4306" spans="11:40" customFormat="1" x14ac:dyDescent="0.25">
      <c r="K4306" s="10"/>
      <c r="V4306" t="e">
        <f>VLOOKUP(A4306,'VXZ-IV'!A$1:C$4500,3,0)</f>
        <v>#N/A</v>
      </c>
      <c r="W4306" s="10"/>
      <c r="AD4306" s="10"/>
      <c r="AJ4306" s="10"/>
      <c r="AN4306" s="10"/>
    </row>
    <row r="4307" spans="11:40" customFormat="1" x14ac:dyDescent="0.25">
      <c r="K4307" s="10"/>
      <c r="V4307" t="e">
        <f>VLOOKUP(A4307,'VXZ-IV'!A$1:C$4500,3,0)</f>
        <v>#N/A</v>
      </c>
      <c r="W4307" s="10"/>
      <c r="AD4307" s="10"/>
      <c r="AJ4307" s="10"/>
      <c r="AN4307" s="10"/>
    </row>
    <row r="4308" spans="11:40" customFormat="1" x14ac:dyDescent="0.25">
      <c r="K4308" s="10"/>
      <c r="V4308" t="e">
        <f>VLOOKUP(A4308,'VXZ-IV'!A$1:C$4500,3,0)</f>
        <v>#N/A</v>
      </c>
      <c r="W4308" s="10"/>
      <c r="AD4308" s="10"/>
      <c r="AJ4308" s="10"/>
      <c r="AN4308" s="10"/>
    </row>
    <row r="4309" spans="11:40" customFormat="1" x14ac:dyDescent="0.25">
      <c r="K4309" s="10"/>
      <c r="V4309" t="e">
        <f>VLOOKUP(A4309,'VXZ-IV'!A$1:C$4500,3,0)</f>
        <v>#N/A</v>
      </c>
      <c r="W4309" s="10"/>
      <c r="AD4309" s="10"/>
      <c r="AJ4309" s="10"/>
      <c r="AN4309" s="10"/>
    </row>
    <row r="4310" spans="11:40" customFormat="1" x14ac:dyDescent="0.25">
      <c r="K4310" s="10"/>
      <c r="V4310" t="e">
        <f>VLOOKUP(A4310,'VXZ-IV'!A$1:C$4500,3,0)</f>
        <v>#N/A</v>
      </c>
      <c r="W4310" s="10"/>
      <c r="AD4310" s="10"/>
      <c r="AJ4310" s="10"/>
      <c r="AN4310" s="10"/>
    </row>
    <row r="4311" spans="11:40" customFormat="1" x14ac:dyDescent="0.25">
      <c r="K4311" s="10"/>
      <c r="V4311" t="e">
        <f>VLOOKUP(A4311,'VXZ-IV'!A$1:C$4500,3,0)</f>
        <v>#N/A</v>
      </c>
      <c r="W4311" s="10"/>
      <c r="AD4311" s="10"/>
      <c r="AJ4311" s="10"/>
      <c r="AN4311" s="10"/>
    </row>
    <row r="4312" spans="11:40" customFormat="1" x14ac:dyDescent="0.25">
      <c r="K4312" s="10"/>
      <c r="V4312" t="e">
        <f>VLOOKUP(A4312,'VXZ-IV'!A$1:C$4500,3,0)</f>
        <v>#N/A</v>
      </c>
      <c r="W4312" s="10"/>
      <c r="AD4312" s="10"/>
      <c r="AJ4312" s="10"/>
      <c r="AN4312" s="10"/>
    </row>
    <row r="4313" spans="11:40" customFormat="1" x14ac:dyDescent="0.25">
      <c r="K4313" s="10"/>
      <c r="V4313" t="e">
        <f>VLOOKUP(A4313,'VXZ-IV'!A$1:C$4500,3,0)</f>
        <v>#N/A</v>
      </c>
      <c r="W4313" s="10"/>
      <c r="AD4313" s="10"/>
      <c r="AJ4313" s="10"/>
      <c r="AN4313" s="10"/>
    </row>
    <row r="4314" spans="11:40" customFormat="1" x14ac:dyDescent="0.25">
      <c r="K4314" s="10"/>
      <c r="V4314" t="e">
        <f>VLOOKUP(A4314,'VXZ-IV'!A$1:C$4500,3,0)</f>
        <v>#N/A</v>
      </c>
      <c r="W4314" s="10"/>
      <c r="AD4314" s="10"/>
      <c r="AJ4314" s="10"/>
      <c r="AN4314" s="10"/>
    </row>
    <row r="4315" spans="11:40" customFormat="1" x14ac:dyDescent="0.25">
      <c r="K4315" s="10"/>
      <c r="V4315" t="e">
        <f>VLOOKUP(A4315,'VXZ-IV'!A$1:C$4500,3,0)</f>
        <v>#N/A</v>
      </c>
      <c r="W4315" s="10"/>
      <c r="AD4315" s="10"/>
      <c r="AJ4315" s="10"/>
      <c r="AN4315" s="10"/>
    </row>
    <row r="4316" spans="11:40" customFormat="1" x14ac:dyDescent="0.25">
      <c r="K4316" s="10"/>
      <c r="V4316" t="e">
        <f>VLOOKUP(A4316,'VXZ-IV'!A$1:C$4500,3,0)</f>
        <v>#N/A</v>
      </c>
      <c r="W4316" s="10"/>
      <c r="AD4316" s="10"/>
      <c r="AJ4316" s="10"/>
      <c r="AN4316" s="10"/>
    </row>
    <row r="4317" spans="11:40" customFormat="1" x14ac:dyDescent="0.25">
      <c r="K4317" s="10"/>
      <c r="V4317" t="e">
        <f>VLOOKUP(A4317,'VXZ-IV'!A$1:C$4500,3,0)</f>
        <v>#N/A</v>
      </c>
      <c r="W4317" s="10"/>
      <c r="AD4317" s="10"/>
      <c r="AJ4317" s="10"/>
      <c r="AN4317" s="10"/>
    </row>
    <row r="4318" spans="11:40" customFormat="1" x14ac:dyDescent="0.25">
      <c r="K4318" s="10"/>
      <c r="V4318" t="e">
        <f>VLOOKUP(A4318,'VXZ-IV'!A$1:C$4500,3,0)</f>
        <v>#N/A</v>
      </c>
      <c r="W4318" s="10"/>
      <c r="AD4318" s="10"/>
      <c r="AJ4318" s="10"/>
      <c r="AN4318" s="10"/>
    </row>
    <row r="4319" spans="11:40" customFormat="1" x14ac:dyDescent="0.25">
      <c r="K4319" s="10"/>
      <c r="V4319" t="e">
        <f>VLOOKUP(A4319,'VXZ-IV'!A$1:C$4500,3,0)</f>
        <v>#N/A</v>
      </c>
      <c r="W4319" s="10"/>
      <c r="AD4319" s="10"/>
      <c r="AJ4319" s="10"/>
      <c r="AN4319" s="10"/>
    </row>
    <row r="4320" spans="11:40" customFormat="1" x14ac:dyDescent="0.25">
      <c r="K4320" s="10"/>
      <c r="V4320" t="e">
        <f>VLOOKUP(A4320,'VXZ-IV'!A$1:C$4500,3,0)</f>
        <v>#N/A</v>
      </c>
      <c r="W4320" s="10"/>
      <c r="AD4320" s="10"/>
      <c r="AJ4320" s="10"/>
      <c r="AN4320" s="10"/>
    </row>
    <row r="4321" spans="11:40" customFormat="1" x14ac:dyDescent="0.25">
      <c r="K4321" s="10"/>
      <c r="V4321" t="e">
        <f>VLOOKUP(A4321,'VXZ-IV'!A$1:C$4500,3,0)</f>
        <v>#N/A</v>
      </c>
      <c r="W4321" s="10"/>
      <c r="AD4321" s="10"/>
      <c r="AJ4321" s="10"/>
      <c r="AN4321" s="10"/>
    </row>
    <row r="4322" spans="11:40" customFormat="1" x14ac:dyDescent="0.25">
      <c r="K4322" s="10"/>
      <c r="V4322" t="e">
        <f>VLOOKUP(A4322,'VXZ-IV'!A$1:C$4500,3,0)</f>
        <v>#N/A</v>
      </c>
      <c r="W4322" s="10"/>
      <c r="AD4322" s="10"/>
      <c r="AJ4322" s="10"/>
      <c r="AN4322" s="10"/>
    </row>
    <row r="4323" spans="11:40" customFormat="1" x14ac:dyDescent="0.25">
      <c r="K4323" s="10"/>
      <c r="V4323" t="e">
        <f>VLOOKUP(A4323,'VXZ-IV'!A$1:C$4500,3,0)</f>
        <v>#N/A</v>
      </c>
      <c r="W4323" s="10"/>
      <c r="AD4323" s="10"/>
      <c r="AJ4323" s="10"/>
      <c r="AN4323" s="10"/>
    </row>
    <row r="4324" spans="11:40" customFormat="1" x14ac:dyDescent="0.25">
      <c r="K4324" s="10"/>
      <c r="V4324" t="e">
        <f>VLOOKUP(A4324,'VXZ-IV'!A$1:C$4500,3,0)</f>
        <v>#N/A</v>
      </c>
      <c r="W4324" s="10"/>
      <c r="AD4324" s="10"/>
      <c r="AJ4324" s="10"/>
      <c r="AN4324" s="10"/>
    </row>
    <row r="4325" spans="11:40" customFormat="1" x14ac:dyDescent="0.25">
      <c r="K4325" s="10"/>
      <c r="V4325" t="e">
        <f>VLOOKUP(A4325,'VXZ-IV'!A$1:C$4500,3,0)</f>
        <v>#N/A</v>
      </c>
      <c r="W4325" s="10"/>
      <c r="AD4325" s="10"/>
      <c r="AJ4325" s="10"/>
      <c r="AN4325" s="10"/>
    </row>
    <row r="4326" spans="11:40" customFormat="1" x14ac:dyDescent="0.25">
      <c r="K4326" s="10"/>
      <c r="V4326" t="e">
        <f>VLOOKUP(A4326,'VXZ-IV'!A$1:C$4500,3,0)</f>
        <v>#N/A</v>
      </c>
      <c r="W4326" s="10"/>
      <c r="AD4326" s="10"/>
      <c r="AJ4326" s="10"/>
      <c r="AN4326" s="10"/>
    </row>
    <row r="4327" spans="11:40" customFormat="1" x14ac:dyDescent="0.25">
      <c r="K4327" s="10"/>
      <c r="V4327" t="e">
        <f>VLOOKUP(A4327,'VXZ-IV'!A$1:C$4500,3,0)</f>
        <v>#N/A</v>
      </c>
      <c r="W4327" s="10"/>
      <c r="AD4327" s="10"/>
      <c r="AJ4327" s="10"/>
      <c r="AN4327" s="10"/>
    </row>
    <row r="4328" spans="11:40" customFormat="1" x14ac:dyDescent="0.25">
      <c r="K4328" s="10"/>
      <c r="V4328" t="e">
        <f>VLOOKUP(A4328,'VXZ-IV'!A$1:C$4500,3,0)</f>
        <v>#N/A</v>
      </c>
      <c r="W4328" s="10"/>
      <c r="AD4328" s="10"/>
      <c r="AJ4328" s="10"/>
      <c r="AN4328" s="10"/>
    </row>
    <row r="4329" spans="11:40" customFormat="1" x14ac:dyDescent="0.25">
      <c r="K4329" s="10"/>
      <c r="V4329" t="e">
        <f>VLOOKUP(A4329,'VXZ-IV'!A$1:C$4500,3,0)</f>
        <v>#N/A</v>
      </c>
      <c r="W4329" s="10"/>
      <c r="AD4329" s="10"/>
      <c r="AJ4329" s="10"/>
      <c r="AN4329" s="10"/>
    </row>
    <row r="4330" spans="11:40" customFormat="1" x14ac:dyDescent="0.25">
      <c r="K4330" s="10"/>
      <c r="V4330" t="e">
        <f>VLOOKUP(A4330,'VXZ-IV'!A$1:C$4500,3,0)</f>
        <v>#N/A</v>
      </c>
      <c r="W4330" s="10"/>
      <c r="AD4330" s="10"/>
      <c r="AJ4330" s="10"/>
      <c r="AN4330" s="10"/>
    </row>
    <row r="4331" spans="11:40" customFormat="1" x14ac:dyDescent="0.25">
      <c r="K4331" s="10"/>
      <c r="V4331" t="e">
        <f>VLOOKUP(A4331,'VXZ-IV'!A$1:C$4500,3,0)</f>
        <v>#N/A</v>
      </c>
      <c r="W4331" s="10"/>
      <c r="AD4331" s="10"/>
      <c r="AJ4331" s="10"/>
      <c r="AN4331" s="10"/>
    </row>
    <row r="4332" spans="11:40" customFormat="1" x14ac:dyDescent="0.25">
      <c r="K4332" s="10"/>
      <c r="V4332" t="e">
        <f>VLOOKUP(A4332,'VXZ-IV'!A$1:C$4500,3,0)</f>
        <v>#N/A</v>
      </c>
      <c r="W4332" s="10"/>
      <c r="AD4332" s="10"/>
      <c r="AJ4332" s="10"/>
      <c r="AN4332" s="10"/>
    </row>
    <row r="4333" spans="11:40" customFormat="1" x14ac:dyDescent="0.25">
      <c r="K4333" s="10"/>
      <c r="V4333" t="e">
        <f>VLOOKUP(A4333,'VXZ-IV'!A$1:C$4500,3,0)</f>
        <v>#N/A</v>
      </c>
      <c r="W4333" s="10"/>
      <c r="AD4333" s="10"/>
      <c r="AJ4333" s="10"/>
      <c r="AN4333" s="10"/>
    </row>
    <row r="4334" spans="11:40" customFormat="1" x14ac:dyDescent="0.25">
      <c r="K4334" s="10"/>
      <c r="V4334" t="e">
        <f>VLOOKUP(A4334,'VXZ-IV'!A$1:C$4500,3,0)</f>
        <v>#N/A</v>
      </c>
      <c r="W4334" s="10"/>
      <c r="AD4334" s="10"/>
      <c r="AJ4334" s="10"/>
      <c r="AN4334" s="10"/>
    </row>
    <row r="4335" spans="11:40" customFormat="1" x14ac:dyDescent="0.25">
      <c r="K4335" s="10"/>
      <c r="V4335" t="e">
        <f>VLOOKUP(A4335,'VXZ-IV'!A$1:C$4500,3,0)</f>
        <v>#N/A</v>
      </c>
      <c r="W4335" s="10"/>
      <c r="AD4335" s="10"/>
      <c r="AJ4335" s="10"/>
      <c r="AN4335" s="10"/>
    </row>
    <row r="4336" spans="11:40" customFormat="1" x14ac:dyDescent="0.25">
      <c r="K4336" s="10"/>
      <c r="V4336" t="e">
        <f>VLOOKUP(A4336,'VXZ-IV'!A$1:C$4500,3,0)</f>
        <v>#N/A</v>
      </c>
      <c r="W4336" s="10"/>
      <c r="AD4336" s="10"/>
      <c r="AJ4336" s="10"/>
      <c r="AN4336" s="10"/>
    </row>
    <row r="4337" spans="11:40" customFormat="1" x14ac:dyDescent="0.25">
      <c r="K4337" s="10"/>
      <c r="V4337" t="e">
        <f>VLOOKUP(A4337,'VXZ-IV'!A$1:C$4500,3,0)</f>
        <v>#N/A</v>
      </c>
      <c r="W4337" s="10"/>
      <c r="AD4337" s="10"/>
      <c r="AJ4337" s="10"/>
      <c r="AN4337" s="10"/>
    </row>
    <row r="4338" spans="11:40" customFormat="1" x14ac:dyDescent="0.25">
      <c r="K4338" s="10"/>
      <c r="V4338" t="e">
        <f>VLOOKUP(A4338,'VXZ-IV'!A$1:C$4500,3,0)</f>
        <v>#N/A</v>
      </c>
      <c r="W4338" s="10"/>
      <c r="AD4338" s="10"/>
      <c r="AJ4338" s="10"/>
      <c r="AN4338" s="10"/>
    </row>
    <row r="4339" spans="11:40" customFormat="1" x14ac:dyDescent="0.25">
      <c r="K4339" s="10"/>
      <c r="V4339" t="e">
        <f>VLOOKUP(A4339,'VXZ-IV'!A$1:C$4500,3,0)</f>
        <v>#N/A</v>
      </c>
      <c r="W4339" s="10"/>
      <c r="AD4339" s="10"/>
      <c r="AJ4339" s="10"/>
      <c r="AN4339" s="10"/>
    </row>
    <row r="4340" spans="11:40" customFormat="1" x14ac:dyDescent="0.25">
      <c r="K4340" s="10"/>
      <c r="V4340" t="e">
        <f>VLOOKUP(A4340,'VXZ-IV'!A$1:C$4500,3,0)</f>
        <v>#N/A</v>
      </c>
      <c r="W4340" s="10"/>
      <c r="AD4340" s="10"/>
      <c r="AJ4340" s="10"/>
      <c r="AN4340" s="10"/>
    </row>
    <row r="4341" spans="11:40" customFormat="1" x14ac:dyDescent="0.25">
      <c r="K4341" s="10"/>
      <c r="V4341" t="e">
        <f>VLOOKUP(A4341,'VXZ-IV'!A$1:C$4500,3,0)</f>
        <v>#N/A</v>
      </c>
      <c r="W4341" s="10"/>
      <c r="AD4341" s="10"/>
      <c r="AJ4341" s="10"/>
      <c r="AN4341" s="10"/>
    </row>
    <row r="4342" spans="11:40" customFormat="1" x14ac:dyDescent="0.25">
      <c r="K4342" s="10"/>
      <c r="V4342" t="e">
        <f>VLOOKUP(A4342,'VXZ-IV'!A$1:C$4500,3,0)</f>
        <v>#N/A</v>
      </c>
      <c r="W4342" s="10"/>
      <c r="AD4342" s="10"/>
      <c r="AJ4342" s="10"/>
      <c r="AN4342" s="10"/>
    </row>
    <row r="4343" spans="11:40" customFormat="1" x14ac:dyDescent="0.25">
      <c r="K4343" s="10"/>
      <c r="V4343" t="e">
        <f>VLOOKUP(A4343,'VXZ-IV'!A$1:C$4500,3,0)</f>
        <v>#N/A</v>
      </c>
      <c r="W4343" s="10"/>
      <c r="AD4343" s="10"/>
      <c r="AJ4343" s="10"/>
      <c r="AN4343" s="10"/>
    </row>
    <row r="4344" spans="11:40" customFormat="1" x14ac:dyDescent="0.25">
      <c r="K4344" s="10"/>
      <c r="V4344" t="e">
        <f>VLOOKUP(A4344,'VXZ-IV'!A$1:C$4500,3,0)</f>
        <v>#N/A</v>
      </c>
      <c r="W4344" s="10"/>
      <c r="AD4344" s="10"/>
      <c r="AJ4344" s="10"/>
      <c r="AN4344" s="10"/>
    </row>
    <row r="4345" spans="11:40" customFormat="1" x14ac:dyDescent="0.25">
      <c r="K4345" s="10"/>
      <c r="V4345" t="e">
        <f>VLOOKUP(A4345,'VXZ-IV'!A$1:C$4500,3,0)</f>
        <v>#N/A</v>
      </c>
      <c r="W4345" s="10"/>
      <c r="AD4345" s="10"/>
      <c r="AJ4345" s="10"/>
      <c r="AN4345" s="10"/>
    </row>
    <row r="4346" spans="11:40" customFormat="1" x14ac:dyDescent="0.25">
      <c r="K4346" s="10"/>
      <c r="V4346" t="e">
        <f>VLOOKUP(A4346,'VXZ-IV'!A$1:C$4500,3,0)</f>
        <v>#N/A</v>
      </c>
      <c r="W4346" s="10"/>
      <c r="AD4346" s="10"/>
      <c r="AJ4346" s="10"/>
      <c r="AN4346" s="10"/>
    </row>
    <row r="4347" spans="11:40" customFormat="1" x14ac:dyDescent="0.25">
      <c r="K4347" s="10"/>
      <c r="V4347" t="e">
        <f>VLOOKUP(A4347,'VXZ-IV'!A$1:C$4500,3,0)</f>
        <v>#N/A</v>
      </c>
      <c r="W4347" s="10"/>
      <c r="AD4347" s="10"/>
      <c r="AJ4347" s="10"/>
      <c r="AN4347" s="10"/>
    </row>
    <row r="4348" spans="11:40" customFormat="1" x14ac:dyDescent="0.25">
      <c r="K4348" s="10"/>
      <c r="V4348" t="e">
        <f>VLOOKUP(A4348,'VXZ-IV'!A$1:C$4500,3,0)</f>
        <v>#N/A</v>
      </c>
      <c r="W4348" s="10"/>
      <c r="AD4348" s="10"/>
      <c r="AJ4348" s="10"/>
      <c r="AN4348" s="10"/>
    </row>
    <row r="4349" spans="11:40" customFormat="1" x14ac:dyDescent="0.25">
      <c r="K4349" s="10"/>
      <c r="V4349" t="e">
        <f>VLOOKUP(A4349,'VXZ-IV'!A$1:C$4500,3,0)</f>
        <v>#N/A</v>
      </c>
      <c r="W4349" s="10"/>
      <c r="AD4349" s="10"/>
      <c r="AJ4349" s="10"/>
      <c r="AN4349" s="10"/>
    </row>
    <row r="4350" spans="11:40" customFormat="1" x14ac:dyDescent="0.25">
      <c r="K4350" s="10"/>
      <c r="V4350" t="e">
        <f>VLOOKUP(A4350,'VXZ-IV'!A$1:C$4500,3,0)</f>
        <v>#N/A</v>
      </c>
      <c r="W4350" s="10"/>
      <c r="AD4350" s="10"/>
      <c r="AJ4350" s="10"/>
      <c r="AN4350" s="10"/>
    </row>
    <row r="4351" spans="11:40" customFormat="1" x14ac:dyDescent="0.25">
      <c r="K4351" s="10"/>
      <c r="V4351" t="e">
        <f>VLOOKUP(A4351,'VXZ-IV'!A$1:C$4500,3,0)</f>
        <v>#N/A</v>
      </c>
      <c r="W4351" s="10"/>
      <c r="AD4351" s="10"/>
      <c r="AJ4351" s="10"/>
      <c r="AN4351" s="10"/>
    </row>
    <row r="4352" spans="11:40" customFormat="1" x14ac:dyDescent="0.25">
      <c r="K4352" s="10"/>
      <c r="V4352" t="e">
        <f>VLOOKUP(A4352,'VXZ-IV'!A$1:C$4500,3,0)</f>
        <v>#N/A</v>
      </c>
      <c r="W4352" s="10"/>
      <c r="AD4352" s="10"/>
      <c r="AJ4352" s="10"/>
      <c r="AN4352" s="10"/>
    </row>
    <row r="4353" spans="11:40" customFormat="1" x14ac:dyDescent="0.25">
      <c r="K4353" s="10"/>
      <c r="V4353" t="e">
        <f>VLOOKUP(A4353,'VXZ-IV'!A$1:C$4500,3,0)</f>
        <v>#N/A</v>
      </c>
      <c r="W4353" s="10"/>
      <c r="AD4353" s="10"/>
      <c r="AJ4353" s="10"/>
      <c r="AN4353" s="10"/>
    </row>
    <row r="4354" spans="11:40" customFormat="1" x14ac:dyDescent="0.25">
      <c r="K4354" s="10"/>
      <c r="V4354" t="e">
        <f>VLOOKUP(A4354,'VXZ-IV'!A$1:C$4500,3,0)</f>
        <v>#N/A</v>
      </c>
      <c r="W4354" s="10"/>
      <c r="AD4354" s="10"/>
      <c r="AJ4354" s="10"/>
      <c r="AN4354" s="10"/>
    </row>
    <row r="4355" spans="11:40" customFormat="1" x14ac:dyDescent="0.25">
      <c r="K4355" s="10"/>
      <c r="V4355" t="e">
        <f>VLOOKUP(A4355,'VXZ-IV'!A$1:C$4500,3,0)</f>
        <v>#N/A</v>
      </c>
      <c r="W4355" s="10"/>
      <c r="AD4355" s="10"/>
      <c r="AJ4355" s="10"/>
      <c r="AN4355" s="10"/>
    </row>
    <row r="4356" spans="11:40" customFormat="1" x14ac:dyDescent="0.25">
      <c r="K4356" s="10"/>
      <c r="V4356" t="e">
        <f>VLOOKUP(A4356,'VXZ-IV'!A$1:C$4500,3,0)</f>
        <v>#N/A</v>
      </c>
      <c r="W4356" s="10"/>
      <c r="AD4356" s="10"/>
      <c r="AJ4356" s="10"/>
      <c r="AN4356" s="10"/>
    </row>
    <row r="4357" spans="11:40" customFormat="1" x14ac:dyDescent="0.25">
      <c r="K4357" s="10"/>
      <c r="V4357" t="e">
        <f>VLOOKUP(A4357,'VXZ-IV'!A$1:C$4500,3,0)</f>
        <v>#N/A</v>
      </c>
      <c r="W4357" s="10"/>
      <c r="AD4357" s="10"/>
      <c r="AJ4357" s="10"/>
      <c r="AN4357" s="10"/>
    </row>
    <row r="4358" spans="11:40" customFormat="1" x14ac:dyDescent="0.25">
      <c r="K4358" s="10"/>
      <c r="V4358" t="e">
        <f>VLOOKUP(A4358,'VXZ-IV'!A$1:C$4500,3,0)</f>
        <v>#N/A</v>
      </c>
      <c r="W4358" s="10"/>
      <c r="AD4358" s="10"/>
      <c r="AJ4358" s="10"/>
      <c r="AN4358" s="10"/>
    </row>
    <row r="4359" spans="11:40" customFormat="1" x14ac:dyDescent="0.25">
      <c r="K4359" s="10"/>
      <c r="V4359" t="e">
        <f>VLOOKUP(A4359,'VXZ-IV'!A$1:C$4500,3,0)</f>
        <v>#N/A</v>
      </c>
      <c r="W4359" s="10"/>
      <c r="AD4359" s="10"/>
      <c r="AJ4359" s="10"/>
      <c r="AN4359" s="10"/>
    </row>
    <row r="4360" spans="11:40" customFormat="1" x14ac:dyDescent="0.25">
      <c r="K4360" s="10"/>
      <c r="V4360" t="e">
        <f>VLOOKUP(A4360,'VXZ-IV'!A$1:C$4500,3,0)</f>
        <v>#N/A</v>
      </c>
      <c r="W4360" s="10"/>
      <c r="AD4360" s="10"/>
      <c r="AJ4360" s="10"/>
      <c r="AN4360" s="10"/>
    </row>
    <row r="4361" spans="11:40" customFormat="1" x14ac:dyDescent="0.25">
      <c r="K4361" s="10"/>
      <c r="V4361" t="e">
        <f>VLOOKUP(A4361,'VXZ-IV'!A$1:C$4500,3,0)</f>
        <v>#N/A</v>
      </c>
      <c r="W4361" s="10"/>
      <c r="AD4361" s="10"/>
      <c r="AJ4361" s="10"/>
      <c r="AN4361" s="10"/>
    </row>
    <row r="4362" spans="11:40" customFormat="1" x14ac:dyDescent="0.25">
      <c r="K4362" s="10"/>
      <c r="V4362" t="e">
        <f>VLOOKUP(A4362,'VXZ-IV'!A$1:C$4500,3,0)</f>
        <v>#N/A</v>
      </c>
      <c r="W4362" s="10"/>
      <c r="AD4362" s="10"/>
      <c r="AJ4362" s="10"/>
      <c r="AN4362" s="10"/>
    </row>
    <row r="4363" spans="11:40" customFormat="1" x14ac:dyDescent="0.25">
      <c r="K4363" s="10"/>
      <c r="V4363" t="e">
        <f>VLOOKUP(A4363,'VXZ-IV'!A$1:C$4500,3,0)</f>
        <v>#N/A</v>
      </c>
      <c r="W4363" s="10"/>
      <c r="AD4363" s="10"/>
      <c r="AJ4363" s="10"/>
      <c r="AN4363" s="10"/>
    </row>
    <row r="4364" spans="11:40" customFormat="1" x14ac:dyDescent="0.25">
      <c r="K4364" s="10"/>
      <c r="V4364" t="e">
        <f>VLOOKUP(A4364,'VXZ-IV'!A$1:C$4500,3,0)</f>
        <v>#N/A</v>
      </c>
      <c r="W4364" s="10"/>
      <c r="AD4364" s="10"/>
      <c r="AJ4364" s="10"/>
      <c r="AN4364" s="10"/>
    </row>
    <row r="4365" spans="11:40" customFormat="1" x14ac:dyDescent="0.25">
      <c r="K4365" s="10"/>
      <c r="V4365" t="e">
        <f>VLOOKUP(A4365,'VXZ-IV'!A$1:C$4500,3,0)</f>
        <v>#N/A</v>
      </c>
      <c r="W4365" s="10"/>
      <c r="AD4365" s="10"/>
      <c r="AJ4365" s="10"/>
      <c r="AN4365" s="10"/>
    </row>
    <row r="4366" spans="11:40" customFormat="1" x14ac:dyDescent="0.25">
      <c r="K4366" s="10"/>
      <c r="V4366" t="e">
        <f>VLOOKUP(A4366,'VXZ-IV'!A$1:C$4500,3,0)</f>
        <v>#N/A</v>
      </c>
      <c r="W4366" s="10"/>
      <c r="AD4366" s="10"/>
      <c r="AJ4366" s="10"/>
      <c r="AN4366" s="10"/>
    </row>
    <row r="4367" spans="11:40" customFormat="1" x14ac:dyDescent="0.25">
      <c r="K4367" s="10"/>
      <c r="V4367" t="e">
        <f>VLOOKUP(A4367,'VXZ-IV'!A$1:C$4500,3,0)</f>
        <v>#N/A</v>
      </c>
      <c r="W4367" s="10"/>
      <c r="AD4367" s="10"/>
      <c r="AJ4367" s="10"/>
      <c r="AN4367" s="10"/>
    </row>
    <row r="4368" spans="11:40" customFormat="1" x14ac:dyDescent="0.25">
      <c r="K4368" s="10"/>
      <c r="V4368" t="e">
        <f>VLOOKUP(A4368,'VXZ-IV'!A$1:C$4500,3,0)</f>
        <v>#N/A</v>
      </c>
      <c r="W4368" s="10"/>
      <c r="AD4368" s="10"/>
      <c r="AJ4368" s="10"/>
      <c r="AN4368" s="10"/>
    </row>
    <row r="4369" spans="11:40" customFormat="1" x14ac:dyDescent="0.25">
      <c r="K4369" s="10"/>
      <c r="V4369" t="e">
        <f>VLOOKUP(A4369,'VXZ-IV'!A$1:C$4500,3,0)</f>
        <v>#N/A</v>
      </c>
      <c r="W4369" s="10"/>
      <c r="AD4369" s="10"/>
      <c r="AJ4369" s="10"/>
      <c r="AN4369" s="10"/>
    </row>
    <row r="4370" spans="11:40" customFormat="1" x14ac:dyDescent="0.25">
      <c r="K4370" s="10"/>
      <c r="V4370" t="e">
        <f>VLOOKUP(A4370,'VXZ-IV'!A$1:C$4500,3,0)</f>
        <v>#N/A</v>
      </c>
      <c r="W4370" s="10"/>
      <c r="AD4370" s="10"/>
      <c r="AJ4370" s="10"/>
      <c r="AN4370" s="10"/>
    </row>
    <row r="4371" spans="11:40" customFormat="1" x14ac:dyDescent="0.25">
      <c r="K4371" s="10"/>
      <c r="V4371" t="e">
        <f>VLOOKUP(A4371,'VXZ-IV'!A$1:C$4500,3,0)</f>
        <v>#N/A</v>
      </c>
      <c r="W4371" s="10"/>
      <c r="AD4371" s="10"/>
      <c r="AJ4371" s="10"/>
      <c r="AN4371" s="10"/>
    </row>
    <row r="4372" spans="11:40" customFormat="1" x14ac:dyDescent="0.25">
      <c r="K4372" s="10"/>
      <c r="V4372" t="e">
        <f>VLOOKUP(A4372,'VXZ-IV'!A$1:C$4500,3,0)</f>
        <v>#N/A</v>
      </c>
      <c r="W4372" s="10"/>
      <c r="AD4372" s="10"/>
      <c r="AJ4372" s="10"/>
      <c r="AN4372" s="10"/>
    </row>
    <row r="4373" spans="11:40" customFormat="1" x14ac:dyDescent="0.25">
      <c r="K4373" s="10"/>
      <c r="V4373" t="e">
        <f>VLOOKUP(A4373,'VXZ-IV'!A$1:C$4500,3,0)</f>
        <v>#N/A</v>
      </c>
      <c r="W4373" s="10"/>
      <c r="AD4373" s="10"/>
      <c r="AJ4373" s="10"/>
      <c r="AN4373" s="10"/>
    </row>
    <row r="4374" spans="11:40" customFormat="1" x14ac:dyDescent="0.25">
      <c r="K4374" s="10"/>
      <c r="V4374" t="e">
        <f>VLOOKUP(A4374,'VXZ-IV'!A$1:C$4500,3,0)</f>
        <v>#N/A</v>
      </c>
      <c r="W4374" s="10"/>
      <c r="AD4374" s="10"/>
      <c r="AJ4374" s="10"/>
      <c r="AN4374" s="10"/>
    </row>
    <row r="4375" spans="11:40" customFormat="1" x14ac:dyDescent="0.25">
      <c r="K4375" s="10"/>
      <c r="V4375" t="e">
        <f>VLOOKUP(A4375,'VXZ-IV'!A$1:C$4500,3,0)</f>
        <v>#N/A</v>
      </c>
      <c r="W4375" s="10"/>
      <c r="AD4375" s="10"/>
      <c r="AJ4375" s="10"/>
      <c r="AN4375" s="10"/>
    </row>
    <row r="4376" spans="11:40" customFormat="1" x14ac:dyDescent="0.25">
      <c r="K4376" s="10"/>
      <c r="V4376" t="e">
        <f>VLOOKUP(A4376,'VXZ-IV'!A$1:C$4500,3,0)</f>
        <v>#N/A</v>
      </c>
      <c r="W4376" s="10"/>
      <c r="AD4376" s="10"/>
      <c r="AJ4376" s="10"/>
      <c r="AN4376" s="10"/>
    </row>
    <row r="4377" spans="11:40" customFormat="1" x14ac:dyDescent="0.25">
      <c r="K4377" s="10"/>
      <c r="V4377" t="e">
        <f>VLOOKUP(A4377,'VXZ-IV'!A$1:C$4500,3,0)</f>
        <v>#N/A</v>
      </c>
      <c r="W4377" s="10"/>
      <c r="AD4377" s="10"/>
      <c r="AJ4377" s="10"/>
      <c r="AN4377" s="10"/>
    </row>
    <row r="4378" spans="11:40" customFormat="1" x14ac:dyDescent="0.25">
      <c r="K4378" s="10"/>
      <c r="V4378" t="e">
        <f>VLOOKUP(A4378,'VXZ-IV'!A$1:C$4500,3,0)</f>
        <v>#N/A</v>
      </c>
      <c r="W4378" s="10"/>
      <c r="AD4378" s="10"/>
      <c r="AJ4378" s="10"/>
      <c r="AN4378" s="10"/>
    </row>
    <row r="4379" spans="11:40" customFormat="1" x14ac:dyDescent="0.25">
      <c r="K4379" s="10"/>
      <c r="V4379" t="e">
        <f>VLOOKUP(A4379,'VXZ-IV'!A$1:C$4500,3,0)</f>
        <v>#N/A</v>
      </c>
      <c r="W4379" s="10"/>
      <c r="AD4379" s="10"/>
      <c r="AJ4379" s="10"/>
      <c r="AN4379" s="10"/>
    </row>
    <row r="4380" spans="11:40" customFormat="1" x14ac:dyDescent="0.25">
      <c r="K4380" s="10"/>
      <c r="V4380" t="e">
        <f>VLOOKUP(A4380,'VXZ-IV'!A$1:C$4500,3,0)</f>
        <v>#N/A</v>
      </c>
      <c r="W4380" s="10"/>
      <c r="AD4380" s="10"/>
      <c r="AJ4380" s="10"/>
      <c r="AN4380" s="10"/>
    </row>
    <row r="4381" spans="11:40" customFormat="1" x14ac:dyDescent="0.25">
      <c r="K4381" s="10"/>
      <c r="V4381" t="e">
        <f>VLOOKUP(A4381,'VXZ-IV'!A$1:C$4500,3,0)</f>
        <v>#N/A</v>
      </c>
      <c r="W4381" s="10"/>
      <c r="AD4381" s="10"/>
      <c r="AJ4381" s="10"/>
      <c r="AN4381" s="10"/>
    </row>
    <row r="4382" spans="11:40" customFormat="1" x14ac:dyDescent="0.25">
      <c r="K4382" s="10"/>
      <c r="V4382" t="e">
        <f>VLOOKUP(A4382,'VXZ-IV'!A$1:C$4500,3,0)</f>
        <v>#N/A</v>
      </c>
      <c r="W4382" s="10"/>
      <c r="AD4382" s="10"/>
      <c r="AJ4382" s="10"/>
      <c r="AN4382" s="10"/>
    </row>
    <row r="4383" spans="11:40" customFormat="1" x14ac:dyDescent="0.25">
      <c r="K4383" s="10"/>
      <c r="V4383" t="e">
        <f>VLOOKUP(A4383,'VXZ-IV'!A$1:C$4500,3,0)</f>
        <v>#N/A</v>
      </c>
      <c r="W4383" s="10"/>
      <c r="AD4383" s="10"/>
      <c r="AJ4383" s="10"/>
      <c r="AN4383" s="10"/>
    </row>
    <row r="4384" spans="11:40" customFormat="1" x14ac:dyDescent="0.25">
      <c r="K4384" s="10"/>
      <c r="V4384" t="e">
        <f>VLOOKUP(A4384,'VXZ-IV'!A$1:C$4500,3,0)</f>
        <v>#N/A</v>
      </c>
      <c r="W4384" s="10"/>
      <c r="AD4384" s="10"/>
      <c r="AJ4384" s="10"/>
      <c r="AN4384" s="10"/>
    </row>
    <row r="4385" spans="11:40" customFormat="1" x14ac:dyDescent="0.25">
      <c r="K4385" s="10"/>
      <c r="V4385" t="e">
        <f>VLOOKUP(A4385,'VXZ-IV'!A$1:C$4500,3,0)</f>
        <v>#N/A</v>
      </c>
      <c r="W4385" s="10"/>
      <c r="AD4385" s="10"/>
      <c r="AJ4385" s="10"/>
      <c r="AN4385" s="10"/>
    </row>
    <row r="4386" spans="11:40" customFormat="1" x14ac:dyDescent="0.25">
      <c r="K4386" s="10"/>
      <c r="V4386" t="e">
        <f>VLOOKUP(A4386,'VXZ-IV'!A$1:C$4500,3,0)</f>
        <v>#N/A</v>
      </c>
      <c r="W4386" s="10"/>
      <c r="AD4386" s="10"/>
      <c r="AJ4386" s="10"/>
      <c r="AN4386" s="10"/>
    </row>
    <row r="4387" spans="11:40" customFormat="1" x14ac:dyDescent="0.25">
      <c r="K4387" s="10"/>
      <c r="V4387" t="e">
        <f>VLOOKUP(A4387,'VXZ-IV'!A$1:C$4500,3,0)</f>
        <v>#N/A</v>
      </c>
      <c r="W4387" s="10"/>
      <c r="AD4387" s="10"/>
      <c r="AJ4387" s="10"/>
      <c r="AN4387" s="10"/>
    </row>
    <row r="4388" spans="11:40" customFormat="1" x14ac:dyDescent="0.25">
      <c r="K4388" s="10"/>
      <c r="V4388" t="e">
        <f>VLOOKUP(A4388,'VXZ-IV'!A$1:C$4500,3,0)</f>
        <v>#N/A</v>
      </c>
      <c r="W4388" s="10"/>
      <c r="AD4388" s="10"/>
      <c r="AJ4388" s="10"/>
      <c r="AN4388" s="10"/>
    </row>
    <row r="4389" spans="11:40" customFormat="1" x14ac:dyDescent="0.25">
      <c r="K4389" s="10"/>
      <c r="V4389" t="e">
        <f>VLOOKUP(A4389,'VXZ-IV'!A$1:C$4500,3,0)</f>
        <v>#N/A</v>
      </c>
      <c r="W4389" s="10"/>
      <c r="AD4389" s="10"/>
      <c r="AJ4389" s="10"/>
      <c r="AN4389" s="10"/>
    </row>
    <row r="4390" spans="11:40" customFormat="1" x14ac:dyDescent="0.25">
      <c r="K4390" s="10"/>
      <c r="V4390" t="e">
        <f>VLOOKUP(A4390,'VXZ-IV'!A$1:C$4500,3,0)</f>
        <v>#N/A</v>
      </c>
      <c r="W4390" s="10"/>
      <c r="AD4390" s="10"/>
      <c r="AJ4390" s="10"/>
      <c r="AN4390" s="10"/>
    </row>
    <row r="4391" spans="11:40" customFormat="1" x14ac:dyDescent="0.25">
      <c r="K4391" s="10"/>
      <c r="V4391" t="e">
        <f>VLOOKUP(A4391,'VXZ-IV'!A$1:C$4500,3,0)</f>
        <v>#N/A</v>
      </c>
      <c r="W4391" s="10"/>
      <c r="AD4391" s="10"/>
      <c r="AJ4391" s="10"/>
      <c r="AN4391" s="10"/>
    </row>
    <row r="4392" spans="11:40" customFormat="1" x14ac:dyDescent="0.25">
      <c r="K4392" s="10"/>
      <c r="V4392" t="e">
        <f>VLOOKUP(A4392,'VXZ-IV'!A$1:C$4500,3,0)</f>
        <v>#N/A</v>
      </c>
      <c r="W4392" s="10"/>
      <c r="AD4392" s="10"/>
      <c r="AJ4392" s="10"/>
      <c r="AN4392" s="10"/>
    </row>
    <row r="4393" spans="11:40" customFormat="1" x14ac:dyDescent="0.25">
      <c r="K4393" s="10"/>
      <c r="V4393" t="e">
        <f>VLOOKUP(A4393,'VXZ-IV'!A$1:C$4500,3,0)</f>
        <v>#N/A</v>
      </c>
      <c r="W4393" s="10"/>
      <c r="AD4393" s="10"/>
      <c r="AJ4393" s="10"/>
      <c r="AN4393" s="10"/>
    </row>
    <row r="4394" spans="11:40" customFormat="1" x14ac:dyDescent="0.25">
      <c r="K4394" s="10"/>
      <c r="V4394" t="e">
        <f>VLOOKUP(A4394,'VXZ-IV'!A$1:C$4500,3,0)</f>
        <v>#N/A</v>
      </c>
      <c r="W4394" s="10"/>
      <c r="AD4394" s="10"/>
      <c r="AJ4394" s="10"/>
      <c r="AN4394" s="10"/>
    </row>
    <row r="4395" spans="11:40" customFormat="1" x14ac:dyDescent="0.25">
      <c r="K4395" s="10"/>
      <c r="V4395" t="e">
        <f>VLOOKUP(A4395,'VXZ-IV'!A$1:C$4500,3,0)</f>
        <v>#N/A</v>
      </c>
      <c r="W4395" s="10"/>
      <c r="AD4395" s="10"/>
      <c r="AJ4395" s="10"/>
      <c r="AN4395" s="10"/>
    </row>
    <row r="4396" spans="11:40" customFormat="1" x14ac:dyDescent="0.25">
      <c r="K4396" s="10"/>
      <c r="V4396" t="e">
        <f>VLOOKUP(A4396,'VXZ-IV'!A$1:C$4500,3,0)</f>
        <v>#N/A</v>
      </c>
      <c r="W4396" s="10"/>
      <c r="AD4396" s="10"/>
      <c r="AJ4396" s="10"/>
      <c r="AN4396" s="10"/>
    </row>
    <row r="4397" spans="11:40" customFormat="1" x14ac:dyDescent="0.25">
      <c r="K4397" s="10"/>
      <c r="V4397" t="e">
        <f>VLOOKUP(A4397,'VXZ-IV'!A$1:C$4500,3,0)</f>
        <v>#N/A</v>
      </c>
      <c r="W4397" s="10"/>
      <c r="AD4397" s="10"/>
      <c r="AJ4397" s="10"/>
      <c r="AN4397" s="10"/>
    </row>
    <row r="4398" spans="11:40" customFormat="1" x14ac:dyDescent="0.25">
      <c r="K4398" s="10"/>
      <c r="V4398" t="e">
        <f>VLOOKUP(A4398,'VXZ-IV'!A$1:C$4500,3,0)</f>
        <v>#N/A</v>
      </c>
      <c r="W4398" s="10"/>
      <c r="AD4398" s="10"/>
      <c r="AJ4398" s="10"/>
      <c r="AN4398" s="10"/>
    </row>
    <row r="4399" spans="11:40" customFormat="1" x14ac:dyDescent="0.25">
      <c r="K4399" s="10"/>
      <c r="V4399" t="e">
        <f>VLOOKUP(A4399,'VXZ-IV'!A$1:C$4500,3,0)</f>
        <v>#N/A</v>
      </c>
      <c r="W4399" s="10"/>
      <c r="AD4399" s="10"/>
      <c r="AJ4399" s="10"/>
      <c r="AN4399" s="10"/>
    </row>
    <row r="4400" spans="11:40" customFormat="1" x14ac:dyDescent="0.25">
      <c r="K4400" s="10"/>
      <c r="V4400" t="e">
        <f>VLOOKUP(A4400,'VXZ-IV'!A$1:C$4500,3,0)</f>
        <v>#N/A</v>
      </c>
      <c r="W4400" s="10"/>
      <c r="AD4400" s="10"/>
      <c r="AJ4400" s="10"/>
      <c r="AN4400" s="10"/>
    </row>
    <row r="4401" spans="11:40" customFormat="1" x14ac:dyDescent="0.25">
      <c r="K4401" s="10"/>
      <c r="V4401" t="e">
        <f>VLOOKUP(A4401,'VXZ-IV'!A$1:C$4500,3,0)</f>
        <v>#N/A</v>
      </c>
      <c r="W4401" s="10"/>
      <c r="AD4401" s="10"/>
      <c r="AJ4401" s="10"/>
      <c r="AN4401" s="10"/>
    </row>
    <row r="4402" spans="11:40" customFormat="1" x14ac:dyDescent="0.25">
      <c r="K4402" s="10"/>
      <c r="V4402" t="e">
        <f>VLOOKUP(A4402,'VXZ-IV'!A$1:C$4500,3,0)</f>
        <v>#N/A</v>
      </c>
      <c r="W4402" s="10"/>
      <c r="AD4402" s="10"/>
      <c r="AJ4402" s="10"/>
      <c r="AN4402" s="10"/>
    </row>
    <row r="4403" spans="11:40" customFormat="1" x14ac:dyDescent="0.25">
      <c r="K4403" s="10"/>
      <c r="V4403" t="e">
        <f>VLOOKUP(A4403,'VXZ-IV'!A$1:C$4500,3,0)</f>
        <v>#N/A</v>
      </c>
      <c r="W4403" s="10"/>
      <c r="AD4403" s="10"/>
      <c r="AJ4403" s="10"/>
      <c r="AN4403" s="10"/>
    </row>
    <row r="4404" spans="11:40" customFormat="1" x14ac:dyDescent="0.25">
      <c r="K4404" s="10"/>
      <c r="V4404" t="e">
        <f>VLOOKUP(A4404,'VXZ-IV'!A$1:C$4500,3,0)</f>
        <v>#N/A</v>
      </c>
      <c r="W4404" s="10"/>
      <c r="AD4404" s="10"/>
      <c r="AJ4404" s="10"/>
      <c r="AN4404" s="10"/>
    </row>
    <row r="4405" spans="11:40" customFormat="1" x14ac:dyDescent="0.25">
      <c r="K4405" s="10"/>
      <c r="V4405" t="e">
        <f>VLOOKUP(A4405,'VXZ-IV'!A$1:C$4500,3,0)</f>
        <v>#N/A</v>
      </c>
      <c r="W4405" s="10"/>
      <c r="AD4405" s="10"/>
      <c r="AJ4405" s="10"/>
      <c r="AN4405" s="10"/>
    </row>
    <row r="4406" spans="11:40" customFormat="1" x14ac:dyDescent="0.25">
      <c r="K4406" s="10"/>
      <c r="V4406" t="e">
        <f>VLOOKUP(A4406,'VXZ-IV'!A$1:C$4500,3,0)</f>
        <v>#N/A</v>
      </c>
      <c r="W4406" s="10"/>
      <c r="AD4406" s="10"/>
      <c r="AJ4406" s="10"/>
      <c r="AN4406" s="10"/>
    </row>
    <row r="4407" spans="11:40" customFormat="1" x14ac:dyDescent="0.25">
      <c r="K4407" s="10"/>
      <c r="V4407" t="e">
        <f>VLOOKUP(A4407,'VXZ-IV'!A$1:C$4500,3,0)</f>
        <v>#N/A</v>
      </c>
      <c r="W4407" s="10"/>
      <c r="AD4407" s="10"/>
      <c r="AJ4407" s="10"/>
      <c r="AN4407" s="10"/>
    </row>
    <row r="4408" spans="11:40" customFormat="1" x14ac:dyDescent="0.25">
      <c r="K4408" s="10"/>
      <c r="V4408" t="e">
        <f>VLOOKUP(A4408,'VXZ-IV'!A$1:C$4500,3,0)</f>
        <v>#N/A</v>
      </c>
      <c r="W4408" s="10"/>
      <c r="AD4408" s="10"/>
      <c r="AJ4408" s="10"/>
      <c r="AN4408" s="10"/>
    </row>
    <row r="4409" spans="11:40" customFormat="1" x14ac:dyDescent="0.25">
      <c r="K4409" s="10"/>
      <c r="V4409" t="e">
        <f>VLOOKUP(A4409,'VXZ-IV'!A$1:C$4500,3,0)</f>
        <v>#N/A</v>
      </c>
      <c r="W4409" s="10"/>
      <c r="AD4409" s="10"/>
      <c r="AJ4409" s="10"/>
      <c r="AN4409" s="10"/>
    </row>
    <row r="4410" spans="11:40" customFormat="1" x14ac:dyDescent="0.25">
      <c r="K4410" s="10"/>
      <c r="V4410" t="e">
        <f>VLOOKUP(A4410,'VXZ-IV'!A$1:C$4500,3,0)</f>
        <v>#N/A</v>
      </c>
      <c r="W4410" s="10"/>
      <c r="AD4410" s="10"/>
      <c r="AJ4410" s="10"/>
      <c r="AN4410" s="10"/>
    </row>
    <row r="4411" spans="11:40" customFormat="1" x14ac:dyDescent="0.25">
      <c r="K4411" s="10"/>
      <c r="V4411" t="e">
        <f>VLOOKUP(A4411,'VXZ-IV'!A$1:C$4500,3,0)</f>
        <v>#N/A</v>
      </c>
      <c r="W4411" s="10"/>
      <c r="AD4411" s="10"/>
      <c r="AJ4411" s="10"/>
      <c r="AN4411" s="10"/>
    </row>
    <row r="4412" spans="11:40" customFormat="1" x14ac:dyDescent="0.25">
      <c r="K4412" s="10"/>
      <c r="V4412" t="e">
        <f>VLOOKUP(A4412,'VXZ-IV'!A$1:C$4500,3,0)</f>
        <v>#N/A</v>
      </c>
      <c r="W4412" s="10"/>
      <c r="AD4412" s="10"/>
      <c r="AJ4412" s="10"/>
      <c r="AN4412" s="10"/>
    </row>
    <row r="4413" spans="11:40" customFormat="1" x14ac:dyDescent="0.25">
      <c r="K4413" s="10"/>
      <c r="V4413" t="e">
        <f>VLOOKUP(A4413,'VXZ-IV'!A$1:C$4500,3,0)</f>
        <v>#N/A</v>
      </c>
      <c r="W4413" s="10"/>
      <c r="AD4413" s="10"/>
      <c r="AJ4413" s="10"/>
      <c r="AN4413" s="10"/>
    </row>
    <row r="4414" spans="11:40" customFormat="1" x14ac:dyDescent="0.25">
      <c r="K4414" s="10"/>
      <c r="V4414" t="e">
        <f>VLOOKUP(A4414,'VXZ-IV'!A$1:C$4500,3,0)</f>
        <v>#N/A</v>
      </c>
      <c r="W4414" s="10"/>
      <c r="AD4414" s="10"/>
      <c r="AJ4414" s="10"/>
      <c r="AN4414" s="10"/>
    </row>
    <row r="4415" spans="11:40" customFormat="1" x14ac:dyDescent="0.25">
      <c r="K4415" s="10"/>
      <c r="V4415" t="e">
        <f>VLOOKUP(A4415,'VXZ-IV'!A$1:C$4500,3,0)</f>
        <v>#N/A</v>
      </c>
      <c r="W4415" s="10"/>
      <c r="AD4415" s="10"/>
      <c r="AJ4415" s="10"/>
      <c r="AN4415" s="10"/>
    </row>
    <row r="4416" spans="11:40" customFormat="1" x14ac:dyDescent="0.25">
      <c r="K4416" s="10"/>
      <c r="V4416" t="e">
        <f>VLOOKUP(A4416,'VXZ-IV'!A$1:C$4500,3,0)</f>
        <v>#N/A</v>
      </c>
      <c r="W4416" s="10"/>
      <c r="AD4416" s="10"/>
      <c r="AJ4416" s="10"/>
      <c r="AN4416" s="10"/>
    </row>
    <row r="4417" spans="11:40" customFormat="1" x14ac:dyDescent="0.25">
      <c r="K4417" s="10"/>
      <c r="V4417" t="e">
        <f>VLOOKUP(A4417,'VXZ-IV'!A$1:C$4500,3,0)</f>
        <v>#N/A</v>
      </c>
      <c r="W4417" s="10"/>
      <c r="AD4417" s="10"/>
      <c r="AJ4417" s="10"/>
      <c r="AN4417" s="10"/>
    </row>
    <row r="4418" spans="11:40" customFormat="1" x14ac:dyDescent="0.25">
      <c r="K4418" s="10"/>
      <c r="V4418" t="e">
        <f>VLOOKUP(A4418,'VXZ-IV'!A$1:C$4500,3,0)</f>
        <v>#N/A</v>
      </c>
      <c r="W4418" s="10"/>
      <c r="AD4418" s="10"/>
      <c r="AJ4418" s="10"/>
      <c r="AN4418" s="10"/>
    </row>
    <row r="4419" spans="11:40" customFormat="1" x14ac:dyDescent="0.25">
      <c r="K4419" s="10"/>
      <c r="V4419" t="e">
        <f>VLOOKUP(A4419,'VXZ-IV'!A$1:C$4500,3,0)</f>
        <v>#N/A</v>
      </c>
      <c r="W4419" s="10"/>
      <c r="AD4419" s="10"/>
      <c r="AJ4419" s="10"/>
      <c r="AN4419" s="10"/>
    </row>
    <row r="4420" spans="11:40" customFormat="1" x14ac:dyDescent="0.25">
      <c r="K4420" s="10"/>
      <c r="V4420" t="e">
        <f>VLOOKUP(A4420,'VXZ-IV'!A$1:C$4500,3,0)</f>
        <v>#N/A</v>
      </c>
      <c r="W4420" s="10"/>
      <c r="AD4420" s="10"/>
      <c r="AJ4420" s="10"/>
      <c r="AN4420" s="10"/>
    </row>
    <row r="4421" spans="11:40" customFormat="1" x14ac:dyDescent="0.25">
      <c r="K4421" s="10"/>
      <c r="V4421" t="e">
        <f>VLOOKUP(A4421,'VXZ-IV'!A$1:C$4500,3,0)</f>
        <v>#N/A</v>
      </c>
      <c r="W4421" s="10"/>
      <c r="AD4421" s="10"/>
      <c r="AJ4421" s="10"/>
      <c r="AN4421" s="10"/>
    </row>
    <row r="4422" spans="11:40" customFormat="1" x14ac:dyDescent="0.25">
      <c r="K4422" s="10"/>
      <c r="V4422" t="e">
        <f>VLOOKUP(A4422,'VXZ-IV'!A$1:C$4500,3,0)</f>
        <v>#N/A</v>
      </c>
      <c r="W4422" s="10"/>
      <c r="AD4422" s="10"/>
      <c r="AJ4422" s="10"/>
      <c r="AN4422" s="10"/>
    </row>
    <row r="4423" spans="11:40" customFormat="1" x14ac:dyDescent="0.25">
      <c r="K4423" s="10"/>
      <c r="V4423" t="e">
        <f>VLOOKUP(A4423,'VXZ-IV'!A$1:C$4500,3,0)</f>
        <v>#N/A</v>
      </c>
      <c r="W4423" s="10"/>
      <c r="AD4423" s="10"/>
      <c r="AJ4423" s="10"/>
      <c r="AN4423" s="10"/>
    </row>
    <row r="4424" spans="11:40" customFormat="1" x14ac:dyDescent="0.25">
      <c r="K4424" s="10"/>
      <c r="V4424" t="e">
        <f>VLOOKUP(A4424,'VXZ-IV'!A$1:C$4500,3,0)</f>
        <v>#N/A</v>
      </c>
      <c r="W4424" s="10"/>
      <c r="AD4424" s="10"/>
      <c r="AJ4424" s="10"/>
      <c r="AN4424" s="10"/>
    </row>
    <row r="4425" spans="11:40" customFormat="1" x14ac:dyDescent="0.25">
      <c r="K4425" s="10"/>
      <c r="V4425" t="e">
        <f>VLOOKUP(A4425,'VXZ-IV'!A$1:C$4500,3,0)</f>
        <v>#N/A</v>
      </c>
      <c r="W4425" s="10"/>
      <c r="AD4425" s="10"/>
      <c r="AJ4425" s="10"/>
      <c r="AN4425" s="10"/>
    </row>
    <row r="4426" spans="11:40" customFormat="1" x14ac:dyDescent="0.25">
      <c r="K4426" s="10"/>
      <c r="V4426" t="e">
        <f>VLOOKUP(A4426,'VXZ-IV'!A$1:C$4500,3,0)</f>
        <v>#N/A</v>
      </c>
      <c r="W4426" s="10"/>
      <c r="AD4426" s="10"/>
      <c r="AJ4426" s="10"/>
      <c r="AN4426" s="10"/>
    </row>
    <row r="4427" spans="11:40" customFormat="1" x14ac:dyDescent="0.25">
      <c r="K4427" s="10"/>
      <c r="V4427" t="e">
        <f>VLOOKUP(A4427,'VXZ-IV'!A$1:C$4500,3,0)</f>
        <v>#N/A</v>
      </c>
      <c r="W4427" s="10"/>
      <c r="AD4427" s="10"/>
      <c r="AJ4427" s="10"/>
      <c r="AN4427" s="10"/>
    </row>
    <row r="4428" spans="11:40" customFormat="1" x14ac:dyDescent="0.25">
      <c r="K4428" s="10"/>
      <c r="V4428" t="e">
        <f>VLOOKUP(A4428,'VXZ-IV'!A$1:C$4500,3,0)</f>
        <v>#N/A</v>
      </c>
      <c r="W4428" s="10"/>
      <c r="AD4428" s="10"/>
      <c r="AJ4428" s="10"/>
      <c r="AN4428" s="10"/>
    </row>
    <row r="4429" spans="11:40" customFormat="1" x14ac:dyDescent="0.25">
      <c r="K4429" s="10"/>
      <c r="V4429" t="e">
        <f>VLOOKUP(A4429,'VXZ-IV'!A$1:C$4500,3,0)</f>
        <v>#N/A</v>
      </c>
      <c r="W4429" s="10"/>
      <c r="AD4429" s="10"/>
      <c r="AJ4429" s="10"/>
      <c r="AN4429" s="10"/>
    </row>
    <row r="4430" spans="11:40" customFormat="1" x14ac:dyDescent="0.25">
      <c r="K4430" s="10"/>
      <c r="V4430" t="e">
        <f>VLOOKUP(A4430,'VXZ-IV'!A$1:C$4500,3,0)</f>
        <v>#N/A</v>
      </c>
      <c r="W4430" s="10"/>
      <c r="AD4430" s="10"/>
      <c r="AJ4430" s="10"/>
      <c r="AN4430" s="10"/>
    </row>
    <row r="4431" spans="11:40" customFormat="1" x14ac:dyDescent="0.25">
      <c r="K4431" s="10"/>
      <c r="V4431" t="e">
        <f>VLOOKUP(A4431,'VXZ-IV'!A$1:C$4500,3,0)</f>
        <v>#N/A</v>
      </c>
      <c r="W4431" s="10"/>
      <c r="AD4431" s="10"/>
      <c r="AJ4431" s="10"/>
      <c r="AN4431" s="10"/>
    </row>
    <row r="4432" spans="11:40" customFormat="1" x14ac:dyDescent="0.25">
      <c r="K4432" s="10"/>
      <c r="V4432" t="e">
        <f>VLOOKUP(A4432,'VXZ-IV'!A$1:C$4500,3,0)</f>
        <v>#N/A</v>
      </c>
      <c r="W4432" s="10"/>
      <c r="AD4432" s="10"/>
      <c r="AJ4432" s="10"/>
      <c r="AN4432" s="10"/>
    </row>
    <row r="4433" spans="11:40" customFormat="1" x14ac:dyDescent="0.25">
      <c r="K4433" s="10"/>
      <c r="V4433" t="e">
        <f>VLOOKUP(A4433,'VXZ-IV'!A$1:C$4500,3,0)</f>
        <v>#N/A</v>
      </c>
      <c r="W4433" s="10"/>
      <c r="AD4433" s="10"/>
      <c r="AJ4433" s="10"/>
      <c r="AN4433" s="10"/>
    </row>
    <row r="4434" spans="11:40" customFormat="1" x14ac:dyDescent="0.25">
      <c r="K4434" s="10"/>
      <c r="V4434" t="e">
        <f>VLOOKUP(A4434,'VXZ-IV'!A$1:C$4500,3,0)</f>
        <v>#N/A</v>
      </c>
      <c r="W4434" s="10"/>
      <c r="AD4434" s="10"/>
      <c r="AJ4434" s="10"/>
      <c r="AN4434" s="10"/>
    </row>
    <row r="4435" spans="11:40" customFormat="1" x14ac:dyDescent="0.25">
      <c r="K4435" s="10"/>
      <c r="V4435" t="e">
        <f>VLOOKUP(A4435,'VXZ-IV'!A$1:C$4500,3,0)</f>
        <v>#N/A</v>
      </c>
      <c r="W4435" s="10"/>
      <c r="AD4435" s="10"/>
      <c r="AJ4435" s="10"/>
      <c r="AN4435" s="10"/>
    </row>
    <row r="4436" spans="11:40" customFormat="1" x14ac:dyDescent="0.25">
      <c r="K4436" s="10"/>
      <c r="V4436" t="e">
        <f>VLOOKUP(A4436,'VXZ-IV'!A$1:C$4500,3,0)</f>
        <v>#N/A</v>
      </c>
      <c r="W4436" s="10"/>
      <c r="AD4436" s="10"/>
      <c r="AJ4436" s="10"/>
      <c r="AN4436" s="10"/>
    </row>
    <row r="4437" spans="11:40" customFormat="1" x14ac:dyDescent="0.25">
      <c r="K4437" s="10"/>
      <c r="V4437" t="e">
        <f>VLOOKUP(A4437,'VXZ-IV'!A$1:C$4500,3,0)</f>
        <v>#N/A</v>
      </c>
      <c r="W4437" s="10"/>
      <c r="AD4437" s="10"/>
      <c r="AJ4437" s="10"/>
      <c r="AN4437" s="10"/>
    </row>
    <row r="4438" spans="11:40" customFormat="1" x14ac:dyDescent="0.25">
      <c r="K4438" s="10"/>
      <c r="V4438" t="e">
        <f>VLOOKUP(A4438,'VXZ-IV'!A$1:C$4500,3,0)</f>
        <v>#N/A</v>
      </c>
      <c r="W4438" s="10"/>
      <c r="AD4438" s="10"/>
      <c r="AJ4438" s="10"/>
      <c r="AN4438" s="10"/>
    </row>
    <row r="4439" spans="11:40" customFormat="1" x14ac:dyDescent="0.25">
      <c r="K4439" s="10"/>
      <c r="V4439" t="e">
        <f>VLOOKUP(A4439,'VXZ-IV'!A$1:C$4500,3,0)</f>
        <v>#N/A</v>
      </c>
      <c r="W4439" s="10"/>
      <c r="AD4439" s="10"/>
      <c r="AJ4439" s="10"/>
      <c r="AN4439" s="10"/>
    </row>
    <row r="4440" spans="11:40" customFormat="1" x14ac:dyDescent="0.25">
      <c r="K4440" s="10"/>
      <c r="V4440" t="e">
        <f>VLOOKUP(A4440,'VXZ-IV'!A$1:C$4500,3,0)</f>
        <v>#N/A</v>
      </c>
      <c r="W4440" s="10"/>
      <c r="AD4440" s="10"/>
      <c r="AJ4440" s="10"/>
      <c r="AN4440" s="10"/>
    </row>
    <row r="4441" spans="11:40" customFormat="1" x14ac:dyDescent="0.25">
      <c r="K4441" s="10"/>
      <c r="V4441" t="e">
        <f>VLOOKUP(A4441,'VXZ-IV'!A$1:C$4500,3,0)</f>
        <v>#N/A</v>
      </c>
      <c r="W4441" s="10"/>
      <c r="AD4441" s="10"/>
      <c r="AJ4441" s="10"/>
      <c r="AN4441" s="10"/>
    </row>
    <row r="4442" spans="11:40" customFormat="1" x14ac:dyDescent="0.25">
      <c r="K4442" s="10"/>
      <c r="V4442" t="e">
        <f>VLOOKUP(A4442,'VXZ-IV'!A$1:C$4500,3,0)</f>
        <v>#N/A</v>
      </c>
      <c r="W4442" s="10"/>
      <c r="AD4442" s="10"/>
      <c r="AJ4442" s="10"/>
      <c r="AN4442" s="10"/>
    </row>
    <row r="4443" spans="11:40" customFormat="1" x14ac:dyDescent="0.25">
      <c r="K4443" s="10"/>
      <c r="V4443" t="e">
        <f>VLOOKUP(A4443,'VXZ-IV'!A$1:C$4500,3,0)</f>
        <v>#N/A</v>
      </c>
      <c r="W4443" s="10"/>
      <c r="AD4443" s="10"/>
      <c r="AJ4443" s="10"/>
      <c r="AN4443" s="10"/>
    </row>
    <row r="4444" spans="11:40" customFormat="1" x14ac:dyDescent="0.25">
      <c r="K4444" s="10"/>
      <c r="V4444" t="e">
        <f>VLOOKUP(A4444,'VXZ-IV'!A$1:C$4500,3,0)</f>
        <v>#N/A</v>
      </c>
      <c r="W4444" s="10"/>
      <c r="AD4444" s="10"/>
      <c r="AJ4444" s="10"/>
      <c r="AN4444" s="10"/>
    </row>
    <row r="4445" spans="11:40" customFormat="1" x14ac:dyDescent="0.25">
      <c r="K4445" s="10"/>
      <c r="V4445" t="e">
        <f>VLOOKUP(A4445,'VXZ-IV'!A$1:C$4500,3,0)</f>
        <v>#N/A</v>
      </c>
      <c r="W4445" s="10"/>
      <c r="AD4445" s="10"/>
      <c r="AJ4445" s="10"/>
      <c r="AN4445" s="10"/>
    </row>
    <row r="4446" spans="11:40" customFormat="1" x14ac:dyDescent="0.25">
      <c r="K4446" s="10"/>
      <c r="V4446" t="e">
        <f>VLOOKUP(A4446,'VXZ-IV'!A$1:C$4500,3,0)</f>
        <v>#N/A</v>
      </c>
      <c r="W4446" s="10"/>
      <c r="AD4446" s="10"/>
      <c r="AJ4446" s="10"/>
      <c r="AN4446" s="10"/>
    </row>
    <row r="4447" spans="11:40" customFormat="1" x14ac:dyDescent="0.25">
      <c r="K4447" s="10"/>
      <c r="V4447" t="e">
        <f>VLOOKUP(A4447,'VXZ-IV'!A$1:C$4500,3,0)</f>
        <v>#N/A</v>
      </c>
      <c r="W4447" s="10"/>
      <c r="AD4447" s="10"/>
      <c r="AJ4447" s="10"/>
      <c r="AN4447" s="10"/>
    </row>
    <row r="4448" spans="11:40" customFormat="1" x14ac:dyDescent="0.25">
      <c r="K4448" s="10"/>
      <c r="V4448" t="e">
        <f>VLOOKUP(A4448,'VXZ-IV'!A$1:C$4500,3,0)</f>
        <v>#N/A</v>
      </c>
      <c r="W4448" s="10"/>
      <c r="AD4448" s="10"/>
      <c r="AJ4448" s="10"/>
      <c r="AN4448" s="10"/>
    </row>
    <row r="4449" spans="11:40" customFormat="1" x14ac:dyDescent="0.25">
      <c r="K4449" s="10"/>
      <c r="V4449" t="e">
        <f>VLOOKUP(A4449,'VXZ-IV'!A$1:C$4500,3,0)</f>
        <v>#N/A</v>
      </c>
      <c r="W4449" s="10"/>
      <c r="AD4449" s="10"/>
      <c r="AJ4449" s="10"/>
      <c r="AN4449" s="10"/>
    </row>
    <row r="4450" spans="11:40" customFormat="1" x14ac:dyDescent="0.25">
      <c r="K4450" s="10"/>
      <c r="V4450" t="e">
        <f>VLOOKUP(A4450,'VXZ-IV'!A$1:C$4500,3,0)</f>
        <v>#N/A</v>
      </c>
      <c r="W4450" s="10"/>
      <c r="AD4450" s="10"/>
      <c r="AJ4450" s="10"/>
      <c r="AN4450" s="10"/>
    </row>
    <row r="4451" spans="11:40" customFormat="1" x14ac:dyDescent="0.25">
      <c r="K4451" s="10"/>
      <c r="V4451" t="e">
        <f>VLOOKUP(A4451,'VXZ-IV'!A$1:C$4500,3,0)</f>
        <v>#N/A</v>
      </c>
      <c r="W4451" s="10"/>
      <c r="AD4451" s="10"/>
      <c r="AJ4451" s="10"/>
      <c r="AN4451" s="10"/>
    </row>
    <row r="4452" spans="11:40" customFormat="1" x14ac:dyDescent="0.25">
      <c r="K4452" s="10"/>
      <c r="V4452" t="e">
        <f>VLOOKUP(A4452,'VXZ-IV'!A$1:C$4500,3,0)</f>
        <v>#N/A</v>
      </c>
      <c r="W4452" s="10"/>
      <c r="AD4452" s="10"/>
      <c r="AJ4452" s="10"/>
      <c r="AN4452" s="10"/>
    </row>
    <row r="4453" spans="11:40" customFormat="1" x14ac:dyDescent="0.25">
      <c r="K4453" s="10"/>
      <c r="V4453" t="e">
        <f>VLOOKUP(A4453,'VXZ-IV'!A$1:C$4500,3,0)</f>
        <v>#N/A</v>
      </c>
      <c r="W4453" s="10"/>
      <c r="AD4453" s="10"/>
      <c r="AJ4453" s="10"/>
      <c r="AN4453" s="10"/>
    </row>
    <row r="4454" spans="11:40" customFormat="1" x14ac:dyDescent="0.25">
      <c r="K4454" s="10"/>
      <c r="V4454" t="e">
        <f>VLOOKUP(A4454,'VXZ-IV'!A$1:C$4500,3,0)</f>
        <v>#N/A</v>
      </c>
      <c r="W4454" s="10"/>
      <c r="AD4454" s="10"/>
      <c r="AJ4454" s="10"/>
      <c r="AN4454" s="10"/>
    </row>
    <row r="4455" spans="11:40" customFormat="1" x14ac:dyDescent="0.25">
      <c r="K4455" s="10"/>
      <c r="V4455" t="e">
        <f>VLOOKUP(A4455,'VXZ-IV'!A$1:C$4500,3,0)</f>
        <v>#N/A</v>
      </c>
      <c r="W4455" s="10"/>
      <c r="AD4455" s="10"/>
      <c r="AJ4455" s="10"/>
      <c r="AN4455" s="10"/>
    </row>
    <row r="4456" spans="11:40" customFormat="1" x14ac:dyDescent="0.25">
      <c r="K4456" s="10"/>
      <c r="V4456" t="e">
        <f>VLOOKUP(A4456,'VXZ-IV'!A$1:C$4500,3,0)</f>
        <v>#N/A</v>
      </c>
      <c r="W4456" s="10"/>
      <c r="AD4456" s="10"/>
      <c r="AJ4456" s="10"/>
      <c r="AN4456" s="10"/>
    </row>
    <row r="4457" spans="11:40" customFormat="1" x14ac:dyDescent="0.25">
      <c r="K4457" s="10"/>
      <c r="V4457" t="e">
        <f>VLOOKUP(A4457,'VXZ-IV'!A$1:C$4500,3,0)</f>
        <v>#N/A</v>
      </c>
      <c r="W4457" s="10"/>
      <c r="AD4457" s="10"/>
      <c r="AJ4457" s="10"/>
      <c r="AN4457" s="10"/>
    </row>
    <row r="4458" spans="11:40" customFormat="1" x14ac:dyDescent="0.25">
      <c r="K4458" s="10"/>
      <c r="V4458" t="e">
        <f>VLOOKUP(A4458,'VXZ-IV'!A$1:C$4500,3,0)</f>
        <v>#N/A</v>
      </c>
      <c r="W4458" s="10"/>
      <c r="AD4458" s="10"/>
      <c r="AJ4458" s="10"/>
      <c r="AN4458" s="10"/>
    </row>
    <row r="4459" spans="11:40" customFormat="1" x14ac:dyDescent="0.25">
      <c r="K4459" s="10"/>
      <c r="V4459" t="e">
        <f>VLOOKUP(A4459,'VXZ-IV'!A$1:C$4500,3,0)</f>
        <v>#N/A</v>
      </c>
      <c r="W4459" s="10"/>
      <c r="AD4459" s="10"/>
      <c r="AJ4459" s="10"/>
      <c r="AN4459" s="10"/>
    </row>
    <row r="4460" spans="11:40" customFormat="1" x14ac:dyDescent="0.25">
      <c r="K4460" s="10"/>
      <c r="V4460" t="e">
        <f>VLOOKUP(A4460,'VXZ-IV'!A$1:C$4500,3,0)</f>
        <v>#N/A</v>
      </c>
      <c r="W4460" s="10"/>
      <c r="AD4460" s="10"/>
      <c r="AJ4460" s="10"/>
      <c r="AN4460" s="10"/>
    </row>
    <row r="4461" spans="11:40" customFormat="1" x14ac:dyDescent="0.25">
      <c r="K4461" s="10"/>
      <c r="V4461" t="e">
        <f>VLOOKUP(A4461,'VXZ-IV'!A$1:C$4500,3,0)</f>
        <v>#N/A</v>
      </c>
      <c r="W4461" s="10"/>
      <c r="AD4461" s="10"/>
      <c r="AJ4461" s="10"/>
      <c r="AN4461" s="10"/>
    </row>
    <row r="4462" spans="11:40" customFormat="1" x14ac:dyDescent="0.25">
      <c r="K4462" s="10"/>
      <c r="V4462" t="e">
        <f>VLOOKUP(A4462,'VXZ-IV'!A$1:C$4500,3,0)</f>
        <v>#N/A</v>
      </c>
      <c r="W4462" s="10"/>
      <c r="AD4462" s="10"/>
      <c r="AJ4462" s="10"/>
      <c r="AN4462" s="10"/>
    </row>
    <row r="4463" spans="11:40" customFormat="1" x14ac:dyDescent="0.25">
      <c r="K4463" s="10"/>
      <c r="V4463" t="e">
        <f>VLOOKUP(A4463,'VXZ-IV'!A$1:C$4500,3,0)</f>
        <v>#N/A</v>
      </c>
      <c r="W4463" s="10"/>
      <c r="AD4463" s="10"/>
      <c r="AJ4463" s="10"/>
      <c r="AN4463" s="10"/>
    </row>
    <row r="4464" spans="11:40" customFormat="1" x14ac:dyDescent="0.25">
      <c r="K4464" s="10"/>
      <c r="V4464" t="e">
        <f>VLOOKUP(A4464,'VXZ-IV'!A$1:C$4500,3,0)</f>
        <v>#N/A</v>
      </c>
      <c r="W4464" s="10"/>
      <c r="AD4464" s="10"/>
      <c r="AJ4464" s="10"/>
      <c r="AN4464" s="10"/>
    </row>
    <row r="4465" spans="11:40" customFormat="1" x14ac:dyDescent="0.25">
      <c r="K4465" s="10"/>
      <c r="V4465" t="e">
        <f>VLOOKUP(A4465,'VXZ-IV'!A$1:C$4500,3,0)</f>
        <v>#N/A</v>
      </c>
      <c r="W4465" s="10"/>
      <c r="AD4465" s="10"/>
      <c r="AJ4465" s="10"/>
      <c r="AN4465" s="10"/>
    </row>
    <row r="4466" spans="11:40" customFormat="1" x14ac:dyDescent="0.25">
      <c r="K4466" s="10"/>
      <c r="V4466" t="e">
        <f>VLOOKUP(A4466,'VXZ-IV'!A$1:C$4500,3,0)</f>
        <v>#N/A</v>
      </c>
      <c r="W4466" s="10"/>
      <c r="AD4466" s="10"/>
      <c r="AJ4466" s="10"/>
      <c r="AN4466" s="10"/>
    </row>
    <row r="4467" spans="11:40" customFormat="1" x14ac:dyDescent="0.25">
      <c r="K4467" s="10"/>
      <c r="V4467" t="e">
        <f>VLOOKUP(A4467,'VXZ-IV'!A$1:C$4500,3,0)</f>
        <v>#N/A</v>
      </c>
      <c r="W4467" s="10"/>
      <c r="AD4467" s="10"/>
      <c r="AJ4467" s="10"/>
      <c r="AN4467" s="10"/>
    </row>
    <row r="4468" spans="11:40" customFormat="1" x14ac:dyDescent="0.25">
      <c r="K4468" s="10"/>
      <c r="V4468" t="e">
        <f>VLOOKUP(A4468,'VXZ-IV'!A$1:C$4500,3,0)</f>
        <v>#N/A</v>
      </c>
      <c r="W4468" s="10"/>
      <c r="AD4468" s="10"/>
      <c r="AJ4468" s="10"/>
      <c r="AN4468" s="10"/>
    </row>
    <row r="4469" spans="11:40" customFormat="1" x14ac:dyDescent="0.25">
      <c r="K4469" s="10"/>
      <c r="V4469" t="e">
        <f>VLOOKUP(A4469,'VXZ-IV'!A$1:C$4500,3,0)</f>
        <v>#N/A</v>
      </c>
      <c r="W4469" s="10"/>
      <c r="AD4469" s="10"/>
      <c r="AJ4469" s="10"/>
      <c r="AN4469" s="10"/>
    </row>
    <row r="4470" spans="11:40" customFormat="1" x14ac:dyDescent="0.25">
      <c r="K4470" s="10"/>
      <c r="V4470" t="e">
        <f>VLOOKUP(A4470,'VXZ-IV'!A$1:C$4500,3,0)</f>
        <v>#N/A</v>
      </c>
      <c r="W4470" s="10"/>
      <c r="AD4470" s="10"/>
      <c r="AJ4470" s="10"/>
      <c r="AN4470" s="10"/>
    </row>
    <row r="4471" spans="11:40" customFormat="1" x14ac:dyDescent="0.25">
      <c r="K4471" s="10"/>
      <c r="V4471" t="e">
        <f>VLOOKUP(A4471,'VXZ-IV'!A$1:C$4500,3,0)</f>
        <v>#N/A</v>
      </c>
      <c r="W4471" s="10"/>
      <c r="AD4471" s="10"/>
      <c r="AJ4471" s="10"/>
      <c r="AN4471" s="10"/>
    </row>
    <row r="4472" spans="11:40" customFormat="1" x14ac:dyDescent="0.25">
      <c r="K4472" s="10"/>
      <c r="V4472" t="e">
        <f>VLOOKUP(A4472,'VXZ-IV'!A$1:C$4500,3,0)</f>
        <v>#N/A</v>
      </c>
      <c r="W4472" s="10"/>
      <c r="AD4472" s="10"/>
      <c r="AJ4472" s="10"/>
      <c r="AN4472" s="10"/>
    </row>
    <row r="4473" spans="11:40" customFormat="1" x14ac:dyDescent="0.25">
      <c r="K4473" s="10"/>
      <c r="V4473" t="e">
        <f>VLOOKUP(A4473,'VXZ-IV'!A$1:C$4500,3,0)</f>
        <v>#N/A</v>
      </c>
      <c r="W4473" s="10"/>
      <c r="AD4473" s="10"/>
      <c r="AJ4473" s="10"/>
      <c r="AN4473" s="10"/>
    </row>
    <row r="4474" spans="11:40" customFormat="1" x14ac:dyDescent="0.25">
      <c r="K4474" s="10"/>
      <c r="V4474" t="e">
        <f>VLOOKUP(A4474,'VXZ-IV'!A$1:C$4500,3,0)</f>
        <v>#N/A</v>
      </c>
      <c r="W4474" s="10"/>
      <c r="AD4474" s="10"/>
      <c r="AJ4474" s="10"/>
      <c r="AN4474" s="10"/>
    </row>
    <row r="4475" spans="11:40" customFormat="1" x14ac:dyDescent="0.25">
      <c r="K4475" s="10"/>
      <c r="V4475" t="e">
        <f>VLOOKUP(A4475,'VXZ-IV'!A$1:C$4500,3,0)</f>
        <v>#N/A</v>
      </c>
      <c r="W4475" s="10"/>
      <c r="AD4475" s="10"/>
      <c r="AJ4475" s="10"/>
      <c r="AN4475" s="10"/>
    </row>
    <row r="4476" spans="11:40" customFormat="1" x14ac:dyDescent="0.25">
      <c r="K4476" s="10"/>
      <c r="V4476" t="e">
        <f>VLOOKUP(A4476,'VXZ-IV'!A$1:C$4500,3,0)</f>
        <v>#N/A</v>
      </c>
      <c r="W4476" s="10"/>
      <c r="AD4476" s="10"/>
      <c r="AJ4476" s="10"/>
      <c r="AN4476" s="10"/>
    </row>
    <row r="4477" spans="11:40" customFormat="1" x14ac:dyDescent="0.25">
      <c r="K4477" s="10"/>
      <c r="V4477" t="e">
        <f>VLOOKUP(A4477,'VXZ-IV'!A$1:C$4500,3,0)</f>
        <v>#N/A</v>
      </c>
      <c r="W4477" s="10"/>
      <c r="AD4477" s="10"/>
      <c r="AJ4477" s="10"/>
      <c r="AN4477" s="10"/>
    </row>
    <row r="4478" spans="11:40" customFormat="1" x14ac:dyDescent="0.25">
      <c r="K4478" s="10"/>
      <c r="V4478" t="e">
        <f>VLOOKUP(A4478,'VXZ-IV'!A$1:C$4500,3,0)</f>
        <v>#N/A</v>
      </c>
      <c r="W4478" s="10"/>
      <c r="AD4478" s="10"/>
      <c r="AJ4478" s="10"/>
      <c r="AN4478" s="10"/>
    </row>
    <row r="4479" spans="11:40" customFormat="1" x14ac:dyDescent="0.25">
      <c r="K4479" s="10"/>
      <c r="V4479" t="e">
        <f>VLOOKUP(A4479,'VXZ-IV'!A$1:C$4500,3,0)</f>
        <v>#N/A</v>
      </c>
      <c r="W4479" s="10"/>
      <c r="AD4479" s="10"/>
      <c r="AJ4479" s="10"/>
      <c r="AN4479" s="10"/>
    </row>
    <row r="4480" spans="11:40" customFormat="1" x14ac:dyDescent="0.25">
      <c r="K4480" s="10"/>
      <c r="V4480" t="e">
        <f>VLOOKUP(A4480,'VXZ-IV'!A$1:C$4500,3,0)</f>
        <v>#N/A</v>
      </c>
      <c r="W4480" s="10"/>
      <c r="AD4480" s="10"/>
      <c r="AJ4480" s="10"/>
      <c r="AN4480" s="10"/>
    </row>
    <row r="4481" spans="11:40" customFormat="1" x14ac:dyDescent="0.25">
      <c r="K4481" s="10"/>
      <c r="V4481" t="e">
        <f>VLOOKUP(A4481,'VXZ-IV'!A$1:C$4500,3,0)</f>
        <v>#N/A</v>
      </c>
      <c r="W4481" s="10"/>
      <c r="AD4481" s="10"/>
      <c r="AJ4481" s="10"/>
      <c r="AN4481" s="10"/>
    </row>
    <row r="4482" spans="11:40" customFormat="1" x14ac:dyDescent="0.25">
      <c r="K4482" s="10"/>
      <c r="V4482" t="e">
        <f>VLOOKUP(A4482,'VXZ-IV'!A$1:C$4500,3,0)</f>
        <v>#N/A</v>
      </c>
      <c r="W4482" s="10"/>
      <c r="AD4482" s="10"/>
      <c r="AJ4482" s="10"/>
      <c r="AN4482" s="10"/>
    </row>
    <row r="4483" spans="11:40" customFormat="1" x14ac:dyDescent="0.25">
      <c r="K4483" s="10"/>
      <c r="V4483" t="e">
        <f>VLOOKUP(A4483,'VXZ-IV'!A$1:C$4500,3,0)</f>
        <v>#N/A</v>
      </c>
      <c r="W4483" s="10"/>
      <c r="AD4483" s="10"/>
      <c r="AJ4483" s="10"/>
      <c r="AN4483" s="10"/>
    </row>
    <row r="4484" spans="11:40" customFormat="1" x14ac:dyDescent="0.25">
      <c r="K4484" s="10"/>
      <c r="V4484" t="e">
        <f>VLOOKUP(A4484,'VXZ-IV'!A$1:C$4500,3,0)</f>
        <v>#N/A</v>
      </c>
      <c r="W4484" s="10"/>
      <c r="AD4484" s="10"/>
      <c r="AJ4484" s="10"/>
      <c r="AN4484" s="10"/>
    </row>
    <row r="4485" spans="11:40" customFormat="1" x14ac:dyDescent="0.25">
      <c r="K4485" s="10"/>
      <c r="V4485" t="e">
        <f>VLOOKUP(A4485,'VXZ-IV'!A$1:C$4500,3,0)</f>
        <v>#N/A</v>
      </c>
      <c r="W4485" s="10"/>
      <c r="AD4485" s="10"/>
      <c r="AJ4485" s="10"/>
      <c r="AN4485" s="10"/>
    </row>
    <row r="4486" spans="11:40" customFormat="1" x14ac:dyDescent="0.25">
      <c r="K4486" s="10"/>
      <c r="V4486" t="e">
        <f>VLOOKUP(A4486,'VXZ-IV'!A$1:C$4500,3,0)</f>
        <v>#N/A</v>
      </c>
      <c r="W4486" s="10"/>
      <c r="AD4486" s="10"/>
      <c r="AJ4486" s="10"/>
      <c r="AN4486" s="10"/>
    </row>
    <row r="4487" spans="11:40" customFormat="1" x14ac:dyDescent="0.25">
      <c r="K4487" s="10"/>
      <c r="V4487" t="e">
        <f>VLOOKUP(A4487,'VXZ-IV'!A$1:C$4500,3,0)</f>
        <v>#N/A</v>
      </c>
      <c r="W4487" s="10"/>
      <c r="AD4487" s="10"/>
      <c r="AJ4487" s="10"/>
      <c r="AN4487" s="10"/>
    </row>
    <row r="4488" spans="11:40" customFormat="1" x14ac:dyDescent="0.25">
      <c r="K4488" s="10"/>
      <c r="V4488" t="e">
        <f>VLOOKUP(A4488,'VXZ-IV'!A$1:C$4500,3,0)</f>
        <v>#N/A</v>
      </c>
      <c r="W4488" s="10"/>
      <c r="AD4488" s="10"/>
      <c r="AJ4488" s="10"/>
      <c r="AN4488" s="10"/>
    </row>
    <row r="4489" spans="11:40" customFormat="1" x14ac:dyDescent="0.25">
      <c r="K4489" s="10"/>
      <c r="V4489" t="e">
        <f>VLOOKUP(A4489,'VXZ-IV'!A$1:C$4500,3,0)</f>
        <v>#N/A</v>
      </c>
      <c r="W4489" s="10"/>
      <c r="AD4489" s="10"/>
      <c r="AJ4489" s="10"/>
      <c r="AN4489" s="10"/>
    </row>
    <row r="4490" spans="11:40" customFormat="1" x14ac:dyDescent="0.25">
      <c r="K4490" s="10"/>
      <c r="V4490" t="e">
        <f>VLOOKUP(A4490,'VXZ-IV'!A$1:C$4500,3,0)</f>
        <v>#N/A</v>
      </c>
      <c r="W4490" s="10"/>
      <c r="AD4490" s="10"/>
      <c r="AJ4490" s="10"/>
      <c r="AN4490" s="10"/>
    </row>
    <row r="4491" spans="11:40" customFormat="1" x14ac:dyDescent="0.25">
      <c r="K4491" s="10"/>
      <c r="V4491" t="e">
        <f>VLOOKUP(A4491,'VXZ-IV'!A$1:C$4500,3,0)</f>
        <v>#N/A</v>
      </c>
      <c r="W4491" s="10"/>
      <c r="AD4491" s="10"/>
      <c r="AJ4491" s="10"/>
      <c r="AN4491" s="10"/>
    </row>
    <row r="4492" spans="11:40" customFormat="1" x14ac:dyDescent="0.25">
      <c r="K4492" s="10"/>
      <c r="V4492" t="e">
        <f>VLOOKUP(A4492,'VXZ-IV'!A$1:C$4500,3,0)</f>
        <v>#N/A</v>
      </c>
      <c r="W4492" s="10"/>
      <c r="AD4492" s="10"/>
      <c r="AJ4492" s="10"/>
      <c r="AN4492" s="10"/>
    </row>
    <row r="4493" spans="11:40" customFormat="1" x14ac:dyDescent="0.25">
      <c r="K4493" s="10"/>
      <c r="V4493" t="e">
        <f>VLOOKUP(A4493,'VXZ-IV'!A$1:C$4500,3,0)</f>
        <v>#N/A</v>
      </c>
      <c r="W4493" s="10"/>
      <c r="AD4493" s="10"/>
      <c r="AJ4493" s="10"/>
      <c r="AN4493" s="10"/>
    </row>
    <row r="4494" spans="11:40" customFormat="1" x14ac:dyDescent="0.25">
      <c r="K4494" s="10"/>
      <c r="V4494" t="e">
        <f>VLOOKUP(A4494,'VXZ-IV'!A$1:C$4500,3,0)</f>
        <v>#N/A</v>
      </c>
      <c r="W4494" s="10"/>
      <c r="AD4494" s="10"/>
      <c r="AJ4494" s="10"/>
      <c r="AN4494" s="10"/>
    </row>
    <row r="4495" spans="11:40" customFormat="1" x14ac:dyDescent="0.25">
      <c r="K4495" s="10"/>
      <c r="V4495" t="e">
        <f>VLOOKUP(A4495,'VXZ-IV'!A$1:C$4500,3,0)</f>
        <v>#N/A</v>
      </c>
      <c r="W4495" s="10"/>
      <c r="AD4495" s="10"/>
      <c r="AJ4495" s="10"/>
      <c r="AN4495" s="10"/>
    </row>
    <row r="4496" spans="11:40" customFormat="1" x14ac:dyDescent="0.25">
      <c r="K4496" s="10"/>
      <c r="V4496" t="e">
        <f>VLOOKUP(A4496,'VXZ-IV'!A$1:C$4500,3,0)</f>
        <v>#N/A</v>
      </c>
      <c r="W4496" s="10"/>
      <c r="AD4496" s="10"/>
      <c r="AJ4496" s="10"/>
      <c r="AN4496" s="10"/>
    </row>
    <row r="4497" spans="11:40" customFormat="1" x14ac:dyDescent="0.25">
      <c r="K4497" s="10"/>
      <c r="V4497" t="e">
        <f>VLOOKUP(A4497,'VXZ-IV'!A$1:C$4500,3,0)</f>
        <v>#N/A</v>
      </c>
      <c r="W4497" s="10"/>
      <c r="AD4497" s="10"/>
      <c r="AJ4497" s="10"/>
      <c r="AN4497" s="10"/>
    </row>
    <row r="4498" spans="11:40" customFormat="1" x14ac:dyDescent="0.25">
      <c r="K4498" s="10"/>
      <c r="V4498" t="e">
        <f>VLOOKUP(A4498,'VXZ-IV'!A$1:C$4500,3,0)</f>
        <v>#N/A</v>
      </c>
      <c r="W4498" s="10"/>
      <c r="AD4498" s="10"/>
      <c r="AJ4498" s="10"/>
      <c r="AN4498" s="10"/>
    </row>
    <row r="4499" spans="11:40" customFormat="1" x14ac:dyDescent="0.25">
      <c r="K4499" s="10"/>
      <c r="V4499" t="e">
        <f>VLOOKUP(A4499,'VXZ-IV'!A$1:C$4500,3,0)</f>
        <v>#N/A</v>
      </c>
      <c r="W4499" s="10"/>
      <c r="AD4499" s="10"/>
      <c r="AJ4499" s="10"/>
      <c r="AN4499" s="10"/>
    </row>
    <row r="4500" spans="11:40" customFormat="1" x14ac:dyDescent="0.25">
      <c r="K4500" s="10"/>
      <c r="V4500" t="e">
        <f>VLOOKUP(A4500,'VXZ-IV'!A$1:C$4500,3,0)</f>
        <v>#N/A</v>
      </c>
      <c r="W4500" s="10"/>
      <c r="AD4500" s="10"/>
      <c r="AJ4500" s="10"/>
      <c r="AN4500" s="10"/>
    </row>
    <row r="4501" spans="11:40" customFormat="1" x14ac:dyDescent="0.25">
      <c r="K4501" s="10"/>
      <c r="V4501" t="e">
        <f>VLOOKUP(A4501,'VXZ-IV'!A$1:C$4500,3,0)</f>
        <v>#N/A</v>
      </c>
      <c r="W4501" s="10"/>
      <c r="AD4501" s="10"/>
      <c r="AJ4501" s="10"/>
      <c r="AN4501" s="10"/>
    </row>
    <row r="4502" spans="11:40" customFormat="1" x14ac:dyDescent="0.25">
      <c r="K4502" s="10"/>
      <c r="V4502" t="e">
        <f>VLOOKUP(A4502,'VXZ-IV'!A$1:C$4500,3,0)</f>
        <v>#N/A</v>
      </c>
      <c r="W4502" s="10"/>
      <c r="AD4502" s="10"/>
      <c r="AJ4502" s="10"/>
      <c r="AN4502" s="10"/>
    </row>
    <row r="4503" spans="11:40" customFormat="1" x14ac:dyDescent="0.25">
      <c r="K4503" s="10"/>
      <c r="V4503" t="e">
        <f>VLOOKUP(A4503,'VXZ-IV'!A$1:C$4500,3,0)</f>
        <v>#N/A</v>
      </c>
      <c r="W4503" s="10"/>
      <c r="AD4503" s="10"/>
      <c r="AJ4503" s="10"/>
      <c r="AN4503" s="10"/>
    </row>
    <row r="4504" spans="11:40" customFormat="1" x14ac:dyDescent="0.25">
      <c r="K4504" s="10"/>
      <c r="V4504" t="e">
        <f>VLOOKUP(A4504,'VXZ-IV'!A$1:C$4500,3,0)</f>
        <v>#N/A</v>
      </c>
      <c r="W4504" s="10"/>
      <c r="AD4504" s="10"/>
      <c r="AJ4504" s="10"/>
      <c r="AN4504" s="10"/>
    </row>
    <row r="4505" spans="11:40" customFormat="1" x14ac:dyDescent="0.25">
      <c r="K4505" s="10"/>
      <c r="V4505" t="e">
        <f>VLOOKUP(A4505,'VXZ-IV'!A$1:C$4500,3,0)</f>
        <v>#N/A</v>
      </c>
      <c r="W4505" s="10"/>
      <c r="AD4505" s="10"/>
      <c r="AJ4505" s="10"/>
      <c r="AN4505" s="10"/>
    </row>
    <row r="4506" spans="11:40" customFormat="1" x14ac:dyDescent="0.25">
      <c r="K4506" s="10"/>
      <c r="V4506" t="e">
        <f>VLOOKUP(A4506,'VXZ-IV'!A$1:C$4500,3,0)</f>
        <v>#N/A</v>
      </c>
      <c r="W4506" s="10"/>
      <c r="AD4506" s="10"/>
      <c r="AJ4506" s="10"/>
      <c r="AN4506" s="10"/>
    </row>
    <row r="4507" spans="11:40" customFormat="1" x14ac:dyDescent="0.25">
      <c r="K4507" s="10"/>
      <c r="V4507" t="e">
        <f>VLOOKUP(A4507,'VXZ-IV'!A$1:C$4500,3,0)</f>
        <v>#N/A</v>
      </c>
      <c r="W4507" s="10"/>
      <c r="AD4507" s="10"/>
      <c r="AJ4507" s="10"/>
      <c r="AN4507" s="10"/>
    </row>
    <row r="4508" spans="11:40" customFormat="1" x14ac:dyDescent="0.25">
      <c r="K4508" s="10"/>
      <c r="V4508" t="e">
        <f>VLOOKUP(A4508,'VXZ-IV'!A$1:C$4500,3,0)</f>
        <v>#N/A</v>
      </c>
      <c r="W4508" s="10"/>
      <c r="AD4508" s="10"/>
      <c r="AJ4508" s="10"/>
      <c r="AN4508" s="10"/>
    </row>
    <row r="4509" spans="11:40" customFormat="1" x14ac:dyDescent="0.25">
      <c r="K4509" s="10"/>
      <c r="V4509" t="e">
        <f>VLOOKUP(A4509,'VXZ-IV'!A$1:C$4500,3,0)</f>
        <v>#N/A</v>
      </c>
      <c r="W4509" s="10"/>
      <c r="AD4509" s="10"/>
      <c r="AJ4509" s="10"/>
      <c r="AN4509" s="10"/>
    </row>
    <row r="4510" spans="11:40" customFormat="1" x14ac:dyDescent="0.25">
      <c r="K4510" s="10"/>
      <c r="V4510" t="e">
        <f>VLOOKUP(A4510,'VXZ-IV'!A$1:C$4500,3,0)</f>
        <v>#N/A</v>
      </c>
      <c r="W4510" s="10"/>
      <c r="AD4510" s="10"/>
      <c r="AJ4510" s="10"/>
      <c r="AN4510" s="10"/>
    </row>
    <row r="4511" spans="11:40" customFormat="1" x14ac:dyDescent="0.25">
      <c r="K4511" s="10"/>
      <c r="V4511" t="e">
        <f>VLOOKUP(A4511,'VXZ-IV'!A$1:C$4500,3,0)</f>
        <v>#N/A</v>
      </c>
      <c r="W4511" s="10"/>
      <c r="AD4511" s="10"/>
      <c r="AJ4511" s="10"/>
      <c r="AN4511" s="10"/>
    </row>
    <row r="4512" spans="11:40" customFormat="1" x14ac:dyDescent="0.25">
      <c r="K4512" s="10"/>
      <c r="V4512" t="e">
        <f>VLOOKUP(A4512,'VXZ-IV'!A$1:C$4500,3,0)</f>
        <v>#N/A</v>
      </c>
      <c r="W4512" s="10"/>
      <c r="AD4512" s="10"/>
      <c r="AJ4512" s="10"/>
      <c r="AN4512" s="10"/>
    </row>
    <row r="4513" spans="11:40" customFormat="1" x14ac:dyDescent="0.25">
      <c r="K4513" s="10"/>
      <c r="V4513" t="e">
        <f>VLOOKUP(A4513,'VXZ-IV'!A$1:C$4500,3,0)</f>
        <v>#N/A</v>
      </c>
      <c r="W4513" s="10"/>
      <c r="AD4513" s="10"/>
      <c r="AJ4513" s="10"/>
      <c r="AN4513" s="10"/>
    </row>
    <row r="4514" spans="11:40" customFormat="1" x14ac:dyDescent="0.25">
      <c r="K4514" s="10"/>
      <c r="V4514" t="e">
        <f>VLOOKUP(A4514,'VXZ-IV'!A$1:C$4500,3,0)</f>
        <v>#N/A</v>
      </c>
      <c r="W4514" s="10"/>
      <c r="AD4514" s="10"/>
      <c r="AJ4514" s="10"/>
      <c r="AN4514" s="10"/>
    </row>
    <row r="4515" spans="11:40" customFormat="1" x14ac:dyDescent="0.25">
      <c r="K4515" s="10"/>
      <c r="V4515" t="e">
        <f>VLOOKUP(A4515,'VXZ-IV'!A$1:C$4500,3,0)</f>
        <v>#N/A</v>
      </c>
      <c r="W4515" s="10"/>
      <c r="AD4515" s="10"/>
      <c r="AJ4515" s="10"/>
      <c r="AN4515" s="10"/>
    </row>
    <row r="4516" spans="11:40" customFormat="1" x14ac:dyDescent="0.25">
      <c r="K4516" s="10"/>
      <c r="V4516" t="e">
        <f>VLOOKUP(A4516,'VXZ-IV'!A$1:C$4500,3,0)</f>
        <v>#N/A</v>
      </c>
      <c r="W4516" s="10"/>
      <c r="AD4516" s="10"/>
      <c r="AJ4516" s="10"/>
      <c r="AN4516" s="10"/>
    </row>
    <row r="4517" spans="11:40" customFormat="1" x14ac:dyDescent="0.25">
      <c r="K4517" s="10"/>
      <c r="V4517" t="e">
        <f>VLOOKUP(A4517,'VXZ-IV'!A$1:C$4500,3,0)</f>
        <v>#N/A</v>
      </c>
      <c r="W4517" s="10"/>
      <c r="AD4517" s="10"/>
      <c r="AJ4517" s="10"/>
      <c r="AN4517" s="10"/>
    </row>
    <row r="4518" spans="11:40" customFormat="1" x14ac:dyDescent="0.25">
      <c r="K4518" s="10"/>
      <c r="V4518" t="e">
        <f>VLOOKUP(A4518,'VXZ-IV'!A$1:C$4500,3,0)</f>
        <v>#N/A</v>
      </c>
      <c r="W4518" s="10"/>
      <c r="AD4518" s="10"/>
      <c r="AJ4518" s="10"/>
      <c r="AN4518" s="10"/>
    </row>
    <row r="4519" spans="11:40" customFormat="1" x14ac:dyDescent="0.25">
      <c r="K4519" s="10"/>
      <c r="V4519" t="e">
        <f>VLOOKUP(A4519,'VXZ-IV'!A$1:C$4500,3,0)</f>
        <v>#N/A</v>
      </c>
      <c r="W4519" s="10"/>
      <c r="AD4519" s="10"/>
      <c r="AJ4519" s="10"/>
      <c r="AN4519" s="10"/>
    </row>
    <row r="4520" spans="11:40" customFormat="1" x14ac:dyDescent="0.25">
      <c r="K4520" s="10"/>
      <c r="V4520" t="e">
        <f>VLOOKUP(A4520,'VXZ-IV'!A$1:C$4500,3,0)</f>
        <v>#N/A</v>
      </c>
      <c r="W4520" s="10"/>
      <c r="AD4520" s="10"/>
      <c r="AJ4520" s="10"/>
      <c r="AN4520" s="10"/>
    </row>
    <row r="4521" spans="11:40" customFormat="1" x14ac:dyDescent="0.25">
      <c r="K4521" s="10"/>
      <c r="V4521" t="e">
        <f>VLOOKUP(A4521,'VXZ-IV'!A$1:C$4500,3,0)</f>
        <v>#N/A</v>
      </c>
      <c r="W4521" s="10"/>
      <c r="AD4521" s="10"/>
      <c r="AJ4521" s="10"/>
      <c r="AN4521" s="10"/>
    </row>
    <row r="4522" spans="11:40" customFormat="1" x14ac:dyDescent="0.25">
      <c r="K4522" s="10"/>
      <c r="V4522" t="e">
        <f>VLOOKUP(A4522,'VXZ-IV'!A$1:C$4500,3,0)</f>
        <v>#N/A</v>
      </c>
      <c r="W4522" s="10"/>
      <c r="AD4522" s="10"/>
      <c r="AJ4522" s="10"/>
      <c r="AN4522" s="10"/>
    </row>
    <row r="4523" spans="11:40" customFormat="1" x14ac:dyDescent="0.25">
      <c r="K4523" s="10"/>
      <c r="V4523" t="e">
        <f>VLOOKUP(A4523,'VXZ-IV'!A$1:C$4500,3,0)</f>
        <v>#N/A</v>
      </c>
      <c r="W4523" s="10"/>
      <c r="AD4523" s="10"/>
      <c r="AJ4523" s="10"/>
      <c r="AN4523" s="10"/>
    </row>
    <row r="4524" spans="11:40" customFormat="1" x14ac:dyDescent="0.25">
      <c r="K4524" s="10"/>
      <c r="V4524" t="e">
        <f>VLOOKUP(A4524,'VXZ-IV'!A$1:C$4500,3,0)</f>
        <v>#N/A</v>
      </c>
      <c r="W4524" s="10"/>
      <c r="AD4524" s="10"/>
      <c r="AJ4524" s="10"/>
      <c r="AN4524" s="10"/>
    </row>
    <row r="4525" spans="11:40" customFormat="1" x14ac:dyDescent="0.25">
      <c r="K4525" s="10"/>
      <c r="V4525" t="e">
        <f>VLOOKUP(A4525,'VXZ-IV'!A$1:C$4500,3,0)</f>
        <v>#N/A</v>
      </c>
      <c r="W4525" s="10"/>
      <c r="AD4525" s="10"/>
      <c r="AJ4525" s="10"/>
      <c r="AN4525" s="10"/>
    </row>
    <row r="4526" spans="11:40" customFormat="1" x14ac:dyDescent="0.25">
      <c r="K4526" s="10"/>
      <c r="V4526" t="e">
        <f>VLOOKUP(A4526,'VXZ-IV'!A$1:C$4500,3,0)</f>
        <v>#N/A</v>
      </c>
      <c r="W4526" s="10"/>
      <c r="AD4526" s="10"/>
      <c r="AJ4526" s="10"/>
      <c r="AN4526" s="10"/>
    </row>
    <row r="4527" spans="11:40" customFormat="1" x14ac:dyDescent="0.25">
      <c r="K4527" s="10"/>
      <c r="V4527" t="e">
        <f>VLOOKUP(A4527,'VXZ-IV'!A$1:C$4500,3,0)</f>
        <v>#N/A</v>
      </c>
      <c r="W4527" s="10"/>
      <c r="AD4527" s="10"/>
      <c r="AJ4527" s="10"/>
      <c r="AN4527" s="10"/>
    </row>
    <row r="4528" spans="11:40" customFormat="1" x14ac:dyDescent="0.25">
      <c r="K4528" s="10"/>
      <c r="V4528" t="e">
        <f>VLOOKUP(A4528,'VXZ-IV'!A$1:C$4500,3,0)</f>
        <v>#N/A</v>
      </c>
      <c r="W4528" s="10"/>
      <c r="AD4528" s="10"/>
      <c r="AJ4528" s="10"/>
      <c r="AN4528" s="10"/>
    </row>
    <row r="4529" spans="11:40" customFormat="1" x14ac:dyDescent="0.25">
      <c r="K4529" s="10"/>
      <c r="V4529" t="e">
        <f>VLOOKUP(A4529,'VXZ-IV'!A$1:C$4500,3,0)</f>
        <v>#N/A</v>
      </c>
      <c r="W4529" s="10"/>
      <c r="AD4529" s="10"/>
      <c r="AJ4529" s="10"/>
      <c r="AN4529" s="10"/>
    </row>
    <row r="4530" spans="11:40" customFormat="1" x14ac:dyDescent="0.25">
      <c r="K4530" s="10"/>
      <c r="V4530" t="e">
        <f>VLOOKUP(A4530,'VXZ-IV'!A$1:C$4500,3,0)</f>
        <v>#N/A</v>
      </c>
      <c r="W4530" s="10"/>
      <c r="AD4530" s="10"/>
      <c r="AJ4530" s="10"/>
      <c r="AN4530" s="10"/>
    </row>
    <row r="4531" spans="11:40" customFormat="1" x14ac:dyDescent="0.25">
      <c r="K4531" s="10"/>
      <c r="V4531" t="e">
        <f>VLOOKUP(A4531,'VXZ-IV'!A$1:C$4500,3,0)</f>
        <v>#N/A</v>
      </c>
      <c r="W4531" s="10"/>
      <c r="AD4531" s="10"/>
      <c r="AJ4531" s="10"/>
      <c r="AN4531" s="10"/>
    </row>
    <row r="4532" spans="11:40" customFormat="1" x14ac:dyDescent="0.25">
      <c r="K4532" s="10"/>
      <c r="V4532" t="e">
        <f>VLOOKUP(A4532,'VXZ-IV'!A$1:C$4500,3,0)</f>
        <v>#N/A</v>
      </c>
      <c r="W4532" s="10"/>
      <c r="AD4532" s="10"/>
      <c r="AJ4532" s="10"/>
      <c r="AN4532" s="10"/>
    </row>
    <row r="4533" spans="11:40" customFormat="1" x14ac:dyDescent="0.25">
      <c r="K4533" s="10"/>
      <c r="V4533" t="e">
        <f>VLOOKUP(A4533,'VXZ-IV'!A$1:C$4500,3,0)</f>
        <v>#N/A</v>
      </c>
      <c r="W4533" s="10"/>
      <c r="AD4533" s="10"/>
      <c r="AJ4533" s="10"/>
      <c r="AN4533" s="10"/>
    </row>
    <row r="4534" spans="11:40" customFormat="1" x14ac:dyDescent="0.25">
      <c r="K4534" s="10"/>
      <c r="V4534" t="e">
        <f>VLOOKUP(A4534,'VXZ-IV'!A$1:C$4500,3,0)</f>
        <v>#N/A</v>
      </c>
      <c r="W4534" s="10"/>
      <c r="AD4534" s="10"/>
      <c r="AJ4534" s="10"/>
      <c r="AN4534" s="10"/>
    </row>
    <row r="4535" spans="11:40" customFormat="1" x14ac:dyDescent="0.25">
      <c r="K4535" s="10"/>
      <c r="V4535" t="e">
        <f>VLOOKUP(A4535,'VXZ-IV'!A$1:C$4500,3,0)</f>
        <v>#N/A</v>
      </c>
      <c r="W4535" s="10"/>
      <c r="AD4535" s="10"/>
      <c r="AJ4535" s="10"/>
      <c r="AN4535" s="10"/>
    </row>
    <row r="4536" spans="11:40" customFormat="1" x14ac:dyDescent="0.25">
      <c r="K4536" s="10"/>
      <c r="V4536" t="e">
        <f>VLOOKUP(A4536,'VXZ-IV'!A$1:C$4500,3,0)</f>
        <v>#N/A</v>
      </c>
      <c r="W4536" s="10"/>
      <c r="AD4536" s="10"/>
      <c r="AJ4536" s="10"/>
      <c r="AN4536" s="10"/>
    </row>
    <row r="4537" spans="11:40" customFormat="1" x14ac:dyDescent="0.25">
      <c r="K4537" s="10"/>
      <c r="V4537" t="e">
        <f>VLOOKUP(A4537,'VXZ-IV'!A$1:C$4500,3,0)</f>
        <v>#N/A</v>
      </c>
      <c r="W4537" s="10"/>
      <c r="AD4537" s="10"/>
      <c r="AJ4537" s="10"/>
      <c r="AN4537" s="10"/>
    </row>
    <row r="4538" spans="11:40" customFormat="1" x14ac:dyDescent="0.25">
      <c r="K4538" s="10"/>
      <c r="V4538" t="e">
        <f>VLOOKUP(A4538,'VXZ-IV'!A$1:C$4500,3,0)</f>
        <v>#N/A</v>
      </c>
      <c r="W4538" s="10"/>
      <c r="AD4538" s="10"/>
      <c r="AJ4538" s="10"/>
      <c r="AN4538" s="10"/>
    </row>
    <row r="4539" spans="11:40" customFormat="1" x14ac:dyDescent="0.25">
      <c r="K4539" s="10"/>
      <c r="V4539" t="e">
        <f>VLOOKUP(A4539,'VXZ-IV'!A$1:C$4500,3,0)</f>
        <v>#N/A</v>
      </c>
      <c r="W4539" s="10"/>
      <c r="AD4539" s="10"/>
      <c r="AJ4539" s="10"/>
      <c r="AN4539" s="10"/>
    </row>
    <row r="4540" spans="11:40" customFormat="1" x14ac:dyDescent="0.25">
      <c r="K4540" s="10"/>
      <c r="V4540" t="e">
        <f>VLOOKUP(A4540,'VXZ-IV'!A$1:C$4500,3,0)</f>
        <v>#N/A</v>
      </c>
      <c r="W4540" s="10"/>
      <c r="AD4540" s="10"/>
      <c r="AJ4540" s="10"/>
      <c r="AN4540" s="10"/>
    </row>
    <row r="4541" spans="11:40" customFormat="1" x14ac:dyDescent="0.25">
      <c r="K4541" s="10"/>
      <c r="V4541" t="e">
        <f>VLOOKUP(A4541,'VXZ-IV'!A$1:C$4500,3,0)</f>
        <v>#N/A</v>
      </c>
      <c r="W4541" s="10"/>
      <c r="AD4541" s="10"/>
      <c r="AJ4541" s="10"/>
      <c r="AN4541" s="10"/>
    </row>
    <row r="4542" spans="11:40" customFormat="1" x14ac:dyDescent="0.25">
      <c r="K4542" s="10"/>
      <c r="V4542" t="e">
        <f>VLOOKUP(A4542,'VXZ-IV'!A$1:C$4500,3,0)</f>
        <v>#N/A</v>
      </c>
      <c r="W4542" s="10"/>
      <c r="AD4542" s="10"/>
      <c r="AJ4542" s="10"/>
      <c r="AN4542" s="10"/>
    </row>
    <row r="4543" spans="11:40" customFormat="1" x14ac:dyDescent="0.25">
      <c r="K4543" s="10"/>
      <c r="V4543" t="e">
        <f>VLOOKUP(A4543,'VXZ-IV'!A$1:C$4500,3,0)</f>
        <v>#N/A</v>
      </c>
      <c r="W4543" s="10"/>
      <c r="AD4543" s="10"/>
      <c r="AJ4543" s="10"/>
      <c r="AN4543" s="10"/>
    </row>
    <row r="4544" spans="11:40" customFormat="1" x14ac:dyDescent="0.25">
      <c r="K4544" s="10"/>
      <c r="V4544" t="e">
        <f>VLOOKUP(A4544,'VXZ-IV'!A$1:C$4500,3,0)</f>
        <v>#N/A</v>
      </c>
      <c r="W4544" s="10"/>
      <c r="AD4544" s="10"/>
      <c r="AJ4544" s="10"/>
      <c r="AN4544" s="10"/>
    </row>
    <row r="4545" spans="11:40" customFormat="1" x14ac:dyDescent="0.25">
      <c r="K4545" s="10"/>
      <c r="V4545" t="e">
        <f>VLOOKUP(A4545,'VXZ-IV'!A$1:C$4500,3,0)</f>
        <v>#N/A</v>
      </c>
      <c r="W4545" s="10"/>
      <c r="AD4545" s="10"/>
      <c r="AJ4545" s="10"/>
      <c r="AN4545" s="10"/>
    </row>
    <row r="4546" spans="11:40" customFormat="1" x14ac:dyDescent="0.25">
      <c r="K4546" s="10"/>
      <c r="V4546" t="e">
        <f>VLOOKUP(A4546,'VXZ-IV'!A$1:C$4500,3,0)</f>
        <v>#N/A</v>
      </c>
      <c r="W4546" s="10"/>
      <c r="AD4546" s="10"/>
      <c r="AJ4546" s="10"/>
      <c r="AN4546" s="10"/>
    </row>
    <row r="4547" spans="11:40" customFormat="1" x14ac:dyDescent="0.25">
      <c r="K4547" s="10"/>
      <c r="V4547" t="e">
        <f>VLOOKUP(A4547,'VXZ-IV'!A$1:C$4500,3,0)</f>
        <v>#N/A</v>
      </c>
      <c r="W4547" s="10"/>
      <c r="AD4547" s="10"/>
      <c r="AJ4547" s="10"/>
      <c r="AN4547" s="10"/>
    </row>
    <row r="4548" spans="11:40" customFormat="1" x14ac:dyDescent="0.25">
      <c r="K4548" s="10"/>
      <c r="V4548" t="e">
        <f>VLOOKUP(A4548,'VXZ-IV'!A$1:C$4500,3,0)</f>
        <v>#N/A</v>
      </c>
      <c r="W4548" s="10"/>
      <c r="AD4548" s="10"/>
      <c r="AJ4548" s="10"/>
      <c r="AN4548" s="10"/>
    </row>
    <row r="4549" spans="11:40" customFormat="1" x14ac:dyDescent="0.25">
      <c r="K4549" s="10"/>
      <c r="V4549" t="e">
        <f>VLOOKUP(A4549,'VXZ-IV'!A$1:C$4500,3,0)</f>
        <v>#N/A</v>
      </c>
      <c r="W4549" s="10"/>
      <c r="AD4549" s="10"/>
      <c r="AJ4549" s="10"/>
      <c r="AN4549" s="10"/>
    </row>
    <row r="4550" spans="11:40" customFormat="1" x14ac:dyDescent="0.25">
      <c r="K4550" s="10"/>
      <c r="V4550" t="e">
        <f>VLOOKUP(A4550,'VXZ-IV'!A$1:C$4500,3,0)</f>
        <v>#N/A</v>
      </c>
      <c r="W4550" s="10"/>
      <c r="AD4550" s="10"/>
      <c r="AJ4550" s="10"/>
      <c r="AN4550" s="10"/>
    </row>
    <row r="4551" spans="11:40" customFormat="1" x14ac:dyDescent="0.25">
      <c r="K4551" s="10"/>
      <c r="V4551" t="e">
        <f>VLOOKUP(A4551,'VXZ-IV'!A$1:C$4500,3,0)</f>
        <v>#N/A</v>
      </c>
      <c r="W4551" s="10"/>
      <c r="AD4551" s="10"/>
      <c r="AJ4551" s="10"/>
      <c r="AN4551" s="10"/>
    </row>
    <row r="4552" spans="11:40" customFormat="1" x14ac:dyDescent="0.25">
      <c r="K4552" s="10"/>
      <c r="V4552" t="e">
        <f>VLOOKUP(A4552,'VXZ-IV'!A$1:C$4500,3,0)</f>
        <v>#N/A</v>
      </c>
      <c r="W4552" s="10"/>
      <c r="AD4552" s="10"/>
      <c r="AJ4552" s="10"/>
      <c r="AN4552" s="10"/>
    </row>
    <row r="4553" spans="11:40" customFormat="1" x14ac:dyDescent="0.25">
      <c r="K4553" s="10"/>
      <c r="V4553" t="e">
        <f>VLOOKUP(A4553,'VXZ-IV'!A$1:C$4500,3,0)</f>
        <v>#N/A</v>
      </c>
      <c r="W4553" s="10"/>
      <c r="AD4553" s="10"/>
      <c r="AJ4553" s="10"/>
      <c r="AN4553" s="10"/>
    </row>
    <row r="4554" spans="11:40" customFormat="1" x14ac:dyDescent="0.25">
      <c r="K4554" s="10"/>
      <c r="V4554" t="e">
        <f>VLOOKUP(A4554,'VXZ-IV'!A$1:C$4500,3,0)</f>
        <v>#N/A</v>
      </c>
      <c r="W4554" s="10"/>
      <c r="AD4554" s="10"/>
      <c r="AJ4554" s="10"/>
      <c r="AN4554" s="10"/>
    </row>
    <row r="4555" spans="11:40" customFormat="1" x14ac:dyDescent="0.25">
      <c r="K4555" s="10"/>
      <c r="V4555" t="e">
        <f>VLOOKUP(A4555,'VXZ-IV'!A$1:C$4500,3,0)</f>
        <v>#N/A</v>
      </c>
      <c r="W4555" s="10"/>
      <c r="AD4555" s="10"/>
      <c r="AJ4555" s="10"/>
      <c r="AN4555" s="10"/>
    </row>
    <row r="4556" spans="11:40" customFormat="1" x14ac:dyDescent="0.25">
      <c r="K4556" s="10"/>
      <c r="V4556" t="e">
        <f>VLOOKUP(A4556,'VXZ-IV'!A$1:C$4500,3,0)</f>
        <v>#N/A</v>
      </c>
      <c r="W4556" s="10"/>
      <c r="AD4556" s="10"/>
      <c r="AJ4556" s="10"/>
      <c r="AN4556" s="10"/>
    </row>
    <row r="4557" spans="11:40" customFormat="1" x14ac:dyDescent="0.25">
      <c r="K4557" s="10"/>
      <c r="V4557" t="e">
        <f>VLOOKUP(A4557,'VXZ-IV'!A$1:C$4500,3,0)</f>
        <v>#N/A</v>
      </c>
      <c r="W4557" s="10"/>
      <c r="AD4557" s="10"/>
      <c r="AJ4557" s="10"/>
      <c r="AN4557" s="10"/>
    </row>
    <row r="4558" spans="11:40" customFormat="1" x14ac:dyDescent="0.25">
      <c r="K4558" s="10"/>
      <c r="V4558" t="e">
        <f>VLOOKUP(A4558,'VXZ-IV'!A$1:C$4500,3,0)</f>
        <v>#N/A</v>
      </c>
      <c r="W4558" s="10"/>
      <c r="AD4558" s="10"/>
      <c r="AJ4558" s="10"/>
      <c r="AN4558" s="10"/>
    </row>
    <row r="4559" spans="11:40" customFormat="1" x14ac:dyDescent="0.25">
      <c r="K4559" s="10"/>
      <c r="V4559" t="e">
        <f>VLOOKUP(A4559,'VXZ-IV'!A$1:C$4500,3,0)</f>
        <v>#N/A</v>
      </c>
      <c r="W4559" s="10"/>
      <c r="AD4559" s="10"/>
      <c r="AJ4559" s="10"/>
      <c r="AN4559" s="10"/>
    </row>
    <row r="4560" spans="11:40" customFormat="1" x14ac:dyDescent="0.25">
      <c r="K4560" s="10"/>
      <c r="V4560" t="e">
        <f>VLOOKUP(A4560,'VXZ-IV'!A$1:C$4500,3,0)</f>
        <v>#N/A</v>
      </c>
      <c r="W4560" s="10"/>
      <c r="AD4560" s="10"/>
      <c r="AJ4560" s="10"/>
      <c r="AN4560" s="10"/>
    </row>
    <row r="4561" spans="11:40" customFormat="1" x14ac:dyDescent="0.25">
      <c r="K4561" s="10"/>
      <c r="V4561" t="e">
        <f>VLOOKUP(A4561,'VXZ-IV'!A$1:C$4500,3,0)</f>
        <v>#N/A</v>
      </c>
      <c r="W4561" s="10"/>
      <c r="AD4561" s="10"/>
      <c r="AJ4561" s="10"/>
      <c r="AN4561" s="10"/>
    </row>
    <row r="4562" spans="11:40" customFormat="1" x14ac:dyDescent="0.25">
      <c r="K4562" s="10"/>
      <c r="V4562" t="e">
        <f>VLOOKUP(A4562,'VXZ-IV'!A$1:C$4500,3,0)</f>
        <v>#N/A</v>
      </c>
      <c r="W4562" s="10"/>
      <c r="AD4562" s="10"/>
      <c r="AJ4562" s="10"/>
      <c r="AN4562" s="10"/>
    </row>
    <row r="4563" spans="11:40" customFormat="1" x14ac:dyDescent="0.25">
      <c r="K4563" s="10"/>
      <c r="V4563" t="e">
        <f>VLOOKUP(A4563,'VXZ-IV'!A$1:C$4500,3,0)</f>
        <v>#N/A</v>
      </c>
      <c r="W4563" s="10"/>
      <c r="AD4563" s="10"/>
      <c r="AJ4563" s="10"/>
      <c r="AN4563" s="10"/>
    </row>
    <row r="4564" spans="11:40" customFormat="1" x14ac:dyDescent="0.25">
      <c r="K4564" s="10"/>
      <c r="V4564" t="e">
        <f>VLOOKUP(A4564,'VXZ-IV'!A$1:C$4500,3,0)</f>
        <v>#N/A</v>
      </c>
      <c r="W4564" s="10"/>
      <c r="AD4564" s="10"/>
      <c r="AJ4564" s="10"/>
      <c r="AN4564" s="10"/>
    </row>
    <row r="4565" spans="11:40" customFormat="1" x14ac:dyDescent="0.25">
      <c r="K4565" s="10"/>
      <c r="V4565" t="e">
        <f>VLOOKUP(A4565,'VXZ-IV'!A$1:C$4500,3,0)</f>
        <v>#N/A</v>
      </c>
      <c r="W4565" s="10"/>
      <c r="AD4565" s="10"/>
      <c r="AJ4565" s="10"/>
      <c r="AN4565" s="10"/>
    </row>
    <row r="4566" spans="11:40" customFormat="1" x14ac:dyDescent="0.25">
      <c r="K4566" s="10"/>
      <c r="V4566" t="e">
        <f>VLOOKUP(A4566,'VXZ-IV'!A$1:C$4500,3,0)</f>
        <v>#N/A</v>
      </c>
      <c r="W4566" s="10"/>
      <c r="AD4566" s="10"/>
      <c r="AJ4566" s="10"/>
      <c r="AN4566" s="10"/>
    </row>
    <row r="4567" spans="11:40" customFormat="1" x14ac:dyDescent="0.25">
      <c r="K4567" s="10"/>
      <c r="V4567" t="e">
        <f>VLOOKUP(A4567,'VXZ-IV'!A$1:C$4500,3,0)</f>
        <v>#N/A</v>
      </c>
      <c r="W4567" s="10"/>
      <c r="AD4567" s="10"/>
      <c r="AJ4567" s="10"/>
      <c r="AN4567" s="10"/>
    </row>
    <row r="4568" spans="11:40" customFormat="1" x14ac:dyDescent="0.25">
      <c r="K4568" s="10"/>
      <c r="V4568" t="e">
        <f>VLOOKUP(A4568,'VXZ-IV'!A$1:C$4500,3,0)</f>
        <v>#N/A</v>
      </c>
      <c r="W4568" s="10"/>
      <c r="AD4568" s="10"/>
      <c r="AJ4568" s="10"/>
      <c r="AN4568" s="10"/>
    </row>
    <row r="4569" spans="11:40" customFormat="1" x14ac:dyDescent="0.25">
      <c r="K4569" s="10"/>
      <c r="V4569" t="e">
        <f>VLOOKUP(A4569,'VXZ-IV'!A$1:C$4500,3,0)</f>
        <v>#N/A</v>
      </c>
      <c r="W4569" s="10"/>
      <c r="AD4569" s="10"/>
      <c r="AJ4569" s="10"/>
      <c r="AN4569" s="10"/>
    </row>
    <row r="4570" spans="11:40" customFormat="1" x14ac:dyDescent="0.25">
      <c r="K4570" s="10"/>
      <c r="V4570" t="e">
        <f>VLOOKUP(A4570,'VXZ-IV'!A$1:C$4500,3,0)</f>
        <v>#N/A</v>
      </c>
      <c r="W4570" s="10"/>
      <c r="AD4570" s="10"/>
      <c r="AJ4570" s="10"/>
      <c r="AN4570" s="10"/>
    </row>
    <row r="4571" spans="11:40" customFormat="1" x14ac:dyDescent="0.25">
      <c r="K4571" s="10"/>
      <c r="V4571" t="e">
        <f>VLOOKUP(A4571,'VXZ-IV'!A$1:C$4500,3,0)</f>
        <v>#N/A</v>
      </c>
      <c r="W4571" s="10"/>
      <c r="AD4571" s="10"/>
      <c r="AJ4571" s="10"/>
      <c r="AN4571" s="10"/>
    </row>
    <row r="4572" spans="11:40" customFormat="1" x14ac:dyDescent="0.25">
      <c r="K4572" s="10"/>
      <c r="V4572" t="e">
        <f>VLOOKUP(A4572,'VXZ-IV'!A$1:C$4500,3,0)</f>
        <v>#N/A</v>
      </c>
      <c r="W4572" s="10"/>
      <c r="AD4572" s="10"/>
      <c r="AJ4572" s="10"/>
      <c r="AN4572" s="10"/>
    </row>
    <row r="4573" spans="11:40" customFormat="1" x14ac:dyDescent="0.25">
      <c r="K4573" s="10"/>
      <c r="V4573" t="e">
        <f>VLOOKUP(A4573,'VXZ-IV'!A$1:C$4500,3,0)</f>
        <v>#N/A</v>
      </c>
      <c r="W4573" s="10"/>
      <c r="AD4573" s="10"/>
      <c r="AJ4573" s="10"/>
      <c r="AN4573" s="10"/>
    </row>
    <row r="4574" spans="11:40" customFormat="1" x14ac:dyDescent="0.25">
      <c r="K4574" s="10"/>
      <c r="V4574" t="e">
        <f>VLOOKUP(A4574,'VXZ-IV'!A$1:C$4500,3,0)</f>
        <v>#N/A</v>
      </c>
      <c r="W4574" s="10"/>
      <c r="AD4574" s="10"/>
      <c r="AJ4574" s="10"/>
      <c r="AN4574" s="10"/>
    </row>
    <row r="4575" spans="11:40" customFormat="1" x14ac:dyDescent="0.25">
      <c r="K4575" s="10"/>
      <c r="V4575" t="e">
        <f>VLOOKUP(A4575,'VXZ-IV'!A$1:C$4500,3,0)</f>
        <v>#N/A</v>
      </c>
      <c r="W4575" s="10"/>
      <c r="AD4575" s="10"/>
      <c r="AJ4575" s="10"/>
      <c r="AN4575" s="10"/>
    </row>
    <row r="4576" spans="11:40" customFormat="1" x14ac:dyDescent="0.25">
      <c r="K4576" s="10"/>
      <c r="V4576" t="e">
        <f>VLOOKUP(A4576,'VXZ-IV'!A$1:C$4500,3,0)</f>
        <v>#N/A</v>
      </c>
      <c r="W4576" s="10"/>
      <c r="AD4576" s="10"/>
      <c r="AJ4576" s="10"/>
      <c r="AN4576" s="10"/>
    </row>
    <row r="4577" spans="11:40" customFormat="1" x14ac:dyDescent="0.25">
      <c r="K4577" s="10"/>
      <c r="V4577" t="e">
        <f>VLOOKUP(A4577,'VXZ-IV'!A$1:C$4500,3,0)</f>
        <v>#N/A</v>
      </c>
      <c r="W4577" s="10"/>
      <c r="AD4577" s="10"/>
      <c r="AJ4577" s="10"/>
      <c r="AN4577" s="10"/>
    </row>
    <row r="4578" spans="11:40" customFormat="1" x14ac:dyDescent="0.25">
      <c r="K4578" s="10"/>
      <c r="V4578" t="e">
        <f>VLOOKUP(A4578,'VXZ-IV'!A$1:C$4500,3,0)</f>
        <v>#N/A</v>
      </c>
      <c r="W4578" s="10"/>
      <c r="AD4578" s="10"/>
      <c r="AJ4578" s="10"/>
      <c r="AN4578" s="10"/>
    </row>
    <row r="4579" spans="11:40" customFormat="1" x14ac:dyDescent="0.25">
      <c r="K4579" s="10"/>
      <c r="V4579" t="e">
        <f>VLOOKUP(A4579,'VXZ-IV'!A$1:C$4500,3,0)</f>
        <v>#N/A</v>
      </c>
      <c r="W4579" s="10"/>
      <c r="AD4579" s="10"/>
      <c r="AJ4579" s="10"/>
      <c r="AN4579" s="10"/>
    </row>
    <row r="4580" spans="11:40" customFormat="1" x14ac:dyDescent="0.25">
      <c r="K4580" s="10"/>
      <c r="V4580" t="e">
        <f>VLOOKUP(A4580,'VXZ-IV'!A$1:C$4500,3,0)</f>
        <v>#N/A</v>
      </c>
      <c r="W4580" s="10"/>
      <c r="AD4580" s="10"/>
      <c r="AJ4580" s="10"/>
      <c r="AN4580" s="10"/>
    </row>
    <row r="4581" spans="11:40" customFormat="1" x14ac:dyDescent="0.25">
      <c r="K4581" s="10"/>
      <c r="V4581" t="e">
        <f>VLOOKUP(A4581,'VXZ-IV'!A$1:C$4500,3,0)</f>
        <v>#N/A</v>
      </c>
      <c r="W4581" s="10"/>
      <c r="AD4581" s="10"/>
      <c r="AJ4581" s="10"/>
      <c r="AN4581" s="10"/>
    </row>
    <row r="4582" spans="11:40" customFormat="1" x14ac:dyDescent="0.25">
      <c r="K4582" s="10"/>
      <c r="V4582" t="e">
        <f>VLOOKUP(A4582,'VXZ-IV'!A$1:C$4500,3,0)</f>
        <v>#N/A</v>
      </c>
      <c r="W4582" s="10"/>
      <c r="AD4582" s="10"/>
      <c r="AJ4582" s="10"/>
      <c r="AN4582" s="10"/>
    </row>
    <row r="4583" spans="11:40" customFormat="1" x14ac:dyDescent="0.25">
      <c r="K4583" s="10"/>
      <c r="V4583" t="e">
        <f>VLOOKUP(A4583,'VXZ-IV'!A$1:C$4500,3,0)</f>
        <v>#N/A</v>
      </c>
      <c r="W4583" s="10"/>
      <c r="AD4583" s="10"/>
      <c r="AJ4583" s="10"/>
      <c r="AN4583" s="10"/>
    </row>
    <row r="4584" spans="11:40" customFormat="1" x14ac:dyDescent="0.25">
      <c r="K4584" s="10"/>
      <c r="V4584" t="e">
        <f>VLOOKUP(A4584,'VXZ-IV'!A$1:C$4500,3,0)</f>
        <v>#N/A</v>
      </c>
      <c r="W4584" s="10"/>
      <c r="AD4584" s="10"/>
      <c r="AJ4584" s="10"/>
      <c r="AN4584" s="10"/>
    </row>
    <row r="4585" spans="11:40" customFormat="1" x14ac:dyDescent="0.25">
      <c r="K4585" s="10"/>
      <c r="V4585" t="e">
        <f>VLOOKUP(A4585,'VXZ-IV'!A$1:C$4500,3,0)</f>
        <v>#N/A</v>
      </c>
      <c r="W4585" s="10"/>
      <c r="AD4585" s="10"/>
      <c r="AJ4585" s="10"/>
      <c r="AN4585" s="10"/>
    </row>
    <row r="4586" spans="11:40" customFormat="1" x14ac:dyDescent="0.25">
      <c r="K4586" s="10"/>
      <c r="V4586" t="e">
        <f>VLOOKUP(A4586,'VXZ-IV'!A$1:C$4500,3,0)</f>
        <v>#N/A</v>
      </c>
      <c r="W4586" s="10"/>
      <c r="AD4586" s="10"/>
      <c r="AJ4586" s="10"/>
      <c r="AN4586" s="10"/>
    </row>
    <row r="4587" spans="11:40" customFormat="1" x14ac:dyDescent="0.25">
      <c r="K4587" s="10"/>
      <c r="V4587" t="e">
        <f>VLOOKUP(A4587,'VXZ-IV'!A$1:C$4500,3,0)</f>
        <v>#N/A</v>
      </c>
      <c r="W4587" s="10"/>
      <c r="AD4587" s="10"/>
      <c r="AJ4587" s="10"/>
      <c r="AN4587" s="10"/>
    </row>
    <row r="4588" spans="11:40" customFormat="1" x14ac:dyDescent="0.25">
      <c r="K4588" s="10"/>
      <c r="V4588" t="e">
        <f>VLOOKUP(A4588,'VXZ-IV'!A$1:C$4500,3,0)</f>
        <v>#N/A</v>
      </c>
      <c r="W4588" s="10"/>
      <c r="AD4588" s="10"/>
      <c r="AJ4588" s="10"/>
      <c r="AN4588" s="10"/>
    </row>
    <row r="4589" spans="11:40" customFormat="1" x14ac:dyDescent="0.25">
      <c r="K4589" s="10"/>
      <c r="V4589" t="e">
        <f>VLOOKUP(A4589,'VXZ-IV'!A$1:C$4500,3,0)</f>
        <v>#N/A</v>
      </c>
      <c r="W4589" s="10"/>
      <c r="AD4589" s="10"/>
      <c r="AJ4589" s="10"/>
      <c r="AN4589" s="10"/>
    </row>
    <row r="4590" spans="11:40" customFormat="1" x14ac:dyDescent="0.25">
      <c r="K4590" s="10"/>
      <c r="V4590" t="e">
        <f>VLOOKUP(A4590,'VXZ-IV'!A$1:C$4500,3,0)</f>
        <v>#N/A</v>
      </c>
      <c r="W4590" s="10"/>
      <c r="AD4590" s="10"/>
      <c r="AJ4590" s="10"/>
      <c r="AN4590" s="10"/>
    </row>
    <row r="4591" spans="11:40" customFormat="1" x14ac:dyDescent="0.25">
      <c r="K4591" s="10"/>
      <c r="V4591" t="e">
        <f>VLOOKUP(A4591,'VXZ-IV'!A$1:C$4500,3,0)</f>
        <v>#N/A</v>
      </c>
      <c r="W4591" s="10"/>
      <c r="AD4591" s="10"/>
      <c r="AJ4591" s="10"/>
      <c r="AN4591" s="10"/>
    </row>
    <row r="4592" spans="11:40" customFormat="1" x14ac:dyDescent="0.25">
      <c r="K4592" s="10"/>
      <c r="V4592" t="e">
        <f>VLOOKUP(A4592,'VXZ-IV'!A$1:C$4500,3,0)</f>
        <v>#N/A</v>
      </c>
      <c r="W4592" s="10"/>
      <c r="AD4592" s="10"/>
      <c r="AJ4592" s="10"/>
      <c r="AN4592" s="10"/>
    </row>
    <row r="4593" spans="11:40" customFormat="1" x14ac:dyDescent="0.25">
      <c r="K4593" s="10"/>
      <c r="V4593" t="e">
        <f>VLOOKUP(A4593,'VXZ-IV'!A$1:C$4500,3,0)</f>
        <v>#N/A</v>
      </c>
      <c r="W4593" s="10"/>
      <c r="AD4593" s="10"/>
      <c r="AJ4593" s="10"/>
      <c r="AN4593" s="10"/>
    </row>
    <row r="4594" spans="11:40" customFormat="1" x14ac:dyDescent="0.25">
      <c r="K4594" s="10"/>
      <c r="V4594" t="e">
        <f>VLOOKUP(A4594,'VXZ-IV'!A$1:C$4500,3,0)</f>
        <v>#N/A</v>
      </c>
      <c r="W4594" s="10"/>
      <c r="AD4594" s="10"/>
      <c r="AJ4594" s="10"/>
      <c r="AN4594" s="10"/>
    </row>
    <row r="4595" spans="11:40" customFormat="1" x14ac:dyDescent="0.25">
      <c r="K4595" s="10"/>
      <c r="V4595" t="e">
        <f>VLOOKUP(A4595,'VXZ-IV'!A$1:C$4500,3,0)</f>
        <v>#N/A</v>
      </c>
      <c r="W4595" s="10"/>
      <c r="AD4595" s="10"/>
      <c r="AJ4595" s="10"/>
      <c r="AN4595" s="10"/>
    </row>
    <row r="4596" spans="11:40" customFormat="1" x14ac:dyDescent="0.25">
      <c r="K4596" s="10"/>
      <c r="V4596" t="e">
        <f>VLOOKUP(A4596,'VXZ-IV'!A$1:C$4500,3,0)</f>
        <v>#N/A</v>
      </c>
      <c r="W4596" s="10"/>
      <c r="AD4596" s="10"/>
      <c r="AJ4596" s="10"/>
      <c r="AN4596" s="10"/>
    </row>
    <row r="4597" spans="11:40" customFormat="1" x14ac:dyDescent="0.25">
      <c r="K4597" s="10"/>
      <c r="V4597" t="e">
        <f>VLOOKUP(A4597,'VXZ-IV'!A$1:C$4500,3,0)</f>
        <v>#N/A</v>
      </c>
      <c r="W4597" s="10"/>
      <c r="AD4597" s="10"/>
      <c r="AJ4597" s="10"/>
      <c r="AN4597" s="10"/>
    </row>
    <row r="4598" spans="11:40" customFormat="1" x14ac:dyDescent="0.25">
      <c r="K4598" s="10"/>
      <c r="V4598" t="e">
        <f>VLOOKUP(A4598,'VXZ-IV'!A$1:C$4500,3,0)</f>
        <v>#N/A</v>
      </c>
      <c r="W4598" s="10"/>
      <c r="AD4598" s="10"/>
      <c r="AJ4598" s="10"/>
      <c r="AN4598" s="10"/>
    </row>
    <row r="4599" spans="11:40" customFormat="1" x14ac:dyDescent="0.25">
      <c r="K4599" s="10"/>
      <c r="V4599" t="e">
        <f>VLOOKUP(A4599,'VXZ-IV'!A$1:C$4500,3,0)</f>
        <v>#N/A</v>
      </c>
      <c r="W4599" s="10"/>
      <c r="AD4599" s="10"/>
      <c r="AJ4599" s="10"/>
      <c r="AN4599" s="10"/>
    </row>
    <row r="4600" spans="11:40" customFormat="1" x14ac:dyDescent="0.25">
      <c r="K4600" s="10"/>
      <c r="V4600" t="e">
        <f>VLOOKUP(A4600,'VXZ-IV'!A$1:C$4500,3,0)</f>
        <v>#N/A</v>
      </c>
      <c r="W4600" s="10"/>
      <c r="AD4600" s="10"/>
      <c r="AJ4600" s="10"/>
      <c r="AN4600" s="10"/>
    </row>
    <row r="4601" spans="11:40" customFormat="1" x14ac:dyDescent="0.25">
      <c r="K4601" s="10"/>
      <c r="V4601" t="e">
        <f>VLOOKUP(A4601,'VXZ-IV'!A$1:C$4500,3,0)</f>
        <v>#N/A</v>
      </c>
      <c r="W4601" s="10"/>
      <c r="AD4601" s="10"/>
      <c r="AJ4601" s="10"/>
      <c r="AN4601" s="10"/>
    </row>
    <row r="4602" spans="11:40" customFormat="1" x14ac:dyDescent="0.25">
      <c r="K4602" s="10"/>
      <c r="V4602" t="e">
        <f>VLOOKUP(A4602,'VXZ-IV'!A$1:C$4500,3,0)</f>
        <v>#N/A</v>
      </c>
      <c r="W4602" s="10"/>
      <c r="AD4602" s="10"/>
      <c r="AJ4602" s="10"/>
      <c r="AN4602" s="10"/>
    </row>
    <row r="4603" spans="11:40" customFormat="1" x14ac:dyDescent="0.25">
      <c r="K4603" s="10"/>
      <c r="V4603" t="e">
        <f>VLOOKUP(A4603,'VXZ-IV'!A$1:C$4500,3,0)</f>
        <v>#N/A</v>
      </c>
      <c r="W4603" s="10"/>
      <c r="AD4603" s="10"/>
      <c r="AJ4603" s="10"/>
      <c r="AN4603" s="10"/>
    </row>
    <row r="4604" spans="11:40" customFormat="1" x14ac:dyDescent="0.25">
      <c r="K4604" s="10"/>
      <c r="V4604" t="e">
        <f>VLOOKUP(A4604,'VXZ-IV'!A$1:C$4500,3,0)</f>
        <v>#N/A</v>
      </c>
      <c r="W4604" s="10"/>
      <c r="AD4604" s="10"/>
      <c r="AJ4604" s="10"/>
      <c r="AN4604" s="10"/>
    </row>
    <row r="4605" spans="11:40" customFormat="1" x14ac:dyDescent="0.25">
      <c r="K4605" s="10"/>
      <c r="V4605" t="e">
        <f>VLOOKUP(A4605,'VXZ-IV'!A$1:C$4500,3,0)</f>
        <v>#N/A</v>
      </c>
      <c r="W4605" s="10"/>
      <c r="AD4605" s="10"/>
      <c r="AJ4605" s="10"/>
      <c r="AN4605" s="10"/>
    </row>
    <row r="4606" spans="11:40" customFormat="1" x14ac:dyDescent="0.25">
      <c r="K4606" s="10"/>
      <c r="V4606" t="e">
        <f>VLOOKUP(A4606,'VXZ-IV'!A$1:C$4500,3,0)</f>
        <v>#N/A</v>
      </c>
      <c r="W4606" s="10"/>
      <c r="AD4606" s="10"/>
      <c r="AJ4606" s="10"/>
      <c r="AN4606" s="10"/>
    </row>
    <row r="4607" spans="11:40" customFormat="1" x14ac:dyDescent="0.25">
      <c r="K4607" s="10"/>
      <c r="V4607" t="e">
        <f>VLOOKUP(A4607,'VXZ-IV'!A$1:C$4500,3,0)</f>
        <v>#N/A</v>
      </c>
      <c r="W4607" s="10"/>
      <c r="AD4607" s="10"/>
      <c r="AJ4607" s="10"/>
      <c r="AN4607" s="10"/>
    </row>
    <row r="4608" spans="11:40" customFormat="1" x14ac:dyDescent="0.25">
      <c r="K4608" s="10"/>
      <c r="V4608" t="e">
        <f>VLOOKUP(A4608,'VXZ-IV'!A$1:C$4500,3,0)</f>
        <v>#N/A</v>
      </c>
      <c r="W4608" s="10"/>
      <c r="AD4608" s="10"/>
      <c r="AJ4608" s="10"/>
      <c r="AN4608" s="10"/>
    </row>
    <row r="4609" spans="11:40" customFormat="1" x14ac:dyDescent="0.25">
      <c r="K4609" s="10"/>
      <c r="V4609" t="e">
        <f>VLOOKUP(A4609,'VXZ-IV'!A$1:C$4500,3,0)</f>
        <v>#N/A</v>
      </c>
      <c r="W4609" s="10"/>
      <c r="AD4609" s="10"/>
      <c r="AJ4609" s="10"/>
      <c r="AN4609" s="10"/>
    </row>
    <row r="4610" spans="11:40" customFormat="1" x14ac:dyDescent="0.25">
      <c r="K4610" s="10"/>
      <c r="V4610" t="e">
        <f>VLOOKUP(A4610,'VXZ-IV'!A$1:C$4500,3,0)</f>
        <v>#N/A</v>
      </c>
      <c r="W4610" s="10"/>
      <c r="AD4610" s="10"/>
      <c r="AJ4610" s="10"/>
      <c r="AN4610" s="10"/>
    </row>
    <row r="4611" spans="11:40" customFormat="1" x14ac:dyDescent="0.25">
      <c r="K4611" s="10"/>
      <c r="V4611" t="e">
        <f>VLOOKUP(A4611,'VXZ-IV'!A$1:C$4500,3,0)</f>
        <v>#N/A</v>
      </c>
      <c r="W4611" s="10"/>
      <c r="AD4611" s="10"/>
      <c r="AJ4611" s="10"/>
      <c r="AN4611" s="10"/>
    </row>
    <row r="4612" spans="11:40" customFormat="1" x14ac:dyDescent="0.25">
      <c r="K4612" s="10"/>
      <c r="V4612" t="e">
        <f>VLOOKUP(A4612,'VXZ-IV'!A$1:C$4500,3,0)</f>
        <v>#N/A</v>
      </c>
      <c r="W4612" s="10"/>
      <c r="AD4612" s="10"/>
      <c r="AJ4612" s="10"/>
      <c r="AN4612" s="10"/>
    </row>
    <row r="4613" spans="11:40" customFormat="1" x14ac:dyDescent="0.25">
      <c r="K4613" s="10"/>
      <c r="V4613" t="e">
        <f>VLOOKUP(A4613,'VXZ-IV'!A$1:C$4500,3,0)</f>
        <v>#N/A</v>
      </c>
      <c r="W4613" s="10"/>
      <c r="AD4613" s="10"/>
      <c r="AJ4613" s="10"/>
      <c r="AN4613" s="10"/>
    </row>
    <row r="4614" spans="11:40" customFormat="1" x14ac:dyDescent="0.25">
      <c r="K4614" s="10"/>
      <c r="V4614" t="e">
        <f>VLOOKUP(A4614,'VXZ-IV'!A$1:C$4500,3,0)</f>
        <v>#N/A</v>
      </c>
      <c r="W4614" s="10"/>
      <c r="AD4614" s="10"/>
      <c r="AJ4614" s="10"/>
      <c r="AN4614" s="10"/>
    </row>
    <row r="4615" spans="11:40" customFormat="1" x14ac:dyDescent="0.25">
      <c r="K4615" s="10"/>
      <c r="V4615" t="e">
        <f>VLOOKUP(A4615,'VXZ-IV'!A$1:C$4500,3,0)</f>
        <v>#N/A</v>
      </c>
      <c r="W4615" s="10"/>
      <c r="AD4615" s="10"/>
      <c r="AJ4615" s="10"/>
      <c r="AN4615" s="10"/>
    </row>
    <row r="4616" spans="11:40" customFormat="1" x14ac:dyDescent="0.25">
      <c r="K4616" s="10"/>
      <c r="V4616" t="e">
        <f>VLOOKUP(A4616,'VXZ-IV'!A$1:C$4500,3,0)</f>
        <v>#N/A</v>
      </c>
      <c r="W4616" s="10"/>
      <c r="AD4616" s="10"/>
      <c r="AJ4616" s="10"/>
      <c r="AN4616" s="10"/>
    </row>
    <row r="4617" spans="11:40" customFormat="1" x14ac:dyDescent="0.25">
      <c r="K4617" s="10"/>
      <c r="V4617" t="e">
        <f>VLOOKUP(A4617,'VXZ-IV'!A$1:C$4500,3,0)</f>
        <v>#N/A</v>
      </c>
      <c r="W4617" s="10"/>
      <c r="AD4617" s="10"/>
      <c r="AJ4617" s="10"/>
      <c r="AN4617" s="10"/>
    </row>
    <row r="4618" spans="11:40" customFormat="1" x14ac:dyDescent="0.25">
      <c r="K4618" s="10"/>
      <c r="V4618" t="e">
        <f>VLOOKUP(A4618,'VXZ-IV'!A$1:C$4500,3,0)</f>
        <v>#N/A</v>
      </c>
      <c r="W4618" s="10"/>
      <c r="AD4618" s="10"/>
      <c r="AJ4618" s="10"/>
      <c r="AN4618" s="10"/>
    </row>
    <row r="4619" spans="11:40" customFormat="1" x14ac:dyDescent="0.25">
      <c r="K4619" s="10"/>
      <c r="V4619" t="e">
        <f>VLOOKUP(A4619,'VXZ-IV'!A$1:C$4500,3,0)</f>
        <v>#N/A</v>
      </c>
      <c r="W4619" s="10"/>
      <c r="AD4619" s="10"/>
      <c r="AJ4619" s="10"/>
      <c r="AN4619" s="10"/>
    </row>
    <row r="4620" spans="11:40" customFormat="1" x14ac:dyDescent="0.25">
      <c r="K4620" s="10"/>
      <c r="V4620" t="e">
        <f>VLOOKUP(A4620,'VXZ-IV'!A$1:C$4500,3,0)</f>
        <v>#N/A</v>
      </c>
      <c r="W4620" s="10"/>
      <c r="AD4620" s="10"/>
      <c r="AJ4620" s="10"/>
      <c r="AN4620" s="10"/>
    </row>
    <row r="4621" spans="11:40" customFormat="1" x14ac:dyDescent="0.25">
      <c r="K4621" s="10"/>
      <c r="V4621" t="e">
        <f>VLOOKUP(A4621,'VXZ-IV'!A$1:C$4500,3,0)</f>
        <v>#N/A</v>
      </c>
      <c r="W4621" s="10"/>
      <c r="AD4621" s="10"/>
      <c r="AJ4621" s="10"/>
      <c r="AN4621" s="10"/>
    </row>
    <row r="4622" spans="11:40" customFormat="1" x14ac:dyDescent="0.25">
      <c r="K4622" s="10"/>
      <c r="V4622" t="e">
        <f>VLOOKUP(A4622,'VXZ-IV'!A$1:C$4500,3,0)</f>
        <v>#N/A</v>
      </c>
      <c r="W4622" s="10"/>
      <c r="AD4622" s="10"/>
      <c r="AJ4622" s="10"/>
      <c r="AN4622" s="10"/>
    </row>
    <row r="4623" spans="11:40" customFormat="1" x14ac:dyDescent="0.25">
      <c r="K4623" s="10"/>
      <c r="V4623" t="e">
        <f>VLOOKUP(A4623,'VXZ-IV'!A$1:C$4500,3,0)</f>
        <v>#N/A</v>
      </c>
      <c r="W4623" s="10"/>
      <c r="AD4623" s="10"/>
      <c r="AJ4623" s="10"/>
      <c r="AN4623" s="10"/>
    </row>
    <row r="4624" spans="11:40" customFormat="1" x14ac:dyDescent="0.25">
      <c r="K4624" s="10"/>
      <c r="V4624" t="e">
        <f>VLOOKUP(A4624,'VXZ-IV'!A$1:C$4500,3,0)</f>
        <v>#N/A</v>
      </c>
      <c r="W4624" s="10"/>
      <c r="AD4624" s="10"/>
      <c r="AJ4624" s="10"/>
      <c r="AN4624" s="10"/>
    </row>
    <row r="4625" spans="11:40" customFormat="1" x14ac:dyDescent="0.25">
      <c r="K4625" s="10"/>
      <c r="V4625" t="e">
        <f>VLOOKUP(A4625,'VXZ-IV'!A$1:C$4500,3,0)</f>
        <v>#N/A</v>
      </c>
      <c r="W4625" s="10"/>
      <c r="AD4625" s="10"/>
      <c r="AJ4625" s="10"/>
      <c r="AN4625" s="10"/>
    </row>
    <row r="4626" spans="11:40" customFormat="1" x14ac:dyDescent="0.25">
      <c r="K4626" s="10"/>
      <c r="V4626" t="e">
        <f>VLOOKUP(A4626,'VXZ-IV'!A$1:C$4500,3,0)</f>
        <v>#N/A</v>
      </c>
      <c r="W4626" s="10"/>
      <c r="AD4626" s="10"/>
      <c r="AJ4626" s="10"/>
      <c r="AN4626" s="10"/>
    </row>
    <row r="4627" spans="11:40" customFormat="1" x14ac:dyDescent="0.25">
      <c r="K4627" s="10"/>
      <c r="V4627" t="e">
        <f>VLOOKUP(A4627,'VXZ-IV'!A$1:C$4500,3,0)</f>
        <v>#N/A</v>
      </c>
      <c r="W4627" s="10"/>
      <c r="AD4627" s="10"/>
      <c r="AJ4627" s="10"/>
      <c r="AN4627" s="10"/>
    </row>
    <row r="4628" spans="11:40" customFormat="1" x14ac:dyDescent="0.25">
      <c r="K4628" s="10"/>
      <c r="V4628" t="e">
        <f>VLOOKUP(A4628,'VXZ-IV'!A$1:C$4500,3,0)</f>
        <v>#N/A</v>
      </c>
      <c r="W4628" s="10"/>
      <c r="AD4628" s="10"/>
      <c r="AJ4628" s="10"/>
      <c r="AN4628" s="10"/>
    </row>
    <row r="4629" spans="11:40" customFormat="1" x14ac:dyDescent="0.25">
      <c r="K4629" s="10"/>
      <c r="V4629" t="e">
        <f>VLOOKUP(A4629,'VXZ-IV'!A$1:C$4500,3,0)</f>
        <v>#N/A</v>
      </c>
      <c r="W4629" s="10"/>
      <c r="AD4629" s="10"/>
      <c r="AJ4629" s="10"/>
      <c r="AN4629" s="10"/>
    </row>
    <row r="4630" spans="11:40" customFormat="1" x14ac:dyDescent="0.25">
      <c r="K4630" s="10"/>
      <c r="V4630" t="e">
        <f>VLOOKUP(A4630,'VXZ-IV'!A$1:C$4500,3,0)</f>
        <v>#N/A</v>
      </c>
      <c r="W4630" s="10"/>
      <c r="AD4630" s="10"/>
      <c r="AJ4630" s="10"/>
      <c r="AN4630" s="10"/>
    </row>
    <row r="4631" spans="11:40" customFormat="1" x14ac:dyDescent="0.25">
      <c r="K4631" s="10"/>
      <c r="V4631" t="e">
        <f>VLOOKUP(A4631,'VXZ-IV'!A$1:C$4500,3,0)</f>
        <v>#N/A</v>
      </c>
      <c r="W4631" s="10"/>
      <c r="AD4631" s="10"/>
      <c r="AJ4631" s="10"/>
      <c r="AN4631" s="10"/>
    </row>
    <row r="4632" spans="11:40" customFormat="1" x14ac:dyDescent="0.25">
      <c r="K4632" s="10"/>
      <c r="V4632" t="e">
        <f>VLOOKUP(A4632,'VXZ-IV'!A$1:C$4500,3,0)</f>
        <v>#N/A</v>
      </c>
      <c r="W4632" s="10"/>
      <c r="AD4632" s="10"/>
      <c r="AJ4632" s="10"/>
      <c r="AN4632" s="10"/>
    </row>
    <row r="4633" spans="11:40" customFormat="1" x14ac:dyDescent="0.25">
      <c r="K4633" s="10"/>
      <c r="V4633" t="e">
        <f>VLOOKUP(A4633,'VXZ-IV'!A$1:C$4500,3,0)</f>
        <v>#N/A</v>
      </c>
      <c r="W4633" s="10"/>
      <c r="AD4633" s="10"/>
      <c r="AJ4633" s="10"/>
      <c r="AN4633" s="10"/>
    </row>
    <row r="4634" spans="11:40" customFormat="1" x14ac:dyDescent="0.25">
      <c r="K4634" s="10"/>
      <c r="V4634" t="e">
        <f>VLOOKUP(A4634,'VXZ-IV'!A$1:C$4500,3,0)</f>
        <v>#N/A</v>
      </c>
      <c r="W4634" s="10"/>
      <c r="AD4634" s="10"/>
      <c r="AJ4634" s="10"/>
      <c r="AN4634" s="10"/>
    </row>
    <row r="4635" spans="11:40" customFormat="1" x14ac:dyDescent="0.25">
      <c r="K4635" s="10"/>
      <c r="V4635" t="e">
        <f>VLOOKUP(A4635,'VXZ-IV'!A$1:C$4500,3,0)</f>
        <v>#N/A</v>
      </c>
      <c r="W4635" s="10"/>
      <c r="AD4635" s="10"/>
      <c r="AJ4635" s="10"/>
      <c r="AN4635" s="10"/>
    </row>
    <row r="4636" spans="11:40" customFormat="1" x14ac:dyDescent="0.25">
      <c r="K4636" s="10"/>
      <c r="V4636" t="e">
        <f>VLOOKUP(A4636,'VXZ-IV'!A$1:C$4500,3,0)</f>
        <v>#N/A</v>
      </c>
      <c r="W4636" s="10"/>
      <c r="AD4636" s="10"/>
      <c r="AJ4636" s="10"/>
      <c r="AN4636" s="10"/>
    </row>
    <row r="4637" spans="11:40" customFormat="1" x14ac:dyDescent="0.25">
      <c r="K4637" s="10"/>
      <c r="V4637" t="e">
        <f>VLOOKUP(A4637,'VXZ-IV'!A$1:C$4500,3,0)</f>
        <v>#N/A</v>
      </c>
      <c r="W4637" s="10"/>
      <c r="AD4637" s="10"/>
      <c r="AJ4637" s="10"/>
      <c r="AN4637" s="10"/>
    </row>
    <row r="4638" spans="11:40" customFormat="1" x14ac:dyDescent="0.25">
      <c r="K4638" s="10"/>
      <c r="V4638" t="e">
        <f>VLOOKUP(A4638,'VXZ-IV'!A$1:C$4500,3,0)</f>
        <v>#N/A</v>
      </c>
      <c r="W4638" s="10"/>
      <c r="AD4638" s="10"/>
      <c r="AJ4638" s="10"/>
      <c r="AN4638" s="10"/>
    </row>
    <row r="4639" spans="11:40" customFormat="1" x14ac:dyDescent="0.25">
      <c r="K4639" s="10"/>
      <c r="V4639" t="e">
        <f>VLOOKUP(A4639,'VXZ-IV'!A$1:C$4500,3,0)</f>
        <v>#N/A</v>
      </c>
      <c r="W4639" s="10"/>
      <c r="AD4639" s="10"/>
      <c r="AJ4639" s="10"/>
      <c r="AN4639" s="10"/>
    </row>
    <row r="4640" spans="11:40" customFormat="1" x14ac:dyDescent="0.25">
      <c r="K4640" s="10"/>
      <c r="V4640" t="e">
        <f>VLOOKUP(A4640,'VXZ-IV'!A$1:C$4500,3,0)</f>
        <v>#N/A</v>
      </c>
      <c r="W4640" s="10"/>
      <c r="AD4640" s="10"/>
      <c r="AJ4640" s="10"/>
      <c r="AN4640" s="10"/>
    </row>
    <row r="4641" spans="11:40" customFormat="1" x14ac:dyDescent="0.25">
      <c r="K4641" s="10"/>
      <c r="V4641" t="e">
        <f>VLOOKUP(A4641,'VXZ-IV'!A$1:C$4500,3,0)</f>
        <v>#N/A</v>
      </c>
      <c r="W4641" s="10"/>
      <c r="AD4641" s="10"/>
      <c r="AJ4641" s="10"/>
      <c r="AN4641" s="10"/>
    </row>
    <row r="4642" spans="11:40" customFormat="1" x14ac:dyDescent="0.25">
      <c r="K4642" s="10"/>
      <c r="V4642" t="e">
        <f>VLOOKUP(A4642,'VXZ-IV'!A$1:C$4500,3,0)</f>
        <v>#N/A</v>
      </c>
      <c r="W4642" s="10"/>
      <c r="AD4642" s="10"/>
      <c r="AJ4642" s="10"/>
      <c r="AN4642" s="10"/>
    </row>
    <row r="4643" spans="11:40" customFormat="1" x14ac:dyDescent="0.25">
      <c r="K4643" s="10"/>
      <c r="V4643" t="e">
        <f>VLOOKUP(A4643,'VXZ-IV'!A$1:C$4500,3,0)</f>
        <v>#N/A</v>
      </c>
      <c r="W4643" s="10"/>
      <c r="AD4643" s="10"/>
      <c r="AJ4643" s="10"/>
      <c r="AN4643" s="10"/>
    </row>
    <row r="4644" spans="11:40" customFormat="1" x14ac:dyDescent="0.25">
      <c r="K4644" s="10"/>
      <c r="V4644" t="e">
        <f>VLOOKUP(A4644,'VXZ-IV'!A$1:C$4500,3,0)</f>
        <v>#N/A</v>
      </c>
      <c r="W4644" s="10"/>
      <c r="AD4644" s="10"/>
      <c r="AJ4644" s="10"/>
      <c r="AN4644" s="10"/>
    </row>
    <row r="4645" spans="11:40" customFormat="1" x14ac:dyDescent="0.25">
      <c r="K4645" s="10"/>
      <c r="V4645" t="e">
        <f>VLOOKUP(A4645,'VXZ-IV'!A$1:C$4500,3,0)</f>
        <v>#N/A</v>
      </c>
      <c r="W4645" s="10"/>
      <c r="AD4645" s="10"/>
      <c r="AJ4645" s="10"/>
      <c r="AN4645" s="10"/>
    </row>
    <row r="4646" spans="11:40" customFormat="1" x14ac:dyDescent="0.25">
      <c r="K4646" s="10"/>
      <c r="V4646" t="e">
        <f>VLOOKUP(A4646,'VXZ-IV'!A$1:C$4500,3,0)</f>
        <v>#N/A</v>
      </c>
      <c r="W4646" s="10"/>
      <c r="AD4646" s="10"/>
      <c r="AJ4646" s="10"/>
      <c r="AN4646" s="10"/>
    </row>
    <row r="4647" spans="11:40" customFormat="1" x14ac:dyDescent="0.25">
      <c r="K4647" s="10"/>
      <c r="V4647" t="e">
        <f>VLOOKUP(A4647,'VXZ-IV'!A$1:C$4500,3,0)</f>
        <v>#N/A</v>
      </c>
      <c r="W4647" s="10"/>
      <c r="AD4647" s="10"/>
      <c r="AJ4647" s="10"/>
      <c r="AN4647" s="10"/>
    </row>
    <row r="4648" spans="11:40" customFormat="1" x14ac:dyDescent="0.25">
      <c r="K4648" s="10"/>
      <c r="V4648" t="e">
        <f>VLOOKUP(A4648,'VXZ-IV'!A$1:C$4500,3,0)</f>
        <v>#N/A</v>
      </c>
      <c r="W4648" s="10"/>
      <c r="AD4648" s="10"/>
      <c r="AJ4648" s="10"/>
      <c r="AN4648" s="10"/>
    </row>
    <row r="4649" spans="11:40" customFormat="1" x14ac:dyDescent="0.25">
      <c r="K4649" s="10"/>
      <c r="V4649" t="e">
        <f>VLOOKUP(A4649,'VXZ-IV'!A$1:C$4500,3,0)</f>
        <v>#N/A</v>
      </c>
      <c r="W4649" s="10"/>
      <c r="AD4649" s="10"/>
      <c r="AJ4649" s="10"/>
      <c r="AN4649" s="10"/>
    </row>
    <row r="4650" spans="11:40" customFormat="1" x14ac:dyDescent="0.25">
      <c r="K4650" s="10"/>
      <c r="V4650" t="e">
        <f>VLOOKUP(A4650,'VXZ-IV'!A$1:C$4500,3,0)</f>
        <v>#N/A</v>
      </c>
      <c r="W4650" s="10"/>
      <c r="AD4650" s="10"/>
      <c r="AJ4650" s="10"/>
      <c r="AN4650" s="10"/>
    </row>
    <row r="4651" spans="11:40" customFormat="1" x14ac:dyDescent="0.25">
      <c r="K4651" s="10"/>
      <c r="V4651" t="e">
        <f>VLOOKUP(A4651,'VXZ-IV'!A$1:C$4500,3,0)</f>
        <v>#N/A</v>
      </c>
      <c r="W4651" s="10"/>
      <c r="AD4651" s="10"/>
      <c r="AJ4651" s="10"/>
      <c r="AN4651" s="10"/>
    </row>
    <row r="4652" spans="11:40" customFormat="1" x14ac:dyDescent="0.25">
      <c r="K4652" s="10"/>
      <c r="V4652" t="e">
        <f>VLOOKUP(A4652,'VXZ-IV'!A$1:C$4500,3,0)</f>
        <v>#N/A</v>
      </c>
      <c r="W4652" s="10"/>
      <c r="AD4652" s="10"/>
      <c r="AJ4652" s="10"/>
      <c r="AN4652" s="10"/>
    </row>
    <row r="4653" spans="11:40" customFormat="1" x14ac:dyDescent="0.25">
      <c r="K4653" s="10"/>
      <c r="V4653" t="e">
        <f>VLOOKUP(A4653,'VXZ-IV'!A$1:C$4500,3,0)</f>
        <v>#N/A</v>
      </c>
      <c r="W4653" s="10"/>
      <c r="AD4653" s="10"/>
      <c r="AJ4653" s="10"/>
      <c r="AN4653" s="10"/>
    </row>
    <row r="4654" spans="11:40" customFormat="1" x14ac:dyDescent="0.25">
      <c r="K4654" s="10"/>
      <c r="V4654" t="e">
        <f>VLOOKUP(A4654,'VXZ-IV'!A$1:C$4500,3,0)</f>
        <v>#N/A</v>
      </c>
      <c r="W4654" s="10"/>
      <c r="AD4654" s="10"/>
      <c r="AJ4654" s="10"/>
      <c r="AN4654" s="10"/>
    </row>
    <row r="4655" spans="11:40" customFormat="1" x14ac:dyDescent="0.25">
      <c r="K4655" s="10"/>
      <c r="V4655" t="e">
        <f>VLOOKUP(A4655,'VXZ-IV'!A$1:C$4500,3,0)</f>
        <v>#N/A</v>
      </c>
      <c r="W4655" s="10"/>
      <c r="AD4655" s="10"/>
      <c r="AJ4655" s="10"/>
      <c r="AN4655" s="10"/>
    </row>
    <row r="4656" spans="11:40" customFormat="1" x14ac:dyDescent="0.25">
      <c r="K4656" s="10"/>
      <c r="V4656" t="e">
        <f>VLOOKUP(A4656,'VXZ-IV'!A$1:C$4500,3,0)</f>
        <v>#N/A</v>
      </c>
      <c r="W4656" s="10"/>
      <c r="AD4656" s="10"/>
      <c r="AJ4656" s="10"/>
      <c r="AN4656" s="10"/>
    </row>
    <row r="4657" spans="11:40" customFormat="1" x14ac:dyDescent="0.25">
      <c r="K4657" s="10"/>
      <c r="V4657" t="e">
        <f>VLOOKUP(A4657,'VXZ-IV'!A$1:C$4500,3,0)</f>
        <v>#N/A</v>
      </c>
      <c r="W4657" s="10"/>
      <c r="AD4657" s="10"/>
      <c r="AJ4657" s="10"/>
      <c r="AN4657" s="10"/>
    </row>
    <row r="4658" spans="11:40" customFormat="1" x14ac:dyDescent="0.25">
      <c r="K4658" s="10"/>
      <c r="V4658" t="e">
        <f>VLOOKUP(A4658,'VXZ-IV'!A$1:C$4500,3,0)</f>
        <v>#N/A</v>
      </c>
      <c r="W4658" s="10"/>
      <c r="AD4658" s="10"/>
      <c r="AJ4658" s="10"/>
      <c r="AN4658" s="10"/>
    </row>
    <row r="4659" spans="11:40" customFormat="1" x14ac:dyDescent="0.25">
      <c r="K4659" s="10"/>
      <c r="V4659" t="e">
        <f>VLOOKUP(A4659,'VXZ-IV'!A$1:C$4500,3,0)</f>
        <v>#N/A</v>
      </c>
      <c r="W4659" s="10"/>
      <c r="AD4659" s="10"/>
      <c r="AJ4659" s="10"/>
      <c r="AN4659" s="10"/>
    </row>
    <row r="4660" spans="11:40" customFormat="1" x14ac:dyDescent="0.25">
      <c r="K4660" s="10"/>
      <c r="V4660" t="e">
        <f>VLOOKUP(A4660,'VXZ-IV'!A$1:C$4500,3,0)</f>
        <v>#N/A</v>
      </c>
      <c r="W4660" s="10"/>
      <c r="AD4660" s="10"/>
      <c r="AJ4660" s="10"/>
      <c r="AN4660" s="10"/>
    </row>
    <row r="4661" spans="11:40" customFormat="1" x14ac:dyDescent="0.25">
      <c r="K4661" s="10"/>
      <c r="V4661" t="e">
        <f>VLOOKUP(A4661,'VXZ-IV'!A$1:C$4500,3,0)</f>
        <v>#N/A</v>
      </c>
      <c r="W4661" s="10"/>
      <c r="AD4661" s="10"/>
      <c r="AJ4661" s="10"/>
      <c r="AN4661" s="10"/>
    </row>
    <row r="4662" spans="11:40" customFormat="1" x14ac:dyDescent="0.25">
      <c r="K4662" s="10"/>
      <c r="V4662" t="e">
        <f>VLOOKUP(A4662,'VXZ-IV'!A$1:C$4500,3,0)</f>
        <v>#N/A</v>
      </c>
      <c r="W4662" s="10"/>
      <c r="AD4662" s="10"/>
      <c r="AJ4662" s="10"/>
      <c r="AN4662" s="10"/>
    </row>
    <row r="4663" spans="11:40" customFormat="1" x14ac:dyDescent="0.25">
      <c r="K4663" s="10"/>
      <c r="V4663" t="e">
        <f>VLOOKUP(A4663,'VXZ-IV'!A$1:C$4500,3,0)</f>
        <v>#N/A</v>
      </c>
      <c r="W4663" s="10"/>
      <c r="AD4663" s="10"/>
      <c r="AJ4663" s="10"/>
      <c r="AN4663" s="10"/>
    </row>
    <row r="4664" spans="11:40" customFormat="1" x14ac:dyDescent="0.25">
      <c r="K4664" s="10"/>
      <c r="V4664" t="e">
        <f>VLOOKUP(A4664,'VXZ-IV'!A$1:C$4500,3,0)</f>
        <v>#N/A</v>
      </c>
      <c r="W4664" s="10"/>
      <c r="AD4664" s="10"/>
      <c r="AJ4664" s="10"/>
      <c r="AN4664" s="10"/>
    </row>
    <row r="4665" spans="11:40" customFormat="1" x14ac:dyDescent="0.25">
      <c r="K4665" s="10"/>
      <c r="V4665" t="e">
        <f>VLOOKUP(A4665,'VXZ-IV'!A$1:C$4500,3,0)</f>
        <v>#N/A</v>
      </c>
      <c r="W4665" s="10"/>
      <c r="AD4665" s="10"/>
      <c r="AJ4665" s="10"/>
      <c r="AN4665" s="10"/>
    </row>
    <row r="4666" spans="11:40" customFormat="1" x14ac:dyDescent="0.25">
      <c r="K4666" s="10"/>
      <c r="V4666" t="e">
        <f>VLOOKUP(A4666,'VXZ-IV'!A$1:C$4500,3,0)</f>
        <v>#N/A</v>
      </c>
      <c r="W4666" s="10"/>
      <c r="AD4666" s="10"/>
      <c r="AJ4666" s="10"/>
      <c r="AN4666" s="10"/>
    </row>
    <row r="4667" spans="11:40" customFormat="1" x14ac:dyDescent="0.25">
      <c r="K4667" s="10"/>
      <c r="V4667" t="e">
        <f>VLOOKUP(A4667,'VXZ-IV'!A$1:C$4500,3,0)</f>
        <v>#N/A</v>
      </c>
      <c r="W4667" s="10"/>
      <c r="AD4667" s="10"/>
      <c r="AJ4667" s="10"/>
      <c r="AN4667" s="10"/>
    </row>
    <row r="4668" spans="11:40" customFormat="1" x14ac:dyDescent="0.25">
      <c r="K4668" s="10"/>
      <c r="V4668" t="e">
        <f>VLOOKUP(A4668,'VXZ-IV'!A$1:C$4500,3,0)</f>
        <v>#N/A</v>
      </c>
      <c r="W4668" s="10"/>
      <c r="AD4668" s="10"/>
      <c r="AJ4668" s="10"/>
      <c r="AN4668" s="10"/>
    </row>
    <row r="4669" spans="11:40" customFormat="1" x14ac:dyDescent="0.25">
      <c r="K4669" s="10"/>
      <c r="V4669" t="e">
        <f>VLOOKUP(A4669,'VXZ-IV'!A$1:C$4500,3,0)</f>
        <v>#N/A</v>
      </c>
      <c r="W4669" s="10"/>
      <c r="AD4669" s="10"/>
      <c r="AJ4669" s="10"/>
      <c r="AN4669" s="10"/>
    </row>
    <row r="4670" spans="11:40" customFormat="1" x14ac:dyDescent="0.25">
      <c r="K4670" s="10"/>
      <c r="V4670" t="e">
        <f>VLOOKUP(A4670,'VXZ-IV'!A$1:C$4500,3,0)</f>
        <v>#N/A</v>
      </c>
      <c r="W4670" s="10"/>
      <c r="AD4670" s="10"/>
      <c r="AJ4670" s="10"/>
      <c r="AN4670" s="10"/>
    </row>
    <row r="4671" spans="11:40" customFormat="1" x14ac:dyDescent="0.25">
      <c r="K4671" s="10"/>
      <c r="V4671" t="e">
        <f>VLOOKUP(A4671,'VXZ-IV'!A$1:C$4500,3,0)</f>
        <v>#N/A</v>
      </c>
      <c r="W4671" s="10"/>
      <c r="AD4671" s="10"/>
      <c r="AJ4671" s="10"/>
      <c r="AN4671" s="10"/>
    </row>
    <row r="4672" spans="11:40" customFormat="1" x14ac:dyDescent="0.25">
      <c r="K4672" s="10"/>
      <c r="V4672" t="e">
        <f>VLOOKUP(A4672,'VXZ-IV'!A$1:C$4500,3,0)</f>
        <v>#N/A</v>
      </c>
      <c r="W4672" s="10"/>
      <c r="AD4672" s="10"/>
      <c r="AJ4672" s="10"/>
      <c r="AN4672" s="10"/>
    </row>
    <row r="4673" spans="11:40" customFormat="1" x14ac:dyDescent="0.25">
      <c r="K4673" s="10"/>
      <c r="V4673" t="e">
        <f>VLOOKUP(A4673,'VXZ-IV'!A$1:C$4500,3,0)</f>
        <v>#N/A</v>
      </c>
      <c r="W4673" s="10"/>
      <c r="AD4673" s="10"/>
      <c r="AJ4673" s="10"/>
      <c r="AN4673" s="10"/>
    </row>
    <row r="4674" spans="11:40" customFormat="1" x14ac:dyDescent="0.25">
      <c r="K4674" s="10"/>
      <c r="V4674" t="e">
        <f>VLOOKUP(A4674,'VXZ-IV'!A$1:C$4500,3,0)</f>
        <v>#N/A</v>
      </c>
      <c r="W4674" s="10"/>
      <c r="AD4674" s="10"/>
      <c r="AJ4674" s="10"/>
      <c r="AN4674" s="10"/>
    </row>
    <row r="4675" spans="11:40" customFormat="1" x14ac:dyDescent="0.25">
      <c r="K4675" s="10"/>
      <c r="V4675" t="e">
        <f>VLOOKUP(A4675,'VXZ-IV'!A$1:C$4500,3,0)</f>
        <v>#N/A</v>
      </c>
      <c r="W4675" s="10"/>
      <c r="AD4675" s="10"/>
      <c r="AJ4675" s="10"/>
      <c r="AN4675" s="10"/>
    </row>
    <row r="4676" spans="11:40" customFormat="1" x14ac:dyDescent="0.25">
      <c r="K4676" s="10"/>
      <c r="V4676" t="e">
        <f>VLOOKUP(A4676,'VXZ-IV'!A$1:C$4500,3,0)</f>
        <v>#N/A</v>
      </c>
      <c r="W4676" s="10"/>
      <c r="AD4676" s="10"/>
      <c r="AJ4676" s="10"/>
      <c r="AN4676" s="10"/>
    </row>
    <row r="4677" spans="11:40" customFormat="1" x14ac:dyDescent="0.25">
      <c r="K4677" s="10"/>
      <c r="V4677" t="e">
        <f>VLOOKUP(A4677,'VXZ-IV'!A$1:C$4500,3,0)</f>
        <v>#N/A</v>
      </c>
      <c r="W4677" s="10"/>
      <c r="AD4677" s="10"/>
      <c r="AJ4677" s="10"/>
      <c r="AN4677" s="10"/>
    </row>
    <row r="4678" spans="11:40" customFormat="1" x14ac:dyDescent="0.25">
      <c r="K4678" s="10"/>
      <c r="V4678" t="e">
        <f>VLOOKUP(A4678,'VXZ-IV'!A$1:C$4500,3,0)</f>
        <v>#N/A</v>
      </c>
      <c r="W4678" s="10"/>
      <c r="AD4678" s="10"/>
      <c r="AJ4678" s="10"/>
      <c r="AN4678" s="10"/>
    </row>
    <row r="4679" spans="11:40" customFormat="1" x14ac:dyDescent="0.25">
      <c r="K4679" s="10"/>
      <c r="V4679" t="e">
        <f>VLOOKUP(A4679,'VXZ-IV'!A$1:C$4500,3,0)</f>
        <v>#N/A</v>
      </c>
      <c r="W4679" s="10"/>
      <c r="AD4679" s="10"/>
      <c r="AJ4679" s="10"/>
      <c r="AN4679" s="10"/>
    </row>
    <row r="4680" spans="11:40" customFormat="1" x14ac:dyDescent="0.25">
      <c r="K4680" s="10"/>
      <c r="V4680" t="e">
        <f>VLOOKUP(A4680,'VXZ-IV'!A$1:C$4500,3,0)</f>
        <v>#N/A</v>
      </c>
      <c r="W4680" s="10"/>
      <c r="AD4680" s="10"/>
      <c r="AJ4680" s="10"/>
      <c r="AN4680" s="10"/>
    </row>
    <row r="4681" spans="11:40" customFormat="1" x14ac:dyDescent="0.25">
      <c r="K4681" s="10"/>
      <c r="V4681" t="e">
        <f>VLOOKUP(A4681,'VXZ-IV'!A$1:C$4500,3,0)</f>
        <v>#N/A</v>
      </c>
      <c r="W4681" s="10"/>
      <c r="AD4681" s="10"/>
      <c r="AJ4681" s="10"/>
      <c r="AN4681" s="10"/>
    </row>
    <row r="4682" spans="11:40" customFormat="1" x14ac:dyDescent="0.25">
      <c r="K4682" s="10"/>
      <c r="V4682" t="e">
        <f>VLOOKUP(A4682,'VXZ-IV'!A$1:C$4500,3,0)</f>
        <v>#N/A</v>
      </c>
      <c r="W4682" s="10"/>
      <c r="AD4682" s="10"/>
      <c r="AJ4682" s="10"/>
      <c r="AN4682" s="10"/>
    </row>
    <row r="4683" spans="11:40" customFormat="1" x14ac:dyDescent="0.25">
      <c r="K4683" s="10"/>
      <c r="V4683" t="e">
        <f>VLOOKUP(A4683,'VXZ-IV'!A$1:C$4500,3,0)</f>
        <v>#N/A</v>
      </c>
      <c r="W4683" s="10"/>
      <c r="AD4683" s="10"/>
      <c r="AJ4683" s="10"/>
      <c r="AN4683" s="10"/>
    </row>
    <row r="4684" spans="11:40" customFormat="1" x14ac:dyDescent="0.25">
      <c r="K4684" s="10"/>
      <c r="V4684" t="e">
        <f>VLOOKUP(A4684,'VXZ-IV'!A$1:C$4500,3,0)</f>
        <v>#N/A</v>
      </c>
      <c r="W4684" s="10"/>
      <c r="AD4684" s="10"/>
      <c r="AJ4684" s="10"/>
      <c r="AN4684" s="10"/>
    </row>
    <row r="4685" spans="11:40" customFormat="1" x14ac:dyDescent="0.25">
      <c r="K4685" s="10"/>
      <c r="V4685" t="e">
        <f>VLOOKUP(A4685,'VXZ-IV'!A$1:C$4500,3,0)</f>
        <v>#N/A</v>
      </c>
      <c r="W4685" s="10"/>
      <c r="AD4685" s="10"/>
      <c r="AJ4685" s="10"/>
      <c r="AN4685" s="10"/>
    </row>
    <row r="4686" spans="11:40" customFormat="1" x14ac:dyDescent="0.25">
      <c r="K4686" s="10"/>
      <c r="V4686" t="e">
        <f>VLOOKUP(A4686,'VXZ-IV'!A$1:C$4500,3,0)</f>
        <v>#N/A</v>
      </c>
      <c r="W4686" s="10"/>
      <c r="AD4686" s="10"/>
      <c r="AJ4686" s="10"/>
      <c r="AN4686" s="10"/>
    </row>
    <row r="4687" spans="11:40" customFormat="1" x14ac:dyDescent="0.25">
      <c r="K4687" s="10"/>
      <c r="V4687" t="e">
        <f>VLOOKUP(A4687,'VXZ-IV'!A$1:C$4500,3,0)</f>
        <v>#N/A</v>
      </c>
      <c r="W4687" s="10"/>
      <c r="AD4687" s="10"/>
      <c r="AJ4687" s="10"/>
      <c r="AN4687" s="10"/>
    </row>
    <row r="4688" spans="11:40" customFormat="1" x14ac:dyDescent="0.25">
      <c r="K4688" s="10"/>
      <c r="V4688" t="e">
        <f>VLOOKUP(A4688,'VXZ-IV'!A$1:C$4500,3,0)</f>
        <v>#N/A</v>
      </c>
      <c r="W4688" s="10"/>
      <c r="AD4688" s="10"/>
      <c r="AJ4688" s="10"/>
      <c r="AN4688" s="10"/>
    </row>
    <row r="4689" spans="11:40" customFormat="1" x14ac:dyDescent="0.25">
      <c r="K4689" s="10"/>
      <c r="V4689" t="e">
        <f>VLOOKUP(A4689,'VXZ-IV'!A$1:C$4500,3,0)</f>
        <v>#N/A</v>
      </c>
      <c r="W4689" s="10"/>
      <c r="AD4689" s="10"/>
      <c r="AJ4689" s="10"/>
      <c r="AN4689" s="10"/>
    </row>
    <row r="4690" spans="11:40" customFormat="1" x14ac:dyDescent="0.25">
      <c r="K4690" s="10"/>
      <c r="V4690" t="e">
        <f>VLOOKUP(A4690,'VXZ-IV'!A$1:C$4500,3,0)</f>
        <v>#N/A</v>
      </c>
      <c r="W4690" s="10"/>
      <c r="AD4690" s="10"/>
      <c r="AJ4690" s="10"/>
      <c r="AN4690" s="10"/>
    </row>
    <row r="4691" spans="11:40" customFormat="1" x14ac:dyDescent="0.25">
      <c r="K4691" s="10"/>
      <c r="V4691" t="e">
        <f>VLOOKUP(A4691,'VXZ-IV'!A$1:C$4500,3,0)</f>
        <v>#N/A</v>
      </c>
      <c r="W4691" s="10"/>
      <c r="AD4691" s="10"/>
      <c r="AJ4691" s="10"/>
      <c r="AN4691" s="10"/>
    </row>
    <row r="4692" spans="11:40" customFormat="1" x14ac:dyDescent="0.25">
      <c r="K4692" s="10"/>
      <c r="V4692" t="e">
        <f>VLOOKUP(A4692,'VXZ-IV'!A$1:C$4500,3,0)</f>
        <v>#N/A</v>
      </c>
      <c r="W4692" s="10"/>
      <c r="AD4692" s="10"/>
      <c r="AJ4692" s="10"/>
      <c r="AN4692" s="10"/>
    </row>
    <row r="4693" spans="11:40" customFormat="1" x14ac:dyDescent="0.25">
      <c r="K4693" s="10"/>
      <c r="V4693" t="e">
        <f>VLOOKUP(A4693,'VXZ-IV'!A$1:C$4500,3,0)</f>
        <v>#N/A</v>
      </c>
      <c r="W4693" s="10"/>
      <c r="AD4693" s="10"/>
      <c r="AJ4693" s="10"/>
      <c r="AN4693" s="10"/>
    </row>
    <row r="4694" spans="11:40" customFormat="1" x14ac:dyDescent="0.25">
      <c r="K4694" s="10"/>
      <c r="V4694" t="e">
        <f>VLOOKUP(A4694,'VXZ-IV'!A$1:C$4500,3,0)</f>
        <v>#N/A</v>
      </c>
      <c r="W4694" s="10"/>
      <c r="AD4694" s="10"/>
      <c r="AJ4694" s="10"/>
      <c r="AN4694" s="10"/>
    </row>
    <row r="4695" spans="11:40" customFormat="1" x14ac:dyDescent="0.25">
      <c r="K4695" s="10"/>
      <c r="V4695" t="e">
        <f>VLOOKUP(A4695,'VXZ-IV'!A$1:C$4500,3,0)</f>
        <v>#N/A</v>
      </c>
      <c r="W4695" s="10"/>
      <c r="AD4695" s="10"/>
      <c r="AJ4695" s="10"/>
      <c r="AN4695" s="10"/>
    </row>
    <row r="4696" spans="11:40" customFormat="1" x14ac:dyDescent="0.25">
      <c r="K4696" s="10"/>
      <c r="V4696" t="e">
        <f>VLOOKUP(A4696,'VXZ-IV'!A$1:C$4500,3,0)</f>
        <v>#N/A</v>
      </c>
      <c r="W4696" s="10"/>
      <c r="AD4696" s="10"/>
      <c r="AJ4696" s="10"/>
      <c r="AN4696" s="10"/>
    </row>
    <row r="4697" spans="11:40" customFormat="1" x14ac:dyDescent="0.25">
      <c r="K4697" s="10"/>
      <c r="V4697" t="e">
        <f>VLOOKUP(A4697,'VXZ-IV'!A$1:C$4500,3,0)</f>
        <v>#N/A</v>
      </c>
      <c r="W4697" s="10"/>
      <c r="AD4697" s="10"/>
      <c r="AJ4697" s="10"/>
      <c r="AN4697" s="10"/>
    </row>
    <row r="4698" spans="11:40" customFormat="1" x14ac:dyDescent="0.25">
      <c r="K4698" s="10"/>
      <c r="V4698" t="e">
        <f>VLOOKUP(A4698,'VXZ-IV'!A$1:C$4500,3,0)</f>
        <v>#N/A</v>
      </c>
      <c r="W4698" s="10"/>
      <c r="AD4698" s="10"/>
      <c r="AJ4698" s="10"/>
      <c r="AN4698" s="10"/>
    </row>
    <row r="4699" spans="11:40" customFormat="1" x14ac:dyDescent="0.25">
      <c r="K4699" s="10"/>
      <c r="V4699" t="e">
        <f>VLOOKUP(A4699,'VXZ-IV'!A$1:C$4500,3,0)</f>
        <v>#N/A</v>
      </c>
      <c r="W4699" s="10"/>
      <c r="AD4699" s="10"/>
      <c r="AJ4699" s="10"/>
      <c r="AN4699" s="10"/>
    </row>
    <row r="4700" spans="11:40" customFormat="1" x14ac:dyDescent="0.25">
      <c r="K4700" s="10"/>
      <c r="V4700" t="e">
        <f>VLOOKUP(A4700,'VXZ-IV'!A$1:C$4500,3,0)</f>
        <v>#N/A</v>
      </c>
      <c r="W4700" s="10"/>
      <c r="AD4700" s="10"/>
      <c r="AJ4700" s="10"/>
      <c r="AN4700" s="10"/>
    </row>
    <row r="4701" spans="11:40" customFormat="1" x14ac:dyDescent="0.25">
      <c r="K4701" s="10"/>
      <c r="V4701" t="e">
        <f>VLOOKUP(A4701,'VXZ-IV'!A$1:C$4500,3,0)</f>
        <v>#N/A</v>
      </c>
      <c r="W4701" s="10"/>
      <c r="AD4701" s="10"/>
      <c r="AJ4701" s="10"/>
      <c r="AN4701" s="10"/>
    </row>
    <row r="4702" spans="11:40" customFormat="1" x14ac:dyDescent="0.25">
      <c r="K4702" s="10"/>
      <c r="V4702" t="e">
        <f>VLOOKUP(A4702,'VXZ-IV'!A$1:C$4500,3,0)</f>
        <v>#N/A</v>
      </c>
      <c r="W4702" s="10"/>
      <c r="AD4702" s="10"/>
      <c r="AJ4702" s="10"/>
      <c r="AN4702" s="10"/>
    </row>
    <row r="4703" spans="11:40" customFormat="1" x14ac:dyDescent="0.25">
      <c r="K4703" s="10"/>
      <c r="V4703" t="e">
        <f>VLOOKUP(A4703,'VXZ-IV'!A$1:C$4500,3,0)</f>
        <v>#N/A</v>
      </c>
      <c r="W4703" s="10"/>
      <c r="AD4703" s="10"/>
      <c r="AJ4703" s="10"/>
      <c r="AN4703" s="10"/>
    </row>
    <row r="4704" spans="11:40" customFormat="1" x14ac:dyDescent="0.25">
      <c r="K4704" s="10"/>
      <c r="V4704" t="e">
        <f>VLOOKUP(A4704,'VXZ-IV'!A$1:C$4500,3,0)</f>
        <v>#N/A</v>
      </c>
      <c r="W4704" s="10"/>
      <c r="AD4704" s="10"/>
      <c r="AJ4704" s="10"/>
      <c r="AN4704" s="10"/>
    </row>
    <row r="4705" spans="11:40" customFormat="1" x14ac:dyDescent="0.25">
      <c r="K4705" s="10"/>
      <c r="V4705" t="e">
        <f>VLOOKUP(A4705,'VXZ-IV'!A$1:C$4500,3,0)</f>
        <v>#N/A</v>
      </c>
      <c r="W4705" s="10"/>
      <c r="AD4705" s="10"/>
      <c r="AJ4705" s="10"/>
      <c r="AN4705" s="10"/>
    </row>
    <row r="4706" spans="11:40" customFormat="1" x14ac:dyDescent="0.25">
      <c r="K4706" s="10"/>
      <c r="V4706" t="e">
        <f>VLOOKUP(A4706,'VXZ-IV'!A$1:C$4500,3,0)</f>
        <v>#N/A</v>
      </c>
      <c r="W4706" s="10"/>
      <c r="AD4706" s="10"/>
      <c r="AJ4706" s="10"/>
      <c r="AN4706" s="10"/>
    </row>
    <row r="4707" spans="11:40" customFormat="1" x14ac:dyDescent="0.25">
      <c r="K4707" s="10"/>
      <c r="V4707" t="e">
        <f>VLOOKUP(A4707,'VXZ-IV'!A$1:C$4500,3,0)</f>
        <v>#N/A</v>
      </c>
      <c r="W4707" s="10"/>
      <c r="AD4707" s="10"/>
      <c r="AJ4707" s="10"/>
      <c r="AN4707" s="10"/>
    </row>
    <row r="4708" spans="11:40" customFormat="1" x14ac:dyDescent="0.25">
      <c r="K4708" s="10"/>
      <c r="V4708" t="e">
        <f>VLOOKUP(A4708,'VXZ-IV'!A$1:C$4500,3,0)</f>
        <v>#N/A</v>
      </c>
      <c r="W4708" s="10"/>
      <c r="AD4708" s="10"/>
      <c r="AJ4708" s="10"/>
      <c r="AN4708" s="10"/>
    </row>
    <row r="4709" spans="11:40" customFormat="1" x14ac:dyDescent="0.25">
      <c r="K4709" s="10"/>
      <c r="V4709" t="e">
        <f>VLOOKUP(A4709,'VXZ-IV'!A$1:C$4500,3,0)</f>
        <v>#N/A</v>
      </c>
      <c r="W4709" s="10"/>
      <c r="AD4709" s="10"/>
      <c r="AJ4709" s="10"/>
      <c r="AN4709" s="10"/>
    </row>
    <row r="4710" spans="11:40" customFormat="1" x14ac:dyDescent="0.25">
      <c r="K4710" s="10"/>
      <c r="V4710" t="e">
        <f>VLOOKUP(A4710,'VXZ-IV'!A$1:C$4500,3,0)</f>
        <v>#N/A</v>
      </c>
      <c r="W4710" s="10"/>
      <c r="AD4710" s="10"/>
      <c r="AJ4710" s="10"/>
      <c r="AN4710" s="10"/>
    </row>
    <row r="4711" spans="11:40" customFormat="1" x14ac:dyDescent="0.25">
      <c r="K4711" s="10"/>
      <c r="V4711" t="e">
        <f>VLOOKUP(A4711,'VXZ-IV'!A$1:C$4500,3,0)</f>
        <v>#N/A</v>
      </c>
      <c r="W4711" s="10"/>
      <c r="AD4711" s="10"/>
      <c r="AJ4711" s="10"/>
      <c r="AN4711" s="10"/>
    </row>
    <row r="4712" spans="11:40" customFormat="1" x14ac:dyDescent="0.25">
      <c r="K4712" s="10"/>
      <c r="V4712" t="e">
        <f>VLOOKUP(A4712,'VXZ-IV'!A$1:C$4500,3,0)</f>
        <v>#N/A</v>
      </c>
      <c r="W4712" s="10"/>
      <c r="AD4712" s="10"/>
      <c r="AJ4712" s="10"/>
      <c r="AN4712" s="10"/>
    </row>
    <row r="4713" spans="11:40" customFormat="1" x14ac:dyDescent="0.25">
      <c r="K4713" s="10"/>
      <c r="V4713" t="e">
        <f>VLOOKUP(A4713,'VXZ-IV'!A$1:C$4500,3,0)</f>
        <v>#N/A</v>
      </c>
      <c r="W4713" s="10"/>
      <c r="AD4713" s="10"/>
      <c r="AJ4713" s="10"/>
      <c r="AN4713" s="10"/>
    </row>
    <row r="4714" spans="11:40" customFormat="1" x14ac:dyDescent="0.25">
      <c r="K4714" s="10"/>
      <c r="V4714" t="e">
        <f>VLOOKUP(A4714,'VXZ-IV'!A$1:C$4500,3,0)</f>
        <v>#N/A</v>
      </c>
      <c r="W4714" s="10"/>
      <c r="AD4714" s="10"/>
      <c r="AJ4714" s="10"/>
      <c r="AN4714" s="10"/>
    </row>
    <row r="4715" spans="11:40" customFormat="1" x14ac:dyDescent="0.25">
      <c r="K4715" s="10"/>
      <c r="V4715" t="e">
        <f>VLOOKUP(A4715,'VXZ-IV'!A$1:C$4500,3,0)</f>
        <v>#N/A</v>
      </c>
      <c r="W4715" s="10"/>
      <c r="AD4715" s="10"/>
      <c r="AJ4715" s="10"/>
      <c r="AN4715" s="10"/>
    </row>
    <row r="4716" spans="11:40" customFormat="1" x14ac:dyDescent="0.25">
      <c r="K4716" s="10"/>
      <c r="V4716" t="e">
        <f>VLOOKUP(A4716,'VXZ-IV'!A$1:C$4500,3,0)</f>
        <v>#N/A</v>
      </c>
      <c r="W4716" s="10"/>
      <c r="AD4716" s="10"/>
      <c r="AJ4716" s="10"/>
      <c r="AN4716" s="10"/>
    </row>
    <row r="4717" spans="11:40" customFormat="1" x14ac:dyDescent="0.25">
      <c r="K4717" s="10"/>
      <c r="V4717" t="e">
        <f>VLOOKUP(A4717,'VXZ-IV'!A$1:C$4500,3,0)</f>
        <v>#N/A</v>
      </c>
      <c r="W4717" s="10"/>
      <c r="AD4717" s="10"/>
      <c r="AJ4717" s="10"/>
      <c r="AN4717" s="10"/>
    </row>
    <row r="4718" spans="11:40" customFormat="1" x14ac:dyDescent="0.25">
      <c r="K4718" s="10"/>
      <c r="V4718" t="e">
        <f>VLOOKUP(A4718,'VXZ-IV'!A$1:C$4500,3,0)</f>
        <v>#N/A</v>
      </c>
      <c r="W4718" s="10"/>
      <c r="AD4718" s="10"/>
      <c r="AJ4718" s="10"/>
      <c r="AN4718" s="10"/>
    </row>
    <row r="4719" spans="11:40" customFormat="1" x14ac:dyDescent="0.25">
      <c r="K4719" s="10"/>
      <c r="V4719" t="e">
        <f>VLOOKUP(A4719,'VXZ-IV'!A$1:C$4500,3,0)</f>
        <v>#N/A</v>
      </c>
      <c r="W4719" s="10"/>
      <c r="AD4719" s="10"/>
      <c r="AJ4719" s="10"/>
      <c r="AN4719" s="10"/>
    </row>
    <row r="4720" spans="11:40" customFormat="1" x14ac:dyDescent="0.25">
      <c r="K4720" s="10"/>
      <c r="V4720" t="e">
        <f>VLOOKUP(A4720,'VXZ-IV'!A$1:C$4500,3,0)</f>
        <v>#N/A</v>
      </c>
      <c r="W4720" s="10"/>
      <c r="AD4720" s="10"/>
      <c r="AJ4720" s="10"/>
      <c r="AN4720" s="10"/>
    </row>
    <row r="4721" spans="11:40" customFormat="1" x14ac:dyDescent="0.25">
      <c r="K4721" s="10"/>
      <c r="V4721" t="e">
        <f>VLOOKUP(A4721,'VXZ-IV'!A$1:C$4500,3,0)</f>
        <v>#N/A</v>
      </c>
      <c r="W4721" s="10"/>
      <c r="AD4721" s="10"/>
      <c r="AJ4721" s="10"/>
      <c r="AN4721" s="10"/>
    </row>
    <row r="4722" spans="11:40" customFormat="1" x14ac:dyDescent="0.25">
      <c r="K4722" s="10"/>
      <c r="V4722" t="e">
        <f>VLOOKUP(A4722,'VXZ-IV'!A$1:C$4500,3,0)</f>
        <v>#N/A</v>
      </c>
      <c r="W4722" s="10"/>
      <c r="AD4722" s="10"/>
      <c r="AJ4722" s="10"/>
      <c r="AN4722" s="10"/>
    </row>
    <row r="4723" spans="11:40" customFormat="1" x14ac:dyDescent="0.25">
      <c r="K4723" s="10"/>
      <c r="V4723" t="e">
        <f>VLOOKUP(A4723,'VXZ-IV'!A$1:C$4500,3,0)</f>
        <v>#N/A</v>
      </c>
      <c r="W4723" s="10"/>
      <c r="AD4723" s="10"/>
      <c r="AJ4723" s="10"/>
      <c r="AN4723" s="10"/>
    </row>
    <row r="4724" spans="11:40" customFormat="1" x14ac:dyDescent="0.25">
      <c r="K4724" s="10"/>
      <c r="V4724" t="e">
        <f>VLOOKUP(A4724,'VXZ-IV'!A$1:C$4500,3,0)</f>
        <v>#N/A</v>
      </c>
      <c r="W4724" s="10"/>
      <c r="AD4724" s="10"/>
      <c r="AJ4724" s="10"/>
      <c r="AN4724" s="10"/>
    </row>
    <row r="4725" spans="11:40" customFormat="1" x14ac:dyDescent="0.25">
      <c r="K4725" s="10"/>
      <c r="V4725" t="e">
        <f>VLOOKUP(A4725,'VXZ-IV'!A$1:C$4500,3,0)</f>
        <v>#N/A</v>
      </c>
      <c r="W4725" s="10"/>
      <c r="AD4725" s="10"/>
      <c r="AJ4725" s="10"/>
      <c r="AN4725" s="10"/>
    </row>
    <row r="4726" spans="11:40" customFormat="1" x14ac:dyDescent="0.25">
      <c r="K4726" s="10"/>
      <c r="V4726" t="e">
        <f>VLOOKUP(A4726,'VXZ-IV'!A$1:C$4500,3,0)</f>
        <v>#N/A</v>
      </c>
      <c r="W4726" s="10"/>
      <c r="AD4726" s="10"/>
      <c r="AJ4726" s="10"/>
      <c r="AN4726" s="10"/>
    </row>
    <row r="4727" spans="11:40" customFormat="1" x14ac:dyDescent="0.25">
      <c r="K4727" s="10"/>
      <c r="V4727" t="e">
        <f>VLOOKUP(A4727,'VXZ-IV'!A$1:C$4500,3,0)</f>
        <v>#N/A</v>
      </c>
      <c r="W4727" s="10"/>
      <c r="AD4727" s="10"/>
      <c r="AJ4727" s="10"/>
      <c r="AN4727" s="10"/>
    </row>
    <row r="4728" spans="11:40" customFormat="1" x14ac:dyDescent="0.25">
      <c r="K4728" s="10"/>
      <c r="V4728" t="e">
        <f>VLOOKUP(A4728,'VXZ-IV'!A$1:C$4500,3,0)</f>
        <v>#N/A</v>
      </c>
      <c r="W4728" s="10"/>
      <c r="AD4728" s="10"/>
      <c r="AJ4728" s="10"/>
      <c r="AN4728" s="10"/>
    </row>
    <row r="4729" spans="11:40" customFormat="1" x14ac:dyDescent="0.25">
      <c r="K4729" s="10"/>
      <c r="V4729" t="e">
        <f>VLOOKUP(A4729,'VXZ-IV'!A$1:C$4500,3,0)</f>
        <v>#N/A</v>
      </c>
      <c r="W4729" s="10"/>
      <c r="AD4729" s="10"/>
      <c r="AJ4729" s="10"/>
      <c r="AN4729" s="10"/>
    </row>
    <row r="4730" spans="11:40" customFormat="1" x14ac:dyDescent="0.25">
      <c r="K4730" s="10"/>
      <c r="V4730" t="e">
        <f>VLOOKUP(A4730,'VXZ-IV'!A$1:C$4500,3,0)</f>
        <v>#N/A</v>
      </c>
      <c r="W4730" s="10"/>
      <c r="AD4730" s="10"/>
      <c r="AJ4730" s="10"/>
      <c r="AN4730" s="10"/>
    </row>
    <row r="4731" spans="11:40" customFormat="1" x14ac:dyDescent="0.25">
      <c r="K4731" s="10"/>
      <c r="V4731" t="e">
        <f>VLOOKUP(A4731,'VXZ-IV'!A$1:C$4500,3,0)</f>
        <v>#N/A</v>
      </c>
      <c r="W4731" s="10"/>
      <c r="AD4731" s="10"/>
      <c r="AJ4731" s="10"/>
      <c r="AN4731" s="10"/>
    </row>
    <row r="4732" spans="11:40" customFormat="1" x14ac:dyDescent="0.25">
      <c r="K4732" s="10"/>
      <c r="V4732" t="e">
        <f>VLOOKUP(A4732,'VXZ-IV'!A$1:C$4500,3,0)</f>
        <v>#N/A</v>
      </c>
      <c r="W4732" s="10"/>
      <c r="AD4732" s="10"/>
      <c r="AJ4732" s="10"/>
      <c r="AN4732" s="10"/>
    </row>
    <row r="4733" spans="11:40" customFormat="1" x14ac:dyDescent="0.25">
      <c r="K4733" s="10"/>
      <c r="V4733" t="e">
        <f>VLOOKUP(A4733,'VXZ-IV'!A$1:C$4500,3,0)</f>
        <v>#N/A</v>
      </c>
      <c r="W4733" s="10"/>
      <c r="AD4733" s="10"/>
      <c r="AJ4733" s="10"/>
      <c r="AN4733" s="10"/>
    </row>
    <row r="4734" spans="11:40" customFormat="1" x14ac:dyDescent="0.25">
      <c r="K4734" s="10"/>
      <c r="V4734" t="e">
        <f>VLOOKUP(A4734,'VXZ-IV'!A$1:C$4500,3,0)</f>
        <v>#N/A</v>
      </c>
      <c r="W4734" s="10"/>
      <c r="AD4734" s="10"/>
      <c r="AJ4734" s="10"/>
      <c r="AN4734" s="10"/>
    </row>
    <row r="4735" spans="11:40" customFormat="1" x14ac:dyDescent="0.25">
      <c r="K4735" s="10"/>
      <c r="V4735" t="e">
        <f>VLOOKUP(A4735,'VXZ-IV'!A$1:C$4500,3,0)</f>
        <v>#N/A</v>
      </c>
      <c r="W4735" s="10"/>
      <c r="AD4735" s="10"/>
      <c r="AJ4735" s="10"/>
      <c r="AN4735" s="10"/>
    </row>
    <row r="4736" spans="11:40" customFormat="1" x14ac:dyDescent="0.25">
      <c r="K4736" s="10"/>
      <c r="V4736" t="e">
        <f>VLOOKUP(A4736,'VXZ-IV'!A$1:C$4500,3,0)</f>
        <v>#N/A</v>
      </c>
      <c r="W4736" s="10"/>
      <c r="AD4736" s="10"/>
      <c r="AJ4736" s="10"/>
      <c r="AN4736" s="10"/>
    </row>
    <row r="4737" spans="11:40" customFormat="1" x14ac:dyDescent="0.25">
      <c r="K4737" s="10"/>
      <c r="V4737" t="e">
        <f>VLOOKUP(A4737,'VXZ-IV'!A$1:C$4500,3,0)</f>
        <v>#N/A</v>
      </c>
      <c r="W4737" s="10"/>
      <c r="AD4737" s="10"/>
      <c r="AJ4737" s="10"/>
      <c r="AN4737" s="10"/>
    </row>
    <row r="4738" spans="11:40" customFormat="1" x14ac:dyDescent="0.25">
      <c r="K4738" s="10"/>
      <c r="V4738" t="e">
        <f>VLOOKUP(A4738,'VXZ-IV'!A$1:C$4500,3,0)</f>
        <v>#N/A</v>
      </c>
      <c r="W4738" s="10"/>
      <c r="AD4738" s="10"/>
      <c r="AJ4738" s="10"/>
      <c r="AN4738" s="10"/>
    </row>
    <row r="4739" spans="11:40" customFormat="1" x14ac:dyDescent="0.25">
      <c r="K4739" s="10"/>
      <c r="V4739" t="e">
        <f>VLOOKUP(A4739,'VXZ-IV'!A$1:C$4500,3,0)</f>
        <v>#N/A</v>
      </c>
      <c r="W4739" s="10"/>
      <c r="AD4739" s="10"/>
      <c r="AJ4739" s="10"/>
      <c r="AN4739" s="10"/>
    </row>
    <row r="4740" spans="11:40" customFormat="1" x14ac:dyDescent="0.25">
      <c r="K4740" s="10"/>
      <c r="V4740" t="e">
        <f>VLOOKUP(A4740,'VXZ-IV'!A$1:C$4500,3,0)</f>
        <v>#N/A</v>
      </c>
      <c r="W4740" s="10"/>
      <c r="AD4740" s="10"/>
      <c r="AJ4740" s="10"/>
      <c r="AN4740" s="10"/>
    </row>
    <row r="4741" spans="11:40" customFormat="1" x14ac:dyDescent="0.25">
      <c r="K4741" s="10"/>
      <c r="V4741" t="e">
        <f>VLOOKUP(A4741,'VXZ-IV'!A$1:C$4500,3,0)</f>
        <v>#N/A</v>
      </c>
      <c r="W4741" s="10"/>
      <c r="AD4741" s="10"/>
      <c r="AJ4741" s="10"/>
      <c r="AN4741" s="10"/>
    </row>
    <row r="4742" spans="11:40" customFormat="1" x14ac:dyDescent="0.25">
      <c r="K4742" s="10"/>
      <c r="V4742" t="e">
        <f>VLOOKUP(A4742,'VXZ-IV'!A$1:C$4500,3,0)</f>
        <v>#N/A</v>
      </c>
      <c r="W4742" s="10"/>
      <c r="AD4742" s="10"/>
      <c r="AJ4742" s="10"/>
      <c r="AN4742" s="10"/>
    </row>
    <row r="4743" spans="11:40" customFormat="1" x14ac:dyDescent="0.25">
      <c r="K4743" s="10"/>
      <c r="V4743" t="e">
        <f>VLOOKUP(A4743,'VXZ-IV'!A$1:C$4500,3,0)</f>
        <v>#N/A</v>
      </c>
      <c r="W4743" s="10"/>
      <c r="AD4743" s="10"/>
      <c r="AJ4743" s="10"/>
      <c r="AN4743" s="10"/>
    </row>
    <row r="4744" spans="11:40" customFormat="1" x14ac:dyDescent="0.25">
      <c r="K4744" s="10"/>
      <c r="V4744" t="e">
        <f>VLOOKUP(A4744,'VXZ-IV'!A$1:C$4500,3,0)</f>
        <v>#N/A</v>
      </c>
      <c r="W4744" s="10"/>
      <c r="AD4744" s="10"/>
      <c r="AJ4744" s="10"/>
      <c r="AN4744" s="10"/>
    </row>
    <row r="4745" spans="11:40" customFormat="1" x14ac:dyDescent="0.25">
      <c r="K4745" s="10"/>
      <c r="V4745" t="e">
        <f>VLOOKUP(A4745,'VXZ-IV'!A$1:C$4500,3,0)</f>
        <v>#N/A</v>
      </c>
      <c r="W4745" s="10"/>
      <c r="AD4745" s="10"/>
      <c r="AJ4745" s="10"/>
      <c r="AN4745" s="10"/>
    </row>
    <row r="4746" spans="11:40" customFormat="1" x14ac:dyDescent="0.25">
      <c r="K4746" s="10"/>
      <c r="V4746" t="e">
        <f>VLOOKUP(A4746,'VXZ-IV'!A$1:C$4500,3,0)</f>
        <v>#N/A</v>
      </c>
      <c r="W4746" s="10"/>
      <c r="AD4746" s="10"/>
      <c r="AJ4746" s="10"/>
      <c r="AN4746" s="10"/>
    </row>
    <row r="4747" spans="11:40" customFormat="1" x14ac:dyDescent="0.25">
      <c r="K4747" s="10"/>
      <c r="V4747" t="e">
        <f>VLOOKUP(A4747,'VXZ-IV'!A$1:C$4500,3,0)</f>
        <v>#N/A</v>
      </c>
      <c r="W4747" s="10"/>
      <c r="AD4747" s="10"/>
      <c r="AJ4747" s="10"/>
      <c r="AN4747" s="10"/>
    </row>
    <row r="4748" spans="11:40" customFormat="1" x14ac:dyDescent="0.25">
      <c r="K4748" s="10"/>
      <c r="V4748" t="e">
        <f>VLOOKUP(A4748,'VXZ-IV'!A$1:C$4500,3,0)</f>
        <v>#N/A</v>
      </c>
      <c r="W4748" s="10"/>
      <c r="AD4748" s="10"/>
      <c r="AJ4748" s="10"/>
      <c r="AN4748" s="10"/>
    </row>
    <row r="4749" spans="11:40" customFormat="1" x14ac:dyDescent="0.25">
      <c r="K4749" s="10"/>
      <c r="V4749" t="e">
        <f>VLOOKUP(A4749,'VXZ-IV'!A$1:C$4500,3,0)</f>
        <v>#N/A</v>
      </c>
      <c r="W4749" s="10"/>
      <c r="AD4749" s="10"/>
      <c r="AJ4749" s="10"/>
      <c r="AN4749" s="10"/>
    </row>
    <row r="4750" spans="11:40" customFormat="1" x14ac:dyDescent="0.25">
      <c r="K4750" s="10"/>
      <c r="V4750" t="e">
        <f>VLOOKUP(A4750,'VXZ-IV'!A$1:C$4500,3,0)</f>
        <v>#N/A</v>
      </c>
      <c r="W4750" s="10"/>
      <c r="AD4750" s="10"/>
      <c r="AJ4750" s="10"/>
      <c r="AN4750" s="10"/>
    </row>
    <row r="4751" spans="11:40" customFormat="1" x14ac:dyDescent="0.25">
      <c r="K4751" s="10"/>
      <c r="V4751" t="e">
        <f>VLOOKUP(A4751,'VXZ-IV'!A$1:C$4500,3,0)</f>
        <v>#N/A</v>
      </c>
      <c r="W4751" s="10"/>
      <c r="AD4751" s="10"/>
      <c r="AJ4751" s="10"/>
      <c r="AN4751" s="10"/>
    </row>
    <row r="4752" spans="11:40" customFormat="1" x14ac:dyDescent="0.25">
      <c r="K4752" s="10"/>
      <c r="V4752" t="e">
        <f>VLOOKUP(A4752,'VXZ-IV'!A$1:C$4500,3,0)</f>
        <v>#N/A</v>
      </c>
      <c r="W4752" s="10"/>
      <c r="AD4752" s="10"/>
      <c r="AJ4752" s="10"/>
      <c r="AN4752" s="10"/>
    </row>
    <row r="4753" spans="11:40" customFormat="1" x14ac:dyDescent="0.25">
      <c r="K4753" s="10"/>
      <c r="V4753" t="e">
        <f>VLOOKUP(A4753,'VXZ-IV'!A$1:C$4500,3,0)</f>
        <v>#N/A</v>
      </c>
      <c r="W4753" s="10"/>
      <c r="AD4753" s="10"/>
      <c r="AJ4753" s="10"/>
      <c r="AN4753" s="10"/>
    </row>
    <row r="4754" spans="11:40" customFormat="1" x14ac:dyDescent="0.25">
      <c r="K4754" s="10"/>
      <c r="V4754" t="e">
        <f>VLOOKUP(A4754,'VXZ-IV'!A$1:C$4500,3,0)</f>
        <v>#N/A</v>
      </c>
      <c r="W4754" s="10"/>
      <c r="AD4754" s="10"/>
      <c r="AJ4754" s="10"/>
      <c r="AN4754" s="10"/>
    </row>
    <row r="4755" spans="11:40" customFormat="1" x14ac:dyDescent="0.25">
      <c r="K4755" s="10"/>
      <c r="V4755" t="e">
        <f>VLOOKUP(A4755,'VXZ-IV'!A$1:C$4500,3,0)</f>
        <v>#N/A</v>
      </c>
      <c r="W4755" s="10"/>
      <c r="AD4755" s="10"/>
      <c r="AJ4755" s="10"/>
      <c r="AN4755" s="10"/>
    </row>
    <row r="4756" spans="11:40" customFormat="1" x14ac:dyDescent="0.25">
      <c r="K4756" s="10"/>
      <c r="V4756" t="e">
        <f>VLOOKUP(A4756,'VXZ-IV'!A$1:C$4500,3,0)</f>
        <v>#N/A</v>
      </c>
      <c r="W4756" s="10"/>
      <c r="AD4756" s="10"/>
      <c r="AJ4756" s="10"/>
      <c r="AN4756" s="10"/>
    </row>
    <row r="4757" spans="11:40" customFormat="1" x14ac:dyDescent="0.25">
      <c r="K4757" s="10"/>
      <c r="V4757" t="e">
        <f>VLOOKUP(A4757,'VXZ-IV'!A$1:C$4500,3,0)</f>
        <v>#N/A</v>
      </c>
      <c r="W4757" s="10"/>
      <c r="AD4757" s="10"/>
      <c r="AJ4757" s="10"/>
      <c r="AN4757" s="10"/>
    </row>
    <row r="4758" spans="11:40" customFormat="1" x14ac:dyDescent="0.25">
      <c r="K4758" s="10"/>
      <c r="V4758" t="e">
        <f>VLOOKUP(A4758,'VXZ-IV'!A$1:C$4500,3,0)</f>
        <v>#N/A</v>
      </c>
      <c r="W4758" s="10"/>
      <c r="AD4758" s="10"/>
      <c r="AJ4758" s="10"/>
      <c r="AN4758" s="10"/>
    </row>
    <row r="4759" spans="11:40" customFormat="1" x14ac:dyDescent="0.25">
      <c r="K4759" s="10"/>
      <c r="V4759" t="e">
        <f>VLOOKUP(A4759,'VXZ-IV'!A$1:C$4500,3,0)</f>
        <v>#N/A</v>
      </c>
      <c r="W4759" s="10"/>
      <c r="AD4759" s="10"/>
      <c r="AJ4759" s="10"/>
      <c r="AN4759" s="10"/>
    </row>
    <row r="4760" spans="11:40" customFormat="1" x14ac:dyDescent="0.25">
      <c r="K4760" s="10"/>
      <c r="V4760" t="e">
        <f>VLOOKUP(A4760,'VXZ-IV'!A$1:C$4500,3,0)</f>
        <v>#N/A</v>
      </c>
      <c r="W4760" s="10"/>
      <c r="AD4760" s="10"/>
      <c r="AJ4760" s="10"/>
      <c r="AN4760" s="10"/>
    </row>
    <row r="4761" spans="11:40" customFormat="1" x14ac:dyDescent="0.25">
      <c r="K4761" s="10"/>
      <c r="V4761" t="e">
        <f>VLOOKUP(A4761,'VXZ-IV'!A$1:C$4500,3,0)</f>
        <v>#N/A</v>
      </c>
      <c r="W4761" s="10"/>
      <c r="AD4761" s="10"/>
      <c r="AJ4761" s="10"/>
      <c r="AN4761" s="10"/>
    </row>
    <row r="4762" spans="11:40" customFormat="1" x14ac:dyDescent="0.25">
      <c r="K4762" s="10"/>
      <c r="V4762" t="e">
        <f>VLOOKUP(A4762,'VXZ-IV'!A$1:C$4500,3,0)</f>
        <v>#N/A</v>
      </c>
      <c r="W4762" s="10"/>
      <c r="AD4762" s="10"/>
      <c r="AJ4762" s="10"/>
      <c r="AN4762" s="10"/>
    </row>
    <row r="4763" spans="11:40" customFormat="1" x14ac:dyDescent="0.25">
      <c r="K4763" s="10"/>
      <c r="V4763" t="e">
        <f>VLOOKUP(A4763,'VXZ-IV'!A$1:C$4500,3,0)</f>
        <v>#N/A</v>
      </c>
      <c r="W4763" s="10"/>
      <c r="AD4763" s="10"/>
      <c r="AJ4763" s="10"/>
      <c r="AN4763" s="10"/>
    </row>
    <row r="4764" spans="11:40" customFormat="1" x14ac:dyDescent="0.25">
      <c r="K4764" s="10"/>
      <c r="V4764" t="e">
        <f>VLOOKUP(A4764,'VXZ-IV'!A$1:C$4500,3,0)</f>
        <v>#N/A</v>
      </c>
      <c r="W4764" s="10"/>
      <c r="AD4764" s="10"/>
      <c r="AJ4764" s="10"/>
      <c r="AN4764" s="10"/>
    </row>
    <row r="4765" spans="11:40" customFormat="1" x14ac:dyDescent="0.25">
      <c r="K4765" s="10"/>
      <c r="V4765" t="e">
        <f>VLOOKUP(A4765,'VXZ-IV'!A$1:C$4500,3,0)</f>
        <v>#N/A</v>
      </c>
      <c r="W4765" s="10"/>
      <c r="AD4765" s="10"/>
      <c r="AJ4765" s="10"/>
      <c r="AN4765" s="10"/>
    </row>
    <row r="4766" spans="11:40" customFormat="1" x14ac:dyDescent="0.25">
      <c r="K4766" s="10"/>
      <c r="V4766" t="e">
        <f>VLOOKUP(A4766,'VXZ-IV'!A$1:C$4500,3,0)</f>
        <v>#N/A</v>
      </c>
      <c r="W4766" s="10"/>
      <c r="AD4766" s="10"/>
      <c r="AJ4766" s="10"/>
      <c r="AN4766" s="10"/>
    </row>
    <row r="4767" spans="11:40" customFormat="1" x14ac:dyDescent="0.25">
      <c r="K4767" s="10"/>
      <c r="V4767" t="e">
        <f>VLOOKUP(A4767,'VXZ-IV'!A$1:C$4500,3,0)</f>
        <v>#N/A</v>
      </c>
      <c r="W4767" s="10"/>
      <c r="AD4767" s="10"/>
      <c r="AJ4767" s="10"/>
      <c r="AN4767" s="10"/>
    </row>
    <row r="4768" spans="11:40" customFormat="1" x14ac:dyDescent="0.25">
      <c r="K4768" s="10"/>
      <c r="V4768" t="e">
        <f>VLOOKUP(A4768,'VXZ-IV'!A$1:C$4500,3,0)</f>
        <v>#N/A</v>
      </c>
      <c r="W4768" s="10"/>
      <c r="AD4768" s="10"/>
      <c r="AJ4768" s="10"/>
      <c r="AN4768" s="10"/>
    </row>
    <row r="4769" spans="11:40" customFormat="1" x14ac:dyDescent="0.25">
      <c r="K4769" s="10"/>
      <c r="V4769" t="e">
        <f>VLOOKUP(A4769,'VXZ-IV'!A$1:C$4500,3,0)</f>
        <v>#N/A</v>
      </c>
      <c r="W4769" s="10"/>
      <c r="AD4769" s="10"/>
      <c r="AJ4769" s="10"/>
      <c r="AN4769" s="10"/>
    </row>
    <row r="4770" spans="11:40" customFormat="1" x14ac:dyDescent="0.25">
      <c r="K4770" s="10"/>
      <c r="V4770" t="e">
        <f>VLOOKUP(A4770,'VXZ-IV'!A$1:C$4500,3,0)</f>
        <v>#N/A</v>
      </c>
      <c r="W4770" s="10"/>
      <c r="AD4770" s="10"/>
      <c r="AJ4770" s="10"/>
      <c r="AN4770" s="10"/>
    </row>
    <row r="4771" spans="11:40" customFormat="1" x14ac:dyDescent="0.25">
      <c r="K4771" s="10"/>
      <c r="V4771" t="e">
        <f>VLOOKUP(A4771,'VXZ-IV'!A$1:C$4500,3,0)</f>
        <v>#N/A</v>
      </c>
      <c r="W4771" s="10"/>
      <c r="AD4771" s="10"/>
      <c r="AJ4771" s="10"/>
      <c r="AN4771" s="10"/>
    </row>
    <row r="4772" spans="11:40" customFormat="1" x14ac:dyDescent="0.25">
      <c r="K4772" s="10"/>
      <c r="V4772" t="e">
        <f>VLOOKUP(A4772,'VXZ-IV'!A$1:C$4500,3,0)</f>
        <v>#N/A</v>
      </c>
      <c r="W4772" s="10"/>
      <c r="AD4772" s="10"/>
      <c r="AJ4772" s="10"/>
      <c r="AN4772" s="10"/>
    </row>
    <row r="4773" spans="11:40" customFormat="1" x14ac:dyDescent="0.25">
      <c r="K4773" s="10"/>
      <c r="V4773" t="e">
        <f>VLOOKUP(A4773,'VXZ-IV'!A$1:C$4500,3,0)</f>
        <v>#N/A</v>
      </c>
      <c r="W4773" s="10"/>
      <c r="AD4773" s="10"/>
      <c r="AJ4773" s="10"/>
      <c r="AN4773" s="10"/>
    </row>
    <row r="4774" spans="11:40" customFormat="1" x14ac:dyDescent="0.25">
      <c r="K4774" s="10"/>
      <c r="V4774" t="e">
        <f>VLOOKUP(A4774,'VXZ-IV'!A$1:C$4500,3,0)</f>
        <v>#N/A</v>
      </c>
      <c r="W4774" s="10"/>
      <c r="AD4774" s="10"/>
      <c r="AJ4774" s="10"/>
      <c r="AN4774" s="10"/>
    </row>
    <row r="4775" spans="11:40" customFormat="1" x14ac:dyDescent="0.25">
      <c r="K4775" s="10"/>
      <c r="V4775" t="e">
        <f>VLOOKUP(A4775,'VXZ-IV'!A$1:C$4500,3,0)</f>
        <v>#N/A</v>
      </c>
      <c r="W4775" s="10"/>
      <c r="AD4775" s="10"/>
      <c r="AJ4775" s="10"/>
      <c r="AN4775" s="10"/>
    </row>
    <row r="4776" spans="11:40" customFormat="1" x14ac:dyDescent="0.25">
      <c r="K4776" s="10"/>
      <c r="V4776" t="e">
        <f>VLOOKUP(A4776,'VXZ-IV'!A$1:C$4500,3,0)</f>
        <v>#N/A</v>
      </c>
      <c r="W4776" s="10"/>
      <c r="AD4776" s="10"/>
      <c r="AJ4776" s="10"/>
      <c r="AN4776" s="10"/>
    </row>
    <row r="4777" spans="11:40" customFormat="1" x14ac:dyDescent="0.25">
      <c r="K4777" s="10"/>
      <c r="V4777" t="e">
        <f>VLOOKUP(A4777,'VXZ-IV'!A$1:C$4500,3,0)</f>
        <v>#N/A</v>
      </c>
      <c r="W4777" s="10"/>
      <c r="AD4777" s="10"/>
      <c r="AJ4777" s="10"/>
      <c r="AN4777" s="10"/>
    </row>
    <row r="4778" spans="11:40" customFormat="1" x14ac:dyDescent="0.25">
      <c r="K4778" s="10"/>
      <c r="V4778" t="e">
        <f>VLOOKUP(A4778,'VXZ-IV'!A$1:C$4500,3,0)</f>
        <v>#N/A</v>
      </c>
      <c r="W4778" s="10"/>
      <c r="AD4778" s="10"/>
      <c r="AJ4778" s="10"/>
      <c r="AN4778" s="10"/>
    </row>
    <row r="4779" spans="11:40" customFormat="1" x14ac:dyDescent="0.25">
      <c r="K4779" s="10"/>
      <c r="V4779" t="e">
        <f>VLOOKUP(A4779,'VXZ-IV'!A$1:C$4500,3,0)</f>
        <v>#N/A</v>
      </c>
      <c r="W4779" s="10"/>
      <c r="AD4779" s="10"/>
      <c r="AJ4779" s="10"/>
      <c r="AN4779" s="10"/>
    </row>
    <row r="4780" spans="11:40" customFormat="1" x14ac:dyDescent="0.25">
      <c r="K4780" s="10"/>
      <c r="V4780" t="e">
        <f>VLOOKUP(A4780,'VXZ-IV'!A$1:C$4500,3,0)</f>
        <v>#N/A</v>
      </c>
      <c r="W4780" s="10"/>
      <c r="AD4780" s="10"/>
      <c r="AJ4780" s="10"/>
      <c r="AN4780" s="10"/>
    </row>
    <row r="4781" spans="11:40" customFormat="1" x14ac:dyDescent="0.25">
      <c r="K4781" s="10"/>
      <c r="V4781" t="e">
        <f>VLOOKUP(A4781,'VXZ-IV'!A$1:C$4500,3,0)</f>
        <v>#N/A</v>
      </c>
      <c r="W4781" s="10"/>
      <c r="AD4781" s="10"/>
      <c r="AJ4781" s="10"/>
      <c r="AN4781" s="10"/>
    </row>
    <row r="4782" spans="11:40" customFormat="1" x14ac:dyDescent="0.25">
      <c r="K4782" s="10"/>
      <c r="V4782" t="e">
        <f>VLOOKUP(A4782,'VXZ-IV'!A$1:C$4500,3,0)</f>
        <v>#N/A</v>
      </c>
      <c r="W4782" s="10"/>
      <c r="AD4782" s="10"/>
      <c r="AJ4782" s="10"/>
      <c r="AN4782" s="10"/>
    </row>
    <row r="4783" spans="11:40" customFormat="1" x14ac:dyDescent="0.25">
      <c r="K4783" s="10"/>
      <c r="V4783" t="e">
        <f>VLOOKUP(A4783,'VXZ-IV'!A$1:C$4500,3,0)</f>
        <v>#N/A</v>
      </c>
      <c r="W4783" s="10"/>
      <c r="AD4783" s="10"/>
      <c r="AJ4783" s="10"/>
      <c r="AN4783" s="10"/>
    </row>
    <row r="4784" spans="11:40" customFormat="1" x14ac:dyDescent="0.25">
      <c r="K4784" s="10"/>
      <c r="V4784" t="e">
        <f>VLOOKUP(A4784,'VXZ-IV'!A$1:C$4500,3,0)</f>
        <v>#N/A</v>
      </c>
      <c r="W4784" s="10"/>
      <c r="AD4784" s="10"/>
      <c r="AJ4784" s="10"/>
      <c r="AN4784" s="10"/>
    </row>
    <row r="4785" spans="11:40" customFormat="1" x14ac:dyDescent="0.25">
      <c r="K4785" s="10"/>
      <c r="V4785" t="e">
        <f>VLOOKUP(A4785,'VXZ-IV'!A$1:C$4500,3,0)</f>
        <v>#N/A</v>
      </c>
      <c r="W4785" s="10"/>
      <c r="AD4785" s="10"/>
      <c r="AJ4785" s="10"/>
      <c r="AN4785" s="10"/>
    </row>
    <row r="4786" spans="11:40" customFormat="1" x14ac:dyDescent="0.25">
      <c r="K4786" s="10"/>
      <c r="V4786" t="e">
        <f>VLOOKUP(A4786,'VXZ-IV'!A$1:C$4500,3,0)</f>
        <v>#N/A</v>
      </c>
      <c r="W4786" s="10"/>
      <c r="AD4786" s="10"/>
      <c r="AJ4786" s="10"/>
      <c r="AN4786" s="10"/>
    </row>
    <row r="4787" spans="11:40" customFormat="1" x14ac:dyDescent="0.25">
      <c r="K4787" s="10"/>
      <c r="V4787" t="e">
        <f>VLOOKUP(A4787,'VXZ-IV'!A$1:C$4500,3,0)</f>
        <v>#N/A</v>
      </c>
      <c r="W4787" s="10"/>
      <c r="AD4787" s="10"/>
      <c r="AJ4787" s="10"/>
      <c r="AN4787" s="10"/>
    </row>
    <row r="4788" spans="11:40" customFormat="1" x14ac:dyDescent="0.25">
      <c r="K4788" s="10"/>
      <c r="V4788" t="e">
        <f>VLOOKUP(A4788,'VXZ-IV'!A$1:C$4500,3,0)</f>
        <v>#N/A</v>
      </c>
      <c r="W4788" s="10"/>
      <c r="AD4788" s="10"/>
      <c r="AJ4788" s="10"/>
      <c r="AN4788" s="10"/>
    </row>
    <row r="4789" spans="11:40" customFormat="1" x14ac:dyDescent="0.25">
      <c r="K4789" s="10"/>
      <c r="V4789" t="e">
        <f>VLOOKUP(A4789,'VXZ-IV'!A$1:C$4500,3,0)</f>
        <v>#N/A</v>
      </c>
      <c r="W4789" s="10"/>
      <c r="AD4789" s="10"/>
      <c r="AJ4789" s="10"/>
      <c r="AN4789" s="10"/>
    </row>
    <row r="4790" spans="11:40" customFormat="1" x14ac:dyDescent="0.25">
      <c r="K4790" s="10"/>
      <c r="V4790" t="e">
        <f>VLOOKUP(A4790,'VXZ-IV'!A$1:C$4500,3,0)</f>
        <v>#N/A</v>
      </c>
      <c r="W4790" s="10"/>
      <c r="AD4790" s="10"/>
      <c r="AJ4790" s="10"/>
      <c r="AN4790" s="10"/>
    </row>
    <row r="4791" spans="11:40" customFormat="1" x14ac:dyDescent="0.25">
      <c r="K4791" s="10"/>
      <c r="V4791" t="e">
        <f>VLOOKUP(A4791,'VXZ-IV'!A$1:C$4500,3,0)</f>
        <v>#N/A</v>
      </c>
      <c r="W4791" s="10"/>
      <c r="AD4791" s="10"/>
      <c r="AJ4791" s="10"/>
      <c r="AN4791" s="10"/>
    </row>
    <row r="4792" spans="11:40" customFormat="1" x14ac:dyDescent="0.25">
      <c r="K4792" s="10"/>
      <c r="V4792" t="e">
        <f>VLOOKUP(A4792,'VXZ-IV'!A$1:C$4500,3,0)</f>
        <v>#N/A</v>
      </c>
      <c r="W4792" s="10"/>
      <c r="AD4792" s="10"/>
      <c r="AJ4792" s="10"/>
      <c r="AN4792" s="10"/>
    </row>
    <row r="4793" spans="11:40" customFormat="1" x14ac:dyDescent="0.25">
      <c r="K4793" s="10"/>
      <c r="V4793" t="e">
        <f>VLOOKUP(A4793,'VXZ-IV'!A$1:C$4500,3,0)</f>
        <v>#N/A</v>
      </c>
      <c r="W4793" s="10"/>
      <c r="AD4793" s="10"/>
      <c r="AJ4793" s="10"/>
      <c r="AN4793" s="10"/>
    </row>
    <row r="4794" spans="11:40" customFormat="1" x14ac:dyDescent="0.25">
      <c r="K4794" s="10"/>
      <c r="V4794" t="e">
        <f>VLOOKUP(A4794,'VXZ-IV'!A$1:C$4500,3,0)</f>
        <v>#N/A</v>
      </c>
      <c r="W4794" s="10"/>
      <c r="AD4794" s="10"/>
      <c r="AJ4794" s="10"/>
      <c r="AN4794" s="10"/>
    </row>
    <row r="4795" spans="11:40" customFormat="1" x14ac:dyDescent="0.25">
      <c r="K4795" s="10"/>
      <c r="V4795" t="e">
        <f>VLOOKUP(A4795,'VXZ-IV'!A$1:C$4500,3,0)</f>
        <v>#N/A</v>
      </c>
      <c r="W4795" s="10"/>
      <c r="AD4795" s="10"/>
      <c r="AJ4795" s="10"/>
      <c r="AN4795" s="10"/>
    </row>
    <row r="4796" spans="11:40" customFormat="1" x14ac:dyDescent="0.25">
      <c r="K4796" s="10"/>
      <c r="V4796" t="e">
        <f>VLOOKUP(A4796,'VXZ-IV'!A$1:C$4500,3,0)</f>
        <v>#N/A</v>
      </c>
      <c r="W4796" s="10"/>
      <c r="AD4796" s="10"/>
      <c r="AJ4796" s="10"/>
      <c r="AN4796" s="10"/>
    </row>
    <row r="4797" spans="11:40" customFormat="1" x14ac:dyDescent="0.25">
      <c r="K4797" s="10"/>
      <c r="V4797" t="e">
        <f>VLOOKUP(A4797,'VXZ-IV'!A$1:C$4500,3,0)</f>
        <v>#N/A</v>
      </c>
      <c r="W4797" s="10"/>
      <c r="AD4797" s="10"/>
      <c r="AJ4797" s="10"/>
      <c r="AN4797" s="10"/>
    </row>
    <row r="4798" spans="11:40" customFormat="1" x14ac:dyDescent="0.25">
      <c r="K4798" s="10"/>
      <c r="V4798" t="e">
        <f>VLOOKUP(A4798,'VXZ-IV'!A$1:C$4500,3,0)</f>
        <v>#N/A</v>
      </c>
      <c r="W4798" s="10"/>
      <c r="AD4798" s="10"/>
      <c r="AJ4798" s="10"/>
      <c r="AN4798" s="10"/>
    </row>
    <row r="4799" spans="11:40" customFormat="1" x14ac:dyDescent="0.25">
      <c r="K4799" s="10"/>
      <c r="V4799" t="e">
        <f>VLOOKUP(A4799,'VXZ-IV'!A$1:C$4500,3,0)</f>
        <v>#N/A</v>
      </c>
      <c r="W4799" s="10"/>
      <c r="AD4799" s="10"/>
      <c r="AJ4799" s="10"/>
      <c r="AN4799" s="10"/>
    </row>
    <row r="4800" spans="11:40" customFormat="1" x14ac:dyDescent="0.25">
      <c r="K4800" s="10"/>
      <c r="V4800" t="e">
        <f>VLOOKUP(A4800,'VXZ-IV'!A$1:C$4500,3,0)</f>
        <v>#N/A</v>
      </c>
      <c r="W4800" s="10"/>
      <c r="AD4800" s="10"/>
      <c r="AJ4800" s="10"/>
      <c r="AN4800" s="10"/>
    </row>
    <row r="4801" spans="11:40" customFormat="1" x14ac:dyDescent="0.25">
      <c r="K4801" s="10"/>
      <c r="V4801" t="e">
        <f>VLOOKUP(A4801,'VXZ-IV'!A$1:C$4500,3,0)</f>
        <v>#N/A</v>
      </c>
      <c r="W4801" s="10"/>
      <c r="AD4801" s="10"/>
      <c r="AJ4801" s="10"/>
      <c r="AN4801" s="10"/>
    </row>
    <row r="4802" spans="11:40" customFormat="1" x14ac:dyDescent="0.25">
      <c r="K4802" s="10"/>
      <c r="V4802" t="e">
        <f>VLOOKUP(A4802,'VXZ-IV'!A$1:C$4500,3,0)</f>
        <v>#N/A</v>
      </c>
      <c r="W4802" s="10"/>
      <c r="AD4802" s="10"/>
      <c r="AJ4802" s="10"/>
      <c r="AN4802" s="10"/>
    </row>
    <row r="4803" spans="11:40" customFormat="1" x14ac:dyDescent="0.25">
      <c r="K4803" s="10"/>
      <c r="V4803" t="e">
        <f>VLOOKUP(A4803,'VXZ-IV'!A$1:C$4500,3,0)</f>
        <v>#N/A</v>
      </c>
      <c r="W4803" s="10"/>
      <c r="AD4803" s="10"/>
      <c r="AJ4803" s="10"/>
      <c r="AN4803" s="10"/>
    </row>
    <row r="4804" spans="11:40" customFormat="1" x14ac:dyDescent="0.25">
      <c r="K4804" s="10"/>
      <c r="V4804" t="e">
        <f>VLOOKUP(A4804,'VXZ-IV'!A$1:C$4500,3,0)</f>
        <v>#N/A</v>
      </c>
      <c r="W4804" s="10"/>
      <c r="AD4804" s="10"/>
      <c r="AJ4804" s="10"/>
      <c r="AN4804" s="10"/>
    </row>
    <row r="4805" spans="11:40" customFormat="1" x14ac:dyDescent="0.25">
      <c r="K4805" s="10"/>
      <c r="V4805" t="e">
        <f>VLOOKUP(A4805,'VXZ-IV'!A$1:C$4500,3,0)</f>
        <v>#N/A</v>
      </c>
      <c r="W4805" s="10"/>
      <c r="AD4805" s="10"/>
      <c r="AJ4805" s="10"/>
      <c r="AN4805" s="10"/>
    </row>
    <row r="4806" spans="11:40" customFormat="1" x14ac:dyDescent="0.25">
      <c r="K4806" s="10"/>
      <c r="V4806" t="e">
        <f>VLOOKUP(A4806,'VXZ-IV'!A$1:C$4500,3,0)</f>
        <v>#N/A</v>
      </c>
      <c r="W4806" s="10"/>
      <c r="AD4806" s="10"/>
      <c r="AJ4806" s="10"/>
      <c r="AN4806" s="10"/>
    </row>
    <row r="4807" spans="11:40" customFormat="1" x14ac:dyDescent="0.25">
      <c r="K4807" s="10"/>
      <c r="V4807" t="e">
        <f>VLOOKUP(A4807,'VXZ-IV'!A$1:C$4500,3,0)</f>
        <v>#N/A</v>
      </c>
      <c r="W4807" s="10"/>
      <c r="AD4807" s="10"/>
      <c r="AJ4807" s="10"/>
      <c r="AN4807" s="10"/>
    </row>
    <row r="4808" spans="11:40" customFormat="1" x14ac:dyDescent="0.25">
      <c r="K4808" s="10"/>
      <c r="V4808" t="e">
        <f>VLOOKUP(A4808,'VXZ-IV'!A$1:C$4500,3,0)</f>
        <v>#N/A</v>
      </c>
      <c r="W4808" s="10"/>
      <c r="AD4808" s="10"/>
      <c r="AJ4808" s="10"/>
      <c r="AN4808" s="10"/>
    </row>
    <row r="4809" spans="11:40" customFormat="1" x14ac:dyDescent="0.25">
      <c r="K4809" s="10"/>
      <c r="V4809" t="e">
        <f>VLOOKUP(A4809,'VXZ-IV'!A$1:C$4500,3,0)</f>
        <v>#N/A</v>
      </c>
      <c r="W4809" s="10"/>
      <c r="AD4809" s="10"/>
      <c r="AJ4809" s="10"/>
      <c r="AN4809" s="10"/>
    </row>
    <row r="4810" spans="11:40" customFormat="1" x14ac:dyDescent="0.25">
      <c r="K4810" s="10"/>
      <c r="V4810" t="e">
        <f>VLOOKUP(A4810,'VXZ-IV'!A$1:C$4500,3,0)</f>
        <v>#N/A</v>
      </c>
      <c r="W4810" s="10"/>
      <c r="AD4810" s="10"/>
      <c r="AJ4810" s="10"/>
      <c r="AN4810" s="10"/>
    </row>
    <row r="4811" spans="11:40" customFormat="1" x14ac:dyDescent="0.25">
      <c r="K4811" s="10"/>
      <c r="V4811" t="e">
        <f>VLOOKUP(A4811,'VXZ-IV'!A$1:C$4500,3,0)</f>
        <v>#N/A</v>
      </c>
      <c r="W4811" s="10"/>
      <c r="AD4811" s="10"/>
      <c r="AJ4811" s="10"/>
      <c r="AN4811" s="10"/>
    </row>
    <row r="4812" spans="11:40" customFormat="1" x14ac:dyDescent="0.25">
      <c r="K4812" s="10"/>
      <c r="V4812" t="e">
        <f>VLOOKUP(A4812,'VXZ-IV'!A$1:C$4500,3,0)</f>
        <v>#N/A</v>
      </c>
      <c r="W4812" s="10"/>
      <c r="AD4812" s="10"/>
      <c r="AJ4812" s="10"/>
      <c r="AN4812" s="10"/>
    </row>
    <row r="4813" spans="11:40" customFormat="1" x14ac:dyDescent="0.25">
      <c r="K4813" s="10"/>
      <c r="V4813" t="e">
        <f>VLOOKUP(A4813,'VXZ-IV'!A$1:C$4500,3,0)</f>
        <v>#N/A</v>
      </c>
      <c r="W4813" s="10"/>
      <c r="AD4813" s="10"/>
      <c r="AJ4813" s="10"/>
      <c r="AN4813" s="10"/>
    </row>
    <row r="4814" spans="11:40" customFormat="1" x14ac:dyDescent="0.25">
      <c r="K4814" s="10"/>
      <c r="V4814" t="e">
        <f>VLOOKUP(A4814,'VXZ-IV'!A$1:C$4500,3,0)</f>
        <v>#N/A</v>
      </c>
      <c r="W4814" s="10"/>
      <c r="AD4814" s="10"/>
      <c r="AJ4814" s="10"/>
      <c r="AN4814" s="10"/>
    </row>
    <row r="4815" spans="11:40" customFormat="1" x14ac:dyDescent="0.25">
      <c r="K4815" s="10"/>
      <c r="V4815" t="e">
        <f>VLOOKUP(A4815,'VXZ-IV'!A$1:C$4500,3,0)</f>
        <v>#N/A</v>
      </c>
      <c r="W4815" s="10"/>
      <c r="AD4815" s="10"/>
      <c r="AJ4815" s="10"/>
      <c r="AN4815" s="10"/>
    </row>
    <row r="4816" spans="11:40" customFormat="1" x14ac:dyDescent="0.25">
      <c r="K4816" s="10"/>
      <c r="V4816" t="e">
        <f>VLOOKUP(A4816,'VXZ-IV'!A$1:C$4500,3,0)</f>
        <v>#N/A</v>
      </c>
      <c r="W4816" s="10"/>
      <c r="AD4816" s="10"/>
      <c r="AJ4816" s="10"/>
      <c r="AN4816" s="10"/>
    </row>
    <row r="4817" spans="11:40" customFormat="1" x14ac:dyDescent="0.25">
      <c r="K4817" s="10"/>
      <c r="V4817" t="e">
        <f>VLOOKUP(A4817,'VXZ-IV'!A$1:C$4500,3,0)</f>
        <v>#N/A</v>
      </c>
      <c r="W4817" s="10"/>
      <c r="AD4817" s="10"/>
      <c r="AJ4817" s="10"/>
      <c r="AN4817" s="10"/>
    </row>
    <row r="4818" spans="11:40" customFormat="1" x14ac:dyDescent="0.25">
      <c r="K4818" s="10"/>
      <c r="V4818" t="e">
        <f>VLOOKUP(A4818,'VXZ-IV'!A$1:C$4500,3,0)</f>
        <v>#N/A</v>
      </c>
      <c r="W4818" s="10"/>
      <c r="AD4818" s="10"/>
      <c r="AJ4818" s="10"/>
      <c r="AN4818" s="10"/>
    </row>
    <row r="4819" spans="11:40" customFormat="1" x14ac:dyDescent="0.25">
      <c r="K4819" s="10"/>
      <c r="V4819" t="e">
        <f>VLOOKUP(A4819,'VXZ-IV'!A$1:C$4500,3,0)</f>
        <v>#N/A</v>
      </c>
      <c r="W4819" s="10"/>
      <c r="AD4819" s="10"/>
      <c r="AJ4819" s="10"/>
      <c r="AN4819" s="10"/>
    </row>
    <row r="4820" spans="11:40" customFormat="1" x14ac:dyDescent="0.25">
      <c r="K4820" s="10"/>
      <c r="V4820" t="e">
        <f>VLOOKUP(A4820,'VXZ-IV'!A$1:C$4500,3,0)</f>
        <v>#N/A</v>
      </c>
      <c r="W4820" s="10"/>
      <c r="AD4820" s="10"/>
      <c r="AJ4820" s="10"/>
      <c r="AN4820" s="10"/>
    </row>
    <row r="4821" spans="11:40" customFormat="1" x14ac:dyDescent="0.25">
      <c r="K4821" s="10"/>
      <c r="V4821" t="e">
        <f>VLOOKUP(A4821,'VXZ-IV'!A$1:C$4500,3,0)</f>
        <v>#N/A</v>
      </c>
      <c r="W4821" s="10"/>
      <c r="AD4821" s="10"/>
      <c r="AJ4821" s="10"/>
      <c r="AN4821" s="10"/>
    </row>
    <row r="4822" spans="11:40" customFormat="1" x14ac:dyDescent="0.25">
      <c r="K4822" s="10"/>
      <c r="V4822" t="e">
        <f>VLOOKUP(A4822,'VXZ-IV'!A$1:C$4500,3,0)</f>
        <v>#N/A</v>
      </c>
      <c r="W4822" s="10"/>
      <c r="AD4822" s="10"/>
      <c r="AJ4822" s="10"/>
      <c r="AN4822" s="10"/>
    </row>
    <row r="4823" spans="11:40" customFormat="1" x14ac:dyDescent="0.25">
      <c r="K4823" s="10"/>
      <c r="V4823" t="e">
        <f>VLOOKUP(A4823,'VXZ-IV'!A$1:C$4500,3,0)</f>
        <v>#N/A</v>
      </c>
      <c r="W4823" s="10"/>
      <c r="AD4823" s="10"/>
      <c r="AJ4823" s="10"/>
      <c r="AN4823" s="10"/>
    </row>
    <row r="4824" spans="11:40" customFormat="1" x14ac:dyDescent="0.25">
      <c r="K4824" s="10"/>
      <c r="V4824" t="e">
        <f>VLOOKUP(A4824,'VXZ-IV'!A$1:C$4500,3,0)</f>
        <v>#N/A</v>
      </c>
      <c r="W4824" s="10"/>
      <c r="AD4824" s="10"/>
      <c r="AJ4824" s="10"/>
      <c r="AN4824" s="10"/>
    </row>
    <row r="4825" spans="11:40" customFormat="1" x14ac:dyDescent="0.25">
      <c r="K4825" s="10"/>
      <c r="V4825" t="e">
        <f>VLOOKUP(A4825,'VXZ-IV'!A$1:C$4500,3,0)</f>
        <v>#N/A</v>
      </c>
      <c r="W4825" s="10"/>
      <c r="AD4825" s="10"/>
      <c r="AJ4825" s="10"/>
      <c r="AN4825" s="10"/>
    </row>
    <row r="4826" spans="11:40" customFormat="1" x14ac:dyDescent="0.25">
      <c r="K4826" s="10"/>
      <c r="V4826" t="e">
        <f>VLOOKUP(A4826,'VXZ-IV'!A$1:C$4500,3,0)</f>
        <v>#N/A</v>
      </c>
      <c r="W4826" s="10"/>
      <c r="AD4826" s="10"/>
      <c r="AJ4826" s="10"/>
      <c r="AN4826" s="10"/>
    </row>
    <row r="4827" spans="11:40" customFormat="1" x14ac:dyDescent="0.25">
      <c r="K4827" s="10"/>
      <c r="V4827" t="e">
        <f>VLOOKUP(A4827,'VXZ-IV'!A$1:C$4500,3,0)</f>
        <v>#N/A</v>
      </c>
      <c r="W4827" s="10"/>
      <c r="AD4827" s="10"/>
      <c r="AJ4827" s="10"/>
      <c r="AN4827" s="10"/>
    </row>
    <row r="4828" spans="11:40" customFormat="1" x14ac:dyDescent="0.25">
      <c r="K4828" s="10"/>
      <c r="V4828" t="e">
        <f>VLOOKUP(A4828,'VXZ-IV'!A$1:C$4500,3,0)</f>
        <v>#N/A</v>
      </c>
      <c r="W4828" s="10"/>
      <c r="AD4828" s="10"/>
      <c r="AJ4828" s="10"/>
      <c r="AN4828" s="10"/>
    </row>
    <row r="4829" spans="11:40" customFormat="1" x14ac:dyDescent="0.25">
      <c r="K4829" s="10"/>
      <c r="V4829" t="e">
        <f>VLOOKUP(A4829,'VXZ-IV'!A$1:C$4500,3,0)</f>
        <v>#N/A</v>
      </c>
      <c r="W4829" s="10"/>
      <c r="AD4829" s="10"/>
      <c r="AJ4829" s="10"/>
      <c r="AN4829" s="10"/>
    </row>
    <row r="4830" spans="11:40" customFormat="1" x14ac:dyDescent="0.25">
      <c r="K4830" s="10"/>
      <c r="V4830" t="e">
        <f>VLOOKUP(A4830,'VXZ-IV'!A$1:C$4500,3,0)</f>
        <v>#N/A</v>
      </c>
      <c r="W4830" s="10"/>
      <c r="AD4830" s="10"/>
      <c r="AJ4830" s="10"/>
      <c r="AN4830" s="10"/>
    </row>
    <row r="4831" spans="11:40" customFormat="1" x14ac:dyDescent="0.25">
      <c r="K4831" s="10"/>
      <c r="V4831" t="e">
        <f>VLOOKUP(A4831,'VXZ-IV'!A$1:C$4500,3,0)</f>
        <v>#N/A</v>
      </c>
      <c r="W4831" s="10"/>
      <c r="AD4831" s="10"/>
      <c r="AJ4831" s="10"/>
      <c r="AN4831" s="10"/>
    </row>
    <row r="4832" spans="11:40" customFormat="1" x14ac:dyDescent="0.25">
      <c r="K4832" s="10"/>
      <c r="V4832" t="e">
        <f>VLOOKUP(A4832,'VXZ-IV'!A$1:C$4500,3,0)</f>
        <v>#N/A</v>
      </c>
      <c r="W4832" s="10"/>
      <c r="AD4832" s="10"/>
      <c r="AJ4832" s="10"/>
      <c r="AN4832" s="10"/>
    </row>
    <row r="4833" spans="11:40" customFormat="1" x14ac:dyDescent="0.25">
      <c r="K4833" s="10"/>
      <c r="V4833" t="e">
        <f>VLOOKUP(A4833,'VXZ-IV'!A$1:C$4500,3,0)</f>
        <v>#N/A</v>
      </c>
      <c r="W4833" s="10"/>
      <c r="AD4833" s="10"/>
      <c r="AJ4833" s="10"/>
      <c r="AN4833" s="10"/>
    </row>
    <row r="4834" spans="11:40" customFormat="1" x14ac:dyDescent="0.25">
      <c r="K4834" s="10"/>
      <c r="V4834" t="e">
        <f>VLOOKUP(A4834,'VXZ-IV'!A$1:C$4500,3,0)</f>
        <v>#N/A</v>
      </c>
      <c r="W4834" s="10"/>
      <c r="AD4834" s="10"/>
      <c r="AJ4834" s="10"/>
      <c r="AN4834" s="10"/>
    </row>
    <row r="4835" spans="11:40" customFormat="1" x14ac:dyDescent="0.25">
      <c r="K4835" s="10"/>
      <c r="V4835" t="e">
        <f>VLOOKUP(A4835,'VXZ-IV'!A$1:C$4500,3,0)</f>
        <v>#N/A</v>
      </c>
      <c r="W4835" s="10"/>
      <c r="AD4835" s="10"/>
      <c r="AJ4835" s="10"/>
      <c r="AN4835" s="10"/>
    </row>
    <row r="4836" spans="11:40" customFormat="1" x14ac:dyDescent="0.25">
      <c r="K4836" s="10"/>
      <c r="V4836" t="e">
        <f>VLOOKUP(A4836,'VXZ-IV'!A$1:C$4500,3,0)</f>
        <v>#N/A</v>
      </c>
      <c r="W4836" s="10"/>
      <c r="AD4836" s="10"/>
      <c r="AJ4836" s="10"/>
      <c r="AN4836" s="10"/>
    </row>
    <row r="4837" spans="11:40" customFormat="1" x14ac:dyDescent="0.25">
      <c r="K4837" s="10"/>
      <c r="V4837" t="e">
        <f>VLOOKUP(A4837,'VXZ-IV'!A$1:C$4500,3,0)</f>
        <v>#N/A</v>
      </c>
      <c r="W4837" s="10"/>
      <c r="AD4837" s="10"/>
      <c r="AJ4837" s="10"/>
      <c r="AN4837" s="10"/>
    </row>
    <row r="4838" spans="11:40" customFormat="1" x14ac:dyDescent="0.25">
      <c r="K4838" s="10"/>
      <c r="V4838" t="e">
        <f>VLOOKUP(A4838,'VXZ-IV'!A$1:C$4500,3,0)</f>
        <v>#N/A</v>
      </c>
      <c r="W4838" s="10"/>
      <c r="AD4838" s="10"/>
      <c r="AJ4838" s="10"/>
      <c r="AN4838" s="10"/>
    </row>
    <row r="4839" spans="11:40" customFormat="1" x14ac:dyDescent="0.25">
      <c r="K4839" s="10"/>
      <c r="V4839" t="e">
        <f>VLOOKUP(A4839,'VXZ-IV'!A$1:C$4500,3,0)</f>
        <v>#N/A</v>
      </c>
      <c r="W4839" s="10"/>
      <c r="AD4839" s="10"/>
      <c r="AJ4839" s="10"/>
      <c r="AN4839" s="10"/>
    </row>
    <row r="4840" spans="11:40" customFormat="1" x14ac:dyDescent="0.25">
      <c r="K4840" s="10"/>
      <c r="V4840" t="e">
        <f>VLOOKUP(A4840,'VXZ-IV'!A$1:C$4500,3,0)</f>
        <v>#N/A</v>
      </c>
      <c r="W4840" s="10"/>
      <c r="AD4840" s="10"/>
      <c r="AJ4840" s="10"/>
      <c r="AN4840" s="10"/>
    </row>
    <row r="4841" spans="11:40" customFormat="1" x14ac:dyDescent="0.25">
      <c r="K4841" s="10"/>
      <c r="V4841" t="e">
        <f>VLOOKUP(A4841,'VXZ-IV'!A$1:C$4500,3,0)</f>
        <v>#N/A</v>
      </c>
      <c r="W4841" s="10"/>
      <c r="AD4841" s="10"/>
      <c r="AJ4841" s="10"/>
      <c r="AN4841" s="10"/>
    </row>
    <row r="4842" spans="11:40" customFormat="1" x14ac:dyDescent="0.25">
      <c r="K4842" s="10"/>
      <c r="V4842" t="e">
        <f>VLOOKUP(A4842,'VXZ-IV'!A$1:C$4500,3,0)</f>
        <v>#N/A</v>
      </c>
      <c r="W4842" s="10"/>
      <c r="AD4842" s="10"/>
      <c r="AJ4842" s="10"/>
      <c r="AN4842" s="10"/>
    </row>
    <row r="4843" spans="11:40" customFormat="1" x14ac:dyDescent="0.25">
      <c r="K4843" s="10"/>
      <c r="V4843" t="e">
        <f>VLOOKUP(A4843,'VXZ-IV'!A$1:C$4500,3,0)</f>
        <v>#N/A</v>
      </c>
      <c r="W4843" s="10"/>
      <c r="AD4843" s="10"/>
      <c r="AJ4843" s="10"/>
      <c r="AN4843" s="10"/>
    </row>
    <row r="4844" spans="11:40" customFormat="1" x14ac:dyDescent="0.25">
      <c r="K4844" s="10"/>
      <c r="V4844" t="e">
        <f>VLOOKUP(A4844,'VXZ-IV'!A$1:C$4500,3,0)</f>
        <v>#N/A</v>
      </c>
      <c r="W4844" s="10"/>
      <c r="AD4844" s="10"/>
      <c r="AJ4844" s="10"/>
      <c r="AN4844" s="10"/>
    </row>
    <row r="4845" spans="11:40" customFormat="1" x14ac:dyDescent="0.25">
      <c r="K4845" s="10"/>
      <c r="V4845" t="e">
        <f>VLOOKUP(A4845,'VXZ-IV'!A$1:C$4500,3,0)</f>
        <v>#N/A</v>
      </c>
      <c r="W4845" s="10"/>
      <c r="AD4845" s="10"/>
      <c r="AJ4845" s="10"/>
      <c r="AN4845" s="10"/>
    </row>
    <row r="4846" spans="11:40" customFormat="1" x14ac:dyDescent="0.25">
      <c r="K4846" s="10"/>
      <c r="V4846" t="e">
        <f>VLOOKUP(A4846,'VXZ-IV'!A$1:C$4500,3,0)</f>
        <v>#N/A</v>
      </c>
      <c r="W4846" s="10"/>
      <c r="AD4846" s="10"/>
      <c r="AJ4846" s="10"/>
      <c r="AN4846" s="10"/>
    </row>
    <row r="4847" spans="11:40" customFormat="1" x14ac:dyDescent="0.25">
      <c r="K4847" s="10"/>
      <c r="V4847" t="e">
        <f>VLOOKUP(A4847,'VXZ-IV'!A$1:C$4500,3,0)</f>
        <v>#N/A</v>
      </c>
      <c r="W4847" s="10"/>
      <c r="AD4847" s="10"/>
      <c r="AJ4847" s="10"/>
      <c r="AN4847" s="10"/>
    </row>
    <row r="4848" spans="11:40" customFormat="1" x14ac:dyDescent="0.25">
      <c r="K4848" s="10"/>
      <c r="V4848" t="e">
        <f>VLOOKUP(A4848,'VXZ-IV'!A$1:C$4500,3,0)</f>
        <v>#N/A</v>
      </c>
      <c r="W4848" s="10"/>
      <c r="AD4848" s="10"/>
      <c r="AJ4848" s="10"/>
      <c r="AN4848" s="10"/>
    </row>
    <row r="4849" spans="11:40" customFormat="1" x14ac:dyDescent="0.25">
      <c r="K4849" s="10"/>
      <c r="V4849" t="e">
        <f>VLOOKUP(A4849,'VXZ-IV'!A$1:C$4500,3,0)</f>
        <v>#N/A</v>
      </c>
      <c r="W4849" s="10"/>
      <c r="AD4849" s="10"/>
      <c r="AJ4849" s="10"/>
      <c r="AN4849" s="10"/>
    </row>
    <row r="4850" spans="11:40" customFormat="1" x14ac:dyDescent="0.25">
      <c r="K4850" s="10"/>
      <c r="V4850" t="e">
        <f>VLOOKUP(A4850,'VXZ-IV'!A$1:C$4500,3,0)</f>
        <v>#N/A</v>
      </c>
      <c r="W4850" s="10"/>
      <c r="AD4850" s="10"/>
      <c r="AJ4850" s="10"/>
      <c r="AN4850" s="10"/>
    </row>
    <row r="4851" spans="11:40" customFormat="1" x14ac:dyDescent="0.25">
      <c r="K4851" s="10"/>
      <c r="V4851" t="e">
        <f>VLOOKUP(A4851,'VXZ-IV'!A$1:C$4500,3,0)</f>
        <v>#N/A</v>
      </c>
      <c r="W4851" s="10"/>
      <c r="AD4851" s="10"/>
      <c r="AJ4851" s="10"/>
      <c r="AN4851" s="10"/>
    </row>
    <row r="4852" spans="11:40" customFormat="1" x14ac:dyDescent="0.25">
      <c r="K4852" s="10"/>
      <c r="V4852" t="e">
        <f>VLOOKUP(A4852,'VXZ-IV'!A$1:C$4500,3,0)</f>
        <v>#N/A</v>
      </c>
      <c r="W4852" s="10"/>
      <c r="AD4852" s="10"/>
      <c r="AJ4852" s="10"/>
      <c r="AN4852" s="10"/>
    </row>
    <row r="4853" spans="11:40" customFormat="1" x14ac:dyDescent="0.25">
      <c r="K4853" s="10"/>
      <c r="V4853" t="e">
        <f>VLOOKUP(A4853,'VXZ-IV'!A$1:C$4500,3,0)</f>
        <v>#N/A</v>
      </c>
      <c r="W4853" s="10"/>
      <c r="AD4853" s="10"/>
      <c r="AJ4853" s="10"/>
      <c r="AN4853" s="10"/>
    </row>
    <row r="4854" spans="11:40" customFormat="1" x14ac:dyDescent="0.25">
      <c r="K4854" s="10"/>
      <c r="V4854" t="e">
        <f>VLOOKUP(A4854,'VXZ-IV'!A$1:C$4500,3,0)</f>
        <v>#N/A</v>
      </c>
      <c r="W4854" s="10"/>
      <c r="AD4854" s="10"/>
      <c r="AJ4854" s="10"/>
      <c r="AN4854" s="10"/>
    </row>
    <row r="4855" spans="11:40" customFormat="1" x14ac:dyDescent="0.25">
      <c r="K4855" s="10"/>
      <c r="V4855" t="e">
        <f>VLOOKUP(A4855,'VXZ-IV'!A$1:C$4500,3,0)</f>
        <v>#N/A</v>
      </c>
      <c r="W4855" s="10"/>
      <c r="AD4855" s="10"/>
      <c r="AJ4855" s="10"/>
      <c r="AN4855" s="10"/>
    </row>
    <row r="4856" spans="11:40" customFormat="1" x14ac:dyDescent="0.25">
      <c r="K4856" s="10"/>
      <c r="V4856" t="e">
        <f>VLOOKUP(A4856,'VXZ-IV'!A$1:C$4500,3,0)</f>
        <v>#N/A</v>
      </c>
      <c r="W4856" s="10"/>
      <c r="AD4856" s="10"/>
      <c r="AJ4856" s="10"/>
      <c r="AN4856" s="10"/>
    </row>
    <row r="4857" spans="11:40" customFormat="1" x14ac:dyDescent="0.25">
      <c r="K4857" s="10"/>
      <c r="V4857" t="e">
        <f>VLOOKUP(A4857,'VXZ-IV'!A$1:C$4500,3,0)</f>
        <v>#N/A</v>
      </c>
      <c r="W4857" s="10"/>
      <c r="AD4857" s="10"/>
      <c r="AJ4857" s="10"/>
      <c r="AN4857" s="10"/>
    </row>
    <row r="4858" spans="11:40" customFormat="1" x14ac:dyDescent="0.25">
      <c r="K4858" s="10"/>
      <c r="V4858" t="e">
        <f>VLOOKUP(A4858,'VXZ-IV'!A$1:C$4500,3,0)</f>
        <v>#N/A</v>
      </c>
      <c r="W4858" s="10"/>
      <c r="AD4858" s="10"/>
      <c r="AJ4858" s="10"/>
      <c r="AN4858" s="10"/>
    </row>
    <row r="4859" spans="11:40" customFormat="1" x14ac:dyDescent="0.25">
      <c r="K4859" s="10"/>
      <c r="V4859" t="e">
        <f>VLOOKUP(A4859,'VXZ-IV'!A$1:C$4500,3,0)</f>
        <v>#N/A</v>
      </c>
      <c r="W4859" s="10"/>
      <c r="AD4859" s="10"/>
      <c r="AJ4859" s="10"/>
      <c r="AN4859" s="10"/>
    </row>
    <row r="4860" spans="11:40" customFormat="1" x14ac:dyDescent="0.25">
      <c r="K4860" s="10"/>
      <c r="V4860" t="e">
        <f>VLOOKUP(A4860,'VXZ-IV'!A$1:C$4500,3,0)</f>
        <v>#N/A</v>
      </c>
      <c r="W4860" s="10"/>
      <c r="AD4860" s="10"/>
      <c r="AJ4860" s="10"/>
      <c r="AN4860" s="10"/>
    </row>
    <row r="4861" spans="11:40" customFormat="1" x14ac:dyDescent="0.25">
      <c r="K4861" s="10"/>
      <c r="V4861" t="e">
        <f>VLOOKUP(A4861,'VXZ-IV'!A$1:C$4500,3,0)</f>
        <v>#N/A</v>
      </c>
      <c r="W4861" s="10"/>
      <c r="AD4861" s="10"/>
      <c r="AJ4861" s="10"/>
      <c r="AN4861" s="10"/>
    </row>
    <row r="4862" spans="11:40" customFormat="1" x14ac:dyDescent="0.25">
      <c r="K4862" s="10"/>
      <c r="V4862" t="e">
        <f>VLOOKUP(A4862,'VXZ-IV'!A$1:C$4500,3,0)</f>
        <v>#N/A</v>
      </c>
      <c r="W4862" s="10"/>
      <c r="AD4862" s="10"/>
      <c r="AJ4862" s="10"/>
      <c r="AN4862" s="10"/>
    </row>
    <row r="4863" spans="11:40" customFormat="1" x14ac:dyDescent="0.25">
      <c r="K4863" s="10"/>
      <c r="V4863" t="e">
        <f>VLOOKUP(A4863,'VXZ-IV'!A$1:C$4500,3,0)</f>
        <v>#N/A</v>
      </c>
      <c r="W4863" s="10"/>
      <c r="AD4863" s="10"/>
      <c r="AJ4863" s="10"/>
      <c r="AN4863" s="10"/>
    </row>
    <row r="4864" spans="11:40" customFormat="1" x14ac:dyDescent="0.25">
      <c r="K4864" s="10"/>
      <c r="V4864" t="e">
        <f>VLOOKUP(A4864,'VXZ-IV'!A$1:C$4500,3,0)</f>
        <v>#N/A</v>
      </c>
      <c r="W4864" s="10"/>
      <c r="AD4864" s="10"/>
      <c r="AJ4864" s="10"/>
      <c r="AN4864" s="10"/>
    </row>
    <row r="4865" spans="11:40" customFormat="1" x14ac:dyDescent="0.25">
      <c r="K4865" s="10"/>
      <c r="V4865" t="e">
        <f>VLOOKUP(A4865,'VXZ-IV'!A$1:C$4500,3,0)</f>
        <v>#N/A</v>
      </c>
      <c r="W4865" s="10"/>
      <c r="AD4865" s="10"/>
      <c r="AJ4865" s="10"/>
      <c r="AN4865" s="10"/>
    </row>
    <row r="4866" spans="11:40" customFormat="1" x14ac:dyDescent="0.25">
      <c r="K4866" s="10"/>
      <c r="V4866" t="e">
        <f>VLOOKUP(A4866,'VXZ-IV'!A$1:C$4500,3,0)</f>
        <v>#N/A</v>
      </c>
      <c r="W4866" s="10"/>
      <c r="AD4866" s="10"/>
      <c r="AJ4866" s="10"/>
      <c r="AN4866" s="10"/>
    </row>
    <row r="4867" spans="11:40" customFormat="1" x14ac:dyDescent="0.25">
      <c r="K4867" s="10"/>
      <c r="V4867" t="e">
        <f>VLOOKUP(A4867,'VXZ-IV'!A$1:C$4500,3,0)</f>
        <v>#N/A</v>
      </c>
      <c r="W4867" s="10"/>
      <c r="AD4867" s="10"/>
      <c r="AJ4867" s="10"/>
      <c r="AN4867" s="10"/>
    </row>
    <row r="4868" spans="11:40" customFormat="1" x14ac:dyDescent="0.25">
      <c r="K4868" s="10"/>
      <c r="V4868" t="e">
        <f>VLOOKUP(A4868,'VXZ-IV'!A$1:C$4500,3,0)</f>
        <v>#N/A</v>
      </c>
      <c r="W4868" s="10"/>
      <c r="AD4868" s="10"/>
      <c r="AJ4868" s="10"/>
      <c r="AN4868" s="10"/>
    </row>
    <row r="4869" spans="11:40" customFormat="1" x14ac:dyDescent="0.25">
      <c r="K4869" s="10"/>
      <c r="V4869" t="e">
        <f>VLOOKUP(A4869,'VXZ-IV'!A$1:C$4500,3,0)</f>
        <v>#N/A</v>
      </c>
      <c r="W4869" s="10"/>
      <c r="AD4869" s="10"/>
      <c r="AJ4869" s="10"/>
      <c r="AN4869" s="10"/>
    </row>
    <row r="4870" spans="11:40" customFormat="1" x14ac:dyDescent="0.25">
      <c r="K4870" s="10"/>
      <c r="V4870" t="e">
        <f>VLOOKUP(A4870,'VXZ-IV'!A$1:C$4500,3,0)</f>
        <v>#N/A</v>
      </c>
      <c r="W4870" s="10"/>
      <c r="AD4870" s="10"/>
      <c r="AJ4870" s="10"/>
      <c r="AN4870" s="10"/>
    </row>
    <row r="4871" spans="11:40" customFormat="1" x14ac:dyDescent="0.25">
      <c r="K4871" s="10"/>
      <c r="V4871" t="e">
        <f>VLOOKUP(A4871,'VXZ-IV'!A$1:C$4500,3,0)</f>
        <v>#N/A</v>
      </c>
      <c r="W4871" s="10"/>
      <c r="AD4871" s="10"/>
      <c r="AJ4871" s="10"/>
      <c r="AN4871" s="10"/>
    </row>
    <row r="4872" spans="11:40" customFormat="1" x14ac:dyDescent="0.25">
      <c r="K4872" s="10"/>
      <c r="V4872" t="e">
        <f>VLOOKUP(A4872,'VXZ-IV'!A$1:C$4500,3,0)</f>
        <v>#N/A</v>
      </c>
      <c r="W4872" s="10"/>
      <c r="AD4872" s="10"/>
      <c r="AJ4872" s="10"/>
      <c r="AN4872" s="10"/>
    </row>
    <row r="4873" spans="11:40" customFormat="1" x14ac:dyDescent="0.25">
      <c r="K4873" s="10"/>
      <c r="V4873" t="e">
        <f>VLOOKUP(A4873,'VXZ-IV'!A$1:C$4500,3,0)</f>
        <v>#N/A</v>
      </c>
      <c r="W4873" s="10"/>
      <c r="AD4873" s="10"/>
      <c r="AJ4873" s="10"/>
      <c r="AN4873" s="10"/>
    </row>
    <row r="4874" spans="11:40" customFormat="1" x14ac:dyDescent="0.25">
      <c r="K4874" s="10"/>
      <c r="V4874" t="e">
        <f>VLOOKUP(A4874,'VXZ-IV'!A$1:C$4500,3,0)</f>
        <v>#N/A</v>
      </c>
      <c r="W4874" s="10"/>
      <c r="AD4874" s="10"/>
      <c r="AJ4874" s="10"/>
      <c r="AN4874" s="10"/>
    </row>
    <row r="4875" spans="11:40" customFormat="1" x14ac:dyDescent="0.25">
      <c r="K4875" s="10"/>
      <c r="V4875" t="e">
        <f>VLOOKUP(A4875,'VXZ-IV'!A$1:C$4500,3,0)</f>
        <v>#N/A</v>
      </c>
      <c r="W4875" s="10"/>
      <c r="AD4875" s="10"/>
      <c r="AJ4875" s="10"/>
      <c r="AN4875" s="10"/>
    </row>
    <row r="4876" spans="11:40" customFormat="1" x14ac:dyDescent="0.25">
      <c r="K4876" s="10"/>
      <c r="V4876" t="e">
        <f>VLOOKUP(A4876,'VXZ-IV'!A$1:C$4500,3,0)</f>
        <v>#N/A</v>
      </c>
      <c r="W4876" s="10"/>
      <c r="AD4876" s="10"/>
      <c r="AJ4876" s="10"/>
      <c r="AN4876" s="10"/>
    </row>
    <row r="4877" spans="11:40" customFormat="1" x14ac:dyDescent="0.25">
      <c r="K4877" s="10"/>
      <c r="V4877" t="e">
        <f>VLOOKUP(A4877,'VXZ-IV'!A$1:C$4500,3,0)</f>
        <v>#N/A</v>
      </c>
      <c r="W4877" s="10"/>
      <c r="AD4877" s="10"/>
      <c r="AJ4877" s="10"/>
      <c r="AN4877" s="10"/>
    </row>
    <row r="4878" spans="11:40" customFormat="1" x14ac:dyDescent="0.25">
      <c r="K4878" s="10"/>
      <c r="V4878" t="e">
        <f>VLOOKUP(A4878,'VXZ-IV'!A$1:C$4500,3,0)</f>
        <v>#N/A</v>
      </c>
      <c r="W4878" s="10"/>
      <c r="AD4878" s="10"/>
      <c r="AJ4878" s="10"/>
      <c r="AN4878" s="10"/>
    </row>
    <row r="4879" spans="11:40" customFormat="1" x14ac:dyDescent="0.25">
      <c r="K4879" s="10"/>
      <c r="V4879" t="e">
        <f>VLOOKUP(A4879,'VXZ-IV'!A$1:C$4500,3,0)</f>
        <v>#N/A</v>
      </c>
      <c r="W4879" s="10"/>
      <c r="AD4879" s="10"/>
      <c r="AJ4879" s="10"/>
      <c r="AN4879" s="10"/>
    </row>
    <row r="4880" spans="11:40" customFormat="1" x14ac:dyDescent="0.25">
      <c r="K4880" s="10"/>
      <c r="V4880" t="e">
        <f>VLOOKUP(A4880,'VXZ-IV'!A$1:C$4500,3,0)</f>
        <v>#N/A</v>
      </c>
      <c r="W4880" s="10"/>
      <c r="AD4880" s="10"/>
      <c r="AJ4880" s="10"/>
      <c r="AN4880" s="10"/>
    </row>
    <row r="4881" spans="11:40" customFormat="1" x14ac:dyDescent="0.25">
      <c r="K4881" s="10"/>
      <c r="V4881" t="e">
        <f>VLOOKUP(A4881,'VXZ-IV'!A$1:C$4500,3,0)</f>
        <v>#N/A</v>
      </c>
      <c r="W4881" s="10"/>
      <c r="AD4881" s="10"/>
      <c r="AJ4881" s="10"/>
      <c r="AN4881" s="10"/>
    </row>
    <row r="4882" spans="11:40" customFormat="1" x14ac:dyDescent="0.25">
      <c r="K4882" s="10"/>
      <c r="V4882" t="e">
        <f>VLOOKUP(A4882,'VXZ-IV'!A$1:C$4500,3,0)</f>
        <v>#N/A</v>
      </c>
      <c r="W4882" s="10"/>
      <c r="AD4882" s="10"/>
      <c r="AJ4882" s="10"/>
      <c r="AN4882" s="10"/>
    </row>
    <row r="4883" spans="11:40" customFormat="1" x14ac:dyDescent="0.25">
      <c r="K4883" s="10"/>
      <c r="V4883" t="e">
        <f>VLOOKUP(A4883,'VXZ-IV'!A$1:C$4500,3,0)</f>
        <v>#N/A</v>
      </c>
      <c r="W4883" s="10"/>
      <c r="AD4883" s="10"/>
      <c r="AJ4883" s="10"/>
      <c r="AN4883" s="10"/>
    </row>
    <row r="4884" spans="11:40" customFormat="1" x14ac:dyDescent="0.25">
      <c r="K4884" s="10"/>
      <c r="V4884" t="e">
        <f>VLOOKUP(A4884,'VXZ-IV'!A$1:C$4500,3,0)</f>
        <v>#N/A</v>
      </c>
      <c r="W4884" s="10"/>
      <c r="AD4884" s="10"/>
      <c r="AJ4884" s="10"/>
      <c r="AN4884" s="10"/>
    </row>
    <row r="4885" spans="11:40" customFormat="1" x14ac:dyDescent="0.25">
      <c r="K4885" s="10"/>
      <c r="V4885" t="e">
        <f>VLOOKUP(A4885,'VXZ-IV'!A$1:C$4500,3,0)</f>
        <v>#N/A</v>
      </c>
      <c r="W4885" s="10"/>
      <c r="AD4885" s="10"/>
      <c r="AJ4885" s="10"/>
      <c r="AN4885" s="10"/>
    </row>
    <row r="4886" spans="11:40" customFormat="1" x14ac:dyDescent="0.25">
      <c r="K4886" s="10"/>
      <c r="V4886" t="e">
        <f>VLOOKUP(A4886,'VXZ-IV'!A$1:C$4500,3,0)</f>
        <v>#N/A</v>
      </c>
      <c r="W4886" s="10"/>
      <c r="AD4886" s="10"/>
      <c r="AJ4886" s="10"/>
      <c r="AN4886" s="10"/>
    </row>
    <row r="4887" spans="11:40" customFormat="1" x14ac:dyDescent="0.25">
      <c r="K4887" s="10"/>
      <c r="V4887" t="e">
        <f>VLOOKUP(A4887,'VXZ-IV'!A$1:C$4500,3,0)</f>
        <v>#N/A</v>
      </c>
      <c r="W4887" s="10"/>
      <c r="AD4887" s="10"/>
      <c r="AJ4887" s="10"/>
      <c r="AN4887" s="10"/>
    </row>
    <row r="4888" spans="11:40" customFormat="1" x14ac:dyDescent="0.25">
      <c r="K4888" s="10"/>
      <c r="V4888" t="e">
        <f>VLOOKUP(A4888,'VXZ-IV'!A$1:C$4500,3,0)</f>
        <v>#N/A</v>
      </c>
      <c r="W4888" s="10"/>
      <c r="AD4888" s="10"/>
      <c r="AJ4888" s="10"/>
      <c r="AN4888" s="10"/>
    </row>
    <row r="4889" spans="11:40" customFormat="1" x14ac:dyDescent="0.25">
      <c r="K4889" s="10"/>
      <c r="V4889" t="e">
        <f>VLOOKUP(A4889,'VXZ-IV'!A$1:C$4500,3,0)</f>
        <v>#N/A</v>
      </c>
      <c r="W4889" s="10"/>
      <c r="AD4889" s="10"/>
      <c r="AJ4889" s="10"/>
      <c r="AN4889" s="10"/>
    </row>
    <row r="4890" spans="11:40" customFormat="1" x14ac:dyDescent="0.25">
      <c r="K4890" s="10"/>
      <c r="V4890" t="e">
        <f>VLOOKUP(A4890,'VXZ-IV'!A$1:C$4500,3,0)</f>
        <v>#N/A</v>
      </c>
      <c r="W4890" s="10"/>
      <c r="AD4890" s="10"/>
      <c r="AJ4890" s="10"/>
      <c r="AN4890" s="10"/>
    </row>
    <row r="4891" spans="11:40" customFormat="1" x14ac:dyDescent="0.25">
      <c r="K4891" s="10"/>
      <c r="V4891" t="e">
        <f>VLOOKUP(A4891,'VXZ-IV'!A$1:C$4500,3,0)</f>
        <v>#N/A</v>
      </c>
      <c r="W4891" s="10"/>
      <c r="AD4891" s="10"/>
      <c r="AJ4891" s="10"/>
      <c r="AN4891" s="10"/>
    </row>
    <row r="4892" spans="11:40" customFormat="1" x14ac:dyDescent="0.25">
      <c r="K4892" s="10"/>
      <c r="V4892" t="e">
        <f>VLOOKUP(A4892,'VXZ-IV'!A$1:C$4500,3,0)</f>
        <v>#N/A</v>
      </c>
      <c r="W4892" s="10"/>
      <c r="AD4892" s="10"/>
      <c r="AJ4892" s="10"/>
      <c r="AN4892" s="10"/>
    </row>
    <row r="4893" spans="11:40" customFormat="1" x14ac:dyDescent="0.25">
      <c r="K4893" s="10"/>
      <c r="V4893" t="e">
        <f>VLOOKUP(A4893,'VXZ-IV'!A$1:C$4500,3,0)</f>
        <v>#N/A</v>
      </c>
      <c r="W4893" s="10"/>
      <c r="AD4893" s="10"/>
      <c r="AJ4893" s="10"/>
      <c r="AN4893" s="10"/>
    </row>
    <row r="4894" spans="11:40" customFormat="1" x14ac:dyDescent="0.25">
      <c r="K4894" s="10"/>
      <c r="V4894" t="e">
        <f>VLOOKUP(A4894,'VXZ-IV'!A$1:C$4500,3,0)</f>
        <v>#N/A</v>
      </c>
      <c r="W4894" s="10"/>
      <c r="AD4894" s="10"/>
      <c r="AJ4894" s="10"/>
      <c r="AN4894" s="10"/>
    </row>
    <row r="4895" spans="11:40" customFormat="1" x14ac:dyDescent="0.25">
      <c r="K4895" s="10"/>
      <c r="V4895" t="e">
        <f>VLOOKUP(A4895,'VXZ-IV'!A$1:C$4500,3,0)</f>
        <v>#N/A</v>
      </c>
      <c r="W4895" s="10"/>
      <c r="AD4895" s="10"/>
      <c r="AJ4895" s="10"/>
      <c r="AN4895" s="10"/>
    </row>
    <row r="4896" spans="11:40" customFormat="1" x14ac:dyDescent="0.25">
      <c r="K4896" s="10"/>
      <c r="V4896" t="e">
        <f>VLOOKUP(A4896,'VXZ-IV'!A$1:C$4500,3,0)</f>
        <v>#N/A</v>
      </c>
      <c r="W4896" s="10"/>
      <c r="AD4896" s="10"/>
      <c r="AJ4896" s="10"/>
      <c r="AN4896" s="10"/>
    </row>
    <row r="4897" spans="11:40" customFormat="1" x14ac:dyDescent="0.25">
      <c r="K4897" s="10"/>
      <c r="V4897" t="e">
        <f>VLOOKUP(A4897,'VXZ-IV'!A$1:C$4500,3,0)</f>
        <v>#N/A</v>
      </c>
      <c r="W4897" s="10"/>
      <c r="AD4897" s="10"/>
      <c r="AJ4897" s="10"/>
      <c r="AN4897" s="10"/>
    </row>
    <row r="4898" spans="11:40" customFormat="1" x14ac:dyDescent="0.25">
      <c r="K4898" s="10"/>
      <c r="V4898" t="e">
        <f>VLOOKUP(A4898,'VXZ-IV'!A$1:C$4500,3,0)</f>
        <v>#N/A</v>
      </c>
      <c r="W4898" s="10"/>
      <c r="AD4898" s="10"/>
      <c r="AJ4898" s="10"/>
      <c r="AN4898" s="10"/>
    </row>
    <row r="4899" spans="11:40" customFormat="1" x14ac:dyDescent="0.25">
      <c r="K4899" s="10"/>
      <c r="V4899" t="e">
        <f>VLOOKUP(A4899,'VXZ-IV'!A$1:C$4500,3,0)</f>
        <v>#N/A</v>
      </c>
      <c r="W4899" s="10"/>
      <c r="AD4899" s="10"/>
      <c r="AJ4899" s="10"/>
      <c r="AN4899" s="10"/>
    </row>
    <row r="4900" spans="11:40" customFormat="1" x14ac:dyDescent="0.25">
      <c r="K4900" s="10"/>
      <c r="V4900" t="e">
        <f>VLOOKUP(A4900,'VXZ-IV'!A$1:C$4500,3,0)</f>
        <v>#N/A</v>
      </c>
      <c r="W4900" s="10"/>
      <c r="AD4900" s="10"/>
      <c r="AJ4900" s="10"/>
      <c r="AN4900" s="10"/>
    </row>
    <row r="4901" spans="11:40" customFormat="1" x14ac:dyDescent="0.25">
      <c r="K4901" s="10"/>
      <c r="V4901" t="e">
        <f>VLOOKUP(A4901,'VXZ-IV'!A$1:C$4500,3,0)</f>
        <v>#N/A</v>
      </c>
      <c r="W4901" s="10"/>
      <c r="AD4901" s="10"/>
      <c r="AJ4901" s="10"/>
      <c r="AN4901" s="10"/>
    </row>
    <row r="4902" spans="11:40" customFormat="1" x14ac:dyDescent="0.25">
      <c r="K4902" s="10"/>
      <c r="V4902" t="e">
        <f>VLOOKUP(A4902,'VXZ-IV'!A$1:C$4500,3,0)</f>
        <v>#N/A</v>
      </c>
      <c r="W4902" s="10"/>
      <c r="AD4902" s="10"/>
      <c r="AJ4902" s="10"/>
      <c r="AN4902" s="10"/>
    </row>
    <row r="4903" spans="11:40" customFormat="1" x14ac:dyDescent="0.25">
      <c r="K4903" s="10"/>
      <c r="V4903" t="e">
        <f>VLOOKUP(A4903,'VXZ-IV'!A$1:C$4500,3,0)</f>
        <v>#N/A</v>
      </c>
      <c r="W4903" s="10"/>
      <c r="AD4903" s="10"/>
      <c r="AJ4903" s="10"/>
      <c r="AN4903" s="10"/>
    </row>
    <row r="4904" spans="11:40" customFormat="1" x14ac:dyDescent="0.25">
      <c r="K4904" s="10"/>
      <c r="V4904" t="e">
        <f>VLOOKUP(A4904,'VXZ-IV'!A$1:C$4500,3,0)</f>
        <v>#N/A</v>
      </c>
      <c r="W4904" s="10"/>
      <c r="AD4904" s="10"/>
      <c r="AJ4904" s="10"/>
      <c r="AN4904" s="10"/>
    </row>
    <row r="4905" spans="11:40" customFormat="1" x14ac:dyDescent="0.25">
      <c r="K4905" s="10"/>
      <c r="V4905" t="e">
        <f>VLOOKUP(A4905,'VXZ-IV'!A$1:C$4500,3,0)</f>
        <v>#N/A</v>
      </c>
      <c r="W4905" s="10"/>
      <c r="AD4905" s="10"/>
      <c r="AJ4905" s="10"/>
      <c r="AN4905" s="10"/>
    </row>
    <row r="4906" spans="11:40" customFormat="1" x14ac:dyDescent="0.25">
      <c r="K4906" s="10"/>
      <c r="V4906" t="e">
        <f>VLOOKUP(A4906,'VXZ-IV'!A$1:C$4500,3,0)</f>
        <v>#N/A</v>
      </c>
      <c r="W4906" s="10"/>
      <c r="AD4906" s="10"/>
      <c r="AJ4906" s="10"/>
      <c r="AN4906" s="10"/>
    </row>
    <row r="4907" spans="11:40" customFormat="1" x14ac:dyDescent="0.25">
      <c r="K4907" s="10"/>
      <c r="V4907" t="e">
        <f>VLOOKUP(A4907,'VXZ-IV'!A$1:C$4500,3,0)</f>
        <v>#N/A</v>
      </c>
      <c r="W4907" s="10"/>
      <c r="AD4907" s="10"/>
      <c r="AJ4907" s="10"/>
      <c r="AN4907" s="10"/>
    </row>
    <row r="4908" spans="11:40" customFormat="1" x14ac:dyDescent="0.25">
      <c r="K4908" s="10"/>
      <c r="V4908" t="e">
        <f>VLOOKUP(A4908,'VXZ-IV'!A$1:C$4500,3,0)</f>
        <v>#N/A</v>
      </c>
      <c r="W4908" s="10"/>
      <c r="AD4908" s="10"/>
      <c r="AJ4908" s="10"/>
      <c r="AN4908" s="10"/>
    </row>
    <row r="4909" spans="11:40" customFormat="1" x14ac:dyDescent="0.25">
      <c r="K4909" s="10"/>
      <c r="V4909" t="e">
        <f>VLOOKUP(A4909,'VXZ-IV'!A$1:C$4500,3,0)</f>
        <v>#N/A</v>
      </c>
      <c r="W4909" s="10"/>
      <c r="AD4909" s="10"/>
      <c r="AJ4909" s="10"/>
      <c r="AN4909" s="10"/>
    </row>
    <row r="4910" spans="11:40" customFormat="1" x14ac:dyDescent="0.25">
      <c r="K4910" s="10"/>
      <c r="V4910" t="e">
        <f>VLOOKUP(A4910,'VXZ-IV'!A$1:C$4500,3,0)</f>
        <v>#N/A</v>
      </c>
      <c r="W4910" s="10"/>
      <c r="AD4910" s="10"/>
      <c r="AJ4910" s="10"/>
      <c r="AN4910" s="10"/>
    </row>
    <row r="4911" spans="11:40" customFormat="1" x14ac:dyDescent="0.25">
      <c r="K4911" s="10"/>
      <c r="V4911" t="e">
        <f>VLOOKUP(A4911,'VXZ-IV'!A$1:C$4500,3,0)</f>
        <v>#N/A</v>
      </c>
      <c r="W4911" s="10"/>
      <c r="AD4911" s="10"/>
      <c r="AJ4911" s="10"/>
      <c r="AN4911" s="10"/>
    </row>
    <row r="4912" spans="11:40" customFormat="1" x14ac:dyDescent="0.25">
      <c r="K4912" s="10"/>
      <c r="V4912" t="e">
        <f>VLOOKUP(A4912,'VXZ-IV'!A$1:C$4500,3,0)</f>
        <v>#N/A</v>
      </c>
      <c r="W4912" s="10"/>
      <c r="AD4912" s="10"/>
      <c r="AJ4912" s="10"/>
      <c r="AN4912" s="10"/>
    </row>
    <row r="4913" spans="11:40" customFormat="1" x14ac:dyDescent="0.25">
      <c r="K4913" s="10"/>
      <c r="W4913" s="10"/>
      <c r="AD4913" s="10"/>
      <c r="AJ4913" s="10"/>
      <c r="AN4913" s="10"/>
    </row>
    <row r="4914" spans="11:40" customFormat="1" x14ac:dyDescent="0.25">
      <c r="K4914" s="10"/>
      <c r="W4914" s="10"/>
      <c r="AD4914" s="10"/>
      <c r="AJ4914" s="10"/>
      <c r="AN4914" s="10"/>
    </row>
    <row r="4915" spans="11:40" customFormat="1" x14ac:dyDescent="0.25">
      <c r="K4915" s="10"/>
      <c r="W4915" s="10"/>
      <c r="AD4915" s="10"/>
      <c r="AJ4915" s="10"/>
      <c r="AN4915" s="10"/>
    </row>
    <row r="4916" spans="11:40" customFormat="1" x14ac:dyDescent="0.25">
      <c r="K4916" s="10"/>
      <c r="W4916" s="10"/>
      <c r="AD4916" s="10"/>
      <c r="AJ4916" s="10"/>
      <c r="AN4916" s="10"/>
    </row>
    <row r="4917" spans="11:40" customFormat="1" x14ac:dyDescent="0.25">
      <c r="K4917" s="10"/>
      <c r="W4917" s="10"/>
      <c r="AD4917" s="10"/>
      <c r="AJ4917" s="10"/>
      <c r="AN4917" s="10"/>
    </row>
    <row r="4918" spans="11:40" customFormat="1" x14ac:dyDescent="0.25">
      <c r="K4918" s="10"/>
      <c r="W4918" s="10"/>
      <c r="AD4918" s="10"/>
      <c r="AJ4918" s="10"/>
      <c r="AN4918" s="10"/>
    </row>
    <row r="4919" spans="11:40" customFormat="1" x14ac:dyDescent="0.25">
      <c r="K4919" s="10"/>
      <c r="W4919" s="10"/>
      <c r="AD4919" s="10"/>
      <c r="AJ4919" s="10"/>
      <c r="AN4919" s="10"/>
    </row>
    <row r="4920" spans="11:40" customFormat="1" x14ac:dyDescent="0.25">
      <c r="K4920" s="10"/>
      <c r="W4920" s="10"/>
      <c r="AD4920" s="10"/>
      <c r="AJ4920" s="10"/>
      <c r="AN4920" s="10"/>
    </row>
    <row r="4921" spans="11:40" customFormat="1" x14ac:dyDescent="0.25">
      <c r="K4921" s="10"/>
      <c r="W4921" s="10"/>
      <c r="AD4921" s="10"/>
      <c r="AJ4921" s="10"/>
      <c r="AN4921" s="10"/>
    </row>
    <row r="4922" spans="11:40" customFormat="1" x14ac:dyDescent="0.25">
      <c r="K4922" s="10"/>
      <c r="W4922" s="10"/>
      <c r="AD4922" s="10"/>
      <c r="AJ4922" s="10"/>
      <c r="AN4922" s="10"/>
    </row>
    <row r="4923" spans="11:40" customFormat="1" x14ac:dyDescent="0.25">
      <c r="K4923" s="10"/>
      <c r="W4923" s="10"/>
      <c r="AD4923" s="10"/>
      <c r="AJ4923" s="10"/>
      <c r="AN4923" s="10"/>
    </row>
    <row r="4924" spans="11:40" customFormat="1" x14ac:dyDescent="0.25">
      <c r="K4924" s="10"/>
      <c r="W4924" s="10"/>
      <c r="AD4924" s="10"/>
      <c r="AJ4924" s="10"/>
      <c r="AN4924" s="10"/>
    </row>
    <row r="4925" spans="11:40" customFormat="1" x14ac:dyDescent="0.25">
      <c r="K4925" s="10"/>
      <c r="W4925" s="10"/>
      <c r="AD4925" s="10"/>
      <c r="AJ4925" s="10"/>
      <c r="AN4925" s="10"/>
    </row>
    <row r="4926" spans="11:40" customFormat="1" x14ac:dyDescent="0.25">
      <c r="K4926" s="10"/>
      <c r="W4926" s="10"/>
      <c r="AD4926" s="10"/>
      <c r="AJ4926" s="10"/>
      <c r="AN4926" s="10"/>
    </row>
    <row r="4927" spans="11:40" customFormat="1" x14ac:dyDescent="0.25">
      <c r="K4927" s="10"/>
      <c r="W4927" s="10"/>
      <c r="AD4927" s="10"/>
      <c r="AJ4927" s="10"/>
      <c r="AN4927" s="10"/>
    </row>
    <row r="4928" spans="11:40" customFormat="1" x14ac:dyDescent="0.25">
      <c r="K4928" s="10"/>
      <c r="W4928" s="10"/>
      <c r="AD4928" s="10"/>
      <c r="AJ4928" s="10"/>
      <c r="AN4928" s="10"/>
    </row>
    <row r="4929" spans="11:40" customFormat="1" x14ac:dyDescent="0.25">
      <c r="K4929" s="10"/>
      <c r="W4929" s="10"/>
      <c r="AD4929" s="10"/>
      <c r="AJ4929" s="10"/>
      <c r="AN4929" s="10"/>
    </row>
    <row r="4930" spans="11:40" customFormat="1" x14ac:dyDescent="0.25">
      <c r="K4930" s="10"/>
      <c r="W4930" s="10"/>
      <c r="AD4930" s="10"/>
      <c r="AJ4930" s="10"/>
      <c r="AN4930" s="10"/>
    </row>
    <row r="4931" spans="11:40" customFormat="1" x14ac:dyDescent="0.25">
      <c r="K4931" s="10"/>
      <c r="W4931" s="10"/>
      <c r="AD4931" s="10"/>
      <c r="AJ4931" s="10"/>
      <c r="AN4931" s="10"/>
    </row>
    <row r="4932" spans="11:40" customFormat="1" x14ac:dyDescent="0.25">
      <c r="K4932" s="10"/>
      <c r="W4932" s="10"/>
      <c r="AD4932" s="10"/>
      <c r="AJ4932" s="10"/>
      <c r="AN4932" s="10"/>
    </row>
    <row r="4933" spans="11:40" customFormat="1" x14ac:dyDescent="0.25">
      <c r="K4933" s="10"/>
      <c r="W4933" s="10"/>
      <c r="AD4933" s="10"/>
      <c r="AJ4933" s="10"/>
      <c r="AN4933" s="10"/>
    </row>
    <row r="4934" spans="11:40" customFormat="1" x14ac:dyDescent="0.25">
      <c r="K4934" s="10"/>
      <c r="W4934" s="10"/>
      <c r="AD4934" s="10"/>
      <c r="AJ4934" s="10"/>
      <c r="AN4934" s="10"/>
    </row>
    <row r="4935" spans="11:40" customFormat="1" x14ac:dyDescent="0.25">
      <c r="K4935" s="10"/>
      <c r="W4935" s="10"/>
      <c r="AD4935" s="10"/>
      <c r="AJ4935" s="10"/>
      <c r="AN4935" s="10"/>
    </row>
    <row r="4936" spans="11:40" customFormat="1" x14ac:dyDescent="0.25">
      <c r="K4936" s="10"/>
      <c r="W4936" s="10"/>
      <c r="AD4936" s="10"/>
      <c r="AJ4936" s="10"/>
      <c r="AN4936" s="10"/>
    </row>
    <row r="4937" spans="11:40" customFormat="1" x14ac:dyDescent="0.25">
      <c r="K4937" s="10"/>
      <c r="W4937" s="10"/>
      <c r="AD4937" s="10"/>
      <c r="AJ4937" s="10"/>
      <c r="AN4937" s="10"/>
    </row>
    <row r="4938" spans="11:40" customFormat="1" x14ac:dyDescent="0.25">
      <c r="K4938" s="10"/>
      <c r="W4938" s="10"/>
      <c r="AD4938" s="10"/>
      <c r="AJ4938" s="10"/>
      <c r="AN4938" s="10"/>
    </row>
    <row r="4939" spans="11:40" customFormat="1" x14ac:dyDescent="0.25">
      <c r="K4939" s="10"/>
      <c r="W4939" s="10"/>
      <c r="AD4939" s="10"/>
      <c r="AJ4939" s="10"/>
      <c r="AN4939" s="10"/>
    </row>
    <row r="4940" spans="11:40" customFormat="1" x14ac:dyDescent="0.25">
      <c r="K4940" s="10"/>
      <c r="W4940" s="10"/>
      <c r="AD4940" s="10"/>
      <c r="AJ4940" s="10"/>
      <c r="AN4940" s="10"/>
    </row>
    <row r="4941" spans="11:40" customFormat="1" x14ac:dyDescent="0.25">
      <c r="K4941" s="10"/>
      <c r="W4941" s="10"/>
      <c r="AD4941" s="10"/>
      <c r="AJ4941" s="10"/>
      <c r="AN4941" s="10"/>
    </row>
    <row r="4942" spans="11:40" customFormat="1" x14ac:dyDescent="0.25">
      <c r="K4942" s="10"/>
      <c r="W4942" s="10"/>
      <c r="AD4942" s="10"/>
      <c r="AJ4942" s="10"/>
      <c r="AN4942" s="10"/>
    </row>
    <row r="4943" spans="11:40" customFormat="1" x14ac:dyDescent="0.25">
      <c r="K4943" s="10"/>
      <c r="W4943" s="10"/>
      <c r="AD4943" s="10"/>
      <c r="AJ4943" s="10"/>
      <c r="AN4943" s="10"/>
    </row>
    <row r="4944" spans="11:40" customFormat="1" x14ac:dyDescent="0.25">
      <c r="K4944" s="10"/>
      <c r="W4944" s="10"/>
      <c r="AD4944" s="10"/>
      <c r="AJ4944" s="10"/>
      <c r="AN4944" s="10"/>
    </row>
    <row r="4945" spans="11:40" customFormat="1" x14ac:dyDescent="0.25">
      <c r="K4945" s="10"/>
      <c r="W4945" s="10"/>
      <c r="AD4945" s="10"/>
      <c r="AJ4945" s="10"/>
      <c r="AN4945" s="10"/>
    </row>
    <row r="4946" spans="11:40" customFormat="1" x14ac:dyDescent="0.25">
      <c r="K4946" s="10"/>
      <c r="W4946" s="10"/>
      <c r="AD4946" s="10"/>
      <c r="AJ4946" s="10"/>
      <c r="AN4946" s="10"/>
    </row>
    <row r="4947" spans="11:40" customFormat="1" x14ac:dyDescent="0.25">
      <c r="K4947" s="10"/>
      <c r="W4947" s="10"/>
      <c r="AD4947" s="10"/>
      <c r="AJ4947" s="10"/>
      <c r="AN4947" s="10"/>
    </row>
    <row r="4948" spans="11:40" customFormat="1" x14ac:dyDescent="0.25">
      <c r="K4948" s="10"/>
      <c r="W4948" s="10"/>
      <c r="AD4948" s="10"/>
      <c r="AJ4948" s="10"/>
      <c r="AN4948" s="10"/>
    </row>
    <row r="4949" spans="11:40" customFormat="1" x14ac:dyDescent="0.25">
      <c r="K4949" s="10"/>
      <c r="W4949" s="10"/>
      <c r="AD4949" s="10"/>
      <c r="AJ4949" s="10"/>
      <c r="AN4949" s="10"/>
    </row>
    <row r="4950" spans="11:40" customFormat="1" x14ac:dyDescent="0.25">
      <c r="K4950" s="10"/>
      <c r="W4950" s="10"/>
      <c r="AD4950" s="10"/>
      <c r="AJ4950" s="10"/>
      <c r="AN4950" s="10"/>
    </row>
    <row r="4951" spans="11:40" customFormat="1" x14ac:dyDescent="0.25">
      <c r="K4951" s="10"/>
      <c r="W4951" s="10"/>
      <c r="AD4951" s="10"/>
      <c r="AJ4951" s="10"/>
      <c r="AN4951" s="10"/>
    </row>
    <row r="4952" spans="11:40" customFormat="1" x14ac:dyDescent="0.25">
      <c r="K4952" s="10"/>
      <c r="W4952" s="10"/>
      <c r="AD4952" s="10"/>
      <c r="AJ4952" s="10"/>
      <c r="AN4952" s="10"/>
    </row>
    <row r="4953" spans="11:40" customFormat="1" x14ac:dyDescent="0.25">
      <c r="K4953" s="10"/>
      <c r="W4953" s="10"/>
      <c r="AD4953" s="10"/>
      <c r="AJ4953" s="10"/>
      <c r="AN4953" s="10"/>
    </row>
    <row r="4954" spans="11:40" customFormat="1" x14ac:dyDescent="0.25">
      <c r="K4954" s="10"/>
      <c r="W4954" s="10"/>
      <c r="AD4954" s="10"/>
      <c r="AJ4954" s="10"/>
      <c r="AN4954" s="10"/>
    </row>
    <row r="4955" spans="11:40" customFormat="1" x14ac:dyDescent="0.25">
      <c r="K4955" s="10"/>
      <c r="W4955" s="10"/>
      <c r="AD4955" s="10"/>
      <c r="AJ4955" s="10"/>
      <c r="AN4955" s="10"/>
    </row>
    <row r="4956" spans="11:40" customFormat="1" x14ac:dyDescent="0.25">
      <c r="K4956" s="10"/>
      <c r="W4956" s="10"/>
      <c r="AD4956" s="10"/>
      <c r="AJ4956" s="10"/>
      <c r="AN4956" s="10"/>
    </row>
    <row r="4957" spans="11:40" customFormat="1" x14ac:dyDescent="0.25">
      <c r="K4957" s="10"/>
      <c r="W4957" s="10"/>
      <c r="AD4957" s="10"/>
      <c r="AJ4957" s="10"/>
      <c r="AN4957" s="10"/>
    </row>
    <row r="4958" spans="11:40" customFormat="1" x14ac:dyDescent="0.25">
      <c r="K4958" s="10"/>
      <c r="W4958" s="10"/>
      <c r="AD4958" s="10"/>
      <c r="AJ4958" s="10"/>
      <c r="AN4958" s="10"/>
    </row>
    <row r="4959" spans="11:40" customFormat="1" x14ac:dyDescent="0.25">
      <c r="K4959" s="10"/>
      <c r="W4959" s="10"/>
      <c r="AD4959" s="10"/>
      <c r="AJ4959" s="10"/>
      <c r="AN4959" s="10"/>
    </row>
    <row r="4960" spans="11:40" customFormat="1" x14ac:dyDescent="0.25">
      <c r="K4960" s="10"/>
      <c r="W4960" s="10"/>
      <c r="AD4960" s="10"/>
      <c r="AJ4960" s="10"/>
      <c r="AN4960" s="10"/>
    </row>
    <row r="4961" spans="11:40" customFormat="1" x14ac:dyDescent="0.25">
      <c r="K4961" s="10"/>
      <c r="W4961" s="10"/>
      <c r="AD4961" s="10"/>
      <c r="AJ4961" s="10"/>
      <c r="AN4961" s="10"/>
    </row>
    <row r="4962" spans="11:40" customFormat="1" x14ac:dyDescent="0.25">
      <c r="K4962" s="10"/>
      <c r="W4962" s="10"/>
      <c r="AD4962" s="10"/>
      <c r="AJ4962" s="10"/>
      <c r="AN4962" s="10"/>
    </row>
    <row r="4963" spans="11:40" customFormat="1" x14ac:dyDescent="0.25">
      <c r="K4963" s="10"/>
      <c r="W4963" s="10"/>
      <c r="AD4963" s="10"/>
      <c r="AJ4963" s="10"/>
      <c r="AN4963" s="10"/>
    </row>
    <row r="4964" spans="11:40" customFormat="1" x14ac:dyDescent="0.25">
      <c r="K4964" s="10"/>
      <c r="W4964" s="10"/>
      <c r="AD4964" s="10"/>
      <c r="AJ4964" s="10"/>
      <c r="AN4964" s="10"/>
    </row>
    <row r="4965" spans="11:40" customFormat="1" x14ac:dyDescent="0.25">
      <c r="K4965" s="10"/>
      <c r="W4965" s="10"/>
      <c r="AD4965" s="10"/>
      <c r="AJ4965" s="10"/>
      <c r="AN4965" s="10"/>
    </row>
    <row r="4966" spans="11:40" customFormat="1" x14ac:dyDescent="0.25">
      <c r="K4966" s="10"/>
      <c r="W4966" s="10"/>
      <c r="AD4966" s="10"/>
      <c r="AJ4966" s="10"/>
      <c r="AN4966" s="10"/>
    </row>
    <row r="4967" spans="11:40" customFormat="1" x14ac:dyDescent="0.25">
      <c r="K4967" s="10"/>
      <c r="W4967" s="10"/>
      <c r="AD4967" s="10"/>
      <c r="AJ4967" s="10"/>
      <c r="AN4967" s="10"/>
    </row>
    <row r="4968" spans="11:40" customFormat="1" x14ac:dyDescent="0.25">
      <c r="K4968" s="10"/>
      <c r="W4968" s="10"/>
      <c r="AD4968" s="10"/>
      <c r="AJ4968" s="10"/>
      <c r="AN4968" s="10"/>
    </row>
    <row r="4969" spans="11:40" customFormat="1" x14ac:dyDescent="0.25">
      <c r="K4969" s="10"/>
      <c r="W4969" s="10"/>
      <c r="AD4969" s="10"/>
      <c r="AJ4969" s="10"/>
      <c r="AN4969" s="10"/>
    </row>
    <row r="4970" spans="11:40" customFormat="1" x14ac:dyDescent="0.25">
      <c r="K4970" s="10"/>
      <c r="W4970" s="10"/>
      <c r="AD4970" s="10"/>
      <c r="AJ4970" s="10"/>
      <c r="AN4970" s="10"/>
    </row>
    <row r="4971" spans="11:40" customFormat="1" x14ac:dyDescent="0.25">
      <c r="K4971" s="10"/>
      <c r="W4971" s="10"/>
      <c r="AD4971" s="10"/>
      <c r="AJ4971" s="10"/>
      <c r="AN4971" s="10"/>
    </row>
    <row r="4972" spans="11:40" customFormat="1" x14ac:dyDescent="0.25">
      <c r="K4972" s="10"/>
      <c r="W4972" s="10"/>
      <c r="AD4972" s="10"/>
      <c r="AJ4972" s="10"/>
      <c r="AN4972" s="10"/>
    </row>
    <row r="4973" spans="11:40" customFormat="1" x14ac:dyDescent="0.25">
      <c r="K4973" s="10"/>
      <c r="W4973" s="10"/>
      <c r="AD4973" s="10"/>
      <c r="AJ4973" s="10"/>
      <c r="AN4973" s="10"/>
    </row>
    <row r="4974" spans="11:40" customFormat="1" x14ac:dyDescent="0.25">
      <c r="K4974" s="10"/>
      <c r="W4974" s="10"/>
      <c r="AD4974" s="10"/>
      <c r="AJ4974" s="10"/>
      <c r="AN4974" s="10"/>
    </row>
    <row r="4975" spans="11:40" customFormat="1" x14ac:dyDescent="0.25">
      <c r="K4975" s="10"/>
      <c r="W4975" s="10"/>
      <c r="AD4975" s="10"/>
      <c r="AJ4975" s="10"/>
      <c r="AN4975" s="10"/>
    </row>
    <row r="4976" spans="11:40" customFormat="1" x14ac:dyDescent="0.25">
      <c r="K4976" s="10"/>
      <c r="W4976" s="10"/>
      <c r="AD4976" s="10"/>
      <c r="AJ4976" s="10"/>
      <c r="AN4976" s="10"/>
    </row>
    <row r="4977" spans="11:40" customFormat="1" x14ac:dyDescent="0.25">
      <c r="K4977" s="10"/>
      <c r="W4977" s="10"/>
      <c r="AD4977" s="10"/>
      <c r="AJ4977" s="10"/>
      <c r="AN4977" s="10"/>
    </row>
    <row r="4978" spans="11:40" customFormat="1" x14ac:dyDescent="0.25">
      <c r="K4978" s="10"/>
      <c r="W4978" s="10"/>
      <c r="AD4978" s="10"/>
      <c r="AJ4978" s="10"/>
      <c r="AN4978" s="10"/>
    </row>
    <row r="4979" spans="11:40" customFormat="1" x14ac:dyDescent="0.25">
      <c r="K4979" s="10"/>
      <c r="W4979" s="10"/>
      <c r="AD4979" s="10"/>
      <c r="AJ4979" s="10"/>
      <c r="AN4979" s="10"/>
    </row>
    <row r="4980" spans="11:40" customFormat="1" x14ac:dyDescent="0.25">
      <c r="K4980" s="10"/>
      <c r="W4980" s="10"/>
      <c r="AD4980" s="10"/>
      <c r="AJ4980" s="10"/>
      <c r="AN4980" s="10"/>
    </row>
    <row r="4981" spans="11:40" customFormat="1" x14ac:dyDescent="0.25">
      <c r="K4981" s="10"/>
      <c r="W4981" s="10"/>
      <c r="AD4981" s="10"/>
      <c r="AJ4981" s="10"/>
      <c r="AN4981" s="10"/>
    </row>
    <row r="4982" spans="11:40" customFormat="1" x14ac:dyDescent="0.25">
      <c r="K4982" s="10"/>
      <c r="W4982" s="10"/>
      <c r="AD4982" s="10"/>
      <c r="AJ4982" s="10"/>
      <c r="AN4982" s="10"/>
    </row>
    <row r="4983" spans="11:40" customFormat="1" x14ac:dyDescent="0.25">
      <c r="K4983" s="10"/>
      <c r="W4983" s="10"/>
      <c r="AD4983" s="10"/>
      <c r="AJ4983" s="10"/>
      <c r="AN4983" s="10"/>
    </row>
    <row r="4984" spans="11:40" customFormat="1" x14ac:dyDescent="0.25">
      <c r="K4984" s="10"/>
      <c r="W4984" s="10"/>
      <c r="AD4984" s="10"/>
      <c r="AJ4984" s="10"/>
      <c r="AN4984" s="10"/>
    </row>
    <row r="4985" spans="11:40" customFormat="1" x14ac:dyDescent="0.25">
      <c r="K4985" s="10"/>
      <c r="W4985" s="10"/>
      <c r="AD4985" s="10"/>
      <c r="AJ4985" s="10"/>
      <c r="AN4985" s="10"/>
    </row>
    <row r="4986" spans="11:40" customFormat="1" x14ac:dyDescent="0.25">
      <c r="K4986" s="10"/>
      <c r="W4986" s="10"/>
      <c r="AD4986" s="10"/>
      <c r="AJ4986" s="10"/>
      <c r="AN4986" s="10"/>
    </row>
    <row r="4987" spans="11:40" customFormat="1" x14ac:dyDescent="0.25">
      <c r="K4987" s="10"/>
      <c r="W4987" s="10"/>
      <c r="AD4987" s="10"/>
      <c r="AJ4987" s="10"/>
      <c r="AN4987" s="10"/>
    </row>
    <row r="4988" spans="11:40" customFormat="1" x14ac:dyDescent="0.25">
      <c r="K4988" s="10"/>
      <c r="W4988" s="10"/>
      <c r="AD4988" s="10"/>
      <c r="AJ4988" s="10"/>
      <c r="AN4988" s="10"/>
    </row>
    <row r="4989" spans="11:40" customFormat="1" x14ac:dyDescent="0.25">
      <c r="K4989" s="10"/>
      <c r="W4989" s="10"/>
      <c r="AD4989" s="10"/>
      <c r="AJ4989" s="10"/>
      <c r="AN4989" s="10"/>
    </row>
    <row r="4990" spans="11:40" customFormat="1" x14ac:dyDescent="0.25">
      <c r="K4990" s="10"/>
      <c r="W4990" s="10"/>
      <c r="AD4990" s="10"/>
      <c r="AJ4990" s="10"/>
      <c r="AN4990" s="10"/>
    </row>
    <row r="4991" spans="11:40" customFormat="1" x14ac:dyDescent="0.25">
      <c r="K4991" s="10"/>
      <c r="W4991" s="10"/>
      <c r="AD4991" s="10"/>
      <c r="AJ4991" s="10"/>
      <c r="AN4991" s="10"/>
    </row>
    <row r="4992" spans="11:40" customFormat="1" x14ac:dyDescent="0.25">
      <c r="K4992" s="10"/>
      <c r="W4992" s="10"/>
      <c r="AD4992" s="10"/>
      <c r="AJ4992" s="10"/>
      <c r="AN4992" s="10"/>
    </row>
    <row r="4993" spans="11:40" customFormat="1" x14ac:dyDescent="0.25">
      <c r="K4993" s="10"/>
      <c r="W4993" s="10"/>
      <c r="AD4993" s="10"/>
      <c r="AJ4993" s="10"/>
      <c r="AN4993" s="10"/>
    </row>
    <row r="4994" spans="11:40" customFormat="1" x14ac:dyDescent="0.25">
      <c r="K4994" s="10"/>
      <c r="W4994" s="10"/>
      <c r="AD4994" s="10"/>
      <c r="AJ4994" s="10"/>
      <c r="AN4994" s="10"/>
    </row>
    <row r="4995" spans="11:40" customFormat="1" x14ac:dyDescent="0.25">
      <c r="K4995" s="10"/>
      <c r="W4995" s="10"/>
      <c r="AD4995" s="10"/>
      <c r="AJ4995" s="10"/>
      <c r="AN4995" s="10"/>
    </row>
    <row r="4996" spans="11:40" customFormat="1" x14ac:dyDescent="0.25">
      <c r="K4996" s="10"/>
      <c r="W4996" s="10"/>
      <c r="AD4996" s="10"/>
      <c r="AJ4996" s="10"/>
      <c r="AN4996" s="10"/>
    </row>
    <row r="4997" spans="11:40" customFormat="1" x14ac:dyDescent="0.25">
      <c r="K4997" s="10"/>
      <c r="W4997" s="10"/>
      <c r="AD4997" s="10"/>
      <c r="AJ4997" s="10"/>
      <c r="AN4997" s="10"/>
    </row>
    <row r="4998" spans="11:40" customFormat="1" x14ac:dyDescent="0.25">
      <c r="K4998" s="10"/>
      <c r="W4998" s="10"/>
      <c r="AD4998" s="10"/>
      <c r="AJ4998" s="10"/>
      <c r="AN4998" s="10"/>
    </row>
    <row r="4999" spans="11:40" customFormat="1" x14ac:dyDescent="0.25">
      <c r="K4999" s="10"/>
      <c r="W4999" s="10"/>
      <c r="AD4999" s="10"/>
      <c r="AJ4999" s="10"/>
      <c r="AN4999" s="10"/>
    </row>
    <row r="5000" spans="11:40" customFormat="1" x14ac:dyDescent="0.25">
      <c r="K5000" s="10"/>
      <c r="W5000" s="10"/>
      <c r="AD5000" s="10"/>
      <c r="AJ5000" s="10"/>
      <c r="AN5000" s="10"/>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810"/>
  <sheetViews>
    <sheetView workbookViewId="0">
      <selection activeCell="C801" sqref="C801:C810"/>
    </sheetView>
  </sheetViews>
  <sheetFormatPr defaultRowHeight="15" x14ac:dyDescent="0.25"/>
  <cols>
    <col min="2" max="2" width="10.42578125" bestFit="1" customWidth="1"/>
  </cols>
  <sheetData>
    <row r="2" spans="2:4" x14ac:dyDescent="0.25">
      <c r="B2" s="19" t="s">
        <v>69</v>
      </c>
      <c r="C2" s="20" t="s">
        <v>70</v>
      </c>
      <c r="D2" t="s">
        <v>71</v>
      </c>
    </row>
    <row r="3" spans="2:4" x14ac:dyDescent="0.25">
      <c r="B3" s="19" t="s">
        <v>50</v>
      </c>
      <c r="C3" s="20" t="s">
        <v>72</v>
      </c>
    </row>
    <row r="4" spans="2:4" x14ac:dyDescent="0.25">
      <c r="B4" s="19">
        <v>38040</v>
      </c>
      <c r="C4" s="20">
        <v>0.93</v>
      </c>
    </row>
    <row r="5" spans="2:4" x14ac:dyDescent="0.25">
      <c r="B5" s="19">
        <v>38047</v>
      </c>
      <c r="C5" s="20">
        <v>0.94</v>
      </c>
    </row>
    <row r="6" spans="2:4" x14ac:dyDescent="0.25">
      <c r="B6" s="19">
        <v>38054</v>
      </c>
      <c r="C6" s="20">
        <v>0.93</v>
      </c>
    </row>
    <row r="7" spans="2:4" x14ac:dyDescent="0.25">
      <c r="B7" s="19">
        <v>38061</v>
      </c>
      <c r="C7" s="20">
        <v>0.94499999999999995</v>
      </c>
    </row>
    <row r="8" spans="2:4" x14ac:dyDescent="0.25">
      <c r="B8" s="19">
        <v>38068</v>
      </c>
      <c r="C8" s="20">
        <v>0.93</v>
      </c>
    </row>
    <row r="9" spans="2:4" x14ac:dyDescent="0.25">
      <c r="B9" s="19">
        <v>38075</v>
      </c>
      <c r="C9" s="20">
        <v>0.94499999999999995</v>
      </c>
    </row>
    <row r="10" spans="2:4" x14ac:dyDescent="0.25">
      <c r="B10" s="19">
        <v>38082</v>
      </c>
      <c r="C10" s="20">
        <v>0.93</v>
      </c>
    </row>
    <row r="11" spans="2:4" x14ac:dyDescent="0.25">
      <c r="B11" s="19">
        <v>38089</v>
      </c>
      <c r="C11" s="20">
        <v>0.91500000000000004</v>
      </c>
    </row>
    <row r="12" spans="2:4" x14ac:dyDescent="0.25">
      <c r="B12" s="19">
        <v>38096</v>
      </c>
      <c r="C12" s="20">
        <v>0.93500000000000005</v>
      </c>
    </row>
    <row r="13" spans="2:4" x14ac:dyDescent="0.25">
      <c r="B13" s="19">
        <v>38103</v>
      </c>
      <c r="C13" s="20">
        <v>0.97</v>
      </c>
    </row>
    <row r="14" spans="2:4" x14ac:dyDescent="0.25">
      <c r="B14" s="19">
        <v>38110</v>
      </c>
      <c r="C14" s="20">
        <v>0.98499999999999999</v>
      </c>
    </row>
    <row r="15" spans="2:4" x14ac:dyDescent="0.25">
      <c r="B15" s="19">
        <v>38117</v>
      </c>
      <c r="C15" s="20">
        <v>1.06</v>
      </c>
    </row>
    <row r="16" spans="2:4" x14ac:dyDescent="0.25">
      <c r="B16" s="19">
        <v>38124</v>
      </c>
      <c r="C16" s="20">
        <v>1.04</v>
      </c>
    </row>
    <row r="17" spans="2:3" x14ac:dyDescent="0.25">
      <c r="B17" s="19">
        <v>38131</v>
      </c>
      <c r="C17" s="20">
        <v>1.05</v>
      </c>
    </row>
    <row r="18" spans="2:3" x14ac:dyDescent="0.25">
      <c r="B18" s="19">
        <v>38139</v>
      </c>
      <c r="C18" s="20">
        <v>1.1299999999999999</v>
      </c>
    </row>
    <row r="19" spans="2:3" x14ac:dyDescent="0.25">
      <c r="B19" s="19">
        <v>38145</v>
      </c>
      <c r="C19" s="20">
        <v>1.23</v>
      </c>
    </row>
    <row r="20" spans="2:3" x14ac:dyDescent="0.25">
      <c r="B20" s="19">
        <v>38152</v>
      </c>
      <c r="C20" s="20">
        <v>1.39</v>
      </c>
    </row>
    <row r="21" spans="2:3" x14ac:dyDescent="0.25">
      <c r="B21" s="19">
        <v>38159</v>
      </c>
      <c r="C21" s="20">
        <v>1.3149999999999999</v>
      </c>
    </row>
    <row r="22" spans="2:3" x14ac:dyDescent="0.25">
      <c r="B22" s="19">
        <v>38166</v>
      </c>
      <c r="C22" s="20">
        <v>1.355</v>
      </c>
    </row>
    <row r="23" spans="2:3" x14ac:dyDescent="0.25">
      <c r="B23" s="19">
        <v>38174</v>
      </c>
      <c r="C23" s="20">
        <v>1.32</v>
      </c>
    </row>
    <row r="24" spans="2:3" x14ac:dyDescent="0.25">
      <c r="B24" s="19">
        <v>38180</v>
      </c>
      <c r="C24" s="20">
        <v>1.3149999999999999</v>
      </c>
    </row>
    <row r="25" spans="2:3" x14ac:dyDescent="0.25">
      <c r="B25" s="19">
        <v>38187</v>
      </c>
      <c r="C25" s="20">
        <v>1.33</v>
      </c>
    </row>
    <row r="26" spans="2:3" x14ac:dyDescent="0.25">
      <c r="B26" s="19">
        <v>38194</v>
      </c>
      <c r="C26" s="20">
        <v>1.425</v>
      </c>
    </row>
    <row r="27" spans="2:3" x14ac:dyDescent="0.25">
      <c r="B27" s="19">
        <v>38201</v>
      </c>
      <c r="C27" s="20">
        <v>1.4650000000000001</v>
      </c>
    </row>
    <row r="28" spans="2:3" x14ac:dyDescent="0.25">
      <c r="B28" s="19">
        <v>38208</v>
      </c>
      <c r="C28" s="20">
        <v>1.47</v>
      </c>
    </row>
    <row r="29" spans="2:3" x14ac:dyDescent="0.25">
      <c r="B29" s="19">
        <v>38215</v>
      </c>
      <c r="C29" s="20">
        <v>1.47</v>
      </c>
    </row>
    <row r="30" spans="2:3" x14ac:dyDescent="0.25">
      <c r="B30" s="19">
        <v>38222</v>
      </c>
      <c r="C30" s="20">
        <v>1.5149999999999999</v>
      </c>
    </row>
    <row r="31" spans="2:3" x14ac:dyDescent="0.25">
      <c r="B31" s="19">
        <v>38229</v>
      </c>
      <c r="C31" s="20">
        <v>1.58</v>
      </c>
    </row>
    <row r="32" spans="2:3" x14ac:dyDescent="0.25">
      <c r="B32" s="19">
        <v>38237</v>
      </c>
      <c r="C32" s="20">
        <v>1.635</v>
      </c>
    </row>
    <row r="33" spans="2:3" x14ac:dyDescent="0.25">
      <c r="B33" s="19">
        <v>38243</v>
      </c>
      <c r="C33" s="20">
        <v>1.64</v>
      </c>
    </row>
    <row r="34" spans="2:3" x14ac:dyDescent="0.25">
      <c r="B34" s="19">
        <v>38250</v>
      </c>
      <c r="C34" s="20">
        <v>1.6850000000000001</v>
      </c>
    </row>
    <row r="35" spans="2:3" x14ac:dyDescent="0.25">
      <c r="B35" s="19">
        <v>38257</v>
      </c>
      <c r="C35" s="20">
        <v>1.71</v>
      </c>
    </row>
    <row r="36" spans="2:3" x14ac:dyDescent="0.25">
      <c r="B36" s="19">
        <v>38264</v>
      </c>
      <c r="C36" s="20">
        <v>1.6850000000000001</v>
      </c>
    </row>
    <row r="37" spans="2:3" x14ac:dyDescent="0.25">
      <c r="B37" s="19">
        <v>38272</v>
      </c>
      <c r="C37" s="20">
        <v>1.68</v>
      </c>
    </row>
    <row r="38" spans="2:3" x14ac:dyDescent="0.25">
      <c r="B38" s="19">
        <v>38278</v>
      </c>
      <c r="C38" s="20">
        <v>1.77</v>
      </c>
    </row>
    <row r="39" spans="2:3" x14ac:dyDescent="0.25">
      <c r="B39" s="19">
        <v>38285</v>
      </c>
      <c r="C39" s="20">
        <v>1.855</v>
      </c>
    </row>
    <row r="40" spans="2:3" x14ac:dyDescent="0.25">
      <c r="B40" s="19">
        <v>38292</v>
      </c>
      <c r="C40" s="20">
        <v>1.95</v>
      </c>
    </row>
    <row r="41" spans="2:3" x14ac:dyDescent="0.25">
      <c r="B41" s="19">
        <v>38299</v>
      </c>
      <c r="C41" s="20">
        <v>2.0449999999999999</v>
      </c>
    </row>
    <row r="42" spans="2:3" x14ac:dyDescent="0.25">
      <c r="B42" s="19">
        <v>38306</v>
      </c>
      <c r="C42" s="20">
        <v>2.0750000000000002</v>
      </c>
    </row>
    <row r="43" spans="2:3" x14ac:dyDescent="0.25">
      <c r="B43" s="19">
        <v>38313</v>
      </c>
      <c r="C43" s="20">
        <v>2.1549999999999998</v>
      </c>
    </row>
    <row r="44" spans="2:3" x14ac:dyDescent="0.25">
      <c r="B44" s="19">
        <v>38320</v>
      </c>
      <c r="C44" s="20">
        <v>2.1949999999999998</v>
      </c>
    </row>
    <row r="45" spans="2:3" x14ac:dyDescent="0.25">
      <c r="B45" s="19">
        <v>38327</v>
      </c>
      <c r="C45" s="20">
        <v>2.21</v>
      </c>
    </row>
    <row r="46" spans="2:3" x14ac:dyDescent="0.25">
      <c r="B46" s="19">
        <v>38334</v>
      </c>
      <c r="C46" s="20">
        <v>2.2000000000000002</v>
      </c>
    </row>
    <row r="47" spans="2:3" x14ac:dyDescent="0.25">
      <c r="B47" s="19">
        <v>38341</v>
      </c>
      <c r="C47" s="20">
        <v>2.1800000000000002</v>
      </c>
    </row>
    <row r="48" spans="2:3" x14ac:dyDescent="0.25">
      <c r="B48" s="19">
        <v>38348</v>
      </c>
      <c r="C48" s="20">
        <v>2.2250000000000001</v>
      </c>
    </row>
    <row r="49" spans="2:3" x14ac:dyDescent="0.25">
      <c r="B49" s="19">
        <v>38355</v>
      </c>
      <c r="C49" s="20">
        <v>2.2749999999999999</v>
      </c>
    </row>
    <row r="50" spans="2:3" x14ac:dyDescent="0.25">
      <c r="B50" s="19">
        <v>38362</v>
      </c>
      <c r="C50" s="20">
        <v>2.33</v>
      </c>
    </row>
    <row r="51" spans="2:3" x14ac:dyDescent="0.25">
      <c r="B51" s="19">
        <v>38370</v>
      </c>
      <c r="C51" s="20">
        <v>2.36</v>
      </c>
    </row>
    <row r="52" spans="2:3" x14ac:dyDescent="0.25">
      <c r="B52" s="19">
        <v>38376</v>
      </c>
      <c r="C52" s="20">
        <v>2.3199999999999998</v>
      </c>
    </row>
    <row r="53" spans="2:3" x14ac:dyDescent="0.25">
      <c r="B53" s="19">
        <v>38383</v>
      </c>
      <c r="C53" s="20">
        <v>2.4750000000000001</v>
      </c>
    </row>
    <row r="54" spans="2:3" x14ac:dyDescent="0.25">
      <c r="B54" s="19">
        <v>38390</v>
      </c>
      <c r="C54" s="20">
        <v>2.48</v>
      </c>
    </row>
    <row r="55" spans="2:3" x14ac:dyDescent="0.25">
      <c r="B55" s="19">
        <v>38397</v>
      </c>
      <c r="C55" s="20">
        <v>2.54</v>
      </c>
    </row>
    <row r="56" spans="2:3" x14ac:dyDescent="0.25">
      <c r="B56" s="19">
        <v>38405</v>
      </c>
      <c r="C56" s="20">
        <v>2.6150000000000002</v>
      </c>
    </row>
    <row r="57" spans="2:3" x14ac:dyDescent="0.25">
      <c r="B57" s="19">
        <v>38411</v>
      </c>
      <c r="C57" s="20">
        <v>2.7149999999999999</v>
      </c>
    </row>
    <row r="58" spans="2:3" x14ac:dyDescent="0.25">
      <c r="B58" s="19">
        <v>38418</v>
      </c>
      <c r="C58" s="20">
        <v>2.71</v>
      </c>
    </row>
    <row r="59" spans="2:3" x14ac:dyDescent="0.25">
      <c r="B59" s="19">
        <v>38425</v>
      </c>
      <c r="C59" s="20">
        <v>2.7349999999999999</v>
      </c>
    </row>
    <row r="60" spans="2:3" x14ac:dyDescent="0.25">
      <c r="B60" s="19">
        <v>38432</v>
      </c>
      <c r="C60" s="20">
        <v>2.8</v>
      </c>
    </row>
    <row r="61" spans="2:3" x14ac:dyDescent="0.25">
      <c r="B61" s="19">
        <v>38439</v>
      </c>
      <c r="C61" s="20">
        <v>2.78</v>
      </c>
    </row>
    <row r="62" spans="2:3" x14ac:dyDescent="0.25">
      <c r="B62" s="19">
        <v>38446</v>
      </c>
      <c r="C62" s="20">
        <v>2.7349999999999999</v>
      </c>
    </row>
    <row r="63" spans="2:3" x14ac:dyDescent="0.25">
      <c r="B63" s="19">
        <v>38453</v>
      </c>
      <c r="C63" s="20">
        <v>2.71</v>
      </c>
    </row>
    <row r="64" spans="2:3" x14ac:dyDescent="0.25">
      <c r="B64" s="19">
        <v>38460</v>
      </c>
      <c r="C64" s="20">
        <v>2.8050000000000002</v>
      </c>
    </row>
    <row r="65" spans="2:3" x14ac:dyDescent="0.25">
      <c r="B65" s="19">
        <v>38467</v>
      </c>
      <c r="C65" s="20">
        <v>2.88</v>
      </c>
    </row>
    <row r="66" spans="2:3" x14ac:dyDescent="0.25">
      <c r="B66" s="19">
        <v>38474</v>
      </c>
      <c r="C66" s="20">
        <v>2.87</v>
      </c>
    </row>
    <row r="67" spans="2:3" x14ac:dyDescent="0.25">
      <c r="B67" s="19">
        <v>38481</v>
      </c>
      <c r="C67" s="20">
        <v>2.85</v>
      </c>
    </row>
    <row r="68" spans="2:3" x14ac:dyDescent="0.25">
      <c r="B68" s="19">
        <v>38488</v>
      </c>
      <c r="C68" s="20">
        <v>2.8</v>
      </c>
    </row>
    <row r="69" spans="2:3" x14ac:dyDescent="0.25">
      <c r="B69" s="19">
        <v>38495</v>
      </c>
      <c r="C69" s="20">
        <v>2.895</v>
      </c>
    </row>
    <row r="70" spans="2:3" x14ac:dyDescent="0.25">
      <c r="B70" s="19">
        <v>38503</v>
      </c>
      <c r="C70" s="20">
        <v>2.9350000000000001</v>
      </c>
    </row>
    <row r="71" spans="2:3" x14ac:dyDescent="0.25">
      <c r="B71" s="19">
        <v>38509</v>
      </c>
      <c r="C71" s="20">
        <v>2.9649999999999999</v>
      </c>
    </row>
    <row r="72" spans="2:3" x14ac:dyDescent="0.25">
      <c r="B72" s="19">
        <v>38516</v>
      </c>
      <c r="C72" s="20">
        <v>2.9750000000000001</v>
      </c>
    </row>
    <row r="73" spans="2:3" x14ac:dyDescent="0.25">
      <c r="B73" s="19">
        <v>38523</v>
      </c>
      <c r="C73" s="20">
        <v>2.9649999999999999</v>
      </c>
    </row>
    <row r="74" spans="2:3" x14ac:dyDescent="0.25">
      <c r="B74" s="19">
        <v>38530</v>
      </c>
      <c r="C74" s="20">
        <v>3.08</v>
      </c>
    </row>
    <row r="75" spans="2:3" x14ac:dyDescent="0.25">
      <c r="B75" s="19">
        <v>38538</v>
      </c>
      <c r="C75" s="20">
        <v>3.145</v>
      </c>
    </row>
    <row r="76" spans="2:3" x14ac:dyDescent="0.25">
      <c r="B76" s="19">
        <v>38544</v>
      </c>
      <c r="C76" s="20">
        <v>3.1349999999999998</v>
      </c>
    </row>
    <row r="77" spans="2:3" x14ac:dyDescent="0.25">
      <c r="B77" s="19">
        <v>38551</v>
      </c>
      <c r="C77" s="20">
        <v>3.22</v>
      </c>
    </row>
    <row r="78" spans="2:3" x14ac:dyDescent="0.25">
      <c r="B78" s="19">
        <v>38558</v>
      </c>
      <c r="C78" s="20">
        <v>3.3450000000000002</v>
      </c>
    </row>
    <row r="79" spans="2:3" x14ac:dyDescent="0.25">
      <c r="B79" s="19">
        <v>38565</v>
      </c>
      <c r="C79" s="20">
        <v>3.4</v>
      </c>
    </row>
    <row r="80" spans="2:3" x14ac:dyDescent="0.25">
      <c r="B80" s="19">
        <v>38572</v>
      </c>
      <c r="C80" s="20">
        <v>3.46</v>
      </c>
    </row>
    <row r="81" spans="2:3" x14ac:dyDescent="0.25">
      <c r="B81" s="19">
        <v>38579</v>
      </c>
      <c r="C81" s="20">
        <v>3.47</v>
      </c>
    </row>
    <row r="82" spans="2:3" x14ac:dyDescent="0.25">
      <c r="B82" s="19">
        <v>38586</v>
      </c>
      <c r="C82" s="20">
        <v>3.46</v>
      </c>
    </row>
    <row r="83" spans="2:3" x14ac:dyDescent="0.25">
      <c r="B83" s="19">
        <v>38593</v>
      </c>
      <c r="C83" s="20">
        <v>3.4950000000000001</v>
      </c>
    </row>
    <row r="84" spans="2:3" x14ac:dyDescent="0.25">
      <c r="B84" s="19">
        <v>38601</v>
      </c>
      <c r="C84" s="20">
        <v>3.4350000000000001</v>
      </c>
    </row>
    <row r="85" spans="2:3" x14ac:dyDescent="0.25">
      <c r="B85" s="19">
        <v>38607</v>
      </c>
      <c r="C85" s="20">
        <v>3.45</v>
      </c>
    </row>
    <row r="86" spans="2:3" x14ac:dyDescent="0.25">
      <c r="B86" s="19">
        <v>38614</v>
      </c>
      <c r="C86" s="20">
        <v>3.4950000000000001</v>
      </c>
    </row>
    <row r="87" spans="2:3" x14ac:dyDescent="0.25">
      <c r="B87" s="19">
        <v>38621</v>
      </c>
      <c r="C87" s="20">
        <v>3.44</v>
      </c>
    </row>
    <row r="88" spans="2:3" x14ac:dyDescent="0.25">
      <c r="B88" s="19">
        <v>38628</v>
      </c>
      <c r="C88" s="20">
        <v>3.5249999999999999</v>
      </c>
    </row>
    <row r="89" spans="2:3" x14ac:dyDescent="0.25">
      <c r="B89" s="19">
        <v>38636</v>
      </c>
      <c r="C89" s="20">
        <v>3.63</v>
      </c>
    </row>
    <row r="90" spans="2:3" x14ac:dyDescent="0.25">
      <c r="B90" s="19">
        <v>38642</v>
      </c>
      <c r="C90" s="20">
        <v>3.7850000000000001</v>
      </c>
    </row>
    <row r="91" spans="2:3" x14ac:dyDescent="0.25">
      <c r="B91" s="19">
        <v>38649</v>
      </c>
      <c r="C91" s="20">
        <v>3.85</v>
      </c>
    </row>
    <row r="92" spans="2:3" x14ac:dyDescent="0.25">
      <c r="B92" s="19">
        <v>38656</v>
      </c>
      <c r="C92" s="20">
        <v>3.89</v>
      </c>
    </row>
    <row r="93" spans="2:3" x14ac:dyDescent="0.25">
      <c r="B93" s="19">
        <v>38663</v>
      </c>
      <c r="C93" s="20">
        <v>3.87</v>
      </c>
    </row>
    <row r="94" spans="2:3" x14ac:dyDescent="0.25">
      <c r="B94" s="19">
        <v>38670</v>
      </c>
      <c r="C94" s="20">
        <v>3.91</v>
      </c>
    </row>
    <row r="95" spans="2:3" x14ac:dyDescent="0.25">
      <c r="B95" s="19">
        <v>38677</v>
      </c>
      <c r="C95" s="20">
        <v>3.94</v>
      </c>
    </row>
    <row r="96" spans="2:3" x14ac:dyDescent="0.25">
      <c r="B96" s="19">
        <v>38684</v>
      </c>
      <c r="C96" s="20">
        <v>3.9</v>
      </c>
    </row>
    <row r="97" spans="2:3" x14ac:dyDescent="0.25">
      <c r="B97" s="19">
        <v>38691</v>
      </c>
      <c r="C97" s="20">
        <v>3.93</v>
      </c>
    </row>
    <row r="98" spans="2:3" x14ac:dyDescent="0.25">
      <c r="B98" s="19">
        <v>38698</v>
      </c>
      <c r="C98" s="20">
        <v>3.82</v>
      </c>
    </row>
    <row r="99" spans="2:3" x14ac:dyDescent="0.25">
      <c r="B99" s="19">
        <v>38705</v>
      </c>
      <c r="C99" s="20">
        <v>3.895</v>
      </c>
    </row>
    <row r="100" spans="2:3" x14ac:dyDescent="0.25">
      <c r="B100" s="19">
        <v>38713</v>
      </c>
      <c r="C100" s="20">
        <v>3.9049999999999998</v>
      </c>
    </row>
    <row r="101" spans="2:3" x14ac:dyDescent="0.25">
      <c r="B101" s="19">
        <v>38720</v>
      </c>
      <c r="C101" s="20">
        <v>4.07</v>
      </c>
    </row>
    <row r="102" spans="2:3" x14ac:dyDescent="0.25">
      <c r="B102" s="19">
        <v>38726</v>
      </c>
      <c r="C102" s="20">
        <v>4.1500000000000004</v>
      </c>
    </row>
    <row r="103" spans="2:3" x14ac:dyDescent="0.25">
      <c r="B103" s="19">
        <v>38734</v>
      </c>
      <c r="C103" s="20">
        <v>4.2699999999999996</v>
      </c>
    </row>
    <row r="104" spans="2:3" x14ac:dyDescent="0.25">
      <c r="B104" s="19">
        <v>38740</v>
      </c>
      <c r="C104" s="20">
        <v>4.29</v>
      </c>
    </row>
    <row r="105" spans="2:3" x14ac:dyDescent="0.25">
      <c r="B105" s="19">
        <v>38747</v>
      </c>
      <c r="C105" s="20">
        <v>4.375</v>
      </c>
    </row>
    <row r="106" spans="2:3" x14ac:dyDescent="0.25">
      <c r="B106" s="19">
        <v>38754</v>
      </c>
      <c r="C106" s="20">
        <v>4.375</v>
      </c>
    </row>
    <row r="107" spans="2:3" x14ac:dyDescent="0.25">
      <c r="B107" s="19">
        <v>38761</v>
      </c>
      <c r="C107" s="20">
        <v>4.4400000000000004</v>
      </c>
    </row>
    <row r="108" spans="2:3" x14ac:dyDescent="0.25">
      <c r="B108" s="19">
        <v>38769</v>
      </c>
      <c r="C108" s="20">
        <v>4.45</v>
      </c>
    </row>
    <row r="109" spans="2:3" x14ac:dyDescent="0.25">
      <c r="B109" s="19">
        <v>38775</v>
      </c>
      <c r="C109" s="20">
        <v>4.51</v>
      </c>
    </row>
    <row r="110" spans="2:3" x14ac:dyDescent="0.25">
      <c r="B110" s="19">
        <v>38782</v>
      </c>
      <c r="C110" s="20">
        <v>4.5</v>
      </c>
    </row>
    <row r="111" spans="2:3" x14ac:dyDescent="0.25">
      <c r="B111" s="19">
        <v>38789</v>
      </c>
      <c r="C111" s="20">
        <v>4.51</v>
      </c>
    </row>
    <row r="112" spans="2:3" x14ac:dyDescent="0.25">
      <c r="B112" s="19">
        <v>38796</v>
      </c>
      <c r="C112" s="20">
        <v>4.5449999999999999</v>
      </c>
    </row>
    <row r="113" spans="2:3" x14ac:dyDescent="0.25">
      <c r="B113" s="19">
        <v>38803</v>
      </c>
      <c r="C113" s="20">
        <v>4.4950000000000001</v>
      </c>
    </row>
    <row r="114" spans="2:3" x14ac:dyDescent="0.25">
      <c r="B114" s="19">
        <v>38810</v>
      </c>
      <c r="C114" s="20">
        <v>4.5350000000000001</v>
      </c>
    </row>
    <row r="115" spans="2:3" x14ac:dyDescent="0.25">
      <c r="B115" s="19">
        <v>38817</v>
      </c>
      <c r="C115" s="20">
        <v>4.57</v>
      </c>
    </row>
    <row r="116" spans="2:3" x14ac:dyDescent="0.25">
      <c r="B116" s="19">
        <v>38824</v>
      </c>
      <c r="C116" s="20">
        <v>4.5999999999999996</v>
      </c>
    </row>
    <row r="117" spans="2:3" x14ac:dyDescent="0.25">
      <c r="B117" s="19">
        <v>38831</v>
      </c>
      <c r="C117" s="20">
        <v>4.6349999999999998</v>
      </c>
    </row>
    <row r="118" spans="2:3" x14ac:dyDescent="0.25">
      <c r="B118" s="19">
        <v>38838</v>
      </c>
      <c r="C118" s="20">
        <v>4.6849999999999996</v>
      </c>
    </row>
    <row r="119" spans="2:3" x14ac:dyDescent="0.25">
      <c r="B119" s="19">
        <v>38845</v>
      </c>
      <c r="C119" s="20">
        <v>4.74</v>
      </c>
    </row>
    <row r="120" spans="2:3" x14ac:dyDescent="0.25">
      <c r="B120" s="19">
        <v>38852</v>
      </c>
      <c r="C120" s="20">
        <v>4.74</v>
      </c>
    </row>
    <row r="121" spans="2:3" x14ac:dyDescent="0.25">
      <c r="B121" s="19">
        <v>38859</v>
      </c>
      <c r="C121" s="20">
        <v>4.7050000000000001</v>
      </c>
    </row>
    <row r="122" spans="2:3" x14ac:dyDescent="0.25">
      <c r="B122" s="19">
        <v>38867</v>
      </c>
      <c r="C122" s="20">
        <v>4.72</v>
      </c>
    </row>
    <row r="123" spans="2:3" x14ac:dyDescent="0.25">
      <c r="B123" s="19">
        <v>38873</v>
      </c>
      <c r="C123" s="20">
        <v>4.71</v>
      </c>
    </row>
    <row r="124" spans="2:3" x14ac:dyDescent="0.25">
      <c r="B124" s="19">
        <v>38880</v>
      </c>
      <c r="C124" s="20">
        <v>4.8</v>
      </c>
    </row>
    <row r="125" spans="2:3" x14ac:dyDescent="0.25">
      <c r="B125" s="19">
        <v>38887</v>
      </c>
      <c r="C125" s="20">
        <v>4.83</v>
      </c>
    </row>
    <row r="126" spans="2:3" x14ac:dyDescent="0.25">
      <c r="B126" s="19">
        <v>38894</v>
      </c>
      <c r="C126" s="20">
        <v>4.9050000000000002</v>
      </c>
    </row>
    <row r="127" spans="2:3" x14ac:dyDescent="0.25">
      <c r="B127" s="19">
        <v>38901</v>
      </c>
      <c r="C127" s="20">
        <v>4.9550000000000001</v>
      </c>
    </row>
    <row r="128" spans="2:3" x14ac:dyDescent="0.25">
      <c r="B128" s="19">
        <v>38908</v>
      </c>
      <c r="C128" s="20">
        <v>4.9249999999999998</v>
      </c>
    </row>
    <row r="129" spans="2:3" x14ac:dyDescent="0.25">
      <c r="B129" s="19">
        <v>38915</v>
      </c>
      <c r="C129" s="20">
        <v>4.9649999999999999</v>
      </c>
    </row>
    <row r="130" spans="2:3" x14ac:dyDescent="0.25">
      <c r="B130" s="19">
        <v>38922</v>
      </c>
      <c r="C130" s="20">
        <v>4.9749999999999996</v>
      </c>
    </row>
    <row r="131" spans="2:3" x14ac:dyDescent="0.25">
      <c r="B131" s="19">
        <v>38929</v>
      </c>
      <c r="C131" s="20">
        <v>4.9749999999999996</v>
      </c>
    </row>
    <row r="132" spans="2:3" x14ac:dyDescent="0.25">
      <c r="B132" s="19">
        <v>38936</v>
      </c>
      <c r="C132" s="20">
        <v>4.99</v>
      </c>
    </row>
    <row r="133" spans="2:3" x14ac:dyDescent="0.25">
      <c r="B133" s="19">
        <v>38943</v>
      </c>
      <c r="C133" s="20">
        <v>4.9800000000000004</v>
      </c>
    </row>
    <row r="134" spans="2:3" x14ac:dyDescent="0.25">
      <c r="B134" s="19">
        <v>38950</v>
      </c>
      <c r="C134" s="20">
        <v>4.9749999999999996</v>
      </c>
    </row>
    <row r="135" spans="2:3" x14ac:dyDescent="0.25">
      <c r="B135" s="19">
        <v>38957</v>
      </c>
      <c r="C135" s="20">
        <v>4.96</v>
      </c>
    </row>
    <row r="136" spans="2:3" x14ac:dyDescent="0.25">
      <c r="B136" s="19">
        <v>38965</v>
      </c>
      <c r="C136" s="20">
        <v>4.8550000000000004</v>
      </c>
    </row>
    <row r="137" spans="2:3" x14ac:dyDescent="0.25">
      <c r="B137" s="19">
        <v>38971</v>
      </c>
      <c r="C137" s="20">
        <v>4.82</v>
      </c>
    </row>
    <row r="138" spans="2:3" x14ac:dyDescent="0.25">
      <c r="B138" s="19">
        <v>38978</v>
      </c>
      <c r="C138" s="20">
        <v>4.8150000000000004</v>
      </c>
    </row>
    <row r="139" spans="2:3" x14ac:dyDescent="0.25">
      <c r="B139" s="19">
        <v>38985</v>
      </c>
      <c r="C139" s="20">
        <v>4.7699999999999996</v>
      </c>
    </row>
    <row r="140" spans="2:3" x14ac:dyDescent="0.25">
      <c r="B140" s="19">
        <v>38992</v>
      </c>
      <c r="C140" s="20">
        <v>4.7649999999999997</v>
      </c>
    </row>
    <row r="141" spans="2:3" x14ac:dyDescent="0.25">
      <c r="B141" s="19">
        <v>39000</v>
      </c>
      <c r="C141" s="20">
        <v>4.8499999999999996</v>
      </c>
    </row>
    <row r="142" spans="2:3" x14ac:dyDescent="0.25">
      <c r="B142" s="19">
        <v>39006</v>
      </c>
      <c r="C142" s="20">
        <v>4.9400000000000004</v>
      </c>
    </row>
    <row r="143" spans="2:3" x14ac:dyDescent="0.25">
      <c r="B143" s="19">
        <v>39013</v>
      </c>
      <c r="C143" s="20">
        <v>4.99</v>
      </c>
    </row>
    <row r="144" spans="2:3" x14ac:dyDescent="0.25">
      <c r="B144" s="19">
        <v>39020</v>
      </c>
      <c r="C144" s="20">
        <v>4.9749999999999996</v>
      </c>
    </row>
    <row r="145" spans="2:3" x14ac:dyDescent="0.25">
      <c r="B145" s="19">
        <v>39027</v>
      </c>
      <c r="C145" s="20">
        <v>4.9550000000000001</v>
      </c>
    </row>
    <row r="146" spans="2:3" x14ac:dyDescent="0.25">
      <c r="B146" s="19">
        <v>39034</v>
      </c>
      <c r="C146" s="20">
        <v>4.9550000000000001</v>
      </c>
    </row>
    <row r="147" spans="2:3" x14ac:dyDescent="0.25">
      <c r="B147" s="19">
        <v>39041</v>
      </c>
      <c r="C147" s="20">
        <v>4.9400000000000004</v>
      </c>
    </row>
    <row r="148" spans="2:3" x14ac:dyDescent="0.25">
      <c r="B148" s="19">
        <v>39048</v>
      </c>
      <c r="C148" s="20">
        <v>4.9050000000000002</v>
      </c>
    </row>
    <row r="149" spans="2:3" x14ac:dyDescent="0.25">
      <c r="B149" s="19">
        <v>39055</v>
      </c>
      <c r="C149" s="20">
        <v>4.87</v>
      </c>
    </row>
    <row r="150" spans="2:3" x14ac:dyDescent="0.25">
      <c r="B150" s="19">
        <v>39062</v>
      </c>
      <c r="C150" s="20">
        <v>4.8</v>
      </c>
    </row>
    <row r="151" spans="2:3" x14ac:dyDescent="0.25">
      <c r="B151" s="19">
        <v>39069</v>
      </c>
      <c r="C151" s="20">
        <v>4.8250000000000002</v>
      </c>
    </row>
    <row r="152" spans="2:3" x14ac:dyDescent="0.25">
      <c r="B152" s="19">
        <v>39077</v>
      </c>
      <c r="C152" s="20">
        <v>4.875</v>
      </c>
    </row>
    <row r="153" spans="2:3" x14ac:dyDescent="0.25">
      <c r="B153" s="19">
        <v>39084</v>
      </c>
      <c r="C153" s="20">
        <v>4.93</v>
      </c>
    </row>
    <row r="154" spans="2:3" x14ac:dyDescent="0.25">
      <c r="B154" s="19">
        <v>39090</v>
      </c>
      <c r="C154" s="20">
        <v>4.9400000000000004</v>
      </c>
    </row>
    <row r="155" spans="2:3" x14ac:dyDescent="0.25">
      <c r="B155" s="19">
        <v>39098</v>
      </c>
      <c r="C155" s="20">
        <v>4.9749999999999996</v>
      </c>
    </row>
    <row r="156" spans="2:3" x14ac:dyDescent="0.25">
      <c r="B156" s="19">
        <v>39104</v>
      </c>
      <c r="C156" s="20">
        <v>4.9950000000000001</v>
      </c>
    </row>
    <row r="157" spans="2:3" x14ac:dyDescent="0.25">
      <c r="B157" s="19">
        <v>39111</v>
      </c>
      <c r="C157" s="20">
        <v>5.01</v>
      </c>
    </row>
    <row r="158" spans="2:3" x14ac:dyDescent="0.25">
      <c r="B158" s="19">
        <v>39118</v>
      </c>
      <c r="C158" s="20">
        <v>5.01</v>
      </c>
    </row>
    <row r="159" spans="2:3" x14ac:dyDescent="0.25">
      <c r="B159" s="19">
        <v>39125</v>
      </c>
      <c r="C159" s="20">
        <v>5.0250000000000004</v>
      </c>
    </row>
    <row r="160" spans="2:3" x14ac:dyDescent="0.25">
      <c r="B160" s="19">
        <v>39133</v>
      </c>
      <c r="C160" s="20">
        <v>5.0350000000000001</v>
      </c>
    </row>
    <row r="161" spans="2:3" x14ac:dyDescent="0.25">
      <c r="B161" s="19">
        <v>39139</v>
      </c>
      <c r="C161" s="20">
        <v>5.0350000000000001</v>
      </c>
    </row>
    <row r="162" spans="2:3" x14ac:dyDescent="0.25">
      <c r="B162" s="19">
        <v>39146</v>
      </c>
      <c r="C162" s="20">
        <v>4.9649999999999999</v>
      </c>
    </row>
    <row r="163" spans="2:3" x14ac:dyDescent="0.25">
      <c r="B163" s="19">
        <v>39153</v>
      </c>
      <c r="C163" s="20">
        <v>4.9649999999999999</v>
      </c>
    </row>
    <row r="164" spans="2:3" x14ac:dyDescent="0.25">
      <c r="B164" s="19">
        <v>39160</v>
      </c>
      <c r="C164" s="20">
        <v>4.93</v>
      </c>
    </row>
    <row r="165" spans="2:3" x14ac:dyDescent="0.25">
      <c r="B165" s="19">
        <v>39167</v>
      </c>
      <c r="C165" s="20">
        <v>4.9249999999999998</v>
      </c>
    </row>
    <row r="166" spans="2:3" x14ac:dyDescent="0.25">
      <c r="B166" s="19">
        <v>39174</v>
      </c>
      <c r="C166" s="20">
        <v>4.91</v>
      </c>
    </row>
    <row r="167" spans="2:3" x14ac:dyDescent="0.25">
      <c r="B167" s="19">
        <v>39181</v>
      </c>
      <c r="C167" s="20">
        <v>4.88</v>
      </c>
    </row>
    <row r="168" spans="2:3" x14ac:dyDescent="0.25">
      <c r="B168" s="19">
        <v>39188</v>
      </c>
      <c r="C168" s="20">
        <v>4.8650000000000002</v>
      </c>
    </row>
    <row r="169" spans="2:3" x14ac:dyDescent="0.25">
      <c r="B169" s="19">
        <v>39195</v>
      </c>
      <c r="C169" s="20">
        <v>4.835</v>
      </c>
    </row>
    <row r="170" spans="2:3" x14ac:dyDescent="0.25">
      <c r="B170" s="19">
        <v>39202</v>
      </c>
      <c r="C170" s="20">
        <v>4.7850000000000001</v>
      </c>
    </row>
    <row r="171" spans="2:3" x14ac:dyDescent="0.25">
      <c r="B171" s="19">
        <v>39209</v>
      </c>
      <c r="C171" s="20">
        <v>4.76</v>
      </c>
    </row>
    <row r="172" spans="2:3" x14ac:dyDescent="0.25">
      <c r="B172" s="19">
        <v>39216</v>
      </c>
      <c r="C172" s="20">
        <v>4.7300000000000004</v>
      </c>
    </row>
    <row r="173" spans="2:3" x14ac:dyDescent="0.25">
      <c r="B173" s="19">
        <v>39223</v>
      </c>
      <c r="C173" s="20">
        <v>4.7750000000000004</v>
      </c>
    </row>
    <row r="174" spans="2:3" x14ac:dyDescent="0.25">
      <c r="B174" s="19">
        <v>39231</v>
      </c>
      <c r="C174" s="20">
        <v>4.78</v>
      </c>
    </row>
    <row r="175" spans="2:3" x14ac:dyDescent="0.25">
      <c r="B175" s="19">
        <v>39237</v>
      </c>
      <c r="C175" s="20">
        <v>4.71</v>
      </c>
    </row>
    <row r="176" spans="2:3" x14ac:dyDescent="0.25">
      <c r="B176" s="19">
        <v>39244</v>
      </c>
      <c r="C176" s="20">
        <v>4.6399999999999997</v>
      </c>
    </row>
    <row r="177" spans="2:3" x14ac:dyDescent="0.25">
      <c r="B177" s="19">
        <v>39251</v>
      </c>
      <c r="C177" s="20">
        <v>4.49</v>
      </c>
    </row>
    <row r="178" spans="2:3" x14ac:dyDescent="0.25">
      <c r="B178" s="19">
        <v>39258</v>
      </c>
      <c r="C178" s="20">
        <v>4.6849999999999996</v>
      </c>
    </row>
    <row r="179" spans="2:3" x14ac:dyDescent="0.25">
      <c r="B179" s="19">
        <v>39265</v>
      </c>
      <c r="C179" s="20">
        <v>4.79</v>
      </c>
    </row>
    <row r="180" spans="2:3" x14ac:dyDescent="0.25">
      <c r="B180" s="19">
        <v>39272</v>
      </c>
      <c r="C180" s="20">
        <v>4.8150000000000004</v>
      </c>
    </row>
    <row r="181" spans="2:3" x14ac:dyDescent="0.25">
      <c r="B181" s="19">
        <v>39279</v>
      </c>
      <c r="C181" s="20">
        <v>4.84</v>
      </c>
    </row>
    <row r="182" spans="2:3" x14ac:dyDescent="0.25">
      <c r="B182" s="19">
        <v>39286</v>
      </c>
      <c r="C182" s="20">
        <v>4.8849999999999998</v>
      </c>
    </row>
    <row r="183" spans="2:3" x14ac:dyDescent="0.25">
      <c r="B183" s="19">
        <v>39293</v>
      </c>
      <c r="C183" s="20">
        <v>4.8250000000000002</v>
      </c>
    </row>
    <row r="184" spans="2:3" x14ac:dyDescent="0.25">
      <c r="B184" s="19">
        <v>39300</v>
      </c>
      <c r="C184" s="20">
        <v>4.7699999999999996</v>
      </c>
    </row>
    <row r="185" spans="2:3" x14ac:dyDescent="0.25">
      <c r="B185" s="19">
        <v>39307</v>
      </c>
      <c r="C185" s="20">
        <v>4.63</v>
      </c>
    </row>
    <row r="186" spans="2:3" x14ac:dyDescent="0.25">
      <c r="B186" s="19">
        <v>39314</v>
      </c>
      <c r="C186" s="20">
        <v>2.85</v>
      </c>
    </row>
    <row r="187" spans="2:3" x14ac:dyDescent="0.25">
      <c r="B187" s="19">
        <v>39321</v>
      </c>
      <c r="C187" s="20">
        <v>4.5999999999999996</v>
      </c>
    </row>
    <row r="188" spans="2:3" x14ac:dyDescent="0.25">
      <c r="B188" s="19">
        <v>39329</v>
      </c>
      <c r="C188" s="20">
        <v>4.3499999999999996</v>
      </c>
    </row>
    <row r="189" spans="2:3" x14ac:dyDescent="0.25">
      <c r="B189" s="19">
        <v>39335</v>
      </c>
      <c r="C189" s="20">
        <v>3.8</v>
      </c>
    </row>
    <row r="190" spans="2:3" x14ac:dyDescent="0.25">
      <c r="B190" s="19">
        <v>39342</v>
      </c>
      <c r="C190" s="20">
        <v>4.05</v>
      </c>
    </row>
    <row r="191" spans="2:3" x14ac:dyDescent="0.25">
      <c r="B191" s="19">
        <v>39349</v>
      </c>
      <c r="C191" s="20">
        <v>3.82</v>
      </c>
    </row>
    <row r="192" spans="2:3" x14ac:dyDescent="0.25">
      <c r="B192" s="19">
        <v>39356</v>
      </c>
      <c r="C192" s="20">
        <v>3.84</v>
      </c>
    </row>
    <row r="193" spans="2:3" x14ac:dyDescent="0.25">
      <c r="B193" s="19">
        <v>39364</v>
      </c>
      <c r="C193" s="20">
        <v>3.9249999999999998</v>
      </c>
    </row>
    <row r="194" spans="2:3" x14ac:dyDescent="0.25">
      <c r="B194" s="19">
        <v>39370</v>
      </c>
      <c r="C194" s="20">
        <v>4.1849999999999996</v>
      </c>
    </row>
    <row r="195" spans="2:3" x14ac:dyDescent="0.25">
      <c r="B195" s="19">
        <v>39377</v>
      </c>
      <c r="C195" s="20">
        <v>3.9</v>
      </c>
    </row>
    <row r="196" spans="2:3" x14ac:dyDescent="0.25">
      <c r="B196" s="19">
        <v>39384</v>
      </c>
      <c r="C196" s="20">
        <v>3.92</v>
      </c>
    </row>
    <row r="197" spans="2:3" x14ac:dyDescent="0.25">
      <c r="B197" s="19">
        <v>39391</v>
      </c>
      <c r="C197" s="20">
        <v>3.55</v>
      </c>
    </row>
    <row r="198" spans="2:3" x14ac:dyDescent="0.25">
      <c r="B198" s="19">
        <v>39399</v>
      </c>
      <c r="C198" s="20">
        <v>3.43</v>
      </c>
    </row>
    <row r="199" spans="2:3" x14ac:dyDescent="0.25">
      <c r="B199" s="19">
        <v>39405</v>
      </c>
      <c r="C199" s="20">
        <v>3.39</v>
      </c>
    </row>
    <row r="200" spans="2:3" x14ac:dyDescent="0.25">
      <c r="B200" s="19">
        <v>39412</v>
      </c>
      <c r="C200" s="20">
        <v>3.1749999999999998</v>
      </c>
    </row>
    <row r="201" spans="2:3" x14ac:dyDescent="0.25">
      <c r="B201" s="19">
        <v>39419</v>
      </c>
      <c r="C201" s="20">
        <v>3.03</v>
      </c>
    </row>
    <row r="202" spans="2:3" x14ac:dyDescent="0.25">
      <c r="B202" s="19">
        <v>39426</v>
      </c>
      <c r="C202" s="20">
        <v>3</v>
      </c>
    </row>
    <row r="203" spans="2:3" x14ac:dyDescent="0.25">
      <c r="B203" s="19">
        <v>39433</v>
      </c>
      <c r="C203" s="20">
        <v>3</v>
      </c>
    </row>
    <row r="204" spans="2:3" x14ac:dyDescent="0.25">
      <c r="B204" s="19">
        <v>39440</v>
      </c>
      <c r="C204" s="20">
        <v>3.28</v>
      </c>
    </row>
    <row r="205" spans="2:3" x14ac:dyDescent="0.25">
      <c r="B205" s="19">
        <v>39447</v>
      </c>
      <c r="C205" s="20">
        <v>3.31</v>
      </c>
    </row>
    <row r="206" spans="2:3" x14ac:dyDescent="0.25">
      <c r="B206" s="19">
        <v>39454</v>
      </c>
      <c r="C206" s="20">
        <v>3.18</v>
      </c>
    </row>
    <row r="207" spans="2:3" x14ac:dyDescent="0.25">
      <c r="B207" s="19">
        <v>39461</v>
      </c>
      <c r="C207" s="20">
        <v>3.08</v>
      </c>
    </row>
    <row r="208" spans="2:3" x14ac:dyDescent="0.25">
      <c r="B208" s="19">
        <v>39469</v>
      </c>
      <c r="C208" s="20">
        <v>2.37</v>
      </c>
    </row>
    <row r="209" spans="2:3" x14ac:dyDescent="0.25">
      <c r="B209" s="19">
        <v>39475</v>
      </c>
      <c r="C209" s="20">
        <v>2.335</v>
      </c>
    </row>
    <row r="210" spans="2:3" x14ac:dyDescent="0.25">
      <c r="B210" s="19">
        <v>39482</v>
      </c>
      <c r="C210" s="20">
        <v>2.23</v>
      </c>
    </row>
    <row r="211" spans="2:3" x14ac:dyDescent="0.25">
      <c r="B211" s="19">
        <v>39489</v>
      </c>
      <c r="C211" s="20">
        <v>2.25</v>
      </c>
    </row>
    <row r="212" spans="2:3" x14ac:dyDescent="0.25">
      <c r="B212" s="19">
        <v>39497</v>
      </c>
      <c r="C212" s="20">
        <v>2.2000000000000002</v>
      </c>
    </row>
    <row r="213" spans="2:3" x14ac:dyDescent="0.25">
      <c r="B213" s="19">
        <v>39503</v>
      </c>
      <c r="C213" s="20">
        <v>2.16</v>
      </c>
    </row>
    <row r="214" spans="2:3" x14ac:dyDescent="0.25">
      <c r="B214" s="19">
        <v>39510</v>
      </c>
      <c r="C214" s="20">
        <v>1.79</v>
      </c>
    </row>
    <row r="215" spans="2:3" x14ac:dyDescent="0.25">
      <c r="B215" s="19">
        <v>39517</v>
      </c>
      <c r="C215" s="20">
        <v>1.42</v>
      </c>
    </row>
    <row r="216" spans="2:3" x14ac:dyDescent="0.25">
      <c r="B216" s="19">
        <v>39524</v>
      </c>
      <c r="C216" s="20">
        <v>1.1000000000000001</v>
      </c>
    </row>
    <row r="217" spans="2:3" x14ac:dyDescent="0.25">
      <c r="B217" s="19">
        <v>39531</v>
      </c>
      <c r="C217" s="20">
        <v>1.2</v>
      </c>
    </row>
    <row r="218" spans="2:3" x14ac:dyDescent="0.25">
      <c r="B218" s="19">
        <v>39538</v>
      </c>
      <c r="C218" s="20">
        <v>1.44</v>
      </c>
    </row>
    <row r="219" spans="2:3" x14ac:dyDescent="0.25">
      <c r="B219" s="19">
        <v>39545</v>
      </c>
      <c r="C219" s="20">
        <v>1.45</v>
      </c>
    </row>
    <row r="220" spans="2:3" x14ac:dyDescent="0.25">
      <c r="B220" s="19">
        <v>39552</v>
      </c>
      <c r="C220" s="20">
        <v>1.06</v>
      </c>
    </row>
    <row r="221" spans="2:3" x14ac:dyDescent="0.25">
      <c r="B221" s="19">
        <v>39559</v>
      </c>
      <c r="C221" s="20">
        <v>1.32</v>
      </c>
    </row>
    <row r="222" spans="2:3" x14ac:dyDescent="0.25">
      <c r="B222" s="19">
        <v>39566</v>
      </c>
      <c r="C222" s="20">
        <v>1.42</v>
      </c>
    </row>
    <row r="223" spans="2:3" x14ac:dyDescent="0.25">
      <c r="B223" s="19">
        <v>39573</v>
      </c>
      <c r="C223" s="20">
        <v>1.61</v>
      </c>
    </row>
    <row r="224" spans="2:3" x14ac:dyDescent="0.25">
      <c r="B224" s="19">
        <v>39580</v>
      </c>
      <c r="C224" s="20">
        <v>1.8</v>
      </c>
    </row>
    <row r="225" spans="2:3" x14ac:dyDescent="0.25">
      <c r="B225" s="19">
        <v>39587</v>
      </c>
      <c r="C225" s="20">
        <v>1.855</v>
      </c>
    </row>
    <row r="226" spans="2:3" x14ac:dyDescent="0.25">
      <c r="B226" s="19">
        <v>39595</v>
      </c>
      <c r="C226" s="20">
        <v>1.87</v>
      </c>
    </row>
    <row r="227" spans="2:3" x14ac:dyDescent="0.25">
      <c r="B227" s="19">
        <v>39601</v>
      </c>
      <c r="C227" s="20">
        <v>1.82</v>
      </c>
    </row>
    <row r="228" spans="2:3" x14ac:dyDescent="0.25">
      <c r="B228" s="19">
        <v>39608</v>
      </c>
      <c r="C228" s="20">
        <v>1.85</v>
      </c>
    </row>
    <row r="229" spans="2:3" x14ac:dyDescent="0.25">
      <c r="B229" s="19">
        <v>39615</v>
      </c>
      <c r="C229" s="20">
        <v>2.0499999999999998</v>
      </c>
    </row>
    <row r="230" spans="2:3" x14ac:dyDescent="0.25">
      <c r="B230" s="19">
        <v>39622</v>
      </c>
      <c r="C230" s="20">
        <v>1.855</v>
      </c>
    </row>
    <row r="231" spans="2:3" x14ac:dyDescent="0.25">
      <c r="B231" s="19">
        <v>39629</v>
      </c>
      <c r="C231" s="20">
        <v>1.9</v>
      </c>
    </row>
    <row r="232" spans="2:3" x14ac:dyDescent="0.25">
      <c r="B232" s="19">
        <v>39636</v>
      </c>
      <c r="C232" s="20">
        <v>1.865</v>
      </c>
    </row>
    <row r="233" spans="2:3" x14ac:dyDescent="0.25">
      <c r="B233" s="19">
        <v>39643</v>
      </c>
      <c r="C233" s="20">
        <v>1.61</v>
      </c>
    </row>
    <row r="234" spans="2:3" x14ac:dyDescent="0.25">
      <c r="B234" s="19">
        <v>39650</v>
      </c>
      <c r="C234" s="20">
        <v>1.52</v>
      </c>
    </row>
    <row r="235" spans="2:3" x14ac:dyDescent="0.25">
      <c r="B235" s="19">
        <v>39657</v>
      </c>
      <c r="C235" s="20">
        <v>1.6950000000000001</v>
      </c>
    </row>
    <row r="236" spans="2:3" x14ac:dyDescent="0.25">
      <c r="B236" s="19">
        <v>39664</v>
      </c>
      <c r="C236" s="20">
        <v>1.71</v>
      </c>
    </row>
    <row r="237" spans="2:3" x14ac:dyDescent="0.25">
      <c r="B237" s="19">
        <v>39671</v>
      </c>
      <c r="C237" s="20">
        <v>1.87</v>
      </c>
    </row>
    <row r="238" spans="2:3" x14ac:dyDescent="0.25">
      <c r="B238" s="19">
        <v>39678</v>
      </c>
      <c r="C238" s="20">
        <v>1.85</v>
      </c>
    </row>
    <row r="239" spans="2:3" x14ac:dyDescent="0.25">
      <c r="B239" s="19">
        <v>39685</v>
      </c>
      <c r="C239" s="20">
        <v>1.71</v>
      </c>
    </row>
    <row r="240" spans="2:3" x14ac:dyDescent="0.25">
      <c r="B240" s="19">
        <v>39693</v>
      </c>
      <c r="C240" s="20">
        <v>1.6850000000000001</v>
      </c>
    </row>
    <row r="241" spans="2:3" x14ac:dyDescent="0.25">
      <c r="B241" s="19">
        <v>39699</v>
      </c>
      <c r="C241" s="20">
        <v>1.69</v>
      </c>
    </row>
    <row r="242" spans="2:3" x14ac:dyDescent="0.25">
      <c r="B242" s="19">
        <v>39706</v>
      </c>
      <c r="C242" s="20">
        <v>1.05</v>
      </c>
    </row>
    <row r="243" spans="2:3" x14ac:dyDescent="0.25">
      <c r="B243" s="19">
        <v>39713</v>
      </c>
      <c r="C243" s="20">
        <v>1.42</v>
      </c>
    </row>
    <row r="244" spans="2:3" x14ac:dyDescent="0.25">
      <c r="B244" s="19">
        <v>39720</v>
      </c>
      <c r="C244" s="20">
        <v>1.1000000000000001</v>
      </c>
    </row>
    <row r="245" spans="2:3" x14ac:dyDescent="0.25">
      <c r="B245" s="19">
        <v>39727</v>
      </c>
      <c r="C245" s="20">
        <v>0.46</v>
      </c>
    </row>
    <row r="246" spans="2:3" x14ac:dyDescent="0.25">
      <c r="B246" s="19">
        <v>39735</v>
      </c>
      <c r="C246" s="20">
        <v>0.5</v>
      </c>
    </row>
    <row r="247" spans="2:3" x14ac:dyDescent="0.25">
      <c r="B247" s="19">
        <v>39741</v>
      </c>
      <c r="C247" s="20">
        <v>1.25</v>
      </c>
    </row>
    <row r="248" spans="2:3" x14ac:dyDescent="0.25">
      <c r="B248" s="19">
        <v>39748</v>
      </c>
      <c r="C248" s="20">
        <v>0.9</v>
      </c>
    </row>
    <row r="249" spans="2:3" x14ac:dyDescent="0.25">
      <c r="B249" s="19">
        <v>39755</v>
      </c>
      <c r="C249" s="20">
        <v>0.53</v>
      </c>
    </row>
    <row r="250" spans="2:3" x14ac:dyDescent="0.25">
      <c r="B250" s="19">
        <v>39762</v>
      </c>
      <c r="C250" s="20">
        <v>0.35499999999999998</v>
      </c>
    </row>
    <row r="251" spans="2:3" x14ac:dyDescent="0.25">
      <c r="B251" s="19">
        <v>39769</v>
      </c>
      <c r="C251" s="20">
        <v>0.15</v>
      </c>
    </row>
    <row r="252" spans="2:3" x14ac:dyDescent="0.25">
      <c r="B252" s="19">
        <v>39776</v>
      </c>
      <c r="C252" s="20">
        <v>0.15</v>
      </c>
    </row>
    <row r="253" spans="2:3" x14ac:dyDescent="0.25">
      <c r="B253" s="19">
        <v>39783</v>
      </c>
      <c r="C253" s="20">
        <v>0.05</v>
      </c>
    </row>
    <row r="254" spans="2:3" x14ac:dyDescent="0.25">
      <c r="B254" s="19">
        <v>39790</v>
      </c>
      <c r="C254" s="20">
        <v>5.0000000000000001E-3</v>
      </c>
    </row>
    <row r="255" spans="2:3" x14ac:dyDescent="0.25">
      <c r="B255" s="19">
        <v>39797</v>
      </c>
      <c r="C255" s="20">
        <v>0.05</v>
      </c>
    </row>
    <row r="256" spans="2:3" x14ac:dyDescent="0.25">
      <c r="B256" s="19">
        <v>39804</v>
      </c>
      <c r="C256" s="20">
        <v>0.04</v>
      </c>
    </row>
    <row r="257" spans="2:3" x14ac:dyDescent="0.25">
      <c r="B257" s="19">
        <v>39811</v>
      </c>
      <c r="C257" s="20">
        <v>0.05</v>
      </c>
    </row>
    <row r="258" spans="2:3" x14ac:dyDescent="0.25">
      <c r="B258" s="19">
        <v>39818</v>
      </c>
      <c r="C258" s="20">
        <v>0.15</v>
      </c>
    </row>
    <row r="259" spans="2:3" x14ac:dyDescent="0.25">
      <c r="B259" s="19">
        <v>39825</v>
      </c>
      <c r="C259" s="20">
        <v>0.12</v>
      </c>
    </row>
    <row r="260" spans="2:3" x14ac:dyDescent="0.25">
      <c r="B260" s="19">
        <v>39833</v>
      </c>
      <c r="C260" s="20">
        <v>0.14000000000000001</v>
      </c>
    </row>
    <row r="261" spans="2:3" x14ac:dyDescent="0.25">
      <c r="B261" s="19">
        <v>39839</v>
      </c>
      <c r="C261" s="20">
        <v>0.15</v>
      </c>
    </row>
    <row r="262" spans="2:3" x14ac:dyDescent="0.25">
      <c r="B262" s="19">
        <v>39846</v>
      </c>
      <c r="C262" s="20">
        <v>0.27</v>
      </c>
    </row>
    <row r="263" spans="2:3" x14ac:dyDescent="0.25">
      <c r="B263" s="19">
        <v>39853</v>
      </c>
      <c r="C263" s="20">
        <v>0.34</v>
      </c>
    </row>
    <row r="264" spans="2:3" x14ac:dyDescent="0.25">
      <c r="B264" s="19">
        <v>39861</v>
      </c>
      <c r="C264" s="20">
        <v>0.32500000000000001</v>
      </c>
    </row>
    <row r="265" spans="2:3" x14ac:dyDescent="0.25">
      <c r="B265" s="19">
        <v>39867</v>
      </c>
      <c r="C265" s="20">
        <v>0.3</v>
      </c>
    </row>
    <row r="266" spans="2:3" x14ac:dyDescent="0.25">
      <c r="B266" s="19">
        <v>39874</v>
      </c>
      <c r="C266" s="20">
        <v>0.28000000000000003</v>
      </c>
    </row>
    <row r="267" spans="2:3" x14ac:dyDescent="0.25">
      <c r="B267" s="19">
        <v>39881</v>
      </c>
      <c r="C267" s="20">
        <v>0.24</v>
      </c>
    </row>
    <row r="268" spans="2:3" x14ac:dyDescent="0.25">
      <c r="B268" s="19">
        <v>39888</v>
      </c>
      <c r="C268" s="20">
        <v>0.25</v>
      </c>
    </row>
    <row r="269" spans="2:3" x14ac:dyDescent="0.25">
      <c r="B269" s="19">
        <v>39895</v>
      </c>
      <c r="C269" s="20">
        <v>0.22500000000000001</v>
      </c>
    </row>
    <row r="270" spans="2:3" x14ac:dyDescent="0.25">
      <c r="B270" s="19">
        <v>39902</v>
      </c>
      <c r="C270" s="20">
        <v>0.19500000000000001</v>
      </c>
    </row>
    <row r="271" spans="2:3" x14ac:dyDescent="0.25">
      <c r="B271" s="19">
        <v>39909</v>
      </c>
      <c r="C271" s="20">
        <v>0.2</v>
      </c>
    </row>
    <row r="272" spans="2:3" x14ac:dyDescent="0.25">
      <c r="B272" s="19">
        <v>39916</v>
      </c>
      <c r="C272" s="20">
        <v>0.18</v>
      </c>
    </row>
    <row r="273" spans="2:3" x14ac:dyDescent="0.25">
      <c r="B273" s="19">
        <v>39923</v>
      </c>
      <c r="C273" s="20">
        <v>0.13500000000000001</v>
      </c>
    </row>
    <row r="274" spans="2:3" x14ac:dyDescent="0.25">
      <c r="B274" s="19">
        <v>39930</v>
      </c>
      <c r="C274" s="20">
        <v>0.13500000000000001</v>
      </c>
    </row>
    <row r="275" spans="2:3" x14ac:dyDescent="0.25">
      <c r="B275" s="19">
        <v>39937</v>
      </c>
      <c r="C275" s="20">
        <v>0.19500000000000001</v>
      </c>
    </row>
    <row r="276" spans="2:3" x14ac:dyDescent="0.25">
      <c r="B276" s="19">
        <v>39944</v>
      </c>
      <c r="C276" s="20">
        <v>0.19</v>
      </c>
    </row>
    <row r="277" spans="2:3" x14ac:dyDescent="0.25">
      <c r="B277" s="19">
        <v>39951</v>
      </c>
      <c r="C277" s="20">
        <v>0.185</v>
      </c>
    </row>
    <row r="278" spans="2:3" x14ac:dyDescent="0.25">
      <c r="B278" s="19">
        <v>39959</v>
      </c>
      <c r="C278" s="20">
        <v>0.17499999999999999</v>
      </c>
    </row>
    <row r="279" spans="2:3" x14ac:dyDescent="0.25">
      <c r="B279" s="19">
        <v>39965</v>
      </c>
      <c r="C279" s="20">
        <v>0.15</v>
      </c>
    </row>
    <row r="280" spans="2:3" x14ac:dyDescent="0.25">
      <c r="B280" s="19">
        <v>39972</v>
      </c>
      <c r="C280" s="20">
        <v>0.19</v>
      </c>
    </row>
    <row r="281" spans="2:3" x14ac:dyDescent="0.25">
      <c r="B281" s="19">
        <v>39979</v>
      </c>
      <c r="C281" s="20">
        <v>0.16</v>
      </c>
    </row>
    <row r="282" spans="2:3" x14ac:dyDescent="0.25">
      <c r="B282" s="19">
        <v>39986</v>
      </c>
      <c r="C282" s="20">
        <v>0.19500000000000001</v>
      </c>
    </row>
    <row r="283" spans="2:3" x14ac:dyDescent="0.25">
      <c r="B283" s="19">
        <v>39993</v>
      </c>
      <c r="C283" s="20">
        <v>0.19500000000000001</v>
      </c>
    </row>
    <row r="284" spans="2:3" x14ac:dyDescent="0.25">
      <c r="B284" s="19">
        <v>40000</v>
      </c>
      <c r="C284" s="20">
        <v>0.19</v>
      </c>
    </row>
    <row r="285" spans="2:3" x14ac:dyDescent="0.25">
      <c r="B285" s="19">
        <v>40007</v>
      </c>
      <c r="C285" s="20">
        <v>0.18</v>
      </c>
    </row>
    <row r="286" spans="2:3" x14ac:dyDescent="0.25">
      <c r="B286" s="19">
        <v>40014</v>
      </c>
      <c r="C286" s="20">
        <v>0.19</v>
      </c>
    </row>
    <row r="287" spans="2:3" x14ac:dyDescent="0.25">
      <c r="B287" s="19">
        <v>40021</v>
      </c>
      <c r="C287" s="20">
        <v>0.19</v>
      </c>
    </row>
    <row r="288" spans="2:3" x14ac:dyDescent="0.25">
      <c r="B288" s="19">
        <v>40028</v>
      </c>
      <c r="C288" s="20">
        <v>0.18</v>
      </c>
    </row>
    <row r="289" spans="2:3" x14ac:dyDescent="0.25">
      <c r="B289" s="19">
        <v>40035</v>
      </c>
      <c r="C289" s="20">
        <v>0.185</v>
      </c>
    </row>
    <row r="290" spans="2:3" x14ac:dyDescent="0.25">
      <c r="B290" s="19">
        <v>40042</v>
      </c>
      <c r="C290" s="20">
        <v>0.18</v>
      </c>
    </row>
    <row r="291" spans="2:3" x14ac:dyDescent="0.25">
      <c r="B291" s="19">
        <v>40049</v>
      </c>
      <c r="C291" s="20">
        <v>0.16</v>
      </c>
    </row>
    <row r="292" spans="2:3" x14ac:dyDescent="0.25">
      <c r="B292" s="19">
        <v>40056</v>
      </c>
      <c r="C292" s="20">
        <v>0.15</v>
      </c>
    </row>
    <row r="293" spans="2:3" x14ac:dyDescent="0.25">
      <c r="B293" s="19">
        <v>40064</v>
      </c>
      <c r="C293" s="20">
        <v>0.14000000000000001</v>
      </c>
    </row>
    <row r="294" spans="2:3" x14ac:dyDescent="0.25">
      <c r="B294" s="19">
        <v>40070</v>
      </c>
      <c r="C294" s="20">
        <v>0.13500000000000001</v>
      </c>
    </row>
    <row r="295" spans="2:3" x14ac:dyDescent="0.25">
      <c r="B295" s="19">
        <v>40077</v>
      </c>
      <c r="C295" s="20">
        <v>0.1</v>
      </c>
    </row>
    <row r="296" spans="2:3" x14ac:dyDescent="0.25">
      <c r="B296" s="19">
        <v>40084</v>
      </c>
      <c r="C296" s="20">
        <v>0.115</v>
      </c>
    </row>
    <row r="297" spans="2:3" x14ac:dyDescent="0.25">
      <c r="B297" s="19">
        <v>40091</v>
      </c>
      <c r="C297" s="20">
        <v>7.4999999999999997E-2</v>
      </c>
    </row>
    <row r="298" spans="2:3" x14ac:dyDescent="0.25">
      <c r="B298" s="19">
        <v>40099</v>
      </c>
      <c r="C298" s="20">
        <v>7.0000000000000007E-2</v>
      </c>
    </row>
    <row r="299" spans="2:3" x14ac:dyDescent="0.25">
      <c r="B299" s="19">
        <v>40105</v>
      </c>
      <c r="C299" s="20">
        <v>0.08</v>
      </c>
    </row>
    <row r="300" spans="2:3" x14ac:dyDescent="0.25">
      <c r="B300" s="19">
        <v>40112</v>
      </c>
      <c r="C300" s="20">
        <v>7.4999999999999997E-2</v>
      </c>
    </row>
    <row r="301" spans="2:3" x14ac:dyDescent="0.25">
      <c r="B301" s="19">
        <v>40119</v>
      </c>
      <c r="C301" s="20">
        <v>0.06</v>
      </c>
    </row>
    <row r="302" spans="2:3" x14ac:dyDescent="0.25">
      <c r="B302" s="19">
        <v>40126</v>
      </c>
      <c r="C302" s="20">
        <v>6.5000000000000002E-2</v>
      </c>
    </row>
    <row r="303" spans="2:3" x14ac:dyDescent="0.25">
      <c r="B303" s="19">
        <v>40133</v>
      </c>
      <c r="C303" s="20">
        <v>6.5000000000000002E-2</v>
      </c>
    </row>
    <row r="304" spans="2:3" x14ac:dyDescent="0.25">
      <c r="B304" s="19">
        <v>40140</v>
      </c>
      <c r="C304" s="20">
        <v>0.04</v>
      </c>
    </row>
    <row r="305" spans="2:3" x14ac:dyDescent="0.25">
      <c r="B305" s="19">
        <v>40147</v>
      </c>
      <c r="C305" s="20">
        <v>0.06</v>
      </c>
    </row>
    <row r="306" spans="2:3" x14ac:dyDescent="0.25">
      <c r="B306" s="19">
        <v>40154</v>
      </c>
      <c r="C306" s="20">
        <v>0.05</v>
      </c>
    </row>
    <row r="307" spans="2:3" x14ac:dyDescent="0.25">
      <c r="B307" s="19">
        <v>40161</v>
      </c>
      <c r="C307" s="20">
        <v>0.04</v>
      </c>
    </row>
    <row r="308" spans="2:3" x14ac:dyDescent="0.25">
      <c r="B308" s="19">
        <v>40168</v>
      </c>
      <c r="C308" s="20">
        <v>7.0000000000000007E-2</v>
      </c>
    </row>
    <row r="309" spans="2:3" x14ac:dyDescent="0.25">
      <c r="B309" s="19">
        <v>40175</v>
      </c>
      <c r="C309" s="20">
        <v>0.11</v>
      </c>
    </row>
    <row r="310" spans="2:3" x14ac:dyDescent="0.25">
      <c r="B310" s="19">
        <v>40182</v>
      </c>
      <c r="C310" s="20">
        <v>0.08</v>
      </c>
    </row>
    <row r="311" spans="2:3" x14ac:dyDescent="0.25">
      <c r="B311" s="19">
        <v>40189</v>
      </c>
      <c r="C311" s="20">
        <v>0.04</v>
      </c>
    </row>
    <row r="312" spans="2:3" x14ac:dyDescent="0.25">
      <c r="B312" s="19">
        <v>40197</v>
      </c>
      <c r="C312" s="20">
        <v>0.06</v>
      </c>
    </row>
    <row r="313" spans="2:3" x14ac:dyDescent="0.25">
      <c r="B313" s="19">
        <v>40203</v>
      </c>
      <c r="C313" s="20">
        <v>5.5E-2</v>
      </c>
    </row>
    <row r="314" spans="2:3" x14ac:dyDescent="0.25">
      <c r="B314" s="19">
        <v>40210</v>
      </c>
      <c r="C314" s="20">
        <v>9.5000000000000001E-2</v>
      </c>
    </row>
    <row r="315" spans="2:3" x14ac:dyDescent="0.25">
      <c r="B315" s="19">
        <v>40217</v>
      </c>
      <c r="C315" s="20">
        <v>0.11</v>
      </c>
    </row>
    <row r="316" spans="2:3" x14ac:dyDescent="0.25">
      <c r="B316" s="19">
        <v>40225</v>
      </c>
      <c r="C316" s="20">
        <v>0.1</v>
      </c>
    </row>
    <row r="317" spans="2:3" x14ac:dyDescent="0.25">
      <c r="B317" s="19">
        <v>40231</v>
      </c>
      <c r="C317" s="20">
        <v>0.1</v>
      </c>
    </row>
    <row r="318" spans="2:3" x14ac:dyDescent="0.25">
      <c r="B318" s="19">
        <v>40238</v>
      </c>
      <c r="C318" s="20">
        <v>0.125</v>
      </c>
    </row>
    <row r="319" spans="2:3" x14ac:dyDescent="0.25">
      <c r="B319" s="19">
        <v>40245</v>
      </c>
      <c r="C319" s="20">
        <v>0.15</v>
      </c>
    </row>
    <row r="320" spans="2:3" x14ac:dyDescent="0.25">
      <c r="B320" s="19">
        <v>40252</v>
      </c>
      <c r="C320" s="20">
        <v>0.16500000000000001</v>
      </c>
    </row>
    <row r="321" spans="2:3" x14ac:dyDescent="0.25">
      <c r="B321" s="19">
        <v>40259</v>
      </c>
      <c r="C321" s="20">
        <v>0.155</v>
      </c>
    </row>
    <row r="322" spans="2:3" x14ac:dyDescent="0.25">
      <c r="B322" s="19">
        <v>40266</v>
      </c>
      <c r="C322" s="20">
        <v>0.14499999999999999</v>
      </c>
    </row>
    <row r="323" spans="2:3" x14ac:dyDescent="0.25">
      <c r="B323" s="19">
        <v>40273</v>
      </c>
      <c r="C323" s="20">
        <v>0.17499999999999999</v>
      </c>
    </row>
    <row r="324" spans="2:3" x14ac:dyDescent="0.25">
      <c r="B324" s="19">
        <v>40280</v>
      </c>
      <c r="C324" s="20">
        <v>0.155</v>
      </c>
    </row>
    <row r="325" spans="2:3" x14ac:dyDescent="0.25">
      <c r="B325" s="19">
        <v>40287</v>
      </c>
      <c r="C325" s="20">
        <v>0.14499999999999999</v>
      </c>
    </row>
    <row r="326" spans="2:3" x14ac:dyDescent="0.25">
      <c r="B326" s="19">
        <v>40294</v>
      </c>
      <c r="C326" s="20">
        <v>0.15</v>
      </c>
    </row>
    <row r="327" spans="2:3" x14ac:dyDescent="0.25">
      <c r="B327" s="19">
        <v>40301</v>
      </c>
      <c r="C327" s="20">
        <v>0.16500000000000001</v>
      </c>
    </row>
    <row r="328" spans="2:3" x14ac:dyDescent="0.25">
      <c r="B328" s="19">
        <v>40308</v>
      </c>
      <c r="C328" s="20">
        <v>0.155</v>
      </c>
    </row>
    <row r="329" spans="2:3" x14ac:dyDescent="0.25">
      <c r="B329" s="19">
        <v>40315</v>
      </c>
      <c r="C329" s="20">
        <v>0.16</v>
      </c>
    </row>
    <row r="330" spans="2:3" x14ac:dyDescent="0.25">
      <c r="B330" s="19">
        <v>40322</v>
      </c>
      <c r="C330" s="20">
        <v>0.16500000000000001</v>
      </c>
    </row>
    <row r="331" spans="2:3" x14ac:dyDescent="0.25">
      <c r="B331" s="19">
        <v>40330</v>
      </c>
      <c r="C331" s="20">
        <v>0.16</v>
      </c>
    </row>
    <row r="332" spans="2:3" x14ac:dyDescent="0.25">
      <c r="B332" s="19">
        <v>40336</v>
      </c>
      <c r="C332" s="20">
        <v>0.13</v>
      </c>
    </row>
    <row r="333" spans="2:3" x14ac:dyDescent="0.25">
      <c r="B333" s="19">
        <v>40343</v>
      </c>
      <c r="C333" s="20">
        <v>6.5000000000000002E-2</v>
      </c>
    </row>
    <row r="334" spans="2:3" x14ac:dyDescent="0.25">
      <c r="B334" s="19">
        <v>40350</v>
      </c>
      <c r="C334" s="20">
        <v>0.115</v>
      </c>
    </row>
    <row r="335" spans="2:3" x14ac:dyDescent="0.25">
      <c r="B335" s="19">
        <v>40357</v>
      </c>
      <c r="C335" s="20">
        <v>0.16</v>
      </c>
    </row>
    <row r="336" spans="2:3" x14ac:dyDescent="0.25">
      <c r="B336" s="19">
        <v>40365</v>
      </c>
      <c r="C336" s="20">
        <v>0.16500000000000001</v>
      </c>
    </row>
    <row r="337" spans="2:3" x14ac:dyDescent="0.25">
      <c r="B337" s="19">
        <v>40371</v>
      </c>
      <c r="C337" s="20">
        <v>0.15</v>
      </c>
    </row>
    <row r="338" spans="2:3" x14ac:dyDescent="0.25">
      <c r="B338" s="19">
        <v>40378</v>
      </c>
      <c r="C338" s="20">
        <v>0.155</v>
      </c>
    </row>
    <row r="339" spans="2:3" x14ac:dyDescent="0.25">
      <c r="B339" s="19">
        <v>40385</v>
      </c>
      <c r="C339" s="20">
        <v>0.15</v>
      </c>
    </row>
    <row r="340" spans="2:3" x14ac:dyDescent="0.25">
      <c r="B340" s="19">
        <v>40392</v>
      </c>
      <c r="C340" s="20">
        <v>0.155</v>
      </c>
    </row>
    <row r="341" spans="2:3" x14ac:dyDescent="0.25">
      <c r="B341" s="19">
        <v>40399</v>
      </c>
      <c r="C341" s="20">
        <v>0.15</v>
      </c>
    </row>
    <row r="342" spans="2:3" x14ac:dyDescent="0.25">
      <c r="B342" s="19">
        <v>40406</v>
      </c>
      <c r="C342" s="20">
        <v>0.155</v>
      </c>
    </row>
    <row r="343" spans="2:3" x14ac:dyDescent="0.25">
      <c r="B343" s="19">
        <v>40413</v>
      </c>
      <c r="C343" s="20">
        <v>0.155</v>
      </c>
    </row>
    <row r="344" spans="2:3" x14ac:dyDescent="0.25">
      <c r="B344" s="19">
        <v>40420</v>
      </c>
      <c r="C344" s="20">
        <v>0.14499999999999999</v>
      </c>
    </row>
    <row r="345" spans="2:3" x14ac:dyDescent="0.25">
      <c r="B345" s="19">
        <v>40428</v>
      </c>
      <c r="C345" s="20">
        <v>0.13500000000000001</v>
      </c>
    </row>
    <row r="346" spans="2:3" x14ac:dyDescent="0.25">
      <c r="B346" s="19">
        <v>40434</v>
      </c>
      <c r="C346" s="20">
        <v>0.14000000000000001</v>
      </c>
    </row>
    <row r="347" spans="2:3" x14ac:dyDescent="0.25">
      <c r="B347" s="19">
        <v>40441</v>
      </c>
      <c r="C347" s="20">
        <v>0.16</v>
      </c>
    </row>
    <row r="348" spans="2:3" x14ac:dyDescent="0.25">
      <c r="B348" s="19">
        <v>40448</v>
      </c>
      <c r="C348" s="20">
        <v>0.155</v>
      </c>
    </row>
    <row r="349" spans="2:3" x14ac:dyDescent="0.25">
      <c r="B349" s="19">
        <v>40455</v>
      </c>
      <c r="C349" s="20">
        <v>0.13</v>
      </c>
    </row>
    <row r="350" spans="2:3" x14ac:dyDescent="0.25">
      <c r="B350" s="19">
        <v>40463</v>
      </c>
      <c r="C350" s="20">
        <v>0.125</v>
      </c>
    </row>
    <row r="351" spans="2:3" x14ac:dyDescent="0.25">
      <c r="B351" s="19">
        <v>40469</v>
      </c>
      <c r="C351" s="20">
        <v>0.13500000000000001</v>
      </c>
    </row>
    <row r="352" spans="2:3" x14ac:dyDescent="0.25">
      <c r="B352" s="19">
        <v>40476</v>
      </c>
      <c r="C352" s="20">
        <v>0.13</v>
      </c>
    </row>
    <row r="353" spans="2:3" x14ac:dyDescent="0.25">
      <c r="B353" s="19">
        <v>40483</v>
      </c>
      <c r="C353" s="20">
        <v>0.125</v>
      </c>
    </row>
    <row r="354" spans="2:3" x14ac:dyDescent="0.25">
      <c r="B354" s="19">
        <v>40490</v>
      </c>
      <c r="C354" s="20">
        <v>0.125</v>
      </c>
    </row>
    <row r="355" spans="2:3" x14ac:dyDescent="0.25">
      <c r="B355" s="19">
        <v>40497</v>
      </c>
      <c r="C355" s="20">
        <v>0.13500000000000001</v>
      </c>
    </row>
    <row r="356" spans="2:3" x14ac:dyDescent="0.25">
      <c r="B356" s="19">
        <v>40504</v>
      </c>
      <c r="C356" s="20">
        <v>0.14000000000000001</v>
      </c>
    </row>
    <row r="357" spans="2:3" x14ac:dyDescent="0.25">
      <c r="B357" s="19">
        <v>40511</v>
      </c>
      <c r="C357" s="20">
        <v>0.17499999999999999</v>
      </c>
    </row>
    <row r="358" spans="2:3" x14ac:dyDescent="0.25">
      <c r="B358" s="19">
        <v>40518</v>
      </c>
      <c r="C358" s="20">
        <v>0.14499999999999999</v>
      </c>
    </row>
    <row r="359" spans="2:3" x14ac:dyDescent="0.25">
      <c r="B359" s="19">
        <v>40525</v>
      </c>
      <c r="C359" s="20">
        <v>0.14000000000000001</v>
      </c>
    </row>
    <row r="360" spans="2:3" x14ac:dyDescent="0.25">
      <c r="B360" s="19">
        <v>40532</v>
      </c>
      <c r="C360" s="20">
        <v>0.13</v>
      </c>
    </row>
    <row r="361" spans="2:3" x14ac:dyDescent="0.25">
      <c r="B361" s="19">
        <v>40539</v>
      </c>
      <c r="C361" s="20">
        <v>0.18</v>
      </c>
    </row>
    <row r="362" spans="2:3" x14ac:dyDescent="0.25">
      <c r="B362" s="19">
        <v>40546</v>
      </c>
      <c r="C362" s="20">
        <v>0.15</v>
      </c>
    </row>
    <row r="363" spans="2:3" x14ac:dyDescent="0.25">
      <c r="B363" s="19">
        <v>40553</v>
      </c>
      <c r="C363" s="20">
        <v>0.15</v>
      </c>
    </row>
    <row r="364" spans="2:3" x14ac:dyDescent="0.25">
      <c r="B364" s="19">
        <v>40561</v>
      </c>
      <c r="C364" s="20">
        <v>0.155</v>
      </c>
    </row>
    <row r="365" spans="2:3" x14ac:dyDescent="0.25">
      <c r="B365" s="19">
        <v>40567</v>
      </c>
      <c r="C365" s="20">
        <v>0.155</v>
      </c>
    </row>
    <row r="366" spans="2:3" x14ac:dyDescent="0.25">
      <c r="B366" s="19">
        <v>40574</v>
      </c>
      <c r="C366" s="20">
        <v>0.15</v>
      </c>
    </row>
    <row r="367" spans="2:3" x14ac:dyDescent="0.25">
      <c r="B367" s="19">
        <v>40581</v>
      </c>
      <c r="C367" s="20">
        <v>0.15</v>
      </c>
    </row>
    <row r="368" spans="2:3" x14ac:dyDescent="0.25">
      <c r="B368" s="19">
        <v>40588</v>
      </c>
      <c r="C368" s="20">
        <v>0.13</v>
      </c>
    </row>
    <row r="369" spans="2:3" x14ac:dyDescent="0.25">
      <c r="B369" s="19">
        <v>40596</v>
      </c>
      <c r="C369" s="20">
        <v>0.11</v>
      </c>
    </row>
    <row r="370" spans="2:3" x14ac:dyDescent="0.25">
      <c r="B370" s="19">
        <v>40602</v>
      </c>
      <c r="C370" s="20">
        <v>0.14499999999999999</v>
      </c>
    </row>
    <row r="371" spans="2:3" x14ac:dyDescent="0.25">
      <c r="B371" s="19">
        <v>40609</v>
      </c>
      <c r="C371" s="20">
        <v>0.11</v>
      </c>
    </row>
    <row r="372" spans="2:3" x14ac:dyDescent="0.25">
      <c r="B372" s="19">
        <v>40616</v>
      </c>
      <c r="C372" s="20">
        <v>0.09</v>
      </c>
    </row>
    <row r="373" spans="2:3" x14ac:dyDescent="0.25">
      <c r="B373" s="19">
        <v>40623</v>
      </c>
      <c r="C373" s="20">
        <v>9.5000000000000001E-2</v>
      </c>
    </row>
    <row r="374" spans="2:3" x14ac:dyDescent="0.25">
      <c r="B374" s="19">
        <v>40630</v>
      </c>
      <c r="C374" s="20">
        <v>0.1</v>
      </c>
    </row>
    <row r="375" spans="2:3" x14ac:dyDescent="0.25">
      <c r="B375" s="19">
        <v>40637</v>
      </c>
      <c r="C375" s="20">
        <v>0.05</v>
      </c>
    </row>
    <row r="376" spans="2:3" x14ac:dyDescent="0.25">
      <c r="B376" s="19">
        <v>40644</v>
      </c>
      <c r="C376" s="20">
        <v>0.05</v>
      </c>
    </row>
    <row r="377" spans="2:3" x14ac:dyDescent="0.25">
      <c r="B377" s="19">
        <v>40651</v>
      </c>
      <c r="C377" s="20">
        <v>0.06</v>
      </c>
    </row>
    <row r="378" spans="2:3" x14ac:dyDescent="0.25">
      <c r="B378" s="19">
        <v>40658</v>
      </c>
      <c r="C378" s="20">
        <v>6.5000000000000002E-2</v>
      </c>
    </row>
    <row r="379" spans="2:3" x14ac:dyDescent="0.25">
      <c r="B379" s="19">
        <v>40665</v>
      </c>
      <c r="C379" s="20">
        <v>0.05</v>
      </c>
    </row>
    <row r="380" spans="2:3" x14ac:dyDescent="0.25">
      <c r="B380" s="19">
        <v>40672</v>
      </c>
      <c r="C380" s="20">
        <v>2.5000000000000001E-2</v>
      </c>
    </row>
    <row r="381" spans="2:3" x14ac:dyDescent="0.25">
      <c r="B381" s="19">
        <v>40679</v>
      </c>
      <c r="C381" s="20">
        <v>0.03</v>
      </c>
    </row>
    <row r="382" spans="2:3" x14ac:dyDescent="0.25">
      <c r="B382" s="19">
        <v>40686</v>
      </c>
      <c r="C382" s="20">
        <v>5.5E-2</v>
      </c>
    </row>
    <row r="383" spans="2:3" x14ac:dyDescent="0.25">
      <c r="B383" s="19">
        <v>40694</v>
      </c>
      <c r="C383" s="20">
        <v>0.06</v>
      </c>
    </row>
    <row r="384" spans="2:3" x14ac:dyDescent="0.25">
      <c r="B384" s="19">
        <v>40700</v>
      </c>
      <c r="C384" s="20">
        <v>4.4999999999999998E-2</v>
      </c>
    </row>
    <row r="385" spans="2:3" x14ac:dyDescent="0.25">
      <c r="B385" s="19">
        <v>40707</v>
      </c>
      <c r="C385" s="20">
        <v>0.05</v>
      </c>
    </row>
    <row r="386" spans="2:3" x14ac:dyDescent="0.25">
      <c r="B386" s="19">
        <v>40714</v>
      </c>
      <c r="C386" s="20">
        <v>3.5000000000000003E-2</v>
      </c>
    </row>
    <row r="387" spans="2:3" x14ac:dyDescent="0.25">
      <c r="B387" s="19">
        <v>40721</v>
      </c>
      <c r="C387" s="20">
        <v>2.5000000000000001E-2</v>
      </c>
    </row>
    <row r="388" spans="2:3" x14ac:dyDescent="0.25">
      <c r="B388" s="19">
        <v>40729</v>
      </c>
      <c r="C388" s="20">
        <v>2.5000000000000001E-2</v>
      </c>
    </row>
    <row r="389" spans="2:3" x14ac:dyDescent="0.25">
      <c r="B389" s="19">
        <v>40735</v>
      </c>
      <c r="C389" s="20">
        <v>0.03</v>
      </c>
    </row>
    <row r="390" spans="2:3" x14ac:dyDescent="0.25">
      <c r="B390" s="19">
        <v>40742</v>
      </c>
      <c r="C390" s="20">
        <v>0.02</v>
      </c>
    </row>
    <row r="391" spans="2:3" x14ac:dyDescent="0.25">
      <c r="B391" s="19">
        <v>40749</v>
      </c>
      <c r="C391" s="20">
        <v>0.06</v>
      </c>
    </row>
    <row r="392" spans="2:3" x14ac:dyDescent="0.25">
      <c r="B392" s="19">
        <v>40756</v>
      </c>
      <c r="C392" s="20">
        <v>0.115</v>
      </c>
    </row>
    <row r="393" spans="2:3" x14ac:dyDescent="0.25">
      <c r="B393" s="19">
        <v>40763</v>
      </c>
      <c r="C393" s="20">
        <v>4.4999999999999998E-2</v>
      </c>
    </row>
    <row r="394" spans="2:3" x14ac:dyDescent="0.25">
      <c r="B394" s="19">
        <v>40770</v>
      </c>
      <c r="C394" s="20">
        <v>3.5000000000000003E-2</v>
      </c>
    </row>
    <row r="395" spans="2:3" x14ac:dyDescent="0.25">
      <c r="B395" s="19">
        <v>40777</v>
      </c>
      <c r="C395" s="20">
        <v>1.4999999999999999E-2</v>
      </c>
    </row>
    <row r="396" spans="2:3" x14ac:dyDescent="0.25">
      <c r="B396" s="19">
        <v>40784</v>
      </c>
      <c r="C396" s="20">
        <v>1.4999999999999999E-2</v>
      </c>
    </row>
    <row r="397" spans="2:3" x14ac:dyDescent="0.25">
      <c r="B397" s="19">
        <v>40792</v>
      </c>
      <c r="C397" s="20">
        <v>0.03</v>
      </c>
    </row>
    <row r="398" spans="2:3" x14ac:dyDescent="0.25">
      <c r="B398" s="19">
        <v>40798</v>
      </c>
      <c r="C398" s="20">
        <v>0.01</v>
      </c>
    </row>
    <row r="399" spans="2:3" x14ac:dyDescent="0.25">
      <c r="B399" s="19">
        <v>40805</v>
      </c>
      <c r="C399" s="20">
        <v>0.01</v>
      </c>
    </row>
    <row r="400" spans="2:3" x14ac:dyDescent="0.25">
      <c r="B400" s="19">
        <v>40812</v>
      </c>
      <c r="C400" s="20">
        <v>0.02</v>
      </c>
    </row>
    <row r="401" spans="2:3" x14ac:dyDescent="0.25">
      <c r="B401" s="19">
        <v>40819</v>
      </c>
      <c r="C401" s="20">
        <v>0.02</v>
      </c>
    </row>
    <row r="402" spans="2:3" x14ac:dyDescent="0.25">
      <c r="B402" s="19">
        <v>40827</v>
      </c>
      <c r="C402" s="20">
        <v>1.4999999999999999E-2</v>
      </c>
    </row>
    <row r="403" spans="2:3" x14ac:dyDescent="0.25">
      <c r="B403" s="19">
        <v>40833</v>
      </c>
      <c r="C403" s="20">
        <v>0.03</v>
      </c>
    </row>
    <row r="404" spans="2:3" x14ac:dyDescent="0.25">
      <c r="B404" s="19">
        <v>40840</v>
      </c>
      <c r="C404" s="20">
        <v>0.02</v>
      </c>
    </row>
    <row r="405" spans="2:3" x14ac:dyDescent="0.25">
      <c r="B405" s="19">
        <v>40847</v>
      </c>
      <c r="C405" s="20">
        <v>0.01</v>
      </c>
    </row>
    <row r="406" spans="2:3" x14ac:dyDescent="0.25">
      <c r="B406" s="19">
        <v>40854</v>
      </c>
      <c r="C406" s="20">
        <v>5.0000000000000001E-3</v>
      </c>
    </row>
    <row r="407" spans="2:3" x14ac:dyDescent="0.25">
      <c r="B407" s="19">
        <v>40861</v>
      </c>
      <c r="C407" s="20">
        <v>0.01</v>
      </c>
    </row>
    <row r="408" spans="2:3" x14ac:dyDescent="0.25">
      <c r="B408" s="19">
        <v>40868</v>
      </c>
      <c r="C408" s="20">
        <v>1.4999999999999999E-2</v>
      </c>
    </row>
    <row r="409" spans="2:3" x14ac:dyDescent="0.25">
      <c r="B409" s="19">
        <v>40875</v>
      </c>
      <c r="C409" s="20">
        <v>0.03</v>
      </c>
    </row>
    <row r="410" spans="2:3" x14ac:dyDescent="0.25">
      <c r="B410" s="19">
        <v>40882</v>
      </c>
      <c r="C410" s="20">
        <v>5.0000000000000001E-3</v>
      </c>
    </row>
    <row r="411" spans="2:3" x14ac:dyDescent="0.25">
      <c r="B411" s="19">
        <v>40889</v>
      </c>
      <c r="C411" s="20">
        <v>0.01</v>
      </c>
    </row>
    <row r="412" spans="2:3" x14ac:dyDescent="0.25">
      <c r="B412" s="19">
        <v>40896</v>
      </c>
      <c r="C412" s="20">
        <v>5.0000000000000001E-3</v>
      </c>
    </row>
    <row r="413" spans="2:3" x14ac:dyDescent="0.25">
      <c r="B413" s="19">
        <v>40904</v>
      </c>
      <c r="C413" s="20">
        <v>2.5000000000000001E-2</v>
      </c>
    </row>
    <row r="414" spans="2:3" x14ac:dyDescent="0.25">
      <c r="B414" s="19">
        <v>40911</v>
      </c>
      <c r="C414" s="20">
        <v>1.4999999999999999E-2</v>
      </c>
    </row>
    <row r="415" spans="2:3" x14ac:dyDescent="0.25">
      <c r="B415" s="19">
        <v>40917</v>
      </c>
      <c r="C415" s="20">
        <v>0.01</v>
      </c>
    </row>
    <row r="416" spans="2:3" x14ac:dyDescent="0.25">
      <c r="B416" s="19">
        <v>40925</v>
      </c>
      <c r="C416" s="20">
        <v>2.5000000000000001E-2</v>
      </c>
    </row>
    <row r="417" spans="2:3" x14ac:dyDescent="0.25">
      <c r="B417" s="19">
        <v>40931</v>
      </c>
      <c r="C417" s="20">
        <v>0.04</v>
      </c>
    </row>
    <row r="418" spans="2:3" x14ac:dyDescent="0.25">
      <c r="B418" s="19">
        <v>40938</v>
      </c>
      <c r="C418" s="20">
        <v>0.05</v>
      </c>
    </row>
    <row r="419" spans="2:3" x14ac:dyDescent="0.25">
      <c r="B419" s="19">
        <v>40945</v>
      </c>
      <c r="C419" s="20">
        <v>0.08</v>
      </c>
    </row>
    <row r="420" spans="2:3" x14ac:dyDescent="0.25">
      <c r="B420" s="19">
        <v>40952</v>
      </c>
      <c r="C420" s="20">
        <v>9.5000000000000001E-2</v>
      </c>
    </row>
    <row r="421" spans="2:3" x14ac:dyDescent="0.25">
      <c r="B421" s="19">
        <v>40960</v>
      </c>
      <c r="C421" s="20">
        <v>8.5000000000000006E-2</v>
      </c>
    </row>
    <row r="422" spans="2:3" x14ac:dyDescent="0.25">
      <c r="B422" s="19">
        <v>40966</v>
      </c>
      <c r="C422" s="20">
        <v>0.115</v>
      </c>
    </row>
    <row r="423" spans="2:3" x14ac:dyDescent="0.25">
      <c r="B423" s="19">
        <v>40973</v>
      </c>
      <c r="C423" s="20">
        <v>0.08</v>
      </c>
    </row>
    <row r="424" spans="2:3" x14ac:dyDescent="0.25">
      <c r="B424" s="19">
        <v>40980</v>
      </c>
      <c r="C424" s="20">
        <v>9.5000000000000001E-2</v>
      </c>
    </row>
    <row r="425" spans="2:3" x14ac:dyDescent="0.25">
      <c r="B425" s="19">
        <v>40987</v>
      </c>
      <c r="C425" s="20">
        <v>9.5000000000000001E-2</v>
      </c>
    </row>
    <row r="426" spans="2:3" x14ac:dyDescent="0.25">
      <c r="B426" s="19">
        <v>40994</v>
      </c>
      <c r="C426" s="20">
        <v>8.5000000000000006E-2</v>
      </c>
    </row>
    <row r="427" spans="2:3" x14ac:dyDescent="0.25">
      <c r="B427" s="19">
        <v>41001</v>
      </c>
      <c r="C427" s="20">
        <v>7.4999999999999997E-2</v>
      </c>
    </row>
    <row r="428" spans="2:3" x14ac:dyDescent="0.25">
      <c r="B428" s="19">
        <v>41008</v>
      </c>
      <c r="C428" s="20">
        <v>8.5000000000000006E-2</v>
      </c>
    </row>
    <row r="429" spans="2:3" x14ac:dyDescent="0.25">
      <c r="B429" s="19">
        <v>41015</v>
      </c>
      <c r="C429" s="20">
        <v>0.08</v>
      </c>
    </row>
    <row r="430" spans="2:3" x14ac:dyDescent="0.25">
      <c r="B430" s="19">
        <v>41022</v>
      </c>
      <c r="C430" s="20">
        <v>0.08</v>
      </c>
    </row>
    <row r="431" spans="2:3" x14ac:dyDescent="0.25">
      <c r="B431" s="19">
        <v>41029</v>
      </c>
      <c r="C431" s="20">
        <v>9.5000000000000001E-2</v>
      </c>
    </row>
    <row r="432" spans="2:3" x14ac:dyDescent="0.25">
      <c r="B432" s="19">
        <v>41036</v>
      </c>
      <c r="C432" s="20">
        <v>0.09</v>
      </c>
    </row>
    <row r="433" spans="2:3" x14ac:dyDescent="0.25">
      <c r="B433" s="19">
        <v>41043</v>
      </c>
      <c r="C433" s="20">
        <v>9.5000000000000001E-2</v>
      </c>
    </row>
    <row r="434" spans="2:3" x14ac:dyDescent="0.25">
      <c r="B434" s="19">
        <v>41050</v>
      </c>
      <c r="C434" s="20">
        <v>8.5000000000000006E-2</v>
      </c>
    </row>
    <row r="435" spans="2:3" x14ac:dyDescent="0.25">
      <c r="B435" s="19">
        <v>41058</v>
      </c>
      <c r="C435" s="20">
        <v>8.5000000000000006E-2</v>
      </c>
    </row>
    <row r="436" spans="2:3" x14ac:dyDescent="0.25">
      <c r="B436" s="19">
        <v>41064</v>
      </c>
      <c r="C436" s="20">
        <v>7.4999999999999997E-2</v>
      </c>
    </row>
    <row r="437" spans="2:3" x14ac:dyDescent="0.25">
      <c r="B437" s="19">
        <v>41071</v>
      </c>
      <c r="C437" s="20">
        <v>8.5000000000000006E-2</v>
      </c>
    </row>
    <row r="438" spans="2:3" x14ac:dyDescent="0.25">
      <c r="B438" s="19">
        <v>41078</v>
      </c>
      <c r="C438" s="20">
        <v>9.5000000000000001E-2</v>
      </c>
    </row>
    <row r="439" spans="2:3" x14ac:dyDescent="0.25">
      <c r="B439" s="19">
        <v>41085</v>
      </c>
      <c r="C439" s="20">
        <v>9.5000000000000001E-2</v>
      </c>
    </row>
    <row r="440" spans="2:3" x14ac:dyDescent="0.25">
      <c r="B440" s="19">
        <v>41092</v>
      </c>
      <c r="C440" s="20">
        <v>0.1</v>
      </c>
    </row>
    <row r="441" spans="2:3" x14ac:dyDescent="0.25">
      <c r="B441" s="19">
        <v>41099</v>
      </c>
      <c r="C441" s="20">
        <v>0.09</v>
      </c>
    </row>
    <row r="442" spans="2:3" x14ac:dyDescent="0.25">
      <c r="B442" s="19">
        <v>41106</v>
      </c>
      <c r="C442" s="20">
        <v>9.5000000000000001E-2</v>
      </c>
    </row>
    <row r="443" spans="2:3" x14ac:dyDescent="0.25">
      <c r="B443" s="19">
        <v>41113</v>
      </c>
      <c r="C443" s="20">
        <v>9.5000000000000001E-2</v>
      </c>
    </row>
    <row r="444" spans="2:3" x14ac:dyDescent="0.25">
      <c r="B444" s="19">
        <v>41120</v>
      </c>
      <c r="C444" s="20">
        <v>0.11</v>
      </c>
    </row>
    <row r="445" spans="2:3" x14ac:dyDescent="0.25">
      <c r="B445" s="19">
        <v>41127</v>
      </c>
      <c r="C445" s="20">
        <v>0.1</v>
      </c>
    </row>
    <row r="446" spans="2:3" x14ac:dyDescent="0.25">
      <c r="B446" s="19">
        <v>41134</v>
      </c>
      <c r="C446" s="20">
        <v>0.11</v>
      </c>
    </row>
    <row r="447" spans="2:3" x14ac:dyDescent="0.25">
      <c r="B447" s="19">
        <v>41141</v>
      </c>
      <c r="C447" s="20">
        <v>0.1</v>
      </c>
    </row>
    <row r="448" spans="2:3" x14ac:dyDescent="0.25">
      <c r="B448" s="19">
        <v>41148</v>
      </c>
      <c r="C448" s="20">
        <v>0.11</v>
      </c>
    </row>
    <row r="449" spans="2:3" x14ac:dyDescent="0.25">
      <c r="B449" s="19">
        <v>41156</v>
      </c>
      <c r="C449" s="20">
        <v>0.1</v>
      </c>
    </row>
    <row r="450" spans="2:3" x14ac:dyDescent="0.25">
      <c r="B450" s="19">
        <v>41162</v>
      </c>
      <c r="C450" s="20">
        <v>0.1</v>
      </c>
    </row>
    <row r="451" spans="2:3" x14ac:dyDescent="0.25">
      <c r="B451" s="19">
        <v>41169</v>
      </c>
      <c r="C451" s="20">
        <v>0.11</v>
      </c>
    </row>
    <row r="452" spans="2:3" x14ac:dyDescent="0.25">
      <c r="B452" s="19">
        <v>41176</v>
      </c>
      <c r="C452" s="20">
        <v>0.11</v>
      </c>
    </row>
    <row r="453" spans="2:3" x14ac:dyDescent="0.25">
      <c r="B453" s="19">
        <v>41183</v>
      </c>
      <c r="C453" s="20">
        <v>0.09</v>
      </c>
    </row>
    <row r="454" spans="2:3" x14ac:dyDescent="0.25">
      <c r="B454" s="19">
        <v>41191</v>
      </c>
      <c r="C454" s="20">
        <v>0.1</v>
      </c>
    </row>
    <row r="455" spans="2:3" x14ac:dyDescent="0.25">
      <c r="B455" s="19">
        <v>41197</v>
      </c>
      <c r="C455" s="20">
        <v>0.11</v>
      </c>
    </row>
    <row r="456" spans="2:3" x14ac:dyDescent="0.25">
      <c r="B456" s="19">
        <v>41204</v>
      </c>
      <c r="C456" s="20">
        <v>0.1</v>
      </c>
    </row>
    <row r="457" spans="2:3" x14ac:dyDescent="0.25">
      <c r="B457" s="19">
        <v>41211</v>
      </c>
      <c r="C457" s="20">
        <v>0.13</v>
      </c>
    </row>
    <row r="458" spans="2:3" x14ac:dyDescent="0.25">
      <c r="B458" s="19">
        <v>41218</v>
      </c>
      <c r="C458" s="20">
        <v>0.11</v>
      </c>
    </row>
    <row r="459" spans="2:3" x14ac:dyDescent="0.25">
      <c r="B459" s="19">
        <v>41226</v>
      </c>
      <c r="C459" s="20">
        <v>0.11</v>
      </c>
    </row>
    <row r="460" spans="2:3" x14ac:dyDescent="0.25">
      <c r="B460" s="19">
        <v>41232</v>
      </c>
      <c r="C460" s="20">
        <v>0.09</v>
      </c>
    </row>
    <row r="461" spans="2:3" x14ac:dyDescent="0.25">
      <c r="B461" s="19">
        <v>41239</v>
      </c>
      <c r="C461" s="20">
        <v>0.1</v>
      </c>
    </row>
    <row r="462" spans="2:3" x14ac:dyDescent="0.25">
      <c r="B462" s="19">
        <v>41246</v>
      </c>
      <c r="C462" s="20">
        <v>0.09</v>
      </c>
    </row>
    <row r="463" spans="2:3" x14ac:dyDescent="0.25">
      <c r="B463" s="19">
        <v>41253</v>
      </c>
      <c r="C463" s="20">
        <v>0.09</v>
      </c>
    </row>
    <row r="464" spans="2:3" x14ac:dyDescent="0.25">
      <c r="B464" s="19">
        <v>41260</v>
      </c>
      <c r="C464" s="20">
        <v>0.04</v>
      </c>
    </row>
    <row r="465" spans="2:3" x14ac:dyDescent="0.25">
      <c r="B465" s="19">
        <v>41269</v>
      </c>
      <c r="C465" s="20">
        <v>0.09</v>
      </c>
    </row>
    <row r="466" spans="2:3" x14ac:dyDescent="0.25">
      <c r="B466" s="19">
        <v>41276</v>
      </c>
      <c r="C466" s="20">
        <v>7.4999999999999997E-2</v>
      </c>
    </row>
    <row r="467" spans="2:3" x14ac:dyDescent="0.25">
      <c r="B467" s="19">
        <v>41281</v>
      </c>
      <c r="C467" s="20">
        <v>6.5000000000000002E-2</v>
      </c>
    </row>
    <row r="468" spans="2:3" x14ac:dyDescent="0.25">
      <c r="B468" s="19">
        <v>41288</v>
      </c>
      <c r="C468" s="20">
        <v>7.4999999999999997E-2</v>
      </c>
    </row>
    <row r="469" spans="2:3" x14ac:dyDescent="0.25">
      <c r="B469" s="19">
        <v>41296</v>
      </c>
      <c r="C469" s="20">
        <v>7.4999999999999997E-2</v>
      </c>
    </row>
    <row r="470" spans="2:3" x14ac:dyDescent="0.25">
      <c r="B470" s="19">
        <v>41302</v>
      </c>
      <c r="C470" s="20">
        <v>7.4999999999999997E-2</v>
      </c>
    </row>
    <row r="471" spans="2:3" x14ac:dyDescent="0.25">
      <c r="B471" s="19">
        <v>41309</v>
      </c>
      <c r="C471" s="20">
        <v>7.0000000000000007E-2</v>
      </c>
    </row>
    <row r="472" spans="2:3" x14ac:dyDescent="0.25">
      <c r="B472" s="19">
        <v>41316</v>
      </c>
      <c r="C472" s="20">
        <v>8.5000000000000006E-2</v>
      </c>
    </row>
    <row r="473" spans="2:3" x14ac:dyDescent="0.25">
      <c r="B473" s="19">
        <v>41324</v>
      </c>
      <c r="C473" s="20">
        <v>0.115</v>
      </c>
    </row>
    <row r="474" spans="2:3" x14ac:dyDescent="0.25">
      <c r="B474" s="19">
        <v>41330</v>
      </c>
      <c r="C474" s="20">
        <v>0.125</v>
      </c>
    </row>
    <row r="475" spans="2:3" x14ac:dyDescent="0.25">
      <c r="B475" s="19">
        <v>41337</v>
      </c>
      <c r="C475" s="20">
        <v>0.11</v>
      </c>
    </row>
    <row r="476" spans="2:3" x14ac:dyDescent="0.25">
      <c r="B476" s="19">
        <v>41344</v>
      </c>
      <c r="C476" s="20">
        <v>9.5000000000000001E-2</v>
      </c>
    </row>
    <row r="477" spans="2:3" x14ac:dyDescent="0.25">
      <c r="B477" s="19">
        <v>41351</v>
      </c>
      <c r="C477" s="20">
        <v>8.5000000000000006E-2</v>
      </c>
    </row>
    <row r="478" spans="2:3" x14ac:dyDescent="0.25">
      <c r="B478" s="19">
        <v>41358</v>
      </c>
      <c r="C478" s="20">
        <v>7.4999999999999997E-2</v>
      </c>
    </row>
    <row r="479" spans="2:3" x14ac:dyDescent="0.25">
      <c r="B479" s="19">
        <v>41365</v>
      </c>
      <c r="C479" s="20">
        <v>7.4999999999999997E-2</v>
      </c>
    </row>
    <row r="480" spans="2:3" x14ac:dyDescent="0.25">
      <c r="B480" s="19">
        <v>41372</v>
      </c>
      <c r="C480" s="20">
        <v>6.5000000000000002E-2</v>
      </c>
    </row>
    <row r="481" spans="2:3" x14ac:dyDescent="0.25">
      <c r="B481" s="19">
        <v>41379</v>
      </c>
      <c r="C481" s="20">
        <v>5.5E-2</v>
      </c>
    </row>
    <row r="482" spans="2:3" x14ac:dyDescent="0.25">
      <c r="B482" s="19">
        <v>41386</v>
      </c>
      <c r="C482" s="20">
        <v>0.05</v>
      </c>
    </row>
    <row r="483" spans="2:3" x14ac:dyDescent="0.25">
      <c r="B483" s="19">
        <v>41393</v>
      </c>
      <c r="C483" s="20">
        <v>0.05</v>
      </c>
    </row>
    <row r="484" spans="2:3" x14ac:dyDescent="0.25">
      <c r="B484" s="19">
        <v>41400</v>
      </c>
      <c r="C484" s="20">
        <v>0.04</v>
      </c>
    </row>
    <row r="485" spans="2:3" x14ac:dyDescent="0.25">
      <c r="B485" s="19">
        <v>41407</v>
      </c>
      <c r="C485" s="20">
        <v>4.4999999999999998E-2</v>
      </c>
    </row>
    <row r="486" spans="2:3" x14ac:dyDescent="0.25">
      <c r="B486" s="19">
        <v>41414</v>
      </c>
      <c r="C486" s="20">
        <v>4.4999999999999998E-2</v>
      </c>
    </row>
    <row r="487" spans="2:3" x14ac:dyDescent="0.25">
      <c r="B487" s="19">
        <v>41422</v>
      </c>
      <c r="C487" s="20">
        <v>4.4999999999999998E-2</v>
      </c>
    </row>
    <row r="488" spans="2:3" x14ac:dyDescent="0.25">
      <c r="B488" s="19">
        <v>41428</v>
      </c>
      <c r="C488" s="20">
        <v>4.4999999999999998E-2</v>
      </c>
    </row>
    <row r="489" spans="2:3" x14ac:dyDescent="0.25">
      <c r="B489" s="19">
        <v>41435</v>
      </c>
      <c r="C489" s="20">
        <v>4.4999999999999998E-2</v>
      </c>
    </row>
    <row r="490" spans="2:3" x14ac:dyDescent="0.25">
      <c r="B490" s="19">
        <v>41442</v>
      </c>
      <c r="C490" s="20">
        <v>4.4999999999999998E-2</v>
      </c>
    </row>
    <row r="491" spans="2:3" x14ac:dyDescent="0.25">
      <c r="B491" s="19">
        <v>41449</v>
      </c>
      <c r="C491" s="20">
        <v>0.06</v>
      </c>
    </row>
    <row r="492" spans="2:3" x14ac:dyDescent="0.25">
      <c r="B492" s="19">
        <v>41456</v>
      </c>
      <c r="C492" s="20">
        <v>0.05</v>
      </c>
    </row>
    <row r="493" spans="2:3" x14ac:dyDescent="0.25">
      <c r="B493" s="19">
        <v>41463</v>
      </c>
      <c r="C493" s="20">
        <v>4.4999999999999998E-2</v>
      </c>
    </row>
    <row r="494" spans="2:3" x14ac:dyDescent="0.25">
      <c r="B494" s="19">
        <v>41470</v>
      </c>
      <c r="C494" s="20">
        <v>0.04</v>
      </c>
    </row>
    <row r="495" spans="2:3" x14ac:dyDescent="0.25">
      <c r="B495" s="19">
        <v>41477</v>
      </c>
      <c r="C495" s="20">
        <v>3.5000000000000003E-2</v>
      </c>
    </row>
    <row r="496" spans="2:3" x14ac:dyDescent="0.25">
      <c r="B496" s="19">
        <v>41484</v>
      </c>
      <c r="C496" s="20">
        <v>0.03</v>
      </c>
    </row>
    <row r="497" spans="2:3" x14ac:dyDescent="0.25">
      <c r="B497" s="19">
        <v>41491</v>
      </c>
      <c r="C497" s="20">
        <v>0.04</v>
      </c>
    </row>
    <row r="498" spans="2:3" x14ac:dyDescent="0.25">
      <c r="B498" s="19">
        <v>41498</v>
      </c>
      <c r="C498" s="20">
        <v>5.5E-2</v>
      </c>
    </row>
    <row r="499" spans="2:3" x14ac:dyDescent="0.25">
      <c r="B499" s="19">
        <v>41505</v>
      </c>
      <c r="C499" s="20">
        <v>0.05</v>
      </c>
    </row>
    <row r="500" spans="2:3" x14ac:dyDescent="0.25">
      <c r="B500" s="19">
        <v>41512</v>
      </c>
      <c r="C500" s="20">
        <v>0.04</v>
      </c>
    </row>
    <row r="501" spans="2:3" x14ac:dyDescent="0.25">
      <c r="B501" s="19">
        <v>41520</v>
      </c>
      <c r="C501" s="20">
        <v>0.03</v>
      </c>
    </row>
    <row r="502" spans="2:3" x14ac:dyDescent="0.25">
      <c r="B502" s="19">
        <v>41526</v>
      </c>
      <c r="C502" s="20">
        <v>2.0279560439545097E-2</v>
      </c>
    </row>
    <row r="503" spans="2:3" x14ac:dyDescent="0.25">
      <c r="B503" s="19">
        <v>41533</v>
      </c>
      <c r="C503" s="20">
        <v>1.0139780219772548E-2</v>
      </c>
    </row>
    <row r="504" spans="2:3" x14ac:dyDescent="0.25">
      <c r="B504" s="19">
        <v>41540</v>
      </c>
      <c r="C504" s="20">
        <v>2.0279560439545097E-2</v>
      </c>
    </row>
    <row r="505" spans="2:3" x14ac:dyDescent="0.25">
      <c r="B505" s="19">
        <v>41547</v>
      </c>
      <c r="C505" s="20">
        <v>1.0139780219772548E-2</v>
      </c>
    </row>
    <row r="506" spans="2:3" x14ac:dyDescent="0.25">
      <c r="B506" s="19">
        <v>41554</v>
      </c>
      <c r="C506" s="20">
        <v>3.5485219780231558E-2</v>
      </c>
    </row>
    <row r="507" spans="2:3" x14ac:dyDescent="0.25">
      <c r="B507" s="19">
        <v>41562</v>
      </c>
      <c r="C507" s="20">
        <v>0.13180510989009755</v>
      </c>
    </row>
    <row r="508" spans="2:3" x14ac:dyDescent="0.25">
      <c r="B508" s="19">
        <v>41568</v>
      </c>
      <c r="C508" s="20">
        <v>3.5485219780231558E-2</v>
      </c>
    </row>
    <row r="509" spans="2:3" x14ac:dyDescent="0.25">
      <c r="B509" s="19">
        <v>41575</v>
      </c>
      <c r="C509" s="20">
        <v>4.5625000000004107E-2</v>
      </c>
    </row>
    <row r="510" spans="2:3" x14ac:dyDescent="0.25">
      <c r="B510" s="19">
        <v>41582</v>
      </c>
      <c r="C510" s="20">
        <v>5.0694890109861883E-2</v>
      </c>
    </row>
    <row r="511" spans="2:3" x14ac:dyDescent="0.25">
      <c r="B511" s="19">
        <v>41590</v>
      </c>
      <c r="C511" s="20">
        <v>7.6040329670320886E-2</v>
      </c>
    </row>
    <row r="512" spans="2:3" x14ac:dyDescent="0.25">
      <c r="B512" s="19">
        <v>41596</v>
      </c>
      <c r="C512" s="20">
        <v>8.1110219780235665E-2</v>
      </c>
    </row>
    <row r="513" spans="2:3" x14ac:dyDescent="0.25">
      <c r="B513" s="19">
        <v>41603</v>
      </c>
      <c r="C513" s="20">
        <v>8.0219780219764267E-2</v>
      </c>
    </row>
    <row r="514" spans="2:3" x14ac:dyDescent="0.25">
      <c r="B514" s="19">
        <v>41611</v>
      </c>
      <c r="C514" s="20">
        <v>7.6040329670320886E-2</v>
      </c>
    </row>
    <row r="515" spans="2:3" x14ac:dyDescent="0.25">
      <c r="B515" s="19">
        <v>41617</v>
      </c>
      <c r="C515" s="20">
        <v>7.0970439560463117E-2</v>
      </c>
    </row>
    <row r="516" spans="2:3" x14ac:dyDescent="0.25">
      <c r="B516" s="19">
        <v>41624</v>
      </c>
      <c r="C516" s="20">
        <v>6.5904560439549204E-2</v>
      </c>
    </row>
    <row r="517" spans="2:3" x14ac:dyDescent="0.25">
      <c r="B517" s="19">
        <v>41631</v>
      </c>
      <c r="C517" s="20">
        <v>7.0970439560463117E-2</v>
      </c>
    </row>
    <row r="518" spans="2:3" x14ac:dyDescent="0.25">
      <c r="B518" s="19">
        <v>41638</v>
      </c>
      <c r="C518" s="20">
        <v>6.5904560439549204E-2</v>
      </c>
    </row>
    <row r="519" spans="2:3" x14ac:dyDescent="0.25">
      <c r="B519" s="19">
        <v>41645</v>
      </c>
      <c r="C519" s="20">
        <v>5.5000879120875604E-2</v>
      </c>
    </row>
    <row r="520" spans="2:3" x14ac:dyDescent="0.25">
      <c r="B520" s="19">
        <v>41652</v>
      </c>
      <c r="C520" s="20">
        <v>3.4999120879132498E-2</v>
      </c>
    </row>
    <row r="521" spans="2:3" x14ac:dyDescent="0.25">
      <c r="B521" s="19">
        <v>41660</v>
      </c>
      <c r="C521" s="20">
        <v>3.4999120879132498E-2</v>
      </c>
    </row>
    <row r="522" spans="2:3" x14ac:dyDescent="0.25">
      <c r="B522" s="19">
        <v>41666</v>
      </c>
      <c r="C522" s="20">
        <v>5.5000879120875604E-2</v>
      </c>
    </row>
    <row r="523" spans="2:3" x14ac:dyDescent="0.25">
      <c r="B523" s="19">
        <v>41673</v>
      </c>
      <c r="C523" s="20">
        <v>3.9999560439540165E-2</v>
      </c>
    </row>
    <row r="524" spans="2:3" x14ac:dyDescent="0.25">
      <c r="B524" s="19">
        <v>41680</v>
      </c>
      <c r="C524" s="20">
        <v>9.5000439560415761E-2</v>
      </c>
    </row>
    <row r="525" spans="2:3" x14ac:dyDescent="0.25">
      <c r="B525" s="19">
        <v>41688</v>
      </c>
      <c r="C525" s="20">
        <v>5.0000439560411711E-2</v>
      </c>
    </row>
    <row r="526" spans="2:3" x14ac:dyDescent="0.25">
      <c r="B526" s="19">
        <v>41694</v>
      </c>
      <c r="C526" s="20">
        <v>4.5000000000004051E-2</v>
      </c>
    </row>
    <row r="527" spans="2:3" x14ac:dyDescent="0.25">
      <c r="B527" s="19">
        <v>41701</v>
      </c>
      <c r="C527" s="20">
        <v>5.0000439560411711E-2</v>
      </c>
    </row>
    <row r="528" spans="2:3" x14ac:dyDescent="0.25">
      <c r="B528" s="19">
        <v>41708</v>
      </c>
      <c r="C528" s="20">
        <v>5.0000439560411711E-2</v>
      </c>
    </row>
    <row r="529" spans="2:3" x14ac:dyDescent="0.25">
      <c r="B529" s="19">
        <v>41715</v>
      </c>
      <c r="C529" s="20">
        <v>5.0000439560411711E-2</v>
      </c>
    </row>
    <row r="530" spans="2:3" x14ac:dyDescent="0.25">
      <c r="B530" s="19">
        <v>41722</v>
      </c>
      <c r="C530" s="20">
        <v>5.0000439560411711E-2</v>
      </c>
    </row>
    <row r="531" spans="2:3" x14ac:dyDescent="0.25">
      <c r="B531" s="19">
        <v>41729</v>
      </c>
      <c r="C531" s="20">
        <v>4.5000000000004051E-2</v>
      </c>
    </row>
    <row r="532" spans="2:3" x14ac:dyDescent="0.25">
      <c r="B532" s="19">
        <v>41736</v>
      </c>
      <c r="C532" s="20">
        <v>2.9998681318668605E-2</v>
      </c>
    </row>
    <row r="533" spans="2:3" x14ac:dyDescent="0.25">
      <c r="B533" s="19">
        <v>41743</v>
      </c>
      <c r="C533" s="20">
        <v>3.4999120879132498E-2</v>
      </c>
    </row>
    <row r="534" spans="2:3" x14ac:dyDescent="0.25">
      <c r="B534" s="19">
        <v>41750</v>
      </c>
      <c r="C534" s="20">
        <v>2.9998681318668605E-2</v>
      </c>
    </row>
    <row r="535" spans="2:3" x14ac:dyDescent="0.25">
      <c r="B535" s="19">
        <v>41757</v>
      </c>
      <c r="C535" s="20">
        <v>2.0001758241743106E-2</v>
      </c>
    </row>
    <row r="536" spans="2:3" x14ac:dyDescent="0.25">
      <c r="B536" s="19">
        <v>41764</v>
      </c>
      <c r="C536" s="20">
        <v>2.4998241758260945E-2</v>
      </c>
    </row>
    <row r="537" spans="2:3" x14ac:dyDescent="0.25">
      <c r="B537" s="19">
        <v>41771</v>
      </c>
      <c r="C537" s="20">
        <v>2.4998241758260945E-2</v>
      </c>
    </row>
    <row r="538" spans="2:3" x14ac:dyDescent="0.25">
      <c r="B538" s="27">
        <v>41778</v>
      </c>
      <c r="C538">
        <v>2.4998241758260945E-2</v>
      </c>
    </row>
    <row r="539" spans="2:3" x14ac:dyDescent="0.25">
      <c r="B539" s="27">
        <v>41786</v>
      </c>
      <c r="C539">
        <v>2.9998681318668605E-2</v>
      </c>
    </row>
    <row r="540" spans="2:3" x14ac:dyDescent="0.25">
      <c r="B540" s="27">
        <v>41792</v>
      </c>
      <c r="C540">
        <v>3.4999120879132498E-2</v>
      </c>
    </row>
    <row r="541" spans="2:3" x14ac:dyDescent="0.25">
      <c r="B541" s="27">
        <v>41799</v>
      </c>
      <c r="C541">
        <v>3.4999120879132498E-2</v>
      </c>
    </row>
    <row r="542" spans="2:3" x14ac:dyDescent="0.25">
      <c r="B542" s="27">
        <v>41806</v>
      </c>
      <c r="C542">
        <v>3.4999120879132498E-2</v>
      </c>
    </row>
    <row r="543" spans="2:3" x14ac:dyDescent="0.25">
      <c r="B543" s="27">
        <v>41813</v>
      </c>
      <c r="C543">
        <v>2.4998241758260945E-2</v>
      </c>
    </row>
    <row r="544" spans="2:3" x14ac:dyDescent="0.25">
      <c r="B544" s="27">
        <v>41820</v>
      </c>
      <c r="C544">
        <v>3.9999560439540165E-2</v>
      </c>
    </row>
    <row r="545" spans="2:3" x14ac:dyDescent="0.25">
      <c r="B545" s="27">
        <v>41827</v>
      </c>
      <c r="C545">
        <v>2.9998681318668605E-2</v>
      </c>
    </row>
    <row r="546" spans="2:3" x14ac:dyDescent="0.25">
      <c r="B546" s="27">
        <v>41834</v>
      </c>
      <c r="C546">
        <v>2.4998241758260945E-2</v>
      </c>
    </row>
    <row r="547" spans="2:3" x14ac:dyDescent="0.25">
      <c r="B547" s="27">
        <v>41841</v>
      </c>
      <c r="C547">
        <v>2.4998241758260945E-2</v>
      </c>
    </row>
    <row r="548" spans="2:3" x14ac:dyDescent="0.25">
      <c r="B548" s="27">
        <v>41848</v>
      </c>
      <c r="C548">
        <v>2.9998681318668605E-2</v>
      </c>
    </row>
    <row r="549" spans="2:3" x14ac:dyDescent="0.25">
      <c r="B549" s="27">
        <v>41855</v>
      </c>
      <c r="C549">
        <v>2.4998241758260945E-2</v>
      </c>
    </row>
    <row r="550" spans="2:3" x14ac:dyDescent="0.25">
      <c r="B550" s="27">
        <v>41862</v>
      </c>
      <c r="C550">
        <v>2.9998681318668605E-2</v>
      </c>
    </row>
    <row r="551" spans="2:3" x14ac:dyDescent="0.25">
      <c r="B551" s="27">
        <v>41869</v>
      </c>
      <c r="C551">
        <v>2.9998681318668605E-2</v>
      </c>
    </row>
    <row r="552" spans="2:3" x14ac:dyDescent="0.25">
      <c r="B552" s="27">
        <v>41876</v>
      </c>
      <c r="C552">
        <v>3.0330989010980587E-2</v>
      </c>
    </row>
    <row r="553" spans="2:3" x14ac:dyDescent="0.25">
      <c r="B553" s="27">
        <v>41884</v>
      </c>
      <c r="C553">
        <v>2.4998241758260945E-2</v>
      </c>
    </row>
    <row r="554" spans="2:3" x14ac:dyDescent="0.25">
      <c r="B554" s="27">
        <v>41890</v>
      </c>
      <c r="C554">
        <v>2.0001758241743106E-2</v>
      </c>
    </row>
    <row r="555" spans="2:3" x14ac:dyDescent="0.25">
      <c r="B555" s="19">
        <v>41897</v>
      </c>
      <c r="C555" s="20">
        <v>1.5001318681335439E-2</v>
      </c>
    </row>
    <row r="556" spans="2:3" x14ac:dyDescent="0.25">
      <c r="B556" s="19">
        <v>41904</v>
      </c>
      <c r="C556" s="20">
        <v>1.0111648351642214E-2</v>
      </c>
    </row>
    <row r="557" spans="2:3" x14ac:dyDescent="0.25">
      <c r="B557" s="19">
        <v>41911</v>
      </c>
      <c r="C557" s="20">
        <v>1.5163516483517261E-2</v>
      </c>
    </row>
    <row r="558" spans="2:3" x14ac:dyDescent="0.25">
      <c r="B558" s="19">
        <v>41918</v>
      </c>
      <c r="C558" s="20">
        <v>1.5001318681335439E-2</v>
      </c>
    </row>
    <row r="559" spans="2:3" x14ac:dyDescent="0.25">
      <c r="B559" s="19">
        <v>41926</v>
      </c>
      <c r="C559" s="20">
        <v>1.0000879120871553E-2</v>
      </c>
    </row>
    <row r="560" spans="2:3" x14ac:dyDescent="0.25">
      <c r="B560" s="19">
        <v>41932</v>
      </c>
      <c r="C560" s="20">
        <v>2.0001758241743106E-2</v>
      </c>
    </row>
    <row r="561" spans="2:3" x14ac:dyDescent="0.25">
      <c r="B561" s="19">
        <v>41939</v>
      </c>
      <c r="C561" s="20">
        <v>2.0001758241743106E-2</v>
      </c>
    </row>
    <row r="562" spans="2:3" x14ac:dyDescent="0.25">
      <c r="B562" s="19">
        <v>41946</v>
      </c>
      <c r="C562" s="20">
        <v>2.0001758241743106E-2</v>
      </c>
    </row>
    <row r="563" spans="2:3" x14ac:dyDescent="0.25">
      <c r="B563" s="19">
        <v>41953</v>
      </c>
      <c r="C563" s="20">
        <v>2.4998241758260945E-2</v>
      </c>
    </row>
    <row r="564" spans="2:3" x14ac:dyDescent="0.25">
      <c r="B564" s="19">
        <v>41960</v>
      </c>
      <c r="C564" s="20">
        <v>2.4998241758260945E-2</v>
      </c>
    </row>
    <row r="565" spans="2:3" x14ac:dyDescent="0.25">
      <c r="B565" s="19">
        <v>41967</v>
      </c>
      <c r="C565" s="20">
        <v>1.978021978020179E-2</v>
      </c>
    </row>
    <row r="566" spans="2:3" x14ac:dyDescent="0.25">
      <c r="B566" s="27">
        <v>41974</v>
      </c>
      <c r="C566" s="20">
        <v>2.4998241758260945E-2</v>
      </c>
    </row>
    <row r="567" spans="2:3" x14ac:dyDescent="0.25">
      <c r="B567" s="27">
        <v>41981</v>
      </c>
      <c r="C567" s="20">
        <v>2.4998241758260945E-2</v>
      </c>
    </row>
    <row r="568" spans="2:3" x14ac:dyDescent="0.25">
      <c r="B568" s="27">
        <v>41988</v>
      </c>
      <c r="C568" s="20">
        <v>3.4999120879132498E-2</v>
      </c>
    </row>
    <row r="569" spans="2:3" x14ac:dyDescent="0.25">
      <c r="B569" s="27">
        <v>41995</v>
      </c>
      <c r="C569" s="20">
        <v>5.4395604395611148E-2</v>
      </c>
    </row>
    <row r="570" spans="2:3" x14ac:dyDescent="0.25">
      <c r="B570" s="27">
        <v>42002</v>
      </c>
      <c r="C570" s="20">
        <v>3.9560439560459806E-2</v>
      </c>
    </row>
    <row r="571" spans="2:3" x14ac:dyDescent="0.25">
      <c r="B571" s="27">
        <v>42009</v>
      </c>
      <c r="C571" s="20">
        <v>2.9998681318668605E-2</v>
      </c>
    </row>
    <row r="572" spans="2:3" x14ac:dyDescent="0.25">
      <c r="B572" s="27">
        <v>42016</v>
      </c>
      <c r="C572" s="20">
        <v>2.4998241758260945E-2</v>
      </c>
    </row>
    <row r="573" spans="2:3" x14ac:dyDescent="0.25">
      <c r="B573" s="27">
        <v>42024</v>
      </c>
      <c r="C573" s="20">
        <v>2.4998241758260945E-2</v>
      </c>
    </row>
    <row r="574" spans="2:3" x14ac:dyDescent="0.25">
      <c r="B574" s="27">
        <v>42030</v>
      </c>
      <c r="C574" s="20">
        <v>2.0001758241743106E-2</v>
      </c>
    </row>
    <row r="575" spans="2:3" x14ac:dyDescent="0.25">
      <c r="B575" s="27">
        <v>42037</v>
      </c>
      <c r="C575" s="20">
        <v>1.5001318681335439E-2</v>
      </c>
    </row>
    <row r="576" spans="2:3" x14ac:dyDescent="0.25">
      <c r="B576" s="27">
        <v>42044</v>
      </c>
      <c r="C576" s="20">
        <v>2.0001758241743106E-2</v>
      </c>
    </row>
    <row r="577" spans="2:3" x14ac:dyDescent="0.25">
      <c r="B577" s="27">
        <v>42052</v>
      </c>
      <c r="C577" s="20">
        <v>1.5001318681335439E-2</v>
      </c>
    </row>
    <row r="578" spans="2:3" x14ac:dyDescent="0.25">
      <c r="B578" s="27">
        <v>42058</v>
      </c>
      <c r="C578" s="20">
        <v>2.0001758241743106E-2</v>
      </c>
    </row>
    <row r="579" spans="2:3" x14ac:dyDescent="0.25">
      <c r="B579" s="27">
        <v>42065</v>
      </c>
      <c r="C579" s="20">
        <v>1.5001318681335439E-2</v>
      </c>
    </row>
    <row r="580" spans="2:3" x14ac:dyDescent="0.25">
      <c r="B580" s="19">
        <v>42072</v>
      </c>
      <c r="C580" s="20">
        <v>1.5001318681335439E-2</v>
      </c>
    </row>
    <row r="581" spans="2:3" x14ac:dyDescent="0.25">
      <c r="B581" s="19">
        <v>42079</v>
      </c>
      <c r="C581" s="20">
        <v>3.9999560439540165E-2</v>
      </c>
    </row>
    <row r="582" spans="2:3" x14ac:dyDescent="0.25">
      <c r="B582" s="19">
        <v>42086</v>
      </c>
      <c r="C582" s="20">
        <v>2.0001758241743106E-2</v>
      </c>
    </row>
    <row r="583" spans="2:3" x14ac:dyDescent="0.25">
      <c r="B583" s="19">
        <v>42093</v>
      </c>
      <c r="C583" s="20">
        <v>3.4999120879132498E-2</v>
      </c>
    </row>
    <row r="584" spans="2:3" x14ac:dyDescent="0.25">
      <c r="B584" s="19">
        <v>42100</v>
      </c>
      <c r="C584" s="20">
        <v>2.0001758241743106E-2</v>
      </c>
    </row>
    <row r="585" spans="2:3" x14ac:dyDescent="0.25">
      <c r="B585" s="19">
        <v>42107</v>
      </c>
      <c r="C585" s="20">
        <v>2.4998241758260945E-2</v>
      </c>
    </row>
    <row r="586" spans="2:3" x14ac:dyDescent="0.25">
      <c r="B586" s="19">
        <v>42114</v>
      </c>
      <c r="C586" s="20">
        <v>2.4998241758260945E-2</v>
      </c>
    </row>
    <row r="587" spans="2:3" x14ac:dyDescent="0.25">
      <c r="B587" s="19">
        <v>42121</v>
      </c>
      <c r="C587" s="20">
        <v>2.0001758241743106E-2</v>
      </c>
    </row>
    <row r="588" spans="2:3" x14ac:dyDescent="0.25">
      <c r="B588" s="19">
        <v>42128</v>
      </c>
      <c r="C588" s="20">
        <v>1.5001318681335439E-2</v>
      </c>
    </row>
    <row r="589" spans="2:3" x14ac:dyDescent="0.25">
      <c r="B589" s="19">
        <v>42135</v>
      </c>
      <c r="C589" s="20">
        <v>2.0001758241743106E-2</v>
      </c>
    </row>
    <row r="590" spans="2:3" x14ac:dyDescent="0.25">
      <c r="B590" s="19">
        <v>42142</v>
      </c>
      <c r="C590" s="20">
        <v>1.5001318681335439E-2</v>
      </c>
    </row>
    <row r="591" spans="2:3" x14ac:dyDescent="0.25">
      <c r="B591" s="19">
        <v>42150</v>
      </c>
      <c r="C591" s="20">
        <v>1.5001318681335439E-2</v>
      </c>
    </row>
    <row r="592" spans="2:3" x14ac:dyDescent="0.25">
      <c r="B592" s="19">
        <v>42156</v>
      </c>
      <c r="C592" s="20">
        <v>1.0000879120871553E-2</v>
      </c>
    </row>
    <row r="593" spans="2:3" x14ac:dyDescent="0.25">
      <c r="B593" s="19">
        <v>42163</v>
      </c>
      <c r="C593" s="20">
        <v>1.5001318681335439E-2</v>
      </c>
    </row>
    <row r="594" spans="2:3" x14ac:dyDescent="0.25">
      <c r="B594" s="19">
        <v>42170</v>
      </c>
      <c r="C594" s="20">
        <v>1.0000879120871553E-2</v>
      </c>
    </row>
    <row r="595" spans="2:3" x14ac:dyDescent="0.25">
      <c r="B595" s="19">
        <v>42177</v>
      </c>
      <c r="C595" s="20">
        <v>1.0000879120871553E-2</v>
      </c>
    </row>
    <row r="596" spans="2:3" x14ac:dyDescent="0.25">
      <c r="B596" s="19">
        <v>42184</v>
      </c>
      <c r="C596" s="20">
        <v>1.5001318681335439E-2</v>
      </c>
    </row>
    <row r="597" spans="2:3" x14ac:dyDescent="0.25">
      <c r="B597" s="19">
        <v>42191</v>
      </c>
      <c r="C597" s="20">
        <v>1.5001318681335439E-2</v>
      </c>
    </row>
    <row r="598" spans="2:3" x14ac:dyDescent="0.25">
      <c r="B598" s="19">
        <v>42198</v>
      </c>
      <c r="C598" s="20">
        <v>1.5001318681335439E-2</v>
      </c>
    </row>
    <row r="599" spans="2:3" x14ac:dyDescent="0.25">
      <c r="B599" s="19">
        <v>42205</v>
      </c>
      <c r="C599" s="20">
        <v>2.9998681318668605E-2</v>
      </c>
    </row>
    <row r="600" spans="2:3" x14ac:dyDescent="0.25">
      <c r="B600" s="19">
        <v>42212</v>
      </c>
      <c r="C600" s="20">
        <v>5.0000439560411711E-2</v>
      </c>
    </row>
    <row r="601" spans="2:3" x14ac:dyDescent="0.25">
      <c r="B601" s="19">
        <v>42219</v>
      </c>
      <c r="C601" s="20">
        <v>7.4998681318672655E-2</v>
      </c>
    </row>
    <row r="602" spans="2:3" x14ac:dyDescent="0.25">
      <c r="B602" s="19">
        <v>42226</v>
      </c>
      <c r="C602" s="20">
        <v>0.12499912087914059</v>
      </c>
    </row>
    <row r="603" spans="2:3" x14ac:dyDescent="0.25">
      <c r="B603" s="19">
        <v>42233</v>
      </c>
      <c r="C603" s="20">
        <v>0.10500131868134352</v>
      </c>
    </row>
    <row r="604" spans="2:3" x14ac:dyDescent="0.25">
      <c r="B604" s="19">
        <v>42240</v>
      </c>
      <c r="C604" s="20">
        <v>5.0550329670318958E-2</v>
      </c>
    </row>
    <row r="605" spans="2:3" x14ac:dyDescent="0.25">
      <c r="B605" s="19">
        <v>42247</v>
      </c>
      <c r="C605" s="20">
        <v>9.5000439560415761E-2</v>
      </c>
    </row>
    <row r="606" spans="2:3" x14ac:dyDescent="0.25">
      <c r="B606" s="19">
        <v>42255</v>
      </c>
      <c r="C606" s="20">
        <v>7.4998681318672655E-2</v>
      </c>
    </row>
    <row r="607" spans="2:3" x14ac:dyDescent="0.25">
      <c r="B607" s="19">
        <v>42261</v>
      </c>
      <c r="C607" s="20">
        <v>5.5000879120875604E-2</v>
      </c>
    </row>
    <row r="608" spans="2:3" x14ac:dyDescent="0.25">
      <c r="B608" s="19">
        <v>42268</v>
      </c>
      <c r="C608" s="20">
        <v>5.000439560463886E-3</v>
      </c>
    </row>
    <row r="609" spans="2:3" x14ac:dyDescent="0.25">
      <c r="B609" s="19">
        <v>42275</v>
      </c>
      <c r="C609" s="20">
        <v>1.5001318681335439E-2</v>
      </c>
    </row>
    <row r="610" spans="2:3" x14ac:dyDescent="0.25">
      <c r="B610" s="19">
        <v>42282</v>
      </c>
      <c r="C610" s="20">
        <v>0</v>
      </c>
    </row>
    <row r="611" spans="2:3" x14ac:dyDescent="0.25">
      <c r="B611" s="19">
        <v>42290</v>
      </c>
      <c r="C611" s="20">
        <v>0</v>
      </c>
    </row>
    <row r="612" spans="2:3" x14ac:dyDescent="0.25">
      <c r="B612" s="19">
        <v>42296</v>
      </c>
      <c r="C612" s="20">
        <v>1.5001318681335439E-2</v>
      </c>
    </row>
    <row r="613" spans="2:3" x14ac:dyDescent="0.25">
      <c r="B613" s="19">
        <v>42303</v>
      </c>
      <c r="C613" s="20">
        <v>2.0001758241743106E-2</v>
      </c>
    </row>
    <row r="614" spans="2:3" x14ac:dyDescent="0.25">
      <c r="B614" s="19">
        <v>42310</v>
      </c>
      <c r="C614" s="20">
        <v>0.11000175824175121</v>
      </c>
    </row>
    <row r="615" spans="2:3" x14ac:dyDescent="0.25">
      <c r="B615" s="19">
        <v>42317</v>
      </c>
      <c r="C615" s="20">
        <v>0.13500000000001214</v>
      </c>
    </row>
    <row r="616" spans="2:3" x14ac:dyDescent="0.25">
      <c r="B616" s="19">
        <v>42324</v>
      </c>
      <c r="C616" s="20">
        <v>0.14500087912088369</v>
      </c>
    </row>
    <row r="617" spans="2:3" x14ac:dyDescent="0.25">
      <c r="B617" s="19">
        <v>42331</v>
      </c>
      <c r="C617" s="20">
        <v>0.13846153846152498</v>
      </c>
    </row>
    <row r="618" spans="2:3" x14ac:dyDescent="0.25">
      <c r="B618" s="19">
        <v>42338</v>
      </c>
      <c r="C618" s="20">
        <v>0.21499912087914866</v>
      </c>
    </row>
    <row r="619" spans="2:3" x14ac:dyDescent="0.25">
      <c r="B619" s="19">
        <v>42345</v>
      </c>
      <c r="C619" s="20">
        <v>0.28000087912089583</v>
      </c>
    </row>
    <row r="620" spans="2:3" x14ac:dyDescent="0.25">
      <c r="B620" s="19">
        <v>42352</v>
      </c>
      <c r="C620" s="20">
        <v>0.28000087912089583</v>
      </c>
    </row>
    <row r="621" spans="2:3" x14ac:dyDescent="0.25">
      <c r="B621" s="19">
        <v>42359</v>
      </c>
      <c r="C621" s="20">
        <v>0.24999824175822496</v>
      </c>
    </row>
    <row r="622" spans="2:3" x14ac:dyDescent="0.25">
      <c r="B622" s="19">
        <v>42366</v>
      </c>
      <c r="C622" s="20">
        <v>0.25999912087909655</v>
      </c>
    </row>
    <row r="623" spans="2:3" x14ac:dyDescent="0.25">
      <c r="B623" s="19">
        <v>42373</v>
      </c>
      <c r="C623" s="20">
        <v>0.21499912087914866</v>
      </c>
    </row>
    <row r="624" spans="2:3" x14ac:dyDescent="0.25">
      <c r="B624" s="19">
        <v>42380</v>
      </c>
      <c r="C624" s="20">
        <v>0.21499912087914866</v>
      </c>
    </row>
    <row r="625" spans="2:3" x14ac:dyDescent="0.25">
      <c r="B625" s="19">
        <v>42388</v>
      </c>
      <c r="C625" s="20">
        <v>0.25499868131868886</v>
      </c>
    </row>
    <row r="626" spans="2:3" x14ac:dyDescent="0.25">
      <c r="B626" s="19">
        <v>42394</v>
      </c>
      <c r="C626" s="20">
        <v>0.30499912087910053</v>
      </c>
    </row>
    <row r="627" spans="2:3" x14ac:dyDescent="0.25">
      <c r="B627" s="19">
        <v>42401</v>
      </c>
      <c r="C627" s="20">
        <v>0.34999912087910462</v>
      </c>
    </row>
    <row r="628" spans="2:3" x14ac:dyDescent="0.25">
      <c r="B628" s="19">
        <v>42408</v>
      </c>
      <c r="C628" s="20">
        <v>0.31499999999997214</v>
      </c>
    </row>
    <row r="629" spans="2:3" x14ac:dyDescent="0.25">
      <c r="B629" s="19">
        <v>42416</v>
      </c>
      <c r="C629" s="20">
        <v>0.29999868131869289</v>
      </c>
    </row>
    <row r="630" spans="2:3" x14ac:dyDescent="0.25">
      <c r="B630" s="19">
        <v>42422</v>
      </c>
      <c r="C630" s="20">
        <v>0.320000439560436</v>
      </c>
    </row>
    <row r="631" spans="2:3" x14ac:dyDescent="0.25">
      <c r="B631" s="19">
        <v>42429</v>
      </c>
      <c r="C631" s="20">
        <v>0.32500087912089987</v>
      </c>
    </row>
    <row r="632" spans="2:3" x14ac:dyDescent="0.25">
      <c r="B632" s="19">
        <v>42436</v>
      </c>
      <c r="C632" s="20">
        <v>0.31499999999997214</v>
      </c>
    </row>
    <row r="633" spans="2:3" x14ac:dyDescent="0.25">
      <c r="B633" s="19">
        <v>42439</v>
      </c>
      <c r="C633" s="20">
        <v>0.29499999999999998</v>
      </c>
    </row>
    <row r="634" spans="2:3" x14ac:dyDescent="0.25">
      <c r="B634" s="19">
        <v>42446</v>
      </c>
      <c r="C634" s="20">
        <v>0.315</v>
      </c>
    </row>
    <row r="635" spans="2:3" x14ac:dyDescent="0.25">
      <c r="B635" s="19">
        <v>42453</v>
      </c>
      <c r="C635" s="20">
        <v>0.28999999999999998</v>
      </c>
    </row>
    <row r="636" spans="2:3" x14ac:dyDescent="0.25">
      <c r="B636" s="19">
        <v>42460</v>
      </c>
      <c r="C636" s="20">
        <v>0.28500000000000003</v>
      </c>
    </row>
    <row r="637" spans="2:3" x14ac:dyDescent="0.25">
      <c r="B637" s="19">
        <v>42467</v>
      </c>
      <c r="C637" s="20">
        <v>0.22499999999999998</v>
      </c>
    </row>
    <row r="638" spans="2:3" x14ac:dyDescent="0.25">
      <c r="B638" s="19">
        <v>42474</v>
      </c>
      <c r="C638" s="20">
        <v>0.22</v>
      </c>
    </row>
    <row r="639" spans="2:3" x14ac:dyDescent="0.25">
      <c r="B639" s="19">
        <v>42481</v>
      </c>
      <c r="C639" s="20">
        <v>0.21</v>
      </c>
    </row>
    <row r="640" spans="2:3" x14ac:dyDescent="0.25">
      <c r="B640" s="19">
        <v>42488</v>
      </c>
      <c r="C640" s="20">
        <v>0.22999999999999998</v>
      </c>
    </row>
    <row r="641" spans="2:3" x14ac:dyDescent="0.25">
      <c r="B641" s="19">
        <v>42495</v>
      </c>
      <c r="C641" s="20">
        <v>0.21</v>
      </c>
    </row>
    <row r="642" spans="2:3" x14ac:dyDescent="0.25">
      <c r="B642" s="19">
        <v>42502</v>
      </c>
      <c r="C642" s="20">
        <v>0.215</v>
      </c>
    </row>
    <row r="643" spans="2:3" x14ac:dyDescent="0.25">
      <c r="B643" s="19">
        <v>42509</v>
      </c>
      <c r="C643" s="20">
        <v>0.26</v>
      </c>
    </row>
    <row r="644" spans="2:3" x14ac:dyDescent="0.25">
      <c r="B644" s="19">
        <v>42516</v>
      </c>
      <c r="C644" s="20">
        <v>0.33</v>
      </c>
    </row>
    <row r="645" spans="2:3" x14ac:dyDescent="0.25">
      <c r="B645" s="19">
        <v>42523</v>
      </c>
      <c r="C645" s="20">
        <v>0.32500000000000001</v>
      </c>
    </row>
    <row r="646" spans="2:3" x14ac:dyDescent="0.25">
      <c r="B646" s="19">
        <v>42530</v>
      </c>
      <c r="C646" s="20">
        <v>0.26500000000000001</v>
      </c>
    </row>
    <row r="647" spans="2:3" x14ac:dyDescent="0.25">
      <c r="B647" s="19">
        <v>42537</v>
      </c>
      <c r="C647" s="20">
        <v>0.25</v>
      </c>
    </row>
    <row r="648" spans="2:3" x14ac:dyDescent="0.25">
      <c r="B648" s="19">
        <v>42544</v>
      </c>
      <c r="C648" s="20">
        <v>0.25</v>
      </c>
    </row>
    <row r="649" spans="2:3" x14ac:dyDescent="0.25">
      <c r="B649" s="19">
        <v>42551</v>
      </c>
      <c r="C649" s="20">
        <v>0.22999999999999998</v>
      </c>
    </row>
    <row r="650" spans="2:3" x14ac:dyDescent="0.25">
      <c r="B650" s="19">
        <v>42558</v>
      </c>
      <c r="C650" s="20">
        <v>0.25</v>
      </c>
    </row>
    <row r="651" spans="2:3" x14ac:dyDescent="0.25">
      <c r="B651" s="19">
        <v>42565</v>
      </c>
      <c r="C651" s="20">
        <v>0.28999999999999998</v>
      </c>
    </row>
    <row r="652" spans="2:3" x14ac:dyDescent="0.25">
      <c r="B652" s="19">
        <v>42572</v>
      </c>
      <c r="C652" s="20">
        <v>0.31</v>
      </c>
    </row>
    <row r="653" spans="2:3" x14ac:dyDescent="0.25">
      <c r="B653" s="19">
        <v>42579</v>
      </c>
      <c r="C653" s="20">
        <v>0.3</v>
      </c>
    </row>
    <row r="654" spans="2:3" x14ac:dyDescent="0.25">
      <c r="B654" s="19">
        <v>42586</v>
      </c>
      <c r="C654" s="20">
        <v>0.27</v>
      </c>
    </row>
    <row r="655" spans="2:3" x14ac:dyDescent="0.25">
      <c r="B655" s="19">
        <v>42593</v>
      </c>
      <c r="C655" s="20">
        <v>0.28500000000000003</v>
      </c>
    </row>
    <row r="656" spans="2:3" x14ac:dyDescent="0.25">
      <c r="B656" s="19">
        <v>42600</v>
      </c>
      <c r="C656" s="20">
        <v>0.27999999999999997</v>
      </c>
    </row>
    <row r="657" spans="2:3" x14ac:dyDescent="0.25">
      <c r="B657" s="19">
        <v>42607</v>
      </c>
      <c r="C657" s="20">
        <v>0.29499999999999998</v>
      </c>
    </row>
    <row r="658" spans="2:3" x14ac:dyDescent="0.25">
      <c r="B658" s="19">
        <v>42614</v>
      </c>
      <c r="C658" s="20">
        <v>0.315</v>
      </c>
    </row>
    <row r="659" spans="2:3" x14ac:dyDescent="0.25">
      <c r="B659" s="19">
        <v>42621</v>
      </c>
      <c r="C659" s="20">
        <v>0.31</v>
      </c>
    </row>
    <row r="660" spans="2:3" x14ac:dyDescent="0.25">
      <c r="B660" s="19">
        <v>42628</v>
      </c>
      <c r="C660" s="20">
        <v>0.34499999999999997</v>
      </c>
    </row>
    <row r="661" spans="2:3" x14ac:dyDescent="0.25">
      <c r="B661" s="19">
        <v>42635</v>
      </c>
      <c r="C661" s="20">
        <v>0.27999999999999997</v>
      </c>
    </row>
    <row r="662" spans="2:3" x14ac:dyDescent="0.25">
      <c r="B662" s="19">
        <v>42642</v>
      </c>
      <c r="C662" s="20">
        <v>0.21</v>
      </c>
    </row>
    <row r="663" spans="2:3" x14ac:dyDescent="0.25">
      <c r="B663" s="19">
        <v>42649</v>
      </c>
      <c r="C663" s="20">
        <v>0.27999999999999997</v>
      </c>
    </row>
    <row r="664" spans="2:3" x14ac:dyDescent="0.25">
      <c r="B664" s="19">
        <v>42656</v>
      </c>
      <c r="C664" s="20">
        <v>0.33999999999999997</v>
      </c>
    </row>
    <row r="665" spans="2:3" x14ac:dyDescent="0.25">
      <c r="B665" s="19">
        <v>42663</v>
      </c>
      <c r="C665" s="20">
        <v>0.31</v>
      </c>
    </row>
    <row r="666" spans="2:3" x14ac:dyDescent="0.25">
      <c r="B666" s="19">
        <v>42670</v>
      </c>
      <c r="C666" s="20">
        <v>0.32</v>
      </c>
    </row>
    <row r="667" spans="2:3" x14ac:dyDescent="0.25">
      <c r="B667" s="19">
        <v>42677</v>
      </c>
      <c r="C667" s="20">
        <v>0.32500000000000001</v>
      </c>
    </row>
    <row r="668" spans="2:3" x14ac:dyDescent="0.25">
      <c r="B668" s="19">
        <v>42684</v>
      </c>
      <c r="C668" s="20">
        <v>0.38</v>
      </c>
    </row>
    <row r="669" spans="2:3" x14ac:dyDescent="0.25">
      <c r="B669" s="19">
        <v>42691</v>
      </c>
      <c r="C669" s="20">
        <v>0.48</v>
      </c>
    </row>
    <row r="670" spans="2:3" x14ac:dyDescent="0.25">
      <c r="B670" s="19">
        <v>42699</v>
      </c>
      <c r="C670" s="20">
        <v>0.45999999999999996</v>
      </c>
    </row>
    <row r="671" spans="2:3" x14ac:dyDescent="0.25">
      <c r="B671" s="19">
        <v>42705</v>
      </c>
      <c r="C671" s="20">
        <v>0.48</v>
      </c>
    </row>
    <row r="672" spans="2:3" x14ac:dyDescent="0.25">
      <c r="B672" s="19">
        <v>42712</v>
      </c>
      <c r="C672" s="20">
        <v>0.48</v>
      </c>
    </row>
    <row r="673" spans="2:4" x14ac:dyDescent="0.25">
      <c r="B673" s="19">
        <v>42719</v>
      </c>
      <c r="C673" s="20">
        <v>0.51</v>
      </c>
    </row>
    <row r="674" spans="2:4" x14ac:dyDescent="0.25">
      <c r="B674" s="19">
        <v>42726</v>
      </c>
      <c r="C674" s="20">
        <v>0.49</v>
      </c>
    </row>
    <row r="675" spans="2:4" x14ac:dyDescent="0.25">
      <c r="B675" s="19">
        <v>42733</v>
      </c>
      <c r="C675" s="28">
        <v>0.55500131868132774</v>
      </c>
      <c r="D675" s="21">
        <v>99.859707999999998</v>
      </c>
    </row>
    <row r="676" spans="2:4" x14ac:dyDescent="0.25">
      <c r="B676" s="19">
        <v>42740</v>
      </c>
      <c r="C676" s="28">
        <v>0.52999912087912082</v>
      </c>
      <c r="D676" s="21">
        <v>99.866028</v>
      </c>
    </row>
    <row r="677" spans="2:4" x14ac:dyDescent="0.25">
      <c r="B677" s="19">
        <v>42747</v>
      </c>
      <c r="C677" s="28">
        <v>0.51000131868132381</v>
      </c>
      <c r="D677" s="21">
        <v>99.871082999999999</v>
      </c>
    </row>
    <row r="678" spans="2:4" x14ac:dyDescent="0.25">
      <c r="B678" s="19">
        <v>42754</v>
      </c>
      <c r="C678" s="28">
        <v>0.52999912087912082</v>
      </c>
      <c r="D678" s="21">
        <v>99.866028</v>
      </c>
    </row>
    <row r="679" spans="2:4" x14ac:dyDescent="0.25">
      <c r="B679" s="19">
        <v>42761</v>
      </c>
      <c r="C679" s="28">
        <v>0.50500087912085989</v>
      </c>
      <c r="D679" s="21">
        <v>99.872347000000005</v>
      </c>
    </row>
    <row r="680" spans="2:4" x14ac:dyDescent="0.25">
      <c r="B680" s="19">
        <v>42768</v>
      </c>
      <c r="C680" s="28">
        <v>0.51500175824173133</v>
      </c>
      <c r="D680" s="21">
        <v>99.869819000000007</v>
      </c>
    </row>
    <row r="681" spans="2:4" x14ac:dyDescent="0.25">
      <c r="B681" s="19">
        <v>42775</v>
      </c>
      <c r="C681" s="28">
        <v>0.52999912087912082</v>
      </c>
      <c r="D681" s="21">
        <v>99.866028</v>
      </c>
    </row>
    <row r="682" spans="2:4" x14ac:dyDescent="0.25">
      <c r="B682" s="19">
        <v>42782</v>
      </c>
      <c r="C682" s="28">
        <v>0.53999999999999226</v>
      </c>
      <c r="D682" s="21">
        <v>99.863500000000002</v>
      </c>
    </row>
    <row r="683" spans="2:4" x14ac:dyDescent="0.25">
      <c r="B683" s="19">
        <v>42789</v>
      </c>
      <c r="C683" s="28">
        <v>0.53499956043958474</v>
      </c>
      <c r="D683" s="21">
        <v>99.864763999999994</v>
      </c>
    </row>
    <row r="684" spans="2:4" x14ac:dyDescent="0.25">
      <c r="B684" s="27">
        <v>42796</v>
      </c>
      <c r="C684" s="28">
        <v>0.51500175824173133</v>
      </c>
      <c r="D684">
        <v>99.869819000000007</v>
      </c>
    </row>
    <row r="685" spans="2:4" x14ac:dyDescent="0.25">
      <c r="B685" s="27">
        <v>42803</v>
      </c>
      <c r="C685" s="28">
        <v>0.74499824175826945</v>
      </c>
      <c r="D685">
        <v>99.811680999999993</v>
      </c>
    </row>
    <row r="686" spans="2:4" x14ac:dyDescent="0.25">
      <c r="B686" s="27">
        <v>42810</v>
      </c>
      <c r="C686" s="28">
        <v>0.78000131868129174</v>
      </c>
      <c r="D686">
        <v>99.802833000000007</v>
      </c>
    </row>
    <row r="687" spans="2:4" x14ac:dyDescent="0.25">
      <c r="B687" s="27">
        <v>42817</v>
      </c>
      <c r="C687" s="28">
        <v>0.75999956043954864</v>
      </c>
      <c r="D687">
        <v>99.807889000000003</v>
      </c>
    </row>
    <row r="688" spans="2:4" x14ac:dyDescent="0.25">
      <c r="B688" s="27">
        <v>42824</v>
      </c>
      <c r="C688" s="28">
        <v>0.78000131868129174</v>
      </c>
      <c r="D688">
        <v>99.802833000000007</v>
      </c>
    </row>
    <row r="689" spans="2:4" x14ac:dyDescent="0.25">
      <c r="B689" s="27">
        <v>42831</v>
      </c>
      <c r="C689" s="28">
        <v>0.78999824175821731</v>
      </c>
      <c r="D689">
        <v>99.800306000000006</v>
      </c>
    </row>
    <row r="690" spans="2:4" x14ac:dyDescent="0.25">
      <c r="B690" s="27">
        <v>42838</v>
      </c>
      <c r="C690" s="28">
        <v>0.825001318681296</v>
      </c>
      <c r="D690">
        <v>99.791458000000006</v>
      </c>
    </row>
    <row r="691" spans="2:4" x14ac:dyDescent="0.25">
      <c r="B691" s="27">
        <v>42845</v>
      </c>
      <c r="C691" s="28">
        <v>0.82000087912088815</v>
      </c>
      <c r="D691">
        <v>99.792721999999998</v>
      </c>
    </row>
    <row r="692" spans="2:4" x14ac:dyDescent="0.25">
      <c r="B692" s="27">
        <v>42852</v>
      </c>
      <c r="C692" s="28">
        <v>0.82000087912088815</v>
      </c>
      <c r="D692">
        <v>99.792721999999998</v>
      </c>
    </row>
    <row r="693" spans="2:4" x14ac:dyDescent="0.25">
      <c r="B693" s="27">
        <v>42859</v>
      </c>
      <c r="C693" s="28">
        <v>0.8449991208790929</v>
      </c>
      <c r="D693">
        <v>99.786403000000007</v>
      </c>
    </row>
    <row r="694" spans="2:4" x14ac:dyDescent="0.25">
      <c r="B694" s="27">
        <v>42866</v>
      </c>
      <c r="C694" s="28">
        <v>0.90000000000002478</v>
      </c>
      <c r="D694">
        <v>99.772499999999994</v>
      </c>
    </row>
    <row r="695" spans="2:4" x14ac:dyDescent="0.25">
      <c r="B695" s="27">
        <v>42873</v>
      </c>
      <c r="C695" s="28">
        <v>0.90500043956043241</v>
      </c>
      <c r="D695">
        <v>99.771236000000002</v>
      </c>
    </row>
    <row r="696" spans="2:4" x14ac:dyDescent="0.25">
      <c r="B696" s="27">
        <v>42880</v>
      </c>
      <c r="C696" s="28">
        <v>0.92000175824176778</v>
      </c>
      <c r="D696">
        <v>99.767443999999998</v>
      </c>
    </row>
    <row r="697" spans="2:4" x14ac:dyDescent="0.25">
      <c r="B697" s="27">
        <v>42887</v>
      </c>
      <c r="C697" s="28">
        <v>0.960001318681308</v>
      </c>
      <c r="D697">
        <v>99.757333000000003</v>
      </c>
    </row>
    <row r="698" spans="2:4" x14ac:dyDescent="0.25">
      <c r="B698" s="27">
        <v>42894</v>
      </c>
      <c r="C698" s="28">
        <v>0.97999912087910512</v>
      </c>
      <c r="D698">
        <v>99.752278000000004</v>
      </c>
    </row>
    <row r="699" spans="2:4" x14ac:dyDescent="0.25">
      <c r="B699" s="27">
        <v>42901</v>
      </c>
      <c r="C699" s="28">
        <v>0.98999999999997668</v>
      </c>
      <c r="D699">
        <v>99.749750000000006</v>
      </c>
    </row>
    <row r="700" spans="2:4" x14ac:dyDescent="0.25">
      <c r="B700" s="27">
        <v>42908</v>
      </c>
      <c r="C700" s="28">
        <v>1.0100017582417762</v>
      </c>
      <c r="D700">
        <v>99.744693999999996</v>
      </c>
    </row>
    <row r="701" spans="2:4" x14ac:dyDescent="0.25">
      <c r="B701" s="27">
        <v>42915</v>
      </c>
      <c r="C701" s="28">
        <v>1.0000008791209043</v>
      </c>
      <c r="D701">
        <v>99.747221999999994</v>
      </c>
    </row>
    <row r="702" spans="2:4" x14ac:dyDescent="0.25">
      <c r="B702" s="27">
        <v>42922</v>
      </c>
      <c r="C702" s="28">
        <v>1.045000879120852</v>
      </c>
      <c r="D702">
        <v>99.735847000000007</v>
      </c>
    </row>
    <row r="703" spans="2:4" x14ac:dyDescent="0.25">
      <c r="B703" s="27">
        <v>42929</v>
      </c>
      <c r="C703" s="28">
        <v>1.0400004395604445</v>
      </c>
      <c r="D703">
        <v>99.737110999999999</v>
      </c>
    </row>
    <row r="704" spans="2:4" x14ac:dyDescent="0.25">
      <c r="B704" s="27">
        <v>42936</v>
      </c>
      <c r="C704" s="28">
        <v>1.0500013186813162</v>
      </c>
      <c r="D704">
        <v>99.734583000000001</v>
      </c>
    </row>
    <row r="705" spans="2:4" x14ac:dyDescent="0.25">
      <c r="B705" s="1">
        <v>42943</v>
      </c>
      <c r="C705" s="28">
        <v>1.1800008791208643</v>
      </c>
      <c r="D705">
        <v>99.701722000000004</v>
      </c>
    </row>
    <row r="706" spans="2:4" x14ac:dyDescent="0.25">
      <c r="B706" s="1">
        <v>42950</v>
      </c>
      <c r="C706" s="28">
        <v>1.0699991208791131</v>
      </c>
      <c r="D706">
        <v>99.729528000000002</v>
      </c>
    </row>
    <row r="707" spans="2:4" x14ac:dyDescent="0.25">
      <c r="B707" s="1">
        <v>42957</v>
      </c>
      <c r="C707" s="28">
        <v>1.0400004395604445</v>
      </c>
      <c r="D707">
        <v>99.737110999999999</v>
      </c>
    </row>
    <row r="708" spans="2:4" x14ac:dyDescent="0.25">
      <c r="B708" s="1">
        <v>42964</v>
      </c>
      <c r="C708" s="28">
        <v>1.0149982417582375</v>
      </c>
      <c r="D708">
        <v>99.743431000000001</v>
      </c>
    </row>
    <row r="709" spans="2:4" x14ac:dyDescent="0.25">
      <c r="B709" s="1">
        <v>42971</v>
      </c>
      <c r="C709" s="28">
        <v>1.0109907692307636</v>
      </c>
      <c r="D709">
        <v>99.744444000000001</v>
      </c>
    </row>
    <row r="710" spans="2:4" x14ac:dyDescent="0.25">
      <c r="B710" s="1">
        <v>42978</v>
      </c>
      <c r="C710" s="28">
        <v>1.0199986813187014</v>
      </c>
      <c r="D710">
        <v>99.742166999999995</v>
      </c>
    </row>
    <row r="711" spans="2:4" x14ac:dyDescent="0.25">
      <c r="B711" s="1">
        <v>42985</v>
      </c>
      <c r="C711" s="28">
        <v>1.0199986813187014</v>
      </c>
      <c r="D711">
        <v>99.742166999999995</v>
      </c>
    </row>
    <row r="712" spans="2:4" x14ac:dyDescent="0.25">
      <c r="B712" s="1">
        <v>42992</v>
      </c>
      <c r="C712" s="28">
        <v>1.0349999999999808</v>
      </c>
      <c r="D712">
        <v>99.738375000000005</v>
      </c>
    </row>
    <row r="713" spans="2:4" x14ac:dyDescent="0.25">
      <c r="B713" s="1">
        <v>42999</v>
      </c>
      <c r="C713" s="28">
        <v>1.045000879120852</v>
      </c>
      <c r="D713">
        <v>99.735847000000007</v>
      </c>
    </row>
    <row r="714" spans="2:4" x14ac:dyDescent="0.25">
      <c r="B714" s="1">
        <v>43006</v>
      </c>
      <c r="C714" s="28">
        <v>1.0500013186813162</v>
      </c>
      <c r="D714">
        <v>99.734583000000001</v>
      </c>
    </row>
    <row r="715" spans="2:4" x14ac:dyDescent="0.25">
      <c r="B715" s="1">
        <v>43013</v>
      </c>
      <c r="C715" s="28">
        <v>1.0500013186813162</v>
      </c>
      <c r="D715">
        <v>99.734583000000001</v>
      </c>
    </row>
    <row r="716" spans="2:4" x14ac:dyDescent="0.25">
      <c r="B716" s="1">
        <v>43020</v>
      </c>
      <c r="C716" s="28">
        <v>1.0850004395604484</v>
      </c>
      <c r="D716">
        <v>99.725735999999998</v>
      </c>
    </row>
    <row r="717" spans="2:4" x14ac:dyDescent="0.25">
      <c r="B717" s="27">
        <v>43024</v>
      </c>
      <c r="C717" s="28">
        <v>1.0900008791208562</v>
      </c>
      <c r="D717">
        <v>99.724472000000006</v>
      </c>
    </row>
    <row r="718" spans="2:4" x14ac:dyDescent="0.25">
      <c r="B718" s="27">
        <v>43031</v>
      </c>
      <c r="C718" s="28">
        <v>1.1049982417582456</v>
      </c>
      <c r="D718">
        <v>99.720680999999999</v>
      </c>
    </row>
    <row r="719" spans="2:4" x14ac:dyDescent="0.25">
      <c r="B719" s="27">
        <v>43038</v>
      </c>
      <c r="C719" s="28">
        <v>1.1300004395604528</v>
      </c>
      <c r="D719">
        <v>99.714360999999997</v>
      </c>
    </row>
    <row r="720" spans="2:4" x14ac:dyDescent="0.25">
      <c r="B720" s="27">
        <v>43045</v>
      </c>
      <c r="C720" s="28">
        <v>1.1850013186813282</v>
      </c>
      <c r="D720">
        <v>99.700457999999998</v>
      </c>
    </row>
    <row r="721" spans="2:4" x14ac:dyDescent="0.25">
      <c r="B721" s="27">
        <v>43052</v>
      </c>
      <c r="C721" s="28">
        <v>1.2399982417582576</v>
      </c>
      <c r="D721">
        <v>99.686555999999996</v>
      </c>
    </row>
    <row r="722" spans="2:4" x14ac:dyDescent="0.25">
      <c r="B722" s="27">
        <v>43059</v>
      </c>
      <c r="C722" s="28">
        <v>1.2708791208791457</v>
      </c>
      <c r="D722">
        <v>99.678749999999994</v>
      </c>
    </row>
    <row r="723" spans="2:4" x14ac:dyDescent="0.25">
      <c r="B723" s="27">
        <v>43066</v>
      </c>
      <c r="C723" s="28">
        <v>1.2849982417582619</v>
      </c>
      <c r="D723">
        <v>99.675180999999995</v>
      </c>
    </row>
    <row r="724" spans="2:4" x14ac:dyDescent="0.25">
      <c r="B724" s="27">
        <v>43073</v>
      </c>
      <c r="C724" s="28">
        <v>1.2899986813186695</v>
      </c>
      <c r="D724">
        <v>99.673917000000003</v>
      </c>
    </row>
    <row r="725" spans="2:4" x14ac:dyDescent="0.25">
      <c r="B725" s="27">
        <v>43080</v>
      </c>
      <c r="C725" s="28">
        <v>1.3200013186813404</v>
      </c>
      <c r="D725">
        <v>99.666332999999995</v>
      </c>
    </row>
    <row r="726" spans="2:4" x14ac:dyDescent="0.25">
      <c r="B726" s="27">
        <v>43087</v>
      </c>
      <c r="C726" s="28">
        <v>1.3550004395604167</v>
      </c>
      <c r="D726">
        <v>99.657486000000006</v>
      </c>
    </row>
    <row r="727" spans="2:4" x14ac:dyDescent="0.25">
      <c r="B727" s="27">
        <v>43095</v>
      </c>
      <c r="C727" s="28">
        <v>1.4450004395604248</v>
      </c>
      <c r="D727">
        <v>99.634736000000004</v>
      </c>
    </row>
    <row r="728" spans="2:4" x14ac:dyDescent="0.25">
      <c r="B728" s="27">
        <v>43102</v>
      </c>
      <c r="C728" s="28">
        <v>1.4349995604395533</v>
      </c>
      <c r="D728">
        <v>99.637264000000002</v>
      </c>
    </row>
    <row r="729" spans="2:4" x14ac:dyDescent="0.25">
      <c r="B729" s="27">
        <v>43108</v>
      </c>
      <c r="C729" s="28">
        <v>1.4299991208791456</v>
      </c>
      <c r="D729">
        <v>99.638527999999994</v>
      </c>
    </row>
    <row r="730" spans="2:4" x14ac:dyDescent="0.25">
      <c r="B730" s="27">
        <v>43116</v>
      </c>
      <c r="C730" s="28">
        <v>1.4299991208791456</v>
      </c>
      <c r="D730">
        <v>99.638527999999994</v>
      </c>
    </row>
    <row r="731" spans="2:4" x14ac:dyDescent="0.25">
      <c r="B731" s="27">
        <v>43122</v>
      </c>
      <c r="C731" s="28">
        <v>1.4299991208791456</v>
      </c>
      <c r="D731">
        <v>99.638527999999994</v>
      </c>
    </row>
    <row r="732" spans="2:4" x14ac:dyDescent="0.25">
      <c r="B732" s="27">
        <v>43129</v>
      </c>
      <c r="C732" s="28">
        <v>1.4249986813186815</v>
      </c>
      <c r="D732">
        <v>99.639792</v>
      </c>
    </row>
    <row r="733" spans="2:4" x14ac:dyDescent="0.25">
      <c r="B733" s="27">
        <v>43136</v>
      </c>
      <c r="C733" s="28">
        <v>1.5000013186813004</v>
      </c>
      <c r="D733">
        <v>99.620833000000005</v>
      </c>
    </row>
    <row r="734" spans="2:4" x14ac:dyDescent="0.25">
      <c r="B734" s="27">
        <v>43143</v>
      </c>
      <c r="C734" s="28">
        <v>1.5699995604395653</v>
      </c>
      <c r="D734">
        <v>99.603138999999999</v>
      </c>
    </row>
    <row r="735" spans="2:4" x14ac:dyDescent="0.25">
      <c r="B735" s="27">
        <v>43151</v>
      </c>
      <c r="C735" s="28">
        <v>1.6300008791209049</v>
      </c>
      <c r="D735">
        <v>99.587971999999993</v>
      </c>
    </row>
    <row r="736" spans="2:4" x14ac:dyDescent="0.25">
      <c r="B736" s="27">
        <v>43153</v>
      </c>
      <c r="C736" s="28">
        <v>1.6300008791209049</v>
      </c>
      <c r="D736">
        <v>99.587971999999993</v>
      </c>
    </row>
    <row r="737" spans="2:4" x14ac:dyDescent="0.25">
      <c r="B737" s="27">
        <v>43160</v>
      </c>
      <c r="C737" s="28">
        <v>1.6449982417582381</v>
      </c>
      <c r="D737">
        <v>99.584181000000001</v>
      </c>
    </row>
    <row r="738" spans="2:4" x14ac:dyDescent="0.25">
      <c r="B738" s="27">
        <v>43164</v>
      </c>
      <c r="C738" s="28">
        <v>1.6599995604395734</v>
      </c>
      <c r="D738">
        <v>99.580388999999997</v>
      </c>
    </row>
    <row r="739" spans="2:4" x14ac:dyDescent="0.25">
      <c r="B739" s="27">
        <v>43171</v>
      </c>
      <c r="C739" s="28">
        <v>1.6700004395604453</v>
      </c>
      <c r="D739">
        <v>99.577860999999999</v>
      </c>
    </row>
    <row r="740" spans="2:4" x14ac:dyDescent="0.25">
      <c r="B740" s="27">
        <v>43178</v>
      </c>
      <c r="C740" s="28">
        <v>1.7799982417582503</v>
      </c>
      <c r="D740">
        <v>99.550055999999998</v>
      </c>
    </row>
    <row r="741" spans="2:4" x14ac:dyDescent="0.25">
      <c r="B741" s="27">
        <v>43185</v>
      </c>
      <c r="C741" s="28">
        <v>1.7600004395604532</v>
      </c>
      <c r="D741">
        <v>99.555110999999997</v>
      </c>
    </row>
    <row r="742" spans="2:4" x14ac:dyDescent="0.25">
      <c r="B742" s="27">
        <v>43192</v>
      </c>
      <c r="C742" s="28">
        <v>1.7399986813186539</v>
      </c>
      <c r="D742">
        <v>99.560167000000007</v>
      </c>
    </row>
    <row r="743" spans="2:4" x14ac:dyDescent="0.25">
      <c r="B743" s="27">
        <v>43199</v>
      </c>
      <c r="C743" s="28">
        <v>1.715000439560449</v>
      </c>
      <c r="D743">
        <v>99.566485999999998</v>
      </c>
    </row>
    <row r="744" spans="2:4" x14ac:dyDescent="0.25">
      <c r="B744" s="27">
        <v>43206</v>
      </c>
      <c r="C744" s="28">
        <v>1.7600004395604532</v>
      </c>
      <c r="D744">
        <v>99.555110999999997</v>
      </c>
    </row>
    <row r="745" spans="2:4" x14ac:dyDescent="0.25">
      <c r="B745" s="27">
        <v>43213</v>
      </c>
      <c r="C745" s="28">
        <v>1.8299986813186615</v>
      </c>
      <c r="D745">
        <v>99.537417000000005</v>
      </c>
    </row>
    <row r="746" spans="2:4" x14ac:dyDescent="0.25">
      <c r="B746" s="27">
        <v>43220</v>
      </c>
      <c r="C746" s="28">
        <v>1.8349991208791259</v>
      </c>
      <c r="D746">
        <v>99.536152999999999</v>
      </c>
    </row>
    <row r="747" spans="2:4" x14ac:dyDescent="0.25">
      <c r="B747" s="27">
        <v>43227</v>
      </c>
      <c r="C747" s="28">
        <v>1.8399995604395332</v>
      </c>
      <c r="D747">
        <v>99.534889000000007</v>
      </c>
    </row>
    <row r="748" spans="2:4" x14ac:dyDescent="0.25">
      <c r="B748" s="27">
        <v>43234</v>
      </c>
      <c r="C748" s="28">
        <v>1.890000000000001</v>
      </c>
      <c r="D748">
        <v>99.52225</v>
      </c>
    </row>
    <row r="749" spans="2:4" x14ac:dyDescent="0.25">
      <c r="B749" s="27">
        <v>43241</v>
      </c>
      <c r="C749" s="28">
        <v>1.8950004395604654</v>
      </c>
      <c r="D749">
        <v>99.520985999999994</v>
      </c>
    </row>
    <row r="750" spans="2:4" x14ac:dyDescent="0.25">
      <c r="B750" s="27">
        <v>43249</v>
      </c>
      <c r="C750" s="28">
        <v>1.8950004395604654</v>
      </c>
      <c r="D750">
        <v>99.520985999999994</v>
      </c>
    </row>
    <row r="751" spans="2:4" x14ac:dyDescent="0.25">
      <c r="B751" s="27">
        <v>43255</v>
      </c>
      <c r="C751" s="28">
        <v>1.9100017582417443</v>
      </c>
      <c r="D751">
        <v>99.517194000000003</v>
      </c>
    </row>
    <row r="752" spans="2:4" x14ac:dyDescent="0.25">
      <c r="B752" s="27">
        <v>43262</v>
      </c>
      <c r="C752" s="28">
        <v>1.9100017582417443</v>
      </c>
      <c r="D752">
        <v>99.517194000000003</v>
      </c>
    </row>
    <row r="753" spans="2:4" x14ac:dyDescent="0.25">
      <c r="B753" s="27">
        <v>43269</v>
      </c>
      <c r="C753" s="28">
        <v>1.9000008791208727</v>
      </c>
      <c r="D753">
        <v>99.519722000000002</v>
      </c>
    </row>
    <row r="754" spans="2:4" x14ac:dyDescent="0.25">
      <c r="B754" s="27">
        <v>43276</v>
      </c>
      <c r="C754" s="28">
        <v>1.9000008791208727</v>
      </c>
      <c r="D754">
        <v>99.519722000000002</v>
      </c>
    </row>
    <row r="755" spans="2:4" x14ac:dyDescent="0.25">
      <c r="B755" s="27">
        <v>43283</v>
      </c>
      <c r="C755" s="28">
        <v>1.9400004395604136</v>
      </c>
      <c r="D755">
        <v>99.509611000000007</v>
      </c>
    </row>
    <row r="756" spans="2:4" x14ac:dyDescent="0.25">
      <c r="B756" s="27">
        <v>43290</v>
      </c>
      <c r="C756" s="28">
        <v>1.945000879120877</v>
      </c>
      <c r="D756">
        <v>99.508347000000001</v>
      </c>
    </row>
    <row r="757" spans="2:4" x14ac:dyDescent="0.25">
      <c r="B757" s="27">
        <v>43297</v>
      </c>
      <c r="C757" s="28">
        <v>1.9800000000000095</v>
      </c>
      <c r="D757">
        <v>99.499499999999998</v>
      </c>
    </row>
    <row r="758" spans="2:4" x14ac:dyDescent="0.25">
      <c r="B758" s="27">
        <v>43304</v>
      </c>
      <c r="C758" s="28">
        <v>1.9699991208791381</v>
      </c>
      <c r="D758">
        <v>99.502027999999996</v>
      </c>
    </row>
    <row r="759" spans="2:4" x14ac:dyDescent="0.25">
      <c r="B759" s="27">
        <v>43311</v>
      </c>
      <c r="C759" s="28">
        <v>2.0000017582417526</v>
      </c>
      <c r="D759">
        <v>99.494444000000001</v>
      </c>
    </row>
    <row r="760" spans="2:4" x14ac:dyDescent="0.25">
      <c r="B760" s="27">
        <v>43318</v>
      </c>
      <c r="C760" s="28">
        <v>2.0099986813186783</v>
      </c>
      <c r="D760">
        <v>99.491917000000001</v>
      </c>
    </row>
    <row r="761" spans="2:4" x14ac:dyDescent="0.25">
      <c r="B761" s="27">
        <v>43325</v>
      </c>
      <c r="C761" s="28">
        <v>2.0300004395604212</v>
      </c>
      <c r="D761">
        <v>99.486861000000005</v>
      </c>
    </row>
    <row r="762" spans="2:4" x14ac:dyDescent="0.25">
      <c r="B762" s="27">
        <v>43332</v>
      </c>
      <c r="C762" s="28">
        <v>2.0573643956043828</v>
      </c>
      <c r="D762">
        <v>99.479944000000003</v>
      </c>
    </row>
    <row r="763" spans="2:4" x14ac:dyDescent="0.25">
      <c r="B763" s="27">
        <v>43339</v>
      </c>
      <c r="C763" s="28">
        <v>2.080000879120889</v>
      </c>
      <c r="D763">
        <v>99.474221999999997</v>
      </c>
    </row>
    <row r="764" spans="2:4" x14ac:dyDescent="0.25">
      <c r="B764" s="27">
        <v>43347</v>
      </c>
      <c r="C764" s="28">
        <v>2.0949982417582227</v>
      </c>
      <c r="D764">
        <v>99.470431000000005</v>
      </c>
    </row>
    <row r="765" spans="2:4" x14ac:dyDescent="0.25">
      <c r="B765" s="27">
        <v>43353</v>
      </c>
      <c r="C765" s="28">
        <v>2.1099995604395576</v>
      </c>
      <c r="D765">
        <v>99.466639000000001</v>
      </c>
    </row>
    <row r="766" spans="2:4" x14ac:dyDescent="0.25">
      <c r="B766" s="27">
        <v>43360</v>
      </c>
      <c r="C766" s="28">
        <v>2.1250008791208934</v>
      </c>
      <c r="D766">
        <v>99.462846999999996</v>
      </c>
    </row>
    <row r="767" spans="2:4" x14ac:dyDescent="0.25">
      <c r="B767" s="27">
        <v>43367</v>
      </c>
      <c r="C767" s="28">
        <v>2.1800017582417683</v>
      </c>
      <c r="D767">
        <v>99.448943999999997</v>
      </c>
    </row>
    <row r="768" spans="2:4" x14ac:dyDescent="0.25">
      <c r="B768" s="27">
        <v>43374</v>
      </c>
      <c r="C768" s="28">
        <v>2.1750013186813049</v>
      </c>
      <c r="D768">
        <v>99.450208000000003</v>
      </c>
    </row>
    <row r="769" spans="2:4" x14ac:dyDescent="0.25">
      <c r="B769" s="27">
        <v>43382</v>
      </c>
      <c r="C769" s="28">
        <v>2.2200013186813088</v>
      </c>
      <c r="D769">
        <v>99.438833000000002</v>
      </c>
    </row>
    <row r="770" spans="2:4" x14ac:dyDescent="0.25">
      <c r="B770" s="27">
        <v>43384</v>
      </c>
      <c r="C770" s="28">
        <v>2.2200013186813088</v>
      </c>
      <c r="D770">
        <v>99.438833000000002</v>
      </c>
    </row>
    <row r="771" spans="2:4" x14ac:dyDescent="0.25">
      <c r="B771" s="27">
        <v>43391</v>
      </c>
      <c r="C771" s="28">
        <v>2.2700017582417771</v>
      </c>
      <c r="D771">
        <v>99.426193999999995</v>
      </c>
    </row>
    <row r="772" spans="2:4" x14ac:dyDescent="0.25">
      <c r="B772" s="27">
        <v>43398</v>
      </c>
      <c r="C772" s="28">
        <v>2.3000004395604456</v>
      </c>
      <c r="D772">
        <v>99.418610999999999</v>
      </c>
    </row>
    <row r="773" spans="2:4" x14ac:dyDescent="0.25">
      <c r="B773" s="27">
        <v>43405</v>
      </c>
      <c r="C773" s="28">
        <v>2.3050008791208532</v>
      </c>
      <c r="D773">
        <v>99.417347000000007</v>
      </c>
    </row>
    <row r="774" spans="2:4" x14ac:dyDescent="0.25">
      <c r="B774" s="27">
        <v>43412</v>
      </c>
      <c r="C774" s="28">
        <v>2.3199982417582423</v>
      </c>
      <c r="D774">
        <v>99.413556</v>
      </c>
    </row>
    <row r="775" spans="2:4" x14ac:dyDescent="0.25">
      <c r="B775" s="27">
        <v>43419</v>
      </c>
      <c r="C775" s="28">
        <v>2.3399999999999856</v>
      </c>
      <c r="D775">
        <v>99.408500000000004</v>
      </c>
    </row>
    <row r="776" spans="2:4" x14ac:dyDescent="0.25">
      <c r="B776" s="27">
        <v>43427</v>
      </c>
      <c r="C776" s="28">
        <v>2.3192307692307961</v>
      </c>
      <c r="D776">
        <v>99.413749999999993</v>
      </c>
    </row>
    <row r="777" spans="2:4" x14ac:dyDescent="0.25">
      <c r="B777" s="27">
        <v>43433</v>
      </c>
      <c r="C777" s="28">
        <v>2.3699986813186542</v>
      </c>
      <c r="D777">
        <v>99.400917000000007</v>
      </c>
    </row>
    <row r="778" spans="2:4" x14ac:dyDescent="0.25">
      <c r="B778" s="27">
        <v>43440</v>
      </c>
      <c r="C778" s="28">
        <v>2.3649982417582467</v>
      </c>
      <c r="D778">
        <v>99.402180999999999</v>
      </c>
    </row>
    <row r="779" spans="2:4" x14ac:dyDescent="0.25">
      <c r="B779" s="27">
        <v>43447</v>
      </c>
      <c r="C779" s="28">
        <v>2.3749991208791186</v>
      </c>
      <c r="D779">
        <v>99.399653000000001</v>
      </c>
    </row>
    <row r="780" spans="2:4" x14ac:dyDescent="0.25">
      <c r="B780" s="27">
        <v>43454</v>
      </c>
      <c r="C780" s="28">
        <v>2.3749991208791186</v>
      </c>
      <c r="D780">
        <v>99.399653000000001</v>
      </c>
    </row>
    <row r="781" spans="2:4" x14ac:dyDescent="0.25">
      <c r="B781" s="27">
        <v>43461</v>
      </c>
      <c r="C781" s="28">
        <v>2.4149986813186586</v>
      </c>
      <c r="D781">
        <v>99.389542000000006</v>
      </c>
    </row>
    <row r="782" spans="2:4" x14ac:dyDescent="0.25">
      <c r="B782" s="27">
        <v>43468</v>
      </c>
      <c r="C782" s="28">
        <v>2.464999120879126</v>
      </c>
      <c r="D782">
        <v>99.376902999999999</v>
      </c>
    </row>
    <row r="783" spans="2:4" x14ac:dyDescent="0.25">
      <c r="B783" s="27">
        <v>43475</v>
      </c>
      <c r="C783" s="28">
        <v>2.4099982417582511</v>
      </c>
      <c r="D783">
        <v>99.390805999999998</v>
      </c>
    </row>
    <row r="784" spans="2:4" x14ac:dyDescent="0.25">
      <c r="B784" s="27">
        <v>43482</v>
      </c>
      <c r="C784" s="28">
        <v>2.4050017582417325</v>
      </c>
      <c r="D784">
        <v>99.392069000000006</v>
      </c>
    </row>
    <row r="785" spans="2:4" x14ac:dyDescent="0.25">
      <c r="B785" s="27">
        <v>43489</v>
      </c>
      <c r="C785" s="28">
        <v>2.3900004395604535</v>
      </c>
      <c r="D785">
        <v>99.395860999999996</v>
      </c>
    </row>
    <row r="786" spans="2:4" x14ac:dyDescent="0.25">
      <c r="B786" s="27">
        <v>43496</v>
      </c>
      <c r="C786" s="28">
        <v>2.3749991208791186</v>
      </c>
      <c r="D786">
        <v>99.399653000000001</v>
      </c>
    </row>
    <row r="787" spans="2:4" x14ac:dyDescent="0.25">
      <c r="B787" s="27">
        <v>43503</v>
      </c>
      <c r="C787" s="28">
        <v>2.38499999999999</v>
      </c>
      <c r="D787">
        <v>99.397125000000003</v>
      </c>
    </row>
    <row r="788" spans="2:4" x14ac:dyDescent="0.25">
      <c r="B788" s="27">
        <v>43510</v>
      </c>
      <c r="C788" s="28">
        <v>2.4000013186813249</v>
      </c>
      <c r="D788">
        <v>99.393332999999998</v>
      </c>
    </row>
    <row r="789" spans="2:4" x14ac:dyDescent="0.25">
      <c r="B789" s="27">
        <v>43517</v>
      </c>
      <c r="C789" s="28">
        <v>2.395000879120861</v>
      </c>
      <c r="D789">
        <v>99.394597000000005</v>
      </c>
    </row>
    <row r="790" spans="2:4" x14ac:dyDescent="0.25">
      <c r="B790" s="27">
        <v>43524</v>
      </c>
      <c r="C790" s="28">
        <v>2.4050017582417325</v>
      </c>
      <c r="D790">
        <v>99.392069000000006</v>
      </c>
    </row>
    <row r="791" spans="2:4" x14ac:dyDescent="0.25">
      <c r="B791" s="27">
        <v>43531</v>
      </c>
      <c r="C791" s="28">
        <v>2.4099982417582511</v>
      </c>
      <c r="D791">
        <v>99.390805999999998</v>
      </c>
    </row>
    <row r="792" spans="2:4" x14ac:dyDescent="0.25">
      <c r="B792" s="27">
        <v>43538</v>
      </c>
      <c r="C792" s="28">
        <v>2.4050017582417325</v>
      </c>
      <c r="D792">
        <v>99.392069000000006</v>
      </c>
    </row>
    <row r="793" spans="2:4" x14ac:dyDescent="0.25">
      <c r="B793" s="27">
        <v>43545</v>
      </c>
      <c r="C793" s="28">
        <v>2.4099982417582511</v>
      </c>
      <c r="D793">
        <v>99.390805999999998</v>
      </c>
    </row>
    <row r="794" spans="2:4" x14ac:dyDescent="0.25">
      <c r="B794" s="27">
        <v>43552</v>
      </c>
      <c r="C794" s="28">
        <v>2.4099982417582511</v>
      </c>
      <c r="D794">
        <v>99.390805999999998</v>
      </c>
    </row>
    <row r="795" spans="2:4" x14ac:dyDescent="0.25">
      <c r="B795" s="27">
        <v>43559</v>
      </c>
      <c r="C795" s="28">
        <v>2.4061529670329587</v>
      </c>
      <c r="D795">
        <v>99.391778000000002</v>
      </c>
    </row>
    <row r="796" spans="2:4" x14ac:dyDescent="0.25">
      <c r="B796" s="27">
        <v>43566</v>
      </c>
      <c r="C796" s="28">
        <v>2.3749991208791186</v>
      </c>
      <c r="D796">
        <v>99.399653000000001</v>
      </c>
    </row>
    <row r="797" spans="2:4" x14ac:dyDescent="0.25">
      <c r="B797" s="27">
        <v>43573</v>
      </c>
      <c r="C797" s="28">
        <v>2.3799995604395821</v>
      </c>
      <c r="D797">
        <v>99.398388999999995</v>
      </c>
    </row>
    <row r="798" spans="2:4" x14ac:dyDescent="0.25">
      <c r="B798" s="27">
        <v>43580</v>
      </c>
      <c r="C798" s="28">
        <v>2.4000013186813249</v>
      </c>
      <c r="D798">
        <v>99.393332999999998</v>
      </c>
    </row>
    <row r="799" spans="2:4" x14ac:dyDescent="0.25">
      <c r="B799" s="27">
        <v>43587</v>
      </c>
      <c r="C799" s="28">
        <v>2.38499999999999</v>
      </c>
      <c r="D799">
        <v>99.398388999999995</v>
      </c>
    </row>
    <row r="800" spans="2:4" x14ac:dyDescent="0.25">
      <c r="B800" s="27">
        <v>43594</v>
      </c>
      <c r="C800" s="28">
        <v>2.3799995604395821</v>
      </c>
      <c r="D800">
        <v>99.403443999999993</v>
      </c>
    </row>
    <row r="801" spans="2:4" x14ac:dyDescent="0.25">
      <c r="B801" s="27">
        <v>43601</v>
      </c>
      <c r="C801" s="28">
        <v>2.3799995604395821</v>
      </c>
      <c r="D801">
        <v>99.409763999999996</v>
      </c>
    </row>
    <row r="802" spans="2:4" x14ac:dyDescent="0.25">
      <c r="B802" s="27">
        <v>43608</v>
      </c>
      <c r="C802" s="28">
        <v>2.3799995604395821</v>
      </c>
      <c r="D802">
        <v>99.416083</v>
      </c>
    </row>
    <row r="803" spans="2:4" x14ac:dyDescent="0.25">
      <c r="B803" s="27">
        <v>43615</v>
      </c>
      <c r="C803" s="28">
        <v>2.3799995604395821</v>
      </c>
      <c r="D803">
        <v>99.418610999999999</v>
      </c>
    </row>
    <row r="804" spans="2:4" x14ac:dyDescent="0.25">
      <c r="B804" s="27">
        <v>43622</v>
      </c>
      <c r="C804" s="28">
        <v>2.3799995604395821</v>
      </c>
      <c r="D804">
        <v>99.433778000000004</v>
      </c>
    </row>
    <row r="805" spans="2:4" x14ac:dyDescent="0.25">
      <c r="B805" s="27">
        <v>43629</v>
      </c>
      <c r="C805" s="28">
        <v>2.3799995604395821</v>
      </c>
      <c r="D805">
        <v>99.451471999999995</v>
      </c>
    </row>
    <row r="806" spans="2:4" x14ac:dyDescent="0.25">
      <c r="B806" s="27">
        <v>43636</v>
      </c>
      <c r="C806" s="28">
        <v>2.3799995604395821</v>
      </c>
      <c r="D806">
        <v>99.472958000000006</v>
      </c>
    </row>
    <row r="807" spans="2:4" x14ac:dyDescent="0.25">
      <c r="B807" s="27">
        <v>43643</v>
      </c>
      <c r="C807" s="28">
        <v>2.3799995604395821</v>
      </c>
      <c r="D807">
        <v>99.463750000000005</v>
      </c>
    </row>
    <row r="808" spans="2:4" x14ac:dyDescent="0.25">
      <c r="B808" s="27">
        <v>43651</v>
      </c>
      <c r="C808" s="28">
        <v>2.3799995604395821</v>
      </c>
      <c r="D808">
        <v>99.441361000000001</v>
      </c>
    </row>
    <row r="809" spans="2:4" x14ac:dyDescent="0.25">
      <c r="B809" s="27">
        <v>43657</v>
      </c>
      <c r="C809" s="28">
        <v>2.3799995604395821</v>
      </c>
      <c r="D809">
        <v>99.465374999999995</v>
      </c>
    </row>
    <row r="810" spans="2:4" x14ac:dyDescent="0.25">
      <c r="B810" s="27">
        <v>43664</v>
      </c>
      <c r="C810" s="28">
        <v>2.3799995604395821</v>
      </c>
      <c r="D810">
        <v>99.484333000000007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3868"/>
  <sheetViews>
    <sheetView topLeftCell="A273" workbookViewId="0">
      <selection activeCell="B278" sqref="B278"/>
    </sheetView>
  </sheetViews>
  <sheetFormatPr defaultRowHeight="15" x14ac:dyDescent="0.25"/>
  <cols>
    <col min="1" max="1" width="13.140625" customWidth="1"/>
    <col min="2" max="2" width="16.85546875" bestFit="1" customWidth="1"/>
    <col min="3" max="3" width="18.42578125" bestFit="1" customWidth="1"/>
    <col min="4"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31" t="s">
        <v>13</v>
      </c>
      <c r="B3" t="s">
        <v>94</v>
      </c>
    </row>
    <row r="4" spans="1:2" x14ac:dyDescent="0.25">
      <c r="A4" s="30">
        <v>38072</v>
      </c>
      <c r="B4" s="32"/>
    </row>
    <row r="5" spans="1:2" x14ac:dyDescent="0.25">
      <c r="A5" s="30">
        <v>38075</v>
      </c>
      <c r="B5" s="32"/>
    </row>
    <row r="6" spans="1:2" x14ac:dyDescent="0.25">
      <c r="A6" s="30">
        <v>38076</v>
      </c>
      <c r="B6" s="32"/>
    </row>
    <row r="7" spans="1:2" x14ac:dyDescent="0.25">
      <c r="A7" s="30">
        <v>38077</v>
      </c>
      <c r="B7" s="32"/>
    </row>
    <row r="8" spans="1:2" x14ac:dyDescent="0.25">
      <c r="A8" s="30">
        <v>38078</v>
      </c>
      <c r="B8" s="32"/>
    </row>
    <row r="9" spans="1:2" x14ac:dyDescent="0.25">
      <c r="A9" s="30">
        <v>38079</v>
      </c>
      <c r="B9" s="32"/>
    </row>
    <row r="10" spans="1:2" x14ac:dyDescent="0.25">
      <c r="A10" s="30">
        <v>38082</v>
      </c>
      <c r="B10" s="32"/>
    </row>
    <row r="11" spans="1:2" x14ac:dyDescent="0.25">
      <c r="A11" s="30">
        <v>38083</v>
      </c>
      <c r="B11" s="32"/>
    </row>
    <row r="12" spans="1:2" x14ac:dyDescent="0.25">
      <c r="A12" s="30">
        <v>38084</v>
      </c>
      <c r="B12" s="32"/>
    </row>
    <row r="13" spans="1:2" x14ac:dyDescent="0.25">
      <c r="A13" s="30">
        <v>38085</v>
      </c>
      <c r="B13" s="32"/>
    </row>
    <row r="14" spans="1:2" x14ac:dyDescent="0.25">
      <c r="A14" s="30">
        <v>38089</v>
      </c>
      <c r="B14" s="32"/>
    </row>
    <row r="15" spans="1:2" x14ac:dyDescent="0.25">
      <c r="A15" s="30">
        <v>38090</v>
      </c>
      <c r="B15" s="32"/>
    </row>
    <row r="16" spans="1:2" x14ac:dyDescent="0.25">
      <c r="A16" s="30">
        <v>38091</v>
      </c>
      <c r="B16" s="32"/>
    </row>
    <row r="17" spans="1:2" x14ac:dyDescent="0.25">
      <c r="A17" s="30">
        <v>38092</v>
      </c>
      <c r="B17" s="32"/>
    </row>
    <row r="18" spans="1:2" x14ac:dyDescent="0.25">
      <c r="A18" s="30">
        <v>38093</v>
      </c>
      <c r="B18" s="32"/>
    </row>
    <row r="19" spans="1:2" x14ac:dyDescent="0.25">
      <c r="A19" s="30">
        <v>38096</v>
      </c>
      <c r="B19" s="32"/>
    </row>
    <row r="20" spans="1:2" x14ac:dyDescent="0.25">
      <c r="A20" s="30">
        <v>38097</v>
      </c>
      <c r="B20" s="32"/>
    </row>
    <row r="21" spans="1:2" x14ac:dyDescent="0.25">
      <c r="A21" s="30">
        <v>38098</v>
      </c>
      <c r="B21" s="32"/>
    </row>
    <row r="22" spans="1:2" x14ac:dyDescent="0.25">
      <c r="A22" s="30">
        <v>38099</v>
      </c>
      <c r="B22" s="32"/>
    </row>
    <row r="23" spans="1:2" x14ac:dyDescent="0.25">
      <c r="A23" s="30">
        <v>38100</v>
      </c>
      <c r="B23" s="32"/>
    </row>
    <row r="24" spans="1:2" x14ac:dyDescent="0.25">
      <c r="A24" s="30">
        <v>38103</v>
      </c>
      <c r="B24" s="32"/>
    </row>
    <row r="25" spans="1:2" x14ac:dyDescent="0.25">
      <c r="A25" s="30">
        <v>38104</v>
      </c>
      <c r="B25" s="32"/>
    </row>
    <row r="26" spans="1:2" x14ac:dyDescent="0.25">
      <c r="A26" s="30">
        <v>38105</v>
      </c>
      <c r="B26" s="32"/>
    </row>
    <row r="27" spans="1:2" x14ac:dyDescent="0.25">
      <c r="A27" s="30">
        <v>38106</v>
      </c>
      <c r="B27" s="32"/>
    </row>
    <row r="28" spans="1:2" x14ac:dyDescent="0.25">
      <c r="A28" s="30">
        <v>38107</v>
      </c>
      <c r="B28" s="32"/>
    </row>
    <row r="29" spans="1:2" x14ac:dyDescent="0.25">
      <c r="A29" s="30">
        <v>38110</v>
      </c>
      <c r="B29" s="32"/>
    </row>
    <row r="30" spans="1:2" x14ac:dyDescent="0.25">
      <c r="A30" s="30">
        <v>38111</v>
      </c>
      <c r="B30" s="32"/>
    </row>
    <row r="31" spans="1:2" x14ac:dyDescent="0.25">
      <c r="A31" s="30">
        <v>38112</v>
      </c>
      <c r="B31" s="32"/>
    </row>
    <row r="32" spans="1:2" x14ac:dyDescent="0.25">
      <c r="A32" s="30">
        <v>38113</v>
      </c>
      <c r="B32" s="32"/>
    </row>
    <row r="33" spans="1:2" x14ac:dyDescent="0.25">
      <c r="A33" s="30">
        <v>38114</v>
      </c>
      <c r="B33" s="32"/>
    </row>
    <row r="34" spans="1:2" x14ac:dyDescent="0.25">
      <c r="A34" s="30">
        <v>38117</v>
      </c>
      <c r="B34" s="32"/>
    </row>
    <row r="35" spans="1:2" x14ac:dyDescent="0.25">
      <c r="A35" s="30">
        <v>38118</v>
      </c>
      <c r="B35" s="32"/>
    </row>
    <row r="36" spans="1:2" x14ac:dyDescent="0.25">
      <c r="A36" s="30">
        <v>38119</v>
      </c>
      <c r="B36" s="32"/>
    </row>
    <row r="37" spans="1:2" x14ac:dyDescent="0.25">
      <c r="A37" s="30">
        <v>38120</v>
      </c>
      <c r="B37" s="32"/>
    </row>
    <row r="38" spans="1:2" x14ac:dyDescent="0.25">
      <c r="A38" s="30">
        <v>38121</v>
      </c>
      <c r="B38" s="32"/>
    </row>
    <row r="39" spans="1:2" x14ac:dyDescent="0.25">
      <c r="A39" s="30">
        <v>38124</v>
      </c>
      <c r="B39" s="32"/>
    </row>
    <row r="40" spans="1:2" x14ac:dyDescent="0.25">
      <c r="A40" s="30">
        <v>38125</v>
      </c>
      <c r="B40" s="32"/>
    </row>
    <row r="41" spans="1:2" x14ac:dyDescent="0.25">
      <c r="A41" s="30">
        <v>38126</v>
      </c>
      <c r="B41" s="32"/>
    </row>
    <row r="42" spans="1:2" x14ac:dyDescent="0.25">
      <c r="A42" s="30">
        <v>38127</v>
      </c>
      <c r="B42" s="32"/>
    </row>
    <row r="43" spans="1:2" x14ac:dyDescent="0.25">
      <c r="A43" s="30">
        <v>38128</v>
      </c>
      <c r="B43" s="32"/>
    </row>
    <row r="44" spans="1:2" x14ac:dyDescent="0.25">
      <c r="A44" s="30">
        <v>38131</v>
      </c>
      <c r="B44" s="32"/>
    </row>
    <row r="45" spans="1:2" x14ac:dyDescent="0.25">
      <c r="A45" s="30">
        <v>38132</v>
      </c>
      <c r="B45" s="32"/>
    </row>
    <row r="46" spans="1:2" x14ac:dyDescent="0.25">
      <c r="A46" s="30">
        <v>38133</v>
      </c>
      <c r="B46" s="32"/>
    </row>
    <row r="47" spans="1:2" x14ac:dyDescent="0.25">
      <c r="A47" s="30">
        <v>38134</v>
      </c>
      <c r="B47" s="32"/>
    </row>
    <row r="48" spans="1:2" x14ac:dyDescent="0.25">
      <c r="A48" s="30">
        <v>38135</v>
      </c>
      <c r="B48" s="32"/>
    </row>
    <row r="49" spans="1:2" x14ac:dyDescent="0.25">
      <c r="A49" s="30">
        <v>38139</v>
      </c>
      <c r="B49" s="32"/>
    </row>
    <row r="50" spans="1:2" x14ac:dyDescent="0.25">
      <c r="A50" s="30">
        <v>38140</v>
      </c>
      <c r="B50" s="32"/>
    </row>
    <row r="51" spans="1:2" x14ac:dyDescent="0.25">
      <c r="A51" s="30">
        <v>38141</v>
      </c>
      <c r="B51" s="32"/>
    </row>
    <row r="52" spans="1:2" x14ac:dyDescent="0.25">
      <c r="A52" s="30">
        <v>38142</v>
      </c>
      <c r="B52" s="32"/>
    </row>
    <row r="53" spans="1:2" x14ac:dyDescent="0.25">
      <c r="A53" s="30">
        <v>38145</v>
      </c>
      <c r="B53" s="32"/>
    </row>
    <row r="54" spans="1:2" x14ac:dyDescent="0.25">
      <c r="A54" s="30">
        <v>38146</v>
      </c>
      <c r="B54" s="32"/>
    </row>
    <row r="55" spans="1:2" x14ac:dyDescent="0.25">
      <c r="A55" s="30">
        <v>38147</v>
      </c>
      <c r="B55" s="32"/>
    </row>
    <row r="56" spans="1:2" x14ac:dyDescent="0.25">
      <c r="A56" s="30">
        <v>38148</v>
      </c>
      <c r="B56" s="32"/>
    </row>
    <row r="57" spans="1:2" x14ac:dyDescent="0.25">
      <c r="A57" s="30">
        <v>38152</v>
      </c>
      <c r="B57" s="32"/>
    </row>
    <row r="58" spans="1:2" x14ac:dyDescent="0.25">
      <c r="A58" s="30">
        <v>38153</v>
      </c>
      <c r="B58" s="32"/>
    </row>
    <row r="59" spans="1:2" x14ac:dyDescent="0.25">
      <c r="A59" s="30">
        <v>38154</v>
      </c>
      <c r="B59" s="32"/>
    </row>
    <row r="60" spans="1:2" x14ac:dyDescent="0.25">
      <c r="A60" s="30">
        <v>38155</v>
      </c>
      <c r="B60" s="32"/>
    </row>
    <row r="61" spans="1:2" x14ac:dyDescent="0.25">
      <c r="A61" s="30">
        <v>38156</v>
      </c>
      <c r="B61" s="32"/>
    </row>
    <row r="62" spans="1:2" x14ac:dyDescent="0.25">
      <c r="A62" s="30">
        <v>38159</v>
      </c>
      <c r="B62" s="32"/>
    </row>
    <row r="63" spans="1:2" x14ac:dyDescent="0.25">
      <c r="A63" s="30">
        <v>38160</v>
      </c>
      <c r="B63" s="32"/>
    </row>
    <row r="64" spans="1:2" x14ac:dyDescent="0.25">
      <c r="A64" s="30">
        <v>38161</v>
      </c>
      <c r="B64" s="32"/>
    </row>
    <row r="65" spans="1:2" x14ac:dyDescent="0.25">
      <c r="A65" s="30">
        <v>38162</v>
      </c>
      <c r="B65" s="32"/>
    </row>
    <row r="66" spans="1:2" x14ac:dyDescent="0.25">
      <c r="A66" s="30">
        <v>38163</v>
      </c>
      <c r="B66" s="32"/>
    </row>
    <row r="67" spans="1:2" x14ac:dyDescent="0.25">
      <c r="A67" s="30">
        <v>38166</v>
      </c>
      <c r="B67" s="32"/>
    </row>
    <row r="68" spans="1:2" x14ac:dyDescent="0.25">
      <c r="A68" s="30">
        <v>38167</v>
      </c>
      <c r="B68" s="32"/>
    </row>
    <row r="69" spans="1:2" x14ac:dyDescent="0.25">
      <c r="A69" s="30">
        <v>38168</v>
      </c>
      <c r="B69" s="32"/>
    </row>
    <row r="70" spans="1:2" x14ac:dyDescent="0.25">
      <c r="A70" s="30">
        <v>38169</v>
      </c>
      <c r="B70" s="32"/>
    </row>
    <row r="71" spans="1:2" x14ac:dyDescent="0.25">
      <c r="A71" s="30">
        <v>38170</v>
      </c>
      <c r="B71" s="32"/>
    </row>
    <row r="72" spans="1:2" x14ac:dyDescent="0.25">
      <c r="A72" s="30">
        <v>38174</v>
      </c>
      <c r="B72" s="32"/>
    </row>
    <row r="73" spans="1:2" x14ac:dyDescent="0.25">
      <c r="A73" s="30">
        <v>38175</v>
      </c>
      <c r="B73" s="32"/>
    </row>
    <row r="74" spans="1:2" x14ac:dyDescent="0.25">
      <c r="A74" s="30">
        <v>38176</v>
      </c>
      <c r="B74" s="32"/>
    </row>
    <row r="75" spans="1:2" x14ac:dyDescent="0.25">
      <c r="A75" s="30">
        <v>38177</v>
      </c>
      <c r="B75" s="32"/>
    </row>
    <row r="76" spans="1:2" x14ac:dyDescent="0.25">
      <c r="A76" s="30">
        <v>38180</v>
      </c>
      <c r="B76" s="32"/>
    </row>
    <row r="77" spans="1:2" x14ac:dyDescent="0.25">
      <c r="A77" s="30">
        <v>38181</v>
      </c>
      <c r="B77" s="32"/>
    </row>
    <row r="78" spans="1:2" x14ac:dyDescent="0.25">
      <c r="A78" s="30">
        <v>38182</v>
      </c>
      <c r="B78" s="32"/>
    </row>
    <row r="79" spans="1:2" x14ac:dyDescent="0.25">
      <c r="A79" s="30">
        <v>38183</v>
      </c>
      <c r="B79" s="32"/>
    </row>
    <row r="80" spans="1:2" x14ac:dyDescent="0.25">
      <c r="A80" s="30">
        <v>38184</v>
      </c>
      <c r="B80" s="32"/>
    </row>
    <row r="81" spans="1:2" x14ac:dyDescent="0.25">
      <c r="A81" s="30">
        <v>38187</v>
      </c>
      <c r="B81" s="32"/>
    </row>
    <row r="82" spans="1:2" x14ac:dyDescent="0.25">
      <c r="A82" s="30">
        <v>38188</v>
      </c>
      <c r="B82" s="32"/>
    </row>
    <row r="83" spans="1:2" x14ac:dyDescent="0.25">
      <c r="A83" s="30">
        <v>38189</v>
      </c>
      <c r="B83" s="32"/>
    </row>
    <row r="84" spans="1:2" x14ac:dyDescent="0.25">
      <c r="A84" s="30">
        <v>38190</v>
      </c>
      <c r="B84" s="32"/>
    </row>
    <row r="85" spans="1:2" x14ac:dyDescent="0.25">
      <c r="A85" s="30">
        <v>38191</v>
      </c>
      <c r="B85" s="32"/>
    </row>
    <row r="86" spans="1:2" x14ac:dyDescent="0.25">
      <c r="A86" s="30">
        <v>38194</v>
      </c>
      <c r="B86" s="32"/>
    </row>
    <row r="87" spans="1:2" x14ac:dyDescent="0.25">
      <c r="A87" s="30">
        <v>38195</v>
      </c>
      <c r="B87" s="32"/>
    </row>
    <row r="88" spans="1:2" x14ac:dyDescent="0.25">
      <c r="A88" s="30">
        <v>38196</v>
      </c>
      <c r="B88" s="32"/>
    </row>
    <row r="89" spans="1:2" x14ac:dyDescent="0.25">
      <c r="A89" s="30">
        <v>38197</v>
      </c>
      <c r="B89" s="32"/>
    </row>
    <row r="90" spans="1:2" x14ac:dyDescent="0.25">
      <c r="A90" s="30">
        <v>38198</v>
      </c>
      <c r="B90" s="32"/>
    </row>
    <row r="91" spans="1:2" x14ac:dyDescent="0.25">
      <c r="A91" s="30">
        <v>38201</v>
      </c>
      <c r="B91" s="32"/>
    </row>
    <row r="92" spans="1:2" x14ac:dyDescent="0.25">
      <c r="A92" s="30">
        <v>38202</v>
      </c>
      <c r="B92" s="32"/>
    </row>
    <row r="93" spans="1:2" x14ac:dyDescent="0.25">
      <c r="A93" s="30">
        <v>38203</v>
      </c>
      <c r="B93" s="32"/>
    </row>
    <row r="94" spans="1:2" x14ac:dyDescent="0.25">
      <c r="A94" s="30">
        <v>38204</v>
      </c>
      <c r="B94" s="32"/>
    </row>
    <row r="95" spans="1:2" x14ac:dyDescent="0.25">
      <c r="A95" s="30">
        <v>38205</v>
      </c>
      <c r="B95" s="32"/>
    </row>
    <row r="96" spans="1:2" x14ac:dyDescent="0.25">
      <c r="A96" s="30">
        <v>38208</v>
      </c>
      <c r="B96" s="32"/>
    </row>
    <row r="97" spans="1:2" x14ac:dyDescent="0.25">
      <c r="A97" s="30">
        <v>38209</v>
      </c>
      <c r="B97" s="32"/>
    </row>
    <row r="98" spans="1:2" x14ac:dyDescent="0.25">
      <c r="A98" s="30">
        <v>38210</v>
      </c>
      <c r="B98" s="32"/>
    </row>
    <row r="99" spans="1:2" x14ac:dyDescent="0.25">
      <c r="A99" s="30">
        <v>38211</v>
      </c>
      <c r="B99" s="32"/>
    </row>
    <row r="100" spans="1:2" x14ac:dyDescent="0.25">
      <c r="A100" s="30">
        <v>38212</v>
      </c>
      <c r="B100" s="32"/>
    </row>
    <row r="101" spans="1:2" x14ac:dyDescent="0.25">
      <c r="A101" s="30">
        <v>38215</v>
      </c>
      <c r="B101" s="32"/>
    </row>
    <row r="102" spans="1:2" x14ac:dyDescent="0.25">
      <c r="A102" s="30">
        <v>38216</v>
      </c>
      <c r="B102" s="32"/>
    </row>
    <row r="103" spans="1:2" x14ac:dyDescent="0.25">
      <c r="A103" s="30">
        <v>38217</v>
      </c>
      <c r="B103" s="32"/>
    </row>
    <row r="104" spans="1:2" x14ac:dyDescent="0.25">
      <c r="A104" s="30">
        <v>38218</v>
      </c>
      <c r="B104" s="32"/>
    </row>
    <row r="105" spans="1:2" x14ac:dyDescent="0.25">
      <c r="A105" s="30">
        <v>38219</v>
      </c>
      <c r="B105" s="32"/>
    </row>
    <row r="106" spans="1:2" x14ac:dyDescent="0.25">
      <c r="A106" s="30">
        <v>38222</v>
      </c>
      <c r="B106" s="32"/>
    </row>
    <row r="107" spans="1:2" x14ac:dyDescent="0.25">
      <c r="A107" s="30">
        <v>38223</v>
      </c>
      <c r="B107" s="32"/>
    </row>
    <row r="108" spans="1:2" x14ac:dyDescent="0.25">
      <c r="A108" s="30">
        <v>38224</v>
      </c>
      <c r="B108" s="32"/>
    </row>
    <row r="109" spans="1:2" x14ac:dyDescent="0.25">
      <c r="A109" s="30">
        <v>38225</v>
      </c>
      <c r="B109" s="32"/>
    </row>
    <row r="110" spans="1:2" x14ac:dyDescent="0.25">
      <c r="A110" s="30">
        <v>38226</v>
      </c>
      <c r="B110" s="32"/>
    </row>
    <row r="111" spans="1:2" x14ac:dyDescent="0.25">
      <c r="A111" s="30">
        <v>38229</v>
      </c>
      <c r="B111" s="32"/>
    </row>
    <row r="112" spans="1:2" x14ac:dyDescent="0.25">
      <c r="A112" s="30">
        <v>38230</v>
      </c>
      <c r="B112" s="32"/>
    </row>
    <row r="113" spans="1:2" x14ac:dyDescent="0.25">
      <c r="A113" s="30">
        <v>38231</v>
      </c>
      <c r="B113" s="32"/>
    </row>
    <row r="114" spans="1:2" x14ac:dyDescent="0.25">
      <c r="A114" s="30">
        <v>38232</v>
      </c>
      <c r="B114" s="32"/>
    </row>
    <row r="115" spans="1:2" x14ac:dyDescent="0.25">
      <c r="A115" s="30">
        <v>38233</v>
      </c>
      <c r="B115" s="32"/>
    </row>
    <row r="116" spans="1:2" x14ac:dyDescent="0.25">
      <c r="A116" s="30">
        <v>38237</v>
      </c>
      <c r="B116" s="32"/>
    </row>
    <row r="117" spans="1:2" x14ac:dyDescent="0.25">
      <c r="A117" s="30">
        <v>38238</v>
      </c>
      <c r="B117" s="32"/>
    </row>
    <row r="118" spans="1:2" x14ac:dyDescent="0.25">
      <c r="A118" s="30">
        <v>38239</v>
      </c>
      <c r="B118" s="32"/>
    </row>
    <row r="119" spans="1:2" x14ac:dyDescent="0.25">
      <c r="A119" s="30">
        <v>38240</v>
      </c>
      <c r="B119" s="32"/>
    </row>
    <row r="120" spans="1:2" x14ac:dyDescent="0.25">
      <c r="A120" s="30">
        <v>38243</v>
      </c>
      <c r="B120" s="32"/>
    </row>
    <row r="121" spans="1:2" x14ac:dyDescent="0.25">
      <c r="A121" s="30">
        <v>38244</v>
      </c>
      <c r="B121" s="32"/>
    </row>
    <row r="122" spans="1:2" x14ac:dyDescent="0.25">
      <c r="A122" s="30">
        <v>38245</v>
      </c>
      <c r="B122" s="32"/>
    </row>
    <row r="123" spans="1:2" x14ac:dyDescent="0.25">
      <c r="A123" s="30">
        <v>38246</v>
      </c>
      <c r="B123" s="32"/>
    </row>
    <row r="124" spans="1:2" x14ac:dyDescent="0.25">
      <c r="A124" s="30">
        <v>38247</v>
      </c>
      <c r="B124" s="32"/>
    </row>
    <row r="125" spans="1:2" x14ac:dyDescent="0.25">
      <c r="A125" s="30">
        <v>38250</v>
      </c>
      <c r="B125" s="32"/>
    </row>
    <row r="126" spans="1:2" x14ac:dyDescent="0.25">
      <c r="A126" s="30">
        <v>38251</v>
      </c>
      <c r="B126" s="32"/>
    </row>
    <row r="127" spans="1:2" x14ac:dyDescent="0.25">
      <c r="A127" s="30">
        <v>38252</v>
      </c>
      <c r="B127" s="32"/>
    </row>
    <row r="128" spans="1:2" x14ac:dyDescent="0.25">
      <c r="A128" s="30">
        <v>38253</v>
      </c>
      <c r="B128" s="32"/>
    </row>
    <row r="129" spans="1:2" x14ac:dyDescent="0.25">
      <c r="A129" s="30">
        <v>38254</v>
      </c>
      <c r="B129" s="32"/>
    </row>
    <row r="130" spans="1:2" x14ac:dyDescent="0.25">
      <c r="A130" s="30">
        <v>38257</v>
      </c>
      <c r="B130" s="32"/>
    </row>
    <row r="131" spans="1:2" x14ac:dyDescent="0.25">
      <c r="A131" s="30">
        <v>38258</v>
      </c>
      <c r="B131" s="32"/>
    </row>
    <row r="132" spans="1:2" x14ac:dyDescent="0.25">
      <c r="A132" s="30">
        <v>38259</v>
      </c>
      <c r="B132" s="32"/>
    </row>
    <row r="133" spans="1:2" x14ac:dyDescent="0.25">
      <c r="A133" s="30">
        <v>38260</v>
      </c>
      <c r="B133" s="32"/>
    </row>
    <row r="134" spans="1:2" x14ac:dyDescent="0.25">
      <c r="A134" s="30">
        <v>38261</v>
      </c>
      <c r="B134" s="32"/>
    </row>
    <row r="135" spans="1:2" x14ac:dyDescent="0.25">
      <c r="A135" s="30">
        <v>38264</v>
      </c>
      <c r="B135" s="32"/>
    </row>
    <row r="136" spans="1:2" x14ac:dyDescent="0.25">
      <c r="A136" s="30">
        <v>38265</v>
      </c>
      <c r="B136" s="32"/>
    </row>
    <row r="137" spans="1:2" x14ac:dyDescent="0.25">
      <c r="A137" s="30">
        <v>38266</v>
      </c>
      <c r="B137" s="32"/>
    </row>
    <row r="138" spans="1:2" x14ac:dyDescent="0.25">
      <c r="A138" s="30">
        <v>38267</v>
      </c>
      <c r="B138" s="32"/>
    </row>
    <row r="139" spans="1:2" x14ac:dyDescent="0.25">
      <c r="A139" s="30">
        <v>38268</v>
      </c>
      <c r="B139" s="32"/>
    </row>
    <row r="140" spans="1:2" x14ac:dyDescent="0.25">
      <c r="A140" s="30">
        <v>38271</v>
      </c>
      <c r="B140" s="32"/>
    </row>
    <row r="141" spans="1:2" x14ac:dyDescent="0.25">
      <c r="A141" s="30">
        <v>38272</v>
      </c>
      <c r="B141" s="32"/>
    </row>
    <row r="142" spans="1:2" x14ac:dyDescent="0.25">
      <c r="A142" s="30">
        <v>38273</v>
      </c>
      <c r="B142" s="32"/>
    </row>
    <row r="143" spans="1:2" x14ac:dyDescent="0.25">
      <c r="A143" s="30">
        <v>38274</v>
      </c>
      <c r="B143" s="32"/>
    </row>
    <row r="144" spans="1:2" x14ac:dyDescent="0.25">
      <c r="A144" s="30">
        <v>38275</v>
      </c>
      <c r="B144" s="32"/>
    </row>
    <row r="145" spans="1:2" x14ac:dyDescent="0.25">
      <c r="A145" s="30">
        <v>38278</v>
      </c>
      <c r="B145" s="32"/>
    </row>
    <row r="146" spans="1:2" x14ac:dyDescent="0.25">
      <c r="A146" s="30">
        <v>38279</v>
      </c>
      <c r="B146" s="32"/>
    </row>
    <row r="147" spans="1:2" x14ac:dyDescent="0.25">
      <c r="A147" s="30">
        <v>38280</v>
      </c>
      <c r="B147" s="32"/>
    </row>
    <row r="148" spans="1:2" x14ac:dyDescent="0.25">
      <c r="A148" s="30">
        <v>38281</v>
      </c>
      <c r="B148" s="32"/>
    </row>
    <row r="149" spans="1:2" x14ac:dyDescent="0.25">
      <c r="A149" s="30">
        <v>38282</v>
      </c>
      <c r="B149" s="32"/>
    </row>
    <row r="150" spans="1:2" x14ac:dyDescent="0.25">
      <c r="A150" s="30">
        <v>38285</v>
      </c>
      <c r="B150" s="32"/>
    </row>
    <row r="151" spans="1:2" x14ac:dyDescent="0.25">
      <c r="A151" s="30">
        <v>38286</v>
      </c>
      <c r="B151" s="32"/>
    </row>
    <row r="152" spans="1:2" x14ac:dyDescent="0.25">
      <c r="A152" s="30">
        <v>38287</v>
      </c>
      <c r="B152" s="32"/>
    </row>
    <row r="153" spans="1:2" x14ac:dyDescent="0.25">
      <c r="A153" s="30">
        <v>38288</v>
      </c>
      <c r="B153" s="32"/>
    </row>
    <row r="154" spans="1:2" x14ac:dyDescent="0.25">
      <c r="A154" s="30">
        <v>38289</v>
      </c>
      <c r="B154" s="32"/>
    </row>
    <row r="155" spans="1:2" x14ac:dyDescent="0.25">
      <c r="A155" s="30">
        <v>38292</v>
      </c>
      <c r="B155" s="32"/>
    </row>
    <row r="156" spans="1:2" x14ac:dyDescent="0.25">
      <c r="A156" s="30">
        <v>38293</v>
      </c>
      <c r="B156" s="32"/>
    </row>
    <row r="157" spans="1:2" x14ac:dyDescent="0.25">
      <c r="A157" s="30">
        <v>38294</v>
      </c>
      <c r="B157" s="32"/>
    </row>
    <row r="158" spans="1:2" x14ac:dyDescent="0.25">
      <c r="A158" s="30">
        <v>38295</v>
      </c>
      <c r="B158" s="32"/>
    </row>
    <row r="159" spans="1:2" x14ac:dyDescent="0.25">
      <c r="A159" s="30">
        <v>38296</v>
      </c>
      <c r="B159" s="32"/>
    </row>
    <row r="160" spans="1:2" x14ac:dyDescent="0.25">
      <c r="A160" s="30">
        <v>38299</v>
      </c>
      <c r="B160" s="32"/>
    </row>
    <row r="161" spans="1:2" x14ac:dyDescent="0.25">
      <c r="A161" s="30">
        <v>38300</v>
      </c>
      <c r="B161" s="32"/>
    </row>
    <row r="162" spans="1:2" x14ac:dyDescent="0.25">
      <c r="A162" s="30">
        <v>38301</v>
      </c>
      <c r="B162" s="32"/>
    </row>
    <row r="163" spans="1:2" x14ac:dyDescent="0.25">
      <c r="A163" s="30">
        <v>38302</v>
      </c>
      <c r="B163" s="32"/>
    </row>
    <row r="164" spans="1:2" x14ac:dyDescent="0.25">
      <c r="A164" s="30">
        <v>38303</v>
      </c>
      <c r="B164" s="32"/>
    </row>
    <row r="165" spans="1:2" x14ac:dyDescent="0.25">
      <c r="A165" s="30">
        <v>38306</v>
      </c>
      <c r="B165" s="32"/>
    </row>
    <row r="166" spans="1:2" x14ac:dyDescent="0.25">
      <c r="A166" s="30">
        <v>38307</v>
      </c>
      <c r="B166" s="32"/>
    </row>
    <row r="167" spans="1:2" x14ac:dyDescent="0.25">
      <c r="A167" s="30">
        <v>38308</v>
      </c>
      <c r="B167" s="32"/>
    </row>
    <row r="168" spans="1:2" x14ac:dyDescent="0.25">
      <c r="A168" s="30">
        <v>38309</v>
      </c>
      <c r="B168" s="32"/>
    </row>
    <row r="169" spans="1:2" x14ac:dyDescent="0.25">
      <c r="A169" s="30">
        <v>38310</v>
      </c>
      <c r="B169" s="32"/>
    </row>
    <row r="170" spans="1:2" x14ac:dyDescent="0.25">
      <c r="A170" s="30">
        <v>38313</v>
      </c>
      <c r="B170" s="32"/>
    </row>
    <row r="171" spans="1:2" x14ac:dyDescent="0.25">
      <c r="A171" s="30">
        <v>38314</v>
      </c>
      <c r="B171" s="32"/>
    </row>
    <row r="172" spans="1:2" x14ac:dyDescent="0.25">
      <c r="A172" s="30">
        <v>38315</v>
      </c>
      <c r="B172" s="32"/>
    </row>
    <row r="173" spans="1:2" x14ac:dyDescent="0.25">
      <c r="A173" s="30">
        <v>38317</v>
      </c>
      <c r="B173" s="32"/>
    </row>
    <row r="174" spans="1:2" x14ac:dyDescent="0.25">
      <c r="A174" s="30">
        <v>38320</v>
      </c>
      <c r="B174" s="32"/>
    </row>
    <row r="175" spans="1:2" x14ac:dyDescent="0.25">
      <c r="A175" s="30">
        <v>38321</v>
      </c>
      <c r="B175" s="32"/>
    </row>
    <row r="176" spans="1:2" x14ac:dyDescent="0.25">
      <c r="A176" s="30">
        <v>38322</v>
      </c>
      <c r="B176" s="32"/>
    </row>
    <row r="177" spans="1:2" x14ac:dyDescent="0.25">
      <c r="A177" s="30">
        <v>38323</v>
      </c>
      <c r="B177" s="32"/>
    </row>
    <row r="178" spans="1:2" x14ac:dyDescent="0.25">
      <c r="A178" s="30">
        <v>38324</v>
      </c>
      <c r="B178" s="32"/>
    </row>
    <row r="179" spans="1:2" x14ac:dyDescent="0.25">
      <c r="A179" s="30">
        <v>38327</v>
      </c>
      <c r="B179" s="32"/>
    </row>
    <row r="180" spans="1:2" x14ac:dyDescent="0.25">
      <c r="A180" s="30">
        <v>38328</v>
      </c>
      <c r="B180" s="32"/>
    </row>
    <row r="181" spans="1:2" x14ac:dyDescent="0.25">
      <c r="A181" s="30">
        <v>38329</v>
      </c>
      <c r="B181" s="32"/>
    </row>
    <row r="182" spans="1:2" x14ac:dyDescent="0.25">
      <c r="A182" s="30">
        <v>38330</v>
      </c>
      <c r="B182" s="32"/>
    </row>
    <row r="183" spans="1:2" x14ac:dyDescent="0.25">
      <c r="A183" s="30">
        <v>38331</v>
      </c>
      <c r="B183" s="32"/>
    </row>
    <row r="184" spans="1:2" x14ac:dyDescent="0.25">
      <c r="A184" s="30">
        <v>38334</v>
      </c>
      <c r="B184" s="32"/>
    </row>
    <row r="185" spans="1:2" x14ac:dyDescent="0.25">
      <c r="A185" s="30">
        <v>38335</v>
      </c>
      <c r="B185" s="32"/>
    </row>
    <row r="186" spans="1:2" x14ac:dyDescent="0.25">
      <c r="A186" s="30">
        <v>38336</v>
      </c>
      <c r="B186" s="32"/>
    </row>
    <row r="187" spans="1:2" x14ac:dyDescent="0.25">
      <c r="A187" s="30">
        <v>38337</v>
      </c>
      <c r="B187" s="32"/>
    </row>
    <row r="188" spans="1:2" x14ac:dyDescent="0.25">
      <c r="A188" s="30">
        <v>38338</v>
      </c>
      <c r="B188" s="32"/>
    </row>
    <row r="189" spans="1:2" x14ac:dyDescent="0.25">
      <c r="A189" s="30">
        <v>38341</v>
      </c>
      <c r="B189" s="32"/>
    </row>
    <row r="190" spans="1:2" x14ac:dyDescent="0.25">
      <c r="A190" s="30">
        <v>38342</v>
      </c>
      <c r="B190" s="32"/>
    </row>
    <row r="191" spans="1:2" x14ac:dyDescent="0.25">
      <c r="A191" s="30">
        <v>38343</v>
      </c>
      <c r="B191" s="32"/>
    </row>
    <row r="192" spans="1:2" x14ac:dyDescent="0.25">
      <c r="A192" s="30">
        <v>38344</v>
      </c>
      <c r="B192" s="32"/>
    </row>
    <row r="193" spans="1:2" x14ac:dyDescent="0.25">
      <c r="A193" s="30">
        <v>38348</v>
      </c>
      <c r="B193" s="32"/>
    </row>
    <row r="194" spans="1:2" x14ac:dyDescent="0.25">
      <c r="A194" s="30">
        <v>38349</v>
      </c>
      <c r="B194" s="32"/>
    </row>
    <row r="195" spans="1:2" x14ac:dyDescent="0.25">
      <c r="A195" s="30">
        <v>38350</v>
      </c>
      <c r="B195" s="32"/>
    </row>
    <row r="196" spans="1:2" x14ac:dyDescent="0.25">
      <c r="A196" s="30">
        <v>38351</v>
      </c>
      <c r="B196" s="32"/>
    </row>
    <row r="197" spans="1:2" x14ac:dyDescent="0.25">
      <c r="A197" s="30">
        <v>38352</v>
      </c>
      <c r="B197" s="32"/>
    </row>
    <row r="198" spans="1:2" x14ac:dyDescent="0.25">
      <c r="A198" s="30">
        <v>38355</v>
      </c>
      <c r="B198" s="32"/>
    </row>
    <row r="199" spans="1:2" x14ac:dyDescent="0.25">
      <c r="A199" s="30">
        <v>38356</v>
      </c>
      <c r="B199" s="32"/>
    </row>
    <row r="200" spans="1:2" x14ac:dyDescent="0.25">
      <c r="A200" s="30">
        <v>38357</v>
      </c>
      <c r="B200" s="32"/>
    </row>
    <row r="201" spans="1:2" x14ac:dyDescent="0.25">
      <c r="A201" s="30">
        <v>38358</v>
      </c>
      <c r="B201" s="32"/>
    </row>
    <row r="202" spans="1:2" x14ac:dyDescent="0.25">
      <c r="A202" s="30">
        <v>38359</v>
      </c>
      <c r="B202" s="32"/>
    </row>
    <row r="203" spans="1:2" x14ac:dyDescent="0.25">
      <c r="A203" s="30">
        <v>38362</v>
      </c>
      <c r="B203" s="32"/>
    </row>
    <row r="204" spans="1:2" x14ac:dyDescent="0.25">
      <c r="A204" s="30">
        <v>38363</v>
      </c>
      <c r="B204" s="32"/>
    </row>
    <row r="205" spans="1:2" x14ac:dyDescent="0.25">
      <c r="A205" s="30">
        <v>38364</v>
      </c>
      <c r="B205" s="32"/>
    </row>
    <row r="206" spans="1:2" x14ac:dyDescent="0.25">
      <c r="A206" s="30">
        <v>38365</v>
      </c>
      <c r="B206" s="32"/>
    </row>
    <row r="207" spans="1:2" x14ac:dyDescent="0.25">
      <c r="A207" s="30">
        <v>38366</v>
      </c>
      <c r="B207" s="32"/>
    </row>
    <row r="208" spans="1:2" x14ac:dyDescent="0.25">
      <c r="A208" s="30">
        <v>38370</v>
      </c>
      <c r="B208" s="32"/>
    </row>
    <row r="209" spans="1:2" x14ac:dyDescent="0.25">
      <c r="A209" s="30">
        <v>38371</v>
      </c>
      <c r="B209" s="32"/>
    </row>
    <row r="210" spans="1:2" x14ac:dyDescent="0.25">
      <c r="A210" s="30">
        <v>38372</v>
      </c>
      <c r="B210" s="32"/>
    </row>
    <row r="211" spans="1:2" x14ac:dyDescent="0.25">
      <c r="A211" s="30">
        <v>38373</v>
      </c>
      <c r="B211" s="32"/>
    </row>
    <row r="212" spans="1:2" x14ac:dyDescent="0.25">
      <c r="A212" s="30">
        <v>38376</v>
      </c>
      <c r="B212" s="32"/>
    </row>
    <row r="213" spans="1:2" x14ac:dyDescent="0.25">
      <c r="A213" s="30">
        <v>38377</v>
      </c>
      <c r="B213" s="32"/>
    </row>
    <row r="214" spans="1:2" x14ac:dyDescent="0.25">
      <c r="A214" s="30">
        <v>38378</v>
      </c>
      <c r="B214" s="32"/>
    </row>
    <row r="215" spans="1:2" x14ac:dyDescent="0.25">
      <c r="A215" s="30">
        <v>38379</v>
      </c>
      <c r="B215" s="32"/>
    </row>
    <row r="216" spans="1:2" x14ac:dyDescent="0.25">
      <c r="A216" s="30">
        <v>38380</v>
      </c>
      <c r="B216" s="32"/>
    </row>
    <row r="217" spans="1:2" x14ac:dyDescent="0.25">
      <c r="A217" s="30">
        <v>38383</v>
      </c>
      <c r="B217" s="32"/>
    </row>
    <row r="218" spans="1:2" x14ac:dyDescent="0.25">
      <c r="A218" s="30">
        <v>38384</v>
      </c>
      <c r="B218" s="32"/>
    </row>
    <row r="219" spans="1:2" x14ac:dyDescent="0.25">
      <c r="A219" s="30">
        <v>38385</v>
      </c>
      <c r="B219" s="32"/>
    </row>
    <row r="220" spans="1:2" x14ac:dyDescent="0.25">
      <c r="A220" s="30">
        <v>38386</v>
      </c>
      <c r="B220" s="32"/>
    </row>
    <row r="221" spans="1:2" x14ac:dyDescent="0.25">
      <c r="A221" s="30">
        <v>38387</v>
      </c>
      <c r="B221" s="32"/>
    </row>
    <row r="222" spans="1:2" x14ac:dyDescent="0.25">
      <c r="A222" s="30">
        <v>38390</v>
      </c>
      <c r="B222" s="32"/>
    </row>
    <row r="223" spans="1:2" x14ac:dyDescent="0.25">
      <c r="A223" s="30">
        <v>38391</v>
      </c>
      <c r="B223" s="32"/>
    </row>
    <row r="224" spans="1:2" x14ac:dyDescent="0.25">
      <c r="A224" s="30">
        <v>38392</v>
      </c>
      <c r="B224" s="32"/>
    </row>
    <row r="225" spans="1:2" x14ac:dyDescent="0.25">
      <c r="A225" s="30">
        <v>38393</v>
      </c>
      <c r="B225" s="32"/>
    </row>
    <row r="226" spans="1:2" x14ac:dyDescent="0.25">
      <c r="A226" s="30">
        <v>38394</v>
      </c>
      <c r="B226" s="32"/>
    </row>
    <row r="227" spans="1:2" x14ac:dyDescent="0.25">
      <c r="A227" s="30">
        <v>38397</v>
      </c>
      <c r="B227" s="32"/>
    </row>
    <row r="228" spans="1:2" x14ac:dyDescent="0.25">
      <c r="A228" s="30">
        <v>38398</v>
      </c>
      <c r="B228" s="32"/>
    </row>
    <row r="229" spans="1:2" x14ac:dyDescent="0.25">
      <c r="A229" s="30">
        <v>38399</v>
      </c>
      <c r="B229" s="32"/>
    </row>
    <row r="230" spans="1:2" x14ac:dyDescent="0.25">
      <c r="A230" s="30">
        <v>38400</v>
      </c>
      <c r="B230" s="32"/>
    </row>
    <row r="231" spans="1:2" x14ac:dyDescent="0.25">
      <c r="A231" s="30">
        <v>38401</v>
      </c>
      <c r="B231" s="32"/>
    </row>
    <row r="232" spans="1:2" x14ac:dyDescent="0.25">
      <c r="A232" s="30">
        <v>38405</v>
      </c>
      <c r="B232" s="32"/>
    </row>
    <row r="233" spans="1:2" x14ac:dyDescent="0.25">
      <c r="A233" s="30">
        <v>38406</v>
      </c>
      <c r="B233" s="32"/>
    </row>
    <row r="234" spans="1:2" x14ac:dyDescent="0.25">
      <c r="A234" s="30">
        <v>38407</v>
      </c>
      <c r="B234" s="32"/>
    </row>
    <row r="235" spans="1:2" x14ac:dyDescent="0.25">
      <c r="A235" s="30">
        <v>38408</v>
      </c>
      <c r="B235" s="32"/>
    </row>
    <row r="236" spans="1:2" x14ac:dyDescent="0.25">
      <c r="A236" s="30">
        <v>38411</v>
      </c>
      <c r="B236" s="32"/>
    </row>
    <row r="237" spans="1:2" x14ac:dyDescent="0.25">
      <c r="A237" s="30">
        <v>38412</v>
      </c>
      <c r="B237" s="32"/>
    </row>
    <row r="238" spans="1:2" x14ac:dyDescent="0.25">
      <c r="A238" s="30">
        <v>38413</v>
      </c>
      <c r="B238" s="32"/>
    </row>
    <row r="239" spans="1:2" x14ac:dyDescent="0.25">
      <c r="A239" s="30">
        <v>38414</v>
      </c>
      <c r="B239" s="32"/>
    </row>
    <row r="240" spans="1:2" x14ac:dyDescent="0.25">
      <c r="A240" s="30">
        <v>38415</v>
      </c>
      <c r="B240" s="32"/>
    </row>
    <row r="241" spans="1:2" x14ac:dyDescent="0.25">
      <c r="A241" s="30">
        <v>38418</v>
      </c>
      <c r="B241" s="32"/>
    </row>
    <row r="242" spans="1:2" x14ac:dyDescent="0.25">
      <c r="A242" s="30">
        <v>38419</v>
      </c>
      <c r="B242" s="32"/>
    </row>
    <row r="243" spans="1:2" x14ac:dyDescent="0.25">
      <c r="A243" s="30">
        <v>38420</v>
      </c>
      <c r="B243" s="32"/>
    </row>
    <row r="244" spans="1:2" x14ac:dyDescent="0.25">
      <c r="A244" s="30">
        <v>38421</v>
      </c>
      <c r="B244" s="32"/>
    </row>
    <row r="245" spans="1:2" x14ac:dyDescent="0.25">
      <c r="A245" s="30">
        <v>38422</v>
      </c>
      <c r="B245" s="32"/>
    </row>
    <row r="246" spans="1:2" x14ac:dyDescent="0.25">
      <c r="A246" s="30">
        <v>38425</v>
      </c>
      <c r="B246" s="32"/>
    </row>
    <row r="247" spans="1:2" x14ac:dyDescent="0.25">
      <c r="A247" s="30">
        <v>38426</v>
      </c>
      <c r="B247" s="32"/>
    </row>
    <row r="248" spans="1:2" x14ac:dyDescent="0.25">
      <c r="A248" s="30">
        <v>38427</v>
      </c>
      <c r="B248" s="32"/>
    </row>
    <row r="249" spans="1:2" x14ac:dyDescent="0.25">
      <c r="A249" s="30">
        <v>38428</v>
      </c>
      <c r="B249" s="32"/>
    </row>
    <row r="250" spans="1:2" x14ac:dyDescent="0.25">
      <c r="A250" s="30">
        <v>38429</v>
      </c>
      <c r="B250" s="32"/>
    </row>
    <row r="251" spans="1:2" x14ac:dyDescent="0.25">
      <c r="A251" s="30">
        <v>38432</v>
      </c>
      <c r="B251" s="32"/>
    </row>
    <row r="252" spans="1:2" x14ac:dyDescent="0.25">
      <c r="A252" s="30">
        <v>38433</v>
      </c>
      <c r="B252" s="32"/>
    </row>
    <row r="253" spans="1:2" x14ac:dyDescent="0.25">
      <c r="A253" s="30">
        <v>38434</v>
      </c>
      <c r="B253" s="32"/>
    </row>
    <row r="254" spans="1:2" x14ac:dyDescent="0.25">
      <c r="A254" s="30">
        <v>38435</v>
      </c>
      <c r="B254" s="32"/>
    </row>
    <row r="255" spans="1:2" x14ac:dyDescent="0.25">
      <c r="A255" s="30">
        <v>38439</v>
      </c>
      <c r="B255" s="32"/>
    </row>
    <row r="256" spans="1:2" x14ac:dyDescent="0.25">
      <c r="A256" s="30">
        <v>38440</v>
      </c>
      <c r="B256" s="32"/>
    </row>
    <row r="257" spans="1:2" x14ac:dyDescent="0.25">
      <c r="A257" s="30">
        <v>38441</v>
      </c>
      <c r="B257" s="32"/>
    </row>
    <row r="258" spans="1:2" x14ac:dyDescent="0.25">
      <c r="A258" s="30">
        <v>38442</v>
      </c>
      <c r="B258" s="32"/>
    </row>
    <row r="259" spans="1:2" x14ac:dyDescent="0.25">
      <c r="A259" s="30">
        <v>38443</v>
      </c>
      <c r="B259" s="32"/>
    </row>
    <row r="260" spans="1:2" x14ac:dyDescent="0.25">
      <c r="A260" s="30">
        <v>38446</v>
      </c>
      <c r="B260" s="32"/>
    </row>
    <row r="261" spans="1:2" x14ac:dyDescent="0.25">
      <c r="A261" s="30">
        <v>38447</v>
      </c>
      <c r="B261" s="32"/>
    </row>
    <row r="262" spans="1:2" x14ac:dyDescent="0.25">
      <c r="A262" s="30">
        <v>38448</v>
      </c>
      <c r="B262" s="32"/>
    </row>
    <row r="263" spans="1:2" x14ac:dyDescent="0.25">
      <c r="A263" s="30">
        <v>38449</v>
      </c>
      <c r="B263" s="32"/>
    </row>
    <row r="264" spans="1:2" x14ac:dyDescent="0.25">
      <c r="A264" s="30">
        <v>38450</v>
      </c>
      <c r="B264" s="32"/>
    </row>
    <row r="265" spans="1:2" x14ac:dyDescent="0.25">
      <c r="A265" s="30">
        <v>38453</v>
      </c>
      <c r="B265" s="32"/>
    </row>
    <row r="266" spans="1:2" x14ac:dyDescent="0.25">
      <c r="A266" s="30">
        <v>38454</v>
      </c>
      <c r="B266" s="32"/>
    </row>
    <row r="267" spans="1:2" x14ac:dyDescent="0.25">
      <c r="A267" s="30">
        <v>38455</v>
      </c>
      <c r="B267" s="32"/>
    </row>
    <row r="268" spans="1:2" x14ac:dyDescent="0.25">
      <c r="A268" s="30">
        <v>38456</v>
      </c>
      <c r="B268" s="32"/>
    </row>
    <row r="269" spans="1:2" x14ac:dyDescent="0.25">
      <c r="A269" s="30">
        <v>38457</v>
      </c>
      <c r="B269" s="32"/>
    </row>
    <row r="270" spans="1:2" x14ac:dyDescent="0.25">
      <c r="A270" s="30">
        <v>38460</v>
      </c>
      <c r="B270" s="32"/>
    </row>
    <row r="271" spans="1:2" x14ac:dyDescent="0.25">
      <c r="A271" s="30">
        <v>38461</v>
      </c>
      <c r="B271" s="32"/>
    </row>
    <row r="272" spans="1:2" x14ac:dyDescent="0.25">
      <c r="A272" s="30">
        <v>38462</v>
      </c>
      <c r="B272" s="32"/>
    </row>
    <row r="273" spans="1:2" x14ac:dyDescent="0.25">
      <c r="A273" s="30">
        <v>38463</v>
      </c>
      <c r="B273" s="32"/>
    </row>
    <row r="274" spans="1:2" x14ac:dyDescent="0.25">
      <c r="A274" s="30">
        <v>38464</v>
      </c>
      <c r="B274" s="32"/>
    </row>
    <row r="275" spans="1:2" x14ac:dyDescent="0.25">
      <c r="A275" s="30">
        <v>38467</v>
      </c>
      <c r="B275" s="32"/>
    </row>
    <row r="276" spans="1:2" x14ac:dyDescent="0.25">
      <c r="A276" s="30">
        <v>38468</v>
      </c>
      <c r="B276" s="32"/>
    </row>
    <row r="277" spans="1:2" x14ac:dyDescent="0.25">
      <c r="A277" s="30">
        <v>38469</v>
      </c>
      <c r="B277" s="32"/>
    </row>
    <row r="278" spans="1:2" x14ac:dyDescent="0.25">
      <c r="A278" s="30">
        <v>38470</v>
      </c>
      <c r="B278" s="32"/>
    </row>
    <row r="279" spans="1:2" x14ac:dyDescent="0.25">
      <c r="A279" s="30">
        <v>38471</v>
      </c>
      <c r="B279" s="32"/>
    </row>
    <row r="280" spans="1:2" x14ac:dyDescent="0.25">
      <c r="A280" s="30">
        <v>38474</v>
      </c>
      <c r="B280" s="32"/>
    </row>
    <row r="281" spans="1:2" x14ac:dyDescent="0.25">
      <c r="A281" s="30">
        <v>38475</v>
      </c>
      <c r="B281" s="32"/>
    </row>
    <row r="282" spans="1:2" x14ac:dyDescent="0.25">
      <c r="A282" s="30">
        <v>38476</v>
      </c>
      <c r="B282" s="32"/>
    </row>
    <row r="283" spans="1:2" x14ac:dyDescent="0.25">
      <c r="A283" s="30">
        <v>38477</v>
      </c>
      <c r="B283" s="32"/>
    </row>
    <row r="284" spans="1:2" x14ac:dyDescent="0.25">
      <c r="A284" s="30">
        <v>38478</v>
      </c>
      <c r="B284" s="32"/>
    </row>
    <row r="285" spans="1:2" x14ac:dyDescent="0.25">
      <c r="A285" s="30">
        <v>38481</v>
      </c>
      <c r="B285" s="32"/>
    </row>
    <row r="286" spans="1:2" x14ac:dyDescent="0.25">
      <c r="A286" s="30">
        <v>38482</v>
      </c>
      <c r="B286" s="32"/>
    </row>
    <row r="287" spans="1:2" x14ac:dyDescent="0.25">
      <c r="A287" s="30">
        <v>38483</v>
      </c>
      <c r="B287" s="32"/>
    </row>
    <row r="288" spans="1:2" x14ac:dyDescent="0.25">
      <c r="A288" s="30">
        <v>38484</v>
      </c>
      <c r="B288" s="32"/>
    </row>
    <row r="289" spans="1:2" x14ac:dyDescent="0.25">
      <c r="A289" s="30">
        <v>38485</v>
      </c>
      <c r="B289" s="32"/>
    </row>
    <row r="290" spans="1:2" x14ac:dyDescent="0.25">
      <c r="A290" s="30">
        <v>38488</v>
      </c>
      <c r="B290" s="32"/>
    </row>
    <row r="291" spans="1:2" x14ac:dyDescent="0.25">
      <c r="A291" s="30">
        <v>38489</v>
      </c>
      <c r="B291" s="32"/>
    </row>
    <row r="292" spans="1:2" x14ac:dyDescent="0.25">
      <c r="A292" s="30">
        <v>38490</v>
      </c>
      <c r="B292" s="32"/>
    </row>
    <row r="293" spans="1:2" x14ac:dyDescent="0.25">
      <c r="A293" s="30">
        <v>38491</v>
      </c>
      <c r="B293" s="32"/>
    </row>
    <row r="294" spans="1:2" x14ac:dyDescent="0.25">
      <c r="A294" s="30">
        <v>38492</v>
      </c>
      <c r="B294" s="32"/>
    </row>
    <row r="295" spans="1:2" x14ac:dyDescent="0.25">
      <c r="A295" s="30">
        <v>38495</v>
      </c>
      <c r="B295" s="32"/>
    </row>
    <row r="296" spans="1:2" x14ac:dyDescent="0.25">
      <c r="A296" s="30">
        <v>38496</v>
      </c>
      <c r="B296" s="32"/>
    </row>
    <row r="297" spans="1:2" x14ac:dyDescent="0.25">
      <c r="A297" s="30">
        <v>38497</v>
      </c>
      <c r="B297" s="32"/>
    </row>
    <row r="298" spans="1:2" x14ac:dyDescent="0.25">
      <c r="A298" s="30">
        <v>38498</v>
      </c>
      <c r="B298" s="32"/>
    </row>
    <row r="299" spans="1:2" x14ac:dyDescent="0.25">
      <c r="A299" s="30">
        <v>38499</v>
      </c>
      <c r="B299" s="32"/>
    </row>
    <row r="300" spans="1:2" x14ac:dyDescent="0.25">
      <c r="A300" s="30">
        <v>38503</v>
      </c>
      <c r="B300" s="32"/>
    </row>
    <row r="301" spans="1:2" x14ac:dyDescent="0.25">
      <c r="A301" s="30">
        <v>38504</v>
      </c>
      <c r="B301" s="32"/>
    </row>
    <row r="302" spans="1:2" x14ac:dyDescent="0.25">
      <c r="A302" s="30">
        <v>38505</v>
      </c>
      <c r="B302" s="32"/>
    </row>
    <row r="303" spans="1:2" x14ac:dyDescent="0.25">
      <c r="A303" s="30">
        <v>38506</v>
      </c>
      <c r="B303" s="32"/>
    </row>
    <row r="304" spans="1:2" x14ac:dyDescent="0.25">
      <c r="A304" s="30">
        <v>38509</v>
      </c>
      <c r="B304" s="32"/>
    </row>
    <row r="305" spans="1:2" x14ac:dyDescent="0.25">
      <c r="A305" s="30">
        <v>38510</v>
      </c>
      <c r="B305" s="32"/>
    </row>
    <row r="306" spans="1:2" x14ac:dyDescent="0.25">
      <c r="A306" s="30">
        <v>38511</v>
      </c>
      <c r="B306" s="32"/>
    </row>
    <row r="307" spans="1:2" x14ac:dyDescent="0.25">
      <c r="A307" s="30">
        <v>38512</v>
      </c>
      <c r="B307" s="32"/>
    </row>
    <row r="308" spans="1:2" x14ac:dyDescent="0.25">
      <c r="A308" s="30">
        <v>38513</v>
      </c>
      <c r="B308" s="32"/>
    </row>
    <row r="309" spans="1:2" x14ac:dyDescent="0.25">
      <c r="A309" s="30">
        <v>38516</v>
      </c>
      <c r="B309" s="32"/>
    </row>
    <row r="310" spans="1:2" x14ac:dyDescent="0.25">
      <c r="A310" s="30">
        <v>38517</v>
      </c>
      <c r="B310" s="32"/>
    </row>
    <row r="311" spans="1:2" x14ac:dyDescent="0.25">
      <c r="A311" s="30">
        <v>38518</v>
      </c>
      <c r="B311" s="32"/>
    </row>
    <row r="312" spans="1:2" x14ac:dyDescent="0.25">
      <c r="A312" s="30">
        <v>38519</v>
      </c>
      <c r="B312" s="32"/>
    </row>
    <row r="313" spans="1:2" x14ac:dyDescent="0.25">
      <c r="A313" s="30">
        <v>38520</v>
      </c>
      <c r="B313" s="32"/>
    </row>
    <row r="314" spans="1:2" x14ac:dyDescent="0.25">
      <c r="A314" s="30">
        <v>38523</v>
      </c>
      <c r="B314" s="32"/>
    </row>
    <row r="315" spans="1:2" x14ac:dyDescent="0.25">
      <c r="A315" s="30">
        <v>38524</v>
      </c>
      <c r="B315" s="32"/>
    </row>
    <row r="316" spans="1:2" x14ac:dyDescent="0.25">
      <c r="A316" s="30">
        <v>38525</v>
      </c>
      <c r="B316" s="32"/>
    </row>
    <row r="317" spans="1:2" x14ac:dyDescent="0.25">
      <c r="A317" s="30">
        <v>38526</v>
      </c>
      <c r="B317" s="32"/>
    </row>
    <row r="318" spans="1:2" x14ac:dyDescent="0.25">
      <c r="A318" s="30">
        <v>38527</v>
      </c>
      <c r="B318" s="32"/>
    </row>
    <row r="319" spans="1:2" x14ac:dyDescent="0.25">
      <c r="A319" s="30">
        <v>38530</v>
      </c>
      <c r="B319" s="32"/>
    </row>
    <row r="320" spans="1:2" x14ac:dyDescent="0.25">
      <c r="A320" s="30">
        <v>38531</v>
      </c>
      <c r="B320" s="32"/>
    </row>
    <row r="321" spans="1:2" x14ac:dyDescent="0.25">
      <c r="A321" s="30">
        <v>38532</v>
      </c>
      <c r="B321" s="32"/>
    </row>
    <row r="322" spans="1:2" x14ac:dyDescent="0.25">
      <c r="A322" s="30">
        <v>38533</v>
      </c>
      <c r="B322" s="32"/>
    </row>
    <row r="323" spans="1:2" x14ac:dyDescent="0.25">
      <c r="A323" s="30">
        <v>38534</v>
      </c>
      <c r="B323" s="32"/>
    </row>
    <row r="324" spans="1:2" x14ac:dyDescent="0.25">
      <c r="A324" s="30">
        <v>38538</v>
      </c>
      <c r="B324" s="32"/>
    </row>
    <row r="325" spans="1:2" x14ac:dyDescent="0.25">
      <c r="A325" s="30">
        <v>38539</v>
      </c>
      <c r="B325" s="32"/>
    </row>
    <row r="326" spans="1:2" x14ac:dyDescent="0.25">
      <c r="A326" s="30">
        <v>38540</v>
      </c>
      <c r="B326" s="32"/>
    </row>
    <row r="327" spans="1:2" x14ac:dyDescent="0.25">
      <c r="A327" s="30">
        <v>38541</v>
      </c>
      <c r="B327" s="32"/>
    </row>
    <row r="328" spans="1:2" x14ac:dyDescent="0.25">
      <c r="A328" s="30">
        <v>38544</v>
      </c>
      <c r="B328" s="32"/>
    </row>
    <row r="329" spans="1:2" x14ac:dyDescent="0.25">
      <c r="A329" s="30">
        <v>38545</v>
      </c>
      <c r="B329" s="32"/>
    </row>
    <row r="330" spans="1:2" x14ac:dyDescent="0.25">
      <c r="A330" s="30">
        <v>38546</v>
      </c>
      <c r="B330" s="32"/>
    </row>
    <row r="331" spans="1:2" x14ac:dyDescent="0.25">
      <c r="A331" s="30">
        <v>38547</v>
      </c>
      <c r="B331" s="32"/>
    </row>
    <row r="332" spans="1:2" x14ac:dyDescent="0.25">
      <c r="A332" s="30">
        <v>38548</v>
      </c>
      <c r="B332" s="32"/>
    </row>
    <row r="333" spans="1:2" x14ac:dyDescent="0.25">
      <c r="A333" s="30">
        <v>38551</v>
      </c>
      <c r="B333" s="32"/>
    </row>
    <row r="334" spans="1:2" x14ac:dyDescent="0.25">
      <c r="A334" s="30">
        <v>38552</v>
      </c>
      <c r="B334" s="32"/>
    </row>
    <row r="335" spans="1:2" x14ac:dyDescent="0.25">
      <c r="A335" s="30">
        <v>38553</v>
      </c>
      <c r="B335" s="32"/>
    </row>
    <row r="336" spans="1:2" x14ac:dyDescent="0.25">
      <c r="A336" s="30">
        <v>38554</v>
      </c>
      <c r="B336" s="32"/>
    </row>
    <row r="337" spans="1:2" x14ac:dyDescent="0.25">
      <c r="A337" s="30">
        <v>38555</v>
      </c>
      <c r="B337" s="32"/>
    </row>
    <row r="338" spans="1:2" x14ac:dyDescent="0.25">
      <c r="A338" s="30">
        <v>38558</v>
      </c>
      <c r="B338" s="32"/>
    </row>
    <row r="339" spans="1:2" x14ac:dyDescent="0.25">
      <c r="A339" s="30">
        <v>38559</v>
      </c>
      <c r="B339" s="32"/>
    </row>
    <row r="340" spans="1:2" x14ac:dyDescent="0.25">
      <c r="A340" s="30">
        <v>38560</v>
      </c>
      <c r="B340" s="32"/>
    </row>
    <row r="341" spans="1:2" x14ac:dyDescent="0.25">
      <c r="A341" s="30">
        <v>38561</v>
      </c>
      <c r="B341" s="32"/>
    </row>
    <row r="342" spans="1:2" x14ac:dyDescent="0.25">
      <c r="A342" s="30">
        <v>38562</v>
      </c>
      <c r="B342" s="32"/>
    </row>
    <row r="343" spans="1:2" x14ac:dyDescent="0.25">
      <c r="A343" s="30">
        <v>38565</v>
      </c>
      <c r="B343" s="32"/>
    </row>
    <row r="344" spans="1:2" x14ac:dyDescent="0.25">
      <c r="A344" s="30">
        <v>38566</v>
      </c>
      <c r="B344" s="32"/>
    </row>
    <row r="345" spans="1:2" x14ac:dyDescent="0.25">
      <c r="A345" s="30">
        <v>38567</v>
      </c>
      <c r="B345" s="32"/>
    </row>
    <row r="346" spans="1:2" x14ac:dyDescent="0.25">
      <c r="A346" s="30">
        <v>38568</v>
      </c>
      <c r="B346" s="32"/>
    </row>
    <row r="347" spans="1:2" x14ac:dyDescent="0.25">
      <c r="A347" s="30">
        <v>38569</v>
      </c>
      <c r="B347" s="32"/>
    </row>
    <row r="348" spans="1:2" x14ac:dyDescent="0.25">
      <c r="A348" s="30">
        <v>38572</v>
      </c>
      <c r="B348" s="32"/>
    </row>
    <row r="349" spans="1:2" x14ac:dyDescent="0.25">
      <c r="A349" s="30">
        <v>38573</v>
      </c>
      <c r="B349" s="32"/>
    </row>
    <row r="350" spans="1:2" x14ac:dyDescent="0.25">
      <c r="A350" s="30">
        <v>38574</v>
      </c>
      <c r="B350" s="32"/>
    </row>
    <row r="351" spans="1:2" x14ac:dyDescent="0.25">
      <c r="A351" s="30">
        <v>38575</v>
      </c>
      <c r="B351" s="32"/>
    </row>
    <row r="352" spans="1:2" x14ac:dyDescent="0.25">
      <c r="A352" s="30">
        <v>38576</v>
      </c>
      <c r="B352" s="32"/>
    </row>
    <row r="353" spans="1:2" x14ac:dyDescent="0.25">
      <c r="A353" s="30">
        <v>38579</v>
      </c>
      <c r="B353" s="32"/>
    </row>
    <row r="354" spans="1:2" x14ac:dyDescent="0.25">
      <c r="A354" s="30">
        <v>38580</v>
      </c>
      <c r="B354" s="32"/>
    </row>
    <row r="355" spans="1:2" x14ac:dyDescent="0.25">
      <c r="A355" s="30">
        <v>38581</v>
      </c>
      <c r="B355" s="32"/>
    </row>
    <row r="356" spans="1:2" x14ac:dyDescent="0.25">
      <c r="A356" s="30">
        <v>38582</v>
      </c>
      <c r="B356" s="32"/>
    </row>
    <row r="357" spans="1:2" x14ac:dyDescent="0.25">
      <c r="A357" s="30">
        <v>38583</v>
      </c>
      <c r="B357" s="32"/>
    </row>
    <row r="358" spans="1:2" x14ac:dyDescent="0.25">
      <c r="A358" s="30">
        <v>38586</v>
      </c>
      <c r="B358" s="32"/>
    </row>
    <row r="359" spans="1:2" x14ac:dyDescent="0.25">
      <c r="A359" s="30">
        <v>38587</v>
      </c>
      <c r="B359" s="32"/>
    </row>
    <row r="360" spans="1:2" x14ac:dyDescent="0.25">
      <c r="A360" s="30">
        <v>38588</v>
      </c>
      <c r="B360" s="32"/>
    </row>
    <row r="361" spans="1:2" x14ac:dyDescent="0.25">
      <c r="A361" s="30">
        <v>38589</v>
      </c>
      <c r="B361" s="32"/>
    </row>
    <row r="362" spans="1:2" x14ac:dyDescent="0.25">
      <c r="A362" s="30">
        <v>38590</v>
      </c>
      <c r="B362" s="32"/>
    </row>
    <row r="363" spans="1:2" x14ac:dyDescent="0.25">
      <c r="A363" s="30">
        <v>38593</v>
      </c>
      <c r="B363" s="32"/>
    </row>
    <row r="364" spans="1:2" x14ac:dyDescent="0.25">
      <c r="A364" s="30">
        <v>38594</v>
      </c>
      <c r="B364" s="32"/>
    </row>
    <row r="365" spans="1:2" x14ac:dyDescent="0.25">
      <c r="A365" s="30">
        <v>38595</v>
      </c>
      <c r="B365" s="32"/>
    </row>
    <row r="366" spans="1:2" x14ac:dyDescent="0.25">
      <c r="A366" s="30">
        <v>38596</v>
      </c>
      <c r="B366" s="32"/>
    </row>
    <row r="367" spans="1:2" x14ac:dyDescent="0.25">
      <c r="A367" s="30">
        <v>38597</v>
      </c>
      <c r="B367" s="32"/>
    </row>
    <row r="368" spans="1:2" x14ac:dyDescent="0.25">
      <c r="A368" s="30">
        <v>38601</v>
      </c>
      <c r="B368" s="32"/>
    </row>
    <row r="369" spans="1:2" x14ac:dyDescent="0.25">
      <c r="A369" s="30">
        <v>38602</v>
      </c>
      <c r="B369" s="32"/>
    </row>
    <row r="370" spans="1:2" x14ac:dyDescent="0.25">
      <c r="A370" s="30">
        <v>38603</v>
      </c>
      <c r="B370" s="32"/>
    </row>
    <row r="371" spans="1:2" x14ac:dyDescent="0.25">
      <c r="A371" s="30">
        <v>38604</v>
      </c>
      <c r="B371" s="32"/>
    </row>
    <row r="372" spans="1:2" x14ac:dyDescent="0.25">
      <c r="A372" s="30">
        <v>38607</v>
      </c>
      <c r="B372" s="32"/>
    </row>
    <row r="373" spans="1:2" x14ac:dyDescent="0.25">
      <c r="A373" s="30">
        <v>38608</v>
      </c>
      <c r="B373" s="32"/>
    </row>
    <row r="374" spans="1:2" x14ac:dyDescent="0.25">
      <c r="A374" s="30">
        <v>38609</v>
      </c>
      <c r="B374" s="32"/>
    </row>
    <row r="375" spans="1:2" x14ac:dyDescent="0.25">
      <c r="A375" s="30">
        <v>38610</v>
      </c>
      <c r="B375" s="32"/>
    </row>
    <row r="376" spans="1:2" x14ac:dyDescent="0.25">
      <c r="A376" s="30">
        <v>38611</v>
      </c>
      <c r="B376" s="32"/>
    </row>
    <row r="377" spans="1:2" x14ac:dyDescent="0.25">
      <c r="A377" s="30">
        <v>38614</v>
      </c>
      <c r="B377" s="32"/>
    </row>
    <row r="378" spans="1:2" x14ac:dyDescent="0.25">
      <c r="A378" s="30">
        <v>38615</v>
      </c>
      <c r="B378" s="32"/>
    </row>
    <row r="379" spans="1:2" x14ac:dyDescent="0.25">
      <c r="A379" s="30">
        <v>38616</v>
      </c>
      <c r="B379" s="32"/>
    </row>
    <row r="380" spans="1:2" x14ac:dyDescent="0.25">
      <c r="A380" s="30">
        <v>38617</v>
      </c>
      <c r="B380" s="32"/>
    </row>
    <row r="381" spans="1:2" x14ac:dyDescent="0.25">
      <c r="A381" s="30">
        <v>38618</v>
      </c>
      <c r="B381" s="32"/>
    </row>
    <row r="382" spans="1:2" x14ac:dyDescent="0.25">
      <c r="A382" s="30">
        <v>38621</v>
      </c>
      <c r="B382" s="32"/>
    </row>
    <row r="383" spans="1:2" x14ac:dyDescent="0.25">
      <c r="A383" s="30">
        <v>38622</v>
      </c>
      <c r="B383" s="32"/>
    </row>
    <row r="384" spans="1:2" x14ac:dyDescent="0.25">
      <c r="A384" s="30">
        <v>38623</v>
      </c>
      <c r="B384" s="32"/>
    </row>
    <row r="385" spans="1:2" x14ac:dyDescent="0.25">
      <c r="A385" s="30">
        <v>38624</v>
      </c>
      <c r="B385" s="32"/>
    </row>
    <row r="386" spans="1:2" x14ac:dyDescent="0.25">
      <c r="A386" s="30">
        <v>38625</v>
      </c>
      <c r="B386" s="32"/>
    </row>
    <row r="387" spans="1:2" x14ac:dyDescent="0.25">
      <c r="A387" s="30">
        <v>38628</v>
      </c>
      <c r="B387" s="32"/>
    </row>
    <row r="388" spans="1:2" x14ac:dyDescent="0.25">
      <c r="A388" s="30">
        <v>38629</v>
      </c>
      <c r="B388" s="32"/>
    </row>
    <row r="389" spans="1:2" x14ac:dyDescent="0.25">
      <c r="A389" s="30">
        <v>38630</v>
      </c>
      <c r="B389" s="32"/>
    </row>
    <row r="390" spans="1:2" x14ac:dyDescent="0.25">
      <c r="A390" s="30">
        <v>38631</v>
      </c>
      <c r="B390" s="32"/>
    </row>
    <row r="391" spans="1:2" x14ac:dyDescent="0.25">
      <c r="A391" s="30">
        <v>38632</v>
      </c>
      <c r="B391" s="32"/>
    </row>
    <row r="392" spans="1:2" x14ac:dyDescent="0.25">
      <c r="A392" s="30">
        <v>38635</v>
      </c>
      <c r="B392" s="32"/>
    </row>
    <row r="393" spans="1:2" x14ac:dyDescent="0.25">
      <c r="A393" s="30">
        <v>38636</v>
      </c>
      <c r="B393" s="32"/>
    </row>
    <row r="394" spans="1:2" x14ac:dyDescent="0.25">
      <c r="A394" s="30">
        <v>38637</v>
      </c>
      <c r="B394" s="32"/>
    </row>
    <row r="395" spans="1:2" x14ac:dyDescent="0.25">
      <c r="A395" s="30">
        <v>38638</v>
      </c>
      <c r="B395" s="32"/>
    </row>
    <row r="396" spans="1:2" x14ac:dyDescent="0.25">
      <c r="A396" s="30">
        <v>38639</v>
      </c>
      <c r="B396" s="32"/>
    </row>
    <row r="397" spans="1:2" x14ac:dyDescent="0.25">
      <c r="A397" s="30">
        <v>38642</v>
      </c>
      <c r="B397" s="32"/>
    </row>
    <row r="398" spans="1:2" x14ac:dyDescent="0.25">
      <c r="A398" s="30">
        <v>38643</v>
      </c>
      <c r="B398" s="32"/>
    </row>
    <row r="399" spans="1:2" x14ac:dyDescent="0.25">
      <c r="A399" s="30">
        <v>38644</v>
      </c>
      <c r="B399" s="32"/>
    </row>
    <row r="400" spans="1:2" x14ac:dyDescent="0.25">
      <c r="A400" s="30">
        <v>38645</v>
      </c>
      <c r="B400" s="32"/>
    </row>
    <row r="401" spans="1:2" x14ac:dyDescent="0.25">
      <c r="A401" s="30">
        <v>38646</v>
      </c>
      <c r="B401" s="32"/>
    </row>
    <row r="402" spans="1:2" x14ac:dyDescent="0.25">
      <c r="A402" s="30">
        <v>38649</v>
      </c>
      <c r="B402" s="32"/>
    </row>
    <row r="403" spans="1:2" x14ac:dyDescent="0.25">
      <c r="A403" s="30">
        <v>38650</v>
      </c>
      <c r="B403" s="32"/>
    </row>
    <row r="404" spans="1:2" x14ac:dyDescent="0.25">
      <c r="A404" s="30">
        <v>38651</v>
      </c>
      <c r="B404" s="32"/>
    </row>
    <row r="405" spans="1:2" x14ac:dyDescent="0.25">
      <c r="A405" s="30">
        <v>38652</v>
      </c>
      <c r="B405" s="32"/>
    </row>
    <row r="406" spans="1:2" x14ac:dyDescent="0.25">
      <c r="A406" s="30">
        <v>38653</v>
      </c>
      <c r="B406" s="32"/>
    </row>
    <row r="407" spans="1:2" x14ac:dyDescent="0.25">
      <c r="A407" s="30">
        <v>38656</v>
      </c>
      <c r="B407" s="32"/>
    </row>
    <row r="408" spans="1:2" x14ac:dyDescent="0.25">
      <c r="A408" s="30">
        <v>38657</v>
      </c>
      <c r="B408" s="32"/>
    </row>
    <row r="409" spans="1:2" x14ac:dyDescent="0.25">
      <c r="A409" s="30">
        <v>38658</v>
      </c>
      <c r="B409" s="32"/>
    </row>
    <row r="410" spans="1:2" x14ac:dyDescent="0.25">
      <c r="A410" s="30">
        <v>38659</v>
      </c>
      <c r="B410" s="32"/>
    </row>
    <row r="411" spans="1:2" x14ac:dyDescent="0.25">
      <c r="A411" s="30">
        <v>38660</v>
      </c>
      <c r="B411" s="32"/>
    </row>
    <row r="412" spans="1:2" x14ac:dyDescent="0.25">
      <c r="A412" s="30">
        <v>38663</v>
      </c>
      <c r="B412" s="32"/>
    </row>
    <row r="413" spans="1:2" x14ac:dyDescent="0.25">
      <c r="A413" s="30">
        <v>38664</v>
      </c>
      <c r="B413" s="32"/>
    </row>
    <row r="414" spans="1:2" x14ac:dyDescent="0.25">
      <c r="A414" s="30">
        <v>38665</v>
      </c>
      <c r="B414" s="32"/>
    </row>
    <row r="415" spans="1:2" x14ac:dyDescent="0.25">
      <c r="A415" s="30">
        <v>38666</v>
      </c>
      <c r="B415" s="32"/>
    </row>
    <row r="416" spans="1:2" x14ac:dyDescent="0.25">
      <c r="A416" s="30">
        <v>38667</v>
      </c>
      <c r="B416" s="32"/>
    </row>
    <row r="417" spans="1:2" x14ac:dyDescent="0.25">
      <c r="A417" s="30">
        <v>38670</v>
      </c>
      <c r="B417" s="32"/>
    </row>
    <row r="418" spans="1:2" x14ac:dyDescent="0.25">
      <c r="A418" s="30">
        <v>38671</v>
      </c>
      <c r="B418" s="32"/>
    </row>
    <row r="419" spans="1:2" x14ac:dyDescent="0.25">
      <c r="A419" s="30">
        <v>38672</v>
      </c>
      <c r="B419" s="32"/>
    </row>
    <row r="420" spans="1:2" x14ac:dyDescent="0.25">
      <c r="A420" s="30">
        <v>38673</v>
      </c>
      <c r="B420" s="32"/>
    </row>
    <row r="421" spans="1:2" x14ac:dyDescent="0.25">
      <c r="A421" s="30">
        <v>38674</v>
      </c>
      <c r="B421" s="32"/>
    </row>
    <row r="422" spans="1:2" x14ac:dyDescent="0.25">
      <c r="A422" s="30">
        <v>38677</v>
      </c>
      <c r="B422" s="32"/>
    </row>
    <row r="423" spans="1:2" x14ac:dyDescent="0.25">
      <c r="A423" s="30">
        <v>38678</v>
      </c>
      <c r="B423" s="32"/>
    </row>
    <row r="424" spans="1:2" x14ac:dyDescent="0.25">
      <c r="A424" s="30">
        <v>38679</v>
      </c>
      <c r="B424" s="32"/>
    </row>
    <row r="425" spans="1:2" x14ac:dyDescent="0.25">
      <c r="A425" s="30">
        <v>38681</v>
      </c>
      <c r="B425" s="32"/>
    </row>
    <row r="426" spans="1:2" x14ac:dyDescent="0.25">
      <c r="A426" s="30">
        <v>38684</v>
      </c>
      <c r="B426" s="32"/>
    </row>
    <row r="427" spans="1:2" x14ac:dyDescent="0.25">
      <c r="A427" s="30">
        <v>38685</v>
      </c>
      <c r="B427" s="32"/>
    </row>
    <row r="428" spans="1:2" x14ac:dyDescent="0.25">
      <c r="A428" s="30">
        <v>38686</v>
      </c>
      <c r="B428" s="32"/>
    </row>
    <row r="429" spans="1:2" x14ac:dyDescent="0.25">
      <c r="A429" s="30">
        <v>38687</v>
      </c>
      <c r="B429" s="32"/>
    </row>
    <row r="430" spans="1:2" x14ac:dyDescent="0.25">
      <c r="A430" s="30">
        <v>38688</v>
      </c>
      <c r="B430" s="32"/>
    </row>
    <row r="431" spans="1:2" x14ac:dyDescent="0.25">
      <c r="A431" s="30">
        <v>38691</v>
      </c>
      <c r="B431" s="32"/>
    </row>
    <row r="432" spans="1:2" x14ac:dyDescent="0.25">
      <c r="A432" s="30">
        <v>38692</v>
      </c>
      <c r="B432" s="32"/>
    </row>
    <row r="433" spans="1:2" x14ac:dyDescent="0.25">
      <c r="A433" s="30">
        <v>38693</v>
      </c>
      <c r="B433" s="32"/>
    </row>
    <row r="434" spans="1:2" x14ac:dyDescent="0.25">
      <c r="A434" s="30">
        <v>38694</v>
      </c>
      <c r="B434" s="32"/>
    </row>
    <row r="435" spans="1:2" x14ac:dyDescent="0.25">
      <c r="A435" s="30">
        <v>38695</v>
      </c>
      <c r="B435" s="32"/>
    </row>
    <row r="436" spans="1:2" x14ac:dyDescent="0.25">
      <c r="A436" s="30">
        <v>38698</v>
      </c>
      <c r="B436" s="32"/>
    </row>
    <row r="437" spans="1:2" x14ac:dyDescent="0.25">
      <c r="A437" s="30">
        <v>38699</v>
      </c>
      <c r="B437" s="32"/>
    </row>
    <row r="438" spans="1:2" x14ac:dyDescent="0.25">
      <c r="A438" s="30">
        <v>38700</v>
      </c>
      <c r="B438" s="32"/>
    </row>
    <row r="439" spans="1:2" x14ac:dyDescent="0.25">
      <c r="A439" s="30">
        <v>38701</v>
      </c>
      <c r="B439" s="32"/>
    </row>
    <row r="440" spans="1:2" x14ac:dyDescent="0.25">
      <c r="A440" s="30">
        <v>38702</v>
      </c>
      <c r="B440" s="32"/>
    </row>
    <row r="441" spans="1:2" x14ac:dyDescent="0.25">
      <c r="A441" s="30">
        <v>38705</v>
      </c>
      <c r="B441" s="32"/>
    </row>
    <row r="442" spans="1:2" x14ac:dyDescent="0.25">
      <c r="A442" s="30">
        <v>38706</v>
      </c>
      <c r="B442" s="32"/>
    </row>
    <row r="443" spans="1:2" x14ac:dyDescent="0.25">
      <c r="A443" s="30">
        <v>38707</v>
      </c>
      <c r="B443" s="32"/>
    </row>
    <row r="444" spans="1:2" x14ac:dyDescent="0.25">
      <c r="A444" s="30">
        <v>38708</v>
      </c>
      <c r="B444" s="32"/>
    </row>
    <row r="445" spans="1:2" x14ac:dyDescent="0.25">
      <c r="A445" s="30">
        <v>38709</v>
      </c>
      <c r="B445" s="32"/>
    </row>
    <row r="446" spans="1:2" x14ac:dyDescent="0.25">
      <c r="A446" s="30">
        <v>38713</v>
      </c>
      <c r="B446" s="32"/>
    </row>
    <row r="447" spans="1:2" x14ac:dyDescent="0.25">
      <c r="A447" s="30">
        <v>38714</v>
      </c>
      <c r="B447" s="32"/>
    </row>
    <row r="448" spans="1:2" x14ac:dyDescent="0.25">
      <c r="A448" s="30">
        <v>38715</v>
      </c>
      <c r="B448" s="32"/>
    </row>
    <row r="449" spans="1:2" x14ac:dyDescent="0.25">
      <c r="A449" s="30">
        <v>38716</v>
      </c>
      <c r="B449" s="32"/>
    </row>
    <row r="450" spans="1:2" x14ac:dyDescent="0.25">
      <c r="A450" s="30">
        <v>38720</v>
      </c>
      <c r="B450" s="32"/>
    </row>
    <row r="451" spans="1:2" x14ac:dyDescent="0.25">
      <c r="A451" s="30">
        <v>38721</v>
      </c>
      <c r="B451" s="32"/>
    </row>
    <row r="452" spans="1:2" x14ac:dyDescent="0.25">
      <c r="A452" s="30">
        <v>38722</v>
      </c>
      <c r="B452" s="32"/>
    </row>
    <row r="453" spans="1:2" x14ac:dyDescent="0.25">
      <c r="A453" s="30">
        <v>38723</v>
      </c>
      <c r="B453" s="32"/>
    </row>
    <row r="454" spans="1:2" x14ac:dyDescent="0.25">
      <c r="A454" s="30">
        <v>38726</v>
      </c>
      <c r="B454" s="32"/>
    </row>
    <row r="455" spans="1:2" x14ac:dyDescent="0.25">
      <c r="A455" s="30">
        <v>38727</v>
      </c>
      <c r="B455" s="32"/>
    </row>
    <row r="456" spans="1:2" x14ac:dyDescent="0.25">
      <c r="A456" s="30">
        <v>38728</v>
      </c>
      <c r="B456" s="32"/>
    </row>
    <row r="457" spans="1:2" x14ac:dyDescent="0.25">
      <c r="A457" s="30">
        <v>38729</v>
      </c>
      <c r="B457" s="32"/>
    </row>
    <row r="458" spans="1:2" x14ac:dyDescent="0.25">
      <c r="A458" s="30">
        <v>38730</v>
      </c>
      <c r="B458" s="32"/>
    </row>
    <row r="459" spans="1:2" x14ac:dyDescent="0.25">
      <c r="A459" s="30">
        <v>38734</v>
      </c>
      <c r="B459" s="32"/>
    </row>
    <row r="460" spans="1:2" x14ac:dyDescent="0.25">
      <c r="A460" s="30">
        <v>38735</v>
      </c>
      <c r="B460" s="32"/>
    </row>
    <row r="461" spans="1:2" x14ac:dyDescent="0.25">
      <c r="A461" s="30">
        <v>38736</v>
      </c>
      <c r="B461" s="32"/>
    </row>
    <row r="462" spans="1:2" x14ac:dyDescent="0.25">
      <c r="A462" s="30">
        <v>38737</v>
      </c>
      <c r="B462" s="32"/>
    </row>
    <row r="463" spans="1:2" x14ac:dyDescent="0.25">
      <c r="A463" s="30">
        <v>38740</v>
      </c>
      <c r="B463" s="32"/>
    </row>
    <row r="464" spans="1:2" x14ac:dyDescent="0.25">
      <c r="A464" s="30">
        <v>38741</v>
      </c>
      <c r="B464" s="32"/>
    </row>
    <row r="465" spans="1:2" x14ac:dyDescent="0.25">
      <c r="A465" s="30">
        <v>38742</v>
      </c>
      <c r="B465" s="32"/>
    </row>
    <row r="466" spans="1:2" x14ac:dyDescent="0.25">
      <c r="A466" s="30">
        <v>38743</v>
      </c>
      <c r="B466" s="32"/>
    </row>
    <row r="467" spans="1:2" x14ac:dyDescent="0.25">
      <c r="A467" s="30">
        <v>38744</v>
      </c>
      <c r="B467" s="32"/>
    </row>
    <row r="468" spans="1:2" x14ac:dyDescent="0.25">
      <c r="A468" s="30">
        <v>38747</v>
      </c>
      <c r="B468" s="32"/>
    </row>
    <row r="469" spans="1:2" x14ac:dyDescent="0.25">
      <c r="A469" s="30">
        <v>38748</v>
      </c>
      <c r="B469" s="32"/>
    </row>
    <row r="470" spans="1:2" x14ac:dyDescent="0.25">
      <c r="A470" s="30">
        <v>38749</v>
      </c>
      <c r="B470" s="32"/>
    </row>
    <row r="471" spans="1:2" x14ac:dyDescent="0.25">
      <c r="A471" s="30">
        <v>38750</v>
      </c>
      <c r="B471" s="32"/>
    </row>
    <row r="472" spans="1:2" x14ac:dyDescent="0.25">
      <c r="A472" s="30">
        <v>38751</v>
      </c>
      <c r="B472" s="32"/>
    </row>
    <row r="473" spans="1:2" x14ac:dyDescent="0.25">
      <c r="A473" s="30">
        <v>38754</v>
      </c>
      <c r="B473" s="32"/>
    </row>
    <row r="474" spans="1:2" x14ac:dyDescent="0.25">
      <c r="A474" s="30">
        <v>38755</v>
      </c>
      <c r="B474" s="32"/>
    </row>
    <row r="475" spans="1:2" x14ac:dyDescent="0.25">
      <c r="A475" s="30">
        <v>38756</v>
      </c>
      <c r="B475" s="32"/>
    </row>
    <row r="476" spans="1:2" x14ac:dyDescent="0.25">
      <c r="A476" s="30">
        <v>38757</v>
      </c>
      <c r="B476" s="32"/>
    </row>
    <row r="477" spans="1:2" x14ac:dyDescent="0.25">
      <c r="A477" s="30">
        <v>38758</v>
      </c>
      <c r="B477" s="32"/>
    </row>
    <row r="478" spans="1:2" x14ac:dyDescent="0.25">
      <c r="A478" s="30">
        <v>38761</v>
      </c>
      <c r="B478" s="32"/>
    </row>
    <row r="479" spans="1:2" x14ac:dyDescent="0.25">
      <c r="A479" s="30">
        <v>38762</v>
      </c>
      <c r="B479" s="32"/>
    </row>
    <row r="480" spans="1:2" x14ac:dyDescent="0.25">
      <c r="A480" s="30">
        <v>38763</v>
      </c>
      <c r="B480" s="32"/>
    </row>
    <row r="481" spans="1:2" x14ac:dyDescent="0.25">
      <c r="A481" s="30">
        <v>38764</v>
      </c>
      <c r="B481" s="32"/>
    </row>
    <row r="482" spans="1:2" x14ac:dyDescent="0.25">
      <c r="A482" s="30">
        <v>38765</v>
      </c>
      <c r="B482" s="32"/>
    </row>
    <row r="483" spans="1:2" x14ac:dyDescent="0.25">
      <c r="A483" s="30">
        <v>38769</v>
      </c>
      <c r="B483" s="32"/>
    </row>
    <row r="484" spans="1:2" x14ac:dyDescent="0.25">
      <c r="A484" s="30">
        <v>38770</v>
      </c>
      <c r="B484" s="32"/>
    </row>
    <row r="485" spans="1:2" x14ac:dyDescent="0.25">
      <c r="A485" s="30">
        <v>38771</v>
      </c>
      <c r="B485" s="32"/>
    </row>
    <row r="486" spans="1:2" x14ac:dyDescent="0.25">
      <c r="A486" s="30">
        <v>38772</v>
      </c>
      <c r="B486" s="32"/>
    </row>
    <row r="487" spans="1:2" x14ac:dyDescent="0.25">
      <c r="A487" s="30">
        <v>38775</v>
      </c>
      <c r="B487" s="32"/>
    </row>
    <row r="488" spans="1:2" x14ac:dyDescent="0.25">
      <c r="A488" s="30">
        <v>38776</v>
      </c>
      <c r="B488" s="32"/>
    </row>
    <row r="489" spans="1:2" x14ac:dyDescent="0.25">
      <c r="A489" s="30">
        <v>38777</v>
      </c>
      <c r="B489" s="32"/>
    </row>
    <row r="490" spans="1:2" x14ac:dyDescent="0.25">
      <c r="A490" s="30">
        <v>38778</v>
      </c>
      <c r="B490" s="32"/>
    </row>
    <row r="491" spans="1:2" x14ac:dyDescent="0.25">
      <c r="A491" s="30">
        <v>38779</v>
      </c>
      <c r="B491" s="32"/>
    </row>
    <row r="492" spans="1:2" x14ac:dyDescent="0.25">
      <c r="A492" s="30">
        <v>38782</v>
      </c>
      <c r="B492" s="32"/>
    </row>
    <row r="493" spans="1:2" x14ac:dyDescent="0.25">
      <c r="A493" s="30">
        <v>38783</v>
      </c>
      <c r="B493" s="32"/>
    </row>
    <row r="494" spans="1:2" x14ac:dyDescent="0.25">
      <c r="A494" s="30">
        <v>38784</v>
      </c>
      <c r="B494" s="32"/>
    </row>
    <row r="495" spans="1:2" x14ac:dyDescent="0.25">
      <c r="A495" s="30">
        <v>38785</v>
      </c>
      <c r="B495" s="32"/>
    </row>
    <row r="496" spans="1:2" x14ac:dyDescent="0.25">
      <c r="A496" s="30">
        <v>38786</v>
      </c>
      <c r="B496" s="32"/>
    </row>
    <row r="497" spans="1:2" x14ac:dyDescent="0.25">
      <c r="A497" s="30">
        <v>38789</v>
      </c>
      <c r="B497" s="32"/>
    </row>
    <row r="498" spans="1:2" x14ac:dyDescent="0.25">
      <c r="A498" s="30">
        <v>38790</v>
      </c>
      <c r="B498" s="32"/>
    </row>
    <row r="499" spans="1:2" x14ac:dyDescent="0.25">
      <c r="A499" s="30">
        <v>38791</v>
      </c>
      <c r="B499" s="32"/>
    </row>
    <row r="500" spans="1:2" x14ac:dyDescent="0.25">
      <c r="A500" s="30">
        <v>38792</v>
      </c>
      <c r="B500" s="32"/>
    </row>
    <row r="501" spans="1:2" x14ac:dyDescent="0.25">
      <c r="A501" s="30">
        <v>38793</v>
      </c>
      <c r="B501" s="32"/>
    </row>
    <row r="502" spans="1:2" x14ac:dyDescent="0.25">
      <c r="A502" s="30">
        <v>38796</v>
      </c>
      <c r="B502" s="32"/>
    </row>
    <row r="503" spans="1:2" x14ac:dyDescent="0.25">
      <c r="A503" s="30">
        <v>38797</v>
      </c>
      <c r="B503" s="32"/>
    </row>
    <row r="504" spans="1:2" x14ac:dyDescent="0.25">
      <c r="A504" s="30">
        <v>38798</v>
      </c>
      <c r="B504" s="32"/>
    </row>
    <row r="505" spans="1:2" x14ac:dyDescent="0.25">
      <c r="A505" s="30">
        <v>38799</v>
      </c>
      <c r="B505" s="32"/>
    </row>
    <row r="506" spans="1:2" x14ac:dyDescent="0.25">
      <c r="A506" s="30">
        <v>38800</v>
      </c>
      <c r="B506" s="32"/>
    </row>
    <row r="507" spans="1:2" x14ac:dyDescent="0.25">
      <c r="A507" s="30">
        <v>38803</v>
      </c>
      <c r="B507" s="32"/>
    </row>
    <row r="508" spans="1:2" x14ac:dyDescent="0.25">
      <c r="A508" s="30">
        <v>38804</v>
      </c>
      <c r="B508" s="32"/>
    </row>
    <row r="509" spans="1:2" x14ac:dyDescent="0.25">
      <c r="A509" s="30">
        <v>38805</v>
      </c>
      <c r="B509" s="32"/>
    </row>
    <row r="510" spans="1:2" x14ac:dyDescent="0.25">
      <c r="A510" s="30">
        <v>38806</v>
      </c>
      <c r="B510" s="32"/>
    </row>
    <row r="511" spans="1:2" x14ac:dyDescent="0.25">
      <c r="A511" s="30">
        <v>38807</v>
      </c>
      <c r="B511" s="32"/>
    </row>
    <row r="512" spans="1:2" x14ac:dyDescent="0.25">
      <c r="A512" s="30">
        <v>38810</v>
      </c>
      <c r="B512" s="32"/>
    </row>
    <row r="513" spans="1:2" x14ac:dyDescent="0.25">
      <c r="A513" s="30">
        <v>38811</v>
      </c>
      <c r="B513" s="32"/>
    </row>
    <row r="514" spans="1:2" x14ac:dyDescent="0.25">
      <c r="A514" s="30">
        <v>38812</v>
      </c>
      <c r="B514" s="32"/>
    </row>
    <row r="515" spans="1:2" x14ac:dyDescent="0.25">
      <c r="A515" s="30">
        <v>38813</v>
      </c>
      <c r="B515" s="32"/>
    </row>
    <row r="516" spans="1:2" x14ac:dyDescent="0.25">
      <c r="A516" s="30">
        <v>38814</v>
      </c>
      <c r="B516" s="32"/>
    </row>
    <row r="517" spans="1:2" x14ac:dyDescent="0.25">
      <c r="A517" s="30">
        <v>38817</v>
      </c>
      <c r="B517" s="32"/>
    </row>
    <row r="518" spans="1:2" x14ac:dyDescent="0.25">
      <c r="A518" s="30">
        <v>38818</v>
      </c>
      <c r="B518" s="32"/>
    </row>
    <row r="519" spans="1:2" x14ac:dyDescent="0.25">
      <c r="A519" s="30">
        <v>38819</v>
      </c>
      <c r="B519" s="32"/>
    </row>
    <row r="520" spans="1:2" x14ac:dyDescent="0.25">
      <c r="A520" s="30">
        <v>38820</v>
      </c>
      <c r="B520" s="32"/>
    </row>
    <row r="521" spans="1:2" x14ac:dyDescent="0.25">
      <c r="A521" s="30">
        <v>38824</v>
      </c>
      <c r="B521" s="32"/>
    </row>
    <row r="522" spans="1:2" x14ac:dyDescent="0.25">
      <c r="A522" s="30">
        <v>38825</v>
      </c>
      <c r="B522" s="32"/>
    </row>
    <row r="523" spans="1:2" x14ac:dyDescent="0.25">
      <c r="A523" s="30">
        <v>38826</v>
      </c>
      <c r="B523" s="32"/>
    </row>
    <row r="524" spans="1:2" x14ac:dyDescent="0.25">
      <c r="A524" s="30">
        <v>38827</v>
      </c>
      <c r="B524" s="32"/>
    </row>
    <row r="525" spans="1:2" x14ac:dyDescent="0.25">
      <c r="A525" s="30">
        <v>38828</v>
      </c>
      <c r="B525" s="32"/>
    </row>
    <row r="526" spans="1:2" x14ac:dyDescent="0.25">
      <c r="A526" s="30">
        <v>38831</v>
      </c>
      <c r="B526" s="32"/>
    </row>
    <row r="527" spans="1:2" x14ac:dyDescent="0.25">
      <c r="A527" s="30">
        <v>38832</v>
      </c>
      <c r="B527" s="32"/>
    </row>
    <row r="528" spans="1:2" x14ac:dyDescent="0.25">
      <c r="A528" s="30">
        <v>38833</v>
      </c>
      <c r="B528" s="32"/>
    </row>
    <row r="529" spans="1:2" x14ac:dyDescent="0.25">
      <c r="A529" s="30">
        <v>38834</v>
      </c>
      <c r="B529" s="32"/>
    </row>
    <row r="530" spans="1:2" x14ac:dyDescent="0.25">
      <c r="A530" s="30">
        <v>38835</v>
      </c>
      <c r="B530" s="32"/>
    </row>
    <row r="531" spans="1:2" x14ac:dyDescent="0.25">
      <c r="A531" s="30">
        <v>38838</v>
      </c>
      <c r="B531" s="32"/>
    </row>
    <row r="532" spans="1:2" x14ac:dyDescent="0.25">
      <c r="A532" s="30">
        <v>38839</v>
      </c>
      <c r="B532" s="32"/>
    </row>
    <row r="533" spans="1:2" x14ac:dyDescent="0.25">
      <c r="A533" s="30">
        <v>38840</v>
      </c>
      <c r="B533" s="32"/>
    </row>
    <row r="534" spans="1:2" x14ac:dyDescent="0.25">
      <c r="A534" s="30">
        <v>38841</v>
      </c>
      <c r="B534" s="32"/>
    </row>
    <row r="535" spans="1:2" x14ac:dyDescent="0.25">
      <c r="A535" s="30">
        <v>38842</v>
      </c>
      <c r="B535" s="32"/>
    </row>
    <row r="536" spans="1:2" x14ac:dyDescent="0.25">
      <c r="A536" s="30">
        <v>38845</v>
      </c>
      <c r="B536" s="32"/>
    </row>
    <row r="537" spans="1:2" x14ac:dyDescent="0.25">
      <c r="A537" s="30">
        <v>38846</v>
      </c>
      <c r="B537" s="32"/>
    </row>
    <row r="538" spans="1:2" x14ac:dyDescent="0.25">
      <c r="A538" s="30">
        <v>38847</v>
      </c>
      <c r="B538" s="32"/>
    </row>
    <row r="539" spans="1:2" x14ac:dyDescent="0.25">
      <c r="A539" s="30">
        <v>38848</v>
      </c>
      <c r="B539" s="32"/>
    </row>
    <row r="540" spans="1:2" x14ac:dyDescent="0.25">
      <c r="A540" s="30">
        <v>38849</v>
      </c>
      <c r="B540" s="32"/>
    </row>
    <row r="541" spans="1:2" x14ac:dyDescent="0.25">
      <c r="A541" s="30">
        <v>38852</v>
      </c>
      <c r="B541" s="32"/>
    </row>
    <row r="542" spans="1:2" x14ac:dyDescent="0.25">
      <c r="A542" s="30">
        <v>38853</v>
      </c>
      <c r="B542" s="32"/>
    </row>
    <row r="543" spans="1:2" x14ac:dyDescent="0.25">
      <c r="A543" s="30">
        <v>38854</v>
      </c>
      <c r="B543" s="32"/>
    </row>
    <row r="544" spans="1:2" x14ac:dyDescent="0.25">
      <c r="A544" s="30">
        <v>38855</v>
      </c>
      <c r="B544" s="32"/>
    </row>
    <row r="545" spans="1:2" x14ac:dyDescent="0.25">
      <c r="A545" s="30">
        <v>38856</v>
      </c>
      <c r="B545" s="32"/>
    </row>
    <row r="546" spans="1:2" x14ac:dyDescent="0.25">
      <c r="A546" s="30">
        <v>38859</v>
      </c>
      <c r="B546" s="32"/>
    </row>
    <row r="547" spans="1:2" x14ac:dyDescent="0.25">
      <c r="A547" s="30">
        <v>38860</v>
      </c>
      <c r="B547" s="32"/>
    </row>
    <row r="548" spans="1:2" x14ac:dyDescent="0.25">
      <c r="A548" s="30">
        <v>38861</v>
      </c>
      <c r="B548" s="32"/>
    </row>
    <row r="549" spans="1:2" x14ac:dyDescent="0.25">
      <c r="A549" s="30">
        <v>38862</v>
      </c>
      <c r="B549" s="32"/>
    </row>
    <row r="550" spans="1:2" x14ac:dyDescent="0.25">
      <c r="A550" s="30">
        <v>38863</v>
      </c>
      <c r="B550" s="32"/>
    </row>
    <row r="551" spans="1:2" x14ac:dyDescent="0.25">
      <c r="A551" s="30">
        <v>38867</v>
      </c>
      <c r="B551" s="32"/>
    </row>
    <row r="552" spans="1:2" x14ac:dyDescent="0.25">
      <c r="A552" s="30">
        <v>38868</v>
      </c>
      <c r="B552" s="32"/>
    </row>
    <row r="553" spans="1:2" x14ac:dyDescent="0.25">
      <c r="A553" s="30">
        <v>38869</v>
      </c>
      <c r="B553" s="32"/>
    </row>
    <row r="554" spans="1:2" x14ac:dyDescent="0.25">
      <c r="A554" s="30">
        <v>38870</v>
      </c>
      <c r="B554" s="32"/>
    </row>
    <row r="555" spans="1:2" x14ac:dyDescent="0.25">
      <c r="A555" s="30">
        <v>38873</v>
      </c>
      <c r="B555" s="32"/>
    </row>
    <row r="556" spans="1:2" x14ac:dyDescent="0.25">
      <c r="A556" s="30">
        <v>38874</v>
      </c>
      <c r="B556" s="32"/>
    </row>
    <row r="557" spans="1:2" x14ac:dyDescent="0.25">
      <c r="A557" s="30">
        <v>38875</v>
      </c>
      <c r="B557" s="32"/>
    </row>
    <row r="558" spans="1:2" x14ac:dyDescent="0.25">
      <c r="A558" s="30">
        <v>38876</v>
      </c>
      <c r="B558" s="32"/>
    </row>
    <row r="559" spans="1:2" x14ac:dyDescent="0.25">
      <c r="A559" s="30">
        <v>38877</v>
      </c>
      <c r="B559" s="32"/>
    </row>
    <row r="560" spans="1:2" x14ac:dyDescent="0.25">
      <c r="A560" s="30">
        <v>38880</v>
      </c>
      <c r="B560" s="32"/>
    </row>
    <row r="561" spans="1:2" x14ac:dyDescent="0.25">
      <c r="A561" s="30">
        <v>38881</v>
      </c>
      <c r="B561" s="32"/>
    </row>
    <row r="562" spans="1:2" x14ac:dyDescent="0.25">
      <c r="A562" s="30">
        <v>38882</v>
      </c>
      <c r="B562" s="32"/>
    </row>
    <row r="563" spans="1:2" x14ac:dyDescent="0.25">
      <c r="A563" s="30">
        <v>38883</v>
      </c>
      <c r="B563" s="32"/>
    </row>
    <row r="564" spans="1:2" x14ac:dyDescent="0.25">
      <c r="A564" s="30">
        <v>38884</v>
      </c>
      <c r="B564" s="32"/>
    </row>
    <row r="565" spans="1:2" x14ac:dyDescent="0.25">
      <c r="A565" s="30">
        <v>38887</v>
      </c>
      <c r="B565" s="32"/>
    </row>
    <row r="566" spans="1:2" x14ac:dyDescent="0.25">
      <c r="A566" s="30">
        <v>38888</v>
      </c>
      <c r="B566" s="32"/>
    </row>
    <row r="567" spans="1:2" x14ac:dyDescent="0.25">
      <c r="A567" s="30">
        <v>38889</v>
      </c>
      <c r="B567" s="32"/>
    </row>
    <row r="568" spans="1:2" x14ac:dyDescent="0.25">
      <c r="A568" s="30">
        <v>38890</v>
      </c>
      <c r="B568" s="32"/>
    </row>
    <row r="569" spans="1:2" x14ac:dyDescent="0.25">
      <c r="A569" s="30">
        <v>38891</v>
      </c>
      <c r="B569" s="32"/>
    </row>
    <row r="570" spans="1:2" x14ac:dyDescent="0.25">
      <c r="A570" s="30">
        <v>38894</v>
      </c>
      <c r="B570" s="32"/>
    </row>
    <row r="571" spans="1:2" x14ac:dyDescent="0.25">
      <c r="A571" s="30">
        <v>38895</v>
      </c>
      <c r="B571" s="32"/>
    </row>
    <row r="572" spans="1:2" x14ac:dyDescent="0.25">
      <c r="A572" s="30">
        <v>38896</v>
      </c>
      <c r="B572" s="32"/>
    </row>
    <row r="573" spans="1:2" x14ac:dyDescent="0.25">
      <c r="A573" s="30">
        <v>38897</v>
      </c>
      <c r="B573" s="32"/>
    </row>
    <row r="574" spans="1:2" x14ac:dyDescent="0.25">
      <c r="A574" s="30">
        <v>38898</v>
      </c>
      <c r="B574" s="32"/>
    </row>
    <row r="575" spans="1:2" x14ac:dyDescent="0.25">
      <c r="A575" s="30">
        <v>38901</v>
      </c>
      <c r="B575" s="32"/>
    </row>
    <row r="576" spans="1:2" x14ac:dyDescent="0.25">
      <c r="A576" s="30">
        <v>38903</v>
      </c>
      <c r="B576" s="32"/>
    </row>
    <row r="577" spans="1:2" x14ac:dyDescent="0.25">
      <c r="A577" s="30">
        <v>38904</v>
      </c>
      <c r="B577" s="32"/>
    </row>
    <row r="578" spans="1:2" x14ac:dyDescent="0.25">
      <c r="A578" s="30">
        <v>38905</v>
      </c>
      <c r="B578" s="32"/>
    </row>
    <row r="579" spans="1:2" x14ac:dyDescent="0.25">
      <c r="A579" s="30">
        <v>38908</v>
      </c>
      <c r="B579" s="32"/>
    </row>
    <row r="580" spans="1:2" x14ac:dyDescent="0.25">
      <c r="A580" s="30">
        <v>38909</v>
      </c>
      <c r="B580" s="32"/>
    </row>
    <row r="581" spans="1:2" x14ac:dyDescent="0.25">
      <c r="A581" s="30">
        <v>38910</v>
      </c>
      <c r="B581" s="32"/>
    </row>
    <row r="582" spans="1:2" x14ac:dyDescent="0.25">
      <c r="A582" s="30">
        <v>38911</v>
      </c>
      <c r="B582" s="32"/>
    </row>
    <row r="583" spans="1:2" x14ac:dyDescent="0.25">
      <c r="A583" s="30">
        <v>38912</v>
      </c>
      <c r="B583" s="32"/>
    </row>
    <row r="584" spans="1:2" x14ac:dyDescent="0.25">
      <c r="A584" s="30">
        <v>38915</v>
      </c>
      <c r="B584" s="32"/>
    </row>
    <row r="585" spans="1:2" x14ac:dyDescent="0.25">
      <c r="A585" s="30">
        <v>38916</v>
      </c>
      <c r="B585" s="32"/>
    </row>
    <row r="586" spans="1:2" x14ac:dyDescent="0.25">
      <c r="A586" s="30">
        <v>38917</v>
      </c>
      <c r="B586" s="32"/>
    </row>
    <row r="587" spans="1:2" x14ac:dyDescent="0.25">
      <c r="A587" s="30">
        <v>38918</v>
      </c>
      <c r="B587" s="32"/>
    </row>
    <row r="588" spans="1:2" x14ac:dyDescent="0.25">
      <c r="A588" s="30">
        <v>38919</v>
      </c>
      <c r="B588" s="32"/>
    </row>
    <row r="589" spans="1:2" x14ac:dyDescent="0.25">
      <c r="A589" s="30">
        <v>38922</v>
      </c>
      <c r="B589" s="32"/>
    </row>
    <row r="590" spans="1:2" x14ac:dyDescent="0.25">
      <c r="A590" s="30">
        <v>38923</v>
      </c>
      <c r="B590" s="32"/>
    </row>
    <row r="591" spans="1:2" x14ac:dyDescent="0.25">
      <c r="A591" s="30">
        <v>38924</v>
      </c>
      <c r="B591" s="32"/>
    </row>
    <row r="592" spans="1:2" x14ac:dyDescent="0.25">
      <c r="A592" s="30">
        <v>38925</v>
      </c>
      <c r="B592" s="32"/>
    </row>
    <row r="593" spans="1:2" x14ac:dyDescent="0.25">
      <c r="A593" s="30">
        <v>38926</v>
      </c>
      <c r="B593" s="32"/>
    </row>
    <row r="594" spans="1:2" x14ac:dyDescent="0.25">
      <c r="A594" s="30">
        <v>38929</v>
      </c>
      <c r="B594" s="32"/>
    </row>
    <row r="595" spans="1:2" x14ac:dyDescent="0.25">
      <c r="A595" s="30">
        <v>38930</v>
      </c>
      <c r="B595" s="32"/>
    </row>
    <row r="596" spans="1:2" x14ac:dyDescent="0.25">
      <c r="A596" s="30">
        <v>38931</v>
      </c>
      <c r="B596" s="32"/>
    </row>
    <row r="597" spans="1:2" x14ac:dyDescent="0.25">
      <c r="A597" s="30">
        <v>38932</v>
      </c>
      <c r="B597" s="32"/>
    </row>
    <row r="598" spans="1:2" x14ac:dyDescent="0.25">
      <c r="A598" s="30">
        <v>38933</v>
      </c>
      <c r="B598" s="32"/>
    </row>
    <row r="599" spans="1:2" x14ac:dyDescent="0.25">
      <c r="A599" s="30">
        <v>38936</v>
      </c>
      <c r="B599" s="32"/>
    </row>
    <row r="600" spans="1:2" x14ac:dyDescent="0.25">
      <c r="A600" s="30">
        <v>38937</v>
      </c>
      <c r="B600" s="32"/>
    </row>
    <row r="601" spans="1:2" x14ac:dyDescent="0.25">
      <c r="A601" s="30">
        <v>38938</v>
      </c>
      <c r="B601" s="32"/>
    </row>
    <row r="602" spans="1:2" x14ac:dyDescent="0.25">
      <c r="A602" s="30">
        <v>38939</v>
      </c>
      <c r="B602" s="32"/>
    </row>
    <row r="603" spans="1:2" x14ac:dyDescent="0.25">
      <c r="A603" s="30">
        <v>38940</v>
      </c>
      <c r="B603" s="32"/>
    </row>
    <row r="604" spans="1:2" x14ac:dyDescent="0.25">
      <c r="A604" s="30">
        <v>38943</v>
      </c>
      <c r="B604" s="32"/>
    </row>
    <row r="605" spans="1:2" x14ac:dyDescent="0.25">
      <c r="A605" s="30">
        <v>38944</v>
      </c>
      <c r="B605" s="32"/>
    </row>
    <row r="606" spans="1:2" x14ac:dyDescent="0.25">
      <c r="A606" s="30">
        <v>38945</v>
      </c>
      <c r="B606" s="32"/>
    </row>
    <row r="607" spans="1:2" x14ac:dyDescent="0.25">
      <c r="A607" s="30">
        <v>38946</v>
      </c>
      <c r="B607" s="32"/>
    </row>
    <row r="608" spans="1:2" x14ac:dyDescent="0.25">
      <c r="A608" s="30">
        <v>38947</v>
      </c>
      <c r="B608" s="32"/>
    </row>
    <row r="609" spans="1:2" x14ac:dyDescent="0.25">
      <c r="A609" s="30">
        <v>38950</v>
      </c>
      <c r="B609" s="32"/>
    </row>
    <row r="610" spans="1:2" x14ac:dyDescent="0.25">
      <c r="A610" s="30">
        <v>38951</v>
      </c>
      <c r="B610" s="32"/>
    </row>
    <row r="611" spans="1:2" x14ac:dyDescent="0.25">
      <c r="A611" s="30">
        <v>38952</v>
      </c>
      <c r="B611" s="32"/>
    </row>
    <row r="612" spans="1:2" x14ac:dyDescent="0.25">
      <c r="A612" s="30">
        <v>38953</v>
      </c>
      <c r="B612" s="32"/>
    </row>
    <row r="613" spans="1:2" x14ac:dyDescent="0.25">
      <c r="A613" s="30">
        <v>38954</v>
      </c>
      <c r="B613" s="32"/>
    </row>
    <row r="614" spans="1:2" x14ac:dyDescent="0.25">
      <c r="A614" s="30">
        <v>38957</v>
      </c>
      <c r="B614" s="32"/>
    </row>
    <row r="615" spans="1:2" x14ac:dyDescent="0.25">
      <c r="A615" s="30">
        <v>38958</v>
      </c>
      <c r="B615" s="32"/>
    </row>
    <row r="616" spans="1:2" x14ac:dyDescent="0.25">
      <c r="A616" s="30">
        <v>38959</v>
      </c>
      <c r="B616" s="32"/>
    </row>
    <row r="617" spans="1:2" x14ac:dyDescent="0.25">
      <c r="A617" s="30">
        <v>38960</v>
      </c>
      <c r="B617" s="32"/>
    </row>
    <row r="618" spans="1:2" x14ac:dyDescent="0.25">
      <c r="A618" s="30">
        <v>38961</v>
      </c>
      <c r="B618" s="32"/>
    </row>
    <row r="619" spans="1:2" x14ac:dyDescent="0.25">
      <c r="A619" s="30">
        <v>38965</v>
      </c>
      <c r="B619" s="32"/>
    </row>
    <row r="620" spans="1:2" x14ac:dyDescent="0.25">
      <c r="A620" s="30">
        <v>38966</v>
      </c>
      <c r="B620" s="32"/>
    </row>
    <row r="621" spans="1:2" x14ac:dyDescent="0.25">
      <c r="A621" s="30">
        <v>38967</v>
      </c>
      <c r="B621" s="32"/>
    </row>
    <row r="622" spans="1:2" x14ac:dyDescent="0.25">
      <c r="A622" s="30">
        <v>38968</v>
      </c>
      <c r="B622" s="32"/>
    </row>
    <row r="623" spans="1:2" x14ac:dyDescent="0.25">
      <c r="A623" s="30">
        <v>38971</v>
      </c>
      <c r="B623" s="32"/>
    </row>
    <row r="624" spans="1:2" x14ac:dyDescent="0.25">
      <c r="A624" s="30">
        <v>38972</v>
      </c>
      <c r="B624" s="32"/>
    </row>
    <row r="625" spans="1:2" x14ac:dyDescent="0.25">
      <c r="A625" s="30">
        <v>38973</v>
      </c>
      <c r="B625" s="32"/>
    </row>
    <row r="626" spans="1:2" x14ac:dyDescent="0.25">
      <c r="A626" s="30">
        <v>38974</v>
      </c>
      <c r="B626" s="32"/>
    </row>
    <row r="627" spans="1:2" x14ac:dyDescent="0.25">
      <c r="A627" s="30">
        <v>38975</v>
      </c>
      <c r="B627" s="32"/>
    </row>
    <row r="628" spans="1:2" x14ac:dyDescent="0.25">
      <c r="A628" s="30">
        <v>38978</v>
      </c>
      <c r="B628" s="32"/>
    </row>
    <row r="629" spans="1:2" x14ac:dyDescent="0.25">
      <c r="A629" s="30">
        <v>38979</v>
      </c>
      <c r="B629" s="32"/>
    </row>
    <row r="630" spans="1:2" x14ac:dyDescent="0.25">
      <c r="A630" s="30">
        <v>38980</v>
      </c>
      <c r="B630" s="32"/>
    </row>
    <row r="631" spans="1:2" x14ac:dyDescent="0.25">
      <c r="A631" s="30">
        <v>38981</v>
      </c>
      <c r="B631" s="32"/>
    </row>
    <row r="632" spans="1:2" x14ac:dyDescent="0.25">
      <c r="A632" s="30">
        <v>38982</v>
      </c>
      <c r="B632" s="32"/>
    </row>
    <row r="633" spans="1:2" x14ac:dyDescent="0.25">
      <c r="A633" s="30">
        <v>38985</v>
      </c>
      <c r="B633" s="32"/>
    </row>
    <row r="634" spans="1:2" x14ac:dyDescent="0.25">
      <c r="A634" s="30">
        <v>38986</v>
      </c>
      <c r="B634" s="32"/>
    </row>
    <row r="635" spans="1:2" x14ac:dyDescent="0.25">
      <c r="A635" s="30">
        <v>38987</v>
      </c>
      <c r="B635" s="32"/>
    </row>
    <row r="636" spans="1:2" x14ac:dyDescent="0.25">
      <c r="A636" s="30">
        <v>38988</v>
      </c>
      <c r="B636" s="32"/>
    </row>
    <row r="637" spans="1:2" x14ac:dyDescent="0.25">
      <c r="A637" s="30">
        <v>38989</v>
      </c>
      <c r="B637" s="32"/>
    </row>
    <row r="638" spans="1:2" x14ac:dyDescent="0.25">
      <c r="A638" s="30">
        <v>38992</v>
      </c>
      <c r="B638" s="32"/>
    </row>
    <row r="639" spans="1:2" x14ac:dyDescent="0.25">
      <c r="A639" s="30">
        <v>38993</v>
      </c>
      <c r="B639" s="32"/>
    </row>
    <row r="640" spans="1:2" x14ac:dyDescent="0.25">
      <c r="A640" s="30">
        <v>38994</v>
      </c>
      <c r="B640" s="32"/>
    </row>
    <row r="641" spans="1:2" x14ac:dyDescent="0.25">
      <c r="A641" s="30">
        <v>38995</v>
      </c>
      <c r="B641" s="32"/>
    </row>
    <row r="642" spans="1:2" x14ac:dyDescent="0.25">
      <c r="A642" s="30">
        <v>38996</v>
      </c>
      <c r="B642" s="32"/>
    </row>
    <row r="643" spans="1:2" x14ac:dyDescent="0.25">
      <c r="A643" s="30">
        <v>38999</v>
      </c>
      <c r="B643" s="32"/>
    </row>
    <row r="644" spans="1:2" x14ac:dyDescent="0.25">
      <c r="A644" s="30">
        <v>39000</v>
      </c>
      <c r="B644" s="32"/>
    </row>
    <row r="645" spans="1:2" x14ac:dyDescent="0.25">
      <c r="A645" s="30">
        <v>39001</v>
      </c>
      <c r="B645" s="32"/>
    </row>
    <row r="646" spans="1:2" x14ac:dyDescent="0.25">
      <c r="A646" s="30">
        <v>39002</v>
      </c>
      <c r="B646" s="32"/>
    </row>
    <row r="647" spans="1:2" x14ac:dyDescent="0.25">
      <c r="A647" s="30">
        <v>39003</v>
      </c>
      <c r="B647" s="32"/>
    </row>
    <row r="648" spans="1:2" x14ac:dyDescent="0.25">
      <c r="A648" s="30">
        <v>39006</v>
      </c>
      <c r="B648" s="32"/>
    </row>
    <row r="649" spans="1:2" x14ac:dyDescent="0.25">
      <c r="A649" s="30">
        <v>39007</v>
      </c>
      <c r="B649" s="32"/>
    </row>
    <row r="650" spans="1:2" x14ac:dyDescent="0.25">
      <c r="A650" s="30">
        <v>39008</v>
      </c>
      <c r="B650" s="32"/>
    </row>
    <row r="651" spans="1:2" x14ac:dyDescent="0.25">
      <c r="A651" s="30">
        <v>39009</v>
      </c>
      <c r="B651" s="32"/>
    </row>
    <row r="652" spans="1:2" x14ac:dyDescent="0.25">
      <c r="A652" s="30">
        <v>39010</v>
      </c>
      <c r="B652" s="32"/>
    </row>
    <row r="653" spans="1:2" x14ac:dyDescent="0.25">
      <c r="A653" s="30">
        <v>39013</v>
      </c>
      <c r="B653" s="32"/>
    </row>
    <row r="654" spans="1:2" x14ac:dyDescent="0.25">
      <c r="A654" s="30">
        <v>39014</v>
      </c>
      <c r="B654" s="32"/>
    </row>
    <row r="655" spans="1:2" x14ac:dyDescent="0.25">
      <c r="A655" s="30">
        <v>39015</v>
      </c>
      <c r="B655" s="32"/>
    </row>
    <row r="656" spans="1:2" x14ac:dyDescent="0.25">
      <c r="A656" s="30">
        <v>39016</v>
      </c>
      <c r="B656" s="32"/>
    </row>
    <row r="657" spans="1:2" x14ac:dyDescent="0.25">
      <c r="A657" s="30">
        <v>39017</v>
      </c>
      <c r="B657" s="32"/>
    </row>
    <row r="658" spans="1:2" x14ac:dyDescent="0.25">
      <c r="A658" s="30">
        <v>39020</v>
      </c>
      <c r="B658" s="32"/>
    </row>
    <row r="659" spans="1:2" x14ac:dyDescent="0.25">
      <c r="A659" s="30">
        <v>39021</v>
      </c>
      <c r="B659" s="32"/>
    </row>
    <row r="660" spans="1:2" x14ac:dyDescent="0.25">
      <c r="A660" s="30">
        <v>39022</v>
      </c>
      <c r="B660" s="32"/>
    </row>
    <row r="661" spans="1:2" x14ac:dyDescent="0.25">
      <c r="A661" s="30">
        <v>39023</v>
      </c>
      <c r="B661" s="32"/>
    </row>
    <row r="662" spans="1:2" x14ac:dyDescent="0.25">
      <c r="A662" s="30">
        <v>39024</v>
      </c>
      <c r="B662" s="32"/>
    </row>
    <row r="663" spans="1:2" x14ac:dyDescent="0.25">
      <c r="A663" s="30">
        <v>39027</v>
      </c>
      <c r="B663" s="32"/>
    </row>
    <row r="664" spans="1:2" x14ac:dyDescent="0.25">
      <c r="A664" s="30">
        <v>39028</v>
      </c>
      <c r="B664" s="32"/>
    </row>
    <row r="665" spans="1:2" x14ac:dyDescent="0.25">
      <c r="A665" s="30">
        <v>39029</v>
      </c>
      <c r="B665" s="32"/>
    </row>
    <row r="666" spans="1:2" x14ac:dyDescent="0.25">
      <c r="A666" s="30">
        <v>39030</v>
      </c>
      <c r="B666" s="32"/>
    </row>
    <row r="667" spans="1:2" x14ac:dyDescent="0.25">
      <c r="A667" s="30">
        <v>39031</v>
      </c>
      <c r="B667" s="32"/>
    </row>
    <row r="668" spans="1:2" x14ac:dyDescent="0.25">
      <c r="A668" s="30">
        <v>39034</v>
      </c>
      <c r="B668" s="32"/>
    </row>
    <row r="669" spans="1:2" x14ac:dyDescent="0.25">
      <c r="A669" s="30">
        <v>39035</v>
      </c>
      <c r="B669" s="32"/>
    </row>
    <row r="670" spans="1:2" x14ac:dyDescent="0.25">
      <c r="A670" s="30">
        <v>39036</v>
      </c>
      <c r="B670" s="32"/>
    </row>
    <row r="671" spans="1:2" x14ac:dyDescent="0.25">
      <c r="A671" s="30">
        <v>39037</v>
      </c>
      <c r="B671" s="32"/>
    </row>
    <row r="672" spans="1:2" x14ac:dyDescent="0.25">
      <c r="A672" s="30">
        <v>39038</v>
      </c>
      <c r="B672" s="32"/>
    </row>
    <row r="673" spans="1:2" x14ac:dyDescent="0.25">
      <c r="A673" s="30">
        <v>39041</v>
      </c>
      <c r="B673" s="32"/>
    </row>
    <row r="674" spans="1:2" x14ac:dyDescent="0.25">
      <c r="A674" s="30">
        <v>39042</v>
      </c>
      <c r="B674" s="32"/>
    </row>
    <row r="675" spans="1:2" x14ac:dyDescent="0.25">
      <c r="A675" s="30">
        <v>39043</v>
      </c>
      <c r="B675" s="32"/>
    </row>
    <row r="676" spans="1:2" x14ac:dyDescent="0.25">
      <c r="A676" s="30">
        <v>39045</v>
      </c>
      <c r="B676" s="32"/>
    </row>
    <row r="677" spans="1:2" x14ac:dyDescent="0.25">
      <c r="A677" s="30">
        <v>39048</v>
      </c>
      <c r="B677" s="32"/>
    </row>
    <row r="678" spans="1:2" x14ac:dyDescent="0.25">
      <c r="A678" s="30">
        <v>39049</v>
      </c>
      <c r="B678" s="32"/>
    </row>
    <row r="679" spans="1:2" x14ac:dyDescent="0.25">
      <c r="A679" s="30">
        <v>39050</v>
      </c>
      <c r="B679" s="32"/>
    </row>
    <row r="680" spans="1:2" x14ac:dyDescent="0.25">
      <c r="A680" s="30">
        <v>39051</v>
      </c>
      <c r="B680" s="32"/>
    </row>
    <row r="681" spans="1:2" x14ac:dyDescent="0.25">
      <c r="A681" s="30">
        <v>39052</v>
      </c>
      <c r="B681" s="32"/>
    </row>
    <row r="682" spans="1:2" x14ac:dyDescent="0.25">
      <c r="A682" s="30">
        <v>39055</v>
      </c>
      <c r="B682" s="32"/>
    </row>
    <row r="683" spans="1:2" x14ac:dyDescent="0.25">
      <c r="A683" s="30">
        <v>39056</v>
      </c>
      <c r="B683" s="32"/>
    </row>
    <row r="684" spans="1:2" x14ac:dyDescent="0.25">
      <c r="A684" s="30">
        <v>39057</v>
      </c>
      <c r="B684" s="32"/>
    </row>
    <row r="685" spans="1:2" x14ac:dyDescent="0.25">
      <c r="A685" s="30">
        <v>39058</v>
      </c>
      <c r="B685" s="32"/>
    </row>
    <row r="686" spans="1:2" x14ac:dyDescent="0.25">
      <c r="A686" s="30">
        <v>39059</v>
      </c>
      <c r="B686" s="32"/>
    </row>
    <row r="687" spans="1:2" x14ac:dyDescent="0.25">
      <c r="A687" s="30">
        <v>39062</v>
      </c>
      <c r="B687" s="32"/>
    </row>
    <row r="688" spans="1:2" x14ac:dyDescent="0.25">
      <c r="A688" s="30">
        <v>39063</v>
      </c>
      <c r="B688" s="32"/>
    </row>
    <row r="689" spans="1:2" x14ac:dyDescent="0.25">
      <c r="A689" s="30">
        <v>39064</v>
      </c>
      <c r="B689" s="32"/>
    </row>
    <row r="690" spans="1:2" x14ac:dyDescent="0.25">
      <c r="A690" s="30">
        <v>39065</v>
      </c>
      <c r="B690" s="32"/>
    </row>
    <row r="691" spans="1:2" x14ac:dyDescent="0.25">
      <c r="A691" s="30">
        <v>39066</v>
      </c>
      <c r="B691" s="32"/>
    </row>
    <row r="692" spans="1:2" x14ac:dyDescent="0.25">
      <c r="A692" s="30">
        <v>39069</v>
      </c>
      <c r="B692" s="32"/>
    </row>
    <row r="693" spans="1:2" x14ac:dyDescent="0.25">
      <c r="A693" s="30">
        <v>39070</v>
      </c>
      <c r="B693" s="32"/>
    </row>
    <row r="694" spans="1:2" x14ac:dyDescent="0.25">
      <c r="A694" s="30">
        <v>39071</v>
      </c>
      <c r="B694" s="32"/>
    </row>
    <row r="695" spans="1:2" x14ac:dyDescent="0.25">
      <c r="A695" s="30">
        <v>39072</v>
      </c>
      <c r="B695" s="32"/>
    </row>
    <row r="696" spans="1:2" x14ac:dyDescent="0.25">
      <c r="A696" s="30">
        <v>39073</v>
      </c>
      <c r="B696" s="32"/>
    </row>
    <row r="697" spans="1:2" x14ac:dyDescent="0.25">
      <c r="A697" s="30">
        <v>39077</v>
      </c>
      <c r="B697" s="32"/>
    </row>
    <row r="698" spans="1:2" x14ac:dyDescent="0.25">
      <c r="A698" s="30">
        <v>39078</v>
      </c>
      <c r="B698" s="32"/>
    </row>
    <row r="699" spans="1:2" x14ac:dyDescent="0.25">
      <c r="A699" s="30">
        <v>39079</v>
      </c>
      <c r="B699" s="32"/>
    </row>
    <row r="700" spans="1:2" x14ac:dyDescent="0.25">
      <c r="A700" s="30">
        <v>39080</v>
      </c>
      <c r="B700" s="32"/>
    </row>
    <row r="701" spans="1:2" x14ac:dyDescent="0.25">
      <c r="A701" s="30">
        <v>39085</v>
      </c>
      <c r="B701" s="32"/>
    </row>
    <row r="702" spans="1:2" x14ac:dyDescent="0.25">
      <c r="A702" s="30">
        <v>39086</v>
      </c>
      <c r="B702" s="32"/>
    </row>
    <row r="703" spans="1:2" x14ac:dyDescent="0.25">
      <c r="A703" s="30">
        <v>39087</v>
      </c>
      <c r="B703" s="32"/>
    </row>
    <row r="704" spans="1:2" x14ac:dyDescent="0.25">
      <c r="A704" s="30">
        <v>39090</v>
      </c>
      <c r="B704" s="32"/>
    </row>
    <row r="705" spans="1:2" x14ac:dyDescent="0.25">
      <c r="A705" s="30">
        <v>39091</v>
      </c>
      <c r="B705" s="32"/>
    </row>
    <row r="706" spans="1:2" x14ac:dyDescent="0.25">
      <c r="A706" s="30">
        <v>39092</v>
      </c>
      <c r="B706" s="32"/>
    </row>
    <row r="707" spans="1:2" x14ac:dyDescent="0.25">
      <c r="A707" s="30">
        <v>39093</v>
      </c>
      <c r="B707" s="32"/>
    </row>
    <row r="708" spans="1:2" x14ac:dyDescent="0.25">
      <c r="A708" s="30">
        <v>39094</v>
      </c>
      <c r="B708" s="32"/>
    </row>
    <row r="709" spans="1:2" x14ac:dyDescent="0.25">
      <c r="A709" s="30">
        <v>39098</v>
      </c>
      <c r="B709" s="32"/>
    </row>
    <row r="710" spans="1:2" x14ac:dyDescent="0.25">
      <c r="A710" s="30">
        <v>39099</v>
      </c>
      <c r="B710" s="32"/>
    </row>
    <row r="711" spans="1:2" x14ac:dyDescent="0.25">
      <c r="A711" s="30">
        <v>39100</v>
      </c>
      <c r="B711" s="32"/>
    </row>
    <row r="712" spans="1:2" x14ac:dyDescent="0.25">
      <c r="A712" s="30">
        <v>39101</v>
      </c>
      <c r="B712" s="32"/>
    </row>
    <row r="713" spans="1:2" x14ac:dyDescent="0.25">
      <c r="A713" s="30">
        <v>39104</v>
      </c>
      <c r="B713" s="32"/>
    </row>
    <row r="714" spans="1:2" x14ac:dyDescent="0.25">
      <c r="A714" s="30">
        <v>39105</v>
      </c>
      <c r="B714" s="32"/>
    </row>
    <row r="715" spans="1:2" x14ac:dyDescent="0.25">
      <c r="A715" s="30">
        <v>39106</v>
      </c>
      <c r="B715" s="32"/>
    </row>
    <row r="716" spans="1:2" x14ac:dyDescent="0.25">
      <c r="A716" s="30">
        <v>39107</v>
      </c>
      <c r="B716" s="32"/>
    </row>
    <row r="717" spans="1:2" x14ac:dyDescent="0.25">
      <c r="A717" s="30">
        <v>39108</v>
      </c>
      <c r="B717" s="32"/>
    </row>
    <row r="718" spans="1:2" x14ac:dyDescent="0.25">
      <c r="A718" s="30">
        <v>39111</v>
      </c>
      <c r="B718" s="32"/>
    </row>
    <row r="719" spans="1:2" x14ac:dyDescent="0.25">
      <c r="A719" s="30">
        <v>39112</v>
      </c>
      <c r="B719" s="32"/>
    </row>
    <row r="720" spans="1:2" x14ac:dyDescent="0.25">
      <c r="A720" s="30">
        <v>39113</v>
      </c>
      <c r="B720" s="32"/>
    </row>
    <row r="721" spans="1:2" x14ac:dyDescent="0.25">
      <c r="A721" s="30">
        <v>39114</v>
      </c>
      <c r="B721" s="32"/>
    </row>
    <row r="722" spans="1:2" x14ac:dyDescent="0.25">
      <c r="A722" s="30">
        <v>39115</v>
      </c>
      <c r="B722" s="32"/>
    </row>
    <row r="723" spans="1:2" x14ac:dyDescent="0.25">
      <c r="A723" s="30">
        <v>39118</v>
      </c>
      <c r="B723" s="32"/>
    </row>
    <row r="724" spans="1:2" x14ac:dyDescent="0.25">
      <c r="A724" s="30">
        <v>39119</v>
      </c>
      <c r="B724" s="32"/>
    </row>
    <row r="725" spans="1:2" x14ac:dyDescent="0.25">
      <c r="A725" s="30">
        <v>39120</v>
      </c>
      <c r="B725" s="32"/>
    </row>
    <row r="726" spans="1:2" x14ac:dyDescent="0.25">
      <c r="A726" s="30">
        <v>39121</v>
      </c>
      <c r="B726" s="32"/>
    </row>
    <row r="727" spans="1:2" x14ac:dyDescent="0.25">
      <c r="A727" s="30">
        <v>39122</v>
      </c>
      <c r="B727" s="32"/>
    </row>
    <row r="728" spans="1:2" x14ac:dyDescent="0.25">
      <c r="A728" s="30">
        <v>39125</v>
      </c>
      <c r="B728" s="32"/>
    </row>
    <row r="729" spans="1:2" x14ac:dyDescent="0.25">
      <c r="A729" s="30">
        <v>39126</v>
      </c>
      <c r="B729" s="32"/>
    </row>
    <row r="730" spans="1:2" x14ac:dyDescent="0.25">
      <c r="A730" s="30">
        <v>39127</v>
      </c>
      <c r="B730" s="32"/>
    </row>
    <row r="731" spans="1:2" x14ac:dyDescent="0.25">
      <c r="A731" s="30">
        <v>39128</v>
      </c>
      <c r="B731" s="32"/>
    </row>
    <row r="732" spans="1:2" x14ac:dyDescent="0.25">
      <c r="A732" s="30">
        <v>39129</v>
      </c>
      <c r="B732" s="32"/>
    </row>
    <row r="733" spans="1:2" x14ac:dyDescent="0.25">
      <c r="A733" s="30">
        <v>39133</v>
      </c>
      <c r="B733" s="32"/>
    </row>
    <row r="734" spans="1:2" x14ac:dyDescent="0.25">
      <c r="A734" s="30">
        <v>39134</v>
      </c>
      <c r="B734" s="32"/>
    </row>
    <row r="735" spans="1:2" x14ac:dyDescent="0.25">
      <c r="A735" s="30">
        <v>39135</v>
      </c>
      <c r="B735" s="32"/>
    </row>
    <row r="736" spans="1:2" x14ac:dyDescent="0.25">
      <c r="A736" s="30">
        <v>39136</v>
      </c>
      <c r="B736" s="32"/>
    </row>
    <row r="737" spans="1:2" x14ac:dyDescent="0.25">
      <c r="A737" s="30">
        <v>39139</v>
      </c>
      <c r="B737" s="32"/>
    </row>
    <row r="738" spans="1:2" x14ac:dyDescent="0.25">
      <c r="A738" s="30">
        <v>39140</v>
      </c>
      <c r="B738" s="32"/>
    </row>
    <row r="739" spans="1:2" x14ac:dyDescent="0.25">
      <c r="A739" s="30">
        <v>39141</v>
      </c>
      <c r="B739" s="32"/>
    </row>
    <row r="740" spans="1:2" x14ac:dyDescent="0.25">
      <c r="A740" s="30">
        <v>39142</v>
      </c>
      <c r="B740" s="32"/>
    </row>
    <row r="741" spans="1:2" x14ac:dyDescent="0.25">
      <c r="A741" s="30">
        <v>39143</v>
      </c>
      <c r="B741" s="32"/>
    </row>
    <row r="742" spans="1:2" x14ac:dyDescent="0.25">
      <c r="A742" s="30">
        <v>39146</v>
      </c>
      <c r="B742" s="32"/>
    </row>
    <row r="743" spans="1:2" x14ac:dyDescent="0.25">
      <c r="A743" s="30">
        <v>39147</v>
      </c>
      <c r="B743" s="32"/>
    </row>
    <row r="744" spans="1:2" x14ac:dyDescent="0.25">
      <c r="A744" s="30">
        <v>39148</v>
      </c>
      <c r="B744" s="32"/>
    </row>
    <row r="745" spans="1:2" x14ac:dyDescent="0.25">
      <c r="A745" s="30">
        <v>39149</v>
      </c>
      <c r="B745" s="32"/>
    </row>
    <row r="746" spans="1:2" x14ac:dyDescent="0.25">
      <c r="A746" s="30">
        <v>39150</v>
      </c>
      <c r="B746" s="32"/>
    </row>
    <row r="747" spans="1:2" x14ac:dyDescent="0.25">
      <c r="A747" s="30">
        <v>39153</v>
      </c>
      <c r="B747" s="32"/>
    </row>
    <row r="748" spans="1:2" x14ac:dyDescent="0.25">
      <c r="A748" s="30">
        <v>39154</v>
      </c>
      <c r="B748" s="32"/>
    </row>
    <row r="749" spans="1:2" x14ac:dyDescent="0.25">
      <c r="A749" s="30">
        <v>39155</v>
      </c>
      <c r="B749" s="32"/>
    </row>
    <row r="750" spans="1:2" x14ac:dyDescent="0.25">
      <c r="A750" s="30">
        <v>39156</v>
      </c>
      <c r="B750" s="32"/>
    </row>
    <row r="751" spans="1:2" x14ac:dyDescent="0.25">
      <c r="A751" s="30">
        <v>39157</v>
      </c>
      <c r="B751" s="32"/>
    </row>
    <row r="752" spans="1:2" x14ac:dyDescent="0.25">
      <c r="A752" s="30">
        <v>39160</v>
      </c>
      <c r="B752" s="32"/>
    </row>
    <row r="753" spans="1:2" x14ac:dyDescent="0.25">
      <c r="A753" s="30">
        <v>39161</v>
      </c>
      <c r="B753" s="32"/>
    </row>
    <row r="754" spans="1:2" x14ac:dyDescent="0.25">
      <c r="A754" s="30">
        <v>39162</v>
      </c>
      <c r="B754" s="32"/>
    </row>
    <row r="755" spans="1:2" x14ac:dyDescent="0.25">
      <c r="A755" s="30">
        <v>39163</v>
      </c>
      <c r="B755" s="32"/>
    </row>
    <row r="756" spans="1:2" x14ac:dyDescent="0.25">
      <c r="A756" s="30">
        <v>39164</v>
      </c>
      <c r="B756" s="32"/>
    </row>
    <row r="757" spans="1:2" x14ac:dyDescent="0.25">
      <c r="A757" s="30">
        <v>39167</v>
      </c>
      <c r="B757" s="32"/>
    </row>
    <row r="758" spans="1:2" x14ac:dyDescent="0.25">
      <c r="A758" s="30">
        <v>39168</v>
      </c>
      <c r="B758" s="32"/>
    </row>
    <row r="759" spans="1:2" x14ac:dyDescent="0.25">
      <c r="A759" s="30">
        <v>39169</v>
      </c>
      <c r="B759" s="32"/>
    </row>
    <row r="760" spans="1:2" x14ac:dyDescent="0.25">
      <c r="A760" s="30">
        <v>39170</v>
      </c>
      <c r="B760" s="32"/>
    </row>
    <row r="761" spans="1:2" x14ac:dyDescent="0.25">
      <c r="A761" s="30">
        <v>39171</v>
      </c>
      <c r="B761" s="32"/>
    </row>
    <row r="762" spans="1:2" x14ac:dyDescent="0.25">
      <c r="A762" s="30">
        <v>39174</v>
      </c>
      <c r="B762" s="32"/>
    </row>
    <row r="763" spans="1:2" x14ac:dyDescent="0.25">
      <c r="A763" s="30">
        <v>39175</v>
      </c>
      <c r="B763" s="32"/>
    </row>
    <row r="764" spans="1:2" x14ac:dyDescent="0.25">
      <c r="A764" s="30">
        <v>39176</v>
      </c>
      <c r="B764" s="32"/>
    </row>
    <row r="765" spans="1:2" x14ac:dyDescent="0.25">
      <c r="A765" s="30">
        <v>39177</v>
      </c>
      <c r="B765" s="32"/>
    </row>
    <row r="766" spans="1:2" x14ac:dyDescent="0.25">
      <c r="A766" s="30">
        <v>39181</v>
      </c>
      <c r="B766" s="32"/>
    </row>
    <row r="767" spans="1:2" x14ac:dyDescent="0.25">
      <c r="A767" s="30">
        <v>39182</v>
      </c>
      <c r="B767" s="32"/>
    </row>
    <row r="768" spans="1:2" x14ac:dyDescent="0.25">
      <c r="A768" s="30">
        <v>39183</v>
      </c>
      <c r="B768" s="32"/>
    </row>
    <row r="769" spans="1:2" x14ac:dyDescent="0.25">
      <c r="A769" s="30">
        <v>39184</v>
      </c>
      <c r="B769" s="32"/>
    </row>
    <row r="770" spans="1:2" x14ac:dyDescent="0.25">
      <c r="A770" s="30">
        <v>39185</v>
      </c>
      <c r="B770" s="32"/>
    </row>
    <row r="771" spans="1:2" x14ac:dyDescent="0.25">
      <c r="A771" s="30">
        <v>39188</v>
      </c>
      <c r="B771" s="32"/>
    </row>
    <row r="772" spans="1:2" x14ac:dyDescent="0.25">
      <c r="A772" s="30">
        <v>39189</v>
      </c>
      <c r="B772" s="32"/>
    </row>
    <row r="773" spans="1:2" x14ac:dyDescent="0.25">
      <c r="A773" s="30">
        <v>39190</v>
      </c>
      <c r="B773" s="32"/>
    </row>
    <row r="774" spans="1:2" x14ac:dyDescent="0.25">
      <c r="A774" s="30">
        <v>39191</v>
      </c>
      <c r="B774" s="32"/>
    </row>
    <row r="775" spans="1:2" x14ac:dyDescent="0.25">
      <c r="A775" s="30">
        <v>39192</v>
      </c>
      <c r="B775" s="32"/>
    </row>
    <row r="776" spans="1:2" x14ac:dyDescent="0.25">
      <c r="A776" s="30">
        <v>39195</v>
      </c>
      <c r="B776" s="32"/>
    </row>
    <row r="777" spans="1:2" x14ac:dyDescent="0.25">
      <c r="A777" s="30">
        <v>39196</v>
      </c>
      <c r="B777" s="32"/>
    </row>
    <row r="778" spans="1:2" x14ac:dyDescent="0.25">
      <c r="A778" s="30">
        <v>39197</v>
      </c>
      <c r="B778" s="32"/>
    </row>
    <row r="779" spans="1:2" x14ac:dyDescent="0.25">
      <c r="A779" s="30">
        <v>39198</v>
      </c>
      <c r="B779" s="32"/>
    </row>
    <row r="780" spans="1:2" x14ac:dyDescent="0.25">
      <c r="A780" s="30">
        <v>39199</v>
      </c>
      <c r="B780" s="32"/>
    </row>
    <row r="781" spans="1:2" x14ac:dyDescent="0.25">
      <c r="A781" s="30">
        <v>39202</v>
      </c>
      <c r="B781" s="32"/>
    </row>
    <row r="782" spans="1:2" x14ac:dyDescent="0.25">
      <c r="A782" s="30">
        <v>39203</v>
      </c>
      <c r="B782" s="32"/>
    </row>
    <row r="783" spans="1:2" x14ac:dyDescent="0.25">
      <c r="A783" s="30">
        <v>39204</v>
      </c>
      <c r="B783" s="32"/>
    </row>
    <row r="784" spans="1:2" x14ac:dyDescent="0.25">
      <c r="A784" s="30">
        <v>39205</v>
      </c>
      <c r="B784" s="32"/>
    </row>
    <row r="785" spans="1:2" x14ac:dyDescent="0.25">
      <c r="A785" s="30">
        <v>39206</v>
      </c>
      <c r="B785" s="32"/>
    </row>
    <row r="786" spans="1:2" x14ac:dyDescent="0.25">
      <c r="A786" s="30">
        <v>39209</v>
      </c>
      <c r="B786" s="32"/>
    </row>
    <row r="787" spans="1:2" x14ac:dyDescent="0.25">
      <c r="A787" s="30">
        <v>39210</v>
      </c>
      <c r="B787" s="32"/>
    </row>
    <row r="788" spans="1:2" x14ac:dyDescent="0.25">
      <c r="A788" s="30">
        <v>39211</v>
      </c>
      <c r="B788" s="32"/>
    </row>
    <row r="789" spans="1:2" x14ac:dyDescent="0.25">
      <c r="A789" s="30">
        <v>39212</v>
      </c>
      <c r="B789" s="32"/>
    </row>
    <row r="790" spans="1:2" x14ac:dyDescent="0.25">
      <c r="A790" s="30">
        <v>39213</v>
      </c>
      <c r="B790" s="32"/>
    </row>
    <row r="791" spans="1:2" x14ac:dyDescent="0.25">
      <c r="A791" s="30">
        <v>39216</v>
      </c>
      <c r="B791" s="32"/>
    </row>
    <row r="792" spans="1:2" x14ac:dyDescent="0.25">
      <c r="A792" s="30">
        <v>39217</v>
      </c>
      <c r="B792" s="32"/>
    </row>
    <row r="793" spans="1:2" x14ac:dyDescent="0.25">
      <c r="A793" s="30">
        <v>39218</v>
      </c>
      <c r="B793" s="32"/>
    </row>
    <row r="794" spans="1:2" x14ac:dyDescent="0.25">
      <c r="A794" s="30">
        <v>39219</v>
      </c>
      <c r="B794" s="32"/>
    </row>
    <row r="795" spans="1:2" x14ac:dyDescent="0.25">
      <c r="A795" s="30">
        <v>39220</v>
      </c>
      <c r="B795" s="32"/>
    </row>
    <row r="796" spans="1:2" x14ac:dyDescent="0.25">
      <c r="A796" s="30">
        <v>39223</v>
      </c>
      <c r="B796" s="32"/>
    </row>
    <row r="797" spans="1:2" x14ac:dyDescent="0.25">
      <c r="A797" s="30">
        <v>39224</v>
      </c>
      <c r="B797" s="32"/>
    </row>
    <row r="798" spans="1:2" x14ac:dyDescent="0.25">
      <c r="A798" s="30">
        <v>39225</v>
      </c>
      <c r="B798" s="32"/>
    </row>
    <row r="799" spans="1:2" x14ac:dyDescent="0.25">
      <c r="A799" s="30">
        <v>39226</v>
      </c>
      <c r="B799" s="32"/>
    </row>
    <row r="800" spans="1:2" x14ac:dyDescent="0.25">
      <c r="A800" s="30">
        <v>39227</v>
      </c>
      <c r="B800" s="32"/>
    </row>
    <row r="801" spans="1:2" x14ac:dyDescent="0.25">
      <c r="A801" s="30">
        <v>39231</v>
      </c>
      <c r="B801" s="32"/>
    </row>
    <row r="802" spans="1:2" x14ac:dyDescent="0.25">
      <c r="A802" s="30">
        <v>39232</v>
      </c>
      <c r="B802" s="32"/>
    </row>
    <row r="803" spans="1:2" x14ac:dyDescent="0.25">
      <c r="A803" s="30">
        <v>39233</v>
      </c>
      <c r="B803" s="32"/>
    </row>
    <row r="804" spans="1:2" x14ac:dyDescent="0.25">
      <c r="A804" s="30">
        <v>39234</v>
      </c>
      <c r="B804" s="32"/>
    </row>
    <row r="805" spans="1:2" x14ac:dyDescent="0.25">
      <c r="A805" s="30">
        <v>39237</v>
      </c>
      <c r="B805" s="32"/>
    </row>
    <row r="806" spans="1:2" x14ac:dyDescent="0.25">
      <c r="A806" s="30">
        <v>39238</v>
      </c>
      <c r="B806" s="32"/>
    </row>
    <row r="807" spans="1:2" x14ac:dyDescent="0.25">
      <c r="A807" s="30">
        <v>39239</v>
      </c>
      <c r="B807" s="32"/>
    </row>
    <row r="808" spans="1:2" x14ac:dyDescent="0.25">
      <c r="A808" s="30">
        <v>39240</v>
      </c>
      <c r="B808" s="32"/>
    </row>
    <row r="809" spans="1:2" x14ac:dyDescent="0.25">
      <c r="A809" s="30">
        <v>39241</v>
      </c>
      <c r="B809" s="32"/>
    </row>
    <row r="810" spans="1:2" x14ac:dyDescent="0.25">
      <c r="A810" s="30">
        <v>39244</v>
      </c>
      <c r="B810" s="32"/>
    </row>
    <row r="811" spans="1:2" x14ac:dyDescent="0.25">
      <c r="A811" s="30">
        <v>39245</v>
      </c>
      <c r="B811" s="32"/>
    </row>
    <row r="812" spans="1:2" x14ac:dyDescent="0.25">
      <c r="A812" s="30">
        <v>39246</v>
      </c>
      <c r="B812" s="32"/>
    </row>
    <row r="813" spans="1:2" x14ac:dyDescent="0.25">
      <c r="A813" s="30">
        <v>39247</v>
      </c>
      <c r="B813" s="32"/>
    </row>
    <row r="814" spans="1:2" x14ac:dyDescent="0.25">
      <c r="A814" s="30">
        <v>39248</v>
      </c>
      <c r="B814" s="32"/>
    </row>
    <row r="815" spans="1:2" x14ac:dyDescent="0.25">
      <c r="A815" s="30">
        <v>39251</v>
      </c>
      <c r="B815" s="32"/>
    </row>
    <row r="816" spans="1:2" x14ac:dyDescent="0.25">
      <c r="A816" s="30">
        <v>39252</v>
      </c>
      <c r="B816" s="32"/>
    </row>
    <row r="817" spans="1:2" x14ac:dyDescent="0.25">
      <c r="A817" s="30">
        <v>39253</v>
      </c>
      <c r="B817" s="32"/>
    </row>
    <row r="818" spans="1:2" x14ac:dyDescent="0.25">
      <c r="A818" s="30">
        <v>39254</v>
      </c>
      <c r="B818" s="32"/>
    </row>
    <row r="819" spans="1:2" x14ac:dyDescent="0.25">
      <c r="A819" s="30">
        <v>39255</v>
      </c>
      <c r="B819" s="32"/>
    </row>
    <row r="820" spans="1:2" x14ac:dyDescent="0.25">
      <c r="A820" s="30">
        <v>39258</v>
      </c>
      <c r="B820" s="32"/>
    </row>
    <row r="821" spans="1:2" x14ac:dyDescent="0.25">
      <c r="A821" s="30">
        <v>39259</v>
      </c>
      <c r="B821" s="32"/>
    </row>
    <row r="822" spans="1:2" x14ac:dyDescent="0.25">
      <c r="A822" s="30">
        <v>39260</v>
      </c>
      <c r="B822" s="32"/>
    </row>
    <row r="823" spans="1:2" x14ac:dyDescent="0.25">
      <c r="A823" s="30">
        <v>39261</v>
      </c>
      <c r="B823" s="32"/>
    </row>
    <row r="824" spans="1:2" x14ac:dyDescent="0.25">
      <c r="A824" s="30">
        <v>39262</v>
      </c>
      <c r="B824" s="32"/>
    </row>
    <row r="825" spans="1:2" x14ac:dyDescent="0.25">
      <c r="A825" s="30">
        <v>39265</v>
      </c>
      <c r="B825" s="32"/>
    </row>
    <row r="826" spans="1:2" x14ac:dyDescent="0.25">
      <c r="A826" s="30">
        <v>39266</v>
      </c>
      <c r="B826" s="32"/>
    </row>
    <row r="827" spans="1:2" x14ac:dyDescent="0.25">
      <c r="A827" s="30">
        <v>39268</v>
      </c>
      <c r="B827" s="32"/>
    </row>
    <row r="828" spans="1:2" x14ac:dyDescent="0.25">
      <c r="A828" s="30">
        <v>39269</v>
      </c>
      <c r="B828" s="32"/>
    </row>
    <row r="829" spans="1:2" x14ac:dyDescent="0.25">
      <c r="A829" s="30">
        <v>39272</v>
      </c>
      <c r="B829" s="32"/>
    </row>
    <row r="830" spans="1:2" x14ac:dyDescent="0.25">
      <c r="A830" s="30">
        <v>39273</v>
      </c>
      <c r="B830" s="32"/>
    </row>
    <row r="831" spans="1:2" x14ac:dyDescent="0.25">
      <c r="A831" s="30">
        <v>39274</v>
      </c>
      <c r="B831" s="32"/>
    </row>
    <row r="832" spans="1:2" x14ac:dyDescent="0.25">
      <c r="A832" s="30">
        <v>39275</v>
      </c>
      <c r="B832" s="32"/>
    </row>
    <row r="833" spans="1:2" x14ac:dyDescent="0.25">
      <c r="A833" s="30">
        <v>39276</v>
      </c>
      <c r="B833" s="32"/>
    </row>
    <row r="834" spans="1:2" x14ac:dyDescent="0.25">
      <c r="A834" s="30">
        <v>39279</v>
      </c>
      <c r="B834" s="32"/>
    </row>
    <row r="835" spans="1:2" x14ac:dyDescent="0.25">
      <c r="A835" s="30">
        <v>39280</v>
      </c>
      <c r="B835" s="32"/>
    </row>
    <row r="836" spans="1:2" x14ac:dyDescent="0.25">
      <c r="A836" s="30">
        <v>39281</v>
      </c>
      <c r="B836" s="32"/>
    </row>
    <row r="837" spans="1:2" x14ac:dyDescent="0.25">
      <c r="A837" s="30">
        <v>39282</v>
      </c>
      <c r="B837" s="32"/>
    </row>
    <row r="838" spans="1:2" x14ac:dyDescent="0.25">
      <c r="A838" s="30">
        <v>39283</v>
      </c>
      <c r="B838" s="32"/>
    </row>
    <row r="839" spans="1:2" x14ac:dyDescent="0.25">
      <c r="A839" s="30">
        <v>39286</v>
      </c>
      <c r="B839" s="32"/>
    </row>
    <row r="840" spans="1:2" x14ac:dyDescent="0.25">
      <c r="A840" s="30">
        <v>39287</v>
      </c>
      <c r="B840" s="32"/>
    </row>
    <row r="841" spans="1:2" x14ac:dyDescent="0.25">
      <c r="A841" s="30">
        <v>39288</v>
      </c>
      <c r="B841" s="32"/>
    </row>
    <row r="842" spans="1:2" x14ac:dyDescent="0.25">
      <c r="A842" s="30">
        <v>39289</v>
      </c>
      <c r="B842" s="32"/>
    </row>
    <row r="843" spans="1:2" x14ac:dyDescent="0.25">
      <c r="A843" s="30">
        <v>39290</v>
      </c>
      <c r="B843" s="32"/>
    </row>
    <row r="844" spans="1:2" x14ac:dyDescent="0.25">
      <c r="A844" s="30">
        <v>39293</v>
      </c>
      <c r="B844" s="32"/>
    </row>
    <row r="845" spans="1:2" x14ac:dyDescent="0.25">
      <c r="A845" s="30">
        <v>39294</v>
      </c>
      <c r="B845" s="32"/>
    </row>
    <row r="846" spans="1:2" x14ac:dyDescent="0.25">
      <c r="A846" s="30">
        <v>39295</v>
      </c>
      <c r="B846" s="32"/>
    </row>
    <row r="847" spans="1:2" x14ac:dyDescent="0.25">
      <c r="A847" s="30">
        <v>39296</v>
      </c>
      <c r="B847" s="32"/>
    </row>
    <row r="848" spans="1:2" x14ac:dyDescent="0.25">
      <c r="A848" s="30">
        <v>39297</v>
      </c>
      <c r="B848" s="32"/>
    </row>
    <row r="849" spans="1:2" x14ac:dyDescent="0.25">
      <c r="A849" s="30">
        <v>39300</v>
      </c>
      <c r="B849" s="32"/>
    </row>
    <row r="850" spans="1:2" x14ac:dyDescent="0.25">
      <c r="A850" s="30">
        <v>39301</v>
      </c>
      <c r="B850" s="32"/>
    </row>
    <row r="851" spans="1:2" x14ac:dyDescent="0.25">
      <c r="A851" s="30">
        <v>39302</v>
      </c>
      <c r="B851" s="32"/>
    </row>
    <row r="852" spans="1:2" x14ac:dyDescent="0.25">
      <c r="A852" s="30">
        <v>39303</v>
      </c>
      <c r="B852" s="32"/>
    </row>
    <row r="853" spans="1:2" x14ac:dyDescent="0.25">
      <c r="A853" s="30">
        <v>39304</v>
      </c>
      <c r="B853" s="32"/>
    </row>
    <row r="854" spans="1:2" x14ac:dyDescent="0.25">
      <c r="A854" s="30">
        <v>39307</v>
      </c>
      <c r="B854" s="32"/>
    </row>
    <row r="855" spans="1:2" x14ac:dyDescent="0.25">
      <c r="A855" s="30">
        <v>39308</v>
      </c>
      <c r="B855" s="32"/>
    </row>
    <row r="856" spans="1:2" x14ac:dyDescent="0.25">
      <c r="A856" s="30">
        <v>39309</v>
      </c>
      <c r="B856" s="32"/>
    </row>
    <row r="857" spans="1:2" x14ac:dyDescent="0.25">
      <c r="A857" s="30">
        <v>39310</v>
      </c>
      <c r="B857" s="32"/>
    </row>
    <row r="858" spans="1:2" x14ac:dyDescent="0.25">
      <c r="A858" s="30">
        <v>39311</v>
      </c>
      <c r="B858" s="32"/>
    </row>
    <row r="859" spans="1:2" x14ac:dyDescent="0.25">
      <c r="A859" s="30">
        <v>39314</v>
      </c>
      <c r="B859" s="32"/>
    </row>
    <row r="860" spans="1:2" x14ac:dyDescent="0.25">
      <c r="A860" s="30">
        <v>39315</v>
      </c>
      <c r="B860" s="32"/>
    </row>
    <row r="861" spans="1:2" x14ac:dyDescent="0.25">
      <c r="A861" s="30">
        <v>39316</v>
      </c>
      <c r="B861" s="32"/>
    </row>
    <row r="862" spans="1:2" x14ac:dyDescent="0.25">
      <c r="A862" s="30">
        <v>39317</v>
      </c>
      <c r="B862" s="32"/>
    </row>
    <row r="863" spans="1:2" x14ac:dyDescent="0.25">
      <c r="A863" s="30">
        <v>39318</v>
      </c>
      <c r="B863" s="32"/>
    </row>
    <row r="864" spans="1:2" x14ac:dyDescent="0.25">
      <c r="A864" s="30">
        <v>39321</v>
      </c>
      <c r="B864" s="32"/>
    </row>
    <row r="865" spans="1:2" x14ac:dyDescent="0.25">
      <c r="A865" s="30">
        <v>39322</v>
      </c>
      <c r="B865" s="32"/>
    </row>
    <row r="866" spans="1:2" x14ac:dyDescent="0.25">
      <c r="A866" s="30">
        <v>39323</v>
      </c>
      <c r="B866" s="32"/>
    </row>
    <row r="867" spans="1:2" x14ac:dyDescent="0.25">
      <c r="A867" s="30">
        <v>39324</v>
      </c>
      <c r="B867" s="32"/>
    </row>
    <row r="868" spans="1:2" x14ac:dyDescent="0.25">
      <c r="A868" s="30">
        <v>39325</v>
      </c>
      <c r="B868" s="32"/>
    </row>
    <row r="869" spans="1:2" x14ac:dyDescent="0.25">
      <c r="A869" s="30">
        <v>39329</v>
      </c>
      <c r="B869" s="32"/>
    </row>
    <row r="870" spans="1:2" x14ac:dyDescent="0.25">
      <c r="A870" s="30">
        <v>39330</v>
      </c>
      <c r="B870" s="32"/>
    </row>
    <row r="871" spans="1:2" x14ac:dyDescent="0.25">
      <c r="A871" s="30">
        <v>39331</v>
      </c>
      <c r="B871" s="32"/>
    </row>
    <row r="872" spans="1:2" x14ac:dyDescent="0.25">
      <c r="A872" s="30">
        <v>39332</v>
      </c>
      <c r="B872" s="32"/>
    </row>
    <row r="873" spans="1:2" x14ac:dyDescent="0.25">
      <c r="A873" s="30">
        <v>39335</v>
      </c>
      <c r="B873" s="32"/>
    </row>
    <row r="874" spans="1:2" x14ac:dyDescent="0.25">
      <c r="A874" s="30">
        <v>39336</v>
      </c>
      <c r="B874" s="32"/>
    </row>
    <row r="875" spans="1:2" x14ac:dyDescent="0.25">
      <c r="A875" s="30">
        <v>39337</v>
      </c>
      <c r="B875" s="32"/>
    </row>
    <row r="876" spans="1:2" x14ac:dyDescent="0.25">
      <c r="A876" s="30">
        <v>39338</v>
      </c>
      <c r="B876" s="32"/>
    </row>
    <row r="877" spans="1:2" x14ac:dyDescent="0.25">
      <c r="A877" s="30">
        <v>39339</v>
      </c>
      <c r="B877" s="32"/>
    </row>
    <row r="878" spans="1:2" x14ac:dyDescent="0.25">
      <c r="A878" s="30">
        <v>39342</v>
      </c>
      <c r="B878" s="32"/>
    </row>
    <row r="879" spans="1:2" x14ac:dyDescent="0.25">
      <c r="A879" s="30">
        <v>39343</v>
      </c>
      <c r="B879" s="32"/>
    </row>
    <row r="880" spans="1:2" x14ac:dyDescent="0.25">
      <c r="A880" s="30">
        <v>39344</v>
      </c>
      <c r="B880" s="32"/>
    </row>
    <row r="881" spans="1:2" x14ac:dyDescent="0.25">
      <c r="A881" s="30">
        <v>39345</v>
      </c>
      <c r="B881" s="32"/>
    </row>
    <row r="882" spans="1:2" x14ac:dyDescent="0.25">
      <c r="A882" s="30">
        <v>39346</v>
      </c>
      <c r="B882" s="32"/>
    </row>
    <row r="883" spans="1:2" x14ac:dyDescent="0.25">
      <c r="A883" s="30">
        <v>39349</v>
      </c>
      <c r="B883" s="32"/>
    </row>
    <row r="884" spans="1:2" x14ac:dyDescent="0.25">
      <c r="A884" s="30">
        <v>39350</v>
      </c>
      <c r="B884" s="32"/>
    </row>
    <row r="885" spans="1:2" x14ac:dyDescent="0.25">
      <c r="A885" s="30">
        <v>39351</v>
      </c>
      <c r="B885" s="32"/>
    </row>
    <row r="886" spans="1:2" x14ac:dyDescent="0.25">
      <c r="A886" s="30">
        <v>39352</v>
      </c>
      <c r="B886" s="32"/>
    </row>
    <row r="887" spans="1:2" x14ac:dyDescent="0.25">
      <c r="A887" s="30">
        <v>39353</v>
      </c>
      <c r="B887" s="32"/>
    </row>
    <row r="888" spans="1:2" x14ac:dyDescent="0.25">
      <c r="A888" s="30">
        <v>39356</v>
      </c>
      <c r="B888" s="32"/>
    </row>
    <row r="889" spans="1:2" x14ac:dyDescent="0.25">
      <c r="A889" s="30">
        <v>39357</v>
      </c>
      <c r="B889" s="32"/>
    </row>
    <row r="890" spans="1:2" x14ac:dyDescent="0.25">
      <c r="A890" s="30">
        <v>39358</v>
      </c>
      <c r="B890" s="32"/>
    </row>
    <row r="891" spans="1:2" x14ac:dyDescent="0.25">
      <c r="A891" s="30">
        <v>39359</v>
      </c>
      <c r="B891" s="32"/>
    </row>
    <row r="892" spans="1:2" x14ac:dyDescent="0.25">
      <c r="A892" s="30">
        <v>39360</v>
      </c>
      <c r="B892" s="32"/>
    </row>
    <row r="893" spans="1:2" x14ac:dyDescent="0.25">
      <c r="A893" s="30">
        <v>39363</v>
      </c>
      <c r="B893" s="32"/>
    </row>
    <row r="894" spans="1:2" x14ac:dyDescent="0.25">
      <c r="A894" s="30">
        <v>39364</v>
      </c>
      <c r="B894" s="32"/>
    </row>
    <row r="895" spans="1:2" x14ac:dyDescent="0.25">
      <c r="A895" s="30">
        <v>39365</v>
      </c>
      <c r="B895" s="32"/>
    </row>
    <row r="896" spans="1:2" x14ac:dyDescent="0.25">
      <c r="A896" s="30">
        <v>39366</v>
      </c>
      <c r="B896" s="32"/>
    </row>
    <row r="897" spans="1:2" x14ac:dyDescent="0.25">
      <c r="A897" s="30">
        <v>39367</v>
      </c>
      <c r="B897" s="32"/>
    </row>
    <row r="898" spans="1:2" x14ac:dyDescent="0.25">
      <c r="A898" s="30">
        <v>39370</v>
      </c>
      <c r="B898" s="32"/>
    </row>
    <row r="899" spans="1:2" x14ac:dyDescent="0.25">
      <c r="A899" s="30">
        <v>39371</v>
      </c>
      <c r="B899" s="32"/>
    </row>
    <row r="900" spans="1:2" x14ac:dyDescent="0.25">
      <c r="A900" s="30">
        <v>39372</v>
      </c>
      <c r="B900" s="32"/>
    </row>
    <row r="901" spans="1:2" x14ac:dyDescent="0.25">
      <c r="A901" s="30">
        <v>39373</v>
      </c>
      <c r="B901" s="32"/>
    </row>
    <row r="902" spans="1:2" x14ac:dyDescent="0.25">
      <c r="A902" s="30">
        <v>39374</v>
      </c>
      <c r="B902" s="32"/>
    </row>
    <row r="903" spans="1:2" x14ac:dyDescent="0.25">
      <c r="A903" s="30">
        <v>39377</v>
      </c>
      <c r="B903" s="32"/>
    </row>
    <row r="904" spans="1:2" x14ac:dyDescent="0.25">
      <c r="A904" s="30">
        <v>39378</v>
      </c>
      <c r="B904" s="32"/>
    </row>
    <row r="905" spans="1:2" x14ac:dyDescent="0.25">
      <c r="A905" s="30">
        <v>39379</v>
      </c>
      <c r="B905" s="32"/>
    </row>
    <row r="906" spans="1:2" x14ac:dyDescent="0.25">
      <c r="A906" s="30">
        <v>39380</v>
      </c>
      <c r="B906" s="32"/>
    </row>
    <row r="907" spans="1:2" x14ac:dyDescent="0.25">
      <c r="A907" s="30">
        <v>39381</v>
      </c>
      <c r="B907" s="32"/>
    </row>
    <row r="908" spans="1:2" x14ac:dyDescent="0.25">
      <c r="A908" s="30">
        <v>39384</v>
      </c>
      <c r="B908" s="32"/>
    </row>
    <row r="909" spans="1:2" x14ac:dyDescent="0.25">
      <c r="A909" s="30">
        <v>39385</v>
      </c>
      <c r="B909" s="32"/>
    </row>
    <row r="910" spans="1:2" x14ac:dyDescent="0.25">
      <c r="A910" s="30">
        <v>39386</v>
      </c>
      <c r="B910" s="32"/>
    </row>
    <row r="911" spans="1:2" x14ac:dyDescent="0.25">
      <c r="A911" s="30">
        <v>39387</v>
      </c>
      <c r="B911" s="32"/>
    </row>
    <row r="912" spans="1:2" x14ac:dyDescent="0.25">
      <c r="A912" s="30">
        <v>39388</v>
      </c>
      <c r="B912" s="32"/>
    </row>
    <row r="913" spans="1:2" x14ac:dyDescent="0.25">
      <c r="A913" s="30">
        <v>39391</v>
      </c>
      <c r="B913" s="32"/>
    </row>
    <row r="914" spans="1:2" x14ac:dyDescent="0.25">
      <c r="A914" s="30">
        <v>39392</v>
      </c>
      <c r="B914" s="32"/>
    </row>
    <row r="915" spans="1:2" x14ac:dyDescent="0.25">
      <c r="A915" s="30">
        <v>39393</v>
      </c>
      <c r="B915" s="32"/>
    </row>
    <row r="916" spans="1:2" x14ac:dyDescent="0.25">
      <c r="A916" s="30">
        <v>39394</v>
      </c>
      <c r="B916" s="32"/>
    </row>
    <row r="917" spans="1:2" x14ac:dyDescent="0.25">
      <c r="A917" s="30">
        <v>39395</v>
      </c>
      <c r="B917" s="32"/>
    </row>
    <row r="918" spans="1:2" x14ac:dyDescent="0.25">
      <c r="A918" s="30">
        <v>39398</v>
      </c>
      <c r="B918" s="32"/>
    </row>
    <row r="919" spans="1:2" x14ac:dyDescent="0.25">
      <c r="A919" s="30">
        <v>39399</v>
      </c>
      <c r="B919" s="32"/>
    </row>
    <row r="920" spans="1:2" x14ac:dyDescent="0.25">
      <c r="A920" s="30">
        <v>39400</v>
      </c>
      <c r="B920" s="32"/>
    </row>
    <row r="921" spans="1:2" x14ac:dyDescent="0.25">
      <c r="A921" s="30">
        <v>39401</v>
      </c>
      <c r="B921" s="32"/>
    </row>
    <row r="922" spans="1:2" x14ac:dyDescent="0.25">
      <c r="A922" s="30">
        <v>39402</v>
      </c>
      <c r="B922" s="32"/>
    </row>
    <row r="923" spans="1:2" x14ac:dyDescent="0.25">
      <c r="A923" s="30">
        <v>39405</v>
      </c>
      <c r="B923" s="32"/>
    </row>
    <row r="924" spans="1:2" x14ac:dyDescent="0.25">
      <c r="A924" s="30">
        <v>39406</v>
      </c>
      <c r="B924" s="32"/>
    </row>
    <row r="925" spans="1:2" x14ac:dyDescent="0.25">
      <c r="A925" s="30">
        <v>39407</v>
      </c>
      <c r="B925" s="32"/>
    </row>
    <row r="926" spans="1:2" x14ac:dyDescent="0.25">
      <c r="A926" s="30">
        <v>39409</v>
      </c>
      <c r="B926" s="32"/>
    </row>
    <row r="927" spans="1:2" x14ac:dyDescent="0.25">
      <c r="A927" s="30">
        <v>39412</v>
      </c>
      <c r="B927" s="32"/>
    </row>
    <row r="928" spans="1:2" x14ac:dyDescent="0.25">
      <c r="A928" s="30">
        <v>39413</v>
      </c>
      <c r="B928" s="32"/>
    </row>
    <row r="929" spans="1:2" x14ac:dyDescent="0.25">
      <c r="A929" s="30">
        <v>39414</v>
      </c>
      <c r="B929" s="32"/>
    </row>
    <row r="930" spans="1:2" x14ac:dyDescent="0.25">
      <c r="A930" s="30">
        <v>39415</v>
      </c>
      <c r="B930" s="32"/>
    </row>
    <row r="931" spans="1:2" x14ac:dyDescent="0.25">
      <c r="A931" s="30">
        <v>39416</v>
      </c>
      <c r="B931" s="32"/>
    </row>
    <row r="932" spans="1:2" x14ac:dyDescent="0.25">
      <c r="A932" s="30">
        <v>39419</v>
      </c>
      <c r="B932" s="32"/>
    </row>
    <row r="933" spans="1:2" x14ac:dyDescent="0.25">
      <c r="A933" s="30">
        <v>39420</v>
      </c>
      <c r="B933" s="32"/>
    </row>
    <row r="934" spans="1:2" x14ac:dyDescent="0.25">
      <c r="A934" s="30">
        <v>39421</v>
      </c>
      <c r="B934" s="32"/>
    </row>
    <row r="935" spans="1:2" x14ac:dyDescent="0.25">
      <c r="A935" s="30">
        <v>39422</v>
      </c>
      <c r="B935" s="32"/>
    </row>
    <row r="936" spans="1:2" x14ac:dyDescent="0.25">
      <c r="A936" s="30">
        <v>39423</v>
      </c>
      <c r="B936" s="32"/>
    </row>
    <row r="937" spans="1:2" x14ac:dyDescent="0.25">
      <c r="A937" s="30">
        <v>39426</v>
      </c>
      <c r="B937" s="32"/>
    </row>
    <row r="938" spans="1:2" x14ac:dyDescent="0.25">
      <c r="A938" s="30">
        <v>39427</v>
      </c>
      <c r="B938" s="32"/>
    </row>
    <row r="939" spans="1:2" x14ac:dyDescent="0.25">
      <c r="A939" s="30">
        <v>39428</v>
      </c>
      <c r="B939" s="32"/>
    </row>
    <row r="940" spans="1:2" x14ac:dyDescent="0.25">
      <c r="A940" s="30">
        <v>39429</v>
      </c>
      <c r="B940" s="32"/>
    </row>
    <row r="941" spans="1:2" x14ac:dyDescent="0.25">
      <c r="A941" s="30">
        <v>39430</v>
      </c>
      <c r="B941" s="32"/>
    </row>
    <row r="942" spans="1:2" x14ac:dyDescent="0.25">
      <c r="A942" s="30">
        <v>39433</v>
      </c>
      <c r="B942" s="32"/>
    </row>
    <row r="943" spans="1:2" x14ac:dyDescent="0.25">
      <c r="A943" s="30">
        <v>39434</v>
      </c>
      <c r="B943" s="32"/>
    </row>
    <row r="944" spans="1:2" x14ac:dyDescent="0.25">
      <c r="A944" s="30">
        <v>39435</v>
      </c>
      <c r="B944" s="32"/>
    </row>
    <row r="945" spans="1:2" x14ac:dyDescent="0.25">
      <c r="A945" s="30">
        <v>39436</v>
      </c>
      <c r="B945" s="32"/>
    </row>
    <row r="946" spans="1:2" x14ac:dyDescent="0.25">
      <c r="A946" s="30">
        <v>39437</v>
      </c>
      <c r="B946" s="32"/>
    </row>
    <row r="947" spans="1:2" x14ac:dyDescent="0.25">
      <c r="A947" s="30">
        <v>39440</v>
      </c>
      <c r="B947" s="32"/>
    </row>
    <row r="948" spans="1:2" x14ac:dyDescent="0.25">
      <c r="A948" s="30">
        <v>39442</v>
      </c>
      <c r="B948" s="32"/>
    </row>
    <row r="949" spans="1:2" x14ac:dyDescent="0.25">
      <c r="A949" s="30">
        <v>39443</v>
      </c>
      <c r="B949" s="32"/>
    </row>
    <row r="950" spans="1:2" x14ac:dyDescent="0.25">
      <c r="A950" s="30">
        <v>39444</v>
      </c>
      <c r="B950" s="32"/>
    </row>
    <row r="951" spans="1:2" x14ac:dyDescent="0.25">
      <c r="A951" s="30">
        <v>39447</v>
      </c>
      <c r="B951" s="32"/>
    </row>
    <row r="952" spans="1:2" x14ac:dyDescent="0.25">
      <c r="A952" s="30">
        <v>39449</v>
      </c>
      <c r="B952" s="32"/>
    </row>
    <row r="953" spans="1:2" x14ac:dyDescent="0.25">
      <c r="A953" s="30">
        <v>39450</v>
      </c>
      <c r="B953" s="32"/>
    </row>
    <row r="954" spans="1:2" x14ac:dyDescent="0.25">
      <c r="A954" s="30">
        <v>39451</v>
      </c>
      <c r="B954" s="32"/>
    </row>
    <row r="955" spans="1:2" x14ac:dyDescent="0.25">
      <c r="A955" s="30">
        <v>39454</v>
      </c>
      <c r="B955" s="32"/>
    </row>
    <row r="956" spans="1:2" x14ac:dyDescent="0.25">
      <c r="A956" s="30">
        <v>39455</v>
      </c>
      <c r="B956" s="32"/>
    </row>
    <row r="957" spans="1:2" x14ac:dyDescent="0.25">
      <c r="A957" s="30">
        <v>39456</v>
      </c>
      <c r="B957" s="32"/>
    </row>
    <row r="958" spans="1:2" x14ac:dyDescent="0.25">
      <c r="A958" s="30">
        <v>39457</v>
      </c>
      <c r="B958" s="32"/>
    </row>
    <row r="959" spans="1:2" x14ac:dyDescent="0.25">
      <c r="A959" s="30">
        <v>39458</v>
      </c>
      <c r="B959" s="32"/>
    </row>
    <row r="960" spans="1:2" x14ac:dyDescent="0.25">
      <c r="A960" s="30">
        <v>39461</v>
      </c>
      <c r="B960" s="32"/>
    </row>
    <row r="961" spans="1:2" x14ac:dyDescent="0.25">
      <c r="A961" s="30">
        <v>39462</v>
      </c>
      <c r="B961" s="32"/>
    </row>
    <row r="962" spans="1:2" x14ac:dyDescent="0.25">
      <c r="A962" s="30">
        <v>39463</v>
      </c>
      <c r="B962" s="32"/>
    </row>
    <row r="963" spans="1:2" x14ac:dyDescent="0.25">
      <c r="A963" s="30">
        <v>39464</v>
      </c>
      <c r="B963" s="32"/>
    </row>
    <row r="964" spans="1:2" x14ac:dyDescent="0.25">
      <c r="A964" s="30">
        <v>39465</v>
      </c>
      <c r="B964" s="32"/>
    </row>
    <row r="965" spans="1:2" x14ac:dyDescent="0.25">
      <c r="A965" s="30">
        <v>39469</v>
      </c>
      <c r="B965" s="32"/>
    </row>
    <row r="966" spans="1:2" x14ac:dyDescent="0.25">
      <c r="A966" s="30">
        <v>39470</v>
      </c>
      <c r="B966" s="32"/>
    </row>
    <row r="967" spans="1:2" x14ac:dyDescent="0.25">
      <c r="A967" s="30">
        <v>39471</v>
      </c>
      <c r="B967" s="32"/>
    </row>
    <row r="968" spans="1:2" x14ac:dyDescent="0.25">
      <c r="A968" s="30">
        <v>39472</v>
      </c>
      <c r="B968" s="32"/>
    </row>
    <row r="969" spans="1:2" x14ac:dyDescent="0.25">
      <c r="A969" s="30">
        <v>39475</v>
      </c>
      <c r="B969" s="32"/>
    </row>
    <row r="970" spans="1:2" x14ac:dyDescent="0.25">
      <c r="A970" s="30">
        <v>39476</v>
      </c>
      <c r="B970" s="32"/>
    </row>
    <row r="971" spans="1:2" x14ac:dyDescent="0.25">
      <c r="A971" s="30">
        <v>39477</v>
      </c>
      <c r="B971" s="32"/>
    </row>
    <row r="972" spans="1:2" x14ac:dyDescent="0.25">
      <c r="A972" s="30">
        <v>39478</v>
      </c>
      <c r="B972" s="32"/>
    </row>
    <row r="973" spans="1:2" x14ac:dyDescent="0.25">
      <c r="A973" s="30">
        <v>39479</v>
      </c>
      <c r="B973" s="32"/>
    </row>
    <row r="974" spans="1:2" x14ac:dyDescent="0.25">
      <c r="A974" s="30">
        <v>39482</v>
      </c>
      <c r="B974" s="32"/>
    </row>
    <row r="975" spans="1:2" x14ac:dyDescent="0.25">
      <c r="A975" s="30">
        <v>39483</v>
      </c>
      <c r="B975" s="32"/>
    </row>
    <row r="976" spans="1:2" x14ac:dyDescent="0.25">
      <c r="A976" s="30">
        <v>39484</v>
      </c>
      <c r="B976" s="32"/>
    </row>
    <row r="977" spans="1:2" x14ac:dyDescent="0.25">
      <c r="A977" s="30">
        <v>39485</v>
      </c>
      <c r="B977" s="32"/>
    </row>
    <row r="978" spans="1:2" x14ac:dyDescent="0.25">
      <c r="A978" s="30">
        <v>39486</v>
      </c>
      <c r="B978" s="32"/>
    </row>
    <row r="979" spans="1:2" x14ac:dyDescent="0.25">
      <c r="A979" s="30">
        <v>39489</v>
      </c>
      <c r="B979" s="32"/>
    </row>
    <row r="980" spans="1:2" x14ac:dyDescent="0.25">
      <c r="A980" s="30">
        <v>39490</v>
      </c>
      <c r="B980" s="32"/>
    </row>
    <row r="981" spans="1:2" x14ac:dyDescent="0.25">
      <c r="A981" s="30">
        <v>39491</v>
      </c>
      <c r="B981" s="32"/>
    </row>
    <row r="982" spans="1:2" x14ac:dyDescent="0.25">
      <c r="A982" s="30">
        <v>39492</v>
      </c>
      <c r="B982" s="32"/>
    </row>
    <row r="983" spans="1:2" x14ac:dyDescent="0.25">
      <c r="A983" s="30">
        <v>39493</v>
      </c>
      <c r="B983" s="32"/>
    </row>
    <row r="984" spans="1:2" x14ac:dyDescent="0.25">
      <c r="A984" s="30">
        <v>39497</v>
      </c>
      <c r="B984" s="32"/>
    </row>
    <row r="985" spans="1:2" x14ac:dyDescent="0.25">
      <c r="A985" s="30">
        <v>39498</v>
      </c>
      <c r="B985" s="32"/>
    </row>
    <row r="986" spans="1:2" x14ac:dyDescent="0.25">
      <c r="A986" s="30">
        <v>39499</v>
      </c>
      <c r="B986" s="32"/>
    </row>
    <row r="987" spans="1:2" x14ac:dyDescent="0.25">
      <c r="A987" s="30">
        <v>39500</v>
      </c>
      <c r="B987" s="32"/>
    </row>
    <row r="988" spans="1:2" x14ac:dyDescent="0.25">
      <c r="A988" s="30">
        <v>39503</v>
      </c>
      <c r="B988" s="32"/>
    </row>
    <row r="989" spans="1:2" x14ac:dyDescent="0.25">
      <c r="A989" s="30">
        <v>39504</v>
      </c>
      <c r="B989" s="32"/>
    </row>
    <row r="990" spans="1:2" x14ac:dyDescent="0.25">
      <c r="A990" s="30">
        <v>39505</v>
      </c>
      <c r="B990" s="32"/>
    </row>
    <row r="991" spans="1:2" x14ac:dyDescent="0.25">
      <c r="A991" s="30">
        <v>39506</v>
      </c>
      <c r="B991" s="32"/>
    </row>
    <row r="992" spans="1:2" x14ac:dyDescent="0.25">
      <c r="A992" s="30">
        <v>39507</v>
      </c>
      <c r="B992" s="32"/>
    </row>
    <row r="993" spans="1:2" x14ac:dyDescent="0.25">
      <c r="A993" s="30">
        <v>39510</v>
      </c>
      <c r="B993" s="32"/>
    </row>
    <row r="994" spans="1:2" x14ac:dyDescent="0.25">
      <c r="A994" s="30">
        <v>39511</v>
      </c>
      <c r="B994" s="32"/>
    </row>
    <row r="995" spans="1:2" x14ac:dyDescent="0.25">
      <c r="A995" s="30">
        <v>39512</v>
      </c>
      <c r="B995" s="32"/>
    </row>
    <row r="996" spans="1:2" x14ac:dyDescent="0.25">
      <c r="A996" s="30">
        <v>39513</v>
      </c>
      <c r="B996" s="32"/>
    </row>
    <row r="997" spans="1:2" x14ac:dyDescent="0.25">
      <c r="A997" s="30">
        <v>39514</v>
      </c>
      <c r="B997" s="32"/>
    </row>
    <row r="998" spans="1:2" x14ac:dyDescent="0.25">
      <c r="A998" s="30">
        <v>39517</v>
      </c>
      <c r="B998" s="32"/>
    </row>
    <row r="999" spans="1:2" x14ac:dyDescent="0.25">
      <c r="A999" s="30">
        <v>39518</v>
      </c>
      <c r="B999" s="32"/>
    </row>
    <row r="1000" spans="1:2" x14ac:dyDescent="0.25">
      <c r="A1000" s="30">
        <v>39519</v>
      </c>
      <c r="B1000" s="32"/>
    </row>
    <row r="1001" spans="1:2" x14ac:dyDescent="0.25">
      <c r="A1001" s="30">
        <v>39520</v>
      </c>
      <c r="B1001" s="32"/>
    </row>
    <row r="1002" spans="1:2" x14ac:dyDescent="0.25">
      <c r="A1002" s="30">
        <v>39521</v>
      </c>
      <c r="B1002" s="32"/>
    </row>
    <row r="1003" spans="1:2" x14ac:dyDescent="0.25">
      <c r="A1003" s="30">
        <v>39524</v>
      </c>
      <c r="B1003" s="32"/>
    </row>
    <row r="1004" spans="1:2" x14ac:dyDescent="0.25">
      <c r="A1004" s="30">
        <v>39525</v>
      </c>
      <c r="B1004" s="32"/>
    </row>
    <row r="1005" spans="1:2" x14ac:dyDescent="0.25">
      <c r="A1005" s="30">
        <v>39526</v>
      </c>
      <c r="B1005" s="32"/>
    </row>
    <row r="1006" spans="1:2" x14ac:dyDescent="0.25">
      <c r="A1006" s="30">
        <v>39527</v>
      </c>
      <c r="B1006" s="32"/>
    </row>
    <row r="1007" spans="1:2" x14ac:dyDescent="0.25">
      <c r="A1007" s="30">
        <v>39531</v>
      </c>
      <c r="B1007" s="32"/>
    </row>
    <row r="1008" spans="1:2" x14ac:dyDescent="0.25">
      <c r="A1008" s="30">
        <v>39532</v>
      </c>
      <c r="B1008" s="32"/>
    </row>
    <row r="1009" spans="1:2" x14ac:dyDescent="0.25">
      <c r="A1009" s="30">
        <v>39533</v>
      </c>
      <c r="B1009" s="32"/>
    </row>
    <row r="1010" spans="1:2" x14ac:dyDescent="0.25">
      <c r="A1010" s="30">
        <v>39534</v>
      </c>
      <c r="B1010" s="32"/>
    </row>
    <row r="1011" spans="1:2" x14ac:dyDescent="0.25">
      <c r="A1011" s="30">
        <v>39535</v>
      </c>
      <c r="B1011" s="32"/>
    </row>
    <row r="1012" spans="1:2" x14ac:dyDescent="0.25">
      <c r="A1012" s="30">
        <v>39538</v>
      </c>
      <c r="B1012" s="32"/>
    </row>
    <row r="1013" spans="1:2" x14ac:dyDescent="0.25">
      <c r="A1013" s="30">
        <v>39539</v>
      </c>
      <c r="B1013" s="32"/>
    </row>
    <row r="1014" spans="1:2" x14ac:dyDescent="0.25">
      <c r="A1014" s="30">
        <v>39540</v>
      </c>
      <c r="B1014" s="32"/>
    </row>
    <row r="1015" spans="1:2" x14ac:dyDescent="0.25">
      <c r="A1015" s="30">
        <v>39541</v>
      </c>
      <c r="B1015" s="32"/>
    </row>
    <row r="1016" spans="1:2" x14ac:dyDescent="0.25">
      <c r="A1016" s="30">
        <v>39542</v>
      </c>
      <c r="B1016" s="32"/>
    </row>
    <row r="1017" spans="1:2" x14ac:dyDescent="0.25">
      <c r="A1017" s="30">
        <v>39545</v>
      </c>
      <c r="B1017" s="32"/>
    </row>
    <row r="1018" spans="1:2" x14ac:dyDescent="0.25">
      <c r="A1018" s="30">
        <v>39546</v>
      </c>
      <c r="B1018" s="32"/>
    </row>
    <row r="1019" spans="1:2" x14ac:dyDescent="0.25">
      <c r="A1019" s="30">
        <v>39547</v>
      </c>
      <c r="B1019" s="32"/>
    </row>
    <row r="1020" spans="1:2" x14ac:dyDescent="0.25">
      <c r="A1020" s="30">
        <v>39548</v>
      </c>
      <c r="B1020" s="32"/>
    </row>
    <row r="1021" spans="1:2" x14ac:dyDescent="0.25">
      <c r="A1021" s="30">
        <v>39549</v>
      </c>
      <c r="B1021" s="32"/>
    </row>
    <row r="1022" spans="1:2" x14ac:dyDescent="0.25">
      <c r="A1022" s="30">
        <v>39552</v>
      </c>
      <c r="B1022" s="32"/>
    </row>
    <row r="1023" spans="1:2" x14ac:dyDescent="0.25">
      <c r="A1023" s="30">
        <v>39553</v>
      </c>
      <c r="B1023" s="32"/>
    </row>
    <row r="1024" spans="1:2" x14ac:dyDescent="0.25">
      <c r="A1024" s="30">
        <v>39554</v>
      </c>
      <c r="B1024" s="32"/>
    </row>
    <row r="1025" spans="1:2" x14ac:dyDescent="0.25">
      <c r="A1025" s="30">
        <v>39555</v>
      </c>
      <c r="B1025" s="32"/>
    </row>
    <row r="1026" spans="1:2" x14ac:dyDescent="0.25">
      <c r="A1026" s="30">
        <v>39556</v>
      </c>
      <c r="B1026" s="32"/>
    </row>
    <row r="1027" spans="1:2" x14ac:dyDescent="0.25">
      <c r="A1027" s="30">
        <v>39559</v>
      </c>
      <c r="B1027" s="32"/>
    </row>
    <row r="1028" spans="1:2" x14ac:dyDescent="0.25">
      <c r="A1028" s="30">
        <v>39560</v>
      </c>
      <c r="B1028" s="32"/>
    </row>
    <row r="1029" spans="1:2" x14ac:dyDescent="0.25">
      <c r="A1029" s="30">
        <v>39561</v>
      </c>
      <c r="B1029" s="32"/>
    </row>
    <row r="1030" spans="1:2" x14ac:dyDescent="0.25">
      <c r="A1030" s="30">
        <v>39562</v>
      </c>
      <c r="B1030" s="32"/>
    </row>
    <row r="1031" spans="1:2" x14ac:dyDescent="0.25">
      <c r="A1031" s="30">
        <v>39563</v>
      </c>
      <c r="B1031" s="32"/>
    </row>
    <row r="1032" spans="1:2" x14ac:dyDescent="0.25">
      <c r="A1032" s="30">
        <v>39566</v>
      </c>
      <c r="B1032" s="32"/>
    </row>
    <row r="1033" spans="1:2" x14ac:dyDescent="0.25">
      <c r="A1033" s="30">
        <v>39567</v>
      </c>
      <c r="B1033" s="32"/>
    </row>
    <row r="1034" spans="1:2" x14ac:dyDescent="0.25">
      <c r="A1034" s="30">
        <v>39568</v>
      </c>
      <c r="B1034" s="32"/>
    </row>
    <row r="1035" spans="1:2" x14ac:dyDescent="0.25">
      <c r="A1035" s="30">
        <v>39569</v>
      </c>
      <c r="B1035" s="32"/>
    </row>
    <row r="1036" spans="1:2" x14ac:dyDescent="0.25">
      <c r="A1036" s="30">
        <v>39570</v>
      </c>
      <c r="B1036" s="32"/>
    </row>
    <row r="1037" spans="1:2" x14ac:dyDescent="0.25">
      <c r="A1037" s="30">
        <v>39573</v>
      </c>
      <c r="B1037" s="32"/>
    </row>
    <row r="1038" spans="1:2" x14ac:dyDescent="0.25">
      <c r="A1038" s="30">
        <v>39574</v>
      </c>
      <c r="B1038" s="32"/>
    </row>
    <row r="1039" spans="1:2" x14ac:dyDescent="0.25">
      <c r="A1039" s="30">
        <v>39575</v>
      </c>
      <c r="B1039" s="32"/>
    </row>
    <row r="1040" spans="1:2" x14ac:dyDescent="0.25">
      <c r="A1040" s="30">
        <v>39576</v>
      </c>
      <c r="B1040" s="32"/>
    </row>
    <row r="1041" spans="1:2" x14ac:dyDescent="0.25">
      <c r="A1041" s="30">
        <v>39577</v>
      </c>
      <c r="B1041" s="32"/>
    </row>
    <row r="1042" spans="1:2" x14ac:dyDescent="0.25">
      <c r="A1042" s="30">
        <v>39580</v>
      </c>
      <c r="B1042" s="32"/>
    </row>
    <row r="1043" spans="1:2" x14ac:dyDescent="0.25">
      <c r="A1043" s="30">
        <v>39581</v>
      </c>
      <c r="B1043" s="32"/>
    </row>
    <row r="1044" spans="1:2" x14ac:dyDescent="0.25">
      <c r="A1044" s="30">
        <v>39582</v>
      </c>
      <c r="B1044" s="32"/>
    </row>
    <row r="1045" spans="1:2" x14ac:dyDescent="0.25">
      <c r="A1045" s="30">
        <v>39583</v>
      </c>
      <c r="B1045" s="32"/>
    </row>
    <row r="1046" spans="1:2" x14ac:dyDescent="0.25">
      <c r="A1046" s="30">
        <v>39584</v>
      </c>
      <c r="B1046" s="32"/>
    </row>
    <row r="1047" spans="1:2" x14ac:dyDescent="0.25">
      <c r="A1047" s="30">
        <v>39587</v>
      </c>
      <c r="B1047" s="32"/>
    </row>
    <row r="1048" spans="1:2" x14ac:dyDescent="0.25">
      <c r="A1048" s="30">
        <v>39588</v>
      </c>
      <c r="B1048" s="32"/>
    </row>
    <row r="1049" spans="1:2" x14ac:dyDescent="0.25">
      <c r="A1049" s="30">
        <v>39589</v>
      </c>
      <c r="B1049" s="32"/>
    </row>
    <row r="1050" spans="1:2" x14ac:dyDescent="0.25">
      <c r="A1050" s="30">
        <v>39590</v>
      </c>
      <c r="B1050" s="32"/>
    </row>
    <row r="1051" spans="1:2" x14ac:dyDescent="0.25">
      <c r="A1051" s="30">
        <v>39591</v>
      </c>
      <c r="B1051" s="32"/>
    </row>
    <row r="1052" spans="1:2" x14ac:dyDescent="0.25">
      <c r="A1052" s="30">
        <v>39595</v>
      </c>
      <c r="B1052" s="32"/>
    </row>
    <row r="1053" spans="1:2" x14ac:dyDescent="0.25">
      <c r="A1053" s="30">
        <v>39596</v>
      </c>
      <c r="B1053" s="32"/>
    </row>
    <row r="1054" spans="1:2" x14ac:dyDescent="0.25">
      <c r="A1054" s="30">
        <v>39597</v>
      </c>
      <c r="B1054" s="32"/>
    </row>
    <row r="1055" spans="1:2" x14ac:dyDescent="0.25">
      <c r="A1055" s="30">
        <v>39598</v>
      </c>
      <c r="B1055" s="32"/>
    </row>
    <row r="1056" spans="1:2" x14ac:dyDescent="0.25">
      <c r="A1056" s="30">
        <v>39601</v>
      </c>
      <c r="B1056" s="32"/>
    </row>
    <row r="1057" spans="1:2" x14ac:dyDescent="0.25">
      <c r="A1057" s="30">
        <v>39602</v>
      </c>
      <c r="B1057" s="32"/>
    </row>
    <row r="1058" spans="1:2" x14ac:dyDescent="0.25">
      <c r="A1058" s="30">
        <v>39603</v>
      </c>
      <c r="B1058" s="32"/>
    </row>
    <row r="1059" spans="1:2" x14ac:dyDescent="0.25">
      <c r="A1059" s="30">
        <v>39604</v>
      </c>
      <c r="B1059" s="32"/>
    </row>
    <row r="1060" spans="1:2" x14ac:dyDescent="0.25">
      <c r="A1060" s="30">
        <v>39605</v>
      </c>
      <c r="B1060" s="32"/>
    </row>
    <row r="1061" spans="1:2" x14ac:dyDescent="0.25">
      <c r="A1061" s="30">
        <v>39608</v>
      </c>
      <c r="B1061" s="32"/>
    </row>
    <row r="1062" spans="1:2" x14ac:dyDescent="0.25">
      <c r="A1062" s="30">
        <v>39609</v>
      </c>
      <c r="B1062" s="32"/>
    </row>
    <row r="1063" spans="1:2" x14ac:dyDescent="0.25">
      <c r="A1063" s="30">
        <v>39610</v>
      </c>
      <c r="B1063" s="32"/>
    </row>
    <row r="1064" spans="1:2" x14ac:dyDescent="0.25">
      <c r="A1064" s="30">
        <v>39611</v>
      </c>
      <c r="B1064" s="32"/>
    </row>
    <row r="1065" spans="1:2" x14ac:dyDescent="0.25">
      <c r="A1065" s="30">
        <v>39612</v>
      </c>
      <c r="B1065" s="32"/>
    </row>
    <row r="1066" spans="1:2" x14ac:dyDescent="0.25">
      <c r="A1066" s="30">
        <v>39615</v>
      </c>
      <c r="B1066" s="32"/>
    </row>
    <row r="1067" spans="1:2" x14ac:dyDescent="0.25">
      <c r="A1067" s="30">
        <v>39616</v>
      </c>
      <c r="B1067" s="32"/>
    </row>
    <row r="1068" spans="1:2" x14ac:dyDescent="0.25">
      <c r="A1068" s="30">
        <v>39617</v>
      </c>
      <c r="B1068" s="32"/>
    </row>
    <row r="1069" spans="1:2" x14ac:dyDescent="0.25">
      <c r="A1069" s="30">
        <v>39618</v>
      </c>
      <c r="B1069" s="32"/>
    </row>
    <row r="1070" spans="1:2" x14ac:dyDescent="0.25">
      <c r="A1070" s="30">
        <v>39619</v>
      </c>
      <c r="B1070" s="32"/>
    </row>
    <row r="1071" spans="1:2" x14ac:dyDescent="0.25">
      <c r="A1071" s="30">
        <v>39622</v>
      </c>
      <c r="B1071" s="32"/>
    </row>
    <row r="1072" spans="1:2" x14ac:dyDescent="0.25">
      <c r="A1072" s="30">
        <v>39623</v>
      </c>
      <c r="B1072" s="32"/>
    </row>
    <row r="1073" spans="1:2" x14ac:dyDescent="0.25">
      <c r="A1073" s="30">
        <v>39624</v>
      </c>
      <c r="B1073" s="32"/>
    </row>
    <row r="1074" spans="1:2" x14ac:dyDescent="0.25">
      <c r="A1074" s="30">
        <v>39625</v>
      </c>
      <c r="B1074" s="32"/>
    </row>
    <row r="1075" spans="1:2" x14ac:dyDescent="0.25">
      <c r="A1075" s="30">
        <v>39626</v>
      </c>
      <c r="B1075" s="32"/>
    </row>
    <row r="1076" spans="1:2" x14ac:dyDescent="0.25">
      <c r="A1076" s="30">
        <v>39629</v>
      </c>
      <c r="B1076" s="32"/>
    </row>
    <row r="1077" spans="1:2" x14ac:dyDescent="0.25">
      <c r="A1077" s="30">
        <v>39630</v>
      </c>
      <c r="B1077" s="32"/>
    </row>
    <row r="1078" spans="1:2" x14ac:dyDescent="0.25">
      <c r="A1078" s="30">
        <v>39631</v>
      </c>
      <c r="B1078" s="32"/>
    </row>
    <row r="1079" spans="1:2" x14ac:dyDescent="0.25">
      <c r="A1079" s="30">
        <v>39632</v>
      </c>
      <c r="B1079" s="32"/>
    </row>
    <row r="1080" spans="1:2" x14ac:dyDescent="0.25">
      <c r="A1080" s="30">
        <v>39636</v>
      </c>
      <c r="B1080" s="32"/>
    </row>
    <row r="1081" spans="1:2" x14ac:dyDescent="0.25">
      <c r="A1081" s="30">
        <v>39637</v>
      </c>
      <c r="B1081" s="32"/>
    </row>
    <row r="1082" spans="1:2" x14ac:dyDescent="0.25">
      <c r="A1082" s="30">
        <v>39638</v>
      </c>
      <c r="B1082" s="32"/>
    </row>
    <row r="1083" spans="1:2" x14ac:dyDescent="0.25">
      <c r="A1083" s="30">
        <v>39639</v>
      </c>
      <c r="B1083" s="32"/>
    </row>
    <row r="1084" spans="1:2" x14ac:dyDescent="0.25">
      <c r="A1084" s="30">
        <v>39640</v>
      </c>
      <c r="B1084" s="32"/>
    </row>
    <row r="1085" spans="1:2" x14ac:dyDescent="0.25">
      <c r="A1085" s="30">
        <v>39643</v>
      </c>
      <c r="B1085" s="32"/>
    </row>
    <row r="1086" spans="1:2" x14ac:dyDescent="0.25">
      <c r="A1086" s="30">
        <v>39644</v>
      </c>
      <c r="B1086" s="32"/>
    </row>
    <row r="1087" spans="1:2" x14ac:dyDescent="0.25">
      <c r="A1087" s="30">
        <v>39645</v>
      </c>
      <c r="B1087" s="32"/>
    </row>
    <row r="1088" spans="1:2" x14ac:dyDescent="0.25">
      <c r="A1088" s="30">
        <v>39646</v>
      </c>
      <c r="B1088" s="32"/>
    </row>
    <row r="1089" spans="1:2" x14ac:dyDescent="0.25">
      <c r="A1089" s="30">
        <v>39647</v>
      </c>
      <c r="B1089" s="32"/>
    </row>
    <row r="1090" spans="1:2" x14ac:dyDescent="0.25">
      <c r="A1090" s="30">
        <v>39650</v>
      </c>
      <c r="B1090" s="32"/>
    </row>
    <row r="1091" spans="1:2" x14ac:dyDescent="0.25">
      <c r="A1091" s="30">
        <v>39651</v>
      </c>
      <c r="B1091" s="32"/>
    </row>
    <row r="1092" spans="1:2" x14ac:dyDescent="0.25">
      <c r="A1092" s="30">
        <v>39652</v>
      </c>
      <c r="B1092" s="32"/>
    </row>
    <row r="1093" spans="1:2" x14ac:dyDescent="0.25">
      <c r="A1093" s="30">
        <v>39653</v>
      </c>
      <c r="B1093" s="32"/>
    </row>
    <row r="1094" spans="1:2" x14ac:dyDescent="0.25">
      <c r="A1094" s="30">
        <v>39654</v>
      </c>
      <c r="B1094" s="32"/>
    </row>
    <row r="1095" spans="1:2" x14ac:dyDescent="0.25">
      <c r="A1095" s="30">
        <v>39657</v>
      </c>
      <c r="B1095" s="32"/>
    </row>
    <row r="1096" spans="1:2" x14ac:dyDescent="0.25">
      <c r="A1096" s="30">
        <v>39658</v>
      </c>
      <c r="B1096" s="32"/>
    </row>
    <row r="1097" spans="1:2" x14ac:dyDescent="0.25">
      <c r="A1097" s="30">
        <v>39659</v>
      </c>
      <c r="B1097" s="32"/>
    </row>
    <row r="1098" spans="1:2" x14ac:dyDescent="0.25">
      <c r="A1098" s="30">
        <v>39660</v>
      </c>
      <c r="B1098" s="32"/>
    </row>
    <row r="1099" spans="1:2" x14ac:dyDescent="0.25">
      <c r="A1099" s="30">
        <v>39661</v>
      </c>
      <c r="B1099" s="32"/>
    </row>
    <row r="1100" spans="1:2" x14ac:dyDescent="0.25">
      <c r="A1100" s="30">
        <v>39664</v>
      </c>
      <c r="B1100" s="32"/>
    </row>
    <row r="1101" spans="1:2" x14ac:dyDescent="0.25">
      <c r="A1101" s="30">
        <v>39665</v>
      </c>
      <c r="B1101" s="32"/>
    </row>
    <row r="1102" spans="1:2" x14ac:dyDescent="0.25">
      <c r="A1102" s="30">
        <v>39666</v>
      </c>
      <c r="B1102" s="32"/>
    </row>
    <row r="1103" spans="1:2" x14ac:dyDescent="0.25">
      <c r="A1103" s="30">
        <v>39667</v>
      </c>
      <c r="B1103" s="32"/>
    </row>
    <row r="1104" spans="1:2" x14ac:dyDescent="0.25">
      <c r="A1104" s="30">
        <v>39668</v>
      </c>
      <c r="B1104" s="32"/>
    </row>
    <row r="1105" spans="1:2" x14ac:dyDescent="0.25">
      <c r="A1105" s="30">
        <v>39671</v>
      </c>
      <c r="B1105" s="32"/>
    </row>
    <row r="1106" spans="1:2" x14ac:dyDescent="0.25">
      <c r="A1106" s="30">
        <v>39672</v>
      </c>
      <c r="B1106" s="32"/>
    </row>
    <row r="1107" spans="1:2" x14ac:dyDescent="0.25">
      <c r="A1107" s="30">
        <v>39673</v>
      </c>
      <c r="B1107" s="32"/>
    </row>
    <row r="1108" spans="1:2" x14ac:dyDescent="0.25">
      <c r="A1108" s="30">
        <v>39674</v>
      </c>
      <c r="B1108" s="32"/>
    </row>
    <row r="1109" spans="1:2" x14ac:dyDescent="0.25">
      <c r="A1109" s="30">
        <v>39675</v>
      </c>
      <c r="B1109" s="32"/>
    </row>
    <row r="1110" spans="1:2" x14ac:dyDescent="0.25">
      <c r="A1110" s="30">
        <v>39678</v>
      </c>
      <c r="B1110" s="32"/>
    </row>
    <row r="1111" spans="1:2" x14ac:dyDescent="0.25">
      <c r="A1111" s="30">
        <v>39679</v>
      </c>
      <c r="B1111" s="32"/>
    </row>
    <row r="1112" spans="1:2" x14ac:dyDescent="0.25">
      <c r="A1112" s="30">
        <v>39680</v>
      </c>
      <c r="B1112" s="32"/>
    </row>
    <row r="1113" spans="1:2" x14ac:dyDescent="0.25">
      <c r="A1113" s="30">
        <v>39681</v>
      </c>
      <c r="B1113" s="32"/>
    </row>
    <row r="1114" spans="1:2" x14ac:dyDescent="0.25">
      <c r="A1114" s="30">
        <v>39682</v>
      </c>
      <c r="B1114" s="32"/>
    </row>
    <row r="1115" spans="1:2" x14ac:dyDescent="0.25">
      <c r="A1115" s="30">
        <v>39685</v>
      </c>
      <c r="B1115" s="32"/>
    </row>
    <row r="1116" spans="1:2" x14ac:dyDescent="0.25">
      <c r="A1116" s="30">
        <v>39686</v>
      </c>
      <c r="B1116" s="32"/>
    </row>
    <row r="1117" spans="1:2" x14ac:dyDescent="0.25">
      <c r="A1117" s="30">
        <v>39687</v>
      </c>
      <c r="B1117" s="32"/>
    </row>
    <row r="1118" spans="1:2" x14ac:dyDescent="0.25">
      <c r="A1118" s="30">
        <v>39688</v>
      </c>
      <c r="B1118" s="32"/>
    </row>
    <row r="1119" spans="1:2" x14ac:dyDescent="0.25">
      <c r="A1119" s="30">
        <v>39689</v>
      </c>
      <c r="B1119" s="32"/>
    </row>
    <row r="1120" spans="1:2" x14ac:dyDescent="0.25">
      <c r="A1120" s="30">
        <v>39693</v>
      </c>
      <c r="B1120" s="32"/>
    </row>
    <row r="1121" spans="1:2" x14ac:dyDescent="0.25">
      <c r="A1121" s="30">
        <v>39694</v>
      </c>
      <c r="B1121" s="32"/>
    </row>
    <row r="1122" spans="1:2" x14ac:dyDescent="0.25">
      <c r="A1122" s="30">
        <v>39695</v>
      </c>
      <c r="B1122" s="32"/>
    </row>
    <row r="1123" spans="1:2" x14ac:dyDescent="0.25">
      <c r="A1123" s="30">
        <v>39696</v>
      </c>
      <c r="B1123" s="32"/>
    </row>
    <row r="1124" spans="1:2" x14ac:dyDescent="0.25">
      <c r="A1124" s="30">
        <v>39699</v>
      </c>
      <c r="B1124" s="32"/>
    </row>
    <row r="1125" spans="1:2" x14ac:dyDescent="0.25">
      <c r="A1125" s="30">
        <v>39700</v>
      </c>
      <c r="B1125" s="32"/>
    </row>
    <row r="1126" spans="1:2" x14ac:dyDescent="0.25">
      <c r="A1126" s="30">
        <v>39701</v>
      </c>
      <c r="B1126" s="32"/>
    </row>
    <row r="1127" spans="1:2" x14ac:dyDescent="0.25">
      <c r="A1127" s="30">
        <v>39702</v>
      </c>
      <c r="B1127" s="32"/>
    </row>
    <row r="1128" spans="1:2" x14ac:dyDescent="0.25">
      <c r="A1128" s="30">
        <v>39703</v>
      </c>
      <c r="B1128" s="32"/>
    </row>
    <row r="1129" spans="1:2" x14ac:dyDescent="0.25">
      <c r="A1129" s="30">
        <v>39706</v>
      </c>
      <c r="B1129" s="32"/>
    </row>
    <row r="1130" spans="1:2" x14ac:dyDescent="0.25">
      <c r="A1130" s="30">
        <v>39707</v>
      </c>
      <c r="B1130" s="32"/>
    </row>
    <row r="1131" spans="1:2" x14ac:dyDescent="0.25">
      <c r="A1131" s="30">
        <v>39708</v>
      </c>
      <c r="B1131" s="32"/>
    </row>
    <row r="1132" spans="1:2" x14ac:dyDescent="0.25">
      <c r="A1132" s="30">
        <v>39709</v>
      </c>
      <c r="B1132" s="32"/>
    </row>
    <row r="1133" spans="1:2" x14ac:dyDescent="0.25">
      <c r="A1133" s="30">
        <v>39710</v>
      </c>
      <c r="B1133" s="32"/>
    </row>
    <row r="1134" spans="1:2" x14ac:dyDescent="0.25">
      <c r="A1134" s="30">
        <v>39713</v>
      </c>
      <c r="B1134" s="32"/>
    </row>
    <row r="1135" spans="1:2" x14ac:dyDescent="0.25">
      <c r="A1135" s="30">
        <v>39714</v>
      </c>
      <c r="B1135" s="32"/>
    </row>
    <row r="1136" spans="1:2" x14ac:dyDescent="0.25">
      <c r="A1136" s="30">
        <v>39715</v>
      </c>
      <c r="B1136" s="32"/>
    </row>
    <row r="1137" spans="1:2" x14ac:dyDescent="0.25">
      <c r="A1137" s="30">
        <v>39716</v>
      </c>
      <c r="B1137" s="32"/>
    </row>
    <row r="1138" spans="1:2" x14ac:dyDescent="0.25">
      <c r="A1138" s="30">
        <v>39717</v>
      </c>
      <c r="B1138" s="32"/>
    </row>
    <row r="1139" spans="1:2" x14ac:dyDescent="0.25">
      <c r="A1139" s="30">
        <v>39720</v>
      </c>
      <c r="B1139" s="32"/>
    </row>
    <row r="1140" spans="1:2" x14ac:dyDescent="0.25">
      <c r="A1140" s="30">
        <v>39721</v>
      </c>
      <c r="B1140" s="32"/>
    </row>
    <row r="1141" spans="1:2" x14ac:dyDescent="0.25">
      <c r="A1141" s="30">
        <v>39722</v>
      </c>
      <c r="B1141" s="32"/>
    </row>
    <row r="1142" spans="1:2" x14ac:dyDescent="0.25">
      <c r="A1142" s="30">
        <v>39723</v>
      </c>
      <c r="B1142" s="32"/>
    </row>
    <row r="1143" spans="1:2" x14ac:dyDescent="0.25">
      <c r="A1143" s="30">
        <v>39724</v>
      </c>
      <c r="B1143" s="32"/>
    </row>
    <row r="1144" spans="1:2" x14ac:dyDescent="0.25">
      <c r="A1144" s="30">
        <v>39727</v>
      </c>
      <c r="B1144" s="32"/>
    </row>
    <row r="1145" spans="1:2" x14ac:dyDescent="0.25">
      <c r="A1145" s="30">
        <v>39728</v>
      </c>
      <c r="B1145" s="32"/>
    </row>
    <row r="1146" spans="1:2" x14ac:dyDescent="0.25">
      <c r="A1146" s="30">
        <v>39729</v>
      </c>
      <c r="B1146" s="32"/>
    </row>
    <row r="1147" spans="1:2" x14ac:dyDescent="0.25">
      <c r="A1147" s="30">
        <v>39730</v>
      </c>
      <c r="B1147" s="32"/>
    </row>
    <row r="1148" spans="1:2" x14ac:dyDescent="0.25">
      <c r="A1148" s="30">
        <v>39731</v>
      </c>
      <c r="B1148" s="32"/>
    </row>
    <row r="1149" spans="1:2" x14ac:dyDescent="0.25">
      <c r="A1149" s="30">
        <v>39734</v>
      </c>
      <c r="B1149" s="32"/>
    </row>
    <row r="1150" spans="1:2" x14ac:dyDescent="0.25">
      <c r="A1150" s="30">
        <v>39735</v>
      </c>
      <c r="B1150" s="32"/>
    </row>
    <row r="1151" spans="1:2" x14ac:dyDescent="0.25">
      <c r="A1151" s="30">
        <v>39736</v>
      </c>
      <c r="B1151" s="32"/>
    </row>
    <row r="1152" spans="1:2" x14ac:dyDescent="0.25">
      <c r="A1152" s="30">
        <v>39737</v>
      </c>
      <c r="B1152" s="32"/>
    </row>
    <row r="1153" spans="1:2" x14ac:dyDescent="0.25">
      <c r="A1153" s="30">
        <v>39738</v>
      </c>
      <c r="B1153" s="32"/>
    </row>
    <row r="1154" spans="1:2" x14ac:dyDescent="0.25">
      <c r="A1154" s="30">
        <v>39741</v>
      </c>
      <c r="B1154" s="32"/>
    </row>
    <row r="1155" spans="1:2" x14ac:dyDescent="0.25">
      <c r="A1155" s="30">
        <v>39742</v>
      </c>
      <c r="B1155" s="32"/>
    </row>
    <row r="1156" spans="1:2" x14ac:dyDescent="0.25">
      <c r="A1156" s="30">
        <v>39743</v>
      </c>
      <c r="B1156" s="32"/>
    </row>
    <row r="1157" spans="1:2" x14ac:dyDescent="0.25">
      <c r="A1157" s="30">
        <v>39744</v>
      </c>
      <c r="B1157" s="32"/>
    </row>
    <row r="1158" spans="1:2" x14ac:dyDescent="0.25">
      <c r="A1158" s="30">
        <v>39745</v>
      </c>
      <c r="B1158" s="32"/>
    </row>
    <row r="1159" spans="1:2" x14ac:dyDescent="0.25">
      <c r="A1159" s="30">
        <v>39748</v>
      </c>
      <c r="B1159" s="32"/>
    </row>
    <row r="1160" spans="1:2" x14ac:dyDescent="0.25">
      <c r="A1160" s="30">
        <v>39749</v>
      </c>
      <c r="B1160" s="32"/>
    </row>
    <row r="1161" spans="1:2" x14ac:dyDescent="0.25">
      <c r="A1161" s="30">
        <v>39750</v>
      </c>
      <c r="B1161" s="32"/>
    </row>
    <row r="1162" spans="1:2" x14ac:dyDescent="0.25">
      <c r="A1162" s="30">
        <v>39751</v>
      </c>
      <c r="B1162" s="32"/>
    </row>
    <row r="1163" spans="1:2" x14ac:dyDescent="0.25">
      <c r="A1163" s="30">
        <v>39752</v>
      </c>
      <c r="B1163" s="32"/>
    </row>
    <row r="1164" spans="1:2" x14ac:dyDescent="0.25">
      <c r="A1164" s="30">
        <v>39755</v>
      </c>
      <c r="B1164" s="32"/>
    </row>
    <row r="1165" spans="1:2" x14ac:dyDescent="0.25">
      <c r="A1165" s="30">
        <v>39756</v>
      </c>
      <c r="B1165" s="32"/>
    </row>
    <row r="1166" spans="1:2" x14ac:dyDescent="0.25">
      <c r="A1166" s="30">
        <v>39757</v>
      </c>
      <c r="B1166" s="32"/>
    </row>
    <row r="1167" spans="1:2" x14ac:dyDescent="0.25">
      <c r="A1167" s="30">
        <v>39758</v>
      </c>
      <c r="B1167" s="32"/>
    </row>
    <row r="1168" spans="1:2" x14ac:dyDescent="0.25">
      <c r="A1168" s="30">
        <v>39759</v>
      </c>
      <c r="B1168" s="32"/>
    </row>
    <row r="1169" spans="1:2" x14ac:dyDescent="0.25">
      <c r="A1169" s="30">
        <v>39762</v>
      </c>
      <c r="B1169" s="32"/>
    </row>
    <row r="1170" spans="1:2" x14ac:dyDescent="0.25">
      <c r="A1170" s="30">
        <v>39763</v>
      </c>
      <c r="B1170" s="32"/>
    </row>
    <row r="1171" spans="1:2" x14ac:dyDescent="0.25">
      <c r="A1171" s="30">
        <v>39764</v>
      </c>
      <c r="B1171" s="32"/>
    </row>
    <row r="1172" spans="1:2" x14ac:dyDescent="0.25">
      <c r="A1172" s="30">
        <v>39765</v>
      </c>
      <c r="B1172" s="32"/>
    </row>
    <row r="1173" spans="1:2" x14ac:dyDescent="0.25">
      <c r="A1173" s="30">
        <v>39766</v>
      </c>
      <c r="B1173" s="32"/>
    </row>
    <row r="1174" spans="1:2" x14ac:dyDescent="0.25">
      <c r="A1174" s="30">
        <v>39769</v>
      </c>
      <c r="B1174" s="32"/>
    </row>
    <row r="1175" spans="1:2" x14ac:dyDescent="0.25">
      <c r="A1175" s="30">
        <v>39770</v>
      </c>
      <c r="B1175" s="32"/>
    </row>
    <row r="1176" spans="1:2" x14ac:dyDescent="0.25">
      <c r="A1176" s="30">
        <v>39771</v>
      </c>
      <c r="B1176" s="32"/>
    </row>
    <row r="1177" spans="1:2" x14ac:dyDescent="0.25">
      <c r="A1177" s="30">
        <v>39772</v>
      </c>
      <c r="B1177" s="32"/>
    </row>
    <row r="1178" spans="1:2" x14ac:dyDescent="0.25">
      <c r="A1178" s="30">
        <v>39773</v>
      </c>
      <c r="B1178" s="32"/>
    </row>
    <row r="1179" spans="1:2" x14ac:dyDescent="0.25">
      <c r="A1179" s="30">
        <v>39776</v>
      </c>
      <c r="B1179" s="32"/>
    </row>
    <row r="1180" spans="1:2" x14ac:dyDescent="0.25">
      <c r="A1180" s="30">
        <v>39777</v>
      </c>
      <c r="B1180" s="32"/>
    </row>
    <row r="1181" spans="1:2" x14ac:dyDescent="0.25">
      <c r="A1181" s="30">
        <v>39778</v>
      </c>
      <c r="B1181" s="32"/>
    </row>
    <row r="1182" spans="1:2" x14ac:dyDescent="0.25">
      <c r="A1182" s="30">
        <v>39780</v>
      </c>
      <c r="B1182" s="32"/>
    </row>
    <row r="1183" spans="1:2" x14ac:dyDescent="0.25">
      <c r="A1183" s="30">
        <v>39783</v>
      </c>
      <c r="B1183" s="32"/>
    </row>
    <row r="1184" spans="1:2" x14ac:dyDescent="0.25">
      <c r="A1184" s="30">
        <v>39784</v>
      </c>
      <c r="B1184" s="32"/>
    </row>
    <row r="1185" spans="1:2" x14ac:dyDescent="0.25">
      <c r="A1185" s="30">
        <v>39785</v>
      </c>
      <c r="B1185" s="32"/>
    </row>
    <row r="1186" spans="1:2" x14ac:dyDescent="0.25">
      <c r="A1186" s="30">
        <v>39786</v>
      </c>
      <c r="B1186" s="32"/>
    </row>
    <row r="1187" spans="1:2" x14ac:dyDescent="0.25">
      <c r="A1187" s="30">
        <v>39787</v>
      </c>
      <c r="B1187" s="32"/>
    </row>
    <row r="1188" spans="1:2" x14ac:dyDescent="0.25">
      <c r="A1188" s="30">
        <v>39790</v>
      </c>
      <c r="B1188" s="32"/>
    </row>
    <row r="1189" spans="1:2" x14ac:dyDescent="0.25">
      <c r="A1189" s="30">
        <v>39791</v>
      </c>
      <c r="B1189" s="32"/>
    </row>
    <row r="1190" spans="1:2" x14ac:dyDescent="0.25">
      <c r="A1190" s="30">
        <v>39792</v>
      </c>
      <c r="B1190" s="32"/>
    </row>
    <row r="1191" spans="1:2" x14ac:dyDescent="0.25">
      <c r="A1191" s="30">
        <v>39793</v>
      </c>
      <c r="B1191" s="32"/>
    </row>
    <row r="1192" spans="1:2" x14ac:dyDescent="0.25">
      <c r="A1192" s="30">
        <v>39794</v>
      </c>
      <c r="B1192" s="32"/>
    </row>
    <row r="1193" spans="1:2" x14ac:dyDescent="0.25">
      <c r="A1193" s="30">
        <v>39797</v>
      </c>
      <c r="B1193" s="32"/>
    </row>
    <row r="1194" spans="1:2" x14ac:dyDescent="0.25">
      <c r="A1194" s="30">
        <v>39798</v>
      </c>
      <c r="B1194" s="32"/>
    </row>
    <row r="1195" spans="1:2" x14ac:dyDescent="0.25">
      <c r="A1195" s="30">
        <v>39799</v>
      </c>
      <c r="B1195" s="32"/>
    </row>
    <row r="1196" spans="1:2" x14ac:dyDescent="0.25">
      <c r="A1196" s="30">
        <v>39800</v>
      </c>
      <c r="B1196" s="32"/>
    </row>
    <row r="1197" spans="1:2" x14ac:dyDescent="0.25">
      <c r="A1197" s="30">
        <v>39801</v>
      </c>
      <c r="B1197" s="32"/>
    </row>
    <row r="1198" spans="1:2" x14ac:dyDescent="0.25">
      <c r="A1198" s="30">
        <v>39804</v>
      </c>
      <c r="B1198" s="32"/>
    </row>
    <row r="1199" spans="1:2" x14ac:dyDescent="0.25">
      <c r="A1199" s="30">
        <v>39805</v>
      </c>
      <c r="B1199" s="32"/>
    </row>
    <row r="1200" spans="1:2" x14ac:dyDescent="0.25">
      <c r="A1200" s="30">
        <v>39806</v>
      </c>
      <c r="B1200" s="32"/>
    </row>
    <row r="1201" spans="1:2" x14ac:dyDescent="0.25">
      <c r="A1201" s="30">
        <v>39808</v>
      </c>
      <c r="B1201" s="32"/>
    </row>
    <row r="1202" spans="1:2" x14ac:dyDescent="0.25">
      <c r="A1202" s="30">
        <v>39811</v>
      </c>
      <c r="B1202" s="32"/>
    </row>
    <row r="1203" spans="1:2" x14ac:dyDescent="0.25">
      <c r="A1203" s="30">
        <v>39812</v>
      </c>
      <c r="B1203" s="32"/>
    </row>
    <row r="1204" spans="1:2" x14ac:dyDescent="0.25">
      <c r="A1204" s="30">
        <v>39813</v>
      </c>
      <c r="B1204" s="32"/>
    </row>
    <row r="1205" spans="1:2" x14ac:dyDescent="0.25">
      <c r="A1205" s="30">
        <v>39815</v>
      </c>
      <c r="B1205" s="32"/>
    </row>
    <row r="1206" spans="1:2" x14ac:dyDescent="0.25">
      <c r="A1206" s="30">
        <v>39818</v>
      </c>
      <c r="B1206" s="32"/>
    </row>
    <row r="1207" spans="1:2" x14ac:dyDescent="0.25">
      <c r="A1207" s="30">
        <v>39819</v>
      </c>
      <c r="B1207" s="32"/>
    </row>
    <row r="1208" spans="1:2" x14ac:dyDescent="0.25">
      <c r="A1208" s="30">
        <v>39820</v>
      </c>
      <c r="B1208" s="32"/>
    </row>
    <row r="1209" spans="1:2" x14ac:dyDescent="0.25">
      <c r="A1209" s="30">
        <v>39821</v>
      </c>
      <c r="B1209" s="32"/>
    </row>
    <row r="1210" spans="1:2" x14ac:dyDescent="0.25">
      <c r="A1210" s="30">
        <v>39822</v>
      </c>
      <c r="B1210" s="32"/>
    </row>
    <row r="1211" spans="1:2" x14ac:dyDescent="0.25">
      <c r="A1211" s="30">
        <v>39825</v>
      </c>
      <c r="B1211" s="32"/>
    </row>
    <row r="1212" spans="1:2" x14ac:dyDescent="0.25">
      <c r="A1212" s="30">
        <v>39826</v>
      </c>
      <c r="B1212" s="32"/>
    </row>
    <row r="1213" spans="1:2" x14ac:dyDescent="0.25">
      <c r="A1213" s="30">
        <v>39827</v>
      </c>
      <c r="B1213" s="32"/>
    </row>
    <row r="1214" spans="1:2" x14ac:dyDescent="0.25">
      <c r="A1214" s="30">
        <v>39828</v>
      </c>
      <c r="B1214" s="32"/>
    </row>
    <row r="1215" spans="1:2" x14ac:dyDescent="0.25">
      <c r="A1215" s="30">
        <v>39829</v>
      </c>
      <c r="B1215" s="32"/>
    </row>
    <row r="1216" spans="1:2" x14ac:dyDescent="0.25">
      <c r="A1216" s="30">
        <v>39833</v>
      </c>
      <c r="B1216" s="32"/>
    </row>
    <row r="1217" spans="1:2" x14ac:dyDescent="0.25">
      <c r="A1217" s="30">
        <v>39834</v>
      </c>
      <c r="B1217" s="32"/>
    </row>
    <row r="1218" spans="1:2" x14ac:dyDescent="0.25">
      <c r="A1218" s="30">
        <v>39835</v>
      </c>
      <c r="B1218" s="32"/>
    </row>
    <row r="1219" spans="1:2" x14ac:dyDescent="0.25">
      <c r="A1219" s="30">
        <v>39836</v>
      </c>
      <c r="B1219" s="32"/>
    </row>
    <row r="1220" spans="1:2" x14ac:dyDescent="0.25">
      <c r="A1220" s="30">
        <v>39839</v>
      </c>
      <c r="B1220" s="32"/>
    </row>
    <row r="1221" spans="1:2" x14ac:dyDescent="0.25">
      <c r="A1221" s="30">
        <v>39840</v>
      </c>
      <c r="B1221" s="32"/>
    </row>
    <row r="1222" spans="1:2" x14ac:dyDescent="0.25">
      <c r="A1222" s="30">
        <v>39841</v>
      </c>
      <c r="B1222" s="32"/>
    </row>
    <row r="1223" spans="1:2" x14ac:dyDescent="0.25">
      <c r="A1223" s="30">
        <v>39842</v>
      </c>
      <c r="B1223" s="32"/>
    </row>
    <row r="1224" spans="1:2" x14ac:dyDescent="0.25">
      <c r="A1224" s="30">
        <v>39843</v>
      </c>
      <c r="B1224" s="32"/>
    </row>
    <row r="1225" spans="1:2" x14ac:dyDescent="0.25">
      <c r="A1225" s="30">
        <v>39846</v>
      </c>
      <c r="B1225" s="32"/>
    </row>
    <row r="1226" spans="1:2" x14ac:dyDescent="0.25">
      <c r="A1226" s="30">
        <v>39847</v>
      </c>
      <c r="B1226" s="32"/>
    </row>
    <row r="1227" spans="1:2" x14ac:dyDescent="0.25">
      <c r="A1227" s="30">
        <v>39848</v>
      </c>
      <c r="B1227" s="32"/>
    </row>
    <row r="1228" spans="1:2" x14ac:dyDescent="0.25">
      <c r="A1228" s="30">
        <v>39849</v>
      </c>
      <c r="B1228" s="32"/>
    </row>
    <row r="1229" spans="1:2" x14ac:dyDescent="0.25">
      <c r="A1229" s="30">
        <v>39850</v>
      </c>
      <c r="B1229" s="32"/>
    </row>
    <row r="1230" spans="1:2" x14ac:dyDescent="0.25">
      <c r="A1230" s="30">
        <v>39853</v>
      </c>
      <c r="B1230" s="32"/>
    </row>
    <row r="1231" spans="1:2" x14ac:dyDescent="0.25">
      <c r="A1231" s="30">
        <v>39854</v>
      </c>
      <c r="B1231" s="32"/>
    </row>
    <row r="1232" spans="1:2" x14ac:dyDescent="0.25">
      <c r="A1232" s="30">
        <v>39855</v>
      </c>
      <c r="B1232" s="32"/>
    </row>
    <row r="1233" spans="1:2" x14ac:dyDescent="0.25">
      <c r="A1233" s="30">
        <v>39856</v>
      </c>
      <c r="B1233" s="32"/>
    </row>
    <row r="1234" spans="1:2" x14ac:dyDescent="0.25">
      <c r="A1234" s="30">
        <v>39857</v>
      </c>
      <c r="B1234" s="32"/>
    </row>
    <row r="1235" spans="1:2" x14ac:dyDescent="0.25">
      <c r="A1235" s="30">
        <v>39861</v>
      </c>
      <c r="B1235" s="32"/>
    </row>
    <row r="1236" spans="1:2" x14ac:dyDescent="0.25">
      <c r="A1236" s="30">
        <v>39862</v>
      </c>
      <c r="B1236" s="32"/>
    </row>
    <row r="1237" spans="1:2" x14ac:dyDescent="0.25">
      <c r="A1237" s="30">
        <v>39863</v>
      </c>
      <c r="B1237" s="32"/>
    </row>
    <row r="1238" spans="1:2" x14ac:dyDescent="0.25">
      <c r="A1238" s="30">
        <v>39864</v>
      </c>
      <c r="B1238" s="32"/>
    </row>
    <row r="1239" spans="1:2" x14ac:dyDescent="0.25">
      <c r="A1239" s="30">
        <v>39867</v>
      </c>
      <c r="B1239" s="32"/>
    </row>
    <row r="1240" spans="1:2" x14ac:dyDescent="0.25">
      <c r="A1240" s="30">
        <v>39868</v>
      </c>
      <c r="B1240" s="32"/>
    </row>
    <row r="1241" spans="1:2" x14ac:dyDescent="0.25">
      <c r="A1241" s="30">
        <v>39869</v>
      </c>
      <c r="B1241" s="32"/>
    </row>
    <row r="1242" spans="1:2" x14ac:dyDescent="0.25">
      <c r="A1242" s="30">
        <v>39870</v>
      </c>
      <c r="B1242" s="32"/>
    </row>
    <row r="1243" spans="1:2" x14ac:dyDescent="0.25">
      <c r="A1243" s="30">
        <v>39871</v>
      </c>
      <c r="B1243" s="32"/>
    </row>
    <row r="1244" spans="1:2" x14ac:dyDescent="0.25">
      <c r="A1244" s="30">
        <v>39874</v>
      </c>
      <c r="B1244" s="32"/>
    </row>
    <row r="1245" spans="1:2" x14ac:dyDescent="0.25">
      <c r="A1245" s="30">
        <v>39875</v>
      </c>
      <c r="B1245" s="32"/>
    </row>
    <row r="1246" spans="1:2" x14ac:dyDescent="0.25">
      <c r="A1246" s="30">
        <v>39876</v>
      </c>
      <c r="B1246" s="32"/>
    </row>
    <row r="1247" spans="1:2" x14ac:dyDescent="0.25">
      <c r="A1247" s="30">
        <v>39877</v>
      </c>
      <c r="B1247" s="32"/>
    </row>
    <row r="1248" spans="1:2" x14ac:dyDescent="0.25">
      <c r="A1248" s="30">
        <v>39878</v>
      </c>
      <c r="B1248" s="32"/>
    </row>
    <row r="1249" spans="1:2" x14ac:dyDescent="0.25">
      <c r="A1249" s="30">
        <v>39881</v>
      </c>
      <c r="B1249" s="32"/>
    </row>
    <row r="1250" spans="1:2" x14ac:dyDescent="0.25">
      <c r="A1250" s="30">
        <v>39882</v>
      </c>
      <c r="B1250" s="32"/>
    </row>
    <row r="1251" spans="1:2" x14ac:dyDescent="0.25">
      <c r="A1251" s="30">
        <v>39883</v>
      </c>
      <c r="B1251" s="32"/>
    </row>
    <row r="1252" spans="1:2" x14ac:dyDescent="0.25">
      <c r="A1252" s="30">
        <v>39884</v>
      </c>
      <c r="B1252" s="32"/>
    </row>
    <row r="1253" spans="1:2" x14ac:dyDescent="0.25">
      <c r="A1253" s="30">
        <v>39885</v>
      </c>
      <c r="B1253" s="32"/>
    </row>
    <row r="1254" spans="1:2" x14ac:dyDescent="0.25">
      <c r="A1254" s="30">
        <v>39888</v>
      </c>
      <c r="B1254" s="32"/>
    </row>
    <row r="1255" spans="1:2" x14ac:dyDescent="0.25">
      <c r="A1255" s="30">
        <v>39889</v>
      </c>
      <c r="B1255" s="32"/>
    </row>
    <row r="1256" spans="1:2" x14ac:dyDescent="0.25">
      <c r="A1256" s="30">
        <v>39890</v>
      </c>
      <c r="B1256" s="32"/>
    </row>
    <row r="1257" spans="1:2" x14ac:dyDescent="0.25">
      <c r="A1257" s="30">
        <v>39891</v>
      </c>
      <c r="B1257" s="32"/>
    </row>
    <row r="1258" spans="1:2" x14ac:dyDescent="0.25">
      <c r="A1258" s="30">
        <v>39892</v>
      </c>
      <c r="B1258" s="32"/>
    </row>
    <row r="1259" spans="1:2" x14ac:dyDescent="0.25">
      <c r="A1259" s="30">
        <v>39895</v>
      </c>
      <c r="B1259" s="32"/>
    </row>
    <row r="1260" spans="1:2" x14ac:dyDescent="0.25">
      <c r="A1260" s="30">
        <v>39896</v>
      </c>
      <c r="B1260" s="32"/>
    </row>
    <row r="1261" spans="1:2" x14ac:dyDescent="0.25">
      <c r="A1261" s="30">
        <v>39897</v>
      </c>
      <c r="B1261" s="32"/>
    </row>
    <row r="1262" spans="1:2" x14ac:dyDescent="0.25">
      <c r="A1262" s="30">
        <v>39898</v>
      </c>
      <c r="B1262" s="32"/>
    </row>
    <row r="1263" spans="1:2" x14ac:dyDescent="0.25">
      <c r="A1263" s="30">
        <v>39899</v>
      </c>
      <c r="B1263" s="32"/>
    </row>
    <row r="1264" spans="1:2" x14ac:dyDescent="0.25">
      <c r="A1264" s="30">
        <v>39902</v>
      </c>
      <c r="B1264" s="32"/>
    </row>
    <row r="1265" spans="1:2" x14ac:dyDescent="0.25">
      <c r="A1265" s="30">
        <v>39903</v>
      </c>
      <c r="B1265" s="32"/>
    </row>
    <row r="1266" spans="1:2" x14ac:dyDescent="0.25">
      <c r="A1266" s="30">
        <v>39904</v>
      </c>
      <c r="B1266" s="32"/>
    </row>
    <row r="1267" spans="1:2" x14ac:dyDescent="0.25">
      <c r="A1267" s="30">
        <v>39905</v>
      </c>
      <c r="B1267" s="32"/>
    </row>
    <row r="1268" spans="1:2" x14ac:dyDescent="0.25">
      <c r="A1268" s="30">
        <v>39906</v>
      </c>
      <c r="B1268" s="32"/>
    </row>
    <row r="1269" spans="1:2" x14ac:dyDescent="0.25">
      <c r="A1269" s="30">
        <v>39909</v>
      </c>
      <c r="B1269" s="32"/>
    </row>
    <row r="1270" spans="1:2" x14ac:dyDescent="0.25">
      <c r="A1270" s="30">
        <v>39910</v>
      </c>
      <c r="B1270" s="32"/>
    </row>
    <row r="1271" spans="1:2" x14ac:dyDescent="0.25">
      <c r="A1271" s="30">
        <v>39911</v>
      </c>
      <c r="B1271" s="32"/>
    </row>
    <row r="1272" spans="1:2" x14ac:dyDescent="0.25">
      <c r="A1272" s="30">
        <v>39912</v>
      </c>
      <c r="B1272" s="32"/>
    </row>
    <row r="1273" spans="1:2" x14ac:dyDescent="0.25">
      <c r="A1273" s="30">
        <v>39916</v>
      </c>
      <c r="B1273" s="32"/>
    </row>
    <row r="1274" spans="1:2" x14ac:dyDescent="0.25">
      <c r="A1274" s="30">
        <v>39917</v>
      </c>
      <c r="B1274" s="32"/>
    </row>
    <row r="1275" spans="1:2" x14ac:dyDescent="0.25">
      <c r="A1275" s="30">
        <v>39918</v>
      </c>
      <c r="B1275" s="32"/>
    </row>
    <row r="1276" spans="1:2" x14ac:dyDescent="0.25">
      <c r="A1276" s="30">
        <v>39919</v>
      </c>
      <c r="B1276" s="32"/>
    </row>
    <row r="1277" spans="1:2" x14ac:dyDescent="0.25">
      <c r="A1277" s="30">
        <v>39920</v>
      </c>
      <c r="B1277" s="32"/>
    </row>
    <row r="1278" spans="1:2" x14ac:dyDescent="0.25">
      <c r="A1278" s="30">
        <v>39923</v>
      </c>
      <c r="B1278" s="32"/>
    </row>
    <row r="1279" spans="1:2" x14ac:dyDescent="0.25">
      <c r="A1279" s="30">
        <v>39924</v>
      </c>
      <c r="B1279" s="32"/>
    </row>
    <row r="1280" spans="1:2" x14ac:dyDescent="0.25">
      <c r="A1280" s="30">
        <v>39925</v>
      </c>
      <c r="B1280" s="32"/>
    </row>
    <row r="1281" spans="1:2" x14ac:dyDescent="0.25">
      <c r="A1281" s="30">
        <v>39926</v>
      </c>
      <c r="B1281" s="32"/>
    </row>
    <row r="1282" spans="1:2" x14ac:dyDescent="0.25">
      <c r="A1282" s="30">
        <v>39927</v>
      </c>
      <c r="B1282" s="32"/>
    </row>
    <row r="1283" spans="1:2" x14ac:dyDescent="0.25">
      <c r="A1283" s="30">
        <v>39930</v>
      </c>
      <c r="B1283" s="32"/>
    </row>
    <row r="1284" spans="1:2" x14ac:dyDescent="0.25">
      <c r="A1284" s="30">
        <v>39931</v>
      </c>
      <c r="B1284" s="32"/>
    </row>
    <row r="1285" spans="1:2" x14ac:dyDescent="0.25">
      <c r="A1285" s="30">
        <v>39932</v>
      </c>
      <c r="B1285" s="32"/>
    </row>
    <row r="1286" spans="1:2" x14ac:dyDescent="0.25">
      <c r="A1286" s="30">
        <v>39933</v>
      </c>
      <c r="B1286" s="32"/>
    </row>
    <row r="1287" spans="1:2" x14ac:dyDescent="0.25">
      <c r="A1287" s="30">
        <v>39934</v>
      </c>
      <c r="B1287" s="32"/>
    </row>
    <row r="1288" spans="1:2" x14ac:dyDescent="0.25">
      <c r="A1288" s="30">
        <v>39937</v>
      </c>
      <c r="B1288" s="32"/>
    </row>
    <row r="1289" spans="1:2" x14ac:dyDescent="0.25">
      <c r="A1289" s="30">
        <v>39938</v>
      </c>
      <c r="B1289" s="32"/>
    </row>
    <row r="1290" spans="1:2" x14ac:dyDescent="0.25">
      <c r="A1290" s="30">
        <v>39939</v>
      </c>
      <c r="B1290" s="32"/>
    </row>
    <row r="1291" spans="1:2" x14ac:dyDescent="0.25">
      <c r="A1291" s="30">
        <v>39940</v>
      </c>
      <c r="B1291" s="32"/>
    </row>
    <row r="1292" spans="1:2" x14ac:dyDescent="0.25">
      <c r="A1292" s="30">
        <v>39941</v>
      </c>
      <c r="B1292" s="32"/>
    </row>
    <row r="1293" spans="1:2" x14ac:dyDescent="0.25">
      <c r="A1293" s="30">
        <v>39944</v>
      </c>
      <c r="B1293" s="32"/>
    </row>
    <row r="1294" spans="1:2" x14ac:dyDescent="0.25">
      <c r="A1294" s="30">
        <v>39945</v>
      </c>
      <c r="B1294" s="32"/>
    </row>
    <row r="1295" spans="1:2" x14ac:dyDescent="0.25">
      <c r="A1295" s="30">
        <v>39946</v>
      </c>
      <c r="B1295" s="32"/>
    </row>
    <row r="1296" spans="1:2" x14ac:dyDescent="0.25">
      <c r="A1296" s="30">
        <v>39947</v>
      </c>
      <c r="B1296" s="32"/>
    </row>
    <row r="1297" spans="1:2" x14ac:dyDescent="0.25">
      <c r="A1297" s="30">
        <v>39948</v>
      </c>
      <c r="B1297" s="32"/>
    </row>
    <row r="1298" spans="1:2" x14ac:dyDescent="0.25">
      <c r="A1298" s="30">
        <v>39951</v>
      </c>
      <c r="B1298" s="32"/>
    </row>
    <row r="1299" spans="1:2" x14ac:dyDescent="0.25">
      <c r="A1299" s="30">
        <v>39952</v>
      </c>
      <c r="B1299" s="32"/>
    </row>
    <row r="1300" spans="1:2" x14ac:dyDescent="0.25">
      <c r="A1300" s="30">
        <v>39953</v>
      </c>
      <c r="B1300" s="32"/>
    </row>
    <row r="1301" spans="1:2" x14ac:dyDescent="0.25">
      <c r="A1301" s="30">
        <v>39954</v>
      </c>
      <c r="B1301" s="32"/>
    </row>
    <row r="1302" spans="1:2" x14ac:dyDescent="0.25">
      <c r="A1302" s="30">
        <v>39955</v>
      </c>
      <c r="B1302" s="32"/>
    </row>
    <row r="1303" spans="1:2" x14ac:dyDescent="0.25">
      <c r="A1303" s="30">
        <v>39959</v>
      </c>
      <c r="B1303" s="32"/>
    </row>
    <row r="1304" spans="1:2" x14ac:dyDescent="0.25">
      <c r="A1304" s="30">
        <v>39960</v>
      </c>
      <c r="B1304" s="32"/>
    </row>
    <row r="1305" spans="1:2" x14ac:dyDescent="0.25">
      <c r="A1305" s="30">
        <v>39961</v>
      </c>
      <c r="B1305" s="32"/>
    </row>
    <row r="1306" spans="1:2" x14ac:dyDescent="0.25">
      <c r="A1306" s="30">
        <v>39962</v>
      </c>
      <c r="B1306" s="32"/>
    </row>
    <row r="1307" spans="1:2" x14ac:dyDescent="0.25">
      <c r="A1307" s="30">
        <v>39965</v>
      </c>
      <c r="B1307" s="32"/>
    </row>
    <row r="1308" spans="1:2" x14ac:dyDescent="0.25">
      <c r="A1308" s="30">
        <v>39966</v>
      </c>
      <c r="B1308" s="32"/>
    </row>
    <row r="1309" spans="1:2" x14ac:dyDescent="0.25">
      <c r="A1309" s="30">
        <v>39967</v>
      </c>
      <c r="B1309" s="32"/>
    </row>
    <row r="1310" spans="1:2" x14ac:dyDescent="0.25">
      <c r="A1310" s="30">
        <v>39968</v>
      </c>
      <c r="B1310" s="32"/>
    </row>
    <row r="1311" spans="1:2" x14ac:dyDescent="0.25">
      <c r="A1311" s="30">
        <v>39969</v>
      </c>
      <c r="B1311" s="32"/>
    </row>
    <row r="1312" spans="1:2" x14ac:dyDescent="0.25">
      <c r="A1312" s="30">
        <v>39972</v>
      </c>
      <c r="B1312" s="32"/>
    </row>
    <row r="1313" spans="1:2" x14ac:dyDescent="0.25">
      <c r="A1313" s="30">
        <v>39973</v>
      </c>
      <c r="B1313" s="32"/>
    </row>
    <row r="1314" spans="1:2" x14ac:dyDescent="0.25">
      <c r="A1314" s="30">
        <v>39974</v>
      </c>
      <c r="B1314" s="32"/>
    </row>
    <row r="1315" spans="1:2" x14ac:dyDescent="0.25">
      <c r="A1315" s="30">
        <v>39975</v>
      </c>
      <c r="B1315" s="32"/>
    </row>
    <row r="1316" spans="1:2" x14ac:dyDescent="0.25">
      <c r="A1316" s="30">
        <v>39976</v>
      </c>
      <c r="B1316" s="32"/>
    </row>
    <row r="1317" spans="1:2" x14ac:dyDescent="0.25">
      <c r="A1317" s="30">
        <v>39979</v>
      </c>
      <c r="B1317" s="32"/>
    </row>
    <row r="1318" spans="1:2" x14ac:dyDescent="0.25">
      <c r="A1318" s="30">
        <v>39980</v>
      </c>
      <c r="B1318" s="32"/>
    </row>
    <row r="1319" spans="1:2" x14ac:dyDescent="0.25">
      <c r="A1319" s="30">
        <v>39981</v>
      </c>
      <c r="B1319" s="32"/>
    </row>
    <row r="1320" spans="1:2" x14ac:dyDescent="0.25">
      <c r="A1320" s="30">
        <v>39982</v>
      </c>
      <c r="B1320" s="32"/>
    </row>
    <row r="1321" spans="1:2" x14ac:dyDescent="0.25">
      <c r="A1321" s="30">
        <v>39983</v>
      </c>
      <c r="B1321" s="32"/>
    </row>
    <row r="1322" spans="1:2" x14ac:dyDescent="0.25">
      <c r="A1322" s="30">
        <v>39986</v>
      </c>
      <c r="B1322" s="32"/>
    </row>
    <row r="1323" spans="1:2" x14ac:dyDescent="0.25">
      <c r="A1323" s="30">
        <v>39987</v>
      </c>
      <c r="B1323" s="32"/>
    </row>
    <row r="1324" spans="1:2" x14ac:dyDescent="0.25">
      <c r="A1324" s="30">
        <v>39988</v>
      </c>
      <c r="B1324" s="32"/>
    </row>
    <row r="1325" spans="1:2" x14ac:dyDescent="0.25">
      <c r="A1325" s="30">
        <v>39989</v>
      </c>
      <c r="B1325" s="32"/>
    </row>
    <row r="1326" spans="1:2" x14ac:dyDescent="0.25">
      <c r="A1326" s="30">
        <v>39990</v>
      </c>
      <c r="B1326" s="32"/>
    </row>
    <row r="1327" spans="1:2" x14ac:dyDescent="0.25">
      <c r="A1327" s="30">
        <v>39993</v>
      </c>
      <c r="B1327" s="32"/>
    </row>
    <row r="1328" spans="1:2" x14ac:dyDescent="0.25">
      <c r="A1328" s="30">
        <v>39994</v>
      </c>
      <c r="B1328" s="32"/>
    </row>
    <row r="1329" spans="1:2" x14ac:dyDescent="0.25">
      <c r="A1329" s="30">
        <v>39995</v>
      </c>
      <c r="B1329" s="32"/>
    </row>
    <row r="1330" spans="1:2" x14ac:dyDescent="0.25">
      <c r="A1330" s="30">
        <v>39996</v>
      </c>
      <c r="B1330" s="32"/>
    </row>
    <row r="1331" spans="1:2" x14ac:dyDescent="0.25">
      <c r="A1331" s="30">
        <v>40000</v>
      </c>
      <c r="B1331" s="32"/>
    </row>
    <row r="1332" spans="1:2" x14ac:dyDescent="0.25">
      <c r="A1332" s="30">
        <v>40001</v>
      </c>
      <c r="B1332" s="32"/>
    </row>
    <row r="1333" spans="1:2" x14ac:dyDescent="0.25">
      <c r="A1333" s="30">
        <v>40002</v>
      </c>
      <c r="B1333" s="32"/>
    </row>
    <row r="1334" spans="1:2" x14ac:dyDescent="0.25">
      <c r="A1334" s="30">
        <v>40003</v>
      </c>
      <c r="B1334" s="32"/>
    </row>
    <row r="1335" spans="1:2" x14ac:dyDescent="0.25">
      <c r="A1335" s="30">
        <v>40004</v>
      </c>
      <c r="B1335" s="32"/>
    </row>
    <row r="1336" spans="1:2" x14ac:dyDescent="0.25">
      <c r="A1336" s="30">
        <v>40007</v>
      </c>
      <c r="B1336" s="32"/>
    </row>
    <row r="1337" spans="1:2" x14ac:dyDescent="0.25">
      <c r="A1337" s="30">
        <v>40008</v>
      </c>
      <c r="B1337" s="32"/>
    </row>
    <row r="1338" spans="1:2" x14ac:dyDescent="0.25">
      <c r="A1338" s="30">
        <v>40009</v>
      </c>
      <c r="B1338" s="32"/>
    </row>
    <row r="1339" spans="1:2" x14ac:dyDescent="0.25">
      <c r="A1339" s="30">
        <v>40010</v>
      </c>
      <c r="B1339" s="32"/>
    </row>
    <row r="1340" spans="1:2" x14ac:dyDescent="0.25">
      <c r="A1340" s="30">
        <v>40011</v>
      </c>
      <c r="B1340" s="32"/>
    </row>
    <row r="1341" spans="1:2" x14ac:dyDescent="0.25">
      <c r="A1341" s="30">
        <v>40014</v>
      </c>
      <c r="B1341" s="32"/>
    </row>
    <row r="1342" spans="1:2" x14ac:dyDescent="0.25">
      <c r="A1342" s="30">
        <v>40015</v>
      </c>
      <c r="B1342" s="32"/>
    </row>
    <row r="1343" spans="1:2" x14ac:dyDescent="0.25">
      <c r="A1343" s="30">
        <v>40016</v>
      </c>
      <c r="B1343" s="32"/>
    </row>
    <row r="1344" spans="1:2" x14ac:dyDescent="0.25">
      <c r="A1344" s="30">
        <v>40017</v>
      </c>
      <c r="B1344" s="32"/>
    </row>
    <row r="1345" spans="1:2" x14ac:dyDescent="0.25">
      <c r="A1345" s="30">
        <v>40018</v>
      </c>
      <c r="B1345" s="32"/>
    </row>
    <row r="1346" spans="1:2" x14ac:dyDescent="0.25">
      <c r="A1346" s="30">
        <v>40021</v>
      </c>
      <c r="B1346" s="32"/>
    </row>
    <row r="1347" spans="1:2" x14ac:dyDescent="0.25">
      <c r="A1347" s="30">
        <v>40022</v>
      </c>
      <c r="B1347" s="32"/>
    </row>
    <row r="1348" spans="1:2" x14ac:dyDescent="0.25">
      <c r="A1348" s="30">
        <v>40023</v>
      </c>
      <c r="B1348" s="32"/>
    </row>
    <row r="1349" spans="1:2" x14ac:dyDescent="0.25">
      <c r="A1349" s="30">
        <v>40024</v>
      </c>
      <c r="B1349" s="32"/>
    </row>
    <row r="1350" spans="1:2" x14ac:dyDescent="0.25">
      <c r="A1350" s="30">
        <v>40025</v>
      </c>
      <c r="B1350" s="32"/>
    </row>
    <row r="1351" spans="1:2" x14ac:dyDescent="0.25">
      <c r="A1351" s="30">
        <v>40028</v>
      </c>
      <c r="B1351" s="32"/>
    </row>
    <row r="1352" spans="1:2" x14ac:dyDescent="0.25">
      <c r="A1352" s="30">
        <v>40029</v>
      </c>
      <c r="B1352" s="32"/>
    </row>
    <row r="1353" spans="1:2" x14ac:dyDescent="0.25">
      <c r="A1353" s="30">
        <v>40030</v>
      </c>
      <c r="B1353" s="32"/>
    </row>
    <row r="1354" spans="1:2" x14ac:dyDescent="0.25">
      <c r="A1354" s="30">
        <v>40031</v>
      </c>
      <c r="B1354" s="32"/>
    </row>
    <row r="1355" spans="1:2" x14ac:dyDescent="0.25">
      <c r="A1355" s="30">
        <v>40032</v>
      </c>
      <c r="B1355" s="32"/>
    </row>
    <row r="1356" spans="1:2" x14ac:dyDescent="0.25">
      <c r="A1356" s="30">
        <v>40035</v>
      </c>
      <c r="B1356" s="32"/>
    </row>
    <row r="1357" spans="1:2" x14ac:dyDescent="0.25">
      <c r="A1357" s="30">
        <v>40036</v>
      </c>
      <c r="B1357" s="32"/>
    </row>
    <row r="1358" spans="1:2" x14ac:dyDescent="0.25">
      <c r="A1358" s="30">
        <v>40037</v>
      </c>
      <c r="B1358" s="32"/>
    </row>
    <row r="1359" spans="1:2" x14ac:dyDescent="0.25">
      <c r="A1359" s="30">
        <v>40038</v>
      </c>
      <c r="B1359" s="32"/>
    </row>
    <row r="1360" spans="1:2" x14ac:dyDescent="0.25">
      <c r="A1360" s="30">
        <v>40039</v>
      </c>
      <c r="B1360" s="32"/>
    </row>
    <row r="1361" spans="1:2" x14ac:dyDescent="0.25">
      <c r="A1361" s="30">
        <v>40042</v>
      </c>
      <c r="B1361" s="32"/>
    </row>
    <row r="1362" spans="1:2" x14ac:dyDescent="0.25">
      <c r="A1362" s="30">
        <v>40043</v>
      </c>
      <c r="B1362" s="32"/>
    </row>
    <row r="1363" spans="1:2" x14ac:dyDescent="0.25">
      <c r="A1363" s="30">
        <v>40044</v>
      </c>
      <c r="B1363" s="32"/>
    </row>
    <row r="1364" spans="1:2" x14ac:dyDescent="0.25">
      <c r="A1364" s="30">
        <v>40045</v>
      </c>
      <c r="B1364" s="32"/>
    </row>
    <row r="1365" spans="1:2" x14ac:dyDescent="0.25">
      <c r="A1365" s="30">
        <v>40046</v>
      </c>
      <c r="B1365" s="32"/>
    </row>
    <row r="1366" spans="1:2" x14ac:dyDescent="0.25">
      <c r="A1366" s="30">
        <v>40049</v>
      </c>
      <c r="B1366" s="32"/>
    </row>
    <row r="1367" spans="1:2" x14ac:dyDescent="0.25">
      <c r="A1367" s="30">
        <v>40050</v>
      </c>
      <c r="B1367" s="32"/>
    </row>
    <row r="1368" spans="1:2" x14ac:dyDescent="0.25">
      <c r="A1368" s="30">
        <v>40051</v>
      </c>
      <c r="B1368" s="32"/>
    </row>
    <row r="1369" spans="1:2" x14ac:dyDescent="0.25">
      <c r="A1369" s="30">
        <v>40052</v>
      </c>
      <c r="B1369" s="32"/>
    </row>
    <row r="1370" spans="1:2" x14ac:dyDescent="0.25">
      <c r="A1370" s="30">
        <v>40053</v>
      </c>
      <c r="B1370" s="32"/>
    </row>
    <row r="1371" spans="1:2" x14ac:dyDescent="0.25">
      <c r="A1371" s="30">
        <v>40056</v>
      </c>
      <c r="B1371" s="32"/>
    </row>
    <row r="1372" spans="1:2" x14ac:dyDescent="0.25">
      <c r="A1372" s="30">
        <v>40057</v>
      </c>
      <c r="B1372" s="32"/>
    </row>
    <row r="1373" spans="1:2" x14ac:dyDescent="0.25">
      <c r="A1373" s="30">
        <v>40058</v>
      </c>
      <c r="B1373" s="32"/>
    </row>
    <row r="1374" spans="1:2" x14ac:dyDescent="0.25">
      <c r="A1374" s="30">
        <v>40059</v>
      </c>
      <c r="B1374" s="32"/>
    </row>
    <row r="1375" spans="1:2" x14ac:dyDescent="0.25">
      <c r="A1375" s="30">
        <v>40060</v>
      </c>
      <c r="B1375" s="32"/>
    </row>
    <row r="1376" spans="1:2" x14ac:dyDescent="0.25">
      <c r="A1376" s="30">
        <v>40064</v>
      </c>
      <c r="B1376" s="32"/>
    </row>
    <row r="1377" spans="1:2" x14ac:dyDescent="0.25">
      <c r="A1377" s="30">
        <v>40065</v>
      </c>
      <c r="B1377" s="32"/>
    </row>
    <row r="1378" spans="1:2" x14ac:dyDescent="0.25">
      <c r="A1378" s="30">
        <v>40066</v>
      </c>
      <c r="B1378" s="32"/>
    </row>
    <row r="1379" spans="1:2" x14ac:dyDescent="0.25">
      <c r="A1379" s="30">
        <v>40067</v>
      </c>
      <c r="B1379" s="32"/>
    </row>
    <row r="1380" spans="1:2" x14ac:dyDescent="0.25">
      <c r="A1380" s="30">
        <v>40070</v>
      </c>
      <c r="B1380" s="32"/>
    </row>
    <row r="1381" spans="1:2" x14ac:dyDescent="0.25">
      <c r="A1381" s="30">
        <v>40071</v>
      </c>
      <c r="B1381" s="32"/>
    </row>
    <row r="1382" spans="1:2" x14ac:dyDescent="0.25">
      <c r="A1382" s="30">
        <v>40072</v>
      </c>
      <c r="B1382" s="32"/>
    </row>
    <row r="1383" spans="1:2" x14ac:dyDescent="0.25">
      <c r="A1383" s="30">
        <v>40073</v>
      </c>
      <c r="B1383" s="32"/>
    </row>
    <row r="1384" spans="1:2" x14ac:dyDescent="0.25">
      <c r="A1384" s="30">
        <v>40074</v>
      </c>
      <c r="B1384" s="32"/>
    </row>
    <row r="1385" spans="1:2" x14ac:dyDescent="0.25">
      <c r="A1385" s="30">
        <v>40077</v>
      </c>
      <c r="B1385" s="32"/>
    </row>
    <row r="1386" spans="1:2" x14ac:dyDescent="0.25">
      <c r="A1386" s="30">
        <v>40078</v>
      </c>
      <c r="B1386" s="32"/>
    </row>
    <row r="1387" spans="1:2" x14ac:dyDescent="0.25">
      <c r="A1387" s="30">
        <v>40079</v>
      </c>
      <c r="B1387" s="32"/>
    </row>
    <row r="1388" spans="1:2" x14ac:dyDescent="0.25">
      <c r="A1388" s="30">
        <v>40080</v>
      </c>
      <c r="B1388" s="32"/>
    </row>
    <row r="1389" spans="1:2" x14ac:dyDescent="0.25">
      <c r="A1389" s="30">
        <v>40081</v>
      </c>
      <c r="B1389" s="32"/>
    </row>
    <row r="1390" spans="1:2" x14ac:dyDescent="0.25">
      <c r="A1390" s="30">
        <v>40084</v>
      </c>
      <c r="B1390" s="32"/>
    </row>
    <row r="1391" spans="1:2" x14ac:dyDescent="0.25">
      <c r="A1391" s="30">
        <v>40085</v>
      </c>
      <c r="B1391" s="32"/>
    </row>
    <row r="1392" spans="1:2" x14ac:dyDescent="0.25">
      <c r="A1392" s="30">
        <v>40086</v>
      </c>
      <c r="B1392" s="32"/>
    </row>
    <row r="1393" spans="1:2" x14ac:dyDescent="0.25">
      <c r="A1393" s="30">
        <v>40087</v>
      </c>
      <c r="B1393" s="32"/>
    </row>
    <row r="1394" spans="1:2" x14ac:dyDescent="0.25">
      <c r="A1394" s="30">
        <v>40088</v>
      </c>
      <c r="B1394" s="32"/>
    </row>
    <row r="1395" spans="1:2" x14ac:dyDescent="0.25">
      <c r="A1395" s="30">
        <v>40091</v>
      </c>
      <c r="B1395" s="32"/>
    </row>
    <row r="1396" spans="1:2" x14ac:dyDescent="0.25">
      <c r="A1396" s="30">
        <v>40092</v>
      </c>
      <c r="B1396" s="32"/>
    </row>
    <row r="1397" spans="1:2" x14ac:dyDescent="0.25">
      <c r="A1397" s="30">
        <v>40093</v>
      </c>
      <c r="B1397" s="32"/>
    </row>
    <row r="1398" spans="1:2" x14ac:dyDescent="0.25">
      <c r="A1398" s="30">
        <v>40094</v>
      </c>
      <c r="B1398" s="32"/>
    </row>
    <row r="1399" spans="1:2" x14ac:dyDescent="0.25">
      <c r="A1399" s="30">
        <v>40095</v>
      </c>
      <c r="B1399" s="32"/>
    </row>
    <row r="1400" spans="1:2" x14ac:dyDescent="0.25">
      <c r="A1400" s="30">
        <v>40098</v>
      </c>
      <c r="B1400" s="32"/>
    </row>
    <row r="1401" spans="1:2" x14ac:dyDescent="0.25">
      <c r="A1401" s="30">
        <v>40099</v>
      </c>
      <c r="B1401" s="32"/>
    </row>
    <row r="1402" spans="1:2" x14ac:dyDescent="0.25">
      <c r="A1402" s="30">
        <v>40100</v>
      </c>
      <c r="B1402" s="32"/>
    </row>
    <row r="1403" spans="1:2" x14ac:dyDescent="0.25">
      <c r="A1403" s="30">
        <v>40101</v>
      </c>
      <c r="B1403" s="32"/>
    </row>
    <row r="1404" spans="1:2" x14ac:dyDescent="0.25">
      <c r="A1404" s="30">
        <v>40102</v>
      </c>
      <c r="B1404" s="32"/>
    </row>
    <row r="1405" spans="1:2" x14ac:dyDescent="0.25">
      <c r="A1405" s="30">
        <v>40105</v>
      </c>
      <c r="B1405" s="32"/>
    </row>
    <row r="1406" spans="1:2" x14ac:dyDescent="0.25">
      <c r="A1406" s="30">
        <v>40106</v>
      </c>
      <c r="B1406" s="32"/>
    </row>
    <row r="1407" spans="1:2" x14ac:dyDescent="0.25">
      <c r="A1407" s="30">
        <v>40107</v>
      </c>
      <c r="B1407" s="32"/>
    </row>
    <row r="1408" spans="1:2" x14ac:dyDescent="0.25">
      <c r="A1408" s="30">
        <v>40108</v>
      </c>
      <c r="B1408" s="32"/>
    </row>
    <row r="1409" spans="1:2" x14ac:dyDescent="0.25">
      <c r="A1409" s="30">
        <v>40109</v>
      </c>
      <c r="B1409" s="32"/>
    </row>
    <row r="1410" spans="1:2" x14ac:dyDescent="0.25">
      <c r="A1410" s="30">
        <v>40112</v>
      </c>
      <c r="B1410" s="32"/>
    </row>
    <row r="1411" spans="1:2" x14ac:dyDescent="0.25">
      <c r="A1411" s="30">
        <v>40113</v>
      </c>
      <c r="B1411" s="32"/>
    </row>
    <row r="1412" spans="1:2" x14ac:dyDescent="0.25">
      <c r="A1412" s="30">
        <v>40114</v>
      </c>
      <c r="B1412" s="32"/>
    </row>
    <row r="1413" spans="1:2" x14ac:dyDescent="0.25">
      <c r="A1413" s="30">
        <v>40115</v>
      </c>
      <c r="B1413" s="32"/>
    </row>
    <row r="1414" spans="1:2" x14ac:dyDescent="0.25">
      <c r="A1414" s="30">
        <v>40116</v>
      </c>
      <c r="B1414" s="32"/>
    </row>
    <row r="1415" spans="1:2" x14ac:dyDescent="0.25">
      <c r="A1415" s="30">
        <v>40119</v>
      </c>
      <c r="B1415" s="32"/>
    </row>
    <row r="1416" spans="1:2" x14ac:dyDescent="0.25">
      <c r="A1416" s="30">
        <v>40120</v>
      </c>
      <c r="B1416" s="32"/>
    </row>
    <row r="1417" spans="1:2" x14ac:dyDescent="0.25">
      <c r="A1417" s="30">
        <v>40121</v>
      </c>
      <c r="B1417" s="32"/>
    </row>
    <row r="1418" spans="1:2" x14ac:dyDescent="0.25">
      <c r="A1418" s="30">
        <v>40122</v>
      </c>
      <c r="B1418" s="32"/>
    </row>
    <row r="1419" spans="1:2" x14ac:dyDescent="0.25">
      <c r="A1419" s="30">
        <v>40123</v>
      </c>
      <c r="B1419" s="32"/>
    </row>
    <row r="1420" spans="1:2" x14ac:dyDescent="0.25">
      <c r="A1420" s="30">
        <v>40126</v>
      </c>
      <c r="B1420" s="32"/>
    </row>
    <row r="1421" spans="1:2" x14ac:dyDescent="0.25">
      <c r="A1421" s="30">
        <v>40127</v>
      </c>
      <c r="B1421" s="32"/>
    </row>
    <row r="1422" spans="1:2" x14ac:dyDescent="0.25">
      <c r="A1422" s="30">
        <v>40128</v>
      </c>
      <c r="B1422" s="32"/>
    </row>
    <row r="1423" spans="1:2" x14ac:dyDescent="0.25">
      <c r="A1423" s="30">
        <v>40129</v>
      </c>
      <c r="B1423" s="32"/>
    </row>
    <row r="1424" spans="1:2" x14ac:dyDescent="0.25">
      <c r="A1424" s="30">
        <v>40130</v>
      </c>
      <c r="B1424" s="32"/>
    </row>
    <row r="1425" spans="1:2" x14ac:dyDescent="0.25">
      <c r="A1425" s="30">
        <v>40133</v>
      </c>
      <c r="B1425" s="32"/>
    </row>
    <row r="1426" spans="1:2" x14ac:dyDescent="0.25">
      <c r="A1426" s="30">
        <v>40134</v>
      </c>
      <c r="B1426" s="32"/>
    </row>
    <row r="1427" spans="1:2" x14ac:dyDescent="0.25">
      <c r="A1427" s="30">
        <v>40135</v>
      </c>
      <c r="B1427" s="32"/>
    </row>
    <row r="1428" spans="1:2" x14ac:dyDescent="0.25">
      <c r="A1428" s="30">
        <v>40136</v>
      </c>
      <c r="B1428" s="32"/>
    </row>
    <row r="1429" spans="1:2" x14ac:dyDescent="0.25">
      <c r="A1429" s="30">
        <v>40137</v>
      </c>
      <c r="B1429" s="32"/>
    </row>
    <row r="1430" spans="1:2" x14ac:dyDescent="0.25">
      <c r="A1430" s="30">
        <v>40140</v>
      </c>
      <c r="B1430" s="32"/>
    </row>
    <row r="1431" spans="1:2" x14ac:dyDescent="0.25">
      <c r="A1431" s="30">
        <v>40141</v>
      </c>
      <c r="B1431" s="32"/>
    </row>
    <row r="1432" spans="1:2" x14ac:dyDescent="0.25">
      <c r="A1432" s="30">
        <v>40142</v>
      </c>
      <c r="B1432" s="32"/>
    </row>
    <row r="1433" spans="1:2" x14ac:dyDescent="0.25">
      <c r="A1433" s="30">
        <v>40144</v>
      </c>
      <c r="B1433" s="32"/>
    </row>
    <row r="1434" spans="1:2" x14ac:dyDescent="0.25">
      <c r="A1434" s="30">
        <v>40147</v>
      </c>
      <c r="B1434" s="32"/>
    </row>
    <row r="1435" spans="1:2" x14ac:dyDescent="0.25">
      <c r="A1435" s="30">
        <v>40148</v>
      </c>
      <c r="B1435" s="32"/>
    </row>
    <row r="1436" spans="1:2" x14ac:dyDescent="0.25">
      <c r="A1436" s="30">
        <v>40149</v>
      </c>
      <c r="B1436" s="32"/>
    </row>
    <row r="1437" spans="1:2" x14ac:dyDescent="0.25">
      <c r="A1437" s="30">
        <v>40150</v>
      </c>
      <c r="B1437" s="32"/>
    </row>
    <row r="1438" spans="1:2" x14ac:dyDescent="0.25">
      <c r="A1438" s="30">
        <v>40151</v>
      </c>
      <c r="B1438" s="32"/>
    </row>
    <row r="1439" spans="1:2" x14ac:dyDescent="0.25">
      <c r="A1439" s="30">
        <v>40154</v>
      </c>
      <c r="B1439" s="32"/>
    </row>
    <row r="1440" spans="1:2" x14ac:dyDescent="0.25">
      <c r="A1440" s="30">
        <v>40155</v>
      </c>
      <c r="B1440" s="32"/>
    </row>
    <row r="1441" spans="1:2" x14ac:dyDescent="0.25">
      <c r="A1441" s="30">
        <v>40156</v>
      </c>
      <c r="B1441" s="32"/>
    </row>
    <row r="1442" spans="1:2" x14ac:dyDescent="0.25">
      <c r="A1442" s="30">
        <v>40157</v>
      </c>
      <c r="B1442" s="32"/>
    </row>
    <row r="1443" spans="1:2" x14ac:dyDescent="0.25">
      <c r="A1443" s="30">
        <v>40158</v>
      </c>
      <c r="B1443" s="32"/>
    </row>
    <row r="1444" spans="1:2" x14ac:dyDescent="0.25">
      <c r="A1444" s="30">
        <v>40161</v>
      </c>
      <c r="B1444" s="32"/>
    </row>
    <row r="1445" spans="1:2" x14ac:dyDescent="0.25">
      <c r="A1445" s="30">
        <v>40162</v>
      </c>
      <c r="B1445" s="32"/>
    </row>
    <row r="1446" spans="1:2" x14ac:dyDescent="0.25">
      <c r="A1446" s="30">
        <v>40163</v>
      </c>
      <c r="B1446" s="32"/>
    </row>
    <row r="1447" spans="1:2" x14ac:dyDescent="0.25">
      <c r="A1447" s="30">
        <v>40164</v>
      </c>
      <c r="B1447" s="32"/>
    </row>
    <row r="1448" spans="1:2" x14ac:dyDescent="0.25">
      <c r="A1448" s="30">
        <v>40165</v>
      </c>
      <c r="B1448" s="32"/>
    </row>
    <row r="1449" spans="1:2" x14ac:dyDescent="0.25">
      <c r="A1449" s="30">
        <v>40168</v>
      </c>
      <c r="B1449" s="32"/>
    </row>
    <row r="1450" spans="1:2" x14ac:dyDescent="0.25">
      <c r="A1450" s="30">
        <v>40169</v>
      </c>
      <c r="B1450" s="32"/>
    </row>
    <row r="1451" spans="1:2" x14ac:dyDescent="0.25">
      <c r="A1451" s="30">
        <v>40170</v>
      </c>
      <c r="B1451" s="32"/>
    </row>
    <row r="1452" spans="1:2" x14ac:dyDescent="0.25">
      <c r="A1452" s="30">
        <v>40171</v>
      </c>
      <c r="B1452" s="32"/>
    </row>
    <row r="1453" spans="1:2" x14ac:dyDescent="0.25">
      <c r="A1453" s="30">
        <v>40175</v>
      </c>
      <c r="B1453" s="32"/>
    </row>
    <row r="1454" spans="1:2" x14ac:dyDescent="0.25">
      <c r="A1454" s="30">
        <v>40176</v>
      </c>
      <c r="B1454" s="32"/>
    </row>
    <row r="1455" spans="1:2" x14ac:dyDescent="0.25">
      <c r="A1455" s="30">
        <v>40177</v>
      </c>
      <c r="B1455" s="32"/>
    </row>
    <row r="1456" spans="1:2" x14ac:dyDescent="0.25">
      <c r="A1456" s="30">
        <v>40178</v>
      </c>
      <c r="B1456" s="32"/>
    </row>
    <row r="1457" spans="1:2" x14ac:dyDescent="0.25">
      <c r="A1457" s="30">
        <v>40182</v>
      </c>
      <c r="B1457" s="32"/>
    </row>
    <row r="1458" spans="1:2" x14ac:dyDescent="0.25">
      <c r="A1458" s="30">
        <v>40183</v>
      </c>
      <c r="B1458" s="32"/>
    </row>
    <row r="1459" spans="1:2" x14ac:dyDescent="0.25">
      <c r="A1459" s="30">
        <v>40184</v>
      </c>
      <c r="B1459" s="32"/>
    </row>
    <row r="1460" spans="1:2" x14ac:dyDescent="0.25">
      <c r="A1460" s="30">
        <v>40185</v>
      </c>
      <c r="B1460" s="32"/>
    </row>
    <row r="1461" spans="1:2" x14ac:dyDescent="0.25">
      <c r="A1461" s="30">
        <v>40186</v>
      </c>
      <c r="B1461" s="32"/>
    </row>
    <row r="1462" spans="1:2" x14ac:dyDescent="0.25">
      <c r="A1462" s="30">
        <v>40189</v>
      </c>
      <c r="B1462" s="32"/>
    </row>
    <row r="1463" spans="1:2" x14ac:dyDescent="0.25">
      <c r="A1463" s="30">
        <v>40190</v>
      </c>
      <c r="B1463" s="32"/>
    </row>
    <row r="1464" spans="1:2" x14ac:dyDescent="0.25">
      <c r="A1464" s="30">
        <v>40191</v>
      </c>
      <c r="B1464" s="32"/>
    </row>
    <row r="1465" spans="1:2" x14ac:dyDescent="0.25">
      <c r="A1465" s="30">
        <v>40192</v>
      </c>
      <c r="B1465" s="32"/>
    </row>
    <row r="1466" spans="1:2" x14ac:dyDescent="0.25">
      <c r="A1466" s="30">
        <v>40193</v>
      </c>
      <c r="B1466" s="32"/>
    </row>
    <row r="1467" spans="1:2" x14ac:dyDescent="0.25">
      <c r="A1467" s="30">
        <v>40197</v>
      </c>
      <c r="B1467" s="32"/>
    </row>
    <row r="1468" spans="1:2" x14ac:dyDescent="0.25">
      <c r="A1468" s="30">
        <v>40198</v>
      </c>
      <c r="B1468" s="32"/>
    </row>
    <row r="1469" spans="1:2" x14ac:dyDescent="0.25">
      <c r="A1469" s="30">
        <v>40199</v>
      </c>
      <c r="B1469" s="32"/>
    </row>
    <row r="1470" spans="1:2" x14ac:dyDescent="0.25">
      <c r="A1470" s="30">
        <v>40200</v>
      </c>
      <c r="B1470" s="32"/>
    </row>
    <row r="1471" spans="1:2" x14ac:dyDescent="0.25">
      <c r="A1471" s="30">
        <v>40203</v>
      </c>
      <c r="B1471" s="32"/>
    </row>
    <row r="1472" spans="1:2" x14ac:dyDescent="0.25">
      <c r="A1472" s="30">
        <v>40204</v>
      </c>
      <c r="B1472" s="32"/>
    </row>
    <row r="1473" spans="1:2" x14ac:dyDescent="0.25">
      <c r="A1473" s="30">
        <v>40205</v>
      </c>
      <c r="B1473" s="32"/>
    </row>
    <row r="1474" spans="1:2" x14ac:dyDescent="0.25">
      <c r="A1474" s="30">
        <v>40206</v>
      </c>
      <c r="B1474" s="32"/>
    </row>
    <row r="1475" spans="1:2" x14ac:dyDescent="0.25">
      <c r="A1475" s="30">
        <v>40207</v>
      </c>
      <c r="B1475" s="32"/>
    </row>
    <row r="1476" spans="1:2" x14ac:dyDescent="0.25">
      <c r="A1476" s="30">
        <v>40210</v>
      </c>
      <c r="B1476" s="32"/>
    </row>
    <row r="1477" spans="1:2" x14ac:dyDescent="0.25">
      <c r="A1477" s="30">
        <v>40211</v>
      </c>
      <c r="B1477" s="32"/>
    </row>
    <row r="1478" spans="1:2" x14ac:dyDescent="0.25">
      <c r="A1478" s="30">
        <v>40212</v>
      </c>
      <c r="B1478" s="32"/>
    </row>
    <row r="1479" spans="1:2" x14ac:dyDescent="0.25">
      <c r="A1479" s="30">
        <v>40213</v>
      </c>
      <c r="B1479" s="32"/>
    </row>
    <row r="1480" spans="1:2" x14ac:dyDescent="0.25">
      <c r="A1480" s="30">
        <v>40214</v>
      </c>
      <c r="B1480" s="32"/>
    </row>
    <row r="1481" spans="1:2" x14ac:dyDescent="0.25">
      <c r="A1481" s="30">
        <v>40217</v>
      </c>
      <c r="B1481" s="32"/>
    </row>
    <row r="1482" spans="1:2" x14ac:dyDescent="0.25">
      <c r="A1482" s="30">
        <v>40218</v>
      </c>
      <c r="B1482" s="32"/>
    </row>
    <row r="1483" spans="1:2" x14ac:dyDescent="0.25">
      <c r="A1483" s="30">
        <v>40219</v>
      </c>
      <c r="B1483" s="32"/>
    </row>
    <row r="1484" spans="1:2" x14ac:dyDescent="0.25">
      <c r="A1484" s="30">
        <v>40220</v>
      </c>
      <c r="B1484" s="32"/>
    </row>
    <row r="1485" spans="1:2" x14ac:dyDescent="0.25">
      <c r="A1485" s="30">
        <v>40221</v>
      </c>
      <c r="B1485" s="32"/>
    </row>
    <row r="1486" spans="1:2" x14ac:dyDescent="0.25">
      <c r="A1486" s="30">
        <v>40225</v>
      </c>
      <c r="B1486" s="32"/>
    </row>
    <row r="1487" spans="1:2" x14ac:dyDescent="0.25">
      <c r="A1487" s="30">
        <v>40226</v>
      </c>
      <c r="B1487" s="32"/>
    </row>
    <row r="1488" spans="1:2" x14ac:dyDescent="0.25">
      <c r="A1488" s="30">
        <v>40227</v>
      </c>
      <c r="B1488" s="32"/>
    </row>
    <row r="1489" spans="1:2" x14ac:dyDescent="0.25">
      <c r="A1489" s="30">
        <v>40228</v>
      </c>
      <c r="B1489" s="32"/>
    </row>
    <row r="1490" spans="1:2" x14ac:dyDescent="0.25">
      <c r="A1490" s="30">
        <v>40231</v>
      </c>
      <c r="B1490" s="32"/>
    </row>
    <row r="1491" spans="1:2" x14ac:dyDescent="0.25">
      <c r="A1491" s="30">
        <v>40232</v>
      </c>
      <c r="B1491" s="32"/>
    </row>
    <row r="1492" spans="1:2" x14ac:dyDescent="0.25">
      <c r="A1492" s="30">
        <v>40233</v>
      </c>
      <c r="B1492" s="32"/>
    </row>
    <row r="1493" spans="1:2" x14ac:dyDescent="0.25">
      <c r="A1493" s="30">
        <v>40234</v>
      </c>
      <c r="B1493" s="32"/>
    </row>
    <row r="1494" spans="1:2" x14ac:dyDescent="0.25">
      <c r="A1494" s="30">
        <v>40235</v>
      </c>
      <c r="B1494" s="32"/>
    </row>
    <row r="1495" spans="1:2" x14ac:dyDescent="0.25">
      <c r="A1495" s="30">
        <v>40238</v>
      </c>
      <c r="B1495" s="32"/>
    </row>
    <row r="1496" spans="1:2" x14ac:dyDescent="0.25">
      <c r="A1496" s="30">
        <v>40239</v>
      </c>
      <c r="B1496" s="32"/>
    </row>
    <row r="1497" spans="1:2" x14ac:dyDescent="0.25">
      <c r="A1497" s="30">
        <v>40240</v>
      </c>
      <c r="B1497" s="32"/>
    </row>
    <row r="1498" spans="1:2" x14ac:dyDescent="0.25">
      <c r="A1498" s="30">
        <v>40241</v>
      </c>
      <c r="B1498" s="32"/>
    </row>
    <row r="1499" spans="1:2" x14ac:dyDescent="0.25">
      <c r="A1499" s="30">
        <v>40242</v>
      </c>
      <c r="B1499" s="32"/>
    </row>
    <row r="1500" spans="1:2" x14ac:dyDescent="0.25">
      <c r="A1500" s="30">
        <v>40245</v>
      </c>
      <c r="B1500" s="32"/>
    </row>
    <row r="1501" spans="1:2" x14ac:dyDescent="0.25">
      <c r="A1501" s="30">
        <v>40246</v>
      </c>
      <c r="B1501" s="32"/>
    </row>
    <row r="1502" spans="1:2" x14ac:dyDescent="0.25">
      <c r="A1502" s="30">
        <v>40247</v>
      </c>
      <c r="B1502" s="32"/>
    </row>
    <row r="1503" spans="1:2" x14ac:dyDescent="0.25">
      <c r="A1503" s="30">
        <v>40248</v>
      </c>
      <c r="B1503" s="32"/>
    </row>
    <row r="1504" spans="1:2" x14ac:dyDescent="0.25">
      <c r="A1504" s="30">
        <v>40249</v>
      </c>
      <c r="B1504" s="32"/>
    </row>
    <row r="1505" spans="1:2" x14ac:dyDescent="0.25">
      <c r="A1505" s="30">
        <v>40252</v>
      </c>
      <c r="B1505" s="32"/>
    </row>
    <row r="1506" spans="1:2" x14ac:dyDescent="0.25">
      <c r="A1506" s="30">
        <v>40253</v>
      </c>
      <c r="B1506" s="32"/>
    </row>
    <row r="1507" spans="1:2" x14ac:dyDescent="0.25">
      <c r="A1507" s="30">
        <v>40254</v>
      </c>
      <c r="B1507" s="32"/>
    </row>
    <row r="1508" spans="1:2" x14ac:dyDescent="0.25">
      <c r="A1508" s="30">
        <v>40255</v>
      </c>
      <c r="B1508" s="32"/>
    </row>
    <row r="1509" spans="1:2" x14ac:dyDescent="0.25">
      <c r="A1509" s="30">
        <v>40256</v>
      </c>
      <c r="B1509" s="32"/>
    </row>
    <row r="1510" spans="1:2" x14ac:dyDescent="0.25">
      <c r="A1510" s="30">
        <v>40259</v>
      </c>
      <c r="B1510" s="32"/>
    </row>
    <row r="1511" spans="1:2" x14ac:dyDescent="0.25">
      <c r="A1511" s="30">
        <v>40260</v>
      </c>
      <c r="B1511" s="32"/>
    </row>
    <row r="1512" spans="1:2" x14ac:dyDescent="0.25">
      <c r="A1512" s="30">
        <v>40261</v>
      </c>
      <c r="B1512" s="32"/>
    </row>
    <row r="1513" spans="1:2" x14ac:dyDescent="0.25">
      <c r="A1513" s="30">
        <v>40262</v>
      </c>
      <c r="B1513" s="32"/>
    </row>
    <row r="1514" spans="1:2" x14ac:dyDescent="0.25">
      <c r="A1514" s="30">
        <v>40263</v>
      </c>
      <c r="B1514" s="32"/>
    </row>
    <row r="1515" spans="1:2" x14ac:dyDescent="0.25">
      <c r="A1515" s="30">
        <v>40266</v>
      </c>
      <c r="B1515" s="32"/>
    </row>
    <row r="1516" spans="1:2" x14ac:dyDescent="0.25">
      <c r="A1516" s="30">
        <v>40267</v>
      </c>
      <c r="B1516" s="32"/>
    </row>
    <row r="1517" spans="1:2" x14ac:dyDescent="0.25">
      <c r="A1517" s="30">
        <v>40268</v>
      </c>
      <c r="B1517" s="32"/>
    </row>
    <row r="1518" spans="1:2" x14ac:dyDescent="0.25">
      <c r="A1518" s="30">
        <v>40269</v>
      </c>
      <c r="B1518" s="32"/>
    </row>
    <row r="1519" spans="1:2" x14ac:dyDescent="0.25">
      <c r="A1519" s="30">
        <v>40273</v>
      </c>
      <c r="B1519" s="32"/>
    </row>
    <row r="1520" spans="1:2" x14ac:dyDescent="0.25">
      <c r="A1520" s="30">
        <v>40274</v>
      </c>
      <c r="B1520" s="32"/>
    </row>
    <row r="1521" spans="1:2" x14ac:dyDescent="0.25">
      <c r="A1521" s="30">
        <v>40275</v>
      </c>
      <c r="B1521" s="32"/>
    </row>
    <row r="1522" spans="1:2" x14ac:dyDescent="0.25">
      <c r="A1522" s="30">
        <v>40276</v>
      </c>
      <c r="B1522" s="32"/>
    </row>
    <row r="1523" spans="1:2" x14ac:dyDescent="0.25">
      <c r="A1523" s="30">
        <v>40277</v>
      </c>
      <c r="B1523" s="32"/>
    </row>
    <row r="1524" spans="1:2" x14ac:dyDescent="0.25">
      <c r="A1524" s="30">
        <v>40280</v>
      </c>
      <c r="B1524" s="32"/>
    </row>
    <row r="1525" spans="1:2" x14ac:dyDescent="0.25">
      <c r="A1525" s="30">
        <v>40281</v>
      </c>
      <c r="B1525" s="32"/>
    </row>
    <row r="1526" spans="1:2" x14ac:dyDescent="0.25">
      <c r="A1526" s="30">
        <v>40282</v>
      </c>
      <c r="B1526" s="32"/>
    </row>
    <row r="1527" spans="1:2" x14ac:dyDescent="0.25">
      <c r="A1527" s="30">
        <v>40283</v>
      </c>
      <c r="B1527" s="32"/>
    </row>
    <row r="1528" spans="1:2" x14ac:dyDescent="0.25">
      <c r="A1528" s="30">
        <v>40284</v>
      </c>
      <c r="B1528" s="32"/>
    </row>
    <row r="1529" spans="1:2" x14ac:dyDescent="0.25">
      <c r="A1529" s="30">
        <v>40287</v>
      </c>
      <c r="B1529" s="32"/>
    </row>
    <row r="1530" spans="1:2" x14ac:dyDescent="0.25">
      <c r="A1530" s="30">
        <v>40288</v>
      </c>
      <c r="B1530" s="32"/>
    </row>
    <row r="1531" spans="1:2" x14ac:dyDescent="0.25">
      <c r="A1531" s="30">
        <v>40289</v>
      </c>
      <c r="B1531" s="32"/>
    </row>
    <row r="1532" spans="1:2" x14ac:dyDescent="0.25">
      <c r="A1532" s="30">
        <v>40290</v>
      </c>
      <c r="B1532" s="32"/>
    </row>
    <row r="1533" spans="1:2" x14ac:dyDescent="0.25">
      <c r="A1533" s="30">
        <v>40291</v>
      </c>
      <c r="B1533" s="32"/>
    </row>
    <row r="1534" spans="1:2" x14ac:dyDescent="0.25">
      <c r="A1534" s="30">
        <v>40294</v>
      </c>
      <c r="B1534" s="32"/>
    </row>
    <row r="1535" spans="1:2" x14ac:dyDescent="0.25">
      <c r="A1535" s="30">
        <v>40295</v>
      </c>
      <c r="B1535" s="32"/>
    </row>
    <row r="1536" spans="1:2" x14ac:dyDescent="0.25">
      <c r="A1536" s="30">
        <v>40296</v>
      </c>
      <c r="B1536" s="32"/>
    </row>
    <row r="1537" spans="1:2" x14ac:dyDescent="0.25">
      <c r="A1537" s="30">
        <v>40297</v>
      </c>
      <c r="B1537" s="32"/>
    </row>
    <row r="1538" spans="1:2" x14ac:dyDescent="0.25">
      <c r="A1538" s="30">
        <v>40298</v>
      </c>
      <c r="B1538" s="32"/>
    </row>
    <row r="1539" spans="1:2" x14ac:dyDescent="0.25">
      <c r="A1539" s="30">
        <v>40301</v>
      </c>
      <c r="B1539" s="32"/>
    </row>
    <row r="1540" spans="1:2" x14ac:dyDescent="0.25">
      <c r="A1540" s="30">
        <v>40302</v>
      </c>
      <c r="B1540" s="32"/>
    </row>
    <row r="1541" spans="1:2" x14ac:dyDescent="0.25">
      <c r="A1541" s="30">
        <v>40303</v>
      </c>
      <c r="B1541" s="32"/>
    </row>
    <row r="1542" spans="1:2" x14ac:dyDescent="0.25">
      <c r="A1542" s="30">
        <v>40304</v>
      </c>
      <c r="B1542" s="32"/>
    </row>
    <row r="1543" spans="1:2" x14ac:dyDescent="0.25">
      <c r="A1543" s="30">
        <v>40305</v>
      </c>
      <c r="B1543" s="32"/>
    </row>
    <row r="1544" spans="1:2" x14ac:dyDescent="0.25">
      <c r="A1544" s="30">
        <v>40308</v>
      </c>
      <c r="B1544" s="32"/>
    </row>
    <row r="1545" spans="1:2" x14ac:dyDescent="0.25">
      <c r="A1545" s="30">
        <v>40309</v>
      </c>
      <c r="B1545" s="32"/>
    </row>
    <row r="1546" spans="1:2" x14ac:dyDescent="0.25">
      <c r="A1546" s="30">
        <v>40310</v>
      </c>
      <c r="B1546" s="32"/>
    </row>
    <row r="1547" spans="1:2" x14ac:dyDescent="0.25">
      <c r="A1547" s="30">
        <v>40311</v>
      </c>
      <c r="B1547" s="32"/>
    </row>
    <row r="1548" spans="1:2" x14ac:dyDescent="0.25">
      <c r="A1548" s="30">
        <v>40312</v>
      </c>
      <c r="B1548" s="32"/>
    </row>
    <row r="1549" spans="1:2" x14ac:dyDescent="0.25">
      <c r="A1549" s="30">
        <v>40315</v>
      </c>
      <c r="B1549" s="32"/>
    </row>
    <row r="1550" spans="1:2" x14ac:dyDescent="0.25">
      <c r="A1550" s="30">
        <v>40316</v>
      </c>
      <c r="B1550" s="32"/>
    </row>
    <row r="1551" spans="1:2" x14ac:dyDescent="0.25">
      <c r="A1551" s="30">
        <v>40317</v>
      </c>
      <c r="B1551" s="32"/>
    </row>
    <row r="1552" spans="1:2" x14ac:dyDescent="0.25">
      <c r="A1552" s="30">
        <v>40318</v>
      </c>
      <c r="B1552" s="32"/>
    </row>
    <row r="1553" spans="1:2" x14ac:dyDescent="0.25">
      <c r="A1553" s="30">
        <v>40319</v>
      </c>
      <c r="B1553" s="32"/>
    </row>
    <row r="1554" spans="1:2" x14ac:dyDescent="0.25">
      <c r="A1554" s="30">
        <v>40322</v>
      </c>
      <c r="B1554" s="32"/>
    </row>
    <row r="1555" spans="1:2" x14ac:dyDescent="0.25">
      <c r="A1555" s="30">
        <v>40323</v>
      </c>
      <c r="B1555" s="32"/>
    </row>
    <row r="1556" spans="1:2" x14ac:dyDescent="0.25">
      <c r="A1556" s="30">
        <v>40324</v>
      </c>
      <c r="B1556" s="32"/>
    </row>
    <row r="1557" spans="1:2" x14ac:dyDescent="0.25">
      <c r="A1557" s="30">
        <v>40325</v>
      </c>
      <c r="B1557" s="32"/>
    </row>
    <row r="1558" spans="1:2" x14ac:dyDescent="0.25">
      <c r="A1558" s="30">
        <v>40326</v>
      </c>
      <c r="B1558" s="32"/>
    </row>
    <row r="1559" spans="1:2" x14ac:dyDescent="0.25">
      <c r="A1559" s="30">
        <v>40330</v>
      </c>
      <c r="B1559" s="32"/>
    </row>
    <row r="1560" spans="1:2" x14ac:dyDescent="0.25">
      <c r="A1560" s="30">
        <v>40331</v>
      </c>
      <c r="B1560" s="32"/>
    </row>
    <row r="1561" spans="1:2" x14ac:dyDescent="0.25">
      <c r="A1561" s="30">
        <v>40332</v>
      </c>
      <c r="B1561" s="32"/>
    </row>
    <row r="1562" spans="1:2" x14ac:dyDescent="0.25">
      <c r="A1562" s="30">
        <v>40333</v>
      </c>
      <c r="B1562" s="32"/>
    </row>
    <row r="1563" spans="1:2" x14ac:dyDescent="0.25">
      <c r="A1563" s="30">
        <v>40336</v>
      </c>
      <c r="B1563" s="32"/>
    </row>
    <row r="1564" spans="1:2" x14ac:dyDescent="0.25">
      <c r="A1564" s="30">
        <v>40337</v>
      </c>
      <c r="B1564" s="32"/>
    </row>
    <row r="1565" spans="1:2" x14ac:dyDescent="0.25">
      <c r="A1565" s="30">
        <v>40338</v>
      </c>
      <c r="B1565" s="32"/>
    </row>
    <row r="1566" spans="1:2" x14ac:dyDescent="0.25">
      <c r="A1566" s="30">
        <v>40339</v>
      </c>
      <c r="B1566" s="32"/>
    </row>
    <row r="1567" spans="1:2" x14ac:dyDescent="0.25">
      <c r="A1567" s="30">
        <v>40340</v>
      </c>
      <c r="B1567" s="32"/>
    </row>
    <row r="1568" spans="1:2" x14ac:dyDescent="0.25">
      <c r="A1568" s="30">
        <v>40343</v>
      </c>
      <c r="B1568" s="32"/>
    </row>
    <row r="1569" spans="1:2" x14ac:dyDescent="0.25">
      <c r="A1569" s="30">
        <v>40344</v>
      </c>
      <c r="B1569" s="32"/>
    </row>
    <row r="1570" spans="1:2" x14ac:dyDescent="0.25">
      <c r="A1570" s="30">
        <v>40345</v>
      </c>
      <c r="B1570" s="32"/>
    </row>
    <row r="1571" spans="1:2" x14ac:dyDescent="0.25">
      <c r="A1571" s="30">
        <v>40346</v>
      </c>
      <c r="B1571" s="32"/>
    </row>
    <row r="1572" spans="1:2" x14ac:dyDescent="0.25">
      <c r="A1572" s="30">
        <v>40347</v>
      </c>
      <c r="B1572" s="32"/>
    </row>
    <row r="1573" spans="1:2" x14ac:dyDescent="0.25">
      <c r="A1573" s="30">
        <v>40350</v>
      </c>
      <c r="B1573" s="32"/>
    </row>
    <row r="1574" spans="1:2" x14ac:dyDescent="0.25">
      <c r="A1574" s="30">
        <v>40351</v>
      </c>
      <c r="B1574" s="32"/>
    </row>
    <row r="1575" spans="1:2" x14ac:dyDescent="0.25">
      <c r="A1575" s="30">
        <v>40352</v>
      </c>
      <c r="B1575" s="32"/>
    </row>
    <row r="1576" spans="1:2" x14ac:dyDescent="0.25">
      <c r="A1576" s="30">
        <v>40353</v>
      </c>
      <c r="B1576" s="32"/>
    </row>
    <row r="1577" spans="1:2" x14ac:dyDescent="0.25">
      <c r="A1577" s="30">
        <v>40354</v>
      </c>
      <c r="B1577" s="32"/>
    </row>
    <row r="1578" spans="1:2" x14ac:dyDescent="0.25">
      <c r="A1578" s="30">
        <v>40357</v>
      </c>
      <c r="B1578" s="32"/>
    </row>
    <row r="1579" spans="1:2" x14ac:dyDescent="0.25">
      <c r="A1579" s="30">
        <v>40358</v>
      </c>
      <c r="B1579" s="32"/>
    </row>
    <row r="1580" spans="1:2" x14ac:dyDescent="0.25">
      <c r="A1580" s="30">
        <v>40359</v>
      </c>
      <c r="B1580" s="32"/>
    </row>
    <row r="1581" spans="1:2" x14ac:dyDescent="0.25">
      <c r="A1581" s="30">
        <v>40360</v>
      </c>
      <c r="B1581" s="32"/>
    </row>
    <row r="1582" spans="1:2" x14ac:dyDescent="0.25">
      <c r="A1582" s="30">
        <v>40361</v>
      </c>
      <c r="B1582" s="32"/>
    </row>
    <row r="1583" spans="1:2" x14ac:dyDescent="0.25">
      <c r="A1583" s="30">
        <v>40365</v>
      </c>
      <c r="B1583" s="32"/>
    </row>
    <row r="1584" spans="1:2" x14ac:dyDescent="0.25">
      <c r="A1584" s="30">
        <v>40366</v>
      </c>
      <c r="B1584" s="32"/>
    </row>
    <row r="1585" spans="1:2" x14ac:dyDescent="0.25">
      <c r="A1585" s="30">
        <v>40367</v>
      </c>
      <c r="B1585" s="32"/>
    </row>
    <row r="1586" spans="1:2" x14ac:dyDescent="0.25">
      <c r="A1586" s="30">
        <v>40368</v>
      </c>
      <c r="B1586" s="32"/>
    </row>
    <row r="1587" spans="1:2" x14ac:dyDescent="0.25">
      <c r="A1587" s="30">
        <v>40371</v>
      </c>
      <c r="B1587" s="32"/>
    </row>
    <row r="1588" spans="1:2" x14ac:dyDescent="0.25">
      <c r="A1588" s="30">
        <v>40372</v>
      </c>
      <c r="B1588" s="32"/>
    </row>
    <row r="1589" spans="1:2" x14ac:dyDescent="0.25">
      <c r="A1589" s="30">
        <v>40373</v>
      </c>
      <c r="B1589" s="32"/>
    </row>
    <row r="1590" spans="1:2" x14ac:dyDescent="0.25">
      <c r="A1590" s="30">
        <v>40374</v>
      </c>
      <c r="B1590" s="32"/>
    </row>
    <row r="1591" spans="1:2" x14ac:dyDescent="0.25">
      <c r="A1591" s="30">
        <v>40375</v>
      </c>
      <c r="B1591" s="32"/>
    </row>
    <row r="1592" spans="1:2" x14ac:dyDescent="0.25">
      <c r="A1592" s="30">
        <v>40378</v>
      </c>
      <c r="B1592" s="32"/>
    </row>
    <row r="1593" spans="1:2" x14ac:dyDescent="0.25">
      <c r="A1593" s="30">
        <v>40379</v>
      </c>
      <c r="B1593" s="32"/>
    </row>
    <row r="1594" spans="1:2" x14ac:dyDescent="0.25">
      <c r="A1594" s="30">
        <v>40380</v>
      </c>
      <c r="B1594" s="32"/>
    </row>
    <row r="1595" spans="1:2" x14ac:dyDescent="0.25">
      <c r="A1595" s="30">
        <v>40381</v>
      </c>
      <c r="B1595" s="32"/>
    </row>
    <row r="1596" spans="1:2" x14ac:dyDescent="0.25">
      <c r="A1596" s="30">
        <v>40382</v>
      </c>
      <c r="B1596" s="32"/>
    </row>
    <row r="1597" spans="1:2" x14ac:dyDescent="0.25">
      <c r="A1597" s="30">
        <v>40385</v>
      </c>
      <c r="B1597" s="32"/>
    </row>
    <row r="1598" spans="1:2" x14ac:dyDescent="0.25">
      <c r="A1598" s="30">
        <v>40386</v>
      </c>
      <c r="B1598" s="32"/>
    </row>
    <row r="1599" spans="1:2" x14ac:dyDescent="0.25">
      <c r="A1599" s="30">
        <v>40387</v>
      </c>
      <c r="B1599" s="32"/>
    </row>
    <row r="1600" spans="1:2" x14ac:dyDescent="0.25">
      <c r="A1600" s="30">
        <v>40388</v>
      </c>
      <c r="B1600" s="32"/>
    </row>
    <row r="1601" spans="1:2" x14ac:dyDescent="0.25">
      <c r="A1601" s="30">
        <v>40389</v>
      </c>
      <c r="B1601" s="32"/>
    </row>
    <row r="1602" spans="1:2" x14ac:dyDescent="0.25">
      <c r="A1602" s="30">
        <v>40392</v>
      </c>
      <c r="B1602" s="32"/>
    </row>
    <row r="1603" spans="1:2" x14ac:dyDescent="0.25">
      <c r="A1603" s="30">
        <v>40393</v>
      </c>
      <c r="B1603" s="32"/>
    </row>
    <row r="1604" spans="1:2" x14ac:dyDescent="0.25">
      <c r="A1604" s="30">
        <v>40394</v>
      </c>
      <c r="B1604" s="32"/>
    </row>
    <row r="1605" spans="1:2" x14ac:dyDescent="0.25">
      <c r="A1605" s="30">
        <v>40395</v>
      </c>
      <c r="B1605" s="32"/>
    </row>
    <row r="1606" spans="1:2" x14ac:dyDescent="0.25">
      <c r="A1606" s="30">
        <v>40396</v>
      </c>
      <c r="B1606" s="32"/>
    </row>
    <row r="1607" spans="1:2" x14ac:dyDescent="0.25">
      <c r="A1607" s="30">
        <v>40399</v>
      </c>
      <c r="B1607" s="32"/>
    </row>
    <row r="1608" spans="1:2" x14ac:dyDescent="0.25">
      <c r="A1608" s="30">
        <v>40400</v>
      </c>
      <c r="B1608" s="32"/>
    </row>
    <row r="1609" spans="1:2" x14ac:dyDescent="0.25">
      <c r="A1609" s="30">
        <v>40401</v>
      </c>
      <c r="B1609" s="32"/>
    </row>
    <row r="1610" spans="1:2" x14ac:dyDescent="0.25">
      <c r="A1610" s="30">
        <v>40402</v>
      </c>
      <c r="B1610" s="32"/>
    </row>
    <row r="1611" spans="1:2" x14ac:dyDescent="0.25">
      <c r="A1611" s="30">
        <v>40403</v>
      </c>
      <c r="B1611" s="32"/>
    </row>
    <row r="1612" spans="1:2" x14ac:dyDescent="0.25">
      <c r="A1612" s="30">
        <v>40406</v>
      </c>
      <c r="B1612" s="32"/>
    </row>
    <row r="1613" spans="1:2" x14ac:dyDescent="0.25">
      <c r="A1613" s="30">
        <v>40407</v>
      </c>
      <c r="B1613" s="32"/>
    </row>
    <row r="1614" spans="1:2" x14ac:dyDescent="0.25">
      <c r="A1614" s="30">
        <v>40408</v>
      </c>
      <c r="B1614" s="32"/>
    </row>
    <row r="1615" spans="1:2" x14ac:dyDescent="0.25">
      <c r="A1615" s="30">
        <v>40409</v>
      </c>
      <c r="B1615" s="32"/>
    </row>
    <row r="1616" spans="1:2" x14ac:dyDescent="0.25">
      <c r="A1616" s="30">
        <v>40410</v>
      </c>
      <c r="B1616" s="32"/>
    </row>
    <row r="1617" spans="1:2" x14ac:dyDescent="0.25">
      <c r="A1617" s="30">
        <v>40413</v>
      </c>
      <c r="B1617" s="32"/>
    </row>
    <row r="1618" spans="1:2" x14ac:dyDescent="0.25">
      <c r="A1618" s="30">
        <v>40414</v>
      </c>
      <c r="B1618" s="32"/>
    </row>
    <row r="1619" spans="1:2" x14ac:dyDescent="0.25">
      <c r="A1619" s="30">
        <v>40415</v>
      </c>
      <c r="B1619" s="32"/>
    </row>
    <row r="1620" spans="1:2" x14ac:dyDescent="0.25">
      <c r="A1620" s="30">
        <v>40416</v>
      </c>
      <c r="B1620" s="32"/>
    </row>
    <row r="1621" spans="1:2" x14ac:dyDescent="0.25">
      <c r="A1621" s="30">
        <v>40417</v>
      </c>
      <c r="B1621" s="32"/>
    </row>
    <row r="1622" spans="1:2" x14ac:dyDescent="0.25">
      <c r="A1622" s="30">
        <v>40420</v>
      </c>
      <c r="B1622" s="32"/>
    </row>
    <row r="1623" spans="1:2" x14ac:dyDescent="0.25">
      <c r="A1623" s="30">
        <v>40421</v>
      </c>
      <c r="B1623" s="32"/>
    </row>
    <row r="1624" spans="1:2" x14ac:dyDescent="0.25">
      <c r="A1624" s="30">
        <v>40422</v>
      </c>
      <c r="B1624" s="32"/>
    </row>
    <row r="1625" spans="1:2" x14ac:dyDescent="0.25">
      <c r="A1625" s="30">
        <v>40423</v>
      </c>
      <c r="B1625" s="32"/>
    </row>
    <row r="1626" spans="1:2" x14ac:dyDescent="0.25">
      <c r="A1626" s="30">
        <v>40424</v>
      </c>
      <c r="B1626" s="32"/>
    </row>
    <row r="1627" spans="1:2" x14ac:dyDescent="0.25">
      <c r="A1627" s="30">
        <v>40428</v>
      </c>
      <c r="B1627" s="32"/>
    </row>
    <row r="1628" spans="1:2" x14ac:dyDescent="0.25">
      <c r="A1628" s="30">
        <v>40429</v>
      </c>
      <c r="B1628" s="32"/>
    </row>
    <row r="1629" spans="1:2" x14ac:dyDescent="0.25">
      <c r="A1629" s="30">
        <v>40430</v>
      </c>
      <c r="B1629" s="32"/>
    </row>
    <row r="1630" spans="1:2" x14ac:dyDescent="0.25">
      <c r="A1630" s="30">
        <v>40431</v>
      </c>
      <c r="B1630" s="32"/>
    </row>
    <row r="1631" spans="1:2" x14ac:dyDescent="0.25">
      <c r="A1631" s="30">
        <v>40434</v>
      </c>
      <c r="B1631" s="32"/>
    </row>
    <row r="1632" spans="1:2" x14ac:dyDescent="0.25">
      <c r="A1632" s="30">
        <v>40435</v>
      </c>
      <c r="B1632" s="32"/>
    </row>
    <row r="1633" spans="1:2" x14ac:dyDescent="0.25">
      <c r="A1633" s="30">
        <v>40436</v>
      </c>
      <c r="B1633" s="32"/>
    </row>
    <row r="1634" spans="1:2" x14ac:dyDescent="0.25">
      <c r="A1634" s="30">
        <v>40437</v>
      </c>
      <c r="B1634" s="32"/>
    </row>
    <row r="1635" spans="1:2" x14ac:dyDescent="0.25">
      <c r="A1635" s="30">
        <v>40438</v>
      </c>
      <c r="B1635" s="32"/>
    </row>
    <row r="1636" spans="1:2" x14ac:dyDescent="0.25">
      <c r="A1636" s="30">
        <v>40441</v>
      </c>
      <c r="B1636" s="32"/>
    </row>
    <row r="1637" spans="1:2" x14ac:dyDescent="0.25">
      <c r="A1637" s="30">
        <v>40442</v>
      </c>
      <c r="B1637" s="32"/>
    </row>
    <row r="1638" spans="1:2" x14ac:dyDescent="0.25">
      <c r="A1638" s="30">
        <v>40443</v>
      </c>
      <c r="B1638" s="32"/>
    </row>
    <row r="1639" spans="1:2" x14ac:dyDescent="0.25">
      <c r="A1639" s="30">
        <v>40444</v>
      </c>
      <c r="B1639" s="32"/>
    </row>
    <row r="1640" spans="1:2" x14ac:dyDescent="0.25">
      <c r="A1640" s="30">
        <v>40445</v>
      </c>
      <c r="B1640" s="32"/>
    </row>
    <row r="1641" spans="1:2" x14ac:dyDescent="0.25">
      <c r="A1641" s="30">
        <v>40448</v>
      </c>
      <c r="B1641" s="32"/>
    </row>
    <row r="1642" spans="1:2" x14ac:dyDescent="0.25">
      <c r="A1642" s="30">
        <v>40449</v>
      </c>
      <c r="B1642" s="32"/>
    </row>
    <row r="1643" spans="1:2" x14ac:dyDescent="0.25">
      <c r="A1643" s="30">
        <v>40450</v>
      </c>
      <c r="B1643" s="32"/>
    </row>
    <row r="1644" spans="1:2" x14ac:dyDescent="0.25">
      <c r="A1644" s="30">
        <v>40451</v>
      </c>
      <c r="B1644" s="32"/>
    </row>
    <row r="1645" spans="1:2" x14ac:dyDescent="0.25">
      <c r="A1645" s="30">
        <v>40452</v>
      </c>
      <c r="B1645" s="32"/>
    </row>
    <row r="1646" spans="1:2" x14ac:dyDescent="0.25">
      <c r="A1646" s="30">
        <v>40455</v>
      </c>
      <c r="B1646" s="32"/>
    </row>
    <row r="1647" spans="1:2" x14ac:dyDescent="0.25">
      <c r="A1647" s="30">
        <v>40456</v>
      </c>
      <c r="B1647" s="32"/>
    </row>
    <row r="1648" spans="1:2" x14ac:dyDescent="0.25">
      <c r="A1648" s="30">
        <v>40457</v>
      </c>
      <c r="B1648" s="32"/>
    </row>
    <row r="1649" spans="1:2" x14ac:dyDescent="0.25">
      <c r="A1649" s="30">
        <v>40458</v>
      </c>
      <c r="B1649" s="32"/>
    </row>
    <row r="1650" spans="1:2" x14ac:dyDescent="0.25">
      <c r="A1650" s="30">
        <v>40459</v>
      </c>
      <c r="B1650" s="32"/>
    </row>
    <row r="1651" spans="1:2" x14ac:dyDescent="0.25">
      <c r="A1651" s="30">
        <v>40462</v>
      </c>
      <c r="B1651" s="32"/>
    </row>
    <row r="1652" spans="1:2" x14ac:dyDescent="0.25">
      <c r="A1652" s="30">
        <v>40463</v>
      </c>
      <c r="B1652" s="32"/>
    </row>
    <row r="1653" spans="1:2" x14ac:dyDescent="0.25">
      <c r="A1653" s="30">
        <v>40464</v>
      </c>
      <c r="B1653" s="32"/>
    </row>
    <row r="1654" spans="1:2" x14ac:dyDescent="0.25">
      <c r="A1654" s="30">
        <v>40465</v>
      </c>
      <c r="B1654" s="32"/>
    </row>
    <row r="1655" spans="1:2" x14ac:dyDescent="0.25">
      <c r="A1655" s="30">
        <v>40466</v>
      </c>
      <c r="B1655" s="32"/>
    </row>
    <row r="1656" spans="1:2" x14ac:dyDescent="0.25">
      <c r="A1656" s="30">
        <v>40469</v>
      </c>
      <c r="B1656" s="32"/>
    </row>
    <row r="1657" spans="1:2" x14ac:dyDescent="0.25">
      <c r="A1657" s="30">
        <v>40470</v>
      </c>
      <c r="B1657" s="32"/>
    </row>
    <row r="1658" spans="1:2" x14ac:dyDescent="0.25">
      <c r="A1658" s="30">
        <v>40471</v>
      </c>
      <c r="B1658" s="32"/>
    </row>
    <row r="1659" spans="1:2" x14ac:dyDescent="0.25">
      <c r="A1659" s="30">
        <v>40472</v>
      </c>
      <c r="B1659" s="32"/>
    </row>
    <row r="1660" spans="1:2" x14ac:dyDescent="0.25">
      <c r="A1660" s="30">
        <v>40473</v>
      </c>
      <c r="B1660" s="32"/>
    </row>
    <row r="1661" spans="1:2" x14ac:dyDescent="0.25">
      <c r="A1661" s="30">
        <v>40476</v>
      </c>
      <c r="B1661" s="32"/>
    </row>
    <row r="1662" spans="1:2" x14ac:dyDescent="0.25">
      <c r="A1662" s="30">
        <v>40477</v>
      </c>
      <c r="B1662" s="32"/>
    </row>
    <row r="1663" spans="1:2" x14ac:dyDescent="0.25">
      <c r="A1663" s="30">
        <v>40478</v>
      </c>
      <c r="B1663" s="32"/>
    </row>
    <row r="1664" spans="1:2" x14ac:dyDescent="0.25">
      <c r="A1664" s="30">
        <v>40479</v>
      </c>
      <c r="B1664" s="32"/>
    </row>
    <row r="1665" spans="1:2" x14ac:dyDescent="0.25">
      <c r="A1665" s="30">
        <v>40480</v>
      </c>
      <c r="B1665" s="32"/>
    </row>
    <row r="1666" spans="1:2" x14ac:dyDescent="0.25">
      <c r="A1666" s="30">
        <v>40483</v>
      </c>
      <c r="B1666" s="32"/>
    </row>
    <row r="1667" spans="1:2" x14ac:dyDescent="0.25">
      <c r="A1667" s="30">
        <v>40484</v>
      </c>
      <c r="B1667" s="32"/>
    </row>
    <row r="1668" spans="1:2" x14ac:dyDescent="0.25">
      <c r="A1668" s="30">
        <v>40485</v>
      </c>
      <c r="B1668" s="32"/>
    </row>
    <row r="1669" spans="1:2" x14ac:dyDescent="0.25">
      <c r="A1669" s="30">
        <v>40486</v>
      </c>
      <c r="B1669" s="32"/>
    </row>
    <row r="1670" spans="1:2" x14ac:dyDescent="0.25">
      <c r="A1670" s="30">
        <v>40487</v>
      </c>
      <c r="B1670" s="32"/>
    </row>
    <row r="1671" spans="1:2" x14ac:dyDescent="0.25">
      <c r="A1671" s="30">
        <v>40490</v>
      </c>
      <c r="B1671" s="32"/>
    </row>
    <row r="1672" spans="1:2" x14ac:dyDescent="0.25">
      <c r="A1672" s="30">
        <v>40491</v>
      </c>
      <c r="B1672" s="32"/>
    </row>
    <row r="1673" spans="1:2" x14ac:dyDescent="0.25">
      <c r="A1673" s="30">
        <v>40492</v>
      </c>
      <c r="B1673" s="32"/>
    </row>
    <row r="1674" spans="1:2" x14ac:dyDescent="0.25">
      <c r="A1674" s="30">
        <v>40493</v>
      </c>
      <c r="B1674" s="32"/>
    </row>
    <row r="1675" spans="1:2" x14ac:dyDescent="0.25">
      <c r="A1675" s="30">
        <v>40494</v>
      </c>
      <c r="B1675" s="32"/>
    </row>
    <row r="1676" spans="1:2" x14ac:dyDescent="0.25">
      <c r="A1676" s="30">
        <v>40497</v>
      </c>
      <c r="B1676" s="32"/>
    </row>
    <row r="1677" spans="1:2" x14ac:dyDescent="0.25">
      <c r="A1677" s="30">
        <v>40498</v>
      </c>
      <c r="B1677" s="32"/>
    </row>
    <row r="1678" spans="1:2" x14ac:dyDescent="0.25">
      <c r="A1678" s="30">
        <v>40499</v>
      </c>
      <c r="B1678" s="32"/>
    </row>
    <row r="1679" spans="1:2" x14ac:dyDescent="0.25">
      <c r="A1679" s="30">
        <v>40500</v>
      </c>
      <c r="B1679" s="32"/>
    </row>
    <row r="1680" spans="1:2" x14ac:dyDescent="0.25">
      <c r="A1680" s="30">
        <v>40501</v>
      </c>
      <c r="B1680" s="32"/>
    </row>
    <row r="1681" spans="1:2" x14ac:dyDescent="0.25">
      <c r="A1681" s="30">
        <v>40504</v>
      </c>
      <c r="B1681" s="32"/>
    </row>
    <row r="1682" spans="1:2" x14ac:dyDescent="0.25">
      <c r="A1682" s="30">
        <v>40505</v>
      </c>
      <c r="B1682" s="32"/>
    </row>
    <row r="1683" spans="1:2" x14ac:dyDescent="0.25">
      <c r="A1683" s="30">
        <v>40506</v>
      </c>
      <c r="B1683" s="32"/>
    </row>
    <row r="1684" spans="1:2" x14ac:dyDescent="0.25">
      <c r="A1684" s="30">
        <v>40508</v>
      </c>
      <c r="B1684" s="32"/>
    </row>
    <row r="1685" spans="1:2" x14ac:dyDescent="0.25">
      <c r="A1685" s="30">
        <v>40511</v>
      </c>
      <c r="B1685" s="32"/>
    </row>
    <row r="1686" spans="1:2" x14ac:dyDescent="0.25">
      <c r="A1686" s="30">
        <v>40512</v>
      </c>
      <c r="B1686" s="32"/>
    </row>
    <row r="1687" spans="1:2" x14ac:dyDescent="0.25">
      <c r="A1687" s="30">
        <v>40513</v>
      </c>
      <c r="B1687" s="32"/>
    </row>
    <row r="1688" spans="1:2" x14ac:dyDescent="0.25">
      <c r="A1688" s="30">
        <v>40514</v>
      </c>
      <c r="B1688" s="32"/>
    </row>
    <row r="1689" spans="1:2" x14ac:dyDescent="0.25">
      <c r="A1689" s="30">
        <v>40515</v>
      </c>
      <c r="B1689" s="32"/>
    </row>
    <row r="1690" spans="1:2" x14ac:dyDescent="0.25">
      <c r="A1690" s="30">
        <v>40518</v>
      </c>
      <c r="B1690" s="32"/>
    </row>
    <row r="1691" spans="1:2" x14ac:dyDescent="0.25">
      <c r="A1691" s="30">
        <v>40519</v>
      </c>
      <c r="B1691" s="32"/>
    </row>
    <row r="1692" spans="1:2" x14ac:dyDescent="0.25">
      <c r="A1692" s="30">
        <v>40520</v>
      </c>
      <c r="B1692" s="32"/>
    </row>
    <row r="1693" spans="1:2" x14ac:dyDescent="0.25">
      <c r="A1693" s="30">
        <v>40521</v>
      </c>
      <c r="B1693" s="32"/>
    </row>
    <row r="1694" spans="1:2" x14ac:dyDescent="0.25">
      <c r="A1694" s="30">
        <v>40522</v>
      </c>
      <c r="B1694" s="32"/>
    </row>
    <row r="1695" spans="1:2" x14ac:dyDescent="0.25">
      <c r="A1695" s="30">
        <v>40525</v>
      </c>
      <c r="B1695" s="32"/>
    </row>
    <row r="1696" spans="1:2" x14ac:dyDescent="0.25">
      <c r="A1696" s="30">
        <v>40526</v>
      </c>
      <c r="B1696" s="32"/>
    </row>
    <row r="1697" spans="1:2" x14ac:dyDescent="0.25">
      <c r="A1697" s="30">
        <v>40527</v>
      </c>
      <c r="B1697" s="32"/>
    </row>
    <row r="1698" spans="1:2" x14ac:dyDescent="0.25">
      <c r="A1698" s="30">
        <v>40528</v>
      </c>
      <c r="B1698" s="32"/>
    </row>
    <row r="1699" spans="1:2" x14ac:dyDescent="0.25">
      <c r="A1699" s="30">
        <v>40529</v>
      </c>
      <c r="B1699" s="32"/>
    </row>
    <row r="1700" spans="1:2" x14ac:dyDescent="0.25">
      <c r="A1700" s="30">
        <v>40532</v>
      </c>
      <c r="B1700" s="32"/>
    </row>
    <row r="1701" spans="1:2" x14ac:dyDescent="0.25">
      <c r="A1701" s="30">
        <v>40533</v>
      </c>
      <c r="B1701" s="32"/>
    </row>
    <row r="1702" spans="1:2" x14ac:dyDescent="0.25">
      <c r="A1702" s="30">
        <v>40534</v>
      </c>
      <c r="B1702" s="32"/>
    </row>
    <row r="1703" spans="1:2" x14ac:dyDescent="0.25">
      <c r="A1703" s="30">
        <v>40535</v>
      </c>
      <c r="B1703" s="32"/>
    </row>
    <row r="1704" spans="1:2" x14ac:dyDescent="0.25">
      <c r="A1704" s="30">
        <v>40539</v>
      </c>
      <c r="B1704" s="32"/>
    </row>
    <row r="1705" spans="1:2" x14ac:dyDescent="0.25">
      <c r="A1705" s="30">
        <v>40540</v>
      </c>
      <c r="B1705" s="32"/>
    </row>
    <row r="1706" spans="1:2" x14ac:dyDescent="0.25">
      <c r="A1706" s="30">
        <v>40541</v>
      </c>
      <c r="B1706" s="32"/>
    </row>
    <row r="1707" spans="1:2" x14ac:dyDescent="0.25">
      <c r="A1707" s="30">
        <v>40542</v>
      </c>
      <c r="B1707" s="32"/>
    </row>
    <row r="1708" spans="1:2" x14ac:dyDescent="0.25">
      <c r="A1708" s="30">
        <v>40543</v>
      </c>
      <c r="B1708" s="32"/>
    </row>
    <row r="1709" spans="1:2" x14ac:dyDescent="0.25">
      <c r="A1709" s="30">
        <v>40546</v>
      </c>
      <c r="B1709" s="32" t="e">
        <v>#N/A</v>
      </c>
    </row>
    <row r="1710" spans="1:2" x14ac:dyDescent="0.25">
      <c r="A1710" s="30">
        <v>40547</v>
      </c>
      <c r="B1710" s="32" t="e">
        <v>#N/A</v>
      </c>
    </row>
    <row r="1711" spans="1:2" x14ac:dyDescent="0.25">
      <c r="A1711" s="30">
        <v>40548</v>
      </c>
      <c r="B1711" s="32" t="e">
        <v>#N/A</v>
      </c>
    </row>
    <row r="1712" spans="1:2" x14ac:dyDescent="0.25">
      <c r="A1712" s="30">
        <v>40549</v>
      </c>
      <c r="B1712" s="32" t="e">
        <v>#N/A</v>
      </c>
    </row>
    <row r="1713" spans="1:2" x14ac:dyDescent="0.25">
      <c r="A1713" s="30">
        <v>40550</v>
      </c>
      <c r="B1713" s="32" t="e">
        <v>#N/A</v>
      </c>
    </row>
    <row r="1714" spans="1:2" x14ac:dyDescent="0.25">
      <c r="A1714" s="30">
        <v>40553</v>
      </c>
      <c r="B1714" s="32" t="e">
        <v>#N/A</v>
      </c>
    </row>
    <row r="1715" spans="1:2" x14ac:dyDescent="0.25">
      <c r="A1715" s="30">
        <v>40554</v>
      </c>
      <c r="B1715" s="32" t="e">
        <v>#N/A</v>
      </c>
    </row>
    <row r="1716" spans="1:2" x14ac:dyDescent="0.25">
      <c r="A1716" s="30">
        <v>40555</v>
      </c>
      <c r="B1716" s="32" t="e">
        <v>#N/A</v>
      </c>
    </row>
    <row r="1717" spans="1:2" x14ac:dyDescent="0.25">
      <c r="A1717" s="30">
        <v>40556</v>
      </c>
      <c r="B1717" s="32" t="e">
        <v>#N/A</v>
      </c>
    </row>
    <row r="1718" spans="1:2" x14ac:dyDescent="0.25">
      <c r="A1718" s="30">
        <v>40557</v>
      </c>
      <c r="B1718" s="32" t="e">
        <v>#N/A</v>
      </c>
    </row>
    <row r="1719" spans="1:2" x14ac:dyDescent="0.25">
      <c r="A1719" s="30">
        <v>40561</v>
      </c>
      <c r="B1719" s="32" t="e">
        <v>#N/A</v>
      </c>
    </row>
    <row r="1720" spans="1:2" x14ac:dyDescent="0.25">
      <c r="A1720" s="30">
        <v>40562</v>
      </c>
      <c r="B1720" s="32" t="e">
        <v>#N/A</v>
      </c>
    </row>
    <row r="1721" spans="1:2" x14ac:dyDescent="0.25">
      <c r="A1721" s="30">
        <v>40563</v>
      </c>
      <c r="B1721" s="32" t="e">
        <v>#N/A</v>
      </c>
    </row>
    <row r="1722" spans="1:2" x14ac:dyDescent="0.25">
      <c r="A1722" s="30">
        <v>40564</v>
      </c>
      <c r="B1722" s="32" t="e">
        <v>#N/A</v>
      </c>
    </row>
    <row r="1723" spans="1:2" x14ac:dyDescent="0.25">
      <c r="A1723" s="30">
        <v>40567</v>
      </c>
      <c r="B1723" s="32" t="e">
        <v>#N/A</v>
      </c>
    </row>
    <row r="1724" spans="1:2" x14ac:dyDescent="0.25">
      <c r="A1724" s="30">
        <v>40568</v>
      </c>
      <c r="B1724" s="32" t="e">
        <v>#N/A</v>
      </c>
    </row>
    <row r="1725" spans="1:2" x14ac:dyDescent="0.25">
      <c r="A1725" s="30">
        <v>40569</v>
      </c>
      <c r="B1725" s="32" t="e">
        <v>#N/A</v>
      </c>
    </row>
    <row r="1726" spans="1:2" x14ac:dyDescent="0.25">
      <c r="A1726" s="30">
        <v>40570</v>
      </c>
      <c r="B1726" s="32" t="e">
        <v>#N/A</v>
      </c>
    </row>
    <row r="1727" spans="1:2" x14ac:dyDescent="0.25">
      <c r="A1727" s="30">
        <v>40571</v>
      </c>
      <c r="B1727" s="32" t="e">
        <v>#N/A</v>
      </c>
    </row>
    <row r="1728" spans="1:2" x14ac:dyDescent="0.25">
      <c r="A1728" s="30">
        <v>40574</v>
      </c>
      <c r="B1728" s="32" t="e">
        <v>#N/A</v>
      </c>
    </row>
    <row r="1729" spans="1:2" x14ac:dyDescent="0.25">
      <c r="A1729" s="30">
        <v>40575</v>
      </c>
      <c r="B1729" s="32" t="e">
        <v>#N/A</v>
      </c>
    </row>
    <row r="1730" spans="1:2" x14ac:dyDescent="0.25">
      <c r="A1730" s="30">
        <v>40576</v>
      </c>
      <c r="B1730" s="32" t="e">
        <v>#N/A</v>
      </c>
    </row>
    <row r="1731" spans="1:2" x14ac:dyDescent="0.25">
      <c r="A1731" s="30">
        <v>40577</v>
      </c>
      <c r="B1731" s="32" t="e">
        <v>#N/A</v>
      </c>
    </row>
    <row r="1732" spans="1:2" x14ac:dyDescent="0.25">
      <c r="A1732" s="30">
        <v>40578</v>
      </c>
      <c r="B1732" s="32" t="e">
        <v>#N/A</v>
      </c>
    </row>
    <row r="1733" spans="1:2" x14ac:dyDescent="0.25">
      <c r="A1733" s="30">
        <v>40581</v>
      </c>
      <c r="B1733" s="32" t="e">
        <v>#N/A</v>
      </c>
    </row>
    <row r="1734" spans="1:2" x14ac:dyDescent="0.25">
      <c r="A1734" s="30">
        <v>40582</v>
      </c>
      <c r="B1734" s="32" t="e">
        <v>#N/A</v>
      </c>
    </row>
    <row r="1735" spans="1:2" x14ac:dyDescent="0.25">
      <c r="A1735" s="30">
        <v>40583</v>
      </c>
      <c r="B1735" s="32" t="e">
        <v>#N/A</v>
      </c>
    </row>
    <row r="1736" spans="1:2" x14ac:dyDescent="0.25">
      <c r="A1736" s="30">
        <v>40584</v>
      </c>
      <c r="B1736" s="32" t="e">
        <v>#N/A</v>
      </c>
    </row>
    <row r="1737" spans="1:2" x14ac:dyDescent="0.25">
      <c r="A1737" s="30">
        <v>40585</v>
      </c>
      <c r="B1737" s="32" t="e">
        <v>#N/A</v>
      </c>
    </row>
    <row r="1738" spans="1:2" x14ac:dyDescent="0.25">
      <c r="A1738" s="30">
        <v>40588</v>
      </c>
      <c r="B1738" s="32" t="e">
        <v>#N/A</v>
      </c>
    </row>
    <row r="1739" spans="1:2" x14ac:dyDescent="0.25">
      <c r="A1739" s="30">
        <v>40589</v>
      </c>
      <c r="B1739" s="32" t="e">
        <v>#N/A</v>
      </c>
    </row>
    <row r="1740" spans="1:2" x14ac:dyDescent="0.25">
      <c r="A1740" s="30">
        <v>40590</v>
      </c>
      <c r="B1740" s="32" t="e">
        <v>#N/A</v>
      </c>
    </row>
    <row r="1741" spans="1:2" x14ac:dyDescent="0.25">
      <c r="A1741" s="30">
        <v>40591</v>
      </c>
      <c r="B1741" s="32" t="e">
        <v>#N/A</v>
      </c>
    </row>
    <row r="1742" spans="1:2" x14ac:dyDescent="0.25">
      <c r="A1742" s="30">
        <v>40592</v>
      </c>
      <c r="B1742" s="32" t="e">
        <v>#N/A</v>
      </c>
    </row>
    <row r="1743" spans="1:2" x14ac:dyDescent="0.25">
      <c r="A1743" s="30">
        <v>40596</v>
      </c>
      <c r="B1743" s="32" t="e">
        <v>#N/A</v>
      </c>
    </row>
    <row r="1744" spans="1:2" x14ac:dyDescent="0.25">
      <c r="A1744" s="30">
        <v>40597</v>
      </c>
      <c r="B1744" s="32" t="e">
        <v>#N/A</v>
      </c>
    </row>
    <row r="1745" spans="1:2" x14ac:dyDescent="0.25">
      <c r="A1745" s="30">
        <v>40598</v>
      </c>
      <c r="B1745" s="32" t="e">
        <v>#N/A</v>
      </c>
    </row>
    <row r="1746" spans="1:2" x14ac:dyDescent="0.25">
      <c r="A1746" s="30">
        <v>40599</v>
      </c>
      <c r="B1746" s="32" t="e">
        <v>#N/A</v>
      </c>
    </row>
    <row r="1747" spans="1:2" x14ac:dyDescent="0.25">
      <c r="A1747" s="30">
        <v>40602</v>
      </c>
      <c r="B1747" s="32" t="e">
        <v>#N/A</v>
      </c>
    </row>
    <row r="1748" spans="1:2" x14ac:dyDescent="0.25">
      <c r="A1748" s="30">
        <v>40603</v>
      </c>
      <c r="B1748" s="32" t="e">
        <v>#N/A</v>
      </c>
    </row>
    <row r="1749" spans="1:2" x14ac:dyDescent="0.25">
      <c r="A1749" s="30">
        <v>40604</v>
      </c>
      <c r="B1749" s="32" t="e">
        <v>#N/A</v>
      </c>
    </row>
    <row r="1750" spans="1:2" x14ac:dyDescent="0.25">
      <c r="A1750" s="30">
        <v>40605</v>
      </c>
      <c r="B1750" s="32" t="e">
        <v>#N/A</v>
      </c>
    </row>
    <row r="1751" spans="1:2" x14ac:dyDescent="0.25">
      <c r="A1751" s="30">
        <v>40606</v>
      </c>
      <c r="B1751" s="32" t="e">
        <v>#N/A</v>
      </c>
    </row>
    <row r="1752" spans="1:2" x14ac:dyDescent="0.25">
      <c r="A1752" s="30">
        <v>40609</v>
      </c>
      <c r="B1752" s="32" t="e">
        <v>#N/A</v>
      </c>
    </row>
    <row r="1753" spans="1:2" x14ac:dyDescent="0.25">
      <c r="A1753" s="30">
        <v>40610</v>
      </c>
      <c r="B1753" s="32" t="e">
        <v>#N/A</v>
      </c>
    </row>
    <row r="1754" spans="1:2" x14ac:dyDescent="0.25">
      <c r="A1754" s="30">
        <v>40611</v>
      </c>
      <c r="B1754" s="32" t="e">
        <v>#N/A</v>
      </c>
    </row>
    <row r="1755" spans="1:2" x14ac:dyDescent="0.25">
      <c r="A1755" s="30">
        <v>40612</v>
      </c>
      <c r="B1755" s="32" t="e">
        <v>#N/A</v>
      </c>
    </row>
    <row r="1756" spans="1:2" x14ac:dyDescent="0.25">
      <c r="A1756" s="30">
        <v>40613</v>
      </c>
      <c r="B1756" s="32" t="e">
        <v>#N/A</v>
      </c>
    </row>
    <row r="1757" spans="1:2" x14ac:dyDescent="0.25">
      <c r="A1757" s="30">
        <v>40616</v>
      </c>
      <c r="B1757" s="32" t="e">
        <v>#N/A</v>
      </c>
    </row>
    <row r="1758" spans="1:2" x14ac:dyDescent="0.25">
      <c r="A1758" s="30">
        <v>40617</v>
      </c>
      <c r="B1758" s="32" t="e">
        <v>#N/A</v>
      </c>
    </row>
    <row r="1759" spans="1:2" x14ac:dyDescent="0.25">
      <c r="A1759" s="30">
        <v>40618</v>
      </c>
      <c r="B1759" s="32" t="e">
        <v>#N/A</v>
      </c>
    </row>
    <row r="1760" spans="1:2" x14ac:dyDescent="0.25">
      <c r="A1760" s="30">
        <v>40619</v>
      </c>
      <c r="B1760" s="32" t="e">
        <v>#N/A</v>
      </c>
    </row>
    <row r="1761" spans="1:2" x14ac:dyDescent="0.25">
      <c r="A1761" s="30">
        <v>40620</v>
      </c>
      <c r="B1761" s="32" t="e">
        <v>#N/A</v>
      </c>
    </row>
    <row r="1762" spans="1:2" x14ac:dyDescent="0.25">
      <c r="A1762" s="30">
        <v>40623</v>
      </c>
      <c r="B1762" s="32" t="e">
        <v>#N/A</v>
      </c>
    </row>
    <row r="1763" spans="1:2" x14ac:dyDescent="0.25">
      <c r="A1763" s="30">
        <v>40624</v>
      </c>
      <c r="B1763" s="32" t="e">
        <v>#N/A</v>
      </c>
    </row>
    <row r="1764" spans="1:2" x14ac:dyDescent="0.25">
      <c r="A1764" s="30">
        <v>40625</v>
      </c>
      <c r="B1764" s="32" t="e">
        <v>#N/A</v>
      </c>
    </row>
    <row r="1765" spans="1:2" x14ac:dyDescent="0.25">
      <c r="A1765" s="30">
        <v>40626</v>
      </c>
      <c r="B1765" s="32" t="e">
        <v>#N/A</v>
      </c>
    </row>
    <row r="1766" spans="1:2" x14ac:dyDescent="0.25">
      <c r="A1766" s="30">
        <v>40627</v>
      </c>
      <c r="B1766" s="32" t="e">
        <v>#N/A</v>
      </c>
    </row>
    <row r="1767" spans="1:2" x14ac:dyDescent="0.25">
      <c r="A1767" s="30">
        <v>40630</v>
      </c>
      <c r="B1767" s="32" t="e">
        <v>#N/A</v>
      </c>
    </row>
    <row r="1768" spans="1:2" x14ac:dyDescent="0.25">
      <c r="A1768" s="30">
        <v>40631</v>
      </c>
      <c r="B1768" s="32" t="e">
        <v>#N/A</v>
      </c>
    </row>
    <row r="1769" spans="1:2" x14ac:dyDescent="0.25">
      <c r="A1769" s="30">
        <v>40632</v>
      </c>
      <c r="B1769" s="32" t="e">
        <v>#N/A</v>
      </c>
    </row>
    <row r="1770" spans="1:2" x14ac:dyDescent="0.25">
      <c r="A1770" s="30">
        <v>40633</v>
      </c>
      <c r="B1770" s="32" t="e">
        <v>#N/A</v>
      </c>
    </row>
    <row r="1771" spans="1:2" x14ac:dyDescent="0.25">
      <c r="A1771" s="30">
        <v>40634</v>
      </c>
      <c r="B1771" s="32" t="e">
        <v>#N/A</v>
      </c>
    </row>
    <row r="1772" spans="1:2" x14ac:dyDescent="0.25">
      <c r="A1772" s="30">
        <v>40637</v>
      </c>
      <c r="B1772" s="32" t="e">
        <v>#N/A</v>
      </c>
    </row>
    <row r="1773" spans="1:2" x14ac:dyDescent="0.25">
      <c r="A1773" s="30">
        <v>40638</v>
      </c>
      <c r="B1773" s="32" t="e">
        <v>#N/A</v>
      </c>
    </row>
    <row r="1774" spans="1:2" x14ac:dyDescent="0.25">
      <c r="A1774" s="30">
        <v>40639</v>
      </c>
      <c r="B1774" s="32" t="e">
        <v>#N/A</v>
      </c>
    </row>
    <row r="1775" spans="1:2" x14ac:dyDescent="0.25">
      <c r="A1775" s="30">
        <v>40640</v>
      </c>
      <c r="B1775" s="32" t="e">
        <v>#N/A</v>
      </c>
    </row>
    <row r="1776" spans="1:2" x14ac:dyDescent="0.25">
      <c r="A1776" s="30">
        <v>40641</v>
      </c>
      <c r="B1776" s="32" t="e">
        <v>#N/A</v>
      </c>
    </row>
    <row r="1777" spans="1:2" x14ac:dyDescent="0.25">
      <c r="A1777" s="30">
        <v>40644</v>
      </c>
      <c r="B1777" s="32" t="e">
        <v>#N/A</v>
      </c>
    </row>
    <row r="1778" spans="1:2" x14ac:dyDescent="0.25">
      <c r="A1778" s="30">
        <v>40645</v>
      </c>
      <c r="B1778" s="32" t="e">
        <v>#N/A</v>
      </c>
    </row>
    <row r="1779" spans="1:2" x14ac:dyDescent="0.25">
      <c r="A1779" s="30">
        <v>40646</v>
      </c>
      <c r="B1779" s="32" t="e">
        <v>#N/A</v>
      </c>
    </row>
    <row r="1780" spans="1:2" x14ac:dyDescent="0.25">
      <c r="A1780" s="30">
        <v>40647</v>
      </c>
      <c r="B1780" s="32" t="e">
        <v>#N/A</v>
      </c>
    </row>
    <row r="1781" spans="1:2" x14ac:dyDescent="0.25">
      <c r="A1781" s="30">
        <v>40648</v>
      </c>
      <c r="B1781" s="32" t="e">
        <v>#N/A</v>
      </c>
    </row>
    <row r="1782" spans="1:2" x14ac:dyDescent="0.25">
      <c r="A1782" s="30">
        <v>40651</v>
      </c>
      <c r="B1782" s="32" t="e">
        <v>#N/A</v>
      </c>
    </row>
    <row r="1783" spans="1:2" x14ac:dyDescent="0.25">
      <c r="A1783" s="30">
        <v>40652</v>
      </c>
      <c r="B1783" s="32" t="e">
        <v>#N/A</v>
      </c>
    </row>
    <row r="1784" spans="1:2" x14ac:dyDescent="0.25">
      <c r="A1784" s="30">
        <v>40653</v>
      </c>
      <c r="B1784" s="32" t="e">
        <v>#N/A</v>
      </c>
    </row>
    <row r="1785" spans="1:2" x14ac:dyDescent="0.25">
      <c r="A1785" s="30">
        <v>40654</v>
      </c>
      <c r="B1785" s="32" t="e">
        <v>#N/A</v>
      </c>
    </row>
    <row r="1786" spans="1:2" x14ac:dyDescent="0.25">
      <c r="A1786" s="30">
        <v>40658</v>
      </c>
      <c r="B1786" s="32" t="e">
        <v>#N/A</v>
      </c>
    </row>
    <row r="1787" spans="1:2" x14ac:dyDescent="0.25">
      <c r="A1787" s="30">
        <v>40659</v>
      </c>
      <c r="B1787" s="32" t="e">
        <v>#N/A</v>
      </c>
    </row>
    <row r="1788" spans="1:2" x14ac:dyDescent="0.25">
      <c r="A1788" s="30">
        <v>40660</v>
      </c>
      <c r="B1788" s="32" t="e">
        <v>#N/A</v>
      </c>
    </row>
    <row r="1789" spans="1:2" x14ac:dyDescent="0.25">
      <c r="A1789" s="30">
        <v>40661</v>
      </c>
      <c r="B1789" s="32" t="e">
        <v>#N/A</v>
      </c>
    </row>
    <row r="1790" spans="1:2" x14ac:dyDescent="0.25">
      <c r="A1790" s="30">
        <v>40662</v>
      </c>
      <c r="B1790" s="32" t="e">
        <v>#N/A</v>
      </c>
    </row>
    <row r="1791" spans="1:2" x14ac:dyDescent="0.25">
      <c r="A1791" s="30">
        <v>40665</v>
      </c>
      <c r="B1791" s="32" t="e">
        <v>#N/A</v>
      </c>
    </row>
    <row r="1792" spans="1:2" x14ac:dyDescent="0.25">
      <c r="A1792" s="30">
        <v>40666</v>
      </c>
      <c r="B1792" s="32" t="e">
        <v>#N/A</v>
      </c>
    </row>
    <row r="1793" spans="1:2" x14ac:dyDescent="0.25">
      <c r="A1793" s="30">
        <v>40667</v>
      </c>
      <c r="B1793" s="32" t="e">
        <v>#N/A</v>
      </c>
    </row>
    <row r="1794" spans="1:2" x14ac:dyDescent="0.25">
      <c r="A1794" s="30">
        <v>40668</v>
      </c>
      <c r="B1794" s="32" t="e">
        <v>#N/A</v>
      </c>
    </row>
    <row r="1795" spans="1:2" x14ac:dyDescent="0.25">
      <c r="A1795" s="30">
        <v>40669</v>
      </c>
      <c r="B1795" s="32" t="e">
        <v>#N/A</v>
      </c>
    </row>
    <row r="1796" spans="1:2" x14ac:dyDescent="0.25">
      <c r="A1796" s="30">
        <v>40672</v>
      </c>
      <c r="B1796" s="32" t="e">
        <v>#N/A</v>
      </c>
    </row>
    <row r="1797" spans="1:2" x14ac:dyDescent="0.25">
      <c r="A1797" s="30">
        <v>40673</v>
      </c>
      <c r="B1797" s="32" t="e">
        <v>#N/A</v>
      </c>
    </row>
    <row r="1798" spans="1:2" x14ac:dyDescent="0.25">
      <c r="A1798" s="30">
        <v>40674</v>
      </c>
      <c r="B1798" s="32" t="e">
        <v>#N/A</v>
      </c>
    </row>
    <row r="1799" spans="1:2" x14ac:dyDescent="0.25">
      <c r="A1799" s="30">
        <v>40675</v>
      </c>
      <c r="B1799" s="32" t="e">
        <v>#N/A</v>
      </c>
    </row>
    <row r="1800" spans="1:2" x14ac:dyDescent="0.25">
      <c r="A1800" s="30">
        <v>40676</v>
      </c>
      <c r="B1800" s="32" t="e">
        <v>#N/A</v>
      </c>
    </row>
    <row r="1801" spans="1:2" x14ac:dyDescent="0.25">
      <c r="A1801" s="30">
        <v>40679</v>
      </c>
      <c r="B1801" s="32" t="e">
        <v>#N/A</v>
      </c>
    </row>
    <row r="1802" spans="1:2" x14ac:dyDescent="0.25">
      <c r="A1802" s="30">
        <v>40680</v>
      </c>
      <c r="B1802" s="32" t="e">
        <v>#N/A</v>
      </c>
    </row>
    <row r="1803" spans="1:2" x14ac:dyDescent="0.25">
      <c r="A1803" s="30">
        <v>40681</v>
      </c>
      <c r="B1803" s="32" t="e">
        <v>#N/A</v>
      </c>
    </row>
    <row r="1804" spans="1:2" x14ac:dyDescent="0.25">
      <c r="A1804" s="30">
        <v>40682</v>
      </c>
      <c r="B1804" s="32" t="e">
        <v>#N/A</v>
      </c>
    </row>
    <row r="1805" spans="1:2" x14ac:dyDescent="0.25">
      <c r="A1805" s="30">
        <v>40683</v>
      </c>
      <c r="B1805" s="32" t="e">
        <v>#N/A</v>
      </c>
    </row>
    <row r="1806" spans="1:2" x14ac:dyDescent="0.25">
      <c r="A1806" s="30">
        <v>40686</v>
      </c>
      <c r="B1806" s="32" t="e">
        <v>#N/A</v>
      </c>
    </row>
    <row r="1807" spans="1:2" x14ac:dyDescent="0.25">
      <c r="A1807" s="30">
        <v>40687</v>
      </c>
      <c r="B1807" s="32" t="e">
        <v>#N/A</v>
      </c>
    </row>
    <row r="1808" spans="1:2" x14ac:dyDescent="0.25">
      <c r="A1808" s="30">
        <v>40688</v>
      </c>
      <c r="B1808" s="32" t="e">
        <v>#N/A</v>
      </c>
    </row>
    <row r="1809" spans="1:2" x14ac:dyDescent="0.25">
      <c r="A1809" s="30">
        <v>40689</v>
      </c>
      <c r="B1809" s="32" t="e">
        <v>#N/A</v>
      </c>
    </row>
    <row r="1810" spans="1:2" x14ac:dyDescent="0.25">
      <c r="A1810" s="30">
        <v>40690</v>
      </c>
      <c r="B1810" s="32" t="e">
        <v>#N/A</v>
      </c>
    </row>
    <row r="1811" spans="1:2" x14ac:dyDescent="0.25">
      <c r="A1811" s="30">
        <v>40694</v>
      </c>
      <c r="B1811" s="32" t="e">
        <v>#N/A</v>
      </c>
    </row>
    <row r="1812" spans="1:2" x14ac:dyDescent="0.25">
      <c r="A1812" s="30">
        <v>40695</v>
      </c>
      <c r="B1812" s="32" t="e">
        <v>#N/A</v>
      </c>
    </row>
    <row r="1813" spans="1:2" x14ac:dyDescent="0.25">
      <c r="A1813" s="30">
        <v>40696</v>
      </c>
      <c r="B1813" s="32" t="e">
        <v>#N/A</v>
      </c>
    </row>
    <row r="1814" spans="1:2" x14ac:dyDescent="0.25">
      <c r="A1814" s="30">
        <v>40697</v>
      </c>
      <c r="B1814" s="32" t="e">
        <v>#N/A</v>
      </c>
    </row>
    <row r="1815" spans="1:2" x14ac:dyDescent="0.25">
      <c r="A1815" s="30">
        <v>40700</v>
      </c>
      <c r="B1815" s="32" t="e">
        <v>#N/A</v>
      </c>
    </row>
    <row r="1816" spans="1:2" x14ac:dyDescent="0.25">
      <c r="A1816" s="30">
        <v>40701</v>
      </c>
      <c r="B1816" s="32" t="e">
        <v>#N/A</v>
      </c>
    </row>
    <row r="1817" spans="1:2" x14ac:dyDescent="0.25">
      <c r="A1817" s="30">
        <v>40702</v>
      </c>
      <c r="B1817" s="32" t="e">
        <v>#N/A</v>
      </c>
    </row>
    <row r="1818" spans="1:2" x14ac:dyDescent="0.25">
      <c r="A1818" s="30">
        <v>40703</v>
      </c>
      <c r="B1818" s="32" t="e">
        <v>#N/A</v>
      </c>
    </row>
    <row r="1819" spans="1:2" x14ac:dyDescent="0.25">
      <c r="A1819" s="30">
        <v>40704</v>
      </c>
      <c r="B1819" s="32" t="e">
        <v>#N/A</v>
      </c>
    </row>
    <row r="1820" spans="1:2" x14ac:dyDescent="0.25">
      <c r="A1820" s="30">
        <v>40707</v>
      </c>
      <c r="B1820" s="32" t="e">
        <v>#N/A</v>
      </c>
    </row>
    <row r="1821" spans="1:2" x14ac:dyDescent="0.25">
      <c r="A1821" s="30">
        <v>40708</v>
      </c>
      <c r="B1821" s="32" t="e">
        <v>#N/A</v>
      </c>
    </row>
    <row r="1822" spans="1:2" x14ac:dyDescent="0.25">
      <c r="A1822" s="30">
        <v>40709</v>
      </c>
      <c r="B1822" s="32" t="e">
        <v>#N/A</v>
      </c>
    </row>
    <row r="1823" spans="1:2" x14ac:dyDescent="0.25">
      <c r="A1823" s="30">
        <v>40710</v>
      </c>
      <c r="B1823" s="32" t="e">
        <v>#N/A</v>
      </c>
    </row>
    <row r="1824" spans="1:2" x14ac:dyDescent="0.25">
      <c r="A1824" s="30">
        <v>40711</v>
      </c>
      <c r="B1824" s="32" t="e">
        <v>#N/A</v>
      </c>
    </row>
    <row r="1825" spans="1:2" x14ac:dyDescent="0.25">
      <c r="A1825" s="30">
        <v>40714</v>
      </c>
      <c r="B1825" s="32" t="e">
        <v>#N/A</v>
      </c>
    </row>
    <row r="1826" spans="1:2" x14ac:dyDescent="0.25">
      <c r="A1826" s="30">
        <v>40715</v>
      </c>
      <c r="B1826" s="32" t="e">
        <v>#N/A</v>
      </c>
    </row>
    <row r="1827" spans="1:2" x14ac:dyDescent="0.25">
      <c r="A1827" s="30">
        <v>40716</v>
      </c>
      <c r="B1827" s="32" t="e">
        <v>#N/A</v>
      </c>
    </row>
    <row r="1828" spans="1:2" x14ac:dyDescent="0.25">
      <c r="A1828" s="30">
        <v>40717</v>
      </c>
      <c r="B1828" s="32" t="e">
        <v>#N/A</v>
      </c>
    </row>
    <row r="1829" spans="1:2" x14ac:dyDescent="0.25">
      <c r="A1829" s="30">
        <v>40718</v>
      </c>
      <c r="B1829" s="32" t="e">
        <v>#N/A</v>
      </c>
    </row>
    <row r="1830" spans="1:2" x14ac:dyDescent="0.25">
      <c r="A1830" s="30">
        <v>40721</v>
      </c>
      <c r="B1830" s="32" t="e">
        <v>#N/A</v>
      </c>
    </row>
    <row r="1831" spans="1:2" x14ac:dyDescent="0.25">
      <c r="A1831" s="30">
        <v>40722</v>
      </c>
      <c r="B1831" s="32" t="e">
        <v>#N/A</v>
      </c>
    </row>
    <row r="1832" spans="1:2" x14ac:dyDescent="0.25">
      <c r="A1832" s="30">
        <v>40723</v>
      </c>
      <c r="B1832" s="32" t="e">
        <v>#N/A</v>
      </c>
    </row>
    <row r="1833" spans="1:2" x14ac:dyDescent="0.25">
      <c r="A1833" s="30">
        <v>40724</v>
      </c>
      <c r="B1833" s="32" t="e">
        <v>#N/A</v>
      </c>
    </row>
    <row r="1834" spans="1:2" x14ac:dyDescent="0.25">
      <c r="A1834" s="30">
        <v>40725</v>
      </c>
      <c r="B1834" s="32" t="e">
        <v>#N/A</v>
      </c>
    </row>
    <row r="1835" spans="1:2" x14ac:dyDescent="0.25">
      <c r="A1835" s="30">
        <v>40729</v>
      </c>
      <c r="B1835" s="32" t="e">
        <v>#N/A</v>
      </c>
    </row>
    <row r="1836" spans="1:2" x14ac:dyDescent="0.25">
      <c r="A1836" s="30">
        <v>40730</v>
      </c>
      <c r="B1836" s="32" t="e">
        <v>#N/A</v>
      </c>
    </row>
    <row r="1837" spans="1:2" x14ac:dyDescent="0.25">
      <c r="A1837" s="30">
        <v>40731</v>
      </c>
      <c r="B1837" s="32" t="e">
        <v>#N/A</v>
      </c>
    </row>
    <row r="1838" spans="1:2" x14ac:dyDescent="0.25">
      <c r="A1838" s="30">
        <v>40732</v>
      </c>
      <c r="B1838" s="32" t="e">
        <v>#N/A</v>
      </c>
    </row>
    <row r="1839" spans="1:2" x14ac:dyDescent="0.25">
      <c r="A1839" s="30">
        <v>40735</v>
      </c>
      <c r="B1839" s="32" t="e">
        <v>#N/A</v>
      </c>
    </row>
    <row r="1840" spans="1:2" x14ac:dyDescent="0.25">
      <c r="A1840" s="30">
        <v>40736</v>
      </c>
      <c r="B1840" s="32" t="e">
        <v>#N/A</v>
      </c>
    </row>
    <row r="1841" spans="1:2" x14ac:dyDescent="0.25">
      <c r="A1841" s="30">
        <v>40737</v>
      </c>
      <c r="B1841" s="32" t="e">
        <v>#N/A</v>
      </c>
    </row>
    <row r="1842" spans="1:2" x14ac:dyDescent="0.25">
      <c r="A1842" s="30">
        <v>40738</v>
      </c>
      <c r="B1842" s="32" t="e">
        <v>#N/A</v>
      </c>
    </row>
    <row r="1843" spans="1:2" x14ac:dyDescent="0.25">
      <c r="A1843" s="30">
        <v>40739</v>
      </c>
      <c r="B1843" s="32" t="e">
        <v>#N/A</v>
      </c>
    </row>
    <row r="1844" spans="1:2" x14ac:dyDescent="0.25">
      <c r="A1844" s="30">
        <v>40742</v>
      </c>
      <c r="B1844" s="32" t="e">
        <v>#N/A</v>
      </c>
    </row>
    <row r="1845" spans="1:2" x14ac:dyDescent="0.25">
      <c r="A1845" s="30">
        <v>40743</v>
      </c>
      <c r="B1845" s="32" t="e">
        <v>#N/A</v>
      </c>
    </row>
    <row r="1846" spans="1:2" x14ac:dyDescent="0.25">
      <c r="A1846" s="30">
        <v>40744</v>
      </c>
      <c r="B1846" s="32" t="e">
        <v>#N/A</v>
      </c>
    </row>
    <row r="1847" spans="1:2" x14ac:dyDescent="0.25">
      <c r="A1847" s="30">
        <v>40745</v>
      </c>
      <c r="B1847" s="32" t="e">
        <v>#N/A</v>
      </c>
    </row>
    <row r="1848" spans="1:2" x14ac:dyDescent="0.25">
      <c r="A1848" s="30">
        <v>40746</v>
      </c>
      <c r="B1848" s="32" t="e">
        <v>#N/A</v>
      </c>
    </row>
    <row r="1849" spans="1:2" x14ac:dyDescent="0.25">
      <c r="A1849" s="30">
        <v>40749</v>
      </c>
      <c r="B1849" s="32" t="e">
        <v>#N/A</v>
      </c>
    </row>
    <row r="1850" spans="1:2" x14ac:dyDescent="0.25">
      <c r="A1850" s="30">
        <v>40750</v>
      </c>
      <c r="B1850" s="32" t="e">
        <v>#N/A</v>
      </c>
    </row>
    <row r="1851" spans="1:2" x14ac:dyDescent="0.25">
      <c r="A1851" s="30">
        <v>40751</v>
      </c>
      <c r="B1851" s="32" t="e">
        <v>#N/A</v>
      </c>
    </row>
    <row r="1852" spans="1:2" x14ac:dyDescent="0.25">
      <c r="A1852" s="30">
        <v>40752</v>
      </c>
      <c r="B1852" s="32" t="e">
        <v>#N/A</v>
      </c>
    </row>
    <row r="1853" spans="1:2" x14ac:dyDescent="0.25">
      <c r="A1853" s="30">
        <v>40753</v>
      </c>
      <c r="B1853" s="32" t="e">
        <v>#N/A</v>
      </c>
    </row>
    <row r="1854" spans="1:2" x14ac:dyDescent="0.25">
      <c r="A1854" s="30">
        <v>40756</v>
      </c>
      <c r="B1854" s="32" t="e">
        <v>#N/A</v>
      </c>
    </row>
    <row r="1855" spans="1:2" x14ac:dyDescent="0.25">
      <c r="A1855" s="30">
        <v>40757</v>
      </c>
      <c r="B1855" s="32" t="e">
        <v>#N/A</v>
      </c>
    </row>
    <row r="1856" spans="1:2" x14ac:dyDescent="0.25">
      <c r="A1856" s="30">
        <v>40758</v>
      </c>
      <c r="B1856" s="32" t="e">
        <v>#N/A</v>
      </c>
    </row>
    <row r="1857" spans="1:2" x14ac:dyDescent="0.25">
      <c r="A1857" s="30">
        <v>40759</v>
      </c>
      <c r="B1857" s="32" t="e">
        <v>#N/A</v>
      </c>
    </row>
    <row r="1858" spans="1:2" x14ac:dyDescent="0.25">
      <c r="A1858" s="30">
        <v>40760</v>
      </c>
      <c r="B1858" s="32" t="e">
        <v>#N/A</v>
      </c>
    </row>
    <row r="1859" spans="1:2" x14ac:dyDescent="0.25">
      <c r="A1859" s="30">
        <v>40763</v>
      </c>
      <c r="B1859" s="32" t="e">
        <v>#N/A</v>
      </c>
    </row>
    <row r="1860" spans="1:2" x14ac:dyDescent="0.25">
      <c r="A1860" s="30">
        <v>40764</v>
      </c>
      <c r="B1860" s="32" t="e">
        <v>#N/A</v>
      </c>
    </row>
    <row r="1861" spans="1:2" x14ac:dyDescent="0.25">
      <c r="A1861" s="30">
        <v>40765</v>
      </c>
      <c r="B1861" s="32" t="e">
        <v>#N/A</v>
      </c>
    </row>
    <row r="1862" spans="1:2" x14ac:dyDescent="0.25">
      <c r="A1862" s="30">
        <v>40766</v>
      </c>
      <c r="B1862" s="32" t="e">
        <v>#N/A</v>
      </c>
    </row>
    <row r="1863" spans="1:2" x14ac:dyDescent="0.25">
      <c r="A1863" s="30">
        <v>40767</v>
      </c>
      <c r="B1863" s="32">
        <v>5.0101187411484283E-3</v>
      </c>
    </row>
    <row r="1864" spans="1:2" x14ac:dyDescent="0.25">
      <c r="A1864" s="30">
        <v>40770</v>
      </c>
      <c r="B1864" s="32">
        <v>4.9101431404856566E-3</v>
      </c>
    </row>
    <row r="1865" spans="1:2" x14ac:dyDescent="0.25">
      <c r="A1865" s="30">
        <v>40771</v>
      </c>
      <c r="B1865" s="32">
        <v>5.1924775261258382E-3</v>
      </c>
    </row>
    <row r="1866" spans="1:2" x14ac:dyDescent="0.25">
      <c r="A1866" s="30">
        <v>40772</v>
      </c>
      <c r="B1866" s="32">
        <v>5.5036364518106229E-3</v>
      </c>
    </row>
    <row r="1867" spans="1:2" x14ac:dyDescent="0.25">
      <c r="A1867" s="30">
        <v>40773</v>
      </c>
      <c r="B1867" s="32">
        <v>5.3577274553950893E-3</v>
      </c>
    </row>
    <row r="1868" spans="1:2" x14ac:dyDescent="0.25">
      <c r="A1868" s="30">
        <v>40774</v>
      </c>
      <c r="B1868" s="32">
        <v>5.1568318285375447E-3</v>
      </c>
    </row>
    <row r="1869" spans="1:2" x14ac:dyDescent="0.25">
      <c r="A1869" s="30">
        <v>40777</v>
      </c>
      <c r="B1869" s="32">
        <v>6.1791158382145106E-3</v>
      </c>
    </row>
    <row r="1870" spans="1:2" x14ac:dyDescent="0.25">
      <c r="A1870" s="30">
        <v>40778</v>
      </c>
      <c r="B1870" s="32">
        <v>6.3832336342661833E-3</v>
      </c>
    </row>
    <row r="1871" spans="1:2" x14ac:dyDescent="0.25">
      <c r="A1871" s="30">
        <v>40779</v>
      </c>
      <c r="B1871" s="32">
        <v>6.3654875935978961E-3</v>
      </c>
    </row>
    <row r="1872" spans="1:2" x14ac:dyDescent="0.25">
      <c r="A1872" s="30">
        <v>40780</v>
      </c>
      <c r="B1872" s="32">
        <v>6.3100842971259841E-3</v>
      </c>
    </row>
    <row r="1873" spans="1:2" x14ac:dyDescent="0.25">
      <c r="A1873" s="30">
        <v>40781</v>
      </c>
      <c r="B1873" s="32">
        <v>6.3591868127157447E-3</v>
      </c>
    </row>
    <row r="1874" spans="1:2" x14ac:dyDescent="0.25">
      <c r="A1874" s="30">
        <v>40784</v>
      </c>
      <c r="B1874" s="32">
        <v>6.488099235540723E-3</v>
      </c>
    </row>
    <row r="1875" spans="1:2" x14ac:dyDescent="0.25">
      <c r="A1875" s="30">
        <v>40785</v>
      </c>
      <c r="B1875" s="32">
        <v>6.5612080723052024E-3</v>
      </c>
    </row>
    <row r="1876" spans="1:2" x14ac:dyDescent="0.25">
      <c r="A1876" s="30">
        <v>40786</v>
      </c>
      <c r="B1876" s="32">
        <v>6.7392029433459566E-3</v>
      </c>
    </row>
    <row r="1877" spans="1:2" x14ac:dyDescent="0.25">
      <c r="A1877" s="30">
        <v>40787</v>
      </c>
      <c r="B1877" s="32">
        <v>6.8052286440842824E-3</v>
      </c>
    </row>
    <row r="1878" spans="1:2" x14ac:dyDescent="0.25">
      <c r="A1878" s="30">
        <v>40788</v>
      </c>
      <c r="B1878" s="32">
        <v>6.7907062063827794E-3</v>
      </c>
    </row>
    <row r="1879" spans="1:2" x14ac:dyDescent="0.25">
      <c r="A1879" s="30">
        <v>40792</v>
      </c>
      <c r="B1879" s="32">
        <v>6.880025085172381E-3</v>
      </c>
    </row>
    <row r="1880" spans="1:2" x14ac:dyDescent="0.25">
      <c r="A1880" s="30">
        <v>40793</v>
      </c>
      <c r="B1880" s="32">
        <v>7.0287190607427608E-3</v>
      </c>
    </row>
    <row r="1881" spans="1:2" x14ac:dyDescent="0.25">
      <c r="A1881" s="30">
        <v>40794</v>
      </c>
      <c r="B1881" s="32">
        <v>7.2245327140161297E-3</v>
      </c>
    </row>
    <row r="1882" spans="1:2" x14ac:dyDescent="0.25">
      <c r="A1882" s="30">
        <v>40795</v>
      </c>
      <c r="B1882" s="32">
        <v>7.1937622814219893E-3</v>
      </c>
    </row>
    <row r="1883" spans="1:2" x14ac:dyDescent="0.25">
      <c r="A1883" s="30">
        <v>40798</v>
      </c>
      <c r="B1883" s="32">
        <v>7.3937506747214776E-3</v>
      </c>
    </row>
    <row r="1884" spans="1:2" x14ac:dyDescent="0.25">
      <c r="A1884" s="30">
        <v>40799</v>
      </c>
      <c r="B1884" s="32">
        <v>7.4781762697573306E-3</v>
      </c>
    </row>
    <row r="1885" spans="1:2" x14ac:dyDescent="0.25">
      <c r="A1885" s="30">
        <v>40800</v>
      </c>
      <c r="B1885" s="32">
        <v>7.526326290768548E-3</v>
      </c>
    </row>
    <row r="1886" spans="1:2" x14ac:dyDescent="0.25">
      <c r="A1886" s="30">
        <v>40801</v>
      </c>
      <c r="B1886" s="32">
        <v>7.66259201013475E-3</v>
      </c>
    </row>
    <row r="1887" spans="1:2" x14ac:dyDescent="0.25">
      <c r="A1887" s="30">
        <v>40802</v>
      </c>
      <c r="B1887" s="32">
        <v>7.7227229003198339E-3</v>
      </c>
    </row>
    <row r="1888" spans="1:2" x14ac:dyDescent="0.25">
      <c r="A1888" s="30">
        <v>40805</v>
      </c>
      <c r="B1888" s="32">
        <v>7.8275648419032784E-3</v>
      </c>
    </row>
    <row r="1889" spans="1:2" x14ac:dyDescent="0.25">
      <c r="A1889" s="30">
        <v>40806</v>
      </c>
      <c r="B1889" s="32">
        <v>7.8196328720299135E-3</v>
      </c>
    </row>
    <row r="1890" spans="1:2" x14ac:dyDescent="0.25">
      <c r="A1890" s="30">
        <v>40807</v>
      </c>
      <c r="B1890" s="32">
        <v>7.8969625946538891E-3</v>
      </c>
    </row>
    <row r="1891" spans="1:2" x14ac:dyDescent="0.25">
      <c r="A1891" s="30">
        <v>40808</v>
      </c>
      <c r="B1891" s="32">
        <v>8.0765293287907713E-3</v>
      </c>
    </row>
    <row r="1892" spans="1:2" x14ac:dyDescent="0.25">
      <c r="A1892" s="30">
        <v>40809</v>
      </c>
      <c r="B1892" s="32">
        <v>8.1741680204878708E-3</v>
      </c>
    </row>
    <row r="1893" spans="1:2" x14ac:dyDescent="0.25">
      <c r="A1893" s="30">
        <v>40812</v>
      </c>
      <c r="B1893" s="32">
        <v>8.1772355777567363E-3</v>
      </c>
    </row>
    <row r="1894" spans="1:2" x14ac:dyDescent="0.25">
      <c r="A1894" s="30">
        <v>40813</v>
      </c>
      <c r="B1894" s="32">
        <v>8.23833885752423E-3</v>
      </c>
    </row>
    <row r="1895" spans="1:2" x14ac:dyDescent="0.25">
      <c r="A1895" s="30">
        <v>40814</v>
      </c>
      <c r="B1895" s="32">
        <v>8.3488084394929274E-3</v>
      </c>
    </row>
    <row r="1896" spans="1:2" x14ac:dyDescent="0.25">
      <c r="A1896" s="30">
        <v>40815</v>
      </c>
      <c r="B1896" s="32">
        <v>7.9687084651136608E-3</v>
      </c>
    </row>
    <row r="1897" spans="1:2" x14ac:dyDescent="0.25">
      <c r="A1897" s="30">
        <v>40816</v>
      </c>
      <c r="B1897" s="32">
        <v>7.9735651426906529E-3</v>
      </c>
    </row>
    <row r="1898" spans="1:2" x14ac:dyDescent="0.25">
      <c r="A1898" s="30">
        <v>40819</v>
      </c>
      <c r="B1898" s="32">
        <v>8.1067662337499513E-3</v>
      </c>
    </row>
    <row r="1899" spans="1:2" x14ac:dyDescent="0.25">
      <c r="A1899" s="30">
        <v>40820</v>
      </c>
      <c r="B1899" s="32">
        <v>8.1637328142680765E-3</v>
      </c>
    </row>
    <row r="1900" spans="1:2" x14ac:dyDescent="0.25">
      <c r="A1900" s="30">
        <v>40821</v>
      </c>
      <c r="B1900" s="32">
        <v>8.2790260416534256E-3</v>
      </c>
    </row>
    <row r="1901" spans="1:2" x14ac:dyDescent="0.25">
      <c r="A1901" s="30">
        <v>40822</v>
      </c>
      <c r="B1901" s="32">
        <v>8.2429957362013528E-3</v>
      </c>
    </row>
    <row r="1902" spans="1:2" x14ac:dyDescent="0.25">
      <c r="A1902" s="30">
        <v>40823</v>
      </c>
      <c r="B1902" s="32">
        <v>8.3602874545474215E-3</v>
      </c>
    </row>
    <row r="1903" spans="1:2" x14ac:dyDescent="0.25">
      <c r="A1903" s="30">
        <v>40826</v>
      </c>
      <c r="B1903" s="32">
        <v>8.5130110837072781E-3</v>
      </c>
    </row>
    <row r="1904" spans="1:2" x14ac:dyDescent="0.25">
      <c r="A1904" s="30">
        <v>40827</v>
      </c>
      <c r="B1904" s="32">
        <v>8.6553895517944568E-3</v>
      </c>
    </row>
    <row r="1905" spans="1:2" x14ac:dyDescent="0.25">
      <c r="A1905" s="30">
        <v>40828</v>
      </c>
      <c r="B1905" s="32">
        <v>8.824121653373096E-3</v>
      </c>
    </row>
    <row r="1906" spans="1:2" x14ac:dyDescent="0.25">
      <c r="A1906" s="30">
        <v>40829</v>
      </c>
      <c r="B1906" s="32">
        <v>8.9145784657276295E-3</v>
      </c>
    </row>
    <row r="1907" spans="1:2" x14ac:dyDescent="0.25">
      <c r="A1907" s="30">
        <v>40830</v>
      </c>
      <c r="B1907" s="32">
        <v>8.9470234077329014E-3</v>
      </c>
    </row>
    <row r="1908" spans="1:2" x14ac:dyDescent="0.25">
      <c r="A1908" s="30">
        <v>40833</v>
      </c>
      <c r="B1908" s="32">
        <v>8.6503797682919714E-3</v>
      </c>
    </row>
    <row r="1909" spans="1:2" x14ac:dyDescent="0.25">
      <c r="A1909" s="30">
        <v>40834</v>
      </c>
      <c r="B1909" s="32">
        <v>8.6442824477672708E-3</v>
      </c>
    </row>
    <row r="1910" spans="1:2" x14ac:dyDescent="0.25">
      <c r="A1910" s="30">
        <v>40835</v>
      </c>
      <c r="B1910" s="32">
        <v>8.816773944464229E-3</v>
      </c>
    </row>
    <row r="1911" spans="1:2" x14ac:dyDescent="0.25">
      <c r="A1911" s="30">
        <v>40836</v>
      </c>
      <c r="B1911" s="32">
        <v>8.950761079004721E-3</v>
      </c>
    </row>
    <row r="1912" spans="1:2" x14ac:dyDescent="0.25">
      <c r="A1912" s="30">
        <v>40837</v>
      </c>
      <c r="B1912" s="32">
        <v>9.0825682610933267E-3</v>
      </c>
    </row>
    <row r="1913" spans="1:2" x14ac:dyDescent="0.25">
      <c r="A1913" s="30">
        <v>40840</v>
      </c>
      <c r="B1913" s="32">
        <v>9.2843211843642859E-3</v>
      </c>
    </row>
    <row r="1914" spans="1:2" x14ac:dyDescent="0.25">
      <c r="A1914" s="30">
        <v>40841</v>
      </c>
      <c r="B1914" s="32">
        <v>9.2854143083043184E-3</v>
      </c>
    </row>
    <row r="1915" spans="1:2" x14ac:dyDescent="0.25">
      <c r="A1915" s="30">
        <v>40842</v>
      </c>
      <c r="B1915" s="32">
        <v>9.5464932322695262E-3</v>
      </c>
    </row>
    <row r="1916" spans="1:2" x14ac:dyDescent="0.25">
      <c r="A1916" s="30">
        <v>40843</v>
      </c>
      <c r="B1916" s="32">
        <v>9.329490730255019E-3</v>
      </c>
    </row>
    <row r="1917" spans="1:2" x14ac:dyDescent="0.25">
      <c r="A1917" s="30">
        <v>40844</v>
      </c>
      <c r="B1917" s="32">
        <v>9.4864287290183924E-3</v>
      </c>
    </row>
    <row r="1918" spans="1:2" x14ac:dyDescent="0.25">
      <c r="A1918" s="30">
        <v>40847</v>
      </c>
      <c r="B1918" s="32">
        <v>9.7072209417172761E-3</v>
      </c>
    </row>
    <row r="1919" spans="1:2" x14ac:dyDescent="0.25">
      <c r="A1919" s="30">
        <v>40848</v>
      </c>
      <c r="B1919" s="32">
        <v>9.8186619342501835E-3</v>
      </c>
    </row>
    <row r="1920" spans="1:2" x14ac:dyDescent="0.25">
      <c r="A1920" s="30">
        <v>40849</v>
      </c>
      <c r="B1920" s="32">
        <v>9.7421423094792292E-3</v>
      </c>
    </row>
    <row r="1921" spans="1:2" x14ac:dyDescent="0.25">
      <c r="A1921" s="30">
        <v>40850</v>
      </c>
      <c r="B1921" s="32">
        <v>1.0005952109489513E-2</v>
      </c>
    </row>
    <row r="1922" spans="1:2" x14ac:dyDescent="0.25">
      <c r="A1922" s="30">
        <v>40851</v>
      </c>
      <c r="B1922" s="32">
        <v>1.0126262757094384E-2</v>
      </c>
    </row>
    <row r="1923" spans="1:2" x14ac:dyDescent="0.25">
      <c r="A1923" s="30">
        <v>40854</v>
      </c>
      <c r="B1923" s="32">
        <v>1.0075196923291285E-2</v>
      </c>
    </row>
    <row r="1924" spans="1:2" x14ac:dyDescent="0.25">
      <c r="A1924" s="30">
        <v>40855</v>
      </c>
      <c r="B1924" s="32">
        <v>1.0237741499320885E-2</v>
      </c>
    </row>
    <row r="1925" spans="1:2" x14ac:dyDescent="0.25">
      <c r="A1925" s="30">
        <v>40856</v>
      </c>
      <c r="B1925" s="32">
        <v>1.0302339120489723E-2</v>
      </c>
    </row>
    <row r="1926" spans="1:2" x14ac:dyDescent="0.25">
      <c r="A1926" s="30">
        <v>40857</v>
      </c>
      <c r="B1926" s="32">
        <v>1.0388906368165474E-2</v>
      </c>
    </row>
    <row r="1927" spans="1:2" x14ac:dyDescent="0.25">
      <c r="A1927" s="30">
        <v>40858</v>
      </c>
      <c r="B1927" s="32">
        <v>1.0402686198625943E-2</v>
      </c>
    </row>
    <row r="1928" spans="1:2" x14ac:dyDescent="0.25">
      <c r="A1928" s="30">
        <v>40861</v>
      </c>
      <c r="B1928" s="32">
        <v>1.07330710343434E-2</v>
      </c>
    </row>
    <row r="1929" spans="1:2" x14ac:dyDescent="0.25">
      <c r="A1929" s="30">
        <v>40862</v>
      </c>
      <c r="B1929" s="32">
        <v>1.0720442618207038E-2</v>
      </c>
    </row>
    <row r="1930" spans="1:2" x14ac:dyDescent="0.25">
      <c r="A1930" s="30">
        <v>40863</v>
      </c>
      <c r="B1930" s="32">
        <v>1.0623813380429503E-2</v>
      </c>
    </row>
    <row r="1931" spans="1:2" x14ac:dyDescent="0.25">
      <c r="A1931" s="30">
        <v>40864</v>
      </c>
      <c r="B1931" s="32">
        <v>1.0663464691134328E-2</v>
      </c>
    </row>
    <row r="1932" spans="1:2" x14ac:dyDescent="0.25">
      <c r="A1932" s="30">
        <v>40865</v>
      </c>
      <c r="B1932" s="32">
        <v>1.0859787884022865E-2</v>
      </c>
    </row>
    <row r="1933" spans="1:2" x14ac:dyDescent="0.25">
      <c r="A1933" s="30">
        <v>40868</v>
      </c>
      <c r="B1933" s="32">
        <v>1.0880209047051892E-2</v>
      </c>
    </row>
    <row r="1934" spans="1:2" x14ac:dyDescent="0.25">
      <c r="A1934" s="30">
        <v>40869</v>
      </c>
      <c r="B1934" s="32">
        <v>1.0988441734876897E-2</v>
      </c>
    </row>
    <row r="1935" spans="1:2" x14ac:dyDescent="0.25">
      <c r="A1935" s="30">
        <v>40870</v>
      </c>
      <c r="B1935" s="32">
        <v>1.1048703217571454E-2</v>
      </c>
    </row>
    <row r="1936" spans="1:2" x14ac:dyDescent="0.25">
      <c r="A1936" s="30">
        <v>40872</v>
      </c>
      <c r="B1936" s="32">
        <v>1.1175212988998595E-2</v>
      </c>
    </row>
    <row r="1937" spans="1:2" x14ac:dyDescent="0.25">
      <c r="A1937" s="30">
        <v>40875</v>
      </c>
      <c r="B1937" s="32">
        <v>1.1397891621218736E-2</v>
      </c>
    </row>
    <row r="1938" spans="1:2" x14ac:dyDescent="0.25">
      <c r="A1938" s="30">
        <v>40876</v>
      </c>
      <c r="B1938" s="32">
        <v>1.1482009394910619E-2</v>
      </c>
    </row>
    <row r="1939" spans="1:2" x14ac:dyDescent="0.25">
      <c r="A1939" s="30">
        <v>40877</v>
      </c>
      <c r="B1939" s="32">
        <v>1.1601134636358923E-2</v>
      </c>
    </row>
    <row r="1940" spans="1:2" x14ac:dyDescent="0.25">
      <c r="A1940" s="30">
        <v>40878</v>
      </c>
      <c r="B1940" s="32">
        <v>1.1374038435978173E-2</v>
      </c>
    </row>
    <row r="1941" spans="1:2" x14ac:dyDescent="0.25">
      <c r="A1941" s="30">
        <v>40879</v>
      </c>
      <c r="B1941" s="32">
        <v>1.1357764624809086E-2</v>
      </c>
    </row>
    <row r="1942" spans="1:2" x14ac:dyDescent="0.25">
      <c r="A1942" s="30">
        <v>40882</v>
      </c>
      <c r="B1942" s="32">
        <v>1.138826796547554E-2</v>
      </c>
    </row>
    <row r="1943" spans="1:2" x14ac:dyDescent="0.25">
      <c r="A1943" s="30">
        <v>40883</v>
      </c>
      <c r="B1943" s="32">
        <v>1.1507700614971306E-2</v>
      </c>
    </row>
    <row r="1944" spans="1:2" x14ac:dyDescent="0.25">
      <c r="A1944" s="30">
        <v>40884</v>
      </c>
      <c r="B1944" s="32">
        <v>1.1500963353139548E-2</v>
      </c>
    </row>
    <row r="1945" spans="1:2" x14ac:dyDescent="0.25">
      <c r="A1945" s="30">
        <v>40885</v>
      </c>
      <c r="B1945" s="32">
        <v>1.1614602653410966E-2</v>
      </c>
    </row>
    <row r="1946" spans="1:2" x14ac:dyDescent="0.25">
      <c r="A1946" s="30">
        <v>40886</v>
      </c>
      <c r="B1946" s="32">
        <v>1.130691921545135E-2</v>
      </c>
    </row>
    <row r="1947" spans="1:2" x14ac:dyDescent="0.25">
      <c r="A1947" s="30">
        <v>40889</v>
      </c>
      <c r="B1947" s="32">
        <v>1.1594201419441896E-2</v>
      </c>
    </row>
    <row r="1948" spans="1:2" x14ac:dyDescent="0.25">
      <c r="A1948" s="30">
        <v>40890</v>
      </c>
      <c r="B1948" s="32">
        <v>1.1853347477800646E-2</v>
      </c>
    </row>
    <row r="1949" spans="1:2" x14ac:dyDescent="0.25">
      <c r="A1949" s="30">
        <v>40891</v>
      </c>
      <c r="B1949" s="32">
        <v>1.188741399705906E-2</v>
      </c>
    </row>
    <row r="1950" spans="1:2" x14ac:dyDescent="0.25">
      <c r="A1950" s="30">
        <v>40892</v>
      </c>
      <c r="B1950" s="32">
        <v>1.2031784000132495E-2</v>
      </c>
    </row>
    <row r="1951" spans="1:2" x14ac:dyDescent="0.25">
      <c r="A1951" s="30">
        <v>40893</v>
      </c>
      <c r="B1951" s="32">
        <v>1.2234837279652577E-2</v>
      </c>
    </row>
    <row r="1952" spans="1:2" x14ac:dyDescent="0.25">
      <c r="A1952" s="30">
        <v>40896</v>
      </c>
      <c r="B1952" s="32">
        <v>1.2290432715631239E-2</v>
      </c>
    </row>
    <row r="1953" spans="1:2" x14ac:dyDescent="0.25">
      <c r="A1953" s="30">
        <v>40897</v>
      </c>
      <c r="B1953" s="32">
        <v>1.2334899753254414E-2</v>
      </c>
    </row>
    <row r="1954" spans="1:2" x14ac:dyDescent="0.25">
      <c r="A1954" s="30">
        <v>40898</v>
      </c>
      <c r="B1954" s="32">
        <v>1.2307880773273494E-2</v>
      </c>
    </row>
    <row r="1955" spans="1:2" x14ac:dyDescent="0.25">
      <c r="A1955" s="30">
        <v>40899</v>
      </c>
      <c r="B1955" s="32">
        <v>1.190425580839527E-2</v>
      </c>
    </row>
    <row r="1956" spans="1:2" x14ac:dyDescent="0.25">
      <c r="A1956" s="30">
        <v>40900</v>
      </c>
      <c r="B1956" s="32">
        <v>1.1983133979046379E-2</v>
      </c>
    </row>
    <row r="1957" spans="1:2" x14ac:dyDescent="0.25">
      <c r="A1957" s="30">
        <v>40904</v>
      </c>
      <c r="B1957" s="32">
        <v>1.196897662843166E-2</v>
      </c>
    </row>
    <row r="1958" spans="1:2" x14ac:dyDescent="0.25">
      <c r="A1958" s="30">
        <v>40905</v>
      </c>
      <c r="B1958" s="32">
        <v>1.1917719304799679E-2</v>
      </c>
    </row>
    <row r="1959" spans="1:2" x14ac:dyDescent="0.25">
      <c r="A1959" s="30">
        <v>40906</v>
      </c>
      <c r="B1959" s="32">
        <v>1.2021333335250795E-2</v>
      </c>
    </row>
    <row r="1960" spans="1:2" x14ac:dyDescent="0.25">
      <c r="A1960" s="30">
        <v>40907</v>
      </c>
      <c r="B1960" s="32">
        <v>1.2152760104438443E-2</v>
      </c>
    </row>
    <row r="1961" spans="1:2" x14ac:dyDescent="0.25">
      <c r="A1961" s="30">
        <v>40911</v>
      </c>
      <c r="B1961" s="32">
        <v>1.2006415361502043E-2</v>
      </c>
    </row>
    <row r="1962" spans="1:2" x14ac:dyDescent="0.25">
      <c r="A1962" s="30">
        <v>40912</v>
      </c>
      <c r="B1962" s="32">
        <v>1.2040009289558062E-2</v>
      </c>
    </row>
    <row r="1963" spans="1:2" x14ac:dyDescent="0.25">
      <c r="A1963" s="30">
        <v>40913</v>
      </c>
      <c r="B1963" s="32">
        <v>1.2074890049254217E-2</v>
      </c>
    </row>
    <row r="1964" spans="1:2" x14ac:dyDescent="0.25">
      <c r="A1964" s="30">
        <v>40914</v>
      </c>
      <c r="B1964" s="32">
        <v>1.2047587520249037E-2</v>
      </c>
    </row>
    <row r="1965" spans="1:2" x14ac:dyDescent="0.25">
      <c r="A1965" s="30">
        <v>40917</v>
      </c>
      <c r="B1965" s="32">
        <v>1.1991252388227513E-2</v>
      </c>
    </row>
    <row r="1966" spans="1:2" x14ac:dyDescent="0.25">
      <c r="A1966" s="30">
        <v>40918</v>
      </c>
      <c r="B1966" s="32">
        <v>1.1986111154201229E-2</v>
      </c>
    </row>
    <row r="1967" spans="1:2" x14ac:dyDescent="0.25">
      <c r="A1967" s="30">
        <v>40919</v>
      </c>
      <c r="B1967" s="32">
        <v>1.1906830156748871E-2</v>
      </c>
    </row>
    <row r="1968" spans="1:2" x14ac:dyDescent="0.25">
      <c r="A1968" s="30">
        <v>40920</v>
      </c>
      <c r="B1968" s="32">
        <v>1.1871245909228945E-2</v>
      </c>
    </row>
    <row r="1969" spans="1:2" x14ac:dyDescent="0.25">
      <c r="A1969" s="30">
        <v>40921</v>
      </c>
      <c r="B1969" s="32">
        <v>1.1838761556218769E-2</v>
      </c>
    </row>
    <row r="1970" spans="1:2" x14ac:dyDescent="0.25">
      <c r="A1970" s="30">
        <v>40925</v>
      </c>
      <c r="B1970" s="32">
        <v>1.1803769152517907E-2</v>
      </c>
    </row>
    <row r="1971" spans="1:2" x14ac:dyDescent="0.25">
      <c r="A1971" s="30">
        <v>40926</v>
      </c>
      <c r="B1971" s="32">
        <v>1.1859574860749733E-2</v>
      </c>
    </row>
    <row r="1972" spans="1:2" x14ac:dyDescent="0.25">
      <c r="A1972" s="30">
        <v>40927</v>
      </c>
      <c r="B1972" s="32">
        <v>1.1830764488196532E-2</v>
      </c>
    </row>
    <row r="1973" spans="1:2" x14ac:dyDescent="0.25">
      <c r="A1973" s="30">
        <v>40928</v>
      </c>
      <c r="B1973" s="32">
        <v>1.1948296196775843E-2</v>
      </c>
    </row>
    <row r="1974" spans="1:2" x14ac:dyDescent="0.25">
      <c r="A1974" s="30">
        <v>40931</v>
      </c>
      <c r="B1974" s="32">
        <v>1.1983221473747419E-2</v>
      </c>
    </row>
    <row r="1975" spans="1:2" x14ac:dyDescent="0.25">
      <c r="A1975" s="30">
        <v>40932</v>
      </c>
      <c r="B1975" s="32">
        <v>1.1995660046521195E-2</v>
      </c>
    </row>
    <row r="1976" spans="1:2" x14ac:dyDescent="0.25">
      <c r="A1976" s="30">
        <v>40933</v>
      </c>
      <c r="B1976" s="32">
        <v>1.2149749206938454E-2</v>
      </c>
    </row>
    <row r="1977" spans="1:2" x14ac:dyDescent="0.25">
      <c r="A1977" s="30">
        <v>40934</v>
      </c>
      <c r="B1977" s="32">
        <v>1.2140868402701566E-2</v>
      </c>
    </row>
    <row r="1978" spans="1:2" x14ac:dyDescent="0.25">
      <c r="A1978" s="30">
        <v>40935</v>
      </c>
      <c r="B1978" s="32">
        <v>1.2579013161811758E-2</v>
      </c>
    </row>
    <row r="1979" spans="1:2" x14ac:dyDescent="0.25">
      <c r="A1979" s="30">
        <v>40938</v>
      </c>
      <c r="B1979" s="32">
        <v>1.2319803183917788E-2</v>
      </c>
    </row>
    <row r="1980" spans="1:2" x14ac:dyDescent="0.25">
      <c r="A1980" s="30">
        <v>40939</v>
      </c>
      <c r="B1980" s="32">
        <v>1.2297938162079802E-2</v>
      </c>
    </row>
    <row r="1981" spans="1:2" x14ac:dyDescent="0.25">
      <c r="A1981" s="30">
        <v>40940</v>
      </c>
      <c r="B1981" s="32">
        <v>1.2334462405874103E-2</v>
      </c>
    </row>
    <row r="1982" spans="1:2" x14ac:dyDescent="0.25">
      <c r="A1982" s="30">
        <v>40941</v>
      </c>
      <c r="B1982" s="32">
        <v>1.2478919904770569E-2</v>
      </c>
    </row>
    <row r="1983" spans="1:2" x14ac:dyDescent="0.25">
      <c r="A1983" s="30">
        <v>40942</v>
      </c>
      <c r="B1983" s="32">
        <v>1.285947387871289E-2</v>
      </c>
    </row>
    <row r="1984" spans="1:2" x14ac:dyDescent="0.25">
      <c r="A1984" s="30">
        <v>40945</v>
      </c>
      <c r="B1984" s="32">
        <v>1.2680370186537226E-2</v>
      </c>
    </row>
    <row r="1985" spans="1:2" x14ac:dyDescent="0.25">
      <c r="A1985" s="30">
        <v>40946</v>
      </c>
      <c r="B1985" s="32">
        <v>1.2734111929871839E-2</v>
      </c>
    </row>
    <row r="1986" spans="1:2" x14ac:dyDescent="0.25">
      <c r="A1986" s="30">
        <v>40947</v>
      </c>
      <c r="B1986" s="32">
        <v>1.2816966903317129E-2</v>
      </c>
    </row>
    <row r="1987" spans="1:2" x14ac:dyDescent="0.25">
      <c r="A1987" s="30">
        <v>40948</v>
      </c>
      <c r="B1987" s="32">
        <v>1.3192083393863241E-2</v>
      </c>
    </row>
    <row r="1988" spans="1:2" x14ac:dyDescent="0.25">
      <c r="A1988" s="30">
        <v>40949</v>
      </c>
      <c r="B1988" s="32">
        <v>1.336684035479152E-2</v>
      </c>
    </row>
    <row r="1989" spans="1:2" x14ac:dyDescent="0.25">
      <c r="A1989" s="30">
        <v>40952</v>
      </c>
      <c r="B1989" s="32">
        <v>1.3557789080177463E-2</v>
      </c>
    </row>
    <row r="1990" spans="1:2" x14ac:dyDescent="0.25">
      <c r="A1990" s="30">
        <v>40953</v>
      </c>
      <c r="B1990" s="32">
        <v>1.3542516841289709E-2</v>
      </c>
    </row>
    <row r="1991" spans="1:2" x14ac:dyDescent="0.25">
      <c r="A1991" s="30">
        <v>40954</v>
      </c>
      <c r="B1991" s="32">
        <v>1.3561244146474305E-2</v>
      </c>
    </row>
    <row r="1992" spans="1:2" x14ac:dyDescent="0.25">
      <c r="A1992" s="30">
        <v>40955</v>
      </c>
      <c r="B1992" s="32">
        <v>1.3405477113182407E-2</v>
      </c>
    </row>
    <row r="1993" spans="1:2" x14ac:dyDescent="0.25">
      <c r="A1993" s="30">
        <v>40956</v>
      </c>
      <c r="B1993" s="32">
        <v>1.340887835963267E-2</v>
      </c>
    </row>
    <row r="1994" spans="1:2" x14ac:dyDescent="0.25">
      <c r="A1994" s="30">
        <v>40960</v>
      </c>
      <c r="B1994" s="32">
        <v>1.3375384453447881E-2</v>
      </c>
    </row>
    <row r="1995" spans="1:2" x14ac:dyDescent="0.25">
      <c r="A1995" s="30">
        <v>40961</v>
      </c>
      <c r="B1995" s="32">
        <v>1.3366470111720652E-2</v>
      </c>
    </row>
    <row r="1996" spans="1:2" x14ac:dyDescent="0.25">
      <c r="A1996" s="30">
        <v>40962</v>
      </c>
      <c r="B1996" s="32">
        <v>1.3412973255910954E-2</v>
      </c>
    </row>
    <row r="1997" spans="1:2" x14ac:dyDescent="0.25">
      <c r="A1997" s="30">
        <v>40963</v>
      </c>
      <c r="B1997" s="32">
        <v>1.3227264367607905E-2</v>
      </c>
    </row>
    <row r="1998" spans="1:2" x14ac:dyDescent="0.25">
      <c r="A1998" s="30">
        <v>40966</v>
      </c>
      <c r="B1998" s="32">
        <v>1.313422701966438E-2</v>
      </c>
    </row>
    <row r="1999" spans="1:2" x14ac:dyDescent="0.25">
      <c r="A1999" s="30">
        <v>40967</v>
      </c>
      <c r="B1999" s="32">
        <v>1.3102857467580664E-2</v>
      </c>
    </row>
    <row r="2000" spans="1:2" x14ac:dyDescent="0.25">
      <c r="A2000" s="30">
        <v>40968</v>
      </c>
      <c r="B2000" s="32">
        <v>1.3121078217869231E-2</v>
      </c>
    </row>
    <row r="2001" spans="1:2" x14ac:dyDescent="0.25">
      <c r="A2001" s="30">
        <v>40969</v>
      </c>
      <c r="B2001" s="32">
        <v>1.3071402200705906E-2</v>
      </c>
    </row>
    <row r="2002" spans="1:2" x14ac:dyDescent="0.25">
      <c r="A2002" s="30">
        <v>40970</v>
      </c>
      <c r="B2002" s="32">
        <v>1.3022528349385665E-2</v>
      </c>
    </row>
    <row r="2003" spans="1:2" x14ac:dyDescent="0.25">
      <c r="A2003" s="30">
        <v>40973</v>
      </c>
      <c r="B2003" s="32">
        <v>1.2973737521457807E-2</v>
      </c>
    </row>
    <row r="2004" spans="1:2" x14ac:dyDescent="0.25">
      <c r="A2004" s="30">
        <v>40974</v>
      </c>
      <c r="B2004" s="32">
        <v>1.2958651025191337E-2</v>
      </c>
    </row>
    <row r="2005" spans="1:2" x14ac:dyDescent="0.25">
      <c r="A2005" s="30">
        <v>40975</v>
      </c>
      <c r="B2005" s="32">
        <v>1.3029745159799377E-2</v>
      </c>
    </row>
    <row r="2006" spans="1:2" x14ac:dyDescent="0.25">
      <c r="A2006" s="30">
        <v>40976</v>
      </c>
      <c r="B2006" s="32">
        <v>1.3010611266789596E-2</v>
      </c>
    </row>
    <row r="2007" spans="1:2" x14ac:dyDescent="0.25">
      <c r="A2007" s="30">
        <v>40977</v>
      </c>
      <c r="B2007" s="32">
        <v>1.2930451844708646E-2</v>
      </c>
    </row>
    <row r="2008" spans="1:2" x14ac:dyDescent="0.25">
      <c r="A2008" s="30">
        <v>40980</v>
      </c>
      <c r="B2008" s="32">
        <v>1.2905324492639814E-2</v>
      </c>
    </row>
    <row r="2009" spans="1:2" x14ac:dyDescent="0.25">
      <c r="A2009" s="30">
        <v>40981</v>
      </c>
      <c r="B2009" s="32">
        <v>1.2935861440834584E-2</v>
      </c>
    </row>
    <row r="2010" spans="1:2" x14ac:dyDescent="0.25">
      <c r="A2010" s="30">
        <v>40982</v>
      </c>
      <c r="B2010" s="32">
        <v>1.292946382773108E-2</v>
      </c>
    </row>
    <row r="2011" spans="1:2" x14ac:dyDescent="0.25">
      <c r="A2011" s="30">
        <v>40983</v>
      </c>
      <c r="B2011" s="32">
        <v>1.2836183038560378E-2</v>
      </c>
    </row>
    <row r="2012" spans="1:2" x14ac:dyDescent="0.25">
      <c r="A2012" s="30">
        <v>40984</v>
      </c>
      <c r="B2012" s="32">
        <v>1.2972640405829017E-2</v>
      </c>
    </row>
    <row r="2013" spans="1:2" x14ac:dyDescent="0.25">
      <c r="A2013" s="30">
        <v>40987</v>
      </c>
      <c r="B2013" s="32">
        <v>1.2993344019185171E-2</v>
      </c>
    </row>
    <row r="2014" spans="1:2" x14ac:dyDescent="0.25">
      <c r="A2014" s="30">
        <v>40988</v>
      </c>
      <c r="B2014" s="32">
        <v>1.293345939123336E-2</v>
      </c>
    </row>
    <row r="2015" spans="1:2" x14ac:dyDescent="0.25">
      <c r="A2015" s="30">
        <v>40989</v>
      </c>
      <c r="B2015" s="32">
        <v>1.2923494417723003E-2</v>
      </c>
    </row>
    <row r="2016" spans="1:2" x14ac:dyDescent="0.25">
      <c r="A2016" s="30">
        <v>40990</v>
      </c>
      <c r="B2016" s="32">
        <v>1.274967805951488E-2</v>
      </c>
    </row>
    <row r="2017" spans="1:2" x14ac:dyDescent="0.25">
      <c r="A2017" s="30">
        <v>40991</v>
      </c>
      <c r="B2017" s="32">
        <v>1.2981156629802371E-2</v>
      </c>
    </row>
    <row r="2018" spans="1:2" x14ac:dyDescent="0.25">
      <c r="A2018" s="30">
        <v>40994</v>
      </c>
      <c r="B2018" s="32">
        <v>1.3067277120699439E-2</v>
      </c>
    </row>
    <row r="2019" spans="1:2" x14ac:dyDescent="0.25">
      <c r="A2019" s="30">
        <v>40995</v>
      </c>
      <c r="B2019" s="32">
        <v>1.3004099317700524E-2</v>
      </c>
    </row>
    <row r="2020" spans="1:2" x14ac:dyDescent="0.25">
      <c r="A2020" s="30">
        <v>40996</v>
      </c>
      <c r="B2020" s="32">
        <v>1.3046335544492305E-2</v>
      </c>
    </row>
    <row r="2021" spans="1:2" x14ac:dyDescent="0.25">
      <c r="A2021" s="30">
        <v>40997</v>
      </c>
      <c r="B2021" s="32">
        <v>1.2954915109890219E-2</v>
      </c>
    </row>
    <row r="2022" spans="1:2" x14ac:dyDescent="0.25">
      <c r="A2022" s="30">
        <v>40998</v>
      </c>
      <c r="B2022" s="32">
        <v>1.282697994249471E-2</v>
      </c>
    </row>
    <row r="2023" spans="1:2" x14ac:dyDescent="0.25">
      <c r="A2023" s="30">
        <v>41001</v>
      </c>
      <c r="B2023" s="32">
        <v>1.2760733615444941E-2</v>
      </c>
    </row>
    <row r="2024" spans="1:2" x14ac:dyDescent="0.25">
      <c r="A2024" s="30">
        <v>41002</v>
      </c>
      <c r="B2024" s="32">
        <v>1.2684221339986257E-2</v>
      </c>
    </row>
    <row r="2025" spans="1:2" x14ac:dyDescent="0.25">
      <c r="A2025" s="30">
        <v>41003</v>
      </c>
      <c r="B2025" s="32">
        <v>1.2639744898495842E-2</v>
      </c>
    </row>
    <row r="2026" spans="1:2" x14ac:dyDescent="0.25">
      <c r="A2026" s="30">
        <v>41004</v>
      </c>
      <c r="B2026" s="32">
        <v>1.267209646539702E-2</v>
      </c>
    </row>
    <row r="2027" spans="1:2" x14ac:dyDescent="0.25">
      <c r="A2027" s="30">
        <v>41008</v>
      </c>
      <c r="B2027" s="32">
        <v>1.2675323633136948E-2</v>
      </c>
    </row>
    <row r="2028" spans="1:2" x14ac:dyDescent="0.25">
      <c r="A2028" s="30">
        <v>41009</v>
      </c>
      <c r="B2028" s="32">
        <v>1.2711216857765217E-2</v>
      </c>
    </row>
    <row r="2029" spans="1:2" x14ac:dyDescent="0.25">
      <c r="A2029" s="30">
        <v>41010</v>
      </c>
      <c r="B2029" s="32">
        <v>1.2705240517585814E-2</v>
      </c>
    </row>
    <row r="2030" spans="1:2" x14ac:dyDescent="0.25">
      <c r="A2030" s="30">
        <v>41011</v>
      </c>
      <c r="B2030" s="32">
        <v>1.2955411662453731E-2</v>
      </c>
    </row>
    <row r="2031" spans="1:2" x14ac:dyDescent="0.25">
      <c r="A2031" s="30">
        <v>41012</v>
      </c>
      <c r="B2031" s="32">
        <v>1.2490337950607167E-2</v>
      </c>
    </row>
    <row r="2032" spans="1:2" x14ac:dyDescent="0.25">
      <c r="A2032" s="30">
        <v>41015</v>
      </c>
      <c r="B2032" s="32">
        <v>1.2422497117547282E-2</v>
      </c>
    </row>
    <row r="2033" spans="1:2" x14ac:dyDescent="0.25">
      <c r="A2033" s="30">
        <v>41016</v>
      </c>
      <c r="B2033" s="32">
        <v>1.2448362298812521E-2</v>
      </c>
    </row>
    <row r="2034" spans="1:2" x14ac:dyDescent="0.25">
      <c r="A2034" s="30">
        <v>41017</v>
      </c>
      <c r="B2034" s="32">
        <v>1.2424835515550736E-2</v>
      </c>
    </row>
    <row r="2035" spans="1:2" x14ac:dyDescent="0.25">
      <c r="A2035" s="30">
        <v>41018</v>
      </c>
      <c r="B2035" s="32">
        <v>1.2425884769896367E-2</v>
      </c>
    </row>
    <row r="2036" spans="1:2" x14ac:dyDescent="0.25">
      <c r="A2036" s="30">
        <v>41019</v>
      </c>
      <c r="B2036" s="32">
        <v>1.2430428408869654E-2</v>
      </c>
    </row>
    <row r="2037" spans="1:2" x14ac:dyDescent="0.25">
      <c r="A2037" s="30">
        <v>41022</v>
      </c>
      <c r="B2037" s="32">
        <v>1.2393775382450567E-2</v>
      </c>
    </row>
    <row r="2038" spans="1:2" x14ac:dyDescent="0.25">
      <c r="A2038" s="30">
        <v>41023</v>
      </c>
      <c r="B2038" s="32">
        <v>1.2398403562200899E-2</v>
      </c>
    </row>
    <row r="2039" spans="1:2" x14ac:dyDescent="0.25">
      <c r="A2039" s="30">
        <v>41024</v>
      </c>
      <c r="B2039" s="32">
        <v>1.2482363589052969E-2</v>
      </c>
    </row>
    <row r="2040" spans="1:2" x14ac:dyDescent="0.25">
      <c r="A2040" s="30">
        <v>41025</v>
      </c>
      <c r="B2040" s="32">
        <v>1.2510502761444942E-2</v>
      </c>
    </row>
    <row r="2041" spans="1:2" x14ac:dyDescent="0.25">
      <c r="A2041" s="30">
        <v>41026</v>
      </c>
      <c r="B2041" s="32">
        <v>1.2428091534989028E-2</v>
      </c>
    </row>
    <row r="2042" spans="1:2" x14ac:dyDescent="0.25">
      <c r="A2042" s="30">
        <v>41029</v>
      </c>
      <c r="B2042" s="32">
        <v>1.2382114371858988E-2</v>
      </c>
    </row>
    <row r="2043" spans="1:2" x14ac:dyDescent="0.25">
      <c r="A2043" s="30">
        <v>41030</v>
      </c>
      <c r="B2043" s="32">
        <v>1.2401729043902021E-2</v>
      </c>
    </row>
    <row r="2044" spans="1:2" x14ac:dyDescent="0.25">
      <c r="A2044" s="30">
        <v>41031</v>
      </c>
      <c r="B2044" s="32">
        <v>1.2365789031569374E-2</v>
      </c>
    </row>
    <row r="2045" spans="1:2" x14ac:dyDescent="0.25">
      <c r="A2045" s="30">
        <v>41032</v>
      </c>
      <c r="B2045" s="32">
        <v>1.2204527235191831E-2</v>
      </c>
    </row>
    <row r="2046" spans="1:2" x14ac:dyDescent="0.25">
      <c r="A2046" s="30">
        <v>41033</v>
      </c>
      <c r="B2046" s="32">
        <v>1.2241895815798376E-2</v>
      </c>
    </row>
    <row r="2047" spans="1:2" x14ac:dyDescent="0.25">
      <c r="A2047" s="30">
        <v>41036</v>
      </c>
      <c r="B2047" s="32">
        <v>1.2014074901675276E-2</v>
      </c>
    </row>
    <row r="2048" spans="1:2" x14ac:dyDescent="0.25">
      <c r="A2048" s="30">
        <v>41037</v>
      </c>
      <c r="B2048" s="32">
        <v>1.1962982892181007E-2</v>
      </c>
    </row>
    <row r="2049" spans="1:2" x14ac:dyDescent="0.25">
      <c r="A2049" s="30">
        <v>41038</v>
      </c>
      <c r="B2049" s="32">
        <v>1.1724800949206804E-2</v>
      </c>
    </row>
    <row r="2050" spans="1:2" x14ac:dyDescent="0.25">
      <c r="A2050" s="30">
        <v>41039</v>
      </c>
      <c r="B2050" s="32">
        <v>1.1694173949185371E-2</v>
      </c>
    </row>
    <row r="2051" spans="1:2" x14ac:dyDescent="0.25">
      <c r="A2051" s="30">
        <v>41040</v>
      </c>
      <c r="B2051" s="32">
        <v>1.1730517294384457E-2</v>
      </c>
    </row>
    <row r="2052" spans="1:2" x14ac:dyDescent="0.25">
      <c r="A2052" s="30">
        <v>41043</v>
      </c>
      <c r="B2052" s="32">
        <v>1.1971316552497946E-2</v>
      </c>
    </row>
    <row r="2053" spans="1:2" x14ac:dyDescent="0.25">
      <c r="A2053" s="30">
        <v>41044</v>
      </c>
      <c r="B2053" s="32">
        <v>1.178807565244111E-2</v>
      </c>
    </row>
    <row r="2054" spans="1:2" x14ac:dyDescent="0.25">
      <c r="A2054" s="30">
        <v>41045</v>
      </c>
      <c r="B2054" s="32">
        <v>1.1756088231542838E-2</v>
      </c>
    </row>
    <row r="2055" spans="1:2" x14ac:dyDescent="0.25">
      <c r="A2055" s="30">
        <v>41046</v>
      </c>
      <c r="B2055" s="32">
        <v>1.155307103203107E-2</v>
      </c>
    </row>
    <row r="2056" spans="1:2" x14ac:dyDescent="0.25">
      <c r="A2056" s="30">
        <v>41047</v>
      </c>
      <c r="B2056" s="32">
        <v>1.1563159416652313E-2</v>
      </c>
    </row>
    <row r="2057" spans="1:2" x14ac:dyDescent="0.25">
      <c r="A2057" s="30">
        <v>41050</v>
      </c>
      <c r="B2057" s="32">
        <v>1.0826985186798588E-2</v>
      </c>
    </row>
    <row r="2058" spans="1:2" x14ac:dyDescent="0.25">
      <c r="A2058" s="30">
        <v>41051</v>
      </c>
      <c r="B2058" s="32">
        <v>1.0534352312326023E-2</v>
      </c>
    </row>
    <row r="2059" spans="1:2" x14ac:dyDescent="0.25">
      <c r="A2059" s="30">
        <v>41052</v>
      </c>
      <c r="B2059" s="32">
        <v>1.0546144279637959E-2</v>
      </c>
    </row>
    <row r="2060" spans="1:2" x14ac:dyDescent="0.25">
      <c r="A2060" s="30">
        <v>41053</v>
      </c>
      <c r="B2060" s="32">
        <v>1.0522654004990084E-2</v>
      </c>
    </row>
    <row r="2061" spans="1:2" x14ac:dyDescent="0.25">
      <c r="A2061" s="30">
        <v>41054</v>
      </c>
      <c r="B2061" s="32">
        <v>1.0431369543333124E-2</v>
      </c>
    </row>
    <row r="2062" spans="1:2" x14ac:dyDescent="0.25">
      <c r="A2062" s="30">
        <v>41058</v>
      </c>
      <c r="B2062" s="32">
        <v>1.0315730667258549E-2</v>
      </c>
    </row>
    <row r="2063" spans="1:2" x14ac:dyDescent="0.25">
      <c r="A2063" s="30">
        <v>41059</v>
      </c>
      <c r="B2063" s="32">
        <v>9.8381621062391122E-3</v>
      </c>
    </row>
    <row r="2064" spans="1:2" x14ac:dyDescent="0.25">
      <c r="A2064" s="30">
        <v>41060</v>
      </c>
      <c r="B2064" s="32">
        <v>9.8186308894958607E-3</v>
      </c>
    </row>
    <row r="2065" spans="1:2" x14ac:dyDescent="0.25">
      <c r="A2065" s="30">
        <v>41061</v>
      </c>
      <c r="B2065" s="32">
        <v>9.8100929985767138E-3</v>
      </c>
    </row>
    <row r="2066" spans="1:2" x14ac:dyDescent="0.25">
      <c r="A2066" s="30">
        <v>41064</v>
      </c>
      <c r="B2066" s="32">
        <v>9.7864479769029789E-3</v>
      </c>
    </row>
    <row r="2067" spans="1:2" x14ac:dyDescent="0.25">
      <c r="A2067" s="30">
        <v>41065</v>
      </c>
      <c r="B2067" s="32">
        <v>9.8464865358665055E-3</v>
      </c>
    </row>
    <row r="2068" spans="1:2" x14ac:dyDescent="0.25">
      <c r="A2068" s="30">
        <v>41066</v>
      </c>
      <c r="B2068" s="32">
        <v>1.0177207581044456E-2</v>
      </c>
    </row>
    <row r="2069" spans="1:2" x14ac:dyDescent="0.25">
      <c r="A2069" s="30">
        <v>41067</v>
      </c>
      <c r="B2069" s="32">
        <v>1.0157182263137665E-2</v>
      </c>
    </row>
    <row r="2070" spans="1:2" x14ac:dyDescent="0.25">
      <c r="A2070" s="30">
        <v>41068</v>
      </c>
      <c r="B2070" s="32">
        <v>1.0458795623164763E-2</v>
      </c>
    </row>
    <row r="2071" spans="1:2" x14ac:dyDescent="0.25">
      <c r="A2071" s="30">
        <v>41071</v>
      </c>
      <c r="B2071" s="32">
        <v>1.0269912349990529E-2</v>
      </c>
    </row>
    <row r="2072" spans="1:2" x14ac:dyDescent="0.25">
      <c r="A2072" s="30">
        <v>41072</v>
      </c>
      <c r="B2072" s="32">
        <v>1.0206435988341367E-2</v>
      </c>
    </row>
    <row r="2073" spans="1:2" x14ac:dyDescent="0.25">
      <c r="A2073" s="30">
        <v>41073</v>
      </c>
      <c r="B2073" s="32">
        <v>1.0319777889882031E-2</v>
      </c>
    </row>
    <row r="2074" spans="1:2" x14ac:dyDescent="0.25">
      <c r="A2074" s="30">
        <v>41074</v>
      </c>
      <c r="B2074" s="32">
        <v>1.0669005271878085E-2</v>
      </c>
    </row>
    <row r="2075" spans="1:2" x14ac:dyDescent="0.25">
      <c r="A2075" s="30">
        <v>41075</v>
      </c>
      <c r="B2075" s="32">
        <v>1.0604608325642362E-2</v>
      </c>
    </row>
    <row r="2076" spans="1:2" x14ac:dyDescent="0.25">
      <c r="A2076" s="30">
        <v>41078</v>
      </c>
      <c r="B2076" s="32">
        <v>1.2706638826464056E-2</v>
      </c>
    </row>
    <row r="2077" spans="1:2" x14ac:dyDescent="0.25">
      <c r="A2077" s="30">
        <v>41079</v>
      </c>
      <c r="B2077" s="32">
        <v>1.2610223217898398E-2</v>
      </c>
    </row>
    <row r="2078" spans="1:2" x14ac:dyDescent="0.25">
      <c r="A2078" s="30">
        <v>41080</v>
      </c>
      <c r="B2078" s="32">
        <v>1.2606102750116532E-2</v>
      </c>
    </row>
    <row r="2079" spans="1:2" x14ac:dyDescent="0.25">
      <c r="A2079" s="30">
        <v>41081</v>
      </c>
      <c r="B2079" s="32">
        <v>1.1510645397098562E-2</v>
      </c>
    </row>
    <row r="2080" spans="1:2" x14ac:dyDescent="0.25">
      <c r="A2080" s="30">
        <v>41082</v>
      </c>
      <c r="B2080" s="32">
        <v>1.1368306947693751E-2</v>
      </c>
    </row>
    <row r="2081" spans="1:2" x14ac:dyDescent="0.25">
      <c r="A2081" s="30">
        <v>41085</v>
      </c>
      <c r="B2081" s="32">
        <v>1.107316626107413E-2</v>
      </c>
    </row>
    <row r="2082" spans="1:2" x14ac:dyDescent="0.25">
      <c r="A2082" s="30">
        <v>41086</v>
      </c>
      <c r="B2082" s="32">
        <v>1.1014860892736733E-2</v>
      </c>
    </row>
    <row r="2083" spans="1:2" x14ac:dyDescent="0.25">
      <c r="A2083" s="30">
        <v>41087</v>
      </c>
      <c r="B2083" s="32">
        <v>1.0986056034185454E-2</v>
      </c>
    </row>
    <row r="2084" spans="1:2" x14ac:dyDescent="0.25">
      <c r="A2084" s="30">
        <v>41088</v>
      </c>
      <c r="B2084" s="32">
        <v>1.1017103151128804E-2</v>
      </c>
    </row>
    <row r="2085" spans="1:2" x14ac:dyDescent="0.25">
      <c r="A2085" s="30">
        <v>41089</v>
      </c>
      <c r="B2085" s="32">
        <v>1.1313857259184879E-2</v>
      </c>
    </row>
    <row r="2086" spans="1:2" x14ac:dyDescent="0.25">
      <c r="A2086" s="30">
        <v>41092</v>
      </c>
      <c r="B2086" s="32">
        <v>1.2006894778131549E-2</v>
      </c>
    </row>
    <row r="2087" spans="1:2" x14ac:dyDescent="0.25">
      <c r="A2087" s="30">
        <v>41093</v>
      </c>
      <c r="B2087" s="32">
        <v>1.2036168455946905E-2</v>
      </c>
    </row>
    <row r="2088" spans="1:2" x14ac:dyDescent="0.25">
      <c r="A2088" s="30">
        <v>41095</v>
      </c>
      <c r="B2088" s="32">
        <v>1.1755002170828588E-2</v>
      </c>
    </row>
    <row r="2089" spans="1:2" x14ac:dyDescent="0.25">
      <c r="A2089" s="30">
        <v>41096</v>
      </c>
      <c r="B2089" s="32">
        <v>1.1939793738264814E-2</v>
      </c>
    </row>
    <row r="2090" spans="1:2" x14ac:dyDescent="0.25">
      <c r="A2090" s="30">
        <v>41099</v>
      </c>
      <c r="B2090" s="32">
        <v>1.1927164993915662E-2</v>
      </c>
    </row>
    <row r="2091" spans="1:2" x14ac:dyDescent="0.25">
      <c r="A2091" s="30">
        <v>41100</v>
      </c>
      <c r="B2091" s="32">
        <v>1.2062387141524189E-2</v>
      </c>
    </row>
    <row r="2092" spans="1:2" x14ac:dyDescent="0.25">
      <c r="A2092" s="30">
        <v>41101</v>
      </c>
      <c r="B2092" s="32">
        <v>1.1902553783320169E-2</v>
      </c>
    </row>
    <row r="2093" spans="1:2" x14ac:dyDescent="0.25">
      <c r="A2093" s="30">
        <v>41102</v>
      </c>
      <c r="B2093" s="32">
        <v>1.1818380984846222E-2</v>
      </c>
    </row>
    <row r="2094" spans="1:2" x14ac:dyDescent="0.25">
      <c r="A2094" s="30">
        <v>41103</v>
      </c>
      <c r="B2094" s="32">
        <v>1.1817609586267208E-2</v>
      </c>
    </row>
    <row r="2095" spans="1:2" x14ac:dyDescent="0.25">
      <c r="A2095" s="30">
        <v>41106</v>
      </c>
      <c r="B2095" s="32">
        <v>1.1789196419614401E-2</v>
      </c>
    </row>
    <row r="2096" spans="1:2" x14ac:dyDescent="0.25">
      <c r="A2096" s="30">
        <v>41107</v>
      </c>
      <c r="B2096" s="32">
        <v>1.1816555280061758E-2</v>
      </c>
    </row>
    <row r="2097" spans="1:2" x14ac:dyDescent="0.25">
      <c r="A2097" s="30">
        <v>41108</v>
      </c>
      <c r="B2097" s="32">
        <v>1.1731815080947117E-2</v>
      </c>
    </row>
    <row r="2098" spans="1:2" x14ac:dyDescent="0.25">
      <c r="A2098" s="30">
        <v>41109</v>
      </c>
      <c r="B2098" s="32">
        <v>1.1957348509901822E-2</v>
      </c>
    </row>
    <row r="2099" spans="1:2" x14ac:dyDescent="0.25">
      <c r="A2099" s="30">
        <v>41110</v>
      </c>
      <c r="B2099" s="32">
        <v>1.1549121170058019E-2</v>
      </c>
    </row>
    <row r="2100" spans="1:2" x14ac:dyDescent="0.25">
      <c r="A2100" s="30">
        <v>41113</v>
      </c>
      <c r="B2100" s="32">
        <v>1.1611569164223345E-2</v>
      </c>
    </row>
    <row r="2101" spans="1:2" x14ac:dyDescent="0.25">
      <c r="A2101" s="30">
        <v>41114</v>
      </c>
      <c r="B2101" s="32">
        <v>1.1796447001031662E-2</v>
      </c>
    </row>
    <row r="2102" spans="1:2" x14ac:dyDescent="0.25">
      <c r="A2102" s="30">
        <v>41115</v>
      </c>
      <c r="B2102" s="32">
        <v>1.1630570716385291E-2</v>
      </c>
    </row>
    <row r="2103" spans="1:2" x14ac:dyDescent="0.25">
      <c r="A2103" s="30">
        <v>41116</v>
      </c>
      <c r="B2103" s="32">
        <v>1.1265805104142324E-2</v>
      </c>
    </row>
    <row r="2104" spans="1:2" x14ac:dyDescent="0.25">
      <c r="A2104" s="30">
        <v>41117</v>
      </c>
      <c r="B2104" s="32">
        <v>1.1347626837026503E-2</v>
      </c>
    </row>
    <row r="2105" spans="1:2" x14ac:dyDescent="0.25">
      <c r="A2105" s="30">
        <v>41120</v>
      </c>
      <c r="B2105" s="32">
        <v>1.1206078213352733E-2</v>
      </c>
    </row>
    <row r="2106" spans="1:2" x14ac:dyDescent="0.25">
      <c r="A2106" s="30">
        <v>41121</v>
      </c>
      <c r="B2106" s="32">
        <v>1.1187368637229911E-2</v>
      </c>
    </row>
    <row r="2107" spans="1:2" x14ac:dyDescent="0.25">
      <c r="A2107" s="30">
        <v>41122</v>
      </c>
      <c r="B2107" s="32">
        <v>1.1128864368827207E-2</v>
      </c>
    </row>
    <row r="2108" spans="1:2" x14ac:dyDescent="0.25">
      <c r="A2108" s="30">
        <v>41123</v>
      </c>
      <c r="B2108" s="32">
        <v>1.0552821679007396E-2</v>
      </c>
    </row>
    <row r="2109" spans="1:2" x14ac:dyDescent="0.25">
      <c r="A2109" s="30">
        <v>41124</v>
      </c>
      <c r="B2109" s="32">
        <v>1.0552940149366696E-2</v>
      </c>
    </row>
    <row r="2110" spans="1:2" x14ac:dyDescent="0.25">
      <c r="A2110" s="30">
        <v>41127</v>
      </c>
      <c r="B2110" s="32">
        <v>1.0629267174140811E-2</v>
      </c>
    </row>
    <row r="2111" spans="1:2" x14ac:dyDescent="0.25">
      <c r="A2111" s="30">
        <v>41128</v>
      </c>
      <c r="B2111" s="32">
        <v>1.0470985788191278E-2</v>
      </c>
    </row>
    <row r="2112" spans="1:2" x14ac:dyDescent="0.25">
      <c r="A2112" s="30">
        <v>41129</v>
      </c>
      <c r="B2112" s="32">
        <v>1.0321675843226519E-2</v>
      </c>
    </row>
    <row r="2113" spans="1:2" x14ac:dyDescent="0.25">
      <c r="A2113" s="30">
        <v>41130</v>
      </c>
      <c r="B2113" s="32">
        <v>1.0259322556971595E-2</v>
      </c>
    </row>
    <row r="2114" spans="1:2" x14ac:dyDescent="0.25">
      <c r="A2114" s="30">
        <v>41131</v>
      </c>
      <c r="B2114" s="32">
        <v>1.0269823166934477E-2</v>
      </c>
    </row>
    <row r="2115" spans="1:2" x14ac:dyDescent="0.25">
      <c r="A2115" s="30">
        <v>41134</v>
      </c>
      <c r="B2115" s="32">
        <v>1.0372743956164721E-2</v>
      </c>
    </row>
    <row r="2116" spans="1:2" x14ac:dyDescent="0.25">
      <c r="A2116" s="30">
        <v>41135</v>
      </c>
      <c r="B2116" s="32">
        <v>1.039622862407108E-2</v>
      </c>
    </row>
    <row r="2117" spans="1:2" x14ac:dyDescent="0.25">
      <c r="A2117" s="30">
        <v>41136</v>
      </c>
      <c r="B2117" s="32">
        <v>1.0413130121126768E-2</v>
      </c>
    </row>
    <row r="2118" spans="1:2" x14ac:dyDescent="0.25">
      <c r="A2118" s="30">
        <v>41137</v>
      </c>
      <c r="B2118" s="32">
        <v>1.047413160465771E-2</v>
      </c>
    </row>
    <row r="2119" spans="1:2" x14ac:dyDescent="0.25">
      <c r="A2119" s="30">
        <v>41138</v>
      </c>
      <c r="B2119" s="32">
        <v>1.0615936327607933E-2</v>
      </c>
    </row>
    <row r="2120" spans="1:2" x14ac:dyDescent="0.25">
      <c r="A2120" s="30">
        <v>41141</v>
      </c>
      <c r="B2120" s="32">
        <v>1.0562177200207357E-2</v>
      </c>
    </row>
    <row r="2121" spans="1:2" x14ac:dyDescent="0.25">
      <c r="A2121" s="30">
        <v>41142</v>
      </c>
      <c r="B2121" s="32">
        <v>1.0439498284517068E-2</v>
      </c>
    </row>
    <row r="2122" spans="1:2" x14ac:dyDescent="0.25">
      <c r="A2122" s="30">
        <v>41143</v>
      </c>
      <c r="B2122" s="32">
        <v>1.0485338034082581E-2</v>
      </c>
    </row>
    <row r="2123" spans="1:2" x14ac:dyDescent="0.25">
      <c r="A2123" s="30">
        <v>41144</v>
      </c>
      <c r="B2123" s="32">
        <v>1.0473084623959128E-2</v>
      </c>
    </row>
    <row r="2124" spans="1:2" x14ac:dyDescent="0.25">
      <c r="A2124" s="30">
        <v>41145</v>
      </c>
      <c r="B2124" s="32">
        <v>1.0425683479920789E-2</v>
      </c>
    </row>
    <row r="2125" spans="1:2" x14ac:dyDescent="0.25">
      <c r="A2125" s="30">
        <v>41148</v>
      </c>
      <c r="B2125" s="32">
        <v>1.0300448839083431E-2</v>
      </c>
    </row>
    <row r="2126" spans="1:2" x14ac:dyDescent="0.25">
      <c r="A2126" s="30">
        <v>41149</v>
      </c>
      <c r="B2126" s="32">
        <v>1.0236899388762488E-2</v>
      </c>
    </row>
    <row r="2127" spans="1:2" x14ac:dyDescent="0.25">
      <c r="A2127" s="30">
        <v>41150</v>
      </c>
      <c r="B2127" s="32">
        <v>1.0155438037624975E-2</v>
      </c>
    </row>
    <row r="2128" spans="1:2" x14ac:dyDescent="0.25">
      <c r="A2128" s="30">
        <v>41151</v>
      </c>
      <c r="B2128" s="32">
        <v>1.0051245940510656E-2</v>
      </c>
    </row>
    <row r="2129" spans="1:2" x14ac:dyDescent="0.25">
      <c r="A2129" s="30">
        <v>41152</v>
      </c>
      <c r="B2129" s="32">
        <v>1.006615472977912E-2</v>
      </c>
    </row>
    <row r="2130" spans="1:2" x14ac:dyDescent="0.25">
      <c r="A2130" s="30">
        <v>41156</v>
      </c>
      <c r="B2130" s="32">
        <v>9.9944013891724026E-3</v>
      </c>
    </row>
    <row r="2131" spans="1:2" x14ac:dyDescent="0.25">
      <c r="A2131" s="30">
        <v>41157</v>
      </c>
      <c r="B2131" s="32">
        <v>1.0095736870608274E-2</v>
      </c>
    </row>
    <row r="2132" spans="1:2" x14ac:dyDescent="0.25">
      <c r="A2132" s="30">
        <v>41158</v>
      </c>
      <c r="B2132" s="32">
        <v>1.0123226081405923E-2</v>
      </c>
    </row>
    <row r="2133" spans="1:2" x14ac:dyDescent="0.25">
      <c r="A2133" s="30">
        <v>41159</v>
      </c>
      <c r="B2133" s="32">
        <v>1.0164358745021085E-2</v>
      </c>
    </row>
    <row r="2134" spans="1:2" x14ac:dyDescent="0.25">
      <c r="A2134" s="30">
        <v>41162</v>
      </c>
      <c r="B2134" s="32">
        <v>1.0004812405334906E-2</v>
      </c>
    </row>
    <row r="2135" spans="1:2" x14ac:dyDescent="0.25">
      <c r="A2135" s="30">
        <v>41163</v>
      </c>
      <c r="B2135" s="32">
        <v>9.9550508400003679E-3</v>
      </c>
    </row>
    <row r="2136" spans="1:2" x14ac:dyDescent="0.25">
      <c r="A2136" s="30">
        <v>41164</v>
      </c>
      <c r="B2136" s="32">
        <v>9.6429718584807311E-3</v>
      </c>
    </row>
    <row r="2137" spans="1:2" x14ac:dyDescent="0.25">
      <c r="A2137" s="30">
        <v>41165</v>
      </c>
      <c r="B2137" s="32">
        <v>9.5385370663529923E-3</v>
      </c>
    </row>
    <row r="2138" spans="1:2" x14ac:dyDescent="0.25">
      <c r="A2138" s="30">
        <v>41166</v>
      </c>
      <c r="B2138" s="32">
        <v>9.1310527074193182E-3</v>
      </c>
    </row>
    <row r="2139" spans="1:2" x14ac:dyDescent="0.25">
      <c r="A2139" s="30">
        <v>41169</v>
      </c>
      <c r="B2139" s="32">
        <v>8.8615343874149932E-3</v>
      </c>
    </row>
    <row r="2140" spans="1:2" x14ac:dyDescent="0.25">
      <c r="A2140" s="30">
        <v>41170</v>
      </c>
      <c r="B2140" s="32">
        <v>8.8152555652498688E-3</v>
      </c>
    </row>
    <row r="2141" spans="1:2" x14ac:dyDescent="0.25">
      <c r="A2141" s="30">
        <v>41171</v>
      </c>
      <c r="B2141" s="32">
        <v>8.7697193063493994E-3</v>
      </c>
    </row>
    <row r="2142" spans="1:2" x14ac:dyDescent="0.25">
      <c r="A2142" s="30">
        <v>41172</v>
      </c>
      <c r="B2142" s="32">
        <v>8.4608278891586952E-3</v>
      </c>
    </row>
    <row r="2143" spans="1:2" x14ac:dyDescent="0.25">
      <c r="A2143" s="30">
        <v>41173</v>
      </c>
      <c r="B2143" s="32">
        <v>8.3730641803478889E-3</v>
      </c>
    </row>
    <row r="2144" spans="1:2" x14ac:dyDescent="0.25">
      <c r="A2144" s="30">
        <v>41176</v>
      </c>
      <c r="B2144" s="32">
        <v>8.3262268693060637E-3</v>
      </c>
    </row>
    <row r="2145" spans="1:2" x14ac:dyDescent="0.25">
      <c r="A2145" s="30">
        <v>41177</v>
      </c>
      <c r="B2145" s="32">
        <v>8.2486610014274042E-3</v>
      </c>
    </row>
    <row r="2146" spans="1:2" x14ac:dyDescent="0.25">
      <c r="A2146" s="30">
        <v>41178</v>
      </c>
      <c r="B2146" s="32">
        <v>8.1194930243337904E-3</v>
      </c>
    </row>
    <row r="2147" spans="1:2" x14ac:dyDescent="0.25">
      <c r="A2147" s="30">
        <v>41179</v>
      </c>
      <c r="B2147" s="32">
        <v>8.144884445917544E-3</v>
      </c>
    </row>
    <row r="2148" spans="1:2" x14ac:dyDescent="0.25">
      <c r="A2148" s="30">
        <v>41180</v>
      </c>
      <c r="B2148" s="32">
        <v>7.9471720649997302E-3</v>
      </c>
    </row>
    <row r="2149" spans="1:2" x14ac:dyDescent="0.25">
      <c r="A2149" s="30">
        <v>41183</v>
      </c>
      <c r="B2149" s="32">
        <v>7.7220903775583327E-3</v>
      </c>
    </row>
    <row r="2150" spans="1:2" x14ac:dyDescent="0.25">
      <c r="A2150" s="30">
        <v>41184</v>
      </c>
      <c r="B2150" s="32">
        <v>7.5748436015499188E-3</v>
      </c>
    </row>
    <row r="2151" spans="1:2" x14ac:dyDescent="0.25">
      <c r="A2151" s="30">
        <v>41185</v>
      </c>
      <c r="B2151" s="32">
        <v>7.4517708194266064E-3</v>
      </c>
    </row>
    <row r="2152" spans="1:2" x14ac:dyDescent="0.25">
      <c r="A2152" s="30">
        <v>41186</v>
      </c>
      <c r="B2152" s="32">
        <v>7.595338439599475E-3</v>
      </c>
    </row>
    <row r="2153" spans="1:2" x14ac:dyDescent="0.25">
      <c r="A2153" s="30">
        <v>41187</v>
      </c>
      <c r="B2153" s="32">
        <v>7.5504833192236998E-3</v>
      </c>
    </row>
    <row r="2154" spans="1:2" x14ac:dyDescent="0.25">
      <c r="A2154" s="30">
        <v>41190</v>
      </c>
      <c r="B2154" s="32">
        <v>7.4019536341349834E-3</v>
      </c>
    </row>
    <row r="2155" spans="1:2" x14ac:dyDescent="0.25">
      <c r="A2155" s="30">
        <v>41191</v>
      </c>
      <c r="B2155" s="32">
        <v>7.3559916415621984E-3</v>
      </c>
    </row>
    <row r="2156" spans="1:2" x14ac:dyDescent="0.25">
      <c r="A2156" s="30">
        <v>41192</v>
      </c>
      <c r="B2156" s="32">
        <v>7.3569716468793178E-3</v>
      </c>
    </row>
    <row r="2157" spans="1:2" x14ac:dyDescent="0.25">
      <c r="A2157" s="30">
        <v>41193</v>
      </c>
      <c r="B2157" s="32">
        <v>7.0243139479142513E-3</v>
      </c>
    </row>
    <row r="2158" spans="1:2" x14ac:dyDescent="0.25">
      <c r="A2158" s="30">
        <v>41194</v>
      </c>
      <c r="B2158" s="32">
        <v>6.7968833012472807E-3</v>
      </c>
    </row>
    <row r="2159" spans="1:2" x14ac:dyDescent="0.25">
      <c r="A2159" s="30">
        <v>41197</v>
      </c>
      <c r="B2159" s="32">
        <v>6.6608512560355493E-3</v>
      </c>
    </row>
    <row r="2160" spans="1:2" x14ac:dyDescent="0.25">
      <c r="A2160" s="30">
        <v>41198</v>
      </c>
      <c r="B2160" s="32">
        <v>6.5967854579311869E-3</v>
      </c>
    </row>
    <row r="2161" spans="1:2" x14ac:dyDescent="0.25">
      <c r="A2161" s="30">
        <v>41199</v>
      </c>
      <c r="B2161" s="32">
        <v>6.6133456882451203E-3</v>
      </c>
    </row>
    <row r="2162" spans="1:2" x14ac:dyDescent="0.25">
      <c r="A2162" s="30">
        <v>41200</v>
      </c>
      <c r="B2162" s="32">
        <v>6.4573719975311583E-3</v>
      </c>
    </row>
    <row r="2163" spans="1:2" x14ac:dyDescent="0.25">
      <c r="A2163" s="30">
        <v>41201</v>
      </c>
      <c r="B2163" s="32">
        <v>6.5981333146580834E-3</v>
      </c>
    </row>
    <row r="2164" spans="1:2" x14ac:dyDescent="0.25">
      <c r="A2164" s="30">
        <v>41204</v>
      </c>
      <c r="B2164" s="32">
        <v>6.5269911243877043E-3</v>
      </c>
    </row>
    <row r="2165" spans="1:2" x14ac:dyDescent="0.25">
      <c r="A2165" s="30">
        <v>41205</v>
      </c>
      <c r="B2165" s="32">
        <v>6.4609987101336142E-3</v>
      </c>
    </row>
    <row r="2166" spans="1:2" x14ac:dyDescent="0.25">
      <c r="A2166" s="30">
        <v>41206</v>
      </c>
      <c r="B2166" s="32">
        <v>6.4684289975045495E-3</v>
      </c>
    </row>
    <row r="2167" spans="1:2" x14ac:dyDescent="0.25">
      <c r="A2167" s="30">
        <v>41207</v>
      </c>
      <c r="B2167" s="32">
        <v>6.425052895638661E-3</v>
      </c>
    </row>
    <row r="2168" spans="1:2" x14ac:dyDescent="0.25">
      <c r="A2168" s="30">
        <v>41208</v>
      </c>
      <c r="B2168" s="32">
        <v>6.3739155295399197E-3</v>
      </c>
    </row>
    <row r="2169" spans="1:2" x14ac:dyDescent="0.25">
      <c r="A2169" s="30">
        <v>41213</v>
      </c>
      <c r="B2169" s="32">
        <v>6.2025289543297113E-3</v>
      </c>
    </row>
    <row r="2170" spans="1:2" x14ac:dyDescent="0.25">
      <c r="A2170" s="30">
        <v>41214</v>
      </c>
      <c r="B2170" s="32">
        <v>5.8995569147861637E-3</v>
      </c>
    </row>
    <row r="2171" spans="1:2" x14ac:dyDescent="0.25">
      <c r="A2171" s="30">
        <v>41215</v>
      </c>
      <c r="B2171" s="32">
        <v>5.8793263372611815E-3</v>
      </c>
    </row>
    <row r="2172" spans="1:2" x14ac:dyDescent="0.25">
      <c r="A2172" s="30">
        <v>41218</v>
      </c>
      <c r="B2172" s="32">
        <v>5.754607724794969E-3</v>
      </c>
    </row>
    <row r="2173" spans="1:2" x14ac:dyDescent="0.25">
      <c r="A2173" s="30">
        <v>41219</v>
      </c>
      <c r="B2173" s="32">
        <v>5.6248863007652972E-3</v>
      </c>
    </row>
    <row r="2174" spans="1:2" x14ac:dyDescent="0.25">
      <c r="A2174" s="30">
        <v>41220</v>
      </c>
      <c r="B2174" s="32">
        <v>5.3760886547506992E-3</v>
      </c>
    </row>
    <row r="2175" spans="1:2" x14ac:dyDescent="0.25">
      <c r="A2175" s="30">
        <v>41221</v>
      </c>
      <c r="B2175" s="32">
        <v>5.3262136140836969E-3</v>
      </c>
    </row>
    <row r="2176" spans="1:2" x14ac:dyDescent="0.25">
      <c r="A2176" s="30">
        <v>41222</v>
      </c>
      <c r="B2176" s="32">
        <v>5.2222750487893599E-3</v>
      </c>
    </row>
    <row r="2177" spans="1:2" x14ac:dyDescent="0.25">
      <c r="A2177" s="30">
        <v>41225</v>
      </c>
      <c r="B2177" s="32">
        <v>5.2237093976048588E-3</v>
      </c>
    </row>
    <row r="2178" spans="1:2" x14ac:dyDescent="0.25">
      <c r="A2178" s="30">
        <v>41226</v>
      </c>
      <c r="B2178" s="32">
        <v>5.1286166741701944E-3</v>
      </c>
    </row>
    <row r="2179" spans="1:2" x14ac:dyDescent="0.25">
      <c r="A2179" s="30">
        <v>41227</v>
      </c>
      <c r="B2179" s="32">
        <v>4.7070725985749462E-3</v>
      </c>
    </row>
    <row r="2180" spans="1:2" x14ac:dyDescent="0.25">
      <c r="A2180" s="30">
        <v>41228</v>
      </c>
      <c r="B2180" s="32">
        <v>4.7161204778414234E-3</v>
      </c>
    </row>
    <row r="2181" spans="1:2" x14ac:dyDescent="0.25">
      <c r="A2181" s="30">
        <v>41229</v>
      </c>
      <c r="B2181" s="32">
        <v>4.8382243813749337E-3</v>
      </c>
    </row>
    <row r="2182" spans="1:2" x14ac:dyDescent="0.25">
      <c r="A2182" s="30">
        <v>41232</v>
      </c>
      <c r="B2182" s="32">
        <v>5.7609033494985251E-3</v>
      </c>
    </row>
    <row r="2183" spans="1:2" x14ac:dyDescent="0.25">
      <c r="A2183" s="30">
        <v>41233</v>
      </c>
      <c r="B2183" s="32">
        <v>5.8339784640517589E-3</v>
      </c>
    </row>
    <row r="2184" spans="1:2" x14ac:dyDescent="0.25">
      <c r="A2184" s="30">
        <v>41234</v>
      </c>
      <c r="B2184" s="32">
        <v>5.8091794759886906E-3</v>
      </c>
    </row>
    <row r="2185" spans="1:2" x14ac:dyDescent="0.25">
      <c r="A2185" s="30">
        <v>41236</v>
      </c>
      <c r="B2185" s="32">
        <v>5.8438543628356321E-3</v>
      </c>
    </row>
    <row r="2186" spans="1:2" x14ac:dyDescent="0.25">
      <c r="A2186" s="30">
        <v>41239</v>
      </c>
      <c r="B2186" s="32">
        <v>5.8048211511882997E-3</v>
      </c>
    </row>
    <row r="2187" spans="1:2" x14ac:dyDescent="0.25">
      <c r="A2187" s="30">
        <v>41240</v>
      </c>
      <c r="B2187" s="32">
        <v>5.5550188064683592E-3</v>
      </c>
    </row>
    <row r="2188" spans="1:2" x14ac:dyDescent="0.25">
      <c r="A2188" s="30">
        <v>41241</v>
      </c>
      <c r="B2188" s="32">
        <v>5.5543063541230175E-3</v>
      </c>
    </row>
    <row r="2189" spans="1:2" x14ac:dyDescent="0.25">
      <c r="A2189" s="30">
        <v>41242</v>
      </c>
      <c r="B2189" s="32">
        <v>5.5112581460621257E-3</v>
      </c>
    </row>
    <row r="2190" spans="1:2" x14ac:dyDescent="0.25">
      <c r="A2190" s="30">
        <v>41243</v>
      </c>
      <c r="B2190" s="32">
        <v>5.3375506906221393E-3</v>
      </c>
    </row>
    <row r="2191" spans="1:2" x14ac:dyDescent="0.25">
      <c r="A2191" s="30">
        <v>41246</v>
      </c>
      <c r="B2191" s="32">
        <v>5.0781394981600503E-3</v>
      </c>
    </row>
    <row r="2192" spans="1:2" x14ac:dyDescent="0.25">
      <c r="A2192" s="30">
        <v>41247</v>
      </c>
      <c r="B2192" s="32">
        <v>5.0836961252056501E-3</v>
      </c>
    </row>
    <row r="2193" spans="1:2" x14ac:dyDescent="0.25">
      <c r="A2193" s="30">
        <v>41248</v>
      </c>
      <c r="B2193" s="32">
        <v>5.0589123826281224E-3</v>
      </c>
    </row>
    <row r="2194" spans="1:2" x14ac:dyDescent="0.25">
      <c r="A2194" s="30">
        <v>41249</v>
      </c>
      <c r="B2194" s="32">
        <v>4.9326387825576745E-3</v>
      </c>
    </row>
    <row r="2195" spans="1:2" x14ac:dyDescent="0.25">
      <c r="A2195" s="30">
        <v>41250</v>
      </c>
      <c r="B2195" s="32">
        <v>4.7194143380584475E-3</v>
      </c>
    </row>
    <row r="2196" spans="1:2" x14ac:dyDescent="0.25">
      <c r="A2196" s="30">
        <v>41253</v>
      </c>
      <c r="B2196" s="32">
        <v>4.4685319110262522E-3</v>
      </c>
    </row>
    <row r="2197" spans="1:2" x14ac:dyDescent="0.25">
      <c r="A2197" s="30">
        <v>41254</v>
      </c>
      <c r="B2197" s="32">
        <v>4.5676057901713474E-3</v>
      </c>
    </row>
    <row r="2198" spans="1:2" x14ac:dyDescent="0.25">
      <c r="A2198" s="30">
        <v>41255</v>
      </c>
      <c r="B2198" s="32">
        <v>4.3776873989014309E-3</v>
      </c>
    </row>
    <row r="2199" spans="1:2" x14ac:dyDescent="0.25">
      <c r="A2199" s="30">
        <v>41256</v>
      </c>
      <c r="B2199" s="32">
        <v>4.5878142997364257E-3</v>
      </c>
    </row>
    <row r="2200" spans="1:2" x14ac:dyDescent="0.25">
      <c r="A2200" s="30">
        <v>41257</v>
      </c>
      <c r="B2200" s="32">
        <v>4.488934627493002E-3</v>
      </c>
    </row>
    <row r="2201" spans="1:2" x14ac:dyDescent="0.25">
      <c r="A2201" s="30">
        <v>41260</v>
      </c>
      <c r="B2201" s="32">
        <v>4.777740138569353E-3</v>
      </c>
    </row>
    <row r="2202" spans="1:2" x14ac:dyDescent="0.25">
      <c r="A2202" s="30">
        <v>41261</v>
      </c>
      <c r="B2202" s="32">
        <v>4.753115496834992E-3</v>
      </c>
    </row>
    <row r="2203" spans="1:2" x14ac:dyDescent="0.25">
      <c r="A2203" s="30">
        <v>41262</v>
      </c>
      <c r="B2203" s="32">
        <v>5.2969083164642328E-3</v>
      </c>
    </row>
    <row r="2204" spans="1:2" x14ac:dyDescent="0.25">
      <c r="A2204" s="30">
        <v>41263</v>
      </c>
      <c r="B2204" s="32">
        <v>5.211185259880402E-3</v>
      </c>
    </row>
    <row r="2205" spans="1:2" x14ac:dyDescent="0.25">
      <c r="A2205" s="30">
        <v>41264</v>
      </c>
      <c r="B2205" s="32">
        <v>5.102796437041146E-3</v>
      </c>
    </row>
    <row r="2206" spans="1:2" x14ac:dyDescent="0.25">
      <c r="A2206" s="30">
        <v>41267</v>
      </c>
      <c r="B2206" s="32">
        <v>4.8876868025040654E-3</v>
      </c>
    </row>
    <row r="2207" spans="1:2" x14ac:dyDescent="0.25">
      <c r="A2207" s="30">
        <v>41269</v>
      </c>
      <c r="B2207" s="32">
        <v>4.9231784324554884E-3</v>
      </c>
    </row>
    <row r="2208" spans="1:2" x14ac:dyDescent="0.25">
      <c r="A2208" s="30">
        <v>41270</v>
      </c>
      <c r="B2208" s="32">
        <v>4.9167609795126577E-3</v>
      </c>
    </row>
    <row r="2209" spans="1:2" x14ac:dyDescent="0.25">
      <c r="A2209" s="30">
        <v>41271</v>
      </c>
      <c r="B2209" s="32">
        <v>4.8084750911092655E-3</v>
      </c>
    </row>
    <row r="2210" spans="1:2" x14ac:dyDescent="0.25">
      <c r="A2210" s="30">
        <v>41274</v>
      </c>
      <c r="B2210" s="32">
        <v>2.9687700179152898E-3</v>
      </c>
    </row>
    <row r="2211" spans="1:2" x14ac:dyDescent="0.25">
      <c r="A2211" s="30">
        <v>41276</v>
      </c>
      <c r="B2211" s="32">
        <v>2.2622064681836473E-3</v>
      </c>
    </row>
    <row r="2212" spans="1:2" x14ac:dyDescent="0.25">
      <c r="A2212" s="30">
        <v>41277</v>
      </c>
      <c r="B2212" s="32">
        <v>2.1857283688420104E-3</v>
      </c>
    </row>
    <row r="2213" spans="1:2" x14ac:dyDescent="0.25">
      <c r="A2213" s="30">
        <v>41278</v>
      </c>
      <c r="B2213" s="32">
        <v>1.9608472525491916E-3</v>
      </c>
    </row>
    <row r="2214" spans="1:2" x14ac:dyDescent="0.25">
      <c r="A2214" s="30">
        <v>41281</v>
      </c>
      <c r="B2214" s="32">
        <v>1.8427238245342092E-3</v>
      </c>
    </row>
    <row r="2215" spans="1:2" x14ac:dyDescent="0.25">
      <c r="A2215" s="30">
        <v>41282</v>
      </c>
      <c r="B2215" s="32">
        <v>1.7707796806958331E-3</v>
      </c>
    </row>
    <row r="2216" spans="1:2" x14ac:dyDescent="0.25">
      <c r="A2216" s="30">
        <v>41283</v>
      </c>
      <c r="B2216" s="32">
        <v>1.7085753406955728E-3</v>
      </c>
    </row>
    <row r="2217" spans="1:2" x14ac:dyDescent="0.25">
      <c r="A2217" s="30">
        <v>41284</v>
      </c>
      <c r="B2217" s="32">
        <v>1.6137122919523961E-3</v>
      </c>
    </row>
    <row r="2218" spans="1:2" x14ac:dyDescent="0.25">
      <c r="A2218" s="30">
        <v>41285</v>
      </c>
      <c r="B2218" s="32">
        <v>1.622985538725974E-3</v>
      </c>
    </row>
    <row r="2219" spans="1:2" x14ac:dyDescent="0.25">
      <c r="A2219" s="30">
        <v>41288</v>
      </c>
      <c r="B2219" s="32">
        <v>1.5595386803033406E-3</v>
      </c>
    </row>
    <row r="2220" spans="1:2" x14ac:dyDescent="0.25">
      <c r="A2220" s="30">
        <v>41289</v>
      </c>
      <c r="B2220" s="32">
        <v>1.4839364561078927E-3</v>
      </c>
    </row>
    <row r="2221" spans="1:2" x14ac:dyDescent="0.25">
      <c r="A2221" s="30">
        <v>41290</v>
      </c>
      <c r="B2221" s="32">
        <v>1.3797183079247155E-3</v>
      </c>
    </row>
    <row r="2222" spans="1:2" x14ac:dyDescent="0.25">
      <c r="A2222" s="30">
        <v>41291</v>
      </c>
      <c r="B2222" s="32">
        <v>1.2488844414062505E-3</v>
      </c>
    </row>
    <row r="2223" spans="1:2" x14ac:dyDescent="0.25">
      <c r="A2223" s="30">
        <v>41292</v>
      </c>
      <c r="B2223" s="32">
        <v>1.0726021980311806E-3</v>
      </c>
    </row>
    <row r="2224" spans="1:2" x14ac:dyDescent="0.25">
      <c r="A2224" s="30">
        <v>41296</v>
      </c>
      <c r="B2224" s="32">
        <v>1.1772995496928118E-3</v>
      </c>
    </row>
    <row r="2225" spans="1:2" x14ac:dyDescent="0.25">
      <c r="A2225" s="30">
        <v>41297</v>
      </c>
      <c r="B2225" s="32">
        <v>1.3437815001775544E-3</v>
      </c>
    </row>
    <row r="2226" spans="1:2" x14ac:dyDescent="0.25">
      <c r="A2226" s="30">
        <v>41298</v>
      </c>
      <c r="B2226" s="32">
        <v>1.1675312314940456E-3</v>
      </c>
    </row>
    <row r="2227" spans="1:2" x14ac:dyDescent="0.25">
      <c r="A2227" s="30">
        <v>41299</v>
      </c>
      <c r="B2227" s="32">
        <v>1.2827510728059544E-3</v>
      </c>
    </row>
    <row r="2228" spans="1:2" x14ac:dyDescent="0.25">
      <c r="A2228" s="30">
        <v>41302</v>
      </c>
      <c r="B2228" s="32">
        <v>1.1250358384016224E-3</v>
      </c>
    </row>
    <row r="2229" spans="1:2" x14ac:dyDescent="0.25">
      <c r="A2229" s="30">
        <v>41303</v>
      </c>
      <c r="B2229" s="32">
        <v>9.0963787422437825E-4</v>
      </c>
    </row>
    <row r="2230" spans="1:2" x14ac:dyDescent="0.25">
      <c r="A2230" s="30">
        <v>41304</v>
      </c>
      <c r="B2230" s="32">
        <v>9.1155297435863147E-4</v>
      </c>
    </row>
    <row r="2231" spans="1:2" x14ac:dyDescent="0.25">
      <c r="A2231" s="30">
        <v>41305</v>
      </c>
      <c r="B2231" s="32">
        <v>7.6359985126250862E-4</v>
      </c>
    </row>
    <row r="2232" spans="1:2" x14ac:dyDescent="0.25">
      <c r="A2232" s="30">
        <v>41306</v>
      </c>
      <c r="B2232" s="32">
        <v>5.5529808238330425E-4</v>
      </c>
    </row>
    <row r="2233" spans="1:2" x14ac:dyDescent="0.25">
      <c r="A2233" s="30">
        <v>41309</v>
      </c>
      <c r="B2233" s="32">
        <v>5.4889234320643077E-4</v>
      </c>
    </row>
    <row r="2234" spans="1:2" x14ac:dyDescent="0.25">
      <c r="A2234" s="30">
        <v>41310</v>
      </c>
      <c r="B2234" s="32">
        <v>4.6078253948245163E-4</v>
      </c>
    </row>
    <row r="2235" spans="1:2" x14ac:dyDescent="0.25">
      <c r="A2235" s="30">
        <v>41311</v>
      </c>
      <c r="B2235" s="32">
        <v>3.978912374964505E-4</v>
      </c>
    </row>
    <row r="2236" spans="1:2" x14ac:dyDescent="0.25">
      <c r="A2236" s="30">
        <v>41312</v>
      </c>
      <c r="B2236" s="32">
        <v>3.3645145357685813E-4</v>
      </c>
    </row>
    <row r="2237" spans="1:2" x14ac:dyDescent="0.25">
      <c r="A2237" s="30">
        <v>41313</v>
      </c>
      <c r="B2237" s="32">
        <v>2.6961164493966017E-4</v>
      </c>
    </row>
    <row r="2238" spans="1:2" x14ac:dyDescent="0.25">
      <c r="A2238" s="30">
        <v>41316</v>
      </c>
      <c r="B2238" s="32">
        <v>2.3777034699623556E-4</v>
      </c>
    </row>
    <row r="2239" spans="1:2" x14ac:dyDescent="0.25">
      <c r="A2239" s="30">
        <v>41317</v>
      </c>
      <c r="B2239" s="32">
        <v>1.3188516921269766E-4</v>
      </c>
    </row>
    <row r="2240" spans="1:2" x14ac:dyDescent="0.25">
      <c r="A2240" s="30">
        <v>41318</v>
      </c>
      <c r="B2240" s="32">
        <v>4.3880437591736765E-5</v>
      </c>
    </row>
    <row r="2241" spans="1:2" x14ac:dyDescent="0.25">
      <c r="A2241" s="30">
        <v>41319</v>
      </c>
      <c r="B2241" s="32">
        <v>-4.789270456750927E-5</v>
      </c>
    </row>
    <row r="2242" spans="1:2" x14ac:dyDescent="0.25">
      <c r="A2242" s="30">
        <v>41320</v>
      </c>
      <c r="B2242" s="32">
        <v>-1.1548432783015095E-4</v>
      </c>
    </row>
    <row r="2243" spans="1:2" x14ac:dyDescent="0.25">
      <c r="A2243" s="30">
        <v>41324</v>
      </c>
      <c r="B2243" s="32">
        <v>-2.5194504656489425E-4</v>
      </c>
    </row>
    <row r="2244" spans="1:2" x14ac:dyDescent="0.25">
      <c r="A2244" s="30">
        <v>41325</v>
      </c>
      <c r="B2244" s="32">
        <v>-3.8027245630500861E-4</v>
      </c>
    </row>
    <row r="2245" spans="1:2" x14ac:dyDescent="0.25">
      <c r="A2245" s="30">
        <v>41326</v>
      </c>
      <c r="B2245" s="32">
        <v>-4.4584953568249652E-4</v>
      </c>
    </row>
    <row r="2246" spans="1:2" x14ac:dyDescent="0.25">
      <c r="A2246" s="30">
        <v>41327</v>
      </c>
      <c r="B2246" s="32">
        <v>-6.7191386751586091E-4</v>
      </c>
    </row>
    <row r="2247" spans="1:2" x14ac:dyDescent="0.25">
      <c r="A2247" s="30">
        <v>41330</v>
      </c>
      <c r="B2247" s="32">
        <v>-1.0661347136241561E-3</v>
      </c>
    </row>
    <row r="2248" spans="1:2" x14ac:dyDescent="0.25">
      <c r="A2248" s="30">
        <v>41331</v>
      </c>
      <c r="B2248" s="32">
        <v>-1.2072454027930446E-3</v>
      </c>
    </row>
    <row r="2249" spans="1:2" x14ac:dyDescent="0.25">
      <c r="A2249" s="30">
        <v>41332</v>
      </c>
      <c r="B2249" s="32">
        <v>-1.363249678309586E-3</v>
      </c>
    </row>
    <row r="2250" spans="1:2" x14ac:dyDescent="0.25">
      <c r="A2250" s="30">
        <v>41333</v>
      </c>
      <c r="B2250" s="32">
        <v>-1.9141078107747234E-3</v>
      </c>
    </row>
    <row r="2251" spans="1:2" x14ac:dyDescent="0.25">
      <c r="A2251" s="30">
        <v>41334</v>
      </c>
      <c r="B2251" s="32">
        <v>-1.9883900784638531E-3</v>
      </c>
    </row>
    <row r="2252" spans="1:2" x14ac:dyDescent="0.25">
      <c r="A2252" s="30">
        <v>41337</v>
      </c>
      <c r="B2252" s="32">
        <v>-2.4504107287630639E-3</v>
      </c>
    </row>
    <row r="2253" spans="1:2" x14ac:dyDescent="0.25">
      <c r="A2253" s="30">
        <v>41338</v>
      </c>
      <c r="B2253" s="32">
        <v>-2.5398893504083864E-3</v>
      </c>
    </row>
    <row r="2254" spans="1:2" x14ac:dyDescent="0.25">
      <c r="A2254" s="30">
        <v>41339</v>
      </c>
      <c r="B2254" s="32">
        <v>-2.6354750665370519E-3</v>
      </c>
    </row>
    <row r="2255" spans="1:2" x14ac:dyDescent="0.25">
      <c r="A2255" s="30">
        <v>41340</v>
      </c>
      <c r="B2255" s="32">
        <v>-2.6015198139216489E-3</v>
      </c>
    </row>
    <row r="2256" spans="1:2" x14ac:dyDescent="0.25">
      <c r="A2256" s="30">
        <v>41341</v>
      </c>
      <c r="B2256" s="32">
        <v>-2.610888077597795E-3</v>
      </c>
    </row>
    <row r="2257" spans="1:2" x14ac:dyDescent="0.25">
      <c r="A2257" s="30">
        <v>41344</v>
      </c>
      <c r="B2257" s="32">
        <v>-2.4889722907621703E-3</v>
      </c>
    </row>
    <row r="2258" spans="1:2" x14ac:dyDescent="0.25">
      <c r="A2258" s="30">
        <v>41345</v>
      </c>
      <c r="B2258" s="32">
        <v>-2.6729449222567814E-3</v>
      </c>
    </row>
    <row r="2259" spans="1:2" x14ac:dyDescent="0.25">
      <c r="A2259" s="30">
        <v>41346</v>
      </c>
      <c r="B2259" s="32">
        <v>-2.7415925196465629E-3</v>
      </c>
    </row>
    <row r="2260" spans="1:2" x14ac:dyDescent="0.25">
      <c r="A2260" s="30">
        <v>41347</v>
      </c>
      <c r="B2260" s="32">
        <v>-2.7468746968970503E-3</v>
      </c>
    </row>
    <row r="2261" spans="1:2" x14ac:dyDescent="0.25">
      <c r="A2261" s="30">
        <v>41348</v>
      </c>
      <c r="B2261" s="32">
        <v>-2.8796213672355186E-3</v>
      </c>
    </row>
    <row r="2262" spans="1:2" x14ac:dyDescent="0.25">
      <c r="A2262" s="30">
        <v>41351</v>
      </c>
      <c r="B2262" s="32">
        <v>-2.83004462506109E-3</v>
      </c>
    </row>
    <row r="2263" spans="1:2" x14ac:dyDescent="0.25">
      <c r="A2263" s="30">
        <v>41352</v>
      </c>
      <c r="B2263" s="32">
        <v>-2.8326421636787336E-3</v>
      </c>
    </row>
    <row r="2264" spans="1:2" x14ac:dyDescent="0.25">
      <c r="A2264" s="30">
        <v>41353</v>
      </c>
      <c r="B2264" s="32">
        <v>-3.0178826090834221E-3</v>
      </c>
    </row>
    <row r="2265" spans="1:2" x14ac:dyDescent="0.25">
      <c r="A2265" s="30">
        <v>41354</v>
      </c>
      <c r="B2265" s="32">
        <v>-3.1221711510213135E-3</v>
      </c>
    </row>
    <row r="2266" spans="1:2" x14ac:dyDescent="0.25">
      <c r="A2266" s="30">
        <v>41355</v>
      </c>
      <c r="B2266" s="32">
        <v>-3.1955697026516683E-3</v>
      </c>
    </row>
    <row r="2267" spans="1:2" x14ac:dyDescent="0.25">
      <c r="A2267" s="30">
        <v>41358</v>
      </c>
      <c r="B2267" s="32">
        <v>-3.3255788992613278E-3</v>
      </c>
    </row>
    <row r="2268" spans="1:2" x14ac:dyDescent="0.25">
      <c r="A2268" s="30">
        <v>41359</v>
      </c>
      <c r="B2268" s="32">
        <v>-3.3798345068413171E-3</v>
      </c>
    </row>
    <row r="2269" spans="1:2" x14ac:dyDescent="0.25">
      <c r="A2269" s="30">
        <v>41360</v>
      </c>
      <c r="B2269" s="32">
        <v>-3.524872133855661E-3</v>
      </c>
    </row>
    <row r="2270" spans="1:2" x14ac:dyDescent="0.25">
      <c r="A2270" s="30">
        <v>41361</v>
      </c>
      <c r="B2270" s="32">
        <v>-3.624980653127885E-3</v>
      </c>
    </row>
    <row r="2271" spans="1:2" x14ac:dyDescent="0.25">
      <c r="A2271" s="30">
        <v>41365</v>
      </c>
      <c r="B2271" s="32">
        <v>-3.830981052189375E-3</v>
      </c>
    </row>
    <row r="2272" spans="1:2" x14ac:dyDescent="0.25">
      <c r="A2272" s="30">
        <v>41366</v>
      </c>
      <c r="B2272" s="32">
        <v>-4.0277999992907043E-3</v>
      </c>
    </row>
    <row r="2273" spans="1:2" x14ac:dyDescent="0.25">
      <c r="A2273" s="30">
        <v>41367</v>
      </c>
      <c r="B2273" s="32">
        <v>-4.3181934155085422E-3</v>
      </c>
    </row>
    <row r="2274" spans="1:2" x14ac:dyDescent="0.25">
      <c r="A2274" s="30">
        <v>41368</v>
      </c>
      <c r="B2274" s="32">
        <v>-4.3894055944867505E-3</v>
      </c>
    </row>
    <row r="2275" spans="1:2" x14ac:dyDescent="0.25">
      <c r="A2275" s="30">
        <v>41369</v>
      </c>
      <c r="B2275" s="32">
        <v>-4.4868844541554598E-3</v>
      </c>
    </row>
    <row r="2276" spans="1:2" x14ac:dyDescent="0.25">
      <c r="A2276" s="30">
        <v>41372</v>
      </c>
      <c r="B2276" s="32">
        <v>-4.6489288345058499E-3</v>
      </c>
    </row>
    <row r="2277" spans="1:2" x14ac:dyDescent="0.25">
      <c r="A2277" s="30">
        <v>41373</v>
      </c>
      <c r="B2277" s="32">
        <v>-4.7876039642614776E-3</v>
      </c>
    </row>
    <row r="2278" spans="1:2" x14ac:dyDescent="0.25">
      <c r="A2278" s="30">
        <v>41374</v>
      </c>
      <c r="B2278" s="32">
        <v>-4.8776723973170677E-3</v>
      </c>
    </row>
    <row r="2279" spans="1:2" x14ac:dyDescent="0.25">
      <c r="A2279" s="30">
        <v>41375</v>
      </c>
      <c r="B2279" s="32">
        <v>-4.9741234807317847E-3</v>
      </c>
    </row>
    <row r="2280" spans="1:2" x14ac:dyDescent="0.25">
      <c r="A2280" s="30">
        <v>41376</v>
      </c>
      <c r="B2280" s="32">
        <v>-4.8414001935798145E-3</v>
      </c>
    </row>
    <row r="2281" spans="1:2" x14ac:dyDescent="0.25">
      <c r="A2281" s="30">
        <v>41379</v>
      </c>
      <c r="B2281" s="32">
        <v>-5.5347570799589851E-3</v>
      </c>
    </row>
    <row r="2282" spans="1:2" x14ac:dyDescent="0.25">
      <c r="A2282" s="30">
        <v>41380</v>
      </c>
      <c r="B2282" s="32">
        <v>-6.851545612278187E-3</v>
      </c>
    </row>
    <row r="2283" spans="1:2" x14ac:dyDescent="0.25">
      <c r="A2283" s="30">
        <v>41381</v>
      </c>
      <c r="B2283" s="32">
        <v>-5.9458838424887306E-3</v>
      </c>
    </row>
    <row r="2284" spans="1:2" x14ac:dyDescent="0.25">
      <c r="A2284" s="30">
        <v>41382</v>
      </c>
      <c r="B2284" s="32">
        <v>-5.4385318391325654E-3</v>
      </c>
    </row>
    <row r="2285" spans="1:2" x14ac:dyDescent="0.25">
      <c r="A2285" s="30">
        <v>41383</v>
      </c>
      <c r="B2285" s="32">
        <v>-5.8525220706977521E-3</v>
      </c>
    </row>
    <row r="2286" spans="1:2" x14ac:dyDescent="0.25">
      <c r="A2286" s="30">
        <v>41386</v>
      </c>
      <c r="B2286" s="32">
        <v>-5.9982144417383143E-3</v>
      </c>
    </row>
    <row r="2287" spans="1:2" x14ac:dyDescent="0.25">
      <c r="A2287" s="30">
        <v>41387</v>
      </c>
      <c r="B2287" s="32">
        <v>-5.8359742168897499E-3</v>
      </c>
    </row>
    <row r="2288" spans="1:2" x14ac:dyDescent="0.25">
      <c r="A2288" s="30">
        <v>41388</v>
      </c>
      <c r="B2288" s="32">
        <v>-5.9322011722070522E-3</v>
      </c>
    </row>
    <row r="2289" spans="1:2" x14ac:dyDescent="0.25">
      <c r="A2289" s="30">
        <v>41389</v>
      </c>
      <c r="B2289" s="32">
        <v>-6.0195607484194724E-3</v>
      </c>
    </row>
    <row r="2290" spans="1:2" x14ac:dyDescent="0.25">
      <c r="A2290" s="30">
        <v>41390</v>
      </c>
      <c r="B2290" s="32">
        <v>-6.0598221151048071E-3</v>
      </c>
    </row>
    <row r="2291" spans="1:2" x14ac:dyDescent="0.25">
      <c r="A2291" s="30">
        <v>41393</v>
      </c>
      <c r="B2291" s="32">
        <v>-6.0998927081569176E-3</v>
      </c>
    </row>
    <row r="2292" spans="1:2" x14ac:dyDescent="0.25">
      <c r="A2292" s="30">
        <v>41394</v>
      </c>
      <c r="B2292" s="32">
        <v>-6.1000377643084525E-3</v>
      </c>
    </row>
    <row r="2293" spans="1:2" x14ac:dyDescent="0.25">
      <c r="A2293" s="30">
        <v>41395</v>
      </c>
      <c r="B2293" s="32">
        <v>-6.1376226403452305E-3</v>
      </c>
    </row>
    <row r="2294" spans="1:2" x14ac:dyDescent="0.25">
      <c r="A2294" s="30">
        <v>41396</v>
      </c>
      <c r="B2294" s="32">
        <v>-6.0028259126292394E-3</v>
      </c>
    </row>
    <row r="2295" spans="1:2" x14ac:dyDescent="0.25">
      <c r="A2295" s="30">
        <v>41397</v>
      </c>
      <c r="B2295" s="32">
        <v>-6.0068782377520336E-3</v>
      </c>
    </row>
    <row r="2296" spans="1:2" x14ac:dyDescent="0.25">
      <c r="A2296" s="30">
        <v>41400</v>
      </c>
      <c r="B2296" s="32">
        <v>-6.0734878158700267E-3</v>
      </c>
    </row>
    <row r="2297" spans="1:2" x14ac:dyDescent="0.25">
      <c r="A2297" s="30">
        <v>41401</v>
      </c>
      <c r="B2297" s="32">
        <v>-6.1078287921280117E-3</v>
      </c>
    </row>
    <row r="2298" spans="1:2" x14ac:dyDescent="0.25">
      <c r="A2298" s="30">
        <v>41402</v>
      </c>
      <c r="B2298" s="32">
        <v>-6.1498127170095396E-3</v>
      </c>
    </row>
    <row r="2299" spans="1:2" x14ac:dyDescent="0.25">
      <c r="A2299" s="30">
        <v>41403</v>
      </c>
      <c r="B2299" s="32">
        <v>-6.146641006910758E-3</v>
      </c>
    </row>
    <row r="2300" spans="1:2" x14ac:dyDescent="0.25">
      <c r="A2300" s="30">
        <v>41404</v>
      </c>
      <c r="B2300" s="32">
        <v>-6.2128683141989827E-3</v>
      </c>
    </row>
    <row r="2301" spans="1:2" x14ac:dyDescent="0.25">
      <c r="A2301" s="30">
        <v>41407</v>
      </c>
      <c r="B2301" s="32">
        <v>-6.228031847590243E-3</v>
      </c>
    </row>
    <row r="2302" spans="1:2" x14ac:dyDescent="0.25">
      <c r="A2302" s="30">
        <v>41408</v>
      </c>
      <c r="B2302" s="32">
        <v>-6.2495523879168013E-3</v>
      </c>
    </row>
    <row r="2303" spans="1:2" x14ac:dyDescent="0.25">
      <c r="A2303" s="30">
        <v>41409</v>
      </c>
      <c r="B2303" s="32">
        <v>-6.2898591469213727E-3</v>
      </c>
    </row>
    <row r="2304" spans="1:2" x14ac:dyDescent="0.25">
      <c r="A2304" s="30">
        <v>41410</v>
      </c>
      <c r="B2304" s="32">
        <v>-6.3127320540217191E-3</v>
      </c>
    </row>
    <row r="2305" spans="1:2" x14ac:dyDescent="0.25">
      <c r="A2305" s="30">
        <v>41411</v>
      </c>
      <c r="B2305" s="32">
        <v>-6.4175245733454345E-3</v>
      </c>
    </row>
    <row r="2306" spans="1:2" x14ac:dyDescent="0.25">
      <c r="A2306" s="30">
        <v>41414</v>
      </c>
      <c r="B2306" s="32">
        <v>-6.4651760204966768E-3</v>
      </c>
    </row>
    <row r="2307" spans="1:2" x14ac:dyDescent="0.25">
      <c r="A2307" s="30">
        <v>41415</v>
      </c>
      <c r="B2307" s="32">
        <v>-6.4774463435389729E-3</v>
      </c>
    </row>
    <row r="2308" spans="1:2" x14ac:dyDescent="0.25">
      <c r="A2308" s="30">
        <v>41416</v>
      </c>
      <c r="B2308" s="32">
        <v>-6.5045047981069359E-3</v>
      </c>
    </row>
    <row r="2309" spans="1:2" x14ac:dyDescent="0.25">
      <c r="A2309" s="30">
        <v>41417</v>
      </c>
      <c r="B2309" s="32">
        <v>-6.5602180147482647E-3</v>
      </c>
    </row>
    <row r="2310" spans="1:2" x14ac:dyDescent="0.25">
      <c r="A2310" s="30">
        <v>41418</v>
      </c>
      <c r="B2310" s="32">
        <v>-6.5641018721570576E-3</v>
      </c>
    </row>
    <row r="2311" spans="1:2" x14ac:dyDescent="0.25">
      <c r="A2311" s="30">
        <v>41422</v>
      </c>
      <c r="B2311" s="32">
        <v>-6.6204831615376269E-3</v>
      </c>
    </row>
    <row r="2312" spans="1:2" x14ac:dyDescent="0.25">
      <c r="A2312" s="30">
        <v>41423</v>
      </c>
      <c r="B2312" s="32">
        <v>-6.7938260296908082E-3</v>
      </c>
    </row>
    <row r="2313" spans="1:2" x14ac:dyDescent="0.25">
      <c r="A2313" s="30">
        <v>41424</v>
      </c>
      <c r="B2313" s="32">
        <v>-6.6966572211206721E-3</v>
      </c>
    </row>
    <row r="2314" spans="1:2" x14ac:dyDescent="0.25">
      <c r="A2314" s="30">
        <v>41425</v>
      </c>
      <c r="B2314" s="32">
        <v>-6.6134141752357545E-3</v>
      </c>
    </row>
    <row r="2315" spans="1:2" x14ac:dyDescent="0.25">
      <c r="A2315" s="30">
        <v>41428</v>
      </c>
      <c r="B2315" s="32">
        <v>-6.6431998670137826E-3</v>
      </c>
    </row>
    <row r="2316" spans="1:2" x14ac:dyDescent="0.25">
      <c r="A2316" s="30">
        <v>41429</v>
      </c>
      <c r="B2316" s="32">
        <v>-6.6402810027434978E-3</v>
      </c>
    </row>
    <row r="2317" spans="1:2" x14ac:dyDescent="0.25">
      <c r="A2317" s="30">
        <v>41430</v>
      </c>
      <c r="B2317" s="32">
        <v>-6.6327342038872139E-3</v>
      </c>
    </row>
    <row r="2318" spans="1:2" x14ac:dyDescent="0.25">
      <c r="A2318" s="30">
        <v>41431</v>
      </c>
      <c r="B2318" s="32">
        <v>-6.7117551597267733E-3</v>
      </c>
    </row>
    <row r="2319" spans="1:2" x14ac:dyDescent="0.25">
      <c r="A2319" s="30">
        <v>41432</v>
      </c>
      <c r="B2319" s="32">
        <v>-6.6339888571737005E-3</v>
      </c>
    </row>
    <row r="2320" spans="1:2" x14ac:dyDescent="0.25">
      <c r="A2320" s="30">
        <v>41435</v>
      </c>
      <c r="B2320" s="32">
        <v>-6.6629305792235138E-3</v>
      </c>
    </row>
    <row r="2321" spans="1:2" x14ac:dyDescent="0.25">
      <c r="A2321" s="30">
        <v>41436</v>
      </c>
      <c r="B2321" s="32">
        <v>-6.5519070617220398E-3</v>
      </c>
    </row>
    <row r="2322" spans="1:2" x14ac:dyDescent="0.25">
      <c r="A2322" s="30">
        <v>41437</v>
      </c>
      <c r="B2322" s="32">
        <v>-6.4680870557337622E-3</v>
      </c>
    </row>
    <row r="2323" spans="1:2" x14ac:dyDescent="0.25">
      <c r="A2323" s="30">
        <v>41438</v>
      </c>
      <c r="B2323" s="32">
        <v>-6.4447119419864807E-3</v>
      </c>
    </row>
    <row r="2324" spans="1:2" x14ac:dyDescent="0.25">
      <c r="A2324" s="30">
        <v>41439</v>
      </c>
      <c r="B2324" s="32">
        <v>-6.3220285929281861E-3</v>
      </c>
    </row>
    <row r="2325" spans="1:2" x14ac:dyDescent="0.25">
      <c r="A2325" s="30">
        <v>41442</v>
      </c>
      <c r="B2325" s="32">
        <v>-6.4556488439394544E-3</v>
      </c>
    </row>
    <row r="2326" spans="1:2" x14ac:dyDescent="0.25">
      <c r="A2326" s="30">
        <v>41443</v>
      </c>
      <c r="B2326" s="32">
        <v>-6.4028782540718199E-3</v>
      </c>
    </row>
    <row r="2327" spans="1:2" x14ac:dyDescent="0.25">
      <c r="A2327" s="30">
        <v>41444</v>
      </c>
      <c r="B2327" s="32">
        <v>-6.3284554088697265E-3</v>
      </c>
    </row>
    <row r="2328" spans="1:2" x14ac:dyDescent="0.25">
      <c r="A2328" s="30">
        <v>41445</v>
      </c>
      <c r="B2328" s="32">
        <v>-6.7428431442536629E-3</v>
      </c>
    </row>
    <row r="2329" spans="1:2" x14ac:dyDescent="0.25">
      <c r="A2329" s="30">
        <v>41446</v>
      </c>
      <c r="B2329" s="32">
        <v>-6.658592887476944E-3</v>
      </c>
    </row>
    <row r="2330" spans="1:2" x14ac:dyDescent="0.25">
      <c r="A2330" s="30">
        <v>41449</v>
      </c>
      <c r="B2330" s="32">
        <v>-6.687909795482061E-3</v>
      </c>
    </row>
    <row r="2331" spans="1:2" x14ac:dyDescent="0.25">
      <c r="A2331" s="30">
        <v>41450</v>
      </c>
      <c r="B2331" s="32">
        <v>-6.5104729162437369E-3</v>
      </c>
    </row>
    <row r="2332" spans="1:2" x14ac:dyDescent="0.25">
      <c r="A2332" s="30">
        <v>41451</v>
      </c>
      <c r="B2332" s="32">
        <v>-6.4480241261809512E-3</v>
      </c>
    </row>
    <row r="2333" spans="1:2" x14ac:dyDescent="0.25">
      <c r="A2333" s="30">
        <v>41452</v>
      </c>
      <c r="B2333" s="32">
        <v>-6.3202504937758253E-3</v>
      </c>
    </row>
    <row r="2334" spans="1:2" x14ac:dyDescent="0.25">
      <c r="A2334" s="30">
        <v>41453</v>
      </c>
      <c r="B2334" s="32">
        <v>-6.3594713049323071E-3</v>
      </c>
    </row>
    <row r="2335" spans="1:2" x14ac:dyDescent="0.25">
      <c r="A2335" s="30">
        <v>41456</v>
      </c>
      <c r="B2335" s="32">
        <v>-6.1961197818134472E-3</v>
      </c>
    </row>
    <row r="2336" spans="1:2" x14ac:dyDescent="0.25">
      <c r="A2336" s="30">
        <v>41457</v>
      </c>
      <c r="B2336" s="32">
        <v>-6.2741169062395796E-3</v>
      </c>
    </row>
    <row r="2337" spans="1:2" x14ac:dyDescent="0.25">
      <c r="A2337" s="30">
        <v>41458</v>
      </c>
      <c r="B2337" s="32">
        <v>-6.1898734216320195E-3</v>
      </c>
    </row>
    <row r="2338" spans="1:2" x14ac:dyDescent="0.25">
      <c r="A2338" s="30">
        <v>41460</v>
      </c>
      <c r="B2338" s="32">
        <v>-5.6521666315995089E-3</v>
      </c>
    </row>
    <row r="2339" spans="1:2" x14ac:dyDescent="0.25">
      <c r="A2339" s="30">
        <v>41463</v>
      </c>
      <c r="B2339" s="32">
        <v>-5.2997891304916722E-3</v>
      </c>
    </row>
    <row r="2340" spans="1:2" x14ac:dyDescent="0.25">
      <c r="A2340" s="30">
        <v>41464</v>
      </c>
      <c r="B2340" s="32">
        <v>-5.3987363340670669E-3</v>
      </c>
    </row>
    <row r="2341" spans="1:2" x14ac:dyDescent="0.25">
      <c r="A2341" s="30">
        <v>41465</v>
      </c>
      <c r="B2341" s="32">
        <v>-5.4277493750931605E-3</v>
      </c>
    </row>
    <row r="2342" spans="1:2" x14ac:dyDescent="0.25">
      <c r="A2342" s="30">
        <v>41466</v>
      </c>
      <c r="B2342" s="32">
        <v>-5.4097697002354339E-3</v>
      </c>
    </row>
    <row r="2343" spans="1:2" x14ac:dyDescent="0.25">
      <c r="A2343" s="30">
        <v>41467</v>
      </c>
      <c r="B2343" s="32">
        <v>-5.4087491160594858E-3</v>
      </c>
    </row>
    <row r="2344" spans="1:2" x14ac:dyDescent="0.25">
      <c r="A2344" s="30">
        <v>41470</v>
      </c>
      <c r="B2344" s="32">
        <v>-5.399616035426158E-3</v>
      </c>
    </row>
    <row r="2345" spans="1:2" x14ac:dyDescent="0.25">
      <c r="A2345" s="30">
        <v>41471</v>
      </c>
      <c r="B2345" s="32">
        <v>-5.4481023523604843E-3</v>
      </c>
    </row>
    <row r="2346" spans="1:2" x14ac:dyDescent="0.25">
      <c r="A2346" s="30">
        <v>41472</v>
      </c>
      <c r="B2346" s="32">
        <v>-5.4278233758749961E-3</v>
      </c>
    </row>
    <row r="2347" spans="1:2" x14ac:dyDescent="0.25">
      <c r="A2347" s="30">
        <v>41473</v>
      </c>
      <c r="B2347" s="32">
        <v>-5.3784184340661678E-3</v>
      </c>
    </row>
    <row r="2348" spans="1:2" x14ac:dyDescent="0.25">
      <c r="A2348" s="30">
        <v>41474</v>
      </c>
      <c r="B2348" s="32">
        <v>-5.1885174809140899E-3</v>
      </c>
    </row>
    <row r="2349" spans="1:2" x14ac:dyDescent="0.25">
      <c r="A2349" s="30">
        <v>41477</v>
      </c>
      <c r="B2349" s="32">
        <v>-5.1826995854923341E-3</v>
      </c>
    </row>
    <row r="2350" spans="1:2" x14ac:dyDescent="0.25">
      <c r="A2350" s="30">
        <v>41478</v>
      </c>
      <c r="B2350" s="32">
        <v>-5.1473517883753317E-3</v>
      </c>
    </row>
    <row r="2351" spans="1:2" x14ac:dyDescent="0.25">
      <c r="A2351" s="30">
        <v>41479</v>
      </c>
      <c r="B2351" s="32">
        <v>-5.2188144137319536E-3</v>
      </c>
    </row>
    <row r="2352" spans="1:2" x14ac:dyDescent="0.25">
      <c r="A2352" s="30">
        <v>41480</v>
      </c>
      <c r="B2352" s="32">
        <v>-5.1554234651620678E-3</v>
      </c>
    </row>
    <row r="2353" spans="1:2" x14ac:dyDescent="0.25">
      <c r="A2353" s="30">
        <v>41481</v>
      </c>
      <c r="B2353" s="32">
        <v>-5.114882153386846E-3</v>
      </c>
    </row>
    <row r="2354" spans="1:2" x14ac:dyDescent="0.25">
      <c r="A2354" s="30">
        <v>41484</v>
      </c>
      <c r="B2354" s="32">
        <v>-5.0820864118535924E-3</v>
      </c>
    </row>
    <row r="2355" spans="1:2" x14ac:dyDescent="0.25">
      <c r="A2355" s="30">
        <v>41485</v>
      </c>
      <c r="B2355" s="32">
        <v>-5.01279309236069E-3</v>
      </c>
    </row>
    <row r="2356" spans="1:2" x14ac:dyDescent="0.25">
      <c r="A2356" s="30">
        <v>41486</v>
      </c>
      <c r="B2356" s="32">
        <v>-5.0301188287478205E-3</v>
      </c>
    </row>
    <row r="2357" spans="1:2" x14ac:dyDescent="0.25">
      <c r="A2357" s="30">
        <v>41487</v>
      </c>
      <c r="B2357" s="32">
        <v>-5.0901913196462756E-3</v>
      </c>
    </row>
    <row r="2358" spans="1:2" x14ac:dyDescent="0.25">
      <c r="A2358" s="30">
        <v>41488</v>
      </c>
      <c r="B2358" s="32">
        <v>-5.0694471552996667E-3</v>
      </c>
    </row>
    <row r="2359" spans="1:2" x14ac:dyDescent="0.25">
      <c r="A2359" s="30">
        <v>41491</v>
      </c>
      <c r="B2359" s="32">
        <v>-5.0741030611682891E-3</v>
      </c>
    </row>
    <row r="2360" spans="1:2" x14ac:dyDescent="0.25">
      <c r="A2360" s="30">
        <v>41492</v>
      </c>
      <c r="B2360" s="32">
        <v>-5.0699513103569238E-3</v>
      </c>
    </row>
    <row r="2361" spans="1:2" x14ac:dyDescent="0.25">
      <c r="A2361" s="30">
        <v>41493</v>
      </c>
      <c r="B2361" s="32">
        <v>-5.0116127376824693E-3</v>
      </c>
    </row>
    <row r="2362" spans="1:2" x14ac:dyDescent="0.25">
      <c r="A2362" s="30">
        <v>41494</v>
      </c>
      <c r="B2362" s="32">
        <v>-4.9870976046481053E-3</v>
      </c>
    </row>
    <row r="2363" spans="1:2" x14ac:dyDescent="0.25">
      <c r="A2363" s="30">
        <v>41495</v>
      </c>
      <c r="B2363" s="32">
        <v>-4.9894343728252855E-3</v>
      </c>
    </row>
    <row r="2364" spans="1:2" x14ac:dyDescent="0.25">
      <c r="A2364" s="30">
        <v>41498</v>
      </c>
      <c r="B2364" s="32">
        <v>-5.0497405846294807E-3</v>
      </c>
    </row>
    <row r="2365" spans="1:2" x14ac:dyDescent="0.25">
      <c r="A2365" s="30">
        <v>41499</v>
      </c>
      <c r="B2365" s="32">
        <v>-5.0449952792426256E-3</v>
      </c>
    </row>
    <row r="2366" spans="1:2" x14ac:dyDescent="0.25">
      <c r="A2366" s="30">
        <v>41500</v>
      </c>
      <c r="B2366" s="32">
        <v>-5.0902339694952614E-3</v>
      </c>
    </row>
    <row r="2367" spans="1:2" x14ac:dyDescent="0.25">
      <c r="A2367" s="30">
        <v>41501</v>
      </c>
      <c r="B2367" s="32">
        <v>-5.078014985380408E-3</v>
      </c>
    </row>
    <row r="2368" spans="1:2" x14ac:dyDescent="0.25">
      <c r="A2368" s="30">
        <v>41502</v>
      </c>
      <c r="B2368" s="32">
        <v>-5.0186220573102958E-3</v>
      </c>
    </row>
    <row r="2369" spans="1:2" x14ac:dyDescent="0.25">
      <c r="A2369" s="30">
        <v>41505</v>
      </c>
      <c r="B2369" s="32">
        <v>-4.9349450776283721E-3</v>
      </c>
    </row>
    <row r="2370" spans="1:2" x14ac:dyDescent="0.25">
      <c r="A2370" s="30">
        <v>41506</v>
      </c>
      <c r="B2370" s="32">
        <v>-4.9329869986344255E-3</v>
      </c>
    </row>
    <row r="2371" spans="1:2" x14ac:dyDescent="0.25">
      <c r="A2371" s="30">
        <v>41507</v>
      </c>
      <c r="B2371" s="32">
        <v>-4.848424451087352E-3</v>
      </c>
    </row>
    <row r="2372" spans="1:2" x14ac:dyDescent="0.25">
      <c r="A2372" s="30">
        <v>41508</v>
      </c>
      <c r="B2372" s="32">
        <v>-4.8024673259008388E-3</v>
      </c>
    </row>
    <row r="2373" spans="1:2" x14ac:dyDescent="0.25">
      <c r="A2373" s="30">
        <v>41509</v>
      </c>
      <c r="B2373" s="32">
        <v>-4.7286108215229827E-3</v>
      </c>
    </row>
    <row r="2374" spans="1:2" x14ac:dyDescent="0.25">
      <c r="A2374" s="30">
        <v>41512</v>
      </c>
      <c r="B2374" s="32">
        <v>-4.7561456525615498E-3</v>
      </c>
    </row>
    <row r="2375" spans="1:2" x14ac:dyDescent="0.25">
      <c r="A2375" s="30">
        <v>41513</v>
      </c>
      <c r="B2375" s="32">
        <v>-4.7984856237081042E-3</v>
      </c>
    </row>
    <row r="2376" spans="1:2" x14ac:dyDescent="0.25">
      <c r="A2376" s="30">
        <v>41514</v>
      </c>
      <c r="B2376" s="32">
        <v>-4.6981991243992827E-3</v>
      </c>
    </row>
    <row r="2377" spans="1:2" x14ac:dyDescent="0.25">
      <c r="A2377" s="30">
        <v>41515</v>
      </c>
      <c r="B2377" s="32">
        <v>-4.6557191465071979E-3</v>
      </c>
    </row>
    <row r="2378" spans="1:2" x14ac:dyDescent="0.25">
      <c r="A2378" s="30">
        <v>41516</v>
      </c>
      <c r="B2378" s="32">
        <v>-4.6612686243195922E-3</v>
      </c>
    </row>
    <row r="2379" spans="1:2" x14ac:dyDescent="0.25">
      <c r="A2379" s="30">
        <v>41520</v>
      </c>
      <c r="B2379" s="32">
        <v>-4.5941732398629975E-3</v>
      </c>
    </row>
    <row r="2380" spans="1:2" x14ac:dyDescent="0.25">
      <c r="A2380" s="30">
        <v>41521</v>
      </c>
      <c r="B2380" s="32">
        <v>-4.5274564822200825E-3</v>
      </c>
    </row>
    <row r="2381" spans="1:2" x14ac:dyDescent="0.25">
      <c r="A2381" s="30">
        <v>41522</v>
      </c>
      <c r="B2381" s="32">
        <v>-4.5355010048681033E-3</v>
      </c>
    </row>
    <row r="2382" spans="1:2" x14ac:dyDescent="0.25">
      <c r="A2382" s="30">
        <v>41523</v>
      </c>
      <c r="B2382" s="32">
        <v>-4.4651090766743007E-3</v>
      </c>
    </row>
    <row r="2383" spans="1:2" x14ac:dyDescent="0.25">
      <c r="A2383" s="30">
        <v>41526</v>
      </c>
      <c r="B2383" s="32">
        <v>-4.5153953760865839E-3</v>
      </c>
    </row>
    <row r="2384" spans="1:2" x14ac:dyDescent="0.25">
      <c r="A2384" s="30">
        <v>41527</v>
      </c>
      <c r="B2384" s="32">
        <v>-4.0847488757697059E-3</v>
      </c>
    </row>
    <row r="2385" spans="1:2" x14ac:dyDescent="0.25">
      <c r="A2385" s="30">
        <v>41528</v>
      </c>
      <c r="B2385" s="32">
        <v>-4.166759024838429E-3</v>
      </c>
    </row>
    <row r="2386" spans="1:2" x14ac:dyDescent="0.25">
      <c r="A2386" s="30">
        <v>41529</v>
      </c>
      <c r="B2386" s="32">
        <v>-4.1372267898824866E-3</v>
      </c>
    </row>
    <row r="2387" spans="1:2" x14ac:dyDescent="0.25">
      <c r="A2387" s="30">
        <v>41530</v>
      </c>
      <c r="B2387" s="32">
        <v>-4.1566420587353381E-3</v>
      </c>
    </row>
    <row r="2388" spans="1:2" x14ac:dyDescent="0.25">
      <c r="A2388" s="30">
        <v>41533</v>
      </c>
      <c r="B2388" s="32">
        <v>-4.2297264173923876E-3</v>
      </c>
    </row>
    <row r="2389" spans="1:2" x14ac:dyDescent="0.25">
      <c r="A2389" s="30">
        <v>41534</v>
      </c>
      <c r="B2389" s="32">
        <v>-4.1635884625644826E-3</v>
      </c>
    </row>
    <row r="2390" spans="1:2" x14ac:dyDescent="0.25">
      <c r="A2390" s="30">
        <v>41535</v>
      </c>
      <c r="B2390" s="32">
        <v>-3.960877564964993E-3</v>
      </c>
    </row>
    <row r="2391" spans="1:2" x14ac:dyDescent="0.25">
      <c r="A2391" s="30">
        <v>41536</v>
      </c>
      <c r="B2391" s="32">
        <v>-4.0146461072472217E-3</v>
      </c>
    </row>
    <row r="2392" spans="1:2" x14ac:dyDescent="0.25">
      <c r="A2392" s="30">
        <v>41537</v>
      </c>
      <c r="B2392" s="32">
        <v>-3.8359218780896764E-3</v>
      </c>
    </row>
    <row r="2393" spans="1:2" x14ac:dyDescent="0.25">
      <c r="A2393" s="30">
        <v>41540</v>
      </c>
      <c r="B2393" s="32">
        <v>-4.0386748755429913E-3</v>
      </c>
    </row>
    <row r="2394" spans="1:2" x14ac:dyDescent="0.25">
      <c r="A2394" s="30">
        <v>41541</v>
      </c>
      <c r="B2394" s="32">
        <v>-3.9811564709181235E-3</v>
      </c>
    </row>
    <row r="2395" spans="1:2" x14ac:dyDescent="0.25">
      <c r="A2395" s="30">
        <v>41542</v>
      </c>
      <c r="B2395" s="32">
        <v>-3.9530339913906865E-3</v>
      </c>
    </row>
    <row r="2396" spans="1:2" x14ac:dyDescent="0.25">
      <c r="A2396" s="30">
        <v>41543</v>
      </c>
      <c r="B2396" s="32">
        <v>-3.8322577834492E-3</v>
      </c>
    </row>
    <row r="2397" spans="1:2" x14ac:dyDescent="0.25">
      <c r="A2397" s="30">
        <v>41544</v>
      </c>
      <c r="B2397" s="32">
        <v>-3.9419504923705606E-3</v>
      </c>
    </row>
    <row r="2398" spans="1:2" x14ac:dyDescent="0.25">
      <c r="A2398" s="30">
        <v>41547</v>
      </c>
      <c r="B2398" s="32">
        <v>-3.8738573244444519E-3</v>
      </c>
    </row>
    <row r="2399" spans="1:2" x14ac:dyDescent="0.25">
      <c r="A2399" s="30">
        <v>41548</v>
      </c>
      <c r="B2399" s="32">
        <v>-3.9372982919982924E-3</v>
      </c>
    </row>
    <row r="2400" spans="1:2" x14ac:dyDescent="0.25">
      <c r="A2400" s="30">
        <v>41549</v>
      </c>
      <c r="B2400" s="32">
        <v>-3.9121281263696517E-3</v>
      </c>
    </row>
    <row r="2401" spans="1:2" x14ac:dyDescent="0.25">
      <c r="A2401" s="30">
        <v>41550</v>
      </c>
      <c r="B2401" s="32">
        <v>-3.8946759249527396E-3</v>
      </c>
    </row>
    <row r="2402" spans="1:2" x14ac:dyDescent="0.25">
      <c r="A2402" s="30">
        <v>41551</v>
      </c>
      <c r="B2402" s="32">
        <v>-3.8300911044927277E-3</v>
      </c>
    </row>
    <row r="2403" spans="1:2" x14ac:dyDescent="0.25">
      <c r="A2403" s="30">
        <v>41554</v>
      </c>
      <c r="B2403" s="32">
        <v>-3.500241463265108E-3</v>
      </c>
    </row>
    <row r="2404" spans="1:2" x14ac:dyDescent="0.25">
      <c r="A2404" s="30">
        <v>41555</v>
      </c>
      <c r="B2404" s="32">
        <v>-3.378788945937794E-3</v>
      </c>
    </row>
    <row r="2405" spans="1:2" x14ac:dyDescent="0.25">
      <c r="A2405" s="30">
        <v>41556</v>
      </c>
      <c r="B2405" s="32">
        <v>-3.4016351300487635E-3</v>
      </c>
    </row>
    <row r="2406" spans="1:2" x14ac:dyDescent="0.25">
      <c r="A2406" s="30">
        <v>41557</v>
      </c>
      <c r="B2406" s="32">
        <v>-3.487132707808871E-3</v>
      </c>
    </row>
    <row r="2407" spans="1:2" x14ac:dyDescent="0.25">
      <c r="A2407" s="30">
        <v>41558</v>
      </c>
      <c r="B2407" s="32">
        <v>-2.7385073368980661E-3</v>
      </c>
    </row>
    <row r="2408" spans="1:2" x14ac:dyDescent="0.25">
      <c r="A2408" s="30">
        <v>41561</v>
      </c>
      <c r="B2408" s="32">
        <v>-2.6959821085422719E-3</v>
      </c>
    </row>
    <row r="2409" spans="1:2" x14ac:dyDescent="0.25">
      <c r="A2409" s="30">
        <v>41562</v>
      </c>
      <c r="B2409" s="32">
        <v>-2.614662114756694E-3</v>
      </c>
    </row>
    <row r="2410" spans="1:2" x14ac:dyDescent="0.25">
      <c r="A2410" s="30">
        <v>41563</v>
      </c>
      <c r="B2410" s="32">
        <v>-1.7703553022014873E-3</v>
      </c>
    </row>
    <row r="2411" spans="1:2" x14ac:dyDescent="0.25">
      <c r="A2411" s="30">
        <v>41564</v>
      </c>
      <c r="B2411" s="32">
        <v>-1.4812935920920367E-3</v>
      </c>
    </row>
    <row r="2412" spans="1:2" x14ac:dyDescent="0.25">
      <c r="A2412" s="30">
        <v>41565</v>
      </c>
      <c r="B2412" s="32">
        <v>-1.4012861152463696E-3</v>
      </c>
    </row>
    <row r="2413" spans="1:2" x14ac:dyDescent="0.25">
      <c r="A2413" s="30">
        <v>41568</v>
      </c>
      <c r="B2413" s="32">
        <v>-1.4916606616971473E-3</v>
      </c>
    </row>
    <row r="2414" spans="1:2" x14ac:dyDescent="0.25">
      <c r="A2414" s="30">
        <v>41569</v>
      </c>
      <c r="B2414" s="32">
        <v>-1.5614598028569349E-3</v>
      </c>
    </row>
    <row r="2415" spans="1:2" x14ac:dyDescent="0.25">
      <c r="A2415" s="30">
        <v>41570</v>
      </c>
      <c r="B2415" s="32">
        <v>-1.6508002547276357E-3</v>
      </c>
    </row>
    <row r="2416" spans="1:2" x14ac:dyDescent="0.25">
      <c r="A2416" s="30">
        <v>41571</v>
      </c>
      <c r="B2416" s="32">
        <v>-1.6588457380916077E-3</v>
      </c>
    </row>
    <row r="2417" spans="1:2" x14ac:dyDescent="0.25">
      <c r="A2417" s="30">
        <v>41572</v>
      </c>
      <c r="B2417" s="32">
        <v>-2.0158515920708497E-3</v>
      </c>
    </row>
    <row r="2418" spans="1:2" x14ac:dyDescent="0.25">
      <c r="A2418" s="30">
        <v>41575</v>
      </c>
      <c r="B2418" s="32">
        <v>-2.009302782266964E-3</v>
      </c>
    </row>
    <row r="2419" spans="1:2" x14ac:dyDescent="0.25">
      <c r="A2419" s="30">
        <v>41576</v>
      </c>
      <c r="B2419" s="32">
        <v>-1.9980278425414388E-3</v>
      </c>
    </row>
    <row r="2420" spans="1:2" x14ac:dyDescent="0.25">
      <c r="A2420" s="30">
        <v>41577</v>
      </c>
      <c r="B2420" s="32">
        <v>-2.0087465350774325E-3</v>
      </c>
    </row>
    <row r="2421" spans="1:2" x14ac:dyDescent="0.25">
      <c r="A2421" s="30">
        <v>41578</v>
      </c>
      <c r="B2421" s="32">
        <v>-2.0043232266496736E-3</v>
      </c>
    </row>
    <row r="2422" spans="1:2" x14ac:dyDescent="0.25">
      <c r="A2422" s="30">
        <v>41579</v>
      </c>
      <c r="B2422" s="32">
        <v>-2.0191774810819352E-3</v>
      </c>
    </row>
    <row r="2423" spans="1:2" x14ac:dyDescent="0.25">
      <c r="A2423" s="30">
        <v>41582</v>
      </c>
      <c r="B2423" s="32">
        <v>-1.9827632187257027E-3</v>
      </c>
    </row>
    <row r="2424" spans="1:2" x14ac:dyDescent="0.25">
      <c r="A2424" s="30">
        <v>41583</v>
      </c>
      <c r="B2424" s="32">
        <v>-1.9507062367027928E-3</v>
      </c>
    </row>
    <row r="2425" spans="1:2" x14ac:dyDescent="0.25">
      <c r="A2425" s="30">
        <v>41584</v>
      </c>
      <c r="B2425" s="32">
        <v>-1.9321582041895713E-3</v>
      </c>
    </row>
    <row r="2426" spans="1:2" x14ac:dyDescent="0.25">
      <c r="A2426" s="30">
        <v>41585</v>
      </c>
      <c r="B2426" s="32">
        <v>-1.924730573637401E-3</v>
      </c>
    </row>
    <row r="2427" spans="1:2" x14ac:dyDescent="0.25">
      <c r="A2427" s="30">
        <v>41586</v>
      </c>
      <c r="B2427" s="32">
        <v>-1.8969465562408416E-3</v>
      </c>
    </row>
    <row r="2428" spans="1:2" x14ac:dyDescent="0.25">
      <c r="A2428" s="30">
        <v>41589</v>
      </c>
      <c r="B2428" s="32">
        <v>-1.868047705905318E-3</v>
      </c>
    </row>
    <row r="2429" spans="1:2" x14ac:dyDescent="0.25">
      <c r="A2429" s="30">
        <v>41590</v>
      </c>
      <c r="B2429" s="32">
        <v>-1.8842412372888084E-3</v>
      </c>
    </row>
    <row r="2430" spans="1:2" x14ac:dyDescent="0.25">
      <c r="A2430" s="30">
        <v>41591</v>
      </c>
      <c r="B2430" s="32">
        <v>-1.999980500788312E-3</v>
      </c>
    </row>
    <row r="2431" spans="1:2" x14ac:dyDescent="0.25">
      <c r="A2431" s="30">
        <v>41592</v>
      </c>
      <c r="B2431" s="32">
        <v>-1.9754146444218579E-3</v>
      </c>
    </row>
    <row r="2432" spans="1:2" x14ac:dyDescent="0.25">
      <c r="A2432" s="30">
        <v>41593</v>
      </c>
      <c r="B2432" s="32">
        <v>-1.9719502226728247E-3</v>
      </c>
    </row>
    <row r="2433" spans="1:2" x14ac:dyDescent="0.25">
      <c r="A2433" s="30">
        <v>41596</v>
      </c>
      <c r="B2433" s="32">
        <v>-2.0118216227433816E-3</v>
      </c>
    </row>
    <row r="2434" spans="1:2" x14ac:dyDescent="0.25">
      <c r="A2434" s="30">
        <v>41597</v>
      </c>
      <c r="B2434" s="32">
        <v>-2.0481632080011636E-3</v>
      </c>
    </row>
    <row r="2435" spans="1:2" x14ac:dyDescent="0.25">
      <c r="A2435" s="30">
        <v>41598</v>
      </c>
      <c r="B2435" s="32">
        <v>-1.9247541504555654E-3</v>
      </c>
    </row>
    <row r="2436" spans="1:2" x14ac:dyDescent="0.25">
      <c r="A2436" s="30">
        <v>41599</v>
      </c>
      <c r="B2436" s="32">
        <v>-1.7908394270491623E-3</v>
      </c>
    </row>
    <row r="2437" spans="1:2" x14ac:dyDescent="0.25">
      <c r="A2437" s="30">
        <v>41600</v>
      </c>
      <c r="B2437" s="32">
        <v>-1.7464691291292356E-3</v>
      </c>
    </row>
    <row r="2438" spans="1:2" x14ac:dyDescent="0.25">
      <c r="A2438" s="30">
        <v>41603</v>
      </c>
      <c r="B2438" s="32">
        <v>-1.7417358033305907E-3</v>
      </c>
    </row>
    <row r="2439" spans="1:2" x14ac:dyDescent="0.25">
      <c r="A2439" s="30">
        <v>41604</v>
      </c>
      <c r="B2439" s="32">
        <v>-1.7466841712029391E-3</v>
      </c>
    </row>
    <row r="2440" spans="1:2" x14ac:dyDescent="0.25">
      <c r="A2440" s="30">
        <v>41605</v>
      </c>
      <c r="B2440" s="32">
        <v>-1.7883577792866534E-3</v>
      </c>
    </row>
    <row r="2441" spans="1:2" x14ac:dyDescent="0.25">
      <c r="A2441" s="30">
        <v>41607</v>
      </c>
      <c r="B2441" s="32">
        <v>-1.7875097550963392E-3</v>
      </c>
    </row>
    <row r="2442" spans="1:2" x14ac:dyDescent="0.25">
      <c r="A2442" s="30">
        <v>41610</v>
      </c>
      <c r="B2442" s="32">
        <v>-1.8189892908301308E-3</v>
      </c>
    </row>
    <row r="2443" spans="1:2" x14ac:dyDescent="0.25">
      <c r="A2443" s="30">
        <v>41611</v>
      </c>
      <c r="B2443" s="32">
        <v>-1.8088441105633679E-3</v>
      </c>
    </row>
    <row r="2444" spans="1:2" x14ac:dyDescent="0.25">
      <c r="A2444" s="30">
        <v>41612</v>
      </c>
      <c r="B2444" s="32">
        <v>-1.7730559831365955E-3</v>
      </c>
    </row>
    <row r="2445" spans="1:2" x14ac:dyDescent="0.25">
      <c r="A2445" s="30">
        <v>41613</v>
      </c>
      <c r="B2445" s="32">
        <v>-1.7146300808894566E-3</v>
      </c>
    </row>
    <row r="2446" spans="1:2" x14ac:dyDescent="0.25">
      <c r="A2446" s="30">
        <v>41614</v>
      </c>
      <c r="B2446" s="32">
        <v>-1.7327581644330792E-3</v>
      </c>
    </row>
    <row r="2447" spans="1:2" x14ac:dyDescent="0.25">
      <c r="A2447" s="30">
        <v>41617</v>
      </c>
      <c r="B2447" s="32">
        <v>-1.7928483651941107E-3</v>
      </c>
    </row>
    <row r="2448" spans="1:2" x14ac:dyDescent="0.25">
      <c r="A2448" s="30">
        <v>41618</v>
      </c>
      <c r="B2448" s="32">
        <v>-1.8314571005657587E-3</v>
      </c>
    </row>
    <row r="2449" spans="1:2" x14ac:dyDescent="0.25">
      <c r="A2449" s="30">
        <v>41619</v>
      </c>
      <c r="B2449" s="32">
        <v>-2.0391994989834572E-3</v>
      </c>
    </row>
    <row r="2450" spans="1:2" x14ac:dyDescent="0.25">
      <c r="A2450" s="30">
        <v>41620</v>
      </c>
      <c r="B2450" s="32">
        <v>-2.0728431946200887E-3</v>
      </c>
    </row>
    <row r="2451" spans="1:2" x14ac:dyDescent="0.25">
      <c r="A2451" s="30">
        <v>41621</v>
      </c>
      <c r="B2451" s="32">
        <v>-2.0470990792589294E-3</v>
      </c>
    </row>
    <row r="2452" spans="1:2" x14ac:dyDescent="0.25">
      <c r="A2452" s="30">
        <v>41624</v>
      </c>
      <c r="B2452" s="32">
        <v>-2.0824005304169724E-3</v>
      </c>
    </row>
    <row r="2453" spans="1:2" x14ac:dyDescent="0.25">
      <c r="A2453" s="30">
        <v>41625</v>
      </c>
      <c r="B2453" s="32">
        <v>-2.0848506689773449E-3</v>
      </c>
    </row>
    <row r="2454" spans="1:2" x14ac:dyDescent="0.25">
      <c r="A2454" s="30">
        <v>41626</v>
      </c>
      <c r="B2454" s="32">
        <v>-2.2461441498089485E-3</v>
      </c>
    </row>
    <row r="2455" spans="1:2" x14ac:dyDescent="0.25">
      <c r="A2455" s="30">
        <v>41627</v>
      </c>
      <c r="B2455" s="32">
        <v>-2.2822391122248042E-3</v>
      </c>
    </row>
    <row r="2456" spans="1:2" x14ac:dyDescent="0.25">
      <c r="A2456" s="30">
        <v>41628</v>
      </c>
      <c r="B2456" s="32">
        <v>-2.2935725471544544E-3</v>
      </c>
    </row>
    <row r="2457" spans="1:2" x14ac:dyDescent="0.25">
      <c r="A2457" s="30">
        <v>41631</v>
      </c>
      <c r="B2457" s="32">
        <v>-2.3428890664407565E-3</v>
      </c>
    </row>
    <row r="2458" spans="1:2" x14ac:dyDescent="0.25">
      <c r="A2458" s="30">
        <v>41632</v>
      </c>
      <c r="B2458" s="32">
        <v>-2.3116083498266882E-3</v>
      </c>
    </row>
    <row r="2459" spans="1:2" x14ac:dyDescent="0.25">
      <c r="A2459" s="30">
        <v>41634</v>
      </c>
      <c r="B2459" s="32">
        <v>-2.3916926403749761E-3</v>
      </c>
    </row>
    <row r="2460" spans="1:2" x14ac:dyDescent="0.25">
      <c r="A2460" s="30">
        <v>41635</v>
      </c>
      <c r="B2460" s="32">
        <v>-2.5003290864984429E-3</v>
      </c>
    </row>
    <row r="2461" spans="1:2" x14ac:dyDescent="0.25">
      <c r="A2461" s="30">
        <v>41638</v>
      </c>
      <c r="B2461" s="32">
        <v>-2.4773197463568986E-3</v>
      </c>
    </row>
    <row r="2462" spans="1:2" x14ac:dyDescent="0.25">
      <c r="A2462" s="30">
        <v>41639</v>
      </c>
      <c r="B2462" s="32">
        <v>-2.386680327557289E-3</v>
      </c>
    </row>
    <row r="2463" spans="1:2" x14ac:dyDescent="0.25">
      <c r="A2463" s="30">
        <v>41641</v>
      </c>
      <c r="B2463" s="32">
        <v>-2.3209527794934015E-3</v>
      </c>
    </row>
    <row r="2464" spans="1:2" x14ac:dyDescent="0.25">
      <c r="A2464" s="30">
        <v>41642</v>
      </c>
      <c r="B2464" s="32">
        <v>-2.2801243033716556E-3</v>
      </c>
    </row>
    <row r="2465" spans="1:2" x14ac:dyDescent="0.25">
      <c r="A2465" s="30">
        <v>41645</v>
      </c>
      <c r="B2465" s="32">
        <v>-2.1776514474325381E-3</v>
      </c>
    </row>
    <row r="2466" spans="1:2" x14ac:dyDescent="0.25">
      <c r="A2466" s="30">
        <v>41646</v>
      </c>
      <c r="B2466" s="32">
        <v>-2.1380697998401033E-3</v>
      </c>
    </row>
    <row r="2467" spans="1:2" x14ac:dyDescent="0.25">
      <c r="A2467" s="30">
        <v>41647</v>
      </c>
      <c r="B2467" s="32">
        <v>-2.150079055577403E-3</v>
      </c>
    </row>
    <row r="2468" spans="1:2" x14ac:dyDescent="0.25">
      <c r="A2468" s="30">
        <v>41648</v>
      </c>
      <c r="B2468" s="32">
        <v>-2.1086291090262055E-3</v>
      </c>
    </row>
    <row r="2469" spans="1:2" x14ac:dyDescent="0.25">
      <c r="A2469" s="30">
        <v>41649</v>
      </c>
      <c r="B2469" s="32">
        <v>-2.0613448604587248E-3</v>
      </c>
    </row>
    <row r="2470" spans="1:2" x14ac:dyDescent="0.25">
      <c r="A2470" s="30">
        <v>41652</v>
      </c>
      <c r="B2470" s="32">
        <v>-2.0804815809537525E-3</v>
      </c>
    </row>
    <row r="2471" spans="1:2" x14ac:dyDescent="0.25">
      <c r="A2471" s="30">
        <v>41653</v>
      </c>
      <c r="B2471" s="32">
        <v>-1.8125858202906464E-3</v>
      </c>
    </row>
    <row r="2472" spans="1:2" x14ac:dyDescent="0.25">
      <c r="A2472" s="30">
        <v>41654</v>
      </c>
      <c r="B2472" s="32">
        <v>-1.7855312486948494E-3</v>
      </c>
    </row>
    <row r="2473" spans="1:2" x14ac:dyDescent="0.25">
      <c r="A2473" s="30">
        <v>41655</v>
      </c>
      <c r="B2473" s="32">
        <v>-1.7514282898488664E-3</v>
      </c>
    </row>
    <row r="2474" spans="1:2" x14ac:dyDescent="0.25">
      <c r="A2474" s="30">
        <v>41656</v>
      </c>
      <c r="B2474" s="32">
        <v>-1.7387330245233201E-3</v>
      </c>
    </row>
    <row r="2475" spans="1:2" x14ac:dyDescent="0.25">
      <c r="A2475" s="30">
        <v>41660</v>
      </c>
      <c r="B2475" s="32">
        <v>-1.6798799359083461E-3</v>
      </c>
    </row>
    <row r="2476" spans="1:2" x14ac:dyDescent="0.25">
      <c r="A2476" s="30">
        <v>41661</v>
      </c>
      <c r="B2476" s="32">
        <v>-1.7218383632501277E-3</v>
      </c>
    </row>
    <row r="2477" spans="1:2" x14ac:dyDescent="0.25">
      <c r="A2477" s="30">
        <v>41662</v>
      </c>
      <c r="B2477" s="32">
        <v>-1.6983502694587482E-3</v>
      </c>
    </row>
    <row r="2478" spans="1:2" x14ac:dyDescent="0.25">
      <c r="A2478" s="30">
        <v>41663</v>
      </c>
      <c r="B2478" s="32">
        <v>-1.6377311210463708E-3</v>
      </c>
    </row>
    <row r="2479" spans="1:2" x14ac:dyDescent="0.25">
      <c r="A2479" s="30">
        <v>41666</v>
      </c>
      <c r="B2479" s="32">
        <v>-1.6666043992782376E-3</v>
      </c>
    </row>
    <row r="2480" spans="1:2" x14ac:dyDescent="0.25">
      <c r="A2480" s="30">
        <v>41667</v>
      </c>
      <c r="B2480" s="32">
        <v>-1.6340388869714451E-3</v>
      </c>
    </row>
    <row r="2481" spans="1:2" x14ac:dyDescent="0.25">
      <c r="A2481" s="30">
        <v>41668</v>
      </c>
      <c r="B2481" s="32">
        <v>-1.584454697743265E-3</v>
      </c>
    </row>
    <row r="2482" spans="1:2" x14ac:dyDescent="0.25">
      <c r="A2482" s="30">
        <v>41669</v>
      </c>
      <c r="B2482" s="32">
        <v>-1.5753862901046745E-3</v>
      </c>
    </row>
    <row r="2483" spans="1:2" x14ac:dyDescent="0.25">
      <c r="A2483" s="30">
        <v>41670</v>
      </c>
      <c r="B2483" s="32">
        <v>-1.5147882874851915E-3</v>
      </c>
    </row>
    <row r="2484" spans="1:2" x14ac:dyDescent="0.25">
      <c r="A2484" s="30">
        <v>41673</v>
      </c>
      <c r="B2484" s="32">
        <v>-1.3781176882787793E-3</v>
      </c>
    </row>
    <row r="2485" spans="1:2" x14ac:dyDescent="0.25">
      <c r="A2485" s="30">
        <v>41674</v>
      </c>
      <c r="B2485" s="32">
        <v>-1.4143362978301655E-3</v>
      </c>
    </row>
    <row r="2486" spans="1:2" x14ac:dyDescent="0.25">
      <c r="A2486" s="30">
        <v>41675</v>
      </c>
      <c r="B2486" s="32">
        <v>-1.2290832303788468E-3</v>
      </c>
    </row>
    <row r="2487" spans="1:2" x14ac:dyDescent="0.25">
      <c r="A2487" s="30">
        <v>41676</v>
      </c>
      <c r="B2487" s="32">
        <v>-1.064895975252611E-3</v>
      </c>
    </row>
    <row r="2488" spans="1:2" x14ac:dyDescent="0.25">
      <c r="A2488" s="30">
        <v>41677</v>
      </c>
      <c r="B2488" s="32">
        <v>-4.5234387674997212E-4</v>
      </c>
    </row>
    <row r="2489" spans="1:2" x14ac:dyDescent="0.25">
      <c r="A2489" s="30">
        <v>41680</v>
      </c>
      <c r="B2489" s="32">
        <v>-4.257694881257823E-4</v>
      </c>
    </row>
    <row r="2490" spans="1:2" x14ac:dyDescent="0.25">
      <c r="A2490" s="30">
        <v>41681</v>
      </c>
      <c r="B2490" s="32">
        <v>-2.5527083945309226E-4</v>
      </c>
    </row>
    <row r="2491" spans="1:2" x14ac:dyDescent="0.25">
      <c r="A2491" s="30">
        <v>41682</v>
      </c>
      <c r="B2491" s="32">
        <v>-5.4524773432595985E-5</v>
      </c>
    </row>
    <row r="2492" spans="1:2" x14ac:dyDescent="0.25">
      <c r="A2492" s="30">
        <v>41683</v>
      </c>
      <c r="B2492" s="32">
        <v>4.9133064980555474E-5</v>
      </c>
    </row>
    <row r="2493" spans="1:2" x14ac:dyDescent="0.25">
      <c r="A2493" s="30">
        <v>41684</v>
      </c>
      <c r="B2493" s="32">
        <v>2.2848518269080742E-4</v>
      </c>
    </row>
    <row r="2494" spans="1:2" x14ac:dyDescent="0.25">
      <c r="A2494" s="30">
        <v>41688</v>
      </c>
      <c r="B2494" s="32">
        <v>2.8012916602215832E-4</v>
      </c>
    </row>
    <row r="2495" spans="1:2" x14ac:dyDescent="0.25">
      <c r="A2495" s="30">
        <v>41689</v>
      </c>
      <c r="B2495" s="32">
        <v>4.9305850606584656E-5</v>
      </c>
    </row>
    <row r="2496" spans="1:2" x14ac:dyDescent="0.25">
      <c r="A2496" s="30">
        <v>41690</v>
      </c>
      <c r="B2496" s="32">
        <v>1.7011446053127877E-4</v>
      </c>
    </row>
    <row r="2497" spans="1:2" x14ac:dyDescent="0.25">
      <c r="A2497" s="30">
        <v>41691</v>
      </c>
      <c r="B2497" s="32">
        <v>2.4674260337564924E-4</v>
      </c>
    </row>
    <row r="2498" spans="1:2" x14ac:dyDescent="0.25">
      <c r="A2498" s="30">
        <v>41694</v>
      </c>
      <c r="B2498" s="32">
        <v>3.5504717459233781E-4</v>
      </c>
    </row>
    <row r="2499" spans="1:2" x14ac:dyDescent="0.25">
      <c r="A2499" s="30">
        <v>41695</v>
      </c>
      <c r="B2499" s="32">
        <v>4.2250945847532861E-4</v>
      </c>
    </row>
    <row r="2500" spans="1:2" x14ac:dyDescent="0.25">
      <c r="A2500" s="30">
        <v>41696</v>
      </c>
      <c r="B2500" s="32">
        <v>4.1608633550405116E-4</v>
      </c>
    </row>
    <row r="2501" spans="1:2" x14ac:dyDescent="0.25">
      <c r="A2501" s="30">
        <v>41697</v>
      </c>
      <c r="B2501" s="32">
        <v>3.3963798743097406E-4</v>
      </c>
    </row>
    <row r="2502" spans="1:2" x14ac:dyDescent="0.25">
      <c r="A2502" s="30">
        <v>41698</v>
      </c>
      <c r="B2502" s="32">
        <v>3.7443037974149718E-4</v>
      </c>
    </row>
    <row r="2503" spans="1:2" x14ac:dyDescent="0.25">
      <c r="A2503" s="30">
        <v>41701</v>
      </c>
      <c r="B2503" s="32">
        <v>3.1094028133993312E-4</v>
      </c>
    </row>
    <row r="2504" spans="1:2" x14ac:dyDescent="0.25">
      <c r="A2504" s="30">
        <v>41702</v>
      </c>
      <c r="B2504" s="32">
        <v>4.3337091805017991E-4</v>
      </c>
    </row>
    <row r="2505" spans="1:2" x14ac:dyDescent="0.25">
      <c r="A2505" s="30">
        <v>41703</v>
      </c>
      <c r="B2505" s="32">
        <v>5.3813965458227031E-4</v>
      </c>
    </row>
    <row r="2506" spans="1:2" x14ac:dyDescent="0.25">
      <c r="A2506" s="30">
        <v>41704</v>
      </c>
      <c r="B2506" s="32">
        <v>6.1382533672538209E-4</v>
      </c>
    </row>
    <row r="2507" spans="1:2" x14ac:dyDescent="0.25">
      <c r="A2507" s="30">
        <v>41705</v>
      </c>
      <c r="B2507" s="32">
        <v>6.9335609360932082E-4</v>
      </c>
    </row>
    <row r="2508" spans="1:2" x14ac:dyDescent="0.25">
      <c r="A2508" s="30">
        <v>41708</v>
      </c>
      <c r="B2508" s="32">
        <v>7.6624396216362634E-4</v>
      </c>
    </row>
    <row r="2509" spans="1:2" x14ac:dyDescent="0.25">
      <c r="A2509" s="30">
        <v>41709</v>
      </c>
      <c r="B2509" s="32">
        <v>8.662054464352309E-4</v>
      </c>
    </row>
    <row r="2510" spans="1:2" x14ac:dyDescent="0.25">
      <c r="A2510" s="30">
        <v>41710</v>
      </c>
      <c r="B2510" s="32">
        <v>8.6426992232691013E-4</v>
      </c>
    </row>
    <row r="2511" spans="1:2" x14ac:dyDescent="0.25">
      <c r="A2511" s="30">
        <v>41711</v>
      </c>
      <c r="B2511" s="32">
        <v>7.5040285335092882E-4</v>
      </c>
    </row>
    <row r="2512" spans="1:2" x14ac:dyDescent="0.25">
      <c r="A2512" s="30">
        <v>41712</v>
      </c>
      <c r="B2512" s="32">
        <v>7.0692414319362129E-4</v>
      </c>
    </row>
    <row r="2513" spans="1:2" x14ac:dyDescent="0.25">
      <c r="A2513" s="30">
        <v>41715</v>
      </c>
      <c r="B2513" s="32">
        <v>5.6349266440069989E-4</v>
      </c>
    </row>
    <row r="2514" spans="1:2" x14ac:dyDescent="0.25">
      <c r="A2514" s="30">
        <v>41716</v>
      </c>
      <c r="B2514" s="32">
        <v>6.4962648848165827E-4</v>
      </c>
    </row>
    <row r="2515" spans="1:2" x14ac:dyDescent="0.25">
      <c r="A2515" s="30">
        <v>41717</v>
      </c>
      <c r="B2515" s="32">
        <v>7.1259735473172547E-4</v>
      </c>
    </row>
    <row r="2516" spans="1:2" x14ac:dyDescent="0.25">
      <c r="A2516" s="30">
        <v>41718</v>
      </c>
      <c r="B2516" s="32">
        <v>5.7696530579454119E-4</v>
      </c>
    </row>
    <row r="2517" spans="1:2" x14ac:dyDescent="0.25">
      <c r="A2517" s="30">
        <v>41719</v>
      </c>
      <c r="B2517" s="32">
        <v>6.1507180314079868E-4</v>
      </c>
    </row>
    <row r="2518" spans="1:2" x14ac:dyDescent="0.25">
      <c r="A2518" s="30">
        <v>41722</v>
      </c>
      <c r="B2518" s="32">
        <v>5.5522244425465495E-4</v>
      </c>
    </row>
    <row r="2519" spans="1:2" x14ac:dyDescent="0.25">
      <c r="A2519" s="30">
        <v>41723</v>
      </c>
      <c r="B2519" s="32">
        <v>6.0247276176839115E-4</v>
      </c>
    </row>
    <row r="2520" spans="1:2" x14ac:dyDescent="0.25">
      <c r="A2520" s="30">
        <v>41724</v>
      </c>
      <c r="B2520" s="32">
        <v>6.5809526405380403E-4</v>
      </c>
    </row>
    <row r="2521" spans="1:2" x14ac:dyDescent="0.25">
      <c r="A2521" s="30">
        <v>41725</v>
      </c>
      <c r="B2521" s="32">
        <v>7.3718392012089851E-4</v>
      </c>
    </row>
    <row r="2522" spans="1:2" x14ac:dyDescent="0.25">
      <c r="A2522" s="30">
        <v>41726</v>
      </c>
      <c r="B2522" s="32">
        <v>7.9223954422968923E-4</v>
      </c>
    </row>
    <row r="2523" spans="1:2" x14ac:dyDescent="0.25">
      <c r="A2523" s="30">
        <v>41729</v>
      </c>
      <c r="B2523" s="32">
        <v>8.7959454586927777E-4</v>
      </c>
    </row>
    <row r="2524" spans="1:2" x14ac:dyDescent="0.25">
      <c r="A2524" s="30">
        <v>41730</v>
      </c>
      <c r="B2524" s="32">
        <v>9.8729752615289712E-4</v>
      </c>
    </row>
    <row r="2525" spans="1:2" x14ac:dyDescent="0.25">
      <c r="A2525" s="30">
        <v>41731</v>
      </c>
      <c r="B2525" s="32">
        <v>1.1442738580251799E-3</v>
      </c>
    </row>
    <row r="2526" spans="1:2" x14ac:dyDescent="0.25">
      <c r="A2526" s="30">
        <v>41732</v>
      </c>
      <c r="B2526" s="32">
        <v>1.1106511199074909E-3</v>
      </c>
    </row>
    <row r="2527" spans="1:2" x14ac:dyDescent="0.25">
      <c r="A2527" s="30">
        <v>41733</v>
      </c>
      <c r="B2527" s="32">
        <v>1.1363409916045342E-3</v>
      </c>
    </row>
    <row r="2528" spans="1:2" x14ac:dyDescent="0.25">
      <c r="A2528" s="30">
        <v>41736</v>
      </c>
      <c r="B2528" s="32">
        <v>1.1053435101631148E-3</v>
      </c>
    </row>
    <row r="2529" spans="1:2" x14ac:dyDescent="0.25">
      <c r="A2529" s="30">
        <v>41737</v>
      </c>
      <c r="B2529" s="32">
        <v>1.2092397317449155E-3</v>
      </c>
    </row>
    <row r="2530" spans="1:2" x14ac:dyDescent="0.25">
      <c r="A2530" s="30">
        <v>41738</v>
      </c>
      <c r="B2530" s="32">
        <v>1.2236401004133146E-3</v>
      </c>
    </row>
    <row r="2531" spans="1:2" x14ac:dyDescent="0.25">
      <c r="A2531" s="30">
        <v>41739</v>
      </c>
      <c r="B2531" s="32">
        <v>1.289423110379051E-3</v>
      </c>
    </row>
    <row r="2532" spans="1:2" x14ac:dyDescent="0.25">
      <c r="A2532" s="30">
        <v>41740</v>
      </c>
      <c r="B2532" s="32">
        <v>1.3646930769120047E-3</v>
      </c>
    </row>
    <row r="2533" spans="1:2" x14ac:dyDescent="0.25">
      <c r="A2533" s="30">
        <v>41743</v>
      </c>
      <c r="B2533" s="32">
        <v>1.4132471304060257E-3</v>
      </c>
    </row>
    <row r="2534" spans="1:2" x14ac:dyDescent="0.25">
      <c r="A2534" s="30">
        <v>41744</v>
      </c>
      <c r="B2534" s="32">
        <v>1.4656008561346745E-3</v>
      </c>
    </row>
    <row r="2535" spans="1:2" x14ac:dyDescent="0.25">
      <c r="A2535" s="30">
        <v>41745</v>
      </c>
      <c r="B2535" s="32">
        <v>1.5130461590548983E-3</v>
      </c>
    </row>
    <row r="2536" spans="1:2" x14ac:dyDescent="0.25">
      <c r="A2536" s="30">
        <v>41746</v>
      </c>
      <c r="B2536" s="32">
        <v>1.5111127455442741E-3</v>
      </c>
    </row>
    <row r="2537" spans="1:2" x14ac:dyDescent="0.25">
      <c r="A2537" s="30">
        <v>41750</v>
      </c>
      <c r="B2537" s="32">
        <v>1.5883789724586705E-3</v>
      </c>
    </row>
    <row r="2538" spans="1:2" x14ac:dyDescent="0.25">
      <c r="A2538" s="30">
        <v>41751</v>
      </c>
      <c r="B2538" s="32">
        <v>1.5064398291955161E-3</v>
      </c>
    </row>
    <row r="2539" spans="1:2" x14ac:dyDescent="0.25">
      <c r="A2539" s="30">
        <v>41752</v>
      </c>
      <c r="B2539" s="32">
        <v>1.4698612733081706E-3</v>
      </c>
    </row>
    <row r="2540" spans="1:2" x14ac:dyDescent="0.25">
      <c r="A2540" s="30">
        <v>41753</v>
      </c>
      <c r="B2540" s="32">
        <v>1.4018038553249568E-3</v>
      </c>
    </row>
    <row r="2541" spans="1:2" x14ac:dyDescent="0.25">
      <c r="A2541" s="30">
        <v>41754</v>
      </c>
      <c r="B2541" s="32">
        <v>1.3232760481129979E-3</v>
      </c>
    </row>
    <row r="2542" spans="1:2" x14ac:dyDescent="0.25">
      <c r="A2542" s="30">
        <v>41757</v>
      </c>
      <c r="B2542" s="32">
        <v>1.3385715317189018E-3</v>
      </c>
    </row>
    <row r="2543" spans="1:2" x14ac:dyDescent="0.25">
      <c r="A2543" s="30">
        <v>41758</v>
      </c>
      <c r="B2543" s="32">
        <v>1.4029640795329978E-3</v>
      </c>
    </row>
    <row r="2544" spans="1:2" x14ac:dyDescent="0.25">
      <c r="A2544" s="30">
        <v>41759</v>
      </c>
      <c r="B2544" s="32">
        <v>1.4159106659801246E-3</v>
      </c>
    </row>
    <row r="2545" spans="1:2" x14ac:dyDescent="0.25">
      <c r="A2545" s="30">
        <v>41760</v>
      </c>
      <c r="B2545" s="32">
        <v>1.3965850550126113E-3</v>
      </c>
    </row>
    <row r="2546" spans="1:2" x14ac:dyDescent="0.25">
      <c r="A2546" s="30">
        <v>41761</v>
      </c>
      <c r="B2546" s="32">
        <v>1.3886925271060502E-3</v>
      </c>
    </row>
    <row r="2547" spans="1:2" x14ac:dyDescent="0.25">
      <c r="A2547" s="30">
        <v>41764</v>
      </c>
      <c r="B2547" s="32">
        <v>1.3911479664452386E-3</v>
      </c>
    </row>
    <row r="2548" spans="1:2" x14ac:dyDescent="0.25">
      <c r="A2548" s="30">
        <v>41765</v>
      </c>
      <c r="B2548" s="32">
        <v>1.3371371973878166E-3</v>
      </c>
    </row>
    <row r="2549" spans="1:2" x14ac:dyDescent="0.25">
      <c r="A2549" s="30">
        <v>41766</v>
      </c>
      <c r="B2549" s="32">
        <v>1.2933988424179699E-3</v>
      </c>
    </row>
    <row r="2550" spans="1:2" x14ac:dyDescent="0.25">
      <c r="A2550" s="30">
        <v>41767</v>
      </c>
      <c r="B2550" s="32">
        <v>1.2150739749692274E-3</v>
      </c>
    </row>
    <row r="2551" spans="1:2" x14ac:dyDescent="0.25">
      <c r="A2551" s="30">
        <v>41768</v>
      </c>
      <c r="B2551" s="32">
        <v>1.2215592516362506E-3</v>
      </c>
    </row>
    <row r="2552" spans="1:2" x14ac:dyDescent="0.25">
      <c r="A2552" s="30">
        <v>41771</v>
      </c>
      <c r="B2552" s="32">
        <v>1.2438161711139095E-3</v>
      </c>
    </row>
    <row r="2553" spans="1:2" x14ac:dyDescent="0.25">
      <c r="A2553" s="30">
        <v>41772</v>
      </c>
      <c r="B2553" s="32">
        <v>1.1769457162034147E-3</v>
      </c>
    </row>
    <row r="2554" spans="1:2" x14ac:dyDescent="0.25">
      <c r="A2554" s="30">
        <v>41773</v>
      </c>
      <c r="B2554" s="32">
        <v>1.1575452838787914E-3</v>
      </c>
    </row>
    <row r="2555" spans="1:2" x14ac:dyDescent="0.25">
      <c r="A2555" s="30">
        <v>41774</v>
      </c>
      <c r="B2555" s="32">
        <v>1.0997031149881931E-3</v>
      </c>
    </row>
    <row r="2556" spans="1:2" x14ac:dyDescent="0.25">
      <c r="A2556" s="30">
        <v>41775</v>
      </c>
      <c r="B2556" s="32">
        <v>1.1454203553706854E-3</v>
      </c>
    </row>
    <row r="2557" spans="1:2" x14ac:dyDescent="0.25">
      <c r="A2557" s="30">
        <v>41778</v>
      </c>
      <c r="B2557" s="32">
        <v>1.0953727682301295E-3</v>
      </c>
    </row>
    <row r="2558" spans="1:2" x14ac:dyDescent="0.25">
      <c r="A2558" s="30">
        <v>41779</v>
      </c>
      <c r="B2558" s="32">
        <v>1.0985244713410669E-3</v>
      </c>
    </row>
    <row r="2559" spans="1:2" x14ac:dyDescent="0.25">
      <c r="A2559" s="30">
        <v>41780</v>
      </c>
      <c r="B2559" s="32">
        <v>1.0930679791782971E-3</v>
      </c>
    </row>
    <row r="2560" spans="1:2" x14ac:dyDescent="0.25">
      <c r="A2560" s="30">
        <v>41781</v>
      </c>
      <c r="B2560" s="32">
        <v>1.0269912602822728E-3</v>
      </c>
    </row>
    <row r="2561" spans="1:2" x14ac:dyDescent="0.25">
      <c r="A2561" s="30">
        <v>41782</v>
      </c>
      <c r="B2561" s="32">
        <v>1.0416718254095958E-3</v>
      </c>
    </row>
    <row r="2562" spans="1:2" x14ac:dyDescent="0.25">
      <c r="A2562" s="30">
        <v>41786</v>
      </c>
      <c r="B2562" s="32">
        <v>1.0037270346547889E-3</v>
      </c>
    </row>
    <row r="2563" spans="1:2" x14ac:dyDescent="0.25">
      <c r="A2563" s="30">
        <v>41787</v>
      </c>
      <c r="B2563" s="32">
        <v>9.766303294820311E-4</v>
      </c>
    </row>
    <row r="2564" spans="1:2" x14ac:dyDescent="0.25">
      <c r="A2564" s="30">
        <v>41788</v>
      </c>
      <c r="B2564" s="32">
        <v>9.1398304562129162E-4</v>
      </c>
    </row>
    <row r="2565" spans="1:2" x14ac:dyDescent="0.25">
      <c r="A2565" s="30">
        <v>41789</v>
      </c>
      <c r="B2565" s="32">
        <v>8.5805363659341438E-4</v>
      </c>
    </row>
    <row r="2566" spans="1:2" x14ac:dyDescent="0.25">
      <c r="A2566" s="30">
        <v>41792</v>
      </c>
      <c r="B2566" s="32">
        <v>7.8258575330547586E-4</v>
      </c>
    </row>
    <row r="2567" spans="1:2" x14ac:dyDescent="0.25">
      <c r="A2567" s="30">
        <v>41793</v>
      </c>
      <c r="B2567" s="32">
        <v>6.8570616576657528E-4</v>
      </c>
    </row>
    <row r="2568" spans="1:2" x14ac:dyDescent="0.25">
      <c r="A2568" s="30">
        <v>41794</v>
      </c>
      <c r="B2568" s="32">
        <v>5.83308641020297E-4</v>
      </c>
    </row>
    <row r="2569" spans="1:2" x14ac:dyDescent="0.25">
      <c r="A2569" s="30">
        <v>41795</v>
      </c>
      <c r="B2569" s="32">
        <v>5.0525547076363253E-4</v>
      </c>
    </row>
    <row r="2570" spans="1:2" x14ac:dyDescent="0.25">
      <c r="A2570" s="30">
        <v>41796</v>
      </c>
      <c r="B2570" s="32">
        <v>6.1986360404509E-4</v>
      </c>
    </row>
    <row r="2571" spans="1:2" x14ac:dyDescent="0.25">
      <c r="A2571" s="30">
        <v>41799</v>
      </c>
      <c r="B2571" s="32">
        <v>5.8675814333586374E-4</v>
      </c>
    </row>
    <row r="2572" spans="1:2" x14ac:dyDescent="0.25">
      <c r="A2572" s="30">
        <v>41800</v>
      </c>
      <c r="B2572" s="32">
        <v>5.8606315811804421E-4</v>
      </c>
    </row>
    <row r="2573" spans="1:2" x14ac:dyDescent="0.25">
      <c r="A2573" s="30">
        <v>41801</v>
      </c>
      <c r="B2573" s="32">
        <v>5.5419766844155838E-4</v>
      </c>
    </row>
    <row r="2574" spans="1:2" x14ac:dyDescent="0.25">
      <c r="A2574" s="30">
        <v>41802</v>
      </c>
      <c r="B2574" s="32">
        <v>5.6965123566699027E-4</v>
      </c>
    </row>
    <row r="2575" spans="1:2" x14ac:dyDescent="0.25">
      <c r="A2575" s="30">
        <v>41803</v>
      </c>
      <c r="B2575" s="32">
        <v>5.4479681642649602E-4</v>
      </c>
    </row>
    <row r="2576" spans="1:2" x14ac:dyDescent="0.25">
      <c r="A2576" s="30">
        <v>41806</v>
      </c>
      <c r="B2576" s="32">
        <v>5.1637134065685153E-4</v>
      </c>
    </row>
    <row r="2577" spans="1:2" x14ac:dyDescent="0.25">
      <c r="A2577" s="30">
        <v>41807</v>
      </c>
      <c r="B2577" s="32">
        <v>5.0029848837596091E-4</v>
      </c>
    </row>
    <row r="2578" spans="1:2" x14ac:dyDescent="0.25">
      <c r="A2578" s="30">
        <v>41808</v>
      </c>
      <c r="B2578" s="32">
        <v>5.6576663936080962E-4</v>
      </c>
    </row>
    <row r="2579" spans="1:2" x14ac:dyDescent="0.25">
      <c r="A2579" s="30">
        <v>41809</v>
      </c>
      <c r="B2579" s="32">
        <v>5.125485178456568E-4</v>
      </c>
    </row>
    <row r="2580" spans="1:2" x14ac:dyDescent="0.25">
      <c r="A2580" s="30">
        <v>41810</v>
      </c>
      <c r="B2580" s="32">
        <v>5.0422918465975464E-4</v>
      </c>
    </row>
    <row r="2581" spans="1:2" x14ac:dyDescent="0.25">
      <c r="A2581" s="30">
        <v>41813</v>
      </c>
      <c r="B2581" s="32">
        <v>4.8368044328417348E-4</v>
      </c>
    </row>
    <row r="2582" spans="1:2" x14ac:dyDescent="0.25">
      <c r="A2582" s="30">
        <v>41814</v>
      </c>
      <c r="B2582" s="32">
        <v>4.0643369102255633E-4</v>
      </c>
    </row>
    <row r="2583" spans="1:2" x14ac:dyDescent="0.25">
      <c r="A2583" s="30">
        <v>41815</v>
      </c>
      <c r="B2583" s="32">
        <v>4.3662691974089007E-4</v>
      </c>
    </row>
    <row r="2584" spans="1:2" x14ac:dyDescent="0.25">
      <c r="A2584" s="30">
        <v>41816</v>
      </c>
      <c r="B2584" s="32">
        <v>5.2031878127101194E-4</v>
      </c>
    </row>
    <row r="2585" spans="1:2" x14ac:dyDescent="0.25">
      <c r="A2585" s="30">
        <v>41817</v>
      </c>
      <c r="B2585" s="32">
        <v>5.3230132868820057E-4</v>
      </c>
    </row>
    <row r="2586" spans="1:2" x14ac:dyDescent="0.25">
      <c r="A2586" s="30">
        <v>41820</v>
      </c>
      <c r="B2586" s="32">
        <v>5.5056625861982234E-4</v>
      </c>
    </row>
    <row r="2587" spans="1:2" x14ac:dyDescent="0.25">
      <c r="A2587" s="30">
        <v>41821</v>
      </c>
      <c r="B2587" s="32">
        <v>5.481830989801928E-4</v>
      </c>
    </row>
    <row r="2588" spans="1:2" x14ac:dyDescent="0.25">
      <c r="A2588" s="30">
        <v>41822</v>
      </c>
      <c r="B2588" s="32">
        <v>5.6583537171861487E-4</v>
      </c>
    </row>
    <row r="2589" spans="1:2" x14ac:dyDescent="0.25">
      <c r="A2589" s="30">
        <v>41823</v>
      </c>
      <c r="B2589" s="32">
        <v>5.0571403575316864E-4</v>
      </c>
    </row>
    <row r="2590" spans="1:2" x14ac:dyDescent="0.25">
      <c r="A2590" s="30">
        <v>41827</v>
      </c>
      <c r="B2590" s="32">
        <v>5.3109183317356923E-4</v>
      </c>
    </row>
    <row r="2591" spans="1:2" x14ac:dyDescent="0.25">
      <c r="A2591" s="30">
        <v>41828</v>
      </c>
      <c r="B2591" s="32">
        <v>4.9944197198392715E-4</v>
      </c>
    </row>
    <row r="2592" spans="1:2" x14ac:dyDescent="0.25">
      <c r="A2592" s="30">
        <v>41829</v>
      </c>
      <c r="B2592" s="32">
        <v>6.0761714665380495E-4</v>
      </c>
    </row>
    <row r="2593" spans="1:2" x14ac:dyDescent="0.25">
      <c r="A2593" s="30">
        <v>41830</v>
      </c>
      <c r="B2593" s="32">
        <v>4.2144552368195143E-4</v>
      </c>
    </row>
    <row r="2594" spans="1:2" x14ac:dyDescent="0.25">
      <c r="A2594" s="30">
        <v>41831</v>
      </c>
      <c r="B2594" s="32">
        <v>4.4604167852457799E-4</v>
      </c>
    </row>
    <row r="2595" spans="1:2" x14ac:dyDescent="0.25">
      <c r="A2595" s="30">
        <v>41834</v>
      </c>
      <c r="B2595" s="32">
        <v>4.7281674885812919E-4</v>
      </c>
    </row>
    <row r="2596" spans="1:2" x14ac:dyDescent="0.25">
      <c r="A2596" s="30">
        <v>41835</v>
      </c>
      <c r="B2596" s="32">
        <v>5.2560936749079801E-4</v>
      </c>
    </row>
    <row r="2597" spans="1:2" x14ac:dyDescent="0.25">
      <c r="A2597" s="30">
        <v>41836</v>
      </c>
      <c r="B2597" s="32">
        <v>4.6280017769917414E-4</v>
      </c>
    </row>
    <row r="2598" spans="1:2" x14ac:dyDescent="0.25">
      <c r="A2598" s="30">
        <v>41837</v>
      </c>
      <c r="B2598" s="32">
        <v>4.4780321873072459E-4</v>
      </c>
    </row>
    <row r="2599" spans="1:2" x14ac:dyDescent="0.25">
      <c r="A2599" s="30">
        <v>41838</v>
      </c>
      <c r="B2599" s="32">
        <v>4.2124140002708366E-4</v>
      </c>
    </row>
    <row r="2600" spans="1:2" x14ac:dyDescent="0.25">
      <c r="A2600" s="30">
        <v>41841</v>
      </c>
      <c r="B2600" s="32">
        <v>1.8160376141440615E-4</v>
      </c>
    </row>
    <row r="2601" spans="1:2" x14ac:dyDescent="0.25">
      <c r="A2601" s="30">
        <v>41842</v>
      </c>
      <c r="B2601" s="32">
        <v>6.6482076362728293E-5</v>
      </c>
    </row>
    <row r="2602" spans="1:2" x14ac:dyDescent="0.25">
      <c r="A2602" s="30">
        <v>41843</v>
      </c>
      <c r="B2602" s="32">
        <v>4.3217135675677198E-5</v>
      </c>
    </row>
    <row r="2603" spans="1:2" x14ac:dyDescent="0.25">
      <c r="A2603" s="30">
        <v>41844</v>
      </c>
      <c r="B2603" s="32">
        <v>-6.4140642119125957E-5</v>
      </c>
    </row>
    <row r="2604" spans="1:2" x14ac:dyDescent="0.25">
      <c r="A2604" s="30">
        <v>41845</v>
      </c>
      <c r="B2604" s="32">
        <v>-1.3587940594239623E-4</v>
      </c>
    </row>
    <row r="2605" spans="1:2" x14ac:dyDescent="0.25">
      <c r="A2605" s="30">
        <v>41848</v>
      </c>
      <c r="B2605" s="32">
        <v>-1.7101386782436556E-4</v>
      </c>
    </row>
    <row r="2606" spans="1:2" x14ac:dyDescent="0.25">
      <c r="A2606" s="30">
        <v>41849</v>
      </c>
      <c r="B2606" s="32">
        <v>-2.5271163901330329E-4</v>
      </c>
    </row>
    <row r="2607" spans="1:2" x14ac:dyDescent="0.25">
      <c r="A2607" s="30">
        <v>41850</v>
      </c>
      <c r="B2607" s="32">
        <v>-2.8022988591369646E-4</v>
      </c>
    </row>
    <row r="2608" spans="1:2" x14ac:dyDescent="0.25">
      <c r="A2608" s="30">
        <v>41851</v>
      </c>
      <c r="B2608" s="32">
        <v>-2.9827468124843382E-4</v>
      </c>
    </row>
    <row r="2609" spans="1:2" x14ac:dyDescent="0.25">
      <c r="A2609" s="30">
        <v>41852</v>
      </c>
      <c r="B2609" s="32">
        <v>-2.8628181229350957E-4</v>
      </c>
    </row>
    <row r="2610" spans="1:2" x14ac:dyDescent="0.25">
      <c r="A2610" s="30">
        <v>41855</v>
      </c>
      <c r="B2610" s="32">
        <v>-6.5752959191689442E-4</v>
      </c>
    </row>
    <row r="2611" spans="1:2" x14ac:dyDescent="0.25">
      <c r="A2611" s="30">
        <v>41856</v>
      </c>
      <c r="B2611" s="32">
        <v>-5.9869816649149588E-4</v>
      </c>
    </row>
    <row r="2612" spans="1:2" x14ac:dyDescent="0.25">
      <c r="A2612" s="30">
        <v>41857</v>
      </c>
      <c r="B2612" s="32">
        <v>-6.6923407970609361E-4</v>
      </c>
    </row>
    <row r="2613" spans="1:2" x14ac:dyDescent="0.25">
      <c r="A2613" s="30">
        <v>41858</v>
      </c>
      <c r="B2613" s="32">
        <v>-6.4251128007741798E-4</v>
      </c>
    </row>
    <row r="2614" spans="1:2" x14ac:dyDescent="0.25">
      <c r="A2614" s="30">
        <v>41859</v>
      </c>
      <c r="B2614" s="32">
        <v>-5.127169186437408E-4</v>
      </c>
    </row>
    <row r="2615" spans="1:2" x14ac:dyDescent="0.25">
      <c r="A2615" s="30">
        <v>41862</v>
      </c>
      <c r="B2615" s="32">
        <v>-5.3663072476528573E-4</v>
      </c>
    </row>
    <row r="2616" spans="1:2" x14ac:dyDescent="0.25">
      <c r="A2616" s="30">
        <v>41863</v>
      </c>
      <c r="B2616" s="32">
        <v>-4.607433040699771E-4</v>
      </c>
    </row>
    <row r="2617" spans="1:2" x14ac:dyDescent="0.25">
      <c r="A2617" s="30">
        <v>41864</v>
      </c>
      <c r="B2617" s="32">
        <v>-1.0683414042433892E-4</v>
      </c>
    </row>
    <row r="2618" spans="1:2" x14ac:dyDescent="0.25">
      <c r="A2618" s="30">
        <v>41865</v>
      </c>
      <c r="B2618" s="32">
        <v>-4.2395148868723531E-5</v>
      </c>
    </row>
    <row r="2619" spans="1:2" x14ac:dyDescent="0.25">
      <c r="A2619" s="30">
        <v>41866</v>
      </c>
      <c r="B2619" s="32">
        <v>-2.8642380804844159E-4</v>
      </c>
    </row>
    <row r="2620" spans="1:2" x14ac:dyDescent="0.25">
      <c r="A2620" s="30">
        <v>41869</v>
      </c>
      <c r="B2620" s="32">
        <v>7.4807619717898177E-4</v>
      </c>
    </row>
    <row r="2621" spans="1:2" x14ac:dyDescent="0.25">
      <c r="A2621" s="30">
        <v>41870</v>
      </c>
      <c r="B2621" s="32">
        <v>6.9244220722763927E-4</v>
      </c>
    </row>
    <row r="2622" spans="1:2" x14ac:dyDescent="0.25">
      <c r="A2622" s="30">
        <v>41871</v>
      </c>
      <c r="B2622" s="32">
        <v>7.3340885976569403E-4</v>
      </c>
    </row>
    <row r="2623" spans="1:2" x14ac:dyDescent="0.25">
      <c r="A2623" s="30">
        <v>41872</v>
      </c>
      <c r="B2623" s="32">
        <v>6.9087690046099048E-4</v>
      </c>
    </row>
    <row r="2624" spans="1:2" x14ac:dyDescent="0.25">
      <c r="A2624" s="30">
        <v>41873</v>
      </c>
      <c r="B2624" s="32">
        <v>5.6560065667476955E-4</v>
      </c>
    </row>
    <row r="2625" spans="1:2" x14ac:dyDescent="0.25">
      <c r="A2625" s="30">
        <v>41876</v>
      </c>
      <c r="B2625" s="32">
        <v>5.8332873432531684E-4</v>
      </c>
    </row>
    <row r="2626" spans="1:2" x14ac:dyDescent="0.25">
      <c r="A2626" s="30">
        <v>41877</v>
      </c>
      <c r="B2626" s="32">
        <v>4.7112089223344533E-4</v>
      </c>
    </row>
    <row r="2627" spans="1:2" x14ac:dyDescent="0.25">
      <c r="A2627" s="30">
        <v>41878</v>
      </c>
      <c r="B2627" s="32">
        <v>3.7449495074692862E-4</v>
      </c>
    </row>
    <row r="2628" spans="1:2" x14ac:dyDescent="0.25">
      <c r="A2628" s="30">
        <v>41879</v>
      </c>
      <c r="B2628" s="32">
        <v>2.7222214869682126E-4</v>
      </c>
    </row>
    <row r="2629" spans="1:2" x14ac:dyDescent="0.25">
      <c r="A2629" s="30">
        <v>41880</v>
      </c>
      <c r="B2629" s="32">
        <v>2.6548987594399165E-4</v>
      </c>
    </row>
    <row r="2630" spans="1:2" x14ac:dyDescent="0.25">
      <c r="A2630" s="30">
        <v>41884</v>
      </c>
      <c r="B2630" s="32">
        <v>2.5680053388388302E-4</v>
      </c>
    </row>
    <row r="2631" spans="1:2" x14ac:dyDescent="0.25">
      <c r="A2631" s="30">
        <v>41885</v>
      </c>
      <c r="B2631" s="32">
        <v>2.665876143295165E-4</v>
      </c>
    </row>
    <row r="2632" spans="1:2" x14ac:dyDescent="0.25">
      <c r="A2632" s="30">
        <v>41886</v>
      </c>
      <c r="B2632" s="32">
        <v>3.1314607166099684E-4</v>
      </c>
    </row>
    <row r="2633" spans="1:2" x14ac:dyDescent="0.25">
      <c r="A2633" s="30">
        <v>41887</v>
      </c>
      <c r="B2633" s="32">
        <v>3.0627980459363435E-4</v>
      </c>
    </row>
    <row r="2634" spans="1:2" x14ac:dyDescent="0.25">
      <c r="A2634" s="30">
        <v>41890</v>
      </c>
      <c r="B2634" s="32">
        <v>2.9746532729091335E-4</v>
      </c>
    </row>
    <row r="2635" spans="1:2" x14ac:dyDescent="0.25">
      <c r="A2635" s="30">
        <v>41891</v>
      </c>
      <c r="B2635" s="32">
        <v>1.8946732794411503E-4</v>
      </c>
    </row>
    <row r="2636" spans="1:2" x14ac:dyDescent="0.25">
      <c r="A2636" s="30">
        <v>41892</v>
      </c>
      <c r="B2636" s="32">
        <v>2.7203710063550268E-4</v>
      </c>
    </row>
    <row r="2637" spans="1:2" x14ac:dyDescent="0.25">
      <c r="A2637" s="30">
        <v>41893</v>
      </c>
      <c r="B2637" s="32">
        <v>3.1379066755921059E-4</v>
      </c>
    </row>
    <row r="2638" spans="1:2" x14ac:dyDescent="0.25">
      <c r="A2638" s="30">
        <v>41894</v>
      </c>
      <c r="B2638" s="32">
        <v>4.1939559979486951E-4</v>
      </c>
    </row>
    <row r="2639" spans="1:2" x14ac:dyDescent="0.25">
      <c r="A2639" s="30">
        <v>41897</v>
      </c>
      <c r="B2639" s="32">
        <v>3.9565822601272949E-4</v>
      </c>
    </row>
    <row r="2640" spans="1:2" x14ac:dyDescent="0.25">
      <c r="A2640" s="30">
        <v>41898</v>
      </c>
      <c r="B2640" s="32">
        <v>4.2364080499113221E-4</v>
      </c>
    </row>
    <row r="2641" spans="1:2" x14ac:dyDescent="0.25">
      <c r="A2641" s="30">
        <v>41899</v>
      </c>
      <c r="B2641" s="32">
        <v>5.1968520285705644E-4</v>
      </c>
    </row>
    <row r="2642" spans="1:2" x14ac:dyDescent="0.25">
      <c r="A2642" s="30">
        <v>41900</v>
      </c>
      <c r="B2642" s="32">
        <v>5.4760865726999342E-4</v>
      </c>
    </row>
    <row r="2643" spans="1:2" x14ac:dyDescent="0.25">
      <c r="A2643" s="30">
        <v>41901</v>
      </c>
      <c r="B2643" s="32">
        <v>5.0194050074714447E-4</v>
      </c>
    </row>
    <row r="2644" spans="1:2" x14ac:dyDescent="0.25">
      <c r="A2644" s="30">
        <v>41904</v>
      </c>
      <c r="B2644" s="32">
        <v>4.4605499964389672E-4</v>
      </c>
    </row>
    <row r="2645" spans="1:2" x14ac:dyDescent="0.25">
      <c r="A2645" s="30">
        <v>41905</v>
      </c>
      <c r="B2645" s="32">
        <v>3.8716921389148062E-4</v>
      </c>
    </row>
    <row r="2646" spans="1:2" x14ac:dyDescent="0.25">
      <c r="A2646" s="30">
        <v>41906</v>
      </c>
      <c r="B2646" s="32">
        <v>1.4303653792069326E-4</v>
      </c>
    </row>
    <row r="2647" spans="1:2" x14ac:dyDescent="0.25">
      <c r="A2647" s="30">
        <v>41907</v>
      </c>
      <c r="B2647" s="32">
        <v>1.4031167722516891E-4</v>
      </c>
    </row>
    <row r="2648" spans="1:2" x14ac:dyDescent="0.25">
      <c r="A2648" s="30">
        <v>41908</v>
      </c>
      <c r="B2648" s="32">
        <v>2.4230287023918606E-5</v>
      </c>
    </row>
    <row r="2649" spans="1:2" x14ac:dyDescent="0.25">
      <c r="A2649" s="30">
        <v>41911</v>
      </c>
      <c r="B2649" s="32">
        <v>3.947642743451496E-5</v>
      </c>
    </row>
    <row r="2650" spans="1:2" x14ac:dyDescent="0.25">
      <c r="A2650" s="30">
        <v>41912</v>
      </c>
      <c r="B2650" s="32">
        <v>2.398228248456924E-5</v>
      </c>
    </row>
    <row r="2651" spans="1:2" x14ac:dyDescent="0.25">
      <c r="A2651" s="30">
        <v>41913</v>
      </c>
      <c r="B2651" s="32">
        <v>1.111158752122865E-4</v>
      </c>
    </row>
    <row r="2652" spans="1:2" x14ac:dyDescent="0.25">
      <c r="A2652" s="30">
        <v>41914</v>
      </c>
      <c r="B2652" s="32">
        <v>1.6221811051009283E-4</v>
      </c>
    </row>
    <row r="2653" spans="1:2" x14ac:dyDescent="0.25">
      <c r="A2653" s="30">
        <v>41915</v>
      </c>
      <c r="B2653" s="32">
        <v>1.8080309848178544E-4</v>
      </c>
    </row>
    <row r="2654" spans="1:2" x14ac:dyDescent="0.25">
      <c r="A2654" s="30">
        <v>41918</v>
      </c>
      <c r="B2654" s="32">
        <v>3.5232507740734498E-4</v>
      </c>
    </row>
    <row r="2655" spans="1:2" x14ac:dyDescent="0.25">
      <c r="A2655" s="30">
        <v>41919</v>
      </c>
      <c r="B2655" s="32">
        <v>4.8171907722682761E-4</v>
      </c>
    </row>
    <row r="2656" spans="1:2" x14ac:dyDescent="0.25">
      <c r="A2656" s="30">
        <v>41920</v>
      </c>
      <c r="B2656" s="32">
        <v>4.5558470109940963E-4</v>
      </c>
    </row>
    <row r="2657" spans="1:2" x14ac:dyDescent="0.25">
      <c r="A2657" s="30">
        <v>41921</v>
      </c>
      <c r="B2657" s="32">
        <v>1.8919845858911266E-4</v>
      </c>
    </row>
    <row r="2658" spans="1:2" x14ac:dyDescent="0.25">
      <c r="A2658" s="30">
        <v>41922</v>
      </c>
      <c r="B2658" s="32">
        <v>-1.0977652325006027E-4</v>
      </c>
    </row>
    <row r="2659" spans="1:2" x14ac:dyDescent="0.25">
      <c r="A2659" s="30">
        <v>41925</v>
      </c>
      <c r="B2659" s="32">
        <v>-3.9934803005936548E-4</v>
      </c>
    </row>
    <row r="2660" spans="1:2" x14ac:dyDescent="0.25">
      <c r="A2660" s="30">
        <v>41926</v>
      </c>
      <c r="B2660" s="32">
        <v>-2.330363704455829E-4</v>
      </c>
    </row>
    <row r="2661" spans="1:2" x14ac:dyDescent="0.25">
      <c r="A2661" s="30">
        <v>41927</v>
      </c>
      <c r="B2661" s="32">
        <v>-3.1233846479294947E-4</v>
      </c>
    </row>
    <row r="2662" spans="1:2" x14ac:dyDescent="0.25">
      <c r="A2662" s="30">
        <v>41928</v>
      </c>
      <c r="B2662" s="32">
        <v>-1.9827256697946272E-4</v>
      </c>
    </row>
    <row r="2663" spans="1:2" x14ac:dyDescent="0.25">
      <c r="A2663" s="30">
        <v>41929</v>
      </c>
      <c r="B2663" s="32">
        <v>-2.1674840351204594E-5</v>
      </c>
    </row>
    <row r="2664" spans="1:2" x14ac:dyDescent="0.25">
      <c r="A2664" s="30">
        <v>41932</v>
      </c>
      <c r="B2664" s="32">
        <v>6.9307888098513182E-4</v>
      </c>
    </row>
    <row r="2665" spans="1:2" x14ac:dyDescent="0.25">
      <c r="A2665" s="30">
        <v>41933</v>
      </c>
      <c r="B2665" s="32">
        <v>8.5816741762534399E-4</v>
      </c>
    </row>
    <row r="2666" spans="1:2" x14ac:dyDescent="0.25">
      <c r="A2666" s="30">
        <v>41934</v>
      </c>
      <c r="B2666" s="32">
        <v>5.954297892223348E-4</v>
      </c>
    </row>
    <row r="2667" spans="1:2" x14ac:dyDescent="0.25">
      <c r="A2667" s="30">
        <v>41935</v>
      </c>
      <c r="B2667" s="32">
        <v>5.2298127637118164E-4</v>
      </c>
    </row>
    <row r="2668" spans="1:2" x14ac:dyDescent="0.25">
      <c r="A2668" s="30">
        <v>41936</v>
      </c>
      <c r="B2668" s="32">
        <v>5.7695658046252873E-4</v>
      </c>
    </row>
    <row r="2669" spans="1:2" x14ac:dyDescent="0.25">
      <c r="A2669" s="30">
        <v>41939</v>
      </c>
      <c r="B2669" s="32">
        <v>5.3981690146231998E-4</v>
      </c>
    </row>
    <row r="2670" spans="1:2" x14ac:dyDescent="0.25">
      <c r="A2670" s="30">
        <v>41940</v>
      </c>
      <c r="B2670" s="32">
        <v>4.7382565920917052E-4</v>
      </c>
    </row>
    <row r="2671" spans="1:2" x14ac:dyDescent="0.25">
      <c r="A2671" s="30">
        <v>41941</v>
      </c>
      <c r="B2671" s="32">
        <v>3.7734187478455361E-4</v>
      </c>
    </row>
    <row r="2672" spans="1:2" x14ac:dyDescent="0.25">
      <c r="A2672" s="30">
        <v>41942</v>
      </c>
      <c r="B2672" s="32">
        <v>3.3067619932003467E-4</v>
      </c>
    </row>
    <row r="2673" spans="1:2" x14ac:dyDescent="0.25">
      <c r="A2673" s="30">
        <v>41943</v>
      </c>
      <c r="B2673" s="32">
        <v>3.4258896440642062E-4</v>
      </c>
    </row>
    <row r="2674" spans="1:2" x14ac:dyDescent="0.25">
      <c r="A2674" s="30">
        <v>41946</v>
      </c>
      <c r="B2674" s="32">
        <v>2.5301529634336184E-4</v>
      </c>
    </row>
    <row r="2675" spans="1:2" x14ac:dyDescent="0.25">
      <c r="A2675" s="30">
        <v>41947</v>
      </c>
      <c r="B2675" s="32">
        <v>2.1773760444343537E-4</v>
      </c>
    </row>
    <row r="2676" spans="1:2" x14ac:dyDescent="0.25">
      <c r="A2676" s="30">
        <v>41948</v>
      </c>
      <c r="B2676" s="32">
        <v>2.529553605274959E-4</v>
      </c>
    </row>
    <row r="2677" spans="1:2" x14ac:dyDescent="0.25">
      <c r="A2677" s="30">
        <v>41949</v>
      </c>
      <c r="B2677" s="32">
        <v>4.6776246399748977E-4</v>
      </c>
    </row>
    <row r="2678" spans="1:2" x14ac:dyDescent="0.25">
      <c r="A2678" s="30">
        <v>41950</v>
      </c>
      <c r="B2678" s="32">
        <v>5.7397099208333913E-4</v>
      </c>
    </row>
    <row r="2679" spans="1:2" x14ac:dyDescent="0.25">
      <c r="A2679" s="30">
        <v>41953</v>
      </c>
      <c r="B2679" s="32">
        <v>5.304392063270047E-4</v>
      </c>
    </row>
    <row r="2680" spans="1:2" x14ac:dyDescent="0.25">
      <c r="A2680" s="30">
        <v>41954</v>
      </c>
      <c r="B2680" s="32">
        <v>4.9943441124544741E-4</v>
      </c>
    </row>
    <row r="2681" spans="1:2" x14ac:dyDescent="0.25">
      <c r="A2681" s="30">
        <v>41955</v>
      </c>
      <c r="B2681" s="32">
        <v>3.2160152561511168E-4</v>
      </c>
    </row>
    <row r="2682" spans="1:2" x14ac:dyDescent="0.25">
      <c r="A2682" s="30">
        <v>41956</v>
      </c>
      <c r="B2682" s="32">
        <v>2.9045057263310525E-4</v>
      </c>
    </row>
    <row r="2683" spans="1:2" x14ac:dyDescent="0.25">
      <c r="A2683" s="30">
        <v>41957</v>
      </c>
      <c r="B2683" s="32">
        <v>2.6189389801567486E-4</v>
      </c>
    </row>
    <row r="2684" spans="1:2" x14ac:dyDescent="0.25">
      <c r="A2684" s="30">
        <v>41960</v>
      </c>
      <c r="B2684" s="32">
        <v>2.4214797688615342E-4</v>
      </c>
    </row>
    <row r="2685" spans="1:2" x14ac:dyDescent="0.25">
      <c r="A2685" s="30">
        <v>41961</v>
      </c>
      <c r="B2685" s="32">
        <v>2.5064057386114946E-4</v>
      </c>
    </row>
    <row r="2686" spans="1:2" x14ac:dyDescent="0.25">
      <c r="A2686" s="30">
        <v>41962</v>
      </c>
      <c r="B2686" s="32">
        <v>2.2028845285748666E-4</v>
      </c>
    </row>
    <row r="2687" spans="1:2" x14ac:dyDescent="0.25">
      <c r="A2687" s="30">
        <v>41963</v>
      </c>
      <c r="B2687" s="32">
        <v>2.9975909025825587E-4</v>
      </c>
    </row>
    <row r="2688" spans="1:2" x14ac:dyDescent="0.25">
      <c r="A2688" s="30">
        <v>41964</v>
      </c>
      <c r="B2688" s="32">
        <v>4.1268391769944124E-4</v>
      </c>
    </row>
    <row r="2689" spans="1:2" x14ac:dyDescent="0.25">
      <c r="A2689" s="30">
        <v>41967</v>
      </c>
      <c r="B2689" s="32">
        <v>4.7563673548500773E-4</v>
      </c>
    </row>
    <row r="2690" spans="1:2" x14ac:dyDescent="0.25">
      <c r="A2690" s="30">
        <v>41968</v>
      </c>
      <c r="B2690" s="32">
        <v>4.6747416105863415E-4</v>
      </c>
    </row>
    <row r="2691" spans="1:2" x14ac:dyDescent="0.25">
      <c r="A2691" s="30">
        <v>41969</v>
      </c>
      <c r="B2691" s="32">
        <v>4.2798216185579996E-4</v>
      </c>
    </row>
    <row r="2692" spans="1:2" x14ac:dyDescent="0.25">
      <c r="A2692" s="30">
        <v>41971</v>
      </c>
      <c r="B2692" s="32">
        <v>4.585949027413605E-4</v>
      </c>
    </row>
    <row r="2693" spans="1:2" x14ac:dyDescent="0.25">
      <c r="A2693" s="30">
        <v>41974</v>
      </c>
      <c r="B2693" s="32">
        <v>3.8724894397001997E-4</v>
      </c>
    </row>
    <row r="2694" spans="1:2" x14ac:dyDescent="0.25">
      <c r="A2694" s="30">
        <v>41975</v>
      </c>
      <c r="B2694" s="32">
        <v>3.3602360038020862E-4</v>
      </c>
    </row>
    <row r="2695" spans="1:2" x14ac:dyDescent="0.25">
      <c r="A2695" s="30">
        <v>41976</v>
      </c>
      <c r="B2695" s="32">
        <v>4.1413679324486807E-4</v>
      </c>
    </row>
    <row r="2696" spans="1:2" x14ac:dyDescent="0.25">
      <c r="A2696" s="30">
        <v>41977</v>
      </c>
      <c r="B2696" s="32">
        <v>4.9242362283452579E-4</v>
      </c>
    </row>
    <row r="2697" spans="1:2" x14ac:dyDescent="0.25">
      <c r="A2697" s="30">
        <v>41978</v>
      </c>
      <c r="B2697" s="32">
        <v>5.550932027242883E-4</v>
      </c>
    </row>
    <row r="2698" spans="1:2" x14ac:dyDescent="0.25">
      <c r="A2698" s="30">
        <v>41981</v>
      </c>
      <c r="B2698" s="32">
        <v>7.5431622784383201E-4</v>
      </c>
    </row>
    <row r="2699" spans="1:2" x14ac:dyDescent="0.25">
      <c r="A2699" s="30">
        <v>41982</v>
      </c>
      <c r="B2699" s="32">
        <v>6.8692912733281375E-4</v>
      </c>
    </row>
    <row r="2700" spans="1:2" x14ac:dyDescent="0.25">
      <c r="A2700" s="30">
        <v>41983</v>
      </c>
      <c r="B2700" s="32">
        <v>4.9452301578645219E-4</v>
      </c>
    </row>
    <row r="2701" spans="1:2" x14ac:dyDescent="0.25">
      <c r="A2701" s="30">
        <v>41984</v>
      </c>
      <c r="B2701" s="32">
        <v>2.2965807220032275E-4</v>
      </c>
    </row>
    <row r="2702" spans="1:2" x14ac:dyDescent="0.25">
      <c r="A2702" s="30">
        <v>41985</v>
      </c>
      <c r="B2702" s="32">
        <v>2.6986835863151981E-4</v>
      </c>
    </row>
    <row r="2703" spans="1:2" x14ac:dyDescent="0.25">
      <c r="A2703" s="30">
        <v>41988</v>
      </c>
      <c r="B2703" s="32">
        <v>1.4353085896434692E-4</v>
      </c>
    </row>
    <row r="2704" spans="1:2" x14ac:dyDescent="0.25">
      <c r="A2704" s="30">
        <v>41989</v>
      </c>
      <c r="B2704" s="32">
        <v>-1.6230208996026452E-4</v>
      </c>
    </row>
    <row r="2705" spans="1:2" x14ac:dyDescent="0.25">
      <c r="A2705" s="30">
        <v>41990</v>
      </c>
      <c r="B2705" s="32">
        <v>-1.8442008395691545E-4</v>
      </c>
    </row>
    <row r="2706" spans="1:2" x14ac:dyDescent="0.25">
      <c r="A2706" s="30">
        <v>41991</v>
      </c>
      <c r="B2706" s="32">
        <v>-1.6586225791537235E-4</v>
      </c>
    </row>
    <row r="2707" spans="1:2" x14ac:dyDescent="0.25">
      <c r="A2707" s="30">
        <v>41992</v>
      </c>
      <c r="B2707" s="32">
        <v>-2.0566176334502195E-5</v>
      </c>
    </row>
    <row r="2708" spans="1:2" x14ac:dyDescent="0.25">
      <c r="A2708" s="30">
        <v>41995</v>
      </c>
      <c r="B2708" s="32">
        <v>3.3924432595466847E-4</v>
      </c>
    </row>
    <row r="2709" spans="1:2" x14ac:dyDescent="0.25">
      <c r="A2709" s="30">
        <v>41996</v>
      </c>
      <c r="B2709" s="32">
        <v>5.0977542275298937E-4</v>
      </c>
    </row>
    <row r="2710" spans="1:2" x14ac:dyDescent="0.25">
      <c r="A2710" s="30">
        <v>41997</v>
      </c>
      <c r="B2710" s="32">
        <v>4.7971755284659245E-4</v>
      </c>
    </row>
    <row r="2711" spans="1:2" x14ac:dyDescent="0.25">
      <c r="A2711" s="30">
        <v>41999</v>
      </c>
      <c r="B2711" s="32">
        <v>2.6452995567716187E-4</v>
      </c>
    </row>
    <row r="2712" spans="1:2" x14ac:dyDescent="0.25">
      <c r="A2712" s="30">
        <v>42002</v>
      </c>
      <c r="B2712" s="32">
        <v>2.8043042202718915E-4</v>
      </c>
    </row>
    <row r="2713" spans="1:2" x14ac:dyDescent="0.25">
      <c r="A2713" s="30">
        <v>42003</v>
      </c>
      <c r="B2713" s="32">
        <v>2.6158953022603626E-4</v>
      </c>
    </row>
    <row r="2714" spans="1:2" x14ac:dyDescent="0.25">
      <c r="A2714" s="30">
        <v>42004</v>
      </c>
      <c r="B2714" s="32">
        <v>1.6454476378080507E-4</v>
      </c>
    </row>
    <row r="2715" spans="1:2" x14ac:dyDescent="0.25">
      <c r="A2715" s="30">
        <v>42006</v>
      </c>
      <c r="B2715" s="32">
        <v>1.1638247237288901E-4</v>
      </c>
    </row>
    <row r="2716" spans="1:2" x14ac:dyDescent="0.25">
      <c r="A2716" s="30">
        <v>42009</v>
      </c>
      <c r="B2716" s="32">
        <v>6.5515417799089093E-5</v>
      </c>
    </row>
    <row r="2717" spans="1:2" x14ac:dyDescent="0.25">
      <c r="A2717" s="30">
        <v>42010</v>
      </c>
      <c r="B2717" s="32">
        <v>5.2712913474417533E-5</v>
      </c>
    </row>
    <row r="2718" spans="1:2" x14ac:dyDescent="0.25">
      <c r="A2718" s="30">
        <v>42011</v>
      </c>
      <c r="B2718" s="32">
        <v>3.6351427161984695E-4</v>
      </c>
    </row>
    <row r="2719" spans="1:2" x14ac:dyDescent="0.25">
      <c r="A2719" s="30">
        <v>42012</v>
      </c>
      <c r="B2719" s="32">
        <v>4.1679164417107728E-4</v>
      </c>
    </row>
    <row r="2720" spans="1:2" x14ac:dyDescent="0.25">
      <c r="A2720" s="30">
        <v>42013</v>
      </c>
      <c r="B2720" s="32">
        <v>4.6644448656940618E-4</v>
      </c>
    </row>
    <row r="2721" spans="1:2" x14ac:dyDescent="0.25">
      <c r="A2721" s="30">
        <v>42016</v>
      </c>
      <c r="B2721" s="32">
        <v>6.0954379844391227E-4</v>
      </c>
    </row>
    <row r="2722" spans="1:2" x14ac:dyDescent="0.25">
      <c r="A2722" s="30">
        <v>42017</v>
      </c>
      <c r="B2722" s="32">
        <v>6.2283395395468233E-4</v>
      </c>
    </row>
    <row r="2723" spans="1:2" x14ac:dyDescent="0.25">
      <c r="A2723" s="30">
        <v>42018</v>
      </c>
      <c r="B2723" s="32">
        <v>5.7896522059297517E-4</v>
      </c>
    </row>
    <row r="2724" spans="1:2" x14ac:dyDescent="0.25">
      <c r="A2724" s="30">
        <v>42019</v>
      </c>
      <c r="B2724" s="32">
        <v>4.0994986684972368E-4</v>
      </c>
    </row>
    <row r="2725" spans="1:2" x14ac:dyDescent="0.25">
      <c r="A2725" s="30">
        <v>42020</v>
      </c>
      <c r="B2725" s="32">
        <v>1.3474769050403346E-4</v>
      </c>
    </row>
    <row r="2726" spans="1:2" x14ac:dyDescent="0.25">
      <c r="A2726" s="30">
        <v>42024</v>
      </c>
      <c r="B2726" s="32">
        <v>8.3555457356609963E-5</v>
      </c>
    </row>
    <row r="2727" spans="1:2" x14ac:dyDescent="0.25">
      <c r="A2727" s="30">
        <v>42025</v>
      </c>
      <c r="B2727" s="32">
        <v>7.3436852519259688E-5</v>
      </c>
    </row>
    <row r="2728" spans="1:2" x14ac:dyDescent="0.25">
      <c r="A2728" s="30">
        <v>42026</v>
      </c>
      <c r="B2728" s="32">
        <v>1.514484702824781E-5</v>
      </c>
    </row>
    <row r="2729" spans="1:2" x14ac:dyDescent="0.25">
      <c r="A2729" s="30">
        <v>42027</v>
      </c>
      <c r="B2729" s="32">
        <v>-1.8348031728732117E-5</v>
      </c>
    </row>
    <row r="2730" spans="1:2" x14ac:dyDescent="0.25">
      <c r="A2730" s="30">
        <v>42030</v>
      </c>
      <c r="B2730" s="32">
        <v>-3.3456612788118623E-4</v>
      </c>
    </row>
    <row r="2731" spans="1:2" x14ac:dyDescent="0.25">
      <c r="A2731" s="30">
        <v>42031</v>
      </c>
      <c r="B2731" s="32">
        <v>-3.5006697154815747E-4</v>
      </c>
    </row>
    <row r="2732" spans="1:2" x14ac:dyDescent="0.25">
      <c r="A2732" s="30">
        <v>42032</v>
      </c>
      <c r="B2732" s="32">
        <v>8.8505597672927649E-7</v>
      </c>
    </row>
    <row r="2733" spans="1:2" x14ac:dyDescent="0.25">
      <c r="A2733" s="30">
        <v>42033</v>
      </c>
      <c r="B2733" s="32">
        <v>-9.7398117504532422E-7</v>
      </c>
    </row>
    <row r="2734" spans="1:2" x14ac:dyDescent="0.25">
      <c r="A2734" s="30">
        <v>42034</v>
      </c>
      <c r="B2734" s="32">
        <v>-7.98900108756051E-6</v>
      </c>
    </row>
    <row r="2735" spans="1:2" x14ac:dyDescent="0.25">
      <c r="A2735" s="30">
        <v>42037</v>
      </c>
      <c r="B2735" s="32">
        <v>-1.8196450481067217E-5</v>
      </c>
    </row>
    <row r="2736" spans="1:2" x14ac:dyDescent="0.25">
      <c r="A2736" s="30">
        <v>42038</v>
      </c>
      <c r="B2736" s="32">
        <v>1.951662249388697E-5</v>
      </c>
    </row>
    <row r="2737" spans="1:2" x14ac:dyDescent="0.25">
      <c r="A2737" s="30">
        <v>42039</v>
      </c>
      <c r="B2737" s="32">
        <v>3.7311060972600174E-5</v>
      </c>
    </row>
    <row r="2738" spans="1:2" x14ac:dyDescent="0.25">
      <c r="A2738" s="30">
        <v>42040</v>
      </c>
      <c r="B2738" s="32">
        <v>-2.4385105450552835E-5</v>
      </c>
    </row>
    <row r="2739" spans="1:2" x14ac:dyDescent="0.25">
      <c r="A2739" s="30">
        <v>42041</v>
      </c>
      <c r="B2739" s="32">
        <v>-3.8878656430041403E-5</v>
      </c>
    </row>
    <row r="2740" spans="1:2" x14ac:dyDescent="0.25">
      <c r="A2740" s="30">
        <v>42044</v>
      </c>
      <c r="B2740" s="32">
        <v>1.9579824547255598E-5</v>
      </c>
    </row>
    <row r="2741" spans="1:2" x14ac:dyDescent="0.25">
      <c r="A2741" s="30">
        <v>42045</v>
      </c>
      <c r="B2741" s="32">
        <v>7.3732342767751646E-5</v>
      </c>
    </row>
    <row r="2742" spans="1:2" x14ac:dyDescent="0.25">
      <c r="A2742" s="30">
        <v>42046</v>
      </c>
      <c r="B2742" s="32">
        <v>7.3223142209588588E-5</v>
      </c>
    </row>
    <row r="2743" spans="1:2" x14ac:dyDescent="0.25">
      <c r="A2743" s="30">
        <v>42047</v>
      </c>
      <c r="B2743" s="32">
        <v>1.5197964724000812E-4</v>
      </c>
    </row>
    <row r="2744" spans="1:2" x14ac:dyDescent="0.25">
      <c r="A2744" s="30">
        <v>42048</v>
      </c>
      <c r="B2744" s="32">
        <v>1.3833372368776686E-4</v>
      </c>
    </row>
    <row r="2745" spans="1:2" x14ac:dyDescent="0.25">
      <c r="A2745" s="30">
        <v>42052</v>
      </c>
      <c r="B2745" s="32">
        <v>1.0498979021966726E-4</v>
      </c>
    </row>
    <row r="2746" spans="1:2" x14ac:dyDescent="0.25">
      <c r="A2746" s="30">
        <v>42053</v>
      </c>
      <c r="B2746" s="32">
        <v>1.2057341605986593E-4</v>
      </c>
    </row>
    <row r="2747" spans="1:2" x14ac:dyDescent="0.25">
      <c r="A2747" s="30">
        <v>42054</v>
      </c>
      <c r="B2747" s="32">
        <v>1.3011593125566989E-4</v>
      </c>
    </row>
    <row r="2748" spans="1:2" x14ac:dyDescent="0.25">
      <c r="A2748" s="30">
        <v>42055</v>
      </c>
      <c r="B2748" s="32">
        <v>1.3477861162902727E-4</v>
      </c>
    </row>
    <row r="2749" spans="1:2" x14ac:dyDescent="0.25">
      <c r="A2749" s="30">
        <v>42058</v>
      </c>
      <c r="B2749" s="32">
        <v>1.3631497236388235E-4</v>
      </c>
    </row>
    <row r="2750" spans="1:2" x14ac:dyDescent="0.25">
      <c r="A2750" s="30">
        <v>42059</v>
      </c>
      <c r="B2750" s="32">
        <v>1.5382306693378922E-4</v>
      </c>
    </row>
    <row r="2751" spans="1:2" x14ac:dyDescent="0.25">
      <c r="A2751" s="30">
        <v>42060</v>
      </c>
      <c r="B2751" s="32">
        <v>3.1485415709964215E-5</v>
      </c>
    </row>
    <row r="2752" spans="1:2" x14ac:dyDescent="0.25">
      <c r="A2752" s="30">
        <v>42061</v>
      </c>
      <c r="B2752" s="32">
        <v>-2.3802095431624259E-5</v>
      </c>
    </row>
    <row r="2753" spans="1:2" x14ac:dyDescent="0.25">
      <c r="A2753" s="30">
        <v>42062</v>
      </c>
      <c r="B2753" s="32">
        <v>-1.4977029069385139E-5</v>
      </c>
    </row>
    <row r="2754" spans="1:2" x14ac:dyDescent="0.25">
      <c r="A2754" s="30">
        <v>42065</v>
      </c>
      <c r="B2754" s="32">
        <v>1.0673758685375567E-4</v>
      </c>
    </row>
    <row r="2755" spans="1:2" x14ac:dyDescent="0.25">
      <c r="A2755" s="30">
        <v>42066</v>
      </c>
      <c r="B2755" s="32">
        <v>1.2102823667614615E-4</v>
      </c>
    </row>
    <row r="2756" spans="1:2" x14ac:dyDescent="0.25">
      <c r="A2756" s="30">
        <v>42067</v>
      </c>
      <c r="B2756" s="32">
        <v>1.1577446534905E-4</v>
      </c>
    </row>
    <row r="2757" spans="1:2" x14ac:dyDescent="0.25">
      <c r="A2757" s="30">
        <v>42068</v>
      </c>
      <c r="B2757" s="32">
        <v>5.1219815541125868E-5</v>
      </c>
    </row>
    <row r="2758" spans="1:2" x14ac:dyDescent="0.25">
      <c r="A2758" s="30">
        <v>42069</v>
      </c>
      <c r="B2758" s="32">
        <v>-6.0161357225418932E-5</v>
      </c>
    </row>
    <row r="2759" spans="1:2" x14ac:dyDescent="0.25">
      <c r="A2759" s="30">
        <v>42072</v>
      </c>
      <c r="B2759" s="32">
        <v>-1.1187030210657589E-4</v>
      </c>
    </row>
    <row r="2760" spans="1:2" x14ac:dyDescent="0.25">
      <c r="A2760" s="30">
        <v>42073</v>
      </c>
      <c r="B2760" s="32">
        <v>2.0259211717998937E-5</v>
      </c>
    </row>
    <row r="2761" spans="1:2" x14ac:dyDescent="0.25">
      <c r="A2761" s="30">
        <v>42074</v>
      </c>
      <c r="B2761" s="32">
        <v>3.4418096603205939E-5</v>
      </c>
    </row>
    <row r="2762" spans="1:2" x14ac:dyDescent="0.25">
      <c r="A2762" s="30">
        <v>42075</v>
      </c>
      <c r="B2762" s="32">
        <v>4.88470258384055E-5</v>
      </c>
    </row>
    <row r="2763" spans="1:2" x14ac:dyDescent="0.25">
      <c r="A2763" s="30">
        <v>42076</v>
      </c>
      <c r="B2763" s="32">
        <v>4.2235063797635419E-5</v>
      </c>
    </row>
    <row r="2764" spans="1:2" x14ac:dyDescent="0.25">
      <c r="A2764" s="30">
        <v>42079</v>
      </c>
      <c r="B2764" s="32">
        <v>1.1923404248381786E-6</v>
      </c>
    </row>
    <row r="2765" spans="1:2" x14ac:dyDescent="0.25">
      <c r="A2765" s="30">
        <v>42080</v>
      </c>
      <c r="B2765" s="32">
        <v>-3.9171910893864847E-6</v>
      </c>
    </row>
    <row r="2766" spans="1:2" x14ac:dyDescent="0.25">
      <c r="A2766" s="30">
        <v>42081</v>
      </c>
      <c r="B2766" s="32">
        <v>1.8185718093643999E-6</v>
      </c>
    </row>
    <row r="2767" spans="1:2" x14ac:dyDescent="0.25">
      <c r="A2767" s="30">
        <v>42082</v>
      </c>
      <c r="B2767" s="32">
        <v>-1.7060125289347638E-5</v>
      </c>
    </row>
    <row r="2768" spans="1:2" x14ac:dyDescent="0.25">
      <c r="A2768" s="30">
        <v>42083</v>
      </c>
      <c r="B2768" s="32">
        <v>6.3773216955276268E-5</v>
      </c>
    </row>
    <row r="2769" spans="1:2" x14ac:dyDescent="0.25">
      <c r="A2769" s="30">
        <v>42086</v>
      </c>
      <c r="B2769" s="32">
        <v>1.9827608885858439E-6</v>
      </c>
    </row>
    <row r="2770" spans="1:2" x14ac:dyDescent="0.25">
      <c r="A2770" s="30">
        <v>42087</v>
      </c>
      <c r="B2770" s="32">
        <v>-2.5725007302468406E-5</v>
      </c>
    </row>
    <row r="2771" spans="1:2" x14ac:dyDescent="0.25">
      <c r="A2771" s="30">
        <v>42088</v>
      </c>
      <c r="B2771" s="32">
        <v>-1.2450971950372924E-4</v>
      </c>
    </row>
    <row r="2772" spans="1:2" x14ac:dyDescent="0.25">
      <c r="A2772" s="30">
        <v>42089</v>
      </c>
      <c r="B2772" s="32">
        <v>-1.4185150668633018E-4</v>
      </c>
    </row>
    <row r="2773" spans="1:2" x14ac:dyDescent="0.25">
      <c r="A2773" s="30">
        <v>42090</v>
      </c>
      <c r="B2773" s="32">
        <v>-2.0083112415070214E-4</v>
      </c>
    </row>
    <row r="2774" spans="1:2" x14ac:dyDescent="0.25">
      <c r="A2774" s="30">
        <v>42093</v>
      </c>
      <c r="B2774" s="32">
        <v>-2.8612196133692702E-4</v>
      </c>
    </row>
    <row r="2775" spans="1:2" x14ac:dyDescent="0.25">
      <c r="A2775" s="30">
        <v>42094</v>
      </c>
      <c r="B2775" s="32">
        <v>-3.5063380173416814E-4</v>
      </c>
    </row>
    <row r="2776" spans="1:2" x14ac:dyDescent="0.25">
      <c r="A2776" s="30">
        <v>42095</v>
      </c>
      <c r="B2776" s="32">
        <v>-3.8476048643421024E-4</v>
      </c>
    </row>
    <row r="2777" spans="1:2" x14ac:dyDescent="0.25">
      <c r="A2777" s="30">
        <v>42096</v>
      </c>
      <c r="B2777" s="32">
        <v>-4.4017600737311646E-4</v>
      </c>
    </row>
    <row r="2778" spans="1:2" x14ac:dyDescent="0.25">
      <c r="A2778" s="30">
        <v>42100</v>
      </c>
      <c r="B2778" s="32">
        <v>-5.2778229450067826E-4</v>
      </c>
    </row>
    <row r="2779" spans="1:2" x14ac:dyDescent="0.25">
      <c r="A2779" s="30">
        <v>42101</v>
      </c>
      <c r="B2779" s="32">
        <v>-5.7650357528171714E-4</v>
      </c>
    </row>
    <row r="2780" spans="1:2" x14ac:dyDescent="0.25">
      <c r="A2780" s="30">
        <v>42102</v>
      </c>
      <c r="B2780" s="32">
        <v>-6.4679721626204056E-4</v>
      </c>
    </row>
    <row r="2781" spans="1:2" x14ac:dyDescent="0.25">
      <c r="A2781" s="30">
        <v>42103</v>
      </c>
      <c r="B2781" s="32">
        <v>-6.3088052698279107E-4</v>
      </c>
    </row>
    <row r="2782" spans="1:2" x14ac:dyDescent="0.25">
      <c r="A2782" s="30">
        <v>42104</v>
      </c>
      <c r="B2782" s="32">
        <v>-6.2054804740918623E-4</v>
      </c>
    </row>
    <row r="2783" spans="1:2" x14ac:dyDescent="0.25">
      <c r="A2783" s="30">
        <v>42107</v>
      </c>
      <c r="B2783" s="32">
        <v>-7.3422120964372617E-4</v>
      </c>
    </row>
    <row r="2784" spans="1:2" x14ac:dyDescent="0.25">
      <c r="A2784" s="30">
        <v>42108</v>
      </c>
      <c r="B2784" s="32">
        <v>-7.9319587562176608E-4</v>
      </c>
    </row>
    <row r="2785" spans="1:2" x14ac:dyDescent="0.25">
      <c r="A2785" s="30">
        <v>42109</v>
      </c>
      <c r="B2785" s="32">
        <v>-8.083555147528898E-4</v>
      </c>
    </row>
    <row r="2786" spans="1:2" x14ac:dyDescent="0.25">
      <c r="A2786" s="30">
        <v>42110</v>
      </c>
      <c r="B2786" s="32">
        <v>-8.6083637680278713E-4</v>
      </c>
    </row>
    <row r="2787" spans="1:2" x14ac:dyDescent="0.25">
      <c r="A2787" s="30">
        <v>42111</v>
      </c>
      <c r="B2787" s="32">
        <v>-9.1320310213549583E-4</v>
      </c>
    </row>
    <row r="2788" spans="1:2" x14ac:dyDescent="0.25">
      <c r="A2788" s="30">
        <v>42114</v>
      </c>
      <c r="B2788" s="32">
        <v>-9.9385410602326196E-4</v>
      </c>
    </row>
    <row r="2789" spans="1:2" x14ac:dyDescent="0.25">
      <c r="A2789" s="30">
        <v>42115</v>
      </c>
      <c r="B2789" s="32">
        <v>-1.0531962615353274E-3</v>
      </c>
    </row>
    <row r="2790" spans="1:2" x14ac:dyDescent="0.25">
      <c r="A2790" s="30">
        <v>42116</v>
      </c>
      <c r="B2790" s="32">
        <v>-1.1115395800662675E-3</v>
      </c>
    </row>
    <row r="2791" spans="1:2" x14ac:dyDescent="0.25">
      <c r="A2791" s="30">
        <v>42117</v>
      </c>
      <c r="B2791" s="32">
        <v>-1.1778291227784177E-3</v>
      </c>
    </row>
    <row r="2792" spans="1:2" x14ac:dyDescent="0.25">
      <c r="A2792" s="30">
        <v>42118</v>
      </c>
      <c r="B2792" s="32">
        <v>-1.2513199432998556E-3</v>
      </c>
    </row>
    <row r="2793" spans="1:2" x14ac:dyDescent="0.25">
      <c r="A2793" s="30">
        <v>42121</v>
      </c>
      <c r="B2793" s="32">
        <v>-1.3077808390268286E-3</v>
      </c>
    </row>
    <row r="2794" spans="1:2" x14ac:dyDescent="0.25">
      <c r="A2794" s="30">
        <v>42122</v>
      </c>
      <c r="B2794" s="32">
        <v>-1.2850706109457377E-3</v>
      </c>
    </row>
    <row r="2795" spans="1:2" x14ac:dyDescent="0.25">
      <c r="A2795" s="30">
        <v>42123</v>
      </c>
      <c r="B2795" s="32">
        <v>-1.3431161248260715E-3</v>
      </c>
    </row>
    <row r="2796" spans="1:2" x14ac:dyDescent="0.25">
      <c r="A2796" s="30">
        <v>42124</v>
      </c>
      <c r="B2796" s="32">
        <v>-1.4455758441748179E-3</v>
      </c>
    </row>
    <row r="2797" spans="1:2" x14ac:dyDescent="0.25">
      <c r="A2797" s="30">
        <v>42125</v>
      </c>
      <c r="B2797" s="32">
        <v>-1.5173517913523726E-3</v>
      </c>
    </row>
    <row r="2798" spans="1:2" x14ac:dyDescent="0.25">
      <c r="A2798" s="30">
        <v>42128</v>
      </c>
      <c r="B2798" s="32">
        <v>-1.571042519564414E-3</v>
      </c>
    </row>
    <row r="2799" spans="1:2" x14ac:dyDescent="0.25">
      <c r="A2799" s="30">
        <v>42129</v>
      </c>
      <c r="B2799" s="32">
        <v>-1.6086496667666594E-3</v>
      </c>
    </row>
    <row r="2800" spans="1:2" x14ac:dyDescent="0.25">
      <c r="A2800" s="30">
        <v>42130</v>
      </c>
      <c r="B2800" s="32">
        <v>-1.6623749813583499E-3</v>
      </c>
    </row>
    <row r="2801" spans="1:2" x14ac:dyDescent="0.25">
      <c r="A2801" s="30">
        <v>42131</v>
      </c>
      <c r="B2801" s="32">
        <v>-1.6651276483813371E-3</v>
      </c>
    </row>
    <row r="2802" spans="1:2" x14ac:dyDescent="0.25">
      <c r="A2802" s="30">
        <v>42132</v>
      </c>
      <c r="B2802" s="32">
        <v>-1.7038047962845138E-3</v>
      </c>
    </row>
    <row r="2803" spans="1:2" x14ac:dyDescent="0.25">
      <c r="A2803" s="30">
        <v>42135</v>
      </c>
      <c r="B2803" s="32">
        <v>-1.7176075886280451E-3</v>
      </c>
    </row>
    <row r="2804" spans="1:2" x14ac:dyDescent="0.25">
      <c r="A2804" s="30">
        <v>42136</v>
      </c>
      <c r="B2804" s="32">
        <v>-1.7635116247245453E-3</v>
      </c>
    </row>
    <row r="2805" spans="1:2" x14ac:dyDescent="0.25">
      <c r="A2805" s="30">
        <v>42137</v>
      </c>
      <c r="B2805" s="32">
        <v>-1.6785995847062862E-3</v>
      </c>
    </row>
    <row r="2806" spans="1:2" x14ac:dyDescent="0.25">
      <c r="A2806" s="30">
        <v>42138</v>
      </c>
      <c r="B2806" s="32">
        <v>-1.7434213776000851E-3</v>
      </c>
    </row>
    <row r="2807" spans="1:2" x14ac:dyDescent="0.25">
      <c r="A2807" s="30">
        <v>42139</v>
      </c>
      <c r="B2807" s="32">
        <v>-1.8018850194496672E-3</v>
      </c>
    </row>
    <row r="2808" spans="1:2" x14ac:dyDescent="0.25">
      <c r="A2808" s="30">
        <v>42142</v>
      </c>
      <c r="B2808" s="32">
        <v>-1.8702972922445271E-3</v>
      </c>
    </row>
    <row r="2809" spans="1:2" x14ac:dyDescent="0.25">
      <c r="A2809" s="30">
        <v>42143</v>
      </c>
      <c r="B2809" s="32">
        <v>-1.8950910482692374E-3</v>
      </c>
    </row>
    <row r="2810" spans="1:2" x14ac:dyDescent="0.25">
      <c r="A2810" s="30">
        <v>42144</v>
      </c>
      <c r="B2810" s="32">
        <v>-1.890938194172298E-3</v>
      </c>
    </row>
    <row r="2811" spans="1:2" x14ac:dyDescent="0.25">
      <c r="A2811" s="30">
        <v>42145</v>
      </c>
      <c r="B2811" s="32">
        <v>-1.9301785343820432E-3</v>
      </c>
    </row>
    <row r="2812" spans="1:2" x14ac:dyDescent="0.25">
      <c r="A2812" s="30">
        <v>42146</v>
      </c>
      <c r="B2812" s="32">
        <v>-1.9881061043610648E-3</v>
      </c>
    </row>
    <row r="2813" spans="1:2" x14ac:dyDescent="0.25">
      <c r="A2813" s="30">
        <v>42150</v>
      </c>
      <c r="B2813" s="32">
        <v>-2.0688675244729948E-3</v>
      </c>
    </row>
    <row r="2814" spans="1:2" x14ac:dyDescent="0.25">
      <c r="A2814" s="30">
        <v>42151</v>
      </c>
      <c r="B2814" s="32">
        <v>-2.0873304123376624E-3</v>
      </c>
    </row>
    <row r="2815" spans="1:2" x14ac:dyDescent="0.25">
      <c r="A2815" s="30">
        <v>42152</v>
      </c>
      <c r="B2815" s="32">
        <v>-2.0964439025518145E-3</v>
      </c>
    </row>
    <row r="2816" spans="1:2" x14ac:dyDescent="0.25">
      <c r="A2816" s="30">
        <v>42153</v>
      </c>
      <c r="B2816" s="32">
        <v>-2.1220285164202934E-3</v>
      </c>
    </row>
    <row r="2817" spans="1:2" x14ac:dyDescent="0.25">
      <c r="A2817" s="30">
        <v>42156</v>
      </c>
      <c r="B2817" s="32">
        <v>-2.1640136860251458E-3</v>
      </c>
    </row>
    <row r="2818" spans="1:2" x14ac:dyDescent="0.25">
      <c r="A2818" s="30">
        <v>42157</v>
      </c>
      <c r="B2818" s="32">
        <v>-2.2068946881356188E-3</v>
      </c>
    </row>
    <row r="2819" spans="1:2" x14ac:dyDescent="0.25">
      <c r="A2819" s="30">
        <v>42158</v>
      </c>
      <c r="B2819" s="32">
        <v>-2.2747204126690734E-3</v>
      </c>
    </row>
    <row r="2820" spans="1:2" x14ac:dyDescent="0.25">
      <c r="A2820" s="30">
        <v>42159</v>
      </c>
      <c r="B2820" s="32">
        <v>-2.2370272758928111E-3</v>
      </c>
    </row>
    <row r="2821" spans="1:2" x14ac:dyDescent="0.25">
      <c r="A2821" s="30">
        <v>42160</v>
      </c>
      <c r="B2821" s="32">
        <v>-2.2262213063588554E-3</v>
      </c>
    </row>
    <row r="2822" spans="1:2" x14ac:dyDescent="0.25">
      <c r="A2822" s="30">
        <v>42163</v>
      </c>
      <c r="B2822" s="32">
        <v>-2.3006762517655543E-3</v>
      </c>
    </row>
    <row r="2823" spans="1:2" x14ac:dyDescent="0.25">
      <c r="A2823" s="30">
        <v>42164</v>
      </c>
      <c r="B2823" s="32">
        <v>-2.3092265460070704E-3</v>
      </c>
    </row>
    <row r="2824" spans="1:2" x14ac:dyDescent="0.25">
      <c r="A2824" s="30">
        <v>42165</v>
      </c>
      <c r="B2824" s="32">
        <v>-2.3991782686438867E-3</v>
      </c>
    </row>
    <row r="2825" spans="1:2" x14ac:dyDescent="0.25">
      <c r="A2825" s="30">
        <v>42166</v>
      </c>
      <c r="B2825" s="32">
        <v>-2.456632204511866E-3</v>
      </c>
    </row>
    <row r="2826" spans="1:2" x14ac:dyDescent="0.25">
      <c r="A2826" s="30">
        <v>42167</v>
      </c>
      <c r="B2826" s="32">
        <v>-2.4795611987505906E-3</v>
      </c>
    </row>
    <row r="2827" spans="1:2" x14ac:dyDescent="0.25">
      <c r="A2827" s="30">
        <v>42170</v>
      </c>
      <c r="B2827" s="32">
        <v>-2.3703585543390915E-3</v>
      </c>
    </row>
    <row r="2828" spans="1:2" x14ac:dyDescent="0.25">
      <c r="A2828" s="30">
        <v>42171</v>
      </c>
      <c r="B2828" s="32">
        <v>-2.3424605623538763E-3</v>
      </c>
    </row>
    <row r="2829" spans="1:2" x14ac:dyDescent="0.25">
      <c r="A2829" s="30">
        <v>42172</v>
      </c>
      <c r="B2829" s="32">
        <v>-2.3954525978793217E-3</v>
      </c>
    </row>
    <row r="2830" spans="1:2" x14ac:dyDescent="0.25">
      <c r="A2830" s="30">
        <v>42173</v>
      </c>
      <c r="B2830" s="32">
        <v>-2.4178646856106711E-3</v>
      </c>
    </row>
    <row r="2831" spans="1:2" x14ac:dyDescent="0.25">
      <c r="A2831" s="30">
        <v>42174</v>
      </c>
      <c r="B2831" s="32">
        <v>-2.4503451167061652E-3</v>
      </c>
    </row>
    <row r="2832" spans="1:2" x14ac:dyDescent="0.25">
      <c r="A2832" s="30">
        <v>42177</v>
      </c>
      <c r="B2832" s="32">
        <v>-2.4859999296388269E-3</v>
      </c>
    </row>
    <row r="2833" spans="1:2" x14ac:dyDescent="0.25">
      <c r="A2833" s="30">
        <v>42178</v>
      </c>
      <c r="B2833" s="32">
        <v>-2.5084234894379165E-3</v>
      </c>
    </row>
    <row r="2834" spans="1:2" x14ac:dyDescent="0.25">
      <c r="A2834" s="30">
        <v>42179</v>
      </c>
      <c r="B2834" s="32">
        <v>-2.5272705038250631E-3</v>
      </c>
    </row>
    <row r="2835" spans="1:2" x14ac:dyDescent="0.25">
      <c r="A2835" s="30">
        <v>42180</v>
      </c>
      <c r="B2835" s="32">
        <v>-2.5535277507052756E-3</v>
      </c>
    </row>
    <row r="2836" spans="1:2" x14ac:dyDescent="0.25">
      <c r="A2836" s="30">
        <v>42181</v>
      </c>
      <c r="B2836" s="32">
        <v>-2.5952196803973315E-3</v>
      </c>
    </row>
    <row r="2837" spans="1:2" x14ac:dyDescent="0.25">
      <c r="A2837" s="30">
        <v>42184</v>
      </c>
      <c r="B2837" s="32">
        <v>-2.4597206335272848E-3</v>
      </c>
    </row>
    <row r="2838" spans="1:2" x14ac:dyDescent="0.25">
      <c r="A2838" s="30">
        <v>42185</v>
      </c>
      <c r="B2838" s="32">
        <v>-2.4850514183768491E-3</v>
      </c>
    </row>
    <row r="2839" spans="1:2" x14ac:dyDescent="0.25">
      <c r="A2839" s="30">
        <v>42186</v>
      </c>
      <c r="B2839" s="32">
        <v>-2.5291550676418417E-3</v>
      </c>
    </row>
    <row r="2840" spans="1:2" x14ac:dyDescent="0.25">
      <c r="A2840" s="30">
        <v>42187</v>
      </c>
      <c r="B2840" s="32">
        <v>-2.5953416715297495E-3</v>
      </c>
    </row>
    <row r="2841" spans="1:2" x14ac:dyDescent="0.25">
      <c r="A2841" s="30">
        <v>42191</v>
      </c>
      <c r="B2841" s="32">
        <v>-2.6406594616171786E-3</v>
      </c>
    </row>
    <row r="2842" spans="1:2" x14ac:dyDescent="0.25">
      <c r="A2842" s="30">
        <v>42192</v>
      </c>
      <c r="B2842" s="32">
        <v>-2.6647025574342287E-3</v>
      </c>
    </row>
    <row r="2843" spans="1:2" x14ac:dyDescent="0.25">
      <c r="A2843" s="30">
        <v>42193</v>
      </c>
      <c r="B2843" s="32">
        <v>-2.7399201669848772E-3</v>
      </c>
    </row>
    <row r="2844" spans="1:2" x14ac:dyDescent="0.25">
      <c r="A2844" s="30">
        <v>42194</v>
      </c>
      <c r="B2844" s="32">
        <v>-2.7565575402634934E-3</v>
      </c>
    </row>
    <row r="2845" spans="1:2" x14ac:dyDescent="0.25">
      <c r="A2845" s="30">
        <v>42195</v>
      </c>
      <c r="B2845" s="32">
        <v>-2.7684380459855884E-3</v>
      </c>
    </row>
    <row r="2846" spans="1:2" x14ac:dyDescent="0.25">
      <c r="A2846" s="30">
        <v>42198</v>
      </c>
      <c r="B2846" s="32">
        <v>-3.2877313613492998E-3</v>
      </c>
    </row>
    <row r="2847" spans="1:2" x14ac:dyDescent="0.25">
      <c r="A2847" s="30">
        <v>42199</v>
      </c>
      <c r="B2847" s="32">
        <v>-3.2678777383917668E-3</v>
      </c>
    </row>
    <row r="2848" spans="1:2" x14ac:dyDescent="0.25">
      <c r="A2848" s="30">
        <v>42200</v>
      </c>
      <c r="B2848" s="32">
        <v>-3.239314899056267E-3</v>
      </c>
    </row>
    <row r="2849" spans="1:2" x14ac:dyDescent="0.25">
      <c r="A2849" s="30">
        <v>42201</v>
      </c>
      <c r="B2849" s="32">
        <v>-3.14877135221725E-3</v>
      </c>
    </row>
    <row r="2850" spans="1:2" x14ac:dyDescent="0.25">
      <c r="A2850" s="30">
        <v>42202</v>
      </c>
      <c r="B2850" s="32">
        <v>-3.1471072739897021E-3</v>
      </c>
    </row>
    <row r="2851" spans="1:2" x14ac:dyDescent="0.25">
      <c r="A2851" s="30">
        <v>42205</v>
      </c>
      <c r="B2851" s="32">
        <v>-3.1760453475119244E-3</v>
      </c>
    </row>
    <row r="2852" spans="1:2" x14ac:dyDescent="0.25">
      <c r="A2852" s="30">
        <v>42206</v>
      </c>
      <c r="B2852" s="32">
        <v>-3.2423892075004179E-3</v>
      </c>
    </row>
    <row r="2853" spans="1:2" x14ac:dyDescent="0.25">
      <c r="A2853" s="30">
        <v>42207</v>
      </c>
      <c r="B2853" s="32">
        <v>-3.2511411051503458E-3</v>
      </c>
    </row>
    <row r="2854" spans="1:2" x14ac:dyDescent="0.25">
      <c r="A2854" s="30">
        <v>42208</v>
      </c>
      <c r="B2854" s="32">
        <v>-3.2917115371825512E-3</v>
      </c>
    </row>
    <row r="2855" spans="1:2" x14ac:dyDescent="0.25">
      <c r="A2855" s="30">
        <v>42209</v>
      </c>
      <c r="B2855" s="32">
        <v>-3.3062652441688822E-3</v>
      </c>
    </row>
    <row r="2856" spans="1:2" x14ac:dyDescent="0.25">
      <c r="A2856" s="30">
        <v>42212</v>
      </c>
      <c r="B2856" s="32">
        <v>-3.2513813617490728E-3</v>
      </c>
    </row>
    <row r="2857" spans="1:2" x14ac:dyDescent="0.25">
      <c r="A2857" s="30">
        <v>42213</v>
      </c>
      <c r="B2857" s="32">
        <v>-3.275301973464595E-3</v>
      </c>
    </row>
    <row r="2858" spans="1:2" x14ac:dyDescent="0.25">
      <c r="A2858" s="30">
        <v>42214</v>
      </c>
      <c r="B2858" s="32">
        <v>-3.2518980754746574E-3</v>
      </c>
    </row>
    <row r="2859" spans="1:2" x14ac:dyDescent="0.25">
      <c r="A2859" s="30">
        <v>42215</v>
      </c>
      <c r="B2859" s="32">
        <v>-3.2702080464285244E-3</v>
      </c>
    </row>
    <row r="2860" spans="1:2" x14ac:dyDescent="0.25">
      <c r="A2860" s="30">
        <v>42216</v>
      </c>
      <c r="B2860" s="32">
        <v>-3.3627598073479037E-3</v>
      </c>
    </row>
    <row r="2861" spans="1:2" x14ac:dyDescent="0.25">
      <c r="A2861" s="30">
        <v>42219</v>
      </c>
      <c r="B2861" s="32">
        <v>-3.4403682501684685E-3</v>
      </c>
    </row>
    <row r="2862" spans="1:2" x14ac:dyDescent="0.25">
      <c r="A2862" s="30">
        <v>42220</v>
      </c>
      <c r="B2862" s="32">
        <v>-3.4630879353066968E-3</v>
      </c>
    </row>
    <row r="2863" spans="1:2" x14ac:dyDescent="0.25">
      <c r="A2863" s="30">
        <v>42221</v>
      </c>
      <c r="B2863" s="32">
        <v>-3.4792753411079236E-3</v>
      </c>
    </row>
    <row r="2864" spans="1:2" x14ac:dyDescent="0.25">
      <c r="A2864" s="30">
        <v>42222</v>
      </c>
      <c r="B2864" s="32">
        <v>-3.5444686461535424E-3</v>
      </c>
    </row>
    <row r="2865" spans="1:2" x14ac:dyDescent="0.25">
      <c r="A2865" s="30">
        <v>42223</v>
      </c>
      <c r="B2865" s="32">
        <v>-3.5933179942944093E-3</v>
      </c>
    </row>
    <row r="2866" spans="1:2" x14ac:dyDescent="0.25">
      <c r="A2866" s="30">
        <v>42226</v>
      </c>
      <c r="B2866" s="32">
        <v>-3.7110705511297359E-3</v>
      </c>
    </row>
    <row r="2867" spans="1:2" x14ac:dyDescent="0.25">
      <c r="A2867" s="30">
        <v>42227</v>
      </c>
      <c r="B2867" s="32">
        <v>-3.7381017807291972E-3</v>
      </c>
    </row>
    <row r="2868" spans="1:2" x14ac:dyDescent="0.25">
      <c r="A2868" s="30">
        <v>42228</v>
      </c>
      <c r="B2868" s="32">
        <v>-3.6869603473701495E-3</v>
      </c>
    </row>
    <row r="2869" spans="1:2" x14ac:dyDescent="0.25">
      <c r="A2869" s="30">
        <v>42229</v>
      </c>
      <c r="B2869" s="32">
        <v>-3.7139939653632048E-3</v>
      </c>
    </row>
    <row r="2870" spans="1:2" x14ac:dyDescent="0.25">
      <c r="A2870" s="30">
        <v>42230</v>
      </c>
      <c r="B2870" s="32">
        <v>-3.7668920922457882E-3</v>
      </c>
    </row>
    <row r="2871" spans="1:2" x14ac:dyDescent="0.25">
      <c r="A2871" s="30">
        <v>42233</v>
      </c>
      <c r="B2871" s="32">
        <v>-3.8147754457498184E-3</v>
      </c>
    </row>
    <row r="2872" spans="1:2" x14ac:dyDescent="0.25">
      <c r="A2872" s="30">
        <v>42234</v>
      </c>
      <c r="B2872" s="32">
        <v>-3.8109531724265233E-3</v>
      </c>
    </row>
    <row r="2873" spans="1:2" x14ac:dyDescent="0.25">
      <c r="A2873" s="30">
        <v>42235</v>
      </c>
      <c r="B2873" s="32">
        <v>-3.6971483528163152E-3</v>
      </c>
    </row>
    <row r="2874" spans="1:2" x14ac:dyDescent="0.25">
      <c r="A2874" s="30">
        <v>42236</v>
      </c>
      <c r="B2874" s="32">
        <v>-3.7582829369696702E-3</v>
      </c>
    </row>
    <row r="2875" spans="1:2" x14ac:dyDescent="0.25">
      <c r="A2875" s="30">
        <v>42237</v>
      </c>
      <c r="B2875" s="32">
        <v>-3.7766041304787556E-3</v>
      </c>
    </row>
    <row r="2876" spans="1:2" x14ac:dyDescent="0.25">
      <c r="A2876" s="30">
        <v>42240</v>
      </c>
      <c r="B2876" s="32">
        <v>-3.2856192364547621E-3</v>
      </c>
    </row>
    <row r="2877" spans="1:2" x14ac:dyDescent="0.25">
      <c r="A2877" s="30">
        <v>42241</v>
      </c>
      <c r="B2877" s="32">
        <v>-3.3715359178845272E-3</v>
      </c>
    </row>
    <row r="2878" spans="1:2" x14ac:dyDescent="0.25">
      <c r="A2878" s="30">
        <v>42242</v>
      </c>
      <c r="B2878" s="32">
        <v>-3.3850623826580106E-3</v>
      </c>
    </row>
    <row r="2879" spans="1:2" x14ac:dyDescent="0.25">
      <c r="A2879" s="30">
        <v>42243</v>
      </c>
      <c r="B2879" s="32">
        <v>-3.503545864453117E-3</v>
      </c>
    </row>
    <row r="2880" spans="1:2" x14ac:dyDescent="0.25">
      <c r="A2880" s="30">
        <v>42244</v>
      </c>
      <c r="B2880" s="32">
        <v>-3.4663004204842363E-3</v>
      </c>
    </row>
    <row r="2881" spans="1:2" x14ac:dyDescent="0.25">
      <c r="A2881" s="30">
        <v>42247</v>
      </c>
      <c r="B2881" s="32">
        <v>-4.0128085245186851E-3</v>
      </c>
    </row>
    <row r="2882" spans="1:2" x14ac:dyDescent="0.25">
      <c r="A2882" s="30">
        <v>42248</v>
      </c>
      <c r="B2882" s="32">
        <v>-3.9752029092899877E-3</v>
      </c>
    </row>
    <row r="2883" spans="1:2" x14ac:dyDescent="0.25">
      <c r="A2883" s="30">
        <v>42249</v>
      </c>
      <c r="B2883" s="32">
        <v>-4.1030987827475052E-3</v>
      </c>
    </row>
    <row r="2884" spans="1:2" x14ac:dyDescent="0.25">
      <c r="A2884" s="30">
        <v>42250</v>
      </c>
      <c r="B2884" s="32">
        <v>-4.0190730572656763E-3</v>
      </c>
    </row>
    <row r="2885" spans="1:2" x14ac:dyDescent="0.25">
      <c r="A2885" s="30">
        <v>42251</v>
      </c>
      <c r="B2885" s="32">
        <v>-4.2185355767689892E-3</v>
      </c>
    </row>
    <row r="2886" spans="1:2" x14ac:dyDescent="0.25">
      <c r="A2886" s="30">
        <v>42255</v>
      </c>
      <c r="B2886" s="32">
        <v>-4.1956667125655489E-3</v>
      </c>
    </row>
    <row r="2887" spans="1:2" x14ac:dyDescent="0.25">
      <c r="A2887" s="30">
        <v>42256</v>
      </c>
      <c r="B2887" s="32">
        <v>-4.1927158292851541E-3</v>
      </c>
    </row>
    <row r="2888" spans="1:2" x14ac:dyDescent="0.25">
      <c r="A2888" s="30">
        <v>42257</v>
      </c>
      <c r="B2888" s="32">
        <v>-4.2411271532729611E-3</v>
      </c>
    </row>
    <row r="2889" spans="1:2" x14ac:dyDescent="0.25">
      <c r="A2889" s="30">
        <v>42258</v>
      </c>
      <c r="B2889" s="32">
        <v>-4.2090341452281077E-3</v>
      </c>
    </row>
    <row r="2890" spans="1:2" x14ac:dyDescent="0.25">
      <c r="A2890" s="30">
        <v>42261</v>
      </c>
      <c r="B2890" s="32">
        <v>-4.2219319496559216E-3</v>
      </c>
    </row>
    <row r="2891" spans="1:2" x14ac:dyDescent="0.25">
      <c r="A2891" s="30">
        <v>42262</v>
      </c>
      <c r="B2891" s="32">
        <v>-4.1632248665689486E-3</v>
      </c>
    </row>
    <row r="2892" spans="1:2" x14ac:dyDescent="0.25">
      <c r="A2892" s="30">
        <v>42263</v>
      </c>
      <c r="B2892" s="32">
        <v>-4.1477770365360156E-3</v>
      </c>
    </row>
    <row r="2893" spans="1:2" x14ac:dyDescent="0.25">
      <c r="A2893" s="30">
        <v>42264</v>
      </c>
      <c r="B2893" s="32">
        <v>-4.1089214085047177E-3</v>
      </c>
    </row>
    <row r="2894" spans="1:2" x14ac:dyDescent="0.25">
      <c r="A2894" s="30">
        <v>42265</v>
      </c>
      <c r="B2894" s="32">
        <v>-4.0943878574133397E-3</v>
      </c>
    </row>
    <row r="2895" spans="1:2" x14ac:dyDescent="0.25">
      <c r="A2895" s="30">
        <v>42268</v>
      </c>
      <c r="B2895" s="32">
        <v>-4.4989140844848841E-3</v>
      </c>
    </row>
    <row r="2896" spans="1:2" x14ac:dyDescent="0.25">
      <c r="A2896" s="30">
        <v>42269</v>
      </c>
      <c r="B2896" s="32">
        <v>-4.5478528755982239E-3</v>
      </c>
    </row>
    <row r="2897" spans="1:2" x14ac:dyDescent="0.25">
      <c r="A2897" s="30">
        <v>42270</v>
      </c>
      <c r="B2897" s="32">
        <v>-4.5616213616395118E-3</v>
      </c>
    </row>
    <row r="2898" spans="1:2" x14ac:dyDescent="0.25">
      <c r="A2898" s="30">
        <v>42271</v>
      </c>
      <c r="B2898" s="32">
        <v>-4.5784406824714852E-3</v>
      </c>
    </row>
    <row r="2899" spans="1:2" x14ac:dyDescent="0.25">
      <c r="A2899" s="30">
        <v>42272</v>
      </c>
      <c r="B2899" s="32">
        <v>-4.5712348894424437E-3</v>
      </c>
    </row>
    <row r="2900" spans="1:2" x14ac:dyDescent="0.25">
      <c r="A2900" s="30">
        <v>42275</v>
      </c>
      <c r="B2900" s="32">
        <v>-4.6993695860018114E-3</v>
      </c>
    </row>
    <row r="2901" spans="1:2" x14ac:dyDescent="0.25">
      <c r="A2901" s="30">
        <v>42276</v>
      </c>
      <c r="B2901" s="32">
        <v>-4.6791689884021492E-3</v>
      </c>
    </row>
    <row r="2902" spans="1:2" x14ac:dyDescent="0.25">
      <c r="A2902" s="30">
        <v>42277</v>
      </c>
      <c r="B2902" s="32">
        <v>-4.6497437082329007E-3</v>
      </c>
    </row>
    <row r="2903" spans="1:2" x14ac:dyDescent="0.25">
      <c r="A2903" s="30">
        <v>42278</v>
      </c>
      <c r="B2903" s="32">
        <v>-4.6831004513614438E-3</v>
      </c>
    </row>
    <row r="2904" spans="1:2" x14ac:dyDescent="0.25">
      <c r="A2904" s="30">
        <v>42279</v>
      </c>
      <c r="B2904" s="32">
        <v>-4.7271158065540497E-3</v>
      </c>
    </row>
    <row r="2905" spans="1:2" x14ac:dyDescent="0.25">
      <c r="A2905" s="30">
        <v>42282</v>
      </c>
      <c r="B2905" s="32">
        <v>-4.7861162628528575E-3</v>
      </c>
    </row>
    <row r="2906" spans="1:2" x14ac:dyDescent="0.25">
      <c r="A2906" s="30">
        <v>42283</v>
      </c>
      <c r="B2906" s="32">
        <v>-4.7725051311918731E-3</v>
      </c>
    </row>
    <row r="2907" spans="1:2" x14ac:dyDescent="0.25">
      <c r="A2907" s="30">
        <v>42284</v>
      </c>
      <c r="B2907" s="32">
        <v>-4.7415359037112914E-3</v>
      </c>
    </row>
    <row r="2908" spans="1:2" x14ac:dyDescent="0.25">
      <c r="A2908" s="30">
        <v>42285</v>
      </c>
      <c r="B2908" s="32">
        <v>-4.7570370132579143E-3</v>
      </c>
    </row>
    <row r="2909" spans="1:2" x14ac:dyDescent="0.25">
      <c r="A2909" s="30">
        <v>42286</v>
      </c>
      <c r="B2909" s="32">
        <v>-4.5504766090516124E-3</v>
      </c>
    </row>
    <row r="2910" spans="1:2" x14ac:dyDescent="0.25">
      <c r="A2910" s="30">
        <v>42289</v>
      </c>
      <c r="B2910" s="32">
        <v>-4.3777545431531451E-3</v>
      </c>
    </row>
    <row r="2911" spans="1:2" x14ac:dyDescent="0.25">
      <c r="A2911" s="30">
        <v>42290</v>
      </c>
      <c r="B2911" s="32">
        <v>-4.3363333768992041E-3</v>
      </c>
    </row>
    <row r="2912" spans="1:2" x14ac:dyDescent="0.25">
      <c r="A2912" s="30">
        <v>42291</v>
      </c>
      <c r="B2912" s="32">
        <v>-4.3352912393039844E-3</v>
      </c>
    </row>
    <row r="2913" spans="1:2" x14ac:dyDescent="0.25">
      <c r="A2913" s="30">
        <v>42292</v>
      </c>
      <c r="B2913" s="32">
        <v>-4.15750358624567E-3</v>
      </c>
    </row>
    <row r="2914" spans="1:2" x14ac:dyDescent="0.25">
      <c r="A2914" s="30">
        <v>42293</v>
      </c>
      <c r="B2914" s="32">
        <v>-4.1409585237806024E-3</v>
      </c>
    </row>
    <row r="2915" spans="1:2" x14ac:dyDescent="0.25">
      <c r="A2915" s="30">
        <v>42296</v>
      </c>
      <c r="B2915" s="32">
        <v>-4.0661381449584866E-3</v>
      </c>
    </row>
    <row r="2916" spans="1:2" x14ac:dyDescent="0.25">
      <c r="A2916" s="30">
        <v>42297</v>
      </c>
      <c r="B2916" s="32">
        <v>-4.0488161584016913E-3</v>
      </c>
    </row>
    <row r="2917" spans="1:2" x14ac:dyDescent="0.25">
      <c r="A2917" s="30">
        <v>42298</v>
      </c>
      <c r="B2917" s="32">
        <v>-4.0814303249290251E-3</v>
      </c>
    </row>
    <row r="2918" spans="1:2" x14ac:dyDescent="0.25">
      <c r="A2918" s="30">
        <v>42299</v>
      </c>
      <c r="B2918" s="32">
        <v>-4.0936098027553047E-3</v>
      </c>
    </row>
    <row r="2919" spans="1:2" x14ac:dyDescent="0.25">
      <c r="A2919" s="30">
        <v>42300</v>
      </c>
      <c r="B2919" s="32">
        <v>-4.1200455237365707E-3</v>
      </c>
    </row>
    <row r="2920" spans="1:2" x14ac:dyDescent="0.25">
      <c r="A2920" s="30">
        <v>42303</v>
      </c>
      <c r="B2920" s="32">
        <v>-4.0712347867439824E-3</v>
      </c>
    </row>
    <row r="2921" spans="1:2" x14ac:dyDescent="0.25">
      <c r="A2921" s="30">
        <v>42304</v>
      </c>
      <c r="B2921" s="32">
        <v>-3.9751451776396385E-3</v>
      </c>
    </row>
    <row r="2922" spans="1:2" x14ac:dyDescent="0.25">
      <c r="A2922" s="30">
        <v>42305</v>
      </c>
      <c r="B2922" s="32">
        <v>-3.9210322583947965E-3</v>
      </c>
    </row>
    <row r="2923" spans="1:2" x14ac:dyDescent="0.25">
      <c r="A2923" s="30">
        <v>42306</v>
      </c>
      <c r="B2923" s="32">
        <v>-3.8915243767664309E-3</v>
      </c>
    </row>
    <row r="2924" spans="1:2" x14ac:dyDescent="0.25">
      <c r="A2924" s="30">
        <v>42307</v>
      </c>
      <c r="B2924" s="32">
        <v>-3.9365221748947077E-3</v>
      </c>
    </row>
    <row r="2925" spans="1:2" x14ac:dyDescent="0.25">
      <c r="A2925" s="30">
        <v>42310</v>
      </c>
      <c r="B2925" s="32">
        <v>-3.7675918227988436E-3</v>
      </c>
    </row>
    <row r="2926" spans="1:2" x14ac:dyDescent="0.25">
      <c r="A2926" s="30">
        <v>42311</v>
      </c>
      <c r="B2926" s="32">
        <v>-3.7052346432416838E-3</v>
      </c>
    </row>
    <row r="2927" spans="1:2" x14ac:dyDescent="0.25">
      <c r="A2927" s="30">
        <v>42312</v>
      </c>
      <c r="B2927" s="32">
        <v>-3.6554103487173029E-3</v>
      </c>
    </row>
    <row r="2928" spans="1:2" x14ac:dyDescent="0.25">
      <c r="A2928" s="30">
        <v>42313</v>
      </c>
      <c r="B2928" s="32">
        <v>-3.6522273556667262E-3</v>
      </c>
    </row>
    <row r="2929" spans="1:2" x14ac:dyDescent="0.25">
      <c r="A2929" s="30">
        <v>42314</v>
      </c>
      <c r="B2929" s="32">
        <v>-3.5875939390721534E-3</v>
      </c>
    </row>
    <row r="2930" spans="1:2" x14ac:dyDescent="0.25">
      <c r="A2930" s="30">
        <v>42317</v>
      </c>
      <c r="B2930" s="32">
        <v>-3.654816406885808E-3</v>
      </c>
    </row>
    <row r="2931" spans="1:2" x14ac:dyDescent="0.25">
      <c r="A2931" s="30">
        <v>42318</v>
      </c>
      <c r="B2931" s="32">
        <v>-3.5447981620156943E-3</v>
      </c>
    </row>
    <row r="2932" spans="1:2" x14ac:dyDescent="0.25">
      <c r="A2932" s="30">
        <v>42319</v>
      </c>
      <c r="B2932" s="32">
        <v>-3.4495317495240041E-3</v>
      </c>
    </row>
    <row r="2933" spans="1:2" x14ac:dyDescent="0.25">
      <c r="A2933" s="30">
        <v>42320</v>
      </c>
      <c r="B2933" s="32">
        <v>-3.3192105096554458E-3</v>
      </c>
    </row>
    <row r="2934" spans="1:2" x14ac:dyDescent="0.25">
      <c r="A2934" s="30">
        <v>42321</v>
      </c>
      <c r="B2934" s="32">
        <v>-3.2898610826963548E-3</v>
      </c>
    </row>
    <row r="2935" spans="1:2" x14ac:dyDescent="0.25">
      <c r="A2935" s="30">
        <v>42324</v>
      </c>
      <c r="B2935" s="32">
        <v>-3.4148858046300079E-3</v>
      </c>
    </row>
    <row r="2936" spans="1:2" x14ac:dyDescent="0.25">
      <c r="A2936" s="30">
        <v>42325</v>
      </c>
      <c r="B2936" s="32">
        <v>-3.3916840469346843E-3</v>
      </c>
    </row>
    <row r="2937" spans="1:2" x14ac:dyDescent="0.25">
      <c r="A2937" s="30">
        <v>42326</v>
      </c>
      <c r="B2937" s="32">
        <v>-3.3351669950102414E-3</v>
      </c>
    </row>
    <row r="2938" spans="1:2" x14ac:dyDescent="0.25">
      <c r="A2938" s="30">
        <v>42327</v>
      </c>
      <c r="B2938" s="32">
        <v>-3.2702066005002584E-3</v>
      </c>
    </row>
    <row r="2939" spans="1:2" x14ac:dyDescent="0.25">
      <c r="A2939" s="30">
        <v>42328</v>
      </c>
      <c r="B2939" s="32">
        <v>-3.2347333267703782E-3</v>
      </c>
    </row>
    <row r="2940" spans="1:2" x14ac:dyDescent="0.25">
      <c r="A2940" s="30">
        <v>42331</v>
      </c>
      <c r="B2940" s="32">
        <v>-3.2264344519018495E-3</v>
      </c>
    </row>
    <row r="2941" spans="1:2" x14ac:dyDescent="0.25">
      <c r="A2941" s="30">
        <v>42332</v>
      </c>
      <c r="B2941" s="32">
        <v>-3.1842201645763124E-3</v>
      </c>
    </row>
    <row r="2942" spans="1:2" x14ac:dyDescent="0.25">
      <c r="A2942" s="30">
        <v>42333</v>
      </c>
      <c r="B2942" s="32">
        <v>-3.2349586890907389E-3</v>
      </c>
    </row>
    <row r="2943" spans="1:2" x14ac:dyDescent="0.25">
      <c r="A2943" s="30">
        <v>42335</v>
      </c>
      <c r="B2943" s="32">
        <v>-3.2272340684288414E-3</v>
      </c>
    </row>
    <row r="2944" spans="1:2" x14ac:dyDescent="0.25">
      <c r="A2944" s="30">
        <v>42338</v>
      </c>
      <c r="B2944" s="32">
        <v>-3.2268079705434216E-3</v>
      </c>
    </row>
    <row r="2945" spans="1:2" x14ac:dyDescent="0.25">
      <c r="A2945" s="30">
        <v>42339</v>
      </c>
      <c r="B2945" s="32">
        <v>-3.1547893692778217E-3</v>
      </c>
    </row>
    <row r="2946" spans="1:2" x14ac:dyDescent="0.25">
      <c r="A2946" s="30">
        <v>42340</v>
      </c>
      <c r="B2946" s="32">
        <v>-3.0923052153194464E-3</v>
      </c>
    </row>
    <row r="2947" spans="1:2" x14ac:dyDescent="0.25">
      <c r="A2947" s="30">
        <v>42341</v>
      </c>
      <c r="B2947" s="32">
        <v>-3.054924752349808E-3</v>
      </c>
    </row>
    <row r="2948" spans="1:2" x14ac:dyDescent="0.25">
      <c r="A2948" s="30">
        <v>42342</v>
      </c>
      <c r="B2948" s="32">
        <v>-3.0293105870391468E-3</v>
      </c>
    </row>
    <row r="2949" spans="1:2" x14ac:dyDescent="0.25">
      <c r="A2949" s="30">
        <v>42345</v>
      </c>
      <c r="B2949" s="32">
        <v>-3.0318136891693825E-3</v>
      </c>
    </row>
    <row r="2950" spans="1:2" x14ac:dyDescent="0.25">
      <c r="A2950" s="30">
        <v>42346</v>
      </c>
      <c r="B2950" s="32">
        <v>-2.9718020627756969E-3</v>
      </c>
    </row>
    <row r="2951" spans="1:2" x14ac:dyDescent="0.25">
      <c r="A2951" s="30">
        <v>42347</v>
      </c>
      <c r="B2951" s="32">
        <v>-2.8568757308417014E-3</v>
      </c>
    </row>
    <row r="2952" spans="1:2" x14ac:dyDescent="0.25">
      <c r="A2952" s="30">
        <v>42348</v>
      </c>
      <c r="B2952" s="32">
        <v>-2.8871811796279401E-3</v>
      </c>
    </row>
    <row r="2953" spans="1:2" x14ac:dyDescent="0.25">
      <c r="A2953" s="30">
        <v>42349</v>
      </c>
      <c r="B2953" s="32">
        <v>-2.8885069144306552E-3</v>
      </c>
    </row>
    <row r="2954" spans="1:2" x14ac:dyDescent="0.25">
      <c r="A2954" s="30">
        <v>42352</v>
      </c>
      <c r="B2954" s="32">
        <v>-2.5649761461749021E-3</v>
      </c>
    </row>
    <row r="2955" spans="1:2" x14ac:dyDescent="0.25">
      <c r="A2955" s="30">
        <v>42353</v>
      </c>
      <c r="B2955" s="32">
        <v>-2.7055402957956165E-3</v>
      </c>
    </row>
    <row r="2956" spans="1:2" x14ac:dyDescent="0.25">
      <c r="A2956" s="30">
        <v>42354</v>
      </c>
      <c r="B2956" s="32">
        <v>-2.7115513913169575E-3</v>
      </c>
    </row>
    <row r="2957" spans="1:2" x14ac:dyDescent="0.25">
      <c r="A2957" s="30">
        <v>42355</v>
      </c>
      <c r="B2957" s="32">
        <v>-2.7332343771050427E-3</v>
      </c>
    </row>
    <row r="2958" spans="1:2" x14ac:dyDescent="0.25">
      <c r="A2958" s="30">
        <v>42356</v>
      </c>
      <c r="B2958" s="32">
        <v>-2.6887893891405223E-3</v>
      </c>
    </row>
    <row r="2959" spans="1:2" x14ac:dyDescent="0.25">
      <c r="A2959" s="30">
        <v>42359</v>
      </c>
      <c r="B2959" s="32">
        <v>-2.4130693170753004E-3</v>
      </c>
    </row>
    <row r="2960" spans="1:2" x14ac:dyDescent="0.25">
      <c r="A2960" s="30">
        <v>42360</v>
      </c>
      <c r="B2960" s="32">
        <v>-2.4079996854343699E-3</v>
      </c>
    </row>
    <row r="2961" spans="1:2" x14ac:dyDescent="0.25">
      <c r="A2961" s="30">
        <v>42361</v>
      </c>
      <c r="B2961" s="32">
        <v>-2.3560492848349046E-3</v>
      </c>
    </row>
    <row r="2962" spans="1:2" x14ac:dyDescent="0.25">
      <c r="A2962" s="30">
        <v>42362</v>
      </c>
      <c r="B2962" s="32">
        <v>-2.3276072087129451E-3</v>
      </c>
    </row>
    <row r="2963" spans="1:2" x14ac:dyDescent="0.25">
      <c r="A2963" s="30">
        <v>42366</v>
      </c>
      <c r="B2963" s="32">
        <v>-2.397575431218435E-3</v>
      </c>
    </row>
    <row r="2964" spans="1:2" x14ac:dyDescent="0.25">
      <c r="A2964" s="30">
        <v>42367</v>
      </c>
      <c r="B2964" s="32">
        <v>-2.3855441987321591E-3</v>
      </c>
    </row>
    <row r="2965" spans="1:2" x14ac:dyDescent="0.25">
      <c r="A2965" s="30">
        <v>42368</v>
      </c>
      <c r="B2965" s="32">
        <v>-2.3674879983294206E-3</v>
      </c>
    </row>
    <row r="2966" spans="1:2" x14ac:dyDescent="0.25">
      <c r="A2966" s="30">
        <v>42369</v>
      </c>
      <c r="B2966" s="32">
        <v>-2.3811903080547259E-3</v>
      </c>
    </row>
    <row r="2967" spans="1:2" x14ac:dyDescent="0.25">
      <c r="A2967" s="30">
        <v>42373</v>
      </c>
      <c r="B2967" s="32">
        <v>-2.4845794336753046E-3</v>
      </c>
    </row>
    <row r="2968" spans="1:2" x14ac:dyDescent="0.25">
      <c r="A2968" s="30">
        <v>42374</v>
      </c>
      <c r="B2968" s="32">
        <v>-2.4455333053928774E-3</v>
      </c>
    </row>
    <row r="2969" spans="1:2" x14ac:dyDescent="0.25">
      <c r="A2969" s="30">
        <v>42375</v>
      </c>
      <c r="B2969" s="32">
        <v>-2.4330076596121852E-3</v>
      </c>
    </row>
    <row r="2970" spans="1:2" x14ac:dyDescent="0.25">
      <c r="A2970" s="30">
        <v>42376</v>
      </c>
      <c r="B2970" s="32">
        <v>-2.4328347692909036E-3</v>
      </c>
    </row>
    <row r="2971" spans="1:2" x14ac:dyDescent="0.25">
      <c r="A2971" s="30">
        <v>42377</v>
      </c>
      <c r="B2971" s="32">
        <v>-2.4941281884884869E-3</v>
      </c>
    </row>
    <row r="2972" spans="1:2" x14ac:dyDescent="0.25">
      <c r="A2972" s="30">
        <v>42380</v>
      </c>
      <c r="B2972" s="32">
        <v>-2.5122212095138874E-3</v>
      </c>
    </row>
    <row r="2973" spans="1:2" x14ac:dyDescent="0.25">
      <c r="A2973" s="30">
        <v>42381</v>
      </c>
      <c r="B2973" s="32">
        <v>-2.4799712107396177E-3</v>
      </c>
    </row>
    <row r="2974" spans="1:2" x14ac:dyDescent="0.25">
      <c r="A2974" s="30">
        <v>42382</v>
      </c>
      <c r="B2974" s="32">
        <v>-2.4967583729811338E-3</v>
      </c>
    </row>
    <row r="2975" spans="1:2" x14ac:dyDescent="0.25">
      <c r="A2975" s="30">
        <v>42383</v>
      </c>
      <c r="B2975" s="32">
        <v>-2.4050760693792306E-3</v>
      </c>
    </row>
    <row r="2976" spans="1:2" x14ac:dyDescent="0.25">
      <c r="A2976" s="30">
        <v>42384</v>
      </c>
      <c r="B2976" s="32">
        <v>-2.3358571635646586E-3</v>
      </c>
    </row>
    <row r="2977" spans="1:2" x14ac:dyDescent="0.25">
      <c r="A2977" s="30">
        <v>42388</v>
      </c>
      <c r="B2977" s="32">
        <v>-2.2875160215581891E-3</v>
      </c>
    </row>
    <row r="2978" spans="1:2" x14ac:dyDescent="0.25">
      <c r="A2978" s="30">
        <v>42389</v>
      </c>
      <c r="B2978" s="32">
        <v>-2.2905729869137081E-3</v>
      </c>
    </row>
    <row r="2979" spans="1:2" x14ac:dyDescent="0.25">
      <c r="A2979" s="30">
        <v>42390</v>
      </c>
      <c r="B2979" s="32">
        <v>-2.3178699733995556E-3</v>
      </c>
    </row>
    <row r="2980" spans="1:2" x14ac:dyDescent="0.25">
      <c r="A2980" s="30">
        <v>42391</v>
      </c>
      <c r="B2980" s="32">
        <v>-2.3262202280912581E-3</v>
      </c>
    </row>
    <row r="2981" spans="1:2" x14ac:dyDescent="0.25">
      <c r="A2981" s="30">
        <v>42394</v>
      </c>
      <c r="B2981" s="32">
        <v>-1.8846676736070656E-3</v>
      </c>
    </row>
    <row r="2982" spans="1:2" x14ac:dyDescent="0.25">
      <c r="A2982" s="30">
        <v>42395</v>
      </c>
      <c r="B2982" s="32">
        <v>-1.8551213128968902E-3</v>
      </c>
    </row>
    <row r="2983" spans="1:2" x14ac:dyDescent="0.25">
      <c r="A2983" s="30">
        <v>42396</v>
      </c>
      <c r="B2983" s="32">
        <v>-1.8313631286708265E-3</v>
      </c>
    </row>
    <row r="2984" spans="1:2" x14ac:dyDescent="0.25">
      <c r="A2984" s="30">
        <v>42397</v>
      </c>
      <c r="B2984" s="32">
        <v>-1.8095357900816955E-3</v>
      </c>
    </row>
    <row r="2985" spans="1:2" x14ac:dyDescent="0.25">
      <c r="A2985" s="30">
        <v>42398</v>
      </c>
      <c r="B2985" s="32">
        <v>-1.7688482818662976E-3</v>
      </c>
    </row>
    <row r="2986" spans="1:2" x14ac:dyDescent="0.25">
      <c r="A2986" s="30">
        <v>42401</v>
      </c>
      <c r="B2986" s="32">
        <v>-1.7775246158766578E-3</v>
      </c>
    </row>
    <row r="2987" spans="1:2" x14ac:dyDescent="0.25">
      <c r="A2987" s="30">
        <v>42402</v>
      </c>
      <c r="B2987" s="32">
        <v>-1.3397381444704148E-3</v>
      </c>
    </row>
    <row r="2988" spans="1:2" x14ac:dyDescent="0.25">
      <c r="A2988" s="30">
        <v>42403</v>
      </c>
      <c r="B2988" s="32">
        <v>-1.3400855858031191E-3</v>
      </c>
    </row>
    <row r="2989" spans="1:2" x14ac:dyDescent="0.25">
      <c r="A2989" s="30">
        <v>42404</v>
      </c>
      <c r="B2989" s="32">
        <v>-1.3517880347516664E-3</v>
      </c>
    </row>
    <row r="2990" spans="1:2" x14ac:dyDescent="0.25">
      <c r="A2990" s="30">
        <v>42405</v>
      </c>
      <c r="B2990" s="32">
        <v>-1.2984934961480787E-3</v>
      </c>
    </row>
    <row r="2991" spans="1:2" x14ac:dyDescent="0.25">
      <c r="A2991" s="30">
        <v>42408</v>
      </c>
      <c r="B2991" s="32">
        <v>-1.3503422559253409E-3</v>
      </c>
    </row>
    <row r="2992" spans="1:2" x14ac:dyDescent="0.25">
      <c r="A2992" s="30">
        <v>42409</v>
      </c>
      <c r="B2992" s="32">
        <v>-1.2809694778022074E-3</v>
      </c>
    </row>
    <row r="2993" spans="1:2" x14ac:dyDescent="0.25">
      <c r="A2993" s="30">
        <v>42410</v>
      </c>
      <c r="B2993" s="32">
        <v>-1.2554665954761512E-3</v>
      </c>
    </row>
    <row r="2994" spans="1:2" x14ac:dyDescent="0.25">
      <c r="A2994" s="30">
        <v>42411</v>
      </c>
      <c r="B2994" s="32">
        <v>-1.2419275995874113E-3</v>
      </c>
    </row>
    <row r="2995" spans="1:2" x14ac:dyDescent="0.25">
      <c r="A2995" s="30">
        <v>42412</v>
      </c>
      <c r="B2995" s="32">
        <v>-1.2693717805286608E-3</v>
      </c>
    </row>
    <row r="2996" spans="1:2" x14ac:dyDescent="0.25">
      <c r="A2996" s="30">
        <v>42416</v>
      </c>
      <c r="B2996" s="32">
        <v>-1.3194082176978261E-3</v>
      </c>
    </row>
    <row r="2997" spans="1:2" x14ac:dyDescent="0.25">
      <c r="A2997" s="30">
        <v>42417</v>
      </c>
      <c r="B2997" s="32">
        <v>-1.3427140026613937E-3</v>
      </c>
    </row>
    <row r="2998" spans="1:2" x14ac:dyDescent="0.25">
      <c r="A2998" s="30">
        <v>42418</v>
      </c>
      <c r="B2998" s="32">
        <v>-1.2888442811285206E-3</v>
      </c>
    </row>
    <row r="2999" spans="1:2" x14ac:dyDescent="0.25">
      <c r="A2999" s="30">
        <v>42419</v>
      </c>
      <c r="B2999" s="32">
        <v>-1.1964021071999564E-3</v>
      </c>
    </row>
    <row r="3000" spans="1:2" x14ac:dyDescent="0.25">
      <c r="A3000" s="30">
        <v>42422</v>
      </c>
      <c r="B3000" s="32">
        <v>-1.3254526680749334E-3</v>
      </c>
    </row>
    <row r="3001" spans="1:2" x14ac:dyDescent="0.25">
      <c r="A3001" s="30">
        <v>42423</v>
      </c>
      <c r="B3001" s="32">
        <v>-1.2365858075835678E-3</v>
      </c>
    </row>
    <row r="3002" spans="1:2" x14ac:dyDescent="0.25">
      <c r="A3002" s="30">
        <v>42424</v>
      </c>
      <c r="B3002" s="32">
        <v>-1.2025611042149054E-3</v>
      </c>
    </row>
    <row r="3003" spans="1:2" x14ac:dyDescent="0.25">
      <c r="A3003" s="30">
        <v>42425</v>
      </c>
      <c r="B3003" s="32">
        <v>-1.1853704840611989E-3</v>
      </c>
    </row>
    <row r="3004" spans="1:2" x14ac:dyDescent="0.25">
      <c r="A3004" s="30">
        <v>42426</v>
      </c>
      <c r="B3004" s="32">
        <v>-1.13787130107601E-3</v>
      </c>
    </row>
    <row r="3005" spans="1:2" x14ac:dyDescent="0.25">
      <c r="A3005" s="30">
        <v>42429</v>
      </c>
      <c r="B3005" s="32">
        <v>-1.1762441440585913E-3</v>
      </c>
    </row>
    <row r="3006" spans="1:2" x14ac:dyDescent="0.25">
      <c r="A3006" s="30">
        <v>42430</v>
      </c>
      <c r="B3006" s="32">
        <v>-1.1517953290682836E-3</v>
      </c>
    </row>
    <row r="3007" spans="1:2" x14ac:dyDescent="0.25">
      <c r="A3007" s="30">
        <v>42431</v>
      </c>
      <c r="B3007" s="32">
        <v>-1.1675302220228723E-3</v>
      </c>
    </row>
    <row r="3008" spans="1:2" x14ac:dyDescent="0.25">
      <c r="A3008" s="30">
        <v>42432</v>
      </c>
      <c r="B3008" s="32">
        <v>-1.1912213575479003E-3</v>
      </c>
    </row>
    <row r="3009" spans="1:2" x14ac:dyDescent="0.25">
      <c r="A3009" s="30">
        <v>42433</v>
      </c>
      <c r="B3009" s="32">
        <v>-1.1980773916335785E-3</v>
      </c>
    </row>
    <row r="3010" spans="1:2" x14ac:dyDescent="0.25">
      <c r="A3010" s="30">
        <v>42436</v>
      </c>
      <c r="B3010" s="32">
        <v>-1.1520231094759303E-3</v>
      </c>
    </row>
    <row r="3011" spans="1:2" x14ac:dyDescent="0.25">
      <c r="A3011" s="30">
        <v>42437</v>
      </c>
      <c r="B3011" s="32">
        <v>-1.0541089386888469E-3</v>
      </c>
    </row>
    <row r="3012" spans="1:2" x14ac:dyDescent="0.25">
      <c r="A3012" s="30">
        <v>42438</v>
      </c>
      <c r="B3012" s="32">
        <v>-1.0054704640802825E-3</v>
      </c>
    </row>
    <row r="3013" spans="1:2" x14ac:dyDescent="0.25">
      <c r="A3013" s="30">
        <v>42439</v>
      </c>
      <c r="B3013" s="32">
        <v>-9.6618190188091368E-4</v>
      </c>
    </row>
    <row r="3014" spans="1:2" x14ac:dyDescent="0.25">
      <c r="A3014" s="30">
        <v>42440</v>
      </c>
      <c r="B3014" s="32">
        <v>-9.1976446717800808E-4</v>
      </c>
    </row>
    <row r="3015" spans="1:2" x14ac:dyDescent="0.25">
      <c r="A3015" s="30">
        <v>42443</v>
      </c>
      <c r="B3015" s="32">
        <v>-8.3105844800901441E-4</v>
      </c>
    </row>
    <row r="3016" spans="1:2" x14ac:dyDescent="0.25">
      <c r="A3016" s="30">
        <v>42444</v>
      </c>
      <c r="B3016" s="32">
        <v>-7.768973499966414E-4</v>
      </c>
    </row>
    <row r="3017" spans="1:2" x14ac:dyDescent="0.25">
      <c r="A3017" s="30">
        <v>42445</v>
      </c>
      <c r="B3017" s="32">
        <v>-8.1591702592753723E-4</v>
      </c>
    </row>
    <row r="3018" spans="1:2" x14ac:dyDescent="0.25">
      <c r="A3018" s="30">
        <v>42446</v>
      </c>
      <c r="B3018" s="32">
        <v>-7.826037891632831E-4</v>
      </c>
    </row>
    <row r="3019" spans="1:2" x14ac:dyDescent="0.25">
      <c r="A3019" s="30">
        <v>42447</v>
      </c>
      <c r="B3019" s="32">
        <v>-4.4758640473552269E-4</v>
      </c>
    </row>
    <row r="3020" spans="1:2" x14ac:dyDescent="0.25">
      <c r="A3020" s="30">
        <v>42450</v>
      </c>
      <c r="B3020" s="32">
        <v>-2.1945863568517687E-5</v>
      </c>
    </row>
    <row r="3021" spans="1:2" x14ac:dyDescent="0.25">
      <c r="A3021" s="30">
        <v>42451</v>
      </c>
      <c r="B3021" s="32">
        <v>3.82208140554674E-5</v>
      </c>
    </row>
    <row r="3022" spans="1:2" x14ac:dyDescent="0.25">
      <c r="A3022" s="30">
        <v>42452</v>
      </c>
      <c r="B3022" s="32">
        <v>-3.2486581826640659E-5</v>
      </c>
    </row>
    <row r="3023" spans="1:2" x14ac:dyDescent="0.25">
      <c r="A3023" s="30">
        <v>42453</v>
      </c>
      <c r="B3023" s="32">
        <v>-3.6063941173281044E-5</v>
      </c>
    </row>
    <row r="3024" spans="1:2" x14ac:dyDescent="0.25">
      <c r="A3024" s="30">
        <v>42457</v>
      </c>
      <c r="B3024" s="32">
        <v>4.7482983515312327E-5</v>
      </c>
    </row>
    <row r="3025" spans="1:2" x14ac:dyDescent="0.25">
      <c r="A3025" s="30">
        <v>42458</v>
      </c>
      <c r="B3025" s="32">
        <v>9.4149717004832212E-5</v>
      </c>
    </row>
    <row r="3026" spans="1:2" x14ac:dyDescent="0.25">
      <c r="A3026" s="30">
        <v>42459</v>
      </c>
      <c r="B3026" s="32">
        <v>8.8558109612391078E-5</v>
      </c>
    </row>
    <row r="3027" spans="1:2" x14ac:dyDescent="0.25">
      <c r="A3027" s="30">
        <v>42460</v>
      </c>
      <c r="B3027" s="32">
        <v>1.8872540723591236E-4</v>
      </c>
    </row>
    <row r="3028" spans="1:2" x14ac:dyDescent="0.25">
      <c r="A3028" s="30">
        <v>42461</v>
      </c>
      <c r="B3028" s="32">
        <v>2.285524082024093E-4</v>
      </c>
    </row>
    <row r="3029" spans="1:2" x14ac:dyDescent="0.25">
      <c r="A3029" s="30">
        <v>42464</v>
      </c>
      <c r="B3029" s="32">
        <v>4.3765273197382548E-4</v>
      </c>
    </row>
    <row r="3030" spans="1:2" x14ac:dyDescent="0.25">
      <c r="A3030" s="30">
        <v>42465</v>
      </c>
      <c r="B3030" s="32">
        <v>5.0034617705785323E-4</v>
      </c>
    </row>
    <row r="3031" spans="1:2" x14ac:dyDescent="0.25">
      <c r="A3031" s="30">
        <v>42466</v>
      </c>
      <c r="B3031" s="32">
        <v>6.7482820294961776E-4</v>
      </c>
    </row>
    <row r="3032" spans="1:2" x14ac:dyDescent="0.25">
      <c r="A3032" s="30">
        <v>42467</v>
      </c>
      <c r="B3032" s="32">
        <v>8.6317382210943094E-4</v>
      </c>
    </row>
    <row r="3033" spans="1:2" x14ac:dyDescent="0.25">
      <c r="A3033" s="30">
        <v>42468</v>
      </c>
      <c r="B3033" s="32">
        <v>8.7160691583187955E-4</v>
      </c>
    </row>
    <row r="3034" spans="1:2" x14ac:dyDescent="0.25">
      <c r="A3034" s="30">
        <v>42471</v>
      </c>
      <c r="B3034" s="32">
        <v>9.3475908773910099E-4</v>
      </c>
    </row>
    <row r="3035" spans="1:2" x14ac:dyDescent="0.25">
      <c r="A3035" s="30">
        <v>42472</v>
      </c>
      <c r="B3035" s="32">
        <v>9.2408178546277142E-4</v>
      </c>
    </row>
    <row r="3036" spans="1:2" x14ac:dyDescent="0.25">
      <c r="A3036" s="30">
        <v>42473</v>
      </c>
      <c r="B3036" s="32">
        <v>8.6542433886749315E-4</v>
      </c>
    </row>
    <row r="3037" spans="1:2" x14ac:dyDescent="0.25">
      <c r="A3037" s="30">
        <v>42474</v>
      </c>
      <c r="B3037" s="32">
        <v>9.0117695068525627E-4</v>
      </c>
    </row>
    <row r="3038" spans="1:2" x14ac:dyDescent="0.25">
      <c r="A3038" s="30">
        <v>42475</v>
      </c>
      <c r="B3038" s="32">
        <v>9.3952891598814148E-4</v>
      </c>
    </row>
    <row r="3039" spans="1:2" x14ac:dyDescent="0.25">
      <c r="A3039" s="30">
        <v>42478</v>
      </c>
      <c r="B3039" s="32">
        <v>1.027005805142478E-3</v>
      </c>
    </row>
    <row r="3040" spans="1:2" x14ac:dyDescent="0.25">
      <c r="A3040" s="30">
        <v>42479</v>
      </c>
      <c r="B3040" s="32">
        <v>1.0613532816952098E-3</v>
      </c>
    </row>
    <row r="3041" spans="1:2" x14ac:dyDescent="0.25">
      <c r="A3041" s="30">
        <v>42480</v>
      </c>
      <c r="B3041" s="32">
        <v>1.1183553088613962E-3</v>
      </c>
    </row>
    <row r="3042" spans="1:2" x14ac:dyDescent="0.25">
      <c r="A3042" s="30">
        <v>42481</v>
      </c>
      <c r="B3042" s="32">
        <v>1.1701844962686003E-3</v>
      </c>
    </row>
    <row r="3043" spans="1:2" x14ac:dyDescent="0.25">
      <c r="A3043" s="30">
        <v>42482</v>
      </c>
      <c r="B3043" s="32">
        <v>1.2883692745184749E-3</v>
      </c>
    </row>
    <row r="3044" spans="1:2" x14ac:dyDescent="0.25">
      <c r="A3044" s="30">
        <v>42485</v>
      </c>
      <c r="B3044" s="32">
        <v>1.3260445601890325E-3</v>
      </c>
    </row>
    <row r="3045" spans="1:2" x14ac:dyDescent="0.25">
      <c r="A3045" s="30">
        <v>42486</v>
      </c>
      <c r="B3045" s="32">
        <v>1.3754714921865308E-3</v>
      </c>
    </row>
    <row r="3046" spans="1:2" x14ac:dyDescent="0.25">
      <c r="A3046" s="30">
        <v>42487</v>
      </c>
      <c r="B3046" s="32">
        <v>1.4245843015503468E-3</v>
      </c>
    </row>
    <row r="3047" spans="1:2" x14ac:dyDescent="0.25">
      <c r="A3047" s="30">
        <v>42488</v>
      </c>
      <c r="B3047" s="32">
        <v>1.3145008162978034E-3</v>
      </c>
    </row>
    <row r="3048" spans="1:2" x14ac:dyDescent="0.25">
      <c r="A3048" s="30">
        <v>42489</v>
      </c>
      <c r="B3048" s="32">
        <v>1.3081554571483522E-3</v>
      </c>
    </row>
    <row r="3049" spans="1:2" x14ac:dyDescent="0.25">
      <c r="A3049" s="30">
        <v>42492</v>
      </c>
      <c r="B3049" s="32">
        <v>1.3817451060122998E-3</v>
      </c>
    </row>
    <row r="3050" spans="1:2" x14ac:dyDescent="0.25">
      <c r="A3050" s="30">
        <v>42493</v>
      </c>
      <c r="B3050" s="32">
        <v>1.4950851630752826E-3</v>
      </c>
    </row>
    <row r="3051" spans="1:2" x14ac:dyDescent="0.25">
      <c r="A3051" s="30">
        <v>42494</v>
      </c>
      <c r="B3051" s="32">
        <v>1.496923465297062E-3</v>
      </c>
    </row>
    <row r="3052" spans="1:2" x14ac:dyDescent="0.25">
      <c r="A3052" s="30">
        <v>42495</v>
      </c>
      <c r="B3052" s="32">
        <v>1.5042507929801108E-3</v>
      </c>
    </row>
    <row r="3053" spans="1:2" x14ac:dyDescent="0.25">
      <c r="A3053" s="30">
        <v>42496</v>
      </c>
      <c r="B3053" s="32">
        <v>1.3536624182024504E-3</v>
      </c>
    </row>
    <row r="3054" spans="1:2" x14ac:dyDescent="0.25">
      <c r="A3054" s="30">
        <v>42499</v>
      </c>
      <c r="B3054" s="32">
        <v>1.4050044748870061E-3</v>
      </c>
    </row>
    <row r="3055" spans="1:2" x14ac:dyDescent="0.25">
      <c r="A3055" s="30">
        <v>42500</v>
      </c>
      <c r="B3055" s="32">
        <v>1.3300656042865011E-3</v>
      </c>
    </row>
    <row r="3056" spans="1:2" x14ac:dyDescent="0.25">
      <c r="A3056" s="30">
        <v>42501</v>
      </c>
      <c r="B3056" s="32">
        <v>1.3120549595668773E-3</v>
      </c>
    </row>
    <row r="3057" spans="1:2" x14ac:dyDescent="0.25">
      <c r="A3057" s="30">
        <v>42502</v>
      </c>
      <c r="B3057" s="32">
        <v>1.2266475276605515E-3</v>
      </c>
    </row>
    <row r="3058" spans="1:2" x14ac:dyDescent="0.25">
      <c r="A3058" s="30">
        <v>42503</v>
      </c>
      <c r="B3058" s="32">
        <v>1.2672235418182964E-3</v>
      </c>
    </row>
    <row r="3059" spans="1:2" x14ac:dyDescent="0.25">
      <c r="A3059" s="30">
        <v>42506</v>
      </c>
      <c r="B3059" s="32">
        <v>1.2062784724791165E-3</v>
      </c>
    </row>
    <row r="3060" spans="1:2" x14ac:dyDescent="0.25">
      <c r="A3060" s="30">
        <v>42507</v>
      </c>
      <c r="B3060" s="32">
        <v>1.2516233497981144E-3</v>
      </c>
    </row>
    <row r="3061" spans="1:2" x14ac:dyDescent="0.25">
      <c r="A3061" s="30">
        <v>42508</v>
      </c>
      <c r="B3061" s="32">
        <v>1.2651924871505127E-3</v>
      </c>
    </row>
    <row r="3062" spans="1:2" x14ac:dyDescent="0.25">
      <c r="A3062" s="30">
        <v>42509</v>
      </c>
      <c r="B3062" s="32">
        <v>1.2569059914824265E-3</v>
      </c>
    </row>
    <row r="3063" spans="1:2" x14ac:dyDescent="0.25">
      <c r="A3063" s="30">
        <v>42510</v>
      </c>
      <c r="B3063" s="32">
        <v>1.2043955032623455E-3</v>
      </c>
    </row>
    <row r="3064" spans="1:2" x14ac:dyDescent="0.25">
      <c r="A3064" s="30">
        <v>42513</v>
      </c>
      <c r="B3064" s="32">
        <v>1.2113840006777732E-3</v>
      </c>
    </row>
    <row r="3065" spans="1:2" x14ac:dyDescent="0.25">
      <c r="A3065" s="30">
        <v>42514</v>
      </c>
      <c r="B3065" s="32">
        <v>1.0886921779837966E-3</v>
      </c>
    </row>
    <row r="3066" spans="1:2" x14ac:dyDescent="0.25">
      <c r="A3066" s="30">
        <v>42515</v>
      </c>
      <c r="B3066" s="32">
        <v>1.0532947075490018E-3</v>
      </c>
    </row>
    <row r="3067" spans="1:2" x14ac:dyDescent="0.25">
      <c r="A3067" s="30">
        <v>42516</v>
      </c>
      <c r="B3067" s="32">
        <v>1.0170268438154384E-3</v>
      </c>
    </row>
    <row r="3068" spans="1:2" x14ac:dyDescent="0.25">
      <c r="A3068" s="30">
        <v>42517</v>
      </c>
      <c r="B3068" s="32">
        <v>9.5132682293086468E-4</v>
      </c>
    </row>
    <row r="3069" spans="1:2" x14ac:dyDescent="0.25">
      <c r="A3069" s="30">
        <v>42521</v>
      </c>
      <c r="B3069" s="32">
        <v>9.5071284426140323E-4</v>
      </c>
    </row>
    <row r="3070" spans="1:2" x14ac:dyDescent="0.25">
      <c r="A3070" s="30">
        <v>42522</v>
      </c>
      <c r="B3070" s="32">
        <v>9.125455779808167E-4</v>
      </c>
    </row>
    <row r="3071" spans="1:2" x14ac:dyDescent="0.25">
      <c r="A3071" s="30">
        <v>42523</v>
      </c>
      <c r="B3071" s="32">
        <v>8.7683548864503358E-4</v>
      </c>
    </row>
    <row r="3072" spans="1:2" x14ac:dyDescent="0.25">
      <c r="A3072" s="30">
        <v>42524</v>
      </c>
      <c r="B3072" s="32">
        <v>8.6009542799847516E-4</v>
      </c>
    </row>
    <row r="3073" spans="1:2" x14ac:dyDescent="0.25">
      <c r="A3073" s="30">
        <v>42527</v>
      </c>
      <c r="B3073" s="32">
        <v>8.5387792708857546E-4</v>
      </c>
    </row>
    <row r="3074" spans="1:2" x14ac:dyDescent="0.25">
      <c r="A3074" s="30">
        <v>42528</v>
      </c>
      <c r="B3074" s="32">
        <v>8.2520157819221396E-4</v>
      </c>
    </row>
    <row r="3075" spans="1:2" x14ac:dyDescent="0.25">
      <c r="A3075" s="30">
        <v>42529</v>
      </c>
      <c r="B3075" s="32">
        <v>7.7471303456300156E-4</v>
      </c>
    </row>
    <row r="3076" spans="1:2" x14ac:dyDescent="0.25">
      <c r="A3076" s="30">
        <v>42530</v>
      </c>
      <c r="B3076" s="32">
        <v>7.3893334268593236E-4</v>
      </c>
    </row>
    <row r="3077" spans="1:2" x14ac:dyDescent="0.25">
      <c r="A3077" s="30">
        <v>42531</v>
      </c>
      <c r="B3077" s="32">
        <v>6.8392547008966353E-4</v>
      </c>
    </row>
    <row r="3078" spans="1:2" x14ac:dyDescent="0.25">
      <c r="A3078" s="30">
        <v>42534</v>
      </c>
      <c r="B3078" s="32">
        <v>5.4998698653263567E-4</v>
      </c>
    </row>
    <row r="3079" spans="1:2" x14ac:dyDescent="0.25">
      <c r="A3079" s="30">
        <v>42535</v>
      </c>
      <c r="B3079" s="32">
        <v>5.764220308246415E-4</v>
      </c>
    </row>
    <row r="3080" spans="1:2" x14ac:dyDescent="0.25">
      <c r="A3080" s="30">
        <v>42536</v>
      </c>
      <c r="B3080" s="32">
        <v>5.7368945161129226E-4</v>
      </c>
    </row>
    <row r="3081" spans="1:2" x14ac:dyDescent="0.25">
      <c r="A3081" s="30">
        <v>42537</v>
      </c>
      <c r="B3081" s="32">
        <v>6.2176934749813562E-4</v>
      </c>
    </row>
    <row r="3082" spans="1:2" x14ac:dyDescent="0.25">
      <c r="A3082" s="30">
        <v>42538</v>
      </c>
      <c r="B3082" s="32">
        <v>5.7154047368390692E-4</v>
      </c>
    </row>
    <row r="3083" spans="1:2" x14ac:dyDescent="0.25">
      <c r="A3083" s="30">
        <v>42541</v>
      </c>
      <c r="B3083" s="32">
        <v>9.3382132783870198E-4</v>
      </c>
    </row>
    <row r="3084" spans="1:2" x14ac:dyDescent="0.25">
      <c r="A3084" s="30">
        <v>42542</v>
      </c>
      <c r="B3084" s="32">
        <v>9.0886739624984614E-4</v>
      </c>
    </row>
    <row r="3085" spans="1:2" x14ac:dyDescent="0.25">
      <c r="A3085" s="30">
        <v>42543</v>
      </c>
      <c r="B3085" s="32">
        <v>8.8858458859886191E-4</v>
      </c>
    </row>
    <row r="3086" spans="1:2" x14ac:dyDescent="0.25">
      <c r="A3086" s="30">
        <v>42544</v>
      </c>
      <c r="B3086" s="32">
        <v>9.3884588135129121E-4</v>
      </c>
    </row>
    <row r="3087" spans="1:2" x14ac:dyDescent="0.25">
      <c r="A3087" s="30">
        <v>42545</v>
      </c>
      <c r="B3087" s="32">
        <v>1.7297110405456451E-4</v>
      </c>
    </row>
    <row r="3088" spans="1:2" x14ac:dyDescent="0.25">
      <c r="A3088" s="30">
        <v>42548</v>
      </c>
      <c r="B3088" s="32">
        <v>2.1004886483622087E-4</v>
      </c>
    </row>
    <row r="3089" spans="1:2" x14ac:dyDescent="0.25">
      <c r="A3089" s="30">
        <v>42549</v>
      </c>
      <c r="B3089" s="32">
        <v>-1.6178848559480485E-3</v>
      </c>
    </row>
    <row r="3090" spans="1:2" x14ac:dyDescent="0.25">
      <c r="A3090" s="30">
        <v>42550</v>
      </c>
      <c r="B3090" s="32">
        <v>-1.5940041865389887E-3</v>
      </c>
    </row>
    <row r="3091" spans="1:2" x14ac:dyDescent="0.25">
      <c r="A3091" s="30">
        <v>42551</v>
      </c>
      <c r="B3091" s="32">
        <v>-1.6184461815603735E-3</v>
      </c>
    </row>
    <row r="3092" spans="1:2" x14ac:dyDescent="0.25">
      <c r="A3092" s="30">
        <v>42552</v>
      </c>
      <c r="B3092" s="32">
        <v>-1.6255952368362525E-3</v>
      </c>
    </row>
    <row r="3093" spans="1:2" x14ac:dyDescent="0.25">
      <c r="A3093" s="30">
        <v>42556</v>
      </c>
      <c r="B3093" s="32">
        <v>-1.5753324656961887E-3</v>
      </c>
    </row>
    <row r="3094" spans="1:2" x14ac:dyDescent="0.25">
      <c r="A3094" s="30">
        <v>42557</v>
      </c>
      <c r="B3094" s="32">
        <v>-1.5772098187658568E-3</v>
      </c>
    </row>
    <row r="3095" spans="1:2" x14ac:dyDescent="0.25">
      <c r="A3095" s="30">
        <v>42558</v>
      </c>
      <c r="B3095" s="32">
        <v>-1.5284674045650259E-3</v>
      </c>
    </row>
    <row r="3096" spans="1:2" x14ac:dyDescent="0.25">
      <c r="A3096" s="30">
        <v>42559</v>
      </c>
      <c r="B3096" s="32">
        <v>-1.6149342563790414E-3</v>
      </c>
    </row>
    <row r="3097" spans="1:2" x14ac:dyDescent="0.25">
      <c r="A3097" s="30">
        <v>42562</v>
      </c>
      <c r="B3097" s="32">
        <v>-1.6226493446721557E-3</v>
      </c>
    </row>
    <row r="3098" spans="1:2" x14ac:dyDescent="0.25">
      <c r="A3098" s="30">
        <v>42563</v>
      </c>
      <c r="B3098" s="32">
        <v>-1.6410005230654834E-3</v>
      </c>
    </row>
    <row r="3099" spans="1:2" x14ac:dyDescent="0.25">
      <c r="A3099" s="30">
        <v>42564</v>
      </c>
      <c r="B3099" s="32">
        <v>-1.6612477386412916E-3</v>
      </c>
    </row>
    <row r="3100" spans="1:2" x14ac:dyDescent="0.25">
      <c r="A3100" s="30">
        <v>42565</v>
      </c>
      <c r="B3100" s="32">
        <v>-1.70747040547925E-3</v>
      </c>
    </row>
    <row r="3101" spans="1:2" x14ac:dyDescent="0.25">
      <c r="A3101" s="30">
        <v>42566</v>
      </c>
      <c r="B3101" s="32">
        <v>-1.7144855771819012E-3</v>
      </c>
    </row>
    <row r="3102" spans="1:2" x14ac:dyDescent="0.25">
      <c r="A3102" s="30">
        <v>42569</v>
      </c>
      <c r="B3102" s="32">
        <v>-1.8166263470824617E-3</v>
      </c>
    </row>
    <row r="3103" spans="1:2" x14ac:dyDescent="0.25">
      <c r="A3103" s="30">
        <v>42570</v>
      </c>
      <c r="B3103" s="32">
        <v>-1.7975773043787946E-3</v>
      </c>
    </row>
    <row r="3104" spans="1:2" x14ac:dyDescent="0.25">
      <c r="A3104" s="30">
        <v>42571</v>
      </c>
      <c r="B3104" s="32">
        <v>-1.7469239862571984E-3</v>
      </c>
    </row>
    <row r="3105" spans="1:2" x14ac:dyDescent="0.25">
      <c r="A3105" s="30">
        <v>42572</v>
      </c>
      <c r="B3105" s="32">
        <v>-1.759798364707188E-3</v>
      </c>
    </row>
    <row r="3106" spans="1:2" x14ac:dyDescent="0.25">
      <c r="A3106" s="30">
        <v>42573</v>
      </c>
      <c r="B3106" s="32">
        <v>-1.8120167889170702E-3</v>
      </c>
    </row>
    <row r="3107" spans="1:2" x14ac:dyDescent="0.25">
      <c r="A3107" s="30">
        <v>42576</v>
      </c>
      <c r="B3107" s="32">
        <v>-1.7761685924330139E-3</v>
      </c>
    </row>
    <row r="3108" spans="1:2" x14ac:dyDescent="0.25">
      <c r="A3108" s="30">
        <v>42577</v>
      </c>
      <c r="B3108" s="32">
        <v>-1.7958498289375457E-3</v>
      </c>
    </row>
    <row r="3109" spans="1:2" x14ac:dyDescent="0.25">
      <c r="A3109" s="30">
        <v>42578</v>
      </c>
      <c r="B3109" s="32">
        <v>-1.7671821850777647E-3</v>
      </c>
    </row>
    <row r="3110" spans="1:2" x14ac:dyDescent="0.25">
      <c r="A3110" s="30">
        <v>42579</v>
      </c>
      <c r="B3110" s="32">
        <v>-1.7794816744267639E-3</v>
      </c>
    </row>
    <row r="3111" spans="1:2" x14ac:dyDescent="0.25">
      <c r="A3111" s="30">
        <v>42580</v>
      </c>
      <c r="B3111" s="32">
        <v>-1.8190068131176407E-3</v>
      </c>
    </row>
    <row r="3112" spans="1:2" x14ac:dyDescent="0.25">
      <c r="A3112" s="30">
        <v>42583</v>
      </c>
      <c r="B3112" s="32">
        <v>-1.8388234696207206E-3</v>
      </c>
    </row>
    <row r="3113" spans="1:2" x14ac:dyDescent="0.25">
      <c r="A3113" s="30">
        <v>42584</v>
      </c>
      <c r="B3113" s="32">
        <v>-1.8888022517039582E-3</v>
      </c>
    </row>
    <row r="3114" spans="1:2" x14ac:dyDescent="0.25">
      <c r="A3114" s="30">
        <v>42585</v>
      </c>
      <c r="B3114" s="32">
        <v>-1.9462963352155915E-3</v>
      </c>
    </row>
    <row r="3115" spans="1:2" x14ac:dyDescent="0.25">
      <c r="A3115" s="30">
        <v>42586</v>
      </c>
      <c r="B3115" s="32">
        <v>-2.0470004647497042E-3</v>
      </c>
    </row>
    <row r="3116" spans="1:2" x14ac:dyDescent="0.25">
      <c r="A3116" s="30">
        <v>42587</v>
      </c>
      <c r="B3116" s="32">
        <v>-2.0974452880959671E-3</v>
      </c>
    </row>
    <row r="3117" spans="1:2" x14ac:dyDescent="0.25">
      <c r="A3117" s="30">
        <v>42590</v>
      </c>
      <c r="B3117" s="32">
        <v>-2.1321664962939968E-3</v>
      </c>
    </row>
    <row r="3118" spans="1:2" x14ac:dyDescent="0.25">
      <c r="A3118" s="30">
        <v>42591</v>
      </c>
      <c r="B3118" s="32">
        <v>-2.1541278241178352E-3</v>
      </c>
    </row>
    <row r="3119" spans="1:2" x14ac:dyDescent="0.25">
      <c r="A3119" s="30">
        <v>42592</v>
      </c>
      <c r="B3119" s="32">
        <v>-2.2306495717002717E-3</v>
      </c>
    </row>
    <row r="3120" spans="1:2" x14ac:dyDescent="0.25">
      <c r="A3120" s="30">
        <v>42593</v>
      </c>
      <c r="B3120" s="32">
        <v>-2.3058638245516683E-3</v>
      </c>
    </row>
    <row r="3121" spans="1:2" x14ac:dyDescent="0.25">
      <c r="A3121" s="30">
        <v>42594</v>
      </c>
      <c r="B3121" s="32">
        <v>-2.3501611648220067E-3</v>
      </c>
    </row>
    <row r="3122" spans="1:2" x14ac:dyDescent="0.25">
      <c r="A3122" s="30">
        <v>42597</v>
      </c>
      <c r="B3122" s="32">
        <v>-2.3575406373208541E-3</v>
      </c>
    </row>
    <row r="3123" spans="1:2" x14ac:dyDescent="0.25">
      <c r="A3123" s="30">
        <v>42598</v>
      </c>
      <c r="B3123" s="32">
        <v>-2.4079792917304221E-3</v>
      </c>
    </row>
    <row r="3124" spans="1:2" x14ac:dyDescent="0.25">
      <c r="A3124" s="30">
        <v>42599</v>
      </c>
      <c r="B3124" s="32">
        <v>-2.4441387791470648E-3</v>
      </c>
    </row>
    <row r="3125" spans="1:2" x14ac:dyDescent="0.25">
      <c r="A3125" s="30">
        <v>42600</v>
      </c>
      <c r="B3125" s="32">
        <v>-2.5015992946006982E-3</v>
      </c>
    </row>
    <row r="3126" spans="1:2" x14ac:dyDescent="0.25">
      <c r="A3126" s="30">
        <v>42601</v>
      </c>
      <c r="B3126" s="32">
        <v>-2.5402987357836526E-3</v>
      </c>
    </row>
    <row r="3127" spans="1:2" x14ac:dyDescent="0.25">
      <c r="A3127" s="30">
        <v>42604</v>
      </c>
      <c r="B3127" s="32">
        <v>-2.5257177332363989E-3</v>
      </c>
    </row>
    <row r="3128" spans="1:2" x14ac:dyDescent="0.25">
      <c r="A3128" s="30">
        <v>42605</v>
      </c>
      <c r="B3128" s="32">
        <v>-2.511991742277897E-3</v>
      </c>
    </row>
    <row r="3129" spans="1:2" x14ac:dyDescent="0.25">
      <c r="A3129" s="30">
        <v>42606</v>
      </c>
      <c r="B3129" s="32">
        <v>-2.4793478050949558E-3</v>
      </c>
    </row>
    <row r="3130" spans="1:2" x14ac:dyDescent="0.25">
      <c r="A3130" s="30">
        <v>42607</v>
      </c>
      <c r="B3130" s="32">
        <v>-2.5387194356168985E-3</v>
      </c>
    </row>
    <row r="3131" spans="1:2" x14ac:dyDescent="0.25">
      <c r="A3131" s="30">
        <v>42608</v>
      </c>
      <c r="B3131" s="32">
        <v>-2.5620262002281624E-3</v>
      </c>
    </row>
    <row r="3132" spans="1:2" x14ac:dyDescent="0.25">
      <c r="A3132" s="30">
        <v>42611</v>
      </c>
      <c r="B3132" s="32">
        <v>-2.5525751099000349E-3</v>
      </c>
    </row>
    <row r="3133" spans="1:2" x14ac:dyDescent="0.25">
      <c r="A3133" s="30">
        <v>42612</v>
      </c>
      <c r="B3133" s="32">
        <v>-2.5784226503532404E-3</v>
      </c>
    </row>
    <row r="3134" spans="1:2" x14ac:dyDescent="0.25">
      <c r="A3134" s="30">
        <v>42613</v>
      </c>
      <c r="B3134" s="32">
        <v>-2.6186626593149853E-3</v>
      </c>
    </row>
    <row r="3135" spans="1:2" x14ac:dyDescent="0.25">
      <c r="A3135" s="30">
        <v>42614</v>
      </c>
      <c r="B3135" s="32">
        <v>-2.6237949074321421E-3</v>
      </c>
    </row>
    <row r="3136" spans="1:2" x14ac:dyDescent="0.25">
      <c r="A3136" s="30">
        <v>42615</v>
      </c>
      <c r="B3136" s="32">
        <v>-2.7079742076800972E-3</v>
      </c>
    </row>
    <row r="3137" spans="1:2" x14ac:dyDescent="0.25">
      <c r="A3137" s="30">
        <v>42619</v>
      </c>
      <c r="B3137" s="32">
        <v>-2.6765720536664483E-3</v>
      </c>
    </row>
    <row r="3138" spans="1:2" x14ac:dyDescent="0.25">
      <c r="A3138" s="30">
        <v>42620</v>
      </c>
      <c r="B3138" s="32">
        <v>-2.6789700733911292E-3</v>
      </c>
    </row>
    <row r="3139" spans="1:2" x14ac:dyDescent="0.25">
      <c r="A3139" s="30">
        <v>42621</v>
      </c>
      <c r="B3139" s="32">
        <v>-2.742743827811589E-3</v>
      </c>
    </row>
    <row r="3140" spans="1:2" x14ac:dyDescent="0.25">
      <c r="A3140" s="30">
        <v>42622</v>
      </c>
      <c r="B3140" s="32">
        <v>-2.6699359995002725E-3</v>
      </c>
    </row>
    <row r="3141" spans="1:2" x14ac:dyDescent="0.25">
      <c r="A3141" s="30">
        <v>42625</v>
      </c>
      <c r="B3141" s="32">
        <v>-2.7348574166990991E-3</v>
      </c>
    </row>
    <row r="3142" spans="1:2" x14ac:dyDescent="0.25">
      <c r="A3142" s="30">
        <v>42626</v>
      </c>
      <c r="B3142" s="32">
        <v>-2.5211938442302184E-3</v>
      </c>
    </row>
    <row r="3143" spans="1:2" x14ac:dyDescent="0.25">
      <c r="A3143" s="30">
        <v>42627</v>
      </c>
      <c r="B3143" s="32">
        <v>-2.5728008624306131E-3</v>
      </c>
    </row>
    <row r="3144" spans="1:2" x14ac:dyDescent="0.25">
      <c r="A3144" s="30">
        <v>42628</v>
      </c>
      <c r="B3144" s="32">
        <v>-2.5225528792847118E-3</v>
      </c>
    </row>
    <row r="3145" spans="1:2" x14ac:dyDescent="0.25">
      <c r="A3145" s="30">
        <v>42629</v>
      </c>
      <c r="B3145" s="32">
        <v>-2.5693510411862741E-3</v>
      </c>
    </row>
    <row r="3146" spans="1:2" x14ac:dyDescent="0.25">
      <c r="A3146" s="30">
        <v>42632</v>
      </c>
      <c r="B3146" s="32">
        <v>-2.5220001190340291E-3</v>
      </c>
    </row>
    <row r="3147" spans="1:2" x14ac:dyDescent="0.25">
      <c r="A3147" s="30">
        <v>42633</v>
      </c>
      <c r="B3147" s="32">
        <v>-2.5893945089898729E-3</v>
      </c>
    </row>
    <row r="3148" spans="1:2" x14ac:dyDescent="0.25">
      <c r="A3148" s="30">
        <v>42634</v>
      </c>
      <c r="B3148" s="32">
        <v>-2.7435685400838405E-3</v>
      </c>
    </row>
    <row r="3149" spans="1:2" x14ac:dyDescent="0.25">
      <c r="A3149" s="30">
        <v>42635</v>
      </c>
      <c r="B3149" s="32">
        <v>-2.8256879861089379E-3</v>
      </c>
    </row>
    <row r="3150" spans="1:2" x14ac:dyDescent="0.25">
      <c r="A3150" s="30">
        <v>42636</v>
      </c>
      <c r="B3150" s="32">
        <v>-2.822707830584581E-3</v>
      </c>
    </row>
    <row r="3151" spans="1:2" x14ac:dyDescent="0.25">
      <c r="A3151" s="30">
        <v>42639</v>
      </c>
      <c r="B3151" s="32">
        <v>-2.7755436944001399E-3</v>
      </c>
    </row>
    <row r="3152" spans="1:2" x14ac:dyDescent="0.25">
      <c r="A3152" s="30">
        <v>42640</v>
      </c>
      <c r="B3152" s="32">
        <v>-2.7822931726109168E-3</v>
      </c>
    </row>
    <row r="3153" spans="1:2" x14ac:dyDescent="0.25">
      <c r="A3153" s="30">
        <v>42641</v>
      </c>
      <c r="B3153" s="32">
        <v>-2.8630707392169885E-3</v>
      </c>
    </row>
    <row r="3154" spans="1:2" x14ac:dyDescent="0.25">
      <c r="A3154" s="30">
        <v>42642</v>
      </c>
      <c r="B3154" s="32">
        <v>-2.9136996395795478E-3</v>
      </c>
    </row>
    <row r="3155" spans="1:2" x14ac:dyDescent="0.25">
      <c r="A3155" s="30">
        <v>42643</v>
      </c>
      <c r="B3155" s="32">
        <v>-3.0637492346021755E-3</v>
      </c>
    </row>
    <row r="3156" spans="1:2" x14ac:dyDescent="0.25">
      <c r="A3156" s="30">
        <v>42646</v>
      </c>
      <c r="B3156" s="32">
        <v>-3.0623350671046268E-3</v>
      </c>
    </row>
    <row r="3157" spans="1:2" x14ac:dyDescent="0.25">
      <c r="A3157" s="30">
        <v>42647</v>
      </c>
      <c r="B3157" s="32">
        <v>-3.1073891947775989E-3</v>
      </c>
    </row>
    <row r="3158" spans="1:2" x14ac:dyDescent="0.25">
      <c r="A3158" s="30">
        <v>42648</v>
      </c>
      <c r="B3158" s="32">
        <v>-3.1563303356270112E-3</v>
      </c>
    </row>
    <row r="3159" spans="1:2" x14ac:dyDescent="0.25">
      <c r="A3159" s="30">
        <v>42649</v>
      </c>
      <c r="B3159" s="32">
        <v>-3.1944369978360587E-3</v>
      </c>
    </row>
    <row r="3160" spans="1:2" x14ac:dyDescent="0.25">
      <c r="A3160" s="30">
        <v>42650</v>
      </c>
      <c r="B3160" s="32">
        <v>-3.238758388297569E-3</v>
      </c>
    </row>
    <row r="3161" spans="1:2" x14ac:dyDescent="0.25">
      <c r="A3161" s="30">
        <v>42653</v>
      </c>
      <c r="B3161" s="32">
        <v>-3.1935266271186924E-3</v>
      </c>
    </row>
    <row r="3162" spans="1:2" x14ac:dyDescent="0.25">
      <c r="A3162" s="30">
        <v>42654</v>
      </c>
      <c r="B3162" s="32">
        <v>-3.2160559186029669E-3</v>
      </c>
    </row>
    <row r="3163" spans="1:2" x14ac:dyDescent="0.25">
      <c r="A3163" s="30">
        <v>42655</v>
      </c>
      <c r="B3163" s="32">
        <v>-3.2342013927233459E-3</v>
      </c>
    </row>
    <row r="3164" spans="1:2" x14ac:dyDescent="0.25">
      <c r="A3164" s="30">
        <v>42656</v>
      </c>
      <c r="B3164" s="32">
        <v>-3.3006515912149537E-3</v>
      </c>
    </row>
    <row r="3165" spans="1:2" x14ac:dyDescent="0.25">
      <c r="A3165" s="30">
        <v>42657</v>
      </c>
      <c r="B3165" s="32">
        <v>-3.2846186808044298E-3</v>
      </c>
    </row>
    <row r="3166" spans="1:2" x14ac:dyDescent="0.25">
      <c r="A3166" s="30">
        <v>42660</v>
      </c>
      <c r="B3166" s="32">
        <v>-3.2582731080896821E-3</v>
      </c>
    </row>
    <row r="3167" spans="1:2" x14ac:dyDescent="0.25">
      <c r="A3167" s="30">
        <v>42661</v>
      </c>
      <c r="B3167" s="32">
        <v>-3.2624042666530295E-3</v>
      </c>
    </row>
    <row r="3168" spans="1:2" x14ac:dyDescent="0.25">
      <c r="A3168" s="30">
        <v>42662</v>
      </c>
      <c r="B3168" s="32">
        <v>-3.2944979007574204E-3</v>
      </c>
    </row>
    <row r="3169" spans="1:2" x14ac:dyDescent="0.25">
      <c r="A3169" s="30">
        <v>42663</v>
      </c>
      <c r="B3169" s="32">
        <v>-3.286347738742923E-3</v>
      </c>
    </row>
    <row r="3170" spans="1:2" x14ac:dyDescent="0.25">
      <c r="A3170" s="30">
        <v>42664</v>
      </c>
      <c r="B3170" s="32">
        <v>-3.3035054708282496E-3</v>
      </c>
    </row>
    <row r="3171" spans="1:2" x14ac:dyDescent="0.25">
      <c r="A3171" s="30">
        <v>42667</v>
      </c>
      <c r="B3171" s="32">
        <v>-3.3623381216907333E-3</v>
      </c>
    </row>
    <row r="3172" spans="1:2" x14ac:dyDescent="0.25">
      <c r="A3172" s="30">
        <v>42668</v>
      </c>
      <c r="B3172" s="32">
        <v>-3.4350663761354427E-3</v>
      </c>
    </row>
    <row r="3173" spans="1:2" x14ac:dyDescent="0.25">
      <c r="A3173" s="30">
        <v>42669</v>
      </c>
      <c r="B3173" s="32">
        <v>-3.4422687684824149E-3</v>
      </c>
    </row>
    <row r="3174" spans="1:2" x14ac:dyDescent="0.25">
      <c r="A3174" s="30">
        <v>42670</v>
      </c>
      <c r="B3174" s="32">
        <v>-3.4385829792676903E-3</v>
      </c>
    </row>
    <row r="3175" spans="1:2" x14ac:dyDescent="0.25">
      <c r="A3175" s="30">
        <v>42671</v>
      </c>
      <c r="B3175" s="32">
        <v>-3.4709098602297983E-3</v>
      </c>
    </row>
    <row r="3176" spans="1:2" x14ac:dyDescent="0.25">
      <c r="A3176" s="30">
        <v>42674</v>
      </c>
      <c r="B3176" s="32">
        <v>-3.5614231081315673E-3</v>
      </c>
    </row>
    <row r="3177" spans="1:2" x14ac:dyDescent="0.25">
      <c r="A3177" s="30">
        <v>42675</v>
      </c>
      <c r="B3177" s="32">
        <v>-3.5799164596007627E-3</v>
      </c>
    </row>
    <row r="3178" spans="1:2" x14ac:dyDescent="0.25">
      <c r="A3178" s="30">
        <v>42676</v>
      </c>
      <c r="B3178" s="32">
        <v>-3.6134244098311452E-3</v>
      </c>
    </row>
    <row r="3179" spans="1:2" x14ac:dyDescent="0.25">
      <c r="A3179" s="30">
        <v>42677</v>
      </c>
      <c r="B3179" s="32">
        <v>-3.6569049484290739E-3</v>
      </c>
    </row>
    <row r="3180" spans="1:2" x14ac:dyDescent="0.25">
      <c r="A3180" s="30">
        <v>42678</v>
      </c>
      <c r="B3180" s="32">
        <v>-3.614064257426497E-3</v>
      </c>
    </row>
    <row r="3181" spans="1:2" x14ac:dyDescent="0.25">
      <c r="A3181" s="30">
        <v>42681</v>
      </c>
      <c r="B3181" s="32">
        <v>-3.9579516426294648E-3</v>
      </c>
    </row>
    <row r="3182" spans="1:2" x14ac:dyDescent="0.25">
      <c r="A3182" s="30">
        <v>42682</v>
      </c>
      <c r="B3182" s="32">
        <v>-3.9645143675397509E-3</v>
      </c>
    </row>
    <row r="3183" spans="1:2" x14ac:dyDescent="0.25">
      <c r="A3183" s="30">
        <v>42683</v>
      </c>
      <c r="B3183" s="32">
        <v>-4.0038097826913255E-3</v>
      </c>
    </row>
    <row r="3184" spans="1:2" x14ac:dyDescent="0.25">
      <c r="A3184" s="30">
        <v>42684</v>
      </c>
      <c r="B3184" s="32">
        <v>-3.9911565078162292E-3</v>
      </c>
    </row>
    <row r="3185" spans="1:2" x14ac:dyDescent="0.25">
      <c r="A3185" s="30">
        <v>42685</v>
      </c>
      <c r="B3185" s="32">
        <v>-3.9636752910151563E-3</v>
      </c>
    </row>
    <row r="3186" spans="1:2" x14ac:dyDescent="0.25">
      <c r="A3186" s="30">
        <v>42688</v>
      </c>
      <c r="B3186" s="32">
        <v>-3.9314322038094263E-3</v>
      </c>
    </row>
    <row r="3187" spans="1:2" x14ac:dyDescent="0.25">
      <c r="A3187" s="30">
        <v>42689</v>
      </c>
      <c r="B3187" s="32">
        <v>-3.8624557753739186E-3</v>
      </c>
    </row>
    <row r="3188" spans="1:2" x14ac:dyDescent="0.25">
      <c r="A3188" s="30">
        <v>42690</v>
      </c>
      <c r="B3188" s="32">
        <v>-3.8236996615967911E-3</v>
      </c>
    </row>
    <row r="3189" spans="1:2" x14ac:dyDescent="0.25">
      <c r="A3189" s="30">
        <v>42691</v>
      </c>
      <c r="B3189" s="32">
        <v>-3.7449364230638382E-3</v>
      </c>
    </row>
    <row r="3190" spans="1:2" x14ac:dyDescent="0.25">
      <c r="A3190" s="30">
        <v>42692</v>
      </c>
      <c r="B3190" s="32">
        <v>-3.7504040934632776E-3</v>
      </c>
    </row>
    <row r="3191" spans="1:2" x14ac:dyDescent="0.25">
      <c r="A3191" s="30">
        <v>42695</v>
      </c>
      <c r="B3191" s="32">
        <v>-3.7786267532764484E-3</v>
      </c>
    </row>
    <row r="3192" spans="1:2" x14ac:dyDescent="0.25">
      <c r="A3192" s="30">
        <v>42696</v>
      </c>
      <c r="B3192" s="32">
        <v>-3.8005964372435086E-3</v>
      </c>
    </row>
    <row r="3193" spans="1:2" x14ac:dyDescent="0.25">
      <c r="A3193" s="30">
        <v>42697</v>
      </c>
      <c r="B3193" s="32">
        <v>-3.8322302208946279E-3</v>
      </c>
    </row>
    <row r="3194" spans="1:2" x14ac:dyDescent="0.25">
      <c r="A3194" s="30">
        <v>42699</v>
      </c>
      <c r="B3194" s="32">
        <v>-3.8525234933765029E-3</v>
      </c>
    </row>
    <row r="3195" spans="1:2" x14ac:dyDescent="0.25">
      <c r="A3195" s="30">
        <v>42702</v>
      </c>
      <c r="B3195" s="32">
        <v>-3.8684218653761704E-3</v>
      </c>
    </row>
    <row r="3196" spans="1:2" x14ac:dyDescent="0.25">
      <c r="A3196" s="30">
        <v>42703</v>
      </c>
      <c r="B3196" s="32">
        <v>-3.8661152011892908E-3</v>
      </c>
    </row>
    <row r="3197" spans="1:2" x14ac:dyDescent="0.25">
      <c r="A3197" s="30">
        <v>42704</v>
      </c>
      <c r="B3197" s="32">
        <v>-3.8951416093752078E-3</v>
      </c>
    </row>
    <row r="3198" spans="1:2" x14ac:dyDescent="0.25">
      <c r="A3198" s="30">
        <v>42705</v>
      </c>
      <c r="B3198" s="32">
        <v>-3.9248956954467396E-3</v>
      </c>
    </row>
    <row r="3199" spans="1:2" x14ac:dyDescent="0.25">
      <c r="A3199" s="30">
        <v>42706</v>
      </c>
      <c r="B3199" s="32">
        <v>-3.9359516403535411E-3</v>
      </c>
    </row>
    <row r="3200" spans="1:2" x14ac:dyDescent="0.25">
      <c r="A3200" s="30">
        <v>42709</v>
      </c>
      <c r="B3200" s="32">
        <v>-3.9688060484003307E-3</v>
      </c>
    </row>
    <row r="3201" spans="1:2" x14ac:dyDescent="0.25">
      <c r="A3201" s="30">
        <v>42710</v>
      </c>
      <c r="B3201" s="32">
        <v>-3.9680300154620873E-3</v>
      </c>
    </row>
    <row r="3202" spans="1:2" x14ac:dyDescent="0.25">
      <c r="A3202" s="30">
        <v>42711</v>
      </c>
      <c r="B3202" s="32">
        <v>-4.0032115376237298E-3</v>
      </c>
    </row>
    <row r="3203" spans="1:2" x14ac:dyDescent="0.25">
      <c r="A3203" s="30">
        <v>42712</v>
      </c>
      <c r="B3203" s="32">
        <v>-4.0453753148838034E-3</v>
      </c>
    </row>
    <row r="3204" spans="1:2" x14ac:dyDescent="0.25">
      <c r="A3204" s="30">
        <v>42713</v>
      </c>
      <c r="B3204" s="32">
        <v>-4.12068075500438E-3</v>
      </c>
    </row>
    <row r="3205" spans="1:2" x14ac:dyDescent="0.25">
      <c r="A3205" s="30">
        <v>42716</v>
      </c>
      <c r="B3205" s="32">
        <v>-4.1226397061187026E-3</v>
      </c>
    </row>
    <row r="3206" spans="1:2" x14ac:dyDescent="0.25">
      <c r="A3206" s="30">
        <v>42717</v>
      </c>
      <c r="B3206" s="32">
        <v>-4.1405468968020998E-3</v>
      </c>
    </row>
    <row r="3207" spans="1:2" x14ac:dyDescent="0.25">
      <c r="A3207" s="30">
        <v>42718</v>
      </c>
      <c r="B3207" s="32">
        <v>-4.1277587569961138E-3</v>
      </c>
    </row>
    <row r="3208" spans="1:2" x14ac:dyDescent="0.25">
      <c r="A3208" s="30">
        <v>42719</v>
      </c>
      <c r="B3208" s="32">
        <v>-4.161015254993905E-3</v>
      </c>
    </row>
    <row r="3209" spans="1:2" x14ac:dyDescent="0.25">
      <c r="A3209" s="30">
        <v>42720</v>
      </c>
      <c r="B3209" s="32">
        <v>-4.1667492465504719E-3</v>
      </c>
    </row>
    <row r="3210" spans="1:2" x14ac:dyDescent="0.25">
      <c r="A3210" s="30">
        <v>42723</v>
      </c>
      <c r="B3210" s="32">
        <v>-4.1259764630395823E-3</v>
      </c>
    </row>
    <row r="3211" spans="1:2" x14ac:dyDescent="0.25">
      <c r="A3211" s="30">
        <v>42724</v>
      </c>
      <c r="B3211" s="32">
        <v>-4.1608894895104331E-3</v>
      </c>
    </row>
    <row r="3212" spans="1:2" x14ac:dyDescent="0.25">
      <c r="A3212" s="30">
        <v>42725</v>
      </c>
      <c r="B3212" s="32">
        <v>-4.186690994618103E-3</v>
      </c>
    </row>
    <row r="3213" spans="1:2" x14ac:dyDescent="0.25">
      <c r="A3213" s="30">
        <v>42726</v>
      </c>
      <c r="B3213" s="32">
        <v>-4.2553970734613422E-3</v>
      </c>
    </row>
    <row r="3214" spans="1:2" x14ac:dyDescent="0.25">
      <c r="A3214" s="30">
        <v>42727</v>
      </c>
      <c r="B3214" s="32">
        <v>-4.2843329326752722E-3</v>
      </c>
    </row>
    <row r="3215" spans="1:2" x14ac:dyDescent="0.25">
      <c r="A3215" s="30">
        <v>42731</v>
      </c>
      <c r="B3215" s="32">
        <v>-4.1724175830556431E-3</v>
      </c>
    </row>
    <row r="3216" spans="1:2" x14ac:dyDescent="0.25">
      <c r="A3216" s="30">
        <v>42732</v>
      </c>
      <c r="B3216" s="32">
        <v>-4.236652056578305E-3</v>
      </c>
    </row>
    <row r="3217" spans="1:2" x14ac:dyDescent="0.25">
      <c r="A3217" s="30">
        <v>42733</v>
      </c>
      <c r="B3217" s="32">
        <v>-4.2704480557944624E-3</v>
      </c>
    </row>
    <row r="3218" spans="1:2" x14ac:dyDescent="0.25">
      <c r="A3218" s="30">
        <v>42734</v>
      </c>
      <c r="B3218" s="32">
        <v>-4.3162720683649347E-3</v>
      </c>
    </row>
    <row r="3219" spans="1:2" x14ac:dyDescent="0.25">
      <c r="A3219" s="30">
        <v>42738</v>
      </c>
      <c r="B3219" s="32">
        <v>-4.0569187410239849E-3</v>
      </c>
    </row>
    <row r="3220" spans="1:2" x14ac:dyDescent="0.25">
      <c r="A3220" s="30">
        <v>42739</v>
      </c>
      <c r="B3220" s="32">
        <v>-4.134773972052086E-3</v>
      </c>
    </row>
    <row r="3221" spans="1:2" x14ac:dyDescent="0.25">
      <c r="A3221" s="30">
        <v>42740</v>
      </c>
      <c r="B3221" s="32">
        <v>-4.2233620497620361E-3</v>
      </c>
    </row>
    <row r="3222" spans="1:2" x14ac:dyDescent="0.25">
      <c r="A3222" s="30">
        <v>42741</v>
      </c>
      <c r="B3222" s="32">
        <v>-4.2594486526897901E-3</v>
      </c>
    </row>
    <row r="3223" spans="1:2" x14ac:dyDescent="0.25">
      <c r="A3223" s="30">
        <v>42744</v>
      </c>
      <c r="B3223" s="32">
        <v>-4.2700173228259475E-3</v>
      </c>
    </row>
    <row r="3224" spans="1:2" x14ac:dyDescent="0.25">
      <c r="A3224" s="30">
        <v>42745</v>
      </c>
      <c r="B3224" s="32">
        <v>-4.3795877739642997E-3</v>
      </c>
    </row>
    <row r="3225" spans="1:2" x14ac:dyDescent="0.25">
      <c r="A3225" s="30">
        <v>42746</v>
      </c>
      <c r="B3225" s="32">
        <v>-4.4244277492362372E-3</v>
      </c>
    </row>
    <row r="3226" spans="1:2" x14ac:dyDescent="0.25">
      <c r="A3226" s="30">
        <v>42747</v>
      </c>
      <c r="B3226" s="32">
        <v>-4.4538345102208554E-3</v>
      </c>
    </row>
    <row r="3227" spans="1:2" x14ac:dyDescent="0.25">
      <c r="A3227" s="30">
        <v>42748</v>
      </c>
      <c r="B3227" s="32">
        <v>-4.4884213000007112E-3</v>
      </c>
    </row>
    <row r="3228" spans="1:2" x14ac:dyDescent="0.25">
      <c r="A3228" s="30">
        <v>42752</v>
      </c>
      <c r="B3228" s="32">
        <v>-4.4866672196057777E-3</v>
      </c>
    </row>
    <row r="3229" spans="1:2" x14ac:dyDescent="0.25">
      <c r="A3229" s="30">
        <v>42753</v>
      </c>
      <c r="B3229" s="32">
        <v>-4.5240809863571485E-3</v>
      </c>
    </row>
    <row r="3230" spans="1:2" x14ac:dyDescent="0.25">
      <c r="A3230" s="30">
        <v>42754</v>
      </c>
      <c r="B3230" s="32">
        <v>-4.469412100842618E-3</v>
      </c>
    </row>
    <row r="3231" spans="1:2" x14ac:dyDescent="0.25">
      <c r="A3231" s="30">
        <v>42755</v>
      </c>
      <c r="B3231" s="32">
        <v>-4.4488506837174757E-3</v>
      </c>
    </row>
    <row r="3232" spans="1:2" x14ac:dyDescent="0.25">
      <c r="A3232" s="30">
        <v>42758</v>
      </c>
      <c r="B3232" s="32">
        <v>-4.4431430648995685E-3</v>
      </c>
    </row>
    <row r="3233" spans="1:2" x14ac:dyDescent="0.25">
      <c r="A3233" s="30">
        <v>42759</v>
      </c>
      <c r="B3233" s="32">
        <v>-4.4288871648371364E-3</v>
      </c>
    </row>
    <row r="3234" spans="1:2" x14ac:dyDescent="0.25">
      <c r="A3234" s="30">
        <v>42760</v>
      </c>
      <c r="B3234" s="32">
        <v>-4.5452524580963383E-3</v>
      </c>
    </row>
    <row r="3235" spans="1:2" x14ac:dyDescent="0.25">
      <c r="A3235" s="30">
        <v>42761</v>
      </c>
      <c r="B3235" s="32">
        <v>-4.5683075120488414E-3</v>
      </c>
    </row>
    <row r="3236" spans="1:2" x14ac:dyDescent="0.25">
      <c r="A3236" s="30">
        <v>42762</v>
      </c>
      <c r="B3236" s="32">
        <v>-4.6248913000953573E-3</v>
      </c>
    </row>
    <row r="3237" spans="1:2" x14ac:dyDescent="0.25">
      <c r="A3237" s="30">
        <v>42765</v>
      </c>
      <c r="B3237" s="32">
        <v>-4.6260254439272064E-3</v>
      </c>
    </row>
    <row r="3238" spans="1:2" x14ac:dyDescent="0.25">
      <c r="A3238" s="30">
        <v>42766</v>
      </c>
      <c r="B3238" s="32">
        <v>-4.6398525408327673E-3</v>
      </c>
    </row>
    <row r="3239" spans="1:2" x14ac:dyDescent="0.25">
      <c r="A3239" s="30">
        <v>42767</v>
      </c>
      <c r="B3239" s="32">
        <v>-4.6749106232633064E-3</v>
      </c>
    </row>
    <row r="3240" spans="1:2" x14ac:dyDescent="0.25">
      <c r="A3240" s="30">
        <v>42768</v>
      </c>
      <c r="B3240" s="32">
        <v>-4.7231192914223286E-3</v>
      </c>
    </row>
    <row r="3241" spans="1:2" x14ac:dyDescent="0.25">
      <c r="A3241" s="30">
        <v>42769</v>
      </c>
      <c r="B3241" s="32">
        <v>-4.7318552282362702E-3</v>
      </c>
    </row>
    <row r="3242" spans="1:2" x14ac:dyDescent="0.25">
      <c r="A3242" s="30">
        <v>42772</v>
      </c>
      <c r="B3242" s="32">
        <v>-4.664794066784772E-3</v>
      </c>
    </row>
    <row r="3243" spans="1:2" x14ac:dyDescent="0.25">
      <c r="A3243" s="30">
        <v>42773</v>
      </c>
      <c r="B3243" s="32">
        <v>-4.6801484227847467E-3</v>
      </c>
    </row>
    <row r="3244" spans="1:2" x14ac:dyDescent="0.25">
      <c r="A3244" s="30">
        <v>42774</v>
      </c>
      <c r="B3244" s="32">
        <v>-4.6902078476822595E-3</v>
      </c>
    </row>
    <row r="3245" spans="1:2" x14ac:dyDescent="0.25">
      <c r="A3245" s="30">
        <v>42775</v>
      </c>
      <c r="B3245" s="32">
        <v>-4.6242132849130257E-3</v>
      </c>
    </row>
    <row r="3246" spans="1:2" x14ac:dyDescent="0.25">
      <c r="A3246" s="30">
        <v>42776</v>
      </c>
      <c r="B3246" s="32">
        <v>-4.5879690004864138E-3</v>
      </c>
    </row>
    <row r="3247" spans="1:2" x14ac:dyDescent="0.25">
      <c r="A3247" s="30">
        <v>42779</v>
      </c>
      <c r="B3247" s="32">
        <v>-4.5675551216743937E-3</v>
      </c>
    </row>
    <row r="3248" spans="1:2" x14ac:dyDescent="0.25">
      <c r="A3248" s="30">
        <v>42780</v>
      </c>
      <c r="B3248" s="32">
        <v>-4.6595863859807407E-3</v>
      </c>
    </row>
    <row r="3249" spans="1:2" x14ac:dyDescent="0.25">
      <c r="A3249" s="30">
        <v>42781</v>
      </c>
      <c r="B3249" s="32">
        <v>-4.7977526254752156E-3</v>
      </c>
    </row>
    <row r="3250" spans="1:2" x14ac:dyDescent="0.25">
      <c r="A3250" s="30">
        <v>42782</v>
      </c>
      <c r="B3250" s="32">
        <v>-4.7033068636993525E-3</v>
      </c>
    </row>
    <row r="3251" spans="1:2" x14ac:dyDescent="0.25">
      <c r="A3251" s="30">
        <v>42783</v>
      </c>
      <c r="B3251" s="32">
        <v>-4.6510255191031247E-3</v>
      </c>
    </row>
    <row r="3252" spans="1:2" x14ac:dyDescent="0.25">
      <c r="A3252" s="30">
        <v>42787</v>
      </c>
      <c r="B3252" s="32">
        <v>-4.6188384331530274E-3</v>
      </c>
    </row>
    <row r="3253" spans="1:2" x14ac:dyDescent="0.25">
      <c r="A3253" s="30">
        <v>42788</v>
      </c>
      <c r="B3253" s="32">
        <v>-4.5683166857730662E-3</v>
      </c>
    </row>
    <row r="3254" spans="1:2" x14ac:dyDescent="0.25">
      <c r="A3254" s="30">
        <v>42789</v>
      </c>
      <c r="B3254" s="32">
        <v>-4.5297271355765334E-3</v>
      </c>
    </row>
    <row r="3255" spans="1:2" x14ac:dyDescent="0.25">
      <c r="A3255" s="30">
        <v>42790</v>
      </c>
      <c r="B3255" s="32">
        <v>-4.5542546546102347E-3</v>
      </c>
    </row>
    <row r="3256" spans="1:2" x14ac:dyDescent="0.25">
      <c r="A3256" s="30">
        <v>42793</v>
      </c>
      <c r="B3256" s="32">
        <v>-4.5260771221365959E-3</v>
      </c>
    </row>
    <row r="3257" spans="1:2" x14ac:dyDescent="0.25">
      <c r="A3257" s="30">
        <v>42794</v>
      </c>
      <c r="B3257" s="32">
        <v>-4.5495198474221343E-3</v>
      </c>
    </row>
    <row r="3258" spans="1:2" x14ac:dyDescent="0.25">
      <c r="A3258" s="30">
        <v>42795</v>
      </c>
      <c r="B3258" s="32">
        <v>-4.5101972351214714E-3</v>
      </c>
    </row>
    <row r="3259" spans="1:2" x14ac:dyDescent="0.25">
      <c r="A3259" s="30">
        <v>42796</v>
      </c>
      <c r="B3259" s="32">
        <v>-4.4585285738809599E-3</v>
      </c>
    </row>
    <row r="3260" spans="1:2" x14ac:dyDescent="0.25">
      <c r="A3260" s="30">
        <v>42797</v>
      </c>
      <c r="B3260" s="32">
        <v>-4.4079676937190948E-3</v>
      </c>
    </row>
    <row r="3261" spans="1:2" x14ac:dyDescent="0.25">
      <c r="A3261" s="30">
        <v>42800</v>
      </c>
      <c r="B3261" s="32">
        <v>-4.4039472049213213E-3</v>
      </c>
    </row>
    <row r="3262" spans="1:2" x14ac:dyDescent="0.25">
      <c r="A3262" s="30">
        <v>42801</v>
      </c>
      <c r="B3262" s="32">
        <v>-4.4148736329244764E-3</v>
      </c>
    </row>
    <row r="3263" spans="1:2" x14ac:dyDescent="0.25">
      <c r="A3263" s="30">
        <v>42802</v>
      </c>
      <c r="B3263" s="32">
        <v>-4.4498025705078659E-3</v>
      </c>
    </row>
    <row r="3264" spans="1:2" x14ac:dyDescent="0.25">
      <c r="A3264" s="30">
        <v>42803</v>
      </c>
      <c r="B3264" s="32">
        <v>-4.3931786114380644E-3</v>
      </c>
    </row>
    <row r="3265" spans="1:2" x14ac:dyDescent="0.25">
      <c r="A3265" s="30">
        <v>42804</v>
      </c>
      <c r="B3265" s="32">
        <v>-4.3360977031116077E-3</v>
      </c>
    </row>
    <row r="3266" spans="1:2" x14ac:dyDescent="0.25">
      <c r="A3266" s="30">
        <v>42807</v>
      </c>
      <c r="B3266" s="32">
        <v>-4.2460610925884046E-3</v>
      </c>
    </row>
    <row r="3267" spans="1:2" x14ac:dyDescent="0.25">
      <c r="A3267" s="30">
        <v>42808</v>
      </c>
      <c r="B3267" s="32">
        <v>-4.2499859205995527E-3</v>
      </c>
    </row>
    <row r="3268" spans="1:2" x14ac:dyDescent="0.25">
      <c r="A3268" s="30">
        <v>42809</v>
      </c>
      <c r="B3268" s="32">
        <v>-4.2282932484083435E-3</v>
      </c>
    </row>
    <row r="3269" spans="1:2" x14ac:dyDescent="0.25">
      <c r="A3269" s="30">
        <v>42810</v>
      </c>
      <c r="B3269" s="32">
        <v>-4.207235002101406E-3</v>
      </c>
    </row>
    <row r="3270" spans="1:2" x14ac:dyDescent="0.25">
      <c r="A3270" s="30">
        <v>42811</v>
      </c>
      <c r="B3270" s="32">
        <v>-4.1605472580419356E-3</v>
      </c>
    </row>
    <row r="3271" spans="1:2" x14ac:dyDescent="0.25">
      <c r="A3271" s="30">
        <v>42814</v>
      </c>
      <c r="B3271" s="32">
        <v>-4.0508135190823191E-3</v>
      </c>
    </row>
    <row r="3272" spans="1:2" x14ac:dyDescent="0.25">
      <c r="A3272" s="30">
        <v>42815</v>
      </c>
      <c r="B3272" s="32">
        <v>-3.9579854211013732E-3</v>
      </c>
    </row>
    <row r="3273" spans="1:2" x14ac:dyDescent="0.25">
      <c r="A3273" s="30">
        <v>42816</v>
      </c>
      <c r="B3273" s="32">
        <v>-3.9483396945335647E-3</v>
      </c>
    </row>
    <row r="3274" spans="1:2" x14ac:dyDescent="0.25">
      <c r="A3274" s="30">
        <v>42817</v>
      </c>
      <c r="B3274" s="32">
        <v>-3.9291098791981449E-3</v>
      </c>
    </row>
    <row r="3275" spans="1:2" x14ac:dyDescent="0.25">
      <c r="A3275" s="30">
        <v>42818</v>
      </c>
      <c r="B3275" s="32">
        <v>-3.8810223117712317E-3</v>
      </c>
    </row>
    <row r="3276" spans="1:2" x14ac:dyDescent="0.25">
      <c r="A3276" s="30">
        <v>42821</v>
      </c>
      <c r="B3276" s="32">
        <v>-3.8187636265797353E-3</v>
      </c>
    </row>
    <row r="3277" spans="1:2" x14ac:dyDescent="0.25">
      <c r="A3277" s="30">
        <v>42822</v>
      </c>
      <c r="B3277" s="32">
        <v>-3.8119023188019074E-3</v>
      </c>
    </row>
    <row r="3278" spans="1:2" x14ac:dyDescent="0.25">
      <c r="A3278" s="30">
        <v>42823</v>
      </c>
      <c r="B3278" s="32">
        <v>-3.7319618277869004E-3</v>
      </c>
    </row>
    <row r="3279" spans="1:2" x14ac:dyDescent="0.25">
      <c r="A3279" s="30">
        <v>42824</v>
      </c>
      <c r="B3279" s="32">
        <v>-3.7402213751188684E-3</v>
      </c>
    </row>
    <row r="3280" spans="1:2" x14ac:dyDescent="0.25">
      <c r="A3280" s="30">
        <v>42825</v>
      </c>
      <c r="B3280" s="32">
        <v>-3.7296452750158471E-3</v>
      </c>
    </row>
    <row r="3281" spans="1:2" x14ac:dyDescent="0.25">
      <c r="A3281" s="30">
        <v>42828</v>
      </c>
      <c r="B3281" s="32">
        <v>-3.7050830733055262E-3</v>
      </c>
    </row>
    <row r="3282" spans="1:2" x14ac:dyDescent="0.25">
      <c r="A3282" s="30">
        <v>42829</v>
      </c>
      <c r="B3282" s="32">
        <v>-3.5770147239737593E-3</v>
      </c>
    </row>
    <row r="3283" spans="1:2" x14ac:dyDescent="0.25">
      <c r="A3283" s="30">
        <v>42830</v>
      </c>
      <c r="B3283" s="32">
        <v>-3.5545403182380975E-3</v>
      </c>
    </row>
    <row r="3284" spans="1:2" x14ac:dyDescent="0.25">
      <c r="A3284" s="30">
        <v>42831</v>
      </c>
      <c r="B3284" s="32">
        <v>-3.5305355683709072E-3</v>
      </c>
    </row>
    <row r="3285" spans="1:2" x14ac:dyDescent="0.25">
      <c r="A3285" s="30">
        <v>42832</v>
      </c>
      <c r="B3285" s="32">
        <v>-3.500746392629317E-3</v>
      </c>
    </row>
    <row r="3286" spans="1:2" x14ac:dyDescent="0.25">
      <c r="A3286" s="30">
        <v>42835</v>
      </c>
      <c r="B3286" s="32">
        <v>-3.396076881566068E-3</v>
      </c>
    </row>
    <row r="3287" spans="1:2" x14ac:dyDescent="0.25">
      <c r="A3287" s="30">
        <v>42836</v>
      </c>
      <c r="B3287" s="32">
        <v>-3.3150137202442309E-3</v>
      </c>
    </row>
    <row r="3288" spans="1:2" x14ac:dyDescent="0.25">
      <c r="A3288" s="30">
        <v>42837</v>
      </c>
      <c r="B3288" s="32">
        <v>-3.3792525586187061E-3</v>
      </c>
    </row>
    <row r="3289" spans="1:2" x14ac:dyDescent="0.25">
      <c r="A3289" s="30">
        <v>42838</v>
      </c>
      <c r="B3289" s="32">
        <v>-3.4134975461601602E-3</v>
      </c>
    </row>
    <row r="3290" spans="1:2" x14ac:dyDescent="0.25">
      <c r="A3290" s="30">
        <v>42842</v>
      </c>
      <c r="B3290" s="32">
        <v>-3.3218981897785715E-3</v>
      </c>
    </row>
    <row r="3291" spans="1:2" x14ac:dyDescent="0.25">
      <c r="A3291" s="30">
        <v>42843</v>
      </c>
      <c r="B3291" s="32">
        <v>-3.3080990614888783E-3</v>
      </c>
    </row>
    <row r="3292" spans="1:2" x14ac:dyDescent="0.25">
      <c r="A3292" s="30">
        <v>42844</v>
      </c>
      <c r="B3292" s="32">
        <v>-3.289079062909539E-3</v>
      </c>
    </row>
    <row r="3293" spans="1:2" x14ac:dyDescent="0.25">
      <c r="A3293" s="30">
        <v>42845</v>
      </c>
      <c r="B3293" s="32">
        <v>-3.2900200837929772E-3</v>
      </c>
    </row>
    <row r="3294" spans="1:2" x14ac:dyDescent="0.25">
      <c r="A3294" s="30">
        <v>42846</v>
      </c>
      <c r="B3294" s="32">
        <v>-3.2819511475262741E-3</v>
      </c>
    </row>
    <row r="3295" spans="1:2" x14ac:dyDescent="0.25">
      <c r="A3295" s="30">
        <v>42849</v>
      </c>
      <c r="B3295" s="32">
        <v>-3.3907641552954892E-3</v>
      </c>
    </row>
    <row r="3296" spans="1:2" x14ac:dyDescent="0.25">
      <c r="A3296" s="30">
        <v>42850</v>
      </c>
      <c r="B3296" s="32">
        <v>-3.3463079961189024E-3</v>
      </c>
    </row>
    <row r="3297" spans="1:2" x14ac:dyDescent="0.25">
      <c r="A3297" s="30">
        <v>42851</v>
      </c>
      <c r="B3297" s="32">
        <v>-3.3577375522718667E-3</v>
      </c>
    </row>
    <row r="3298" spans="1:2" x14ac:dyDescent="0.25">
      <c r="A3298" s="30">
        <v>42852</v>
      </c>
      <c r="B3298" s="32">
        <v>-3.3317605126239602E-3</v>
      </c>
    </row>
    <row r="3299" spans="1:2" x14ac:dyDescent="0.25">
      <c r="A3299" s="30">
        <v>42853</v>
      </c>
      <c r="B3299" s="32">
        <v>-3.3194921141429523E-3</v>
      </c>
    </row>
    <row r="3300" spans="1:2" x14ac:dyDescent="0.25">
      <c r="A3300" s="30">
        <v>42856</v>
      </c>
      <c r="B3300" s="32">
        <v>-3.4186294975731002E-3</v>
      </c>
    </row>
    <row r="3301" spans="1:2" x14ac:dyDescent="0.25">
      <c r="A3301" s="30">
        <v>42857</v>
      </c>
      <c r="B3301" s="32">
        <v>-3.4044525779002299E-3</v>
      </c>
    </row>
    <row r="3302" spans="1:2" x14ac:dyDescent="0.25">
      <c r="A3302" s="30">
        <v>42858</v>
      </c>
      <c r="B3302" s="32">
        <v>-3.4221025218957868E-3</v>
      </c>
    </row>
    <row r="3303" spans="1:2" x14ac:dyDescent="0.25">
      <c r="A3303" s="30">
        <v>42859</v>
      </c>
      <c r="B3303" s="32">
        <v>-3.372848165920872E-3</v>
      </c>
    </row>
    <row r="3304" spans="1:2" x14ac:dyDescent="0.25">
      <c r="A3304" s="30">
        <v>42860</v>
      </c>
      <c r="B3304" s="32">
        <v>-3.361253687990895E-3</v>
      </c>
    </row>
    <row r="3305" spans="1:2" x14ac:dyDescent="0.25">
      <c r="A3305" s="30">
        <v>42863</v>
      </c>
      <c r="B3305" s="32">
        <v>-3.2894337251260231E-3</v>
      </c>
    </row>
    <row r="3306" spans="1:2" x14ac:dyDescent="0.25">
      <c r="A3306" s="30">
        <v>42864</v>
      </c>
      <c r="B3306" s="32">
        <v>-3.2847077221371812E-3</v>
      </c>
    </row>
    <row r="3307" spans="1:2" x14ac:dyDescent="0.25">
      <c r="A3307" s="30">
        <v>42865</v>
      </c>
      <c r="B3307" s="32">
        <v>-3.2329970038674771E-3</v>
      </c>
    </row>
    <row r="3308" spans="1:2" x14ac:dyDescent="0.25">
      <c r="A3308" s="30">
        <v>42866</v>
      </c>
      <c r="B3308" s="32">
        <v>-3.2072605236916907E-3</v>
      </c>
    </row>
    <row r="3309" spans="1:2" x14ac:dyDescent="0.25">
      <c r="A3309" s="30">
        <v>42867</v>
      </c>
      <c r="B3309" s="32">
        <v>-3.1585460896680351E-3</v>
      </c>
    </row>
    <row r="3310" spans="1:2" x14ac:dyDescent="0.25">
      <c r="A3310" s="30">
        <v>42870</v>
      </c>
      <c r="B3310" s="32">
        <v>-3.1125248274667117E-3</v>
      </c>
    </row>
    <row r="3311" spans="1:2" x14ac:dyDescent="0.25">
      <c r="A3311" s="30">
        <v>42871</v>
      </c>
      <c r="B3311" s="32">
        <v>-3.0261150512574941E-3</v>
      </c>
    </row>
    <row r="3312" spans="1:2" x14ac:dyDescent="0.25">
      <c r="A3312" s="30">
        <v>42872</v>
      </c>
      <c r="B3312" s="32">
        <v>-3.072504263982645E-3</v>
      </c>
    </row>
    <row r="3313" spans="1:2" x14ac:dyDescent="0.25">
      <c r="A3313" s="30">
        <v>42873</v>
      </c>
      <c r="B3313" s="32">
        <v>-3.0522817012652581E-3</v>
      </c>
    </row>
    <row r="3314" spans="1:2" x14ac:dyDescent="0.25">
      <c r="A3314" s="30">
        <v>42874</v>
      </c>
      <c r="B3314" s="32">
        <v>-3.0716928092779927E-3</v>
      </c>
    </row>
    <row r="3315" spans="1:2" x14ac:dyDescent="0.25">
      <c r="A3315" s="30">
        <v>42877</v>
      </c>
      <c r="B3315" s="32">
        <v>-3.044614206219709E-3</v>
      </c>
    </row>
    <row r="3316" spans="1:2" x14ac:dyDescent="0.25">
      <c r="A3316" s="30">
        <v>42878</v>
      </c>
      <c r="B3316" s="32">
        <v>-3.0102794426647428E-3</v>
      </c>
    </row>
    <row r="3317" spans="1:2" x14ac:dyDescent="0.25">
      <c r="A3317" s="30">
        <v>42879</v>
      </c>
      <c r="B3317" s="32">
        <v>-3.0170583427722164E-3</v>
      </c>
    </row>
    <row r="3318" spans="1:2" x14ac:dyDescent="0.25">
      <c r="A3318" s="30">
        <v>42880</v>
      </c>
      <c r="B3318" s="32">
        <v>-2.9932636874792085E-3</v>
      </c>
    </row>
    <row r="3319" spans="1:2" x14ac:dyDescent="0.25">
      <c r="A3319" s="30">
        <v>42881</v>
      </c>
      <c r="B3319" s="32">
        <v>-2.9985587397129976E-3</v>
      </c>
    </row>
    <row r="3320" spans="1:2" x14ac:dyDescent="0.25">
      <c r="A3320" s="30">
        <v>42885</v>
      </c>
      <c r="B3320" s="32">
        <v>-3.0202042815911101E-3</v>
      </c>
    </row>
    <row r="3321" spans="1:2" x14ac:dyDescent="0.25">
      <c r="A3321" s="30">
        <v>42886</v>
      </c>
      <c r="B3321" s="32">
        <v>-2.9706565615010838E-3</v>
      </c>
    </row>
    <row r="3322" spans="1:2" x14ac:dyDescent="0.25">
      <c r="A3322" s="30">
        <v>42887</v>
      </c>
      <c r="B3322" s="32">
        <v>-2.9613049779692036E-3</v>
      </c>
    </row>
    <row r="3323" spans="1:2" x14ac:dyDescent="0.25">
      <c r="A3323" s="30">
        <v>42888</v>
      </c>
      <c r="B3323" s="32">
        <v>-2.9563796918795626E-3</v>
      </c>
    </row>
    <row r="3324" spans="1:2" x14ac:dyDescent="0.25">
      <c r="A3324" s="30">
        <v>42891</v>
      </c>
      <c r="B3324" s="32">
        <v>-2.9823490836168309E-3</v>
      </c>
    </row>
    <row r="3325" spans="1:2" x14ac:dyDescent="0.25">
      <c r="A3325" s="30">
        <v>42892</v>
      </c>
      <c r="B3325" s="32">
        <v>-2.968218183866056E-3</v>
      </c>
    </row>
    <row r="3326" spans="1:2" x14ac:dyDescent="0.25">
      <c r="A3326" s="30">
        <v>42893</v>
      </c>
      <c r="B3326" s="32">
        <v>-2.9621763523514089E-3</v>
      </c>
    </row>
    <row r="3327" spans="1:2" x14ac:dyDescent="0.25">
      <c r="A3327" s="30">
        <v>42894</v>
      </c>
      <c r="B3327" s="32">
        <v>-2.9630499715161962E-3</v>
      </c>
    </row>
    <row r="3328" spans="1:2" x14ac:dyDescent="0.25">
      <c r="A3328" s="30">
        <v>42895</v>
      </c>
      <c r="B3328" s="32">
        <v>-2.9479569388355387E-3</v>
      </c>
    </row>
    <row r="3329" spans="1:2" x14ac:dyDescent="0.25">
      <c r="A3329" s="30">
        <v>42898</v>
      </c>
      <c r="B3329" s="32">
        <v>-2.9620139934865009E-3</v>
      </c>
    </row>
    <row r="3330" spans="1:2" x14ac:dyDescent="0.25">
      <c r="A3330" s="30">
        <v>42899</v>
      </c>
      <c r="B3330" s="32">
        <v>-2.8919621648720861E-3</v>
      </c>
    </row>
    <row r="3331" spans="1:2" x14ac:dyDescent="0.25">
      <c r="A3331" s="30">
        <v>42900</v>
      </c>
      <c r="B3331" s="32">
        <v>-2.9159968162479899E-3</v>
      </c>
    </row>
    <row r="3332" spans="1:2" x14ac:dyDescent="0.25">
      <c r="A3332" s="30">
        <v>42901</v>
      </c>
      <c r="B3332" s="32">
        <v>-2.8408116781126758E-3</v>
      </c>
    </row>
    <row r="3333" spans="1:2" x14ac:dyDescent="0.25">
      <c r="A3333" s="30">
        <v>42902</v>
      </c>
      <c r="B3333" s="32">
        <v>-2.7376515783434918E-3</v>
      </c>
    </row>
    <row r="3334" spans="1:2" x14ac:dyDescent="0.25">
      <c r="A3334" s="30">
        <v>42905</v>
      </c>
      <c r="B3334" s="32">
        <v>-2.7021588439848365E-3</v>
      </c>
    </row>
    <row r="3335" spans="1:2" x14ac:dyDescent="0.25">
      <c r="A3335" s="30">
        <v>42906</v>
      </c>
      <c r="B3335" s="32">
        <v>-2.6259226723073237E-3</v>
      </c>
    </row>
    <row r="3336" spans="1:2" x14ac:dyDescent="0.25">
      <c r="A3336" s="30">
        <v>42907</v>
      </c>
      <c r="B3336" s="32">
        <v>-2.6316098390212206E-3</v>
      </c>
    </row>
    <row r="3337" spans="1:2" x14ac:dyDescent="0.25">
      <c r="A3337" s="30">
        <v>42908</v>
      </c>
      <c r="B3337" s="32">
        <v>-2.6421766862673168E-3</v>
      </c>
    </row>
    <row r="3338" spans="1:2" x14ac:dyDescent="0.25">
      <c r="A3338" s="30">
        <v>42909</v>
      </c>
      <c r="B3338" s="32">
        <v>-2.6217377996385904E-3</v>
      </c>
    </row>
    <row r="3339" spans="1:2" x14ac:dyDescent="0.25">
      <c r="A3339" s="30">
        <v>42912</v>
      </c>
      <c r="B3339" s="32">
        <v>-2.6126347952455387E-3</v>
      </c>
    </row>
    <row r="3340" spans="1:2" x14ac:dyDescent="0.25">
      <c r="A3340" s="30">
        <v>42913</v>
      </c>
      <c r="B3340" s="32">
        <v>-2.5824788673832755E-3</v>
      </c>
    </row>
    <row r="3341" spans="1:2" x14ac:dyDescent="0.25">
      <c r="A3341" s="30">
        <v>42914</v>
      </c>
      <c r="B3341" s="32">
        <v>-2.5703449631548914E-3</v>
      </c>
    </row>
    <row r="3342" spans="1:2" x14ac:dyDescent="0.25">
      <c r="A3342" s="30">
        <v>42915</v>
      </c>
      <c r="B3342" s="32">
        <v>-2.5602640043813629E-3</v>
      </c>
    </row>
    <row r="3343" spans="1:2" x14ac:dyDescent="0.25">
      <c r="A3343" s="30">
        <v>42916</v>
      </c>
      <c r="B3343" s="32">
        <v>-2.5683040258441814E-3</v>
      </c>
    </row>
    <row r="3344" spans="1:2" x14ac:dyDescent="0.25">
      <c r="A3344" s="30">
        <v>42919</v>
      </c>
      <c r="B3344" s="32">
        <v>-2.5772766746177123E-3</v>
      </c>
    </row>
    <row r="3345" spans="1:2" x14ac:dyDescent="0.25">
      <c r="A3345" s="30">
        <v>42921</v>
      </c>
      <c r="B3345" s="32">
        <v>-2.5883521257885622E-3</v>
      </c>
    </row>
    <row r="3346" spans="1:2" x14ac:dyDescent="0.25">
      <c r="A3346" s="30">
        <v>42922</v>
      </c>
      <c r="B3346" s="32">
        <v>-2.6108042464271231E-3</v>
      </c>
    </row>
    <row r="3347" spans="1:2" x14ac:dyDescent="0.25">
      <c r="A3347" s="30">
        <v>42923</v>
      </c>
      <c r="B3347" s="32">
        <v>-2.6419455805734016E-3</v>
      </c>
    </row>
    <row r="3348" spans="1:2" x14ac:dyDescent="0.25">
      <c r="A3348" s="30">
        <v>42926</v>
      </c>
      <c r="B3348" s="32">
        <v>-2.7327977009016235E-3</v>
      </c>
    </row>
    <row r="3349" spans="1:2" x14ac:dyDescent="0.25">
      <c r="A3349" s="30">
        <v>42927</v>
      </c>
      <c r="B3349" s="32">
        <v>-2.7439763945117379E-3</v>
      </c>
    </row>
    <row r="3350" spans="1:2" x14ac:dyDescent="0.25">
      <c r="A3350" s="30">
        <v>42928</v>
      </c>
      <c r="B3350" s="32">
        <v>-2.6990815792421463E-3</v>
      </c>
    </row>
    <row r="3351" spans="1:2" x14ac:dyDescent="0.25">
      <c r="A3351" s="30">
        <v>42929</v>
      </c>
      <c r="B3351" s="32">
        <v>-2.7002308176063972E-3</v>
      </c>
    </row>
    <row r="3352" spans="1:2" x14ac:dyDescent="0.25">
      <c r="A3352" s="30">
        <v>42930</v>
      </c>
      <c r="B3352" s="32">
        <v>-2.6516290523914687E-3</v>
      </c>
    </row>
    <row r="3353" spans="1:2" x14ac:dyDescent="0.25">
      <c r="A3353" s="30">
        <v>42933</v>
      </c>
      <c r="B3353" s="32">
        <v>-2.569796777211919E-3</v>
      </c>
    </row>
    <row r="3354" spans="1:2" x14ac:dyDescent="0.25">
      <c r="A3354" s="30">
        <v>42934</v>
      </c>
      <c r="B3354" s="32">
        <v>-2.4796149233110576E-3</v>
      </c>
    </row>
    <row r="3355" spans="1:2" x14ac:dyDescent="0.25">
      <c r="A3355" s="30">
        <v>42935</v>
      </c>
      <c r="B3355" s="32">
        <v>-2.4747893744895277E-3</v>
      </c>
    </row>
    <row r="3356" spans="1:2" x14ac:dyDescent="0.25">
      <c r="A3356" s="30">
        <v>42936</v>
      </c>
      <c r="B3356" s="32">
        <v>-2.4640331293184214E-3</v>
      </c>
    </row>
    <row r="3357" spans="1:2" x14ac:dyDescent="0.25">
      <c r="A3357" s="30">
        <v>42937</v>
      </c>
      <c r="B3357" s="32">
        <v>-2.4870346627432482E-3</v>
      </c>
    </row>
    <row r="3358" spans="1:2" x14ac:dyDescent="0.25">
      <c r="A3358" s="30">
        <v>42940</v>
      </c>
      <c r="B3358" s="32">
        <v>-2.4889983684757144E-3</v>
      </c>
    </row>
    <row r="3359" spans="1:2" x14ac:dyDescent="0.25">
      <c r="A3359" s="30">
        <v>42941</v>
      </c>
      <c r="B3359" s="32">
        <v>-2.5036858896915204E-3</v>
      </c>
    </row>
    <row r="3360" spans="1:2" x14ac:dyDescent="0.25">
      <c r="A3360" s="30">
        <v>42942</v>
      </c>
      <c r="B3360" s="32">
        <v>-2.4363477246996945E-3</v>
      </c>
    </row>
    <row r="3361" spans="1:2" x14ac:dyDescent="0.25">
      <c r="A3361" s="30">
        <v>42943</v>
      </c>
      <c r="B3361" s="32">
        <v>-2.4140787899655791E-3</v>
      </c>
    </row>
    <row r="3362" spans="1:2" x14ac:dyDescent="0.25">
      <c r="A3362" s="30">
        <v>42944</v>
      </c>
      <c r="B3362" s="32">
        <v>-2.4124066384675347E-3</v>
      </c>
    </row>
    <row r="3363" spans="1:2" x14ac:dyDescent="0.25">
      <c r="A3363" s="30">
        <v>42947</v>
      </c>
      <c r="B3363" s="32">
        <v>-2.3998428630517266E-3</v>
      </c>
    </row>
    <row r="3364" spans="1:2" x14ac:dyDescent="0.25">
      <c r="A3364" s="30">
        <v>42948</v>
      </c>
      <c r="B3364" s="32">
        <v>-2.3441159062228545E-3</v>
      </c>
    </row>
    <row r="3365" spans="1:2" x14ac:dyDescent="0.25">
      <c r="A3365" s="30">
        <v>42949</v>
      </c>
      <c r="B3365" s="32">
        <v>-2.3882397060148719E-3</v>
      </c>
    </row>
    <row r="3366" spans="1:2" x14ac:dyDescent="0.25">
      <c r="A3366" s="30">
        <v>42950</v>
      </c>
      <c r="B3366" s="32">
        <v>-2.4005629500368775E-3</v>
      </c>
    </row>
    <row r="3367" spans="1:2" x14ac:dyDescent="0.25">
      <c r="A3367" s="30">
        <v>42951</v>
      </c>
      <c r="B3367" s="32">
        <v>-2.4040882433346011E-3</v>
      </c>
    </row>
    <row r="3368" spans="1:2" x14ac:dyDescent="0.25">
      <c r="A3368" s="30">
        <v>42954</v>
      </c>
      <c r="B3368" s="32">
        <v>-2.4097143797192633E-3</v>
      </c>
    </row>
    <row r="3369" spans="1:2" x14ac:dyDescent="0.25">
      <c r="A3369" s="30">
        <v>42955</v>
      </c>
      <c r="B3369" s="32">
        <v>-2.304227790520863E-3</v>
      </c>
    </row>
    <row r="3370" spans="1:2" x14ac:dyDescent="0.25">
      <c r="A3370" s="30">
        <v>42956</v>
      </c>
      <c r="B3370" s="32">
        <v>-2.2925530886276357E-3</v>
      </c>
    </row>
    <row r="3371" spans="1:2" x14ac:dyDescent="0.25">
      <c r="A3371" s="30">
        <v>42957</v>
      </c>
      <c r="B3371" s="32">
        <v>-2.0873042018165755E-3</v>
      </c>
    </row>
    <row r="3372" spans="1:2" x14ac:dyDescent="0.25">
      <c r="A3372" s="30">
        <v>42958</v>
      </c>
      <c r="B3372" s="32">
        <v>-1.997050181878679E-3</v>
      </c>
    </row>
    <row r="3373" spans="1:2" x14ac:dyDescent="0.25">
      <c r="A3373" s="30">
        <v>42961</v>
      </c>
      <c r="B3373" s="32">
        <v>-1.9634756978477164E-3</v>
      </c>
    </row>
    <row r="3374" spans="1:2" x14ac:dyDescent="0.25">
      <c r="A3374" s="30">
        <v>42962</v>
      </c>
      <c r="B3374" s="32">
        <v>-1.9674297179698153E-3</v>
      </c>
    </row>
    <row r="3375" spans="1:2" x14ac:dyDescent="0.25">
      <c r="A3375" s="30">
        <v>42963</v>
      </c>
      <c r="B3375" s="32">
        <v>-1.9721716646302623E-3</v>
      </c>
    </row>
    <row r="3376" spans="1:2" x14ac:dyDescent="0.25">
      <c r="A3376" s="30">
        <v>42964</v>
      </c>
      <c r="B3376" s="32">
        <v>-1.7977676022166156E-3</v>
      </c>
    </row>
    <row r="3377" spans="1:2" x14ac:dyDescent="0.25">
      <c r="A3377" s="30">
        <v>42965</v>
      </c>
      <c r="B3377" s="32">
        <v>-1.7884876416439655E-3</v>
      </c>
    </row>
    <row r="3378" spans="1:2" x14ac:dyDescent="0.25">
      <c r="A3378" s="30">
        <v>42968</v>
      </c>
      <c r="B3378" s="32">
        <v>-1.6954575540037986E-3</v>
      </c>
    </row>
    <row r="3379" spans="1:2" x14ac:dyDescent="0.25">
      <c r="A3379" s="30">
        <v>42969</v>
      </c>
      <c r="B3379" s="32">
        <v>-1.4888944753315148E-3</v>
      </c>
    </row>
    <row r="3380" spans="1:2" x14ac:dyDescent="0.25">
      <c r="A3380" s="30">
        <v>42970</v>
      </c>
      <c r="B3380" s="32">
        <v>-1.4767387140099952E-3</v>
      </c>
    </row>
    <row r="3381" spans="1:2" x14ac:dyDescent="0.25">
      <c r="A3381" s="30">
        <v>42971</v>
      </c>
      <c r="B3381" s="32">
        <v>-1.5096618872710854E-3</v>
      </c>
    </row>
    <row r="3382" spans="1:2" x14ac:dyDescent="0.25">
      <c r="A3382" s="30">
        <v>42972</v>
      </c>
      <c r="B3382" s="32">
        <v>-1.4699872750495446E-3</v>
      </c>
    </row>
    <row r="3383" spans="1:2" x14ac:dyDescent="0.25">
      <c r="A3383" s="30">
        <v>42975</v>
      </c>
      <c r="B3383" s="32">
        <v>-1.4077771903534542E-3</v>
      </c>
    </row>
    <row r="3384" spans="1:2" x14ac:dyDescent="0.25">
      <c r="A3384" s="30">
        <v>42976</v>
      </c>
      <c r="B3384" s="32">
        <v>-1.4132402355214735E-3</v>
      </c>
    </row>
    <row r="3385" spans="1:2" x14ac:dyDescent="0.25">
      <c r="A3385" s="30">
        <v>42977</v>
      </c>
      <c r="B3385" s="32">
        <v>-1.4141108665747248E-3</v>
      </c>
    </row>
    <row r="3386" spans="1:2" x14ac:dyDescent="0.25">
      <c r="A3386" s="30">
        <v>42978</v>
      </c>
      <c r="B3386" s="32">
        <v>-1.363484103217405E-3</v>
      </c>
    </row>
    <row r="3387" spans="1:2" x14ac:dyDescent="0.25">
      <c r="A3387" s="30">
        <v>42979</v>
      </c>
      <c r="B3387" s="32">
        <v>-1.3305793877527172E-3</v>
      </c>
    </row>
    <row r="3388" spans="1:2" x14ac:dyDescent="0.25">
      <c r="A3388" s="30">
        <v>42983</v>
      </c>
      <c r="B3388" s="32">
        <v>-1.3196690819747836E-3</v>
      </c>
    </row>
    <row r="3389" spans="1:2" x14ac:dyDescent="0.25">
      <c r="A3389" s="30">
        <v>42984</v>
      </c>
      <c r="B3389" s="32">
        <v>-1.3327381351808665E-3</v>
      </c>
    </row>
    <row r="3390" spans="1:2" x14ac:dyDescent="0.25">
      <c r="A3390" s="30">
        <v>42985</v>
      </c>
      <c r="B3390" s="32">
        <v>-1.3140869830907675E-3</v>
      </c>
    </row>
    <row r="3391" spans="1:2" x14ac:dyDescent="0.25">
      <c r="A3391" s="30">
        <v>42986</v>
      </c>
      <c r="B3391" s="32">
        <v>-1.3758894463349325E-3</v>
      </c>
    </row>
    <row r="3392" spans="1:2" x14ac:dyDescent="0.25">
      <c r="A3392" s="30">
        <v>42989</v>
      </c>
      <c r="B3392" s="32">
        <v>-1.3771769202489681E-3</v>
      </c>
    </row>
    <row r="3393" spans="1:2" x14ac:dyDescent="0.25">
      <c r="A3393" s="30">
        <v>42990</v>
      </c>
      <c r="B3393" s="32">
        <v>-1.3826237320139212E-3</v>
      </c>
    </row>
    <row r="3394" spans="1:2" x14ac:dyDescent="0.25">
      <c r="A3394" s="30">
        <v>42991</v>
      </c>
      <c r="B3394" s="32">
        <v>-1.3888688169008123E-3</v>
      </c>
    </row>
    <row r="3395" spans="1:2" x14ac:dyDescent="0.25">
      <c r="A3395" s="30">
        <v>42992</v>
      </c>
      <c r="B3395" s="32">
        <v>-1.3960784057700515E-3</v>
      </c>
    </row>
    <row r="3396" spans="1:2" x14ac:dyDescent="0.25">
      <c r="A3396" s="30">
        <v>42993</v>
      </c>
      <c r="B3396" s="32">
        <v>-1.3889594958985674E-3</v>
      </c>
    </row>
    <row r="3397" spans="1:2" x14ac:dyDescent="0.25">
      <c r="A3397" s="30">
        <v>42996</v>
      </c>
      <c r="B3397" s="32">
        <v>-1.4039542811892236E-3</v>
      </c>
    </row>
    <row r="3398" spans="1:2" x14ac:dyDescent="0.25">
      <c r="A3398" s="30">
        <v>42997</v>
      </c>
      <c r="B3398" s="32">
        <v>-1.4033067704186664E-3</v>
      </c>
    </row>
    <row r="3399" spans="1:2" x14ac:dyDescent="0.25">
      <c r="A3399" s="30">
        <v>42998</v>
      </c>
      <c r="B3399" s="32">
        <v>-1.3291215144956015E-3</v>
      </c>
    </row>
    <row r="3400" spans="1:2" x14ac:dyDescent="0.25">
      <c r="A3400" s="30">
        <v>42999</v>
      </c>
      <c r="B3400" s="32">
        <v>-1.3463800395950853E-3</v>
      </c>
    </row>
    <row r="3401" spans="1:2" x14ac:dyDescent="0.25">
      <c r="A3401" s="30">
        <v>43000</v>
      </c>
      <c r="B3401" s="32">
        <v>-1.3440483197629804E-3</v>
      </c>
    </row>
    <row r="3402" spans="1:2" x14ac:dyDescent="0.25">
      <c r="A3402" s="30">
        <v>43003</v>
      </c>
      <c r="B3402" s="32">
        <v>-1.3463885050697399E-3</v>
      </c>
    </row>
    <row r="3403" spans="1:2" x14ac:dyDescent="0.25">
      <c r="A3403" s="30">
        <v>43004</v>
      </c>
      <c r="B3403" s="32">
        <v>-1.355046875329502E-3</v>
      </c>
    </row>
    <row r="3404" spans="1:2" x14ac:dyDescent="0.25">
      <c r="A3404" s="30">
        <v>43005</v>
      </c>
      <c r="B3404" s="32">
        <v>-1.3036399014354494E-3</v>
      </c>
    </row>
    <row r="3405" spans="1:2" x14ac:dyDescent="0.25">
      <c r="A3405" s="30">
        <v>43006</v>
      </c>
      <c r="B3405" s="32">
        <v>-1.3378768470618807E-3</v>
      </c>
    </row>
    <row r="3406" spans="1:2" x14ac:dyDescent="0.25">
      <c r="A3406" s="30">
        <v>43007</v>
      </c>
      <c r="B3406" s="32">
        <v>-1.3582569784956755E-3</v>
      </c>
    </row>
    <row r="3407" spans="1:2" x14ac:dyDescent="0.25">
      <c r="A3407" s="30">
        <v>43010</v>
      </c>
      <c r="B3407" s="32">
        <v>-1.4485670411916729E-3</v>
      </c>
    </row>
    <row r="3408" spans="1:2" x14ac:dyDescent="0.25">
      <c r="A3408" s="30">
        <v>43011</v>
      </c>
      <c r="B3408" s="32">
        <v>-1.4356490361551177E-3</v>
      </c>
    </row>
    <row r="3409" spans="1:2" x14ac:dyDescent="0.25">
      <c r="A3409" s="30">
        <v>43012</v>
      </c>
      <c r="B3409" s="32">
        <v>-1.4624701064961387E-3</v>
      </c>
    </row>
    <row r="3410" spans="1:2" x14ac:dyDescent="0.25">
      <c r="A3410" s="30">
        <v>43013</v>
      </c>
      <c r="B3410" s="32">
        <v>-1.4692980367881914E-3</v>
      </c>
    </row>
    <row r="3411" spans="1:2" x14ac:dyDescent="0.25">
      <c r="A3411" s="30">
        <v>43014</v>
      </c>
      <c r="B3411" s="32">
        <v>-1.4769046040771228E-3</v>
      </c>
    </row>
    <row r="3412" spans="1:2" x14ac:dyDescent="0.25">
      <c r="A3412" s="30">
        <v>43017</v>
      </c>
      <c r="B3412" s="32">
        <v>-1.513227314567156E-3</v>
      </c>
    </row>
    <row r="3413" spans="1:2" x14ac:dyDescent="0.25">
      <c r="A3413" s="30">
        <v>43018</v>
      </c>
      <c r="B3413" s="32">
        <v>-1.5381685351845142E-3</v>
      </c>
    </row>
    <row r="3414" spans="1:2" x14ac:dyDescent="0.25">
      <c r="A3414" s="30">
        <v>43019</v>
      </c>
      <c r="B3414" s="32">
        <v>-1.5758446394162906E-3</v>
      </c>
    </row>
    <row r="3415" spans="1:2" x14ac:dyDescent="0.25">
      <c r="A3415" s="30">
        <v>43020</v>
      </c>
      <c r="B3415" s="32">
        <v>-1.591990298106416E-3</v>
      </c>
    </row>
    <row r="3416" spans="1:2" x14ac:dyDescent="0.25">
      <c r="A3416" s="30">
        <v>43021</v>
      </c>
      <c r="B3416" s="32">
        <v>-1.5957400798732868E-3</v>
      </c>
    </row>
    <row r="3417" spans="1:2" x14ac:dyDescent="0.25">
      <c r="A3417" s="30">
        <v>43024</v>
      </c>
      <c r="B3417" s="32">
        <v>-1.6223697380985946E-3</v>
      </c>
    </row>
    <row r="3418" spans="1:2" x14ac:dyDescent="0.25">
      <c r="A3418" s="30">
        <v>43025</v>
      </c>
      <c r="B3418" s="32">
        <v>-1.5294653787075729E-3</v>
      </c>
    </row>
    <row r="3419" spans="1:2" x14ac:dyDescent="0.25">
      <c r="A3419" s="30">
        <v>43026</v>
      </c>
      <c r="B3419" s="32">
        <v>-1.5042857215494809E-3</v>
      </c>
    </row>
    <row r="3420" spans="1:2" x14ac:dyDescent="0.25">
      <c r="A3420" s="30">
        <v>43027</v>
      </c>
      <c r="B3420" s="32">
        <v>-1.3857702481979706E-3</v>
      </c>
    </row>
    <row r="3421" spans="1:2" x14ac:dyDescent="0.25">
      <c r="A3421" s="30">
        <v>43028</v>
      </c>
      <c r="B3421" s="32">
        <v>-1.3929042597345953E-3</v>
      </c>
    </row>
    <row r="3422" spans="1:2" x14ac:dyDescent="0.25">
      <c r="A3422" s="30">
        <v>43031</v>
      </c>
      <c r="B3422" s="32">
        <v>-1.3559675591484632E-3</v>
      </c>
    </row>
    <row r="3423" spans="1:2" x14ac:dyDescent="0.25">
      <c r="A3423" s="30">
        <v>43032</v>
      </c>
      <c r="B3423" s="32">
        <v>-1.3640203176037424E-3</v>
      </c>
    </row>
    <row r="3424" spans="1:2" x14ac:dyDescent="0.25">
      <c r="A3424" s="30">
        <v>43033</v>
      </c>
      <c r="B3424" s="32">
        <v>-1.369109589704709E-3</v>
      </c>
    </row>
    <row r="3425" spans="1:2" x14ac:dyDescent="0.25">
      <c r="A3425" s="30">
        <v>43034</v>
      </c>
      <c r="B3425" s="32">
        <v>-1.3835337390327718E-3</v>
      </c>
    </row>
    <row r="3426" spans="1:2" x14ac:dyDescent="0.25">
      <c r="A3426" s="30">
        <v>43035</v>
      </c>
      <c r="B3426" s="32">
        <v>-1.4086471602505757E-3</v>
      </c>
    </row>
    <row r="3427" spans="1:2" x14ac:dyDescent="0.25">
      <c r="A3427" s="30">
        <v>43038</v>
      </c>
      <c r="B3427" s="32">
        <v>-1.3474407708990999E-3</v>
      </c>
    </row>
    <row r="3428" spans="1:2" x14ac:dyDescent="0.25">
      <c r="A3428" s="30">
        <v>43039</v>
      </c>
      <c r="B3428" s="32">
        <v>-1.2961594844238533E-3</v>
      </c>
    </row>
    <row r="3429" spans="1:2" x14ac:dyDescent="0.25">
      <c r="A3429" s="30">
        <v>43040</v>
      </c>
      <c r="B3429" s="32">
        <v>-1.298374671829694E-3</v>
      </c>
    </row>
    <row r="3430" spans="1:2" x14ac:dyDescent="0.25">
      <c r="A3430" s="30">
        <v>43041</v>
      </c>
      <c r="B3430" s="32">
        <v>-1.306731605206557E-3</v>
      </c>
    </row>
    <row r="3431" spans="1:2" x14ac:dyDescent="0.25">
      <c r="A3431" s="30">
        <v>43042</v>
      </c>
      <c r="B3431" s="32">
        <v>-1.3121144641293769E-3</v>
      </c>
    </row>
    <row r="3432" spans="1:2" x14ac:dyDescent="0.25">
      <c r="A3432" s="30">
        <v>43045</v>
      </c>
      <c r="B3432" s="32">
        <v>-1.366333487904936E-3</v>
      </c>
    </row>
    <row r="3433" spans="1:2" x14ac:dyDescent="0.25">
      <c r="A3433" s="30">
        <v>43046</v>
      </c>
      <c r="B3433" s="32">
        <v>-1.3721906169728015E-3</v>
      </c>
    </row>
    <row r="3434" spans="1:2" x14ac:dyDescent="0.25">
      <c r="A3434" s="30">
        <v>43047</v>
      </c>
      <c r="B3434" s="32">
        <v>-1.4010358846423543E-3</v>
      </c>
    </row>
    <row r="3435" spans="1:2" x14ac:dyDescent="0.25">
      <c r="A3435" s="30">
        <v>43048</v>
      </c>
      <c r="B3435" s="32">
        <v>-1.332692170304961E-3</v>
      </c>
    </row>
    <row r="3436" spans="1:2" x14ac:dyDescent="0.25">
      <c r="A3436" s="30">
        <v>43049</v>
      </c>
      <c r="B3436" s="32">
        <v>-1.3736223544655868E-3</v>
      </c>
    </row>
    <row r="3437" spans="1:2" x14ac:dyDescent="0.25">
      <c r="A3437" s="30">
        <v>43052</v>
      </c>
      <c r="B3437" s="32">
        <v>-1.427572632627383E-3</v>
      </c>
    </row>
    <row r="3438" spans="1:2" x14ac:dyDescent="0.25">
      <c r="A3438" s="30">
        <v>43053</v>
      </c>
      <c r="B3438" s="32">
        <v>-1.3920690246889134E-3</v>
      </c>
    </row>
    <row r="3439" spans="1:2" x14ac:dyDescent="0.25">
      <c r="A3439" s="30">
        <v>43054</v>
      </c>
      <c r="B3439" s="32">
        <v>-1.393691781228612E-3</v>
      </c>
    </row>
    <row r="3440" spans="1:2" x14ac:dyDescent="0.25">
      <c r="A3440" s="30">
        <v>43055</v>
      </c>
      <c r="B3440" s="32">
        <v>-1.364792328868436E-3</v>
      </c>
    </row>
    <row r="3441" spans="1:2" x14ac:dyDescent="0.25">
      <c r="A3441" s="30">
        <v>43056</v>
      </c>
      <c r="B3441" s="32">
        <v>-1.3645008832084971E-3</v>
      </c>
    </row>
    <row r="3442" spans="1:2" x14ac:dyDescent="0.25">
      <c r="A3442" s="30">
        <v>43059</v>
      </c>
      <c r="B3442" s="32">
        <v>-1.4025642383342918E-3</v>
      </c>
    </row>
    <row r="3443" spans="1:2" x14ac:dyDescent="0.25">
      <c r="A3443" s="30">
        <v>43060</v>
      </c>
      <c r="B3443" s="32">
        <v>-1.3436496839588363E-3</v>
      </c>
    </row>
    <row r="3444" spans="1:2" x14ac:dyDescent="0.25">
      <c r="A3444" s="30">
        <v>43061</v>
      </c>
      <c r="B3444" s="32">
        <v>-1.3305185587987323E-3</v>
      </c>
    </row>
    <row r="3445" spans="1:2" x14ac:dyDescent="0.25">
      <c r="A3445" s="30">
        <v>43063</v>
      </c>
      <c r="B3445" s="32">
        <v>-1.3475313283752843E-3</v>
      </c>
    </row>
    <row r="3446" spans="1:2" x14ac:dyDescent="0.25">
      <c r="A3446" s="30">
        <v>43066</v>
      </c>
      <c r="B3446" s="32">
        <v>-1.369052046702568E-3</v>
      </c>
    </row>
    <row r="3447" spans="1:2" x14ac:dyDescent="0.25">
      <c r="A3447" s="30">
        <v>43067</v>
      </c>
      <c r="B3447" s="32">
        <v>-1.3497658803168777E-3</v>
      </c>
    </row>
    <row r="3448" spans="1:2" x14ac:dyDescent="0.25">
      <c r="A3448" s="30">
        <v>43068</v>
      </c>
      <c r="B3448" s="32">
        <v>-1.3509187244244991E-3</v>
      </c>
    </row>
    <row r="3449" spans="1:2" x14ac:dyDescent="0.25">
      <c r="A3449" s="30">
        <v>43069</v>
      </c>
      <c r="B3449" s="32">
        <v>-1.3935669815211549E-3</v>
      </c>
    </row>
    <row r="3450" spans="1:2" x14ac:dyDescent="0.25">
      <c r="A3450" s="30">
        <v>43070</v>
      </c>
      <c r="B3450" s="32">
        <v>-1.3426303635112324E-3</v>
      </c>
    </row>
    <row r="3451" spans="1:2" x14ac:dyDescent="0.25">
      <c r="A3451" s="30">
        <v>43073</v>
      </c>
      <c r="B3451" s="32">
        <v>-1.3539165172953282E-3</v>
      </c>
    </row>
    <row r="3452" spans="1:2" x14ac:dyDescent="0.25">
      <c r="A3452" s="30">
        <v>43074</v>
      </c>
      <c r="B3452" s="32">
        <v>-1.3633527161064363E-3</v>
      </c>
    </row>
    <row r="3453" spans="1:2" x14ac:dyDescent="0.25">
      <c r="A3453" s="30">
        <v>43075</v>
      </c>
      <c r="B3453" s="32">
        <v>-1.3748817080000419E-3</v>
      </c>
    </row>
    <row r="3454" spans="1:2" x14ac:dyDescent="0.25">
      <c r="A3454" s="30">
        <v>43076</v>
      </c>
      <c r="B3454" s="32">
        <v>-1.3648083421656798E-3</v>
      </c>
    </row>
    <row r="3455" spans="1:2" x14ac:dyDescent="0.25">
      <c r="A3455" s="30">
        <v>43077</v>
      </c>
      <c r="B3455" s="32">
        <v>-1.3661542586754782E-3</v>
      </c>
    </row>
    <row r="3456" spans="1:2" x14ac:dyDescent="0.25">
      <c r="A3456" s="30">
        <v>43080</v>
      </c>
      <c r="B3456" s="32">
        <v>-1.3816953752471273E-3</v>
      </c>
    </row>
    <row r="3457" spans="1:2" x14ac:dyDescent="0.25">
      <c r="A3457" s="30">
        <v>43081</v>
      </c>
      <c r="B3457" s="32">
        <v>-1.3960562648209773E-3</v>
      </c>
    </row>
    <row r="3458" spans="1:2" x14ac:dyDescent="0.25">
      <c r="A3458" s="30">
        <v>43082</v>
      </c>
      <c r="B3458" s="32">
        <v>-1.4021885714727844E-3</v>
      </c>
    </row>
    <row r="3459" spans="1:2" x14ac:dyDescent="0.25">
      <c r="A3459" s="30">
        <v>43083</v>
      </c>
      <c r="B3459" s="32">
        <v>-1.4138445933017385E-3</v>
      </c>
    </row>
    <row r="3460" spans="1:2" x14ac:dyDescent="0.25">
      <c r="A3460" s="30">
        <v>43084</v>
      </c>
      <c r="B3460" s="32">
        <v>-1.4220654277928846E-3</v>
      </c>
    </row>
    <row r="3461" spans="1:2" x14ac:dyDescent="0.25">
      <c r="A3461" s="30">
        <v>43087</v>
      </c>
      <c r="B3461" s="32">
        <v>-1.4621695042545957E-3</v>
      </c>
    </row>
    <row r="3462" spans="1:2" x14ac:dyDescent="0.25">
      <c r="A3462" s="30">
        <v>43088</v>
      </c>
      <c r="B3462" s="32">
        <v>-1.396090326872379E-3</v>
      </c>
    </row>
    <row r="3463" spans="1:2" x14ac:dyDescent="0.25">
      <c r="A3463" s="30">
        <v>43089</v>
      </c>
      <c r="B3463" s="32">
        <v>-1.4243163704923401E-3</v>
      </c>
    </row>
    <row r="3464" spans="1:2" x14ac:dyDescent="0.25">
      <c r="A3464" s="30">
        <v>43090</v>
      </c>
      <c r="B3464" s="32">
        <v>-1.4458731462339003E-3</v>
      </c>
    </row>
    <row r="3465" spans="1:2" x14ac:dyDescent="0.25">
      <c r="A3465" s="30">
        <v>43091</v>
      </c>
      <c r="B3465" s="32">
        <v>-1.4566337738523005E-3</v>
      </c>
    </row>
    <row r="3466" spans="1:2" x14ac:dyDescent="0.25">
      <c r="A3466" s="30">
        <v>43095</v>
      </c>
      <c r="B3466" s="32">
        <v>-1.5049243302360793E-3</v>
      </c>
    </row>
    <row r="3467" spans="1:2" x14ac:dyDescent="0.25">
      <c r="A3467" s="30">
        <v>43096</v>
      </c>
      <c r="B3467" s="32">
        <v>-1.5173475292673544E-3</v>
      </c>
    </row>
    <row r="3468" spans="1:2" x14ac:dyDescent="0.25">
      <c r="A3468" s="30">
        <v>43097</v>
      </c>
      <c r="B3468" s="32">
        <v>-1.48058990833555E-3</v>
      </c>
    </row>
    <row r="3469" spans="1:2" x14ac:dyDescent="0.25">
      <c r="A3469" s="30">
        <v>43098</v>
      </c>
      <c r="B3469" s="32">
        <v>-1.4949271082134175E-3</v>
      </c>
    </row>
    <row r="3470" spans="1:2" x14ac:dyDescent="0.25">
      <c r="A3470" s="30">
        <v>43102</v>
      </c>
      <c r="B3470" s="32">
        <v>-1.409455842965035E-3</v>
      </c>
    </row>
    <row r="3471" spans="1:2" x14ac:dyDescent="0.25">
      <c r="A3471" s="30">
        <v>43103</v>
      </c>
      <c r="B3471" s="32">
        <v>-1.4014077872503972E-3</v>
      </c>
    </row>
    <row r="3472" spans="1:2" x14ac:dyDescent="0.25">
      <c r="A3472" s="30">
        <v>43104</v>
      </c>
      <c r="B3472" s="32">
        <v>-1.4101864052133983E-3</v>
      </c>
    </row>
    <row r="3473" spans="1:2" x14ac:dyDescent="0.25">
      <c r="A3473" s="30">
        <v>43105</v>
      </c>
      <c r="B3473" s="32">
        <v>-1.4233215175268876E-3</v>
      </c>
    </row>
    <row r="3474" spans="1:2" x14ac:dyDescent="0.25">
      <c r="A3474" s="30">
        <v>43108</v>
      </c>
      <c r="B3474" s="32">
        <v>-1.4435447353757791E-3</v>
      </c>
    </row>
    <row r="3475" spans="1:2" x14ac:dyDescent="0.25">
      <c r="A3475" s="30">
        <v>43109</v>
      </c>
      <c r="B3475" s="32">
        <v>-1.4541157787872905E-3</v>
      </c>
    </row>
    <row r="3476" spans="1:2" x14ac:dyDescent="0.25">
      <c r="A3476" s="30">
        <v>43110</v>
      </c>
      <c r="B3476" s="32">
        <v>-1.4338954223052092E-3</v>
      </c>
    </row>
    <row r="3477" spans="1:2" x14ac:dyDescent="0.25">
      <c r="A3477" s="30">
        <v>43111</v>
      </c>
      <c r="B3477" s="32">
        <v>-1.4439096238677562E-3</v>
      </c>
    </row>
    <row r="3478" spans="1:2" x14ac:dyDescent="0.25">
      <c r="A3478" s="30">
        <v>43112</v>
      </c>
      <c r="B3478" s="32">
        <v>-1.4769874381955761E-3</v>
      </c>
    </row>
    <row r="3479" spans="1:2" x14ac:dyDescent="0.25">
      <c r="A3479" s="30">
        <v>43116</v>
      </c>
      <c r="B3479" s="32">
        <v>-1.4383459857755243E-3</v>
      </c>
    </row>
    <row r="3480" spans="1:2" x14ac:dyDescent="0.25">
      <c r="A3480" s="30">
        <v>43117</v>
      </c>
      <c r="B3480" s="32">
        <v>-1.4648322373287392E-3</v>
      </c>
    </row>
    <row r="3481" spans="1:2" x14ac:dyDescent="0.25">
      <c r="A3481" s="30">
        <v>43118</v>
      </c>
      <c r="B3481" s="32">
        <v>-1.388703061545371E-3</v>
      </c>
    </row>
    <row r="3482" spans="1:2" x14ac:dyDescent="0.25">
      <c r="A3482" s="30">
        <v>43119</v>
      </c>
      <c r="B3482" s="32">
        <v>-1.3638347587003885E-3</v>
      </c>
    </row>
    <row r="3483" spans="1:2" x14ac:dyDescent="0.25">
      <c r="A3483" s="30">
        <v>43122</v>
      </c>
      <c r="B3483" s="32">
        <v>-1.3588345185372441E-3</v>
      </c>
    </row>
    <row r="3484" spans="1:2" x14ac:dyDescent="0.25">
      <c r="A3484" s="30">
        <v>43123</v>
      </c>
      <c r="B3484" s="32">
        <v>-1.3695014120583826E-3</v>
      </c>
    </row>
    <row r="3485" spans="1:2" x14ac:dyDescent="0.25">
      <c r="A3485" s="30">
        <v>43124</v>
      </c>
      <c r="B3485" s="32">
        <v>-1.3795972320284067E-3</v>
      </c>
    </row>
    <row r="3486" spans="1:2" x14ac:dyDescent="0.25">
      <c r="A3486" s="30">
        <v>43125</v>
      </c>
      <c r="B3486" s="32">
        <v>-1.3961876839934106E-3</v>
      </c>
    </row>
    <row r="3487" spans="1:2" x14ac:dyDescent="0.25">
      <c r="A3487" s="30">
        <v>43126</v>
      </c>
      <c r="B3487" s="32">
        <v>-1.4005606299380968E-3</v>
      </c>
    </row>
    <row r="3488" spans="1:2" x14ac:dyDescent="0.25">
      <c r="A3488" s="30">
        <v>43129</v>
      </c>
      <c r="B3488" s="32">
        <v>-1.384618196646481E-3</v>
      </c>
    </row>
    <row r="3489" spans="1:2" x14ac:dyDescent="0.25">
      <c r="A3489" s="30">
        <v>43130</v>
      </c>
      <c r="B3489" s="32">
        <v>-1.363547145179278E-3</v>
      </c>
    </row>
    <row r="3490" spans="1:2" x14ac:dyDescent="0.25">
      <c r="A3490" s="30">
        <v>43131</v>
      </c>
      <c r="B3490" s="32">
        <v>-1.4671664981884547E-3</v>
      </c>
    </row>
    <row r="3491" spans="1:2" x14ac:dyDescent="0.25">
      <c r="A3491" s="30">
        <v>43132</v>
      </c>
      <c r="B3491" s="32">
        <v>-1.4925982316756903E-3</v>
      </c>
    </row>
    <row r="3492" spans="1:2" x14ac:dyDescent="0.25">
      <c r="A3492" s="30">
        <v>43133</v>
      </c>
      <c r="B3492" s="32">
        <v>-1.3909879382598689E-3</v>
      </c>
    </row>
    <row r="3493" spans="1:2" x14ac:dyDescent="0.25">
      <c r="A3493" s="30">
        <v>43136</v>
      </c>
      <c r="B3493" s="32">
        <v>-9.4047643776773437E-4</v>
      </c>
    </row>
    <row r="3494" spans="1:2" x14ac:dyDescent="0.25">
      <c r="A3494" s="30">
        <v>43137</v>
      </c>
      <c r="B3494" s="32">
        <v>-1.3148598769281428E-3</v>
      </c>
    </row>
    <row r="3495" spans="1:2" x14ac:dyDescent="0.25">
      <c r="A3495" s="30">
        <v>43138</v>
      </c>
      <c r="B3495" s="32">
        <v>-1.752061924265802E-3</v>
      </c>
    </row>
    <row r="3496" spans="1:2" x14ac:dyDescent="0.25">
      <c r="A3496" s="30">
        <v>43139</v>
      </c>
      <c r="B3496" s="32">
        <v>-2.063067575616806E-3</v>
      </c>
    </row>
    <row r="3497" spans="1:2" x14ac:dyDescent="0.25">
      <c r="A3497" s="30">
        <v>43140</v>
      </c>
      <c r="B3497" s="32">
        <v>-1.920733715440881E-3</v>
      </c>
    </row>
    <row r="3498" spans="1:2" x14ac:dyDescent="0.25">
      <c r="A3498" s="30">
        <v>43143</v>
      </c>
      <c r="B3498" s="32">
        <v>-1.7249851650394943E-3</v>
      </c>
    </row>
    <row r="3499" spans="1:2" x14ac:dyDescent="0.25">
      <c r="A3499" s="30">
        <v>43144</v>
      </c>
      <c r="B3499" s="32">
        <v>-1.6644456909796768E-3</v>
      </c>
    </row>
    <row r="3500" spans="1:2" x14ac:dyDescent="0.25">
      <c r="A3500" s="30">
        <v>43145</v>
      </c>
      <c r="B3500" s="32">
        <v>-1.5370707214402701E-3</v>
      </c>
    </row>
    <row r="3501" spans="1:2" x14ac:dyDescent="0.25">
      <c r="A3501" s="30">
        <v>43146</v>
      </c>
      <c r="B3501" s="32">
        <v>-1.5767373214774505E-3</v>
      </c>
    </row>
    <row r="3502" spans="1:2" x14ac:dyDescent="0.25">
      <c r="A3502" s="30">
        <v>43147</v>
      </c>
      <c r="B3502" s="32">
        <v>-1.5818128268504372E-3</v>
      </c>
    </row>
    <row r="3503" spans="1:2" x14ac:dyDescent="0.25">
      <c r="A3503" s="30">
        <v>43151</v>
      </c>
      <c r="B3503" s="32">
        <v>-1.5428601391687113E-3</v>
      </c>
    </row>
    <row r="3504" spans="1:2" x14ac:dyDescent="0.25">
      <c r="A3504" s="30">
        <v>43152</v>
      </c>
      <c r="B3504" s="32">
        <v>-1.5323607219942526E-3</v>
      </c>
    </row>
    <row r="3505" spans="1:2" x14ac:dyDescent="0.25">
      <c r="A3505" s="30">
        <v>43153</v>
      </c>
      <c r="B3505" s="32">
        <v>-1.3667353140891514E-3</v>
      </c>
    </row>
    <row r="3506" spans="1:2" x14ac:dyDescent="0.25">
      <c r="A3506" s="30">
        <v>43154</v>
      </c>
      <c r="B3506" s="32">
        <v>-1.2369470159545592E-3</v>
      </c>
    </row>
    <row r="3507" spans="1:2" x14ac:dyDescent="0.25">
      <c r="A3507" s="30">
        <v>43157</v>
      </c>
      <c r="B3507" s="32">
        <v>-1.0496653776917997E-3</v>
      </c>
    </row>
    <row r="3508" spans="1:2" x14ac:dyDescent="0.25">
      <c r="A3508" s="30">
        <v>43158</v>
      </c>
      <c r="B3508" s="32">
        <v>-1.0451464238455666E-3</v>
      </c>
    </row>
    <row r="3509" spans="1:2" x14ac:dyDescent="0.25">
      <c r="A3509" s="30">
        <v>43159</v>
      </c>
      <c r="B3509" s="32">
        <v>-1.0025407974835199E-3</v>
      </c>
    </row>
    <row r="3510" spans="1:2" x14ac:dyDescent="0.25">
      <c r="A3510" s="30">
        <v>43160</v>
      </c>
      <c r="B3510" s="32">
        <v>-9.9848840494887181E-4</v>
      </c>
    </row>
    <row r="3511" spans="1:2" x14ac:dyDescent="0.25">
      <c r="A3511" s="30">
        <v>43161</v>
      </c>
      <c r="B3511" s="32">
        <v>-9.7689073326912013E-4</v>
      </c>
    </row>
    <row r="3512" spans="1:2" x14ac:dyDescent="0.25">
      <c r="A3512" s="30">
        <v>43164</v>
      </c>
      <c r="B3512" s="32">
        <v>-9.7537697765981424E-4</v>
      </c>
    </row>
    <row r="3513" spans="1:2" x14ac:dyDescent="0.25">
      <c r="A3513" s="30">
        <v>43165</v>
      </c>
      <c r="B3513" s="32">
        <v>-9.6053870251910922E-4</v>
      </c>
    </row>
    <row r="3514" spans="1:2" x14ac:dyDescent="0.25">
      <c r="A3514" s="30">
        <v>43166</v>
      </c>
      <c r="B3514" s="32">
        <v>-9.5587312079525866E-4</v>
      </c>
    </row>
    <row r="3515" spans="1:2" x14ac:dyDescent="0.25">
      <c r="A3515" s="30">
        <v>43167</v>
      </c>
      <c r="B3515" s="32">
        <v>-9.5944139068737666E-4</v>
      </c>
    </row>
    <row r="3516" spans="1:2" x14ac:dyDescent="0.25">
      <c r="A3516" s="30">
        <v>43168</v>
      </c>
      <c r="B3516" s="32">
        <v>-9.0548053013661534E-4</v>
      </c>
    </row>
    <row r="3517" spans="1:2" x14ac:dyDescent="0.25">
      <c r="A3517" s="30">
        <v>43171</v>
      </c>
      <c r="B3517" s="32">
        <v>-9.7298240327292618E-4</v>
      </c>
    </row>
    <row r="3518" spans="1:2" x14ac:dyDescent="0.25">
      <c r="A3518" s="30">
        <v>43172</v>
      </c>
      <c r="B3518" s="32">
        <v>-9.6111938733622893E-4</v>
      </c>
    </row>
    <row r="3519" spans="1:2" x14ac:dyDescent="0.25">
      <c r="A3519" s="30">
        <v>43173</v>
      </c>
      <c r="B3519" s="32">
        <v>-8.9436947677101752E-4</v>
      </c>
    </row>
    <row r="3520" spans="1:2" x14ac:dyDescent="0.25">
      <c r="A3520" s="30">
        <v>43174</v>
      </c>
      <c r="B3520" s="32">
        <v>-8.8165066617296173E-4</v>
      </c>
    </row>
    <row r="3521" spans="1:2" x14ac:dyDescent="0.25">
      <c r="A3521" s="30">
        <v>43175</v>
      </c>
      <c r="B3521" s="32">
        <v>-8.8888523895158666E-4</v>
      </c>
    </row>
    <row r="3522" spans="1:2" x14ac:dyDescent="0.25">
      <c r="A3522" s="30">
        <v>43178</v>
      </c>
      <c r="B3522" s="32">
        <v>-9.0021642542204017E-4</v>
      </c>
    </row>
    <row r="3523" spans="1:2" x14ac:dyDescent="0.25">
      <c r="A3523" s="30">
        <v>43179</v>
      </c>
      <c r="B3523" s="32">
        <v>-8.8023862481556581E-4</v>
      </c>
    </row>
    <row r="3524" spans="1:2" x14ac:dyDescent="0.25">
      <c r="A3524" s="30">
        <v>43180</v>
      </c>
      <c r="B3524" s="32">
        <v>-8.7480567891218275E-4</v>
      </c>
    </row>
    <row r="3525" spans="1:2" x14ac:dyDescent="0.25">
      <c r="A3525" s="30">
        <v>43181</v>
      </c>
      <c r="B3525" s="32">
        <v>-8.6527667952973619E-4</v>
      </c>
    </row>
    <row r="3526" spans="1:2" x14ac:dyDescent="0.25">
      <c r="A3526" s="30">
        <v>43182</v>
      </c>
      <c r="B3526" s="32">
        <v>-8.2709256448731949E-4</v>
      </c>
    </row>
    <row r="3527" spans="1:2" x14ac:dyDescent="0.25">
      <c r="A3527" s="30">
        <v>43185</v>
      </c>
      <c r="B3527" s="32">
        <v>-7.9092051268347952E-4</v>
      </c>
    </row>
    <row r="3528" spans="1:2" x14ac:dyDescent="0.25">
      <c r="A3528" s="30">
        <v>43186</v>
      </c>
      <c r="B3528" s="32">
        <v>-7.8945970996402437E-4</v>
      </c>
    </row>
    <row r="3529" spans="1:2" x14ac:dyDescent="0.25">
      <c r="A3529" s="30">
        <v>43187</v>
      </c>
      <c r="B3529" s="32">
        <v>-7.8094493778746443E-4</v>
      </c>
    </row>
    <row r="3530" spans="1:2" x14ac:dyDescent="0.25">
      <c r="A3530" s="30">
        <v>43188</v>
      </c>
      <c r="B3530" s="32">
        <v>-7.579089413272122E-4</v>
      </c>
    </row>
    <row r="3531" spans="1:2" x14ac:dyDescent="0.25">
      <c r="A3531" s="30">
        <v>43192</v>
      </c>
      <c r="B3531" s="32">
        <v>-7.5836205589097094E-4</v>
      </c>
    </row>
    <row r="3532" spans="1:2" x14ac:dyDescent="0.25">
      <c r="A3532" s="30">
        <v>43193</v>
      </c>
      <c r="B3532" s="32">
        <v>-7.4982184272853747E-4</v>
      </c>
    </row>
    <row r="3533" spans="1:2" x14ac:dyDescent="0.25">
      <c r="A3533" s="30">
        <v>43194</v>
      </c>
      <c r="B3533" s="32">
        <v>-8.8248165949833535E-4</v>
      </c>
    </row>
    <row r="3534" spans="1:2" x14ac:dyDescent="0.25">
      <c r="A3534" s="30">
        <v>43195</v>
      </c>
      <c r="B3534" s="32">
        <v>-9.9134270024281435E-4</v>
      </c>
    </row>
    <row r="3535" spans="1:2" x14ac:dyDescent="0.25">
      <c r="A3535" s="30">
        <v>43196</v>
      </c>
      <c r="B3535" s="32">
        <v>-9.6715725169493894E-4</v>
      </c>
    </row>
    <row r="3536" spans="1:2" x14ac:dyDescent="0.25">
      <c r="A3536" s="30">
        <v>43199</v>
      </c>
      <c r="B3536" s="32">
        <v>-9.1591842669158652E-4</v>
      </c>
    </row>
    <row r="3537" spans="1:2" x14ac:dyDescent="0.25">
      <c r="A3537" s="30">
        <v>43200</v>
      </c>
      <c r="B3537" s="32">
        <v>-9.2645642638622405E-4</v>
      </c>
    </row>
    <row r="3538" spans="1:2" x14ac:dyDescent="0.25">
      <c r="A3538" s="30">
        <v>43201</v>
      </c>
      <c r="B3538" s="32">
        <v>-9.2662126339038142E-4</v>
      </c>
    </row>
    <row r="3539" spans="1:2" x14ac:dyDescent="0.25">
      <c r="A3539" s="30">
        <v>43202</v>
      </c>
      <c r="B3539" s="32">
        <v>-9.5858461421671759E-4</v>
      </c>
    </row>
    <row r="3540" spans="1:2" x14ac:dyDescent="0.25">
      <c r="A3540" s="30">
        <v>43203</v>
      </c>
      <c r="B3540" s="32">
        <v>-9.4814240394569538E-4</v>
      </c>
    </row>
    <row r="3541" spans="1:2" x14ac:dyDescent="0.25">
      <c r="A3541" s="30">
        <v>43206</v>
      </c>
      <c r="B3541" s="32">
        <v>-9.5687512943121167E-4</v>
      </c>
    </row>
    <row r="3542" spans="1:2" x14ac:dyDescent="0.25">
      <c r="A3542" s="30">
        <v>43207</v>
      </c>
      <c r="B3542" s="32">
        <v>-9.856040569586888E-4</v>
      </c>
    </row>
    <row r="3543" spans="1:2" x14ac:dyDescent="0.25">
      <c r="A3543" s="30">
        <v>43208</v>
      </c>
      <c r="B3543" s="32">
        <v>-9.6514085366272706E-4</v>
      </c>
    </row>
    <row r="3544" spans="1:2" x14ac:dyDescent="0.25">
      <c r="A3544" s="30">
        <v>43209</v>
      </c>
      <c r="B3544" s="32">
        <v>-9.5506976180037562E-4</v>
      </c>
    </row>
    <row r="3545" spans="1:2" x14ac:dyDescent="0.25">
      <c r="A3545" s="30">
        <v>43210</v>
      </c>
      <c r="B3545" s="32">
        <v>-9.4897106024960376E-4</v>
      </c>
    </row>
    <row r="3546" spans="1:2" x14ac:dyDescent="0.25">
      <c r="A3546" s="30">
        <v>43213</v>
      </c>
      <c r="B3546" s="32">
        <v>-8.997393969126799E-4</v>
      </c>
    </row>
    <row r="3547" spans="1:2" x14ac:dyDescent="0.25">
      <c r="A3547" s="30">
        <v>43214</v>
      </c>
      <c r="B3547" s="32">
        <v>-8.6263192881996797E-4</v>
      </c>
    </row>
    <row r="3548" spans="1:2" x14ac:dyDescent="0.25">
      <c r="A3548" s="30">
        <v>43215</v>
      </c>
      <c r="B3548" s="32">
        <v>-8.6196605008714844E-4</v>
      </c>
    </row>
    <row r="3549" spans="1:2" x14ac:dyDescent="0.25">
      <c r="A3549" s="30">
        <v>43216</v>
      </c>
      <c r="B3549" s="32">
        <v>-8.1718245598183525E-4</v>
      </c>
    </row>
    <row r="3550" spans="1:2" x14ac:dyDescent="0.25">
      <c r="A3550" s="30">
        <v>43217</v>
      </c>
      <c r="B3550" s="32">
        <v>-8.1490815661933169E-4</v>
      </c>
    </row>
    <row r="3551" spans="1:2" x14ac:dyDescent="0.25">
      <c r="A3551" s="30">
        <v>43220</v>
      </c>
      <c r="B3551" s="32">
        <v>-8.0288242225834416E-4</v>
      </c>
    </row>
    <row r="3552" spans="1:2" x14ac:dyDescent="0.25">
      <c r="A3552" s="30">
        <v>43221</v>
      </c>
      <c r="B3552" s="32">
        <v>-8.1183517160621221E-4</v>
      </c>
    </row>
    <row r="3553" spans="1:2" x14ac:dyDescent="0.25">
      <c r="A3553" s="30">
        <v>43222</v>
      </c>
      <c r="B3553" s="32">
        <v>-8.1520999167716823E-4</v>
      </c>
    </row>
    <row r="3554" spans="1:2" x14ac:dyDescent="0.25">
      <c r="A3554" s="30">
        <v>43223</v>
      </c>
      <c r="B3554" s="32">
        <v>-8.3478564066286065E-4</v>
      </c>
    </row>
    <row r="3555" spans="1:2" x14ac:dyDescent="0.25">
      <c r="A3555" s="30">
        <v>43224</v>
      </c>
      <c r="B3555" s="32">
        <v>-8.0661421923799992E-4</v>
      </c>
    </row>
    <row r="3556" spans="1:2" x14ac:dyDescent="0.25">
      <c r="A3556" s="30">
        <v>43227</v>
      </c>
      <c r="B3556" s="32">
        <v>-9.1388123769597929E-4</v>
      </c>
    </row>
    <row r="3557" spans="1:2" x14ac:dyDescent="0.25">
      <c r="A3557" s="30">
        <v>43228</v>
      </c>
      <c r="B3557" s="32">
        <v>-9.1275450808958603E-4</v>
      </c>
    </row>
    <row r="3558" spans="1:2" x14ac:dyDescent="0.25">
      <c r="A3558" s="30">
        <v>43229</v>
      </c>
      <c r="B3558" s="32">
        <v>-9.2301840023423232E-4</v>
      </c>
    </row>
    <row r="3559" spans="1:2" x14ac:dyDescent="0.25">
      <c r="A3559" s="30">
        <v>43230</v>
      </c>
      <c r="B3559" s="32">
        <v>-9.2651675052546345E-4</v>
      </c>
    </row>
    <row r="3560" spans="1:2" x14ac:dyDescent="0.25">
      <c r="A3560" s="30">
        <v>43231</v>
      </c>
      <c r="B3560" s="32">
        <v>-9.3047156674563869E-4</v>
      </c>
    </row>
    <row r="3561" spans="1:2" x14ac:dyDescent="0.25">
      <c r="A3561" s="30">
        <v>43234</v>
      </c>
      <c r="B3561" s="32">
        <v>-9.3886520135144647E-4</v>
      </c>
    </row>
    <row r="3562" spans="1:2" x14ac:dyDescent="0.25">
      <c r="A3562" s="30">
        <v>43235</v>
      </c>
      <c r="B3562" s="32">
        <v>-9.433690976524689E-4</v>
      </c>
    </row>
    <row r="3563" spans="1:2" x14ac:dyDescent="0.25">
      <c r="A3563" s="30">
        <v>43236</v>
      </c>
      <c r="B3563" s="32">
        <v>-9.4550003622473344E-4</v>
      </c>
    </row>
    <row r="3564" spans="1:2" x14ac:dyDescent="0.25">
      <c r="A3564" s="30">
        <v>43237</v>
      </c>
      <c r="B3564" s="32">
        <v>-8.85187345739058E-4</v>
      </c>
    </row>
    <row r="3565" spans="1:2" x14ac:dyDescent="0.25">
      <c r="A3565" s="30">
        <v>43238</v>
      </c>
      <c r="B3565" s="32">
        <v>-8.840913959501373E-4</v>
      </c>
    </row>
    <row r="3566" spans="1:2" x14ac:dyDescent="0.25">
      <c r="A3566" s="30">
        <v>43241</v>
      </c>
      <c r="B3566" s="32">
        <v>-8.5698460952488009E-4</v>
      </c>
    </row>
    <row r="3567" spans="1:2" x14ac:dyDescent="0.25">
      <c r="A3567" s="30">
        <v>43242</v>
      </c>
      <c r="B3567" s="32">
        <v>-8.5267245499509592E-4</v>
      </c>
    </row>
    <row r="3568" spans="1:2" x14ac:dyDescent="0.25">
      <c r="A3568" s="30">
        <v>43243</v>
      </c>
      <c r="B3568" s="32">
        <v>-8.4521718641383803E-4</v>
      </c>
    </row>
    <row r="3569" spans="1:2" x14ac:dyDescent="0.25">
      <c r="A3569" s="30">
        <v>43244</v>
      </c>
      <c r="B3569" s="32">
        <v>-8.4225503507173727E-4</v>
      </c>
    </row>
    <row r="3570" spans="1:2" x14ac:dyDescent="0.25">
      <c r="A3570" s="30">
        <v>43245</v>
      </c>
      <c r="B3570" s="32">
        <v>-8.5115118999345984E-4</v>
      </c>
    </row>
    <row r="3571" spans="1:2" x14ac:dyDescent="0.25">
      <c r="A3571" s="30">
        <v>43249</v>
      </c>
      <c r="B3571" s="32">
        <v>-8.3987618178282819E-4</v>
      </c>
    </row>
    <row r="3572" spans="1:2" x14ac:dyDescent="0.25">
      <c r="A3572" s="30">
        <v>43250</v>
      </c>
      <c r="B3572" s="32">
        <v>-8.6262724299357441E-4</v>
      </c>
    </row>
    <row r="3573" spans="1:2" x14ac:dyDescent="0.25">
      <c r="A3573" s="30">
        <v>43251</v>
      </c>
      <c r="B3573" s="32">
        <v>-8.8048410350494155E-4</v>
      </c>
    </row>
    <row r="3574" spans="1:2" x14ac:dyDescent="0.25">
      <c r="A3574" s="30">
        <v>43252</v>
      </c>
      <c r="B3574" s="32">
        <v>-8.7687959258553327E-4</v>
      </c>
    </row>
    <row r="3575" spans="1:2" x14ac:dyDescent="0.25">
      <c r="A3575" s="30">
        <v>43255</v>
      </c>
      <c r="B3575" s="32">
        <v>-8.7028632077956747E-4</v>
      </c>
    </row>
    <row r="3576" spans="1:2" x14ac:dyDescent="0.25">
      <c r="A3576" s="30">
        <v>43256</v>
      </c>
      <c r="B3576" s="32">
        <v>-8.7054592304192102E-4</v>
      </c>
    </row>
    <row r="3577" spans="1:2" x14ac:dyDescent="0.25">
      <c r="A3577" s="30">
        <v>43257</v>
      </c>
      <c r="B3577" s="32">
        <v>-8.6542417303259178E-4</v>
      </c>
    </row>
    <row r="3578" spans="1:2" x14ac:dyDescent="0.25">
      <c r="A3578" s="30">
        <v>43258</v>
      </c>
      <c r="B3578" s="32">
        <v>-9.7612935254942634E-4</v>
      </c>
    </row>
    <row r="3579" spans="1:2" x14ac:dyDescent="0.25">
      <c r="A3579" s="30">
        <v>43259</v>
      </c>
      <c r="B3579" s="32">
        <v>-9.7744799334675836E-4</v>
      </c>
    </row>
    <row r="3580" spans="1:2" x14ac:dyDescent="0.25">
      <c r="A3580" s="30">
        <v>43262</v>
      </c>
      <c r="B3580" s="32">
        <v>-9.7843751077819618E-4</v>
      </c>
    </row>
    <row r="3581" spans="1:2" x14ac:dyDescent="0.25">
      <c r="A3581" s="30">
        <v>43263</v>
      </c>
      <c r="B3581" s="32">
        <v>-9.8111943178746941E-4</v>
      </c>
    </row>
    <row r="3582" spans="1:2" x14ac:dyDescent="0.25">
      <c r="A3582" s="30">
        <v>43264</v>
      </c>
      <c r="B3582" s="32">
        <v>-9.7900648360693676E-4</v>
      </c>
    </row>
    <row r="3583" spans="1:2" x14ac:dyDescent="0.25">
      <c r="A3583" s="30">
        <v>43265</v>
      </c>
      <c r="B3583" s="32">
        <v>-9.8501004290740823E-4</v>
      </c>
    </row>
    <row r="3584" spans="1:2" x14ac:dyDescent="0.25">
      <c r="A3584" s="30">
        <v>43266</v>
      </c>
      <c r="B3584" s="32">
        <v>-9.8305845190249652E-4</v>
      </c>
    </row>
    <row r="3585" spans="1:2" x14ac:dyDescent="0.25">
      <c r="A3585" s="30">
        <v>43269</v>
      </c>
      <c r="B3585" s="32">
        <v>-9.8222022809424381E-4</v>
      </c>
    </row>
    <row r="3586" spans="1:2" x14ac:dyDescent="0.25">
      <c r="A3586" s="30">
        <v>43270</v>
      </c>
      <c r="B3586" s="32">
        <v>-9.8165575097375335E-4</v>
      </c>
    </row>
    <row r="3587" spans="1:2" x14ac:dyDescent="0.25">
      <c r="A3587" s="30">
        <v>43271</v>
      </c>
      <c r="B3587" s="32">
        <v>-9.7075955610737008E-4</v>
      </c>
    </row>
    <row r="3588" spans="1:2" x14ac:dyDescent="0.25">
      <c r="A3588" s="30">
        <v>43272</v>
      </c>
      <c r="B3588" s="32">
        <v>-9.4948884974122016E-4</v>
      </c>
    </row>
    <row r="3589" spans="1:2" x14ac:dyDescent="0.25">
      <c r="A3589" s="30">
        <v>43273</v>
      </c>
      <c r="B3589" s="32">
        <v>-9.5006794950558415E-4</v>
      </c>
    </row>
    <row r="3590" spans="1:2" x14ac:dyDescent="0.25">
      <c r="A3590" s="30">
        <v>43276</v>
      </c>
      <c r="B3590" s="32">
        <v>-9.3563319556377866E-4</v>
      </c>
    </row>
    <row r="3591" spans="1:2" x14ac:dyDescent="0.25">
      <c r="A3591" s="30">
        <v>43277</v>
      </c>
      <c r="B3591" s="32">
        <v>-9.5236466700121536E-4</v>
      </c>
    </row>
    <row r="3592" spans="1:2" x14ac:dyDescent="0.25">
      <c r="A3592" s="30">
        <v>43278</v>
      </c>
      <c r="B3592" s="32">
        <v>-9.4603377508728492E-4</v>
      </c>
    </row>
    <row r="3593" spans="1:2" x14ac:dyDescent="0.25">
      <c r="A3593" s="30">
        <v>43279</v>
      </c>
      <c r="B3593" s="32">
        <v>-9.3962385992119035E-4</v>
      </c>
    </row>
    <row r="3594" spans="1:2" x14ac:dyDescent="0.25">
      <c r="A3594" s="30">
        <v>43280</v>
      </c>
      <c r="B3594" s="32">
        <v>-9.3824437816014683E-4</v>
      </c>
    </row>
    <row r="3595" spans="1:2" x14ac:dyDescent="0.25">
      <c r="A3595" s="30">
        <v>43283</v>
      </c>
      <c r="B3595" s="32">
        <v>-9.4517657046411241E-4</v>
      </c>
    </row>
    <row r="3596" spans="1:2" x14ac:dyDescent="0.25">
      <c r="A3596" s="30">
        <v>43284</v>
      </c>
      <c r="B3596" s="32">
        <v>-9.4263424729734702E-4</v>
      </c>
    </row>
    <row r="3597" spans="1:2" x14ac:dyDescent="0.25">
      <c r="A3597" s="30">
        <v>43286</v>
      </c>
      <c r="B3597" s="32">
        <v>-9.477958098071948E-4</v>
      </c>
    </row>
    <row r="3598" spans="1:2" x14ac:dyDescent="0.25">
      <c r="A3598" s="30">
        <v>43287</v>
      </c>
      <c r="B3598" s="32">
        <v>-9.2182587693911966E-4</v>
      </c>
    </row>
    <row r="3599" spans="1:2" x14ac:dyDescent="0.25">
      <c r="A3599" s="30">
        <v>43290</v>
      </c>
      <c r="B3599" s="32">
        <v>-1.0698020210325732E-3</v>
      </c>
    </row>
    <row r="3600" spans="1:2" x14ac:dyDescent="0.25">
      <c r="A3600" s="30">
        <v>43291</v>
      </c>
      <c r="B3600" s="32">
        <v>-1.0748731887880725E-3</v>
      </c>
    </row>
    <row r="3601" spans="1:2" x14ac:dyDescent="0.25">
      <c r="A3601" s="30">
        <v>43292</v>
      </c>
      <c r="B3601" s="32">
        <v>-1.1101097719329323E-3</v>
      </c>
    </row>
    <row r="3602" spans="1:2" x14ac:dyDescent="0.25">
      <c r="A3602" s="30">
        <v>43293</v>
      </c>
      <c r="B3602" s="32">
        <v>-1.1192596169560254E-3</v>
      </c>
    </row>
    <row r="3603" spans="1:2" x14ac:dyDescent="0.25">
      <c r="A3603" s="30">
        <v>43294</v>
      </c>
      <c r="B3603" s="32">
        <v>-1.1142303943378895E-3</v>
      </c>
    </row>
    <row r="3604" spans="1:2" x14ac:dyDescent="0.25">
      <c r="A3604" s="30">
        <v>43297</v>
      </c>
      <c r="B3604" s="32">
        <v>-1.1295548095842101E-3</v>
      </c>
    </row>
    <row r="3605" spans="1:2" x14ac:dyDescent="0.25">
      <c r="A3605" s="30">
        <v>43298</v>
      </c>
      <c r="B3605" s="32">
        <v>-1.1343979593310127E-3</v>
      </c>
    </row>
    <row r="3606" spans="1:2" x14ac:dyDescent="0.25">
      <c r="A3606" s="30">
        <v>43299</v>
      </c>
      <c r="B3606" s="32">
        <v>-1.1422503205182899E-3</v>
      </c>
    </row>
    <row r="3607" spans="1:2" x14ac:dyDescent="0.25">
      <c r="A3607" s="30">
        <v>43300</v>
      </c>
      <c r="B3607" s="32">
        <v>-1.1278600108106662E-3</v>
      </c>
    </row>
    <row r="3608" spans="1:2" x14ac:dyDescent="0.25">
      <c r="A3608" s="30">
        <v>43301</v>
      </c>
      <c r="B3608" s="32">
        <v>-1.1175626174235731E-3</v>
      </c>
    </row>
    <row r="3609" spans="1:2" x14ac:dyDescent="0.25">
      <c r="A3609" s="30">
        <v>43304</v>
      </c>
      <c r="B3609" s="32">
        <v>-1.1061896734362309E-3</v>
      </c>
    </row>
    <row r="3610" spans="1:2" x14ac:dyDescent="0.25">
      <c r="A3610" s="30">
        <v>43305</v>
      </c>
      <c r="B3610" s="32">
        <v>-1.0928663573561703E-3</v>
      </c>
    </row>
    <row r="3611" spans="1:2" x14ac:dyDescent="0.25">
      <c r="A3611" s="30">
        <v>43306</v>
      </c>
      <c r="B3611" s="32">
        <v>-1.0911852661215082E-3</v>
      </c>
    </row>
    <row r="3612" spans="1:2" x14ac:dyDescent="0.25">
      <c r="A3612" s="30">
        <v>43307</v>
      </c>
      <c r="B3612" s="32">
        <v>-1.1038991295999612E-3</v>
      </c>
    </row>
    <row r="3613" spans="1:2" x14ac:dyDescent="0.25">
      <c r="A3613" s="30">
        <v>43308</v>
      </c>
      <c r="B3613" s="32">
        <v>-1.1101106070094957E-3</v>
      </c>
    </row>
    <row r="3614" spans="1:2" x14ac:dyDescent="0.25">
      <c r="A3614" s="30">
        <v>43311</v>
      </c>
      <c r="B3614" s="32">
        <v>-1.107406059139171E-3</v>
      </c>
    </row>
    <row r="3615" spans="1:2" x14ac:dyDescent="0.25">
      <c r="A3615" s="30">
        <v>43312</v>
      </c>
      <c r="B3615" s="32">
        <v>-1.0774072119320577E-3</v>
      </c>
    </row>
    <row r="3616" spans="1:2" x14ac:dyDescent="0.25">
      <c r="A3616" s="30">
        <v>43313</v>
      </c>
      <c r="B3616" s="32">
        <v>-1.090674407694614E-3</v>
      </c>
    </row>
    <row r="3617" spans="1:2" x14ac:dyDescent="0.25">
      <c r="A3617" s="30">
        <v>43314</v>
      </c>
      <c r="B3617" s="32">
        <v>-1.0930965494019285E-3</v>
      </c>
    </row>
    <row r="3618" spans="1:2" x14ac:dyDescent="0.25">
      <c r="A3618" s="30">
        <v>43315</v>
      </c>
      <c r="B3618" s="32">
        <v>-1.0858446800716681E-3</v>
      </c>
    </row>
    <row r="3619" spans="1:2" x14ac:dyDescent="0.25">
      <c r="A3619" s="30">
        <v>43318</v>
      </c>
      <c r="B3619" s="32">
        <v>-1.0961049729611982E-3</v>
      </c>
    </row>
    <row r="3620" spans="1:2" x14ac:dyDescent="0.25">
      <c r="A3620" s="30">
        <v>43319</v>
      </c>
      <c r="B3620" s="32">
        <v>-1.1903854511440271E-3</v>
      </c>
    </row>
    <row r="3621" spans="1:2" x14ac:dyDescent="0.25">
      <c r="A3621" s="30">
        <v>43320</v>
      </c>
      <c r="B3621" s="32">
        <v>-1.2959493055845206E-3</v>
      </c>
    </row>
    <row r="3622" spans="1:2" x14ac:dyDescent="0.25">
      <c r="A3622" s="30">
        <v>43321</v>
      </c>
      <c r="B3622" s="32">
        <v>-1.3002686491117021E-3</v>
      </c>
    </row>
    <row r="3623" spans="1:2" x14ac:dyDescent="0.25">
      <c r="A3623" s="30">
        <v>43322</v>
      </c>
      <c r="B3623" s="32">
        <v>-1.2952679011339896E-3</v>
      </c>
    </row>
    <row r="3624" spans="1:2" x14ac:dyDescent="0.25">
      <c r="A3624" s="30">
        <v>43325</v>
      </c>
      <c r="B3624" s="32">
        <v>-1.3227937570612358E-3</v>
      </c>
    </row>
    <row r="3625" spans="1:2" x14ac:dyDescent="0.25">
      <c r="A3625" s="30">
        <v>43326</v>
      </c>
      <c r="B3625" s="32">
        <v>-1.331266018326227E-3</v>
      </c>
    </row>
    <row r="3626" spans="1:2" x14ac:dyDescent="0.25">
      <c r="A3626" s="30">
        <v>43327</v>
      </c>
      <c r="B3626" s="32">
        <v>-1.3513144779653263E-3</v>
      </c>
    </row>
    <row r="3627" spans="1:2" x14ac:dyDescent="0.25">
      <c r="A3627" s="30">
        <v>43328</v>
      </c>
      <c r="B3627" s="32">
        <v>-1.35226009207845E-3</v>
      </c>
    </row>
    <row r="3628" spans="1:2" x14ac:dyDescent="0.25">
      <c r="A3628" s="30">
        <v>43329</v>
      </c>
      <c r="B3628" s="32">
        <v>-1.4331820130570883E-3</v>
      </c>
    </row>
    <row r="3629" spans="1:2" x14ac:dyDescent="0.25">
      <c r="A3629" s="30">
        <v>43332</v>
      </c>
      <c r="B3629" s="32">
        <v>-1.4733290670735366E-3</v>
      </c>
    </row>
    <row r="3630" spans="1:2" x14ac:dyDescent="0.25">
      <c r="A3630" s="30">
        <v>43333</v>
      </c>
      <c r="B3630" s="32">
        <v>-1.4721104832794429E-3</v>
      </c>
    </row>
    <row r="3631" spans="1:2" x14ac:dyDescent="0.25">
      <c r="A3631" s="30">
        <v>43334</v>
      </c>
      <c r="B3631" s="32">
        <v>-1.4712241398718851E-3</v>
      </c>
    </row>
    <row r="3632" spans="1:2" x14ac:dyDescent="0.25">
      <c r="A3632" s="30">
        <v>43335</v>
      </c>
      <c r="B3632" s="32">
        <v>-1.4927700335471972E-3</v>
      </c>
    </row>
    <row r="3633" spans="1:2" x14ac:dyDescent="0.25">
      <c r="A3633" s="30">
        <v>43336</v>
      </c>
      <c r="B3633" s="32">
        <v>-1.4691610780609432E-3</v>
      </c>
    </row>
    <row r="3634" spans="1:2" x14ac:dyDescent="0.25">
      <c r="A3634" s="30">
        <v>43339</v>
      </c>
      <c r="B3634" s="32">
        <v>-1.4914567451616012E-3</v>
      </c>
    </row>
    <row r="3635" spans="1:2" x14ac:dyDescent="0.25">
      <c r="A3635" s="30">
        <v>43340</v>
      </c>
      <c r="B3635" s="32">
        <v>-1.4961525136943932E-3</v>
      </c>
    </row>
    <row r="3636" spans="1:2" x14ac:dyDescent="0.25">
      <c r="A3636" s="30">
        <v>43341</v>
      </c>
      <c r="B3636" s="32">
        <v>-1.498411079281059E-3</v>
      </c>
    </row>
    <row r="3637" spans="1:2" x14ac:dyDescent="0.25">
      <c r="A3637" s="30">
        <v>43342</v>
      </c>
      <c r="B3637" s="32">
        <v>-1.563177886387157E-3</v>
      </c>
    </row>
    <row r="3638" spans="1:2" x14ac:dyDescent="0.25">
      <c r="A3638" s="30">
        <v>43343</v>
      </c>
      <c r="B3638" s="32">
        <v>-1.5591855396089871E-3</v>
      </c>
    </row>
    <row r="3639" spans="1:2" x14ac:dyDescent="0.25">
      <c r="A3639" s="30">
        <v>43347</v>
      </c>
      <c r="B3639" s="32">
        <v>-1.581925544750229E-3</v>
      </c>
    </row>
    <row r="3640" spans="1:2" x14ac:dyDescent="0.25">
      <c r="A3640" s="30">
        <v>43348</v>
      </c>
      <c r="B3640" s="32">
        <v>-1.7248917978062162E-3</v>
      </c>
    </row>
    <row r="3641" spans="1:2" x14ac:dyDescent="0.25">
      <c r="A3641" s="30">
        <v>43349</v>
      </c>
      <c r="B3641" s="32">
        <v>-1.7488338909008583E-3</v>
      </c>
    </row>
    <row r="3642" spans="1:2" x14ac:dyDescent="0.25">
      <c r="A3642" s="30">
        <v>43350</v>
      </c>
      <c r="B3642" s="32">
        <v>-1.8418648344448174E-3</v>
      </c>
    </row>
    <row r="3643" spans="1:2" x14ac:dyDescent="0.25">
      <c r="A3643" s="30">
        <v>43353</v>
      </c>
      <c r="B3643" s="32">
        <v>-1.8611333291336241E-3</v>
      </c>
    </row>
    <row r="3644" spans="1:2" x14ac:dyDescent="0.25">
      <c r="A3644" s="30">
        <v>43354</v>
      </c>
      <c r="B3644" s="32">
        <v>-1.9749318485159373E-3</v>
      </c>
    </row>
    <row r="3645" spans="1:2" x14ac:dyDescent="0.25">
      <c r="A3645" s="30">
        <v>43355</v>
      </c>
      <c r="B3645" s="32">
        <v>-1.9816707625058827E-3</v>
      </c>
    </row>
    <row r="3646" spans="1:2" x14ac:dyDescent="0.25">
      <c r="A3646" s="30">
        <v>43356</v>
      </c>
      <c r="B3646" s="32">
        <v>-1.9871167895877395E-3</v>
      </c>
    </row>
    <row r="3647" spans="1:2" x14ac:dyDescent="0.25">
      <c r="A3647" s="30">
        <v>43357</v>
      </c>
      <c r="B3647" s="32">
        <v>-1.9973175466182491E-3</v>
      </c>
    </row>
    <row r="3648" spans="1:2" x14ac:dyDescent="0.25">
      <c r="A3648" s="30">
        <v>43360</v>
      </c>
      <c r="B3648" s="32">
        <v>-2.0325227469298879E-3</v>
      </c>
    </row>
    <row r="3649" spans="1:2" x14ac:dyDescent="0.25">
      <c r="A3649" s="30">
        <v>43361</v>
      </c>
      <c r="B3649" s="32">
        <v>-2.0197070413746632E-3</v>
      </c>
    </row>
    <row r="3650" spans="1:2" x14ac:dyDescent="0.25">
      <c r="A3650" s="30">
        <v>43362</v>
      </c>
      <c r="B3650" s="32">
        <v>-2.0157871862184207E-3</v>
      </c>
    </row>
    <row r="3651" spans="1:2" x14ac:dyDescent="0.25">
      <c r="A3651" s="30">
        <v>43363</v>
      </c>
      <c r="B3651" s="32">
        <v>-2.0010142928513774E-3</v>
      </c>
    </row>
    <row r="3652" spans="1:2" x14ac:dyDescent="0.25">
      <c r="A3652" s="30">
        <v>43364</v>
      </c>
      <c r="B3652" s="32">
        <v>-1.9913949783294527E-3</v>
      </c>
    </row>
    <row r="3653" spans="1:2" x14ac:dyDescent="0.25">
      <c r="A3653" s="30">
        <v>43367</v>
      </c>
      <c r="B3653" s="32">
        <v>-2.0049043582549553E-3</v>
      </c>
    </row>
    <row r="3654" spans="1:2" x14ac:dyDescent="0.25">
      <c r="A3654" s="30">
        <v>43368</v>
      </c>
      <c r="B3654" s="32">
        <v>-2.0288320455761344E-3</v>
      </c>
    </row>
    <row r="3655" spans="1:2" x14ac:dyDescent="0.25">
      <c r="A3655" s="30">
        <v>43369</v>
      </c>
      <c r="B3655" s="32">
        <v>-2.0720130477803744E-3</v>
      </c>
    </row>
    <row r="3656" spans="1:2" x14ac:dyDescent="0.25">
      <c r="A3656" s="30">
        <v>43370</v>
      </c>
      <c r="B3656" s="32">
        <v>-2.0508581249346625E-3</v>
      </c>
    </row>
    <row r="3657" spans="1:2" x14ac:dyDescent="0.25">
      <c r="A3657" s="30">
        <v>43371</v>
      </c>
      <c r="B3657" s="32">
        <v>-1.9838877602215144E-3</v>
      </c>
    </row>
    <row r="3658" spans="1:2" x14ac:dyDescent="0.25">
      <c r="A3658" s="30">
        <v>43374</v>
      </c>
      <c r="B3658" s="32">
        <v>-2.0777347648585076E-3</v>
      </c>
    </row>
    <row r="3659" spans="1:2" x14ac:dyDescent="0.25">
      <c r="A3659" s="30">
        <v>43375</v>
      </c>
      <c r="B3659" s="32">
        <v>-2.081914535113194E-3</v>
      </c>
    </row>
    <row r="3660" spans="1:2" x14ac:dyDescent="0.25">
      <c r="A3660" s="30">
        <v>43376</v>
      </c>
      <c r="B3660" s="32">
        <v>-2.0895576044062114E-3</v>
      </c>
    </row>
    <row r="3661" spans="1:2" x14ac:dyDescent="0.25">
      <c r="A3661" s="30">
        <v>43377</v>
      </c>
      <c r="B3661" s="32">
        <v>-2.1209060217736164E-3</v>
      </c>
    </row>
    <row r="3662" spans="1:2" x14ac:dyDescent="0.25">
      <c r="A3662" s="30">
        <v>43378</v>
      </c>
      <c r="B3662" s="32">
        <v>-2.2078770548775717E-3</v>
      </c>
    </row>
    <row r="3663" spans="1:2" x14ac:dyDescent="0.25">
      <c r="A3663" s="30">
        <v>43381</v>
      </c>
      <c r="B3663" s="32">
        <v>-2.4450795873823816E-3</v>
      </c>
    </row>
    <row r="3664" spans="1:2" x14ac:dyDescent="0.25">
      <c r="A3664" s="30">
        <v>43382</v>
      </c>
      <c r="B3664" s="32">
        <v>-2.4482179261117176E-3</v>
      </c>
    </row>
    <row r="3665" spans="1:2" x14ac:dyDescent="0.25">
      <c r="A3665" s="30">
        <v>43383</v>
      </c>
      <c r="B3665" s="32">
        <v>-2.4903944083451979E-3</v>
      </c>
    </row>
    <row r="3666" spans="1:2" x14ac:dyDescent="0.25">
      <c r="A3666" s="30">
        <v>43384</v>
      </c>
      <c r="B3666" s="32">
        <v>-2.4789647849079444E-3</v>
      </c>
    </row>
    <row r="3667" spans="1:2" x14ac:dyDescent="0.25">
      <c r="A3667" s="30">
        <v>43385</v>
      </c>
      <c r="B3667" s="32">
        <v>-2.5016888972057005E-3</v>
      </c>
    </row>
    <row r="3668" spans="1:2" x14ac:dyDescent="0.25">
      <c r="A3668" s="30">
        <v>43388</v>
      </c>
      <c r="B3668" s="32">
        <v>-2.5617373502738738E-3</v>
      </c>
    </row>
    <row r="3669" spans="1:2" x14ac:dyDescent="0.25">
      <c r="A3669" s="30">
        <v>43389</v>
      </c>
      <c r="B3669" s="32">
        <v>-2.6044265999276561E-3</v>
      </c>
    </row>
    <row r="3670" spans="1:2" x14ac:dyDescent="0.25">
      <c r="A3670" s="30">
        <v>43390</v>
      </c>
      <c r="B3670" s="32">
        <v>-2.6332171411017624E-3</v>
      </c>
    </row>
    <row r="3671" spans="1:2" x14ac:dyDescent="0.25">
      <c r="A3671" s="30">
        <v>43391</v>
      </c>
      <c r="B3671" s="32">
        <v>-2.7768579420002215E-3</v>
      </c>
    </row>
    <row r="3672" spans="1:2" x14ac:dyDescent="0.25">
      <c r="A3672" s="30">
        <v>43392</v>
      </c>
      <c r="B3672" s="32">
        <v>-2.7909862026799237E-3</v>
      </c>
    </row>
    <row r="3673" spans="1:2" x14ac:dyDescent="0.25">
      <c r="A3673" s="30">
        <v>43395</v>
      </c>
      <c r="B3673" s="32">
        <v>-2.8280768125134026E-3</v>
      </c>
    </row>
    <row r="3674" spans="1:2" x14ac:dyDescent="0.25">
      <c r="A3674" s="30">
        <v>43396</v>
      </c>
      <c r="B3674" s="32">
        <v>-2.8399245054364641E-3</v>
      </c>
    </row>
    <row r="3675" spans="1:2" x14ac:dyDescent="0.25">
      <c r="A3675" s="30">
        <v>43397</v>
      </c>
      <c r="B3675" s="32">
        <v>-2.8768967901794396E-3</v>
      </c>
    </row>
    <row r="3676" spans="1:2" x14ac:dyDescent="0.25">
      <c r="A3676" s="30">
        <v>43398</v>
      </c>
      <c r="B3676" s="32">
        <v>-2.9171343976015507E-3</v>
      </c>
    </row>
    <row r="3677" spans="1:2" x14ac:dyDescent="0.25">
      <c r="A3677" s="30">
        <v>43399</v>
      </c>
      <c r="B3677" s="32">
        <v>-2.943199532375651E-3</v>
      </c>
    </row>
    <row r="3678" spans="1:2" x14ac:dyDescent="0.25">
      <c r="A3678" s="30">
        <v>43402</v>
      </c>
      <c r="B3678" s="32">
        <v>-3.0014967949267835E-3</v>
      </c>
    </row>
    <row r="3679" spans="1:2" x14ac:dyDescent="0.25">
      <c r="A3679" s="30">
        <v>43403</v>
      </c>
      <c r="B3679" s="32">
        <v>-3.0305471105486204E-3</v>
      </c>
    </row>
    <row r="3680" spans="1:2" x14ac:dyDescent="0.25">
      <c r="A3680" s="30">
        <v>43404</v>
      </c>
      <c r="B3680" s="32">
        <v>-3.0684916824206265E-3</v>
      </c>
    </row>
    <row r="3681" spans="1:2" x14ac:dyDescent="0.25">
      <c r="A3681" s="30">
        <v>43405</v>
      </c>
      <c r="B3681" s="32">
        <v>-3.102742785741297E-3</v>
      </c>
    </row>
    <row r="3682" spans="1:2" x14ac:dyDescent="0.25">
      <c r="A3682" s="30">
        <v>43406</v>
      </c>
      <c r="B3682" s="32">
        <v>-3.0914053663908536E-3</v>
      </c>
    </row>
    <row r="3683" spans="1:2" x14ac:dyDescent="0.25">
      <c r="A3683" s="30">
        <v>43409</v>
      </c>
      <c r="B3683" s="32">
        <v>-3.3128353279507916E-3</v>
      </c>
    </row>
    <row r="3684" spans="1:2" x14ac:dyDescent="0.25">
      <c r="A3684" s="30">
        <v>43410</v>
      </c>
      <c r="B3684" s="32">
        <v>-3.3498338393337379E-3</v>
      </c>
    </row>
    <row r="3685" spans="1:2" x14ac:dyDescent="0.25">
      <c r="A3685" s="30">
        <v>43411</v>
      </c>
      <c r="B3685" s="32">
        <v>-3.6604579551273719E-3</v>
      </c>
    </row>
    <row r="3686" spans="1:2" x14ac:dyDescent="0.25">
      <c r="A3686" s="30">
        <v>43412</v>
      </c>
      <c r="B3686" s="32">
        <v>-3.696319096889944E-3</v>
      </c>
    </row>
    <row r="3687" spans="1:2" x14ac:dyDescent="0.25">
      <c r="A3687" s="30">
        <v>43413</v>
      </c>
      <c r="B3687" s="32">
        <v>-3.7343155394217176E-3</v>
      </c>
    </row>
    <row r="3688" spans="1:2" x14ac:dyDescent="0.25">
      <c r="A3688" s="30">
        <v>43416</v>
      </c>
      <c r="B3688" s="32">
        <v>-3.8458612925524882E-3</v>
      </c>
    </row>
    <row r="3689" spans="1:2" x14ac:dyDescent="0.25">
      <c r="A3689" s="30">
        <v>43417</v>
      </c>
      <c r="B3689" s="32">
        <v>-3.8588358623213859E-3</v>
      </c>
    </row>
    <row r="3690" spans="1:2" x14ac:dyDescent="0.25">
      <c r="A3690" s="30">
        <v>43418</v>
      </c>
      <c r="B3690" s="32">
        <v>-3.9047794858143581E-3</v>
      </c>
    </row>
    <row r="3691" spans="1:2" x14ac:dyDescent="0.25">
      <c r="A3691" s="30">
        <v>43419</v>
      </c>
      <c r="B3691" s="32">
        <v>-3.8797939647302604E-3</v>
      </c>
    </row>
    <row r="3692" spans="1:2" x14ac:dyDescent="0.25">
      <c r="A3692" s="30">
        <v>43420</v>
      </c>
      <c r="B3692" s="32">
        <v>-3.9076379552436258E-3</v>
      </c>
    </row>
    <row r="3693" spans="1:2" x14ac:dyDescent="0.25">
      <c r="A3693" s="30">
        <v>43423</v>
      </c>
      <c r="B3693" s="32">
        <v>-4.0423830998460586E-3</v>
      </c>
    </row>
    <row r="3694" spans="1:2" x14ac:dyDescent="0.25">
      <c r="A3694" s="30">
        <v>43424</v>
      </c>
      <c r="B3694" s="32">
        <v>-4.0602668311874313E-3</v>
      </c>
    </row>
    <row r="3695" spans="1:2" x14ac:dyDescent="0.25">
      <c r="A3695" s="30">
        <v>43425</v>
      </c>
      <c r="B3695" s="32">
        <v>-4.1051975484602821E-3</v>
      </c>
    </row>
    <row r="3696" spans="1:2" x14ac:dyDescent="0.25">
      <c r="A3696" s="30">
        <v>43427</v>
      </c>
      <c r="B3696" s="32">
        <v>-4.1768764124354707E-3</v>
      </c>
    </row>
    <row r="3697" spans="1:2" x14ac:dyDescent="0.25">
      <c r="A3697" s="30">
        <v>43430</v>
      </c>
      <c r="B3697" s="32">
        <v>-4.3032210750405531E-3</v>
      </c>
    </row>
    <row r="3698" spans="1:2" x14ac:dyDescent="0.25">
      <c r="A3698" s="30">
        <v>43431</v>
      </c>
      <c r="B3698" s="32">
        <v>-4.3412386569906536E-3</v>
      </c>
    </row>
    <row r="3699" spans="1:2" x14ac:dyDescent="0.25">
      <c r="A3699" s="30">
        <v>43432</v>
      </c>
      <c r="B3699" s="32">
        <v>-4.3859100870830003E-3</v>
      </c>
    </row>
    <row r="3700" spans="1:2" x14ac:dyDescent="0.25">
      <c r="A3700" s="30">
        <v>43433</v>
      </c>
      <c r="B3700" s="32">
        <v>-4.4208833327875618E-3</v>
      </c>
    </row>
    <row r="3701" spans="1:2" x14ac:dyDescent="0.25">
      <c r="A3701" s="30">
        <v>43434</v>
      </c>
      <c r="B3701" s="32">
        <v>-4.440892347396086E-3</v>
      </c>
    </row>
    <row r="3702" spans="1:2" x14ac:dyDescent="0.25">
      <c r="A3702" s="30">
        <v>43437</v>
      </c>
      <c r="B3702" s="32">
        <v>-4.5403909496475325E-3</v>
      </c>
    </row>
    <row r="3703" spans="1:2" x14ac:dyDescent="0.25">
      <c r="A3703" s="30">
        <v>43438</v>
      </c>
      <c r="B3703" s="32">
        <v>-4.5661077287333374E-3</v>
      </c>
    </row>
    <row r="3704" spans="1:2" x14ac:dyDescent="0.25">
      <c r="A3704" s="30">
        <v>43440</v>
      </c>
      <c r="B3704" s="32">
        <v>-4.5898951357791207E-3</v>
      </c>
    </row>
    <row r="3705" spans="1:2" x14ac:dyDescent="0.25">
      <c r="A3705" s="30">
        <v>43441</v>
      </c>
      <c r="B3705" s="32">
        <v>-4.609565047663744E-3</v>
      </c>
    </row>
    <row r="3706" spans="1:2" x14ac:dyDescent="0.25">
      <c r="A3706" s="30">
        <v>43444</v>
      </c>
      <c r="B3706" s="32">
        <v>-4.7549315118443625E-3</v>
      </c>
    </row>
    <row r="3707" spans="1:2" x14ac:dyDescent="0.25">
      <c r="A3707" s="30">
        <v>43445</v>
      </c>
      <c r="B3707" s="32">
        <v>-4.7999245776721988E-3</v>
      </c>
    </row>
    <row r="3708" spans="1:2" x14ac:dyDescent="0.25">
      <c r="A3708" s="30">
        <v>43446</v>
      </c>
      <c r="B3708" s="32">
        <v>-4.8437828535669025E-3</v>
      </c>
    </row>
    <row r="3709" spans="1:2" x14ac:dyDescent="0.25">
      <c r="A3709" s="30">
        <v>43447</v>
      </c>
      <c r="B3709" s="32">
        <v>-4.8932642807409943E-3</v>
      </c>
    </row>
    <row r="3710" spans="1:2" x14ac:dyDescent="0.25">
      <c r="A3710" s="30">
        <v>43448</v>
      </c>
      <c r="B3710" s="32">
        <v>-4.9310066307506339E-3</v>
      </c>
    </row>
    <row r="3711" spans="1:2" x14ac:dyDescent="0.25">
      <c r="A3711" s="30">
        <v>43451</v>
      </c>
      <c r="B3711" s="32">
        <v>-5.0312009740888231E-3</v>
      </c>
    </row>
    <row r="3712" spans="1:2" x14ac:dyDescent="0.25">
      <c r="A3712" s="30">
        <v>43452</v>
      </c>
      <c r="B3712" s="32">
        <v>-5.0682856090502604E-3</v>
      </c>
    </row>
    <row r="3713" spans="1:2" x14ac:dyDescent="0.25">
      <c r="A3713" s="30">
        <v>43453</v>
      </c>
      <c r="B3713" s="32">
        <v>-5.115153410157891E-3</v>
      </c>
    </row>
    <row r="3714" spans="1:2" x14ac:dyDescent="0.25">
      <c r="A3714" s="30">
        <v>43454</v>
      </c>
      <c r="B3714" s="32">
        <v>-5.1272951366208019E-3</v>
      </c>
    </row>
    <row r="3715" spans="1:2" x14ac:dyDescent="0.25">
      <c r="A3715" s="30">
        <v>43455</v>
      </c>
      <c r="B3715" s="32">
        <v>-5.121520961658077E-3</v>
      </c>
    </row>
    <row r="3716" spans="1:2" x14ac:dyDescent="0.25">
      <c r="A3716" s="30">
        <v>43458</v>
      </c>
      <c r="B3716" s="32">
        <v>-5.2235255436926531E-3</v>
      </c>
    </row>
    <row r="3717" spans="1:2" x14ac:dyDescent="0.25">
      <c r="A3717" s="30">
        <v>43460</v>
      </c>
      <c r="B3717" s="32">
        <v>-5.3501071972531511E-3</v>
      </c>
    </row>
    <row r="3718" spans="1:2" x14ac:dyDescent="0.25">
      <c r="A3718" s="30">
        <v>43461</v>
      </c>
      <c r="B3718" s="32">
        <v>-5.4344668079904235E-3</v>
      </c>
    </row>
    <row r="3719" spans="1:2" x14ac:dyDescent="0.25">
      <c r="A3719" s="30">
        <v>43462</v>
      </c>
      <c r="B3719" s="32">
        <v>-5.4364196571822232E-3</v>
      </c>
    </row>
    <row r="3720" spans="1:2" x14ac:dyDescent="0.25">
      <c r="A3720" s="30">
        <v>43465</v>
      </c>
      <c r="B3720" s="32">
        <v>-5.5658223468123547E-3</v>
      </c>
    </row>
    <row r="3721" spans="1:2" x14ac:dyDescent="0.25">
      <c r="A3721" s="30">
        <v>43467</v>
      </c>
      <c r="B3721" s="32">
        <v>-5.6486084194463659E-3</v>
      </c>
    </row>
    <row r="3722" spans="1:2" x14ac:dyDescent="0.25">
      <c r="A3722" s="30">
        <v>43468</v>
      </c>
      <c r="B3722" s="32">
        <v>-5.7348201886823214E-3</v>
      </c>
    </row>
    <row r="3723" spans="1:2" x14ac:dyDescent="0.25">
      <c r="A3723" s="30">
        <v>43469</v>
      </c>
      <c r="B3723" s="32">
        <v>-5.7789596653691211E-3</v>
      </c>
    </row>
    <row r="3724" spans="1:2" x14ac:dyDescent="0.25">
      <c r="A3724" s="30">
        <v>43472</v>
      </c>
      <c r="B3724" s="32">
        <v>-5.8948100232115719E-3</v>
      </c>
    </row>
    <row r="3725" spans="1:2" x14ac:dyDescent="0.25">
      <c r="A3725" s="30">
        <v>43473</v>
      </c>
      <c r="B3725" s="32">
        <v>-5.9647296117920634E-3</v>
      </c>
    </row>
    <row r="3726" spans="1:2" x14ac:dyDescent="0.25">
      <c r="A3726" s="30">
        <v>43474</v>
      </c>
      <c r="B3726" s="32">
        <v>-5.9971879171742959E-3</v>
      </c>
    </row>
    <row r="3727" spans="1:2" x14ac:dyDescent="0.25">
      <c r="A3727" s="30">
        <v>43475</v>
      </c>
      <c r="B3727" s="32">
        <v>-6.0300891594755601E-3</v>
      </c>
    </row>
    <row r="3728" spans="1:2" x14ac:dyDescent="0.25">
      <c r="A3728" s="30">
        <v>43476</v>
      </c>
      <c r="B3728" s="32">
        <v>-6.0661981082676952E-3</v>
      </c>
    </row>
    <row r="3729" spans="1:2" x14ac:dyDescent="0.25">
      <c r="A3729" s="30">
        <v>43479</v>
      </c>
      <c r="B3729" s="32">
        <v>-6.1790482981963768E-3</v>
      </c>
    </row>
    <row r="3730" spans="1:2" x14ac:dyDescent="0.25">
      <c r="A3730" s="30">
        <v>43480</v>
      </c>
      <c r="B3730" s="32">
        <v>-6.2071010089442824E-3</v>
      </c>
    </row>
    <row r="3731" spans="1:2" x14ac:dyDescent="0.25">
      <c r="A3731" s="30">
        <v>43481</v>
      </c>
      <c r="B3731" s="32">
        <v>-6.2324556330249914E-3</v>
      </c>
    </row>
    <row r="3732" spans="1:2" x14ac:dyDescent="0.25">
      <c r="A3732" s="30">
        <v>43482</v>
      </c>
      <c r="B3732" s="32">
        <v>-6.2656696538984091E-3</v>
      </c>
    </row>
    <row r="3733" spans="1:2" x14ac:dyDescent="0.25">
      <c r="A3733" s="30">
        <v>43483</v>
      </c>
      <c r="B3733" s="32">
        <v>-6.2924647696215308E-3</v>
      </c>
    </row>
    <row r="3734" spans="1:2" x14ac:dyDescent="0.25">
      <c r="A3734" s="30">
        <v>43487</v>
      </c>
      <c r="B3734" s="32">
        <v>-6.381379325904657E-3</v>
      </c>
    </row>
    <row r="3735" spans="1:2" x14ac:dyDescent="0.25">
      <c r="A3735" s="30">
        <v>43488</v>
      </c>
      <c r="B3735" s="32">
        <v>-6.4089731749913392E-3</v>
      </c>
    </row>
    <row r="3736" spans="1:2" x14ac:dyDescent="0.25">
      <c r="A3736" s="30">
        <v>43489</v>
      </c>
      <c r="B3736" s="32">
        <v>-6.4437009242883647E-3</v>
      </c>
    </row>
    <row r="3737" spans="1:2" x14ac:dyDescent="0.25">
      <c r="A3737" s="30">
        <v>43490</v>
      </c>
      <c r="B3737" s="32">
        <v>-6.4416427742571836E-3</v>
      </c>
    </row>
    <row r="3738" spans="1:2" x14ac:dyDescent="0.25">
      <c r="A3738" s="30">
        <v>43493</v>
      </c>
      <c r="B3738" s="32">
        <v>-6.5305930789036903E-3</v>
      </c>
    </row>
    <row r="3739" spans="1:2" x14ac:dyDescent="0.25">
      <c r="A3739" s="30">
        <v>43494</v>
      </c>
      <c r="B3739" s="32">
        <v>-6.5556479472564932E-3</v>
      </c>
    </row>
    <row r="3740" spans="1:2" x14ac:dyDescent="0.25">
      <c r="A3740" s="30">
        <v>43495</v>
      </c>
      <c r="B3740" s="32">
        <v>-6.5927715227597217E-3</v>
      </c>
    </row>
    <row r="3741" spans="1:2" x14ac:dyDescent="0.25">
      <c r="A3741" s="30">
        <v>43496</v>
      </c>
      <c r="B3741" s="32">
        <v>-6.6407070918170774E-3</v>
      </c>
    </row>
    <row r="3742" spans="1:2" x14ac:dyDescent="0.25">
      <c r="A3742" s="30">
        <v>43497</v>
      </c>
      <c r="B3742" s="32">
        <v>-6.6945954103124761E-3</v>
      </c>
    </row>
    <row r="3743" spans="1:2" x14ac:dyDescent="0.25">
      <c r="A3743" s="30">
        <v>43500</v>
      </c>
      <c r="B3743" s="32">
        <v>-6.7879362026366241E-3</v>
      </c>
    </row>
    <row r="3744" spans="1:2" x14ac:dyDescent="0.25">
      <c r="A3744" s="30">
        <v>43501</v>
      </c>
      <c r="B3744" s="32">
        <v>-6.8456106487266855E-3</v>
      </c>
    </row>
    <row r="3745" spans="1:2" x14ac:dyDescent="0.25">
      <c r="A3745" s="30">
        <v>43502</v>
      </c>
      <c r="B3745" s="32">
        <v>-6.8790231918597344E-3</v>
      </c>
    </row>
    <row r="3746" spans="1:2" x14ac:dyDescent="0.25">
      <c r="A3746" s="30">
        <v>43503</v>
      </c>
      <c r="B3746" s="32">
        <v>-6.9864425493204596E-3</v>
      </c>
    </row>
    <row r="3747" spans="1:2" x14ac:dyDescent="0.25">
      <c r="A3747" s="30">
        <v>43504</v>
      </c>
      <c r="B3747" s="32">
        <v>-7.0207476957281356E-3</v>
      </c>
    </row>
    <row r="3748" spans="1:2" x14ac:dyDescent="0.25">
      <c r="A3748" s="30">
        <v>43507</v>
      </c>
      <c r="B3748" s="32">
        <v>-7.1249665739636647E-3</v>
      </c>
    </row>
    <row r="3749" spans="1:2" x14ac:dyDescent="0.25">
      <c r="A3749" s="30">
        <v>43508</v>
      </c>
      <c r="B3749" s="32">
        <v>-7.1199734876129517E-3</v>
      </c>
    </row>
    <row r="3750" spans="1:2" x14ac:dyDescent="0.25">
      <c r="A3750" s="30">
        <v>43509</v>
      </c>
      <c r="B3750" s="32">
        <v>-7.153720486338111E-3</v>
      </c>
    </row>
    <row r="3751" spans="1:2" x14ac:dyDescent="0.25">
      <c r="A3751" s="30">
        <v>43510</v>
      </c>
      <c r="B3751" s="32">
        <v>-7.184864775599431E-3</v>
      </c>
    </row>
    <row r="3752" spans="1:2" x14ac:dyDescent="0.25">
      <c r="A3752" s="30">
        <v>43511</v>
      </c>
      <c r="B3752" s="32">
        <v>-7.2045785217682567E-3</v>
      </c>
    </row>
    <row r="3753" spans="1:2" x14ac:dyDescent="0.25">
      <c r="A3753" s="30">
        <v>43515</v>
      </c>
      <c r="B3753" s="32">
        <v>-7.3139090005573948E-3</v>
      </c>
    </row>
    <row r="3754" spans="1:2" x14ac:dyDescent="0.25">
      <c r="A3754" s="30">
        <v>43516</v>
      </c>
      <c r="B3754" s="32">
        <v>-7.3333255770735573E-3</v>
      </c>
    </row>
    <row r="3755" spans="1:2" x14ac:dyDescent="0.25">
      <c r="A3755" s="30">
        <v>43517</v>
      </c>
      <c r="B3755" s="32">
        <v>-7.3620818646817909E-3</v>
      </c>
    </row>
    <row r="3756" spans="1:2" x14ac:dyDescent="0.25">
      <c r="A3756" s="30">
        <v>43518</v>
      </c>
      <c r="B3756" s="32">
        <v>-7.3881972701557164E-3</v>
      </c>
    </row>
    <row r="3757" spans="1:2" x14ac:dyDescent="0.25">
      <c r="A3757" s="30">
        <v>43521</v>
      </c>
      <c r="B3757" s="32">
        <v>-7.4704044466147312E-3</v>
      </c>
    </row>
    <row r="3758" spans="1:2" x14ac:dyDescent="0.25">
      <c r="A3758" s="30">
        <v>43522</v>
      </c>
      <c r="B3758" s="32">
        <v>-7.4956545880981995E-3</v>
      </c>
    </row>
    <row r="3759" spans="1:2" x14ac:dyDescent="0.25">
      <c r="A3759" s="30">
        <v>43523</v>
      </c>
      <c r="B3759" s="32">
        <v>-7.5269463471677733E-3</v>
      </c>
    </row>
    <row r="3760" spans="1:2" x14ac:dyDescent="0.25">
      <c r="A3760" s="30">
        <v>43524</v>
      </c>
      <c r="B3760" s="32">
        <v>-7.5258954959349644E-3</v>
      </c>
    </row>
    <row r="3761" spans="1:2" x14ac:dyDescent="0.25">
      <c r="A3761" s="30">
        <v>43525</v>
      </c>
      <c r="B3761" s="32">
        <v>-7.6006747953979437E-3</v>
      </c>
    </row>
    <row r="3762" spans="1:2" x14ac:dyDescent="0.25">
      <c r="A3762" s="30">
        <v>43528</v>
      </c>
      <c r="B3762" s="32">
        <v>-7.7333633048422001E-3</v>
      </c>
    </row>
    <row r="3763" spans="1:2" x14ac:dyDescent="0.25">
      <c r="A3763" s="30">
        <v>43529</v>
      </c>
      <c r="B3763" s="32">
        <v>-7.8756176591250338E-3</v>
      </c>
    </row>
    <row r="3764" spans="1:2" x14ac:dyDescent="0.25">
      <c r="A3764" s="30">
        <v>43530</v>
      </c>
      <c r="B3764" s="32">
        <v>-7.910695272444479E-3</v>
      </c>
    </row>
    <row r="3765" spans="1:2" x14ac:dyDescent="0.25">
      <c r="A3765" s="30">
        <v>43531</v>
      </c>
      <c r="B3765" s="32">
        <v>-8.0742181590032214E-3</v>
      </c>
    </row>
    <row r="3766" spans="1:2" x14ac:dyDescent="0.25">
      <c r="A3766" s="30">
        <v>43532</v>
      </c>
      <c r="B3766" s="32">
        <v>-8.1063391433349175E-3</v>
      </c>
    </row>
    <row r="3767" spans="1:2" x14ac:dyDescent="0.25">
      <c r="A3767" s="30">
        <v>43535</v>
      </c>
      <c r="B3767" s="32">
        <v>-8.4359193488742212E-3</v>
      </c>
    </row>
    <row r="3768" spans="1:2" x14ac:dyDescent="0.25">
      <c r="A3768" s="30">
        <v>43536</v>
      </c>
      <c r="B3768" s="32">
        <v>-8.4671233923655498E-3</v>
      </c>
    </row>
    <row r="3769" spans="1:2" x14ac:dyDescent="0.25">
      <c r="A3769" s="30">
        <v>43537</v>
      </c>
      <c r="B3769" s="32">
        <v>-8.5026534331932302E-3</v>
      </c>
    </row>
    <row r="3770" spans="1:2" x14ac:dyDescent="0.25">
      <c r="A3770" s="30">
        <v>43538</v>
      </c>
      <c r="B3770" s="32">
        <v>-8.5350038798509553E-3</v>
      </c>
    </row>
    <row r="3771" spans="1:2" x14ac:dyDescent="0.25">
      <c r="A3771" s="30">
        <v>43539</v>
      </c>
      <c r="B3771" s="32">
        <v>-8.5691285232647463E-3</v>
      </c>
    </row>
    <row r="3772" spans="1:2" x14ac:dyDescent="0.25">
      <c r="A3772" s="30">
        <v>43542</v>
      </c>
      <c r="B3772" s="32">
        <v>-8.6693505817889704E-3</v>
      </c>
    </row>
    <row r="3773" spans="1:2" x14ac:dyDescent="0.25">
      <c r="A3773" s="30">
        <v>43543</v>
      </c>
      <c r="B3773" s="32">
        <v>-8.7017599618857133E-3</v>
      </c>
    </row>
    <row r="3774" spans="1:2" x14ac:dyDescent="0.25">
      <c r="A3774" s="30">
        <v>43544</v>
      </c>
      <c r="B3774" s="32">
        <v>-8.7238057275038638E-3</v>
      </c>
    </row>
    <row r="3775" spans="1:2" x14ac:dyDescent="0.25">
      <c r="A3775" s="30">
        <v>43545</v>
      </c>
      <c r="B3775" s="32">
        <v>-8.7408054131290491E-3</v>
      </c>
    </row>
    <row r="3776" spans="1:2" x14ac:dyDescent="0.25">
      <c r="A3776" s="30">
        <v>43546</v>
      </c>
      <c r="B3776" s="32">
        <v>-8.7511995395406217E-3</v>
      </c>
    </row>
    <row r="3777" spans="1:2" x14ac:dyDescent="0.25">
      <c r="A3777" s="30">
        <v>43549</v>
      </c>
      <c r="B3777" s="32">
        <v>-8.8124672564156015E-3</v>
      </c>
    </row>
    <row r="3778" spans="1:2" x14ac:dyDescent="0.25">
      <c r="A3778" s="30">
        <v>43550</v>
      </c>
      <c r="B3778" s="32">
        <v>-8.8420535793799493E-3</v>
      </c>
    </row>
    <row r="3779" spans="1:2" x14ac:dyDescent="0.25">
      <c r="A3779" s="30">
        <v>43551</v>
      </c>
      <c r="B3779" s="32">
        <v>-8.8708339029366368E-3</v>
      </c>
    </row>
    <row r="3780" spans="1:2" x14ac:dyDescent="0.25">
      <c r="A3780" s="30">
        <v>43552</v>
      </c>
      <c r="B3780" s="32">
        <v>-8.8861430323743384E-3</v>
      </c>
    </row>
    <row r="3781" spans="1:2" x14ac:dyDescent="0.25">
      <c r="A3781" s="30">
        <v>43553</v>
      </c>
      <c r="B3781" s="32">
        <v>-8.955181902415843E-3</v>
      </c>
    </row>
    <row r="3782" spans="1:2" x14ac:dyDescent="0.25">
      <c r="A3782" s="30">
        <v>43556</v>
      </c>
      <c r="B3782" s="32">
        <v>-8.9921073807626151E-3</v>
      </c>
    </row>
    <row r="3783" spans="1:2" x14ac:dyDescent="0.25">
      <c r="A3783" s="30">
        <v>43557</v>
      </c>
      <c r="B3783" s="32">
        <v>-9.0204968752233272E-3</v>
      </c>
    </row>
    <row r="3784" spans="1:2" x14ac:dyDescent="0.25">
      <c r="A3784" s="30">
        <v>43558</v>
      </c>
      <c r="B3784" s="32">
        <v>-9.1155027695402069E-3</v>
      </c>
    </row>
    <row r="3785" spans="1:2" x14ac:dyDescent="0.25">
      <c r="A3785" s="30">
        <v>43559</v>
      </c>
      <c r="B3785" s="32">
        <v>-9.1525142308187535E-3</v>
      </c>
    </row>
    <row r="3786" spans="1:2" x14ac:dyDescent="0.25">
      <c r="A3786" s="30">
        <v>43560</v>
      </c>
      <c r="B3786" s="32">
        <v>-9.3290783682493661E-3</v>
      </c>
    </row>
    <row r="3787" spans="1:2" x14ac:dyDescent="0.25">
      <c r="A3787" s="30">
        <v>43563</v>
      </c>
      <c r="B3787" s="32">
        <v>-9.4062058410869787E-3</v>
      </c>
    </row>
    <row r="3788" spans="1:2" x14ac:dyDescent="0.25">
      <c r="A3788" s="30">
        <v>43564</v>
      </c>
      <c r="B3788" s="32">
        <v>-9.4074591042485611E-3</v>
      </c>
    </row>
    <row r="3789" spans="1:2" x14ac:dyDescent="0.25">
      <c r="A3789" s="30">
        <v>43565</v>
      </c>
      <c r="B3789" s="32">
        <v>-9.4401934858311387E-3</v>
      </c>
    </row>
    <row r="3790" spans="1:2" x14ac:dyDescent="0.25">
      <c r="A3790" s="30">
        <v>43566</v>
      </c>
      <c r="B3790" s="32">
        <v>-9.4842542170883171E-3</v>
      </c>
    </row>
    <row r="3791" spans="1:2" x14ac:dyDescent="0.25">
      <c r="A3791" s="30">
        <v>43567</v>
      </c>
      <c r="B3791" s="32">
        <v>-9.5125390092214435E-3</v>
      </c>
    </row>
    <row r="3792" spans="1:2" x14ac:dyDescent="0.25">
      <c r="A3792" s="30">
        <v>43570</v>
      </c>
      <c r="B3792" s="32">
        <v>-9.6062818456290611E-3</v>
      </c>
    </row>
    <row r="3793" spans="1:2" x14ac:dyDescent="0.25">
      <c r="A3793" s="30">
        <v>43571</v>
      </c>
      <c r="B3793" s="32">
        <v>-9.6370914750598669E-3</v>
      </c>
    </row>
    <row r="3794" spans="1:2" x14ac:dyDescent="0.25">
      <c r="A3794" s="30">
        <v>43572</v>
      </c>
      <c r="B3794" s="32">
        <v>-9.6794107255838702E-3</v>
      </c>
    </row>
    <row r="3795" spans="1:2" x14ac:dyDescent="0.25">
      <c r="A3795" s="30">
        <v>43573</v>
      </c>
      <c r="B3795" s="32">
        <v>-9.6977883360036543E-3</v>
      </c>
    </row>
    <row r="3796" spans="1:2" x14ac:dyDescent="0.25">
      <c r="A3796" s="30">
        <v>43577</v>
      </c>
      <c r="B3796" s="32">
        <v>-9.7671822601951286E-3</v>
      </c>
    </row>
    <row r="3797" spans="1:2" x14ac:dyDescent="0.25">
      <c r="A3797" s="30">
        <v>43578</v>
      </c>
      <c r="B3797" s="32">
        <v>-9.782157751458409E-3</v>
      </c>
    </row>
    <row r="3798" spans="1:2" x14ac:dyDescent="0.25">
      <c r="A3798" s="30">
        <v>43579</v>
      </c>
      <c r="B3798" s="32">
        <v>-9.80343997709332E-3</v>
      </c>
    </row>
    <row r="3799" spans="1:2" x14ac:dyDescent="0.25">
      <c r="A3799" s="30">
        <v>43580</v>
      </c>
      <c r="B3799" s="32">
        <v>-9.853419667743224E-3</v>
      </c>
    </row>
    <row r="3800" spans="1:2" x14ac:dyDescent="0.25">
      <c r="A3800" s="30">
        <v>43581</v>
      </c>
      <c r="B3800" s="32">
        <v>-9.9357659701505563E-3</v>
      </c>
    </row>
    <row r="3801" spans="1:2" x14ac:dyDescent="0.25">
      <c r="A3801" s="30">
        <v>43584</v>
      </c>
      <c r="B3801" s="32">
        <v>-1.0021437584248116E-2</v>
      </c>
    </row>
    <row r="3802" spans="1:2" x14ac:dyDescent="0.25">
      <c r="A3802" s="30">
        <v>43585</v>
      </c>
      <c r="B3802" s="32">
        <v>-1.0047761976522129E-2</v>
      </c>
    </row>
    <row r="3803" spans="1:2" x14ac:dyDescent="0.25">
      <c r="A3803" s="30">
        <v>43586</v>
      </c>
      <c r="B3803" s="32">
        <v>-1.0058562256024639E-2</v>
      </c>
    </row>
    <row r="3804" spans="1:2" x14ac:dyDescent="0.25">
      <c r="A3804" s="30">
        <v>43587</v>
      </c>
      <c r="B3804" s="32">
        <v>-1.0084106547678662E-2</v>
      </c>
    </row>
    <row r="3805" spans="1:2" x14ac:dyDescent="0.25">
      <c r="A3805" s="30">
        <v>43588</v>
      </c>
      <c r="B3805" s="32">
        <v>-1.0247575165471812E-2</v>
      </c>
    </row>
    <row r="3806" spans="1:2" x14ac:dyDescent="0.25">
      <c r="A3806" s="30">
        <v>43591</v>
      </c>
      <c r="B3806" s="32">
        <v>-1.0335819412300773E-2</v>
      </c>
    </row>
    <row r="3807" spans="1:2" x14ac:dyDescent="0.25">
      <c r="A3807" s="30">
        <v>43592</v>
      </c>
      <c r="B3807" s="32">
        <v>-1.0515226329792182E-2</v>
      </c>
    </row>
    <row r="3808" spans="1:2" x14ac:dyDescent="0.25">
      <c r="A3808" s="30">
        <v>43593</v>
      </c>
      <c r="B3808" s="32">
        <v>-1.0587157663521807E-2</v>
      </c>
    </row>
    <row r="3809" spans="1:2" x14ac:dyDescent="0.25">
      <c r="A3809" s="30">
        <v>43594</v>
      </c>
      <c r="B3809" s="32">
        <v>-1.0627973136301039E-2</v>
      </c>
    </row>
    <row r="3810" spans="1:2" x14ac:dyDescent="0.25">
      <c r="A3810" s="30">
        <v>43595</v>
      </c>
      <c r="B3810" s="32">
        <v>-1.0727373490583392E-2</v>
      </c>
    </row>
    <row r="3811" spans="1:2" x14ac:dyDescent="0.25">
      <c r="A3811" s="30">
        <v>43598</v>
      </c>
      <c r="B3811" s="32">
        <v>-1.0839051010875234E-2</v>
      </c>
    </row>
    <row r="3812" spans="1:2" x14ac:dyDescent="0.25">
      <c r="A3812" s="30">
        <v>43599</v>
      </c>
      <c r="B3812" s="32">
        <v>-1.0870303363718636E-2</v>
      </c>
    </row>
    <row r="3813" spans="1:2" x14ac:dyDescent="0.25">
      <c r="A3813" s="30">
        <v>43600</v>
      </c>
      <c r="B3813" s="32">
        <v>-1.0910583417127806E-2</v>
      </c>
    </row>
    <row r="3814" spans="1:2" x14ac:dyDescent="0.25">
      <c r="A3814" s="30">
        <v>43601</v>
      </c>
      <c r="B3814" s="32">
        <v>-1.0951891573817152E-2</v>
      </c>
    </row>
    <row r="3815" spans="1:2" x14ac:dyDescent="0.25">
      <c r="A3815" s="30">
        <v>43602</v>
      </c>
      <c r="B3815" s="32">
        <v>-1.1001674729392508E-2</v>
      </c>
    </row>
    <row r="3816" spans="1:2" x14ac:dyDescent="0.25">
      <c r="A3816" s="30">
        <v>43605</v>
      </c>
      <c r="B3816" s="32">
        <v>-1.1139032772857216E-2</v>
      </c>
    </row>
    <row r="3817" spans="1:2" x14ac:dyDescent="0.25">
      <c r="A3817" s="30">
        <v>43606</v>
      </c>
      <c r="B3817" s="32">
        <v>-1.1177165575257719E-2</v>
      </c>
    </row>
    <row r="3818" spans="1:2" x14ac:dyDescent="0.25">
      <c r="A3818" s="30">
        <v>43607</v>
      </c>
      <c r="B3818" s="32">
        <v>-1.1225609772170797E-2</v>
      </c>
    </row>
    <row r="3819" spans="1:2" x14ac:dyDescent="0.25">
      <c r="A3819" s="30">
        <v>43608</v>
      </c>
      <c r="B3819" s="32">
        <v>-1.1271785943225088E-2</v>
      </c>
    </row>
    <row r="3820" spans="1:2" x14ac:dyDescent="0.25">
      <c r="A3820" s="30">
        <v>43609</v>
      </c>
      <c r="B3820" s="32">
        <v>-1.1331579102087042E-2</v>
      </c>
    </row>
    <row r="3821" spans="1:2" x14ac:dyDescent="0.25">
      <c r="A3821" s="30">
        <v>43613</v>
      </c>
      <c r="B3821" s="32">
        <v>-1.1510081011958828E-2</v>
      </c>
    </row>
    <row r="3822" spans="1:2" x14ac:dyDescent="0.25">
      <c r="A3822" s="30">
        <v>43614</v>
      </c>
      <c r="B3822" s="32">
        <v>-1.1566223107514984E-2</v>
      </c>
    </row>
    <row r="3823" spans="1:2" x14ac:dyDescent="0.25">
      <c r="A3823" s="30">
        <v>43615</v>
      </c>
      <c r="B3823" s="32">
        <v>-1.1614112202599225E-2</v>
      </c>
    </row>
    <row r="3824" spans="1:2" x14ac:dyDescent="0.25">
      <c r="A3824" s="30">
        <v>43616</v>
      </c>
      <c r="B3824" s="32">
        <v>-1.1661212381626984E-2</v>
      </c>
    </row>
    <row r="3825" spans="1:2" x14ac:dyDescent="0.25">
      <c r="A3825" s="30">
        <v>43619</v>
      </c>
      <c r="B3825" s="32">
        <v>-1.1797298588931637E-2</v>
      </c>
    </row>
    <row r="3826" spans="1:2" x14ac:dyDescent="0.25">
      <c r="A3826" s="30">
        <v>43620</v>
      </c>
      <c r="B3826" s="32">
        <v>-1.1844309263717268E-2</v>
      </c>
    </row>
    <row r="3827" spans="1:2" x14ac:dyDescent="0.25">
      <c r="A3827" s="30">
        <v>43621</v>
      </c>
      <c r="B3827" s="32">
        <v>-1.1908490835067176E-2</v>
      </c>
    </row>
    <row r="3828" spans="1:2" x14ac:dyDescent="0.25">
      <c r="A3828" s="30">
        <v>43622</v>
      </c>
      <c r="B3828" s="32">
        <v>-1.1943781126045883E-2</v>
      </c>
    </row>
    <row r="3829" spans="1:2" x14ac:dyDescent="0.25">
      <c r="A3829" s="30">
        <v>43623</v>
      </c>
      <c r="B3829" s="32">
        <v>-1.1962634691992435E-2</v>
      </c>
    </row>
    <row r="3830" spans="1:2" x14ac:dyDescent="0.25">
      <c r="A3830" s="30">
        <v>43626</v>
      </c>
      <c r="B3830" s="32">
        <v>-1.2102636909403053E-2</v>
      </c>
    </row>
    <row r="3831" spans="1:2" x14ac:dyDescent="0.25">
      <c r="A3831" s="30">
        <v>43627</v>
      </c>
      <c r="B3831" s="32">
        <v>-1.2142498654429734E-2</v>
      </c>
    </row>
    <row r="3832" spans="1:2" x14ac:dyDescent="0.25">
      <c r="A3832" s="30">
        <v>43628</v>
      </c>
      <c r="B3832" s="32">
        <v>-1.2178505403395934E-2</v>
      </c>
    </row>
    <row r="3833" spans="1:2" x14ac:dyDescent="0.25">
      <c r="A3833" s="30">
        <v>43629</v>
      </c>
      <c r="B3833" s="32">
        <v>-1.2224468287999168E-2</v>
      </c>
    </row>
    <row r="3834" spans="1:2" x14ac:dyDescent="0.25">
      <c r="A3834" s="30">
        <v>43630</v>
      </c>
      <c r="B3834" s="32">
        <v>-1.2284589955627978E-2</v>
      </c>
    </row>
    <row r="3835" spans="1:2" x14ac:dyDescent="0.25">
      <c r="A3835" s="30">
        <v>43633</v>
      </c>
      <c r="B3835" s="32">
        <v>-1.2389095980767761E-2</v>
      </c>
    </row>
    <row r="3836" spans="1:2" x14ac:dyDescent="0.25">
      <c r="A3836" s="30">
        <v>43634</v>
      </c>
      <c r="B3836" s="32">
        <v>-1.2427324729867961E-2</v>
      </c>
    </row>
    <row r="3837" spans="1:2" x14ac:dyDescent="0.25">
      <c r="A3837" s="30">
        <v>43635</v>
      </c>
      <c r="B3837" s="32">
        <v>-1.2566073604679318E-2</v>
      </c>
    </row>
    <row r="3838" spans="1:2" x14ac:dyDescent="0.25">
      <c r="A3838" s="30">
        <v>43636</v>
      </c>
      <c r="B3838" s="32">
        <v>-1.2598666171663497E-2</v>
      </c>
    </row>
    <row r="3839" spans="1:2" x14ac:dyDescent="0.25">
      <c r="A3839" s="30">
        <v>43637</v>
      </c>
      <c r="B3839" s="32">
        <v>-1.2627685306325853E-2</v>
      </c>
    </row>
    <row r="3840" spans="1:2" x14ac:dyDescent="0.25">
      <c r="A3840" s="30">
        <v>43640</v>
      </c>
      <c r="B3840" s="32">
        <v>-1.2769862910412488E-2</v>
      </c>
    </row>
    <row r="3841" spans="1:2" x14ac:dyDescent="0.25">
      <c r="A3841" s="30">
        <v>43641</v>
      </c>
      <c r="B3841" s="32">
        <v>-1.280481365358388E-2</v>
      </c>
    </row>
    <row r="3842" spans="1:2" x14ac:dyDescent="0.25">
      <c r="A3842" s="30">
        <v>43642</v>
      </c>
      <c r="B3842" s="32">
        <v>-1.2837570308072532E-2</v>
      </c>
    </row>
    <row r="3843" spans="1:2" x14ac:dyDescent="0.25">
      <c r="A3843" s="30">
        <v>43643</v>
      </c>
      <c r="B3843" s="32">
        <v>-1.2877298412844462E-2</v>
      </c>
    </row>
    <row r="3844" spans="1:2" x14ac:dyDescent="0.25">
      <c r="A3844" s="30">
        <v>43644</v>
      </c>
      <c r="B3844" s="32">
        <v>-1.2975024816521796E-2</v>
      </c>
    </row>
    <row r="3845" spans="1:2" x14ac:dyDescent="0.25">
      <c r="A3845" s="30">
        <v>43647</v>
      </c>
      <c r="B3845" s="32">
        <v>-1.3003903421284435E-2</v>
      </c>
    </row>
    <row r="3846" spans="1:2" x14ac:dyDescent="0.25">
      <c r="A3846" s="30">
        <v>43648</v>
      </c>
      <c r="B3846" s="32">
        <v>-1.3039672070874642E-2</v>
      </c>
    </row>
    <row r="3847" spans="1:2" x14ac:dyDescent="0.25">
      <c r="A3847" s="30">
        <v>43649</v>
      </c>
      <c r="B3847" s="32">
        <v>-1.3068623925579614E-2</v>
      </c>
    </row>
    <row r="3848" spans="1:2" x14ac:dyDescent="0.25">
      <c r="A3848" s="30">
        <v>43651</v>
      </c>
      <c r="B3848" s="32">
        <v>-1.3138944170835498E-2</v>
      </c>
    </row>
    <row r="3849" spans="1:2" x14ac:dyDescent="0.25">
      <c r="A3849" s="30">
        <v>43654</v>
      </c>
      <c r="B3849" s="32">
        <v>-1.3159425251813017E-2</v>
      </c>
    </row>
    <row r="3850" spans="1:2" x14ac:dyDescent="0.25">
      <c r="A3850" s="30">
        <v>43655</v>
      </c>
      <c r="B3850" s="32">
        <v>-1.3192481056875982E-2</v>
      </c>
    </row>
    <row r="3851" spans="1:2" x14ac:dyDescent="0.25">
      <c r="A3851" s="30">
        <v>43656</v>
      </c>
      <c r="B3851" s="32">
        <v>-1.3228763582687875E-2</v>
      </c>
    </row>
    <row r="3852" spans="1:2" x14ac:dyDescent="0.25">
      <c r="A3852" s="30">
        <v>43657</v>
      </c>
      <c r="B3852" s="32">
        <v>-1.3281011135184317E-2</v>
      </c>
    </row>
    <row r="3853" spans="1:2" x14ac:dyDescent="0.25">
      <c r="A3853" s="30">
        <v>43658</v>
      </c>
      <c r="B3853" s="32">
        <v>-1.3317789916128864E-2</v>
      </c>
    </row>
    <row r="3854" spans="1:2" x14ac:dyDescent="0.25">
      <c r="A3854" s="30">
        <v>43661</v>
      </c>
      <c r="B3854" s="32">
        <v>-1.3441472557874978E-2</v>
      </c>
    </row>
    <row r="3855" spans="1:2" x14ac:dyDescent="0.25">
      <c r="A3855" s="30">
        <v>43662</v>
      </c>
      <c r="B3855" s="32">
        <v>-1.3475399074691752E-2</v>
      </c>
    </row>
    <row r="3856" spans="1:2" x14ac:dyDescent="0.25">
      <c r="A3856" s="30">
        <v>43663</v>
      </c>
      <c r="B3856" s="32">
        <v>-1.3459491642869859E-2</v>
      </c>
    </row>
    <row r="3857" spans="1:2" x14ac:dyDescent="0.25">
      <c r="A3857" s="30">
        <v>43664</v>
      </c>
      <c r="B3857" s="32">
        <v>-1.3485052931668795E-2</v>
      </c>
    </row>
    <row r="3858" spans="1:2" x14ac:dyDescent="0.25">
      <c r="A3858" s="30">
        <v>43665</v>
      </c>
      <c r="B3858" s="32">
        <v>-1.3516436539843357E-2</v>
      </c>
    </row>
    <row r="3859" spans="1:2" x14ac:dyDescent="0.25">
      <c r="A3859" s="30">
        <v>43668</v>
      </c>
      <c r="B3859" s="32">
        <v>-1.3603828116845684E-2</v>
      </c>
    </row>
    <row r="3860" spans="1:2" x14ac:dyDescent="0.25">
      <c r="A3860" s="30">
        <v>43669</v>
      </c>
      <c r="B3860" s="32">
        <v>-1.4503302204061264E-2</v>
      </c>
    </row>
    <row r="3861" spans="1:2" x14ac:dyDescent="0.25">
      <c r="A3861" s="30">
        <v>43670</v>
      </c>
      <c r="B3861" s="32"/>
    </row>
    <row r="3862" spans="1:2" x14ac:dyDescent="0.25">
      <c r="A3862" s="30">
        <v>43671</v>
      </c>
      <c r="B3862" s="32"/>
    </row>
    <row r="3863" spans="1:2" x14ac:dyDescent="0.25">
      <c r="A3863" s="30">
        <v>43672</v>
      </c>
      <c r="B3863" s="32"/>
    </row>
    <row r="3864" spans="1:2" x14ac:dyDescent="0.25">
      <c r="A3864" s="30">
        <v>43675</v>
      </c>
      <c r="B3864" s="32"/>
    </row>
    <row r="3865" spans="1:2" x14ac:dyDescent="0.25">
      <c r="A3865" s="30">
        <v>43676</v>
      </c>
      <c r="B3865" s="32"/>
    </row>
    <row r="3866" spans="1:2" x14ac:dyDescent="0.25">
      <c r="A3866" s="30">
        <v>43677</v>
      </c>
      <c r="B3866" s="32"/>
    </row>
    <row r="3867" spans="1:2" x14ac:dyDescent="0.25">
      <c r="A3867" s="30">
        <v>43678</v>
      </c>
      <c r="B3867" s="32"/>
    </row>
    <row r="3868" spans="1:2" x14ac:dyDescent="0.25">
      <c r="A3868" s="30" t="s">
        <v>14</v>
      </c>
      <c r="B3868" s="32" t="e">
        <v>#N/A</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2641"/>
  <sheetViews>
    <sheetView topLeftCell="A2572" workbookViewId="0">
      <selection activeCell="F2591" sqref="F2591"/>
    </sheetView>
  </sheetViews>
  <sheetFormatPr defaultRowHeight="15" x14ac:dyDescent="0.25"/>
  <cols>
    <col min="1" max="1" width="10.140625" bestFit="1" customWidth="1"/>
    <col min="2" max="2" width="12.140625" bestFit="1" customWidth="1"/>
    <col min="3" max="3" width="10.140625" bestFit="1" customWidth="1"/>
  </cols>
  <sheetData>
    <row r="1" spans="1:3" x14ac:dyDescent="0.25">
      <c r="A1" s="1" t="s">
        <v>84</v>
      </c>
    </row>
    <row r="2" spans="1:3" x14ac:dyDescent="0.25">
      <c r="A2" s="6"/>
      <c r="B2" s="16"/>
      <c r="C2" s="16"/>
    </row>
    <row r="3" spans="1:3" x14ac:dyDescent="0.25">
      <c r="A3" s="6"/>
      <c r="B3" s="16"/>
      <c r="C3" s="16"/>
    </row>
    <row r="4" spans="1:3" x14ac:dyDescent="0.25">
      <c r="A4" s="1" t="s">
        <v>50</v>
      </c>
      <c r="B4" t="s">
        <v>51</v>
      </c>
      <c r="C4" t="s">
        <v>52</v>
      </c>
    </row>
    <row r="5" spans="1:3" x14ac:dyDescent="0.25">
      <c r="A5" s="1">
        <v>39842</v>
      </c>
      <c r="B5" s="16">
        <v>159399.38</v>
      </c>
      <c r="C5" s="16">
        <v>102400</v>
      </c>
    </row>
    <row r="6" spans="1:3" x14ac:dyDescent="0.25">
      <c r="A6" s="1">
        <v>39843</v>
      </c>
      <c r="B6" s="16">
        <v>165015.54</v>
      </c>
      <c r="C6" s="16">
        <v>106005.3</v>
      </c>
    </row>
    <row r="7" spans="1:3" x14ac:dyDescent="0.25">
      <c r="A7" s="1">
        <v>39846</v>
      </c>
      <c r="B7" s="16">
        <v>165993.01999999999</v>
      </c>
      <c r="C7" s="16">
        <v>106625.43</v>
      </c>
    </row>
    <row r="8" spans="1:3" x14ac:dyDescent="0.25">
      <c r="A8" s="1">
        <v>39847</v>
      </c>
      <c r="B8" s="16">
        <v>159198.94</v>
      </c>
      <c r="C8" s="16">
        <v>102258.77</v>
      </c>
    </row>
    <row r="9" spans="1:3" x14ac:dyDescent="0.25">
      <c r="A9" s="1">
        <v>39848</v>
      </c>
      <c r="B9" s="16">
        <v>160576.93</v>
      </c>
      <c r="C9" s="16">
        <v>103141.38</v>
      </c>
    </row>
    <row r="10" spans="1:3" x14ac:dyDescent="0.25">
      <c r="A10" s="1">
        <v>39849</v>
      </c>
      <c r="B10" s="16">
        <v>158456.06</v>
      </c>
      <c r="C10" s="16">
        <v>101776.63</v>
      </c>
    </row>
    <row r="11" spans="1:3" x14ac:dyDescent="0.25">
      <c r="A11" s="1">
        <v>39850</v>
      </c>
      <c r="B11" s="16">
        <v>156578.88</v>
      </c>
      <c r="C11" s="16">
        <v>100568.46</v>
      </c>
    </row>
    <row r="12" spans="1:3" x14ac:dyDescent="0.25">
      <c r="A12" s="1">
        <v>39853</v>
      </c>
      <c r="B12" s="16">
        <v>157509.5</v>
      </c>
      <c r="C12" s="16">
        <v>101158.78</v>
      </c>
    </row>
    <row r="13" spans="1:3" x14ac:dyDescent="0.25">
      <c r="A13" s="1">
        <v>39854</v>
      </c>
      <c r="B13" s="16">
        <v>167432.37</v>
      </c>
      <c r="C13" s="16">
        <v>107529.02</v>
      </c>
    </row>
    <row r="14" spans="1:3" x14ac:dyDescent="0.25">
      <c r="A14" s="1">
        <v>39855</v>
      </c>
      <c r="B14" s="16">
        <v>164494.41</v>
      </c>
      <c r="C14" s="16">
        <v>105639.61</v>
      </c>
    </row>
    <row r="15" spans="1:3" x14ac:dyDescent="0.25">
      <c r="A15" s="1">
        <v>39856</v>
      </c>
      <c r="B15" s="16">
        <v>161293.51</v>
      </c>
      <c r="C15" s="16">
        <v>103581.44</v>
      </c>
    </row>
    <row r="16" spans="1:3" x14ac:dyDescent="0.25">
      <c r="A16" s="1">
        <v>39857</v>
      </c>
      <c r="B16" s="16">
        <v>164318.14000000001</v>
      </c>
      <c r="C16" s="16">
        <v>105521.27</v>
      </c>
    </row>
    <row r="17" spans="1:3" x14ac:dyDescent="0.25">
      <c r="A17" s="1">
        <v>39861</v>
      </c>
      <c r="B17" s="16">
        <v>171460.64</v>
      </c>
      <c r="C17" s="16">
        <v>110097.27</v>
      </c>
    </row>
    <row r="18" spans="1:3" x14ac:dyDescent="0.25">
      <c r="A18" s="1">
        <v>39862</v>
      </c>
      <c r="B18" s="16">
        <v>174576.11</v>
      </c>
      <c r="C18" s="16">
        <v>112095.03</v>
      </c>
    </row>
    <row r="19" spans="1:3" x14ac:dyDescent="0.25">
      <c r="A19" s="1">
        <v>39863</v>
      </c>
      <c r="B19" s="16">
        <v>173572.92</v>
      </c>
      <c r="C19" s="16">
        <v>111448.16</v>
      </c>
    </row>
    <row r="20" spans="1:3" x14ac:dyDescent="0.25">
      <c r="A20" s="1">
        <v>39864</v>
      </c>
      <c r="B20" s="16">
        <v>181742.17</v>
      </c>
      <c r="C20" s="16">
        <v>116690.65</v>
      </c>
    </row>
    <row r="21" spans="1:3" x14ac:dyDescent="0.25">
      <c r="A21" s="1">
        <v>39867</v>
      </c>
      <c r="B21" s="16">
        <v>190832.73</v>
      </c>
      <c r="C21" s="16">
        <v>122518.44</v>
      </c>
    </row>
    <row r="22" spans="1:3" x14ac:dyDescent="0.25">
      <c r="A22" s="1">
        <v>39868</v>
      </c>
      <c r="B22" s="16">
        <v>174192.39</v>
      </c>
      <c r="C22" s="16">
        <v>111832.28</v>
      </c>
    </row>
    <row r="23" spans="1:3" x14ac:dyDescent="0.25">
      <c r="A23" s="1">
        <v>39869</v>
      </c>
      <c r="B23" s="16">
        <v>170462.55</v>
      </c>
      <c r="C23" s="16">
        <v>109435.04</v>
      </c>
    </row>
    <row r="24" spans="1:3" x14ac:dyDescent="0.25">
      <c r="A24" s="1">
        <v>39870</v>
      </c>
      <c r="B24" s="16">
        <v>172565.78</v>
      </c>
      <c r="C24" s="16">
        <v>110782.58</v>
      </c>
    </row>
    <row r="25" spans="1:3" x14ac:dyDescent="0.25">
      <c r="A25" s="1">
        <v>39871</v>
      </c>
      <c r="B25" s="16">
        <v>173922.99</v>
      </c>
      <c r="C25" s="16">
        <v>111651.15</v>
      </c>
    </row>
    <row r="26" spans="1:3" x14ac:dyDescent="0.25">
      <c r="A26" s="1">
        <v>39874</v>
      </c>
      <c r="B26" s="16">
        <v>185330.83</v>
      </c>
      <c r="C26" s="16">
        <v>118965.8</v>
      </c>
    </row>
    <row r="27" spans="1:3" x14ac:dyDescent="0.25">
      <c r="A27" s="1">
        <v>39875</v>
      </c>
      <c r="B27" s="16">
        <v>187164.31</v>
      </c>
      <c r="C27" s="16">
        <v>120139.8</v>
      </c>
    </row>
    <row r="28" spans="1:3" x14ac:dyDescent="0.25">
      <c r="A28" s="1">
        <v>39876</v>
      </c>
      <c r="B28" s="16">
        <v>173049.47</v>
      </c>
      <c r="C28" s="16">
        <v>111076.85</v>
      </c>
    </row>
    <row r="29" spans="1:3" x14ac:dyDescent="0.25">
      <c r="A29" s="1">
        <v>39877</v>
      </c>
      <c r="B29" s="16">
        <v>181053.85</v>
      </c>
      <c r="C29" s="16">
        <v>116211.86</v>
      </c>
    </row>
    <row r="30" spans="1:3" x14ac:dyDescent="0.25">
      <c r="A30" s="1">
        <v>39878</v>
      </c>
      <c r="B30" s="16">
        <v>179229.23</v>
      </c>
      <c r="C30" s="16">
        <v>115037.9</v>
      </c>
    </row>
    <row r="31" spans="1:3" x14ac:dyDescent="0.25">
      <c r="A31" s="1">
        <v>39881</v>
      </c>
      <c r="B31" s="16">
        <v>181731.28</v>
      </c>
      <c r="C31" s="16">
        <v>116635.3</v>
      </c>
    </row>
    <row r="32" spans="1:3" x14ac:dyDescent="0.25">
      <c r="A32" s="1">
        <v>39882</v>
      </c>
      <c r="B32" s="16">
        <v>167846.78</v>
      </c>
      <c r="C32" s="16">
        <v>107721.59</v>
      </c>
    </row>
    <row r="33" spans="1:3" x14ac:dyDescent="0.25">
      <c r="A33" s="1">
        <v>39883</v>
      </c>
      <c r="B33" s="16">
        <v>167348.21</v>
      </c>
      <c r="C33" s="16">
        <v>107399</v>
      </c>
    </row>
    <row r="34" spans="1:3" x14ac:dyDescent="0.25">
      <c r="A34" s="1">
        <v>39884</v>
      </c>
      <c r="B34" s="16">
        <v>164507.49</v>
      </c>
      <c r="C34" s="16">
        <v>105573.33</v>
      </c>
    </row>
    <row r="35" spans="1:3" x14ac:dyDescent="0.25">
      <c r="A35" s="1">
        <v>39885</v>
      </c>
      <c r="B35" s="16">
        <v>166810.09</v>
      </c>
      <c r="C35" s="16">
        <v>107048.43</v>
      </c>
    </row>
    <row r="36" spans="1:3" x14ac:dyDescent="0.25">
      <c r="A36" s="1">
        <v>39888</v>
      </c>
      <c r="B36" s="16">
        <v>172580.69</v>
      </c>
      <c r="C36" s="16">
        <v>110743.54</v>
      </c>
    </row>
    <row r="37" spans="1:3" x14ac:dyDescent="0.25">
      <c r="A37" s="1">
        <v>39889</v>
      </c>
      <c r="B37" s="16">
        <v>165143.24</v>
      </c>
      <c r="C37" s="16">
        <v>105968.41</v>
      </c>
    </row>
    <row r="38" spans="1:3" x14ac:dyDescent="0.25">
      <c r="A38" s="1">
        <v>39890</v>
      </c>
      <c r="B38" s="16">
        <v>163744.85999999999</v>
      </c>
      <c r="C38" s="16">
        <v>105068.54</v>
      </c>
    </row>
    <row r="39" spans="1:3" x14ac:dyDescent="0.25">
      <c r="A39" s="1">
        <v>39891</v>
      </c>
      <c r="B39" s="16">
        <v>174693.97</v>
      </c>
      <c r="C39" s="16">
        <v>112091.41</v>
      </c>
    </row>
    <row r="40" spans="1:3" x14ac:dyDescent="0.25">
      <c r="A40" s="1">
        <v>39892</v>
      </c>
      <c r="B40" s="16">
        <v>187966.42</v>
      </c>
      <c r="C40" s="16">
        <v>120604.67</v>
      </c>
    </row>
    <row r="41" spans="1:3" x14ac:dyDescent="0.25">
      <c r="A41" s="1">
        <v>39895</v>
      </c>
      <c r="B41" s="16">
        <v>173694.95</v>
      </c>
      <c r="C41" s="16">
        <v>111439.53</v>
      </c>
    </row>
    <row r="42" spans="1:3" x14ac:dyDescent="0.25">
      <c r="A42" s="1">
        <v>39896</v>
      </c>
      <c r="B42" s="16">
        <v>176193.33</v>
      </c>
      <c r="C42" s="16">
        <v>113039.69</v>
      </c>
    </row>
    <row r="43" spans="1:3" x14ac:dyDescent="0.25">
      <c r="A43" s="1">
        <v>39897</v>
      </c>
      <c r="B43" s="16">
        <v>171615.21</v>
      </c>
      <c r="C43" s="16">
        <v>110099.83</v>
      </c>
    </row>
    <row r="44" spans="1:3" x14ac:dyDescent="0.25">
      <c r="A44" s="1">
        <v>39898</v>
      </c>
      <c r="B44" s="16">
        <v>166730.98000000001</v>
      </c>
      <c r="C44" s="16">
        <v>106963.75</v>
      </c>
    </row>
    <row r="45" spans="1:3" x14ac:dyDescent="0.25">
      <c r="A45" s="1">
        <v>39899</v>
      </c>
      <c r="B45" s="16">
        <v>172296.48</v>
      </c>
      <c r="C45" s="16">
        <v>110531.51</v>
      </c>
    </row>
    <row r="46" spans="1:3" x14ac:dyDescent="0.25">
      <c r="A46" s="1">
        <v>39902</v>
      </c>
      <c r="B46" s="16">
        <v>184495.8</v>
      </c>
      <c r="C46" s="16">
        <v>118348.95</v>
      </c>
    </row>
    <row r="47" spans="1:3" x14ac:dyDescent="0.25">
      <c r="A47" s="1">
        <v>39903</v>
      </c>
      <c r="B47" s="16">
        <v>181514.66</v>
      </c>
      <c r="C47" s="16">
        <v>116433.8</v>
      </c>
    </row>
    <row r="48" spans="1:3" x14ac:dyDescent="0.25">
      <c r="A48" s="1">
        <v>39904</v>
      </c>
      <c r="B48" s="16">
        <v>177305.11</v>
      </c>
      <c r="C48" s="16">
        <v>113730.78</v>
      </c>
    </row>
    <row r="49" spans="1:3" x14ac:dyDescent="0.25">
      <c r="A49" s="1">
        <v>39905</v>
      </c>
      <c r="B49" s="16">
        <v>174329.32</v>
      </c>
      <c r="C49" s="16">
        <v>111819.26</v>
      </c>
    </row>
    <row r="50" spans="1:3" x14ac:dyDescent="0.25">
      <c r="A50" s="1">
        <v>39906</v>
      </c>
      <c r="B50" s="16">
        <v>170642.17</v>
      </c>
      <c r="C50" s="16">
        <v>109451.56</v>
      </c>
    </row>
    <row r="51" spans="1:3" x14ac:dyDescent="0.25">
      <c r="A51" s="1">
        <v>39909</v>
      </c>
      <c r="B51" s="16">
        <v>171945.84</v>
      </c>
      <c r="C51" s="16">
        <v>110279.67999999999</v>
      </c>
    </row>
    <row r="52" spans="1:3" x14ac:dyDescent="0.25">
      <c r="A52" s="1">
        <v>39910</v>
      </c>
      <c r="B52" s="16">
        <v>172527.22</v>
      </c>
      <c r="C52" s="16">
        <v>110649.85</v>
      </c>
    </row>
    <row r="53" spans="1:3" x14ac:dyDescent="0.25">
      <c r="A53" s="1">
        <v>39911</v>
      </c>
      <c r="B53" s="16">
        <v>168726.93</v>
      </c>
      <c r="C53" s="16">
        <v>108209.91</v>
      </c>
    </row>
    <row r="54" spans="1:3" x14ac:dyDescent="0.25">
      <c r="A54" s="1">
        <v>39912</v>
      </c>
      <c r="B54" s="16">
        <v>161584.97</v>
      </c>
      <c r="C54" s="16">
        <v>103627.02</v>
      </c>
    </row>
    <row r="55" spans="1:3" x14ac:dyDescent="0.25">
      <c r="A55" s="1">
        <v>39916</v>
      </c>
      <c r="B55" s="16">
        <v>160325.67000000001</v>
      </c>
      <c r="C55" s="16">
        <v>102809.38</v>
      </c>
    </row>
    <row r="56" spans="1:3" x14ac:dyDescent="0.25">
      <c r="A56" s="1">
        <v>39917</v>
      </c>
      <c r="B56" s="16">
        <v>160113.18</v>
      </c>
      <c r="C56" s="16">
        <v>102670.62</v>
      </c>
    </row>
    <row r="57" spans="1:3" x14ac:dyDescent="0.25">
      <c r="A57" s="1">
        <v>39918</v>
      </c>
      <c r="B57" s="16">
        <v>156879.37</v>
      </c>
      <c r="C57" s="16">
        <v>100594.52</v>
      </c>
    </row>
    <row r="58" spans="1:3" x14ac:dyDescent="0.25">
      <c r="A58" s="1">
        <v>39919</v>
      </c>
      <c r="B58" s="16">
        <v>151041.65</v>
      </c>
      <c r="C58" s="16">
        <v>96848.89</v>
      </c>
    </row>
    <row r="59" spans="1:3" x14ac:dyDescent="0.25">
      <c r="A59" s="1">
        <v>39920</v>
      </c>
      <c r="B59" s="16">
        <v>147978.07999999999</v>
      </c>
      <c r="C59" s="16">
        <v>94882.19</v>
      </c>
    </row>
    <row r="60" spans="1:3" x14ac:dyDescent="0.25">
      <c r="A60" s="1">
        <v>39923</v>
      </c>
      <c r="B60" s="16">
        <v>159412.35999999999</v>
      </c>
      <c r="C60" s="16">
        <v>102206.27</v>
      </c>
    </row>
    <row r="61" spans="1:3" x14ac:dyDescent="0.25">
      <c r="A61" s="1">
        <v>39924</v>
      </c>
      <c r="B61" s="16">
        <v>153135.48000000001</v>
      </c>
      <c r="C61" s="16">
        <v>98179.49</v>
      </c>
    </row>
    <row r="62" spans="1:3" x14ac:dyDescent="0.25">
      <c r="A62" s="1">
        <v>39925</v>
      </c>
      <c r="B62" s="16">
        <v>155239.89000000001</v>
      </c>
      <c r="C62" s="16">
        <v>99526.26</v>
      </c>
    </row>
    <row r="63" spans="1:3" x14ac:dyDescent="0.25">
      <c r="A63" s="1">
        <v>39926</v>
      </c>
      <c r="B63" s="16">
        <v>152609.56</v>
      </c>
      <c r="C63" s="16">
        <v>97837.54</v>
      </c>
    </row>
    <row r="64" spans="1:3" x14ac:dyDescent="0.25">
      <c r="A64" s="1">
        <v>39927</v>
      </c>
      <c r="B64" s="16">
        <v>152893.59</v>
      </c>
      <c r="C64" s="16">
        <v>98017.24</v>
      </c>
    </row>
    <row r="65" spans="1:3" x14ac:dyDescent="0.25">
      <c r="A65" s="1">
        <v>39930</v>
      </c>
      <c r="B65" s="16">
        <v>156548.35999999999</v>
      </c>
      <c r="C65" s="16">
        <v>100352.91</v>
      </c>
    </row>
    <row r="66" spans="1:3" x14ac:dyDescent="0.25">
      <c r="A66" s="1">
        <v>39931</v>
      </c>
      <c r="B66" s="16">
        <v>154685.37</v>
      </c>
      <c r="C66" s="16">
        <v>99156.25</v>
      </c>
    </row>
    <row r="67" spans="1:3" x14ac:dyDescent="0.25">
      <c r="A67" s="1">
        <v>39932</v>
      </c>
      <c r="B67" s="16">
        <v>148082.04999999999</v>
      </c>
      <c r="C67" s="16">
        <v>94921.08</v>
      </c>
    </row>
    <row r="68" spans="1:3" x14ac:dyDescent="0.25">
      <c r="A68" s="1">
        <v>39933</v>
      </c>
      <c r="B68" s="16">
        <v>149751.35999999999</v>
      </c>
      <c r="C68" s="16">
        <v>95988.77</v>
      </c>
    </row>
    <row r="69" spans="1:3" x14ac:dyDescent="0.25">
      <c r="A69" s="1">
        <v>39934</v>
      </c>
      <c r="B69" s="16">
        <v>147613.43</v>
      </c>
      <c r="C69" s="16">
        <v>94616.08</v>
      </c>
    </row>
    <row r="70" spans="1:3" x14ac:dyDescent="0.25">
      <c r="A70" s="1">
        <v>39937</v>
      </c>
      <c r="B70" s="16">
        <v>140812.25</v>
      </c>
      <c r="C70" s="16">
        <v>90250.11</v>
      </c>
    </row>
    <row r="71" spans="1:3" x14ac:dyDescent="0.25">
      <c r="A71" s="1">
        <v>39938</v>
      </c>
      <c r="B71" s="16">
        <v>140570.04</v>
      </c>
      <c r="C71" s="16">
        <v>90092.67</v>
      </c>
    </row>
    <row r="72" spans="1:3" x14ac:dyDescent="0.25">
      <c r="A72" s="1">
        <v>39939</v>
      </c>
      <c r="B72" s="16">
        <v>135631.42000000001</v>
      </c>
      <c r="C72" s="16">
        <v>86925.35</v>
      </c>
    </row>
    <row r="73" spans="1:3" x14ac:dyDescent="0.25">
      <c r="A73" s="1">
        <v>39940</v>
      </c>
      <c r="B73" s="16">
        <v>137484.79999999999</v>
      </c>
      <c r="C73" s="16">
        <v>88111.02</v>
      </c>
    </row>
    <row r="74" spans="1:3" x14ac:dyDescent="0.25">
      <c r="A74" s="1">
        <v>39941</v>
      </c>
      <c r="B74" s="16">
        <v>131833.49</v>
      </c>
      <c r="C74" s="16">
        <v>84487.16</v>
      </c>
    </row>
    <row r="75" spans="1:3" x14ac:dyDescent="0.25">
      <c r="A75" s="1">
        <v>39944</v>
      </c>
      <c r="B75" s="16">
        <v>132700.19</v>
      </c>
      <c r="C75" s="16">
        <v>85036.37</v>
      </c>
    </row>
    <row r="76" spans="1:3" x14ac:dyDescent="0.25">
      <c r="A76" s="1">
        <v>39945</v>
      </c>
      <c r="B76" s="16">
        <v>131756.15</v>
      </c>
      <c r="C76" s="16">
        <v>84429.36</v>
      </c>
    </row>
    <row r="77" spans="1:3" x14ac:dyDescent="0.25">
      <c r="A77" s="1">
        <v>39946</v>
      </c>
      <c r="B77" s="16">
        <v>136152.75</v>
      </c>
      <c r="C77" s="16">
        <v>87244.57</v>
      </c>
    </row>
    <row r="78" spans="1:3" x14ac:dyDescent="0.25">
      <c r="A78" s="1">
        <v>39947</v>
      </c>
      <c r="B78" s="16">
        <v>130421.65</v>
      </c>
      <c r="C78" s="16">
        <v>83570.13</v>
      </c>
    </row>
    <row r="79" spans="1:3" x14ac:dyDescent="0.25">
      <c r="A79" s="1">
        <v>39948</v>
      </c>
      <c r="B79" s="16">
        <v>133651.48000000001</v>
      </c>
      <c r="C79" s="16">
        <v>85637.62</v>
      </c>
    </row>
    <row r="80" spans="1:3" x14ac:dyDescent="0.25">
      <c r="A80" s="1">
        <v>39951</v>
      </c>
      <c r="B80" s="16">
        <v>123886.2</v>
      </c>
      <c r="C80" s="16">
        <v>79374.679999999993</v>
      </c>
    </row>
    <row r="81" spans="1:3" x14ac:dyDescent="0.25">
      <c r="A81" s="1">
        <v>39952</v>
      </c>
      <c r="B81" s="16">
        <v>121932.64</v>
      </c>
      <c r="C81" s="16">
        <v>78121.11</v>
      </c>
    </row>
    <row r="82" spans="1:3" x14ac:dyDescent="0.25">
      <c r="A82" s="1">
        <v>39953</v>
      </c>
      <c r="B82" s="16">
        <v>122334.36</v>
      </c>
      <c r="C82" s="16">
        <v>78376.58</v>
      </c>
    </row>
    <row r="83" spans="1:3" x14ac:dyDescent="0.25">
      <c r="A83" s="1">
        <v>39954</v>
      </c>
      <c r="B83" s="16">
        <v>129090.36</v>
      </c>
      <c r="C83" s="16">
        <v>82702.97</v>
      </c>
    </row>
    <row r="84" spans="1:3" x14ac:dyDescent="0.25">
      <c r="A84" s="1">
        <v>39955</v>
      </c>
      <c r="B84" s="16">
        <v>131143.92000000001</v>
      </c>
      <c r="C84" s="16">
        <v>84016.55</v>
      </c>
    </row>
    <row r="85" spans="1:3" x14ac:dyDescent="0.25">
      <c r="A85" s="1">
        <v>39959</v>
      </c>
      <c r="B85" s="16">
        <v>125096.09</v>
      </c>
      <c r="C85" s="16">
        <v>80134.23</v>
      </c>
    </row>
    <row r="86" spans="1:3" x14ac:dyDescent="0.25">
      <c r="A86" s="1">
        <v>39960</v>
      </c>
      <c r="B86" s="16">
        <v>128848</v>
      </c>
      <c r="C86" s="16">
        <v>82535.62</v>
      </c>
    </row>
    <row r="87" spans="1:3" x14ac:dyDescent="0.25">
      <c r="A87" s="1">
        <v>39961</v>
      </c>
      <c r="B87" s="16">
        <v>126707.81</v>
      </c>
      <c r="C87" s="16">
        <v>81162.710000000006</v>
      </c>
    </row>
    <row r="88" spans="1:3" x14ac:dyDescent="0.25">
      <c r="A88" s="1">
        <v>39962</v>
      </c>
      <c r="B88" s="16">
        <v>122307.03</v>
      </c>
      <c r="C88" s="16">
        <v>78341.88</v>
      </c>
    </row>
    <row r="89" spans="1:3" x14ac:dyDescent="0.25">
      <c r="A89" s="1">
        <v>39965</v>
      </c>
      <c r="B89" s="16">
        <v>119328.01</v>
      </c>
      <c r="C89" s="16">
        <v>76428.12</v>
      </c>
    </row>
    <row r="90" spans="1:3" x14ac:dyDescent="0.25">
      <c r="A90" s="1">
        <v>39966</v>
      </c>
      <c r="B90" s="16">
        <v>119746.03</v>
      </c>
      <c r="C90" s="16">
        <v>76693.990000000005</v>
      </c>
    </row>
    <row r="91" spans="1:3" x14ac:dyDescent="0.25">
      <c r="A91" s="1">
        <v>39967</v>
      </c>
      <c r="B91" s="16">
        <v>126067.04</v>
      </c>
      <c r="C91" s="16">
        <v>80740.45</v>
      </c>
    </row>
    <row r="92" spans="1:3" x14ac:dyDescent="0.25">
      <c r="A92" s="1">
        <v>39968</v>
      </c>
      <c r="B92" s="16">
        <v>124582.22</v>
      </c>
      <c r="C92" s="16">
        <v>79787.539999999994</v>
      </c>
    </row>
    <row r="93" spans="1:3" x14ac:dyDescent="0.25">
      <c r="A93" s="1">
        <v>39969</v>
      </c>
      <c r="B93" s="16">
        <v>124054.28</v>
      </c>
      <c r="C93" s="16">
        <v>79447.490000000005</v>
      </c>
    </row>
    <row r="94" spans="1:3" x14ac:dyDescent="0.25">
      <c r="A94" s="1">
        <v>39972</v>
      </c>
      <c r="B94" s="16">
        <v>123125.81</v>
      </c>
      <c r="C94" s="16">
        <v>78847.11</v>
      </c>
    </row>
    <row r="95" spans="1:3" x14ac:dyDescent="0.25">
      <c r="A95" s="1">
        <v>39973</v>
      </c>
      <c r="B95" s="16">
        <v>118891.76</v>
      </c>
      <c r="C95" s="16">
        <v>76133.86</v>
      </c>
    </row>
    <row r="96" spans="1:3" x14ac:dyDescent="0.25">
      <c r="A96" s="1">
        <v>39974</v>
      </c>
      <c r="B96" s="16">
        <v>119611.32</v>
      </c>
      <c r="C96" s="16">
        <v>76592.77</v>
      </c>
    </row>
    <row r="97" spans="1:3" x14ac:dyDescent="0.25">
      <c r="A97" s="1">
        <v>39975</v>
      </c>
      <c r="B97" s="16">
        <v>116951.19</v>
      </c>
      <c r="C97" s="16">
        <v>74887.53</v>
      </c>
    </row>
    <row r="98" spans="1:3" x14ac:dyDescent="0.25">
      <c r="A98" s="1">
        <v>39976</v>
      </c>
      <c r="B98" s="16">
        <v>114985.3</v>
      </c>
      <c r="C98" s="16">
        <v>73626.92</v>
      </c>
    </row>
    <row r="99" spans="1:3" x14ac:dyDescent="0.25">
      <c r="A99" s="1">
        <v>39979</v>
      </c>
      <c r="B99" s="16">
        <v>120575.35</v>
      </c>
      <c r="C99" s="16">
        <v>77200.67</v>
      </c>
    </row>
    <row r="100" spans="1:3" x14ac:dyDescent="0.25">
      <c r="A100" s="1">
        <v>39980</v>
      </c>
      <c r="B100" s="16">
        <v>124743.8</v>
      </c>
      <c r="C100" s="16">
        <v>79867.649999999994</v>
      </c>
    </row>
    <row r="101" spans="1:3" x14ac:dyDescent="0.25">
      <c r="A101" s="1">
        <v>39981</v>
      </c>
      <c r="B101" s="16">
        <v>125706.88</v>
      </c>
      <c r="C101" s="16">
        <v>80482.3</v>
      </c>
    </row>
    <row r="102" spans="1:3" x14ac:dyDescent="0.25">
      <c r="A102" s="1">
        <v>39982</v>
      </c>
      <c r="B102" s="16">
        <v>124744.23</v>
      </c>
      <c r="C102" s="16">
        <v>79864.03</v>
      </c>
    </row>
    <row r="103" spans="1:3" x14ac:dyDescent="0.25">
      <c r="A103" s="1">
        <v>39983</v>
      </c>
      <c r="B103" s="16">
        <v>120937.39</v>
      </c>
      <c r="C103" s="16">
        <v>77424.92</v>
      </c>
    </row>
    <row r="104" spans="1:3" x14ac:dyDescent="0.25">
      <c r="A104" s="1">
        <v>39986</v>
      </c>
      <c r="B104" s="16">
        <v>126142.69</v>
      </c>
      <c r="C104" s="16">
        <v>80751.48</v>
      </c>
    </row>
    <row r="105" spans="1:3" x14ac:dyDescent="0.25">
      <c r="A105" s="1">
        <v>39987</v>
      </c>
      <c r="B105" s="16">
        <v>123637.22</v>
      </c>
      <c r="C105" s="16">
        <v>79145.649999999994</v>
      </c>
    </row>
    <row r="106" spans="1:3" x14ac:dyDescent="0.25">
      <c r="A106" s="1">
        <v>39988</v>
      </c>
      <c r="B106" s="16">
        <v>118570</v>
      </c>
      <c r="C106" s="16">
        <v>75900.05</v>
      </c>
    </row>
    <row r="107" spans="1:3" x14ac:dyDescent="0.25">
      <c r="A107" s="1">
        <v>39989</v>
      </c>
      <c r="B107" s="16">
        <v>113178.91</v>
      </c>
      <c r="C107" s="16">
        <v>72447.289999999994</v>
      </c>
    </row>
    <row r="108" spans="1:3" x14ac:dyDescent="0.25">
      <c r="A108" s="1">
        <v>39990</v>
      </c>
      <c r="B108" s="16">
        <v>111233</v>
      </c>
      <c r="C108" s="16">
        <v>71199.95</v>
      </c>
    </row>
    <row r="109" spans="1:3" x14ac:dyDescent="0.25">
      <c r="A109" s="1">
        <v>39993</v>
      </c>
      <c r="B109" s="16">
        <v>107269.05</v>
      </c>
      <c r="C109" s="16">
        <v>68657.61</v>
      </c>
    </row>
    <row r="110" spans="1:3" x14ac:dyDescent="0.25">
      <c r="A110" s="1">
        <v>39994</v>
      </c>
      <c r="B110" s="16">
        <v>109136.43</v>
      </c>
      <c r="C110" s="16">
        <v>69851.13</v>
      </c>
    </row>
    <row r="111" spans="1:3" x14ac:dyDescent="0.25">
      <c r="A111" s="1">
        <v>39995</v>
      </c>
      <c r="B111" s="16">
        <v>108165.44</v>
      </c>
      <c r="C111" s="16">
        <v>69227.97</v>
      </c>
    </row>
    <row r="112" spans="1:3" x14ac:dyDescent="0.25">
      <c r="A112" s="1">
        <v>39996</v>
      </c>
      <c r="B112" s="16">
        <v>114109.44</v>
      </c>
      <c r="C112" s="16">
        <v>73030.47</v>
      </c>
    </row>
    <row r="113" spans="1:3" x14ac:dyDescent="0.25">
      <c r="A113" s="1">
        <v>40000</v>
      </c>
      <c r="B113" s="16">
        <v>113065.04</v>
      </c>
      <c r="C113" s="16">
        <v>72354.990000000005</v>
      </c>
    </row>
    <row r="114" spans="1:3" x14ac:dyDescent="0.25">
      <c r="A114" s="1">
        <v>40001</v>
      </c>
      <c r="B114" s="16">
        <v>117403.33</v>
      </c>
      <c r="C114" s="16">
        <v>75129.41</v>
      </c>
    </row>
    <row r="115" spans="1:3" x14ac:dyDescent="0.25">
      <c r="A115" s="1">
        <v>40002</v>
      </c>
      <c r="B115" s="16">
        <v>119047.72</v>
      </c>
      <c r="C115" s="16">
        <v>76179.839999999997</v>
      </c>
    </row>
    <row r="116" spans="1:3" x14ac:dyDescent="0.25">
      <c r="A116" s="1">
        <v>40003</v>
      </c>
      <c r="B116" s="16">
        <v>117438.32</v>
      </c>
      <c r="C116" s="16">
        <v>75148.13</v>
      </c>
    </row>
    <row r="117" spans="1:3" x14ac:dyDescent="0.25">
      <c r="A117" s="1">
        <v>40004</v>
      </c>
      <c r="B117" s="16">
        <v>118005.66</v>
      </c>
      <c r="C117" s="16">
        <v>75509.33</v>
      </c>
    </row>
    <row r="118" spans="1:3" x14ac:dyDescent="0.25">
      <c r="A118" s="1">
        <v>40007</v>
      </c>
      <c r="B118" s="16">
        <v>112466.33</v>
      </c>
      <c r="C118" s="16">
        <v>71959.570000000007</v>
      </c>
    </row>
    <row r="119" spans="1:3" x14ac:dyDescent="0.25">
      <c r="A119" s="1">
        <v>40008</v>
      </c>
      <c r="B119" s="16">
        <v>110404.15</v>
      </c>
      <c r="C119" s="16">
        <v>70638.399999999994</v>
      </c>
    </row>
    <row r="120" spans="1:3" x14ac:dyDescent="0.25">
      <c r="A120" s="1">
        <v>40009</v>
      </c>
      <c r="B120" s="16">
        <v>107021.41</v>
      </c>
      <c r="C120" s="16">
        <v>68472.39</v>
      </c>
    </row>
    <row r="121" spans="1:3" x14ac:dyDescent="0.25">
      <c r="A121" s="1">
        <v>40010</v>
      </c>
      <c r="B121" s="16">
        <v>105751.57</v>
      </c>
      <c r="C121" s="16">
        <v>67658.3</v>
      </c>
    </row>
    <row r="122" spans="1:3" x14ac:dyDescent="0.25">
      <c r="A122" s="1">
        <v>40011</v>
      </c>
      <c r="B122" s="16">
        <v>105775.23</v>
      </c>
      <c r="C122" s="16">
        <v>67671.789999999994</v>
      </c>
    </row>
    <row r="123" spans="1:3" x14ac:dyDescent="0.25">
      <c r="A123" s="1">
        <v>40014</v>
      </c>
      <c r="B123" s="16">
        <v>103428.65</v>
      </c>
      <c r="C123" s="16">
        <v>66165.67</v>
      </c>
    </row>
    <row r="124" spans="1:3" x14ac:dyDescent="0.25">
      <c r="A124" s="1">
        <v>40015</v>
      </c>
      <c r="B124" s="16">
        <v>101422.43</v>
      </c>
      <c r="C124" s="16">
        <v>64880.67</v>
      </c>
    </row>
    <row r="125" spans="1:3" x14ac:dyDescent="0.25">
      <c r="A125" s="1">
        <v>40016</v>
      </c>
      <c r="B125" s="16">
        <v>99055.83</v>
      </c>
      <c r="C125" s="16">
        <v>63365.19</v>
      </c>
    </row>
    <row r="126" spans="1:3" x14ac:dyDescent="0.25">
      <c r="A126" s="1">
        <v>40017</v>
      </c>
      <c r="B126" s="16">
        <v>95645.64</v>
      </c>
      <c r="C126" s="16">
        <v>61182.23</v>
      </c>
    </row>
    <row r="127" spans="1:3" x14ac:dyDescent="0.25">
      <c r="A127" s="1">
        <v>40018</v>
      </c>
      <c r="B127" s="16">
        <v>94869.27</v>
      </c>
      <c r="C127" s="16">
        <v>60684.12</v>
      </c>
    </row>
    <row r="128" spans="1:3" x14ac:dyDescent="0.25">
      <c r="A128" s="1">
        <v>40021</v>
      </c>
      <c r="B128" s="16">
        <v>96156.32</v>
      </c>
      <c r="C128" s="16">
        <v>61502.9</v>
      </c>
    </row>
    <row r="129" spans="1:3" x14ac:dyDescent="0.25">
      <c r="A129" s="1">
        <v>40022</v>
      </c>
      <c r="B129" s="16">
        <v>99520.68</v>
      </c>
      <c r="C129" s="16">
        <v>63653.24</v>
      </c>
    </row>
    <row r="130" spans="1:3" x14ac:dyDescent="0.25">
      <c r="A130" s="1">
        <v>40023</v>
      </c>
      <c r="B130" s="16">
        <v>100634.42</v>
      </c>
      <c r="C130" s="16">
        <v>64364.02</v>
      </c>
    </row>
    <row r="131" spans="1:3" x14ac:dyDescent="0.25">
      <c r="A131" s="1">
        <v>40024</v>
      </c>
      <c r="B131" s="16">
        <v>98347</v>
      </c>
      <c r="C131" s="16">
        <v>62899.49</v>
      </c>
    </row>
    <row r="132" spans="1:3" x14ac:dyDescent="0.25">
      <c r="A132" s="1">
        <v>40025</v>
      </c>
      <c r="B132" s="16">
        <v>99301.4</v>
      </c>
      <c r="C132" s="16">
        <v>63508.34</v>
      </c>
    </row>
    <row r="133" spans="1:3" x14ac:dyDescent="0.25">
      <c r="A133" s="1">
        <v>40028</v>
      </c>
      <c r="B133" s="16">
        <v>96770.31</v>
      </c>
      <c r="C133" s="16">
        <v>61885.05</v>
      </c>
    </row>
    <row r="134" spans="1:3" x14ac:dyDescent="0.25">
      <c r="A134" s="1">
        <v>40029</v>
      </c>
      <c r="B134" s="16">
        <v>96088.14</v>
      </c>
      <c r="C134" s="16">
        <v>61447.3</v>
      </c>
    </row>
    <row r="135" spans="1:3" x14ac:dyDescent="0.25">
      <c r="A135" s="1">
        <v>40030</v>
      </c>
      <c r="B135" s="16">
        <v>95653.05</v>
      </c>
      <c r="C135" s="16">
        <v>61167.58</v>
      </c>
    </row>
    <row r="136" spans="1:3" x14ac:dyDescent="0.25">
      <c r="A136" s="1">
        <v>40031</v>
      </c>
      <c r="B136" s="16">
        <v>96702.27</v>
      </c>
      <c r="C136" s="16">
        <v>61837.02</v>
      </c>
    </row>
    <row r="137" spans="1:3" x14ac:dyDescent="0.25">
      <c r="A137" s="1">
        <v>40032</v>
      </c>
      <c r="B137" s="16">
        <v>93526.53</v>
      </c>
      <c r="C137" s="16">
        <v>59804.81</v>
      </c>
    </row>
    <row r="138" spans="1:3" x14ac:dyDescent="0.25">
      <c r="A138" s="1">
        <v>40035</v>
      </c>
      <c r="B138" s="16">
        <v>93579.49</v>
      </c>
      <c r="C138" s="16">
        <v>59834.29</v>
      </c>
    </row>
    <row r="139" spans="1:3" x14ac:dyDescent="0.25">
      <c r="A139" s="1">
        <v>40036</v>
      </c>
      <c r="B139" s="16">
        <v>95393.4</v>
      </c>
      <c r="C139" s="16">
        <v>60992.61</v>
      </c>
    </row>
    <row r="140" spans="1:3" x14ac:dyDescent="0.25">
      <c r="A140" s="1">
        <v>40037</v>
      </c>
      <c r="B140" s="16">
        <v>94201.47</v>
      </c>
      <c r="C140" s="16">
        <v>60229.05</v>
      </c>
    </row>
    <row r="141" spans="1:3" x14ac:dyDescent="0.25">
      <c r="A141" s="1">
        <v>40038</v>
      </c>
      <c r="B141" s="16">
        <v>92371.48</v>
      </c>
      <c r="C141" s="16">
        <v>59057.58</v>
      </c>
    </row>
    <row r="142" spans="1:3" x14ac:dyDescent="0.25">
      <c r="A142" s="1">
        <v>40039</v>
      </c>
      <c r="B142" s="16">
        <v>93881.27</v>
      </c>
      <c r="C142" s="16">
        <v>60021.4</v>
      </c>
    </row>
    <row r="143" spans="1:3" x14ac:dyDescent="0.25">
      <c r="A143" s="1">
        <v>40042</v>
      </c>
      <c r="B143" s="16">
        <v>99517.61</v>
      </c>
      <c r="C143" s="16">
        <v>63620.24</v>
      </c>
    </row>
    <row r="144" spans="1:3" x14ac:dyDescent="0.25">
      <c r="A144" s="1">
        <v>40043</v>
      </c>
      <c r="B144" s="16">
        <v>97246.09</v>
      </c>
      <c r="C144" s="16">
        <v>62166.57</v>
      </c>
    </row>
    <row r="145" spans="1:3" x14ac:dyDescent="0.25">
      <c r="A145" s="1">
        <v>40044</v>
      </c>
      <c r="B145" s="16">
        <v>94254.39</v>
      </c>
      <c r="C145" s="16">
        <v>60252.6</v>
      </c>
    </row>
    <row r="146" spans="1:3" x14ac:dyDescent="0.25">
      <c r="A146" s="1">
        <v>40045</v>
      </c>
      <c r="B146" s="16">
        <v>92451.16</v>
      </c>
      <c r="C146" s="16">
        <v>59098.43</v>
      </c>
    </row>
    <row r="147" spans="1:3" x14ac:dyDescent="0.25">
      <c r="A147" s="1">
        <v>40046</v>
      </c>
      <c r="B147" s="16">
        <v>91089.49</v>
      </c>
      <c r="C147" s="16">
        <v>58226.58</v>
      </c>
    </row>
    <row r="148" spans="1:3" x14ac:dyDescent="0.25">
      <c r="A148" s="1">
        <v>40049</v>
      </c>
      <c r="B148" s="16">
        <v>91177.18</v>
      </c>
      <c r="C148" s="16">
        <v>58278.37</v>
      </c>
    </row>
    <row r="149" spans="1:3" x14ac:dyDescent="0.25">
      <c r="A149" s="1">
        <v>40050</v>
      </c>
      <c r="B149" s="16">
        <v>92182.84</v>
      </c>
      <c r="C149" s="16">
        <v>58919.73</v>
      </c>
    </row>
    <row r="150" spans="1:3" x14ac:dyDescent="0.25">
      <c r="A150" s="1">
        <v>40051</v>
      </c>
      <c r="B150" s="16">
        <v>93800.19</v>
      </c>
      <c r="C150" s="16">
        <v>59952.01</v>
      </c>
    </row>
    <row r="151" spans="1:3" x14ac:dyDescent="0.25">
      <c r="A151" s="1">
        <v>40052</v>
      </c>
      <c r="B151" s="16">
        <v>92539.26</v>
      </c>
      <c r="C151" s="16">
        <v>59144.65</v>
      </c>
    </row>
    <row r="152" spans="1:3" x14ac:dyDescent="0.25">
      <c r="A152" s="1">
        <v>40053</v>
      </c>
      <c r="B152" s="16">
        <v>93447.5</v>
      </c>
      <c r="C152" s="16">
        <v>59723.68</v>
      </c>
    </row>
    <row r="153" spans="1:3" x14ac:dyDescent="0.25">
      <c r="A153" s="1">
        <v>40056</v>
      </c>
      <c r="B153" s="16">
        <v>94800.36</v>
      </c>
      <c r="C153" s="16">
        <v>60583.88</v>
      </c>
    </row>
    <row r="154" spans="1:3" x14ac:dyDescent="0.25">
      <c r="A154" s="1">
        <v>40057</v>
      </c>
      <c r="B154" s="16">
        <v>99376.34</v>
      </c>
      <c r="C154" s="16">
        <v>63506.7</v>
      </c>
    </row>
    <row r="155" spans="1:3" x14ac:dyDescent="0.25">
      <c r="A155" s="1">
        <v>40058</v>
      </c>
      <c r="B155" s="16">
        <v>100725.91</v>
      </c>
      <c r="C155" s="16">
        <v>64367.57</v>
      </c>
    </row>
    <row r="156" spans="1:3" x14ac:dyDescent="0.25">
      <c r="A156" s="1">
        <v>40059</v>
      </c>
      <c r="B156" s="16">
        <v>96083.73</v>
      </c>
      <c r="C156" s="16">
        <v>61399.55</v>
      </c>
    </row>
    <row r="157" spans="1:3" x14ac:dyDescent="0.25">
      <c r="A157" s="1">
        <v>40060</v>
      </c>
      <c r="B157" s="16">
        <v>92915.44</v>
      </c>
      <c r="C157" s="16">
        <v>59373.5</v>
      </c>
    </row>
    <row r="158" spans="1:3" x14ac:dyDescent="0.25">
      <c r="A158" s="1">
        <v>40064</v>
      </c>
      <c r="B158" s="16">
        <v>89871.94</v>
      </c>
      <c r="C158" s="16">
        <v>57423.08</v>
      </c>
    </row>
    <row r="159" spans="1:3" x14ac:dyDescent="0.25">
      <c r="A159" s="1">
        <v>40065</v>
      </c>
      <c r="B159" s="16">
        <v>87295.34</v>
      </c>
      <c r="C159" s="16">
        <v>55775.42</v>
      </c>
    </row>
    <row r="160" spans="1:3" x14ac:dyDescent="0.25">
      <c r="A160" s="1">
        <v>40066</v>
      </c>
      <c r="B160" s="16">
        <v>83240.58</v>
      </c>
      <c r="C160" s="16">
        <v>53183.43</v>
      </c>
    </row>
    <row r="161" spans="1:3" x14ac:dyDescent="0.25">
      <c r="A161" s="1">
        <v>40067</v>
      </c>
      <c r="B161" s="16">
        <v>84299.839999999997</v>
      </c>
      <c r="C161" s="16">
        <v>53858.89</v>
      </c>
    </row>
    <row r="162" spans="1:3" x14ac:dyDescent="0.25">
      <c r="A162" s="1">
        <v>40070</v>
      </c>
      <c r="B162" s="16">
        <v>82219.25</v>
      </c>
      <c r="C162" s="16">
        <v>52525.760000000002</v>
      </c>
    </row>
    <row r="163" spans="1:3" x14ac:dyDescent="0.25">
      <c r="A163" s="1">
        <v>40071</v>
      </c>
      <c r="B163" s="16">
        <v>82452.97</v>
      </c>
      <c r="C163" s="16">
        <v>52673.79</v>
      </c>
    </row>
    <row r="164" spans="1:3" x14ac:dyDescent="0.25">
      <c r="A164" s="1">
        <v>40072</v>
      </c>
      <c r="B164" s="16">
        <v>78808.95</v>
      </c>
      <c r="C164" s="16">
        <v>50344.639999999999</v>
      </c>
    </row>
    <row r="165" spans="1:3" x14ac:dyDescent="0.25">
      <c r="A165" s="1">
        <v>40073</v>
      </c>
      <c r="B165" s="16">
        <v>79257.539999999994</v>
      </c>
      <c r="C165" s="16">
        <v>50629.97</v>
      </c>
    </row>
    <row r="166" spans="1:3" x14ac:dyDescent="0.25">
      <c r="A166" s="1">
        <v>40074</v>
      </c>
      <c r="B166" s="16">
        <v>81209.67</v>
      </c>
      <c r="C166" s="16">
        <v>51875.73</v>
      </c>
    </row>
    <row r="167" spans="1:3" x14ac:dyDescent="0.25">
      <c r="A167" s="1">
        <v>40077</v>
      </c>
      <c r="B167" s="16">
        <v>81096.039999999994</v>
      </c>
      <c r="C167" s="16">
        <v>51799.360000000001</v>
      </c>
    </row>
    <row r="168" spans="1:3" x14ac:dyDescent="0.25">
      <c r="A168" s="1">
        <v>40078</v>
      </c>
      <c r="B168" s="16">
        <v>79412.53</v>
      </c>
      <c r="C168" s="16">
        <v>50722.79</v>
      </c>
    </row>
    <row r="169" spans="1:3" x14ac:dyDescent="0.25">
      <c r="A169" s="1">
        <v>40079</v>
      </c>
      <c r="B169" s="16">
        <v>80072.27</v>
      </c>
      <c r="C169" s="16">
        <v>51142.94</v>
      </c>
    </row>
    <row r="170" spans="1:3" x14ac:dyDescent="0.25">
      <c r="A170" s="1">
        <v>40080</v>
      </c>
      <c r="B170" s="16">
        <v>81573.36</v>
      </c>
      <c r="C170" s="16">
        <v>52100.43</v>
      </c>
    </row>
    <row r="171" spans="1:3" x14ac:dyDescent="0.25">
      <c r="A171" s="1">
        <v>40081</v>
      </c>
      <c r="B171" s="16">
        <v>81830.11</v>
      </c>
      <c r="C171" s="16">
        <v>52263.14</v>
      </c>
    </row>
    <row r="172" spans="1:3" x14ac:dyDescent="0.25">
      <c r="A172" s="1">
        <v>40084</v>
      </c>
      <c r="B172" s="16">
        <v>78932.09</v>
      </c>
      <c r="C172" s="16">
        <v>50408.55</v>
      </c>
    </row>
    <row r="173" spans="1:3" x14ac:dyDescent="0.25">
      <c r="A173" s="1">
        <v>40085</v>
      </c>
      <c r="B173" s="16">
        <v>78920.479999999996</v>
      </c>
      <c r="C173" s="16">
        <v>50399.91</v>
      </c>
    </row>
    <row r="174" spans="1:3" x14ac:dyDescent="0.25">
      <c r="A174" s="1">
        <v>40086</v>
      </c>
      <c r="B174" s="16">
        <v>79748.98</v>
      </c>
      <c r="C174" s="16">
        <v>50927.76</v>
      </c>
    </row>
    <row r="175" spans="1:3" x14ac:dyDescent="0.25">
      <c r="A175" s="1">
        <v>40087</v>
      </c>
      <c r="B175" s="16">
        <v>83266.62</v>
      </c>
      <c r="C175" s="16">
        <v>53172.83</v>
      </c>
    </row>
    <row r="176" spans="1:3" x14ac:dyDescent="0.25">
      <c r="A176" s="1">
        <v>40088</v>
      </c>
      <c r="B176" s="16">
        <v>83414.23</v>
      </c>
      <c r="C176" s="16">
        <v>53265.79</v>
      </c>
    </row>
    <row r="177" spans="1:3" x14ac:dyDescent="0.25">
      <c r="A177" s="1">
        <v>40091</v>
      </c>
      <c r="B177" s="16">
        <v>80631.02</v>
      </c>
      <c r="C177" s="16">
        <v>51484.75</v>
      </c>
    </row>
    <row r="178" spans="1:3" x14ac:dyDescent="0.25">
      <c r="A178" s="1">
        <v>40092</v>
      </c>
      <c r="B178" s="16">
        <v>78774.36</v>
      </c>
      <c r="C178" s="16">
        <v>50298.01</v>
      </c>
    </row>
    <row r="179" spans="1:3" x14ac:dyDescent="0.25">
      <c r="A179" s="1">
        <v>40093</v>
      </c>
      <c r="B179" s="16">
        <v>77895.02</v>
      </c>
      <c r="C179" s="16">
        <v>49735.33</v>
      </c>
    </row>
    <row r="180" spans="1:3" x14ac:dyDescent="0.25">
      <c r="A180" s="1">
        <v>40094</v>
      </c>
      <c r="B180" s="16">
        <v>76965.64</v>
      </c>
      <c r="C180" s="16">
        <v>49140.73</v>
      </c>
    </row>
    <row r="181" spans="1:3" x14ac:dyDescent="0.25">
      <c r="A181" s="1">
        <v>40095</v>
      </c>
      <c r="B181" s="16">
        <v>75409.58</v>
      </c>
      <c r="C181" s="16">
        <v>48146.05</v>
      </c>
    </row>
    <row r="182" spans="1:3" x14ac:dyDescent="0.25">
      <c r="A182" s="1">
        <v>40098</v>
      </c>
      <c r="B182" s="16">
        <v>73434.31</v>
      </c>
      <c r="C182" s="16">
        <v>46881.49</v>
      </c>
    </row>
    <row r="183" spans="1:3" x14ac:dyDescent="0.25">
      <c r="A183" s="1">
        <v>40099</v>
      </c>
      <c r="B183" s="16">
        <v>72756.39</v>
      </c>
      <c r="C183" s="16">
        <v>46447.56</v>
      </c>
    </row>
    <row r="184" spans="1:3" x14ac:dyDescent="0.25">
      <c r="A184" s="1">
        <v>40100</v>
      </c>
      <c r="B184" s="16">
        <v>72121.100000000006</v>
      </c>
      <c r="C184" s="16">
        <v>46040.87</v>
      </c>
    </row>
    <row r="185" spans="1:3" x14ac:dyDescent="0.25">
      <c r="A185" s="1">
        <v>40101</v>
      </c>
      <c r="B185" s="16">
        <v>70497.83</v>
      </c>
      <c r="C185" s="16">
        <v>45003.5</v>
      </c>
    </row>
    <row r="186" spans="1:3" x14ac:dyDescent="0.25">
      <c r="A186" s="1">
        <v>40102</v>
      </c>
      <c r="B186" s="16">
        <v>71506.960000000006</v>
      </c>
      <c r="C186" s="16">
        <v>45646.59</v>
      </c>
    </row>
    <row r="187" spans="1:3" x14ac:dyDescent="0.25">
      <c r="A187" s="1">
        <v>40105</v>
      </c>
      <c r="B187" s="16">
        <v>69584.47</v>
      </c>
      <c r="C187" s="16">
        <v>44416.11</v>
      </c>
    </row>
    <row r="188" spans="1:3" x14ac:dyDescent="0.25">
      <c r="A188" s="1">
        <v>40106</v>
      </c>
      <c r="B188" s="16">
        <v>69278.14</v>
      </c>
      <c r="C188" s="16">
        <v>44219.5</v>
      </c>
    </row>
    <row r="189" spans="1:3" x14ac:dyDescent="0.25">
      <c r="A189" s="1">
        <v>40107</v>
      </c>
      <c r="B189" s="16">
        <v>69278.289999999994</v>
      </c>
      <c r="C189" s="16">
        <v>44218.52</v>
      </c>
    </row>
    <row r="190" spans="1:3" x14ac:dyDescent="0.25">
      <c r="A190" s="1">
        <v>40108</v>
      </c>
      <c r="B190" s="16">
        <v>66793.66</v>
      </c>
      <c r="C190" s="16">
        <v>42631.61</v>
      </c>
    </row>
    <row r="191" spans="1:3" x14ac:dyDescent="0.25">
      <c r="A191" s="1">
        <v>40109</v>
      </c>
      <c r="B191" s="16">
        <v>67902.59</v>
      </c>
      <c r="C191" s="16">
        <v>43338.33</v>
      </c>
    </row>
    <row r="192" spans="1:3" x14ac:dyDescent="0.25">
      <c r="A192" s="1">
        <v>40112</v>
      </c>
      <c r="B192" s="16">
        <v>69302.52</v>
      </c>
      <c r="C192" s="16">
        <v>44228.59</v>
      </c>
    </row>
    <row r="193" spans="1:3" x14ac:dyDescent="0.25">
      <c r="A193" s="1">
        <v>40113</v>
      </c>
      <c r="B193" s="16">
        <v>69470.13</v>
      </c>
      <c r="C193" s="16">
        <v>44334.48</v>
      </c>
    </row>
    <row r="194" spans="1:3" x14ac:dyDescent="0.25">
      <c r="A194" s="1">
        <v>40114</v>
      </c>
      <c r="B194" s="16">
        <v>74377.740000000005</v>
      </c>
      <c r="C194" s="16">
        <v>47465.26</v>
      </c>
    </row>
    <row r="195" spans="1:3" x14ac:dyDescent="0.25">
      <c r="A195" s="1">
        <v>40115</v>
      </c>
      <c r="B195" s="16">
        <v>70342.429999999993</v>
      </c>
      <c r="C195" s="16">
        <v>44888.97</v>
      </c>
    </row>
    <row r="196" spans="1:3" x14ac:dyDescent="0.25">
      <c r="A196" s="1">
        <v>40116</v>
      </c>
      <c r="B196" s="16">
        <v>77248.289999999994</v>
      </c>
      <c r="C196" s="16">
        <v>49294.74</v>
      </c>
    </row>
    <row r="197" spans="1:3" x14ac:dyDescent="0.25">
      <c r="A197" s="1">
        <v>40119</v>
      </c>
      <c r="B197" s="16">
        <v>77943.7</v>
      </c>
      <c r="C197" s="16">
        <v>49734.87</v>
      </c>
    </row>
    <row r="198" spans="1:3" x14ac:dyDescent="0.25">
      <c r="A198" s="1">
        <v>40120</v>
      </c>
      <c r="B198" s="16">
        <v>78346.820000000007</v>
      </c>
      <c r="C198" s="16">
        <v>49990.879999999997</v>
      </c>
    </row>
    <row r="199" spans="1:3" x14ac:dyDescent="0.25">
      <c r="A199" s="1">
        <v>40121</v>
      </c>
      <c r="B199" s="16">
        <v>77305.11</v>
      </c>
      <c r="C199" s="16">
        <v>49324.99</v>
      </c>
    </row>
    <row r="200" spans="1:3" x14ac:dyDescent="0.25">
      <c r="A200" s="1">
        <v>40122</v>
      </c>
      <c r="B200" s="16">
        <v>73960.14</v>
      </c>
      <c r="C200" s="16">
        <v>47189.56</v>
      </c>
    </row>
    <row r="201" spans="1:3" x14ac:dyDescent="0.25">
      <c r="A201" s="1">
        <v>40123</v>
      </c>
      <c r="B201" s="16">
        <v>71661.990000000005</v>
      </c>
      <c r="C201" s="16">
        <v>45722.13</v>
      </c>
    </row>
    <row r="202" spans="1:3" x14ac:dyDescent="0.25">
      <c r="A202" s="1">
        <v>40126</v>
      </c>
      <c r="B202" s="16">
        <v>67422.559999999998</v>
      </c>
      <c r="C202" s="16">
        <v>43014.12</v>
      </c>
    </row>
    <row r="203" spans="1:3" x14ac:dyDescent="0.25">
      <c r="A203" s="1">
        <v>40127</v>
      </c>
      <c r="B203" s="16">
        <v>67808.27</v>
      </c>
      <c r="C203" s="16">
        <v>43259.14</v>
      </c>
    </row>
    <row r="204" spans="1:3" x14ac:dyDescent="0.25">
      <c r="A204" s="1">
        <v>40128</v>
      </c>
      <c r="B204" s="16">
        <v>68014.289999999994</v>
      </c>
      <c r="C204" s="16">
        <v>43389.52</v>
      </c>
    </row>
    <row r="205" spans="1:3" x14ac:dyDescent="0.25">
      <c r="A205" s="1">
        <v>40129</v>
      </c>
      <c r="B205" s="16">
        <v>71052.47</v>
      </c>
      <c r="C205" s="16">
        <v>45326.61</v>
      </c>
    </row>
    <row r="206" spans="1:3" x14ac:dyDescent="0.25">
      <c r="A206" s="1">
        <v>40130</v>
      </c>
      <c r="B206" s="16">
        <v>69899.44</v>
      </c>
      <c r="C206" s="16">
        <v>44589.97</v>
      </c>
    </row>
    <row r="207" spans="1:3" x14ac:dyDescent="0.25">
      <c r="A207" s="1">
        <v>40133</v>
      </c>
      <c r="B207" s="16">
        <v>68689.03</v>
      </c>
      <c r="C207" s="16">
        <v>43814.62</v>
      </c>
    </row>
    <row r="208" spans="1:3" x14ac:dyDescent="0.25">
      <c r="A208" s="1">
        <v>40134</v>
      </c>
      <c r="B208" s="16">
        <v>68316.539999999994</v>
      </c>
      <c r="C208" s="16">
        <v>43575.96</v>
      </c>
    </row>
    <row r="209" spans="1:3" x14ac:dyDescent="0.25">
      <c r="A209" s="1">
        <v>40135</v>
      </c>
      <c r="B209" s="16">
        <v>65756.479999999996</v>
      </c>
      <c r="C209" s="16">
        <v>41941.99</v>
      </c>
    </row>
    <row r="210" spans="1:3" x14ac:dyDescent="0.25">
      <c r="A210" s="1">
        <v>40136</v>
      </c>
      <c r="B210" s="16">
        <v>66574.94</v>
      </c>
      <c r="C210" s="16">
        <v>42463</v>
      </c>
    </row>
    <row r="211" spans="1:3" x14ac:dyDescent="0.25">
      <c r="A211" s="1">
        <v>40137</v>
      </c>
      <c r="B211" s="16">
        <v>65312.04</v>
      </c>
      <c r="C211" s="16">
        <v>41656.480000000003</v>
      </c>
    </row>
    <row r="212" spans="1:3" x14ac:dyDescent="0.25">
      <c r="A212" s="1">
        <v>40140</v>
      </c>
      <c r="B212" s="16">
        <v>62048.19</v>
      </c>
      <c r="C212" s="16">
        <v>39571.879999999997</v>
      </c>
    </row>
    <row r="213" spans="1:3" x14ac:dyDescent="0.25">
      <c r="A213" s="1">
        <v>40141</v>
      </c>
      <c r="B213" s="16">
        <v>61543.13</v>
      </c>
      <c r="C213" s="16">
        <v>39248.82</v>
      </c>
    </row>
    <row r="214" spans="1:3" x14ac:dyDescent="0.25">
      <c r="A214" s="1">
        <v>40142</v>
      </c>
      <c r="B214" s="16">
        <v>60698.45</v>
      </c>
      <c r="C214" s="16">
        <v>38709.18</v>
      </c>
    </row>
    <row r="215" spans="1:3" x14ac:dyDescent="0.25">
      <c r="A215" s="1">
        <v>40144</v>
      </c>
      <c r="B215" s="16">
        <v>64814.65</v>
      </c>
      <c r="C215" s="16">
        <v>41332.19</v>
      </c>
    </row>
    <row r="216" spans="1:3" x14ac:dyDescent="0.25">
      <c r="A216" s="1">
        <v>40147</v>
      </c>
      <c r="B216" s="16">
        <v>64896.12</v>
      </c>
      <c r="C216" s="16">
        <v>41381.11</v>
      </c>
    </row>
    <row r="217" spans="1:3" x14ac:dyDescent="0.25">
      <c r="A217" s="1">
        <v>40148</v>
      </c>
      <c r="B217" s="16">
        <v>62427.13</v>
      </c>
      <c r="C217" s="16">
        <v>39805.79</v>
      </c>
    </row>
    <row r="218" spans="1:3" x14ac:dyDescent="0.25">
      <c r="A218" s="1">
        <v>40149</v>
      </c>
      <c r="B218" s="16">
        <v>61772.5</v>
      </c>
      <c r="C218" s="16">
        <v>39387.410000000003</v>
      </c>
    </row>
    <row r="219" spans="1:3" x14ac:dyDescent="0.25">
      <c r="A219" s="1">
        <v>40150</v>
      </c>
      <c r="B219" s="16">
        <v>63085.36</v>
      </c>
      <c r="C219" s="16">
        <v>40223.54</v>
      </c>
    </row>
    <row r="220" spans="1:3" x14ac:dyDescent="0.25">
      <c r="A220" s="1">
        <v>40151</v>
      </c>
      <c r="B220" s="16">
        <v>61676.69</v>
      </c>
      <c r="C220" s="16">
        <v>39324.400000000001</v>
      </c>
    </row>
    <row r="221" spans="1:3" x14ac:dyDescent="0.25">
      <c r="A221" s="1">
        <v>40154</v>
      </c>
      <c r="B221" s="16">
        <v>61428.72</v>
      </c>
      <c r="C221" s="16">
        <v>39163.440000000002</v>
      </c>
    </row>
    <row r="222" spans="1:3" x14ac:dyDescent="0.25">
      <c r="A222" s="1">
        <v>40155</v>
      </c>
      <c r="B222" s="16">
        <v>63049.96</v>
      </c>
      <c r="C222" s="16">
        <v>40196.07</v>
      </c>
    </row>
    <row r="223" spans="1:3" x14ac:dyDescent="0.25">
      <c r="A223" s="1">
        <v>40156</v>
      </c>
      <c r="B223" s="16">
        <v>62579.62</v>
      </c>
      <c r="C223" s="16">
        <v>39895.24</v>
      </c>
    </row>
    <row r="224" spans="1:3" x14ac:dyDescent="0.25">
      <c r="A224" s="1">
        <v>40157</v>
      </c>
      <c r="B224" s="16">
        <v>61626.2</v>
      </c>
      <c r="C224" s="16">
        <v>39286.46</v>
      </c>
    </row>
    <row r="225" spans="1:3" x14ac:dyDescent="0.25">
      <c r="A225" s="1">
        <v>40158</v>
      </c>
      <c r="B225" s="16">
        <v>61270.58</v>
      </c>
      <c r="C225" s="16">
        <v>39058.800000000003</v>
      </c>
    </row>
    <row r="226" spans="1:3" x14ac:dyDescent="0.25">
      <c r="A226" s="1">
        <v>40161</v>
      </c>
      <c r="B226" s="16">
        <v>60054.75</v>
      </c>
      <c r="C226" s="16">
        <v>38280.94</v>
      </c>
    </row>
    <row r="227" spans="1:3" x14ac:dyDescent="0.25">
      <c r="A227" s="1">
        <v>40162</v>
      </c>
      <c r="B227" s="16">
        <v>59411.82</v>
      </c>
      <c r="C227" s="16">
        <v>37870.19</v>
      </c>
    </row>
    <row r="228" spans="1:3" x14ac:dyDescent="0.25">
      <c r="A228" s="1">
        <v>40163</v>
      </c>
      <c r="B228" s="16">
        <v>56706</v>
      </c>
      <c r="C228" s="16">
        <v>36144.57</v>
      </c>
    </row>
    <row r="229" spans="1:3" x14ac:dyDescent="0.25">
      <c r="A229" s="1">
        <v>40164</v>
      </c>
      <c r="B229" s="16">
        <v>57515.24</v>
      </c>
      <c r="C229" s="16">
        <v>36659.480000000003</v>
      </c>
    </row>
    <row r="230" spans="1:3" x14ac:dyDescent="0.25">
      <c r="A230" s="1">
        <v>40165</v>
      </c>
      <c r="B230" s="16">
        <v>56698.95</v>
      </c>
      <c r="C230" s="16">
        <v>36138.31</v>
      </c>
    </row>
    <row r="231" spans="1:3" x14ac:dyDescent="0.25">
      <c r="A231" s="1">
        <v>40168</v>
      </c>
      <c r="B231" s="16">
        <v>54756.75</v>
      </c>
      <c r="C231" s="16">
        <v>34897.85</v>
      </c>
    </row>
    <row r="232" spans="1:3" x14ac:dyDescent="0.25">
      <c r="A232" s="1">
        <v>40169</v>
      </c>
      <c r="B232" s="16">
        <v>53390.83</v>
      </c>
      <c r="C232" s="16">
        <v>34026.49</v>
      </c>
    </row>
    <row r="233" spans="1:3" x14ac:dyDescent="0.25">
      <c r="A233" s="1">
        <v>40170</v>
      </c>
      <c r="B233" s="16">
        <v>52930.8</v>
      </c>
      <c r="C233" s="16">
        <v>33732.49</v>
      </c>
    </row>
    <row r="234" spans="1:3" x14ac:dyDescent="0.25">
      <c r="A234" s="1">
        <v>40171</v>
      </c>
      <c r="B234" s="16">
        <v>52254.44</v>
      </c>
      <c r="C234" s="16">
        <v>33300.629999999997</v>
      </c>
    </row>
    <row r="235" spans="1:3" x14ac:dyDescent="0.25">
      <c r="A235" s="1">
        <v>40175</v>
      </c>
      <c r="B235" s="16">
        <v>51794.15</v>
      </c>
      <c r="C235" s="16">
        <v>33004.080000000002</v>
      </c>
    </row>
    <row r="236" spans="1:3" x14ac:dyDescent="0.25">
      <c r="A236" s="1">
        <v>40176</v>
      </c>
      <c r="B236" s="16">
        <v>52092.87</v>
      </c>
      <c r="C236" s="16">
        <v>33193.620000000003</v>
      </c>
    </row>
    <row r="237" spans="1:3" x14ac:dyDescent="0.25">
      <c r="A237" s="1">
        <v>40177</v>
      </c>
      <c r="B237" s="16">
        <v>52901.94</v>
      </c>
      <c r="C237" s="16">
        <v>33708.339999999997</v>
      </c>
    </row>
    <row r="238" spans="1:3" x14ac:dyDescent="0.25">
      <c r="A238" s="1">
        <v>40178</v>
      </c>
      <c r="B238" s="16">
        <v>54338.49</v>
      </c>
      <c r="C238" s="16">
        <v>34622.839999999997</v>
      </c>
    </row>
    <row r="239" spans="1:3" x14ac:dyDescent="0.25">
      <c r="A239" s="1">
        <v>40182</v>
      </c>
      <c r="B239" s="16">
        <v>52332.81</v>
      </c>
      <c r="C239" s="16">
        <v>33341.629999999997</v>
      </c>
    </row>
    <row r="240" spans="1:3" x14ac:dyDescent="0.25">
      <c r="A240" s="1">
        <v>40183</v>
      </c>
      <c r="B240" s="16">
        <v>51294.74</v>
      </c>
      <c r="C240" s="16">
        <v>32679.47</v>
      </c>
    </row>
    <row r="241" spans="1:3" x14ac:dyDescent="0.25">
      <c r="A241" s="1">
        <v>40184</v>
      </c>
      <c r="B241" s="16">
        <v>49445.72</v>
      </c>
      <c r="C241" s="16">
        <v>31500.71</v>
      </c>
    </row>
    <row r="242" spans="1:3" x14ac:dyDescent="0.25">
      <c r="A242" s="1">
        <v>40185</v>
      </c>
      <c r="B242" s="16">
        <v>48608.61</v>
      </c>
      <c r="C242" s="16">
        <v>30966.65</v>
      </c>
    </row>
    <row r="243" spans="1:3" x14ac:dyDescent="0.25">
      <c r="A243" s="1">
        <v>40186</v>
      </c>
      <c r="B243" s="16">
        <v>47335.02</v>
      </c>
      <c r="C243" s="16">
        <v>30154.560000000001</v>
      </c>
    </row>
    <row r="244" spans="1:3" x14ac:dyDescent="0.25">
      <c r="A244" s="1">
        <v>40189</v>
      </c>
      <c r="B244" s="16">
        <v>46625.599999999999</v>
      </c>
      <c r="C244" s="16">
        <v>29700.46</v>
      </c>
    </row>
    <row r="245" spans="1:3" x14ac:dyDescent="0.25">
      <c r="A245" s="1">
        <v>40190</v>
      </c>
      <c r="B245" s="16">
        <v>47909.51</v>
      </c>
      <c r="C245" s="16">
        <v>30517.56</v>
      </c>
    </row>
    <row r="246" spans="1:3" x14ac:dyDescent="0.25">
      <c r="A246" s="1">
        <v>40191</v>
      </c>
      <c r="B246" s="16">
        <v>47051.6</v>
      </c>
      <c r="C246" s="16">
        <v>29970.36</v>
      </c>
    </row>
    <row r="247" spans="1:3" x14ac:dyDescent="0.25">
      <c r="A247" s="1">
        <v>40192</v>
      </c>
      <c r="B247" s="16">
        <v>46000.57</v>
      </c>
      <c r="C247" s="16">
        <v>29300.17</v>
      </c>
    </row>
    <row r="248" spans="1:3" x14ac:dyDescent="0.25">
      <c r="A248" s="1">
        <v>40193</v>
      </c>
      <c r="B248" s="16">
        <v>47194.2</v>
      </c>
      <c r="C248" s="16">
        <v>30059.72</v>
      </c>
    </row>
    <row r="249" spans="1:3" x14ac:dyDescent="0.25">
      <c r="A249" s="1">
        <v>40197</v>
      </c>
      <c r="B249" s="16">
        <v>45012.68</v>
      </c>
      <c r="C249" s="16">
        <v>28667.43</v>
      </c>
    </row>
    <row r="250" spans="1:3" x14ac:dyDescent="0.25">
      <c r="A250" s="1">
        <v>40198</v>
      </c>
      <c r="B250" s="16">
        <v>44699.44</v>
      </c>
      <c r="C250" s="16">
        <v>28467.25</v>
      </c>
    </row>
    <row r="251" spans="1:3" x14ac:dyDescent="0.25">
      <c r="A251" s="1">
        <v>40199</v>
      </c>
      <c r="B251" s="16">
        <v>47301.19</v>
      </c>
      <c r="C251" s="16">
        <v>30123.46</v>
      </c>
    </row>
    <row r="252" spans="1:3" x14ac:dyDescent="0.25">
      <c r="A252" s="1">
        <v>40200</v>
      </c>
      <c r="B252" s="16">
        <v>51428.18</v>
      </c>
      <c r="C252" s="16">
        <v>32750.91</v>
      </c>
    </row>
    <row r="253" spans="1:3" x14ac:dyDescent="0.25">
      <c r="A253" s="1">
        <v>40203</v>
      </c>
      <c r="B253" s="16">
        <v>50664.84</v>
      </c>
      <c r="C253" s="16">
        <v>32262.43</v>
      </c>
    </row>
    <row r="254" spans="1:3" x14ac:dyDescent="0.25">
      <c r="A254" s="1">
        <v>40204</v>
      </c>
      <c r="B254" s="16">
        <v>51144.27</v>
      </c>
      <c r="C254" s="16">
        <v>32566.93</v>
      </c>
    </row>
    <row r="255" spans="1:3" x14ac:dyDescent="0.25">
      <c r="A255" s="1">
        <v>40205</v>
      </c>
      <c r="B255" s="16">
        <v>49599.8</v>
      </c>
      <c r="C255" s="16">
        <v>31582.69</v>
      </c>
    </row>
    <row r="256" spans="1:3" x14ac:dyDescent="0.25">
      <c r="A256" s="1">
        <v>40206</v>
      </c>
      <c r="B256" s="16">
        <v>50082.9</v>
      </c>
      <c r="C256" s="16">
        <v>31889.53</v>
      </c>
    </row>
    <row r="257" spans="1:3" x14ac:dyDescent="0.25">
      <c r="A257" s="1">
        <v>40207</v>
      </c>
      <c r="B257" s="16">
        <v>51269.24</v>
      </c>
      <c r="C257" s="16">
        <v>32644.12</v>
      </c>
    </row>
    <row r="258" spans="1:3" x14ac:dyDescent="0.25">
      <c r="A258" s="1">
        <v>40210</v>
      </c>
      <c r="B258" s="16">
        <v>48413.67</v>
      </c>
      <c r="C258" s="16">
        <v>30823.67</v>
      </c>
    </row>
    <row r="259" spans="1:3" x14ac:dyDescent="0.25">
      <c r="A259" s="1">
        <v>40211</v>
      </c>
      <c r="B259" s="16">
        <v>46612.11</v>
      </c>
      <c r="C259" s="16">
        <v>29675.94</v>
      </c>
    </row>
    <row r="260" spans="1:3" x14ac:dyDescent="0.25">
      <c r="A260" s="1">
        <v>40212</v>
      </c>
      <c r="B260" s="16">
        <v>46768.18</v>
      </c>
      <c r="C260" s="16">
        <v>29774.58</v>
      </c>
    </row>
    <row r="261" spans="1:3" x14ac:dyDescent="0.25">
      <c r="A261" s="1">
        <v>40213</v>
      </c>
      <c r="B261" s="16">
        <v>52203.59</v>
      </c>
      <c r="C261" s="16">
        <v>33234.17</v>
      </c>
    </row>
    <row r="262" spans="1:3" x14ac:dyDescent="0.25">
      <c r="A262" s="1">
        <v>40214</v>
      </c>
      <c r="B262" s="16">
        <v>52836.18</v>
      </c>
      <c r="C262" s="16">
        <v>33636.080000000002</v>
      </c>
    </row>
    <row r="263" spans="1:3" x14ac:dyDescent="0.25">
      <c r="A263" s="1">
        <v>40217</v>
      </c>
      <c r="B263" s="16">
        <v>53517.63</v>
      </c>
      <c r="C263" s="16">
        <v>34067.4</v>
      </c>
    </row>
    <row r="264" spans="1:3" x14ac:dyDescent="0.25">
      <c r="A264" s="1">
        <v>40218</v>
      </c>
      <c r="B264" s="16">
        <v>52235.64</v>
      </c>
      <c r="C264" s="16">
        <v>33250.519999999997</v>
      </c>
    </row>
    <row r="265" spans="1:3" x14ac:dyDescent="0.25">
      <c r="A265" s="1">
        <v>40219</v>
      </c>
      <c r="B265" s="16">
        <v>52053.440000000002</v>
      </c>
      <c r="C265" s="16">
        <v>33133.74</v>
      </c>
    </row>
    <row r="266" spans="1:3" x14ac:dyDescent="0.25">
      <c r="A266" s="1">
        <v>40220</v>
      </c>
      <c r="B266" s="16">
        <v>50686.03</v>
      </c>
      <c r="C266" s="16">
        <v>32262.55</v>
      </c>
    </row>
    <row r="267" spans="1:3" x14ac:dyDescent="0.25">
      <c r="A267" s="1">
        <v>40221</v>
      </c>
      <c r="B267" s="16">
        <v>50595.11</v>
      </c>
      <c r="C267" s="16">
        <v>32203.89</v>
      </c>
    </row>
    <row r="268" spans="1:3" x14ac:dyDescent="0.25">
      <c r="A268" s="1">
        <v>40225</v>
      </c>
      <c r="B268" s="16">
        <v>47892.83</v>
      </c>
      <c r="C268" s="16">
        <v>30480.91</v>
      </c>
    </row>
    <row r="269" spans="1:3" x14ac:dyDescent="0.25">
      <c r="A269" s="1">
        <v>40226</v>
      </c>
      <c r="B269" s="16">
        <v>46168.01</v>
      </c>
      <c r="C269" s="16">
        <v>29382.45</v>
      </c>
    </row>
    <row r="270" spans="1:3" x14ac:dyDescent="0.25">
      <c r="A270" s="1">
        <v>40227</v>
      </c>
      <c r="B270" s="16">
        <v>44283.83</v>
      </c>
      <c r="C270" s="16">
        <v>28182.62</v>
      </c>
    </row>
    <row r="271" spans="1:3" x14ac:dyDescent="0.25">
      <c r="A271" s="1">
        <v>40228</v>
      </c>
      <c r="B271" s="16">
        <v>43389.43</v>
      </c>
      <c r="C271" s="16">
        <v>27612.75</v>
      </c>
    </row>
    <row r="272" spans="1:3" x14ac:dyDescent="0.25">
      <c r="A272" s="1">
        <v>40231</v>
      </c>
      <c r="B272" s="16">
        <v>42575.09</v>
      </c>
      <c r="C272" s="16">
        <v>27092.52</v>
      </c>
    </row>
    <row r="273" spans="1:3" x14ac:dyDescent="0.25">
      <c r="A273" s="1">
        <v>40232</v>
      </c>
      <c r="B273" s="16">
        <v>43947.31</v>
      </c>
      <c r="C273" s="16">
        <v>27965.05</v>
      </c>
    </row>
    <row r="274" spans="1:3" x14ac:dyDescent="0.25">
      <c r="A274" s="1">
        <v>40233</v>
      </c>
      <c r="B274" s="16">
        <v>43007.65</v>
      </c>
      <c r="C274" s="16">
        <v>27366.45</v>
      </c>
    </row>
    <row r="275" spans="1:3" x14ac:dyDescent="0.25">
      <c r="A275" s="1">
        <v>40234</v>
      </c>
      <c r="B275" s="16">
        <v>42860.24</v>
      </c>
      <c r="C275" s="16">
        <v>27271.98</v>
      </c>
    </row>
    <row r="276" spans="1:3" x14ac:dyDescent="0.25">
      <c r="A276" s="1">
        <v>40235</v>
      </c>
      <c r="B276" s="16">
        <v>41990.65</v>
      </c>
      <c r="C276" s="16">
        <v>26718.01</v>
      </c>
    </row>
    <row r="277" spans="1:3" x14ac:dyDescent="0.25">
      <c r="A277" s="1">
        <v>40238</v>
      </c>
      <c r="B277" s="16">
        <v>41176.03</v>
      </c>
      <c r="C277" s="16">
        <v>26197.77</v>
      </c>
    </row>
    <row r="278" spans="1:3" x14ac:dyDescent="0.25">
      <c r="A278" s="1">
        <v>40239</v>
      </c>
      <c r="B278" s="16">
        <v>40747.5</v>
      </c>
      <c r="C278" s="16">
        <v>25924.49</v>
      </c>
    </row>
    <row r="279" spans="1:3" x14ac:dyDescent="0.25">
      <c r="A279" s="1">
        <v>40240</v>
      </c>
      <c r="B279" s="16">
        <v>40365.040000000001</v>
      </c>
      <c r="C279" s="16">
        <v>25680.53</v>
      </c>
    </row>
    <row r="280" spans="1:3" x14ac:dyDescent="0.25">
      <c r="A280" s="1">
        <v>40241</v>
      </c>
      <c r="B280" s="16">
        <v>40260.699999999997</v>
      </c>
      <c r="C280" s="16">
        <v>25613.52</v>
      </c>
    </row>
    <row r="281" spans="1:3" x14ac:dyDescent="0.25">
      <c r="A281" s="1">
        <v>40242</v>
      </c>
      <c r="B281" s="16">
        <v>38449.68</v>
      </c>
      <c r="C281" s="16">
        <v>24460.77</v>
      </c>
    </row>
    <row r="282" spans="1:3" x14ac:dyDescent="0.25">
      <c r="A282" s="1">
        <v>40245</v>
      </c>
      <c r="B282" s="16">
        <v>37892.97</v>
      </c>
      <c r="C282" s="16">
        <v>24104.84</v>
      </c>
    </row>
    <row r="283" spans="1:3" x14ac:dyDescent="0.25">
      <c r="A283" s="1">
        <v>40246</v>
      </c>
      <c r="B283" s="16">
        <v>37976.800000000003</v>
      </c>
      <c r="C283" s="16">
        <v>24157.58</v>
      </c>
    </row>
    <row r="284" spans="1:3" x14ac:dyDescent="0.25">
      <c r="A284" s="1">
        <v>40247</v>
      </c>
      <c r="B284" s="16">
        <v>38230.910000000003</v>
      </c>
      <c r="C284" s="16">
        <v>24318.63</v>
      </c>
    </row>
    <row r="285" spans="1:3" x14ac:dyDescent="0.25">
      <c r="A285" s="1">
        <v>40248</v>
      </c>
      <c r="B285" s="16">
        <v>38524.589999999997</v>
      </c>
      <c r="C285" s="16">
        <v>24504.84</v>
      </c>
    </row>
    <row r="286" spans="1:3" x14ac:dyDescent="0.25">
      <c r="A286" s="1">
        <v>40249</v>
      </c>
      <c r="B286" s="16">
        <v>38224.199999999997</v>
      </c>
      <c r="C286" s="16">
        <v>24313.18</v>
      </c>
    </row>
    <row r="287" spans="1:3" x14ac:dyDescent="0.25">
      <c r="A287" s="1">
        <v>40252</v>
      </c>
      <c r="B287" s="16">
        <v>38260.839999999997</v>
      </c>
      <c r="C287" s="16">
        <v>24334.7</v>
      </c>
    </row>
    <row r="288" spans="1:3" x14ac:dyDescent="0.25">
      <c r="A288" s="1">
        <v>40253</v>
      </c>
      <c r="B288" s="16">
        <v>37180.28</v>
      </c>
      <c r="C288" s="16">
        <v>23646.87</v>
      </c>
    </row>
    <row r="289" spans="1:3" x14ac:dyDescent="0.25">
      <c r="A289" s="1">
        <v>40254</v>
      </c>
      <c r="B289" s="16">
        <v>35757.279999999999</v>
      </c>
      <c r="C289" s="16">
        <v>22741.279999999999</v>
      </c>
    </row>
    <row r="290" spans="1:3" x14ac:dyDescent="0.25">
      <c r="A290" s="1">
        <v>40255</v>
      </c>
      <c r="B290" s="16">
        <v>35225.57</v>
      </c>
      <c r="C290" s="16">
        <v>22402.57</v>
      </c>
    </row>
    <row r="291" spans="1:3" x14ac:dyDescent="0.25">
      <c r="A291" s="1">
        <v>40256</v>
      </c>
      <c r="B291" s="16">
        <v>35910.370000000003</v>
      </c>
      <c r="C291" s="16">
        <v>22837.53</v>
      </c>
    </row>
    <row r="292" spans="1:3" x14ac:dyDescent="0.25">
      <c r="A292" s="1">
        <v>40259</v>
      </c>
      <c r="B292" s="16">
        <v>35437.49</v>
      </c>
      <c r="C292" s="16">
        <v>22535.14</v>
      </c>
    </row>
    <row r="293" spans="1:3" x14ac:dyDescent="0.25">
      <c r="A293" s="1">
        <v>40260</v>
      </c>
      <c r="B293" s="16">
        <v>34691.74</v>
      </c>
      <c r="C293" s="16">
        <v>22060.37</v>
      </c>
    </row>
    <row r="294" spans="1:3" x14ac:dyDescent="0.25">
      <c r="A294" s="1">
        <v>40261</v>
      </c>
      <c r="B294" s="16">
        <v>35423.89</v>
      </c>
      <c r="C294" s="16">
        <v>22525.4</v>
      </c>
    </row>
    <row r="295" spans="1:3" x14ac:dyDescent="0.25">
      <c r="A295" s="1">
        <v>40262</v>
      </c>
      <c r="B295" s="16">
        <v>35815.949999999997</v>
      </c>
      <c r="C295" s="16">
        <v>22774.15</v>
      </c>
    </row>
    <row r="296" spans="1:3" x14ac:dyDescent="0.25">
      <c r="A296" s="1">
        <v>40263</v>
      </c>
      <c r="B296" s="16">
        <v>35443.74</v>
      </c>
      <c r="C296" s="16">
        <v>22536.92</v>
      </c>
    </row>
    <row r="297" spans="1:3" x14ac:dyDescent="0.25">
      <c r="A297" s="1">
        <v>40266</v>
      </c>
      <c r="B297" s="16">
        <v>34723.79</v>
      </c>
      <c r="C297" s="16">
        <v>22077.53</v>
      </c>
    </row>
    <row r="298" spans="1:3" x14ac:dyDescent="0.25">
      <c r="A298" s="1">
        <v>40267</v>
      </c>
      <c r="B298" s="16">
        <v>34131.74</v>
      </c>
      <c r="C298" s="16">
        <v>21700.57</v>
      </c>
    </row>
    <row r="299" spans="1:3" x14ac:dyDescent="0.25">
      <c r="A299" s="1">
        <v>40268</v>
      </c>
      <c r="B299" s="16">
        <v>33981.74</v>
      </c>
      <c r="C299" s="16">
        <v>21604.67</v>
      </c>
    </row>
    <row r="300" spans="1:3" x14ac:dyDescent="0.25">
      <c r="A300" s="1">
        <v>40269</v>
      </c>
      <c r="B300" s="16">
        <v>33882.22</v>
      </c>
      <c r="C300" s="16">
        <v>21540.880000000001</v>
      </c>
    </row>
    <row r="301" spans="1:3" x14ac:dyDescent="0.25">
      <c r="A301" s="1">
        <v>40273</v>
      </c>
      <c r="B301" s="16">
        <v>32607.4</v>
      </c>
      <c r="C301" s="16">
        <v>20728.38</v>
      </c>
    </row>
    <row r="302" spans="1:3" x14ac:dyDescent="0.25">
      <c r="A302" s="1">
        <v>40274</v>
      </c>
      <c r="B302" s="16">
        <v>31722.84</v>
      </c>
      <c r="C302" s="16">
        <v>20165.57</v>
      </c>
    </row>
    <row r="303" spans="1:3" x14ac:dyDescent="0.25">
      <c r="A303" s="1">
        <v>40275</v>
      </c>
      <c r="B303" s="16">
        <v>32283.97</v>
      </c>
      <c r="C303" s="16">
        <v>20521.77</v>
      </c>
    </row>
    <row r="304" spans="1:3" x14ac:dyDescent="0.25">
      <c r="A304" s="1">
        <v>40276</v>
      </c>
      <c r="B304" s="16">
        <v>31739.78</v>
      </c>
      <c r="C304" s="16">
        <v>20175.36</v>
      </c>
    </row>
    <row r="305" spans="1:3" x14ac:dyDescent="0.25">
      <c r="A305" s="1">
        <v>40277</v>
      </c>
      <c r="B305" s="16">
        <v>31378.94</v>
      </c>
      <c r="C305" s="16">
        <v>19945.509999999998</v>
      </c>
    </row>
    <row r="306" spans="1:3" x14ac:dyDescent="0.25">
      <c r="A306" s="1">
        <v>40280</v>
      </c>
      <c r="B306" s="16">
        <v>31331.06</v>
      </c>
      <c r="C306" s="16">
        <v>19913.61</v>
      </c>
    </row>
    <row r="307" spans="1:3" x14ac:dyDescent="0.25">
      <c r="A307" s="1">
        <v>40281</v>
      </c>
      <c r="B307" s="16">
        <v>31475.39</v>
      </c>
      <c r="C307" s="16">
        <v>20004.86</v>
      </c>
    </row>
    <row r="308" spans="1:3" x14ac:dyDescent="0.25">
      <c r="A308" s="1">
        <v>40282</v>
      </c>
      <c r="B308" s="16">
        <v>30738.14</v>
      </c>
      <c r="C308" s="16">
        <v>19535.810000000001</v>
      </c>
    </row>
    <row r="309" spans="1:3" x14ac:dyDescent="0.25">
      <c r="A309" s="1">
        <v>40283</v>
      </c>
      <c r="B309" s="16">
        <v>30738.27</v>
      </c>
      <c r="C309" s="16">
        <v>19535.419999999998</v>
      </c>
    </row>
    <row r="310" spans="1:3" x14ac:dyDescent="0.25">
      <c r="A310" s="1">
        <v>40284</v>
      </c>
      <c r="B310" s="16">
        <v>31963.48</v>
      </c>
      <c r="C310" s="16">
        <v>20313.59</v>
      </c>
    </row>
    <row r="311" spans="1:3" x14ac:dyDescent="0.25">
      <c r="A311" s="1">
        <v>40287</v>
      </c>
      <c r="B311" s="16">
        <v>31190.53</v>
      </c>
      <c r="C311" s="16">
        <v>19820.91</v>
      </c>
    </row>
    <row r="312" spans="1:3" x14ac:dyDescent="0.25">
      <c r="A312" s="1">
        <v>40288</v>
      </c>
      <c r="B312" s="16">
        <v>29711.13</v>
      </c>
      <c r="C312" s="16">
        <v>18880.32</v>
      </c>
    </row>
    <row r="313" spans="1:3" x14ac:dyDescent="0.25">
      <c r="A313" s="1">
        <v>40289</v>
      </c>
      <c r="B313" s="16">
        <v>29870.99</v>
      </c>
      <c r="C313" s="16">
        <v>18981.45</v>
      </c>
    </row>
    <row r="314" spans="1:3" x14ac:dyDescent="0.25">
      <c r="A314" s="1">
        <v>40290</v>
      </c>
      <c r="B314" s="16">
        <v>29795.65</v>
      </c>
      <c r="C314" s="16">
        <v>18933.11</v>
      </c>
    </row>
    <row r="315" spans="1:3" x14ac:dyDescent="0.25">
      <c r="A315" s="1">
        <v>40291</v>
      </c>
      <c r="B315" s="16">
        <v>29582.49</v>
      </c>
      <c r="C315" s="16">
        <v>18797.2</v>
      </c>
    </row>
    <row r="316" spans="1:3" x14ac:dyDescent="0.25">
      <c r="A316" s="1">
        <v>40294</v>
      </c>
      <c r="B316" s="16">
        <v>29963.67</v>
      </c>
      <c r="C316" s="16">
        <v>19038.02</v>
      </c>
    </row>
    <row r="317" spans="1:3" x14ac:dyDescent="0.25">
      <c r="A317" s="1">
        <v>40295</v>
      </c>
      <c r="B317" s="16">
        <v>33289.620000000003</v>
      </c>
      <c r="C317" s="16">
        <v>21150.71</v>
      </c>
    </row>
    <row r="318" spans="1:3" x14ac:dyDescent="0.25">
      <c r="A318" s="1">
        <v>40296</v>
      </c>
      <c r="B318" s="16">
        <v>32920.089999999997</v>
      </c>
      <c r="C318" s="16">
        <v>20915.419999999998</v>
      </c>
    </row>
    <row r="319" spans="1:3" x14ac:dyDescent="0.25">
      <c r="A319" s="1">
        <v>40297</v>
      </c>
      <c r="B319" s="16">
        <v>31415.4</v>
      </c>
      <c r="C319" s="16">
        <v>19958.939999999999</v>
      </c>
    </row>
    <row r="320" spans="1:3" x14ac:dyDescent="0.25">
      <c r="A320" s="1">
        <v>40298</v>
      </c>
      <c r="B320" s="16">
        <v>34101.660000000003</v>
      </c>
      <c r="C320" s="16">
        <v>21665.06</v>
      </c>
    </row>
    <row r="321" spans="1:3" x14ac:dyDescent="0.25">
      <c r="A321" s="1">
        <v>40301</v>
      </c>
      <c r="B321" s="16">
        <v>32886.370000000003</v>
      </c>
      <c r="C321" s="16">
        <v>20891.45</v>
      </c>
    </row>
    <row r="322" spans="1:3" x14ac:dyDescent="0.25">
      <c r="A322" s="1">
        <v>40302</v>
      </c>
      <c r="B322" s="16">
        <v>36225.32</v>
      </c>
      <c r="C322" s="16">
        <v>23011.99</v>
      </c>
    </row>
    <row r="323" spans="1:3" x14ac:dyDescent="0.25">
      <c r="A323" s="1">
        <v>40303</v>
      </c>
      <c r="B323" s="16">
        <v>37866.879999999997</v>
      </c>
      <c r="C323" s="16">
        <v>24054.2</v>
      </c>
    </row>
    <row r="324" spans="1:3" x14ac:dyDescent="0.25">
      <c r="A324" s="1">
        <v>40304</v>
      </c>
      <c r="B324" s="16">
        <v>44385.06</v>
      </c>
      <c r="C324" s="16">
        <v>28194.06</v>
      </c>
    </row>
    <row r="325" spans="1:3" x14ac:dyDescent="0.25">
      <c r="A325" s="1">
        <v>40305</v>
      </c>
      <c r="B325" s="16">
        <v>48360.73</v>
      </c>
      <c r="C325" s="16">
        <v>30718.720000000001</v>
      </c>
    </row>
    <row r="326" spans="1:3" x14ac:dyDescent="0.25">
      <c r="A326" s="1">
        <v>40308</v>
      </c>
      <c r="B326" s="16">
        <v>41546.58</v>
      </c>
      <c r="C326" s="16">
        <v>26388.44</v>
      </c>
    </row>
    <row r="327" spans="1:3" x14ac:dyDescent="0.25">
      <c r="A327" s="1">
        <v>40309</v>
      </c>
      <c r="B327" s="16">
        <v>41386.199999999997</v>
      </c>
      <c r="C327" s="16">
        <v>26285.94</v>
      </c>
    </row>
    <row r="328" spans="1:3" x14ac:dyDescent="0.25">
      <c r="A328" s="1">
        <v>40310</v>
      </c>
      <c r="B328" s="16">
        <v>39168.92</v>
      </c>
      <c r="C328" s="16">
        <v>24877.05</v>
      </c>
    </row>
    <row r="329" spans="1:3" x14ac:dyDescent="0.25">
      <c r="A329" s="1">
        <v>40311</v>
      </c>
      <c r="B329" s="16">
        <v>40146.400000000001</v>
      </c>
      <c r="C329" s="16">
        <v>25497.25</v>
      </c>
    </row>
    <row r="330" spans="1:3" x14ac:dyDescent="0.25">
      <c r="A330" s="1">
        <v>40312</v>
      </c>
      <c r="B330" s="16">
        <v>44166.17</v>
      </c>
      <c r="C330" s="16">
        <v>28049.55</v>
      </c>
    </row>
    <row r="331" spans="1:3" x14ac:dyDescent="0.25">
      <c r="A331" s="1">
        <v>40315</v>
      </c>
      <c r="B331" s="16">
        <v>44541.36</v>
      </c>
      <c r="C331" s="16">
        <v>28285.759999999998</v>
      </c>
    </row>
    <row r="332" spans="1:3" x14ac:dyDescent="0.25">
      <c r="A332" s="1">
        <v>40316</v>
      </c>
      <c r="B332" s="16">
        <v>47564.36</v>
      </c>
      <c r="C332" s="16">
        <v>30204.76</v>
      </c>
    </row>
    <row r="333" spans="1:3" x14ac:dyDescent="0.25">
      <c r="A333" s="1">
        <v>40317</v>
      </c>
      <c r="B333" s="16">
        <v>48640.34</v>
      </c>
      <c r="C333" s="16">
        <v>30887.29</v>
      </c>
    </row>
    <row r="334" spans="1:3" x14ac:dyDescent="0.25">
      <c r="A334" s="1">
        <v>40318</v>
      </c>
      <c r="B334" s="16">
        <v>55191.95</v>
      </c>
      <c r="C334" s="16">
        <v>35046.800000000003</v>
      </c>
    </row>
    <row r="335" spans="1:3" x14ac:dyDescent="0.25">
      <c r="A335" s="1">
        <v>40319</v>
      </c>
      <c r="B335" s="16">
        <v>54917.27</v>
      </c>
      <c r="C335" s="16">
        <v>34871.53</v>
      </c>
    </row>
    <row r="336" spans="1:3" x14ac:dyDescent="0.25">
      <c r="A336" s="1">
        <v>40322</v>
      </c>
      <c r="B336" s="16">
        <v>53931.41</v>
      </c>
      <c r="C336" s="16">
        <v>34243.019999999997</v>
      </c>
    </row>
    <row r="337" spans="1:3" x14ac:dyDescent="0.25">
      <c r="A337" s="1">
        <v>40323</v>
      </c>
      <c r="B337" s="16">
        <v>51970.59</v>
      </c>
      <c r="C337" s="16">
        <v>32997.22</v>
      </c>
    </row>
    <row r="338" spans="1:3" x14ac:dyDescent="0.25">
      <c r="A338" s="1">
        <v>40324</v>
      </c>
      <c r="B338" s="16">
        <v>50572.55</v>
      </c>
      <c r="C338" s="16">
        <v>32108.79</v>
      </c>
    </row>
    <row r="339" spans="1:3" x14ac:dyDescent="0.25">
      <c r="A339" s="1">
        <v>40325</v>
      </c>
      <c r="B339" s="16">
        <v>46126.89</v>
      </c>
      <c r="C339" s="16">
        <v>29285.5</v>
      </c>
    </row>
    <row r="340" spans="1:3" x14ac:dyDescent="0.25">
      <c r="A340" s="1">
        <v>40326</v>
      </c>
      <c r="B340" s="16">
        <v>47049.72</v>
      </c>
      <c r="C340" s="16">
        <v>29870.67</v>
      </c>
    </row>
    <row r="341" spans="1:3" x14ac:dyDescent="0.25">
      <c r="A341" s="1">
        <v>40330</v>
      </c>
      <c r="B341" s="16">
        <v>49822.239999999998</v>
      </c>
      <c r="C341" s="16">
        <v>31627.78</v>
      </c>
    </row>
    <row r="342" spans="1:3" x14ac:dyDescent="0.25">
      <c r="A342" s="1">
        <v>40331</v>
      </c>
      <c r="B342" s="16">
        <v>46455.93</v>
      </c>
      <c r="C342" s="16">
        <v>29490.09</v>
      </c>
    </row>
    <row r="343" spans="1:3" x14ac:dyDescent="0.25">
      <c r="A343" s="1">
        <v>40332</v>
      </c>
      <c r="B343" s="16">
        <v>46034.65</v>
      </c>
      <c r="C343" s="16">
        <v>29221.95</v>
      </c>
    </row>
    <row r="344" spans="1:3" x14ac:dyDescent="0.25">
      <c r="A344" s="1">
        <v>40333</v>
      </c>
      <c r="B344" s="16">
        <v>50417.96</v>
      </c>
      <c r="C344" s="16">
        <v>32003.61</v>
      </c>
    </row>
    <row r="345" spans="1:3" x14ac:dyDescent="0.25">
      <c r="A345" s="1">
        <v>40336</v>
      </c>
      <c r="B345" s="16">
        <v>52737.16</v>
      </c>
      <c r="C345" s="16">
        <v>33473.31</v>
      </c>
    </row>
    <row r="346" spans="1:3" x14ac:dyDescent="0.25">
      <c r="A346" s="1">
        <v>40337</v>
      </c>
      <c r="B346" s="16">
        <v>50570.79</v>
      </c>
      <c r="C346" s="16">
        <v>32097.49</v>
      </c>
    </row>
    <row r="347" spans="1:3" x14ac:dyDescent="0.25">
      <c r="A347" s="1">
        <v>40338</v>
      </c>
      <c r="B347" s="16">
        <v>51001.41</v>
      </c>
      <c r="C347" s="16">
        <v>32370.02</v>
      </c>
    </row>
    <row r="348" spans="1:3" x14ac:dyDescent="0.25">
      <c r="A348" s="1">
        <v>40339</v>
      </c>
      <c r="B348" s="16">
        <v>47944</v>
      </c>
      <c r="C348" s="16">
        <v>30428.78</v>
      </c>
    </row>
    <row r="349" spans="1:3" x14ac:dyDescent="0.25">
      <c r="A349" s="1">
        <v>40340</v>
      </c>
      <c r="B349" s="16">
        <v>46783.24</v>
      </c>
      <c r="C349" s="16">
        <v>29691.35</v>
      </c>
    </row>
    <row r="350" spans="1:3" x14ac:dyDescent="0.25">
      <c r="A350" s="1">
        <v>40343</v>
      </c>
      <c r="B350" s="16">
        <v>45846.32</v>
      </c>
      <c r="C350" s="16">
        <v>29094.6</v>
      </c>
    </row>
    <row r="351" spans="1:3" x14ac:dyDescent="0.25">
      <c r="A351" s="1">
        <v>40344</v>
      </c>
      <c r="B351" s="16">
        <v>43114.55</v>
      </c>
      <c r="C351" s="16">
        <v>27360.32</v>
      </c>
    </row>
    <row r="352" spans="1:3" x14ac:dyDescent="0.25">
      <c r="A352" s="1">
        <v>40345</v>
      </c>
      <c r="B352" s="16">
        <v>41982.02</v>
      </c>
      <c r="C352" s="16">
        <v>26640.97</v>
      </c>
    </row>
    <row r="353" spans="1:3" x14ac:dyDescent="0.25">
      <c r="A353" s="1">
        <v>40346</v>
      </c>
      <c r="B353" s="16">
        <v>41237.75</v>
      </c>
      <c r="C353" s="16">
        <v>26168.03</v>
      </c>
    </row>
    <row r="354" spans="1:3" x14ac:dyDescent="0.25">
      <c r="A354" s="1">
        <v>40347</v>
      </c>
      <c r="B354" s="16">
        <v>40541.96</v>
      </c>
      <c r="C354" s="16">
        <v>25725.88</v>
      </c>
    </row>
    <row r="355" spans="1:3" x14ac:dyDescent="0.25">
      <c r="A355" s="1">
        <v>40350</v>
      </c>
      <c r="B355" s="16">
        <v>40898.879999999997</v>
      </c>
      <c r="C355" s="16">
        <v>25950.46</v>
      </c>
    </row>
    <row r="356" spans="1:3" x14ac:dyDescent="0.25">
      <c r="A356" s="1">
        <v>40351</v>
      </c>
      <c r="B356" s="16">
        <v>42735.9</v>
      </c>
      <c r="C356" s="16">
        <v>27115.4</v>
      </c>
    </row>
    <row r="357" spans="1:3" x14ac:dyDescent="0.25">
      <c r="A357" s="1">
        <v>40352</v>
      </c>
      <c r="B357" s="16">
        <v>43322.83</v>
      </c>
      <c r="C357" s="16">
        <v>27487.13</v>
      </c>
    </row>
    <row r="358" spans="1:3" x14ac:dyDescent="0.25">
      <c r="A358" s="1">
        <v>40353</v>
      </c>
      <c r="B358" s="16">
        <v>45923.08</v>
      </c>
      <c r="C358" s="16">
        <v>29136.2</v>
      </c>
    </row>
    <row r="359" spans="1:3" x14ac:dyDescent="0.25">
      <c r="A359" s="1">
        <v>40354</v>
      </c>
      <c r="B359" s="16">
        <v>44773.05</v>
      </c>
      <c r="C359" s="16">
        <v>28405.87</v>
      </c>
    </row>
    <row r="360" spans="1:3" x14ac:dyDescent="0.25">
      <c r="A360" s="1">
        <v>40357</v>
      </c>
      <c r="B360" s="16">
        <v>45520.94</v>
      </c>
      <c r="C360" s="16">
        <v>28878.25</v>
      </c>
    </row>
    <row r="361" spans="1:3" x14ac:dyDescent="0.25">
      <c r="A361" s="1">
        <v>40358</v>
      </c>
      <c r="B361" s="16">
        <v>49991.12</v>
      </c>
      <c r="C361" s="16">
        <v>31713.33</v>
      </c>
    </row>
    <row r="362" spans="1:3" x14ac:dyDescent="0.25">
      <c r="A362" s="1">
        <v>40359</v>
      </c>
      <c r="B362" s="16">
        <v>50775.27</v>
      </c>
      <c r="C362" s="16">
        <v>32209.99</v>
      </c>
    </row>
    <row r="363" spans="1:3" x14ac:dyDescent="0.25">
      <c r="A363" s="1">
        <v>40360</v>
      </c>
      <c r="B363" s="16">
        <v>50330.78</v>
      </c>
      <c r="C363" s="16">
        <v>31927.25</v>
      </c>
    </row>
    <row r="364" spans="1:3" x14ac:dyDescent="0.25">
      <c r="A364" s="1">
        <v>40361</v>
      </c>
      <c r="B364" s="16">
        <v>48802.44</v>
      </c>
      <c r="C364" s="16">
        <v>30956.99</v>
      </c>
    </row>
    <row r="365" spans="1:3" x14ac:dyDescent="0.25">
      <c r="A365" s="1">
        <v>40365</v>
      </c>
      <c r="B365" s="16">
        <v>46058.46</v>
      </c>
      <c r="C365" s="16">
        <v>29213.55</v>
      </c>
    </row>
    <row r="366" spans="1:3" x14ac:dyDescent="0.25">
      <c r="A366" s="1">
        <v>40366</v>
      </c>
      <c r="B366" s="16">
        <v>43095.74</v>
      </c>
      <c r="C366" s="16">
        <v>27333.71</v>
      </c>
    </row>
    <row r="367" spans="1:3" x14ac:dyDescent="0.25">
      <c r="A367" s="1">
        <v>40367</v>
      </c>
      <c r="B367" s="16">
        <v>42282.29</v>
      </c>
      <c r="C367" s="16">
        <v>26817.119999999999</v>
      </c>
    </row>
    <row r="368" spans="1:3" x14ac:dyDescent="0.25">
      <c r="A368" s="1">
        <v>40368</v>
      </c>
      <c r="B368" s="16">
        <v>41594.559999999998</v>
      </c>
      <c r="C368" s="16">
        <v>26380.29</v>
      </c>
    </row>
    <row r="369" spans="1:3" x14ac:dyDescent="0.25">
      <c r="A369" s="1">
        <v>40371</v>
      </c>
      <c r="B369" s="16">
        <v>40567.050000000003</v>
      </c>
      <c r="C369" s="16">
        <v>25726.74</v>
      </c>
    </row>
    <row r="370" spans="1:3" x14ac:dyDescent="0.25">
      <c r="A370" s="1">
        <v>40372</v>
      </c>
      <c r="B370" s="16">
        <v>40329.449999999997</v>
      </c>
      <c r="C370" s="16">
        <v>25575.439999999999</v>
      </c>
    </row>
    <row r="371" spans="1:3" x14ac:dyDescent="0.25">
      <c r="A371" s="1">
        <v>40373</v>
      </c>
      <c r="B371" s="16">
        <v>41541.599999999999</v>
      </c>
      <c r="C371" s="16">
        <v>26343.49</v>
      </c>
    </row>
    <row r="372" spans="1:3" x14ac:dyDescent="0.25">
      <c r="A372" s="1">
        <v>40374</v>
      </c>
      <c r="B372" s="16">
        <v>41905.11</v>
      </c>
      <c r="C372" s="16">
        <v>26573.37</v>
      </c>
    </row>
    <row r="373" spans="1:3" x14ac:dyDescent="0.25">
      <c r="A373" s="1">
        <v>40375</v>
      </c>
      <c r="B373" s="16">
        <v>43841.32</v>
      </c>
      <c r="C373" s="16">
        <v>27800.5</v>
      </c>
    </row>
    <row r="374" spans="1:3" x14ac:dyDescent="0.25">
      <c r="A374" s="1">
        <v>40378</v>
      </c>
      <c r="B374" s="16">
        <v>43288.89</v>
      </c>
      <c r="C374" s="16">
        <v>27448.19</v>
      </c>
    </row>
    <row r="375" spans="1:3" x14ac:dyDescent="0.25">
      <c r="A375" s="1">
        <v>40379</v>
      </c>
      <c r="B375" s="16">
        <v>40669.129999999997</v>
      </c>
      <c r="C375" s="16">
        <v>25786.45</v>
      </c>
    </row>
    <row r="376" spans="1:3" x14ac:dyDescent="0.25">
      <c r="A376" s="1">
        <v>40380</v>
      </c>
      <c r="B376" s="16">
        <v>41168.75</v>
      </c>
      <c r="C376" s="16">
        <v>26102.6</v>
      </c>
    </row>
    <row r="377" spans="1:3" x14ac:dyDescent="0.25">
      <c r="A377" s="1">
        <v>40381</v>
      </c>
      <c r="B377" s="16">
        <v>38988.32</v>
      </c>
      <c r="C377" s="16">
        <v>24719.52</v>
      </c>
    </row>
    <row r="378" spans="1:3" x14ac:dyDescent="0.25">
      <c r="A378" s="1">
        <v>40382</v>
      </c>
      <c r="B378" s="16">
        <v>38013.43</v>
      </c>
      <c r="C378" s="16">
        <v>24100.83</v>
      </c>
    </row>
    <row r="379" spans="1:3" x14ac:dyDescent="0.25">
      <c r="A379" s="1">
        <v>40385</v>
      </c>
      <c r="B379" s="16">
        <v>36580.51</v>
      </c>
      <c r="C379" s="16">
        <v>23190.65</v>
      </c>
    </row>
    <row r="380" spans="1:3" x14ac:dyDescent="0.25">
      <c r="A380" s="1">
        <v>40386</v>
      </c>
      <c r="B380" s="16">
        <v>36385.120000000003</v>
      </c>
      <c r="C380" s="16">
        <v>23066.21</v>
      </c>
    </row>
    <row r="381" spans="1:3" x14ac:dyDescent="0.25">
      <c r="A381" s="1">
        <v>40387</v>
      </c>
      <c r="B381" s="16">
        <v>36819.25</v>
      </c>
      <c r="C381" s="16">
        <v>23340.86</v>
      </c>
    </row>
    <row r="382" spans="1:3" x14ac:dyDescent="0.25">
      <c r="A382" s="1">
        <v>40388</v>
      </c>
      <c r="B382" s="16">
        <v>36798.69</v>
      </c>
      <c r="C382" s="16">
        <v>23327.26</v>
      </c>
    </row>
    <row r="383" spans="1:3" x14ac:dyDescent="0.25">
      <c r="A383" s="1">
        <v>40389</v>
      </c>
      <c r="B383" s="16">
        <v>36459.01</v>
      </c>
      <c r="C383" s="16">
        <v>23111.360000000001</v>
      </c>
    </row>
    <row r="384" spans="1:3" x14ac:dyDescent="0.25">
      <c r="A384" s="1">
        <v>40392</v>
      </c>
      <c r="B384" s="16">
        <v>34357.370000000003</v>
      </c>
      <c r="C384" s="16">
        <v>21777.54</v>
      </c>
    </row>
    <row r="385" spans="1:3" x14ac:dyDescent="0.25">
      <c r="A385" s="1">
        <v>40393</v>
      </c>
      <c r="B385" s="16">
        <v>34757.58</v>
      </c>
      <c r="C385" s="16">
        <v>22030.68</v>
      </c>
    </row>
    <row r="386" spans="1:3" x14ac:dyDescent="0.25">
      <c r="A386" s="1">
        <v>40394</v>
      </c>
      <c r="B386" s="16">
        <v>34420.93</v>
      </c>
      <c r="C386" s="16">
        <v>21816.77</v>
      </c>
    </row>
    <row r="387" spans="1:3" x14ac:dyDescent="0.25">
      <c r="A387" s="1">
        <v>40395</v>
      </c>
      <c r="B387" s="16">
        <v>34671.910000000003</v>
      </c>
      <c r="C387" s="16">
        <v>21975.31</v>
      </c>
    </row>
    <row r="388" spans="1:3" x14ac:dyDescent="0.25">
      <c r="A388" s="1">
        <v>40396</v>
      </c>
      <c r="B388" s="16">
        <v>34698.620000000003</v>
      </c>
      <c r="C388" s="16">
        <v>21991.7</v>
      </c>
    </row>
    <row r="389" spans="1:3" x14ac:dyDescent="0.25">
      <c r="A389" s="1">
        <v>40399</v>
      </c>
      <c r="B389" s="16">
        <v>34122.57</v>
      </c>
      <c r="C389" s="16">
        <v>21625.02</v>
      </c>
    </row>
    <row r="390" spans="1:3" x14ac:dyDescent="0.25">
      <c r="A390" s="1">
        <v>40400</v>
      </c>
      <c r="B390" s="16">
        <v>34318.74</v>
      </c>
      <c r="C390" s="16">
        <v>21748.81</v>
      </c>
    </row>
    <row r="391" spans="1:3" x14ac:dyDescent="0.25">
      <c r="A391" s="1">
        <v>40401</v>
      </c>
      <c r="B391" s="16">
        <v>37105.86</v>
      </c>
      <c r="C391" s="16">
        <v>23514.52</v>
      </c>
    </row>
    <row r="392" spans="1:3" x14ac:dyDescent="0.25">
      <c r="A392" s="1">
        <v>40402</v>
      </c>
      <c r="B392" s="16">
        <v>37685.4</v>
      </c>
      <c r="C392" s="16">
        <v>23881.200000000001</v>
      </c>
    </row>
    <row r="393" spans="1:3" x14ac:dyDescent="0.25">
      <c r="A393" s="1">
        <v>40403</v>
      </c>
      <c r="B393" s="16">
        <v>38507.300000000003</v>
      </c>
      <c r="C393" s="16">
        <v>24401.439999999999</v>
      </c>
    </row>
    <row r="394" spans="1:3" x14ac:dyDescent="0.25">
      <c r="A394" s="1">
        <v>40406</v>
      </c>
      <c r="B394" s="16">
        <v>38012.230000000003</v>
      </c>
      <c r="C394" s="16">
        <v>24085.96</v>
      </c>
    </row>
    <row r="395" spans="1:3" x14ac:dyDescent="0.25">
      <c r="A395" s="1">
        <v>40407</v>
      </c>
      <c r="B395" s="16">
        <v>36829.730000000003</v>
      </c>
      <c r="C395" s="16">
        <v>23336.12</v>
      </c>
    </row>
    <row r="396" spans="1:3" x14ac:dyDescent="0.25">
      <c r="A396" s="1">
        <v>40408</v>
      </c>
      <c r="B396" s="16">
        <v>36267.129999999997</v>
      </c>
      <c r="C396" s="16">
        <v>22979.08</v>
      </c>
    </row>
    <row r="397" spans="1:3" x14ac:dyDescent="0.25">
      <c r="A397" s="1">
        <v>40409</v>
      </c>
      <c r="B397" s="16">
        <v>37398.379999999997</v>
      </c>
      <c r="C397" s="16">
        <v>23695.27</v>
      </c>
    </row>
    <row r="398" spans="1:3" x14ac:dyDescent="0.25">
      <c r="A398" s="1">
        <v>40410</v>
      </c>
      <c r="B398" s="16">
        <v>37078.5</v>
      </c>
      <c r="C398" s="16">
        <v>23492.03</v>
      </c>
    </row>
    <row r="399" spans="1:3" x14ac:dyDescent="0.25">
      <c r="A399" s="1">
        <v>40413</v>
      </c>
      <c r="B399" s="16">
        <v>36435.379999999997</v>
      </c>
      <c r="C399" s="16">
        <v>23082.87</v>
      </c>
    </row>
    <row r="400" spans="1:3" x14ac:dyDescent="0.25">
      <c r="A400" s="1">
        <v>40414</v>
      </c>
      <c r="B400" s="16">
        <v>37392.32</v>
      </c>
      <c r="C400" s="16">
        <v>23688.55</v>
      </c>
    </row>
    <row r="401" spans="1:3" x14ac:dyDescent="0.25">
      <c r="A401" s="1">
        <v>40415</v>
      </c>
      <c r="B401" s="16">
        <v>36630.43</v>
      </c>
      <c r="C401" s="16">
        <v>23205.31</v>
      </c>
    </row>
    <row r="402" spans="1:3" x14ac:dyDescent="0.25">
      <c r="A402" s="1">
        <v>40416</v>
      </c>
      <c r="B402" s="16">
        <v>37039.9</v>
      </c>
      <c r="C402" s="16">
        <v>23464.14</v>
      </c>
    </row>
    <row r="403" spans="1:3" x14ac:dyDescent="0.25">
      <c r="A403" s="1">
        <v>40417</v>
      </c>
      <c r="B403" s="16">
        <v>34800.230000000003</v>
      </c>
      <c r="C403" s="16">
        <v>22044.81</v>
      </c>
    </row>
    <row r="404" spans="1:3" x14ac:dyDescent="0.25">
      <c r="A404" s="1">
        <v>40420</v>
      </c>
      <c r="B404" s="16">
        <v>35856.86</v>
      </c>
      <c r="C404" s="16">
        <v>22712.49</v>
      </c>
    </row>
    <row r="405" spans="1:3" x14ac:dyDescent="0.25">
      <c r="A405" s="1">
        <v>40421</v>
      </c>
      <c r="B405" s="16">
        <v>35228.21</v>
      </c>
      <c r="C405" s="16">
        <v>22313.74</v>
      </c>
    </row>
    <row r="406" spans="1:3" x14ac:dyDescent="0.25">
      <c r="A406" s="1">
        <v>40422</v>
      </c>
      <c r="B406" s="16">
        <v>33109.410000000003</v>
      </c>
      <c r="C406" s="16">
        <v>20971.169999999998</v>
      </c>
    </row>
    <row r="407" spans="1:3" x14ac:dyDescent="0.25">
      <c r="A407" s="1">
        <v>40423</v>
      </c>
      <c r="B407" s="16">
        <v>32302.98</v>
      </c>
      <c r="C407" s="16">
        <v>20459.89</v>
      </c>
    </row>
    <row r="408" spans="1:3" x14ac:dyDescent="0.25">
      <c r="A408" s="1">
        <v>40424</v>
      </c>
      <c r="B408" s="16">
        <v>30739.67</v>
      </c>
      <c r="C408" s="16">
        <v>19469.25</v>
      </c>
    </row>
    <row r="409" spans="1:3" x14ac:dyDescent="0.25">
      <c r="A409" s="1">
        <v>40428</v>
      </c>
      <c r="B409" s="16">
        <v>31646.51</v>
      </c>
      <c r="C409" s="16">
        <v>20041.650000000001</v>
      </c>
    </row>
    <row r="410" spans="1:3" x14ac:dyDescent="0.25">
      <c r="A410" s="1">
        <v>40429</v>
      </c>
      <c r="B410" s="16">
        <v>30829.21</v>
      </c>
      <c r="C410" s="16">
        <v>19523.580000000002</v>
      </c>
    </row>
    <row r="411" spans="1:3" x14ac:dyDescent="0.25">
      <c r="A411" s="1">
        <v>40430</v>
      </c>
      <c r="B411" s="16">
        <v>30534.94</v>
      </c>
      <c r="C411" s="16">
        <v>19336.759999999998</v>
      </c>
    </row>
    <row r="412" spans="1:3" x14ac:dyDescent="0.25">
      <c r="A412" s="1">
        <v>40431</v>
      </c>
      <c r="B412" s="16">
        <v>29885.06</v>
      </c>
      <c r="C412" s="16">
        <v>18924.75</v>
      </c>
    </row>
    <row r="413" spans="1:3" x14ac:dyDescent="0.25">
      <c r="A413" s="1">
        <v>40434</v>
      </c>
      <c r="B413" s="16">
        <v>28418.06</v>
      </c>
      <c r="C413" s="16">
        <v>17994.45</v>
      </c>
    </row>
    <row r="414" spans="1:3" x14ac:dyDescent="0.25">
      <c r="A414" s="1">
        <v>40435</v>
      </c>
      <c r="B414" s="16">
        <v>28418.17</v>
      </c>
      <c r="C414" s="16">
        <v>17994.080000000002</v>
      </c>
    </row>
    <row r="415" spans="1:3" x14ac:dyDescent="0.25">
      <c r="A415" s="1">
        <v>40436</v>
      </c>
      <c r="B415" s="16">
        <v>27865.4</v>
      </c>
      <c r="C415" s="16">
        <v>17643.64</v>
      </c>
    </row>
    <row r="416" spans="1:3" x14ac:dyDescent="0.25">
      <c r="A416" s="1">
        <v>40437</v>
      </c>
      <c r="B416" s="16">
        <v>27766.34</v>
      </c>
      <c r="C416" s="16">
        <v>17580.490000000002</v>
      </c>
    </row>
    <row r="417" spans="1:3" x14ac:dyDescent="0.25">
      <c r="A417" s="1">
        <v>40438</v>
      </c>
      <c r="B417" s="16">
        <v>27733.53</v>
      </c>
      <c r="C417" s="16">
        <v>17559.29</v>
      </c>
    </row>
    <row r="418" spans="1:3" x14ac:dyDescent="0.25">
      <c r="A418" s="1">
        <v>40441</v>
      </c>
      <c r="B418" s="16">
        <v>27001.72</v>
      </c>
      <c r="C418" s="16">
        <v>17094.7</v>
      </c>
    </row>
    <row r="419" spans="1:3" x14ac:dyDescent="0.25">
      <c r="A419" s="1">
        <v>40442</v>
      </c>
      <c r="B419" s="16">
        <v>27101.89</v>
      </c>
      <c r="C419" s="16">
        <v>17157.7</v>
      </c>
    </row>
    <row r="420" spans="1:3" x14ac:dyDescent="0.25">
      <c r="A420" s="1">
        <v>40443</v>
      </c>
      <c r="B420" s="16">
        <v>27589.06</v>
      </c>
      <c r="C420" s="16">
        <v>17465.689999999999</v>
      </c>
    </row>
    <row r="421" spans="1:3" x14ac:dyDescent="0.25">
      <c r="A421" s="1">
        <v>40444</v>
      </c>
      <c r="B421" s="16">
        <v>28440.63</v>
      </c>
      <c r="C421" s="16">
        <v>18004.349999999999</v>
      </c>
    </row>
    <row r="422" spans="1:3" x14ac:dyDescent="0.25">
      <c r="A422" s="1">
        <v>40445</v>
      </c>
      <c r="B422" s="16">
        <v>26888.04</v>
      </c>
      <c r="C422" s="16">
        <v>17021.07</v>
      </c>
    </row>
    <row r="423" spans="1:3" x14ac:dyDescent="0.25">
      <c r="A423" s="1">
        <v>40448</v>
      </c>
      <c r="B423" s="16">
        <v>27014.51</v>
      </c>
      <c r="C423" s="16">
        <v>17099.88</v>
      </c>
    </row>
    <row r="424" spans="1:3" x14ac:dyDescent="0.25">
      <c r="A424" s="1">
        <v>40449</v>
      </c>
      <c r="B424" s="16">
        <v>26980.58</v>
      </c>
      <c r="C424" s="16">
        <v>17077.98</v>
      </c>
    </row>
    <row r="425" spans="1:3" x14ac:dyDescent="0.25">
      <c r="A425" s="1">
        <v>40450</v>
      </c>
      <c r="B425" s="16">
        <v>27404.25</v>
      </c>
      <c r="C425" s="16">
        <v>17345.73</v>
      </c>
    </row>
    <row r="426" spans="1:3" x14ac:dyDescent="0.25">
      <c r="A426" s="1">
        <v>40451</v>
      </c>
      <c r="B426" s="16">
        <v>28102.18</v>
      </c>
      <c r="C426" s="16">
        <v>17787.060000000001</v>
      </c>
    </row>
    <row r="427" spans="1:3" x14ac:dyDescent="0.25">
      <c r="A427" s="1">
        <v>40452</v>
      </c>
      <c r="B427" s="16">
        <v>27543.83</v>
      </c>
      <c r="C427" s="16">
        <v>17433.23</v>
      </c>
    </row>
    <row r="428" spans="1:3" x14ac:dyDescent="0.25">
      <c r="A428" s="1">
        <v>40455</v>
      </c>
      <c r="B428" s="16">
        <v>27934.95</v>
      </c>
      <c r="C428" s="16">
        <v>17679.490000000002</v>
      </c>
    </row>
    <row r="429" spans="1:3" x14ac:dyDescent="0.25">
      <c r="A429" s="1">
        <v>40456</v>
      </c>
      <c r="B429" s="16">
        <v>26578.76</v>
      </c>
      <c r="C429" s="16">
        <v>16820.77</v>
      </c>
    </row>
    <row r="430" spans="1:3" x14ac:dyDescent="0.25">
      <c r="A430" s="1">
        <v>40457</v>
      </c>
      <c r="B430" s="16">
        <v>26258.13</v>
      </c>
      <c r="C430" s="16">
        <v>16617.45</v>
      </c>
    </row>
    <row r="431" spans="1:3" x14ac:dyDescent="0.25">
      <c r="A431" s="1">
        <v>40458</v>
      </c>
      <c r="B431" s="16">
        <v>26081.27</v>
      </c>
      <c r="C431" s="16">
        <v>16505.12</v>
      </c>
    </row>
    <row r="432" spans="1:3" x14ac:dyDescent="0.25">
      <c r="A432" s="1">
        <v>40459</v>
      </c>
      <c r="B432" s="16">
        <v>25058.57</v>
      </c>
      <c r="C432" s="16">
        <v>15857.54</v>
      </c>
    </row>
    <row r="433" spans="1:3" x14ac:dyDescent="0.25">
      <c r="A433" s="1">
        <v>40462</v>
      </c>
      <c r="B433" s="16">
        <v>24434.66</v>
      </c>
      <c r="C433" s="16">
        <v>15461.58</v>
      </c>
    </row>
    <row r="434" spans="1:3" x14ac:dyDescent="0.25">
      <c r="A434" s="1">
        <v>40463</v>
      </c>
      <c r="B434" s="16">
        <v>23624.57</v>
      </c>
      <c r="C434" s="16">
        <v>14948.62</v>
      </c>
    </row>
    <row r="435" spans="1:3" x14ac:dyDescent="0.25">
      <c r="A435" s="1">
        <v>40464</v>
      </c>
      <c r="B435" s="16">
        <v>23062.400000000001</v>
      </c>
      <c r="C435" s="16">
        <v>14592.54</v>
      </c>
    </row>
    <row r="436" spans="1:3" x14ac:dyDescent="0.25">
      <c r="A436" s="1">
        <v>40465</v>
      </c>
      <c r="B436" s="16">
        <v>23751.78</v>
      </c>
      <c r="C436" s="16">
        <v>15028.38</v>
      </c>
    </row>
    <row r="437" spans="1:3" x14ac:dyDescent="0.25">
      <c r="A437" s="1">
        <v>40466</v>
      </c>
      <c r="B437" s="16">
        <v>23548.97</v>
      </c>
      <c r="C437" s="16">
        <v>14899.69</v>
      </c>
    </row>
    <row r="438" spans="1:3" x14ac:dyDescent="0.25">
      <c r="A438" s="1">
        <v>40469</v>
      </c>
      <c r="B438" s="16">
        <v>22779.49</v>
      </c>
      <c r="C438" s="16">
        <v>14411.78</v>
      </c>
    </row>
    <row r="439" spans="1:3" x14ac:dyDescent="0.25">
      <c r="A439" s="1">
        <v>40470</v>
      </c>
      <c r="B439" s="16">
        <v>23342.13</v>
      </c>
      <c r="C439" s="16">
        <v>14767.38</v>
      </c>
    </row>
    <row r="440" spans="1:3" x14ac:dyDescent="0.25">
      <c r="A440" s="1">
        <v>40471</v>
      </c>
      <c r="B440" s="16">
        <v>22118.83</v>
      </c>
      <c r="C440" s="16">
        <v>13993.12</v>
      </c>
    </row>
    <row r="441" spans="1:3" x14ac:dyDescent="0.25">
      <c r="A441" s="1">
        <v>40472</v>
      </c>
      <c r="B441" s="16">
        <v>21544.59</v>
      </c>
      <c r="C441" s="16">
        <v>13629.5</v>
      </c>
    </row>
    <row r="442" spans="1:3" x14ac:dyDescent="0.25">
      <c r="A442" s="1">
        <v>40473</v>
      </c>
      <c r="B442" s="16">
        <v>20693.150000000001</v>
      </c>
      <c r="C442" s="16">
        <v>13090.55</v>
      </c>
    </row>
    <row r="443" spans="1:3" x14ac:dyDescent="0.25">
      <c r="A443" s="1">
        <v>40476</v>
      </c>
      <c r="B443" s="16">
        <v>20534.77</v>
      </c>
      <c r="C443" s="16">
        <v>12989.4</v>
      </c>
    </row>
    <row r="444" spans="1:3" x14ac:dyDescent="0.25">
      <c r="A444" s="1">
        <v>40477</v>
      </c>
      <c r="B444" s="16">
        <v>20916.89</v>
      </c>
      <c r="C444" s="16">
        <v>13230.79</v>
      </c>
    </row>
    <row r="445" spans="1:3" x14ac:dyDescent="0.25">
      <c r="A445" s="1">
        <v>40478</v>
      </c>
      <c r="B445" s="16">
        <v>21308.71</v>
      </c>
      <c r="C445" s="16">
        <v>13478.31</v>
      </c>
    </row>
    <row r="446" spans="1:3" x14ac:dyDescent="0.25">
      <c r="A446" s="1">
        <v>40479</v>
      </c>
      <c r="B446" s="16">
        <v>21271</v>
      </c>
      <c r="C446" s="16">
        <v>13454.13</v>
      </c>
    </row>
    <row r="447" spans="1:3" x14ac:dyDescent="0.25">
      <c r="A447" s="1">
        <v>40480</v>
      </c>
      <c r="B447" s="16">
        <v>21254.639999999999</v>
      </c>
      <c r="C447" s="16">
        <v>13443.45</v>
      </c>
    </row>
    <row r="448" spans="1:3" x14ac:dyDescent="0.25">
      <c r="A448" s="1">
        <v>40483</v>
      </c>
      <c r="B448" s="16">
        <v>21124.07</v>
      </c>
      <c r="C448" s="16">
        <v>13359.89</v>
      </c>
    </row>
    <row r="449" spans="1:3" x14ac:dyDescent="0.25">
      <c r="A449" s="1">
        <v>40484</v>
      </c>
      <c r="B449" s="16">
        <v>20655.080000000002</v>
      </c>
      <c r="C449" s="16">
        <v>13062.96</v>
      </c>
    </row>
    <row r="450" spans="1:3" x14ac:dyDescent="0.25">
      <c r="A450" s="1">
        <v>40485</v>
      </c>
      <c r="B450" s="16">
        <v>19455.080000000002</v>
      </c>
      <c r="C450" s="16">
        <v>12303.74</v>
      </c>
    </row>
    <row r="451" spans="1:3" x14ac:dyDescent="0.25">
      <c r="A451" s="1">
        <v>40486</v>
      </c>
      <c r="B451" s="16">
        <v>18237.05</v>
      </c>
      <c r="C451" s="16">
        <v>11533.15</v>
      </c>
    </row>
    <row r="452" spans="1:3" x14ac:dyDescent="0.25">
      <c r="A452" s="1">
        <v>40487</v>
      </c>
      <c r="B452" s="16">
        <v>18228</v>
      </c>
      <c r="C452" s="16">
        <v>11527.15</v>
      </c>
    </row>
    <row r="453" spans="1:3" x14ac:dyDescent="0.25">
      <c r="A453" s="1">
        <v>40490</v>
      </c>
      <c r="B453" s="16">
        <v>18334.689999999999</v>
      </c>
      <c r="C453" s="16">
        <v>11593.77</v>
      </c>
    </row>
    <row r="454" spans="1:3" x14ac:dyDescent="0.25">
      <c r="A454" s="1">
        <v>40491</v>
      </c>
      <c r="B454" s="16">
        <v>18420.37</v>
      </c>
      <c r="C454" s="16">
        <v>11647.67</v>
      </c>
    </row>
    <row r="455" spans="1:3" x14ac:dyDescent="0.25">
      <c r="A455" s="1">
        <v>40492</v>
      </c>
      <c r="B455" s="16">
        <v>18229.95</v>
      </c>
      <c r="C455" s="16">
        <v>11526.98</v>
      </c>
    </row>
    <row r="456" spans="1:3" x14ac:dyDescent="0.25">
      <c r="A456" s="1">
        <v>40493</v>
      </c>
      <c r="B456" s="16">
        <v>18390.48</v>
      </c>
      <c r="C456" s="16">
        <v>11628.2</v>
      </c>
    </row>
    <row r="457" spans="1:3" x14ac:dyDescent="0.25">
      <c r="A457" s="1">
        <v>40494</v>
      </c>
      <c r="B457" s="16">
        <v>19481.46</v>
      </c>
      <c r="C457" s="16">
        <v>12317.72</v>
      </c>
    </row>
    <row r="458" spans="1:3" x14ac:dyDescent="0.25">
      <c r="A458" s="1">
        <v>40497</v>
      </c>
      <c r="B458" s="16">
        <v>19190.240000000002</v>
      </c>
      <c r="C458" s="16">
        <v>12132.7</v>
      </c>
    </row>
    <row r="459" spans="1:3" x14ac:dyDescent="0.25">
      <c r="A459" s="1">
        <v>40498</v>
      </c>
      <c r="B459" s="16">
        <v>20009.68</v>
      </c>
      <c r="C459" s="16">
        <v>12650.47</v>
      </c>
    </row>
    <row r="460" spans="1:3" x14ac:dyDescent="0.25">
      <c r="A460" s="1">
        <v>40499</v>
      </c>
      <c r="B460" s="16">
        <v>19570.939999999999</v>
      </c>
      <c r="C460" s="16">
        <v>12372.79</v>
      </c>
    </row>
    <row r="461" spans="1:3" x14ac:dyDescent="0.25">
      <c r="A461" s="1">
        <v>40500</v>
      </c>
      <c r="B461" s="16">
        <v>18231.259999999998</v>
      </c>
      <c r="C461" s="16">
        <v>11525.56</v>
      </c>
    </row>
    <row r="462" spans="1:3" x14ac:dyDescent="0.25">
      <c r="A462" s="1">
        <v>40501</v>
      </c>
      <c r="B462" s="16">
        <v>18011.07</v>
      </c>
      <c r="C462" s="16">
        <v>11386.08</v>
      </c>
    </row>
    <row r="463" spans="1:3" x14ac:dyDescent="0.25">
      <c r="A463" s="1">
        <v>40504</v>
      </c>
      <c r="B463" s="16">
        <v>17414.13</v>
      </c>
      <c r="C463" s="16">
        <v>11007.91</v>
      </c>
    </row>
    <row r="464" spans="1:3" x14ac:dyDescent="0.25">
      <c r="A464" s="1">
        <v>40505</v>
      </c>
      <c r="B464" s="16">
        <v>18211.900000000001</v>
      </c>
      <c r="C464" s="16">
        <v>11511.91</v>
      </c>
    </row>
    <row r="465" spans="1:3" x14ac:dyDescent="0.25">
      <c r="A465" s="1">
        <v>40506</v>
      </c>
      <c r="B465" s="16">
        <v>17431.84</v>
      </c>
      <c r="C465" s="16">
        <v>11018.56</v>
      </c>
    </row>
    <row r="466" spans="1:3" x14ac:dyDescent="0.25">
      <c r="A466" s="1">
        <v>40508</v>
      </c>
      <c r="B466" s="16">
        <v>18549.13</v>
      </c>
      <c r="C466" s="16">
        <v>11724.22</v>
      </c>
    </row>
    <row r="467" spans="1:3" x14ac:dyDescent="0.25">
      <c r="A467" s="1">
        <v>40511</v>
      </c>
      <c r="B467" s="16">
        <v>18729.25</v>
      </c>
      <c r="C467" s="16">
        <v>11837.2</v>
      </c>
    </row>
    <row r="468" spans="1:3" x14ac:dyDescent="0.25">
      <c r="A468" s="1">
        <v>40512</v>
      </c>
      <c r="B468" s="16">
        <v>20063.169999999998</v>
      </c>
      <c r="C468" s="16">
        <v>12679.96</v>
      </c>
    </row>
    <row r="469" spans="1:3" x14ac:dyDescent="0.25">
      <c r="A469" s="1">
        <v>40513</v>
      </c>
      <c r="B469" s="16">
        <v>19062.189999999999</v>
      </c>
      <c r="C469" s="16">
        <v>12047.04</v>
      </c>
    </row>
    <row r="470" spans="1:3" x14ac:dyDescent="0.25">
      <c r="A470" s="1">
        <v>40514</v>
      </c>
      <c r="B470" s="16">
        <v>17472.900000000001</v>
      </c>
      <c r="C470" s="16">
        <v>11042.36</v>
      </c>
    </row>
    <row r="471" spans="1:3" x14ac:dyDescent="0.25">
      <c r="A471" s="1">
        <v>40515</v>
      </c>
      <c r="B471" s="16">
        <v>16797.73</v>
      </c>
      <c r="C471" s="16">
        <v>10615.42</v>
      </c>
    </row>
    <row r="472" spans="1:3" x14ac:dyDescent="0.25">
      <c r="A472" s="1">
        <v>40518</v>
      </c>
      <c r="B472" s="16">
        <v>16390.27</v>
      </c>
      <c r="C472" s="16">
        <v>10357.16</v>
      </c>
    </row>
    <row r="473" spans="1:3" x14ac:dyDescent="0.25">
      <c r="A473" s="1">
        <v>40519</v>
      </c>
      <c r="B473" s="16">
        <v>16324.49</v>
      </c>
      <c r="C473" s="16">
        <v>10315.34</v>
      </c>
    </row>
    <row r="474" spans="1:3" x14ac:dyDescent="0.25">
      <c r="A474" s="1">
        <v>40520</v>
      </c>
      <c r="B474" s="16">
        <v>15837.81</v>
      </c>
      <c r="C474" s="16">
        <v>10007.57</v>
      </c>
    </row>
    <row r="475" spans="1:3" x14ac:dyDescent="0.25">
      <c r="A475" s="1">
        <v>40521</v>
      </c>
      <c r="B475" s="16">
        <v>15527.32</v>
      </c>
      <c r="C475" s="16">
        <v>9811.14</v>
      </c>
    </row>
    <row r="476" spans="1:3" x14ac:dyDescent="0.25">
      <c r="A476" s="1">
        <v>40522</v>
      </c>
      <c r="B476" s="16">
        <v>15460.92</v>
      </c>
      <c r="C476" s="16">
        <v>9768.94</v>
      </c>
    </row>
    <row r="477" spans="1:3" x14ac:dyDescent="0.25">
      <c r="A477" s="1">
        <v>40525</v>
      </c>
      <c r="B477" s="16">
        <v>15659.66</v>
      </c>
      <c r="C477" s="16">
        <v>9893.7900000000009</v>
      </c>
    </row>
    <row r="478" spans="1:3" x14ac:dyDescent="0.25">
      <c r="A478" s="1">
        <v>40526</v>
      </c>
      <c r="B478" s="16">
        <v>15827.79</v>
      </c>
      <c r="C478" s="16">
        <v>9999.77</v>
      </c>
    </row>
    <row r="479" spans="1:3" x14ac:dyDescent="0.25">
      <c r="A479" s="1">
        <v>40527</v>
      </c>
      <c r="B479" s="16">
        <v>16103.66</v>
      </c>
      <c r="C479" s="16">
        <v>10173.82</v>
      </c>
    </row>
    <row r="480" spans="1:3" x14ac:dyDescent="0.25">
      <c r="A480" s="1">
        <v>40528</v>
      </c>
      <c r="B480" s="16">
        <v>15822.35</v>
      </c>
      <c r="C480" s="16">
        <v>9995.85</v>
      </c>
    </row>
    <row r="481" spans="1:3" x14ac:dyDescent="0.25">
      <c r="A481" s="1">
        <v>40529</v>
      </c>
      <c r="B481" s="16">
        <v>15573.2</v>
      </c>
      <c r="C481" s="16">
        <v>9838.2099999999991</v>
      </c>
    </row>
    <row r="482" spans="1:3" x14ac:dyDescent="0.25">
      <c r="A482" s="1">
        <v>40532</v>
      </c>
      <c r="B482" s="16">
        <v>15090.67</v>
      </c>
      <c r="C482" s="16">
        <v>9532.68</v>
      </c>
    </row>
    <row r="483" spans="1:3" x14ac:dyDescent="0.25">
      <c r="A483" s="1">
        <v>40533</v>
      </c>
      <c r="B483" s="16">
        <v>14794.51</v>
      </c>
      <c r="C483" s="16">
        <v>9345.3700000000008</v>
      </c>
    </row>
    <row r="484" spans="1:3" x14ac:dyDescent="0.25">
      <c r="A484" s="1">
        <v>40534</v>
      </c>
      <c r="B484" s="16">
        <v>14794.56</v>
      </c>
      <c r="C484" s="16">
        <v>9345.17</v>
      </c>
    </row>
    <row r="485" spans="1:3" x14ac:dyDescent="0.25">
      <c r="A485" s="1">
        <v>40535</v>
      </c>
      <c r="B485" s="16">
        <v>15238.18</v>
      </c>
      <c r="C485" s="16">
        <v>9625.15</v>
      </c>
    </row>
    <row r="486" spans="1:3" x14ac:dyDescent="0.25">
      <c r="A486" s="1">
        <v>40539</v>
      </c>
      <c r="B486" s="16">
        <v>15660.86</v>
      </c>
      <c r="C486" s="16">
        <v>9891.17</v>
      </c>
    </row>
    <row r="487" spans="1:3" x14ac:dyDescent="0.25">
      <c r="A487" s="1">
        <v>40540</v>
      </c>
      <c r="B487" s="16">
        <v>15743.03</v>
      </c>
      <c r="C487" s="16">
        <v>9942.83</v>
      </c>
    </row>
    <row r="488" spans="1:3" x14ac:dyDescent="0.25">
      <c r="A488" s="1">
        <v>40541</v>
      </c>
      <c r="B488" s="16">
        <v>15558.54</v>
      </c>
      <c r="C488" s="16">
        <v>9826.07</v>
      </c>
    </row>
    <row r="489" spans="1:3" x14ac:dyDescent="0.25">
      <c r="A489" s="1">
        <v>40542</v>
      </c>
      <c r="B489" s="16">
        <v>15445.84</v>
      </c>
      <c r="C489" s="16">
        <v>9754.66</v>
      </c>
    </row>
    <row r="490" spans="1:3" x14ac:dyDescent="0.25">
      <c r="A490" s="1">
        <v>40543</v>
      </c>
      <c r="B490" s="16">
        <v>15221.34</v>
      </c>
      <c r="C490" s="16">
        <v>9612.64</v>
      </c>
    </row>
    <row r="491" spans="1:3" x14ac:dyDescent="0.25">
      <c r="A491" s="1">
        <v>40546</v>
      </c>
      <c r="B491" s="16">
        <v>14967.12</v>
      </c>
      <c r="C491" s="16">
        <v>9451.4</v>
      </c>
    </row>
    <row r="492" spans="1:3" x14ac:dyDescent="0.25">
      <c r="A492" s="1">
        <v>40547</v>
      </c>
      <c r="B492" s="16">
        <v>14868.45</v>
      </c>
      <c r="C492" s="16">
        <v>9388.8700000000008</v>
      </c>
    </row>
    <row r="493" spans="1:3" x14ac:dyDescent="0.25">
      <c r="A493" s="1">
        <v>40548</v>
      </c>
      <c r="B493" s="16">
        <v>14592.49</v>
      </c>
      <c r="C493" s="16">
        <v>9214.3799999999992</v>
      </c>
    </row>
    <row r="494" spans="1:3" x14ac:dyDescent="0.25">
      <c r="A494" s="1">
        <v>40549</v>
      </c>
      <c r="B494" s="16">
        <v>14555.98</v>
      </c>
      <c r="C494" s="16">
        <v>9191.11</v>
      </c>
    </row>
    <row r="495" spans="1:3" x14ac:dyDescent="0.25">
      <c r="A495" s="1">
        <v>40550</v>
      </c>
      <c r="B495" s="16">
        <v>14614.59</v>
      </c>
      <c r="C495" s="16">
        <v>9227.89</v>
      </c>
    </row>
    <row r="496" spans="1:3" x14ac:dyDescent="0.25">
      <c r="A496" s="1">
        <v>40553</v>
      </c>
      <c r="B496" s="16">
        <v>14602.74</v>
      </c>
      <c r="C496" s="16">
        <v>9219.73</v>
      </c>
    </row>
    <row r="497" spans="1:3" x14ac:dyDescent="0.25">
      <c r="A497" s="1">
        <v>40554</v>
      </c>
      <c r="B497" s="16">
        <v>14152.25</v>
      </c>
      <c r="C497" s="16">
        <v>8935.09</v>
      </c>
    </row>
    <row r="498" spans="1:3" x14ac:dyDescent="0.25">
      <c r="A498" s="1">
        <v>40555</v>
      </c>
      <c r="B498" s="16">
        <v>13475.19</v>
      </c>
      <c r="C498" s="16">
        <v>8507.42</v>
      </c>
    </row>
    <row r="499" spans="1:3" x14ac:dyDescent="0.25">
      <c r="A499" s="1">
        <v>40556</v>
      </c>
      <c r="B499" s="16">
        <v>13380.89</v>
      </c>
      <c r="C499" s="16">
        <v>8447.68</v>
      </c>
    </row>
    <row r="500" spans="1:3" x14ac:dyDescent="0.25">
      <c r="A500" s="1">
        <v>40557</v>
      </c>
      <c r="B500" s="16">
        <v>12764.03</v>
      </c>
      <c r="C500" s="16">
        <v>8058.04</v>
      </c>
    </row>
    <row r="501" spans="1:3" x14ac:dyDescent="0.25">
      <c r="A501" s="1">
        <v>40561</v>
      </c>
      <c r="B501" s="16">
        <v>12387.97</v>
      </c>
      <c r="C501" s="16">
        <v>7819.87</v>
      </c>
    </row>
    <row r="502" spans="1:3" x14ac:dyDescent="0.25">
      <c r="A502" s="1">
        <v>40562</v>
      </c>
      <c r="B502" s="16">
        <v>13012.63</v>
      </c>
      <c r="C502" s="16">
        <v>8213.98</v>
      </c>
    </row>
    <row r="503" spans="1:3" x14ac:dyDescent="0.25">
      <c r="A503" s="1">
        <v>40563</v>
      </c>
      <c r="B503" s="16">
        <v>12945.41</v>
      </c>
      <c r="C503" s="16">
        <v>8171.35</v>
      </c>
    </row>
    <row r="504" spans="1:3" x14ac:dyDescent="0.25">
      <c r="A504" s="1">
        <v>40564</v>
      </c>
      <c r="B504" s="16">
        <v>13079.24</v>
      </c>
      <c r="C504" s="16">
        <v>8255.6299999999992</v>
      </c>
    </row>
    <row r="505" spans="1:3" x14ac:dyDescent="0.25">
      <c r="A505" s="1">
        <v>40567</v>
      </c>
      <c r="B505" s="16">
        <v>12772.42</v>
      </c>
      <c r="C505" s="16">
        <v>8061.37</v>
      </c>
    </row>
    <row r="506" spans="1:3" x14ac:dyDescent="0.25">
      <c r="A506" s="1">
        <v>40568</v>
      </c>
      <c r="B506" s="16">
        <v>12636.82</v>
      </c>
      <c r="C506" s="16">
        <v>7975.59</v>
      </c>
    </row>
    <row r="507" spans="1:3" x14ac:dyDescent="0.25">
      <c r="A507" s="1">
        <v>40569</v>
      </c>
      <c r="B507" s="16">
        <v>12206.93</v>
      </c>
      <c r="C507" s="16">
        <v>7704.08</v>
      </c>
    </row>
    <row r="508" spans="1:3" x14ac:dyDescent="0.25">
      <c r="A508" s="1">
        <v>40570</v>
      </c>
      <c r="B508" s="16">
        <v>11995.83</v>
      </c>
      <c r="C508" s="16">
        <v>7570.67</v>
      </c>
    </row>
    <row r="509" spans="1:3" x14ac:dyDescent="0.25">
      <c r="A509" s="1">
        <v>40571</v>
      </c>
      <c r="B509" s="16">
        <v>13218.62</v>
      </c>
      <c r="C509" s="16">
        <v>8342.18</v>
      </c>
    </row>
    <row r="510" spans="1:3" x14ac:dyDescent="0.25">
      <c r="A510" s="1">
        <v>40574</v>
      </c>
      <c r="B510" s="16">
        <v>13046.08</v>
      </c>
      <c r="C510" s="16">
        <v>8232.69</v>
      </c>
    </row>
    <row r="511" spans="1:3" x14ac:dyDescent="0.25">
      <c r="A511" s="1">
        <v>40575</v>
      </c>
      <c r="B511" s="16">
        <v>12374.22</v>
      </c>
      <c r="C511" s="16">
        <v>7808.52</v>
      </c>
    </row>
    <row r="512" spans="1:3" x14ac:dyDescent="0.25">
      <c r="A512" s="1">
        <v>40576</v>
      </c>
      <c r="B512" s="16">
        <v>12390.75</v>
      </c>
      <c r="C512" s="16">
        <v>7818.76</v>
      </c>
    </row>
    <row r="513" spans="1:3" x14ac:dyDescent="0.25">
      <c r="A513" s="1">
        <v>40577</v>
      </c>
      <c r="B513" s="16">
        <v>12215.2</v>
      </c>
      <c r="C513" s="16">
        <v>7707.8</v>
      </c>
    </row>
    <row r="514" spans="1:3" x14ac:dyDescent="0.25">
      <c r="A514" s="1">
        <v>40578</v>
      </c>
      <c r="B514" s="16">
        <v>11901.54</v>
      </c>
      <c r="C514" s="16">
        <v>7509.7</v>
      </c>
    </row>
    <row r="515" spans="1:3" x14ac:dyDescent="0.25">
      <c r="A515" s="1">
        <v>40581</v>
      </c>
      <c r="B515" s="16">
        <v>11664.17</v>
      </c>
      <c r="C515" s="16">
        <v>7359.38</v>
      </c>
    </row>
    <row r="516" spans="1:3" x14ac:dyDescent="0.25">
      <c r="A516" s="1">
        <v>40582</v>
      </c>
      <c r="B516" s="16">
        <v>11531.38</v>
      </c>
      <c r="C516" s="16">
        <v>7275.42</v>
      </c>
    </row>
    <row r="517" spans="1:3" x14ac:dyDescent="0.25">
      <c r="A517" s="1">
        <v>40583</v>
      </c>
      <c r="B517" s="16">
        <v>11555.64</v>
      </c>
      <c r="C517" s="16">
        <v>7290.55</v>
      </c>
    </row>
    <row r="518" spans="1:3" x14ac:dyDescent="0.25">
      <c r="A518" s="1">
        <v>40584</v>
      </c>
      <c r="B518" s="16">
        <v>11587.84</v>
      </c>
      <c r="C518" s="16">
        <v>7310.69</v>
      </c>
    </row>
    <row r="519" spans="1:3" x14ac:dyDescent="0.25">
      <c r="A519" s="1">
        <v>40585</v>
      </c>
      <c r="B519" s="16">
        <v>11422.94</v>
      </c>
      <c r="C519" s="16">
        <v>7206.48</v>
      </c>
    </row>
    <row r="520" spans="1:3" x14ac:dyDescent="0.25">
      <c r="A520" s="1">
        <v>40588</v>
      </c>
      <c r="B520" s="16">
        <v>11298.68</v>
      </c>
      <c r="C520" s="16">
        <v>7127.56</v>
      </c>
    </row>
    <row r="521" spans="1:3" x14ac:dyDescent="0.25">
      <c r="A521" s="1">
        <v>40589</v>
      </c>
      <c r="B521" s="16">
        <v>11427.4</v>
      </c>
      <c r="C521" s="16">
        <v>7208.59</v>
      </c>
    </row>
    <row r="522" spans="1:3" x14ac:dyDescent="0.25">
      <c r="A522" s="1">
        <v>40590</v>
      </c>
      <c r="B522" s="16">
        <v>11585.72</v>
      </c>
      <c r="C522" s="16">
        <v>7308.28</v>
      </c>
    </row>
    <row r="523" spans="1:3" x14ac:dyDescent="0.25">
      <c r="A523" s="1">
        <v>40591</v>
      </c>
      <c r="B523" s="16">
        <v>11685.42</v>
      </c>
      <c r="C523" s="16">
        <v>7370.99</v>
      </c>
    </row>
    <row r="524" spans="1:3" x14ac:dyDescent="0.25">
      <c r="A524" s="1">
        <v>40592</v>
      </c>
      <c r="B524" s="16">
        <v>11779.82</v>
      </c>
      <c r="C524" s="16">
        <v>7430.36</v>
      </c>
    </row>
    <row r="525" spans="1:3" x14ac:dyDescent="0.25">
      <c r="A525" s="1">
        <v>40596</v>
      </c>
      <c r="B525" s="16">
        <v>13304.44</v>
      </c>
      <c r="C525" s="16">
        <v>8391.2199999999993</v>
      </c>
    </row>
    <row r="526" spans="1:3" x14ac:dyDescent="0.25">
      <c r="A526" s="1">
        <v>40597</v>
      </c>
      <c r="B526" s="16">
        <v>13973.57</v>
      </c>
      <c r="C526" s="16">
        <v>8813.0300000000007</v>
      </c>
    </row>
    <row r="527" spans="1:3" x14ac:dyDescent="0.25">
      <c r="A527" s="1">
        <v>40598</v>
      </c>
      <c r="B527" s="16">
        <v>13756.23</v>
      </c>
      <c r="C527" s="16">
        <v>8675.75</v>
      </c>
    </row>
    <row r="528" spans="1:3" x14ac:dyDescent="0.25">
      <c r="A528" s="1">
        <v>40599</v>
      </c>
      <c r="B528" s="16">
        <v>12792.37</v>
      </c>
      <c r="C528" s="16">
        <v>8067.67</v>
      </c>
    </row>
    <row r="529" spans="1:3" x14ac:dyDescent="0.25">
      <c r="A529" s="1">
        <v>40602</v>
      </c>
      <c r="B529" s="16">
        <v>12223.17</v>
      </c>
      <c r="C529" s="16">
        <v>7708.13</v>
      </c>
    </row>
    <row r="530" spans="1:3" x14ac:dyDescent="0.25">
      <c r="A530" s="1">
        <v>40603</v>
      </c>
      <c r="B530" s="16">
        <v>13309.43</v>
      </c>
      <c r="C530" s="16">
        <v>8392.94</v>
      </c>
    </row>
    <row r="531" spans="1:3" x14ac:dyDescent="0.25">
      <c r="A531" s="1">
        <v>40604</v>
      </c>
      <c r="B531" s="16">
        <v>13247.4</v>
      </c>
      <c r="C531" s="16">
        <v>8353.6200000000008</v>
      </c>
    </row>
    <row r="532" spans="1:3" x14ac:dyDescent="0.25">
      <c r="A532" s="1">
        <v>40605</v>
      </c>
      <c r="B532" s="16">
        <v>12542.49</v>
      </c>
      <c r="C532" s="16">
        <v>7908.92</v>
      </c>
    </row>
    <row r="533" spans="1:3" x14ac:dyDescent="0.25">
      <c r="A533" s="1">
        <v>40606</v>
      </c>
      <c r="B533" s="16">
        <v>12794.82</v>
      </c>
      <c r="C533" s="16">
        <v>8067.83</v>
      </c>
    </row>
    <row r="534" spans="1:3" x14ac:dyDescent="0.25">
      <c r="A534" s="1">
        <v>40609</v>
      </c>
      <c r="B534" s="16">
        <v>13275.41</v>
      </c>
      <c r="C534" s="16">
        <v>8370.26</v>
      </c>
    </row>
    <row r="535" spans="1:3" x14ac:dyDescent="0.25">
      <c r="A535" s="1">
        <v>40610</v>
      </c>
      <c r="B535" s="16">
        <v>12990.31</v>
      </c>
      <c r="C535" s="16">
        <v>8190.3</v>
      </c>
    </row>
    <row r="536" spans="1:3" x14ac:dyDescent="0.25">
      <c r="A536" s="1">
        <v>40611</v>
      </c>
      <c r="B536" s="16">
        <v>13268.35</v>
      </c>
      <c r="C536" s="16">
        <v>8365.4</v>
      </c>
    </row>
    <row r="537" spans="1:3" x14ac:dyDescent="0.25">
      <c r="A537" s="1">
        <v>40612</v>
      </c>
      <c r="B537" s="16">
        <v>13858.89</v>
      </c>
      <c r="C537" s="16">
        <v>8737.51</v>
      </c>
    </row>
    <row r="538" spans="1:3" x14ac:dyDescent="0.25">
      <c r="A538" s="1">
        <v>40613</v>
      </c>
      <c r="B538" s="16">
        <v>13431.83</v>
      </c>
      <c r="C538" s="16">
        <v>8468.06</v>
      </c>
    </row>
    <row r="539" spans="1:3" x14ac:dyDescent="0.25">
      <c r="A539" s="1">
        <v>40616</v>
      </c>
      <c r="B539" s="16">
        <v>13594.45</v>
      </c>
      <c r="C539" s="16">
        <v>8569.9500000000007</v>
      </c>
    </row>
    <row r="540" spans="1:3" x14ac:dyDescent="0.25">
      <c r="A540" s="1">
        <v>40617</v>
      </c>
      <c r="B540" s="16">
        <v>14352.76</v>
      </c>
      <c r="C540" s="16">
        <v>9047.77</v>
      </c>
    </row>
    <row r="541" spans="1:3" x14ac:dyDescent="0.25">
      <c r="A541" s="1">
        <v>40618</v>
      </c>
      <c r="B541" s="16">
        <v>15240.28</v>
      </c>
      <c r="C541" s="16">
        <v>9607.02</v>
      </c>
    </row>
    <row r="542" spans="1:3" x14ac:dyDescent="0.25">
      <c r="A542" s="1">
        <v>40619</v>
      </c>
      <c r="B542" s="16">
        <v>14781.46</v>
      </c>
      <c r="C542" s="16">
        <v>9317.56</v>
      </c>
    </row>
    <row r="543" spans="1:3" x14ac:dyDescent="0.25">
      <c r="A543" s="1">
        <v>40620</v>
      </c>
      <c r="B543" s="16">
        <v>14294.69</v>
      </c>
      <c r="C543" s="16">
        <v>9010.51</v>
      </c>
    </row>
    <row r="544" spans="1:3" x14ac:dyDescent="0.25">
      <c r="A544" s="1">
        <v>40623</v>
      </c>
      <c r="B544" s="16">
        <v>13254.45</v>
      </c>
      <c r="C544" s="16">
        <v>8354.19</v>
      </c>
    </row>
    <row r="545" spans="1:3" x14ac:dyDescent="0.25">
      <c r="A545" s="1">
        <v>40624</v>
      </c>
      <c r="B545" s="16">
        <v>13198.32</v>
      </c>
      <c r="C545" s="16">
        <v>8318.61</v>
      </c>
    </row>
    <row r="546" spans="1:3" x14ac:dyDescent="0.25">
      <c r="A546" s="1">
        <v>40625</v>
      </c>
      <c r="B546" s="16">
        <v>12631.41</v>
      </c>
      <c r="C546" s="16">
        <v>7961.11</v>
      </c>
    </row>
    <row r="547" spans="1:3" x14ac:dyDescent="0.25">
      <c r="A547" s="1">
        <v>40626</v>
      </c>
      <c r="B547" s="16">
        <v>12296.86</v>
      </c>
      <c r="C547" s="16">
        <v>7750.06</v>
      </c>
    </row>
    <row r="548" spans="1:3" x14ac:dyDescent="0.25">
      <c r="A548" s="1">
        <v>40627</v>
      </c>
      <c r="B548" s="16">
        <v>12209.48</v>
      </c>
      <c r="C548" s="16">
        <v>7694.8</v>
      </c>
    </row>
    <row r="549" spans="1:3" x14ac:dyDescent="0.25">
      <c r="A549" s="1">
        <v>40630</v>
      </c>
      <c r="B549" s="16">
        <v>12532.89</v>
      </c>
      <c r="C549" s="16">
        <v>7898.05</v>
      </c>
    </row>
    <row r="550" spans="1:3" x14ac:dyDescent="0.25">
      <c r="A550" s="1">
        <v>40631</v>
      </c>
      <c r="B550" s="16">
        <v>12131.87</v>
      </c>
      <c r="C550" s="16">
        <v>7645.15</v>
      </c>
    </row>
    <row r="551" spans="1:3" x14ac:dyDescent="0.25">
      <c r="A551" s="1">
        <v>40632</v>
      </c>
      <c r="B551" s="16">
        <v>11945.17</v>
      </c>
      <c r="C551" s="16">
        <v>7527.31</v>
      </c>
    </row>
    <row r="552" spans="1:3" x14ac:dyDescent="0.25">
      <c r="A552" s="1">
        <v>40633</v>
      </c>
      <c r="B552" s="16">
        <v>11988.45</v>
      </c>
      <c r="C552" s="16">
        <v>7554.4</v>
      </c>
    </row>
    <row r="553" spans="1:3" x14ac:dyDescent="0.25">
      <c r="A553" s="1">
        <v>40634</v>
      </c>
      <c r="B553" s="16">
        <v>11838.77</v>
      </c>
      <c r="C553" s="16">
        <v>7459.9</v>
      </c>
    </row>
    <row r="554" spans="1:3" x14ac:dyDescent="0.25">
      <c r="A554" s="1">
        <v>40637</v>
      </c>
      <c r="B554" s="16">
        <v>11645.44</v>
      </c>
      <c r="C554" s="16">
        <v>7337.54</v>
      </c>
    </row>
    <row r="555" spans="1:3" x14ac:dyDescent="0.25">
      <c r="A555" s="1">
        <v>40638</v>
      </c>
      <c r="B555" s="16">
        <v>11572.85</v>
      </c>
      <c r="C555" s="16">
        <v>7291.62</v>
      </c>
    </row>
    <row r="556" spans="1:3" x14ac:dyDescent="0.25">
      <c r="A556" s="1">
        <v>40639</v>
      </c>
      <c r="B556" s="16">
        <v>11525.41</v>
      </c>
      <c r="C556" s="16">
        <v>7261.56</v>
      </c>
    </row>
    <row r="557" spans="1:3" x14ac:dyDescent="0.25">
      <c r="A557" s="1">
        <v>40640</v>
      </c>
      <c r="B557" s="16">
        <v>11611.71</v>
      </c>
      <c r="C557" s="16">
        <v>7315.75</v>
      </c>
    </row>
    <row r="558" spans="1:3" x14ac:dyDescent="0.25">
      <c r="A558" s="1">
        <v>40641</v>
      </c>
      <c r="B558" s="16">
        <v>11778.91</v>
      </c>
      <c r="C558" s="16">
        <v>7420.91</v>
      </c>
    </row>
    <row r="559" spans="1:3" x14ac:dyDescent="0.25">
      <c r="A559" s="1">
        <v>40644</v>
      </c>
      <c r="B559" s="16">
        <v>11653.49</v>
      </c>
      <c r="C559" s="16">
        <v>7341.36</v>
      </c>
    </row>
    <row r="560" spans="1:3" x14ac:dyDescent="0.25">
      <c r="A560" s="1">
        <v>40645</v>
      </c>
      <c r="B560" s="16">
        <v>11806.48</v>
      </c>
      <c r="C560" s="16">
        <v>7437.55</v>
      </c>
    </row>
    <row r="561" spans="1:3" x14ac:dyDescent="0.25">
      <c r="A561" s="1">
        <v>40646</v>
      </c>
      <c r="B561" s="16">
        <v>11597.12</v>
      </c>
      <c r="C561" s="16">
        <v>7305.49</v>
      </c>
    </row>
    <row r="562" spans="1:3" x14ac:dyDescent="0.25">
      <c r="A562" s="1">
        <v>40647</v>
      </c>
      <c r="B562" s="16">
        <v>11462.76</v>
      </c>
      <c r="C562" s="16">
        <v>7220.67</v>
      </c>
    </row>
    <row r="563" spans="1:3" x14ac:dyDescent="0.25">
      <c r="A563" s="1">
        <v>40648</v>
      </c>
      <c r="B563" s="16">
        <v>11129.5</v>
      </c>
      <c r="C563" s="16">
        <v>7010.57</v>
      </c>
    </row>
    <row r="564" spans="1:3" x14ac:dyDescent="0.25">
      <c r="A564" s="1">
        <v>40651</v>
      </c>
      <c r="B564" s="16">
        <v>11444.79</v>
      </c>
      <c r="C564" s="16">
        <v>7208.65</v>
      </c>
    </row>
    <row r="565" spans="1:3" x14ac:dyDescent="0.25">
      <c r="A565" s="1">
        <v>40652</v>
      </c>
      <c r="B565" s="16">
        <v>10813.42</v>
      </c>
      <c r="C565" s="16">
        <v>6810.81</v>
      </c>
    </row>
    <row r="566" spans="1:3" x14ac:dyDescent="0.25">
      <c r="A566" s="1">
        <v>40653</v>
      </c>
      <c r="B566" s="16">
        <v>10275.59</v>
      </c>
      <c r="C566" s="16">
        <v>6471.9</v>
      </c>
    </row>
    <row r="567" spans="1:3" x14ac:dyDescent="0.25">
      <c r="A567" s="1">
        <v>40654</v>
      </c>
      <c r="B567" s="16">
        <v>10132.01</v>
      </c>
      <c r="C567" s="16">
        <v>6381.31</v>
      </c>
    </row>
    <row r="568" spans="1:3" x14ac:dyDescent="0.25">
      <c r="A568" s="1">
        <v>40658</v>
      </c>
      <c r="B568" s="16">
        <v>9883.41</v>
      </c>
      <c r="C568" s="16">
        <v>6224.13</v>
      </c>
    </row>
    <row r="569" spans="1:3" x14ac:dyDescent="0.25">
      <c r="A569" s="1">
        <v>40659</v>
      </c>
      <c r="B569" s="16">
        <v>9778.16</v>
      </c>
      <c r="C569" s="16">
        <v>6157.7</v>
      </c>
    </row>
    <row r="570" spans="1:3" x14ac:dyDescent="0.25">
      <c r="A570" s="1">
        <v>40660</v>
      </c>
      <c r="B570" s="16">
        <v>9595</v>
      </c>
      <c r="C570" s="16">
        <v>6042.21</v>
      </c>
    </row>
    <row r="571" spans="1:3" x14ac:dyDescent="0.25">
      <c r="A571" s="1">
        <v>40661</v>
      </c>
      <c r="B571" s="16">
        <v>9443.18</v>
      </c>
      <c r="C571" s="16">
        <v>5946.46</v>
      </c>
    </row>
    <row r="572" spans="1:3" x14ac:dyDescent="0.25">
      <c r="A572" s="1">
        <v>40662</v>
      </c>
      <c r="B572" s="16">
        <v>9415.86</v>
      </c>
      <c r="C572" s="16">
        <v>5929.11</v>
      </c>
    </row>
    <row r="573" spans="1:3" x14ac:dyDescent="0.25">
      <c r="A573" s="1">
        <v>40665</v>
      </c>
      <c r="B573" s="16">
        <v>9695.08</v>
      </c>
      <c r="C573" s="16">
        <v>6104.49</v>
      </c>
    </row>
    <row r="574" spans="1:3" x14ac:dyDescent="0.25">
      <c r="A574" s="1">
        <v>40666</v>
      </c>
      <c r="B574" s="16">
        <v>9961.59</v>
      </c>
      <c r="C574" s="16">
        <v>6272.14</v>
      </c>
    </row>
    <row r="575" spans="1:3" x14ac:dyDescent="0.25">
      <c r="A575" s="1">
        <v>40667</v>
      </c>
      <c r="B575" s="16">
        <v>10083.59</v>
      </c>
      <c r="C575" s="16">
        <v>6348.8</v>
      </c>
    </row>
    <row r="576" spans="1:3" x14ac:dyDescent="0.25">
      <c r="A576" s="1">
        <v>40668</v>
      </c>
      <c r="B576" s="16">
        <v>10243.16</v>
      </c>
      <c r="C576" s="16">
        <v>6449.12</v>
      </c>
    </row>
    <row r="577" spans="1:3" x14ac:dyDescent="0.25">
      <c r="A577" s="1">
        <v>40669</v>
      </c>
      <c r="B577" s="16">
        <v>10132.08</v>
      </c>
      <c r="C577" s="16">
        <v>6379.02</v>
      </c>
    </row>
    <row r="578" spans="1:3" x14ac:dyDescent="0.25">
      <c r="A578" s="1">
        <v>40672</v>
      </c>
      <c r="B578" s="16">
        <v>9759.51</v>
      </c>
      <c r="C578" s="16">
        <v>6144.01</v>
      </c>
    </row>
    <row r="579" spans="1:3" x14ac:dyDescent="0.25">
      <c r="A579" s="1">
        <v>40673</v>
      </c>
      <c r="B579" s="16">
        <v>9389.7800000000007</v>
      </c>
      <c r="C579" s="16">
        <v>5911.1</v>
      </c>
    </row>
    <row r="580" spans="1:3" x14ac:dyDescent="0.25">
      <c r="A580" s="1">
        <v>40674</v>
      </c>
      <c r="B580" s="16">
        <v>9641.17</v>
      </c>
      <c r="C580" s="16">
        <v>6069.21</v>
      </c>
    </row>
    <row r="581" spans="1:3" x14ac:dyDescent="0.25">
      <c r="A581" s="1">
        <v>40675</v>
      </c>
      <c r="B581" s="16">
        <v>9455.85</v>
      </c>
      <c r="C581" s="16">
        <v>5952.41</v>
      </c>
    </row>
    <row r="582" spans="1:3" x14ac:dyDescent="0.25">
      <c r="A582" s="1">
        <v>40676</v>
      </c>
      <c r="B582" s="16">
        <v>9645.77</v>
      </c>
      <c r="C582" s="16">
        <v>6071.81</v>
      </c>
    </row>
    <row r="583" spans="1:3" x14ac:dyDescent="0.25">
      <c r="A583" s="1">
        <v>40679</v>
      </c>
      <c r="B583" s="16">
        <v>9867.91</v>
      </c>
      <c r="C583" s="16">
        <v>6211.19</v>
      </c>
    </row>
    <row r="584" spans="1:3" x14ac:dyDescent="0.25">
      <c r="A584" s="1">
        <v>40680</v>
      </c>
      <c r="B584" s="16">
        <v>9688.82</v>
      </c>
      <c r="C584" s="16">
        <v>6098.32</v>
      </c>
    </row>
    <row r="585" spans="1:3" x14ac:dyDescent="0.25">
      <c r="A585" s="1">
        <v>40681</v>
      </c>
      <c r="B585" s="16">
        <v>9352.0499999999993</v>
      </c>
      <c r="C585" s="16">
        <v>5886.2</v>
      </c>
    </row>
    <row r="586" spans="1:3" x14ac:dyDescent="0.25">
      <c r="A586" s="1">
        <v>40682</v>
      </c>
      <c r="B586" s="16">
        <v>9152.6200000000008</v>
      </c>
      <c r="C586" s="16">
        <v>5760.54</v>
      </c>
    </row>
    <row r="587" spans="1:3" x14ac:dyDescent="0.25">
      <c r="A587" s="1">
        <v>40683</v>
      </c>
      <c r="B587" s="16">
        <v>9357.67</v>
      </c>
      <c r="C587" s="16">
        <v>5889.45</v>
      </c>
    </row>
    <row r="588" spans="1:3" x14ac:dyDescent="0.25">
      <c r="A588" s="1">
        <v>40686</v>
      </c>
      <c r="B588" s="16">
        <v>9596.4599999999991</v>
      </c>
      <c r="C588" s="16">
        <v>6039.3</v>
      </c>
    </row>
    <row r="589" spans="1:3" x14ac:dyDescent="0.25">
      <c r="A589" s="1">
        <v>40687</v>
      </c>
      <c r="B589" s="16">
        <v>9480.34</v>
      </c>
      <c r="C589" s="16">
        <v>5966.08</v>
      </c>
    </row>
    <row r="590" spans="1:3" x14ac:dyDescent="0.25">
      <c r="A590" s="1">
        <v>40688</v>
      </c>
      <c r="B590" s="16">
        <v>9317.02</v>
      </c>
      <c r="C590" s="16">
        <v>5863.16</v>
      </c>
    </row>
    <row r="591" spans="1:3" x14ac:dyDescent="0.25">
      <c r="A591" s="1">
        <v>40689</v>
      </c>
      <c r="B591" s="16">
        <v>9058.19</v>
      </c>
      <c r="C591" s="16">
        <v>5700.14</v>
      </c>
    </row>
    <row r="592" spans="1:3" x14ac:dyDescent="0.25">
      <c r="A592" s="1">
        <v>40690</v>
      </c>
      <c r="B592" s="16">
        <v>8892.7199999999993</v>
      </c>
      <c r="C592" s="16">
        <v>5595.87</v>
      </c>
    </row>
    <row r="593" spans="1:3" x14ac:dyDescent="0.25">
      <c r="A593" s="1">
        <v>40694</v>
      </c>
      <c r="B593" s="16">
        <v>8630.2999999999993</v>
      </c>
      <c r="C593" s="16">
        <v>5430.21</v>
      </c>
    </row>
    <row r="594" spans="1:3" x14ac:dyDescent="0.25">
      <c r="A594" s="1">
        <v>40695</v>
      </c>
      <c r="B594" s="16">
        <v>9227.39</v>
      </c>
      <c r="C594" s="16">
        <v>5805.76</v>
      </c>
    </row>
    <row r="595" spans="1:3" x14ac:dyDescent="0.25">
      <c r="A595" s="1">
        <v>40696</v>
      </c>
      <c r="B595" s="16">
        <v>9140.83</v>
      </c>
      <c r="C595" s="16">
        <v>5751.16</v>
      </c>
    </row>
    <row r="596" spans="1:3" x14ac:dyDescent="0.25">
      <c r="A596" s="1">
        <v>40697</v>
      </c>
      <c r="B596" s="16">
        <v>9200.02</v>
      </c>
      <c r="C596" s="16">
        <v>5788.26</v>
      </c>
    </row>
    <row r="597" spans="1:3" x14ac:dyDescent="0.25">
      <c r="A597" s="1">
        <v>40700</v>
      </c>
      <c r="B597" s="16">
        <v>9306.41</v>
      </c>
      <c r="C597" s="16">
        <v>5854.77</v>
      </c>
    </row>
    <row r="598" spans="1:3" x14ac:dyDescent="0.25">
      <c r="A598" s="1">
        <v>40701</v>
      </c>
      <c r="B598" s="16">
        <v>9191.57</v>
      </c>
      <c r="C598" s="16">
        <v>5782.38</v>
      </c>
    </row>
    <row r="599" spans="1:3" x14ac:dyDescent="0.25">
      <c r="A599" s="1">
        <v>40702</v>
      </c>
      <c r="B599" s="16">
        <v>9313.66</v>
      </c>
      <c r="C599" s="16">
        <v>5859.04</v>
      </c>
    </row>
    <row r="600" spans="1:3" x14ac:dyDescent="0.25">
      <c r="A600" s="1">
        <v>40703</v>
      </c>
      <c r="B600" s="16">
        <v>9028.3700000000008</v>
      </c>
      <c r="C600" s="16">
        <v>5679.43</v>
      </c>
    </row>
    <row r="601" spans="1:3" x14ac:dyDescent="0.25">
      <c r="A601" s="1">
        <v>40704</v>
      </c>
      <c r="B601" s="16">
        <v>9358.18</v>
      </c>
      <c r="C601" s="16">
        <v>5886.76</v>
      </c>
    </row>
    <row r="602" spans="1:3" x14ac:dyDescent="0.25">
      <c r="A602" s="1">
        <v>40707</v>
      </c>
      <c r="B602" s="16">
        <v>9562.5300000000007</v>
      </c>
      <c r="C602" s="16">
        <v>6014.87</v>
      </c>
    </row>
    <row r="603" spans="1:3" x14ac:dyDescent="0.25">
      <c r="A603" s="1">
        <v>40708</v>
      </c>
      <c r="B603" s="16">
        <v>9165.73</v>
      </c>
      <c r="C603" s="16">
        <v>5765.14</v>
      </c>
    </row>
    <row r="604" spans="1:3" x14ac:dyDescent="0.25">
      <c r="A604" s="1">
        <v>40709</v>
      </c>
      <c r="B604" s="16">
        <v>10001.16</v>
      </c>
      <c r="C604" s="16">
        <v>6290.46</v>
      </c>
    </row>
    <row r="605" spans="1:3" x14ac:dyDescent="0.25">
      <c r="A605" s="1">
        <v>40710</v>
      </c>
      <c r="B605" s="16">
        <v>10479.27</v>
      </c>
      <c r="C605" s="16">
        <v>6591.02</v>
      </c>
    </row>
    <row r="606" spans="1:3" x14ac:dyDescent="0.25">
      <c r="A606" s="1">
        <v>40711</v>
      </c>
      <c r="B606" s="16">
        <v>10248.84</v>
      </c>
      <c r="C606" s="16">
        <v>6445.93</v>
      </c>
    </row>
    <row r="607" spans="1:3" x14ac:dyDescent="0.25">
      <c r="A607" s="1">
        <v>40714</v>
      </c>
      <c r="B607" s="16">
        <v>9781.5300000000007</v>
      </c>
      <c r="C607" s="16">
        <v>6151.57</v>
      </c>
    </row>
    <row r="608" spans="1:3" x14ac:dyDescent="0.25">
      <c r="A608" s="1">
        <v>40715</v>
      </c>
      <c r="B608" s="16">
        <v>9555.6299999999992</v>
      </c>
      <c r="C608" s="16">
        <v>6009.35</v>
      </c>
    </row>
    <row r="609" spans="1:3" x14ac:dyDescent="0.25">
      <c r="A609" s="1">
        <v>40716</v>
      </c>
      <c r="B609" s="16">
        <v>9716.8700000000008</v>
      </c>
      <c r="C609" s="16">
        <v>6110.61</v>
      </c>
    </row>
    <row r="610" spans="1:3" x14ac:dyDescent="0.25">
      <c r="A610" s="1">
        <v>40717</v>
      </c>
      <c r="B610" s="16">
        <v>9521.35</v>
      </c>
      <c r="C610" s="16">
        <v>5987.5</v>
      </c>
    </row>
    <row r="611" spans="1:3" x14ac:dyDescent="0.25">
      <c r="A611" s="1">
        <v>40718</v>
      </c>
      <c r="B611" s="16">
        <v>10026.950000000001</v>
      </c>
      <c r="C611" s="16">
        <v>6305.3</v>
      </c>
    </row>
    <row r="612" spans="1:3" x14ac:dyDescent="0.25">
      <c r="A612" s="1">
        <v>40721</v>
      </c>
      <c r="B612" s="16">
        <v>9798.5499999999993</v>
      </c>
      <c r="C612" s="16">
        <v>6161.22</v>
      </c>
    </row>
    <row r="613" spans="1:3" x14ac:dyDescent="0.25">
      <c r="A613" s="1">
        <v>40722</v>
      </c>
      <c r="B613" s="16">
        <v>9332.24</v>
      </c>
      <c r="C613" s="16">
        <v>5867.87</v>
      </c>
    </row>
    <row r="614" spans="1:3" x14ac:dyDescent="0.25">
      <c r="A614" s="1">
        <v>40723</v>
      </c>
      <c r="B614" s="16">
        <v>8890.2000000000007</v>
      </c>
      <c r="C614" s="16">
        <v>5589.79</v>
      </c>
    </row>
    <row r="615" spans="1:3" x14ac:dyDescent="0.25">
      <c r="A615" s="1">
        <v>40724</v>
      </c>
      <c r="B615" s="16">
        <v>8556.83</v>
      </c>
      <c r="C615" s="16">
        <v>5380.05</v>
      </c>
    </row>
    <row r="616" spans="1:3" x14ac:dyDescent="0.25">
      <c r="A616" s="1">
        <v>40725</v>
      </c>
      <c r="B616" s="16">
        <v>8192.9699999999993</v>
      </c>
      <c r="C616" s="16">
        <v>5151.1499999999996</v>
      </c>
    </row>
    <row r="617" spans="1:3" x14ac:dyDescent="0.25">
      <c r="A617" s="1">
        <v>40729</v>
      </c>
      <c r="B617" s="16">
        <v>8231.0499999999993</v>
      </c>
      <c r="C617" s="16">
        <v>5174.58</v>
      </c>
    </row>
    <row r="618" spans="1:3" x14ac:dyDescent="0.25">
      <c r="A618" s="1">
        <v>40730</v>
      </c>
      <c r="B618" s="16">
        <v>8357.56</v>
      </c>
      <c r="C618" s="16">
        <v>5253.99</v>
      </c>
    </row>
    <row r="619" spans="1:3" x14ac:dyDescent="0.25">
      <c r="A619" s="1">
        <v>40731</v>
      </c>
      <c r="B619" s="16">
        <v>8124.61</v>
      </c>
      <c r="C619" s="16">
        <v>5107.42</v>
      </c>
    </row>
    <row r="620" spans="1:3" x14ac:dyDescent="0.25">
      <c r="A620" s="1">
        <v>40732</v>
      </c>
      <c r="B620" s="16">
        <v>8302.75</v>
      </c>
      <c r="C620" s="16">
        <v>5219.28</v>
      </c>
    </row>
    <row r="621" spans="1:3" x14ac:dyDescent="0.25">
      <c r="A621" s="1">
        <v>40735</v>
      </c>
      <c r="B621" s="16">
        <v>8982.51</v>
      </c>
      <c r="C621" s="16">
        <v>5646.18</v>
      </c>
    </row>
    <row r="622" spans="1:3" x14ac:dyDescent="0.25">
      <c r="A622" s="1">
        <v>40736</v>
      </c>
      <c r="B622" s="16">
        <v>9208.1</v>
      </c>
      <c r="C622" s="16">
        <v>5787.83</v>
      </c>
    </row>
    <row r="623" spans="1:3" x14ac:dyDescent="0.25">
      <c r="A623" s="1">
        <v>40737</v>
      </c>
      <c r="B623" s="16">
        <v>9255.2999999999993</v>
      </c>
      <c r="C623" s="16">
        <v>5817.36</v>
      </c>
    </row>
    <row r="624" spans="1:3" x14ac:dyDescent="0.25">
      <c r="A624" s="1">
        <v>40738</v>
      </c>
      <c r="B624" s="16">
        <v>9544.17</v>
      </c>
      <c r="C624" s="16">
        <v>5998.78</v>
      </c>
    </row>
    <row r="625" spans="1:3" x14ac:dyDescent="0.25">
      <c r="A625" s="1">
        <v>40739</v>
      </c>
      <c r="B625" s="16">
        <v>9333.31</v>
      </c>
      <c r="C625" s="16">
        <v>5866.11</v>
      </c>
    </row>
    <row r="626" spans="1:3" x14ac:dyDescent="0.25">
      <c r="A626" s="1">
        <v>40742</v>
      </c>
      <c r="B626" s="16">
        <v>9710.75</v>
      </c>
      <c r="C626" s="16">
        <v>6102.89</v>
      </c>
    </row>
    <row r="627" spans="1:3" x14ac:dyDescent="0.25">
      <c r="A627" s="1">
        <v>40743</v>
      </c>
      <c r="B627" s="16">
        <v>9120.3799999999992</v>
      </c>
      <c r="C627" s="16">
        <v>5731.72</v>
      </c>
    </row>
    <row r="628" spans="1:3" x14ac:dyDescent="0.25">
      <c r="A628" s="1">
        <v>40744</v>
      </c>
      <c r="B628" s="16">
        <v>8935.67</v>
      </c>
      <c r="C628" s="16">
        <v>5615.5</v>
      </c>
    </row>
    <row r="629" spans="1:3" x14ac:dyDescent="0.25">
      <c r="A629" s="1">
        <v>40745</v>
      </c>
      <c r="B629" s="16">
        <v>8477</v>
      </c>
      <c r="C629" s="16">
        <v>5327.13</v>
      </c>
    </row>
    <row r="630" spans="1:3" x14ac:dyDescent="0.25">
      <c r="A630" s="1">
        <v>40746</v>
      </c>
      <c r="B630" s="16">
        <v>8428.94</v>
      </c>
      <c r="C630" s="16">
        <v>5296.79</v>
      </c>
    </row>
    <row r="631" spans="1:3" x14ac:dyDescent="0.25">
      <c r="A631" s="1">
        <v>40749</v>
      </c>
      <c r="B631" s="16">
        <v>8882.36</v>
      </c>
      <c r="C631" s="16">
        <v>5581.32</v>
      </c>
    </row>
    <row r="632" spans="1:3" x14ac:dyDescent="0.25">
      <c r="A632" s="1">
        <v>40750</v>
      </c>
      <c r="B632" s="16">
        <v>9027.83</v>
      </c>
      <c r="C632" s="16">
        <v>5672.59</v>
      </c>
    </row>
    <row r="633" spans="1:3" x14ac:dyDescent="0.25">
      <c r="A633" s="1">
        <v>40751</v>
      </c>
      <c r="B633" s="16">
        <v>9707.91</v>
      </c>
      <c r="C633" s="16">
        <v>6099.76</v>
      </c>
    </row>
    <row r="634" spans="1:3" x14ac:dyDescent="0.25">
      <c r="A634" s="1">
        <v>40752</v>
      </c>
      <c r="B634" s="16">
        <v>9716.99</v>
      </c>
      <c r="C634" s="16">
        <v>6105.32</v>
      </c>
    </row>
    <row r="635" spans="1:3" x14ac:dyDescent="0.25">
      <c r="A635" s="1">
        <v>40753</v>
      </c>
      <c r="B635" s="16">
        <v>9548.43</v>
      </c>
      <c r="C635" s="16">
        <v>5999.26</v>
      </c>
    </row>
    <row r="636" spans="1:3" x14ac:dyDescent="0.25">
      <c r="A636" s="1">
        <v>40756</v>
      </c>
      <c r="B636" s="16">
        <v>9349.3700000000008</v>
      </c>
      <c r="C636" s="16">
        <v>5873.77</v>
      </c>
    </row>
    <row r="637" spans="1:3" x14ac:dyDescent="0.25">
      <c r="A637" s="1">
        <v>40757</v>
      </c>
      <c r="B637" s="16">
        <v>10032.89</v>
      </c>
      <c r="C637" s="16">
        <v>6303.04</v>
      </c>
    </row>
    <row r="638" spans="1:3" x14ac:dyDescent="0.25">
      <c r="A638" s="1">
        <v>40758</v>
      </c>
      <c r="B638" s="16">
        <v>9931.01</v>
      </c>
      <c r="C638" s="16">
        <v>6238.88</v>
      </c>
    </row>
    <row r="639" spans="1:3" x14ac:dyDescent="0.25">
      <c r="A639" s="1">
        <v>40759</v>
      </c>
      <c r="B639" s="16">
        <v>12051.59</v>
      </c>
      <c r="C639" s="16">
        <v>7570.89</v>
      </c>
    </row>
    <row r="640" spans="1:3" x14ac:dyDescent="0.25">
      <c r="A640" s="1">
        <v>40760</v>
      </c>
      <c r="B640" s="16">
        <v>12442.44</v>
      </c>
      <c r="C640" s="16">
        <v>7816.23</v>
      </c>
    </row>
    <row r="641" spans="1:3" x14ac:dyDescent="0.25">
      <c r="A641" s="1">
        <v>40763</v>
      </c>
      <c r="B641" s="16">
        <v>14813.85</v>
      </c>
      <c r="C641" s="16">
        <v>9305.25</v>
      </c>
    </row>
    <row r="642" spans="1:3" x14ac:dyDescent="0.25">
      <c r="A642" s="1">
        <v>40764</v>
      </c>
      <c r="B642" s="16">
        <v>12426.03</v>
      </c>
      <c r="C642" s="16">
        <v>7805.16</v>
      </c>
    </row>
    <row r="643" spans="1:3" x14ac:dyDescent="0.25">
      <c r="A643" s="1">
        <v>40765</v>
      </c>
      <c r="B643" s="16">
        <v>14236.96</v>
      </c>
      <c r="C643" s="16">
        <v>8942.44</v>
      </c>
    </row>
    <row r="644" spans="1:3" x14ac:dyDescent="0.25">
      <c r="A644" s="1">
        <v>40766</v>
      </c>
      <c r="B644" s="16">
        <v>13741.98</v>
      </c>
      <c r="C644" s="16">
        <v>8631.33</v>
      </c>
    </row>
    <row r="645" spans="1:3" x14ac:dyDescent="0.25">
      <c r="A645" s="1">
        <v>40767</v>
      </c>
      <c r="B645" s="16">
        <v>13812.44</v>
      </c>
      <c r="C645" s="16">
        <v>8675.3700000000008</v>
      </c>
    </row>
    <row r="646" spans="1:3" x14ac:dyDescent="0.25">
      <c r="A646" s="1">
        <v>40770</v>
      </c>
      <c r="B646" s="16">
        <v>13171.8</v>
      </c>
      <c r="C646" s="16">
        <v>8272.39</v>
      </c>
    </row>
    <row r="647" spans="1:3" x14ac:dyDescent="0.25">
      <c r="A647" s="1">
        <v>40771</v>
      </c>
      <c r="B647" s="16">
        <v>13302.45</v>
      </c>
      <c r="C647" s="16">
        <v>8354.24</v>
      </c>
    </row>
    <row r="648" spans="1:3" x14ac:dyDescent="0.25">
      <c r="A648" s="1">
        <v>40772</v>
      </c>
      <c r="B648" s="16">
        <v>13821.71</v>
      </c>
      <c r="C648" s="16">
        <v>8680.14</v>
      </c>
    </row>
    <row r="649" spans="1:3" x14ac:dyDescent="0.25">
      <c r="A649" s="1">
        <v>40773</v>
      </c>
      <c r="B649" s="16">
        <v>16479.150000000001</v>
      </c>
      <c r="C649" s="16">
        <v>10348.780000000001</v>
      </c>
    </row>
    <row r="650" spans="1:3" x14ac:dyDescent="0.25">
      <c r="A650" s="1">
        <v>40774</v>
      </c>
      <c r="B650" s="16">
        <v>17426.22</v>
      </c>
      <c r="C650" s="16">
        <v>10943.26</v>
      </c>
    </row>
    <row r="651" spans="1:3" x14ac:dyDescent="0.25">
      <c r="A651" s="1">
        <v>40777</v>
      </c>
      <c r="B651" s="16">
        <v>17972.689999999999</v>
      </c>
      <c r="C651" s="16">
        <v>11285.61</v>
      </c>
    </row>
    <row r="652" spans="1:3" x14ac:dyDescent="0.25">
      <c r="A652" s="1">
        <v>40778</v>
      </c>
      <c r="B652" s="16">
        <v>16998.38</v>
      </c>
      <c r="C652" s="16">
        <v>10673.55</v>
      </c>
    </row>
    <row r="653" spans="1:3" x14ac:dyDescent="0.25">
      <c r="A653" s="1">
        <v>40779</v>
      </c>
      <c r="B653" s="16">
        <v>16668.04</v>
      </c>
      <c r="C653" s="16">
        <v>10465.870000000001</v>
      </c>
    </row>
    <row r="654" spans="1:3" x14ac:dyDescent="0.25">
      <c r="A654" s="1">
        <v>40780</v>
      </c>
      <c r="B654" s="16">
        <v>17160.14</v>
      </c>
      <c r="C654" s="16">
        <v>10774.59</v>
      </c>
    </row>
    <row r="655" spans="1:3" x14ac:dyDescent="0.25">
      <c r="A655" s="1">
        <v>40781</v>
      </c>
      <c r="B655" s="16">
        <v>16780.22</v>
      </c>
      <c r="C655" s="16">
        <v>10535.79</v>
      </c>
    </row>
    <row r="656" spans="1:3" x14ac:dyDescent="0.25">
      <c r="A656" s="1">
        <v>40784</v>
      </c>
      <c r="B656" s="16">
        <v>15763.26</v>
      </c>
      <c r="C656" s="16">
        <v>9896.5499999999993</v>
      </c>
    </row>
    <row r="657" spans="1:3" x14ac:dyDescent="0.25">
      <c r="A657" s="1">
        <v>40785</v>
      </c>
      <c r="B657" s="16">
        <v>16196.62</v>
      </c>
      <c r="C657" s="16">
        <v>10168.379999999999</v>
      </c>
    </row>
    <row r="658" spans="1:3" x14ac:dyDescent="0.25">
      <c r="A658" s="1">
        <v>40786</v>
      </c>
      <c r="B658" s="16">
        <v>15868.65</v>
      </c>
      <c r="C658" s="16">
        <v>9962.23</v>
      </c>
    </row>
    <row r="659" spans="1:3" x14ac:dyDescent="0.25">
      <c r="A659" s="1">
        <v>40787</v>
      </c>
      <c r="B659" s="16">
        <v>16124.72</v>
      </c>
      <c r="C659" s="16">
        <v>10122.74</v>
      </c>
    </row>
    <row r="660" spans="1:3" x14ac:dyDescent="0.25">
      <c r="A660" s="1">
        <v>40788</v>
      </c>
      <c r="B660" s="16">
        <v>17073.990000000002</v>
      </c>
      <c r="C660" s="16">
        <v>10718.41</v>
      </c>
    </row>
    <row r="661" spans="1:3" x14ac:dyDescent="0.25">
      <c r="A661" s="1">
        <v>40792</v>
      </c>
      <c r="B661" s="16">
        <v>17591.93</v>
      </c>
      <c r="C661" s="16">
        <v>11042.48</v>
      </c>
    </row>
    <row r="662" spans="1:3" x14ac:dyDescent="0.25">
      <c r="A662" s="1">
        <v>40793</v>
      </c>
      <c r="B662" s="16">
        <v>16681.580000000002</v>
      </c>
      <c r="C662" s="16">
        <v>10470.790000000001</v>
      </c>
    </row>
    <row r="663" spans="1:3" x14ac:dyDescent="0.25">
      <c r="A663" s="1">
        <v>40794</v>
      </c>
      <c r="B663" s="16">
        <v>17128.330000000002</v>
      </c>
      <c r="C663" s="16">
        <v>10750.95</v>
      </c>
    </row>
    <row r="664" spans="1:3" x14ac:dyDescent="0.25">
      <c r="A664" s="1">
        <v>40795</v>
      </c>
      <c r="B664" s="16">
        <v>18643.740000000002</v>
      </c>
      <c r="C664" s="16">
        <v>11701.84</v>
      </c>
    </row>
    <row r="665" spans="1:3" x14ac:dyDescent="0.25">
      <c r="A665" s="1">
        <v>40798</v>
      </c>
      <c r="B665" s="16">
        <v>18790.599999999999</v>
      </c>
      <c r="C665" s="16">
        <v>11793.16</v>
      </c>
    </row>
    <row r="666" spans="1:3" x14ac:dyDescent="0.25">
      <c r="A666" s="1">
        <v>40799</v>
      </c>
      <c r="B666" s="16">
        <v>18770.96</v>
      </c>
      <c r="C666" s="16">
        <v>11780.55</v>
      </c>
    </row>
    <row r="667" spans="1:3" x14ac:dyDescent="0.25">
      <c r="A667" s="1">
        <v>40800</v>
      </c>
      <c r="B667" s="16">
        <v>18104.09</v>
      </c>
      <c r="C667" s="16">
        <v>11361.74</v>
      </c>
    </row>
    <row r="668" spans="1:3" x14ac:dyDescent="0.25">
      <c r="A668" s="1">
        <v>40801</v>
      </c>
      <c r="B668" s="16">
        <v>17199.990000000002</v>
      </c>
      <c r="C668" s="16">
        <v>10794.09</v>
      </c>
    </row>
    <row r="669" spans="1:3" x14ac:dyDescent="0.25">
      <c r="A669" s="1">
        <v>40802</v>
      </c>
      <c r="B669" s="16">
        <v>16801.37</v>
      </c>
      <c r="C669" s="16">
        <v>10543.67</v>
      </c>
    </row>
    <row r="670" spans="1:3" x14ac:dyDescent="0.25">
      <c r="A670" s="1">
        <v>40805</v>
      </c>
      <c r="B670" s="16">
        <v>17478.009999999998</v>
      </c>
      <c r="C670" s="16">
        <v>10967.49</v>
      </c>
    </row>
    <row r="671" spans="1:3" x14ac:dyDescent="0.25">
      <c r="A671" s="1">
        <v>40806</v>
      </c>
      <c r="B671" s="16">
        <v>17397.77</v>
      </c>
      <c r="C671" s="16">
        <v>10916.88</v>
      </c>
    </row>
    <row r="672" spans="1:3" x14ac:dyDescent="0.25">
      <c r="A672" s="1">
        <v>40807</v>
      </c>
      <c r="B672" s="16">
        <v>18876.189999999999</v>
      </c>
      <c r="C672" s="16">
        <v>11844.28</v>
      </c>
    </row>
    <row r="673" spans="1:3" x14ac:dyDescent="0.25">
      <c r="A673" s="1">
        <v>40808</v>
      </c>
      <c r="B673" s="16">
        <v>20337.580000000002</v>
      </c>
      <c r="C673" s="16">
        <v>12760.95</v>
      </c>
    </row>
    <row r="674" spans="1:3" x14ac:dyDescent="0.25">
      <c r="A674" s="1">
        <v>40809</v>
      </c>
      <c r="B674" s="16">
        <v>20608.61</v>
      </c>
      <c r="C674" s="16">
        <v>12930.69</v>
      </c>
    </row>
    <row r="675" spans="1:3" x14ac:dyDescent="0.25">
      <c r="A675" s="1">
        <v>40812</v>
      </c>
      <c r="B675" s="16">
        <v>19786.84</v>
      </c>
      <c r="C675" s="16">
        <v>12414.17</v>
      </c>
    </row>
    <row r="676" spans="1:3" x14ac:dyDescent="0.25">
      <c r="A676" s="1">
        <v>40813</v>
      </c>
      <c r="B676" s="16">
        <v>19422.61</v>
      </c>
      <c r="C676" s="16">
        <v>12185.36</v>
      </c>
    </row>
    <row r="677" spans="1:3" x14ac:dyDescent="0.25">
      <c r="A677" s="1">
        <v>40814</v>
      </c>
      <c r="B677" s="16">
        <v>20746.13</v>
      </c>
      <c r="C677" s="16">
        <v>13015.39</v>
      </c>
    </row>
    <row r="678" spans="1:3" x14ac:dyDescent="0.25">
      <c r="A678" s="1">
        <v>40815</v>
      </c>
      <c r="B678" s="16">
        <v>20303.47</v>
      </c>
      <c r="C678" s="16">
        <v>12737.37</v>
      </c>
    </row>
    <row r="679" spans="1:3" x14ac:dyDescent="0.25">
      <c r="A679" s="1">
        <v>40816</v>
      </c>
      <c r="B679" s="16">
        <v>22019.61</v>
      </c>
      <c r="C679" s="16">
        <v>13813.65</v>
      </c>
    </row>
    <row r="680" spans="1:3" x14ac:dyDescent="0.25">
      <c r="A680" s="1">
        <v>40819</v>
      </c>
      <c r="B680" s="16">
        <v>23578.85</v>
      </c>
      <c r="C680" s="16">
        <v>14790.73</v>
      </c>
    </row>
    <row r="681" spans="1:3" x14ac:dyDescent="0.25">
      <c r="A681" s="1">
        <v>40820</v>
      </c>
      <c r="B681" s="16">
        <v>21693.65</v>
      </c>
      <c r="C681" s="16">
        <v>13607.84</v>
      </c>
    </row>
    <row r="682" spans="1:3" x14ac:dyDescent="0.25">
      <c r="A682" s="1">
        <v>40821</v>
      </c>
      <c r="B682" s="16">
        <v>20552.62</v>
      </c>
      <c r="C682" s="16">
        <v>12891.79</v>
      </c>
    </row>
    <row r="683" spans="1:3" x14ac:dyDescent="0.25">
      <c r="A683" s="1">
        <v>40822</v>
      </c>
      <c r="B683" s="16">
        <v>20282.400000000001</v>
      </c>
      <c r="C683" s="16">
        <v>12721.98</v>
      </c>
    </row>
    <row r="684" spans="1:3" x14ac:dyDescent="0.25">
      <c r="A684" s="1">
        <v>40823</v>
      </c>
      <c r="B684" s="16">
        <v>20321.12</v>
      </c>
      <c r="C684" s="16">
        <v>12745.96</v>
      </c>
    </row>
    <row r="685" spans="1:3" x14ac:dyDescent="0.25">
      <c r="A685" s="1">
        <v>40826</v>
      </c>
      <c r="B685" s="16">
        <v>18861.52</v>
      </c>
      <c r="C685" s="16">
        <v>11829.59</v>
      </c>
    </row>
    <row r="686" spans="1:3" x14ac:dyDescent="0.25">
      <c r="A686" s="1">
        <v>40827</v>
      </c>
      <c r="B686" s="16">
        <v>18769.900000000001</v>
      </c>
      <c r="C686" s="16">
        <v>11771.84</v>
      </c>
    </row>
    <row r="687" spans="1:3" x14ac:dyDescent="0.25">
      <c r="A687" s="1">
        <v>40828</v>
      </c>
      <c r="B687" s="16">
        <v>17602.009999999998</v>
      </c>
      <c r="C687" s="16">
        <v>11039.11</v>
      </c>
    </row>
    <row r="688" spans="1:3" x14ac:dyDescent="0.25">
      <c r="A688" s="1">
        <v>40829</v>
      </c>
      <c r="B688" s="16">
        <v>17473.939999999999</v>
      </c>
      <c r="C688" s="16">
        <v>10958.52</v>
      </c>
    </row>
    <row r="689" spans="1:3" x14ac:dyDescent="0.25">
      <c r="A689" s="1">
        <v>40830</v>
      </c>
      <c r="B689" s="16">
        <v>16400.47</v>
      </c>
      <c r="C689" s="16">
        <v>10285.06</v>
      </c>
    </row>
    <row r="690" spans="1:3" x14ac:dyDescent="0.25">
      <c r="A690" s="1">
        <v>40833</v>
      </c>
      <c r="B690" s="16">
        <v>18456.830000000002</v>
      </c>
      <c r="C690" s="16">
        <v>11573.8</v>
      </c>
    </row>
    <row r="691" spans="1:3" x14ac:dyDescent="0.25">
      <c r="A691" s="1">
        <v>40834</v>
      </c>
      <c r="B691" s="16">
        <v>17363.830000000002</v>
      </c>
      <c r="C691" s="16">
        <v>10888.14</v>
      </c>
    </row>
    <row r="692" spans="1:3" x14ac:dyDescent="0.25">
      <c r="A692" s="1">
        <v>40835</v>
      </c>
      <c r="B692" s="16">
        <v>18960.2</v>
      </c>
      <c r="C692" s="16">
        <v>11888.87</v>
      </c>
    </row>
    <row r="693" spans="1:3" x14ac:dyDescent="0.25">
      <c r="A693" s="1">
        <v>40836</v>
      </c>
      <c r="B693" s="16">
        <v>19093.7</v>
      </c>
      <c r="C693" s="16">
        <v>11972.29</v>
      </c>
    </row>
    <row r="694" spans="1:3" x14ac:dyDescent="0.25">
      <c r="A694" s="1">
        <v>40837</v>
      </c>
      <c r="B694" s="16">
        <v>17736.93</v>
      </c>
      <c r="C694" s="16">
        <v>11121.28</v>
      </c>
    </row>
    <row r="695" spans="1:3" x14ac:dyDescent="0.25">
      <c r="A695" s="1">
        <v>40840</v>
      </c>
      <c r="B695" s="16">
        <v>16750.02</v>
      </c>
      <c r="C695" s="16">
        <v>10501.71</v>
      </c>
    </row>
    <row r="696" spans="1:3" x14ac:dyDescent="0.25">
      <c r="A696" s="1">
        <v>40841</v>
      </c>
      <c r="B696" s="16">
        <v>18109.509999999998</v>
      </c>
      <c r="C696" s="16">
        <v>11353.79</v>
      </c>
    </row>
    <row r="697" spans="1:3" x14ac:dyDescent="0.25">
      <c r="A697" s="1">
        <v>40842</v>
      </c>
      <c r="B697" s="16">
        <v>17150.41</v>
      </c>
      <c r="C697" s="16">
        <v>10752.22</v>
      </c>
    </row>
    <row r="698" spans="1:3" x14ac:dyDescent="0.25">
      <c r="A698" s="1">
        <v>40843</v>
      </c>
      <c r="B698" s="16">
        <v>14854.96</v>
      </c>
      <c r="C698" s="16">
        <v>9312.89</v>
      </c>
    </row>
    <row r="699" spans="1:3" x14ac:dyDescent="0.25">
      <c r="A699" s="1">
        <v>40844</v>
      </c>
      <c r="B699" s="16">
        <v>14823.62</v>
      </c>
      <c r="C699" s="16">
        <v>9293.02</v>
      </c>
    </row>
    <row r="700" spans="1:3" x14ac:dyDescent="0.25">
      <c r="A700" s="1">
        <v>40847</v>
      </c>
      <c r="B700" s="16">
        <v>16695.86</v>
      </c>
      <c r="C700" s="16">
        <v>10465.969999999999</v>
      </c>
    </row>
    <row r="701" spans="1:3" x14ac:dyDescent="0.25">
      <c r="A701" s="1">
        <v>40848</v>
      </c>
      <c r="B701" s="16">
        <v>18741.16</v>
      </c>
      <c r="C701" s="16">
        <v>11747.8</v>
      </c>
    </row>
    <row r="702" spans="1:3" x14ac:dyDescent="0.25">
      <c r="A702" s="1">
        <v>40849</v>
      </c>
      <c r="B702" s="16">
        <v>18137.54</v>
      </c>
      <c r="C702" s="16">
        <v>11369.15</v>
      </c>
    </row>
    <row r="703" spans="1:3" x14ac:dyDescent="0.25">
      <c r="A703" s="1">
        <v>40850</v>
      </c>
      <c r="B703" s="16">
        <v>17318.23</v>
      </c>
      <c r="C703" s="16">
        <v>10855.31</v>
      </c>
    </row>
    <row r="704" spans="1:3" x14ac:dyDescent="0.25">
      <c r="A704" s="1">
        <v>40851</v>
      </c>
      <c r="B704" s="16">
        <v>17630.689999999999</v>
      </c>
      <c r="C704" s="16">
        <v>11050.9</v>
      </c>
    </row>
    <row r="705" spans="1:3" x14ac:dyDescent="0.25">
      <c r="A705" s="1">
        <v>40854</v>
      </c>
      <c r="B705" s="16">
        <v>17532.09</v>
      </c>
      <c r="C705" s="16">
        <v>10988.29</v>
      </c>
    </row>
    <row r="706" spans="1:3" x14ac:dyDescent="0.25">
      <c r="A706" s="1">
        <v>40855</v>
      </c>
      <c r="B706" s="16">
        <v>16578.59</v>
      </c>
      <c r="C706" s="16">
        <v>10390.43</v>
      </c>
    </row>
    <row r="707" spans="1:3" x14ac:dyDescent="0.25">
      <c r="A707" s="1">
        <v>40856</v>
      </c>
      <c r="B707" s="16">
        <v>19903.05</v>
      </c>
      <c r="C707" s="16">
        <v>12473.69</v>
      </c>
    </row>
    <row r="708" spans="1:3" x14ac:dyDescent="0.25">
      <c r="A708" s="1">
        <v>40857</v>
      </c>
      <c r="B708" s="16">
        <v>18640.48</v>
      </c>
      <c r="C708" s="16">
        <v>11682.12</v>
      </c>
    </row>
    <row r="709" spans="1:3" x14ac:dyDescent="0.25">
      <c r="A709" s="1">
        <v>40858</v>
      </c>
      <c r="B709" s="16">
        <v>17812.310000000001</v>
      </c>
      <c r="C709" s="16">
        <v>11162.83</v>
      </c>
    </row>
    <row r="710" spans="1:3" x14ac:dyDescent="0.25">
      <c r="A710" s="1">
        <v>40861</v>
      </c>
      <c r="B710" s="16">
        <v>18144.240000000002</v>
      </c>
      <c r="C710" s="16">
        <v>11370.02</v>
      </c>
    </row>
    <row r="711" spans="1:3" x14ac:dyDescent="0.25">
      <c r="A711" s="1">
        <v>40862</v>
      </c>
      <c r="B711" s="16">
        <v>18114.810000000001</v>
      </c>
      <c r="C711" s="16">
        <v>11351.3</v>
      </c>
    </row>
    <row r="712" spans="1:3" x14ac:dyDescent="0.25">
      <c r="A712" s="1">
        <v>40863</v>
      </c>
      <c r="B712" s="16">
        <v>19265.419999999998</v>
      </c>
      <c r="C712" s="16">
        <v>12072.01</v>
      </c>
    </row>
    <row r="713" spans="1:3" x14ac:dyDescent="0.25">
      <c r="A713" s="1">
        <v>40864</v>
      </c>
      <c r="B713" s="16">
        <v>19912.48</v>
      </c>
      <c r="C713" s="16">
        <v>12477.17</v>
      </c>
    </row>
    <row r="714" spans="1:3" x14ac:dyDescent="0.25">
      <c r="A714" s="1">
        <v>40865</v>
      </c>
      <c r="B714" s="16">
        <v>19112.849999999999</v>
      </c>
      <c r="C714" s="16">
        <v>11975.83</v>
      </c>
    </row>
    <row r="715" spans="1:3" x14ac:dyDescent="0.25">
      <c r="A715" s="1">
        <v>40868</v>
      </c>
      <c r="B715" s="16">
        <v>19465.45</v>
      </c>
      <c r="C715" s="16">
        <v>12195.87</v>
      </c>
    </row>
    <row r="716" spans="1:3" x14ac:dyDescent="0.25">
      <c r="A716" s="1">
        <v>40869</v>
      </c>
      <c r="B716" s="16">
        <v>19098.830000000002</v>
      </c>
      <c r="C716" s="16">
        <v>11965.87</v>
      </c>
    </row>
    <row r="717" spans="1:3" x14ac:dyDescent="0.25">
      <c r="A717" s="1">
        <v>40870</v>
      </c>
      <c r="B717" s="16">
        <v>19847.71</v>
      </c>
      <c r="C717" s="16">
        <v>12434.76</v>
      </c>
    </row>
    <row r="718" spans="1:3" x14ac:dyDescent="0.25">
      <c r="A718" s="1">
        <v>40872</v>
      </c>
      <c r="B718" s="16">
        <v>20322.55</v>
      </c>
      <c r="C718" s="16">
        <v>12731.63</v>
      </c>
    </row>
    <row r="719" spans="1:3" x14ac:dyDescent="0.25">
      <c r="A719" s="1">
        <v>40875</v>
      </c>
      <c r="B719" s="16">
        <v>18965.64</v>
      </c>
      <c r="C719" s="16">
        <v>11880.69</v>
      </c>
    </row>
    <row r="720" spans="1:3" x14ac:dyDescent="0.25">
      <c r="A720" s="1">
        <v>40876</v>
      </c>
      <c r="B720" s="16">
        <v>18616.23</v>
      </c>
      <c r="C720" s="16">
        <v>11661.52</v>
      </c>
    </row>
    <row r="721" spans="1:3" x14ac:dyDescent="0.25">
      <c r="A721" s="1">
        <v>40877</v>
      </c>
      <c r="B721" s="16">
        <v>17025.86</v>
      </c>
      <c r="C721" s="16">
        <v>10665.03</v>
      </c>
    </row>
    <row r="722" spans="1:3" x14ac:dyDescent="0.25">
      <c r="A722" s="1">
        <v>40878</v>
      </c>
      <c r="B722" s="16">
        <v>16693.03</v>
      </c>
      <c r="C722" s="16">
        <v>10456.290000000001</v>
      </c>
    </row>
    <row r="723" spans="1:3" x14ac:dyDescent="0.25">
      <c r="A723" s="1">
        <v>40879</v>
      </c>
      <c r="B723" s="16">
        <v>16595.68</v>
      </c>
      <c r="C723" s="16">
        <v>10395.049999999999</v>
      </c>
    </row>
    <row r="724" spans="1:3" x14ac:dyDescent="0.25">
      <c r="A724" s="1">
        <v>40882</v>
      </c>
      <c r="B724" s="16">
        <v>16538.189999999999</v>
      </c>
      <c r="C724" s="16">
        <v>10358.290000000001</v>
      </c>
    </row>
    <row r="725" spans="1:3" x14ac:dyDescent="0.25">
      <c r="A725" s="1">
        <v>40883</v>
      </c>
      <c r="B725" s="16">
        <v>16694.759999999998</v>
      </c>
      <c r="C725" s="16">
        <v>10456.1</v>
      </c>
    </row>
    <row r="726" spans="1:3" x14ac:dyDescent="0.25">
      <c r="A726" s="1">
        <v>40884</v>
      </c>
      <c r="B726" s="16">
        <v>17030.900000000001</v>
      </c>
      <c r="C726" s="16">
        <v>10666.36</v>
      </c>
    </row>
    <row r="727" spans="1:3" x14ac:dyDescent="0.25">
      <c r="A727" s="1">
        <v>40885</v>
      </c>
      <c r="B727" s="16">
        <v>17897.419999999998</v>
      </c>
      <c r="C727" s="16">
        <v>11208.79</v>
      </c>
    </row>
    <row r="728" spans="1:3" x14ac:dyDescent="0.25">
      <c r="A728" s="1">
        <v>40886</v>
      </c>
      <c r="B728" s="16">
        <v>16370.4</v>
      </c>
      <c r="C728" s="16">
        <v>10252.200000000001</v>
      </c>
    </row>
    <row r="729" spans="1:3" x14ac:dyDescent="0.25">
      <c r="A729" s="1">
        <v>40889</v>
      </c>
      <c r="B729" s="16">
        <v>16657.53</v>
      </c>
      <c r="C729" s="16">
        <v>10431.25</v>
      </c>
    </row>
    <row r="730" spans="1:3" x14ac:dyDescent="0.25">
      <c r="A730" s="1">
        <v>40890</v>
      </c>
      <c r="B730" s="16">
        <v>16502.12</v>
      </c>
      <c r="C730" s="16">
        <v>10333.68</v>
      </c>
    </row>
    <row r="731" spans="1:3" x14ac:dyDescent="0.25">
      <c r="A731" s="1">
        <v>40891</v>
      </c>
      <c r="B731" s="16">
        <v>16591.25</v>
      </c>
      <c r="C731" s="16">
        <v>10389.24</v>
      </c>
    </row>
    <row r="732" spans="1:3" x14ac:dyDescent="0.25">
      <c r="A732" s="1">
        <v>40892</v>
      </c>
      <c r="B732" s="16">
        <v>15960.67</v>
      </c>
      <c r="C732" s="16">
        <v>9994.1299999999992</v>
      </c>
    </row>
    <row r="733" spans="1:3" x14ac:dyDescent="0.25">
      <c r="A733" s="1">
        <v>40893</v>
      </c>
      <c r="B733" s="16">
        <v>15918.8</v>
      </c>
      <c r="C733" s="16">
        <v>9967.67</v>
      </c>
    </row>
    <row r="734" spans="1:3" x14ac:dyDescent="0.25">
      <c r="A734" s="1">
        <v>40896</v>
      </c>
      <c r="B734" s="16">
        <v>15640.71</v>
      </c>
      <c r="C734" s="16">
        <v>9792.83</v>
      </c>
    </row>
    <row r="735" spans="1:3" x14ac:dyDescent="0.25">
      <c r="A735" s="1">
        <v>40897</v>
      </c>
      <c r="B735" s="16">
        <v>14644.78</v>
      </c>
      <c r="C735" s="16">
        <v>9169.0400000000009</v>
      </c>
    </row>
    <row r="736" spans="1:3" x14ac:dyDescent="0.25">
      <c r="A736" s="1">
        <v>40898</v>
      </c>
      <c r="B736" s="16">
        <v>13514.01</v>
      </c>
      <c r="C736" s="16">
        <v>8460.86</v>
      </c>
    </row>
    <row r="737" spans="1:3" x14ac:dyDescent="0.25">
      <c r="A737" s="1">
        <v>40899</v>
      </c>
      <c r="B737" s="16">
        <v>13829.35</v>
      </c>
      <c r="C737" s="16">
        <v>8658.08</v>
      </c>
    </row>
    <row r="738" spans="1:3" x14ac:dyDescent="0.25">
      <c r="A738" s="1">
        <v>40900</v>
      </c>
      <c r="B738" s="16">
        <v>14145.63</v>
      </c>
      <c r="C738" s="16">
        <v>8855.8799999999992</v>
      </c>
    </row>
    <row r="739" spans="1:3" x14ac:dyDescent="0.25">
      <c r="A739" s="1">
        <v>40904</v>
      </c>
      <c r="B739" s="16">
        <v>14013.53</v>
      </c>
      <c r="C739" s="16">
        <v>8772.32</v>
      </c>
    </row>
    <row r="740" spans="1:3" x14ac:dyDescent="0.25">
      <c r="A740" s="1">
        <v>40905</v>
      </c>
      <c r="B740" s="16">
        <v>14652.05</v>
      </c>
      <c r="C740" s="16">
        <v>9171.7999999999993</v>
      </c>
    </row>
    <row r="741" spans="1:3" x14ac:dyDescent="0.25">
      <c r="A741" s="1">
        <v>40906</v>
      </c>
      <c r="B741" s="16">
        <v>14274.43</v>
      </c>
      <c r="C741" s="16">
        <v>8935.2099999999991</v>
      </c>
    </row>
    <row r="742" spans="1:3" x14ac:dyDescent="0.25">
      <c r="A742" s="1">
        <v>40907</v>
      </c>
      <c r="B742" s="16">
        <v>14654.77</v>
      </c>
      <c r="C742" s="16">
        <v>9173.06</v>
      </c>
    </row>
    <row r="743" spans="1:3" x14ac:dyDescent="0.25">
      <c r="A743" s="1">
        <v>40911</v>
      </c>
      <c r="B743" s="16">
        <v>13742.6</v>
      </c>
      <c r="C743" s="16">
        <v>8601.25</v>
      </c>
    </row>
    <row r="744" spans="1:3" x14ac:dyDescent="0.25">
      <c r="A744" s="1">
        <v>40912</v>
      </c>
      <c r="B744" s="16">
        <v>13441.9</v>
      </c>
      <c r="C744" s="16">
        <v>8412.85</v>
      </c>
    </row>
    <row r="745" spans="1:3" x14ac:dyDescent="0.25">
      <c r="A745" s="1">
        <v>40913</v>
      </c>
      <c r="B745" s="16">
        <v>13212.19</v>
      </c>
      <c r="C745" s="16">
        <v>8268.8799999999992</v>
      </c>
    </row>
    <row r="746" spans="1:3" x14ac:dyDescent="0.25">
      <c r="A746" s="1">
        <v>40914</v>
      </c>
      <c r="B746" s="16">
        <v>12897.2</v>
      </c>
      <c r="C746" s="16">
        <v>8071.54</v>
      </c>
    </row>
    <row r="747" spans="1:3" x14ac:dyDescent="0.25">
      <c r="A747" s="1">
        <v>40917</v>
      </c>
      <c r="B747" s="16">
        <v>12771.96</v>
      </c>
      <c r="C747" s="16">
        <v>7992.58</v>
      </c>
    </row>
    <row r="748" spans="1:3" x14ac:dyDescent="0.25">
      <c r="A748" s="1">
        <v>40918</v>
      </c>
      <c r="B748" s="16">
        <v>12503.28</v>
      </c>
      <c r="C748" s="16">
        <v>7824.25</v>
      </c>
    </row>
    <row r="749" spans="1:3" x14ac:dyDescent="0.25">
      <c r="A749" s="1">
        <v>40919</v>
      </c>
      <c r="B749" s="16">
        <v>12783.69</v>
      </c>
      <c r="C749" s="16">
        <v>7999.53</v>
      </c>
    </row>
    <row r="750" spans="1:3" x14ac:dyDescent="0.25">
      <c r="A750" s="1">
        <v>40920</v>
      </c>
      <c r="B750" s="16">
        <v>12537.09</v>
      </c>
      <c r="C750" s="16">
        <v>7845.02</v>
      </c>
    </row>
    <row r="751" spans="1:3" x14ac:dyDescent="0.25">
      <c r="A751" s="1">
        <v>40921</v>
      </c>
      <c r="B751" s="16">
        <v>12723.28</v>
      </c>
      <c r="C751" s="16">
        <v>7961.34</v>
      </c>
    </row>
    <row r="752" spans="1:3" x14ac:dyDescent="0.25">
      <c r="A752" s="1">
        <v>40925</v>
      </c>
      <c r="B752" s="16">
        <v>12645.37</v>
      </c>
      <c r="C752" s="16">
        <v>7911.82</v>
      </c>
    </row>
    <row r="753" spans="1:3" x14ac:dyDescent="0.25">
      <c r="A753" s="1">
        <v>40926</v>
      </c>
      <c r="B753" s="16">
        <v>12249.38</v>
      </c>
      <c r="C753" s="16">
        <v>7663.87</v>
      </c>
    </row>
    <row r="754" spans="1:3" x14ac:dyDescent="0.25">
      <c r="A754" s="1">
        <v>40927</v>
      </c>
      <c r="B754" s="16">
        <v>11910.12</v>
      </c>
      <c r="C754" s="16">
        <v>7451.43</v>
      </c>
    </row>
    <row r="755" spans="1:3" x14ac:dyDescent="0.25">
      <c r="A755" s="1">
        <v>40928</v>
      </c>
      <c r="B755" s="16">
        <v>11553.89</v>
      </c>
      <c r="C755" s="16">
        <v>7228.38</v>
      </c>
    </row>
    <row r="756" spans="1:3" x14ac:dyDescent="0.25">
      <c r="A756" s="1">
        <v>40931</v>
      </c>
      <c r="B756" s="16">
        <v>11278.86</v>
      </c>
      <c r="C756" s="16">
        <v>7055.8</v>
      </c>
    </row>
    <row r="757" spans="1:3" x14ac:dyDescent="0.25">
      <c r="A757" s="1">
        <v>40932</v>
      </c>
      <c r="B757" s="16">
        <v>11211.42</v>
      </c>
      <c r="C757" s="16">
        <v>7013.44</v>
      </c>
    </row>
    <row r="758" spans="1:3" x14ac:dyDescent="0.25">
      <c r="A758" s="1">
        <v>40933</v>
      </c>
      <c r="B758" s="16">
        <v>10882.26</v>
      </c>
      <c r="C758" s="16">
        <v>6807.36</v>
      </c>
    </row>
    <row r="759" spans="1:3" x14ac:dyDescent="0.25">
      <c r="A759" s="1">
        <v>40934</v>
      </c>
      <c r="B759" s="16">
        <v>10871.99</v>
      </c>
      <c r="C759" s="16">
        <v>6800.77</v>
      </c>
    </row>
    <row r="760" spans="1:3" x14ac:dyDescent="0.25">
      <c r="A760" s="1">
        <v>40935</v>
      </c>
      <c r="B760" s="16">
        <v>10676.31</v>
      </c>
      <c r="C760" s="16">
        <v>6678.21</v>
      </c>
    </row>
    <row r="761" spans="1:3" x14ac:dyDescent="0.25">
      <c r="A761" s="1">
        <v>40938</v>
      </c>
      <c r="B761" s="16">
        <v>10915.63</v>
      </c>
      <c r="C761" s="16">
        <v>6827.41</v>
      </c>
    </row>
    <row r="762" spans="1:3" x14ac:dyDescent="0.25">
      <c r="A762" s="1">
        <v>40939</v>
      </c>
      <c r="B762" s="16">
        <v>11017.03</v>
      </c>
      <c r="C762" s="16">
        <v>6890.66</v>
      </c>
    </row>
    <row r="763" spans="1:3" x14ac:dyDescent="0.25">
      <c r="A763" s="1">
        <v>40940</v>
      </c>
      <c r="B763" s="16">
        <v>10575.36</v>
      </c>
      <c r="C763" s="16">
        <v>6614.25</v>
      </c>
    </row>
    <row r="764" spans="1:3" x14ac:dyDescent="0.25">
      <c r="A764" s="1">
        <v>40941</v>
      </c>
      <c r="B764" s="16">
        <v>10223.86</v>
      </c>
      <c r="C764" s="16">
        <v>6394.26</v>
      </c>
    </row>
    <row r="765" spans="1:3" x14ac:dyDescent="0.25">
      <c r="A765" s="1">
        <v>40942</v>
      </c>
      <c r="B765" s="16">
        <v>9744.4</v>
      </c>
      <c r="C765" s="16">
        <v>6094.24</v>
      </c>
    </row>
    <row r="766" spans="1:3" x14ac:dyDescent="0.25">
      <c r="A766" s="1">
        <v>40945</v>
      </c>
      <c r="B766" s="16">
        <v>9657.61</v>
      </c>
      <c r="C766" s="16">
        <v>6039.52</v>
      </c>
    </row>
    <row r="767" spans="1:3" x14ac:dyDescent="0.25">
      <c r="A767" s="1">
        <v>40946</v>
      </c>
      <c r="B767" s="16">
        <v>9771.14</v>
      </c>
      <c r="C767" s="16">
        <v>6110.37</v>
      </c>
    </row>
    <row r="768" spans="1:3" x14ac:dyDescent="0.25">
      <c r="A768" s="1">
        <v>40947</v>
      </c>
      <c r="B768" s="16">
        <v>10090.32</v>
      </c>
      <c r="C768" s="16">
        <v>6309.81</v>
      </c>
    </row>
    <row r="769" spans="1:3" x14ac:dyDescent="0.25">
      <c r="A769" s="1">
        <v>40948</v>
      </c>
      <c r="B769" s="16">
        <v>10540.1</v>
      </c>
      <c r="C769" s="16">
        <v>6590.92</v>
      </c>
    </row>
    <row r="770" spans="1:3" x14ac:dyDescent="0.25">
      <c r="A770" s="1">
        <v>40949</v>
      </c>
      <c r="B770" s="16">
        <v>11329.75</v>
      </c>
      <c r="C770" s="16">
        <v>7084.53</v>
      </c>
    </row>
    <row r="771" spans="1:3" x14ac:dyDescent="0.25">
      <c r="A771" s="1">
        <v>40952</v>
      </c>
      <c r="B771" s="16">
        <v>10488.7</v>
      </c>
      <c r="C771" s="16">
        <v>6558.13</v>
      </c>
    </row>
    <row r="772" spans="1:3" x14ac:dyDescent="0.25">
      <c r="A772" s="1">
        <v>40953</v>
      </c>
      <c r="B772" s="16">
        <v>10753.75</v>
      </c>
      <c r="C772" s="16">
        <v>6723.7</v>
      </c>
    </row>
    <row r="773" spans="1:3" x14ac:dyDescent="0.25">
      <c r="A773" s="1">
        <v>40954</v>
      </c>
      <c r="B773" s="16">
        <v>11615.99</v>
      </c>
      <c r="C773" s="16">
        <v>7262.63</v>
      </c>
    </row>
    <row r="774" spans="1:3" x14ac:dyDescent="0.25">
      <c r="A774" s="1">
        <v>40955</v>
      </c>
      <c r="B774" s="16">
        <v>10933.02</v>
      </c>
      <c r="C774" s="16">
        <v>6835.45</v>
      </c>
    </row>
    <row r="775" spans="1:3" x14ac:dyDescent="0.25">
      <c r="A775" s="1">
        <v>40956</v>
      </c>
      <c r="B775" s="16">
        <v>10851.68</v>
      </c>
      <c r="C775" s="16">
        <v>6784.43</v>
      </c>
    </row>
    <row r="776" spans="1:3" x14ac:dyDescent="0.25">
      <c r="A776" s="1">
        <v>40960</v>
      </c>
      <c r="B776" s="16">
        <v>10851.8</v>
      </c>
      <c r="C776" s="16">
        <v>6783.84</v>
      </c>
    </row>
    <row r="777" spans="1:3" x14ac:dyDescent="0.25">
      <c r="A777" s="1">
        <v>40961</v>
      </c>
      <c r="B777" s="16">
        <v>10509.51</v>
      </c>
      <c r="C777" s="16">
        <v>6569.7</v>
      </c>
    </row>
    <row r="778" spans="1:3" x14ac:dyDescent="0.25">
      <c r="A778" s="1">
        <v>40962</v>
      </c>
      <c r="B778" s="16">
        <v>9815.68</v>
      </c>
      <c r="C778" s="16">
        <v>6135.83</v>
      </c>
    </row>
    <row r="779" spans="1:3" x14ac:dyDescent="0.25">
      <c r="A779" s="1">
        <v>40963</v>
      </c>
      <c r="B779" s="16">
        <v>10259.219999999999</v>
      </c>
      <c r="C779" s="16">
        <v>6412.93</v>
      </c>
    </row>
    <row r="780" spans="1:3" x14ac:dyDescent="0.25">
      <c r="A780" s="1">
        <v>40966</v>
      </c>
      <c r="B780" s="16">
        <v>10408.200000000001</v>
      </c>
      <c r="C780" s="16">
        <v>6505.58</v>
      </c>
    </row>
    <row r="781" spans="1:3" x14ac:dyDescent="0.25">
      <c r="A781" s="1">
        <v>40967</v>
      </c>
      <c r="B781" s="16">
        <v>10115.91</v>
      </c>
      <c r="C781" s="16">
        <v>6322.73</v>
      </c>
    </row>
    <row r="782" spans="1:3" x14ac:dyDescent="0.25">
      <c r="A782" s="1">
        <v>40968</v>
      </c>
      <c r="B782" s="16">
        <v>10150.35</v>
      </c>
      <c r="C782" s="16">
        <v>6344.1</v>
      </c>
    </row>
    <row r="783" spans="1:3" x14ac:dyDescent="0.25">
      <c r="A783" s="1">
        <v>40969</v>
      </c>
      <c r="B783" s="16">
        <v>9764.52</v>
      </c>
      <c r="C783" s="16">
        <v>6102.81</v>
      </c>
    </row>
    <row r="784" spans="1:3" x14ac:dyDescent="0.25">
      <c r="A784" s="1">
        <v>40970</v>
      </c>
      <c r="B784" s="16">
        <v>9933.61</v>
      </c>
      <c r="C784" s="16">
        <v>6208.34</v>
      </c>
    </row>
    <row r="785" spans="1:3" x14ac:dyDescent="0.25">
      <c r="A785" s="1">
        <v>40973</v>
      </c>
      <c r="B785" s="16">
        <v>9866.1299999999992</v>
      </c>
      <c r="C785" s="16">
        <v>6165.71</v>
      </c>
    </row>
    <row r="786" spans="1:3" x14ac:dyDescent="0.25">
      <c r="A786" s="1">
        <v>40974</v>
      </c>
      <c r="B786" s="16">
        <v>10748.15</v>
      </c>
      <c r="C786" s="16">
        <v>6716.75</v>
      </c>
    </row>
    <row r="787" spans="1:3" x14ac:dyDescent="0.25">
      <c r="A787" s="1">
        <v>40975</v>
      </c>
      <c r="B787" s="16">
        <v>10054.15</v>
      </c>
      <c r="C787" s="16">
        <v>6282.9</v>
      </c>
    </row>
    <row r="788" spans="1:3" x14ac:dyDescent="0.25">
      <c r="A788" s="1">
        <v>40976</v>
      </c>
      <c r="B788" s="16">
        <v>9702.7999999999993</v>
      </c>
      <c r="C788" s="16">
        <v>6063.2</v>
      </c>
    </row>
    <row r="789" spans="1:3" x14ac:dyDescent="0.25">
      <c r="A789" s="1">
        <v>40977</v>
      </c>
      <c r="B789" s="16">
        <v>9460.98</v>
      </c>
      <c r="C789" s="16">
        <v>5911.94</v>
      </c>
    </row>
    <row r="790" spans="1:3" x14ac:dyDescent="0.25">
      <c r="A790" s="1">
        <v>40980</v>
      </c>
      <c r="B790" s="16">
        <v>8986.27</v>
      </c>
      <c r="C790" s="16">
        <v>5614.89</v>
      </c>
    </row>
    <row r="791" spans="1:3" x14ac:dyDescent="0.25">
      <c r="A791" s="1">
        <v>40981</v>
      </c>
      <c r="B791" s="16">
        <v>8661.49</v>
      </c>
      <c r="C791" s="16">
        <v>5411.83</v>
      </c>
    </row>
    <row r="792" spans="1:3" x14ac:dyDescent="0.25">
      <c r="A792" s="1">
        <v>40982</v>
      </c>
      <c r="B792" s="16">
        <v>9107.11</v>
      </c>
      <c r="C792" s="16">
        <v>5690.12</v>
      </c>
    </row>
    <row r="793" spans="1:3" x14ac:dyDescent="0.25">
      <c r="A793" s="1">
        <v>40983</v>
      </c>
      <c r="B793" s="16">
        <v>8929.68</v>
      </c>
      <c r="C793" s="16">
        <v>5579.13</v>
      </c>
    </row>
    <row r="794" spans="1:3" x14ac:dyDescent="0.25">
      <c r="A794" s="1">
        <v>40984</v>
      </c>
      <c r="B794" s="16">
        <v>8826.85</v>
      </c>
      <c r="C794" s="16">
        <v>5514.75</v>
      </c>
    </row>
    <row r="795" spans="1:3" x14ac:dyDescent="0.25">
      <c r="A795" s="1">
        <v>40987</v>
      </c>
      <c r="B795" s="16">
        <v>8193.82</v>
      </c>
      <c r="C795" s="16">
        <v>5118.87</v>
      </c>
    </row>
    <row r="796" spans="1:3" x14ac:dyDescent="0.25">
      <c r="A796" s="1">
        <v>40988</v>
      </c>
      <c r="B796" s="16">
        <v>7838.9</v>
      </c>
      <c r="C796" s="16">
        <v>4897.03</v>
      </c>
    </row>
    <row r="797" spans="1:3" x14ac:dyDescent="0.25">
      <c r="A797" s="1">
        <v>40989</v>
      </c>
      <c r="B797" s="16">
        <v>7428.51</v>
      </c>
      <c r="C797" s="16">
        <v>4640.54</v>
      </c>
    </row>
    <row r="798" spans="1:3" x14ac:dyDescent="0.25">
      <c r="A798" s="1">
        <v>40990</v>
      </c>
      <c r="B798" s="16">
        <v>7533.43</v>
      </c>
      <c r="C798" s="16">
        <v>4705.97</v>
      </c>
    </row>
    <row r="799" spans="1:3" x14ac:dyDescent="0.25">
      <c r="A799" s="1">
        <v>40991</v>
      </c>
      <c r="B799" s="16">
        <v>6987.24</v>
      </c>
      <c r="C799" s="16">
        <v>4364.67</v>
      </c>
    </row>
    <row r="800" spans="1:3" x14ac:dyDescent="0.25">
      <c r="A800" s="1">
        <v>40994</v>
      </c>
      <c r="B800" s="16">
        <v>6396.97</v>
      </c>
      <c r="C800" s="16">
        <v>3995.66</v>
      </c>
    </row>
    <row r="801" spans="1:3" x14ac:dyDescent="0.25">
      <c r="A801" s="1">
        <v>40995</v>
      </c>
      <c r="B801" s="16">
        <v>7125.81</v>
      </c>
      <c r="C801" s="16">
        <v>4450.79</v>
      </c>
    </row>
    <row r="802" spans="1:3" x14ac:dyDescent="0.25">
      <c r="A802" s="1">
        <v>40996</v>
      </c>
      <c r="B802" s="16">
        <v>7155.85</v>
      </c>
      <c r="C802" s="16">
        <v>4469.45</v>
      </c>
    </row>
    <row r="803" spans="1:3" x14ac:dyDescent="0.25">
      <c r="A803" s="1">
        <v>40997</v>
      </c>
      <c r="B803" s="16">
        <v>6990.17</v>
      </c>
      <c r="C803" s="16">
        <v>4365.8599999999997</v>
      </c>
    </row>
    <row r="804" spans="1:3" x14ac:dyDescent="0.25">
      <c r="A804" s="1">
        <v>40998</v>
      </c>
      <c r="B804" s="16">
        <v>6837.94</v>
      </c>
      <c r="C804" s="16">
        <v>4270.68</v>
      </c>
    </row>
    <row r="805" spans="1:3" x14ac:dyDescent="0.25">
      <c r="A805" s="1">
        <v>41001</v>
      </c>
      <c r="B805" s="16">
        <v>6858.29</v>
      </c>
      <c r="C805" s="16">
        <v>4283.07</v>
      </c>
    </row>
    <row r="806" spans="1:3" x14ac:dyDescent="0.25">
      <c r="A806" s="1">
        <v>41002</v>
      </c>
      <c r="B806" s="16">
        <v>6990.56</v>
      </c>
      <c r="C806" s="16">
        <v>4365.57</v>
      </c>
    </row>
    <row r="807" spans="1:3" x14ac:dyDescent="0.25">
      <c r="A807" s="1">
        <v>41003</v>
      </c>
      <c r="B807" s="16">
        <v>7237.48</v>
      </c>
      <c r="C807" s="16">
        <v>4519.66</v>
      </c>
    </row>
    <row r="808" spans="1:3" x14ac:dyDescent="0.25">
      <c r="A808" s="1">
        <v>41004</v>
      </c>
      <c r="B808" s="16">
        <v>7438.14</v>
      </c>
      <c r="C808" s="16">
        <v>4644.8599999999997</v>
      </c>
    </row>
    <row r="809" spans="1:3" x14ac:dyDescent="0.25">
      <c r="A809" s="1">
        <v>41008</v>
      </c>
      <c r="B809" s="16">
        <v>7836.38</v>
      </c>
      <c r="C809" s="16">
        <v>4893.07</v>
      </c>
    </row>
    <row r="810" spans="1:3" x14ac:dyDescent="0.25">
      <c r="A810" s="1">
        <v>41009</v>
      </c>
      <c r="B810" s="16">
        <v>8341.43</v>
      </c>
      <c r="C810" s="16">
        <v>5208.29</v>
      </c>
    </row>
    <row r="811" spans="1:3" x14ac:dyDescent="0.25">
      <c r="A811" s="1">
        <v>41010</v>
      </c>
      <c r="B811" s="16">
        <v>8200.6299999999992</v>
      </c>
      <c r="C811" s="16">
        <v>5120.26</v>
      </c>
    </row>
    <row r="812" spans="1:3" x14ac:dyDescent="0.25">
      <c r="A812" s="1">
        <v>41011</v>
      </c>
      <c r="B812" s="16">
        <v>7313.01</v>
      </c>
      <c r="C812" s="16">
        <v>4565.9399999999996</v>
      </c>
    </row>
    <row r="813" spans="1:3" x14ac:dyDescent="0.25">
      <c r="A813" s="1">
        <v>41012</v>
      </c>
      <c r="B813" s="16">
        <v>7946.52</v>
      </c>
      <c r="C813" s="16">
        <v>4961.3500000000004</v>
      </c>
    </row>
    <row r="814" spans="1:3" x14ac:dyDescent="0.25">
      <c r="A814" s="1">
        <v>41015</v>
      </c>
      <c r="B814" s="16">
        <v>7827.03</v>
      </c>
      <c r="C814" s="16">
        <v>4886.3900000000003</v>
      </c>
    </row>
    <row r="815" spans="1:3" x14ac:dyDescent="0.25">
      <c r="A815" s="1">
        <v>41016</v>
      </c>
      <c r="B815" s="16">
        <v>7307.05</v>
      </c>
      <c r="C815" s="16">
        <v>4561.66</v>
      </c>
    </row>
    <row r="816" spans="1:3" x14ac:dyDescent="0.25">
      <c r="A816" s="1">
        <v>41017</v>
      </c>
      <c r="B816" s="16">
        <v>7526.83</v>
      </c>
      <c r="C816" s="16">
        <v>4698.75</v>
      </c>
    </row>
    <row r="817" spans="1:3" x14ac:dyDescent="0.25">
      <c r="A817" s="1">
        <v>41018</v>
      </c>
      <c r="B817" s="16">
        <v>7474.9</v>
      </c>
      <c r="C817" s="16">
        <v>4666.22</v>
      </c>
    </row>
    <row r="818" spans="1:3" x14ac:dyDescent="0.25">
      <c r="A818" s="1">
        <v>41019</v>
      </c>
      <c r="B818" s="16">
        <v>7226.41</v>
      </c>
      <c r="C818" s="16">
        <v>4510.99</v>
      </c>
    </row>
    <row r="819" spans="1:3" x14ac:dyDescent="0.25">
      <c r="A819" s="1">
        <v>41022</v>
      </c>
      <c r="B819" s="16">
        <v>7537.63</v>
      </c>
      <c r="C819" s="16">
        <v>4704.92</v>
      </c>
    </row>
    <row r="820" spans="1:3" x14ac:dyDescent="0.25">
      <c r="A820" s="1">
        <v>41023</v>
      </c>
      <c r="B820" s="16">
        <v>7239.59</v>
      </c>
      <c r="C820" s="16">
        <v>4518.78</v>
      </c>
    </row>
    <row r="821" spans="1:3" x14ac:dyDescent="0.25">
      <c r="A821" s="1">
        <v>41024</v>
      </c>
      <c r="B821" s="16">
        <v>6828.73</v>
      </c>
      <c r="C821" s="16">
        <v>4262.22</v>
      </c>
    </row>
    <row r="822" spans="1:3" x14ac:dyDescent="0.25">
      <c r="A822" s="1">
        <v>41025</v>
      </c>
      <c r="B822" s="16">
        <v>6638.71</v>
      </c>
      <c r="C822" s="16">
        <v>4143.5200000000004</v>
      </c>
    </row>
    <row r="823" spans="1:3" x14ac:dyDescent="0.25">
      <c r="A823" s="1">
        <v>41026</v>
      </c>
      <c r="B823" s="16">
        <v>6631.66</v>
      </c>
      <c r="C823" s="16">
        <v>4139.0200000000004</v>
      </c>
    </row>
    <row r="824" spans="1:3" x14ac:dyDescent="0.25">
      <c r="A824" s="1">
        <v>41029</v>
      </c>
      <c r="B824" s="16">
        <v>6765.11</v>
      </c>
      <c r="C824" s="16">
        <v>4222</v>
      </c>
    </row>
    <row r="825" spans="1:3" x14ac:dyDescent="0.25">
      <c r="A825" s="1">
        <v>41030</v>
      </c>
      <c r="B825" s="16">
        <v>6607.99</v>
      </c>
      <c r="C825" s="16">
        <v>4123.84</v>
      </c>
    </row>
    <row r="826" spans="1:3" x14ac:dyDescent="0.25">
      <c r="A826" s="1">
        <v>41031</v>
      </c>
      <c r="B826" s="16">
        <v>6599.32</v>
      </c>
      <c r="C826" s="16">
        <v>4118.33</v>
      </c>
    </row>
    <row r="827" spans="1:3" x14ac:dyDescent="0.25">
      <c r="A827" s="1">
        <v>41032</v>
      </c>
      <c r="B827" s="16">
        <v>6830.03</v>
      </c>
      <c r="C827" s="16">
        <v>4262.2</v>
      </c>
    </row>
    <row r="828" spans="1:3" x14ac:dyDescent="0.25">
      <c r="A828" s="1">
        <v>41033</v>
      </c>
      <c r="B828" s="16">
        <v>7181.01</v>
      </c>
      <c r="C828" s="16">
        <v>4481.12</v>
      </c>
    </row>
    <row r="829" spans="1:3" x14ac:dyDescent="0.25">
      <c r="A829" s="1">
        <v>41036</v>
      </c>
      <c r="B829" s="16">
        <v>6969.33</v>
      </c>
      <c r="C829" s="16">
        <v>4348.71</v>
      </c>
    </row>
    <row r="830" spans="1:3" x14ac:dyDescent="0.25">
      <c r="A830" s="1">
        <v>41037</v>
      </c>
      <c r="B830" s="16">
        <v>7025.72</v>
      </c>
      <c r="C830" s="16">
        <v>4383.79</v>
      </c>
    </row>
    <row r="831" spans="1:3" x14ac:dyDescent="0.25">
      <c r="A831" s="1">
        <v>41038</v>
      </c>
      <c r="B831" s="16">
        <v>7323.62</v>
      </c>
      <c r="C831" s="16">
        <v>4569.55</v>
      </c>
    </row>
    <row r="832" spans="1:3" x14ac:dyDescent="0.25">
      <c r="A832" s="1">
        <v>41039</v>
      </c>
      <c r="B832" s="16">
        <v>6974.08</v>
      </c>
      <c r="C832" s="16">
        <v>4351.3500000000004</v>
      </c>
    </row>
    <row r="833" spans="1:3" x14ac:dyDescent="0.25">
      <c r="A833" s="1">
        <v>41040</v>
      </c>
      <c r="B833" s="16">
        <v>7227.7</v>
      </c>
      <c r="C833" s="16">
        <v>4509.4799999999996</v>
      </c>
    </row>
    <row r="834" spans="1:3" x14ac:dyDescent="0.25">
      <c r="A834" s="1">
        <v>41043</v>
      </c>
      <c r="B834" s="16">
        <v>7714.66</v>
      </c>
      <c r="C834" s="16">
        <v>4812.96</v>
      </c>
    </row>
    <row r="835" spans="1:3" x14ac:dyDescent="0.25">
      <c r="A835" s="1">
        <v>41044</v>
      </c>
      <c r="B835" s="16">
        <v>8000.44</v>
      </c>
      <c r="C835" s="16">
        <v>4991.12</v>
      </c>
    </row>
    <row r="836" spans="1:3" x14ac:dyDescent="0.25">
      <c r="A836" s="1">
        <v>41045</v>
      </c>
      <c r="B836" s="16">
        <v>8167.83</v>
      </c>
      <c r="C836" s="16">
        <v>5095.43</v>
      </c>
    </row>
    <row r="837" spans="1:3" x14ac:dyDescent="0.25">
      <c r="A837" s="1">
        <v>41046</v>
      </c>
      <c r="B837" s="16">
        <v>8761.66</v>
      </c>
      <c r="C837" s="16">
        <v>5465.75</v>
      </c>
    </row>
    <row r="838" spans="1:3" x14ac:dyDescent="0.25">
      <c r="A838" s="1">
        <v>41047</v>
      </c>
      <c r="B838" s="16">
        <v>9414.15</v>
      </c>
      <c r="C838" s="16">
        <v>5872.65</v>
      </c>
    </row>
    <row r="839" spans="1:3" x14ac:dyDescent="0.25">
      <c r="A839" s="1">
        <v>41050</v>
      </c>
      <c r="B839" s="16">
        <v>8164.15</v>
      </c>
      <c r="C839" s="16">
        <v>5092.51</v>
      </c>
    </row>
    <row r="840" spans="1:3" x14ac:dyDescent="0.25">
      <c r="A840" s="1">
        <v>41051</v>
      </c>
      <c r="B840" s="16">
        <v>8394.5</v>
      </c>
      <c r="C840" s="16">
        <v>5236.07</v>
      </c>
    </row>
    <row r="841" spans="1:3" x14ac:dyDescent="0.25">
      <c r="A841" s="1">
        <v>41052</v>
      </c>
      <c r="B841" s="16">
        <v>8344.7000000000007</v>
      </c>
      <c r="C841" s="16">
        <v>5204.88</v>
      </c>
    </row>
    <row r="842" spans="1:3" x14ac:dyDescent="0.25">
      <c r="A842" s="1">
        <v>41053</v>
      </c>
      <c r="B842" s="16">
        <v>8179.06</v>
      </c>
      <c r="C842" s="16">
        <v>5101.4399999999996</v>
      </c>
    </row>
    <row r="843" spans="1:3" x14ac:dyDescent="0.25">
      <c r="A843" s="1">
        <v>41054</v>
      </c>
      <c r="B843" s="16">
        <v>8258.91</v>
      </c>
      <c r="C843" s="16">
        <v>5151.12</v>
      </c>
    </row>
    <row r="844" spans="1:3" x14ac:dyDescent="0.25">
      <c r="A844" s="1">
        <v>41058</v>
      </c>
      <c r="B844" s="16">
        <v>7775.76</v>
      </c>
      <c r="C844" s="16">
        <v>4849.3</v>
      </c>
    </row>
    <row r="845" spans="1:3" x14ac:dyDescent="0.25">
      <c r="A845" s="1">
        <v>41059</v>
      </c>
      <c r="B845" s="16">
        <v>8588.66</v>
      </c>
      <c r="C845" s="16">
        <v>5356.13</v>
      </c>
    </row>
    <row r="846" spans="1:3" x14ac:dyDescent="0.25">
      <c r="A846" s="1">
        <v>41060</v>
      </c>
      <c r="B846" s="16">
        <v>8707.51</v>
      </c>
      <c r="C846" s="16">
        <v>5430.11</v>
      </c>
    </row>
    <row r="847" spans="1:3" x14ac:dyDescent="0.25">
      <c r="A847" s="1">
        <v>41061</v>
      </c>
      <c r="B847" s="16">
        <v>9287.49</v>
      </c>
      <c r="C847" s="16">
        <v>5791.66</v>
      </c>
    </row>
    <row r="848" spans="1:3" x14ac:dyDescent="0.25">
      <c r="A848" s="1">
        <v>41064</v>
      </c>
      <c r="B848" s="16">
        <v>9042.7099999999991</v>
      </c>
      <c r="C848" s="16">
        <v>5638.6</v>
      </c>
    </row>
    <row r="849" spans="1:3" x14ac:dyDescent="0.25">
      <c r="A849" s="1">
        <v>41065</v>
      </c>
      <c r="B849" s="16">
        <v>8647.1200000000008</v>
      </c>
      <c r="C849" s="16">
        <v>5391.8</v>
      </c>
    </row>
    <row r="850" spans="1:3" x14ac:dyDescent="0.25">
      <c r="A850" s="1">
        <v>41066</v>
      </c>
      <c r="B850" s="16">
        <v>7998.84</v>
      </c>
      <c r="C850" s="16">
        <v>4987.45</v>
      </c>
    </row>
    <row r="851" spans="1:3" x14ac:dyDescent="0.25">
      <c r="A851" s="1">
        <v>41067</v>
      </c>
      <c r="B851" s="16">
        <v>7915.92</v>
      </c>
      <c r="C851" s="16">
        <v>4935.63</v>
      </c>
    </row>
    <row r="852" spans="1:3" x14ac:dyDescent="0.25">
      <c r="A852" s="1">
        <v>41068</v>
      </c>
      <c r="B852" s="16">
        <v>7459.14</v>
      </c>
      <c r="C852" s="16">
        <v>4650.71</v>
      </c>
    </row>
    <row r="853" spans="1:3" x14ac:dyDescent="0.25">
      <c r="A853" s="1">
        <v>41071</v>
      </c>
      <c r="B853" s="16">
        <v>8306.35</v>
      </c>
      <c r="C853" s="16">
        <v>5178.5600000000004</v>
      </c>
    </row>
    <row r="854" spans="1:3" x14ac:dyDescent="0.25">
      <c r="A854" s="1">
        <v>41072</v>
      </c>
      <c r="B854" s="16">
        <v>8014.15</v>
      </c>
      <c r="C854" s="16">
        <v>4996.26</v>
      </c>
    </row>
    <row r="855" spans="1:3" x14ac:dyDescent="0.25">
      <c r="A855" s="1">
        <v>41073</v>
      </c>
      <c r="B855" s="16">
        <v>8417.07</v>
      </c>
      <c r="C855" s="16">
        <v>5247.33</v>
      </c>
    </row>
    <row r="856" spans="1:3" x14ac:dyDescent="0.25">
      <c r="A856" s="1">
        <v>41074</v>
      </c>
      <c r="B856" s="16">
        <v>7873.45</v>
      </c>
      <c r="C856" s="16">
        <v>4908.3100000000004</v>
      </c>
    </row>
    <row r="857" spans="1:3" x14ac:dyDescent="0.25">
      <c r="A857" s="1">
        <v>41075</v>
      </c>
      <c r="B857" s="16">
        <v>7413.7</v>
      </c>
      <c r="C857" s="16">
        <v>4621.59</v>
      </c>
    </row>
    <row r="858" spans="1:3" x14ac:dyDescent="0.25">
      <c r="A858" s="1">
        <v>41078</v>
      </c>
      <c r="B858" s="16">
        <v>6812.29</v>
      </c>
      <c r="C858" s="16">
        <v>4246.37</v>
      </c>
    </row>
    <row r="859" spans="1:3" x14ac:dyDescent="0.25">
      <c r="A859" s="1">
        <v>41079</v>
      </c>
      <c r="B859" s="16">
        <v>6835.22</v>
      </c>
      <c r="C859" s="16">
        <v>4260.5600000000004</v>
      </c>
    </row>
    <row r="860" spans="1:3" x14ac:dyDescent="0.25">
      <c r="A860" s="1">
        <v>41080</v>
      </c>
      <c r="B860" s="16">
        <v>6382.67</v>
      </c>
      <c r="C860" s="16">
        <v>3978.37</v>
      </c>
    </row>
    <row r="861" spans="1:3" x14ac:dyDescent="0.25">
      <c r="A861" s="1">
        <v>41081</v>
      </c>
      <c r="B861" s="16">
        <v>7268.72</v>
      </c>
      <c r="C861" s="16">
        <v>4530.55</v>
      </c>
    </row>
    <row r="862" spans="1:3" x14ac:dyDescent="0.25">
      <c r="A862" s="1">
        <v>41082</v>
      </c>
      <c r="B862" s="16">
        <v>6825.89</v>
      </c>
      <c r="C862" s="16">
        <v>4254.43</v>
      </c>
    </row>
    <row r="863" spans="1:3" x14ac:dyDescent="0.25">
      <c r="A863" s="1">
        <v>41085</v>
      </c>
      <c r="B863" s="16">
        <v>6998.5</v>
      </c>
      <c r="C863" s="16">
        <v>4361.6899999999996</v>
      </c>
    </row>
    <row r="864" spans="1:3" x14ac:dyDescent="0.25">
      <c r="A864" s="1">
        <v>41086</v>
      </c>
      <c r="B864" s="16">
        <v>6793.6</v>
      </c>
      <c r="C864" s="16">
        <v>4233.8900000000003</v>
      </c>
    </row>
    <row r="865" spans="1:3" x14ac:dyDescent="0.25">
      <c r="A865" s="1">
        <v>41087</v>
      </c>
      <c r="B865" s="16">
        <v>6778.36</v>
      </c>
      <c r="C865" s="16">
        <v>4224.29</v>
      </c>
    </row>
    <row r="866" spans="1:3" x14ac:dyDescent="0.25">
      <c r="A866" s="1">
        <v>41088</v>
      </c>
      <c r="B866" s="16">
        <v>6672.07</v>
      </c>
      <c r="C866" s="16">
        <v>4157.95</v>
      </c>
    </row>
    <row r="867" spans="1:3" x14ac:dyDescent="0.25">
      <c r="A867" s="1">
        <v>41089</v>
      </c>
      <c r="B867" s="16">
        <v>6178.01</v>
      </c>
      <c r="C867" s="16">
        <v>3849.96</v>
      </c>
    </row>
    <row r="868" spans="1:3" x14ac:dyDescent="0.25">
      <c r="A868" s="1">
        <v>41092</v>
      </c>
      <c r="B868" s="16">
        <v>5770.04</v>
      </c>
      <c r="C868" s="16">
        <v>3595.46</v>
      </c>
    </row>
    <row r="869" spans="1:3" x14ac:dyDescent="0.25">
      <c r="A869" s="1">
        <v>41093</v>
      </c>
      <c r="B869" s="16">
        <v>5635.76</v>
      </c>
      <c r="C869" s="16">
        <v>3511.7</v>
      </c>
    </row>
    <row r="870" spans="1:3" x14ac:dyDescent="0.25">
      <c r="A870" s="1">
        <v>41095</v>
      </c>
      <c r="B870" s="16">
        <v>5899.4</v>
      </c>
      <c r="C870" s="16">
        <v>3675.8</v>
      </c>
    </row>
    <row r="871" spans="1:3" x14ac:dyDescent="0.25">
      <c r="A871" s="1">
        <v>41096</v>
      </c>
      <c r="B871" s="16">
        <v>5779.97</v>
      </c>
      <c r="C871" s="16">
        <v>3601.3</v>
      </c>
    </row>
    <row r="872" spans="1:3" x14ac:dyDescent="0.25">
      <c r="A872" s="1">
        <v>41099</v>
      </c>
      <c r="B872" s="16">
        <v>5777.71</v>
      </c>
      <c r="C872" s="16">
        <v>3599.63</v>
      </c>
    </row>
    <row r="873" spans="1:3" x14ac:dyDescent="0.25">
      <c r="A873" s="1">
        <v>41100</v>
      </c>
      <c r="B873" s="16">
        <v>5995.4</v>
      </c>
      <c r="C873" s="16">
        <v>3735.16</v>
      </c>
    </row>
    <row r="874" spans="1:3" x14ac:dyDescent="0.25">
      <c r="A874" s="1">
        <v>41101</v>
      </c>
      <c r="B874" s="16">
        <v>5762.8</v>
      </c>
      <c r="C874" s="16">
        <v>3590.16</v>
      </c>
    </row>
    <row r="875" spans="1:3" x14ac:dyDescent="0.25">
      <c r="A875" s="1">
        <v>41102</v>
      </c>
      <c r="B875" s="16">
        <v>5809.08</v>
      </c>
      <c r="C875" s="16">
        <v>3618.91</v>
      </c>
    </row>
    <row r="876" spans="1:3" x14ac:dyDescent="0.25">
      <c r="A876" s="1">
        <v>41103</v>
      </c>
      <c r="B876" s="16">
        <v>5459.88</v>
      </c>
      <c r="C876" s="16">
        <v>3401.28</v>
      </c>
    </row>
    <row r="877" spans="1:3" x14ac:dyDescent="0.25">
      <c r="A877" s="1">
        <v>41106</v>
      </c>
      <c r="B877" s="16">
        <v>5442.67</v>
      </c>
      <c r="C877" s="16">
        <v>3390.31</v>
      </c>
    </row>
    <row r="878" spans="1:3" x14ac:dyDescent="0.25">
      <c r="A878" s="1">
        <v>41107</v>
      </c>
      <c r="B878" s="16">
        <v>5231.51</v>
      </c>
      <c r="C878" s="16">
        <v>3258.7</v>
      </c>
    </row>
    <row r="879" spans="1:3" x14ac:dyDescent="0.25">
      <c r="A879" s="1">
        <v>41108</v>
      </c>
      <c r="B879" s="16">
        <v>5259.73</v>
      </c>
      <c r="C879" s="16">
        <v>3276.2</v>
      </c>
    </row>
    <row r="880" spans="1:3" x14ac:dyDescent="0.25">
      <c r="A880" s="1">
        <v>41109</v>
      </c>
      <c r="B880" s="16">
        <v>5133.3599999999997</v>
      </c>
      <c r="C880" s="16">
        <v>3197.41</v>
      </c>
    </row>
    <row r="881" spans="1:3" x14ac:dyDescent="0.25">
      <c r="A881" s="1">
        <v>41110</v>
      </c>
      <c r="B881" s="16">
        <v>5395.69</v>
      </c>
      <c r="C881" s="16">
        <v>3360.72</v>
      </c>
    </row>
    <row r="882" spans="1:3" x14ac:dyDescent="0.25">
      <c r="A882" s="1">
        <v>41113</v>
      </c>
      <c r="B882" s="16">
        <v>5845.42</v>
      </c>
      <c r="C882" s="16">
        <v>3640.57</v>
      </c>
    </row>
    <row r="883" spans="1:3" x14ac:dyDescent="0.25">
      <c r="A883" s="1">
        <v>41114</v>
      </c>
      <c r="B883" s="16">
        <v>6130.48</v>
      </c>
      <c r="C883" s="16">
        <v>3818.01</v>
      </c>
    </row>
    <row r="884" spans="1:3" x14ac:dyDescent="0.25">
      <c r="A884" s="1">
        <v>41115</v>
      </c>
      <c r="B884" s="16">
        <v>5922.64</v>
      </c>
      <c r="C884" s="16">
        <v>3688.48</v>
      </c>
    </row>
    <row r="885" spans="1:3" x14ac:dyDescent="0.25">
      <c r="A885" s="1">
        <v>41116</v>
      </c>
      <c r="B885" s="16">
        <v>5410.12</v>
      </c>
      <c r="C885" s="16">
        <v>3369.22</v>
      </c>
    </row>
    <row r="886" spans="1:3" x14ac:dyDescent="0.25">
      <c r="A886" s="1">
        <v>41117</v>
      </c>
      <c r="B886" s="16">
        <v>5281.77</v>
      </c>
      <c r="C886" s="16">
        <v>3289.2</v>
      </c>
    </row>
    <row r="887" spans="1:3" x14ac:dyDescent="0.25">
      <c r="A887" s="1">
        <v>41120</v>
      </c>
      <c r="B887" s="16">
        <v>5502.34</v>
      </c>
      <c r="C887" s="16">
        <v>3426.31</v>
      </c>
    </row>
    <row r="888" spans="1:3" x14ac:dyDescent="0.25">
      <c r="A888" s="1">
        <v>41121</v>
      </c>
      <c r="B888" s="16">
        <v>5611.69</v>
      </c>
      <c r="C888" s="16">
        <v>3494.32</v>
      </c>
    </row>
    <row r="889" spans="1:3" x14ac:dyDescent="0.25">
      <c r="A889" s="1">
        <v>41122</v>
      </c>
      <c r="B889" s="16">
        <v>5546.33</v>
      </c>
      <c r="C889" s="16">
        <v>3453.54</v>
      </c>
    </row>
    <row r="890" spans="1:3" x14ac:dyDescent="0.25">
      <c r="A890" s="1">
        <v>41123</v>
      </c>
      <c r="B890" s="16">
        <v>5316.63</v>
      </c>
      <c r="C890" s="16">
        <v>3310.43</v>
      </c>
    </row>
    <row r="891" spans="1:3" x14ac:dyDescent="0.25">
      <c r="A891" s="1">
        <v>41124</v>
      </c>
      <c r="B891" s="16">
        <v>4936.97</v>
      </c>
      <c r="C891" s="16">
        <v>3073.96</v>
      </c>
    </row>
    <row r="892" spans="1:3" x14ac:dyDescent="0.25">
      <c r="A892" s="1">
        <v>41127</v>
      </c>
      <c r="B892" s="16">
        <v>4835.82</v>
      </c>
      <c r="C892" s="16">
        <v>3010.76</v>
      </c>
    </row>
    <row r="893" spans="1:3" x14ac:dyDescent="0.25">
      <c r="A893" s="1">
        <v>41128</v>
      </c>
      <c r="B893" s="16">
        <v>5035.1099999999997</v>
      </c>
      <c r="C893" s="16">
        <v>3134.76</v>
      </c>
    </row>
    <row r="894" spans="1:3" x14ac:dyDescent="0.25">
      <c r="A894" s="1">
        <v>41129</v>
      </c>
      <c r="B894" s="16">
        <v>4816.4399999999996</v>
      </c>
      <c r="C894" s="16">
        <v>2998.54</v>
      </c>
    </row>
    <row r="895" spans="1:3" x14ac:dyDescent="0.25">
      <c r="A895" s="1">
        <v>41130</v>
      </c>
      <c r="B895" s="16">
        <v>4750.09</v>
      </c>
      <c r="C895" s="16">
        <v>2957.16</v>
      </c>
    </row>
    <row r="896" spans="1:3" x14ac:dyDescent="0.25">
      <c r="A896" s="1">
        <v>41131</v>
      </c>
      <c r="B896" s="16">
        <v>4715.2299999999996</v>
      </c>
      <c r="C896" s="16">
        <v>2935.39</v>
      </c>
    </row>
    <row r="897" spans="1:3" x14ac:dyDescent="0.25">
      <c r="A897" s="1">
        <v>41134</v>
      </c>
      <c r="B897" s="16">
        <v>4617.99</v>
      </c>
      <c r="C897" s="16">
        <v>2874.65</v>
      </c>
    </row>
    <row r="898" spans="1:3" x14ac:dyDescent="0.25">
      <c r="A898" s="1">
        <v>41135</v>
      </c>
      <c r="B898" s="16">
        <v>4804.68</v>
      </c>
      <c r="C898" s="16">
        <v>2990.79</v>
      </c>
    </row>
    <row r="899" spans="1:3" x14ac:dyDescent="0.25">
      <c r="A899" s="1">
        <v>41136</v>
      </c>
      <c r="B899" s="16">
        <v>4794.3</v>
      </c>
      <c r="C899" s="16">
        <v>2984.25</v>
      </c>
    </row>
    <row r="900" spans="1:3" x14ac:dyDescent="0.25">
      <c r="A900" s="1">
        <v>41137</v>
      </c>
      <c r="B900" s="16">
        <v>4727.6400000000003</v>
      </c>
      <c r="C900" s="16">
        <v>2942.69</v>
      </c>
    </row>
    <row r="901" spans="1:3" x14ac:dyDescent="0.25">
      <c r="A901" s="1">
        <v>41138</v>
      </c>
      <c r="B901" s="16">
        <v>4578.7</v>
      </c>
      <c r="C901" s="16">
        <v>2849.91</v>
      </c>
    </row>
    <row r="902" spans="1:3" x14ac:dyDescent="0.25">
      <c r="A902" s="1">
        <v>41141</v>
      </c>
      <c r="B902" s="16">
        <v>4581.29</v>
      </c>
      <c r="C902" s="16">
        <v>2851.31</v>
      </c>
    </row>
    <row r="903" spans="1:3" x14ac:dyDescent="0.25">
      <c r="A903" s="1">
        <v>41142</v>
      </c>
      <c r="B903" s="16">
        <v>4705.29</v>
      </c>
      <c r="C903" s="16">
        <v>2928.42</v>
      </c>
    </row>
    <row r="904" spans="1:3" x14ac:dyDescent="0.25">
      <c r="A904" s="1">
        <v>41143</v>
      </c>
      <c r="B904" s="16">
        <v>4768.04</v>
      </c>
      <c r="C904" s="16">
        <v>2967.4</v>
      </c>
    </row>
    <row r="905" spans="1:3" x14ac:dyDescent="0.25">
      <c r="A905" s="1">
        <v>41144</v>
      </c>
      <c r="B905" s="16">
        <v>4843.5200000000004</v>
      </c>
      <c r="C905" s="16">
        <v>3014.3</v>
      </c>
    </row>
    <row r="906" spans="1:3" x14ac:dyDescent="0.25">
      <c r="A906" s="1">
        <v>41145</v>
      </c>
      <c r="B906" s="16">
        <v>4666.78</v>
      </c>
      <c r="C906" s="16">
        <v>2904.24</v>
      </c>
    </row>
    <row r="907" spans="1:3" x14ac:dyDescent="0.25">
      <c r="A907" s="1">
        <v>41148</v>
      </c>
      <c r="B907" s="16">
        <v>4722.5</v>
      </c>
      <c r="C907" s="16">
        <v>2938.7</v>
      </c>
    </row>
    <row r="908" spans="1:3" x14ac:dyDescent="0.25">
      <c r="A908" s="1">
        <v>41149</v>
      </c>
      <c r="B908" s="16">
        <v>4768.82</v>
      </c>
      <c r="C908" s="16">
        <v>2967.45</v>
      </c>
    </row>
    <row r="909" spans="1:3" x14ac:dyDescent="0.25">
      <c r="A909" s="1">
        <v>41150</v>
      </c>
      <c r="B909" s="16">
        <v>4829.5200000000004</v>
      </c>
      <c r="C909" s="16">
        <v>3005.15</v>
      </c>
    </row>
    <row r="910" spans="1:3" x14ac:dyDescent="0.25">
      <c r="A910" s="1">
        <v>41151</v>
      </c>
      <c r="B910" s="16">
        <v>4926.6400000000003</v>
      </c>
      <c r="C910" s="16">
        <v>3065.51</v>
      </c>
    </row>
    <row r="911" spans="1:3" x14ac:dyDescent="0.25">
      <c r="A911" s="1">
        <v>41152</v>
      </c>
      <c r="B911" s="16">
        <v>4742.41</v>
      </c>
      <c r="C911" s="16">
        <v>2950.8</v>
      </c>
    </row>
    <row r="912" spans="1:3" x14ac:dyDescent="0.25">
      <c r="A912" s="1">
        <v>41156</v>
      </c>
      <c r="B912" s="16">
        <v>4655.91</v>
      </c>
      <c r="C912" s="16">
        <v>2896.7</v>
      </c>
    </row>
    <row r="913" spans="1:3" x14ac:dyDescent="0.25">
      <c r="A913" s="1">
        <v>41157</v>
      </c>
      <c r="B913" s="16">
        <v>4548.6499999999996</v>
      </c>
      <c r="C913" s="16">
        <v>2829.89</v>
      </c>
    </row>
    <row r="914" spans="1:3" x14ac:dyDescent="0.25">
      <c r="A914" s="1">
        <v>41158</v>
      </c>
      <c r="B914" s="16">
        <v>4096.71</v>
      </c>
      <c r="C914" s="16">
        <v>2548.66</v>
      </c>
    </row>
    <row r="915" spans="1:3" x14ac:dyDescent="0.25">
      <c r="A915" s="1">
        <v>41159</v>
      </c>
      <c r="B915" s="16">
        <v>3862.87</v>
      </c>
      <c r="C915" s="16">
        <v>2403.13</v>
      </c>
    </row>
    <row r="916" spans="1:3" x14ac:dyDescent="0.25">
      <c r="A916" s="1">
        <v>41162</v>
      </c>
      <c r="B916" s="16">
        <v>4129.1400000000003</v>
      </c>
      <c r="C916" s="16">
        <v>2568.59</v>
      </c>
    </row>
    <row r="917" spans="1:3" x14ac:dyDescent="0.25">
      <c r="A917" s="1">
        <v>41163</v>
      </c>
      <c r="B917" s="16">
        <v>4104.87</v>
      </c>
      <c r="C917" s="16">
        <v>2553.4299999999998</v>
      </c>
    </row>
    <row r="918" spans="1:3" x14ac:dyDescent="0.25">
      <c r="A918" s="1">
        <v>41164</v>
      </c>
      <c r="B918" s="16">
        <v>3929.77</v>
      </c>
      <c r="C918" s="16">
        <v>2444.4499999999998</v>
      </c>
    </row>
    <row r="919" spans="1:3" x14ac:dyDescent="0.25">
      <c r="A919" s="1">
        <v>41165</v>
      </c>
      <c r="B919" s="16">
        <v>3679.37</v>
      </c>
      <c r="C919" s="16">
        <v>2288.63</v>
      </c>
    </row>
    <row r="920" spans="1:3" x14ac:dyDescent="0.25">
      <c r="A920" s="1">
        <v>41166</v>
      </c>
      <c r="B920" s="16">
        <v>3881.93</v>
      </c>
      <c r="C920" s="16">
        <v>2414.5700000000002</v>
      </c>
    </row>
    <row r="921" spans="1:3" x14ac:dyDescent="0.25">
      <c r="A921" s="1">
        <v>41169</v>
      </c>
      <c r="B921" s="16">
        <v>3763.05</v>
      </c>
      <c r="C921" s="16">
        <v>2340.46</v>
      </c>
    </row>
    <row r="922" spans="1:3" x14ac:dyDescent="0.25">
      <c r="A922" s="1">
        <v>41170</v>
      </c>
      <c r="B922" s="16">
        <v>3627.1</v>
      </c>
      <c r="C922" s="16">
        <v>2255.85</v>
      </c>
    </row>
    <row r="923" spans="1:3" x14ac:dyDescent="0.25">
      <c r="A923" s="1">
        <v>41171</v>
      </c>
      <c r="B923" s="16">
        <v>3582.47</v>
      </c>
      <c r="C923" s="16">
        <v>2228.04</v>
      </c>
    </row>
    <row r="924" spans="1:3" x14ac:dyDescent="0.25">
      <c r="A924" s="1">
        <v>41172</v>
      </c>
      <c r="B924" s="16">
        <v>3660.2</v>
      </c>
      <c r="C924" s="16">
        <v>2276.3200000000002</v>
      </c>
    </row>
    <row r="925" spans="1:3" x14ac:dyDescent="0.25">
      <c r="A925" s="1">
        <v>41173</v>
      </c>
      <c r="B925" s="16">
        <v>3587.3</v>
      </c>
      <c r="C925" s="16">
        <v>2230.9299999999998</v>
      </c>
    </row>
    <row r="926" spans="1:3" x14ac:dyDescent="0.25">
      <c r="A926" s="1">
        <v>41176</v>
      </c>
      <c r="B926" s="16">
        <v>3549.43</v>
      </c>
      <c r="C926" s="16">
        <v>2207.2199999999998</v>
      </c>
    </row>
    <row r="927" spans="1:3" x14ac:dyDescent="0.25">
      <c r="A927" s="1">
        <v>41177</v>
      </c>
      <c r="B927" s="16">
        <v>3800.78</v>
      </c>
      <c r="C927" s="16">
        <v>2363.46</v>
      </c>
    </row>
    <row r="928" spans="1:3" x14ac:dyDescent="0.25">
      <c r="A928" s="1">
        <v>41178</v>
      </c>
      <c r="B928" s="16">
        <v>3928.76</v>
      </c>
      <c r="C928" s="16">
        <v>2442.9899999999998</v>
      </c>
    </row>
    <row r="929" spans="1:3" x14ac:dyDescent="0.25">
      <c r="A929" s="1">
        <v>41179</v>
      </c>
      <c r="B929" s="16">
        <v>3603.09</v>
      </c>
      <c r="C929" s="16">
        <v>2240.42</v>
      </c>
    </row>
    <row r="930" spans="1:3" x14ac:dyDescent="0.25">
      <c r="A930" s="1">
        <v>41180</v>
      </c>
      <c r="B930" s="16">
        <v>3667.92</v>
      </c>
      <c r="C930" s="16">
        <v>2280.6799999999998</v>
      </c>
    </row>
    <row r="931" spans="1:3" x14ac:dyDescent="0.25">
      <c r="A931" s="1">
        <v>41183</v>
      </c>
      <c r="B931" s="16">
        <v>3760.4</v>
      </c>
      <c r="C931" s="16">
        <v>2338.0100000000002</v>
      </c>
    </row>
    <row r="932" spans="1:3" x14ac:dyDescent="0.25">
      <c r="A932" s="1">
        <v>41184</v>
      </c>
      <c r="B932" s="16">
        <v>3685.45</v>
      </c>
      <c r="C932" s="16">
        <v>2291.36</v>
      </c>
    </row>
    <row r="933" spans="1:3" x14ac:dyDescent="0.25">
      <c r="A933" s="1">
        <v>41185</v>
      </c>
      <c r="B933" s="16">
        <v>3648.12</v>
      </c>
      <c r="C933" s="16">
        <v>2268.09</v>
      </c>
    </row>
    <row r="934" spans="1:3" x14ac:dyDescent="0.25">
      <c r="A934" s="1">
        <v>41186</v>
      </c>
      <c r="B934" s="16">
        <v>3546.09</v>
      </c>
      <c r="C934" s="16">
        <v>2204.6</v>
      </c>
    </row>
    <row r="935" spans="1:3" x14ac:dyDescent="0.25">
      <c r="A935" s="1">
        <v>41187</v>
      </c>
      <c r="B935" s="16">
        <v>3522.82</v>
      </c>
      <c r="C935" s="16">
        <v>2190.08</v>
      </c>
    </row>
    <row r="936" spans="1:3" x14ac:dyDescent="0.25">
      <c r="A936" s="1">
        <v>41190</v>
      </c>
      <c r="B936" s="16">
        <v>3554.44</v>
      </c>
      <c r="C936" s="16">
        <v>2209.58</v>
      </c>
    </row>
    <row r="937" spans="1:3" x14ac:dyDescent="0.25">
      <c r="A937" s="1">
        <v>41191</v>
      </c>
      <c r="B937" s="16">
        <v>3700.19</v>
      </c>
      <c r="C937" s="16">
        <v>2300.13</v>
      </c>
    </row>
    <row r="938" spans="1:3" x14ac:dyDescent="0.25">
      <c r="A938" s="1">
        <v>41192</v>
      </c>
      <c r="B938" s="16">
        <v>3718.48</v>
      </c>
      <c r="C938" s="16">
        <v>2311.44</v>
      </c>
    </row>
    <row r="939" spans="1:3" x14ac:dyDescent="0.25">
      <c r="A939" s="1">
        <v>41193</v>
      </c>
      <c r="B939" s="16">
        <v>3595.72</v>
      </c>
      <c r="C939" s="16">
        <v>2235.08</v>
      </c>
    </row>
    <row r="940" spans="1:3" x14ac:dyDescent="0.25">
      <c r="A940" s="1">
        <v>41194</v>
      </c>
      <c r="B940" s="16">
        <v>3689.01</v>
      </c>
      <c r="C940" s="16">
        <v>2293.0100000000002</v>
      </c>
    </row>
    <row r="941" spans="1:3" x14ac:dyDescent="0.25">
      <c r="A941" s="1">
        <v>41197</v>
      </c>
      <c r="B941" s="16">
        <v>3511.45</v>
      </c>
      <c r="C941" s="16">
        <v>2182.48</v>
      </c>
    </row>
    <row r="942" spans="1:3" x14ac:dyDescent="0.25">
      <c r="A942" s="1">
        <v>41198</v>
      </c>
      <c r="B942" s="16">
        <v>3431.27</v>
      </c>
      <c r="C942" s="16">
        <v>2132.6</v>
      </c>
    </row>
    <row r="943" spans="1:3" x14ac:dyDescent="0.25">
      <c r="A943" s="1">
        <v>41199</v>
      </c>
      <c r="B943" s="16">
        <v>3369.83</v>
      </c>
      <c r="C943" s="16">
        <v>2094.36</v>
      </c>
    </row>
    <row r="944" spans="1:3" x14ac:dyDescent="0.25">
      <c r="A944" s="1">
        <v>41200</v>
      </c>
      <c r="B944" s="16">
        <v>3419.69</v>
      </c>
      <c r="C944" s="16">
        <v>2125.29</v>
      </c>
    </row>
    <row r="945" spans="1:3" x14ac:dyDescent="0.25">
      <c r="A945" s="1">
        <v>41201</v>
      </c>
      <c r="B945" s="16">
        <v>3602.39</v>
      </c>
      <c r="C945" s="16">
        <v>2238.79</v>
      </c>
    </row>
    <row r="946" spans="1:3" x14ac:dyDescent="0.25">
      <c r="A946" s="1">
        <v>41204</v>
      </c>
      <c r="B946" s="16">
        <v>3547.88</v>
      </c>
      <c r="C946" s="16">
        <v>2204.75</v>
      </c>
    </row>
    <row r="947" spans="1:3" x14ac:dyDescent="0.25">
      <c r="A947" s="1">
        <v>41205</v>
      </c>
      <c r="B947" s="16">
        <v>3907.52</v>
      </c>
      <c r="C947" s="16">
        <v>2428.1799999999998</v>
      </c>
    </row>
    <row r="948" spans="1:3" x14ac:dyDescent="0.25">
      <c r="A948" s="1">
        <v>41206</v>
      </c>
      <c r="B948" s="16">
        <v>3822.23</v>
      </c>
      <c r="C948" s="16">
        <v>2375.12</v>
      </c>
    </row>
    <row r="949" spans="1:3" x14ac:dyDescent="0.25">
      <c r="A949" s="1">
        <v>41207</v>
      </c>
      <c r="B949" s="16">
        <v>3743.09</v>
      </c>
      <c r="C949" s="16">
        <v>2325.89</v>
      </c>
    </row>
    <row r="950" spans="1:3" x14ac:dyDescent="0.25">
      <c r="A950" s="1">
        <v>41208</v>
      </c>
      <c r="B950" s="16">
        <v>3735.81</v>
      </c>
      <c r="C950" s="16">
        <v>2321.31</v>
      </c>
    </row>
    <row r="951" spans="1:3" x14ac:dyDescent="0.25">
      <c r="A951" s="1">
        <v>41211</v>
      </c>
      <c r="B951" s="16">
        <v>3735.81</v>
      </c>
      <c r="C951" s="16">
        <v>2321.31</v>
      </c>
    </row>
    <row r="952" spans="1:3" x14ac:dyDescent="0.25">
      <c r="A952" s="1">
        <v>41212</v>
      </c>
      <c r="B952" s="16">
        <v>3735.81</v>
      </c>
      <c r="C952" s="16">
        <v>2321.31</v>
      </c>
    </row>
    <row r="953" spans="1:3" x14ac:dyDescent="0.25">
      <c r="A953" s="1">
        <v>41213</v>
      </c>
      <c r="B953" s="16">
        <v>3871.07</v>
      </c>
      <c r="C953" s="16">
        <v>2405.06</v>
      </c>
    </row>
    <row r="954" spans="1:3" x14ac:dyDescent="0.25">
      <c r="A954" s="1">
        <v>41214</v>
      </c>
      <c r="B954" s="16">
        <v>3497.53</v>
      </c>
      <c r="C954" s="16">
        <v>2172.9299999999998</v>
      </c>
    </row>
    <row r="955" spans="1:3" x14ac:dyDescent="0.25">
      <c r="A955" s="1">
        <v>41215</v>
      </c>
      <c r="B955" s="16">
        <v>3659.34</v>
      </c>
      <c r="C955" s="16">
        <v>2273.4</v>
      </c>
    </row>
    <row r="956" spans="1:3" x14ac:dyDescent="0.25">
      <c r="A956" s="1">
        <v>41218</v>
      </c>
      <c r="B956" s="16">
        <v>3719.64</v>
      </c>
      <c r="C956" s="16">
        <v>2310.6999999999998</v>
      </c>
    </row>
    <row r="957" spans="1:3" x14ac:dyDescent="0.25">
      <c r="A957" s="1">
        <v>41219</v>
      </c>
      <c r="B957" s="16">
        <v>3537.16</v>
      </c>
      <c r="C957" s="16">
        <v>2197.2800000000002</v>
      </c>
    </row>
    <row r="958" spans="1:3" x14ac:dyDescent="0.25">
      <c r="A958" s="1">
        <v>41220</v>
      </c>
      <c r="B958" s="16">
        <v>3849.27</v>
      </c>
      <c r="C958" s="16">
        <v>2391.11</v>
      </c>
    </row>
    <row r="959" spans="1:3" x14ac:dyDescent="0.25">
      <c r="A959" s="1">
        <v>41221</v>
      </c>
      <c r="B959" s="16">
        <v>3798.54</v>
      </c>
      <c r="C959" s="16">
        <v>2359.54</v>
      </c>
    </row>
    <row r="960" spans="1:3" x14ac:dyDescent="0.25">
      <c r="A960" s="1">
        <v>41222</v>
      </c>
      <c r="B960" s="16">
        <v>3845.62</v>
      </c>
      <c r="C960" s="16">
        <v>2388.7199999999998</v>
      </c>
    </row>
    <row r="961" spans="1:3" x14ac:dyDescent="0.25">
      <c r="A961" s="1">
        <v>41225</v>
      </c>
      <c r="B961" s="16">
        <v>3582.91</v>
      </c>
      <c r="C961" s="16">
        <v>2225.38</v>
      </c>
    </row>
    <row r="962" spans="1:3" x14ac:dyDescent="0.25">
      <c r="A962" s="1">
        <v>41226</v>
      </c>
      <c r="B962" s="16">
        <v>3553.15</v>
      </c>
      <c r="C962" s="16">
        <v>2206.84</v>
      </c>
    </row>
    <row r="963" spans="1:3" x14ac:dyDescent="0.25">
      <c r="A963" s="1">
        <v>41227</v>
      </c>
      <c r="B963" s="16">
        <v>3715.47</v>
      </c>
      <c r="C963" s="16">
        <v>2307.6</v>
      </c>
    </row>
    <row r="964" spans="1:3" x14ac:dyDescent="0.25">
      <c r="A964" s="1">
        <v>41228</v>
      </c>
      <c r="B964" s="16">
        <v>3746.68</v>
      </c>
      <c r="C964" s="16">
        <v>2326.9299999999998</v>
      </c>
    </row>
    <row r="965" spans="1:3" x14ac:dyDescent="0.25">
      <c r="A965" s="1">
        <v>41229</v>
      </c>
      <c r="B965" s="16">
        <v>3551.26</v>
      </c>
      <c r="C965" s="16">
        <v>2205.5</v>
      </c>
    </row>
    <row r="966" spans="1:3" x14ac:dyDescent="0.25">
      <c r="A966" s="1">
        <v>41232</v>
      </c>
      <c r="B966" s="16">
        <v>3238.66</v>
      </c>
      <c r="C966" s="16">
        <v>2011.22</v>
      </c>
    </row>
    <row r="967" spans="1:3" x14ac:dyDescent="0.25">
      <c r="A967" s="1">
        <v>41233</v>
      </c>
      <c r="B967" s="16">
        <v>3200.31</v>
      </c>
      <c r="C967" s="16">
        <v>1987.35</v>
      </c>
    </row>
    <row r="968" spans="1:3" x14ac:dyDescent="0.25">
      <c r="A968" s="1">
        <v>41234</v>
      </c>
      <c r="B968" s="16">
        <v>3210.07</v>
      </c>
      <c r="C968" s="16">
        <v>1993.37</v>
      </c>
    </row>
    <row r="969" spans="1:3" x14ac:dyDescent="0.25">
      <c r="A969" s="1">
        <v>41236</v>
      </c>
      <c r="B969" s="16">
        <v>3141.18</v>
      </c>
      <c r="C969" s="16">
        <v>1950.49</v>
      </c>
    </row>
    <row r="970" spans="1:3" x14ac:dyDescent="0.25">
      <c r="A970" s="1">
        <v>41239</v>
      </c>
      <c r="B970" s="16">
        <v>3045.8</v>
      </c>
      <c r="C970" s="16">
        <v>1891.13</v>
      </c>
    </row>
    <row r="971" spans="1:3" x14ac:dyDescent="0.25">
      <c r="A971" s="1">
        <v>41240</v>
      </c>
      <c r="B971" s="16">
        <v>3145.17</v>
      </c>
      <c r="C971" s="16">
        <v>1952.78</v>
      </c>
    </row>
    <row r="972" spans="1:3" x14ac:dyDescent="0.25">
      <c r="A972" s="1">
        <v>41241</v>
      </c>
      <c r="B972" s="16">
        <v>3027.28</v>
      </c>
      <c r="C972" s="16">
        <v>1879.54</v>
      </c>
    </row>
    <row r="973" spans="1:3" x14ac:dyDescent="0.25">
      <c r="A973" s="1">
        <v>41242</v>
      </c>
      <c r="B973" s="16">
        <v>2977.41</v>
      </c>
      <c r="C973" s="16">
        <v>1848.53</v>
      </c>
    </row>
    <row r="974" spans="1:3" x14ac:dyDescent="0.25">
      <c r="A974" s="1">
        <v>41243</v>
      </c>
      <c r="B974" s="16">
        <v>3025.02</v>
      </c>
      <c r="C974" s="16">
        <v>1878.04</v>
      </c>
    </row>
    <row r="975" spans="1:3" x14ac:dyDescent="0.25">
      <c r="A975" s="1">
        <v>41246</v>
      </c>
      <c r="B975" s="16">
        <v>3163.64</v>
      </c>
      <c r="C975" s="16">
        <v>1963.96</v>
      </c>
    </row>
    <row r="976" spans="1:3" x14ac:dyDescent="0.25">
      <c r="A976" s="1">
        <v>41247</v>
      </c>
      <c r="B976" s="16">
        <v>3190.18</v>
      </c>
      <c r="C976" s="16">
        <v>1980.39</v>
      </c>
    </row>
    <row r="977" spans="1:3" x14ac:dyDescent="0.25">
      <c r="A977" s="1">
        <v>41248</v>
      </c>
      <c r="B977" s="16">
        <v>3102.63</v>
      </c>
      <c r="C977" s="16">
        <v>1925.99</v>
      </c>
    </row>
    <row r="978" spans="1:3" x14ac:dyDescent="0.25">
      <c r="A978" s="1">
        <v>41249</v>
      </c>
      <c r="B978" s="16">
        <v>3158.18</v>
      </c>
      <c r="C978" s="16">
        <v>1960.43</v>
      </c>
    </row>
    <row r="979" spans="1:3" x14ac:dyDescent="0.25">
      <c r="A979" s="1">
        <v>41250</v>
      </c>
      <c r="B979" s="16">
        <v>3084.42</v>
      </c>
      <c r="C979" s="16">
        <v>1914.59</v>
      </c>
    </row>
    <row r="980" spans="1:3" x14ac:dyDescent="0.25">
      <c r="A980" s="1">
        <v>41253</v>
      </c>
      <c r="B980" s="16">
        <v>3061.23</v>
      </c>
      <c r="C980" s="16">
        <v>1900.06</v>
      </c>
    </row>
    <row r="981" spans="1:3" x14ac:dyDescent="0.25">
      <c r="A981" s="1">
        <v>41254</v>
      </c>
      <c r="B981" s="16">
        <v>2966.32</v>
      </c>
      <c r="C981" s="16">
        <v>1841.11</v>
      </c>
    </row>
    <row r="982" spans="1:3" x14ac:dyDescent="0.25">
      <c r="A982" s="1">
        <v>41255</v>
      </c>
      <c r="B982" s="16">
        <v>3080.17</v>
      </c>
      <c r="C982" s="16">
        <v>1911.72</v>
      </c>
    </row>
    <row r="983" spans="1:3" x14ac:dyDescent="0.25">
      <c r="A983" s="1">
        <v>41256</v>
      </c>
      <c r="B983" s="16">
        <v>3128.06</v>
      </c>
      <c r="C983" s="16">
        <v>1941.4</v>
      </c>
    </row>
    <row r="984" spans="1:3" x14ac:dyDescent="0.25">
      <c r="A984" s="1">
        <v>41257</v>
      </c>
      <c r="B984" s="16">
        <v>3112.3</v>
      </c>
      <c r="C984" s="16">
        <v>1931.57</v>
      </c>
    </row>
    <row r="985" spans="1:3" x14ac:dyDescent="0.25">
      <c r="A985" s="1">
        <v>41260</v>
      </c>
      <c r="B985" s="16">
        <v>2986.35</v>
      </c>
      <c r="C985" s="16">
        <v>1853.27</v>
      </c>
    </row>
    <row r="986" spans="1:3" x14ac:dyDescent="0.25">
      <c r="A986" s="1">
        <v>41261</v>
      </c>
      <c r="B986" s="16">
        <v>2920.08</v>
      </c>
      <c r="C986" s="16">
        <v>1812.1</v>
      </c>
    </row>
    <row r="987" spans="1:3" x14ac:dyDescent="0.25">
      <c r="A987" s="1">
        <v>41262</v>
      </c>
      <c r="B987" s="16">
        <v>3091.85</v>
      </c>
      <c r="C987" s="16">
        <v>1918.64</v>
      </c>
    </row>
    <row r="988" spans="1:3" x14ac:dyDescent="0.25">
      <c r="A988" s="1">
        <v>41263</v>
      </c>
      <c r="B988" s="16">
        <v>3162.49</v>
      </c>
      <c r="C988" s="16">
        <v>1962.43</v>
      </c>
    </row>
    <row r="989" spans="1:3" x14ac:dyDescent="0.25">
      <c r="A989" s="1">
        <v>41264</v>
      </c>
      <c r="B989" s="16">
        <v>3290.48</v>
      </c>
      <c r="C989" s="16">
        <v>2041.8</v>
      </c>
    </row>
    <row r="990" spans="1:3" x14ac:dyDescent="0.25">
      <c r="A990" s="1">
        <v>41267</v>
      </c>
      <c r="B990" s="16">
        <v>3362.41</v>
      </c>
      <c r="C990" s="16">
        <v>2086.2800000000002</v>
      </c>
    </row>
    <row r="991" spans="1:3" x14ac:dyDescent="0.25">
      <c r="A991" s="1">
        <v>41269</v>
      </c>
      <c r="B991" s="16">
        <v>3505.14</v>
      </c>
      <c r="C991" s="16">
        <v>2174.7399999999998</v>
      </c>
    </row>
    <row r="992" spans="1:3" x14ac:dyDescent="0.25">
      <c r="A992" s="1">
        <v>41270</v>
      </c>
      <c r="B992" s="16">
        <v>3445.77</v>
      </c>
      <c r="C992" s="16">
        <v>2137.85</v>
      </c>
    </row>
    <row r="993" spans="1:3" x14ac:dyDescent="0.25">
      <c r="A993" s="1">
        <v>41271</v>
      </c>
      <c r="B993" s="16">
        <v>3987.17</v>
      </c>
      <c r="C993" s="16">
        <v>2473.69</v>
      </c>
    </row>
    <row r="994" spans="1:3" x14ac:dyDescent="0.25">
      <c r="A994" s="1">
        <v>41274</v>
      </c>
      <c r="B994" s="16">
        <v>3235.67</v>
      </c>
      <c r="C994" s="16">
        <v>2007.3</v>
      </c>
    </row>
    <row r="995" spans="1:3" x14ac:dyDescent="0.25">
      <c r="A995" s="1">
        <v>41276</v>
      </c>
      <c r="B995" s="16">
        <v>2887.23</v>
      </c>
      <c r="C995" s="16">
        <v>1791.06</v>
      </c>
    </row>
    <row r="996" spans="1:3" x14ac:dyDescent="0.25">
      <c r="A996" s="1">
        <v>41277</v>
      </c>
      <c r="B996" s="16">
        <v>2931.86</v>
      </c>
      <c r="C996" s="16">
        <v>1818.7</v>
      </c>
    </row>
    <row r="997" spans="1:3" x14ac:dyDescent="0.25">
      <c r="A997" s="1">
        <v>41278</v>
      </c>
      <c r="B997" s="16">
        <v>2859.73</v>
      </c>
      <c r="C997" s="16">
        <v>1773.91</v>
      </c>
    </row>
    <row r="998" spans="1:3" x14ac:dyDescent="0.25">
      <c r="A998" s="1">
        <v>41281</v>
      </c>
      <c r="B998" s="16">
        <v>2794.85</v>
      </c>
      <c r="C998" s="16">
        <v>1733.54</v>
      </c>
    </row>
    <row r="999" spans="1:3" x14ac:dyDescent="0.25">
      <c r="A999" s="1">
        <v>41282</v>
      </c>
      <c r="B999" s="16">
        <v>2788.99</v>
      </c>
      <c r="C999" s="16">
        <v>1729.86</v>
      </c>
    </row>
    <row r="1000" spans="1:3" x14ac:dyDescent="0.25">
      <c r="A1000" s="1">
        <v>41283</v>
      </c>
      <c r="B1000" s="16">
        <v>2785.11</v>
      </c>
      <c r="C1000" s="16">
        <v>1727.41</v>
      </c>
    </row>
    <row r="1001" spans="1:3" x14ac:dyDescent="0.25">
      <c r="A1001" s="1">
        <v>41284</v>
      </c>
      <c r="B1001" s="16">
        <v>2725.24</v>
      </c>
      <c r="C1001" s="16">
        <v>1690.24</v>
      </c>
    </row>
    <row r="1002" spans="1:3" x14ac:dyDescent="0.25">
      <c r="A1002" s="1">
        <v>41285</v>
      </c>
      <c r="B1002" s="16">
        <v>2709.41</v>
      </c>
      <c r="C1002" s="16">
        <v>1680.38</v>
      </c>
    </row>
    <row r="1003" spans="1:3" x14ac:dyDescent="0.25">
      <c r="A1003" s="1">
        <v>41288</v>
      </c>
      <c r="B1003" s="16">
        <v>2700.85</v>
      </c>
      <c r="C1003" s="16">
        <v>1674.95</v>
      </c>
    </row>
    <row r="1004" spans="1:3" x14ac:dyDescent="0.25">
      <c r="A1004" s="1">
        <v>41289</v>
      </c>
      <c r="B1004" s="16">
        <v>2677.66</v>
      </c>
      <c r="C1004" s="16">
        <v>1660.52</v>
      </c>
    </row>
    <row r="1005" spans="1:3" x14ac:dyDescent="0.25">
      <c r="A1005" s="1">
        <v>41290</v>
      </c>
      <c r="B1005" s="16">
        <v>2626.82</v>
      </c>
      <c r="C1005" s="16">
        <v>1628.96</v>
      </c>
    </row>
    <row r="1006" spans="1:3" x14ac:dyDescent="0.25">
      <c r="A1006" s="1">
        <v>41291</v>
      </c>
      <c r="B1006" s="16">
        <v>2657.88</v>
      </c>
      <c r="C1006" s="16">
        <v>1648.18</v>
      </c>
    </row>
    <row r="1007" spans="1:3" x14ac:dyDescent="0.25">
      <c r="A1007" s="1">
        <v>41292</v>
      </c>
      <c r="B1007" s="16">
        <v>2487.85</v>
      </c>
      <c r="C1007" s="16">
        <v>1542.7</v>
      </c>
    </row>
    <row r="1008" spans="1:3" x14ac:dyDescent="0.25">
      <c r="A1008" s="1">
        <v>41296</v>
      </c>
      <c r="B1008" s="16">
        <v>2379.85</v>
      </c>
      <c r="C1008" s="16">
        <v>1475.59</v>
      </c>
    </row>
    <row r="1009" spans="1:3" x14ac:dyDescent="0.25">
      <c r="A1009" s="1">
        <v>41297</v>
      </c>
      <c r="B1009" s="16">
        <v>2321.75</v>
      </c>
      <c r="C1009" s="16">
        <v>1439.53</v>
      </c>
    </row>
    <row r="1010" spans="1:3" x14ac:dyDescent="0.25">
      <c r="A1010" s="1">
        <v>41298</v>
      </c>
      <c r="B1010" s="16">
        <v>2354.36</v>
      </c>
      <c r="C1010" s="16">
        <v>1459.71</v>
      </c>
    </row>
    <row r="1011" spans="1:3" x14ac:dyDescent="0.25">
      <c r="A1011" s="1">
        <v>41299</v>
      </c>
      <c r="B1011" s="16">
        <v>2373.84</v>
      </c>
      <c r="C1011" s="16">
        <v>1471.75</v>
      </c>
    </row>
    <row r="1012" spans="1:3" x14ac:dyDescent="0.25">
      <c r="A1012" s="1">
        <v>41302</v>
      </c>
      <c r="B1012" s="16">
        <v>2437.6799999999998</v>
      </c>
      <c r="C1012" s="16">
        <v>1511.22</v>
      </c>
    </row>
    <row r="1013" spans="1:3" x14ac:dyDescent="0.25">
      <c r="A1013" s="1">
        <v>41303</v>
      </c>
      <c r="B1013" s="16">
        <v>2358.12</v>
      </c>
      <c r="C1013" s="16">
        <v>1461.87</v>
      </c>
    </row>
    <row r="1014" spans="1:3" x14ac:dyDescent="0.25">
      <c r="A1014" s="1">
        <v>41304</v>
      </c>
      <c r="B1014" s="16">
        <v>2518.02</v>
      </c>
      <c r="C1014" s="16">
        <v>1560.95</v>
      </c>
    </row>
    <row r="1015" spans="1:3" x14ac:dyDescent="0.25">
      <c r="A1015" s="1">
        <v>41305</v>
      </c>
      <c r="B1015" s="16">
        <v>2494.5</v>
      </c>
      <c r="C1015" s="16">
        <v>1546.34</v>
      </c>
    </row>
    <row r="1016" spans="1:3" x14ac:dyDescent="0.25">
      <c r="A1016" s="1">
        <v>41306</v>
      </c>
      <c r="B1016" s="16">
        <v>2420.7199999999998</v>
      </c>
      <c r="C1016" s="16">
        <v>1500.56</v>
      </c>
    </row>
    <row r="1017" spans="1:3" x14ac:dyDescent="0.25">
      <c r="A1017" s="1">
        <v>41309</v>
      </c>
      <c r="B1017" s="16">
        <v>2531.19</v>
      </c>
      <c r="C1017" s="16">
        <v>1568.93</v>
      </c>
    </row>
    <row r="1018" spans="1:3" x14ac:dyDescent="0.25">
      <c r="A1018" s="1">
        <v>41310</v>
      </c>
      <c r="B1018" s="16">
        <v>2452.34</v>
      </c>
      <c r="C1018" s="16">
        <v>1520.02</v>
      </c>
    </row>
    <row r="1019" spans="1:3" x14ac:dyDescent="0.25">
      <c r="A1019" s="1">
        <v>41311</v>
      </c>
      <c r="B1019" s="16">
        <v>2412.23</v>
      </c>
      <c r="C1019" s="16">
        <v>1495.12</v>
      </c>
    </row>
    <row r="1020" spans="1:3" x14ac:dyDescent="0.25">
      <c r="A1020" s="1">
        <v>41312</v>
      </c>
      <c r="B1020" s="16">
        <v>2410.5500000000002</v>
      </c>
      <c r="C1020" s="16">
        <v>1494.04</v>
      </c>
    </row>
    <row r="1021" spans="1:3" x14ac:dyDescent="0.25">
      <c r="A1021" s="1">
        <v>41313</v>
      </c>
      <c r="B1021" s="16">
        <v>2362.83</v>
      </c>
      <c r="C1021" s="16">
        <v>1464.43</v>
      </c>
    </row>
    <row r="1022" spans="1:3" x14ac:dyDescent="0.25">
      <c r="A1022" s="1">
        <v>41316</v>
      </c>
      <c r="B1022" s="16">
        <v>2343.67</v>
      </c>
      <c r="C1022" s="16">
        <v>1452.45</v>
      </c>
    </row>
    <row r="1023" spans="1:3" x14ac:dyDescent="0.25">
      <c r="A1023" s="1">
        <v>41317</v>
      </c>
      <c r="B1023" s="16">
        <v>2317.14</v>
      </c>
      <c r="C1023" s="16">
        <v>1435.97</v>
      </c>
    </row>
    <row r="1024" spans="1:3" x14ac:dyDescent="0.25">
      <c r="A1024" s="1">
        <v>41318</v>
      </c>
      <c r="B1024" s="16">
        <v>2309.3200000000002</v>
      </c>
      <c r="C1024" s="16">
        <v>1431.09</v>
      </c>
    </row>
    <row r="1025" spans="1:3" x14ac:dyDescent="0.25">
      <c r="A1025" s="1">
        <v>41319</v>
      </c>
      <c r="B1025" s="16">
        <v>2278.7600000000002</v>
      </c>
      <c r="C1025" s="16">
        <v>1412.12</v>
      </c>
    </row>
    <row r="1026" spans="1:3" x14ac:dyDescent="0.25">
      <c r="A1026" s="1">
        <v>41320</v>
      </c>
      <c r="B1026" s="16">
        <v>2270.34</v>
      </c>
      <c r="C1026" s="16">
        <v>1406.87</v>
      </c>
    </row>
    <row r="1027" spans="1:3" x14ac:dyDescent="0.25">
      <c r="A1027" s="1">
        <v>41324</v>
      </c>
      <c r="B1027" s="16">
        <v>2175.4</v>
      </c>
      <c r="C1027" s="16">
        <v>1347.9</v>
      </c>
    </row>
    <row r="1028" spans="1:3" x14ac:dyDescent="0.25">
      <c r="A1028" s="1">
        <v>41325</v>
      </c>
      <c r="B1028" s="16">
        <v>2395.65</v>
      </c>
      <c r="C1028" s="16">
        <v>1484.34</v>
      </c>
    </row>
    <row r="1029" spans="1:3" x14ac:dyDescent="0.25">
      <c r="A1029" s="1">
        <v>41326</v>
      </c>
      <c r="B1029" s="16">
        <v>2412.69</v>
      </c>
      <c r="C1029" s="16">
        <v>1494.86</v>
      </c>
    </row>
    <row r="1030" spans="1:3" x14ac:dyDescent="0.25">
      <c r="A1030" s="1">
        <v>41327</v>
      </c>
      <c r="B1030" s="16">
        <v>2320.2800000000002</v>
      </c>
      <c r="C1030" s="16">
        <v>1437.57</v>
      </c>
    </row>
    <row r="1031" spans="1:3" x14ac:dyDescent="0.25">
      <c r="A1031" s="1">
        <v>41330</v>
      </c>
      <c r="B1031" s="16">
        <v>2705.78</v>
      </c>
      <c r="C1031" s="16">
        <v>1676.29</v>
      </c>
    </row>
    <row r="1032" spans="1:3" x14ac:dyDescent="0.25">
      <c r="A1032" s="1">
        <v>41331</v>
      </c>
      <c r="B1032" s="16">
        <v>2636.61</v>
      </c>
      <c r="C1032" s="16">
        <v>1633.39</v>
      </c>
    </row>
    <row r="1033" spans="1:3" x14ac:dyDescent="0.25">
      <c r="A1033" s="1">
        <v>41332</v>
      </c>
      <c r="B1033" s="16">
        <v>2406.1799999999998</v>
      </c>
      <c r="C1033" s="16">
        <v>1490.61</v>
      </c>
    </row>
    <row r="1034" spans="1:3" x14ac:dyDescent="0.25">
      <c r="A1034" s="1">
        <v>41333</v>
      </c>
      <c r="B1034" s="16">
        <v>2511.61</v>
      </c>
      <c r="C1034" s="16">
        <v>1555.88</v>
      </c>
    </row>
    <row r="1035" spans="1:3" x14ac:dyDescent="0.25">
      <c r="A1035" s="1">
        <v>41334</v>
      </c>
      <c r="B1035" s="16">
        <v>2549.9</v>
      </c>
      <c r="C1035" s="16">
        <v>1579.56</v>
      </c>
    </row>
    <row r="1036" spans="1:3" x14ac:dyDescent="0.25">
      <c r="A1036" s="1">
        <v>41337</v>
      </c>
      <c r="B1036" s="16">
        <v>2358.7800000000002</v>
      </c>
      <c r="C1036" s="16">
        <v>1461.06</v>
      </c>
    </row>
    <row r="1037" spans="1:3" x14ac:dyDescent="0.25">
      <c r="A1037" s="1">
        <v>41338</v>
      </c>
      <c r="B1037" s="16">
        <v>2302.5300000000002</v>
      </c>
      <c r="C1037" s="16">
        <v>1426.19</v>
      </c>
    </row>
    <row r="1038" spans="1:3" x14ac:dyDescent="0.25">
      <c r="A1038" s="1">
        <v>41339</v>
      </c>
      <c r="B1038" s="16">
        <v>2312.0500000000002</v>
      </c>
      <c r="C1038" s="16">
        <v>1432.05</v>
      </c>
    </row>
    <row r="1039" spans="1:3" x14ac:dyDescent="0.25">
      <c r="A1039" s="1">
        <v>41340</v>
      </c>
      <c r="B1039" s="16">
        <v>2255.13</v>
      </c>
      <c r="C1039" s="16">
        <v>1396.76</v>
      </c>
    </row>
    <row r="1040" spans="1:3" x14ac:dyDescent="0.25">
      <c r="A1040" s="1">
        <v>41341</v>
      </c>
      <c r="B1040" s="16">
        <v>2219.8200000000002</v>
      </c>
      <c r="C1040" s="16">
        <v>1374.86</v>
      </c>
    </row>
    <row r="1041" spans="1:3" x14ac:dyDescent="0.25">
      <c r="A1041" s="1">
        <v>41344</v>
      </c>
      <c r="B1041" s="16">
        <v>2115.23</v>
      </c>
      <c r="C1041" s="16">
        <v>1309.98</v>
      </c>
    </row>
    <row r="1042" spans="1:3" x14ac:dyDescent="0.25">
      <c r="A1042" s="1">
        <v>41345</v>
      </c>
      <c r="B1042" s="16">
        <v>2164.0300000000002</v>
      </c>
      <c r="C1042" s="16">
        <v>1340.17</v>
      </c>
    </row>
    <row r="1043" spans="1:3" x14ac:dyDescent="0.25">
      <c r="A1043" s="1">
        <v>41346</v>
      </c>
      <c r="B1043" s="16">
        <v>2142.86</v>
      </c>
      <c r="C1043" s="16">
        <v>1327.03</v>
      </c>
    </row>
    <row r="1044" spans="1:3" x14ac:dyDescent="0.25">
      <c r="A1044" s="1">
        <v>41347</v>
      </c>
      <c r="B1044" s="16">
        <v>2120.56</v>
      </c>
      <c r="C1044" s="16">
        <v>1313.19</v>
      </c>
    </row>
    <row r="1045" spans="1:3" x14ac:dyDescent="0.25">
      <c r="A1045" s="1">
        <v>41348</v>
      </c>
      <c r="B1045" s="16">
        <v>2133.5</v>
      </c>
      <c r="C1045" s="16">
        <v>1321.17</v>
      </c>
    </row>
    <row r="1046" spans="1:3" x14ac:dyDescent="0.25">
      <c r="A1046" s="1">
        <v>41351</v>
      </c>
      <c r="B1046" s="16">
        <v>2241.88</v>
      </c>
      <c r="C1046" s="16">
        <v>1388.18</v>
      </c>
    </row>
    <row r="1047" spans="1:3" x14ac:dyDescent="0.25">
      <c r="A1047" s="1">
        <v>41352</v>
      </c>
      <c r="B1047" s="16">
        <v>2248.58</v>
      </c>
      <c r="C1047" s="16">
        <v>1392.29</v>
      </c>
    </row>
    <row r="1048" spans="1:3" x14ac:dyDescent="0.25">
      <c r="A1048" s="1">
        <v>41353</v>
      </c>
      <c r="B1048" s="16">
        <v>2117.1799999999998</v>
      </c>
      <c r="C1048" s="16">
        <v>1310.9</v>
      </c>
    </row>
    <row r="1049" spans="1:3" x14ac:dyDescent="0.25">
      <c r="A1049" s="1">
        <v>41354</v>
      </c>
      <c r="B1049" s="16">
        <v>2180.63</v>
      </c>
      <c r="C1049" s="16">
        <v>1350.15</v>
      </c>
    </row>
    <row r="1050" spans="1:3" x14ac:dyDescent="0.25">
      <c r="A1050" s="1">
        <v>41355</v>
      </c>
      <c r="B1050" s="16">
        <v>2158.94</v>
      </c>
      <c r="C1050" s="16">
        <v>1336.69</v>
      </c>
    </row>
    <row r="1051" spans="1:3" x14ac:dyDescent="0.25">
      <c r="A1051" s="1">
        <v>41358</v>
      </c>
      <c r="B1051" s="16">
        <v>2124.09</v>
      </c>
      <c r="C1051" s="16">
        <v>1315.02</v>
      </c>
    </row>
    <row r="1052" spans="1:3" x14ac:dyDescent="0.25">
      <c r="A1052" s="1">
        <v>41359</v>
      </c>
      <c r="B1052" s="16">
        <v>2078.4299999999998</v>
      </c>
      <c r="C1052" s="16">
        <v>1286.72</v>
      </c>
    </row>
    <row r="1053" spans="1:3" x14ac:dyDescent="0.25">
      <c r="A1053" s="1">
        <v>41360</v>
      </c>
      <c r="B1053" s="16">
        <v>2103.2199999999998</v>
      </c>
      <c r="C1053" s="16">
        <v>1302.04</v>
      </c>
    </row>
    <row r="1054" spans="1:3" x14ac:dyDescent="0.25">
      <c r="A1054" s="1">
        <v>41361</v>
      </c>
      <c r="B1054" s="16">
        <v>2079.3000000000002</v>
      </c>
      <c r="C1054" s="16">
        <v>1287.2</v>
      </c>
    </row>
    <row r="1055" spans="1:3" x14ac:dyDescent="0.25">
      <c r="A1055" s="1">
        <v>41365</v>
      </c>
      <c r="B1055" s="16">
        <v>2104.98</v>
      </c>
      <c r="C1055" s="16">
        <v>1302.97</v>
      </c>
    </row>
    <row r="1056" spans="1:3" x14ac:dyDescent="0.25">
      <c r="A1056" s="1">
        <v>41366</v>
      </c>
      <c r="B1056" s="16">
        <v>2026.53</v>
      </c>
      <c r="C1056" s="16">
        <v>1254.3800000000001</v>
      </c>
    </row>
    <row r="1057" spans="1:3" x14ac:dyDescent="0.25">
      <c r="A1057" s="1">
        <v>41367</v>
      </c>
      <c r="B1057" s="16">
        <v>2122.2399999999998</v>
      </c>
      <c r="C1057" s="16">
        <v>1313.59</v>
      </c>
    </row>
    <row r="1058" spans="1:3" x14ac:dyDescent="0.25">
      <c r="A1058" s="1">
        <v>41368</v>
      </c>
      <c r="B1058" s="16">
        <v>2081.17</v>
      </c>
      <c r="C1058" s="16">
        <v>1288.1300000000001</v>
      </c>
    </row>
    <row r="1059" spans="1:3" x14ac:dyDescent="0.25">
      <c r="A1059" s="1">
        <v>41369</v>
      </c>
      <c r="B1059" s="16">
        <v>2083</v>
      </c>
      <c r="C1059" s="16">
        <v>1289.23</v>
      </c>
    </row>
    <row r="1060" spans="1:3" x14ac:dyDescent="0.25">
      <c r="A1060" s="1">
        <v>41372</v>
      </c>
      <c r="B1060" s="16">
        <v>2012.48</v>
      </c>
      <c r="C1060" s="16">
        <v>1245.5</v>
      </c>
    </row>
    <row r="1061" spans="1:3" x14ac:dyDescent="0.25">
      <c r="A1061" s="1">
        <v>41373</v>
      </c>
      <c r="B1061" s="16">
        <v>2005.61</v>
      </c>
      <c r="C1061" s="16">
        <v>1241.21</v>
      </c>
    </row>
    <row r="1062" spans="1:3" x14ac:dyDescent="0.25">
      <c r="A1062" s="1">
        <v>41374</v>
      </c>
      <c r="B1062" s="16">
        <v>1932.21</v>
      </c>
      <c r="C1062" s="16">
        <v>1195.76</v>
      </c>
    </row>
    <row r="1063" spans="1:3" x14ac:dyDescent="0.25">
      <c r="A1063" s="1">
        <v>41375</v>
      </c>
      <c r="B1063" s="16">
        <v>1933.65</v>
      </c>
      <c r="C1063" s="16">
        <v>1196.6199999999999</v>
      </c>
    </row>
    <row r="1064" spans="1:3" x14ac:dyDescent="0.25">
      <c r="A1064" s="1">
        <v>41376</v>
      </c>
      <c r="B1064" s="16">
        <v>1885.21</v>
      </c>
      <c r="C1064" s="16">
        <v>1166.6199999999999</v>
      </c>
    </row>
    <row r="1065" spans="1:3" x14ac:dyDescent="0.25">
      <c r="A1065" s="1">
        <v>41379</v>
      </c>
      <c r="B1065" s="16">
        <v>2242.35</v>
      </c>
      <c r="C1065" s="16">
        <v>1387.52</v>
      </c>
    </row>
    <row r="1066" spans="1:3" x14ac:dyDescent="0.25">
      <c r="A1066" s="1">
        <v>41380</v>
      </c>
      <c r="B1066" s="16">
        <v>1980.49</v>
      </c>
      <c r="C1066" s="16">
        <v>1225.46</v>
      </c>
    </row>
    <row r="1067" spans="1:3" x14ac:dyDescent="0.25">
      <c r="A1067" s="1">
        <v>41381</v>
      </c>
      <c r="B1067" s="16">
        <v>2208.75</v>
      </c>
      <c r="C1067" s="16">
        <v>1366.67</v>
      </c>
    </row>
    <row r="1068" spans="1:3" x14ac:dyDescent="0.25">
      <c r="A1068" s="1">
        <v>41382</v>
      </c>
      <c r="B1068" s="16">
        <v>2309.39</v>
      </c>
      <c r="C1068" s="16">
        <v>1428.9</v>
      </c>
    </row>
    <row r="1069" spans="1:3" x14ac:dyDescent="0.25">
      <c r="A1069" s="1">
        <v>41383</v>
      </c>
      <c r="B1069" s="16">
        <v>2147.69</v>
      </c>
      <c r="C1069" s="16">
        <v>1328.82</v>
      </c>
    </row>
    <row r="1070" spans="1:3" x14ac:dyDescent="0.25">
      <c r="A1070" s="1">
        <v>41386</v>
      </c>
      <c r="B1070" s="16">
        <v>2059.9299999999998</v>
      </c>
      <c r="C1070" s="16">
        <v>1274.43</v>
      </c>
    </row>
    <row r="1071" spans="1:3" x14ac:dyDescent="0.25">
      <c r="A1071" s="1">
        <v>41387</v>
      </c>
      <c r="B1071" s="16">
        <v>1960.86</v>
      </c>
      <c r="C1071" s="16">
        <v>1213.1099999999999</v>
      </c>
    </row>
    <row r="1072" spans="1:3" x14ac:dyDescent="0.25">
      <c r="A1072" s="1">
        <v>41388</v>
      </c>
      <c r="B1072" s="16">
        <v>1971.52</v>
      </c>
      <c r="C1072" s="16">
        <v>1219.67</v>
      </c>
    </row>
    <row r="1073" spans="1:3" x14ac:dyDescent="0.25">
      <c r="A1073" s="1">
        <v>41389</v>
      </c>
      <c r="B1073" s="16">
        <v>1989.87</v>
      </c>
      <c r="C1073" s="16">
        <v>1230.99</v>
      </c>
    </row>
    <row r="1074" spans="1:3" x14ac:dyDescent="0.25">
      <c r="A1074" s="1">
        <v>41390</v>
      </c>
      <c r="B1074" s="16">
        <v>1993.59</v>
      </c>
      <c r="C1074" s="16">
        <v>1233.26</v>
      </c>
    </row>
    <row r="1075" spans="1:3" x14ac:dyDescent="0.25">
      <c r="A1075" s="1">
        <v>41393</v>
      </c>
      <c r="B1075" s="16">
        <v>1986.97</v>
      </c>
      <c r="C1075" s="16">
        <v>1229.08</v>
      </c>
    </row>
    <row r="1076" spans="1:3" x14ac:dyDescent="0.25">
      <c r="A1076" s="1">
        <v>41394</v>
      </c>
      <c r="B1076" s="16">
        <v>1954.47</v>
      </c>
      <c r="C1076" s="16">
        <v>1208.95</v>
      </c>
    </row>
    <row r="1077" spans="1:3" x14ac:dyDescent="0.25">
      <c r="A1077" s="1">
        <v>41395</v>
      </c>
      <c r="B1077" s="16">
        <v>2038.82</v>
      </c>
      <c r="C1077" s="16">
        <v>1261.0899999999999</v>
      </c>
    </row>
    <row r="1078" spans="1:3" x14ac:dyDescent="0.25">
      <c r="A1078" s="1">
        <v>41396</v>
      </c>
      <c r="B1078" s="16">
        <v>1968.59</v>
      </c>
      <c r="C1078" s="16">
        <v>1217.6199999999999</v>
      </c>
    </row>
    <row r="1079" spans="1:3" x14ac:dyDescent="0.25">
      <c r="A1079" s="1">
        <v>41397</v>
      </c>
      <c r="B1079" s="16">
        <v>1932.39</v>
      </c>
      <c r="C1079" s="16">
        <v>1195.2</v>
      </c>
    </row>
    <row r="1080" spans="1:3" x14ac:dyDescent="0.25">
      <c r="A1080" s="1">
        <v>41400</v>
      </c>
      <c r="B1080" s="16">
        <v>1890.01</v>
      </c>
      <c r="C1080" s="16">
        <v>1168.9000000000001</v>
      </c>
    </row>
    <row r="1081" spans="1:3" x14ac:dyDescent="0.25">
      <c r="A1081" s="1">
        <v>41401</v>
      </c>
      <c r="B1081" s="16">
        <v>1883.49</v>
      </c>
      <c r="C1081" s="16">
        <v>1164.8399999999999</v>
      </c>
    </row>
    <row r="1082" spans="1:3" x14ac:dyDescent="0.25">
      <c r="A1082" s="1">
        <v>41402</v>
      </c>
      <c r="B1082" s="16">
        <v>1906.9</v>
      </c>
      <c r="C1082" s="16">
        <v>1179.29</v>
      </c>
    </row>
    <row r="1083" spans="1:3" x14ac:dyDescent="0.25">
      <c r="A1083" s="1">
        <v>41403</v>
      </c>
      <c r="B1083" s="16">
        <v>1936.99</v>
      </c>
      <c r="C1083" s="16">
        <v>1197.8699999999999</v>
      </c>
    </row>
    <row r="1084" spans="1:3" x14ac:dyDescent="0.25">
      <c r="A1084" s="1">
        <v>41404</v>
      </c>
      <c r="B1084" s="16">
        <v>1900.53</v>
      </c>
      <c r="C1084" s="16">
        <v>1175.29</v>
      </c>
    </row>
    <row r="1085" spans="1:3" x14ac:dyDescent="0.25">
      <c r="A1085" s="1">
        <v>41407</v>
      </c>
      <c r="B1085" s="16">
        <v>1893.33</v>
      </c>
      <c r="C1085" s="16">
        <v>1170.76</v>
      </c>
    </row>
    <row r="1086" spans="1:3" x14ac:dyDescent="0.25">
      <c r="A1086" s="1">
        <v>41408</v>
      </c>
      <c r="B1086" s="16">
        <v>1885.37</v>
      </c>
      <c r="C1086" s="16">
        <v>1165.81</v>
      </c>
    </row>
    <row r="1087" spans="1:3" x14ac:dyDescent="0.25">
      <c r="A1087" s="1">
        <v>41409</v>
      </c>
      <c r="B1087" s="16">
        <v>1899.43</v>
      </c>
      <c r="C1087" s="16">
        <v>1174.47</v>
      </c>
    </row>
    <row r="1088" spans="1:3" x14ac:dyDescent="0.25">
      <c r="A1088" s="1">
        <v>41410</v>
      </c>
      <c r="B1088" s="16">
        <v>1925.92</v>
      </c>
      <c r="C1088" s="16">
        <v>1190.82</v>
      </c>
    </row>
    <row r="1089" spans="1:3" x14ac:dyDescent="0.25">
      <c r="A1089" s="1">
        <v>41411</v>
      </c>
      <c r="B1089" s="16">
        <v>1886.6</v>
      </c>
      <c r="C1089" s="16">
        <v>1166.48</v>
      </c>
    </row>
    <row r="1090" spans="1:3" x14ac:dyDescent="0.25">
      <c r="A1090" s="1">
        <v>41414</v>
      </c>
      <c r="B1090" s="16">
        <v>1887.61</v>
      </c>
      <c r="C1090" s="16">
        <v>1167.02</v>
      </c>
    </row>
    <row r="1091" spans="1:3" x14ac:dyDescent="0.25">
      <c r="A1091" s="1">
        <v>41415</v>
      </c>
      <c r="B1091" s="16">
        <v>1925.05</v>
      </c>
      <c r="C1091" s="16">
        <v>1190.1400000000001</v>
      </c>
    </row>
    <row r="1092" spans="1:3" x14ac:dyDescent="0.25">
      <c r="A1092" s="1">
        <v>41416</v>
      </c>
      <c r="B1092" s="16">
        <v>1912.55</v>
      </c>
      <c r="C1092" s="16">
        <v>1182.3800000000001</v>
      </c>
    </row>
    <row r="1093" spans="1:3" x14ac:dyDescent="0.25">
      <c r="A1093" s="1">
        <v>41417</v>
      </c>
      <c r="B1093" s="16">
        <v>1937.13</v>
      </c>
      <c r="C1093" s="16">
        <v>1197.55</v>
      </c>
    </row>
    <row r="1094" spans="1:3" x14ac:dyDescent="0.25">
      <c r="A1094" s="1">
        <v>41418</v>
      </c>
      <c r="B1094" s="16">
        <v>1936.48</v>
      </c>
      <c r="C1094" s="16">
        <v>1197.1199999999999</v>
      </c>
    </row>
    <row r="1095" spans="1:3" x14ac:dyDescent="0.25">
      <c r="A1095" s="1">
        <v>41422</v>
      </c>
      <c r="B1095" s="16">
        <v>1902.32</v>
      </c>
      <c r="C1095" s="16">
        <v>1175.8900000000001</v>
      </c>
    </row>
    <row r="1096" spans="1:3" x14ac:dyDescent="0.25">
      <c r="A1096" s="1">
        <v>41423</v>
      </c>
      <c r="B1096" s="16">
        <v>1923.07</v>
      </c>
      <c r="C1096" s="16">
        <v>1188.68</v>
      </c>
    </row>
    <row r="1097" spans="1:3" x14ac:dyDescent="0.25">
      <c r="A1097" s="1">
        <v>41424</v>
      </c>
      <c r="B1097" s="16">
        <v>1927.91</v>
      </c>
      <c r="C1097" s="16">
        <v>1191.6500000000001</v>
      </c>
    </row>
    <row r="1098" spans="1:3" x14ac:dyDescent="0.25">
      <c r="A1098" s="1">
        <v>41425</v>
      </c>
      <c r="B1098" s="16">
        <v>2005.48</v>
      </c>
      <c r="C1098" s="16">
        <v>1239.56</v>
      </c>
    </row>
    <row r="1099" spans="1:3" x14ac:dyDescent="0.25">
      <c r="A1099" s="1">
        <v>41428</v>
      </c>
      <c r="B1099" s="16">
        <v>1994.91</v>
      </c>
      <c r="C1099" s="16">
        <v>1232.94</v>
      </c>
    </row>
    <row r="1100" spans="1:3" x14ac:dyDescent="0.25">
      <c r="A1100" s="1">
        <v>41429</v>
      </c>
      <c r="B1100" s="16">
        <v>2007.06</v>
      </c>
      <c r="C1100" s="16">
        <v>1240.42</v>
      </c>
    </row>
    <row r="1101" spans="1:3" x14ac:dyDescent="0.25">
      <c r="A1101" s="1">
        <v>41430</v>
      </c>
      <c r="B1101" s="16">
        <v>2102.0300000000002</v>
      </c>
      <c r="C1101" s="16">
        <v>1299.08</v>
      </c>
    </row>
    <row r="1102" spans="1:3" x14ac:dyDescent="0.25">
      <c r="A1102" s="1">
        <v>41431</v>
      </c>
      <c r="B1102" s="16">
        <v>2044.78</v>
      </c>
      <c r="C1102" s="16">
        <v>1263.67</v>
      </c>
    </row>
    <row r="1103" spans="1:3" x14ac:dyDescent="0.25">
      <c r="A1103" s="1">
        <v>41432</v>
      </c>
      <c r="B1103" s="16">
        <v>1982.26</v>
      </c>
      <c r="C1103" s="16">
        <v>1225</v>
      </c>
    </row>
    <row r="1104" spans="1:3" x14ac:dyDescent="0.25">
      <c r="A1104" s="1">
        <v>41435</v>
      </c>
      <c r="B1104" s="16">
        <v>1958.24</v>
      </c>
      <c r="C1104" s="16">
        <v>1210.07</v>
      </c>
    </row>
    <row r="1105" spans="1:3" x14ac:dyDescent="0.25">
      <c r="A1105" s="1">
        <v>41436</v>
      </c>
      <c r="B1105" s="16">
        <v>2081.14</v>
      </c>
      <c r="C1105" s="16">
        <v>1285.98</v>
      </c>
    </row>
    <row r="1106" spans="1:3" x14ac:dyDescent="0.25">
      <c r="A1106" s="1">
        <v>41437</v>
      </c>
      <c r="B1106" s="16">
        <v>2207.2399999999998</v>
      </c>
      <c r="C1106" s="16">
        <v>1363.87</v>
      </c>
    </row>
    <row r="1107" spans="1:3" x14ac:dyDescent="0.25">
      <c r="A1107" s="1">
        <v>41438</v>
      </c>
      <c r="B1107" s="16">
        <v>2090.6799999999998</v>
      </c>
      <c r="C1107" s="16">
        <v>1291.81</v>
      </c>
    </row>
    <row r="1108" spans="1:3" x14ac:dyDescent="0.25">
      <c r="A1108" s="1">
        <v>41439</v>
      </c>
      <c r="B1108" s="16">
        <v>2164.94</v>
      </c>
      <c r="C1108" s="16">
        <v>1337.66</v>
      </c>
    </row>
    <row r="1109" spans="1:3" x14ac:dyDescent="0.25">
      <c r="A1109" s="1">
        <v>41442</v>
      </c>
      <c r="B1109" s="16">
        <v>2104.29</v>
      </c>
      <c r="C1109" s="16">
        <v>1300.0999999999999</v>
      </c>
    </row>
    <row r="1110" spans="1:3" x14ac:dyDescent="0.25">
      <c r="A1110" s="1">
        <v>41443</v>
      </c>
      <c r="B1110" s="16">
        <v>2086.52</v>
      </c>
      <c r="C1110" s="16">
        <v>1289.0899999999999</v>
      </c>
    </row>
    <row r="1111" spans="1:3" x14ac:dyDescent="0.25">
      <c r="A1111" s="1">
        <v>41444</v>
      </c>
      <c r="B1111" s="16">
        <v>2074.6999999999998</v>
      </c>
      <c r="C1111" s="16">
        <v>1281.75</v>
      </c>
    </row>
    <row r="1112" spans="1:3" x14ac:dyDescent="0.25">
      <c r="A1112" s="1">
        <v>41445</v>
      </c>
      <c r="B1112" s="16">
        <v>2316.16</v>
      </c>
      <c r="C1112" s="16">
        <v>1430.89</v>
      </c>
    </row>
    <row r="1113" spans="1:3" x14ac:dyDescent="0.25">
      <c r="A1113" s="1">
        <v>41446</v>
      </c>
      <c r="B1113" s="16">
        <v>2246.91</v>
      </c>
      <c r="C1113" s="16">
        <v>1388.08</v>
      </c>
    </row>
    <row r="1114" spans="1:3" x14ac:dyDescent="0.25">
      <c r="A1114" s="1">
        <v>41449</v>
      </c>
      <c r="B1114" s="16">
        <v>2377.8200000000002</v>
      </c>
      <c r="C1114" s="16">
        <v>1468.84</v>
      </c>
    </row>
    <row r="1115" spans="1:3" x14ac:dyDescent="0.25">
      <c r="A1115" s="1">
        <v>41450</v>
      </c>
      <c r="B1115" s="16">
        <v>2304.0300000000002</v>
      </c>
      <c r="C1115" s="16">
        <v>1423.22</v>
      </c>
    </row>
    <row r="1116" spans="1:3" x14ac:dyDescent="0.25">
      <c r="A1116" s="1">
        <v>41451</v>
      </c>
      <c r="B1116" s="16">
        <v>2241.17</v>
      </c>
      <c r="C1116" s="16">
        <v>1384.36</v>
      </c>
    </row>
    <row r="1117" spans="1:3" x14ac:dyDescent="0.25">
      <c r="A1117" s="1">
        <v>41452</v>
      </c>
      <c r="B1117" s="16">
        <v>2168.56</v>
      </c>
      <c r="C1117" s="16">
        <v>1339.48</v>
      </c>
    </row>
    <row r="1118" spans="1:3" x14ac:dyDescent="0.25">
      <c r="A1118" s="1">
        <v>41453</v>
      </c>
      <c r="B1118" s="16">
        <v>2151</v>
      </c>
      <c r="C1118" s="16">
        <v>1328.6</v>
      </c>
    </row>
    <row r="1119" spans="1:3" x14ac:dyDescent="0.25">
      <c r="A1119" s="1">
        <v>41456</v>
      </c>
      <c r="B1119" s="16">
        <v>2101.8000000000002</v>
      </c>
      <c r="C1119" s="16">
        <v>1298.1099999999999</v>
      </c>
    </row>
    <row r="1120" spans="1:3" x14ac:dyDescent="0.25">
      <c r="A1120" s="1">
        <v>41457</v>
      </c>
      <c r="B1120" s="16">
        <v>2098.7399999999998</v>
      </c>
      <c r="C1120" s="16">
        <v>1296.19</v>
      </c>
    </row>
    <row r="1121" spans="1:3" x14ac:dyDescent="0.25">
      <c r="A1121" s="1">
        <v>41458</v>
      </c>
      <c r="B1121" s="16">
        <v>2073.34</v>
      </c>
      <c r="C1121" s="16">
        <v>1280.47</v>
      </c>
    </row>
    <row r="1122" spans="1:3" x14ac:dyDescent="0.25">
      <c r="A1122" s="1">
        <v>41460</v>
      </c>
      <c r="B1122" s="16">
        <v>1949.5</v>
      </c>
      <c r="C1122" s="16">
        <v>1203.93</v>
      </c>
    </row>
    <row r="1123" spans="1:3" x14ac:dyDescent="0.25">
      <c r="A1123" s="1">
        <v>41463</v>
      </c>
      <c r="B1123" s="16">
        <v>1873</v>
      </c>
      <c r="C1123" s="16">
        <v>1156.6099999999999</v>
      </c>
    </row>
    <row r="1124" spans="1:3" x14ac:dyDescent="0.25">
      <c r="A1124" s="1">
        <v>41464</v>
      </c>
      <c r="B1124" s="16">
        <v>1856.08</v>
      </c>
      <c r="C1124" s="16">
        <v>1146.1300000000001</v>
      </c>
    </row>
    <row r="1125" spans="1:3" x14ac:dyDescent="0.25">
      <c r="A1125" s="1">
        <v>41465</v>
      </c>
      <c r="B1125" s="16">
        <v>1823.3</v>
      </c>
      <c r="C1125" s="16">
        <v>1125.8599999999999</v>
      </c>
    </row>
    <row r="1126" spans="1:3" x14ac:dyDescent="0.25">
      <c r="A1126" s="1">
        <v>41466</v>
      </c>
      <c r="B1126" s="16">
        <v>1787.99</v>
      </c>
      <c r="C1126" s="16">
        <v>1104.03</v>
      </c>
    </row>
    <row r="1127" spans="1:3" x14ac:dyDescent="0.25">
      <c r="A1127" s="1">
        <v>41467</v>
      </c>
      <c r="B1127" s="16">
        <v>1804.96</v>
      </c>
      <c r="C1127" s="16">
        <v>1114.48</v>
      </c>
    </row>
    <row r="1128" spans="1:3" x14ac:dyDescent="0.25">
      <c r="A1128" s="1">
        <v>41470</v>
      </c>
      <c r="B1128" s="16">
        <v>1752.55</v>
      </c>
      <c r="C1128" s="16">
        <v>1082.04</v>
      </c>
    </row>
    <row r="1129" spans="1:3" x14ac:dyDescent="0.25">
      <c r="A1129" s="1">
        <v>41471</v>
      </c>
      <c r="B1129" s="16">
        <v>1801.43</v>
      </c>
      <c r="C1129" s="16">
        <v>1112.19</v>
      </c>
    </row>
    <row r="1130" spans="1:3" x14ac:dyDescent="0.25">
      <c r="A1130" s="1">
        <v>41472</v>
      </c>
      <c r="B1130" s="16">
        <v>1734.72</v>
      </c>
      <c r="C1130" s="16">
        <v>1070.98</v>
      </c>
    </row>
    <row r="1131" spans="1:3" x14ac:dyDescent="0.25">
      <c r="A1131" s="1">
        <v>41473</v>
      </c>
      <c r="B1131" s="16">
        <v>1718.54</v>
      </c>
      <c r="C1131" s="16">
        <v>1060.97</v>
      </c>
    </row>
    <row r="1132" spans="1:3" x14ac:dyDescent="0.25">
      <c r="A1132" s="1">
        <v>41474</v>
      </c>
      <c r="B1132" s="16">
        <v>1659.14</v>
      </c>
      <c r="C1132" s="16">
        <v>1024.27</v>
      </c>
    </row>
    <row r="1133" spans="1:3" x14ac:dyDescent="0.25">
      <c r="A1133" s="1">
        <v>41477</v>
      </c>
      <c r="B1133" s="16">
        <v>1659.14</v>
      </c>
      <c r="C1133" s="16">
        <v>1024.19</v>
      </c>
    </row>
    <row r="1134" spans="1:3" x14ac:dyDescent="0.25">
      <c r="A1134" s="1">
        <v>41478</v>
      </c>
      <c r="B1134" s="16">
        <v>1630.37</v>
      </c>
      <c r="C1134" s="16">
        <v>1006.41</v>
      </c>
    </row>
    <row r="1135" spans="1:3" x14ac:dyDescent="0.25">
      <c r="A1135" s="1">
        <v>41479</v>
      </c>
      <c r="B1135" s="16">
        <v>1644.55</v>
      </c>
      <c r="C1135" s="16">
        <v>1015.14</v>
      </c>
    </row>
    <row r="1136" spans="1:3" x14ac:dyDescent="0.25">
      <c r="A1136" s="1">
        <v>41480</v>
      </c>
      <c r="B1136" s="16">
        <v>1611.96</v>
      </c>
      <c r="C1136">
        <v>995</v>
      </c>
    </row>
    <row r="1137" spans="1:3" x14ac:dyDescent="0.25">
      <c r="A1137" s="1">
        <v>41481</v>
      </c>
      <c r="B1137" s="16">
        <v>1606.54</v>
      </c>
      <c r="C1137">
        <v>991.63</v>
      </c>
    </row>
    <row r="1138" spans="1:3" x14ac:dyDescent="0.25">
      <c r="A1138" s="1">
        <v>41484</v>
      </c>
      <c r="B1138" s="16">
        <v>1624.67</v>
      </c>
      <c r="C1138" s="16">
        <v>1002.74</v>
      </c>
    </row>
    <row r="1139" spans="1:3" x14ac:dyDescent="0.25">
      <c r="A1139" s="1">
        <v>41485</v>
      </c>
      <c r="B1139" s="16">
        <v>1590.92</v>
      </c>
      <c r="C1139">
        <v>981.89</v>
      </c>
    </row>
    <row r="1140" spans="1:3" x14ac:dyDescent="0.25">
      <c r="A1140" s="1">
        <v>41486</v>
      </c>
      <c r="B1140" s="16">
        <v>1552.38</v>
      </c>
      <c r="C1140">
        <v>958.08</v>
      </c>
    </row>
    <row r="1141" spans="1:3" x14ac:dyDescent="0.25">
      <c r="A1141" s="1">
        <v>41487</v>
      </c>
      <c r="B1141" s="16">
        <v>1518.05</v>
      </c>
      <c r="C1141">
        <v>936.87</v>
      </c>
    </row>
    <row r="1142" spans="1:3" x14ac:dyDescent="0.25">
      <c r="A1142" s="1">
        <v>41488</v>
      </c>
      <c r="B1142" s="16">
        <v>1472.82</v>
      </c>
      <c r="C1142">
        <v>908.93</v>
      </c>
    </row>
    <row r="1143" spans="1:3" x14ac:dyDescent="0.25">
      <c r="A1143" s="1">
        <v>41491</v>
      </c>
      <c r="B1143" s="16">
        <v>1456.75</v>
      </c>
      <c r="C1143">
        <v>898.95</v>
      </c>
    </row>
    <row r="1144" spans="1:3" x14ac:dyDescent="0.25">
      <c r="A1144" s="1">
        <v>41492</v>
      </c>
      <c r="B1144" s="16">
        <v>1496.56</v>
      </c>
      <c r="C1144">
        <v>923.49</v>
      </c>
    </row>
    <row r="1145" spans="1:3" x14ac:dyDescent="0.25">
      <c r="A1145" s="1">
        <v>41493</v>
      </c>
      <c r="B1145" s="16">
        <v>1515.44</v>
      </c>
      <c r="C1145">
        <v>935.12</v>
      </c>
    </row>
    <row r="1146" spans="1:3" x14ac:dyDescent="0.25">
      <c r="A1146" s="1">
        <v>41494</v>
      </c>
      <c r="B1146" s="16">
        <v>1490.79</v>
      </c>
      <c r="C1146">
        <v>919.89</v>
      </c>
    </row>
    <row r="1147" spans="1:3" x14ac:dyDescent="0.25">
      <c r="A1147" s="1">
        <v>41495</v>
      </c>
      <c r="B1147" s="16">
        <v>1525.52</v>
      </c>
      <c r="C1147">
        <v>941.3</v>
      </c>
    </row>
    <row r="1148" spans="1:3" x14ac:dyDescent="0.25">
      <c r="A1148" s="1">
        <v>41498</v>
      </c>
      <c r="B1148" s="16">
        <v>1504.82</v>
      </c>
      <c r="C1148">
        <v>928.46</v>
      </c>
    </row>
    <row r="1149" spans="1:3" x14ac:dyDescent="0.25">
      <c r="A1149" s="1">
        <v>41499</v>
      </c>
      <c r="B1149" s="16">
        <v>1490.81</v>
      </c>
      <c r="C1149">
        <v>919.79</v>
      </c>
    </row>
    <row r="1150" spans="1:3" x14ac:dyDescent="0.25">
      <c r="A1150" s="1">
        <v>41500</v>
      </c>
      <c r="B1150" s="16">
        <v>1516.45</v>
      </c>
      <c r="C1150">
        <v>935.59</v>
      </c>
    </row>
    <row r="1151" spans="1:3" x14ac:dyDescent="0.25">
      <c r="A1151" s="1">
        <v>41501</v>
      </c>
      <c r="B1151" s="16">
        <v>1582.57</v>
      </c>
      <c r="C1151">
        <v>976.36</v>
      </c>
    </row>
    <row r="1152" spans="1:3" x14ac:dyDescent="0.25">
      <c r="A1152" s="1">
        <v>41502</v>
      </c>
      <c r="B1152" s="16">
        <v>1571.59</v>
      </c>
      <c r="C1152">
        <v>969.56</v>
      </c>
    </row>
    <row r="1153" spans="1:3" x14ac:dyDescent="0.25">
      <c r="A1153" s="1">
        <v>41505</v>
      </c>
      <c r="B1153" s="16">
        <v>1609.09</v>
      </c>
      <c r="C1153">
        <v>992.62</v>
      </c>
    </row>
    <row r="1154" spans="1:3" x14ac:dyDescent="0.25">
      <c r="A1154" s="1">
        <v>41506</v>
      </c>
      <c r="B1154" s="16">
        <v>1579.77</v>
      </c>
      <c r="C1154">
        <v>974.51</v>
      </c>
    </row>
    <row r="1155" spans="1:3" x14ac:dyDescent="0.25">
      <c r="A1155" s="1">
        <v>41507</v>
      </c>
      <c r="B1155" s="16">
        <v>1625.2</v>
      </c>
      <c r="C1155" s="16">
        <v>1002.51</v>
      </c>
    </row>
    <row r="1156" spans="1:3" x14ac:dyDescent="0.25">
      <c r="A1156" s="1">
        <v>41508</v>
      </c>
      <c r="B1156" s="16">
        <v>1560.3</v>
      </c>
      <c r="C1156">
        <v>962.45</v>
      </c>
    </row>
    <row r="1157" spans="1:3" x14ac:dyDescent="0.25">
      <c r="A1157" s="1">
        <v>41509</v>
      </c>
      <c r="B1157" s="16">
        <v>1536.27</v>
      </c>
      <c r="C1157">
        <v>947.61</v>
      </c>
    </row>
    <row r="1158" spans="1:3" x14ac:dyDescent="0.25">
      <c r="A1158" s="1">
        <v>41512</v>
      </c>
      <c r="B1158" s="16">
        <v>1598.11</v>
      </c>
      <c r="C1158">
        <v>985.68</v>
      </c>
    </row>
    <row r="1159" spans="1:3" x14ac:dyDescent="0.25">
      <c r="A1159" s="1">
        <v>41513</v>
      </c>
      <c r="B1159" s="16">
        <v>1729.56</v>
      </c>
      <c r="C1159" s="16">
        <v>1066.73</v>
      </c>
    </row>
    <row r="1160" spans="1:3" x14ac:dyDescent="0.25">
      <c r="A1160" s="1">
        <v>41514</v>
      </c>
      <c r="B1160" s="16">
        <v>1741.87</v>
      </c>
      <c r="C1160" s="16">
        <v>1074.29</v>
      </c>
    </row>
    <row r="1161" spans="1:3" x14ac:dyDescent="0.25">
      <c r="A1161" s="1">
        <v>41515</v>
      </c>
      <c r="B1161" s="16">
        <v>1741.87</v>
      </c>
      <c r="C1161" s="16">
        <v>1074.27</v>
      </c>
    </row>
    <row r="1162" spans="1:3" x14ac:dyDescent="0.25">
      <c r="A1162" s="1">
        <v>41516</v>
      </c>
      <c r="B1162" s="16">
        <v>1758.57</v>
      </c>
      <c r="C1162" s="16">
        <v>1084.54</v>
      </c>
    </row>
    <row r="1163" spans="1:3" x14ac:dyDescent="0.25">
      <c r="A1163" s="1">
        <v>41520</v>
      </c>
      <c r="B1163" s="16">
        <v>1700.51</v>
      </c>
      <c r="C1163" s="16">
        <v>1048.6300000000001</v>
      </c>
    </row>
    <row r="1164" spans="1:3" x14ac:dyDescent="0.25">
      <c r="A1164" s="1">
        <v>41521</v>
      </c>
      <c r="B1164" s="16">
        <v>1688.05</v>
      </c>
      <c r="C1164" s="16">
        <v>1040.92</v>
      </c>
    </row>
    <row r="1165" spans="1:3" x14ac:dyDescent="0.25">
      <c r="A1165" s="1">
        <v>41522</v>
      </c>
      <c r="B1165" s="16">
        <v>1666.29</v>
      </c>
      <c r="C1165" s="16">
        <v>1027.48</v>
      </c>
    </row>
    <row r="1166" spans="1:3" x14ac:dyDescent="0.25">
      <c r="A1166" s="1">
        <v>41523</v>
      </c>
      <c r="B1166" s="16">
        <v>1676.1</v>
      </c>
      <c r="C1166" s="16">
        <v>1033.5</v>
      </c>
    </row>
    <row r="1167" spans="1:3" x14ac:dyDescent="0.25">
      <c r="A1167" s="1">
        <v>41526</v>
      </c>
      <c r="B1167" s="16">
        <v>1607.62</v>
      </c>
      <c r="C1167">
        <v>991.21</v>
      </c>
    </row>
    <row r="1168" spans="1:3" x14ac:dyDescent="0.25">
      <c r="A1168" s="1">
        <v>41527</v>
      </c>
      <c r="B1168" s="16">
        <v>1557.58</v>
      </c>
      <c r="C1168">
        <v>960.33</v>
      </c>
    </row>
    <row r="1169" spans="1:3" x14ac:dyDescent="0.25">
      <c r="A1169" s="1">
        <v>41528</v>
      </c>
      <c r="B1169" s="16">
        <v>1499.29</v>
      </c>
      <c r="C1169">
        <v>924.37</v>
      </c>
    </row>
    <row r="1170" spans="1:3" x14ac:dyDescent="0.25">
      <c r="A1170" s="1">
        <v>41529</v>
      </c>
      <c r="B1170" s="16">
        <v>1508.2</v>
      </c>
      <c r="C1170">
        <v>929.84</v>
      </c>
    </row>
    <row r="1171" spans="1:3" x14ac:dyDescent="0.25">
      <c r="A1171" s="1">
        <v>41530</v>
      </c>
      <c r="B1171" s="16">
        <v>1508.2</v>
      </c>
      <c r="C1171">
        <v>929.82</v>
      </c>
    </row>
    <row r="1172" spans="1:3" x14ac:dyDescent="0.25">
      <c r="A1172" s="1">
        <v>41533</v>
      </c>
      <c r="B1172" s="16">
        <v>1485.7</v>
      </c>
      <c r="C1172">
        <v>915.88</v>
      </c>
    </row>
    <row r="1173" spans="1:3" x14ac:dyDescent="0.25">
      <c r="A1173" s="1">
        <v>41534</v>
      </c>
      <c r="B1173" s="16">
        <v>1476.37</v>
      </c>
      <c r="C1173">
        <v>910.1</v>
      </c>
    </row>
    <row r="1174" spans="1:3" x14ac:dyDescent="0.25">
      <c r="A1174" s="1">
        <v>41535</v>
      </c>
      <c r="B1174" s="16">
        <v>1404.7</v>
      </c>
      <c r="C1174">
        <v>865.9</v>
      </c>
    </row>
    <row r="1175" spans="1:3" x14ac:dyDescent="0.25">
      <c r="A1175" s="1">
        <v>41536</v>
      </c>
      <c r="B1175" s="16">
        <v>1409.22</v>
      </c>
      <c r="C1175">
        <v>868.67</v>
      </c>
    </row>
    <row r="1176" spans="1:3" x14ac:dyDescent="0.25">
      <c r="A1176" s="1">
        <v>41537</v>
      </c>
      <c r="B1176" s="16">
        <v>1432.92</v>
      </c>
      <c r="C1176">
        <v>883.25</v>
      </c>
    </row>
    <row r="1177" spans="1:3" x14ac:dyDescent="0.25">
      <c r="A1177" s="1">
        <v>41540</v>
      </c>
      <c r="B1177" s="16">
        <v>1464.56</v>
      </c>
      <c r="C1177">
        <v>902.69</v>
      </c>
    </row>
    <row r="1178" spans="1:3" x14ac:dyDescent="0.25">
      <c r="A1178" s="1">
        <v>41541</v>
      </c>
      <c r="B1178" s="16">
        <v>1439.15</v>
      </c>
      <c r="C1178">
        <v>887.01</v>
      </c>
    </row>
    <row r="1179" spans="1:3" x14ac:dyDescent="0.25">
      <c r="A1179" s="1">
        <v>41542</v>
      </c>
      <c r="B1179" s="16">
        <v>1437.98</v>
      </c>
      <c r="C1179">
        <v>886.26</v>
      </c>
    </row>
    <row r="1180" spans="1:3" x14ac:dyDescent="0.25">
      <c r="A1180" s="1">
        <v>41543</v>
      </c>
      <c r="B1180" s="16">
        <v>1414.63</v>
      </c>
      <c r="C1180">
        <v>871.85</v>
      </c>
    </row>
    <row r="1181" spans="1:3" x14ac:dyDescent="0.25">
      <c r="A1181" s="1">
        <v>41544</v>
      </c>
      <c r="B1181" s="16">
        <v>1470</v>
      </c>
      <c r="C1181">
        <v>905.96</v>
      </c>
    </row>
    <row r="1182" spans="1:3" x14ac:dyDescent="0.25">
      <c r="A1182" s="1">
        <v>41547</v>
      </c>
      <c r="B1182" s="16">
        <v>1529.39</v>
      </c>
      <c r="C1182">
        <v>942.49</v>
      </c>
    </row>
    <row r="1183" spans="1:3" x14ac:dyDescent="0.25">
      <c r="A1183" s="1">
        <v>41548</v>
      </c>
      <c r="B1183" s="16">
        <v>1464.11</v>
      </c>
      <c r="C1183">
        <v>902.24</v>
      </c>
    </row>
    <row r="1184" spans="1:3" x14ac:dyDescent="0.25">
      <c r="A1184" s="1">
        <v>41549</v>
      </c>
      <c r="B1184" s="16">
        <v>1535.69</v>
      </c>
      <c r="C1184">
        <v>946.32</v>
      </c>
    </row>
    <row r="1185" spans="1:3" x14ac:dyDescent="0.25">
      <c r="A1185" s="1">
        <v>41550</v>
      </c>
      <c r="B1185" s="16">
        <v>1600.94</v>
      </c>
      <c r="C1185">
        <v>986.51</v>
      </c>
    </row>
    <row r="1186" spans="1:3" x14ac:dyDescent="0.25">
      <c r="A1186" s="1">
        <v>41551</v>
      </c>
      <c r="B1186" s="16">
        <v>1559.47</v>
      </c>
      <c r="C1186">
        <v>960.93</v>
      </c>
    </row>
    <row r="1187" spans="1:3" x14ac:dyDescent="0.25">
      <c r="A1187" s="1">
        <v>41554</v>
      </c>
      <c r="B1187" s="16">
        <v>1695.1</v>
      </c>
      <c r="C1187" s="16">
        <v>1044.43</v>
      </c>
    </row>
    <row r="1188" spans="1:3" x14ac:dyDescent="0.25">
      <c r="A1188" s="1">
        <v>41555</v>
      </c>
      <c r="B1188" s="16">
        <v>1768.36</v>
      </c>
      <c r="C1188" s="16">
        <v>1089.54</v>
      </c>
    </row>
    <row r="1189" spans="1:3" x14ac:dyDescent="0.25">
      <c r="A1189" s="1">
        <v>41556</v>
      </c>
      <c r="B1189" s="16">
        <v>1728.02</v>
      </c>
      <c r="C1189" s="16">
        <v>1064.6600000000001</v>
      </c>
    </row>
    <row r="1190" spans="1:3" x14ac:dyDescent="0.25">
      <c r="A1190" s="1">
        <v>41557</v>
      </c>
      <c r="B1190" s="16">
        <v>1546.27</v>
      </c>
      <c r="C1190">
        <v>952.66</v>
      </c>
    </row>
    <row r="1191" spans="1:3" x14ac:dyDescent="0.25">
      <c r="A1191" s="1">
        <v>41558</v>
      </c>
      <c r="B1191" s="16">
        <v>1501.35</v>
      </c>
      <c r="C1191">
        <v>924.96</v>
      </c>
    </row>
    <row r="1192" spans="1:3" x14ac:dyDescent="0.25">
      <c r="A1192" s="1">
        <v>41561</v>
      </c>
      <c r="B1192" s="16">
        <v>1523.88</v>
      </c>
      <c r="C1192">
        <v>938.77</v>
      </c>
    </row>
    <row r="1193" spans="1:3" x14ac:dyDescent="0.25">
      <c r="A1193" s="1">
        <v>41562</v>
      </c>
      <c r="B1193" s="16">
        <v>1591.08</v>
      </c>
      <c r="C1193">
        <v>980.15</v>
      </c>
    </row>
    <row r="1194" spans="1:3" x14ac:dyDescent="0.25">
      <c r="A1194" s="1">
        <v>41563</v>
      </c>
      <c r="B1194" s="16">
        <v>1430.14</v>
      </c>
      <c r="C1194">
        <v>880.98</v>
      </c>
    </row>
    <row r="1195" spans="1:3" x14ac:dyDescent="0.25">
      <c r="A1195" s="1">
        <v>41564</v>
      </c>
      <c r="B1195" s="16">
        <v>1338.59</v>
      </c>
      <c r="C1195">
        <v>824.57</v>
      </c>
    </row>
    <row r="1196" spans="1:3" x14ac:dyDescent="0.25">
      <c r="A1196" s="1">
        <v>41565</v>
      </c>
      <c r="B1196" s="16">
        <v>1319.2</v>
      </c>
      <c r="C1196">
        <v>812.6</v>
      </c>
    </row>
    <row r="1197" spans="1:3" x14ac:dyDescent="0.25">
      <c r="A1197" s="1">
        <v>41568</v>
      </c>
      <c r="B1197" s="16">
        <v>1342.03</v>
      </c>
      <c r="C1197">
        <v>826.6</v>
      </c>
    </row>
    <row r="1198" spans="1:3" x14ac:dyDescent="0.25">
      <c r="A1198" s="1">
        <v>41569</v>
      </c>
      <c r="B1198" s="16">
        <v>1342.76</v>
      </c>
      <c r="C1198">
        <v>827.03</v>
      </c>
    </row>
    <row r="1199" spans="1:3" x14ac:dyDescent="0.25">
      <c r="A1199" s="1">
        <v>41570</v>
      </c>
      <c r="B1199" s="16">
        <v>1350.02</v>
      </c>
      <c r="C1199">
        <v>831.49</v>
      </c>
    </row>
    <row r="1200" spans="1:3" x14ac:dyDescent="0.25">
      <c r="A1200" s="1">
        <v>41571</v>
      </c>
      <c r="B1200" s="16">
        <v>1330.64</v>
      </c>
      <c r="C1200">
        <v>819.53</v>
      </c>
    </row>
    <row r="1201" spans="1:3" x14ac:dyDescent="0.25">
      <c r="A1201" s="1">
        <v>41572</v>
      </c>
      <c r="B1201" s="16">
        <v>1335.16</v>
      </c>
      <c r="C1201">
        <v>822.29</v>
      </c>
    </row>
    <row r="1202" spans="1:3" x14ac:dyDescent="0.25">
      <c r="A1202" s="1">
        <v>41575</v>
      </c>
      <c r="B1202" s="16">
        <v>1338.23</v>
      </c>
      <c r="C1202">
        <v>824.12</v>
      </c>
    </row>
    <row r="1203" spans="1:3" x14ac:dyDescent="0.25">
      <c r="A1203" s="1">
        <v>41576</v>
      </c>
      <c r="B1203" s="16">
        <v>1332.48</v>
      </c>
      <c r="C1203">
        <v>820.56</v>
      </c>
    </row>
    <row r="1204" spans="1:3" x14ac:dyDescent="0.25">
      <c r="A1204" s="1">
        <v>41577</v>
      </c>
      <c r="B1204" s="16">
        <v>1339.65</v>
      </c>
      <c r="C1204">
        <v>824.96</v>
      </c>
    </row>
    <row r="1205" spans="1:3" x14ac:dyDescent="0.25">
      <c r="A1205" s="1">
        <v>41578</v>
      </c>
      <c r="B1205" s="16">
        <v>1335.18</v>
      </c>
      <c r="C1205">
        <v>822.18</v>
      </c>
    </row>
    <row r="1206" spans="1:3" x14ac:dyDescent="0.25">
      <c r="A1206" s="1">
        <v>41579</v>
      </c>
      <c r="B1206" s="16">
        <v>1337.14</v>
      </c>
      <c r="C1206">
        <v>823.37</v>
      </c>
    </row>
    <row r="1207" spans="1:3" x14ac:dyDescent="0.25">
      <c r="A1207" s="1">
        <v>41582</v>
      </c>
      <c r="B1207" s="16">
        <v>1292.72</v>
      </c>
      <c r="C1207">
        <v>795.96</v>
      </c>
    </row>
    <row r="1208" spans="1:3" x14ac:dyDescent="0.25">
      <c r="A1208" s="1">
        <v>41583</v>
      </c>
      <c r="B1208" s="16">
        <v>1299.6300000000001</v>
      </c>
      <c r="C1208">
        <v>800.2</v>
      </c>
    </row>
    <row r="1209" spans="1:3" x14ac:dyDescent="0.25">
      <c r="A1209" s="1">
        <v>41584</v>
      </c>
      <c r="B1209" s="16">
        <v>1275.79</v>
      </c>
      <c r="C1209">
        <v>785.5</v>
      </c>
    </row>
    <row r="1210" spans="1:3" x14ac:dyDescent="0.25">
      <c r="A1210" s="1">
        <v>41585</v>
      </c>
      <c r="B1210" s="16">
        <v>1318.56</v>
      </c>
      <c r="C1210">
        <v>811.81</v>
      </c>
    </row>
    <row r="1211" spans="1:3" x14ac:dyDescent="0.25">
      <c r="A1211" s="1">
        <v>41586</v>
      </c>
      <c r="B1211" s="16">
        <v>1267.51</v>
      </c>
      <c r="C1211">
        <v>780.36</v>
      </c>
    </row>
    <row r="1212" spans="1:3" x14ac:dyDescent="0.25">
      <c r="A1212" s="1">
        <v>41589</v>
      </c>
      <c r="B1212" s="16">
        <v>1253.8699999999999</v>
      </c>
      <c r="C1212">
        <v>771.91</v>
      </c>
    </row>
    <row r="1213" spans="1:3" x14ac:dyDescent="0.25">
      <c r="A1213" s="1">
        <v>41590</v>
      </c>
      <c r="B1213" s="16">
        <v>1258.23</v>
      </c>
      <c r="C1213">
        <v>774.57</v>
      </c>
    </row>
    <row r="1214" spans="1:3" x14ac:dyDescent="0.25">
      <c r="A1214" s="1">
        <v>41591</v>
      </c>
      <c r="B1214" s="16">
        <v>1246.0899999999999</v>
      </c>
      <c r="C1214">
        <v>767.08</v>
      </c>
    </row>
    <row r="1215" spans="1:3" x14ac:dyDescent="0.25">
      <c r="A1215" s="1">
        <v>41592</v>
      </c>
      <c r="B1215" s="16">
        <v>1239.7</v>
      </c>
      <c r="C1215">
        <v>763.13</v>
      </c>
    </row>
    <row r="1216" spans="1:3" x14ac:dyDescent="0.25">
      <c r="A1216" s="1">
        <v>41593</v>
      </c>
      <c r="B1216" s="16">
        <v>1219.75</v>
      </c>
      <c r="C1216">
        <v>750.83</v>
      </c>
    </row>
    <row r="1217" spans="1:3" x14ac:dyDescent="0.25">
      <c r="A1217" s="1">
        <v>41596</v>
      </c>
      <c r="B1217" s="16">
        <v>1218.22</v>
      </c>
      <c r="C1217">
        <v>749.83</v>
      </c>
    </row>
    <row r="1218" spans="1:3" x14ac:dyDescent="0.25">
      <c r="A1218" s="1">
        <v>41597</v>
      </c>
      <c r="B1218" s="16">
        <v>1235.6500000000001</v>
      </c>
      <c r="C1218">
        <v>760.54</v>
      </c>
    </row>
    <row r="1219" spans="1:3" x14ac:dyDescent="0.25">
      <c r="A1219" s="1">
        <v>41598</v>
      </c>
      <c r="B1219" s="16">
        <v>1205.82</v>
      </c>
      <c r="C1219">
        <v>742.16</v>
      </c>
    </row>
    <row r="1220" spans="1:3" x14ac:dyDescent="0.25">
      <c r="A1220" s="1">
        <v>41599</v>
      </c>
      <c r="B1220" s="16">
        <v>1167.52</v>
      </c>
      <c r="C1220">
        <v>718.57</v>
      </c>
    </row>
    <row r="1221" spans="1:3" x14ac:dyDescent="0.25">
      <c r="A1221" s="1">
        <v>41600</v>
      </c>
      <c r="B1221" s="16">
        <v>1157.3499999999999</v>
      </c>
      <c r="C1221">
        <v>712.3</v>
      </c>
    </row>
    <row r="1222" spans="1:3" x14ac:dyDescent="0.25">
      <c r="A1222" s="1">
        <v>41603</v>
      </c>
      <c r="B1222" s="16">
        <v>1158.8900000000001</v>
      </c>
      <c r="C1222">
        <v>713.19</v>
      </c>
    </row>
    <row r="1223" spans="1:3" x14ac:dyDescent="0.25">
      <c r="A1223" s="1">
        <v>41604</v>
      </c>
      <c r="B1223" s="16">
        <v>1164.58</v>
      </c>
      <c r="C1223">
        <v>716.68</v>
      </c>
    </row>
    <row r="1224" spans="1:3" x14ac:dyDescent="0.25">
      <c r="A1224" s="1">
        <v>41605</v>
      </c>
      <c r="B1224" s="16">
        <v>1172.8599999999999</v>
      </c>
      <c r="C1224">
        <v>721.75</v>
      </c>
    </row>
    <row r="1225" spans="1:3" x14ac:dyDescent="0.25">
      <c r="A1225" s="1">
        <v>41607</v>
      </c>
      <c r="B1225" s="16">
        <v>1179.79</v>
      </c>
      <c r="C1225">
        <v>725.98</v>
      </c>
    </row>
    <row r="1226" spans="1:3" x14ac:dyDescent="0.25">
      <c r="A1226" s="1">
        <v>41610</v>
      </c>
      <c r="B1226" s="16">
        <v>1199.43</v>
      </c>
      <c r="C1226">
        <v>738.02</v>
      </c>
    </row>
    <row r="1227" spans="1:3" x14ac:dyDescent="0.25">
      <c r="A1227" s="1">
        <v>41611</v>
      </c>
      <c r="B1227" s="16">
        <v>1226.31</v>
      </c>
      <c r="C1227">
        <v>754.54</v>
      </c>
    </row>
    <row r="1228" spans="1:3" x14ac:dyDescent="0.25">
      <c r="A1228" s="1">
        <v>41612</v>
      </c>
      <c r="B1228" s="16">
        <v>1205.31</v>
      </c>
      <c r="C1228">
        <v>741.6</v>
      </c>
    </row>
    <row r="1229" spans="1:3" x14ac:dyDescent="0.25">
      <c r="A1229" s="1">
        <v>41613</v>
      </c>
      <c r="B1229" s="16">
        <v>1221.1099999999999</v>
      </c>
      <c r="C1229">
        <v>751.3</v>
      </c>
    </row>
    <row r="1230" spans="1:3" x14ac:dyDescent="0.25">
      <c r="A1230" s="1">
        <v>41614</v>
      </c>
      <c r="B1230" s="16">
        <v>1177.27</v>
      </c>
      <c r="C1230">
        <v>724.31</v>
      </c>
    </row>
    <row r="1231" spans="1:3" x14ac:dyDescent="0.25">
      <c r="A1231" s="1">
        <v>41617</v>
      </c>
      <c r="B1231" s="16">
        <v>1161.17</v>
      </c>
      <c r="C1231">
        <v>714.35</v>
      </c>
    </row>
    <row r="1232" spans="1:3" x14ac:dyDescent="0.25">
      <c r="A1232" s="1">
        <v>41618</v>
      </c>
      <c r="B1232" s="16">
        <v>1171.73</v>
      </c>
      <c r="C1232">
        <v>720.83</v>
      </c>
    </row>
    <row r="1233" spans="1:3" x14ac:dyDescent="0.25">
      <c r="A1233" s="1">
        <v>41619</v>
      </c>
      <c r="B1233" s="16">
        <v>1224.1400000000001</v>
      </c>
      <c r="C1233">
        <v>753.05</v>
      </c>
    </row>
    <row r="1234" spans="1:3" x14ac:dyDescent="0.25">
      <c r="A1234" s="1">
        <v>41620</v>
      </c>
      <c r="B1234" s="16">
        <v>1235.7</v>
      </c>
      <c r="C1234">
        <v>760.15</v>
      </c>
    </row>
    <row r="1235" spans="1:3" x14ac:dyDescent="0.25">
      <c r="A1235" s="1">
        <v>41621</v>
      </c>
      <c r="B1235" s="16">
        <v>1236.96</v>
      </c>
      <c r="C1235">
        <v>760.9</v>
      </c>
    </row>
    <row r="1236" spans="1:3" x14ac:dyDescent="0.25">
      <c r="A1236" s="1">
        <v>41624</v>
      </c>
      <c r="B1236" s="16">
        <v>1258.18</v>
      </c>
      <c r="C1236">
        <v>773.9</v>
      </c>
    </row>
    <row r="1237" spans="1:3" x14ac:dyDescent="0.25">
      <c r="A1237" s="1">
        <v>41625</v>
      </c>
      <c r="B1237" s="16">
        <v>1244.52</v>
      </c>
      <c r="C1237">
        <v>765.48</v>
      </c>
    </row>
    <row r="1238" spans="1:3" x14ac:dyDescent="0.25">
      <c r="A1238" s="1">
        <v>41626</v>
      </c>
      <c r="B1238" s="16">
        <v>1160.49</v>
      </c>
      <c r="C1238">
        <v>713.78</v>
      </c>
    </row>
    <row r="1239" spans="1:3" x14ac:dyDescent="0.25">
      <c r="A1239" s="1">
        <v>41627</v>
      </c>
      <c r="B1239" s="16">
        <v>1156.8699999999999</v>
      </c>
      <c r="C1239">
        <v>711.53</v>
      </c>
    </row>
    <row r="1240" spans="1:3" x14ac:dyDescent="0.25">
      <c r="A1240" s="1">
        <v>41628</v>
      </c>
      <c r="B1240" s="16">
        <v>1155.78</v>
      </c>
      <c r="C1240">
        <v>710.85</v>
      </c>
    </row>
    <row r="1241" spans="1:3" x14ac:dyDescent="0.25">
      <c r="A1241" s="1">
        <v>41631</v>
      </c>
      <c r="B1241" s="16">
        <v>1113.29</v>
      </c>
      <c r="C1241">
        <v>684.66</v>
      </c>
    </row>
    <row r="1242" spans="1:3" x14ac:dyDescent="0.25">
      <c r="A1242" s="1">
        <v>41632</v>
      </c>
      <c r="B1242" s="16">
        <v>1075.25</v>
      </c>
      <c r="C1242">
        <v>661.25</v>
      </c>
    </row>
    <row r="1243" spans="1:3" x14ac:dyDescent="0.25">
      <c r="A1243" s="1">
        <v>41634</v>
      </c>
      <c r="B1243" s="16">
        <v>1073.47</v>
      </c>
      <c r="C1243">
        <v>660.13</v>
      </c>
    </row>
    <row r="1244" spans="1:3" x14ac:dyDescent="0.25">
      <c r="A1244" s="1">
        <v>41635</v>
      </c>
      <c r="B1244" s="16">
        <v>1093.77</v>
      </c>
      <c r="C1244">
        <v>672.59</v>
      </c>
    </row>
    <row r="1245" spans="1:3" x14ac:dyDescent="0.25">
      <c r="A1245" s="1">
        <v>41638</v>
      </c>
      <c r="B1245" s="16">
        <v>1109.4000000000001</v>
      </c>
      <c r="C1245">
        <v>682.15</v>
      </c>
    </row>
    <row r="1246" spans="1:3" x14ac:dyDescent="0.25">
      <c r="A1246" s="1">
        <v>41639</v>
      </c>
      <c r="B1246" s="16">
        <v>1109.05</v>
      </c>
      <c r="C1246">
        <v>681.92</v>
      </c>
    </row>
    <row r="1247" spans="1:3" x14ac:dyDescent="0.25">
      <c r="A1247" s="1">
        <v>41641</v>
      </c>
      <c r="B1247" s="16">
        <v>1130.06</v>
      </c>
      <c r="C1247">
        <v>694.81</v>
      </c>
    </row>
    <row r="1248" spans="1:3" x14ac:dyDescent="0.25">
      <c r="A1248" s="1">
        <v>41642</v>
      </c>
      <c r="B1248" s="16">
        <v>1118.44</v>
      </c>
      <c r="C1248">
        <v>687.65</v>
      </c>
    </row>
    <row r="1249" spans="1:3" x14ac:dyDescent="0.25">
      <c r="A1249" s="1">
        <v>41645</v>
      </c>
      <c r="B1249" s="16">
        <v>1106.8599999999999</v>
      </c>
      <c r="C1249">
        <v>680.48</v>
      </c>
    </row>
    <row r="1250" spans="1:3" x14ac:dyDescent="0.25">
      <c r="A1250" s="1">
        <v>41646</v>
      </c>
      <c r="B1250" s="16">
        <v>1085.49</v>
      </c>
      <c r="C1250">
        <v>667.32</v>
      </c>
    </row>
    <row r="1251" spans="1:3" x14ac:dyDescent="0.25">
      <c r="A1251" s="1">
        <v>41647</v>
      </c>
      <c r="B1251" s="16">
        <v>1087.07</v>
      </c>
      <c r="C1251">
        <v>668.28</v>
      </c>
    </row>
    <row r="1252" spans="1:3" x14ac:dyDescent="0.25">
      <c r="A1252" s="1">
        <v>41648</v>
      </c>
      <c r="B1252" s="16">
        <v>1090.55</v>
      </c>
      <c r="C1252">
        <v>670.4</v>
      </c>
    </row>
    <row r="1253" spans="1:3" x14ac:dyDescent="0.25">
      <c r="A1253" s="1">
        <v>41649</v>
      </c>
      <c r="B1253" s="16">
        <v>1067.79</v>
      </c>
      <c r="C1253">
        <v>656.39</v>
      </c>
    </row>
    <row r="1254" spans="1:3" x14ac:dyDescent="0.25">
      <c r="A1254" s="1">
        <v>41652</v>
      </c>
      <c r="B1254" s="16">
        <v>1093.08</v>
      </c>
      <c r="C1254">
        <v>671.89</v>
      </c>
    </row>
    <row r="1255" spans="1:3" x14ac:dyDescent="0.25">
      <c r="A1255" s="1">
        <v>41653</v>
      </c>
      <c r="B1255" s="16">
        <v>1054.55</v>
      </c>
      <c r="C1255">
        <v>648.19000000000005</v>
      </c>
    </row>
    <row r="1256" spans="1:3" x14ac:dyDescent="0.25">
      <c r="A1256" s="1">
        <v>41654</v>
      </c>
      <c r="B1256" s="16">
        <v>1058.3399999999999</v>
      </c>
      <c r="C1256">
        <v>650.5</v>
      </c>
    </row>
    <row r="1257" spans="1:3" x14ac:dyDescent="0.25">
      <c r="A1257" s="1">
        <v>41655</v>
      </c>
      <c r="B1257" s="16">
        <v>1071.22</v>
      </c>
      <c r="C1257">
        <v>658.4</v>
      </c>
    </row>
    <row r="1258" spans="1:3" x14ac:dyDescent="0.25">
      <c r="A1258" s="1">
        <v>41656</v>
      </c>
      <c r="B1258" s="16">
        <v>1067.8</v>
      </c>
      <c r="C1258">
        <v>656.29</v>
      </c>
    </row>
    <row r="1259" spans="1:3" x14ac:dyDescent="0.25">
      <c r="A1259" s="1">
        <v>41660</v>
      </c>
      <c r="B1259" s="16">
        <v>1056.3599999999999</v>
      </c>
      <c r="C1259">
        <v>649.19000000000005</v>
      </c>
    </row>
    <row r="1260" spans="1:3" x14ac:dyDescent="0.25">
      <c r="A1260" s="1">
        <v>41661</v>
      </c>
      <c r="B1260" s="16">
        <v>1037.6300000000001</v>
      </c>
      <c r="C1260">
        <v>637.66999999999996</v>
      </c>
    </row>
    <row r="1261" spans="1:3" x14ac:dyDescent="0.25">
      <c r="A1261" s="1">
        <v>41662</v>
      </c>
      <c r="B1261" s="16">
        <v>1062.97</v>
      </c>
      <c r="C1261">
        <v>653.22</v>
      </c>
    </row>
    <row r="1262" spans="1:3" x14ac:dyDescent="0.25">
      <c r="A1262" s="1">
        <v>41663</v>
      </c>
      <c r="B1262" s="16">
        <v>1205.99</v>
      </c>
      <c r="C1262">
        <v>741.09</v>
      </c>
    </row>
    <row r="1263" spans="1:3" x14ac:dyDescent="0.25">
      <c r="A1263" s="1">
        <v>41666</v>
      </c>
      <c r="B1263" s="16">
        <v>1200.31</v>
      </c>
      <c r="C1263">
        <v>737.55</v>
      </c>
    </row>
    <row r="1264" spans="1:3" x14ac:dyDescent="0.25">
      <c r="A1264" s="1">
        <v>41667</v>
      </c>
      <c r="B1264" s="16">
        <v>1136.48</v>
      </c>
      <c r="C1264">
        <v>698.31</v>
      </c>
    </row>
    <row r="1265" spans="1:3" x14ac:dyDescent="0.25">
      <c r="A1265" s="1">
        <v>41668</v>
      </c>
      <c r="B1265" s="16">
        <v>1219.79</v>
      </c>
      <c r="C1265">
        <v>749.48</v>
      </c>
    </row>
    <row r="1266" spans="1:3" x14ac:dyDescent="0.25">
      <c r="A1266" s="1">
        <v>41669</v>
      </c>
      <c r="B1266" s="16">
        <v>1236.02</v>
      </c>
      <c r="C1266">
        <v>759.44</v>
      </c>
    </row>
    <row r="1267" spans="1:3" x14ac:dyDescent="0.25">
      <c r="A1267" s="1">
        <v>41670</v>
      </c>
      <c r="B1267" s="16">
        <v>1301.1500000000001</v>
      </c>
      <c r="C1267">
        <v>799.43</v>
      </c>
    </row>
    <row r="1268" spans="1:3" x14ac:dyDescent="0.25">
      <c r="A1268" s="1">
        <v>41673</v>
      </c>
      <c r="B1268" s="16">
        <v>1409.19</v>
      </c>
      <c r="C1268">
        <v>865.75</v>
      </c>
    </row>
    <row r="1269" spans="1:3" x14ac:dyDescent="0.25">
      <c r="A1269" s="1">
        <v>41674</v>
      </c>
      <c r="B1269" s="16">
        <v>1378.81</v>
      </c>
      <c r="C1269">
        <v>847.07</v>
      </c>
    </row>
    <row r="1270" spans="1:3" x14ac:dyDescent="0.25">
      <c r="A1270" s="1">
        <v>41675</v>
      </c>
      <c r="B1270" s="16">
        <v>1412.17</v>
      </c>
      <c r="C1270">
        <v>867.54</v>
      </c>
    </row>
    <row r="1271" spans="1:3" x14ac:dyDescent="0.25">
      <c r="A1271" s="1">
        <v>41676</v>
      </c>
      <c r="B1271" s="16">
        <v>1268.97</v>
      </c>
      <c r="C1271">
        <v>779.55</v>
      </c>
    </row>
    <row r="1272" spans="1:3" x14ac:dyDescent="0.25">
      <c r="A1272" s="1">
        <v>41677</v>
      </c>
      <c r="B1272" s="16">
        <v>1175.8599999999999</v>
      </c>
      <c r="C1272">
        <v>722.33</v>
      </c>
    </row>
    <row r="1273" spans="1:3" x14ac:dyDescent="0.25">
      <c r="A1273" s="1">
        <v>41680</v>
      </c>
      <c r="B1273" s="16">
        <v>1176.8399999999999</v>
      </c>
      <c r="C1273">
        <v>722.88</v>
      </c>
    </row>
    <row r="1274" spans="1:3" x14ac:dyDescent="0.25">
      <c r="A1274" s="1">
        <v>41681</v>
      </c>
      <c r="B1274" s="16">
        <v>1134.8900000000001</v>
      </c>
      <c r="C1274">
        <v>697.1</v>
      </c>
    </row>
    <row r="1275" spans="1:3" x14ac:dyDescent="0.25">
      <c r="A1275" s="1">
        <v>41682</v>
      </c>
      <c r="B1275" s="16">
        <v>1109.43</v>
      </c>
      <c r="C1275">
        <v>681.44</v>
      </c>
    </row>
    <row r="1276" spans="1:3" x14ac:dyDescent="0.25">
      <c r="A1276" s="1">
        <v>41683</v>
      </c>
      <c r="B1276" s="16">
        <v>1106.8900000000001</v>
      </c>
      <c r="C1276">
        <v>679.86</v>
      </c>
    </row>
    <row r="1277" spans="1:3" x14ac:dyDescent="0.25">
      <c r="A1277" s="1">
        <v>41684</v>
      </c>
      <c r="B1277" s="16">
        <v>1087.17</v>
      </c>
      <c r="C1277">
        <v>667.74</v>
      </c>
    </row>
    <row r="1278" spans="1:3" x14ac:dyDescent="0.25">
      <c r="A1278" s="1">
        <v>41688</v>
      </c>
      <c r="B1278" s="16">
        <v>1069.83</v>
      </c>
      <c r="C1278">
        <v>657.02</v>
      </c>
    </row>
    <row r="1279" spans="1:3" x14ac:dyDescent="0.25">
      <c r="A1279" s="1">
        <v>41689</v>
      </c>
      <c r="B1279" s="16">
        <v>1140.1600000000001</v>
      </c>
      <c r="C1279">
        <v>700.2</v>
      </c>
    </row>
    <row r="1280" spans="1:3" x14ac:dyDescent="0.25">
      <c r="A1280" s="1">
        <v>41690</v>
      </c>
      <c r="B1280" s="16">
        <v>1107.0899999999999</v>
      </c>
      <c r="C1280">
        <v>679.87</v>
      </c>
    </row>
    <row r="1281" spans="1:3" x14ac:dyDescent="0.25">
      <c r="A1281" s="1">
        <v>41691</v>
      </c>
      <c r="B1281" s="16">
        <v>1120.69</v>
      </c>
      <c r="C1281">
        <v>688.21</v>
      </c>
    </row>
    <row r="1282" spans="1:3" x14ac:dyDescent="0.25">
      <c r="A1282" s="1">
        <v>41694</v>
      </c>
      <c r="B1282" s="16">
        <v>1110.8</v>
      </c>
      <c r="C1282">
        <v>682.08</v>
      </c>
    </row>
    <row r="1283" spans="1:3" x14ac:dyDescent="0.25">
      <c r="A1283" s="1">
        <v>41695</v>
      </c>
      <c r="B1283" s="16">
        <v>1103.43</v>
      </c>
      <c r="C1283">
        <v>677.54</v>
      </c>
    </row>
    <row r="1284" spans="1:3" x14ac:dyDescent="0.25">
      <c r="A1284" s="1">
        <v>41696</v>
      </c>
      <c r="B1284" s="16">
        <v>1131.8800000000001</v>
      </c>
      <c r="C1284">
        <v>694.99</v>
      </c>
    </row>
    <row r="1285" spans="1:3" x14ac:dyDescent="0.25">
      <c r="A1285" s="1">
        <v>41697</v>
      </c>
      <c r="B1285" s="16">
        <v>1119.51</v>
      </c>
      <c r="C1285">
        <v>687.38</v>
      </c>
    </row>
    <row r="1286" spans="1:3" x14ac:dyDescent="0.25">
      <c r="A1286" s="1">
        <v>41698</v>
      </c>
      <c r="B1286" s="16">
        <v>1130.52</v>
      </c>
      <c r="C1286">
        <v>694.12</v>
      </c>
    </row>
    <row r="1287" spans="1:3" x14ac:dyDescent="0.25">
      <c r="A1287" s="1">
        <v>41701</v>
      </c>
      <c r="B1287" s="16">
        <v>1217.04</v>
      </c>
      <c r="C1287">
        <v>747.19</v>
      </c>
    </row>
    <row r="1288" spans="1:3" x14ac:dyDescent="0.25">
      <c r="A1288" s="1">
        <v>41702</v>
      </c>
      <c r="B1288" s="16">
        <v>1122.83</v>
      </c>
      <c r="C1288">
        <v>689.34</v>
      </c>
    </row>
    <row r="1289" spans="1:3" x14ac:dyDescent="0.25">
      <c r="A1289" s="1">
        <v>41703</v>
      </c>
      <c r="B1289" s="16">
        <v>1124.56</v>
      </c>
      <c r="C1289">
        <v>690.38</v>
      </c>
    </row>
    <row r="1290" spans="1:3" x14ac:dyDescent="0.25">
      <c r="A1290" s="1">
        <v>41704</v>
      </c>
      <c r="B1290" s="16">
        <v>1119.3800000000001</v>
      </c>
      <c r="C1290">
        <v>687.18</v>
      </c>
    </row>
    <row r="1291" spans="1:3" x14ac:dyDescent="0.25">
      <c r="A1291" s="1">
        <v>41705</v>
      </c>
      <c r="B1291" s="16">
        <v>1145.26</v>
      </c>
      <c r="C1291">
        <v>703.05</v>
      </c>
    </row>
    <row r="1292" spans="1:3" x14ac:dyDescent="0.25">
      <c r="A1292" s="1">
        <v>41708</v>
      </c>
      <c r="B1292" s="16">
        <v>1143.1600000000001</v>
      </c>
      <c r="C1292">
        <v>701.71</v>
      </c>
    </row>
    <row r="1293" spans="1:3" x14ac:dyDescent="0.25">
      <c r="A1293" s="1">
        <v>41709</v>
      </c>
      <c r="B1293" s="16">
        <v>1158.6400000000001</v>
      </c>
      <c r="C1293">
        <v>711.2</v>
      </c>
    </row>
    <row r="1294" spans="1:3" x14ac:dyDescent="0.25">
      <c r="A1294" s="1">
        <v>41710</v>
      </c>
      <c r="B1294" s="16">
        <v>1146.24</v>
      </c>
      <c r="C1294">
        <v>703.57</v>
      </c>
    </row>
    <row r="1295" spans="1:3" x14ac:dyDescent="0.25">
      <c r="A1295" s="1">
        <v>41711</v>
      </c>
      <c r="B1295" s="16">
        <v>1200.68</v>
      </c>
      <c r="C1295">
        <v>736.97</v>
      </c>
    </row>
    <row r="1296" spans="1:3" x14ac:dyDescent="0.25">
      <c r="A1296" s="1">
        <v>41712</v>
      </c>
      <c r="B1296" s="16">
        <v>1241.42</v>
      </c>
      <c r="C1296">
        <v>761.95</v>
      </c>
    </row>
    <row r="1297" spans="1:3" x14ac:dyDescent="0.25">
      <c r="A1297" s="1">
        <v>41715</v>
      </c>
      <c r="B1297" s="16">
        <v>1170.29</v>
      </c>
      <c r="C1297">
        <v>718.24</v>
      </c>
    </row>
    <row r="1298" spans="1:3" x14ac:dyDescent="0.25">
      <c r="A1298" s="1">
        <v>41716</v>
      </c>
      <c r="B1298" s="16">
        <v>1130.44</v>
      </c>
      <c r="C1298">
        <v>693.77</v>
      </c>
    </row>
    <row r="1299" spans="1:3" x14ac:dyDescent="0.25">
      <c r="A1299" s="1">
        <v>41717</v>
      </c>
      <c r="B1299" s="16">
        <v>1158.8499999999999</v>
      </c>
      <c r="C1299">
        <v>711.19</v>
      </c>
    </row>
    <row r="1300" spans="1:3" x14ac:dyDescent="0.25">
      <c r="A1300" s="1">
        <v>41718</v>
      </c>
      <c r="B1300" s="16">
        <v>1140.46</v>
      </c>
      <c r="C1300">
        <v>699.89</v>
      </c>
    </row>
    <row r="1301" spans="1:3" x14ac:dyDescent="0.25">
      <c r="A1301" s="1">
        <v>41719</v>
      </c>
      <c r="B1301" s="16">
        <v>1158.49</v>
      </c>
      <c r="C1301">
        <v>710.93</v>
      </c>
    </row>
    <row r="1302" spans="1:3" x14ac:dyDescent="0.25">
      <c r="A1302" s="1">
        <v>41722</v>
      </c>
      <c r="B1302" s="16">
        <v>1155.58</v>
      </c>
      <c r="C1302">
        <v>709.1</v>
      </c>
    </row>
    <row r="1303" spans="1:3" x14ac:dyDescent="0.25">
      <c r="A1303" s="1">
        <v>41723</v>
      </c>
      <c r="B1303" s="16">
        <v>1138.46</v>
      </c>
      <c r="C1303">
        <v>698.57</v>
      </c>
    </row>
    <row r="1304" spans="1:3" x14ac:dyDescent="0.25">
      <c r="A1304" s="1">
        <v>41724</v>
      </c>
      <c r="B1304" s="16">
        <v>1164.6099999999999</v>
      </c>
      <c r="C1304">
        <v>714.6</v>
      </c>
    </row>
    <row r="1305" spans="1:3" x14ac:dyDescent="0.25">
      <c r="A1305" s="1">
        <v>41725</v>
      </c>
      <c r="B1305" s="16">
        <v>1144.31</v>
      </c>
      <c r="C1305">
        <v>702.13</v>
      </c>
    </row>
    <row r="1306" spans="1:3" x14ac:dyDescent="0.25">
      <c r="A1306" s="1">
        <v>41726</v>
      </c>
      <c r="B1306" s="16">
        <v>1133.58</v>
      </c>
      <c r="C1306">
        <v>695.53</v>
      </c>
    </row>
    <row r="1307" spans="1:3" x14ac:dyDescent="0.25">
      <c r="A1307" s="1">
        <v>41729</v>
      </c>
      <c r="B1307" s="16">
        <v>1102.99</v>
      </c>
      <c r="C1307">
        <v>676.71</v>
      </c>
    </row>
    <row r="1308" spans="1:3" x14ac:dyDescent="0.25">
      <c r="A1308" s="1">
        <v>41730</v>
      </c>
      <c r="B1308" s="16">
        <v>1065.17</v>
      </c>
      <c r="C1308">
        <v>653.49</v>
      </c>
    </row>
    <row r="1309" spans="1:3" x14ac:dyDescent="0.25">
      <c r="A1309" s="1">
        <v>41731</v>
      </c>
      <c r="B1309" s="16">
        <v>1072.27</v>
      </c>
      <c r="C1309">
        <v>657.83</v>
      </c>
    </row>
    <row r="1310" spans="1:3" x14ac:dyDescent="0.25">
      <c r="A1310" s="1">
        <v>41732</v>
      </c>
      <c r="B1310" s="16">
        <v>1061.6500000000001</v>
      </c>
      <c r="C1310">
        <v>651.29999999999995</v>
      </c>
    </row>
    <row r="1311" spans="1:3" x14ac:dyDescent="0.25">
      <c r="A1311" s="1">
        <v>41733</v>
      </c>
      <c r="B1311" s="16">
        <v>1087.7</v>
      </c>
      <c r="C1311">
        <v>667.26</v>
      </c>
    </row>
    <row r="1312" spans="1:3" x14ac:dyDescent="0.25">
      <c r="A1312" s="1">
        <v>41736</v>
      </c>
      <c r="B1312" s="16">
        <v>1114.7</v>
      </c>
      <c r="C1312">
        <v>683.78</v>
      </c>
    </row>
    <row r="1313" spans="1:3" x14ac:dyDescent="0.25">
      <c r="A1313" s="1">
        <v>41737</v>
      </c>
      <c r="B1313" s="16">
        <v>1095.1099999999999</v>
      </c>
      <c r="C1313">
        <v>671.74</v>
      </c>
    </row>
    <row r="1314" spans="1:3" x14ac:dyDescent="0.25">
      <c r="A1314" s="1">
        <v>41738</v>
      </c>
      <c r="B1314" s="16">
        <v>1068.22</v>
      </c>
      <c r="C1314">
        <v>655.23</v>
      </c>
    </row>
    <row r="1315" spans="1:3" x14ac:dyDescent="0.25">
      <c r="A1315" s="1">
        <v>41739</v>
      </c>
      <c r="B1315" s="16">
        <v>1131.52</v>
      </c>
      <c r="C1315">
        <v>694.04</v>
      </c>
    </row>
    <row r="1316" spans="1:3" x14ac:dyDescent="0.25">
      <c r="A1316" s="1">
        <v>41740</v>
      </c>
      <c r="B1316" s="16">
        <v>1165.46</v>
      </c>
      <c r="C1316">
        <v>714.84</v>
      </c>
    </row>
    <row r="1317" spans="1:3" x14ac:dyDescent="0.25">
      <c r="A1317" s="1">
        <v>41743</v>
      </c>
      <c r="B1317" s="16">
        <v>1161.1300000000001</v>
      </c>
      <c r="C1317">
        <v>712.14</v>
      </c>
    </row>
    <row r="1318" spans="1:3" x14ac:dyDescent="0.25">
      <c r="A1318" s="1">
        <v>41744</v>
      </c>
      <c r="B1318" s="16">
        <v>1145.8399999999999</v>
      </c>
      <c r="C1318">
        <v>702.74</v>
      </c>
    </row>
    <row r="1319" spans="1:3" x14ac:dyDescent="0.25">
      <c r="A1319" s="1">
        <v>41745</v>
      </c>
      <c r="B1319" s="16">
        <v>1107.53</v>
      </c>
      <c r="C1319">
        <v>679.23</v>
      </c>
    </row>
    <row r="1320" spans="1:3" x14ac:dyDescent="0.25">
      <c r="A1320" s="1">
        <v>41746</v>
      </c>
      <c r="B1320" s="16">
        <v>1086.8</v>
      </c>
      <c r="C1320">
        <v>666.5</v>
      </c>
    </row>
    <row r="1321" spans="1:3" x14ac:dyDescent="0.25">
      <c r="A1321" s="1">
        <v>41750</v>
      </c>
      <c r="B1321" s="16">
        <v>1073.78</v>
      </c>
      <c r="C1321">
        <v>658.45</v>
      </c>
    </row>
    <row r="1322" spans="1:3" x14ac:dyDescent="0.25">
      <c r="A1322" s="1">
        <v>41751</v>
      </c>
      <c r="B1322" s="16">
        <v>1062.94</v>
      </c>
      <c r="C1322">
        <v>651.79</v>
      </c>
    </row>
    <row r="1323" spans="1:3" x14ac:dyDescent="0.25">
      <c r="A1323" s="1">
        <v>41752</v>
      </c>
      <c r="B1323" s="16">
        <v>1071.02</v>
      </c>
      <c r="C1323">
        <v>656.73</v>
      </c>
    </row>
    <row r="1324" spans="1:3" x14ac:dyDescent="0.25">
      <c r="A1324" s="1">
        <v>41753</v>
      </c>
      <c r="B1324" s="16">
        <v>1080.0999999999999</v>
      </c>
      <c r="C1324">
        <v>662.28</v>
      </c>
    </row>
    <row r="1325" spans="1:3" x14ac:dyDescent="0.25">
      <c r="A1325" s="1">
        <v>41754</v>
      </c>
      <c r="B1325" s="16">
        <v>1087.8699999999999</v>
      </c>
      <c r="C1325">
        <v>667.03</v>
      </c>
    </row>
    <row r="1326" spans="1:3" x14ac:dyDescent="0.25">
      <c r="A1326" s="1">
        <v>41757</v>
      </c>
      <c r="B1326" s="16">
        <v>1062.3</v>
      </c>
      <c r="C1326">
        <v>651.29999999999995</v>
      </c>
    </row>
    <row r="1327" spans="1:3" x14ac:dyDescent="0.25">
      <c r="A1327" s="1">
        <v>41758</v>
      </c>
      <c r="B1327" s="16">
        <v>1048.54</v>
      </c>
      <c r="C1327">
        <v>642.85</v>
      </c>
    </row>
    <row r="1328" spans="1:3" x14ac:dyDescent="0.25">
      <c r="A1328" s="1">
        <v>41759</v>
      </c>
      <c r="B1328" s="16">
        <v>1049.82</v>
      </c>
      <c r="C1328">
        <v>643.62</v>
      </c>
    </row>
    <row r="1329" spans="1:3" x14ac:dyDescent="0.25">
      <c r="A1329" s="1">
        <v>41760</v>
      </c>
      <c r="B1329" s="16">
        <v>1045.83</v>
      </c>
      <c r="C1329">
        <v>641.16</v>
      </c>
    </row>
    <row r="1330" spans="1:3" x14ac:dyDescent="0.25">
      <c r="A1330" s="1">
        <v>41761</v>
      </c>
      <c r="B1330" s="16">
        <v>1048.96</v>
      </c>
      <c r="C1330">
        <v>643.05999999999995</v>
      </c>
    </row>
    <row r="1331" spans="1:3" x14ac:dyDescent="0.25">
      <c r="A1331" s="1">
        <v>41764</v>
      </c>
      <c r="B1331" s="16">
        <v>1030.2</v>
      </c>
      <c r="C1331">
        <v>631.51</v>
      </c>
    </row>
    <row r="1332" spans="1:3" x14ac:dyDescent="0.25">
      <c r="A1332" s="1">
        <v>41765</v>
      </c>
      <c r="B1332" s="16">
        <v>1042.25</v>
      </c>
      <c r="C1332">
        <v>638.88</v>
      </c>
    </row>
    <row r="1333" spans="1:3" x14ac:dyDescent="0.25">
      <c r="A1333" s="1">
        <v>41766</v>
      </c>
      <c r="B1333" s="16">
        <v>1018.51</v>
      </c>
      <c r="C1333">
        <v>624.32000000000005</v>
      </c>
    </row>
    <row r="1334" spans="1:3" x14ac:dyDescent="0.25">
      <c r="A1334" s="1">
        <v>41767</v>
      </c>
      <c r="B1334" s="16">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6">
        <v>1063.03</v>
      </c>
      <c r="C1443">
        <v>649.08000000000004</v>
      </c>
    </row>
    <row r="1444" spans="1:3" x14ac:dyDescent="0.25">
      <c r="A1444" s="1">
        <v>41926</v>
      </c>
      <c r="B1444">
        <v>999.17</v>
      </c>
      <c r="C1444">
        <v>610.08000000000004</v>
      </c>
    </row>
    <row r="1445" spans="1:3" x14ac:dyDescent="0.25">
      <c r="A1445" s="1">
        <v>41927</v>
      </c>
      <c r="B1445" s="16">
        <v>1123.69</v>
      </c>
      <c r="C1445">
        <v>686.09</v>
      </c>
    </row>
    <row r="1446" spans="1:3" x14ac:dyDescent="0.25">
      <c r="A1446" s="1">
        <v>41928</v>
      </c>
      <c r="B1446" s="16">
        <v>1066.19</v>
      </c>
      <c r="C1446">
        <v>650.97</v>
      </c>
    </row>
    <row r="1447" spans="1:3" x14ac:dyDescent="0.25">
      <c r="A1447" s="1">
        <v>41929</v>
      </c>
      <c r="B1447" s="16">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v>43594</v>
      </c>
      <c r="B2589">
        <v>51.91</v>
      </c>
      <c r="C2589">
        <v>30.43</v>
      </c>
    </row>
    <row r="2590" spans="1:3" x14ac:dyDescent="0.25">
      <c r="A2590">
        <v>43595</v>
      </c>
      <c r="B2590">
        <v>48.09</v>
      </c>
      <c r="C2590">
        <v>28.19</v>
      </c>
    </row>
    <row r="2591" spans="1:3" x14ac:dyDescent="0.25">
      <c r="A2591">
        <v>43598</v>
      </c>
      <c r="B2591">
        <v>55.38</v>
      </c>
      <c r="C2591">
        <v>32.46</v>
      </c>
    </row>
    <row r="2592" spans="1:3" x14ac:dyDescent="0.25">
      <c r="A2592">
        <v>43599</v>
      </c>
      <c r="B2592">
        <v>52.41</v>
      </c>
      <c r="C2592">
        <v>30.72</v>
      </c>
    </row>
    <row r="2593" spans="1:3" x14ac:dyDescent="0.25">
      <c r="A2593">
        <v>43600</v>
      </c>
      <c r="B2593">
        <v>50.09</v>
      </c>
      <c r="C2593">
        <v>29.36</v>
      </c>
    </row>
    <row r="2594" spans="1:3" x14ac:dyDescent="0.25">
      <c r="A2594">
        <v>43601</v>
      </c>
      <c r="B2594">
        <v>48.06</v>
      </c>
      <c r="C2594">
        <v>28.17</v>
      </c>
    </row>
    <row r="2595" spans="1:3" x14ac:dyDescent="0.25">
      <c r="A2595">
        <v>43602</v>
      </c>
      <c r="B2595">
        <v>48.75</v>
      </c>
      <c r="C2595">
        <v>28.58</v>
      </c>
    </row>
    <row r="2596" spans="1:3" x14ac:dyDescent="0.25">
      <c r="A2596">
        <v>43605</v>
      </c>
      <c r="B2596">
        <v>49.22</v>
      </c>
      <c r="C2596">
        <v>28.85</v>
      </c>
    </row>
    <row r="2597" spans="1:3" x14ac:dyDescent="0.25">
      <c r="A2597">
        <v>43606</v>
      </c>
      <c r="B2597">
        <v>46.61</v>
      </c>
      <c r="C2597">
        <v>27.32</v>
      </c>
    </row>
    <row r="2598" spans="1:3" x14ac:dyDescent="0.25">
      <c r="A2598">
        <v>43607</v>
      </c>
      <c r="B2598">
        <v>46.47</v>
      </c>
      <c r="C2598">
        <v>27.23</v>
      </c>
    </row>
    <row r="2599" spans="1:3" x14ac:dyDescent="0.25">
      <c r="A2599">
        <v>43608</v>
      </c>
      <c r="B2599">
        <v>49.56</v>
      </c>
      <c r="C2599">
        <v>29.05</v>
      </c>
    </row>
    <row r="2600" spans="1:3" x14ac:dyDescent="0.25">
      <c r="A2600">
        <v>43609</v>
      </c>
      <c r="B2600">
        <v>47.94</v>
      </c>
      <c r="C2600">
        <v>28.1</v>
      </c>
    </row>
    <row r="2601" spans="1:3" x14ac:dyDescent="0.25">
      <c r="A2601">
        <v>43613</v>
      </c>
      <c r="B2601">
        <v>49.7</v>
      </c>
      <c r="C2601">
        <v>29.12</v>
      </c>
    </row>
    <row r="2602" spans="1:3" x14ac:dyDescent="0.25">
      <c r="A2602">
        <v>43614</v>
      </c>
      <c r="B2602">
        <v>50.78</v>
      </c>
      <c r="C2602">
        <v>29.76</v>
      </c>
    </row>
    <row r="2603" spans="1:3" x14ac:dyDescent="0.25">
      <c r="A2603">
        <v>43615</v>
      </c>
      <c r="B2603">
        <v>49.9</v>
      </c>
      <c r="C2603">
        <v>29.24</v>
      </c>
    </row>
    <row r="2604" spans="1:3" x14ac:dyDescent="0.25">
      <c r="A2604">
        <v>43616</v>
      </c>
      <c r="B2604">
        <v>51.86</v>
      </c>
      <c r="C2604">
        <v>30.38</v>
      </c>
    </row>
    <row r="2605" spans="1:3" x14ac:dyDescent="0.25">
      <c r="A2605">
        <v>43619</v>
      </c>
      <c r="B2605">
        <v>51.99</v>
      </c>
      <c r="C2605">
        <v>30.46</v>
      </c>
    </row>
    <row r="2606" spans="1:3" x14ac:dyDescent="0.25">
      <c r="A2606">
        <v>43620</v>
      </c>
      <c r="B2606">
        <v>49.49</v>
      </c>
      <c r="C2606">
        <v>29</v>
      </c>
    </row>
    <row r="2607" spans="1:3" x14ac:dyDescent="0.25">
      <c r="A2607">
        <v>43621</v>
      </c>
      <c r="B2607">
        <v>48.13</v>
      </c>
      <c r="C2607">
        <v>28.2</v>
      </c>
    </row>
    <row r="2608" spans="1:3" x14ac:dyDescent="0.25">
      <c r="A2608">
        <v>43622</v>
      </c>
      <c r="B2608">
        <v>47.63</v>
      </c>
      <c r="C2608">
        <v>27.9</v>
      </c>
    </row>
    <row r="2609" spans="1:3" x14ac:dyDescent="0.25">
      <c r="A2609">
        <v>43623</v>
      </c>
      <c r="B2609">
        <v>48.1</v>
      </c>
      <c r="C2609">
        <v>28.18</v>
      </c>
    </row>
    <row r="2610" spans="1:3" x14ac:dyDescent="0.25">
      <c r="A2610">
        <v>43626</v>
      </c>
      <c r="B2610">
        <v>47.38</v>
      </c>
      <c r="C2610">
        <v>27.76</v>
      </c>
    </row>
    <row r="2611" spans="1:3" x14ac:dyDescent="0.25">
      <c r="A2611">
        <v>43627</v>
      </c>
      <c r="B2611">
        <v>47.67</v>
      </c>
      <c r="C2611">
        <v>27.92</v>
      </c>
    </row>
    <row r="2612" spans="1:3" x14ac:dyDescent="0.25">
      <c r="A2612">
        <v>43628</v>
      </c>
      <c r="B2612">
        <v>47.35</v>
      </c>
      <c r="C2612">
        <v>27.74</v>
      </c>
    </row>
    <row r="2613" spans="1:3" x14ac:dyDescent="0.25">
      <c r="A2613">
        <v>43629</v>
      </c>
      <c r="B2613">
        <v>47.24</v>
      </c>
      <c r="C2613">
        <v>27.67</v>
      </c>
    </row>
    <row r="2614" spans="1:3" x14ac:dyDescent="0.25">
      <c r="A2614">
        <v>43630</v>
      </c>
      <c r="B2614">
        <v>46.5</v>
      </c>
      <c r="C2614">
        <v>27.24</v>
      </c>
    </row>
    <row r="2615" spans="1:3" x14ac:dyDescent="0.25">
      <c r="A2615">
        <v>43633</v>
      </c>
      <c r="B2615">
        <v>45.99</v>
      </c>
      <c r="C2615">
        <v>26.93</v>
      </c>
    </row>
    <row r="2616" spans="1:3" x14ac:dyDescent="0.25">
      <c r="A2616">
        <v>43634</v>
      </c>
      <c r="B2616">
        <v>45.96</v>
      </c>
      <c r="C2616">
        <v>26.92</v>
      </c>
    </row>
    <row r="2617" spans="1:3" x14ac:dyDescent="0.25">
      <c r="A2617">
        <v>43635</v>
      </c>
      <c r="B2617">
        <v>43.89</v>
      </c>
      <c r="C2617">
        <v>25.7</v>
      </c>
    </row>
    <row r="2618" spans="1:3" x14ac:dyDescent="0.25">
      <c r="A2618">
        <v>43636</v>
      </c>
      <c r="B2618">
        <v>44.57</v>
      </c>
      <c r="C2618">
        <v>26.1</v>
      </c>
    </row>
    <row r="2619" spans="1:3" x14ac:dyDescent="0.25">
      <c r="A2619">
        <v>43637</v>
      </c>
      <c r="B2619">
        <v>45.67</v>
      </c>
      <c r="C2619">
        <v>26.75</v>
      </c>
    </row>
    <row r="2620" spans="1:3" x14ac:dyDescent="0.25">
      <c r="A2620">
        <v>43640</v>
      </c>
      <c r="B2620">
        <v>45.04</v>
      </c>
      <c r="C2620">
        <v>26.37</v>
      </c>
    </row>
    <row r="2621" spans="1:3" x14ac:dyDescent="0.25">
      <c r="A2621">
        <v>43641</v>
      </c>
      <c r="B2621">
        <v>46.11</v>
      </c>
      <c r="C2621">
        <v>27</v>
      </c>
    </row>
    <row r="2622" spans="1:3" x14ac:dyDescent="0.25">
      <c r="A2622">
        <v>43642</v>
      </c>
      <c r="B2622">
        <v>45.77</v>
      </c>
      <c r="C2622">
        <v>26.8</v>
      </c>
    </row>
    <row r="2623" spans="1:3" x14ac:dyDescent="0.25">
      <c r="A2623">
        <v>43643</v>
      </c>
      <c r="B2623">
        <v>44.67</v>
      </c>
      <c r="C2623">
        <v>26.16</v>
      </c>
    </row>
    <row r="2624" spans="1:3" x14ac:dyDescent="0.25">
      <c r="A2624">
        <v>43644</v>
      </c>
      <c r="B2624">
        <v>43.33</v>
      </c>
      <c r="C2624">
        <v>25.37</v>
      </c>
    </row>
    <row r="2625" spans="1:3" x14ac:dyDescent="0.25">
      <c r="A2625">
        <v>43647</v>
      </c>
      <c r="B2625">
        <v>41.88</v>
      </c>
      <c r="C2625">
        <v>24.52</v>
      </c>
    </row>
    <row r="2626" spans="1:3" x14ac:dyDescent="0.25">
      <c r="A2626">
        <v>43648</v>
      </c>
      <c r="B2626">
        <v>40.18</v>
      </c>
      <c r="C2626">
        <v>23.53</v>
      </c>
    </row>
    <row r="2627" spans="1:3" x14ac:dyDescent="0.25">
      <c r="A2627">
        <v>43649</v>
      </c>
      <c r="B2627">
        <v>39.86</v>
      </c>
      <c r="C2627">
        <v>23.34</v>
      </c>
    </row>
    <row r="2628" spans="1:3" x14ac:dyDescent="0.25">
      <c r="A2628">
        <v>43651</v>
      </c>
      <c r="B2628">
        <v>40.43</v>
      </c>
      <c r="C2628">
        <v>23.67</v>
      </c>
    </row>
    <row r="2629" spans="1:3" x14ac:dyDescent="0.25">
      <c r="A2629">
        <v>43654</v>
      </c>
      <c r="B2629">
        <v>41.57</v>
      </c>
      <c r="C2629">
        <v>24.33</v>
      </c>
    </row>
    <row r="2630" spans="1:3" x14ac:dyDescent="0.25">
      <c r="A2630">
        <v>43655</v>
      </c>
      <c r="B2630">
        <v>41.62</v>
      </c>
      <c r="C2630">
        <v>24.36</v>
      </c>
    </row>
    <row r="2631" spans="1:3" x14ac:dyDescent="0.25">
      <c r="A2631">
        <v>43656</v>
      </c>
      <c r="B2631">
        <v>40.090000000000003</v>
      </c>
      <c r="C2631">
        <v>23.47</v>
      </c>
    </row>
    <row r="2632" spans="1:3" x14ac:dyDescent="0.25">
      <c r="A2632">
        <v>43657</v>
      </c>
      <c r="B2632">
        <v>39.56</v>
      </c>
      <c r="C2632">
        <v>23.16</v>
      </c>
    </row>
    <row r="2633" spans="1:3" x14ac:dyDescent="0.25">
      <c r="A2633">
        <v>43658</v>
      </c>
      <c r="B2633">
        <v>38.92</v>
      </c>
      <c r="C2633">
        <v>22.78</v>
      </c>
    </row>
    <row r="2634" spans="1:3" x14ac:dyDescent="0.25">
      <c r="A2634">
        <v>43661</v>
      </c>
      <c r="B2634">
        <v>38.86</v>
      </c>
      <c r="C2634">
        <v>22.74</v>
      </c>
    </row>
    <row r="2635" spans="1:3" x14ac:dyDescent="0.25">
      <c r="A2635">
        <v>43662</v>
      </c>
      <c r="B2635">
        <v>39.090000000000003</v>
      </c>
      <c r="C2635">
        <v>22.88</v>
      </c>
    </row>
    <row r="2636" spans="1:3" x14ac:dyDescent="0.25">
      <c r="A2636">
        <v>43663</v>
      </c>
      <c r="B2636">
        <v>40.11</v>
      </c>
      <c r="C2636">
        <v>23.48</v>
      </c>
    </row>
    <row r="2637" spans="1:3" x14ac:dyDescent="0.25">
      <c r="A2637">
        <v>43664</v>
      </c>
      <c r="B2637">
        <v>39.119999999999997</v>
      </c>
      <c r="C2637">
        <v>22.89</v>
      </c>
    </row>
    <row r="2638" spans="1:3" x14ac:dyDescent="0.25">
      <c r="A2638">
        <v>43665</v>
      </c>
      <c r="B2638">
        <v>40.479999999999997</v>
      </c>
      <c r="C2638">
        <v>23.69</v>
      </c>
    </row>
    <row r="2639" spans="1:3" x14ac:dyDescent="0.25">
      <c r="A2639">
        <v>43668</v>
      </c>
      <c r="B2639">
        <v>38.82</v>
      </c>
      <c r="C2639">
        <v>22.71</v>
      </c>
    </row>
    <row r="2640" spans="1:3" x14ac:dyDescent="0.25">
      <c r="A2640">
        <v>43669</v>
      </c>
      <c r="B2640">
        <v>37.869999999999997</v>
      </c>
      <c r="C2640">
        <v>22.16</v>
      </c>
    </row>
    <row r="2641" spans="1:3" x14ac:dyDescent="0.25">
      <c r="A2641">
        <v>43670</v>
      </c>
      <c r="B2641">
        <v>36.909999999999997</v>
      </c>
      <c r="C2641">
        <v>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294"/>
  <sheetViews>
    <sheetView topLeftCell="A3218" workbookViewId="0">
      <selection activeCell="A3243" sqref="A3243:C3294"/>
    </sheetView>
  </sheetViews>
  <sheetFormatPr defaultRowHeight="15" x14ac:dyDescent="0.25"/>
  <cols>
    <col min="1" max="1" width="10.140625" bestFit="1" customWidth="1"/>
  </cols>
  <sheetData>
    <row r="1" spans="1:3" x14ac:dyDescent="0.25">
      <c r="A1" t="s">
        <v>88</v>
      </c>
    </row>
    <row r="2" spans="1:3" x14ac:dyDescent="0.25">
      <c r="A2" s="6"/>
      <c r="B2" s="16"/>
    </row>
    <row r="3" spans="1:3" x14ac:dyDescent="0.25">
      <c r="A3" s="6"/>
      <c r="B3" s="16"/>
    </row>
    <row r="4" spans="1:3" x14ac:dyDescent="0.25">
      <c r="A4" t="s">
        <v>50</v>
      </c>
      <c r="B4" t="s">
        <v>51</v>
      </c>
      <c r="C4" t="s">
        <v>52</v>
      </c>
    </row>
    <row r="5" spans="1:3" x14ac:dyDescent="0.25">
      <c r="A5" s="6">
        <v>39842</v>
      </c>
      <c r="B5" s="16">
        <v>225732.11</v>
      </c>
      <c r="C5">
        <v>400</v>
      </c>
    </row>
    <row r="6" spans="1:3" x14ac:dyDescent="0.25">
      <c r="A6" s="6">
        <v>39843</v>
      </c>
      <c r="B6" s="16">
        <v>233245.82</v>
      </c>
      <c r="C6">
        <v>413.32</v>
      </c>
    </row>
    <row r="7" spans="1:3" x14ac:dyDescent="0.25">
      <c r="A7" s="6">
        <v>39844</v>
      </c>
      <c r="B7" s="16">
        <v>233245.82</v>
      </c>
      <c r="C7">
        <v>413.28</v>
      </c>
    </row>
    <row r="8" spans="1:3" x14ac:dyDescent="0.25">
      <c r="A8" s="6">
        <v>39845</v>
      </c>
      <c r="B8" s="16">
        <v>233245.82</v>
      </c>
      <c r="C8">
        <v>413.28</v>
      </c>
    </row>
    <row r="9" spans="1:3" x14ac:dyDescent="0.25">
      <c r="A9" s="6">
        <v>39846</v>
      </c>
      <c r="B9" s="16">
        <v>236392.14</v>
      </c>
      <c r="C9">
        <v>418.84</v>
      </c>
    </row>
    <row r="10" spans="1:3" x14ac:dyDescent="0.25">
      <c r="A10" s="6">
        <v>39847</v>
      </c>
      <c r="B10" s="16">
        <v>234452.48000000001</v>
      </c>
      <c r="C10">
        <v>415.4</v>
      </c>
    </row>
    <row r="11" spans="1:3" x14ac:dyDescent="0.25">
      <c r="A11" s="6">
        <v>39848</v>
      </c>
      <c r="B11" s="16">
        <v>231683.45</v>
      </c>
      <c r="C11">
        <v>410.48</v>
      </c>
    </row>
    <row r="12" spans="1:3" x14ac:dyDescent="0.25">
      <c r="A12" s="6">
        <v>39849</v>
      </c>
      <c r="B12" s="16">
        <v>229919.57</v>
      </c>
      <c r="C12">
        <v>407.36</v>
      </c>
    </row>
    <row r="13" spans="1:3" x14ac:dyDescent="0.25">
      <c r="A13" s="6">
        <v>39850</v>
      </c>
      <c r="B13" s="16">
        <v>227944.84</v>
      </c>
      <c r="C13">
        <v>403.84</v>
      </c>
    </row>
    <row r="14" spans="1:3" x14ac:dyDescent="0.25">
      <c r="A14" s="6">
        <v>39851</v>
      </c>
      <c r="B14" s="16">
        <v>227944.84</v>
      </c>
      <c r="C14">
        <v>403.84</v>
      </c>
    </row>
    <row r="15" spans="1:3" x14ac:dyDescent="0.25">
      <c r="A15" s="6">
        <v>39852</v>
      </c>
      <c r="B15" s="16">
        <v>227944.84</v>
      </c>
      <c r="C15">
        <v>403.84</v>
      </c>
    </row>
    <row r="16" spans="1:3" x14ac:dyDescent="0.25">
      <c r="A16" s="6">
        <v>39853</v>
      </c>
      <c r="B16" s="16">
        <v>229043.97</v>
      </c>
      <c r="C16">
        <v>405.76</v>
      </c>
    </row>
    <row r="17" spans="1:3" x14ac:dyDescent="0.25">
      <c r="A17" s="6">
        <v>39854</v>
      </c>
      <c r="B17" s="16">
        <v>233899.68</v>
      </c>
      <c r="C17">
        <v>414.36</v>
      </c>
    </row>
    <row r="18" spans="1:3" x14ac:dyDescent="0.25">
      <c r="A18" s="6">
        <v>39855</v>
      </c>
      <c r="B18" s="16">
        <v>232827.79</v>
      </c>
      <c r="C18">
        <v>412.44</v>
      </c>
    </row>
    <row r="19" spans="1:3" x14ac:dyDescent="0.25">
      <c r="A19" s="6">
        <v>39856</v>
      </c>
      <c r="B19" s="16">
        <v>230772.1</v>
      </c>
      <c r="C19">
        <v>408.8</v>
      </c>
    </row>
    <row r="20" spans="1:3" x14ac:dyDescent="0.25">
      <c r="A20" s="6">
        <v>39857</v>
      </c>
      <c r="B20" s="16">
        <v>232136.56</v>
      </c>
      <c r="C20">
        <v>411.2</v>
      </c>
    </row>
    <row r="21" spans="1:3" x14ac:dyDescent="0.25">
      <c r="A21" s="6">
        <v>39858</v>
      </c>
      <c r="B21" s="16">
        <v>232136.56</v>
      </c>
      <c r="C21">
        <v>411.2</v>
      </c>
    </row>
    <row r="22" spans="1:3" x14ac:dyDescent="0.25">
      <c r="A22" s="6">
        <v>39859</v>
      </c>
      <c r="B22" s="16">
        <v>232136.56</v>
      </c>
      <c r="C22">
        <v>411.16</v>
      </c>
    </row>
    <row r="23" spans="1:3" x14ac:dyDescent="0.25">
      <c r="A23" s="6">
        <v>39860</v>
      </c>
      <c r="B23" s="16">
        <v>232136.56</v>
      </c>
      <c r="C23">
        <v>411.16</v>
      </c>
    </row>
    <row r="24" spans="1:3" x14ac:dyDescent="0.25">
      <c r="A24" s="6">
        <v>39861</v>
      </c>
      <c r="B24" s="16">
        <v>238120.18</v>
      </c>
      <c r="C24">
        <v>421.76</v>
      </c>
    </row>
    <row r="25" spans="1:3" x14ac:dyDescent="0.25">
      <c r="A25" s="6">
        <v>39862</v>
      </c>
      <c r="B25" s="16">
        <v>238637.07</v>
      </c>
      <c r="C25">
        <v>422.68</v>
      </c>
    </row>
    <row r="26" spans="1:3" x14ac:dyDescent="0.25">
      <c r="A26" s="6">
        <v>39863</v>
      </c>
      <c r="B26" s="16">
        <v>240921.82</v>
      </c>
      <c r="C26">
        <v>426.68</v>
      </c>
    </row>
    <row r="27" spans="1:3" x14ac:dyDescent="0.25">
      <c r="A27" s="6">
        <v>39864</v>
      </c>
      <c r="B27" s="16">
        <v>246772.47</v>
      </c>
      <c r="C27">
        <v>437.04</v>
      </c>
    </row>
    <row r="28" spans="1:3" x14ac:dyDescent="0.25">
      <c r="A28" s="6">
        <v>39865</v>
      </c>
      <c r="B28" s="16">
        <v>246772.47</v>
      </c>
      <c r="C28">
        <v>437.04</v>
      </c>
    </row>
    <row r="29" spans="1:3" x14ac:dyDescent="0.25">
      <c r="A29" s="6">
        <v>39866</v>
      </c>
      <c r="B29" s="16">
        <v>246772.47</v>
      </c>
      <c r="C29">
        <v>437.04</v>
      </c>
    </row>
    <row r="30" spans="1:3" x14ac:dyDescent="0.25">
      <c r="A30" s="6">
        <v>39867</v>
      </c>
      <c r="B30" s="16">
        <v>251684.45</v>
      </c>
      <c r="C30">
        <v>445.72</v>
      </c>
    </row>
    <row r="31" spans="1:3" x14ac:dyDescent="0.25">
      <c r="A31" s="6">
        <v>39868</v>
      </c>
      <c r="B31" s="16">
        <v>242193.31</v>
      </c>
      <c r="C31">
        <v>428.88</v>
      </c>
    </row>
    <row r="32" spans="1:3" x14ac:dyDescent="0.25">
      <c r="A32" s="6">
        <v>39869</v>
      </c>
      <c r="B32" s="16">
        <v>242971.67</v>
      </c>
      <c r="C32">
        <v>430.28</v>
      </c>
    </row>
    <row r="33" spans="1:3" x14ac:dyDescent="0.25">
      <c r="A33" s="6">
        <v>39870</v>
      </c>
      <c r="B33" s="16">
        <v>246962.62</v>
      </c>
      <c r="C33">
        <v>437.32</v>
      </c>
    </row>
    <row r="34" spans="1:3" x14ac:dyDescent="0.25">
      <c r="A34" s="6">
        <v>39871</v>
      </c>
      <c r="B34" s="16">
        <v>248753.36</v>
      </c>
      <c r="C34">
        <v>440.48</v>
      </c>
    </row>
    <row r="35" spans="1:3" x14ac:dyDescent="0.25">
      <c r="A35" s="6">
        <v>39872</v>
      </c>
      <c r="B35" s="16">
        <v>248753.36</v>
      </c>
      <c r="C35">
        <v>440.48</v>
      </c>
    </row>
    <row r="36" spans="1:3" x14ac:dyDescent="0.25">
      <c r="A36" s="6">
        <v>39873</v>
      </c>
      <c r="B36" s="16">
        <v>248753.36</v>
      </c>
      <c r="C36">
        <v>440.48</v>
      </c>
    </row>
    <row r="37" spans="1:3" x14ac:dyDescent="0.25">
      <c r="A37" s="6">
        <v>39874</v>
      </c>
      <c r="B37" s="16">
        <v>253990.37</v>
      </c>
      <c r="C37">
        <v>449.72</v>
      </c>
    </row>
    <row r="38" spans="1:3" x14ac:dyDescent="0.25">
      <c r="A38" s="6">
        <v>39875</v>
      </c>
      <c r="B38" s="16">
        <v>254283.27</v>
      </c>
      <c r="C38">
        <v>450.24</v>
      </c>
    </row>
    <row r="39" spans="1:3" x14ac:dyDescent="0.25">
      <c r="A39" s="6">
        <v>39876</v>
      </c>
      <c r="B39" s="16">
        <v>241337.08</v>
      </c>
      <c r="C39">
        <v>427.28</v>
      </c>
    </row>
    <row r="40" spans="1:3" x14ac:dyDescent="0.25">
      <c r="A40" s="6">
        <v>39877</v>
      </c>
      <c r="B40" s="16">
        <v>243722.82</v>
      </c>
      <c r="C40">
        <v>431.52</v>
      </c>
    </row>
    <row r="41" spans="1:3" x14ac:dyDescent="0.25">
      <c r="A41" s="6">
        <v>39878</v>
      </c>
      <c r="B41" s="16">
        <v>244329.07</v>
      </c>
      <c r="C41">
        <v>432.56</v>
      </c>
    </row>
    <row r="42" spans="1:3" x14ac:dyDescent="0.25">
      <c r="A42" s="6">
        <v>39879</v>
      </c>
      <c r="B42" s="16">
        <v>244329.07</v>
      </c>
      <c r="C42">
        <v>432.56</v>
      </c>
    </row>
    <row r="43" spans="1:3" x14ac:dyDescent="0.25">
      <c r="A43" s="6">
        <v>39880</v>
      </c>
      <c r="B43" s="16">
        <v>244329.07</v>
      </c>
      <c r="C43">
        <v>432.56</v>
      </c>
    </row>
    <row r="44" spans="1:3" x14ac:dyDescent="0.25">
      <c r="A44" s="6">
        <v>39881</v>
      </c>
      <c r="B44" s="16">
        <v>244522.48</v>
      </c>
      <c r="C44">
        <v>432.88</v>
      </c>
    </row>
    <row r="45" spans="1:3" x14ac:dyDescent="0.25">
      <c r="A45" s="6">
        <v>39882</v>
      </c>
      <c r="B45" s="16">
        <v>230807.89</v>
      </c>
      <c r="C45">
        <v>408.6</v>
      </c>
    </row>
    <row r="46" spans="1:3" x14ac:dyDescent="0.25">
      <c r="A46" s="6">
        <v>39883</v>
      </c>
      <c r="B46" s="16">
        <v>229190.46</v>
      </c>
      <c r="C46">
        <v>405.72</v>
      </c>
    </row>
    <row r="47" spans="1:3" x14ac:dyDescent="0.25">
      <c r="A47" s="6">
        <v>39884</v>
      </c>
      <c r="B47" s="16">
        <v>227477.39</v>
      </c>
      <c r="C47">
        <v>402.68</v>
      </c>
    </row>
    <row r="48" spans="1:3" x14ac:dyDescent="0.25">
      <c r="A48" s="6">
        <v>39885</v>
      </c>
      <c r="B48" s="16">
        <v>229697.34</v>
      </c>
      <c r="C48">
        <v>406.6</v>
      </c>
    </row>
    <row r="49" spans="1:3" x14ac:dyDescent="0.25">
      <c r="A49" s="6">
        <v>39886</v>
      </c>
      <c r="B49" s="16">
        <v>229697.34</v>
      </c>
      <c r="C49">
        <v>406.6</v>
      </c>
    </row>
    <row r="50" spans="1:3" x14ac:dyDescent="0.25">
      <c r="A50" s="6">
        <v>39887</v>
      </c>
      <c r="B50" s="16">
        <v>229697.34</v>
      </c>
      <c r="C50">
        <v>406.6</v>
      </c>
    </row>
    <row r="51" spans="1:3" x14ac:dyDescent="0.25">
      <c r="A51" s="6">
        <v>39888</v>
      </c>
      <c r="B51" s="16">
        <v>232467.48</v>
      </c>
      <c r="C51">
        <v>411.48</v>
      </c>
    </row>
    <row r="52" spans="1:3" x14ac:dyDescent="0.25">
      <c r="A52" s="6">
        <v>39889</v>
      </c>
      <c r="B52" s="16">
        <v>230434.46</v>
      </c>
      <c r="C52">
        <v>407.88</v>
      </c>
    </row>
    <row r="53" spans="1:3" x14ac:dyDescent="0.25">
      <c r="A53" s="6">
        <v>39890</v>
      </c>
      <c r="B53" s="16">
        <v>232640.67</v>
      </c>
      <c r="C53">
        <v>411.76</v>
      </c>
    </row>
    <row r="54" spans="1:3" x14ac:dyDescent="0.25">
      <c r="A54" s="6">
        <v>39891</v>
      </c>
      <c r="B54" s="16">
        <v>241735.3</v>
      </c>
      <c r="C54">
        <v>427.84</v>
      </c>
    </row>
    <row r="55" spans="1:3" x14ac:dyDescent="0.25">
      <c r="A55" s="6">
        <v>39892</v>
      </c>
      <c r="B55" s="16">
        <v>252701.54</v>
      </c>
      <c r="C55">
        <v>447.24</v>
      </c>
    </row>
    <row r="56" spans="1:3" x14ac:dyDescent="0.25">
      <c r="A56" s="6">
        <v>39893</v>
      </c>
      <c r="B56" s="16">
        <v>252701.54</v>
      </c>
      <c r="C56">
        <v>447.24</v>
      </c>
    </row>
    <row r="57" spans="1:3" x14ac:dyDescent="0.25">
      <c r="A57" s="6">
        <v>39894</v>
      </c>
      <c r="B57" s="16">
        <v>252701.54</v>
      </c>
      <c r="C57">
        <v>447.24</v>
      </c>
    </row>
    <row r="58" spans="1:3" x14ac:dyDescent="0.25">
      <c r="A58" s="6">
        <v>39895</v>
      </c>
      <c r="B58" s="16">
        <v>243134.27</v>
      </c>
      <c r="C58">
        <v>430.28</v>
      </c>
    </row>
    <row r="59" spans="1:3" x14ac:dyDescent="0.25">
      <c r="A59" s="6">
        <v>39896</v>
      </c>
      <c r="B59" s="16">
        <v>245745.42</v>
      </c>
      <c r="C59">
        <v>434.88</v>
      </c>
    </row>
    <row r="60" spans="1:3" x14ac:dyDescent="0.25">
      <c r="A60" s="6">
        <v>39897</v>
      </c>
      <c r="B60" s="16">
        <v>244640.65</v>
      </c>
      <c r="C60">
        <v>432.92</v>
      </c>
    </row>
    <row r="61" spans="1:3" x14ac:dyDescent="0.25">
      <c r="A61" s="6">
        <v>39898</v>
      </c>
      <c r="B61" s="16">
        <v>241419.41</v>
      </c>
      <c r="C61">
        <v>427.2</v>
      </c>
    </row>
    <row r="62" spans="1:3" x14ac:dyDescent="0.25">
      <c r="A62" s="6">
        <v>39899</v>
      </c>
      <c r="B62" s="16">
        <v>248157.35</v>
      </c>
      <c r="C62">
        <v>439.12</v>
      </c>
    </row>
    <row r="63" spans="1:3" x14ac:dyDescent="0.25">
      <c r="A63" s="6">
        <v>39900</v>
      </c>
      <c r="B63" s="16">
        <v>248157.35</v>
      </c>
      <c r="C63">
        <v>439.12</v>
      </c>
    </row>
    <row r="64" spans="1:3" x14ac:dyDescent="0.25">
      <c r="A64" s="6">
        <v>39901</v>
      </c>
      <c r="B64" s="16">
        <v>248157.35</v>
      </c>
      <c r="C64">
        <v>439.12</v>
      </c>
    </row>
    <row r="65" spans="1:3" x14ac:dyDescent="0.25">
      <c r="A65" s="6">
        <v>39902</v>
      </c>
      <c r="B65" s="16">
        <v>256389.11</v>
      </c>
      <c r="C65">
        <v>453.68</v>
      </c>
    </row>
    <row r="66" spans="1:3" x14ac:dyDescent="0.25">
      <c r="A66" s="6">
        <v>39903</v>
      </c>
      <c r="B66" s="16">
        <v>255184.28</v>
      </c>
      <c r="C66">
        <v>451.52</v>
      </c>
    </row>
    <row r="67" spans="1:3" x14ac:dyDescent="0.25">
      <c r="A67" s="6">
        <v>39904</v>
      </c>
      <c r="B67" s="16">
        <v>252210.93</v>
      </c>
      <c r="C67">
        <v>446.24</v>
      </c>
    </row>
    <row r="68" spans="1:3" x14ac:dyDescent="0.25">
      <c r="A68" s="6">
        <v>39905</v>
      </c>
      <c r="B68" s="16">
        <v>253169.71</v>
      </c>
      <c r="C68">
        <v>447.92</v>
      </c>
    </row>
    <row r="69" spans="1:3" x14ac:dyDescent="0.25">
      <c r="A69" s="6">
        <v>39906</v>
      </c>
      <c r="B69" s="16">
        <v>251539.65</v>
      </c>
      <c r="C69">
        <v>445.04</v>
      </c>
    </row>
    <row r="70" spans="1:3" x14ac:dyDescent="0.25">
      <c r="A70" s="6">
        <v>39907</v>
      </c>
      <c r="B70" s="16">
        <v>251539.65</v>
      </c>
      <c r="C70">
        <v>445.04</v>
      </c>
    </row>
    <row r="71" spans="1:3" x14ac:dyDescent="0.25">
      <c r="A71" s="6">
        <v>39908</v>
      </c>
      <c r="B71" s="16">
        <v>251539.65</v>
      </c>
      <c r="C71">
        <v>445</v>
      </c>
    </row>
    <row r="72" spans="1:3" x14ac:dyDescent="0.25">
      <c r="A72" s="6">
        <v>39909</v>
      </c>
      <c r="B72" s="16">
        <v>253771.94</v>
      </c>
      <c r="C72">
        <v>448.96</v>
      </c>
    </row>
    <row r="73" spans="1:3" x14ac:dyDescent="0.25">
      <c r="A73" s="6">
        <v>39910</v>
      </c>
      <c r="B73" s="16">
        <v>255796.42</v>
      </c>
      <c r="C73">
        <v>452.52</v>
      </c>
    </row>
    <row r="74" spans="1:3" x14ac:dyDescent="0.25">
      <c r="A74" s="6">
        <v>39911</v>
      </c>
      <c r="B74" s="16">
        <v>254503.84</v>
      </c>
      <c r="C74">
        <v>450.24</v>
      </c>
    </row>
    <row r="75" spans="1:3" x14ac:dyDescent="0.25">
      <c r="A75" s="6">
        <v>39912</v>
      </c>
      <c r="B75" s="16">
        <v>248248.81</v>
      </c>
      <c r="C75">
        <v>439.16</v>
      </c>
    </row>
    <row r="76" spans="1:3" x14ac:dyDescent="0.25">
      <c r="A76" s="6">
        <v>39913</v>
      </c>
      <c r="B76" s="16">
        <v>248248.81</v>
      </c>
      <c r="C76">
        <v>439.12</v>
      </c>
    </row>
    <row r="77" spans="1:3" x14ac:dyDescent="0.25">
      <c r="A77" s="6">
        <v>39914</v>
      </c>
      <c r="B77" s="16">
        <v>248248.81</v>
      </c>
      <c r="C77">
        <v>439.12</v>
      </c>
    </row>
    <row r="78" spans="1:3" x14ac:dyDescent="0.25">
      <c r="A78" s="6">
        <v>39915</v>
      </c>
      <c r="B78" s="16">
        <v>248248.81</v>
      </c>
      <c r="C78">
        <v>439.12</v>
      </c>
    </row>
    <row r="79" spans="1:3" x14ac:dyDescent="0.25">
      <c r="A79" s="6">
        <v>39916</v>
      </c>
      <c r="B79" s="16">
        <v>248423.42</v>
      </c>
      <c r="C79">
        <v>439.4</v>
      </c>
    </row>
    <row r="80" spans="1:3" x14ac:dyDescent="0.25">
      <c r="A80" s="6">
        <v>39917</v>
      </c>
      <c r="B80" s="16">
        <v>249135.42</v>
      </c>
      <c r="C80">
        <v>440.68</v>
      </c>
    </row>
    <row r="81" spans="1:3" x14ac:dyDescent="0.25">
      <c r="A81" s="6">
        <v>39918</v>
      </c>
      <c r="B81" s="16">
        <v>247098.97</v>
      </c>
      <c r="C81">
        <v>437.04</v>
      </c>
    </row>
    <row r="82" spans="1:3" x14ac:dyDescent="0.25">
      <c r="A82" s="6">
        <v>39919</v>
      </c>
      <c r="B82" s="16">
        <v>240791.96</v>
      </c>
      <c r="C82">
        <v>425.88</v>
      </c>
    </row>
    <row r="83" spans="1:3" x14ac:dyDescent="0.25">
      <c r="A83" s="6">
        <v>39920</v>
      </c>
      <c r="B83" s="16">
        <v>236140.18</v>
      </c>
      <c r="C83">
        <v>417.64</v>
      </c>
    </row>
    <row r="84" spans="1:3" x14ac:dyDescent="0.25">
      <c r="A84" s="6">
        <v>39921</v>
      </c>
      <c r="B84" s="16">
        <v>236140.18</v>
      </c>
      <c r="C84">
        <v>417.64</v>
      </c>
    </row>
    <row r="85" spans="1:3" x14ac:dyDescent="0.25">
      <c r="A85" s="6">
        <v>39922</v>
      </c>
      <c r="B85" s="16">
        <v>236140.18</v>
      </c>
      <c r="C85">
        <v>417.64</v>
      </c>
    </row>
    <row r="86" spans="1:3" x14ac:dyDescent="0.25">
      <c r="A86" s="6">
        <v>39923</v>
      </c>
      <c r="B86" s="16">
        <v>244145.71</v>
      </c>
      <c r="C86">
        <v>431.76</v>
      </c>
    </row>
    <row r="87" spans="1:3" x14ac:dyDescent="0.25">
      <c r="A87" s="6">
        <v>39924</v>
      </c>
      <c r="B87" s="16">
        <v>239650.45</v>
      </c>
      <c r="C87">
        <v>423.8</v>
      </c>
    </row>
    <row r="88" spans="1:3" x14ac:dyDescent="0.25">
      <c r="A88" s="6">
        <v>39925</v>
      </c>
      <c r="B88" s="16">
        <v>242164.04</v>
      </c>
      <c r="C88">
        <v>428.24</v>
      </c>
    </row>
    <row r="89" spans="1:3" x14ac:dyDescent="0.25">
      <c r="A89" s="6">
        <v>39926</v>
      </c>
      <c r="B89" s="16">
        <v>238483.04</v>
      </c>
      <c r="C89">
        <v>421.72</v>
      </c>
    </row>
    <row r="90" spans="1:3" x14ac:dyDescent="0.25">
      <c r="A90" s="6">
        <v>39927</v>
      </c>
      <c r="B90" s="16">
        <v>240142.63</v>
      </c>
      <c r="C90">
        <v>424.64</v>
      </c>
    </row>
    <row r="91" spans="1:3" x14ac:dyDescent="0.25">
      <c r="A91" s="6">
        <v>39928</v>
      </c>
      <c r="B91" s="16">
        <v>240142.63</v>
      </c>
      <c r="C91">
        <v>424.64</v>
      </c>
    </row>
    <row r="92" spans="1:3" x14ac:dyDescent="0.25">
      <c r="A92" s="6">
        <v>39929</v>
      </c>
      <c r="B92" s="16">
        <v>240142.63</v>
      </c>
      <c r="C92">
        <v>424.64</v>
      </c>
    </row>
    <row r="93" spans="1:3" x14ac:dyDescent="0.25">
      <c r="A93" s="6">
        <v>39930</v>
      </c>
      <c r="B93" s="16">
        <v>244697.09</v>
      </c>
      <c r="C93">
        <v>432.68</v>
      </c>
    </row>
    <row r="94" spans="1:3" x14ac:dyDescent="0.25">
      <c r="A94" s="6">
        <v>39931</v>
      </c>
      <c r="B94" s="16">
        <v>242234.48</v>
      </c>
      <c r="C94">
        <v>428.32</v>
      </c>
    </row>
    <row r="95" spans="1:3" x14ac:dyDescent="0.25">
      <c r="A95" s="6">
        <v>39932</v>
      </c>
      <c r="B95" s="16">
        <v>236559.03</v>
      </c>
      <c r="C95">
        <v>418.28</v>
      </c>
    </row>
    <row r="96" spans="1:3" x14ac:dyDescent="0.25">
      <c r="A96" s="6">
        <v>39933</v>
      </c>
      <c r="B96" s="16">
        <v>236835.16</v>
      </c>
      <c r="C96">
        <v>418.76</v>
      </c>
    </row>
    <row r="97" spans="1:3" x14ac:dyDescent="0.25">
      <c r="A97" s="6">
        <v>39934</v>
      </c>
      <c r="B97" s="16">
        <v>232913.52</v>
      </c>
      <c r="C97">
        <v>411.8</v>
      </c>
    </row>
    <row r="98" spans="1:3" x14ac:dyDescent="0.25">
      <c r="A98" s="6">
        <v>39935</v>
      </c>
      <c r="B98" s="16">
        <v>232913.52</v>
      </c>
      <c r="C98">
        <v>411.8</v>
      </c>
    </row>
    <row r="99" spans="1:3" x14ac:dyDescent="0.25">
      <c r="A99" s="6">
        <v>39936</v>
      </c>
      <c r="B99" s="16">
        <v>232913.52</v>
      </c>
      <c r="C99">
        <v>411.8</v>
      </c>
    </row>
    <row r="100" spans="1:3" x14ac:dyDescent="0.25">
      <c r="A100" s="6">
        <v>39937</v>
      </c>
      <c r="B100" s="16">
        <v>224270.12</v>
      </c>
      <c r="C100">
        <v>396.48</v>
      </c>
    </row>
    <row r="101" spans="1:3" x14ac:dyDescent="0.25">
      <c r="A101" s="6">
        <v>39938</v>
      </c>
      <c r="B101" s="16">
        <v>225514.51</v>
      </c>
      <c r="C101">
        <v>398.68</v>
      </c>
    </row>
    <row r="102" spans="1:3" x14ac:dyDescent="0.25">
      <c r="A102" s="6">
        <v>39939</v>
      </c>
      <c r="B102" s="16">
        <v>218783.63</v>
      </c>
      <c r="C102">
        <v>386.76</v>
      </c>
    </row>
    <row r="103" spans="1:3" x14ac:dyDescent="0.25">
      <c r="A103" s="6">
        <v>39940</v>
      </c>
      <c r="B103" s="16">
        <v>220436.7</v>
      </c>
      <c r="C103">
        <v>389.68</v>
      </c>
    </row>
    <row r="104" spans="1:3" x14ac:dyDescent="0.25">
      <c r="A104" s="6">
        <v>39941</v>
      </c>
      <c r="B104" s="16">
        <v>214819.53</v>
      </c>
      <c r="C104">
        <v>379.76</v>
      </c>
    </row>
    <row r="105" spans="1:3" x14ac:dyDescent="0.25">
      <c r="A105" s="6">
        <v>39942</v>
      </c>
      <c r="B105" s="16">
        <v>214819.53</v>
      </c>
      <c r="C105">
        <v>379.72</v>
      </c>
    </row>
    <row r="106" spans="1:3" x14ac:dyDescent="0.25">
      <c r="A106" s="6">
        <v>39943</v>
      </c>
      <c r="B106" s="16">
        <v>214819.53</v>
      </c>
      <c r="C106">
        <v>379.72</v>
      </c>
    </row>
    <row r="107" spans="1:3" x14ac:dyDescent="0.25">
      <c r="A107" s="6">
        <v>39944</v>
      </c>
      <c r="B107" s="16">
        <v>215558.59</v>
      </c>
      <c r="C107">
        <v>381.04</v>
      </c>
    </row>
    <row r="108" spans="1:3" x14ac:dyDescent="0.25">
      <c r="A108" s="6">
        <v>39945</v>
      </c>
      <c r="B108" s="16">
        <v>215589.84</v>
      </c>
      <c r="C108">
        <v>381.08</v>
      </c>
    </row>
    <row r="109" spans="1:3" x14ac:dyDescent="0.25">
      <c r="A109" s="6">
        <v>39946</v>
      </c>
      <c r="B109" s="16">
        <v>218902.78</v>
      </c>
      <c r="C109">
        <v>386.92</v>
      </c>
    </row>
    <row r="110" spans="1:3" x14ac:dyDescent="0.25">
      <c r="A110" s="6">
        <v>39947</v>
      </c>
      <c r="B110" s="16">
        <v>212241.06</v>
      </c>
      <c r="C110">
        <v>375.12</v>
      </c>
    </row>
    <row r="111" spans="1:3" x14ac:dyDescent="0.25">
      <c r="A111" s="6">
        <v>39948</v>
      </c>
      <c r="B111" s="16">
        <v>214470.23</v>
      </c>
      <c r="C111">
        <v>379.08</v>
      </c>
    </row>
    <row r="112" spans="1:3" x14ac:dyDescent="0.25">
      <c r="A112" s="6">
        <v>39949</v>
      </c>
      <c r="B112" s="16">
        <v>214470.23</v>
      </c>
      <c r="C112">
        <v>379.04</v>
      </c>
    </row>
    <row r="113" spans="1:3" x14ac:dyDescent="0.25">
      <c r="A113" s="6">
        <v>39950</v>
      </c>
      <c r="B113" s="16">
        <v>214470.23</v>
      </c>
      <c r="C113">
        <v>379.04</v>
      </c>
    </row>
    <row r="114" spans="1:3" x14ac:dyDescent="0.25">
      <c r="A114" s="6">
        <v>39951</v>
      </c>
      <c r="B114" s="16">
        <v>200054.59</v>
      </c>
      <c r="C114">
        <v>353.56</v>
      </c>
    </row>
    <row r="115" spans="1:3" x14ac:dyDescent="0.25">
      <c r="A115" s="6">
        <v>39952</v>
      </c>
      <c r="B115" s="16">
        <v>200589.06</v>
      </c>
      <c r="C115">
        <v>354.48</v>
      </c>
    </row>
    <row r="116" spans="1:3" x14ac:dyDescent="0.25">
      <c r="A116" s="6">
        <v>39953</v>
      </c>
      <c r="B116" s="16">
        <v>202633.63</v>
      </c>
      <c r="C116">
        <v>358.08</v>
      </c>
    </row>
    <row r="117" spans="1:3" x14ac:dyDescent="0.25">
      <c r="A117" s="6">
        <v>39954</v>
      </c>
      <c r="B117" s="16">
        <v>207515.02</v>
      </c>
      <c r="C117">
        <v>366.72</v>
      </c>
    </row>
    <row r="118" spans="1:3" x14ac:dyDescent="0.25">
      <c r="A118" s="6">
        <v>39955</v>
      </c>
      <c r="B118" s="16">
        <v>208139.97</v>
      </c>
      <c r="C118">
        <v>367.8</v>
      </c>
    </row>
    <row r="119" spans="1:3" x14ac:dyDescent="0.25">
      <c r="A119" s="6">
        <v>39956</v>
      </c>
      <c r="B119" s="16">
        <v>208139.97</v>
      </c>
      <c r="C119">
        <v>367.8</v>
      </c>
    </row>
    <row r="120" spans="1:3" x14ac:dyDescent="0.25">
      <c r="A120" s="6">
        <v>39957</v>
      </c>
      <c r="B120" s="16">
        <v>208139.97</v>
      </c>
      <c r="C120">
        <v>367.8</v>
      </c>
    </row>
    <row r="121" spans="1:3" x14ac:dyDescent="0.25">
      <c r="A121" s="6">
        <v>39958</v>
      </c>
      <c r="B121" s="16">
        <v>208139.97</v>
      </c>
      <c r="C121">
        <v>367.8</v>
      </c>
    </row>
    <row r="122" spans="1:3" x14ac:dyDescent="0.25">
      <c r="A122" s="6">
        <v>39959</v>
      </c>
      <c r="B122" s="16">
        <v>201821.84</v>
      </c>
      <c r="C122">
        <v>356.6</v>
      </c>
    </row>
    <row r="123" spans="1:3" x14ac:dyDescent="0.25">
      <c r="A123" s="6">
        <v>39960</v>
      </c>
      <c r="B123" s="16">
        <v>203186.03</v>
      </c>
      <c r="C123">
        <v>359</v>
      </c>
    </row>
    <row r="124" spans="1:3" x14ac:dyDescent="0.25">
      <c r="A124" s="6">
        <v>39961</v>
      </c>
      <c r="B124" s="16">
        <v>204034.38</v>
      </c>
      <c r="C124">
        <v>360.52</v>
      </c>
    </row>
    <row r="125" spans="1:3" x14ac:dyDescent="0.25">
      <c r="A125" s="6">
        <v>39962</v>
      </c>
      <c r="B125" s="16">
        <v>202225.02</v>
      </c>
      <c r="C125">
        <v>357.28</v>
      </c>
    </row>
    <row r="126" spans="1:3" x14ac:dyDescent="0.25">
      <c r="A126" s="6">
        <v>39963</v>
      </c>
      <c r="B126" s="16">
        <v>202225.02</v>
      </c>
      <c r="C126">
        <v>357.28</v>
      </c>
    </row>
    <row r="127" spans="1:3" x14ac:dyDescent="0.25">
      <c r="A127" s="6">
        <v>39964</v>
      </c>
      <c r="B127" s="16">
        <v>202225.02</v>
      </c>
      <c r="C127">
        <v>357.28</v>
      </c>
    </row>
    <row r="128" spans="1:3" x14ac:dyDescent="0.25">
      <c r="A128" s="6">
        <v>39965</v>
      </c>
      <c r="B128" s="16">
        <v>198108.14</v>
      </c>
      <c r="C128">
        <v>350</v>
      </c>
    </row>
    <row r="129" spans="1:3" x14ac:dyDescent="0.25">
      <c r="A129" s="6">
        <v>39966</v>
      </c>
      <c r="B129" s="16">
        <v>198297.15</v>
      </c>
      <c r="C129">
        <v>350.32</v>
      </c>
    </row>
    <row r="130" spans="1:3" x14ac:dyDescent="0.25">
      <c r="A130" s="6">
        <v>39967</v>
      </c>
      <c r="B130" s="16">
        <v>203970.78</v>
      </c>
      <c r="C130">
        <v>360.32</v>
      </c>
    </row>
    <row r="131" spans="1:3" x14ac:dyDescent="0.25">
      <c r="A131" s="6">
        <v>39968</v>
      </c>
      <c r="B131" s="16">
        <v>202446.13</v>
      </c>
      <c r="C131">
        <v>357.64</v>
      </c>
    </row>
    <row r="132" spans="1:3" x14ac:dyDescent="0.25">
      <c r="A132" s="6">
        <v>39969</v>
      </c>
      <c r="B132" s="16">
        <v>202790.19</v>
      </c>
      <c r="C132">
        <v>358.24</v>
      </c>
    </row>
    <row r="133" spans="1:3" x14ac:dyDescent="0.25">
      <c r="A133" s="6">
        <v>39970</v>
      </c>
      <c r="B133" s="16">
        <v>202790.19</v>
      </c>
      <c r="C133">
        <v>358.24</v>
      </c>
    </row>
    <row r="134" spans="1:3" x14ac:dyDescent="0.25">
      <c r="A134" s="6">
        <v>39971</v>
      </c>
      <c r="B134" s="16">
        <v>202790.19</v>
      </c>
      <c r="C134">
        <v>358.2</v>
      </c>
    </row>
    <row r="135" spans="1:3" x14ac:dyDescent="0.25">
      <c r="A135" s="6">
        <v>39972</v>
      </c>
      <c r="B135" s="16">
        <v>202632.38</v>
      </c>
      <c r="C135">
        <v>357.92</v>
      </c>
    </row>
    <row r="136" spans="1:3" x14ac:dyDescent="0.25">
      <c r="A136" s="6">
        <v>39973</v>
      </c>
      <c r="B136" s="16">
        <v>199297.04</v>
      </c>
      <c r="C136">
        <v>352.04</v>
      </c>
    </row>
    <row r="137" spans="1:3" x14ac:dyDescent="0.25">
      <c r="A137" s="6">
        <v>39974</v>
      </c>
      <c r="B137" s="16">
        <v>201909.02</v>
      </c>
      <c r="C137">
        <v>356.64</v>
      </c>
    </row>
    <row r="138" spans="1:3" x14ac:dyDescent="0.25">
      <c r="A138" s="6">
        <v>39975</v>
      </c>
      <c r="B138" s="16">
        <v>198159.76</v>
      </c>
      <c r="C138">
        <v>350</v>
      </c>
    </row>
    <row r="139" spans="1:3" x14ac:dyDescent="0.25">
      <c r="A139" s="6">
        <v>39976</v>
      </c>
      <c r="B139" s="16">
        <v>195890.04</v>
      </c>
      <c r="C139">
        <v>346</v>
      </c>
    </row>
    <row r="140" spans="1:3" x14ac:dyDescent="0.25">
      <c r="A140" s="6">
        <v>39977</v>
      </c>
      <c r="B140" s="16">
        <v>195890.04</v>
      </c>
      <c r="C140">
        <v>345.96</v>
      </c>
    </row>
    <row r="141" spans="1:3" x14ac:dyDescent="0.25">
      <c r="A141" s="6">
        <v>39978</v>
      </c>
      <c r="B141" s="16">
        <v>195890.04</v>
      </c>
      <c r="C141">
        <v>345.96</v>
      </c>
    </row>
    <row r="142" spans="1:3" x14ac:dyDescent="0.25">
      <c r="A142" s="6">
        <v>39979</v>
      </c>
      <c r="B142" s="16">
        <v>201042.55</v>
      </c>
      <c r="C142">
        <v>355.08</v>
      </c>
    </row>
    <row r="143" spans="1:3" x14ac:dyDescent="0.25">
      <c r="A143" s="6">
        <v>39980</v>
      </c>
      <c r="B143" s="16">
        <v>204694.26</v>
      </c>
      <c r="C143">
        <v>361.52</v>
      </c>
    </row>
    <row r="144" spans="1:3" x14ac:dyDescent="0.25">
      <c r="A144" s="6">
        <v>39981</v>
      </c>
      <c r="B144" s="16">
        <v>204585.65</v>
      </c>
      <c r="C144">
        <v>361.32</v>
      </c>
    </row>
    <row r="145" spans="1:3" x14ac:dyDescent="0.25">
      <c r="A145" s="6">
        <v>39982</v>
      </c>
      <c r="B145" s="16">
        <v>204102.57</v>
      </c>
      <c r="C145">
        <v>360.44</v>
      </c>
    </row>
    <row r="146" spans="1:3" x14ac:dyDescent="0.25">
      <c r="A146" s="6">
        <v>39983</v>
      </c>
      <c r="B146" s="16">
        <v>203600.83</v>
      </c>
      <c r="C146">
        <v>359.56</v>
      </c>
    </row>
    <row r="147" spans="1:3" x14ac:dyDescent="0.25">
      <c r="A147" s="6">
        <v>39984</v>
      </c>
      <c r="B147" s="16">
        <v>203600.83</v>
      </c>
      <c r="C147">
        <v>359.52</v>
      </c>
    </row>
    <row r="148" spans="1:3" x14ac:dyDescent="0.25">
      <c r="A148" s="6">
        <v>39985</v>
      </c>
      <c r="B148" s="16">
        <v>203600.83</v>
      </c>
      <c r="C148">
        <v>359.52</v>
      </c>
    </row>
    <row r="149" spans="1:3" x14ac:dyDescent="0.25">
      <c r="A149" s="6">
        <v>39986</v>
      </c>
      <c r="B149" s="16">
        <v>208089.29</v>
      </c>
      <c r="C149">
        <v>367.44</v>
      </c>
    </row>
    <row r="150" spans="1:3" x14ac:dyDescent="0.25">
      <c r="A150" s="6">
        <v>39987</v>
      </c>
      <c r="B150" s="16">
        <v>207083.56</v>
      </c>
      <c r="C150">
        <v>365.64</v>
      </c>
    </row>
    <row r="151" spans="1:3" x14ac:dyDescent="0.25">
      <c r="A151" s="6">
        <v>39988</v>
      </c>
      <c r="B151" s="16">
        <v>202362.63</v>
      </c>
      <c r="C151">
        <v>357.32</v>
      </c>
    </row>
    <row r="152" spans="1:3" x14ac:dyDescent="0.25">
      <c r="A152" s="6">
        <v>39989</v>
      </c>
      <c r="B152" s="16">
        <v>199256.37</v>
      </c>
      <c r="C152">
        <v>351.84</v>
      </c>
    </row>
    <row r="153" spans="1:3" x14ac:dyDescent="0.25">
      <c r="A153" s="6">
        <v>39990</v>
      </c>
      <c r="B153" s="16">
        <v>198583.39</v>
      </c>
      <c r="C153">
        <v>350.64</v>
      </c>
    </row>
    <row r="154" spans="1:3" x14ac:dyDescent="0.25">
      <c r="A154" s="6">
        <v>39991</v>
      </c>
      <c r="B154" s="16">
        <v>198583.39</v>
      </c>
      <c r="C154">
        <v>350.6</v>
      </c>
    </row>
    <row r="155" spans="1:3" x14ac:dyDescent="0.25">
      <c r="A155" s="6">
        <v>39992</v>
      </c>
      <c r="B155" s="16">
        <v>198583.39</v>
      </c>
      <c r="C155">
        <v>350.6</v>
      </c>
    </row>
    <row r="156" spans="1:3" x14ac:dyDescent="0.25">
      <c r="A156" s="6">
        <v>39993</v>
      </c>
      <c r="B156" s="16">
        <v>194953.32</v>
      </c>
      <c r="C156">
        <v>344.2</v>
      </c>
    </row>
    <row r="157" spans="1:3" x14ac:dyDescent="0.25">
      <c r="A157" s="6">
        <v>39994</v>
      </c>
      <c r="B157" s="16">
        <v>195133.36</v>
      </c>
      <c r="C157">
        <v>344.48</v>
      </c>
    </row>
    <row r="158" spans="1:3" x14ac:dyDescent="0.25">
      <c r="A158" s="6">
        <v>39995</v>
      </c>
      <c r="B158" s="16">
        <v>193316.32</v>
      </c>
      <c r="C158">
        <v>341.28</v>
      </c>
    </row>
    <row r="159" spans="1:3" x14ac:dyDescent="0.25">
      <c r="A159" s="6">
        <v>39996</v>
      </c>
      <c r="B159" s="16">
        <v>198967.61</v>
      </c>
      <c r="C159">
        <v>351.24</v>
      </c>
    </row>
    <row r="160" spans="1:3" x14ac:dyDescent="0.25">
      <c r="A160" s="6">
        <v>39997</v>
      </c>
      <c r="B160" s="16">
        <v>198967.61</v>
      </c>
      <c r="C160">
        <v>351.24</v>
      </c>
    </row>
    <row r="161" spans="1:3" x14ac:dyDescent="0.25">
      <c r="A161" s="6">
        <v>39998</v>
      </c>
      <c r="B161" s="16">
        <v>198967.61</v>
      </c>
      <c r="C161">
        <v>351.24</v>
      </c>
    </row>
    <row r="162" spans="1:3" x14ac:dyDescent="0.25">
      <c r="A162" s="6">
        <v>39999</v>
      </c>
      <c r="B162" s="16">
        <v>198967.61</v>
      </c>
      <c r="C162">
        <v>351.24</v>
      </c>
    </row>
    <row r="163" spans="1:3" x14ac:dyDescent="0.25">
      <c r="A163" s="6">
        <v>40000</v>
      </c>
      <c r="B163" s="16">
        <v>199302.89</v>
      </c>
      <c r="C163">
        <v>351.8</v>
      </c>
    </row>
    <row r="164" spans="1:3" x14ac:dyDescent="0.25">
      <c r="A164" s="6">
        <v>40001</v>
      </c>
      <c r="B164" s="16">
        <v>204032.49</v>
      </c>
      <c r="C164">
        <v>360.16</v>
      </c>
    </row>
    <row r="165" spans="1:3" x14ac:dyDescent="0.25">
      <c r="A165" s="6">
        <v>40002</v>
      </c>
      <c r="B165" s="16">
        <v>205930.01</v>
      </c>
      <c r="C165">
        <v>363.48</v>
      </c>
    </row>
    <row r="166" spans="1:3" x14ac:dyDescent="0.25">
      <c r="A166" s="6">
        <v>40003</v>
      </c>
      <c r="B166" s="16">
        <v>205530.37</v>
      </c>
      <c r="C166">
        <v>362.76</v>
      </c>
    </row>
    <row r="167" spans="1:3" x14ac:dyDescent="0.25">
      <c r="A167" s="6">
        <v>40004</v>
      </c>
      <c r="B167" s="16">
        <v>206453.28</v>
      </c>
      <c r="C167">
        <v>364.4</v>
      </c>
    </row>
    <row r="168" spans="1:3" x14ac:dyDescent="0.25">
      <c r="A168" s="6">
        <v>40005</v>
      </c>
      <c r="B168" s="16">
        <v>206453.28</v>
      </c>
      <c r="C168">
        <v>364.4</v>
      </c>
    </row>
    <row r="169" spans="1:3" x14ac:dyDescent="0.25">
      <c r="A169" s="6">
        <v>40006</v>
      </c>
      <c r="B169" s="16">
        <v>206453.28</v>
      </c>
      <c r="C169">
        <v>364.36</v>
      </c>
    </row>
    <row r="170" spans="1:3" x14ac:dyDescent="0.25">
      <c r="A170" s="6">
        <v>40007</v>
      </c>
      <c r="B170" s="16">
        <v>204283.85</v>
      </c>
      <c r="C170">
        <v>360.52</v>
      </c>
    </row>
    <row r="171" spans="1:3" x14ac:dyDescent="0.25">
      <c r="A171" s="6">
        <v>40008</v>
      </c>
      <c r="B171" s="16">
        <v>203232.43</v>
      </c>
      <c r="C171">
        <v>358.68</v>
      </c>
    </row>
    <row r="172" spans="1:3" x14ac:dyDescent="0.25">
      <c r="A172" s="6">
        <v>40009</v>
      </c>
      <c r="B172" s="16">
        <v>198601.3</v>
      </c>
      <c r="C172">
        <v>350.48</v>
      </c>
    </row>
    <row r="173" spans="1:3" x14ac:dyDescent="0.25">
      <c r="A173" s="6">
        <v>40010</v>
      </c>
      <c r="B173" s="16">
        <v>196790.95</v>
      </c>
      <c r="C173">
        <v>347.28</v>
      </c>
    </row>
    <row r="174" spans="1:3" x14ac:dyDescent="0.25">
      <c r="A174" s="6">
        <v>40011</v>
      </c>
      <c r="B174" s="16">
        <v>197998.56</v>
      </c>
      <c r="C174">
        <v>349.4</v>
      </c>
    </row>
    <row r="175" spans="1:3" x14ac:dyDescent="0.25">
      <c r="A175" s="6">
        <v>40012</v>
      </c>
      <c r="B175" s="16">
        <v>197998.56</v>
      </c>
      <c r="C175">
        <v>349.4</v>
      </c>
    </row>
    <row r="176" spans="1:3" x14ac:dyDescent="0.25">
      <c r="A176" s="6">
        <v>40013</v>
      </c>
      <c r="B176" s="16">
        <v>197998.56</v>
      </c>
      <c r="C176">
        <v>349.4</v>
      </c>
    </row>
    <row r="177" spans="1:3" x14ac:dyDescent="0.25">
      <c r="A177" s="6">
        <v>40014</v>
      </c>
      <c r="B177" s="16">
        <v>192774.97</v>
      </c>
      <c r="C177">
        <v>340.16</v>
      </c>
    </row>
    <row r="178" spans="1:3" x14ac:dyDescent="0.25">
      <c r="A178" s="6">
        <v>40015</v>
      </c>
      <c r="B178" s="16">
        <v>191443.28</v>
      </c>
      <c r="C178">
        <v>337.8</v>
      </c>
    </row>
    <row r="179" spans="1:3" x14ac:dyDescent="0.25">
      <c r="A179" s="6">
        <v>40016</v>
      </c>
      <c r="B179" s="16">
        <v>190110.97</v>
      </c>
      <c r="C179">
        <v>335.44</v>
      </c>
    </row>
    <row r="180" spans="1:3" x14ac:dyDescent="0.25">
      <c r="A180" s="6">
        <v>40017</v>
      </c>
      <c r="B180" s="16">
        <v>188622.91</v>
      </c>
      <c r="C180">
        <v>332.8</v>
      </c>
    </row>
    <row r="181" spans="1:3" x14ac:dyDescent="0.25">
      <c r="A181" s="6">
        <v>40018</v>
      </c>
      <c r="B181" s="16">
        <v>188412.7</v>
      </c>
      <c r="C181">
        <v>332.44</v>
      </c>
    </row>
    <row r="182" spans="1:3" x14ac:dyDescent="0.25">
      <c r="A182" s="6">
        <v>40019</v>
      </c>
      <c r="B182" s="16">
        <v>188412.7</v>
      </c>
      <c r="C182">
        <v>332.44</v>
      </c>
    </row>
    <row r="183" spans="1:3" x14ac:dyDescent="0.25">
      <c r="A183" s="6">
        <v>40020</v>
      </c>
      <c r="B183" s="16">
        <v>188412.7</v>
      </c>
      <c r="C183">
        <v>332.44</v>
      </c>
    </row>
    <row r="184" spans="1:3" x14ac:dyDescent="0.25">
      <c r="A184" s="6">
        <v>40021</v>
      </c>
      <c r="B184" s="16">
        <v>190767.57</v>
      </c>
      <c r="C184">
        <v>336.56</v>
      </c>
    </row>
    <row r="185" spans="1:3" x14ac:dyDescent="0.25">
      <c r="A185" s="6">
        <v>40022</v>
      </c>
      <c r="B185" s="16">
        <v>194928.76</v>
      </c>
      <c r="C185">
        <v>343.92</v>
      </c>
    </row>
    <row r="186" spans="1:3" x14ac:dyDescent="0.25">
      <c r="A186" s="6">
        <v>40023</v>
      </c>
      <c r="B186" s="16">
        <v>195319.25</v>
      </c>
      <c r="C186">
        <v>344.6</v>
      </c>
    </row>
    <row r="187" spans="1:3" x14ac:dyDescent="0.25">
      <c r="A187" s="6">
        <v>40024</v>
      </c>
      <c r="B187" s="16">
        <v>192615.4</v>
      </c>
      <c r="C187">
        <v>339.8</v>
      </c>
    </row>
    <row r="188" spans="1:3" x14ac:dyDescent="0.25">
      <c r="A188" s="6">
        <v>40025</v>
      </c>
      <c r="B188" s="16">
        <v>195144.09</v>
      </c>
      <c r="C188">
        <v>344.24</v>
      </c>
    </row>
    <row r="189" spans="1:3" x14ac:dyDescent="0.25">
      <c r="A189" s="6">
        <v>40026</v>
      </c>
      <c r="B189" s="16">
        <v>195144.09</v>
      </c>
      <c r="C189">
        <v>344.24</v>
      </c>
    </row>
    <row r="190" spans="1:3" x14ac:dyDescent="0.25">
      <c r="A190" s="6">
        <v>40027</v>
      </c>
      <c r="B190" s="16">
        <v>195144.09</v>
      </c>
      <c r="C190">
        <v>344.24</v>
      </c>
    </row>
    <row r="191" spans="1:3" x14ac:dyDescent="0.25">
      <c r="A191" s="6">
        <v>40028</v>
      </c>
      <c r="B191" s="16">
        <v>192563.08</v>
      </c>
      <c r="C191">
        <v>339.68</v>
      </c>
    </row>
    <row r="192" spans="1:3" x14ac:dyDescent="0.25">
      <c r="A192" s="6">
        <v>40029</v>
      </c>
      <c r="B192" s="16">
        <v>191995.85</v>
      </c>
      <c r="C192">
        <v>338.68</v>
      </c>
    </row>
    <row r="193" spans="1:3" x14ac:dyDescent="0.25">
      <c r="A193" s="6">
        <v>40030</v>
      </c>
      <c r="B193" s="16">
        <v>192052.53</v>
      </c>
      <c r="C193">
        <v>338.76</v>
      </c>
    </row>
    <row r="194" spans="1:3" x14ac:dyDescent="0.25">
      <c r="A194" s="6">
        <v>40031</v>
      </c>
      <c r="B194" s="16">
        <v>193530.08</v>
      </c>
      <c r="C194">
        <v>341.36</v>
      </c>
    </row>
    <row r="195" spans="1:3" x14ac:dyDescent="0.25">
      <c r="A195" s="6">
        <v>40032</v>
      </c>
      <c r="B195" s="16">
        <v>189451.34</v>
      </c>
      <c r="C195">
        <v>334.16</v>
      </c>
    </row>
    <row r="196" spans="1:3" x14ac:dyDescent="0.25">
      <c r="A196" s="6">
        <v>40033</v>
      </c>
      <c r="B196" s="16">
        <v>189451.34</v>
      </c>
      <c r="C196">
        <v>334.16</v>
      </c>
    </row>
    <row r="197" spans="1:3" x14ac:dyDescent="0.25">
      <c r="A197" s="6">
        <v>40034</v>
      </c>
      <c r="B197" s="16">
        <v>189451.34</v>
      </c>
      <c r="C197">
        <v>334.16</v>
      </c>
    </row>
    <row r="198" spans="1:3" x14ac:dyDescent="0.25">
      <c r="A198" s="6">
        <v>40035</v>
      </c>
      <c r="B198" s="16">
        <v>190045.12</v>
      </c>
      <c r="C198">
        <v>335.2</v>
      </c>
    </row>
    <row r="199" spans="1:3" x14ac:dyDescent="0.25">
      <c r="A199" s="6">
        <v>40036</v>
      </c>
      <c r="B199" s="16">
        <v>192644.56</v>
      </c>
      <c r="C199">
        <v>339.76</v>
      </c>
    </row>
    <row r="200" spans="1:3" x14ac:dyDescent="0.25">
      <c r="A200" s="6">
        <v>40037</v>
      </c>
      <c r="B200" s="16">
        <v>190944.44</v>
      </c>
      <c r="C200">
        <v>336.76</v>
      </c>
    </row>
    <row r="201" spans="1:3" x14ac:dyDescent="0.25">
      <c r="A201" s="6">
        <v>40038</v>
      </c>
      <c r="B201" s="16">
        <v>190900.78</v>
      </c>
      <c r="C201">
        <v>336.68</v>
      </c>
    </row>
    <row r="202" spans="1:3" x14ac:dyDescent="0.25">
      <c r="A202" s="6">
        <v>40039</v>
      </c>
      <c r="B202" s="16">
        <v>190343.77</v>
      </c>
      <c r="C202">
        <v>335.68</v>
      </c>
    </row>
    <row r="203" spans="1:3" x14ac:dyDescent="0.25">
      <c r="A203" s="6">
        <v>40040</v>
      </c>
      <c r="B203" s="16">
        <v>190343.77</v>
      </c>
      <c r="C203">
        <v>335.68</v>
      </c>
    </row>
    <row r="204" spans="1:3" x14ac:dyDescent="0.25">
      <c r="A204" s="6">
        <v>40041</v>
      </c>
      <c r="B204" s="16">
        <v>190343.77</v>
      </c>
      <c r="C204">
        <v>335.64</v>
      </c>
    </row>
    <row r="205" spans="1:3" x14ac:dyDescent="0.25">
      <c r="A205" s="6">
        <v>40042</v>
      </c>
      <c r="B205" s="16">
        <v>200224.4</v>
      </c>
      <c r="C205">
        <v>353.08</v>
      </c>
    </row>
    <row r="206" spans="1:3" x14ac:dyDescent="0.25">
      <c r="A206" s="6">
        <v>40043</v>
      </c>
      <c r="B206" s="16">
        <v>198321.91</v>
      </c>
      <c r="C206">
        <v>349.72</v>
      </c>
    </row>
    <row r="207" spans="1:3" x14ac:dyDescent="0.25">
      <c r="A207" s="6">
        <v>40044</v>
      </c>
      <c r="B207" s="16">
        <v>197652.89</v>
      </c>
      <c r="C207">
        <v>348.52</v>
      </c>
    </row>
    <row r="208" spans="1:3" x14ac:dyDescent="0.25">
      <c r="A208" s="6">
        <v>40045</v>
      </c>
      <c r="B208" s="16">
        <v>196267.22</v>
      </c>
      <c r="C208">
        <v>346.08</v>
      </c>
    </row>
    <row r="209" spans="1:3" x14ac:dyDescent="0.25">
      <c r="A209" s="6">
        <v>40046</v>
      </c>
      <c r="B209" s="16">
        <v>194534.91</v>
      </c>
      <c r="C209">
        <v>343</v>
      </c>
    </row>
    <row r="210" spans="1:3" x14ac:dyDescent="0.25">
      <c r="A210" s="6">
        <v>40047</v>
      </c>
      <c r="B210" s="16">
        <v>194534.91</v>
      </c>
      <c r="C210">
        <v>343</v>
      </c>
    </row>
    <row r="211" spans="1:3" x14ac:dyDescent="0.25">
      <c r="A211" s="6">
        <v>40048</v>
      </c>
      <c r="B211" s="16">
        <v>194534.91</v>
      </c>
      <c r="C211">
        <v>343</v>
      </c>
    </row>
    <row r="212" spans="1:3" x14ac:dyDescent="0.25">
      <c r="A212" s="6">
        <v>40049</v>
      </c>
      <c r="B212" s="16">
        <v>194590.71</v>
      </c>
      <c r="C212">
        <v>343.08</v>
      </c>
    </row>
    <row r="213" spans="1:3" x14ac:dyDescent="0.25">
      <c r="A213" s="6">
        <v>40050</v>
      </c>
      <c r="B213" s="16">
        <v>196019.58</v>
      </c>
      <c r="C213">
        <v>345.6</v>
      </c>
    </row>
    <row r="214" spans="1:3" x14ac:dyDescent="0.25">
      <c r="A214" s="6">
        <v>40051</v>
      </c>
      <c r="B214" s="16">
        <v>197695.38</v>
      </c>
      <c r="C214">
        <v>348.52</v>
      </c>
    </row>
    <row r="215" spans="1:3" x14ac:dyDescent="0.25">
      <c r="A215" s="6">
        <v>40052</v>
      </c>
      <c r="B215" s="16">
        <v>196985.11</v>
      </c>
      <c r="C215">
        <v>347.28</v>
      </c>
    </row>
    <row r="216" spans="1:3" x14ac:dyDescent="0.25">
      <c r="A216" s="6">
        <v>40053</v>
      </c>
      <c r="B216" s="16">
        <v>197391.52</v>
      </c>
      <c r="C216">
        <v>348</v>
      </c>
    </row>
    <row r="217" spans="1:3" x14ac:dyDescent="0.25">
      <c r="A217" s="6">
        <v>40054</v>
      </c>
      <c r="B217" s="16">
        <v>197391.52</v>
      </c>
      <c r="C217">
        <v>347.96</v>
      </c>
    </row>
    <row r="218" spans="1:3" x14ac:dyDescent="0.25">
      <c r="A218" s="6">
        <v>40055</v>
      </c>
      <c r="B218" s="16">
        <v>197391.52</v>
      </c>
      <c r="C218">
        <v>347.96</v>
      </c>
    </row>
    <row r="219" spans="1:3" x14ac:dyDescent="0.25">
      <c r="A219" s="6">
        <v>40056</v>
      </c>
      <c r="B219" s="16">
        <v>199562.97</v>
      </c>
      <c r="C219">
        <v>351.8</v>
      </c>
    </row>
    <row r="220" spans="1:3" x14ac:dyDescent="0.25">
      <c r="A220" s="6">
        <v>40057</v>
      </c>
      <c r="B220" s="16">
        <v>204095.45</v>
      </c>
      <c r="C220">
        <v>359.76</v>
      </c>
    </row>
    <row r="221" spans="1:3" x14ac:dyDescent="0.25">
      <c r="A221" s="6">
        <v>40058</v>
      </c>
      <c r="B221" s="16">
        <v>206265.34</v>
      </c>
      <c r="C221">
        <v>363.6</v>
      </c>
    </row>
    <row r="222" spans="1:3" x14ac:dyDescent="0.25">
      <c r="A222" s="6">
        <v>40059</v>
      </c>
      <c r="B222" s="16">
        <v>200381.13</v>
      </c>
      <c r="C222">
        <v>353.2</v>
      </c>
    </row>
    <row r="223" spans="1:3" x14ac:dyDescent="0.25">
      <c r="A223" s="6">
        <v>40060</v>
      </c>
      <c r="B223" s="16">
        <v>197495.1</v>
      </c>
      <c r="C223">
        <v>348.12</v>
      </c>
    </row>
    <row r="224" spans="1:3" x14ac:dyDescent="0.25">
      <c r="A224" s="6">
        <v>40061</v>
      </c>
      <c r="B224" s="16">
        <v>197495.1</v>
      </c>
      <c r="C224">
        <v>348.08</v>
      </c>
    </row>
    <row r="225" spans="1:3" x14ac:dyDescent="0.25">
      <c r="A225" s="6">
        <v>40062</v>
      </c>
      <c r="B225" s="16">
        <v>197495.1</v>
      </c>
      <c r="C225">
        <v>348.08</v>
      </c>
    </row>
    <row r="226" spans="1:3" x14ac:dyDescent="0.25">
      <c r="A226" s="6">
        <v>40063</v>
      </c>
      <c r="B226" s="16">
        <v>197495.1</v>
      </c>
      <c r="C226">
        <v>348.08</v>
      </c>
    </row>
    <row r="227" spans="1:3" x14ac:dyDescent="0.25">
      <c r="A227" s="6">
        <v>40064</v>
      </c>
      <c r="B227" s="16">
        <v>195717.04</v>
      </c>
      <c r="C227">
        <v>344.96</v>
      </c>
    </row>
    <row r="228" spans="1:3" x14ac:dyDescent="0.25">
      <c r="A228" s="6">
        <v>40065</v>
      </c>
      <c r="B228" s="16">
        <v>194007.28</v>
      </c>
      <c r="C228">
        <v>341.92</v>
      </c>
    </row>
    <row r="229" spans="1:3" x14ac:dyDescent="0.25">
      <c r="A229" s="6">
        <v>40066</v>
      </c>
      <c r="B229" s="16">
        <v>190940.68</v>
      </c>
      <c r="C229">
        <v>336.52</v>
      </c>
    </row>
    <row r="230" spans="1:3" x14ac:dyDescent="0.25">
      <c r="A230" s="6">
        <v>40067</v>
      </c>
      <c r="B230" s="16">
        <v>192726.79</v>
      </c>
      <c r="C230">
        <v>339.64</v>
      </c>
    </row>
    <row r="231" spans="1:3" x14ac:dyDescent="0.25">
      <c r="A231" s="6">
        <v>40068</v>
      </c>
      <c r="B231" s="16">
        <v>192726.79</v>
      </c>
      <c r="C231">
        <v>339.64</v>
      </c>
    </row>
    <row r="232" spans="1:3" x14ac:dyDescent="0.25">
      <c r="A232" s="6">
        <v>40069</v>
      </c>
      <c r="B232" s="16">
        <v>192726.79</v>
      </c>
      <c r="C232">
        <v>339.64</v>
      </c>
    </row>
    <row r="233" spans="1:3" x14ac:dyDescent="0.25">
      <c r="A233" s="6">
        <v>40070</v>
      </c>
      <c r="B233" s="16">
        <v>191379</v>
      </c>
      <c r="C233">
        <v>337.24</v>
      </c>
    </row>
    <row r="234" spans="1:3" x14ac:dyDescent="0.25">
      <c r="A234" s="6">
        <v>40071</v>
      </c>
      <c r="B234" s="16">
        <v>190740.28</v>
      </c>
      <c r="C234">
        <v>336.12</v>
      </c>
    </row>
    <row r="235" spans="1:3" x14ac:dyDescent="0.25">
      <c r="A235" s="6">
        <v>40072</v>
      </c>
      <c r="B235" s="16">
        <v>188624.14</v>
      </c>
      <c r="C235">
        <v>332.36</v>
      </c>
    </row>
    <row r="236" spans="1:3" x14ac:dyDescent="0.25">
      <c r="A236" s="6">
        <v>40073</v>
      </c>
      <c r="B236" s="16">
        <v>189257.57</v>
      </c>
      <c r="C236">
        <v>333.48</v>
      </c>
    </row>
    <row r="237" spans="1:3" x14ac:dyDescent="0.25">
      <c r="A237" s="6">
        <v>40074</v>
      </c>
      <c r="B237" s="16">
        <v>190808.95</v>
      </c>
      <c r="C237">
        <v>336.2</v>
      </c>
    </row>
    <row r="238" spans="1:3" x14ac:dyDescent="0.25">
      <c r="A238" s="6">
        <v>40075</v>
      </c>
      <c r="B238" s="16">
        <v>190808.95</v>
      </c>
      <c r="C238">
        <v>336.2</v>
      </c>
    </row>
    <row r="239" spans="1:3" x14ac:dyDescent="0.25">
      <c r="A239" s="6">
        <v>40076</v>
      </c>
      <c r="B239" s="16">
        <v>190808.95</v>
      </c>
      <c r="C239">
        <v>336.2</v>
      </c>
    </row>
    <row r="240" spans="1:3" x14ac:dyDescent="0.25">
      <c r="A240" s="6">
        <v>40077</v>
      </c>
      <c r="B240" s="16">
        <v>191519.63</v>
      </c>
      <c r="C240">
        <v>337.44</v>
      </c>
    </row>
    <row r="241" spans="1:3" x14ac:dyDescent="0.25">
      <c r="A241" s="6">
        <v>40078</v>
      </c>
      <c r="B241" s="16">
        <v>191515.71</v>
      </c>
      <c r="C241">
        <v>337.44</v>
      </c>
    </row>
    <row r="242" spans="1:3" x14ac:dyDescent="0.25">
      <c r="A242" s="6">
        <v>40079</v>
      </c>
      <c r="B242" s="16">
        <v>190291</v>
      </c>
      <c r="C242">
        <v>335.24</v>
      </c>
    </row>
    <row r="243" spans="1:3" x14ac:dyDescent="0.25">
      <c r="A243" s="6">
        <v>40080</v>
      </c>
      <c r="B243" s="16">
        <v>194184.93</v>
      </c>
      <c r="C243">
        <v>342.12</v>
      </c>
    </row>
    <row r="244" spans="1:3" x14ac:dyDescent="0.25">
      <c r="A244" s="6">
        <v>40081</v>
      </c>
      <c r="B244" s="16">
        <v>194804.52</v>
      </c>
      <c r="C244">
        <v>343.2</v>
      </c>
    </row>
    <row r="245" spans="1:3" x14ac:dyDescent="0.25">
      <c r="A245" s="6">
        <v>40082</v>
      </c>
      <c r="B245" s="16">
        <v>194804.52</v>
      </c>
      <c r="C245">
        <v>343.2</v>
      </c>
    </row>
    <row r="246" spans="1:3" x14ac:dyDescent="0.25">
      <c r="A246" s="6">
        <v>40083</v>
      </c>
      <c r="B246" s="16">
        <v>194804.52</v>
      </c>
      <c r="C246">
        <v>343.16</v>
      </c>
    </row>
    <row r="247" spans="1:3" x14ac:dyDescent="0.25">
      <c r="A247" s="6">
        <v>40084</v>
      </c>
      <c r="B247" s="16">
        <v>191360.09</v>
      </c>
      <c r="C247">
        <v>337.08</v>
      </c>
    </row>
    <row r="248" spans="1:3" x14ac:dyDescent="0.25">
      <c r="A248" s="6">
        <v>40085</v>
      </c>
      <c r="B248" s="16">
        <v>191877.05</v>
      </c>
      <c r="C248">
        <v>338</v>
      </c>
    </row>
    <row r="249" spans="1:3" x14ac:dyDescent="0.25">
      <c r="A249" s="6">
        <v>40086</v>
      </c>
      <c r="B249" s="16">
        <v>192723.23</v>
      </c>
      <c r="C249">
        <v>339.48</v>
      </c>
    </row>
    <row r="250" spans="1:3" x14ac:dyDescent="0.25">
      <c r="A250" s="6">
        <v>40087</v>
      </c>
      <c r="B250" s="16">
        <v>197346.92</v>
      </c>
      <c r="C250">
        <v>347.6</v>
      </c>
    </row>
    <row r="251" spans="1:3" x14ac:dyDescent="0.25">
      <c r="A251" s="6">
        <v>40088</v>
      </c>
      <c r="B251" s="16">
        <v>196853.73</v>
      </c>
      <c r="C251">
        <v>346.76</v>
      </c>
    </row>
    <row r="252" spans="1:3" x14ac:dyDescent="0.25">
      <c r="A252" s="6">
        <v>40089</v>
      </c>
      <c r="B252" s="16">
        <v>196853.73</v>
      </c>
      <c r="C252">
        <v>346.72</v>
      </c>
    </row>
    <row r="253" spans="1:3" x14ac:dyDescent="0.25">
      <c r="A253" s="6">
        <v>40090</v>
      </c>
      <c r="B253" s="16">
        <v>196853.73</v>
      </c>
      <c r="C253">
        <v>346.72</v>
      </c>
    </row>
    <row r="254" spans="1:3" x14ac:dyDescent="0.25">
      <c r="A254" s="6">
        <v>40091</v>
      </c>
      <c r="B254" s="16">
        <v>193808.41</v>
      </c>
      <c r="C254">
        <v>341.36</v>
      </c>
    </row>
    <row r="255" spans="1:3" x14ac:dyDescent="0.25">
      <c r="A255" s="6">
        <v>40092</v>
      </c>
      <c r="B255" s="16">
        <v>190201.82</v>
      </c>
      <c r="C255">
        <v>335</v>
      </c>
    </row>
    <row r="256" spans="1:3" x14ac:dyDescent="0.25">
      <c r="A256" s="6">
        <v>40093</v>
      </c>
      <c r="B256" s="16">
        <v>189646.39</v>
      </c>
      <c r="C256">
        <v>334</v>
      </c>
    </row>
    <row r="257" spans="1:3" x14ac:dyDescent="0.25">
      <c r="A257" s="6">
        <v>40094</v>
      </c>
      <c r="B257" s="16">
        <v>187695.43</v>
      </c>
      <c r="C257">
        <v>330.56</v>
      </c>
    </row>
    <row r="258" spans="1:3" x14ac:dyDescent="0.25">
      <c r="A258" s="6">
        <v>40095</v>
      </c>
      <c r="B258" s="16">
        <v>185993.82</v>
      </c>
      <c r="C258">
        <v>327.56</v>
      </c>
    </row>
    <row r="259" spans="1:3" x14ac:dyDescent="0.25">
      <c r="A259" s="6">
        <v>40096</v>
      </c>
      <c r="B259" s="16">
        <v>185993.82</v>
      </c>
      <c r="C259">
        <v>327.56</v>
      </c>
    </row>
    <row r="260" spans="1:3" x14ac:dyDescent="0.25">
      <c r="A260" s="6">
        <v>40097</v>
      </c>
      <c r="B260" s="16">
        <v>185993.82</v>
      </c>
      <c r="C260">
        <v>327.56</v>
      </c>
    </row>
    <row r="261" spans="1:3" x14ac:dyDescent="0.25">
      <c r="A261" s="6">
        <v>40098</v>
      </c>
      <c r="B261" s="16">
        <v>184044.68</v>
      </c>
      <c r="C261">
        <v>324.08</v>
      </c>
    </row>
    <row r="262" spans="1:3" x14ac:dyDescent="0.25">
      <c r="A262" s="6">
        <v>40099</v>
      </c>
      <c r="B262" s="16">
        <v>183685.33</v>
      </c>
      <c r="C262">
        <v>323.44</v>
      </c>
    </row>
    <row r="263" spans="1:3" x14ac:dyDescent="0.25">
      <c r="A263" s="6">
        <v>40100</v>
      </c>
      <c r="B263" s="16">
        <v>183663.49</v>
      </c>
      <c r="C263">
        <v>323.39999999999998</v>
      </c>
    </row>
    <row r="264" spans="1:3" x14ac:dyDescent="0.25">
      <c r="A264" s="6">
        <v>40101</v>
      </c>
      <c r="B264" s="16">
        <v>180930.15</v>
      </c>
      <c r="C264">
        <v>318.60000000000002</v>
      </c>
    </row>
    <row r="265" spans="1:3" x14ac:dyDescent="0.25">
      <c r="A265" s="6">
        <v>40102</v>
      </c>
      <c r="B265" s="16">
        <v>182412.01</v>
      </c>
      <c r="C265">
        <v>321.2</v>
      </c>
    </row>
    <row r="266" spans="1:3" x14ac:dyDescent="0.25">
      <c r="A266" s="6">
        <v>40103</v>
      </c>
      <c r="B266" s="16">
        <v>182412.01</v>
      </c>
      <c r="C266">
        <v>321.2</v>
      </c>
    </row>
    <row r="267" spans="1:3" x14ac:dyDescent="0.25">
      <c r="A267" s="6">
        <v>40104</v>
      </c>
      <c r="B267" s="16">
        <v>182412.01</v>
      </c>
      <c r="C267">
        <v>321.16000000000003</v>
      </c>
    </row>
    <row r="268" spans="1:3" x14ac:dyDescent="0.25">
      <c r="A268" s="6">
        <v>40105</v>
      </c>
      <c r="B268" s="16">
        <v>180604.08</v>
      </c>
      <c r="C268">
        <v>318</v>
      </c>
    </row>
    <row r="269" spans="1:3" x14ac:dyDescent="0.25">
      <c r="A269" s="6">
        <v>40106</v>
      </c>
      <c r="B269" s="16">
        <v>179953.04</v>
      </c>
      <c r="C269">
        <v>316.83999999999997</v>
      </c>
    </row>
    <row r="270" spans="1:3" x14ac:dyDescent="0.25">
      <c r="A270" s="6">
        <v>40107</v>
      </c>
      <c r="B270" s="16">
        <v>179842.7</v>
      </c>
      <c r="C270">
        <v>316.64</v>
      </c>
    </row>
    <row r="271" spans="1:3" x14ac:dyDescent="0.25">
      <c r="A271" s="6">
        <v>40108</v>
      </c>
      <c r="B271" s="16">
        <v>176958.31</v>
      </c>
      <c r="C271">
        <v>311.56</v>
      </c>
    </row>
    <row r="272" spans="1:3" x14ac:dyDescent="0.25">
      <c r="A272" s="6">
        <v>40109</v>
      </c>
      <c r="B272" s="16">
        <v>179173.58</v>
      </c>
      <c r="C272">
        <v>315.44</v>
      </c>
    </row>
    <row r="273" spans="1:3" x14ac:dyDescent="0.25">
      <c r="A273" s="6">
        <v>40110</v>
      </c>
      <c r="B273" s="16">
        <v>179173.58</v>
      </c>
      <c r="C273">
        <v>315.44</v>
      </c>
    </row>
    <row r="274" spans="1:3" x14ac:dyDescent="0.25">
      <c r="A274" s="6">
        <v>40111</v>
      </c>
      <c r="B274" s="16">
        <v>179173.58</v>
      </c>
      <c r="C274">
        <v>315.44</v>
      </c>
    </row>
    <row r="275" spans="1:3" x14ac:dyDescent="0.25">
      <c r="A275" s="6">
        <v>40112</v>
      </c>
      <c r="B275" s="16">
        <v>181943.48</v>
      </c>
      <c r="C275">
        <v>320.27999999999997</v>
      </c>
    </row>
    <row r="276" spans="1:3" x14ac:dyDescent="0.25">
      <c r="A276" s="6">
        <v>40113</v>
      </c>
      <c r="B276" s="16">
        <v>181700.2</v>
      </c>
      <c r="C276">
        <v>319.83999999999997</v>
      </c>
    </row>
    <row r="277" spans="1:3" x14ac:dyDescent="0.25">
      <c r="A277" s="6">
        <v>40114</v>
      </c>
      <c r="B277" s="16">
        <v>185493.5</v>
      </c>
      <c r="C277">
        <v>326.52</v>
      </c>
    </row>
    <row r="278" spans="1:3" x14ac:dyDescent="0.25">
      <c r="A278" s="6">
        <v>40115</v>
      </c>
      <c r="B278" s="16">
        <v>180831.08</v>
      </c>
      <c r="C278">
        <v>318.32</v>
      </c>
    </row>
    <row r="279" spans="1:3" x14ac:dyDescent="0.25">
      <c r="A279" s="6">
        <v>40116</v>
      </c>
      <c r="B279" s="16">
        <v>187992.04</v>
      </c>
      <c r="C279">
        <v>330.92</v>
      </c>
    </row>
    <row r="280" spans="1:3" x14ac:dyDescent="0.25">
      <c r="A280" s="6">
        <v>40117</v>
      </c>
      <c r="B280" s="16">
        <v>187992.04</v>
      </c>
      <c r="C280">
        <v>330.88</v>
      </c>
    </row>
    <row r="281" spans="1:3" x14ac:dyDescent="0.25">
      <c r="A281" s="6">
        <v>40118</v>
      </c>
      <c r="B281" s="16">
        <v>187992.04</v>
      </c>
      <c r="C281">
        <v>330.88</v>
      </c>
    </row>
    <row r="282" spans="1:3" x14ac:dyDescent="0.25">
      <c r="A282" s="6">
        <v>40119</v>
      </c>
      <c r="B282" s="16">
        <v>187683.07</v>
      </c>
      <c r="C282">
        <v>330.32</v>
      </c>
    </row>
    <row r="283" spans="1:3" x14ac:dyDescent="0.25">
      <c r="A283" s="6">
        <v>40120</v>
      </c>
      <c r="B283" s="16">
        <v>189245.61</v>
      </c>
      <c r="C283">
        <v>333.08</v>
      </c>
    </row>
    <row r="284" spans="1:3" x14ac:dyDescent="0.25">
      <c r="A284" s="6">
        <v>40121</v>
      </c>
      <c r="B284" s="16">
        <v>186807.62</v>
      </c>
      <c r="C284">
        <v>328.8</v>
      </c>
    </row>
    <row r="285" spans="1:3" x14ac:dyDescent="0.25">
      <c r="A285" s="6">
        <v>40122</v>
      </c>
      <c r="B285" s="16">
        <v>184368.97</v>
      </c>
      <c r="C285">
        <v>324.48</v>
      </c>
    </row>
    <row r="286" spans="1:3" x14ac:dyDescent="0.25">
      <c r="A286" s="6">
        <v>40123</v>
      </c>
      <c r="B286" s="16">
        <v>183371.25</v>
      </c>
      <c r="C286">
        <v>322.72000000000003</v>
      </c>
    </row>
    <row r="287" spans="1:3" x14ac:dyDescent="0.25">
      <c r="A287" s="6">
        <v>40124</v>
      </c>
      <c r="B287" s="16">
        <v>183371.25</v>
      </c>
      <c r="C287">
        <v>322.72000000000003</v>
      </c>
    </row>
    <row r="288" spans="1:3" x14ac:dyDescent="0.25">
      <c r="A288" s="6">
        <v>40125</v>
      </c>
      <c r="B288" s="16">
        <v>183371.25</v>
      </c>
      <c r="C288">
        <v>322.72000000000003</v>
      </c>
    </row>
    <row r="289" spans="1:3" x14ac:dyDescent="0.25">
      <c r="A289" s="6">
        <v>40126</v>
      </c>
      <c r="B289" s="16">
        <v>179778.83</v>
      </c>
      <c r="C289">
        <v>316.36</v>
      </c>
    </row>
    <row r="290" spans="1:3" x14ac:dyDescent="0.25">
      <c r="A290" s="6">
        <v>40127</v>
      </c>
      <c r="B290" s="16">
        <v>181254.2</v>
      </c>
      <c r="C290">
        <v>318.95999999999998</v>
      </c>
    </row>
    <row r="291" spans="1:3" x14ac:dyDescent="0.25">
      <c r="A291" s="6">
        <v>40128</v>
      </c>
      <c r="B291" s="16">
        <v>183361.81</v>
      </c>
      <c r="C291">
        <v>322.68</v>
      </c>
    </row>
    <row r="292" spans="1:3" x14ac:dyDescent="0.25">
      <c r="A292" s="6">
        <v>40129</v>
      </c>
      <c r="B292" s="16">
        <v>186489.9</v>
      </c>
      <c r="C292">
        <v>328.16</v>
      </c>
    </row>
    <row r="293" spans="1:3" x14ac:dyDescent="0.25">
      <c r="A293" s="6">
        <v>40130</v>
      </c>
      <c r="B293" s="16">
        <v>185663.88</v>
      </c>
      <c r="C293">
        <v>326.68</v>
      </c>
    </row>
    <row r="294" spans="1:3" x14ac:dyDescent="0.25">
      <c r="A294" s="6">
        <v>40131</v>
      </c>
      <c r="B294" s="16">
        <v>185663.88</v>
      </c>
      <c r="C294">
        <v>326.68</v>
      </c>
    </row>
    <row r="295" spans="1:3" x14ac:dyDescent="0.25">
      <c r="A295" s="6">
        <v>40132</v>
      </c>
      <c r="B295" s="16">
        <v>185663.88</v>
      </c>
      <c r="C295">
        <v>326.68</v>
      </c>
    </row>
    <row r="296" spans="1:3" x14ac:dyDescent="0.25">
      <c r="A296" s="6">
        <v>40133</v>
      </c>
      <c r="B296" s="16">
        <v>184234.06</v>
      </c>
      <c r="C296">
        <v>324.16000000000003</v>
      </c>
    </row>
    <row r="297" spans="1:3" x14ac:dyDescent="0.25">
      <c r="A297" s="6">
        <v>40134</v>
      </c>
      <c r="B297" s="16">
        <v>185005.27</v>
      </c>
      <c r="C297">
        <v>325.52</v>
      </c>
    </row>
    <row r="298" spans="1:3" x14ac:dyDescent="0.25">
      <c r="A298" s="6">
        <v>40135</v>
      </c>
      <c r="B298" s="16">
        <v>185227.43</v>
      </c>
      <c r="C298">
        <v>325.88</v>
      </c>
    </row>
    <row r="299" spans="1:3" x14ac:dyDescent="0.25">
      <c r="A299" s="6">
        <v>40136</v>
      </c>
      <c r="B299" s="16">
        <v>186996.56</v>
      </c>
      <c r="C299">
        <v>329</v>
      </c>
    </row>
    <row r="300" spans="1:3" x14ac:dyDescent="0.25">
      <c r="A300" s="6">
        <v>40137</v>
      </c>
      <c r="B300" s="16">
        <v>186897.66</v>
      </c>
      <c r="C300">
        <v>328.8</v>
      </c>
    </row>
    <row r="301" spans="1:3" x14ac:dyDescent="0.25">
      <c r="A301" s="6">
        <v>40138</v>
      </c>
      <c r="B301" s="16">
        <v>186897.66</v>
      </c>
      <c r="C301">
        <v>328.8</v>
      </c>
    </row>
    <row r="302" spans="1:3" x14ac:dyDescent="0.25">
      <c r="A302" s="6">
        <v>40139</v>
      </c>
      <c r="B302" s="16">
        <v>186897.66</v>
      </c>
      <c r="C302">
        <v>328.8</v>
      </c>
    </row>
    <row r="303" spans="1:3" x14ac:dyDescent="0.25">
      <c r="A303" s="6">
        <v>40140</v>
      </c>
      <c r="B303" s="16">
        <v>184178.25</v>
      </c>
      <c r="C303">
        <v>324</v>
      </c>
    </row>
    <row r="304" spans="1:3" x14ac:dyDescent="0.25">
      <c r="A304" s="6">
        <v>40141</v>
      </c>
      <c r="B304" s="16">
        <v>183623.91</v>
      </c>
      <c r="C304">
        <v>323.04000000000002</v>
      </c>
    </row>
    <row r="305" spans="1:3" x14ac:dyDescent="0.25">
      <c r="A305" s="6">
        <v>40142</v>
      </c>
      <c r="B305" s="16">
        <v>183040.44</v>
      </c>
      <c r="C305">
        <v>322</v>
      </c>
    </row>
    <row r="306" spans="1:3" x14ac:dyDescent="0.25">
      <c r="A306" s="6">
        <v>40143</v>
      </c>
      <c r="B306" s="16">
        <v>183040.44</v>
      </c>
      <c r="C306">
        <v>321.95999999999998</v>
      </c>
    </row>
    <row r="307" spans="1:3" x14ac:dyDescent="0.25">
      <c r="A307" s="6">
        <v>40144</v>
      </c>
      <c r="B307" s="16">
        <v>189151.53</v>
      </c>
      <c r="C307">
        <v>332.72</v>
      </c>
    </row>
    <row r="308" spans="1:3" x14ac:dyDescent="0.25">
      <c r="A308" s="6">
        <v>40145</v>
      </c>
      <c r="B308" s="16">
        <v>189151.53</v>
      </c>
      <c r="C308">
        <v>332.72</v>
      </c>
    </row>
    <row r="309" spans="1:3" x14ac:dyDescent="0.25">
      <c r="A309" s="6">
        <v>40146</v>
      </c>
      <c r="B309" s="16">
        <v>189151.53</v>
      </c>
      <c r="C309">
        <v>332.72</v>
      </c>
    </row>
    <row r="310" spans="1:3" x14ac:dyDescent="0.25">
      <c r="A310" s="6">
        <v>40147</v>
      </c>
      <c r="B310" s="16">
        <v>189677.5</v>
      </c>
      <c r="C310">
        <v>333.64</v>
      </c>
    </row>
    <row r="311" spans="1:3" x14ac:dyDescent="0.25">
      <c r="A311" s="6">
        <v>40148</v>
      </c>
      <c r="B311" s="16">
        <v>185731.68</v>
      </c>
      <c r="C311">
        <v>326.68</v>
      </c>
    </row>
    <row r="312" spans="1:3" x14ac:dyDescent="0.25">
      <c r="A312" s="6">
        <v>40149</v>
      </c>
      <c r="B312" s="16">
        <v>186397.48</v>
      </c>
      <c r="C312">
        <v>327.84</v>
      </c>
    </row>
    <row r="313" spans="1:3" x14ac:dyDescent="0.25">
      <c r="A313" s="6">
        <v>40150</v>
      </c>
      <c r="B313" s="16">
        <v>186292.71</v>
      </c>
      <c r="C313">
        <v>327.64</v>
      </c>
    </row>
    <row r="314" spans="1:3" x14ac:dyDescent="0.25">
      <c r="A314" s="6">
        <v>40151</v>
      </c>
      <c r="B314" s="16">
        <v>186024.49</v>
      </c>
      <c r="C314">
        <v>327.16000000000003</v>
      </c>
    </row>
    <row r="315" spans="1:3" x14ac:dyDescent="0.25">
      <c r="A315" s="6">
        <v>40152</v>
      </c>
      <c r="B315" s="16">
        <v>186024.49</v>
      </c>
      <c r="C315">
        <v>327.16000000000003</v>
      </c>
    </row>
    <row r="316" spans="1:3" x14ac:dyDescent="0.25">
      <c r="A316" s="6">
        <v>40153</v>
      </c>
      <c r="B316" s="16">
        <v>186024.49</v>
      </c>
      <c r="C316">
        <v>327.16000000000003</v>
      </c>
    </row>
    <row r="317" spans="1:3" x14ac:dyDescent="0.25">
      <c r="A317" s="6">
        <v>40154</v>
      </c>
      <c r="B317" s="16">
        <v>185844.46</v>
      </c>
      <c r="C317">
        <v>326.83999999999997</v>
      </c>
    </row>
    <row r="318" spans="1:3" x14ac:dyDescent="0.25">
      <c r="A318" s="6">
        <v>40155</v>
      </c>
      <c r="B318" s="16">
        <v>189580.52</v>
      </c>
      <c r="C318">
        <v>333.4</v>
      </c>
    </row>
    <row r="319" spans="1:3" x14ac:dyDescent="0.25">
      <c r="A319" s="6">
        <v>40156</v>
      </c>
      <c r="B319" s="16">
        <v>189166.37</v>
      </c>
      <c r="C319">
        <v>332.64</v>
      </c>
    </row>
    <row r="320" spans="1:3" x14ac:dyDescent="0.25">
      <c r="A320" s="6">
        <v>40157</v>
      </c>
      <c r="B320" s="16">
        <v>188746.39</v>
      </c>
      <c r="C320">
        <v>331.92</v>
      </c>
    </row>
    <row r="321" spans="1:3" x14ac:dyDescent="0.25">
      <c r="A321" s="6">
        <v>40158</v>
      </c>
      <c r="B321" s="16">
        <v>188139.64</v>
      </c>
      <c r="C321">
        <v>330.84</v>
      </c>
    </row>
    <row r="322" spans="1:3" x14ac:dyDescent="0.25">
      <c r="A322" s="6">
        <v>40159</v>
      </c>
      <c r="B322" s="16">
        <v>188139.64</v>
      </c>
      <c r="C322">
        <v>330.8</v>
      </c>
    </row>
    <row r="323" spans="1:3" x14ac:dyDescent="0.25">
      <c r="A323" s="6">
        <v>40160</v>
      </c>
      <c r="B323" s="16">
        <v>188139.64</v>
      </c>
      <c r="C323">
        <v>330.8</v>
      </c>
    </row>
    <row r="324" spans="1:3" x14ac:dyDescent="0.25">
      <c r="A324" s="6">
        <v>40161</v>
      </c>
      <c r="B324" s="16">
        <v>187475.1</v>
      </c>
      <c r="C324">
        <v>329.64</v>
      </c>
    </row>
    <row r="325" spans="1:3" x14ac:dyDescent="0.25">
      <c r="A325" s="6">
        <v>40162</v>
      </c>
      <c r="B325" s="16">
        <v>185572.9</v>
      </c>
      <c r="C325">
        <v>326.27999999999997</v>
      </c>
    </row>
    <row r="326" spans="1:3" x14ac:dyDescent="0.25">
      <c r="A326" s="6">
        <v>40163</v>
      </c>
      <c r="B326" s="16">
        <v>183466.84</v>
      </c>
      <c r="C326">
        <v>322.56</v>
      </c>
    </row>
    <row r="327" spans="1:3" x14ac:dyDescent="0.25">
      <c r="A327" s="6">
        <v>40164</v>
      </c>
      <c r="B327" s="16">
        <v>185225.24</v>
      </c>
      <c r="C327">
        <v>325.64</v>
      </c>
    </row>
    <row r="328" spans="1:3" x14ac:dyDescent="0.25">
      <c r="A328" s="6">
        <v>40165</v>
      </c>
      <c r="B328" s="16">
        <v>182797.55</v>
      </c>
      <c r="C328">
        <v>321.36</v>
      </c>
    </row>
    <row r="329" spans="1:3" x14ac:dyDescent="0.25">
      <c r="A329" s="6">
        <v>40166</v>
      </c>
      <c r="B329" s="16">
        <v>182797.55</v>
      </c>
      <c r="C329">
        <v>321.36</v>
      </c>
    </row>
    <row r="330" spans="1:3" x14ac:dyDescent="0.25">
      <c r="A330" s="6">
        <v>40167</v>
      </c>
      <c r="B330" s="16">
        <v>182797.55</v>
      </c>
      <c r="C330">
        <v>321.36</v>
      </c>
    </row>
    <row r="331" spans="1:3" x14ac:dyDescent="0.25">
      <c r="A331" s="6">
        <v>40168</v>
      </c>
      <c r="B331" s="16">
        <v>177384.14</v>
      </c>
      <c r="C331">
        <v>311.83999999999997</v>
      </c>
    </row>
    <row r="332" spans="1:3" x14ac:dyDescent="0.25">
      <c r="A332" s="6">
        <v>40169</v>
      </c>
      <c r="B332" s="16">
        <v>174232.37</v>
      </c>
      <c r="C332">
        <v>306.27999999999997</v>
      </c>
    </row>
    <row r="333" spans="1:3" x14ac:dyDescent="0.25">
      <c r="A333" s="6">
        <v>40170</v>
      </c>
      <c r="B333" s="16">
        <v>173135.33</v>
      </c>
      <c r="C333">
        <v>304.36</v>
      </c>
    </row>
    <row r="334" spans="1:3" x14ac:dyDescent="0.25">
      <c r="A334" s="6">
        <v>40171</v>
      </c>
      <c r="B334" s="16">
        <v>171937.81</v>
      </c>
      <c r="C334">
        <v>302.24</v>
      </c>
    </row>
    <row r="335" spans="1:3" x14ac:dyDescent="0.25">
      <c r="A335" s="6">
        <v>40172</v>
      </c>
      <c r="B335" s="16">
        <v>171937.81</v>
      </c>
      <c r="C335">
        <v>302.24</v>
      </c>
    </row>
    <row r="336" spans="1:3" x14ac:dyDescent="0.25">
      <c r="A336" s="6">
        <v>40173</v>
      </c>
      <c r="B336" s="16">
        <v>171937.81</v>
      </c>
      <c r="C336">
        <v>302.24</v>
      </c>
    </row>
    <row r="337" spans="1:3" x14ac:dyDescent="0.25">
      <c r="A337" s="6">
        <v>40174</v>
      </c>
      <c r="B337" s="16">
        <v>171937.81</v>
      </c>
      <c r="C337">
        <v>302.2</v>
      </c>
    </row>
    <row r="338" spans="1:3" x14ac:dyDescent="0.25">
      <c r="A338" s="6">
        <v>40175</v>
      </c>
      <c r="B338" s="16">
        <v>171088.64000000001</v>
      </c>
      <c r="C338">
        <v>300.72000000000003</v>
      </c>
    </row>
    <row r="339" spans="1:3" x14ac:dyDescent="0.25">
      <c r="A339" s="6">
        <v>40176</v>
      </c>
      <c r="B339" s="16">
        <v>170344.43</v>
      </c>
      <c r="C339">
        <v>299.39999999999998</v>
      </c>
    </row>
    <row r="340" spans="1:3" x14ac:dyDescent="0.25">
      <c r="A340" s="6">
        <v>40177</v>
      </c>
      <c r="B340" s="16">
        <v>172070.83</v>
      </c>
      <c r="C340">
        <v>302.44</v>
      </c>
    </row>
    <row r="341" spans="1:3" x14ac:dyDescent="0.25">
      <c r="A341" s="6">
        <v>40178</v>
      </c>
      <c r="B341" s="16">
        <v>174889.06</v>
      </c>
      <c r="C341">
        <v>307.36</v>
      </c>
    </row>
    <row r="342" spans="1:3" x14ac:dyDescent="0.25">
      <c r="A342" s="6">
        <v>40179</v>
      </c>
      <c r="B342" s="16">
        <v>174889.06</v>
      </c>
      <c r="C342">
        <v>307.36</v>
      </c>
    </row>
    <row r="343" spans="1:3" x14ac:dyDescent="0.25">
      <c r="A343" s="6">
        <v>40180</v>
      </c>
      <c r="B343" s="16">
        <v>174889.06</v>
      </c>
      <c r="C343">
        <v>307.36</v>
      </c>
    </row>
    <row r="344" spans="1:3" x14ac:dyDescent="0.25">
      <c r="A344" s="6">
        <v>40181</v>
      </c>
      <c r="B344" s="16">
        <v>174889.06</v>
      </c>
      <c r="C344">
        <v>307.36</v>
      </c>
    </row>
    <row r="345" spans="1:3" x14ac:dyDescent="0.25">
      <c r="A345" s="6">
        <v>40182</v>
      </c>
      <c r="B345" s="16">
        <v>171127.76</v>
      </c>
      <c r="C345">
        <v>300.72000000000003</v>
      </c>
    </row>
    <row r="346" spans="1:3" x14ac:dyDescent="0.25">
      <c r="A346" s="6">
        <v>40183</v>
      </c>
      <c r="B346" s="16">
        <v>169357.19</v>
      </c>
      <c r="C346">
        <v>297.60000000000002</v>
      </c>
    </row>
    <row r="347" spans="1:3" x14ac:dyDescent="0.25">
      <c r="A347" s="6">
        <v>40184</v>
      </c>
      <c r="B347" s="16">
        <v>166323.99</v>
      </c>
      <c r="C347">
        <v>292.27999999999997</v>
      </c>
    </row>
    <row r="348" spans="1:3" x14ac:dyDescent="0.25">
      <c r="A348" s="6">
        <v>40185</v>
      </c>
      <c r="B348" s="16">
        <v>164996.35</v>
      </c>
      <c r="C348">
        <v>289.95999999999998</v>
      </c>
    </row>
    <row r="349" spans="1:3" x14ac:dyDescent="0.25">
      <c r="A349" s="6">
        <v>40186</v>
      </c>
      <c r="B349" s="16">
        <v>163527.98000000001</v>
      </c>
      <c r="C349">
        <v>287.36</v>
      </c>
    </row>
    <row r="350" spans="1:3" x14ac:dyDescent="0.25">
      <c r="A350" s="6">
        <v>40187</v>
      </c>
      <c r="B350" s="16">
        <v>163527.98000000001</v>
      </c>
      <c r="C350">
        <v>287.36</v>
      </c>
    </row>
    <row r="351" spans="1:3" x14ac:dyDescent="0.25">
      <c r="A351" s="6">
        <v>40188</v>
      </c>
      <c r="B351" s="16">
        <v>163527.98000000001</v>
      </c>
      <c r="C351">
        <v>287.32</v>
      </c>
    </row>
    <row r="352" spans="1:3" x14ac:dyDescent="0.25">
      <c r="A352" s="6">
        <v>40189</v>
      </c>
      <c r="B352" s="16">
        <v>161758.91</v>
      </c>
      <c r="C352">
        <v>284.24</v>
      </c>
    </row>
    <row r="353" spans="1:3" x14ac:dyDescent="0.25">
      <c r="A353" s="6">
        <v>40190</v>
      </c>
      <c r="B353" s="16">
        <v>162422.76</v>
      </c>
      <c r="C353">
        <v>285.39999999999998</v>
      </c>
    </row>
    <row r="354" spans="1:3" x14ac:dyDescent="0.25">
      <c r="A354" s="6">
        <v>40191</v>
      </c>
      <c r="B354" s="16">
        <v>162071.07</v>
      </c>
      <c r="C354">
        <v>284.76</v>
      </c>
    </row>
    <row r="355" spans="1:3" x14ac:dyDescent="0.25">
      <c r="A355" s="6">
        <v>40192</v>
      </c>
      <c r="B355" s="16">
        <v>159277.1</v>
      </c>
      <c r="C355">
        <v>279.83999999999997</v>
      </c>
    </row>
    <row r="356" spans="1:3" x14ac:dyDescent="0.25">
      <c r="A356" s="6">
        <v>40193</v>
      </c>
      <c r="B356" s="16">
        <v>161507.88</v>
      </c>
      <c r="C356">
        <v>283.76</v>
      </c>
    </row>
    <row r="357" spans="1:3" x14ac:dyDescent="0.25">
      <c r="A357" s="6">
        <v>40194</v>
      </c>
      <c r="B357" s="16">
        <v>161507.88</v>
      </c>
      <c r="C357">
        <v>283.76</v>
      </c>
    </row>
    <row r="358" spans="1:3" x14ac:dyDescent="0.25">
      <c r="A358" s="6">
        <v>40195</v>
      </c>
      <c r="B358" s="16">
        <v>161507.88</v>
      </c>
      <c r="C358">
        <v>283.76</v>
      </c>
    </row>
    <row r="359" spans="1:3" x14ac:dyDescent="0.25">
      <c r="A359" s="6">
        <v>40196</v>
      </c>
      <c r="B359" s="16">
        <v>161507.88</v>
      </c>
      <c r="C359">
        <v>283.72000000000003</v>
      </c>
    </row>
    <row r="360" spans="1:3" x14ac:dyDescent="0.25">
      <c r="A360" s="6">
        <v>40197</v>
      </c>
      <c r="B360" s="16">
        <v>157977.68</v>
      </c>
      <c r="C360">
        <v>277.52</v>
      </c>
    </row>
    <row r="361" spans="1:3" x14ac:dyDescent="0.25">
      <c r="A361" s="6">
        <v>40198</v>
      </c>
      <c r="B361" s="16">
        <v>158088.42000000001</v>
      </c>
      <c r="C361">
        <v>277.72000000000003</v>
      </c>
    </row>
    <row r="362" spans="1:3" x14ac:dyDescent="0.25">
      <c r="A362" s="6">
        <v>40199</v>
      </c>
      <c r="B362" s="16">
        <v>162373.13</v>
      </c>
      <c r="C362">
        <v>285.24</v>
      </c>
    </row>
    <row r="363" spans="1:3" x14ac:dyDescent="0.25">
      <c r="A363" s="6">
        <v>40200</v>
      </c>
      <c r="B363" s="16">
        <v>168424.89</v>
      </c>
      <c r="C363">
        <v>295.83999999999997</v>
      </c>
    </row>
    <row r="364" spans="1:3" x14ac:dyDescent="0.25">
      <c r="A364" s="6">
        <v>40201</v>
      </c>
      <c r="B364" s="16">
        <v>168424.89</v>
      </c>
      <c r="C364">
        <v>295.83999999999997</v>
      </c>
    </row>
    <row r="365" spans="1:3" x14ac:dyDescent="0.25">
      <c r="A365" s="6">
        <v>40202</v>
      </c>
      <c r="B365" s="16">
        <v>168424.89</v>
      </c>
      <c r="C365">
        <v>295.83999999999997</v>
      </c>
    </row>
    <row r="366" spans="1:3" x14ac:dyDescent="0.25">
      <c r="A366" s="6">
        <v>40203</v>
      </c>
      <c r="B366" s="16">
        <v>166379.43</v>
      </c>
      <c r="C366">
        <v>292.24</v>
      </c>
    </row>
    <row r="367" spans="1:3" x14ac:dyDescent="0.25">
      <c r="A367" s="6">
        <v>40204</v>
      </c>
      <c r="B367" s="16">
        <v>167699.23000000001</v>
      </c>
      <c r="C367">
        <v>294.56</v>
      </c>
    </row>
    <row r="368" spans="1:3" x14ac:dyDescent="0.25">
      <c r="A368" s="6">
        <v>40205</v>
      </c>
      <c r="B368" s="16">
        <v>166292.6</v>
      </c>
      <c r="C368">
        <v>292.08</v>
      </c>
    </row>
    <row r="369" spans="1:3" x14ac:dyDescent="0.25">
      <c r="A369" s="6">
        <v>40206</v>
      </c>
      <c r="B369" s="16">
        <v>166624.25</v>
      </c>
      <c r="C369">
        <v>292.64</v>
      </c>
    </row>
    <row r="370" spans="1:3" x14ac:dyDescent="0.25">
      <c r="A370" s="6">
        <v>40207</v>
      </c>
      <c r="B370" s="16">
        <v>168642.11</v>
      </c>
      <c r="C370">
        <v>296.2</v>
      </c>
    </row>
    <row r="371" spans="1:3" x14ac:dyDescent="0.25">
      <c r="A371" s="6">
        <v>40208</v>
      </c>
      <c r="B371" s="16">
        <v>168642.11</v>
      </c>
      <c r="C371">
        <v>296.2</v>
      </c>
    </row>
    <row r="372" spans="1:3" x14ac:dyDescent="0.25">
      <c r="A372" s="6">
        <v>40209</v>
      </c>
      <c r="B372" s="16">
        <v>168642.11</v>
      </c>
      <c r="C372">
        <v>296.16000000000003</v>
      </c>
    </row>
    <row r="373" spans="1:3" x14ac:dyDescent="0.25">
      <c r="A373" s="6">
        <v>40210</v>
      </c>
      <c r="B373" s="16">
        <v>165863.20000000001</v>
      </c>
      <c r="C373">
        <v>291.27999999999997</v>
      </c>
    </row>
    <row r="374" spans="1:3" x14ac:dyDescent="0.25">
      <c r="A374" s="6">
        <v>40211</v>
      </c>
      <c r="B374" s="16">
        <v>164409.72</v>
      </c>
      <c r="C374">
        <v>288.72000000000003</v>
      </c>
    </row>
    <row r="375" spans="1:3" x14ac:dyDescent="0.25">
      <c r="A375" s="6">
        <v>40212</v>
      </c>
      <c r="B375" s="16">
        <v>164956.75</v>
      </c>
      <c r="C375">
        <v>289.68</v>
      </c>
    </row>
    <row r="376" spans="1:3" x14ac:dyDescent="0.25">
      <c r="A376" s="6">
        <v>40213</v>
      </c>
      <c r="B376" s="16">
        <v>171864.79</v>
      </c>
      <c r="C376">
        <v>301.8</v>
      </c>
    </row>
    <row r="377" spans="1:3" x14ac:dyDescent="0.25">
      <c r="A377" s="6">
        <v>40214</v>
      </c>
      <c r="B377" s="16">
        <v>173301.61</v>
      </c>
      <c r="C377">
        <v>304.32</v>
      </c>
    </row>
    <row r="378" spans="1:3" x14ac:dyDescent="0.25">
      <c r="A378" s="6">
        <v>40215</v>
      </c>
      <c r="B378" s="16">
        <v>173301.61</v>
      </c>
      <c r="C378">
        <v>304.32</v>
      </c>
    </row>
    <row r="379" spans="1:3" x14ac:dyDescent="0.25">
      <c r="A379" s="6">
        <v>40216</v>
      </c>
      <c r="B379" s="16">
        <v>173301.61</v>
      </c>
      <c r="C379">
        <v>304.32</v>
      </c>
    </row>
    <row r="380" spans="1:3" x14ac:dyDescent="0.25">
      <c r="A380" s="6">
        <v>40217</v>
      </c>
      <c r="B380" s="16">
        <v>174344.06</v>
      </c>
      <c r="C380">
        <v>306.12</v>
      </c>
    </row>
    <row r="381" spans="1:3" x14ac:dyDescent="0.25">
      <c r="A381" s="6">
        <v>40218</v>
      </c>
      <c r="B381" s="16">
        <v>173158.15</v>
      </c>
      <c r="C381">
        <v>304.04000000000002</v>
      </c>
    </row>
    <row r="382" spans="1:3" x14ac:dyDescent="0.25">
      <c r="A382" s="6">
        <v>40219</v>
      </c>
      <c r="B382" s="16">
        <v>173205.2</v>
      </c>
      <c r="C382">
        <v>304.12</v>
      </c>
    </row>
    <row r="383" spans="1:3" x14ac:dyDescent="0.25">
      <c r="A383" s="6">
        <v>40220</v>
      </c>
      <c r="B383" s="16">
        <v>171606.24</v>
      </c>
      <c r="C383">
        <v>301.27999999999997</v>
      </c>
    </row>
    <row r="384" spans="1:3" x14ac:dyDescent="0.25">
      <c r="A384" s="6">
        <v>40221</v>
      </c>
      <c r="B384" s="16">
        <v>172293.07</v>
      </c>
      <c r="C384">
        <v>302.48</v>
      </c>
    </row>
    <row r="385" spans="1:3" x14ac:dyDescent="0.25">
      <c r="A385" s="6">
        <v>40222</v>
      </c>
      <c r="B385" s="16">
        <v>172293.07</v>
      </c>
      <c r="C385">
        <v>302.48</v>
      </c>
    </row>
    <row r="386" spans="1:3" x14ac:dyDescent="0.25">
      <c r="A386" s="6">
        <v>40223</v>
      </c>
      <c r="B386" s="16">
        <v>172293.07</v>
      </c>
      <c r="C386">
        <v>302.48</v>
      </c>
    </row>
    <row r="387" spans="1:3" x14ac:dyDescent="0.25">
      <c r="A387" s="6">
        <v>40224</v>
      </c>
      <c r="B387" s="16">
        <v>172293.07</v>
      </c>
      <c r="C387">
        <v>302.48</v>
      </c>
    </row>
    <row r="388" spans="1:3" x14ac:dyDescent="0.25">
      <c r="A388" s="6">
        <v>40225</v>
      </c>
      <c r="B388" s="16">
        <v>167956.15</v>
      </c>
      <c r="C388">
        <v>294.83999999999997</v>
      </c>
    </row>
    <row r="389" spans="1:3" x14ac:dyDescent="0.25">
      <c r="A389" s="6">
        <v>40226</v>
      </c>
      <c r="B389" s="16">
        <v>166188.66</v>
      </c>
      <c r="C389">
        <v>291.76</v>
      </c>
    </row>
    <row r="390" spans="1:3" x14ac:dyDescent="0.25">
      <c r="A390" s="6">
        <v>40227</v>
      </c>
      <c r="B390" s="16">
        <v>164653.45000000001</v>
      </c>
      <c r="C390">
        <v>289.04000000000002</v>
      </c>
    </row>
    <row r="391" spans="1:3" x14ac:dyDescent="0.25">
      <c r="A391" s="6">
        <v>40228</v>
      </c>
      <c r="B391" s="16">
        <v>162201.84</v>
      </c>
      <c r="C391">
        <v>284.72000000000003</v>
      </c>
    </row>
    <row r="392" spans="1:3" x14ac:dyDescent="0.25">
      <c r="A392" s="6">
        <v>40229</v>
      </c>
      <c r="B392" s="16">
        <v>162201.84</v>
      </c>
      <c r="C392">
        <v>284.72000000000003</v>
      </c>
    </row>
    <row r="393" spans="1:3" x14ac:dyDescent="0.25">
      <c r="A393" s="6">
        <v>40230</v>
      </c>
      <c r="B393" s="16">
        <v>162201.84</v>
      </c>
      <c r="C393">
        <v>284.72000000000003</v>
      </c>
    </row>
    <row r="394" spans="1:3" x14ac:dyDescent="0.25">
      <c r="A394" s="6">
        <v>40231</v>
      </c>
      <c r="B394" s="16">
        <v>160265.04999999999</v>
      </c>
      <c r="C394">
        <v>281.32</v>
      </c>
    </row>
    <row r="395" spans="1:3" x14ac:dyDescent="0.25">
      <c r="A395" s="6">
        <v>40232</v>
      </c>
      <c r="B395" s="16">
        <v>161502.04</v>
      </c>
      <c r="C395">
        <v>283.48</v>
      </c>
    </row>
    <row r="396" spans="1:3" x14ac:dyDescent="0.25">
      <c r="A396" s="6">
        <v>40233</v>
      </c>
      <c r="B396" s="16">
        <v>160343.38</v>
      </c>
      <c r="C396">
        <v>281.44</v>
      </c>
    </row>
    <row r="397" spans="1:3" x14ac:dyDescent="0.25">
      <c r="A397" s="6">
        <v>40234</v>
      </c>
      <c r="B397" s="16">
        <v>160487.31</v>
      </c>
      <c r="C397">
        <v>281.68</v>
      </c>
    </row>
    <row r="398" spans="1:3" x14ac:dyDescent="0.25">
      <c r="A398" s="6">
        <v>40235</v>
      </c>
      <c r="B398" s="16">
        <v>159936.04</v>
      </c>
      <c r="C398">
        <v>280.72000000000003</v>
      </c>
    </row>
    <row r="399" spans="1:3" x14ac:dyDescent="0.25">
      <c r="A399" s="6">
        <v>40236</v>
      </c>
      <c r="B399" s="16">
        <v>159936.04</v>
      </c>
      <c r="C399">
        <v>280.68</v>
      </c>
    </row>
    <row r="400" spans="1:3" x14ac:dyDescent="0.25">
      <c r="A400" s="6">
        <v>40237</v>
      </c>
      <c r="B400" s="16">
        <v>159936.04</v>
      </c>
      <c r="C400">
        <v>280.68</v>
      </c>
    </row>
    <row r="401" spans="1:3" x14ac:dyDescent="0.25">
      <c r="A401" s="6">
        <v>40238</v>
      </c>
      <c r="B401" s="16">
        <v>159209.29</v>
      </c>
      <c r="C401">
        <v>279.39999999999998</v>
      </c>
    </row>
    <row r="402" spans="1:3" x14ac:dyDescent="0.25">
      <c r="A402" s="6">
        <v>40239</v>
      </c>
      <c r="B402" s="16">
        <v>158498.5</v>
      </c>
      <c r="C402">
        <v>278.16000000000003</v>
      </c>
    </row>
    <row r="403" spans="1:3" x14ac:dyDescent="0.25">
      <c r="A403" s="6">
        <v>40240</v>
      </c>
      <c r="B403" s="16">
        <v>156955.41</v>
      </c>
      <c r="C403">
        <v>275.44</v>
      </c>
    </row>
    <row r="404" spans="1:3" x14ac:dyDescent="0.25">
      <c r="A404" s="6">
        <v>40241</v>
      </c>
      <c r="B404" s="16">
        <v>157104.76</v>
      </c>
      <c r="C404">
        <v>275.68</v>
      </c>
    </row>
    <row r="405" spans="1:3" x14ac:dyDescent="0.25">
      <c r="A405" s="6">
        <v>40242</v>
      </c>
      <c r="B405" s="16">
        <v>154636.76999999999</v>
      </c>
      <c r="C405">
        <v>271.36</v>
      </c>
    </row>
    <row r="406" spans="1:3" x14ac:dyDescent="0.25">
      <c r="A406" s="6">
        <v>40243</v>
      </c>
      <c r="B406" s="16">
        <v>154636.76999999999</v>
      </c>
      <c r="C406">
        <v>271.36</v>
      </c>
    </row>
    <row r="407" spans="1:3" x14ac:dyDescent="0.25">
      <c r="A407" s="6">
        <v>40244</v>
      </c>
      <c r="B407" s="16">
        <v>154636.76999999999</v>
      </c>
      <c r="C407">
        <v>271.36</v>
      </c>
    </row>
    <row r="408" spans="1:3" x14ac:dyDescent="0.25">
      <c r="A408" s="6">
        <v>40245</v>
      </c>
      <c r="B408" s="16">
        <v>154236.31</v>
      </c>
      <c r="C408">
        <v>270.64</v>
      </c>
    </row>
    <row r="409" spans="1:3" x14ac:dyDescent="0.25">
      <c r="A409" s="6">
        <v>40246</v>
      </c>
      <c r="B409" s="16">
        <v>153972.68</v>
      </c>
      <c r="C409">
        <v>270.16000000000003</v>
      </c>
    </row>
    <row r="410" spans="1:3" x14ac:dyDescent="0.25">
      <c r="A410" s="6">
        <v>40247</v>
      </c>
      <c r="B410" s="16">
        <v>156312.49</v>
      </c>
      <c r="C410">
        <v>274.27999999999997</v>
      </c>
    </row>
    <row r="411" spans="1:3" x14ac:dyDescent="0.25">
      <c r="A411" s="6">
        <v>40248</v>
      </c>
      <c r="B411" s="16">
        <v>157061.26</v>
      </c>
      <c r="C411">
        <v>275.56</v>
      </c>
    </row>
    <row r="412" spans="1:3" x14ac:dyDescent="0.25">
      <c r="A412" s="6">
        <v>40249</v>
      </c>
      <c r="B412" s="16">
        <v>155885.22</v>
      </c>
      <c r="C412">
        <v>273.52</v>
      </c>
    </row>
    <row r="413" spans="1:3" x14ac:dyDescent="0.25">
      <c r="A413" s="6">
        <v>40250</v>
      </c>
      <c r="B413" s="16">
        <v>155885.22</v>
      </c>
      <c r="C413">
        <v>273.48</v>
      </c>
    </row>
    <row r="414" spans="1:3" x14ac:dyDescent="0.25">
      <c r="A414" s="6">
        <v>40251</v>
      </c>
      <c r="B414" s="16">
        <v>155885.22</v>
      </c>
      <c r="C414">
        <v>273.48</v>
      </c>
    </row>
    <row r="415" spans="1:3" x14ac:dyDescent="0.25">
      <c r="A415" s="6">
        <v>40252</v>
      </c>
      <c r="B415" s="16">
        <v>156854.57999999999</v>
      </c>
      <c r="C415">
        <v>275.2</v>
      </c>
    </row>
    <row r="416" spans="1:3" x14ac:dyDescent="0.25">
      <c r="A416" s="6">
        <v>40253</v>
      </c>
      <c r="B416" s="16">
        <v>154871.82</v>
      </c>
      <c r="C416">
        <v>271.68</v>
      </c>
    </row>
    <row r="417" spans="1:3" x14ac:dyDescent="0.25">
      <c r="A417" s="6">
        <v>40254</v>
      </c>
      <c r="B417" s="16">
        <v>153664.31</v>
      </c>
      <c r="C417">
        <v>269.56</v>
      </c>
    </row>
    <row r="418" spans="1:3" x14ac:dyDescent="0.25">
      <c r="A418" s="6">
        <v>40255</v>
      </c>
      <c r="B418" s="16">
        <v>152891.82</v>
      </c>
      <c r="C418">
        <v>268.2</v>
      </c>
    </row>
    <row r="419" spans="1:3" x14ac:dyDescent="0.25">
      <c r="A419" s="6">
        <v>40256</v>
      </c>
      <c r="B419" s="16">
        <v>154420.16</v>
      </c>
      <c r="C419">
        <v>270.88</v>
      </c>
    </row>
    <row r="420" spans="1:3" x14ac:dyDescent="0.25">
      <c r="A420" s="6">
        <v>40257</v>
      </c>
      <c r="B420" s="16">
        <v>154420.16</v>
      </c>
      <c r="C420">
        <v>270.88</v>
      </c>
    </row>
    <row r="421" spans="1:3" x14ac:dyDescent="0.25">
      <c r="A421" s="6">
        <v>40258</v>
      </c>
      <c r="B421" s="16">
        <v>154420.16</v>
      </c>
      <c r="C421">
        <v>270.88</v>
      </c>
    </row>
    <row r="422" spans="1:3" x14ac:dyDescent="0.25">
      <c r="A422" s="6">
        <v>40259</v>
      </c>
      <c r="B422" s="16">
        <v>153777.54999999999</v>
      </c>
      <c r="C422">
        <v>269.72000000000003</v>
      </c>
    </row>
    <row r="423" spans="1:3" x14ac:dyDescent="0.25">
      <c r="A423" s="6">
        <v>40260</v>
      </c>
      <c r="B423" s="16">
        <v>152900.53</v>
      </c>
      <c r="C423">
        <v>268.2</v>
      </c>
    </row>
    <row r="424" spans="1:3" x14ac:dyDescent="0.25">
      <c r="A424" s="6">
        <v>40261</v>
      </c>
      <c r="B424" s="16">
        <v>154459.53</v>
      </c>
      <c r="C424">
        <v>270.92</v>
      </c>
    </row>
    <row r="425" spans="1:3" x14ac:dyDescent="0.25">
      <c r="A425" s="6">
        <v>40262</v>
      </c>
      <c r="B425" s="16">
        <v>155255.10999999999</v>
      </c>
      <c r="C425">
        <v>272.32</v>
      </c>
    </row>
    <row r="426" spans="1:3" x14ac:dyDescent="0.25">
      <c r="A426" s="6">
        <v>40263</v>
      </c>
      <c r="B426" s="16">
        <v>154926.92000000001</v>
      </c>
      <c r="C426">
        <v>271.72000000000003</v>
      </c>
    </row>
    <row r="427" spans="1:3" x14ac:dyDescent="0.25">
      <c r="A427" s="6">
        <v>40264</v>
      </c>
      <c r="B427" s="16">
        <v>154926.92000000001</v>
      </c>
      <c r="C427">
        <v>271.72000000000003</v>
      </c>
    </row>
    <row r="428" spans="1:3" x14ac:dyDescent="0.25">
      <c r="A428" s="6">
        <v>40265</v>
      </c>
      <c r="B428" s="16">
        <v>154926.92000000001</v>
      </c>
      <c r="C428">
        <v>271.72000000000003</v>
      </c>
    </row>
    <row r="429" spans="1:3" x14ac:dyDescent="0.25">
      <c r="A429" s="6">
        <v>40266</v>
      </c>
      <c r="B429" s="16">
        <v>153869.53</v>
      </c>
      <c r="C429">
        <v>269.83999999999997</v>
      </c>
    </row>
    <row r="430" spans="1:3" x14ac:dyDescent="0.25">
      <c r="A430" s="6">
        <v>40267</v>
      </c>
      <c r="B430" s="16">
        <v>153692.13</v>
      </c>
      <c r="C430">
        <v>269.52</v>
      </c>
    </row>
    <row r="431" spans="1:3" x14ac:dyDescent="0.25">
      <c r="A431" s="6">
        <v>40268</v>
      </c>
      <c r="B431" s="16">
        <v>153784.01</v>
      </c>
      <c r="C431">
        <v>269.68</v>
      </c>
    </row>
    <row r="432" spans="1:3" x14ac:dyDescent="0.25">
      <c r="A432" s="6">
        <v>40269</v>
      </c>
      <c r="B432" s="16">
        <v>154113.01999999999</v>
      </c>
      <c r="C432">
        <v>270.27999999999997</v>
      </c>
    </row>
    <row r="433" spans="1:3" x14ac:dyDescent="0.25">
      <c r="A433" s="6">
        <v>40270</v>
      </c>
      <c r="B433" s="16">
        <v>154113.01999999999</v>
      </c>
      <c r="C433">
        <v>270.24</v>
      </c>
    </row>
    <row r="434" spans="1:3" x14ac:dyDescent="0.25">
      <c r="A434" s="6">
        <v>40271</v>
      </c>
      <c r="B434" s="16">
        <v>154113.01999999999</v>
      </c>
      <c r="C434">
        <v>270.24</v>
      </c>
    </row>
    <row r="435" spans="1:3" x14ac:dyDescent="0.25">
      <c r="A435" s="6">
        <v>40272</v>
      </c>
      <c r="B435" s="16">
        <v>154113.01999999999</v>
      </c>
      <c r="C435">
        <v>270.24</v>
      </c>
    </row>
    <row r="436" spans="1:3" x14ac:dyDescent="0.25">
      <c r="A436" s="6">
        <v>40273</v>
      </c>
      <c r="B436" s="16">
        <v>150887.72</v>
      </c>
      <c r="C436">
        <v>264.56</v>
      </c>
    </row>
    <row r="437" spans="1:3" x14ac:dyDescent="0.25">
      <c r="A437" s="6">
        <v>40274</v>
      </c>
      <c r="B437" s="16">
        <v>149535.14000000001</v>
      </c>
      <c r="C437">
        <v>262.2</v>
      </c>
    </row>
    <row r="438" spans="1:3" x14ac:dyDescent="0.25">
      <c r="A438" s="6">
        <v>40275</v>
      </c>
      <c r="B438" s="16">
        <v>150847.34</v>
      </c>
      <c r="C438">
        <v>264.48</v>
      </c>
    </row>
    <row r="439" spans="1:3" x14ac:dyDescent="0.25">
      <c r="A439" s="6">
        <v>40276</v>
      </c>
      <c r="B439" s="16">
        <v>150656.93</v>
      </c>
      <c r="C439">
        <v>264.16000000000003</v>
      </c>
    </row>
    <row r="440" spans="1:3" x14ac:dyDescent="0.25">
      <c r="A440" s="6">
        <v>40277</v>
      </c>
      <c r="B440" s="16">
        <v>150439.38</v>
      </c>
      <c r="C440">
        <v>263.76</v>
      </c>
    </row>
    <row r="441" spans="1:3" x14ac:dyDescent="0.25">
      <c r="A441" s="6">
        <v>40278</v>
      </c>
      <c r="B441" s="16">
        <v>150439.38</v>
      </c>
      <c r="C441">
        <v>263.76</v>
      </c>
    </row>
    <row r="442" spans="1:3" x14ac:dyDescent="0.25">
      <c r="A442" s="6">
        <v>40279</v>
      </c>
      <c r="B442" s="16">
        <v>150439.38</v>
      </c>
      <c r="C442">
        <v>263.76</v>
      </c>
    </row>
    <row r="443" spans="1:3" x14ac:dyDescent="0.25">
      <c r="A443" s="6">
        <v>40280</v>
      </c>
      <c r="B443" s="16">
        <v>150037.14000000001</v>
      </c>
      <c r="C443">
        <v>263.04000000000002</v>
      </c>
    </row>
    <row r="444" spans="1:3" x14ac:dyDescent="0.25">
      <c r="A444" s="6">
        <v>40281</v>
      </c>
      <c r="B444" s="16">
        <v>150582.68</v>
      </c>
      <c r="C444">
        <v>264</v>
      </c>
    </row>
    <row r="445" spans="1:3" x14ac:dyDescent="0.25">
      <c r="A445" s="6">
        <v>40282</v>
      </c>
      <c r="B445" s="16">
        <v>149557.88</v>
      </c>
      <c r="C445">
        <v>262.2</v>
      </c>
    </row>
    <row r="446" spans="1:3" x14ac:dyDescent="0.25">
      <c r="A446" s="6">
        <v>40283</v>
      </c>
      <c r="B446" s="16">
        <v>149758</v>
      </c>
      <c r="C446">
        <v>262.52</v>
      </c>
    </row>
    <row r="447" spans="1:3" x14ac:dyDescent="0.25">
      <c r="A447" s="6">
        <v>40284</v>
      </c>
      <c r="B447" s="16">
        <v>152829.91</v>
      </c>
      <c r="C447">
        <v>267.92</v>
      </c>
    </row>
    <row r="448" spans="1:3" x14ac:dyDescent="0.25">
      <c r="A448" s="6">
        <v>40285</v>
      </c>
      <c r="B448" s="16">
        <v>152829.91</v>
      </c>
      <c r="C448">
        <v>267.92</v>
      </c>
    </row>
    <row r="449" spans="1:3" x14ac:dyDescent="0.25">
      <c r="A449" s="6">
        <v>40286</v>
      </c>
      <c r="B449" s="16">
        <v>152829.91</v>
      </c>
      <c r="C449">
        <v>267.92</v>
      </c>
    </row>
    <row r="450" spans="1:3" x14ac:dyDescent="0.25">
      <c r="A450" s="6">
        <v>40287</v>
      </c>
      <c r="B450" s="16">
        <v>152370.19</v>
      </c>
      <c r="C450">
        <v>267.08</v>
      </c>
    </row>
    <row r="451" spans="1:3" x14ac:dyDescent="0.25">
      <c r="A451" s="6">
        <v>40288</v>
      </c>
      <c r="B451" s="16">
        <v>151149.71</v>
      </c>
      <c r="C451">
        <v>264.95999999999998</v>
      </c>
    </row>
    <row r="452" spans="1:3" x14ac:dyDescent="0.25">
      <c r="A452" s="6">
        <v>40289</v>
      </c>
      <c r="B452" s="16">
        <v>153102.04</v>
      </c>
      <c r="C452">
        <v>268.36</v>
      </c>
    </row>
    <row r="453" spans="1:3" x14ac:dyDescent="0.25">
      <c r="A453" s="6">
        <v>40290</v>
      </c>
      <c r="B453" s="16">
        <v>154408.21</v>
      </c>
      <c r="C453">
        <v>270.64</v>
      </c>
    </row>
    <row r="454" spans="1:3" x14ac:dyDescent="0.25">
      <c r="A454" s="6">
        <v>40291</v>
      </c>
      <c r="B454" s="16">
        <v>154094.88</v>
      </c>
      <c r="C454">
        <v>270.08</v>
      </c>
    </row>
    <row r="455" spans="1:3" x14ac:dyDescent="0.25">
      <c r="A455" s="6">
        <v>40292</v>
      </c>
      <c r="B455" s="16">
        <v>154094.88</v>
      </c>
      <c r="C455">
        <v>270.08</v>
      </c>
    </row>
    <row r="456" spans="1:3" x14ac:dyDescent="0.25">
      <c r="A456" s="6">
        <v>40293</v>
      </c>
      <c r="B456" s="16">
        <v>154094.88</v>
      </c>
      <c r="C456">
        <v>270.08</v>
      </c>
    </row>
    <row r="457" spans="1:3" x14ac:dyDescent="0.25">
      <c r="A457" s="6">
        <v>40294</v>
      </c>
      <c r="B457" s="16">
        <v>154572.68</v>
      </c>
      <c r="C457">
        <v>270.92</v>
      </c>
    </row>
    <row r="458" spans="1:3" x14ac:dyDescent="0.25">
      <c r="A458" s="6">
        <v>40295</v>
      </c>
      <c r="B458" s="16">
        <v>161685.82999999999</v>
      </c>
      <c r="C458">
        <v>283.36</v>
      </c>
    </row>
    <row r="459" spans="1:3" x14ac:dyDescent="0.25">
      <c r="A459" s="6">
        <v>40296</v>
      </c>
      <c r="B459" s="16">
        <v>160957.34</v>
      </c>
      <c r="C459">
        <v>282.08</v>
      </c>
    </row>
    <row r="460" spans="1:3" x14ac:dyDescent="0.25">
      <c r="A460" s="6">
        <v>40297</v>
      </c>
      <c r="B460" s="16">
        <v>159327.92000000001</v>
      </c>
      <c r="C460">
        <v>279.2</v>
      </c>
    </row>
    <row r="461" spans="1:3" x14ac:dyDescent="0.25">
      <c r="A461" s="6">
        <v>40298</v>
      </c>
      <c r="B461" s="16">
        <v>164608.76999999999</v>
      </c>
      <c r="C461">
        <v>288.48</v>
      </c>
    </row>
    <row r="462" spans="1:3" x14ac:dyDescent="0.25">
      <c r="A462" s="6">
        <v>40299</v>
      </c>
      <c r="B462" s="16">
        <v>164608.76999999999</v>
      </c>
      <c r="C462">
        <v>288.44</v>
      </c>
    </row>
    <row r="463" spans="1:3" x14ac:dyDescent="0.25">
      <c r="A463" s="6">
        <v>40300</v>
      </c>
      <c r="B463" s="16">
        <v>164608.76999999999</v>
      </c>
      <c r="C463">
        <v>288.44</v>
      </c>
    </row>
    <row r="464" spans="1:3" x14ac:dyDescent="0.25">
      <c r="A464" s="6">
        <v>40301</v>
      </c>
      <c r="B464" s="16">
        <v>163274.13</v>
      </c>
      <c r="C464">
        <v>286.12</v>
      </c>
    </row>
    <row r="465" spans="1:3" x14ac:dyDescent="0.25">
      <c r="A465" s="6">
        <v>40302</v>
      </c>
      <c r="B465" s="16">
        <v>171543.35</v>
      </c>
      <c r="C465">
        <v>300.60000000000002</v>
      </c>
    </row>
    <row r="466" spans="1:3" x14ac:dyDescent="0.25">
      <c r="A466" s="6">
        <v>40303</v>
      </c>
      <c r="B466" s="16">
        <v>177143.8</v>
      </c>
      <c r="C466">
        <v>310.39999999999998</v>
      </c>
    </row>
    <row r="467" spans="1:3" x14ac:dyDescent="0.25">
      <c r="A467" s="6">
        <v>40304</v>
      </c>
      <c r="B467" s="16">
        <v>191847.39</v>
      </c>
      <c r="C467">
        <v>336.16</v>
      </c>
    </row>
    <row r="468" spans="1:3" x14ac:dyDescent="0.25">
      <c r="A468" s="6">
        <v>40305</v>
      </c>
      <c r="B468" s="16">
        <v>199962.08</v>
      </c>
      <c r="C468">
        <v>350.36</v>
      </c>
    </row>
    <row r="469" spans="1:3" x14ac:dyDescent="0.25">
      <c r="A469" s="6">
        <v>40306</v>
      </c>
      <c r="B469" s="16">
        <v>199962.08</v>
      </c>
      <c r="C469">
        <v>350.36</v>
      </c>
    </row>
    <row r="470" spans="1:3" x14ac:dyDescent="0.25">
      <c r="A470" s="6">
        <v>40307</v>
      </c>
      <c r="B470" s="16">
        <v>199962.08</v>
      </c>
      <c r="C470">
        <v>350.36</v>
      </c>
    </row>
    <row r="471" spans="1:3" x14ac:dyDescent="0.25">
      <c r="A471" s="6">
        <v>40308</v>
      </c>
      <c r="B471" s="16">
        <v>183307.6</v>
      </c>
      <c r="C471">
        <v>321.16000000000003</v>
      </c>
    </row>
    <row r="472" spans="1:3" x14ac:dyDescent="0.25">
      <c r="A472" s="6">
        <v>40309</v>
      </c>
      <c r="B472" s="16">
        <v>183760.2</v>
      </c>
      <c r="C472">
        <v>321.92</v>
      </c>
    </row>
    <row r="473" spans="1:3" x14ac:dyDescent="0.25">
      <c r="A473" s="6">
        <v>40310</v>
      </c>
      <c r="B473" s="16">
        <v>177900.88</v>
      </c>
      <c r="C473">
        <v>311.68</v>
      </c>
    </row>
    <row r="474" spans="1:3" x14ac:dyDescent="0.25">
      <c r="A474" s="6">
        <v>40311</v>
      </c>
      <c r="B474" s="16">
        <v>178181.03</v>
      </c>
      <c r="C474">
        <v>312.16000000000003</v>
      </c>
    </row>
    <row r="475" spans="1:3" x14ac:dyDescent="0.25">
      <c r="A475" s="6">
        <v>40312</v>
      </c>
      <c r="B475" s="16">
        <v>187605.53</v>
      </c>
      <c r="C475">
        <v>328.64</v>
      </c>
    </row>
    <row r="476" spans="1:3" x14ac:dyDescent="0.25">
      <c r="A476" s="6">
        <v>40313</v>
      </c>
      <c r="B476" s="16">
        <v>187605.53</v>
      </c>
      <c r="C476">
        <v>328.64</v>
      </c>
    </row>
    <row r="477" spans="1:3" x14ac:dyDescent="0.25">
      <c r="A477" s="6">
        <v>40314</v>
      </c>
      <c r="B477" s="16">
        <v>187605.53</v>
      </c>
      <c r="C477">
        <v>328.64</v>
      </c>
    </row>
    <row r="478" spans="1:3" x14ac:dyDescent="0.25">
      <c r="A478" s="6">
        <v>40315</v>
      </c>
      <c r="B478" s="16">
        <v>190817.73</v>
      </c>
      <c r="C478">
        <v>334.24</v>
      </c>
    </row>
    <row r="479" spans="1:3" x14ac:dyDescent="0.25">
      <c r="A479" s="6">
        <v>40316</v>
      </c>
      <c r="B479" s="16">
        <v>197026.26</v>
      </c>
      <c r="C479">
        <v>345.12</v>
      </c>
    </row>
    <row r="480" spans="1:3" x14ac:dyDescent="0.25">
      <c r="A480" s="6">
        <v>40317</v>
      </c>
      <c r="B480" s="16">
        <v>202500.08</v>
      </c>
      <c r="C480">
        <v>354.72</v>
      </c>
    </row>
    <row r="481" spans="1:3" x14ac:dyDescent="0.25">
      <c r="A481" s="6">
        <v>40318</v>
      </c>
      <c r="B481" s="16">
        <v>217577.17</v>
      </c>
      <c r="C481">
        <v>381.12</v>
      </c>
    </row>
    <row r="482" spans="1:3" x14ac:dyDescent="0.25">
      <c r="A482" s="6">
        <v>40319</v>
      </c>
      <c r="B482" s="16">
        <v>217889.16</v>
      </c>
      <c r="C482">
        <v>381.64</v>
      </c>
    </row>
    <row r="483" spans="1:3" x14ac:dyDescent="0.25">
      <c r="A483" s="6">
        <v>40320</v>
      </c>
      <c r="B483" s="16">
        <v>217889.16</v>
      </c>
      <c r="C483">
        <v>381.64</v>
      </c>
    </row>
    <row r="484" spans="1:3" x14ac:dyDescent="0.25">
      <c r="A484" s="6">
        <v>40321</v>
      </c>
      <c r="B484" s="16">
        <v>217889.16</v>
      </c>
      <c r="C484">
        <v>381.6</v>
      </c>
    </row>
    <row r="485" spans="1:3" x14ac:dyDescent="0.25">
      <c r="A485" s="6">
        <v>40322</v>
      </c>
      <c r="B485" s="16">
        <v>217043.19</v>
      </c>
      <c r="C485">
        <v>380.12</v>
      </c>
    </row>
    <row r="486" spans="1:3" x14ac:dyDescent="0.25">
      <c r="A486" s="6">
        <v>40323</v>
      </c>
      <c r="B486" s="16">
        <v>214150.65</v>
      </c>
      <c r="C486">
        <v>375.04</v>
      </c>
    </row>
    <row r="487" spans="1:3" x14ac:dyDescent="0.25">
      <c r="A487" s="6">
        <v>40324</v>
      </c>
      <c r="B487" s="16">
        <v>212429.68</v>
      </c>
      <c r="C487">
        <v>372.04</v>
      </c>
    </row>
    <row r="488" spans="1:3" x14ac:dyDescent="0.25">
      <c r="A488" s="6">
        <v>40325</v>
      </c>
      <c r="B488" s="16">
        <v>202577.22</v>
      </c>
      <c r="C488">
        <v>354.76</v>
      </c>
    </row>
    <row r="489" spans="1:3" x14ac:dyDescent="0.25">
      <c r="A489" s="6">
        <v>40326</v>
      </c>
      <c r="B489" s="16">
        <v>203790.74</v>
      </c>
      <c r="C489">
        <v>356.88</v>
      </c>
    </row>
    <row r="490" spans="1:3" x14ac:dyDescent="0.25">
      <c r="A490" s="6">
        <v>40327</v>
      </c>
      <c r="B490" s="16">
        <v>203790.74</v>
      </c>
      <c r="C490">
        <v>356.88</v>
      </c>
    </row>
    <row r="491" spans="1:3" x14ac:dyDescent="0.25">
      <c r="A491" s="6">
        <v>40328</v>
      </c>
      <c r="B491" s="16">
        <v>203790.74</v>
      </c>
      <c r="C491">
        <v>356.88</v>
      </c>
    </row>
    <row r="492" spans="1:3" x14ac:dyDescent="0.25">
      <c r="A492" s="6">
        <v>40329</v>
      </c>
      <c r="B492" s="16">
        <v>203790.74</v>
      </c>
      <c r="C492">
        <v>356.84</v>
      </c>
    </row>
    <row r="493" spans="1:3" x14ac:dyDescent="0.25">
      <c r="A493" s="6">
        <v>40330</v>
      </c>
      <c r="B493" s="16">
        <v>207585.59</v>
      </c>
      <c r="C493">
        <v>363.48</v>
      </c>
    </row>
    <row r="494" spans="1:3" x14ac:dyDescent="0.25">
      <c r="A494" s="6">
        <v>40331</v>
      </c>
      <c r="B494" s="16">
        <v>203204.54</v>
      </c>
      <c r="C494">
        <v>355.8</v>
      </c>
    </row>
    <row r="495" spans="1:3" x14ac:dyDescent="0.25">
      <c r="A495" s="6">
        <v>40332</v>
      </c>
      <c r="B495" s="16">
        <v>201141.7</v>
      </c>
      <c r="C495">
        <v>352.2</v>
      </c>
    </row>
    <row r="496" spans="1:3" x14ac:dyDescent="0.25">
      <c r="A496" s="6">
        <v>40333</v>
      </c>
      <c r="B496" s="16">
        <v>209337.76</v>
      </c>
      <c r="C496">
        <v>366.52</v>
      </c>
    </row>
    <row r="497" spans="1:3" x14ac:dyDescent="0.25">
      <c r="A497" s="6">
        <v>40334</v>
      </c>
      <c r="B497" s="16">
        <v>209337.76</v>
      </c>
      <c r="C497">
        <v>366.52</v>
      </c>
    </row>
    <row r="498" spans="1:3" x14ac:dyDescent="0.25">
      <c r="A498" s="6">
        <v>40335</v>
      </c>
      <c r="B498" s="16">
        <v>209337.76</v>
      </c>
      <c r="C498">
        <v>366.52</v>
      </c>
    </row>
    <row r="499" spans="1:3" x14ac:dyDescent="0.25">
      <c r="A499" s="6">
        <v>40336</v>
      </c>
      <c r="B499" s="16">
        <v>211990.8</v>
      </c>
      <c r="C499">
        <v>371.16</v>
      </c>
    </row>
    <row r="500" spans="1:3" x14ac:dyDescent="0.25">
      <c r="A500" s="6">
        <v>40337</v>
      </c>
      <c r="B500" s="16">
        <v>209952.55</v>
      </c>
      <c r="C500">
        <v>367.56</v>
      </c>
    </row>
    <row r="501" spans="1:3" x14ac:dyDescent="0.25">
      <c r="A501" s="6">
        <v>40338</v>
      </c>
      <c r="B501" s="16">
        <v>211277.52</v>
      </c>
      <c r="C501">
        <v>369.88</v>
      </c>
    </row>
    <row r="502" spans="1:3" x14ac:dyDescent="0.25">
      <c r="A502" s="6">
        <v>40339</v>
      </c>
      <c r="B502" s="16">
        <v>206364.59</v>
      </c>
      <c r="C502">
        <v>361.28</v>
      </c>
    </row>
    <row r="503" spans="1:3" x14ac:dyDescent="0.25">
      <c r="A503" s="6">
        <v>40340</v>
      </c>
      <c r="B503" s="16">
        <v>204601.44</v>
      </c>
      <c r="C503">
        <v>358.2</v>
      </c>
    </row>
    <row r="504" spans="1:3" x14ac:dyDescent="0.25">
      <c r="A504" s="6">
        <v>40341</v>
      </c>
      <c r="B504" s="16">
        <v>204601.44</v>
      </c>
      <c r="C504">
        <v>358.16</v>
      </c>
    </row>
    <row r="505" spans="1:3" x14ac:dyDescent="0.25">
      <c r="A505" s="6">
        <v>40342</v>
      </c>
      <c r="B505" s="16">
        <v>204601.44</v>
      </c>
      <c r="C505">
        <v>358.16</v>
      </c>
    </row>
    <row r="506" spans="1:3" x14ac:dyDescent="0.25">
      <c r="A506" s="6">
        <v>40343</v>
      </c>
      <c r="B506" s="16">
        <v>202377.87</v>
      </c>
      <c r="C506">
        <v>354.28</v>
      </c>
    </row>
    <row r="507" spans="1:3" x14ac:dyDescent="0.25">
      <c r="A507" s="6">
        <v>40344</v>
      </c>
      <c r="B507" s="16">
        <v>195531.87</v>
      </c>
      <c r="C507">
        <v>342.28</v>
      </c>
    </row>
    <row r="508" spans="1:3" x14ac:dyDescent="0.25">
      <c r="A508" s="6">
        <v>40345</v>
      </c>
      <c r="B508" s="16">
        <v>194557.81</v>
      </c>
      <c r="C508">
        <v>340.56</v>
      </c>
    </row>
    <row r="509" spans="1:3" x14ac:dyDescent="0.25">
      <c r="A509" s="6">
        <v>40346</v>
      </c>
      <c r="B509" s="16">
        <v>192929.36</v>
      </c>
      <c r="C509">
        <v>337.68</v>
      </c>
    </row>
    <row r="510" spans="1:3" x14ac:dyDescent="0.25">
      <c r="A510" s="6">
        <v>40347</v>
      </c>
      <c r="B510" s="16">
        <v>190321.34</v>
      </c>
      <c r="C510">
        <v>333.12</v>
      </c>
    </row>
    <row r="511" spans="1:3" x14ac:dyDescent="0.25">
      <c r="A511" s="6">
        <v>40348</v>
      </c>
      <c r="B511" s="16">
        <v>190321.34</v>
      </c>
      <c r="C511">
        <v>333.12</v>
      </c>
    </row>
    <row r="512" spans="1:3" x14ac:dyDescent="0.25">
      <c r="A512" s="6">
        <v>40349</v>
      </c>
      <c r="B512" s="16">
        <v>190321.34</v>
      </c>
      <c r="C512">
        <v>333.12</v>
      </c>
    </row>
    <row r="513" spans="1:3" x14ac:dyDescent="0.25">
      <c r="A513" s="6">
        <v>40350</v>
      </c>
      <c r="B513" s="16">
        <v>190877.56</v>
      </c>
      <c r="C513">
        <v>334.08</v>
      </c>
    </row>
    <row r="514" spans="1:3" x14ac:dyDescent="0.25">
      <c r="A514" s="6">
        <v>40351</v>
      </c>
      <c r="B514" s="16">
        <v>195356.66</v>
      </c>
      <c r="C514">
        <v>341.92</v>
      </c>
    </row>
    <row r="515" spans="1:3" x14ac:dyDescent="0.25">
      <c r="A515" s="6">
        <v>40352</v>
      </c>
      <c r="B515" s="16">
        <v>198500.33</v>
      </c>
      <c r="C515">
        <v>347.4</v>
      </c>
    </row>
    <row r="516" spans="1:3" x14ac:dyDescent="0.25">
      <c r="A516" s="6">
        <v>40353</v>
      </c>
      <c r="B516" s="16">
        <v>203433.66</v>
      </c>
      <c r="C516">
        <v>356.04</v>
      </c>
    </row>
    <row r="517" spans="1:3" x14ac:dyDescent="0.25">
      <c r="A517" s="6">
        <v>40354</v>
      </c>
      <c r="B517" s="16">
        <v>203822.94</v>
      </c>
      <c r="C517">
        <v>356.68</v>
      </c>
    </row>
    <row r="518" spans="1:3" x14ac:dyDescent="0.25">
      <c r="A518" s="6">
        <v>40355</v>
      </c>
      <c r="B518" s="16">
        <v>203822.94</v>
      </c>
      <c r="C518">
        <v>356.68</v>
      </c>
    </row>
    <row r="519" spans="1:3" x14ac:dyDescent="0.25">
      <c r="A519" s="6">
        <v>40356</v>
      </c>
      <c r="B519" s="16">
        <v>203822.94</v>
      </c>
      <c r="C519">
        <v>356.68</v>
      </c>
    </row>
    <row r="520" spans="1:3" x14ac:dyDescent="0.25">
      <c r="A520" s="6">
        <v>40357</v>
      </c>
      <c r="B520" s="16">
        <v>207477.5</v>
      </c>
      <c r="C520">
        <v>363.08</v>
      </c>
    </row>
    <row r="521" spans="1:3" x14ac:dyDescent="0.25">
      <c r="A521" s="6">
        <v>40358</v>
      </c>
      <c r="B521" s="16">
        <v>222034.68</v>
      </c>
      <c r="C521">
        <v>388.52</v>
      </c>
    </row>
    <row r="522" spans="1:3" x14ac:dyDescent="0.25">
      <c r="A522" s="6">
        <v>40359</v>
      </c>
      <c r="B522" s="16">
        <v>225156.54</v>
      </c>
      <c r="C522">
        <v>394</v>
      </c>
    </row>
    <row r="523" spans="1:3" x14ac:dyDescent="0.25">
      <c r="A523" s="6">
        <v>40360</v>
      </c>
      <c r="B523" s="16">
        <v>226275.05</v>
      </c>
      <c r="C523">
        <v>395.92</v>
      </c>
    </row>
    <row r="524" spans="1:3" x14ac:dyDescent="0.25">
      <c r="A524" s="6">
        <v>40361</v>
      </c>
      <c r="B524" s="16">
        <v>225570.13</v>
      </c>
      <c r="C524">
        <v>394.68</v>
      </c>
    </row>
    <row r="525" spans="1:3" x14ac:dyDescent="0.25">
      <c r="A525" s="6">
        <v>40362</v>
      </c>
      <c r="B525" s="16">
        <v>225570.13</v>
      </c>
      <c r="C525">
        <v>394.68</v>
      </c>
    </row>
    <row r="526" spans="1:3" x14ac:dyDescent="0.25">
      <c r="A526" s="6">
        <v>40363</v>
      </c>
      <c r="B526" s="16">
        <v>225570.13</v>
      </c>
      <c r="C526">
        <v>394.68</v>
      </c>
    </row>
    <row r="527" spans="1:3" x14ac:dyDescent="0.25">
      <c r="A527" s="6">
        <v>40364</v>
      </c>
      <c r="B527" s="16">
        <v>225570.13</v>
      </c>
      <c r="C527">
        <v>394.64</v>
      </c>
    </row>
    <row r="528" spans="1:3" x14ac:dyDescent="0.25">
      <c r="A528" s="6">
        <v>40365</v>
      </c>
      <c r="B528" s="16">
        <v>222501.19</v>
      </c>
      <c r="C528">
        <v>389.28</v>
      </c>
    </row>
    <row r="529" spans="1:3" x14ac:dyDescent="0.25">
      <c r="A529" s="6">
        <v>40366</v>
      </c>
      <c r="B529" s="16">
        <v>212708.21</v>
      </c>
      <c r="C529">
        <v>372.12</v>
      </c>
    </row>
    <row r="530" spans="1:3" x14ac:dyDescent="0.25">
      <c r="A530" s="6">
        <v>40367</v>
      </c>
      <c r="B530" s="16">
        <v>209654.01</v>
      </c>
      <c r="C530">
        <v>366.8</v>
      </c>
    </row>
    <row r="531" spans="1:3" x14ac:dyDescent="0.25">
      <c r="A531" s="6">
        <v>40368</v>
      </c>
      <c r="B531" s="16">
        <v>207989.31</v>
      </c>
      <c r="C531">
        <v>363.88</v>
      </c>
    </row>
    <row r="532" spans="1:3" x14ac:dyDescent="0.25">
      <c r="A532" s="6">
        <v>40369</v>
      </c>
      <c r="B532" s="16">
        <v>207989.31</v>
      </c>
      <c r="C532">
        <v>363.84</v>
      </c>
    </row>
    <row r="533" spans="1:3" x14ac:dyDescent="0.25">
      <c r="A533" s="6">
        <v>40370</v>
      </c>
      <c r="B533" s="16">
        <v>207989.31</v>
      </c>
      <c r="C533">
        <v>363.84</v>
      </c>
    </row>
    <row r="534" spans="1:3" x14ac:dyDescent="0.25">
      <c r="A534" s="6">
        <v>40371</v>
      </c>
      <c r="B534" s="16">
        <v>206439.82</v>
      </c>
      <c r="C534">
        <v>361.12</v>
      </c>
    </row>
    <row r="535" spans="1:3" x14ac:dyDescent="0.25">
      <c r="A535" s="6">
        <v>40372</v>
      </c>
      <c r="B535" s="16">
        <v>203562.53</v>
      </c>
      <c r="C535">
        <v>356.08</v>
      </c>
    </row>
    <row r="536" spans="1:3" x14ac:dyDescent="0.25">
      <c r="A536" s="6">
        <v>40373</v>
      </c>
      <c r="B536" s="16">
        <v>207323.42</v>
      </c>
      <c r="C536">
        <v>362.64</v>
      </c>
    </row>
    <row r="537" spans="1:3" x14ac:dyDescent="0.25">
      <c r="A537" s="6">
        <v>40374</v>
      </c>
      <c r="B537" s="16">
        <v>210400.83</v>
      </c>
      <c r="C537">
        <v>368.04</v>
      </c>
    </row>
    <row r="538" spans="1:3" x14ac:dyDescent="0.25">
      <c r="A538" s="6">
        <v>40375</v>
      </c>
      <c r="B538" s="16">
        <v>219073.42</v>
      </c>
      <c r="C538">
        <v>383.2</v>
      </c>
    </row>
    <row r="539" spans="1:3" x14ac:dyDescent="0.25">
      <c r="A539" s="6">
        <v>40376</v>
      </c>
      <c r="B539" s="16">
        <v>219073.42</v>
      </c>
      <c r="C539">
        <v>383.16</v>
      </c>
    </row>
    <row r="540" spans="1:3" x14ac:dyDescent="0.25">
      <c r="A540" s="6">
        <v>40377</v>
      </c>
      <c r="B540" s="16">
        <v>219073.42</v>
      </c>
      <c r="C540">
        <v>383.16</v>
      </c>
    </row>
    <row r="541" spans="1:3" x14ac:dyDescent="0.25">
      <c r="A541" s="6">
        <v>40378</v>
      </c>
      <c r="B541" s="16">
        <v>218063.06</v>
      </c>
      <c r="C541">
        <v>381.4</v>
      </c>
    </row>
    <row r="542" spans="1:3" x14ac:dyDescent="0.25">
      <c r="A542" s="6">
        <v>40379</v>
      </c>
      <c r="B542" s="16">
        <v>212176.88</v>
      </c>
      <c r="C542">
        <v>371.08</v>
      </c>
    </row>
    <row r="543" spans="1:3" x14ac:dyDescent="0.25">
      <c r="A543" s="6">
        <v>40380</v>
      </c>
      <c r="B543" s="16">
        <v>213045.59</v>
      </c>
      <c r="C543">
        <v>372.6</v>
      </c>
    </row>
    <row r="544" spans="1:3" x14ac:dyDescent="0.25">
      <c r="A544" s="6">
        <v>40381</v>
      </c>
      <c r="B544" s="16">
        <v>207121.19</v>
      </c>
      <c r="C544">
        <v>362.24</v>
      </c>
    </row>
    <row r="545" spans="1:3" x14ac:dyDescent="0.25">
      <c r="A545" s="6">
        <v>40382</v>
      </c>
      <c r="B545" s="16">
        <v>205496.84</v>
      </c>
      <c r="C545">
        <v>359.36</v>
      </c>
    </row>
    <row r="546" spans="1:3" x14ac:dyDescent="0.25">
      <c r="A546" s="6">
        <v>40383</v>
      </c>
      <c r="B546" s="16">
        <v>205496.84</v>
      </c>
      <c r="C546">
        <v>359.36</v>
      </c>
    </row>
    <row r="547" spans="1:3" x14ac:dyDescent="0.25">
      <c r="A547" s="6">
        <v>40384</v>
      </c>
      <c r="B547" s="16">
        <v>205496.84</v>
      </c>
      <c r="C547">
        <v>359.36</v>
      </c>
    </row>
    <row r="548" spans="1:3" x14ac:dyDescent="0.25">
      <c r="A548" s="6">
        <v>40385</v>
      </c>
      <c r="B548" s="16">
        <v>198937.98</v>
      </c>
      <c r="C548">
        <v>347.88</v>
      </c>
    </row>
    <row r="549" spans="1:3" x14ac:dyDescent="0.25">
      <c r="A549" s="6">
        <v>40386</v>
      </c>
      <c r="B549" s="16">
        <v>197726.83</v>
      </c>
      <c r="C549">
        <v>345.76</v>
      </c>
    </row>
    <row r="550" spans="1:3" x14ac:dyDescent="0.25">
      <c r="A550" s="6">
        <v>40387</v>
      </c>
      <c r="B550" s="16">
        <v>196024.27</v>
      </c>
      <c r="C550">
        <v>342.76</v>
      </c>
    </row>
    <row r="551" spans="1:3" x14ac:dyDescent="0.25">
      <c r="A551" s="6">
        <v>40388</v>
      </c>
      <c r="B551" s="16">
        <v>196284.5</v>
      </c>
      <c r="C551">
        <v>343.2</v>
      </c>
    </row>
    <row r="552" spans="1:3" x14ac:dyDescent="0.25">
      <c r="A552" s="6">
        <v>40389</v>
      </c>
      <c r="B552" s="16">
        <v>195172.64</v>
      </c>
      <c r="C552">
        <v>341.28</v>
      </c>
    </row>
    <row r="553" spans="1:3" x14ac:dyDescent="0.25">
      <c r="A553" s="6">
        <v>40390</v>
      </c>
      <c r="B553" s="16">
        <v>195172.64</v>
      </c>
      <c r="C553">
        <v>341.24</v>
      </c>
    </row>
    <row r="554" spans="1:3" x14ac:dyDescent="0.25">
      <c r="A554" s="6">
        <v>40391</v>
      </c>
      <c r="B554" s="16">
        <v>195172.64</v>
      </c>
      <c r="C554">
        <v>341.24</v>
      </c>
    </row>
    <row r="555" spans="1:3" x14ac:dyDescent="0.25">
      <c r="A555" s="6">
        <v>40392</v>
      </c>
      <c r="B555" s="16">
        <v>189150.83</v>
      </c>
      <c r="C555">
        <v>330.72</v>
      </c>
    </row>
    <row r="556" spans="1:3" x14ac:dyDescent="0.25">
      <c r="A556" s="6">
        <v>40393</v>
      </c>
      <c r="B556" s="16">
        <v>190710.6</v>
      </c>
      <c r="C556">
        <v>333.44</v>
      </c>
    </row>
    <row r="557" spans="1:3" x14ac:dyDescent="0.25">
      <c r="A557" s="6">
        <v>40394</v>
      </c>
      <c r="B557" s="16">
        <v>190172.38</v>
      </c>
      <c r="C557">
        <v>332.48</v>
      </c>
    </row>
    <row r="558" spans="1:3" x14ac:dyDescent="0.25">
      <c r="A558" s="6">
        <v>40395</v>
      </c>
      <c r="B558" s="16">
        <v>191466.01</v>
      </c>
      <c r="C558">
        <v>334.72</v>
      </c>
    </row>
    <row r="559" spans="1:3" x14ac:dyDescent="0.25">
      <c r="A559" s="6">
        <v>40396</v>
      </c>
      <c r="B559" s="16">
        <v>192220.47</v>
      </c>
      <c r="C559">
        <v>336.04</v>
      </c>
    </row>
    <row r="560" spans="1:3" x14ac:dyDescent="0.25">
      <c r="A560" s="6">
        <v>40397</v>
      </c>
      <c r="B560" s="16">
        <v>192220.47</v>
      </c>
      <c r="C560">
        <v>336.04</v>
      </c>
    </row>
    <row r="561" spans="1:3" x14ac:dyDescent="0.25">
      <c r="A561" s="6">
        <v>40398</v>
      </c>
      <c r="B561" s="16">
        <v>192220.47</v>
      </c>
      <c r="C561">
        <v>336.04</v>
      </c>
    </row>
    <row r="562" spans="1:3" x14ac:dyDescent="0.25">
      <c r="A562" s="6">
        <v>40399</v>
      </c>
      <c r="B562" s="16">
        <v>191141.67</v>
      </c>
      <c r="C562">
        <v>334.12</v>
      </c>
    </row>
    <row r="563" spans="1:3" x14ac:dyDescent="0.25">
      <c r="A563" s="6">
        <v>40400</v>
      </c>
      <c r="B563" s="16">
        <v>192808.87</v>
      </c>
      <c r="C563">
        <v>337.04</v>
      </c>
    </row>
    <row r="564" spans="1:3" x14ac:dyDescent="0.25">
      <c r="A564" s="6">
        <v>40401</v>
      </c>
      <c r="B564" s="16">
        <v>201485.81</v>
      </c>
      <c r="C564">
        <v>352.2</v>
      </c>
    </row>
    <row r="565" spans="1:3" x14ac:dyDescent="0.25">
      <c r="A565" s="6">
        <v>40402</v>
      </c>
      <c r="B565" s="16">
        <v>202753.85</v>
      </c>
      <c r="C565">
        <v>354.4</v>
      </c>
    </row>
    <row r="566" spans="1:3" x14ac:dyDescent="0.25">
      <c r="A566" s="6">
        <v>40403</v>
      </c>
      <c r="B566" s="16">
        <v>205857.06</v>
      </c>
      <c r="C566">
        <v>359.84</v>
      </c>
    </row>
    <row r="567" spans="1:3" x14ac:dyDescent="0.25">
      <c r="A567" s="6">
        <v>40404</v>
      </c>
      <c r="B567" s="16">
        <v>205857.06</v>
      </c>
      <c r="C567">
        <v>359.8</v>
      </c>
    </row>
    <row r="568" spans="1:3" x14ac:dyDescent="0.25">
      <c r="A568" s="6">
        <v>40405</v>
      </c>
      <c r="B568" s="16">
        <v>205857.06</v>
      </c>
      <c r="C568">
        <v>359.8</v>
      </c>
    </row>
    <row r="569" spans="1:3" x14ac:dyDescent="0.25">
      <c r="A569" s="6">
        <v>40406</v>
      </c>
      <c r="B569" s="16">
        <v>204346.37</v>
      </c>
      <c r="C569">
        <v>357.16</v>
      </c>
    </row>
    <row r="570" spans="1:3" x14ac:dyDescent="0.25">
      <c r="A570" s="6">
        <v>40407</v>
      </c>
      <c r="B570" s="16">
        <v>203242.1</v>
      </c>
      <c r="C570">
        <v>355.2</v>
      </c>
    </row>
    <row r="571" spans="1:3" x14ac:dyDescent="0.25">
      <c r="A571" s="6">
        <v>40408</v>
      </c>
      <c r="B571" s="16">
        <v>204637.25</v>
      </c>
      <c r="C571">
        <v>357.64</v>
      </c>
    </row>
    <row r="572" spans="1:3" x14ac:dyDescent="0.25">
      <c r="A572" s="6">
        <v>40409</v>
      </c>
      <c r="B572" s="16">
        <v>208722.64</v>
      </c>
      <c r="C572">
        <v>364.8</v>
      </c>
    </row>
    <row r="573" spans="1:3" x14ac:dyDescent="0.25">
      <c r="A573" s="6">
        <v>40410</v>
      </c>
      <c r="B573" s="16">
        <v>208165.36</v>
      </c>
      <c r="C573">
        <v>363.8</v>
      </c>
    </row>
    <row r="574" spans="1:3" x14ac:dyDescent="0.25">
      <c r="A574" s="6">
        <v>40411</v>
      </c>
      <c r="B574" s="16">
        <v>208165.36</v>
      </c>
      <c r="C574">
        <v>363.8</v>
      </c>
    </row>
    <row r="575" spans="1:3" x14ac:dyDescent="0.25">
      <c r="A575" s="6">
        <v>40412</v>
      </c>
      <c r="B575" s="16">
        <v>208165.36</v>
      </c>
      <c r="C575">
        <v>363.8</v>
      </c>
    </row>
    <row r="576" spans="1:3" x14ac:dyDescent="0.25">
      <c r="A576" s="6">
        <v>40413</v>
      </c>
      <c r="B576" s="16">
        <v>210145.91</v>
      </c>
      <c r="C576">
        <v>367.24</v>
      </c>
    </row>
    <row r="577" spans="1:3" x14ac:dyDescent="0.25">
      <c r="A577" s="6">
        <v>40414</v>
      </c>
      <c r="B577" s="16">
        <v>214708.23</v>
      </c>
      <c r="C577">
        <v>375.2</v>
      </c>
    </row>
    <row r="578" spans="1:3" x14ac:dyDescent="0.25">
      <c r="A578" s="6">
        <v>40415</v>
      </c>
      <c r="B578" s="16">
        <v>210589.89</v>
      </c>
      <c r="C578">
        <v>368</v>
      </c>
    </row>
    <row r="579" spans="1:3" x14ac:dyDescent="0.25">
      <c r="A579" s="6">
        <v>40416</v>
      </c>
      <c r="B579" s="16">
        <v>213121.45</v>
      </c>
      <c r="C579">
        <v>372.4</v>
      </c>
    </row>
    <row r="580" spans="1:3" x14ac:dyDescent="0.25">
      <c r="A580" s="6">
        <v>40417</v>
      </c>
      <c r="B580" s="16">
        <v>206069.09</v>
      </c>
      <c r="C580">
        <v>360.08</v>
      </c>
    </row>
    <row r="581" spans="1:3" x14ac:dyDescent="0.25">
      <c r="A581" s="6">
        <v>40418</v>
      </c>
      <c r="B581" s="16">
        <v>206069.09</v>
      </c>
      <c r="C581">
        <v>360.08</v>
      </c>
    </row>
    <row r="582" spans="1:3" x14ac:dyDescent="0.25">
      <c r="A582" s="6">
        <v>40419</v>
      </c>
      <c r="B582" s="16">
        <v>206069.09</v>
      </c>
      <c r="C582">
        <v>360.04</v>
      </c>
    </row>
    <row r="583" spans="1:3" x14ac:dyDescent="0.25">
      <c r="A583" s="6">
        <v>40420</v>
      </c>
      <c r="B583" s="16">
        <v>210676.27</v>
      </c>
      <c r="C583">
        <v>368.08</v>
      </c>
    </row>
    <row r="584" spans="1:3" x14ac:dyDescent="0.25">
      <c r="A584" s="6">
        <v>40421</v>
      </c>
      <c r="B584" s="16">
        <v>210929.6</v>
      </c>
      <c r="C584">
        <v>368.52</v>
      </c>
    </row>
    <row r="585" spans="1:3" x14ac:dyDescent="0.25">
      <c r="A585" s="6">
        <v>40422</v>
      </c>
      <c r="B585" s="16">
        <v>206378.66</v>
      </c>
      <c r="C585">
        <v>360.56</v>
      </c>
    </row>
    <row r="586" spans="1:3" x14ac:dyDescent="0.25">
      <c r="A586" s="6">
        <v>40423</v>
      </c>
      <c r="B586" s="16">
        <v>205030.17</v>
      </c>
      <c r="C586">
        <v>358.2</v>
      </c>
    </row>
    <row r="587" spans="1:3" x14ac:dyDescent="0.25">
      <c r="A587" s="6">
        <v>40424</v>
      </c>
      <c r="B587" s="16">
        <v>201184.13</v>
      </c>
      <c r="C587">
        <v>351.48</v>
      </c>
    </row>
    <row r="588" spans="1:3" x14ac:dyDescent="0.25">
      <c r="A588" s="6">
        <v>40425</v>
      </c>
      <c r="B588" s="16">
        <v>201184.13</v>
      </c>
      <c r="C588">
        <v>351.48</v>
      </c>
    </row>
    <row r="589" spans="1:3" x14ac:dyDescent="0.25">
      <c r="A589" s="6">
        <v>40426</v>
      </c>
      <c r="B589" s="16">
        <v>201184.13</v>
      </c>
      <c r="C589">
        <v>351.48</v>
      </c>
    </row>
    <row r="590" spans="1:3" x14ac:dyDescent="0.25">
      <c r="A590" s="6">
        <v>40427</v>
      </c>
      <c r="B590" s="16">
        <v>201184.13</v>
      </c>
      <c r="C590">
        <v>351.44</v>
      </c>
    </row>
    <row r="591" spans="1:3" x14ac:dyDescent="0.25">
      <c r="A591" s="6">
        <v>40428</v>
      </c>
      <c r="B591" s="16">
        <v>203694.07999999999</v>
      </c>
      <c r="C591">
        <v>355.84</v>
      </c>
    </row>
    <row r="592" spans="1:3" x14ac:dyDescent="0.25">
      <c r="A592" s="6">
        <v>40429</v>
      </c>
      <c r="B592" s="16">
        <v>201358.98</v>
      </c>
      <c r="C592">
        <v>351.72</v>
      </c>
    </row>
    <row r="593" spans="1:3" x14ac:dyDescent="0.25">
      <c r="A593" s="6">
        <v>40430</v>
      </c>
      <c r="B593" s="16">
        <v>199623.12</v>
      </c>
      <c r="C593">
        <v>348.68</v>
      </c>
    </row>
    <row r="594" spans="1:3" x14ac:dyDescent="0.25">
      <c r="A594" s="6">
        <v>40431</v>
      </c>
      <c r="B594" s="16">
        <v>198818.1</v>
      </c>
      <c r="C594">
        <v>347.28</v>
      </c>
    </row>
    <row r="595" spans="1:3" x14ac:dyDescent="0.25">
      <c r="A595" s="6">
        <v>40432</v>
      </c>
      <c r="B595" s="16">
        <v>198818.1</v>
      </c>
      <c r="C595">
        <v>347.28</v>
      </c>
    </row>
    <row r="596" spans="1:3" x14ac:dyDescent="0.25">
      <c r="A596" s="6">
        <v>40433</v>
      </c>
      <c r="B596" s="16">
        <v>198818.1</v>
      </c>
      <c r="C596">
        <v>347.28</v>
      </c>
    </row>
    <row r="597" spans="1:3" x14ac:dyDescent="0.25">
      <c r="A597" s="6">
        <v>40434</v>
      </c>
      <c r="B597" s="16">
        <v>195225.74</v>
      </c>
      <c r="C597">
        <v>341</v>
      </c>
    </row>
    <row r="598" spans="1:3" x14ac:dyDescent="0.25">
      <c r="A598" s="6">
        <v>40435</v>
      </c>
      <c r="B598" s="16">
        <v>194307.32</v>
      </c>
      <c r="C598">
        <v>339.36</v>
      </c>
    </row>
    <row r="599" spans="1:3" x14ac:dyDescent="0.25">
      <c r="A599" s="6">
        <v>40436</v>
      </c>
      <c r="B599" s="16">
        <v>193362.8</v>
      </c>
      <c r="C599">
        <v>337.72</v>
      </c>
    </row>
    <row r="600" spans="1:3" x14ac:dyDescent="0.25">
      <c r="A600" s="6">
        <v>40437</v>
      </c>
      <c r="B600" s="16">
        <v>193779.25</v>
      </c>
      <c r="C600">
        <v>338.44</v>
      </c>
    </row>
    <row r="601" spans="1:3" x14ac:dyDescent="0.25">
      <c r="A601" s="6">
        <v>40438</v>
      </c>
      <c r="B601" s="16">
        <v>194724.28</v>
      </c>
      <c r="C601">
        <v>340.08</v>
      </c>
    </row>
    <row r="602" spans="1:3" x14ac:dyDescent="0.25">
      <c r="A602" s="6">
        <v>40439</v>
      </c>
      <c r="B602" s="16">
        <v>194724.28</v>
      </c>
      <c r="C602">
        <v>340.08</v>
      </c>
    </row>
    <row r="603" spans="1:3" x14ac:dyDescent="0.25">
      <c r="A603" s="6">
        <v>40440</v>
      </c>
      <c r="B603" s="16">
        <v>194724.28</v>
      </c>
      <c r="C603">
        <v>340.04</v>
      </c>
    </row>
    <row r="604" spans="1:3" x14ac:dyDescent="0.25">
      <c r="A604" s="6">
        <v>40441</v>
      </c>
      <c r="B604" s="16">
        <v>192784.43</v>
      </c>
      <c r="C604">
        <v>336.68</v>
      </c>
    </row>
    <row r="605" spans="1:3" x14ac:dyDescent="0.25">
      <c r="A605" s="6">
        <v>40442</v>
      </c>
      <c r="B605" s="16">
        <v>192802.06</v>
      </c>
      <c r="C605">
        <v>336.68</v>
      </c>
    </row>
    <row r="606" spans="1:3" x14ac:dyDescent="0.25">
      <c r="A606" s="6">
        <v>40443</v>
      </c>
      <c r="B606" s="16">
        <v>194436.83</v>
      </c>
      <c r="C606">
        <v>339.52</v>
      </c>
    </row>
    <row r="607" spans="1:3" x14ac:dyDescent="0.25">
      <c r="A607" s="6">
        <v>40444</v>
      </c>
      <c r="B607" s="16">
        <v>197871.12</v>
      </c>
      <c r="C607">
        <v>345.52</v>
      </c>
    </row>
    <row r="608" spans="1:3" x14ac:dyDescent="0.25">
      <c r="A608" s="6">
        <v>40445</v>
      </c>
      <c r="B608" s="16">
        <v>194147.19</v>
      </c>
      <c r="C608">
        <v>339</v>
      </c>
    </row>
    <row r="609" spans="1:3" x14ac:dyDescent="0.25">
      <c r="A609" s="6">
        <v>40446</v>
      </c>
      <c r="B609" s="16">
        <v>194147.19</v>
      </c>
      <c r="C609">
        <v>339</v>
      </c>
    </row>
    <row r="610" spans="1:3" x14ac:dyDescent="0.25">
      <c r="A610" s="6">
        <v>40447</v>
      </c>
      <c r="B610" s="16">
        <v>194147.19</v>
      </c>
      <c r="C610">
        <v>339</v>
      </c>
    </row>
    <row r="611" spans="1:3" x14ac:dyDescent="0.25">
      <c r="A611" s="6">
        <v>40448</v>
      </c>
      <c r="B611" s="16">
        <v>194145.6</v>
      </c>
      <c r="C611">
        <v>339</v>
      </c>
    </row>
    <row r="612" spans="1:3" x14ac:dyDescent="0.25">
      <c r="A612" s="6">
        <v>40449</v>
      </c>
      <c r="B612" s="16">
        <v>193870.55</v>
      </c>
      <c r="C612">
        <v>338.48</v>
      </c>
    </row>
    <row r="613" spans="1:3" x14ac:dyDescent="0.25">
      <c r="A613" s="6">
        <v>40450</v>
      </c>
      <c r="B613" s="16">
        <v>195834.73</v>
      </c>
      <c r="C613">
        <v>341.92</v>
      </c>
    </row>
    <row r="614" spans="1:3" x14ac:dyDescent="0.25">
      <c r="A614" s="6">
        <v>40451</v>
      </c>
      <c r="B614" s="16">
        <v>198653.31</v>
      </c>
      <c r="C614">
        <v>346.84</v>
      </c>
    </row>
    <row r="615" spans="1:3" x14ac:dyDescent="0.25">
      <c r="A615" s="6">
        <v>40452</v>
      </c>
      <c r="B615" s="16">
        <v>196877.09</v>
      </c>
      <c r="C615">
        <v>343.72</v>
      </c>
    </row>
    <row r="616" spans="1:3" x14ac:dyDescent="0.25">
      <c r="A616" s="6">
        <v>40453</v>
      </c>
      <c r="B616" s="16">
        <v>196877.09</v>
      </c>
      <c r="C616">
        <v>343.72</v>
      </c>
    </row>
    <row r="617" spans="1:3" x14ac:dyDescent="0.25">
      <c r="A617" s="6">
        <v>40454</v>
      </c>
      <c r="B617" s="16">
        <v>196877.09</v>
      </c>
      <c r="C617">
        <v>343.72</v>
      </c>
    </row>
    <row r="618" spans="1:3" x14ac:dyDescent="0.25">
      <c r="A618" s="6">
        <v>40455</v>
      </c>
      <c r="B618" s="16">
        <v>198592.88</v>
      </c>
      <c r="C618">
        <v>346.68</v>
      </c>
    </row>
    <row r="619" spans="1:3" x14ac:dyDescent="0.25">
      <c r="A619" s="6">
        <v>40456</v>
      </c>
      <c r="B619" s="16">
        <v>194498.68</v>
      </c>
      <c r="C619">
        <v>339.52</v>
      </c>
    </row>
    <row r="620" spans="1:3" x14ac:dyDescent="0.25">
      <c r="A620" s="6">
        <v>40457</v>
      </c>
      <c r="B620" s="16">
        <v>194686.7</v>
      </c>
      <c r="C620">
        <v>339.84</v>
      </c>
    </row>
    <row r="621" spans="1:3" x14ac:dyDescent="0.25">
      <c r="A621" s="6">
        <v>40458</v>
      </c>
      <c r="B621" s="16">
        <v>194479.42</v>
      </c>
      <c r="C621">
        <v>339.48</v>
      </c>
    </row>
    <row r="622" spans="1:3" x14ac:dyDescent="0.25">
      <c r="A622" s="6">
        <v>40459</v>
      </c>
      <c r="B622" s="16">
        <v>192755.05</v>
      </c>
      <c r="C622">
        <v>336.48</v>
      </c>
    </row>
    <row r="623" spans="1:3" x14ac:dyDescent="0.25">
      <c r="A623" s="6">
        <v>40460</v>
      </c>
      <c r="B623" s="16">
        <v>192755.05</v>
      </c>
      <c r="C623">
        <v>336.44</v>
      </c>
    </row>
    <row r="624" spans="1:3" x14ac:dyDescent="0.25">
      <c r="A624" s="6">
        <v>40461</v>
      </c>
      <c r="B624" s="16">
        <v>192755.05</v>
      </c>
      <c r="C624">
        <v>336.44</v>
      </c>
    </row>
    <row r="625" spans="1:3" x14ac:dyDescent="0.25">
      <c r="A625" s="6">
        <v>40462</v>
      </c>
      <c r="B625" s="16">
        <v>189388.74</v>
      </c>
      <c r="C625">
        <v>330.56</v>
      </c>
    </row>
    <row r="626" spans="1:3" x14ac:dyDescent="0.25">
      <c r="A626" s="6">
        <v>40463</v>
      </c>
      <c r="B626" s="16">
        <v>186588.06</v>
      </c>
      <c r="C626">
        <v>325.68</v>
      </c>
    </row>
    <row r="627" spans="1:3" x14ac:dyDescent="0.25">
      <c r="A627" s="6">
        <v>40464</v>
      </c>
      <c r="B627" s="16">
        <v>181944.22</v>
      </c>
      <c r="C627">
        <v>317.56</v>
      </c>
    </row>
    <row r="628" spans="1:3" x14ac:dyDescent="0.25">
      <c r="A628" s="6">
        <v>40465</v>
      </c>
      <c r="B628" s="16">
        <v>184708.61</v>
      </c>
      <c r="C628">
        <v>322.36</v>
      </c>
    </row>
    <row r="629" spans="1:3" x14ac:dyDescent="0.25">
      <c r="A629" s="6">
        <v>40466</v>
      </c>
      <c r="B629" s="16">
        <v>183078.04</v>
      </c>
      <c r="C629">
        <v>319.52</v>
      </c>
    </row>
    <row r="630" spans="1:3" x14ac:dyDescent="0.25">
      <c r="A630" s="6">
        <v>40467</v>
      </c>
      <c r="B630" s="16">
        <v>183078.04</v>
      </c>
      <c r="C630">
        <v>319.52</v>
      </c>
    </row>
    <row r="631" spans="1:3" x14ac:dyDescent="0.25">
      <c r="A631" s="6">
        <v>40468</v>
      </c>
      <c r="B631" s="16">
        <v>183078.04</v>
      </c>
      <c r="C631">
        <v>319.52</v>
      </c>
    </row>
    <row r="632" spans="1:3" x14ac:dyDescent="0.25">
      <c r="A632" s="6">
        <v>40469</v>
      </c>
      <c r="B632" s="16">
        <v>181598.94</v>
      </c>
      <c r="C632">
        <v>316.92</v>
      </c>
    </row>
    <row r="633" spans="1:3" x14ac:dyDescent="0.25">
      <c r="A633" s="6">
        <v>40470</v>
      </c>
      <c r="B633" s="16">
        <v>183984.51</v>
      </c>
      <c r="C633">
        <v>321.08</v>
      </c>
    </row>
    <row r="634" spans="1:3" x14ac:dyDescent="0.25">
      <c r="A634" s="6">
        <v>40471</v>
      </c>
      <c r="B634" s="16">
        <v>180165.1</v>
      </c>
      <c r="C634">
        <v>314.39999999999998</v>
      </c>
    </row>
    <row r="635" spans="1:3" x14ac:dyDescent="0.25">
      <c r="A635" s="6">
        <v>40472</v>
      </c>
      <c r="B635" s="16">
        <v>177483.36</v>
      </c>
      <c r="C635">
        <v>309.72000000000003</v>
      </c>
    </row>
    <row r="636" spans="1:3" x14ac:dyDescent="0.25">
      <c r="A636" s="6">
        <v>40473</v>
      </c>
      <c r="B636" s="16">
        <v>173999.51</v>
      </c>
      <c r="C636">
        <v>303.64</v>
      </c>
    </row>
    <row r="637" spans="1:3" x14ac:dyDescent="0.25">
      <c r="A637" s="6">
        <v>40474</v>
      </c>
      <c r="B637" s="16">
        <v>173999.51</v>
      </c>
      <c r="C637">
        <v>303.60000000000002</v>
      </c>
    </row>
    <row r="638" spans="1:3" x14ac:dyDescent="0.25">
      <c r="A638" s="6">
        <v>40475</v>
      </c>
      <c r="B638" s="16">
        <v>173999.51</v>
      </c>
      <c r="C638">
        <v>303.60000000000002</v>
      </c>
    </row>
    <row r="639" spans="1:3" x14ac:dyDescent="0.25">
      <c r="A639" s="6">
        <v>40476</v>
      </c>
      <c r="B639" s="16">
        <v>171822.87</v>
      </c>
      <c r="C639">
        <v>299.8</v>
      </c>
    </row>
    <row r="640" spans="1:3" x14ac:dyDescent="0.25">
      <c r="A640" s="6">
        <v>40477</v>
      </c>
      <c r="B640" s="16">
        <v>172317.53</v>
      </c>
      <c r="C640">
        <v>300.64</v>
      </c>
    </row>
    <row r="641" spans="1:3" x14ac:dyDescent="0.25">
      <c r="A641" s="6">
        <v>40478</v>
      </c>
      <c r="B641" s="16">
        <v>172498.13</v>
      </c>
      <c r="C641">
        <v>300.95999999999998</v>
      </c>
    </row>
    <row r="642" spans="1:3" x14ac:dyDescent="0.25">
      <c r="A642" s="6">
        <v>40479</v>
      </c>
      <c r="B642" s="16">
        <v>171686.88</v>
      </c>
      <c r="C642">
        <v>299.56</v>
      </c>
    </row>
    <row r="643" spans="1:3" x14ac:dyDescent="0.25">
      <c r="A643" s="6">
        <v>40480</v>
      </c>
      <c r="B643" s="16">
        <v>170901.83</v>
      </c>
      <c r="C643">
        <v>298.16000000000003</v>
      </c>
    </row>
    <row r="644" spans="1:3" x14ac:dyDescent="0.25">
      <c r="A644" s="6">
        <v>40481</v>
      </c>
      <c r="B644" s="16">
        <v>170901.83</v>
      </c>
      <c r="C644">
        <v>298.16000000000003</v>
      </c>
    </row>
    <row r="645" spans="1:3" x14ac:dyDescent="0.25">
      <c r="A645" s="6">
        <v>40482</v>
      </c>
      <c r="B645" s="16">
        <v>170901.83</v>
      </c>
      <c r="C645">
        <v>298.16000000000003</v>
      </c>
    </row>
    <row r="646" spans="1:3" x14ac:dyDescent="0.25">
      <c r="A646" s="6">
        <v>40483</v>
      </c>
      <c r="B646" s="16">
        <v>170801.05</v>
      </c>
      <c r="C646">
        <v>297.95999999999998</v>
      </c>
    </row>
    <row r="647" spans="1:3" x14ac:dyDescent="0.25">
      <c r="A647" s="6">
        <v>40484</v>
      </c>
      <c r="B647" s="16">
        <v>168452.98</v>
      </c>
      <c r="C647">
        <v>293.88</v>
      </c>
    </row>
    <row r="648" spans="1:3" x14ac:dyDescent="0.25">
      <c r="A648" s="6">
        <v>40485</v>
      </c>
      <c r="B648" s="16">
        <v>162918.76</v>
      </c>
      <c r="C648">
        <v>284.2</v>
      </c>
    </row>
    <row r="649" spans="1:3" x14ac:dyDescent="0.25">
      <c r="A649" s="6">
        <v>40486</v>
      </c>
      <c r="B649" s="16">
        <v>156896.85999999999</v>
      </c>
      <c r="C649">
        <v>273.68</v>
      </c>
    </row>
    <row r="650" spans="1:3" x14ac:dyDescent="0.25">
      <c r="A650" s="6">
        <v>40487</v>
      </c>
      <c r="B650" s="16">
        <v>157102.07999999999</v>
      </c>
      <c r="C650">
        <v>274.04000000000002</v>
      </c>
    </row>
    <row r="651" spans="1:3" x14ac:dyDescent="0.25">
      <c r="A651" s="6">
        <v>40488</v>
      </c>
      <c r="B651" s="16">
        <v>157102.07999999999</v>
      </c>
      <c r="C651">
        <v>274.04000000000002</v>
      </c>
    </row>
    <row r="652" spans="1:3" x14ac:dyDescent="0.25">
      <c r="A652" s="6">
        <v>40489</v>
      </c>
      <c r="B652" s="16">
        <v>157102.07999999999</v>
      </c>
      <c r="C652">
        <v>274.04000000000002</v>
      </c>
    </row>
    <row r="653" spans="1:3" x14ac:dyDescent="0.25">
      <c r="A653" s="6">
        <v>40490</v>
      </c>
      <c r="B653" s="16">
        <v>158463.54999999999</v>
      </c>
      <c r="C653">
        <v>276.39999999999998</v>
      </c>
    </row>
    <row r="654" spans="1:3" x14ac:dyDescent="0.25">
      <c r="A654" s="6">
        <v>40491</v>
      </c>
      <c r="B654" s="16">
        <v>159965.69</v>
      </c>
      <c r="C654">
        <v>279</v>
      </c>
    </row>
    <row r="655" spans="1:3" x14ac:dyDescent="0.25">
      <c r="A655" s="6">
        <v>40492</v>
      </c>
      <c r="B655" s="16">
        <v>159991.76</v>
      </c>
      <c r="C655">
        <v>279.04000000000002</v>
      </c>
    </row>
    <row r="656" spans="1:3" x14ac:dyDescent="0.25">
      <c r="A656" s="6">
        <v>40493</v>
      </c>
      <c r="B656" s="16">
        <v>162071.98000000001</v>
      </c>
      <c r="C656">
        <v>282.68</v>
      </c>
    </row>
    <row r="657" spans="1:3" x14ac:dyDescent="0.25">
      <c r="A657" s="6">
        <v>40494</v>
      </c>
      <c r="B657" s="16">
        <v>167006.96</v>
      </c>
      <c r="C657">
        <v>291.27999999999997</v>
      </c>
    </row>
    <row r="658" spans="1:3" x14ac:dyDescent="0.25">
      <c r="A658" s="6">
        <v>40495</v>
      </c>
      <c r="B658" s="16">
        <v>167006.96</v>
      </c>
      <c r="C658">
        <v>291.27999999999997</v>
      </c>
    </row>
    <row r="659" spans="1:3" x14ac:dyDescent="0.25">
      <c r="A659" s="6">
        <v>40496</v>
      </c>
      <c r="B659" s="16">
        <v>167006.96</v>
      </c>
      <c r="C659">
        <v>291.24</v>
      </c>
    </row>
    <row r="660" spans="1:3" x14ac:dyDescent="0.25">
      <c r="A660" s="6">
        <v>40497</v>
      </c>
      <c r="B660" s="16">
        <v>164881.94</v>
      </c>
      <c r="C660">
        <v>287.56</v>
      </c>
    </row>
    <row r="661" spans="1:3" x14ac:dyDescent="0.25">
      <c r="A661" s="6">
        <v>40498</v>
      </c>
      <c r="B661" s="16">
        <v>169152.92</v>
      </c>
      <c r="C661">
        <v>295</v>
      </c>
    </row>
    <row r="662" spans="1:3" x14ac:dyDescent="0.25">
      <c r="A662" s="6">
        <v>40499</v>
      </c>
      <c r="B662" s="16">
        <v>167020.1</v>
      </c>
      <c r="C662">
        <v>291.24</v>
      </c>
    </row>
    <row r="663" spans="1:3" x14ac:dyDescent="0.25">
      <c r="A663" s="6">
        <v>40500</v>
      </c>
      <c r="B663" s="16">
        <v>162247.63</v>
      </c>
      <c r="C663">
        <v>282.92</v>
      </c>
    </row>
    <row r="664" spans="1:3" x14ac:dyDescent="0.25">
      <c r="A664" s="6">
        <v>40501</v>
      </c>
      <c r="B664" s="16">
        <v>161334.6</v>
      </c>
      <c r="C664">
        <v>281.32</v>
      </c>
    </row>
    <row r="665" spans="1:3" x14ac:dyDescent="0.25">
      <c r="A665" s="6">
        <v>40502</v>
      </c>
      <c r="B665" s="16">
        <v>161334.6</v>
      </c>
      <c r="C665">
        <v>281.32</v>
      </c>
    </row>
    <row r="666" spans="1:3" x14ac:dyDescent="0.25">
      <c r="A666" s="6">
        <v>40503</v>
      </c>
      <c r="B666" s="16">
        <v>161334.6</v>
      </c>
      <c r="C666">
        <v>281.32</v>
      </c>
    </row>
    <row r="667" spans="1:3" x14ac:dyDescent="0.25">
      <c r="A667" s="6">
        <v>40504</v>
      </c>
      <c r="B667" s="16">
        <v>159852.32</v>
      </c>
      <c r="C667">
        <v>278.72000000000003</v>
      </c>
    </row>
    <row r="668" spans="1:3" x14ac:dyDescent="0.25">
      <c r="A668" s="6">
        <v>40505</v>
      </c>
      <c r="B668" s="16">
        <v>163402.97</v>
      </c>
      <c r="C668">
        <v>284.92</v>
      </c>
    </row>
    <row r="669" spans="1:3" x14ac:dyDescent="0.25">
      <c r="A669" s="6">
        <v>40506</v>
      </c>
      <c r="B669" s="16">
        <v>161012.67000000001</v>
      </c>
      <c r="C669">
        <v>280.72000000000003</v>
      </c>
    </row>
    <row r="670" spans="1:3" x14ac:dyDescent="0.25">
      <c r="A670" s="6">
        <v>40507</v>
      </c>
      <c r="B670" s="16">
        <v>161012.67000000001</v>
      </c>
      <c r="C670">
        <v>280.72000000000003</v>
      </c>
    </row>
    <row r="671" spans="1:3" x14ac:dyDescent="0.25">
      <c r="A671" s="6">
        <v>40508</v>
      </c>
      <c r="B671" s="16">
        <v>165497.75</v>
      </c>
      <c r="C671">
        <v>288.52</v>
      </c>
    </row>
    <row r="672" spans="1:3" x14ac:dyDescent="0.25">
      <c r="A672" s="6">
        <v>40509</v>
      </c>
      <c r="B672" s="16">
        <v>165497.75</v>
      </c>
      <c r="C672">
        <v>288.52</v>
      </c>
    </row>
    <row r="673" spans="1:3" x14ac:dyDescent="0.25">
      <c r="A673" s="6">
        <v>40510</v>
      </c>
      <c r="B673" s="16">
        <v>165497.75</v>
      </c>
      <c r="C673">
        <v>288.52</v>
      </c>
    </row>
    <row r="674" spans="1:3" x14ac:dyDescent="0.25">
      <c r="A674" s="6">
        <v>40511</v>
      </c>
      <c r="B674" s="16">
        <v>165440.6</v>
      </c>
      <c r="C674">
        <v>288.39999999999998</v>
      </c>
    </row>
    <row r="675" spans="1:3" x14ac:dyDescent="0.25">
      <c r="A675" s="6">
        <v>40512</v>
      </c>
      <c r="B675" s="16">
        <v>170267.6</v>
      </c>
      <c r="C675">
        <v>296.83999999999997</v>
      </c>
    </row>
    <row r="676" spans="1:3" x14ac:dyDescent="0.25">
      <c r="A676" s="6">
        <v>40513</v>
      </c>
      <c r="B676" s="16">
        <v>167206.47</v>
      </c>
      <c r="C676">
        <v>291.48</v>
      </c>
    </row>
    <row r="677" spans="1:3" x14ac:dyDescent="0.25">
      <c r="A677" s="6">
        <v>40514</v>
      </c>
      <c r="B677" s="16">
        <v>160807.07999999999</v>
      </c>
      <c r="C677">
        <v>280.32</v>
      </c>
    </row>
    <row r="678" spans="1:3" x14ac:dyDescent="0.25">
      <c r="A678" s="6">
        <v>40515</v>
      </c>
      <c r="B678" s="16">
        <v>157352.54</v>
      </c>
      <c r="C678">
        <v>274.27999999999997</v>
      </c>
    </row>
    <row r="679" spans="1:3" x14ac:dyDescent="0.25">
      <c r="A679" s="6">
        <v>40516</v>
      </c>
      <c r="B679" s="16">
        <v>157352.54</v>
      </c>
      <c r="C679">
        <v>274.27999999999997</v>
      </c>
    </row>
    <row r="680" spans="1:3" x14ac:dyDescent="0.25">
      <c r="A680" s="6">
        <v>40517</v>
      </c>
      <c r="B680" s="16">
        <v>157352.54</v>
      </c>
      <c r="C680">
        <v>274.27999999999997</v>
      </c>
    </row>
    <row r="681" spans="1:3" x14ac:dyDescent="0.25">
      <c r="A681" s="6">
        <v>40518</v>
      </c>
      <c r="B681" s="16">
        <v>156142.1</v>
      </c>
      <c r="C681">
        <v>272.16000000000003</v>
      </c>
    </row>
    <row r="682" spans="1:3" x14ac:dyDescent="0.25">
      <c r="A682" s="6">
        <v>40519</v>
      </c>
      <c r="B682" s="16">
        <v>155957.59</v>
      </c>
      <c r="C682">
        <v>271.83999999999997</v>
      </c>
    </row>
    <row r="683" spans="1:3" x14ac:dyDescent="0.25">
      <c r="A683" s="6">
        <v>40520</v>
      </c>
      <c r="B683" s="16">
        <v>153032.12</v>
      </c>
      <c r="C683">
        <v>266.72000000000003</v>
      </c>
    </row>
    <row r="684" spans="1:3" x14ac:dyDescent="0.25">
      <c r="A684" s="6">
        <v>40521</v>
      </c>
      <c r="B684" s="16">
        <v>151066.91</v>
      </c>
      <c r="C684">
        <v>263.27999999999997</v>
      </c>
    </row>
    <row r="685" spans="1:3" x14ac:dyDescent="0.25">
      <c r="A685" s="6">
        <v>40522</v>
      </c>
      <c r="B685" s="16">
        <v>148314.74</v>
      </c>
      <c r="C685">
        <v>258.48</v>
      </c>
    </row>
    <row r="686" spans="1:3" x14ac:dyDescent="0.25">
      <c r="A686" s="6">
        <v>40523</v>
      </c>
      <c r="B686" s="16">
        <v>148314.74</v>
      </c>
      <c r="C686">
        <v>258.48</v>
      </c>
    </row>
    <row r="687" spans="1:3" x14ac:dyDescent="0.25">
      <c r="A687" s="6">
        <v>40524</v>
      </c>
      <c r="B687" s="16">
        <v>148314.74</v>
      </c>
      <c r="C687">
        <v>258.48</v>
      </c>
    </row>
    <row r="688" spans="1:3" x14ac:dyDescent="0.25">
      <c r="A688" s="6">
        <v>40525</v>
      </c>
      <c r="B688" s="16">
        <v>148475.82999999999</v>
      </c>
      <c r="C688">
        <v>258.76</v>
      </c>
    </row>
    <row r="689" spans="1:3" x14ac:dyDescent="0.25">
      <c r="A689" s="6">
        <v>40526</v>
      </c>
      <c r="B689" s="16">
        <v>148627.17000000001</v>
      </c>
      <c r="C689">
        <v>259</v>
      </c>
    </row>
    <row r="690" spans="1:3" x14ac:dyDescent="0.25">
      <c r="A690" s="6">
        <v>40527</v>
      </c>
      <c r="B690" s="16">
        <v>149451.99</v>
      </c>
      <c r="C690">
        <v>260.44</v>
      </c>
    </row>
    <row r="691" spans="1:3" x14ac:dyDescent="0.25">
      <c r="A691" s="6">
        <v>40528</v>
      </c>
      <c r="B691" s="16">
        <v>148332.26</v>
      </c>
      <c r="C691">
        <v>258.48</v>
      </c>
    </row>
    <row r="692" spans="1:3" x14ac:dyDescent="0.25">
      <c r="A692" s="6">
        <v>40529</v>
      </c>
      <c r="B692" s="16">
        <v>147756.5</v>
      </c>
      <c r="C692">
        <v>257.48</v>
      </c>
    </row>
    <row r="693" spans="1:3" x14ac:dyDescent="0.25">
      <c r="A693" s="6">
        <v>40530</v>
      </c>
      <c r="B693" s="16">
        <v>147756.5</v>
      </c>
      <c r="C693">
        <v>257.48</v>
      </c>
    </row>
    <row r="694" spans="1:3" x14ac:dyDescent="0.25">
      <c r="A694" s="6">
        <v>40531</v>
      </c>
      <c r="B694" s="16">
        <v>147756.5</v>
      </c>
      <c r="C694">
        <v>257.48</v>
      </c>
    </row>
    <row r="695" spans="1:3" x14ac:dyDescent="0.25">
      <c r="A695" s="6">
        <v>40532</v>
      </c>
      <c r="B695" s="16">
        <v>147023.82</v>
      </c>
      <c r="C695">
        <v>256.2</v>
      </c>
    </row>
    <row r="696" spans="1:3" x14ac:dyDescent="0.25">
      <c r="A696" s="6">
        <v>40533</v>
      </c>
      <c r="B696" s="16">
        <v>146311.51999999999</v>
      </c>
      <c r="C696">
        <v>254.92</v>
      </c>
    </row>
    <row r="697" spans="1:3" x14ac:dyDescent="0.25">
      <c r="A697" s="6">
        <v>40534</v>
      </c>
      <c r="B697" s="16">
        <v>146112.17000000001</v>
      </c>
      <c r="C697">
        <v>254.6</v>
      </c>
    </row>
    <row r="698" spans="1:3" x14ac:dyDescent="0.25">
      <c r="A698" s="6">
        <v>40535</v>
      </c>
      <c r="B698" s="16">
        <v>147698.82</v>
      </c>
      <c r="C698">
        <v>257.32</v>
      </c>
    </row>
    <row r="699" spans="1:3" x14ac:dyDescent="0.25">
      <c r="A699" s="6">
        <v>40536</v>
      </c>
      <c r="B699" s="16">
        <v>147698.82</v>
      </c>
      <c r="C699">
        <v>257.32</v>
      </c>
    </row>
    <row r="700" spans="1:3" x14ac:dyDescent="0.25">
      <c r="A700" s="6">
        <v>40537</v>
      </c>
      <c r="B700" s="16">
        <v>147698.82</v>
      </c>
      <c r="C700">
        <v>257.32</v>
      </c>
    </row>
    <row r="701" spans="1:3" x14ac:dyDescent="0.25">
      <c r="A701" s="6">
        <v>40538</v>
      </c>
      <c r="B701" s="16">
        <v>147698.82</v>
      </c>
      <c r="C701">
        <v>257.32</v>
      </c>
    </row>
    <row r="702" spans="1:3" x14ac:dyDescent="0.25">
      <c r="A702" s="6">
        <v>40539</v>
      </c>
      <c r="B702" s="16">
        <v>150083.19</v>
      </c>
      <c r="C702">
        <v>261.48</v>
      </c>
    </row>
    <row r="703" spans="1:3" x14ac:dyDescent="0.25">
      <c r="A703" s="6">
        <v>40540</v>
      </c>
      <c r="B703" s="16">
        <v>150482.44</v>
      </c>
      <c r="C703">
        <v>262.16000000000003</v>
      </c>
    </row>
    <row r="704" spans="1:3" x14ac:dyDescent="0.25">
      <c r="A704" s="6">
        <v>40541</v>
      </c>
      <c r="B704" s="16">
        <v>150372.57999999999</v>
      </c>
      <c r="C704">
        <v>261.95999999999998</v>
      </c>
    </row>
    <row r="705" spans="1:3" x14ac:dyDescent="0.25">
      <c r="A705" s="6">
        <v>40542</v>
      </c>
      <c r="B705" s="16">
        <v>150898.25</v>
      </c>
      <c r="C705">
        <v>262.88</v>
      </c>
    </row>
    <row r="706" spans="1:3" x14ac:dyDescent="0.25">
      <c r="A706" s="6">
        <v>40543</v>
      </c>
      <c r="B706" s="16">
        <v>151826.38</v>
      </c>
      <c r="C706">
        <v>264.48</v>
      </c>
    </row>
    <row r="707" spans="1:3" x14ac:dyDescent="0.25">
      <c r="A707" s="6">
        <v>40544</v>
      </c>
      <c r="B707" s="16">
        <v>151826.38</v>
      </c>
      <c r="C707">
        <v>264.48</v>
      </c>
    </row>
    <row r="708" spans="1:3" x14ac:dyDescent="0.25">
      <c r="A708" s="6">
        <v>40545</v>
      </c>
      <c r="B708" s="16">
        <v>151826.38</v>
      </c>
      <c r="C708">
        <v>264.48</v>
      </c>
    </row>
    <row r="709" spans="1:3" x14ac:dyDescent="0.25">
      <c r="A709" s="6">
        <v>40546</v>
      </c>
      <c r="B709" s="16">
        <v>149661.6</v>
      </c>
      <c r="C709">
        <v>260.68</v>
      </c>
    </row>
    <row r="710" spans="1:3" x14ac:dyDescent="0.25">
      <c r="A710" s="6">
        <v>40547</v>
      </c>
      <c r="B710" s="16">
        <v>148725.95000000001</v>
      </c>
      <c r="C710">
        <v>259.04000000000002</v>
      </c>
    </row>
    <row r="711" spans="1:3" x14ac:dyDescent="0.25">
      <c r="A711" s="6">
        <v>40548</v>
      </c>
      <c r="B711" s="16">
        <v>146746.19</v>
      </c>
      <c r="C711">
        <v>255.6</v>
      </c>
    </row>
    <row r="712" spans="1:3" x14ac:dyDescent="0.25">
      <c r="A712" s="6">
        <v>40549</v>
      </c>
      <c r="B712" s="16">
        <v>146647.91</v>
      </c>
      <c r="C712">
        <v>255.44</v>
      </c>
    </row>
    <row r="713" spans="1:3" x14ac:dyDescent="0.25">
      <c r="A713" s="6">
        <v>40550</v>
      </c>
      <c r="B713" s="16">
        <v>147361.84</v>
      </c>
      <c r="C713">
        <v>256.64</v>
      </c>
    </row>
    <row r="714" spans="1:3" x14ac:dyDescent="0.25">
      <c r="A714" s="6">
        <v>40551</v>
      </c>
      <c r="B714" s="16">
        <v>147361.84</v>
      </c>
      <c r="C714">
        <v>256.64</v>
      </c>
    </row>
    <row r="715" spans="1:3" x14ac:dyDescent="0.25">
      <c r="A715" s="6">
        <v>40552</v>
      </c>
      <c r="B715" s="16">
        <v>147361.84</v>
      </c>
      <c r="C715">
        <v>256.64</v>
      </c>
    </row>
    <row r="716" spans="1:3" x14ac:dyDescent="0.25">
      <c r="A716" s="6">
        <v>40553</v>
      </c>
      <c r="B716" s="16">
        <v>147396.57</v>
      </c>
      <c r="C716">
        <v>256.68</v>
      </c>
    </row>
    <row r="717" spans="1:3" x14ac:dyDescent="0.25">
      <c r="A717" s="6">
        <v>40554</v>
      </c>
      <c r="B717" s="16">
        <v>145892.51999999999</v>
      </c>
      <c r="C717">
        <v>254.08</v>
      </c>
    </row>
    <row r="718" spans="1:3" x14ac:dyDescent="0.25">
      <c r="A718" s="6">
        <v>40555</v>
      </c>
      <c r="B718" s="16">
        <v>142888.53</v>
      </c>
      <c r="C718">
        <v>248.84</v>
      </c>
    </row>
    <row r="719" spans="1:3" x14ac:dyDescent="0.25">
      <c r="A719" s="6">
        <v>40556</v>
      </c>
      <c r="B719" s="16">
        <v>141874.91</v>
      </c>
      <c r="C719">
        <v>247.08</v>
      </c>
    </row>
    <row r="720" spans="1:3" x14ac:dyDescent="0.25">
      <c r="A720" s="6">
        <v>40557</v>
      </c>
      <c r="B720" s="16">
        <v>138707.49</v>
      </c>
      <c r="C720">
        <v>241.56</v>
      </c>
    </row>
    <row r="721" spans="1:3" x14ac:dyDescent="0.25">
      <c r="A721" s="6">
        <v>40558</v>
      </c>
      <c r="B721" s="16">
        <v>138707.49</v>
      </c>
      <c r="C721">
        <v>241.52</v>
      </c>
    </row>
    <row r="722" spans="1:3" x14ac:dyDescent="0.25">
      <c r="A722" s="6">
        <v>40559</v>
      </c>
      <c r="B722" s="16">
        <v>138707.49</v>
      </c>
      <c r="C722">
        <v>241.52</v>
      </c>
    </row>
    <row r="723" spans="1:3" x14ac:dyDescent="0.25">
      <c r="A723" s="6">
        <v>40560</v>
      </c>
      <c r="B723" s="16">
        <v>138707.49</v>
      </c>
      <c r="C723">
        <v>241.52</v>
      </c>
    </row>
    <row r="724" spans="1:3" x14ac:dyDescent="0.25">
      <c r="A724" s="6">
        <v>40561</v>
      </c>
      <c r="B724" s="16">
        <v>136063.87</v>
      </c>
      <c r="C724">
        <v>236.92</v>
      </c>
    </row>
    <row r="725" spans="1:3" x14ac:dyDescent="0.25">
      <c r="A725" s="6">
        <v>40562</v>
      </c>
      <c r="B725" s="16">
        <v>139480.70000000001</v>
      </c>
      <c r="C725">
        <v>242.88</v>
      </c>
    </row>
    <row r="726" spans="1:3" x14ac:dyDescent="0.25">
      <c r="A726" s="6">
        <v>40563</v>
      </c>
      <c r="B726" s="16">
        <v>138789.21</v>
      </c>
      <c r="C726">
        <v>241.64</v>
      </c>
    </row>
    <row r="727" spans="1:3" x14ac:dyDescent="0.25">
      <c r="A727" s="6">
        <v>40564</v>
      </c>
      <c r="B727" s="16">
        <v>138682.71</v>
      </c>
      <c r="C727">
        <v>241.44</v>
      </c>
    </row>
    <row r="728" spans="1:3" x14ac:dyDescent="0.25">
      <c r="A728" s="6">
        <v>40565</v>
      </c>
      <c r="B728" s="16">
        <v>138682.71</v>
      </c>
      <c r="C728">
        <v>241.44</v>
      </c>
    </row>
    <row r="729" spans="1:3" x14ac:dyDescent="0.25">
      <c r="A729" s="6">
        <v>40566</v>
      </c>
      <c r="B729" s="16">
        <v>138682.71</v>
      </c>
      <c r="C729">
        <v>241.44</v>
      </c>
    </row>
    <row r="730" spans="1:3" x14ac:dyDescent="0.25">
      <c r="A730" s="6">
        <v>40567</v>
      </c>
      <c r="B730" s="16">
        <v>137075.25</v>
      </c>
      <c r="C730">
        <v>238.64</v>
      </c>
    </row>
    <row r="731" spans="1:3" x14ac:dyDescent="0.25">
      <c r="A731" s="6">
        <v>40568</v>
      </c>
      <c r="B731" s="16">
        <v>136027.09</v>
      </c>
      <c r="C731">
        <v>236.8</v>
      </c>
    </row>
    <row r="732" spans="1:3" x14ac:dyDescent="0.25">
      <c r="A732" s="6">
        <v>40569</v>
      </c>
      <c r="B732" s="16">
        <v>132536.70000000001</v>
      </c>
      <c r="C732">
        <v>230.72</v>
      </c>
    </row>
    <row r="733" spans="1:3" x14ac:dyDescent="0.25">
      <c r="A733" s="6">
        <v>40570</v>
      </c>
      <c r="B733" s="16">
        <v>130891.09</v>
      </c>
      <c r="C733">
        <v>227.84</v>
      </c>
    </row>
    <row r="734" spans="1:3" x14ac:dyDescent="0.25">
      <c r="A734" s="6">
        <v>40571</v>
      </c>
      <c r="B734" s="16">
        <v>135943.96</v>
      </c>
      <c r="C734">
        <v>236.64</v>
      </c>
    </row>
    <row r="735" spans="1:3" x14ac:dyDescent="0.25">
      <c r="A735" s="6">
        <v>40572</v>
      </c>
      <c r="B735" s="16">
        <v>135943.96</v>
      </c>
      <c r="C735">
        <v>236.64</v>
      </c>
    </row>
    <row r="736" spans="1:3" x14ac:dyDescent="0.25">
      <c r="A736" s="6">
        <v>40573</v>
      </c>
      <c r="B736" s="16">
        <v>135943.96</v>
      </c>
      <c r="C736">
        <v>236.64</v>
      </c>
    </row>
    <row r="737" spans="1:3" x14ac:dyDescent="0.25">
      <c r="A737" s="6">
        <v>40574</v>
      </c>
      <c r="B737" s="16">
        <v>133569.89000000001</v>
      </c>
      <c r="C737">
        <v>232.52</v>
      </c>
    </row>
    <row r="738" spans="1:3" x14ac:dyDescent="0.25">
      <c r="A738" s="6">
        <v>40575</v>
      </c>
      <c r="B738" s="16">
        <v>128940.47</v>
      </c>
      <c r="C738">
        <v>224.44</v>
      </c>
    </row>
    <row r="739" spans="1:3" x14ac:dyDescent="0.25">
      <c r="A739" s="6">
        <v>40576</v>
      </c>
      <c r="B739" s="16">
        <v>128748.34</v>
      </c>
      <c r="C739">
        <v>224.08</v>
      </c>
    </row>
    <row r="740" spans="1:3" x14ac:dyDescent="0.25">
      <c r="A740" s="6">
        <v>40577</v>
      </c>
      <c r="B740" s="16">
        <v>128128.35</v>
      </c>
      <c r="C740">
        <v>223</v>
      </c>
    </row>
    <row r="741" spans="1:3" x14ac:dyDescent="0.25">
      <c r="A741" s="6">
        <v>40578</v>
      </c>
      <c r="B741" s="16">
        <v>126284.2</v>
      </c>
      <c r="C741">
        <v>219.8</v>
      </c>
    </row>
    <row r="742" spans="1:3" x14ac:dyDescent="0.25">
      <c r="A742" s="6">
        <v>40579</v>
      </c>
      <c r="B742" s="16">
        <v>126284.2</v>
      </c>
      <c r="C742">
        <v>219.8</v>
      </c>
    </row>
    <row r="743" spans="1:3" x14ac:dyDescent="0.25">
      <c r="A743" s="6">
        <v>40580</v>
      </c>
      <c r="B743" s="16">
        <v>126284.2</v>
      </c>
      <c r="C743">
        <v>219.8</v>
      </c>
    </row>
    <row r="744" spans="1:3" x14ac:dyDescent="0.25">
      <c r="A744" s="6">
        <v>40581</v>
      </c>
      <c r="B744" s="16">
        <v>124458.22</v>
      </c>
      <c r="C744">
        <v>216.6</v>
      </c>
    </row>
    <row r="745" spans="1:3" x14ac:dyDescent="0.25">
      <c r="A745" s="6">
        <v>40582</v>
      </c>
      <c r="B745" s="16">
        <v>122638.89</v>
      </c>
      <c r="C745">
        <v>213.44</v>
      </c>
    </row>
    <row r="746" spans="1:3" x14ac:dyDescent="0.25">
      <c r="A746" s="6">
        <v>40583</v>
      </c>
      <c r="B746" s="16">
        <v>122376.44</v>
      </c>
      <c r="C746">
        <v>212.96</v>
      </c>
    </row>
    <row r="747" spans="1:3" x14ac:dyDescent="0.25">
      <c r="A747" s="6">
        <v>40584</v>
      </c>
      <c r="B747" s="16">
        <v>120849.39</v>
      </c>
      <c r="C747">
        <v>210.32</v>
      </c>
    </row>
    <row r="748" spans="1:3" x14ac:dyDescent="0.25">
      <c r="A748" s="6">
        <v>40585</v>
      </c>
      <c r="B748" s="16">
        <v>119925.12</v>
      </c>
      <c r="C748">
        <v>208.68</v>
      </c>
    </row>
    <row r="749" spans="1:3" x14ac:dyDescent="0.25">
      <c r="A749" s="6">
        <v>40586</v>
      </c>
      <c r="B749" s="16">
        <v>119925.12</v>
      </c>
      <c r="C749">
        <v>208.68</v>
      </c>
    </row>
    <row r="750" spans="1:3" x14ac:dyDescent="0.25">
      <c r="A750" s="6">
        <v>40587</v>
      </c>
      <c r="B750" s="16">
        <v>119925.12</v>
      </c>
      <c r="C750">
        <v>208.68</v>
      </c>
    </row>
    <row r="751" spans="1:3" x14ac:dyDescent="0.25">
      <c r="A751" s="6">
        <v>40588</v>
      </c>
      <c r="B751" s="16">
        <v>119631.47</v>
      </c>
      <c r="C751">
        <v>208.16</v>
      </c>
    </row>
    <row r="752" spans="1:3" x14ac:dyDescent="0.25">
      <c r="A752" s="6">
        <v>40589</v>
      </c>
      <c r="B752" s="16">
        <v>120397.28</v>
      </c>
      <c r="C752">
        <v>209.48</v>
      </c>
    </row>
    <row r="753" spans="1:3" x14ac:dyDescent="0.25">
      <c r="A753" s="6">
        <v>40590</v>
      </c>
      <c r="B753" s="16">
        <v>121062.37</v>
      </c>
      <c r="C753">
        <v>210.64</v>
      </c>
    </row>
    <row r="754" spans="1:3" x14ac:dyDescent="0.25">
      <c r="A754" s="6">
        <v>40591</v>
      </c>
      <c r="B754" s="16">
        <v>122944.5</v>
      </c>
      <c r="C754">
        <v>213.92</v>
      </c>
    </row>
    <row r="755" spans="1:3" x14ac:dyDescent="0.25">
      <c r="A755" s="6">
        <v>40592</v>
      </c>
      <c r="B755" s="16">
        <v>124535.41</v>
      </c>
      <c r="C755">
        <v>216.68</v>
      </c>
    </row>
    <row r="756" spans="1:3" x14ac:dyDescent="0.25">
      <c r="A756" s="6">
        <v>40593</v>
      </c>
      <c r="B756" s="16">
        <v>124535.41</v>
      </c>
      <c r="C756">
        <v>216.68</v>
      </c>
    </row>
    <row r="757" spans="1:3" x14ac:dyDescent="0.25">
      <c r="A757" s="6">
        <v>40594</v>
      </c>
      <c r="B757" s="16">
        <v>124535.41</v>
      </c>
      <c r="C757">
        <v>216.68</v>
      </c>
    </row>
    <row r="758" spans="1:3" x14ac:dyDescent="0.25">
      <c r="A758" s="6">
        <v>40595</v>
      </c>
      <c r="B758" s="16">
        <v>124535.41</v>
      </c>
      <c r="C758">
        <v>216.68</v>
      </c>
    </row>
    <row r="759" spans="1:3" x14ac:dyDescent="0.25">
      <c r="A759" s="6">
        <v>40596</v>
      </c>
      <c r="B759" s="16">
        <v>131465.53</v>
      </c>
      <c r="C759">
        <v>228.72</v>
      </c>
    </row>
    <row r="760" spans="1:3" x14ac:dyDescent="0.25">
      <c r="A760" s="6">
        <v>40597</v>
      </c>
      <c r="B760" s="16">
        <v>134944.93</v>
      </c>
      <c r="C760">
        <v>234.76</v>
      </c>
    </row>
    <row r="761" spans="1:3" x14ac:dyDescent="0.25">
      <c r="A761" s="6">
        <v>40598</v>
      </c>
      <c r="B761" s="16">
        <v>134711.59</v>
      </c>
      <c r="C761">
        <v>234.36</v>
      </c>
    </row>
    <row r="762" spans="1:3" x14ac:dyDescent="0.25">
      <c r="A762" s="6">
        <v>40599</v>
      </c>
      <c r="B762" s="16">
        <v>131024.4</v>
      </c>
      <c r="C762">
        <v>227.92</v>
      </c>
    </row>
    <row r="763" spans="1:3" x14ac:dyDescent="0.25">
      <c r="A763" s="6">
        <v>40600</v>
      </c>
      <c r="B763" s="16">
        <v>131024.4</v>
      </c>
      <c r="C763">
        <v>227.92</v>
      </c>
    </row>
    <row r="764" spans="1:3" x14ac:dyDescent="0.25">
      <c r="A764" s="6">
        <v>40601</v>
      </c>
      <c r="B764" s="16">
        <v>131024.4</v>
      </c>
      <c r="C764">
        <v>227.92</v>
      </c>
    </row>
    <row r="765" spans="1:3" x14ac:dyDescent="0.25">
      <c r="A765" s="6">
        <v>40602</v>
      </c>
      <c r="B765" s="16">
        <v>128557.85</v>
      </c>
      <c r="C765">
        <v>223.64</v>
      </c>
    </row>
    <row r="766" spans="1:3" x14ac:dyDescent="0.25">
      <c r="A766" s="6">
        <v>40603</v>
      </c>
      <c r="B766" s="16">
        <v>133285.04999999999</v>
      </c>
      <c r="C766">
        <v>231.84</v>
      </c>
    </row>
    <row r="767" spans="1:3" x14ac:dyDescent="0.25">
      <c r="A767" s="6">
        <v>40604</v>
      </c>
      <c r="B767" s="16">
        <v>133097.29999999999</v>
      </c>
      <c r="C767">
        <v>231.52</v>
      </c>
    </row>
    <row r="768" spans="1:3" x14ac:dyDescent="0.25">
      <c r="A768" s="6">
        <v>40605</v>
      </c>
      <c r="B768" s="16">
        <v>129627.97</v>
      </c>
      <c r="C768">
        <v>225.48</v>
      </c>
    </row>
    <row r="769" spans="1:3" x14ac:dyDescent="0.25">
      <c r="A769" s="6">
        <v>40606</v>
      </c>
      <c r="B769" s="16">
        <v>131452.85</v>
      </c>
      <c r="C769">
        <v>228.64</v>
      </c>
    </row>
    <row r="770" spans="1:3" x14ac:dyDescent="0.25">
      <c r="A770" s="6">
        <v>40607</v>
      </c>
      <c r="B770" s="16">
        <v>131452.85</v>
      </c>
      <c r="C770">
        <v>228.64</v>
      </c>
    </row>
    <row r="771" spans="1:3" x14ac:dyDescent="0.25">
      <c r="A771" s="6">
        <v>40608</v>
      </c>
      <c r="B771" s="16">
        <v>131452.85</v>
      </c>
      <c r="C771">
        <v>228.64</v>
      </c>
    </row>
    <row r="772" spans="1:3" x14ac:dyDescent="0.25">
      <c r="A772" s="6">
        <v>40609</v>
      </c>
      <c r="B772" s="16">
        <v>134269.38</v>
      </c>
      <c r="C772">
        <v>233.52</v>
      </c>
    </row>
    <row r="773" spans="1:3" x14ac:dyDescent="0.25">
      <c r="A773" s="6">
        <v>40610</v>
      </c>
      <c r="B773" s="16">
        <v>133648.22</v>
      </c>
      <c r="C773">
        <v>232.44</v>
      </c>
    </row>
    <row r="774" spans="1:3" x14ac:dyDescent="0.25">
      <c r="A774" s="6">
        <v>40611</v>
      </c>
      <c r="B774" s="16">
        <v>134796.69</v>
      </c>
      <c r="C774">
        <v>234.44</v>
      </c>
    </row>
    <row r="775" spans="1:3" x14ac:dyDescent="0.25">
      <c r="A775" s="6">
        <v>40612</v>
      </c>
      <c r="B775" s="16">
        <v>138296.46</v>
      </c>
      <c r="C775">
        <v>240.52</v>
      </c>
    </row>
    <row r="776" spans="1:3" x14ac:dyDescent="0.25">
      <c r="A776" s="6">
        <v>40613</v>
      </c>
      <c r="B776" s="16">
        <v>136118.79</v>
      </c>
      <c r="C776">
        <v>236.72</v>
      </c>
    </row>
    <row r="777" spans="1:3" x14ac:dyDescent="0.25">
      <c r="A777" s="6">
        <v>40614</v>
      </c>
      <c r="B777" s="16">
        <v>136118.79</v>
      </c>
      <c r="C777">
        <v>236.72</v>
      </c>
    </row>
    <row r="778" spans="1:3" x14ac:dyDescent="0.25">
      <c r="A778" s="6">
        <v>40615</v>
      </c>
      <c r="B778" s="16">
        <v>136118.79</v>
      </c>
      <c r="C778">
        <v>236.72</v>
      </c>
    </row>
    <row r="779" spans="1:3" x14ac:dyDescent="0.25">
      <c r="A779" s="6">
        <v>40616</v>
      </c>
      <c r="B779" s="16">
        <v>137509.91</v>
      </c>
      <c r="C779">
        <v>239.12</v>
      </c>
    </row>
    <row r="780" spans="1:3" x14ac:dyDescent="0.25">
      <c r="A780" s="6">
        <v>40617</v>
      </c>
      <c r="B780" s="16">
        <v>140134.76999999999</v>
      </c>
      <c r="C780">
        <v>243.68</v>
      </c>
    </row>
    <row r="781" spans="1:3" x14ac:dyDescent="0.25">
      <c r="A781" s="6">
        <v>40618</v>
      </c>
      <c r="B781" s="16">
        <v>145628.76999999999</v>
      </c>
      <c r="C781">
        <v>253.2</v>
      </c>
    </row>
    <row r="782" spans="1:3" x14ac:dyDescent="0.25">
      <c r="A782" s="6">
        <v>40619</v>
      </c>
      <c r="B782" s="16">
        <v>140878.82999999999</v>
      </c>
      <c r="C782">
        <v>244.96</v>
      </c>
    </row>
    <row r="783" spans="1:3" x14ac:dyDescent="0.25">
      <c r="A783" s="6">
        <v>40620</v>
      </c>
      <c r="B783" s="16">
        <v>136313.34</v>
      </c>
      <c r="C783">
        <v>237</v>
      </c>
    </row>
    <row r="784" spans="1:3" x14ac:dyDescent="0.25">
      <c r="A784" s="6">
        <v>40621</v>
      </c>
      <c r="B784" s="16">
        <v>136313.34</v>
      </c>
      <c r="C784">
        <v>237</v>
      </c>
    </row>
    <row r="785" spans="1:3" x14ac:dyDescent="0.25">
      <c r="A785" s="6">
        <v>40622</v>
      </c>
      <c r="B785" s="16">
        <v>136313.34</v>
      </c>
      <c r="C785">
        <v>237</v>
      </c>
    </row>
    <row r="786" spans="1:3" x14ac:dyDescent="0.25">
      <c r="A786" s="6">
        <v>40623</v>
      </c>
      <c r="B786" s="16">
        <v>130511.9</v>
      </c>
      <c r="C786">
        <v>226.92</v>
      </c>
    </row>
    <row r="787" spans="1:3" x14ac:dyDescent="0.25">
      <c r="A787" s="6">
        <v>40624</v>
      </c>
      <c r="B787" s="16">
        <v>130991.78</v>
      </c>
      <c r="C787">
        <v>227.72</v>
      </c>
    </row>
    <row r="788" spans="1:3" x14ac:dyDescent="0.25">
      <c r="A788" s="6">
        <v>40625</v>
      </c>
      <c r="B788" s="16">
        <v>129654.71</v>
      </c>
      <c r="C788">
        <v>225.4</v>
      </c>
    </row>
    <row r="789" spans="1:3" x14ac:dyDescent="0.25">
      <c r="A789" s="6">
        <v>40626</v>
      </c>
      <c r="B789" s="16">
        <v>128188.67</v>
      </c>
      <c r="C789">
        <v>222.84</v>
      </c>
    </row>
    <row r="790" spans="1:3" x14ac:dyDescent="0.25">
      <c r="A790" s="6">
        <v>40627</v>
      </c>
      <c r="B790" s="16">
        <v>128982.77</v>
      </c>
      <c r="C790">
        <v>224.24</v>
      </c>
    </row>
    <row r="791" spans="1:3" x14ac:dyDescent="0.25">
      <c r="A791" s="6">
        <v>40628</v>
      </c>
      <c r="B791" s="16">
        <v>128982.77</v>
      </c>
      <c r="C791">
        <v>224.24</v>
      </c>
    </row>
    <row r="792" spans="1:3" x14ac:dyDescent="0.25">
      <c r="A792" s="6">
        <v>40629</v>
      </c>
      <c r="B792" s="16">
        <v>128982.77</v>
      </c>
      <c r="C792">
        <v>224.2</v>
      </c>
    </row>
    <row r="793" spans="1:3" x14ac:dyDescent="0.25">
      <c r="A793" s="6">
        <v>40630</v>
      </c>
      <c r="B793" s="16">
        <v>129695.29</v>
      </c>
      <c r="C793">
        <v>225.44</v>
      </c>
    </row>
    <row r="794" spans="1:3" x14ac:dyDescent="0.25">
      <c r="A794" s="6">
        <v>40631</v>
      </c>
      <c r="B794" s="16">
        <v>127607.44</v>
      </c>
      <c r="C794">
        <v>221.8</v>
      </c>
    </row>
    <row r="795" spans="1:3" x14ac:dyDescent="0.25">
      <c r="A795" s="6">
        <v>40632</v>
      </c>
      <c r="B795" s="16">
        <v>125943.35</v>
      </c>
      <c r="C795">
        <v>218.92</v>
      </c>
    </row>
    <row r="796" spans="1:3" x14ac:dyDescent="0.25">
      <c r="A796" s="6">
        <v>40633</v>
      </c>
      <c r="B796" s="16">
        <v>126353.84</v>
      </c>
      <c r="C796">
        <v>219.64</v>
      </c>
    </row>
    <row r="797" spans="1:3" x14ac:dyDescent="0.25">
      <c r="A797" s="6">
        <v>40634</v>
      </c>
      <c r="B797" s="16">
        <v>126258.22</v>
      </c>
      <c r="C797">
        <v>219.44</v>
      </c>
    </row>
    <row r="798" spans="1:3" x14ac:dyDescent="0.25">
      <c r="A798" s="6">
        <v>40635</v>
      </c>
      <c r="B798" s="16">
        <v>126258.22</v>
      </c>
      <c r="C798">
        <v>219.44</v>
      </c>
    </row>
    <row r="799" spans="1:3" x14ac:dyDescent="0.25">
      <c r="A799" s="6">
        <v>40636</v>
      </c>
      <c r="B799" s="16">
        <v>126258.22</v>
      </c>
      <c r="C799">
        <v>219.44</v>
      </c>
    </row>
    <row r="800" spans="1:3" x14ac:dyDescent="0.25">
      <c r="A800" s="6">
        <v>40637</v>
      </c>
      <c r="B800" s="16">
        <v>125156.86</v>
      </c>
      <c r="C800">
        <v>217.52</v>
      </c>
    </row>
    <row r="801" spans="1:3" x14ac:dyDescent="0.25">
      <c r="A801" s="6">
        <v>40638</v>
      </c>
      <c r="B801" s="16">
        <v>125238.05</v>
      </c>
      <c r="C801">
        <v>217.64</v>
      </c>
    </row>
    <row r="802" spans="1:3" x14ac:dyDescent="0.25">
      <c r="A802" s="6">
        <v>40639</v>
      </c>
      <c r="B802" s="16">
        <v>125477.33</v>
      </c>
      <c r="C802">
        <v>218.08</v>
      </c>
    </row>
    <row r="803" spans="1:3" x14ac:dyDescent="0.25">
      <c r="A803" s="6">
        <v>40640</v>
      </c>
      <c r="B803" s="16">
        <v>126579.83</v>
      </c>
      <c r="C803">
        <v>219.96</v>
      </c>
    </row>
    <row r="804" spans="1:3" x14ac:dyDescent="0.25">
      <c r="A804" s="6">
        <v>40641</v>
      </c>
      <c r="B804" s="16">
        <v>128506.89</v>
      </c>
      <c r="C804">
        <v>223.32</v>
      </c>
    </row>
    <row r="805" spans="1:3" x14ac:dyDescent="0.25">
      <c r="A805" s="6">
        <v>40642</v>
      </c>
      <c r="B805" s="16">
        <v>128506.89</v>
      </c>
      <c r="C805">
        <v>223.32</v>
      </c>
    </row>
    <row r="806" spans="1:3" x14ac:dyDescent="0.25">
      <c r="A806" s="6">
        <v>40643</v>
      </c>
      <c r="B806" s="16">
        <v>128506.89</v>
      </c>
      <c r="C806">
        <v>223.32</v>
      </c>
    </row>
    <row r="807" spans="1:3" x14ac:dyDescent="0.25">
      <c r="A807" s="6">
        <v>40644</v>
      </c>
      <c r="B807" s="16">
        <v>129006.03</v>
      </c>
      <c r="C807">
        <v>224.16</v>
      </c>
    </row>
    <row r="808" spans="1:3" x14ac:dyDescent="0.25">
      <c r="A808" s="6">
        <v>40645</v>
      </c>
      <c r="B808" s="16">
        <v>129460.28</v>
      </c>
      <c r="C808">
        <v>224.96</v>
      </c>
    </row>
    <row r="809" spans="1:3" x14ac:dyDescent="0.25">
      <c r="A809" s="6">
        <v>40646</v>
      </c>
      <c r="B809" s="16">
        <v>128673.97</v>
      </c>
      <c r="C809">
        <v>223.6</v>
      </c>
    </row>
    <row r="810" spans="1:3" x14ac:dyDescent="0.25">
      <c r="A810" s="6">
        <v>40647</v>
      </c>
      <c r="B810" s="16">
        <v>128659.54</v>
      </c>
      <c r="C810">
        <v>223.56</v>
      </c>
    </row>
    <row r="811" spans="1:3" x14ac:dyDescent="0.25">
      <c r="A811" s="6">
        <v>40648</v>
      </c>
      <c r="B811" s="16">
        <v>127999.12</v>
      </c>
      <c r="C811">
        <v>222.4</v>
      </c>
    </row>
    <row r="812" spans="1:3" x14ac:dyDescent="0.25">
      <c r="A812" s="6">
        <v>40649</v>
      </c>
      <c r="B812" s="16">
        <v>127999.12</v>
      </c>
      <c r="C812">
        <v>222.4</v>
      </c>
    </row>
    <row r="813" spans="1:3" x14ac:dyDescent="0.25">
      <c r="A813" s="6">
        <v>40650</v>
      </c>
      <c r="B813" s="16">
        <v>127999.12</v>
      </c>
      <c r="C813">
        <v>222.4</v>
      </c>
    </row>
    <row r="814" spans="1:3" x14ac:dyDescent="0.25">
      <c r="A814" s="6">
        <v>40651</v>
      </c>
      <c r="B814" s="16">
        <v>129836.85</v>
      </c>
      <c r="C814">
        <v>225.56</v>
      </c>
    </row>
    <row r="815" spans="1:3" x14ac:dyDescent="0.25">
      <c r="A815" s="6">
        <v>40652</v>
      </c>
      <c r="B815" s="16">
        <v>128089.36</v>
      </c>
      <c r="C815">
        <v>222.52</v>
      </c>
    </row>
    <row r="816" spans="1:3" x14ac:dyDescent="0.25">
      <c r="A816" s="6">
        <v>40653</v>
      </c>
      <c r="B816" s="16">
        <v>125635.05</v>
      </c>
      <c r="C816">
        <v>218.28</v>
      </c>
    </row>
    <row r="817" spans="1:3" x14ac:dyDescent="0.25">
      <c r="A817" s="6">
        <v>40654</v>
      </c>
      <c r="B817" s="16">
        <v>124646.39</v>
      </c>
      <c r="C817">
        <v>216.56</v>
      </c>
    </row>
    <row r="818" spans="1:3" x14ac:dyDescent="0.25">
      <c r="A818" s="6">
        <v>40655</v>
      </c>
      <c r="B818" s="16">
        <v>124646.39</v>
      </c>
      <c r="C818">
        <v>216.52</v>
      </c>
    </row>
    <row r="819" spans="1:3" x14ac:dyDescent="0.25">
      <c r="A819" s="6">
        <v>40656</v>
      </c>
      <c r="B819" s="16">
        <v>124646.39</v>
      </c>
      <c r="C819">
        <v>216.52</v>
      </c>
    </row>
    <row r="820" spans="1:3" x14ac:dyDescent="0.25">
      <c r="A820" s="6">
        <v>40657</v>
      </c>
      <c r="B820" s="16">
        <v>124646.39</v>
      </c>
      <c r="C820">
        <v>216.52</v>
      </c>
    </row>
    <row r="821" spans="1:3" x14ac:dyDescent="0.25">
      <c r="A821" s="6">
        <v>40658</v>
      </c>
      <c r="B821" s="16">
        <v>123335.65</v>
      </c>
      <c r="C821">
        <v>214.24</v>
      </c>
    </row>
    <row r="822" spans="1:3" x14ac:dyDescent="0.25">
      <c r="A822" s="6">
        <v>40659</v>
      </c>
      <c r="B822" s="16">
        <v>121998.17</v>
      </c>
      <c r="C822">
        <v>211.92</v>
      </c>
    </row>
    <row r="823" spans="1:3" x14ac:dyDescent="0.25">
      <c r="A823" s="6">
        <v>40660</v>
      </c>
      <c r="B823" s="16">
        <v>120501.33</v>
      </c>
      <c r="C823">
        <v>209.32</v>
      </c>
    </row>
    <row r="824" spans="1:3" x14ac:dyDescent="0.25">
      <c r="A824" s="6">
        <v>40661</v>
      </c>
      <c r="B824" s="16">
        <v>119040.35</v>
      </c>
      <c r="C824">
        <v>206.76</v>
      </c>
    </row>
    <row r="825" spans="1:3" x14ac:dyDescent="0.25">
      <c r="A825" s="6">
        <v>40662</v>
      </c>
      <c r="B825" s="16">
        <v>117657.92</v>
      </c>
      <c r="C825">
        <v>204.36</v>
      </c>
    </row>
    <row r="826" spans="1:3" x14ac:dyDescent="0.25">
      <c r="A826" s="6">
        <v>40663</v>
      </c>
      <c r="B826" s="16">
        <v>117657.92</v>
      </c>
      <c r="C826">
        <v>204.36</v>
      </c>
    </row>
    <row r="827" spans="1:3" x14ac:dyDescent="0.25">
      <c r="A827" s="6">
        <v>40664</v>
      </c>
      <c r="B827" s="16">
        <v>117657.92</v>
      </c>
      <c r="C827">
        <v>204.36</v>
      </c>
    </row>
    <row r="828" spans="1:3" x14ac:dyDescent="0.25">
      <c r="A828" s="6">
        <v>40665</v>
      </c>
      <c r="B828" s="16">
        <v>120196.2</v>
      </c>
      <c r="C828">
        <v>208.76</v>
      </c>
    </row>
    <row r="829" spans="1:3" x14ac:dyDescent="0.25">
      <c r="A829" s="6">
        <v>40666</v>
      </c>
      <c r="B829" s="16">
        <v>121568.94</v>
      </c>
      <c r="C829">
        <v>211.12</v>
      </c>
    </row>
    <row r="830" spans="1:3" x14ac:dyDescent="0.25">
      <c r="A830" s="6">
        <v>40667</v>
      </c>
      <c r="B830" s="16">
        <v>122105.9</v>
      </c>
      <c r="C830">
        <v>212.08</v>
      </c>
    </row>
    <row r="831" spans="1:3" x14ac:dyDescent="0.25">
      <c r="A831" s="6">
        <v>40668</v>
      </c>
      <c r="B831" s="16">
        <v>122952.19</v>
      </c>
      <c r="C831">
        <v>213.52</v>
      </c>
    </row>
    <row r="832" spans="1:3" x14ac:dyDescent="0.25">
      <c r="A832" s="6">
        <v>40669</v>
      </c>
      <c r="B832" s="16">
        <v>122112.32000000001</v>
      </c>
      <c r="C832">
        <v>212.08</v>
      </c>
    </row>
    <row r="833" spans="1:3" x14ac:dyDescent="0.25">
      <c r="A833" s="6">
        <v>40670</v>
      </c>
      <c r="B833" s="16">
        <v>122112.32000000001</v>
      </c>
      <c r="C833">
        <v>212.04</v>
      </c>
    </row>
    <row r="834" spans="1:3" x14ac:dyDescent="0.25">
      <c r="A834" s="6">
        <v>40671</v>
      </c>
      <c r="B834" s="16">
        <v>122112.32000000001</v>
      </c>
      <c r="C834">
        <v>212.04</v>
      </c>
    </row>
    <row r="835" spans="1:3" x14ac:dyDescent="0.25">
      <c r="A835" s="6">
        <v>40672</v>
      </c>
      <c r="B835" s="16">
        <v>119831.18</v>
      </c>
      <c r="C835">
        <v>208.08</v>
      </c>
    </row>
    <row r="836" spans="1:3" x14ac:dyDescent="0.25">
      <c r="A836" s="6">
        <v>40673</v>
      </c>
      <c r="B836" s="16">
        <v>117576.83</v>
      </c>
      <c r="C836">
        <v>204.16</v>
      </c>
    </row>
    <row r="837" spans="1:3" x14ac:dyDescent="0.25">
      <c r="A837" s="6">
        <v>40674</v>
      </c>
      <c r="B837" s="16">
        <v>119108.56</v>
      </c>
      <c r="C837">
        <v>206.84</v>
      </c>
    </row>
    <row r="838" spans="1:3" x14ac:dyDescent="0.25">
      <c r="A838" s="6">
        <v>40675</v>
      </c>
      <c r="B838" s="16">
        <v>118292.73</v>
      </c>
      <c r="C838">
        <v>205.4</v>
      </c>
    </row>
    <row r="839" spans="1:3" x14ac:dyDescent="0.25">
      <c r="A839" s="6">
        <v>40676</v>
      </c>
      <c r="B839" s="16">
        <v>119544.96000000001</v>
      </c>
      <c r="C839">
        <v>207.56</v>
      </c>
    </row>
    <row r="840" spans="1:3" x14ac:dyDescent="0.25">
      <c r="A840" s="6">
        <v>40677</v>
      </c>
      <c r="B840" s="16">
        <v>119544.96000000001</v>
      </c>
      <c r="C840">
        <v>207.56</v>
      </c>
    </row>
    <row r="841" spans="1:3" x14ac:dyDescent="0.25">
      <c r="A841" s="6">
        <v>40678</v>
      </c>
      <c r="B841" s="16">
        <v>119544.96000000001</v>
      </c>
      <c r="C841">
        <v>207.56</v>
      </c>
    </row>
    <row r="842" spans="1:3" x14ac:dyDescent="0.25">
      <c r="A842" s="6">
        <v>40679</v>
      </c>
      <c r="B842" s="16">
        <v>120270.23</v>
      </c>
      <c r="C842">
        <v>208.8</v>
      </c>
    </row>
    <row r="843" spans="1:3" x14ac:dyDescent="0.25">
      <c r="A843" s="6">
        <v>40680</v>
      </c>
      <c r="B843" s="16">
        <v>119629.9</v>
      </c>
      <c r="C843">
        <v>207.68</v>
      </c>
    </row>
    <row r="844" spans="1:3" x14ac:dyDescent="0.25">
      <c r="A844" s="6">
        <v>40681</v>
      </c>
      <c r="B844" s="16">
        <v>118221.55</v>
      </c>
      <c r="C844">
        <v>205.24</v>
      </c>
    </row>
    <row r="845" spans="1:3" x14ac:dyDescent="0.25">
      <c r="A845" s="6">
        <v>40682</v>
      </c>
      <c r="B845" s="16">
        <v>118587.41</v>
      </c>
      <c r="C845">
        <v>205.88</v>
      </c>
    </row>
    <row r="846" spans="1:3" x14ac:dyDescent="0.25">
      <c r="A846" s="6">
        <v>40683</v>
      </c>
      <c r="B846" s="16">
        <v>121918.22</v>
      </c>
      <c r="C846">
        <v>211.64</v>
      </c>
    </row>
    <row r="847" spans="1:3" x14ac:dyDescent="0.25">
      <c r="A847" s="6">
        <v>40684</v>
      </c>
      <c r="B847" s="16">
        <v>121918.22</v>
      </c>
      <c r="C847">
        <v>211.64</v>
      </c>
    </row>
    <row r="848" spans="1:3" x14ac:dyDescent="0.25">
      <c r="A848" s="6">
        <v>40685</v>
      </c>
      <c r="B848" s="16">
        <v>121918.22</v>
      </c>
      <c r="C848">
        <v>211.64</v>
      </c>
    </row>
    <row r="849" spans="1:3" x14ac:dyDescent="0.25">
      <c r="A849" s="6">
        <v>40686</v>
      </c>
      <c r="B849" s="16">
        <v>123101.89</v>
      </c>
      <c r="C849">
        <v>213.68</v>
      </c>
    </row>
    <row r="850" spans="1:3" x14ac:dyDescent="0.25">
      <c r="A850" s="6">
        <v>40687</v>
      </c>
      <c r="B850" s="16">
        <v>122455.48</v>
      </c>
      <c r="C850">
        <v>212.56</v>
      </c>
    </row>
    <row r="851" spans="1:3" x14ac:dyDescent="0.25">
      <c r="A851" s="6">
        <v>40688</v>
      </c>
      <c r="B851" s="16">
        <v>121385.22</v>
      </c>
      <c r="C851">
        <v>210.72</v>
      </c>
    </row>
    <row r="852" spans="1:3" x14ac:dyDescent="0.25">
      <c r="A852" s="6">
        <v>40689</v>
      </c>
      <c r="B852" s="16">
        <v>118988.77</v>
      </c>
      <c r="C852">
        <v>206.52</v>
      </c>
    </row>
    <row r="853" spans="1:3" x14ac:dyDescent="0.25">
      <c r="A853" s="6">
        <v>40690</v>
      </c>
      <c r="B853" s="16">
        <v>116866.78</v>
      </c>
      <c r="C853">
        <v>202.84</v>
      </c>
    </row>
    <row r="854" spans="1:3" x14ac:dyDescent="0.25">
      <c r="A854" s="6">
        <v>40691</v>
      </c>
      <c r="B854" s="16">
        <v>116866.78</v>
      </c>
      <c r="C854">
        <v>202.84</v>
      </c>
    </row>
    <row r="855" spans="1:3" x14ac:dyDescent="0.25">
      <c r="A855" s="6">
        <v>40692</v>
      </c>
      <c r="B855" s="16">
        <v>116866.78</v>
      </c>
      <c r="C855">
        <v>202.84</v>
      </c>
    </row>
    <row r="856" spans="1:3" x14ac:dyDescent="0.25">
      <c r="A856" s="6">
        <v>40693</v>
      </c>
      <c r="B856" s="16">
        <v>116866.78</v>
      </c>
      <c r="C856">
        <v>202.84</v>
      </c>
    </row>
    <row r="857" spans="1:3" x14ac:dyDescent="0.25">
      <c r="A857" s="6">
        <v>40694</v>
      </c>
      <c r="B857" s="16">
        <v>114720.49</v>
      </c>
      <c r="C857">
        <v>199.12</v>
      </c>
    </row>
    <row r="858" spans="1:3" x14ac:dyDescent="0.25">
      <c r="A858" s="6">
        <v>40695</v>
      </c>
      <c r="B858" s="16">
        <v>117948.3</v>
      </c>
      <c r="C858">
        <v>204.72</v>
      </c>
    </row>
    <row r="859" spans="1:3" x14ac:dyDescent="0.25">
      <c r="A859" s="6">
        <v>40696</v>
      </c>
      <c r="B859" s="16">
        <v>117471.64</v>
      </c>
      <c r="C859">
        <v>203.88</v>
      </c>
    </row>
    <row r="860" spans="1:3" x14ac:dyDescent="0.25">
      <c r="A860" s="6">
        <v>40697</v>
      </c>
      <c r="B860" s="16">
        <v>118254.83</v>
      </c>
      <c r="C860">
        <v>205.24</v>
      </c>
    </row>
    <row r="861" spans="1:3" x14ac:dyDescent="0.25">
      <c r="A861" s="6">
        <v>40698</v>
      </c>
      <c r="B861" s="16">
        <v>118254.83</v>
      </c>
      <c r="C861">
        <v>205.24</v>
      </c>
    </row>
    <row r="862" spans="1:3" x14ac:dyDescent="0.25">
      <c r="A862" s="6">
        <v>40699</v>
      </c>
      <c r="B862" s="16">
        <v>118254.83</v>
      </c>
      <c r="C862">
        <v>205.2</v>
      </c>
    </row>
    <row r="863" spans="1:3" x14ac:dyDescent="0.25">
      <c r="A863" s="6">
        <v>40700</v>
      </c>
      <c r="B863" s="16">
        <v>119352.87</v>
      </c>
      <c r="C863">
        <v>207.12</v>
      </c>
    </row>
    <row r="864" spans="1:3" x14ac:dyDescent="0.25">
      <c r="A864" s="6">
        <v>40701</v>
      </c>
      <c r="B864" s="16">
        <v>118458</v>
      </c>
      <c r="C864">
        <v>205.56</v>
      </c>
    </row>
    <row r="865" spans="1:3" x14ac:dyDescent="0.25">
      <c r="A865" s="6">
        <v>40702</v>
      </c>
      <c r="B865" s="16">
        <v>119110.22</v>
      </c>
      <c r="C865">
        <v>206.68</v>
      </c>
    </row>
    <row r="866" spans="1:3" x14ac:dyDescent="0.25">
      <c r="A866" s="6">
        <v>40703</v>
      </c>
      <c r="B866" s="16">
        <v>116860.77</v>
      </c>
      <c r="C866">
        <v>202.76</v>
      </c>
    </row>
    <row r="867" spans="1:3" x14ac:dyDescent="0.25">
      <c r="A867" s="6">
        <v>40704</v>
      </c>
      <c r="B867" s="16">
        <v>119221.14</v>
      </c>
      <c r="C867">
        <v>206.88</v>
      </c>
    </row>
    <row r="868" spans="1:3" x14ac:dyDescent="0.25">
      <c r="A868" s="6">
        <v>40705</v>
      </c>
      <c r="B868" s="16">
        <v>119221.14</v>
      </c>
      <c r="C868">
        <v>206.88</v>
      </c>
    </row>
    <row r="869" spans="1:3" x14ac:dyDescent="0.25">
      <c r="A869" s="6">
        <v>40706</v>
      </c>
      <c r="B869" s="16">
        <v>119221.14</v>
      </c>
      <c r="C869">
        <v>206.84</v>
      </c>
    </row>
    <row r="870" spans="1:3" x14ac:dyDescent="0.25">
      <c r="A870" s="6">
        <v>40707</v>
      </c>
      <c r="B870" s="16">
        <v>119634.91</v>
      </c>
      <c r="C870">
        <v>207.56</v>
      </c>
    </row>
    <row r="871" spans="1:3" x14ac:dyDescent="0.25">
      <c r="A871" s="6">
        <v>40708</v>
      </c>
      <c r="B871" s="16">
        <v>116178.7</v>
      </c>
      <c r="C871">
        <v>201.56</v>
      </c>
    </row>
    <row r="872" spans="1:3" x14ac:dyDescent="0.25">
      <c r="A872" s="6">
        <v>40709</v>
      </c>
      <c r="B872" s="16">
        <v>120912.07</v>
      </c>
      <c r="C872">
        <v>209.76</v>
      </c>
    </row>
    <row r="873" spans="1:3" x14ac:dyDescent="0.25">
      <c r="A873" s="6">
        <v>40710</v>
      </c>
      <c r="B873" s="16">
        <v>125110.52</v>
      </c>
      <c r="C873">
        <v>217.04</v>
      </c>
    </row>
    <row r="874" spans="1:3" x14ac:dyDescent="0.25">
      <c r="A874" s="6">
        <v>40711</v>
      </c>
      <c r="B874" s="16">
        <v>123994.02</v>
      </c>
      <c r="C874">
        <v>215.12</v>
      </c>
    </row>
    <row r="875" spans="1:3" x14ac:dyDescent="0.25">
      <c r="A875" s="6">
        <v>40712</v>
      </c>
      <c r="B875" s="16">
        <v>123994.02</v>
      </c>
      <c r="C875">
        <v>215.12</v>
      </c>
    </row>
    <row r="876" spans="1:3" x14ac:dyDescent="0.25">
      <c r="A876" s="6">
        <v>40713</v>
      </c>
      <c r="B876" s="16">
        <v>123994.02</v>
      </c>
      <c r="C876">
        <v>215.12</v>
      </c>
    </row>
    <row r="877" spans="1:3" x14ac:dyDescent="0.25">
      <c r="A877" s="6">
        <v>40714</v>
      </c>
      <c r="B877" s="16">
        <v>121537.83</v>
      </c>
      <c r="C877">
        <v>210.84</v>
      </c>
    </row>
    <row r="878" spans="1:3" x14ac:dyDescent="0.25">
      <c r="A878" s="6">
        <v>40715</v>
      </c>
      <c r="B878" s="16">
        <v>120251.83</v>
      </c>
      <c r="C878">
        <v>208.6</v>
      </c>
    </row>
    <row r="879" spans="1:3" x14ac:dyDescent="0.25">
      <c r="A879" s="6">
        <v>40716</v>
      </c>
      <c r="B879" s="16">
        <v>121861.59</v>
      </c>
      <c r="C879">
        <v>211.4</v>
      </c>
    </row>
    <row r="880" spans="1:3" x14ac:dyDescent="0.25">
      <c r="A880" s="6">
        <v>40717</v>
      </c>
      <c r="B880" s="16">
        <v>121562.19</v>
      </c>
      <c r="C880">
        <v>210.88</v>
      </c>
    </row>
    <row r="881" spans="1:3" x14ac:dyDescent="0.25">
      <c r="A881" s="6">
        <v>40718</v>
      </c>
      <c r="B881" s="16">
        <v>123845.65</v>
      </c>
      <c r="C881">
        <v>214.8</v>
      </c>
    </row>
    <row r="882" spans="1:3" x14ac:dyDescent="0.25">
      <c r="A882" s="6">
        <v>40719</v>
      </c>
      <c r="B882" s="16">
        <v>123845.65</v>
      </c>
      <c r="C882">
        <v>214.8</v>
      </c>
    </row>
    <row r="883" spans="1:3" x14ac:dyDescent="0.25">
      <c r="A883" s="6">
        <v>40720</v>
      </c>
      <c r="B883" s="16">
        <v>123845.65</v>
      </c>
      <c r="C883">
        <v>214.8</v>
      </c>
    </row>
    <row r="884" spans="1:3" x14ac:dyDescent="0.25">
      <c r="A884" s="6">
        <v>40721</v>
      </c>
      <c r="B884" s="16">
        <v>122308.62</v>
      </c>
      <c r="C884">
        <v>212.12</v>
      </c>
    </row>
    <row r="885" spans="1:3" x14ac:dyDescent="0.25">
      <c r="A885" s="6">
        <v>40722</v>
      </c>
      <c r="B885" s="16">
        <v>120868.9</v>
      </c>
      <c r="C885">
        <v>209.64</v>
      </c>
    </row>
    <row r="886" spans="1:3" x14ac:dyDescent="0.25">
      <c r="A886" s="6">
        <v>40723</v>
      </c>
      <c r="B886" s="16">
        <v>118880.42</v>
      </c>
      <c r="C886">
        <v>206.2</v>
      </c>
    </row>
    <row r="887" spans="1:3" x14ac:dyDescent="0.25">
      <c r="A887" s="6">
        <v>40724</v>
      </c>
      <c r="B887" s="16">
        <v>116273.87</v>
      </c>
      <c r="C887">
        <v>201.64</v>
      </c>
    </row>
    <row r="888" spans="1:3" x14ac:dyDescent="0.25">
      <c r="A888" s="6">
        <v>40725</v>
      </c>
      <c r="B888" s="16">
        <v>111174.22</v>
      </c>
      <c r="C888">
        <v>192.8</v>
      </c>
    </row>
    <row r="889" spans="1:3" x14ac:dyDescent="0.25">
      <c r="A889" s="6">
        <v>40726</v>
      </c>
      <c r="B889" s="16">
        <v>111174.22</v>
      </c>
      <c r="C889">
        <v>192.8</v>
      </c>
    </row>
    <row r="890" spans="1:3" x14ac:dyDescent="0.25">
      <c r="A890" s="6">
        <v>40727</v>
      </c>
      <c r="B890" s="16">
        <v>111174.22</v>
      </c>
      <c r="C890">
        <v>192.8</v>
      </c>
    </row>
    <row r="891" spans="1:3" x14ac:dyDescent="0.25">
      <c r="A891" s="6">
        <v>40728</v>
      </c>
      <c r="B891" s="16">
        <v>111174.22</v>
      </c>
      <c r="C891">
        <v>192.8</v>
      </c>
    </row>
    <row r="892" spans="1:3" x14ac:dyDescent="0.25">
      <c r="A892" s="6">
        <v>40729</v>
      </c>
      <c r="B892" s="16">
        <v>111567.08</v>
      </c>
      <c r="C892">
        <v>193.48</v>
      </c>
    </row>
    <row r="893" spans="1:3" x14ac:dyDescent="0.25">
      <c r="A893" s="6">
        <v>40730</v>
      </c>
      <c r="B893" s="16">
        <v>110889.15</v>
      </c>
      <c r="C893">
        <v>192.28</v>
      </c>
    </row>
    <row r="894" spans="1:3" x14ac:dyDescent="0.25">
      <c r="A894" s="6">
        <v>40731</v>
      </c>
      <c r="B894" s="16">
        <v>108096.64</v>
      </c>
      <c r="C894">
        <v>187.44</v>
      </c>
    </row>
    <row r="895" spans="1:3" x14ac:dyDescent="0.25">
      <c r="A895" s="6">
        <v>40732</v>
      </c>
      <c r="B895" s="16">
        <v>109420.46</v>
      </c>
      <c r="C895">
        <v>189.72</v>
      </c>
    </row>
    <row r="896" spans="1:3" x14ac:dyDescent="0.25">
      <c r="A896" s="6">
        <v>40733</v>
      </c>
      <c r="B896" s="16">
        <v>109420.46</v>
      </c>
      <c r="C896">
        <v>189.72</v>
      </c>
    </row>
    <row r="897" spans="1:3" x14ac:dyDescent="0.25">
      <c r="A897" s="6">
        <v>40734</v>
      </c>
      <c r="B897" s="16">
        <v>109420.46</v>
      </c>
      <c r="C897">
        <v>189.72</v>
      </c>
    </row>
    <row r="898" spans="1:3" x14ac:dyDescent="0.25">
      <c r="A898" s="6">
        <v>40735</v>
      </c>
      <c r="B898" s="16">
        <v>113315.88</v>
      </c>
      <c r="C898">
        <v>196.48</v>
      </c>
    </row>
    <row r="899" spans="1:3" x14ac:dyDescent="0.25">
      <c r="A899" s="6">
        <v>40736</v>
      </c>
      <c r="B899" s="16">
        <v>115949.27</v>
      </c>
      <c r="C899">
        <v>201.04</v>
      </c>
    </row>
    <row r="900" spans="1:3" x14ac:dyDescent="0.25">
      <c r="A900" s="6">
        <v>40737</v>
      </c>
      <c r="B900" s="16">
        <v>115882.74</v>
      </c>
      <c r="C900">
        <v>200.92</v>
      </c>
    </row>
    <row r="901" spans="1:3" x14ac:dyDescent="0.25">
      <c r="A901" s="6">
        <v>40738</v>
      </c>
      <c r="B901" s="16">
        <v>117536.1</v>
      </c>
      <c r="C901">
        <v>203.76</v>
      </c>
    </row>
    <row r="902" spans="1:3" x14ac:dyDescent="0.25">
      <c r="A902" s="6">
        <v>40739</v>
      </c>
      <c r="B902" s="16">
        <v>115856.66</v>
      </c>
      <c r="C902">
        <v>200.84</v>
      </c>
    </row>
    <row r="903" spans="1:3" x14ac:dyDescent="0.25">
      <c r="A903" s="6">
        <v>40740</v>
      </c>
      <c r="B903" s="16">
        <v>115856.66</v>
      </c>
      <c r="C903">
        <v>200.84</v>
      </c>
    </row>
    <row r="904" spans="1:3" x14ac:dyDescent="0.25">
      <c r="A904" s="6">
        <v>40741</v>
      </c>
      <c r="B904" s="16">
        <v>115856.66</v>
      </c>
      <c r="C904">
        <v>200.84</v>
      </c>
    </row>
    <row r="905" spans="1:3" x14ac:dyDescent="0.25">
      <c r="A905" s="6">
        <v>40742</v>
      </c>
      <c r="B905" s="16">
        <v>117891.24</v>
      </c>
      <c r="C905">
        <v>204.36</v>
      </c>
    </row>
    <row r="906" spans="1:3" x14ac:dyDescent="0.25">
      <c r="A906" s="6">
        <v>40743</v>
      </c>
      <c r="B906" s="16">
        <v>114612.28</v>
      </c>
      <c r="C906">
        <v>198.68</v>
      </c>
    </row>
    <row r="907" spans="1:3" x14ac:dyDescent="0.25">
      <c r="A907" s="6">
        <v>40744</v>
      </c>
      <c r="B907" s="16">
        <v>113607.71</v>
      </c>
      <c r="C907">
        <v>196.92</v>
      </c>
    </row>
    <row r="908" spans="1:3" x14ac:dyDescent="0.25">
      <c r="A908" s="6">
        <v>40745</v>
      </c>
      <c r="B908" s="16">
        <v>110848.98</v>
      </c>
      <c r="C908">
        <v>192.16</v>
      </c>
    </row>
    <row r="909" spans="1:3" x14ac:dyDescent="0.25">
      <c r="A909" s="6">
        <v>40746</v>
      </c>
      <c r="B909" s="16">
        <v>110531.83</v>
      </c>
      <c r="C909">
        <v>191.6</v>
      </c>
    </row>
    <row r="910" spans="1:3" x14ac:dyDescent="0.25">
      <c r="A910" s="6">
        <v>40747</v>
      </c>
      <c r="B910" s="16">
        <v>110531.83</v>
      </c>
      <c r="C910">
        <v>191.6</v>
      </c>
    </row>
    <row r="911" spans="1:3" x14ac:dyDescent="0.25">
      <c r="A911" s="6">
        <v>40748</v>
      </c>
      <c r="B911" s="16">
        <v>110531.83</v>
      </c>
      <c r="C911">
        <v>191.6</v>
      </c>
    </row>
    <row r="912" spans="1:3" x14ac:dyDescent="0.25">
      <c r="A912" s="6">
        <v>40749</v>
      </c>
      <c r="B912" s="16">
        <v>112186.47</v>
      </c>
      <c r="C912">
        <v>194.44</v>
      </c>
    </row>
    <row r="913" spans="1:3" x14ac:dyDescent="0.25">
      <c r="A913" s="6">
        <v>40750</v>
      </c>
      <c r="B913" s="16">
        <v>112902.39</v>
      </c>
      <c r="C913">
        <v>195.68</v>
      </c>
    </row>
    <row r="914" spans="1:3" x14ac:dyDescent="0.25">
      <c r="A914" s="6">
        <v>40751</v>
      </c>
      <c r="B914" s="16">
        <v>115956.8</v>
      </c>
      <c r="C914">
        <v>200.96</v>
      </c>
    </row>
    <row r="915" spans="1:3" x14ac:dyDescent="0.25">
      <c r="A915" s="6">
        <v>40752</v>
      </c>
      <c r="B915" s="16">
        <v>115459.01</v>
      </c>
      <c r="C915">
        <v>200.12</v>
      </c>
    </row>
    <row r="916" spans="1:3" x14ac:dyDescent="0.25">
      <c r="A916" s="6">
        <v>40753</v>
      </c>
      <c r="B916" s="16">
        <v>112475.23</v>
      </c>
      <c r="C916">
        <v>194.92</v>
      </c>
    </row>
    <row r="917" spans="1:3" x14ac:dyDescent="0.25">
      <c r="A917" s="6">
        <v>40754</v>
      </c>
      <c r="B917" s="16">
        <v>112475.23</v>
      </c>
      <c r="C917">
        <v>194.92</v>
      </c>
    </row>
    <row r="918" spans="1:3" x14ac:dyDescent="0.25">
      <c r="A918" s="6">
        <v>40755</v>
      </c>
      <c r="B918" s="16">
        <v>112475.23</v>
      </c>
      <c r="C918">
        <v>194.92</v>
      </c>
    </row>
    <row r="919" spans="1:3" x14ac:dyDescent="0.25">
      <c r="A919" s="6">
        <v>40756</v>
      </c>
      <c r="B919" s="16">
        <v>110075.3</v>
      </c>
      <c r="C919">
        <v>190.76</v>
      </c>
    </row>
    <row r="920" spans="1:3" x14ac:dyDescent="0.25">
      <c r="A920" s="6">
        <v>40757</v>
      </c>
      <c r="B920" s="16">
        <v>114216.96000000001</v>
      </c>
      <c r="C920">
        <v>197.92</v>
      </c>
    </row>
    <row r="921" spans="1:3" x14ac:dyDescent="0.25">
      <c r="A921" s="6">
        <v>40758</v>
      </c>
      <c r="B921" s="16">
        <v>113350.48</v>
      </c>
      <c r="C921">
        <v>196.44</v>
      </c>
    </row>
    <row r="922" spans="1:3" x14ac:dyDescent="0.25">
      <c r="A922" s="6">
        <v>40759</v>
      </c>
      <c r="B922" s="16">
        <v>122984.98</v>
      </c>
      <c r="C922">
        <v>213.12</v>
      </c>
    </row>
    <row r="923" spans="1:3" x14ac:dyDescent="0.25">
      <c r="A923" s="6">
        <v>40760</v>
      </c>
      <c r="B923" s="16">
        <v>124402.4</v>
      </c>
      <c r="C923">
        <v>215.56</v>
      </c>
    </row>
    <row r="924" spans="1:3" x14ac:dyDescent="0.25">
      <c r="A924" s="6">
        <v>40761</v>
      </c>
      <c r="B924" s="16">
        <v>124402.4</v>
      </c>
      <c r="C924">
        <v>215.56</v>
      </c>
    </row>
    <row r="925" spans="1:3" x14ac:dyDescent="0.25">
      <c r="A925" s="6">
        <v>40762</v>
      </c>
      <c r="B925" s="16">
        <v>124402.4</v>
      </c>
      <c r="C925">
        <v>215.56</v>
      </c>
    </row>
    <row r="926" spans="1:3" x14ac:dyDescent="0.25">
      <c r="A926" s="6">
        <v>40763</v>
      </c>
      <c r="B926" s="16">
        <v>133375.06</v>
      </c>
      <c r="C926">
        <v>231.08</v>
      </c>
    </row>
    <row r="927" spans="1:3" x14ac:dyDescent="0.25">
      <c r="A927" s="6">
        <v>40764</v>
      </c>
      <c r="B927" s="16">
        <v>123386.09</v>
      </c>
      <c r="C927">
        <v>213.8</v>
      </c>
    </row>
    <row r="928" spans="1:3" x14ac:dyDescent="0.25">
      <c r="A928" s="6">
        <v>40765</v>
      </c>
      <c r="B928" s="16">
        <v>134229.07999999999</v>
      </c>
      <c r="C928">
        <v>232.56</v>
      </c>
    </row>
    <row r="929" spans="1:3" x14ac:dyDescent="0.25">
      <c r="A929" s="6">
        <v>40766</v>
      </c>
      <c r="B929" s="16">
        <v>130707.73</v>
      </c>
      <c r="C929">
        <v>226.44</v>
      </c>
    </row>
    <row r="930" spans="1:3" x14ac:dyDescent="0.25">
      <c r="A930" s="6">
        <v>40767</v>
      </c>
      <c r="B930" s="16">
        <v>129675.69</v>
      </c>
      <c r="C930">
        <v>224.68</v>
      </c>
    </row>
    <row r="931" spans="1:3" x14ac:dyDescent="0.25">
      <c r="A931" s="6">
        <v>40768</v>
      </c>
      <c r="B931" s="16">
        <v>129675.69</v>
      </c>
      <c r="C931">
        <v>224.64</v>
      </c>
    </row>
    <row r="932" spans="1:3" x14ac:dyDescent="0.25">
      <c r="A932" s="6">
        <v>40769</v>
      </c>
      <c r="B932" s="16">
        <v>129675.69</v>
      </c>
      <c r="C932">
        <v>224.64</v>
      </c>
    </row>
    <row r="933" spans="1:3" x14ac:dyDescent="0.25">
      <c r="A933" s="6">
        <v>40770</v>
      </c>
      <c r="B933" s="16">
        <v>124923.62</v>
      </c>
      <c r="C933">
        <v>216.4</v>
      </c>
    </row>
    <row r="934" spans="1:3" x14ac:dyDescent="0.25">
      <c r="A934" s="6">
        <v>40771</v>
      </c>
      <c r="B934" s="16">
        <v>125910.21</v>
      </c>
      <c r="C934">
        <v>218.12</v>
      </c>
    </row>
    <row r="935" spans="1:3" x14ac:dyDescent="0.25">
      <c r="A935" s="6">
        <v>40772</v>
      </c>
      <c r="B935" s="16">
        <v>126896.57</v>
      </c>
      <c r="C935">
        <v>219.84</v>
      </c>
    </row>
    <row r="936" spans="1:3" x14ac:dyDescent="0.25">
      <c r="A936" s="6">
        <v>40773</v>
      </c>
      <c r="B936" s="16">
        <v>140519.15</v>
      </c>
      <c r="C936">
        <v>243.4</v>
      </c>
    </row>
    <row r="937" spans="1:3" x14ac:dyDescent="0.25">
      <c r="A937" s="6">
        <v>40774</v>
      </c>
      <c r="B937" s="16">
        <v>144664.07</v>
      </c>
      <c r="C937">
        <v>250.6</v>
      </c>
    </row>
    <row r="938" spans="1:3" x14ac:dyDescent="0.25">
      <c r="A938" s="6">
        <v>40775</v>
      </c>
      <c r="B938" s="16">
        <v>144664.07</v>
      </c>
      <c r="C938">
        <v>250.6</v>
      </c>
    </row>
    <row r="939" spans="1:3" x14ac:dyDescent="0.25">
      <c r="A939" s="6">
        <v>40776</v>
      </c>
      <c r="B939" s="16">
        <v>144664.07</v>
      </c>
      <c r="C939">
        <v>250.56</v>
      </c>
    </row>
    <row r="940" spans="1:3" x14ac:dyDescent="0.25">
      <c r="A940" s="6">
        <v>40777</v>
      </c>
      <c r="B940" s="16">
        <v>146264.24</v>
      </c>
      <c r="C940">
        <v>253.32</v>
      </c>
    </row>
    <row r="941" spans="1:3" x14ac:dyDescent="0.25">
      <c r="A941" s="6">
        <v>40778</v>
      </c>
      <c r="B941" s="16">
        <v>145649.23000000001</v>
      </c>
      <c r="C941">
        <v>252.28</v>
      </c>
    </row>
    <row r="942" spans="1:3" x14ac:dyDescent="0.25">
      <c r="A942" s="6">
        <v>40779</v>
      </c>
      <c r="B942" s="16">
        <v>147603.03</v>
      </c>
      <c r="C942">
        <v>255.64</v>
      </c>
    </row>
    <row r="943" spans="1:3" x14ac:dyDescent="0.25">
      <c r="A943" s="6">
        <v>40780</v>
      </c>
      <c r="B943" s="16">
        <v>150491.24</v>
      </c>
      <c r="C943">
        <v>260.64</v>
      </c>
    </row>
    <row r="944" spans="1:3" x14ac:dyDescent="0.25">
      <c r="A944" s="6">
        <v>40781</v>
      </c>
      <c r="B944" s="16">
        <v>148597.57999999999</v>
      </c>
      <c r="C944">
        <v>257.36</v>
      </c>
    </row>
    <row r="945" spans="1:3" x14ac:dyDescent="0.25">
      <c r="A945" s="6">
        <v>40782</v>
      </c>
      <c r="B945" s="16">
        <v>148597.57999999999</v>
      </c>
      <c r="C945">
        <v>257.36</v>
      </c>
    </row>
    <row r="946" spans="1:3" x14ac:dyDescent="0.25">
      <c r="A946" s="6">
        <v>40783</v>
      </c>
      <c r="B946" s="16">
        <v>148597.57999999999</v>
      </c>
      <c r="C946">
        <v>257.36</v>
      </c>
    </row>
    <row r="947" spans="1:3" x14ac:dyDescent="0.25">
      <c r="A947" s="6">
        <v>40784</v>
      </c>
      <c r="B947" s="16">
        <v>144314.71</v>
      </c>
      <c r="C947">
        <v>249.92</v>
      </c>
    </row>
    <row r="948" spans="1:3" x14ac:dyDescent="0.25">
      <c r="A948" s="6">
        <v>40785</v>
      </c>
      <c r="B948" s="16">
        <v>148127.85999999999</v>
      </c>
      <c r="C948">
        <v>256.52</v>
      </c>
    </row>
    <row r="949" spans="1:3" x14ac:dyDescent="0.25">
      <c r="A949" s="6">
        <v>40786</v>
      </c>
      <c r="B949" s="16">
        <v>144879.32999999999</v>
      </c>
      <c r="C949">
        <v>250.88</v>
      </c>
    </row>
    <row r="950" spans="1:3" x14ac:dyDescent="0.25">
      <c r="A950" s="6">
        <v>40787</v>
      </c>
      <c r="B950" s="16">
        <v>146022.66</v>
      </c>
      <c r="C950">
        <v>252.84</v>
      </c>
    </row>
    <row r="951" spans="1:3" x14ac:dyDescent="0.25">
      <c r="A951" s="6">
        <v>40788</v>
      </c>
      <c r="B951" s="16">
        <v>148307.51</v>
      </c>
      <c r="C951">
        <v>256.8</v>
      </c>
    </row>
    <row r="952" spans="1:3" x14ac:dyDescent="0.25">
      <c r="A952" s="6">
        <v>40789</v>
      </c>
      <c r="B952" s="16">
        <v>148307.51</v>
      </c>
      <c r="C952">
        <v>256.8</v>
      </c>
    </row>
    <row r="953" spans="1:3" x14ac:dyDescent="0.25">
      <c r="A953" s="6">
        <v>40790</v>
      </c>
      <c r="B953" s="16">
        <v>148307.51</v>
      </c>
      <c r="C953">
        <v>256.8</v>
      </c>
    </row>
    <row r="954" spans="1:3" x14ac:dyDescent="0.25">
      <c r="A954" s="6">
        <v>40791</v>
      </c>
      <c r="B954" s="16">
        <v>148307.51</v>
      </c>
      <c r="C954">
        <v>256.8</v>
      </c>
    </row>
    <row r="955" spans="1:3" x14ac:dyDescent="0.25">
      <c r="A955" s="6">
        <v>40792</v>
      </c>
      <c r="B955" s="16">
        <v>150991.97</v>
      </c>
      <c r="C955">
        <v>261.44</v>
      </c>
    </row>
    <row r="956" spans="1:3" x14ac:dyDescent="0.25">
      <c r="A956" s="6">
        <v>40793</v>
      </c>
      <c r="B956" s="16">
        <v>147358.72</v>
      </c>
      <c r="C956">
        <v>255.12</v>
      </c>
    </row>
    <row r="957" spans="1:3" x14ac:dyDescent="0.25">
      <c r="A957" s="6">
        <v>40794</v>
      </c>
      <c r="B957" s="16">
        <v>149415.39000000001</v>
      </c>
      <c r="C957">
        <v>258.68</v>
      </c>
    </row>
    <row r="958" spans="1:3" x14ac:dyDescent="0.25">
      <c r="A958" s="6">
        <v>40795</v>
      </c>
      <c r="B958" s="16">
        <v>154869.03</v>
      </c>
      <c r="C958">
        <v>268.12</v>
      </c>
    </row>
    <row r="959" spans="1:3" x14ac:dyDescent="0.25">
      <c r="A959" s="6">
        <v>40796</v>
      </c>
      <c r="B959" s="16">
        <v>154869.03</v>
      </c>
      <c r="C959">
        <v>268.12</v>
      </c>
    </row>
    <row r="960" spans="1:3" x14ac:dyDescent="0.25">
      <c r="A960" s="6">
        <v>40797</v>
      </c>
      <c r="B960" s="16">
        <v>154869.03</v>
      </c>
      <c r="C960">
        <v>268.12</v>
      </c>
    </row>
    <row r="961" spans="1:3" x14ac:dyDescent="0.25">
      <c r="A961" s="6">
        <v>40798</v>
      </c>
      <c r="B961" s="16">
        <v>156625.35999999999</v>
      </c>
      <c r="C961">
        <v>271.16000000000003</v>
      </c>
    </row>
    <row r="962" spans="1:3" x14ac:dyDescent="0.25">
      <c r="A962" s="6">
        <v>40799</v>
      </c>
      <c r="B962" s="16">
        <v>156503.42000000001</v>
      </c>
      <c r="C962">
        <v>270.92</v>
      </c>
    </row>
    <row r="963" spans="1:3" x14ac:dyDescent="0.25">
      <c r="A963" s="6">
        <v>40800</v>
      </c>
      <c r="B963" s="16">
        <v>154274.76999999999</v>
      </c>
      <c r="C963">
        <v>267.08</v>
      </c>
    </row>
    <row r="964" spans="1:3" x14ac:dyDescent="0.25">
      <c r="A964" s="6">
        <v>40801</v>
      </c>
      <c r="B964" s="16">
        <v>151119.44</v>
      </c>
      <c r="C964">
        <v>261.60000000000002</v>
      </c>
    </row>
    <row r="965" spans="1:3" x14ac:dyDescent="0.25">
      <c r="A965" s="6">
        <v>40802</v>
      </c>
      <c r="B965" s="16">
        <v>150368.29999999999</v>
      </c>
      <c r="C965">
        <v>260.27999999999997</v>
      </c>
    </row>
    <row r="966" spans="1:3" x14ac:dyDescent="0.25">
      <c r="A966" s="6">
        <v>40803</v>
      </c>
      <c r="B966" s="16">
        <v>150368.29999999999</v>
      </c>
      <c r="C966">
        <v>260.27999999999997</v>
      </c>
    </row>
    <row r="967" spans="1:3" x14ac:dyDescent="0.25">
      <c r="A967" s="6">
        <v>40804</v>
      </c>
      <c r="B967" s="16">
        <v>150368.29999999999</v>
      </c>
      <c r="C967">
        <v>260.27999999999997</v>
      </c>
    </row>
    <row r="968" spans="1:3" x14ac:dyDescent="0.25">
      <c r="A968" s="6">
        <v>40805</v>
      </c>
      <c r="B968" s="16">
        <v>153310.46</v>
      </c>
      <c r="C968">
        <v>265.36</v>
      </c>
    </row>
    <row r="969" spans="1:3" x14ac:dyDescent="0.25">
      <c r="A969" s="6">
        <v>40806</v>
      </c>
      <c r="B969" s="16">
        <v>152340.48000000001</v>
      </c>
      <c r="C969">
        <v>263.68</v>
      </c>
    </row>
    <row r="970" spans="1:3" x14ac:dyDescent="0.25">
      <c r="A970" s="6">
        <v>40807</v>
      </c>
      <c r="B970" s="16">
        <v>156475.35999999999</v>
      </c>
      <c r="C970">
        <v>270.83999999999997</v>
      </c>
    </row>
    <row r="971" spans="1:3" x14ac:dyDescent="0.25">
      <c r="A971" s="6">
        <v>40808</v>
      </c>
      <c r="B971" s="16">
        <v>162758.74</v>
      </c>
      <c r="C971">
        <v>281.68</v>
      </c>
    </row>
    <row r="972" spans="1:3" x14ac:dyDescent="0.25">
      <c r="A972" s="6">
        <v>40809</v>
      </c>
      <c r="B972" s="16">
        <v>163472.43</v>
      </c>
      <c r="C972">
        <v>282.92</v>
      </c>
    </row>
    <row r="973" spans="1:3" x14ac:dyDescent="0.25">
      <c r="A973" s="6">
        <v>40810</v>
      </c>
      <c r="B973" s="16">
        <v>163472.43</v>
      </c>
      <c r="C973">
        <v>282.92</v>
      </c>
    </row>
    <row r="974" spans="1:3" x14ac:dyDescent="0.25">
      <c r="A974" s="6">
        <v>40811</v>
      </c>
      <c r="B974" s="16">
        <v>163472.43</v>
      </c>
      <c r="C974">
        <v>282.92</v>
      </c>
    </row>
    <row r="975" spans="1:3" x14ac:dyDescent="0.25">
      <c r="A975" s="6">
        <v>40812</v>
      </c>
      <c r="B975" s="16">
        <v>160414.35</v>
      </c>
      <c r="C975">
        <v>277.60000000000002</v>
      </c>
    </row>
    <row r="976" spans="1:3" x14ac:dyDescent="0.25">
      <c r="A976" s="6">
        <v>40813</v>
      </c>
      <c r="B976" s="16">
        <v>159116.19</v>
      </c>
      <c r="C976">
        <v>275.36</v>
      </c>
    </row>
    <row r="977" spans="1:3" x14ac:dyDescent="0.25">
      <c r="A977" s="6">
        <v>40814</v>
      </c>
      <c r="B977" s="16">
        <v>164067.10999999999</v>
      </c>
      <c r="C977">
        <v>283.92</v>
      </c>
    </row>
    <row r="978" spans="1:3" x14ac:dyDescent="0.25">
      <c r="A978" s="6">
        <v>40815</v>
      </c>
      <c r="B978" s="16">
        <v>162110.34</v>
      </c>
      <c r="C978">
        <v>280.52</v>
      </c>
    </row>
    <row r="979" spans="1:3" x14ac:dyDescent="0.25">
      <c r="A979" s="6">
        <v>40816</v>
      </c>
      <c r="B979" s="16">
        <v>169031.04000000001</v>
      </c>
      <c r="C979">
        <v>292.48</v>
      </c>
    </row>
    <row r="980" spans="1:3" x14ac:dyDescent="0.25">
      <c r="A980" s="6">
        <v>40817</v>
      </c>
      <c r="B980" s="16">
        <v>169031.04000000001</v>
      </c>
      <c r="C980">
        <v>292.48</v>
      </c>
    </row>
    <row r="981" spans="1:3" x14ac:dyDescent="0.25">
      <c r="A981" s="6">
        <v>40818</v>
      </c>
      <c r="B981" s="16">
        <v>169031.04000000001</v>
      </c>
      <c r="C981">
        <v>292.48</v>
      </c>
    </row>
    <row r="982" spans="1:3" x14ac:dyDescent="0.25">
      <c r="A982" s="6">
        <v>40819</v>
      </c>
      <c r="B982" s="16">
        <v>174086.49</v>
      </c>
      <c r="C982">
        <v>301.24</v>
      </c>
    </row>
    <row r="983" spans="1:3" x14ac:dyDescent="0.25">
      <c r="A983" s="6">
        <v>40820</v>
      </c>
      <c r="B983" s="16">
        <v>168490.44</v>
      </c>
      <c r="C983">
        <v>291.52</v>
      </c>
    </row>
    <row r="984" spans="1:3" x14ac:dyDescent="0.25">
      <c r="A984" s="6">
        <v>40821</v>
      </c>
      <c r="B984" s="16">
        <v>167350.71</v>
      </c>
      <c r="C984">
        <v>289.56</v>
      </c>
    </row>
    <row r="985" spans="1:3" x14ac:dyDescent="0.25">
      <c r="A985" s="6">
        <v>40822</v>
      </c>
      <c r="B985" s="16">
        <v>165558.64000000001</v>
      </c>
      <c r="C985">
        <v>286.44</v>
      </c>
    </row>
    <row r="986" spans="1:3" x14ac:dyDescent="0.25">
      <c r="A986" s="6">
        <v>40823</v>
      </c>
      <c r="B986" s="16">
        <v>166797.66</v>
      </c>
      <c r="C986">
        <v>288.60000000000002</v>
      </c>
    </row>
    <row r="987" spans="1:3" x14ac:dyDescent="0.25">
      <c r="A987" s="6">
        <v>40824</v>
      </c>
      <c r="B987" s="16">
        <v>166797.66</v>
      </c>
      <c r="C987">
        <v>288.56</v>
      </c>
    </row>
    <row r="988" spans="1:3" x14ac:dyDescent="0.25">
      <c r="A988" s="6">
        <v>40825</v>
      </c>
      <c r="B988" s="16">
        <v>166797.66</v>
      </c>
      <c r="C988">
        <v>288.56</v>
      </c>
    </row>
    <row r="989" spans="1:3" x14ac:dyDescent="0.25">
      <c r="A989" s="6">
        <v>40826</v>
      </c>
      <c r="B989" s="16">
        <v>159605.25</v>
      </c>
      <c r="C989">
        <v>276.12</v>
      </c>
    </row>
    <row r="990" spans="1:3" x14ac:dyDescent="0.25">
      <c r="A990" s="6">
        <v>40827</v>
      </c>
      <c r="B990" s="16">
        <v>159254.59</v>
      </c>
      <c r="C990">
        <v>275.52</v>
      </c>
    </row>
    <row r="991" spans="1:3" x14ac:dyDescent="0.25">
      <c r="A991" s="6">
        <v>40828</v>
      </c>
      <c r="B991" s="16">
        <v>153747.65</v>
      </c>
      <c r="C991">
        <v>265.95999999999998</v>
      </c>
    </row>
    <row r="992" spans="1:3" x14ac:dyDescent="0.25">
      <c r="A992" s="6">
        <v>40829</v>
      </c>
      <c r="B992" s="16">
        <v>153600.85</v>
      </c>
      <c r="C992">
        <v>265.72000000000003</v>
      </c>
    </row>
    <row r="993" spans="1:3" x14ac:dyDescent="0.25">
      <c r="A993" s="6">
        <v>40830</v>
      </c>
      <c r="B993" s="16">
        <v>148134.69</v>
      </c>
      <c r="C993">
        <v>256.24</v>
      </c>
    </row>
    <row r="994" spans="1:3" x14ac:dyDescent="0.25">
      <c r="A994" s="6">
        <v>40831</v>
      </c>
      <c r="B994" s="16">
        <v>148134.69</v>
      </c>
      <c r="C994">
        <v>256.24</v>
      </c>
    </row>
    <row r="995" spans="1:3" x14ac:dyDescent="0.25">
      <c r="A995" s="6">
        <v>40832</v>
      </c>
      <c r="B995" s="16">
        <v>148134.69</v>
      </c>
      <c r="C995">
        <v>256.24</v>
      </c>
    </row>
    <row r="996" spans="1:3" x14ac:dyDescent="0.25">
      <c r="A996" s="6">
        <v>40833</v>
      </c>
      <c r="B996" s="16">
        <v>155224.26</v>
      </c>
      <c r="C996">
        <v>268.48</v>
      </c>
    </row>
    <row r="997" spans="1:3" x14ac:dyDescent="0.25">
      <c r="A997" s="6">
        <v>40834</v>
      </c>
      <c r="B997" s="16">
        <v>151605.60999999999</v>
      </c>
      <c r="C997">
        <v>262.24</v>
      </c>
    </row>
    <row r="998" spans="1:3" x14ac:dyDescent="0.25">
      <c r="A998" s="6">
        <v>40835</v>
      </c>
      <c r="B998" s="16">
        <v>156256.71</v>
      </c>
      <c r="C998">
        <v>270.27999999999997</v>
      </c>
    </row>
    <row r="999" spans="1:3" x14ac:dyDescent="0.25">
      <c r="A999" s="6">
        <v>40836</v>
      </c>
      <c r="B999" s="16">
        <v>156338.44</v>
      </c>
      <c r="C999">
        <v>270.39999999999998</v>
      </c>
    </row>
    <row r="1000" spans="1:3" x14ac:dyDescent="0.25">
      <c r="A1000" s="6">
        <v>40837</v>
      </c>
      <c r="B1000" s="16">
        <v>150317.39000000001</v>
      </c>
      <c r="C1000">
        <v>259.95999999999998</v>
      </c>
    </row>
    <row r="1001" spans="1:3" x14ac:dyDescent="0.25">
      <c r="A1001" s="6">
        <v>40838</v>
      </c>
      <c r="B1001" s="16">
        <v>150317.39000000001</v>
      </c>
      <c r="C1001">
        <v>259.95999999999998</v>
      </c>
    </row>
    <row r="1002" spans="1:3" x14ac:dyDescent="0.25">
      <c r="A1002" s="6">
        <v>40839</v>
      </c>
      <c r="B1002" s="16">
        <v>150317.39000000001</v>
      </c>
      <c r="C1002">
        <v>259.95999999999998</v>
      </c>
    </row>
    <row r="1003" spans="1:3" x14ac:dyDescent="0.25">
      <c r="A1003" s="6">
        <v>40840</v>
      </c>
      <c r="B1003" s="16">
        <v>146577.37</v>
      </c>
      <c r="C1003">
        <v>253.48</v>
      </c>
    </row>
    <row r="1004" spans="1:3" x14ac:dyDescent="0.25">
      <c r="A1004" s="6">
        <v>40841</v>
      </c>
      <c r="B1004" s="16">
        <v>151128.94</v>
      </c>
      <c r="C1004">
        <v>261.36</v>
      </c>
    </row>
    <row r="1005" spans="1:3" x14ac:dyDescent="0.25">
      <c r="A1005" s="6">
        <v>40842</v>
      </c>
      <c r="B1005" s="16">
        <v>146887.38</v>
      </c>
      <c r="C1005">
        <v>254</v>
      </c>
    </row>
    <row r="1006" spans="1:3" x14ac:dyDescent="0.25">
      <c r="A1006" s="6">
        <v>40843</v>
      </c>
      <c r="B1006" s="16">
        <v>134196.21</v>
      </c>
      <c r="C1006">
        <v>232.08</v>
      </c>
    </row>
    <row r="1007" spans="1:3" x14ac:dyDescent="0.25">
      <c r="A1007" s="6">
        <v>40844</v>
      </c>
      <c r="B1007" s="16">
        <v>133543.99</v>
      </c>
      <c r="C1007">
        <v>230.92</v>
      </c>
    </row>
    <row r="1008" spans="1:3" x14ac:dyDescent="0.25">
      <c r="A1008" s="6">
        <v>40845</v>
      </c>
      <c r="B1008" s="16">
        <v>133543.99</v>
      </c>
      <c r="C1008">
        <v>230.92</v>
      </c>
    </row>
    <row r="1009" spans="1:3" x14ac:dyDescent="0.25">
      <c r="A1009" s="6">
        <v>40846</v>
      </c>
      <c r="B1009" s="16">
        <v>133543.99</v>
      </c>
      <c r="C1009">
        <v>230.92</v>
      </c>
    </row>
    <row r="1010" spans="1:3" x14ac:dyDescent="0.25">
      <c r="A1010" s="6">
        <v>40847</v>
      </c>
      <c r="B1010" s="16">
        <v>142053.73000000001</v>
      </c>
      <c r="C1010">
        <v>245.64</v>
      </c>
    </row>
    <row r="1011" spans="1:3" x14ac:dyDescent="0.25">
      <c r="A1011" s="6">
        <v>40848</v>
      </c>
      <c r="B1011" s="16">
        <v>152201.04999999999</v>
      </c>
      <c r="C1011">
        <v>263.16000000000003</v>
      </c>
    </row>
    <row r="1012" spans="1:3" x14ac:dyDescent="0.25">
      <c r="A1012" s="6">
        <v>40849</v>
      </c>
      <c r="B1012" s="16">
        <v>150081.53</v>
      </c>
      <c r="C1012">
        <v>259.48</v>
      </c>
    </row>
    <row r="1013" spans="1:3" x14ac:dyDescent="0.25">
      <c r="A1013" s="6">
        <v>40850</v>
      </c>
      <c r="B1013" s="16">
        <v>146881.67000000001</v>
      </c>
      <c r="C1013">
        <v>253.96</v>
      </c>
    </row>
    <row r="1014" spans="1:3" x14ac:dyDescent="0.25">
      <c r="A1014" s="6">
        <v>40851</v>
      </c>
      <c r="B1014" s="16">
        <v>147745.81</v>
      </c>
      <c r="C1014">
        <v>255.44</v>
      </c>
    </row>
    <row r="1015" spans="1:3" x14ac:dyDescent="0.25">
      <c r="A1015" s="6">
        <v>40852</v>
      </c>
      <c r="B1015" s="16">
        <v>147745.81</v>
      </c>
      <c r="C1015">
        <v>255.44</v>
      </c>
    </row>
    <row r="1016" spans="1:3" x14ac:dyDescent="0.25">
      <c r="A1016" s="6">
        <v>40853</v>
      </c>
      <c r="B1016" s="16">
        <v>147745.81</v>
      </c>
      <c r="C1016">
        <v>255.44</v>
      </c>
    </row>
    <row r="1017" spans="1:3" x14ac:dyDescent="0.25">
      <c r="A1017" s="6">
        <v>40854</v>
      </c>
      <c r="B1017" s="16">
        <v>148067.95000000001</v>
      </c>
      <c r="C1017">
        <v>256</v>
      </c>
    </row>
    <row r="1018" spans="1:3" x14ac:dyDescent="0.25">
      <c r="A1018" s="6">
        <v>40855</v>
      </c>
      <c r="B1018" s="16">
        <v>145581.69</v>
      </c>
      <c r="C1018">
        <v>251.68</v>
      </c>
    </row>
    <row r="1019" spans="1:3" x14ac:dyDescent="0.25">
      <c r="A1019" s="6">
        <v>40856</v>
      </c>
      <c r="B1019" s="16">
        <v>159294.29999999999</v>
      </c>
      <c r="C1019">
        <v>275.36</v>
      </c>
    </row>
    <row r="1020" spans="1:3" x14ac:dyDescent="0.25">
      <c r="A1020" s="6">
        <v>40857</v>
      </c>
      <c r="B1020" s="16">
        <v>155870.04999999999</v>
      </c>
      <c r="C1020">
        <v>269.44</v>
      </c>
    </row>
    <row r="1021" spans="1:3" x14ac:dyDescent="0.25">
      <c r="A1021" s="6">
        <v>40858</v>
      </c>
      <c r="B1021" s="16">
        <v>152175.85999999999</v>
      </c>
      <c r="C1021">
        <v>263.04000000000002</v>
      </c>
    </row>
    <row r="1022" spans="1:3" x14ac:dyDescent="0.25">
      <c r="A1022" s="6">
        <v>40859</v>
      </c>
      <c r="B1022" s="16">
        <v>152175.85999999999</v>
      </c>
      <c r="C1022">
        <v>263.04000000000002</v>
      </c>
    </row>
    <row r="1023" spans="1:3" x14ac:dyDescent="0.25">
      <c r="A1023" s="6">
        <v>40860</v>
      </c>
      <c r="B1023" s="16">
        <v>152175.85999999999</v>
      </c>
      <c r="C1023">
        <v>263.04000000000002</v>
      </c>
    </row>
    <row r="1024" spans="1:3" x14ac:dyDescent="0.25">
      <c r="A1024" s="6">
        <v>40861</v>
      </c>
      <c r="B1024" s="16">
        <v>153652.26</v>
      </c>
      <c r="C1024">
        <v>265.60000000000002</v>
      </c>
    </row>
    <row r="1025" spans="1:3" x14ac:dyDescent="0.25">
      <c r="A1025" s="6">
        <v>40862</v>
      </c>
      <c r="B1025" s="16">
        <v>154137.71</v>
      </c>
      <c r="C1025">
        <v>266.44</v>
      </c>
    </row>
    <row r="1026" spans="1:3" x14ac:dyDescent="0.25">
      <c r="A1026" s="6">
        <v>40863</v>
      </c>
      <c r="B1026" s="16">
        <v>157646.45000000001</v>
      </c>
      <c r="C1026">
        <v>272.48</v>
      </c>
    </row>
    <row r="1027" spans="1:3" x14ac:dyDescent="0.25">
      <c r="A1027" s="6">
        <v>40864</v>
      </c>
      <c r="B1027" s="16">
        <v>162267.45000000001</v>
      </c>
      <c r="C1027">
        <v>280.48</v>
      </c>
    </row>
    <row r="1028" spans="1:3" x14ac:dyDescent="0.25">
      <c r="A1028" s="6">
        <v>40865</v>
      </c>
      <c r="B1028" s="16">
        <v>161478.39999999999</v>
      </c>
      <c r="C1028">
        <v>279.08</v>
      </c>
    </row>
    <row r="1029" spans="1:3" x14ac:dyDescent="0.25">
      <c r="A1029" s="6">
        <v>40866</v>
      </c>
      <c r="B1029" s="16">
        <v>161478.39999999999</v>
      </c>
      <c r="C1029">
        <v>279.08</v>
      </c>
    </row>
    <row r="1030" spans="1:3" x14ac:dyDescent="0.25">
      <c r="A1030" s="6">
        <v>40867</v>
      </c>
      <c r="B1030" s="16">
        <v>161478.39999999999</v>
      </c>
      <c r="C1030">
        <v>279.08</v>
      </c>
    </row>
    <row r="1031" spans="1:3" x14ac:dyDescent="0.25">
      <c r="A1031" s="6">
        <v>40868</v>
      </c>
      <c r="B1031" s="16">
        <v>163407.46</v>
      </c>
      <c r="C1031">
        <v>282.39999999999998</v>
      </c>
    </row>
    <row r="1032" spans="1:3" x14ac:dyDescent="0.25">
      <c r="A1032" s="6">
        <v>40869</v>
      </c>
      <c r="B1032" s="16">
        <v>162141.85999999999</v>
      </c>
      <c r="C1032">
        <v>280.2</v>
      </c>
    </row>
    <row r="1033" spans="1:3" x14ac:dyDescent="0.25">
      <c r="A1033" s="6">
        <v>40870</v>
      </c>
      <c r="B1033" s="16">
        <v>166075.20000000001</v>
      </c>
      <c r="C1033">
        <v>287</v>
      </c>
    </row>
    <row r="1034" spans="1:3" x14ac:dyDescent="0.25">
      <c r="A1034" s="6">
        <v>40871</v>
      </c>
      <c r="B1034" s="16">
        <v>166075.20000000001</v>
      </c>
      <c r="C1034">
        <v>287</v>
      </c>
    </row>
    <row r="1035" spans="1:3" x14ac:dyDescent="0.25">
      <c r="A1035" s="6">
        <v>40872</v>
      </c>
      <c r="B1035" s="16">
        <v>168647.93</v>
      </c>
      <c r="C1035">
        <v>291.44</v>
      </c>
    </row>
    <row r="1036" spans="1:3" x14ac:dyDescent="0.25">
      <c r="A1036" s="6">
        <v>40873</v>
      </c>
      <c r="B1036" s="16">
        <v>168647.93</v>
      </c>
      <c r="C1036">
        <v>291.44</v>
      </c>
    </row>
    <row r="1037" spans="1:3" x14ac:dyDescent="0.25">
      <c r="A1037" s="6">
        <v>40874</v>
      </c>
      <c r="B1037" s="16">
        <v>168647.93</v>
      </c>
      <c r="C1037">
        <v>291.39999999999998</v>
      </c>
    </row>
    <row r="1038" spans="1:3" x14ac:dyDescent="0.25">
      <c r="A1038" s="6">
        <v>40875</v>
      </c>
      <c r="B1038" s="16">
        <v>161674.46</v>
      </c>
      <c r="C1038">
        <v>279.36</v>
      </c>
    </row>
    <row r="1039" spans="1:3" x14ac:dyDescent="0.25">
      <c r="A1039" s="6">
        <v>40876</v>
      </c>
      <c r="B1039" s="16">
        <v>160340.47</v>
      </c>
      <c r="C1039">
        <v>277.04000000000002</v>
      </c>
    </row>
    <row r="1040" spans="1:3" x14ac:dyDescent="0.25">
      <c r="A1040" s="6">
        <v>40877</v>
      </c>
      <c r="B1040" s="16">
        <v>152785.07999999999</v>
      </c>
      <c r="C1040">
        <v>264</v>
      </c>
    </row>
    <row r="1041" spans="1:3" x14ac:dyDescent="0.25">
      <c r="A1041" s="6">
        <v>40878</v>
      </c>
      <c r="B1041" s="16">
        <v>151389.69</v>
      </c>
      <c r="C1041">
        <v>261.56</v>
      </c>
    </row>
    <row r="1042" spans="1:3" x14ac:dyDescent="0.25">
      <c r="A1042" s="6">
        <v>40879</v>
      </c>
      <c r="B1042" s="16">
        <v>150773.79</v>
      </c>
      <c r="C1042">
        <v>260.52</v>
      </c>
    </row>
    <row r="1043" spans="1:3" x14ac:dyDescent="0.25">
      <c r="A1043" s="6">
        <v>40880</v>
      </c>
      <c r="B1043" s="16">
        <v>150773.79</v>
      </c>
      <c r="C1043">
        <v>260.48</v>
      </c>
    </row>
    <row r="1044" spans="1:3" x14ac:dyDescent="0.25">
      <c r="A1044" s="6">
        <v>40881</v>
      </c>
      <c r="B1044" s="16">
        <v>150773.79</v>
      </c>
      <c r="C1044">
        <v>260.48</v>
      </c>
    </row>
    <row r="1045" spans="1:3" x14ac:dyDescent="0.25">
      <c r="A1045" s="6">
        <v>40882</v>
      </c>
      <c r="B1045" s="16">
        <v>148977.29999999999</v>
      </c>
      <c r="C1045">
        <v>257.36</v>
      </c>
    </row>
    <row r="1046" spans="1:3" x14ac:dyDescent="0.25">
      <c r="A1046" s="6">
        <v>40883</v>
      </c>
      <c r="B1046" s="16">
        <v>148933.07999999999</v>
      </c>
      <c r="C1046">
        <v>257.27999999999997</v>
      </c>
    </row>
    <row r="1047" spans="1:3" x14ac:dyDescent="0.25">
      <c r="A1047" s="6">
        <v>40884</v>
      </c>
      <c r="B1047" s="16">
        <v>150647.87</v>
      </c>
      <c r="C1047">
        <v>260.24</v>
      </c>
    </row>
    <row r="1048" spans="1:3" x14ac:dyDescent="0.25">
      <c r="A1048" s="6">
        <v>40885</v>
      </c>
      <c r="B1048" s="16">
        <v>154822.07</v>
      </c>
      <c r="C1048">
        <v>267.44</v>
      </c>
    </row>
    <row r="1049" spans="1:3" x14ac:dyDescent="0.25">
      <c r="A1049" s="6">
        <v>40886</v>
      </c>
      <c r="B1049" s="16">
        <v>150876.01999999999</v>
      </c>
      <c r="C1049">
        <v>260.64</v>
      </c>
    </row>
    <row r="1050" spans="1:3" x14ac:dyDescent="0.25">
      <c r="A1050" s="6">
        <v>40887</v>
      </c>
      <c r="B1050" s="16">
        <v>150876.01999999999</v>
      </c>
      <c r="C1050">
        <v>260.64</v>
      </c>
    </row>
    <row r="1051" spans="1:3" x14ac:dyDescent="0.25">
      <c r="A1051" s="6">
        <v>40888</v>
      </c>
      <c r="B1051" s="16">
        <v>150876.01999999999</v>
      </c>
      <c r="C1051">
        <v>260.64</v>
      </c>
    </row>
    <row r="1052" spans="1:3" x14ac:dyDescent="0.25">
      <c r="A1052" s="6">
        <v>40889</v>
      </c>
      <c r="B1052" s="16">
        <v>153348.51</v>
      </c>
      <c r="C1052">
        <v>264.88</v>
      </c>
    </row>
    <row r="1053" spans="1:3" x14ac:dyDescent="0.25">
      <c r="A1053" s="6">
        <v>40890</v>
      </c>
      <c r="B1053" s="16">
        <v>154552.16</v>
      </c>
      <c r="C1053">
        <v>266.95999999999998</v>
      </c>
    </row>
    <row r="1054" spans="1:3" x14ac:dyDescent="0.25">
      <c r="A1054" s="6">
        <v>40891</v>
      </c>
      <c r="B1054" s="16">
        <v>155204.84</v>
      </c>
      <c r="C1054">
        <v>268.08</v>
      </c>
    </row>
    <row r="1055" spans="1:3" x14ac:dyDescent="0.25">
      <c r="A1055" s="6">
        <v>40892</v>
      </c>
      <c r="B1055" s="16">
        <v>152377.54</v>
      </c>
      <c r="C1055">
        <v>263.2</v>
      </c>
    </row>
    <row r="1056" spans="1:3" x14ac:dyDescent="0.25">
      <c r="A1056" s="6">
        <v>40893</v>
      </c>
      <c r="B1056" s="16">
        <v>152020.9</v>
      </c>
      <c r="C1056">
        <v>262.56</v>
      </c>
    </row>
    <row r="1057" spans="1:3" x14ac:dyDescent="0.25">
      <c r="A1057" s="6">
        <v>40894</v>
      </c>
      <c r="B1057" s="16">
        <v>152020.9</v>
      </c>
      <c r="C1057">
        <v>262.56</v>
      </c>
    </row>
    <row r="1058" spans="1:3" x14ac:dyDescent="0.25">
      <c r="A1058" s="6">
        <v>40895</v>
      </c>
      <c r="B1058" s="16">
        <v>152020.9</v>
      </c>
      <c r="C1058">
        <v>262.56</v>
      </c>
    </row>
    <row r="1059" spans="1:3" x14ac:dyDescent="0.25">
      <c r="A1059" s="6">
        <v>40896</v>
      </c>
      <c r="B1059" s="16">
        <v>150866.51999999999</v>
      </c>
      <c r="C1059">
        <v>260.56</v>
      </c>
    </row>
    <row r="1060" spans="1:3" x14ac:dyDescent="0.25">
      <c r="A1060" s="6">
        <v>40897</v>
      </c>
      <c r="B1060" s="16">
        <v>145700.88</v>
      </c>
      <c r="C1060">
        <v>251.64</v>
      </c>
    </row>
    <row r="1061" spans="1:3" x14ac:dyDescent="0.25">
      <c r="A1061" s="6">
        <v>40898</v>
      </c>
      <c r="B1061" s="16">
        <v>138537.95000000001</v>
      </c>
      <c r="C1061">
        <v>239.24</v>
      </c>
    </row>
    <row r="1062" spans="1:3" x14ac:dyDescent="0.25">
      <c r="A1062" s="6">
        <v>40899</v>
      </c>
      <c r="B1062" s="16">
        <v>139097.60999999999</v>
      </c>
      <c r="C1062">
        <v>240.2</v>
      </c>
    </row>
    <row r="1063" spans="1:3" x14ac:dyDescent="0.25">
      <c r="A1063" s="6">
        <v>40900</v>
      </c>
      <c r="B1063" s="16">
        <v>139441.71</v>
      </c>
      <c r="C1063">
        <v>240.8</v>
      </c>
    </row>
    <row r="1064" spans="1:3" x14ac:dyDescent="0.25">
      <c r="A1064" s="6">
        <v>40901</v>
      </c>
      <c r="B1064" s="16">
        <v>139441.71</v>
      </c>
      <c r="C1064">
        <v>240.8</v>
      </c>
    </row>
    <row r="1065" spans="1:3" x14ac:dyDescent="0.25">
      <c r="A1065" s="6">
        <v>40902</v>
      </c>
      <c r="B1065" s="16">
        <v>139441.71</v>
      </c>
      <c r="C1065">
        <v>240.8</v>
      </c>
    </row>
    <row r="1066" spans="1:3" x14ac:dyDescent="0.25">
      <c r="A1066" s="6">
        <v>40903</v>
      </c>
      <c r="B1066" s="16">
        <v>139441.71</v>
      </c>
      <c r="C1066">
        <v>240.8</v>
      </c>
    </row>
    <row r="1067" spans="1:3" x14ac:dyDescent="0.25">
      <c r="A1067" s="6">
        <v>40904</v>
      </c>
      <c r="B1067" s="16">
        <v>138224.39000000001</v>
      </c>
      <c r="C1067">
        <v>238.68</v>
      </c>
    </row>
    <row r="1068" spans="1:3" x14ac:dyDescent="0.25">
      <c r="A1068" s="6">
        <v>40905</v>
      </c>
      <c r="B1068" s="16">
        <v>140900.07999999999</v>
      </c>
      <c r="C1068">
        <v>243.28</v>
      </c>
    </row>
    <row r="1069" spans="1:3" x14ac:dyDescent="0.25">
      <c r="A1069" s="6">
        <v>40906</v>
      </c>
      <c r="B1069" s="16">
        <v>139037.20000000001</v>
      </c>
      <c r="C1069">
        <v>240.08</v>
      </c>
    </row>
    <row r="1070" spans="1:3" x14ac:dyDescent="0.25">
      <c r="A1070" s="6">
        <v>40907</v>
      </c>
      <c r="B1070" s="16">
        <v>140274.87</v>
      </c>
      <c r="C1070">
        <v>242.2</v>
      </c>
    </row>
    <row r="1071" spans="1:3" x14ac:dyDescent="0.25">
      <c r="A1071" s="6">
        <v>40908</v>
      </c>
      <c r="B1071" s="16">
        <v>140274.87</v>
      </c>
      <c r="C1071">
        <v>242.2</v>
      </c>
    </row>
    <row r="1072" spans="1:3" x14ac:dyDescent="0.25">
      <c r="A1072" s="6">
        <v>40909</v>
      </c>
      <c r="B1072" s="16">
        <v>140274.87</v>
      </c>
      <c r="C1072">
        <v>242.2</v>
      </c>
    </row>
    <row r="1073" spans="1:3" x14ac:dyDescent="0.25">
      <c r="A1073" s="6">
        <v>40910</v>
      </c>
      <c r="B1073" s="16">
        <v>140274.87</v>
      </c>
      <c r="C1073">
        <v>242.16</v>
      </c>
    </row>
    <row r="1074" spans="1:3" x14ac:dyDescent="0.25">
      <c r="A1074" s="6">
        <v>40911</v>
      </c>
      <c r="B1074" s="16">
        <v>136090.37</v>
      </c>
      <c r="C1074">
        <v>234.96</v>
      </c>
    </row>
    <row r="1075" spans="1:3" x14ac:dyDescent="0.25">
      <c r="A1075" s="6">
        <v>40912</v>
      </c>
      <c r="B1075" s="16">
        <v>134712.75</v>
      </c>
      <c r="C1075">
        <v>232.56</v>
      </c>
    </row>
    <row r="1076" spans="1:3" x14ac:dyDescent="0.25">
      <c r="A1076" s="6">
        <v>40913</v>
      </c>
      <c r="B1076" s="16">
        <v>134034.23999999999</v>
      </c>
      <c r="C1076">
        <v>231.4</v>
      </c>
    </row>
    <row r="1077" spans="1:3" x14ac:dyDescent="0.25">
      <c r="A1077" s="6">
        <v>40914</v>
      </c>
      <c r="B1077" s="16">
        <v>132133.79999999999</v>
      </c>
      <c r="C1077">
        <v>228.12</v>
      </c>
    </row>
    <row r="1078" spans="1:3" x14ac:dyDescent="0.25">
      <c r="A1078" s="6">
        <v>40915</v>
      </c>
      <c r="B1078" s="16">
        <v>132133.79999999999</v>
      </c>
      <c r="C1078">
        <v>228.08</v>
      </c>
    </row>
    <row r="1079" spans="1:3" x14ac:dyDescent="0.25">
      <c r="A1079" s="6">
        <v>40916</v>
      </c>
      <c r="B1079" s="16">
        <v>132133.79999999999</v>
      </c>
      <c r="C1079">
        <v>228.08</v>
      </c>
    </row>
    <row r="1080" spans="1:3" x14ac:dyDescent="0.25">
      <c r="A1080" s="6">
        <v>40917</v>
      </c>
      <c r="B1080" s="16">
        <v>131490.20000000001</v>
      </c>
      <c r="C1080">
        <v>226.96</v>
      </c>
    </row>
    <row r="1081" spans="1:3" x14ac:dyDescent="0.25">
      <c r="A1081" s="6">
        <v>40918</v>
      </c>
      <c r="B1081" s="16">
        <v>130261</v>
      </c>
      <c r="C1081">
        <v>224.84</v>
      </c>
    </row>
    <row r="1082" spans="1:3" x14ac:dyDescent="0.25">
      <c r="A1082" s="6">
        <v>40919</v>
      </c>
      <c r="B1082" s="16">
        <v>131545.37</v>
      </c>
      <c r="C1082">
        <v>227.04</v>
      </c>
    </row>
    <row r="1083" spans="1:3" x14ac:dyDescent="0.25">
      <c r="A1083" s="6">
        <v>40920</v>
      </c>
      <c r="B1083" s="16">
        <v>130918.19</v>
      </c>
      <c r="C1083">
        <v>225.96</v>
      </c>
    </row>
    <row r="1084" spans="1:3" x14ac:dyDescent="0.25">
      <c r="A1084" s="6">
        <v>40921</v>
      </c>
      <c r="B1084" s="16">
        <v>132839.97</v>
      </c>
      <c r="C1084">
        <v>229.28</v>
      </c>
    </row>
    <row r="1085" spans="1:3" x14ac:dyDescent="0.25">
      <c r="A1085" s="6">
        <v>40922</v>
      </c>
      <c r="B1085" s="16">
        <v>132839.97</v>
      </c>
      <c r="C1085">
        <v>229.28</v>
      </c>
    </row>
    <row r="1086" spans="1:3" x14ac:dyDescent="0.25">
      <c r="A1086" s="6">
        <v>40923</v>
      </c>
      <c r="B1086" s="16">
        <v>132839.97</v>
      </c>
      <c r="C1086">
        <v>229.28</v>
      </c>
    </row>
    <row r="1087" spans="1:3" x14ac:dyDescent="0.25">
      <c r="A1087" s="6">
        <v>40924</v>
      </c>
      <c r="B1087" s="16">
        <v>132839.97</v>
      </c>
      <c r="C1087">
        <v>229.28</v>
      </c>
    </row>
    <row r="1088" spans="1:3" x14ac:dyDescent="0.25">
      <c r="A1088" s="6">
        <v>40925</v>
      </c>
      <c r="B1088" s="16">
        <v>133785.71</v>
      </c>
      <c r="C1088">
        <v>230.88</v>
      </c>
    </row>
    <row r="1089" spans="1:3" x14ac:dyDescent="0.25">
      <c r="A1089" s="6">
        <v>40926</v>
      </c>
      <c r="B1089" s="16">
        <v>131789</v>
      </c>
      <c r="C1089">
        <v>227.44</v>
      </c>
    </row>
    <row r="1090" spans="1:3" x14ac:dyDescent="0.25">
      <c r="A1090" s="6">
        <v>40927</v>
      </c>
      <c r="B1090" s="16">
        <v>130683.77</v>
      </c>
      <c r="C1090">
        <v>225.52</v>
      </c>
    </row>
    <row r="1091" spans="1:3" x14ac:dyDescent="0.25">
      <c r="A1091" s="6">
        <v>40928</v>
      </c>
      <c r="B1091" s="16">
        <v>128706.46</v>
      </c>
      <c r="C1091">
        <v>222.12</v>
      </c>
    </row>
    <row r="1092" spans="1:3" x14ac:dyDescent="0.25">
      <c r="A1092" s="6">
        <v>40929</v>
      </c>
      <c r="B1092" s="16">
        <v>128706.46</v>
      </c>
      <c r="C1092">
        <v>222.12</v>
      </c>
    </row>
    <row r="1093" spans="1:3" x14ac:dyDescent="0.25">
      <c r="A1093" s="6">
        <v>40930</v>
      </c>
      <c r="B1093" s="16">
        <v>128706.46</v>
      </c>
      <c r="C1093">
        <v>222.08</v>
      </c>
    </row>
    <row r="1094" spans="1:3" x14ac:dyDescent="0.25">
      <c r="A1094" s="6">
        <v>40931</v>
      </c>
      <c r="B1094" s="16">
        <v>126751.2</v>
      </c>
      <c r="C1094">
        <v>218.72</v>
      </c>
    </row>
    <row r="1095" spans="1:3" x14ac:dyDescent="0.25">
      <c r="A1095" s="6">
        <v>40932</v>
      </c>
      <c r="B1095" s="16">
        <v>125923.84</v>
      </c>
      <c r="C1095">
        <v>217.28</v>
      </c>
    </row>
    <row r="1096" spans="1:3" x14ac:dyDescent="0.25">
      <c r="A1096" s="6">
        <v>40933</v>
      </c>
      <c r="B1096" s="16">
        <v>124255.06</v>
      </c>
      <c r="C1096">
        <v>214.4</v>
      </c>
    </row>
    <row r="1097" spans="1:3" x14ac:dyDescent="0.25">
      <c r="A1097" s="6">
        <v>40934</v>
      </c>
      <c r="B1097" s="16">
        <v>126001.24</v>
      </c>
      <c r="C1097">
        <v>217.4</v>
      </c>
    </row>
    <row r="1098" spans="1:3" x14ac:dyDescent="0.25">
      <c r="A1098" s="6">
        <v>40935</v>
      </c>
      <c r="B1098" s="16">
        <v>124233.86</v>
      </c>
      <c r="C1098">
        <v>214.36</v>
      </c>
    </row>
    <row r="1099" spans="1:3" x14ac:dyDescent="0.25">
      <c r="A1099" s="6">
        <v>40936</v>
      </c>
      <c r="B1099" s="16">
        <v>124233.86</v>
      </c>
      <c r="C1099">
        <v>214.36</v>
      </c>
    </row>
    <row r="1100" spans="1:3" x14ac:dyDescent="0.25">
      <c r="A1100" s="6">
        <v>40937</v>
      </c>
      <c r="B1100" s="16">
        <v>124233.86</v>
      </c>
      <c r="C1100">
        <v>214.36</v>
      </c>
    </row>
    <row r="1101" spans="1:3" x14ac:dyDescent="0.25">
      <c r="A1101" s="6">
        <v>40938</v>
      </c>
      <c r="B1101" s="16">
        <v>125848.94</v>
      </c>
      <c r="C1101">
        <v>217.12</v>
      </c>
    </row>
    <row r="1102" spans="1:3" x14ac:dyDescent="0.25">
      <c r="A1102" s="6">
        <v>40939</v>
      </c>
      <c r="B1102" s="16">
        <v>126675.06</v>
      </c>
      <c r="C1102">
        <v>218.56</v>
      </c>
    </row>
    <row r="1103" spans="1:3" x14ac:dyDescent="0.25">
      <c r="A1103" s="6">
        <v>40940</v>
      </c>
      <c r="B1103" s="16">
        <v>124702.11</v>
      </c>
      <c r="C1103">
        <v>215.12</v>
      </c>
    </row>
    <row r="1104" spans="1:3" x14ac:dyDescent="0.25">
      <c r="A1104" s="6">
        <v>40941</v>
      </c>
      <c r="B1104" s="16">
        <v>123004.13</v>
      </c>
      <c r="C1104">
        <v>212.2</v>
      </c>
    </row>
    <row r="1105" spans="1:3" x14ac:dyDescent="0.25">
      <c r="A1105" s="6">
        <v>40942</v>
      </c>
      <c r="B1105" s="16">
        <v>120596.77</v>
      </c>
      <c r="C1105">
        <v>208.04</v>
      </c>
    </row>
    <row r="1106" spans="1:3" x14ac:dyDescent="0.25">
      <c r="A1106" s="6">
        <v>40943</v>
      </c>
      <c r="B1106" s="16">
        <v>120596.77</v>
      </c>
      <c r="C1106">
        <v>208.04</v>
      </c>
    </row>
    <row r="1107" spans="1:3" x14ac:dyDescent="0.25">
      <c r="A1107" s="6">
        <v>40944</v>
      </c>
      <c r="B1107" s="16">
        <v>120596.77</v>
      </c>
      <c r="C1107">
        <v>208.04</v>
      </c>
    </row>
    <row r="1108" spans="1:3" x14ac:dyDescent="0.25">
      <c r="A1108" s="6">
        <v>40945</v>
      </c>
      <c r="B1108" s="16">
        <v>118370.62</v>
      </c>
      <c r="C1108">
        <v>204.2</v>
      </c>
    </row>
    <row r="1109" spans="1:3" x14ac:dyDescent="0.25">
      <c r="A1109" s="6">
        <v>40946</v>
      </c>
      <c r="B1109" s="16">
        <v>118010.23</v>
      </c>
      <c r="C1109">
        <v>203.56</v>
      </c>
    </row>
    <row r="1110" spans="1:3" x14ac:dyDescent="0.25">
      <c r="A1110" s="6">
        <v>40947</v>
      </c>
      <c r="B1110" s="16">
        <v>119223.47</v>
      </c>
      <c r="C1110">
        <v>205.64</v>
      </c>
    </row>
    <row r="1111" spans="1:3" x14ac:dyDescent="0.25">
      <c r="A1111" s="6">
        <v>40948</v>
      </c>
      <c r="B1111" s="16">
        <v>122848.4</v>
      </c>
      <c r="C1111">
        <v>211.88</v>
      </c>
    </row>
    <row r="1112" spans="1:3" x14ac:dyDescent="0.25">
      <c r="A1112" s="6">
        <v>40949</v>
      </c>
      <c r="B1112" s="16">
        <v>125301.43</v>
      </c>
      <c r="C1112">
        <v>216.12</v>
      </c>
    </row>
    <row r="1113" spans="1:3" x14ac:dyDescent="0.25">
      <c r="A1113" s="6">
        <v>40950</v>
      </c>
      <c r="B1113" s="16">
        <v>125301.43</v>
      </c>
      <c r="C1113">
        <v>216.12</v>
      </c>
    </row>
    <row r="1114" spans="1:3" x14ac:dyDescent="0.25">
      <c r="A1114" s="6">
        <v>40951</v>
      </c>
      <c r="B1114" s="16">
        <v>125301.43</v>
      </c>
      <c r="C1114">
        <v>216.12</v>
      </c>
    </row>
    <row r="1115" spans="1:3" x14ac:dyDescent="0.25">
      <c r="A1115" s="6">
        <v>40952</v>
      </c>
      <c r="B1115" s="16">
        <v>123643.62</v>
      </c>
      <c r="C1115">
        <v>213.24</v>
      </c>
    </row>
    <row r="1116" spans="1:3" x14ac:dyDescent="0.25">
      <c r="A1116" s="6">
        <v>40953</v>
      </c>
      <c r="B1116" s="16">
        <v>125894.63</v>
      </c>
      <c r="C1116">
        <v>217.12</v>
      </c>
    </row>
    <row r="1117" spans="1:3" x14ac:dyDescent="0.25">
      <c r="A1117" s="6">
        <v>40954</v>
      </c>
      <c r="B1117" s="16">
        <v>129931.04</v>
      </c>
      <c r="C1117">
        <v>224.08</v>
      </c>
    </row>
    <row r="1118" spans="1:3" x14ac:dyDescent="0.25">
      <c r="A1118" s="6">
        <v>40955</v>
      </c>
      <c r="B1118" s="16">
        <v>128173.55</v>
      </c>
      <c r="C1118">
        <v>221.04</v>
      </c>
    </row>
    <row r="1119" spans="1:3" x14ac:dyDescent="0.25">
      <c r="A1119" s="6">
        <v>40956</v>
      </c>
      <c r="B1119" s="16">
        <v>129445.68</v>
      </c>
      <c r="C1119">
        <v>223.24</v>
      </c>
    </row>
    <row r="1120" spans="1:3" x14ac:dyDescent="0.25">
      <c r="A1120" s="6">
        <v>40957</v>
      </c>
      <c r="B1120" s="16">
        <v>129445.68</v>
      </c>
      <c r="C1120">
        <v>223.24</v>
      </c>
    </row>
    <row r="1121" spans="1:3" x14ac:dyDescent="0.25">
      <c r="A1121" s="6">
        <v>40958</v>
      </c>
      <c r="B1121" s="16">
        <v>129445.68</v>
      </c>
      <c r="C1121">
        <v>223.24</v>
      </c>
    </row>
    <row r="1122" spans="1:3" x14ac:dyDescent="0.25">
      <c r="A1122" s="6">
        <v>40959</v>
      </c>
      <c r="B1122" s="16">
        <v>129445.68</v>
      </c>
      <c r="C1122">
        <v>223.2</v>
      </c>
    </row>
    <row r="1123" spans="1:3" x14ac:dyDescent="0.25">
      <c r="A1123" s="6">
        <v>40960</v>
      </c>
      <c r="B1123" s="16">
        <v>130839.87</v>
      </c>
      <c r="C1123">
        <v>225.6</v>
      </c>
    </row>
    <row r="1124" spans="1:3" x14ac:dyDescent="0.25">
      <c r="A1124" s="6">
        <v>40961</v>
      </c>
      <c r="B1124" s="16">
        <v>128057.73</v>
      </c>
      <c r="C1124">
        <v>220.8</v>
      </c>
    </row>
    <row r="1125" spans="1:3" x14ac:dyDescent="0.25">
      <c r="A1125" s="6">
        <v>40962</v>
      </c>
      <c r="B1125" s="16">
        <v>126858.22</v>
      </c>
      <c r="C1125">
        <v>218.72</v>
      </c>
    </row>
    <row r="1126" spans="1:3" x14ac:dyDescent="0.25">
      <c r="A1126" s="6">
        <v>40963</v>
      </c>
      <c r="B1126" s="16">
        <v>129537.54</v>
      </c>
      <c r="C1126">
        <v>223.36</v>
      </c>
    </row>
    <row r="1127" spans="1:3" x14ac:dyDescent="0.25">
      <c r="A1127" s="6">
        <v>40964</v>
      </c>
      <c r="B1127" s="16">
        <v>129537.54</v>
      </c>
      <c r="C1127">
        <v>223.36</v>
      </c>
    </row>
    <row r="1128" spans="1:3" x14ac:dyDescent="0.25">
      <c r="A1128" s="6">
        <v>40965</v>
      </c>
      <c r="B1128" s="16">
        <v>129537.54</v>
      </c>
      <c r="C1128">
        <v>223.36</v>
      </c>
    </row>
    <row r="1129" spans="1:3" x14ac:dyDescent="0.25">
      <c r="A1129" s="6">
        <v>40966</v>
      </c>
      <c r="B1129" s="16">
        <v>131010.95</v>
      </c>
      <c r="C1129">
        <v>225.88</v>
      </c>
    </row>
    <row r="1130" spans="1:3" x14ac:dyDescent="0.25">
      <c r="A1130" s="6">
        <v>40967</v>
      </c>
      <c r="B1130" s="16">
        <v>128935.08</v>
      </c>
      <c r="C1130">
        <v>222.28</v>
      </c>
    </row>
    <row r="1131" spans="1:3" x14ac:dyDescent="0.25">
      <c r="A1131" s="6">
        <v>40968</v>
      </c>
      <c r="B1131" s="16">
        <v>128273.06</v>
      </c>
      <c r="C1131">
        <v>221.16</v>
      </c>
    </row>
    <row r="1132" spans="1:3" x14ac:dyDescent="0.25">
      <c r="A1132" s="6">
        <v>40969</v>
      </c>
      <c r="B1132" s="16">
        <v>125173.23</v>
      </c>
      <c r="C1132">
        <v>215.8</v>
      </c>
    </row>
    <row r="1133" spans="1:3" x14ac:dyDescent="0.25">
      <c r="A1133" s="6">
        <v>40970</v>
      </c>
      <c r="B1133" s="16">
        <v>128314.61</v>
      </c>
      <c r="C1133">
        <v>221.2</v>
      </c>
    </row>
    <row r="1134" spans="1:3" x14ac:dyDescent="0.25">
      <c r="A1134" s="6">
        <v>40971</v>
      </c>
      <c r="B1134" s="16">
        <v>128314.61</v>
      </c>
      <c r="C1134">
        <v>221.2</v>
      </c>
    </row>
    <row r="1135" spans="1:3" x14ac:dyDescent="0.25">
      <c r="A1135" s="6">
        <v>40972</v>
      </c>
      <c r="B1135" s="16">
        <v>128314.61</v>
      </c>
      <c r="C1135">
        <v>221.2</v>
      </c>
    </row>
    <row r="1136" spans="1:3" x14ac:dyDescent="0.25">
      <c r="A1136" s="6">
        <v>40973</v>
      </c>
      <c r="B1136" s="16">
        <v>129310.53</v>
      </c>
      <c r="C1136">
        <v>222.92</v>
      </c>
    </row>
    <row r="1137" spans="1:3" x14ac:dyDescent="0.25">
      <c r="A1137" s="6">
        <v>40974</v>
      </c>
      <c r="B1137" s="16">
        <v>131084.32999999999</v>
      </c>
      <c r="C1137">
        <v>225.96</v>
      </c>
    </row>
    <row r="1138" spans="1:3" x14ac:dyDescent="0.25">
      <c r="A1138" s="6">
        <v>40975</v>
      </c>
      <c r="B1138" s="16">
        <v>127980.38</v>
      </c>
      <c r="C1138">
        <v>220.6</v>
      </c>
    </row>
    <row r="1139" spans="1:3" x14ac:dyDescent="0.25">
      <c r="A1139" s="6">
        <v>40976</v>
      </c>
      <c r="B1139" s="16">
        <v>126341.48</v>
      </c>
      <c r="C1139">
        <v>217.76</v>
      </c>
    </row>
    <row r="1140" spans="1:3" x14ac:dyDescent="0.25">
      <c r="A1140" s="6">
        <v>40977</v>
      </c>
      <c r="B1140" s="16">
        <v>124463.64</v>
      </c>
      <c r="C1140">
        <v>214.52</v>
      </c>
    </row>
    <row r="1141" spans="1:3" x14ac:dyDescent="0.25">
      <c r="A1141" s="6">
        <v>40978</v>
      </c>
      <c r="B1141" s="16">
        <v>124463.64</v>
      </c>
      <c r="C1141">
        <v>214.52</v>
      </c>
    </row>
    <row r="1142" spans="1:3" x14ac:dyDescent="0.25">
      <c r="A1142" s="6">
        <v>40979</v>
      </c>
      <c r="B1142" s="16">
        <v>124463.64</v>
      </c>
      <c r="C1142">
        <v>214.52</v>
      </c>
    </row>
    <row r="1143" spans="1:3" x14ac:dyDescent="0.25">
      <c r="A1143" s="6">
        <v>40980</v>
      </c>
      <c r="B1143" s="16">
        <v>122237.32</v>
      </c>
      <c r="C1143">
        <v>210.68</v>
      </c>
    </row>
    <row r="1144" spans="1:3" x14ac:dyDescent="0.25">
      <c r="A1144" s="6">
        <v>40981</v>
      </c>
      <c r="B1144" s="16">
        <v>119751.14</v>
      </c>
      <c r="C1144">
        <v>206.4</v>
      </c>
    </row>
    <row r="1145" spans="1:3" x14ac:dyDescent="0.25">
      <c r="A1145" s="6">
        <v>40982</v>
      </c>
      <c r="B1145" s="16">
        <v>121801.38</v>
      </c>
      <c r="C1145">
        <v>209.92</v>
      </c>
    </row>
    <row r="1146" spans="1:3" x14ac:dyDescent="0.25">
      <c r="A1146" s="6">
        <v>40983</v>
      </c>
      <c r="B1146" s="16">
        <v>120540.03</v>
      </c>
      <c r="C1146">
        <v>207.72</v>
      </c>
    </row>
    <row r="1147" spans="1:3" x14ac:dyDescent="0.25">
      <c r="A1147" s="6">
        <v>40984</v>
      </c>
      <c r="B1147" s="16">
        <v>120304.11</v>
      </c>
      <c r="C1147">
        <v>207.32</v>
      </c>
    </row>
    <row r="1148" spans="1:3" x14ac:dyDescent="0.25">
      <c r="A1148" s="6">
        <v>40985</v>
      </c>
      <c r="B1148" s="16">
        <v>120304.11</v>
      </c>
      <c r="C1148">
        <v>207.32</v>
      </c>
    </row>
    <row r="1149" spans="1:3" x14ac:dyDescent="0.25">
      <c r="A1149" s="6">
        <v>40986</v>
      </c>
      <c r="B1149" s="16">
        <v>120304.11</v>
      </c>
      <c r="C1149">
        <v>207.32</v>
      </c>
    </row>
    <row r="1150" spans="1:3" x14ac:dyDescent="0.25">
      <c r="A1150" s="6">
        <v>40987</v>
      </c>
      <c r="B1150" s="16">
        <v>117411.17</v>
      </c>
      <c r="C1150">
        <v>202.32</v>
      </c>
    </row>
    <row r="1151" spans="1:3" x14ac:dyDescent="0.25">
      <c r="A1151" s="6">
        <v>40988</v>
      </c>
      <c r="B1151" s="16">
        <v>117163.36</v>
      </c>
      <c r="C1151">
        <v>201.88</v>
      </c>
    </row>
    <row r="1152" spans="1:3" x14ac:dyDescent="0.25">
      <c r="A1152" s="6">
        <v>40989</v>
      </c>
      <c r="B1152" s="16">
        <v>113476.44</v>
      </c>
      <c r="C1152">
        <v>195.52</v>
      </c>
    </row>
    <row r="1153" spans="1:3" x14ac:dyDescent="0.25">
      <c r="A1153" s="6">
        <v>40990</v>
      </c>
      <c r="B1153" s="16">
        <v>116046.86</v>
      </c>
      <c r="C1153">
        <v>199.96</v>
      </c>
    </row>
    <row r="1154" spans="1:3" x14ac:dyDescent="0.25">
      <c r="A1154" s="6">
        <v>40991</v>
      </c>
      <c r="B1154" s="16">
        <v>113201.25</v>
      </c>
      <c r="C1154">
        <v>195.04</v>
      </c>
    </row>
    <row r="1155" spans="1:3" x14ac:dyDescent="0.25">
      <c r="A1155" s="6">
        <v>40992</v>
      </c>
      <c r="B1155" s="16">
        <v>113201.25</v>
      </c>
      <c r="C1155">
        <v>195.04</v>
      </c>
    </row>
    <row r="1156" spans="1:3" x14ac:dyDescent="0.25">
      <c r="A1156" s="6">
        <v>40993</v>
      </c>
      <c r="B1156" s="16">
        <v>113201.25</v>
      </c>
      <c r="C1156">
        <v>195.04</v>
      </c>
    </row>
    <row r="1157" spans="1:3" x14ac:dyDescent="0.25">
      <c r="A1157" s="6">
        <v>40994</v>
      </c>
      <c r="B1157" s="16">
        <v>106848.86</v>
      </c>
      <c r="C1157">
        <v>184.08</v>
      </c>
    </row>
    <row r="1158" spans="1:3" x14ac:dyDescent="0.25">
      <c r="A1158" s="6">
        <v>40995</v>
      </c>
      <c r="B1158" s="16">
        <v>109807.64</v>
      </c>
      <c r="C1158">
        <v>189.2</v>
      </c>
    </row>
    <row r="1159" spans="1:3" x14ac:dyDescent="0.25">
      <c r="A1159" s="6">
        <v>40996</v>
      </c>
      <c r="B1159" s="16">
        <v>108655.7</v>
      </c>
      <c r="C1159">
        <v>187.2</v>
      </c>
    </row>
    <row r="1160" spans="1:3" x14ac:dyDescent="0.25">
      <c r="A1160" s="6">
        <v>40997</v>
      </c>
      <c r="B1160" s="16">
        <v>108655.95</v>
      </c>
      <c r="C1160">
        <v>187.2</v>
      </c>
    </row>
    <row r="1161" spans="1:3" x14ac:dyDescent="0.25">
      <c r="A1161" s="6">
        <v>40998</v>
      </c>
      <c r="B1161" s="16">
        <v>105942.83</v>
      </c>
      <c r="C1161">
        <v>182.52</v>
      </c>
    </row>
    <row r="1162" spans="1:3" x14ac:dyDescent="0.25">
      <c r="A1162" s="6">
        <v>40999</v>
      </c>
      <c r="B1162" s="16">
        <v>105942.83</v>
      </c>
      <c r="C1162">
        <v>182.52</v>
      </c>
    </row>
    <row r="1163" spans="1:3" x14ac:dyDescent="0.25">
      <c r="A1163" s="6">
        <v>41000</v>
      </c>
      <c r="B1163" s="16">
        <v>105942.83</v>
      </c>
      <c r="C1163">
        <v>182.52</v>
      </c>
    </row>
    <row r="1164" spans="1:3" x14ac:dyDescent="0.25">
      <c r="A1164" s="6">
        <v>41001</v>
      </c>
      <c r="B1164" s="16">
        <v>106270.17</v>
      </c>
      <c r="C1164">
        <v>183.08</v>
      </c>
    </row>
    <row r="1165" spans="1:3" x14ac:dyDescent="0.25">
      <c r="A1165" s="6">
        <v>41002</v>
      </c>
      <c r="B1165" s="16">
        <v>106282.03</v>
      </c>
      <c r="C1165">
        <v>183.08</v>
      </c>
    </row>
    <row r="1166" spans="1:3" x14ac:dyDescent="0.25">
      <c r="A1166" s="6">
        <v>41003</v>
      </c>
      <c r="B1166" s="16">
        <v>107013.23</v>
      </c>
      <c r="C1166">
        <v>184.32</v>
      </c>
    </row>
    <row r="1167" spans="1:3" x14ac:dyDescent="0.25">
      <c r="A1167" s="6">
        <v>41004</v>
      </c>
      <c r="B1167" s="16">
        <v>108749.67</v>
      </c>
      <c r="C1167">
        <v>187.32</v>
      </c>
    </row>
    <row r="1168" spans="1:3" x14ac:dyDescent="0.25">
      <c r="A1168" s="6">
        <v>41005</v>
      </c>
      <c r="B1168" s="16">
        <v>108749.67</v>
      </c>
      <c r="C1168">
        <v>187.32</v>
      </c>
    </row>
    <row r="1169" spans="1:3" x14ac:dyDescent="0.25">
      <c r="A1169" s="6">
        <v>41006</v>
      </c>
      <c r="B1169" s="16">
        <v>108749.67</v>
      </c>
      <c r="C1169">
        <v>187.32</v>
      </c>
    </row>
    <row r="1170" spans="1:3" x14ac:dyDescent="0.25">
      <c r="A1170" s="6">
        <v>41007</v>
      </c>
      <c r="B1170" s="16">
        <v>108749.67</v>
      </c>
      <c r="C1170">
        <v>187.32</v>
      </c>
    </row>
    <row r="1171" spans="1:3" x14ac:dyDescent="0.25">
      <c r="A1171" s="6">
        <v>41008</v>
      </c>
      <c r="B1171" s="16">
        <v>112134.45</v>
      </c>
      <c r="C1171">
        <v>193.12</v>
      </c>
    </row>
    <row r="1172" spans="1:3" x14ac:dyDescent="0.25">
      <c r="A1172" s="6">
        <v>41009</v>
      </c>
      <c r="B1172" s="16">
        <v>116386.86</v>
      </c>
      <c r="C1172">
        <v>200.44</v>
      </c>
    </row>
    <row r="1173" spans="1:3" x14ac:dyDescent="0.25">
      <c r="A1173" s="6">
        <v>41010</v>
      </c>
      <c r="B1173" s="16">
        <v>116747.48</v>
      </c>
      <c r="C1173">
        <v>201.08</v>
      </c>
    </row>
    <row r="1174" spans="1:3" x14ac:dyDescent="0.25">
      <c r="A1174" s="6">
        <v>41011</v>
      </c>
      <c r="B1174" s="16">
        <v>110290.68</v>
      </c>
      <c r="C1174">
        <v>189.96</v>
      </c>
    </row>
    <row r="1175" spans="1:3" x14ac:dyDescent="0.25">
      <c r="A1175" s="6">
        <v>41012</v>
      </c>
      <c r="B1175" s="16">
        <v>114904.68</v>
      </c>
      <c r="C1175">
        <v>197.88</v>
      </c>
    </row>
    <row r="1176" spans="1:3" x14ac:dyDescent="0.25">
      <c r="A1176" s="6">
        <v>41013</v>
      </c>
      <c r="B1176" s="16">
        <v>114904.68</v>
      </c>
      <c r="C1176">
        <v>197.88</v>
      </c>
    </row>
    <row r="1177" spans="1:3" x14ac:dyDescent="0.25">
      <c r="A1177" s="6">
        <v>41014</v>
      </c>
      <c r="B1177" s="16">
        <v>114904.68</v>
      </c>
      <c r="C1177">
        <v>197.88</v>
      </c>
    </row>
    <row r="1178" spans="1:3" x14ac:dyDescent="0.25">
      <c r="A1178" s="6">
        <v>41015</v>
      </c>
      <c r="B1178" s="16">
        <v>113675.52</v>
      </c>
      <c r="C1178">
        <v>195.76</v>
      </c>
    </row>
    <row r="1179" spans="1:3" x14ac:dyDescent="0.25">
      <c r="A1179" s="6">
        <v>41016</v>
      </c>
      <c r="B1179" s="16">
        <v>111414.96</v>
      </c>
      <c r="C1179">
        <v>191.84</v>
      </c>
    </row>
    <row r="1180" spans="1:3" x14ac:dyDescent="0.25">
      <c r="A1180" s="6">
        <v>41017</v>
      </c>
      <c r="B1180" s="16">
        <v>111847.32</v>
      </c>
      <c r="C1180">
        <v>192.6</v>
      </c>
    </row>
    <row r="1181" spans="1:3" x14ac:dyDescent="0.25">
      <c r="A1181" s="6">
        <v>41018</v>
      </c>
      <c r="B1181" s="16">
        <v>111347.76</v>
      </c>
      <c r="C1181">
        <v>191.72</v>
      </c>
    </row>
    <row r="1182" spans="1:3" x14ac:dyDescent="0.25">
      <c r="A1182" s="6">
        <v>41019</v>
      </c>
      <c r="B1182" s="16">
        <v>109265.53</v>
      </c>
      <c r="C1182">
        <v>188.16</v>
      </c>
    </row>
    <row r="1183" spans="1:3" x14ac:dyDescent="0.25">
      <c r="A1183" s="6">
        <v>41020</v>
      </c>
      <c r="B1183" s="16">
        <v>109265.53</v>
      </c>
      <c r="C1183">
        <v>188.12</v>
      </c>
    </row>
    <row r="1184" spans="1:3" x14ac:dyDescent="0.25">
      <c r="A1184" s="6">
        <v>41021</v>
      </c>
      <c r="B1184" s="16">
        <v>109265.53</v>
      </c>
      <c r="C1184">
        <v>188.12</v>
      </c>
    </row>
    <row r="1185" spans="1:3" x14ac:dyDescent="0.25">
      <c r="A1185" s="6">
        <v>41022</v>
      </c>
      <c r="B1185" s="16">
        <v>111775.8</v>
      </c>
      <c r="C1185">
        <v>192.44</v>
      </c>
    </row>
    <row r="1186" spans="1:3" x14ac:dyDescent="0.25">
      <c r="A1186" s="6">
        <v>41023</v>
      </c>
      <c r="B1186" s="16">
        <v>110759.39</v>
      </c>
      <c r="C1186">
        <v>190.68</v>
      </c>
    </row>
    <row r="1187" spans="1:3" x14ac:dyDescent="0.25">
      <c r="A1187" s="6">
        <v>41024</v>
      </c>
      <c r="B1187" s="16">
        <v>106613.75</v>
      </c>
      <c r="C1187">
        <v>183.56</v>
      </c>
    </row>
    <row r="1188" spans="1:3" x14ac:dyDescent="0.25">
      <c r="A1188" s="6">
        <v>41025</v>
      </c>
      <c r="B1188" s="16">
        <v>105536.58</v>
      </c>
      <c r="C1188">
        <v>181.68</v>
      </c>
    </row>
    <row r="1189" spans="1:3" x14ac:dyDescent="0.25">
      <c r="A1189" s="6">
        <v>41026</v>
      </c>
      <c r="B1189" s="16">
        <v>104685.8</v>
      </c>
      <c r="C1189">
        <v>180.24</v>
      </c>
    </row>
    <row r="1190" spans="1:3" x14ac:dyDescent="0.25">
      <c r="A1190" s="6">
        <v>41027</v>
      </c>
      <c r="B1190" s="16">
        <v>104685.8</v>
      </c>
      <c r="C1190">
        <v>180.24</v>
      </c>
    </row>
    <row r="1191" spans="1:3" x14ac:dyDescent="0.25">
      <c r="A1191" s="6">
        <v>41028</v>
      </c>
      <c r="B1191" s="16">
        <v>104685.8</v>
      </c>
      <c r="C1191">
        <v>180.2</v>
      </c>
    </row>
    <row r="1192" spans="1:3" x14ac:dyDescent="0.25">
      <c r="A1192" s="6">
        <v>41029</v>
      </c>
      <c r="B1192" s="16">
        <v>105112.91</v>
      </c>
      <c r="C1192">
        <v>180.96</v>
      </c>
    </row>
    <row r="1193" spans="1:3" x14ac:dyDescent="0.25">
      <c r="A1193" s="6">
        <v>41030</v>
      </c>
      <c r="B1193" s="16">
        <v>104293.99</v>
      </c>
      <c r="C1193">
        <v>179.52</v>
      </c>
    </row>
    <row r="1194" spans="1:3" x14ac:dyDescent="0.25">
      <c r="A1194" s="6">
        <v>41031</v>
      </c>
      <c r="B1194" s="16">
        <v>103126.39999999999</v>
      </c>
      <c r="C1194">
        <v>177.52</v>
      </c>
    </row>
    <row r="1195" spans="1:3" x14ac:dyDescent="0.25">
      <c r="A1195" s="6">
        <v>41032</v>
      </c>
      <c r="B1195" s="16">
        <v>104069.64</v>
      </c>
      <c r="C1195">
        <v>179.12</v>
      </c>
    </row>
    <row r="1196" spans="1:3" x14ac:dyDescent="0.25">
      <c r="A1196" s="6">
        <v>41033</v>
      </c>
      <c r="B1196" s="16">
        <v>105860.57</v>
      </c>
      <c r="C1196">
        <v>182.2</v>
      </c>
    </row>
    <row r="1197" spans="1:3" x14ac:dyDescent="0.25">
      <c r="A1197" s="6">
        <v>41034</v>
      </c>
      <c r="B1197" s="16">
        <v>105860.57</v>
      </c>
      <c r="C1197">
        <v>182.2</v>
      </c>
    </row>
    <row r="1198" spans="1:3" x14ac:dyDescent="0.25">
      <c r="A1198" s="6">
        <v>41035</v>
      </c>
      <c r="B1198" s="16">
        <v>105860.57</v>
      </c>
      <c r="C1198">
        <v>182.2</v>
      </c>
    </row>
    <row r="1199" spans="1:3" x14ac:dyDescent="0.25">
      <c r="A1199" s="6">
        <v>41036</v>
      </c>
      <c r="B1199" s="16">
        <v>104334.19</v>
      </c>
      <c r="C1199">
        <v>179.56</v>
      </c>
    </row>
    <row r="1200" spans="1:3" x14ac:dyDescent="0.25">
      <c r="A1200" s="6">
        <v>41037</v>
      </c>
      <c r="B1200" s="16">
        <v>105528.77</v>
      </c>
      <c r="C1200">
        <v>181.64</v>
      </c>
    </row>
    <row r="1201" spans="1:3" x14ac:dyDescent="0.25">
      <c r="A1201" s="6">
        <v>41038</v>
      </c>
      <c r="B1201" s="16">
        <v>107457.62</v>
      </c>
      <c r="C1201">
        <v>184.96</v>
      </c>
    </row>
    <row r="1202" spans="1:3" x14ac:dyDescent="0.25">
      <c r="A1202" s="6">
        <v>41039</v>
      </c>
      <c r="B1202" s="16">
        <v>105441.48</v>
      </c>
      <c r="C1202">
        <v>181.48</v>
      </c>
    </row>
    <row r="1203" spans="1:3" x14ac:dyDescent="0.25">
      <c r="A1203" s="6">
        <v>41040</v>
      </c>
      <c r="B1203" s="16">
        <v>107657.15</v>
      </c>
      <c r="C1203">
        <v>185.28</v>
      </c>
    </row>
    <row r="1204" spans="1:3" x14ac:dyDescent="0.25">
      <c r="A1204" s="6">
        <v>41041</v>
      </c>
      <c r="B1204" s="16">
        <v>107657.15</v>
      </c>
      <c r="C1204">
        <v>185.28</v>
      </c>
    </row>
    <row r="1205" spans="1:3" x14ac:dyDescent="0.25">
      <c r="A1205" s="6">
        <v>41042</v>
      </c>
      <c r="B1205" s="16">
        <v>107657.15</v>
      </c>
      <c r="C1205">
        <v>185.28</v>
      </c>
    </row>
    <row r="1206" spans="1:3" x14ac:dyDescent="0.25">
      <c r="A1206" s="6">
        <v>41043</v>
      </c>
      <c r="B1206" s="16">
        <v>111920.16</v>
      </c>
      <c r="C1206">
        <v>192.6</v>
      </c>
    </row>
    <row r="1207" spans="1:3" x14ac:dyDescent="0.25">
      <c r="A1207" s="6">
        <v>41044</v>
      </c>
      <c r="B1207" s="16">
        <v>114712.89</v>
      </c>
      <c r="C1207">
        <v>197.4</v>
      </c>
    </row>
    <row r="1208" spans="1:3" x14ac:dyDescent="0.25">
      <c r="A1208" s="6">
        <v>41045</v>
      </c>
      <c r="B1208" s="16">
        <v>116798.88</v>
      </c>
      <c r="C1208">
        <v>201</v>
      </c>
    </row>
    <row r="1209" spans="1:3" x14ac:dyDescent="0.25">
      <c r="A1209" s="6">
        <v>41046</v>
      </c>
      <c r="B1209" s="16">
        <v>117957.24</v>
      </c>
      <c r="C1209">
        <v>202.96</v>
      </c>
    </row>
    <row r="1210" spans="1:3" x14ac:dyDescent="0.25">
      <c r="A1210" s="6">
        <v>41047</v>
      </c>
      <c r="B1210" s="16">
        <v>122101.89</v>
      </c>
      <c r="C1210">
        <v>210.12</v>
      </c>
    </row>
    <row r="1211" spans="1:3" x14ac:dyDescent="0.25">
      <c r="A1211" s="6">
        <v>41048</v>
      </c>
      <c r="B1211" s="16">
        <v>122101.89</v>
      </c>
      <c r="C1211">
        <v>210.08</v>
      </c>
    </row>
    <row r="1212" spans="1:3" x14ac:dyDescent="0.25">
      <c r="A1212" s="6">
        <v>41049</v>
      </c>
      <c r="B1212" s="16">
        <v>122101.89</v>
      </c>
      <c r="C1212">
        <v>210.08</v>
      </c>
    </row>
    <row r="1213" spans="1:3" x14ac:dyDescent="0.25">
      <c r="A1213" s="6">
        <v>41050</v>
      </c>
      <c r="B1213" s="16">
        <v>117814.92</v>
      </c>
      <c r="C1213">
        <v>202.72</v>
      </c>
    </row>
    <row r="1214" spans="1:3" x14ac:dyDescent="0.25">
      <c r="A1214" s="6">
        <v>41051</v>
      </c>
      <c r="B1214" s="16">
        <v>119353.68</v>
      </c>
      <c r="C1214">
        <v>205.36</v>
      </c>
    </row>
    <row r="1215" spans="1:3" x14ac:dyDescent="0.25">
      <c r="A1215" s="6">
        <v>41052</v>
      </c>
      <c r="B1215" s="16">
        <v>117452.12</v>
      </c>
      <c r="C1215">
        <v>202.08</v>
      </c>
    </row>
    <row r="1216" spans="1:3" x14ac:dyDescent="0.25">
      <c r="A1216" s="6">
        <v>41053</v>
      </c>
      <c r="B1216" s="16">
        <v>117313.73</v>
      </c>
      <c r="C1216">
        <v>201.84</v>
      </c>
    </row>
    <row r="1217" spans="1:3" x14ac:dyDescent="0.25">
      <c r="A1217" s="6">
        <v>41054</v>
      </c>
      <c r="B1217" s="16">
        <v>115491.99</v>
      </c>
      <c r="C1217">
        <v>198.68</v>
      </c>
    </row>
    <row r="1218" spans="1:3" x14ac:dyDescent="0.25">
      <c r="A1218" s="6">
        <v>41055</v>
      </c>
      <c r="B1218" s="16">
        <v>115491.99</v>
      </c>
      <c r="C1218">
        <v>198.68</v>
      </c>
    </row>
    <row r="1219" spans="1:3" x14ac:dyDescent="0.25">
      <c r="A1219" s="6">
        <v>41056</v>
      </c>
      <c r="B1219" s="16">
        <v>115491.99</v>
      </c>
      <c r="C1219">
        <v>198.68</v>
      </c>
    </row>
    <row r="1220" spans="1:3" x14ac:dyDescent="0.25">
      <c r="A1220" s="6">
        <v>41057</v>
      </c>
      <c r="B1220" s="16">
        <v>115491.99</v>
      </c>
      <c r="C1220">
        <v>198.68</v>
      </c>
    </row>
    <row r="1221" spans="1:3" x14ac:dyDescent="0.25">
      <c r="A1221" s="6">
        <v>41058</v>
      </c>
      <c r="B1221" s="16">
        <v>113322.7</v>
      </c>
      <c r="C1221">
        <v>194.96</v>
      </c>
    </row>
    <row r="1222" spans="1:3" x14ac:dyDescent="0.25">
      <c r="A1222" s="6">
        <v>41059</v>
      </c>
      <c r="B1222" s="16">
        <v>117242.88</v>
      </c>
      <c r="C1222">
        <v>201.68</v>
      </c>
    </row>
    <row r="1223" spans="1:3" x14ac:dyDescent="0.25">
      <c r="A1223" s="6">
        <v>41060</v>
      </c>
      <c r="B1223" s="16">
        <v>118915.5</v>
      </c>
      <c r="C1223">
        <v>204.56</v>
      </c>
    </row>
    <row r="1224" spans="1:3" x14ac:dyDescent="0.25">
      <c r="A1224" s="6">
        <v>41061</v>
      </c>
      <c r="B1224" s="16">
        <v>124190.66</v>
      </c>
      <c r="C1224">
        <v>213.64</v>
      </c>
    </row>
    <row r="1225" spans="1:3" x14ac:dyDescent="0.25">
      <c r="A1225" s="6">
        <v>41062</v>
      </c>
      <c r="B1225" s="16">
        <v>124190.66</v>
      </c>
      <c r="C1225">
        <v>213.6</v>
      </c>
    </row>
    <row r="1226" spans="1:3" x14ac:dyDescent="0.25">
      <c r="A1226" s="6">
        <v>41063</v>
      </c>
      <c r="B1226" s="16">
        <v>124190.66</v>
      </c>
      <c r="C1226">
        <v>213.6</v>
      </c>
    </row>
    <row r="1227" spans="1:3" x14ac:dyDescent="0.25">
      <c r="A1227" s="6">
        <v>41064</v>
      </c>
      <c r="B1227" s="16">
        <v>125401.98</v>
      </c>
      <c r="C1227">
        <v>215.68</v>
      </c>
    </row>
    <row r="1228" spans="1:3" x14ac:dyDescent="0.25">
      <c r="A1228" s="6">
        <v>41065</v>
      </c>
      <c r="B1228" s="16">
        <v>122791.86</v>
      </c>
      <c r="C1228">
        <v>211.2</v>
      </c>
    </row>
    <row r="1229" spans="1:3" x14ac:dyDescent="0.25">
      <c r="A1229" s="6">
        <v>41066</v>
      </c>
      <c r="B1229" s="16">
        <v>119255.47</v>
      </c>
      <c r="C1229">
        <v>205.12</v>
      </c>
    </row>
    <row r="1230" spans="1:3" x14ac:dyDescent="0.25">
      <c r="A1230" s="6">
        <v>41067</v>
      </c>
      <c r="B1230" s="16">
        <v>118608.15</v>
      </c>
      <c r="C1230">
        <v>204</v>
      </c>
    </row>
    <row r="1231" spans="1:3" x14ac:dyDescent="0.25">
      <c r="A1231" s="6">
        <v>41068</v>
      </c>
      <c r="B1231" s="16">
        <v>113431.52</v>
      </c>
      <c r="C1231">
        <v>195.08</v>
      </c>
    </row>
    <row r="1232" spans="1:3" x14ac:dyDescent="0.25">
      <c r="A1232" s="6">
        <v>41069</v>
      </c>
      <c r="B1232" s="16">
        <v>113431.52</v>
      </c>
      <c r="C1232">
        <v>195.08</v>
      </c>
    </row>
    <row r="1233" spans="1:3" x14ac:dyDescent="0.25">
      <c r="A1233" s="6">
        <v>41070</v>
      </c>
      <c r="B1233" s="16">
        <v>113431.52</v>
      </c>
      <c r="C1233">
        <v>195.08</v>
      </c>
    </row>
    <row r="1234" spans="1:3" x14ac:dyDescent="0.25">
      <c r="A1234" s="6">
        <v>41071</v>
      </c>
      <c r="B1234" s="16">
        <v>122694.23</v>
      </c>
      <c r="C1234">
        <v>211</v>
      </c>
    </row>
    <row r="1235" spans="1:3" x14ac:dyDescent="0.25">
      <c r="A1235" s="6">
        <v>41072</v>
      </c>
      <c r="B1235" s="16">
        <v>121316.13</v>
      </c>
      <c r="C1235">
        <v>208.64</v>
      </c>
    </row>
    <row r="1236" spans="1:3" x14ac:dyDescent="0.25">
      <c r="A1236" s="6">
        <v>41073</v>
      </c>
      <c r="B1236" s="16">
        <v>125009.18</v>
      </c>
      <c r="C1236">
        <v>214.96</v>
      </c>
    </row>
    <row r="1237" spans="1:3" x14ac:dyDescent="0.25">
      <c r="A1237" s="6">
        <v>41074</v>
      </c>
      <c r="B1237" s="16">
        <v>120513.73</v>
      </c>
      <c r="C1237">
        <v>207.24</v>
      </c>
    </row>
    <row r="1238" spans="1:3" x14ac:dyDescent="0.25">
      <c r="A1238" s="6">
        <v>41075</v>
      </c>
      <c r="B1238" s="16">
        <v>114961.89</v>
      </c>
      <c r="C1238">
        <v>197.68</v>
      </c>
    </row>
    <row r="1239" spans="1:3" x14ac:dyDescent="0.25">
      <c r="A1239" s="6">
        <v>41076</v>
      </c>
      <c r="B1239" s="16">
        <v>114961.89</v>
      </c>
      <c r="C1239">
        <v>197.68</v>
      </c>
    </row>
    <row r="1240" spans="1:3" x14ac:dyDescent="0.25">
      <c r="A1240" s="6">
        <v>41077</v>
      </c>
      <c r="B1240" s="16">
        <v>114961.89</v>
      </c>
      <c r="C1240">
        <v>197.68</v>
      </c>
    </row>
    <row r="1241" spans="1:3" x14ac:dyDescent="0.25">
      <c r="A1241" s="6">
        <v>41078</v>
      </c>
      <c r="B1241" s="16">
        <v>112776.12</v>
      </c>
      <c r="C1241">
        <v>193.92</v>
      </c>
    </row>
    <row r="1242" spans="1:3" x14ac:dyDescent="0.25">
      <c r="A1242" s="6">
        <v>41079</v>
      </c>
      <c r="B1242" s="16">
        <v>112496.29</v>
      </c>
      <c r="C1242">
        <v>193.44</v>
      </c>
    </row>
    <row r="1243" spans="1:3" x14ac:dyDescent="0.25">
      <c r="A1243" s="6">
        <v>41080</v>
      </c>
      <c r="B1243" s="16">
        <v>108659.93</v>
      </c>
      <c r="C1243">
        <v>186.84</v>
      </c>
    </row>
    <row r="1244" spans="1:3" x14ac:dyDescent="0.25">
      <c r="A1244" s="6">
        <v>41081</v>
      </c>
      <c r="B1244" s="16">
        <v>113011.65</v>
      </c>
      <c r="C1244">
        <v>194.28</v>
      </c>
    </row>
    <row r="1245" spans="1:3" x14ac:dyDescent="0.25">
      <c r="A1245" s="6">
        <v>41082</v>
      </c>
      <c r="B1245" s="16">
        <v>111592.48</v>
      </c>
      <c r="C1245">
        <v>191.84</v>
      </c>
    </row>
    <row r="1246" spans="1:3" x14ac:dyDescent="0.25">
      <c r="A1246" s="6">
        <v>41083</v>
      </c>
      <c r="B1246" s="16">
        <v>111592.48</v>
      </c>
      <c r="C1246">
        <v>191.84</v>
      </c>
    </row>
    <row r="1247" spans="1:3" x14ac:dyDescent="0.25">
      <c r="A1247" s="6">
        <v>41084</v>
      </c>
      <c r="B1247" s="16">
        <v>111592.48</v>
      </c>
      <c r="C1247">
        <v>191.84</v>
      </c>
    </row>
    <row r="1248" spans="1:3" x14ac:dyDescent="0.25">
      <c r="A1248" s="6">
        <v>41085</v>
      </c>
      <c r="B1248" s="16">
        <v>112518.43</v>
      </c>
      <c r="C1248">
        <v>193.44</v>
      </c>
    </row>
    <row r="1249" spans="1:3" x14ac:dyDescent="0.25">
      <c r="A1249" s="6">
        <v>41086</v>
      </c>
      <c r="B1249" s="16">
        <v>110586.28</v>
      </c>
      <c r="C1249">
        <v>190.12</v>
      </c>
    </row>
    <row r="1250" spans="1:3" x14ac:dyDescent="0.25">
      <c r="A1250" s="6">
        <v>41087</v>
      </c>
      <c r="B1250" s="16">
        <v>109379.31</v>
      </c>
      <c r="C1250">
        <v>188.04</v>
      </c>
    </row>
    <row r="1251" spans="1:3" x14ac:dyDescent="0.25">
      <c r="A1251" s="6">
        <v>41088</v>
      </c>
      <c r="B1251" s="16">
        <v>108113.92</v>
      </c>
      <c r="C1251">
        <v>185.84</v>
      </c>
    </row>
    <row r="1252" spans="1:3" x14ac:dyDescent="0.25">
      <c r="A1252" s="6">
        <v>41089</v>
      </c>
      <c r="B1252" s="16">
        <v>104359.88</v>
      </c>
      <c r="C1252">
        <v>179.4</v>
      </c>
    </row>
    <row r="1253" spans="1:3" x14ac:dyDescent="0.25">
      <c r="A1253" s="6">
        <v>41090</v>
      </c>
      <c r="B1253" s="16">
        <v>104359.88</v>
      </c>
      <c r="C1253">
        <v>179.4</v>
      </c>
    </row>
    <row r="1254" spans="1:3" x14ac:dyDescent="0.25">
      <c r="A1254" s="6">
        <v>41091</v>
      </c>
      <c r="B1254" s="16">
        <v>104359.88</v>
      </c>
      <c r="C1254">
        <v>179.36</v>
      </c>
    </row>
    <row r="1255" spans="1:3" x14ac:dyDescent="0.25">
      <c r="A1255" s="6">
        <v>41092</v>
      </c>
      <c r="B1255" s="16">
        <v>102208.66</v>
      </c>
      <c r="C1255">
        <v>175.68</v>
      </c>
    </row>
    <row r="1256" spans="1:3" x14ac:dyDescent="0.25">
      <c r="A1256" s="6">
        <v>41093</v>
      </c>
      <c r="B1256" s="16">
        <v>99881.11</v>
      </c>
      <c r="C1256">
        <v>171.68</v>
      </c>
    </row>
    <row r="1257" spans="1:3" x14ac:dyDescent="0.25">
      <c r="A1257" s="6">
        <v>41094</v>
      </c>
      <c r="B1257" s="16">
        <v>99881.11</v>
      </c>
      <c r="C1257">
        <v>171.68</v>
      </c>
    </row>
    <row r="1258" spans="1:3" x14ac:dyDescent="0.25">
      <c r="A1258" s="6">
        <v>41095</v>
      </c>
      <c r="B1258" s="16">
        <v>101079.86</v>
      </c>
      <c r="C1258">
        <v>173.72</v>
      </c>
    </row>
    <row r="1259" spans="1:3" x14ac:dyDescent="0.25">
      <c r="A1259" s="6">
        <v>41096</v>
      </c>
      <c r="B1259" s="16">
        <v>99701.18</v>
      </c>
      <c r="C1259">
        <v>171.36</v>
      </c>
    </row>
    <row r="1260" spans="1:3" x14ac:dyDescent="0.25">
      <c r="A1260" s="6">
        <v>41097</v>
      </c>
      <c r="B1260" s="16">
        <v>99701.18</v>
      </c>
      <c r="C1260">
        <v>171.36</v>
      </c>
    </row>
    <row r="1261" spans="1:3" x14ac:dyDescent="0.25">
      <c r="A1261" s="6">
        <v>41098</v>
      </c>
      <c r="B1261" s="16">
        <v>99701.18</v>
      </c>
      <c r="C1261">
        <v>171.36</v>
      </c>
    </row>
    <row r="1262" spans="1:3" x14ac:dyDescent="0.25">
      <c r="A1262" s="6">
        <v>41099</v>
      </c>
      <c r="B1262" s="16">
        <v>99409.93</v>
      </c>
      <c r="C1262">
        <v>170.84</v>
      </c>
    </row>
    <row r="1263" spans="1:3" x14ac:dyDescent="0.25">
      <c r="A1263" s="6">
        <v>41100</v>
      </c>
      <c r="B1263" s="16">
        <v>100115.94</v>
      </c>
      <c r="C1263">
        <v>172.04</v>
      </c>
    </row>
    <row r="1264" spans="1:3" x14ac:dyDescent="0.25">
      <c r="A1264" s="6">
        <v>41101</v>
      </c>
      <c r="B1264" s="16">
        <v>98833.68</v>
      </c>
      <c r="C1264">
        <v>169.84</v>
      </c>
    </row>
    <row r="1265" spans="1:3" x14ac:dyDescent="0.25">
      <c r="A1265" s="6">
        <v>41102</v>
      </c>
      <c r="B1265" s="16">
        <v>99326.98</v>
      </c>
      <c r="C1265">
        <v>170.68</v>
      </c>
    </row>
    <row r="1266" spans="1:3" x14ac:dyDescent="0.25">
      <c r="A1266" s="6">
        <v>41103</v>
      </c>
      <c r="B1266" s="16">
        <v>97107.71</v>
      </c>
      <c r="C1266">
        <v>166.88</v>
      </c>
    </row>
    <row r="1267" spans="1:3" x14ac:dyDescent="0.25">
      <c r="A1267" s="6">
        <v>41104</v>
      </c>
      <c r="B1267" s="16">
        <v>97107.71</v>
      </c>
      <c r="C1267">
        <v>166.88</v>
      </c>
    </row>
    <row r="1268" spans="1:3" x14ac:dyDescent="0.25">
      <c r="A1268" s="6">
        <v>41105</v>
      </c>
      <c r="B1268" s="16">
        <v>97107.71</v>
      </c>
      <c r="C1268">
        <v>166.84</v>
      </c>
    </row>
    <row r="1269" spans="1:3" x14ac:dyDescent="0.25">
      <c r="A1269" s="6">
        <v>41106</v>
      </c>
      <c r="B1269" s="16">
        <v>97366.13</v>
      </c>
      <c r="C1269">
        <v>167.28</v>
      </c>
    </row>
    <row r="1270" spans="1:3" x14ac:dyDescent="0.25">
      <c r="A1270" s="6">
        <v>41107</v>
      </c>
      <c r="B1270" s="16">
        <v>95114.74</v>
      </c>
      <c r="C1270">
        <v>163.44</v>
      </c>
    </row>
    <row r="1271" spans="1:3" x14ac:dyDescent="0.25">
      <c r="A1271" s="6">
        <v>41108</v>
      </c>
      <c r="B1271" s="16">
        <v>95707.82</v>
      </c>
      <c r="C1271">
        <v>164.44</v>
      </c>
    </row>
    <row r="1272" spans="1:3" x14ac:dyDescent="0.25">
      <c r="A1272" s="6">
        <v>41109</v>
      </c>
      <c r="B1272" s="16">
        <v>94924.12</v>
      </c>
      <c r="C1272">
        <v>163.08000000000001</v>
      </c>
    </row>
    <row r="1273" spans="1:3" x14ac:dyDescent="0.25">
      <c r="A1273" s="6">
        <v>41110</v>
      </c>
      <c r="B1273" s="16">
        <v>96484.51</v>
      </c>
      <c r="C1273">
        <v>165.76</v>
      </c>
    </row>
    <row r="1274" spans="1:3" x14ac:dyDescent="0.25">
      <c r="A1274" s="6">
        <v>41111</v>
      </c>
      <c r="B1274" s="16">
        <v>96484.51</v>
      </c>
      <c r="C1274">
        <v>165.76</v>
      </c>
    </row>
    <row r="1275" spans="1:3" x14ac:dyDescent="0.25">
      <c r="A1275" s="6">
        <v>41112</v>
      </c>
      <c r="B1275" s="16">
        <v>96484.51</v>
      </c>
      <c r="C1275">
        <v>165.76</v>
      </c>
    </row>
    <row r="1276" spans="1:3" x14ac:dyDescent="0.25">
      <c r="A1276" s="6">
        <v>41113</v>
      </c>
      <c r="B1276" s="16">
        <v>100248.66</v>
      </c>
      <c r="C1276">
        <v>172.24</v>
      </c>
    </row>
    <row r="1277" spans="1:3" x14ac:dyDescent="0.25">
      <c r="A1277" s="6">
        <v>41114</v>
      </c>
      <c r="B1277" s="16">
        <v>101768.05</v>
      </c>
      <c r="C1277">
        <v>174.84</v>
      </c>
    </row>
    <row r="1278" spans="1:3" x14ac:dyDescent="0.25">
      <c r="A1278" s="6">
        <v>41115</v>
      </c>
      <c r="B1278" s="16">
        <v>100577.97</v>
      </c>
      <c r="C1278">
        <v>172.76</v>
      </c>
    </row>
    <row r="1279" spans="1:3" x14ac:dyDescent="0.25">
      <c r="A1279" s="6">
        <v>41116</v>
      </c>
      <c r="B1279" s="16">
        <v>96248.79</v>
      </c>
      <c r="C1279">
        <v>165.32</v>
      </c>
    </row>
    <row r="1280" spans="1:3" x14ac:dyDescent="0.25">
      <c r="A1280" s="6">
        <v>41117</v>
      </c>
      <c r="B1280" s="16">
        <v>96564.75</v>
      </c>
      <c r="C1280">
        <v>165.88</v>
      </c>
    </row>
    <row r="1281" spans="1:3" x14ac:dyDescent="0.25">
      <c r="A1281" s="6">
        <v>41118</v>
      </c>
      <c r="B1281" s="16">
        <v>96564.75</v>
      </c>
      <c r="C1281">
        <v>165.88</v>
      </c>
    </row>
    <row r="1282" spans="1:3" x14ac:dyDescent="0.25">
      <c r="A1282" s="6">
        <v>41119</v>
      </c>
      <c r="B1282" s="16">
        <v>96564.75</v>
      </c>
      <c r="C1282">
        <v>165.88</v>
      </c>
    </row>
    <row r="1283" spans="1:3" x14ac:dyDescent="0.25">
      <c r="A1283" s="6">
        <v>41120</v>
      </c>
      <c r="B1283" s="16">
        <v>97391.39</v>
      </c>
      <c r="C1283">
        <v>167.28</v>
      </c>
    </row>
    <row r="1284" spans="1:3" x14ac:dyDescent="0.25">
      <c r="A1284" s="6">
        <v>41121</v>
      </c>
      <c r="B1284" s="16">
        <v>98414.09</v>
      </c>
      <c r="C1284">
        <v>169.04</v>
      </c>
    </row>
    <row r="1285" spans="1:3" x14ac:dyDescent="0.25">
      <c r="A1285" s="6">
        <v>41122</v>
      </c>
      <c r="B1285" s="16">
        <v>99076.81</v>
      </c>
      <c r="C1285">
        <v>170.16</v>
      </c>
    </row>
    <row r="1286" spans="1:3" x14ac:dyDescent="0.25">
      <c r="A1286" s="6">
        <v>41123</v>
      </c>
      <c r="B1286" s="16">
        <v>98477.96</v>
      </c>
      <c r="C1286">
        <v>169.12</v>
      </c>
    </row>
    <row r="1287" spans="1:3" x14ac:dyDescent="0.25">
      <c r="A1287" s="6">
        <v>41124</v>
      </c>
      <c r="B1287" s="16">
        <v>95137.919999999998</v>
      </c>
      <c r="C1287">
        <v>163.4</v>
      </c>
    </row>
    <row r="1288" spans="1:3" x14ac:dyDescent="0.25">
      <c r="A1288" s="6">
        <v>41125</v>
      </c>
      <c r="B1288" s="16">
        <v>95137.919999999998</v>
      </c>
      <c r="C1288">
        <v>163.4</v>
      </c>
    </row>
    <row r="1289" spans="1:3" x14ac:dyDescent="0.25">
      <c r="A1289" s="6">
        <v>41126</v>
      </c>
      <c r="B1289" s="16">
        <v>95137.919999999998</v>
      </c>
      <c r="C1289">
        <v>163.4</v>
      </c>
    </row>
    <row r="1290" spans="1:3" x14ac:dyDescent="0.25">
      <c r="A1290" s="6">
        <v>41127</v>
      </c>
      <c r="B1290" s="16">
        <v>94751.1</v>
      </c>
      <c r="C1290">
        <v>162.72</v>
      </c>
    </row>
    <row r="1291" spans="1:3" x14ac:dyDescent="0.25">
      <c r="A1291" s="6">
        <v>41128</v>
      </c>
      <c r="B1291" s="16">
        <v>95553.7</v>
      </c>
      <c r="C1291">
        <v>164.08</v>
      </c>
    </row>
    <row r="1292" spans="1:3" x14ac:dyDescent="0.25">
      <c r="A1292" s="6">
        <v>41129</v>
      </c>
      <c r="B1292" s="16">
        <v>94356.49</v>
      </c>
      <c r="C1292">
        <v>162.04</v>
      </c>
    </row>
    <row r="1293" spans="1:3" x14ac:dyDescent="0.25">
      <c r="A1293" s="6">
        <v>41130</v>
      </c>
      <c r="B1293" s="16">
        <v>94030.33</v>
      </c>
      <c r="C1293">
        <v>161.47999999999999</v>
      </c>
    </row>
    <row r="1294" spans="1:3" x14ac:dyDescent="0.25">
      <c r="A1294" s="6">
        <v>41131</v>
      </c>
      <c r="B1294" s="16">
        <v>93261.07</v>
      </c>
      <c r="C1294">
        <v>160.16</v>
      </c>
    </row>
    <row r="1295" spans="1:3" x14ac:dyDescent="0.25">
      <c r="A1295" s="6">
        <v>41132</v>
      </c>
      <c r="B1295" s="16">
        <v>93261.07</v>
      </c>
      <c r="C1295">
        <v>160.16</v>
      </c>
    </row>
    <row r="1296" spans="1:3" x14ac:dyDescent="0.25">
      <c r="A1296" s="6">
        <v>41133</v>
      </c>
      <c r="B1296" s="16">
        <v>93261.07</v>
      </c>
      <c r="C1296">
        <v>160.12</v>
      </c>
    </row>
    <row r="1297" spans="1:3" x14ac:dyDescent="0.25">
      <c r="A1297" s="6">
        <v>41134</v>
      </c>
      <c r="B1297" s="16">
        <v>92778.03</v>
      </c>
      <c r="C1297">
        <v>159.32</v>
      </c>
    </row>
    <row r="1298" spans="1:3" x14ac:dyDescent="0.25">
      <c r="A1298" s="6">
        <v>41135</v>
      </c>
      <c r="B1298" s="16">
        <v>94405.55</v>
      </c>
      <c r="C1298">
        <v>162.08000000000001</v>
      </c>
    </row>
    <row r="1299" spans="1:3" x14ac:dyDescent="0.25">
      <c r="A1299" s="6">
        <v>41136</v>
      </c>
      <c r="B1299" s="16">
        <v>94482.32</v>
      </c>
      <c r="C1299">
        <v>162.24</v>
      </c>
    </row>
    <row r="1300" spans="1:3" x14ac:dyDescent="0.25">
      <c r="A1300" s="6">
        <v>41137</v>
      </c>
      <c r="B1300" s="16">
        <v>94060.24</v>
      </c>
      <c r="C1300">
        <v>161.47999999999999</v>
      </c>
    </row>
    <row r="1301" spans="1:3" x14ac:dyDescent="0.25">
      <c r="A1301" s="6">
        <v>41138</v>
      </c>
      <c r="B1301" s="16">
        <v>93387.65</v>
      </c>
      <c r="C1301">
        <v>160.32</v>
      </c>
    </row>
    <row r="1302" spans="1:3" x14ac:dyDescent="0.25">
      <c r="A1302" s="6">
        <v>41139</v>
      </c>
      <c r="B1302" s="16">
        <v>93387.65</v>
      </c>
      <c r="C1302">
        <v>160.32</v>
      </c>
    </row>
    <row r="1303" spans="1:3" x14ac:dyDescent="0.25">
      <c r="A1303" s="6">
        <v>41140</v>
      </c>
      <c r="B1303" s="16">
        <v>93387.65</v>
      </c>
      <c r="C1303">
        <v>160.32</v>
      </c>
    </row>
    <row r="1304" spans="1:3" x14ac:dyDescent="0.25">
      <c r="A1304" s="6">
        <v>41141</v>
      </c>
      <c r="B1304" s="16">
        <v>94766.74</v>
      </c>
      <c r="C1304">
        <v>162.68</v>
      </c>
    </row>
    <row r="1305" spans="1:3" x14ac:dyDescent="0.25">
      <c r="A1305" s="6">
        <v>41142</v>
      </c>
      <c r="B1305" s="16">
        <v>96407.55</v>
      </c>
      <c r="C1305">
        <v>165.52</v>
      </c>
    </row>
    <row r="1306" spans="1:3" x14ac:dyDescent="0.25">
      <c r="A1306" s="6">
        <v>41143</v>
      </c>
      <c r="B1306" s="16">
        <v>96281.72</v>
      </c>
      <c r="C1306">
        <v>165.28</v>
      </c>
    </row>
    <row r="1307" spans="1:3" x14ac:dyDescent="0.25">
      <c r="A1307" s="6">
        <v>41144</v>
      </c>
      <c r="B1307" s="16">
        <v>97586.06</v>
      </c>
      <c r="C1307">
        <v>167.52</v>
      </c>
    </row>
    <row r="1308" spans="1:3" x14ac:dyDescent="0.25">
      <c r="A1308" s="6">
        <v>41145</v>
      </c>
      <c r="B1308" s="16">
        <v>96998.63</v>
      </c>
      <c r="C1308">
        <v>166.52</v>
      </c>
    </row>
    <row r="1309" spans="1:3" x14ac:dyDescent="0.25">
      <c r="A1309" s="6">
        <v>41146</v>
      </c>
      <c r="B1309" s="16">
        <v>96998.63</v>
      </c>
      <c r="C1309">
        <v>166.52</v>
      </c>
    </row>
    <row r="1310" spans="1:3" x14ac:dyDescent="0.25">
      <c r="A1310" s="6">
        <v>41147</v>
      </c>
      <c r="B1310" s="16">
        <v>96998.63</v>
      </c>
      <c r="C1310">
        <v>166.48</v>
      </c>
    </row>
    <row r="1311" spans="1:3" x14ac:dyDescent="0.25">
      <c r="A1311" s="6">
        <v>41148</v>
      </c>
      <c r="B1311" s="16">
        <v>96186.11</v>
      </c>
      <c r="C1311">
        <v>165.12</v>
      </c>
    </row>
    <row r="1312" spans="1:3" x14ac:dyDescent="0.25">
      <c r="A1312" s="6">
        <v>41149</v>
      </c>
      <c r="B1312" s="16">
        <v>96583.79</v>
      </c>
      <c r="C1312">
        <v>165.76</v>
      </c>
    </row>
    <row r="1313" spans="1:3" x14ac:dyDescent="0.25">
      <c r="A1313" s="6">
        <v>41150</v>
      </c>
      <c r="B1313" s="16">
        <v>96973.9</v>
      </c>
      <c r="C1313">
        <v>166.44</v>
      </c>
    </row>
    <row r="1314" spans="1:3" x14ac:dyDescent="0.25">
      <c r="A1314" s="6">
        <v>41151</v>
      </c>
      <c r="B1314" s="16">
        <v>97617.89</v>
      </c>
      <c r="C1314">
        <v>167.56</v>
      </c>
    </row>
    <row r="1315" spans="1:3" x14ac:dyDescent="0.25">
      <c r="A1315" s="6">
        <v>41152</v>
      </c>
      <c r="B1315" s="16">
        <v>95952.59</v>
      </c>
      <c r="C1315">
        <v>164.68</v>
      </c>
    </row>
    <row r="1316" spans="1:3" x14ac:dyDescent="0.25">
      <c r="A1316" s="6">
        <v>41153</v>
      </c>
      <c r="B1316" s="16">
        <v>95952.59</v>
      </c>
      <c r="C1316">
        <v>164.68</v>
      </c>
    </row>
    <row r="1317" spans="1:3" x14ac:dyDescent="0.25">
      <c r="A1317" s="6">
        <v>41154</v>
      </c>
      <c r="B1317" s="16">
        <v>95952.59</v>
      </c>
      <c r="C1317">
        <v>164.68</v>
      </c>
    </row>
    <row r="1318" spans="1:3" x14ac:dyDescent="0.25">
      <c r="A1318" s="6">
        <v>41155</v>
      </c>
      <c r="B1318" s="16">
        <v>95952.59</v>
      </c>
      <c r="C1318">
        <v>164.68</v>
      </c>
    </row>
    <row r="1319" spans="1:3" x14ac:dyDescent="0.25">
      <c r="A1319" s="6">
        <v>41156</v>
      </c>
      <c r="B1319" s="16">
        <v>95960.21</v>
      </c>
      <c r="C1319">
        <v>164.68</v>
      </c>
    </row>
    <row r="1320" spans="1:3" x14ac:dyDescent="0.25">
      <c r="A1320" s="6">
        <v>41157</v>
      </c>
      <c r="B1320" s="16">
        <v>94326.5</v>
      </c>
      <c r="C1320">
        <v>161.88</v>
      </c>
    </row>
    <row r="1321" spans="1:3" x14ac:dyDescent="0.25">
      <c r="A1321" s="6">
        <v>41158</v>
      </c>
      <c r="B1321" s="16">
        <v>90528.23</v>
      </c>
      <c r="C1321">
        <v>155.36000000000001</v>
      </c>
    </row>
    <row r="1322" spans="1:3" x14ac:dyDescent="0.25">
      <c r="A1322" s="6">
        <v>41159</v>
      </c>
      <c r="B1322" s="16">
        <v>88021.33</v>
      </c>
      <c r="C1322">
        <v>151.04</v>
      </c>
    </row>
    <row r="1323" spans="1:3" x14ac:dyDescent="0.25">
      <c r="A1323" s="6">
        <v>41160</v>
      </c>
      <c r="B1323" s="16">
        <v>88021.33</v>
      </c>
      <c r="C1323">
        <v>151.04</v>
      </c>
    </row>
    <row r="1324" spans="1:3" x14ac:dyDescent="0.25">
      <c r="A1324" s="6">
        <v>41161</v>
      </c>
      <c r="B1324" s="16">
        <v>88021.33</v>
      </c>
      <c r="C1324">
        <v>151.04</v>
      </c>
    </row>
    <row r="1325" spans="1:3" x14ac:dyDescent="0.25">
      <c r="A1325" s="6">
        <v>41162</v>
      </c>
      <c r="B1325" s="16">
        <v>89409.34</v>
      </c>
      <c r="C1325">
        <v>153.4</v>
      </c>
    </row>
    <row r="1326" spans="1:3" x14ac:dyDescent="0.25">
      <c r="A1326" s="6">
        <v>41163</v>
      </c>
      <c r="B1326" s="16">
        <v>88375.82</v>
      </c>
      <c r="C1326">
        <v>151.63999999999999</v>
      </c>
    </row>
    <row r="1327" spans="1:3" x14ac:dyDescent="0.25">
      <c r="A1327" s="6">
        <v>41164</v>
      </c>
      <c r="B1327" s="16">
        <v>85766.93</v>
      </c>
      <c r="C1327">
        <v>147.16</v>
      </c>
    </row>
    <row r="1328" spans="1:3" x14ac:dyDescent="0.25">
      <c r="A1328" s="6">
        <v>41165</v>
      </c>
      <c r="B1328" s="16">
        <v>82102.84</v>
      </c>
      <c r="C1328">
        <v>140.88</v>
      </c>
    </row>
    <row r="1329" spans="1:3" x14ac:dyDescent="0.25">
      <c r="A1329" s="6">
        <v>41166</v>
      </c>
      <c r="B1329" s="16">
        <v>82413.240000000005</v>
      </c>
      <c r="C1329">
        <v>141.4</v>
      </c>
    </row>
    <row r="1330" spans="1:3" x14ac:dyDescent="0.25">
      <c r="A1330" s="6">
        <v>41167</v>
      </c>
      <c r="B1330" s="16">
        <v>82413.240000000005</v>
      </c>
      <c r="C1330">
        <v>141.4</v>
      </c>
    </row>
    <row r="1331" spans="1:3" x14ac:dyDescent="0.25">
      <c r="A1331" s="6">
        <v>41168</v>
      </c>
      <c r="B1331" s="16">
        <v>82413.240000000005</v>
      </c>
      <c r="C1331">
        <v>141.4</v>
      </c>
    </row>
    <row r="1332" spans="1:3" x14ac:dyDescent="0.25">
      <c r="A1332" s="6">
        <v>41169</v>
      </c>
      <c r="B1332" s="16">
        <v>81474.52</v>
      </c>
      <c r="C1332">
        <v>139.76</v>
      </c>
    </row>
    <row r="1333" spans="1:3" x14ac:dyDescent="0.25">
      <c r="A1333" s="6">
        <v>41170</v>
      </c>
      <c r="B1333" s="16">
        <v>79998.94</v>
      </c>
      <c r="C1333">
        <v>137.24</v>
      </c>
    </row>
    <row r="1334" spans="1:3" x14ac:dyDescent="0.25">
      <c r="A1334" s="6">
        <v>41171</v>
      </c>
      <c r="B1334" s="16">
        <v>79167.09</v>
      </c>
      <c r="C1334">
        <v>135.80000000000001</v>
      </c>
    </row>
    <row r="1335" spans="1:3" x14ac:dyDescent="0.25">
      <c r="A1335" s="6">
        <v>41172</v>
      </c>
      <c r="B1335" s="16">
        <v>79164.350000000006</v>
      </c>
      <c r="C1335">
        <v>135.80000000000001</v>
      </c>
    </row>
    <row r="1336" spans="1:3" x14ac:dyDescent="0.25">
      <c r="A1336" s="6">
        <v>41173</v>
      </c>
      <c r="B1336" s="16">
        <v>79649.240000000005</v>
      </c>
      <c r="C1336">
        <v>136.63999999999999</v>
      </c>
    </row>
    <row r="1337" spans="1:3" x14ac:dyDescent="0.25">
      <c r="A1337" s="6">
        <v>41174</v>
      </c>
      <c r="B1337" s="16">
        <v>79649.240000000005</v>
      </c>
      <c r="C1337">
        <v>136.63999999999999</v>
      </c>
    </row>
    <row r="1338" spans="1:3" x14ac:dyDescent="0.25">
      <c r="A1338" s="6">
        <v>41175</v>
      </c>
      <c r="B1338" s="16">
        <v>79649.240000000005</v>
      </c>
      <c r="C1338">
        <v>136.63999999999999</v>
      </c>
    </row>
    <row r="1339" spans="1:3" x14ac:dyDescent="0.25">
      <c r="A1339" s="6">
        <v>41176</v>
      </c>
      <c r="B1339" s="16">
        <v>78783.539999999994</v>
      </c>
      <c r="C1339">
        <v>135.12</v>
      </c>
    </row>
    <row r="1340" spans="1:3" x14ac:dyDescent="0.25">
      <c r="A1340" s="6">
        <v>41177</v>
      </c>
      <c r="B1340" s="16">
        <v>79806.34</v>
      </c>
      <c r="C1340">
        <v>136.88</v>
      </c>
    </row>
    <row r="1341" spans="1:3" x14ac:dyDescent="0.25">
      <c r="A1341" s="6">
        <v>41178</v>
      </c>
      <c r="B1341" s="16">
        <v>80495.199999999997</v>
      </c>
      <c r="C1341">
        <v>138.08000000000001</v>
      </c>
    </row>
    <row r="1342" spans="1:3" x14ac:dyDescent="0.25">
      <c r="A1342" s="6">
        <v>41179</v>
      </c>
      <c r="B1342" s="16">
        <v>78502.06</v>
      </c>
      <c r="C1342">
        <v>134.63999999999999</v>
      </c>
    </row>
    <row r="1343" spans="1:3" x14ac:dyDescent="0.25">
      <c r="A1343" s="6">
        <v>41180</v>
      </c>
      <c r="B1343" s="16">
        <v>78889.990000000005</v>
      </c>
      <c r="C1343">
        <v>135.32</v>
      </c>
    </row>
    <row r="1344" spans="1:3" x14ac:dyDescent="0.25">
      <c r="A1344" s="6">
        <v>41181</v>
      </c>
      <c r="B1344" s="16">
        <v>78889.990000000005</v>
      </c>
      <c r="C1344">
        <v>135.32</v>
      </c>
    </row>
    <row r="1345" spans="1:3" x14ac:dyDescent="0.25">
      <c r="A1345" s="6">
        <v>41182</v>
      </c>
      <c r="B1345" s="16">
        <v>78889.990000000005</v>
      </c>
      <c r="C1345">
        <v>135.32</v>
      </c>
    </row>
    <row r="1346" spans="1:3" x14ac:dyDescent="0.25">
      <c r="A1346" s="6">
        <v>41183</v>
      </c>
      <c r="B1346" s="16">
        <v>79030.259999999995</v>
      </c>
      <c r="C1346">
        <v>135.52000000000001</v>
      </c>
    </row>
    <row r="1347" spans="1:3" x14ac:dyDescent="0.25">
      <c r="A1347" s="6">
        <v>41184</v>
      </c>
      <c r="B1347" s="16">
        <v>78450.55</v>
      </c>
      <c r="C1347">
        <v>134.52000000000001</v>
      </c>
    </row>
    <row r="1348" spans="1:3" x14ac:dyDescent="0.25">
      <c r="A1348" s="6">
        <v>41185</v>
      </c>
      <c r="B1348" s="16">
        <v>77583.240000000005</v>
      </c>
      <c r="C1348">
        <v>133.04</v>
      </c>
    </row>
    <row r="1349" spans="1:3" x14ac:dyDescent="0.25">
      <c r="A1349" s="6">
        <v>41186</v>
      </c>
      <c r="B1349" s="16">
        <v>75795.460000000006</v>
      </c>
      <c r="C1349">
        <v>130</v>
      </c>
    </row>
    <row r="1350" spans="1:3" x14ac:dyDescent="0.25">
      <c r="A1350" s="6">
        <v>41187</v>
      </c>
      <c r="B1350" s="16">
        <v>75485.05</v>
      </c>
      <c r="C1350">
        <v>129.44</v>
      </c>
    </row>
    <row r="1351" spans="1:3" x14ac:dyDescent="0.25">
      <c r="A1351" s="6">
        <v>41188</v>
      </c>
      <c r="B1351" s="16">
        <v>75485.05</v>
      </c>
      <c r="C1351">
        <v>129.44</v>
      </c>
    </row>
    <row r="1352" spans="1:3" x14ac:dyDescent="0.25">
      <c r="A1352" s="6">
        <v>41189</v>
      </c>
      <c r="B1352" s="16">
        <v>75485.05</v>
      </c>
      <c r="C1352">
        <v>129.44</v>
      </c>
    </row>
    <row r="1353" spans="1:3" x14ac:dyDescent="0.25">
      <c r="A1353" s="6">
        <v>41190</v>
      </c>
      <c r="B1353" s="16">
        <v>75370.880000000005</v>
      </c>
      <c r="C1353">
        <v>129.24</v>
      </c>
    </row>
    <row r="1354" spans="1:3" x14ac:dyDescent="0.25">
      <c r="A1354" s="6">
        <v>41191</v>
      </c>
      <c r="B1354" s="16">
        <v>76166.06</v>
      </c>
      <c r="C1354">
        <v>130.6</v>
      </c>
    </row>
    <row r="1355" spans="1:3" x14ac:dyDescent="0.25">
      <c r="A1355" s="6">
        <v>41192</v>
      </c>
      <c r="B1355" s="16">
        <v>76494.259999999995</v>
      </c>
      <c r="C1355">
        <v>131.16</v>
      </c>
    </row>
    <row r="1356" spans="1:3" x14ac:dyDescent="0.25">
      <c r="A1356" s="6">
        <v>41193</v>
      </c>
      <c r="B1356" s="16">
        <v>75083.39</v>
      </c>
      <c r="C1356">
        <v>128.72</v>
      </c>
    </row>
    <row r="1357" spans="1:3" x14ac:dyDescent="0.25">
      <c r="A1357" s="6">
        <v>41194</v>
      </c>
      <c r="B1357" s="16">
        <v>74317.42</v>
      </c>
      <c r="C1357">
        <v>127.44</v>
      </c>
    </row>
    <row r="1358" spans="1:3" x14ac:dyDescent="0.25">
      <c r="A1358" s="6">
        <v>41195</v>
      </c>
      <c r="B1358" s="16">
        <v>74317.42</v>
      </c>
      <c r="C1358">
        <v>127.4</v>
      </c>
    </row>
    <row r="1359" spans="1:3" x14ac:dyDescent="0.25">
      <c r="A1359" s="6">
        <v>41196</v>
      </c>
      <c r="B1359" s="16">
        <v>74317.42</v>
      </c>
      <c r="C1359">
        <v>127.4</v>
      </c>
    </row>
    <row r="1360" spans="1:3" x14ac:dyDescent="0.25">
      <c r="A1360" s="6">
        <v>41197</v>
      </c>
      <c r="B1360" s="16">
        <v>73661.11</v>
      </c>
      <c r="C1360">
        <v>126.28</v>
      </c>
    </row>
    <row r="1361" spans="1:3" x14ac:dyDescent="0.25">
      <c r="A1361" s="6">
        <v>41198</v>
      </c>
      <c r="B1361" s="16">
        <v>72463.63</v>
      </c>
      <c r="C1361">
        <v>124.24</v>
      </c>
    </row>
    <row r="1362" spans="1:3" x14ac:dyDescent="0.25">
      <c r="A1362" s="6">
        <v>41199</v>
      </c>
      <c r="B1362" s="16">
        <v>71618.62</v>
      </c>
      <c r="C1362">
        <v>122.76</v>
      </c>
    </row>
    <row r="1363" spans="1:3" x14ac:dyDescent="0.25">
      <c r="A1363" s="6">
        <v>41200</v>
      </c>
      <c r="B1363" s="16">
        <v>72012.56</v>
      </c>
      <c r="C1363">
        <v>123.44</v>
      </c>
    </row>
    <row r="1364" spans="1:3" x14ac:dyDescent="0.25">
      <c r="A1364" s="6">
        <v>41201</v>
      </c>
      <c r="B1364" s="16">
        <v>73796.02</v>
      </c>
      <c r="C1364">
        <v>126.52</v>
      </c>
    </row>
    <row r="1365" spans="1:3" x14ac:dyDescent="0.25">
      <c r="A1365" s="6">
        <v>41202</v>
      </c>
      <c r="B1365" s="16">
        <v>73796.02</v>
      </c>
      <c r="C1365">
        <v>126.52</v>
      </c>
    </row>
    <row r="1366" spans="1:3" x14ac:dyDescent="0.25">
      <c r="A1366" s="6">
        <v>41203</v>
      </c>
      <c r="B1366" s="16">
        <v>73796.02</v>
      </c>
      <c r="C1366">
        <v>126.48</v>
      </c>
    </row>
    <row r="1367" spans="1:3" x14ac:dyDescent="0.25">
      <c r="A1367" s="6">
        <v>41204</v>
      </c>
      <c r="B1367" s="16">
        <v>72962.559999999998</v>
      </c>
      <c r="C1367">
        <v>125.08</v>
      </c>
    </row>
    <row r="1368" spans="1:3" x14ac:dyDescent="0.25">
      <c r="A1368" s="6">
        <v>41205</v>
      </c>
      <c r="B1368" s="16">
        <v>74663.990000000005</v>
      </c>
      <c r="C1368">
        <v>128</v>
      </c>
    </row>
    <row r="1369" spans="1:3" x14ac:dyDescent="0.25">
      <c r="A1369" s="6">
        <v>41206</v>
      </c>
      <c r="B1369" s="16">
        <v>73781.19</v>
      </c>
      <c r="C1369">
        <v>126.48</v>
      </c>
    </row>
    <row r="1370" spans="1:3" x14ac:dyDescent="0.25">
      <c r="A1370" s="6">
        <v>41207</v>
      </c>
      <c r="B1370" s="16">
        <v>73321.53</v>
      </c>
      <c r="C1370">
        <v>125.68</v>
      </c>
    </row>
    <row r="1371" spans="1:3" x14ac:dyDescent="0.25">
      <c r="A1371" s="6">
        <v>41208</v>
      </c>
      <c r="B1371" s="16">
        <v>73266.009999999995</v>
      </c>
      <c r="C1371">
        <v>125.56</v>
      </c>
    </row>
    <row r="1372" spans="1:3" x14ac:dyDescent="0.25">
      <c r="A1372" s="6">
        <v>41209</v>
      </c>
      <c r="B1372" s="16">
        <v>73266.009999999995</v>
      </c>
      <c r="C1372">
        <v>125.56</v>
      </c>
    </row>
    <row r="1373" spans="1:3" x14ac:dyDescent="0.25">
      <c r="A1373" s="6">
        <v>41210</v>
      </c>
      <c r="B1373" s="16">
        <v>73266.009999999995</v>
      </c>
      <c r="C1373">
        <v>125.56</v>
      </c>
    </row>
    <row r="1374" spans="1:3" x14ac:dyDescent="0.25">
      <c r="A1374" s="6">
        <v>41211</v>
      </c>
      <c r="B1374" s="16">
        <v>73266.009999999995</v>
      </c>
      <c r="C1374">
        <v>125.56</v>
      </c>
    </row>
    <row r="1375" spans="1:3" x14ac:dyDescent="0.25">
      <c r="A1375" s="6">
        <v>41212</v>
      </c>
      <c r="B1375" s="16">
        <v>73266.009999999995</v>
      </c>
      <c r="C1375">
        <v>125.56</v>
      </c>
    </row>
    <row r="1376" spans="1:3" x14ac:dyDescent="0.25">
      <c r="A1376" s="6">
        <v>41213</v>
      </c>
      <c r="B1376" s="16">
        <v>74286.899999999994</v>
      </c>
      <c r="C1376">
        <v>127.32</v>
      </c>
    </row>
    <row r="1377" spans="1:3" x14ac:dyDescent="0.25">
      <c r="A1377" s="6">
        <v>41214</v>
      </c>
      <c r="B1377" s="16">
        <v>70781.89</v>
      </c>
      <c r="C1377">
        <v>121.28</v>
      </c>
    </row>
    <row r="1378" spans="1:3" x14ac:dyDescent="0.25">
      <c r="A1378" s="6">
        <v>41215</v>
      </c>
      <c r="B1378" s="16">
        <v>72858.55</v>
      </c>
      <c r="C1378">
        <v>124.84</v>
      </c>
    </row>
    <row r="1379" spans="1:3" x14ac:dyDescent="0.25">
      <c r="A1379" s="6">
        <v>41216</v>
      </c>
      <c r="B1379" s="16">
        <v>72858.55</v>
      </c>
      <c r="C1379">
        <v>124.84</v>
      </c>
    </row>
    <row r="1380" spans="1:3" x14ac:dyDescent="0.25">
      <c r="A1380" s="6">
        <v>41217</v>
      </c>
      <c r="B1380" s="16">
        <v>72858.55</v>
      </c>
      <c r="C1380">
        <v>124.84</v>
      </c>
    </row>
    <row r="1381" spans="1:3" x14ac:dyDescent="0.25">
      <c r="A1381" s="6">
        <v>41218</v>
      </c>
      <c r="B1381" s="16">
        <v>73436.22</v>
      </c>
      <c r="C1381">
        <v>125.84</v>
      </c>
    </row>
    <row r="1382" spans="1:3" x14ac:dyDescent="0.25">
      <c r="A1382" s="6">
        <v>41219</v>
      </c>
      <c r="B1382" s="16">
        <v>71125.34</v>
      </c>
      <c r="C1382">
        <v>121.88</v>
      </c>
    </row>
    <row r="1383" spans="1:3" x14ac:dyDescent="0.25">
      <c r="A1383" s="6">
        <v>41220</v>
      </c>
      <c r="B1383" s="16">
        <v>73252.479999999996</v>
      </c>
      <c r="C1383">
        <v>125.52</v>
      </c>
    </row>
    <row r="1384" spans="1:3" x14ac:dyDescent="0.25">
      <c r="A1384" s="6">
        <v>41221</v>
      </c>
      <c r="B1384" s="16">
        <v>73598.33</v>
      </c>
      <c r="C1384">
        <v>126.12</v>
      </c>
    </row>
    <row r="1385" spans="1:3" x14ac:dyDescent="0.25">
      <c r="A1385" s="6">
        <v>41222</v>
      </c>
      <c r="B1385" s="16">
        <v>74768.3</v>
      </c>
      <c r="C1385">
        <v>128.12</v>
      </c>
    </row>
    <row r="1386" spans="1:3" x14ac:dyDescent="0.25">
      <c r="A1386" s="6">
        <v>41223</v>
      </c>
      <c r="B1386" s="16">
        <v>74768.3</v>
      </c>
      <c r="C1386">
        <v>128.12</v>
      </c>
    </row>
    <row r="1387" spans="1:3" x14ac:dyDescent="0.25">
      <c r="A1387" s="6">
        <v>41224</v>
      </c>
      <c r="B1387" s="16">
        <v>74768.3</v>
      </c>
      <c r="C1387">
        <v>128.08000000000001</v>
      </c>
    </row>
    <row r="1388" spans="1:3" x14ac:dyDescent="0.25">
      <c r="A1388" s="6">
        <v>41225</v>
      </c>
      <c r="B1388" s="16">
        <v>72495.66</v>
      </c>
      <c r="C1388">
        <v>124.2</v>
      </c>
    </row>
    <row r="1389" spans="1:3" x14ac:dyDescent="0.25">
      <c r="A1389" s="6">
        <v>41226</v>
      </c>
      <c r="B1389" s="16">
        <v>72193.149999999994</v>
      </c>
      <c r="C1389">
        <v>123.68</v>
      </c>
    </row>
    <row r="1390" spans="1:3" x14ac:dyDescent="0.25">
      <c r="A1390" s="6">
        <v>41227</v>
      </c>
      <c r="B1390" s="16">
        <v>73803.740000000005</v>
      </c>
      <c r="C1390">
        <v>126.44</v>
      </c>
    </row>
    <row r="1391" spans="1:3" x14ac:dyDescent="0.25">
      <c r="A1391" s="6">
        <v>41228</v>
      </c>
      <c r="B1391" s="16">
        <v>74324.83</v>
      </c>
      <c r="C1391">
        <v>127.32</v>
      </c>
    </row>
    <row r="1392" spans="1:3" x14ac:dyDescent="0.25">
      <c r="A1392" s="6">
        <v>41229</v>
      </c>
      <c r="B1392" s="16">
        <v>72755.570000000007</v>
      </c>
      <c r="C1392">
        <v>124.64</v>
      </c>
    </row>
    <row r="1393" spans="1:3" x14ac:dyDescent="0.25">
      <c r="A1393" s="6">
        <v>41230</v>
      </c>
      <c r="B1393" s="16">
        <v>72755.570000000007</v>
      </c>
      <c r="C1393">
        <v>124.64</v>
      </c>
    </row>
    <row r="1394" spans="1:3" x14ac:dyDescent="0.25">
      <c r="A1394" s="6">
        <v>41231</v>
      </c>
      <c r="B1394" s="16">
        <v>72755.570000000007</v>
      </c>
      <c r="C1394">
        <v>124.64</v>
      </c>
    </row>
    <row r="1395" spans="1:3" x14ac:dyDescent="0.25">
      <c r="A1395" s="6">
        <v>41232</v>
      </c>
      <c r="B1395" s="16">
        <v>69842.14</v>
      </c>
      <c r="C1395">
        <v>119.64</v>
      </c>
    </row>
    <row r="1396" spans="1:3" x14ac:dyDescent="0.25">
      <c r="A1396" s="6">
        <v>41233</v>
      </c>
      <c r="B1396" s="16">
        <v>68798.429999999993</v>
      </c>
      <c r="C1396">
        <v>117.84</v>
      </c>
    </row>
    <row r="1397" spans="1:3" x14ac:dyDescent="0.25">
      <c r="A1397" s="6">
        <v>41234</v>
      </c>
      <c r="B1397" s="16">
        <v>69070.539999999994</v>
      </c>
      <c r="C1397">
        <v>118.32</v>
      </c>
    </row>
    <row r="1398" spans="1:3" x14ac:dyDescent="0.25">
      <c r="A1398" s="6">
        <v>41235</v>
      </c>
      <c r="B1398" s="16">
        <v>69070.5</v>
      </c>
      <c r="C1398">
        <v>118.32</v>
      </c>
    </row>
    <row r="1399" spans="1:3" x14ac:dyDescent="0.25">
      <c r="A1399" s="6">
        <v>41236</v>
      </c>
      <c r="B1399" s="16">
        <v>67922.509999999995</v>
      </c>
      <c r="C1399">
        <v>116.32</v>
      </c>
    </row>
    <row r="1400" spans="1:3" x14ac:dyDescent="0.25">
      <c r="A1400" s="6">
        <v>41237</v>
      </c>
      <c r="B1400" s="16">
        <v>67922.509999999995</v>
      </c>
      <c r="C1400">
        <v>116.32</v>
      </c>
    </row>
    <row r="1401" spans="1:3" x14ac:dyDescent="0.25">
      <c r="A1401" s="6">
        <v>41238</v>
      </c>
      <c r="B1401" s="16">
        <v>67922.509999999995</v>
      </c>
      <c r="C1401">
        <v>116.32</v>
      </c>
    </row>
    <row r="1402" spans="1:3" x14ac:dyDescent="0.25">
      <c r="A1402" s="6">
        <v>41239</v>
      </c>
      <c r="B1402" s="16">
        <v>67241.600000000006</v>
      </c>
      <c r="C1402">
        <v>115.16</v>
      </c>
    </row>
    <row r="1403" spans="1:3" x14ac:dyDescent="0.25">
      <c r="A1403" s="6">
        <v>41240</v>
      </c>
      <c r="B1403" s="16">
        <v>67765.289999999994</v>
      </c>
      <c r="C1403">
        <v>116.04</v>
      </c>
    </row>
    <row r="1404" spans="1:3" x14ac:dyDescent="0.25">
      <c r="A1404" s="6">
        <v>41241</v>
      </c>
      <c r="B1404" s="16">
        <v>67206.12</v>
      </c>
      <c r="C1404">
        <v>115.08</v>
      </c>
    </row>
    <row r="1405" spans="1:3" x14ac:dyDescent="0.25">
      <c r="A1405" s="6">
        <v>41242</v>
      </c>
      <c r="B1405" s="16">
        <v>65982.31</v>
      </c>
      <c r="C1405">
        <v>113</v>
      </c>
    </row>
    <row r="1406" spans="1:3" x14ac:dyDescent="0.25">
      <c r="A1406" s="6">
        <v>41243</v>
      </c>
      <c r="B1406" s="16">
        <v>66412.2</v>
      </c>
      <c r="C1406">
        <v>113.72</v>
      </c>
    </row>
    <row r="1407" spans="1:3" x14ac:dyDescent="0.25">
      <c r="A1407" s="6">
        <v>41244</v>
      </c>
      <c r="B1407" s="16">
        <v>66412.2</v>
      </c>
      <c r="C1407">
        <v>113.72</v>
      </c>
    </row>
    <row r="1408" spans="1:3" x14ac:dyDescent="0.25">
      <c r="A1408" s="6">
        <v>41245</v>
      </c>
      <c r="B1408" s="16">
        <v>66412.2</v>
      </c>
      <c r="C1408">
        <v>113.72</v>
      </c>
    </row>
    <row r="1409" spans="1:3" x14ac:dyDescent="0.25">
      <c r="A1409" s="6">
        <v>41246</v>
      </c>
      <c r="B1409" s="16">
        <v>67825.960000000006</v>
      </c>
      <c r="C1409">
        <v>116.16</v>
      </c>
    </row>
    <row r="1410" spans="1:3" x14ac:dyDescent="0.25">
      <c r="A1410" s="6">
        <v>41247</v>
      </c>
      <c r="B1410" s="16">
        <v>67949.97</v>
      </c>
      <c r="C1410">
        <v>116.36</v>
      </c>
    </row>
    <row r="1411" spans="1:3" x14ac:dyDescent="0.25">
      <c r="A1411" s="6">
        <v>41248</v>
      </c>
      <c r="B1411" s="16">
        <v>66186.16</v>
      </c>
      <c r="C1411">
        <v>113.32</v>
      </c>
    </row>
    <row r="1412" spans="1:3" x14ac:dyDescent="0.25">
      <c r="A1412" s="6">
        <v>41249</v>
      </c>
      <c r="B1412" s="16">
        <v>66452.59</v>
      </c>
      <c r="C1412">
        <v>113.8</v>
      </c>
    </row>
    <row r="1413" spans="1:3" x14ac:dyDescent="0.25">
      <c r="A1413" s="6">
        <v>41250</v>
      </c>
      <c r="B1413" s="16">
        <v>65633.289999999994</v>
      </c>
      <c r="C1413">
        <v>112.36</v>
      </c>
    </row>
    <row r="1414" spans="1:3" x14ac:dyDescent="0.25">
      <c r="A1414" s="6">
        <v>41251</v>
      </c>
      <c r="B1414" s="16">
        <v>65633.289999999994</v>
      </c>
      <c r="C1414">
        <v>112.36</v>
      </c>
    </row>
    <row r="1415" spans="1:3" x14ac:dyDescent="0.25">
      <c r="A1415" s="6">
        <v>41252</v>
      </c>
      <c r="B1415" s="16">
        <v>65633.289999999994</v>
      </c>
      <c r="C1415">
        <v>112.36</v>
      </c>
    </row>
    <row r="1416" spans="1:3" x14ac:dyDescent="0.25">
      <c r="A1416" s="6">
        <v>41253</v>
      </c>
      <c r="B1416" s="16">
        <v>65031</v>
      </c>
      <c r="C1416">
        <v>111.32</v>
      </c>
    </row>
    <row r="1417" spans="1:3" x14ac:dyDescent="0.25">
      <c r="A1417" s="6">
        <v>41254</v>
      </c>
      <c r="B1417" s="16">
        <v>64151.31</v>
      </c>
      <c r="C1417">
        <v>109.84</v>
      </c>
    </row>
    <row r="1418" spans="1:3" x14ac:dyDescent="0.25">
      <c r="A1418" s="6">
        <v>41255</v>
      </c>
      <c r="B1418" s="16">
        <v>64865.34</v>
      </c>
      <c r="C1418">
        <v>111.04</v>
      </c>
    </row>
    <row r="1419" spans="1:3" x14ac:dyDescent="0.25">
      <c r="A1419" s="6">
        <v>41256</v>
      </c>
      <c r="B1419" s="16">
        <v>66023.960000000006</v>
      </c>
      <c r="C1419">
        <v>113.04</v>
      </c>
    </row>
    <row r="1420" spans="1:3" x14ac:dyDescent="0.25">
      <c r="A1420" s="6">
        <v>41257</v>
      </c>
      <c r="B1420" s="16">
        <v>66032.429999999993</v>
      </c>
      <c r="C1420">
        <v>113.04</v>
      </c>
    </row>
    <row r="1421" spans="1:3" x14ac:dyDescent="0.25">
      <c r="A1421" s="6">
        <v>41258</v>
      </c>
      <c r="B1421" s="16">
        <v>66032.429999999993</v>
      </c>
      <c r="C1421">
        <v>113.04</v>
      </c>
    </row>
    <row r="1422" spans="1:3" x14ac:dyDescent="0.25">
      <c r="A1422" s="6">
        <v>41259</v>
      </c>
      <c r="B1422" s="16">
        <v>66032.429999999993</v>
      </c>
      <c r="C1422">
        <v>113.04</v>
      </c>
    </row>
    <row r="1423" spans="1:3" x14ac:dyDescent="0.25">
      <c r="A1423" s="6">
        <v>41260</v>
      </c>
      <c r="B1423" s="16">
        <v>63825.49</v>
      </c>
      <c r="C1423">
        <v>109.24</v>
      </c>
    </row>
    <row r="1424" spans="1:3" x14ac:dyDescent="0.25">
      <c r="A1424" s="6">
        <v>41261</v>
      </c>
      <c r="B1424" s="16">
        <v>62462.83</v>
      </c>
      <c r="C1424">
        <v>106.92</v>
      </c>
    </row>
    <row r="1425" spans="1:3" x14ac:dyDescent="0.25">
      <c r="A1425" s="6">
        <v>41262</v>
      </c>
      <c r="B1425" s="16">
        <v>63715.29</v>
      </c>
      <c r="C1425">
        <v>109.08</v>
      </c>
    </row>
    <row r="1426" spans="1:3" x14ac:dyDescent="0.25">
      <c r="A1426" s="6">
        <v>41263</v>
      </c>
      <c r="B1426" s="16">
        <v>64181.11</v>
      </c>
      <c r="C1426">
        <v>109.84</v>
      </c>
    </row>
    <row r="1427" spans="1:3" x14ac:dyDescent="0.25">
      <c r="A1427" s="6">
        <v>41264</v>
      </c>
      <c r="B1427" s="16">
        <v>66098.070000000007</v>
      </c>
      <c r="C1427">
        <v>113.12</v>
      </c>
    </row>
    <row r="1428" spans="1:3" x14ac:dyDescent="0.25">
      <c r="A1428" s="6">
        <v>41265</v>
      </c>
      <c r="B1428" s="16">
        <v>66098.070000000007</v>
      </c>
      <c r="C1428">
        <v>113.12</v>
      </c>
    </row>
    <row r="1429" spans="1:3" x14ac:dyDescent="0.25">
      <c r="A1429" s="6">
        <v>41266</v>
      </c>
      <c r="B1429" s="16">
        <v>66098.070000000007</v>
      </c>
      <c r="C1429">
        <v>113.12</v>
      </c>
    </row>
    <row r="1430" spans="1:3" x14ac:dyDescent="0.25">
      <c r="A1430" s="6">
        <v>41267</v>
      </c>
      <c r="B1430" s="16">
        <v>66011.850000000006</v>
      </c>
      <c r="C1430">
        <v>112.96</v>
      </c>
    </row>
    <row r="1431" spans="1:3" x14ac:dyDescent="0.25">
      <c r="A1431" s="6">
        <v>41268</v>
      </c>
      <c r="B1431" s="16">
        <v>66011.850000000006</v>
      </c>
      <c r="C1431">
        <v>112.96</v>
      </c>
    </row>
    <row r="1432" spans="1:3" x14ac:dyDescent="0.25">
      <c r="A1432" s="6">
        <v>41269</v>
      </c>
      <c r="B1432" s="16">
        <v>67104.63</v>
      </c>
      <c r="C1432">
        <v>114.84</v>
      </c>
    </row>
    <row r="1433" spans="1:3" x14ac:dyDescent="0.25">
      <c r="A1433" s="6">
        <v>41270</v>
      </c>
      <c r="B1433" s="16">
        <v>65968.240000000005</v>
      </c>
      <c r="C1433">
        <v>112.88</v>
      </c>
    </row>
    <row r="1434" spans="1:3" x14ac:dyDescent="0.25">
      <c r="A1434" s="6">
        <v>41271</v>
      </c>
      <c r="B1434" s="16">
        <v>69509.17</v>
      </c>
      <c r="C1434">
        <v>118.96</v>
      </c>
    </row>
    <row r="1435" spans="1:3" x14ac:dyDescent="0.25">
      <c r="A1435" s="6">
        <v>41272</v>
      </c>
      <c r="B1435" s="16">
        <v>69509.17</v>
      </c>
      <c r="C1435">
        <v>118.96</v>
      </c>
    </row>
    <row r="1436" spans="1:3" x14ac:dyDescent="0.25">
      <c r="A1436" s="6">
        <v>41273</v>
      </c>
      <c r="B1436" s="16">
        <v>69509.17</v>
      </c>
      <c r="C1436">
        <v>118.96</v>
      </c>
    </row>
    <row r="1437" spans="1:3" x14ac:dyDescent="0.25">
      <c r="A1437" s="6">
        <v>41274</v>
      </c>
      <c r="B1437" s="16">
        <v>66133.899999999994</v>
      </c>
      <c r="C1437">
        <v>113.16</v>
      </c>
    </row>
    <row r="1438" spans="1:3" x14ac:dyDescent="0.25">
      <c r="A1438" s="6">
        <v>41275</v>
      </c>
      <c r="B1438" s="16">
        <v>66133.899999999994</v>
      </c>
      <c r="C1438">
        <v>113.16</v>
      </c>
    </row>
    <row r="1439" spans="1:3" x14ac:dyDescent="0.25">
      <c r="A1439" s="6">
        <v>41276</v>
      </c>
      <c r="B1439" s="16">
        <v>61674.66</v>
      </c>
      <c r="C1439">
        <v>105.52</v>
      </c>
    </row>
    <row r="1440" spans="1:3" x14ac:dyDescent="0.25">
      <c r="A1440" s="6">
        <v>41277</v>
      </c>
      <c r="B1440" s="16">
        <v>61700.42</v>
      </c>
      <c r="C1440">
        <v>105.56</v>
      </c>
    </row>
    <row r="1441" spans="1:3" x14ac:dyDescent="0.25">
      <c r="A1441" s="6">
        <v>41278</v>
      </c>
      <c r="B1441" s="16">
        <v>61262.91</v>
      </c>
      <c r="C1441">
        <v>104.84</v>
      </c>
    </row>
    <row r="1442" spans="1:3" x14ac:dyDescent="0.25">
      <c r="A1442" s="6">
        <v>41279</v>
      </c>
      <c r="B1442" s="16">
        <v>61262.91</v>
      </c>
      <c r="C1442">
        <v>104.84</v>
      </c>
    </row>
    <row r="1443" spans="1:3" x14ac:dyDescent="0.25">
      <c r="A1443" s="6">
        <v>41280</v>
      </c>
      <c r="B1443" s="16">
        <v>61262.91</v>
      </c>
      <c r="C1443">
        <v>104.8</v>
      </c>
    </row>
    <row r="1444" spans="1:3" x14ac:dyDescent="0.25">
      <c r="A1444" s="6">
        <v>41281</v>
      </c>
      <c r="B1444" s="16">
        <v>61467.45</v>
      </c>
      <c r="C1444">
        <v>105.16</v>
      </c>
    </row>
    <row r="1445" spans="1:3" x14ac:dyDescent="0.25">
      <c r="A1445" s="6">
        <v>41282</v>
      </c>
      <c r="B1445" s="16">
        <v>61094.11</v>
      </c>
      <c r="C1445">
        <v>104.52</v>
      </c>
    </row>
    <row r="1446" spans="1:3" x14ac:dyDescent="0.25">
      <c r="A1446" s="6">
        <v>41283</v>
      </c>
      <c r="B1446" s="16">
        <v>60730.07</v>
      </c>
      <c r="C1446">
        <v>103.88</v>
      </c>
    </row>
    <row r="1447" spans="1:3" x14ac:dyDescent="0.25">
      <c r="A1447" s="6">
        <v>41284</v>
      </c>
      <c r="B1447" s="16">
        <v>59890.78</v>
      </c>
      <c r="C1447">
        <v>102.48</v>
      </c>
    </row>
    <row r="1448" spans="1:3" x14ac:dyDescent="0.25">
      <c r="A1448" s="6">
        <v>41285</v>
      </c>
      <c r="B1448" s="16">
        <v>59646.33</v>
      </c>
      <c r="C1448">
        <v>102.04</v>
      </c>
    </row>
    <row r="1449" spans="1:3" x14ac:dyDescent="0.25">
      <c r="A1449" s="6">
        <v>41286</v>
      </c>
      <c r="B1449" s="16">
        <v>59646.33</v>
      </c>
      <c r="C1449">
        <v>102.04</v>
      </c>
    </row>
    <row r="1450" spans="1:3" x14ac:dyDescent="0.25">
      <c r="A1450" s="6">
        <v>41287</v>
      </c>
      <c r="B1450" s="16">
        <v>59646.33</v>
      </c>
      <c r="C1450">
        <v>102.04</v>
      </c>
    </row>
    <row r="1451" spans="1:3" x14ac:dyDescent="0.25">
      <c r="A1451" s="6">
        <v>41288</v>
      </c>
      <c r="B1451" s="16">
        <v>58995.82</v>
      </c>
      <c r="C1451">
        <v>100.92</v>
      </c>
    </row>
    <row r="1452" spans="1:3" x14ac:dyDescent="0.25">
      <c r="A1452" s="6">
        <v>41289</v>
      </c>
      <c r="B1452" s="16">
        <v>59093.94</v>
      </c>
      <c r="C1452">
        <v>101.08</v>
      </c>
    </row>
    <row r="1453" spans="1:3" x14ac:dyDescent="0.25">
      <c r="A1453" s="6">
        <v>41290</v>
      </c>
      <c r="B1453" s="16">
        <v>58440.26</v>
      </c>
      <c r="C1453">
        <v>99.96</v>
      </c>
    </row>
    <row r="1454" spans="1:3" x14ac:dyDescent="0.25">
      <c r="A1454" s="6">
        <v>41291</v>
      </c>
      <c r="B1454" s="16">
        <v>57777.24</v>
      </c>
      <c r="C1454">
        <v>98.84</v>
      </c>
    </row>
    <row r="1455" spans="1:3" x14ac:dyDescent="0.25">
      <c r="A1455" s="6">
        <v>41292</v>
      </c>
      <c r="B1455" s="16">
        <v>55828.33</v>
      </c>
      <c r="C1455">
        <v>95.48</v>
      </c>
    </row>
    <row r="1456" spans="1:3" x14ac:dyDescent="0.25">
      <c r="A1456" s="6">
        <v>41293</v>
      </c>
      <c r="B1456" s="16">
        <v>55828.33</v>
      </c>
      <c r="C1456">
        <v>95.48</v>
      </c>
    </row>
    <row r="1457" spans="1:3" x14ac:dyDescent="0.25">
      <c r="A1457" s="6">
        <v>41294</v>
      </c>
      <c r="B1457" s="16">
        <v>55828.33</v>
      </c>
      <c r="C1457">
        <v>95.48</v>
      </c>
    </row>
    <row r="1458" spans="1:3" x14ac:dyDescent="0.25">
      <c r="A1458" s="6">
        <v>41295</v>
      </c>
      <c r="B1458" s="16">
        <v>55828.33</v>
      </c>
      <c r="C1458">
        <v>95.48</v>
      </c>
    </row>
    <row r="1459" spans="1:3" x14ac:dyDescent="0.25">
      <c r="A1459" s="6">
        <v>41296</v>
      </c>
      <c r="B1459" s="16">
        <v>53801.74</v>
      </c>
      <c r="C1459">
        <v>92</v>
      </c>
    </row>
    <row r="1460" spans="1:3" x14ac:dyDescent="0.25">
      <c r="A1460" s="6">
        <v>41297</v>
      </c>
      <c r="B1460" s="16">
        <v>53121.42</v>
      </c>
      <c r="C1460">
        <v>90.84</v>
      </c>
    </row>
    <row r="1461" spans="1:3" x14ac:dyDescent="0.25">
      <c r="A1461" s="6">
        <v>41298</v>
      </c>
      <c r="B1461" s="16">
        <v>52972.07</v>
      </c>
      <c r="C1461">
        <v>90.6</v>
      </c>
    </row>
    <row r="1462" spans="1:3" x14ac:dyDescent="0.25">
      <c r="A1462" s="6">
        <v>41299</v>
      </c>
      <c r="B1462" s="16">
        <v>52673.83</v>
      </c>
      <c r="C1462">
        <v>90.08</v>
      </c>
    </row>
    <row r="1463" spans="1:3" x14ac:dyDescent="0.25">
      <c r="A1463" s="6">
        <v>41300</v>
      </c>
      <c r="B1463" s="16">
        <v>52673.83</v>
      </c>
      <c r="C1463">
        <v>90.08</v>
      </c>
    </row>
    <row r="1464" spans="1:3" x14ac:dyDescent="0.25">
      <c r="A1464" s="6">
        <v>41301</v>
      </c>
      <c r="B1464" s="16">
        <v>52673.83</v>
      </c>
      <c r="C1464">
        <v>90.08</v>
      </c>
    </row>
    <row r="1465" spans="1:3" x14ac:dyDescent="0.25">
      <c r="A1465" s="6">
        <v>41302</v>
      </c>
      <c r="B1465" s="16">
        <v>52935.360000000001</v>
      </c>
      <c r="C1465">
        <v>90.52</v>
      </c>
    </row>
    <row r="1466" spans="1:3" x14ac:dyDescent="0.25">
      <c r="A1466" s="6">
        <v>41303</v>
      </c>
      <c r="B1466" s="16">
        <v>52453.13</v>
      </c>
      <c r="C1466">
        <v>89.68</v>
      </c>
    </row>
    <row r="1467" spans="1:3" x14ac:dyDescent="0.25">
      <c r="A1467" s="6">
        <v>41304</v>
      </c>
      <c r="B1467" s="16">
        <v>53496.68</v>
      </c>
      <c r="C1467">
        <v>91.48</v>
      </c>
    </row>
    <row r="1468" spans="1:3" x14ac:dyDescent="0.25">
      <c r="A1468" s="6">
        <v>41305</v>
      </c>
      <c r="B1468" s="16">
        <v>53816.29</v>
      </c>
      <c r="C1468">
        <v>92.04</v>
      </c>
    </row>
    <row r="1469" spans="1:3" x14ac:dyDescent="0.25">
      <c r="A1469" s="6">
        <v>41306</v>
      </c>
      <c r="B1469" s="16">
        <v>53585.61</v>
      </c>
      <c r="C1469">
        <v>91.64</v>
      </c>
    </row>
    <row r="1470" spans="1:3" x14ac:dyDescent="0.25">
      <c r="A1470" s="6">
        <v>41307</v>
      </c>
      <c r="B1470" s="16">
        <v>53585.61</v>
      </c>
      <c r="C1470">
        <v>91.64</v>
      </c>
    </row>
    <row r="1471" spans="1:3" x14ac:dyDescent="0.25">
      <c r="A1471" s="6">
        <v>41308</v>
      </c>
      <c r="B1471" s="16">
        <v>53585.61</v>
      </c>
      <c r="C1471">
        <v>91.6</v>
      </c>
    </row>
    <row r="1472" spans="1:3" x14ac:dyDescent="0.25">
      <c r="A1472" s="6">
        <v>41309</v>
      </c>
      <c r="B1472" s="16">
        <v>54015.6</v>
      </c>
      <c r="C1472">
        <v>92.36</v>
      </c>
    </row>
    <row r="1473" spans="1:3" x14ac:dyDescent="0.25">
      <c r="A1473" s="6">
        <v>41310</v>
      </c>
      <c r="B1473" s="16">
        <v>53770.25</v>
      </c>
      <c r="C1473">
        <v>91.92</v>
      </c>
    </row>
    <row r="1474" spans="1:3" x14ac:dyDescent="0.25">
      <c r="A1474" s="6">
        <v>41311</v>
      </c>
      <c r="B1474" s="16">
        <v>53316.43</v>
      </c>
      <c r="C1474">
        <v>91.16</v>
      </c>
    </row>
    <row r="1475" spans="1:3" x14ac:dyDescent="0.25">
      <c r="A1475" s="6">
        <v>41312</v>
      </c>
      <c r="B1475" s="16">
        <v>53120.87</v>
      </c>
      <c r="C1475">
        <v>90.8</v>
      </c>
    </row>
    <row r="1476" spans="1:3" x14ac:dyDescent="0.25">
      <c r="A1476" s="6">
        <v>41313</v>
      </c>
      <c r="B1476" s="16">
        <v>52388.61</v>
      </c>
      <c r="C1476">
        <v>89.56</v>
      </c>
    </row>
    <row r="1477" spans="1:3" x14ac:dyDescent="0.25">
      <c r="A1477" s="6">
        <v>41314</v>
      </c>
      <c r="B1477" s="16">
        <v>52388.61</v>
      </c>
      <c r="C1477">
        <v>89.56</v>
      </c>
    </row>
    <row r="1478" spans="1:3" x14ac:dyDescent="0.25">
      <c r="A1478" s="6">
        <v>41315</v>
      </c>
      <c r="B1478" s="16">
        <v>52388.61</v>
      </c>
      <c r="C1478">
        <v>89.56</v>
      </c>
    </row>
    <row r="1479" spans="1:3" x14ac:dyDescent="0.25">
      <c r="A1479" s="6">
        <v>41316</v>
      </c>
      <c r="B1479" s="16">
        <v>51798.98</v>
      </c>
      <c r="C1479">
        <v>88.56</v>
      </c>
    </row>
    <row r="1480" spans="1:3" x14ac:dyDescent="0.25">
      <c r="A1480" s="6">
        <v>41317</v>
      </c>
      <c r="B1480" s="16">
        <v>51555.91</v>
      </c>
      <c r="C1480">
        <v>88.12</v>
      </c>
    </row>
    <row r="1481" spans="1:3" x14ac:dyDescent="0.25">
      <c r="A1481" s="6">
        <v>41318</v>
      </c>
      <c r="B1481" s="16">
        <v>51361.84</v>
      </c>
      <c r="C1481">
        <v>87.8</v>
      </c>
    </row>
    <row r="1482" spans="1:3" x14ac:dyDescent="0.25">
      <c r="A1482" s="6">
        <v>41319</v>
      </c>
      <c r="B1482" s="16">
        <v>51555.87</v>
      </c>
      <c r="C1482">
        <v>88.12</v>
      </c>
    </row>
    <row r="1483" spans="1:3" x14ac:dyDescent="0.25">
      <c r="A1483" s="6">
        <v>41320</v>
      </c>
      <c r="B1483" s="16">
        <v>51709.27</v>
      </c>
      <c r="C1483">
        <v>88.4</v>
      </c>
    </row>
    <row r="1484" spans="1:3" x14ac:dyDescent="0.25">
      <c r="A1484" s="6">
        <v>41321</v>
      </c>
      <c r="B1484" s="16">
        <v>51709.27</v>
      </c>
      <c r="C1484">
        <v>88.4</v>
      </c>
    </row>
    <row r="1485" spans="1:3" x14ac:dyDescent="0.25">
      <c r="A1485" s="6">
        <v>41322</v>
      </c>
      <c r="B1485" s="16">
        <v>51709.27</v>
      </c>
      <c r="C1485">
        <v>88.4</v>
      </c>
    </row>
    <row r="1486" spans="1:3" x14ac:dyDescent="0.25">
      <c r="A1486" s="6">
        <v>41323</v>
      </c>
      <c r="B1486" s="16">
        <v>51709.27</v>
      </c>
      <c r="C1486">
        <v>88.36</v>
      </c>
    </row>
    <row r="1487" spans="1:3" x14ac:dyDescent="0.25">
      <c r="A1487" s="6">
        <v>41324</v>
      </c>
      <c r="B1487" s="16">
        <v>50326.26</v>
      </c>
      <c r="C1487">
        <v>86</v>
      </c>
    </row>
    <row r="1488" spans="1:3" x14ac:dyDescent="0.25">
      <c r="A1488" s="6">
        <v>41325</v>
      </c>
      <c r="B1488" s="16">
        <v>51790.04</v>
      </c>
      <c r="C1488">
        <v>88.52</v>
      </c>
    </row>
    <row r="1489" spans="1:3" x14ac:dyDescent="0.25">
      <c r="A1489" s="6">
        <v>41326</v>
      </c>
      <c r="B1489" s="16">
        <v>52272.02</v>
      </c>
      <c r="C1489">
        <v>89.32</v>
      </c>
    </row>
    <row r="1490" spans="1:3" x14ac:dyDescent="0.25">
      <c r="A1490" s="6">
        <v>41327</v>
      </c>
      <c r="B1490" s="16">
        <v>51418.22</v>
      </c>
      <c r="C1490">
        <v>87.88</v>
      </c>
    </row>
    <row r="1491" spans="1:3" x14ac:dyDescent="0.25">
      <c r="A1491" s="6">
        <v>41328</v>
      </c>
      <c r="B1491" s="16">
        <v>51418.22</v>
      </c>
      <c r="C1491">
        <v>87.88</v>
      </c>
    </row>
    <row r="1492" spans="1:3" x14ac:dyDescent="0.25">
      <c r="A1492" s="6">
        <v>41329</v>
      </c>
      <c r="B1492" s="16">
        <v>51418.22</v>
      </c>
      <c r="C1492">
        <v>87.88</v>
      </c>
    </row>
    <row r="1493" spans="1:3" x14ac:dyDescent="0.25">
      <c r="A1493" s="6">
        <v>41330</v>
      </c>
      <c r="B1493" s="16">
        <v>53158.080000000002</v>
      </c>
      <c r="C1493">
        <v>90.84</v>
      </c>
    </row>
    <row r="1494" spans="1:3" x14ac:dyDescent="0.25">
      <c r="A1494" s="6">
        <v>41331</v>
      </c>
      <c r="B1494" s="16">
        <v>53190.25</v>
      </c>
      <c r="C1494">
        <v>90.88</v>
      </c>
    </row>
    <row r="1495" spans="1:3" x14ac:dyDescent="0.25">
      <c r="A1495" s="6">
        <v>41332</v>
      </c>
      <c r="B1495" s="16">
        <v>51296.78</v>
      </c>
      <c r="C1495">
        <v>87.64</v>
      </c>
    </row>
    <row r="1496" spans="1:3" x14ac:dyDescent="0.25">
      <c r="A1496" s="6">
        <v>41333</v>
      </c>
      <c r="B1496" s="16">
        <v>52146.85</v>
      </c>
      <c r="C1496">
        <v>89.12</v>
      </c>
    </row>
    <row r="1497" spans="1:3" x14ac:dyDescent="0.25">
      <c r="A1497" s="6">
        <v>41334</v>
      </c>
      <c r="B1497" s="16">
        <v>52434</v>
      </c>
      <c r="C1497">
        <v>89.6</v>
      </c>
    </row>
    <row r="1498" spans="1:3" x14ac:dyDescent="0.25">
      <c r="A1498" s="6">
        <v>41335</v>
      </c>
      <c r="B1498" s="16">
        <v>52434</v>
      </c>
      <c r="C1498">
        <v>89.6</v>
      </c>
    </row>
    <row r="1499" spans="1:3" x14ac:dyDescent="0.25">
      <c r="A1499" s="6">
        <v>41336</v>
      </c>
      <c r="B1499" s="16">
        <v>52434</v>
      </c>
      <c r="C1499">
        <v>89.6</v>
      </c>
    </row>
    <row r="1500" spans="1:3" x14ac:dyDescent="0.25">
      <c r="A1500" s="6">
        <v>41337</v>
      </c>
      <c r="B1500" s="16">
        <v>51526.81</v>
      </c>
      <c r="C1500">
        <v>88.04</v>
      </c>
    </row>
    <row r="1501" spans="1:3" x14ac:dyDescent="0.25">
      <c r="A1501" s="6">
        <v>41338</v>
      </c>
      <c r="B1501" s="16">
        <v>50517.06</v>
      </c>
      <c r="C1501">
        <v>86.32</v>
      </c>
    </row>
    <row r="1502" spans="1:3" x14ac:dyDescent="0.25">
      <c r="A1502" s="6">
        <v>41339</v>
      </c>
      <c r="B1502" s="16">
        <v>50537.07</v>
      </c>
      <c r="C1502">
        <v>86.36</v>
      </c>
    </row>
    <row r="1503" spans="1:3" x14ac:dyDescent="0.25">
      <c r="A1503" s="6">
        <v>41340</v>
      </c>
      <c r="B1503" s="16">
        <v>50465.83</v>
      </c>
      <c r="C1503">
        <v>86.2</v>
      </c>
    </row>
    <row r="1504" spans="1:3" x14ac:dyDescent="0.25">
      <c r="A1504" s="6">
        <v>41341</v>
      </c>
      <c r="B1504" s="16">
        <v>50164.93</v>
      </c>
      <c r="C1504">
        <v>85.72</v>
      </c>
    </row>
    <row r="1505" spans="1:3" x14ac:dyDescent="0.25">
      <c r="A1505" s="6">
        <v>41342</v>
      </c>
      <c r="B1505" s="16">
        <v>50164.93</v>
      </c>
      <c r="C1505">
        <v>85.72</v>
      </c>
    </row>
    <row r="1506" spans="1:3" x14ac:dyDescent="0.25">
      <c r="A1506" s="6">
        <v>41343</v>
      </c>
      <c r="B1506" s="16">
        <v>50164.93</v>
      </c>
      <c r="C1506">
        <v>85.68</v>
      </c>
    </row>
    <row r="1507" spans="1:3" x14ac:dyDescent="0.25">
      <c r="A1507" s="6">
        <v>41344</v>
      </c>
      <c r="B1507" s="16">
        <v>49872.63</v>
      </c>
      <c r="C1507">
        <v>85.2</v>
      </c>
    </row>
    <row r="1508" spans="1:3" x14ac:dyDescent="0.25">
      <c r="A1508" s="6">
        <v>41345</v>
      </c>
      <c r="B1508" s="16">
        <v>50299.43</v>
      </c>
      <c r="C1508">
        <v>85.92</v>
      </c>
    </row>
    <row r="1509" spans="1:3" x14ac:dyDescent="0.25">
      <c r="A1509" s="6">
        <v>41346</v>
      </c>
      <c r="B1509" s="16">
        <v>50573.74</v>
      </c>
      <c r="C1509">
        <v>86.4</v>
      </c>
    </row>
    <row r="1510" spans="1:3" x14ac:dyDescent="0.25">
      <c r="A1510" s="6">
        <v>41347</v>
      </c>
      <c r="B1510" s="16">
        <v>50290.239999999998</v>
      </c>
      <c r="C1510">
        <v>85.92</v>
      </c>
    </row>
    <row r="1511" spans="1:3" x14ac:dyDescent="0.25">
      <c r="A1511" s="6">
        <v>41348</v>
      </c>
      <c r="B1511" s="16">
        <v>50443.79</v>
      </c>
      <c r="C1511">
        <v>86.16</v>
      </c>
    </row>
    <row r="1512" spans="1:3" x14ac:dyDescent="0.25">
      <c r="A1512" s="6">
        <v>41349</v>
      </c>
      <c r="B1512" s="16">
        <v>50443.79</v>
      </c>
      <c r="C1512">
        <v>86.16</v>
      </c>
    </row>
    <row r="1513" spans="1:3" x14ac:dyDescent="0.25">
      <c r="A1513" s="6">
        <v>41350</v>
      </c>
      <c r="B1513" s="16">
        <v>50443.79</v>
      </c>
      <c r="C1513">
        <v>86.16</v>
      </c>
    </row>
    <row r="1514" spans="1:3" x14ac:dyDescent="0.25">
      <c r="A1514" s="6">
        <v>41351</v>
      </c>
      <c r="B1514" s="16">
        <v>51155.22</v>
      </c>
      <c r="C1514">
        <v>87.36</v>
      </c>
    </row>
    <row r="1515" spans="1:3" x14ac:dyDescent="0.25">
      <c r="A1515" s="6">
        <v>41352</v>
      </c>
      <c r="B1515" s="16">
        <v>51294.61</v>
      </c>
      <c r="C1515">
        <v>87.6</v>
      </c>
    </row>
    <row r="1516" spans="1:3" x14ac:dyDescent="0.25">
      <c r="A1516" s="6">
        <v>41353</v>
      </c>
      <c r="B1516" s="16">
        <v>51059.65</v>
      </c>
      <c r="C1516">
        <v>87.2</v>
      </c>
    </row>
    <row r="1517" spans="1:3" x14ac:dyDescent="0.25">
      <c r="A1517" s="6">
        <v>41354</v>
      </c>
      <c r="B1517" s="16">
        <v>51151.199999999997</v>
      </c>
      <c r="C1517">
        <v>87.36</v>
      </c>
    </row>
    <row r="1518" spans="1:3" x14ac:dyDescent="0.25">
      <c r="A1518" s="6">
        <v>41355</v>
      </c>
      <c r="B1518" s="16">
        <v>51390.64</v>
      </c>
      <c r="C1518">
        <v>87.76</v>
      </c>
    </row>
    <row r="1519" spans="1:3" x14ac:dyDescent="0.25">
      <c r="A1519" s="6">
        <v>41356</v>
      </c>
      <c r="B1519" s="16">
        <v>51390.64</v>
      </c>
      <c r="C1519">
        <v>87.76</v>
      </c>
    </row>
    <row r="1520" spans="1:3" x14ac:dyDescent="0.25">
      <c r="A1520" s="6">
        <v>41357</v>
      </c>
      <c r="B1520" s="16">
        <v>51390.64</v>
      </c>
      <c r="C1520">
        <v>87.76</v>
      </c>
    </row>
    <row r="1521" spans="1:3" x14ac:dyDescent="0.25">
      <c r="A1521" s="6">
        <v>41358</v>
      </c>
      <c r="B1521" s="16">
        <v>50353.83</v>
      </c>
      <c r="C1521">
        <v>86</v>
      </c>
    </row>
    <row r="1522" spans="1:3" x14ac:dyDescent="0.25">
      <c r="A1522" s="6">
        <v>41359</v>
      </c>
      <c r="B1522" s="16">
        <v>50176.81</v>
      </c>
      <c r="C1522">
        <v>85.68</v>
      </c>
    </row>
    <row r="1523" spans="1:3" x14ac:dyDescent="0.25">
      <c r="A1523" s="6">
        <v>41360</v>
      </c>
      <c r="B1523" s="16">
        <v>50316.93</v>
      </c>
      <c r="C1523">
        <v>85.92</v>
      </c>
    </row>
    <row r="1524" spans="1:3" x14ac:dyDescent="0.25">
      <c r="A1524" s="6">
        <v>41361</v>
      </c>
      <c r="B1524" s="16">
        <v>50456.83</v>
      </c>
      <c r="C1524">
        <v>86.16</v>
      </c>
    </row>
    <row r="1525" spans="1:3" x14ac:dyDescent="0.25">
      <c r="A1525" s="6">
        <v>41362</v>
      </c>
      <c r="B1525" s="16">
        <v>50456.83</v>
      </c>
      <c r="C1525">
        <v>86.16</v>
      </c>
    </row>
    <row r="1526" spans="1:3" x14ac:dyDescent="0.25">
      <c r="A1526" s="6">
        <v>41363</v>
      </c>
      <c r="B1526" s="16">
        <v>50456.83</v>
      </c>
      <c r="C1526">
        <v>86.16</v>
      </c>
    </row>
    <row r="1527" spans="1:3" x14ac:dyDescent="0.25">
      <c r="A1527" s="6">
        <v>41364</v>
      </c>
      <c r="B1527" s="16">
        <v>50456.83</v>
      </c>
      <c r="C1527">
        <v>86.16</v>
      </c>
    </row>
    <row r="1528" spans="1:3" x14ac:dyDescent="0.25">
      <c r="A1528" s="6">
        <v>41365</v>
      </c>
      <c r="B1528" s="16">
        <v>51032.74</v>
      </c>
      <c r="C1528">
        <v>87.12</v>
      </c>
    </row>
    <row r="1529" spans="1:3" x14ac:dyDescent="0.25">
      <c r="A1529" s="6">
        <v>41366</v>
      </c>
      <c r="B1529" s="16">
        <v>50142.81</v>
      </c>
      <c r="C1529">
        <v>85.6</v>
      </c>
    </row>
    <row r="1530" spans="1:3" x14ac:dyDescent="0.25">
      <c r="A1530" s="6">
        <v>41367</v>
      </c>
      <c r="B1530" s="16">
        <v>50538.37</v>
      </c>
      <c r="C1530">
        <v>86.28</v>
      </c>
    </row>
    <row r="1531" spans="1:3" x14ac:dyDescent="0.25">
      <c r="A1531" s="6">
        <v>41368</v>
      </c>
      <c r="B1531" s="16">
        <v>50399.56</v>
      </c>
      <c r="C1531">
        <v>86.04</v>
      </c>
    </row>
    <row r="1532" spans="1:3" x14ac:dyDescent="0.25">
      <c r="A1532" s="6">
        <v>41369</v>
      </c>
      <c r="B1532" s="16">
        <v>50591.89</v>
      </c>
      <c r="C1532">
        <v>86.36</v>
      </c>
    </row>
    <row r="1533" spans="1:3" x14ac:dyDescent="0.25">
      <c r="A1533" s="6">
        <v>41370</v>
      </c>
      <c r="B1533" s="16">
        <v>50591.89</v>
      </c>
      <c r="C1533">
        <v>86.36</v>
      </c>
    </row>
    <row r="1534" spans="1:3" x14ac:dyDescent="0.25">
      <c r="A1534" s="6">
        <v>41371</v>
      </c>
      <c r="B1534" s="16">
        <v>50591.89</v>
      </c>
      <c r="C1534">
        <v>86.36</v>
      </c>
    </row>
    <row r="1535" spans="1:3" x14ac:dyDescent="0.25">
      <c r="A1535" s="6">
        <v>41372</v>
      </c>
      <c r="B1535" s="16">
        <v>49450.46</v>
      </c>
      <c r="C1535">
        <v>84.4</v>
      </c>
    </row>
    <row r="1536" spans="1:3" x14ac:dyDescent="0.25">
      <c r="A1536" s="6">
        <v>41373</v>
      </c>
      <c r="B1536" s="16">
        <v>49004.37</v>
      </c>
      <c r="C1536">
        <v>83.64</v>
      </c>
    </row>
    <row r="1537" spans="1:3" x14ac:dyDescent="0.25">
      <c r="A1537" s="6">
        <v>41374</v>
      </c>
      <c r="B1537" s="16">
        <v>48382.37</v>
      </c>
      <c r="C1537">
        <v>82.6</v>
      </c>
    </row>
    <row r="1538" spans="1:3" x14ac:dyDescent="0.25">
      <c r="A1538" s="6">
        <v>41375</v>
      </c>
      <c r="B1538" s="16">
        <v>48143.28</v>
      </c>
      <c r="C1538">
        <v>82.2</v>
      </c>
    </row>
    <row r="1539" spans="1:3" x14ac:dyDescent="0.25">
      <c r="A1539" s="6">
        <v>41376</v>
      </c>
      <c r="B1539" s="16">
        <v>47533.31</v>
      </c>
      <c r="C1539">
        <v>81.12</v>
      </c>
    </row>
    <row r="1540" spans="1:3" x14ac:dyDescent="0.25">
      <c r="A1540" s="6">
        <v>41377</v>
      </c>
      <c r="B1540" s="16">
        <v>47533.31</v>
      </c>
      <c r="C1540">
        <v>81.12</v>
      </c>
    </row>
    <row r="1541" spans="1:3" x14ac:dyDescent="0.25">
      <c r="A1541" s="6">
        <v>41378</v>
      </c>
      <c r="B1541" s="16">
        <v>47533.31</v>
      </c>
      <c r="C1541">
        <v>81.12</v>
      </c>
    </row>
    <row r="1542" spans="1:3" x14ac:dyDescent="0.25">
      <c r="A1542" s="6">
        <v>41379</v>
      </c>
      <c r="B1542" s="16">
        <v>50608.78</v>
      </c>
      <c r="C1542">
        <v>86.4</v>
      </c>
    </row>
    <row r="1543" spans="1:3" x14ac:dyDescent="0.25">
      <c r="A1543" s="6">
        <v>41380</v>
      </c>
      <c r="B1543" s="16">
        <v>48347.67</v>
      </c>
      <c r="C1543">
        <v>82.52</v>
      </c>
    </row>
    <row r="1544" spans="1:3" x14ac:dyDescent="0.25">
      <c r="A1544" s="6">
        <v>41381</v>
      </c>
      <c r="B1544" s="16">
        <v>49122.400000000001</v>
      </c>
      <c r="C1544">
        <v>83.84</v>
      </c>
    </row>
    <row r="1545" spans="1:3" x14ac:dyDescent="0.25">
      <c r="A1545" s="6">
        <v>41382</v>
      </c>
      <c r="B1545" s="16">
        <v>50748.53</v>
      </c>
      <c r="C1545">
        <v>86.6</v>
      </c>
    </row>
    <row r="1546" spans="1:3" x14ac:dyDescent="0.25">
      <c r="A1546" s="6">
        <v>41383</v>
      </c>
      <c r="B1546" s="16">
        <v>51047.03</v>
      </c>
      <c r="C1546">
        <v>87.12</v>
      </c>
    </row>
    <row r="1547" spans="1:3" x14ac:dyDescent="0.25">
      <c r="A1547" s="6">
        <v>41384</v>
      </c>
      <c r="B1547" s="16">
        <v>51047.03</v>
      </c>
      <c r="C1547">
        <v>87.12</v>
      </c>
    </row>
    <row r="1548" spans="1:3" x14ac:dyDescent="0.25">
      <c r="A1548" s="6">
        <v>41385</v>
      </c>
      <c r="B1548" s="16">
        <v>51047.03</v>
      </c>
      <c r="C1548">
        <v>87.12</v>
      </c>
    </row>
    <row r="1549" spans="1:3" x14ac:dyDescent="0.25">
      <c r="A1549" s="6">
        <v>41386</v>
      </c>
      <c r="B1549" s="16">
        <v>49427.56</v>
      </c>
      <c r="C1549">
        <v>84.36</v>
      </c>
    </row>
    <row r="1550" spans="1:3" x14ac:dyDescent="0.25">
      <c r="A1550" s="6">
        <v>41387</v>
      </c>
      <c r="B1550" s="16">
        <v>47633.56</v>
      </c>
      <c r="C1550">
        <v>81.28</v>
      </c>
    </row>
    <row r="1551" spans="1:3" x14ac:dyDescent="0.25">
      <c r="A1551" s="6">
        <v>41388</v>
      </c>
      <c r="B1551" s="16">
        <v>47588.29</v>
      </c>
      <c r="C1551">
        <v>81.2</v>
      </c>
    </row>
    <row r="1552" spans="1:3" x14ac:dyDescent="0.25">
      <c r="A1552" s="6">
        <v>41389</v>
      </c>
      <c r="B1552" s="16">
        <v>47622.77</v>
      </c>
      <c r="C1552">
        <v>81.28</v>
      </c>
    </row>
    <row r="1553" spans="1:3" x14ac:dyDescent="0.25">
      <c r="A1553" s="6">
        <v>41390</v>
      </c>
      <c r="B1553" s="16">
        <v>47707.86</v>
      </c>
      <c r="C1553">
        <v>81.400000000000006</v>
      </c>
    </row>
    <row r="1554" spans="1:3" x14ac:dyDescent="0.25">
      <c r="A1554" s="6">
        <v>41391</v>
      </c>
      <c r="B1554" s="16">
        <v>47707.86</v>
      </c>
      <c r="C1554">
        <v>81.400000000000006</v>
      </c>
    </row>
    <row r="1555" spans="1:3" x14ac:dyDescent="0.25">
      <c r="A1555" s="6">
        <v>41392</v>
      </c>
      <c r="B1555" s="16">
        <v>47707.86</v>
      </c>
      <c r="C1555">
        <v>81.400000000000006</v>
      </c>
    </row>
    <row r="1556" spans="1:3" x14ac:dyDescent="0.25">
      <c r="A1556" s="6">
        <v>41393</v>
      </c>
      <c r="B1556" s="16">
        <v>47420.72</v>
      </c>
      <c r="C1556">
        <v>80.92</v>
      </c>
    </row>
    <row r="1557" spans="1:3" x14ac:dyDescent="0.25">
      <c r="A1557" s="6">
        <v>41394</v>
      </c>
      <c r="B1557" s="16">
        <v>47085.03</v>
      </c>
      <c r="C1557">
        <v>80.319999999999993</v>
      </c>
    </row>
    <row r="1558" spans="1:3" x14ac:dyDescent="0.25">
      <c r="A1558" s="6">
        <v>41395</v>
      </c>
      <c r="B1558" s="16">
        <v>48067.91</v>
      </c>
      <c r="C1558">
        <v>82</v>
      </c>
    </row>
    <row r="1559" spans="1:3" x14ac:dyDescent="0.25">
      <c r="A1559" s="6">
        <v>41396</v>
      </c>
      <c r="B1559" s="16">
        <v>47651.77</v>
      </c>
      <c r="C1559">
        <v>81.28</v>
      </c>
    </row>
    <row r="1560" spans="1:3" x14ac:dyDescent="0.25">
      <c r="A1560" s="6">
        <v>41397</v>
      </c>
      <c r="B1560" s="16">
        <v>47111.85</v>
      </c>
      <c r="C1560">
        <v>80.36</v>
      </c>
    </row>
    <row r="1561" spans="1:3" x14ac:dyDescent="0.25">
      <c r="A1561" s="6">
        <v>41398</v>
      </c>
      <c r="B1561" s="16">
        <v>47111.85</v>
      </c>
      <c r="C1561">
        <v>80.36</v>
      </c>
    </row>
    <row r="1562" spans="1:3" x14ac:dyDescent="0.25">
      <c r="A1562" s="6">
        <v>41399</v>
      </c>
      <c r="B1562" s="16">
        <v>47111.85</v>
      </c>
      <c r="C1562">
        <v>80.36</v>
      </c>
    </row>
    <row r="1563" spans="1:3" x14ac:dyDescent="0.25">
      <c r="A1563" s="6">
        <v>41400</v>
      </c>
      <c r="B1563" s="16">
        <v>46301.11</v>
      </c>
      <c r="C1563">
        <v>79</v>
      </c>
    </row>
    <row r="1564" spans="1:3" x14ac:dyDescent="0.25">
      <c r="A1564" s="6">
        <v>41401</v>
      </c>
      <c r="B1564" s="16">
        <v>45992.18</v>
      </c>
      <c r="C1564">
        <v>78.44</v>
      </c>
    </row>
    <row r="1565" spans="1:3" x14ac:dyDescent="0.25">
      <c r="A1565" s="6">
        <v>41402</v>
      </c>
      <c r="B1565" s="16">
        <v>46279.35</v>
      </c>
      <c r="C1565">
        <v>78.959999999999994</v>
      </c>
    </row>
    <row r="1566" spans="1:3" x14ac:dyDescent="0.25">
      <c r="A1566" s="6">
        <v>41403</v>
      </c>
      <c r="B1566" s="16">
        <v>46820.79</v>
      </c>
      <c r="C1566">
        <v>79.88</v>
      </c>
    </row>
    <row r="1567" spans="1:3" x14ac:dyDescent="0.25">
      <c r="A1567" s="6">
        <v>41404</v>
      </c>
      <c r="B1567" s="16">
        <v>47195.17</v>
      </c>
      <c r="C1567">
        <v>80.52</v>
      </c>
    </row>
    <row r="1568" spans="1:3" x14ac:dyDescent="0.25">
      <c r="A1568" s="6">
        <v>41405</v>
      </c>
      <c r="B1568" s="16">
        <v>47195.17</v>
      </c>
      <c r="C1568">
        <v>80.52</v>
      </c>
    </row>
    <row r="1569" spans="1:3" x14ac:dyDescent="0.25">
      <c r="A1569" s="6">
        <v>41406</v>
      </c>
      <c r="B1569" s="16">
        <v>47195.17</v>
      </c>
      <c r="C1569">
        <v>80.52</v>
      </c>
    </row>
    <row r="1570" spans="1:3" x14ac:dyDescent="0.25">
      <c r="A1570" s="6">
        <v>41407</v>
      </c>
      <c r="B1570" s="16">
        <v>47451.21</v>
      </c>
      <c r="C1570">
        <v>80.92</v>
      </c>
    </row>
    <row r="1571" spans="1:3" x14ac:dyDescent="0.25">
      <c r="A1571" s="6">
        <v>41408</v>
      </c>
      <c r="B1571" s="16">
        <v>47317.2</v>
      </c>
      <c r="C1571">
        <v>80.72</v>
      </c>
    </row>
    <row r="1572" spans="1:3" x14ac:dyDescent="0.25">
      <c r="A1572" s="6">
        <v>41409</v>
      </c>
      <c r="B1572" s="16">
        <v>47611.93</v>
      </c>
      <c r="C1572">
        <v>81.2</v>
      </c>
    </row>
    <row r="1573" spans="1:3" x14ac:dyDescent="0.25">
      <c r="A1573" s="6">
        <v>41410</v>
      </c>
      <c r="B1573" s="16">
        <v>48081.19</v>
      </c>
      <c r="C1573">
        <v>82</v>
      </c>
    </row>
    <row r="1574" spans="1:3" x14ac:dyDescent="0.25">
      <c r="A1574" s="6">
        <v>41411</v>
      </c>
      <c r="B1574" s="16">
        <v>47635.76</v>
      </c>
      <c r="C1574">
        <v>81.239999999999995</v>
      </c>
    </row>
    <row r="1575" spans="1:3" x14ac:dyDescent="0.25">
      <c r="A1575" s="6">
        <v>41412</v>
      </c>
      <c r="B1575" s="16">
        <v>47635.76</v>
      </c>
      <c r="C1575">
        <v>81.239999999999995</v>
      </c>
    </row>
    <row r="1576" spans="1:3" x14ac:dyDescent="0.25">
      <c r="A1576" s="6">
        <v>41413</v>
      </c>
      <c r="B1576" s="16">
        <v>47635.76</v>
      </c>
      <c r="C1576">
        <v>81.239999999999995</v>
      </c>
    </row>
    <row r="1577" spans="1:3" x14ac:dyDescent="0.25">
      <c r="A1577" s="6">
        <v>41414</v>
      </c>
      <c r="B1577" s="16">
        <v>48121.85</v>
      </c>
      <c r="C1577">
        <v>82.08</v>
      </c>
    </row>
    <row r="1578" spans="1:3" x14ac:dyDescent="0.25">
      <c r="A1578" s="6">
        <v>41415</v>
      </c>
      <c r="B1578" s="16">
        <v>48872.15</v>
      </c>
      <c r="C1578">
        <v>83.36</v>
      </c>
    </row>
    <row r="1579" spans="1:3" x14ac:dyDescent="0.25">
      <c r="A1579" s="6">
        <v>41416</v>
      </c>
      <c r="B1579" s="16">
        <v>48605.88</v>
      </c>
      <c r="C1579">
        <v>82.88</v>
      </c>
    </row>
    <row r="1580" spans="1:3" x14ac:dyDescent="0.25">
      <c r="A1580" s="6">
        <v>41417</v>
      </c>
      <c r="B1580" s="16">
        <v>49047.02</v>
      </c>
      <c r="C1580">
        <v>83.64</v>
      </c>
    </row>
    <row r="1581" spans="1:3" x14ac:dyDescent="0.25">
      <c r="A1581" s="6">
        <v>41418</v>
      </c>
      <c r="B1581" s="16">
        <v>49002.79</v>
      </c>
      <c r="C1581">
        <v>83.56</v>
      </c>
    </row>
    <row r="1582" spans="1:3" x14ac:dyDescent="0.25">
      <c r="A1582" s="6">
        <v>41419</v>
      </c>
      <c r="B1582" s="16">
        <v>49002.79</v>
      </c>
      <c r="C1582">
        <v>83.56</v>
      </c>
    </row>
    <row r="1583" spans="1:3" x14ac:dyDescent="0.25">
      <c r="A1583" s="6">
        <v>41420</v>
      </c>
      <c r="B1583" s="16">
        <v>49002.79</v>
      </c>
      <c r="C1583">
        <v>83.56</v>
      </c>
    </row>
    <row r="1584" spans="1:3" x14ac:dyDescent="0.25">
      <c r="A1584" s="6">
        <v>41421</v>
      </c>
      <c r="B1584" s="16">
        <v>49002.79</v>
      </c>
      <c r="C1584">
        <v>83.56</v>
      </c>
    </row>
    <row r="1585" spans="1:3" x14ac:dyDescent="0.25">
      <c r="A1585" s="6">
        <v>41422</v>
      </c>
      <c r="B1585" s="16">
        <v>48649</v>
      </c>
      <c r="C1585">
        <v>82.96</v>
      </c>
    </row>
    <row r="1586" spans="1:3" x14ac:dyDescent="0.25">
      <c r="A1586" s="6">
        <v>41423</v>
      </c>
      <c r="B1586" s="16">
        <v>48614.16</v>
      </c>
      <c r="C1586">
        <v>82.88</v>
      </c>
    </row>
    <row r="1587" spans="1:3" x14ac:dyDescent="0.25">
      <c r="A1587" s="6">
        <v>41424</v>
      </c>
      <c r="B1587" s="16">
        <v>48790.87</v>
      </c>
      <c r="C1587">
        <v>83.2</v>
      </c>
    </row>
    <row r="1588" spans="1:3" x14ac:dyDescent="0.25">
      <c r="A1588" s="6">
        <v>41425</v>
      </c>
      <c r="B1588" s="16">
        <v>49896.18</v>
      </c>
      <c r="C1588">
        <v>85.08</v>
      </c>
    </row>
    <row r="1589" spans="1:3" x14ac:dyDescent="0.25">
      <c r="A1589" s="6">
        <v>41426</v>
      </c>
      <c r="B1589" s="16">
        <v>49896.18</v>
      </c>
      <c r="C1589">
        <v>85.08</v>
      </c>
    </row>
    <row r="1590" spans="1:3" x14ac:dyDescent="0.25">
      <c r="A1590" s="6">
        <v>41427</v>
      </c>
      <c r="B1590" s="16">
        <v>49896.18</v>
      </c>
      <c r="C1590">
        <v>85.08</v>
      </c>
    </row>
    <row r="1591" spans="1:3" x14ac:dyDescent="0.25">
      <c r="A1591" s="6">
        <v>41428</v>
      </c>
      <c r="B1591" s="16">
        <v>50061.08</v>
      </c>
      <c r="C1591">
        <v>85.36</v>
      </c>
    </row>
    <row r="1592" spans="1:3" x14ac:dyDescent="0.25">
      <c r="A1592" s="6">
        <v>41429</v>
      </c>
      <c r="B1592" s="16">
        <v>50193.24</v>
      </c>
      <c r="C1592">
        <v>85.56</v>
      </c>
    </row>
    <row r="1593" spans="1:3" x14ac:dyDescent="0.25">
      <c r="A1593" s="6">
        <v>41430</v>
      </c>
      <c r="B1593" s="16">
        <v>50878.66</v>
      </c>
      <c r="C1593">
        <v>86.72</v>
      </c>
    </row>
    <row r="1594" spans="1:3" x14ac:dyDescent="0.25">
      <c r="A1594" s="6">
        <v>41431</v>
      </c>
      <c r="B1594" s="16">
        <v>50573.35</v>
      </c>
      <c r="C1594">
        <v>86.2</v>
      </c>
    </row>
    <row r="1595" spans="1:3" x14ac:dyDescent="0.25">
      <c r="A1595" s="6">
        <v>41432</v>
      </c>
      <c r="B1595" s="16">
        <v>50141.18</v>
      </c>
      <c r="C1595">
        <v>85.48</v>
      </c>
    </row>
    <row r="1596" spans="1:3" x14ac:dyDescent="0.25">
      <c r="A1596" s="6">
        <v>41433</v>
      </c>
      <c r="B1596" s="16">
        <v>50141.18</v>
      </c>
      <c r="C1596">
        <v>85.48</v>
      </c>
    </row>
    <row r="1597" spans="1:3" x14ac:dyDescent="0.25">
      <c r="A1597" s="6">
        <v>41434</v>
      </c>
      <c r="B1597" s="16">
        <v>50141.18</v>
      </c>
      <c r="C1597">
        <v>85.48</v>
      </c>
    </row>
    <row r="1598" spans="1:3" x14ac:dyDescent="0.25">
      <c r="A1598" s="6">
        <v>41435</v>
      </c>
      <c r="B1598" s="16">
        <v>49483.28</v>
      </c>
      <c r="C1598">
        <v>84.36</v>
      </c>
    </row>
    <row r="1599" spans="1:3" x14ac:dyDescent="0.25">
      <c r="A1599" s="6">
        <v>41436</v>
      </c>
      <c r="B1599" s="16">
        <v>50927.34</v>
      </c>
      <c r="C1599">
        <v>86.8</v>
      </c>
    </row>
    <row r="1600" spans="1:3" x14ac:dyDescent="0.25">
      <c r="A1600" s="6">
        <v>41437</v>
      </c>
      <c r="B1600" s="16">
        <v>52383.98</v>
      </c>
      <c r="C1600">
        <v>89.28</v>
      </c>
    </row>
    <row r="1601" spans="1:3" x14ac:dyDescent="0.25">
      <c r="A1601" s="6">
        <v>41438</v>
      </c>
      <c r="B1601" s="16">
        <v>51377.68</v>
      </c>
      <c r="C1601">
        <v>87.56</v>
      </c>
    </row>
    <row r="1602" spans="1:3" x14ac:dyDescent="0.25">
      <c r="A1602" s="6">
        <v>41439</v>
      </c>
      <c r="B1602" s="16">
        <v>52638.720000000001</v>
      </c>
      <c r="C1602">
        <v>89.72</v>
      </c>
    </row>
    <row r="1603" spans="1:3" x14ac:dyDescent="0.25">
      <c r="A1603" s="6">
        <v>41440</v>
      </c>
      <c r="B1603" s="16">
        <v>52638.720000000001</v>
      </c>
      <c r="C1603">
        <v>89.72</v>
      </c>
    </row>
    <row r="1604" spans="1:3" x14ac:dyDescent="0.25">
      <c r="A1604" s="6">
        <v>41441</v>
      </c>
      <c r="B1604" s="16">
        <v>52638.720000000001</v>
      </c>
      <c r="C1604">
        <v>89.72</v>
      </c>
    </row>
    <row r="1605" spans="1:3" x14ac:dyDescent="0.25">
      <c r="A1605" s="6">
        <v>41442</v>
      </c>
      <c r="B1605" s="16">
        <v>52100.92</v>
      </c>
      <c r="C1605">
        <v>88.8</v>
      </c>
    </row>
    <row r="1606" spans="1:3" x14ac:dyDescent="0.25">
      <c r="A1606" s="6">
        <v>41443</v>
      </c>
      <c r="B1606" s="16">
        <v>52009.11</v>
      </c>
      <c r="C1606">
        <v>88.64</v>
      </c>
    </row>
    <row r="1607" spans="1:3" x14ac:dyDescent="0.25">
      <c r="A1607" s="6">
        <v>41444</v>
      </c>
      <c r="B1607" s="16">
        <v>52052.77</v>
      </c>
      <c r="C1607">
        <v>88.72</v>
      </c>
    </row>
    <row r="1608" spans="1:3" x14ac:dyDescent="0.25">
      <c r="A1608" s="6">
        <v>41445</v>
      </c>
      <c r="B1608" s="16">
        <v>53954.83</v>
      </c>
      <c r="C1608">
        <v>91.96</v>
      </c>
    </row>
    <row r="1609" spans="1:3" x14ac:dyDescent="0.25">
      <c r="A1609" s="6">
        <v>41446</v>
      </c>
      <c r="B1609" s="16">
        <v>53790.06</v>
      </c>
      <c r="C1609">
        <v>91.68</v>
      </c>
    </row>
    <row r="1610" spans="1:3" x14ac:dyDescent="0.25">
      <c r="A1610" s="6">
        <v>41447</v>
      </c>
      <c r="B1610" s="16">
        <v>53790.06</v>
      </c>
      <c r="C1610">
        <v>91.64</v>
      </c>
    </row>
    <row r="1611" spans="1:3" x14ac:dyDescent="0.25">
      <c r="A1611" s="6">
        <v>41448</v>
      </c>
      <c r="B1611" s="16">
        <v>53790.06</v>
      </c>
      <c r="C1611">
        <v>91.64</v>
      </c>
    </row>
    <row r="1612" spans="1:3" x14ac:dyDescent="0.25">
      <c r="A1612" s="6">
        <v>41449</v>
      </c>
      <c r="B1612" s="16">
        <v>55363.65</v>
      </c>
      <c r="C1612">
        <v>94.32</v>
      </c>
    </row>
    <row r="1613" spans="1:3" x14ac:dyDescent="0.25">
      <c r="A1613" s="6">
        <v>41450</v>
      </c>
      <c r="B1613" s="16">
        <v>55174.080000000002</v>
      </c>
      <c r="C1613">
        <v>94</v>
      </c>
    </row>
    <row r="1614" spans="1:3" x14ac:dyDescent="0.25">
      <c r="A1614" s="6">
        <v>41451</v>
      </c>
      <c r="B1614" s="16">
        <v>55197.01</v>
      </c>
      <c r="C1614">
        <v>94.04</v>
      </c>
    </row>
    <row r="1615" spans="1:3" x14ac:dyDescent="0.25">
      <c r="A1615" s="6">
        <v>41452</v>
      </c>
      <c r="B1615" s="16">
        <v>54300.86</v>
      </c>
      <c r="C1615">
        <v>92.52</v>
      </c>
    </row>
    <row r="1616" spans="1:3" x14ac:dyDescent="0.25">
      <c r="A1616" s="6">
        <v>41453</v>
      </c>
      <c r="B1616" s="16">
        <v>54143.77</v>
      </c>
      <c r="C1616">
        <v>92.24</v>
      </c>
    </row>
    <row r="1617" spans="1:3" x14ac:dyDescent="0.25">
      <c r="A1617" s="6">
        <v>41454</v>
      </c>
      <c r="B1617" s="16">
        <v>54143.77</v>
      </c>
      <c r="C1617">
        <v>92.24</v>
      </c>
    </row>
    <row r="1618" spans="1:3" x14ac:dyDescent="0.25">
      <c r="A1618" s="6">
        <v>41455</v>
      </c>
      <c r="B1618" s="16">
        <v>54143.77</v>
      </c>
      <c r="C1618">
        <v>92.24</v>
      </c>
    </row>
    <row r="1619" spans="1:3" x14ac:dyDescent="0.25">
      <c r="A1619" s="6">
        <v>41456</v>
      </c>
      <c r="B1619" s="16">
        <v>53272.51</v>
      </c>
      <c r="C1619">
        <v>90.76</v>
      </c>
    </row>
    <row r="1620" spans="1:3" x14ac:dyDescent="0.25">
      <c r="A1620" s="6">
        <v>41457</v>
      </c>
      <c r="B1620" s="16">
        <v>53681.7</v>
      </c>
      <c r="C1620">
        <v>91.44</v>
      </c>
    </row>
    <row r="1621" spans="1:3" x14ac:dyDescent="0.25">
      <c r="A1621" s="6">
        <v>41458</v>
      </c>
      <c r="B1621" s="16">
        <v>53491.12</v>
      </c>
      <c r="C1621">
        <v>91.12</v>
      </c>
    </row>
    <row r="1622" spans="1:3" x14ac:dyDescent="0.25">
      <c r="A1622" s="6">
        <v>41459</v>
      </c>
      <c r="B1622" s="16">
        <v>53491.12</v>
      </c>
      <c r="C1622">
        <v>91.12</v>
      </c>
    </row>
    <row r="1623" spans="1:3" x14ac:dyDescent="0.25">
      <c r="A1623" s="6">
        <v>41460</v>
      </c>
      <c r="B1623" s="16">
        <v>52378.38</v>
      </c>
      <c r="C1623">
        <v>89.24</v>
      </c>
    </row>
    <row r="1624" spans="1:3" x14ac:dyDescent="0.25">
      <c r="A1624" s="6">
        <v>41461</v>
      </c>
      <c r="B1624" s="16">
        <v>52378.38</v>
      </c>
      <c r="C1624">
        <v>89.24</v>
      </c>
    </row>
    <row r="1625" spans="1:3" x14ac:dyDescent="0.25">
      <c r="A1625" s="6">
        <v>41462</v>
      </c>
      <c r="B1625" s="16">
        <v>52378.38</v>
      </c>
      <c r="C1625">
        <v>89.24</v>
      </c>
    </row>
    <row r="1626" spans="1:3" x14ac:dyDescent="0.25">
      <c r="A1626" s="6">
        <v>41463</v>
      </c>
      <c r="B1626" s="16">
        <v>50583.9</v>
      </c>
      <c r="C1626">
        <v>86.16</v>
      </c>
    </row>
    <row r="1627" spans="1:3" x14ac:dyDescent="0.25">
      <c r="A1627" s="6">
        <v>41464</v>
      </c>
      <c r="B1627" s="16">
        <v>50154.69</v>
      </c>
      <c r="C1627">
        <v>85.44</v>
      </c>
    </row>
    <row r="1628" spans="1:3" x14ac:dyDescent="0.25">
      <c r="A1628" s="6">
        <v>41465</v>
      </c>
      <c r="B1628" s="16">
        <v>49297.599999999999</v>
      </c>
      <c r="C1628">
        <v>83.96</v>
      </c>
    </row>
    <row r="1629" spans="1:3" x14ac:dyDescent="0.25">
      <c r="A1629" s="6">
        <v>41466</v>
      </c>
      <c r="B1629" s="16">
        <v>48604.09</v>
      </c>
      <c r="C1629">
        <v>82.8</v>
      </c>
    </row>
    <row r="1630" spans="1:3" x14ac:dyDescent="0.25">
      <c r="A1630" s="6">
        <v>41467</v>
      </c>
      <c r="B1630" s="16">
        <v>48909.87</v>
      </c>
      <c r="C1630">
        <v>83.32</v>
      </c>
    </row>
    <row r="1631" spans="1:3" x14ac:dyDescent="0.25">
      <c r="A1631" s="6">
        <v>41468</v>
      </c>
      <c r="B1631" s="16">
        <v>48909.87</v>
      </c>
      <c r="C1631">
        <v>83.28</v>
      </c>
    </row>
    <row r="1632" spans="1:3" x14ac:dyDescent="0.25">
      <c r="A1632" s="6">
        <v>41469</v>
      </c>
      <c r="B1632" s="16">
        <v>48909.87</v>
      </c>
      <c r="C1632">
        <v>83.28</v>
      </c>
    </row>
    <row r="1633" spans="1:3" x14ac:dyDescent="0.25">
      <c r="A1633" s="6">
        <v>41470</v>
      </c>
      <c r="B1633" s="16">
        <v>48023.64</v>
      </c>
      <c r="C1633">
        <v>81.8</v>
      </c>
    </row>
    <row r="1634" spans="1:3" x14ac:dyDescent="0.25">
      <c r="A1634" s="6">
        <v>41471</v>
      </c>
      <c r="B1634" s="16">
        <v>49558.38</v>
      </c>
      <c r="C1634">
        <v>84.4</v>
      </c>
    </row>
    <row r="1635" spans="1:3" x14ac:dyDescent="0.25">
      <c r="A1635" s="6">
        <v>41472</v>
      </c>
      <c r="B1635" s="16">
        <v>48495.87</v>
      </c>
      <c r="C1635">
        <v>82.6</v>
      </c>
    </row>
    <row r="1636" spans="1:3" x14ac:dyDescent="0.25">
      <c r="A1636" s="6">
        <v>41473</v>
      </c>
      <c r="B1636" s="16">
        <v>48283.66</v>
      </c>
      <c r="C1636">
        <v>82.24</v>
      </c>
    </row>
    <row r="1637" spans="1:3" x14ac:dyDescent="0.25">
      <c r="A1637" s="6">
        <v>41474</v>
      </c>
      <c r="B1637" s="16">
        <v>48036.09</v>
      </c>
      <c r="C1637">
        <v>81.8</v>
      </c>
    </row>
    <row r="1638" spans="1:3" x14ac:dyDescent="0.25">
      <c r="A1638" s="6">
        <v>41475</v>
      </c>
      <c r="B1638" s="16">
        <v>48036.09</v>
      </c>
      <c r="C1638">
        <v>81.8</v>
      </c>
    </row>
    <row r="1639" spans="1:3" x14ac:dyDescent="0.25">
      <c r="A1639" s="6">
        <v>41476</v>
      </c>
      <c r="B1639" s="16">
        <v>48036.09</v>
      </c>
      <c r="C1639">
        <v>81.8</v>
      </c>
    </row>
    <row r="1640" spans="1:3" x14ac:dyDescent="0.25">
      <c r="A1640" s="6">
        <v>41477</v>
      </c>
      <c r="B1640" s="16">
        <v>47538.239999999998</v>
      </c>
      <c r="C1640">
        <v>80.959999999999994</v>
      </c>
    </row>
    <row r="1641" spans="1:3" x14ac:dyDescent="0.25">
      <c r="A1641" s="6">
        <v>41478</v>
      </c>
      <c r="B1641" s="16">
        <v>47228.71</v>
      </c>
      <c r="C1641">
        <v>80.400000000000006</v>
      </c>
    </row>
    <row r="1642" spans="1:3" x14ac:dyDescent="0.25">
      <c r="A1642" s="6">
        <v>41479</v>
      </c>
      <c r="B1642" s="16">
        <v>47271</v>
      </c>
      <c r="C1642">
        <v>80.48</v>
      </c>
    </row>
    <row r="1643" spans="1:3" x14ac:dyDescent="0.25">
      <c r="A1643" s="6">
        <v>41480</v>
      </c>
      <c r="B1643" s="16">
        <v>46700.74</v>
      </c>
      <c r="C1643">
        <v>79.52</v>
      </c>
    </row>
    <row r="1644" spans="1:3" x14ac:dyDescent="0.25">
      <c r="A1644" s="6">
        <v>41481</v>
      </c>
      <c r="B1644" s="16">
        <v>46448.04</v>
      </c>
      <c r="C1644">
        <v>79.08</v>
      </c>
    </row>
    <row r="1645" spans="1:3" x14ac:dyDescent="0.25">
      <c r="A1645" s="6">
        <v>41482</v>
      </c>
      <c r="B1645" s="16">
        <v>46448.04</v>
      </c>
      <c r="C1645">
        <v>79.08</v>
      </c>
    </row>
    <row r="1646" spans="1:3" x14ac:dyDescent="0.25">
      <c r="A1646" s="6">
        <v>41483</v>
      </c>
      <c r="B1646" s="16">
        <v>46448.04</v>
      </c>
      <c r="C1646">
        <v>79.08</v>
      </c>
    </row>
    <row r="1647" spans="1:3" x14ac:dyDescent="0.25">
      <c r="A1647" s="6">
        <v>41484</v>
      </c>
      <c r="B1647" s="16">
        <v>46434.71</v>
      </c>
      <c r="C1647">
        <v>79.040000000000006</v>
      </c>
    </row>
    <row r="1648" spans="1:3" x14ac:dyDescent="0.25">
      <c r="A1648" s="6">
        <v>41485</v>
      </c>
      <c r="B1648" s="16">
        <v>45999.53</v>
      </c>
      <c r="C1648">
        <v>78.319999999999993</v>
      </c>
    </row>
    <row r="1649" spans="1:3" x14ac:dyDescent="0.25">
      <c r="A1649" s="6">
        <v>41486</v>
      </c>
      <c r="B1649" s="16">
        <v>45135.29</v>
      </c>
      <c r="C1649">
        <v>76.84</v>
      </c>
    </row>
    <row r="1650" spans="1:3" x14ac:dyDescent="0.25">
      <c r="A1650" s="6">
        <v>41487</v>
      </c>
      <c r="B1650" s="16">
        <v>44483.4</v>
      </c>
      <c r="C1650">
        <v>75.72</v>
      </c>
    </row>
    <row r="1651" spans="1:3" x14ac:dyDescent="0.25">
      <c r="A1651" s="6">
        <v>41488</v>
      </c>
      <c r="B1651" s="16">
        <v>43792.28</v>
      </c>
      <c r="C1651">
        <v>74.56</v>
      </c>
    </row>
    <row r="1652" spans="1:3" x14ac:dyDescent="0.25">
      <c r="A1652" s="6">
        <v>41489</v>
      </c>
      <c r="B1652" s="16">
        <v>43792.28</v>
      </c>
      <c r="C1652">
        <v>74.56</v>
      </c>
    </row>
    <row r="1653" spans="1:3" x14ac:dyDescent="0.25">
      <c r="A1653" s="6">
        <v>41490</v>
      </c>
      <c r="B1653" s="16">
        <v>43792.28</v>
      </c>
      <c r="C1653">
        <v>74.56</v>
      </c>
    </row>
    <row r="1654" spans="1:3" x14ac:dyDescent="0.25">
      <c r="A1654" s="6">
        <v>41491</v>
      </c>
      <c r="B1654" s="16">
        <v>43312.81</v>
      </c>
      <c r="C1654">
        <v>73.72</v>
      </c>
    </row>
    <row r="1655" spans="1:3" x14ac:dyDescent="0.25">
      <c r="A1655" s="6">
        <v>41492</v>
      </c>
      <c r="B1655" s="16">
        <v>44165.43</v>
      </c>
      <c r="C1655">
        <v>75.16</v>
      </c>
    </row>
    <row r="1656" spans="1:3" x14ac:dyDescent="0.25">
      <c r="A1656" s="6">
        <v>41493</v>
      </c>
      <c r="B1656" s="16">
        <v>44240.45</v>
      </c>
      <c r="C1656">
        <v>75.319999999999993</v>
      </c>
    </row>
    <row r="1657" spans="1:3" x14ac:dyDescent="0.25">
      <c r="A1657" s="6">
        <v>41494</v>
      </c>
      <c r="B1657" s="16">
        <v>43949.36</v>
      </c>
      <c r="C1657">
        <v>74.8</v>
      </c>
    </row>
    <row r="1658" spans="1:3" x14ac:dyDescent="0.25">
      <c r="A1658" s="6">
        <v>41495</v>
      </c>
      <c r="B1658" s="16">
        <v>44461.1</v>
      </c>
      <c r="C1658">
        <v>75.680000000000007</v>
      </c>
    </row>
    <row r="1659" spans="1:3" x14ac:dyDescent="0.25">
      <c r="A1659" s="6">
        <v>41496</v>
      </c>
      <c r="B1659" s="16">
        <v>44461.1</v>
      </c>
      <c r="C1659">
        <v>75.680000000000007</v>
      </c>
    </row>
    <row r="1660" spans="1:3" x14ac:dyDescent="0.25">
      <c r="A1660" s="6">
        <v>41497</v>
      </c>
      <c r="B1660" s="16">
        <v>44461.1</v>
      </c>
      <c r="C1660">
        <v>75.680000000000007</v>
      </c>
    </row>
    <row r="1661" spans="1:3" x14ac:dyDescent="0.25">
      <c r="A1661" s="6">
        <v>41498</v>
      </c>
      <c r="B1661" s="16">
        <v>44389.91</v>
      </c>
      <c r="C1661">
        <v>75.56</v>
      </c>
    </row>
    <row r="1662" spans="1:3" x14ac:dyDescent="0.25">
      <c r="A1662" s="6">
        <v>41499</v>
      </c>
      <c r="B1662" s="16">
        <v>44835.7</v>
      </c>
      <c r="C1662">
        <v>76.319999999999993</v>
      </c>
    </row>
    <row r="1663" spans="1:3" x14ac:dyDescent="0.25">
      <c r="A1663" s="6">
        <v>41500</v>
      </c>
      <c r="B1663" s="16">
        <v>45373.56</v>
      </c>
      <c r="C1663">
        <v>77.2</v>
      </c>
    </row>
    <row r="1664" spans="1:3" x14ac:dyDescent="0.25">
      <c r="A1664" s="6">
        <v>41501</v>
      </c>
      <c r="B1664" s="16">
        <v>46406.5</v>
      </c>
      <c r="C1664">
        <v>78.959999999999994</v>
      </c>
    </row>
    <row r="1665" spans="1:3" x14ac:dyDescent="0.25">
      <c r="A1665" s="6">
        <v>41502</v>
      </c>
      <c r="B1665" s="16">
        <v>46071.53</v>
      </c>
      <c r="C1665">
        <v>78.400000000000006</v>
      </c>
    </row>
    <row r="1666" spans="1:3" x14ac:dyDescent="0.25">
      <c r="A1666" s="6">
        <v>41503</v>
      </c>
      <c r="B1666" s="16">
        <v>46071.53</v>
      </c>
      <c r="C1666">
        <v>78.400000000000006</v>
      </c>
    </row>
    <row r="1667" spans="1:3" x14ac:dyDescent="0.25">
      <c r="A1667" s="6">
        <v>41504</v>
      </c>
      <c r="B1667" s="16">
        <v>46071.53</v>
      </c>
      <c r="C1667">
        <v>78.400000000000006</v>
      </c>
    </row>
    <row r="1668" spans="1:3" x14ac:dyDescent="0.25">
      <c r="A1668" s="6">
        <v>41505</v>
      </c>
      <c r="B1668" s="16">
        <v>46528.32</v>
      </c>
      <c r="C1668">
        <v>79.16</v>
      </c>
    </row>
    <row r="1669" spans="1:3" x14ac:dyDescent="0.25">
      <c r="A1669" s="6">
        <v>41506</v>
      </c>
      <c r="B1669" s="16">
        <v>45871.55</v>
      </c>
      <c r="C1669">
        <v>78.040000000000006</v>
      </c>
    </row>
    <row r="1670" spans="1:3" x14ac:dyDescent="0.25">
      <c r="A1670" s="6">
        <v>41507</v>
      </c>
      <c r="B1670" s="16">
        <v>45912.71</v>
      </c>
      <c r="C1670">
        <v>78.12</v>
      </c>
    </row>
    <row r="1671" spans="1:3" x14ac:dyDescent="0.25">
      <c r="A1671" s="6">
        <v>41508</v>
      </c>
      <c r="B1671" s="16">
        <v>44560.56</v>
      </c>
      <c r="C1671">
        <v>75.8</v>
      </c>
    </row>
    <row r="1672" spans="1:3" x14ac:dyDescent="0.25">
      <c r="A1672" s="6">
        <v>41509</v>
      </c>
      <c r="B1672" s="16">
        <v>44319.08</v>
      </c>
      <c r="C1672">
        <v>75.400000000000006</v>
      </c>
    </row>
    <row r="1673" spans="1:3" x14ac:dyDescent="0.25">
      <c r="A1673" s="6">
        <v>41510</v>
      </c>
      <c r="B1673" s="16">
        <v>44319.08</v>
      </c>
      <c r="C1673">
        <v>75.400000000000006</v>
      </c>
    </row>
    <row r="1674" spans="1:3" x14ac:dyDescent="0.25">
      <c r="A1674" s="6">
        <v>41511</v>
      </c>
      <c r="B1674" s="16">
        <v>44319.08</v>
      </c>
      <c r="C1674">
        <v>75.400000000000006</v>
      </c>
    </row>
    <row r="1675" spans="1:3" x14ac:dyDescent="0.25">
      <c r="A1675" s="6">
        <v>41512</v>
      </c>
      <c r="B1675" s="16">
        <v>45212.79</v>
      </c>
      <c r="C1675">
        <v>76.92</v>
      </c>
    </row>
    <row r="1676" spans="1:3" x14ac:dyDescent="0.25">
      <c r="A1676" s="6">
        <v>41513</v>
      </c>
      <c r="B1676" s="16">
        <v>47506.59</v>
      </c>
      <c r="C1676">
        <v>80.84</v>
      </c>
    </row>
    <row r="1677" spans="1:3" x14ac:dyDescent="0.25">
      <c r="A1677" s="6">
        <v>41514</v>
      </c>
      <c r="B1677" s="16">
        <v>47528.11</v>
      </c>
      <c r="C1677">
        <v>80.84</v>
      </c>
    </row>
    <row r="1678" spans="1:3" x14ac:dyDescent="0.25">
      <c r="A1678" s="6">
        <v>41515</v>
      </c>
      <c r="B1678" s="16">
        <v>47813.3</v>
      </c>
      <c r="C1678">
        <v>81.319999999999993</v>
      </c>
    </row>
    <row r="1679" spans="1:3" x14ac:dyDescent="0.25">
      <c r="A1679" s="6">
        <v>41516</v>
      </c>
      <c r="B1679" s="16">
        <v>48083.11</v>
      </c>
      <c r="C1679">
        <v>81.8</v>
      </c>
    </row>
    <row r="1680" spans="1:3" x14ac:dyDescent="0.25">
      <c r="A1680" s="6">
        <v>41517</v>
      </c>
      <c r="B1680" s="16">
        <v>48083.11</v>
      </c>
      <c r="C1680">
        <v>81.8</v>
      </c>
    </row>
    <row r="1681" spans="1:3" x14ac:dyDescent="0.25">
      <c r="A1681" s="6">
        <v>41518</v>
      </c>
      <c r="B1681" s="16">
        <v>48083.11</v>
      </c>
      <c r="C1681">
        <v>81.8</v>
      </c>
    </row>
    <row r="1682" spans="1:3" x14ac:dyDescent="0.25">
      <c r="A1682" s="6">
        <v>41519</v>
      </c>
      <c r="B1682" s="16">
        <v>48083.11</v>
      </c>
      <c r="C1682">
        <v>81.8</v>
      </c>
    </row>
    <row r="1683" spans="1:3" x14ac:dyDescent="0.25">
      <c r="A1683" s="6">
        <v>41520</v>
      </c>
      <c r="B1683" s="16">
        <v>47027.12</v>
      </c>
      <c r="C1683">
        <v>80</v>
      </c>
    </row>
    <row r="1684" spans="1:3" x14ac:dyDescent="0.25">
      <c r="A1684" s="6">
        <v>41521</v>
      </c>
      <c r="B1684" s="16">
        <v>46762.400000000001</v>
      </c>
      <c r="C1684">
        <v>79.52</v>
      </c>
    </row>
    <row r="1685" spans="1:3" x14ac:dyDescent="0.25">
      <c r="A1685" s="6">
        <v>41522</v>
      </c>
      <c r="B1685" s="16">
        <v>46762.43</v>
      </c>
      <c r="C1685">
        <v>79.52</v>
      </c>
    </row>
    <row r="1686" spans="1:3" x14ac:dyDescent="0.25">
      <c r="A1686" s="6">
        <v>41523</v>
      </c>
      <c r="B1686" s="16">
        <v>46964.74</v>
      </c>
      <c r="C1686">
        <v>79.88</v>
      </c>
    </row>
    <row r="1687" spans="1:3" x14ac:dyDescent="0.25">
      <c r="A1687" s="6">
        <v>41524</v>
      </c>
      <c r="B1687" s="16">
        <v>46964.74</v>
      </c>
      <c r="C1687">
        <v>79.88</v>
      </c>
    </row>
    <row r="1688" spans="1:3" x14ac:dyDescent="0.25">
      <c r="A1688" s="6">
        <v>41525</v>
      </c>
      <c r="B1688" s="16">
        <v>46964.74</v>
      </c>
      <c r="C1688">
        <v>79.88</v>
      </c>
    </row>
    <row r="1689" spans="1:3" x14ac:dyDescent="0.25">
      <c r="A1689" s="6">
        <v>41526</v>
      </c>
      <c r="B1689" s="16">
        <v>45697.67</v>
      </c>
      <c r="C1689">
        <v>77.72</v>
      </c>
    </row>
    <row r="1690" spans="1:3" x14ac:dyDescent="0.25">
      <c r="A1690" s="6">
        <v>41527</v>
      </c>
      <c r="B1690" s="16">
        <v>44880.34</v>
      </c>
      <c r="C1690">
        <v>76.319999999999993</v>
      </c>
    </row>
    <row r="1691" spans="1:3" x14ac:dyDescent="0.25">
      <c r="A1691" s="6">
        <v>41528</v>
      </c>
      <c r="B1691" s="16">
        <v>44094.07</v>
      </c>
      <c r="C1691">
        <v>75</v>
      </c>
    </row>
    <row r="1692" spans="1:3" x14ac:dyDescent="0.25">
      <c r="A1692" s="6">
        <v>41529</v>
      </c>
      <c r="B1692" s="16">
        <v>44223.14</v>
      </c>
      <c r="C1692">
        <v>75.2</v>
      </c>
    </row>
    <row r="1693" spans="1:3" x14ac:dyDescent="0.25">
      <c r="A1693" s="6">
        <v>41530</v>
      </c>
      <c r="B1693" s="16">
        <v>44216.83</v>
      </c>
      <c r="C1693">
        <v>75.2</v>
      </c>
    </row>
    <row r="1694" spans="1:3" x14ac:dyDescent="0.25">
      <c r="A1694" s="6">
        <v>41531</v>
      </c>
      <c r="B1694" s="16">
        <v>44216.83</v>
      </c>
      <c r="C1694">
        <v>75.2</v>
      </c>
    </row>
    <row r="1695" spans="1:3" x14ac:dyDescent="0.25">
      <c r="A1695" s="6">
        <v>41532</v>
      </c>
      <c r="B1695" s="16">
        <v>44216.83</v>
      </c>
      <c r="C1695">
        <v>75.2</v>
      </c>
    </row>
    <row r="1696" spans="1:3" x14ac:dyDescent="0.25">
      <c r="A1696" s="6">
        <v>41533</v>
      </c>
      <c r="B1696" s="16">
        <v>43696.23</v>
      </c>
      <c r="C1696">
        <v>74.319999999999993</v>
      </c>
    </row>
    <row r="1697" spans="1:3" x14ac:dyDescent="0.25">
      <c r="A1697" s="6">
        <v>41534</v>
      </c>
      <c r="B1697" s="16">
        <v>43378.52</v>
      </c>
      <c r="C1697">
        <v>73.760000000000005</v>
      </c>
    </row>
    <row r="1698" spans="1:3" x14ac:dyDescent="0.25">
      <c r="A1698" s="6">
        <v>41535</v>
      </c>
      <c r="B1698" s="16">
        <v>42420.77</v>
      </c>
      <c r="C1698">
        <v>72.12</v>
      </c>
    </row>
    <row r="1699" spans="1:3" x14ac:dyDescent="0.25">
      <c r="A1699" s="6">
        <v>41536</v>
      </c>
      <c r="B1699" s="16">
        <v>42538.35</v>
      </c>
      <c r="C1699">
        <v>72.319999999999993</v>
      </c>
    </row>
    <row r="1700" spans="1:3" x14ac:dyDescent="0.25">
      <c r="A1700" s="6">
        <v>41537</v>
      </c>
      <c r="B1700" s="16">
        <v>43700.53</v>
      </c>
      <c r="C1700">
        <v>74.319999999999993</v>
      </c>
    </row>
    <row r="1701" spans="1:3" x14ac:dyDescent="0.25">
      <c r="A1701" s="6">
        <v>41538</v>
      </c>
      <c r="B1701" s="16">
        <v>43700.53</v>
      </c>
      <c r="C1701">
        <v>74.319999999999993</v>
      </c>
    </row>
    <row r="1702" spans="1:3" x14ac:dyDescent="0.25">
      <c r="A1702" s="6">
        <v>41539</v>
      </c>
      <c r="B1702" s="16">
        <v>43700.53</v>
      </c>
      <c r="C1702">
        <v>74.28</v>
      </c>
    </row>
    <row r="1703" spans="1:3" x14ac:dyDescent="0.25">
      <c r="A1703" s="6">
        <v>41540</v>
      </c>
      <c r="B1703" s="16">
        <v>44058.27</v>
      </c>
      <c r="C1703">
        <v>74.92</v>
      </c>
    </row>
    <row r="1704" spans="1:3" x14ac:dyDescent="0.25">
      <c r="A1704" s="6">
        <v>41541</v>
      </c>
      <c r="B1704" s="16">
        <v>43788.39</v>
      </c>
      <c r="C1704">
        <v>74.44</v>
      </c>
    </row>
    <row r="1705" spans="1:3" x14ac:dyDescent="0.25">
      <c r="A1705" s="6">
        <v>41542</v>
      </c>
      <c r="B1705" s="16">
        <v>43857.78</v>
      </c>
      <c r="C1705">
        <v>74.56</v>
      </c>
    </row>
    <row r="1706" spans="1:3" x14ac:dyDescent="0.25">
      <c r="A1706" s="6">
        <v>41543</v>
      </c>
      <c r="B1706" s="16">
        <v>43275.94</v>
      </c>
      <c r="C1706">
        <v>73.56</v>
      </c>
    </row>
    <row r="1707" spans="1:3" x14ac:dyDescent="0.25">
      <c r="A1707" s="6">
        <v>41544</v>
      </c>
      <c r="B1707" s="16">
        <v>43748.31</v>
      </c>
      <c r="C1707">
        <v>74.36</v>
      </c>
    </row>
    <row r="1708" spans="1:3" x14ac:dyDescent="0.25">
      <c r="A1708" s="6">
        <v>41545</v>
      </c>
      <c r="B1708" s="16">
        <v>43748.31</v>
      </c>
      <c r="C1708">
        <v>74.36</v>
      </c>
    </row>
    <row r="1709" spans="1:3" x14ac:dyDescent="0.25">
      <c r="A1709" s="6">
        <v>41546</v>
      </c>
      <c r="B1709" s="16">
        <v>43748.31</v>
      </c>
      <c r="C1709">
        <v>74.36</v>
      </c>
    </row>
    <row r="1710" spans="1:3" x14ac:dyDescent="0.25">
      <c r="A1710" s="6">
        <v>41547</v>
      </c>
      <c r="B1710" s="16">
        <v>44482.65</v>
      </c>
      <c r="C1710">
        <v>75.599999999999994</v>
      </c>
    </row>
    <row r="1711" spans="1:3" x14ac:dyDescent="0.25">
      <c r="A1711" s="6">
        <v>41548</v>
      </c>
      <c r="B1711" s="16">
        <v>43765.04</v>
      </c>
      <c r="C1711">
        <v>74.400000000000006</v>
      </c>
    </row>
    <row r="1712" spans="1:3" x14ac:dyDescent="0.25">
      <c r="A1712" s="6">
        <v>41549</v>
      </c>
      <c r="B1712" s="16">
        <v>44355.67</v>
      </c>
      <c r="C1712">
        <v>75.400000000000006</v>
      </c>
    </row>
    <row r="1713" spans="1:3" x14ac:dyDescent="0.25">
      <c r="A1713" s="6">
        <v>41550</v>
      </c>
      <c r="B1713" s="16">
        <v>44920.04</v>
      </c>
      <c r="C1713">
        <v>76.36</v>
      </c>
    </row>
    <row r="1714" spans="1:3" x14ac:dyDescent="0.25">
      <c r="A1714" s="6">
        <v>41551</v>
      </c>
      <c r="B1714" s="16">
        <v>44535.040000000001</v>
      </c>
      <c r="C1714">
        <v>75.680000000000007</v>
      </c>
    </row>
    <row r="1715" spans="1:3" x14ac:dyDescent="0.25">
      <c r="A1715" s="6">
        <v>41552</v>
      </c>
      <c r="B1715" s="16">
        <v>44535.040000000001</v>
      </c>
      <c r="C1715">
        <v>75.680000000000007</v>
      </c>
    </row>
    <row r="1716" spans="1:3" x14ac:dyDescent="0.25">
      <c r="A1716" s="6">
        <v>41553</v>
      </c>
      <c r="B1716" s="16">
        <v>44535.040000000001</v>
      </c>
      <c r="C1716">
        <v>75.680000000000007</v>
      </c>
    </row>
    <row r="1717" spans="1:3" x14ac:dyDescent="0.25">
      <c r="A1717" s="6">
        <v>41554</v>
      </c>
      <c r="B1717" s="16">
        <v>45755.49</v>
      </c>
      <c r="C1717">
        <v>77.760000000000005</v>
      </c>
    </row>
    <row r="1718" spans="1:3" x14ac:dyDescent="0.25">
      <c r="A1718" s="6">
        <v>41555</v>
      </c>
      <c r="B1718" s="16">
        <v>47374.81</v>
      </c>
      <c r="C1718">
        <v>80.52</v>
      </c>
    </row>
    <row r="1719" spans="1:3" x14ac:dyDescent="0.25">
      <c r="A1719" s="6">
        <v>41556</v>
      </c>
      <c r="B1719" s="16">
        <v>47090.83</v>
      </c>
      <c r="C1719">
        <v>80.040000000000006</v>
      </c>
    </row>
    <row r="1720" spans="1:3" x14ac:dyDescent="0.25">
      <c r="A1720" s="6">
        <v>41557</v>
      </c>
      <c r="B1720" s="16">
        <v>44773.52</v>
      </c>
      <c r="C1720">
        <v>76.08</v>
      </c>
    </row>
    <row r="1721" spans="1:3" x14ac:dyDescent="0.25">
      <c r="A1721" s="6">
        <v>41558</v>
      </c>
      <c r="B1721" s="16">
        <v>43561.46</v>
      </c>
      <c r="C1721">
        <v>74.040000000000006</v>
      </c>
    </row>
    <row r="1722" spans="1:3" x14ac:dyDescent="0.25">
      <c r="A1722" s="6">
        <v>41559</v>
      </c>
      <c r="B1722" s="16">
        <v>43561.46</v>
      </c>
      <c r="C1722">
        <v>74.040000000000006</v>
      </c>
    </row>
    <row r="1723" spans="1:3" x14ac:dyDescent="0.25">
      <c r="A1723" s="6">
        <v>41560</v>
      </c>
      <c r="B1723" s="16">
        <v>43561.46</v>
      </c>
      <c r="C1723">
        <v>74.040000000000006</v>
      </c>
    </row>
    <row r="1724" spans="1:3" x14ac:dyDescent="0.25">
      <c r="A1724" s="6">
        <v>41561</v>
      </c>
      <c r="B1724" s="16">
        <v>43655.32</v>
      </c>
      <c r="C1724">
        <v>74.2</v>
      </c>
    </row>
    <row r="1725" spans="1:3" x14ac:dyDescent="0.25">
      <c r="A1725" s="6">
        <v>41562</v>
      </c>
      <c r="B1725" s="16">
        <v>44211.34</v>
      </c>
      <c r="C1725">
        <v>75.12</v>
      </c>
    </row>
    <row r="1726" spans="1:3" x14ac:dyDescent="0.25">
      <c r="A1726" s="6">
        <v>41563</v>
      </c>
      <c r="B1726" s="16">
        <v>43236.82</v>
      </c>
      <c r="C1726">
        <v>73.48</v>
      </c>
    </row>
    <row r="1727" spans="1:3" x14ac:dyDescent="0.25">
      <c r="A1727" s="6">
        <v>41564</v>
      </c>
      <c r="B1727" s="16">
        <v>41872.050000000003</v>
      </c>
      <c r="C1727">
        <v>71.16</v>
      </c>
    </row>
    <row r="1728" spans="1:3" x14ac:dyDescent="0.25">
      <c r="A1728" s="6">
        <v>41565</v>
      </c>
      <c r="B1728" s="16">
        <v>41489.230000000003</v>
      </c>
      <c r="C1728">
        <v>70.48</v>
      </c>
    </row>
    <row r="1729" spans="1:3" x14ac:dyDescent="0.25">
      <c r="A1729" s="6">
        <v>41566</v>
      </c>
      <c r="B1729" s="16">
        <v>41489.230000000003</v>
      </c>
      <c r="C1729">
        <v>70.48</v>
      </c>
    </row>
    <row r="1730" spans="1:3" x14ac:dyDescent="0.25">
      <c r="A1730" s="6">
        <v>41567</v>
      </c>
      <c r="B1730" s="16">
        <v>41489.230000000003</v>
      </c>
      <c r="C1730">
        <v>70.48</v>
      </c>
    </row>
    <row r="1731" spans="1:3" x14ac:dyDescent="0.25">
      <c r="A1731" s="6">
        <v>41568</v>
      </c>
      <c r="B1731" s="16">
        <v>41494.339999999997</v>
      </c>
      <c r="C1731">
        <v>70.48</v>
      </c>
    </row>
    <row r="1732" spans="1:3" x14ac:dyDescent="0.25">
      <c r="A1732" s="6">
        <v>41569</v>
      </c>
      <c r="B1732" s="16">
        <v>41798.94</v>
      </c>
      <c r="C1732">
        <v>71</v>
      </c>
    </row>
    <row r="1733" spans="1:3" x14ac:dyDescent="0.25">
      <c r="A1733" s="6">
        <v>41570</v>
      </c>
      <c r="B1733" s="16">
        <v>42101.7</v>
      </c>
      <c r="C1733">
        <v>71.52</v>
      </c>
    </row>
    <row r="1734" spans="1:3" x14ac:dyDescent="0.25">
      <c r="A1734" s="6">
        <v>41571</v>
      </c>
      <c r="B1734" s="16">
        <v>41887.699999999997</v>
      </c>
      <c r="C1734">
        <v>71.16</v>
      </c>
    </row>
    <row r="1735" spans="1:3" x14ac:dyDescent="0.25">
      <c r="A1735" s="6">
        <v>41572</v>
      </c>
      <c r="B1735" s="16">
        <v>42158.91</v>
      </c>
      <c r="C1735">
        <v>71.64</v>
      </c>
    </row>
    <row r="1736" spans="1:3" x14ac:dyDescent="0.25">
      <c r="A1736" s="6">
        <v>41573</v>
      </c>
      <c r="B1736" s="16">
        <v>42158.91</v>
      </c>
      <c r="C1736">
        <v>71.599999999999994</v>
      </c>
    </row>
    <row r="1737" spans="1:3" x14ac:dyDescent="0.25">
      <c r="A1737" s="6">
        <v>41574</v>
      </c>
      <c r="B1737" s="16">
        <v>42158.91</v>
      </c>
      <c r="C1737">
        <v>71.599999999999994</v>
      </c>
    </row>
    <row r="1738" spans="1:3" x14ac:dyDescent="0.25">
      <c r="A1738" s="6">
        <v>41575</v>
      </c>
      <c r="B1738" s="16">
        <v>42391.25</v>
      </c>
      <c r="C1738">
        <v>72</v>
      </c>
    </row>
    <row r="1739" spans="1:3" x14ac:dyDescent="0.25">
      <c r="A1739" s="6">
        <v>41576</v>
      </c>
      <c r="B1739" s="16">
        <v>42468.63</v>
      </c>
      <c r="C1739">
        <v>72.12</v>
      </c>
    </row>
    <row r="1740" spans="1:3" x14ac:dyDescent="0.25">
      <c r="A1740" s="6">
        <v>41577</v>
      </c>
      <c r="B1740" s="16">
        <v>42561.39</v>
      </c>
      <c r="C1740">
        <v>72.28</v>
      </c>
    </row>
    <row r="1741" spans="1:3" x14ac:dyDescent="0.25">
      <c r="A1741" s="6">
        <v>41578</v>
      </c>
      <c r="B1741" s="16">
        <v>42600.04</v>
      </c>
      <c r="C1741">
        <v>72.36</v>
      </c>
    </row>
    <row r="1742" spans="1:3" x14ac:dyDescent="0.25">
      <c r="A1742" s="6">
        <v>41579</v>
      </c>
      <c r="B1742" s="16">
        <v>42849.919999999998</v>
      </c>
      <c r="C1742">
        <v>72.8</v>
      </c>
    </row>
    <row r="1743" spans="1:3" x14ac:dyDescent="0.25">
      <c r="A1743" s="6">
        <v>41580</v>
      </c>
      <c r="B1743" s="16">
        <v>42849.919999999998</v>
      </c>
      <c r="C1743">
        <v>72.760000000000005</v>
      </c>
    </row>
    <row r="1744" spans="1:3" x14ac:dyDescent="0.25">
      <c r="A1744" s="6">
        <v>41581</v>
      </c>
      <c r="B1744" s="16">
        <v>42849.919999999998</v>
      </c>
      <c r="C1744">
        <v>72.760000000000005</v>
      </c>
    </row>
    <row r="1745" spans="1:3" x14ac:dyDescent="0.25">
      <c r="A1745" s="6">
        <v>41582</v>
      </c>
      <c r="B1745" s="16">
        <v>42235.38</v>
      </c>
      <c r="C1745">
        <v>71.72</v>
      </c>
    </row>
    <row r="1746" spans="1:3" x14ac:dyDescent="0.25">
      <c r="A1746" s="6">
        <v>41583</v>
      </c>
      <c r="B1746" s="16">
        <v>42466.28</v>
      </c>
      <c r="C1746">
        <v>72.12</v>
      </c>
    </row>
    <row r="1747" spans="1:3" x14ac:dyDescent="0.25">
      <c r="A1747" s="6">
        <v>41584</v>
      </c>
      <c r="B1747" s="16">
        <v>41989.79</v>
      </c>
      <c r="C1747">
        <v>71.319999999999993</v>
      </c>
    </row>
    <row r="1748" spans="1:3" x14ac:dyDescent="0.25">
      <c r="A1748" s="6">
        <v>41585</v>
      </c>
      <c r="B1748" s="16">
        <v>42694.65</v>
      </c>
      <c r="C1748">
        <v>72.52</v>
      </c>
    </row>
    <row r="1749" spans="1:3" x14ac:dyDescent="0.25">
      <c r="A1749" s="6">
        <v>41586</v>
      </c>
      <c r="B1749" s="16">
        <v>41953.86</v>
      </c>
      <c r="C1749">
        <v>71.239999999999995</v>
      </c>
    </row>
    <row r="1750" spans="1:3" x14ac:dyDescent="0.25">
      <c r="A1750" s="6">
        <v>41587</v>
      </c>
      <c r="B1750" s="16">
        <v>41953.86</v>
      </c>
      <c r="C1750">
        <v>71.239999999999995</v>
      </c>
    </row>
    <row r="1751" spans="1:3" x14ac:dyDescent="0.25">
      <c r="A1751" s="6">
        <v>41588</v>
      </c>
      <c r="B1751" s="16">
        <v>41953.86</v>
      </c>
      <c r="C1751">
        <v>71.239999999999995</v>
      </c>
    </row>
    <row r="1752" spans="1:3" x14ac:dyDescent="0.25">
      <c r="A1752" s="6">
        <v>41589</v>
      </c>
      <c r="B1752" s="16">
        <v>42156.27</v>
      </c>
      <c r="C1752">
        <v>71.599999999999994</v>
      </c>
    </row>
    <row r="1753" spans="1:3" x14ac:dyDescent="0.25">
      <c r="A1753" s="6">
        <v>41590</v>
      </c>
      <c r="B1753" s="16">
        <v>42329.27</v>
      </c>
      <c r="C1753">
        <v>71.88</v>
      </c>
    </row>
    <row r="1754" spans="1:3" x14ac:dyDescent="0.25">
      <c r="A1754" s="6">
        <v>41591</v>
      </c>
      <c r="B1754" s="16">
        <v>42658.02</v>
      </c>
      <c r="C1754">
        <v>72.44</v>
      </c>
    </row>
    <row r="1755" spans="1:3" x14ac:dyDescent="0.25">
      <c r="A1755" s="6">
        <v>41592</v>
      </c>
      <c r="B1755" s="16">
        <v>42772.63</v>
      </c>
      <c r="C1755">
        <v>72.64</v>
      </c>
    </row>
    <row r="1756" spans="1:3" x14ac:dyDescent="0.25">
      <c r="A1756" s="6">
        <v>41593</v>
      </c>
      <c r="B1756" s="16">
        <v>42653.77</v>
      </c>
      <c r="C1756">
        <v>72.44</v>
      </c>
    </row>
    <row r="1757" spans="1:3" x14ac:dyDescent="0.25">
      <c r="A1757" s="6">
        <v>41594</v>
      </c>
      <c r="B1757" s="16">
        <v>42653.77</v>
      </c>
      <c r="C1757">
        <v>72.44</v>
      </c>
    </row>
    <row r="1758" spans="1:3" x14ac:dyDescent="0.25">
      <c r="A1758" s="6">
        <v>41595</v>
      </c>
      <c r="B1758" s="16">
        <v>42653.77</v>
      </c>
      <c r="C1758">
        <v>72.44</v>
      </c>
    </row>
    <row r="1759" spans="1:3" x14ac:dyDescent="0.25">
      <c r="A1759" s="6">
        <v>41596</v>
      </c>
      <c r="B1759" s="16">
        <v>42425.57</v>
      </c>
      <c r="C1759">
        <v>72.040000000000006</v>
      </c>
    </row>
    <row r="1760" spans="1:3" x14ac:dyDescent="0.25">
      <c r="A1760" s="6">
        <v>41597</v>
      </c>
      <c r="B1760" s="16">
        <v>42582.35</v>
      </c>
      <c r="C1760">
        <v>72.28</v>
      </c>
    </row>
    <row r="1761" spans="1:3" x14ac:dyDescent="0.25">
      <c r="A1761" s="6">
        <v>41598</v>
      </c>
      <c r="B1761" s="16">
        <v>42012.65</v>
      </c>
      <c r="C1761">
        <v>71.319999999999993</v>
      </c>
    </row>
    <row r="1762" spans="1:3" x14ac:dyDescent="0.25">
      <c r="A1762" s="6">
        <v>41599</v>
      </c>
      <c r="B1762" s="16">
        <v>41028.46</v>
      </c>
      <c r="C1762">
        <v>69.64</v>
      </c>
    </row>
    <row r="1763" spans="1:3" x14ac:dyDescent="0.25">
      <c r="A1763" s="6">
        <v>41600</v>
      </c>
      <c r="B1763" s="16">
        <v>40578</v>
      </c>
      <c r="C1763">
        <v>68.88</v>
      </c>
    </row>
    <row r="1764" spans="1:3" x14ac:dyDescent="0.25">
      <c r="A1764" s="6">
        <v>41601</v>
      </c>
      <c r="B1764" s="16">
        <v>40578</v>
      </c>
      <c r="C1764">
        <v>68.88</v>
      </c>
    </row>
    <row r="1765" spans="1:3" x14ac:dyDescent="0.25">
      <c r="A1765" s="6">
        <v>41602</v>
      </c>
      <c r="B1765" s="16">
        <v>40578</v>
      </c>
      <c r="C1765">
        <v>68.88</v>
      </c>
    </row>
    <row r="1766" spans="1:3" x14ac:dyDescent="0.25">
      <c r="A1766" s="6">
        <v>41603</v>
      </c>
      <c r="B1766" s="16">
        <v>40363.29</v>
      </c>
      <c r="C1766">
        <v>68.52</v>
      </c>
    </row>
    <row r="1767" spans="1:3" x14ac:dyDescent="0.25">
      <c r="A1767" s="6">
        <v>41604</v>
      </c>
      <c r="B1767" s="16">
        <v>40287.86</v>
      </c>
      <c r="C1767">
        <v>68.400000000000006</v>
      </c>
    </row>
    <row r="1768" spans="1:3" x14ac:dyDescent="0.25">
      <c r="A1768" s="6">
        <v>41605</v>
      </c>
      <c r="B1768" s="16">
        <v>40325.64</v>
      </c>
      <c r="C1768">
        <v>68.44</v>
      </c>
    </row>
    <row r="1769" spans="1:3" x14ac:dyDescent="0.25">
      <c r="A1769" s="6">
        <v>41606</v>
      </c>
      <c r="B1769" s="16">
        <v>40325.64</v>
      </c>
      <c r="C1769">
        <v>68.44</v>
      </c>
    </row>
    <row r="1770" spans="1:3" x14ac:dyDescent="0.25">
      <c r="A1770" s="6">
        <v>41607</v>
      </c>
      <c r="B1770" s="16">
        <v>40339.69</v>
      </c>
      <c r="C1770">
        <v>68.48</v>
      </c>
    </row>
    <row r="1771" spans="1:3" x14ac:dyDescent="0.25">
      <c r="A1771" s="6">
        <v>41608</v>
      </c>
      <c r="B1771" s="16">
        <v>40339.69</v>
      </c>
      <c r="C1771">
        <v>68.48</v>
      </c>
    </row>
    <row r="1772" spans="1:3" x14ac:dyDescent="0.25">
      <c r="A1772" s="6">
        <v>41609</v>
      </c>
      <c r="B1772" s="16">
        <v>40339.69</v>
      </c>
      <c r="C1772">
        <v>68.48</v>
      </c>
    </row>
    <row r="1773" spans="1:3" x14ac:dyDescent="0.25">
      <c r="A1773" s="6">
        <v>41610</v>
      </c>
      <c r="B1773" s="16">
        <v>40189.64</v>
      </c>
      <c r="C1773">
        <v>68.2</v>
      </c>
    </row>
    <row r="1774" spans="1:3" x14ac:dyDescent="0.25">
      <c r="A1774" s="6">
        <v>41611</v>
      </c>
      <c r="B1774" s="16">
        <v>40308.22</v>
      </c>
      <c r="C1774">
        <v>68.400000000000006</v>
      </c>
    </row>
    <row r="1775" spans="1:3" x14ac:dyDescent="0.25">
      <c r="A1775" s="6">
        <v>41612</v>
      </c>
      <c r="B1775" s="16">
        <v>40103.199999999997</v>
      </c>
      <c r="C1775">
        <v>68.08</v>
      </c>
    </row>
    <row r="1776" spans="1:3" x14ac:dyDescent="0.25">
      <c r="A1776" s="6">
        <v>41613</v>
      </c>
      <c r="B1776" s="16">
        <v>40046.18</v>
      </c>
      <c r="C1776">
        <v>67.959999999999994</v>
      </c>
    </row>
    <row r="1777" spans="1:3" x14ac:dyDescent="0.25">
      <c r="A1777" s="6">
        <v>41614</v>
      </c>
      <c r="B1777" s="16">
        <v>39363.78</v>
      </c>
      <c r="C1777">
        <v>66.8</v>
      </c>
    </row>
    <row r="1778" spans="1:3" x14ac:dyDescent="0.25">
      <c r="A1778" s="6">
        <v>41615</v>
      </c>
      <c r="B1778" s="16">
        <v>39363.78</v>
      </c>
      <c r="C1778">
        <v>66.8</v>
      </c>
    </row>
    <row r="1779" spans="1:3" x14ac:dyDescent="0.25">
      <c r="A1779" s="6">
        <v>41616</v>
      </c>
      <c r="B1779" s="16">
        <v>39363.78</v>
      </c>
      <c r="C1779">
        <v>66.8</v>
      </c>
    </row>
    <row r="1780" spans="1:3" x14ac:dyDescent="0.25">
      <c r="A1780" s="6">
        <v>41617</v>
      </c>
      <c r="B1780" s="16">
        <v>38804.32</v>
      </c>
      <c r="C1780">
        <v>65.84</v>
      </c>
    </row>
    <row r="1781" spans="1:3" x14ac:dyDescent="0.25">
      <c r="A1781" s="6">
        <v>41618</v>
      </c>
      <c r="B1781" s="16">
        <v>38965.19</v>
      </c>
      <c r="C1781">
        <v>66.12</v>
      </c>
    </row>
    <row r="1782" spans="1:3" x14ac:dyDescent="0.25">
      <c r="A1782" s="6">
        <v>41619</v>
      </c>
      <c r="B1782" s="16">
        <v>39979.53</v>
      </c>
      <c r="C1782">
        <v>67.84</v>
      </c>
    </row>
    <row r="1783" spans="1:3" x14ac:dyDescent="0.25">
      <c r="A1783" s="6">
        <v>41620</v>
      </c>
      <c r="B1783" s="16">
        <v>40046.1</v>
      </c>
      <c r="C1783">
        <v>67.959999999999994</v>
      </c>
    </row>
    <row r="1784" spans="1:3" x14ac:dyDescent="0.25">
      <c r="A1784" s="6">
        <v>41621</v>
      </c>
      <c r="B1784" s="16">
        <v>40063.75</v>
      </c>
      <c r="C1784">
        <v>67.959999999999994</v>
      </c>
    </row>
    <row r="1785" spans="1:3" x14ac:dyDescent="0.25">
      <c r="A1785" s="6">
        <v>41622</v>
      </c>
      <c r="B1785" s="16">
        <v>40063.75</v>
      </c>
      <c r="C1785">
        <v>67.959999999999994</v>
      </c>
    </row>
    <row r="1786" spans="1:3" x14ac:dyDescent="0.25">
      <c r="A1786" s="6">
        <v>41623</v>
      </c>
      <c r="B1786" s="16">
        <v>40063.75</v>
      </c>
      <c r="C1786">
        <v>67.959999999999994</v>
      </c>
    </row>
    <row r="1787" spans="1:3" x14ac:dyDescent="0.25">
      <c r="A1787" s="6">
        <v>41624</v>
      </c>
      <c r="B1787" s="16">
        <v>40219.99</v>
      </c>
      <c r="C1787">
        <v>68.239999999999995</v>
      </c>
    </row>
    <row r="1788" spans="1:3" x14ac:dyDescent="0.25">
      <c r="A1788" s="6">
        <v>41625</v>
      </c>
      <c r="B1788" s="16">
        <v>39846.07</v>
      </c>
      <c r="C1788">
        <v>67.599999999999994</v>
      </c>
    </row>
    <row r="1789" spans="1:3" x14ac:dyDescent="0.25">
      <c r="A1789" s="6">
        <v>41626</v>
      </c>
      <c r="B1789" s="16">
        <v>38515.480000000003</v>
      </c>
      <c r="C1789">
        <v>65.36</v>
      </c>
    </row>
    <row r="1790" spans="1:3" x14ac:dyDescent="0.25">
      <c r="A1790" s="6">
        <v>41627</v>
      </c>
      <c r="B1790" s="16">
        <v>38919.96</v>
      </c>
      <c r="C1790">
        <v>66.040000000000006</v>
      </c>
    </row>
    <row r="1791" spans="1:3" x14ac:dyDescent="0.25">
      <c r="A1791" s="6">
        <v>41628</v>
      </c>
      <c r="B1791" s="16">
        <v>38668.61</v>
      </c>
      <c r="C1791">
        <v>65.599999999999994</v>
      </c>
    </row>
    <row r="1792" spans="1:3" x14ac:dyDescent="0.25">
      <c r="A1792" s="6">
        <v>41629</v>
      </c>
      <c r="B1792" s="16">
        <v>38668.61</v>
      </c>
      <c r="C1792">
        <v>65.599999999999994</v>
      </c>
    </row>
    <row r="1793" spans="1:3" x14ac:dyDescent="0.25">
      <c r="A1793" s="6">
        <v>41630</v>
      </c>
      <c r="B1793" s="16">
        <v>38668.61</v>
      </c>
      <c r="C1793">
        <v>65.599999999999994</v>
      </c>
    </row>
    <row r="1794" spans="1:3" x14ac:dyDescent="0.25">
      <c r="A1794" s="6">
        <v>41631</v>
      </c>
      <c r="B1794" s="16">
        <v>38047.75</v>
      </c>
      <c r="C1794">
        <v>64.56</v>
      </c>
    </row>
    <row r="1795" spans="1:3" x14ac:dyDescent="0.25">
      <c r="A1795" s="6">
        <v>41632</v>
      </c>
      <c r="B1795" s="16">
        <v>37158.410000000003</v>
      </c>
      <c r="C1795">
        <v>63.04</v>
      </c>
    </row>
    <row r="1796" spans="1:3" x14ac:dyDescent="0.25">
      <c r="A1796" s="6">
        <v>41633</v>
      </c>
      <c r="B1796" s="16">
        <v>37158.410000000003</v>
      </c>
      <c r="C1796">
        <v>63.04</v>
      </c>
    </row>
    <row r="1797" spans="1:3" x14ac:dyDescent="0.25">
      <c r="A1797" s="6">
        <v>41634</v>
      </c>
      <c r="B1797" s="16">
        <v>37101.79</v>
      </c>
      <c r="C1797">
        <v>62.92</v>
      </c>
    </row>
    <row r="1798" spans="1:3" x14ac:dyDescent="0.25">
      <c r="A1798" s="6">
        <v>41635</v>
      </c>
      <c r="B1798" s="16">
        <v>37275.26</v>
      </c>
      <c r="C1798">
        <v>63.24</v>
      </c>
    </row>
    <row r="1799" spans="1:3" x14ac:dyDescent="0.25">
      <c r="A1799" s="6">
        <v>41636</v>
      </c>
      <c r="B1799" s="16">
        <v>37275.26</v>
      </c>
      <c r="C1799">
        <v>63.24</v>
      </c>
    </row>
    <row r="1800" spans="1:3" x14ac:dyDescent="0.25">
      <c r="A1800" s="6">
        <v>41637</v>
      </c>
      <c r="B1800" s="16">
        <v>37275.26</v>
      </c>
      <c r="C1800">
        <v>63.24</v>
      </c>
    </row>
    <row r="1801" spans="1:3" x14ac:dyDescent="0.25">
      <c r="A1801" s="6">
        <v>41638</v>
      </c>
      <c r="B1801" s="16">
        <v>37568.54</v>
      </c>
      <c r="C1801">
        <v>63.72</v>
      </c>
    </row>
    <row r="1802" spans="1:3" x14ac:dyDescent="0.25">
      <c r="A1802" s="6">
        <v>41639</v>
      </c>
      <c r="B1802" s="16">
        <v>37189.46</v>
      </c>
      <c r="C1802">
        <v>63.08</v>
      </c>
    </row>
    <row r="1803" spans="1:3" x14ac:dyDescent="0.25">
      <c r="A1803" s="6">
        <v>41640</v>
      </c>
      <c r="B1803" s="16">
        <v>37189.46</v>
      </c>
      <c r="C1803">
        <v>63.08</v>
      </c>
    </row>
    <row r="1804" spans="1:3" x14ac:dyDescent="0.25">
      <c r="A1804" s="6">
        <v>41641</v>
      </c>
      <c r="B1804" s="16">
        <v>37664.58</v>
      </c>
      <c r="C1804">
        <v>63.88</v>
      </c>
    </row>
    <row r="1805" spans="1:3" x14ac:dyDescent="0.25">
      <c r="A1805" s="6">
        <v>41642</v>
      </c>
      <c r="B1805" s="16">
        <v>37498.78</v>
      </c>
      <c r="C1805">
        <v>63.6</v>
      </c>
    </row>
    <row r="1806" spans="1:3" x14ac:dyDescent="0.25">
      <c r="A1806" s="6">
        <v>41643</v>
      </c>
      <c r="B1806" s="16">
        <v>37498.78</v>
      </c>
      <c r="C1806">
        <v>63.6</v>
      </c>
    </row>
    <row r="1807" spans="1:3" x14ac:dyDescent="0.25">
      <c r="A1807" s="6">
        <v>41644</v>
      </c>
      <c r="B1807" s="16">
        <v>37498.78</v>
      </c>
      <c r="C1807">
        <v>63.6</v>
      </c>
    </row>
    <row r="1808" spans="1:3" x14ac:dyDescent="0.25">
      <c r="A1808" s="6">
        <v>41645</v>
      </c>
      <c r="B1808" s="16">
        <v>37025.24</v>
      </c>
      <c r="C1808">
        <v>62.8</v>
      </c>
    </row>
    <row r="1809" spans="1:3" x14ac:dyDescent="0.25">
      <c r="A1809" s="6">
        <v>41646</v>
      </c>
      <c r="B1809" s="16">
        <v>36406.61</v>
      </c>
      <c r="C1809">
        <v>61.72</v>
      </c>
    </row>
    <row r="1810" spans="1:3" x14ac:dyDescent="0.25">
      <c r="A1810" s="6">
        <v>41647</v>
      </c>
      <c r="B1810" s="16">
        <v>36297.629999999997</v>
      </c>
      <c r="C1810">
        <v>61.56</v>
      </c>
    </row>
    <row r="1811" spans="1:3" x14ac:dyDescent="0.25">
      <c r="A1811" s="6">
        <v>41648</v>
      </c>
      <c r="B1811" s="16">
        <v>36551.75</v>
      </c>
      <c r="C1811">
        <v>61.96</v>
      </c>
    </row>
    <row r="1812" spans="1:3" x14ac:dyDescent="0.25">
      <c r="A1812" s="6">
        <v>41649</v>
      </c>
      <c r="B1812" s="16">
        <v>36286.550000000003</v>
      </c>
      <c r="C1812">
        <v>61.52</v>
      </c>
    </row>
    <row r="1813" spans="1:3" x14ac:dyDescent="0.25">
      <c r="A1813" s="6">
        <v>41650</v>
      </c>
      <c r="B1813" s="16">
        <v>36286.550000000003</v>
      </c>
      <c r="C1813">
        <v>61.52</v>
      </c>
    </row>
    <row r="1814" spans="1:3" x14ac:dyDescent="0.25">
      <c r="A1814" s="6">
        <v>41651</v>
      </c>
      <c r="B1814" s="16">
        <v>36286.550000000003</v>
      </c>
      <c r="C1814">
        <v>61.52</v>
      </c>
    </row>
    <row r="1815" spans="1:3" x14ac:dyDescent="0.25">
      <c r="A1815" s="6">
        <v>41652</v>
      </c>
      <c r="B1815" s="16">
        <v>36882.28</v>
      </c>
      <c r="C1815">
        <v>62.52</v>
      </c>
    </row>
    <row r="1816" spans="1:3" x14ac:dyDescent="0.25">
      <c r="A1816" s="6">
        <v>41653</v>
      </c>
      <c r="B1816" s="16">
        <v>36584.97</v>
      </c>
      <c r="C1816">
        <v>62.04</v>
      </c>
    </row>
    <row r="1817" spans="1:3" x14ac:dyDescent="0.25">
      <c r="A1817" s="6">
        <v>41654</v>
      </c>
      <c r="B1817" s="16">
        <v>36794.959999999999</v>
      </c>
      <c r="C1817">
        <v>62.4</v>
      </c>
    </row>
    <row r="1818" spans="1:3" x14ac:dyDescent="0.25">
      <c r="A1818" s="6">
        <v>41655</v>
      </c>
      <c r="B1818" s="16">
        <v>36835.94</v>
      </c>
      <c r="C1818">
        <v>62.44</v>
      </c>
    </row>
    <row r="1819" spans="1:3" x14ac:dyDescent="0.25">
      <c r="A1819" s="6">
        <v>41656</v>
      </c>
      <c r="B1819" s="16">
        <v>37087.81</v>
      </c>
      <c r="C1819">
        <v>62.88</v>
      </c>
    </row>
    <row r="1820" spans="1:3" x14ac:dyDescent="0.25">
      <c r="A1820" s="6">
        <v>41657</v>
      </c>
      <c r="B1820" s="16">
        <v>37087.81</v>
      </c>
      <c r="C1820">
        <v>62.88</v>
      </c>
    </row>
    <row r="1821" spans="1:3" x14ac:dyDescent="0.25">
      <c r="A1821" s="6">
        <v>41658</v>
      </c>
      <c r="B1821" s="16">
        <v>37087.81</v>
      </c>
      <c r="C1821">
        <v>62.88</v>
      </c>
    </row>
    <row r="1822" spans="1:3" x14ac:dyDescent="0.25">
      <c r="A1822" s="6">
        <v>41659</v>
      </c>
      <c r="B1822" s="16">
        <v>37087.81</v>
      </c>
      <c r="C1822">
        <v>62.88</v>
      </c>
    </row>
    <row r="1823" spans="1:3" x14ac:dyDescent="0.25">
      <c r="A1823" s="6">
        <v>41660</v>
      </c>
      <c r="B1823" s="16">
        <v>36836.5</v>
      </c>
      <c r="C1823">
        <v>62.44</v>
      </c>
    </row>
    <row r="1824" spans="1:3" x14ac:dyDescent="0.25">
      <c r="A1824" s="6">
        <v>41661</v>
      </c>
      <c r="B1824" s="16">
        <v>36047.440000000002</v>
      </c>
      <c r="C1824">
        <v>61.12</v>
      </c>
    </row>
    <row r="1825" spans="1:3" x14ac:dyDescent="0.25">
      <c r="A1825" s="6">
        <v>41662</v>
      </c>
      <c r="B1825" s="16">
        <v>36337.75</v>
      </c>
      <c r="C1825">
        <v>61.6</v>
      </c>
    </row>
    <row r="1826" spans="1:3" x14ac:dyDescent="0.25">
      <c r="A1826" s="6">
        <v>41663</v>
      </c>
      <c r="B1826" s="16">
        <v>38110.550000000003</v>
      </c>
      <c r="C1826">
        <v>64.599999999999994</v>
      </c>
    </row>
    <row r="1827" spans="1:3" x14ac:dyDescent="0.25">
      <c r="A1827" s="6">
        <v>41664</v>
      </c>
      <c r="B1827" s="16">
        <v>38110.550000000003</v>
      </c>
      <c r="C1827">
        <v>64.599999999999994</v>
      </c>
    </row>
    <row r="1828" spans="1:3" x14ac:dyDescent="0.25">
      <c r="A1828" s="6">
        <v>41665</v>
      </c>
      <c r="B1828" s="16">
        <v>38110.550000000003</v>
      </c>
      <c r="C1828">
        <v>64.599999999999994</v>
      </c>
    </row>
    <row r="1829" spans="1:3" x14ac:dyDescent="0.25">
      <c r="A1829" s="6">
        <v>41666</v>
      </c>
      <c r="B1829" s="16">
        <v>37860.699999999997</v>
      </c>
      <c r="C1829">
        <v>64.16</v>
      </c>
    </row>
    <row r="1830" spans="1:3" x14ac:dyDescent="0.25">
      <c r="A1830" s="6">
        <v>41667</v>
      </c>
      <c r="B1830" s="16">
        <v>36841.599999999999</v>
      </c>
      <c r="C1830">
        <v>62.44</v>
      </c>
    </row>
    <row r="1831" spans="1:3" x14ac:dyDescent="0.25">
      <c r="A1831" s="6">
        <v>41668</v>
      </c>
      <c r="B1831" s="16">
        <v>37630.660000000003</v>
      </c>
      <c r="C1831">
        <v>63.76</v>
      </c>
    </row>
    <row r="1832" spans="1:3" x14ac:dyDescent="0.25">
      <c r="A1832" s="6">
        <v>41669</v>
      </c>
      <c r="B1832" s="16">
        <v>38057.56</v>
      </c>
      <c r="C1832">
        <v>64.52</v>
      </c>
    </row>
    <row r="1833" spans="1:3" x14ac:dyDescent="0.25">
      <c r="A1833" s="6">
        <v>41670</v>
      </c>
      <c r="B1833" s="16">
        <v>38383</v>
      </c>
      <c r="C1833">
        <v>65.040000000000006</v>
      </c>
    </row>
    <row r="1834" spans="1:3" x14ac:dyDescent="0.25">
      <c r="A1834" s="6">
        <v>41671</v>
      </c>
      <c r="B1834" s="16">
        <v>38383</v>
      </c>
      <c r="C1834">
        <v>65.040000000000006</v>
      </c>
    </row>
    <row r="1835" spans="1:3" x14ac:dyDescent="0.25">
      <c r="A1835" s="6">
        <v>41672</v>
      </c>
      <c r="B1835" s="16">
        <v>38383</v>
      </c>
      <c r="C1835">
        <v>65.040000000000006</v>
      </c>
    </row>
    <row r="1836" spans="1:3" x14ac:dyDescent="0.25">
      <c r="A1836" s="6">
        <v>41673</v>
      </c>
      <c r="B1836" s="16">
        <v>40083.53</v>
      </c>
      <c r="C1836">
        <v>67.92</v>
      </c>
    </row>
    <row r="1837" spans="1:3" x14ac:dyDescent="0.25">
      <c r="A1837" s="6">
        <v>41674</v>
      </c>
      <c r="B1837" s="16">
        <v>40330.080000000002</v>
      </c>
      <c r="C1837">
        <v>68.36</v>
      </c>
    </row>
    <row r="1838" spans="1:3" x14ac:dyDescent="0.25">
      <c r="A1838" s="6">
        <v>41675</v>
      </c>
      <c r="B1838" s="16">
        <v>41270.720000000001</v>
      </c>
      <c r="C1838">
        <v>69.92</v>
      </c>
    </row>
    <row r="1839" spans="1:3" x14ac:dyDescent="0.25">
      <c r="A1839" s="6">
        <v>41676</v>
      </c>
      <c r="B1839" s="16">
        <v>39055.14</v>
      </c>
      <c r="C1839">
        <v>66.16</v>
      </c>
    </row>
    <row r="1840" spans="1:3" x14ac:dyDescent="0.25">
      <c r="A1840" s="6">
        <v>41677</v>
      </c>
      <c r="B1840" s="16">
        <v>37493.870000000003</v>
      </c>
      <c r="C1840">
        <v>63.52</v>
      </c>
    </row>
    <row r="1841" spans="1:3" x14ac:dyDescent="0.25">
      <c r="A1841" s="6">
        <v>41678</v>
      </c>
      <c r="B1841" s="16">
        <v>37493.870000000003</v>
      </c>
      <c r="C1841">
        <v>63.52</v>
      </c>
    </row>
    <row r="1842" spans="1:3" x14ac:dyDescent="0.25">
      <c r="A1842" s="6">
        <v>41679</v>
      </c>
      <c r="B1842" s="16">
        <v>37493.870000000003</v>
      </c>
      <c r="C1842">
        <v>63.52</v>
      </c>
    </row>
    <row r="1843" spans="1:3" x14ac:dyDescent="0.25">
      <c r="A1843" s="6">
        <v>41680</v>
      </c>
      <c r="B1843" s="16">
        <v>37423.279999999999</v>
      </c>
      <c r="C1843">
        <v>63.4</v>
      </c>
    </row>
    <row r="1844" spans="1:3" x14ac:dyDescent="0.25">
      <c r="A1844" s="6">
        <v>41681</v>
      </c>
      <c r="B1844" s="16">
        <v>36531.199999999997</v>
      </c>
      <c r="C1844">
        <v>61.88</v>
      </c>
    </row>
    <row r="1845" spans="1:3" x14ac:dyDescent="0.25">
      <c r="A1845" s="6">
        <v>41682</v>
      </c>
      <c r="B1845" s="16">
        <v>36516.449999999997</v>
      </c>
      <c r="C1845">
        <v>61.88</v>
      </c>
    </row>
    <row r="1846" spans="1:3" x14ac:dyDescent="0.25">
      <c r="A1846" s="6">
        <v>41683</v>
      </c>
      <c r="B1846" s="16">
        <v>36245.89</v>
      </c>
      <c r="C1846">
        <v>61.4</v>
      </c>
    </row>
    <row r="1847" spans="1:3" x14ac:dyDescent="0.25">
      <c r="A1847" s="6">
        <v>41684</v>
      </c>
      <c r="B1847" s="16">
        <v>36097.870000000003</v>
      </c>
      <c r="C1847">
        <v>61.16</v>
      </c>
    </row>
    <row r="1848" spans="1:3" x14ac:dyDescent="0.25">
      <c r="A1848" s="6">
        <v>41685</v>
      </c>
      <c r="B1848" s="16">
        <v>36097.870000000003</v>
      </c>
      <c r="C1848">
        <v>61.16</v>
      </c>
    </row>
    <row r="1849" spans="1:3" x14ac:dyDescent="0.25">
      <c r="A1849" s="6">
        <v>41686</v>
      </c>
      <c r="B1849" s="16">
        <v>36097.870000000003</v>
      </c>
      <c r="C1849">
        <v>61.16</v>
      </c>
    </row>
    <row r="1850" spans="1:3" x14ac:dyDescent="0.25">
      <c r="A1850" s="6">
        <v>41687</v>
      </c>
      <c r="B1850" s="16">
        <v>36097.870000000003</v>
      </c>
      <c r="C1850">
        <v>61.16</v>
      </c>
    </row>
    <row r="1851" spans="1:3" x14ac:dyDescent="0.25">
      <c r="A1851" s="6">
        <v>41688</v>
      </c>
      <c r="B1851" s="16">
        <v>35432.639999999999</v>
      </c>
      <c r="C1851">
        <v>60.04</v>
      </c>
    </row>
    <row r="1852" spans="1:3" x14ac:dyDescent="0.25">
      <c r="A1852" s="6">
        <v>41689</v>
      </c>
      <c r="B1852" s="16">
        <v>36344.82</v>
      </c>
      <c r="C1852">
        <v>61.56</v>
      </c>
    </row>
    <row r="1853" spans="1:3" x14ac:dyDescent="0.25">
      <c r="A1853" s="6">
        <v>41690</v>
      </c>
      <c r="B1853" s="16">
        <v>35892.980000000003</v>
      </c>
      <c r="C1853">
        <v>60.8</v>
      </c>
    </row>
    <row r="1854" spans="1:3" x14ac:dyDescent="0.25">
      <c r="A1854" s="6">
        <v>41691</v>
      </c>
      <c r="B1854" s="16">
        <v>35900.400000000001</v>
      </c>
      <c r="C1854">
        <v>60.8</v>
      </c>
    </row>
    <row r="1855" spans="1:3" x14ac:dyDescent="0.25">
      <c r="A1855" s="6">
        <v>41692</v>
      </c>
      <c r="B1855" s="16">
        <v>35900.400000000001</v>
      </c>
      <c r="C1855">
        <v>60.8</v>
      </c>
    </row>
    <row r="1856" spans="1:3" x14ac:dyDescent="0.25">
      <c r="A1856" s="6">
        <v>41693</v>
      </c>
      <c r="B1856" s="16">
        <v>35900.400000000001</v>
      </c>
      <c r="C1856">
        <v>60.8</v>
      </c>
    </row>
    <row r="1857" spans="1:3" x14ac:dyDescent="0.25">
      <c r="A1857" s="6">
        <v>41694</v>
      </c>
      <c r="B1857" s="16">
        <v>35946.550000000003</v>
      </c>
      <c r="C1857">
        <v>60.88</v>
      </c>
    </row>
    <row r="1858" spans="1:3" x14ac:dyDescent="0.25">
      <c r="A1858" s="6">
        <v>41695</v>
      </c>
      <c r="B1858" s="16">
        <v>35806.949999999997</v>
      </c>
      <c r="C1858">
        <v>60.64</v>
      </c>
    </row>
    <row r="1859" spans="1:3" x14ac:dyDescent="0.25">
      <c r="A1859" s="6">
        <v>41696</v>
      </c>
      <c r="B1859" s="16">
        <v>36416.160000000003</v>
      </c>
      <c r="C1859">
        <v>61.68</v>
      </c>
    </row>
    <row r="1860" spans="1:3" x14ac:dyDescent="0.25">
      <c r="A1860" s="6">
        <v>41697</v>
      </c>
      <c r="B1860" s="16">
        <v>36542.660000000003</v>
      </c>
      <c r="C1860">
        <v>61.88</v>
      </c>
    </row>
    <row r="1861" spans="1:3" x14ac:dyDescent="0.25">
      <c r="A1861" s="6">
        <v>41698</v>
      </c>
      <c r="B1861" s="16">
        <v>36773.29</v>
      </c>
      <c r="C1861">
        <v>62.28</v>
      </c>
    </row>
    <row r="1862" spans="1:3" x14ac:dyDescent="0.25">
      <c r="A1862" s="6">
        <v>41699</v>
      </c>
      <c r="B1862" s="16">
        <v>36773.29</v>
      </c>
      <c r="C1862">
        <v>62.28</v>
      </c>
    </row>
    <row r="1863" spans="1:3" x14ac:dyDescent="0.25">
      <c r="A1863" s="6">
        <v>41700</v>
      </c>
      <c r="B1863" s="16">
        <v>36773.29</v>
      </c>
      <c r="C1863">
        <v>62.28</v>
      </c>
    </row>
    <row r="1864" spans="1:3" x14ac:dyDescent="0.25">
      <c r="A1864" s="6">
        <v>41701</v>
      </c>
      <c r="B1864" s="16">
        <v>37681.79</v>
      </c>
      <c r="C1864">
        <v>63.8</v>
      </c>
    </row>
    <row r="1865" spans="1:3" x14ac:dyDescent="0.25">
      <c r="A1865" s="6">
        <v>41702</v>
      </c>
      <c r="B1865" s="16">
        <v>36708.81</v>
      </c>
      <c r="C1865">
        <v>62.16</v>
      </c>
    </row>
    <row r="1866" spans="1:3" x14ac:dyDescent="0.25">
      <c r="A1866" s="6">
        <v>41703</v>
      </c>
      <c r="B1866" s="16">
        <v>36692.449999999997</v>
      </c>
      <c r="C1866">
        <v>62.12</v>
      </c>
    </row>
    <row r="1867" spans="1:3" x14ac:dyDescent="0.25">
      <c r="A1867" s="6">
        <v>41704</v>
      </c>
      <c r="B1867" s="16">
        <v>36479.47</v>
      </c>
      <c r="C1867">
        <v>61.76</v>
      </c>
    </row>
    <row r="1868" spans="1:3" x14ac:dyDescent="0.25">
      <c r="A1868" s="6">
        <v>41705</v>
      </c>
      <c r="B1868" s="16">
        <v>36755.94</v>
      </c>
      <c r="C1868">
        <v>62.24</v>
      </c>
    </row>
    <row r="1869" spans="1:3" x14ac:dyDescent="0.25">
      <c r="A1869" s="6">
        <v>41706</v>
      </c>
      <c r="B1869" s="16">
        <v>36755.94</v>
      </c>
      <c r="C1869">
        <v>62.24</v>
      </c>
    </row>
    <row r="1870" spans="1:3" x14ac:dyDescent="0.25">
      <c r="A1870" s="6">
        <v>41707</v>
      </c>
      <c r="B1870" s="16">
        <v>36755.94</v>
      </c>
      <c r="C1870">
        <v>62.24</v>
      </c>
    </row>
    <row r="1871" spans="1:3" x14ac:dyDescent="0.25">
      <c r="A1871" s="6">
        <v>41708</v>
      </c>
      <c r="B1871" s="16">
        <v>36743.379999999997</v>
      </c>
      <c r="C1871">
        <v>62.2</v>
      </c>
    </row>
    <row r="1872" spans="1:3" x14ac:dyDescent="0.25">
      <c r="A1872" s="6">
        <v>41709</v>
      </c>
      <c r="B1872" s="16">
        <v>37079.06</v>
      </c>
      <c r="C1872">
        <v>62.8</v>
      </c>
    </row>
    <row r="1873" spans="1:3" x14ac:dyDescent="0.25">
      <c r="A1873" s="6">
        <v>41710</v>
      </c>
      <c r="B1873" s="16">
        <v>37071.86</v>
      </c>
      <c r="C1873">
        <v>62.76</v>
      </c>
    </row>
    <row r="1874" spans="1:3" x14ac:dyDescent="0.25">
      <c r="A1874" s="6">
        <v>41711</v>
      </c>
      <c r="B1874" s="16">
        <v>37506.29</v>
      </c>
      <c r="C1874">
        <v>63.52</v>
      </c>
    </row>
    <row r="1875" spans="1:3" x14ac:dyDescent="0.25">
      <c r="A1875" s="6">
        <v>41712</v>
      </c>
      <c r="B1875" s="16">
        <v>37750.42</v>
      </c>
      <c r="C1875">
        <v>63.92</v>
      </c>
    </row>
    <row r="1876" spans="1:3" x14ac:dyDescent="0.25">
      <c r="A1876" s="6">
        <v>41713</v>
      </c>
      <c r="B1876" s="16">
        <v>37750.42</v>
      </c>
      <c r="C1876">
        <v>63.92</v>
      </c>
    </row>
    <row r="1877" spans="1:3" x14ac:dyDescent="0.25">
      <c r="A1877" s="6">
        <v>41714</v>
      </c>
      <c r="B1877" s="16">
        <v>37750.42</v>
      </c>
      <c r="C1877">
        <v>63.92</v>
      </c>
    </row>
    <row r="1878" spans="1:3" x14ac:dyDescent="0.25">
      <c r="A1878" s="6">
        <v>41715</v>
      </c>
      <c r="B1878" s="16">
        <v>36612.6</v>
      </c>
      <c r="C1878">
        <v>62</v>
      </c>
    </row>
    <row r="1879" spans="1:3" x14ac:dyDescent="0.25">
      <c r="A1879" s="6">
        <v>41716</v>
      </c>
      <c r="B1879" s="16">
        <v>36269.83</v>
      </c>
      <c r="C1879">
        <v>61.4</v>
      </c>
    </row>
    <row r="1880" spans="1:3" x14ac:dyDescent="0.25">
      <c r="A1880" s="6">
        <v>41717</v>
      </c>
      <c r="B1880" s="16">
        <v>36405.25</v>
      </c>
      <c r="C1880">
        <v>61.64</v>
      </c>
    </row>
    <row r="1881" spans="1:3" x14ac:dyDescent="0.25">
      <c r="A1881" s="6">
        <v>41718</v>
      </c>
      <c r="B1881" s="16">
        <v>36100.57</v>
      </c>
      <c r="C1881">
        <v>61.12</v>
      </c>
    </row>
    <row r="1882" spans="1:3" x14ac:dyDescent="0.25">
      <c r="A1882" s="6">
        <v>41719</v>
      </c>
      <c r="B1882" s="16">
        <v>36364.379999999997</v>
      </c>
      <c r="C1882">
        <v>61.56</v>
      </c>
    </row>
    <row r="1883" spans="1:3" x14ac:dyDescent="0.25">
      <c r="A1883" s="6">
        <v>41720</v>
      </c>
      <c r="B1883" s="16">
        <v>36364.379999999997</v>
      </c>
      <c r="C1883">
        <v>61.56</v>
      </c>
    </row>
    <row r="1884" spans="1:3" x14ac:dyDescent="0.25">
      <c r="A1884" s="6">
        <v>41721</v>
      </c>
      <c r="B1884" s="16">
        <v>36364.379999999997</v>
      </c>
      <c r="C1884">
        <v>61.56</v>
      </c>
    </row>
    <row r="1885" spans="1:3" x14ac:dyDescent="0.25">
      <c r="A1885" s="6">
        <v>41722</v>
      </c>
      <c r="B1885" s="16">
        <v>36364.53</v>
      </c>
      <c r="C1885">
        <v>61.56</v>
      </c>
    </row>
    <row r="1886" spans="1:3" x14ac:dyDescent="0.25">
      <c r="A1886" s="6">
        <v>41723</v>
      </c>
      <c r="B1886" s="16">
        <v>36440.980000000003</v>
      </c>
      <c r="C1886">
        <v>61.68</v>
      </c>
    </row>
    <row r="1887" spans="1:3" x14ac:dyDescent="0.25">
      <c r="A1887" s="6">
        <v>41724</v>
      </c>
      <c r="B1887" s="16">
        <v>36821.08</v>
      </c>
      <c r="C1887">
        <v>62.32</v>
      </c>
    </row>
    <row r="1888" spans="1:3" x14ac:dyDescent="0.25">
      <c r="A1888" s="6">
        <v>41725</v>
      </c>
      <c r="B1888" s="16">
        <v>36605.269999999997</v>
      </c>
      <c r="C1888">
        <v>61.96</v>
      </c>
    </row>
    <row r="1889" spans="1:3" x14ac:dyDescent="0.25">
      <c r="A1889" s="6">
        <v>41726</v>
      </c>
      <c r="B1889" s="16">
        <v>36379.9</v>
      </c>
      <c r="C1889">
        <v>61.56</v>
      </c>
    </row>
    <row r="1890" spans="1:3" x14ac:dyDescent="0.25">
      <c r="A1890" s="6">
        <v>41727</v>
      </c>
      <c r="B1890" s="16">
        <v>36379.9</v>
      </c>
      <c r="C1890">
        <v>61.56</v>
      </c>
    </row>
    <row r="1891" spans="1:3" x14ac:dyDescent="0.25">
      <c r="A1891" s="6">
        <v>41728</v>
      </c>
      <c r="B1891" s="16">
        <v>36379.9</v>
      </c>
      <c r="C1891">
        <v>61.56</v>
      </c>
    </row>
    <row r="1892" spans="1:3" x14ac:dyDescent="0.25">
      <c r="A1892" s="6">
        <v>41729</v>
      </c>
      <c r="B1892" s="16">
        <v>35743.26</v>
      </c>
      <c r="C1892">
        <v>60.48</v>
      </c>
    </row>
    <row r="1893" spans="1:3" x14ac:dyDescent="0.25">
      <c r="A1893" s="6">
        <v>41730</v>
      </c>
      <c r="B1893" s="16">
        <v>35179.99</v>
      </c>
      <c r="C1893">
        <v>59.52</v>
      </c>
    </row>
    <row r="1894" spans="1:3" x14ac:dyDescent="0.25">
      <c r="A1894" s="6">
        <v>41731</v>
      </c>
      <c r="B1894" s="16">
        <v>35348.19</v>
      </c>
      <c r="C1894">
        <v>59.8</v>
      </c>
    </row>
    <row r="1895" spans="1:3" x14ac:dyDescent="0.25">
      <c r="A1895" s="6">
        <v>41732</v>
      </c>
      <c r="B1895" s="16">
        <v>34975.120000000003</v>
      </c>
      <c r="C1895">
        <v>59.2</v>
      </c>
    </row>
    <row r="1896" spans="1:3" x14ac:dyDescent="0.25">
      <c r="A1896" s="6">
        <v>41733</v>
      </c>
      <c r="B1896" s="16">
        <v>35251.07</v>
      </c>
      <c r="C1896">
        <v>59.64</v>
      </c>
    </row>
    <row r="1897" spans="1:3" x14ac:dyDescent="0.25">
      <c r="A1897" s="6">
        <v>41734</v>
      </c>
      <c r="B1897" s="16">
        <v>35251.07</v>
      </c>
      <c r="C1897">
        <v>59.64</v>
      </c>
    </row>
    <row r="1898" spans="1:3" x14ac:dyDescent="0.25">
      <c r="A1898" s="6">
        <v>41735</v>
      </c>
      <c r="B1898" s="16">
        <v>35251.07</v>
      </c>
      <c r="C1898">
        <v>59.64</v>
      </c>
    </row>
    <row r="1899" spans="1:3" x14ac:dyDescent="0.25">
      <c r="A1899" s="6">
        <v>41736</v>
      </c>
      <c r="B1899" s="16">
        <v>35646.14</v>
      </c>
      <c r="C1899">
        <v>60.32</v>
      </c>
    </row>
    <row r="1900" spans="1:3" x14ac:dyDescent="0.25">
      <c r="A1900" s="6">
        <v>41737</v>
      </c>
      <c r="B1900" s="16">
        <v>35264.49</v>
      </c>
      <c r="C1900">
        <v>59.68</v>
      </c>
    </row>
    <row r="1901" spans="1:3" x14ac:dyDescent="0.25">
      <c r="A1901" s="6">
        <v>41738</v>
      </c>
      <c r="B1901" s="16">
        <v>34960.449999999997</v>
      </c>
      <c r="C1901">
        <v>59.16</v>
      </c>
    </row>
    <row r="1902" spans="1:3" x14ac:dyDescent="0.25">
      <c r="A1902" s="6">
        <v>41739</v>
      </c>
      <c r="B1902" s="16">
        <v>35614.620000000003</v>
      </c>
      <c r="C1902">
        <v>60.24</v>
      </c>
    </row>
    <row r="1903" spans="1:3" x14ac:dyDescent="0.25">
      <c r="A1903" s="6">
        <v>41740</v>
      </c>
      <c r="B1903" s="16">
        <v>36019.300000000003</v>
      </c>
      <c r="C1903">
        <v>60.96</v>
      </c>
    </row>
    <row r="1904" spans="1:3" x14ac:dyDescent="0.25">
      <c r="A1904" s="6">
        <v>41741</v>
      </c>
      <c r="B1904" s="16">
        <v>36019.300000000003</v>
      </c>
      <c r="C1904">
        <v>60.92</v>
      </c>
    </row>
    <row r="1905" spans="1:3" x14ac:dyDescent="0.25">
      <c r="A1905" s="6">
        <v>41742</v>
      </c>
      <c r="B1905" s="16">
        <v>36019.300000000003</v>
      </c>
      <c r="C1905">
        <v>60.92</v>
      </c>
    </row>
    <row r="1906" spans="1:3" x14ac:dyDescent="0.25">
      <c r="A1906" s="6">
        <v>41743</v>
      </c>
      <c r="B1906" s="16">
        <v>36022.6</v>
      </c>
      <c r="C1906">
        <v>60.96</v>
      </c>
    </row>
    <row r="1907" spans="1:3" x14ac:dyDescent="0.25">
      <c r="A1907" s="6">
        <v>41744</v>
      </c>
      <c r="B1907" s="16">
        <v>35820.660000000003</v>
      </c>
      <c r="C1907">
        <v>60.6</v>
      </c>
    </row>
    <row r="1908" spans="1:3" x14ac:dyDescent="0.25">
      <c r="A1908" s="6">
        <v>41745</v>
      </c>
      <c r="B1908" s="16">
        <v>35215.269999999997</v>
      </c>
      <c r="C1908">
        <v>59.56</v>
      </c>
    </row>
    <row r="1909" spans="1:3" x14ac:dyDescent="0.25">
      <c r="A1909" s="6">
        <v>41746</v>
      </c>
      <c r="B1909" s="16">
        <v>35183.1</v>
      </c>
      <c r="C1909">
        <v>59.52</v>
      </c>
    </row>
    <row r="1910" spans="1:3" x14ac:dyDescent="0.25">
      <c r="A1910" s="6">
        <v>41747</v>
      </c>
      <c r="B1910" s="16">
        <v>35183.1</v>
      </c>
      <c r="C1910">
        <v>59.52</v>
      </c>
    </row>
    <row r="1911" spans="1:3" x14ac:dyDescent="0.25">
      <c r="A1911" s="6">
        <v>41748</v>
      </c>
      <c r="B1911" s="16">
        <v>35183.1</v>
      </c>
      <c r="C1911">
        <v>59.52</v>
      </c>
    </row>
    <row r="1912" spans="1:3" x14ac:dyDescent="0.25">
      <c r="A1912" s="6">
        <v>41749</v>
      </c>
      <c r="B1912" s="16">
        <v>35183.1</v>
      </c>
      <c r="C1912">
        <v>59.52</v>
      </c>
    </row>
    <row r="1913" spans="1:3" x14ac:dyDescent="0.25">
      <c r="A1913" s="6">
        <v>41750</v>
      </c>
      <c r="B1913" s="16">
        <v>35186.03</v>
      </c>
      <c r="C1913">
        <v>59.52</v>
      </c>
    </row>
    <row r="1914" spans="1:3" x14ac:dyDescent="0.25">
      <c r="A1914" s="6">
        <v>41751</v>
      </c>
      <c r="B1914" s="16">
        <v>35118.949999999997</v>
      </c>
      <c r="C1914">
        <v>59.4</v>
      </c>
    </row>
    <row r="1915" spans="1:3" x14ac:dyDescent="0.25">
      <c r="A1915" s="6">
        <v>41752</v>
      </c>
      <c r="B1915" s="16">
        <v>35264.28</v>
      </c>
      <c r="C1915">
        <v>59.64</v>
      </c>
    </row>
    <row r="1916" spans="1:3" x14ac:dyDescent="0.25">
      <c r="A1916" s="6">
        <v>41753</v>
      </c>
      <c r="B1916" s="16">
        <v>35149.839999999997</v>
      </c>
      <c r="C1916">
        <v>59.44</v>
      </c>
    </row>
    <row r="1917" spans="1:3" x14ac:dyDescent="0.25">
      <c r="A1917" s="6">
        <v>41754</v>
      </c>
      <c r="B1917" s="16">
        <v>35275.410000000003</v>
      </c>
      <c r="C1917">
        <v>59.68</v>
      </c>
    </row>
    <row r="1918" spans="1:3" x14ac:dyDescent="0.25">
      <c r="A1918" s="6">
        <v>41755</v>
      </c>
      <c r="B1918" s="16">
        <v>35275.410000000003</v>
      </c>
      <c r="C1918">
        <v>59.64</v>
      </c>
    </row>
    <row r="1919" spans="1:3" x14ac:dyDescent="0.25">
      <c r="A1919" s="6">
        <v>41756</v>
      </c>
      <c r="B1919" s="16">
        <v>35275.410000000003</v>
      </c>
      <c r="C1919">
        <v>59.64</v>
      </c>
    </row>
    <row r="1920" spans="1:3" x14ac:dyDescent="0.25">
      <c r="A1920" s="6">
        <v>41757</v>
      </c>
      <c r="B1920" s="16">
        <v>34826.699999999997</v>
      </c>
      <c r="C1920">
        <v>58.88</v>
      </c>
    </row>
    <row r="1921" spans="1:3" x14ac:dyDescent="0.25">
      <c r="A1921" s="6">
        <v>41758</v>
      </c>
      <c r="B1921" s="16">
        <v>34592.75</v>
      </c>
      <c r="C1921">
        <v>58.52</v>
      </c>
    </row>
    <row r="1922" spans="1:3" x14ac:dyDescent="0.25">
      <c r="A1922" s="6">
        <v>41759</v>
      </c>
      <c r="B1922" s="16">
        <v>34605.300000000003</v>
      </c>
      <c r="C1922">
        <v>58.52</v>
      </c>
    </row>
    <row r="1923" spans="1:3" x14ac:dyDescent="0.25">
      <c r="A1923" s="6">
        <v>41760</v>
      </c>
      <c r="B1923" s="16">
        <v>34558.050000000003</v>
      </c>
      <c r="C1923">
        <v>58.44</v>
      </c>
    </row>
    <row r="1924" spans="1:3" x14ac:dyDescent="0.25">
      <c r="A1924" s="6">
        <v>41761</v>
      </c>
      <c r="B1924" s="16">
        <v>34840.04</v>
      </c>
      <c r="C1924">
        <v>58.92</v>
      </c>
    </row>
    <row r="1925" spans="1:3" x14ac:dyDescent="0.25">
      <c r="A1925" s="6">
        <v>41762</v>
      </c>
      <c r="B1925" s="16">
        <v>34840.04</v>
      </c>
      <c r="C1925">
        <v>58.92</v>
      </c>
    </row>
    <row r="1926" spans="1:3" x14ac:dyDescent="0.25">
      <c r="A1926" s="6">
        <v>41763</v>
      </c>
      <c r="B1926" s="16">
        <v>34840.04</v>
      </c>
      <c r="C1926">
        <v>58.92</v>
      </c>
    </row>
    <row r="1927" spans="1:3" x14ac:dyDescent="0.25">
      <c r="A1927" s="6">
        <v>41764</v>
      </c>
      <c r="B1927" s="16">
        <v>34490.370000000003</v>
      </c>
      <c r="C1927">
        <v>58.32</v>
      </c>
    </row>
    <row r="1928" spans="1:3" x14ac:dyDescent="0.25">
      <c r="A1928" s="6">
        <v>41765</v>
      </c>
      <c r="B1928" s="16">
        <v>34756.61</v>
      </c>
      <c r="C1928">
        <v>58.76</v>
      </c>
    </row>
    <row r="1929" spans="1:3" x14ac:dyDescent="0.25">
      <c r="A1929" s="6">
        <v>41766</v>
      </c>
      <c r="B1929" s="16">
        <v>34310.57</v>
      </c>
      <c r="C1929">
        <v>58</v>
      </c>
    </row>
    <row r="1930" spans="1:3" x14ac:dyDescent="0.25">
      <c r="A1930" s="6">
        <v>41767</v>
      </c>
      <c r="B1930" s="16">
        <v>34310.6</v>
      </c>
      <c r="C1930">
        <v>58</v>
      </c>
    </row>
    <row r="1931" spans="1:3" x14ac:dyDescent="0.25">
      <c r="A1931" s="6">
        <v>41768</v>
      </c>
      <c r="B1931" s="16">
        <v>33823.949999999997</v>
      </c>
      <c r="C1931">
        <v>57.2</v>
      </c>
    </row>
    <row r="1932" spans="1:3" x14ac:dyDescent="0.25">
      <c r="A1932" s="6">
        <v>41769</v>
      </c>
      <c r="B1932" s="16">
        <v>33823.949999999997</v>
      </c>
      <c r="C1932">
        <v>57.2</v>
      </c>
    </row>
    <row r="1933" spans="1:3" x14ac:dyDescent="0.25">
      <c r="A1933" s="6">
        <v>41770</v>
      </c>
      <c r="B1933" s="16">
        <v>33823.949999999997</v>
      </c>
      <c r="C1933">
        <v>57.2</v>
      </c>
    </row>
    <row r="1934" spans="1:3" x14ac:dyDescent="0.25">
      <c r="A1934" s="6">
        <v>41771</v>
      </c>
      <c r="B1934" s="16">
        <v>33482.839999999997</v>
      </c>
      <c r="C1934">
        <v>56.6</v>
      </c>
    </row>
    <row r="1935" spans="1:3" x14ac:dyDescent="0.25">
      <c r="A1935" s="6">
        <v>41772</v>
      </c>
      <c r="B1935" s="16">
        <v>33507.699999999997</v>
      </c>
      <c r="C1935">
        <v>56.64</v>
      </c>
    </row>
    <row r="1936" spans="1:3" x14ac:dyDescent="0.25">
      <c r="A1936" s="6">
        <v>41773</v>
      </c>
      <c r="B1936" s="16">
        <v>33640.06</v>
      </c>
      <c r="C1936">
        <v>56.88</v>
      </c>
    </row>
    <row r="1937" spans="1:3" x14ac:dyDescent="0.25">
      <c r="A1937" s="6">
        <v>41774</v>
      </c>
      <c r="B1937" s="16">
        <v>33673.129999999997</v>
      </c>
      <c r="C1937">
        <v>56.92</v>
      </c>
    </row>
    <row r="1938" spans="1:3" x14ac:dyDescent="0.25">
      <c r="A1938" s="6">
        <v>41775</v>
      </c>
      <c r="B1938" s="16">
        <v>33437.910000000003</v>
      </c>
      <c r="C1938">
        <v>56.52</v>
      </c>
    </row>
    <row r="1939" spans="1:3" x14ac:dyDescent="0.25">
      <c r="A1939" s="6">
        <v>41776</v>
      </c>
      <c r="B1939" s="16">
        <v>33437.910000000003</v>
      </c>
      <c r="C1939">
        <v>56.52</v>
      </c>
    </row>
    <row r="1940" spans="1:3" x14ac:dyDescent="0.25">
      <c r="A1940" s="6">
        <v>41777</v>
      </c>
      <c r="B1940" s="16">
        <v>33437.910000000003</v>
      </c>
      <c r="C1940">
        <v>56.52</v>
      </c>
    </row>
    <row r="1941" spans="1:3" x14ac:dyDescent="0.25">
      <c r="A1941" s="6">
        <v>41778</v>
      </c>
      <c r="B1941" s="16">
        <v>33006.47</v>
      </c>
      <c r="C1941">
        <v>55.8</v>
      </c>
    </row>
    <row r="1942" spans="1:3" x14ac:dyDescent="0.25">
      <c r="A1942" s="6">
        <v>41779</v>
      </c>
      <c r="B1942" s="16">
        <v>33075.129999999997</v>
      </c>
      <c r="C1942">
        <v>55.92</v>
      </c>
    </row>
    <row r="1943" spans="1:3" x14ac:dyDescent="0.25">
      <c r="A1943" s="6">
        <v>41780</v>
      </c>
      <c r="B1943" s="16">
        <v>32844.78</v>
      </c>
      <c r="C1943">
        <v>55.52</v>
      </c>
    </row>
    <row r="1944" spans="1:3" x14ac:dyDescent="0.25">
      <c r="A1944" s="6">
        <v>41781</v>
      </c>
      <c r="B1944" s="16">
        <v>33109.57</v>
      </c>
      <c r="C1944">
        <v>55.96</v>
      </c>
    </row>
    <row r="1945" spans="1:3" x14ac:dyDescent="0.25">
      <c r="A1945" s="6">
        <v>41782</v>
      </c>
      <c r="B1945" s="16">
        <v>33142.44</v>
      </c>
      <c r="C1945">
        <v>56</v>
      </c>
    </row>
    <row r="1946" spans="1:3" x14ac:dyDescent="0.25">
      <c r="A1946" s="6">
        <v>41783</v>
      </c>
      <c r="B1946" s="16">
        <v>33142.44</v>
      </c>
      <c r="C1946">
        <v>56</v>
      </c>
    </row>
    <row r="1947" spans="1:3" x14ac:dyDescent="0.25">
      <c r="A1947" s="6">
        <v>41784</v>
      </c>
      <c r="B1947" s="16">
        <v>33142.44</v>
      </c>
      <c r="C1947">
        <v>56</v>
      </c>
    </row>
    <row r="1948" spans="1:3" x14ac:dyDescent="0.25">
      <c r="A1948" s="6">
        <v>41785</v>
      </c>
      <c r="B1948" s="16">
        <v>33142.44</v>
      </c>
      <c r="C1948">
        <v>56</v>
      </c>
    </row>
    <row r="1949" spans="1:3" x14ac:dyDescent="0.25">
      <c r="A1949" s="6">
        <v>41786</v>
      </c>
      <c r="B1949" s="16">
        <v>32726.3</v>
      </c>
      <c r="C1949">
        <v>55.32</v>
      </c>
    </row>
    <row r="1950" spans="1:3" x14ac:dyDescent="0.25">
      <c r="A1950" s="6">
        <v>41787</v>
      </c>
      <c r="B1950" s="16">
        <v>32988.559999999998</v>
      </c>
      <c r="C1950">
        <v>55.76</v>
      </c>
    </row>
    <row r="1951" spans="1:3" x14ac:dyDescent="0.25">
      <c r="A1951" s="6">
        <v>41788</v>
      </c>
      <c r="B1951" s="16">
        <v>32964.46</v>
      </c>
      <c r="C1951">
        <v>55.72</v>
      </c>
    </row>
    <row r="1952" spans="1:3" x14ac:dyDescent="0.25">
      <c r="A1952" s="6">
        <v>41789</v>
      </c>
      <c r="B1952" s="16">
        <v>33236.449999999997</v>
      </c>
      <c r="C1952">
        <v>56.16</v>
      </c>
    </row>
    <row r="1953" spans="1:3" x14ac:dyDescent="0.25">
      <c r="A1953" s="6">
        <v>41790</v>
      </c>
      <c r="B1953" s="16">
        <v>33236.449999999997</v>
      </c>
      <c r="C1953">
        <v>56.16</v>
      </c>
    </row>
    <row r="1954" spans="1:3" x14ac:dyDescent="0.25">
      <c r="A1954" s="6">
        <v>41791</v>
      </c>
      <c r="B1954" s="16">
        <v>33236.449999999997</v>
      </c>
      <c r="C1954">
        <v>56.16</v>
      </c>
    </row>
    <row r="1955" spans="1:3" x14ac:dyDescent="0.25">
      <c r="A1955" s="6">
        <v>41792</v>
      </c>
      <c r="B1955" s="16">
        <v>33281.230000000003</v>
      </c>
      <c r="C1955">
        <v>56.24</v>
      </c>
    </row>
    <row r="1956" spans="1:3" x14ac:dyDescent="0.25">
      <c r="A1956" s="6">
        <v>41793</v>
      </c>
      <c r="B1956" s="16">
        <v>33202.28</v>
      </c>
      <c r="C1956">
        <v>56.12</v>
      </c>
    </row>
    <row r="1957" spans="1:3" x14ac:dyDescent="0.25">
      <c r="A1957" s="6">
        <v>41794</v>
      </c>
      <c r="B1957" s="16">
        <v>32842.14</v>
      </c>
      <c r="C1957">
        <v>55.48</v>
      </c>
    </row>
    <row r="1958" spans="1:3" x14ac:dyDescent="0.25">
      <c r="A1958" s="6">
        <v>41795</v>
      </c>
      <c r="B1958" s="16">
        <v>32288.92</v>
      </c>
      <c r="C1958">
        <v>54.56</v>
      </c>
    </row>
    <row r="1959" spans="1:3" x14ac:dyDescent="0.25">
      <c r="A1959" s="6">
        <v>41796</v>
      </c>
      <c r="B1959" s="16">
        <v>31189.05</v>
      </c>
      <c r="C1959">
        <v>52.68</v>
      </c>
    </row>
    <row r="1960" spans="1:3" x14ac:dyDescent="0.25">
      <c r="A1960" s="6">
        <v>41797</v>
      </c>
      <c r="B1960" s="16">
        <v>31189.05</v>
      </c>
      <c r="C1960">
        <v>52.68</v>
      </c>
    </row>
    <row r="1961" spans="1:3" x14ac:dyDescent="0.25">
      <c r="A1961" s="6">
        <v>41798</v>
      </c>
      <c r="B1961" s="16">
        <v>31189.05</v>
      </c>
      <c r="C1961">
        <v>52.68</v>
      </c>
    </row>
    <row r="1962" spans="1:3" x14ac:dyDescent="0.25">
      <c r="A1962" s="6">
        <v>41799</v>
      </c>
      <c r="B1962" s="16">
        <v>31481.22</v>
      </c>
      <c r="C1962">
        <v>53.2</v>
      </c>
    </row>
    <row r="1963" spans="1:3" x14ac:dyDescent="0.25">
      <c r="A1963" s="6">
        <v>41800</v>
      </c>
      <c r="B1963" s="16">
        <v>31395.97</v>
      </c>
      <c r="C1963">
        <v>53.04</v>
      </c>
    </row>
    <row r="1964" spans="1:3" x14ac:dyDescent="0.25">
      <c r="A1964" s="6">
        <v>41801</v>
      </c>
      <c r="B1964" s="16">
        <v>31678.68</v>
      </c>
      <c r="C1964">
        <v>53.52</v>
      </c>
    </row>
    <row r="1965" spans="1:3" x14ac:dyDescent="0.25">
      <c r="A1965" s="6">
        <v>41802</v>
      </c>
      <c r="B1965" s="16">
        <v>32370.7</v>
      </c>
      <c r="C1965">
        <v>54.68</v>
      </c>
    </row>
    <row r="1966" spans="1:3" x14ac:dyDescent="0.25">
      <c r="A1966" s="6">
        <v>41803</v>
      </c>
      <c r="B1966" s="16">
        <v>31983.599999999999</v>
      </c>
      <c r="C1966">
        <v>54.04</v>
      </c>
    </row>
    <row r="1967" spans="1:3" x14ac:dyDescent="0.25">
      <c r="A1967" s="6">
        <v>41804</v>
      </c>
      <c r="B1967" s="16">
        <v>31983.599999999999</v>
      </c>
      <c r="C1967">
        <v>54.04</v>
      </c>
    </row>
    <row r="1968" spans="1:3" x14ac:dyDescent="0.25">
      <c r="A1968" s="6">
        <v>41805</v>
      </c>
      <c r="B1968" s="16">
        <v>31983.599999999999</v>
      </c>
      <c r="C1968">
        <v>54.04</v>
      </c>
    </row>
    <row r="1969" spans="1:3" x14ac:dyDescent="0.25">
      <c r="A1969" s="6">
        <v>41806</v>
      </c>
      <c r="B1969" s="16">
        <v>31815.91</v>
      </c>
      <c r="C1969">
        <v>53.76</v>
      </c>
    </row>
    <row r="1970" spans="1:3" x14ac:dyDescent="0.25">
      <c r="A1970" s="6">
        <v>41807</v>
      </c>
      <c r="B1970" s="16">
        <v>31587.47</v>
      </c>
      <c r="C1970">
        <v>53.36</v>
      </c>
    </row>
    <row r="1971" spans="1:3" x14ac:dyDescent="0.25">
      <c r="A1971" s="6">
        <v>41808</v>
      </c>
      <c r="B1971" s="16">
        <v>30752.87</v>
      </c>
      <c r="C1971">
        <v>51.96</v>
      </c>
    </row>
    <row r="1972" spans="1:3" x14ac:dyDescent="0.25">
      <c r="A1972" s="6">
        <v>41809</v>
      </c>
      <c r="B1972" s="16">
        <v>30818.7</v>
      </c>
      <c r="C1972">
        <v>52.04</v>
      </c>
    </row>
    <row r="1973" spans="1:3" x14ac:dyDescent="0.25">
      <c r="A1973" s="6">
        <v>41810</v>
      </c>
      <c r="B1973" s="16">
        <v>31010.68</v>
      </c>
      <c r="C1973">
        <v>52.36</v>
      </c>
    </row>
    <row r="1974" spans="1:3" x14ac:dyDescent="0.25">
      <c r="A1974" s="6">
        <v>41811</v>
      </c>
      <c r="B1974" s="16">
        <v>31010.68</v>
      </c>
      <c r="C1974">
        <v>52.36</v>
      </c>
    </row>
    <row r="1975" spans="1:3" x14ac:dyDescent="0.25">
      <c r="A1975" s="6">
        <v>41812</v>
      </c>
      <c r="B1975" s="16">
        <v>31010.68</v>
      </c>
      <c r="C1975">
        <v>52.36</v>
      </c>
    </row>
    <row r="1976" spans="1:3" x14ac:dyDescent="0.25">
      <c r="A1976" s="6">
        <v>41813</v>
      </c>
      <c r="B1976" s="16">
        <v>30728.3</v>
      </c>
      <c r="C1976">
        <v>51.88</v>
      </c>
    </row>
    <row r="1977" spans="1:3" x14ac:dyDescent="0.25">
      <c r="A1977" s="6">
        <v>41814</v>
      </c>
      <c r="B1977" s="16">
        <v>30976.73</v>
      </c>
      <c r="C1977">
        <v>52.32</v>
      </c>
    </row>
    <row r="1978" spans="1:3" x14ac:dyDescent="0.25">
      <c r="A1978" s="6">
        <v>41815</v>
      </c>
      <c r="B1978" s="16">
        <v>30524.400000000001</v>
      </c>
      <c r="C1978">
        <v>51.56</v>
      </c>
    </row>
    <row r="1979" spans="1:3" x14ac:dyDescent="0.25">
      <c r="A1979" s="6">
        <v>41816</v>
      </c>
      <c r="B1979" s="16">
        <v>30260.23</v>
      </c>
      <c r="C1979">
        <v>51.12</v>
      </c>
    </row>
    <row r="1980" spans="1:3" x14ac:dyDescent="0.25">
      <c r="A1980" s="6">
        <v>41817</v>
      </c>
      <c r="B1980" s="16">
        <v>30355.4</v>
      </c>
      <c r="C1980">
        <v>51.28</v>
      </c>
    </row>
    <row r="1981" spans="1:3" x14ac:dyDescent="0.25">
      <c r="A1981" s="6">
        <v>41818</v>
      </c>
      <c r="B1981" s="16">
        <v>30355.4</v>
      </c>
      <c r="C1981">
        <v>51.24</v>
      </c>
    </row>
    <row r="1982" spans="1:3" x14ac:dyDescent="0.25">
      <c r="A1982" s="6">
        <v>41819</v>
      </c>
      <c r="B1982" s="16">
        <v>30355.4</v>
      </c>
      <c r="C1982">
        <v>51.24</v>
      </c>
    </row>
    <row r="1983" spans="1:3" x14ac:dyDescent="0.25">
      <c r="A1983" s="6">
        <v>41820</v>
      </c>
      <c r="B1983" s="16">
        <v>29957.25</v>
      </c>
      <c r="C1983">
        <v>50.6</v>
      </c>
    </row>
    <row r="1984" spans="1:3" x14ac:dyDescent="0.25">
      <c r="A1984" s="6">
        <v>41821</v>
      </c>
      <c r="B1984" s="16">
        <v>29546.52</v>
      </c>
      <c r="C1984">
        <v>49.88</v>
      </c>
    </row>
    <row r="1985" spans="1:3" x14ac:dyDescent="0.25">
      <c r="A1985" s="6">
        <v>41822</v>
      </c>
      <c r="B1985" s="16">
        <v>29216.2</v>
      </c>
      <c r="C1985">
        <v>49.32</v>
      </c>
    </row>
    <row r="1986" spans="1:3" x14ac:dyDescent="0.25">
      <c r="A1986" s="6">
        <v>41823</v>
      </c>
      <c r="B1986" s="16">
        <v>28946.27</v>
      </c>
      <c r="C1986">
        <v>48.88</v>
      </c>
    </row>
    <row r="1987" spans="1:3" x14ac:dyDescent="0.25">
      <c r="A1987" s="6">
        <v>41824</v>
      </c>
      <c r="B1987" s="16">
        <v>28946.3</v>
      </c>
      <c r="C1987">
        <v>48.88</v>
      </c>
    </row>
    <row r="1988" spans="1:3" x14ac:dyDescent="0.25">
      <c r="A1988" s="6">
        <v>41825</v>
      </c>
      <c r="B1988" s="16">
        <v>28946.3</v>
      </c>
      <c r="C1988">
        <v>48.88</v>
      </c>
    </row>
    <row r="1989" spans="1:3" x14ac:dyDescent="0.25">
      <c r="A1989" s="6">
        <v>41826</v>
      </c>
      <c r="B1989" s="16">
        <v>28946.3</v>
      </c>
      <c r="C1989">
        <v>48.88</v>
      </c>
    </row>
    <row r="1990" spans="1:3" x14ac:dyDescent="0.25">
      <c r="A1990" s="6">
        <v>41827</v>
      </c>
      <c r="B1990" s="16">
        <v>29417.59</v>
      </c>
      <c r="C1990">
        <v>49.68</v>
      </c>
    </row>
    <row r="1991" spans="1:3" x14ac:dyDescent="0.25">
      <c r="A1991" s="6">
        <v>41828</v>
      </c>
      <c r="B1991" s="16">
        <v>29417.62</v>
      </c>
      <c r="C1991">
        <v>49.68</v>
      </c>
    </row>
    <row r="1992" spans="1:3" x14ac:dyDescent="0.25">
      <c r="A1992" s="6">
        <v>41829</v>
      </c>
      <c r="B1992" s="16">
        <v>29104.7</v>
      </c>
      <c r="C1992">
        <v>49.12</v>
      </c>
    </row>
    <row r="1993" spans="1:3" x14ac:dyDescent="0.25">
      <c r="A1993" s="6">
        <v>41830</v>
      </c>
      <c r="B1993" s="16">
        <v>29336.51</v>
      </c>
      <c r="C1993">
        <v>49.52</v>
      </c>
    </row>
    <row r="1994" spans="1:3" x14ac:dyDescent="0.25">
      <c r="A1994" s="6">
        <v>41831</v>
      </c>
      <c r="B1994" s="16">
        <v>29118.3</v>
      </c>
      <c r="C1994">
        <v>49.16</v>
      </c>
    </row>
    <row r="1995" spans="1:3" x14ac:dyDescent="0.25">
      <c r="A1995" s="6">
        <v>41832</v>
      </c>
      <c r="B1995" s="16">
        <v>29118.3</v>
      </c>
      <c r="C1995">
        <v>49.16</v>
      </c>
    </row>
    <row r="1996" spans="1:3" x14ac:dyDescent="0.25">
      <c r="A1996" s="6">
        <v>41833</v>
      </c>
      <c r="B1996" s="16">
        <v>29118.3</v>
      </c>
      <c r="C1996">
        <v>49.16</v>
      </c>
    </row>
    <row r="1997" spans="1:3" x14ac:dyDescent="0.25">
      <c r="A1997" s="6">
        <v>41834</v>
      </c>
      <c r="B1997" s="16">
        <v>28520.51</v>
      </c>
      <c r="C1997">
        <v>48.16</v>
      </c>
    </row>
    <row r="1998" spans="1:3" x14ac:dyDescent="0.25">
      <c r="A1998" s="6">
        <v>41835</v>
      </c>
      <c r="B1998" s="16">
        <v>28615.3</v>
      </c>
      <c r="C1998">
        <v>48.32</v>
      </c>
    </row>
    <row r="1999" spans="1:3" x14ac:dyDescent="0.25">
      <c r="A1999" s="6">
        <v>41836</v>
      </c>
      <c r="B1999" s="16">
        <v>28739.37</v>
      </c>
      <c r="C1999">
        <v>48.52</v>
      </c>
    </row>
    <row r="2000" spans="1:3" x14ac:dyDescent="0.25">
      <c r="A2000" s="6">
        <v>41837</v>
      </c>
      <c r="B2000" s="16">
        <v>29169.14</v>
      </c>
      <c r="C2000">
        <v>49.24</v>
      </c>
    </row>
    <row r="2001" spans="1:3" x14ac:dyDescent="0.25">
      <c r="A2001" s="6">
        <v>41838</v>
      </c>
      <c r="B2001" s="16">
        <v>28619.9</v>
      </c>
      <c r="C2001">
        <v>48.32</v>
      </c>
    </row>
    <row r="2002" spans="1:3" x14ac:dyDescent="0.25">
      <c r="A2002" s="6">
        <v>41839</v>
      </c>
      <c r="B2002" s="16">
        <v>28619.9</v>
      </c>
      <c r="C2002">
        <v>48.32</v>
      </c>
    </row>
    <row r="2003" spans="1:3" x14ac:dyDescent="0.25">
      <c r="A2003" s="6">
        <v>41840</v>
      </c>
      <c r="B2003" s="16">
        <v>28619.9</v>
      </c>
      <c r="C2003">
        <v>48.32</v>
      </c>
    </row>
    <row r="2004" spans="1:3" x14ac:dyDescent="0.25">
      <c r="A2004" s="6">
        <v>41841</v>
      </c>
      <c r="B2004" s="16">
        <v>28836.2</v>
      </c>
      <c r="C2004">
        <v>48.68</v>
      </c>
    </row>
    <row r="2005" spans="1:3" x14ac:dyDescent="0.25">
      <c r="A2005" s="6">
        <v>41842</v>
      </c>
      <c r="B2005" s="16">
        <v>28686.9</v>
      </c>
      <c r="C2005">
        <v>48.4</v>
      </c>
    </row>
    <row r="2006" spans="1:3" x14ac:dyDescent="0.25">
      <c r="A2006" s="6">
        <v>41843</v>
      </c>
      <c r="B2006" s="16">
        <v>28964.14</v>
      </c>
      <c r="C2006">
        <v>48.88</v>
      </c>
    </row>
    <row r="2007" spans="1:3" x14ac:dyDescent="0.25">
      <c r="A2007" s="6">
        <v>41844</v>
      </c>
      <c r="B2007" s="16">
        <v>29079.81</v>
      </c>
      <c r="C2007">
        <v>49.08</v>
      </c>
    </row>
    <row r="2008" spans="1:3" x14ac:dyDescent="0.25">
      <c r="A2008" s="6">
        <v>41845</v>
      </c>
      <c r="B2008" s="16">
        <v>29316.97</v>
      </c>
      <c r="C2008">
        <v>49.48</v>
      </c>
    </row>
    <row r="2009" spans="1:3" x14ac:dyDescent="0.25">
      <c r="A2009" s="6">
        <v>41846</v>
      </c>
      <c r="B2009" s="16">
        <v>29316.97</v>
      </c>
      <c r="C2009">
        <v>49.48</v>
      </c>
    </row>
    <row r="2010" spans="1:3" x14ac:dyDescent="0.25">
      <c r="A2010" s="6">
        <v>41847</v>
      </c>
      <c r="B2010" s="16">
        <v>29316.97</v>
      </c>
      <c r="C2010">
        <v>49.48</v>
      </c>
    </row>
    <row r="2011" spans="1:3" x14ac:dyDescent="0.25">
      <c r="A2011" s="6">
        <v>41848</v>
      </c>
      <c r="B2011" s="16">
        <v>29102.28</v>
      </c>
      <c r="C2011">
        <v>49.12</v>
      </c>
    </row>
    <row r="2012" spans="1:3" x14ac:dyDescent="0.25">
      <c r="A2012" s="6">
        <v>41849</v>
      </c>
      <c r="B2012" s="16">
        <v>29010.400000000001</v>
      </c>
      <c r="C2012">
        <v>48.96</v>
      </c>
    </row>
    <row r="2013" spans="1:3" x14ac:dyDescent="0.25">
      <c r="A2013" s="6">
        <v>41850</v>
      </c>
      <c r="B2013" s="16">
        <v>29102.21</v>
      </c>
      <c r="C2013">
        <v>49.12</v>
      </c>
    </row>
    <row r="2014" spans="1:3" x14ac:dyDescent="0.25">
      <c r="A2014" s="6">
        <v>41851</v>
      </c>
      <c r="B2014" s="16">
        <v>30379.8</v>
      </c>
      <c r="C2014">
        <v>51.24</v>
      </c>
    </row>
    <row r="2015" spans="1:3" x14ac:dyDescent="0.25">
      <c r="A2015" s="6">
        <v>41852</v>
      </c>
      <c r="B2015" s="16">
        <v>31249.360000000001</v>
      </c>
      <c r="C2015">
        <v>52.72</v>
      </c>
    </row>
    <row r="2016" spans="1:3" x14ac:dyDescent="0.25">
      <c r="A2016" s="6">
        <v>41853</v>
      </c>
      <c r="B2016" s="16">
        <v>31249.360000000001</v>
      </c>
      <c r="C2016">
        <v>52.72</v>
      </c>
    </row>
    <row r="2017" spans="1:3" x14ac:dyDescent="0.25">
      <c r="A2017" s="6">
        <v>41854</v>
      </c>
      <c r="B2017" s="16">
        <v>31249.360000000001</v>
      </c>
      <c r="C2017">
        <v>52.72</v>
      </c>
    </row>
    <row r="2018" spans="1:3" x14ac:dyDescent="0.25">
      <c r="A2018" s="6">
        <v>41855</v>
      </c>
      <c r="B2018" s="16">
        <v>30488.12</v>
      </c>
      <c r="C2018">
        <v>51.44</v>
      </c>
    </row>
    <row r="2019" spans="1:3" x14ac:dyDescent="0.25">
      <c r="A2019" s="6">
        <v>41856</v>
      </c>
      <c r="B2019" s="16">
        <v>31530.13</v>
      </c>
      <c r="C2019">
        <v>53.2</v>
      </c>
    </row>
    <row r="2020" spans="1:3" x14ac:dyDescent="0.25">
      <c r="A2020" s="6">
        <v>41857</v>
      </c>
      <c r="B2020" s="16">
        <v>31852.82</v>
      </c>
      <c r="C2020">
        <v>53.72</v>
      </c>
    </row>
    <row r="2021" spans="1:3" x14ac:dyDescent="0.25">
      <c r="A2021" s="6">
        <v>41858</v>
      </c>
      <c r="B2021" s="16">
        <v>32502.45</v>
      </c>
      <c r="C2021">
        <v>54.84</v>
      </c>
    </row>
    <row r="2022" spans="1:3" x14ac:dyDescent="0.25">
      <c r="A2022" s="6">
        <v>41859</v>
      </c>
      <c r="B2022" s="16">
        <v>31956.74</v>
      </c>
      <c r="C2022">
        <v>53.92</v>
      </c>
    </row>
    <row r="2023" spans="1:3" x14ac:dyDescent="0.25">
      <c r="A2023" s="6">
        <v>41860</v>
      </c>
      <c r="B2023" s="16">
        <v>31956.74</v>
      </c>
      <c r="C2023">
        <v>53.92</v>
      </c>
    </row>
    <row r="2024" spans="1:3" x14ac:dyDescent="0.25">
      <c r="A2024" s="6">
        <v>41861</v>
      </c>
      <c r="B2024" s="16">
        <v>31956.74</v>
      </c>
      <c r="C2024">
        <v>53.92</v>
      </c>
    </row>
    <row r="2025" spans="1:3" x14ac:dyDescent="0.25">
      <c r="A2025" s="6">
        <v>41862</v>
      </c>
      <c r="B2025" s="16">
        <v>30968.400000000001</v>
      </c>
      <c r="C2025">
        <v>52.24</v>
      </c>
    </row>
    <row r="2026" spans="1:3" x14ac:dyDescent="0.25">
      <c r="A2026" s="6">
        <v>41863</v>
      </c>
      <c r="B2026" s="16">
        <v>30870.18</v>
      </c>
      <c r="C2026">
        <v>52.08</v>
      </c>
    </row>
    <row r="2027" spans="1:3" x14ac:dyDescent="0.25">
      <c r="A2027" s="6">
        <v>41864</v>
      </c>
      <c r="B2027" s="16">
        <v>30070.59</v>
      </c>
      <c r="C2027">
        <v>50.72</v>
      </c>
    </row>
    <row r="2028" spans="1:3" x14ac:dyDescent="0.25">
      <c r="A2028" s="6">
        <v>41865</v>
      </c>
      <c r="B2028" s="16">
        <v>29400.3</v>
      </c>
      <c r="C2028">
        <v>49.6</v>
      </c>
    </row>
    <row r="2029" spans="1:3" x14ac:dyDescent="0.25">
      <c r="A2029" s="6">
        <v>41866</v>
      </c>
      <c r="B2029" s="16">
        <v>29366.44</v>
      </c>
      <c r="C2029">
        <v>49.52</v>
      </c>
    </row>
    <row r="2030" spans="1:3" x14ac:dyDescent="0.25">
      <c r="A2030" s="6">
        <v>41867</v>
      </c>
      <c r="B2030" s="16">
        <v>29366.44</v>
      </c>
      <c r="C2030">
        <v>49.52</v>
      </c>
    </row>
    <row r="2031" spans="1:3" x14ac:dyDescent="0.25">
      <c r="A2031" s="6">
        <v>41868</v>
      </c>
      <c r="B2031" s="16">
        <v>29366.44</v>
      </c>
      <c r="C2031">
        <v>49.52</v>
      </c>
    </row>
    <row r="2032" spans="1:3" x14ac:dyDescent="0.25">
      <c r="A2032" s="6">
        <v>41869</v>
      </c>
      <c r="B2032" s="16">
        <v>28728.11</v>
      </c>
      <c r="C2032">
        <v>48.44</v>
      </c>
    </row>
    <row r="2033" spans="1:3" x14ac:dyDescent="0.25">
      <c r="A2033" s="6">
        <v>41870</v>
      </c>
      <c r="B2033" s="16">
        <v>28547.4</v>
      </c>
      <c r="C2033">
        <v>48.16</v>
      </c>
    </row>
    <row r="2034" spans="1:3" x14ac:dyDescent="0.25">
      <c r="A2034" s="6">
        <v>41871</v>
      </c>
      <c r="B2034" s="16">
        <v>28607.57</v>
      </c>
      <c r="C2034">
        <v>48.24</v>
      </c>
    </row>
    <row r="2035" spans="1:3" x14ac:dyDescent="0.25">
      <c r="A2035" s="6">
        <v>41872</v>
      </c>
      <c r="B2035" s="16">
        <v>28699.3</v>
      </c>
      <c r="C2035">
        <v>48.4</v>
      </c>
    </row>
    <row r="2036" spans="1:3" x14ac:dyDescent="0.25">
      <c r="A2036" s="6">
        <v>41873</v>
      </c>
      <c r="B2036" s="16">
        <v>28759.22</v>
      </c>
      <c r="C2036">
        <v>48.48</v>
      </c>
    </row>
    <row r="2037" spans="1:3" x14ac:dyDescent="0.25">
      <c r="A2037" s="6">
        <v>41874</v>
      </c>
      <c r="B2037" s="16">
        <v>28759.22</v>
      </c>
      <c r="C2037">
        <v>48.48</v>
      </c>
    </row>
    <row r="2038" spans="1:3" x14ac:dyDescent="0.25">
      <c r="A2038" s="6">
        <v>41875</v>
      </c>
      <c r="B2038" s="16">
        <v>28759.22</v>
      </c>
      <c r="C2038">
        <v>48.48</v>
      </c>
    </row>
    <row r="2039" spans="1:3" x14ac:dyDescent="0.25">
      <c r="A2039" s="6">
        <v>41876</v>
      </c>
      <c r="B2039" s="16">
        <v>28669.54</v>
      </c>
      <c r="C2039">
        <v>48.36</v>
      </c>
    </row>
    <row r="2040" spans="1:3" x14ac:dyDescent="0.25">
      <c r="A2040" s="6">
        <v>41877</v>
      </c>
      <c r="B2040" s="16">
        <v>29027.9</v>
      </c>
      <c r="C2040">
        <v>48.96</v>
      </c>
    </row>
    <row r="2041" spans="1:3" x14ac:dyDescent="0.25">
      <c r="A2041" s="6">
        <v>41878</v>
      </c>
      <c r="B2041" s="16">
        <v>29274.18</v>
      </c>
      <c r="C2041">
        <v>49.36</v>
      </c>
    </row>
    <row r="2042" spans="1:3" x14ac:dyDescent="0.25">
      <c r="A2042" s="6">
        <v>41879</v>
      </c>
      <c r="B2042" s="16">
        <v>29235.1</v>
      </c>
      <c r="C2042">
        <v>49.28</v>
      </c>
    </row>
    <row r="2043" spans="1:3" x14ac:dyDescent="0.25">
      <c r="A2043" s="6">
        <v>41880</v>
      </c>
      <c r="B2043" s="16">
        <v>29253.84</v>
      </c>
      <c r="C2043">
        <v>49.32</v>
      </c>
    </row>
    <row r="2044" spans="1:3" x14ac:dyDescent="0.25">
      <c r="A2044" s="6">
        <v>41881</v>
      </c>
      <c r="B2044" s="16">
        <v>29253.84</v>
      </c>
      <c r="C2044">
        <v>49.32</v>
      </c>
    </row>
    <row r="2045" spans="1:3" x14ac:dyDescent="0.25">
      <c r="A2045" s="6">
        <v>41882</v>
      </c>
      <c r="B2045" s="16">
        <v>29253.84</v>
      </c>
      <c r="C2045">
        <v>49.32</v>
      </c>
    </row>
    <row r="2046" spans="1:3" x14ac:dyDescent="0.25">
      <c r="A2046" s="6">
        <v>41883</v>
      </c>
      <c r="B2046" s="16">
        <v>29253.8</v>
      </c>
      <c r="C2046">
        <v>49.32</v>
      </c>
    </row>
    <row r="2047" spans="1:3" x14ac:dyDescent="0.25">
      <c r="A2047" s="6">
        <v>41884</v>
      </c>
      <c r="B2047" s="16">
        <v>29436.5</v>
      </c>
      <c r="C2047">
        <v>49.64</v>
      </c>
    </row>
    <row r="2048" spans="1:3" x14ac:dyDescent="0.25">
      <c r="A2048" s="6">
        <v>41885</v>
      </c>
      <c r="B2048" s="16">
        <v>29302.54</v>
      </c>
      <c r="C2048">
        <v>49.4</v>
      </c>
    </row>
    <row r="2049" spans="1:3" x14ac:dyDescent="0.25">
      <c r="A2049" s="6">
        <v>41886</v>
      </c>
      <c r="B2049" s="16">
        <v>29168.84</v>
      </c>
      <c r="C2049">
        <v>49.16</v>
      </c>
    </row>
    <row r="2050" spans="1:3" x14ac:dyDescent="0.25">
      <c r="A2050" s="6">
        <v>41887</v>
      </c>
      <c r="B2050" s="16">
        <v>28731.09</v>
      </c>
      <c r="C2050">
        <v>48.44</v>
      </c>
    </row>
    <row r="2051" spans="1:3" x14ac:dyDescent="0.25">
      <c r="A2051" s="6">
        <v>41888</v>
      </c>
      <c r="B2051" s="16">
        <v>28731.09</v>
      </c>
      <c r="C2051">
        <v>48.44</v>
      </c>
    </row>
    <row r="2052" spans="1:3" x14ac:dyDescent="0.25">
      <c r="A2052" s="6">
        <v>41889</v>
      </c>
      <c r="B2052" s="16">
        <v>28731.09</v>
      </c>
      <c r="C2052">
        <v>48.44</v>
      </c>
    </row>
    <row r="2053" spans="1:3" x14ac:dyDescent="0.25">
      <c r="A2053" s="6">
        <v>41890</v>
      </c>
      <c r="B2053" s="16">
        <v>28731.15</v>
      </c>
      <c r="C2053">
        <v>48.44</v>
      </c>
    </row>
    <row r="2054" spans="1:3" x14ac:dyDescent="0.25">
      <c r="A2054" s="6">
        <v>41891</v>
      </c>
      <c r="B2054" s="16">
        <v>28966.29</v>
      </c>
      <c r="C2054">
        <v>48.84</v>
      </c>
    </row>
    <row r="2055" spans="1:3" x14ac:dyDescent="0.25">
      <c r="A2055" s="6">
        <v>41892</v>
      </c>
      <c r="B2055" s="16">
        <v>28966.3</v>
      </c>
      <c r="C2055">
        <v>48.84</v>
      </c>
    </row>
    <row r="2056" spans="1:3" x14ac:dyDescent="0.25">
      <c r="A2056" s="6">
        <v>41893</v>
      </c>
      <c r="B2056" s="16">
        <v>28995.599999999999</v>
      </c>
      <c r="C2056">
        <v>48.88</v>
      </c>
    </row>
    <row r="2057" spans="1:3" x14ac:dyDescent="0.25">
      <c r="A2057" s="6">
        <v>41894</v>
      </c>
      <c r="B2057" s="16">
        <v>29263.360000000001</v>
      </c>
      <c r="C2057">
        <v>49.32</v>
      </c>
    </row>
    <row r="2058" spans="1:3" x14ac:dyDescent="0.25">
      <c r="A2058" s="6">
        <v>41895</v>
      </c>
      <c r="B2058" s="16">
        <v>29263.360000000001</v>
      </c>
      <c r="C2058">
        <v>49.32</v>
      </c>
    </row>
    <row r="2059" spans="1:3" x14ac:dyDescent="0.25">
      <c r="A2059" s="6">
        <v>41896</v>
      </c>
      <c r="B2059" s="16">
        <v>29263.360000000001</v>
      </c>
      <c r="C2059">
        <v>49.32</v>
      </c>
    </row>
    <row r="2060" spans="1:3" x14ac:dyDescent="0.25">
      <c r="A2060" s="6">
        <v>41897</v>
      </c>
      <c r="B2060" s="16">
        <v>29736.54</v>
      </c>
      <c r="C2060">
        <v>50.12</v>
      </c>
    </row>
    <row r="2061" spans="1:3" x14ac:dyDescent="0.25">
      <c r="A2061" s="6">
        <v>41898</v>
      </c>
      <c r="B2061" s="16">
        <v>29089.31</v>
      </c>
      <c r="C2061">
        <v>49.04</v>
      </c>
    </row>
    <row r="2062" spans="1:3" x14ac:dyDescent="0.25">
      <c r="A2062" s="6">
        <v>41899</v>
      </c>
      <c r="B2062" s="16">
        <v>29031.1</v>
      </c>
      <c r="C2062">
        <v>48.92</v>
      </c>
    </row>
    <row r="2063" spans="1:3" x14ac:dyDescent="0.25">
      <c r="A2063" s="6">
        <v>41900</v>
      </c>
      <c r="B2063" s="16">
        <v>28945.1</v>
      </c>
      <c r="C2063">
        <v>48.8</v>
      </c>
    </row>
    <row r="2064" spans="1:3" x14ac:dyDescent="0.25">
      <c r="A2064" s="6">
        <v>41901</v>
      </c>
      <c r="B2064" s="16">
        <v>29063.58</v>
      </c>
      <c r="C2064">
        <v>48.96</v>
      </c>
    </row>
    <row r="2065" spans="1:3" x14ac:dyDescent="0.25">
      <c r="A2065" s="6">
        <v>41902</v>
      </c>
      <c r="B2065" s="16">
        <v>29063.58</v>
      </c>
      <c r="C2065">
        <v>48.96</v>
      </c>
    </row>
    <row r="2066" spans="1:3" x14ac:dyDescent="0.25">
      <c r="A2066" s="6">
        <v>41903</v>
      </c>
      <c r="B2066" s="16">
        <v>29063.58</v>
      </c>
      <c r="C2066">
        <v>48.96</v>
      </c>
    </row>
    <row r="2067" spans="1:3" x14ac:dyDescent="0.25">
      <c r="A2067" s="6">
        <v>41904</v>
      </c>
      <c r="B2067" s="16">
        <v>29488.1</v>
      </c>
      <c r="C2067">
        <v>49.68</v>
      </c>
    </row>
    <row r="2068" spans="1:3" x14ac:dyDescent="0.25">
      <c r="A2068" s="6">
        <v>41905</v>
      </c>
      <c r="B2068" s="16">
        <v>30145.08</v>
      </c>
      <c r="C2068">
        <v>50.8</v>
      </c>
    </row>
    <row r="2069" spans="1:3" x14ac:dyDescent="0.25">
      <c r="A2069" s="6">
        <v>41906</v>
      </c>
      <c r="B2069" s="16">
        <v>29693.61</v>
      </c>
      <c r="C2069">
        <v>50.04</v>
      </c>
    </row>
    <row r="2070" spans="1:3" x14ac:dyDescent="0.25">
      <c r="A2070" s="6">
        <v>41907</v>
      </c>
      <c r="B2070" s="16">
        <v>30286.9</v>
      </c>
      <c r="C2070">
        <v>51.04</v>
      </c>
    </row>
    <row r="2071" spans="1:3" x14ac:dyDescent="0.25">
      <c r="A2071" s="6">
        <v>41908</v>
      </c>
      <c r="B2071" s="16">
        <v>30179.46</v>
      </c>
      <c r="C2071">
        <v>50.84</v>
      </c>
    </row>
    <row r="2072" spans="1:3" x14ac:dyDescent="0.25">
      <c r="A2072" s="6">
        <v>41909</v>
      </c>
      <c r="B2072" s="16">
        <v>30179.46</v>
      </c>
      <c r="C2072">
        <v>50.84</v>
      </c>
    </row>
    <row r="2073" spans="1:3" x14ac:dyDescent="0.25">
      <c r="A2073" s="6">
        <v>41910</v>
      </c>
      <c r="B2073" s="16">
        <v>30179.46</v>
      </c>
      <c r="C2073">
        <v>50.84</v>
      </c>
    </row>
    <row r="2074" spans="1:3" x14ac:dyDescent="0.25">
      <c r="A2074" s="6">
        <v>41911</v>
      </c>
      <c r="B2074" s="16">
        <v>30978.400000000001</v>
      </c>
      <c r="C2074">
        <v>52.2</v>
      </c>
    </row>
    <row r="2075" spans="1:3" x14ac:dyDescent="0.25">
      <c r="A2075" s="6">
        <v>41912</v>
      </c>
      <c r="B2075" s="16">
        <v>31151.39</v>
      </c>
      <c r="C2075">
        <v>52.48</v>
      </c>
    </row>
    <row r="2076" spans="1:3" x14ac:dyDescent="0.25">
      <c r="A2076" s="6">
        <v>41913</v>
      </c>
      <c r="B2076" s="16">
        <v>31825.599999999999</v>
      </c>
      <c r="C2076">
        <v>53.6</v>
      </c>
    </row>
    <row r="2077" spans="1:3" x14ac:dyDescent="0.25">
      <c r="A2077" s="6">
        <v>41914</v>
      </c>
      <c r="B2077" s="16">
        <v>31566.5</v>
      </c>
      <c r="C2077">
        <v>53.2</v>
      </c>
    </row>
    <row r="2078" spans="1:3" x14ac:dyDescent="0.25">
      <c r="A2078" s="6">
        <v>41915</v>
      </c>
      <c r="B2078" s="16">
        <v>30199.79</v>
      </c>
      <c r="C2078">
        <v>50.88</v>
      </c>
    </row>
    <row r="2079" spans="1:3" x14ac:dyDescent="0.25">
      <c r="A2079" s="6">
        <v>41916</v>
      </c>
      <c r="B2079" s="16">
        <v>30199.79</v>
      </c>
      <c r="C2079">
        <v>50.88</v>
      </c>
    </row>
    <row r="2080" spans="1:3" x14ac:dyDescent="0.25">
      <c r="A2080" s="6">
        <v>41917</v>
      </c>
      <c r="B2080" s="16">
        <v>30199.79</v>
      </c>
      <c r="C2080">
        <v>50.88</v>
      </c>
    </row>
    <row r="2081" spans="1:3" x14ac:dyDescent="0.25">
      <c r="A2081" s="6">
        <v>41918</v>
      </c>
      <c r="B2081" s="16">
        <v>30717</v>
      </c>
      <c r="C2081">
        <v>51.76</v>
      </c>
    </row>
    <row r="2082" spans="1:3" x14ac:dyDescent="0.25">
      <c r="A2082" s="6">
        <v>41919</v>
      </c>
      <c r="B2082" s="16">
        <v>31874.54</v>
      </c>
      <c r="C2082">
        <v>53.68</v>
      </c>
    </row>
    <row r="2083" spans="1:3" x14ac:dyDescent="0.25">
      <c r="A2083" s="6">
        <v>41920</v>
      </c>
      <c r="B2083" s="16">
        <v>30119.05</v>
      </c>
      <c r="C2083">
        <v>50.72</v>
      </c>
    </row>
    <row r="2084" spans="1:3" x14ac:dyDescent="0.25">
      <c r="A2084" s="6">
        <v>41921</v>
      </c>
      <c r="B2084" s="16">
        <v>31429.279999999999</v>
      </c>
      <c r="C2084">
        <v>52.96</v>
      </c>
    </row>
    <row r="2085" spans="1:3" x14ac:dyDescent="0.25">
      <c r="A2085" s="6">
        <v>41922</v>
      </c>
      <c r="B2085" s="16">
        <v>33250.379999999997</v>
      </c>
      <c r="C2085">
        <v>56</v>
      </c>
    </row>
    <row r="2086" spans="1:3" x14ac:dyDescent="0.25">
      <c r="A2086" s="6">
        <v>41923</v>
      </c>
      <c r="B2086" s="16">
        <v>33250.379999999997</v>
      </c>
      <c r="C2086">
        <v>56</v>
      </c>
    </row>
    <row r="2087" spans="1:3" x14ac:dyDescent="0.25">
      <c r="A2087" s="6">
        <v>41924</v>
      </c>
      <c r="B2087" s="16">
        <v>33250.379999999997</v>
      </c>
      <c r="C2087">
        <v>56</v>
      </c>
    </row>
    <row r="2088" spans="1:3" x14ac:dyDescent="0.25">
      <c r="A2088" s="6">
        <v>41925</v>
      </c>
      <c r="B2088" s="16">
        <v>34994.839999999997</v>
      </c>
      <c r="C2088">
        <v>58.96</v>
      </c>
    </row>
    <row r="2089" spans="1:3" x14ac:dyDescent="0.25">
      <c r="A2089" s="6">
        <v>41926</v>
      </c>
      <c r="B2089" s="16">
        <v>33815.199999999997</v>
      </c>
      <c r="C2089">
        <v>56.96</v>
      </c>
    </row>
    <row r="2090" spans="1:3" x14ac:dyDescent="0.25">
      <c r="A2090" s="6">
        <v>41927</v>
      </c>
      <c r="B2090" s="16">
        <v>35971.160000000003</v>
      </c>
      <c r="C2090">
        <v>60.6</v>
      </c>
    </row>
    <row r="2091" spans="1:3" x14ac:dyDescent="0.25">
      <c r="A2091" s="6">
        <v>41928</v>
      </c>
      <c r="B2091" s="16">
        <v>35095.19</v>
      </c>
      <c r="C2091">
        <v>59.12</v>
      </c>
    </row>
    <row r="2092" spans="1:3" x14ac:dyDescent="0.25">
      <c r="A2092" s="6">
        <v>41929</v>
      </c>
      <c r="B2092" s="16">
        <v>33802.19</v>
      </c>
      <c r="C2092">
        <v>56.92</v>
      </c>
    </row>
    <row r="2093" spans="1:3" x14ac:dyDescent="0.25">
      <c r="A2093" s="6">
        <v>41930</v>
      </c>
      <c r="B2093" s="16">
        <v>33802.19</v>
      </c>
      <c r="C2093">
        <v>56.92</v>
      </c>
    </row>
    <row r="2094" spans="1:3" x14ac:dyDescent="0.25">
      <c r="A2094" s="6">
        <v>41931</v>
      </c>
      <c r="B2094" s="16">
        <v>33802.19</v>
      </c>
      <c r="C2094">
        <v>56.92</v>
      </c>
    </row>
    <row r="2095" spans="1:3" x14ac:dyDescent="0.25">
      <c r="A2095" s="6">
        <v>41932</v>
      </c>
      <c r="B2095" s="16">
        <v>33129.1</v>
      </c>
      <c r="C2095">
        <v>55.8</v>
      </c>
    </row>
    <row r="2096" spans="1:3" x14ac:dyDescent="0.25">
      <c r="A2096" s="6">
        <v>41933</v>
      </c>
      <c r="B2096" s="16">
        <v>31841.97</v>
      </c>
      <c r="C2096">
        <v>53.6</v>
      </c>
    </row>
    <row r="2097" spans="1:3" x14ac:dyDescent="0.25">
      <c r="A2097" s="6">
        <v>41934</v>
      </c>
      <c r="B2097" s="16">
        <v>32698</v>
      </c>
      <c r="C2097">
        <v>55.04</v>
      </c>
    </row>
    <row r="2098" spans="1:3" x14ac:dyDescent="0.25">
      <c r="A2098" s="6">
        <v>41935</v>
      </c>
      <c r="B2098" s="16">
        <v>31872.400000000001</v>
      </c>
      <c r="C2098">
        <v>53.68</v>
      </c>
    </row>
    <row r="2099" spans="1:3" x14ac:dyDescent="0.25">
      <c r="A2099" s="6">
        <v>41936</v>
      </c>
      <c r="B2099" s="16">
        <v>31507.599999999999</v>
      </c>
      <c r="C2099">
        <v>53.04</v>
      </c>
    </row>
    <row r="2100" spans="1:3" x14ac:dyDescent="0.25">
      <c r="A2100" s="6">
        <v>41937</v>
      </c>
      <c r="B2100" s="16">
        <v>31507.599999999999</v>
      </c>
      <c r="C2100">
        <v>53.04</v>
      </c>
    </row>
    <row r="2101" spans="1:3" x14ac:dyDescent="0.25">
      <c r="A2101" s="6">
        <v>41938</v>
      </c>
      <c r="B2101" s="16">
        <v>31507.599999999999</v>
      </c>
      <c r="C2101">
        <v>53.04</v>
      </c>
    </row>
    <row r="2102" spans="1:3" x14ac:dyDescent="0.25">
      <c r="A2102" s="6">
        <v>41939</v>
      </c>
      <c r="B2102" s="16">
        <v>31165.88</v>
      </c>
      <c r="C2102">
        <v>52.48</v>
      </c>
    </row>
    <row r="2103" spans="1:3" x14ac:dyDescent="0.25">
      <c r="A2103" s="6">
        <v>41940</v>
      </c>
      <c r="B2103" s="16">
        <v>30016.03</v>
      </c>
      <c r="C2103">
        <v>50.52</v>
      </c>
    </row>
    <row r="2104" spans="1:3" x14ac:dyDescent="0.25">
      <c r="A2104" s="6">
        <v>41941</v>
      </c>
      <c r="B2104" s="16">
        <v>30414.18</v>
      </c>
      <c r="C2104">
        <v>51.2</v>
      </c>
    </row>
    <row r="2105" spans="1:3" x14ac:dyDescent="0.25">
      <c r="A2105" s="6">
        <v>41942</v>
      </c>
      <c r="B2105" s="16">
        <v>30584.68</v>
      </c>
      <c r="C2105">
        <v>51.48</v>
      </c>
    </row>
    <row r="2106" spans="1:3" x14ac:dyDescent="0.25">
      <c r="A2106" s="6">
        <v>41943</v>
      </c>
      <c r="B2106" s="16">
        <v>30472.55</v>
      </c>
      <c r="C2106">
        <v>51.32</v>
      </c>
    </row>
    <row r="2107" spans="1:3" x14ac:dyDescent="0.25">
      <c r="A2107" s="6">
        <v>41944</v>
      </c>
      <c r="B2107" s="16">
        <v>30472.55</v>
      </c>
      <c r="C2107">
        <v>51.28</v>
      </c>
    </row>
    <row r="2108" spans="1:3" x14ac:dyDescent="0.25">
      <c r="A2108" s="6">
        <v>41945</v>
      </c>
      <c r="B2108" s="16">
        <v>30472.55</v>
      </c>
      <c r="C2108">
        <v>51.28</v>
      </c>
    </row>
    <row r="2109" spans="1:3" x14ac:dyDescent="0.25">
      <c r="A2109" s="6">
        <v>41946</v>
      </c>
      <c r="B2109" s="16">
        <v>30705.17</v>
      </c>
      <c r="C2109">
        <v>51.68</v>
      </c>
    </row>
    <row r="2110" spans="1:3" x14ac:dyDescent="0.25">
      <c r="A2110" s="6">
        <v>41947</v>
      </c>
      <c r="B2110" s="16">
        <v>30790.2</v>
      </c>
      <c r="C2110">
        <v>51.84</v>
      </c>
    </row>
    <row r="2111" spans="1:3" x14ac:dyDescent="0.25">
      <c r="A2111" s="6">
        <v>41948</v>
      </c>
      <c r="B2111" s="16">
        <v>30436.3</v>
      </c>
      <c r="C2111">
        <v>51.24</v>
      </c>
    </row>
    <row r="2112" spans="1:3" x14ac:dyDescent="0.25">
      <c r="A2112" s="6">
        <v>41949</v>
      </c>
      <c r="B2112" s="16">
        <v>29845.14</v>
      </c>
      <c r="C2112">
        <v>50.24</v>
      </c>
    </row>
    <row r="2113" spans="1:3" x14ac:dyDescent="0.25">
      <c r="A2113" s="6">
        <v>41950</v>
      </c>
      <c r="B2113" s="16">
        <v>29890.400000000001</v>
      </c>
      <c r="C2113">
        <v>50.32</v>
      </c>
    </row>
    <row r="2114" spans="1:3" x14ac:dyDescent="0.25">
      <c r="A2114" s="6">
        <v>41951</v>
      </c>
      <c r="B2114" s="16">
        <v>29890.400000000001</v>
      </c>
      <c r="C2114">
        <v>50.32</v>
      </c>
    </row>
    <row r="2115" spans="1:3" x14ac:dyDescent="0.25">
      <c r="A2115" s="6">
        <v>41952</v>
      </c>
      <c r="B2115" s="16">
        <v>29890.400000000001</v>
      </c>
      <c r="C2115">
        <v>50.32</v>
      </c>
    </row>
    <row r="2116" spans="1:3" x14ac:dyDescent="0.25">
      <c r="A2116" s="6">
        <v>41953</v>
      </c>
      <c r="B2116" s="16">
        <v>29174.880000000001</v>
      </c>
      <c r="C2116">
        <v>49.12</v>
      </c>
    </row>
    <row r="2117" spans="1:3" x14ac:dyDescent="0.25">
      <c r="A2117" s="6">
        <v>41954</v>
      </c>
      <c r="B2117" s="16">
        <v>28969.08</v>
      </c>
      <c r="C2117">
        <v>48.76</v>
      </c>
    </row>
    <row r="2118" spans="1:3" x14ac:dyDescent="0.25">
      <c r="A2118" s="6">
        <v>41955</v>
      </c>
      <c r="B2118" s="16">
        <v>29307.02</v>
      </c>
      <c r="C2118">
        <v>49.32</v>
      </c>
    </row>
    <row r="2119" spans="1:3" x14ac:dyDescent="0.25">
      <c r="A2119" s="6">
        <v>41956</v>
      </c>
      <c r="B2119" s="16">
        <v>29897.7</v>
      </c>
      <c r="C2119">
        <v>50.32</v>
      </c>
    </row>
    <row r="2120" spans="1:3" x14ac:dyDescent="0.25">
      <c r="A2120" s="6">
        <v>41957</v>
      </c>
      <c r="B2120" s="16">
        <v>29420.1</v>
      </c>
      <c r="C2120">
        <v>49.52</v>
      </c>
    </row>
    <row r="2121" spans="1:3" x14ac:dyDescent="0.25">
      <c r="A2121" s="6">
        <v>41960</v>
      </c>
      <c r="B2121" s="16">
        <v>29445.4</v>
      </c>
      <c r="C2121">
        <v>49.56</v>
      </c>
    </row>
    <row r="2122" spans="1:3" x14ac:dyDescent="0.25">
      <c r="A2122" s="6">
        <v>41961</v>
      </c>
      <c r="B2122" s="16">
        <v>29529.53</v>
      </c>
      <c r="C2122">
        <v>49.68</v>
      </c>
    </row>
    <row r="2123" spans="1:3" x14ac:dyDescent="0.25">
      <c r="A2123" s="6">
        <v>41962</v>
      </c>
      <c r="B2123" s="16">
        <v>29865.43</v>
      </c>
      <c r="C2123">
        <v>50.24</v>
      </c>
    </row>
    <row r="2124" spans="1:3" x14ac:dyDescent="0.25">
      <c r="A2124" s="6">
        <v>41963</v>
      </c>
      <c r="B2124" s="16">
        <v>29643.200000000001</v>
      </c>
      <c r="C2124">
        <v>49.88</v>
      </c>
    </row>
    <row r="2125" spans="1:3" x14ac:dyDescent="0.25">
      <c r="A2125" s="6">
        <v>41964</v>
      </c>
      <c r="B2125" s="16">
        <v>29643.27</v>
      </c>
      <c r="C2125">
        <v>49.88</v>
      </c>
    </row>
    <row r="2126" spans="1:3" x14ac:dyDescent="0.25">
      <c r="A2126" s="6">
        <v>41967</v>
      </c>
      <c r="B2126" s="16">
        <v>29619.84</v>
      </c>
      <c r="C2126">
        <v>49.84</v>
      </c>
    </row>
    <row r="2127" spans="1:3" x14ac:dyDescent="0.25">
      <c r="A2127" s="6">
        <v>41968</v>
      </c>
      <c r="B2127" s="16">
        <v>29731.31</v>
      </c>
      <c r="C2127">
        <v>50.04</v>
      </c>
    </row>
    <row r="2128" spans="1:3" x14ac:dyDescent="0.25">
      <c r="A2128" s="6">
        <v>41969</v>
      </c>
      <c r="B2128" s="16">
        <v>29571.67</v>
      </c>
      <c r="C2128">
        <v>49.76</v>
      </c>
    </row>
    <row r="2129" spans="1:3" x14ac:dyDescent="0.25">
      <c r="A2129" s="6">
        <v>41970</v>
      </c>
      <c r="B2129" s="16">
        <v>29571.7</v>
      </c>
      <c r="C2129">
        <v>49.76</v>
      </c>
    </row>
    <row r="2130" spans="1:3" x14ac:dyDescent="0.25">
      <c r="A2130" s="6">
        <v>41971</v>
      </c>
      <c r="B2130" s="16">
        <v>29701.9</v>
      </c>
      <c r="C2130">
        <v>49.96</v>
      </c>
    </row>
    <row r="2131" spans="1:3" x14ac:dyDescent="0.25">
      <c r="A2131" s="6">
        <v>41974</v>
      </c>
      <c r="B2131" s="16">
        <v>30504.15</v>
      </c>
      <c r="C2131">
        <v>51.32</v>
      </c>
    </row>
    <row r="2132" spans="1:3" x14ac:dyDescent="0.25">
      <c r="A2132" s="6">
        <v>41975</v>
      </c>
      <c r="B2132" s="16">
        <v>29251.72</v>
      </c>
      <c r="C2132">
        <v>49.2</v>
      </c>
    </row>
    <row r="2133" spans="1:3" x14ac:dyDescent="0.25">
      <c r="A2133" s="6">
        <v>41976</v>
      </c>
      <c r="B2133" s="16">
        <v>29333.39</v>
      </c>
      <c r="C2133">
        <v>49.36</v>
      </c>
    </row>
    <row r="2134" spans="1:3" x14ac:dyDescent="0.25">
      <c r="A2134" s="6">
        <v>41977</v>
      </c>
      <c r="B2134" s="16">
        <v>29097.49</v>
      </c>
      <c r="C2134">
        <v>48.96</v>
      </c>
    </row>
    <row r="2135" spans="1:3" x14ac:dyDescent="0.25">
      <c r="A2135" s="6">
        <v>41978</v>
      </c>
      <c r="B2135" s="16">
        <v>29125.200000000001</v>
      </c>
      <c r="C2135">
        <v>49</v>
      </c>
    </row>
    <row r="2136" spans="1:3" x14ac:dyDescent="0.25">
      <c r="A2136" s="6">
        <v>41981</v>
      </c>
      <c r="B2136" s="16">
        <v>29880.65</v>
      </c>
      <c r="C2136">
        <v>50.24</v>
      </c>
    </row>
    <row r="2137" spans="1:3" x14ac:dyDescent="0.25">
      <c r="A2137" s="6">
        <v>41982</v>
      </c>
      <c r="B2137" s="16">
        <v>29789.25</v>
      </c>
      <c r="C2137">
        <v>50.12</v>
      </c>
    </row>
    <row r="2138" spans="1:3" x14ac:dyDescent="0.25">
      <c r="A2138" s="6">
        <v>41983</v>
      </c>
      <c r="B2138" s="16">
        <v>31264.82</v>
      </c>
      <c r="C2138">
        <v>52.6</v>
      </c>
    </row>
    <row r="2139" spans="1:3" x14ac:dyDescent="0.25">
      <c r="A2139" s="6">
        <v>41984</v>
      </c>
      <c r="B2139" s="16">
        <v>32713.1</v>
      </c>
      <c r="C2139">
        <v>55</v>
      </c>
    </row>
    <row r="2140" spans="1:3" x14ac:dyDescent="0.25">
      <c r="A2140" s="6">
        <v>41985</v>
      </c>
      <c r="B2140" s="16">
        <v>32969.279999999999</v>
      </c>
      <c r="C2140">
        <v>55.44</v>
      </c>
    </row>
    <row r="2141" spans="1:3" x14ac:dyDescent="0.25">
      <c r="A2141" s="6">
        <v>41988</v>
      </c>
      <c r="B2141" s="16">
        <v>32792.879999999997</v>
      </c>
      <c r="C2141">
        <v>55.16</v>
      </c>
    </row>
    <row r="2142" spans="1:3" x14ac:dyDescent="0.25">
      <c r="A2142" s="6">
        <v>41989</v>
      </c>
      <c r="B2142" s="16">
        <v>33625.46</v>
      </c>
      <c r="C2142">
        <v>56.56</v>
      </c>
    </row>
    <row r="2143" spans="1:3" x14ac:dyDescent="0.25">
      <c r="A2143" s="6">
        <v>41990</v>
      </c>
      <c r="B2143" s="16">
        <v>31264.84</v>
      </c>
      <c r="C2143">
        <v>52.56</v>
      </c>
    </row>
    <row r="2144" spans="1:3" x14ac:dyDescent="0.25">
      <c r="A2144" s="6">
        <v>41991</v>
      </c>
      <c r="B2144" s="16">
        <v>30304.799999999999</v>
      </c>
      <c r="C2144">
        <v>50.96</v>
      </c>
    </row>
    <row r="2145" spans="1:3" x14ac:dyDescent="0.25">
      <c r="A2145" s="6">
        <v>41992</v>
      </c>
      <c r="B2145" s="16">
        <v>29888.67</v>
      </c>
      <c r="C2145">
        <v>50.24</v>
      </c>
    </row>
    <row r="2146" spans="1:3" x14ac:dyDescent="0.25">
      <c r="A2146" s="6">
        <v>41995</v>
      </c>
      <c r="B2146" s="16">
        <v>29704.5</v>
      </c>
      <c r="C2146">
        <v>49.96</v>
      </c>
    </row>
    <row r="2147" spans="1:3" x14ac:dyDescent="0.25">
      <c r="A2147" s="6">
        <v>41996</v>
      </c>
      <c r="B2147" s="16">
        <v>29760.51</v>
      </c>
      <c r="C2147">
        <v>50.04</v>
      </c>
    </row>
    <row r="2148" spans="1:3" x14ac:dyDescent="0.25">
      <c r="A2148" s="6">
        <v>41997</v>
      </c>
      <c r="B2148" s="16">
        <v>29971.91</v>
      </c>
      <c r="C2148">
        <v>50.4</v>
      </c>
    </row>
    <row r="2149" spans="1:3" x14ac:dyDescent="0.25">
      <c r="A2149" s="6">
        <v>41998</v>
      </c>
      <c r="B2149" s="16">
        <v>29971.9</v>
      </c>
      <c r="C2149">
        <v>50.4</v>
      </c>
    </row>
    <row r="2150" spans="1:3" x14ac:dyDescent="0.25">
      <c r="A2150" s="6">
        <v>41999</v>
      </c>
      <c r="B2150" s="16">
        <v>29583.19</v>
      </c>
      <c r="C2150">
        <v>49.72</v>
      </c>
    </row>
    <row r="2151" spans="1:3" x14ac:dyDescent="0.25">
      <c r="A2151" s="6">
        <v>42002</v>
      </c>
      <c r="B2151" s="16">
        <v>29656.55</v>
      </c>
      <c r="C2151">
        <v>49.84</v>
      </c>
    </row>
    <row r="2152" spans="1:3" x14ac:dyDescent="0.25">
      <c r="A2152" s="6">
        <v>42003</v>
      </c>
      <c r="B2152" s="16">
        <v>29929.38</v>
      </c>
      <c r="C2152">
        <v>50.32</v>
      </c>
    </row>
    <row r="2153" spans="1:3" x14ac:dyDescent="0.25">
      <c r="A2153" s="6">
        <v>42004</v>
      </c>
      <c r="B2153" s="16">
        <v>31056.81</v>
      </c>
      <c r="C2153">
        <v>52.2</v>
      </c>
    </row>
    <row r="2154" spans="1:3" x14ac:dyDescent="0.25">
      <c r="A2154" s="6">
        <v>42005</v>
      </c>
      <c r="B2154" s="16">
        <v>31056.799999999999</v>
      </c>
      <c r="C2154">
        <v>52.2</v>
      </c>
    </row>
    <row r="2155" spans="1:3" x14ac:dyDescent="0.25">
      <c r="A2155" s="6">
        <v>42006</v>
      </c>
      <c r="B2155" s="16">
        <v>31350.3</v>
      </c>
      <c r="C2155">
        <v>52.68</v>
      </c>
    </row>
    <row r="2156" spans="1:3" x14ac:dyDescent="0.25">
      <c r="A2156" s="6">
        <v>42009</v>
      </c>
      <c r="B2156" s="16">
        <v>32446</v>
      </c>
      <c r="C2156">
        <v>54.52</v>
      </c>
    </row>
    <row r="2157" spans="1:3" x14ac:dyDescent="0.25">
      <c r="A2157" s="6">
        <v>42010</v>
      </c>
      <c r="B2157" s="16">
        <v>32763.85</v>
      </c>
      <c r="C2157">
        <v>55.08</v>
      </c>
    </row>
    <row r="2158" spans="1:3" x14ac:dyDescent="0.25">
      <c r="A2158" s="6">
        <v>42011</v>
      </c>
      <c r="B2158" s="16">
        <v>31751.49</v>
      </c>
      <c r="C2158">
        <v>53.36</v>
      </c>
    </row>
    <row r="2159" spans="1:3" x14ac:dyDescent="0.25">
      <c r="A2159" s="6">
        <v>42012</v>
      </c>
      <c r="B2159" s="16">
        <v>30495.1</v>
      </c>
      <c r="C2159">
        <v>51.24</v>
      </c>
    </row>
    <row r="2160" spans="1:3" x14ac:dyDescent="0.25">
      <c r="A2160" s="6">
        <v>42013</v>
      </c>
      <c r="B2160" s="16">
        <v>31620.46</v>
      </c>
      <c r="C2160">
        <v>53.16</v>
      </c>
    </row>
    <row r="2161" spans="1:3" x14ac:dyDescent="0.25">
      <c r="A2161" s="6">
        <v>42016</v>
      </c>
      <c r="B2161" s="16">
        <v>32161.040000000001</v>
      </c>
      <c r="C2161">
        <v>54.04</v>
      </c>
    </row>
    <row r="2162" spans="1:3" x14ac:dyDescent="0.25">
      <c r="A2162" s="6">
        <v>42017</v>
      </c>
      <c r="B2162" s="16">
        <v>32468.82</v>
      </c>
      <c r="C2162">
        <v>54.56</v>
      </c>
    </row>
    <row r="2163" spans="1:3" x14ac:dyDescent="0.25">
      <c r="A2163" s="6">
        <v>42018</v>
      </c>
      <c r="B2163" s="16">
        <v>32468.799999999999</v>
      </c>
      <c r="C2163">
        <v>54.56</v>
      </c>
    </row>
    <row r="2164" spans="1:3" x14ac:dyDescent="0.25">
      <c r="A2164" s="6">
        <v>42019</v>
      </c>
      <c r="B2164" s="16">
        <v>33215.870000000003</v>
      </c>
      <c r="C2164">
        <v>55.8</v>
      </c>
    </row>
    <row r="2165" spans="1:3" x14ac:dyDescent="0.25">
      <c r="A2165" s="6">
        <v>42020</v>
      </c>
      <c r="B2165" s="16">
        <v>32991.589999999997</v>
      </c>
      <c r="C2165">
        <v>55.44</v>
      </c>
    </row>
    <row r="2166" spans="1:3" x14ac:dyDescent="0.25">
      <c r="A2166" s="6">
        <v>42024</v>
      </c>
      <c r="B2166" s="16">
        <v>33047.129999999997</v>
      </c>
      <c r="C2166">
        <v>55.52</v>
      </c>
    </row>
    <row r="2167" spans="1:3" x14ac:dyDescent="0.25">
      <c r="A2167" s="6">
        <v>42025</v>
      </c>
      <c r="B2167" s="16">
        <v>31908.99</v>
      </c>
      <c r="C2167">
        <v>53.6</v>
      </c>
    </row>
    <row r="2168" spans="1:3" x14ac:dyDescent="0.25">
      <c r="A2168" s="6">
        <v>42026</v>
      </c>
      <c r="B2168" s="16">
        <v>31020.799999999999</v>
      </c>
      <c r="C2168">
        <v>52.12</v>
      </c>
    </row>
    <row r="2169" spans="1:3" x14ac:dyDescent="0.25">
      <c r="A2169" s="6">
        <v>42027</v>
      </c>
      <c r="B2169" s="16">
        <v>31510.98</v>
      </c>
      <c r="C2169">
        <v>52.96</v>
      </c>
    </row>
    <row r="2170" spans="1:3" x14ac:dyDescent="0.25">
      <c r="A2170" s="6">
        <v>42030</v>
      </c>
      <c r="B2170" s="16">
        <v>30689.33</v>
      </c>
      <c r="C2170">
        <v>51.56</v>
      </c>
    </row>
    <row r="2171" spans="1:3" x14ac:dyDescent="0.25">
      <c r="A2171" s="6">
        <v>42031</v>
      </c>
      <c r="B2171" s="16">
        <v>31110.6</v>
      </c>
      <c r="C2171">
        <v>52.28</v>
      </c>
    </row>
    <row r="2172" spans="1:3" x14ac:dyDescent="0.25">
      <c r="A2172" s="6">
        <v>42032</v>
      </c>
      <c r="B2172" s="16">
        <v>33506.699999999997</v>
      </c>
      <c r="C2172">
        <v>56.28</v>
      </c>
    </row>
    <row r="2173" spans="1:3" x14ac:dyDescent="0.25">
      <c r="A2173" s="6">
        <v>42033</v>
      </c>
      <c r="B2173" s="16">
        <v>31903.3</v>
      </c>
      <c r="C2173">
        <v>53.6</v>
      </c>
    </row>
    <row r="2174" spans="1:3" x14ac:dyDescent="0.25">
      <c r="A2174" s="6">
        <v>42034</v>
      </c>
      <c r="B2174" s="16">
        <v>33253.71</v>
      </c>
      <c r="C2174">
        <v>55.84</v>
      </c>
    </row>
    <row r="2175" spans="1:3" x14ac:dyDescent="0.25">
      <c r="A2175" s="6">
        <v>42037</v>
      </c>
      <c r="B2175" s="16">
        <v>32550.1</v>
      </c>
      <c r="C2175">
        <v>54.68</v>
      </c>
    </row>
    <row r="2176" spans="1:3" x14ac:dyDescent="0.25">
      <c r="A2176" s="6">
        <v>42038</v>
      </c>
      <c r="B2176" s="16">
        <v>32158.26</v>
      </c>
      <c r="C2176">
        <v>54</v>
      </c>
    </row>
    <row r="2177" spans="1:3" x14ac:dyDescent="0.25">
      <c r="A2177" s="6">
        <v>42039</v>
      </c>
      <c r="B2177" s="16">
        <v>32952.92</v>
      </c>
      <c r="C2177">
        <v>55.36</v>
      </c>
    </row>
    <row r="2178" spans="1:3" x14ac:dyDescent="0.25">
      <c r="A2178" s="6">
        <v>42040</v>
      </c>
      <c r="B2178" s="16">
        <v>32246.54</v>
      </c>
      <c r="C2178">
        <v>54.16</v>
      </c>
    </row>
    <row r="2179" spans="1:3" x14ac:dyDescent="0.25">
      <c r="A2179" s="6">
        <v>42044</v>
      </c>
      <c r="B2179" s="16">
        <v>33131.14</v>
      </c>
      <c r="C2179">
        <v>55.64</v>
      </c>
    </row>
    <row r="2180" spans="1:3" x14ac:dyDescent="0.25">
      <c r="A2180" s="6">
        <v>42045</v>
      </c>
      <c r="B2180" s="16">
        <v>32403.57</v>
      </c>
      <c r="C2180">
        <v>54.4</v>
      </c>
    </row>
    <row r="2181" spans="1:3" x14ac:dyDescent="0.25">
      <c r="A2181" s="6">
        <v>42046</v>
      </c>
      <c r="B2181" s="16">
        <v>32303.73</v>
      </c>
      <c r="C2181">
        <v>54.24</v>
      </c>
    </row>
    <row r="2182" spans="1:3" x14ac:dyDescent="0.25">
      <c r="A2182" s="6">
        <v>42047</v>
      </c>
      <c r="B2182" s="16">
        <v>31625.599999999999</v>
      </c>
      <c r="C2182">
        <v>53.12</v>
      </c>
    </row>
    <row r="2183" spans="1:3" x14ac:dyDescent="0.25">
      <c r="A2183" s="6">
        <v>42048</v>
      </c>
      <c r="B2183" s="16">
        <v>31247.9</v>
      </c>
      <c r="C2183">
        <v>52.48</v>
      </c>
    </row>
    <row r="2184" spans="1:3" x14ac:dyDescent="0.25">
      <c r="A2184" s="6">
        <v>42051</v>
      </c>
      <c r="B2184" s="16">
        <v>31247.9</v>
      </c>
      <c r="C2184">
        <v>52.48</v>
      </c>
    </row>
    <row r="2185" spans="1:3" x14ac:dyDescent="0.25">
      <c r="A2185" s="6">
        <v>42052</v>
      </c>
      <c r="B2185" s="16">
        <v>31558.28</v>
      </c>
      <c r="C2185">
        <v>53</v>
      </c>
    </row>
    <row r="2186" spans="1:3" x14ac:dyDescent="0.25">
      <c r="A2186" s="6">
        <v>42053</v>
      </c>
      <c r="B2186" s="16">
        <v>31424.06</v>
      </c>
      <c r="C2186">
        <v>52.76</v>
      </c>
    </row>
    <row r="2187" spans="1:3" x14ac:dyDescent="0.25">
      <c r="A2187" s="6">
        <v>42054</v>
      </c>
      <c r="B2187" s="16">
        <v>31503.200000000001</v>
      </c>
      <c r="C2187">
        <v>52.88</v>
      </c>
    </row>
    <row r="2188" spans="1:3" x14ac:dyDescent="0.25">
      <c r="A2188" s="6">
        <v>42055</v>
      </c>
      <c r="B2188" s="16">
        <v>30838.26</v>
      </c>
      <c r="C2188">
        <v>51.76</v>
      </c>
    </row>
    <row r="2189" spans="1:3" x14ac:dyDescent="0.25">
      <c r="A2189" s="6">
        <v>42058</v>
      </c>
      <c r="B2189" s="16">
        <v>30920.69</v>
      </c>
      <c r="C2189">
        <v>51.92</v>
      </c>
    </row>
    <row r="2190" spans="1:3" x14ac:dyDescent="0.25">
      <c r="A2190" s="6">
        <v>42059</v>
      </c>
      <c r="B2190" s="16">
        <v>29991.59</v>
      </c>
      <c r="C2190">
        <v>50.36</v>
      </c>
    </row>
    <row r="2191" spans="1:3" x14ac:dyDescent="0.25">
      <c r="A2191" s="6">
        <v>42060</v>
      </c>
      <c r="B2191" s="16">
        <v>30279.200000000001</v>
      </c>
      <c r="C2191">
        <v>50.84</v>
      </c>
    </row>
    <row r="2192" spans="1:3" x14ac:dyDescent="0.25">
      <c r="A2192" s="6">
        <v>42061</v>
      </c>
      <c r="B2192" s="16">
        <v>29931.68</v>
      </c>
      <c r="C2192">
        <v>50.24</v>
      </c>
    </row>
    <row r="2193" spans="1:3" x14ac:dyDescent="0.25">
      <c r="A2193" s="6">
        <v>42062</v>
      </c>
      <c r="B2193" s="16">
        <v>29771.4</v>
      </c>
      <c r="C2193">
        <v>49.96</v>
      </c>
    </row>
    <row r="2194" spans="1:3" x14ac:dyDescent="0.25">
      <c r="A2194" s="6">
        <v>42065</v>
      </c>
      <c r="B2194" s="16">
        <v>29200.2</v>
      </c>
      <c r="C2194">
        <v>49</v>
      </c>
    </row>
    <row r="2195" spans="1:3" x14ac:dyDescent="0.25">
      <c r="A2195" s="6">
        <v>42066</v>
      </c>
      <c r="B2195" s="16">
        <v>29475.61</v>
      </c>
      <c r="C2195">
        <v>49.48</v>
      </c>
    </row>
    <row r="2196" spans="1:3" x14ac:dyDescent="0.25">
      <c r="A2196" s="6">
        <v>42067</v>
      </c>
      <c r="B2196" s="16">
        <v>29369</v>
      </c>
      <c r="C2196">
        <v>49.28</v>
      </c>
    </row>
    <row r="2197" spans="1:3" x14ac:dyDescent="0.25">
      <c r="A2197" s="6">
        <v>42068</v>
      </c>
      <c r="B2197" s="16">
        <v>29090.74</v>
      </c>
      <c r="C2197">
        <v>48.84</v>
      </c>
    </row>
    <row r="2198" spans="1:3" x14ac:dyDescent="0.25">
      <c r="A2198" s="6">
        <v>42069</v>
      </c>
      <c r="B2198" s="16">
        <v>29580.39</v>
      </c>
      <c r="C2198">
        <v>49.64</v>
      </c>
    </row>
    <row r="2199" spans="1:3" x14ac:dyDescent="0.25">
      <c r="A2199" s="6">
        <v>42072</v>
      </c>
      <c r="B2199" s="16">
        <v>29543.86</v>
      </c>
      <c r="C2199">
        <v>49.6</v>
      </c>
    </row>
    <row r="2200" spans="1:3" x14ac:dyDescent="0.25">
      <c r="A2200" s="6">
        <v>42073</v>
      </c>
      <c r="B2200" s="16">
        <v>30396.94</v>
      </c>
      <c r="C2200">
        <v>51</v>
      </c>
    </row>
    <row r="2201" spans="1:3" x14ac:dyDescent="0.25">
      <c r="A2201" s="6">
        <v>42074</v>
      </c>
      <c r="B2201" s="16">
        <v>30762.1</v>
      </c>
      <c r="C2201">
        <v>51.64</v>
      </c>
    </row>
    <row r="2202" spans="1:3" x14ac:dyDescent="0.25">
      <c r="A2202" s="6">
        <v>42075</v>
      </c>
      <c r="B2202" s="16">
        <v>29790.63</v>
      </c>
      <c r="C2202">
        <v>50</v>
      </c>
    </row>
    <row r="2203" spans="1:3" x14ac:dyDescent="0.25">
      <c r="A2203" s="6">
        <v>42076</v>
      </c>
      <c r="B2203" s="16">
        <v>30188.5</v>
      </c>
      <c r="C2203">
        <v>50.64</v>
      </c>
    </row>
    <row r="2204" spans="1:3" x14ac:dyDescent="0.25">
      <c r="A2204" s="6">
        <v>42079</v>
      </c>
      <c r="B2204" s="16">
        <v>29790.959999999999</v>
      </c>
      <c r="C2204">
        <v>50</v>
      </c>
    </row>
    <row r="2205" spans="1:3" x14ac:dyDescent="0.25">
      <c r="A2205" s="6">
        <v>42080</v>
      </c>
      <c r="B2205" s="16">
        <v>29764.51</v>
      </c>
      <c r="C2205">
        <v>49.96</v>
      </c>
    </row>
    <row r="2206" spans="1:3" x14ac:dyDescent="0.25">
      <c r="A2206" s="6">
        <v>42081</v>
      </c>
      <c r="B2206" s="16">
        <v>29288.1</v>
      </c>
      <c r="C2206">
        <v>49.16</v>
      </c>
    </row>
    <row r="2207" spans="1:3" x14ac:dyDescent="0.25">
      <c r="A2207" s="6">
        <v>42082</v>
      </c>
      <c r="B2207" s="16">
        <v>29629.200000000001</v>
      </c>
      <c r="C2207">
        <v>49.72</v>
      </c>
    </row>
    <row r="2208" spans="1:3" x14ac:dyDescent="0.25">
      <c r="A2208" s="6">
        <v>42083</v>
      </c>
      <c r="B2208" s="16">
        <v>29604.17</v>
      </c>
      <c r="C2208">
        <v>49.68</v>
      </c>
    </row>
    <row r="2209" spans="1:3" x14ac:dyDescent="0.25">
      <c r="A2209" s="6">
        <v>42086</v>
      </c>
      <c r="B2209" s="16">
        <v>29575.77</v>
      </c>
      <c r="C2209">
        <v>49.6</v>
      </c>
    </row>
    <row r="2210" spans="1:3" x14ac:dyDescent="0.25">
      <c r="A2210" s="6">
        <v>42087</v>
      </c>
      <c r="B2210" s="16">
        <v>29555</v>
      </c>
      <c r="C2210">
        <v>49.6</v>
      </c>
    </row>
    <row r="2211" spans="1:3" x14ac:dyDescent="0.25">
      <c r="A2211" s="6">
        <v>42088</v>
      </c>
      <c r="B2211" s="16">
        <v>30095.02</v>
      </c>
      <c r="C2211">
        <v>50.48</v>
      </c>
    </row>
    <row r="2212" spans="1:3" x14ac:dyDescent="0.25">
      <c r="A2212" s="6">
        <v>42089</v>
      </c>
      <c r="B2212" s="16">
        <v>29884.1</v>
      </c>
      <c r="C2212">
        <v>50.12</v>
      </c>
    </row>
    <row r="2213" spans="1:3" x14ac:dyDescent="0.25">
      <c r="A2213" s="6">
        <v>42090</v>
      </c>
      <c r="B2213" s="16">
        <v>29886.93</v>
      </c>
      <c r="C2213">
        <v>50.12</v>
      </c>
    </row>
    <row r="2214" spans="1:3" x14ac:dyDescent="0.25">
      <c r="A2214" s="6">
        <v>42093</v>
      </c>
      <c r="B2214" s="16">
        <v>29713.78</v>
      </c>
      <c r="C2214">
        <v>49.84</v>
      </c>
    </row>
    <row r="2215" spans="1:3" x14ac:dyDescent="0.25">
      <c r="A2215" s="6">
        <v>42094</v>
      </c>
      <c r="B2215" s="16">
        <v>30043.3</v>
      </c>
      <c r="C2215">
        <v>50.4</v>
      </c>
    </row>
    <row r="2216" spans="1:3" x14ac:dyDescent="0.25">
      <c r="A2216" s="6">
        <v>42095</v>
      </c>
      <c r="B2216" s="16">
        <v>30122.2</v>
      </c>
      <c r="C2216">
        <v>50.52</v>
      </c>
    </row>
    <row r="2217" spans="1:3" x14ac:dyDescent="0.25">
      <c r="A2217" s="6">
        <v>42096</v>
      </c>
      <c r="B2217" s="16">
        <v>30073.85</v>
      </c>
      <c r="C2217">
        <v>50.44</v>
      </c>
    </row>
    <row r="2218" spans="1:3" x14ac:dyDescent="0.25">
      <c r="A2218" s="6">
        <v>42100</v>
      </c>
      <c r="B2218" s="16">
        <v>29565.63</v>
      </c>
      <c r="C2218">
        <v>49.6</v>
      </c>
    </row>
    <row r="2219" spans="1:3" x14ac:dyDescent="0.25">
      <c r="A2219" s="6">
        <v>42101</v>
      </c>
      <c r="B2219" s="16">
        <v>29460.76</v>
      </c>
      <c r="C2219">
        <v>49.4</v>
      </c>
    </row>
    <row r="2220" spans="1:3" x14ac:dyDescent="0.25">
      <c r="A2220" s="6">
        <v>42102</v>
      </c>
      <c r="B2220" s="16">
        <v>29447</v>
      </c>
      <c r="C2220">
        <v>49.4</v>
      </c>
    </row>
    <row r="2221" spans="1:3" x14ac:dyDescent="0.25">
      <c r="A2221" s="6">
        <v>42103</v>
      </c>
      <c r="B2221" s="16">
        <v>29006.2</v>
      </c>
      <c r="C2221">
        <v>48.64</v>
      </c>
    </row>
    <row r="2222" spans="1:3" x14ac:dyDescent="0.25">
      <c r="A2222" s="6">
        <v>42104</v>
      </c>
      <c r="B2222" s="16">
        <v>28204.7</v>
      </c>
      <c r="C2222">
        <v>47.28</v>
      </c>
    </row>
    <row r="2223" spans="1:3" x14ac:dyDescent="0.25">
      <c r="A2223" s="6">
        <v>42107</v>
      </c>
      <c r="B2223" s="16">
        <v>28719.41</v>
      </c>
      <c r="C2223">
        <v>48.16</v>
      </c>
    </row>
    <row r="2224" spans="1:3" x14ac:dyDescent="0.25">
      <c r="A2224" s="6">
        <v>42108</v>
      </c>
      <c r="B2224" s="16">
        <v>28703.65</v>
      </c>
      <c r="C2224">
        <v>48.12</v>
      </c>
    </row>
    <row r="2225" spans="1:3" x14ac:dyDescent="0.25">
      <c r="A2225" s="6">
        <v>42109</v>
      </c>
      <c r="B2225" s="16">
        <v>28534.400000000001</v>
      </c>
      <c r="C2225">
        <v>47.84</v>
      </c>
    </row>
    <row r="2226" spans="1:3" x14ac:dyDescent="0.25">
      <c r="A2226" s="6">
        <v>42110</v>
      </c>
      <c r="B2226" s="16">
        <v>28455.27</v>
      </c>
      <c r="C2226">
        <v>47.72</v>
      </c>
    </row>
    <row r="2227" spans="1:3" x14ac:dyDescent="0.25">
      <c r="A2227" s="6">
        <v>42111</v>
      </c>
      <c r="B2227" s="16">
        <v>28871.3</v>
      </c>
      <c r="C2227">
        <v>48.4</v>
      </c>
    </row>
    <row r="2228" spans="1:3" x14ac:dyDescent="0.25">
      <c r="A2228" s="6">
        <v>42114</v>
      </c>
      <c r="B2228" s="16">
        <v>28510.799999999999</v>
      </c>
      <c r="C2228">
        <v>47.8</v>
      </c>
    </row>
    <row r="2229" spans="1:3" x14ac:dyDescent="0.25">
      <c r="A2229" s="6">
        <v>42115</v>
      </c>
      <c r="B2229" s="16">
        <v>28463</v>
      </c>
      <c r="C2229">
        <v>47.72</v>
      </c>
    </row>
    <row r="2230" spans="1:3" x14ac:dyDescent="0.25">
      <c r="A2230" s="6">
        <v>42116</v>
      </c>
      <c r="B2230" s="16">
        <v>28302.21</v>
      </c>
      <c r="C2230">
        <v>47.44</v>
      </c>
    </row>
    <row r="2231" spans="1:3" x14ac:dyDescent="0.25">
      <c r="A2231" s="6">
        <v>42117</v>
      </c>
      <c r="B2231" s="16">
        <v>28130.67</v>
      </c>
      <c r="C2231">
        <v>47.16</v>
      </c>
    </row>
    <row r="2232" spans="1:3" x14ac:dyDescent="0.25">
      <c r="A2232" s="6">
        <v>42118</v>
      </c>
      <c r="B2232" s="16">
        <v>28130.69</v>
      </c>
      <c r="C2232">
        <v>47.16</v>
      </c>
    </row>
    <row r="2233" spans="1:3" x14ac:dyDescent="0.25">
      <c r="A2233" s="6">
        <v>42121</v>
      </c>
      <c r="B2233" s="16">
        <v>28407.01</v>
      </c>
      <c r="C2233">
        <v>47.6</v>
      </c>
    </row>
    <row r="2234" spans="1:3" x14ac:dyDescent="0.25">
      <c r="A2234" s="6">
        <v>42122</v>
      </c>
      <c r="B2234" s="16">
        <v>27838.45</v>
      </c>
      <c r="C2234">
        <v>46.68</v>
      </c>
    </row>
    <row r="2235" spans="1:3" x14ac:dyDescent="0.25">
      <c r="A2235" s="6">
        <v>42123</v>
      </c>
      <c r="B2235" s="16">
        <v>28416.87</v>
      </c>
      <c r="C2235">
        <v>47.64</v>
      </c>
    </row>
    <row r="2236" spans="1:3" x14ac:dyDescent="0.25">
      <c r="A2236" s="6">
        <v>42124</v>
      </c>
      <c r="B2236" s="16">
        <v>28534.52</v>
      </c>
      <c r="C2236">
        <v>47.84</v>
      </c>
    </row>
    <row r="2237" spans="1:3" x14ac:dyDescent="0.25">
      <c r="A2237" s="6">
        <v>42125</v>
      </c>
      <c r="B2237" s="16">
        <v>27901.48</v>
      </c>
      <c r="C2237">
        <v>46.76</v>
      </c>
    </row>
    <row r="2238" spans="1:3" x14ac:dyDescent="0.25">
      <c r="A2238" s="6">
        <v>42128</v>
      </c>
      <c r="B2238" s="16">
        <v>27875.8</v>
      </c>
      <c r="C2238">
        <v>46.72</v>
      </c>
    </row>
    <row r="2239" spans="1:3" x14ac:dyDescent="0.25">
      <c r="A2239" s="6">
        <v>42129</v>
      </c>
      <c r="B2239" s="16">
        <v>28255.49</v>
      </c>
      <c r="C2239">
        <v>47.36</v>
      </c>
    </row>
    <row r="2240" spans="1:3" x14ac:dyDescent="0.25">
      <c r="A2240" s="6">
        <v>42130</v>
      </c>
      <c r="B2240" s="16">
        <v>28409.72</v>
      </c>
      <c r="C2240">
        <v>47.6</v>
      </c>
    </row>
    <row r="2241" spans="1:3" x14ac:dyDescent="0.25">
      <c r="A2241" s="6">
        <v>42131</v>
      </c>
      <c r="B2241" s="16">
        <v>28220.7</v>
      </c>
      <c r="C2241">
        <v>47.28</v>
      </c>
    </row>
    <row r="2242" spans="1:3" x14ac:dyDescent="0.25">
      <c r="A2242" s="6">
        <v>42132</v>
      </c>
      <c r="B2242" s="16">
        <v>27814.79</v>
      </c>
      <c r="C2242">
        <v>46.6</v>
      </c>
    </row>
    <row r="2243" spans="1:3" x14ac:dyDescent="0.25">
      <c r="A2243" s="6">
        <v>42135</v>
      </c>
      <c r="B2243" s="16">
        <v>28263.4</v>
      </c>
      <c r="C2243">
        <v>47.36</v>
      </c>
    </row>
    <row r="2244" spans="1:3" x14ac:dyDescent="0.25">
      <c r="A2244" s="6">
        <v>42136</v>
      </c>
      <c r="B2244" s="16">
        <v>28078.03</v>
      </c>
      <c r="C2244">
        <v>47.04</v>
      </c>
    </row>
    <row r="2245" spans="1:3" x14ac:dyDescent="0.25">
      <c r="A2245" s="6">
        <v>42137</v>
      </c>
      <c r="B2245" s="16">
        <v>27811.93</v>
      </c>
      <c r="C2245">
        <v>46.6</v>
      </c>
    </row>
    <row r="2246" spans="1:3" x14ac:dyDescent="0.25">
      <c r="A2246" s="6">
        <v>42138</v>
      </c>
      <c r="B2246" s="16">
        <v>27712.2</v>
      </c>
      <c r="C2246">
        <v>46.44</v>
      </c>
    </row>
    <row r="2247" spans="1:3" x14ac:dyDescent="0.25">
      <c r="A2247" s="6">
        <v>42139</v>
      </c>
      <c r="B2247" s="16">
        <v>27511.02</v>
      </c>
      <c r="C2247">
        <v>46.08</v>
      </c>
    </row>
    <row r="2248" spans="1:3" x14ac:dyDescent="0.25">
      <c r="A2248" s="6">
        <v>42142</v>
      </c>
      <c r="B2248" s="16">
        <v>26947.75</v>
      </c>
      <c r="C2248">
        <v>45.16</v>
      </c>
    </row>
    <row r="2249" spans="1:3" x14ac:dyDescent="0.25">
      <c r="A2249" s="6">
        <v>42143</v>
      </c>
      <c r="B2249" s="16">
        <v>26768.35</v>
      </c>
      <c r="C2249">
        <v>44.84</v>
      </c>
    </row>
    <row r="2250" spans="1:3" x14ac:dyDescent="0.25">
      <c r="A2250" s="6">
        <v>42144</v>
      </c>
      <c r="B2250" s="16">
        <v>26844.7</v>
      </c>
      <c r="C2250">
        <v>44.96</v>
      </c>
    </row>
    <row r="2251" spans="1:3" x14ac:dyDescent="0.25">
      <c r="A2251" s="6">
        <v>42145</v>
      </c>
      <c r="B2251" s="16">
        <v>26376.26</v>
      </c>
      <c r="C2251">
        <v>44.2</v>
      </c>
    </row>
    <row r="2252" spans="1:3" x14ac:dyDescent="0.25">
      <c r="A2252" s="6">
        <v>42146</v>
      </c>
      <c r="B2252" s="16">
        <v>26669.759999999998</v>
      </c>
      <c r="C2252">
        <v>44.68</v>
      </c>
    </row>
    <row r="2253" spans="1:3" x14ac:dyDescent="0.25">
      <c r="A2253" s="6">
        <v>42150</v>
      </c>
      <c r="B2253" s="16">
        <v>26763.29</v>
      </c>
      <c r="C2253">
        <v>44.84</v>
      </c>
    </row>
    <row r="2254" spans="1:3" x14ac:dyDescent="0.25">
      <c r="A2254" s="6">
        <v>42151</v>
      </c>
      <c r="B2254" s="16">
        <v>26565.83</v>
      </c>
      <c r="C2254">
        <v>44.48</v>
      </c>
    </row>
    <row r="2255" spans="1:3" x14ac:dyDescent="0.25">
      <c r="A2255" s="6">
        <v>42152</v>
      </c>
      <c r="B2255" s="16">
        <v>26616.5</v>
      </c>
      <c r="C2255">
        <v>44.6</v>
      </c>
    </row>
    <row r="2256" spans="1:3" x14ac:dyDescent="0.25">
      <c r="A2256" s="6">
        <v>42153</v>
      </c>
      <c r="B2256" s="16">
        <v>26692.400000000001</v>
      </c>
      <c r="C2256">
        <v>44.72</v>
      </c>
    </row>
    <row r="2257" spans="1:3" x14ac:dyDescent="0.25">
      <c r="A2257" s="6">
        <v>42156</v>
      </c>
      <c r="B2257" s="16">
        <v>26566.1</v>
      </c>
      <c r="C2257">
        <v>44.48</v>
      </c>
    </row>
    <row r="2258" spans="1:3" x14ac:dyDescent="0.25">
      <c r="A2258" s="6">
        <v>42157</v>
      </c>
      <c r="B2258" s="16">
        <v>26959.37</v>
      </c>
      <c r="C2258">
        <v>45.16</v>
      </c>
    </row>
    <row r="2259" spans="1:3" x14ac:dyDescent="0.25">
      <c r="A2259" s="6">
        <v>42158</v>
      </c>
      <c r="B2259" s="16">
        <v>26630.19</v>
      </c>
      <c r="C2259">
        <v>44.6</v>
      </c>
    </row>
    <row r="2260" spans="1:3" x14ac:dyDescent="0.25">
      <c r="A2260" s="6">
        <v>42159</v>
      </c>
      <c r="B2260" s="16">
        <v>27031.95</v>
      </c>
      <c r="C2260">
        <v>45.28</v>
      </c>
    </row>
    <row r="2261" spans="1:3" x14ac:dyDescent="0.25">
      <c r="A2261" s="6">
        <v>42160</v>
      </c>
      <c r="B2261" s="16">
        <v>27071.7</v>
      </c>
      <c r="C2261">
        <v>45.32</v>
      </c>
    </row>
    <row r="2262" spans="1:3" x14ac:dyDescent="0.25">
      <c r="A2262" s="6">
        <v>42163</v>
      </c>
      <c r="B2262" s="16">
        <v>27282.1</v>
      </c>
      <c r="C2262">
        <v>45.68</v>
      </c>
    </row>
    <row r="2263" spans="1:3" x14ac:dyDescent="0.25">
      <c r="A2263" s="6">
        <v>42164</v>
      </c>
      <c r="B2263" s="16">
        <v>27198.84</v>
      </c>
      <c r="C2263">
        <v>45.56</v>
      </c>
    </row>
    <row r="2264" spans="1:3" x14ac:dyDescent="0.25">
      <c r="A2264" s="6">
        <v>42165</v>
      </c>
      <c r="B2264" s="16">
        <v>26533.3</v>
      </c>
      <c r="C2264">
        <v>44.44</v>
      </c>
    </row>
    <row r="2265" spans="1:3" x14ac:dyDescent="0.25">
      <c r="A2265" s="6">
        <v>42166</v>
      </c>
      <c r="B2265" s="16">
        <v>26347.3</v>
      </c>
      <c r="C2265">
        <v>44.12</v>
      </c>
    </row>
    <row r="2266" spans="1:3" x14ac:dyDescent="0.25">
      <c r="A2266" s="6">
        <v>42167</v>
      </c>
      <c r="B2266" s="16">
        <v>26526.46</v>
      </c>
      <c r="C2266">
        <v>44.4</v>
      </c>
    </row>
    <row r="2267" spans="1:3" x14ac:dyDescent="0.25">
      <c r="A2267" s="6">
        <v>42170</v>
      </c>
      <c r="B2267" s="16">
        <v>26981.79</v>
      </c>
      <c r="C2267">
        <v>45.16</v>
      </c>
    </row>
    <row r="2268" spans="1:3" x14ac:dyDescent="0.25">
      <c r="A2268" s="6">
        <v>42171</v>
      </c>
      <c r="B2268" s="16">
        <v>26730.73</v>
      </c>
      <c r="C2268">
        <v>44.76</v>
      </c>
    </row>
    <row r="2269" spans="1:3" x14ac:dyDescent="0.25">
      <c r="A2269" s="6">
        <v>42172</v>
      </c>
      <c r="B2269" s="16">
        <v>26705.79</v>
      </c>
      <c r="C2269">
        <v>44.72</v>
      </c>
    </row>
    <row r="2270" spans="1:3" x14ac:dyDescent="0.25">
      <c r="A2270" s="6">
        <v>42173</v>
      </c>
      <c r="B2270" s="16">
        <v>26283.13</v>
      </c>
      <c r="C2270">
        <v>44</v>
      </c>
    </row>
    <row r="2271" spans="1:3" x14ac:dyDescent="0.25">
      <c r="A2271" s="6">
        <v>42174</v>
      </c>
      <c r="B2271" s="16">
        <v>26577.78</v>
      </c>
      <c r="C2271">
        <v>44.48</v>
      </c>
    </row>
    <row r="2272" spans="1:3" x14ac:dyDescent="0.25">
      <c r="A2272" s="6">
        <v>42177</v>
      </c>
      <c r="B2272" s="16">
        <v>25862.6</v>
      </c>
      <c r="C2272">
        <v>43.28</v>
      </c>
    </row>
    <row r="2273" spans="1:3" x14ac:dyDescent="0.25">
      <c r="A2273" s="6">
        <v>42178</v>
      </c>
      <c r="B2273" s="16">
        <v>25622.37</v>
      </c>
      <c r="C2273">
        <v>42.88</v>
      </c>
    </row>
    <row r="2274" spans="1:3" x14ac:dyDescent="0.25">
      <c r="A2274" s="6">
        <v>42179</v>
      </c>
      <c r="B2274" s="16">
        <v>25832.9</v>
      </c>
      <c r="C2274">
        <v>43.24</v>
      </c>
    </row>
    <row r="2275" spans="1:3" x14ac:dyDescent="0.25">
      <c r="A2275" s="6">
        <v>42180</v>
      </c>
      <c r="B2275" s="16">
        <v>25798.77</v>
      </c>
      <c r="C2275">
        <v>43.2</v>
      </c>
    </row>
    <row r="2276" spans="1:3" x14ac:dyDescent="0.25">
      <c r="A2276" s="6">
        <v>42181</v>
      </c>
      <c r="B2276" s="16">
        <v>25595.4</v>
      </c>
      <c r="C2276">
        <v>42.84</v>
      </c>
    </row>
    <row r="2277" spans="1:3" x14ac:dyDescent="0.25">
      <c r="A2277" s="6">
        <v>42184</v>
      </c>
      <c r="B2277" s="16">
        <v>27039.17</v>
      </c>
      <c r="C2277">
        <v>45.24</v>
      </c>
    </row>
    <row r="2278" spans="1:3" x14ac:dyDescent="0.25">
      <c r="A2278" s="6">
        <v>42185</v>
      </c>
      <c r="B2278" s="16">
        <v>26961.89</v>
      </c>
      <c r="C2278">
        <v>45.12</v>
      </c>
    </row>
    <row r="2279" spans="1:3" x14ac:dyDescent="0.25">
      <c r="A2279" s="6">
        <v>42186</v>
      </c>
      <c r="B2279" s="16">
        <v>25688.89</v>
      </c>
      <c r="C2279">
        <v>43</v>
      </c>
    </row>
    <row r="2280" spans="1:3" x14ac:dyDescent="0.25">
      <c r="A2280" s="6">
        <v>42187</v>
      </c>
      <c r="B2280" s="16">
        <v>26440.7</v>
      </c>
      <c r="C2280">
        <v>44.24</v>
      </c>
    </row>
    <row r="2281" spans="1:3" x14ac:dyDescent="0.25">
      <c r="A2281" s="6">
        <v>42191</v>
      </c>
      <c r="B2281" s="16">
        <v>26897.31</v>
      </c>
      <c r="C2281">
        <v>45</v>
      </c>
    </row>
    <row r="2282" spans="1:3" x14ac:dyDescent="0.25">
      <c r="A2282" s="6">
        <v>42192</v>
      </c>
      <c r="B2282" s="16">
        <v>26301.7</v>
      </c>
      <c r="C2282">
        <v>44</v>
      </c>
    </row>
    <row r="2283" spans="1:3" x14ac:dyDescent="0.25">
      <c r="A2283" s="6">
        <v>42193</v>
      </c>
      <c r="B2283" s="16">
        <v>27359.62</v>
      </c>
      <c r="C2283">
        <v>45.8</v>
      </c>
    </row>
    <row r="2284" spans="1:3" x14ac:dyDescent="0.25">
      <c r="A2284" s="6">
        <v>42194</v>
      </c>
      <c r="B2284" s="16">
        <v>27852.43</v>
      </c>
      <c r="C2284">
        <v>46.6</v>
      </c>
    </row>
    <row r="2285" spans="1:3" x14ac:dyDescent="0.25">
      <c r="A2285" s="6">
        <v>42195</v>
      </c>
      <c r="B2285" s="16">
        <v>26875.4</v>
      </c>
      <c r="C2285">
        <v>44.96</v>
      </c>
    </row>
    <row r="2286" spans="1:3" x14ac:dyDescent="0.25">
      <c r="A2286" s="6">
        <v>42198</v>
      </c>
      <c r="B2286" s="16">
        <v>25453.97</v>
      </c>
      <c r="C2286">
        <v>42.6</v>
      </c>
    </row>
    <row r="2287" spans="1:3" x14ac:dyDescent="0.25">
      <c r="A2287" s="6">
        <v>42199</v>
      </c>
      <c r="B2287" s="16">
        <v>25601.54</v>
      </c>
      <c r="C2287">
        <v>42.84</v>
      </c>
    </row>
    <row r="2288" spans="1:3" x14ac:dyDescent="0.25">
      <c r="A2288" s="6">
        <v>42200</v>
      </c>
      <c r="B2288" s="16">
        <v>25387.57</v>
      </c>
      <c r="C2288">
        <v>42.48</v>
      </c>
    </row>
    <row r="2289" spans="1:3" x14ac:dyDescent="0.25">
      <c r="A2289" s="6">
        <v>42201</v>
      </c>
      <c r="B2289" s="16">
        <v>24872.1</v>
      </c>
      <c r="C2289">
        <v>41.6</v>
      </c>
    </row>
    <row r="2290" spans="1:3" x14ac:dyDescent="0.25">
      <c r="A2290" s="6">
        <v>42202</v>
      </c>
      <c r="B2290" s="16">
        <v>24867.5</v>
      </c>
      <c r="C2290">
        <v>41.6</v>
      </c>
    </row>
    <row r="2291" spans="1:3" x14ac:dyDescent="0.25">
      <c r="A2291" s="6">
        <v>42205</v>
      </c>
      <c r="B2291" s="16">
        <v>24656.23</v>
      </c>
      <c r="C2291">
        <v>41.24</v>
      </c>
    </row>
    <row r="2292" spans="1:3" x14ac:dyDescent="0.25">
      <c r="A2292" s="6">
        <v>42206</v>
      </c>
      <c r="B2292" s="16">
        <v>24766.3</v>
      </c>
      <c r="C2292">
        <v>41.44</v>
      </c>
    </row>
    <row r="2293" spans="1:3" x14ac:dyDescent="0.25">
      <c r="A2293" s="6">
        <v>42207</v>
      </c>
      <c r="B2293" s="16">
        <v>24900.77</v>
      </c>
      <c r="C2293">
        <v>41.64</v>
      </c>
    </row>
    <row r="2294" spans="1:3" x14ac:dyDescent="0.25">
      <c r="A2294" s="6">
        <v>42208</v>
      </c>
      <c r="B2294" s="16">
        <v>24937.4</v>
      </c>
      <c r="C2294">
        <v>41.72</v>
      </c>
    </row>
    <row r="2295" spans="1:3" x14ac:dyDescent="0.25">
      <c r="A2295" s="6">
        <v>42209</v>
      </c>
      <c r="B2295" s="16">
        <v>25204.32</v>
      </c>
      <c r="C2295">
        <v>42.16</v>
      </c>
    </row>
    <row r="2296" spans="1:3" x14ac:dyDescent="0.25">
      <c r="A2296" s="6">
        <v>42212</v>
      </c>
      <c r="B2296" s="16">
        <v>25503.21</v>
      </c>
      <c r="C2296">
        <v>42.64</v>
      </c>
    </row>
    <row r="2297" spans="1:3" x14ac:dyDescent="0.25">
      <c r="A2297" s="6">
        <v>42213</v>
      </c>
      <c r="B2297" s="16">
        <v>24897.8</v>
      </c>
      <c r="C2297">
        <v>41.64</v>
      </c>
    </row>
    <row r="2298" spans="1:3" x14ac:dyDescent="0.25">
      <c r="A2298" s="6">
        <v>42214</v>
      </c>
      <c r="B2298" s="16">
        <v>24940.29</v>
      </c>
      <c r="C2298">
        <v>41.72</v>
      </c>
    </row>
    <row r="2299" spans="1:3" x14ac:dyDescent="0.25">
      <c r="A2299" s="6">
        <v>42215</v>
      </c>
      <c r="B2299" s="16">
        <v>24891.82</v>
      </c>
      <c r="C2299">
        <v>41.64</v>
      </c>
    </row>
    <row r="2300" spans="1:3" x14ac:dyDescent="0.25">
      <c r="A2300" s="6">
        <v>42216</v>
      </c>
      <c r="B2300" s="16">
        <v>24859.8</v>
      </c>
      <c r="C2300">
        <v>41.56</v>
      </c>
    </row>
    <row r="2301" spans="1:3" x14ac:dyDescent="0.25">
      <c r="A2301" s="6">
        <v>42219</v>
      </c>
      <c r="B2301" s="16">
        <v>24571.98</v>
      </c>
      <c r="C2301">
        <v>41.08</v>
      </c>
    </row>
    <row r="2302" spans="1:3" x14ac:dyDescent="0.25">
      <c r="A2302" s="6">
        <v>42220</v>
      </c>
      <c r="B2302" s="16">
        <v>24716.98</v>
      </c>
      <c r="C2302">
        <v>41.32</v>
      </c>
    </row>
    <row r="2303" spans="1:3" x14ac:dyDescent="0.25">
      <c r="A2303" s="6">
        <v>42221</v>
      </c>
      <c r="B2303" s="16">
        <v>24644.7</v>
      </c>
      <c r="C2303">
        <v>41.2</v>
      </c>
    </row>
    <row r="2304" spans="1:3" x14ac:dyDescent="0.25">
      <c r="A2304" s="6">
        <v>42222</v>
      </c>
      <c r="B2304" s="16">
        <v>24826.6</v>
      </c>
      <c r="C2304">
        <v>41.52</v>
      </c>
    </row>
    <row r="2305" spans="1:3" x14ac:dyDescent="0.25">
      <c r="A2305" s="6">
        <v>42223</v>
      </c>
      <c r="B2305" s="16">
        <v>24576.41</v>
      </c>
      <c r="C2305">
        <v>41.08</v>
      </c>
    </row>
    <row r="2306" spans="1:3" x14ac:dyDescent="0.25">
      <c r="A2306" s="6">
        <v>42226</v>
      </c>
      <c r="B2306" s="16">
        <v>24411.95</v>
      </c>
      <c r="C2306">
        <v>40.799999999999997</v>
      </c>
    </row>
    <row r="2307" spans="1:3" x14ac:dyDescent="0.25">
      <c r="A2307" s="6">
        <v>42227</v>
      </c>
      <c r="B2307" s="16">
        <v>24846.38</v>
      </c>
      <c r="C2307">
        <v>41.56</v>
      </c>
    </row>
    <row r="2308" spans="1:3" x14ac:dyDescent="0.25">
      <c r="A2308" s="6">
        <v>42228</v>
      </c>
      <c r="B2308" s="16">
        <v>24708.67</v>
      </c>
      <c r="C2308">
        <v>41.32</v>
      </c>
    </row>
    <row r="2309" spans="1:3" x14ac:dyDescent="0.25">
      <c r="A2309" s="6">
        <v>42229</v>
      </c>
      <c r="B2309" s="16">
        <v>24620.2</v>
      </c>
      <c r="C2309">
        <v>41.16</v>
      </c>
    </row>
    <row r="2310" spans="1:3" x14ac:dyDescent="0.25">
      <c r="A2310" s="6">
        <v>42230</v>
      </c>
      <c r="B2310" s="16">
        <v>24480.44</v>
      </c>
      <c r="C2310">
        <v>40.92</v>
      </c>
    </row>
    <row r="2311" spans="1:3" x14ac:dyDescent="0.25">
      <c r="A2311" s="6">
        <v>42233</v>
      </c>
      <c r="B2311" s="16">
        <v>24497.4</v>
      </c>
      <c r="C2311">
        <v>40.96</v>
      </c>
    </row>
    <row r="2312" spans="1:3" x14ac:dyDescent="0.25">
      <c r="A2312" s="6">
        <v>42234</v>
      </c>
      <c r="B2312" s="16">
        <v>24750.2</v>
      </c>
      <c r="C2312">
        <v>41.36</v>
      </c>
    </row>
    <row r="2313" spans="1:3" x14ac:dyDescent="0.25">
      <c r="A2313" s="6">
        <v>42235</v>
      </c>
      <c r="B2313" s="16">
        <v>25012.16</v>
      </c>
      <c r="C2313">
        <v>41.8</v>
      </c>
    </row>
    <row r="2314" spans="1:3" x14ac:dyDescent="0.25">
      <c r="A2314" s="6">
        <v>42236</v>
      </c>
      <c r="B2314" s="16">
        <v>25793.200000000001</v>
      </c>
      <c r="C2314">
        <v>43.12</v>
      </c>
    </row>
    <row r="2315" spans="1:3" x14ac:dyDescent="0.25">
      <c r="A2315" s="6">
        <v>42237</v>
      </c>
      <c r="B2315" s="16">
        <v>26638.46</v>
      </c>
      <c r="C2315">
        <v>44.52</v>
      </c>
    </row>
    <row r="2316" spans="1:3" x14ac:dyDescent="0.25">
      <c r="A2316" s="6">
        <v>42240</v>
      </c>
      <c r="B2316" s="16">
        <v>29393.8</v>
      </c>
      <c r="C2316">
        <v>49.12</v>
      </c>
    </row>
    <row r="2317" spans="1:3" x14ac:dyDescent="0.25">
      <c r="A2317" s="6">
        <v>42241</v>
      </c>
      <c r="B2317" s="16">
        <v>29626.799999999999</v>
      </c>
      <c r="C2317">
        <v>49.52</v>
      </c>
    </row>
    <row r="2318" spans="1:3" x14ac:dyDescent="0.25">
      <c r="A2318" s="6">
        <v>42242</v>
      </c>
      <c r="B2318" s="16">
        <v>28678.11</v>
      </c>
      <c r="C2318">
        <v>47.92</v>
      </c>
    </row>
    <row r="2319" spans="1:3" x14ac:dyDescent="0.25">
      <c r="A2319" s="6">
        <v>42243</v>
      </c>
      <c r="B2319" s="16">
        <v>28989.8</v>
      </c>
      <c r="C2319">
        <v>48.44</v>
      </c>
    </row>
    <row r="2320" spans="1:3" x14ac:dyDescent="0.25">
      <c r="A2320" s="6">
        <v>42244</v>
      </c>
      <c r="B2320" s="16">
        <v>30144.91</v>
      </c>
      <c r="C2320">
        <v>50.36</v>
      </c>
    </row>
    <row r="2321" spans="1:3" x14ac:dyDescent="0.25">
      <c r="A2321" s="6">
        <v>42247</v>
      </c>
      <c r="B2321" s="16">
        <v>31650.07</v>
      </c>
      <c r="C2321">
        <v>52.88</v>
      </c>
    </row>
    <row r="2322" spans="1:3" x14ac:dyDescent="0.25">
      <c r="A2322" s="6">
        <v>42248</v>
      </c>
      <c r="B2322" s="16">
        <v>34078.15</v>
      </c>
      <c r="C2322">
        <v>56.96</v>
      </c>
    </row>
    <row r="2323" spans="1:3" x14ac:dyDescent="0.25">
      <c r="A2323" s="6">
        <v>42249</v>
      </c>
      <c r="B2323" s="16">
        <v>32652.6</v>
      </c>
      <c r="C2323">
        <v>54.56</v>
      </c>
    </row>
    <row r="2324" spans="1:3" x14ac:dyDescent="0.25">
      <c r="A2324" s="6">
        <v>42250</v>
      </c>
      <c r="B2324" s="16">
        <v>32908.5</v>
      </c>
      <c r="C2324">
        <v>55</v>
      </c>
    </row>
    <row r="2325" spans="1:3" x14ac:dyDescent="0.25">
      <c r="A2325" s="6">
        <v>42251</v>
      </c>
      <c r="B2325" s="16">
        <v>33995.01</v>
      </c>
      <c r="C2325">
        <v>56.8</v>
      </c>
    </row>
    <row r="2326" spans="1:3" x14ac:dyDescent="0.25">
      <c r="A2326" s="6">
        <v>42255</v>
      </c>
      <c r="B2326" s="16">
        <v>32468.799999999999</v>
      </c>
      <c r="C2326">
        <v>54.24</v>
      </c>
    </row>
    <row r="2327" spans="1:3" x14ac:dyDescent="0.25">
      <c r="A2327" s="6">
        <v>42256</v>
      </c>
      <c r="B2327" s="16">
        <v>32860.769999999997</v>
      </c>
      <c r="C2327">
        <v>54.92</v>
      </c>
    </row>
    <row r="2328" spans="1:3" x14ac:dyDescent="0.25">
      <c r="A2328" s="6">
        <v>42257</v>
      </c>
      <c r="B2328" s="16">
        <v>32336.04</v>
      </c>
      <c r="C2328">
        <v>54.04</v>
      </c>
    </row>
    <row r="2329" spans="1:3" x14ac:dyDescent="0.25">
      <c r="A2329" s="6">
        <v>42258</v>
      </c>
      <c r="B2329" s="16">
        <v>32160.78</v>
      </c>
      <c r="C2329">
        <v>53.72</v>
      </c>
    </row>
    <row r="2330" spans="1:3" x14ac:dyDescent="0.25">
      <c r="A2330" s="6">
        <v>42261</v>
      </c>
      <c r="B2330" s="16">
        <v>32048.71</v>
      </c>
      <c r="C2330">
        <v>53.52</v>
      </c>
    </row>
    <row r="2331" spans="1:3" x14ac:dyDescent="0.25">
      <c r="A2331" s="6">
        <v>42262</v>
      </c>
      <c r="B2331" s="16">
        <v>30023.1</v>
      </c>
      <c r="C2331">
        <v>50.16</v>
      </c>
    </row>
    <row r="2332" spans="1:3" x14ac:dyDescent="0.25">
      <c r="A2332" s="6">
        <v>42263</v>
      </c>
      <c r="B2332" s="16">
        <v>28222.91</v>
      </c>
      <c r="C2332">
        <v>47.16</v>
      </c>
    </row>
    <row r="2333" spans="1:3" x14ac:dyDescent="0.25">
      <c r="A2333" s="6">
        <v>42264</v>
      </c>
      <c r="B2333" s="16">
        <v>28989.09</v>
      </c>
      <c r="C2333">
        <v>48.44</v>
      </c>
    </row>
    <row r="2334" spans="1:3" x14ac:dyDescent="0.25">
      <c r="A2334" s="6">
        <v>42265</v>
      </c>
      <c r="B2334" s="16">
        <v>30073.1</v>
      </c>
      <c r="C2334">
        <v>50.24</v>
      </c>
    </row>
    <row r="2335" spans="1:3" x14ac:dyDescent="0.25">
      <c r="A2335" s="6">
        <v>42268</v>
      </c>
      <c r="B2335" s="16">
        <v>28959.3</v>
      </c>
      <c r="C2335">
        <v>48.36</v>
      </c>
    </row>
    <row r="2336" spans="1:3" x14ac:dyDescent="0.25">
      <c r="A2336" s="6">
        <v>42269</v>
      </c>
      <c r="B2336" s="16">
        <v>30130.5</v>
      </c>
      <c r="C2336">
        <v>50.32</v>
      </c>
    </row>
    <row r="2337" spans="1:3" x14ac:dyDescent="0.25">
      <c r="A2337" s="6">
        <v>42270</v>
      </c>
      <c r="B2337" s="16">
        <v>29650.51</v>
      </c>
      <c r="C2337">
        <v>49.52</v>
      </c>
    </row>
    <row r="2338" spans="1:3" x14ac:dyDescent="0.25">
      <c r="A2338" s="6">
        <v>42271</v>
      </c>
      <c r="B2338" s="16">
        <v>30318.5</v>
      </c>
      <c r="C2338">
        <v>50.64</v>
      </c>
    </row>
    <row r="2339" spans="1:3" x14ac:dyDescent="0.25">
      <c r="A2339" s="6">
        <v>42272</v>
      </c>
      <c r="B2339" s="16">
        <v>30766.07</v>
      </c>
      <c r="C2339">
        <v>51.4</v>
      </c>
    </row>
    <row r="2340" spans="1:3" x14ac:dyDescent="0.25">
      <c r="A2340" s="6">
        <v>42275</v>
      </c>
      <c r="B2340" s="16">
        <v>31605.73</v>
      </c>
      <c r="C2340">
        <v>52.76</v>
      </c>
    </row>
    <row r="2341" spans="1:3" x14ac:dyDescent="0.25">
      <c r="A2341" s="6">
        <v>42276</v>
      </c>
      <c r="B2341" s="16">
        <v>31835.360000000001</v>
      </c>
      <c r="C2341">
        <v>53.16</v>
      </c>
    </row>
    <row r="2342" spans="1:3" x14ac:dyDescent="0.25">
      <c r="A2342" s="6">
        <v>42277</v>
      </c>
      <c r="B2342" s="16">
        <v>31414.959999999999</v>
      </c>
      <c r="C2342">
        <v>52.44</v>
      </c>
    </row>
    <row r="2343" spans="1:3" x14ac:dyDescent="0.25">
      <c r="A2343" s="6">
        <v>42278</v>
      </c>
      <c r="B2343" s="16">
        <v>30852.06</v>
      </c>
      <c r="C2343">
        <v>51.52</v>
      </c>
    </row>
    <row r="2344" spans="1:3" x14ac:dyDescent="0.25">
      <c r="A2344" s="6">
        <v>42279</v>
      </c>
      <c r="B2344" s="16">
        <v>29912.14</v>
      </c>
      <c r="C2344">
        <v>49.96</v>
      </c>
    </row>
    <row r="2345" spans="1:3" x14ac:dyDescent="0.25">
      <c r="A2345" s="6">
        <v>42282</v>
      </c>
      <c r="B2345" s="16">
        <v>28757.01</v>
      </c>
      <c r="C2345">
        <v>48</v>
      </c>
    </row>
    <row r="2346" spans="1:3" x14ac:dyDescent="0.25">
      <c r="A2346" s="6">
        <v>42283</v>
      </c>
      <c r="B2346" s="16">
        <v>29261.19</v>
      </c>
      <c r="C2346">
        <v>48.84</v>
      </c>
    </row>
    <row r="2347" spans="1:3" x14ac:dyDescent="0.25">
      <c r="A2347" s="6">
        <v>42284</v>
      </c>
      <c r="B2347" s="16">
        <v>28429.1</v>
      </c>
      <c r="C2347">
        <v>47.48</v>
      </c>
    </row>
    <row r="2348" spans="1:3" x14ac:dyDescent="0.25">
      <c r="A2348" s="6">
        <v>42285</v>
      </c>
      <c r="B2348" s="16">
        <v>27952.78</v>
      </c>
      <c r="C2348">
        <v>46.68</v>
      </c>
    </row>
    <row r="2349" spans="1:3" x14ac:dyDescent="0.25">
      <c r="A2349" s="6">
        <v>42286</v>
      </c>
      <c r="B2349" s="16">
        <v>28011.599999999999</v>
      </c>
      <c r="C2349">
        <v>46.76</v>
      </c>
    </row>
    <row r="2350" spans="1:3" x14ac:dyDescent="0.25">
      <c r="A2350" s="6">
        <v>42289</v>
      </c>
      <c r="B2350" s="16">
        <v>26805.5</v>
      </c>
      <c r="C2350">
        <v>44.76</v>
      </c>
    </row>
    <row r="2351" spans="1:3" x14ac:dyDescent="0.25">
      <c r="A2351" s="6">
        <v>42290</v>
      </c>
      <c r="B2351" s="16">
        <v>28093.919999999998</v>
      </c>
      <c r="C2351">
        <v>46.88</v>
      </c>
    </row>
    <row r="2352" spans="1:3" x14ac:dyDescent="0.25">
      <c r="A2352" s="6">
        <v>42291</v>
      </c>
      <c r="B2352" s="16">
        <v>28507.51</v>
      </c>
      <c r="C2352">
        <v>47.6</v>
      </c>
    </row>
    <row r="2353" spans="1:3" x14ac:dyDescent="0.25">
      <c r="A2353" s="6">
        <v>42292</v>
      </c>
      <c r="B2353" s="16">
        <v>26965.85</v>
      </c>
      <c r="C2353">
        <v>45</v>
      </c>
    </row>
    <row r="2354" spans="1:3" x14ac:dyDescent="0.25">
      <c r="A2354" s="6">
        <v>42293</v>
      </c>
      <c r="B2354" s="16">
        <v>27024.53</v>
      </c>
      <c r="C2354">
        <v>45.12</v>
      </c>
    </row>
    <row r="2355" spans="1:3" x14ac:dyDescent="0.25">
      <c r="A2355" s="6">
        <v>42296</v>
      </c>
      <c r="B2355" s="16">
        <v>25953.7</v>
      </c>
      <c r="C2355">
        <v>43.32</v>
      </c>
    </row>
    <row r="2356" spans="1:3" x14ac:dyDescent="0.25">
      <c r="A2356" s="6">
        <v>42297</v>
      </c>
      <c r="B2356" s="16">
        <v>26938.82</v>
      </c>
      <c r="C2356">
        <v>44.96</v>
      </c>
    </row>
    <row r="2357" spans="1:3" x14ac:dyDescent="0.25">
      <c r="A2357" s="6">
        <v>42298</v>
      </c>
      <c r="B2357" s="16">
        <v>27840.31</v>
      </c>
      <c r="C2357">
        <v>46.48</v>
      </c>
    </row>
    <row r="2358" spans="1:3" x14ac:dyDescent="0.25">
      <c r="A2358" s="6">
        <v>42299</v>
      </c>
      <c r="B2358" s="16">
        <v>25972.99</v>
      </c>
      <c r="C2358">
        <v>43.36</v>
      </c>
    </row>
    <row r="2359" spans="1:3" x14ac:dyDescent="0.25">
      <c r="A2359" s="6">
        <v>42300</v>
      </c>
      <c r="B2359" s="16">
        <v>26391.5</v>
      </c>
      <c r="C2359">
        <v>44.04</v>
      </c>
    </row>
    <row r="2360" spans="1:3" x14ac:dyDescent="0.25">
      <c r="A2360" s="6">
        <v>42303</v>
      </c>
      <c r="B2360" s="16">
        <v>26837.16</v>
      </c>
      <c r="C2360">
        <v>44.8</v>
      </c>
    </row>
    <row r="2361" spans="1:3" x14ac:dyDescent="0.25">
      <c r="A2361" s="6">
        <v>42304</v>
      </c>
      <c r="B2361" s="16">
        <v>26374.98</v>
      </c>
      <c r="C2361">
        <v>44</v>
      </c>
    </row>
    <row r="2362" spans="1:3" x14ac:dyDescent="0.25">
      <c r="A2362" s="6">
        <v>42305</v>
      </c>
      <c r="B2362" s="16">
        <v>25955.200000000001</v>
      </c>
      <c r="C2362">
        <v>43.32</v>
      </c>
    </row>
    <row r="2363" spans="1:3" x14ac:dyDescent="0.25">
      <c r="A2363" s="6">
        <v>42306</v>
      </c>
      <c r="B2363" s="16">
        <v>26227.86</v>
      </c>
      <c r="C2363">
        <v>43.76</v>
      </c>
    </row>
    <row r="2364" spans="1:3" x14ac:dyDescent="0.25">
      <c r="A2364" s="6">
        <v>42307</v>
      </c>
      <c r="B2364" s="16">
        <v>26600.5</v>
      </c>
      <c r="C2364">
        <v>44.4</v>
      </c>
    </row>
    <row r="2365" spans="1:3" x14ac:dyDescent="0.25">
      <c r="A2365" s="6">
        <v>42310</v>
      </c>
      <c r="B2365" s="16">
        <v>25813.89</v>
      </c>
      <c r="C2365">
        <v>43.08</v>
      </c>
    </row>
    <row r="2366" spans="1:3" x14ac:dyDescent="0.25">
      <c r="A2366" s="6">
        <v>42311</v>
      </c>
      <c r="B2366" s="16">
        <v>26129.07</v>
      </c>
      <c r="C2366">
        <v>43.6</v>
      </c>
    </row>
    <row r="2367" spans="1:3" x14ac:dyDescent="0.25">
      <c r="A2367" s="6">
        <v>42312</v>
      </c>
      <c r="B2367" s="16">
        <v>26547.4</v>
      </c>
      <c r="C2367">
        <v>44.28</v>
      </c>
    </row>
    <row r="2368" spans="1:3" x14ac:dyDescent="0.25">
      <c r="A2368" s="6">
        <v>42313</v>
      </c>
      <c r="B2368" s="16">
        <v>26098.17</v>
      </c>
      <c r="C2368">
        <v>43.56</v>
      </c>
    </row>
    <row r="2369" spans="1:3" x14ac:dyDescent="0.25">
      <c r="A2369" s="6">
        <v>42314</v>
      </c>
      <c r="B2369" s="16">
        <v>25799</v>
      </c>
      <c r="C2369">
        <v>43.04</v>
      </c>
    </row>
    <row r="2370" spans="1:3" x14ac:dyDescent="0.25">
      <c r="A2370" s="6">
        <v>42317</v>
      </c>
      <c r="B2370" s="16">
        <v>26422.74</v>
      </c>
      <c r="C2370">
        <v>44.08</v>
      </c>
    </row>
    <row r="2371" spans="1:3" x14ac:dyDescent="0.25">
      <c r="A2371" s="6">
        <v>42318</v>
      </c>
      <c r="B2371" s="16">
        <v>26112.400000000001</v>
      </c>
      <c r="C2371">
        <v>43.56</v>
      </c>
    </row>
    <row r="2372" spans="1:3" x14ac:dyDescent="0.25">
      <c r="A2372" s="6">
        <v>42319</v>
      </c>
      <c r="B2372" s="16">
        <v>26448.1</v>
      </c>
      <c r="C2372">
        <v>44.12</v>
      </c>
    </row>
    <row r="2373" spans="1:3" x14ac:dyDescent="0.25">
      <c r="A2373" s="6">
        <v>42320</v>
      </c>
      <c r="B2373" s="16">
        <v>27678.49</v>
      </c>
      <c r="C2373">
        <v>46.16</v>
      </c>
    </row>
    <row r="2374" spans="1:3" x14ac:dyDescent="0.25">
      <c r="A2374" s="6">
        <v>42321</v>
      </c>
      <c r="B2374" s="16">
        <v>28682.83</v>
      </c>
      <c r="C2374">
        <v>47.84</v>
      </c>
    </row>
    <row r="2375" spans="1:3" x14ac:dyDescent="0.25">
      <c r="A2375" s="6">
        <v>42324</v>
      </c>
      <c r="B2375" s="16">
        <v>26856.799999999999</v>
      </c>
      <c r="C2375">
        <v>44.8</v>
      </c>
    </row>
    <row r="2376" spans="1:3" x14ac:dyDescent="0.25">
      <c r="A2376" s="6">
        <v>42325</v>
      </c>
      <c r="B2376" s="16">
        <v>27328.52</v>
      </c>
      <c r="C2376">
        <v>45.6</v>
      </c>
    </row>
    <row r="2377" spans="1:3" x14ac:dyDescent="0.25">
      <c r="A2377" s="6">
        <v>42326</v>
      </c>
      <c r="B2377" s="16">
        <v>26751.83</v>
      </c>
      <c r="C2377">
        <v>44.6</v>
      </c>
    </row>
    <row r="2378" spans="1:3" x14ac:dyDescent="0.25">
      <c r="A2378" s="6">
        <v>42327</v>
      </c>
      <c r="B2378" s="16">
        <v>27359.83</v>
      </c>
      <c r="C2378">
        <v>45.64</v>
      </c>
    </row>
    <row r="2379" spans="1:3" x14ac:dyDescent="0.25">
      <c r="A2379" s="6">
        <v>42328</v>
      </c>
      <c r="B2379" s="16">
        <v>27053.77</v>
      </c>
      <c r="C2379">
        <v>45.12</v>
      </c>
    </row>
    <row r="2380" spans="1:3" x14ac:dyDescent="0.25">
      <c r="A2380" s="6">
        <v>42331</v>
      </c>
      <c r="B2380" s="16">
        <v>26554.91</v>
      </c>
      <c r="C2380">
        <v>44.28</v>
      </c>
    </row>
    <row r="2381" spans="1:3" x14ac:dyDescent="0.25">
      <c r="A2381" s="6">
        <v>42332</v>
      </c>
      <c r="B2381" s="16">
        <v>27074.400000000001</v>
      </c>
      <c r="C2381">
        <v>45.16</v>
      </c>
    </row>
    <row r="2382" spans="1:3" x14ac:dyDescent="0.25">
      <c r="A2382" s="6">
        <v>42333</v>
      </c>
      <c r="B2382" s="16">
        <v>26753.9</v>
      </c>
      <c r="C2382">
        <v>44.6</v>
      </c>
    </row>
    <row r="2383" spans="1:3" x14ac:dyDescent="0.25">
      <c r="A2383" s="6">
        <v>42335</v>
      </c>
      <c r="B2383" s="16">
        <v>26868.92</v>
      </c>
      <c r="C2383">
        <v>44.8</v>
      </c>
    </row>
    <row r="2384" spans="1:3" x14ac:dyDescent="0.25">
      <c r="A2384" s="6">
        <v>42338</v>
      </c>
      <c r="B2384" s="16">
        <v>26531.200000000001</v>
      </c>
      <c r="C2384">
        <v>44.24</v>
      </c>
    </row>
    <row r="2385" spans="1:3" x14ac:dyDescent="0.25">
      <c r="A2385" s="6">
        <v>42339</v>
      </c>
      <c r="B2385" s="16">
        <v>25872.639999999999</v>
      </c>
      <c r="C2385">
        <v>43.12</v>
      </c>
    </row>
    <row r="2386" spans="1:3" x14ac:dyDescent="0.25">
      <c r="A2386" s="6">
        <v>42340</v>
      </c>
      <c r="B2386" s="16">
        <v>26251.200000000001</v>
      </c>
      <c r="C2386">
        <v>43.76</v>
      </c>
    </row>
    <row r="2387" spans="1:3" x14ac:dyDescent="0.25">
      <c r="A2387" s="6">
        <v>42341</v>
      </c>
      <c r="B2387" s="16">
        <v>27043.59</v>
      </c>
      <c r="C2387">
        <v>45.08</v>
      </c>
    </row>
    <row r="2388" spans="1:3" x14ac:dyDescent="0.25">
      <c r="A2388" s="6">
        <v>42342</v>
      </c>
      <c r="B2388" s="16">
        <v>26040.3</v>
      </c>
      <c r="C2388">
        <v>43.4</v>
      </c>
    </row>
    <row r="2389" spans="1:3" x14ac:dyDescent="0.25">
      <c r="A2389" s="6">
        <v>42345</v>
      </c>
      <c r="B2389" s="16">
        <v>26113.5</v>
      </c>
      <c r="C2389">
        <v>43.52</v>
      </c>
    </row>
    <row r="2390" spans="1:3" x14ac:dyDescent="0.25">
      <c r="A2390" s="6">
        <v>42346</v>
      </c>
      <c r="B2390" s="16">
        <v>26797.62</v>
      </c>
      <c r="C2390">
        <v>44.68</v>
      </c>
    </row>
    <row r="2391" spans="1:3" x14ac:dyDescent="0.25">
      <c r="A2391" s="6">
        <v>42347</v>
      </c>
      <c r="B2391" s="16">
        <v>27220.77</v>
      </c>
      <c r="C2391">
        <v>45.36</v>
      </c>
    </row>
    <row r="2392" spans="1:3" x14ac:dyDescent="0.25">
      <c r="A2392" s="6">
        <v>42348</v>
      </c>
      <c r="B2392" s="16">
        <v>27569.3</v>
      </c>
      <c r="C2392">
        <v>45.96</v>
      </c>
    </row>
    <row r="2393" spans="1:3" x14ac:dyDescent="0.25">
      <c r="A2393" s="6">
        <v>42349</v>
      </c>
      <c r="B2393" s="16">
        <v>29506.45</v>
      </c>
      <c r="C2393">
        <v>49.2</v>
      </c>
    </row>
    <row r="2394" spans="1:3" x14ac:dyDescent="0.25">
      <c r="A2394" s="6">
        <v>42352</v>
      </c>
      <c r="B2394" s="16">
        <v>28402.63</v>
      </c>
      <c r="C2394">
        <v>47.36</v>
      </c>
    </row>
    <row r="2395" spans="1:3" x14ac:dyDescent="0.25">
      <c r="A2395" s="6">
        <v>42353</v>
      </c>
      <c r="B2395" s="16">
        <v>27102.47</v>
      </c>
      <c r="C2395">
        <v>45.16</v>
      </c>
    </row>
    <row r="2396" spans="1:3" x14ac:dyDescent="0.25">
      <c r="A2396" s="6">
        <v>42354</v>
      </c>
      <c r="B2396" s="16">
        <v>26659.31</v>
      </c>
      <c r="C2396">
        <v>44.44</v>
      </c>
    </row>
    <row r="2397" spans="1:3" x14ac:dyDescent="0.25">
      <c r="A2397" s="6">
        <v>42355</v>
      </c>
      <c r="B2397" s="16">
        <v>27623.18</v>
      </c>
      <c r="C2397">
        <v>46.04</v>
      </c>
    </row>
    <row r="2398" spans="1:3" x14ac:dyDescent="0.25">
      <c r="A2398" s="6">
        <v>42356</v>
      </c>
      <c r="B2398" s="16">
        <v>28581.4</v>
      </c>
      <c r="C2398">
        <v>47.64</v>
      </c>
    </row>
    <row r="2399" spans="1:3" x14ac:dyDescent="0.25">
      <c r="A2399" s="6">
        <v>42359</v>
      </c>
      <c r="B2399" s="16">
        <v>27426.799999999999</v>
      </c>
      <c r="C2399">
        <v>45.72</v>
      </c>
    </row>
    <row r="2400" spans="1:3" x14ac:dyDescent="0.25">
      <c r="A2400" s="6">
        <v>42360</v>
      </c>
      <c r="B2400" s="16">
        <v>26641.07</v>
      </c>
      <c r="C2400">
        <v>44.4</v>
      </c>
    </row>
    <row r="2401" spans="1:3" x14ac:dyDescent="0.25">
      <c r="A2401" s="6">
        <v>42361</v>
      </c>
      <c r="B2401" s="16">
        <v>26704.12</v>
      </c>
      <c r="C2401">
        <v>44.52</v>
      </c>
    </row>
    <row r="2402" spans="1:3" x14ac:dyDescent="0.25">
      <c r="A2402" s="6">
        <v>42362</v>
      </c>
      <c r="B2402" s="16">
        <v>26871.18</v>
      </c>
      <c r="C2402">
        <v>44.76</v>
      </c>
    </row>
    <row r="2403" spans="1:3" x14ac:dyDescent="0.25">
      <c r="A2403" s="6">
        <v>42366</v>
      </c>
      <c r="B2403" s="16">
        <v>26218.7</v>
      </c>
      <c r="C2403">
        <v>43.68</v>
      </c>
    </row>
    <row r="2404" spans="1:3" x14ac:dyDescent="0.25">
      <c r="A2404" s="6">
        <v>42367</v>
      </c>
      <c r="B2404" s="16">
        <v>25914.400000000001</v>
      </c>
      <c r="C2404">
        <v>43.16</v>
      </c>
    </row>
    <row r="2405" spans="1:3" x14ac:dyDescent="0.25">
      <c r="A2405" s="6">
        <v>42368</v>
      </c>
      <c r="B2405" s="16">
        <v>26601.9</v>
      </c>
      <c r="C2405">
        <v>44.32</v>
      </c>
    </row>
    <row r="2406" spans="1:3" x14ac:dyDescent="0.25">
      <c r="A2406" s="6">
        <v>42369</v>
      </c>
      <c r="B2406" s="16">
        <v>26638</v>
      </c>
      <c r="C2406">
        <v>44.4</v>
      </c>
    </row>
    <row r="2407" spans="1:3" x14ac:dyDescent="0.25">
      <c r="A2407" s="6">
        <v>42373</v>
      </c>
      <c r="B2407" s="16">
        <v>27164.11</v>
      </c>
      <c r="C2407">
        <v>45.24</v>
      </c>
    </row>
    <row r="2408" spans="1:3" x14ac:dyDescent="0.25">
      <c r="A2408" s="6">
        <v>42374</v>
      </c>
      <c r="B2408" s="16">
        <v>26787.54</v>
      </c>
      <c r="C2408">
        <v>44.64</v>
      </c>
    </row>
    <row r="2409" spans="1:3" x14ac:dyDescent="0.25">
      <c r="A2409" s="6">
        <v>42375</v>
      </c>
      <c r="B2409" s="16">
        <v>27221.7</v>
      </c>
      <c r="C2409">
        <v>45.36</v>
      </c>
    </row>
    <row r="2410" spans="1:3" x14ac:dyDescent="0.25">
      <c r="A2410" s="6">
        <v>42376</v>
      </c>
      <c r="B2410" s="16">
        <v>28633.03</v>
      </c>
      <c r="C2410">
        <v>47.68</v>
      </c>
    </row>
    <row r="2411" spans="1:3" x14ac:dyDescent="0.25">
      <c r="A2411" s="6">
        <v>42377</v>
      </c>
      <c r="B2411" s="16">
        <v>29809.37</v>
      </c>
      <c r="C2411">
        <v>49.64</v>
      </c>
    </row>
    <row r="2412" spans="1:3" x14ac:dyDescent="0.25">
      <c r="A2412" s="6">
        <v>42380</v>
      </c>
      <c r="B2412" s="16">
        <v>29468.46</v>
      </c>
      <c r="C2412">
        <v>49.08</v>
      </c>
    </row>
    <row r="2413" spans="1:3" x14ac:dyDescent="0.25">
      <c r="A2413" s="6">
        <v>42381</v>
      </c>
      <c r="B2413" s="16">
        <v>28386.13</v>
      </c>
      <c r="C2413">
        <v>47.28</v>
      </c>
    </row>
    <row r="2414" spans="1:3" x14ac:dyDescent="0.25">
      <c r="A2414" s="6">
        <v>42382</v>
      </c>
      <c r="B2414" s="16">
        <v>30205.34</v>
      </c>
      <c r="C2414">
        <v>50.32</v>
      </c>
    </row>
    <row r="2415" spans="1:3" x14ac:dyDescent="0.25">
      <c r="A2415" s="6">
        <v>42383</v>
      </c>
      <c r="B2415" s="16">
        <v>29553.77</v>
      </c>
      <c r="C2415">
        <v>49.24</v>
      </c>
    </row>
    <row r="2416" spans="1:3" x14ac:dyDescent="0.25">
      <c r="A2416" s="6">
        <v>42384</v>
      </c>
      <c r="B2416" s="16">
        <v>31217.91</v>
      </c>
      <c r="C2416">
        <v>52</v>
      </c>
    </row>
    <row r="2417" spans="1:3" x14ac:dyDescent="0.25">
      <c r="A2417" s="6">
        <v>42388</v>
      </c>
      <c r="B2417" s="16">
        <v>30992.18</v>
      </c>
      <c r="C2417">
        <v>51.6</v>
      </c>
    </row>
    <row r="2418" spans="1:3" x14ac:dyDescent="0.25">
      <c r="A2418" s="6">
        <v>42389</v>
      </c>
      <c r="B2418" s="16">
        <v>31386.99</v>
      </c>
      <c r="C2418">
        <v>52.28</v>
      </c>
    </row>
    <row r="2419" spans="1:3" x14ac:dyDescent="0.25">
      <c r="A2419" s="6">
        <v>42390</v>
      </c>
      <c r="B2419" s="16">
        <v>31499.37</v>
      </c>
      <c r="C2419">
        <v>52.44</v>
      </c>
    </row>
    <row r="2420" spans="1:3" x14ac:dyDescent="0.25">
      <c r="A2420" s="6">
        <v>42391</v>
      </c>
      <c r="B2420" s="16">
        <v>29724.5</v>
      </c>
      <c r="C2420">
        <v>49.48</v>
      </c>
    </row>
    <row r="2421" spans="1:3" x14ac:dyDescent="0.25">
      <c r="A2421" s="6">
        <v>42394</v>
      </c>
      <c r="B2421" s="16">
        <v>30609.24</v>
      </c>
      <c r="C2421">
        <v>50.96</v>
      </c>
    </row>
    <row r="2422" spans="1:3" x14ac:dyDescent="0.25">
      <c r="A2422" s="6">
        <v>42395</v>
      </c>
      <c r="B2422" s="16">
        <v>29766.91</v>
      </c>
      <c r="C2422">
        <v>49.56</v>
      </c>
    </row>
    <row r="2423" spans="1:3" x14ac:dyDescent="0.25">
      <c r="A2423" s="6">
        <v>42396</v>
      </c>
      <c r="B2423" s="16">
        <v>30414.46</v>
      </c>
      <c r="C2423">
        <v>50.64</v>
      </c>
    </row>
    <row r="2424" spans="1:3" x14ac:dyDescent="0.25">
      <c r="A2424" s="6">
        <v>42397</v>
      </c>
      <c r="B2424" s="16">
        <v>30004.74</v>
      </c>
      <c r="C2424">
        <v>49.96</v>
      </c>
    </row>
    <row r="2425" spans="1:3" x14ac:dyDescent="0.25">
      <c r="A2425" s="6">
        <v>42398</v>
      </c>
      <c r="B2425" s="16">
        <v>28953.68</v>
      </c>
      <c r="C2425">
        <v>48.2</v>
      </c>
    </row>
    <row r="2426" spans="1:3" x14ac:dyDescent="0.25">
      <c r="A2426" s="6">
        <v>42401</v>
      </c>
      <c r="B2426" s="16">
        <v>28725.42</v>
      </c>
      <c r="C2426">
        <v>47.84</v>
      </c>
    </row>
    <row r="2427" spans="1:3" x14ac:dyDescent="0.25">
      <c r="A2427" s="6">
        <v>42402</v>
      </c>
      <c r="B2427" s="16">
        <v>29770.86</v>
      </c>
      <c r="C2427">
        <v>49.56</v>
      </c>
    </row>
    <row r="2428" spans="1:3" x14ac:dyDescent="0.25">
      <c r="A2428" s="6">
        <v>42403</v>
      </c>
      <c r="B2428" s="16">
        <v>29635.9</v>
      </c>
      <c r="C2428">
        <v>49.32</v>
      </c>
    </row>
    <row r="2429" spans="1:3" x14ac:dyDescent="0.25">
      <c r="A2429" s="6">
        <v>42404</v>
      </c>
      <c r="B2429" s="16">
        <v>30037.200000000001</v>
      </c>
      <c r="C2429">
        <v>50</v>
      </c>
    </row>
    <row r="2430" spans="1:3" x14ac:dyDescent="0.25">
      <c r="A2430" s="6">
        <v>42405</v>
      </c>
      <c r="B2430" s="16">
        <v>30616.46</v>
      </c>
      <c r="C2430">
        <v>50.96</v>
      </c>
    </row>
    <row r="2431" spans="1:3" x14ac:dyDescent="0.25">
      <c r="A2431" s="6">
        <v>42408</v>
      </c>
      <c r="B2431" s="16">
        <v>31190.41</v>
      </c>
      <c r="C2431">
        <v>51.92</v>
      </c>
    </row>
    <row r="2432" spans="1:3" x14ac:dyDescent="0.25">
      <c r="A2432" s="6">
        <v>42409</v>
      </c>
      <c r="B2432" s="16">
        <v>31703.94</v>
      </c>
      <c r="C2432">
        <v>52.76</v>
      </c>
    </row>
    <row r="2433" spans="1:3" x14ac:dyDescent="0.25">
      <c r="A2433" s="6">
        <v>42410</v>
      </c>
      <c r="B2433" s="16">
        <v>31754.07</v>
      </c>
      <c r="C2433">
        <v>52.84</v>
      </c>
    </row>
    <row r="2434" spans="1:3" x14ac:dyDescent="0.25">
      <c r="A2434" s="6">
        <v>42411</v>
      </c>
      <c r="B2434" s="16">
        <v>33039.620000000003</v>
      </c>
      <c r="C2434">
        <v>55</v>
      </c>
    </row>
    <row r="2435" spans="1:3" x14ac:dyDescent="0.25">
      <c r="A2435" s="6">
        <v>42412</v>
      </c>
      <c r="B2435" s="16">
        <v>32888.47</v>
      </c>
      <c r="C2435">
        <v>54.72</v>
      </c>
    </row>
    <row r="2436" spans="1:3" x14ac:dyDescent="0.25">
      <c r="A2436" s="6">
        <v>42416</v>
      </c>
      <c r="B2436" s="16">
        <v>32048.44</v>
      </c>
      <c r="C2436">
        <v>53.32</v>
      </c>
    </row>
    <row r="2437" spans="1:3" x14ac:dyDescent="0.25">
      <c r="A2437" s="6">
        <v>42417</v>
      </c>
      <c r="B2437" s="16">
        <v>31292.37</v>
      </c>
      <c r="C2437">
        <v>52.08</v>
      </c>
    </row>
    <row r="2438" spans="1:3" x14ac:dyDescent="0.25">
      <c r="A2438" s="6">
        <v>42418</v>
      </c>
      <c r="B2438" s="16">
        <v>31460.799999999999</v>
      </c>
      <c r="C2438">
        <v>52.36</v>
      </c>
    </row>
    <row r="2439" spans="1:3" x14ac:dyDescent="0.25">
      <c r="A2439" s="6">
        <v>42419</v>
      </c>
      <c r="B2439" s="16">
        <v>31104.45</v>
      </c>
      <c r="C2439">
        <v>51.76</v>
      </c>
    </row>
    <row r="2440" spans="1:3" x14ac:dyDescent="0.25">
      <c r="A2440" s="6">
        <v>42422</v>
      </c>
      <c r="B2440" s="16">
        <v>30082.45</v>
      </c>
      <c r="C2440">
        <v>50.04</v>
      </c>
    </row>
    <row r="2441" spans="1:3" x14ac:dyDescent="0.25">
      <c r="A2441" s="6">
        <v>42423</v>
      </c>
      <c r="B2441" s="16">
        <v>30829.360000000001</v>
      </c>
      <c r="C2441">
        <v>51.28</v>
      </c>
    </row>
    <row r="2442" spans="1:3" x14ac:dyDescent="0.25">
      <c r="A2442" s="6">
        <v>42424</v>
      </c>
      <c r="B2442" s="16">
        <v>30519.54</v>
      </c>
      <c r="C2442">
        <v>50.8</v>
      </c>
    </row>
    <row r="2443" spans="1:3" x14ac:dyDescent="0.25">
      <c r="A2443" s="6">
        <v>42425</v>
      </c>
      <c r="B2443" s="16">
        <v>30021.52</v>
      </c>
      <c r="C2443">
        <v>49.96</v>
      </c>
    </row>
    <row r="2444" spans="1:3" x14ac:dyDescent="0.25">
      <c r="A2444" s="6">
        <v>42426</v>
      </c>
      <c r="B2444" s="16">
        <v>30321.55</v>
      </c>
      <c r="C2444">
        <v>50.44</v>
      </c>
    </row>
    <row r="2445" spans="1:3" x14ac:dyDescent="0.25">
      <c r="A2445" s="6">
        <v>42429</v>
      </c>
      <c r="B2445" s="16">
        <v>30687.38</v>
      </c>
      <c r="C2445">
        <v>51.04</v>
      </c>
    </row>
    <row r="2446" spans="1:3" x14ac:dyDescent="0.25">
      <c r="A2446" s="6">
        <v>42430</v>
      </c>
      <c r="B2446" s="16">
        <v>29046.51</v>
      </c>
      <c r="C2446">
        <v>48.32</v>
      </c>
    </row>
    <row r="2447" spans="1:3" x14ac:dyDescent="0.25">
      <c r="A2447" s="6">
        <v>42431</v>
      </c>
      <c r="B2447" s="16">
        <v>28894.78</v>
      </c>
      <c r="C2447">
        <v>48.08</v>
      </c>
    </row>
    <row r="2448" spans="1:3" x14ac:dyDescent="0.25">
      <c r="A2448" s="6">
        <v>42432</v>
      </c>
      <c r="B2448" s="16">
        <v>28172.04</v>
      </c>
      <c r="C2448">
        <v>46.88</v>
      </c>
    </row>
    <row r="2449" spans="1:3" x14ac:dyDescent="0.25">
      <c r="A2449" s="6">
        <v>42433</v>
      </c>
      <c r="B2449" s="16">
        <v>28617.65</v>
      </c>
      <c r="C2449">
        <v>47.6</v>
      </c>
    </row>
    <row r="2450" spans="1:3" x14ac:dyDescent="0.25">
      <c r="A2450" s="6">
        <v>42436</v>
      </c>
      <c r="B2450" s="16">
        <v>28408.22</v>
      </c>
      <c r="C2450">
        <v>47.24</v>
      </c>
    </row>
    <row r="2451" spans="1:3" x14ac:dyDescent="0.25">
      <c r="A2451" s="6">
        <v>42437</v>
      </c>
      <c r="B2451" s="16">
        <v>29136.49</v>
      </c>
      <c r="C2451">
        <v>48.48</v>
      </c>
    </row>
    <row r="2452" spans="1:3" x14ac:dyDescent="0.25">
      <c r="A2452" s="6">
        <v>42438</v>
      </c>
      <c r="B2452" s="16">
        <v>28805.45</v>
      </c>
      <c r="C2452">
        <v>47.92</v>
      </c>
    </row>
    <row r="2453" spans="1:3" x14ac:dyDescent="0.25">
      <c r="A2453" s="6">
        <v>42439</v>
      </c>
      <c r="B2453" s="16">
        <v>28655.3</v>
      </c>
      <c r="C2453">
        <v>47.68</v>
      </c>
    </row>
    <row r="2454" spans="1:3" x14ac:dyDescent="0.25">
      <c r="A2454" s="6">
        <v>42440</v>
      </c>
      <c r="B2454" s="16">
        <v>28050.93</v>
      </c>
      <c r="C2454">
        <v>46.64</v>
      </c>
    </row>
    <row r="2455" spans="1:3" x14ac:dyDescent="0.25">
      <c r="A2455" s="6">
        <v>42443</v>
      </c>
      <c r="B2455" s="16">
        <v>27733.31</v>
      </c>
      <c r="C2455">
        <v>46.12</v>
      </c>
    </row>
    <row r="2456" spans="1:3" x14ac:dyDescent="0.25">
      <c r="A2456" s="6">
        <v>42444</v>
      </c>
      <c r="B2456" s="16">
        <v>28149.119999999999</v>
      </c>
      <c r="C2456">
        <v>46.8</v>
      </c>
    </row>
    <row r="2457" spans="1:3" x14ac:dyDescent="0.25">
      <c r="A2457" s="6">
        <v>42445</v>
      </c>
      <c r="B2457" s="16">
        <v>27656.91</v>
      </c>
      <c r="C2457">
        <v>46</v>
      </c>
    </row>
    <row r="2458" spans="1:3" x14ac:dyDescent="0.25">
      <c r="A2458" s="6">
        <v>42446</v>
      </c>
      <c r="B2458" s="16">
        <v>27310.85</v>
      </c>
      <c r="C2458">
        <v>45.4</v>
      </c>
    </row>
    <row r="2459" spans="1:3" x14ac:dyDescent="0.25">
      <c r="A2459" s="6">
        <v>42447</v>
      </c>
      <c r="B2459" s="16">
        <v>27341.85</v>
      </c>
      <c r="C2459">
        <v>45.48</v>
      </c>
    </row>
    <row r="2460" spans="1:3" x14ac:dyDescent="0.25">
      <c r="A2460" s="6">
        <v>42450</v>
      </c>
      <c r="B2460" s="16">
        <v>26903.98</v>
      </c>
      <c r="C2460">
        <v>44.72</v>
      </c>
    </row>
    <row r="2461" spans="1:3" x14ac:dyDescent="0.25">
      <c r="A2461" s="6">
        <v>42451</v>
      </c>
      <c r="B2461" s="16">
        <v>26900.48</v>
      </c>
      <c r="C2461">
        <v>44.72</v>
      </c>
    </row>
    <row r="2462" spans="1:3" x14ac:dyDescent="0.25">
      <c r="A2462" s="6">
        <v>42452</v>
      </c>
      <c r="B2462" s="16">
        <v>27690.46</v>
      </c>
      <c r="C2462">
        <v>46.04</v>
      </c>
    </row>
    <row r="2463" spans="1:3" x14ac:dyDescent="0.25">
      <c r="A2463" s="6">
        <v>42453</v>
      </c>
      <c r="B2463" s="16">
        <v>27523.33</v>
      </c>
      <c r="C2463">
        <v>45.76</v>
      </c>
    </row>
    <row r="2464" spans="1:3" x14ac:dyDescent="0.25">
      <c r="A2464" s="6">
        <v>42457</v>
      </c>
      <c r="B2464" s="16">
        <v>27301.64</v>
      </c>
      <c r="C2464">
        <v>45.4</v>
      </c>
    </row>
    <row r="2465" spans="1:3" x14ac:dyDescent="0.25">
      <c r="A2465" s="6">
        <v>42458</v>
      </c>
      <c r="B2465" s="16">
        <v>26458.33</v>
      </c>
      <c r="C2465">
        <v>44</v>
      </c>
    </row>
    <row r="2466" spans="1:3" x14ac:dyDescent="0.25">
      <c r="A2466" s="6">
        <v>42459</v>
      </c>
      <c r="B2466" s="16">
        <v>26061.66</v>
      </c>
      <c r="C2466">
        <v>43.32</v>
      </c>
    </row>
    <row r="2467" spans="1:3" x14ac:dyDescent="0.25">
      <c r="A2467" s="6">
        <v>42460</v>
      </c>
      <c r="B2467" s="16">
        <v>26093.42</v>
      </c>
      <c r="C2467">
        <v>43.36</v>
      </c>
    </row>
    <row r="2468" spans="1:3" x14ac:dyDescent="0.25">
      <c r="A2468" s="6">
        <v>42461</v>
      </c>
      <c r="B2468" s="16">
        <v>25636.560000000001</v>
      </c>
      <c r="C2468">
        <v>42.6</v>
      </c>
    </row>
    <row r="2469" spans="1:3" x14ac:dyDescent="0.25">
      <c r="A2469" s="6">
        <v>42464</v>
      </c>
      <c r="B2469" s="16">
        <v>26026.3</v>
      </c>
      <c r="C2469">
        <v>43.28</v>
      </c>
    </row>
    <row r="2470" spans="1:3" x14ac:dyDescent="0.25">
      <c r="A2470" s="6">
        <v>42465</v>
      </c>
      <c r="B2470" s="16">
        <v>26689.35</v>
      </c>
      <c r="C2470">
        <v>44.36</v>
      </c>
    </row>
    <row r="2471" spans="1:3" x14ac:dyDescent="0.25">
      <c r="A2471" s="6">
        <v>42466</v>
      </c>
      <c r="B2471" s="16">
        <v>25986.3</v>
      </c>
      <c r="C2471">
        <v>43.2</v>
      </c>
    </row>
    <row r="2472" spans="1:3" x14ac:dyDescent="0.25">
      <c r="A2472" s="6">
        <v>42467</v>
      </c>
      <c r="B2472" s="16">
        <v>27270.799999999999</v>
      </c>
      <c r="C2472">
        <v>45.32</v>
      </c>
    </row>
    <row r="2473" spans="1:3" x14ac:dyDescent="0.25">
      <c r="A2473" s="6">
        <v>42468</v>
      </c>
      <c r="B2473" s="16">
        <v>27052.87</v>
      </c>
      <c r="C2473">
        <v>44.96</v>
      </c>
    </row>
    <row r="2474" spans="1:3" x14ac:dyDescent="0.25">
      <c r="A2474" s="6">
        <v>42471</v>
      </c>
      <c r="B2474" s="16">
        <v>27520.79</v>
      </c>
      <c r="C2474">
        <v>45.72</v>
      </c>
    </row>
    <row r="2475" spans="1:3" x14ac:dyDescent="0.25">
      <c r="A2475" s="6">
        <v>42472</v>
      </c>
      <c r="B2475" s="16">
        <v>27144.27</v>
      </c>
      <c r="C2475">
        <v>45.12</v>
      </c>
    </row>
    <row r="2476" spans="1:3" x14ac:dyDescent="0.25">
      <c r="A2476" s="6">
        <v>42473</v>
      </c>
      <c r="B2476" s="16">
        <v>26601.43</v>
      </c>
      <c r="C2476">
        <v>44.2</v>
      </c>
    </row>
    <row r="2477" spans="1:3" x14ac:dyDescent="0.25">
      <c r="A2477" s="6">
        <v>42474</v>
      </c>
      <c r="B2477" s="16">
        <v>26522.3</v>
      </c>
      <c r="C2477">
        <v>44.08</v>
      </c>
    </row>
    <row r="2478" spans="1:3" x14ac:dyDescent="0.25">
      <c r="A2478" s="6">
        <v>42475</v>
      </c>
      <c r="B2478" s="16">
        <v>26445.07</v>
      </c>
      <c r="C2478">
        <v>43.96</v>
      </c>
    </row>
    <row r="2479" spans="1:3" x14ac:dyDescent="0.25">
      <c r="A2479" s="6">
        <v>42478</v>
      </c>
      <c r="B2479" s="16">
        <v>25475.14</v>
      </c>
      <c r="C2479">
        <v>42.32</v>
      </c>
    </row>
    <row r="2480" spans="1:3" x14ac:dyDescent="0.25">
      <c r="A2480" s="6">
        <v>42479</v>
      </c>
      <c r="B2480" s="16">
        <v>25728.26</v>
      </c>
      <c r="C2480">
        <v>42.76</v>
      </c>
    </row>
    <row r="2481" spans="1:3" x14ac:dyDescent="0.25">
      <c r="A2481" s="6">
        <v>42480</v>
      </c>
      <c r="B2481" s="16">
        <v>25971.03</v>
      </c>
      <c r="C2481">
        <v>43.16</v>
      </c>
    </row>
    <row r="2482" spans="1:3" x14ac:dyDescent="0.25">
      <c r="A2482" s="6">
        <v>42481</v>
      </c>
      <c r="B2482" s="16">
        <v>26630.080000000002</v>
      </c>
      <c r="C2482">
        <v>44.24</v>
      </c>
    </row>
    <row r="2483" spans="1:3" x14ac:dyDescent="0.25">
      <c r="A2483" s="6">
        <v>42482</v>
      </c>
      <c r="B2483" s="16">
        <v>26258.12</v>
      </c>
      <c r="C2483">
        <v>43.64</v>
      </c>
    </row>
    <row r="2484" spans="1:3" x14ac:dyDescent="0.25">
      <c r="A2484" s="6">
        <v>42485</v>
      </c>
      <c r="B2484" s="16">
        <v>26390.6</v>
      </c>
      <c r="C2484">
        <v>43.84</v>
      </c>
    </row>
    <row r="2485" spans="1:3" x14ac:dyDescent="0.25">
      <c r="A2485" s="6">
        <v>42486</v>
      </c>
      <c r="B2485" s="16">
        <v>26261.09</v>
      </c>
      <c r="C2485">
        <v>43.64</v>
      </c>
    </row>
    <row r="2486" spans="1:3" x14ac:dyDescent="0.25">
      <c r="A2486" s="6">
        <v>42487</v>
      </c>
      <c r="B2486" s="16">
        <v>25849.439999999999</v>
      </c>
      <c r="C2486">
        <v>42.96</v>
      </c>
    </row>
    <row r="2487" spans="1:3" x14ac:dyDescent="0.25">
      <c r="A2487" s="6">
        <v>42488</v>
      </c>
      <c r="B2487" s="16">
        <v>26586.95</v>
      </c>
      <c r="C2487">
        <v>44.16</v>
      </c>
    </row>
    <row r="2488" spans="1:3" x14ac:dyDescent="0.25">
      <c r="A2488" s="6">
        <v>42489</v>
      </c>
      <c r="B2488" s="16">
        <v>27043.24</v>
      </c>
      <c r="C2488">
        <v>44.92</v>
      </c>
    </row>
    <row r="2489" spans="1:3" x14ac:dyDescent="0.25">
      <c r="A2489" s="6">
        <v>42492</v>
      </c>
      <c r="B2489" s="16">
        <v>26495.97</v>
      </c>
      <c r="C2489">
        <v>44</v>
      </c>
    </row>
    <row r="2490" spans="1:3" x14ac:dyDescent="0.25">
      <c r="A2490" s="6">
        <v>42493</v>
      </c>
      <c r="B2490" s="16">
        <v>27155.22</v>
      </c>
      <c r="C2490">
        <v>45.12</v>
      </c>
    </row>
    <row r="2491" spans="1:3" x14ac:dyDescent="0.25">
      <c r="A2491" s="6">
        <v>42494</v>
      </c>
      <c r="B2491" s="16">
        <v>27417.96</v>
      </c>
      <c r="C2491">
        <v>45.56</v>
      </c>
    </row>
    <row r="2492" spans="1:3" x14ac:dyDescent="0.25">
      <c r="A2492" s="6">
        <v>42495</v>
      </c>
      <c r="B2492" s="16">
        <v>27485.919999999998</v>
      </c>
      <c r="C2492">
        <v>45.64</v>
      </c>
    </row>
    <row r="2493" spans="1:3" x14ac:dyDescent="0.25">
      <c r="A2493" s="6">
        <v>42496</v>
      </c>
      <c r="B2493" s="16">
        <v>27005.37</v>
      </c>
      <c r="C2493">
        <v>44.84</v>
      </c>
    </row>
    <row r="2494" spans="1:3" x14ac:dyDescent="0.25">
      <c r="A2494" s="6">
        <v>42499</v>
      </c>
      <c r="B2494" s="16">
        <v>26863.41</v>
      </c>
      <c r="C2494">
        <v>44.6</v>
      </c>
    </row>
    <row r="2495" spans="1:3" x14ac:dyDescent="0.25">
      <c r="A2495" s="6">
        <v>42500</v>
      </c>
      <c r="B2495" s="16">
        <v>26142.71</v>
      </c>
      <c r="C2495">
        <v>43.4</v>
      </c>
    </row>
    <row r="2496" spans="1:3" x14ac:dyDescent="0.25">
      <c r="A2496" s="6">
        <v>42501</v>
      </c>
      <c r="B2496" s="16">
        <v>26796.52</v>
      </c>
      <c r="C2496">
        <v>44.52</v>
      </c>
    </row>
    <row r="2497" spans="1:3" x14ac:dyDescent="0.25">
      <c r="A2497" s="6">
        <v>42502</v>
      </c>
      <c r="B2497" s="16">
        <v>26502.86</v>
      </c>
      <c r="C2497">
        <v>44</v>
      </c>
    </row>
    <row r="2498" spans="1:3" x14ac:dyDescent="0.25">
      <c r="A2498" s="6">
        <v>42503</v>
      </c>
      <c r="B2498" s="16">
        <v>26930.27</v>
      </c>
      <c r="C2498">
        <v>44.72</v>
      </c>
    </row>
    <row r="2499" spans="1:3" x14ac:dyDescent="0.25">
      <c r="A2499" s="6">
        <v>42506</v>
      </c>
      <c r="B2499" s="16">
        <v>26319.4</v>
      </c>
      <c r="C2499">
        <v>43.72</v>
      </c>
    </row>
    <row r="2500" spans="1:3" x14ac:dyDescent="0.25">
      <c r="A2500" s="6">
        <v>42507</v>
      </c>
      <c r="B2500" s="16">
        <v>27058.880000000001</v>
      </c>
      <c r="C2500">
        <v>44.92</v>
      </c>
    </row>
    <row r="2501" spans="1:3" x14ac:dyDescent="0.25">
      <c r="A2501" s="6">
        <v>42508</v>
      </c>
      <c r="B2501" s="16">
        <v>27210.79</v>
      </c>
      <c r="C2501">
        <v>45.2</v>
      </c>
    </row>
    <row r="2502" spans="1:3" x14ac:dyDescent="0.25">
      <c r="A2502" s="6">
        <v>42509</v>
      </c>
      <c r="B2502" s="16">
        <v>27148.29</v>
      </c>
      <c r="C2502">
        <v>45.08</v>
      </c>
    </row>
    <row r="2503" spans="1:3" x14ac:dyDescent="0.25">
      <c r="A2503" s="6">
        <v>42510</v>
      </c>
      <c r="B2503" s="16">
        <v>26933.1</v>
      </c>
      <c r="C2503">
        <v>44.72</v>
      </c>
    </row>
    <row r="2504" spans="1:3" x14ac:dyDescent="0.25">
      <c r="A2504" s="6">
        <v>42513</v>
      </c>
      <c r="B2504" s="16">
        <v>26732.11</v>
      </c>
      <c r="C2504">
        <v>44.4</v>
      </c>
    </row>
    <row r="2505" spans="1:3" x14ac:dyDescent="0.25">
      <c r="A2505" s="6">
        <v>42514</v>
      </c>
      <c r="B2505" s="16">
        <v>26014.49</v>
      </c>
      <c r="C2505">
        <v>43.2</v>
      </c>
    </row>
    <row r="2506" spans="1:3" x14ac:dyDescent="0.25">
      <c r="A2506" s="6">
        <v>42515</v>
      </c>
      <c r="B2506" s="16">
        <v>25846.89</v>
      </c>
      <c r="C2506">
        <v>42.92</v>
      </c>
    </row>
    <row r="2507" spans="1:3" x14ac:dyDescent="0.25">
      <c r="A2507" s="6">
        <v>42516</v>
      </c>
      <c r="B2507" s="16">
        <v>25652.639999999999</v>
      </c>
      <c r="C2507">
        <v>42.6</v>
      </c>
    </row>
    <row r="2508" spans="1:3" x14ac:dyDescent="0.25">
      <c r="A2508" s="6">
        <v>42517</v>
      </c>
      <c r="B2508" s="16">
        <v>25458.48</v>
      </c>
      <c r="C2508">
        <v>42.28</v>
      </c>
    </row>
    <row r="2509" spans="1:3" x14ac:dyDescent="0.25">
      <c r="A2509" s="6">
        <v>42521</v>
      </c>
      <c r="B2509" s="16">
        <v>25337.31</v>
      </c>
      <c r="C2509">
        <v>42.04</v>
      </c>
    </row>
    <row r="2510" spans="1:3" x14ac:dyDescent="0.25">
      <c r="A2510" s="6">
        <v>42522</v>
      </c>
      <c r="B2510" s="16">
        <v>25369.919999999998</v>
      </c>
      <c r="C2510">
        <v>42.12</v>
      </c>
    </row>
    <row r="2511" spans="1:3" x14ac:dyDescent="0.25">
      <c r="A2511" s="6">
        <v>42523</v>
      </c>
      <c r="B2511" s="16">
        <v>25220.32</v>
      </c>
      <c r="C2511">
        <v>41.88</v>
      </c>
    </row>
    <row r="2512" spans="1:3" x14ac:dyDescent="0.25">
      <c r="A2512" s="6">
        <v>42524</v>
      </c>
      <c r="B2512" s="16">
        <v>25174.06</v>
      </c>
      <c r="C2512">
        <v>41.8</v>
      </c>
    </row>
    <row r="2513" spans="1:3" x14ac:dyDescent="0.25">
      <c r="A2513" s="6">
        <v>42527</v>
      </c>
      <c r="B2513" s="16">
        <v>25209.91</v>
      </c>
      <c r="C2513">
        <v>41.84</v>
      </c>
    </row>
    <row r="2514" spans="1:3" x14ac:dyDescent="0.25">
      <c r="A2514" s="6">
        <v>42528</v>
      </c>
      <c r="B2514" s="16">
        <v>25314.35</v>
      </c>
      <c r="C2514">
        <v>42</v>
      </c>
    </row>
    <row r="2515" spans="1:3" x14ac:dyDescent="0.25">
      <c r="A2515" s="6">
        <v>42529</v>
      </c>
      <c r="B2515" s="16">
        <v>25462.31</v>
      </c>
      <c r="C2515">
        <v>42.24</v>
      </c>
    </row>
    <row r="2516" spans="1:3" x14ac:dyDescent="0.25">
      <c r="A2516" s="6">
        <v>42530</v>
      </c>
      <c r="B2516" s="16">
        <v>25935.49</v>
      </c>
      <c r="C2516">
        <v>43.04</v>
      </c>
    </row>
    <row r="2517" spans="1:3" x14ac:dyDescent="0.25">
      <c r="A2517" s="6">
        <v>42531</v>
      </c>
      <c r="B2517" s="16">
        <v>26692.21</v>
      </c>
      <c r="C2517">
        <v>44.28</v>
      </c>
    </row>
    <row r="2518" spans="1:3" x14ac:dyDescent="0.25">
      <c r="A2518" s="6">
        <v>42534</v>
      </c>
      <c r="B2518" s="16">
        <v>28288.27</v>
      </c>
      <c r="C2518">
        <v>46.96</v>
      </c>
    </row>
    <row r="2519" spans="1:3" x14ac:dyDescent="0.25">
      <c r="A2519" s="6">
        <v>42535</v>
      </c>
      <c r="B2519" s="16">
        <v>27901.95</v>
      </c>
      <c r="C2519">
        <v>46.32</v>
      </c>
    </row>
    <row r="2520" spans="1:3" x14ac:dyDescent="0.25">
      <c r="A2520" s="6">
        <v>42536</v>
      </c>
      <c r="B2520" s="16">
        <v>27558.62</v>
      </c>
      <c r="C2520">
        <v>45.72</v>
      </c>
    </row>
    <row r="2521" spans="1:3" x14ac:dyDescent="0.25">
      <c r="A2521" s="6">
        <v>42537</v>
      </c>
      <c r="B2521" s="16">
        <v>27151.94</v>
      </c>
      <c r="C2521">
        <v>45.04</v>
      </c>
    </row>
    <row r="2522" spans="1:3" x14ac:dyDescent="0.25">
      <c r="A2522" s="6">
        <v>42538</v>
      </c>
      <c r="B2522" s="16">
        <v>27257.62</v>
      </c>
      <c r="C2522">
        <v>45.24</v>
      </c>
    </row>
    <row r="2523" spans="1:3" x14ac:dyDescent="0.25">
      <c r="A2523" s="6">
        <v>42541</v>
      </c>
      <c r="B2523" s="16">
        <v>26228.93</v>
      </c>
      <c r="C2523">
        <v>43.52</v>
      </c>
    </row>
    <row r="2524" spans="1:3" x14ac:dyDescent="0.25">
      <c r="A2524" s="6">
        <v>42542</v>
      </c>
      <c r="B2524" s="16">
        <v>26182.69</v>
      </c>
      <c r="C2524">
        <v>43.44</v>
      </c>
    </row>
    <row r="2525" spans="1:3" x14ac:dyDescent="0.25">
      <c r="A2525" s="6">
        <v>42543</v>
      </c>
      <c r="B2525" s="16">
        <v>26017.35</v>
      </c>
      <c r="C2525">
        <v>43.16</v>
      </c>
    </row>
    <row r="2526" spans="1:3" x14ac:dyDescent="0.25">
      <c r="A2526" s="6">
        <v>42544</v>
      </c>
      <c r="B2526" s="16">
        <v>24754.54</v>
      </c>
      <c r="C2526">
        <v>41.08</v>
      </c>
    </row>
    <row r="2527" spans="1:3" x14ac:dyDescent="0.25">
      <c r="A2527" s="6">
        <v>42545</v>
      </c>
      <c r="B2527" s="16">
        <v>28074.87</v>
      </c>
      <c r="C2527">
        <v>46.56</v>
      </c>
    </row>
    <row r="2528" spans="1:3" x14ac:dyDescent="0.25">
      <c r="A2528" s="6">
        <v>42548</v>
      </c>
      <c r="B2528" s="16">
        <v>29187.24</v>
      </c>
      <c r="C2528">
        <v>48.4</v>
      </c>
    </row>
    <row r="2529" spans="1:3" x14ac:dyDescent="0.25">
      <c r="A2529" s="6">
        <v>42549</v>
      </c>
      <c r="B2529" s="16">
        <v>26621.03</v>
      </c>
      <c r="C2529">
        <v>44.16</v>
      </c>
    </row>
    <row r="2530" spans="1:3" x14ac:dyDescent="0.25">
      <c r="A2530" s="6">
        <v>42550</v>
      </c>
      <c r="B2530" s="16">
        <v>25902.07</v>
      </c>
      <c r="C2530">
        <v>42.96</v>
      </c>
    </row>
    <row r="2531" spans="1:3" x14ac:dyDescent="0.25">
      <c r="A2531" s="6">
        <v>42551</v>
      </c>
      <c r="B2531" s="16">
        <v>25793.759999999998</v>
      </c>
      <c r="C2531">
        <v>42.8</v>
      </c>
    </row>
    <row r="2532" spans="1:3" x14ac:dyDescent="0.25">
      <c r="A2532" s="6">
        <v>42552</v>
      </c>
      <c r="B2532" s="16">
        <v>25969.88</v>
      </c>
      <c r="C2532">
        <v>43.08</v>
      </c>
    </row>
    <row r="2533" spans="1:3" x14ac:dyDescent="0.25">
      <c r="A2533" s="6">
        <v>42556</v>
      </c>
      <c r="B2533" s="16">
        <v>25963.97</v>
      </c>
      <c r="C2533">
        <v>43.08</v>
      </c>
    </row>
    <row r="2534" spans="1:3" x14ac:dyDescent="0.25">
      <c r="A2534" s="6">
        <v>42557</v>
      </c>
      <c r="B2534" s="16">
        <v>25800.92</v>
      </c>
      <c r="C2534">
        <v>42.8</v>
      </c>
    </row>
    <row r="2535" spans="1:3" x14ac:dyDescent="0.25">
      <c r="A2535" s="6">
        <v>42558</v>
      </c>
      <c r="B2535" s="16">
        <v>25739.94</v>
      </c>
      <c r="C2535">
        <v>42.68</v>
      </c>
    </row>
    <row r="2536" spans="1:3" x14ac:dyDescent="0.25">
      <c r="A2536" s="6">
        <v>42559</v>
      </c>
      <c r="B2536" s="16">
        <v>25152.080000000002</v>
      </c>
      <c r="C2536">
        <v>41.72</v>
      </c>
    </row>
    <row r="2537" spans="1:3" x14ac:dyDescent="0.25">
      <c r="A2537" s="6">
        <v>42562</v>
      </c>
      <c r="B2537" s="16">
        <v>25079.65</v>
      </c>
      <c r="C2537">
        <v>41.6</v>
      </c>
    </row>
    <row r="2538" spans="1:3" x14ac:dyDescent="0.25">
      <c r="A2538" s="6">
        <v>42563</v>
      </c>
      <c r="B2538" s="16">
        <v>24692.720000000001</v>
      </c>
      <c r="C2538">
        <v>40.96</v>
      </c>
    </row>
    <row r="2539" spans="1:3" x14ac:dyDescent="0.25">
      <c r="A2539" s="6">
        <v>42564</v>
      </c>
      <c r="B2539" s="16">
        <v>24608.17</v>
      </c>
      <c r="C2539">
        <v>40.799999999999997</v>
      </c>
    </row>
    <row r="2540" spans="1:3" x14ac:dyDescent="0.25">
      <c r="A2540" s="6">
        <v>42565</v>
      </c>
      <c r="B2540" s="16">
        <v>24499.01</v>
      </c>
      <c r="C2540">
        <v>40.64</v>
      </c>
    </row>
    <row r="2541" spans="1:3" x14ac:dyDescent="0.25">
      <c r="A2541" s="6">
        <v>42566</v>
      </c>
      <c r="B2541" s="16">
        <v>24734.46</v>
      </c>
      <c r="C2541">
        <v>41</v>
      </c>
    </row>
    <row r="2542" spans="1:3" x14ac:dyDescent="0.25">
      <c r="A2542" s="6">
        <v>42569</v>
      </c>
      <c r="B2542" s="16">
        <v>24354.89</v>
      </c>
      <c r="C2542">
        <v>40.4</v>
      </c>
    </row>
    <row r="2543" spans="1:3" x14ac:dyDescent="0.25">
      <c r="A2543" s="6">
        <v>42570</v>
      </c>
      <c r="B2543" s="16">
        <v>24439.95</v>
      </c>
      <c r="C2543">
        <v>40.520000000000003</v>
      </c>
    </row>
    <row r="2544" spans="1:3" x14ac:dyDescent="0.25">
      <c r="A2544" s="6">
        <v>42571</v>
      </c>
      <c r="B2544" s="16">
        <v>24292.62</v>
      </c>
      <c r="C2544">
        <v>40.28</v>
      </c>
    </row>
    <row r="2545" spans="1:3" x14ac:dyDescent="0.25">
      <c r="A2545" s="6">
        <v>42572</v>
      </c>
      <c r="B2545" s="16">
        <v>24806.04</v>
      </c>
      <c r="C2545">
        <v>41.12</v>
      </c>
    </row>
    <row r="2546" spans="1:3" x14ac:dyDescent="0.25">
      <c r="A2546" s="6">
        <v>42573</v>
      </c>
      <c r="B2546" s="16">
        <v>24500.22</v>
      </c>
      <c r="C2546">
        <v>40.6</v>
      </c>
    </row>
    <row r="2547" spans="1:3" x14ac:dyDescent="0.25">
      <c r="A2547" s="6">
        <v>42576</v>
      </c>
      <c r="B2547" s="16">
        <v>24630.11</v>
      </c>
      <c r="C2547">
        <v>40.840000000000003</v>
      </c>
    </row>
    <row r="2548" spans="1:3" x14ac:dyDescent="0.25">
      <c r="A2548" s="6">
        <v>42577</v>
      </c>
      <c r="B2548" s="16">
        <v>24550.560000000001</v>
      </c>
      <c r="C2548">
        <v>40.68</v>
      </c>
    </row>
    <row r="2549" spans="1:3" x14ac:dyDescent="0.25">
      <c r="A2549" s="6">
        <v>42578</v>
      </c>
      <c r="B2549" s="16">
        <v>24398.74</v>
      </c>
      <c r="C2549">
        <v>40.44</v>
      </c>
    </row>
    <row r="2550" spans="1:3" x14ac:dyDescent="0.25">
      <c r="A2550" s="6">
        <v>42579</v>
      </c>
      <c r="B2550" s="16">
        <v>24063.81</v>
      </c>
      <c r="C2550">
        <v>39.880000000000003</v>
      </c>
    </row>
    <row r="2551" spans="1:3" x14ac:dyDescent="0.25">
      <c r="A2551" s="6">
        <v>42580</v>
      </c>
      <c r="B2551" s="16">
        <v>23611.040000000001</v>
      </c>
      <c r="C2551">
        <v>39.119999999999997</v>
      </c>
    </row>
    <row r="2552" spans="1:3" x14ac:dyDescent="0.25">
      <c r="A2552" s="6">
        <v>42583</v>
      </c>
      <c r="B2552" s="16">
        <v>23505.08</v>
      </c>
      <c r="C2552">
        <v>38.96</v>
      </c>
    </row>
    <row r="2553" spans="1:3" x14ac:dyDescent="0.25">
      <c r="A2553" s="6">
        <v>42584</v>
      </c>
      <c r="B2553" s="16">
        <v>23987.439999999999</v>
      </c>
      <c r="C2553">
        <v>39.76</v>
      </c>
    </row>
    <row r="2554" spans="1:3" x14ac:dyDescent="0.25">
      <c r="A2554" s="6">
        <v>42585</v>
      </c>
      <c r="B2554" s="16">
        <v>23799.98</v>
      </c>
      <c r="C2554">
        <v>39.44</v>
      </c>
    </row>
    <row r="2555" spans="1:3" x14ac:dyDescent="0.25">
      <c r="A2555" s="6">
        <v>42586</v>
      </c>
      <c r="B2555" s="16">
        <v>23677.31</v>
      </c>
      <c r="C2555">
        <v>39.24</v>
      </c>
    </row>
    <row r="2556" spans="1:3" x14ac:dyDescent="0.25">
      <c r="A2556" s="6">
        <v>42587</v>
      </c>
      <c r="B2556" s="16">
        <v>23386.34</v>
      </c>
      <c r="C2556">
        <v>38.76</v>
      </c>
    </row>
    <row r="2557" spans="1:3" x14ac:dyDescent="0.25">
      <c r="A2557" s="6">
        <v>42590</v>
      </c>
      <c r="B2557" s="16">
        <v>23133.51</v>
      </c>
      <c r="C2557">
        <v>38.32</v>
      </c>
    </row>
    <row r="2558" spans="1:3" x14ac:dyDescent="0.25">
      <c r="A2558" s="6">
        <v>42591</v>
      </c>
      <c r="B2558" s="16">
        <v>22819.49</v>
      </c>
      <c r="C2558">
        <v>37.81</v>
      </c>
    </row>
    <row r="2559" spans="1:3" x14ac:dyDescent="0.25">
      <c r="A2559" s="6">
        <v>42592</v>
      </c>
      <c r="B2559" s="16">
        <v>23039.72</v>
      </c>
      <c r="C2559">
        <v>38.18</v>
      </c>
    </row>
    <row r="2560" spans="1:3" x14ac:dyDescent="0.25">
      <c r="A2560" s="6">
        <v>42593</v>
      </c>
      <c r="B2560" s="16">
        <v>23114.37</v>
      </c>
      <c r="C2560">
        <v>38.299999999999997</v>
      </c>
    </row>
    <row r="2561" spans="1:3" x14ac:dyDescent="0.25">
      <c r="A2561" s="6">
        <v>42594</v>
      </c>
      <c r="B2561" s="16">
        <v>23173.41</v>
      </c>
      <c r="C2561">
        <v>38.4</v>
      </c>
    </row>
    <row r="2562" spans="1:3" x14ac:dyDescent="0.25">
      <c r="A2562" s="6">
        <v>42597</v>
      </c>
      <c r="B2562" s="16">
        <v>23149.26</v>
      </c>
      <c r="C2562">
        <v>38.36</v>
      </c>
    </row>
    <row r="2563" spans="1:3" x14ac:dyDescent="0.25">
      <c r="A2563" s="6">
        <v>42598</v>
      </c>
      <c r="B2563" s="16">
        <v>23491.14</v>
      </c>
      <c r="C2563">
        <v>38.92</v>
      </c>
    </row>
    <row r="2564" spans="1:3" x14ac:dyDescent="0.25">
      <c r="A2564" s="6">
        <v>42599</v>
      </c>
      <c r="B2564" s="16">
        <v>23316.639999999999</v>
      </c>
      <c r="C2564">
        <v>38.630000000000003</v>
      </c>
    </row>
    <row r="2565" spans="1:3" x14ac:dyDescent="0.25">
      <c r="A2565" s="6">
        <v>42600</v>
      </c>
      <c r="B2565" s="16">
        <v>23338.22</v>
      </c>
      <c r="C2565">
        <v>38.67</v>
      </c>
    </row>
    <row r="2566" spans="1:3" x14ac:dyDescent="0.25">
      <c r="A2566" s="6">
        <v>42601</v>
      </c>
      <c r="B2566" s="16">
        <v>23470.82</v>
      </c>
      <c r="C2566">
        <v>38.880000000000003</v>
      </c>
    </row>
    <row r="2567" spans="1:3" x14ac:dyDescent="0.25">
      <c r="A2567" s="6">
        <v>42604</v>
      </c>
      <c r="B2567" s="16">
        <v>23522.6</v>
      </c>
      <c r="C2567">
        <v>38.97</v>
      </c>
    </row>
    <row r="2568" spans="1:3" x14ac:dyDescent="0.25">
      <c r="A2568" s="6">
        <v>42605</v>
      </c>
      <c r="B2568" s="16">
        <v>23621.65</v>
      </c>
      <c r="C2568">
        <v>39.130000000000003</v>
      </c>
    </row>
    <row r="2569" spans="1:3" x14ac:dyDescent="0.25">
      <c r="A2569" s="6">
        <v>42606</v>
      </c>
      <c r="B2569" s="16">
        <v>23748.67</v>
      </c>
      <c r="C2569">
        <v>39.340000000000003</v>
      </c>
    </row>
    <row r="2570" spans="1:3" x14ac:dyDescent="0.25">
      <c r="A2570" s="6">
        <v>42607</v>
      </c>
      <c r="B2570" s="16">
        <v>23565.25</v>
      </c>
      <c r="C2570">
        <v>39.04</v>
      </c>
    </row>
    <row r="2571" spans="1:3" x14ac:dyDescent="0.25">
      <c r="A2571" s="6">
        <v>42608</v>
      </c>
      <c r="B2571" s="16">
        <v>23722.53</v>
      </c>
      <c r="C2571">
        <v>39.29</v>
      </c>
    </row>
    <row r="2572" spans="1:3" x14ac:dyDescent="0.25">
      <c r="A2572" s="6">
        <v>42611</v>
      </c>
      <c r="B2572" s="16">
        <v>23590.85</v>
      </c>
      <c r="C2572">
        <v>39.07</v>
      </c>
    </row>
    <row r="2573" spans="1:3" x14ac:dyDescent="0.25">
      <c r="A2573" s="6">
        <v>42612</v>
      </c>
      <c r="B2573" s="16">
        <v>23554.22</v>
      </c>
      <c r="C2573">
        <v>39.01</v>
      </c>
    </row>
    <row r="2574" spans="1:3" x14ac:dyDescent="0.25">
      <c r="A2574" s="6">
        <v>42613</v>
      </c>
      <c r="B2574" s="16">
        <v>23501.99</v>
      </c>
      <c r="C2574">
        <v>38.92</v>
      </c>
    </row>
    <row r="2575" spans="1:3" x14ac:dyDescent="0.25">
      <c r="A2575" s="6">
        <v>42614</v>
      </c>
      <c r="B2575" s="16">
        <v>23520.79</v>
      </c>
      <c r="C2575">
        <v>38.96</v>
      </c>
    </row>
    <row r="2576" spans="1:3" x14ac:dyDescent="0.25">
      <c r="A2576" s="6">
        <v>42615</v>
      </c>
      <c r="B2576" s="16">
        <v>23404.57</v>
      </c>
      <c r="C2576">
        <v>38.76</v>
      </c>
    </row>
    <row r="2577" spans="1:3" x14ac:dyDescent="0.25">
      <c r="A2577" s="6">
        <v>42619</v>
      </c>
      <c r="B2577" s="16">
        <v>23048.58</v>
      </c>
      <c r="C2577">
        <v>38.17</v>
      </c>
    </row>
    <row r="2578" spans="1:3" x14ac:dyDescent="0.25">
      <c r="A2578" s="6">
        <v>42620</v>
      </c>
      <c r="B2578" s="16">
        <v>23020.18</v>
      </c>
      <c r="C2578">
        <v>38.119999999999997</v>
      </c>
    </row>
    <row r="2579" spans="1:3" x14ac:dyDescent="0.25">
      <c r="A2579" s="6">
        <v>42621</v>
      </c>
      <c r="B2579" s="16">
        <v>23201.89</v>
      </c>
      <c r="C2579">
        <v>38.42</v>
      </c>
    </row>
    <row r="2580" spans="1:3" x14ac:dyDescent="0.25">
      <c r="A2580" s="6">
        <v>42622</v>
      </c>
      <c r="B2580" s="16">
        <v>24447.29</v>
      </c>
      <c r="C2580">
        <v>40.479999999999997</v>
      </c>
    </row>
    <row r="2581" spans="1:3" x14ac:dyDescent="0.25">
      <c r="A2581" s="6">
        <v>42625</v>
      </c>
      <c r="B2581" s="16">
        <v>23892.68</v>
      </c>
      <c r="C2581">
        <v>39.56</v>
      </c>
    </row>
    <row r="2582" spans="1:3" x14ac:dyDescent="0.25">
      <c r="A2582" s="6">
        <v>42626</v>
      </c>
      <c r="B2582" s="16">
        <v>24375.1</v>
      </c>
      <c r="C2582">
        <v>40.36</v>
      </c>
    </row>
    <row r="2583" spans="1:3" x14ac:dyDescent="0.25">
      <c r="A2583" s="6">
        <v>42627</v>
      </c>
      <c r="B2583" s="16">
        <v>24825.22</v>
      </c>
      <c r="C2583">
        <v>41.1</v>
      </c>
    </row>
    <row r="2584" spans="1:3" x14ac:dyDescent="0.25">
      <c r="A2584" s="6">
        <v>42628</v>
      </c>
      <c r="B2584" s="16">
        <v>24431.21</v>
      </c>
      <c r="C2584">
        <v>40.450000000000003</v>
      </c>
    </row>
    <row r="2585" spans="1:3" x14ac:dyDescent="0.25">
      <c r="A2585" s="6">
        <v>42629</v>
      </c>
      <c r="B2585" s="16">
        <v>24096.04</v>
      </c>
      <c r="C2585">
        <v>39.89</v>
      </c>
    </row>
    <row r="2586" spans="1:3" x14ac:dyDescent="0.25">
      <c r="A2586" s="6">
        <v>42632</v>
      </c>
      <c r="B2586" s="16">
        <v>23856.76</v>
      </c>
      <c r="C2586">
        <v>39.49</v>
      </c>
    </row>
    <row r="2587" spans="1:3" x14ac:dyDescent="0.25">
      <c r="A2587" s="6">
        <v>42633</v>
      </c>
      <c r="B2587" s="16">
        <v>24018.46</v>
      </c>
      <c r="C2587">
        <v>39.76</v>
      </c>
    </row>
    <row r="2588" spans="1:3" x14ac:dyDescent="0.25">
      <c r="A2588" s="6">
        <v>42634</v>
      </c>
      <c r="B2588" s="16">
        <v>23499.78</v>
      </c>
      <c r="C2588">
        <v>38.9</v>
      </c>
    </row>
    <row r="2589" spans="1:3" x14ac:dyDescent="0.25">
      <c r="A2589" s="6">
        <v>42635</v>
      </c>
      <c r="B2589" s="16">
        <v>23041.41</v>
      </c>
      <c r="C2589">
        <v>38.14</v>
      </c>
    </row>
    <row r="2590" spans="1:3" x14ac:dyDescent="0.25">
      <c r="A2590" s="6">
        <v>42636</v>
      </c>
      <c r="B2590" s="16">
        <v>23135.22</v>
      </c>
      <c r="C2590">
        <v>38.299999999999997</v>
      </c>
    </row>
    <row r="2591" spans="1:3" x14ac:dyDescent="0.25">
      <c r="A2591" s="6">
        <v>42639</v>
      </c>
      <c r="B2591" s="16">
        <v>23266.63</v>
      </c>
      <c r="C2591">
        <v>38.51</v>
      </c>
    </row>
    <row r="2592" spans="1:3" x14ac:dyDescent="0.25">
      <c r="A2592" s="6">
        <v>42640</v>
      </c>
      <c r="B2592" s="16">
        <v>22845.43</v>
      </c>
      <c r="C2592">
        <v>37.81</v>
      </c>
    </row>
    <row r="2593" spans="1:3" x14ac:dyDescent="0.25">
      <c r="A2593" s="6">
        <v>42641</v>
      </c>
      <c r="B2593" s="16">
        <v>22704.13</v>
      </c>
      <c r="C2593">
        <v>37.58</v>
      </c>
    </row>
    <row r="2594" spans="1:3" x14ac:dyDescent="0.25">
      <c r="A2594" s="6">
        <v>42642</v>
      </c>
      <c r="B2594" s="16">
        <v>22874.81</v>
      </c>
      <c r="C2594">
        <v>37.86</v>
      </c>
    </row>
    <row r="2595" spans="1:3" x14ac:dyDescent="0.25">
      <c r="A2595" s="6">
        <v>42643</v>
      </c>
      <c r="B2595" s="16">
        <v>22764.06</v>
      </c>
      <c r="C2595">
        <v>37.68</v>
      </c>
    </row>
    <row r="2596" spans="1:3" x14ac:dyDescent="0.25">
      <c r="A2596" s="6">
        <v>42646</v>
      </c>
      <c r="B2596" s="16">
        <v>22588.48</v>
      </c>
      <c r="C2596">
        <v>37.380000000000003</v>
      </c>
    </row>
    <row r="2597" spans="1:3" x14ac:dyDescent="0.25">
      <c r="A2597" s="6">
        <v>42647</v>
      </c>
      <c r="B2597" s="16">
        <v>22307.63</v>
      </c>
      <c r="C2597">
        <v>36.92</v>
      </c>
    </row>
    <row r="2598" spans="1:3" x14ac:dyDescent="0.25">
      <c r="A2598" s="6">
        <v>42648</v>
      </c>
      <c r="B2598" s="16">
        <v>22485.42</v>
      </c>
      <c r="C2598">
        <v>37.21</v>
      </c>
    </row>
    <row r="2599" spans="1:3" x14ac:dyDescent="0.25">
      <c r="A2599" s="6">
        <v>42649</v>
      </c>
      <c r="B2599" s="16">
        <v>22415.65</v>
      </c>
      <c r="C2599">
        <v>37.090000000000003</v>
      </c>
    </row>
    <row r="2600" spans="1:3" x14ac:dyDescent="0.25">
      <c r="A2600" s="6">
        <v>42650</v>
      </c>
      <c r="B2600" s="16">
        <v>22526.080000000002</v>
      </c>
      <c r="C2600">
        <v>37.270000000000003</v>
      </c>
    </row>
    <row r="2601" spans="1:3" x14ac:dyDescent="0.25">
      <c r="A2601" s="6">
        <v>42653</v>
      </c>
      <c r="B2601" s="16">
        <v>22214.99</v>
      </c>
      <c r="C2601">
        <v>36.76</v>
      </c>
    </row>
    <row r="2602" spans="1:3" x14ac:dyDescent="0.25">
      <c r="A2602" s="6">
        <v>42654</v>
      </c>
      <c r="B2602" s="16">
        <v>22593.27</v>
      </c>
      <c r="C2602">
        <v>37.380000000000003</v>
      </c>
    </row>
    <row r="2603" spans="1:3" x14ac:dyDescent="0.25">
      <c r="A2603" s="6">
        <v>42655</v>
      </c>
      <c r="B2603" s="16">
        <v>22809.33</v>
      </c>
      <c r="C2603">
        <v>37.74</v>
      </c>
    </row>
    <row r="2604" spans="1:3" x14ac:dyDescent="0.25">
      <c r="A2604" s="6">
        <v>42656</v>
      </c>
      <c r="B2604" s="16">
        <v>23019.279999999999</v>
      </c>
      <c r="C2604">
        <v>38.090000000000003</v>
      </c>
    </row>
    <row r="2605" spans="1:3" x14ac:dyDescent="0.25">
      <c r="A2605" s="6">
        <v>42657</v>
      </c>
      <c r="B2605" s="16">
        <v>22897.62</v>
      </c>
      <c r="C2605">
        <v>37.880000000000003</v>
      </c>
    </row>
    <row r="2606" spans="1:3" x14ac:dyDescent="0.25">
      <c r="A2606" s="6">
        <v>42660</v>
      </c>
      <c r="B2606" s="16">
        <v>22711.49</v>
      </c>
      <c r="C2606">
        <v>37.57</v>
      </c>
    </row>
    <row r="2607" spans="1:3" x14ac:dyDescent="0.25">
      <c r="A2607" s="6">
        <v>42661</v>
      </c>
      <c r="B2607" s="16">
        <v>22572.97</v>
      </c>
      <c r="C2607">
        <v>37.340000000000003</v>
      </c>
    </row>
    <row r="2608" spans="1:3" x14ac:dyDescent="0.25">
      <c r="A2608" s="6">
        <v>42662</v>
      </c>
      <c r="B2608" s="16">
        <v>22299.919999999998</v>
      </c>
      <c r="C2608">
        <v>36.89</v>
      </c>
    </row>
    <row r="2609" spans="1:3" x14ac:dyDescent="0.25">
      <c r="A2609" s="6">
        <v>42663</v>
      </c>
      <c r="B2609" s="16">
        <v>22301.599999999999</v>
      </c>
      <c r="C2609">
        <v>36.89</v>
      </c>
    </row>
    <row r="2610" spans="1:3" x14ac:dyDescent="0.25">
      <c r="A2610" s="6">
        <v>42664</v>
      </c>
      <c r="B2610" s="16">
        <v>22145.99</v>
      </c>
      <c r="C2610">
        <v>36.630000000000003</v>
      </c>
    </row>
    <row r="2611" spans="1:3" x14ac:dyDescent="0.25">
      <c r="A2611" s="6">
        <v>42667</v>
      </c>
      <c r="B2611" s="16">
        <v>21724.42</v>
      </c>
      <c r="C2611">
        <v>35.93</v>
      </c>
    </row>
    <row r="2612" spans="1:3" x14ac:dyDescent="0.25">
      <c r="A2612" s="6">
        <v>42668</v>
      </c>
      <c r="B2612" s="16">
        <v>21730.45</v>
      </c>
      <c r="C2612">
        <v>35.94</v>
      </c>
    </row>
    <row r="2613" spans="1:3" x14ac:dyDescent="0.25">
      <c r="A2613" s="6">
        <v>42669</v>
      </c>
      <c r="B2613" s="16">
        <v>21929.62</v>
      </c>
      <c r="C2613">
        <v>36.270000000000003</v>
      </c>
    </row>
    <row r="2614" spans="1:3" x14ac:dyDescent="0.25">
      <c r="A2614" s="6">
        <v>42670</v>
      </c>
      <c r="B2614" s="16">
        <v>22255.57</v>
      </c>
      <c r="C2614">
        <v>36.81</v>
      </c>
    </row>
    <row r="2615" spans="1:3" x14ac:dyDescent="0.25">
      <c r="A2615" s="6">
        <v>42671</v>
      </c>
      <c r="B2615" s="16">
        <v>22307.119999999999</v>
      </c>
      <c r="C2615">
        <v>36.89</v>
      </c>
    </row>
    <row r="2616" spans="1:3" x14ac:dyDescent="0.25">
      <c r="A2616" s="6">
        <v>42674</v>
      </c>
      <c r="B2616" s="16">
        <v>22311.62</v>
      </c>
      <c r="C2616">
        <v>36.9</v>
      </c>
    </row>
    <row r="2617" spans="1:3" x14ac:dyDescent="0.25">
      <c r="A2617" s="6">
        <v>42675</v>
      </c>
      <c r="B2617" s="16">
        <v>22642.57</v>
      </c>
      <c r="C2617">
        <v>37.44</v>
      </c>
    </row>
    <row r="2618" spans="1:3" x14ac:dyDescent="0.25">
      <c r="A2618" s="6">
        <v>42676</v>
      </c>
      <c r="B2618" s="16">
        <v>22778.080000000002</v>
      </c>
      <c r="C2618">
        <v>37.67</v>
      </c>
    </row>
    <row r="2619" spans="1:3" x14ac:dyDescent="0.25">
      <c r="A2619" s="6">
        <v>42677</v>
      </c>
      <c r="B2619" s="16">
        <v>23402.2</v>
      </c>
      <c r="C2619">
        <v>38.700000000000003</v>
      </c>
    </row>
    <row r="2620" spans="1:3" x14ac:dyDescent="0.25">
      <c r="A2620" s="6">
        <v>42678</v>
      </c>
      <c r="B2620" s="16">
        <v>23282.720000000001</v>
      </c>
      <c r="C2620">
        <v>38.5</v>
      </c>
    </row>
    <row r="2621" spans="1:3" x14ac:dyDescent="0.25">
      <c r="A2621" s="6">
        <v>42681</v>
      </c>
      <c r="B2621" s="16">
        <v>21601.4</v>
      </c>
      <c r="C2621">
        <v>35.72</v>
      </c>
    </row>
    <row r="2622" spans="1:3" x14ac:dyDescent="0.25">
      <c r="A2622" s="6">
        <v>42682</v>
      </c>
      <c r="B2622" s="16">
        <v>21757.86</v>
      </c>
      <c r="C2622">
        <v>35.979999999999997</v>
      </c>
    </row>
    <row r="2623" spans="1:3" x14ac:dyDescent="0.25">
      <c r="A2623" s="6">
        <v>42683</v>
      </c>
      <c r="B2623" s="16">
        <v>21199.35</v>
      </c>
      <c r="C2623">
        <v>35.049999999999997</v>
      </c>
    </row>
    <row r="2624" spans="1:3" x14ac:dyDescent="0.25">
      <c r="A2624" s="6">
        <v>42684</v>
      </c>
      <c r="B2624" s="16">
        <v>21607.62</v>
      </c>
      <c r="C2624">
        <v>35.729999999999997</v>
      </c>
    </row>
    <row r="2625" spans="1:3" x14ac:dyDescent="0.25">
      <c r="A2625" s="6">
        <v>42685</v>
      </c>
      <c r="B2625" s="16">
        <v>21569.42</v>
      </c>
      <c r="C2625">
        <v>35.659999999999997</v>
      </c>
    </row>
    <row r="2626" spans="1:3" x14ac:dyDescent="0.25">
      <c r="A2626" s="6">
        <v>42688</v>
      </c>
      <c r="B2626" s="16">
        <v>21645.07</v>
      </c>
      <c r="C2626">
        <v>35.78</v>
      </c>
    </row>
    <row r="2627" spans="1:3" x14ac:dyDescent="0.25">
      <c r="A2627" s="6">
        <v>42689</v>
      </c>
      <c r="B2627" s="16">
        <v>21658.81</v>
      </c>
      <c r="C2627">
        <v>35.81</v>
      </c>
    </row>
    <row r="2628" spans="1:3" x14ac:dyDescent="0.25">
      <c r="A2628" s="6">
        <v>42690</v>
      </c>
      <c r="B2628" s="16">
        <v>21678.28</v>
      </c>
      <c r="C2628">
        <v>35.840000000000003</v>
      </c>
    </row>
    <row r="2629" spans="1:3" x14ac:dyDescent="0.25">
      <c r="A2629" s="6">
        <v>42691</v>
      </c>
      <c r="B2629" s="16">
        <v>21373.9</v>
      </c>
      <c r="C2629">
        <v>35.33</v>
      </c>
    </row>
    <row r="2630" spans="1:3" x14ac:dyDescent="0.25">
      <c r="A2630" s="6">
        <v>42692</v>
      </c>
      <c r="B2630" s="16">
        <v>21414.05</v>
      </c>
      <c r="C2630">
        <v>35.4</v>
      </c>
    </row>
    <row r="2631" spans="1:3" x14ac:dyDescent="0.25">
      <c r="A2631" s="6">
        <v>42695</v>
      </c>
      <c r="B2631" s="16">
        <v>21161.81</v>
      </c>
      <c r="C2631">
        <v>34.979999999999997</v>
      </c>
    </row>
    <row r="2632" spans="1:3" x14ac:dyDescent="0.25">
      <c r="A2632" s="6">
        <v>42696</v>
      </c>
      <c r="B2632" s="16">
        <v>21190.720000000001</v>
      </c>
      <c r="C2632">
        <v>35.03</v>
      </c>
    </row>
    <row r="2633" spans="1:3" x14ac:dyDescent="0.25">
      <c r="A2633" s="6">
        <v>42697</v>
      </c>
      <c r="B2633" s="16">
        <v>21301.439999999999</v>
      </c>
      <c r="C2633">
        <v>35.21</v>
      </c>
    </row>
    <row r="2634" spans="1:3" x14ac:dyDescent="0.25">
      <c r="A2634" s="6">
        <v>42699</v>
      </c>
      <c r="B2634" s="16">
        <v>21213.9</v>
      </c>
      <c r="C2634">
        <v>35.06</v>
      </c>
    </row>
    <row r="2635" spans="1:3" x14ac:dyDescent="0.25">
      <c r="A2635" s="6">
        <v>42702</v>
      </c>
      <c r="B2635" s="16">
        <v>21320.6</v>
      </c>
      <c r="C2635">
        <v>35.24</v>
      </c>
    </row>
    <row r="2636" spans="1:3" x14ac:dyDescent="0.25">
      <c r="A2636" s="6">
        <v>42703</v>
      </c>
      <c r="B2636" s="16">
        <v>21314.560000000001</v>
      </c>
      <c r="C2636">
        <v>35.22</v>
      </c>
    </row>
    <row r="2637" spans="1:3" x14ac:dyDescent="0.25">
      <c r="A2637" s="6">
        <v>42704</v>
      </c>
      <c r="B2637" s="16">
        <v>21312.47</v>
      </c>
      <c r="C2637">
        <v>35.22</v>
      </c>
    </row>
    <row r="2638" spans="1:3" x14ac:dyDescent="0.25">
      <c r="A2638" s="6">
        <v>42705</v>
      </c>
      <c r="B2638" s="16">
        <v>21513.56</v>
      </c>
      <c r="C2638">
        <v>35.549999999999997</v>
      </c>
    </row>
    <row r="2639" spans="1:3" x14ac:dyDescent="0.25">
      <c r="A2639" s="6">
        <v>42706</v>
      </c>
      <c r="B2639" s="16">
        <v>21637.85</v>
      </c>
      <c r="C2639">
        <v>35.76</v>
      </c>
    </row>
    <row r="2640" spans="1:3" x14ac:dyDescent="0.25">
      <c r="A2640" s="6">
        <v>42709</v>
      </c>
      <c r="B2640" s="16">
        <v>21089.5</v>
      </c>
      <c r="C2640">
        <v>34.85</v>
      </c>
    </row>
    <row r="2641" spans="1:3" x14ac:dyDescent="0.25">
      <c r="A2641" s="6">
        <v>42710</v>
      </c>
      <c r="B2641" s="16">
        <v>20905.71</v>
      </c>
      <c r="C2641">
        <v>34.54</v>
      </c>
    </row>
    <row r="2642" spans="1:3" x14ac:dyDescent="0.25">
      <c r="A2642" s="6">
        <v>42711</v>
      </c>
      <c r="B2642" s="16">
        <v>20954.82</v>
      </c>
      <c r="C2642">
        <v>34.619999999999997</v>
      </c>
    </row>
    <row r="2643" spans="1:3" x14ac:dyDescent="0.25">
      <c r="A2643" s="6">
        <v>42712</v>
      </c>
      <c r="B2643" s="16">
        <v>21036.52</v>
      </c>
      <c r="C2643">
        <v>34.76</v>
      </c>
    </row>
    <row r="2644" spans="1:3" x14ac:dyDescent="0.25">
      <c r="A2644" s="6">
        <v>42713</v>
      </c>
      <c r="B2644" s="16">
        <v>20860.8</v>
      </c>
      <c r="C2644">
        <v>34.47</v>
      </c>
    </row>
    <row r="2645" spans="1:3" x14ac:dyDescent="0.25">
      <c r="A2645" s="6">
        <v>42716</v>
      </c>
      <c r="B2645" s="16">
        <v>21087.69</v>
      </c>
      <c r="C2645">
        <v>34.840000000000003</v>
      </c>
    </row>
    <row r="2646" spans="1:3" x14ac:dyDescent="0.25">
      <c r="A2646" s="6">
        <v>42717</v>
      </c>
      <c r="B2646" s="16">
        <v>21111.52</v>
      </c>
      <c r="C2646">
        <v>34.880000000000003</v>
      </c>
    </row>
    <row r="2647" spans="1:3" x14ac:dyDescent="0.25">
      <c r="A2647" s="6">
        <v>42718</v>
      </c>
      <c r="B2647" s="16">
        <v>20905.09</v>
      </c>
      <c r="C2647">
        <v>34.54</v>
      </c>
    </row>
    <row r="2648" spans="1:3" x14ac:dyDescent="0.25">
      <c r="A2648" s="6">
        <v>42719</v>
      </c>
      <c r="B2648" s="16">
        <v>20921.04</v>
      </c>
      <c r="C2648">
        <v>34.56</v>
      </c>
    </row>
    <row r="2649" spans="1:3" x14ac:dyDescent="0.25">
      <c r="A2649" s="6">
        <v>42720</v>
      </c>
      <c r="B2649" s="16">
        <v>20919</v>
      </c>
      <c r="C2649">
        <v>34.56</v>
      </c>
    </row>
    <row r="2650" spans="1:3" x14ac:dyDescent="0.25">
      <c r="A2650" s="6">
        <v>42723</v>
      </c>
      <c r="B2650" s="16">
        <v>20654.580000000002</v>
      </c>
      <c r="C2650">
        <v>34.119999999999997</v>
      </c>
    </row>
    <row r="2651" spans="1:3" x14ac:dyDescent="0.25">
      <c r="A2651" s="6">
        <v>42724</v>
      </c>
      <c r="B2651" s="16">
        <v>20569.52</v>
      </c>
      <c r="C2651">
        <v>33.979999999999997</v>
      </c>
    </row>
    <row r="2652" spans="1:3" x14ac:dyDescent="0.25">
      <c r="A2652" s="6">
        <v>42725</v>
      </c>
      <c r="B2652" s="16">
        <v>20504.43</v>
      </c>
      <c r="C2652">
        <v>33.869999999999997</v>
      </c>
    </row>
    <row r="2653" spans="1:3" x14ac:dyDescent="0.25">
      <c r="A2653" s="6">
        <v>42726</v>
      </c>
      <c r="B2653" s="16">
        <v>20781.78</v>
      </c>
      <c r="C2653">
        <v>34.32</v>
      </c>
    </row>
    <row r="2654" spans="1:3" x14ac:dyDescent="0.25">
      <c r="A2654" s="6">
        <v>42727</v>
      </c>
      <c r="B2654" s="16">
        <v>20782.080000000002</v>
      </c>
      <c r="C2654">
        <v>34.32</v>
      </c>
    </row>
    <row r="2655" spans="1:3" x14ac:dyDescent="0.25">
      <c r="A2655" s="6">
        <v>42731</v>
      </c>
      <c r="B2655" s="16">
        <v>20614.21</v>
      </c>
      <c r="C2655">
        <v>34.04</v>
      </c>
    </row>
    <row r="2656" spans="1:3" x14ac:dyDescent="0.25">
      <c r="A2656" s="6">
        <v>42732</v>
      </c>
      <c r="B2656" s="16">
        <v>20818.88</v>
      </c>
      <c r="C2656">
        <v>34.380000000000003</v>
      </c>
    </row>
    <row r="2657" spans="1:3" x14ac:dyDescent="0.25">
      <c r="A2657" s="6">
        <v>42733</v>
      </c>
      <c r="B2657" s="16">
        <v>20930.52</v>
      </c>
      <c r="C2657">
        <v>34.56</v>
      </c>
    </row>
    <row r="2658" spans="1:3" x14ac:dyDescent="0.25">
      <c r="A2658" s="6">
        <v>42734</v>
      </c>
      <c r="B2658" s="16">
        <v>21032.2</v>
      </c>
      <c r="C2658">
        <v>34.729999999999997</v>
      </c>
    </row>
    <row r="2659" spans="1:3" x14ac:dyDescent="0.25">
      <c r="A2659" s="6">
        <v>42738</v>
      </c>
      <c r="B2659" s="16">
        <v>20449.509999999998</v>
      </c>
      <c r="C2659">
        <v>33.770000000000003</v>
      </c>
    </row>
    <row r="2660" spans="1:3" x14ac:dyDescent="0.25">
      <c r="A2660" s="6">
        <v>42739</v>
      </c>
      <c r="B2660" s="16">
        <v>19985.68</v>
      </c>
      <c r="C2660">
        <v>33</v>
      </c>
    </row>
    <row r="2661" spans="1:3" x14ac:dyDescent="0.25">
      <c r="A2661" s="6">
        <v>42740</v>
      </c>
      <c r="B2661" s="16">
        <v>19893.75</v>
      </c>
      <c r="C2661">
        <v>32.85</v>
      </c>
    </row>
    <row r="2662" spans="1:3" x14ac:dyDescent="0.25">
      <c r="A2662" s="6">
        <v>42741</v>
      </c>
      <c r="B2662" s="16">
        <v>19739.14</v>
      </c>
      <c r="C2662">
        <v>32.590000000000003</v>
      </c>
    </row>
    <row r="2663" spans="1:3" x14ac:dyDescent="0.25">
      <c r="A2663" s="6">
        <v>42744</v>
      </c>
      <c r="B2663" s="16">
        <v>19629.72</v>
      </c>
      <c r="C2663">
        <v>32.409999999999997</v>
      </c>
    </row>
    <row r="2664" spans="1:3" x14ac:dyDescent="0.25">
      <c r="A2664" s="6">
        <v>42745</v>
      </c>
      <c r="B2664" s="16">
        <v>19606.25</v>
      </c>
      <c r="C2664">
        <v>32.369999999999997</v>
      </c>
    </row>
    <row r="2665" spans="1:3" x14ac:dyDescent="0.25">
      <c r="A2665" s="6">
        <v>42746</v>
      </c>
      <c r="B2665" s="16">
        <v>19478.330000000002</v>
      </c>
      <c r="C2665">
        <v>32.159999999999997</v>
      </c>
    </row>
    <row r="2666" spans="1:3" x14ac:dyDescent="0.25">
      <c r="A2666" s="6">
        <v>42747</v>
      </c>
      <c r="B2666" s="16">
        <v>19676.47</v>
      </c>
      <c r="C2666">
        <v>32.479999999999997</v>
      </c>
    </row>
    <row r="2667" spans="1:3" x14ac:dyDescent="0.25">
      <c r="A2667" s="6">
        <v>42748</v>
      </c>
      <c r="B2667" s="16">
        <v>19829.689999999999</v>
      </c>
      <c r="C2667">
        <v>32.729999999999997</v>
      </c>
    </row>
    <row r="2668" spans="1:3" x14ac:dyDescent="0.25">
      <c r="A2668" s="6">
        <v>42752</v>
      </c>
      <c r="B2668" s="16">
        <v>19929.91</v>
      </c>
      <c r="C2668">
        <v>32.9</v>
      </c>
    </row>
    <row r="2669" spans="1:3" x14ac:dyDescent="0.25">
      <c r="A2669" s="6">
        <v>42753</v>
      </c>
      <c r="B2669" s="16">
        <v>19802.97</v>
      </c>
      <c r="C2669">
        <v>32.69</v>
      </c>
    </row>
    <row r="2670" spans="1:3" x14ac:dyDescent="0.25">
      <c r="A2670" s="6">
        <v>42754</v>
      </c>
      <c r="B2670" s="16">
        <v>19622.66</v>
      </c>
      <c r="C2670">
        <v>32.39</v>
      </c>
    </row>
    <row r="2671" spans="1:3" x14ac:dyDescent="0.25">
      <c r="A2671" s="6">
        <v>42755</v>
      </c>
      <c r="B2671" s="16">
        <v>19410.88</v>
      </c>
      <c r="C2671">
        <v>32.04</v>
      </c>
    </row>
    <row r="2672" spans="1:3" x14ac:dyDescent="0.25">
      <c r="A2672" s="6">
        <v>42758</v>
      </c>
      <c r="B2672" s="16">
        <v>19179.189999999999</v>
      </c>
      <c r="C2672">
        <v>31.65</v>
      </c>
    </row>
    <row r="2673" spans="1:3" x14ac:dyDescent="0.25">
      <c r="A2673" s="6">
        <v>42759</v>
      </c>
      <c r="B2673" s="16">
        <v>18626.580000000002</v>
      </c>
      <c r="C2673">
        <v>30.74</v>
      </c>
    </row>
    <row r="2674" spans="1:3" x14ac:dyDescent="0.25">
      <c r="A2674" s="6">
        <v>42760</v>
      </c>
      <c r="B2674" s="16">
        <v>18369.830000000002</v>
      </c>
      <c r="C2674">
        <v>30.32</v>
      </c>
    </row>
    <row r="2675" spans="1:3" x14ac:dyDescent="0.25">
      <c r="A2675" s="6">
        <v>42761</v>
      </c>
      <c r="B2675" s="16">
        <v>18418.7</v>
      </c>
      <c r="C2675">
        <v>30.4</v>
      </c>
    </row>
    <row r="2676" spans="1:3" x14ac:dyDescent="0.25">
      <c r="A2676" s="6">
        <v>42762</v>
      </c>
      <c r="B2676" s="16">
        <v>18508.82</v>
      </c>
      <c r="C2676">
        <v>30.54</v>
      </c>
    </row>
    <row r="2677" spans="1:3" x14ac:dyDescent="0.25">
      <c r="A2677" s="6">
        <v>42765</v>
      </c>
      <c r="B2677" s="16">
        <v>18563.43</v>
      </c>
      <c r="C2677">
        <v>30.63</v>
      </c>
    </row>
    <row r="2678" spans="1:3" x14ac:dyDescent="0.25">
      <c r="A2678" s="6">
        <v>42766</v>
      </c>
      <c r="B2678" s="16">
        <v>18466.07</v>
      </c>
      <c r="C2678">
        <v>30.47</v>
      </c>
    </row>
    <row r="2679" spans="1:3" x14ac:dyDescent="0.25">
      <c r="A2679" s="6">
        <v>42767</v>
      </c>
      <c r="B2679" s="16">
        <v>18242.77</v>
      </c>
      <c r="C2679">
        <v>30.1</v>
      </c>
    </row>
    <row r="2680" spans="1:3" x14ac:dyDescent="0.25">
      <c r="A2680" s="6">
        <v>42768</v>
      </c>
      <c r="B2680" s="16">
        <v>18401.939999999999</v>
      </c>
      <c r="C2680">
        <v>30.36</v>
      </c>
    </row>
    <row r="2681" spans="1:3" x14ac:dyDescent="0.25">
      <c r="A2681" s="6">
        <v>42769</v>
      </c>
      <c r="B2681" s="16">
        <v>18206.11</v>
      </c>
      <c r="C2681">
        <v>30.04</v>
      </c>
    </row>
    <row r="2682" spans="1:3" x14ac:dyDescent="0.25">
      <c r="A2682" s="6">
        <v>42772</v>
      </c>
      <c r="B2682" s="16">
        <v>18260.29</v>
      </c>
      <c r="C2682">
        <v>30.13</v>
      </c>
    </row>
    <row r="2683" spans="1:3" x14ac:dyDescent="0.25">
      <c r="A2683" s="6">
        <v>42773</v>
      </c>
      <c r="B2683" s="16">
        <v>18313.87</v>
      </c>
      <c r="C2683">
        <v>30.21</v>
      </c>
    </row>
    <row r="2684" spans="1:3" x14ac:dyDescent="0.25">
      <c r="A2684" s="6">
        <v>42774</v>
      </c>
      <c r="B2684" s="16">
        <v>18420.59</v>
      </c>
      <c r="C2684">
        <v>30.39</v>
      </c>
    </row>
    <row r="2685" spans="1:3" x14ac:dyDescent="0.25">
      <c r="A2685" s="6">
        <v>42775</v>
      </c>
      <c r="B2685" s="16">
        <v>18236.63</v>
      </c>
      <c r="C2685">
        <v>30.09</v>
      </c>
    </row>
    <row r="2686" spans="1:3" x14ac:dyDescent="0.25">
      <c r="A2686" s="6">
        <v>42776</v>
      </c>
      <c r="B2686" s="16">
        <v>18211.7</v>
      </c>
      <c r="C2686">
        <v>30.04</v>
      </c>
    </row>
    <row r="2687" spans="1:3" x14ac:dyDescent="0.25">
      <c r="A2687" s="6">
        <v>42779</v>
      </c>
      <c r="B2687" s="16">
        <v>17941.439999999999</v>
      </c>
      <c r="C2687">
        <v>29.6</v>
      </c>
    </row>
    <row r="2688" spans="1:3" x14ac:dyDescent="0.25">
      <c r="A2688" s="6">
        <v>42780</v>
      </c>
      <c r="B2688" s="16">
        <v>17304.86</v>
      </c>
      <c r="C2688">
        <v>28.54</v>
      </c>
    </row>
    <row r="2689" spans="1:3" x14ac:dyDescent="0.25">
      <c r="A2689" s="6">
        <v>42781</v>
      </c>
      <c r="B2689" s="16">
        <v>17006</v>
      </c>
      <c r="C2689">
        <v>28.05</v>
      </c>
    </row>
    <row r="2690" spans="1:3" x14ac:dyDescent="0.25">
      <c r="A2690" s="6">
        <v>42782</v>
      </c>
      <c r="B2690" s="16">
        <v>17199.14</v>
      </c>
      <c r="C2690">
        <v>28.37</v>
      </c>
    </row>
    <row r="2691" spans="1:3" x14ac:dyDescent="0.25">
      <c r="A2691" s="6">
        <v>42783</v>
      </c>
      <c r="B2691" s="16">
        <v>17304.64</v>
      </c>
      <c r="C2691">
        <v>28.54</v>
      </c>
    </row>
    <row r="2692" spans="1:3" x14ac:dyDescent="0.25">
      <c r="A2692" s="6">
        <v>42787</v>
      </c>
      <c r="B2692" s="16">
        <v>17476.45</v>
      </c>
      <c r="C2692">
        <v>28.82</v>
      </c>
    </row>
    <row r="2693" spans="1:3" x14ac:dyDescent="0.25">
      <c r="A2693" s="6">
        <v>42788</v>
      </c>
      <c r="B2693" s="16">
        <v>17564.169999999998</v>
      </c>
      <c r="C2693">
        <v>28.97</v>
      </c>
    </row>
    <row r="2694" spans="1:3" x14ac:dyDescent="0.25">
      <c r="A2694" s="6">
        <v>42789</v>
      </c>
      <c r="B2694" s="16">
        <v>17947.97</v>
      </c>
      <c r="C2694">
        <v>29.6</v>
      </c>
    </row>
    <row r="2695" spans="1:3" x14ac:dyDescent="0.25">
      <c r="A2695" s="6">
        <v>42790</v>
      </c>
      <c r="B2695" s="16">
        <v>18083.439999999999</v>
      </c>
      <c r="C2695">
        <v>29.82</v>
      </c>
    </row>
    <row r="2696" spans="1:3" x14ac:dyDescent="0.25">
      <c r="A2696" s="6">
        <v>42793</v>
      </c>
      <c r="B2696" s="16">
        <v>17740.79</v>
      </c>
      <c r="C2696">
        <v>29.25</v>
      </c>
    </row>
    <row r="2697" spans="1:3" x14ac:dyDescent="0.25">
      <c r="A2697" s="6">
        <v>42794</v>
      </c>
      <c r="B2697" s="16">
        <v>17799.07</v>
      </c>
      <c r="C2697">
        <v>29.35</v>
      </c>
    </row>
    <row r="2698" spans="1:3" x14ac:dyDescent="0.25">
      <c r="A2698" s="6">
        <v>42795</v>
      </c>
      <c r="B2698" s="16">
        <v>17718.91</v>
      </c>
      <c r="C2698">
        <v>29.22</v>
      </c>
    </row>
    <row r="2699" spans="1:3" x14ac:dyDescent="0.25">
      <c r="A2699" s="6">
        <v>42796</v>
      </c>
      <c r="B2699" s="16">
        <v>17823.37</v>
      </c>
      <c r="C2699">
        <v>29.39</v>
      </c>
    </row>
    <row r="2700" spans="1:3" x14ac:dyDescent="0.25">
      <c r="A2700" s="6">
        <v>42797</v>
      </c>
      <c r="B2700" s="16">
        <v>17509.900000000001</v>
      </c>
      <c r="C2700">
        <v>28.87</v>
      </c>
    </row>
    <row r="2701" spans="1:3" x14ac:dyDescent="0.25">
      <c r="A2701" s="6">
        <v>42800</v>
      </c>
      <c r="B2701" s="16">
        <v>17398.02</v>
      </c>
      <c r="C2701">
        <v>28.68</v>
      </c>
    </row>
    <row r="2702" spans="1:3" x14ac:dyDescent="0.25">
      <c r="A2702" s="6">
        <v>42801</v>
      </c>
      <c r="B2702" s="16">
        <v>17442.37</v>
      </c>
      <c r="C2702">
        <v>28.76</v>
      </c>
    </row>
    <row r="2703" spans="1:3" x14ac:dyDescent="0.25">
      <c r="A2703" s="6">
        <v>42802</v>
      </c>
      <c r="B2703" s="16">
        <v>17413.2</v>
      </c>
      <c r="C2703">
        <v>28.71</v>
      </c>
    </row>
    <row r="2704" spans="1:3" x14ac:dyDescent="0.25">
      <c r="A2704" s="6">
        <v>42803</v>
      </c>
      <c r="B2704" s="16">
        <v>17384.419999999998</v>
      </c>
      <c r="C2704">
        <v>28.66</v>
      </c>
    </row>
    <row r="2705" spans="1:3" x14ac:dyDescent="0.25">
      <c r="A2705" s="6">
        <v>42804</v>
      </c>
      <c r="B2705" s="16">
        <v>17241.09</v>
      </c>
      <c r="C2705">
        <v>28.42</v>
      </c>
    </row>
    <row r="2706" spans="1:3" x14ac:dyDescent="0.25">
      <c r="A2706" s="6">
        <v>42807</v>
      </c>
      <c r="B2706" s="16">
        <v>17153.54</v>
      </c>
      <c r="C2706">
        <v>28.28</v>
      </c>
    </row>
    <row r="2707" spans="1:3" x14ac:dyDescent="0.25">
      <c r="A2707" s="6">
        <v>42808</v>
      </c>
      <c r="B2707" s="16">
        <v>17319.45</v>
      </c>
      <c r="C2707">
        <v>28.55</v>
      </c>
    </row>
    <row r="2708" spans="1:3" x14ac:dyDescent="0.25">
      <c r="A2708" s="6">
        <v>42809</v>
      </c>
      <c r="B2708" s="16">
        <v>17096.55</v>
      </c>
      <c r="C2708">
        <v>28.18</v>
      </c>
    </row>
    <row r="2709" spans="1:3" x14ac:dyDescent="0.25">
      <c r="A2709" s="6">
        <v>42810</v>
      </c>
      <c r="B2709" s="16">
        <v>16858.240000000002</v>
      </c>
      <c r="C2709">
        <v>27.79</v>
      </c>
    </row>
    <row r="2710" spans="1:3" x14ac:dyDescent="0.25">
      <c r="A2710" s="6">
        <v>42811</v>
      </c>
      <c r="B2710" s="16">
        <v>16729.099999999999</v>
      </c>
      <c r="C2710">
        <v>27.57</v>
      </c>
    </row>
    <row r="2711" spans="1:3" x14ac:dyDescent="0.25">
      <c r="A2711" s="6">
        <v>42814</v>
      </c>
      <c r="B2711" s="16">
        <v>16676.04</v>
      </c>
      <c r="C2711">
        <v>27.48</v>
      </c>
    </row>
    <row r="2712" spans="1:3" x14ac:dyDescent="0.25">
      <c r="A2712" s="6">
        <v>42815</v>
      </c>
      <c r="B2712" s="16">
        <v>16985.8</v>
      </c>
      <c r="C2712">
        <v>27.99</v>
      </c>
    </row>
    <row r="2713" spans="1:3" x14ac:dyDescent="0.25">
      <c r="A2713" s="6">
        <v>42816</v>
      </c>
      <c r="B2713" s="16">
        <v>16952.07</v>
      </c>
      <c r="C2713">
        <v>27.94</v>
      </c>
    </row>
    <row r="2714" spans="1:3" x14ac:dyDescent="0.25">
      <c r="A2714" s="6">
        <v>42817</v>
      </c>
      <c r="B2714" s="16">
        <v>17137.830000000002</v>
      </c>
      <c r="C2714">
        <v>28.24</v>
      </c>
    </row>
    <row r="2715" spans="1:3" x14ac:dyDescent="0.25">
      <c r="A2715" s="6">
        <v>42818</v>
      </c>
      <c r="B2715" s="16">
        <v>16823.86</v>
      </c>
      <c r="C2715">
        <v>27.73</v>
      </c>
    </row>
    <row r="2716" spans="1:3" x14ac:dyDescent="0.25">
      <c r="A2716" s="6">
        <v>42821</v>
      </c>
      <c r="B2716" s="16">
        <v>16504.84</v>
      </c>
      <c r="C2716">
        <v>27.2</v>
      </c>
    </row>
    <row r="2717" spans="1:3" x14ac:dyDescent="0.25">
      <c r="A2717" s="6">
        <v>42822</v>
      </c>
      <c r="B2717" s="16">
        <v>16200.39</v>
      </c>
      <c r="C2717">
        <v>26.7</v>
      </c>
    </row>
    <row r="2718" spans="1:3" x14ac:dyDescent="0.25">
      <c r="A2718" s="6">
        <v>42823</v>
      </c>
      <c r="B2718" s="16">
        <v>16053.06</v>
      </c>
      <c r="C2718">
        <v>26.45</v>
      </c>
    </row>
    <row r="2719" spans="1:3" x14ac:dyDescent="0.25">
      <c r="A2719" s="6">
        <v>42824</v>
      </c>
      <c r="B2719" s="16">
        <v>15963.73</v>
      </c>
      <c r="C2719">
        <v>26.3</v>
      </c>
    </row>
    <row r="2720" spans="1:3" x14ac:dyDescent="0.25">
      <c r="A2720" s="6">
        <v>42825</v>
      </c>
      <c r="B2720" s="16">
        <v>15964.08</v>
      </c>
      <c r="C2720">
        <v>26.3</v>
      </c>
    </row>
    <row r="2721" spans="1:3" x14ac:dyDescent="0.25">
      <c r="A2721" s="6">
        <v>42828</v>
      </c>
      <c r="B2721" s="16">
        <v>16025.27</v>
      </c>
      <c r="C2721">
        <v>26.4</v>
      </c>
    </row>
    <row r="2722" spans="1:3" x14ac:dyDescent="0.25">
      <c r="A2722" s="6">
        <v>42829</v>
      </c>
      <c r="B2722" s="16">
        <v>15825.17</v>
      </c>
      <c r="C2722">
        <v>26.07</v>
      </c>
    </row>
    <row r="2723" spans="1:3" x14ac:dyDescent="0.25">
      <c r="A2723" s="6">
        <v>42830</v>
      </c>
      <c r="B2723" s="16">
        <v>16126.13</v>
      </c>
      <c r="C2723">
        <v>26.57</v>
      </c>
    </row>
    <row r="2724" spans="1:3" x14ac:dyDescent="0.25">
      <c r="A2724" s="6">
        <v>42831</v>
      </c>
      <c r="B2724" s="16">
        <v>15818.42</v>
      </c>
      <c r="C2724">
        <v>26.06</v>
      </c>
    </row>
    <row r="2725" spans="1:3" x14ac:dyDescent="0.25">
      <c r="A2725" s="6">
        <v>42832</v>
      </c>
      <c r="B2725" s="16">
        <v>16041.96</v>
      </c>
      <c r="C2725">
        <v>26.43</v>
      </c>
    </row>
    <row r="2726" spans="1:3" x14ac:dyDescent="0.25">
      <c r="A2726" s="6">
        <v>42835</v>
      </c>
      <c r="B2726" s="16">
        <v>16214.98</v>
      </c>
      <c r="C2726">
        <v>26.71</v>
      </c>
    </row>
    <row r="2727" spans="1:3" x14ac:dyDescent="0.25">
      <c r="A2727" s="6">
        <v>42836</v>
      </c>
      <c r="B2727" s="16">
        <v>16286.32</v>
      </c>
      <c r="C2727">
        <v>26.83</v>
      </c>
    </row>
    <row r="2728" spans="1:3" x14ac:dyDescent="0.25">
      <c r="A2728" s="6">
        <v>42837</v>
      </c>
      <c r="B2728" s="16">
        <v>16306.81</v>
      </c>
      <c r="C2728">
        <v>26.86</v>
      </c>
    </row>
    <row r="2729" spans="1:3" x14ac:dyDescent="0.25">
      <c r="A2729" s="6">
        <v>42838</v>
      </c>
      <c r="B2729" s="16">
        <v>16508.990000000002</v>
      </c>
      <c r="C2729">
        <v>27.19</v>
      </c>
    </row>
    <row r="2730" spans="1:3" x14ac:dyDescent="0.25">
      <c r="A2730" s="6">
        <v>42842</v>
      </c>
      <c r="B2730" s="16">
        <v>16009.69</v>
      </c>
      <c r="C2730">
        <v>26.37</v>
      </c>
    </row>
    <row r="2731" spans="1:3" x14ac:dyDescent="0.25">
      <c r="A2731" s="6">
        <v>42843</v>
      </c>
      <c r="B2731" s="16">
        <v>15959.52</v>
      </c>
      <c r="C2731">
        <v>26.28</v>
      </c>
    </row>
    <row r="2732" spans="1:3" x14ac:dyDescent="0.25">
      <c r="A2732" s="6">
        <v>42844</v>
      </c>
      <c r="B2732" s="16">
        <v>15926.83</v>
      </c>
      <c r="C2732">
        <v>26.23</v>
      </c>
    </row>
    <row r="2733" spans="1:3" x14ac:dyDescent="0.25">
      <c r="A2733" s="6">
        <v>42845</v>
      </c>
      <c r="B2733" s="16">
        <v>15911.51</v>
      </c>
      <c r="C2733">
        <v>26.2</v>
      </c>
    </row>
    <row r="2734" spans="1:3" x14ac:dyDescent="0.25">
      <c r="A2734" s="6">
        <v>42846</v>
      </c>
      <c r="B2734" s="16">
        <v>15691.04</v>
      </c>
      <c r="C2734">
        <v>25.84</v>
      </c>
    </row>
    <row r="2735" spans="1:3" x14ac:dyDescent="0.25">
      <c r="A2735" s="6">
        <v>42849</v>
      </c>
      <c r="B2735" s="16">
        <v>15326.84</v>
      </c>
      <c r="C2735">
        <v>25.24</v>
      </c>
    </row>
    <row r="2736" spans="1:3" x14ac:dyDescent="0.25">
      <c r="A2736" s="6">
        <v>42850</v>
      </c>
      <c r="B2736" s="16">
        <v>14995.39</v>
      </c>
      <c r="C2736">
        <v>24.69</v>
      </c>
    </row>
    <row r="2737" spans="1:3" x14ac:dyDescent="0.25">
      <c r="A2737" s="6">
        <v>42851</v>
      </c>
      <c r="B2737" s="16">
        <v>15073.62</v>
      </c>
      <c r="C2737">
        <v>24.82</v>
      </c>
    </row>
    <row r="2738" spans="1:3" x14ac:dyDescent="0.25">
      <c r="A2738" s="6">
        <v>42852</v>
      </c>
      <c r="B2738" s="16">
        <v>15131.26</v>
      </c>
      <c r="C2738">
        <v>24.92</v>
      </c>
    </row>
    <row r="2739" spans="1:3" x14ac:dyDescent="0.25">
      <c r="A2739" s="6">
        <v>42853</v>
      </c>
      <c r="B2739" s="16">
        <v>15039.27</v>
      </c>
      <c r="C2739">
        <v>24.76</v>
      </c>
    </row>
    <row r="2740" spans="1:3" x14ac:dyDescent="0.25">
      <c r="A2740" s="6">
        <v>42856</v>
      </c>
      <c r="B2740" s="16">
        <v>14689.52</v>
      </c>
      <c r="C2740">
        <v>24.19</v>
      </c>
    </row>
    <row r="2741" spans="1:3" x14ac:dyDescent="0.25">
      <c r="A2741" s="6">
        <v>42857</v>
      </c>
      <c r="B2741" s="16">
        <v>14780.26</v>
      </c>
      <c r="C2741">
        <v>24.33</v>
      </c>
    </row>
    <row r="2742" spans="1:3" x14ac:dyDescent="0.25">
      <c r="A2742" s="6">
        <v>42858</v>
      </c>
      <c r="B2742" s="16">
        <v>14878.17</v>
      </c>
      <c r="C2742">
        <v>24.5</v>
      </c>
    </row>
    <row r="2743" spans="1:3" x14ac:dyDescent="0.25">
      <c r="A2743" s="6">
        <v>42859</v>
      </c>
      <c r="B2743" s="16">
        <v>14717.81</v>
      </c>
      <c r="C2743">
        <v>24.23</v>
      </c>
    </row>
    <row r="2744" spans="1:3" x14ac:dyDescent="0.25">
      <c r="A2744" s="6">
        <v>42860</v>
      </c>
      <c r="B2744" s="16">
        <v>14857.51</v>
      </c>
      <c r="C2744">
        <v>24.46</v>
      </c>
    </row>
    <row r="2745" spans="1:3" x14ac:dyDescent="0.25">
      <c r="A2745" s="6">
        <v>42863</v>
      </c>
      <c r="B2745" s="16">
        <v>14955.6</v>
      </c>
      <c r="C2745">
        <v>24.62</v>
      </c>
    </row>
    <row r="2746" spans="1:3" x14ac:dyDescent="0.25">
      <c r="A2746" s="6">
        <v>42864</v>
      </c>
      <c r="B2746" s="16">
        <v>14955.98</v>
      </c>
      <c r="C2746">
        <v>24.62</v>
      </c>
    </row>
    <row r="2747" spans="1:3" x14ac:dyDescent="0.25">
      <c r="A2747" s="6">
        <v>42865</v>
      </c>
      <c r="B2747" s="16">
        <v>15053.05</v>
      </c>
      <c r="C2747">
        <v>24.78</v>
      </c>
    </row>
    <row r="2748" spans="1:3" x14ac:dyDescent="0.25">
      <c r="A2748" s="6">
        <v>42866</v>
      </c>
      <c r="B2748" s="16">
        <v>15050.21</v>
      </c>
      <c r="C2748">
        <v>24.77</v>
      </c>
    </row>
    <row r="2749" spans="1:3" x14ac:dyDescent="0.25">
      <c r="A2749" s="6">
        <v>42867</v>
      </c>
      <c r="B2749" s="16">
        <v>15128.47</v>
      </c>
      <c r="C2749">
        <v>24.9</v>
      </c>
    </row>
    <row r="2750" spans="1:3" x14ac:dyDescent="0.25">
      <c r="A2750" s="6">
        <v>42870</v>
      </c>
      <c r="B2750" s="16">
        <v>15012.6</v>
      </c>
      <c r="C2750">
        <v>24.71</v>
      </c>
    </row>
    <row r="2751" spans="1:3" x14ac:dyDescent="0.25">
      <c r="A2751" s="6">
        <v>42871</v>
      </c>
      <c r="B2751" s="16">
        <v>15027.37</v>
      </c>
      <c r="C2751">
        <v>24.73</v>
      </c>
    </row>
    <row r="2752" spans="1:3" x14ac:dyDescent="0.25">
      <c r="A2752" s="6">
        <v>42872</v>
      </c>
      <c r="B2752" s="16">
        <v>15578.41</v>
      </c>
      <c r="C2752">
        <v>25.64</v>
      </c>
    </row>
    <row r="2753" spans="1:3" x14ac:dyDescent="0.25">
      <c r="A2753" s="6">
        <v>42873</v>
      </c>
      <c r="B2753" s="16">
        <v>15632.62</v>
      </c>
      <c r="C2753">
        <v>25.73</v>
      </c>
    </row>
    <row r="2754" spans="1:3" x14ac:dyDescent="0.25">
      <c r="A2754" s="6">
        <v>42874</v>
      </c>
      <c r="B2754" s="16">
        <v>15080.68</v>
      </c>
      <c r="C2754">
        <v>24.82</v>
      </c>
    </row>
    <row r="2755" spans="1:3" x14ac:dyDescent="0.25">
      <c r="A2755" s="6">
        <v>42877</v>
      </c>
      <c r="B2755" s="16">
        <v>14876.9</v>
      </c>
      <c r="C2755">
        <v>24.48</v>
      </c>
    </row>
    <row r="2756" spans="1:3" x14ac:dyDescent="0.25">
      <c r="A2756" s="6">
        <v>42878</v>
      </c>
      <c r="B2756" s="16">
        <v>15049.53</v>
      </c>
      <c r="C2756">
        <v>24.76</v>
      </c>
    </row>
    <row r="2757" spans="1:3" x14ac:dyDescent="0.25">
      <c r="A2757" s="6">
        <v>42879</v>
      </c>
      <c r="B2757" s="16">
        <v>15008.88</v>
      </c>
      <c r="C2757">
        <v>24.7</v>
      </c>
    </row>
    <row r="2758" spans="1:3" x14ac:dyDescent="0.25">
      <c r="A2758" s="6">
        <v>42880</v>
      </c>
      <c r="B2758" s="16">
        <v>15013.23</v>
      </c>
      <c r="C2758">
        <v>24.7</v>
      </c>
    </row>
    <row r="2759" spans="1:3" x14ac:dyDescent="0.25">
      <c r="A2759" s="6">
        <v>42881</v>
      </c>
      <c r="B2759" s="16">
        <v>14933.39</v>
      </c>
      <c r="C2759">
        <v>24.57</v>
      </c>
    </row>
    <row r="2760" spans="1:3" x14ac:dyDescent="0.25">
      <c r="A2760" s="6">
        <v>42885</v>
      </c>
      <c r="B2760" s="16">
        <v>14702.78</v>
      </c>
      <c r="C2760">
        <v>24.19</v>
      </c>
    </row>
    <row r="2761" spans="1:3" x14ac:dyDescent="0.25">
      <c r="A2761" s="6">
        <v>42886</v>
      </c>
      <c r="B2761" s="16">
        <v>14709.1</v>
      </c>
      <c r="C2761">
        <v>24.2</v>
      </c>
    </row>
    <row r="2762" spans="1:3" x14ac:dyDescent="0.25">
      <c r="A2762" s="6">
        <v>42887</v>
      </c>
      <c r="B2762" s="16">
        <v>14593.04</v>
      </c>
      <c r="C2762">
        <v>24.01</v>
      </c>
    </row>
    <row r="2763" spans="1:3" x14ac:dyDescent="0.25">
      <c r="A2763" s="6">
        <v>42888</v>
      </c>
      <c r="B2763" s="16">
        <v>14645.01</v>
      </c>
      <c r="C2763">
        <v>24.09</v>
      </c>
    </row>
    <row r="2764" spans="1:3" x14ac:dyDescent="0.25">
      <c r="A2764" s="6">
        <v>42891</v>
      </c>
      <c r="B2764" s="16">
        <v>14654.05</v>
      </c>
      <c r="C2764">
        <v>24.11</v>
      </c>
    </row>
    <row r="2765" spans="1:3" x14ac:dyDescent="0.25">
      <c r="A2765" s="6">
        <v>42892</v>
      </c>
      <c r="B2765" s="16">
        <v>14764.56</v>
      </c>
      <c r="C2765">
        <v>24.29</v>
      </c>
    </row>
    <row r="2766" spans="1:3" x14ac:dyDescent="0.25">
      <c r="A2766" s="6">
        <v>42893</v>
      </c>
      <c r="B2766" s="16">
        <v>14758.41</v>
      </c>
      <c r="C2766">
        <v>24.28</v>
      </c>
    </row>
    <row r="2767" spans="1:3" x14ac:dyDescent="0.25">
      <c r="A2767" s="6">
        <v>42894</v>
      </c>
      <c r="B2767" s="16">
        <v>14596.03</v>
      </c>
      <c r="C2767">
        <v>24.01</v>
      </c>
    </row>
    <row r="2768" spans="1:3" x14ac:dyDescent="0.25">
      <c r="A2768" s="6">
        <v>42895</v>
      </c>
      <c r="B2768" s="16">
        <v>14570.31</v>
      </c>
      <c r="C2768">
        <v>23.97</v>
      </c>
    </row>
    <row r="2769" spans="1:3" x14ac:dyDescent="0.25">
      <c r="A2769" s="6">
        <v>42898</v>
      </c>
      <c r="B2769" s="16">
        <v>14597.26</v>
      </c>
      <c r="C2769">
        <v>24.01</v>
      </c>
    </row>
    <row r="2770" spans="1:3" x14ac:dyDescent="0.25">
      <c r="A2770" s="6">
        <v>42899</v>
      </c>
      <c r="B2770" s="16">
        <v>14437.47</v>
      </c>
      <c r="C2770">
        <v>23.75</v>
      </c>
    </row>
    <row r="2771" spans="1:3" x14ac:dyDescent="0.25">
      <c r="A2771" s="6">
        <v>42900</v>
      </c>
      <c r="B2771" s="16">
        <v>14372.18</v>
      </c>
      <c r="C2771">
        <v>23.64</v>
      </c>
    </row>
    <row r="2772" spans="1:3" x14ac:dyDescent="0.25">
      <c r="A2772" s="6">
        <v>42901</v>
      </c>
      <c r="B2772" s="16">
        <v>14440.11</v>
      </c>
      <c r="C2772">
        <v>23.75</v>
      </c>
    </row>
    <row r="2773" spans="1:3" x14ac:dyDescent="0.25">
      <c r="A2773" s="6">
        <v>42902</v>
      </c>
      <c r="B2773" s="16">
        <v>14282.92</v>
      </c>
      <c r="C2773">
        <v>23.49</v>
      </c>
    </row>
    <row r="2774" spans="1:3" x14ac:dyDescent="0.25">
      <c r="A2774" s="6">
        <v>42905</v>
      </c>
      <c r="B2774" s="16">
        <v>14172.06</v>
      </c>
      <c r="C2774">
        <v>23.31</v>
      </c>
    </row>
    <row r="2775" spans="1:3" x14ac:dyDescent="0.25">
      <c r="A2775" s="6">
        <v>42906</v>
      </c>
      <c r="B2775" s="16">
        <v>14079.66</v>
      </c>
      <c r="C2775">
        <v>23.15</v>
      </c>
    </row>
    <row r="2776" spans="1:3" x14ac:dyDescent="0.25">
      <c r="A2776" s="6">
        <v>42907</v>
      </c>
      <c r="B2776" s="16">
        <v>14033.56</v>
      </c>
      <c r="C2776">
        <v>23.08</v>
      </c>
    </row>
    <row r="2777" spans="1:3" x14ac:dyDescent="0.25">
      <c r="A2777" s="6">
        <v>42908</v>
      </c>
      <c r="B2777" s="16">
        <v>14018.49</v>
      </c>
      <c r="C2777">
        <v>23.05</v>
      </c>
    </row>
    <row r="2778" spans="1:3" x14ac:dyDescent="0.25">
      <c r="A2778" s="6">
        <v>42909</v>
      </c>
      <c r="B2778" s="16">
        <v>13957.99</v>
      </c>
      <c r="C2778">
        <v>22.95</v>
      </c>
    </row>
    <row r="2779" spans="1:3" x14ac:dyDescent="0.25">
      <c r="A2779" s="6">
        <v>42912</v>
      </c>
      <c r="B2779" s="16">
        <v>13714.13</v>
      </c>
      <c r="C2779">
        <v>22.55</v>
      </c>
    </row>
    <row r="2780" spans="1:3" x14ac:dyDescent="0.25">
      <c r="A2780" s="6">
        <v>42913</v>
      </c>
      <c r="B2780" s="16">
        <v>13763</v>
      </c>
      <c r="C2780">
        <v>22.63</v>
      </c>
    </row>
    <row r="2781" spans="1:3" x14ac:dyDescent="0.25">
      <c r="A2781" s="6">
        <v>42914</v>
      </c>
      <c r="B2781" s="16">
        <v>13706.12</v>
      </c>
      <c r="C2781">
        <v>22.53</v>
      </c>
    </row>
    <row r="2782" spans="1:3" x14ac:dyDescent="0.25">
      <c r="A2782" s="6">
        <v>42915</v>
      </c>
      <c r="B2782" s="16">
        <v>13747.54</v>
      </c>
      <c r="C2782">
        <v>22.6</v>
      </c>
    </row>
    <row r="2783" spans="1:3" x14ac:dyDescent="0.25">
      <c r="A2783" s="6">
        <v>42916</v>
      </c>
      <c r="B2783" s="16">
        <v>13788.07</v>
      </c>
      <c r="C2783">
        <v>22.67</v>
      </c>
    </row>
    <row r="2784" spans="1:3" x14ac:dyDescent="0.25">
      <c r="A2784" s="6">
        <v>42919</v>
      </c>
      <c r="B2784" s="16">
        <v>13929.45</v>
      </c>
      <c r="C2784">
        <v>22.9</v>
      </c>
    </row>
    <row r="2785" spans="1:3" x14ac:dyDescent="0.25">
      <c r="A2785" s="6">
        <v>42921</v>
      </c>
      <c r="B2785" s="16">
        <v>13904.27</v>
      </c>
      <c r="C2785">
        <v>22.86</v>
      </c>
    </row>
    <row r="2786" spans="1:3" x14ac:dyDescent="0.25">
      <c r="A2786" s="6">
        <v>42922</v>
      </c>
      <c r="B2786" s="16">
        <v>14124.15</v>
      </c>
      <c r="C2786">
        <v>23.22</v>
      </c>
    </row>
    <row r="2787" spans="1:3" x14ac:dyDescent="0.25">
      <c r="A2787" s="6">
        <v>42923</v>
      </c>
      <c r="B2787" s="16">
        <v>14087.92</v>
      </c>
      <c r="C2787">
        <v>23.16</v>
      </c>
    </row>
    <row r="2788" spans="1:3" x14ac:dyDescent="0.25">
      <c r="A2788" s="6">
        <v>42926</v>
      </c>
      <c r="B2788" s="16">
        <v>13826.78</v>
      </c>
      <c r="C2788">
        <v>22.73</v>
      </c>
    </row>
    <row r="2789" spans="1:3" x14ac:dyDescent="0.25">
      <c r="A2789" s="6">
        <v>42927</v>
      </c>
      <c r="B2789" s="16">
        <v>13691.49</v>
      </c>
      <c r="C2789">
        <v>22.5</v>
      </c>
    </row>
    <row r="2790" spans="1:3" x14ac:dyDescent="0.25">
      <c r="A2790" s="6">
        <v>42928</v>
      </c>
      <c r="B2790" s="16">
        <v>13511.35</v>
      </c>
      <c r="C2790">
        <v>22.21</v>
      </c>
    </row>
    <row r="2791" spans="1:3" x14ac:dyDescent="0.25">
      <c r="A2791" s="6">
        <v>42929</v>
      </c>
      <c r="B2791" s="16">
        <v>13463.54</v>
      </c>
      <c r="C2791">
        <v>22.13</v>
      </c>
    </row>
    <row r="2792" spans="1:3" x14ac:dyDescent="0.25">
      <c r="A2792" s="6">
        <v>42930</v>
      </c>
      <c r="B2792" s="16">
        <v>13156.8</v>
      </c>
      <c r="C2792">
        <v>21.62</v>
      </c>
    </row>
    <row r="2793" spans="1:3" x14ac:dyDescent="0.25">
      <c r="A2793" s="6">
        <v>42933</v>
      </c>
      <c r="B2793" s="16">
        <v>13135.52</v>
      </c>
      <c r="C2793">
        <v>21.59</v>
      </c>
    </row>
    <row r="2794" spans="1:3" x14ac:dyDescent="0.25">
      <c r="A2794" s="6">
        <v>42934</v>
      </c>
      <c r="B2794" s="16">
        <v>13194.78</v>
      </c>
      <c r="C2794">
        <v>21.68</v>
      </c>
    </row>
    <row r="2795" spans="1:3" x14ac:dyDescent="0.25">
      <c r="A2795" s="6">
        <v>42935</v>
      </c>
      <c r="B2795" s="16">
        <v>13165.4</v>
      </c>
      <c r="C2795">
        <v>21.63</v>
      </c>
    </row>
    <row r="2796" spans="1:3" x14ac:dyDescent="0.25">
      <c r="A2796" s="6">
        <v>42936</v>
      </c>
      <c r="B2796" s="16">
        <v>13121.23</v>
      </c>
      <c r="C2796">
        <v>21.56</v>
      </c>
    </row>
    <row r="2797" spans="1:3" x14ac:dyDescent="0.25">
      <c r="A2797" s="6">
        <v>42937</v>
      </c>
      <c r="B2797" s="16">
        <v>13068.26</v>
      </c>
      <c r="C2797">
        <v>21.47</v>
      </c>
    </row>
    <row r="2798" spans="1:3" x14ac:dyDescent="0.25">
      <c r="A2798" s="6">
        <v>42940</v>
      </c>
      <c r="B2798" s="16">
        <v>12919.31</v>
      </c>
      <c r="C2798">
        <v>21.23</v>
      </c>
    </row>
    <row r="2799" spans="1:3" x14ac:dyDescent="0.25">
      <c r="A2799" s="6">
        <v>42941</v>
      </c>
      <c r="B2799" s="16">
        <v>12921.21</v>
      </c>
      <c r="C2799">
        <v>21.23</v>
      </c>
    </row>
    <row r="2800" spans="1:3" x14ac:dyDescent="0.25">
      <c r="A2800" s="6">
        <v>42942</v>
      </c>
      <c r="B2800" s="16">
        <v>12870.08</v>
      </c>
      <c r="C2800">
        <v>21.15</v>
      </c>
    </row>
    <row r="2801" spans="1:3" x14ac:dyDescent="0.25">
      <c r="A2801" s="6">
        <v>42943</v>
      </c>
      <c r="B2801" s="16">
        <v>12770.53</v>
      </c>
      <c r="C2801">
        <v>20.98</v>
      </c>
    </row>
    <row r="2802" spans="1:3" x14ac:dyDescent="0.25">
      <c r="A2802" s="6">
        <v>42944</v>
      </c>
      <c r="B2802" s="16">
        <v>12778.29</v>
      </c>
      <c r="C2802">
        <v>20.99</v>
      </c>
    </row>
    <row r="2803" spans="1:3" x14ac:dyDescent="0.25">
      <c r="A2803" s="6">
        <v>42947</v>
      </c>
      <c r="B2803" s="16">
        <v>12674.07</v>
      </c>
      <c r="C2803">
        <v>20.82</v>
      </c>
    </row>
    <row r="2804" spans="1:3" x14ac:dyDescent="0.25">
      <c r="A2804" s="6">
        <v>42948</v>
      </c>
      <c r="B2804" s="16">
        <v>12521.65</v>
      </c>
      <c r="C2804">
        <v>20.57</v>
      </c>
    </row>
    <row r="2805" spans="1:3" x14ac:dyDescent="0.25">
      <c r="A2805" s="6">
        <v>42949</v>
      </c>
      <c r="B2805" s="16">
        <v>12660.67</v>
      </c>
      <c r="C2805">
        <v>20.8</v>
      </c>
    </row>
    <row r="2806" spans="1:3" x14ac:dyDescent="0.25">
      <c r="A2806" s="6">
        <v>42950</v>
      </c>
      <c r="B2806" s="16">
        <v>12784.14</v>
      </c>
      <c r="C2806">
        <v>21</v>
      </c>
    </row>
    <row r="2807" spans="1:3" x14ac:dyDescent="0.25">
      <c r="A2807" s="6">
        <v>42951</v>
      </c>
      <c r="B2807" s="16">
        <v>12906.68</v>
      </c>
      <c r="C2807">
        <v>21.2</v>
      </c>
    </row>
    <row r="2808" spans="1:3" x14ac:dyDescent="0.25">
      <c r="A2808" s="6">
        <v>42954</v>
      </c>
      <c r="B2808" s="16">
        <v>12832.71</v>
      </c>
      <c r="C2808">
        <v>21.08</v>
      </c>
    </row>
    <row r="2809" spans="1:3" x14ac:dyDescent="0.25">
      <c r="A2809" s="6">
        <v>42955</v>
      </c>
      <c r="B2809" s="16">
        <v>13083.76</v>
      </c>
      <c r="C2809">
        <v>21.49</v>
      </c>
    </row>
    <row r="2810" spans="1:3" x14ac:dyDescent="0.25">
      <c r="A2810" s="6">
        <v>42956</v>
      </c>
      <c r="B2810" s="16">
        <v>13189.02</v>
      </c>
      <c r="C2810">
        <v>21.66</v>
      </c>
    </row>
    <row r="2811" spans="1:3" x14ac:dyDescent="0.25">
      <c r="A2811" s="6">
        <v>42957</v>
      </c>
      <c r="B2811" s="16">
        <v>13979.3</v>
      </c>
      <c r="C2811">
        <v>22.96</v>
      </c>
    </row>
    <row r="2812" spans="1:3" x14ac:dyDescent="0.25">
      <c r="A2812" s="6">
        <v>42958</v>
      </c>
      <c r="B2812" s="16">
        <v>14191.02</v>
      </c>
      <c r="C2812">
        <v>23.31</v>
      </c>
    </row>
    <row r="2813" spans="1:3" x14ac:dyDescent="0.25">
      <c r="A2813" s="6">
        <v>42961</v>
      </c>
      <c r="B2813" s="16">
        <v>13189.62</v>
      </c>
      <c r="C2813">
        <v>21.66</v>
      </c>
    </row>
    <row r="2814" spans="1:3" x14ac:dyDescent="0.25">
      <c r="A2814" s="6">
        <v>42962</v>
      </c>
      <c r="B2814" s="16">
        <v>13276.29</v>
      </c>
      <c r="C2814">
        <v>21.8</v>
      </c>
    </row>
    <row r="2815" spans="1:3" x14ac:dyDescent="0.25">
      <c r="A2815" s="6">
        <v>42963</v>
      </c>
      <c r="B2815" s="16">
        <v>13147.42</v>
      </c>
      <c r="C2815">
        <v>21.59</v>
      </c>
    </row>
    <row r="2816" spans="1:3" x14ac:dyDescent="0.25">
      <c r="A2816" s="6">
        <v>42964</v>
      </c>
      <c r="B2816" s="16">
        <v>13690.2</v>
      </c>
      <c r="C2816">
        <v>22.48</v>
      </c>
    </row>
    <row r="2817" spans="1:3" x14ac:dyDescent="0.25">
      <c r="A2817" s="6">
        <v>42965</v>
      </c>
      <c r="B2817" s="16">
        <v>13818.24</v>
      </c>
      <c r="C2817">
        <v>22.69</v>
      </c>
    </row>
    <row r="2818" spans="1:3" x14ac:dyDescent="0.25">
      <c r="A2818" s="6">
        <v>42968</v>
      </c>
      <c r="B2818" s="16">
        <v>13551.34</v>
      </c>
      <c r="C2818">
        <v>22.25</v>
      </c>
    </row>
    <row r="2819" spans="1:3" x14ac:dyDescent="0.25">
      <c r="A2819" s="6">
        <v>42969</v>
      </c>
      <c r="B2819" s="16">
        <v>13071.06</v>
      </c>
      <c r="C2819">
        <v>21.46</v>
      </c>
    </row>
    <row r="2820" spans="1:3" x14ac:dyDescent="0.25">
      <c r="A2820" s="6">
        <v>42970</v>
      </c>
      <c r="B2820" s="16">
        <v>13376.1</v>
      </c>
      <c r="C2820">
        <v>21.96</v>
      </c>
    </row>
    <row r="2821" spans="1:3" x14ac:dyDescent="0.25">
      <c r="A2821" s="6">
        <v>42971</v>
      </c>
      <c r="B2821" s="16">
        <v>13326.66</v>
      </c>
      <c r="C2821">
        <v>21.88</v>
      </c>
    </row>
    <row r="2822" spans="1:3" x14ac:dyDescent="0.25">
      <c r="A2822" s="6">
        <v>42972</v>
      </c>
      <c r="B2822" s="16">
        <v>13281.43</v>
      </c>
      <c r="C2822">
        <v>21.81</v>
      </c>
    </row>
    <row r="2823" spans="1:3" x14ac:dyDescent="0.25">
      <c r="A2823" s="6">
        <v>42975</v>
      </c>
      <c r="B2823" s="16">
        <v>13218.69</v>
      </c>
      <c r="C2823">
        <v>21.7</v>
      </c>
    </row>
    <row r="2824" spans="1:3" x14ac:dyDescent="0.25">
      <c r="A2824" s="6">
        <v>42976</v>
      </c>
      <c r="B2824" s="16">
        <v>13295.21</v>
      </c>
      <c r="C2824">
        <v>21.83</v>
      </c>
    </row>
    <row r="2825" spans="1:3" x14ac:dyDescent="0.25">
      <c r="A2825" s="6">
        <v>42977</v>
      </c>
      <c r="B2825" s="16">
        <v>13338.03</v>
      </c>
      <c r="C2825">
        <v>21.9</v>
      </c>
    </row>
    <row r="2826" spans="1:3" x14ac:dyDescent="0.25">
      <c r="A2826" s="6">
        <v>42978</v>
      </c>
      <c r="B2826" s="16">
        <v>13175.41</v>
      </c>
      <c r="C2826">
        <v>21.63</v>
      </c>
    </row>
    <row r="2827" spans="1:3" x14ac:dyDescent="0.25">
      <c r="A2827" s="6">
        <v>42979</v>
      </c>
      <c r="B2827" s="16">
        <v>13175.78</v>
      </c>
      <c r="C2827">
        <v>21.63</v>
      </c>
    </row>
    <row r="2828" spans="1:3" x14ac:dyDescent="0.25">
      <c r="A2828" s="6">
        <v>42983</v>
      </c>
      <c r="B2828" s="16">
        <v>13252.93</v>
      </c>
      <c r="C2828">
        <v>21.75</v>
      </c>
    </row>
    <row r="2829" spans="1:3" x14ac:dyDescent="0.25">
      <c r="A2829" s="6">
        <v>42984</v>
      </c>
      <c r="B2829" s="16">
        <v>13512.16</v>
      </c>
      <c r="C2829">
        <v>22.18</v>
      </c>
    </row>
    <row r="2830" spans="1:3" x14ac:dyDescent="0.25">
      <c r="A2830" s="6">
        <v>42985</v>
      </c>
      <c r="B2830" s="16">
        <v>13512.54</v>
      </c>
      <c r="C2830">
        <v>22.18</v>
      </c>
    </row>
    <row r="2831" spans="1:3" x14ac:dyDescent="0.25">
      <c r="A2831" s="6">
        <v>42986</v>
      </c>
      <c r="B2831" s="16">
        <v>13629.72</v>
      </c>
      <c r="C2831">
        <v>22.37</v>
      </c>
    </row>
    <row r="2832" spans="1:3" x14ac:dyDescent="0.25">
      <c r="A2832" s="6">
        <v>42989</v>
      </c>
      <c r="B2832" s="16">
        <v>13388.87</v>
      </c>
      <c r="C2832">
        <v>21.97</v>
      </c>
    </row>
    <row r="2833" spans="1:3" x14ac:dyDescent="0.25">
      <c r="A2833" s="6">
        <v>42990</v>
      </c>
      <c r="B2833" s="16">
        <v>13204.08</v>
      </c>
      <c r="C2833">
        <v>21.67</v>
      </c>
    </row>
    <row r="2834" spans="1:3" x14ac:dyDescent="0.25">
      <c r="A2834" s="6">
        <v>42991</v>
      </c>
      <c r="B2834" s="16">
        <v>13017.23</v>
      </c>
      <c r="C2834">
        <v>21.36</v>
      </c>
    </row>
    <row r="2835" spans="1:3" x14ac:dyDescent="0.25">
      <c r="A2835" s="6">
        <v>42992</v>
      </c>
      <c r="B2835" s="16">
        <v>13084.95</v>
      </c>
      <c r="C2835">
        <v>21.47</v>
      </c>
    </row>
    <row r="2836" spans="1:3" x14ac:dyDescent="0.25">
      <c r="A2836" s="6">
        <v>42993</v>
      </c>
      <c r="B2836" s="16">
        <v>13034.9</v>
      </c>
      <c r="C2836">
        <v>21.39</v>
      </c>
    </row>
    <row r="2837" spans="1:3" x14ac:dyDescent="0.25">
      <c r="A2837" s="6">
        <v>42996</v>
      </c>
      <c r="B2837" s="16">
        <v>12762.95</v>
      </c>
      <c r="C2837">
        <v>20.94</v>
      </c>
    </row>
    <row r="2838" spans="1:3" x14ac:dyDescent="0.25">
      <c r="A2838" s="6">
        <v>42997</v>
      </c>
      <c r="B2838" s="16">
        <v>12888.07</v>
      </c>
      <c r="C2838">
        <v>21.15</v>
      </c>
    </row>
    <row r="2839" spans="1:3" x14ac:dyDescent="0.25">
      <c r="A2839" s="6">
        <v>42998</v>
      </c>
      <c r="B2839" s="16">
        <v>12763.92</v>
      </c>
      <c r="C2839">
        <v>20.94</v>
      </c>
    </row>
    <row r="2840" spans="1:3" x14ac:dyDescent="0.25">
      <c r="A2840" s="6">
        <v>42999</v>
      </c>
      <c r="B2840" s="16">
        <v>12820.25</v>
      </c>
      <c r="C2840">
        <v>21.03</v>
      </c>
    </row>
    <row r="2841" spans="1:3" x14ac:dyDescent="0.25">
      <c r="A2841" s="6">
        <v>43000</v>
      </c>
      <c r="B2841" s="16">
        <v>12958.59</v>
      </c>
      <c r="C2841">
        <v>21.26</v>
      </c>
    </row>
    <row r="2842" spans="1:3" x14ac:dyDescent="0.25">
      <c r="A2842" s="6">
        <v>43003</v>
      </c>
      <c r="B2842" s="16">
        <v>12904.61</v>
      </c>
      <c r="C2842">
        <v>21.17</v>
      </c>
    </row>
    <row r="2843" spans="1:3" x14ac:dyDescent="0.25">
      <c r="A2843" s="6">
        <v>43004</v>
      </c>
      <c r="B2843" s="16">
        <v>12814.18</v>
      </c>
      <c r="C2843">
        <v>21.02</v>
      </c>
    </row>
    <row r="2844" spans="1:3" x14ac:dyDescent="0.25">
      <c r="A2844" s="6">
        <v>43005</v>
      </c>
      <c r="B2844" s="16">
        <v>12814.55</v>
      </c>
      <c r="C2844">
        <v>21.02</v>
      </c>
    </row>
    <row r="2845" spans="1:3" x14ac:dyDescent="0.25">
      <c r="A2845" s="6">
        <v>43006</v>
      </c>
      <c r="B2845" s="16">
        <v>12764.17</v>
      </c>
      <c r="C2845">
        <v>20.94</v>
      </c>
    </row>
    <row r="2846" spans="1:3" x14ac:dyDescent="0.25">
      <c r="A2846" s="6">
        <v>43007</v>
      </c>
      <c r="B2846" s="16">
        <v>12689.22</v>
      </c>
      <c r="C2846">
        <v>20.82</v>
      </c>
    </row>
    <row r="2847" spans="1:3" x14ac:dyDescent="0.25">
      <c r="A2847" s="6">
        <v>43010</v>
      </c>
      <c r="B2847" s="16">
        <v>12464.72</v>
      </c>
      <c r="C2847">
        <v>20.45</v>
      </c>
    </row>
    <row r="2848" spans="1:3" x14ac:dyDescent="0.25">
      <c r="A2848" s="6">
        <v>43011</v>
      </c>
      <c r="B2848" s="16">
        <v>12424.12</v>
      </c>
      <c r="C2848">
        <v>20.38</v>
      </c>
    </row>
    <row r="2849" spans="1:3" x14ac:dyDescent="0.25">
      <c r="A2849" s="6">
        <v>43012</v>
      </c>
      <c r="B2849" s="16">
        <v>12424.49</v>
      </c>
      <c r="C2849">
        <v>20.38</v>
      </c>
    </row>
    <row r="2850" spans="1:3" x14ac:dyDescent="0.25">
      <c r="A2850" s="6">
        <v>43013</v>
      </c>
      <c r="B2850" s="16">
        <v>12255.42</v>
      </c>
      <c r="C2850">
        <v>20.100000000000001</v>
      </c>
    </row>
    <row r="2851" spans="1:3" x14ac:dyDescent="0.25">
      <c r="A2851" s="6">
        <v>43014</v>
      </c>
      <c r="B2851" s="16">
        <v>12301.97</v>
      </c>
      <c r="C2851">
        <v>20.18</v>
      </c>
    </row>
    <row r="2852" spans="1:3" x14ac:dyDescent="0.25">
      <c r="A2852" s="6">
        <v>43017</v>
      </c>
      <c r="B2852" s="16">
        <v>12415.96</v>
      </c>
      <c r="C2852">
        <v>20.36</v>
      </c>
    </row>
    <row r="2853" spans="1:3" x14ac:dyDescent="0.25">
      <c r="A2853" s="6">
        <v>43018</v>
      </c>
      <c r="B2853" s="16">
        <v>12299.19</v>
      </c>
      <c r="C2853">
        <v>20.170000000000002</v>
      </c>
    </row>
    <row r="2854" spans="1:3" x14ac:dyDescent="0.25">
      <c r="A2854" s="6">
        <v>43019</v>
      </c>
      <c r="B2854" s="16">
        <v>12235.34</v>
      </c>
      <c r="C2854">
        <v>20.059999999999999</v>
      </c>
    </row>
    <row r="2855" spans="1:3" x14ac:dyDescent="0.25">
      <c r="A2855" s="6">
        <v>43020</v>
      </c>
      <c r="B2855" s="16">
        <v>12235.71</v>
      </c>
      <c r="C2855">
        <v>20.07</v>
      </c>
    </row>
    <row r="2856" spans="1:3" x14ac:dyDescent="0.25">
      <c r="A2856" s="6">
        <v>43021</v>
      </c>
      <c r="B2856" s="16">
        <v>12060.98</v>
      </c>
      <c r="C2856">
        <v>19.78</v>
      </c>
    </row>
    <row r="2857" spans="1:3" x14ac:dyDescent="0.25">
      <c r="A2857" s="6">
        <v>43024</v>
      </c>
      <c r="B2857" s="16">
        <v>11924.94</v>
      </c>
      <c r="C2857">
        <v>19.55</v>
      </c>
    </row>
    <row r="2858" spans="1:3" x14ac:dyDescent="0.25">
      <c r="A2858" s="6">
        <v>43025</v>
      </c>
      <c r="B2858" s="16">
        <v>11911.88</v>
      </c>
      <c r="C2858">
        <v>19.53</v>
      </c>
    </row>
    <row r="2859" spans="1:3" x14ac:dyDescent="0.25">
      <c r="A2859" s="6">
        <v>43026</v>
      </c>
      <c r="B2859" s="16">
        <v>11939.03</v>
      </c>
      <c r="C2859">
        <v>19.579999999999998</v>
      </c>
    </row>
    <row r="2860" spans="1:3" x14ac:dyDescent="0.25">
      <c r="A2860" s="6">
        <v>43027</v>
      </c>
      <c r="B2860" s="16">
        <v>11819.76</v>
      </c>
      <c r="C2860">
        <v>19.38</v>
      </c>
    </row>
    <row r="2861" spans="1:3" x14ac:dyDescent="0.25">
      <c r="A2861" s="6">
        <v>43028</v>
      </c>
      <c r="B2861" s="16">
        <v>11744.74</v>
      </c>
      <c r="C2861">
        <v>19.260000000000002</v>
      </c>
    </row>
    <row r="2862" spans="1:3" x14ac:dyDescent="0.25">
      <c r="A2862" s="6">
        <v>43031</v>
      </c>
      <c r="B2862" s="16">
        <v>11935.89</v>
      </c>
      <c r="C2862">
        <v>19.57</v>
      </c>
    </row>
    <row r="2863" spans="1:3" x14ac:dyDescent="0.25">
      <c r="A2863" s="6">
        <v>43032</v>
      </c>
      <c r="B2863" s="16">
        <v>11941.57</v>
      </c>
      <c r="C2863">
        <v>19.579999999999998</v>
      </c>
    </row>
    <row r="2864" spans="1:3" x14ac:dyDescent="0.25">
      <c r="A2864" s="6">
        <v>43033</v>
      </c>
      <c r="B2864" s="16">
        <v>11965.16</v>
      </c>
      <c r="C2864">
        <v>19.62</v>
      </c>
    </row>
    <row r="2865" spans="1:3" x14ac:dyDescent="0.25">
      <c r="A2865" s="6">
        <v>43034</v>
      </c>
      <c r="B2865" s="16">
        <v>12003.28</v>
      </c>
      <c r="C2865">
        <v>19.68</v>
      </c>
    </row>
    <row r="2866" spans="1:3" x14ac:dyDescent="0.25">
      <c r="A2866" s="6">
        <v>43035</v>
      </c>
      <c r="B2866" s="16">
        <v>11706.5</v>
      </c>
      <c r="C2866">
        <v>19.190000000000001</v>
      </c>
    </row>
    <row r="2867" spans="1:3" x14ac:dyDescent="0.25">
      <c r="A2867" s="6">
        <v>43038</v>
      </c>
      <c r="B2867" s="16">
        <v>11715.49</v>
      </c>
      <c r="C2867">
        <v>19.2</v>
      </c>
    </row>
    <row r="2868" spans="1:3" x14ac:dyDescent="0.25">
      <c r="A2868" s="6">
        <v>43039</v>
      </c>
      <c r="B2868" s="16">
        <v>11629.58</v>
      </c>
      <c r="C2868">
        <v>19.059999999999999</v>
      </c>
    </row>
    <row r="2869" spans="1:3" x14ac:dyDescent="0.25">
      <c r="A2869" s="6">
        <v>43040</v>
      </c>
      <c r="B2869" s="16">
        <v>11695.68</v>
      </c>
      <c r="C2869">
        <v>19.170000000000002</v>
      </c>
    </row>
    <row r="2870" spans="1:3" x14ac:dyDescent="0.25">
      <c r="A2870" s="6">
        <v>43041</v>
      </c>
      <c r="B2870" s="16">
        <v>11767.58</v>
      </c>
      <c r="C2870">
        <v>19.29</v>
      </c>
    </row>
    <row r="2871" spans="1:3" x14ac:dyDescent="0.25">
      <c r="A2871" s="6">
        <v>43042</v>
      </c>
      <c r="B2871" s="16">
        <v>11812.48</v>
      </c>
      <c r="C2871">
        <v>19.36</v>
      </c>
    </row>
    <row r="2872" spans="1:3" x14ac:dyDescent="0.25">
      <c r="A2872" s="6">
        <v>43045</v>
      </c>
      <c r="B2872" s="16">
        <v>11791.37</v>
      </c>
      <c r="C2872">
        <v>19.32</v>
      </c>
    </row>
    <row r="2873" spans="1:3" x14ac:dyDescent="0.25">
      <c r="A2873" s="6">
        <v>43046</v>
      </c>
      <c r="B2873" s="16">
        <v>11894.23</v>
      </c>
      <c r="C2873">
        <v>19.489999999999998</v>
      </c>
    </row>
    <row r="2874" spans="1:3" x14ac:dyDescent="0.25">
      <c r="A2874" s="6">
        <v>43047</v>
      </c>
      <c r="B2874" s="16">
        <v>11946.74</v>
      </c>
      <c r="C2874">
        <v>19.579999999999998</v>
      </c>
    </row>
    <row r="2875" spans="1:3" x14ac:dyDescent="0.25">
      <c r="A2875" s="6">
        <v>43048</v>
      </c>
      <c r="B2875" s="16">
        <v>12000.45</v>
      </c>
      <c r="C2875">
        <v>19.670000000000002</v>
      </c>
    </row>
    <row r="2876" spans="1:3" x14ac:dyDescent="0.25">
      <c r="A2876" s="6">
        <v>43049</v>
      </c>
      <c r="B2876" s="16">
        <v>12173.51</v>
      </c>
      <c r="C2876">
        <v>19.95</v>
      </c>
    </row>
    <row r="2877" spans="1:3" x14ac:dyDescent="0.25">
      <c r="A2877" s="6">
        <v>43052</v>
      </c>
      <c r="B2877" s="16">
        <v>12315.98</v>
      </c>
      <c r="C2877">
        <v>20.18</v>
      </c>
    </row>
    <row r="2878" spans="1:3" x14ac:dyDescent="0.25">
      <c r="A2878" s="6">
        <v>43053</v>
      </c>
      <c r="B2878" s="16">
        <v>12419.27</v>
      </c>
      <c r="C2878">
        <v>20.350000000000001</v>
      </c>
    </row>
    <row r="2879" spans="1:3" x14ac:dyDescent="0.25">
      <c r="A2879" s="6">
        <v>43054</v>
      </c>
      <c r="B2879" s="16">
        <v>12600.53</v>
      </c>
      <c r="C2879">
        <v>20.65</v>
      </c>
    </row>
    <row r="2880" spans="1:3" x14ac:dyDescent="0.25">
      <c r="A2880" s="6">
        <v>43055</v>
      </c>
      <c r="B2880" s="16">
        <v>12369.27</v>
      </c>
      <c r="C2880">
        <v>20.27</v>
      </c>
    </row>
    <row r="2881" spans="1:3" x14ac:dyDescent="0.25">
      <c r="A2881" s="6">
        <v>43056</v>
      </c>
      <c r="B2881" s="16">
        <v>12305.27</v>
      </c>
      <c r="C2881">
        <v>20.16</v>
      </c>
    </row>
    <row r="2882" spans="1:3" x14ac:dyDescent="0.25">
      <c r="A2882" s="6">
        <v>43059</v>
      </c>
      <c r="B2882" s="16">
        <v>12050.75</v>
      </c>
      <c r="C2882">
        <v>19.739999999999998</v>
      </c>
    </row>
    <row r="2883" spans="1:3" x14ac:dyDescent="0.25">
      <c r="A2883" s="6">
        <v>43060</v>
      </c>
      <c r="B2883" s="16">
        <v>11834.81</v>
      </c>
      <c r="C2883">
        <v>19.39</v>
      </c>
    </row>
    <row r="2884" spans="1:3" x14ac:dyDescent="0.25">
      <c r="A2884" s="6">
        <v>43061</v>
      </c>
      <c r="B2884" s="16">
        <v>11745.37</v>
      </c>
      <c r="C2884">
        <v>19.239999999999998</v>
      </c>
    </row>
    <row r="2885" spans="1:3" x14ac:dyDescent="0.25">
      <c r="A2885" s="6">
        <v>43063</v>
      </c>
      <c r="B2885" s="16">
        <v>11704.55</v>
      </c>
      <c r="C2885">
        <v>19.170000000000002</v>
      </c>
    </row>
    <row r="2886" spans="1:3" x14ac:dyDescent="0.25">
      <c r="A2886" s="6">
        <v>43066</v>
      </c>
      <c r="B2886" s="16">
        <v>11773.55</v>
      </c>
      <c r="C2886">
        <v>19.29</v>
      </c>
    </row>
    <row r="2887" spans="1:3" x14ac:dyDescent="0.25">
      <c r="A2887" s="6">
        <v>43067</v>
      </c>
      <c r="B2887" s="16">
        <v>11697.26</v>
      </c>
      <c r="C2887">
        <v>19.16</v>
      </c>
    </row>
    <row r="2888" spans="1:3" x14ac:dyDescent="0.25">
      <c r="A2888" s="6">
        <v>43068</v>
      </c>
      <c r="B2888" s="16">
        <v>11858.88</v>
      </c>
      <c r="C2888">
        <v>19.420000000000002</v>
      </c>
    </row>
    <row r="2889" spans="1:3" x14ac:dyDescent="0.25">
      <c r="A2889" s="6">
        <v>43069</v>
      </c>
      <c r="B2889" s="16">
        <v>11833.8</v>
      </c>
      <c r="C2889">
        <v>19.38</v>
      </c>
    </row>
    <row r="2890" spans="1:3" x14ac:dyDescent="0.25">
      <c r="A2890" s="6">
        <v>43070</v>
      </c>
      <c r="B2890" s="16">
        <v>11955.73</v>
      </c>
      <c r="C2890">
        <v>19.579999999999998</v>
      </c>
    </row>
    <row r="2891" spans="1:3" x14ac:dyDescent="0.25">
      <c r="A2891" s="6">
        <v>43073</v>
      </c>
      <c r="B2891" s="16">
        <v>11912.5</v>
      </c>
      <c r="C2891">
        <v>19.510000000000002</v>
      </c>
    </row>
    <row r="2892" spans="1:3" x14ac:dyDescent="0.25">
      <c r="A2892" s="6">
        <v>43074</v>
      </c>
      <c r="B2892" s="16">
        <v>11823.99</v>
      </c>
      <c r="C2892">
        <v>19.36</v>
      </c>
    </row>
    <row r="2893" spans="1:3" x14ac:dyDescent="0.25">
      <c r="A2893" s="6">
        <v>43075</v>
      </c>
      <c r="B2893" s="16">
        <v>11786.35</v>
      </c>
      <c r="C2893">
        <v>19.3</v>
      </c>
    </row>
    <row r="2894" spans="1:3" x14ac:dyDescent="0.25">
      <c r="A2894" s="6">
        <v>43076</v>
      </c>
      <c r="B2894" s="16">
        <v>11566.57</v>
      </c>
      <c r="C2894">
        <v>18.940000000000001</v>
      </c>
    </row>
    <row r="2895" spans="1:3" x14ac:dyDescent="0.25">
      <c r="A2895" s="6">
        <v>43077</v>
      </c>
      <c r="B2895" s="16">
        <v>11505.81</v>
      </c>
      <c r="C2895">
        <v>18.84</v>
      </c>
    </row>
    <row r="2896" spans="1:3" x14ac:dyDescent="0.25">
      <c r="A2896" s="6">
        <v>43080</v>
      </c>
      <c r="B2896" s="16">
        <v>11417.52</v>
      </c>
      <c r="C2896">
        <v>18.7</v>
      </c>
    </row>
    <row r="2897" spans="1:3" x14ac:dyDescent="0.25">
      <c r="A2897" s="6">
        <v>43081</v>
      </c>
      <c r="B2897" s="16">
        <v>11452.65</v>
      </c>
      <c r="C2897">
        <v>18.75</v>
      </c>
    </row>
    <row r="2898" spans="1:3" x14ac:dyDescent="0.25">
      <c r="A2898" s="6">
        <v>43082</v>
      </c>
      <c r="B2898" s="16">
        <v>11362.21</v>
      </c>
      <c r="C2898">
        <v>18.600000000000001</v>
      </c>
    </row>
    <row r="2899" spans="1:3" x14ac:dyDescent="0.25">
      <c r="A2899" s="6">
        <v>43083</v>
      </c>
      <c r="B2899" s="16">
        <v>11350.04</v>
      </c>
      <c r="C2899">
        <v>18.579999999999998</v>
      </c>
    </row>
    <row r="2900" spans="1:3" x14ac:dyDescent="0.25">
      <c r="A2900" s="6">
        <v>43084</v>
      </c>
      <c r="B2900" s="16">
        <v>11158.83</v>
      </c>
      <c r="C2900">
        <v>18.27</v>
      </c>
    </row>
    <row r="2901" spans="1:3" x14ac:dyDescent="0.25">
      <c r="A2901" s="6">
        <v>43087</v>
      </c>
      <c r="B2901" s="16">
        <v>10959.34</v>
      </c>
      <c r="C2901">
        <v>17.940000000000001</v>
      </c>
    </row>
    <row r="2902" spans="1:3" x14ac:dyDescent="0.25">
      <c r="A2902" s="6">
        <v>43088</v>
      </c>
      <c r="B2902" s="16">
        <v>10934.18</v>
      </c>
      <c r="C2902">
        <v>17.899999999999999</v>
      </c>
    </row>
    <row r="2903" spans="1:3" x14ac:dyDescent="0.25">
      <c r="A2903" s="6">
        <v>43089</v>
      </c>
      <c r="B2903" s="16">
        <v>10959.6</v>
      </c>
      <c r="C2903">
        <v>17.940000000000001</v>
      </c>
    </row>
    <row r="2904" spans="1:3" x14ac:dyDescent="0.25">
      <c r="A2904" s="6">
        <v>43090</v>
      </c>
      <c r="B2904" s="16">
        <v>10836.02</v>
      </c>
      <c r="C2904">
        <v>17.739999999999998</v>
      </c>
    </row>
    <row r="2905" spans="1:3" x14ac:dyDescent="0.25">
      <c r="A2905" s="6">
        <v>43091</v>
      </c>
      <c r="B2905" s="16">
        <v>10816.3</v>
      </c>
      <c r="C2905">
        <v>17.71</v>
      </c>
    </row>
    <row r="2906" spans="1:3" x14ac:dyDescent="0.25">
      <c r="A2906" s="6">
        <v>43095</v>
      </c>
      <c r="B2906" s="16">
        <v>10747.49</v>
      </c>
      <c r="C2906">
        <v>17.59</v>
      </c>
    </row>
    <row r="2907" spans="1:3" x14ac:dyDescent="0.25">
      <c r="A2907" s="6">
        <v>43096</v>
      </c>
      <c r="B2907" s="16">
        <v>10692.56</v>
      </c>
      <c r="C2907">
        <v>17.5</v>
      </c>
    </row>
    <row r="2908" spans="1:3" x14ac:dyDescent="0.25">
      <c r="A2908" s="6">
        <v>43097</v>
      </c>
      <c r="B2908" s="16">
        <v>10692.99</v>
      </c>
      <c r="C2908">
        <v>17.5</v>
      </c>
    </row>
    <row r="2909" spans="1:3" x14ac:dyDescent="0.25">
      <c r="A2909" s="6">
        <v>43098</v>
      </c>
      <c r="B2909" s="16">
        <v>10754.33</v>
      </c>
      <c r="C2909">
        <v>17.600000000000001</v>
      </c>
    </row>
    <row r="2910" spans="1:3" x14ac:dyDescent="0.25">
      <c r="A2910" s="6">
        <v>43102</v>
      </c>
      <c r="B2910" s="16">
        <v>10515.1</v>
      </c>
      <c r="C2910">
        <v>17.21</v>
      </c>
    </row>
    <row r="2911" spans="1:3" x14ac:dyDescent="0.25">
      <c r="A2911" s="6">
        <v>43103</v>
      </c>
      <c r="B2911" s="16">
        <v>10368.209999999999</v>
      </c>
      <c r="C2911">
        <v>16.97</v>
      </c>
    </row>
    <row r="2912" spans="1:3" x14ac:dyDescent="0.25">
      <c r="A2912" s="6">
        <v>43104</v>
      </c>
      <c r="B2912" s="16">
        <v>10417.620000000001</v>
      </c>
      <c r="C2912">
        <v>17.05</v>
      </c>
    </row>
    <row r="2913" spans="1:3" x14ac:dyDescent="0.25">
      <c r="A2913" s="6">
        <v>43105</v>
      </c>
      <c r="B2913" s="16">
        <v>10331.4</v>
      </c>
      <c r="C2913">
        <v>16.91</v>
      </c>
    </row>
    <row r="2914" spans="1:3" x14ac:dyDescent="0.25">
      <c r="A2914" s="6">
        <v>43108</v>
      </c>
      <c r="B2914" s="16">
        <v>10310.040000000001</v>
      </c>
      <c r="C2914">
        <v>16.87</v>
      </c>
    </row>
    <row r="2915" spans="1:3" x14ac:dyDescent="0.25">
      <c r="A2915" s="6">
        <v>43109</v>
      </c>
      <c r="B2915" s="16">
        <v>10289.69</v>
      </c>
      <c r="C2915">
        <v>16.84</v>
      </c>
    </row>
    <row r="2916" spans="1:3" x14ac:dyDescent="0.25">
      <c r="A2916" s="6">
        <v>43110</v>
      </c>
      <c r="B2916" s="16">
        <v>10190.07</v>
      </c>
      <c r="C2916">
        <v>16.670000000000002</v>
      </c>
    </row>
    <row r="2917" spans="1:3" x14ac:dyDescent="0.25">
      <c r="A2917" s="6">
        <v>43111</v>
      </c>
      <c r="B2917" s="16">
        <v>10107.790000000001</v>
      </c>
      <c r="C2917">
        <v>16.54</v>
      </c>
    </row>
    <row r="2918" spans="1:3" x14ac:dyDescent="0.25">
      <c r="A2918" s="6">
        <v>43112</v>
      </c>
      <c r="B2918" s="16">
        <v>10096.1</v>
      </c>
      <c r="C2918">
        <v>16.52</v>
      </c>
    </row>
    <row r="2919" spans="1:3" x14ac:dyDescent="0.25">
      <c r="A2919" s="6">
        <v>43116</v>
      </c>
      <c r="B2919" s="16">
        <v>10374.530000000001</v>
      </c>
      <c r="C2919">
        <v>16.97</v>
      </c>
    </row>
    <row r="2920" spans="1:3" x14ac:dyDescent="0.25">
      <c r="A2920" s="6">
        <v>43117</v>
      </c>
      <c r="B2920" s="16">
        <v>10302.69</v>
      </c>
      <c r="C2920">
        <v>16.86</v>
      </c>
    </row>
    <row r="2921" spans="1:3" x14ac:dyDescent="0.25">
      <c r="A2921" s="6">
        <v>43118</v>
      </c>
      <c r="B2921" s="16">
        <v>10349.99</v>
      </c>
      <c r="C2921">
        <v>16.93</v>
      </c>
    </row>
    <row r="2922" spans="1:3" x14ac:dyDescent="0.25">
      <c r="A2922" s="6">
        <v>43119</v>
      </c>
      <c r="B2922" s="16">
        <v>10303.59</v>
      </c>
      <c r="C2922">
        <v>16.86</v>
      </c>
    </row>
    <row r="2923" spans="1:3" x14ac:dyDescent="0.25">
      <c r="A2923" s="6">
        <v>43122</v>
      </c>
      <c r="B2923" s="16">
        <v>10208.93</v>
      </c>
      <c r="C2923">
        <v>16.7</v>
      </c>
    </row>
    <row r="2924" spans="1:3" x14ac:dyDescent="0.25">
      <c r="A2924" s="6">
        <v>43123</v>
      </c>
      <c r="B2924" s="16">
        <v>10372.09</v>
      </c>
      <c r="C2924">
        <v>16.97</v>
      </c>
    </row>
    <row r="2925" spans="1:3" x14ac:dyDescent="0.25">
      <c r="A2925" s="6">
        <v>43124</v>
      </c>
      <c r="B2925" s="16">
        <v>10518.88</v>
      </c>
      <c r="C2925">
        <v>17.21</v>
      </c>
    </row>
    <row r="2926" spans="1:3" x14ac:dyDescent="0.25">
      <c r="A2926" s="6">
        <v>43125</v>
      </c>
      <c r="B2926" s="16">
        <v>10607.62</v>
      </c>
      <c r="C2926">
        <v>17.350000000000001</v>
      </c>
    </row>
    <row r="2927" spans="1:3" x14ac:dyDescent="0.25">
      <c r="A2927" s="6">
        <v>43126</v>
      </c>
      <c r="B2927" s="16">
        <v>10548.43</v>
      </c>
      <c r="C2927">
        <v>17.25</v>
      </c>
    </row>
    <row r="2928" spans="1:3" x14ac:dyDescent="0.25">
      <c r="A2928" s="6">
        <v>43129</v>
      </c>
      <c r="B2928" s="16">
        <v>10809.27</v>
      </c>
      <c r="C2928">
        <v>17.68</v>
      </c>
    </row>
    <row r="2929" spans="1:3" x14ac:dyDescent="0.25">
      <c r="A2929" s="6">
        <v>43130</v>
      </c>
      <c r="B2929" s="16">
        <v>10935.2</v>
      </c>
      <c r="C2929">
        <v>17.88</v>
      </c>
    </row>
    <row r="2930" spans="1:3" x14ac:dyDescent="0.25">
      <c r="A2930" s="6">
        <v>43131</v>
      </c>
      <c r="B2930" s="16">
        <v>10751.4</v>
      </c>
      <c r="C2930">
        <v>17.579999999999998</v>
      </c>
    </row>
    <row r="2931" spans="1:3" x14ac:dyDescent="0.25">
      <c r="A2931" s="6">
        <v>43132</v>
      </c>
      <c r="B2931" s="16">
        <v>10658.02</v>
      </c>
      <c r="C2931">
        <v>17.43</v>
      </c>
    </row>
    <row r="2932" spans="1:3" x14ac:dyDescent="0.25">
      <c r="A2932" s="6">
        <v>43133</v>
      </c>
      <c r="B2932" s="16">
        <v>11130.55</v>
      </c>
      <c r="C2932">
        <v>18.2</v>
      </c>
    </row>
    <row r="2933" spans="1:3" x14ac:dyDescent="0.25">
      <c r="A2933" s="6">
        <v>43136</v>
      </c>
      <c r="B2933" s="16">
        <v>14086.25</v>
      </c>
      <c r="C2933">
        <v>23.03</v>
      </c>
    </row>
    <row r="2934" spans="1:3" x14ac:dyDescent="0.25">
      <c r="A2934" s="6">
        <v>43137</v>
      </c>
      <c r="B2934" s="16">
        <v>13301.67</v>
      </c>
      <c r="C2934">
        <v>21.75</v>
      </c>
    </row>
    <row r="2935" spans="1:3" x14ac:dyDescent="0.25">
      <c r="A2935" s="6">
        <v>43138</v>
      </c>
      <c r="B2935" s="16">
        <v>12914.88</v>
      </c>
      <c r="C2935">
        <v>21.12</v>
      </c>
    </row>
    <row r="2936" spans="1:3" x14ac:dyDescent="0.25">
      <c r="A2936" s="6">
        <v>43139</v>
      </c>
      <c r="B2936" s="16">
        <v>13571.14</v>
      </c>
      <c r="C2936">
        <v>22.19</v>
      </c>
    </row>
    <row r="2937" spans="1:3" x14ac:dyDescent="0.25">
      <c r="A2937" s="6">
        <v>43140</v>
      </c>
      <c r="B2937" s="16">
        <v>12705.75</v>
      </c>
      <c r="C2937">
        <v>20.78</v>
      </c>
    </row>
    <row r="2938" spans="1:3" x14ac:dyDescent="0.25">
      <c r="A2938" s="6">
        <v>43143</v>
      </c>
      <c r="B2938" s="16">
        <v>12873.36</v>
      </c>
      <c r="C2938">
        <v>21.05</v>
      </c>
    </row>
    <row r="2939" spans="1:3" x14ac:dyDescent="0.25">
      <c r="A2939" s="6">
        <v>43144</v>
      </c>
      <c r="B2939" s="16">
        <v>13004.02</v>
      </c>
      <c r="C2939">
        <v>21.26</v>
      </c>
    </row>
    <row r="2940" spans="1:3" x14ac:dyDescent="0.25">
      <c r="A2940" s="6">
        <v>43145</v>
      </c>
      <c r="B2940" s="16">
        <v>12671</v>
      </c>
      <c r="C2940">
        <v>20.72</v>
      </c>
    </row>
    <row r="2941" spans="1:3" x14ac:dyDescent="0.25">
      <c r="A2941" s="6">
        <v>43146</v>
      </c>
      <c r="B2941" s="16">
        <v>12374.5</v>
      </c>
      <c r="C2941">
        <v>20.23</v>
      </c>
    </row>
    <row r="2942" spans="1:3" x14ac:dyDescent="0.25">
      <c r="A2942" s="6">
        <v>43147</v>
      </c>
      <c r="B2942" s="16">
        <v>12398.36</v>
      </c>
      <c r="C2942">
        <v>20.27</v>
      </c>
    </row>
    <row r="2943" spans="1:3" x14ac:dyDescent="0.25">
      <c r="A2943" s="6">
        <v>43151</v>
      </c>
      <c r="B2943" s="16">
        <v>12538.94</v>
      </c>
      <c r="C2943">
        <v>20.5</v>
      </c>
    </row>
    <row r="2944" spans="1:3" x14ac:dyDescent="0.25">
      <c r="A2944" s="6">
        <v>43152</v>
      </c>
      <c r="B2944" s="16">
        <v>12731.98</v>
      </c>
      <c r="C2944">
        <v>20.81</v>
      </c>
    </row>
    <row r="2945" spans="1:3" x14ac:dyDescent="0.25">
      <c r="A2945" s="6">
        <v>43153</v>
      </c>
      <c r="B2945" s="16">
        <v>12480.31</v>
      </c>
      <c r="C2945">
        <v>20.399999999999999</v>
      </c>
    </row>
    <row r="2946" spans="1:3" x14ac:dyDescent="0.25">
      <c r="A2946" s="6">
        <v>43154</v>
      </c>
      <c r="B2946" s="16">
        <v>12083.57</v>
      </c>
      <c r="C2946">
        <v>19.75</v>
      </c>
    </row>
    <row r="2947" spans="1:3" x14ac:dyDescent="0.25">
      <c r="A2947" s="6">
        <v>43157</v>
      </c>
      <c r="B2947" s="16">
        <v>11827.83</v>
      </c>
      <c r="C2947">
        <v>19.329999999999998</v>
      </c>
    </row>
    <row r="2948" spans="1:3" x14ac:dyDescent="0.25">
      <c r="A2948" s="6">
        <v>43158</v>
      </c>
      <c r="B2948" s="16">
        <v>12219.07</v>
      </c>
      <c r="C2948">
        <v>19.97</v>
      </c>
    </row>
    <row r="2949" spans="1:3" x14ac:dyDescent="0.25">
      <c r="A2949" s="6">
        <v>43159</v>
      </c>
      <c r="B2949" s="16">
        <v>12529.67</v>
      </c>
      <c r="C2949">
        <v>20.48</v>
      </c>
    </row>
    <row r="2950" spans="1:3" x14ac:dyDescent="0.25">
      <c r="A2950" s="6">
        <v>43160</v>
      </c>
      <c r="B2950" s="16">
        <v>12981.75</v>
      </c>
      <c r="C2950">
        <v>21.22</v>
      </c>
    </row>
    <row r="2951" spans="1:3" x14ac:dyDescent="0.25">
      <c r="A2951" s="6">
        <v>43161</v>
      </c>
      <c r="B2951" s="16">
        <v>12879.76</v>
      </c>
      <c r="C2951">
        <v>21.05</v>
      </c>
    </row>
    <row r="2952" spans="1:3" x14ac:dyDescent="0.25">
      <c r="A2952" s="6">
        <v>43164</v>
      </c>
      <c r="B2952" s="16">
        <v>12619.89</v>
      </c>
      <c r="C2952">
        <v>20.62</v>
      </c>
    </row>
    <row r="2953" spans="1:3" x14ac:dyDescent="0.25">
      <c r="A2953" s="6">
        <v>43165</v>
      </c>
      <c r="B2953" s="16">
        <v>12781.02</v>
      </c>
      <c r="C2953">
        <v>20.89</v>
      </c>
    </row>
    <row r="2954" spans="1:3" x14ac:dyDescent="0.25">
      <c r="A2954" s="6">
        <v>43166</v>
      </c>
      <c r="B2954" s="16">
        <v>12801.43</v>
      </c>
      <c r="C2954">
        <v>20.92</v>
      </c>
    </row>
    <row r="2955" spans="1:3" x14ac:dyDescent="0.25">
      <c r="A2955" s="6">
        <v>43167</v>
      </c>
      <c r="B2955" s="16">
        <v>12694.28</v>
      </c>
      <c r="C2955">
        <v>20.74</v>
      </c>
    </row>
    <row r="2956" spans="1:3" x14ac:dyDescent="0.25">
      <c r="A2956" s="6">
        <v>43168</v>
      </c>
      <c r="B2956" s="16">
        <v>12229.33</v>
      </c>
      <c r="C2956">
        <v>19.98</v>
      </c>
    </row>
    <row r="2957" spans="1:3" x14ac:dyDescent="0.25">
      <c r="A2957" s="6">
        <v>43171</v>
      </c>
      <c r="B2957" s="16">
        <v>12377.07</v>
      </c>
      <c r="C2957">
        <v>20.22</v>
      </c>
    </row>
    <row r="2958" spans="1:3" x14ac:dyDescent="0.25">
      <c r="A2958" s="6">
        <v>43172</v>
      </c>
      <c r="B2958" s="16">
        <v>12524.63</v>
      </c>
      <c r="C2958">
        <v>20.46</v>
      </c>
    </row>
    <row r="2959" spans="1:3" x14ac:dyDescent="0.25">
      <c r="A2959" s="6">
        <v>43173</v>
      </c>
      <c r="B2959" s="16">
        <v>12698.62</v>
      </c>
      <c r="C2959">
        <v>20.75</v>
      </c>
    </row>
    <row r="2960" spans="1:3" x14ac:dyDescent="0.25">
      <c r="A2960" s="6">
        <v>43174</v>
      </c>
      <c r="B2960" s="16">
        <v>12515.23</v>
      </c>
      <c r="C2960">
        <v>20.45</v>
      </c>
    </row>
    <row r="2961" spans="1:3" x14ac:dyDescent="0.25">
      <c r="A2961" s="6">
        <v>43175</v>
      </c>
      <c r="B2961" s="16">
        <v>12363.04</v>
      </c>
      <c r="C2961">
        <v>20.2</v>
      </c>
    </row>
    <row r="2962" spans="1:3" x14ac:dyDescent="0.25">
      <c r="A2962" s="6">
        <v>43178</v>
      </c>
      <c r="B2962" s="16">
        <v>12546.62</v>
      </c>
      <c r="C2962">
        <v>20.5</v>
      </c>
    </row>
    <row r="2963" spans="1:3" x14ac:dyDescent="0.25">
      <c r="A2963" s="6">
        <v>43179</v>
      </c>
      <c r="B2963" s="16">
        <v>12653.47</v>
      </c>
      <c r="C2963">
        <v>20.67</v>
      </c>
    </row>
    <row r="2964" spans="1:3" x14ac:dyDescent="0.25">
      <c r="A2964" s="6">
        <v>43180</v>
      </c>
      <c r="B2964" s="16">
        <v>12624.46</v>
      </c>
      <c r="C2964">
        <v>20.62</v>
      </c>
    </row>
    <row r="2965" spans="1:3" x14ac:dyDescent="0.25">
      <c r="A2965" s="6">
        <v>43181</v>
      </c>
      <c r="B2965" s="16">
        <v>12949.34</v>
      </c>
      <c r="C2965">
        <v>21.15</v>
      </c>
    </row>
    <row r="2966" spans="1:3" x14ac:dyDescent="0.25">
      <c r="A2966" s="6">
        <v>43182</v>
      </c>
      <c r="B2966" s="16">
        <v>13371.37</v>
      </c>
      <c r="C2966">
        <v>21.84</v>
      </c>
    </row>
    <row r="2967" spans="1:3" x14ac:dyDescent="0.25">
      <c r="A2967" s="6">
        <v>43185</v>
      </c>
      <c r="B2967" s="16">
        <v>13091.95</v>
      </c>
      <c r="C2967">
        <v>21.38</v>
      </c>
    </row>
    <row r="2968" spans="1:3" x14ac:dyDescent="0.25">
      <c r="A2968" s="6">
        <v>43186</v>
      </c>
      <c r="B2968" s="16">
        <v>13596.77</v>
      </c>
      <c r="C2968">
        <v>22.21</v>
      </c>
    </row>
    <row r="2969" spans="1:3" x14ac:dyDescent="0.25">
      <c r="A2969" s="6">
        <v>43187</v>
      </c>
      <c r="B2969" s="16">
        <v>13856.66</v>
      </c>
      <c r="C2969">
        <v>22.63</v>
      </c>
    </row>
    <row r="2970" spans="1:3" x14ac:dyDescent="0.25">
      <c r="A2970" s="6">
        <v>43188</v>
      </c>
      <c r="B2970" s="16">
        <v>13494.11</v>
      </c>
      <c r="C2970">
        <v>22.04</v>
      </c>
    </row>
    <row r="2971" spans="1:3" x14ac:dyDescent="0.25">
      <c r="A2971" s="6">
        <v>43192</v>
      </c>
      <c r="B2971" s="16">
        <v>13816.61</v>
      </c>
      <c r="C2971">
        <v>22.56</v>
      </c>
    </row>
    <row r="2972" spans="1:3" x14ac:dyDescent="0.25">
      <c r="A2972" s="6">
        <v>43193</v>
      </c>
      <c r="B2972" s="16">
        <v>13677.74</v>
      </c>
      <c r="C2972">
        <v>22.34</v>
      </c>
    </row>
    <row r="2973" spans="1:3" x14ac:dyDescent="0.25">
      <c r="A2973" s="6">
        <v>43194</v>
      </c>
      <c r="B2973" s="16">
        <v>13532.33</v>
      </c>
      <c r="C2973">
        <v>22.1</v>
      </c>
    </row>
    <row r="2974" spans="1:3" x14ac:dyDescent="0.25">
      <c r="A2974" s="6">
        <v>43195</v>
      </c>
      <c r="B2974" s="16">
        <v>13379.79</v>
      </c>
      <c r="C2974">
        <v>21.85</v>
      </c>
    </row>
    <row r="2975" spans="1:3" x14ac:dyDescent="0.25">
      <c r="A2975" s="6">
        <v>43196</v>
      </c>
      <c r="B2975" s="16">
        <v>13785.72</v>
      </c>
      <c r="C2975">
        <v>22.51</v>
      </c>
    </row>
    <row r="2976" spans="1:3" x14ac:dyDescent="0.25">
      <c r="A2976" s="6">
        <v>43199</v>
      </c>
      <c r="B2976" s="16">
        <v>13852.77</v>
      </c>
      <c r="C2976">
        <v>22.62</v>
      </c>
    </row>
    <row r="2977" spans="1:3" x14ac:dyDescent="0.25">
      <c r="A2977" s="6">
        <v>43200</v>
      </c>
      <c r="B2977" s="16">
        <v>13709.97</v>
      </c>
      <c r="C2977">
        <v>22.38</v>
      </c>
    </row>
    <row r="2978" spans="1:3" x14ac:dyDescent="0.25">
      <c r="A2978" s="6">
        <v>43201</v>
      </c>
      <c r="B2978" s="16">
        <v>13876.14</v>
      </c>
      <c r="C2978">
        <v>22.66</v>
      </c>
    </row>
    <row r="2979" spans="1:3" x14ac:dyDescent="0.25">
      <c r="A2979" s="6">
        <v>43202</v>
      </c>
      <c r="B2979" s="16">
        <v>13496.09</v>
      </c>
      <c r="C2979">
        <v>22.03</v>
      </c>
    </row>
    <row r="2980" spans="1:3" x14ac:dyDescent="0.25">
      <c r="A2980" s="6">
        <v>43203</v>
      </c>
      <c r="B2980" s="16">
        <v>13290.28</v>
      </c>
      <c r="C2980">
        <v>21.7</v>
      </c>
    </row>
    <row r="2981" spans="1:3" x14ac:dyDescent="0.25">
      <c r="A2981" s="6">
        <v>43206</v>
      </c>
      <c r="B2981" s="16">
        <v>13020.86</v>
      </c>
      <c r="C2981">
        <v>21.26</v>
      </c>
    </row>
    <row r="2982" spans="1:3" x14ac:dyDescent="0.25">
      <c r="A2982" s="6">
        <v>43207</v>
      </c>
      <c r="B2982" s="16">
        <v>12729.53</v>
      </c>
      <c r="C2982">
        <v>20.78</v>
      </c>
    </row>
    <row r="2983" spans="1:3" x14ac:dyDescent="0.25">
      <c r="A2983" s="6">
        <v>43208</v>
      </c>
      <c r="B2983" s="16">
        <v>12535.59</v>
      </c>
      <c r="C2983">
        <v>20.46</v>
      </c>
    </row>
    <row r="2984" spans="1:3" x14ac:dyDescent="0.25">
      <c r="A2984" s="6">
        <v>43209</v>
      </c>
      <c r="B2984" s="16">
        <v>12565.07</v>
      </c>
      <c r="C2984">
        <v>20.51</v>
      </c>
    </row>
    <row r="2985" spans="1:3" x14ac:dyDescent="0.25">
      <c r="A2985" s="6">
        <v>43210</v>
      </c>
      <c r="B2985" s="16">
        <v>12669.32</v>
      </c>
      <c r="C2985">
        <v>20.68</v>
      </c>
    </row>
    <row r="2986" spans="1:3" x14ac:dyDescent="0.25">
      <c r="A2986" s="6">
        <v>43213</v>
      </c>
      <c r="B2986" s="16">
        <v>12615.86</v>
      </c>
      <c r="C2986">
        <v>20.59</v>
      </c>
    </row>
    <row r="2987" spans="1:3" x14ac:dyDescent="0.25">
      <c r="A2987" s="6">
        <v>43214</v>
      </c>
      <c r="B2987" s="16">
        <v>12678.85</v>
      </c>
      <c r="C2987">
        <v>20.69</v>
      </c>
    </row>
    <row r="2988" spans="1:3" x14ac:dyDescent="0.25">
      <c r="A2988" s="6">
        <v>43215</v>
      </c>
      <c r="B2988" s="16">
        <v>12863.2</v>
      </c>
      <c r="C2988">
        <v>20.99</v>
      </c>
    </row>
    <row r="2989" spans="1:3" x14ac:dyDescent="0.25">
      <c r="A2989" s="6">
        <v>43216</v>
      </c>
      <c r="B2989" s="16">
        <v>12564.2</v>
      </c>
      <c r="C2989">
        <v>20.51</v>
      </c>
    </row>
    <row r="2990" spans="1:3" x14ac:dyDescent="0.25">
      <c r="A2990" s="6">
        <v>43217</v>
      </c>
      <c r="B2990" s="16">
        <v>12533.71</v>
      </c>
      <c r="C2990">
        <v>20.46</v>
      </c>
    </row>
    <row r="2991" spans="1:3" x14ac:dyDescent="0.25">
      <c r="A2991" s="6">
        <v>43220</v>
      </c>
      <c r="B2991" s="16">
        <v>12570.84</v>
      </c>
      <c r="C2991">
        <v>20.51</v>
      </c>
    </row>
    <row r="2992" spans="1:3" x14ac:dyDescent="0.25">
      <c r="A2992" s="6">
        <v>43221</v>
      </c>
      <c r="B2992" s="16">
        <v>12327.13</v>
      </c>
      <c r="C2992">
        <v>20.12</v>
      </c>
    </row>
    <row r="2993" spans="1:3" x14ac:dyDescent="0.25">
      <c r="A2993" s="6">
        <v>43222</v>
      </c>
      <c r="B2993" s="16">
        <v>12489</v>
      </c>
      <c r="C2993">
        <v>20.38</v>
      </c>
    </row>
    <row r="2994" spans="1:3" x14ac:dyDescent="0.25">
      <c r="A2994" s="6">
        <v>43223</v>
      </c>
      <c r="B2994" s="16">
        <v>12375.67</v>
      </c>
      <c r="C2994">
        <v>20.190000000000001</v>
      </c>
    </row>
    <row r="2995" spans="1:3" x14ac:dyDescent="0.25">
      <c r="A2995" s="6">
        <v>43224</v>
      </c>
      <c r="B2995" s="16">
        <v>12253.33</v>
      </c>
      <c r="C2995">
        <v>19.989999999999998</v>
      </c>
    </row>
    <row r="2996" spans="1:3" x14ac:dyDescent="0.25">
      <c r="A2996" s="6">
        <v>43227</v>
      </c>
      <c r="B2996" s="16">
        <v>12278.61</v>
      </c>
      <c r="C2996">
        <v>20.03</v>
      </c>
    </row>
    <row r="2997" spans="1:3" x14ac:dyDescent="0.25">
      <c r="A2997" s="6">
        <v>43228</v>
      </c>
      <c r="B2997" s="16">
        <v>12244.74</v>
      </c>
      <c r="C2997">
        <v>19.98</v>
      </c>
    </row>
    <row r="2998" spans="1:3" x14ac:dyDescent="0.25">
      <c r="A2998" s="6">
        <v>43229</v>
      </c>
      <c r="B2998" s="16">
        <v>12008.65</v>
      </c>
      <c r="C2998">
        <v>19.59</v>
      </c>
    </row>
    <row r="2999" spans="1:3" x14ac:dyDescent="0.25">
      <c r="A2999" s="6">
        <v>43230</v>
      </c>
      <c r="B2999" s="16">
        <v>11700.9</v>
      </c>
      <c r="C2999">
        <v>19.09</v>
      </c>
    </row>
    <row r="3000" spans="1:3" x14ac:dyDescent="0.25">
      <c r="A3000" s="6">
        <v>43231</v>
      </c>
      <c r="B3000" s="16">
        <v>11532.87</v>
      </c>
      <c r="C3000">
        <v>18.82</v>
      </c>
    </row>
    <row r="3001" spans="1:3" x14ac:dyDescent="0.25">
      <c r="A3001" s="6">
        <v>43234</v>
      </c>
      <c r="B3001" s="16">
        <v>11369.11</v>
      </c>
      <c r="C3001">
        <v>18.55</v>
      </c>
    </row>
    <row r="3002" spans="1:3" x14ac:dyDescent="0.25">
      <c r="A3002" s="6">
        <v>43235</v>
      </c>
      <c r="B3002" s="16">
        <v>11756.32</v>
      </c>
      <c r="C3002">
        <v>19.18</v>
      </c>
    </row>
    <row r="3003" spans="1:3" x14ac:dyDescent="0.25">
      <c r="A3003" s="6">
        <v>43236</v>
      </c>
      <c r="B3003" s="16">
        <v>11547.52</v>
      </c>
      <c r="C3003">
        <v>18.84</v>
      </c>
    </row>
    <row r="3004" spans="1:3" x14ac:dyDescent="0.25">
      <c r="A3004" s="6">
        <v>43237</v>
      </c>
      <c r="B3004" s="16">
        <v>11455.59</v>
      </c>
      <c r="C3004">
        <v>18.690000000000001</v>
      </c>
    </row>
    <row r="3005" spans="1:3" x14ac:dyDescent="0.25">
      <c r="A3005" s="6">
        <v>43238</v>
      </c>
      <c r="B3005" s="16">
        <v>11565.63</v>
      </c>
      <c r="C3005">
        <v>18.87</v>
      </c>
    </row>
    <row r="3006" spans="1:3" x14ac:dyDescent="0.25">
      <c r="A3006" s="6">
        <v>43241</v>
      </c>
      <c r="B3006" s="16">
        <v>11274.14</v>
      </c>
      <c r="C3006">
        <v>18.39</v>
      </c>
    </row>
    <row r="3007" spans="1:3" x14ac:dyDescent="0.25">
      <c r="A3007" s="6">
        <v>43242</v>
      </c>
      <c r="B3007" s="16">
        <v>11414.07</v>
      </c>
      <c r="C3007">
        <v>18.62</v>
      </c>
    </row>
    <row r="3008" spans="1:3" x14ac:dyDescent="0.25">
      <c r="A3008" s="6">
        <v>43243</v>
      </c>
      <c r="B3008" s="16">
        <v>11275.42</v>
      </c>
      <c r="C3008">
        <v>18.39</v>
      </c>
    </row>
    <row r="3009" spans="1:3" x14ac:dyDescent="0.25">
      <c r="A3009" s="6">
        <v>43244</v>
      </c>
      <c r="B3009" s="16">
        <v>11270.22</v>
      </c>
      <c r="C3009">
        <v>18.38</v>
      </c>
    </row>
    <row r="3010" spans="1:3" x14ac:dyDescent="0.25">
      <c r="A3010" s="6">
        <v>43245</v>
      </c>
      <c r="B3010" s="16">
        <v>11348.56</v>
      </c>
      <c r="C3010">
        <v>18.510000000000002</v>
      </c>
    </row>
    <row r="3011" spans="1:3" x14ac:dyDescent="0.25">
      <c r="A3011" s="6">
        <v>43249</v>
      </c>
      <c r="B3011" s="16">
        <v>11596.11</v>
      </c>
      <c r="C3011">
        <v>18.91</v>
      </c>
    </row>
    <row r="3012" spans="1:3" x14ac:dyDescent="0.25">
      <c r="A3012" s="6">
        <v>43250</v>
      </c>
      <c r="B3012" s="16">
        <v>11678.51</v>
      </c>
      <c r="C3012">
        <v>19.04</v>
      </c>
    </row>
    <row r="3013" spans="1:3" x14ac:dyDescent="0.25">
      <c r="A3013" s="6">
        <v>43251</v>
      </c>
      <c r="B3013" s="16">
        <v>11780.89</v>
      </c>
      <c r="C3013">
        <v>19.21</v>
      </c>
    </row>
    <row r="3014" spans="1:3" x14ac:dyDescent="0.25">
      <c r="A3014" s="6">
        <v>43252</v>
      </c>
      <c r="B3014" s="16">
        <v>11473.42</v>
      </c>
      <c r="C3014">
        <v>18.71</v>
      </c>
    </row>
    <row r="3015" spans="1:3" x14ac:dyDescent="0.25">
      <c r="A3015" s="6">
        <v>43255</v>
      </c>
      <c r="B3015" s="16">
        <v>11223.68</v>
      </c>
      <c r="C3015">
        <v>18.3</v>
      </c>
    </row>
    <row r="3016" spans="1:3" x14ac:dyDescent="0.25">
      <c r="A3016" s="6">
        <v>43256</v>
      </c>
      <c r="B3016" s="16">
        <v>11093.5</v>
      </c>
      <c r="C3016">
        <v>18.09</v>
      </c>
    </row>
    <row r="3017" spans="1:3" x14ac:dyDescent="0.25">
      <c r="A3017" s="6">
        <v>43257</v>
      </c>
      <c r="B3017" s="16">
        <v>10910.19</v>
      </c>
      <c r="C3017">
        <v>17.79</v>
      </c>
    </row>
    <row r="3018" spans="1:3" x14ac:dyDescent="0.25">
      <c r="A3018" s="6">
        <v>43258</v>
      </c>
      <c r="B3018" s="16">
        <v>10974.28</v>
      </c>
      <c r="C3018">
        <v>17.89</v>
      </c>
    </row>
    <row r="3019" spans="1:3" x14ac:dyDescent="0.25">
      <c r="A3019" s="6">
        <v>43259</v>
      </c>
      <c r="B3019" s="16">
        <v>10984.48</v>
      </c>
      <c r="C3019">
        <v>17.91</v>
      </c>
    </row>
    <row r="3020" spans="1:3" x14ac:dyDescent="0.25">
      <c r="A3020" s="6">
        <v>43262</v>
      </c>
      <c r="B3020" s="16">
        <v>10954.04</v>
      </c>
      <c r="C3020">
        <v>17.86</v>
      </c>
    </row>
    <row r="3021" spans="1:3" x14ac:dyDescent="0.25">
      <c r="A3021" s="6">
        <v>43263</v>
      </c>
      <c r="B3021" s="16">
        <v>10963.27</v>
      </c>
      <c r="C3021">
        <v>17.87</v>
      </c>
    </row>
    <row r="3022" spans="1:3" x14ac:dyDescent="0.25">
      <c r="A3022" s="6">
        <v>43264</v>
      </c>
      <c r="B3022" s="16">
        <v>11076.66</v>
      </c>
      <c r="C3022">
        <v>18.059999999999999</v>
      </c>
    </row>
    <row r="3023" spans="1:3" x14ac:dyDescent="0.25">
      <c r="A3023" s="6">
        <v>43265</v>
      </c>
      <c r="B3023" s="16">
        <v>10911.25</v>
      </c>
      <c r="C3023">
        <v>17.79</v>
      </c>
    </row>
    <row r="3024" spans="1:3" x14ac:dyDescent="0.25">
      <c r="A3024" s="6">
        <v>43266</v>
      </c>
      <c r="B3024" s="16">
        <v>10890.98</v>
      </c>
      <c r="C3024">
        <v>17.75</v>
      </c>
    </row>
    <row r="3025" spans="1:3" x14ac:dyDescent="0.25">
      <c r="A3025" s="6">
        <v>43269</v>
      </c>
      <c r="B3025" s="16">
        <v>10805.53</v>
      </c>
      <c r="C3025">
        <v>17.61</v>
      </c>
    </row>
    <row r="3026" spans="1:3" x14ac:dyDescent="0.25">
      <c r="A3026" s="6">
        <v>43270</v>
      </c>
      <c r="B3026" s="16">
        <v>11025.81</v>
      </c>
      <c r="C3026">
        <v>17.97</v>
      </c>
    </row>
    <row r="3027" spans="1:3" x14ac:dyDescent="0.25">
      <c r="A3027" s="6">
        <v>43271</v>
      </c>
      <c r="B3027" s="16">
        <v>10991.95</v>
      </c>
      <c r="C3027">
        <v>17.920000000000002</v>
      </c>
    </row>
    <row r="3028" spans="1:3" x14ac:dyDescent="0.25">
      <c r="A3028" s="6">
        <v>43272</v>
      </c>
      <c r="B3028" s="16">
        <v>11232.15</v>
      </c>
      <c r="C3028">
        <v>18.309999999999999</v>
      </c>
    </row>
    <row r="3029" spans="1:3" x14ac:dyDescent="0.25">
      <c r="A3029" s="6">
        <v>43273</v>
      </c>
      <c r="B3029" s="16">
        <v>11148.02</v>
      </c>
      <c r="C3029">
        <v>18.170000000000002</v>
      </c>
    </row>
    <row r="3030" spans="1:3" x14ac:dyDescent="0.25">
      <c r="A3030" s="6">
        <v>43276</v>
      </c>
      <c r="B3030" s="16">
        <v>11578.76</v>
      </c>
      <c r="C3030">
        <v>18.87</v>
      </c>
    </row>
    <row r="3031" spans="1:3" x14ac:dyDescent="0.25">
      <c r="A3031" s="6">
        <v>43277</v>
      </c>
      <c r="B3031" s="16">
        <v>11580.58</v>
      </c>
      <c r="C3031">
        <v>18.87</v>
      </c>
    </row>
    <row r="3032" spans="1:3" x14ac:dyDescent="0.25">
      <c r="A3032" s="6">
        <v>43278</v>
      </c>
      <c r="B3032" s="16">
        <v>11915.24</v>
      </c>
      <c r="C3032">
        <v>19.420000000000002</v>
      </c>
    </row>
    <row r="3033" spans="1:3" x14ac:dyDescent="0.25">
      <c r="A3033" s="6">
        <v>43279</v>
      </c>
      <c r="B3033" s="16">
        <v>11757.94</v>
      </c>
      <c r="C3033">
        <v>19.16</v>
      </c>
    </row>
    <row r="3034" spans="1:3" x14ac:dyDescent="0.25">
      <c r="A3034" s="6">
        <v>43280</v>
      </c>
      <c r="B3034" s="16">
        <v>11734.2</v>
      </c>
      <c r="C3034">
        <v>19.12</v>
      </c>
    </row>
    <row r="3035" spans="1:3" x14ac:dyDescent="0.25">
      <c r="A3035" s="6">
        <v>43283</v>
      </c>
      <c r="B3035" s="16">
        <v>11763.72</v>
      </c>
      <c r="C3035">
        <v>19.170000000000002</v>
      </c>
    </row>
    <row r="3036" spans="1:3" x14ac:dyDescent="0.25">
      <c r="A3036" s="6">
        <v>43284</v>
      </c>
      <c r="B3036" s="16">
        <v>11915.8</v>
      </c>
      <c r="C3036">
        <v>19.420000000000002</v>
      </c>
    </row>
    <row r="3037" spans="1:3" x14ac:dyDescent="0.25">
      <c r="A3037" s="6">
        <v>43286</v>
      </c>
      <c r="B3037" s="16">
        <v>11714.95</v>
      </c>
      <c r="C3037">
        <v>19.09</v>
      </c>
    </row>
    <row r="3038" spans="1:3" x14ac:dyDescent="0.25">
      <c r="A3038" s="6">
        <v>43287</v>
      </c>
      <c r="B3038" s="16">
        <v>11471.2</v>
      </c>
      <c r="C3038">
        <v>18.690000000000001</v>
      </c>
    </row>
    <row r="3039" spans="1:3" x14ac:dyDescent="0.25">
      <c r="A3039" s="6">
        <v>43290</v>
      </c>
      <c r="B3039" s="16">
        <v>10997.18</v>
      </c>
      <c r="C3039">
        <v>17.920000000000002</v>
      </c>
    </row>
    <row r="3040" spans="1:3" x14ac:dyDescent="0.25">
      <c r="A3040" s="6">
        <v>43291</v>
      </c>
      <c r="B3040" s="16">
        <v>10884.13</v>
      </c>
      <c r="C3040">
        <v>17.73</v>
      </c>
    </row>
    <row r="3041" spans="1:3" x14ac:dyDescent="0.25">
      <c r="A3041" s="6">
        <v>43292</v>
      </c>
      <c r="B3041" s="16">
        <v>11079.78</v>
      </c>
      <c r="C3041">
        <v>18.05</v>
      </c>
    </row>
    <row r="3042" spans="1:3" x14ac:dyDescent="0.25">
      <c r="A3042" s="6">
        <v>43293</v>
      </c>
      <c r="B3042" s="16">
        <v>10871.09</v>
      </c>
      <c r="C3042">
        <v>17.71</v>
      </c>
    </row>
    <row r="3043" spans="1:3" x14ac:dyDescent="0.25">
      <c r="A3043" s="6">
        <v>43294</v>
      </c>
      <c r="B3043" s="16">
        <v>10812.14</v>
      </c>
      <c r="C3043">
        <v>17.61</v>
      </c>
    </row>
    <row r="3044" spans="1:3" x14ac:dyDescent="0.25">
      <c r="A3044" s="6">
        <v>43297</v>
      </c>
      <c r="B3044" s="16">
        <v>10853.06</v>
      </c>
      <c r="C3044">
        <v>17.68</v>
      </c>
    </row>
    <row r="3045" spans="1:3" x14ac:dyDescent="0.25">
      <c r="A3045" s="6">
        <v>43298</v>
      </c>
      <c r="B3045" s="16">
        <v>10892.49</v>
      </c>
      <c r="C3045">
        <v>17.739999999999998</v>
      </c>
    </row>
    <row r="3046" spans="1:3" x14ac:dyDescent="0.25">
      <c r="A3046" s="6">
        <v>43299</v>
      </c>
      <c r="B3046" s="16">
        <v>10949.79</v>
      </c>
      <c r="C3046">
        <v>17.829999999999998</v>
      </c>
    </row>
    <row r="3047" spans="1:3" x14ac:dyDescent="0.25">
      <c r="A3047" s="6">
        <v>43300</v>
      </c>
      <c r="B3047" s="16">
        <v>10984.4</v>
      </c>
      <c r="C3047">
        <v>17.89</v>
      </c>
    </row>
    <row r="3048" spans="1:3" x14ac:dyDescent="0.25">
      <c r="A3048" s="6">
        <v>43301</v>
      </c>
      <c r="B3048" s="16">
        <v>11080.82</v>
      </c>
      <c r="C3048">
        <v>18.05</v>
      </c>
    </row>
    <row r="3049" spans="1:3" x14ac:dyDescent="0.25">
      <c r="A3049" s="6">
        <v>43304</v>
      </c>
      <c r="B3049" s="16">
        <v>11008.4</v>
      </c>
      <c r="C3049">
        <v>17.93</v>
      </c>
    </row>
    <row r="3050" spans="1:3" x14ac:dyDescent="0.25">
      <c r="A3050" s="6">
        <v>43305</v>
      </c>
      <c r="B3050" s="16">
        <v>10975.06</v>
      </c>
      <c r="C3050">
        <v>17.87</v>
      </c>
    </row>
    <row r="3051" spans="1:3" x14ac:dyDescent="0.25">
      <c r="A3051" s="6">
        <v>43306</v>
      </c>
      <c r="B3051" s="16">
        <v>10933.83</v>
      </c>
      <c r="C3051">
        <v>17.809999999999999</v>
      </c>
    </row>
    <row r="3052" spans="1:3" x14ac:dyDescent="0.25">
      <c r="A3052" s="6">
        <v>43307</v>
      </c>
      <c r="B3052" s="16">
        <v>10961.33</v>
      </c>
      <c r="C3052">
        <v>17.850000000000001</v>
      </c>
    </row>
    <row r="3053" spans="1:3" x14ac:dyDescent="0.25">
      <c r="A3053" s="6">
        <v>43308</v>
      </c>
      <c r="B3053" s="16">
        <v>11060.41</v>
      </c>
      <c r="C3053">
        <v>18.010000000000002</v>
      </c>
    </row>
    <row r="3054" spans="1:3" x14ac:dyDescent="0.25">
      <c r="A3054" s="6">
        <v>43311</v>
      </c>
      <c r="B3054" s="16">
        <v>11218.46</v>
      </c>
      <c r="C3054">
        <v>18.27</v>
      </c>
    </row>
    <row r="3055" spans="1:3" x14ac:dyDescent="0.25">
      <c r="A3055" s="6">
        <v>43312</v>
      </c>
      <c r="B3055" s="16">
        <v>10973.32</v>
      </c>
      <c r="C3055">
        <v>17.87</v>
      </c>
    </row>
    <row r="3056" spans="1:3" x14ac:dyDescent="0.25">
      <c r="A3056" s="6">
        <v>43313</v>
      </c>
      <c r="B3056" s="16">
        <v>11013.4</v>
      </c>
      <c r="C3056">
        <v>17.93</v>
      </c>
    </row>
    <row r="3057" spans="1:3" x14ac:dyDescent="0.25">
      <c r="A3057" s="6">
        <v>43314</v>
      </c>
      <c r="B3057" s="16">
        <v>10962.62</v>
      </c>
      <c r="C3057">
        <v>17.850000000000001</v>
      </c>
    </row>
    <row r="3058" spans="1:3" x14ac:dyDescent="0.25">
      <c r="A3058" s="6">
        <v>43315</v>
      </c>
      <c r="B3058" s="16">
        <v>10890.46</v>
      </c>
      <c r="C3058">
        <v>17.73</v>
      </c>
    </row>
    <row r="3059" spans="1:3" x14ac:dyDescent="0.25">
      <c r="A3059" s="6">
        <v>43318</v>
      </c>
      <c r="B3059" s="16">
        <v>10740.73</v>
      </c>
      <c r="C3059">
        <v>17.489999999999998</v>
      </c>
    </row>
    <row r="3060" spans="1:3" x14ac:dyDescent="0.25">
      <c r="A3060" s="6">
        <v>43319</v>
      </c>
      <c r="B3060" s="16">
        <v>10567.58</v>
      </c>
      <c r="C3060">
        <v>17.2</v>
      </c>
    </row>
    <row r="3061" spans="1:3" x14ac:dyDescent="0.25">
      <c r="A3061" s="6">
        <v>43320</v>
      </c>
      <c r="B3061" s="16">
        <v>10568.17</v>
      </c>
      <c r="C3061">
        <v>17.2</v>
      </c>
    </row>
    <row r="3062" spans="1:3" x14ac:dyDescent="0.25">
      <c r="A3062" s="6">
        <v>43321</v>
      </c>
      <c r="B3062" s="16">
        <v>10626.53</v>
      </c>
      <c r="C3062">
        <v>17.3</v>
      </c>
    </row>
    <row r="3063" spans="1:3" x14ac:dyDescent="0.25">
      <c r="A3063" s="6">
        <v>43322</v>
      </c>
      <c r="B3063" s="16">
        <v>10828.82</v>
      </c>
      <c r="C3063">
        <v>17.63</v>
      </c>
    </row>
    <row r="3064" spans="1:3" x14ac:dyDescent="0.25">
      <c r="A3064" s="6">
        <v>43325</v>
      </c>
      <c r="B3064" s="16">
        <v>11086.32</v>
      </c>
      <c r="C3064">
        <v>18.05</v>
      </c>
    </row>
    <row r="3065" spans="1:3" x14ac:dyDescent="0.25">
      <c r="A3065" s="6">
        <v>43326</v>
      </c>
      <c r="B3065" s="16">
        <v>10834.74</v>
      </c>
      <c r="C3065">
        <v>17.64</v>
      </c>
    </row>
    <row r="3066" spans="1:3" x14ac:dyDescent="0.25">
      <c r="A3066" s="6">
        <v>43327</v>
      </c>
      <c r="B3066" s="16">
        <v>10963.17</v>
      </c>
      <c r="C3066">
        <v>17.84</v>
      </c>
    </row>
    <row r="3067" spans="1:3" x14ac:dyDescent="0.25">
      <c r="A3067" s="6">
        <v>43328</v>
      </c>
      <c r="B3067" s="16">
        <v>10836.93</v>
      </c>
      <c r="C3067">
        <v>17.64</v>
      </c>
    </row>
    <row r="3068" spans="1:3" x14ac:dyDescent="0.25">
      <c r="A3068" s="6">
        <v>43329</v>
      </c>
      <c r="B3068" s="16">
        <v>10701.8</v>
      </c>
      <c r="C3068">
        <v>17.420000000000002</v>
      </c>
    </row>
    <row r="3069" spans="1:3" x14ac:dyDescent="0.25">
      <c r="A3069" s="6">
        <v>43332</v>
      </c>
      <c r="B3069" s="16">
        <v>10613.18</v>
      </c>
      <c r="C3069">
        <v>17.27</v>
      </c>
    </row>
    <row r="3070" spans="1:3" x14ac:dyDescent="0.25">
      <c r="A3070" s="6">
        <v>43333</v>
      </c>
      <c r="B3070" s="16">
        <v>10754.05</v>
      </c>
      <c r="C3070">
        <v>17.5</v>
      </c>
    </row>
    <row r="3071" spans="1:3" x14ac:dyDescent="0.25">
      <c r="A3071" s="6">
        <v>43334</v>
      </c>
      <c r="B3071" s="16">
        <v>10704.36</v>
      </c>
      <c r="C3071">
        <v>17.420000000000002</v>
      </c>
    </row>
    <row r="3072" spans="1:3" x14ac:dyDescent="0.25">
      <c r="A3072" s="6">
        <v>43335</v>
      </c>
      <c r="B3072" s="16">
        <v>10755.22</v>
      </c>
      <c r="C3072">
        <v>17.5</v>
      </c>
    </row>
    <row r="3073" spans="1:3" x14ac:dyDescent="0.25">
      <c r="A3073" s="6">
        <v>43336</v>
      </c>
      <c r="B3073" s="16">
        <v>10739.09</v>
      </c>
      <c r="C3073">
        <v>17.48</v>
      </c>
    </row>
    <row r="3074" spans="1:3" x14ac:dyDescent="0.25">
      <c r="A3074" s="6">
        <v>43339</v>
      </c>
      <c r="B3074" s="16">
        <v>10750.3</v>
      </c>
      <c r="C3074">
        <v>17.489999999999998</v>
      </c>
    </row>
    <row r="3075" spans="1:3" x14ac:dyDescent="0.25">
      <c r="A3075" s="6">
        <v>43340</v>
      </c>
      <c r="B3075" s="16">
        <v>10815.39</v>
      </c>
      <c r="C3075">
        <v>17.600000000000001</v>
      </c>
    </row>
    <row r="3076" spans="1:3" x14ac:dyDescent="0.25">
      <c r="A3076" s="6">
        <v>43341</v>
      </c>
      <c r="B3076" s="16">
        <v>10817.48</v>
      </c>
      <c r="C3076">
        <v>17.600000000000001</v>
      </c>
    </row>
    <row r="3077" spans="1:3" x14ac:dyDescent="0.25">
      <c r="A3077" s="6">
        <v>43342</v>
      </c>
      <c r="B3077" s="16">
        <v>11012.89</v>
      </c>
      <c r="C3077">
        <v>17.920000000000002</v>
      </c>
    </row>
    <row r="3078" spans="1:3" x14ac:dyDescent="0.25">
      <c r="A3078" s="6">
        <v>43343</v>
      </c>
      <c r="B3078" s="16">
        <v>10828.84</v>
      </c>
      <c r="C3078">
        <v>17.62</v>
      </c>
    </row>
    <row r="3079" spans="1:3" x14ac:dyDescent="0.25">
      <c r="A3079" s="6">
        <v>43347</v>
      </c>
      <c r="B3079" s="16">
        <v>10842.45</v>
      </c>
      <c r="C3079">
        <v>17.64</v>
      </c>
    </row>
    <row r="3080" spans="1:3" x14ac:dyDescent="0.25">
      <c r="A3080" s="6">
        <v>43348</v>
      </c>
      <c r="B3080" s="16">
        <v>10981.95</v>
      </c>
      <c r="C3080">
        <v>17.87</v>
      </c>
    </row>
    <row r="3081" spans="1:3" x14ac:dyDescent="0.25">
      <c r="A3081" s="6">
        <v>43349</v>
      </c>
      <c r="B3081" s="16">
        <v>11181.38</v>
      </c>
      <c r="C3081">
        <v>18.190000000000001</v>
      </c>
    </row>
    <row r="3082" spans="1:3" x14ac:dyDescent="0.25">
      <c r="A3082" s="6">
        <v>43350</v>
      </c>
      <c r="B3082" s="16">
        <v>11251.65</v>
      </c>
      <c r="C3082">
        <v>18.3</v>
      </c>
    </row>
    <row r="3083" spans="1:3" x14ac:dyDescent="0.25">
      <c r="A3083" s="6">
        <v>43353</v>
      </c>
      <c r="B3083" s="16">
        <v>11067.92</v>
      </c>
      <c r="C3083">
        <v>18</v>
      </c>
    </row>
    <row r="3084" spans="1:3" x14ac:dyDescent="0.25">
      <c r="A3084" s="6">
        <v>43354</v>
      </c>
      <c r="B3084" s="16">
        <v>10833.01</v>
      </c>
      <c r="C3084">
        <v>17.62</v>
      </c>
    </row>
    <row r="3085" spans="1:3" x14ac:dyDescent="0.25">
      <c r="A3085" s="6">
        <v>43355</v>
      </c>
      <c r="B3085" s="16">
        <v>10761.59</v>
      </c>
      <c r="C3085">
        <v>17.5</v>
      </c>
    </row>
    <row r="3086" spans="1:3" x14ac:dyDescent="0.25">
      <c r="A3086" s="6">
        <v>43356</v>
      </c>
      <c r="B3086" s="16">
        <v>10572.43</v>
      </c>
      <c r="C3086">
        <v>17.2</v>
      </c>
    </row>
    <row r="3087" spans="1:3" x14ac:dyDescent="0.25">
      <c r="A3087" s="6">
        <v>43357</v>
      </c>
      <c r="B3087" s="16">
        <v>10477.69</v>
      </c>
      <c r="C3087">
        <v>17.04</v>
      </c>
    </row>
    <row r="3088" spans="1:3" x14ac:dyDescent="0.25">
      <c r="A3088" s="6">
        <v>43360</v>
      </c>
      <c r="B3088" s="16">
        <v>10641.36</v>
      </c>
      <c r="C3088">
        <v>17.309999999999999</v>
      </c>
    </row>
    <row r="3089" spans="1:3" x14ac:dyDescent="0.25">
      <c r="A3089" s="6">
        <v>43361</v>
      </c>
      <c r="B3089" s="16">
        <v>10641.99</v>
      </c>
      <c r="C3089">
        <v>17.309999999999999</v>
      </c>
    </row>
    <row r="3090" spans="1:3" x14ac:dyDescent="0.25">
      <c r="A3090" s="6">
        <v>43362</v>
      </c>
      <c r="B3090" s="16">
        <v>10587.74</v>
      </c>
      <c r="C3090">
        <v>17.22</v>
      </c>
    </row>
    <row r="3091" spans="1:3" x14ac:dyDescent="0.25">
      <c r="A3091" s="6">
        <v>43363</v>
      </c>
      <c r="B3091" s="16">
        <v>10512.13</v>
      </c>
      <c r="C3091">
        <v>17.100000000000001</v>
      </c>
    </row>
    <row r="3092" spans="1:3" x14ac:dyDescent="0.25">
      <c r="A3092" s="6">
        <v>43364</v>
      </c>
      <c r="B3092" s="16">
        <v>10611.4</v>
      </c>
      <c r="C3092">
        <v>17.260000000000002</v>
      </c>
    </row>
    <row r="3093" spans="1:3" x14ac:dyDescent="0.25">
      <c r="A3093" s="6">
        <v>43367</v>
      </c>
      <c r="B3093" s="16">
        <v>10494.44</v>
      </c>
      <c r="C3093">
        <v>17.059999999999999</v>
      </c>
    </row>
    <row r="3094" spans="1:3" x14ac:dyDescent="0.25">
      <c r="A3094" s="6">
        <v>43368</v>
      </c>
      <c r="B3094" s="16">
        <v>10536.67</v>
      </c>
      <c r="C3094">
        <v>17.13</v>
      </c>
    </row>
    <row r="3095" spans="1:3" x14ac:dyDescent="0.25">
      <c r="A3095" s="6">
        <v>43369</v>
      </c>
      <c r="B3095" s="16">
        <v>10665.84</v>
      </c>
      <c r="C3095">
        <v>17.34</v>
      </c>
    </row>
    <row r="3096" spans="1:3" x14ac:dyDescent="0.25">
      <c r="A3096" s="6">
        <v>43370</v>
      </c>
      <c r="B3096" s="16">
        <v>10582.32</v>
      </c>
      <c r="C3096">
        <v>17.21</v>
      </c>
    </row>
    <row r="3097" spans="1:3" x14ac:dyDescent="0.25">
      <c r="A3097" s="6">
        <v>43371</v>
      </c>
      <c r="B3097" s="16">
        <v>10524.52</v>
      </c>
      <c r="C3097">
        <v>17.11</v>
      </c>
    </row>
    <row r="3098" spans="1:3" x14ac:dyDescent="0.25">
      <c r="A3098" s="6">
        <v>43374</v>
      </c>
      <c r="B3098" s="16">
        <v>10519.89</v>
      </c>
      <c r="C3098">
        <v>17.100000000000001</v>
      </c>
    </row>
    <row r="3099" spans="1:3" x14ac:dyDescent="0.25">
      <c r="A3099" s="6">
        <v>43375</v>
      </c>
      <c r="B3099" s="16">
        <v>10585.98</v>
      </c>
      <c r="C3099">
        <v>17.21</v>
      </c>
    </row>
    <row r="3100" spans="1:3" x14ac:dyDescent="0.25">
      <c r="A3100" s="6">
        <v>43376</v>
      </c>
      <c r="B3100" s="16">
        <v>10523.94</v>
      </c>
      <c r="C3100">
        <v>17.11</v>
      </c>
    </row>
    <row r="3101" spans="1:3" x14ac:dyDescent="0.25">
      <c r="A3101" s="6">
        <v>43377</v>
      </c>
      <c r="B3101" s="16">
        <v>10668.1</v>
      </c>
      <c r="C3101">
        <v>17.34</v>
      </c>
    </row>
    <row r="3102" spans="1:3" x14ac:dyDescent="0.25">
      <c r="A3102" s="6">
        <v>43378</v>
      </c>
      <c r="B3102" s="16">
        <v>10766.73</v>
      </c>
      <c r="C3102">
        <v>17.5</v>
      </c>
    </row>
    <row r="3103" spans="1:3" x14ac:dyDescent="0.25">
      <c r="A3103" s="6">
        <v>43381</v>
      </c>
      <c r="B3103" s="16">
        <v>10881.3</v>
      </c>
      <c r="C3103">
        <v>17.690000000000001</v>
      </c>
    </row>
    <row r="3104" spans="1:3" x14ac:dyDescent="0.25">
      <c r="A3104" s="6">
        <v>43382</v>
      </c>
      <c r="B3104" s="16">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v>43594</v>
      </c>
      <c r="B3244">
        <v>11465.93</v>
      </c>
      <c r="C3244">
        <v>18.54</v>
      </c>
    </row>
    <row r="3245" spans="1:3" x14ac:dyDescent="0.25">
      <c r="A3245">
        <v>43595</v>
      </c>
      <c r="B3245">
        <v>11177.58</v>
      </c>
      <c r="C3245">
        <v>18.07</v>
      </c>
    </row>
    <row r="3246" spans="1:3" x14ac:dyDescent="0.25">
      <c r="A3246">
        <v>43598</v>
      </c>
      <c r="B3246">
        <v>11870.63</v>
      </c>
      <c r="C3246">
        <v>19.190000000000001</v>
      </c>
    </row>
    <row r="3247" spans="1:3" x14ac:dyDescent="0.25">
      <c r="A3247">
        <v>43599</v>
      </c>
      <c r="B3247">
        <v>11453.81</v>
      </c>
      <c r="C3247">
        <v>18.52</v>
      </c>
    </row>
    <row r="3248" spans="1:3" x14ac:dyDescent="0.25">
      <c r="A3248">
        <v>43600</v>
      </c>
      <c r="B3248">
        <v>11320.74</v>
      </c>
      <c r="C3248">
        <v>18.3</v>
      </c>
    </row>
    <row r="3249" spans="1:3" x14ac:dyDescent="0.25">
      <c r="A3249">
        <v>43601</v>
      </c>
      <c r="B3249">
        <v>11237.05</v>
      </c>
      <c r="C3249">
        <v>18.170000000000002</v>
      </c>
    </row>
    <row r="3250" spans="1:3" x14ac:dyDescent="0.25">
      <c r="A3250">
        <v>43602</v>
      </c>
      <c r="B3250">
        <v>11253.96</v>
      </c>
      <c r="C3250">
        <v>18.2</v>
      </c>
    </row>
    <row r="3251" spans="1:3" x14ac:dyDescent="0.25">
      <c r="A3251">
        <v>43605</v>
      </c>
      <c r="B3251">
        <v>11385.5</v>
      </c>
      <c r="C3251">
        <v>18.41</v>
      </c>
    </row>
    <row r="3252" spans="1:3" x14ac:dyDescent="0.25">
      <c r="A3252">
        <v>43606</v>
      </c>
      <c r="B3252">
        <v>11174.28</v>
      </c>
      <c r="C3252">
        <v>18.059999999999999</v>
      </c>
    </row>
    <row r="3253" spans="1:3" x14ac:dyDescent="0.25">
      <c r="A3253">
        <v>43607</v>
      </c>
      <c r="B3253">
        <v>11191.17</v>
      </c>
      <c r="C3253">
        <v>18.09</v>
      </c>
    </row>
    <row r="3254" spans="1:3" x14ac:dyDescent="0.25">
      <c r="A3254">
        <v>43608</v>
      </c>
      <c r="B3254">
        <v>11480.88</v>
      </c>
      <c r="C3254">
        <v>18.559999999999999</v>
      </c>
    </row>
    <row r="3255" spans="1:3" x14ac:dyDescent="0.25">
      <c r="A3255">
        <v>43609</v>
      </c>
      <c r="B3255">
        <v>11428.29</v>
      </c>
      <c r="C3255">
        <v>18.47</v>
      </c>
    </row>
    <row r="3256" spans="1:3" x14ac:dyDescent="0.25">
      <c r="A3256">
        <v>43613</v>
      </c>
      <c r="B3256">
        <v>11558.1</v>
      </c>
      <c r="C3256">
        <v>18.68</v>
      </c>
    </row>
    <row r="3257" spans="1:3" x14ac:dyDescent="0.25">
      <c r="A3257">
        <v>43614</v>
      </c>
      <c r="B3257">
        <v>11675.23</v>
      </c>
      <c r="C3257">
        <v>18.87</v>
      </c>
    </row>
    <row r="3258" spans="1:3" x14ac:dyDescent="0.25">
      <c r="A3258">
        <v>43615</v>
      </c>
      <c r="B3258">
        <v>11569.49</v>
      </c>
      <c r="C3258">
        <v>18.7</v>
      </c>
    </row>
    <row r="3259" spans="1:3" x14ac:dyDescent="0.25">
      <c r="A3259">
        <v>43616</v>
      </c>
      <c r="B3259">
        <v>11806.58</v>
      </c>
      <c r="C3259">
        <v>19.079999999999998</v>
      </c>
    </row>
    <row r="3260" spans="1:3" x14ac:dyDescent="0.25">
      <c r="A3260">
        <v>43619</v>
      </c>
      <c r="B3260">
        <v>11793.23</v>
      </c>
      <c r="C3260">
        <v>19.059999999999999</v>
      </c>
    </row>
    <row r="3261" spans="1:3" x14ac:dyDescent="0.25">
      <c r="A3261">
        <v>43620</v>
      </c>
      <c r="B3261">
        <v>11450.47</v>
      </c>
      <c r="C3261">
        <v>18.5</v>
      </c>
    </row>
    <row r="3262" spans="1:3" x14ac:dyDescent="0.25">
      <c r="A3262">
        <v>43621</v>
      </c>
      <c r="B3262">
        <v>11378.09</v>
      </c>
      <c r="C3262">
        <v>18.39</v>
      </c>
    </row>
    <row r="3263" spans="1:3" x14ac:dyDescent="0.25">
      <c r="A3263">
        <v>43622</v>
      </c>
      <c r="B3263">
        <v>11273.51</v>
      </c>
      <c r="C3263">
        <v>18.22</v>
      </c>
    </row>
    <row r="3264" spans="1:3" x14ac:dyDescent="0.25">
      <c r="A3264">
        <v>43623</v>
      </c>
      <c r="B3264">
        <v>11361.64</v>
      </c>
      <c r="C3264">
        <v>18.36</v>
      </c>
    </row>
    <row r="3265" spans="1:3" x14ac:dyDescent="0.25">
      <c r="A3265">
        <v>43626</v>
      </c>
      <c r="B3265">
        <v>11257.02</v>
      </c>
      <c r="C3265">
        <v>18.190000000000001</v>
      </c>
    </row>
    <row r="3266" spans="1:3" x14ac:dyDescent="0.25">
      <c r="A3266">
        <v>43627</v>
      </c>
      <c r="B3266">
        <v>11315.28</v>
      </c>
      <c r="C3266">
        <v>18.28</v>
      </c>
    </row>
    <row r="3267" spans="1:3" x14ac:dyDescent="0.25">
      <c r="A3267">
        <v>43628</v>
      </c>
      <c r="B3267">
        <v>11361.87</v>
      </c>
      <c r="C3267">
        <v>18.36</v>
      </c>
    </row>
    <row r="3268" spans="1:3" x14ac:dyDescent="0.25">
      <c r="A3268">
        <v>43629</v>
      </c>
      <c r="B3268">
        <v>11332.36</v>
      </c>
      <c r="C3268">
        <v>18.309999999999999</v>
      </c>
    </row>
    <row r="3269" spans="1:3" x14ac:dyDescent="0.25">
      <c r="A3269">
        <v>43630</v>
      </c>
      <c r="B3269">
        <v>11280.88</v>
      </c>
      <c r="C3269">
        <v>18.23</v>
      </c>
    </row>
    <row r="3270" spans="1:3" x14ac:dyDescent="0.25">
      <c r="A3270">
        <v>43633</v>
      </c>
      <c r="B3270">
        <v>11184.31</v>
      </c>
      <c r="C3270">
        <v>18.07</v>
      </c>
    </row>
    <row r="3271" spans="1:3" x14ac:dyDescent="0.25">
      <c r="A3271">
        <v>43634</v>
      </c>
      <c r="B3271">
        <v>11218.08</v>
      </c>
      <c r="C3271">
        <v>18.12</v>
      </c>
    </row>
    <row r="3272" spans="1:3" x14ac:dyDescent="0.25">
      <c r="A3272">
        <v>43635</v>
      </c>
      <c r="B3272">
        <v>11153.69</v>
      </c>
      <c r="C3272">
        <v>18.02</v>
      </c>
    </row>
    <row r="3273" spans="1:3" x14ac:dyDescent="0.25">
      <c r="A3273">
        <v>43636</v>
      </c>
      <c r="B3273">
        <v>11067.36</v>
      </c>
      <c r="C3273">
        <v>17.88</v>
      </c>
    </row>
    <row r="3274" spans="1:3" x14ac:dyDescent="0.25">
      <c r="A3274">
        <v>43637</v>
      </c>
      <c r="B3274">
        <v>11292.77</v>
      </c>
      <c r="C3274">
        <v>18.239999999999998</v>
      </c>
    </row>
    <row r="3275" spans="1:3" x14ac:dyDescent="0.25">
      <c r="A3275">
        <v>43640</v>
      </c>
      <c r="B3275">
        <v>11220.67</v>
      </c>
      <c r="C3275">
        <v>18.12</v>
      </c>
    </row>
    <row r="3276" spans="1:3" x14ac:dyDescent="0.25">
      <c r="A3276">
        <v>43641</v>
      </c>
      <c r="B3276">
        <v>11417.22</v>
      </c>
      <c r="C3276">
        <v>18.440000000000001</v>
      </c>
    </row>
    <row r="3277" spans="1:3" x14ac:dyDescent="0.25">
      <c r="A3277">
        <v>43642</v>
      </c>
      <c r="B3277">
        <v>11371.98</v>
      </c>
      <c r="C3277">
        <v>18.37</v>
      </c>
    </row>
    <row r="3278" spans="1:3" x14ac:dyDescent="0.25">
      <c r="A3278">
        <v>43643</v>
      </c>
      <c r="B3278">
        <v>11256.9</v>
      </c>
      <c r="C3278">
        <v>18.18</v>
      </c>
    </row>
    <row r="3279" spans="1:3" x14ac:dyDescent="0.25">
      <c r="A3279">
        <v>43644</v>
      </c>
      <c r="B3279">
        <v>11062.6</v>
      </c>
      <c r="C3279">
        <v>17.87</v>
      </c>
    </row>
    <row r="3280" spans="1:3" x14ac:dyDescent="0.25">
      <c r="A3280">
        <v>43647</v>
      </c>
      <c r="B3280">
        <v>10921.19</v>
      </c>
      <c r="C3280">
        <v>17.64</v>
      </c>
    </row>
    <row r="3281" spans="1:3" x14ac:dyDescent="0.25">
      <c r="A3281">
        <v>43648</v>
      </c>
      <c r="B3281">
        <v>10775.12</v>
      </c>
      <c r="C3281">
        <v>17.399999999999999</v>
      </c>
    </row>
    <row r="3282" spans="1:3" x14ac:dyDescent="0.25">
      <c r="A3282">
        <v>43649</v>
      </c>
      <c r="B3282">
        <v>10732.76</v>
      </c>
      <c r="C3282">
        <v>17.329999999999998</v>
      </c>
    </row>
    <row r="3283" spans="1:3" x14ac:dyDescent="0.25">
      <c r="A3283">
        <v>43651</v>
      </c>
      <c r="B3283">
        <v>10738.6</v>
      </c>
      <c r="C3283">
        <v>17.34</v>
      </c>
    </row>
    <row r="3284" spans="1:3" x14ac:dyDescent="0.25">
      <c r="A3284">
        <v>43654</v>
      </c>
      <c r="B3284">
        <v>10872.81</v>
      </c>
      <c r="C3284">
        <v>17.559999999999999</v>
      </c>
    </row>
    <row r="3285" spans="1:3" x14ac:dyDescent="0.25">
      <c r="A3285">
        <v>43655</v>
      </c>
      <c r="B3285">
        <v>10938.33</v>
      </c>
      <c r="C3285">
        <v>17.66</v>
      </c>
    </row>
    <row r="3286" spans="1:3" x14ac:dyDescent="0.25">
      <c r="A3286">
        <v>43656</v>
      </c>
      <c r="B3286">
        <v>10833.24</v>
      </c>
      <c r="C3286">
        <v>17.489999999999998</v>
      </c>
    </row>
    <row r="3287" spans="1:3" x14ac:dyDescent="0.25">
      <c r="A3287">
        <v>43657</v>
      </c>
      <c r="B3287">
        <v>10760.58</v>
      </c>
      <c r="C3287">
        <v>17.37</v>
      </c>
    </row>
    <row r="3288" spans="1:3" x14ac:dyDescent="0.25">
      <c r="A3288">
        <v>43658</v>
      </c>
      <c r="B3288">
        <v>10737.96</v>
      </c>
      <c r="C3288">
        <v>17.34</v>
      </c>
    </row>
    <row r="3289" spans="1:3" x14ac:dyDescent="0.25">
      <c r="A3289">
        <v>43661</v>
      </c>
      <c r="B3289">
        <v>10788.49</v>
      </c>
      <c r="C3289">
        <v>17.420000000000002</v>
      </c>
    </row>
    <row r="3290" spans="1:3" x14ac:dyDescent="0.25">
      <c r="A3290">
        <v>43662</v>
      </c>
      <c r="B3290">
        <v>10923.35</v>
      </c>
      <c r="C3290">
        <v>17.63</v>
      </c>
    </row>
    <row r="3291" spans="1:3" x14ac:dyDescent="0.25">
      <c r="A3291">
        <v>43663</v>
      </c>
      <c r="B3291">
        <v>11064.11</v>
      </c>
      <c r="C3291">
        <v>17.86</v>
      </c>
    </row>
    <row r="3292" spans="1:3" x14ac:dyDescent="0.25">
      <c r="A3292">
        <v>43664</v>
      </c>
      <c r="B3292">
        <v>10967.8</v>
      </c>
      <c r="C3292">
        <v>17.71</v>
      </c>
    </row>
    <row r="3293" spans="1:3" x14ac:dyDescent="0.25">
      <c r="A3293">
        <v>43665</v>
      </c>
      <c r="B3293">
        <v>11033.06</v>
      </c>
      <c r="C3293">
        <v>17.809999999999999</v>
      </c>
    </row>
    <row r="3294" spans="1:3" x14ac:dyDescent="0.25">
      <c r="A3294">
        <v>43668</v>
      </c>
      <c r="B3294">
        <v>11002.07</v>
      </c>
      <c r="C3294">
        <v>17.760000000000002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965"/>
  <sheetViews>
    <sheetView workbookViewId="0">
      <selection sqref="A1:I1965"/>
    </sheetView>
  </sheetViews>
  <sheetFormatPr defaultRowHeight="15" x14ac:dyDescent="0.25"/>
  <cols>
    <col min="1" max="1" width="10.7109375" bestFit="1" customWidth="1"/>
  </cols>
  <sheetData>
    <row r="1" spans="1:10" x14ac:dyDescent="0.25">
      <c r="A1" t="s">
        <v>50</v>
      </c>
      <c r="B1" t="s">
        <v>56</v>
      </c>
      <c r="C1" t="s">
        <v>57</v>
      </c>
      <c r="D1" t="s">
        <v>58</v>
      </c>
      <c r="E1" t="s">
        <v>59</v>
      </c>
      <c r="F1" t="s">
        <v>60</v>
      </c>
      <c r="G1" t="s">
        <v>61</v>
      </c>
      <c r="H1" t="s">
        <v>62</v>
      </c>
      <c r="I1" t="s">
        <v>63</v>
      </c>
    </row>
    <row r="2" spans="1:10" x14ac:dyDescent="0.25">
      <c r="A2" s="27">
        <v>43670</v>
      </c>
      <c r="B2" t="s">
        <v>64</v>
      </c>
      <c r="C2" t="s">
        <v>65</v>
      </c>
      <c r="D2">
        <v>23.720403269999998</v>
      </c>
      <c r="E2">
        <v>24.65475627</v>
      </c>
      <c r="F2">
        <v>-3.7897500000000002</v>
      </c>
      <c r="G2">
        <v>-0.93435299999999999</v>
      </c>
      <c r="H2">
        <v>21030.91</v>
      </c>
      <c r="I2">
        <v>498861713.77588201</v>
      </c>
    </row>
    <row r="3" spans="1:10" x14ac:dyDescent="0.25">
      <c r="A3" s="27">
        <v>43669</v>
      </c>
      <c r="B3" t="s">
        <v>64</v>
      </c>
      <c r="C3" t="s">
        <v>65</v>
      </c>
      <c r="D3">
        <v>24.654756129999999</v>
      </c>
      <c r="E3">
        <v>25.59412313</v>
      </c>
      <c r="F3">
        <v>-3.6702400000000002</v>
      </c>
      <c r="G3">
        <v>-0.93936699999999995</v>
      </c>
      <c r="H3">
        <v>21030.91</v>
      </c>
      <c r="I3">
        <v>518512006.55149001</v>
      </c>
    </row>
    <row r="4" spans="1:10" x14ac:dyDescent="0.25">
      <c r="A4" s="27">
        <v>43668</v>
      </c>
      <c r="B4" t="s">
        <v>64</v>
      </c>
      <c r="C4" t="s">
        <v>65</v>
      </c>
      <c r="D4">
        <v>25.594123620000001</v>
      </c>
      <c r="E4">
        <v>27.279481619999999</v>
      </c>
      <c r="F4">
        <v>-6.1781199999999998</v>
      </c>
      <c r="G4">
        <v>-1.6853579999999999</v>
      </c>
      <c r="H4">
        <v>21030.91</v>
      </c>
      <c r="I4">
        <v>538267761.56934094</v>
      </c>
    </row>
    <row r="5" spans="1:10" x14ac:dyDescent="0.25">
      <c r="A5" s="27">
        <v>43665</v>
      </c>
      <c r="B5" t="s">
        <v>64</v>
      </c>
      <c r="C5" t="s">
        <v>65</v>
      </c>
      <c r="D5">
        <v>27.279481619999999</v>
      </c>
      <c r="E5">
        <v>25.931677619999999</v>
      </c>
      <c r="F5">
        <v>5.1975199999999999</v>
      </c>
      <c r="G5">
        <v>1.347804</v>
      </c>
      <c r="H5">
        <v>21030.91</v>
      </c>
      <c r="I5">
        <v>573712377.35583699</v>
      </c>
    </row>
    <row r="6" spans="1:10" x14ac:dyDescent="0.25">
      <c r="A6" s="27">
        <v>43664</v>
      </c>
      <c r="B6" t="s">
        <v>64</v>
      </c>
      <c r="C6" t="s">
        <v>65</v>
      </c>
      <c r="D6">
        <v>25.931677560000001</v>
      </c>
      <c r="E6">
        <v>26.93848556</v>
      </c>
      <c r="F6">
        <v>-3.7374299999999998</v>
      </c>
      <c r="G6">
        <v>-1.0068079999999999</v>
      </c>
      <c r="H6">
        <v>19880.91</v>
      </c>
      <c r="I6">
        <v>515545399.58273399</v>
      </c>
      <c r="J6">
        <f>SUM(IF((K8=A$2:A$1505)*($B$15=B$2:B$1505),F$2:F$1505))</f>
        <v>0</v>
      </c>
    </row>
    <row r="7" spans="1:10" x14ac:dyDescent="0.25">
      <c r="A7" s="27">
        <v>43663</v>
      </c>
      <c r="B7" t="s">
        <v>64</v>
      </c>
      <c r="C7" t="s">
        <v>65</v>
      </c>
      <c r="D7">
        <v>26.93848539</v>
      </c>
      <c r="E7">
        <v>25.924832389999999</v>
      </c>
      <c r="F7">
        <v>3.9099699999999999</v>
      </c>
      <c r="G7">
        <v>1.0136529999999999</v>
      </c>
      <c r="H7">
        <v>19880.91</v>
      </c>
      <c r="I7">
        <v>535561657.45187497</v>
      </c>
    </row>
    <row r="8" spans="1:10" x14ac:dyDescent="0.25">
      <c r="A8" s="27">
        <v>43662</v>
      </c>
      <c r="B8" t="s">
        <v>64</v>
      </c>
      <c r="C8" t="s">
        <v>65</v>
      </c>
      <c r="D8">
        <v>25.924832649999999</v>
      </c>
      <c r="E8">
        <v>25.69634765</v>
      </c>
      <c r="F8">
        <v>0.88917000000000002</v>
      </c>
      <c r="G8">
        <v>0.22848499999999999</v>
      </c>
      <c r="H8">
        <v>17430.91</v>
      </c>
      <c r="I8">
        <v>451893476.53687602</v>
      </c>
    </row>
    <row r="9" spans="1:10" x14ac:dyDescent="0.25">
      <c r="A9" s="27">
        <v>43661</v>
      </c>
      <c r="B9" t="s">
        <v>64</v>
      </c>
      <c r="C9" t="s">
        <v>65</v>
      </c>
      <c r="D9">
        <v>25.696347329999998</v>
      </c>
      <c r="E9">
        <v>25.763645329999999</v>
      </c>
      <c r="F9">
        <v>-0.26121</v>
      </c>
      <c r="G9">
        <v>-6.7297999999999997E-2</v>
      </c>
      <c r="H9">
        <v>18630.91</v>
      </c>
      <c r="I9">
        <v>478746385.82666397</v>
      </c>
    </row>
    <row r="10" spans="1:10" x14ac:dyDescent="0.25">
      <c r="A10" s="27">
        <v>43658</v>
      </c>
      <c r="B10" t="s">
        <v>64</v>
      </c>
      <c r="C10" t="s">
        <v>65</v>
      </c>
      <c r="D10">
        <v>25.76364491</v>
      </c>
      <c r="E10">
        <v>26.410699910000002</v>
      </c>
      <c r="F10">
        <v>-2.44997</v>
      </c>
      <c r="G10">
        <v>-0.64705500000000005</v>
      </c>
      <c r="H10">
        <v>17930.91</v>
      </c>
      <c r="I10">
        <v>461965649.680457</v>
      </c>
    </row>
    <row r="11" spans="1:10" x14ac:dyDescent="0.25">
      <c r="A11" s="27">
        <v>43657</v>
      </c>
      <c r="B11" t="s">
        <v>64</v>
      </c>
      <c r="C11" t="s">
        <v>65</v>
      </c>
      <c r="D11">
        <v>26.410699940000001</v>
      </c>
      <c r="E11">
        <v>26.947421940000002</v>
      </c>
      <c r="F11">
        <v>-1.9917400000000001</v>
      </c>
      <c r="G11">
        <v>-0.53672200000000003</v>
      </c>
      <c r="H11">
        <v>17730.91</v>
      </c>
      <c r="I11">
        <v>468285796.49454498</v>
      </c>
    </row>
    <row r="12" spans="1:10" x14ac:dyDescent="0.25">
      <c r="A12" s="27">
        <v>43656</v>
      </c>
      <c r="B12" t="s">
        <v>64</v>
      </c>
      <c r="C12" t="s">
        <v>65</v>
      </c>
      <c r="D12">
        <v>26.947421940000002</v>
      </c>
      <c r="E12">
        <v>28.520884939999998</v>
      </c>
      <c r="F12">
        <v>-5.5168799999999996</v>
      </c>
      <c r="G12">
        <v>-1.5734630000000001</v>
      </c>
      <c r="H12">
        <v>17080.91</v>
      </c>
      <c r="I12">
        <v>460286542.78400898</v>
      </c>
    </row>
    <row r="13" spans="1:10" x14ac:dyDescent="0.25">
      <c r="A13" s="27">
        <v>43655</v>
      </c>
      <c r="B13" t="s">
        <v>64</v>
      </c>
      <c r="C13" t="s">
        <v>65</v>
      </c>
      <c r="D13">
        <v>28.520885069999999</v>
      </c>
      <c r="E13">
        <v>28.471027070000002</v>
      </c>
      <c r="F13">
        <v>0.17512</v>
      </c>
      <c r="G13">
        <v>4.9858E-2</v>
      </c>
      <c r="H13">
        <v>17480.91</v>
      </c>
      <c r="I13">
        <v>498571082.07078302</v>
      </c>
    </row>
    <row r="14" spans="1:10" x14ac:dyDescent="0.25">
      <c r="A14" s="27">
        <v>43654</v>
      </c>
      <c r="B14" t="s">
        <v>64</v>
      </c>
      <c r="C14" t="s">
        <v>65</v>
      </c>
      <c r="D14">
        <v>28.471026890000001</v>
      </c>
      <c r="E14">
        <v>27.323907890000001</v>
      </c>
      <c r="F14">
        <v>4.1982200000000001</v>
      </c>
      <c r="G14">
        <v>1.147119</v>
      </c>
      <c r="H14">
        <v>17480.91</v>
      </c>
      <c r="I14">
        <v>497699515.61372298</v>
      </c>
    </row>
    <row r="15" spans="1:10" x14ac:dyDescent="0.25">
      <c r="A15" s="27">
        <v>43651</v>
      </c>
      <c r="B15" t="s">
        <v>64</v>
      </c>
      <c r="C15" t="s">
        <v>65</v>
      </c>
      <c r="D15">
        <v>27.32390784</v>
      </c>
      <c r="E15">
        <v>26.749447839999998</v>
      </c>
      <c r="F15">
        <v>2.1475599999999999</v>
      </c>
      <c r="G15">
        <v>0.57445999999999997</v>
      </c>
      <c r="H15">
        <v>17480.91</v>
      </c>
      <c r="I15">
        <v>477646828.44714999</v>
      </c>
    </row>
    <row r="16" spans="1:10" x14ac:dyDescent="0.25">
      <c r="A16" s="27">
        <v>43649</v>
      </c>
      <c r="B16" t="s">
        <v>64</v>
      </c>
      <c r="C16" t="s">
        <v>65</v>
      </c>
      <c r="D16">
        <v>26.749448000000001</v>
      </c>
      <c r="E16">
        <v>27.077491999999999</v>
      </c>
      <c r="F16">
        <v>-1.2115</v>
      </c>
      <c r="G16">
        <v>-0.328044</v>
      </c>
      <c r="H16">
        <v>19380.91</v>
      </c>
      <c r="I16">
        <v>518428697.73657602</v>
      </c>
    </row>
    <row r="17" spans="1:9" x14ac:dyDescent="0.25">
      <c r="A17" s="27">
        <v>43648</v>
      </c>
      <c r="B17" t="s">
        <v>64</v>
      </c>
      <c r="C17" t="s">
        <v>65</v>
      </c>
      <c r="D17">
        <v>27.07749192</v>
      </c>
      <c r="E17">
        <v>28.833551920000001</v>
      </c>
      <c r="F17">
        <v>-6.0903400000000003</v>
      </c>
      <c r="G17">
        <v>-1.75606</v>
      </c>
      <c r="H17">
        <v>18930.91</v>
      </c>
      <c r="I17">
        <v>512601616.71823102</v>
      </c>
    </row>
    <row r="18" spans="1:9" x14ac:dyDescent="0.25">
      <c r="A18" s="27">
        <v>43647</v>
      </c>
      <c r="B18" t="s">
        <v>64</v>
      </c>
      <c r="C18" t="s">
        <v>65</v>
      </c>
      <c r="D18">
        <v>28.8335519</v>
      </c>
      <c r="E18">
        <v>30.366300899999999</v>
      </c>
      <c r="F18">
        <v>-5.0475300000000001</v>
      </c>
      <c r="G18">
        <v>-1.5327489999999999</v>
      </c>
      <c r="H18">
        <v>18180.91</v>
      </c>
      <c r="I18">
        <v>524220269.74133199</v>
      </c>
    </row>
    <row r="19" spans="1:9" x14ac:dyDescent="0.25">
      <c r="A19" s="27">
        <v>43644</v>
      </c>
      <c r="B19" t="s">
        <v>64</v>
      </c>
      <c r="C19" t="s">
        <v>65</v>
      </c>
      <c r="D19">
        <v>30.366300679999998</v>
      </c>
      <c r="E19">
        <v>31.804829680000001</v>
      </c>
      <c r="F19">
        <v>-4.5229900000000001</v>
      </c>
      <c r="G19">
        <v>-1.4385289999999999</v>
      </c>
      <c r="H19">
        <v>17430.91</v>
      </c>
      <c r="I19">
        <v>529312314.91861999</v>
      </c>
    </row>
    <row r="20" spans="1:9" x14ac:dyDescent="0.25">
      <c r="A20" s="27">
        <v>43643</v>
      </c>
      <c r="B20" t="s">
        <v>64</v>
      </c>
      <c r="C20" t="s">
        <v>65</v>
      </c>
      <c r="D20">
        <v>31.804829909999999</v>
      </c>
      <c r="E20">
        <v>32.993956910000001</v>
      </c>
      <c r="F20">
        <v>-3.6040800000000002</v>
      </c>
      <c r="G20">
        <v>-1.189127</v>
      </c>
      <c r="H20">
        <v>16880.91</v>
      </c>
      <c r="I20">
        <v>536894534.88567698</v>
      </c>
    </row>
    <row r="21" spans="1:9" x14ac:dyDescent="0.25">
      <c r="A21" s="27">
        <v>43642</v>
      </c>
      <c r="B21" t="s">
        <v>64</v>
      </c>
      <c r="C21" t="s">
        <v>65</v>
      </c>
      <c r="D21">
        <v>32.993956849999996</v>
      </c>
      <c r="E21">
        <v>33.361717849999998</v>
      </c>
      <c r="F21">
        <v>-1.1023400000000001</v>
      </c>
      <c r="G21">
        <v>-0.367761</v>
      </c>
      <c r="H21">
        <v>16580.91</v>
      </c>
      <c r="I21">
        <v>547069895.06164706</v>
      </c>
    </row>
    <row r="22" spans="1:9" x14ac:dyDescent="0.25">
      <c r="A22" s="27">
        <v>43641</v>
      </c>
      <c r="B22" t="s">
        <v>64</v>
      </c>
      <c r="C22" t="s">
        <v>65</v>
      </c>
      <c r="D22">
        <v>33.361718230000001</v>
      </c>
      <c r="E22">
        <v>32.215630230000002</v>
      </c>
      <c r="F22">
        <v>3.55755</v>
      </c>
      <c r="G22">
        <v>1.146088</v>
      </c>
      <c r="H22">
        <v>16430.91</v>
      </c>
      <c r="I22">
        <v>548163456.40592504</v>
      </c>
    </row>
    <row r="23" spans="1:9" x14ac:dyDescent="0.25">
      <c r="A23" s="27">
        <v>43640</v>
      </c>
      <c r="B23" t="s">
        <v>64</v>
      </c>
      <c r="C23" t="s">
        <v>65</v>
      </c>
      <c r="D23">
        <v>32.21563046</v>
      </c>
      <c r="E23">
        <v>32.910029459999997</v>
      </c>
      <c r="F23">
        <v>-2.1099899999999998</v>
      </c>
      <c r="G23">
        <v>-0.69439899999999999</v>
      </c>
      <c r="H23">
        <v>16430.91</v>
      </c>
      <c r="I23">
        <v>529332189.11277902</v>
      </c>
    </row>
    <row r="24" spans="1:9" x14ac:dyDescent="0.25">
      <c r="A24" s="27">
        <v>43637</v>
      </c>
      <c r="B24" t="s">
        <v>64</v>
      </c>
      <c r="C24" t="s">
        <v>65</v>
      </c>
      <c r="D24">
        <v>32.91002932</v>
      </c>
      <c r="E24">
        <v>31.735031320000001</v>
      </c>
      <c r="F24">
        <v>3.7025299999999999</v>
      </c>
      <c r="G24">
        <v>1.174998</v>
      </c>
      <c r="H24">
        <v>16430.91</v>
      </c>
      <c r="I24">
        <v>540741795.67433906</v>
      </c>
    </row>
    <row r="25" spans="1:9" x14ac:dyDescent="0.25">
      <c r="A25" s="27">
        <v>43636</v>
      </c>
      <c r="B25" t="s">
        <v>64</v>
      </c>
      <c r="C25" t="s">
        <v>65</v>
      </c>
      <c r="D25">
        <v>31.735030930000001</v>
      </c>
      <c r="E25">
        <v>31.017536929999999</v>
      </c>
      <c r="F25">
        <v>2.3131900000000001</v>
      </c>
      <c r="G25">
        <v>0.71749399999999997</v>
      </c>
      <c r="H25">
        <v>16030.91</v>
      </c>
      <c r="I25">
        <v>508741488.15610802</v>
      </c>
    </row>
    <row r="26" spans="1:9" x14ac:dyDescent="0.25">
      <c r="A26" s="27">
        <v>43635</v>
      </c>
      <c r="B26" t="s">
        <v>64</v>
      </c>
      <c r="C26" t="s">
        <v>65</v>
      </c>
      <c r="D26">
        <v>31.01753738</v>
      </c>
      <c r="E26">
        <v>33.26409838</v>
      </c>
      <c r="F26">
        <v>-6.7537099999999999</v>
      </c>
      <c r="G26">
        <v>-2.2465609999999998</v>
      </c>
      <c r="H26">
        <v>13880.91</v>
      </c>
      <c r="I26">
        <v>430551706.82849002</v>
      </c>
    </row>
    <row r="27" spans="1:9" x14ac:dyDescent="0.25">
      <c r="A27" s="27">
        <v>43634</v>
      </c>
      <c r="B27" t="s">
        <v>64</v>
      </c>
      <c r="C27" t="s">
        <v>65</v>
      </c>
      <c r="D27">
        <v>33.264098060000002</v>
      </c>
      <c r="E27">
        <v>33.295724059999998</v>
      </c>
      <c r="F27">
        <v>-9.4990000000000005E-2</v>
      </c>
      <c r="G27">
        <v>-3.1626000000000001E-2</v>
      </c>
      <c r="H27">
        <v>15980.91</v>
      </c>
      <c r="I27">
        <v>531590623.85623002</v>
      </c>
    </row>
    <row r="28" spans="1:9" x14ac:dyDescent="0.25">
      <c r="A28" s="27">
        <v>43633</v>
      </c>
      <c r="B28" t="s">
        <v>64</v>
      </c>
      <c r="C28" t="s">
        <v>65</v>
      </c>
      <c r="D28">
        <v>33.29572383</v>
      </c>
      <c r="E28">
        <v>33.86500083</v>
      </c>
      <c r="F28">
        <v>-1.68102</v>
      </c>
      <c r="G28">
        <v>-0.56927700000000003</v>
      </c>
      <c r="H28">
        <v>16930.91</v>
      </c>
      <c r="I28">
        <v>563726970.14203203</v>
      </c>
    </row>
    <row r="29" spans="1:9" x14ac:dyDescent="0.25">
      <c r="A29" s="27">
        <v>43630</v>
      </c>
      <c r="B29" t="s">
        <v>64</v>
      </c>
      <c r="C29" t="s">
        <v>65</v>
      </c>
      <c r="D29">
        <v>33.865000539999997</v>
      </c>
      <c r="E29">
        <v>34.683190539999998</v>
      </c>
      <c r="F29">
        <v>-2.3590399999999998</v>
      </c>
      <c r="G29">
        <v>-0.81818999999999997</v>
      </c>
      <c r="H29">
        <v>16830.91</v>
      </c>
      <c r="I29">
        <v>569978843.96869195</v>
      </c>
    </row>
    <row r="30" spans="1:9" x14ac:dyDescent="0.25">
      <c r="A30" s="27">
        <v>43629</v>
      </c>
      <c r="B30" t="s">
        <v>64</v>
      </c>
      <c r="C30" t="s">
        <v>65</v>
      </c>
      <c r="D30">
        <v>34.683190250000003</v>
      </c>
      <c r="E30">
        <v>34.812450249999998</v>
      </c>
      <c r="F30">
        <v>-0.37130000000000002</v>
      </c>
      <c r="G30">
        <v>-0.12926000000000001</v>
      </c>
      <c r="H30">
        <v>16830.91</v>
      </c>
      <c r="I30">
        <v>583749722.97700799</v>
      </c>
    </row>
    <row r="31" spans="1:9" x14ac:dyDescent="0.25">
      <c r="A31" s="27">
        <v>43628</v>
      </c>
      <c r="B31" t="s">
        <v>64</v>
      </c>
      <c r="C31" t="s">
        <v>65</v>
      </c>
      <c r="D31">
        <v>34.812450720000001</v>
      </c>
      <c r="E31">
        <v>35.16475372</v>
      </c>
      <c r="F31">
        <v>-1.00186</v>
      </c>
      <c r="G31">
        <v>-0.35230299999999998</v>
      </c>
      <c r="H31">
        <v>16530.91</v>
      </c>
      <c r="I31">
        <v>575481559.35665596</v>
      </c>
    </row>
    <row r="32" spans="1:9" x14ac:dyDescent="0.25">
      <c r="A32" s="27">
        <v>43627</v>
      </c>
      <c r="B32" t="s">
        <v>64</v>
      </c>
      <c r="C32" t="s">
        <v>65</v>
      </c>
      <c r="D32">
        <v>35.164754199999997</v>
      </c>
      <c r="E32">
        <v>34.853899200000001</v>
      </c>
      <c r="F32">
        <v>0.89188000000000001</v>
      </c>
      <c r="G32">
        <v>0.31085499999999999</v>
      </c>
      <c r="H32">
        <v>17330.91</v>
      </c>
      <c r="I32">
        <v>609437260.54182994</v>
      </c>
    </row>
    <row r="33" spans="1:9" x14ac:dyDescent="0.25">
      <c r="A33" s="27">
        <v>43626</v>
      </c>
      <c r="B33" t="s">
        <v>64</v>
      </c>
      <c r="C33" t="s">
        <v>65</v>
      </c>
      <c r="D33">
        <v>34.853899460000001</v>
      </c>
      <c r="E33">
        <v>35.65438846</v>
      </c>
      <c r="F33">
        <v>-2.2451300000000001</v>
      </c>
      <c r="G33">
        <v>-0.80048900000000001</v>
      </c>
      <c r="H33">
        <v>16980.91</v>
      </c>
      <c r="I33">
        <v>591850999.58710694</v>
      </c>
    </row>
    <row r="34" spans="1:9" x14ac:dyDescent="0.25">
      <c r="A34" s="27">
        <v>43623</v>
      </c>
      <c r="B34" t="s">
        <v>64</v>
      </c>
      <c r="C34" t="s">
        <v>65</v>
      </c>
      <c r="D34">
        <v>35.654388580000003</v>
      </c>
      <c r="E34">
        <v>35.138278579999998</v>
      </c>
      <c r="F34">
        <v>1.4688000000000001</v>
      </c>
      <c r="G34">
        <v>0.51610999999999996</v>
      </c>
      <c r="H34">
        <v>16780.91</v>
      </c>
      <c r="I34">
        <v>598313157.17478395</v>
      </c>
    </row>
    <row r="35" spans="1:9" x14ac:dyDescent="0.25">
      <c r="A35" s="27">
        <v>43622</v>
      </c>
      <c r="B35" t="s">
        <v>64</v>
      </c>
      <c r="C35" t="s">
        <v>65</v>
      </c>
      <c r="D35">
        <v>35.138278620000001</v>
      </c>
      <c r="E35">
        <v>35.694101619999998</v>
      </c>
      <c r="F35">
        <v>-1.55718</v>
      </c>
      <c r="G35">
        <v>-0.55582299999999996</v>
      </c>
      <c r="H35">
        <v>16480.91</v>
      </c>
      <c r="I35">
        <v>579110877.76770103</v>
      </c>
    </row>
    <row r="36" spans="1:9" x14ac:dyDescent="0.25">
      <c r="A36" s="27">
        <v>43621</v>
      </c>
      <c r="B36" t="s">
        <v>64</v>
      </c>
      <c r="C36" t="s">
        <v>65</v>
      </c>
      <c r="D36">
        <v>35.694101330000002</v>
      </c>
      <c r="E36">
        <v>37.232193330000001</v>
      </c>
      <c r="F36">
        <v>-4.1310799999999999</v>
      </c>
      <c r="G36">
        <v>-1.538092</v>
      </c>
      <c r="H36">
        <v>16130.91</v>
      </c>
      <c r="I36">
        <v>575778407.47331202</v>
      </c>
    </row>
    <row r="37" spans="1:9" x14ac:dyDescent="0.25">
      <c r="A37" s="27">
        <v>43620</v>
      </c>
      <c r="B37" t="s">
        <v>64</v>
      </c>
      <c r="C37" t="s">
        <v>65</v>
      </c>
      <c r="D37">
        <v>37.232193520000003</v>
      </c>
      <c r="E37">
        <v>40.134012519999999</v>
      </c>
      <c r="F37">
        <v>-7.2303199999999999</v>
      </c>
      <c r="G37">
        <v>-2.9018190000000001</v>
      </c>
      <c r="H37">
        <v>16130.91</v>
      </c>
      <c r="I37">
        <v>600589237.23809004</v>
      </c>
    </row>
    <row r="38" spans="1:9" x14ac:dyDescent="0.25">
      <c r="A38" s="27">
        <v>43619</v>
      </c>
      <c r="B38" t="s">
        <v>64</v>
      </c>
      <c r="C38" t="s">
        <v>65</v>
      </c>
      <c r="D38">
        <v>40.134012869999999</v>
      </c>
      <c r="E38">
        <v>39.985873869999999</v>
      </c>
      <c r="F38">
        <v>0.37047999999999998</v>
      </c>
      <c r="G38">
        <v>0.14813899999999999</v>
      </c>
      <c r="H38">
        <v>15780.91</v>
      </c>
      <c r="I38">
        <v>633351325.30833697</v>
      </c>
    </row>
    <row r="39" spans="1:9" x14ac:dyDescent="0.25">
      <c r="A39" s="27">
        <v>43616</v>
      </c>
      <c r="B39" t="s">
        <v>64</v>
      </c>
      <c r="C39" t="s">
        <v>65</v>
      </c>
      <c r="D39">
        <v>39.985873910000002</v>
      </c>
      <c r="E39">
        <v>37.768983910000003</v>
      </c>
      <c r="F39">
        <v>5.8696000000000002</v>
      </c>
      <c r="G39">
        <v>2.2168899999999998</v>
      </c>
      <c r="H39">
        <v>15780.91</v>
      </c>
      <c r="I39">
        <v>631013557.41680503</v>
      </c>
    </row>
    <row r="40" spans="1:9" x14ac:dyDescent="0.25">
      <c r="A40" s="27">
        <v>43615</v>
      </c>
      <c r="B40" t="s">
        <v>64</v>
      </c>
      <c r="C40" t="s">
        <v>65</v>
      </c>
      <c r="D40">
        <v>37.768984379999999</v>
      </c>
      <c r="E40">
        <v>38.78184538</v>
      </c>
      <c r="F40">
        <v>-2.6116899999999998</v>
      </c>
      <c r="G40">
        <v>-1.012861</v>
      </c>
      <c r="H40">
        <v>15780.91</v>
      </c>
      <c r="I40">
        <v>596029018.83015394</v>
      </c>
    </row>
    <row r="41" spans="1:9" x14ac:dyDescent="0.25">
      <c r="A41" s="27">
        <v>43614</v>
      </c>
      <c r="B41" t="s">
        <v>64</v>
      </c>
      <c r="C41" t="s">
        <v>65</v>
      </c>
      <c r="D41">
        <v>38.781845680000004</v>
      </c>
      <c r="E41">
        <v>37.557370679999998</v>
      </c>
      <c r="F41">
        <v>3.2602799999999998</v>
      </c>
      <c r="G41">
        <v>1.224475</v>
      </c>
      <c r="H41">
        <v>15780.91</v>
      </c>
      <c r="I41">
        <v>612012893.87365997</v>
      </c>
    </row>
    <row r="42" spans="1:9" x14ac:dyDescent="0.25">
      <c r="A42" s="27">
        <v>43613</v>
      </c>
      <c r="B42" t="s">
        <v>64</v>
      </c>
      <c r="C42" t="s">
        <v>65</v>
      </c>
      <c r="D42">
        <v>37.557370319999997</v>
      </c>
      <c r="E42">
        <v>35.616616319999999</v>
      </c>
      <c r="F42">
        <v>5.4490100000000004</v>
      </c>
      <c r="G42">
        <v>1.9407540000000001</v>
      </c>
      <c r="H42">
        <v>15780.91</v>
      </c>
      <c r="I42">
        <v>592689555.971331</v>
      </c>
    </row>
    <row r="43" spans="1:9" x14ac:dyDescent="0.25">
      <c r="A43" s="27">
        <v>43609</v>
      </c>
      <c r="B43" t="s">
        <v>64</v>
      </c>
      <c r="C43" t="s">
        <v>65</v>
      </c>
      <c r="D43">
        <v>35.616616200000003</v>
      </c>
      <c r="E43">
        <v>37.455745200000003</v>
      </c>
      <c r="F43">
        <v>-4.9101400000000002</v>
      </c>
      <c r="G43">
        <v>-1.839129</v>
      </c>
      <c r="H43">
        <v>15430.91</v>
      </c>
      <c r="I43">
        <v>549596870.31997395</v>
      </c>
    </row>
    <row r="44" spans="1:9" x14ac:dyDescent="0.25">
      <c r="A44" s="27">
        <v>43608</v>
      </c>
      <c r="B44" t="s">
        <v>64</v>
      </c>
      <c r="C44" t="s">
        <v>65</v>
      </c>
      <c r="D44">
        <v>37.455744989999999</v>
      </c>
      <c r="E44">
        <v>34.05844699</v>
      </c>
      <c r="F44">
        <v>9.9749099999999995</v>
      </c>
      <c r="G44">
        <v>3.3972980000000002</v>
      </c>
      <c r="H44">
        <v>15430.91</v>
      </c>
      <c r="I44">
        <v>577976304.83512998</v>
      </c>
    </row>
    <row r="45" spans="1:9" x14ac:dyDescent="0.25">
      <c r="A45" s="27">
        <v>43607</v>
      </c>
      <c r="B45" t="s">
        <v>64</v>
      </c>
      <c r="C45" t="s">
        <v>65</v>
      </c>
      <c r="D45">
        <v>34.058446529999998</v>
      </c>
      <c r="E45">
        <v>34.216208530000003</v>
      </c>
      <c r="F45">
        <v>-0.46106999999999998</v>
      </c>
      <c r="G45">
        <v>-0.15776200000000001</v>
      </c>
      <c r="H45">
        <v>14530.91</v>
      </c>
      <c r="I45">
        <v>494900289.38413501</v>
      </c>
    </row>
    <row r="46" spans="1:9" x14ac:dyDescent="0.25">
      <c r="A46" s="27">
        <v>43606</v>
      </c>
      <c r="B46" t="s">
        <v>64</v>
      </c>
      <c r="C46" t="s">
        <v>65</v>
      </c>
      <c r="D46">
        <v>34.216208950000002</v>
      </c>
      <c r="E46">
        <v>37.172398950000002</v>
      </c>
      <c r="F46">
        <v>-7.9526500000000002</v>
      </c>
      <c r="G46">
        <v>-2.9561899999999999</v>
      </c>
      <c r="H46">
        <v>11980.91</v>
      </c>
      <c r="I46">
        <v>409941388.40356201</v>
      </c>
    </row>
    <row r="47" spans="1:9" x14ac:dyDescent="0.25">
      <c r="A47" s="27">
        <v>43605</v>
      </c>
      <c r="B47" t="s">
        <v>64</v>
      </c>
      <c r="C47" t="s">
        <v>65</v>
      </c>
      <c r="D47">
        <v>37.172399050000003</v>
      </c>
      <c r="E47">
        <v>36.656867050000002</v>
      </c>
      <c r="F47">
        <v>1.4063699999999999</v>
      </c>
      <c r="G47">
        <v>0.51553199999999999</v>
      </c>
      <c r="H47">
        <v>11980.91</v>
      </c>
      <c r="I47">
        <v>445359241.84693301</v>
      </c>
    </row>
    <row r="48" spans="1:9" x14ac:dyDescent="0.25">
      <c r="A48" s="27">
        <v>43602</v>
      </c>
      <c r="B48" t="s">
        <v>64</v>
      </c>
      <c r="C48" t="s">
        <v>65</v>
      </c>
      <c r="D48">
        <v>36.656866890000003</v>
      </c>
      <c r="E48">
        <v>35.888484890000001</v>
      </c>
      <c r="F48">
        <v>2.1410300000000002</v>
      </c>
      <c r="G48">
        <v>0.76838200000000001</v>
      </c>
      <c r="H48">
        <v>11680.91</v>
      </c>
      <c r="I48">
        <v>428185636.33780301</v>
      </c>
    </row>
    <row r="49" spans="1:9" x14ac:dyDescent="0.25">
      <c r="A49" s="27">
        <v>43601</v>
      </c>
      <c r="B49" t="s">
        <v>64</v>
      </c>
      <c r="C49" t="s">
        <v>65</v>
      </c>
      <c r="D49">
        <v>35.888485350000003</v>
      </c>
      <c r="E49">
        <v>38.206403350000002</v>
      </c>
      <c r="F49">
        <v>-6.0668300000000004</v>
      </c>
      <c r="G49">
        <v>-2.3179180000000001</v>
      </c>
      <c r="H49">
        <v>11680.91</v>
      </c>
      <c r="I49">
        <v>419210239.18663901</v>
      </c>
    </row>
    <row r="50" spans="1:9" x14ac:dyDescent="0.25">
      <c r="A50" s="27">
        <v>43600</v>
      </c>
      <c r="B50" t="s">
        <v>64</v>
      </c>
      <c r="C50" t="s">
        <v>65</v>
      </c>
      <c r="D50">
        <v>38.206403129999998</v>
      </c>
      <c r="E50">
        <v>40.935845129999997</v>
      </c>
      <c r="F50">
        <v>-6.6676099999999998</v>
      </c>
      <c r="G50">
        <v>-2.7294420000000001</v>
      </c>
      <c r="H50">
        <v>11180.91</v>
      </c>
      <c r="I50">
        <v>427182431.23305398</v>
      </c>
    </row>
    <row r="51" spans="1:9" x14ac:dyDescent="0.25">
      <c r="A51" s="27">
        <v>43599</v>
      </c>
      <c r="B51" t="s">
        <v>64</v>
      </c>
      <c r="C51" t="s">
        <v>65</v>
      </c>
      <c r="D51">
        <v>40.93584517</v>
      </c>
      <c r="E51">
        <v>44.516295169999999</v>
      </c>
      <c r="F51">
        <v>-8.0430100000000007</v>
      </c>
      <c r="G51">
        <v>-3.5804499999999999</v>
      </c>
      <c r="H51">
        <v>11180.91</v>
      </c>
      <c r="I51">
        <v>457700082.491395</v>
      </c>
    </row>
    <row r="52" spans="1:9" x14ac:dyDescent="0.25">
      <c r="A52" s="27">
        <v>43598</v>
      </c>
      <c r="B52" t="s">
        <v>64</v>
      </c>
      <c r="C52" t="s">
        <v>65</v>
      </c>
      <c r="D52">
        <v>44.516295079999999</v>
      </c>
      <c r="E52">
        <v>36.28350708</v>
      </c>
      <c r="F52">
        <v>22.690169999999998</v>
      </c>
      <c r="G52">
        <v>8.2327879999999993</v>
      </c>
      <c r="H52">
        <v>11180.91</v>
      </c>
      <c r="I52">
        <v>497732777.85551202</v>
      </c>
    </row>
    <row r="53" spans="1:9" x14ac:dyDescent="0.25">
      <c r="A53" s="27">
        <v>43595</v>
      </c>
      <c r="B53" t="s">
        <v>64</v>
      </c>
      <c r="C53" t="s">
        <v>65</v>
      </c>
      <c r="D53">
        <v>36.283507559999997</v>
      </c>
      <c r="E53">
        <v>40.774564560000002</v>
      </c>
      <c r="F53">
        <v>-11.01436</v>
      </c>
      <c r="G53">
        <v>-4.4910569999999996</v>
      </c>
      <c r="H53">
        <v>12080.91</v>
      </c>
      <c r="I53">
        <v>438337861.88369399</v>
      </c>
    </row>
    <row r="54" spans="1:9" x14ac:dyDescent="0.25">
      <c r="A54" s="27">
        <v>43594</v>
      </c>
      <c r="B54" t="s">
        <v>64</v>
      </c>
      <c r="C54" t="s">
        <v>65</v>
      </c>
      <c r="D54">
        <v>40.774564730000002</v>
      </c>
      <c r="E54">
        <v>41.137338730000003</v>
      </c>
      <c r="F54">
        <v>-0.88185999999999998</v>
      </c>
      <c r="G54">
        <v>-0.36277399999999999</v>
      </c>
      <c r="H54">
        <v>12080.91</v>
      </c>
      <c r="I54">
        <v>492593928.34143299</v>
      </c>
    </row>
    <row r="55" spans="1:9" x14ac:dyDescent="0.25">
      <c r="A55" s="27">
        <v>43593</v>
      </c>
      <c r="B55" t="s">
        <v>64</v>
      </c>
      <c r="C55" t="s">
        <v>65</v>
      </c>
      <c r="D55">
        <v>41.137338319999998</v>
      </c>
      <c r="E55">
        <v>40.312880319999998</v>
      </c>
      <c r="F55">
        <v>2.04515</v>
      </c>
      <c r="G55">
        <v>0.82445800000000002</v>
      </c>
      <c r="H55">
        <v>13230.91</v>
      </c>
      <c r="I55">
        <v>544284503.22614706</v>
      </c>
    </row>
    <row r="56" spans="1:9" x14ac:dyDescent="0.25">
      <c r="A56" s="27">
        <v>43592</v>
      </c>
      <c r="B56" t="s">
        <v>64</v>
      </c>
      <c r="C56" t="s">
        <v>65</v>
      </c>
      <c r="D56">
        <v>40.312880560000004</v>
      </c>
      <c r="E56">
        <v>34.363607559999998</v>
      </c>
      <c r="F56">
        <v>17.312709999999999</v>
      </c>
      <c r="G56">
        <v>5.9492729999999998</v>
      </c>
      <c r="H56">
        <v>15130.91</v>
      </c>
      <c r="I56">
        <v>609970648.21986997</v>
      </c>
    </row>
    <row r="57" spans="1:9" x14ac:dyDescent="0.25">
      <c r="A57" s="27">
        <v>43591</v>
      </c>
      <c r="B57" t="s">
        <v>64</v>
      </c>
      <c r="C57" t="s">
        <v>65</v>
      </c>
      <c r="D57">
        <v>34.36360723</v>
      </c>
      <c r="E57">
        <v>31.227789229999999</v>
      </c>
      <c r="F57">
        <v>10.04175</v>
      </c>
      <c r="G57">
        <v>3.135818</v>
      </c>
      <c r="H57">
        <v>18580.91</v>
      </c>
      <c r="I57">
        <v>638507161.94319296</v>
      </c>
    </row>
    <row r="58" spans="1:9" x14ac:dyDescent="0.25">
      <c r="A58" s="27">
        <v>43588</v>
      </c>
      <c r="B58" t="s">
        <v>64</v>
      </c>
      <c r="C58" t="s">
        <v>65</v>
      </c>
      <c r="D58">
        <v>31.227789649999998</v>
      </c>
      <c r="E58">
        <v>33.763899649999999</v>
      </c>
      <c r="F58">
        <v>-7.5113099999999999</v>
      </c>
      <c r="G58">
        <v>-2.5361099999999999</v>
      </c>
      <c r="H58">
        <v>20380.91</v>
      </c>
      <c r="I58">
        <v>636450832.81115997</v>
      </c>
    </row>
    <row r="59" spans="1:9" x14ac:dyDescent="0.25">
      <c r="A59" s="27">
        <v>43587</v>
      </c>
      <c r="B59" t="s">
        <v>64</v>
      </c>
      <c r="C59" t="s">
        <v>65</v>
      </c>
      <c r="D59">
        <v>33.76389975</v>
      </c>
      <c r="E59">
        <v>33.99509175</v>
      </c>
      <c r="F59">
        <v>-0.68006999999999995</v>
      </c>
      <c r="G59">
        <v>-0.23119200000000001</v>
      </c>
      <c r="H59">
        <v>20380.91</v>
      </c>
      <c r="I59">
        <v>688139069.58157206</v>
      </c>
    </row>
    <row r="60" spans="1:9" x14ac:dyDescent="0.25">
      <c r="A60" s="27">
        <v>43586</v>
      </c>
      <c r="B60" t="s">
        <v>64</v>
      </c>
      <c r="C60" t="s">
        <v>65</v>
      </c>
      <c r="D60">
        <v>33.99509218</v>
      </c>
      <c r="E60">
        <v>31.743756179999998</v>
      </c>
      <c r="F60">
        <v>7.0922200000000002</v>
      </c>
      <c r="G60">
        <v>2.2513359999999998</v>
      </c>
      <c r="H60">
        <v>20380.91</v>
      </c>
      <c r="I60">
        <v>692850982.15246797</v>
      </c>
    </row>
    <row r="61" spans="1:9" x14ac:dyDescent="0.25">
      <c r="A61" s="27">
        <v>43585</v>
      </c>
      <c r="B61" t="s">
        <v>64</v>
      </c>
      <c r="C61" t="s">
        <v>65</v>
      </c>
      <c r="D61">
        <v>31.743755960000001</v>
      </c>
      <c r="E61">
        <v>31.905338960000002</v>
      </c>
      <c r="F61">
        <v>-0.50644999999999996</v>
      </c>
      <c r="G61">
        <v>-0.161583</v>
      </c>
      <c r="H61">
        <v>20380.91</v>
      </c>
      <c r="I61">
        <v>646966696.77023494</v>
      </c>
    </row>
    <row r="62" spans="1:9" x14ac:dyDescent="0.25">
      <c r="A62" s="27">
        <v>43584</v>
      </c>
      <c r="B62" t="s">
        <v>64</v>
      </c>
      <c r="C62" t="s">
        <v>65</v>
      </c>
      <c r="D62">
        <v>31.905338560000001</v>
      </c>
      <c r="E62">
        <v>31.267711559999999</v>
      </c>
      <c r="F62">
        <v>2.03925</v>
      </c>
      <c r="G62">
        <v>0.63762700000000005</v>
      </c>
      <c r="H62">
        <v>20380.91</v>
      </c>
      <c r="I62">
        <v>650259897.52156603</v>
      </c>
    </row>
    <row r="63" spans="1:9" x14ac:dyDescent="0.25">
      <c r="A63" s="27">
        <v>43581</v>
      </c>
      <c r="B63" t="s">
        <v>64</v>
      </c>
      <c r="C63" t="s">
        <v>65</v>
      </c>
      <c r="D63">
        <v>31.26771158</v>
      </c>
      <c r="E63">
        <v>32.856260579999997</v>
      </c>
      <c r="F63">
        <v>-4.8348399999999998</v>
      </c>
      <c r="G63">
        <v>-1.588549</v>
      </c>
      <c r="H63">
        <v>20380.91</v>
      </c>
      <c r="I63">
        <v>637264478.15336001</v>
      </c>
    </row>
    <row r="64" spans="1:9" x14ac:dyDescent="0.25">
      <c r="A64" s="27">
        <v>43580</v>
      </c>
      <c r="B64" t="s">
        <v>64</v>
      </c>
      <c r="C64" t="s">
        <v>65</v>
      </c>
      <c r="D64">
        <v>32.856260900000002</v>
      </c>
      <c r="E64">
        <v>31.978326899999999</v>
      </c>
      <c r="F64">
        <v>2.7454000000000001</v>
      </c>
      <c r="G64">
        <v>0.87793399999999999</v>
      </c>
      <c r="H64">
        <v>20380.91</v>
      </c>
      <c r="I64">
        <v>669640562.05193996</v>
      </c>
    </row>
    <row r="65" spans="1:9" x14ac:dyDescent="0.25">
      <c r="A65" s="27">
        <v>43579</v>
      </c>
      <c r="B65" t="s">
        <v>64</v>
      </c>
      <c r="C65" t="s">
        <v>65</v>
      </c>
      <c r="D65">
        <v>31.978326809999999</v>
      </c>
      <c r="E65">
        <v>30.616483809999998</v>
      </c>
      <c r="F65">
        <v>4.4480700000000004</v>
      </c>
      <c r="G65">
        <v>1.3618429999999999</v>
      </c>
      <c r="H65">
        <v>20380.91</v>
      </c>
      <c r="I65">
        <v>651747464.62185001</v>
      </c>
    </row>
    <row r="66" spans="1:9" x14ac:dyDescent="0.25">
      <c r="A66" s="27">
        <v>43578</v>
      </c>
      <c r="B66" t="s">
        <v>64</v>
      </c>
      <c r="C66" t="s">
        <v>65</v>
      </c>
      <c r="D66">
        <v>30.616483429999999</v>
      </c>
      <c r="E66">
        <v>30.77855143</v>
      </c>
      <c r="F66">
        <v>-0.52656000000000003</v>
      </c>
      <c r="G66">
        <v>-0.16206799999999999</v>
      </c>
      <c r="H66">
        <v>20380.91</v>
      </c>
      <c r="I66">
        <v>623991854.53628802</v>
      </c>
    </row>
    <row r="67" spans="1:9" x14ac:dyDescent="0.25">
      <c r="A67" s="27">
        <v>43577</v>
      </c>
      <c r="B67" t="s">
        <v>64</v>
      </c>
      <c r="C67" t="s">
        <v>65</v>
      </c>
      <c r="D67">
        <v>30.778551400000001</v>
      </c>
      <c r="E67">
        <v>31.583465400000001</v>
      </c>
      <c r="F67">
        <v>-2.54853</v>
      </c>
      <c r="G67">
        <v>-0.80491400000000002</v>
      </c>
      <c r="H67">
        <v>19580.91</v>
      </c>
      <c r="I67">
        <v>602672106.450876</v>
      </c>
    </row>
    <row r="68" spans="1:9" x14ac:dyDescent="0.25">
      <c r="A68" s="27">
        <v>43573</v>
      </c>
      <c r="B68" t="s">
        <v>64</v>
      </c>
      <c r="C68" t="s">
        <v>65</v>
      </c>
      <c r="D68">
        <v>31.58346564</v>
      </c>
      <c r="E68">
        <v>32.222462640000003</v>
      </c>
      <c r="F68">
        <v>-1.98308</v>
      </c>
      <c r="G68">
        <v>-0.63899700000000004</v>
      </c>
      <c r="H68">
        <v>19580.91</v>
      </c>
      <c r="I68">
        <v>618433061.35186303</v>
      </c>
    </row>
    <row r="69" spans="1:9" x14ac:dyDescent="0.25">
      <c r="A69" s="27">
        <v>43572</v>
      </c>
      <c r="B69" t="s">
        <v>64</v>
      </c>
      <c r="C69" t="s">
        <v>65</v>
      </c>
      <c r="D69">
        <v>32.22246312</v>
      </c>
      <c r="E69">
        <v>32.222685120000001</v>
      </c>
      <c r="F69">
        <v>-6.8999999999999997E-4</v>
      </c>
      <c r="G69">
        <v>-2.22E-4</v>
      </c>
      <c r="H69">
        <v>19280.91</v>
      </c>
      <c r="I69">
        <v>621278475.83996499</v>
      </c>
    </row>
    <row r="70" spans="1:9" x14ac:dyDescent="0.25">
      <c r="A70" s="27">
        <v>43571</v>
      </c>
      <c r="B70" t="s">
        <v>64</v>
      </c>
      <c r="C70" t="s">
        <v>65</v>
      </c>
      <c r="D70">
        <v>32.222685599999998</v>
      </c>
      <c r="E70">
        <v>32.3820896</v>
      </c>
      <c r="F70">
        <v>-0.49225999999999998</v>
      </c>
      <c r="G70">
        <v>-0.15940399999999999</v>
      </c>
      <c r="H70">
        <v>18680.91</v>
      </c>
      <c r="I70">
        <v>601949154.09726703</v>
      </c>
    </row>
    <row r="71" spans="1:9" x14ac:dyDescent="0.25">
      <c r="A71" s="27">
        <v>43570</v>
      </c>
      <c r="B71" t="s">
        <v>64</v>
      </c>
      <c r="C71" t="s">
        <v>65</v>
      </c>
      <c r="D71">
        <v>32.38208994</v>
      </c>
      <c r="E71">
        <v>32.751768939999998</v>
      </c>
      <c r="F71">
        <v>-1.12873</v>
      </c>
      <c r="G71">
        <v>-0.36967899999999998</v>
      </c>
      <c r="H71">
        <v>18680.91</v>
      </c>
      <c r="I71">
        <v>604926972.54522502</v>
      </c>
    </row>
    <row r="72" spans="1:9" x14ac:dyDescent="0.25">
      <c r="A72" s="27">
        <v>43567</v>
      </c>
      <c r="B72" t="s">
        <v>64</v>
      </c>
      <c r="C72" t="s">
        <v>65</v>
      </c>
      <c r="D72">
        <v>32.751768990000002</v>
      </c>
      <c r="E72">
        <v>35.515593989999999</v>
      </c>
      <c r="F72">
        <v>-7.782</v>
      </c>
      <c r="G72">
        <v>-2.7638250000000002</v>
      </c>
      <c r="H72">
        <v>18680.91</v>
      </c>
      <c r="I72">
        <v>611832914.34651804</v>
      </c>
    </row>
    <row r="73" spans="1:9" x14ac:dyDescent="0.25">
      <c r="A73" s="27">
        <v>43566</v>
      </c>
      <c r="B73" t="s">
        <v>64</v>
      </c>
      <c r="C73" t="s">
        <v>65</v>
      </c>
      <c r="D73">
        <v>35.515593920000001</v>
      </c>
      <c r="E73">
        <v>36.63797392</v>
      </c>
      <c r="F73">
        <v>-3.0634299999999999</v>
      </c>
      <c r="G73">
        <v>-1.1223799999999999</v>
      </c>
      <c r="H73">
        <v>17980.91</v>
      </c>
      <c r="I73">
        <v>638602768.90325499</v>
      </c>
    </row>
    <row r="74" spans="1:9" x14ac:dyDescent="0.25">
      <c r="A74" s="27">
        <v>43565</v>
      </c>
      <c r="B74" t="s">
        <v>64</v>
      </c>
      <c r="C74" t="s">
        <v>65</v>
      </c>
      <c r="D74">
        <v>36.637973899999999</v>
      </c>
      <c r="E74">
        <v>38.437800899999999</v>
      </c>
      <c r="F74">
        <v>-4.6824399999999997</v>
      </c>
      <c r="G74">
        <v>-1.7998270000000001</v>
      </c>
      <c r="H74">
        <v>16880.91</v>
      </c>
      <c r="I74">
        <v>618482413.26419604</v>
      </c>
    </row>
    <row r="75" spans="1:9" x14ac:dyDescent="0.25">
      <c r="A75" s="27">
        <v>43564</v>
      </c>
      <c r="B75" t="s">
        <v>64</v>
      </c>
      <c r="C75" t="s">
        <v>65</v>
      </c>
      <c r="D75">
        <v>38.437801239999999</v>
      </c>
      <c r="E75">
        <v>36.428675239999997</v>
      </c>
      <c r="F75">
        <v>5.5152299999999999</v>
      </c>
      <c r="G75">
        <v>2.0091260000000002</v>
      </c>
      <c r="H75">
        <v>16880.91</v>
      </c>
      <c r="I75">
        <v>648865140.20592999</v>
      </c>
    </row>
    <row r="76" spans="1:9" x14ac:dyDescent="0.25">
      <c r="A76" s="27">
        <v>43563</v>
      </c>
      <c r="B76" t="s">
        <v>64</v>
      </c>
      <c r="C76" t="s">
        <v>65</v>
      </c>
      <c r="D76">
        <v>36.428675630000001</v>
      </c>
      <c r="E76">
        <v>36.251311629999996</v>
      </c>
      <c r="F76">
        <v>0.48925999999999997</v>
      </c>
      <c r="G76">
        <v>0.17736399999999999</v>
      </c>
      <c r="H76">
        <v>16880.91</v>
      </c>
      <c r="I76">
        <v>614949267.58657396</v>
      </c>
    </row>
    <row r="77" spans="1:9" x14ac:dyDescent="0.25">
      <c r="A77" s="27">
        <v>43560</v>
      </c>
      <c r="B77" t="s">
        <v>64</v>
      </c>
      <c r="C77" t="s">
        <v>65</v>
      </c>
      <c r="D77">
        <v>36.251312120000001</v>
      </c>
      <c r="E77">
        <v>37.419217119999999</v>
      </c>
      <c r="F77">
        <v>-3.12114</v>
      </c>
      <c r="G77">
        <v>-1.167905</v>
      </c>
      <c r="H77">
        <v>16880.91</v>
      </c>
      <c r="I77">
        <v>611955209.78225303</v>
      </c>
    </row>
    <row r="78" spans="1:9" x14ac:dyDescent="0.25">
      <c r="A78" s="27">
        <v>43559</v>
      </c>
      <c r="B78" t="s">
        <v>64</v>
      </c>
      <c r="C78" t="s">
        <v>65</v>
      </c>
      <c r="D78">
        <v>37.419217000000003</v>
      </c>
      <c r="E78">
        <v>37.784084</v>
      </c>
      <c r="F78">
        <v>-0.96565999999999996</v>
      </c>
      <c r="G78">
        <v>-0.364867</v>
      </c>
      <c r="H78">
        <v>16080.91</v>
      </c>
      <c r="I78">
        <v>601735135.68590403</v>
      </c>
    </row>
    <row r="79" spans="1:9" x14ac:dyDescent="0.25">
      <c r="A79" s="27">
        <v>43558</v>
      </c>
      <c r="B79" t="s">
        <v>64</v>
      </c>
      <c r="C79" t="s">
        <v>65</v>
      </c>
      <c r="D79">
        <v>37.784084059999998</v>
      </c>
      <c r="E79">
        <v>37.87330506</v>
      </c>
      <c r="F79">
        <v>-0.23558000000000001</v>
      </c>
      <c r="G79">
        <v>-8.9220999999999995E-2</v>
      </c>
      <c r="H79">
        <v>16080.91</v>
      </c>
      <c r="I79">
        <v>607602530.76946199</v>
      </c>
    </row>
    <row r="80" spans="1:9" x14ac:dyDescent="0.25">
      <c r="A80" s="27">
        <v>43557</v>
      </c>
      <c r="B80" t="s">
        <v>64</v>
      </c>
      <c r="C80" t="s">
        <v>65</v>
      </c>
      <c r="D80">
        <v>37.873304789999999</v>
      </c>
      <c r="E80">
        <v>37.69899479</v>
      </c>
      <c r="F80">
        <v>0.46237</v>
      </c>
      <c r="G80">
        <v>0.17430999999999999</v>
      </c>
      <c r="H80">
        <v>15030.91</v>
      </c>
      <c r="I80">
        <v>569270311.44766796</v>
      </c>
    </row>
    <row r="81" spans="1:9" x14ac:dyDescent="0.25">
      <c r="A81" s="27">
        <v>43556</v>
      </c>
      <c r="B81" t="s">
        <v>64</v>
      </c>
      <c r="C81" t="s">
        <v>65</v>
      </c>
      <c r="D81">
        <v>37.698995019999998</v>
      </c>
      <c r="E81">
        <v>39.004335019999999</v>
      </c>
      <c r="F81">
        <v>-3.3466499999999999</v>
      </c>
      <c r="G81">
        <v>-1.3053399999999999</v>
      </c>
      <c r="H81">
        <v>14230.91</v>
      </c>
      <c r="I81">
        <v>536491080.61805803</v>
      </c>
    </row>
    <row r="82" spans="1:9" x14ac:dyDescent="0.25">
      <c r="A82" s="27">
        <v>43553</v>
      </c>
      <c r="B82" t="s">
        <v>64</v>
      </c>
      <c r="C82" t="s">
        <v>65</v>
      </c>
      <c r="D82">
        <v>39.004335259999998</v>
      </c>
      <c r="E82">
        <v>40.375521259999999</v>
      </c>
      <c r="F82">
        <v>-3.39608</v>
      </c>
      <c r="G82">
        <v>-1.371186</v>
      </c>
      <c r="H82">
        <v>14030.91</v>
      </c>
      <c r="I82">
        <v>547266395.65155697</v>
      </c>
    </row>
    <row r="83" spans="1:9" x14ac:dyDescent="0.25">
      <c r="A83" s="27">
        <v>43552</v>
      </c>
      <c r="B83" t="s">
        <v>64</v>
      </c>
      <c r="C83" t="s">
        <v>65</v>
      </c>
      <c r="D83">
        <v>40.375521620000001</v>
      </c>
      <c r="E83">
        <v>42.369943620000001</v>
      </c>
      <c r="F83">
        <v>-4.70716</v>
      </c>
      <c r="G83">
        <v>-1.9944219999999999</v>
      </c>
      <c r="H83">
        <v>14030.91</v>
      </c>
      <c r="I83">
        <v>566505390.804317</v>
      </c>
    </row>
    <row r="84" spans="1:9" x14ac:dyDescent="0.25">
      <c r="A84" s="27">
        <v>43551</v>
      </c>
      <c r="B84" t="s">
        <v>64</v>
      </c>
      <c r="C84" t="s">
        <v>65</v>
      </c>
      <c r="D84">
        <v>42.369943159999998</v>
      </c>
      <c r="E84">
        <v>41.221889160000003</v>
      </c>
      <c r="F84">
        <v>2.7850600000000001</v>
      </c>
      <c r="G84">
        <v>1.1480539999999999</v>
      </c>
      <c r="H84">
        <v>14030.91</v>
      </c>
      <c r="I84">
        <v>594488943.922961</v>
      </c>
    </row>
    <row r="85" spans="1:9" x14ac:dyDescent="0.25">
      <c r="A85" s="27">
        <v>43550</v>
      </c>
      <c r="B85" t="s">
        <v>64</v>
      </c>
      <c r="C85" t="s">
        <v>65</v>
      </c>
      <c r="D85">
        <v>41.221888849999999</v>
      </c>
      <c r="E85">
        <v>44.43891885</v>
      </c>
      <c r="F85">
        <v>-7.2392200000000004</v>
      </c>
      <c r="G85">
        <v>-3.2170299999999998</v>
      </c>
      <c r="H85">
        <v>14030.91</v>
      </c>
      <c r="I85">
        <v>578380694.92813098</v>
      </c>
    </row>
    <row r="86" spans="1:9" x14ac:dyDescent="0.25">
      <c r="A86" s="27">
        <v>43549</v>
      </c>
      <c r="B86" t="s">
        <v>64</v>
      </c>
      <c r="C86" t="s">
        <v>65</v>
      </c>
      <c r="D86">
        <v>44.438919110000001</v>
      </c>
      <c r="E86">
        <v>44.047516109999997</v>
      </c>
      <c r="F86">
        <v>0.88858999999999999</v>
      </c>
      <c r="G86">
        <v>0.391403</v>
      </c>
      <c r="H86">
        <v>14030.91</v>
      </c>
      <c r="I86">
        <v>623518563.40752804</v>
      </c>
    </row>
    <row r="87" spans="1:9" x14ac:dyDescent="0.25">
      <c r="A87" s="27">
        <v>43546</v>
      </c>
      <c r="B87" t="s">
        <v>64</v>
      </c>
      <c r="C87" t="s">
        <v>65</v>
      </c>
      <c r="D87">
        <v>44.047516289999997</v>
      </c>
      <c r="E87">
        <v>38.086278290000003</v>
      </c>
      <c r="F87">
        <v>15.65193</v>
      </c>
      <c r="G87">
        <v>5.9612379999999998</v>
      </c>
      <c r="H87">
        <v>14780.91</v>
      </c>
      <c r="I87">
        <v>651062462.10105598</v>
      </c>
    </row>
    <row r="88" spans="1:9" x14ac:dyDescent="0.25">
      <c r="A88" s="27">
        <v>43545</v>
      </c>
      <c r="B88" t="s">
        <v>64</v>
      </c>
      <c r="C88" t="s">
        <v>65</v>
      </c>
      <c r="D88">
        <v>38.086278100000001</v>
      </c>
      <c r="E88">
        <v>39.018289099999997</v>
      </c>
      <c r="F88">
        <v>-2.3886500000000002</v>
      </c>
      <c r="G88">
        <v>-0.93201100000000003</v>
      </c>
      <c r="H88">
        <v>16080.91</v>
      </c>
      <c r="I88">
        <v>612462086.53362703</v>
      </c>
    </row>
    <row r="89" spans="1:9" x14ac:dyDescent="0.25">
      <c r="A89" s="27">
        <v>43544</v>
      </c>
      <c r="B89" t="s">
        <v>64</v>
      </c>
      <c r="C89" t="s">
        <v>65</v>
      </c>
      <c r="D89">
        <v>39.018289240000001</v>
      </c>
      <c r="E89">
        <v>38.26438624</v>
      </c>
      <c r="F89">
        <v>1.9702500000000001</v>
      </c>
      <c r="G89">
        <v>0.75390299999999999</v>
      </c>
      <c r="H89">
        <v>15080.91</v>
      </c>
      <c r="I89">
        <v>588431386.41898596</v>
      </c>
    </row>
    <row r="90" spans="1:9" x14ac:dyDescent="0.25">
      <c r="A90" s="27">
        <v>43543</v>
      </c>
      <c r="B90" t="s">
        <v>64</v>
      </c>
      <c r="C90" t="s">
        <v>65</v>
      </c>
      <c r="D90">
        <v>38.264386629999997</v>
      </c>
      <c r="E90">
        <v>37.886723629999999</v>
      </c>
      <c r="F90">
        <v>0.99682000000000004</v>
      </c>
      <c r="G90">
        <v>0.37766300000000003</v>
      </c>
      <c r="H90">
        <v>15930.91</v>
      </c>
      <c r="I90">
        <v>609586576.13650596</v>
      </c>
    </row>
    <row r="91" spans="1:9" x14ac:dyDescent="0.25">
      <c r="A91" s="27">
        <v>43542</v>
      </c>
      <c r="B91" t="s">
        <v>64</v>
      </c>
      <c r="C91" t="s">
        <v>65</v>
      </c>
      <c r="D91">
        <v>37.886723959999998</v>
      </c>
      <c r="E91">
        <v>37.435469959999999</v>
      </c>
      <c r="F91">
        <v>1.2054199999999999</v>
      </c>
      <c r="G91">
        <v>0.45125399999999999</v>
      </c>
      <c r="H91">
        <v>13930.91</v>
      </c>
      <c r="I91">
        <v>527796617.455051</v>
      </c>
    </row>
    <row r="92" spans="1:9" x14ac:dyDescent="0.25">
      <c r="A92" s="27">
        <v>43539</v>
      </c>
      <c r="B92" t="s">
        <v>64</v>
      </c>
      <c r="C92" t="s">
        <v>65</v>
      </c>
      <c r="D92">
        <v>37.435469769999997</v>
      </c>
      <c r="E92">
        <v>39.173764769999998</v>
      </c>
      <c r="F92">
        <v>-4.4374000000000002</v>
      </c>
      <c r="G92">
        <v>-1.7382949999999999</v>
      </c>
      <c r="H92">
        <v>13930.91</v>
      </c>
      <c r="I92">
        <v>521510235.04452997</v>
      </c>
    </row>
    <row r="93" spans="1:9" x14ac:dyDescent="0.25">
      <c r="A93" s="27">
        <v>43538</v>
      </c>
      <c r="B93" t="s">
        <v>64</v>
      </c>
      <c r="C93" t="s">
        <v>65</v>
      </c>
      <c r="D93">
        <v>39.173764570000003</v>
      </c>
      <c r="E93">
        <v>39.758596570000002</v>
      </c>
      <c r="F93">
        <v>-1.47096</v>
      </c>
      <c r="G93">
        <v>-0.58483200000000002</v>
      </c>
      <c r="H93">
        <v>13780.91</v>
      </c>
      <c r="I93">
        <v>539850202.24788702</v>
      </c>
    </row>
    <row r="94" spans="1:9" x14ac:dyDescent="0.25">
      <c r="A94" s="27">
        <v>43537</v>
      </c>
      <c r="B94" t="s">
        <v>64</v>
      </c>
      <c r="C94" t="s">
        <v>65</v>
      </c>
      <c r="D94">
        <v>39.758597049999999</v>
      </c>
      <c r="E94">
        <v>40.684799050000002</v>
      </c>
      <c r="F94">
        <v>-2.2765300000000002</v>
      </c>
      <c r="G94">
        <v>-0.92620199999999997</v>
      </c>
      <c r="H94">
        <v>11930.91</v>
      </c>
      <c r="I94">
        <v>474356322.64700902</v>
      </c>
    </row>
    <row r="95" spans="1:9" x14ac:dyDescent="0.25">
      <c r="A95" s="27">
        <v>43536</v>
      </c>
      <c r="B95" t="s">
        <v>64</v>
      </c>
      <c r="C95" t="s">
        <v>65</v>
      </c>
      <c r="D95">
        <v>40.68479902</v>
      </c>
      <c r="E95">
        <v>41.946139019999997</v>
      </c>
      <c r="F95">
        <v>-3.00705</v>
      </c>
      <c r="G95">
        <v>-1.2613399999999999</v>
      </c>
      <c r="H95">
        <v>10980.91</v>
      </c>
      <c r="I95">
        <v>446756197.77630597</v>
      </c>
    </row>
    <row r="96" spans="1:9" x14ac:dyDescent="0.25">
      <c r="A96" s="27">
        <v>43535</v>
      </c>
      <c r="B96" t="s">
        <v>64</v>
      </c>
      <c r="C96" t="s">
        <v>65</v>
      </c>
      <c r="D96">
        <v>41.946138519999998</v>
      </c>
      <c r="E96">
        <v>46.968419519999998</v>
      </c>
      <c r="F96">
        <v>-10.69289</v>
      </c>
      <c r="G96">
        <v>-5.0222810000000004</v>
      </c>
      <c r="H96">
        <v>10330.91</v>
      </c>
      <c r="I96">
        <v>433341865.78992999</v>
      </c>
    </row>
    <row r="97" spans="1:9" x14ac:dyDescent="0.25">
      <c r="A97" s="27">
        <v>43532</v>
      </c>
      <c r="B97" t="s">
        <v>64</v>
      </c>
      <c r="C97" t="s">
        <v>65</v>
      </c>
      <c r="D97">
        <v>46.968419570000002</v>
      </c>
      <c r="E97">
        <v>46.743018569999997</v>
      </c>
      <c r="F97">
        <v>0.48221000000000003</v>
      </c>
      <c r="G97">
        <v>0.22540099999999999</v>
      </c>
      <c r="H97">
        <v>10330.91</v>
      </c>
      <c r="I97">
        <v>485226609.35674697</v>
      </c>
    </row>
    <row r="98" spans="1:9" x14ac:dyDescent="0.25">
      <c r="A98" s="27">
        <v>43531</v>
      </c>
      <c r="B98" t="s">
        <v>64</v>
      </c>
      <c r="C98" t="s">
        <v>65</v>
      </c>
      <c r="D98">
        <v>46.743018560000003</v>
      </c>
      <c r="E98">
        <v>44.728646560000001</v>
      </c>
      <c r="F98">
        <v>4.5035400000000001</v>
      </c>
      <c r="G98">
        <v>2.0143719999999998</v>
      </c>
      <c r="H98">
        <v>10880.91</v>
      </c>
      <c r="I98">
        <v>508606671.56572598</v>
      </c>
    </row>
    <row r="99" spans="1:9" x14ac:dyDescent="0.25">
      <c r="A99" s="27">
        <v>43530</v>
      </c>
      <c r="B99" t="s">
        <v>64</v>
      </c>
      <c r="C99" t="s">
        <v>65</v>
      </c>
      <c r="D99">
        <v>44.728646120000001</v>
      </c>
      <c r="E99">
        <v>42.791054119999998</v>
      </c>
      <c r="F99">
        <v>4.5280300000000002</v>
      </c>
      <c r="G99">
        <v>1.937592</v>
      </c>
      <c r="H99">
        <v>10880.91</v>
      </c>
      <c r="I99">
        <v>486688462.31086099</v>
      </c>
    </row>
    <row r="100" spans="1:9" x14ac:dyDescent="0.25">
      <c r="A100" s="27">
        <v>43529</v>
      </c>
      <c r="B100" t="s">
        <v>64</v>
      </c>
      <c r="C100" t="s">
        <v>65</v>
      </c>
      <c r="D100">
        <v>42.79105388</v>
      </c>
      <c r="E100">
        <v>41.979118880000001</v>
      </c>
      <c r="F100">
        <v>1.93414</v>
      </c>
      <c r="G100">
        <v>0.81193499999999996</v>
      </c>
      <c r="H100">
        <v>10880.91</v>
      </c>
      <c r="I100">
        <v>465605691.65553802</v>
      </c>
    </row>
    <row r="101" spans="1:9" x14ac:dyDescent="0.25">
      <c r="A101" s="27">
        <v>43528</v>
      </c>
      <c r="B101" t="s">
        <v>64</v>
      </c>
      <c r="C101" t="s">
        <v>65</v>
      </c>
      <c r="D101">
        <v>41.979118489999998</v>
      </c>
      <c r="E101">
        <v>40.599094489999999</v>
      </c>
      <c r="F101">
        <v>3.3991500000000001</v>
      </c>
      <c r="G101">
        <v>1.3800239999999999</v>
      </c>
      <c r="H101">
        <v>10880.91</v>
      </c>
      <c r="I101">
        <v>456771094.127262</v>
      </c>
    </row>
    <row r="102" spans="1:9" x14ac:dyDescent="0.25">
      <c r="A102" s="27">
        <v>43525</v>
      </c>
      <c r="B102" t="s">
        <v>64</v>
      </c>
      <c r="C102" t="s">
        <v>65</v>
      </c>
      <c r="D102">
        <v>40.599094970000003</v>
      </c>
      <c r="E102">
        <v>43.377706969999998</v>
      </c>
      <c r="F102">
        <v>-6.4056199999999999</v>
      </c>
      <c r="G102">
        <v>-2.7786119999999999</v>
      </c>
      <c r="H102">
        <v>10880.91</v>
      </c>
      <c r="I102">
        <v>441755179.64821202</v>
      </c>
    </row>
    <row r="103" spans="1:9" x14ac:dyDescent="0.25">
      <c r="A103" s="27">
        <v>43524</v>
      </c>
      <c r="B103" t="s">
        <v>64</v>
      </c>
      <c r="C103" t="s">
        <v>65</v>
      </c>
      <c r="D103">
        <v>43.377706879999998</v>
      </c>
      <c r="E103">
        <v>43.790854879999998</v>
      </c>
      <c r="F103">
        <v>-0.94345999999999997</v>
      </c>
      <c r="G103">
        <v>-0.41314800000000002</v>
      </c>
      <c r="H103">
        <v>10880.91</v>
      </c>
      <c r="I103">
        <v>471989011.32307398</v>
      </c>
    </row>
    <row r="104" spans="1:9" x14ac:dyDescent="0.25">
      <c r="A104" s="27">
        <v>43523</v>
      </c>
      <c r="B104" t="s">
        <v>64</v>
      </c>
      <c r="C104" t="s">
        <v>65</v>
      </c>
      <c r="D104">
        <v>43.79085473</v>
      </c>
      <c r="E104">
        <v>43.998550729999998</v>
      </c>
      <c r="F104">
        <v>-0.47205000000000003</v>
      </c>
      <c r="G104">
        <v>-0.20769599999999999</v>
      </c>
      <c r="H104">
        <v>10880.91</v>
      </c>
      <c r="I104">
        <v>476484436.72191298</v>
      </c>
    </row>
    <row r="105" spans="1:9" x14ac:dyDescent="0.25">
      <c r="A105" s="27">
        <v>43522</v>
      </c>
      <c r="B105" t="s">
        <v>64</v>
      </c>
      <c r="C105" t="s">
        <v>65</v>
      </c>
      <c r="D105">
        <v>43.998551069999998</v>
      </c>
      <c r="E105">
        <v>43.239029070000001</v>
      </c>
      <c r="F105">
        <v>1.75657</v>
      </c>
      <c r="G105">
        <v>0.75952200000000003</v>
      </c>
      <c r="H105">
        <v>10880.91</v>
      </c>
      <c r="I105">
        <v>478744362.32017499</v>
      </c>
    </row>
    <row r="106" spans="1:9" x14ac:dyDescent="0.25">
      <c r="A106" s="27">
        <v>43521</v>
      </c>
      <c r="B106" t="s">
        <v>64</v>
      </c>
      <c r="C106" t="s">
        <v>65</v>
      </c>
      <c r="D106">
        <v>43.239028589999997</v>
      </c>
      <c r="E106">
        <v>41.857602589999999</v>
      </c>
      <c r="F106">
        <v>3.3003</v>
      </c>
      <c r="G106">
        <v>1.381426</v>
      </c>
      <c r="H106">
        <v>10880.91</v>
      </c>
      <c r="I106">
        <v>470480065.05327398</v>
      </c>
    </row>
    <row r="107" spans="1:9" x14ac:dyDescent="0.25">
      <c r="A107" s="27">
        <v>43518</v>
      </c>
      <c r="B107" t="s">
        <v>64</v>
      </c>
      <c r="C107" t="s">
        <v>65</v>
      </c>
      <c r="D107">
        <v>41.85760277</v>
      </c>
      <c r="E107">
        <v>44.617889769999998</v>
      </c>
      <c r="F107">
        <v>-6.1864999999999997</v>
      </c>
      <c r="G107">
        <v>-2.7602869999999999</v>
      </c>
      <c r="H107">
        <v>10880.91</v>
      </c>
      <c r="I107">
        <v>455448892.27132601</v>
      </c>
    </row>
    <row r="108" spans="1:9" x14ac:dyDescent="0.25">
      <c r="A108" s="27">
        <v>43517</v>
      </c>
      <c r="B108" t="s">
        <v>64</v>
      </c>
      <c r="C108" t="s">
        <v>65</v>
      </c>
      <c r="D108">
        <v>44.617890070000001</v>
      </c>
      <c r="E108">
        <v>43.41941207</v>
      </c>
      <c r="F108">
        <v>2.76024</v>
      </c>
      <c r="G108">
        <v>1.1984779999999999</v>
      </c>
      <c r="H108">
        <v>10030.91</v>
      </c>
      <c r="I108">
        <v>447558128.91784298</v>
      </c>
    </row>
    <row r="109" spans="1:9" x14ac:dyDescent="0.25">
      <c r="A109" s="27">
        <v>43516</v>
      </c>
      <c r="B109" t="s">
        <v>64</v>
      </c>
      <c r="C109" t="s">
        <v>65</v>
      </c>
      <c r="D109">
        <v>43.419412080000001</v>
      </c>
      <c r="E109">
        <v>46.346253079999997</v>
      </c>
      <c r="F109">
        <v>-6.3151599999999997</v>
      </c>
      <c r="G109">
        <v>-2.926841</v>
      </c>
      <c r="H109">
        <v>9980.91</v>
      </c>
      <c r="I109">
        <v>433365331.06221598</v>
      </c>
    </row>
    <row r="110" spans="1:9" x14ac:dyDescent="0.25">
      <c r="A110" s="27">
        <v>43515</v>
      </c>
      <c r="B110" t="s">
        <v>64</v>
      </c>
      <c r="C110" t="s">
        <v>65</v>
      </c>
      <c r="D110">
        <v>46.346253099999998</v>
      </c>
      <c r="E110">
        <v>46.348448099999999</v>
      </c>
      <c r="F110">
        <v>-4.7400000000000003E-3</v>
      </c>
      <c r="G110">
        <v>-2.1949999999999999E-3</v>
      </c>
      <c r="H110">
        <v>9480.91</v>
      </c>
      <c r="I110">
        <v>439404747.17082697</v>
      </c>
    </row>
    <row r="111" spans="1:9" x14ac:dyDescent="0.25">
      <c r="A111" s="27">
        <v>43511</v>
      </c>
      <c r="B111" t="s">
        <v>64</v>
      </c>
      <c r="C111" t="s">
        <v>65</v>
      </c>
      <c r="D111">
        <v>46.348448380000001</v>
      </c>
      <c r="E111">
        <v>48.91313538</v>
      </c>
      <c r="F111">
        <v>-5.2433500000000004</v>
      </c>
      <c r="G111">
        <v>-2.5646870000000002</v>
      </c>
      <c r="H111">
        <v>9480.91</v>
      </c>
      <c r="I111">
        <v>439425560.42732197</v>
      </c>
    </row>
    <row r="112" spans="1:9" x14ac:dyDescent="0.25">
      <c r="A112" s="27">
        <v>43510</v>
      </c>
      <c r="B112" t="s">
        <v>64</v>
      </c>
      <c r="C112" t="s">
        <v>65</v>
      </c>
      <c r="D112">
        <v>48.913135519999997</v>
      </c>
      <c r="E112">
        <v>47.829135520000001</v>
      </c>
      <c r="F112">
        <v>2.2664</v>
      </c>
      <c r="G112">
        <v>1.0840000000000001</v>
      </c>
      <c r="H112">
        <v>8780.91</v>
      </c>
      <c r="I112">
        <v>429501938.64519399</v>
      </c>
    </row>
    <row r="113" spans="1:9" x14ac:dyDescent="0.25">
      <c r="A113" s="27">
        <v>43509</v>
      </c>
      <c r="B113" t="s">
        <v>64</v>
      </c>
      <c r="C113" t="s">
        <v>65</v>
      </c>
      <c r="D113">
        <v>47.829135950000001</v>
      </c>
      <c r="E113">
        <v>48.045970949999997</v>
      </c>
      <c r="F113">
        <v>-0.45130999999999999</v>
      </c>
      <c r="G113">
        <v>-0.216835</v>
      </c>
      <c r="H113">
        <v>7180.91</v>
      </c>
      <c r="I113">
        <v>343456816.29298598</v>
      </c>
    </row>
    <row r="114" spans="1:9" x14ac:dyDescent="0.25">
      <c r="A114" s="27">
        <v>43508</v>
      </c>
      <c r="B114" t="s">
        <v>64</v>
      </c>
      <c r="C114" t="s">
        <v>65</v>
      </c>
      <c r="D114">
        <v>48.045970459999999</v>
      </c>
      <c r="E114">
        <v>49.219036459999998</v>
      </c>
      <c r="F114">
        <v>-2.3833600000000001</v>
      </c>
      <c r="G114">
        <v>-1.1730659999999999</v>
      </c>
      <c r="H114">
        <v>6530.91</v>
      </c>
      <c r="I114">
        <v>313784005.02885902</v>
      </c>
    </row>
    <row r="115" spans="1:9" x14ac:dyDescent="0.25">
      <c r="A115" s="27">
        <v>43507</v>
      </c>
      <c r="B115" t="s">
        <v>64</v>
      </c>
      <c r="C115" t="s">
        <v>65</v>
      </c>
      <c r="D115">
        <v>49.219036160000002</v>
      </c>
      <c r="E115">
        <v>49.79834116</v>
      </c>
      <c r="F115">
        <v>-1.1633</v>
      </c>
      <c r="G115">
        <v>-0.57930499999999996</v>
      </c>
      <c r="H115">
        <v>6530.91</v>
      </c>
      <c r="I115">
        <v>321445193.885777</v>
      </c>
    </row>
    <row r="116" spans="1:9" x14ac:dyDescent="0.25">
      <c r="A116" s="27">
        <v>43504</v>
      </c>
      <c r="B116" t="s">
        <v>64</v>
      </c>
      <c r="C116" t="s">
        <v>65</v>
      </c>
      <c r="D116">
        <v>49.798341270000002</v>
      </c>
      <c r="E116">
        <v>51.304157269999997</v>
      </c>
      <c r="F116">
        <v>-2.9350800000000001</v>
      </c>
      <c r="G116">
        <v>-1.505816</v>
      </c>
      <c r="H116">
        <v>6530.91</v>
      </c>
      <c r="I116">
        <v>325228584.580338</v>
      </c>
    </row>
    <row r="117" spans="1:9" x14ac:dyDescent="0.25">
      <c r="A117" s="27">
        <v>43503</v>
      </c>
      <c r="B117" t="s">
        <v>64</v>
      </c>
      <c r="C117" t="s">
        <v>65</v>
      </c>
      <c r="D117">
        <v>51.3041573</v>
      </c>
      <c r="E117">
        <v>48.657736300000003</v>
      </c>
      <c r="F117">
        <v>5.4388500000000004</v>
      </c>
      <c r="G117">
        <v>2.6464210000000001</v>
      </c>
      <c r="H117">
        <v>6530.91</v>
      </c>
      <c r="I117">
        <v>335062936.56045699</v>
      </c>
    </row>
    <row r="118" spans="1:9" x14ac:dyDescent="0.25">
      <c r="A118" s="27">
        <v>43502</v>
      </c>
      <c r="B118" t="s">
        <v>64</v>
      </c>
      <c r="C118" t="s">
        <v>65</v>
      </c>
      <c r="D118">
        <v>48.657736419999999</v>
      </c>
      <c r="E118">
        <v>49.319394420000002</v>
      </c>
      <c r="F118">
        <v>-1.34158</v>
      </c>
      <c r="G118">
        <v>-0.66165799999999997</v>
      </c>
      <c r="H118">
        <v>6530.91</v>
      </c>
      <c r="I118">
        <v>317779394.67821503</v>
      </c>
    </row>
    <row r="119" spans="1:9" x14ac:dyDescent="0.25">
      <c r="A119" s="27">
        <v>43501</v>
      </c>
      <c r="B119" t="s">
        <v>64</v>
      </c>
      <c r="C119" t="s">
        <v>65</v>
      </c>
      <c r="D119">
        <v>49.319394559999999</v>
      </c>
      <c r="E119">
        <v>49.613647559999997</v>
      </c>
      <c r="F119">
        <v>-0.59309000000000001</v>
      </c>
      <c r="G119">
        <v>-0.29425299999999999</v>
      </c>
      <c r="H119">
        <v>6130.91</v>
      </c>
      <c r="I119">
        <v>302372867.94063801</v>
      </c>
    </row>
    <row r="120" spans="1:9" x14ac:dyDescent="0.25">
      <c r="A120" s="27">
        <v>43500</v>
      </c>
      <c r="B120" t="s">
        <v>64</v>
      </c>
      <c r="C120" t="s">
        <v>65</v>
      </c>
      <c r="D120">
        <v>49.613647139999998</v>
      </c>
      <c r="E120">
        <v>51.71250414</v>
      </c>
      <c r="F120">
        <v>-4.0587</v>
      </c>
      <c r="G120">
        <v>-2.0988570000000002</v>
      </c>
      <c r="H120">
        <v>6130.91</v>
      </c>
      <c r="I120">
        <v>304176904.61439103</v>
      </c>
    </row>
    <row r="121" spans="1:9" x14ac:dyDescent="0.25">
      <c r="A121" s="27">
        <v>43497</v>
      </c>
      <c r="B121" t="s">
        <v>64</v>
      </c>
      <c r="C121" t="s">
        <v>65</v>
      </c>
      <c r="D121">
        <v>51.7125038</v>
      </c>
      <c r="E121">
        <v>52.554281799999998</v>
      </c>
      <c r="F121">
        <v>-1.6017300000000001</v>
      </c>
      <c r="G121">
        <v>-0.84177800000000003</v>
      </c>
      <c r="H121">
        <v>6130.91</v>
      </c>
      <c r="I121">
        <v>317044810.09746498</v>
      </c>
    </row>
    <row r="122" spans="1:9" x14ac:dyDescent="0.25">
      <c r="A122" s="27">
        <v>43496</v>
      </c>
      <c r="B122" t="s">
        <v>64</v>
      </c>
      <c r="C122" t="s">
        <v>65</v>
      </c>
      <c r="D122">
        <v>52.55428216</v>
      </c>
      <c r="E122">
        <v>55.865368160000003</v>
      </c>
      <c r="F122">
        <v>-5.9268999999999998</v>
      </c>
      <c r="G122">
        <v>-3.311086</v>
      </c>
      <c r="H122">
        <v>6130.91</v>
      </c>
      <c r="I122">
        <v>322205679.14612901</v>
      </c>
    </row>
    <row r="123" spans="1:9" x14ac:dyDescent="0.25">
      <c r="A123" s="27">
        <v>43495</v>
      </c>
      <c r="B123" t="s">
        <v>64</v>
      </c>
      <c r="C123" t="s">
        <v>65</v>
      </c>
      <c r="D123">
        <v>55.865367880000001</v>
      </c>
      <c r="E123">
        <v>59.337996879999999</v>
      </c>
      <c r="F123">
        <v>-5.85229</v>
      </c>
      <c r="G123">
        <v>-3.472629</v>
      </c>
      <c r="H123">
        <v>6130.91</v>
      </c>
      <c r="I123">
        <v>342505654.319906</v>
      </c>
    </row>
    <row r="124" spans="1:9" x14ac:dyDescent="0.25">
      <c r="A124" s="27">
        <v>43494</v>
      </c>
      <c r="B124" t="s">
        <v>64</v>
      </c>
      <c r="C124" t="s">
        <v>65</v>
      </c>
      <c r="D124">
        <v>59.337996820000001</v>
      </c>
      <c r="E124">
        <v>60.382473820000001</v>
      </c>
      <c r="F124">
        <v>-1.72977</v>
      </c>
      <c r="G124">
        <v>-1.0444770000000001</v>
      </c>
      <c r="H124">
        <v>6130.91</v>
      </c>
      <c r="I124">
        <v>363796036.75969899</v>
      </c>
    </row>
    <row r="125" spans="1:9" x14ac:dyDescent="0.25">
      <c r="A125" s="27">
        <v>43493</v>
      </c>
      <c r="B125" t="s">
        <v>64</v>
      </c>
      <c r="C125" t="s">
        <v>65</v>
      </c>
      <c r="D125">
        <v>60.382474109999997</v>
      </c>
      <c r="E125">
        <v>56.864456109999999</v>
      </c>
      <c r="F125">
        <v>6.1866700000000003</v>
      </c>
      <c r="G125">
        <v>3.5180180000000001</v>
      </c>
      <c r="H125">
        <v>6130.91</v>
      </c>
      <c r="I125">
        <v>370199635.11068797</v>
      </c>
    </row>
    <row r="126" spans="1:9" x14ac:dyDescent="0.25">
      <c r="A126" s="27">
        <v>43490</v>
      </c>
      <c r="B126" t="s">
        <v>64</v>
      </c>
      <c r="C126" t="s">
        <v>65</v>
      </c>
      <c r="D126">
        <v>56.864456599999997</v>
      </c>
      <c r="E126">
        <v>60.849566600000003</v>
      </c>
      <c r="F126">
        <v>-6.5491200000000003</v>
      </c>
      <c r="G126">
        <v>-3.9851100000000002</v>
      </c>
      <c r="H126">
        <v>6130.91</v>
      </c>
      <c r="I126">
        <v>348630979.34241903</v>
      </c>
    </row>
    <row r="127" spans="1:9" x14ac:dyDescent="0.25">
      <c r="A127" s="27">
        <v>43489</v>
      </c>
      <c r="B127" t="s">
        <v>64</v>
      </c>
      <c r="C127" t="s">
        <v>65</v>
      </c>
      <c r="D127">
        <v>60.849566580000001</v>
      </c>
      <c r="E127">
        <v>63.247141579999997</v>
      </c>
      <c r="F127">
        <v>-3.7907999999999999</v>
      </c>
      <c r="G127">
        <v>-2.3975749999999998</v>
      </c>
      <c r="H127">
        <v>6130.91</v>
      </c>
      <c r="I127">
        <v>373063337.94011998</v>
      </c>
    </row>
    <row r="128" spans="1:9" x14ac:dyDescent="0.25">
      <c r="A128" s="27">
        <v>43488</v>
      </c>
      <c r="B128" t="s">
        <v>64</v>
      </c>
      <c r="C128" t="s">
        <v>65</v>
      </c>
      <c r="D128">
        <v>63.247141630000002</v>
      </c>
      <c r="E128">
        <v>65.130712630000005</v>
      </c>
      <c r="F128">
        <v>-2.8919899999999998</v>
      </c>
      <c r="G128">
        <v>-1.8835710000000001</v>
      </c>
      <c r="H128">
        <v>6130.91</v>
      </c>
      <c r="I128">
        <v>387762659.58506602</v>
      </c>
    </row>
    <row r="129" spans="1:9" x14ac:dyDescent="0.25">
      <c r="A129" s="27">
        <v>43487</v>
      </c>
      <c r="B129" t="s">
        <v>64</v>
      </c>
      <c r="C129" t="s">
        <v>65</v>
      </c>
      <c r="D129">
        <v>65.130712880000004</v>
      </c>
      <c r="E129">
        <v>57.064777880000001</v>
      </c>
      <c r="F129">
        <v>14.1347</v>
      </c>
      <c r="G129">
        <v>8.0659349999999996</v>
      </c>
      <c r="H129">
        <v>6130.91</v>
      </c>
      <c r="I129">
        <v>399310669.16454601</v>
      </c>
    </row>
    <row r="130" spans="1:9" x14ac:dyDescent="0.25">
      <c r="A130" s="27">
        <v>43483</v>
      </c>
      <c r="B130" t="s">
        <v>64</v>
      </c>
      <c r="C130" t="s">
        <v>65</v>
      </c>
      <c r="D130">
        <v>57.064777810000002</v>
      </c>
      <c r="E130">
        <v>57.980110809999999</v>
      </c>
      <c r="F130">
        <v>-1.5787</v>
      </c>
      <c r="G130">
        <v>-0.91533299999999995</v>
      </c>
      <c r="H130">
        <v>6130.91</v>
      </c>
      <c r="I130">
        <v>349859131.05266201</v>
      </c>
    </row>
    <row r="131" spans="1:9" x14ac:dyDescent="0.25">
      <c r="A131" s="27">
        <v>43482</v>
      </c>
      <c r="B131" t="s">
        <v>64</v>
      </c>
      <c r="C131" t="s">
        <v>65</v>
      </c>
      <c r="D131">
        <v>57.980111260000001</v>
      </c>
      <c r="E131">
        <v>60.314384259999997</v>
      </c>
      <c r="F131">
        <v>-3.87018</v>
      </c>
      <c r="G131">
        <v>-2.334273</v>
      </c>
      <c r="H131">
        <v>5730.91</v>
      </c>
      <c r="I131">
        <v>332278915.38126898</v>
      </c>
    </row>
    <row r="132" spans="1:9" x14ac:dyDescent="0.25">
      <c r="A132" s="27">
        <v>43481</v>
      </c>
      <c r="B132" t="s">
        <v>64</v>
      </c>
      <c r="C132" t="s">
        <v>65</v>
      </c>
      <c r="D132">
        <v>60.314384349999997</v>
      </c>
      <c r="E132">
        <v>59.370843350000001</v>
      </c>
      <c r="F132">
        <v>1.5892299999999999</v>
      </c>
      <c r="G132">
        <v>0.94354099999999996</v>
      </c>
      <c r="H132">
        <v>5730.91</v>
      </c>
      <c r="I132">
        <v>345656429.04402697</v>
      </c>
    </row>
    <row r="133" spans="1:9" x14ac:dyDescent="0.25">
      <c r="A133" s="27">
        <v>43480</v>
      </c>
      <c r="B133" t="s">
        <v>64</v>
      </c>
      <c r="C133" t="s">
        <v>65</v>
      </c>
      <c r="D133">
        <v>59.370843800000003</v>
      </c>
      <c r="E133">
        <v>62.428468799999997</v>
      </c>
      <c r="F133">
        <v>-4.8978099999999998</v>
      </c>
      <c r="G133">
        <v>-3.0576249999999998</v>
      </c>
      <c r="H133">
        <v>5030.91</v>
      </c>
      <c r="I133">
        <v>298689490.52354503</v>
      </c>
    </row>
    <row r="134" spans="1:9" x14ac:dyDescent="0.25">
      <c r="A134" s="27">
        <v>43479</v>
      </c>
      <c r="B134" t="s">
        <v>64</v>
      </c>
      <c r="C134" t="s">
        <v>65</v>
      </c>
      <c r="D134">
        <v>62.428468680000002</v>
      </c>
      <c r="E134">
        <v>62.326852680000002</v>
      </c>
      <c r="F134">
        <v>0.16303999999999999</v>
      </c>
      <c r="G134">
        <v>0.101616</v>
      </c>
      <c r="H134">
        <v>5030.91</v>
      </c>
      <c r="I134">
        <v>314072132.223836</v>
      </c>
    </row>
    <row r="135" spans="1:9" x14ac:dyDescent="0.25">
      <c r="A135" s="27">
        <v>43476</v>
      </c>
      <c r="B135" t="s">
        <v>64</v>
      </c>
      <c r="C135" t="s">
        <v>65</v>
      </c>
      <c r="D135">
        <v>62.326852580000001</v>
      </c>
      <c r="E135">
        <v>65.271913580000003</v>
      </c>
      <c r="F135">
        <v>-4.5119899999999999</v>
      </c>
      <c r="G135">
        <v>-2.9450609999999999</v>
      </c>
      <c r="H135">
        <v>4830.91</v>
      </c>
      <c r="I135">
        <v>301095540.05095202</v>
      </c>
    </row>
    <row r="136" spans="1:9" x14ac:dyDescent="0.25">
      <c r="A136" s="27">
        <v>43475</v>
      </c>
      <c r="B136" t="s">
        <v>64</v>
      </c>
      <c r="C136" t="s">
        <v>65</v>
      </c>
      <c r="D136">
        <v>65.271913280000007</v>
      </c>
      <c r="E136">
        <v>66.502967279999993</v>
      </c>
      <c r="F136">
        <v>-1.8511299999999999</v>
      </c>
      <c r="G136">
        <v>-1.2310540000000001</v>
      </c>
      <c r="H136">
        <v>4780.91</v>
      </c>
      <c r="I136">
        <v>312059273.46331102</v>
      </c>
    </row>
    <row r="137" spans="1:9" x14ac:dyDescent="0.25">
      <c r="A137" s="27">
        <v>43474</v>
      </c>
      <c r="B137" t="s">
        <v>64</v>
      </c>
      <c r="C137" t="s">
        <v>65</v>
      </c>
      <c r="D137">
        <v>66.50296754</v>
      </c>
      <c r="E137">
        <v>68.455041539999996</v>
      </c>
      <c r="F137">
        <v>-2.85161</v>
      </c>
      <c r="G137">
        <v>-1.9520740000000001</v>
      </c>
      <c r="H137">
        <v>4630.91</v>
      </c>
      <c r="I137">
        <v>307969390.416596</v>
      </c>
    </row>
    <row r="138" spans="1:9" x14ac:dyDescent="0.25">
      <c r="A138" s="27">
        <v>43473</v>
      </c>
      <c r="B138" t="s">
        <v>64</v>
      </c>
      <c r="C138" t="s">
        <v>65</v>
      </c>
      <c r="D138">
        <v>68.455041179999995</v>
      </c>
      <c r="E138">
        <v>70.782752180000003</v>
      </c>
      <c r="F138">
        <v>-3.2885300000000002</v>
      </c>
      <c r="G138">
        <v>-2.3277109999999999</v>
      </c>
      <c r="H138">
        <v>4480.91</v>
      </c>
      <c r="I138">
        <v>306741015.48395598</v>
      </c>
    </row>
    <row r="139" spans="1:9" x14ac:dyDescent="0.25">
      <c r="A139" s="27">
        <v>43472</v>
      </c>
      <c r="B139" t="s">
        <v>64</v>
      </c>
      <c r="C139" t="s">
        <v>65</v>
      </c>
      <c r="D139">
        <v>70.782751750000003</v>
      </c>
      <c r="E139">
        <v>72.699164749999994</v>
      </c>
      <c r="F139">
        <v>-2.6360899999999998</v>
      </c>
      <c r="G139">
        <v>-1.9164129999999999</v>
      </c>
      <c r="H139">
        <v>4480.91</v>
      </c>
      <c r="I139">
        <v>317171281.70959598</v>
      </c>
    </row>
    <row r="140" spans="1:9" x14ac:dyDescent="0.25">
      <c r="A140" s="27">
        <v>43469</v>
      </c>
      <c r="B140" t="s">
        <v>64</v>
      </c>
      <c r="C140" t="s">
        <v>65</v>
      </c>
      <c r="D140">
        <v>72.69916499</v>
      </c>
      <c r="E140">
        <v>83.044886989999995</v>
      </c>
      <c r="F140">
        <v>-12.457990000000001</v>
      </c>
      <c r="G140">
        <v>-10.345722</v>
      </c>
      <c r="H140">
        <v>3780.91</v>
      </c>
      <c r="I140">
        <v>274869145.30067003</v>
      </c>
    </row>
    <row r="141" spans="1:9" x14ac:dyDescent="0.25">
      <c r="A141" s="27">
        <v>43468</v>
      </c>
      <c r="B141" t="s">
        <v>64</v>
      </c>
      <c r="C141" t="s">
        <v>65</v>
      </c>
      <c r="D141">
        <v>83.044886950000006</v>
      </c>
      <c r="E141">
        <v>77.473796949999993</v>
      </c>
      <c r="F141">
        <v>7.1909299999999998</v>
      </c>
      <c r="G141">
        <v>5.5710899999999999</v>
      </c>
      <c r="H141">
        <v>3380.91</v>
      </c>
      <c r="I141">
        <v>280767454.82789803</v>
      </c>
    </row>
    <row r="142" spans="1:9" x14ac:dyDescent="0.25">
      <c r="A142" s="27">
        <v>43467</v>
      </c>
      <c r="B142" t="s">
        <v>64</v>
      </c>
      <c r="C142" t="s">
        <v>65</v>
      </c>
      <c r="D142">
        <v>77.473797230000002</v>
      </c>
      <c r="E142">
        <v>81.456156230000005</v>
      </c>
      <c r="F142">
        <v>-4.88896</v>
      </c>
      <c r="G142">
        <v>-3.9823590000000002</v>
      </c>
      <c r="H142">
        <v>3080.91</v>
      </c>
      <c r="I142">
        <v>238689951.571473</v>
      </c>
    </row>
    <row r="143" spans="1:9" x14ac:dyDescent="0.25">
      <c r="A143" s="27">
        <v>43465</v>
      </c>
      <c r="B143" t="s">
        <v>64</v>
      </c>
      <c r="C143" t="s">
        <v>65</v>
      </c>
      <c r="D143">
        <v>81.456155969999998</v>
      </c>
      <c r="E143">
        <v>86.65629697</v>
      </c>
      <c r="F143">
        <v>-6.0008800000000004</v>
      </c>
      <c r="G143">
        <v>-5.2001410000000003</v>
      </c>
      <c r="H143">
        <v>2630.91</v>
      </c>
      <c r="I143">
        <v>214303978.21534401</v>
      </c>
    </row>
    <row r="144" spans="1:9" x14ac:dyDescent="0.25">
      <c r="A144" s="27">
        <v>43462</v>
      </c>
      <c r="B144" t="s">
        <v>64</v>
      </c>
      <c r="C144" t="s">
        <v>65</v>
      </c>
      <c r="D144">
        <v>86.656296729999994</v>
      </c>
      <c r="E144">
        <v>85.518775730000002</v>
      </c>
      <c r="F144">
        <v>1.3301400000000001</v>
      </c>
      <c r="G144">
        <v>1.137521</v>
      </c>
      <c r="H144">
        <v>2530.91</v>
      </c>
      <c r="I144">
        <v>219319461.269517</v>
      </c>
    </row>
    <row r="145" spans="1:9" x14ac:dyDescent="0.25">
      <c r="A145" s="27">
        <v>43461</v>
      </c>
      <c r="B145" t="s">
        <v>64</v>
      </c>
      <c r="C145" t="s">
        <v>65</v>
      </c>
      <c r="D145">
        <v>85.518775329999997</v>
      </c>
      <c r="E145">
        <v>83.760064330000006</v>
      </c>
      <c r="F145">
        <v>2.0996999999999999</v>
      </c>
      <c r="G145">
        <v>1.7587109999999999</v>
      </c>
      <c r="H145">
        <v>2530.91</v>
      </c>
      <c r="I145">
        <v>216440494.708</v>
      </c>
    </row>
    <row r="146" spans="1:9" x14ac:dyDescent="0.25">
      <c r="A146" s="27">
        <v>43460</v>
      </c>
      <c r="B146" t="s">
        <v>64</v>
      </c>
      <c r="C146" t="s">
        <v>65</v>
      </c>
      <c r="D146">
        <v>83.760064360000001</v>
      </c>
      <c r="E146">
        <v>89.651895359999997</v>
      </c>
      <c r="F146">
        <v>-6.5719000000000003</v>
      </c>
      <c r="G146">
        <v>-5.8918309999999998</v>
      </c>
      <c r="H146">
        <v>2430.91</v>
      </c>
      <c r="I146">
        <v>203613345.57349601</v>
      </c>
    </row>
    <row r="147" spans="1:9" x14ac:dyDescent="0.25">
      <c r="A147" s="27">
        <v>43458</v>
      </c>
      <c r="B147" t="s">
        <v>64</v>
      </c>
      <c r="C147" t="s">
        <v>65</v>
      </c>
      <c r="D147">
        <v>89.651895359999997</v>
      </c>
      <c r="E147">
        <v>82.45910336</v>
      </c>
      <c r="F147">
        <v>8.7228600000000007</v>
      </c>
      <c r="G147">
        <v>7.1927919999999999</v>
      </c>
      <c r="H147">
        <v>2430.91</v>
      </c>
      <c r="I147">
        <v>217935868.25336799</v>
      </c>
    </row>
    <row r="148" spans="1:9" x14ac:dyDescent="0.25">
      <c r="A148" s="27">
        <v>43455</v>
      </c>
      <c r="B148" t="s">
        <v>64</v>
      </c>
      <c r="C148" t="s">
        <v>65</v>
      </c>
      <c r="D148">
        <v>82.459103139999996</v>
      </c>
      <c r="E148">
        <v>75.039559139999994</v>
      </c>
      <c r="F148">
        <v>9.8875100000000007</v>
      </c>
      <c r="G148">
        <v>7.4195440000000001</v>
      </c>
      <c r="H148">
        <v>2430.91</v>
      </c>
      <c r="I148">
        <v>200450823.33226299</v>
      </c>
    </row>
    <row r="149" spans="1:9" x14ac:dyDescent="0.25">
      <c r="A149" s="27">
        <v>43454</v>
      </c>
      <c r="B149" t="s">
        <v>64</v>
      </c>
      <c r="C149" t="s">
        <v>65</v>
      </c>
      <c r="D149">
        <v>75.039559539999999</v>
      </c>
      <c r="E149">
        <v>73.139386540000004</v>
      </c>
      <c r="F149">
        <v>2.59802</v>
      </c>
      <c r="G149">
        <v>1.9001729999999999</v>
      </c>
      <c r="H149">
        <v>4080.91</v>
      </c>
      <c r="I149">
        <v>306229839.00150001</v>
      </c>
    </row>
    <row r="150" spans="1:9" x14ac:dyDescent="0.25">
      <c r="A150" s="27">
        <v>43453</v>
      </c>
      <c r="B150" t="s">
        <v>64</v>
      </c>
      <c r="C150" t="s">
        <v>65</v>
      </c>
      <c r="D150">
        <v>73.13938684</v>
      </c>
      <c r="E150">
        <v>71.437682839999994</v>
      </c>
      <c r="F150">
        <v>2.3820800000000002</v>
      </c>
      <c r="G150">
        <v>1.7017040000000001</v>
      </c>
      <c r="H150">
        <v>4080.91</v>
      </c>
      <c r="I150">
        <v>298475401.42799801</v>
      </c>
    </row>
    <row r="151" spans="1:9" x14ac:dyDescent="0.25">
      <c r="A151" s="27">
        <v>43452</v>
      </c>
      <c r="B151" t="s">
        <v>64</v>
      </c>
      <c r="C151" t="s">
        <v>65</v>
      </c>
      <c r="D151">
        <v>71.437682600000002</v>
      </c>
      <c r="E151">
        <v>69.765139599999998</v>
      </c>
      <c r="F151">
        <v>2.3973900000000001</v>
      </c>
      <c r="G151">
        <v>1.6725429999999999</v>
      </c>
      <c r="H151">
        <v>3780.91</v>
      </c>
      <c r="I151">
        <v>270099591.39453101</v>
      </c>
    </row>
    <row r="152" spans="1:9" x14ac:dyDescent="0.25">
      <c r="A152" s="27">
        <v>43451</v>
      </c>
      <c r="B152" t="s">
        <v>64</v>
      </c>
      <c r="C152" t="s">
        <v>65</v>
      </c>
      <c r="D152">
        <v>69.765139869999999</v>
      </c>
      <c r="E152">
        <v>65.555044870000003</v>
      </c>
      <c r="F152">
        <v>6.4222299999999999</v>
      </c>
      <c r="G152">
        <v>4.2100949999999999</v>
      </c>
      <c r="H152">
        <v>3880.91</v>
      </c>
      <c r="I152">
        <v>270752368.50316101</v>
      </c>
    </row>
    <row r="153" spans="1:9" x14ac:dyDescent="0.25">
      <c r="A153" s="27">
        <v>43448</v>
      </c>
      <c r="B153" t="s">
        <v>64</v>
      </c>
      <c r="C153" t="s">
        <v>65</v>
      </c>
      <c r="D153">
        <v>65.555044859999995</v>
      </c>
      <c r="E153">
        <v>62.309665860000003</v>
      </c>
      <c r="F153">
        <v>5.2084700000000002</v>
      </c>
      <c r="G153">
        <v>3.2453789999999998</v>
      </c>
      <c r="H153">
        <v>3880.91</v>
      </c>
      <c r="I153">
        <v>254413360.25771201</v>
      </c>
    </row>
    <row r="154" spans="1:9" x14ac:dyDescent="0.25">
      <c r="A154" s="27">
        <v>43447</v>
      </c>
      <c r="B154" t="s">
        <v>64</v>
      </c>
      <c r="C154" t="s">
        <v>65</v>
      </c>
      <c r="D154">
        <v>62.309665389999999</v>
      </c>
      <c r="E154">
        <v>63.383213390000002</v>
      </c>
      <c r="F154">
        <v>-1.69374</v>
      </c>
      <c r="G154">
        <v>-1.0735479999999999</v>
      </c>
      <c r="H154">
        <v>3880.91</v>
      </c>
      <c r="I154">
        <v>241818328.12803501</v>
      </c>
    </row>
    <row r="155" spans="1:9" x14ac:dyDescent="0.25">
      <c r="A155" s="27">
        <v>43446</v>
      </c>
      <c r="B155" t="s">
        <v>64</v>
      </c>
      <c r="C155" t="s">
        <v>65</v>
      </c>
      <c r="D155">
        <v>63.383213320000003</v>
      </c>
      <c r="E155">
        <v>63.797732320000001</v>
      </c>
      <c r="F155">
        <v>-0.64973999999999998</v>
      </c>
      <c r="G155">
        <v>-0.41451900000000003</v>
      </c>
      <c r="H155">
        <v>3880.91</v>
      </c>
      <c r="I155">
        <v>245984673.17214701</v>
      </c>
    </row>
    <row r="156" spans="1:9" x14ac:dyDescent="0.25">
      <c r="A156" s="27">
        <v>43445</v>
      </c>
      <c r="B156" t="s">
        <v>64</v>
      </c>
      <c r="C156" t="s">
        <v>65</v>
      </c>
      <c r="D156">
        <v>63.79773264</v>
      </c>
      <c r="E156">
        <v>64.029991640000006</v>
      </c>
      <c r="F156">
        <v>-0.36273</v>
      </c>
      <c r="G156">
        <v>-0.23225899999999999</v>
      </c>
      <c r="H156">
        <v>3880.91</v>
      </c>
      <c r="I156">
        <v>247593386.175367</v>
      </c>
    </row>
    <row r="157" spans="1:9" x14ac:dyDescent="0.25">
      <c r="A157" s="27">
        <v>43444</v>
      </c>
      <c r="B157" t="s">
        <v>64</v>
      </c>
      <c r="C157" t="s">
        <v>65</v>
      </c>
      <c r="D157">
        <v>64.029991839999994</v>
      </c>
      <c r="E157">
        <v>64.637258840000001</v>
      </c>
      <c r="F157">
        <v>-0.9395</v>
      </c>
      <c r="G157">
        <v>-0.607267</v>
      </c>
      <c r="H157">
        <v>3880.91</v>
      </c>
      <c r="I157">
        <v>248494763.69175801</v>
      </c>
    </row>
    <row r="158" spans="1:9" x14ac:dyDescent="0.25">
      <c r="A158" s="27">
        <v>43441</v>
      </c>
      <c r="B158" t="s">
        <v>64</v>
      </c>
      <c r="C158" t="s">
        <v>65</v>
      </c>
      <c r="D158">
        <v>64.63725839</v>
      </c>
      <c r="E158">
        <v>58.651087390000001</v>
      </c>
      <c r="F158">
        <v>10.20641</v>
      </c>
      <c r="G158">
        <v>5.9861709999999997</v>
      </c>
      <c r="H158">
        <v>3880.91</v>
      </c>
      <c r="I158">
        <v>250851511.732851</v>
      </c>
    </row>
    <row r="159" spans="1:9" x14ac:dyDescent="0.25">
      <c r="A159" s="27">
        <v>43440</v>
      </c>
      <c r="B159" t="s">
        <v>64</v>
      </c>
      <c r="C159" t="s">
        <v>65</v>
      </c>
      <c r="D159">
        <v>58.65108704</v>
      </c>
      <c r="E159">
        <v>57.079638039999999</v>
      </c>
      <c r="F159">
        <v>2.7530800000000002</v>
      </c>
      <c r="G159">
        <v>1.5714490000000001</v>
      </c>
      <c r="H159">
        <v>4180.91</v>
      </c>
      <c r="I159">
        <v>245215033.61858001</v>
      </c>
    </row>
    <row r="160" spans="1:9" x14ac:dyDescent="0.25">
      <c r="A160" s="27">
        <v>43438</v>
      </c>
      <c r="B160" t="s">
        <v>64</v>
      </c>
      <c r="C160" t="s">
        <v>65</v>
      </c>
      <c r="D160">
        <v>57.079637689999998</v>
      </c>
      <c r="E160">
        <v>47.341314689999997</v>
      </c>
      <c r="F160">
        <v>20.570450000000001</v>
      </c>
      <c r="G160">
        <v>9.7383229999999994</v>
      </c>
      <c r="H160">
        <v>5630.91</v>
      </c>
      <c r="I160">
        <v>321410416.82427299</v>
      </c>
    </row>
    <row r="161" spans="1:9" x14ac:dyDescent="0.25">
      <c r="A161" s="27">
        <v>43437</v>
      </c>
      <c r="B161" t="s">
        <v>64</v>
      </c>
      <c r="C161" t="s">
        <v>65</v>
      </c>
      <c r="D161">
        <v>47.341314760000003</v>
      </c>
      <c r="E161">
        <v>51.042204759999997</v>
      </c>
      <c r="F161">
        <v>-7.2506500000000003</v>
      </c>
      <c r="G161">
        <v>-3.7008899999999998</v>
      </c>
      <c r="H161">
        <v>5980.91</v>
      </c>
      <c r="I161">
        <v>283144237.54386097</v>
      </c>
    </row>
    <row r="162" spans="1:9" x14ac:dyDescent="0.25">
      <c r="A162" s="27">
        <v>43434</v>
      </c>
      <c r="B162" t="s">
        <v>64</v>
      </c>
      <c r="C162" t="s">
        <v>65</v>
      </c>
      <c r="D162">
        <v>51.042204329999997</v>
      </c>
      <c r="E162">
        <v>54.036199330000002</v>
      </c>
      <c r="F162">
        <v>-5.5407200000000003</v>
      </c>
      <c r="G162">
        <v>-2.993995</v>
      </c>
      <c r="H162">
        <v>5480.91</v>
      </c>
      <c r="I162">
        <v>279757830.21874797</v>
      </c>
    </row>
    <row r="163" spans="1:9" x14ac:dyDescent="0.25">
      <c r="A163" s="27">
        <v>43433</v>
      </c>
      <c r="B163" t="s">
        <v>64</v>
      </c>
      <c r="C163" t="s">
        <v>65</v>
      </c>
      <c r="D163">
        <v>54.036198829999996</v>
      </c>
      <c r="E163">
        <v>53.269831830000001</v>
      </c>
      <c r="F163">
        <v>1.43865</v>
      </c>
      <c r="G163">
        <v>0.76636700000000002</v>
      </c>
      <c r="H163">
        <v>5080.91</v>
      </c>
      <c r="I163">
        <v>274553171.06973201</v>
      </c>
    </row>
    <row r="164" spans="1:9" x14ac:dyDescent="0.25">
      <c r="A164" s="27">
        <v>43432</v>
      </c>
      <c r="B164" t="s">
        <v>64</v>
      </c>
      <c r="C164" t="s">
        <v>65</v>
      </c>
      <c r="D164">
        <v>53.269832170000001</v>
      </c>
      <c r="E164">
        <v>55.711406169999997</v>
      </c>
      <c r="F164">
        <v>-4.3825399999999997</v>
      </c>
      <c r="G164">
        <v>-2.4415740000000001</v>
      </c>
      <c r="H164">
        <v>5080.91</v>
      </c>
      <c r="I164">
        <v>270659329.510539</v>
      </c>
    </row>
    <row r="165" spans="1:9" x14ac:dyDescent="0.25">
      <c r="A165" s="27">
        <v>43431</v>
      </c>
      <c r="B165" t="s">
        <v>64</v>
      </c>
      <c r="C165" t="s">
        <v>65</v>
      </c>
      <c r="D165">
        <v>55.711405900000003</v>
      </c>
      <c r="E165">
        <v>56.4483149</v>
      </c>
      <c r="F165">
        <v>-1.3054600000000001</v>
      </c>
      <c r="G165">
        <v>-0.73690900000000004</v>
      </c>
      <c r="H165">
        <v>4480.91</v>
      </c>
      <c r="I165">
        <v>249637907.23418</v>
      </c>
    </row>
    <row r="166" spans="1:9" x14ac:dyDescent="0.25">
      <c r="A166" s="27">
        <v>43430</v>
      </c>
      <c r="B166" t="s">
        <v>64</v>
      </c>
      <c r="C166" t="s">
        <v>65</v>
      </c>
      <c r="D166">
        <v>56.448315149999999</v>
      </c>
      <c r="E166">
        <v>63.431369150000002</v>
      </c>
      <c r="F166">
        <v>-11.00883</v>
      </c>
      <c r="G166">
        <v>-6.9830540000000001</v>
      </c>
      <c r="H166">
        <v>3980.91</v>
      </c>
      <c r="I166">
        <v>224715775.16041601</v>
      </c>
    </row>
    <row r="167" spans="1:9" x14ac:dyDescent="0.25">
      <c r="A167" s="27">
        <v>43427</v>
      </c>
      <c r="B167" t="s">
        <v>64</v>
      </c>
      <c r="C167" t="s">
        <v>65</v>
      </c>
      <c r="D167">
        <v>63.431368859999999</v>
      </c>
      <c r="E167">
        <v>61.873676860000003</v>
      </c>
      <c r="F167">
        <v>2.5175399999999999</v>
      </c>
      <c r="G167">
        <v>1.5576920000000001</v>
      </c>
      <c r="H167">
        <v>3580.91</v>
      </c>
      <c r="I167">
        <v>227142149.92719999</v>
      </c>
    </row>
    <row r="168" spans="1:9" x14ac:dyDescent="0.25">
      <c r="A168" s="27">
        <v>43425</v>
      </c>
      <c r="B168" t="s">
        <v>64</v>
      </c>
      <c r="C168" t="s">
        <v>65</v>
      </c>
      <c r="D168">
        <v>61.873677139999998</v>
      </c>
      <c r="E168">
        <v>63.268845140000003</v>
      </c>
      <c r="F168">
        <v>-2.2051400000000001</v>
      </c>
      <c r="G168">
        <v>-1.395168</v>
      </c>
      <c r="H168">
        <v>4530.91</v>
      </c>
      <c r="I168">
        <v>280344186.23775101</v>
      </c>
    </row>
    <row r="169" spans="1:9" x14ac:dyDescent="0.25">
      <c r="A169" s="27">
        <v>43424</v>
      </c>
      <c r="B169" t="s">
        <v>64</v>
      </c>
      <c r="C169" t="s">
        <v>65</v>
      </c>
      <c r="D169">
        <v>63.26884475</v>
      </c>
      <c r="E169">
        <v>58.319182750000003</v>
      </c>
      <c r="F169">
        <v>8.48719</v>
      </c>
      <c r="G169">
        <v>4.949662</v>
      </c>
      <c r="H169">
        <v>4530.91</v>
      </c>
      <c r="I169">
        <v>286665567.90391201</v>
      </c>
    </row>
    <row r="170" spans="1:9" x14ac:dyDescent="0.25">
      <c r="A170" s="27">
        <v>43423</v>
      </c>
      <c r="B170" t="s">
        <v>64</v>
      </c>
      <c r="C170" t="s">
        <v>65</v>
      </c>
      <c r="D170">
        <v>58.31918237</v>
      </c>
      <c r="E170">
        <v>53.513848369999998</v>
      </c>
      <c r="F170">
        <v>8.9796099999999992</v>
      </c>
      <c r="G170">
        <v>4.8053340000000002</v>
      </c>
      <c r="H170">
        <v>5380.91</v>
      </c>
      <c r="I170">
        <v>313810388.24492103</v>
      </c>
    </row>
    <row r="171" spans="1:9" x14ac:dyDescent="0.25">
      <c r="A171" s="27">
        <v>43420</v>
      </c>
      <c r="B171" t="s">
        <v>64</v>
      </c>
      <c r="C171" t="s">
        <v>65</v>
      </c>
      <c r="D171">
        <v>53.51384857</v>
      </c>
      <c r="E171">
        <v>57.262831570000003</v>
      </c>
      <c r="F171">
        <v>-6.54697</v>
      </c>
      <c r="G171">
        <v>-3.748983</v>
      </c>
      <c r="H171">
        <v>5380.91</v>
      </c>
      <c r="I171">
        <v>287953309.93649501</v>
      </c>
    </row>
    <row r="172" spans="1:9" x14ac:dyDescent="0.25">
      <c r="A172" s="27">
        <v>43419</v>
      </c>
      <c r="B172" t="s">
        <v>64</v>
      </c>
      <c r="C172" t="s">
        <v>65</v>
      </c>
      <c r="D172">
        <v>57.2628317</v>
      </c>
      <c r="E172">
        <v>58.983291700000002</v>
      </c>
      <c r="F172">
        <v>-2.9168599999999998</v>
      </c>
      <c r="G172">
        <v>-1.7204600000000001</v>
      </c>
      <c r="H172">
        <v>6380.91</v>
      </c>
      <c r="I172">
        <v>365389089.94850999</v>
      </c>
    </row>
    <row r="173" spans="1:9" x14ac:dyDescent="0.25">
      <c r="A173" s="27">
        <v>43418</v>
      </c>
      <c r="B173" t="s">
        <v>64</v>
      </c>
      <c r="C173" t="s">
        <v>65</v>
      </c>
      <c r="D173">
        <v>58.983291950000002</v>
      </c>
      <c r="E173">
        <v>56.532645950000003</v>
      </c>
      <c r="F173">
        <v>4.3349200000000003</v>
      </c>
      <c r="G173">
        <v>2.4506459999999999</v>
      </c>
      <c r="H173">
        <v>6380.91</v>
      </c>
      <c r="I173">
        <v>376367195.40325803</v>
      </c>
    </row>
    <row r="174" spans="1:9" x14ac:dyDescent="0.25">
      <c r="A174" s="27">
        <v>43417</v>
      </c>
      <c r="B174" t="s">
        <v>64</v>
      </c>
      <c r="C174" t="s">
        <v>65</v>
      </c>
      <c r="D174">
        <v>56.53264583</v>
      </c>
      <c r="E174">
        <v>56.021193830000001</v>
      </c>
      <c r="F174">
        <v>0.91295999999999999</v>
      </c>
      <c r="G174">
        <v>0.51145200000000002</v>
      </c>
      <c r="H174">
        <v>6980.91</v>
      </c>
      <c r="I174">
        <v>394649425.66639602</v>
      </c>
    </row>
    <row r="175" spans="1:9" x14ac:dyDescent="0.25">
      <c r="A175" s="27">
        <v>43416</v>
      </c>
      <c r="B175" t="s">
        <v>64</v>
      </c>
      <c r="C175" t="s">
        <v>65</v>
      </c>
      <c r="D175">
        <v>56.021193410000002</v>
      </c>
      <c r="E175">
        <v>50.271435410000002</v>
      </c>
      <c r="F175">
        <v>11.437430000000001</v>
      </c>
      <c r="G175">
        <v>5.7497579999999999</v>
      </c>
      <c r="H175">
        <v>6980.91</v>
      </c>
      <c r="I175">
        <v>391079021.33018899</v>
      </c>
    </row>
    <row r="176" spans="1:9" x14ac:dyDescent="0.25">
      <c r="A176" s="27">
        <v>43413</v>
      </c>
      <c r="B176" t="s">
        <v>64</v>
      </c>
      <c r="C176" t="s">
        <v>65</v>
      </c>
      <c r="D176">
        <v>50.271435310000001</v>
      </c>
      <c r="E176">
        <v>48.161013310000001</v>
      </c>
      <c r="F176">
        <v>4.3820100000000002</v>
      </c>
      <c r="G176">
        <v>2.1104219999999998</v>
      </c>
      <c r="H176">
        <v>6980.91</v>
      </c>
      <c r="I176">
        <v>350940466.012802</v>
      </c>
    </row>
    <row r="177" spans="1:9" x14ac:dyDescent="0.25">
      <c r="A177" s="27">
        <v>43412</v>
      </c>
      <c r="B177" t="s">
        <v>64</v>
      </c>
      <c r="C177" t="s">
        <v>65</v>
      </c>
      <c r="D177">
        <v>48.161012900000003</v>
      </c>
      <c r="E177">
        <v>47.800616900000001</v>
      </c>
      <c r="F177">
        <v>0.75395999999999996</v>
      </c>
      <c r="G177">
        <v>0.36039599999999999</v>
      </c>
      <c r="H177">
        <v>6680.91</v>
      </c>
      <c r="I177">
        <v>321759489.015764</v>
      </c>
    </row>
    <row r="178" spans="1:9" x14ac:dyDescent="0.25">
      <c r="A178" s="27">
        <v>43411</v>
      </c>
      <c r="B178" t="s">
        <v>64</v>
      </c>
      <c r="C178" t="s">
        <v>65</v>
      </c>
      <c r="D178">
        <v>47.800616759999997</v>
      </c>
      <c r="E178">
        <v>53.835161759999998</v>
      </c>
      <c r="F178">
        <v>-11.209300000000001</v>
      </c>
      <c r="G178">
        <v>-6.0345449999999996</v>
      </c>
      <c r="H178">
        <v>5680.91</v>
      </c>
      <c r="I178">
        <v>271551097.359285</v>
      </c>
    </row>
    <row r="179" spans="1:9" x14ac:dyDescent="0.25">
      <c r="A179" s="27">
        <v>43410</v>
      </c>
      <c r="B179" t="s">
        <v>64</v>
      </c>
      <c r="C179" t="s">
        <v>65</v>
      </c>
      <c r="D179">
        <v>53.835161749999997</v>
      </c>
      <c r="E179">
        <v>56.912648750000002</v>
      </c>
      <c r="F179">
        <v>-5.4073900000000004</v>
      </c>
      <c r="G179">
        <v>-3.0774870000000001</v>
      </c>
      <c r="H179">
        <v>5680.91</v>
      </c>
      <c r="I179">
        <v>305832816.407516</v>
      </c>
    </row>
    <row r="180" spans="1:9" x14ac:dyDescent="0.25">
      <c r="A180" s="27">
        <v>43409</v>
      </c>
      <c r="B180" t="s">
        <v>64</v>
      </c>
      <c r="C180" t="s">
        <v>65</v>
      </c>
      <c r="D180">
        <v>56.91264915</v>
      </c>
      <c r="E180">
        <v>57.809805150000003</v>
      </c>
      <c r="F180">
        <v>-1.5519099999999999</v>
      </c>
      <c r="G180">
        <v>-0.89715599999999995</v>
      </c>
      <c r="H180">
        <v>5680.91</v>
      </c>
      <c r="I180">
        <v>323315751.50802398</v>
      </c>
    </row>
    <row r="181" spans="1:9" x14ac:dyDescent="0.25">
      <c r="A181" s="27">
        <v>43406</v>
      </c>
      <c r="B181" t="s">
        <v>64</v>
      </c>
      <c r="C181" t="s">
        <v>65</v>
      </c>
      <c r="D181">
        <v>57.809804669999998</v>
      </c>
      <c r="E181">
        <v>57.007848670000001</v>
      </c>
      <c r="F181">
        <v>1.4067499999999999</v>
      </c>
      <c r="G181">
        <v>0.801956</v>
      </c>
      <c r="H181">
        <v>5680.91</v>
      </c>
      <c r="I181">
        <v>328412413.06745899</v>
      </c>
    </row>
    <row r="182" spans="1:9" x14ac:dyDescent="0.25">
      <c r="A182" s="27">
        <v>43405</v>
      </c>
      <c r="B182" t="s">
        <v>64</v>
      </c>
      <c r="C182" t="s">
        <v>65</v>
      </c>
      <c r="D182">
        <v>57.007849069999999</v>
      </c>
      <c r="E182">
        <v>61.074617070000002</v>
      </c>
      <c r="F182">
        <v>-6.65869</v>
      </c>
      <c r="G182">
        <v>-4.0667679999999997</v>
      </c>
      <c r="H182">
        <v>6680.91</v>
      </c>
      <c r="I182">
        <v>380864422.94595098</v>
      </c>
    </row>
    <row r="183" spans="1:9" x14ac:dyDescent="0.25">
      <c r="A183" s="27">
        <v>43404</v>
      </c>
      <c r="B183" t="s">
        <v>64</v>
      </c>
      <c r="C183" t="s">
        <v>65</v>
      </c>
      <c r="D183">
        <v>61.074616570000003</v>
      </c>
      <c r="E183">
        <v>63.716288570000003</v>
      </c>
      <c r="F183">
        <v>-4.1459900000000003</v>
      </c>
      <c r="G183">
        <v>-2.6416719999999998</v>
      </c>
      <c r="H183">
        <v>6680.91</v>
      </c>
      <c r="I183">
        <v>408034138.73791099</v>
      </c>
    </row>
    <row r="184" spans="1:9" x14ac:dyDescent="0.25">
      <c r="A184" s="27">
        <v>43403</v>
      </c>
      <c r="B184" t="s">
        <v>64</v>
      </c>
      <c r="C184" t="s">
        <v>65</v>
      </c>
      <c r="D184">
        <v>63.716288140000003</v>
      </c>
      <c r="E184">
        <v>66.102241140000004</v>
      </c>
      <c r="F184">
        <v>-3.6094900000000001</v>
      </c>
      <c r="G184">
        <v>-2.3859530000000002</v>
      </c>
      <c r="H184">
        <v>6680.91</v>
      </c>
      <c r="I184">
        <v>425682914.02998298</v>
      </c>
    </row>
    <row r="185" spans="1:9" x14ac:dyDescent="0.25">
      <c r="A185" s="27">
        <v>43402</v>
      </c>
      <c r="B185" t="s">
        <v>64</v>
      </c>
      <c r="C185" t="s">
        <v>65</v>
      </c>
      <c r="D185">
        <v>66.102241539999994</v>
      </c>
      <c r="E185">
        <v>63.953263540000002</v>
      </c>
      <c r="F185">
        <v>3.3602300000000001</v>
      </c>
      <c r="G185">
        <v>2.1489780000000001</v>
      </c>
      <c r="H185">
        <v>6680.91</v>
      </c>
      <c r="I185">
        <v>441623258.731484</v>
      </c>
    </row>
    <row r="186" spans="1:9" x14ac:dyDescent="0.25">
      <c r="A186" s="27">
        <v>43399</v>
      </c>
      <c r="B186" t="s">
        <v>64</v>
      </c>
      <c r="C186" t="s">
        <v>65</v>
      </c>
      <c r="D186">
        <v>63.95326326</v>
      </c>
      <c r="E186">
        <v>63.138710260000003</v>
      </c>
      <c r="F186">
        <v>1.2901</v>
      </c>
      <c r="G186">
        <v>0.81455299999999997</v>
      </c>
      <c r="H186">
        <v>6680.91</v>
      </c>
      <c r="I186">
        <v>427266123.95289302</v>
      </c>
    </row>
    <row r="187" spans="1:9" x14ac:dyDescent="0.25">
      <c r="A187" s="27">
        <v>43398</v>
      </c>
      <c r="B187" t="s">
        <v>64</v>
      </c>
      <c r="C187" t="s">
        <v>65</v>
      </c>
      <c r="D187">
        <v>63.138709919999997</v>
      </c>
      <c r="E187">
        <v>61.879449919999999</v>
      </c>
      <c r="F187">
        <v>2.0350199999999998</v>
      </c>
      <c r="G187">
        <v>1.25926</v>
      </c>
      <c r="H187">
        <v>6680.91</v>
      </c>
      <c r="I187">
        <v>421824164.76904702</v>
      </c>
    </row>
    <row r="188" spans="1:9" x14ac:dyDescent="0.25">
      <c r="A188" s="27">
        <v>43397</v>
      </c>
      <c r="B188" t="s">
        <v>64</v>
      </c>
      <c r="C188" t="s">
        <v>65</v>
      </c>
      <c r="D188">
        <v>61.879449809999997</v>
      </c>
      <c r="E188">
        <v>54.53984981</v>
      </c>
      <c r="F188">
        <v>13.457319999999999</v>
      </c>
      <c r="G188">
        <v>7.3395999999999999</v>
      </c>
      <c r="H188">
        <v>6680.91</v>
      </c>
      <c r="I188">
        <v>413411159.44907397</v>
      </c>
    </row>
    <row r="189" spans="1:9" x14ac:dyDescent="0.25">
      <c r="A189" s="27">
        <v>43396</v>
      </c>
      <c r="B189" t="s">
        <v>64</v>
      </c>
      <c r="C189" t="s">
        <v>65</v>
      </c>
      <c r="D189">
        <v>54.539877230000002</v>
      </c>
      <c r="E189">
        <v>53.675177230000003</v>
      </c>
      <c r="F189">
        <v>1.6109899999999999</v>
      </c>
      <c r="G189">
        <v>0.86470000000000002</v>
      </c>
      <c r="H189">
        <v>6830.91</v>
      </c>
      <c r="I189">
        <v>372557102.43069202</v>
      </c>
    </row>
    <row r="190" spans="1:9" x14ac:dyDescent="0.25">
      <c r="A190" s="27">
        <v>43395</v>
      </c>
      <c r="B190" t="s">
        <v>64</v>
      </c>
      <c r="C190" t="s">
        <v>65</v>
      </c>
      <c r="D190">
        <v>53.675188759999998</v>
      </c>
      <c r="E190">
        <v>52.884288759999997</v>
      </c>
      <c r="F190">
        <v>1.49553</v>
      </c>
      <c r="G190">
        <v>0.79090000000000005</v>
      </c>
      <c r="H190">
        <v>6830.91</v>
      </c>
      <c r="I190">
        <v>366650491.57548398</v>
      </c>
    </row>
    <row r="191" spans="1:9" x14ac:dyDescent="0.25">
      <c r="A191" s="27">
        <v>43392</v>
      </c>
      <c r="B191" t="s">
        <v>64</v>
      </c>
      <c r="C191" t="s">
        <v>65</v>
      </c>
      <c r="D191">
        <v>52.88431482</v>
      </c>
      <c r="E191">
        <v>52.852014820000001</v>
      </c>
      <c r="F191">
        <v>6.1109999999999998E-2</v>
      </c>
      <c r="G191">
        <v>3.2300000000000002E-2</v>
      </c>
      <c r="H191">
        <v>6830.91</v>
      </c>
      <c r="I191">
        <v>361248101.27981502</v>
      </c>
    </row>
    <row r="192" spans="1:9" x14ac:dyDescent="0.25">
      <c r="A192" s="27">
        <v>43391</v>
      </c>
      <c r="B192" t="s">
        <v>64</v>
      </c>
      <c r="C192" t="s">
        <v>65</v>
      </c>
      <c r="D192">
        <v>52.852038929999999</v>
      </c>
      <c r="E192">
        <v>47.504438929999999</v>
      </c>
      <c r="F192">
        <v>11.25705</v>
      </c>
      <c r="G192">
        <v>5.3475999999999999</v>
      </c>
      <c r="H192">
        <v>7030.91</v>
      </c>
      <c r="I192">
        <v>371598035.30115902</v>
      </c>
    </row>
    <row r="193" spans="1:9" x14ac:dyDescent="0.25">
      <c r="A193" s="27">
        <v>43390</v>
      </c>
      <c r="B193" t="s">
        <v>64</v>
      </c>
      <c r="C193" t="s">
        <v>65</v>
      </c>
      <c r="D193">
        <v>47.504477059999999</v>
      </c>
      <c r="E193">
        <v>48.132677059999999</v>
      </c>
      <c r="F193">
        <v>-1.30514</v>
      </c>
      <c r="G193">
        <v>-0.62819999999999998</v>
      </c>
      <c r="H193">
        <v>6280.91</v>
      </c>
      <c r="I193">
        <v>298371440.52659303</v>
      </c>
    </row>
    <row r="194" spans="1:9" x14ac:dyDescent="0.25">
      <c r="A194" s="27">
        <v>43389</v>
      </c>
      <c r="B194" t="s">
        <v>64</v>
      </c>
      <c r="C194" t="s">
        <v>65</v>
      </c>
      <c r="D194">
        <v>48.132644480000003</v>
      </c>
      <c r="E194">
        <v>53.813644480000001</v>
      </c>
      <c r="F194">
        <v>-10.556800000000001</v>
      </c>
      <c r="G194">
        <v>-5.681</v>
      </c>
      <c r="H194">
        <v>6280.91</v>
      </c>
      <c r="I194">
        <v>302316904.81958097</v>
      </c>
    </row>
    <row r="195" spans="1:9" x14ac:dyDescent="0.25">
      <c r="A195" s="27">
        <v>43388</v>
      </c>
      <c r="B195" t="s">
        <v>64</v>
      </c>
      <c r="C195" t="s">
        <v>65</v>
      </c>
      <c r="D195">
        <v>53.813660400000003</v>
      </c>
      <c r="E195">
        <v>52.190360400000003</v>
      </c>
      <c r="F195">
        <v>3.1103399999999999</v>
      </c>
      <c r="G195">
        <v>1.6233</v>
      </c>
      <c r="H195">
        <v>6330.91</v>
      </c>
      <c r="I195">
        <v>340689548.964297</v>
      </c>
    </row>
    <row r="196" spans="1:9" x14ac:dyDescent="0.25">
      <c r="A196" s="27">
        <v>43385</v>
      </c>
      <c r="B196" t="s">
        <v>64</v>
      </c>
      <c r="C196" t="s">
        <v>65</v>
      </c>
      <c r="D196">
        <v>52.190328260000001</v>
      </c>
      <c r="E196">
        <v>54.461928260000001</v>
      </c>
      <c r="F196">
        <v>-4.1709899999999998</v>
      </c>
      <c r="G196">
        <v>-2.2715999999999998</v>
      </c>
      <c r="H196">
        <v>6480.91</v>
      </c>
      <c r="I196">
        <v>338240925.26086998</v>
      </c>
    </row>
    <row r="197" spans="1:9" x14ac:dyDescent="0.25">
      <c r="A197" s="27">
        <v>43384</v>
      </c>
      <c r="B197" t="s">
        <v>64</v>
      </c>
      <c r="C197" t="s">
        <v>65</v>
      </c>
      <c r="D197">
        <v>54.461967950000002</v>
      </c>
      <c r="E197">
        <v>53.567267950000002</v>
      </c>
      <c r="F197">
        <v>1.6702399999999999</v>
      </c>
      <c r="G197">
        <v>0.89470000000000005</v>
      </c>
      <c r="H197">
        <v>6480.91</v>
      </c>
      <c r="I197">
        <v>352963222.211698</v>
      </c>
    </row>
    <row r="198" spans="1:9" x14ac:dyDescent="0.25">
      <c r="A198" s="27">
        <v>43383</v>
      </c>
      <c r="B198" t="s">
        <v>64</v>
      </c>
      <c r="C198" t="s">
        <v>65</v>
      </c>
      <c r="D198">
        <v>53.567311089999997</v>
      </c>
      <c r="E198">
        <v>41.810411090000002</v>
      </c>
      <c r="F198">
        <v>28.11955</v>
      </c>
      <c r="G198">
        <v>11.7569</v>
      </c>
      <c r="H198">
        <v>8430.91</v>
      </c>
      <c r="I198">
        <v>451621286.44779903</v>
      </c>
    </row>
    <row r="199" spans="1:9" x14ac:dyDescent="0.25">
      <c r="A199" s="27">
        <v>43382</v>
      </c>
      <c r="B199" t="s">
        <v>64</v>
      </c>
      <c r="C199" t="s">
        <v>65</v>
      </c>
      <c r="D199">
        <v>41.81038315</v>
      </c>
      <c r="E199">
        <v>40.911083150000003</v>
      </c>
      <c r="F199">
        <v>2.1981799999999998</v>
      </c>
      <c r="G199">
        <v>0.89929999999999999</v>
      </c>
      <c r="H199">
        <v>10380.91</v>
      </c>
      <c r="I199">
        <v>434029908.61241001</v>
      </c>
    </row>
    <row r="200" spans="1:9" x14ac:dyDescent="0.25">
      <c r="A200" s="27">
        <v>43381</v>
      </c>
      <c r="B200" t="s">
        <v>64</v>
      </c>
      <c r="C200" t="s">
        <v>65</v>
      </c>
      <c r="D200">
        <v>40.911084850000002</v>
      </c>
      <c r="E200">
        <v>39.66168485</v>
      </c>
      <c r="F200">
        <v>3.1501399999999999</v>
      </c>
      <c r="G200">
        <v>1.2494000000000001</v>
      </c>
      <c r="H200">
        <v>10380.91</v>
      </c>
      <c r="I200">
        <v>424694372.08876801</v>
      </c>
    </row>
    <row r="201" spans="1:9" x14ac:dyDescent="0.25">
      <c r="A201" s="27">
        <v>43378</v>
      </c>
      <c r="B201" t="s">
        <v>64</v>
      </c>
      <c r="C201" t="s">
        <v>65</v>
      </c>
      <c r="D201">
        <v>39.661684049999998</v>
      </c>
      <c r="E201">
        <v>38.546084049999997</v>
      </c>
      <c r="F201">
        <v>2.8942000000000001</v>
      </c>
      <c r="G201">
        <v>1.1155999999999999</v>
      </c>
      <c r="H201">
        <v>11780.91</v>
      </c>
      <c r="I201">
        <v>467250809.98791099</v>
      </c>
    </row>
    <row r="202" spans="1:9" x14ac:dyDescent="0.25">
      <c r="A202" s="27">
        <v>43377</v>
      </c>
      <c r="B202" t="s">
        <v>64</v>
      </c>
      <c r="C202" t="s">
        <v>65</v>
      </c>
      <c r="D202">
        <v>38.546044090000002</v>
      </c>
      <c r="E202">
        <v>35.664444090000003</v>
      </c>
      <c r="F202">
        <v>8.0797600000000003</v>
      </c>
      <c r="G202">
        <v>2.8816000000000002</v>
      </c>
      <c r="H202">
        <v>14130.91</v>
      </c>
      <c r="I202">
        <v>544690757.39506805</v>
      </c>
    </row>
    <row r="203" spans="1:9" x14ac:dyDescent="0.25">
      <c r="A203" s="27">
        <v>43376</v>
      </c>
      <c r="B203" t="s">
        <v>64</v>
      </c>
      <c r="C203" t="s">
        <v>65</v>
      </c>
      <c r="D203">
        <v>35.664489850000002</v>
      </c>
      <c r="E203">
        <v>36.422389850000002</v>
      </c>
      <c r="F203">
        <v>-2.0808599999999999</v>
      </c>
      <c r="G203">
        <v>-0.75790000000000002</v>
      </c>
      <c r="H203">
        <v>14580.91</v>
      </c>
      <c r="I203">
        <v>520020788.40816402</v>
      </c>
    </row>
    <row r="204" spans="1:9" x14ac:dyDescent="0.25">
      <c r="A204" s="27">
        <v>43375</v>
      </c>
      <c r="B204" t="s">
        <v>64</v>
      </c>
      <c r="C204" t="s">
        <v>65</v>
      </c>
      <c r="D204">
        <v>36.42243543</v>
      </c>
      <c r="E204">
        <v>36.234235429999998</v>
      </c>
      <c r="F204">
        <v>0.51939999999999997</v>
      </c>
      <c r="G204">
        <v>0.18820000000000001</v>
      </c>
      <c r="H204">
        <v>14580.91</v>
      </c>
      <c r="I204">
        <v>531072326.21901798</v>
      </c>
    </row>
    <row r="205" spans="1:9" x14ac:dyDescent="0.25">
      <c r="A205" s="27">
        <v>43374</v>
      </c>
      <c r="B205" t="s">
        <v>64</v>
      </c>
      <c r="C205" t="s">
        <v>65</v>
      </c>
      <c r="D205">
        <v>36.234228160000001</v>
      </c>
      <c r="E205">
        <v>36.502328159999998</v>
      </c>
      <c r="F205">
        <v>-0.73446999999999996</v>
      </c>
      <c r="G205">
        <v>-0.2681</v>
      </c>
      <c r="H205">
        <v>14580.91</v>
      </c>
      <c r="I205">
        <v>528328092.57538003</v>
      </c>
    </row>
    <row r="206" spans="1:9" x14ac:dyDescent="0.25">
      <c r="A206" s="27">
        <v>43371</v>
      </c>
      <c r="B206" t="s">
        <v>64</v>
      </c>
      <c r="C206" t="s">
        <v>65</v>
      </c>
      <c r="D206">
        <v>36.502299999999998</v>
      </c>
      <c r="E206">
        <v>36.947899999999997</v>
      </c>
      <c r="F206">
        <v>-1.2060200000000001</v>
      </c>
      <c r="G206">
        <v>-0.4456</v>
      </c>
      <c r="H206">
        <v>14580.91</v>
      </c>
      <c r="I206">
        <v>532236824.48695803</v>
      </c>
    </row>
    <row r="207" spans="1:9" x14ac:dyDescent="0.25">
      <c r="A207" s="27">
        <v>43370</v>
      </c>
      <c r="B207" t="s">
        <v>64</v>
      </c>
      <c r="C207" t="s">
        <v>65</v>
      </c>
      <c r="D207">
        <v>36.947899999999997</v>
      </c>
      <c r="E207">
        <v>38.058599999999998</v>
      </c>
      <c r="F207">
        <v>-2.91839</v>
      </c>
      <c r="G207">
        <v>-1.1107</v>
      </c>
      <c r="H207">
        <v>14580.91</v>
      </c>
      <c r="I207">
        <v>538734078.87891102</v>
      </c>
    </row>
    <row r="208" spans="1:9" x14ac:dyDescent="0.25">
      <c r="A208" s="27">
        <v>43369</v>
      </c>
      <c r="B208" t="s">
        <v>64</v>
      </c>
      <c r="C208" t="s">
        <v>65</v>
      </c>
      <c r="D208">
        <v>38.058599999999998</v>
      </c>
      <c r="E208">
        <v>36.757399999999997</v>
      </c>
      <c r="F208">
        <v>3.5399699999999998</v>
      </c>
      <c r="G208">
        <v>1.3011999999999999</v>
      </c>
      <c r="H208">
        <v>14580.91</v>
      </c>
      <c r="I208">
        <v>554929097.84915805</v>
      </c>
    </row>
    <row r="209" spans="1:9" x14ac:dyDescent="0.25">
      <c r="A209" s="27">
        <v>43368</v>
      </c>
      <c r="B209" t="s">
        <v>64</v>
      </c>
      <c r="C209" t="s">
        <v>65</v>
      </c>
      <c r="D209">
        <v>36.757399999999997</v>
      </c>
      <c r="E209">
        <v>36.566200000000002</v>
      </c>
      <c r="F209">
        <v>0.52288999999999997</v>
      </c>
      <c r="G209">
        <v>0.19120000000000001</v>
      </c>
      <c r="H209">
        <v>14580.91</v>
      </c>
      <c r="I209">
        <v>535956415.14087898</v>
      </c>
    </row>
    <row r="210" spans="1:9" x14ac:dyDescent="0.25">
      <c r="A210" s="27">
        <v>43367</v>
      </c>
      <c r="B210" t="s">
        <v>64</v>
      </c>
      <c r="C210" t="s">
        <v>65</v>
      </c>
      <c r="D210">
        <v>36.566200000000002</v>
      </c>
      <c r="E210">
        <v>36.988399999999999</v>
      </c>
      <c r="F210">
        <v>-1.14144</v>
      </c>
      <c r="G210">
        <v>-0.42220000000000002</v>
      </c>
      <c r="H210">
        <v>14585.45</v>
      </c>
      <c r="I210">
        <v>533334394.42115903</v>
      </c>
    </row>
    <row r="211" spans="1:9" x14ac:dyDescent="0.25">
      <c r="A211" s="27">
        <v>43364</v>
      </c>
      <c r="B211" t="s">
        <v>64</v>
      </c>
      <c r="C211" t="s">
        <v>65</v>
      </c>
      <c r="D211">
        <v>36.988399999999999</v>
      </c>
      <c r="E211">
        <v>36.582500000000003</v>
      </c>
      <c r="F211">
        <v>1.10955</v>
      </c>
      <c r="G211">
        <v>0.40589999999999998</v>
      </c>
      <c r="H211">
        <v>14585.45</v>
      </c>
      <c r="I211">
        <v>539492370.40238297</v>
      </c>
    </row>
    <row r="212" spans="1:9" x14ac:dyDescent="0.25">
      <c r="A212" s="27">
        <v>43363</v>
      </c>
      <c r="B212" t="s">
        <v>64</v>
      </c>
      <c r="C212" t="s">
        <v>65</v>
      </c>
      <c r="D212">
        <v>36.582500000000003</v>
      </c>
      <c r="E212">
        <v>37.558999999999997</v>
      </c>
      <c r="F212">
        <v>-2.5999099999999999</v>
      </c>
      <c r="G212">
        <v>-0.97650000000000003</v>
      </c>
      <c r="H212">
        <v>14385.45</v>
      </c>
      <c r="I212">
        <v>526255637.21721298</v>
      </c>
    </row>
    <row r="213" spans="1:9" x14ac:dyDescent="0.25">
      <c r="A213" s="27">
        <v>43362</v>
      </c>
      <c r="B213" t="s">
        <v>64</v>
      </c>
      <c r="C213" t="s">
        <v>65</v>
      </c>
      <c r="D213">
        <v>37.558999999999997</v>
      </c>
      <c r="E213">
        <v>39.162399999999998</v>
      </c>
      <c r="F213">
        <v>-4.0942299999999996</v>
      </c>
      <c r="G213">
        <v>-1.6033999999999999</v>
      </c>
      <c r="H213">
        <v>14385.45</v>
      </c>
      <c r="I213">
        <v>540303026.80902898</v>
      </c>
    </row>
    <row r="214" spans="1:9" x14ac:dyDescent="0.25">
      <c r="A214" s="27">
        <v>43361</v>
      </c>
      <c r="B214" t="s">
        <v>64</v>
      </c>
      <c r="C214" t="s">
        <v>65</v>
      </c>
      <c r="D214">
        <v>39.162399999999998</v>
      </c>
      <c r="E214">
        <v>40.5045</v>
      </c>
      <c r="F214">
        <v>-3.3134600000000001</v>
      </c>
      <c r="G214">
        <v>-1.3421000000000001</v>
      </c>
      <c r="H214">
        <v>14385.45</v>
      </c>
      <c r="I214">
        <v>563368653.507972</v>
      </c>
    </row>
    <row r="215" spans="1:9" x14ac:dyDescent="0.25">
      <c r="A215" s="27">
        <v>43360</v>
      </c>
      <c r="B215" t="s">
        <v>64</v>
      </c>
      <c r="C215" t="s">
        <v>65</v>
      </c>
      <c r="D215">
        <v>40.5045</v>
      </c>
      <c r="E215">
        <v>38.055999999999997</v>
      </c>
      <c r="F215">
        <v>6.4339399999999998</v>
      </c>
      <c r="G215">
        <v>2.4485000000000001</v>
      </c>
      <c r="H215">
        <v>14385.45</v>
      </c>
      <c r="I215">
        <v>582675362.74624801</v>
      </c>
    </row>
    <row r="216" spans="1:9" x14ac:dyDescent="0.25">
      <c r="A216" s="27">
        <v>43357</v>
      </c>
      <c r="B216" t="s">
        <v>64</v>
      </c>
      <c r="C216" t="s">
        <v>65</v>
      </c>
      <c r="D216">
        <v>38.055999999999997</v>
      </c>
      <c r="E216">
        <v>39.237499999999997</v>
      </c>
      <c r="F216">
        <v>-3.0111500000000002</v>
      </c>
      <c r="G216">
        <v>-1.1815</v>
      </c>
      <c r="H216">
        <v>14385.45</v>
      </c>
      <c r="I216">
        <v>547452594.27153003</v>
      </c>
    </row>
    <row r="217" spans="1:9" x14ac:dyDescent="0.25">
      <c r="A217" s="27">
        <v>43356</v>
      </c>
      <c r="B217" t="s">
        <v>64</v>
      </c>
      <c r="C217" t="s">
        <v>65</v>
      </c>
      <c r="D217">
        <v>39.237499999999997</v>
      </c>
      <c r="E217">
        <v>41.1265</v>
      </c>
      <c r="F217">
        <v>-4.5931499999999996</v>
      </c>
      <c r="G217">
        <v>-1.889</v>
      </c>
      <c r="H217">
        <v>14255.45</v>
      </c>
      <c r="I217">
        <v>559348125.62353301</v>
      </c>
    </row>
    <row r="218" spans="1:9" x14ac:dyDescent="0.25">
      <c r="A218" s="27">
        <v>43355</v>
      </c>
      <c r="B218" t="s">
        <v>64</v>
      </c>
      <c r="C218" t="s">
        <v>65</v>
      </c>
      <c r="D218">
        <v>41.1265</v>
      </c>
      <c r="E218">
        <v>41.657499999999999</v>
      </c>
      <c r="F218">
        <v>-1.27468</v>
      </c>
      <c r="G218">
        <v>-0.53100000000000003</v>
      </c>
      <c r="H218">
        <v>13625.45</v>
      </c>
      <c r="I218">
        <v>560366971.16008198</v>
      </c>
    </row>
    <row r="219" spans="1:9" x14ac:dyDescent="0.25">
      <c r="A219" s="27">
        <v>43354</v>
      </c>
      <c r="B219" t="s">
        <v>64</v>
      </c>
      <c r="C219" t="s">
        <v>65</v>
      </c>
      <c r="D219">
        <v>41.657499999999999</v>
      </c>
      <c r="E219">
        <v>44.011499999999998</v>
      </c>
      <c r="F219">
        <v>-5.3486000000000002</v>
      </c>
      <c r="G219">
        <v>-2.3540000000000001</v>
      </c>
      <c r="H219">
        <v>13625.45</v>
      </c>
      <c r="I219">
        <v>567602083.84134603</v>
      </c>
    </row>
    <row r="220" spans="1:9" x14ac:dyDescent="0.25">
      <c r="A220" s="27">
        <v>43353</v>
      </c>
      <c r="B220" t="s">
        <v>64</v>
      </c>
      <c r="C220" t="s">
        <v>65</v>
      </c>
      <c r="D220">
        <v>44.011499999999998</v>
      </c>
      <c r="E220">
        <v>46.502499999999998</v>
      </c>
      <c r="F220">
        <v>-5.3567</v>
      </c>
      <c r="G220">
        <v>-2.4910000000000001</v>
      </c>
      <c r="H220">
        <v>13425.45</v>
      </c>
      <c r="I220">
        <v>590874087.51685596</v>
      </c>
    </row>
    <row r="221" spans="1:9" x14ac:dyDescent="0.25">
      <c r="A221" s="27">
        <v>43350</v>
      </c>
      <c r="B221" t="s">
        <v>64</v>
      </c>
      <c r="C221" t="s">
        <v>65</v>
      </c>
      <c r="D221">
        <v>46.502499999999998</v>
      </c>
      <c r="E221">
        <v>45.6235</v>
      </c>
      <c r="F221">
        <v>1.9266399999999999</v>
      </c>
      <c r="G221">
        <v>0.879</v>
      </c>
      <c r="H221">
        <v>13425.45</v>
      </c>
      <c r="I221">
        <v>624316877.51502705</v>
      </c>
    </row>
    <row r="222" spans="1:9" x14ac:dyDescent="0.25">
      <c r="A222" s="27">
        <v>43349</v>
      </c>
      <c r="B222" t="s">
        <v>64</v>
      </c>
      <c r="C222" t="s">
        <v>65</v>
      </c>
      <c r="D222">
        <v>45.6235</v>
      </c>
      <c r="E222">
        <v>43.269500000000001</v>
      </c>
      <c r="F222">
        <v>5.4403199999999998</v>
      </c>
      <c r="G222">
        <v>2.3540000000000001</v>
      </c>
      <c r="H222">
        <v>14115.45</v>
      </c>
      <c r="I222">
        <v>643996124.06525099</v>
      </c>
    </row>
    <row r="223" spans="1:9" x14ac:dyDescent="0.25">
      <c r="A223" s="27">
        <v>43348</v>
      </c>
      <c r="B223" t="s">
        <v>64</v>
      </c>
      <c r="C223" t="s">
        <v>65</v>
      </c>
      <c r="D223">
        <v>43.269500000000001</v>
      </c>
      <c r="E223">
        <v>41.866</v>
      </c>
      <c r="F223">
        <v>3.35236</v>
      </c>
      <c r="G223">
        <v>1.4035</v>
      </c>
      <c r="H223">
        <v>14255.45</v>
      </c>
      <c r="I223">
        <v>616826090.38974094</v>
      </c>
    </row>
    <row r="224" spans="1:9" x14ac:dyDescent="0.25">
      <c r="A224" s="27">
        <v>43347</v>
      </c>
      <c r="B224" t="s">
        <v>64</v>
      </c>
      <c r="C224" t="s">
        <v>65</v>
      </c>
      <c r="D224">
        <v>41.866</v>
      </c>
      <c r="E224">
        <v>41.286000000000001</v>
      </c>
      <c r="F224">
        <v>1.40483</v>
      </c>
      <c r="G224">
        <v>0.57999999999999996</v>
      </c>
      <c r="H224">
        <v>14365.45</v>
      </c>
      <c r="I224">
        <v>601423829.66816998</v>
      </c>
    </row>
    <row r="225" spans="1:9" x14ac:dyDescent="0.25">
      <c r="A225" s="27">
        <v>43343</v>
      </c>
      <c r="B225" t="s">
        <v>64</v>
      </c>
      <c r="C225" t="s">
        <v>65</v>
      </c>
      <c r="D225">
        <v>41.286000000000001</v>
      </c>
      <c r="E225">
        <v>43.469000000000001</v>
      </c>
      <c r="F225">
        <v>-5.0219699999999996</v>
      </c>
      <c r="G225">
        <v>-2.1829999999999998</v>
      </c>
      <c r="H225">
        <v>14365.45</v>
      </c>
      <c r="I225">
        <v>593091870.05398405</v>
      </c>
    </row>
    <row r="226" spans="1:9" x14ac:dyDescent="0.25">
      <c r="A226" s="27">
        <v>43342</v>
      </c>
      <c r="B226" t="s">
        <v>64</v>
      </c>
      <c r="C226" t="s">
        <v>65</v>
      </c>
      <c r="D226">
        <v>43.469000000000001</v>
      </c>
      <c r="E226">
        <v>41.089500000000001</v>
      </c>
      <c r="F226">
        <v>5.7910199999999996</v>
      </c>
      <c r="G226">
        <v>2.3795000000000002</v>
      </c>
      <c r="H226">
        <v>14365.45</v>
      </c>
      <c r="I226">
        <v>624451642.18806899</v>
      </c>
    </row>
    <row r="227" spans="1:9" x14ac:dyDescent="0.25">
      <c r="A227" s="27">
        <v>43341</v>
      </c>
      <c r="B227" t="s">
        <v>64</v>
      </c>
      <c r="C227" t="s">
        <v>65</v>
      </c>
      <c r="D227">
        <v>41.089500000000001</v>
      </c>
      <c r="E227">
        <v>41.628999999999998</v>
      </c>
      <c r="F227">
        <v>-1.2959700000000001</v>
      </c>
      <c r="G227">
        <v>-0.53949999999999998</v>
      </c>
      <c r="H227">
        <v>14365.45</v>
      </c>
      <c r="I227">
        <v>590269059.59848797</v>
      </c>
    </row>
    <row r="228" spans="1:9" x14ac:dyDescent="0.25">
      <c r="A228" s="27">
        <v>43340</v>
      </c>
      <c r="B228" t="s">
        <v>64</v>
      </c>
      <c r="C228" t="s">
        <v>65</v>
      </c>
      <c r="D228">
        <v>41.628999999999998</v>
      </c>
      <c r="E228">
        <v>41.756500000000003</v>
      </c>
      <c r="F228">
        <v>-0.30534</v>
      </c>
      <c r="G228">
        <v>-0.1275</v>
      </c>
      <c r="H228">
        <v>13705.45</v>
      </c>
      <c r="I228">
        <v>570544078.58444202</v>
      </c>
    </row>
    <row r="229" spans="1:9" x14ac:dyDescent="0.25">
      <c r="A229" s="27">
        <v>43339</v>
      </c>
      <c r="B229" t="s">
        <v>64</v>
      </c>
      <c r="C229" t="s">
        <v>65</v>
      </c>
      <c r="D229">
        <v>41.756500000000003</v>
      </c>
      <c r="E229">
        <v>41.725999999999999</v>
      </c>
      <c r="F229">
        <v>7.3099999999999998E-2</v>
      </c>
      <c r="G229">
        <v>3.0499999999999999E-2</v>
      </c>
      <c r="H229">
        <v>13345.45</v>
      </c>
      <c r="I229">
        <v>557259183.15480196</v>
      </c>
    </row>
    <row r="230" spans="1:9" x14ac:dyDescent="0.25">
      <c r="A230" s="27">
        <v>43336</v>
      </c>
      <c r="B230" t="s">
        <v>64</v>
      </c>
      <c r="C230" t="s">
        <v>65</v>
      </c>
      <c r="D230">
        <v>41.725999999999999</v>
      </c>
      <c r="E230">
        <v>42.124499999999998</v>
      </c>
      <c r="F230">
        <v>-0.94601000000000002</v>
      </c>
      <c r="G230">
        <v>-0.39850000000000002</v>
      </c>
      <c r="H230">
        <v>13105.45</v>
      </c>
      <c r="I230">
        <v>546837907.00267696</v>
      </c>
    </row>
    <row r="231" spans="1:9" x14ac:dyDescent="0.25">
      <c r="A231" s="27">
        <v>43335</v>
      </c>
      <c r="B231" t="s">
        <v>64</v>
      </c>
      <c r="C231" t="s">
        <v>65</v>
      </c>
      <c r="D231">
        <v>42.124499999999998</v>
      </c>
      <c r="E231">
        <v>41.893999999999998</v>
      </c>
      <c r="F231">
        <v>0.55020000000000002</v>
      </c>
      <c r="G231">
        <v>0.23050000000000001</v>
      </c>
      <c r="H231">
        <v>12905.45</v>
      </c>
      <c r="I231">
        <v>543635527.87552798</v>
      </c>
    </row>
    <row r="232" spans="1:9" x14ac:dyDescent="0.25">
      <c r="A232" s="27">
        <v>43334</v>
      </c>
      <c r="B232" t="s">
        <v>64</v>
      </c>
      <c r="C232" t="s">
        <v>65</v>
      </c>
      <c r="D232">
        <v>41.893999999999998</v>
      </c>
      <c r="E232">
        <v>43.923499999999997</v>
      </c>
      <c r="F232">
        <v>-4.6205299999999996</v>
      </c>
      <c r="G232">
        <v>-2.0295000000000001</v>
      </c>
      <c r="H232">
        <v>11635.45</v>
      </c>
      <c r="I232">
        <v>487455442.20126897</v>
      </c>
    </row>
    <row r="233" spans="1:9" x14ac:dyDescent="0.25">
      <c r="A233" s="27">
        <v>43333</v>
      </c>
      <c r="B233" t="s">
        <v>64</v>
      </c>
      <c r="C233" t="s">
        <v>65</v>
      </c>
      <c r="D233">
        <v>43.923499999999997</v>
      </c>
      <c r="E233">
        <v>41.979500000000002</v>
      </c>
      <c r="F233">
        <v>4.6308299999999996</v>
      </c>
      <c r="G233">
        <v>1.944</v>
      </c>
      <c r="H233">
        <v>11335.45</v>
      </c>
      <c r="I233">
        <v>497892533.12711698</v>
      </c>
    </row>
    <row r="234" spans="1:9" x14ac:dyDescent="0.25">
      <c r="A234" s="27">
        <v>43332</v>
      </c>
      <c r="B234" t="s">
        <v>64</v>
      </c>
      <c r="C234" t="s">
        <v>65</v>
      </c>
      <c r="D234">
        <v>41.979500000000002</v>
      </c>
      <c r="E234">
        <v>42.713000000000001</v>
      </c>
      <c r="F234">
        <v>-1.7172799999999999</v>
      </c>
      <c r="G234">
        <v>-0.73350000000000004</v>
      </c>
      <c r="H234">
        <v>11335.45</v>
      </c>
      <c r="I234">
        <v>475856422.97198099</v>
      </c>
    </row>
    <row r="235" spans="1:9" x14ac:dyDescent="0.25">
      <c r="A235" s="27">
        <v>43329</v>
      </c>
      <c r="B235" t="s">
        <v>64</v>
      </c>
      <c r="C235" t="s">
        <v>65</v>
      </c>
      <c r="D235">
        <v>42.713000000000001</v>
      </c>
      <c r="E235">
        <v>44.89</v>
      </c>
      <c r="F235">
        <v>-4.8496300000000003</v>
      </c>
      <c r="G235">
        <v>-2.177</v>
      </c>
      <c r="H235">
        <v>11085.45</v>
      </c>
      <c r="I235">
        <v>473492723.79440498</v>
      </c>
    </row>
    <row r="236" spans="1:9" x14ac:dyDescent="0.25">
      <c r="A236" s="27">
        <v>43328</v>
      </c>
      <c r="B236" t="s">
        <v>64</v>
      </c>
      <c r="C236" t="s">
        <v>65</v>
      </c>
      <c r="D236">
        <v>44.89</v>
      </c>
      <c r="E236">
        <v>47.537999999999997</v>
      </c>
      <c r="F236">
        <v>-5.5702800000000003</v>
      </c>
      <c r="G236">
        <v>-2.6480000000000001</v>
      </c>
      <c r="H236">
        <v>10935.45</v>
      </c>
      <c r="I236">
        <v>490892243.242827</v>
      </c>
    </row>
    <row r="237" spans="1:9" x14ac:dyDescent="0.25">
      <c r="A237" s="27">
        <v>43327</v>
      </c>
      <c r="B237" t="s">
        <v>64</v>
      </c>
      <c r="C237" t="s">
        <v>65</v>
      </c>
      <c r="D237">
        <v>47.537999999999997</v>
      </c>
      <c r="E237">
        <v>44.633499999999998</v>
      </c>
      <c r="F237">
        <v>6.5074399999999999</v>
      </c>
      <c r="G237">
        <v>2.9045000000000001</v>
      </c>
      <c r="H237">
        <v>10935.45</v>
      </c>
      <c r="I237">
        <v>519849308.515872</v>
      </c>
    </row>
    <row r="238" spans="1:9" x14ac:dyDescent="0.25">
      <c r="A238" s="27">
        <v>43326</v>
      </c>
      <c r="B238" t="s">
        <v>64</v>
      </c>
      <c r="C238" t="s">
        <v>65</v>
      </c>
      <c r="D238">
        <v>44.633499999999998</v>
      </c>
      <c r="E238">
        <v>48.661000000000001</v>
      </c>
      <c r="F238">
        <v>-8.2766500000000001</v>
      </c>
      <c r="G238">
        <v>-4.0274999999999999</v>
      </c>
      <c r="H238">
        <v>14515.45</v>
      </c>
      <c r="I238">
        <v>647875230.930691</v>
      </c>
    </row>
    <row r="239" spans="1:9" x14ac:dyDescent="0.25">
      <c r="A239" s="27">
        <v>43325</v>
      </c>
      <c r="B239" t="s">
        <v>64</v>
      </c>
      <c r="C239" t="s">
        <v>65</v>
      </c>
      <c r="D239">
        <v>48.661000000000001</v>
      </c>
      <c r="E239">
        <v>44.893500000000003</v>
      </c>
      <c r="F239">
        <v>8.39208</v>
      </c>
      <c r="G239">
        <v>3.7675000000000001</v>
      </c>
      <c r="H239">
        <v>14635.45</v>
      </c>
      <c r="I239">
        <v>712175516.18265104</v>
      </c>
    </row>
    <row r="240" spans="1:9" x14ac:dyDescent="0.25">
      <c r="A240" s="27">
        <v>43322</v>
      </c>
      <c r="B240" t="s">
        <v>64</v>
      </c>
      <c r="C240" t="s">
        <v>65</v>
      </c>
      <c r="D240">
        <v>44.893500000000003</v>
      </c>
      <c r="E240">
        <v>41.296500000000002</v>
      </c>
      <c r="F240">
        <v>8.7101799999999994</v>
      </c>
      <c r="G240">
        <v>3.597</v>
      </c>
      <c r="H240">
        <v>15385.45</v>
      </c>
      <c r="I240">
        <v>690706592.30946398</v>
      </c>
    </row>
    <row r="241" spans="1:9" x14ac:dyDescent="0.25">
      <c r="A241" s="27">
        <v>43321</v>
      </c>
      <c r="B241" t="s">
        <v>64</v>
      </c>
      <c r="C241" t="s">
        <v>65</v>
      </c>
      <c r="D241">
        <v>41.296500000000002</v>
      </c>
      <c r="E241">
        <v>40.700499999999998</v>
      </c>
      <c r="F241">
        <v>1.4643600000000001</v>
      </c>
      <c r="G241">
        <v>0.59599999999999997</v>
      </c>
      <c r="H241">
        <v>15505.45</v>
      </c>
      <c r="I241">
        <v>640320717.253896</v>
      </c>
    </row>
    <row r="242" spans="1:9" x14ac:dyDescent="0.25">
      <c r="A242" s="27">
        <v>43320</v>
      </c>
      <c r="B242" t="s">
        <v>64</v>
      </c>
      <c r="C242" t="s">
        <v>65</v>
      </c>
      <c r="D242">
        <v>40.700499999999998</v>
      </c>
      <c r="E242">
        <v>41.106499999999997</v>
      </c>
      <c r="F242">
        <v>-0.98768</v>
      </c>
      <c r="G242">
        <v>-0.40600000000000003</v>
      </c>
      <c r="H242">
        <v>15505.45</v>
      </c>
      <c r="I242">
        <v>631079470.47793806</v>
      </c>
    </row>
    <row r="243" spans="1:9" x14ac:dyDescent="0.25">
      <c r="A243" s="27">
        <v>43319</v>
      </c>
      <c r="B243" t="s">
        <v>64</v>
      </c>
      <c r="C243" t="s">
        <v>65</v>
      </c>
      <c r="D243">
        <v>41.106499999999997</v>
      </c>
      <c r="E243">
        <v>42.622999999999998</v>
      </c>
      <c r="F243">
        <v>-3.5579399999999999</v>
      </c>
      <c r="G243">
        <v>-1.5165</v>
      </c>
      <c r="H243">
        <v>15185.45</v>
      </c>
      <c r="I243">
        <v>624220602.20786905</v>
      </c>
    </row>
    <row r="244" spans="1:9" x14ac:dyDescent="0.25">
      <c r="A244" s="27">
        <v>43318</v>
      </c>
      <c r="B244" t="s">
        <v>64</v>
      </c>
      <c r="C244" t="s">
        <v>65</v>
      </c>
      <c r="D244">
        <v>42.622999999999998</v>
      </c>
      <c r="E244">
        <v>44.811999999999998</v>
      </c>
      <c r="F244">
        <v>-4.8848500000000001</v>
      </c>
      <c r="G244">
        <v>-2.1890000000000001</v>
      </c>
      <c r="H244">
        <v>14265.45</v>
      </c>
      <c r="I244">
        <v>608036173.50944495</v>
      </c>
    </row>
    <row r="245" spans="1:9" x14ac:dyDescent="0.25">
      <c r="A245" s="27">
        <v>43315</v>
      </c>
      <c r="B245" t="s">
        <v>64</v>
      </c>
      <c r="C245" t="s">
        <v>65</v>
      </c>
      <c r="D245">
        <v>44.811999999999998</v>
      </c>
      <c r="E245">
        <v>46.217500000000001</v>
      </c>
      <c r="F245">
        <v>-3.0410599999999999</v>
      </c>
      <c r="G245">
        <v>-1.4055</v>
      </c>
      <c r="H245">
        <v>13675.45</v>
      </c>
      <c r="I245">
        <v>612824158.32919502</v>
      </c>
    </row>
    <row r="246" spans="1:9" x14ac:dyDescent="0.25">
      <c r="A246" s="27">
        <v>43314</v>
      </c>
      <c r="B246" t="s">
        <v>64</v>
      </c>
      <c r="C246" t="s">
        <v>65</v>
      </c>
      <c r="D246">
        <v>46.217500000000001</v>
      </c>
      <c r="E246">
        <v>47.491500000000002</v>
      </c>
      <c r="F246">
        <v>-2.6825899999999998</v>
      </c>
      <c r="G246">
        <v>-1.274</v>
      </c>
      <c r="H246">
        <v>13175.45</v>
      </c>
      <c r="I246">
        <v>608936249.94598699</v>
      </c>
    </row>
    <row r="247" spans="1:9" x14ac:dyDescent="0.25">
      <c r="A247" s="27">
        <v>43313</v>
      </c>
      <c r="B247" t="s">
        <v>64</v>
      </c>
      <c r="C247" t="s">
        <v>65</v>
      </c>
      <c r="D247">
        <v>47.491500000000002</v>
      </c>
      <c r="E247">
        <v>46.717500000000001</v>
      </c>
      <c r="F247">
        <v>1.6567700000000001</v>
      </c>
      <c r="G247">
        <v>0.77400000000000002</v>
      </c>
      <c r="H247">
        <v>13175.45</v>
      </c>
      <c r="I247">
        <v>625721770.20197594</v>
      </c>
    </row>
    <row r="248" spans="1:9" x14ac:dyDescent="0.25">
      <c r="A248" s="27">
        <v>43312</v>
      </c>
      <c r="B248" t="s">
        <v>64</v>
      </c>
      <c r="C248" t="s">
        <v>65</v>
      </c>
      <c r="D248">
        <v>46.717500000000001</v>
      </c>
      <c r="E248">
        <v>50.347999999999999</v>
      </c>
      <c r="F248">
        <v>-7.2108100000000004</v>
      </c>
      <c r="G248">
        <v>-3.6305000000000001</v>
      </c>
      <c r="H248">
        <v>13535.45</v>
      </c>
      <c r="I248">
        <v>632342273.75132</v>
      </c>
    </row>
    <row r="249" spans="1:9" x14ac:dyDescent="0.25">
      <c r="A249" s="27">
        <v>43311</v>
      </c>
      <c r="B249" t="s">
        <v>64</v>
      </c>
      <c r="C249" t="s">
        <v>65</v>
      </c>
      <c r="D249">
        <v>50.347999999999999</v>
      </c>
      <c r="E249">
        <v>47.808</v>
      </c>
      <c r="F249">
        <v>5.3129200000000001</v>
      </c>
      <c r="G249">
        <v>2.54</v>
      </c>
      <c r="H249">
        <v>13535.45</v>
      </c>
      <c r="I249">
        <v>681482716.30184495</v>
      </c>
    </row>
    <row r="250" spans="1:9" x14ac:dyDescent="0.25">
      <c r="A250" s="27">
        <v>43308</v>
      </c>
      <c r="B250" t="s">
        <v>64</v>
      </c>
      <c r="C250" t="s">
        <v>65</v>
      </c>
      <c r="D250">
        <v>47.808</v>
      </c>
      <c r="E250">
        <v>45.81</v>
      </c>
      <c r="F250">
        <v>4.3614899999999999</v>
      </c>
      <c r="G250">
        <v>1.998</v>
      </c>
      <c r="H250">
        <v>13435.45</v>
      </c>
      <c r="I250">
        <v>642321879.37075198</v>
      </c>
    </row>
    <row r="251" spans="1:9" x14ac:dyDescent="0.25">
      <c r="A251" s="27">
        <v>43307</v>
      </c>
      <c r="B251" t="s">
        <v>64</v>
      </c>
      <c r="C251" t="s">
        <v>65</v>
      </c>
      <c r="D251">
        <v>45.81</v>
      </c>
      <c r="E251">
        <v>45.66</v>
      </c>
      <c r="F251">
        <v>0.32851999999999998</v>
      </c>
      <c r="G251">
        <v>0.15</v>
      </c>
      <c r="H251">
        <v>13375.45</v>
      </c>
      <c r="I251">
        <v>612729255.04463995</v>
      </c>
    </row>
    <row r="252" spans="1:9" x14ac:dyDescent="0.25">
      <c r="A252" s="27">
        <v>43306</v>
      </c>
      <c r="B252" t="s">
        <v>64</v>
      </c>
      <c r="C252" t="s">
        <v>65</v>
      </c>
      <c r="D252">
        <v>45.66</v>
      </c>
      <c r="E252">
        <v>46.7455</v>
      </c>
      <c r="F252">
        <v>-2.3221500000000002</v>
      </c>
      <c r="G252">
        <v>-1.0854999999999999</v>
      </c>
      <c r="H252">
        <v>12955.45</v>
      </c>
      <c r="I252">
        <v>591545737.90304005</v>
      </c>
    </row>
    <row r="253" spans="1:9" x14ac:dyDescent="0.25">
      <c r="A253" s="27">
        <v>43305</v>
      </c>
      <c r="B253" t="s">
        <v>64</v>
      </c>
      <c r="C253" t="s">
        <v>65</v>
      </c>
      <c r="D253">
        <v>46.7455</v>
      </c>
      <c r="E253">
        <v>46.787999999999997</v>
      </c>
      <c r="F253">
        <v>-9.0840000000000004E-2</v>
      </c>
      <c r="G253">
        <v>-4.2500000000000003E-2</v>
      </c>
      <c r="H253">
        <v>12595.45</v>
      </c>
      <c r="I253">
        <v>588780496.28441894</v>
      </c>
    </row>
    <row r="254" spans="1:9" x14ac:dyDescent="0.25">
      <c r="A254" s="27">
        <v>43304</v>
      </c>
      <c r="B254" t="s">
        <v>64</v>
      </c>
      <c r="C254" t="s">
        <v>65</v>
      </c>
      <c r="D254">
        <v>46.787999999999997</v>
      </c>
      <c r="E254">
        <v>47.76</v>
      </c>
      <c r="F254">
        <v>-2.03518</v>
      </c>
      <c r="G254">
        <v>-0.97199999999999998</v>
      </c>
      <c r="H254">
        <v>12235.45</v>
      </c>
      <c r="I254">
        <v>572472122.80787206</v>
      </c>
    </row>
    <row r="255" spans="1:9" x14ac:dyDescent="0.25">
      <c r="A255" s="27">
        <v>43301</v>
      </c>
      <c r="B255" t="s">
        <v>64</v>
      </c>
      <c r="C255" t="s">
        <v>65</v>
      </c>
      <c r="D255">
        <v>47.76</v>
      </c>
      <c r="E255">
        <v>47.244500000000002</v>
      </c>
      <c r="F255">
        <v>1.0911299999999999</v>
      </c>
      <c r="G255">
        <v>0.51549999999999996</v>
      </c>
      <c r="H255">
        <v>12235.45</v>
      </c>
      <c r="I255">
        <v>584364977.88543999</v>
      </c>
    </row>
    <row r="256" spans="1:9" x14ac:dyDescent="0.25">
      <c r="A256" s="27">
        <v>43300</v>
      </c>
      <c r="B256" t="s">
        <v>64</v>
      </c>
      <c r="C256" t="s">
        <v>65</v>
      </c>
      <c r="D256">
        <v>47.244500000000002</v>
      </c>
      <c r="E256">
        <v>46.031500000000001</v>
      </c>
      <c r="F256">
        <v>2.6351499999999999</v>
      </c>
      <c r="G256">
        <v>1.2130000000000001</v>
      </c>
      <c r="H256">
        <v>12235.45</v>
      </c>
      <c r="I256">
        <v>578057604.64214098</v>
      </c>
    </row>
    <row r="257" spans="1:9" x14ac:dyDescent="0.25">
      <c r="A257" s="27">
        <v>43299</v>
      </c>
      <c r="B257" t="s">
        <v>64</v>
      </c>
      <c r="C257" t="s">
        <v>65</v>
      </c>
      <c r="D257">
        <v>46.031500000000001</v>
      </c>
      <c r="E257">
        <v>46.282499999999999</v>
      </c>
      <c r="F257">
        <v>-0.54232000000000002</v>
      </c>
      <c r="G257">
        <v>-0.251</v>
      </c>
      <c r="H257">
        <v>12075.45</v>
      </c>
      <c r="I257">
        <v>555850966.69040298</v>
      </c>
    </row>
    <row r="258" spans="1:9" x14ac:dyDescent="0.25">
      <c r="A258" s="27">
        <v>43298</v>
      </c>
      <c r="B258" t="s">
        <v>64</v>
      </c>
      <c r="C258" t="s">
        <v>65</v>
      </c>
      <c r="D258">
        <v>46.282499999999999</v>
      </c>
      <c r="E258">
        <v>47.9495</v>
      </c>
      <c r="F258">
        <v>-3.4765700000000002</v>
      </c>
      <c r="G258">
        <v>-1.667</v>
      </c>
      <c r="H258">
        <v>10665.45</v>
      </c>
      <c r="I258">
        <v>493623579.04067999</v>
      </c>
    </row>
    <row r="259" spans="1:9" x14ac:dyDescent="0.25">
      <c r="A259" s="27">
        <v>43297</v>
      </c>
      <c r="B259" t="s">
        <v>64</v>
      </c>
      <c r="C259" t="s">
        <v>65</v>
      </c>
      <c r="D259">
        <v>47.9495</v>
      </c>
      <c r="E259">
        <v>47.726999999999997</v>
      </c>
      <c r="F259">
        <v>0.46618999999999999</v>
      </c>
      <c r="G259">
        <v>0.2225</v>
      </c>
      <c r="H259">
        <v>10545.45</v>
      </c>
      <c r="I259">
        <v>505648940.20766097</v>
      </c>
    </row>
    <row r="260" spans="1:9" x14ac:dyDescent="0.25">
      <c r="A260" s="27">
        <v>43294</v>
      </c>
      <c r="B260" t="s">
        <v>64</v>
      </c>
      <c r="C260" t="s">
        <v>65</v>
      </c>
      <c r="D260">
        <v>47.726999999999997</v>
      </c>
      <c r="E260">
        <v>49.098500000000001</v>
      </c>
      <c r="F260">
        <v>-2.7933599999999998</v>
      </c>
      <c r="G260">
        <v>-1.3714999999999999</v>
      </c>
      <c r="H260">
        <v>10505.45</v>
      </c>
      <c r="I260">
        <v>501393498.11428797</v>
      </c>
    </row>
    <row r="261" spans="1:9" x14ac:dyDescent="0.25">
      <c r="A261" s="27">
        <v>43293</v>
      </c>
      <c r="B261" t="s">
        <v>64</v>
      </c>
      <c r="C261" t="s">
        <v>65</v>
      </c>
      <c r="D261">
        <v>49.098500000000001</v>
      </c>
      <c r="E261">
        <v>51.708500000000001</v>
      </c>
      <c r="F261">
        <v>-5.0475300000000001</v>
      </c>
      <c r="G261">
        <v>-2.61</v>
      </c>
      <c r="H261">
        <v>10125.450000000001</v>
      </c>
      <c r="I261">
        <v>497144289.512317</v>
      </c>
    </row>
    <row r="262" spans="1:9" x14ac:dyDescent="0.25">
      <c r="A262" s="27">
        <v>43292</v>
      </c>
      <c r="B262" t="s">
        <v>64</v>
      </c>
      <c r="C262" t="s">
        <v>65</v>
      </c>
      <c r="D262">
        <v>51.708500000000001</v>
      </c>
      <c r="E262">
        <v>48.966999999999999</v>
      </c>
      <c r="F262">
        <v>5.5986700000000003</v>
      </c>
      <c r="G262">
        <v>2.7414999999999998</v>
      </c>
      <c r="H262">
        <v>9985.4500000000007</v>
      </c>
      <c r="I262">
        <v>516332517.77615702</v>
      </c>
    </row>
    <row r="263" spans="1:9" x14ac:dyDescent="0.25">
      <c r="A263" s="27">
        <v>43291</v>
      </c>
      <c r="B263" t="s">
        <v>64</v>
      </c>
      <c r="C263" t="s">
        <v>65</v>
      </c>
      <c r="D263">
        <v>48.966999999999999</v>
      </c>
      <c r="E263">
        <v>50.267499999999998</v>
      </c>
      <c r="F263">
        <v>-2.5871599999999999</v>
      </c>
      <c r="G263">
        <v>-1.3005</v>
      </c>
      <c r="H263">
        <v>9725.4500000000007</v>
      </c>
      <c r="I263">
        <v>476225993.15151501</v>
      </c>
    </row>
    <row r="264" spans="1:9" x14ac:dyDescent="0.25">
      <c r="A264" s="27">
        <v>43290</v>
      </c>
      <c r="B264" t="s">
        <v>64</v>
      </c>
      <c r="C264" t="s">
        <v>65</v>
      </c>
      <c r="D264">
        <v>50.267499999999998</v>
      </c>
      <c r="E264">
        <v>54.944499999999998</v>
      </c>
      <c r="F264">
        <v>-8.5122300000000006</v>
      </c>
      <c r="G264">
        <v>-4.6769999999999996</v>
      </c>
      <c r="H264">
        <v>8935.4500000000007</v>
      </c>
      <c r="I264">
        <v>449162612.76918697</v>
      </c>
    </row>
    <row r="265" spans="1:9" x14ac:dyDescent="0.25">
      <c r="A265" s="27">
        <v>43287</v>
      </c>
      <c r="B265" t="s">
        <v>64</v>
      </c>
      <c r="C265" t="s">
        <v>65</v>
      </c>
      <c r="D265">
        <v>54.944499999999998</v>
      </c>
      <c r="E265">
        <v>58.841999999999999</v>
      </c>
      <c r="F265">
        <v>-6.6236699999999997</v>
      </c>
      <c r="G265">
        <v>-3.8975</v>
      </c>
      <c r="H265">
        <v>8165.45</v>
      </c>
      <c r="I265">
        <v>448646436.24427497</v>
      </c>
    </row>
    <row r="266" spans="1:9" x14ac:dyDescent="0.25">
      <c r="A266" s="27">
        <v>43286</v>
      </c>
      <c r="B266" t="s">
        <v>64</v>
      </c>
      <c r="C266" t="s">
        <v>65</v>
      </c>
      <c r="D266">
        <v>58.841999999999999</v>
      </c>
      <c r="E266">
        <v>63.253</v>
      </c>
      <c r="F266">
        <v>-6.9735800000000001</v>
      </c>
      <c r="G266">
        <v>-4.4109999999999996</v>
      </c>
      <c r="H266">
        <v>7805.45</v>
      </c>
      <c r="I266">
        <v>459288148.30684799</v>
      </c>
    </row>
    <row r="267" spans="1:9" x14ac:dyDescent="0.25">
      <c r="A267" s="27">
        <v>43284</v>
      </c>
      <c r="B267" t="s">
        <v>64</v>
      </c>
      <c r="C267" t="s">
        <v>65</v>
      </c>
      <c r="D267">
        <v>63.253</v>
      </c>
      <c r="E267">
        <v>61.131500000000003</v>
      </c>
      <c r="F267">
        <v>3.4703900000000001</v>
      </c>
      <c r="G267">
        <v>2.1215000000000002</v>
      </c>
      <c r="H267">
        <v>7745.45</v>
      </c>
      <c r="I267">
        <v>489922797.71749902</v>
      </c>
    </row>
    <row r="268" spans="1:9" x14ac:dyDescent="0.25">
      <c r="A268" s="27">
        <v>43283</v>
      </c>
      <c r="B268" t="s">
        <v>64</v>
      </c>
      <c r="C268" t="s">
        <v>65</v>
      </c>
      <c r="D268">
        <v>61.131500000000003</v>
      </c>
      <c r="E268">
        <v>61.2605</v>
      </c>
      <c r="F268">
        <v>-0.21057999999999999</v>
      </c>
      <c r="G268">
        <v>-0.129</v>
      </c>
      <c r="H268">
        <v>7745.45</v>
      </c>
      <c r="I268">
        <v>473490830.61146897</v>
      </c>
    </row>
    <row r="269" spans="1:9" x14ac:dyDescent="0.25">
      <c r="A269" s="27">
        <v>43280</v>
      </c>
      <c r="B269" t="s">
        <v>64</v>
      </c>
      <c r="C269" t="s">
        <v>65</v>
      </c>
      <c r="D269">
        <v>61.2605</v>
      </c>
      <c r="E269">
        <v>63.506</v>
      </c>
      <c r="F269">
        <v>-3.5358900000000002</v>
      </c>
      <c r="G269">
        <v>-2.2454999999999998</v>
      </c>
      <c r="H269">
        <v>5865.45</v>
      </c>
      <c r="I269">
        <v>359320253.35324502</v>
      </c>
    </row>
    <row r="270" spans="1:9" x14ac:dyDescent="0.25">
      <c r="A270" s="27">
        <v>43279</v>
      </c>
      <c r="B270" t="s">
        <v>64</v>
      </c>
      <c r="C270" t="s">
        <v>65</v>
      </c>
      <c r="D270">
        <v>63.506</v>
      </c>
      <c r="E270">
        <v>65.656999999999996</v>
      </c>
      <c r="F270">
        <v>-3.2761200000000001</v>
      </c>
      <c r="G270">
        <v>-2.1509999999999998</v>
      </c>
      <c r="H270">
        <v>5865.45</v>
      </c>
      <c r="I270">
        <v>372491115.96299702</v>
      </c>
    </row>
    <row r="271" spans="1:9" x14ac:dyDescent="0.25">
      <c r="A271" s="27">
        <v>43278</v>
      </c>
      <c r="B271" t="s">
        <v>64</v>
      </c>
      <c r="C271" t="s">
        <v>65</v>
      </c>
      <c r="D271">
        <v>65.656999999999996</v>
      </c>
      <c r="E271">
        <v>60.162500000000001</v>
      </c>
      <c r="F271">
        <v>9.1327700000000007</v>
      </c>
      <c r="G271">
        <v>5.4945000000000004</v>
      </c>
      <c r="H271">
        <v>6035.45</v>
      </c>
      <c r="I271">
        <v>396269383.77354097</v>
      </c>
    </row>
    <row r="272" spans="1:9" x14ac:dyDescent="0.25">
      <c r="A272" s="27">
        <v>43277</v>
      </c>
      <c r="B272" t="s">
        <v>64</v>
      </c>
      <c r="C272" t="s">
        <v>65</v>
      </c>
      <c r="D272">
        <v>60.162500000000001</v>
      </c>
      <c r="E272">
        <v>62.3765</v>
      </c>
      <c r="F272">
        <v>-3.54941</v>
      </c>
      <c r="G272">
        <v>-2.214</v>
      </c>
      <c r="H272">
        <v>6285.45</v>
      </c>
      <c r="I272">
        <v>378148241.87673301</v>
      </c>
    </row>
    <row r="273" spans="1:9" x14ac:dyDescent="0.25">
      <c r="A273" s="27">
        <v>43276</v>
      </c>
      <c r="B273" t="s">
        <v>64</v>
      </c>
      <c r="C273" t="s">
        <v>65</v>
      </c>
      <c r="D273">
        <v>62.3765</v>
      </c>
      <c r="E273">
        <v>52.655999999999999</v>
      </c>
      <c r="F273">
        <v>18.460380000000001</v>
      </c>
      <c r="G273">
        <v>9.7204999999999995</v>
      </c>
      <c r="H273">
        <v>6805.45</v>
      </c>
      <c r="I273">
        <v>424500002.88674903</v>
      </c>
    </row>
    <row r="274" spans="1:9" x14ac:dyDescent="0.25">
      <c r="A274" s="27">
        <v>43273</v>
      </c>
      <c r="B274" t="s">
        <v>64</v>
      </c>
      <c r="C274" t="s">
        <v>65</v>
      </c>
      <c r="D274">
        <v>52.655999999999999</v>
      </c>
      <c r="E274">
        <v>55.002000000000002</v>
      </c>
      <c r="F274">
        <v>-4.2652999999999999</v>
      </c>
      <c r="G274">
        <v>-2.3460000000000001</v>
      </c>
      <c r="H274">
        <v>8265.4500000000007</v>
      </c>
      <c r="I274">
        <v>435225409.38726401</v>
      </c>
    </row>
    <row r="275" spans="1:9" x14ac:dyDescent="0.25">
      <c r="A275" s="27">
        <v>43272</v>
      </c>
      <c r="B275" t="s">
        <v>64</v>
      </c>
      <c r="C275" t="s">
        <v>65</v>
      </c>
      <c r="D275">
        <v>55.002000000000002</v>
      </c>
      <c r="E275">
        <v>49.991500000000002</v>
      </c>
      <c r="F275">
        <v>10.0227</v>
      </c>
      <c r="G275">
        <v>5.0105000000000004</v>
      </c>
      <c r="H275">
        <v>8265.4500000000007</v>
      </c>
      <c r="I275">
        <v>454616149.481888</v>
      </c>
    </row>
    <row r="276" spans="1:9" x14ac:dyDescent="0.25">
      <c r="A276" s="27">
        <v>43271</v>
      </c>
      <c r="B276" t="s">
        <v>64</v>
      </c>
      <c r="C276" t="s">
        <v>65</v>
      </c>
      <c r="D276">
        <v>49.991500000000002</v>
      </c>
      <c r="E276">
        <v>51.633499999999998</v>
      </c>
      <c r="F276">
        <v>-3.18011</v>
      </c>
      <c r="G276">
        <v>-1.6419999999999999</v>
      </c>
      <c r="H276">
        <v>8265.4500000000007</v>
      </c>
      <c r="I276">
        <v>413202124.228643</v>
      </c>
    </row>
    <row r="277" spans="1:9" x14ac:dyDescent="0.25">
      <c r="A277" s="27">
        <v>43270</v>
      </c>
      <c r="B277" t="s">
        <v>64</v>
      </c>
      <c r="C277" t="s">
        <v>65</v>
      </c>
      <c r="D277">
        <v>51.633499999999998</v>
      </c>
      <c r="E277">
        <v>48.6145</v>
      </c>
      <c r="F277">
        <v>6.2100799999999996</v>
      </c>
      <c r="G277">
        <v>3.0190000000000001</v>
      </c>
      <c r="H277">
        <v>8265.4500000000007</v>
      </c>
      <c r="I277">
        <v>426773989.20535702</v>
      </c>
    </row>
    <row r="278" spans="1:9" x14ac:dyDescent="0.25">
      <c r="A278" s="27">
        <v>43269</v>
      </c>
      <c r="B278" t="s">
        <v>64</v>
      </c>
      <c r="C278" t="s">
        <v>65</v>
      </c>
      <c r="D278">
        <v>48.6145</v>
      </c>
      <c r="E278">
        <v>48.822000000000003</v>
      </c>
      <c r="F278">
        <v>-0.42501</v>
      </c>
      <c r="G278">
        <v>-0.20749999999999999</v>
      </c>
      <c r="H278">
        <v>10165.450000000001</v>
      </c>
      <c r="I278">
        <v>494188152.86875498</v>
      </c>
    </row>
    <row r="279" spans="1:9" x14ac:dyDescent="0.25">
      <c r="A279" s="27">
        <v>43266</v>
      </c>
      <c r="B279" t="s">
        <v>64</v>
      </c>
      <c r="C279" t="s">
        <v>65</v>
      </c>
      <c r="D279">
        <v>48.822000000000003</v>
      </c>
      <c r="E279">
        <v>48.655000000000001</v>
      </c>
      <c r="F279">
        <v>0.34322999999999998</v>
      </c>
      <c r="G279">
        <v>0.16700000000000001</v>
      </c>
      <c r="H279">
        <v>10165.450000000001</v>
      </c>
      <c r="I279">
        <v>496297483.24796802</v>
      </c>
    </row>
    <row r="280" spans="1:9" x14ac:dyDescent="0.25">
      <c r="A280" s="27">
        <v>43265</v>
      </c>
      <c r="B280" t="s">
        <v>64</v>
      </c>
      <c r="C280" t="s">
        <v>65</v>
      </c>
      <c r="D280">
        <v>48.655000000000001</v>
      </c>
      <c r="E280">
        <v>51.459000000000003</v>
      </c>
      <c r="F280">
        <v>-5.4489999999999998</v>
      </c>
      <c r="G280">
        <v>-2.8039999999999998</v>
      </c>
      <c r="H280">
        <v>10025.450000000001</v>
      </c>
      <c r="I280">
        <v>487788153.49698699</v>
      </c>
    </row>
    <row r="281" spans="1:9" x14ac:dyDescent="0.25">
      <c r="A281" s="27">
        <v>43264</v>
      </c>
      <c r="B281" t="s">
        <v>64</v>
      </c>
      <c r="C281" t="s">
        <v>65</v>
      </c>
      <c r="D281">
        <v>51.459000000000003</v>
      </c>
      <c r="E281">
        <v>49.866</v>
      </c>
      <c r="F281">
        <v>3.1945600000000001</v>
      </c>
      <c r="G281">
        <v>1.593</v>
      </c>
      <c r="H281">
        <v>9745.4500000000007</v>
      </c>
      <c r="I281">
        <v>501490988.597296</v>
      </c>
    </row>
    <row r="282" spans="1:9" x14ac:dyDescent="0.25">
      <c r="A282" s="27">
        <v>43263</v>
      </c>
      <c r="B282" t="s">
        <v>64</v>
      </c>
      <c r="C282" t="s">
        <v>65</v>
      </c>
      <c r="D282">
        <v>49.866</v>
      </c>
      <c r="E282">
        <v>50.210999999999999</v>
      </c>
      <c r="F282">
        <v>-0.68710000000000004</v>
      </c>
      <c r="G282">
        <v>-0.34499999999999997</v>
      </c>
      <c r="H282">
        <v>9385.4500000000007</v>
      </c>
      <c r="I282">
        <v>468014730.55350399</v>
      </c>
    </row>
    <row r="283" spans="1:9" x14ac:dyDescent="0.25">
      <c r="A283" s="27">
        <v>43262</v>
      </c>
      <c r="B283" t="s">
        <v>64</v>
      </c>
      <c r="C283" t="s">
        <v>65</v>
      </c>
      <c r="D283">
        <v>50.210999999999999</v>
      </c>
      <c r="E283">
        <v>51.938000000000002</v>
      </c>
      <c r="F283">
        <v>-3.3251200000000001</v>
      </c>
      <c r="G283">
        <v>-1.7270000000000001</v>
      </c>
      <c r="H283">
        <v>9115.4500000000007</v>
      </c>
      <c r="I283">
        <v>457695739.97918397</v>
      </c>
    </row>
    <row r="284" spans="1:9" x14ac:dyDescent="0.25">
      <c r="A284" s="27">
        <v>43259</v>
      </c>
      <c r="B284" t="s">
        <v>64</v>
      </c>
      <c r="C284" t="s">
        <v>65</v>
      </c>
      <c r="D284">
        <v>51.938000000000002</v>
      </c>
      <c r="E284">
        <v>51.475000000000001</v>
      </c>
      <c r="F284">
        <v>0.89946999999999999</v>
      </c>
      <c r="G284">
        <v>0.46300000000000002</v>
      </c>
      <c r="H284">
        <v>9075.4500000000007</v>
      </c>
      <c r="I284">
        <v>471360598.00280499</v>
      </c>
    </row>
    <row r="285" spans="1:9" x14ac:dyDescent="0.25">
      <c r="A285" s="27">
        <v>43258</v>
      </c>
      <c r="B285" t="s">
        <v>64</v>
      </c>
      <c r="C285" t="s">
        <v>65</v>
      </c>
      <c r="D285">
        <v>51.475000000000001</v>
      </c>
      <c r="E285">
        <v>50.914000000000001</v>
      </c>
      <c r="F285">
        <v>1.1018600000000001</v>
      </c>
      <c r="G285">
        <v>0.56100000000000005</v>
      </c>
      <c r="H285">
        <v>9075.4500000000007</v>
      </c>
      <c r="I285">
        <v>467158665.759067</v>
      </c>
    </row>
    <row r="286" spans="1:9" x14ac:dyDescent="0.25">
      <c r="A286" s="27">
        <v>43257</v>
      </c>
      <c r="B286" t="s">
        <v>64</v>
      </c>
      <c r="C286" t="s">
        <v>65</v>
      </c>
      <c r="D286">
        <v>50.914000000000001</v>
      </c>
      <c r="E286">
        <v>53.718000000000004</v>
      </c>
      <c r="F286">
        <v>-5.2198500000000001</v>
      </c>
      <c r="G286">
        <v>-2.8039999999999998</v>
      </c>
      <c r="H286">
        <v>8905.4500000000007</v>
      </c>
      <c r="I286">
        <v>453411959.64948303</v>
      </c>
    </row>
    <row r="287" spans="1:9" x14ac:dyDescent="0.25">
      <c r="A287" s="27">
        <v>43256</v>
      </c>
      <c r="B287" t="s">
        <v>64</v>
      </c>
      <c r="C287" t="s">
        <v>65</v>
      </c>
      <c r="D287">
        <v>53.718000000000004</v>
      </c>
      <c r="E287">
        <v>54.978499999999997</v>
      </c>
      <c r="F287">
        <v>-2.29271</v>
      </c>
      <c r="G287">
        <v>-1.2605</v>
      </c>
      <c r="H287">
        <v>8735.4500000000007</v>
      </c>
      <c r="I287">
        <v>469250774.74979198</v>
      </c>
    </row>
    <row r="288" spans="1:9" x14ac:dyDescent="0.25">
      <c r="A288" s="27">
        <v>43255</v>
      </c>
      <c r="B288" t="s">
        <v>64</v>
      </c>
      <c r="C288" t="s">
        <v>65</v>
      </c>
      <c r="D288">
        <v>54.978499999999997</v>
      </c>
      <c r="E288">
        <v>57.920499999999997</v>
      </c>
      <c r="F288">
        <v>-5.0793799999999996</v>
      </c>
      <c r="G288">
        <v>-2.9420000000000002</v>
      </c>
      <c r="H288">
        <v>8735.4500000000007</v>
      </c>
      <c r="I288">
        <v>480261806.46303701</v>
      </c>
    </row>
    <row r="289" spans="1:9" x14ac:dyDescent="0.25">
      <c r="A289" s="27">
        <v>43252</v>
      </c>
      <c r="B289" t="s">
        <v>64</v>
      </c>
      <c r="C289" t="s">
        <v>65</v>
      </c>
      <c r="D289">
        <v>57.920499999999997</v>
      </c>
      <c r="E289">
        <v>63.145499999999998</v>
      </c>
      <c r="F289">
        <v>-8.27454</v>
      </c>
      <c r="G289">
        <v>-5.2249999999999996</v>
      </c>
      <c r="H289">
        <v>8735.4500000000007</v>
      </c>
      <c r="I289">
        <v>505961493.333619</v>
      </c>
    </row>
    <row r="290" spans="1:9" x14ac:dyDescent="0.25">
      <c r="A290" s="27">
        <v>43251</v>
      </c>
      <c r="B290" t="s">
        <v>64</v>
      </c>
      <c r="C290" t="s">
        <v>65</v>
      </c>
      <c r="D290">
        <v>63.145499999999998</v>
      </c>
      <c r="E290">
        <v>61.770499999999998</v>
      </c>
      <c r="F290">
        <v>2.2259799999999998</v>
      </c>
      <c r="G290">
        <v>1.375</v>
      </c>
      <c r="H290">
        <v>8735.4500000000007</v>
      </c>
      <c r="I290">
        <v>551604207.099352</v>
      </c>
    </row>
    <row r="291" spans="1:9" x14ac:dyDescent="0.25">
      <c r="A291" s="27">
        <v>43250</v>
      </c>
      <c r="B291" t="s">
        <v>64</v>
      </c>
      <c r="C291" t="s">
        <v>65</v>
      </c>
      <c r="D291">
        <v>61.770499999999998</v>
      </c>
      <c r="E291">
        <v>65.695499999999996</v>
      </c>
      <c r="F291">
        <v>-5.9745299999999997</v>
      </c>
      <c r="G291">
        <v>-3.9249999999999998</v>
      </c>
      <c r="H291">
        <v>8735.4500000000007</v>
      </c>
      <c r="I291">
        <v>539592966.63468504</v>
      </c>
    </row>
    <row r="292" spans="1:9" x14ac:dyDescent="0.25">
      <c r="A292" s="27">
        <v>43249</v>
      </c>
      <c r="B292" t="s">
        <v>64</v>
      </c>
      <c r="C292" t="s">
        <v>65</v>
      </c>
      <c r="D292">
        <v>65.695499999999996</v>
      </c>
      <c r="E292">
        <v>56.127000000000002</v>
      </c>
      <c r="F292">
        <v>17.047940000000001</v>
      </c>
      <c r="G292">
        <v>9.5685000000000002</v>
      </c>
      <c r="H292">
        <v>8835.4500000000007</v>
      </c>
      <c r="I292">
        <v>580449148.50655198</v>
      </c>
    </row>
    <row r="293" spans="1:9" x14ac:dyDescent="0.25">
      <c r="A293" s="27">
        <v>43245</v>
      </c>
      <c r="B293" t="s">
        <v>64</v>
      </c>
      <c r="C293" t="s">
        <v>65</v>
      </c>
      <c r="D293">
        <v>56.127000000000002</v>
      </c>
      <c r="E293">
        <v>54.51</v>
      </c>
      <c r="F293">
        <v>2.9664299999999999</v>
      </c>
      <c r="G293">
        <v>1.617</v>
      </c>
      <c r="H293">
        <v>9035.4500000000007</v>
      </c>
      <c r="I293">
        <v>507132568.04388797</v>
      </c>
    </row>
    <row r="294" spans="1:9" x14ac:dyDescent="0.25">
      <c r="A294" s="27">
        <v>43244</v>
      </c>
      <c r="B294" t="s">
        <v>64</v>
      </c>
      <c r="C294" t="s">
        <v>65</v>
      </c>
      <c r="D294">
        <v>54.51</v>
      </c>
      <c r="E294">
        <v>54.915500000000002</v>
      </c>
      <c r="F294">
        <v>-0.73841000000000001</v>
      </c>
      <c r="G294">
        <v>-0.40550000000000003</v>
      </c>
      <c r="H294">
        <v>8925.4500000000007</v>
      </c>
      <c r="I294">
        <v>486526149.25743997</v>
      </c>
    </row>
    <row r="295" spans="1:9" x14ac:dyDescent="0.25">
      <c r="A295" s="27">
        <v>43243</v>
      </c>
      <c r="B295" t="s">
        <v>64</v>
      </c>
      <c r="C295" t="s">
        <v>65</v>
      </c>
      <c r="D295">
        <v>54.915500000000002</v>
      </c>
      <c r="E295">
        <v>56.8735</v>
      </c>
      <c r="F295">
        <v>-3.4427300000000001</v>
      </c>
      <c r="G295">
        <v>-1.958</v>
      </c>
      <c r="H295">
        <v>8205.4500000000007</v>
      </c>
      <c r="I295">
        <v>450606258.263565</v>
      </c>
    </row>
    <row r="296" spans="1:9" x14ac:dyDescent="0.25">
      <c r="A296" s="27">
        <v>43242</v>
      </c>
      <c r="B296" t="s">
        <v>64</v>
      </c>
      <c r="C296" t="s">
        <v>65</v>
      </c>
      <c r="D296">
        <v>56.8735</v>
      </c>
      <c r="E296">
        <v>55.94</v>
      </c>
      <c r="F296">
        <v>1.66875</v>
      </c>
      <c r="G296">
        <v>0.9335</v>
      </c>
      <c r="H296">
        <v>8075.45</v>
      </c>
      <c r="I296">
        <v>459278969.685251</v>
      </c>
    </row>
    <row r="297" spans="1:9" x14ac:dyDescent="0.25">
      <c r="A297" s="27">
        <v>43241</v>
      </c>
      <c r="B297" t="s">
        <v>64</v>
      </c>
      <c r="C297" t="s">
        <v>65</v>
      </c>
      <c r="D297">
        <v>55.94</v>
      </c>
      <c r="E297">
        <v>58.737499999999997</v>
      </c>
      <c r="F297">
        <v>-4.7627199999999998</v>
      </c>
      <c r="G297">
        <v>-2.7974999999999999</v>
      </c>
      <c r="H297">
        <v>7885.45</v>
      </c>
      <c r="I297">
        <v>441111939.340693</v>
      </c>
    </row>
    <row r="298" spans="1:9" x14ac:dyDescent="0.25">
      <c r="A298" s="27">
        <v>43238</v>
      </c>
      <c r="B298" t="s">
        <v>64</v>
      </c>
      <c r="C298" t="s">
        <v>65</v>
      </c>
      <c r="D298">
        <v>58.737499999999997</v>
      </c>
      <c r="E298">
        <v>57.790500000000002</v>
      </c>
      <c r="F298">
        <v>1.6386799999999999</v>
      </c>
      <c r="G298">
        <v>0.94699999999999995</v>
      </c>
      <c r="H298">
        <v>7885.45</v>
      </c>
      <c r="I298">
        <v>463171479.031533</v>
      </c>
    </row>
    <row r="299" spans="1:9" x14ac:dyDescent="0.25">
      <c r="A299" s="27">
        <v>43237</v>
      </c>
      <c r="B299" t="s">
        <v>64</v>
      </c>
      <c r="C299" t="s">
        <v>65</v>
      </c>
      <c r="D299">
        <v>57.790500000000002</v>
      </c>
      <c r="E299">
        <v>59.609000000000002</v>
      </c>
      <c r="F299">
        <v>-3.05071</v>
      </c>
      <c r="G299">
        <v>-1.8185</v>
      </c>
      <c r="H299">
        <v>7665.45</v>
      </c>
      <c r="I299">
        <v>442990050.14423198</v>
      </c>
    </row>
    <row r="300" spans="1:9" x14ac:dyDescent="0.25">
      <c r="A300" s="27">
        <v>43236</v>
      </c>
      <c r="B300" t="s">
        <v>64</v>
      </c>
      <c r="C300" t="s">
        <v>65</v>
      </c>
      <c r="D300">
        <v>59.609000000000002</v>
      </c>
      <c r="E300">
        <v>63.664000000000001</v>
      </c>
      <c r="F300">
        <v>-6.3693799999999996</v>
      </c>
      <c r="G300">
        <v>-4.0549999999999997</v>
      </c>
      <c r="H300">
        <v>7595.45</v>
      </c>
      <c r="I300">
        <v>452757036.62422901</v>
      </c>
    </row>
    <row r="301" spans="1:9" x14ac:dyDescent="0.25">
      <c r="A301" s="27">
        <v>43235</v>
      </c>
      <c r="B301" t="s">
        <v>64</v>
      </c>
      <c r="C301" t="s">
        <v>65</v>
      </c>
      <c r="D301">
        <v>63.664000000000001</v>
      </c>
      <c r="E301">
        <v>58.314</v>
      </c>
      <c r="F301">
        <v>9.1744699999999995</v>
      </c>
      <c r="G301">
        <v>5.35</v>
      </c>
      <c r="H301">
        <v>7445.45</v>
      </c>
      <c r="I301">
        <v>474006976.68548298</v>
      </c>
    </row>
    <row r="302" spans="1:9" x14ac:dyDescent="0.25">
      <c r="A302" s="27">
        <v>43234</v>
      </c>
      <c r="B302" t="s">
        <v>64</v>
      </c>
      <c r="C302" t="s">
        <v>65</v>
      </c>
      <c r="D302">
        <v>58.314</v>
      </c>
      <c r="E302">
        <v>59.75</v>
      </c>
      <c r="F302">
        <v>-2.4033500000000001</v>
      </c>
      <c r="G302">
        <v>-1.4359999999999999</v>
      </c>
      <c r="H302">
        <v>7445.45</v>
      </c>
      <c r="I302">
        <v>434173831.96841598</v>
      </c>
    </row>
    <row r="303" spans="1:9" x14ac:dyDescent="0.25">
      <c r="A303" s="27">
        <v>43231</v>
      </c>
      <c r="B303" t="s">
        <v>64</v>
      </c>
      <c r="C303" t="s">
        <v>65</v>
      </c>
      <c r="D303">
        <v>59.75</v>
      </c>
      <c r="E303">
        <v>62.212000000000003</v>
      </c>
      <c r="F303">
        <v>-3.9574400000000001</v>
      </c>
      <c r="G303">
        <v>-2.4620000000000002</v>
      </c>
      <c r="H303">
        <v>7395.45</v>
      </c>
      <c r="I303">
        <v>441877994.737333</v>
      </c>
    </row>
    <row r="304" spans="1:9" x14ac:dyDescent="0.25">
      <c r="A304" s="27">
        <v>43230</v>
      </c>
      <c r="B304" t="s">
        <v>64</v>
      </c>
      <c r="C304" t="s">
        <v>65</v>
      </c>
      <c r="D304">
        <v>62.212000000000003</v>
      </c>
      <c r="E304">
        <v>65.862499999999997</v>
      </c>
      <c r="F304">
        <v>-5.5426099999999998</v>
      </c>
      <c r="G304">
        <v>-3.6505000000000001</v>
      </c>
      <c r="H304">
        <v>7085.45</v>
      </c>
      <c r="I304">
        <v>440799866.75479501</v>
      </c>
    </row>
    <row r="305" spans="1:9" x14ac:dyDescent="0.25">
      <c r="A305" s="27">
        <v>43229</v>
      </c>
      <c r="B305" t="s">
        <v>64</v>
      </c>
      <c r="C305" t="s">
        <v>65</v>
      </c>
      <c r="D305">
        <v>65.862499999999997</v>
      </c>
      <c r="E305">
        <v>70.370500000000007</v>
      </c>
      <c r="F305">
        <v>-6.4060899999999998</v>
      </c>
      <c r="G305">
        <v>-4.508</v>
      </c>
      <c r="H305">
        <v>6565.45</v>
      </c>
      <c r="I305">
        <v>432416793.25753301</v>
      </c>
    </row>
    <row r="306" spans="1:9" x14ac:dyDescent="0.25">
      <c r="A306" s="27">
        <v>43228</v>
      </c>
      <c r="B306" t="s">
        <v>64</v>
      </c>
      <c r="C306" t="s">
        <v>65</v>
      </c>
      <c r="D306">
        <v>70.370500000000007</v>
      </c>
      <c r="E306">
        <v>70.736500000000007</v>
      </c>
      <c r="F306">
        <v>-0.51741000000000004</v>
      </c>
      <c r="G306">
        <v>-0.36599999999999999</v>
      </c>
      <c r="H306">
        <v>6265.45</v>
      </c>
      <c r="I306">
        <v>440902681.08641899</v>
      </c>
    </row>
    <row r="307" spans="1:9" x14ac:dyDescent="0.25">
      <c r="A307" s="27">
        <v>43227</v>
      </c>
      <c r="B307" t="s">
        <v>64</v>
      </c>
      <c r="C307" t="s">
        <v>65</v>
      </c>
      <c r="D307">
        <v>70.736500000000007</v>
      </c>
      <c r="E307">
        <v>71.295500000000004</v>
      </c>
      <c r="F307">
        <v>-0.78405999999999998</v>
      </c>
      <c r="G307">
        <v>-0.55900000000000005</v>
      </c>
      <c r="H307">
        <v>6185.45</v>
      </c>
      <c r="I307">
        <v>437536914.91192299</v>
      </c>
    </row>
    <row r="308" spans="1:9" x14ac:dyDescent="0.25">
      <c r="A308" s="27">
        <v>43224</v>
      </c>
      <c r="B308" t="s">
        <v>64</v>
      </c>
      <c r="C308" t="s">
        <v>65</v>
      </c>
      <c r="D308">
        <v>71.295500000000004</v>
      </c>
      <c r="E308">
        <v>73.637500000000003</v>
      </c>
      <c r="F308">
        <v>-3.1804399999999999</v>
      </c>
      <c r="G308">
        <v>-2.3420000000000001</v>
      </c>
      <c r="H308">
        <v>5885.45</v>
      </c>
      <c r="I308">
        <v>419605930.12628502</v>
      </c>
    </row>
    <row r="309" spans="1:9" x14ac:dyDescent="0.25">
      <c r="A309" s="27">
        <v>43223</v>
      </c>
      <c r="B309" t="s">
        <v>64</v>
      </c>
      <c r="C309" t="s">
        <v>65</v>
      </c>
      <c r="D309">
        <v>73.637500000000003</v>
      </c>
      <c r="E309">
        <v>74.869500000000002</v>
      </c>
      <c r="F309">
        <v>-1.6455299999999999</v>
      </c>
      <c r="G309">
        <v>-1.232</v>
      </c>
      <c r="H309">
        <v>5585.45</v>
      </c>
      <c r="I309">
        <v>411298398.43046701</v>
      </c>
    </row>
    <row r="310" spans="1:9" x14ac:dyDescent="0.25">
      <c r="A310" s="27">
        <v>43222</v>
      </c>
      <c r="B310" t="s">
        <v>64</v>
      </c>
      <c r="C310" t="s">
        <v>65</v>
      </c>
      <c r="D310">
        <v>74.869500000000002</v>
      </c>
      <c r="E310">
        <v>72.717500000000001</v>
      </c>
      <c r="F310">
        <v>2.9594</v>
      </c>
      <c r="G310">
        <v>2.1520000000000001</v>
      </c>
      <c r="H310">
        <v>5495.45</v>
      </c>
      <c r="I310">
        <v>411441414.88680798</v>
      </c>
    </row>
    <row r="311" spans="1:9" x14ac:dyDescent="0.25">
      <c r="A311" s="27">
        <v>43221</v>
      </c>
      <c r="B311" t="s">
        <v>64</v>
      </c>
      <c r="C311" t="s">
        <v>65</v>
      </c>
      <c r="D311">
        <v>72.717500000000001</v>
      </c>
      <c r="E311">
        <v>75.381500000000003</v>
      </c>
      <c r="F311">
        <v>-3.5340199999999999</v>
      </c>
      <c r="G311">
        <v>-2.6640000000000001</v>
      </c>
      <c r="H311">
        <v>5105.45</v>
      </c>
      <c r="I311">
        <v>371255386.62865299</v>
      </c>
    </row>
    <row r="312" spans="1:9" x14ac:dyDescent="0.25">
      <c r="A312" s="27">
        <v>43220</v>
      </c>
      <c r="B312" t="s">
        <v>64</v>
      </c>
      <c r="C312" t="s">
        <v>65</v>
      </c>
      <c r="D312">
        <v>75.381500000000003</v>
      </c>
      <c r="E312">
        <v>74.319000000000003</v>
      </c>
      <c r="F312">
        <v>1.4296500000000001</v>
      </c>
      <c r="G312">
        <v>1.0625</v>
      </c>
      <c r="H312">
        <v>5065.45</v>
      </c>
      <c r="I312">
        <v>381841039.06346899</v>
      </c>
    </row>
    <row r="313" spans="1:9" x14ac:dyDescent="0.25">
      <c r="A313" s="27">
        <v>43217</v>
      </c>
      <c r="B313" t="s">
        <v>64</v>
      </c>
      <c r="C313" t="s">
        <v>65</v>
      </c>
      <c r="D313">
        <v>74.319000000000003</v>
      </c>
      <c r="E313">
        <v>76.790000000000006</v>
      </c>
      <c r="F313">
        <v>-3.21787</v>
      </c>
      <c r="G313">
        <v>-2.4710000000000001</v>
      </c>
      <c r="H313">
        <v>4945.45</v>
      </c>
      <c r="I313">
        <v>367540720.97713602</v>
      </c>
    </row>
    <row r="314" spans="1:9" x14ac:dyDescent="0.25">
      <c r="A314" s="27">
        <v>43216</v>
      </c>
      <c r="B314" t="s">
        <v>64</v>
      </c>
      <c r="C314" t="s">
        <v>65</v>
      </c>
      <c r="D314">
        <v>76.790000000000006</v>
      </c>
      <c r="E314">
        <v>82.307000000000002</v>
      </c>
      <c r="F314">
        <v>-6.7029500000000004</v>
      </c>
      <c r="G314">
        <v>-5.5170000000000003</v>
      </c>
      <c r="H314">
        <v>4895.45</v>
      </c>
      <c r="I314">
        <v>375921422.02309299</v>
      </c>
    </row>
    <row r="315" spans="1:9" x14ac:dyDescent="0.25">
      <c r="A315" s="27">
        <v>43215</v>
      </c>
      <c r="B315" t="s">
        <v>64</v>
      </c>
      <c r="C315" t="s">
        <v>65</v>
      </c>
      <c r="D315">
        <v>82.307000000000002</v>
      </c>
      <c r="E315">
        <v>81.703000000000003</v>
      </c>
      <c r="F315">
        <v>0.73926000000000003</v>
      </c>
      <c r="G315">
        <v>0.60399999999999998</v>
      </c>
      <c r="H315">
        <v>4895.45</v>
      </c>
      <c r="I315">
        <v>402929606.49114102</v>
      </c>
    </row>
    <row r="316" spans="1:9" x14ac:dyDescent="0.25">
      <c r="A316" s="27">
        <v>43214</v>
      </c>
      <c r="B316" t="s">
        <v>64</v>
      </c>
      <c r="C316" t="s">
        <v>65</v>
      </c>
      <c r="D316">
        <v>81.703000000000003</v>
      </c>
      <c r="E316">
        <v>76.47</v>
      </c>
      <c r="F316">
        <v>6.84321</v>
      </c>
      <c r="G316">
        <v>5.2329999999999997</v>
      </c>
      <c r="H316">
        <v>5345.45</v>
      </c>
      <c r="I316">
        <v>436739106.13429898</v>
      </c>
    </row>
    <row r="317" spans="1:9" x14ac:dyDescent="0.25">
      <c r="A317" s="27">
        <v>43213</v>
      </c>
      <c r="B317" t="s">
        <v>64</v>
      </c>
      <c r="C317" t="s">
        <v>65</v>
      </c>
      <c r="D317">
        <v>76.47</v>
      </c>
      <c r="E317">
        <v>77.698999999999998</v>
      </c>
      <c r="F317">
        <v>-1.5817399999999999</v>
      </c>
      <c r="G317">
        <v>-1.2290000000000001</v>
      </c>
      <c r="H317">
        <v>5315.45</v>
      </c>
      <c r="I317">
        <v>406472278.78767997</v>
      </c>
    </row>
    <row r="318" spans="1:9" x14ac:dyDescent="0.25">
      <c r="A318" s="27">
        <v>43210</v>
      </c>
      <c r="B318" t="s">
        <v>64</v>
      </c>
      <c r="C318" t="s">
        <v>65</v>
      </c>
      <c r="D318">
        <v>77.698999999999998</v>
      </c>
      <c r="E318">
        <v>74.795000000000002</v>
      </c>
      <c r="F318">
        <v>3.8826100000000001</v>
      </c>
      <c r="G318">
        <v>2.9039999999999999</v>
      </c>
      <c r="H318">
        <v>5285.45</v>
      </c>
      <c r="I318">
        <v>410673993.90118903</v>
      </c>
    </row>
    <row r="319" spans="1:9" x14ac:dyDescent="0.25">
      <c r="A319" s="27">
        <v>43209</v>
      </c>
      <c r="B319" t="s">
        <v>64</v>
      </c>
      <c r="C319" t="s">
        <v>65</v>
      </c>
      <c r="D319">
        <v>74.795000000000002</v>
      </c>
      <c r="E319">
        <v>73.793999999999997</v>
      </c>
      <c r="F319">
        <v>1.3564799999999999</v>
      </c>
      <c r="G319">
        <v>1.0009999999999999</v>
      </c>
      <c r="H319">
        <v>5225.45</v>
      </c>
      <c r="I319">
        <v>390837354.03981298</v>
      </c>
    </row>
    <row r="320" spans="1:9" x14ac:dyDescent="0.25">
      <c r="A320" s="27">
        <v>43208</v>
      </c>
      <c r="B320" t="s">
        <v>64</v>
      </c>
      <c r="C320" t="s">
        <v>65</v>
      </c>
      <c r="D320">
        <v>73.793999999999997</v>
      </c>
      <c r="E320">
        <v>73.463999999999999</v>
      </c>
      <c r="F320">
        <v>0.44919999999999999</v>
      </c>
      <c r="G320">
        <v>0.33</v>
      </c>
      <c r="H320">
        <v>5105.45</v>
      </c>
      <c r="I320">
        <v>376751400.98153597</v>
      </c>
    </row>
    <row r="321" spans="1:9" x14ac:dyDescent="0.25">
      <c r="A321" s="27">
        <v>43207</v>
      </c>
      <c r="B321" t="s">
        <v>64</v>
      </c>
      <c r="C321" t="s">
        <v>65</v>
      </c>
      <c r="D321">
        <v>73.463999999999999</v>
      </c>
      <c r="E321">
        <v>79.944500000000005</v>
      </c>
      <c r="F321">
        <v>-8.1062499999999993</v>
      </c>
      <c r="G321">
        <v>-6.4805000000000001</v>
      </c>
      <c r="H321">
        <v>4715.45</v>
      </c>
      <c r="I321">
        <v>346415643.27001601</v>
      </c>
    </row>
    <row r="322" spans="1:9" x14ac:dyDescent="0.25">
      <c r="A322" s="27">
        <v>43206</v>
      </c>
      <c r="B322" t="s">
        <v>64</v>
      </c>
      <c r="C322" t="s">
        <v>65</v>
      </c>
      <c r="D322">
        <v>79.944500000000005</v>
      </c>
      <c r="E322">
        <v>86.216999999999999</v>
      </c>
      <c r="F322">
        <v>-7.2752499999999998</v>
      </c>
      <c r="G322">
        <v>-6.2725</v>
      </c>
      <c r="H322">
        <v>4615.45</v>
      </c>
      <c r="I322">
        <v>368979651.51094103</v>
      </c>
    </row>
    <row r="323" spans="1:9" x14ac:dyDescent="0.25">
      <c r="A323" s="27">
        <v>43203</v>
      </c>
      <c r="B323" t="s">
        <v>64</v>
      </c>
      <c r="C323" t="s">
        <v>65</v>
      </c>
      <c r="D323">
        <v>86.216999999999999</v>
      </c>
      <c r="E323">
        <v>90.933499999999995</v>
      </c>
      <c r="F323">
        <v>-5.1867599999999996</v>
      </c>
      <c r="G323">
        <v>-4.7164999999999999</v>
      </c>
      <c r="H323">
        <v>3975.45</v>
      </c>
      <c r="I323">
        <v>342751166.648848</v>
      </c>
    </row>
    <row r="324" spans="1:9" x14ac:dyDescent="0.25">
      <c r="A324" s="27">
        <v>43202</v>
      </c>
      <c r="B324" t="s">
        <v>64</v>
      </c>
      <c r="C324" t="s">
        <v>65</v>
      </c>
      <c r="D324">
        <v>90.933499999999995</v>
      </c>
      <c r="E324">
        <v>97.3155</v>
      </c>
      <c r="F324">
        <v>-6.5580499999999997</v>
      </c>
      <c r="G324">
        <v>-6.3819999999999997</v>
      </c>
      <c r="H324">
        <v>3685.45</v>
      </c>
      <c r="I324">
        <v>335130650.30455798</v>
      </c>
    </row>
    <row r="325" spans="1:9" x14ac:dyDescent="0.25">
      <c r="A325" s="27">
        <v>43201</v>
      </c>
      <c r="B325" t="s">
        <v>64</v>
      </c>
      <c r="C325" t="s">
        <v>65</v>
      </c>
      <c r="D325">
        <v>97.3155</v>
      </c>
      <c r="E325">
        <v>97.25</v>
      </c>
      <c r="F325">
        <v>6.7349999999999993E-2</v>
      </c>
      <c r="G325">
        <v>6.5500000000000003E-2</v>
      </c>
      <c r="H325">
        <v>3305.45</v>
      </c>
      <c r="I325">
        <v>321671286.955832</v>
      </c>
    </row>
    <row r="326" spans="1:9" x14ac:dyDescent="0.25">
      <c r="A326" s="27">
        <v>43200</v>
      </c>
      <c r="B326" t="s">
        <v>64</v>
      </c>
      <c r="C326" t="s">
        <v>65</v>
      </c>
      <c r="D326">
        <v>97.25</v>
      </c>
      <c r="E326">
        <v>100.84950000000001</v>
      </c>
      <c r="F326">
        <v>-3.5691799999999998</v>
      </c>
      <c r="G326">
        <v>-3.5994999999999999</v>
      </c>
      <c r="H326">
        <v>3305.45</v>
      </c>
      <c r="I326">
        <v>321454780.13733399</v>
      </c>
    </row>
    <row r="327" spans="1:9" x14ac:dyDescent="0.25">
      <c r="A327" s="27">
        <v>43199</v>
      </c>
      <c r="B327" t="s">
        <v>64</v>
      </c>
      <c r="C327" t="s">
        <v>65</v>
      </c>
      <c r="D327">
        <v>100.84950000000001</v>
      </c>
      <c r="E327">
        <v>98.909000000000006</v>
      </c>
      <c r="F327">
        <v>1.9619</v>
      </c>
      <c r="G327">
        <v>1.9404999999999999</v>
      </c>
      <c r="H327">
        <v>3305.45</v>
      </c>
      <c r="I327">
        <v>333352738.81192797</v>
      </c>
    </row>
    <row r="328" spans="1:9" x14ac:dyDescent="0.25">
      <c r="A328" s="27">
        <v>43196</v>
      </c>
      <c r="B328" t="s">
        <v>64</v>
      </c>
      <c r="C328" t="s">
        <v>65</v>
      </c>
      <c r="D328">
        <v>98.909000000000006</v>
      </c>
      <c r="E328">
        <v>90.641499999999994</v>
      </c>
      <c r="F328">
        <v>9.1211000000000002</v>
      </c>
      <c r="G328">
        <v>8.2675000000000001</v>
      </c>
      <c r="H328">
        <v>3305.45</v>
      </c>
      <c r="I328">
        <v>326938517.72342998</v>
      </c>
    </row>
    <row r="329" spans="1:9" x14ac:dyDescent="0.25">
      <c r="A329" s="27">
        <v>43195</v>
      </c>
      <c r="B329" t="s">
        <v>64</v>
      </c>
      <c r="C329" t="s">
        <v>65</v>
      </c>
      <c r="D329">
        <v>90.641499999999994</v>
      </c>
      <c r="E329">
        <v>95.904499999999999</v>
      </c>
      <c r="F329">
        <v>-5.4877500000000001</v>
      </c>
      <c r="G329">
        <v>-5.2629999999999999</v>
      </c>
      <c r="H329">
        <v>3305.45</v>
      </c>
      <c r="I329">
        <v>299610729.60224301</v>
      </c>
    </row>
    <row r="330" spans="1:9" x14ac:dyDescent="0.25">
      <c r="A330" s="27">
        <v>43194</v>
      </c>
      <c r="B330" t="s">
        <v>64</v>
      </c>
      <c r="C330" t="s">
        <v>65</v>
      </c>
      <c r="D330">
        <v>95.904499999999999</v>
      </c>
      <c r="E330">
        <v>99.457499999999996</v>
      </c>
      <c r="F330">
        <v>-3.5723799999999999</v>
      </c>
      <c r="G330">
        <v>-3.5529999999999999</v>
      </c>
      <c r="H330">
        <v>3305.45</v>
      </c>
      <c r="I330">
        <v>317007300.37718201</v>
      </c>
    </row>
    <row r="331" spans="1:9" x14ac:dyDescent="0.25">
      <c r="A331" s="27">
        <v>43193</v>
      </c>
      <c r="B331" t="s">
        <v>64</v>
      </c>
      <c r="C331" t="s">
        <v>65</v>
      </c>
      <c r="D331">
        <v>99.457499999999996</v>
      </c>
      <c r="E331">
        <v>104.7255</v>
      </c>
      <c r="F331">
        <v>-5.0302899999999999</v>
      </c>
      <c r="G331">
        <v>-5.2679999999999998</v>
      </c>
      <c r="H331">
        <v>3305.45</v>
      </c>
      <c r="I331">
        <v>328751555.73787999</v>
      </c>
    </row>
    <row r="332" spans="1:9" x14ac:dyDescent="0.25">
      <c r="A332" s="27">
        <v>43192</v>
      </c>
      <c r="B332" t="s">
        <v>64</v>
      </c>
      <c r="C332" t="s">
        <v>65</v>
      </c>
      <c r="D332">
        <v>104.7255</v>
      </c>
      <c r="E332">
        <v>95.017499999999998</v>
      </c>
      <c r="F332">
        <v>10.21707</v>
      </c>
      <c r="G332">
        <v>9.7080000000000002</v>
      </c>
      <c r="H332">
        <v>3305.45</v>
      </c>
      <c r="I332">
        <v>346164653.75087202</v>
      </c>
    </row>
    <row r="333" spans="1:9" x14ac:dyDescent="0.25">
      <c r="A333" s="27">
        <v>43188</v>
      </c>
      <c r="B333" t="s">
        <v>64</v>
      </c>
      <c r="C333" t="s">
        <v>65</v>
      </c>
      <c r="D333">
        <v>95.017499999999998</v>
      </c>
      <c r="E333">
        <v>102.95099999999999</v>
      </c>
      <c r="F333">
        <v>-7.7060899999999997</v>
      </c>
      <c r="G333">
        <v>-7.9335000000000004</v>
      </c>
      <c r="H333">
        <v>3405.45</v>
      </c>
      <c r="I333">
        <v>323577118.34652001</v>
      </c>
    </row>
    <row r="334" spans="1:9" x14ac:dyDescent="0.25">
      <c r="A334" s="27">
        <v>43187</v>
      </c>
      <c r="B334" t="s">
        <v>64</v>
      </c>
      <c r="C334" t="s">
        <v>65</v>
      </c>
      <c r="D334">
        <v>102.95099999999999</v>
      </c>
      <c r="E334">
        <v>99.026499999999999</v>
      </c>
      <c r="F334">
        <v>3.9630800000000002</v>
      </c>
      <c r="G334">
        <v>3.9245000000000001</v>
      </c>
      <c r="H334">
        <v>3405.45</v>
      </c>
      <c r="I334">
        <v>350594236.96574402</v>
      </c>
    </row>
    <row r="335" spans="1:9" x14ac:dyDescent="0.25">
      <c r="A335" s="27">
        <v>43186</v>
      </c>
      <c r="B335" t="s">
        <v>64</v>
      </c>
      <c r="C335" t="s">
        <v>65</v>
      </c>
      <c r="D335">
        <v>99.026499999999999</v>
      </c>
      <c r="E335">
        <v>91.477500000000006</v>
      </c>
      <c r="F335">
        <v>8.2523</v>
      </c>
      <c r="G335">
        <v>7.5490000000000004</v>
      </c>
      <c r="H335">
        <v>3935.45</v>
      </c>
      <c r="I335">
        <v>389713602.81768298</v>
      </c>
    </row>
    <row r="336" spans="1:9" x14ac:dyDescent="0.25">
      <c r="A336" s="27">
        <v>43185</v>
      </c>
      <c r="B336" t="s">
        <v>64</v>
      </c>
      <c r="C336" t="s">
        <v>65</v>
      </c>
      <c r="D336">
        <v>91.477500000000006</v>
      </c>
      <c r="E336">
        <v>99.083500000000001</v>
      </c>
      <c r="F336">
        <v>-7.6763500000000002</v>
      </c>
      <c r="G336">
        <v>-7.6059999999999999</v>
      </c>
      <c r="H336">
        <v>4075.45</v>
      </c>
      <c r="I336">
        <v>372811758.80475998</v>
      </c>
    </row>
    <row r="337" spans="1:9" x14ac:dyDescent="0.25">
      <c r="A337" s="27">
        <v>43182</v>
      </c>
      <c r="B337" t="s">
        <v>64</v>
      </c>
      <c r="C337" t="s">
        <v>65</v>
      </c>
      <c r="D337">
        <v>99.083500000000001</v>
      </c>
      <c r="E337">
        <v>91.703500000000005</v>
      </c>
      <c r="F337">
        <v>8.0476799999999997</v>
      </c>
      <c r="G337">
        <v>7.38</v>
      </c>
      <c r="H337">
        <v>4175.45</v>
      </c>
      <c r="I337">
        <v>413717963.33149099</v>
      </c>
    </row>
    <row r="338" spans="1:9" x14ac:dyDescent="0.25">
      <c r="A338" s="27">
        <v>43181</v>
      </c>
      <c r="B338" t="s">
        <v>64</v>
      </c>
      <c r="C338" t="s">
        <v>65</v>
      </c>
      <c r="D338">
        <v>91.703500000000005</v>
      </c>
      <c r="E338">
        <v>78.185000000000002</v>
      </c>
      <c r="F338">
        <v>17.290400000000002</v>
      </c>
      <c r="G338">
        <v>13.5185</v>
      </c>
      <c r="H338">
        <v>4585.45</v>
      </c>
      <c r="I338">
        <v>420501594.96477097</v>
      </c>
    </row>
    <row r="339" spans="1:9" x14ac:dyDescent="0.25">
      <c r="A339" s="27">
        <v>43180</v>
      </c>
      <c r="B339" t="s">
        <v>64</v>
      </c>
      <c r="C339" t="s">
        <v>65</v>
      </c>
      <c r="D339">
        <v>78.185000000000002</v>
      </c>
      <c r="E339">
        <v>78.529499999999999</v>
      </c>
      <c r="F339">
        <v>-0.43869000000000002</v>
      </c>
      <c r="G339">
        <v>-0.34449999999999997</v>
      </c>
      <c r="H339">
        <v>4465.45</v>
      </c>
      <c r="I339">
        <v>349131021.439973</v>
      </c>
    </row>
    <row r="340" spans="1:9" x14ac:dyDescent="0.25">
      <c r="A340" s="27">
        <v>43179</v>
      </c>
      <c r="B340" t="s">
        <v>64</v>
      </c>
      <c r="C340" t="s">
        <v>65</v>
      </c>
      <c r="D340">
        <v>78.529499999999999</v>
      </c>
      <c r="E340">
        <v>79.123500000000007</v>
      </c>
      <c r="F340">
        <v>-0.75073000000000001</v>
      </c>
      <c r="G340">
        <v>-0.59399999999999997</v>
      </c>
      <c r="H340">
        <v>4465.45</v>
      </c>
      <c r="I340">
        <v>350669368.14184803</v>
      </c>
    </row>
    <row r="341" spans="1:9" x14ac:dyDescent="0.25">
      <c r="A341" s="27">
        <v>43178</v>
      </c>
      <c r="B341" t="s">
        <v>64</v>
      </c>
      <c r="C341" t="s">
        <v>65</v>
      </c>
      <c r="D341">
        <v>79.123500000000007</v>
      </c>
      <c r="E341">
        <v>72.072000000000003</v>
      </c>
      <c r="F341">
        <v>9.7839700000000001</v>
      </c>
      <c r="G341">
        <v>7.0514999999999999</v>
      </c>
      <c r="H341">
        <v>4465.45</v>
      </c>
      <c r="I341">
        <v>353321844.02258402</v>
      </c>
    </row>
    <row r="342" spans="1:9" x14ac:dyDescent="0.25">
      <c r="A342" s="27">
        <v>43175</v>
      </c>
      <c r="B342" t="s">
        <v>64</v>
      </c>
      <c r="C342" t="s">
        <v>65</v>
      </c>
      <c r="D342">
        <v>72.072000000000003</v>
      </c>
      <c r="E342">
        <v>73.944000000000003</v>
      </c>
      <c r="F342">
        <v>-2.53165</v>
      </c>
      <c r="G342">
        <v>-1.8720000000000001</v>
      </c>
      <c r="H342">
        <v>4575.45</v>
      </c>
      <c r="I342">
        <v>329761660.19596797</v>
      </c>
    </row>
    <row r="343" spans="1:9" x14ac:dyDescent="0.25">
      <c r="A343" s="27">
        <v>43174</v>
      </c>
      <c r="B343" t="s">
        <v>64</v>
      </c>
      <c r="C343" t="s">
        <v>65</v>
      </c>
      <c r="D343">
        <v>73.944000000000003</v>
      </c>
      <c r="E343">
        <v>77.721000000000004</v>
      </c>
      <c r="F343">
        <v>-4.8596899999999996</v>
      </c>
      <c r="G343">
        <v>-3.7770000000000001</v>
      </c>
      <c r="H343">
        <v>4555.45</v>
      </c>
      <c r="I343">
        <v>336848018.12313598</v>
      </c>
    </row>
    <row r="344" spans="1:9" x14ac:dyDescent="0.25">
      <c r="A344" s="27">
        <v>43173</v>
      </c>
      <c r="B344" t="s">
        <v>64</v>
      </c>
      <c r="C344" t="s">
        <v>65</v>
      </c>
      <c r="D344">
        <v>77.721000000000004</v>
      </c>
      <c r="E344">
        <v>75.046999999999997</v>
      </c>
      <c r="F344">
        <v>3.5630999999999999</v>
      </c>
      <c r="G344">
        <v>2.6739999999999999</v>
      </c>
      <c r="H344">
        <v>4555.45</v>
      </c>
      <c r="I344">
        <v>354053943.74862403</v>
      </c>
    </row>
    <row r="345" spans="1:9" x14ac:dyDescent="0.25">
      <c r="A345" s="27">
        <v>43172</v>
      </c>
      <c r="B345" t="s">
        <v>64</v>
      </c>
      <c r="C345" t="s">
        <v>65</v>
      </c>
      <c r="D345">
        <v>75.046999999999997</v>
      </c>
      <c r="E345">
        <v>72.341499999999996</v>
      </c>
      <c r="F345">
        <v>3.7399</v>
      </c>
      <c r="G345">
        <v>2.7054999999999998</v>
      </c>
      <c r="H345">
        <v>5015.45</v>
      </c>
      <c r="I345">
        <v>376394296.83770102</v>
      </c>
    </row>
    <row r="346" spans="1:9" x14ac:dyDescent="0.25">
      <c r="A346" s="27">
        <v>43171</v>
      </c>
      <c r="B346" t="s">
        <v>64</v>
      </c>
      <c r="C346" t="s">
        <v>65</v>
      </c>
      <c r="D346">
        <v>72.341499999999996</v>
      </c>
      <c r="E346">
        <v>69.963499999999996</v>
      </c>
      <c r="F346">
        <v>3.3989199999999999</v>
      </c>
      <c r="G346">
        <v>2.3780000000000001</v>
      </c>
      <c r="H346">
        <v>5015.45</v>
      </c>
      <c r="I346">
        <v>362825003.327043</v>
      </c>
    </row>
    <row r="347" spans="1:9" x14ac:dyDescent="0.25">
      <c r="A347" s="27">
        <v>43168</v>
      </c>
      <c r="B347" t="s">
        <v>64</v>
      </c>
      <c r="C347" t="s">
        <v>65</v>
      </c>
      <c r="D347">
        <v>69.963499999999996</v>
      </c>
      <c r="E347">
        <v>77.992999999999995</v>
      </c>
      <c r="F347">
        <v>-10.29515</v>
      </c>
      <c r="G347">
        <v>-8.0295000000000005</v>
      </c>
      <c r="H347">
        <v>4945.45</v>
      </c>
      <c r="I347">
        <v>346000823.90887702</v>
      </c>
    </row>
    <row r="348" spans="1:9" x14ac:dyDescent="0.25">
      <c r="A348" s="27">
        <v>43167</v>
      </c>
      <c r="B348" t="s">
        <v>64</v>
      </c>
      <c r="C348" t="s">
        <v>65</v>
      </c>
      <c r="D348">
        <v>77.992999999999995</v>
      </c>
      <c r="E348">
        <v>81.860500000000002</v>
      </c>
      <c r="F348">
        <v>-4.7244999999999999</v>
      </c>
      <c r="G348">
        <v>-3.8675000000000002</v>
      </c>
      <c r="H348">
        <v>3405.45</v>
      </c>
      <c r="I348">
        <v>265601075.498725</v>
      </c>
    </row>
    <row r="349" spans="1:9" x14ac:dyDescent="0.25">
      <c r="A349" s="27">
        <v>43166</v>
      </c>
      <c r="B349" t="s">
        <v>64</v>
      </c>
      <c r="C349" t="s">
        <v>65</v>
      </c>
      <c r="D349">
        <v>81.860500000000002</v>
      </c>
      <c r="E349">
        <v>83.99</v>
      </c>
      <c r="F349">
        <v>-2.5354199999999998</v>
      </c>
      <c r="G349">
        <v>-2.1295000000000002</v>
      </c>
      <c r="H349">
        <v>3405.45</v>
      </c>
      <c r="I349">
        <v>278771644.13297898</v>
      </c>
    </row>
    <row r="350" spans="1:9" x14ac:dyDescent="0.25">
      <c r="A350" s="27">
        <v>43165</v>
      </c>
      <c r="B350" t="s">
        <v>64</v>
      </c>
      <c r="C350" t="s">
        <v>65</v>
      </c>
      <c r="D350">
        <v>83.99</v>
      </c>
      <c r="E350">
        <v>83.260499999999993</v>
      </c>
      <c r="F350">
        <v>0.87617</v>
      </c>
      <c r="G350">
        <v>0.72950000000000004</v>
      </c>
      <c r="H350">
        <v>3365.45</v>
      </c>
      <c r="I350">
        <v>282663944.819893</v>
      </c>
    </row>
    <row r="351" spans="1:9" x14ac:dyDescent="0.25">
      <c r="A351" s="27">
        <v>43164</v>
      </c>
      <c r="B351" t="s">
        <v>64</v>
      </c>
      <c r="C351" t="s">
        <v>65</v>
      </c>
      <c r="D351">
        <v>83.260499999999993</v>
      </c>
      <c r="E351">
        <v>87.488</v>
      </c>
      <c r="F351">
        <v>-4.83209</v>
      </c>
      <c r="G351">
        <v>-4.2275</v>
      </c>
      <c r="H351">
        <v>3215.45</v>
      </c>
      <c r="I351">
        <v>267719775.78791201</v>
      </c>
    </row>
    <row r="352" spans="1:9" x14ac:dyDescent="0.25">
      <c r="A352" s="27">
        <v>43161</v>
      </c>
      <c r="B352" t="s">
        <v>64</v>
      </c>
      <c r="C352" t="s">
        <v>65</v>
      </c>
      <c r="D352">
        <v>87.488</v>
      </c>
      <c r="E352">
        <v>92.525000000000006</v>
      </c>
      <c r="F352">
        <v>-5.4439299999999999</v>
      </c>
      <c r="G352">
        <v>-5.0369999999999999</v>
      </c>
      <c r="H352">
        <v>3135.45</v>
      </c>
      <c r="I352">
        <v>274314040.562006</v>
      </c>
    </row>
    <row r="353" spans="1:9" x14ac:dyDescent="0.25">
      <c r="A353" s="27">
        <v>43160</v>
      </c>
      <c r="B353" t="s">
        <v>64</v>
      </c>
      <c r="C353" t="s">
        <v>65</v>
      </c>
      <c r="D353">
        <v>92.525000000000006</v>
      </c>
      <c r="E353">
        <v>84.540999999999997</v>
      </c>
      <c r="F353">
        <v>9.4439399999999996</v>
      </c>
      <c r="G353">
        <v>7.984</v>
      </c>
      <c r="H353">
        <v>3495.45</v>
      </c>
      <c r="I353">
        <v>323416290.176934</v>
      </c>
    </row>
    <row r="354" spans="1:9" x14ac:dyDescent="0.25">
      <c r="A354" s="27">
        <v>43159</v>
      </c>
      <c r="B354" t="s">
        <v>64</v>
      </c>
      <c r="C354" t="s">
        <v>65</v>
      </c>
      <c r="D354">
        <v>84.540999999999997</v>
      </c>
      <c r="E354">
        <v>78.316500000000005</v>
      </c>
      <c r="F354">
        <v>7.9478799999999996</v>
      </c>
      <c r="G354">
        <v>6.2244999999999999</v>
      </c>
      <c r="H354">
        <v>4365.45</v>
      </c>
      <c r="I354">
        <v>369059306.45337099</v>
      </c>
    </row>
    <row r="355" spans="1:9" x14ac:dyDescent="0.25">
      <c r="A355" s="27">
        <v>43158</v>
      </c>
      <c r="B355" t="s">
        <v>64</v>
      </c>
      <c r="C355" t="s">
        <v>65</v>
      </c>
      <c r="D355">
        <v>78.316500000000005</v>
      </c>
      <c r="E355">
        <v>67.941999999999993</v>
      </c>
      <c r="F355">
        <v>15.269640000000001</v>
      </c>
      <c r="G355">
        <v>10.374499999999999</v>
      </c>
      <c r="H355">
        <v>4935.45</v>
      </c>
      <c r="I355">
        <v>386526982.800776</v>
      </c>
    </row>
    <row r="356" spans="1:9" x14ac:dyDescent="0.25">
      <c r="A356" s="27">
        <v>43157</v>
      </c>
      <c r="B356" t="s">
        <v>64</v>
      </c>
      <c r="C356" t="s">
        <v>65</v>
      </c>
      <c r="D356">
        <v>67.941999999999993</v>
      </c>
      <c r="E356">
        <v>73.570499999999996</v>
      </c>
      <c r="F356">
        <v>-7.6504799999999999</v>
      </c>
      <c r="G356">
        <v>-5.6284999999999998</v>
      </c>
      <c r="H356">
        <v>5035.45</v>
      </c>
      <c r="I356">
        <v>342118381.56391501</v>
      </c>
    </row>
    <row r="357" spans="1:9" x14ac:dyDescent="0.25">
      <c r="A357" s="27">
        <v>43154</v>
      </c>
      <c r="B357" t="s">
        <v>64</v>
      </c>
      <c r="C357" t="s">
        <v>65</v>
      </c>
      <c r="D357">
        <v>73.570499999999996</v>
      </c>
      <c r="E357">
        <v>84.455500000000001</v>
      </c>
      <c r="F357">
        <v>-12.888439999999999</v>
      </c>
      <c r="G357">
        <v>-10.885</v>
      </c>
      <c r="H357">
        <v>4665.45</v>
      </c>
      <c r="I357">
        <v>343239313.440552</v>
      </c>
    </row>
    <row r="358" spans="1:9" x14ac:dyDescent="0.25">
      <c r="A358" s="27">
        <v>43153</v>
      </c>
      <c r="B358" t="s">
        <v>64</v>
      </c>
      <c r="C358" t="s">
        <v>65</v>
      </c>
      <c r="D358">
        <v>84.455500000000001</v>
      </c>
      <c r="E358">
        <v>89.206999999999994</v>
      </c>
      <c r="F358">
        <v>-5.3263800000000003</v>
      </c>
      <c r="G358">
        <v>-4.7515000000000001</v>
      </c>
      <c r="H358">
        <v>3545.45</v>
      </c>
      <c r="I358">
        <v>299432550.68265897</v>
      </c>
    </row>
    <row r="359" spans="1:9" x14ac:dyDescent="0.25">
      <c r="A359" s="27">
        <v>43152</v>
      </c>
      <c r="B359" t="s">
        <v>64</v>
      </c>
      <c r="C359" t="s">
        <v>65</v>
      </c>
      <c r="D359">
        <v>89.206999999999994</v>
      </c>
      <c r="E359">
        <v>87.22</v>
      </c>
      <c r="F359">
        <v>2.2781500000000001</v>
      </c>
      <c r="G359">
        <v>1.9870000000000001</v>
      </c>
      <c r="H359">
        <v>3215.45</v>
      </c>
      <c r="I359">
        <v>286840435.00474203</v>
      </c>
    </row>
    <row r="360" spans="1:9" x14ac:dyDescent="0.25">
      <c r="A360" s="27">
        <v>43151</v>
      </c>
      <c r="B360" t="s">
        <v>64</v>
      </c>
      <c r="C360" t="s">
        <v>65</v>
      </c>
      <c r="D360">
        <v>87.22</v>
      </c>
      <c r="E360">
        <v>81.900499999999994</v>
      </c>
      <c r="F360">
        <v>6.4950799999999997</v>
      </c>
      <c r="G360">
        <v>5.3194999999999997</v>
      </c>
      <c r="H360">
        <v>3035.45</v>
      </c>
      <c r="I360">
        <v>264751740.60234699</v>
      </c>
    </row>
    <row r="361" spans="1:9" x14ac:dyDescent="0.25">
      <c r="A361" s="27">
        <v>43147</v>
      </c>
      <c r="B361" t="s">
        <v>64</v>
      </c>
      <c r="C361" t="s">
        <v>65</v>
      </c>
      <c r="D361">
        <v>81.900499999999994</v>
      </c>
      <c r="E361">
        <v>79.855000000000004</v>
      </c>
      <c r="F361">
        <v>2.5615199999999998</v>
      </c>
      <c r="G361">
        <v>2.0455000000000001</v>
      </c>
      <c r="H361">
        <v>3545.45</v>
      </c>
      <c r="I361">
        <v>290373932.03740501</v>
      </c>
    </row>
    <row r="362" spans="1:9" x14ac:dyDescent="0.25">
      <c r="A362" s="27">
        <v>43146</v>
      </c>
      <c r="B362" t="s">
        <v>64</v>
      </c>
      <c r="C362" t="s">
        <v>65</v>
      </c>
      <c r="D362">
        <v>79.855000000000004</v>
      </c>
      <c r="E362">
        <v>83.156000000000006</v>
      </c>
      <c r="F362">
        <v>-3.9696500000000001</v>
      </c>
      <c r="G362">
        <v>-3.3010000000000002</v>
      </c>
      <c r="H362">
        <v>3315.45</v>
      </c>
      <c r="I362">
        <v>264755068.94978699</v>
      </c>
    </row>
    <row r="363" spans="1:9" x14ac:dyDescent="0.25">
      <c r="A363" s="27">
        <v>43145</v>
      </c>
      <c r="B363" t="s">
        <v>64</v>
      </c>
      <c r="C363" t="s">
        <v>65</v>
      </c>
      <c r="D363">
        <v>83.156000000000006</v>
      </c>
      <c r="E363">
        <v>103.58499999999999</v>
      </c>
      <c r="F363">
        <v>-19.721969999999999</v>
      </c>
      <c r="G363">
        <v>-20.428999999999998</v>
      </c>
      <c r="H363">
        <v>2905.45</v>
      </c>
      <c r="I363">
        <v>241605401.51259699</v>
      </c>
    </row>
    <row r="364" spans="1:9" x14ac:dyDescent="0.25">
      <c r="A364" s="27">
        <v>43144</v>
      </c>
      <c r="B364" t="s">
        <v>64</v>
      </c>
      <c r="C364" t="s">
        <v>65</v>
      </c>
      <c r="D364">
        <v>103.58499999999999</v>
      </c>
      <c r="E364">
        <v>103.8995</v>
      </c>
      <c r="F364">
        <v>-0.30270000000000002</v>
      </c>
      <c r="G364">
        <v>-0.3145</v>
      </c>
      <c r="H364">
        <v>2515.4499999999998</v>
      </c>
      <c r="I364">
        <v>260562640.750907</v>
      </c>
    </row>
    <row r="365" spans="1:9" x14ac:dyDescent="0.25">
      <c r="A365" s="27">
        <v>43143</v>
      </c>
      <c r="B365" t="s">
        <v>64</v>
      </c>
      <c r="C365" t="s">
        <v>65</v>
      </c>
      <c r="D365">
        <v>103.8995</v>
      </c>
      <c r="E365">
        <v>111.0665</v>
      </c>
      <c r="F365">
        <v>-6.45289</v>
      </c>
      <c r="G365">
        <v>-7.1669999999999998</v>
      </c>
      <c r="H365">
        <v>2355.4499999999998</v>
      </c>
      <c r="I365">
        <v>244729829.02446201</v>
      </c>
    </row>
    <row r="366" spans="1:9" x14ac:dyDescent="0.25">
      <c r="A366" s="27">
        <v>43140</v>
      </c>
      <c r="B366" t="s">
        <v>64</v>
      </c>
      <c r="C366" t="s">
        <v>65</v>
      </c>
      <c r="D366">
        <v>111.0665</v>
      </c>
      <c r="E366">
        <v>124.01049999999999</v>
      </c>
      <c r="F366">
        <v>-10.43783</v>
      </c>
      <c r="G366">
        <v>-12.944000000000001</v>
      </c>
      <c r="H366">
        <v>2435.4499999999998</v>
      </c>
      <c r="I366">
        <v>270496642.05010998</v>
      </c>
    </row>
    <row r="367" spans="1:9" x14ac:dyDescent="0.25">
      <c r="A367" s="27">
        <v>43139</v>
      </c>
      <c r="B367" t="s">
        <v>64</v>
      </c>
      <c r="C367" t="s">
        <v>65</v>
      </c>
      <c r="D367">
        <v>124.01049999999999</v>
      </c>
      <c r="E367">
        <v>100.8905</v>
      </c>
      <c r="F367">
        <v>22.915929999999999</v>
      </c>
      <c r="G367">
        <v>23.12</v>
      </c>
      <c r="H367">
        <v>3515.45</v>
      </c>
      <c r="I367">
        <v>435952415.92257899</v>
      </c>
    </row>
    <row r="368" spans="1:9" x14ac:dyDescent="0.25">
      <c r="A368" s="27">
        <v>43138</v>
      </c>
      <c r="B368" t="s">
        <v>64</v>
      </c>
      <c r="C368" t="s">
        <v>65</v>
      </c>
      <c r="D368">
        <v>100.8905</v>
      </c>
      <c r="E368">
        <v>110.81100000000001</v>
      </c>
      <c r="F368">
        <v>-8.9526299999999992</v>
      </c>
      <c r="G368">
        <v>-9.9205000000000005</v>
      </c>
      <c r="H368">
        <v>4495.45</v>
      </c>
      <c r="I368">
        <v>453547957.163966</v>
      </c>
    </row>
    <row r="369" spans="1:9" x14ac:dyDescent="0.25">
      <c r="A369" s="27">
        <v>43137</v>
      </c>
      <c r="B369" t="s">
        <v>64</v>
      </c>
      <c r="C369" t="s">
        <v>65</v>
      </c>
      <c r="D369">
        <v>110.81100000000001</v>
      </c>
      <c r="E369">
        <v>205.77799999999999</v>
      </c>
      <c r="F369">
        <v>-46.150219999999997</v>
      </c>
      <c r="G369">
        <v>-94.966999999999999</v>
      </c>
      <c r="H369">
        <v>4505.45</v>
      </c>
      <c r="I369">
        <v>499253155.18558401</v>
      </c>
    </row>
    <row r="370" spans="1:9" x14ac:dyDescent="0.25">
      <c r="A370" s="27">
        <v>43136</v>
      </c>
      <c r="B370" t="s">
        <v>64</v>
      </c>
      <c r="C370" t="s">
        <v>65</v>
      </c>
      <c r="D370">
        <v>205.77799999999999</v>
      </c>
      <c r="E370">
        <v>70.441999999999993</v>
      </c>
      <c r="F370">
        <v>192.12402</v>
      </c>
      <c r="G370">
        <v>135.33600000000001</v>
      </c>
      <c r="H370">
        <v>5205.45</v>
      </c>
      <c r="I370">
        <v>1071166598.42776</v>
      </c>
    </row>
    <row r="371" spans="1:9" x14ac:dyDescent="0.25">
      <c r="A371" s="27">
        <v>43133</v>
      </c>
      <c r="B371" t="s">
        <v>64</v>
      </c>
      <c r="C371" t="s">
        <v>65</v>
      </c>
      <c r="D371">
        <v>70.441999999999993</v>
      </c>
      <c r="E371">
        <v>55.042499999999997</v>
      </c>
      <c r="F371">
        <v>27.97747</v>
      </c>
      <c r="G371">
        <v>15.3995</v>
      </c>
      <c r="H371">
        <v>5925.45</v>
      </c>
      <c r="I371">
        <v>417400380.590581</v>
      </c>
    </row>
    <row r="372" spans="1:9" x14ac:dyDescent="0.25">
      <c r="A372" s="27">
        <v>43132</v>
      </c>
      <c r="B372" t="s">
        <v>64</v>
      </c>
      <c r="C372" t="s">
        <v>65</v>
      </c>
      <c r="D372">
        <v>55.042499999999997</v>
      </c>
      <c r="E372">
        <v>56.951500000000003</v>
      </c>
      <c r="F372">
        <v>-3.3519700000000001</v>
      </c>
      <c r="G372">
        <v>-1.909</v>
      </c>
      <c r="H372">
        <v>6165.45</v>
      </c>
      <c r="I372">
        <v>339361650.11012</v>
      </c>
    </row>
    <row r="373" spans="1:9" x14ac:dyDescent="0.25">
      <c r="A373" s="27">
        <v>43131</v>
      </c>
      <c r="B373" t="s">
        <v>64</v>
      </c>
      <c r="C373" t="s">
        <v>65</v>
      </c>
      <c r="D373">
        <v>56.951500000000003</v>
      </c>
      <c r="E373">
        <v>60.85</v>
      </c>
      <c r="F373">
        <v>-6.4067400000000001</v>
      </c>
      <c r="G373">
        <v>-3.8984999999999999</v>
      </c>
      <c r="H373">
        <v>5935.45</v>
      </c>
      <c r="I373">
        <v>338032644.59888297</v>
      </c>
    </row>
    <row r="374" spans="1:9" x14ac:dyDescent="0.25">
      <c r="A374" s="27">
        <v>43130</v>
      </c>
      <c r="B374" t="s">
        <v>64</v>
      </c>
      <c r="C374" t="s">
        <v>65</v>
      </c>
      <c r="D374">
        <v>60.85</v>
      </c>
      <c r="E374">
        <v>57.805</v>
      </c>
      <c r="F374">
        <v>5.2677100000000001</v>
      </c>
      <c r="G374">
        <v>3.0449999999999999</v>
      </c>
      <c r="H374">
        <v>6095.45</v>
      </c>
      <c r="I374">
        <v>370907987.10906702</v>
      </c>
    </row>
    <row r="375" spans="1:9" x14ac:dyDescent="0.25">
      <c r="A375" s="27">
        <v>43129</v>
      </c>
      <c r="B375" t="s">
        <v>64</v>
      </c>
      <c r="C375" t="s">
        <v>65</v>
      </c>
      <c r="D375">
        <v>57.805</v>
      </c>
      <c r="E375">
        <v>49.765999999999998</v>
      </c>
      <c r="F375">
        <v>16.153600000000001</v>
      </c>
      <c r="G375">
        <v>8.0389999999999997</v>
      </c>
      <c r="H375">
        <v>7025.45</v>
      </c>
      <c r="I375">
        <v>406105999.13458699</v>
      </c>
    </row>
    <row r="376" spans="1:9" x14ac:dyDescent="0.25">
      <c r="A376" s="27">
        <v>43126</v>
      </c>
      <c r="B376" t="s">
        <v>64</v>
      </c>
      <c r="C376" t="s">
        <v>65</v>
      </c>
      <c r="D376">
        <v>49.765999999999998</v>
      </c>
      <c r="E376">
        <v>50.145000000000003</v>
      </c>
      <c r="F376">
        <v>-0.75580999999999998</v>
      </c>
      <c r="G376">
        <v>-0.379</v>
      </c>
      <c r="H376">
        <v>7125.45</v>
      </c>
      <c r="I376">
        <v>354605025.79243702</v>
      </c>
    </row>
    <row r="377" spans="1:9" x14ac:dyDescent="0.25">
      <c r="A377" s="27">
        <v>43125</v>
      </c>
      <c r="B377" t="s">
        <v>64</v>
      </c>
      <c r="C377" t="s">
        <v>65</v>
      </c>
      <c r="D377">
        <v>50.145000000000003</v>
      </c>
      <c r="E377">
        <v>48.8125</v>
      </c>
      <c r="F377">
        <v>2.7298300000000002</v>
      </c>
      <c r="G377">
        <v>1.3325</v>
      </c>
      <c r="H377">
        <v>7125.45</v>
      </c>
      <c r="I377">
        <v>357305570.43687999</v>
      </c>
    </row>
    <row r="378" spans="1:9" x14ac:dyDescent="0.25">
      <c r="A378" s="27">
        <v>43124</v>
      </c>
      <c r="B378" t="s">
        <v>64</v>
      </c>
      <c r="C378" t="s">
        <v>65</v>
      </c>
      <c r="D378">
        <v>48.8125</v>
      </c>
      <c r="E378">
        <v>46.978000000000002</v>
      </c>
      <c r="F378">
        <v>3.9050199999999999</v>
      </c>
      <c r="G378">
        <v>1.8345</v>
      </c>
      <c r="H378">
        <v>7195.45</v>
      </c>
      <c r="I378">
        <v>351227786.49566698</v>
      </c>
    </row>
    <row r="379" spans="1:9" x14ac:dyDescent="0.25">
      <c r="A379" s="27">
        <v>43123</v>
      </c>
      <c r="B379" t="s">
        <v>64</v>
      </c>
      <c r="C379" t="s">
        <v>65</v>
      </c>
      <c r="D379">
        <v>46.978000000000002</v>
      </c>
      <c r="E379">
        <v>45.680999999999997</v>
      </c>
      <c r="F379">
        <v>2.8392499999999998</v>
      </c>
      <c r="G379">
        <v>1.2969999999999999</v>
      </c>
      <c r="H379">
        <v>7445.45</v>
      </c>
      <c r="I379">
        <v>349772237.853899</v>
      </c>
    </row>
    <row r="380" spans="1:9" x14ac:dyDescent="0.25">
      <c r="A380" s="27">
        <v>43122</v>
      </c>
      <c r="B380" t="s">
        <v>64</v>
      </c>
      <c r="C380" t="s">
        <v>65</v>
      </c>
      <c r="D380">
        <v>45.680999999999997</v>
      </c>
      <c r="E380">
        <v>46.393000000000001</v>
      </c>
      <c r="F380">
        <v>-1.53471</v>
      </c>
      <c r="G380">
        <v>-0.71199999999999997</v>
      </c>
      <c r="H380">
        <v>7715.45</v>
      </c>
      <c r="I380">
        <v>352449362.30286402</v>
      </c>
    </row>
    <row r="381" spans="1:9" x14ac:dyDescent="0.25">
      <c r="A381" s="27">
        <v>43119</v>
      </c>
      <c r="B381" t="s">
        <v>64</v>
      </c>
      <c r="C381" t="s">
        <v>65</v>
      </c>
      <c r="D381">
        <v>46.393000000000001</v>
      </c>
      <c r="E381">
        <v>47.652000000000001</v>
      </c>
      <c r="F381">
        <v>-2.6420699999999999</v>
      </c>
      <c r="G381">
        <v>-1.2589999999999999</v>
      </c>
      <c r="H381">
        <v>7715.45</v>
      </c>
      <c r="I381">
        <v>357942761.00165898</v>
      </c>
    </row>
    <row r="382" spans="1:9" x14ac:dyDescent="0.25">
      <c r="A382" s="27">
        <v>43118</v>
      </c>
      <c r="B382" t="s">
        <v>64</v>
      </c>
      <c r="C382" t="s">
        <v>65</v>
      </c>
      <c r="D382">
        <v>47.652000000000001</v>
      </c>
      <c r="E382">
        <v>47.956000000000003</v>
      </c>
      <c r="F382">
        <v>-0.63390999999999997</v>
      </c>
      <c r="G382">
        <v>-0.30399999999999999</v>
      </c>
      <c r="H382">
        <v>7625.45</v>
      </c>
      <c r="I382">
        <v>363367829.54348803</v>
      </c>
    </row>
    <row r="383" spans="1:9" x14ac:dyDescent="0.25">
      <c r="A383" s="27">
        <v>43117</v>
      </c>
      <c r="B383" t="s">
        <v>64</v>
      </c>
      <c r="C383" t="s">
        <v>65</v>
      </c>
      <c r="D383">
        <v>47.956000000000003</v>
      </c>
      <c r="E383">
        <v>47.5625</v>
      </c>
      <c r="F383">
        <v>0.82733000000000001</v>
      </c>
      <c r="G383">
        <v>0.39350000000000002</v>
      </c>
      <c r="H383">
        <v>7775.45</v>
      </c>
      <c r="I383">
        <v>372879365.61713099</v>
      </c>
    </row>
    <row r="384" spans="1:9" x14ac:dyDescent="0.25">
      <c r="A384" s="27">
        <v>43116</v>
      </c>
      <c r="B384" t="s">
        <v>64</v>
      </c>
      <c r="C384" t="s">
        <v>65</v>
      </c>
      <c r="D384">
        <v>47.5625</v>
      </c>
      <c r="E384">
        <v>44.167999999999999</v>
      </c>
      <c r="F384">
        <v>7.6854300000000002</v>
      </c>
      <c r="G384">
        <v>3.3944999999999999</v>
      </c>
      <c r="H384">
        <v>8015.45</v>
      </c>
      <c r="I384">
        <v>381234726.982333</v>
      </c>
    </row>
    <row r="385" spans="1:9" x14ac:dyDescent="0.25">
      <c r="A385" s="27">
        <v>43112</v>
      </c>
      <c r="B385" t="s">
        <v>64</v>
      </c>
      <c r="C385" t="s">
        <v>65</v>
      </c>
      <c r="D385">
        <v>44.167999999999999</v>
      </c>
      <c r="E385">
        <v>43.411499999999997</v>
      </c>
      <c r="F385">
        <v>1.7426299999999999</v>
      </c>
      <c r="G385">
        <v>0.75649999999999995</v>
      </c>
      <c r="H385">
        <v>8755.4500000000007</v>
      </c>
      <c r="I385">
        <v>386710610.06792498</v>
      </c>
    </row>
    <row r="386" spans="1:9" x14ac:dyDescent="0.25">
      <c r="A386" s="27">
        <v>43111</v>
      </c>
      <c r="B386" t="s">
        <v>64</v>
      </c>
      <c r="C386" t="s">
        <v>65</v>
      </c>
      <c r="D386">
        <v>43.411499999999997</v>
      </c>
      <c r="E386">
        <v>43.548000000000002</v>
      </c>
      <c r="F386">
        <v>-0.31345000000000001</v>
      </c>
      <c r="G386">
        <v>-0.13650000000000001</v>
      </c>
      <c r="H386">
        <v>9605.4500000000007</v>
      </c>
      <c r="I386">
        <v>416986888.95045602</v>
      </c>
    </row>
    <row r="387" spans="1:9" x14ac:dyDescent="0.25">
      <c r="A387" s="27">
        <v>43110</v>
      </c>
      <c r="B387" t="s">
        <v>64</v>
      </c>
      <c r="C387" t="s">
        <v>65</v>
      </c>
      <c r="D387">
        <v>43.548000000000002</v>
      </c>
      <c r="E387">
        <v>44.929000000000002</v>
      </c>
      <c r="F387">
        <v>-3.0737399999999999</v>
      </c>
      <c r="G387">
        <v>-1.381</v>
      </c>
      <c r="H387">
        <v>9545.4500000000007</v>
      </c>
      <c r="I387">
        <v>415685152.549312</v>
      </c>
    </row>
    <row r="388" spans="1:9" x14ac:dyDescent="0.25">
      <c r="A388" s="27">
        <v>43109</v>
      </c>
      <c r="B388" t="s">
        <v>64</v>
      </c>
      <c r="C388" t="s">
        <v>65</v>
      </c>
      <c r="D388">
        <v>44.929000000000002</v>
      </c>
      <c r="E388">
        <v>43.927</v>
      </c>
      <c r="F388">
        <v>2.2810600000000001</v>
      </c>
      <c r="G388">
        <v>1.002</v>
      </c>
      <c r="H388">
        <v>9295.4500000000007</v>
      </c>
      <c r="I388">
        <v>417635165.69964302</v>
      </c>
    </row>
    <row r="389" spans="1:9" x14ac:dyDescent="0.25">
      <c r="A389" s="27">
        <v>43108</v>
      </c>
      <c r="B389" t="s">
        <v>64</v>
      </c>
      <c r="C389" t="s">
        <v>65</v>
      </c>
      <c r="D389">
        <v>43.927</v>
      </c>
      <c r="E389">
        <v>44.183</v>
      </c>
      <c r="F389">
        <v>-0.57940999999999998</v>
      </c>
      <c r="G389">
        <v>-0.25600000000000001</v>
      </c>
      <c r="H389">
        <v>9225.4500000000007</v>
      </c>
      <c r="I389">
        <v>405246237.19375497</v>
      </c>
    </row>
    <row r="390" spans="1:9" x14ac:dyDescent="0.25">
      <c r="A390" s="27">
        <v>43105</v>
      </c>
      <c r="B390" t="s">
        <v>64</v>
      </c>
      <c r="C390" t="s">
        <v>65</v>
      </c>
      <c r="D390">
        <v>44.183</v>
      </c>
      <c r="E390">
        <v>44.978999999999999</v>
      </c>
      <c r="F390">
        <v>-1.7697099999999999</v>
      </c>
      <c r="G390">
        <v>-0.79600000000000004</v>
      </c>
      <c r="H390">
        <v>9205.4500000000007</v>
      </c>
      <c r="I390">
        <v>406724291.782085</v>
      </c>
    </row>
    <row r="391" spans="1:9" x14ac:dyDescent="0.25">
      <c r="A391" s="27">
        <v>43104</v>
      </c>
      <c r="B391" t="s">
        <v>64</v>
      </c>
      <c r="C391" t="s">
        <v>65</v>
      </c>
      <c r="D391">
        <v>44.978999999999999</v>
      </c>
      <c r="E391">
        <v>45.359000000000002</v>
      </c>
      <c r="F391">
        <v>-0.83775999999999995</v>
      </c>
      <c r="G391">
        <v>-0.38</v>
      </c>
      <c r="H391">
        <v>8955.4500000000007</v>
      </c>
      <c r="I391">
        <v>402807078.080176</v>
      </c>
    </row>
    <row r="392" spans="1:9" x14ac:dyDescent="0.25">
      <c r="A392" s="27">
        <v>43103</v>
      </c>
      <c r="B392" t="s">
        <v>64</v>
      </c>
      <c r="C392" t="s">
        <v>65</v>
      </c>
      <c r="D392">
        <v>45.359000000000002</v>
      </c>
      <c r="E392">
        <v>46.811999999999998</v>
      </c>
      <c r="F392">
        <v>-3.1038999999999999</v>
      </c>
      <c r="G392">
        <v>-1.4530000000000001</v>
      </c>
      <c r="H392">
        <v>8225.4500000000007</v>
      </c>
      <c r="I392">
        <v>373098078.17222899</v>
      </c>
    </row>
    <row r="393" spans="1:9" x14ac:dyDescent="0.25">
      <c r="A393" s="27">
        <v>43102</v>
      </c>
      <c r="B393" t="s">
        <v>64</v>
      </c>
      <c r="C393" t="s">
        <v>65</v>
      </c>
      <c r="D393">
        <v>46.811999999999998</v>
      </c>
      <c r="E393">
        <v>51.680999999999997</v>
      </c>
      <c r="F393">
        <v>-9.4212600000000002</v>
      </c>
      <c r="G393">
        <v>-4.8689999999999998</v>
      </c>
      <c r="H393">
        <v>7945.45</v>
      </c>
      <c r="I393">
        <v>371942293.55052799</v>
      </c>
    </row>
    <row r="394" spans="1:9" x14ac:dyDescent="0.25">
      <c r="A394" s="27">
        <v>43098</v>
      </c>
      <c r="B394" t="s">
        <v>64</v>
      </c>
      <c r="C394" t="s">
        <v>65</v>
      </c>
      <c r="D394">
        <v>51.680999999999997</v>
      </c>
      <c r="E394">
        <v>49.6935</v>
      </c>
      <c r="F394">
        <v>3.99952</v>
      </c>
      <c r="G394">
        <v>1.9875</v>
      </c>
      <c r="H394">
        <v>7625.45</v>
      </c>
      <c r="I394">
        <v>394090757.96686399</v>
      </c>
    </row>
    <row r="395" spans="1:9" x14ac:dyDescent="0.25">
      <c r="A395" s="27">
        <v>43097</v>
      </c>
      <c r="B395" t="s">
        <v>64</v>
      </c>
      <c r="C395" t="s">
        <v>65</v>
      </c>
      <c r="D395">
        <v>49.6935</v>
      </c>
      <c r="E395">
        <v>50.436999999999998</v>
      </c>
      <c r="F395">
        <v>-1.4741200000000001</v>
      </c>
      <c r="G395">
        <v>-0.74350000000000005</v>
      </c>
      <c r="H395">
        <v>7615.45</v>
      </c>
      <c r="I395">
        <v>378438245.84066403</v>
      </c>
    </row>
    <row r="396" spans="1:9" x14ac:dyDescent="0.25">
      <c r="A396" s="27">
        <v>43096</v>
      </c>
      <c r="B396" t="s">
        <v>64</v>
      </c>
      <c r="C396" t="s">
        <v>65</v>
      </c>
      <c r="D396">
        <v>50.436999999999998</v>
      </c>
      <c r="E396">
        <v>50.444499999999998</v>
      </c>
      <c r="F396">
        <v>-1.487E-2</v>
      </c>
      <c r="G396">
        <v>-7.4999999999999997E-3</v>
      </c>
      <c r="H396">
        <v>7615.45</v>
      </c>
      <c r="I396">
        <v>384100331.13919502</v>
      </c>
    </row>
    <row r="397" spans="1:9" x14ac:dyDescent="0.25">
      <c r="A397" s="27">
        <v>43095</v>
      </c>
      <c r="B397" t="s">
        <v>64</v>
      </c>
      <c r="C397" t="s">
        <v>65</v>
      </c>
      <c r="D397">
        <v>50.444499999999998</v>
      </c>
      <c r="E397">
        <v>51.174500000000002</v>
      </c>
      <c r="F397">
        <v>-1.42649</v>
      </c>
      <c r="G397">
        <v>-0.73</v>
      </c>
      <c r="H397">
        <v>7925.45</v>
      </c>
      <c r="I397">
        <v>399795241.99627501</v>
      </c>
    </row>
    <row r="398" spans="1:9" x14ac:dyDescent="0.25">
      <c r="A398" s="27">
        <v>43091</v>
      </c>
      <c r="B398" t="s">
        <v>64</v>
      </c>
      <c r="C398" t="s">
        <v>65</v>
      </c>
      <c r="D398">
        <v>51.174500000000002</v>
      </c>
      <c r="E398">
        <v>49.534999999999997</v>
      </c>
      <c r="F398">
        <v>3.3097799999999999</v>
      </c>
      <c r="G398">
        <v>1.6395</v>
      </c>
      <c r="H398">
        <v>7925.45</v>
      </c>
      <c r="I398">
        <v>405580818.75206101</v>
      </c>
    </row>
    <row r="399" spans="1:9" x14ac:dyDescent="0.25">
      <c r="A399" s="27">
        <v>43090</v>
      </c>
      <c r="B399" t="s">
        <v>64</v>
      </c>
      <c r="C399" t="s">
        <v>65</v>
      </c>
      <c r="D399">
        <v>49.534999999999997</v>
      </c>
      <c r="E399">
        <v>51.27</v>
      </c>
      <c r="F399">
        <v>-3.3840499999999998</v>
      </c>
      <c r="G399">
        <v>-1.7350000000000001</v>
      </c>
      <c r="H399">
        <v>7865.45</v>
      </c>
      <c r="I399">
        <v>389614947.394373</v>
      </c>
    </row>
    <row r="400" spans="1:9" x14ac:dyDescent="0.25">
      <c r="A400" s="27">
        <v>43089</v>
      </c>
      <c r="B400" t="s">
        <v>64</v>
      </c>
      <c r="C400" t="s">
        <v>65</v>
      </c>
      <c r="D400">
        <v>51.27</v>
      </c>
      <c r="E400">
        <v>50.38</v>
      </c>
      <c r="F400">
        <v>1.76657</v>
      </c>
      <c r="G400">
        <v>0.89</v>
      </c>
      <c r="H400">
        <v>8065.45</v>
      </c>
      <c r="I400">
        <v>413515498.99888003</v>
      </c>
    </row>
    <row r="401" spans="1:9" x14ac:dyDescent="0.25">
      <c r="A401" s="27">
        <v>43088</v>
      </c>
      <c r="B401" t="s">
        <v>64</v>
      </c>
      <c r="C401" t="s">
        <v>65</v>
      </c>
      <c r="D401">
        <v>50.38</v>
      </c>
      <c r="E401">
        <v>50.308</v>
      </c>
      <c r="F401">
        <v>0.14312</v>
      </c>
      <c r="G401">
        <v>7.1999999999999995E-2</v>
      </c>
      <c r="H401">
        <v>7845.45</v>
      </c>
      <c r="I401">
        <v>395253650.62538701</v>
      </c>
    </row>
    <row r="402" spans="1:9" x14ac:dyDescent="0.25">
      <c r="A402" s="27">
        <v>43087</v>
      </c>
      <c r="B402" t="s">
        <v>64</v>
      </c>
      <c r="C402" t="s">
        <v>65</v>
      </c>
      <c r="D402">
        <v>50.308</v>
      </c>
      <c r="E402">
        <v>51.597499999999997</v>
      </c>
      <c r="F402">
        <v>-2.4991500000000002</v>
      </c>
      <c r="G402">
        <v>-1.2895000000000001</v>
      </c>
      <c r="H402">
        <v>8005.45</v>
      </c>
      <c r="I402">
        <v>402738058.39741898</v>
      </c>
    </row>
    <row r="403" spans="1:9" x14ac:dyDescent="0.25">
      <c r="A403" s="27">
        <v>43084</v>
      </c>
      <c r="B403" t="s">
        <v>64</v>
      </c>
      <c r="C403" t="s">
        <v>65</v>
      </c>
      <c r="D403">
        <v>51.597499999999997</v>
      </c>
      <c r="E403">
        <v>55.456000000000003</v>
      </c>
      <c r="F403">
        <v>-6.95777</v>
      </c>
      <c r="G403">
        <v>-3.8584999999999998</v>
      </c>
      <c r="H403">
        <v>7965.45</v>
      </c>
      <c r="I403">
        <v>410997183.09137303</v>
      </c>
    </row>
    <row r="404" spans="1:9" x14ac:dyDescent="0.25">
      <c r="A404" s="27">
        <v>43083</v>
      </c>
      <c r="B404" t="s">
        <v>64</v>
      </c>
      <c r="C404" t="s">
        <v>65</v>
      </c>
      <c r="D404">
        <v>55.456000000000003</v>
      </c>
      <c r="E404">
        <v>56.5</v>
      </c>
      <c r="F404">
        <v>-1.84779</v>
      </c>
      <c r="G404">
        <v>-1.044</v>
      </c>
      <c r="H404">
        <v>7945.45</v>
      </c>
      <c r="I404">
        <v>440622742.69713098</v>
      </c>
    </row>
    <row r="405" spans="1:9" x14ac:dyDescent="0.25">
      <c r="A405" s="27">
        <v>43082</v>
      </c>
      <c r="B405" t="s">
        <v>64</v>
      </c>
      <c r="C405" t="s">
        <v>65</v>
      </c>
      <c r="D405">
        <v>56.5</v>
      </c>
      <c r="E405">
        <v>56.200499999999998</v>
      </c>
      <c r="F405">
        <v>0.53290999999999999</v>
      </c>
      <c r="G405">
        <v>0.29949999999999999</v>
      </c>
      <c r="H405">
        <v>7945.45</v>
      </c>
      <c r="I405">
        <v>448917790.00266701</v>
      </c>
    </row>
    <row r="406" spans="1:9" x14ac:dyDescent="0.25">
      <c r="A406" s="27">
        <v>43081</v>
      </c>
      <c r="B406" t="s">
        <v>64</v>
      </c>
      <c r="C406" t="s">
        <v>65</v>
      </c>
      <c r="D406">
        <v>56.200499999999998</v>
      </c>
      <c r="E406">
        <v>56.082000000000001</v>
      </c>
      <c r="F406">
        <v>0.21129999999999999</v>
      </c>
      <c r="G406">
        <v>0.11849999999999999</v>
      </c>
      <c r="H406">
        <v>7495.45</v>
      </c>
      <c r="I406">
        <v>421247903.44327199</v>
      </c>
    </row>
    <row r="407" spans="1:9" x14ac:dyDescent="0.25">
      <c r="A407" s="27">
        <v>43080</v>
      </c>
      <c r="B407" t="s">
        <v>64</v>
      </c>
      <c r="C407" t="s">
        <v>65</v>
      </c>
      <c r="D407">
        <v>56.082000000000001</v>
      </c>
      <c r="E407">
        <v>60.219499999999996</v>
      </c>
      <c r="F407">
        <v>-6.8707000000000003</v>
      </c>
      <c r="G407">
        <v>-4.1375000000000002</v>
      </c>
      <c r="H407">
        <v>7135.45</v>
      </c>
      <c r="I407">
        <v>400170172.90140802</v>
      </c>
    </row>
    <row r="408" spans="1:9" x14ac:dyDescent="0.25">
      <c r="A408" s="27">
        <v>43077</v>
      </c>
      <c r="B408" t="s">
        <v>64</v>
      </c>
      <c r="C408" t="s">
        <v>65</v>
      </c>
      <c r="D408">
        <v>60.219499999999996</v>
      </c>
      <c r="E408">
        <v>63.710500000000003</v>
      </c>
      <c r="F408">
        <v>-5.4794700000000001</v>
      </c>
      <c r="G408">
        <v>-3.4910000000000001</v>
      </c>
      <c r="H408">
        <v>7035.45</v>
      </c>
      <c r="I408">
        <v>423671137.39054102</v>
      </c>
    </row>
    <row r="409" spans="1:9" x14ac:dyDescent="0.25">
      <c r="A409" s="27">
        <v>43076</v>
      </c>
      <c r="B409" t="s">
        <v>64</v>
      </c>
      <c r="C409" t="s">
        <v>65</v>
      </c>
      <c r="D409">
        <v>63.710500000000003</v>
      </c>
      <c r="E409">
        <v>68.703000000000003</v>
      </c>
      <c r="F409">
        <v>-7.2667900000000003</v>
      </c>
      <c r="G409">
        <v>-4.9924999999999997</v>
      </c>
      <c r="H409">
        <v>7035.45</v>
      </c>
      <c r="I409">
        <v>448231884.99937898</v>
      </c>
    </row>
    <row r="410" spans="1:9" x14ac:dyDescent="0.25">
      <c r="A410" s="27">
        <v>43075</v>
      </c>
      <c r="B410" t="s">
        <v>64</v>
      </c>
      <c r="C410" t="s">
        <v>65</v>
      </c>
      <c r="D410">
        <v>68.703000000000003</v>
      </c>
      <c r="E410">
        <v>70.045500000000004</v>
      </c>
      <c r="F410">
        <v>-1.9166099999999999</v>
      </c>
      <c r="G410">
        <v>-1.3425</v>
      </c>
      <c r="H410">
        <v>7035.45</v>
      </c>
      <c r="I410">
        <v>483356357.19563198</v>
      </c>
    </row>
    <row r="411" spans="1:9" x14ac:dyDescent="0.25">
      <c r="A411" s="27">
        <v>43074</v>
      </c>
      <c r="B411" t="s">
        <v>64</v>
      </c>
      <c r="C411" t="s">
        <v>65</v>
      </c>
      <c r="D411">
        <v>70.045500000000004</v>
      </c>
      <c r="E411">
        <v>70.608500000000006</v>
      </c>
      <c r="F411">
        <v>-0.79735</v>
      </c>
      <c r="G411">
        <v>-0.56299999999999994</v>
      </c>
      <c r="H411">
        <v>6995.45</v>
      </c>
      <c r="I411">
        <v>489999625.61295199</v>
      </c>
    </row>
    <row r="412" spans="1:9" x14ac:dyDescent="0.25">
      <c r="A412" s="27">
        <v>43073</v>
      </c>
      <c r="B412" t="s">
        <v>64</v>
      </c>
      <c r="C412" t="s">
        <v>65</v>
      </c>
      <c r="D412">
        <v>70.608500000000006</v>
      </c>
      <c r="E412">
        <v>70.611500000000007</v>
      </c>
      <c r="F412">
        <v>-4.2500000000000003E-3</v>
      </c>
      <c r="G412">
        <v>-3.0000000000000001E-3</v>
      </c>
      <c r="H412">
        <v>6995.45</v>
      </c>
      <c r="I412">
        <v>493938062.61775702</v>
      </c>
    </row>
    <row r="413" spans="1:9" x14ac:dyDescent="0.25">
      <c r="A413" s="27">
        <v>43070</v>
      </c>
      <c r="B413" t="s">
        <v>64</v>
      </c>
      <c r="C413" t="s">
        <v>65</v>
      </c>
      <c r="D413">
        <v>70.611500000000007</v>
      </c>
      <c r="E413">
        <v>68.146000000000001</v>
      </c>
      <c r="F413">
        <v>3.6179700000000001</v>
      </c>
      <c r="G413">
        <v>2.4655</v>
      </c>
      <c r="H413">
        <v>6865.45</v>
      </c>
      <c r="I413">
        <v>484779553.96058899</v>
      </c>
    </row>
    <row r="414" spans="1:9" x14ac:dyDescent="0.25">
      <c r="A414" s="27">
        <v>43069</v>
      </c>
      <c r="B414" t="s">
        <v>64</v>
      </c>
      <c r="C414" t="s">
        <v>65</v>
      </c>
      <c r="D414">
        <v>68.146000000000001</v>
      </c>
      <c r="E414">
        <v>66.406000000000006</v>
      </c>
      <c r="F414">
        <v>2.62025</v>
      </c>
      <c r="G414">
        <v>1.74</v>
      </c>
      <c r="H414">
        <v>7345.45</v>
      </c>
      <c r="I414">
        <v>500562872.87649101</v>
      </c>
    </row>
    <row r="415" spans="1:9" x14ac:dyDescent="0.25">
      <c r="A415" s="27">
        <v>43068</v>
      </c>
      <c r="B415" t="s">
        <v>64</v>
      </c>
      <c r="C415" t="s">
        <v>65</v>
      </c>
      <c r="D415">
        <v>66.406000000000006</v>
      </c>
      <c r="E415">
        <v>64.233500000000006</v>
      </c>
      <c r="F415">
        <v>3.38219</v>
      </c>
      <c r="G415">
        <v>2.1724999999999999</v>
      </c>
      <c r="H415">
        <v>7345.45</v>
      </c>
      <c r="I415">
        <v>487781794.03393102</v>
      </c>
    </row>
    <row r="416" spans="1:9" x14ac:dyDescent="0.25">
      <c r="A416" s="27">
        <v>43067</v>
      </c>
      <c r="B416" t="s">
        <v>64</v>
      </c>
      <c r="C416" t="s">
        <v>65</v>
      </c>
      <c r="D416">
        <v>64.233500000000006</v>
      </c>
      <c r="E416">
        <v>65.152500000000003</v>
      </c>
      <c r="F416">
        <v>-1.4105399999999999</v>
      </c>
      <c r="G416">
        <v>-0.91900000000000004</v>
      </c>
      <c r="H416">
        <v>7265.45</v>
      </c>
      <c r="I416">
        <v>466685129.09975702</v>
      </c>
    </row>
    <row r="417" spans="1:9" x14ac:dyDescent="0.25">
      <c r="A417" s="27">
        <v>43066</v>
      </c>
      <c r="B417" t="s">
        <v>64</v>
      </c>
      <c r="C417" t="s">
        <v>65</v>
      </c>
      <c r="D417">
        <v>65.152500000000003</v>
      </c>
      <c r="E417">
        <v>65.78</v>
      </c>
      <c r="F417">
        <v>-0.95394000000000001</v>
      </c>
      <c r="G417">
        <v>-0.62749999999999995</v>
      </c>
      <c r="H417">
        <v>6855.45</v>
      </c>
      <c r="I417">
        <v>446649550.45396</v>
      </c>
    </row>
    <row r="418" spans="1:9" x14ac:dyDescent="0.25">
      <c r="A418" s="27">
        <v>43063</v>
      </c>
      <c r="B418" t="s">
        <v>64</v>
      </c>
      <c r="C418" t="s">
        <v>65</v>
      </c>
      <c r="D418">
        <v>65.78</v>
      </c>
      <c r="E418">
        <v>66.341999999999999</v>
      </c>
      <c r="F418">
        <v>-0.84713000000000005</v>
      </c>
      <c r="G418">
        <v>-0.56200000000000006</v>
      </c>
      <c r="H418">
        <v>6465.45</v>
      </c>
      <c r="I418">
        <v>425297143.82965302</v>
      </c>
    </row>
    <row r="419" spans="1:9" x14ac:dyDescent="0.25">
      <c r="A419" s="27">
        <v>43061</v>
      </c>
      <c r="B419" t="s">
        <v>64</v>
      </c>
      <c r="C419" t="s">
        <v>65</v>
      </c>
      <c r="D419">
        <v>66.341999999999999</v>
      </c>
      <c r="E419">
        <v>67.947000000000003</v>
      </c>
      <c r="F419">
        <v>-2.3621400000000001</v>
      </c>
      <c r="G419">
        <v>-1.605</v>
      </c>
      <c r="H419">
        <v>6465.45</v>
      </c>
      <c r="I419">
        <v>428930725.38684797</v>
      </c>
    </row>
    <row r="420" spans="1:9" x14ac:dyDescent="0.25">
      <c r="A420" s="27">
        <v>43060</v>
      </c>
      <c r="B420" t="s">
        <v>64</v>
      </c>
      <c r="C420" t="s">
        <v>65</v>
      </c>
      <c r="D420">
        <v>67.947000000000003</v>
      </c>
      <c r="E420">
        <v>73.3185</v>
      </c>
      <c r="F420">
        <v>-7.3262499999999999</v>
      </c>
      <c r="G420">
        <v>-5.3715000000000002</v>
      </c>
      <c r="H420">
        <v>6065.45</v>
      </c>
      <c r="I420">
        <v>412128968.80196798</v>
      </c>
    </row>
    <row r="421" spans="1:9" x14ac:dyDescent="0.25">
      <c r="A421" s="27">
        <v>43059</v>
      </c>
      <c r="B421" t="s">
        <v>64</v>
      </c>
      <c r="C421" t="s">
        <v>65</v>
      </c>
      <c r="D421">
        <v>73.3185</v>
      </c>
      <c r="E421">
        <v>80.052000000000007</v>
      </c>
      <c r="F421">
        <v>-8.4114100000000001</v>
      </c>
      <c r="G421">
        <v>-6.7335000000000003</v>
      </c>
      <c r="H421">
        <v>5645.45</v>
      </c>
      <c r="I421">
        <v>413915750.64266402</v>
      </c>
    </row>
    <row r="422" spans="1:9" x14ac:dyDescent="0.25">
      <c r="A422" s="27">
        <v>43056</v>
      </c>
      <c r="B422" t="s">
        <v>64</v>
      </c>
      <c r="C422" t="s">
        <v>65</v>
      </c>
      <c r="D422">
        <v>80.052000000000007</v>
      </c>
      <c r="E422">
        <v>80.738</v>
      </c>
      <c r="F422">
        <v>-0.84965999999999997</v>
      </c>
      <c r="G422">
        <v>-0.68600000000000005</v>
      </c>
      <c r="H422">
        <v>5505.45</v>
      </c>
      <c r="I422">
        <v>440722092.12908798</v>
      </c>
    </row>
    <row r="423" spans="1:9" x14ac:dyDescent="0.25">
      <c r="A423" s="27">
        <v>43055</v>
      </c>
      <c r="B423" t="s">
        <v>64</v>
      </c>
      <c r="C423" t="s">
        <v>65</v>
      </c>
      <c r="D423">
        <v>80.738</v>
      </c>
      <c r="E423">
        <v>87.256</v>
      </c>
      <c r="F423">
        <v>-7.46997</v>
      </c>
      <c r="G423">
        <v>-6.5179999999999998</v>
      </c>
      <c r="H423">
        <v>5205.45</v>
      </c>
      <c r="I423">
        <v>420277429.190005</v>
      </c>
    </row>
    <row r="424" spans="1:9" x14ac:dyDescent="0.25">
      <c r="A424" s="27">
        <v>43054</v>
      </c>
      <c r="B424" t="s">
        <v>64</v>
      </c>
      <c r="C424" t="s">
        <v>65</v>
      </c>
      <c r="D424">
        <v>87.256</v>
      </c>
      <c r="E424">
        <v>80.882499999999993</v>
      </c>
      <c r="F424">
        <v>7.87995</v>
      </c>
      <c r="G424">
        <v>6.3734999999999999</v>
      </c>
      <c r="H424">
        <v>5015.45</v>
      </c>
      <c r="I424">
        <v>437627896.71633101</v>
      </c>
    </row>
    <row r="425" spans="1:9" x14ac:dyDescent="0.25">
      <c r="A425" s="27">
        <v>43053</v>
      </c>
      <c r="B425" t="s">
        <v>64</v>
      </c>
      <c r="C425" t="s">
        <v>65</v>
      </c>
      <c r="D425">
        <v>80.882499999999993</v>
      </c>
      <c r="E425">
        <v>81.840999999999994</v>
      </c>
      <c r="F425">
        <v>-1.17117</v>
      </c>
      <c r="G425">
        <v>-0.95850000000000002</v>
      </c>
      <c r="H425">
        <v>4845.45</v>
      </c>
      <c r="I425">
        <v>391911916.36974698</v>
      </c>
    </row>
    <row r="426" spans="1:9" x14ac:dyDescent="0.25">
      <c r="A426" s="27">
        <v>43052</v>
      </c>
      <c r="B426" t="s">
        <v>64</v>
      </c>
      <c r="C426" t="s">
        <v>65</v>
      </c>
      <c r="D426">
        <v>81.840999999999994</v>
      </c>
      <c r="E426">
        <v>79.513999999999996</v>
      </c>
      <c r="F426">
        <v>2.9265300000000001</v>
      </c>
      <c r="G426">
        <v>2.327</v>
      </c>
      <c r="H426">
        <v>5375.45</v>
      </c>
      <c r="I426">
        <v>439932007.904571</v>
      </c>
    </row>
    <row r="427" spans="1:9" x14ac:dyDescent="0.25">
      <c r="A427" s="27">
        <v>43049</v>
      </c>
      <c r="B427" t="s">
        <v>64</v>
      </c>
      <c r="C427" t="s">
        <v>65</v>
      </c>
      <c r="D427">
        <v>79.513999999999996</v>
      </c>
      <c r="E427">
        <v>75.962000000000003</v>
      </c>
      <c r="F427">
        <v>4.6760200000000003</v>
      </c>
      <c r="G427">
        <v>3.552</v>
      </c>
      <c r="H427">
        <v>5375.45</v>
      </c>
      <c r="I427">
        <v>427423341.31454903</v>
      </c>
    </row>
    <row r="428" spans="1:9" x14ac:dyDescent="0.25">
      <c r="A428" s="27">
        <v>43048</v>
      </c>
      <c r="B428" t="s">
        <v>64</v>
      </c>
      <c r="C428" t="s">
        <v>65</v>
      </c>
      <c r="D428">
        <v>75.962000000000003</v>
      </c>
      <c r="E428">
        <v>74.844499999999996</v>
      </c>
      <c r="F428">
        <v>1.4931000000000001</v>
      </c>
      <c r="G428">
        <v>1.1174999999999999</v>
      </c>
      <c r="H428">
        <v>5545.45</v>
      </c>
      <c r="I428">
        <v>421243291.40146101</v>
      </c>
    </row>
    <row r="429" spans="1:9" x14ac:dyDescent="0.25">
      <c r="A429" s="27">
        <v>43047</v>
      </c>
      <c r="B429" t="s">
        <v>64</v>
      </c>
      <c r="C429" t="s">
        <v>65</v>
      </c>
      <c r="D429">
        <v>74.844499999999996</v>
      </c>
      <c r="E429">
        <v>74.844999999999999</v>
      </c>
      <c r="F429">
        <v>-6.7000000000000002E-4</v>
      </c>
      <c r="G429">
        <v>-5.0000000000000001E-4</v>
      </c>
      <c r="H429">
        <v>5875.45</v>
      </c>
      <c r="I429">
        <v>439744938.69654101</v>
      </c>
    </row>
    <row r="430" spans="1:9" x14ac:dyDescent="0.25">
      <c r="A430" s="27">
        <v>43046</v>
      </c>
      <c r="B430" t="s">
        <v>64</v>
      </c>
      <c r="C430" t="s">
        <v>65</v>
      </c>
      <c r="D430">
        <v>74.844999999999999</v>
      </c>
      <c r="E430">
        <v>73.411000000000001</v>
      </c>
      <c r="F430">
        <v>1.95339</v>
      </c>
      <c r="G430">
        <v>1.4339999999999999</v>
      </c>
      <c r="H430">
        <v>5835.45</v>
      </c>
      <c r="I430">
        <v>436754076.42034698</v>
      </c>
    </row>
    <row r="431" spans="1:9" x14ac:dyDescent="0.25">
      <c r="A431" s="27">
        <v>43045</v>
      </c>
      <c r="B431" t="s">
        <v>64</v>
      </c>
      <c r="C431" t="s">
        <v>65</v>
      </c>
      <c r="D431">
        <v>73.411000000000001</v>
      </c>
      <c r="E431">
        <v>75.777500000000003</v>
      </c>
      <c r="F431">
        <v>-3.12296</v>
      </c>
      <c r="G431">
        <v>-2.3664999999999998</v>
      </c>
      <c r="H431">
        <v>5535.45</v>
      </c>
      <c r="I431">
        <v>406362744.54665101</v>
      </c>
    </row>
    <row r="432" spans="1:9" x14ac:dyDescent="0.25">
      <c r="A432" s="27">
        <v>43042</v>
      </c>
      <c r="B432" t="s">
        <v>64</v>
      </c>
      <c r="C432" t="s">
        <v>65</v>
      </c>
      <c r="D432">
        <v>75.777500000000003</v>
      </c>
      <c r="E432">
        <v>76.168499999999995</v>
      </c>
      <c r="F432">
        <v>-0.51334000000000002</v>
      </c>
      <c r="G432">
        <v>-0.39100000000000001</v>
      </c>
      <c r="H432">
        <v>5375.45</v>
      </c>
      <c r="I432">
        <v>407337981.31729299</v>
      </c>
    </row>
    <row r="433" spans="1:9" x14ac:dyDescent="0.25">
      <c r="A433" s="27">
        <v>43041</v>
      </c>
      <c r="B433" t="s">
        <v>64</v>
      </c>
      <c r="C433" t="s">
        <v>65</v>
      </c>
      <c r="D433">
        <v>76.168499999999995</v>
      </c>
      <c r="E433">
        <v>77.644999999999996</v>
      </c>
      <c r="F433">
        <v>-1.9016</v>
      </c>
      <c r="G433">
        <v>-1.4764999999999999</v>
      </c>
      <c r="H433">
        <v>5375.45</v>
      </c>
      <c r="I433">
        <v>409439781.33306402</v>
      </c>
    </row>
    <row r="434" spans="1:9" x14ac:dyDescent="0.25">
      <c r="A434" s="27">
        <v>43040</v>
      </c>
      <c r="B434" t="s">
        <v>64</v>
      </c>
      <c r="C434" t="s">
        <v>65</v>
      </c>
      <c r="D434">
        <v>77.644999999999996</v>
      </c>
      <c r="E434">
        <v>76.345500000000001</v>
      </c>
      <c r="F434">
        <v>1.7021299999999999</v>
      </c>
      <c r="G434">
        <v>1.2995000000000001</v>
      </c>
      <c r="H434">
        <v>5325.45</v>
      </c>
      <c r="I434">
        <v>413494379.73021299</v>
      </c>
    </row>
    <row r="435" spans="1:9" x14ac:dyDescent="0.25">
      <c r="A435" s="27">
        <v>43039</v>
      </c>
      <c r="B435" t="s">
        <v>64</v>
      </c>
      <c r="C435" t="s">
        <v>65</v>
      </c>
      <c r="D435">
        <v>76.345500000000001</v>
      </c>
      <c r="E435">
        <v>79.453500000000005</v>
      </c>
      <c r="F435">
        <v>-3.9117199999999999</v>
      </c>
      <c r="G435">
        <v>-3.1080000000000001</v>
      </c>
      <c r="H435">
        <v>5325.45</v>
      </c>
      <c r="I435">
        <v>406573960.56015199</v>
      </c>
    </row>
    <row r="436" spans="1:9" x14ac:dyDescent="0.25">
      <c r="A436" s="27">
        <v>43038</v>
      </c>
      <c r="B436" t="s">
        <v>64</v>
      </c>
      <c r="C436" t="s">
        <v>65</v>
      </c>
      <c r="D436">
        <v>79.453500000000005</v>
      </c>
      <c r="E436">
        <v>77.737499999999997</v>
      </c>
      <c r="F436">
        <v>2.20743</v>
      </c>
      <c r="G436">
        <v>1.716</v>
      </c>
      <c r="H436">
        <v>5325.45</v>
      </c>
      <c r="I436">
        <v>423125451.73410398</v>
      </c>
    </row>
    <row r="437" spans="1:9" x14ac:dyDescent="0.25">
      <c r="A437" s="27">
        <v>43035</v>
      </c>
      <c r="B437" t="s">
        <v>64</v>
      </c>
      <c r="C437" t="s">
        <v>65</v>
      </c>
      <c r="D437">
        <v>77.737499999999997</v>
      </c>
      <c r="E437">
        <v>85.846500000000006</v>
      </c>
      <c r="F437">
        <v>-9.4459300000000006</v>
      </c>
      <c r="G437">
        <v>-8.109</v>
      </c>
      <c r="H437">
        <v>5175.45</v>
      </c>
      <c r="I437">
        <v>402326358.63419998</v>
      </c>
    </row>
    <row r="438" spans="1:9" x14ac:dyDescent="0.25">
      <c r="A438" s="27">
        <v>43034</v>
      </c>
      <c r="B438" t="s">
        <v>64</v>
      </c>
      <c r="C438" t="s">
        <v>65</v>
      </c>
      <c r="D438">
        <v>85.846500000000006</v>
      </c>
      <c r="E438">
        <v>84.942499999999995</v>
      </c>
      <c r="F438">
        <v>1.0642499999999999</v>
      </c>
      <c r="G438">
        <v>0.90400000000000003</v>
      </c>
      <c r="H438">
        <v>4735.45</v>
      </c>
      <c r="I438">
        <v>406521603.30909598</v>
      </c>
    </row>
    <row r="439" spans="1:9" x14ac:dyDescent="0.25">
      <c r="A439" s="27">
        <v>43033</v>
      </c>
      <c r="B439" t="s">
        <v>64</v>
      </c>
      <c r="C439" t="s">
        <v>65</v>
      </c>
      <c r="D439">
        <v>84.942499999999995</v>
      </c>
      <c r="E439">
        <v>83.732500000000002</v>
      </c>
      <c r="F439">
        <v>1.4450799999999999</v>
      </c>
      <c r="G439">
        <v>1.21</v>
      </c>
      <c r="H439">
        <v>4735.45</v>
      </c>
      <c r="I439">
        <v>402240758.66905397</v>
      </c>
    </row>
    <row r="440" spans="1:9" x14ac:dyDescent="0.25">
      <c r="A440" s="27">
        <v>43032</v>
      </c>
      <c r="B440" t="s">
        <v>64</v>
      </c>
      <c r="C440" t="s">
        <v>65</v>
      </c>
      <c r="D440">
        <v>83.732500000000002</v>
      </c>
      <c r="E440">
        <v>82.084000000000003</v>
      </c>
      <c r="F440">
        <v>2.0083099999999998</v>
      </c>
      <c r="G440">
        <v>1.6485000000000001</v>
      </c>
      <c r="H440">
        <v>6085.45</v>
      </c>
      <c r="I440">
        <v>509549742.06014699</v>
      </c>
    </row>
    <row r="441" spans="1:9" x14ac:dyDescent="0.25">
      <c r="A441" s="27">
        <v>43031</v>
      </c>
      <c r="B441" t="s">
        <v>64</v>
      </c>
      <c r="C441" t="s">
        <v>65</v>
      </c>
      <c r="D441">
        <v>82.084000000000003</v>
      </c>
      <c r="E441">
        <v>76.198999999999998</v>
      </c>
      <c r="F441">
        <v>7.7232000000000003</v>
      </c>
      <c r="G441">
        <v>5.8849999999999998</v>
      </c>
      <c r="H441">
        <v>6125.45</v>
      </c>
      <c r="I441">
        <v>502801241.67396301</v>
      </c>
    </row>
    <row r="442" spans="1:9" x14ac:dyDescent="0.25">
      <c r="A442" s="27">
        <v>43028</v>
      </c>
      <c r="B442" t="s">
        <v>64</v>
      </c>
      <c r="C442" t="s">
        <v>65</v>
      </c>
      <c r="D442">
        <v>76.198999999999998</v>
      </c>
      <c r="E442">
        <v>78.170500000000004</v>
      </c>
      <c r="F442">
        <v>-2.5220500000000001</v>
      </c>
      <c r="G442">
        <v>-1.9715</v>
      </c>
      <c r="H442">
        <v>6155.45</v>
      </c>
      <c r="I442">
        <v>469038952.48518902</v>
      </c>
    </row>
    <row r="443" spans="1:9" x14ac:dyDescent="0.25">
      <c r="A443" s="27">
        <v>43027</v>
      </c>
      <c r="B443" t="s">
        <v>64</v>
      </c>
      <c r="C443" t="s">
        <v>65</v>
      </c>
      <c r="D443">
        <v>78.170500000000004</v>
      </c>
      <c r="E443">
        <v>79.544499999999999</v>
      </c>
      <c r="F443">
        <v>-1.7273400000000001</v>
      </c>
      <c r="G443">
        <v>-1.3740000000000001</v>
      </c>
      <c r="H443">
        <v>6125.45</v>
      </c>
      <c r="I443">
        <v>478829302.449619</v>
      </c>
    </row>
    <row r="444" spans="1:9" x14ac:dyDescent="0.25">
      <c r="A444" s="27">
        <v>43026</v>
      </c>
      <c r="B444" t="s">
        <v>64</v>
      </c>
      <c r="C444" t="s">
        <v>65</v>
      </c>
      <c r="D444">
        <v>79.544499999999999</v>
      </c>
      <c r="E444">
        <v>81.637500000000003</v>
      </c>
      <c r="F444">
        <v>-2.5637699999999999</v>
      </c>
      <c r="G444">
        <v>-2.093</v>
      </c>
      <c r="H444">
        <v>6055.45</v>
      </c>
      <c r="I444">
        <v>481677552.46667498</v>
      </c>
    </row>
    <row r="445" spans="1:9" x14ac:dyDescent="0.25">
      <c r="A445" s="27">
        <v>43025</v>
      </c>
      <c r="B445" t="s">
        <v>64</v>
      </c>
      <c r="C445" t="s">
        <v>65</v>
      </c>
      <c r="D445">
        <v>81.637500000000003</v>
      </c>
      <c r="E445">
        <v>80.908000000000001</v>
      </c>
      <c r="F445">
        <v>0.90164</v>
      </c>
      <c r="G445">
        <v>0.72950000000000004</v>
      </c>
      <c r="H445">
        <v>5885.45</v>
      </c>
      <c r="I445">
        <v>480473229.31580001</v>
      </c>
    </row>
    <row r="446" spans="1:9" x14ac:dyDescent="0.25">
      <c r="A446" s="27">
        <v>43024</v>
      </c>
      <c r="B446" t="s">
        <v>64</v>
      </c>
      <c r="C446" t="s">
        <v>65</v>
      </c>
      <c r="D446">
        <v>80.908000000000001</v>
      </c>
      <c r="E446">
        <v>83.473500000000001</v>
      </c>
      <c r="F446">
        <v>-3.0734300000000001</v>
      </c>
      <c r="G446">
        <v>-2.5655000000000001</v>
      </c>
      <c r="H446">
        <v>5885.45</v>
      </c>
      <c r="I446">
        <v>476179795.28381902</v>
      </c>
    </row>
    <row r="447" spans="1:9" x14ac:dyDescent="0.25">
      <c r="A447" s="27">
        <v>43021</v>
      </c>
      <c r="B447" t="s">
        <v>64</v>
      </c>
      <c r="C447" t="s">
        <v>65</v>
      </c>
      <c r="D447">
        <v>83.473500000000001</v>
      </c>
      <c r="E447">
        <v>86.619500000000002</v>
      </c>
      <c r="F447">
        <v>-3.63198</v>
      </c>
      <c r="G447">
        <v>-3.1459999999999999</v>
      </c>
      <c r="H447">
        <v>6125.45</v>
      </c>
      <c r="I447">
        <v>511312551.12898397</v>
      </c>
    </row>
    <row r="448" spans="1:9" x14ac:dyDescent="0.25">
      <c r="A448" s="27">
        <v>43020</v>
      </c>
      <c r="B448" t="s">
        <v>64</v>
      </c>
      <c r="C448" t="s">
        <v>65</v>
      </c>
      <c r="D448">
        <v>86.619500000000002</v>
      </c>
      <c r="E448">
        <v>88.408000000000001</v>
      </c>
      <c r="F448">
        <v>-2.0230100000000002</v>
      </c>
      <c r="G448">
        <v>-1.7885</v>
      </c>
      <c r="H448">
        <v>6125.45</v>
      </c>
      <c r="I448">
        <v>530583209.31214201</v>
      </c>
    </row>
    <row r="449" spans="1:9" x14ac:dyDescent="0.25">
      <c r="A449" s="27">
        <v>43019</v>
      </c>
      <c r="B449" t="s">
        <v>64</v>
      </c>
      <c r="C449" t="s">
        <v>65</v>
      </c>
      <c r="D449">
        <v>88.408000000000001</v>
      </c>
      <c r="E449">
        <v>90.680499999999995</v>
      </c>
      <c r="F449">
        <v>-2.5060500000000001</v>
      </c>
      <c r="G449">
        <v>-2.2725</v>
      </c>
      <c r="H449">
        <v>6125.45</v>
      </c>
      <c r="I449">
        <v>541538572.363819</v>
      </c>
    </row>
    <row r="450" spans="1:9" x14ac:dyDescent="0.25">
      <c r="A450" s="27">
        <v>43018</v>
      </c>
      <c r="B450" t="s">
        <v>64</v>
      </c>
      <c r="C450" t="s">
        <v>65</v>
      </c>
      <c r="D450">
        <v>90.680499999999995</v>
      </c>
      <c r="E450">
        <v>94.889499999999998</v>
      </c>
      <c r="F450">
        <v>-4.4356900000000001</v>
      </c>
      <c r="G450">
        <v>-4.2089999999999996</v>
      </c>
      <c r="H450">
        <v>6125.45</v>
      </c>
      <c r="I450">
        <v>555458652.05905902</v>
      </c>
    </row>
    <row r="451" spans="1:9" x14ac:dyDescent="0.25">
      <c r="A451" s="27">
        <v>43017</v>
      </c>
      <c r="B451" t="s">
        <v>64</v>
      </c>
      <c r="C451" t="s">
        <v>65</v>
      </c>
      <c r="D451">
        <v>94.889499999999998</v>
      </c>
      <c r="E451">
        <v>92.261499999999998</v>
      </c>
      <c r="F451">
        <v>2.84843</v>
      </c>
      <c r="G451">
        <v>2.6280000000000001</v>
      </c>
      <c r="H451">
        <v>6125.45</v>
      </c>
      <c r="I451">
        <v>581240661.05235505</v>
      </c>
    </row>
    <row r="452" spans="1:9" x14ac:dyDescent="0.25">
      <c r="A452" s="27">
        <v>43014</v>
      </c>
      <c r="B452" t="s">
        <v>64</v>
      </c>
      <c r="C452" t="s">
        <v>65</v>
      </c>
      <c r="D452">
        <v>92.261499999999998</v>
      </c>
      <c r="E452">
        <v>91.799000000000007</v>
      </c>
      <c r="F452">
        <v>0.50382000000000005</v>
      </c>
      <c r="G452">
        <v>0.46250000000000002</v>
      </c>
      <c r="H452">
        <v>6025.45</v>
      </c>
      <c r="I452">
        <v>555916834.73152304</v>
      </c>
    </row>
    <row r="453" spans="1:9" x14ac:dyDescent="0.25">
      <c r="A453" s="27">
        <v>43013</v>
      </c>
      <c r="B453" t="s">
        <v>64</v>
      </c>
      <c r="C453" t="s">
        <v>65</v>
      </c>
      <c r="D453">
        <v>91.799000000000007</v>
      </c>
      <c r="E453">
        <v>98.114500000000007</v>
      </c>
      <c r="F453">
        <v>-6.4368699999999999</v>
      </c>
      <c r="G453">
        <v>-6.3155000000000001</v>
      </c>
      <c r="H453">
        <v>6025.45</v>
      </c>
      <c r="I453">
        <v>553130065.21159005</v>
      </c>
    </row>
    <row r="454" spans="1:9" x14ac:dyDescent="0.25">
      <c r="A454" s="27">
        <v>43012</v>
      </c>
      <c r="B454" t="s">
        <v>64</v>
      </c>
      <c r="C454" t="s">
        <v>65</v>
      </c>
      <c r="D454">
        <v>98.114500000000007</v>
      </c>
      <c r="E454">
        <v>98.52</v>
      </c>
      <c r="F454">
        <v>-0.41159000000000001</v>
      </c>
      <c r="G454">
        <v>-0.40550000000000003</v>
      </c>
      <c r="H454">
        <v>5735.45</v>
      </c>
      <c r="I454">
        <v>562730574.59675503</v>
      </c>
    </row>
    <row r="455" spans="1:9" x14ac:dyDescent="0.25">
      <c r="A455" s="27">
        <v>43011</v>
      </c>
      <c r="B455" t="s">
        <v>64</v>
      </c>
      <c r="C455" t="s">
        <v>65</v>
      </c>
      <c r="D455">
        <v>98.52</v>
      </c>
      <c r="E455">
        <v>97.786500000000004</v>
      </c>
      <c r="F455">
        <v>0.75009999999999999</v>
      </c>
      <c r="G455">
        <v>0.73350000000000004</v>
      </c>
      <c r="H455">
        <v>5705.45</v>
      </c>
      <c r="I455">
        <v>562100698.60288</v>
      </c>
    </row>
    <row r="456" spans="1:9" x14ac:dyDescent="0.25">
      <c r="A456" s="27">
        <v>43010</v>
      </c>
      <c r="B456" t="s">
        <v>64</v>
      </c>
      <c r="C456" t="s">
        <v>65</v>
      </c>
      <c r="D456">
        <v>97.786500000000004</v>
      </c>
      <c r="E456">
        <v>103.19450000000001</v>
      </c>
      <c r="F456">
        <v>-5.2405900000000001</v>
      </c>
      <c r="G456">
        <v>-5.4080000000000004</v>
      </c>
      <c r="H456">
        <v>5595.45</v>
      </c>
      <c r="I456">
        <v>547159237.78045595</v>
      </c>
    </row>
    <row r="457" spans="1:9" x14ac:dyDescent="0.25">
      <c r="A457" s="27">
        <v>43007</v>
      </c>
      <c r="B457" t="s">
        <v>64</v>
      </c>
      <c r="C457" t="s">
        <v>65</v>
      </c>
      <c r="D457">
        <v>103.19450000000001</v>
      </c>
      <c r="E457">
        <v>106.60850000000001</v>
      </c>
      <c r="F457">
        <v>-3.2023700000000002</v>
      </c>
      <c r="G457">
        <v>-3.4140000000000001</v>
      </c>
      <c r="H457">
        <v>5185.45</v>
      </c>
      <c r="I457">
        <v>535109673.458942</v>
      </c>
    </row>
    <row r="458" spans="1:9" x14ac:dyDescent="0.25">
      <c r="A458" s="27">
        <v>43006</v>
      </c>
      <c r="B458" t="s">
        <v>64</v>
      </c>
      <c r="C458" t="s">
        <v>65</v>
      </c>
      <c r="D458">
        <v>106.60850000000001</v>
      </c>
      <c r="E458">
        <v>110.49850000000001</v>
      </c>
      <c r="F458">
        <v>-3.52041</v>
      </c>
      <c r="G458">
        <v>-3.89</v>
      </c>
      <c r="H458">
        <v>5045.45</v>
      </c>
      <c r="I458">
        <v>537887601.601758</v>
      </c>
    </row>
    <row r="459" spans="1:9" x14ac:dyDescent="0.25">
      <c r="A459" s="27">
        <v>43005</v>
      </c>
      <c r="B459" t="s">
        <v>64</v>
      </c>
      <c r="C459" t="s">
        <v>65</v>
      </c>
      <c r="D459">
        <v>110.49850000000001</v>
      </c>
      <c r="E459">
        <v>111.842</v>
      </c>
      <c r="F459">
        <v>-1.2012499999999999</v>
      </c>
      <c r="G459">
        <v>-1.3434999999999999</v>
      </c>
      <c r="H459">
        <v>5045.45</v>
      </c>
      <c r="I459">
        <v>557514392.80725098</v>
      </c>
    </row>
    <row r="460" spans="1:9" x14ac:dyDescent="0.25">
      <c r="A460" s="27">
        <v>43004</v>
      </c>
      <c r="B460" t="s">
        <v>64</v>
      </c>
      <c r="C460" t="s">
        <v>65</v>
      </c>
      <c r="D460">
        <v>111.842</v>
      </c>
      <c r="E460">
        <v>113.65649999999999</v>
      </c>
      <c r="F460">
        <v>-1.5964799999999999</v>
      </c>
      <c r="G460">
        <v>-1.8145</v>
      </c>
      <c r="H460">
        <v>5045.45</v>
      </c>
      <c r="I460">
        <v>564292951.67218196</v>
      </c>
    </row>
    <row r="461" spans="1:9" x14ac:dyDescent="0.25">
      <c r="A461" s="27">
        <v>43003</v>
      </c>
      <c r="B461" t="s">
        <v>64</v>
      </c>
      <c r="C461" t="s">
        <v>65</v>
      </c>
      <c r="D461">
        <v>113.65649999999999</v>
      </c>
      <c r="E461">
        <v>114.572</v>
      </c>
      <c r="F461">
        <v>-0.79905999999999999</v>
      </c>
      <c r="G461">
        <v>-0.91549999999999998</v>
      </c>
      <c r="H461">
        <v>5045.45</v>
      </c>
      <c r="I461">
        <v>573447916.36173606</v>
      </c>
    </row>
    <row r="462" spans="1:9" x14ac:dyDescent="0.25">
      <c r="A462" s="27">
        <v>43000</v>
      </c>
      <c r="B462" t="s">
        <v>64</v>
      </c>
      <c r="C462" t="s">
        <v>65</v>
      </c>
      <c r="D462">
        <v>114.572</v>
      </c>
      <c r="E462">
        <v>112.6705</v>
      </c>
      <c r="F462">
        <v>1.6876599999999999</v>
      </c>
      <c r="G462">
        <v>1.9015</v>
      </c>
      <c r="H462">
        <v>5045.45</v>
      </c>
      <c r="I462">
        <v>578067023.64930201</v>
      </c>
    </row>
    <row r="463" spans="1:9" x14ac:dyDescent="0.25">
      <c r="A463" s="27">
        <v>42999</v>
      </c>
      <c r="B463" t="s">
        <v>64</v>
      </c>
      <c r="C463" t="s">
        <v>65</v>
      </c>
      <c r="D463">
        <v>112.6705</v>
      </c>
      <c r="E463">
        <v>111.72450000000001</v>
      </c>
      <c r="F463">
        <v>0.84672999999999998</v>
      </c>
      <c r="G463">
        <v>0.94599999999999995</v>
      </c>
      <c r="H463">
        <v>4925.45</v>
      </c>
      <c r="I463">
        <v>554952645.01761901</v>
      </c>
    </row>
    <row r="464" spans="1:9" x14ac:dyDescent="0.25">
      <c r="A464" s="27">
        <v>42998</v>
      </c>
      <c r="B464" t="s">
        <v>64</v>
      </c>
      <c r="C464" t="s">
        <v>65</v>
      </c>
      <c r="D464">
        <v>111.72450000000001</v>
      </c>
      <c r="E464">
        <v>114.495</v>
      </c>
      <c r="F464">
        <v>-2.4197600000000001</v>
      </c>
      <c r="G464">
        <v>-2.7705000000000002</v>
      </c>
      <c r="H464">
        <v>4835.45</v>
      </c>
      <c r="I464">
        <v>540237966.57792795</v>
      </c>
    </row>
    <row r="465" spans="1:9" x14ac:dyDescent="0.25">
      <c r="A465" s="27">
        <v>42997</v>
      </c>
      <c r="B465" t="s">
        <v>64</v>
      </c>
      <c r="C465" t="s">
        <v>65</v>
      </c>
      <c r="D465">
        <v>114.495</v>
      </c>
      <c r="E465">
        <v>114.383</v>
      </c>
      <c r="F465">
        <v>9.7919999999999993E-2</v>
      </c>
      <c r="G465">
        <v>0.112</v>
      </c>
      <c r="H465">
        <v>4735.45</v>
      </c>
      <c r="I465">
        <v>542185074.18327999</v>
      </c>
    </row>
    <row r="466" spans="1:9" x14ac:dyDescent="0.25">
      <c r="A466" s="27">
        <v>42996</v>
      </c>
      <c r="B466" t="s">
        <v>64</v>
      </c>
      <c r="C466" t="s">
        <v>65</v>
      </c>
      <c r="D466">
        <v>114.383</v>
      </c>
      <c r="E466">
        <v>124.01649999999999</v>
      </c>
      <c r="F466">
        <v>-7.7679200000000002</v>
      </c>
      <c r="G466">
        <v>-9.6334999999999997</v>
      </c>
      <c r="H466">
        <v>5075.45</v>
      </c>
      <c r="I466">
        <v>580544924.05088603</v>
      </c>
    </row>
    <row r="467" spans="1:9" x14ac:dyDescent="0.25">
      <c r="A467" s="27">
        <v>42993</v>
      </c>
      <c r="B467" t="s">
        <v>64</v>
      </c>
      <c r="C467" t="s">
        <v>65</v>
      </c>
      <c r="D467">
        <v>124.01649999999999</v>
      </c>
      <c r="E467">
        <v>126.614</v>
      </c>
      <c r="F467">
        <v>-2.0515099999999999</v>
      </c>
      <c r="G467">
        <v>-2.5975000000000001</v>
      </c>
      <c r="H467">
        <v>5075.45</v>
      </c>
      <c r="I467">
        <v>629439248.60824299</v>
      </c>
    </row>
    <row r="468" spans="1:9" x14ac:dyDescent="0.25">
      <c r="A468" s="27">
        <v>42992</v>
      </c>
      <c r="B468" t="s">
        <v>64</v>
      </c>
      <c r="C468" t="s">
        <v>65</v>
      </c>
      <c r="D468">
        <v>126.614</v>
      </c>
      <c r="E468">
        <v>125.13849999999999</v>
      </c>
      <c r="F468">
        <v>1.17909</v>
      </c>
      <c r="G468">
        <v>1.4755</v>
      </c>
      <c r="H468">
        <v>4915.45</v>
      </c>
      <c r="I468">
        <v>622364483.77695</v>
      </c>
    </row>
    <row r="469" spans="1:9" x14ac:dyDescent="0.25">
      <c r="A469" s="27">
        <v>42991</v>
      </c>
      <c r="B469" t="s">
        <v>64</v>
      </c>
      <c r="C469" t="s">
        <v>65</v>
      </c>
      <c r="D469">
        <v>125.13849999999999</v>
      </c>
      <c r="E469">
        <v>133.94399999999999</v>
      </c>
      <c r="F469">
        <v>-6.57402</v>
      </c>
      <c r="G469">
        <v>-8.8055000000000003</v>
      </c>
      <c r="H469">
        <v>4835.45</v>
      </c>
      <c r="I469">
        <v>605100660.82741106</v>
      </c>
    </row>
    <row r="470" spans="1:9" x14ac:dyDescent="0.25">
      <c r="A470" s="27">
        <v>42990</v>
      </c>
      <c r="B470" t="s">
        <v>64</v>
      </c>
      <c r="C470" t="s">
        <v>65</v>
      </c>
      <c r="D470">
        <v>133.94399999999999</v>
      </c>
      <c r="E470">
        <v>139.733</v>
      </c>
      <c r="F470">
        <v>-4.1429</v>
      </c>
      <c r="G470">
        <v>-5.7889999999999997</v>
      </c>
      <c r="H470">
        <v>4295.45</v>
      </c>
      <c r="I470">
        <v>575349434.76313698</v>
      </c>
    </row>
    <row r="471" spans="1:9" x14ac:dyDescent="0.25">
      <c r="A471" s="27">
        <v>42989</v>
      </c>
      <c r="B471" t="s">
        <v>64</v>
      </c>
      <c r="C471" t="s">
        <v>65</v>
      </c>
      <c r="D471">
        <v>139.733</v>
      </c>
      <c r="E471">
        <v>158.01400000000001</v>
      </c>
      <c r="F471">
        <v>-11.569229999999999</v>
      </c>
      <c r="G471">
        <v>-18.280999999999999</v>
      </c>
      <c r="H471">
        <v>4005.45</v>
      </c>
      <c r="I471">
        <v>559693210.98128605</v>
      </c>
    </row>
    <row r="472" spans="1:9" x14ac:dyDescent="0.25">
      <c r="A472" s="27">
        <v>42986</v>
      </c>
      <c r="B472" t="s">
        <v>64</v>
      </c>
      <c r="C472" t="s">
        <v>65</v>
      </c>
      <c r="D472">
        <v>158.01400000000001</v>
      </c>
      <c r="E472">
        <v>151.006</v>
      </c>
      <c r="F472">
        <v>4.6408800000000001</v>
      </c>
      <c r="G472">
        <v>7.008</v>
      </c>
      <c r="H472">
        <v>3305.45</v>
      </c>
      <c r="I472">
        <v>522306998.75188297</v>
      </c>
    </row>
    <row r="473" spans="1:9" x14ac:dyDescent="0.25">
      <c r="A473" s="27">
        <v>42985</v>
      </c>
      <c r="B473" t="s">
        <v>64</v>
      </c>
      <c r="C473" t="s">
        <v>65</v>
      </c>
      <c r="D473">
        <v>151.006</v>
      </c>
      <c r="E473">
        <v>155.375</v>
      </c>
      <c r="F473">
        <v>-2.8119100000000001</v>
      </c>
      <c r="G473">
        <v>-4.3689999999999998</v>
      </c>
      <c r="H473">
        <v>3225.45</v>
      </c>
      <c r="I473">
        <v>487061941.89633101</v>
      </c>
    </row>
    <row r="474" spans="1:9" x14ac:dyDescent="0.25">
      <c r="A474" s="27">
        <v>42984</v>
      </c>
      <c r="B474" t="s">
        <v>64</v>
      </c>
      <c r="C474" t="s">
        <v>65</v>
      </c>
      <c r="D474">
        <v>155.375</v>
      </c>
      <c r="E474">
        <v>153.41300000000001</v>
      </c>
      <c r="F474">
        <v>1.2788999999999999</v>
      </c>
      <c r="G474">
        <v>1.962</v>
      </c>
      <c r="H474">
        <v>2925.45</v>
      </c>
      <c r="I474">
        <v>454541422.50733399</v>
      </c>
    </row>
    <row r="475" spans="1:9" x14ac:dyDescent="0.25">
      <c r="A475" s="27">
        <v>42983</v>
      </c>
      <c r="B475" t="s">
        <v>64</v>
      </c>
      <c r="C475" t="s">
        <v>65</v>
      </c>
      <c r="D475">
        <v>153.41300000000001</v>
      </c>
      <c r="E475">
        <v>144.94450000000001</v>
      </c>
      <c r="F475">
        <v>5.8425799999999999</v>
      </c>
      <c r="G475">
        <v>8.4685000000000006</v>
      </c>
      <c r="H475">
        <v>3315.45</v>
      </c>
      <c r="I475">
        <v>508632764.29520601</v>
      </c>
    </row>
    <row r="476" spans="1:9" x14ac:dyDescent="0.25">
      <c r="A476" s="27">
        <v>42979</v>
      </c>
      <c r="B476" t="s">
        <v>64</v>
      </c>
      <c r="C476" t="s">
        <v>65</v>
      </c>
      <c r="D476">
        <v>144.94450000000001</v>
      </c>
      <c r="E476">
        <v>144.41249999999999</v>
      </c>
      <c r="F476">
        <v>0.36839</v>
      </c>
      <c r="G476">
        <v>0.53200000000000003</v>
      </c>
      <c r="H476">
        <v>3285.45</v>
      </c>
      <c r="I476">
        <v>476207561.20427501</v>
      </c>
    </row>
    <row r="477" spans="1:9" x14ac:dyDescent="0.25">
      <c r="A477" s="27">
        <v>42978</v>
      </c>
      <c r="B477" t="s">
        <v>64</v>
      </c>
      <c r="C477" t="s">
        <v>65</v>
      </c>
      <c r="D477">
        <v>144.41249999999999</v>
      </c>
      <c r="E477">
        <v>154.88300000000001</v>
      </c>
      <c r="F477">
        <v>-6.7602599999999997</v>
      </c>
      <c r="G477">
        <v>-10.470499999999999</v>
      </c>
      <c r="H477">
        <v>2775.45</v>
      </c>
      <c r="I477">
        <v>400809328.07540101</v>
      </c>
    </row>
    <row r="478" spans="1:9" x14ac:dyDescent="0.25">
      <c r="A478" s="27">
        <v>42977</v>
      </c>
      <c r="B478" t="s">
        <v>64</v>
      </c>
      <c r="C478" t="s">
        <v>65</v>
      </c>
      <c r="D478">
        <v>154.88300000000001</v>
      </c>
      <c r="E478">
        <v>154.41300000000001</v>
      </c>
      <c r="F478">
        <v>0.30437999999999998</v>
      </c>
      <c r="G478">
        <v>0.47</v>
      </c>
      <c r="H478">
        <v>2525.4499999999998</v>
      </c>
      <c r="I478">
        <v>391148902.28288603</v>
      </c>
    </row>
    <row r="479" spans="1:9" x14ac:dyDescent="0.25">
      <c r="A479" s="27">
        <v>42976</v>
      </c>
      <c r="B479" t="s">
        <v>64</v>
      </c>
      <c r="C479" t="s">
        <v>65</v>
      </c>
      <c r="D479">
        <v>154.41300000000001</v>
      </c>
      <c r="E479">
        <v>151.4425</v>
      </c>
      <c r="F479">
        <v>1.96147</v>
      </c>
      <c r="G479">
        <v>2.9704999999999999</v>
      </c>
      <c r="H479">
        <v>2545.4499999999998</v>
      </c>
      <c r="I479">
        <v>393050201.905873</v>
      </c>
    </row>
    <row r="480" spans="1:9" x14ac:dyDescent="0.25">
      <c r="A480" s="27">
        <v>42975</v>
      </c>
      <c r="B480" t="s">
        <v>64</v>
      </c>
      <c r="C480" t="s">
        <v>65</v>
      </c>
      <c r="D480">
        <v>151.4425</v>
      </c>
      <c r="E480">
        <v>152.97749999999999</v>
      </c>
      <c r="F480">
        <v>-1.00342</v>
      </c>
      <c r="G480">
        <v>-1.5349999999999999</v>
      </c>
      <c r="H480">
        <v>2545.4499999999998</v>
      </c>
      <c r="I480">
        <v>385488949.77838701</v>
      </c>
    </row>
    <row r="481" spans="1:9" x14ac:dyDescent="0.25">
      <c r="A481" s="27">
        <v>42972</v>
      </c>
      <c r="B481" t="s">
        <v>64</v>
      </c>
      <c r="C481" t="s">
        <v>65</v>
      </c>
      <c r="D481">
        <v>152.97749999999999</v>
      </c>
      <c r="E481">
        <v>159.47300000000001</v>
      </c>
      <c r="F481">
        <v>-4.0731000000000002</v>
      </c>
      <c r="G481">
        <v>-6.4954999999999998</v>
      </c>
      <c r="H481">
        <v>2475.4499999999998</v>
      </c>
      <c r="I481">
        <v>378687786.86076099</v>
      </c>
    </row>
    <row r="482" spans="1:9" x14ac:dyDescent="0.25">
      <c r="A482" s="27">
        <v>42971</v>
      </c>
      <c r="B482" t="s">
        <v>64</v>
      </c>
      <c r="C482" t="s">
        <v>65</v>
      </c>
      <c r="D482">
        <v>159.47300000000001</v>
      </c>
      <c r="E482">
        <v>163.6335</v>
      </c>
      <c r="F482">
        <v>-2.54257</v>
      </c>
      <c r="G482">
        <v>-4.1604999999999999</v>
      </c>
      <c r="H482">
        <v>2475.4499999999998</v>
      </c>
      <c r="I482">
        <v>394767056.81584603</v>
      </c>
    </row>
    <row r="483" spans="1:9" x14ac:dyDescent="0.25">
      <c r="A483" s="27">
        <v>42970</v>
      </c>
      <c r="B483" t="s">
        <v>64</v>
      </c>
      <c r="C483" t="s">
        <v>65</v>
      </c>
      <c r="D483">
        <v>163.6335</v>
      </c>
      <c r="E483">
        <v>149.315</v>
      </c>
      <c r="F483">
        <v>9.5894600000000008</v>
      </c>
      <c r="G483">
        <v>14.3185</v>
      </c>
      <c r="H483">
        <v>2395.4499999999998</v>
      </c>
      <c r="I483">
        <v>391975476.600025</v>
      </c>
    </row>
    <row r="484" spans="1:9" x14ac:dyDescent="0.25">
      <c r="A484" s="27">
        <v>42969</v>
      </c>
      <c r="B484" t="s">
        <v>64</v>
      </c>
      <c r="C484" t="s">
        <v>65</v>
      </c>
      <c r="D484">
        <v>149.315</v>
      </c>
      <c r="E484">
        <v>177.20949999999999</v>
      </c>
      <c r="F484">
        <v>-15.740970000000001</v>
      </c>
      <c r="G484">
        <v>-27.894500000000001</v>
      </c>
      <c r="H484">
        <v>2325.4499999999998</v>
      </c>
      <c r="I484">
        <v>347224209.98669398</v>
      </c>
    </row>
    <row r="485" spans="1:9" x14ac:dyDescent="0.25">
      <c r="A485" s="27">
        <v>42968</v>
      </c>
      <c r="B485" t="s">
        <v>64</v>
      </c>
      <c r="C485" t="s">
        <v>65</v>
      </c>
      <c r="D485">
        <v>177.20949999999999</v>
      </c>
      <c r="E485">
        <v>198.58099999999999</v>
      </c>
      <c r="F485">
        <v>-10.76211</v>
      </c>
      <c r="G485">
        <v>-21.371500000000001</v>
      </c>
      <c r="H485">
        <v>1845.45</v>
      </c>
      <c r="I485">
        <v>327030848.362436</v>
      </c>
    </row>
    <row r="486" spans="1:9" x14ac:dyDescent="0.25">
      <c r="A486" s="27">
        <v>42965</v>
      </c>
      <c r="B486" t="s">
        <v>64</v>
      </c>
      <c r="C486" t="s">
        <v>65</v>
      </c>
      <c r="D486">
        <v>198.58099999999999</v>
      </c>
      <c r="E486">
        <v>197.1995</v>
      </c>
      <c r="F486">
        <v>0.70055999999999996</v>
      </c>
      <c r="G486">
        <v>1.3815</v>
      </c>
      <c r="H486">
        <v>1775.45</v>
      </c>
      <c r="I486">
        <v>352570161.97379798</v>
      </c>
    </row>
    <row r="487" spans="1:9" x14ac:dyDescent="0.25">
      <c r="A487" s="27">
        <v>42964</v>
      </c>
      <c r="B487" t="s">
        <v>64</v>
      </c>
      <c r="C487" t="s">
        <v>65</v>
      </c>
      <c r="D487">
        <v>197.1995</v>
      </c>
      <c r="E487">
        <v>154.27799999999999</v>
      </c>
      <c r="F487">
        <v>27.820879999999999</v>
      </c>
      <c r="G487">
        <v>42.921500000000002</v>
      </c>
      <c r="H487">
        <v>2135.4499999999998</v>
      </c>
      <c r="I487">
        <v>421109201.09966201</v>
      </c>
    </row>
    <row r="488" spans="1:9" x14ac:dyDescent="0.25">
      <c r="A488" s="27">
        <v>42963</v>
      </c>
      <c r="B488" t="s">
        <v>64</v>
      </c>
      <c r="C488" t="s">
        <v>65</v>
      </c>
      <c r="D488">
        <v>154.27799999999999</v>
      </c>
      <c r="E488">
        <v>156.6645</v>
      </c>
      <c r="F488">
        <v>-1.52332</v>
      </c>
      <c r="G488">
        <v>-2.3864999999999998</v>
      </c>
      <c r="H488">
        <v>2135.4499999999998</v>
      </c>
      <c r="I488">
        <v>329452586.47843301</v>
      </c>
    </row>
    <row r="489" spans="1:9" x14ac:dyDescent="0.25">
      <c r="A489" s="27">
        <v>42962</v>
      </c>
      <c r="B489" t="s">
        <v>64</v>
      </c>
      <c r="C489" t="s">
        <v>65</v>
      </c>
      <c r="D489">
        <v>156.6645</v>
      </c>
      <c r="E489">
        <v>156.82050000000001</v>
      </c>
      <c r="F489">
        <v>-9.9479999999999999E-2</v>
      </c>
      <c r="G489">
        <v>-0.156</v>
      </c>
      <c r="H489">
        <v>1785.45</v>
      </c>
      <c r="I489">
        <v>279716257.201289</v>
      </c>
    </row>
    <row r="490" spans="1:9" x14ac:dyDescent="0.25">
      <c r="A490" s="27">
        <v>42961</v>
      </c>
      <c r="B490" t="s">
        <v>64</v>
      </c>
      <c r="C490" t="s">
        <v>65</v>
      </c>
      <c r="D490">
        <v>156.82050000000001</v>
      </c>
      <c r="E490">
        <v>219.68</v>
      </c>
      <c r="F490">
        <v>-28.61412</v>
      </c>
      <c r="G490">
        <v>-62.859499999999997</v>
      </c>
      <c r="H490">
        <v>1635.45</v>
      </c>
      <c r="I490">
        <v>256471712.02855301</v>
      </c>
    </row>
    <row r="491" spans="1:9" x14ac:dyDescent="0.25">
      <c r="A491" s="27">
        <v>42958</v>
      </c>
      <c r="B491" t="s">
        <v>64</v>
      </c>
      <c r="C491" t="s">
        <v>65</v>
      </c>
      <c r="D491">
        <v>219.68</v>
      </c>
      <c r="E491">
        <v>217.70050000000001</v>
      </c>
      <c r="F491">
        <v>0.90927999999999998</v>
      </c>
      <c r="G491">
        <v>1.9795</v>
      </c>
      <c r="H491">
        <v>1345.45</v>
      </c>
      <c r="I491">
        <v>295567931.11125499</v>
      </c>
    </row>
    <row r="492" spans="1:9" x14ac:dyDescent="0.25">
      <c r="A492" s="27">
        <v>42957</v>
      </c>
      <c r="B492" t="s">
        <v>64</v>
      </c>
      <c r="C492" t="s">
        <v>65</v>
      </c>
      <c r="D492">
        <v>217.70050000000001</v>
      </c>
      <c r="E492">
        <v>157.65899999999999</v>
      </c>
      <c r="F492">
        <v>38.08314</v>
      </c>
      <c r="G492">
        <v>60.041499999999999</v>
      </c>
      <c r="H492">
        <v>1565.45</v>
      </c>
      <c r="I492">
        <v>340798727.56594002</v>
      </c>
    </row>
    <row r="493" spans="1:9" x14ac:dyDescent="0.25">
      <c r="A493" s="27">
        <v>42956</v>
      </c>
      <c r="B493" t="s">
        <v>64</v>
      </c>
      <c r="C493" t="s">
        <v>65</v>
      </c>
      <c r="D493">
        <v>157.65899999999999</v>
      </c>
      <c r="E493">
        <v>153.696</v>
      </c>
      <c r="F493">
        <v>2.5784699999999998</v>
      </c>
      <c r="G493">
        <v>3.9630000000000001</v>
      </c>
      <c r="H493">
        <v>2415.4499999999998</v>
      </c>
      <c r="I493">
        <v>380817054.850097</v>
      </c>
    </row>
    <row r="494" spans="1:9" x14ac:dyDescent="0.25">
      <c r="A494" s="27">
        <v>42955</v>
      </c>
      <c r="B494" t="s">
        <v>64</v>
      </c>
      <c r="C494" t="s">
        <v>65</v>
      </c>
      <c r="D494">
        <v>153.696</v>
      </c>
      <c r="E494">
        <v>144.99100000000001</v>
      </c>
      <c r="F494">
        <v>6.0038200000000002</v>
      </c>
      <c r="G494">
        <v>8.7050000000000001</v>
      </c>
      <c r="H494">
        <v>2685.45</v>
      </c>
      <c r="I494">
        <v>412742555.96902502</v>
      </c>
    </row>
    <row r="495" spans="1:9" x14ac:dyDescent="0.25">
      <c r="A495" s="27">
        <v>42954</v>
      </c>
      <c r="B495" t="s">
        <v>64</v>
      </c>
      <c r="C495" t="s">
        <v>65</v>
      </c>
      <c r="D495">
        <v>144.99100000000001</v>
      </c>
      <c r="E495">
        <v>149.45150000000001</v>
      </c>
      <c r="F495">
        <v>-2.9845799999999998</v>
      </c>
      <c r="G495">
        <v>-4.4604999999999997</v>
      </c>
      <c r="H495">
        <v>2635.45</v>
      </c>
      <c r="I495">
        <v>382116184.51817101</v>
      </c>
    </row>
    <row r="496" spans="1:9" x14ac:dyDescent="0.25">
      <c r="A496" s="27">
        <v>42951</v>
      </c>
      <c r="B496" t="s">
        <v>64</v>
      </c>
      <c r="C496" t="s">
        <v>65</v>
      </c>
      <c r="D496">
        <v>149.45150000000001</v>
      </c>
      <c r="E496">
        <v>149.21</v>
      </c>
      <c r="F496">
        <v>0.16184999999999999</v>
      </c>
      <c r="G496">
        <v>0.24149999999999999</v>
      </c>
      <c r="H496">
        <v>2635.45</v>
      </c>
      <c r="I496">
        <v>393871598.58555001</v>
      </c>
    </row>
    <row r="497" spans="1:9" x14ac:dyDescent="0.25">
      <c r="A497" s="27">
        <v>42950</v>
      </c>
      <c r="B497" t="s">
        <v>64</v>
      </c>
      <c r="C497" t="s">
        <v>65</v>
      </c>
      <c r="D497">
        <v>149.21</v>
      </c>
      <c r="E497">
        <v>147.31549999999999</v>
      </c>
      <c r="F497">
        <v>1.2860199999999999</v>
      </c>
      <c r="G497">
        <v>1.8945000000000001</v>
      </c>
      <c r="H497">
        <v>2635.45</v>
      </c>
      <c r="I497">
        <v>393235137.98757398</v>
      </c>
    </row>
    <row r="498" spans="1:9" x14ac:dyDescent="0.25">
      <c r="A498" s="27">
        <v>42949</v>
      </c>
      <c r="B498" t="s">
        <v>64</v>
      </c>
      <c r="C498" t="s">
        <v>65</v>
      </c>
      <c r="D498">
        <v>147.31549999999999</v>
      </c>
      <c r="E498">
        <v>144.26849999999999</v>
      </c>
      <c r="F498">
        <v>2.1120299999999999</v>
      </c>
      <c r="G498">
        <v>3.0470000000000002</v>
      </c>
      <c r="H498">
        <v>2635.45</v>
      </c>
      <c r="I498">
        <v>388242282.48916602</v>
      </c>
    </row>
    <row r="499" spans="1:9" x14ac:dyDescent="0.25">
      <c r="A499" s="27">
        <v>42948</v>
      </c>
      <c r="B499" t="s">
        <v>64</v>
      </c>
      <c r="C499" t="s">
        <v>65</v>
      </c>
      <c r="D499">
        <v>144.26849999999999</v>
      </c>
      <c r="E499">
        <v>145.50749999999999</v>
      </c>
      <c r="F499">
        <v>-0.85150000000000003</v>
      </c>
      <c r="G499">
        <v>-1.2390000000000001</v>
      </c>
      <c r="H499">
        <v>2635.45</v>
      </c>
      <c r="I499">
        <v>380212073.61946499</v>
      </c>
    </row>
    <row r="500" spans="1:9" x14ac:dyDescent="0.25">
      <c r="A500" s="27">
        <v>42947</v>
      </c>
      <c r="B500" t="s">
        <v>64</v>
      </c>
      <c r="C500" t="s">
        <v>65</v>
      </c>
      <c r="D500">
        <v>145.50749999999999</v>
      </c>
      <c r="E500">
        <v>148.51400000000001</v>
      </c>
      <c r="F500">
        <v>-2.0243899999999999</v>
      </c>
      <c r="G500">
        <v>-3.0065</v>
      </c>
      <c r="H500">
        <v>2625.45</v>
      </c>
      <c r="I500">
        <v>382022318.20908099</v>
      </c>
    </row>
    <row r="501" spans="1:9" x14ac:dyDescent="0.25">
      <c r="A501" s="27">
        <v>42944</v>
      </c>
      <c r="B501" t="s">
        <v>64</v>
      </c>
      <c r="C501" t="s">
        <v>65</v>
      </c>
      <c r="D501">
        <v>148.51400000000001</v>
      </c>
      <c r="E501">
        <v>149.3415</v>
      </c>
      <c r="F501">
        <v>-0.55410000000000004</v>
      </c>
      <c r="G501">
        <v>-0.82750000000000001</v>
      </c>
      <c r="H501">
        <v>2625.45</v>
      </c>
      <c r="I501">
        <v>389915726.45055002</v>
      </c>
    </row>
    <row r="502" spans="1:9" x14ac:dyDescent="0.25">
      <c r="A502" s="27">
        <v>42943</v>
      </c>
      <c r="B502" t="s">
        <v>64</v>
      </c>
      <c r="C502" t="s">
        <v>65</v>
      </c>
      <c r="D502">
        <v>149.3415</v>
      </c>
      <c r="E502">
        <v>146.70750000000001</v>
      </c>
      <c r="F502">
        <v>1.79541</v>
      </c>
      <c r="G502">
        <v>2.6339999999999999</v>
      </c>
      <c r="H502">
        <v>2765.45</v>
      </c>
      <c r="I502">
        <v>412996094.34837699</v>
      </c>
    </row>
    <row r="503" spans="1:9" x14ac:dyDescent="0.25">
      <c r="A503" s="27">
        <v>42942</v>
      </c>
      <c r="B503" t="s">
        <v>64</v>
      </c>
      <c r="C503" t="s">
        <v>65</v>
      </c>
      <c r="D503">
        <v>146.70750000000001</v>
      </c>
      <c r="E503">
        <v>144.51849999999999</v>
      </c>
      <c r="F503">
        <v>1.51468</v>
      </c>
      <c r="G503">
        <v>2.1890000000000001</v>
      </c>
      <c r="H503">
        <v>2755.45</v>
      </c>
      <c r="I503">
        <v>404244830.34188098</v>
      </c>
    </row>
    <row r="504" spans="1:9" x14ac:dyDescent="0.25">
      <c r="A504" s="27">
        <v>42941</v>
      </c>
      <c r="B504" t="s">
        <v>64</v>
      </c>
      <c r="C504" t="s">
        <v>65</v>
      </c>
      <c r="D504">
        <v>144.51849999999999</v>
      </c>
      <c r="E504">
        <v>147.32499999999999</v>
      </c>
      <c r="F504">
        <v>-1.9049700000000001</v>
      </c>
      <c r="G504">
        <v>-2.8065000000000002</v>
      </c>
      <c r="H504">
        <v>2755.45</v>
      </c>
      <c r="I504">
        <v>398213155.52213103</v>
      </c>
    </row>
    <row r="505" spans="1:9" x14ac:dyDescent="0.25">
      <c r="A505" s="27">
        <v>42940</v>
      </c>
      <c r="B505" t="s">
        <v>64</v>
      </c>
      <c r="C505" t="s">
        <v>65</v>
      </c>
      <c r="D505">
        <v>147.32499999999999</v>
      </c>
      <c r="E505">
        <v>149.00649999999999</v>
      </c>
      <c r="F505">
        <v>-1.1284700000000001</v>
      </c>
      <c r="G505">
        <v>-1.6815</v>
      </c>
      <c r="H505">
        <v>2755.45</v>
      </c>
      <c r="I505">
        <v>405946319.241467</v>
      </c>
    </row>
    <row r="506" spans="1:9" x14ac:dyDescent="0.25">
      <c r="A506" s="27">
        <v>42937</v>
      </c>
      <c r="B506" t="s">
        <v>64</v>
      </c>
      <c r="C506" t="s">
        <v>65</v>
      </c>
      <c r="D506">
        <v>149.00649999999999</v>
      </c>
      <c r="E506">
        <v>151.4905</v>
      </c>
      <c r="F506">
        <v>-1.63971</v>
      </c>
      <c r="G506">
        <v>-2.484</v>
      </c>
      <c r="H506">
        <v>2746.39</v>
      </c>
      <c r="I506">
        <v>409230030.17732799</v>
      </c>
    </row>
    <row r="507" spans="1:9" x14ac:dyDescent="0.25">
      <c r="A507" s="27">
        <v>42936</v>
      </c>
      <c r="B507" t="s">
        <v>64</v>
      </c>
      <c r="C507" t="s">
        <v>65</v>
      </c>
      <c r="D507">
        <v>151.4905</v>
      </c>
      <c r="E507">
        <v>152.75149999999999</v>
      </c>
      <c r="F507">
        <v>-0.82552000000000003</v>
      </c>
      <c r="G507">
        <v>-1.2609999999999999</v>
      </c>
      <c r="H507">
        <v>2696.39</v>
      </c>
      <c r="I507">
        <v>408477539.08162397</v>
      </c>
    </row>
    <row r="508" spans="1:9" x14ac:dyDescent="0.25">
      <c r="A508" s="27">
        <v>42935</v>
      </c>
      <c r="B508" t="s">
        <v>64</v>
      </c>
      <c r="C508" t="s">
        <v>65</v>
      </c>
      <c r="D508">
        <v>152.75149999999999</v>
      </c>
      <c r="E508">
        <v>159.53149999999999</v>
      </c>
      <c r="F508">
        <v>-4.2499399999999996</v>
      </c>
      <c r="G508">
        <v>-6.78</v>
      </c>
      <c r="H508">
        <v>2696.39</v>
      </c>
      <c r="I508">
        <v>411877687.45252502</v>
      </c>
    </row>
    <row r="509" spans="1:9" x14ac:dyDescent="0.25">
      <c r="A509" s="27">
        <v>42934</v>
      </c>
      <c r="B509" t="s">
        <v>64</v>
      </c>
      <c r="C509" t="s">
        <v>65</v>
      </c>
      <c r="D509">
        <v>159.53149999999999</v>
      </c>
      <c r="E509">
        <v>163.691</v>
      </c>
      <c r="F509">
        <v>-2.5410699999999999</v>
      </c>
      <c r="G509">
        <v>-4.1595000000000004</v>
      </c>
      <c r="H509">
        <v>2606.39</v>
      </c>
      <c r="I509">
        <v>415801379.77584499</v>
      </c>
    </row>
    <row r="510" spans="1:9" x14ac:dyDescent="0.25">
      <c r="A510" s="27">
        <v>42933</v>
      </c>
      <c r="B510" t="s">
        <v>64</v>
      </c>
      <c r="C510" t="s">
        <v>65</v>
      </c>
      <c r="D510">
        <v>163.691</v>
      </c>
      <c r="E510">
        <v>167.13800000000001</v>
      </c>
      <c r="F510">
        <v>-2.06237</v>
      </c>
      <c r="G510">
        <v>-3.4470000000000001</v>
      </c>
      <c r="H510">
        <v>2626.39</v>
      </c>
      <c r="I510">
        <v>429916480.89698797</v>
      </c>
    </row>
    <row r="511" spans="1:9" x14ac:dyDescent="0.25">
      <c r="A511" s="27">
        <v>42930</v>
      </c>
      <c r="B511" t="s">
        <v>64</v>
      </c>
      <c r="C511" t="s">
        <v>65</v>
      </c>
      <c r="D511">
        <v>167.13800000000001</v>
      </c>
      <c r="E511">
        <v>178.12200000000001</v>
      </c>
      <c r="F511">
        <v>-6.1665599999999996</v>
      </c>
      <c r="G511">
        <v>-10.984</v>
      </c>
      <c r="H511">
        <v>2576.39</v>
      </c>
      <c r="I511">
        <v>430612748.814906</v>
      </c>
    </row>
    <row r="512" spans="1:9" x14ac:dyDescent="0.25">
      <c r="A512" s="27">
        <v>42929</v>
      </c>
      <c r="B512" t="s">
        <v>64</v>
      </c>
      <c r="C512" t="s">
        <v>65</v>
      </c>
      <c r="D512">
        <v>178.12200000000001</v>
      </c>
      <c r="E512">
        <v>182.124</v>
      </c>
      <c r="F512">
        <v>-2.1974</v>
      </c>
      <c r="G512">
        <v>-4.0019999999999998</v>
      </c>
      <c r="H512">
        <v>2323.89</v>
      </c>
      <c r="I512">
        <v>413936016.63486898</v>
      </c>
    </row>
    <row r="513" spans="1:9" x14ac:dyDescent="0.25">
      <c r="A513" s="27">
        <v>42928</v>
      </c>
      <c r="B513" t="s">
        <v>64</v>
      </c>
      <c r="C513" t="s">
        <v>65</v>
      </c>
      <c r="D513">
        <v>182.124</v>
      </c>
      <c r="E513">
        <v>192.654</v>
      </c>
      <c r="F513">
        <v>-5.4657600000000004</v>
      </c>
      <c r="G513">
        <v>-10.53</v>
      </c>
      <c r="H513">
        <v>2048.89</v>
      </c>
      <c r="I513">
        <v>373152126.25845701</v>
      </c>
    </row>
    <row r="514" spans="1:9" x14ac:dyDescent="0.25">
      <c r="A514" s="27">
        <v>42927</v>
      </c>
      <c r="B514" t="s">
        <v>64</v>
      </c>
      <c r="C514" t="s">
        <v>65</v>
      </c>
      <c r="D514">
        <v>192.654</v>
      </c>
      <c r="E514">
        <v>196.85</v>
      </c>
      <c r="F514">
        <v>-2.13157</v>
      </c>
      <c r="G514">
        <v>-4.1959999999999997</v>
      </c>
      <c r="H514">
        <v>1996.39</v>
      </c>
      <c r="I514">
        <v>384612607.809277</v>
      </c>
    </row>
    <row r="515" spans="1:9" x14ac:dyDescent="0.25">
      <c r="A515" s="27">
        <v>42926</v>
      </c>
      <c r="B515" t="s">
        <v>64</v>
      </c>
      <c r="C515" t="s">
        <v>65</v>
      </c>
      <c r="D515">
        <v>196.85</v>
      </c>
      <c r="E515">
        <v>206.012</v>
      </c>
      <c r="F515">
        <v>-4.4473099999999999</v>
      </c>
      <c r="G515">
        <v>-9.1620000000000008</v>
      </c>
      <c r="H515">
        <v>1983.89</v>
      </c>
      <c r="I515">
        <v>390528837.18223399</v>
      </c>
    </row>
    <row r="516" spans="1:9" x14ac:dyDescent="0.25">
      <c r="A516" s="27">
        <v>42923</v>
      </c>
      <c r="B516" t="s">
        <v>64</v>
      </c>
      <c r="C516" t="s">
        <v>65</v>
      </c>
      <c r="D516">
        <v>206.012</v>
      </c>
      <c r="E516">
        <v>218.96600000000001</v>
      </c>
      <c r="F516">
        <v>-5.9159899999999999</v>
      </c>
      <c r="G516">
        <v>-12.954000000000001</v>
      </c>
      <c r="H516">
        <v>1908.89</v>
      </c>
      <c r="I516">
        <v>393254341.58286202</v>
      </c>
    </row>
    <row r="517" spans="1:9" x14ac:dyDescent="0.25">
      <c r="A517" s="27">
        <v>42922</v>
      </c>
      <c r="B517" t="s">
        <v>64</v>
      </c>
      <c r="C517" t="s">
        <v>65</v>
      </c>
      <c r="D517">
        <v>218.96600000000001</v>
      </c>
      <c r="E517">
        <v>200.13399999999999</v>
      </c>
      <c r="F517">
        <v>9.4097000000000008</v>
      </c>
      <c r="G517">
        <v>18.832000000000001</v>
      </c>
      <c r="H517">
        <v>1896.39</v>
      </c>
      <c r="I517">
        <v>415245033.61033899</v>
      </c>
    </row>
    <row r="518" spans="1:9" x14ac:dyDescent="0.25">
      <c r="A518" s="27">
        <v>42921</v>
      </c>
      <c r="B518" t="s">
        <v>64</v>
      </c>
      <c r="C518" t="s">
        <v>65</v>
      </c>
      <c r="D518">
        <v>200.13399999999999</v>
      </c>
      <c r="E518">
        <v>205.13200000000001</v>
      </c>
      <c r="F518">
        <v>-2.43648</v>
      </c>
      <c r="G518">
        <v>-4.9980000000000002</v>
      </c>
      <c r="H518">
        <v>1926.39</v>
      </c>
      <c r="I518">
        <v>385536228.455064</v>
      </c>
    </row>
    <row r="519" spans="1:9" x14ac:dyDescent="0.25">
      <c r="A519" s="27">
        <v>42919</v>
      </c>
      <c r="B519" t="s">
        <v>64</v>
      </c>
      <c r="C519" t="s">
        <v>65</v>
      </c>
      <c r="D519">
        <v>205.13200000000001</v>
      </c>
      <c r="E519">
        <v>196.59399999999999</v>
      </c>
      <c r="F519">
        <v>4.3429599999999997</v>
      </c>
      <c r="G519">
        <v>8.5380000000000003</v>
      </c>
      <c r="H519">
        <v>1926.39</v>
      </c>
      <c r="I519">
        <v>395164327.977476</v>
      </c>
    </row>
    <row r="520" spans="1:9" x14ac:dyDescent="0.25">
      <c r="A520" s="27">
        <v>42916</v>
      </c>
      <c r="B520" t="s">
        <v>64</v>
      </c>
      <c r="C520" t="s">
        <v>65</v>
      </c>
      <c r="D520">
        <v>196.59399999999999</v>
      </c>
      <c r="E520">
        <v>190.14400000000001</v>
      </c>
      <c r="F520">
        <v>3.3921700000000001</v>
      </c>
      <c r="G520">
        <v>6.45</v>
      </c>
      <c r="H520">
        <v>1926.39</v>
      </c>
      <c r="I520">
        <v>378716806.22430402</v>
      </c>
    </row>
    <row r="521" spans="1:9" x14ac:dyDescent="0.25">
      <c r="A521" s="27">
        <v>42915</v>
      </c>
      <c r="B521" t="s">
        <v>64</v>
      </c>
      <c r="C521" t="s">
        <v>65</v>
      </c>
      <c r="D521">
        <v>190.14400000000001</v>
      </c>
      <c r="E521">
        <v>181.43199999999999</v>
      </c>
      <c r="F521">
        <v>4.8018000000000001</v>
      </c>
      <c r="G521">
        <v>8.7119999999999997</v>
      </c>
      <c r="H521">
        <v>1891.39</v>
      </c>
      <c r="I521">
        <v>359636547.75300401</v>
      </c>
    </row>
    <row r="522" spans="1:9" x14ac:dyDescent="0.25">
      <c r="A522" s="27">
        <v>42914</v>
      </c>
      <c r="B522" t="s">
        <v>64</v>
      </c>
      <c r="C522" t="s">
        <v>65</v>
      </c>
      <c r="D522">
        <v>181.43199999999999</v>
      </c>
      <c r="E522">
        <v>191.178</v>
      </c>
      <c r="F522">
        <v>-5.0978700000000003</v>
      </c>
      <c r="G522">
        <v>-9.7460000000000004</v>
      </c>
      <c r="H522">
        <v>2153.89</v>
      </c>
      <c r="I522">
        <v>390784654.05967599</v>
      </c>
    </row>
    <row r="523" spans="1:9" x14ac:dyDescent="0.25">
      <c r="A523" s="27">
        <v>42913</v>
      </c>
      <c r="B523" t="s">
        <v>64</v>
      </c>
      <c r="C523" t="s">
        <v>65</v>
      </c>
      <c r="D523">
        <v>191.178</v>
      </c>
      <c r="E523">
        <v>179.636</v>
      </c>
      <c r="F523">
        <v>6.4252200000000004</v>
      </c>
      <c r="G523">
        <v>11.542</v>
      </c>
      <c r="H523">
        <v>2133.89</v>
      </c>
      <c r="I523">
        <v>407952910.48933297</v>
      </c>
    </row>
    <row r="524" spans="1:9" x14ac:dyDescent="0.25">
      <c r="A524" s="27">
        <v>42912</v>
      </c>
      <c r="B524" t="s">
        <v>64</v>
      </c>
      <c r="C524" t="s">
        <v>65</v>
      </c>
      <c r="D524">
        <v>179.636</v>
      </c>
      <c r="E524">
        <v>187.464</v>
      </c>
      <c r="F524">
        <v>-4.1757400000000002</v>
      </c>
      <c r="G524">
        <v>-7.8280000000000003</v>
      </c>
      <c r="H524">
        <v>2008.89</v>
      </c>
      <c r="I524">
        <v>360869046.79231799</v>
      </c>
    </row>
    <row r="525" spans="1:9" x14ac:dyDescent="0.25">
      <c r="A525" s="27">
        <v>42909</v>
      </c>
      <c r="B525" t="s">
        <v>64</v>
      </c>
      <c r="C525" t="s">
        <v>65</v>
      </c>
      <c r="D525">
        <v>187.464</v>
      </c>
      <c r="E525">
        <v>190.63800000000001</v>
      </c>
      <c r="F525">
        <v>-1.6649400000000001</v>
      </c>
      <c r="G525">
        <v>-3.1739999999999999</v>
      </c>
      <c r="H525">
        <v>1978.89</v>
      </c>
      <c r="I525">
        <v>370970721.31841701</v>
      </c>
    </row>
    <row r="526" spans="1:9" x14ac:dyDescent="0.25">
      <c r="A526" s="27">
        <v>42908</v>
      </c>
      <c r="B526" t="s">
        <v>64</v>
      </c>
      <c r="C526" t="s">
        <v>65</v>
      </c>
      <c r="D526">
        <v>190.63800000000001</v>
      </c>
      <c r="E526">
        <v>196.928</v>
      </c>
      <c r="F526">
        <v>-3.1940599999999999</v>
      </c>
      <c r="G526">
        <v>-6.29</v>
      </c>
      <c r="H526">
        <v>1938.89</v>
      </c>
      <c r="I526">
        <v>369626199.64057302</v>
      </c>
    </row>
    <row r="527" spans="1:9" x14ac:dyDescent="0.25">
      <c r="A527" s="27">
        <v>42907</v>
      </c>
      <c r="B527" t="s">
        <v>64</v>
      </c>
      <c r="C527" t="s">
        <v>65</v>
      </c>
      <c r="D527">
        <v>196.928</v>
      </c>
      <c r="E527">
        <v>193.72200000000001</v>
      </c>
      <c r="F527">
        <v>1.6549499999999999</v>
      </c>
      <c r="G527">
        <v>3.206</v>
      </c>
      <c r="H527">
        <v>1893.89</v>
      </c>
      <c r="I527">
        <v>372960060.63816601</v>
      </c>
    </row>
    <row r="528" spans="1:9" x14ac:dyDescent="0.25">
      <c r="A528" s="27">
        <v>42906</v>
      </c>
      <c r="B528" t="s">
        <v>64</v>
      </c>
      <c r="C528" t="s">
        <v>65</v>
      </c>
      <c r="D528">
        <v>193.72200000000001</v>
      </c>
      <c r="E528">
        <v>194.95</v>
      </c>
      <c r="F528">
        <v>-0.62990999999999997</v>
      </c>
      <c r="G528">
        <v>-1.228</v>
      </c>
      <c r="H528">
        <v>1918.89</v>
      </c>
      <c r="I528">
        <v>371731297.82126898</v>
      </c>
    </row>
    <row r="529" spans="1:9" x14ac:dyDescent="0.25">
      <c r="A529" s="27">
        <v>42905</v>
      </c>
      <c r="B529" t="s">
        <v>64</v>
      </c>
      <c r="C529" t="s">
        <v>65</v>
      </c>
      <c r="D529">
        <v>194.95</v>
      </c>
      <c r="E529">
        <v>202.256</v>
      </c>
      <c r="F529">
        <v>-3.61225</v>
      </c>
      <c r="G529">
        <v>-7.306</v>
      </c>
      <c r="H529">
        <v>2126.39</v>
      </c>
      <c r="I529">
        <v>414539820.30696797</v>
      </c>
    </row>
    <row r="530" spans="1:9" x14ac:dyDescent="0.25">
      <c r="A530" s="27">
        <v>42902</v>
      </c>
      <c r="B530" t="s">
        <v>64</v>
      </c>
      <c r="C530" t="s">
        <v>65</v>
      </c>
      <c r="D530">
        <v>202.256</v>
      </c>
      <c r="E530">
        <v>206.07400000000001</v>
      </c>
      <c r="F530">
        <v>-1.85273</v>
      </c>
      <c r="G530">
        <v>-3.8180000000000001</v>
      </c>
      <c r="H530">
        <v>2121.39</v>
      </c>
      <c r="I530">
        <v>429063949.01259798</v>
      </c>
    </row>
    <row r="531" spans="1:9" x14ac:dyDescent="0.25">
      <c r="A531" s="27">
        <v>42901</v>
      </c>
      <c r="B531" t="s">
        <v>64</v>
      </c>
      <c r="C531" t="s">
        <v>65</v>
      </c>
      <c r="D531">
        <v>206.07400000000001</v>
      </c>
      <c r="E531">
        <v>201.65</v>
      </c>
      <c r="F531">
        <v>2.1939000000000002</v>
      </c>
      <c r="G531">
        <v>4.4240000000000004</v>
      </c>
      <c r="H531">
        <v>2196.39</v>
      </c>
      <c r="I531">
        <v>452618967.79142398</v>
      </c>
    </row>
    <row r="532" spans="1:9" x14ac:dyDescent="0.25">
      <c r="A532" s="27">
        <v>42900</v>
      </c>
      <c r="B532" t="s">
        <v>64</v>
      </c>
      <c r="C532" t="s">
        <v>65</v>
      </c>
      <c r="D532">
        <v>201.65</v>
      </c>
      <c r="E532">
        <v>201.3</v>
      </c>
      <c r="F532">
        <v>0.17387</v>
      </c>
      <c r="G532">
        <v>0.35</v>
      </c>
      <c r="H532">
        <v>2196.39</v>
      </c>
      <c r="I532">
        <v>442902136.39343399</v>
      </c>
    </row>
    <row r="533" spans="1:9" x14ac:dyDescent="0.25">
      <c r="A533" s="27">
        <v>42899</v>
      </c>
      <c r="B533" t="s">
        <v>64</v>
      </c>
      <c r="C533" t="s">
        <v>65</v>
      </c>
      <c r="D533">
        <v>201.3</v>
      </c>
      <c r="E533">
        <v>215.572</v>
      </c>
      <c r="F533">
        <v>-6.6205299999999996</v>
      </c>
      <c r="G533">
        <v>-14.272</v>
      </c>
      <c r="H533">
        <v>2196.39</v>
      </c>
      <c r="I533">
        <v>442133399.73220098</v>
      </c>
    </row>
    <row r="534" spans="1:9" x14ac:dyDescent="0.25">
      <c r="A534" s="27">
        <v>42898</v>
      </c>
      <c r="B534" t="s">
        <v>64</v>
      </c>
      <c r="C534" t="s">
        <v>65</v>
      </c>
      <c r="D534">
        <v>215.572</v>
      </c>
      <c r="E534">
        <v>211.64599999999999</v>
      </c>
      <c r="F534">
        <v>1.8549800000000001</v>
      </c>
      <c r="G534">
        <v>3.9260000000000002</v>
      </c>
      <c r="H534">
        <v>2196.39</v>
      </c>
      <c r="I534">
        <v>473480284.38683599</v>
      </c>
    </row>
    <row r="535" spans="1:9" x14ac:dyDescent="0.25">
      <c r="A535" s="27">
        <v>42895</v>
      </c>
      <c r="B535" t="s">
        <v>64</v>
      </c>
      <c r="C535" t="s">
        <v>65</v>
      </c>
      <c r="D535">
        <v>211.64599999999999</v>
      </c>
      <c r="E535">
        <v>209.38</v>
      </c>
      <c r="F535">
        <v>1.0822400000000001</v>
      </c>
      <c r="G535">
        <v>2.266</v>
      </c>
      <c r="H535">
        <v>2196.39</v>
      </c>
      <c r="I535">
        <v>464857255.43825901</v>
      </c>
    </row>
    <row r="536" spans="1:9" x14ac:dyDescent="0.25">
      <c r="A536" s="27">
        <v>42894</v>
      </c>
      <c r="B536" t="s">
        <v>64</v>
      </c>
      <c r="C536" t="s">
        <v>65</v>
      </c>
      <c r="D536">
        <v>209.38</v>
      </c>
      <c r="E536">
        <v>217.04400000000001</v>
      </c>
      <c r="F536">
        <v>-3.5310800000000002</v>
      </c>
      <c r="G536">
        <v>-7.6639999999999997</v>
      </c>
      <c r="H536">
        <v>1991.39</v>
      </c>
      <c r="I536">
        <v>416957334.65438801</v>
      </c>
    </row>
    <row r="537" spans="1:9" x14ac:dyDescent="0.25">
      <c r="A537" s="27">
        <v>42893</v>
      </c>
      <c r="B537" t="s">
        <v>64</v>
      </c>
      <c r="C537" t="s">
        <v>65</v>
      </c>
      <c r="D537">
        <v>217.04400000000001</v>
      </c>
      <c r="E537">
        <v>220.58799999999999</v>
      </c>
      <c r="F537">
        <v>-1.6066199999999999</v>
      </c>
      <c r="G537">
        <v>-3.544</v>
      </c>
      <c r="H537">
        <v>1976.39</v>
      </c>
      <c r="I537">
        <v>428963691.14493698</v>
      </c>
    </row>
    <row r="538" spans="1:9" x14ac:dyDescent="0.25">
      <c r="A538" s="27">
        <v>42892</v>
      </c>
      <c r="B538" t="s">
        <v>64</v>
      </c>
      <c r="C538" t="s">
        <v>65</v>
      </c>
      <c r="D538">
        <v>220.58799999999999</v>
      </c>
      <c r="E538">
        <v>213.61</v>
      </c>
      <c r="F538">
        <v>3.2667000000000002</v>
      </c>
      <c r="G538">
        <v>6.9779999999999998</v>
      </c>
      <c r="H538">
        <v>1976.39</v>
      </c>
      <c r="I538">
        <v>435968018.93753999</v>
      </c>
    </row>
    <row r="539" spans="1:9" x14ac:dyDescent="0.25">
      <c r="A539" s="27">
        <v>42891</v>
      </c>
      <c r="B539" t="s">
        <v>64</v>
      </c>
      <c r="C539" t="s">
        <v>65</v>
      </c>
      <c r="D539">
        <v>213.61</v>
      </c>
      <c r="E539">
        <v>209.28200000000001</v>
      </c>
      <c r="F539">
        <v>2.0680200000000002</v>
      </c>
      <c r="G539">
        <v>4.3280000000000003</v>
      </c>
      <c r="H539">
        <v>2011.39</v>
      </c>
      <c r="I539">
        <v>429653116.30300802</v>
      </c>
    </row>
    <row r="540" spans="1:9" x14ac:dyDescent="0.25">
      <c r="A540" s="27">
        <v>42888</v>
      </c>
      <c r="B540" t="s">
        <v>64</v>
      </c>
      <c r="C540" t="s">
        <v>65</v>
      </c>
      <c r="D540">
        <v>209.28200000000001</v>
      </c>
      <c r="E540">
        <v>207.708</v>
      </c>
      <c r="F540">
        <v>0.75778999999999996</v>
      </c>
      <c r="G540">
        <v>1.5740000000000001</v>
      </c>
      <c r="H540">
        <v>1966.39</v>
      </c>
      <c r="I540">
        <v>411530128.38924199</v>
      </c>
    </row>
    <row r="541" spans="1:9" x14ac:dyDescent="0.25">
      <c r="A541" s="27">
        <v>42887</v>
      </c>
      <c r="B541" t="s">
        <v>64</v>
      </c>
      <c r="C541" t="s">
        <v>65</v>
      </c>
      <c r="D541">
        <v>207.708</v>
      </c>
      <c r="E541">
        <v>215.53800000000001</v>
      </c>
      <c r="F541">
        <v>-3.6327699999999998</v>
      </c>
      <c r="G541">
        <v>-7.83</v>
      </c>
      <c r="H541">
        <v>1906.39</v>
      </c>
      <c r="I541">
        <v>395972549.80415303</v>
      </c>
    </row>
    <row r="542" spans="1:9" x14ac:dyDescent="0.25">
      <c r="A542" s="27">
        <v>42886</v>
      </c>
      <c r="B542" t="s">
        <v>64</v>
      </c>
      <c r="C542" t="s">
        <v>65</v>
      </c>
      <c r="D542">
        <v>215.53800000000001</v>
      </c>
      <c r="E542">
        <v>216.22399999999999</v>
      </c>
      <c r="F542">
        <v>-0.31725999999999999</v>
      </c>
      <c r="G542">
        <v>-0.68600000000000005</v>
      </c>
      <c r="H542">
        <v>1836.39</v>
      </c>
      <c r="I542">
        <v>395811927.11117297</v>
      </c>
    </row>
    <row r="543" spans="1:9" x14ac:dyDescent="0.25">
      <c r="A543" s="27">
        <v>42885</v>
      </c>
      <c r="B543" t="s">
        <v>64</v>
      </c>
      <c r="C543" t="s">
        <v>65</v>
      </c>
      <c r="D543">
        <v>216.22399999999999</v>
      </c>
      <c r="E543">
        <v>221.03399999999999</v>
      </c>
      <c r="F543">
        <v>-2.1761400000000002</v>
      </c>
      <c r="G543">
        <v>-4.8099999999999996</v>
      </c>
      <c r="H543">
        <v>1796.39</v>
      </c>
      <c r="I543">
        <v>388422730.96719098</v>
      </c>
    </row>
    <row r="544" spans="1:9" x14ac:dyDescent="0.25">
      <c r="A544" s="27">
        <v>42881</v>
      </c>
      <c r="B544" t="s">
        <v>64</v>
      </c>
      <c r="C544" t="s">
        <v>65</v>
      </c>
      <c r="D544">
        <v>221.03399999999999</v>
      </c>
      <c r="E544">
        <v>224.684</v>
      </c>
      <c r="F544">
        <v>-1.6245000000000001</v>
      </c>
      <c r="G544">
        <v>-3.65</v>
      </c>
      <c r="H544">
        <v>1796.39</v>
      </c>
      <c r="I544">
        <v>397063369.08299702</v>
      </c>
    </row>
    <row r="545" spans="1:9" x14ac:dyDescent="0.25">
      <c r="A545" s="27">
        <v>42880</v>
      </c>
      <c r="B545" t="s">
        <v>64</v>
      </c>
      <c r="C545" t="s">
        <v>65</v>
      </c>
      <c r="D545">
        <v>224.684</v>
      </c>
      <c r="E545">
        <v>222.886</v>
      </c>
      <c r="F545">
        <v>0.80669000000000002</v>
      </c>
      <c r="G545">
        <v>1.798</v>
      </c>
      <c r="H545">
        <v>1701.39</v>
      </c>
      <c r="I545">
        <v>382275214.264431</v>
      </c>
    </row>
    <row r="546" spans="1:9" x14ac:dyDescent="0.25">
      <c r="A546" s="27">
        <v>42879</v>
      </c>
      <c r="B546" t="s">
        <v>64</v>
      </c>
      <c r="C546" t="s">
        <v>65</v>
      </c>
      <c r="D546">
        <v>222.886</v>
      </c>
      <c r="E546">
        <v>236.09200000000001</v>
      </c>
      <c r="F546">
        <v>-5.5935800000000002</v>
      </c>
      <c r="G546">
        <v>-13.206</v>
      </c>
      <c r="H546">
        <v>1633.89</v>
      </c>
      <c r="I546">
        <v>364171309.21615201</v>
      </c>
    </row>
    <row r="547" spans="1:9" x14ac:dyDescent="0.25">
      <c r="A547" s="27">
        <v>42878</v>
      </c>
      <c r="B547" t="s">
        <v>64</v>
      </c>
      <c r="C547" t="s">
        <v>65</v>
      </c>
      <c r="D547">
        <v>236.09200000000001</v>
      </c>
      <c r="E547">
        <v>232.03800000000001</v>
      </c>
      <c r="F547">
        <v>1.7471300000000001</v>
      </c>
      <c r="G547">
        <v>4.0540000000000003</v>
      </c>
      <c r="H547">
        <v>1603.89</v>
      </c>
      <c r="I547">
        <v>378665706.63971603</v>
      </c>
    </row>
    <row r="548" spans="1:9" x14ac:dyDescent="0.25">
      <c r="A548" s="27">
        <v>42877</v>
      </c>
      <c r="B548" t="s">
        <v>64</v>
      </c>
      <c r="C548" t="s">
        <v>65</v>
      </c>
      <c r="D548">
        <v>232.03800000000001</v>
      </c>
      <c r="E548">
        <v>250.614</v>
      </c>
      <c r="F548">
        <v>-7.4122000000000003</v>
      </c>
      <c r="G548">
        <v>-18.576000000000001</v>
      </c>
      <c r="H548">
        <v>1456.39</v>
      </c>
      <c r="I548">
        <v>337937929.71217299</v>
      </c>
    </row>
    <row r="549" spans="1:9" x14ac:dyDescent="0.25">
      <c r="A549" s="27">
        <v>42874</v>
      </c>
      <c r="B549" t="s">
        <v>64</v>
      </c>
      <c r="C549" t="s">
        <v>65</v>
      </c>
      <c r="D549">
        <v>250.614</v>
      </c>
      <c r="E549">
        <v>317.83800000000002</v>
      </c>
      <c r="F549">
        <v>-21.150400000000001</v>
      </c>
      <c r="G549">
        <v>-67.224000000000004</v>
      </c>
      <c r="H549">
        <v>1356.39</v>
      </c>
      <c r="I549">
        <v>339930438.90951699</v>
      </c>
    </row>
    <row r="550" spans="1:9" x14ac:dyDescent="0.25">
      <c r="A550" s="27">
        <v>42873</v>
      </c>
      <c r="B550" t="s">
        <v>64</v>
      </c>
      <c r="C550" t="s">
        <v>65</v>
      </c>
      <c r="D550">
        <v>317.83800000000002</v>
      </c>
      <c r="E550">
        <v>315.774</v>
      </c>
      <c r="F550">
        <v>0.65363000000000004</v>
      </c>
      <c r="G550">
        <v>2.0640000000000001</v>
      </c>
      <c r="H550">
        <v>1161.3900000000001</v>
      </c>
      <c r="I550">
        <v>369134021.23737401</v>
      </c>
    </row>
    <row r="551" spans="1:9" x14ac:dyDescent="0.25">
      <c r="A551" s="27">
        <v>42872</v>
      </c>
      <c r="B551" t="s">
        <v>64</v>
      </c>
      <c r="C551" t="s">
        <v>65</v>
      </c>
      <c r="D551">
        <v>315.774</v>
      </c>
      <c r="E551">
        <v>232.85599999999999</v>
      </c>
      <c r="F551">
        <v>35.60913</v>
      </c>
      <c r="G551">
        <v>82.918000000000006</v>
      </c>
      <c r="H551">
        <v>1336.39</v>
      </c>
      <c r="I551">
        <v>421997361.32655799</v>
      </c>
    </row>
    <row r="552" spans="1:9" x14ac:dyDescent="0.25">
      <c r="A552" s="27">
        <v>42871</v>
      </c>
      <c r="B552" t="s">
        <v>64</v>
      </c>
      <c r="C552" t="s">
        <v>65</v>
      </c>
      <c r="D552">
        <v>232.85599999999999</v>
      </c>
      <c r="E552">
        <v>236.114</v>
      </c>
      <c r="F552">
        <v>-1.37984</v>
      </c>
      <c r="G552">
        <v>-3.258</v>
      </c>
      <c r="H552">
        <v>1616.39</v>
      </c>
      <c r="I552">
        <v>376386217.10899901</v>
      </c>
    </row>
    <row r="553" spans="1:9" x14ac:dyDescent="0.25">
      <c r="A553" s="27">
        <v>42870</v>
      </c>
      <c r="B553" t="s">
        <v>64</v>
      </c>
      <c r="C553" t="s">
        <v>65</v>
      </c>
      <c r="D553">
        <v>236.114</v>
      </c>
      <c r="E553">
        <v>246.76599999999999</v>
      </c>
      <c r="F553">
        <v>-4.3166399999999996</v>
      </c>
      <c r="G553">
        <v>-10.651999999999999</v>
      </c>
      <c r="H553">
        <v>1611.39</v>
      </c>
      <c r="I553">
        <v>380471847.22985101</v>
      </c>
    </row>
    <row r="554" spans="1:9" x14ac:dyDescent="0.25">
      <c r="A554" s="27">
        <v>42867</v>
      </c>
      <c r="B554" t="s">
        <v>64</v>
      </c>
      <c r="C554" t="s">
        <v>65</v>
      </c>
      <c r="D554">
        <v>246.76599999999999</v>
      </c>
      <c r="E554">
        <v>254.99799999999999</v>
      </c>
      <c r="F554">
        <v>-3.2282600000000001</v>
      </c>
      <c r="G554">
        <v>-8.2319999999999993</v>
      </c>
      <c r="H554">
        <v>1471.39</v>
      </c>
      <c r="I554">
        <v>363089138.41687202</v>
      </c>
    </row>
    <row r="555" spans="1:9" x14ac:dyDescent="0.25">
      <c r="A555" s="27">
        <v>42866</v>
      </c>
      <c r="B555" t="s">
        <v>64</v>
      </c>
      <c r="C555" t="s">
        <v>65</v>
      </c>
      <c r="D555">
        <v>254.99799999999999</v>
      </c>
      <c r="E555">
        <v>250.92599999999999</v>
      </c>
      <c r="F555">
        <v>1.62279</v>
      </c>
      <c r="G555">
        <v>4.0720000000000001</v>
      </c>
      <c r="H555">
        <v>1471.39</v>
      </c>
      <c r="I555">
        <v>375201624.68908</v>
      </c>
    </row>
    <row r="556" spans="1:9" x14ac:dyDescent="0.25">
      <c r="A556" s="27">
        <v>42865</v>
      </c>
      <c r="B556" t="s">
        <v>64</v>
      </c>
      <c r="C556" t="s">
        <v>65</v>
      </c>
      <c r="D556">
        <v>250.92599999999999</v>
      </c>
      <c r="E556">
        <v>249.916</v>
      </c>
      <c r="F556">
        <v>0.40414</v>
      </c>
      <c r="G556">
        <v>1.01</v>
      </c>
      <c r="H556">
        <v>1471.39</v>
      </c>
      <c r="I556">
        <v>369210122.73324502</v>
      </c>
    </row>
    <row r="557" spans="1:9" x14ac:dyDescent="0.25">
      <c r="A557" s="27">
        <v>42864</v>
      </c>
      <c r="B557" t="s">
        <v>64</v>
      </c>
      <c r="C557" t="s">
        <v>65</v>
      </c>
      <c r="D557">
        <v>249.916</v>
      </c>
      <c r="E557">
        <v>249.93</v>
      </c>
      <c r="F557">
        <v>-5.5999999999999999E-3</v>
      </c>
      <c r="G557">
        <v>-1.4E-2</v>
      </c>
      <c r="H557">
        <v>1476.39</v>
      </c>
      <c r="I557">
        <v>368973598.36797202</v>
      </c>
    </row>
    <row r="558" spans="1:9" x14ac:dyDescent="0.25">
      <c r="A558" s="27">
        <v>42863</v>
      </c>
      <c r="B558" t="s">
        <v>64</v>
      </c>
      <c r="C558" t="s">
        <v>65</v>
      </c>
      <c r="D558">
        <v>249.93</v>
      </c>
      <c r="E558">
        <v>260.61200000000002</v>
      </c>
      <c r="F558">
        <v>-4.0988100000000003</v>
      </c>
      <c r="G558">
        <v>-10.682</v>
      </c>
      <c r="H558">
        <v>1458.89</v>
      </c>
      <c r="I558">
        <v>364620492.83442098</v>
      </c>
    </row>
    <row r="559" spans="1:9" x14ac:dyDescent="0.25">
      <c r="A559" s="27">
        <v>42860</v>
      </c>
      <c r="B559" t="s">
        <v>64</v>
      </c>
      <c r="C559" t="s">
        <v>65</v>
      </c>
      <c r="D559">
        <v>260.61200000000002</v>
      </c>
      <c r="E559">
        <v>259.79399999999998</v>
      </c>
      <c r="F559">
        <v>0.31485999999999997</v>
      </c>
      <c r="G559">
        <v>0.81799999999999995</v>
      </c>
      <c r="H559">
        <v>1448.89</v>
      </c>
      <c r="I559">
        <v>377598240.73526299</v>
      </c>
    </row>
    <row r="560" spans="1:9" x14ac:dyDescent="0.25">
      <c r="A560" s="27">
        <v>42859</v>
      </c>
      <c r="B560" t="s">
        <v>64</v>
      </c>
      <c r="C560" t="s">
        <v>65</v>
      </c>
      <c r="D560">
        <v>259.79399999999998</v>
      </c>
      <c r="E560">
        <v>273.86399999999998</v>
      </c>
      <c r="F560">
        <v>-5.1375900000000003</v>
      </c>
      <c r="G560">
        <v>-14.07</v>
      </c>
      <c r="H560">
        <v>1448.89</v>
      </c>
      <c r="I560">
        <v>376413048.33843797</v>
      </c>
    </row>
    <row r="561" spans="1:9" x14ac:dyDescent="0.25">
      <c r="A561" s="27">
        <v>42858</v>
      </c>
      <c r="B561" t="s">
        <v>64</v>
      </c>
      <c r="C561" t="s">
        <v>65</v>
      </c>
      <c r="D561">
        <v>273.86399999999998</v>
      </c>
      <c r="E561">
        <v>265.28199999999998</v>
      </c>
      <c r="F561">
        <v>3.2350500000000002</v>
      </c>
      <c r="G561">
        <v>8.5820000000000007</v>
      </c>
      <c r="H561">
        <v>1446.39</v>
      </c>
      <c r="I561">
        <v>396114277.12001801</v>
      </c>
    </row>
    <row r="562" spans="1:9" x14ac:dyDescent="0.25">
      <c r="A562" s="27">
        <v>42857</v>
      </c>
      <c r="B562" t="s">
        <v>64</v>
      </c>
      <c r="C562" t="s">
        <v>65</v>
      </c>
      <c r="D562">
        <v>265.28199999999998</v>
      </c>
      <c r="E562">
        <v>261.43400000000003</v>
      </c>
      <c r="F562">
        <v>1.4718800000000001</v>
      </c>
      <c r="G562">
        <v>3.8479999999999999</v>
      </c>
      <c r="H562">
        <v>1436.39</v>
      </c>
      <c r="I562">
        <v>381048534.18657601</v>
      </c>
    </row>
    <row r="563" spans="1:9" x14ac:dyDescent="0.25">
      <c r="A563" s="27">
        <v>42856</v>
      </c>
      <c r="B563" t="s">
        <v>64</v>
      </c>
      <c r="C563" t="s">
        <v>65</v>
      </c>
      <c r="D563">
        <v>261.43400000000003</v>
      </c>
      <c r="E563">
        <v>282.49200000000002</v>
      </c>
      <c r="F563">
        <v>-7.4543699999999999</v>
      </c>
      <c r="G563">
        <v>-21.058</v>
      </c>
      <c r="H563">
        <v>1436.39</v>
      </c>
      <c r="I563">
        <v>375521303.69393098</v>
      </c>
    </row>
    <row r="564" spans="1:9" x14ac:dyDescent="0.25">
      <c r="A564" s="27">
        <v>42853</v>
      </c>
      <c r="B564" t="s">
        <v>64</v>
      </c>
      <c r="C564" t="s">
        <v>65</v>
      </c>
      <c r="D564">
        <v>282.49200000000002</v>
      </c>
      <c r="E564">
        <v>285.44400000000002</v>
      </c>
      <c r="F564">
        <v>-1.0341800000000001</v>
      </c>
      <c r="G564">
        <v>-2.952</v>
      </c>
      <c r="H564">
        <v>1403.89</v>
      </c>
      <c r="I564">
        <v>396587824.01464999</v>
      </c>
    </row>
    <row r="565" spans="1:9" x14ac:dyDescent="0.25">
      <c r="A565" s="27">
        <v>42852</v>
      </c>
      <c r="B565" t="s">
        <v>64</v>
      </c>
      <c r="C565" t="s">
        <v>65</v>
      </c>
      <c r="D565">
        <v>285.44400000000002</v>
      </c>
      <c r="E565">
        <v>286.14400000000001</v>
      </c>
      <c r="F565">
        <v>-0.24462999999999999</v>
      </c>
      <c r="G565">
        <v>-0.7</v>
      </c>
      <c r="H565">
        <v>1373.89</v>
      </c>
      <c r="I565">
        <v>392168788.65453798</v>
      </c>
    </row>
    <row r="566" spans="1:9" x14ac:dyDescent="0.25">
      <c r="A566" s="27">
        <v>42851</v>
      </c>
      <c r="B566" t="s">
        <v>64</v>
      </c>
      <c r="C566" t="s">
        <v>65</v>
      </c>
      <c r="D566">
        <v>286.14400000000001</v>
      </c>
      <c r="E566">
        <v>289.00799999999998</v>
      </c>
      <c r="F566">
        <v>-0.99097999999999997</v>
      </c>
      <c r="G566">
        <v>-2.8639999999999999</v>
      </c>
      <c r="H566">
        <v>1333.89</v>
      </c>
      <c r="I566">
        <v>381684751.97700399</v>
      </c>
    </row>
    <row r="567" spans="1:9" x14ac:dyDescent="0.25">
      <c r="A567" s="27">
        <v>42850</v>
      </c>
      <c r="B567" t="s">
        <v>64</v>
      </c>
      <c r="C567" t="s">
        <v>65</v>
      </c>
      <c r="D567">
        <v>289.00799999999998</v>
      </c>
      <c r="E567">
        <v>298.33</v>
      </c>
      <c r="F567">
        <v>-3.12473</v>
      </c>
      <c r="G567">
        <v>-9.3219999999999992</v>
      </c>
      <c r="H567">
        <v>1308.8900000000001</v>
      </c>
      <c r="I567">
        <v>378279814.25635397</v>
      </c>
    </row>
    <row r="568" spans="1:9" x14ac:dyDescent="0.25">
      <c r="A568" s="27">
        <v>42849</v>
      </c>
      <c r="B568" t="s">
        <v>64</v>
      </c>
      <c r="C568" t="s">
        <v>65</v>
      </c>
      <c r="D568">
        <v>298.33</v>
      </c>
      <c r="E568">
        <v>379.98</v>
      </c>
      <c r="F568">
        <v>-21.487970000000001</v>
      </c>
      <c r="G568">
        <v>-81.650000000000006</v>
      </c>
      <c r="H568">
        <v>1243.8900000000001</v>
      </c>
      <c r="I568">
        <v>371089841.13068902</v>
      </c>
    </row>
    <row r="569" spans="1:9" x14ac:dyDescent="0.25">
      <c r="A569" s="27">
        <v>42846</v>
      </c>
      <c r="B569" t="s">
        <v>64</v>
      </c>
      <c r="C569" t="s">
        <v>65</v>
      </c>
      <c r="D569">
        <v>379.98</v>
      </c>
      <c r="E569">
        <v>380.53399999999999</v>
      </c>
      <c r="F569">
        <v>-0.14557999999999999</v>
      </c>
      <c r="G569">
        <v>-0.55400000000000005</v>
      </c>
      <c r="H569">
        <v>841.39</v>
      </c>
      <c r="I569">
        <v>319711547.24412298</v>
      </c>
    </row>
    <row r="570" spans="1:9" x14ac:dyDescent="0.25">
      <c r="A570" s="27">
        <v>42845</v>
      </c>
      <c r="B570" t="s">
        <v>64</v>
      </c>
      <c r="C570" t="s">
        <v>65</v>
      </c>
      <c r="D570">
        <v>380.53399999999999</v>
      </c>
      <c r="E570">
        <v>393.94799999999998</v>
      </c>
      <c r="F570">
        <v>-3.4050199999999999</v>
      </c>
      <c r="G570">
        <v>-13.414</v>
      </c>
      <c r="H570">
        <v>841.39</v>
      </c>
      <c r="I570">
        <v>320177677.55933201</v>
      </c>
    </row>
    <row r="571" spans="1:9" x14ac:dyDescent="0.25">
      <c r="A571" s="27">
        <v>42844</v>
      </c>
      <c r="B571" t="s">
        <v>64</v>
      </c>
      <c r="C571" t="s">
        <v>65</v>
      </c>
      <c r="D571">
        <v>393.94799999999998</v>
      </c>
      <c r="E571">
        <v>380.68799999999999</v>
      </c>
      <c r="F571">
        <v>3.4831699999999999</v>
      </c>
      <c r="G571">
        <v>13.26</v>
      </c>
      <c r="H571">
        <v>831.39</v>
      </c>
      <c r="I571">
        <v>327524609.19871497</v>
      </c>
    </row>
    <row r="572" spans="1:9" x14ac:dyDescent="0.25">
      <c r="A572" s="27">
        <v>42843</v>
      </c>
      <c r="B572" t="s">
        <v>64</v>
      </c>
      <c r="C572" t="s">
        <v>65</v>
      </c>
      <c r="D572">
        <v>380.68799999999999</v>
      </c>
      <c r="E572">
        <v>381.68400000000003</v>
      </c>
      <c r="F572">
        <v>-0.26095000000000002</v>
      </c>
      <c r="G572">
        <v>-0.996</v>
      </c>
      <c r="H572">
        <v>831.39</v>
      </c>
      <c r="I572">
        <v>316500371.69027501</v>
      </c>
    </row>
    <row r="573" spans="1:9" x14ac:dyDescent="0.25">
      <c r="A573" s="27">
        <v>42842</v>
      </c>
      <c r="B573" t="s">
        <v>64</v>
      </c>
      <c r="C573" t="s">
        <v>65</v>
      </c>
      <c r="D573">
        <v>381.68400000000003</v>
      </c>
      <c r="E573">
        <v>434.81599999999997</v>
      </c>
      <c r="F573">
        <v>-12.21942</v>
      </c>
      <c r="G573">
        <v>-53.131999999999998</v>
      </c>
      <c r="H573">
        <v>948.89</v>
      </c>
      <c r="I573">
        <v>362176306.58909899</v>
      </c>
    </row>
    <row r="574" spans="1:9" x14ac:dyDescent="0.25">
      <c r="A574" s="27">
        <v>42838</v>
      </c>
      <c r="B574" t="s">
        <v>64</v>
      </c>
      <c r="C574" t="s">
        <v>65</v>
      </c>
      <c r="D574">
        <v>434.81599999999997</v>
      </c>
      <c r="E574">
        <v>420.36200000000002</v>
      </c>
      <c r="F574">
        <v>3.4384600000000001</v>
      </c>
      <c r="G574">
        <v>14.454000000000001</v>
      </c>
      <c r="H574">
        <v>938.89</v>
      </c>
      <c r="I574">
        <v>408244594.54523998</v>
      </c>
    </row>
    <row r="575" spans="1:9" x14ac:dyDescent="0.25">
      <c r="A575" s="27">
        <v>42837</v>
      </c>
      <c r="B575" t="s">
        <v>64</v>
      </c>
      <c r="C575" t="s">
        <v>65</v>
      </c>
      <c r="D575">
        <v>420.36200000000002</v>
      </c>
      <c r="E575">
        <v>399.91</v>
      </c>
      <c r="F575">
        <v>5.1141500000000004</v>
      </c>
      <c r="G575">
        <v>20.452000000000002</v>
      </c>
      <c r="H575">
        <v>956.39</v>
      </c>
      <c r="I575">
        <v>402030206.82676399</v>
      </c>
    </row>
    <row r="576" spans="1:9" x14ac:dyDescent="0.25">
      <c r="A576" s="27">
        <v>42836</v>
      </c>
      <c r="B576" t="s">
        <v>64</v>
      </c>
      <c r="C576" t="s">
        <v>65</v>
      </c>
      <c r="D576">
        <v>399.91</v>
      </c>
      <c r="E576">
        <v>379.19</v>
      </c>
      <c r="F576">
        <v>5.4642799999999996</v>
      </c>
      <c r="G576">
        <v>20.72</v>
      </c>
      <c r="H576">
        <v>1106.3900000000001</v>
      </c>
      <c r="I576">
        <v>442456609.12520897</v>
      </c>
    </row>
    <row r="577" spans="1:9" x14ac:dyDescent="0.25">
      <c r="A577" s="27">
        <v>42835</v>
      </c>
      <c r="B577" t="s">
        <v>64</v>
      </c>
      <c r="C577" t="s">
        <v>65</v>
      </c>
      <c r="D577">
        <v>379.19</v>
      </c>
      <c r="E577">
        <v>348.05799999999999</v>
      </c>
      <c r="F577">
        <v>8.9444900000000001</v>
      </c>
      <c r="G577">
        <v>31.132000000000001</v>
      </c>
      <c r="H577">
        <v>1131.3900000000001</v>
      </c>
      <c r="I577">
        <v>429011948.78019601</v>
      </c>
    </row>
    <row r="578" spans="1:9" x14ac:dyDescent="0.25">
      <c r="A578" s="27">
        <v>42832</v>
      </c>
      <c r="B578" t="s">
        <v>64</v>
      </c>
      <c r="C578" t="s">
        <v>65</v>
      </c>
      <c r="D578">
        <v>348.05799999999999</v>
      </c>
      <c r="E578">
        <v>329.28</v>
      </c>
      <c r="F578">
        <v>5.70275</v>
      </c>
      <c r="G578">
        <v>18.777999999999999</v>
      </c>
      <c r="H578">
        <v>1131.3900000000001</v>
      </c>
      <c r="I578">
        <v>393789500.95872098</v>
      </c>
    </row>
    <row r="579" spans="1:9" x14ac:dyDescent="0.25">
      <c r="A579" s="27">
        <v>42831</v>
      </c>
      <c r="B579" t="s">
        <v>64</v>
      </c>
      <c r="C579" t="s">
        <v>65</v>
      </c>
      <c r="D579">
        <v>329.28</v>
      </c>
      <c r="E579">
        <v>345.702</v>
      </c>
      <c r="F579">
        <v>-4.7503299999999999</v>
      </c>
      <c r="G579">
        <v>-16.422000000000001</v>
      </c>
      <c r="H579">
        <v>1143.8900000000001</v>
      </c>
      <c r="I579">
        <v>376660250.888322</v>
      </c>
    </row>
    <row r="580" spans="1:9" x14ac:dyDescent="0.25">
      <c r="A580" s="27">
        <v>42830</v>
      </c>
      <c r="B580" t="s">
        <v>64</v>
      </c>
      <c r="C580" t="s">
        <v>65</v>
      </c>
      <c r="D580">
        <v>345.702</v>
      </c>
      <c r="E580">
        <v>318.39800000000002</v>
      </c>
      <c r="F580">
        <v>8.5754300000000008</v>
      </c>
      <c r="G580">
        <v>27.303999999999998</v>
      </c>
      <c r="H580">
        <v>1143.8900000000001</v>
      </c>
      <c r="I580">
        <v>395445220.03338999</v>
      </c>
    </row>
    <row r="581" spans="1:9" x14ac:dyDescent="0.25">
      <c r="A581" s="27">
        <v>42829</v>
      </c>
      <c r="B581" t="s">
        <v>64</v>
      </c>
      <c r="C581" t="s">
        <v>65</v>
      </c>
      <c r="D581">
        <v>318.39800000000002</v>
      </c>
      <c r="E581">
        <v>329.464</v>
      </c>
      <c r="F581">
        <v>-3.3587899999999999</v>
      </c>
      <c r="G581">
        <v>-11.066000000000001</v>
      </c>
      <c r="H581">
        <v>1096.3900000000001</v>
      </c>
      <c r="I581">
        <v>349088529.895347</v>
      </c>
    </row>
    <row r="582" spans="1:9" x14ac:dyDescent="0.25">
      <c r="A582" s="27">
        <v>42828</v>
      </c>
      <c r="B582" t="s">
        <v>64</v>
      </c>
      <c r="C582" t="s">
        <v>65</v>
      </c>
      <c r="D582">
        <v>329.464</v>
      </c>
      <c r="E582">
        <v>323.904</v>
      </c>
      <c r="F582">
        <v>1.7165600000000001</v>
      </c>
      <c r="G582">
        <v>5.56</v>
      </c>
      <c r="H582">
        <v>1088.8900000000001</v>
      </c>
      <c r="I582">
        <v>358750206.73308498</v>
      </c>
    </row>
    <row r="583" spans="1:9" x14ac:dyDescent="0.25">
      <c r="A583" s="27">
        <v>42825</v>
      </c>
      <c r="B583" t="s">
        <v>64</v>
      </c>
      <c r="C583" t="s">
        <v>65</v>
      </c>
      <c r="D583">
        <v>323.904</v>
      </c>
      <c r="E583">
        <v>307.05599999999998</v>
      </c>
      <c r="F583">
        <v>5.4869500000000002</v>
      </c>
      <c r="G583">
        <v>16.847999999999999</v>
      </c>
      <c r="H583">
        <v>1111.3900000000001</v>
      </c>
      <c r="I583">
        <v>359983815.77177799</v>
      </c>
    </row>
    <row r="584" spans="1:9" x14ac:dyDescent="0.25">
      <c r="A584" s="27">
        <v>42824</v>
      </c>
      <c r="B584" t="s">
        <v>64</v>
      </c>
      <c r="C584" t="s">
        <v>65</v>
      </c>
      <c r="D584">
        <v>307.05599999999998</v>
      </c>
      <c r="E584">
        <v>312.58800000000002</v>
      </c>
      <c r="F584">
        <v>-1.7697400000000001</v>
      </c>
      <c r="G584">
        <v>-5.532</v>
      </c>
      <c r="H584">
        <v>1111.3900000000001</v>
      </c>
      <c r="I584">
        <v>341259109.29046601</v>
      </c>
    </row>
    <row r="585" spans="1:9" x14ac:dyDescent="0.25">
      <c r="A585" s="27">
        <v>42823</v>
      </c>
      <c r="B585" t="s">
        <v>64</v>
      </c>
      <c r="C585" t="s">
        <v>65</v>
      </c>
      <c r="D585">
        <v>312.58800000000002</v>
      </c>
      <c r="E585">
        <v>312.91399999999999</v>
      </c>
      <c r="F585">
        <v>-0.10417999999999999</v>
      </c>
      <c r="G585">
        <v>-0.32600000000000001</v>
      </c>
      <c r="H585">
        <v>1168.8900000000001</v>
      </c>
      <c r="I585">
        <v>365381131.318874</v>
      </c>
    </row>
    <row r="586" spans="1:9" x14ac:dyDescent="0.25">
      <c r="A586" s="27">
        <v>42822</v>
      </c>
      <c r="B586" t="s">
        <v>64</v>
      </c>
      <c r="C586" t="s">
        <v>65</v>
      </c>
      <c r="D586">
        <v>312.91399999999999</v>
      </c>
      <c r="E586">
        <v>344.334</v>
      </c>
      <c r="F586">
        <v>-9.12486</v>
      </c>
      <c r="G586">
        <v>-31.42</v>
      </c>
      <c r="H586">
        <v>1156.3900000000001</v>
      </c>
      <c r="I586">
        <v>361850764.60905099</v>
      </c>
    </row>
    <row r="587" spans="1:9" x14ac:dyDescent="0.25">
      <c r="A587" s="27">
        <v>42821</v>
      </c>
      <c r="B587" t="s">
        <v>64</v>
      </c>
      <c r="C587" t="s">
        <v>65</v>
      </c>
      <c r="D587">
        <v>344.334</v>
      </c>
      <c r="E587">
        <v>362.30799999999999</v>
      </c>
      <c r="F587">
        <v>-4.9609699999999997</v>
      </c>
      <c r="G587">
        <v>-17.974</v>
      </c>
      <c r="H587">
        <v>1038.8900000000001</v>
      </c>
      <c r="I587">
        <v>357725307.88319802</v>
      </c>
    </row>
    <row r="588" spans="1:9" x14ac:dyDescent="0.25">
      <c r="A588" s="27">
        <v>42818</v>
      </c>
      <c r="B588" t="s">
        <v>64</v>
      </c>
      <c r="C588" t="s">
        <v>65</v>
      </c>
      <c r="D588">
        <v>362.30799999999999</v>
      </c>
      <c r="E588">
        <v>381.10399999999998</v>
      </c>
      <c r="F588">
        <v>-4.9319899999999999</v>
      </c>
      <c r="G588">
        <v>-18.795999999999999</v>
      </c>
      <c r="H588">
        <v>1038.8900000000001</v>
      </c>
      <c r="I588">
        <v>376398325.02322102</v>
      </c>
    </row>
    <row r="589" spans="1:9" x14ac:dyDescent="0.25">
      <c r="A589" s="27">
        <v>42817</v>
      </c>
      <c r="B589" t="s">
        <v>64</v>
      </c>
      <c r="C589" t="s">
        <v>65</v>
      </c>
      <c r="D589">
        <v>381.10399999999998</v>
      </c>
      <c r="E589">
        <v>363.31599999999997</v>
      </c>
      <c r="F589">
        <v>4.8960100000000004</v>
      </c>
      <c r="G589">
        <v>17.788</v>
      </c>
      <c r="H589">
        <v>1038.8900000000001</v>
      </c>
      <c r="I589">
        <v>395925310.121912</v>
      </c>
    </row>
    <row r="590" spans="1:9" x14ac:dyDescent="0.25">
      <c r="A590" s="27">
        <v>42816</v>
      </c>
      <c r="B590" t="s">
        <v>64</v>
      </c>
      <c r="C590" t="s">
        <v>65</v>
      </c>
      <c r="D590">
        <v>363.31599999999997</v>
      </c>
      <c r="E590">
        <v>355.60199999999998</v>
      </c>
      <c r="F590">
        <v>2.1692800000000001</v>
      </c>
      <c r="G590">
        <v>7.7140000000000004</v>
      </c>
      <c r="H590">
        <v>1028.8900000000001</v>
      </c>
      <c r="I590">
        <v>373812366.60757297</v>
      </c>
    </row>
    <row r="591" spans="1:9" x14ac:dyDescent="0.25">
      <c r="A591" s="27">
        <v>42815</v>
      </c>
      <c r="B591" t="s">
        <v>64</v>
      </c>
      <c r="C591" t="s">
        <v>65</v>
      </c>
      <c r="D591">
        <v>355.60199999999998</v>
      </c>
      <c r="E591">
        <v>325.916</v>
      </c>
      <c r="F591">
        <v>9.1084800000000001</v>
      </c>
      <c r="G591">
        <v>29.686</v>
      </c>
      <c r="H591">
        <v>1113.8900000000001</v>
      </c>
      <c r="I591">
        <v>396101675.59399003</v>
      </c>
    </row>
    <row r="592" spans="1:9" x14ac:dyDescent="0.25">
      <c r="A592" s="27">
        <v>42814</v>
      </c>
      <c r="B592" t="s">
        <v>64</v>
      </c>
      <c r="C592" t="s">
        <v>65</v>
      </c>
      <c r="D592">
        <v>325.916</v>
      </c>
      <c r="E592">
        <v>331.19799999999998</v>
      </c>
      <c r="F592">
        <v>-1.5948199999999999</v>
      </c>
      <c r="G592">
        <v>-5.282</v>
      </c>
      <c r="H592">
        <v>1111.3900000000001</v>
      </c>
      <c r="I592">
        <v>362219933.37863898</v>
      </c>
    </row>
    <row r="593" spans="1:9" x14ac:dyDescent="0.25">
      <c r="A593" s="27">
        <v>42811</v>
      </c>
      <c r="B593" t="s">
        <v>64</v>
      </c>
      <c r="C593" t="s">
        <v>65</v>
      </c>
      <c r="D593">
        <v>331.19799999999998</v>
      </c>
      <c r="E593">
        <v>332.18</v>
      </c>
      <c r="F593">
        <v>-0.29561999999999999</v>
      </c>
      <c r="G593">
        <v>-0.98199999999999998</v>
      </c>
      <c r="H593">
        <v>1111.3900000000001</v>
      </c>
      <c r="I593">
        <v>368090297.79188102</v>
      </c>
    </row>
    <row r="594" spans="1:9" x14ac:dyDescent="0.25">
      <c r="A594" s="27">
        <v>42810</v>
      </c>
      <c r="B594" t="s">
        <v>64</v>
      </c>
      <c r="C594" t="s">
        <v>65</v>
      </c>
      <c r="D594">
        <v>332.18</v>
      </c>
      <c r="E594">
        <v>355.02199999999999</v>
      </c>
      <c r="F594">
        <v>-6.4339700000000004</v>
      </c>
      <c r="G594">
        <v>-22.841999999999999</v>
      </c>
      <c r="H594">
        <v>1111.3900000000001</v>
      </c>
      <c r="I594">
        <v>369181683.22425503</v>
      </c>
    </row>
    <row r="595" spans="1:9" x14ac:dyDescent="0.25">
      <c r="A595" s="27">
        <v>42809</v>
      </c>
      <c r="B595" t="s">
        <v>64</v>
      </c>
      <c r="C595" t="s">
        <v>65</v>
      </c>
      <c r="D595">
        <v>355.02199999999999</v>
      </c>
      <c r="E595">
        <v>374.05200000000002</v>
      </c>
      <c r="F595">
        <v>-5.0875300000000001</v>
      </c>
      <c r="G595">
        <v>-19.03</v>
      </c>
      <c r="H595">
        <v>1081.3900000000001</v>
      </c>
      <c r="I595">
        <v>383917404.12680399</v>
      </c>
    </row>
    <row r="596" spans="1:9" x14ac:dyDescent="0.25">
      <c r="A596" s="27">
        <v>42808</v>
      </c>
      <c r="B596" t="s">
        <v>64</v>
      </c>
      <c r="C596" t="s">
        <v>65</v>
      </c>
      <c r="D596">
        <v>374.05200000000002</v>
      </c>
      <c r="E596">
        <v>359.358</v>
      </c>
      <c r="F596">
        <v>4.0889600000000002</v>
      </c>
      <c r="G596">
        <v>14.694000000000001</v>
      </c>
      <c r="H596">
        <v>1063.8900000000001</v>
      </c>
      <c r="I596">
        <v>397950354.59328997</v>
      </c>
    </row>
    <row r="597" spans="1:9" x14ac:dyDescent="0.25">
      <c r="A597" s="27">
        <v>42807</v>
      </c>
      <c r="B597" t="s">
        <v>64</v>
      </c>
      <c r="C597" t="s">
        <v>65</v>
      </c>
      <c r="D597">
        <v>359.358</v>
      </c>
      <c r="E597">
        <v>378.56599999999997</v>
      </c>
      <c r="F597">
        <v>-5.0738799999999999</v>
      </c>
      <c r="G597">
        <v>-19.207999999999998</v>
      </c>
      <c r="H597">
        <v>1061.3900000000001</v>
      </c>
      <c r="I597">
        <v>381419153.16425401</v>
      </c>
    </row>
    <row r="598" spans="1:9" x14ac:dyDescent="0.25">
      <c r="A598" s="27">
        <v>42804</v>
      </c>
      <c r="B598" t="s">
        <v>64</v>
      </c>
      <c r="C598" t="s">
        <v>65</v>
      </c>
      <c r="D598">
        <v>378.56599999999997</v>
      </c>
      <c r="E598">
        <v>391.77600000000001</v>
      </c>
      <c r="F598">
        <v>-3.37182</v>
      </c>
      <c r="G598">
        <v>-13.21</v>
      </c>
      <c r="H598">
        <v>1058.8900000000001</v>
      </c>
      <c r="I598">
        <v>400859926.13274002</v>
      </c>
    </row>
    <row r="599" spans="1:9" x14ac:dyDescent="0.25">
      <c r="A599" s="27">
        <v>42803</v>
      </c>
      <c r="B599" t="s">
        <v>64</v>
      </c>
      <c r="C599" t="s">
        <v>65</v>
      </c>
      <c r="D599">
        <v>391.77600000000001</v>
      </c>
      <c r="E599">
        <v>389.66199999999998</v>
      </c>
      <c r="F599">
        <v>0.54252</v>
      </c>
      <c r="G599">
        <v>2.1139999999999999</v>
      </c>
      <c r="H599">
        <v>1058.8900000000001</v>
      </c>
      <c r="I599">
        <v>414847869.11814702</v>
      </c>
    </row>
    <row r="600" spans="1:9" x14ac:dyDescent="0.25">
      <c r="A600" s="27">
        <v>42802</v>
      </c>
      <c r="B600" t="s">
        <v>64</v>
      </c>
      <c r="C600" t="s">
        <v>65</v>
      </c>
      <c r="D600">
        <v>389.66199999999998</v>
      </c>
      <c r="E600">
        <v>390.14400000000001</v>
      </c>
      <c r="F600">
        <v>-0.12354</v>
      </c>
      <c r="G600">
        <v>-0.48199999999999998</v>
      </c>
      <c r="H600">
        <v>1058.8900000000001</v>
      </c>
      <c r="I600">
        <v>412609374.68429703</v>
      </c>
    </row>
    <row r="601" spans="1:9" x14ac:dyDescent="0.25">
      <c r="A601" s="27">
        <v>42801</v>
      </c>
      <c r="B601" t="s">
        <v>64</v>
      </c>
      <c r="C601" t="s">
        <v>65</v>
      </c>
      <c r="D601">
        <v>390.14400000000001</v>
      </c>
      <c r="E601">
        <v>389.91399999999999</v>
      </c>
      <c r="F601">
        <v>5.8990000000000001E-2</v>
      </c>
      <c r="G601">
        <v>0.23</v>
      </c>
      <c r="H601">
        <v>1038.8900000000001</v>
      </c>
      <c r="I601">
        <v>405316879.88633901</v>
      </c>
    </row>
    <row r="602" spans="1:9" x14ac:dyDescent="0.25">
      <c r="A602" s="27">
        <v>42800</v>
      </c>
      <c r="B602" t="s">
        <v>64</v>
      </c>
      <c r="C602" t="s">
        <v>65</v>
      </c>
      <c r="D602">
        <v>389.91399999999999</v>
      </c>
      <c r="E602">
        <v>398.66199999999998</v>
      </c>
      <c r="F602">
        <v>-2.19434</v>
      </c>
      <c r="G602">
        <v>-8.7479999999999993</v>
      </c>
      <c r="H602">
        <v>1038.8900000000001</v>
      </c>
      <c r="I602">
        <v>405077935.08038503</v>
      </c>
    </row>
    <row r="603" spans="1:9" x14ac:dyDescent="0.25">
      <c r="A603" s="27">
        <v>42797</v>
      </c>
      <c r="B603" t="s">
        <v>64</v>
      </c>
      <c r="C603" t="s">
        <v>65</v>
      </c>
      <c r="D603">
        <v>398.66199999999998</v>
      </c>
      <c r="E603">
        <v>425.93</v>
      </c>
      <c r="F603">
        <v>-6.4019899999999996</v>
      </c>
      <c r="G603">
        <v>-27.268000000000001</v>
      </c>
      <c r="H603">
        <v>1038.8900000000001</v>
      </c>
      <c r="I603">
        <v>414166148.83029699</v>
      </c>
    </row>
    <row r="604" spans="1:9" x14ac:dyDescent="0.25">
      <c r="A604" s="27">
        <v>42796</v>
      </c>
      <c r="B604" t="s">
        <v>64</v>
      </c>
      <c r="C604" t="s">
        <v>65</v>
      </c>
      <c r="D604">
        <v>425.93</v>
      </c>
      <c r="E604">
        <v>427.21</v>
      </c>
      <c r="F604">
        <v>-0.29962</v>
      </c>
      <c r="G604">
        <v>-1.28</v>
      </c>
      <c r="H604">
        <v>1023.89</v>
      </c>
      <c r="I604">
        <v>436105663.91175598</v>
      </c>
    </row>
    <row r="605" spans="1:9" x14ac:dyDescent="0.25">
      <c r="A605" s="27">
        <v>42795</v>
      </c>
      <c r="B605" t="s">
        <v>64</v>
      </c>
      <c r="C605" t="s">
        <v>65</v>
      </c>
      <c r="D605">
        <v>427.21</v>
      </c>
      <c r="E605">
        <v>442.82600000000002</v>
      </c>
      <c r="F605">
        <v>-3.52644</v>
      </c>
      <c r="G605">
        <v>-15.616</v>
      </c>
      <c r="H605">
        <v>1023.89</v>
      </c>
      <c r="I605">
        <v>437416243.70141</v>
      </c>
    </row>
    <row r="606" spans="1:9" x14ac:dyDescent="0.25">
      <c r="A606" s="27">
        <v>42794</v>
      </c>
      <c r="B606" t="s">
        <v>64</v>
      </c>
      <c r="C606" t="s">
        <v>65</v>
      </c>
      <c r="D606">
        <v>442.82600000000002</v>
      </c>
      <c r="E606">
        <v>428.43</v>
      </c>
      <c r="F606">
        <v>3.3601800000000002</v>
      </c>
      <c r="G606">
        <v>14.396000000000001</v>
      </c>
      <c r="H606">
        <v>978.89</v>
      </c>
      <c r="I606">
        <v>433478147.13518</v>
      </c>
    </row>
    <row r="607" spans="1:9" x14ac:dyDescent="0.25">
      <c r="A607" s="27">
        <v>42793</v>
      </c>
      <c r="B607" t="s">
        <v>64</v>
      </c>
      <c r="C607" t="s">
        <v>65</v>
      </c>
      <c r="D607">
        <v>428.43</v>
      </c>
      <c r="E607">
        <v>432.94200000000001</v>
      </c>
      <c r="F607">
        <v>-1.04217</v>
      </c>
      <c r="G607">
        <v>-4.5119999999999996</v>
      </c>
      <c r="H607">
        <v>978.89</v>
      </c>
      <c r="I607">
        <v>419386040.06342298</v>
      </c>
    </row>
    <row r="608" spans="1:9" x14ac:dyDescent="0.25">
      <c r="A608" s="27">
        <v>42790</v>
      </c>
      <c r="B608" t="s">
        <v>64</v>
      </c>
      <c r="C608" t="s">
        <v>65</v>
      </c>
      <c r="D608">
        <v>432.94200000000001</v>
      </c>
      <c r="E608">
        <v>442.06</v>
      </c>
      <c r="F608">
        <v>-2.0626199999999999</v>
      </c>
      <c r="G608">
        <v>-9.1180000000000003</v>
      </c>
      <c r="H608">
        <v>968.89</v>
      </c>
      <c r="I608">
        <v>419473373.82195097</v>
      </c>
    </row>
    <row r="609" spans="1:9" x14ac:dyDescent="0.25">
      <c r="A609" s="27">
        <v>42789</v>
      </c>
      <c r="B609" t="s">
        <v>64</v>
      </c>
      <c r="C609" t="s">
        <v>65</v>
      </c>
      <c r="D609">
        <v>442.06</v>
      </c>
      <c r="E609">
        <v>419.58600000000001</v>
      </c>
      <c r="F609">
        <v>5.35623</v>
      </c>
      <c r="G609">
        <v>22.474</v>
      </c>
      <c r="H609">
        <v>1013.89</v>
      </c>
      <c r="I609">
        <v>448200417.04231</v>
      </c>
    </row>
    <row r="610" spans="1:9" x14ac:dyDescent="0.25">
      <c r="A610" s="27">
        <v>42788</v>
      </c>
      <c r="B610" t="s">
        <v>64</v>
      </c>
      <c r="C610" t="s">
        <v>65</v>
      </c>
      <c r="D610">
        <v>419.58600000000001</v>
      </c>
      <c r="E610">
        <v>415.95600000000002</v>
      </c>
      <c r="F610">
        <v>0.87268999999999997</v>
      </c>
      <c r="G610">
        <v>3.63</v>
      </c>
      <c r="H610">
        <v>1013.89</v>
      </c>
      <c r="I610">
        <v>425414242.82928699</v>
      </c>
    </row>
    <row r="611" spans="1:9" x14ac:dyDescent="0.25">
      <c r="A611" s="27">
        <v>42787</v>
      </c>
      <c r="B611" t="s">
        <v>64</v>
      </c>
      <c r="C611" t="s">
        <v>65</v>
      </c>
      <c r="D611">
        <v>415.95600000000002</v>
      </c>
      <c r="E611">
        <v>411.87599999999998</v>
      </c>
      <c r="F611">
        <v>0.99058999999999997</v>
      </c>
      <c r="G611">
        <v>4.08</v>
      </c>
      <c r="H611">
        <v>1013.89</v>
      </c>
      <c r="I611">
        <v>421733820.45706701</v>
      </c>
    </row>
    <row r="612" spans="1:9" x14ac:dyDescent="0.25">
      <c r="A612" s="27">
        <v>42783</v>
      </c>
      <c r="B612" t="s">
        <v>64</v>
      </c>
      <c r="C612" t="s">
        <v>65</v>
      </c>
      <c r="D612">
        <v>411.87599999999998</v>
      </c>
      <c r="E612">
        <v>402.64800000000002</v>
      </c>
      <c r="F612">
        <v>2.29183</v>
      </c>
      <c r="G612">
        <v>9.2279999999999998</v>
      </c>
      <c r="H612">
        <v>1013.89</v>
      </c>
      <c r="I612">
        <v>417597147.37754703</v>
      </c>
    </row>
    <row r="613" spans="1:9" x14ac:dyDescent="0.25">
      <c r="A613" s="27">
        <v>42782</v>
      </c>
      <c r="B613" t="s">
        <v>64</v>
      </c>
      <c r="C613" t="s">
        <v>65</v>
      </c>
      <c r="D613">
        <v>402.64800000000002</v>
      </c>
      <c r="E613">
        <v>396.524</v>
      </c>
      <c r="F613">
        <v>1.5444199999999999</v>
      </c>
      <c r="G613">
        <v>6.1239999999999997</v>
      </c>
      <c r="H613">
        <v>988.89</v>
      </c>
      <c r="I613">
        <v>398174766.20651501</v>
      </c>
    </row>
    <row r="614" spans="1:9" x14ac:dyDescent="0.25">
      <c r="A614" s="27">
        <v>42781</v>
      </c>
      <c r="B614" t="s">
        <v>64</v>
      </c>
      <c r="C614" t="s">
        <v>65</v>
      </c>
      <c r="D614">
        <v>396.524</v>
      </c>
      <c r="E614">
        <v>362.60599999999999</v>
      </c>
      <c r="F614">
        <v>9.3539499999999993</v>
      </c>
      <c r="G614">
        <v>33.917999999999999</v>
      </c>
      <c r="H614">
        <v>786.39</v>
      </c>
      <c r="I614">
        <v>311822691.025392</v>
      </c>
    </row>
    <row r="615" spans="1:9" x14ac:dyDescent="0.25">
      <c r="A615" s="27">
        <v>42780</v>
      </c>
      <c r="B615" t="s">
        <v>64</v>
      </c>
      <c r="C615" t="s">
        <v>65</v>
      </c>
      <c r="D615">
        <v>362.60599999999999</v>
      </c>
      <c r="E615">
        <v>409.81799999999998</v>
      </c>
      <c r="F615">
        <v>-11.520239999999999</v>
      </c>
      <c r="G615">
        <v>-47.212000000000003</v>
      </c>
      <c r="H615">
        <v>626.39</v>
      </c>
      <c r="I615">
        <v>227132939.38049999</v>
      </c>
    </row>
    <row r="616" spans="1:9" x14ac:dyDescent="0.25">
      <c r="A616" s="27">
        <v>42779</v>
      </c>
      <c r="B616" t="s">
        <v>64</v>
      </c>
      <c r="C616" t="s">
        <v>65</v>
      </c>
      <c r="D616">
        <v>409.81799999999998</v>
      </c>
      <c r="E616">
        <v>429.34800000000001</v>
      </c>
      <c r="F616">
        <v>-4.5487599999999997</v>
      </c>
      <c r="G616">
        <v>-19.53</v>
      </c>
      <c r="H616">
        <v>688.89</v>
      </c>
      <c r="I616">
        <v>282319710.80949497</v>
      </c>
    </row>
    <row r="617" spans="1:9" x14ac:dyDescent="0.25">
      <c r="A617" s="27">
        <v>42776</v>
      </c>
      <c r="B617" t="s">
        <v>64</v>
      </c>
      <c r="C617" t="s">
        <v>65</v>
      </c>
      <c r="D617">
        <v>429.34800000000001</v>
      </c>
      <c r="E617">
        <v>449.45</v>
      </c>
      <c r="F617">
        <v>-4.4725799999999998</v>
      </c>
      <c r="G617">
        <v>-20.102</v>
      </c>
      <c r="H617">
        <v>713.89</v>
      </c>
      <c r="I617">
        <v>306507441.50631499</v>
      </c>
    </row>
    <row r="618" spans="1:9" x14ac:dyDescent="0.25">
      <c r="A618" s="27">
        <v>42775</v>
      </c>
      <c r="B618" t="s">
        <v>64</v>
      </c>
      <c r="C618" t="s">
        <v>65</v>
      </c>
      <c r="D618">
        <v>449.45</v>
      </c>
      <c r="E618">
        <v>473.67399999999998</v>
      </c>
      <c r="F618">
        <v>-5.1140699999999999</v>
      </c>
      <c r="G618">
        <v>-24.224</v>
      </c>
      <c r="H618">
        <v>708.89</v>
      </c>
      <c r="I618">
        <v>318610817.54663599</v>
      </c>
    </row>
    <row r="619" spans="1:9" x14ac:dyDescent="0.25">
      <c r="A619" s="27">
        <v>42774</v>
      </c>
      <c r="B619" t="s">
        <v>64</v>
      </c>
      <c r="C619" t="s">
        <v>65</v>
      </c>
      <c r="D619">
        <v>473.67399999999998</v>
      </c>
      <c r="E619">
        <v>473.67200000000003</v>
      </c>
      <c r="F619">
        <v>4.2000000000000002E-4</v>
      </c>
      <c r="G619">
        <v>2E-3</v>
      </c>
      <c r="H619">
        <v>708.89</v>
      </c>
      <c r="I619">
        <v>335782980.065826</v>
      </c>
    </row>
    <row r="620" spans="1:9" x14ac:dyDescent="0.25">
      <c r="A620" s="27">
        <v>42773</v>
      </c>
      <c r="B620" t="s">
        <v>64</v>
      </c>
      <c r="C620" t="s">
        <v>65</v>
      </c>
      <c r="D620">
        <v>473.67200000000003</v>
      </c>
      <c r="E620">
        <v>471.56</v>
      </c>
      <c r="F620">
        <v>0.44788</v>
      </c>
      <c r="G620">
        <v>2.1120000000000001</v>
      </c>
      <c r="H620">
        <v>703.89</v>
      </c>
      <c r="I620">
        <v>333413202.28490502</v>
      </c>
    </row>
    <row r="621" spans="1:9" x14ac:dyDescent="0.25">
      <c r="A621" s="27">
        <v>42772</v>
      </c>
      <c r="B621" t="s">
        <v>64</v>
      </c>
      <c r="C621" t="s">
        <v>65</v>
      </c>
      <c r="D621">
        <v>471.56</v>
      </c>
      <c r="E621">
        <v>469.31</v>
      </c>
      <c r="F621">
        <v>0.47943000000000002</v>
      </c>
      <c r="G621">
        <v>2.25</v>
      </c>
      <c r="H621">
        <v>703.89</v>
      </c>
      <c r="I621">
        <v>331926585.63197702</v>
      </c>
    </row>
    <row r="622" spans="1:9" x14ac:dyDescent="0.25">
      <c r="A622" s="27">
        <v>42769</v>
      </c>
      <c r="B622" t="s">
        <v>64</v>
      </c>
      <c r="C622" t="s">
        <v>65</v>
      </c>
      <c r="D622">
        <v>469.31</v>
      </c>
      <c r="E622">
        <v>493.09800000000001</v>
      </c>
      <c r="F622">
        <v>-4.8241899999999998</v>
      </c>
      <c r="G622">
        <v>-23.788</v>
      </c>
      <c r="H622">
        <v>703.89</v>
      </c>
      <c r="I622">
        <v>330342832.09547698</v>
      </c>
    </row>
    <row r="623" spans="1:9" x14ac:dyDescent="0.25">
      <c r="A623" s="27">
        <v>42768</v>
      </c>
      <c r="B623" t="s">
        <v>64</v>
      </c>
      <c r="C623" t="s">
        <v>65</v>
      </c>
      <c r="D623">
        <v>493.09800000000001</v>
      </c>
      <c r="E623">
        <v>477.202</v>
      </c>
      <c r="F623">
        <v>3.33108</v>
      </c>
      <c r="G623">
        <v>15.896000000000001</v>
      </c>
      <c r="H623">
        <v>703.89</v>
      </c>
      <c r="I623">
        <v>347086978.373815</v>
      </c>
    </row>
    <row r="624" spans="1:9" x14ac:dyDescent="0.25">
      <c r="A624" s="27">
        <v>42767</v>
      </c>
      <c r="B624" t="s">
        <v>64</v>
      </c>
      <c r="C624" t="s">
        <v>65</v>
      </c>
      <c r="D624">
        <v>477.202</v>
      </c>
      <c r="E624">
        <v>499.16</v>
      </c>
      <c r="F624">
        <v>-4.3989900000000004</v>
      </c>
      <c r="G624">
        <v>-21.957999999999998</v>
      </c>
      <c r="H624">
        <v>718.89</v>
      </c>
      <c r="I624">
        <v>343055965.611058</v>
      </c>
    </row>
    <row r="625" spans="1:9" x14ac:dyDescent="0.25">
      <c r="A625" s="27">
        <v>42766</v>
      </c>
      <c r="B625" t="s">
        <v>64</v>
      </c>
      <c r="C625" t="s">
        <v>65</v>
      </c>
      <c r="D625">
        <v>499.16</v>
      </c>
      <c r="E625">
        <v>497.08800000000002</v>
      </c>
      <c r="F625">
        <v>0.41682999999999998</v>
      </c>
      <c r="G625">
        <v>2.0720000000000001</v>
      </c>
      <c r="H625">
        <v>718.89</v>
      </c>
      <c r="I625">
        <v>358841362.34637702</v>
      </c>
    </row>
    <row r="626" spans="1:9" x14ac:dyDescent="0.25">
      <c r="A626" s="27">
        <v>42765</v>
      </c>
      <c r="B626" t="s">
        <v>64</v>
      </c>
      <c r="C626" t="s">
        <v>65</v>
      </c>
      <c r="D626">
        <v>497.08800000000002</v>
      </c>
      <c r="E626">
        <v>476.09800000000001</v>
      </c>
      <c r="F626">
        <v>4.40876</v>
      </c>
      <c r="G626">
        <v>20.99</v>
      </c>
      <c r="H626">
        <v>736.39</v>
      </c>
      <c r="I626">
        <v>366050861.31187499</v>
      </c>
    </row>
    <row r="627" spans="1:9" x14ac:dyDescent="0.25">
      <c r="A627" s="27">
        <v>42762</v>
      </c>
      <c r="B627" t="s">
        <v>64</v>
      </c>
      <c r="C627" t="s">
        <v>65</v>
      </c>
      <c r="D627">
        <v>476.09800000000001</v>
      </c>
      <c r="E627">
        <v>483.22</v>
      </c>
      <c r="F627">
        <v>-1.4738599999999999</v>
      </c>
      <c r="G627">
        <v>-7.1219999999999999</v>
      </c>
      <c r="H627">
        <v>791.39</v>
      </c>
      <c r="I627">
        <v>376779415.54248202</v>
      </c>
    </row>
    <row r="628" spans="1:9" x14ac:dyDescent="0.25">
      <c r="A628" s="27">
        <v>42761</v>
      </c>
      <c r="B628" t="s">
        <v>64</v>
      </c>
      <c r="C628" t="s">
        <v>65</v>
      </c>
      <c r="D628">
        <v>483.22</v>
      </c>
      <c r="E628">
        <v>486.86</v>
      </c>
      <c r="F628">
        <v>-0.74765000000000004</v>
      </c>
      <c r="G628">
        <v>-3.64</v>
      </c>
      <c r="H628">
        <v>811.39</v>
      </c>
      <c r="I628">
        <v>392080098.40335</v>
      </c>
    </row>
    <row r="629" spans="1:9" x14ac:dyDescent="0.25">
      <c r="A629" s="27">
        <v>42760</v>
      </c>
      <c r="B629" t="s">
        <v>64</v>
      </c>
      <c r="C629" t="s">
        <v>65</v>
      </c>
      <c r="D629">
        <v>486.86</v>
      </c>
      <c r="E629">
        <v>507.69200000000001</v>
      </c>
      <c r="F629">
        <v>-4.1032799999999998</v>
      </c>
      <c r="G629">
        <v>-20.832000000000001</v>
      </c>
      <c r="H629">
        <v>803.89</v>
      </c>
      <c r="I629">
        <v>391382109.68017697</v>
      </c>
    </row>
    <row r="630" spans="1:9" x14ac:dyDescent="0.25">
      <c r="A630" s="27">
        <v>42759</v>
      </c>
      <c r="B630" t="s">
        <v>64</v>
      </c>
      <c r="C630" t="s">
        <v>65</v>
      </c>
      <c r="D630">
        <v>507.69200000000001</v>
      </c>
      <c r="E630">
        <v>552.35400000000004</v>
      </c>
      <c r="F630">
        <v>-8.0857600000000005</v>
      </c>
      <c r="G630">
        <v>-44.661999999999999</v>
      </c>
      <c r="H630">
        <v>778.89</v>
      </c>
      <c r="I630">
        <v>395436455.75678498</v>
      </c>
    </row>
    <row r="631" spans="1:9" x14ac:dyDescent="0.25">
      <c r="A631" s="27">
        <v>42758</v>
      </c>
      <c r="B631" t="s">
        <v>64</v>
      </c>
      <c r="C631" t="s">
        <v>65</v>
      </c>
      <c r="D631">
        <v>552.35400000000004</v>
      </c>
      <c r="E631">
        <v>572.76599999999996</v>
      </c>
      <c r="F631">
        <v>-3.5637599999999998</v>
      </c>
      <c r="G631">
        <v>-20.411999999999999</v>
      </c>
      <c r="H631">
        <v>763.89</v>
      </c>
      <c r="I631">
        <v>421937951.51108003</v>
      </c>
    </row>
    <row r="632" spans="1:9" x14ac:dyDescent="0.25">
      <c r="A632" s="27">
        <v>42755</v>
      </c>
      <c r="B632" t="s">
        <v>64</v>
      </c>
      <c r="C632" t="s">
        <v>65</v>
      </c>
      <c r="D632">
        <v>572.76599999999996</v>
      </c>
      <c r="E632">
        <v>606.06799999999998</v>
      </c>
      <c r="F632">
        <v>-5.4947600000000003</v>
      </c>
      <c r="G632">
        <v>-33.302</v>
      </c>
      <c r="H632">
        <v>738.89</v>
      </c>
      <c r="I632">
        <v>423211333.594208</v>
      </c>
    </row>
    <row r="633" spans="1:9" x14ac:dyDescent="0.25">
      <c r="A633" s="27">
        <v>42754</v>
      </c>
      <c r="B633" t="s">
        <v>64</v>
      </c>
      <c r="C633" t="s">
        <v>65</v>
      </c>
      <c r="D633">
        <v>606.06799999999998</v>
      </c>
      <c r="E633">
        <v>602.46199999999999</v>
      </c>
      <c r="F633">
        <v>0.59853999999999996</v>
      </c>
      <c r="G633">
        <v>3.6059999999999999</v>
      </c>
      <c r="H633">
        <v>714.08</v>
      </c>
      <c r="I633">
        <v>432778928.72741002</v>
      </c>
    </row>
    <row r="634" spans="1:9" x14ac:dyDescent="0.25">
      <c r="A634" s="27">
        <v>42753</v>
      </c>
      <c r="B634" t="s">
        <v>64</v>
      </c>
      <c r="C634" t="s">
        <v>65</v>
      </c>
      <c r="D634">
        <v>602.46199999999999</v>
      </c>
      <c r="E634">
        <v>602.62400000000002</v>
      </c>
      <c r="F634">
        <v>-2.6880000000000001E-2</v>
      </c>
      <c r="G634">
        <v>-0.16200000000000001</v>
      </c>
      <c r="H634">
        <v>679.08</v>
      </c>
      <c r="I634">
        <v>409117798.79388601</v>
      </c>
    </row>
    <row r="635" spans="1:9" x14ac:dyDescent="0.25">
      <c r="A635" s="27">
        <v>42752</v>
      </c>
      <c r="B635" t="s">
        <v>64</v>
      </c>
      <c r="C635" t="s">
        <v>65</v>
      </c>
      <c r="D635">
        <v>602.62400000000002</v>
      </c>
      <c r="E635">
        <v>606.67600000000004</v>
      </c>
      <c r="F635">
        <v>-0.66790000000000005</v>
      </c>
      <c r="G635">
        <v>-4.0519999999999996</v>
      </c>
      <c r="H635">
        <v>556.58000000000004</v>
      </c>
      <c r="I635">
        <v>335406369.19023401</v>
      </c>
    </row>
    <row r="636" spans="1:9" x14ac:dyDescent="0.25">
      <c r="A636" s="27">
        <v>42748</v>
      </c>
      <c r="B636" t="s">
        <v>64</v>
      </c>
      <c r="C636" t="s">
        <v>65</v>
      </c>
      <c r="D636">
        <v>606.67600000000004</v>
      </c>
      <c r="E636">
        <v>617.46400000000006</v>
      </c>
      <c r="F636">
        <v>-1.74715</v>
      </c>
      <c r="G636">
        <v>-10.788</v>
      </c>
      <c r="H636">
        <v>659.08</v>
      </c>
      <c r="I636">
        <v>399845907.251975</v>
      </c>
    </row>
    <row r="637" spans="1:9" x14ac:dyDescent="0.25">
      <c r="A637" s="27">
        <v>42747</v>
      </c>
      <c r="B637" t="s">
        <v>64</v>
      </c>
      <c r="C637" t="s">
        <v>65</v>
      </c>
      <c r="D637">
        <v>617.46400000000006</v>
      </c>
      <c r="E637">
        <v>610.98</v>
      </c>
      <c r="F637">
        <v>1.06125</v>
      </c>
      <c r="G637">
        <v>6.484</v>
      </c>
      <c r="H637">
        <v>676.58</v>
      </c>
      <c r="I637">
        <v>417761644.75692701</v>
      </c>
    </row>
    <row r="638" spans="1:9" x14ac:dyDescent="0.25">
      <c r="A638" s="27">
        <v>42746</v>
      </c>
      <c r="B638" t="s">
        <v>64</v>
      </c>
      <c r="C638" t="s">
        <v>65</v>
      </c>
      <c r="D638">
        <v>610.98</v>
      </c>
      <c r="E638">
        <v>635.6</v>
      </c>
      <c r="F638">
        <v>-3.87351</v>
      </c>
      <c r="G638">
        <v>-24.62</v>
      </c>
      <c r="H638">
        <v>704.08</v>
      </c>
      <c r="I638">
        <v>430176672.59692401</v>
      </c>
    </row>
    <row r="639" spans="1:9" x14ac:dyDescent="0.25">
      <c r="A639" s="27">
        <v>42745</v>
      </c>
      <c r="B639" t="s">
        <v>64</v>
      </c>
      <c r="C639" t="s">
        <v>65</v>
      </c>
      <c r="D639">
        <v>635.6</v>
      </c>
      <c r="E639">
        <v>640.08000000000004</v>
      </c>
      <c r="F639">
        <v>-0.69991000000000003</v>
      </c>
      <c r="G639">
        <v>-4.4800000000000004</v>
      </c>
      <c r="H639">
        <v>710.08</v>
      </c>
      <c r="I639">
        <v>451324636.53573799</v>
      </c>
    </row>
    <row r="640" spans="1:9" x14ac:dyDescent="0.25">
      <c r="A640" s="27">
        <v>42744</v>
      </c>
      <c r="B640" t="s">
        <v>64</v>
      </c>
      <c r="C640" t="s">
        <v>65</v>
      </c>
      <c r="D640">
        <v>640.08000000000004</v>
      </c>
      <c r="E640">
        <v>647.37</v>
      </c>
      <c r="F640">
        <v>-1.12609</v>
      </c>
      <c r="G640">
        <v>-7.29</v>
      </c>
      <c r="H640">
        <v>703.08</v>
      </c>
      <c r="I640">
        <v>450025219.34832501</v>
      </c>
    </row>
    <row r="641" spans="1:9" x14ac:dyDescent="0.25">
      <c r="A641" s="27">
        <v>42741</v>
      </c>
      <c r="B641" t="s">
        <v>64</v>
      </c>
      <c r="C641" t="s">
        <v>65</v>
      </c>
      <c r="D641">
        <v>647.37</v>
      </c>
      <c r="E641">
        <v>661.41</v>
      </c>
      <c r="F641">
        <v>-2.1227399999999998</v>
      </c>
      <c r="G641">
        <v>-14.04</v>
      </c>
      <c r="H641">
        <v>703.08</v>
      </c>
      <c r="I641">
        <v>455150647.18398499</v>
      </c>
    </row>
    <row r="642" spans="1:9" x14ac:dyDescent="0.25">
      <c r="A642" s="27">
        <v>42740</v>
      </c>
      <c r="B642" t="s">
        <v>64</v>
      </c>
      <c r="C642" t="s">
        <v>65</v>
      </c>
      <c r="D642">
        <v>661.41</v>
      </c>
      <c r="E642">
        <v>675.63</v>
      </c>
      <c r="F642">
        <v>-2.1046999999999998</v>
      </c>
      <c r="G642">
        <v>-14.22</v>
      </c>
      <c r="H642">
        <v>682.08</v>
      </c>
      <c r="I642">
        <v>451132231.534145</v>
      </c>
    </row>
    <row r="643" spans="1:9" x14ac:dyDescent="0.25">
      <c r="A643" s="27">
        <v>42739</v>
      </c>
      <c r="B643" t="s">
        <v>64</v>
      </c>
      <c r="C643" t="s">
        <v>65</v>
      </c>
      <c r="D643">
        <v>675.63</v>
      </c>
      <c r="E643">
        <v>735.99</v>
      </c>
      <c r="F643">
        <v>-8.2012</v>
      </c>
      <c r="G643">
        <v>-60.36</v>
      </c>
      <c r="H643">
        <v>659.58</v>
      </c>
      <c r="I643">
        <v>445629684.65802503</v>
      </c>
    </row>
    <row r="644" spans="1:9" x14ac:dyDescent="0.25">
      <c r="A644" s="27">
        <v>42738</v>
      </c>
      <c r="B644" t="s">
        <v>64</v>
      </c>
      <c r="C644" t="s">
        <v>65</v>
      </c>
      <c r="D644">
        <v>735.99</v>
      </c>
      <c r="E644">
        <v>869.59</v>
      </c>
      <c r="F644">
        <v>-15.36356</v>
      </c>
      <c r="G644">
        <v>-133.6</v>
      </c>
      <c r="H644">
        <v>620.08000000000004</v>
      </c>
      <c r="I644">
        <v>456370118.44546503</v>
      </c>
    </row>
    <row r="645" spans="1:9" x14ac:dyDescent="0.25">
      <c r="A645" s="27">
        <v>42734</v>
      </c>
      <c r="B645" t="s">
        <v>64</v>
      </c>
      <c r="C645" t="s">
        <v>65</v>
      </c>
      <c r="D645">
        <v>869.59</v>
      </c>
      <c r="E645">
        <v>840.57</v>
      </c>
      <c r="F645">
        <v>3.45242</v>
      </c>
      <c r="G645">
        <v>29.02</v>
      </c>
      <c r="H645">
        <v>593.08000000000004</v>
      </c>
      <c r="I645">
        <v>515733411.60653299</v>
      </c>
    </row>
    <row r="646" spans="1:9" x14ac:dyDescent="0.25">
      <c r="A646" s="27">
        <v>42733</v>
      </c>
      <c r="B646" t="s">
        <v>64</v>
      </c>
      <c r="C646" t="s">
        <v>65</v>
      </c>
      <c r="D646">
        <v>840.57</v>
      </c>
      <c r="E646">
        <v>820.39</v>
      </c>
      <c r="F646">
        <v>2.4598100000000001</v>
      </c>
      <c r="G646">
        <v>20.18</v>
      </c>
      <c r="H646">
        <v>619.08000000000004</v>
      </c>
      <c r="I646">
        <v>520377150.97678602</v>
      </c>
    </row>
    <row r="647" spans="1:9" x14ac:dyDescent="0.25">
      <c r="A647" s="27">
        <v>42732</v>
      </c>
      <c r="B647" t="s">
        <v>64</v>
      </c>
      <c r="C647" t="s">
        <v>65</v>
      </c>
      <c r="D647">
        <v>820.39</v>
      </c>
      <c r="E647">
        <v>757.52</v>
      </c>
      <c r="F647">
        <v>8.2994500000000002</v>
      </c>
      <c r="G647">
        <v>62.87</v>
      </c>
      <c r="H647">
        <v>631.08000000000004</v>
      </c>
      <c r="I647">
        <v>517728866.78973299</v>
      </c>
    </row>
    <row r="648" spans="1:9" x14ac:dyDescent="0.25">
      <c r="A648" s="27">
        <v>42731</v>
      </c>
      <c r="B648" t="s">
        <v>64</v>
      </c>
      <c r="C648" t="s">
        <v>65</v>
      </c>
      <c r="D648">
        <v>757.52</v>
      </c>
      <c r="E648">
        <v>788.68</v>
      </c>
      <c r="F648">
        <v>-3.9509099999999999</v>
      </c>
      <c r="G648">
        <v>-31.16</v>
      </c>
      <c r="H648">
        <v>636.08000000000004</v>
      </c>
      <c r="I648">
        <v>481840685.93541902</v>
      </c>
    </row>
    <row r="649" spans="1:9" x14ac:dyDescent="0.25">
      <c r="A649" s="27">
        <v>42727</v>
      </c>
      <c r="B649" t="s">
        <v>64</v>
      </c>
      <c r="C649" t="s">
        <v>65</v>
      </c>
      <c r="D649">
        <v>788.68</v>
      </c>
      <c r="E649">
        <v>788.07</v>
      </c>
      <c r="F649">
        <v>7.7399999999999997E-2</v>
      </c>
      <c r="G649">
        <v>0.61</v>
      </c>
      <c r="H649">
        <v>636.08000000000004</v>
      </c>
      <c r="I649">
        <v>501660830.31939203</v>
      </c>
    </row>
    <row r="650" spans="1:9" x14ac:dyDescent="0.25">
      <c r="A650" s="27">
        <v>42726</v>
      </c>
      <c r="B650" t="s">
        <v>64</v>
      </c>
      <c r="C650" t="s">
        <v>65</v>
      </c>
      <c r="D650">
        <v>788.07</v>
      </c>
      <c r="E650">
        <v>760.76</v>
      </c>
      <c r="F650">
        <v>3.5898300000000001</v>
      </c>
      <c r="G650">
        <v>27.31</v>
      </c>
      <c r="H650">
        <v>614.08000000000004</v>
      </c>
      <c r="I650">
        <v>483935283.64178598</v>
      </c>
    </row>
    <row r="651" spans="1:9" x14ac:dyDescent="0.25">
      <c r="A651" s="27">
        <v>42725</v>
      </c>
      <c r="B651" t="s">
        <v>64</v>
      </c>
      <c r="C651" t="s">
        <v>65</v>
      </c>
      <c r="D651">
        <v>760.76</v>
      </c>
      <c r="E651">
        <v>782.9</v>
      </c>
      <c r="F651">
        <v>-2.82795</v>
      </c>
      <c r="G651">
        <v>-22.14</v>
      </c>
      <c r="H651">
        <v>579.58000000000004</v>
      </c>
      <c r="I651">
        <v>440918633.86237901</v>
      </c>
    </row>
    <row r="652" spans="1:9" x14ac:dyDescent="0.25">
      <c r="A652" s="27">
        <v>42724</v>
      </c>
      <c r="B652" t="s">
        <v>64</v>
      </c>
      <c r="C652" t="s">
        <v>65</v>
      </c>
      <c r="D652">
        <v>782.9</v>
      </c>
      <c r="E652">
        <v>812.58</v>
      </c>
      <c r="F652">
        <v>-3.6525599999999998</v>
      </c>
      <c r="G652">
        <v>-29.68</v>
      </c>
      <c r="H652">
        <v>533.58000000000004</v>
      </c>
      <c r="I652">
        <v>417737058.029939</v>
      </c>
    </row>
    <row r="653" spans="1:9" x14ac:dyDescent="0.25">
      <c r="A653" s="27">
        <v>42723</v>
      </c>
      <c r="B653" t="s">
        <v>64</v>
      </c>
      <c r="C653" t="s">
        <v>65</v>
      </c>
      <c r="D653">
        <v>812.58</v>
      </c>
      <c r="E653">
        <v>872.64</v>
      </c>
      <c r="F653">
        <v>-6.8825599999999998</v>
      </c>
      <c r="G653">
        <v>-60.06</v>
      </c>
      <c r="H653">
        <v>589.58000000000004</v>
      </c>
      <c r="I653">
        <v>479078089.16332603</v>
      </c>
    </row>
    <row r="654" spans="1:9" x14ac:dyDescent="0.25">
      <c r="A654" s="27">
        <v>42720</v>
      </c>
      <c r="B654" t="s">
        <v>64</v>
      </c>
      <c r="C654" t="s">
        <v>65</v>
      </c>
      <c r="D654">
        <v>872.64</v>
      </c>
      <c r="E654">
        <v>887.58</v>
      </c>
      <c r="F654">
        <v>-1.68323</v>
      </c>
      <c r="G654">
        <v>-14.94</v>
      </c>
      <c r="H654">
        <v>589.58000000000004</v>
      </c>
      <c r="I654">
        <v>514488054.99456602</v>
      </c>
    </row>
    <row r="655" spans="1:9" x14ac:dyDescent="0.25">
      <c r="A655" s="27">
        <v>42719</v>
      </c>
      <c r="B655" t="s">
        <v>64</v>
      </c>
      <c r="C655" t="s">
        <v>65</v>
      </c>
      <c r="D655">
        <v>887.58</v>
      </c>
      <c r="E655">
        <v>921.32</v>
      </c>
      <c r="F655">
        <v>-3.66214</v>
      </c>
      <c r="G655">
        <v>-33.74</v>
      </c>
      <c r="H655">
        <v>589.58000000000004</v>
      </c>
      <c r="I655">
        <v>523296328.21332699</v>
      </c>
    </row>
    <row r="656" spans="1:9" x14ac:dyDescent="0.25">
      <c r="A656" s="27">
        <v>42718</v>
      </c>
      <c r="B656" t="s">
        <v>64</v>
      </c>
      <c r="C656" t="s">
        <v>65</v>
      </c>
      <c r="D656">
        <v>921.32</v>
      </c>
      <c r="E656">
        <v>932.15</v>
      </c>
      <c r="F656">
        <v>-1.1618299999999999</v>
      </c>
      <c r="G656">
        <v>-10.83</v>
      </c>
      <c r="H656">
        <v>598.58000000000004</v>
      </c>
      <c r="I656">
        <v>551480520.02061999</v>
      </c>
    </row>
    <row r="657" spans="1:9" x14ac:dyDescent="0.25">
      <c r="A657" s="27">
        <v>42717</v>
      </c>
      <c r="B657" t="s">
        <v>64</v>
      </c>
      <c r="C657" t="s">
        <v>65</v>
      </c>
      <c r="D657">
        <v>932.15</v>
      </c>
      <c r="E657">
        <v>946.19</v>
      </c>
      <c r="F657">
        <v>-1.4838499999999999</v>
      </c>
      <c r="G657">
        <v>-14.04</v>
      </c>
      <c r="H657">
        <v>596.08000000000004</v>
      </c>
      <c r="I657">
        <v>555632728.73943996</v>
      </c>
    </row>
    <row r="658" spans="1:9" x14ac:dyDescent="0.25">
      <c r="A658" s="27">
        <v>42716</v>
      </c>
      <c r="B658" t="s">
        <v>64</v>
      </c>
      <c r="C658" t="s">
        <v>65</v>
      </c>
      <c r="D658">
        <v>946.19</v>
      </c>
      <c r="E658">
        <v>901.12</v>
      </c>
      <c r="F658">
        <v>5.0015499999999999</v>
      </c>
      <c r="G658">
        <v>45.07</v>
      </c>
      <c r="H658">
        <v>597.58000000000004</v>
      </c>
      <c r="I658">
        <v>565420928.08959997</v>
      </c>
    </row>
    <row r="659" spans="1:9" x14ac:dyDescent="0.25">
      <c r="A659" s="27">
        <v>42713</v>
      </c>
      <c r="B659" t="s">
        <v>64</v>
      </c>
      <c r="C659" t="s">
        <v>65</v>
      </c>
      <c r="D659">
        <v>901.12</v>
      </c>
      <c r="E659">
        <v>943.49</v>
      </c>
      <c r="F659">
        <v>-4.4907700000000004</v>
      </c>
      <c r="G659">
        <v>-42.37</v>
      </c>
      <c r="H659">
        <v>597.58000000000004</v>
      </c>
      <c r="I659">
        <v>538488154.30315304</v>
      </c>
    </row>
    <row r="660" spans="1:9" x14ac:dyDescent="0.25">
      <c r="A660" s="27">
        <v>42712</v>
      </c>
      <c r="B660" t="s">
        <v>64</v>
      </c>
      <c r="C660" t="s">
        <v>65</v>
      </c>
      <c r="D660">
        <v>943.49</v>
      </c>
      <c r="E660">
        <v>934.67</v>
      </c>
      <c r="F660">
        <v>0.94364999999999999</v>
      </c>
      <c r="G660">
        <v>8.82</v>
      </c>
      <c r="H660">
        <v>582.58000000000004</v>
      </c>
      <c r="I660">
        <v>549655121.48380005</v>
      </c>
    </row>
    <row r="661" spans="1:9" x14ac:dyDescent="0.25">
      <c r="A661" s="27">
        <v>42711</v>
      </c>
      <c r="B661" t="s">
        <v>64</v>
      </c>
      <c r="C661" t="s">
        <v>65</v>
      </c>
      <c r="D661">
        <v>934.67</v>
      </c>
      <c r="E661">
        <v>916.62</v>
      </c>
      <c r="F661">
        <v>1.96919</v>
      </c>
      <c r="G661">
        <v>18.05</v>
      </c>
      <c r="H661">
        <v>585.58000000000004</v>
      </c>
      <c r="I661">
        <v>547320806.57151997</v>
      </c>
    </row>
    <row r="662" spans="1:9" x14ac:dyDescent="0.25">
      <c r="A662" s="27">
        <v>42710</v>
      </c>
      <c r="B662" t="s">
        <v>64</v>
      </c>
      <c r="C662" t="s">
        <v>65</v>
      </c>
      <c r="D662">
        <v>916.62</v>
      </c>
      <c r="E662">
        <v>961.86</v>
      </c>
      <c r="F662">
        <v>-4.7033899999999997</v>
      </c>
      <c r="G662">
        <v>-45.24</v>
      </c>
      <c r="H662">
        <v>585.58000000000004</v>
      </c>
      <c r="I662">
        <v>536751150.373487</v>
      </c>
    </row>
    <row r="663" spans="1:9" x14ac:dyDescent="0.25">
      <c r="A663" s="27">
        <v>42709</v>
      </c>
      <c r="B663" t="s">
        <v>64</v>
      </c>
      <c r="C663" t="s">
        <v>65</v>
      </c>
      <c r="D663">
        <v>961.86</v>
      </c>
      <c r="E663">
        <v>1153.81</v>
      </c>
      <c r="F663">
        <v>-16.636189999999999</v>
      </c>
      <c r="G663">
        <v>-191.95</v>
      </c>
      <c r="H663">
        <v>544.58000000000004</v>
      </c>
      <c r="I663">
        <v>523806372.16844702</v>
      </c>
    </row>
    <row r="664" spans="1:9" x14ac:dyDescent="0.25">
      <c r="A664" s="27">
        <v>42706</v>
      </c>
      <c r="B664" t="s">
        <v>64</v>
      </c>
      <c r="C664" t="s">
        <v>65</v>
      </c>
      <c r="D664">
        <v>1153.81</v>
      </c>
      <c r="E664">
        <v>1143.18</v>
      </c>
      <c r="F664">
        <v>0.92986000000000002</v>
      </c>
      <c r="G664">
        <v>10.63</v>
      </c>
      <c r="H664">
        <v>517.58000000000004</v>
      </c>
      <c r="I664">
        <v>597184965.31041503</v>
      </c>
    </row>
    <row r="665" spans="1:9" x14ac:dyDescent="0.25">
      <c r="A665" s="27">
        <v>42705</v>
      </c>
      <c r="B665" t="s">
        <v>64</v>
      </c>
      <c r="C665" t="s">
        <v>65</v>
      </c>
      <c r="D665">
        <v>1143.18</v>
      </c>
      <c r="E665">
        <v>1078.32</v>
      </c>
      <c r="F665">
        <v>6.0149100000000004</v>
      </c>
      <c r="G665">
        <v>64.86</v>
      </c>
      <c r="H665">
        <v>517.58000000000004</v>
      </c>
      <c r="I665">
        <v>591683126.89572895</v>
      </c>
    </row>
    <row r="666" spans="1:9" x14ac:dyDescent="0.25">
      <c r="A666" s="27">
        <v>42704</v>
      </c>
      <c r="B666" t="s">
        <v>64</v>
      </c>
      <c r="C666" t="s">
        <v>65</v>
      </c>
      <c r="D666">
        <v>1078.32</v>
      </c>
      <c r="E666">
        <v>1053.69</v>
      </c>
      <c r="F666">
        <v>2.3374999999999999</v>
      </c>
      <c r="G666">
        <v>24.63</v>
      </c>
      <c r="H666">
        <v>543.58000000000004</v>
      </c>
      <c r="I666">
        <v>586149433.765288</v>
      </c>
    </row>
    <row r="667" spans="1:9" x14ac:dyDescent="0.25">
      <c r="A667" s="27">
        <v>42703</v>
      </c>
      <c r="B667" t="s">
        <v>64</v>
      </c>
      <c r="C667" t="s">
        <v>65</v>
      </c>
      <c r="D667">
        <v>1053.69</v>
      </c>
      <c r="E667">
        <v>1070.29</v>
      </c>
      <c r="F667">
        <v>-1.55098</v>
      </c>
      <c r="G667">
        <v>-16.600000000000001</v>
      </c>
      <c r="H667">
        <v>528.58000000000004</v>
      </c>
      <c r="I667">
        <v>556955794.06126797</v>
      </c>
    </row>
    <row r="668" spans="1:9" x14ac:dyDescent="0.25">
      <c r="A668" s="27">
        <v>42702</v>
      </c>
      <c r="B668" t="s">
        <v>64</v>
      </c>
      <c r="C668" t="s">
        <v>65</v>
      </c>
      <c r="D668">
        <v>1070.29</v>
      </c>
      <c r="E668">
        <v>1056.08</v>
      </c>
      <c r="F668">
        <v>1.34554</v>
      </c>
      <c r="G668">
        <v>14.21</v>
      </c>
      <c r="H668">
        <v>511.58</v>
      </c>
      <c r="I668">
        <v>547535234.304335</v>
      </c>
    </row>
    <row r="669" spans="1:9" x14ac:dyDescent="0.25">
      <c r="A669" s="27">
        <v>42699</v>
      </c>
      <c r="B669" t="s">
        <v>64</v>
      </c>
      <c r="C669" t="s">
        <v>65</v>
      </c>
      <c r="D669">
        <v>1056.08</v>
      </c>
      <c r="E669">
        <v>1074.04</v>
      </c>
      <c r="F669">
        <v>-1.6721900000000001</v>
      </c>
      <c r="G669">
        <v>-17.96</v>
      </c>
      <c r="H669">
        <v>503.08</v>
      </c>
      <c r="I669">
        <v>531289051.94566101</v>
      </c>
    </row>
    <row r="670" spans="1:9" x14ac:dyDescent="0.25">
      <c r="A670" s="27">
        <v>42697</v>
      </c>
      <c r="B670" t="s">
        <v>64</v>
      </c>
      <c r="C670" t="s">
        <v>65</v>
      </c>
      <c r="D670">
        <v>1074.04</v>
      </c>
      <c r="E670">
        <v>1070.99</v>
      </c>
      <c r="F670">
        <v>0.28477999999999998</v>
      </c>
      <c r="G670">
        <v>3.05</v>
      </c>
      <c r="H670">
        <v>503.08</v>
      </c>
      <c r="I670">
        <v>540324306.25683498</v>
      </c>
    </row>
    <row r="671" spans="1:9" x14ac:dyDescent="0.25">
      <c r="A671" s="27">
        <v>42696</v>
      </c>
      <c r="B671" t="s">
        <v>64</v>
      </c>
      <c r="C671" t="s">
        <v>65</v>
      </c>
      <c r="D671">
        <v>1070.99</v>
      </c>
      <c r="E671">
        <v>1077.03</v>
      </c>
      <c r="F671">
        <v>-0.56079999999999997</v>
      </c>
      <c r="G671">
        <v>-6.04</v>
      </c>
      <c r="H671">
        <v>495.08</v>
      </c>
      <c r="I671">
        <v>530222002.868801</v>
      </c>
    </row>
    <row r="672" spans="1:9" x14ac:dyDescent="0.25">
      <c r="A672" s="27">
        <v>42695</v>
      </c>
      <c r="B672" t="s">
        <v>64</v>
      </c>
      <c r="C672" t="s">
        <v>65</v>
      </c>
      <c r="D672">
        <v>1077.03</v>
      </c>
      <c r="E672">
        <v>1150.92</v>
      </c>
      <c r="F672">
        <v>-6.4200799999999996</v>
      </c>
      <c r="G672">
        <v>-73.89</v>
      </c>
      <c r="H672">
        <v>480.08</v>
      </c>
      <c r="I672">
        <v>517056815.05362803</v>
      </c>
    </row>
    <row r="673" spans="1:9" x14ac:dyDescent="0.25">
      <c r="A673" s="27">
        <v>42692</v>
      </c>
      <c r="B673" t="s">
        <v>64</v>
      </c>
      <c r="C673" t="s">
        <v>65</v>
      </c>
      <c r="D673">
        <v>1150.92</v>
      </c>
      <c r="E673">
        <v>1157.96</v>
      </c>
      <c r="F673">
        <v>-0.60797000000000001</v>
      </c>
      <c r="G673">
        <v>-7.04</v>
      </c>
      <c r="H673">
        <v>462.08</v>
      </c>
      <c r="I673">
        <v>531813109.16568899</v>
      </c>
    </row>
    <row r="674" spans="1:9" x14ac:dyDescent="0.25">
      <c r="A674" s="27">
        <v>42691</v>
      </c>
      <c r="B674" t="s">
        <v>64</v>
      </c>
      <c r="C674" t="s">
        <v>65</v>
      </c>
      <c r="D674">
        <v>1157.96</v>
      </c>
      <c r="E674">
        <v>1244.72</v>
      </c>
      <c r="F674">
        <v>-6.9702400000000004</v>
      </c>
      <c r="G674">
        <v>-86.76</v>
      </c>
      <c r="H674">
        <v>458.58</v>
      </c>
      <c r="I674">
        <v>531013267.87118202</v>
      </c>
    </row>
    <row r="675" spans="1:9" x14ac:dyDescent="0.25">
      <c r="A675" s="27">
        <v>42690</v>
      </c>
      <c r="B675" t="s">
        <v>64</v>
      </c>
      <c r="C675" t="s">
        <v>65</v>
      </c>
      <c r="D675">
        <v>1244.72</v>
      </c>
      <c r="E675">
        <v>1197.75</v>
      </c>
      <c r="F675">
        <v>3.9215200000000001</v>
      </c>
      <c r="G675">
        <v>46.97</v>
      </c>
      <c r="H675">
        <v>403.58</v>
      </c>
      <c r="I675">
        <v>502339766.804223</v>
      </c>
    </row>
    <row r="676" spans="1:9" x14ac:dyDescent="0.25">
      <c r="A676" s="27">
        <v>42689</v>
      </c>
      <c r="B676" t="s">
        <v>64</v>
      </c>
      <c r="C676" t="s">
        <v>65</v>
      </c>
      <c r="D676">
        <v>1197.75</v>
      </c>
      <c r="E676">
        <v>1318.76</v>
      </c>
      <c r="F676">
        <v>-9.1760400000000004</v>
      </c>
      <c r="G676">
        <v>-121.01</v>
      </c>
      <c r="H676">
        <v>361.08</v>
      </c>
      <c r="I676">
        <v>432479402.62850899</v>
      </c>
    </row>
    <row r="677" spans="1:9" x14ac:dyDescent="0.25">
      <c r="A677" s="27">
        <v>42688</v>
      </c>
      <c r="B677" t="s">
        <v>64</v>
      </c>
      <c r="C677" t="s">
        <v>65</v>
      </c>
      <c r="D677">
        <v>1318.76</v>
      </c>
      <c r="E677">
        <v>1349.41</v>
      </c>
      <c r="F677">
        <v>-2.27136</v>
      </c>
      <c r="G677">
        <v>-30.65</v>
      </c>
      <c r="H677">
        <v>354.08</v>
      </c>
      <c r="I677">
        <v>466941952.39438301</v>
      </c>
    </row>
    <row r="678" spans="1:9" x14ac:dyDescent="0.25">
      <c r="A678" s="27">
        <v>42685</v>
      </c>
      <c r="B678" t="s">
        <v>64</v>
      </c>
      <c r="C678" t="s">
        <v>65</v>
      </c>
      <c r="D678">
        <v>1349.41</v>
      </c>
      <c r="E678">
        <v>1381.44</v>
      </c>
      <c r="F678">
        <v>-2.3186</v>
      </c>
      <c r="G678">
        <v>-32.03</v>
      </c>
      <c r="H678">
        <v>362.08</v>
      </c>
      <c r="I678">
        <v>488589677.75281698</v>
      </c>
    </row>
    <row r="679" spans="1:9" x14ac:dyDescent="0.25">
      <c r="A679" s="27">
        <v>42684</v>
      </c>
      <c r="B679" t="s">
        <v>64</v>
      </c>
      <c r="C679" t="s">
        <v>65</v>
      </c>
      <c r="D679">
        <v>1381.44</v>
      </c>
      <c r="E679">
        <v>1293.3499999999999</v>
      </c>
      <c r="F679">
        <v>6.8109900000000003</v>
      </c>
      <c r="G679">
        <v>88.09</v>
      </c>
      <c r="H679">
        <v>393.08</v>
      </c>
      <c r="I679">
        <v>543011628.70976996</v>
      </c>
    </row>
    <row r="680" spans="1:9" x14ac:dyDescent="0.25">
      <c r="A680" s="27">
        <v>42683</v>
      </c>
      <c r="B680" t="s">
        <v>64</v>
      </c>
      <c r="C680" t="s">
        <v>65</v>
      </c>
      <c r="D680">
        <v>1293.3499999999999</v>
      </c>
      <c r="E680">
        <v>1454.96</v>
      </c>
      <c r="F680">
        <v>-11.107519999999999</v>
      </c>
      <c r="G680">
        <v>-161.61000000000001</v>
      </c>
      <c r="H680">
        <v>364.08</v>
      </c>
      <c r="I680">
        <v>470878368.00424302</v>
      </c>
    </row>
    <row r="681" spans="1:9" x14ac:dyDescent="0.25">
      <c r="A681" s="27">
        <v>42682</v>
      </c>
      <c r="B681" t="s">
        <v>64</v>
      </c>
      <c r="C681" t="s">
        <v>65</v>
      </c>
      <c r="D681">
        <v>1454.96</v>
      </c>
      <c r="E681">
        <v>1457.57</v>
      </c>
      <c r="F681">
        <v>-0.17907000000000001</v>
      </c>
      <c r="G681">
        <v>-2.61</v>
      </c>
      <c r="H681">
        <v>354.08</v>
      </c>
      <c r="I681">
        <v>515167174.509184</v>
      </c>
    </row>
    <row r="682" spans="1:9" x14ac:dyDescent="0.25">
      <c r="A682" s="27">
        <v>42681</v>
      </c>
      <c r="B682" t="s">
        <v>64</v>
      </c>
      <c r="C682" t="s">
        <v>65</v>
      </c>
      <c r="D682">
        <v>1457.57</v>
      </c>
      <c r="E682">
        <v>2035.82</v>
      </c>
      <c r="F682">
        <v>-28.403790000000001</v>
      </c>
      <c r="G682">
        <v>-578.25</v>
      </c>
      <c r="H682">
        <v>372.08</v>
      </c>
      <c r="I682">
        <v>542327574.22812402</v>
      </c>
    </row>
    <row r="683" spans="1:9" x14ac:dyDescent="0.25">
      <c r="A683" s="27">
        <v>42678</v>
      </c>
      <c r="B683" t="s">
        <v>64</v>
      </c>
      <c r="C683" t="s">
        <v>65</v>
      </c>
      <c r="D683">
        <v>2035.82</v>
      </c>
      <c r="E683">
        <v>2081.0700000000002</v>
      </c>
      <c r="F683">
        <v>-2.1743600000000001</v>
      </c>
      <c r="G683">
        <v>-45.25</v>
      </c>
      <c r="H683">
        <v>335.08</v>
      </c>
      <c r="I683">
        <v>682155482.30362904</v>
      </c>
    </row>
    <row r="684" spans="1:9" x14ac:dyDescent="0.25">
      <c r="A684" s="27">
        <v>42677</v>
      </c>
      <c r="B684" t="s">
        <v>64</v>
      </c>
      <c r="C684" t="s">
        <v>65</v>
      </c>
      <c r="D684">
        <v>2081.0700000000002</v>
      </c>
      <c r="E684">
        <v>1876.13</v>
      </c>
      <c r="F684">
        <v>10.923550000000001</v>
      </c>
      <c r="G684">
        <v>204.94</v>
      </c>
      <c r="H684">
        <v>348.08</v>
      </c>
      <c r="I684">
        <v>724371604.863796</v>
      </c>
    </row>
    <row r="685" spans="1:9" x14ac:dyDescent="0.25">
      <c r="A685" s="27">
        <v>42676</v>
      </c>
      <c r="B685" t="s">
        <v>64</v>
      </c>
      <c r="C685" t="s">
        <v>65</v>
      </c>
      <c r="D685">
        <v>1876.13</v>
      </c>
      <c r="E685">
        <v>1771.68</v>
      </c>
      <c r="F685">
        <v>5.8955299999999999</v>
      </c>
      <c r="G685">
        <v>104.45</v>
      </c>
      <c r="H685">
        <v>373.58</v>
      </c>
      <c r="I685">
        <v>700878117.71836805</v>
      </c>
    </row>
    <row r="686" spans="1:9" x14ac:dyDescent="0.25">
      <c r="A686" s="27">
        <v>42675</v>
      </c>
      <c r="B686" t="s">
        <v>64</v>
      </c>
      <c r="C686" t="s">
        <v>65</v>
      </c>
      <c r="D686">
        <v>1771.68</v>
      </c>
      <c r="E686">
        <v>1668.98</v>
      </c>
      <c r="F686">
        <v>6.1534599999999999</v>
      </c>
      <c r="G686">
        <v>102.7</v>
      </c>
      <c r="H686">
        <v>388.58</v>
      </c>
      <c r="I686">
        <v>688433250.13473403</v>
      </c>
    </row>
    <row r="687" spans="1:9" x14ac:dyDescent="0.25">
      <c r="A687" s="27">
        <v>42674</v>
      </c>
      <c r="B687" t="s">
        <v>64</v>
      </c>
      <c r="C687" t="s">
        <v>65</v>
      </c>
      <c r="D687">
        <v>1668.98</v>
      </c>
      <c r="E687">
        <v>1576.9</v>
      </c>
      <c r="F687">
        <v>5.8392999999999997</v>
      </c>
      <c r="G687">
        <v>92.08</v>
      </c>
      <c r="H687">
        <v>449.58</v>
      </c>
      <c r="I687">
        <v>750334221.46226597</v>
      </c>
    </row>
    <row r="688" spans="1:9" x14ac:dyDescent="0.25">
      <c r="A688" s="27">
        <v>42671</v>
      </c>
      <c r="B688" t="s">
        <v>64</v>
      </c>
      <c r="C688" t="s">
        <v>65</v>
      </c>
      <c r="D688">
        <v>1576.9</v>
      </c>
      <c r="E688">
        <v>1496.99</v>
      </c>
      <c r="F688">
        <v>5.33805</v>
      </c>
      <c r="G688">
        <v>79.91</v>
      </c>
      <c r="H688">
        <v>462.08</v>
      </c>
      <c r="I688">
        <v>728648465.43927896</v>
      </c>
    </row>
    <row r="689" spans="1:9" x14ac:dyDescent="0.25">
      <c r="A689" s="27">
        <v>42670</v>
      </c>
      <c r="B689" t="s">
        <v>64</v>
      </c>
      <c r="C689" t="s">
        <v>65</v>
      </c>
      <c r="D689">
        <v>1496.99</v>
      </c>
      <c r="E689">
        <v>1419.21</v>
      </c>
      <c r="F689">
        <v>5.4805099999999998</v>
      </c>
      <c r="G689">
        <v>77.78</v>
      </c>
      <c r="H689">
        <v>496.08</v>
      </c>
      <c r="I689">
        <v>742621590.67280495</v>
      </c>
    </row>
    <row r="690" spans="1:9" x14ac:dyDescent="0.25">
      <c r="A690" s="27">
        <v>42669</v>
      </c>
      <c r="B690" t="s">
        <v>64</v>
      </c>
      <c r="C690" t="s">
        <v>65</v>
      </c>
      <c r="D690">
        <v>1419.21</v>
      </c>
      <c r="E690">
        <v>1355.7</v>
      </c>
      <c r="F690">
        <v>4.68466</v>
      </c>
      <c r="G690">
        <v>63.51</v>
      </c>
      <c r="H690">
        <v>502.08</v>
      </c>
      <c r="I690">
        <v>712552018.89535105</v>
      </c>
    </row>
    <row r="691" spans="1:9" x14ac:dyDescent="0.25">
      <c r="A691" s="27">
        <v>42668</v>
      </c>
      <c r="B691" t="s">
        <v>64</v>
      </c>
      <c r="C691" t="s">
        <v>65</v>
      </c>
      <c r="D691">
        <v>1355.7</v>
      </c>
      <c r="E691">
        <v>1308.95</v>
      </c>
      <c r="F691">
        <v>3.5715599999999998</v>
      </c>
      <c r="G691">
        <v>46.75</v>
      </c>
      <c r="H691">
        <v>515.58000000000004</v>
      </c>
      <c r="I691">
        <v>698967089.06781006</v>
      </c>
    </row>
    <row r="692" spans="1:9" x14ac:dyDescent="0.25">
      <c r="A692" s="27">
        <v>42667</v>
      </c>
      <c r="B692" t="s">
        <v>64</v>
      </c>
      <c r="C692" t="s">
        <v>65</v>
      </c>
      <c r="D692">
        <v>1308.95</v>
      </c>
      <c r="E692">
        <v>1420.91</v>
      </c>
      <c r="F692">
        <v>-7.8794599999999999</v>
      </c>
      <c r="G692">
        <v>-111.96</v>
      </c>
      <c r="H692">
        <v>515.58000000000004</v>
      </c>
      <c r="I692">
        <v>674863886.72664297</v>
      </c>
    </row>
    <row r="693" spans="1:9" x14ac:dyDescent="0.25">
      <c r="A693" s="27">
        <v>42664</v>
      </c>
      <c r="B693" t="s">
        <v>64</v>
      </c>
      <c r="C693" t="s">
        <v>65</v>
      </c>
      <c r="D693">
        <v>1420.91</v>
      </c>
      <c r="E693">
        <v>1456.68</v>
      </c>
      <c r="F693">
        <v>-2.4555799999999999</v>
      </c>
      <c r="G693">
        <v>-35.770000000000003</v>
      </c>
      <c r="H693">
        <v>496.58</v>
      </c>
      <c r="I693">
        <v>705590543.98048401</v>
      </c>
    </row>
    <row r="694" spans="1:9" x14ac:dyDescent="0.25">
      <c r="A694" s="27">
        <v>42663</v>
      </c>
      <c r="B694" t="s">
        <v>64</v>
      </c>
      <c r="C694" t="s">
        <v>65</v>
      </c>
      <c r="D694">
        <v>1456.68</v>
      </c>
      <c r="E694">
        <v>1511.81</v>
      </c>
      <c r="F694">
        <v>-3.64662</v>
      </c>
      <c r="G694">
        <v>-55.13</v>
      </c>
      <c r="H694">
        <v>455.58</v>
      </c>
      <c r="I694">
        <v>663629206.12473094</v>
      </c>
    </row>
    <row r="695" spans="1:9" x14ac:dyDescent="0.25">
      <c r="A695" s="27">
        <v>42662</v>
      </c>
      <c r="B695" t="s">
        <v>64</v>
      </c>
      <c r="C695" t="s">
        <v>65</v>
      </c>
      <c r="D695">
        <v>1511.81</v>
      </c>
      <c r="E695">
        <v>1618.93</v>
      </c>
      <c r="F695">
        <v>-6.6167199999999999</v>
      </c>
      <c r="G695">
        <v>-107.12</v>
      </c>
      <c r="H695">
        <v>426.08</v>
      </c>
      <c r="I695">
        <v>644146744.70908499</v>
      </c>
    </row>
    <row r="696" spans="1:9" x14ac:dyDescent="0.25">
      <c r="A696" s="27">
        <v>42661</v>
      </c>
      <c r="B696" t="s">
        <v>64</v>
      </c>
      <c r="C696" t="s">
        <v>65</v>
      </c>
      <c r="D696">
        <v>1618.93</v>
      </c>
      <c r="E696">
        <v>1723.15</v>
      </c>
      <c r="F696">
        <v>-6.0482300000000002</v>
      </c>
      <c r="G696">
        <v>-104.22</v>
      </c>
      <c r="H696">
        <v>340.58</v>
      </c>
      <c r="I696">
        <v>551369546.60289896</v>
      </c>
    </row>
    <row r="697" spans="1:9" x14ac:dyDescent="0.25">
      <c r="A697" s="27">
        <v>42660</v>
      </c>
      <c r="B697" t="s">
        <v>64</v>
      </c>
      <c r="C697" t="s">
        <v>65</v>
      </c>
      <c r="D697">
        <v>1723.15</v>
      </c>
      <c r="E697">
        <v>1762.05</v>
      </c>
      <c r="F697">
        <v>-2.2076600000000002</v>
      </c>
      <c r="G697">
        <v>-38.9</v>
      </c>
      <c r="H697">
        <v>340.58</v>
      </c>
      <c r="I697">
        <v>586864431.58677995</v>
      </c>
    </row>
    <row r="698" spans="1:9" x14ac:dyDescent="0.25">
      <c r="A698" s="27">
        <v>42657</v>
      </c>
      <c r="B698" t="s">
        <v>64</v>
      </c>
      <c r="C698" t="s">
        <v>65</v>
      </c>
      <c r="D698">
        <v>1762.05</v>
      </c>
      <c r="E698">
        <v>1810.02</v>
      </c>
      <c r="F698">
        <v>-2.6502500000000002</v>
      </c>
      <c r="G698">
        <v>-47.97</v>
      </c>
      <c r="H698">
        <v>340.58</v>
      </c>
      <c r="I698">
        <v>600112858.240713</v>
      </c>
    </row>
    <row r="699" spans="1:9" x14ac:dyDescent="0.25">
      <c r="A699" s="27">
        <v>42656</v>
      </c>
      <c r="B699" t="s">
        <v>64</v>
      </c>
      <c r="C699" t="s">
        <v>65</v>
      </c>
      <c r="D699">
        <v>1810.02</v>
      </c>
      <c r="E699">
        <v>1732.64</v>
      </c>
      <c r="F699">
        <v>4.4660200000000003</v>
      </c>
      <c r="G699">
        <v>77.38</v>
      </c>
      <c r="H699">
        <v>340.58</v>
      </c>
      <c r="I699">
        <v>616450313.93709397</v>
      </c>
    </row>
    <row r="700" spans="1:9" x14ac:dyDescent="0.25">
      <c r="A700" s="27">
        <v>42655</v>
      </c>
      <c r="B700" t="s">
        <v>64</v>
      </c>
      <c r="C700" t="s">
        <v>65</v>
      </c>
      <c r="D700">
        <v>1732.64</v>
      </c>
      <c r="E700">
        <v>1670</v>
      </c>
      <c r="F700">
        <v>3.7509000000000001</v>
      </c>
      <c r="G700">
        <v>62.64</v>
      </c>
      <c r="H700">
        <v>411.08</v>
      </c>
      <c r="I700">
        <v>712247622.76790702</v>
      </c>
    </row>
    <row r="701" spans="1:9" x14ac:dyDescent="0.25">
      <c r="A701" s="27">
        <v>42654</v>
      </c>
      <c r="B701" t="s">
        <v>64</v>
      </c>
      <c r="C701" t="s">
        <v>65</v>
      </c>
      <c r="D701">
        <v>1670</v>
      </c>
      <c r="E701">
        <v>1516.68</v>
      </c>
      <c r="F701">
        <v>10.108919999999999</v>
      </c>
      <c r="G701">
        <v>153.32</v>
      </c>
      <c r="H701">
        <v>422.08</v>
      </c>
      <c r="I701">
        <v>704867789.51334596</v>
      </c>
    </row>
    <row r="702" spans="1:9" x14ac:dyDescent="0.25">
      <c r="A702" s="27">
        <v>42653</v>
      </c>
      <c r="B702" t="s">
        <v>64</v>
      </c>
      <c r="C702" t="s">
        <v>65</v>
      </c>
      <c r="D702">
        <v>1516.68</v>
      </c>
      <c r="E702">
        <v>1613.76</v>
      </c>
      <c r="F702">
        <v>-6.0157600000000002</v>
      </c>
      <c r="G702">
        <v>-97.08</v>
      </c>
      <c r="H702">
        <v>445.08</v>
      </c>
      <c r="I702">
        <v>675038657.36473203</v>
      </c>
    </row>
    <row r="703" spans="1:9" x14ac:dyDescent="0.25">
      <c r="A703" s="27">
        <v>42650</v>
      </c>
      <c r="B703" t="s">
        <v>64</v>
      </c>
      <c r="C703" t="s">
        <v>65</v>
      </c>
      <c r="D703">
        <v>1613.76</v>
      </c>
      <c r="E703">
        <v>1562.64</v>
      </c>
      <c r="F703">
        <v>3.2713899999999998</v>
      </c>
      <c r="G703">
        <v>51.12</v>
      </c>
      <c r="H703">
        <v>442.58</v>
      </c>
      <c r="I703">
        <v>714212285.99105203</v>
      </c>
    </row>
    <row r="704" spans="1:9" x14ac:dyDescent="0.25">
      <c r="A704" s="27">
        <v>42649</v>
      </c>
      <c r="B704" t="s">
        <v>64</v>
      </c>
      <c r="C704" t="s">
        <v>65</v>
      </c>
      <c r="D704">
        <v>1562.64</v>
      </c>
      <c r="E704">
        <v>1592.5</v>
      </c>
      <c r="F704">
        <v>-1.87504</v>
      </c>
      <c r="G704">
        <v>-29.86</v>
      </c>
      <c r="H704">
        <v>435.08</v>
      </c>
      <c r="I704">
        <v>679867974.25457203</v>
      </c>
    </row>
    <row r="705" spans="1:9" x14ac:dyDescent="0.25">
      <c r="A705" s="27">
        <v>42648</v>
      </c>
      <c r="B705" t="s">
        <v>64</v>
      </c>
      <c r="C705" t="s">
        <v>65</v>
      </c>
      <c r="D705">
        <v>1592.5</v>
      </c>
      <c r="E705">
        <v>1607.51</v>
      </c>
      <c r="F705">
        <v>-0.93374000000000001</v>
      </c>
      <c r="G705">
        <v>-15.01</v>
      </c>
      <c r="H705">
        <v>435.08</v>
      </c>
      <c r="I705">
        <v>692859359.16167903</v>
      </c>
    </row>
    <row r="706" spans="1:9" x14ac:dyDescent="0.25">
      <c r="A706" s="27">
        <v>42647</v>
      </c>
      <c r="B706" t="s">
        <v>64</v>
      </c>
      <c r="C706" t="s">
        <v>65</v>
      </c>
      <c r="D706">
        <v>1607.51</v>
      </c>
      <c r="E706">
        <v>1638.07</v>
      </c>
      <c r="F706">
        <v>-1.86561</v>
      </c>
      <c r="G706">
        <v>-30.56</v>
      </c>
      <c r="H706">
        <v>428.58</v>
      </c>
      <c r="I706">
        <v>688941042.73688602</v>
      </c>
    </row>
    <row r="707" spans="1:9" x14ac:dyDescent="0.25">
      <c r="A707" s="27">
        <v>42646</v>
      </c>
      <c r="B707" t="s">
        <v>64</v>
      </c>
      <c r="C707" t="s">
        <v>65</v>
      </c>
      <c r="D707">
        <v>1638.07</v>
      </c>
      <c r="E707">
        <v>1690.06</v>
      </c>
      <c r="F707">
        <v>-3.0762200000000002</v>
      </c>
      <c r="G707">
        <v>-51.99</v>
      </c>
      <c r="H707">
        <v>437.08</v>
      </c>
      <c r="I707">
        <v>715961936.20845902</v>
      </c>
    </row>
    <row r="708" spans="1:9" x14ac:dyDescent="0.25">
      <c r="A708" s="27">
        <v>42643</v>
      </c>
      <c r="B708" t="s">
        <v>64</v>
      </c>
      <c r="C708" t="s">
        <v>65</v>
      </c>
      <c r="D708">
        <v>1690.06</v>
      </c>
      <c r="E708">
        <v>1715.91</v>
      </c>
      <c r="F708">
        <v>-1.5064900000000001</v>
      </c>
      <c r="G708">
        <v>-25.85</v>
      </c>
      <c r="H708">
        <v>437.08</v>
      </c>
      <c r="I708">
        <v>738685544.51792002</v>
      </c>
    </row>
    <row r="709" spans="1:9" x14ac:dyDescent="0.25">
      <c r="A709" s="27">
        <v>42642</v>
      </c>
      <c r="B709" t="s">
        <v>64</v>
      </c>
      <c r="C709" t="s">
        <v>65</v>
      </c>
      <c r="D709">
        <v>1715.91</v>
      </c>
      <c r="E709">
        <v>1597.62</v>
      </c>
      <c r="F709">
        <v>7.4041399999999999</v>
      </c>
      <c r="G709">
        <v>118.29</v>
      </c>
      <c r="H709">
        <v>402.58</v>
      </c>
      <c r="I709">
        <v>690785077.57715297</v>
      </c>
    </row>
    <row r="710" spans="1:9" x14ac:dyDescent="0.25">
      <c r="A710" s="27">
        <v>42641</v>
      </c>
      <c r="B710" t="s">
        <v>64</v>
      </c>
      <c r="C710" t="s">
        <v>65</v>
      </c>
      <c r="D710">
        <v>1597.62</v>
      </c>
      <c r="E710">
        <v>1652.16</v>
      </c>
      <c r="F710">
        <v>-3.3011300000000001</v>
      </c>
      <c r="G710">
        <v>-54.54</v>
      </c>
      <c r="H710">
        <v>405.58</v>
      </c>
      <c r="I710">
        <v>647957160.947492</v>
      </c>
    </row>
    <row r="711" spans="1:9" x14ac:dyDescent="0.25">
      <c r="A711" s="27">
        <v>42640</v>
      </c>
      <c r="B711" t="s">
        <v>64</v>
      </c>
      <c r="C711" t="s">
        <v>65</v>
      </c>
      <c r="D711">
        <v>1652.16</v>
      </c>
      <c r="E711">
        <v>1805.41</v>
      </c>
      <c r="F711">
        <v>-8.4883799999999994</v>
      </c>
      <c r="G711">
        <v>-153.25</v>
      </c>
      <c r="H711">
        <v>395.08</v>
      </c>
      <c r="I711">
        <v>652729624.38465297</v>
      </c>
    </row>
    <row r="712" spans="1:9" x14ac:dyDescent="0.25">
      <c r="A712" s="27">
        <v>42639</v>
      </c>
      <c r="B712" t="s">
        <v>64</v>
      </c>
      <c r="C712" t="s">
        <v>65</v>
      </c>
      <c r="D712">
        <v>1805.41</v>
      </c>
      <c r="E712">
        <v>1670.24</v>
      </c>
      <c r="F712">
        <v>8.0928500000000003</v>
      </c>
      <c r="G712">
        <v>135.16999999999999</v>
      </c>
      <c r="H712">
        <v>376.08</v>
      </c>
      <c r="I712">
        <v>678972311.17682004</v>
      </c>
    </row>
    <row r="713" spans="1:9" x14ac:dyDescent="0.25">
      <c r="A713" s="27">
        <v>42636</v>
      </c>
      <c r="B713" t="s">
        <v>64</v>
      </c>
      <c r="C713" t="s">
        <v>65</v>
      </c>
      <c r="D713">
        <v>1670.24</v>
      </c>
      <c r="E713">
        <v>1619.18</v>
      </c>
      <c r="F713">
        <v>3.1534499999999999</v>
      </c>
      <c r="G713">
        <v>51.06</v>
      </c>
      <c r="H713">
        <v>377.08</v>
      </c>
      <c r="I713">
        <v>629808287.87830603</v>
      </c>
    </row>
    <row r="714" spans="1:9" x14ac:dyDescent="0.25">
      <c r="A714" s="27">
        <v>42635</v>
      </c>
      <c r="B714" t="s">
        <v>64</v>
      </c>
      <c r="C714" t="s">
        <v>65</v>
      </c>
      <c r="D714">
        <v>1619.18</v>
      </c>
      <c r="E714">
        <v>1783.13</v>
      </c>
      <c r="F714">
        <v>-9.1945099999999993</v>
      </c>
      <c r="G714">
        <v>-163.95</v>
      </c>
      <c r="H714">
        <v>372.08</v>
      </c>
      <c r="I714">
        <v>602458860.73306596</v>
      </c>
    </row>
    <row r="715" spans="1:9" x14ac:dyDescent="0.25">
      <c r="A715" s="27">
        <v>42634</v>
      </c>
      <c r="B715" t="s">
        <v>64</v>
      </c>
      <c r="C715" t="s">
        <v>65</v>
      </c>
      <c r="D715">
        <v>1783.13</v>
      </c>
      <c r="E715">
        <v>2109.7800000000002</v>
      </c>
      <c r="F715">
        <v>-15.482659999999999</v>
      </c>
      <c r="G715">
        <v>-326.64999999999998</v>
      </c>
      <c r="H715">
        <v>279.08</v>
      </c>
      <c r="I715">
        <v>497629716.29636699</v>
      </c>
    </row>
    <row r="716" spans="1:9" x14ac:dyDescent="0.25">
      <c r="A716" s="27">
        <v>42633</v>
      </c>
      <c r="B716" t="s">
        <v>64</v>
      </c>
      <c r="C716" t="s">
        <v>65</v>
      </c>
      <c r="D716">
        <v>2109.7800000000002</v>
      </c>
      <c r="E716">
        <v>2038.98</v>
      </c>
      <c r="F716">
        <v>3.4723199999999999</v>
      </c>
      <c r="G716">
        <v>70.8</v>
      </c>
      <c r="H716">
        <v>222.08</v>
      </c>
      <c r="I716">
        <v>468532601.77213597</v>
      </c>
    </row>
    <row r="717" spans="1:9" x14ac:dyDescent="0.25">
      <c r="A717" s="27">
        <v>42632</v>
      </c>
      <c r="B717" t="s">
        <v>64</v>
      </c>
      <c r="C717" t="s">
        <v>65</v>
      </c>
      <c r="D717">
        <v>2038.98</v>
      </c>
      <c r="E717">
        <v>2136.54</v>
      </c>
      <c r="F717">
        <v>-4.5662599999999998</v>
      </c>
      <c r="G717">
        <v>-97.56</v>
      </c>
      <c r="H717">
        <v>219.08</v>
      </c>
      <c r="I717">
        <v>446692644.10893601</v>
      </c>
    </row>
    <row r="718" spans="1:9" x14ac:dyDescent="0.25">
      <c r="A718" s="27">
        <v>42629</v>
      </c>
      <c r="B718" t="s">
        <v>64</v>
      </c>
      <c r="C718" t="s">
        <v>65</v>
      </c>
      <c r="D718">
        <v>2136.54</v>
      </c>
      <c r="E718">
        <v>2327.92</v>
      </c>
      <c r="F718">
        <v>-8.2210699999999992</v>
      </c>
      <c r="G718">
        <v>-191.38</v>
      </c>
      <c r="H718">
        <v>225.08</v>
      </c>
      <c r="I718">
        <v>480884989.46517599</v>
      </c>
    </row>
    <row r="719" spans="1:9" x14ac:dyDescent="0.25">
      <c r="A719" s="27">
        <v>42628</v>
      </c>
      <c r="B719" t="s">
        <v>64</v>
      </c>
      <c r="C719" t="s">
        <v>65</v>
      </c>
      <c r="D719">
        <v>2327.92</v>
      </c>
      <c r="E719">
        <v>2532.34</v>
      </c>
      <c r="F719">
        <v>-8.0723800000000008</v>
      </c>
      <c r="G719">
        <v>-204.42</v>
      </c>
      <c r="H719">
        <v>233.08</v>
      </c>
      <c r="I719">
        <v>542583493.99036503</v>
      </c>
    </row>
    <row r="720" spans="1:9" x14ac:dyDescent="0.25">
      <c r="A720" s="27">
        <v>42627</v>
      </c>
      <c r="B720" t="s">
        <v>64</v>
      </c>
      <c r="C720" t="s">
        <v>65</v>
      </c>
      <c r="D720">
        <v>2532.34</v>
      </c>
      <c r="E720">
        <v>2385.77</v>
      </c>
      <c r="F720">
        <v>6.14351</v>
      </c>
      <c r="G720">
        <v>146.57</v>
      </c>
      <c r="H720">
        <v>229.08</v>
      </c>
      <c r="I720">
        <v>580099636.34504604</v>
      </c>
    </row>
    <row r="721" spans="1:9" x14ac:dyDescent="0.25">
      <c r="A721" s="27">
        <v>42626</v>
      </c>
      <c r="B721" t="s">
        <v>64</v>
      </c>
      <c r="C721" t="s">
        <v>65</v>
      </c>
      <c r="D721">
        <v>2385.77</v>
      </c>
      <c r="E721">
        <v>1986.51</v>
      </c>
      <c r="F721">
        <v>20.098559999999999</v>
      </c>
      <c r="G721">
        <v>399.26</v>
      </c>
      <c r="H721">
        <v>243.58</v>
      </c>
      <c r="I721">
        <v>581117555.71093202</v>
      </c>
    </row>
    <row r="722" spans="1:9" x14ac:dyDescent="0.25">
      <c r="A722" s="27">
        <v>42625</v>
      </c>
      <c r="B722" t="s">
        <v>64</v>
      </c>
      <c r="C722" t="s">
        <v>65</v>
      </c>
      <c r="D722">
        <v>1986.51</v>
      </c>
      <c r="E722">
        <v>2245.5300000000002</v>
      </c>
      <c r="F722">
        <v>-11.53492</v>
      </c>
      <c r="G722">
        <v>-259.02</v>
      </c>
      <c r="H722">
        <v>335.58</v>
      </c>
      <c r="I722">
        <v>666626114.06955504</v>
      </c>
    </row>
    <row r="723" spans="1:9" x14ac:dyDescent="0.25">
      <c r="A723" s="27">
        <v>42622</v>
      </c>
      <c r="B723" t="s">
        <v>64</v>
      </c>
      <c r="C723" t="s">
        <v>65</v>
      </c>
      <c r="D723">
        <v>2245.5300000000002</v>
      </c>
      <c r="E723">
        <v>1714.77</v>
      </c>
      <c r="F723">
        <v>30.952259999999999</v>
      </c>
      <c r="G723">
        <v>530.76</v>
      </c>
      <c r="H723">
        <v>335.58</v>
      </c>
      <c r="I723">
        <v>753547144.45263696</v>
      </c>
    </row>
    <row r="724" spans="1:9" x14ac:dyDescent="0.25">
      <c r="A724" s="27">
        <v>42621</v>
      </c>
      <c r="B724" t="s">
        <v>64</v>
      </c>
      <c r="C724" t="s">
        <v>65</v>
      </c>
      <c r="D724">
        <v>1714.77</v>
      </c>
      <c r="E724">
        <v>1680.6</v>
      </c>
      <c r="F724">
        <v>2.0331999999999999</v>
      </c>
      <c r="G724">
        <v>34.17</v>
      </c>
      <c r="H724">
        <v>361.58</v>
      </c>
      <c r="I724">
        <v>620020570.343593</v>
      </c>
    </row>
    <row r="725" spans="1:9" x14ac:dyDescent="0.25">
      <c r="A725" s="27">
        <v>42620</v>
      </c>
      <c r="B725" t="s">
        <v>64</v>
      </c>
      <c r="C725" t="s">
        <v>65</v>
      </c>
      <c r="D725">
        <v>1680.6</v>
      </c>
      <c r="E725">
        <v>1708.36</v>
      </c>
      <c r="F725">
        <v>-1.6249499999999999</v>
      </c>
      <c r="G725">
        <v>-27.76</v>
      </c>
      <c r="H725">
        <v>361.58</v>
      </c>
      <c r="I725">
        <v>607665500.63241303</v>
      </c>
    </row>
    <row r="726" spans="1:9" x14ac:dyDescent="0.25">
      <c r="A726" s="27">
        <v>42619</v>
      </c>
      <c r="B726" t="s">
        <v>64</v>
      </c>
      <c r="C726" t="s">
        <v>65</v>
      </c>
      <c r="D726">
        <v>1708.36</v>
      </c>
      <c r="E726">
        <v>1834.14</v>
      </c>
      <c r="F726">
        <v>-6.85771</v>
      </c>
      <c r="G726">
        <v>-125.78</v>
      </c>
      <c r="H726">
        <v>366.58</v>
      </c>
      <c r="I726">
        <v>626244664.84612</v>
      </c>
    </row>
    <row r="727" spans="1:9" x14ac:dyDescent="0.25">
      <c r="A727" s="27">
        <v>42615</v>
      </c>
      <c r="B727" t="s">
        <v>64</v>
      </c>
      <c r="C727" t="s">
        <v>65</v>
      </c>
      <c r="D727">
        <v>1834.14</v>
      </c>
      <c r="E727">
        <v>1952.68</v>
      </c>
      <c r="F727">
        <v>-6.0706300000000004</v>
      </c>
      <c r="G727">
        <v>-118.54</v>
      </c>
      <c r="H727">
        <v>357.58</v>
      </c>
      <c r="I727">
        <v>655845399.615574</v>
      </c>
    </row>
    <row r="728" spans="1:9" x14ac:dyDescent="0.25">
      <c r="A728" s="27">
        <v>42614</v>
      </c>
      <c r="B728" t="s">
        <v>64</v>
      </c>
      <c r="C728" t="s">
        <v>65</v>
      </c>
      <c r="D728">
        <v>1952.68</v>
      </c>
      <c r="E728">
        <v>1958.32</v>
      </c>
      <c r="F728">
        <v>-0.28799999999999998</v>
      </c>
      <c r="G728">
        <v>-5.64</v>
      </c>
      <c r="H728">
        <v>339.58</v>
      </c>
      <c r="I728">
        <v>663084280.37540197</v>
      </c>
    </row>
    <row r="729" spans="1:9" x14ac:dyDescent="0.25">
      <c r="A729" s="27">
        <v>42613</v>
      </c>
      <c r="B729" t="s">
        <v>64</v>
      </c>
      <c r="C729" t="s">
        <v>65</v>
      </c>
      <c r="D729">
        <v>1958.32</v>
      </c>
      <c r="E729">
        <v>1956.1</v>
      </c>
      <c r="F729">
        <v>0.11348999999999999</v>
      </c>
      <c r="G729">
        <v>2.2200000000000002</v>
      </c>
      <c r="H729">
        <v>339.58</v>
      </c>
      <c r="I729">
        <v>664999491.95196199</v>
      </c>
    </row>
    <row r="730" spans="1:9" x14ac:dyDescent="0.25">
      <c r="A730" s="27">
        <v>42612</v>
      </c>
      <c r="B730" t="s">
        <v>64</v>
      </c>
      <c r="C730" t="s">
        <v>65</v>
      </c>
      <c r="D730">
        <v>1956.1</v>
      </c>
      <c r="E730">
        <v>1984.9</v>
      </c>
      <c r="F730">
        <v>-1.45095</v>
      </c>
      <c r="G730">
        <v>-28.8</v>
      </c>
      <c r="H730">
        <v>339.58</v>
      </c>
      <c r="I730">
        <v>664245632.07608199</v>
      </c>
    </row>
    <row r="731" spans="1:9" x14ac:dyDescent="0.25">
      <c r="A731" s="27">
        <v>42611</v>
      </c>
      <c r="B731" t="s">
        <v>64</v>
      </c>
      <c r="C731" t="s">
        <v>65</v>
      </c>
      <c r="D731">
        <v>1984.9</v>
      </c>
      <c r="E731">
        <v>2081.79</v>
      </c>
      <c r="F731">
        <v>-4.6541699999999997</v>
      </c>
      <c r="G731">
        <v>-96.89</v>
      </c>
      <c r="H731">
        <v>332.08</v>
      </c>
      <c r="I731">
        <v>659138685.87128198</v>
      </c>
    </row>
    <row r="732" spans="1:9" x14ac:dyDescent="0.25">
      <c r="A732" s="27">
        <v>42608</v>
      </c>
      <c r="B732" t="s">
        <v>64</v>
      </c>
      <c r="C732" t="s">
        <v>65</v>
      </c>
      <c r="D732">
        <v>2081.79</v>
      </c>
      <c r="E732">
        <v>2046.03</v>
      </c>
      <c r="F732">
        <v>1.74777</v>
      </c>
      <c r="G732">
        <v>35.76</v>
      </c>
      <c r="H732">
        <v>322.08</v>
      </c>
      <c r="I732">
        <v>670495679.95867598</v>
      </c>
    </row>
    <row r="733" spans="1:9" x14ac:dyDescent="0.25">
      <c r="A733" s="27">
        <v>42607</v>
      </c>
      <c r="B733" t="s">
        <v>64</v>
      </c>
      <c r="C733" t="s">
        <v>65</v>
      </c>
      <c r="D733">
        <v>2046.03</v>
      </c>
      <c r="E733">
        <v>2089.41</v>
      </c>
      <c r="F733">
        <v>-2.0761799999999999</v>
      </c>
      <c r="G733">
        <v>-43.38</v>
      </c>
      <c r="H733">
        <v>322.08</v>
      </c>
      <c r="I733">
        <v>658978223.57963598</v>
      </c>
    </row>
    <row r="734" spans="1:9" x14ac:dyDescent="0.25">
      <c r="A734" s="27">
        <v>42606</v>
      </c>
      <c r="B734" t="s">
        <v>64</v>
      </c>
      <c r="C734" t="s">
        <v>65</v>
      </c>
      <c r="D734">
        <v>2089.41</v>
      </c>
      <c r="E734">
        <v>1982.48</v>
      </c>
      <c r="F734">
        <v>5.3937499999999998</v>
      </c>
      <c r="G734">
        <v>106.93</v>
      </c>
      <c r="H734">
        <v>329.58</v>
      </c>
      <c r="I734">
        <v>688620478.04615605</v>
      </c>
    </row>
    <row r="735" spans="1:9" x14ac:dyDescent="0.25">
      <c r="A735" s="27">
        <v>42605</v>
      </c>
      <c r="B735" t="s">
        <v>64</v>
      </c>
      <c r="C735" t="s">
        <v>65</v>
      </c>
      <c r="D735">
        <v>1982.48</v>
      </c>
      <c r="E735">
        <v>1989.05</v>
      </c>
      <c r="F735">
        <v>-0.33030999999999999</v>
      </c>
      <c r="G735">
        <v>-6.57</v>
      </c>
      <c r="H735">
        <v>329.58</v>
      </c>
      <c r="I735">
        <v>653378860.69126904</v>
      </c>
    </row>
    <row r="736" spans="1:9" x14ac:dyDescent="0.25">
      <c r="A736" s="27">
        <v>42604</v>
      </c>
      <c r="B736" t="s">
        <v>64</v>
      </c>
      <c r="C736" t="s">
        <v>65</v>
      </c>
      <c r="D736">
        <v>1989.05</v>
      </c>
      <c r="E736">
        <v>1974.19</v>
      </c>
      <c r="F736">
        <v>0.75270999999999999</v>
      </c>
      <c r="G736">
        <v>14.86</v>
      </c>
      <c r="H736">
        <v>319.58</v>
      </c>
      <c r="I736">
        <v>635653678.43204904</v>
      </c>
    </row>
    <row r="737" spans="1:9" x14ac:dyDescent="0.25">
      <c r="A737" s="27">
        <v>42601</v>
      </c>
      <c r="B737" t="s">
        <v>64</v>
      </c>
      <c r="C737" t="s">
        <v>65</v>
      </c>
      <c r="D737">
        <v>1974.19</v>
      </c>
      <c r="E737">
        <v>1947.69</v>
      </c>
      <c r="F737">
        <v>1.36059</v>
      </c>
      <c r="G737">
        <v>26.5</v>
      </c>
      <c r="H737">
        <v>306.08</v>
      </c>
      <c r="I737">
        <v>604253206.33494198</v>
      </c>
    </row>
    <row r="738" spans="1:9" x14ac:dyDescent="0.25">
      <c r="A738" s="27">
        <v>42600</v>
      </c>
      <c r="B738" t="s">
        <v>64</v>
      </c>
      <c r="C738" t="s">
        <v>65</v>
      </c>
      <c r="D738">
        <v>1947.69</v>
      </c>
      <c r="E738">
        <v>2013.42</v>
      </c>
      <c r="F738">
        <v>-3.2645900000000001</v>
      </c>
      <c r="G738">
        <v>-65.73</v>
      </c>
      <c r="H738">
        <v>295.58</v>
      </c>
      <c r="I738">
        <v>575691433.53727496</v>
      </c>
    </row>
    <row r="739" spans="1:9" x14ac:dyDescent="0.25">
      <c r="A739" s="27">
        <v>42599</v>
      </c>
      <c r="B739" t="s">
        <v>64</v>
      </c>
      <c r="C739" t="s">
        <v>65</v>
      </c>
      <c r="D739">
        <v>2013.42</v>
      </c>
      <c r="E739">
        <v>2153.9</v>
      </c>
      <c r="F739">
        <v>-6.5221200000000001</v>
      </c>
      <c r="G739">
        <v>-140.47999999999999</v>
      </c>
      <c r="H739">
        <v>284.58</v>
      </c>
      <c r="I739">
        <v>572972058.240695</v>
      </c>
    </row>
    <row r="740" spans="1:9" x14ac:dyDescent="0.25">
      <c r="A740" s="27">
        <v>42598</v>
      </c>
      <c r="B740" t="s">
        <v>64</v>
      </c>
      <c r="C740" t="s">
        <v>65</v>
      </c>
      <c r="D740">
        <v>2153.9</v>
      </c>
      <c r="E740">
        <v>2015.31</v>
      </c>
      <c r="F740">
        <v>6.8768599999999998</v>
      </c>
      <c r="G740">
        <v>138.59</v>
      </c>
      <c r="H740">
        <v>277.08</v>
      </c>
      <c r="I740">
        <v>596795117.86395001</v>
      </c>
    </row>
    <row r="741" spans="1:9" x14ac:dyDescent="0.25">
      <c r="A741" s="27">
        <v>42597</v>
      </c>
      <c r="B741" t="s">
        <v>64</v>
      </c>
      <c r="C741" t="s">
        <v>65</v>
      </c>
      <c r="D741">
        <v>2015.31</v>
      </c>
      <c r="E741">
        <v>2055.84</v>
      </c>
      <c r="F741">
        <v>-1.97146</v>
      </c>
      <c r="G741">
        <v>-40.53</v>
      </c>
      <c r="H741">
        <v>279.58</v>
      </c>
      <c r="I741">
        <v>563433357.86475503</v>
      </c>
    </row>
    <row r="742" spans="1:9" x14ac:dyDescent="0.25">
      <c r="A742" s="27">
        <v>42594</v>
      </c>
      <c r="B742" t="s">
        <v>64</v>
      </c>
      <c r="C742" t="s">
        <v>65</v>
      </c>
      <c r="D742">
        <v>2055.84</v>
      </c>
      <c r="E742">
        <v>2092.87</v>
      </c>
      <c r="F742">
        <v>-1.7693399999999999</v>
      </c>
      <c r="G742">
        <v>-37.03</v>
      </c>
      <c r="H742">
        <v>279.58</v>
      </c>
      <c r="I742">
        <v>574764594.24737597</v>
      </c>
    </row>
    <row r="743" spans="1:9" x14ac:dyDescent="0.25">
      <c r="A743" s="27">
        <v>42593</v>
      </c>
      <c r="B743" t="s">
        <v>64</v>
      </c>
      <c r="C743" t="s">
        <v>65</v>
      </c>
      <c r="D743">
        <v>2092.87</v>
      </c>
      <c r="E743">
        <v>2130.3200000000002</v>
      </c>
      <c r="F743">
        <v>-1.7579499999999999</v>
      </c>
      <c r="G743">
        <v>-37.450000000000003</v>
      </c>
      <c r="H743">
        <v>279.58</v>
      </c>
      <c r="I743">
        <v>585117312.80766296</v>
      </c>
    </row>
    <row r="744" spans="1:9" x14ac:dyDescent="0.25">
      <c r="A744" s="27">
        <v>42592</v>
      </c>
      <c r="B744" t="s">
        <v>64</v>
      </c>
      <c r="C744" t="s">
        <v>65</v>
      </c>
      <c r="D744">
        <v>2130.3200000000002</v>
      </c>
      <c r="E744">
        <v>2030.49</v>
      </c>
      <c r="F744">
        <v>4.91655</v>
      </c>
      <c r="G744">
        <v>99.83</v>
      </c>
      <c r="H744">
        <v>285.58</v>
      </c>
      <c r="I744">
        <v>608369373.50662994</v>
      </c>
    </row>
    <row r="745" spans="1:9" x14ac:dyDescent="0.25">
      <c r="A745" s="27">
        <v>42591</v>
      </c>
      <c r="B745" t="s">
        <v>64</v>
      </c>
      <c r="C745" t="s">
        <v>65</v>
      </c>
      <c r="D745">
        <v>2030.49</v>
      </c>
      <c r="E745">
        <v>2090.2800000000002</v>
      </c>
      <c r="F745">
        <v>-2.8603800000000001</v>
      </c>
      <c r="G745">
        <v>-59.79</v>
      </c>
      <c r="H745">
        <v>293.58</v>
      </c>
      <c r="I745">
        <v>596104189.44847596</v>
      </c>
    </row>
    <row r="746" spans="1:9" x14ac:dyDescent="0.25">
      <c r="A746" s="27">
        <v>42590</v>
      </c>
      <c r="B746" t="s">
        <v>64</v>
      </c>
      <c r="C746" t="s">
        <v>65</v>
      </c>
      <c r="D746">
        <v>2090.2800000000002</v>
      </c>
      <c r="E746">
        <v>2171.2399999999998</v>
      </c>
      <c r="F746">
        <v>-3.7287400000000002</v>
      </c>
      <c r="G746">
        <v>-80.959999999999994</v>
      </c>
      <c r="H746">
        <v>285.08</v>
      </c>
      <c r="I746">
        <v>595889749.61913598</v>
      </c>
    </row>
    <row r="747" spans="1:9" x14ac:dyDescent="0.25">
      <c r="A747" s="27">
        <v>42587</v>
      </c>
      <c r="B747" t="s">
        <v>64</v>
      </c>
      <c r="C747" t="s">
        <v>65</v>
      </c>
      <c r="D747">
        <v>2171.2399999999998</v>
      </c>
      <c r="E747">
        <v>2344.2399999999998</v>
      </c>
      <c r="F747">
        <v>-7.3797899999999998</v>
      </c>
      <c r="G747">
        <v>-173</v>
      </c>
      <c r="H747">
        <v>285.08</v>
      </c>
      <c r="I747">
        <v>618969544.73231006</v>
      </c>
    </row>
    <row r="748" spans="1:9" x14ac:dyDescent="0.25">
      <c r="A748" s="27">
        <v>42586</v>
      </c>
      <c r="B748" t="s">
        <v>64</v>
      </c>
      <c r="C748" t="s">
        <v>65</v>
      </c>
      <c r="D748">
        <v>2344.2399999999998</v>
      </c>
      <c r="E748">
        <v>2474.46</v>
      </c>
      <c r="F748">
        <v>-5.2625599999999997</v>
      </c>
      <c r="G748">
        <v>-130.22</v>
      </c>
      <c r="H748">
        <v>279.58</v>
      </c>
      <c r="I748">
        <v>655394462.80764496</v>
      </c>
    </row>
    <row r="749" spans="1:9" x14ac:dyDescent="0.25">
      <c r="A749" s="27">
        <v>42585</v>
      </c>
      <c r="B749" t="s">
        <v>64</v>
      </c>
      <c r="C749" t="s">
        <v>65</v>
      </c>
      <c r="D749">
        <v>2474.46</v>
      </c>
      <c r="E749">
        <v>2600.69</v>
      </c>
      <c r="F749">
        <v>-4.8537100000000004</v>
      </c>
      <c r="G749">
        <v>-126.23</v>
      </c>
      <c r="H749">
        <v>279.58</v>
      </c>
      <c r="I749">
        <v>691800917.32885897</v>
      </c>
    </row>
    <row r="750" spans="1:9" x14ac:dyDescent="0.25">
      <c r="A750" s="27">
        <v>42584</v>
      </c>
      <c r="B750" t="s">
        <v>64</v>
      </c>
      <c r="C750" t="s">
        <v>65</v>
      </c>
      <c r="D750">
        <v>2600.69</v>
      </c>
      <c r="E750">
        <v>2432.81</v>
      </c>
      <c r="F750">
        <v>6.9006600000000002</v>
      </c>
      <c r="G750">
        <v>167.88</v>
      </c>
      <c r="H750">
        <v>279.58</v>
      </c>
      <c r="I750">
        <v>727091861.53261304</v>
      </c>
    </row>
    <row r="751" spans="1:9" x14ac:dyDescent="0.25">
      <c r="A751" s="27">
        <v>42583</v>
      </c>
      <c r="B751" t="s">
        <v>64</v>
      </c>
      <c r="C751" t="s">
        <v>65</v>
      </c>
      <c r="D751">
        <v>2432.81</v>
      </c>
      <c r="E751">
        <v>2500.1</v>
      </c>
      <c r="F751">
        <v>-2.6914899999999999</v>
      </c>
      <c r="G751">
        <v>-67.290000000000006</v>
      </c>
      <c r="H751">
        <v>279.58</v>
      </c>
      <c r="I751">
        <v>680156529.2931</v>
      </c>
    </row>
    <row r="752" spans="1:9" x14ac:dyDescent="0.25">
      <c r="A752" s="27">
        <v>42580</v>
      </c>
      <c r="B752" t="s">
        <v>64</v>
      </c>
      <c r="C752" t="s">
        <v>65</v>
      </c>
      <c r="D752">
        <v>2500.1</v>
      </c>
      <c r="E752">
        <v>2687.5</v>
      </c>
      <c r="F752">
        <v>-6.97302</v>
      </c>
      <c r="G752">
        <v>-187.4</v>
      </c>
      <c r="H752">
        <v>276.10000000000002</v>
      </c>
      <c r="I752">
        <v>690289877.15735304</v>
      </c>
    </row>
    <row r="753" spans="1:9" x14ac:dyDescent="0.25">
      <c r="A753" s="27">
        <v>42579</v>
      </c>
      <c r="B753" t="s">
        <v>64</v>
      </c>
      <c r="C753" t="s">
        <v>65</v>
      </c>
      <c r="D753">
        <v>2687.5</v>
      </c>
      <c r="E753">
        <v>2827.77</v>
      </c>
      <c r="F753">
        <v>-4.9604499999999998</v>
      </c>
      <c r="G753">
        <v>-140.27000000000001</v>
      </c>
      <c r="H753">
        <v>268.10000000000002</v>
      </c>
      <c r="I753">
        <v>720531936.66668701</v>
      </c>
    </row>
    <row r="754" spans="1:9" x14ac:dyDescent="0.25">
      <c r="A754" s="27">
        <v>42578</v>
      </c>
      <c r="B754" t="s">
        <v>64</v>
      </c>
      <c r="C754" t="s">
        <v>65</v>
      </c>
      <c r="D754">
        <v>2827.77</v>
      </c>
      <c r="E754">
        <v>2959.5</v>
      </c>
      <c r="F754">
        <v>-4.4510899999999998</v>
      </c>
      <c r="G754">
        <v>-131.72999999999999</v>
      </c>
      <c r="H754">
        <v>268.10000000000002</v>
      </c>
      <c r="I754">
        <v>758139011.92482197</v>
      </c>
    </row>
    <row r="755" spans="1:9" x14ac:dyDescent="0.25">
      <c r="A755" s="27">
        <v>42577</v>
      </c>
      <c r="B755" t="s">
        <v>64</v>
      </c>
      <c r="C755" t="s">
        <v>65</v>
      </c>
      <c r="D755">
        <v>2959.5</v>
      </c>
      <c r="E755">
        <v>3012.97</v>
      </c>
      <c r="F755">
        <v>-1.7746599999999999</v>
      </c>
      <c r="G755">
        <v>-53.47</v>
      </c>
      <c r="H755">
        <v>271.60000000000002</v>
      </c>
      <c r="I755">
        <v>803814721.28002298</v>
      </c>
    </row>
    <row r="756" spans="1:9" x14ac:dyDescent="0.25">
      <c r="A756" s="27">
        <v>42576</v>
      </c>
      <c r="B756" t="s">
        <v>64</v>
      </c>
      <c r="C756" t="s">
        <v>65</v>
      </c>
      <c r="D756">
        <v>3012.97</v>
      </c>
      <c r="E756">
        <v>3026.75</v>
      </c>
      <c r="F756">
        <v>-0.45527000000000001</v>
      </c>
      <c r="G756">
        <v>-13.78</v>
      </c>
      <c r="H756">
        <v>266.60000000000002</v>
      </c>
      <c r="I756">
        <v>803272585.63949001</v>
      </c>
    </row>
    <row r="757" spans="1:9" x14ac:dyDescent="0.25">
      <c r="A757" s="27">
        <v>42573</v>
      </c>
      <c r="B757" t="s">
        <v>64</v>
      </c>
      <c r="C757" t="s">
        <v>65</v>
      </c>
      <c r="D757">
        <v>3026.75</v>
      </c>
      <c r="E757">
        <v>3198.55</v>
      </c>
      <c r="F757">
        <v>-5.3711799999999998</v>
      </c>
      <c r="G757">
        <v>-171.8</v>
      </c>
      <c r="H757">
        <v>266.60000000000002</v>
      </c>
      <c r="I757">
        <v>806946401.25335705</v>
      </c>
    </row>
    <row r="758" spans="1:9" x14ac:dyDescent="0.25">
      <c r="A758" s="27">
        <v>42572</v>
      </c>
      <c r="B758" t="s">
        <v>64</v>
      </c>
      <c r="C758" t="s">
        <v>65</v>
      </c>
      <c r="D758">
        <v>3198.55</v>
      </c>
      <c r="E758">
        <v>3057.15</v>
      </c>
      <c r="F758">
        <v>4.6252199999999997</v>
      </c>
      <c r="G758">
        <v>141.4</v>
      </c>
      <c r="H758">
        <v>260.60000000000002</v>
      </c>
      <c r="I758">
        <v>833557824.21869195</v>
      </c>
    </row>
    <row r="759" spans="1:9" x14ac:dyDescent="0.25">
      <c r="A759" s="27">
        <v>42571</v>
      </c>
      <c r="B759" t="s">
        <v>64</v>
      </c>
      <c r="C759" t="s">
        <v>65</v>
      </c>
      <c r="D759">
        <v>3057.15</v>
      </c>
      <c r="E759">
        <v>3137.45</v>
      </c>
      <c r="F759">
        <v>-2.5594000000000001</v>
      </c>
      <c r="G759">
        <v>-80.3</v>
      </c>
      <c r="H759">
        <v>260.60000000000002</v>
      </c>
      <c r="I759">
        <v>796708290.41602397</v>
      </c>
    </row>
    <row r="760" spans="1:9" x14ac:dyDescent="0.25">
      <c r="A760" s="27">
        <v>42570</v>
      </c>
      <c r="B760" t="s">
        <v>64</v>
      </c>
      <c r="C760" t="s">
        <v>65</v>
      </c>
      <c r="D760">
        <v>3137.45</v>
      </c>
      <c r="E760">
        <v>3171.4</v>
      </c>
      <c r="F760">
        <v>-1.0705100000000001</v>
      </c>
      <c r="G760">
        <v>-33.950000000000003</v>
      </c>
      <c r="H760">
        <v>254.7</v>
      </c>
      <c r="I760">
        <v>799123909.42135799</v>
      </c>
    </row>
    <row r="761" spans="1:9" x14ac:dyDescent="0.25">
      <c r="A761" s="27">
        <v>42569</v>
      </c>
      <c r="B761" t="s">
        <v>64</v>
      </c>
      <c r="C761" t="s">
        <v>65</v>
      </c>
      <c r="D761">
        <v>3171.4</v>
      </c>
      <c r="E761">
        <v>3432</v>
      </c>
      <c r="F761">
        <v>-7.5932399999999998</v>
      </c>
      <c r="G761">
        <v>-260.60000000000002</v>
      </c>
      <c r="H761">
        <v>248.7</v>
      </c>
      <c r="I761">
        <v>788742741.00269103</v>
      </c>
    </row>
    <row r="762" spans="1:9" x14ac:dyDescent="0.25">
      <c r="A762" s="27">
        <v>42566</v>
      </c>
      <c r="B762" t="s">
        <v>64</v>
      </c>
      <c r="C762" t="s">
        <v>65</v>
      </c>
      <c r="D762">
        <v>3432</v>
      </c>
      <c r="E762">
        <v>3368.15</v>
      </c>
      <c r="F762">
        <v>1.8956999999999999</v>
      </c>
      <c r="G762">
        <v>63.85</v>
      </c>
      <c r="H762">
        <v>234.6</v>
      </c>
      <c r="I762">
        <v>805164039.68002701</v>
      </c>
    </row>
    <row r="763" spans="1:9" x14ac:dyDescent="0.25">
      <c r="A763" s="27">
        <v>42565</v>
      </c>
      <c r="B763" t="s">
        <v>64</v>
      </c>
      <c r="C763" t="s">
        <v>65</v>
      </c>
      <c r="D763">
        <v>3368.15</v>
      </c>
      <c r="E763">
        <v>3414.65</v>
      </c>
      <c r="F763">
        <v>-1.36178</v>
      </c>
      <c r="G763">
        <v>-46.5</v>
      </c>
      <c r="H763">
        <v>234.6</v>
      </c>
      <c r="I763">
        <v>790184516.38935995</v>
      </c>
    </row>
    <row r="764" spans="1:9" x14ac:dyDescent="0.25">
      <c r="A764" s="27">
        <v>42564</v>
      </c>
      <c r="B764" t="s">
        <v>64</v>
      </c>
      <c r="C764" t="s">
        <v>65</v>
      </c>
      <c r="D764">
        <v>3414.65</v>
      </c>
      <c r="E764">
        <v>3423.65</v>
      </c>
      <c r="F764">
        <v>-0.26288</v>
      </c>
      <c r="G764">
        <v>-9</v>
      </c>
      <c r="H764">
        <v>222.6</v>
      </c>
      <c r="I764">
        <v>760117844.54936004</v>
      </c>
    </row>
    <row r="765" spans="1:9" x14ac:dyDescent="0.25">
      <c r="A765" s="27">
        <v>42563</v>
      </c>
      <c r="B765" t="s">
        <v>64</v>
      </c>
      <c r="C765" t="s">
        <v>65</v>
      </c>
      <c r="D765">
        <v>3423.65</v>
      </c>
      <c r="E765">
        <v>3630.8</v>
      </c>
      <c r="F765">
        <v>-5.7053500000000001</v>
      </c>
      <c r="G765">
        <v>-207.15</v>
      </c>
      <c r="H765">
        <v>219</v>
      </c>
      <c r="I765">
        <v>749796148.70936</v>
      </c>
    </row>
    <row r="766" spans="1:9" x14ac:dyDescent="0.25">
      <c r="A766" s="27">
        <v>42562</v>
      </c>
      <c r="B766" t="s">
        <v>64</v>
      </c>
      <c r="C766" t="s">
        <v>65</v>
      </c>
      <c r="D766">
        <v>3630.8</v>
      </c>
      <c r="E766">
        <v>3666.9</v>
      </c>
      <c r="F766">
        <v>-0.98448000000000002</v>
      </c>
      <c r="G766">
        <v>-36.1</v>
      </c>
      <c r="H766">
        <v>207.8</v>
      </c>
      <c r="I766">
        <v>754498055.12536204</v>
      </c>
    </row>
    <row r="767" spans="1:9" x14ac:dyDescent="0.25">
      <c r="A767" s="27">
        <v>42559</v>
      </c>
      <c r="B767" t="s">
        <v>64</v>
      </c>
      <c r="C767" t="s">
        <v>65</v>
      </c>
      <c r="D767">
        <v>3666.9</v>
      </c>
      <c r="E767">
        <v>4143.6499999999996</v>
      </c>
      <c r="F767">
        <v>-11.505559999999999</v>
      </c>
      <c r="G767">
        <v>-476.75</v>
      </c>
      <c r="H767">
        <v>200.4</v>
      </c>
      <c r="I767">
        <v>734864752.25602901</v>
      </c>
    </row>
    <row r="768" spans="1:9" x14ac:dyDescent="0.25">
      <c r="A768" s="27">
        <v>42558</v>
      </c>
      <c r="B768" t="s">
        <v>64</v>
      </c>
      <c r="C768" t="s">
        <v>65</v>
      </c>
      <c r="D768">
        <v>4143.6499999999996</v>
      </c>
      <c r="E768">
        <v>4236.5</v>
      </c>
      <c r="F768">
        <v>-2.1916699999999998</v>
      </c>
      <c r="G768">
        <v>-92.85</v>
      </c>
      <c r="H768">
        <v>189.4</v>
      </c>
      <c r="I768">
        <v>784827641.50936604</v>
      </c>
    </row>
    <row r="769" spans="1:9" x14ac:dyDescent="0.25">
      <c r="A769" s="27">
        <v>42557</v>
      </c>
      <c r="B769" t="s">
        <v>64</v>
      </c>
      <c r="C769" t="s">
        <v>65</v>
      </c>
      <c r="D769">
        <v>4236.5</v>
      </c>
      <c r="E769">
        <v>4524</v>
      </c>
      <c r="F769">
        <v>-6.3550000000000004</v>
      </c>
      <c r="G769">
        <v>-287.5</v>
      </c>
      <c r="H769">
        <v>196</v>
      </c>
      <c r="I769">
        <v>830374787.09336603</v>
      </c>
    </row>
    <row r="770" spans="1:9" x14ac:dyDescent="0.25">
      <c r="A770" s="27">
        <v>42556</v>
      </c>
      <c r="B770" t="s">
        <v>64</v>
      </c>
      <c r="C770" t="s">
        <v>65</v>
      </c>
      <c r="D770">
        <v>4524</v>
      </c>
      <c r="E770">
        <v>4491.8</v>
      </c>
      <c r="F770">
        <v>0.71686000000000005</v>
      </c>
      <c r="G770">
        <v>32.200000000000003</v>
      </c>
      <c r="H770">
        <v>196.6</v>
      </c>
      <c r="I770">
        <v>889440597.76003504</v>
      </c>
    </row>
    <row r="771" spans="1:9" x14ac:dyDescent="0.25">
      <c r="A771" s="27">
        <v>42552</v>
      </c>
      <c r="B771" t="s">
        <v>64</v>
      </c>
      <c r="C771" t="s">
        <v>65</v>
      </c>
      <c r="D771">
        <v>4491.8</v>
      </c>
      <c r="E771">
        <v>4562.75</v>
      </c>
      <c r="F771">
        <v>-1.55498</v>
      </c>
      <c r="G771">
        <v>-70.95</v>
      </c>
      <c r="H771">
        <v>196.6</v>
      </c>
      <c r="I771">
        <v>883109919.76536798</v>
      </c>
    </row>
    <row r="772" spans="1:9" x14ac:dyDescent="0.25">
      <c r="A772" s="27">
        <v>42551</v>
      </c>
      <c r="B772" t="s">
        <v>64</v>
      </c>
      <c r="C772" t="s">
        <v>65</v>
      </c>
      <c r="D772">
        <v>4562.75</v>
      </c>
      <c r="E772">
        <v>4760.6000000000004</v>
      </c>
      <c r="F772">
        <v>-4.1559900000000001</v>
      </c>
      <c r="G772">
        <v>-197.85</v>
      </c>
      <c r="H772">
        <v>184</v>
      </c>
      <c r="I772">
        <v>839568387.89336896</v>
      </c>
    </row>
    <row r="773" spans="1:9" x14ac:dyDescent="0.25">
      <c r="A773" s="27">
        <v>42550</v>
      </c>
      <c r="B773" t="s">
        <v>64</v>
      </c>
      <c r="C773" t="s">
        <v>65</v>
      </c>
      <c r="D773">
        <v>4760.6000000000004</v>
      </c>
      <c r="E773">
        <v>5421.25</v>
      </c>
      <c r="F773">
        <v>-12.186299999999999</v>
      </c>
      <c r="G773">
        <v>-660.65</v>
      </c>
      <c r="H773">
        <v>148.6</v>
      </c>
      <c r="I773">
        <v>707448518.67737103</v>
      </c>
    </row>
    <row r="774" spans="1:9" x14ac:dyDescent="0.25">
      <c r="A774" s="27">
        <v>42549</v>
      </c>
      <c r="B774" t="s">
        <v>64</v>
      </c>
      <c r="C774" t="s">
        <v>65</v>
      </c>
      <c r="D774">
        <v>5421.25</v>
      </c>
      <c r="E774">
        <v>8608.5</v>
      </c>
      <c r="F774">
        <v>-37.024450000000002</v>
      </c>
      <c r="G774">
        <v>-3187.25</v>
      </c>
      <c r="H774">
        <v>132.1</v>
      </c>
      <c r="I774">
        <v>716173725.26670897</v>
      </c>
    </row>
    <row r="775" spans="1:9" x14ac:dyDescent="0.25">
      <c r="A775" s="27">
        <v>42548</v>
      </c>
      <c r="B775" t="s">
        <v>64</v>
      </c>
      <c r="C775" t="s">
        <v>65</v>
      </c>
      <c r="D775">
        <v>8608.5</v>
      </c>
      <c r="E775">
        <v>7928.5</v>
      </c>
      <c r="F775">
        <v>8.5766500000000008</v>
      </c>
      <c r="G775">
        <v>680</v>
      </c>
      <c r="H775">
        <v>132.1</v>
      </c>
      <c r="I775">
        <v>1137225089.04006</v>
      </c>
    </row>
    <row r="776" spans="1:9" x14ac:dyDescent="0.25">
      <c r="A776" s="27">
        <v>42545</v>
      </c>
      <c r="B776" t="s">
        <v>64</v>
      </c>
      <c r="C776" t="s">
        <v>65</v>
      </c>
      <c r="D776">
        <v>7928.5</v>
      </c>
      <c r="E776">
        <v>4790.6499999999996</v>
      </c>
      <c r="F776">
        <v>65.499459999999999</v>
      </c>
      <c r="G776">
        <v>3137.85</v>
      </c>
      <c r="H776">
        <v>142.80000000000001</v>
      </c>
      <c r="I776">
        <v>1132228702.5067201</v>
      </c>
    </row>
    <row r="777" spans="1:9" x14ac:dyDescent="0.25">
      <c r="A777" s="27">
        <v>42544</v>
      </c>
      <c r="B777" t="s">
        <v>64</v>
      </c>
      <c r="C777" t="s">
        <v>65</v>
      </c>
      <c r="D777">
        <v>4790.6499999999996</v>
      </c>
      <c r="E777">
        <v>6511.75</v>
      </c>
      <c r="F777">
        <v>-26.430679999999999</v>
      </c>
      <c r="G777">
        <v>-1721.1</v>
      </c>
      <c r="H777">
        <v>147.80000000000001</v>
      </c>
      <c r="I777">
        <v>708081576.12270403</v>
      </c>
    </row>
    <row r="778" spans="1:9" x14ac:dyDescent="0.25">
      <c r="A778" s="27">
        <v>42543</v>
      </c>
      <c r="B778" t="s">
        <v>64</v>
      </c>
      <c r="C778" t="s">
        <v>65</v>
      </c>
      <c r="D778">
        <v>6511.75</v>
      </c>
      <c r="E778">
        <v>6080.7</v>
      </c>
      <c r="F778">
        <v>7.0888200000000001</v>
      </c>
      <c r="G778">
        <v>431.05</v>
      </c>
      <c r="H778">
        <v>140.19999999999999</v>
      </c>
      <c r="I778">
        <v>912979300.98671806</v>
      </c>
    </row>
    <row r="779" spans="1:9" x14ac:dyDescent="0.25">
      <c r="A779" s="27">
        <v>42542</v>
      </c>
      <c r="B779" t="s">
        <v>64</v>
      </c>
      <c r="C779" t="s">
        <v>65</v>
      </c>
      <c r="D779">
        <v>6080.7</v>
      </c>
      <c r="E779">
        <v>5968.3</v>
      </c>
      <c r="F779">
        <v>1.8832800000000001</v>
      </c>
      <c r="G779">
        <v>112.4</v>
      </c>
      <c r="H779">
        <v>140.19999999999999</v>
      </c>
      <c r="I779">
        <v>852543975.96804798</v>
      </c>
    </row>
    <row r="780" spans="1:9" x14ac:dyDescent="0.25">
      <c r="A780" s="27">
        <v>42541</v>
      </c>
      <c r="B780" t="s">
        <v>64</v>
      </c>
      <c r="C780" t="s">
        <v>65</v>
      </c>
      <c r="D780">
        <v>5968.3</v>
      </c>
      <c r="E780">
        <v>7057.95</v>
      </c>
      <c r="F780">
        <v>-15.43862</v>
      </c>
      <c r="G780">
        <v>-1089.6500000000001</v>
      </c>
      <c r="H780">
        <v>139.19999999999999</v>
      </c>
      <c r="I780">
        <v>830816644.45871401</v>
      </c>
    </row>
    <row r="781" spans="1:9" x14ac:dyDescent="0.25">
      <c r="A781" s="27">
        <v>42538</v>
      </c>
      <c r="B781" t="s">
        <v>64</v>
      </c>
      <c r="C781" t="s">
        <v>65</v>
      </c>
      <c r="D781">
        <v>7057.95</v>
      </c>
      <c r="E781">
        <v>7022.5</v>
      </c>
      <c r="F781">
        <v>0.50480999999999998</v>
      </c>
      <c r="G781">
        <v>35.450000000000003</v>
      </c>
      <c r="H781">
        <v>127</v>
      </c>
      <c r="I781">
        <v>896394281.00805497</v>
      </c>
    </row>
    <row r="782" spans="1:9" x14ac:dyDescent="0.25">
      <c r="A782" s="27">
        <v>42537</v>
      </c>
      <c r="B782" t="s">
        <v>64</v>
      </c>
      <c r="C782" t="s">
        <v>65</v>
      </c>
      <c r="D782">
        <v>7022.5</v>
      </c>
      <c r="E782">
        <v>7411.35</v>
      </c>
      <c r="F782">
        <v>-5.2466799999999996</v>
      </c>
      <c r="G782">
        <v>-388.85</v>
      </c>
      <c r="H782">
        <v>123.4</v>
      </c>
      <c r="I782">
        <v>866610957.06672204</v>
      </c>
    </row>
    <row r="783" spans="1:9" x14ac:dyDescent="0.25">
      <c r="A783" s="27">
        <v>42536</v>
      </c>
      <c r="B783" t="s">
        <v>64</v>
      </c>
      <c r="C783" t="s">
        <v>65</v>
      </c>
      <c r="D783">
        <v>7411.35</v>
      </c>
      <c r="E783">
        <v>7630.45</v>
      </c>
      <c r="F783">
        <v>-2.8713899999999999</v>
      </c>
      <c r="G783">
        <v>-219.1</v>
      </c>
      <c r="H783">
        <v>124.9</v>
      </c>
      <c r="I783">
        <v>925713980.02405798</v>
      </c>
    </row>
    <row r="784" spans="1:9" x14ac:dyDescent="0.25">
      <c r="A784" s="27">
        <v>42535</v>
      </c>
      <c r="B784" t="s">
        <v>64</v>
      </c>
      <c r="C784" t="s">
        <v>65</v>
      </c>
      <c r="D784">
        <v>7630.45</v>
      </c>
      <c r="E784">
        <v>7907.85</v>
      </c>
      <c r="F784">
        <v>-3.5079099999999999</v>
      </c>
      <c r="G784">
        <v>-277.39999999999998</v>
      </c>
      <c r="H784">
        <v>123.3</v>
      </c>
      <c r="I784">
        <v>940871925.07472706</v>
      </c>
    </row>
    <row r="785" spans="1:9" x14ac:dyDescent="0.25">
      <c r="A785" s="27">
        <v>42534</v>
      </c>
      <c r="B785" t="s">
        <v>64</v>
      </c>
      <c r="C785" t="s">
        <v>65</v>
      </c>
      <c r="D785">
        <v>7907.85</v>
      </c>
      <c r="E785">
        <v>6003.55</v>
      </c>
      <c r="F785">
        <v>31.719570000000001</v>
      </c>
      <c r="G785">
        <v>1904.3</v>
      </c>
      <c r="H785">
        <v>130.6</v>
      </c>
      <c r="I785">
        <v>1032804011.18406</v>
      </c>
    </row>
    <row r="786" spans="1:9" x14ac:dyDescent="0.25">
      <c r="A786" s="27">
        <v>42531</v>
      </c>
      <c r="B786" t="s">
        <v>64</v>
      </c>
      <c r="C786" t="s">
        <v>65</v>
      </c>
      <c r="D786">
        <v>6003.55</v>
      </c>
      <c r="E786">
        <v>5162.7</v>
      </c>
      <c r="F786">
        <v>16.287019999999998</v>
      </c>
      <c r="G786">
        <v>840.85</v>
      </c>
      <c r="H786">
        <v>144.6</v>
      </c>
      <c r="I786">
        <v>868142787.41871405</v>
      </c>
    </row>
    <row r="787" spans="1:9" x14ac:dyDescent="0.25">
      <c r="A787" s="27">
        <v>42530</v>
      </c>
      <c r="B787" t="s">
        <v>64</v>
      </c>
      <c r="C787" t="s">
        <v>65</v>
      </c>
      <c r="D787">
        <v>5162.7</v>
      </c>
      <c r="E787">
        <v>4956.6499999999996</v>
      </c>
      <c r="F787">
        <v>4.1570400000000003</v>
      </c>
      <c r="G787">
        <v>206.05</v>
      </c>
      <c r="H787">
        <v>163.80000000000001</v>
      </c>
      <c r="I787">
        <v>845675591.64804006</v>
      </c>
    </row>
    <row r="788" spans="1:9" x14ac:dyDescent="0.25">
      <c r="A788" s="27">
        <v>42529</v>
      </c>
      <c r="B788" t="s">
        <v>64</v>
      </c>
      <c r="C788" t="s">
        <v>65</v>
      </c>
      <c r="D788">
        <v>4956.6499999999996</v>
      </c>
      <c r="E788">
        <v>4916.75</v>
      </c>
      <c r="F788">
        <v>0.81150999999999995</v>
      </c>
      <c r="G788">
        <v>39.9</v>
      </c>
      <c r="H788">
        <v>162</v>
      </c>
      <c r="I788">
        <v>803001620.629372</v>
      </c>
    </row>
    <row r="789" spans="1:9" x14ac:dyDescent="0.25">
      <c r="A789" s="27">
        <v>42528</v>
      </c>
      <c r="B789" t="s">
        <v>64</v>
      </c>
      <c r="C789" t="s">
        <v>65</v>
      </c>
      <c r="D789">
        <v>4916.75</v>
      </c>
      <c r="E789">
        <v>4869.05</v>
      </c>
      <c r="F789">
        <v>0.97965999999999998</v>
      </c>
      <c r="G789">
        <v>47.7</v>
      </c>
      <c r="H789">
        <v>162.4</v>
      </c>
      <c r="I789">
        <v>798504324.85337198</v>
      </c>
    </row>
    <row r="790" spans="1:9" x14ac:dyDescent="0.25">
      <c r="A790" s="27">
        <v>42527</v>
      </c>
      <c r="B790" t="s">
        <v>64</v>
      </c>
      <c r="C790" t="s">
        <v>65</v>
      </c>
      <c r="D790">
        <v>4869.05</v>
      </c>
      <c r="E790">
        <v>5023.8</v>
      </c>
      <c r="F790">
        <v>-3.0803400000000001</v>
      </c>
      <c r="G790">
        <v>-154.75</v>
      </c>
      <c r="H790">
        <v>160.4</v>
      </c>
      <c r="I790">
        <v>781019510.80537105</v>
      </c>
    </row>
    <row r="791" spans="1:9" x14ac:dyDescent="0.25">
      <c r="A791" s="27">
        <v>42524</v>
      </c>
      <c r="B791" t="s">
        <v>64</v>
      </c>
      <c r="C791" t="s">
        <v>65</v>
      </c>
      <c r="D791">
        <v>5023.8</v>
      </c>
      <c r="E791">
        <v>5068.2</v>
      </c>
      <c r="F791">
        <v>-0.87605</v>
      </c>
      <c r="G791">
        <v>-44.4</v>
      </c>
      <c r="H791">
        <v>160.4</v>
      </c>
      <c r="I791">
        <v>805842170.11203897</v>
      </c>
    </row>
    <row r="792" spans="1:9" x14ac:dyDescent="0.25">
      <c r="A792" s="27">
        <v>42523</v>
      </c>
      <c r="B792" t="s">
        <v>64</v>
      </c>
      <c r="C792" t="s">
        <v>65</v>
      </c>
      <c r="D792">
        <v>5068.2</v>
      </c>
      <c r="E792">
        <v>5325.15</v>
      </c>
      <c r="F792">
        <v>-4.8252199999999998</v>
      </c>
      <c r="G792">
        <v>-256.95</v>
      </c>
      <c r="H792">
        <v>161.4</v>
      </c>
      <c r="I792">
        <v>818032347.96803999</v>
      </c>
    </row>
    <row r="793" spans="1:9" x14ac:dyDescent="0.25">
      <c r="A793" s="27">
        <v>42522</v>
      </c>
      <c r="B793" t="s">
        <v>64</v>
      </c>
      <c r="C793" t="s">
        <v>65</v>
      </c>
      <c r="D793">
        <v>5325.15</v>
      </c>
      <c r="E793">
        <v>5309.6</v>
      </c>
      <c r="F793">
        <v>0.29287000000000002</v>
      </c>
      <c r="G793">
        <v>15.55</v>
      </c>
      <c r="H793">
        <v>161.4</v>
      </c>
      <c r="I793">
        <v>859505338.73604202</v>
      </c>
    </row>
    <row r="794" spans="1:9" x14ac:dyDescent="0.25">
      <c r="A794" s="27">
        <v>42521</v>
      </c>
      <c r="B794" t="s">
        <v>64</v>
      </c>
      <c r="C794" t="s">
        <v>65</v>
      </c>
      <c r="D794">
        <v>5309.6</v>
      </c>
      <c r="E794">
        <v>5389.65</v>
      </c>
      <c r="F794">
        <v>-1.48525</v>
      </c>
      <c r="G794">
        <v>-80.05</v>
      </c>
      <c r="H794">
        <v>161.9</v>
      </c>
      <c r="I794">
        <v>859650292.43737495</v>
      </c>
    </row>
    <row r="795" spans="1:9" x14ac:dyDescent="0.25">
      <c r="A795" s="27">
        <v>42517</v>
      </c>
      <c r="B795" t="s">
        <v>64</v>
      </c>
      <c r="C795" t="s">
        <v>65</v>
      </c>
      <c r="D795">
        <v>5389.65</v>
      </c>
      <c r="E795">
        <v>5632.75</v>
      </c>
      <c r="F795">
        <v>-4.3158300000000001</v>
      </c>
      <c r="G795">
        <v>-243.1</v>
      </c>
      <c r="H795">
        <v>161.30000000000001</v>
      </c>
      <c r="I795">
        <v>869376990.21604204</v>
      </c>
    </row>
    <row r="796" spans="1:9" x14ac:dyDescent="0.25">
      <c r="A796" s="27">
        <v>42516</v>
      </c>
      <c r="B796" t="s">
        <v>64</v>
      </c>
      <c r="C796" t="s">
        <v>65</v>
      </c>
      <c r="D796">
        <v>5632.75</v>
      </c>
      <c r="E796">
        <v>5843.65</v>
      </c>
      <c r="F796">
        <v>-3.6090499999999999</v>
      </c>
      <c r="G796">
        <v>-210.9</v>
      </c>
      <c r="H796">
        <v>158.4</v>
      </c>
      <c r="I796">
        <v>892255238.02671099</v>
      </c>
    </row>
    <row r="797" spans="1:9" x14ac:dyDescent="0.25">
      <c r="A797" s="27">
        <v>42515</v>
      </c>
      <c r="B797" t="s">
        <v>64</v>
      </c>
      <c r="C797" t="s">
        <v>65</v>
      </c>
      <c r="D797">
        <v>5843.65</v>
      </c>
      <c r="E797">
        <v>6038.45</v>
      </c>
      <c r="F797">
        <v>-3.2259899999999999</v>
      </c>
      <c r="G797">
        <v>-194.8</v>
      </c>
      <c r="H797">
        <v>156.4</v>
      </c>
      <c r="I797">
        <v>913975532.842713</v>
      </c>
    </row>
    <row r="798" spans="1:9" x14ac:dyDescent="0.25">
      <c r="A798" s="27">
        <v>42514</v>
      </c>
      <c r="B798" t="s">
        <v>64</v>
      </c>
      <c r="C798" t="s">
        <v>65</v>
      </c>
      <c r="D798">
        <v>6038.45</v>
      </c>
      <c r="E798">
        <v>6838.15</v>
      </c>
      <c r="F798">
        <v>-11.69468</v>
      </c>
      <c r="G798">
        <v>-799.7</v>
      </c>
      <c r="H798">
        <v>148.9</v>
      </c>
      <c r="I798">
        <v>899154833.66138101</v>
      </c>
    </row>
    <row r="799" spans="1:9" x14ac:dyDescent="0.25">
      <c r="A799" s="27">
        <v>42513</v>
      </c>
      <c r="B799" t="s">
        <v>64</v>
      </c>
      <c r="C799" t="s">
        <v>65</v>
      </c>
      <c r="D799">
        <v>6838.15</v>
      </c>
      <c r="E799">
        <v>6663.55</v>
      </c>
      <c r="F799">
        <v>2.6202200000000002</v>
      </c>
      <c r="G799">
        <v>174.6</v>
      </c>
      <c r="H799">
        <v>133.6</v>
      </c>
      <c r="I799">
        <v>913610392.52271998</v>
      </c>
    </row>
    <row r="800" spans="1:9" x14ac:dyDescent="0.25">
      <c r="A800" s="27">
        <v>42510</v>
      </c>
      <c r="B800" t="s">
        <v>64</v>
      </c>
      <c r="C800" t="s">
        <v>65</v>
      </c>
      <c r="D800">
        <v>6663.55</v>
      </c>
      <c r="E800">
        <v>7153.7</v>
      </c>
      <c r="F800">
        <v>-6.8517000000000001</v>
      </c>
      <c r="G800">
        <v>-490.15</v>
      </c>
      <c r="H800">
        <v>126.1</v>
      </c>
      <c r="I800">
        <v>840306350.81871903</v>
      </c>
    </row>
    <row r="801" spans="1:9" x14ac:dyDescent="0.25">
      <c r="A801" s="27">
        <v>42509</v>
      </c>
      <c r="B801" t="s">
        <v>64</v>
      </c>
      <c r="C801" t="s">
        <v>65</v>
      </c>
      <c r="D801">
        <v>7153.7</v>
      </c>
      <c r="E801">
        <v>7233.45</v>
      </c>
      <c r="F801">
        <v>-1.1025199999999999</v>
      </c>
      <c r="G801">
        <v>-79.75</v>
      </c>
      <c r="H801">
        <v>124.6</v>
      </c>
      <c r="I801">
        <v>891386120.82139003</v>
      </c>
    </row>
    <row r="802" spans="1:9" x14ac:dyDescent="0.25">
      <c r="A802" s="27">
        <v>42508</v>
      </c>
      <c r="B802" t="s">
        <v>64</v>
      </c>
      <c r="C802" t="s">
        <v>65</v>
      </c>
      <c r="D802">
        <v>7233.45</v>
      </c>
      <c r="E802">
        <v>7174.15</v>
      </c>
      <c r="F802">
        <v>0.82657999999999998</v>
      </c>
      <c r="G802">
        <v>59.3</v>
      </c>
      <c r="H802">
        <v>129</v>
      </c>
      <c r="I802">
        <v>933150542.128057</v>
      </c>
    </row>
    <row r="803" spans="1:9" x14ac:dyDescent="0.25">
      <c r="A803" s="27">
        <v>42507</v>
      </c>
      <c r="B803" t="s">
        <v>64</v>
      </c>
      <c r="C803" t="s">
        <v>65</v>
      </c>
      <c r="D803">
        <v>7174.15</v>
      </c>
      <c r="E803">
        <v>6737.65</v>
      </c>
      <c r="F803">
        <v>6.4785199999999996</v>
      </c>
      <c r="G803">
        <v>436.5</v>
      </c>
      <c r="H803">
        <v>127.2</v>
      </c>
      <c r="I803">
        <v>912587081.16272295</v>
      </c>
    </row>
    <row r="804" spans="1:9" x14ac:dyDescent="0.25">
      <c r="A804" s="27">
        <v>42506</v>
      </c>
      <c r="B804" t="s">
        <v>64</v>
      </c>
      <c r="C804" t="s">
        <v>65</v>
      </c>
      <c r="D804">
        <v>6737.65</v>
      </c>
      <c r="E804">
        <v>7275</v>
      </c>
      <c r="F804">
        <v>-7.3862500000000004</v>
      </c>
      <c r="G804">
        <v>-537.35</v>
      </c>
      <c r="H804">
        <v>128.4</v>
      </c>
      <c r="I804">
        <v>865147319.40271997</v>
      </c>
    </row>
    <row r="805" spans="1:9" x14ac:dyDescent="0.25">
      <c r="A805" s="27">
        <v>42503</v>
      </c>
      <c r="B805" t="s">
        <v>64</v>
      </c>
      <c r="C805" t="s">
        <v>65</v>
      </c>
      <c r="D805">
        <v>7275</v>
      </c>
      <c r="E805">
        <v>6793.55</v>
      </c>
      <c r="F805">
        <v>7.0868700000000002</v>
      </c>
      <c r="G805">
        <v>481.45</v>
      </c>
      <c r="H805">
        <v>128.4</v>
      </c>
      <c r="I805">
        <v>934145696.00005698</v>
      </c>
    </row>
    <row r="806" spans="1:9" x14ac:dyDescent="0.25">
      <c r="A806" s="27">
        <v>42502</v>
      </c>
      <c r="B806" t="s">
        <v>64</v>
      </c>
      <c r="C806" t="s">
        <v>65</v>
      </c>
      <c r="D806">
        <v>6793.55</v>
      </c>
      <c r="E806">
        <v>7187.15</v>
      </c>
      <c r="F806">
        <v>-5.4764400000000002</v>
      </c>
      <c r="G806">
        <v>-393.6</v>
      </c>
      <c r="H806">
        <v>127.5</v>
      </c>
      <c r="I806">
        <v>866210958.68538702</v>
      </c>
    </row>
    <row r="807" spans="1:9" x14ac:dyDescent="0.25">
      <c r="A807" s="27">
        <v>42501</v>
      </c>
      <c r="B807" t="s">
        <v>64</v>
      </c>
      <c r="C807" t="s">
        <v>65</v>
      </c>
      <c r="D807">
        <v>7187.15</v>
      </c>
      <c r="E807">
        <v>6470.25</v>
      </c>
      <c r="F807">
        <v>11.079940000000001</v>
      </c>
      <c r="G807">
        <v>716.9</v>
      </c>
      <c r="H807">
        <v>131</v>
      </c>
      <c r="I807">
        <v>941551914.94939005</v>
      </c>
    </row>
    <row r="808" spans="1:9" x14ac:dyDescent="0.25">
      <c r="A808" s="27">
        <v>42500</v>
      </c>
      <c r="B808" t="s">
        <v>64</v>
      </c>
      <c r="C808" t="s">
        <v>65</v>
      </c>
      <c r="D808">
        <v>6470.25</v>
      </c>
      <c r="E808">
        <v>7237.2</v>
      </c>
      <c r="F808">
        <v>-10.597329999999999</v>
      </c>
      <c r="G808">
        <v>-766.95</v>
      </c>
      <c r="H808">
        <v>129.4</v>
      </c>
      <c r="I808">
        <v>837282097.36005104</v>
      </c>
    </row>
    <row r="809" spans="1:9" x14ac:dyDescent="0.25">
      <c r="A809" s="27">
        <v>42499</v>
      </c>
      <c r="B809" t="s">
        <v>64</v>
      </c>
      <c r="C809" t="s">
        <v>65</v>
      </c>
      <c r="D809">
        <v>7237.2</v>
      </c>
      <c r="E809">
        <v>7480.5</v>
      </c>
      <c r="F809">
        <v>-3.2524600000000001</v>
      </c>
      <c r="G809">
        <v>-243.3</v>
      </c>
      <c r="H809">
        <v>118.4</v>
      </c>
      <c r="I809">
        <v>856919990.52805698</v>
      </c>
    </row>
    <row r="810" spans="1:9" x14ac:dyDescent="0.25">
      <c r="A810" s="27">
        <v>42496</v>
      </c>
      <c r="B810" t="s">
        <v>64</v>
      </c>
      <c r="C810" t="s">
        <v>65</v>
      </c>
      <c r="D810">
        <v>7480.5</v>
      </c>
      <c r="E810">
        <v>8253.0499999999993</v>
      </c>
      <c r="F810">
        <v>-9.3607800000000001</v>
      </c>
      <c r="G810">
        <v>-772.55</v>
      </c>
      <c r="H810">
        <v>114.3</v>
      </c>
      <c r="I810">
        <v>855057854.32005894</v>
      </c>
    </row>
    <row r="811" spans="1:9" x14ac:dyDescent="0.25">
      <c r="A811" s="27">
        <v>42495</v>
      </c>
      <c r="B811" t="s">
        <v>64</v>
      </c>
      <c r="C811" t="s">
        <v>65</v>
      </c>
      <c r="D811">
        <v>8253.0499999999993</v>
      </c>
      <c r="E811">
        <v>8315.35</v>
      </c>
      <c r="F811">
        <v>-0.74922</v>
      </c>
      <c r="G811">
        <v>-62.3</v>
      </c>
      <c r="H811">
        <v>114.3</v>
      </c>
      <c r="I811">
        <v>943364109.96539795</v>
      </c>
    </row>
    <row r="812" spans="1:9" x14ac:dyDescent="0.25">
      <c r="A812" s="27">
        <v>42494</v>
      </c>
      <c r="B812" t="s">
        <v>64</v>
      </c>
      <c r="C812" t="s">
        <v>65</v>
      </c>
      <c r="D812">
        <v>8315.35</v>
      </c>
      <c r="E812">
        <v>8132.25</v>
      </c>
      <c r="F812">
        <v>2.2515299999999998</v>
      </c>
      <c r="G812">
        <v>183.1</v>
      </c>
      <c r="H812">
        <v>115</v>
      </c>
      <c r="I812">
        <v>956306050.65073204</v>
      </c>
    </row>
    <row r="813" spans="1:9" x14ac:dyDescent="0.25">
      <c r="A813" s="27">
        <v>42493</v>
      </c>
      <c r="B813" t="s">
        <v>64</v>
      </c>
      <c r="C813" t="s">
        <v>65</v>
      </c>
      <c r="D813">
        <v>8132.25</v>
      </c>
      <c r="E813">
        <v>7424.35</v>
      </c>
      <c r="F813">
        <v>9.5348400000000009</v>
      </c>
      <c r="G813">
        <v>707.9</v>
      </c>
      <c r="H813">
        <v>118.2</v>
      </c>
      <c r="I813">
        <v>961271852.24006402</v>
      </c>
    </row>
    <row r="814" spans="1:9" x14ac:dyDescent="0.25">
      <c r="A814" s="27">
        <v>42492</v>
      </c>
      <c r="B814" t="s">
        <v>64</v>
      </c>
      <c r="C814" t="s">
        <v>65</v>
      </c>
      <c r="D814">
        <v>7424.35</v>
      </c>
      <c r="E814">
        <v>8349.15</v>
      </c>
      <c r="F814">
        <v>-11.07658</v>
      </c>
      <c r="G814">
        <v>-924.8</v>
      </c>
      <c r="H814">
        <v>118.5</v>
      </c>
      <c r="I814">
        <v>879821903.81072497</v>
      </c>
    </row>
    <row r="815" spans="1:9" x14ac:dyDescent="0.25">
      <c r="A815" s="27">
        <v>42489</v>
      </c>
      <c r="B815" t="s">
        <v>64</v>
      </c>
      <c r="C815" t="s">
        <v>65</v>
      </c>
      <c r="D815">
        <v>8349.15</v>
      </c>
      <c r="E815">
        <v>7946.7</v>
      </c>
      <c r="F815">
        <v>5.0643700000000003</v>
      </c>
      <c r="G815">
        <v>402.45</v>
      </c>
      <c r="H815">
        <v>118.5</v>
      </c>
      <c r="I815">
        <v>989415241.49606597</v>
      </c>
    </row>
    <row r="816" spans="1:9" x14ac:dyDescent="0.25">
      <c r="A816" s="27">
        <v>42488</v>
      </c>
      <c r="B816" t="s">
        <v>64</v>
      </c>
      <c r="C816" t="s">
        <v>65</v>
      </c>
      <c r="D816">
        <v>7946.7</v>
      </c>
      <c r="E816">
        <v>7104.35</v>
      </c>
      <c r="F816">
        <v>11.856820000000001</v>
      </c>
      <c r="G816">
        <v>842.35</v>
      </c>
      <c r="H816">
        <v>128.80000000000001</v>
      </c>
      <c r="I816">
        <v>1023573951.8080601</v>
      </c>
    </row>
    <row r="817" spans="1:9" x14ac:dyDescent="0.25">
      <c r="A817" s="27">
        <v>42487</v>
      </c>
      <c r="B817" t="s">
        <v>64</v>
      </c>
      <c r="C817" t="s">
        <v>65</v>
      </c>
      <c r="D817">
        <v>7104.35</v>
      </c>
      <c r="E817">
        <v>7504.45</v>
      </c>
      <c r="F817">
        <v>-5.3315000000000001</v>
      </c>
      <c r="G817">
        <v>-400.1</v>
      </c>
      <c r="H817">
        <v>128.80000000000001</v>
      </c>
      <c r="I817">
        <v>915075138.67738903</v>
      </c>
    </row>
    <row r="818" spans="1:9" x14ac:dyDescent="0.25">
      <c r="A818" s="27">
        <v>42486</v>
      </c>
      <c r="B818" t="s">
        <v>64</v>
      </c>
      <c r="C818" t="s">
        <v>65</v>
      </c>
      <c r="D818">
        <v>7504.45</v>
      </c>
      <c r="E818">
        <v>7757.2</v>
      </c>
      <c r="F818">
        <v>-3.2582599999999999</v>
      </c>
      <c r="G818">
        <v>-252.75</v>
      </c>
      <c r="H818">
        <v>128.80000000000001</v>
      </c>
      <c r="I818">
        <v>966609981.83472598</v>
      </c>
    </row>
    <row r="819" spans="1:9" x14ac:dyDescent="0.25">
      <c r="A819" s="27">
        <v>42485</v>
      </c>
      <c r="B819" t="s">
        <v>64</v>
      </c>
      <c r="C819" t="s">
        <v>65</v>
      </c>
      <c r="D819">
        <v>7757.2</v>
      </c>
      <c r="E819">
        <v>7697.15</v>
      </c>
      <c r="F819">
        <v>0.78015999999999996</v>
      </c>
      <c r="G819">
        <v>60.05</v>
      </c>
      <c r="H819">
        <v>131</v>
      </c>
      <c r="I819">
        <v>1016231261.99472</v>
      </c>
    </row>
    <row r="820" spans="1:9" x14ac:dyDescent="0.25">
      <c r="A820" s="27">
        <v>42482</v>
      </c>
      <c r="B820" t="s">
        <v>64</v>
      </c>
      <c r="C820" t="s">
        <v>65</v>
      </c>
      <c r="D820">
        <v>7697.15</v>
      </c>
      <c r="E820">
        <v>8269.5</v>
      </c>
      <c r="F820">
        <v>-6.9212199999999999</v>
      </c>
      <c r="G820">
        <v>-572.35</v>
      </c>
      <c r="H820">
        <v>131.4</v>
      </c>
      <c r="I820">
        <v>1011443277.34939</v>
      </c>
    </row>
    <row r="821" spans="1:9" x14ac:dyDescent="0.25">
      <c r="A821" s="27">
        <v>42481</v>
      </c>
      <c r="B821" t="s">
        <v>64</v>
      </c>
      <c r="C821" t="s">
        <v>65</v>
      </c>
      <c r="D821">
        <v>8269.5</v>
      </c>
      <c r="E821">
        <v>7924.35</v>
      </c>
      <c r="F821">
        <v>4.3555599999999997</v>
      </c>
      <c r="G821">
        <v>345.15</v>
      </c>
      <c r="H821">
        <v>131.4</v>
      </c>
      <c r="I821">
        <v>1086652875.6800599</v>
      </c>
    </row>
    <row r="822" spans="1:9" x14ac:dyDescent="0.25">
      <c r="A822" s="27">
        <v>42480</v>
      </c>
      <c r="B822" t="s">
        <v>64</v>
      </c>
      <c r="C822" t="s">
        <v>65</v>
      </c>
      <c r="D822">
        <v>7924.35</v>
      </c>
      <c r="E822">
        <v>7734.55</v>
      </c>
      <c r="F822">
        <v>2.4539200000000001</v>
      </c>
      <c r="G822">
        <v>189.8</v>
      </c>
      <c r="H822">
        <v>131.4</v>
      </c>
      <c r="I822">
        <v>1041298472.14406</v>
      </c>
    </row>
    <row r="823" spans="1:9" x14ac:dyDescent="0.25">
      <c r="A823" s="27">
        <v>42479</v>
      </c>
      <c r="B823" t="s">
        <v>64</v>
      </c>
      <c r="C823" t="s">
        <v>65</v>
      </c>
      <c r="D823">
        <v>7734.55</v>
      </c>
      <c r="E823">
        <v>7758</v>
      </c>
      <c r="F823">
        <v>-0.30226999999999998</v>
      </c>
      <c r="G823">
        <v>-23.45</v>
      </c>
      <c r="H823">
        <v>127.8</v>
      </c>
      <c r="I823">
        <v>988513440.85872805</v>
      </c>
    </row>
    <row r="824" spans="1:9" x14ac:dyDescent="0.25">
      <c r="A824" s="27">
        <v>42478</v>
      </c>
      <c r="B824" t="s">
        <v>64</v>
      </c>
      <c r="C824" t="s">
        <v>65</v>
      </c>
      <c r="D824">
        <v>7758</v>
      </c>
      <c r="E824">
        <v>8632.7999999999993</v>
      </c>
      <c r="F824">
        <v>-10.13344</v>
      </c>
      <c r="G824">
        <v>-874.8</v>
      </c>
      <c r="H824">
        <v>123.7</v>
      </c>
      <c r="I824">
        <v>959702665.92006099</v>
      </c>
    </row>
    <row r="825" spans="1:9" x14ac:dyDescent="0.25">
      <c r="A825" s="27">
        <v>42475</v>
      </c>
      <c r="B825" t="s">
        <v>64</v>
      </c>
      <c r="C825" t="s">
        <v>65</v>
      </c>
      <c r="D825">
        <v>8632.7999999999993</v>
      </c>
      <c r="E825">
        <v>8808.6</v>
      </c>
      <c r="F825">
        <v>-1.9957800000000001</v>
      </c>
      <c r="G825">
        <v>-175.8</v>
      </c>
      <c r="H825">
        <v>114.9</v>
      </c>
      <c r="I825">
        <v>991951078.27206802</v>
      </c>
    </row>
    <row r="826" spans="1:9" x14ac:dyDescent="0.25">
      <c r="A826" s="27">
        <v>42474</v>
      </c>
      <c r="B826" t="s">
        <v>64</v>
      </c>
      <c r="C826" t="s">
        <v>65</v>
      </c>
      <c r="D826">
        <v>8808.6</v>
      </c>
      <c r="E826">
        <v>9012.0499999999993</v>
      </c>
      <c r="F826">
        <v>-2.25753</v>
      </c>
      <c r="G826">
        <v>-203.45</v>
      </c>
      <c r="H826">
        <v>113.3</v>
      </c>
      <c r="I826">
        <v>998057600.86406898</v>
      </c>
    </row>
    <row r="827" spans="1:9" x14ac:dyDescent="0.25">
      <c r="A827" s="27">
        <v>42473</v>
      </c>
      <c r="B827" t="s">
        <v>64</v>
      </c>
      <c r="C827" t="s">
        <v>65</v>
      </c>
      <c r="D827">
        <v>9012.0499999999993</v>
      </c>
      <c r="E827">
        <v>9979.7000000000007</v>
      </c>
      <c r="F827">
        <v>-9.69618</v>
      </c>
      <c r="G827">
        <v>-967.65</v>
      </c>
      <c r="H827">
        <v>103.8</v>
      </c>
      <c r="I827">
        <v>935495009.125404</v>
      </c>
    </row>
    <row r="828" spans="1:9" x14ac:dyDescent="0.25">
      <c r="A828" s="27">
        <v>42472</v>
      </c>
      <c r="B828" t="s">
        <v>64</v>
      </c>
      <c r="C828" t="s">
        <v>65</v>
      </c>
      <c r="D828">
        <v>9979.7000000000007</v>
      </c>
      <c r="E828">
        <v>10987.9</v>
      </c>
      <c r="F828">
        <v>-9.1755499999999994</v>
      </c>
      <c r="G828">
        <v>-1008.2</v>
      </c>
      <c r="H828">
        <v>94.1</v>
      </c>
      <c r="I828">
        <v>939138737.06141198</v>
      </c>
    </row>
    <row r="829" spans="1:9" x14ac:dyDescent="0.25">
      <c r="A829" s="27">
        <v>42471</v>
      </c>
      <c r="B829" t="s">
        <v>64</v>
      </c>
      <c r="C829" t="s">
        <v>65</v>
      </c>
      <c r="D829">
        <v>10987.9</v>
      </c>
      <c r="E829">
        <v>10441.950000000001</v>
      </c>
      <c r="F829">
        <v>5.2284300000000004</v>
      </c>
      <c r="G829">
        <v>545.95000000000005</v>
      </c>
      <c r="H829">
        <v>94.1</v>
      </c>
      <c r="I829">
        <v>1034015303.96275</v>
      </c>
    </row>
    <row r="830" spans="1:9" x14ac:dyDescent="0.25">
      <c r="A830" s="27">
        <v>42468</v>
      </c>
      <c r="B830" t="s">
        <v>64</v>
      </c>
      <c r="C830" t="s">
        <v>65</v>
      </c>
      <c r="D830">
        <v>10441.950000000001</v>
      </c>
      <c r="E830">
        <v>10960.2</v>
      </c>
      <c r="F830">
        <v>-4.7284699999999997</v>
      </c>
      <c r="G830">
        <v>-518.25</v>
      </c>
      <c r="H830">
        <v>94.1</v>
      </c>
      <c r="I830">
        <v>982638730.168082</v>
      </c>
    </row>
    <row r="831" spans="1:9" x14ac:dyDescent="0.25">
      <c r="A831" s="27">
        <v>42467</v>
      </c>
      <c r="B831" t="s">
        <v>64</v>
      </c>
      <c r="C831" t="s">
        <v>65</v>
      </c>
      <c r="D831">
        <v>10960.2</v>
      </c>
      <c r="E831">
        <v>9273.7999999999993</v>
      </c>
      <c r="F831">
        <v>18.184560000000001</v>
      </c>
      <c r="G831">
        <v>1686.4</v>
      </c>
      <c r="H831">
        <v>95.6</v>
      </c>
      <c r="I831">
        <v>1047848898.04808</v>
      </c>
    </row>
    <row r="832" spans="1:9" x14ac:dyDescent="0.25">
      <c r="A832" s="27">
        <v>42466</v>
      </c>
      <c r="B832" t="s">
        <v>64</v>
      </c>
      <c r="C832" t="s">
        <v>65</v>
      </c>
      <c r="D832">
        <v>9273.7999999999993</v>
      </c>
      <c r="E832">
        <v>10538.55</v>
      </c>
      <c r="F832">
        <v>-12.00118</v>
      </c>
      <c r="G832">
        <v>-1264.75</v>
      </c>
      <c r="H832">
        <v>97.3</v>
      </c>
      <c r="I832">
        <v>902386243.44540596</v>
      </c>
    </row>
    <row r="833" spans="1:9" x14ac:dyDescent="0.25">
      <c r="A833" s="27">
        <v>42465</v>
      </c>
      <c r="B833" t="s">
        <v>64</v>
      </c>
      <c r="C833" t="s">
        <v>65</v>
      </c>
      <c r="D833">
        <v>10538.55</v>
      </c>
      <c r="E833">
        <v>9601.15</v>
      </c>
      <c r="F833">
        <v>9.7634100000000004</v>
      </c>
      <c r="G833">
        <v>937.4</v>
      </c>
      <c r="H833">
        <v>96.3</v>
      </c>
      <c r="I833">
        <v>1014914074.1520801</v>
      </c>
    </row>
    <row r="834" spans="1:9" x14ac:dyDescent="0.25">
      <c r="A834" s="27">
        <v>42464</v>
      </c>
      <c r="B834" t="s">
        <v>64</v>
      </c>
      <c r="C834" t="s">
        <v>65</v>
      </c>
      <c r="D834">
        <v>9601.15</v>
      </c>
      <c r="E834">
        <v>9074.6</v>
      </c>
      <c r="F834">
        <v>5.80246</v>
      </c>
      <c r="G834">
        <v>526.54999999999995</v>
      </c>
      <c r="H834">
        <v>99.3</v>
      </c>
      <c r="I834">
        <v>953441304.64274204</v>
      </c>
    </row>
    <row r="835" spans="1:9" x14ac:dyDescent="0.25">
      <c r="A835" s="27">
        <v>42461</v>
      </c>
      <c r="B835" t="s">
        <v>64</v>
      </c>
      <c r="C835" t="s">
        <v>65</v>
      </c>
      <c r="D835">
        <v>9074.6</v>
      </c>
      <c r="E835">
        <v>9625.1</v>
      </c>
      <c r="F835">
        <v>-5.7194200000000004</v>
      </c>
      <c r="G835">
        <v>-550.5</v>
      </c>
      <c r="H835">
        <v>95.6</v>
      </c>
      <c r="I835">
        <v>867576286.03740501</v>
      </c>
    </row>
    <row r="836" spans="1:9" x14ac:dyDescent="0.25">
      <c r="A836" s="27">
        <v>42460</v>
      </c>
      <c r="B836" t="s">
        <v>64</v>
      </c>
      <c r="C836" t="s">
        <v>65</v>
      </c>
      <c r="D836">
        <v>9625.1</v>
      </c>
      <c r="E836">
        <v>9504.2000000000007</v>
      </c>
      <c r="F836">
        <v>1.27207</v>
      </c>
      <c r="G836">
        <v>120.9</v>
      </c>
      <c r="H836">
        <v>92.7</v>
      </c>
      <c r="I836">
        <v>892293997.15740895</v>
      </c>
    </row>
    <row r="837" spans="1:9" x14ac:dyDescent="0.25">
      <c r="A837" s="27">
        <v>42459</v>
      </c>
      <c r="B837" t="s">
        <v>64</v>
      </c>
      <c r="C837" t="s">
        <v>65</v>
      </c>
      <c r="D837">
        <v>9504.2000000000007</v>
      </c>
      <c r="E837">
        <v>9823.5</v>
      </c>
      <c r="F837">
        <v>-3.2503700000000002</v>
      </c>
      <c r="G837">
        <v>-319.3</v>
      </c>
      <c r="H837">
        <v>88.6</v>
      </c>
      <c r="I837">
        <v>842118753.94140804</v>
      </c>
    </row>
    <row r="838" spans="1:9" x14ac:dyDescent="0.25">
      <c r="A838" s="27">
        <v>42458</v>
      </c>
      <c r="B838" t="s">
        <v>64</v>
      </c>
      <c r="C838" t="s">
        <v>65</v>
      </c>
      <c r="D838">
        <v>9823.5</v>
      </c>
      <c r="E838">
        <v>11101.15</v>
      </c>
      <c r="F838">
        <v>-11.509169999999999</v>
      </c>
      <c r="G838">
        <v>-1277.6500000000001</v>
      </c>
      <c r="H838">
        <v>80.900000000000006</v>
      </c>
      <c r="I838">
        <v>794769350.64007699</v>
      </c>
    </row>
    <row r="839" spans="1:9" x14ac:dyDescent="0.25">
      <c r="A839" s="27">
        <v>42457</v>
      </c>
      <c r="B839" t="s">
        <v>64</v>
      </c>
      <c r="C839" t="s">
        <v>65</v>
      </c>
      <c r="D839">
        <v>11101.15</v>
      </c>
      <c r="E839">
        <v>11441.3</v>
      </c>
      <c r="F839">
        <v>-2.9729999999999999</v>
      </c>
      <c r="G839">
        <v>-340.15</v>
      </c>
      <c r="H839">
        <v>79.3</v>
      </c>
      <c r="I839">
        <v>880375664.64275396</v>
      </c>
    </row>
    <row r="840" spans="1:9" x14ac:dyDescent="0.25">
      <c r="A840" s="27">
        <v>42453</v>
      </c>
      <c r="B840" t="s">
        <v>64</v>
      </c>
      <c r="C840" t="s">
        <v>65</v>
      </c>
      <c r="D840">
        <v>11441.3</v>
      </c>
      <c r="E840">
        <v>11833.6</v>
      </c>
      <c r="F840">
        <v>-3.31514</v>
      </c>
      <c r="G840">
        <v>-392.3</v>
      </c>
      <c r="H840">
        <v>79.3</v>
      </c>
      <c r="I840">
        <v>907351228.64542401</v>
      </c>
    </row>
    <row r="841" spans="1:9" x14ac:dyDescent="0.25">
      <c r="A841" s="27">
        <v>42452</v>
      </c>
      <c r="B841" t="s">
        <v>64</v>
      </c>
      <c r="C841" t="s">
        <v>65</v>
      </c>
      <c r="D841">
        <v>11833.6</v>
      </c>
      <c r="E841">
        <v>10720.6</v>
      </c>
      <c r="F841">
        <v>10.381880000000001</v>
      </c>
      <c r="G841">
        <v>1113</v>
      </c>
      <c r="H841">
        <v>80.900000000000006</v>
      </c>
      <c r="I841">
        <v>957396303.53076005</v>
      </c>
    </row>
    <row r="842" spans="1:9" x14ac:dyDescent="0.25">
      <c r="A842" s="27">
        <v>42451</v>
      </c>
      <c r="B842" t="s">
        <v>64</v>
      </c>
      <c r="C842" t="s">
        <v>65</v>
      </c>
      <c r="D842">
        <v>10720.6</v>
      </c>
      <c r="E842">
        <v>10880.05</v>
      </c>
      <c r="F842">
        <v>-1.46553</v>
      </c>
      <c r="G842">
        <v>-159.44999999999999</v>
      </c>
      <c r="H842">
        <v>79.599999999999994</v>
      </c>
      <c r="I842">
        <v>853412362.41075099</v>
      </c>
    </row>
    <row r="843" spans="1:9" x14ac:dyDescent="0.25">
      <c r="A843" s="27">
        <v>42450</v>
      </c>
      <c r="B843" t="s">
        <v>64</v>
      </c>
      <c r="C843" t="s">
        <v>65</v>
      </c>
      <c r="D843">
        <v>10880.05</v>
      </c>
      <c r="E843">
        <v>11838.3</v>
      </c>
      <c r="F843">
        <v>-8.0944900000000004</v>
      </c>
      <c r="G843">
        <v>-958.25</v>
      </c>
      <c r="H843">
        <v>76</v>
      </c>
      <c r="I843">
        <v>826937184.77875197</v>
      </c>
    </row>
    <row r="844" spans="1:9" x14ac:dyDescent="0.25">
      <c r="A844" s="27">
        <v>42447</v>
      </c>
      <c r="B844" t="s">
        <v>64</v>
      </c>
      <c r="C844" t="s">
        <v>65</v>
      </c>
      <c r="D844">
        <v>11838.3</v>
      </c>
      <c r="E844">
        <v>11899.45</v>
      </c>
      <c r="F844">
        <v>-0.51388999999999996</v>
      </c>
      <c r="G844">
        <v>-61.15</v>
      </c>
      <c r="H844">
        <v>74.400000000000006</v>
      </c>
      <c r="I844">
        <v>880827606.59209299</v>
      </c>
    </row>
    <row r="845" spans="1:9" x14ac:dyDescent="0.25">
      <c r="A845" s="27">
        <v>42446</v>
      </c>
      <c r="B845" t="s">
        <v>64</v>
      </c>
      <c r="C845" t="s">
        <v>65</v>
      </c>
      <c r="D845">
        <v>11899.45</v>
      </c>
      <c r="E845">
        <v>12579.35</v>
      </c>
      <c r="F845">
        <v>-5.40489</v>
      </c>
      <c r="G845">
        <v>-679.9</v>
      </c>
      <c r="H845">
        <v>64.7</v>
      </c>
      <c r="I845">
        <v>769952801.63476098</v>
      </c>
    </row>
    <row r="846" spans="1:9" x14ac:dyDescent="0.25">
      <c r="A846" s="27">
        <v>42445</v>
      </c>
      <c r="B846" t="s">
        <v>64</v>
      </c>
      <c r="C846" t="s">
        <v>65</v>
      </c>
      <c r="D846">
        <v>12579.35</v>
      </c>
      <c r="E846">
        <v>13730.85</v>
      </c>
      <c r="F846">
        <v>-8.3862299999999994</v>
      </c>
      <c r="G846">
        <v>-1151.5</v>
      </c>
      <c r="H846">
        <v>51</v>
      </c>
      <c r="I846">
        <v>641608572.67743301</v>
      </c>
    </row>
    <row r="847" spans="1:9" x14ac:dyDescent="0.25">
      <c r="A847" s="27">
        <v>42444</v>
      </c>
      <c r="B847" t="s">
        <v>64</v>
      </c>
      <c r="C847" t="s">
        <v>65</v>
      </c>
      <c r="D847">
        <v>13730.85</v>
      </c>
      <c r="E847">
        <v>13429.45</v>
      </c>
      <c r="F847">
        <v>2.2443200000000001</v>
      </c>
      <c r="G847">
        <v>301.39999999999998</v>
      </c>
      <c r="H847">
        <v>49.8</v>
      </c>
      <c r="I847">
        <v>683863702.704108</v>
      </c>
    </row>
    <row r="848" spans="1:9" x14ac:dyDescent="0.25">
      <c r="A848" s="27">
        <v>42443</v>
      </c>
      <c r="B848" t="s">
        <v>64</v>
      </c>
      <c r="C848" t="s">
        <v>65</v>
      </c>
      <c r="D848">
        <v>13429.45</v>
      </c>
      <c r="E848">
        <v>13821</v>
      </c>
      <c r="F848">
        <v>-2.8330099999999998</v>
      </c>
      <c r="G848">
        <v>-391.55</v>
      </c>
      <c r="H848">
        <v>49.5</v>
      </c>
      <c r="I848">
        <v>664823668.83477294</v>
      </c>
    </row>
    <row r="849" spans="1:9" x14ac:dyDescent="0.25">
      <c r="A849" s="27">
        <v>42440</v>
      </c>
      <c r="B849" t="s">
        <v>64</v>
      </c>
      <c r="C849" t="s">
        <v>65</v>
      </c>
      <c r="D849">
        <v>13821</v>
      </c>
      <c r="E849">
        <v>15206</v>
      </c>
      <c r="F849">
        <v>-9.10825</v>
      </c>
      <c r="G849">
        <v>-1385</v>
      </c>
      <c r="H849">
        <v>46.7</v>
      </c>
      <c r="I849">
        <v>645508515.04010904</v>
      </c>
    </row>
    <row r="850" spans="1:9" x14ac:dyDescent="0.25">
      <c r="A850" s="27">
        <v>42439</v>
      </c>
      <c r="B850" t="s">
        <v>64</v>
      </c>
      <c r="C850" t="s">
        <v>65</v>
      </c>
      <c r="D850">
        <v>15206</v>
      </c>
      <c r="E850">
        <v>15495.2</v>
      </c>
      <c r="F850">
        <v>-1.8663799999999999</v>
      </c>
      <c r="G850">
        <v>-289.2</v>
      </c>
      <c r="H850">
        <v>40.799999999999997</v>
      </c>
      <c r="I850">
        <v>620479410.773453</v>
      </c>
    </row>
    <row r="851" spans="1:9" x14ac:dyDescent="0.25">
      <c r="A851" s="27">
        <v>42438</v>
      </c>
      <c r="B851" t="s">
        <v>64</v>
      </c>
      <c r="C851" t="s">
        <v>65</v>
      </c>
      <c r="D851">
        <v>15495.2</v>
      </c>
      <c r="E851">
        <v>16379.05</v>
      </c>
      <c r="F851">
        <v>-5.3962199999999996</v>
      </c>
      <c r="G851">
        <v>-883.85</v>
      </c>
      <c r="H851">
        <v>40.200000000000003</v>
      </c>
      <c r="I851">
        <v>622983069.78145599</v>
      </c>
    </row>
    <row r="852" spans="1:9" x14ac:dyDescent="0.25">
      <c r="A852" s="27">
        <v>42437</v>
      </c>
      <c r="B852" t="s">
        <v>64</v>
      </c>
      <c r="C852" t="s">
        <v>65</v>
      </c>
      <c r="D852">
        <v>16379.05</v>
      </c>
      <c r="E852">
        <v>14979.4</v>
      </c>
      <c r="F852">
        <v>9.3438300000000005</v>
      </c>
      <c r="G852">
        <v>1399.65</v>
      </c>
      <c r="H852">
        <v>40.200000000000003</v>
      </c>
      <c r="I852">
        <v>658518176.53879595</v>
      </c>
    </row>
    <row r="853" spans="1:9" x14ac:dyDescent="0.25">
      <c r="A853" s="27">
        <v>42436</v>
      </c>
      <c r="B853" t="s">
        <v>64</v>
      </c>
      <c r="C853" t="s">
        <v>65</v>
      </c>
      <c r="D853">
        <v>14979.4</v>
      </c>
      <c r="E853">
        <v>15375.9</v>
      </c>
      <c r="F853">
        <v>-2.5787100000000001</v>
      </c>
      <c r="G853">
        <v>-396.5</v>
      </c>
      <c r="H853">
        <v>40.200000000000003</v>
      </c>
      <c r="I853">
        <v>602245378.92278504</v>
      </c>
    </row>
    <row r="854" spans="1:9" x14ac:dyDescent="0.25">
      <c r="A854" s="27">
        <v>42433</v>
      </c>
      <c r="B854" t="s">
        <v>64</v>
      </c>
      <c r="C854" t="s">
        <v>65</v>
      </c>
      <c r="D854">
        <v>15375.9</v>
      </c>
      <c r="E854">
        <v>14550.65</v>
      </c>
      <c r="F854">
        <v>5.67157</v>
      </c>
      <c r="G854">
        <v>825.25</v>
      </c>
      <c r="H854">
        <v>39.799999999999997</v>
      </c>
      <c r="I854">
        <v>612036264.41612101</v>
      </c>
    </row>
    <row r="855" spans="1:9" x14ac:dyDescent="0.25">
      <c r="A855" s="27">
        <v>42432</v>
      </c>
      <c r="B855" t="s">
        <v>64</v>
      </c>
      <c r="C855" t="s">
        <v>65</v>
      </c>
      <c r="D855">
        <v>14550.65</v>
      </c>
      <c r="E855">
        <v>15897.65</v>
      </c>
      <c r="F855">
        <v>-8.4729500000000009</v>
      </c>
      <c r="G855">
        <v>-1347</v>
      </c>
      <c r="H855">
        <v>36.700000000000003</v>
      </c>
      <c r="I855">
        <v>534080250.189448</v>
      </c>
    </row>
    <row r="856" spans="1:9" x14ac:dyDescent="0.25">
      <c r="A856" s="27">
        <v>42431</v>
      </c>
      <c r="B856" t="s">
        <v>64</v>
      </c>
      <c r="C856" t="s">
        <v>65</v>
      </c>
      <c r="D856">
        <v>15897.65</v>
      </c>
      <c r="E856">
        <v>16059.5</v>
      </c>
      <c r="F856">
        <v>-1.0078100000000001</v>
      </c>
      <c r="G856">
        <v>-161.85</v>
      </c>
      <c r="H856">
        <v>33.700000000000003</v>
      </c>
      <c r="I856">
        <v>535828809.469459</v>
      </c>
    </row>
    <row r="857" spans="1:9" x14ac:dyDescent="0.25">
      <c r="A857" s="27">
        <v>42430</v>
      </c>
      <c r="B857" t="s">
        <v>64</v>
      </c>
      <c r="C857" t="s">
        <v>65</v>
      </c>
      <c r="D857">
        <v>16059.5</v>
      </c>
      <c r="E857">
        <v>19915.2</v>
      </c>
      <c r="F857">
        <v>-19.360589999999998</v>
      </c>
      <c r="G857">
        <v>-3855.7</v>
      </c>
      <c r="H857">
        <v>32.299999999999997</v>
      </c>
      <c r="I857">
        <v>518800648.61346</v>
      </c>
    </row>
    <row r="858" spans="1:9" x14ac:dyDescent="0.25">
      <c r="A858" s="27">
        <v>42429</v>
      </c>
      <c r="B858" t="s">
        <v>64</v>
      </c>
      <c r="C858" t="s">
        <v>65</v>
      </c>
      <c r="D858">
        <v>19915.2</v>
      </c>
      <c r="E858">
        <v>19344.599999999999</v>
      </c>
      <c r="F858">
        <v>2.9496600000000002</v>
      </c>
      <c r="G858">
        <v>570.6</v>
      </c>
      <c r="H858">
        <v>25.3</v>
      </c>
      <c r="I858">
        <v>503952277.24815702</v>
      </c>
    </row>
    <row r="859" spans="1:9" x14ac:dyDescent="0.25">
      <c r="A859" s="27">
        <v>42426</v>
      </c>
      <c r="B859" t="s">
        <v>64</v>
      </c>
      <c r="C859" t="s">
        <v>65</v>
      </c>
      <c r="D859">
        <v>19344.599999999999</v>
      </c>
      <c r="E859">
        <v>18364.45</v>
      </c>
      <c r="F859">
        <v>5.3372099999999998</v>
      </c>
      <c r="G859">
        <v>980.15</v>
      </c>
      <c r="H859">
        <v>24.4</v>
      </c>
      <c r="I859">
        <v>472103157.50415301</v>
      </c>
    </row>
    <row r="860" spans="1:9" x14ac:dyDescent="0.25">
      <c r="A860" s="27">
        <v>42425</v>
      </c>
      <c r="B860" t="s">
        <v>64</v>
      </c>
      <c r="C860" t="s">
        <v>65</v>
      </c>
      <c r="D860">
        <v>18364.45</v>
      </c>
      <c r="E860">
        <v>19964.400000000001</v>
      </c>
      <c r="F860">
        <v>-8.0140100000000007</v>
      </c>
      <c r="G860">
        <v>-1599.95</v>
      </c>
      <c r="H860">
        <v>21.1</v>
      </c>
      <c r="I860">
        <v>387580003.23481202</v>
      </c>
    </row>
    <row r="861" spans="1:9" x14ac:dyDescent="0.25">
      <c r="A861" s="27">
        <v>42424</v>
      </c>
      <c r="B861" t="s">
        <v>64</v>
      </c>
      <c r="C861" t="s">
        <v>65</v>
      </c>
      <c r="D861">
        <v>19964.400000000001</v>
      </c>
      <c r="E861">
        <v>20710.849999999999</v>
      </c>
      <c r="F861">
        <v>-3.6041500000000002</v>
      </c>
      <c r="G861">
        <v>-746.45</v>
      </c>
      <c r="H861">
        <v>21.1</v>
      </c>
      <c r="I861">
        <v>421346798.65615797</v>
      </c>
    </row>
    <row r="862" spans="1:9" x14ac:dyDescent="0.25">
      <c r="A862" s="27">
        <v>42423</v>
      </c>
      <c r="B862" t="s">
        <v>64</v>
      </c>
      <c r="C862" t="s">
        <v>65</v>
      </c>
      <c r="D862">
        <v>20710.849999999999</v>
      </c>
      <c r="E862">
        <v>18761.25</v>
      </c>
      <c r="F862">
        <v>10.391629999999999</v>
      </c>
      <c r="G862">
        <v>1949.6</v>
      </c>
      <c r="H862">
        <v>21.1</v>
      </c>
      <c r="I862">
        <v>437100556.23749697</v>
      </c>
    </row>
    <row r="863" spans="1:9" x14ac:dyDescent="0.25">
      <c r="A863" s="27">
        <v>42422</v>
      </c>
      <c r="B863" t="s">
        <v>64</v>
      </c>
      <c r="C863" t="s">
        <v>65</v>
      </c>
      <c r="D863">
        <v>18761.25</v>
      </c>
      <c r="E863">
        <v>21254.55</v>
      </c>
      <c r="F863">
        <v>-11.73066</v>
      </c>
      <c r="G863">
        <v>-2493.3000000000002</v>
      </c>
      <c r="H863">
        <v>20.6</v>
      </c>
      <c r="I863">
        <v>386573805.20014799</v>
      </c>
    </row>
    <row r="864" spans="1:9" x14ac:dyDescent="0.25">
      <c r="A864" s="27">
        <v>42419</v>
      </c>
      <c r="B864" t="s">
        <v>64</v>
      </c>
      <c r="C864" t="s">
        <v>65</v>
      </c>
      <c r="D864">
        <v>21254.55</v>
      </c>
      <c r="E864">
        <v>22034.95</v>
      </c>
      <c r="F864">
        <v>-3.5416500000000002</v>
      </c>
      <c r="G864">
        <v>-780.4</v>
      </c>
      <c r="H864">
        <v>17.8</v>
      </c>
      <c r="I864">
        <v>378435278.99216801</v>
      </c>
    </row>
    <row r="865" spans="1:9" x14ac:dyDescent="0.25">
      <c r="A865" s="27">
        <v>42418</v>
      </c>
      <c r="B865" t="s">
        <v>64</v>
      </c>
      <c r="C865" t="s">
        <v>65</v>
      </c>
      <c r="D865">
        <v>22034.95</v>
      </c>
      <c r="E865">
        <v>22303.4</v>
      </c>
      <c r="F865">
        <v>-1.20363</v>
      </c>
      <c r="G865">
        <v>-268.45</v>
      </c>
      <c r="H865">
        <v>15.9</v>
      </c>
      <c r="I865">
        <v>350463823.15484101</v>
      </c>
    </row>
    <row r="866" spans="1:9" x14ac:dyDescent="0.25">
      <c r="A866" s="27">
        <v>42417</v>
      </c>
      <c r="B866" t="s">
        <v>64</v>
      </c>
      <c r="C866" t="s">
        <v>65</v>
      </c>
      <c r="D866">
        <v>22303.4</v>
      </c>
      <c r="E866">
        <v>24126.799999999999</v>
      </c>
      <c r="F866">
        <v>-7.5575700000000001</v>
      </c>
      <c r="G866">
        <v>-1823.4</v>
      </c>
      <c r="H866">
        <v>14.1</v>
      </c>
      <c r="I866">
        <v>314587375.34951001</v>
      </c>
    </row>
    <row r="867" spans="1:9" x14ac:dyDescent="0.25">
      <c r="A867" s="27">
        <v>42416</v>
      </c>
      <c r="B867" t="s">
        <v>64</v>
      </c>
      <c r="C867" t="s">
        <v>65</v>
      </c>
      <c r="D867">
        <v>24126.799999999999</v>
      </c>
      <c r="E867">
        <v>27008.95</v>
      </c>
      <c r="F867">
        <v>-10.67109</v>
      </c>
      <c r="G867">
        <v>-2882.15</v>
      </c>
      <c r="H867">
        <v>13.1</v>
      </c>
      <c r="I867">
        <v>316179462.16552401</v>
      </c>
    </row>
    <row r="868" spans="1:9" x14ac:dyDescent="0.25">
      <c r="A868" s="27">
        <v>42412</v>
      </c>
      <c r="B868" t="s">
        <v>64</v>
      </c>
      <c r="C868" t="s">
        <v>65</v>
      </c>
      <c r="D868">
        <v>27008.95</v>
      </c>
      <c r="E868">
        <v>28577.05</v>
      </c>
      <c r="F868">
        <v>-5.4872699999999996</v>
      </c>
      <c r="G868">
        <v>-1568.1</v>
      </c>
      <c r="H868">
        <v>12.8</v>
      </c>
      <c r="I868">
        <v>345847083.91487998</v>
      </c>
    </row>
    <row r="869" spans="1:9" x14ac:dyDescent="0.25">
      <c r="A869" s="27">
        <v>42411</v>
      </c>
      <c r="B869" t="s">
        <v>64</v>
      </c>
      <c r="C869" t="s">
        <v>65</v>
      </c>
      <c r="D869">
        <v>28577.05</v>
      </c>
      <c r="E869">
        <v>25950.15</v>
      </c>
      <c r="F869">
        <v>10.122870000000001</v>
      </c>
      <c r="G869">
        <v>2626.9</v>
      </c>
      <c r="H869">
        <v>13.2</v>
      </c>
      <c r="I869">
        <v>377357278.05889302</v>
      </c>
    </row>
    <row r="870" spans="1:9" x14ac:dyDescent="0.25">
      <c r="A870" s="27">
        <v>42410</v>
      </c>
      <c r="B870" t="s">
        <v>64</v>
      </c>
      <c r="C870" t="s">
        <v>65</v>
      </c>
      <c r="D870">
        <v>25950.15</v>
      </c>
      <c r="E870">
        <v>25641.55</v>
      </c>
      <c r="F870">
        <v>1.2035199999999999</v>
      </c>
      <c r="G870">
        <v>308.60000000000002</v>
      </c>
      <c r="H870">
        <v>14.5</v>
      </c>
      <c r="I870">
        <v>376404503.73620498</v>
      </c>
    </row>
    <row r="871" spans="1:9" x14ac:dyDescent="0.25">
      <c r="A871" s="27">
        <v>42409</v>
      </c>
      <c r="B871" t="s">
        <v>64</v>
      </c>
      <c r="C871" t="s">
        <v>65</v>
      </c>
      <c r="D871">
        <v>25641.55</v>
      </c>
      <c r="E871">
        <v>24531.7</v>
      </c>
      <c r="F871">
        <v>4.5241499999999997</v>
      </c>
      <c r="G871">
        <v>1109.8499999999999</v>
      </c>
      <c r="H871">
        <v>14.5</v>
      </c>
      <c r="I871">
        <v>371928289.53886998</v>
      </c>
    </row>
    <row r="872" spans="1:9" x14ac:dyDescent="0.25">
      <c r="A872" s="27">
        <v>42408</v>
      </c>
      <c r="B872" t="s">
        <v>64</v>
      </c>
      <c r="C872" t="s">
        <v>65</v>
      </c>
      <c r="D872">
        <v>24531.7</v>
      </c>
      <c r="E872">
        <v>22523.15</v>
      </c>
      <c r="F872">
        <v>8.9177099999999996</v>
      </c>
      <c r="G872">
        <v>2008.55</v>
      </c>
      <c r="H872">
        <v>14.9</v>
      </c>
      <c r="I872">
        <v>365642698.874861</v>
      </c>
    </row>
    <row r="873" spans="1:9" x14ac:dyDescent="0.25">
      <c r="A873" s="27">
        <v>42405</v>
      </c>
      <c r="B873" t="s">
        <v>64</v>
      </c>
      <c r="C873" t="s">
        <v>65</v>
      </c>
      <c r="D873">
        <v>22523.15</v>
      </c>
      <c r="E873">
        <v>21130.35</v>
      </c>
      <c r="F873">
        <v>6.5914700000000002</v>
      </c>
      <c r="G873">
        <v>1392.8</v>
      </c>
      <c r="H873">
        <v>18.100000000000001</v>
      </c>
      <c r="I873">
        <v>407779528.58951199</v>
      </c>
    </row>
    <row r="874" spans="1:9" x14ac:dyDescent="0.25">
      <c r="A874" s="27">
        <v>42404</v>
      </c>
      <c r="B874" t="s">
        <v>64</v>
      </c>
      <c r="C874" t="s">
        <v>65</v>
      </c>
      <c r="D874">
        <v>21130.35</v>
      </c>
      <c r="E874">
        <v>20580.45</v>
      </c>
      <c r="F874">
        <v>2.6719499999999998</v>
      </c>
      <c r="G874">
        <v>549.9</v>
      </c>
      <c r="H874">
        <v>19.3</v>
      </c>
      <c r="I874">
        <v>407919434.584167</v>
      </c>
    </row>
    <row r="875" spans="1:9" x14ac:dyDescent="0.25">
      <c r="A875" s="27">
        <v>42403</v>
      </c>
      <c r="B875" t="s">
        <v>64</v>
      </c>
      <c r="C875" t="s">
        <v>65</v>
      </c>
      <c r="D875">
        <v>20580.45</v>
      </c>
      <c r="E875">
        <v>21178.95</v>
      </c>
      <c r="F875">
        <v>-2.82592</v>
      </c>
      <c r="G875">
        <v>-598.5</v>
      </c>
      <c r="H875">
        <v>19.3</v>
      </c>
      <c r="I875">
        <v>397303666.40816301</v>
      </c>
    </row>
    <row r="876" spans="1:9" x14ac:dyDescent="0.25">
      <c r="A876" s="27">
        <v>42402</v>
      </c>
      <c r="B876" t="s">
        <v>64</v>
      </c>
      <c r="C876" t="s">
        <v>65</v>
      </c>
      <c r="D876">
        <v>21178.95</v>
      </c>
      <c r="E876">
        <v>18675.2</v>
      </c>
      <c r="F876">
        <v>13.40682</v>
      </c>
      <c r="G876">
        <v>2503.75</v>
      </c>
      <c r="H876">
        <v>21.7</v>
      </c>
      <c r="I876">
        <v>459687133.048168</v>
      </c>
    </row>
    <row r="877" spans="1:9" x14ac:dyDescent="0.25">
      <c r="A877" s="27">
        <v>42401</v>
      </c>
      <c r="B877" t="s">
        <v>64</v>
      </c>
      <c r="C877" t="s">
        <v>65</v>
      </c>
      <c r="D877">
        <v>18675.2</v>
      </c>
      <c r="E877">
        <v>18852.05</v>
      </c>
      <c r="F877">
        <v>-0.93808999999999998</v>
      </c>
      <c r="G877">
        <v>-176.85</v>
      </c>
      <c r="H877">
        <v>22.6</v>
      </c>
      <c r="I877">
        <v>422151152.98148102</v>
      </c>
    </row>
    <row r="878" spans="1:9" x14ac:dyDescent="0.25">
      <c r="A878" s="27">
        <v>42398</v>
      </c>
      <c r="B878" t="s">
        <v>64</v>
      </c>
      <c r="C878" t="s">
        <v>65</v>
      </c>
      <c r="D878">
        <v>18852.05</v>
      </c>
      <c r="E878">
        <v>21610.55</v>
      </c>
      <c r="F878">
        <v>-12.7646</v>
      </c>
      <c r="G878">
        <v>-2758.5</v>
      </c>
      <c r="H878">
        <v>23</v>
      </c>
      <c r="I878">
        <v>433689650.72548199</v>
      </c>
    </row>
    <row r="879" spans="1:9" x14ac:dyDescent="0.25">
      <c r="A879" s="27">
        <v>42397</v>
      </c>
      <c r="B879" t="s">
        <v>64</v>
      </c>
      <c r="C879" t="s">
        <v>65</v>
      </c>
      <c r="D879">
        <v>21610.55</v>
      </c>
      <c r="E879">
        <v>22541.45</v>
      </c>
      <c r="F879">
        <v>-4.1297300000000003</v>
      </c>
      <c r="G879">
        <v>-930.9</v>
      </c>
      <c r="H879">
        <v>19.8</v>
      </c>
      <c r="I879">
        <v>427994925.765504</v>
      </c>
    </row>
    <row r="880" spans="1:9" x14ac:dyDescent="0.25">
      <c r="A880" s="27">
        <v>42396</v>
      </c>
      <c r="B880" t="s">
        <v>64</v>
      </c>
      <c r="C880" t="s">
        <v>65</v>
      </c>
      <c r="D880">
        <v>22541.45</v>
      </c>
      <c r="E880">
        <v>21041.85</v>
      </c>
      <c r="F880">
        <v>7.1267500000000004</v>
      </c>
      <c r="G880">
        <v>1499.6</v>
      </c>
      <c r="H880">
        <v>19.8</v>
      </c>
      <c r="I880">
        <v>446431313.38151199</v>
      </c>
    </row>
    <row r="881" spans="1:9" x14ac:dyDescent="0.25">
      <c r="A881" s="27">
        <v>42395</v>
      </c>
      <c r="B881" t="s">
        <v>64</v>
      </c>
      <c r="C881" t="s">
        <v>65</v>
      </c>
      <c r="D881">
        <v>21041.85</v>
      </c>
      <c r="E881">
        <v>23116.75</v>
      </c>
      <c r="F881">
        <v>-8.9757400000000001</v>
      </c>
      <c r="G881">
        <v>-2074.9</v>
      </c>
      <c r="H881">
        <v>19.8</v>
      </c>
      <c r="I881">
        <v>416731875.34416598</v>
      </c>
    </row>
    <row r="882" spans="1:9" x14ac:dyDescent="0.25">
      <c r="A882" s="27">
        <v>42394</v>
      </c>
      <c r="B882" t="s">
        <v>64</v>
      </c>
      <c r="C882" t="s">
        <v>65</v>
      </c>
      <c r="D882">
        <v>23116.75</v>
      </c>
      <c r="E882">
        <v>20821.650000000001</v>
      </c>
      <c r="F882">
        <v>11.02266</v>
      </c>
      <c r="G882">
        <v>2295.1</v>
      </c>
      <c r="H882">
        <v>17.7</v>
      </c>
      <c r="I882">
        <v>409279901.18685001</v>
      </c>
    </row>
    <row r="883" spans="1:9" x14ac:dyDescent="0.25">
      <c r="A883" s="27">
        <v>42391</v>
      </c>
      <c r="B883" t="s">
        <v>64</v>
      </c>
      <c r="C883" t="s">
        <v>65</v>
      </c>
      <c r="D883">
        <v>20821.650000000001</v>
      </c>
      <c r="E883">
        <v>25532.1</v>
      </c>
      <c r="F883">
        <v>-18.44913</v>
      </c>
      <c r="G883">
        <v>-4710.45</v>
      </c>
      <c r="H883">
        <v>16.399999999999999</v>
      </c>
      <c r="I883">
        <v>341577224.89616501</v>
      </c>
    </row>
    <row r="884" spans="1:9" x14ac:dyDescent="0.25">
      <c r="A884" s="27">
        <v>42390</v>
      </c>
      <c r="B884" t="s">
        <v>64</v>
      </c>
      <c r="C884" t="s">
        <v>65</v>
      </c>
      <c r="D884">
        <v>25532.1</v>
      </c>
      <c r="E884">
        <v>24850.05</v>
      </c>
      <c r="F884">
        <v>2.7446600000000001</v>
      </c>
      <c r="G884">
        <v>682.05</v>
      </c>
      <c r="H884">
        <v>13.4</v>
      </c>
      <c r="I884">
        <v>342255417.50420201</v>
      </c>
    </row>
    <row r="885" spans="1:9" x14ac:dyDescent="0.25">
      <c r="A885" s="27">
        <v>42389</v>
      </c>
      <c r="B885" t="s">
        <v>64</v>
      </c>
      <c r="C885" t="s">
        <v>65</v>
      </c>
      <c r="D885">
        <v>24850.05</v>
      </c>
      <c r="E885">
        <v>23480.2</v>
      </c>
      <c r="F885">
        <v>5.83406</v>
      </c>
      <c r="G885">
        <v>1369.85</v>
      </c>
      <c r="H885">
        <v>13.4</v>
      </c>
      <c r="I885">
        <v>333112600.91219699</v>
      </c>
    </row>
    <row r="886" spans="1:9" x14ac:dyDescent="0.25">
      <c r="A886" s="27">
        <v>42388</v>
      </c>
      <c r="B886" t="s">
        <v>64</v>
      </c>
      <c r="C886" t="s">
        <v>65</v>
      </c>
      <c r="D886">
        <v>23480.2</v>
      </c>
      <c r="E886">
        <v>24151.35</v>
      </c>
      <c r="F886">
        <v>-2.7789299999999999</v>
      </c>
      <c r="G886">
        <v>-671.15</v>
      </c>
      <c r="H886">
        <v>13.9</v>
      </c>
      <c r="I886">
        <v>326489989.51485199</v>
      </c>
    </row>
    <row r="887" spans="1:9" x14ac:dyDescent="0.25">
      <c r="A887" s="27">
        <v>42384</v>
      </c>
      <c r="B887" t="s">
        <v>64</v>
      </c>
      <c r="C887" t="s">
        <v>65</v>
      </c>
      <c r="D887">
        <v>24151.35</v>
      </c>
      <c r="E887">
        <v>20263.55</v>
      </c>
      <c r="F887">
        <v>19.186170000000001</v>
      </c>
      <c r="G887">
        <v>3887.8</v>
      </c>
      <c r="H887">
        <v>15</v>
      </c>
      <c r="I887">
        <v>362388752.62419099</v>
      </c>
    </row>
    <row r="888" spans="1:9" x14ac:dyDescent="0.25">
      <c r="A888" s="27">
        <v>42383</v>
      </c>
      <c r="B888" t="s">
        <v>64</v>
      </c>
      <c r="C888" t="s">
        <v>65</v>
      </c>
      <c r="D888">
        <v>20263.55</v>
      </c>
      <c r="E888">
        <v>21946.05</v>
      </c>
      <c r="F888">
        <v>-7.6665299999999998</v>
      </c>
      <c r="G888">
        <v>-1682.5</v>
      </c>
      <c r="H888">
        <v>17.7</v>
      </c>
      <c r="I888">
        <v>358764261.48549402</v>
      </c>
    </row>
    <row r="889" spans="1:9" x14ac:dyDescent="0.25">
      <c r="A889" s="27">
        <v>42382</v>
      </c>
      <c r="B889" t="s">
        <v>64</v>
      </c>
      <c r="C889" t="s">
        <v>65</v>
      </c>
      <c r="D889">
        <v>21946.05</v>
      </c>
      <c r="E889">
        <v>18241.3</v>
      </c>
      <c r="F889">
        <v>20.30968</v>
      </c>
      <c r="G889">
        <v>3704.75</v>
      </c>
      <c r="H889">
        <v>15.8</v>
      </c>
      <c r="I889">
        <v>346855271.95217401</v>
      </c>
    </row>
    <row r="890" spans="1:9" x14ac:dyDescent="0.25">
      <c r="A890" s="27">
        <v>42381</v>
      </c>
      <c r="B890" t="s">
        <v>64</v>
      </c>
      <c r="C890" t="s">
        <v>65</v>
      </c>
      <c r="D890">
        <v>18241.3</v>
      </c>
      <c r="E890">
        <v>20061.900000000001</v>
      </c>
      <c r="F890">
        <v>-9.0749099999999991</v>
      </c>
      <c r="G890">
        <v>-1820.6</v>
      </c>
      <c r="H890">
        <v>15.8</v>
      </c>
      <c r="I890">
        <v>288302043.97881103</v>
      </c>
    </row>
    <row r="891" spans="1:9" x14ac:dyDescent="0.25">
      <c r="A891" s="27">
        <v>42380</v>
      </c>
      <c r="B891" t="s">
        <v>64</v>
      </c>
      <c r="C891" t="s">
        <v>65</v>
      </c>
      <c r="D891">
        <v>20061.900000000001</v>
      </c>
      <c r="E891">
        <v>22517.8</v>
      </c>
      <c r="F891">
        <v>-10.90648</v>
      </c>
      <c r="G891">
        <v>-2455.9</v>
      </c>
      <c r="H891">
        <v>16.100000000000001</v>
      </c>
      <c r="I891">
        <v>323095027.05615902</v>
      </c>
    </row>
    <row r="892" spans="1:9" x14ac:dyDescent="0.25">
      <c r="A892" s="27">
        <v>42377</v>
      </c>
      <c r="B892" t="s">
        <v>64</v>
      </c>
      <c r="C892" t="s">
        <v>65</v>
      </c>
      <c r="D892">
        <v>22517.8</v>
      </c>
      <c r="E892">
        <v>19939.900000000001</v>
      </c>
      <c r="F892">
        <v>12.92835</v>
      </c>
      <c r="G892">
        <v>2577.9</v>
      </c>
      <c r="H892">
        <v>19</v>
      </c>
      <c r="I892">
        <v>427948687.33884501</v>
      </c>
    </row>
    <row r="893" spans="1:9" x14ac:dyDescent="0.25">
      <c r="A893" s="27">
        <v>42376</v>
      </c>
      <c r="B893" t="s">
        <v>64</v>
      </c>
      <c r="C893" t="s">
        <v>65</v>
      </c>
      <c r="D893">
        <v>19939.900000000001</v>
      </c>
      <c r="E893">
        <v>16076.85</v>
      </c>
      <c r="F893">
        <v>24.028649999999999</v>
      </c>
      <c r="G893">
        <v>3863.05</v>
      </c>
      <c r="H893">
        <v>23.9</v>
      </c>
      <c r="I893">
        <v>476661448.44282401</v>
      </c>
    </row>
    <row r="894" spans="1:9" x14ac:dyDescent="0.25">
      <c r="A894" s="27">
        <v>42375</v>
      </c>
      <c r="B894" t="s">
        <v>64</v>
      </c>
      <c r="C894" t="s">
        <v>65</v>
      </c>
      <c r="D894">
        <v>16076.85</v>
      </c>
      <c r="E894">
        <v>15002.75</v>
      </c>
      <c r="F894">
        <v>7.1593499999999999</v>
      </c>
      <c r="G894">
        <v>1074.0999999999999</v>
      </c>
      <c r="H894">
        <v>28.3</v>
      </c>
      <c r="I894">
        <v>455053738.74412698</v>
      </c>
    </row>
    <row r="895" spans="1:9" x14ac:dyDescent="0.25">
      <c r="A895" s="27">
        <v>42374</v>
      </c>
      <c r="B895" t="s">
        <v>64</v>
      </c>
      <c r="C895" t="s">
        <v>65</v>
      </c>
      <c r="D895">
        <v>15002.75</v>
      </c>
      <c r="E895">
        <v>15506.05</v>
      </c>
      <c r="F895">
        <v>-3.2458300000000002</v>
      </c>
      <c r="G895">
        <v>-503.3</v>
      </c>
      <c r="H895">
        <v>30.7</v>
      </c>
      <c r="I895">
        <v>460658038.49345201</v>
      </c>
    </row>
    <row r="896" spans="1:9" x14ac:dyDescent="0.25">
      <c r="A896" s="27">
        <v>42373</v>
      </c>
      <c r="B896" t="s">
        <v>64</v>
      </c>
      <c r="C896" t="s">
        <v>65</v>
      </c>
      <c r="D896">
        <v>15506.05</v>
      </c>
      <c r="E896">
        <v>14042.45</v>
      </c>
      <c r="F896">
        <v>10.42268</v>
      </c>
      <c r="G896">
        <v>1463.6</v>
      </c>
      <c r="H896">
        <v>33.6</v>
      </c>
      <c r="I896">
        <v>521079363.01878899</v>
      </c>
    </row>
    <row r="897" spans="1:9" x14ac:dyDescent="0.25">
      <c r="A897" s="27">
        <v>42369</v>
      </c>
      <c r="B897" t="s">
        <v>64</v>
      </c>
      <c r="C897" t="s">
        <v>65</v>
      </c>
      <c r="D897">
        <v>14042.45</v>
      </c>
      <c r="E897">
        <v>13833.75</v>
      </c>
      <c r="F897">
        <v>1.5086299999999999</v>
      </c>
      <c r="G897">
        <v>208.7</v>
      </c>
      <c r="H897">
        <v>39</v>
      </c>
      <c r="I897">
        <v>547724451.62144399</v>
      </c>
    </row>
    <row r="898" spans="1:9" x14ac:dyDescent="0.25">
      <c r="A898" s="27">
        <v>42368</v>
      </c>
      <c r="B898" t="s">
        <v>64</v>
      </c>
      <c r="C898" t="s">
        <v>65</v>
      </c>
      <c r="D898">
        <v>13833.75</v>
      </c>
      <c r="E898">
        <v>12684.35</v>
      </c>
      <c r="F898">
        <v>9.0615600000000001</v>
      </c>
      <c r="G898">
        <v>1149.4000000000001</v>
      </c>
      <c r="H898">
        <v>39.9</v>
      </c>
      <c r="I898">
        <v>552034502.60010898</v>
      </c>
    </row>
    <row r="899" spans="1:9" x14ac:dyDescent="0.25">
      <c r="A899" s="27">
        <v>42367</v>
      </c>
      <c r="B899" t="s">
        <v>64</v>
      </c>
      <c r="C899" t="s">
        <v>65</v>
      </c>
      <c r="D899">
        <v>12684.35</v>
      </c>
      <c r="E899">
        <v>13142.7</v>
      </c>
      <c r="F899">
        <v>-3.4874900000000002</v>
      </c>
      <c r="G899">
        <v>-458.35</v>
      </c>
      <c r="H899">
        <v>39.9</v>
      </c>
      <c r="I899">
        <v>506167802.877433</v>
      </c>
    </row>
    <row r="900" spans="1:9" x14ac:dyDescent="0.25">
      <c r="A900" s="27">
        <v>42366</v>
      </c>
      <c r="B900" t="s">
        <v>64</v>
      </c>
      <c r="C900" t="s">
        <v>65</v>
      </c>
      <c r="D900">
        <v>13142.7</v>
      </c>
      <c r="E900">
        <v>13790.75</v>
      </c>
      <c r="F900">
        <v>-4.69916</v>
      </c>
      <c r="G900">
        <v>-648.04999999999995</v>
      </c>
      <c r="H900">
        <v>35.700000000000003</v>
      </c>
      <c r="I900">
        <v>469258876.848104</v>
      </c>
    </row>
    <row r="901" spans="1:9" x14ac:dyDescent="0.25">
      <c r="A901" s="27">
        <v>42362</v>
      </c>
      <c r="B901" t="s">
        <v>64</v>
      </c>
      <c r="C901" t="s">
        <v>65</v>
      </c>
      <c r="D901">
        <v>13790.75</v>
      </c>
      <c r="E901">
        <v>13315.75</v>
      </c>
      <c r="F901">
        <v>3.5672000000000001</v>
      </c>
      <c r="G901">
        <v>475</v>
      </c>
      <c r="H901">
        <v>35.299999999999997</v>
      </c>
      <c r="I901">
        <v>486881141.613442</v>
      </c>
    </row>
    <row r="902" spans="1:9" x14ac:dyDescent="0.25">
      <c r="A902" s="27">
        <v>42361</v>
      </c>
      <c r="B902" t="s">
        <v>64</v>
      </c>
      <c r="C902" t="s">
        <v>65</v>
      </c>
      <c r="D902">
        <v>13315.75</v>
      </c>
      <c r="E902">
        <v>13227.8</v>
      </c>
      <c r="F902">
        <v>0.66488999999999998</v>
      </c>
      <c r="G902">
        <v>87.95</v>
      </c>
      <c r="H902">
        <v>35.1</v>
      </c>
      <c r="I902">
        <v>467448160.94677198</v>
      </c>
    </row>
    <row r="903" spans="1:9" x14ac:dyDescent="0.25">
      <c r="A903" s="27">
        <v>42360</v>
      </c>
      <c r="B903" t="s">
        <v>64</v>
      </c>
      <c r="C903" t="s">
        <v>65</v>
      </c>
      <c r="D903">
        <v>13227.8</v>
      </c>
      <c r="E903">
        <v>14730.95</v>
      </c>
      <c r="F903">
        <v>-10.204029999999999</v>
      </c>
      <c r="G903">
        <v>-1503.15</v>
      </c>
      <c r="H903">
        <v>28.7</v>
      </c>
      <c r="I903">
        <v>379702764.40543801</v>
      </c>
    </row>
    <row r="904" spans="1:9" x14ac:dyDescent="0.25">
      <c r="A904" s="27">
        <v>42359</v>
      </c>
      <c r="B904" t="s">
        <v>64</v>
      </c>
      <c r="C904" t="s">
        <v>65</v>
      </c>
      <c r="D904">
        <v>14730.95</v>
      </c>
      <c r="E904">
        <v>17389.5</v>
      </c>
      <c r="F904">
        <v>-15.28825</v>
      </c>
      <c r="G904">
        <v>-2658.55</v>
      </c>
      <c r="H904">
        <v>27.7</v>
      </c>
      <c r="I904">
        <v>408119594.86145002</v>
      </c>
    </row>
    <row r="905" spans="1:9" x14ac:dyDescent="0.25">
      <c r="A905" s="27">
        <v>42356</v>
      </c>
      <c r="B905" t="s">
        <v>64</v>
      </c>
      <c r="C905" t="s">
        <v>65</v>
      </c>
      <c r="D905">
        <v>17389.5</v>
      </c>
      <c r="E905">
        <v>15557.9</v>
      </c>
      <c r="F905">
        <v>11.7728</v>
      </c>
      <c r="G905">
        <v>1831.6</v>
      </c>
      <c r="H905">
        <v>29.3</v>
      </c>
      <c r="I905">
        <v>509597674.48013699</v>
      </c>
    </row>
    <row r="906" spans="1:9" x14ac:dyDescent="0.25">
      <c r="A906" s="27">
        <v>42355</v>
      </c>
      <c r="B906" t="s">
        <v>64</v>
      </c>
      <c r="C906" t="s">
        <v>65</v>
      </c>
      <c r="D906">
        <v>15557.9</v>
      </c>
      <c r="E906">
        <v>13823.45</v>
      </c>
      <c r="F906">
        <v>12.54716</v>
      </c>
      <c r="G906">
        <v>1734.45</v>
      </c>
      <c r="H906">
        <v>29.9</v>
      </c>
      <c r="I906">
        <v>465257547.429456</v>
      </c>
    </row>
    <row r="907" spans="1:9" x14ac:dyDescent="0.25">
      <c r="A907" s="27">
        <v>42354</v>
      </c>
      <c r="B907" t="s">
        <v>64</v>
      </c>
      <c r="C907" t="s">
        <v>65</v>
      </c>
      <c r="D907">
        <v>13823.45</v>
      </c>
      <c r="E907">
        <v>15018.75</v>
      </c>
      <c r="F907">
        <v>-7.9587199999999996</v>
      </c>
      <c r="G907">
        <v>-1195.3</v>
      </c>
      <c r="H907">
        <v>29.4</v>
      </c>
      <c r="I907">
        <v>406477257.06144202</v>
      </c>
    </row>
    <row r="908" spans="1:9" x14ac:dyDescent="0.25">
      <c r="A908" s="27">
        <v>42353</v>
      </c>
      <c r="B908" t="s">
        <v>64</v>
      </c>
      <c r="C908" t="s">
        <v>65</v>
      </c>
      <c r="D908">
        <v>15018.75</v>
      </c>
      <c r="E908">
        <v>17715.05</v>
      </c>
      <c r="F908">
        <v>-15.22039</v>
      </c>
      <c r="G908">
        <v>-2696.3</v>
      </c>
      <c r="H908">
        <v>28.8</v>
      </c>
      <c r="I908">
        <v>432613692.00011897</v>
      </c>
    </row>
    <row r="909" spans="1:9" x14ac:dyDescent="0.25">
      <c r="A909" s="27">
        <v>42352</v>
      </c>
      <c r="B909" t="s">
        <v>64</v>
      </c>
      <c r="C909" t="s">
        <v>65</v>
      </c>
      <c r="D909">
        <v>17715.05</v>
      </c>
      <c r="E909">
        <v>20439.900000000001</v>
      </c>
      <c r="F909">
        <v>-13.33103</v>
      </c>
      <c r="G909">
        <v>-2724.85</v>
      </c>
      <c r="H909">
        <v>28.6</v>
      </c>
      <c r="I909">
        <v>506737351.84547299</v>
      </c>
    </row>
    <row r="910" spans="1:9" x14ac:dyDescent="0.25">
      <c r="A910" s="27">
        <v>42349</v>
      </c>
      <c r="B910" t="s">
        <v>64</v>
      </c>
      <c r="C910" t="s">
        <v>65</v>
      </c>
      <c r="D910">
        <v>20439.900000000001</v>
      </c>
      <c r="E910">
        <v>15515.6</v>
      </c>
      <c r="F910">
        <v>31.737729999999999</v>
      </c>
      <c r="G910">
        <v>4924.3</v>
      </c>
      <c r="H910">
        <v>30.6</v>
      </c>
      <c r="I910">
        <v>625561231.77616203</v>
      </c>
    </row>
    <row r="911" spans="1:9" x14ac:dyDescent="0.25">
      <c r="A911" s="27">
        <v>42348</v>
      </c>
      <c r="B911" t="s">
        <v>64</v>
      </c>
      <c r="C911" t="s">
        <v>65</v>
      </c>
      <c r="D911">
        <v>15515.6</v>
      </c>
      <c r="E911">
        <v>15271.25</v>
      </c>
      <c r="F911">
        <v>1.6000700000000001</v>
      </c>
      <c r="G911">
        <v>244.35</v>
      </c>
      <c r="H911">
        <v>39.6</v>
      </c>
      <c r="I911">
        <v>614493889.87745595</v>
      </c>
    </row>
    <row r="912" spans="1:9" x14ac:dyDescent="0.25">
      <c r="A912" s="27">
        <v>42347</v>
      </c>
      <c r="B912" t="s">
        <v>64</v>
      </c>
      <c r="C912" t="s">
        <v>65</v>
      </c>
      <c r="D912">
        <v>15271.25</v>
      </c>
      <c r="E912">
        <v>13993.45</v>
      </c>
      <c r="F912">
        <v>9.1314200000000003</v>
      </c>
      <c r="G912">
        <v>1277.8</v>
      </c>
      <c r="H912">
        <v>40.299999999999997</v>
      </c>
      <c r="I912">
        <v>615506305.93345404</v>
      </c>
    </row>
    <row r="913" spans="1:9" x14ac:dyDescent="0.25">
      <c r="A913" s="27">
        <v>42346</v>
      </c>
      <c r="B913" t="s">
        <v>64</v>
      </c>
      <c r="C913" t="s">
        <v>65</v>
      </c>
      <c r="D913">
        <v>13993.45</v>
      </c>
      <c r="E913">
        <v>12613.9</v>
      </c>
      <c r="F913">
        <v>10.93674</v>
      </c>
      <c r="G913">
        <v>1379.55</v>
      </c>
      <c r="H913">
        <v>44.3</v>
      </c>
      <c r="I913">
        <v>619978496.19477701</v>
      </c>
    </row>
    <row r="914" spans="1:9" x14ac:dyDescent="0.25">
      <c r="A914" s="27">
        <v>42345</v>
      </c>
      <c r="B914" t="s">
        <v>64</v>
      </c>
      <c r="C914" t="s">
        <v>65</v>
      </c>
      <c r="D914">
        <v>12613.9</v>
      </c>
      <c r="E914">
        <v>12272.55</v>
      </c>
      <c r="F914">
        <v>2.7814100000000002</v>
      </c>
      <c r="G914">
        <v>341.35</v>
      </c>
      <c r="H914">
        <v>46.3</v>
      </c>
      <c r="I914">
        <v>584085462.20276594</v>
      </c>
    </row>
    <row r="915" spans="1:9" x14ac:dyDescent="0.25">
      <c r="A915" s="27">
        <v>42342</v>
      </c>
      <c r="B915" t="s">
        <v>64</v>
      </c>
      <c r="C915" t="s">
        <v>65</v>
      </c>
      <c r="D915">
        <v>12272.55</v>
      </c>
      <c r="E915">
        <v>14810.35</v>
      </c>
      <c r="F915">
        <v>-17.13531</v>
      </c>
      <c r="G915">
        <v>-2537.8000000000002</v>
      </c>
      <c r="H915">
        <v>46.2</v>
      </c>
      <c r="I915">
        <v>567052027.31209695</v>
      </c>
    </row>
    <row r="916" spans="1:9" x14ac:dyDescent="0.25">
      <c r="A916" s="27">
        <v>42341</v>
      </c>
      <c r="B916" t="s">
        <v>64</v>
      </c>
      <c r="C916" t="s">
        <v>65</v>
      </c>
      <c r="D916">
        <v>14810.35</v>
      </c>
      <c r="E916">
        <v>12952.45</v>
      </c>
      <c r="F916">
        <v>14.343999999999999</v>
      </c>
      <c r="G916">
        <v>1857.9</v>
      </c>
      <c r="H916">
        <v>44.8</v>
      </c>
      <c r="I916">
        <v>663576349.45078397</v>
      </c>
    </row>
    <row r="917" spans="1:9" x14ac:dyDescent="0.25">
      <c r="A917" s="27">
        <v>42340</v>
      </c>
      <c r="B917" t="s">
        <v>64</v>
      </c>
      <c r="C917" t="s">
        <v>65</v>
      </c>
      <c r="D917">
        <v>12952.45</v>
      </c>
      <c r="E917">
        <v>12142.15</v>
      </c>
      <c r="F917">
        <v>6.6734499999999999</v>
      </c>
      <c r="G917">
        <v>810.3</v>
      </c>
      <c r="H917">
        <v>47</v>
      </c>
      <c r="I917">
        <v>608828703.35476899</v>
      </c>
    </row>
    <row r="918" spans="1:9" x14ac:dyDescent="0.25">
      <c r="A918" s="27">
        <v>42339</v>
      </c>
      <c r="B918" t="s">
        <v>64</v>
      </c>
      <c r="C918" t="s">
        <v>65</v>
      </c>
      <c r="D918">
        <v>12142.15</v>
      </c>
      <c r="E918">
        <v>13322.05</v>
      </c>
      <c r="F918">
        <v>-8.8567499999999999</v>
      </c>
      <c r="G918">
        <v>-1179.9000000000001</v>
      </c>
      <c r="H918">
        <v>42.6</v>
      </c>
      <c r="I918">
        <v>517315167.48276198</v>
      </c>
    </row>
    <row r="919" spans="1:9" x14ac:dyDescent="0.25">
      <c r="A919" s="27">
        <v>42338</v>
      </c>
      <c r="B919" t="s">
        <v>64</v>
      </c>
      <c r="C919" t="s">
        <v>65</v>
      </c>
      <c r="D919">
        <v>13322.05</v>
      </c>
      <c r="E919">
        <v>13665.5</v>
      </c>
      <c r="F919">
        <v>-2.5132599999999998</v>
      </c>
      <c r="G919">
        <v>-343.45</v>
      </c>
      <c r="H919">
        <v>41.2</v>
      </c>
      <c r="I919">
        <v>548933826.85877204</v>
      </c>
    </row>
    <row r="920" spans="1:9" x14ac:dyDescent="0.25">
      <c r="A920" s="27">
        <v>42335</v>
      </c>
      <c r="B920" t="s">
        <v>64</v>
      </c>
      <c r="C920" t="s">
        <v>65</v>
      </c>
      <c r="D920">
        <v>13665.5</v>
      </c>
      <c r="E920">
        <v>13126</v>
      </c>
      <c r="F920">
        <v>4.1101599999999996</v>
      </c>
      <c r="G920">
        <v>539.5</v>
      </c>
      <c r="H920">
        <v>39.6</v>
      </c>
      <c r="I920">
        <v>541220852.05344105</v>
      </c>
    </row>
    <row r="921" spans="1:9" x14ac:dyDescent="0.25">
      <c r="A921" s="27">
        <v>42333</v>
      </c>
      <c r="B921" t="s">
        <v>64</v>
      </c>
      <c r="C921" t="s">
        <v>65</v>
      </c>
      <c r="D921">
        <v>13126</v>
      </c>
      <c r="E921">
        <v>14123.7</v>
      </c>
      <c r="F921">
        <v>-7.0640099999999997</v>
      </c>
      <c r="G921">
        <v>-997.7</v>
      </c>
      <c r="H921">
        <v>38.6</v>
      </c>
      <c r="I921">
        <v>506728004.90676999</v>
      </c>
    </row>
    <row r="922" spans="1:9" x14ac:dyDescent="0.25">
      <c r="A922" s="27">
        <v>42332</v>
      </c>
      <c r="B922" t="s">
        <v>64</v>
      </c>
      <c r="C922" t="s">
        <v>65</v>
      </c>
      <c r="D922">
        <v>14123.7</v>
      </c>
      <c r="E922">
        <v>13465.4</v>
      </c>
      <c r="F922">
        <v>4.8888299999999996</v>
      </c>
      <c r="G922">
        <v>658.3</v>
      </c>
      <c r="H922">
        <v>37.200000000000003</v>
      </c>
      <c r="I922">
        <v>525470940.28811198</v>
      </c>
    </row>
    <row r="923" spans="1:9" x14ac:dyDescent="0.25">
      <c r="A923" s="27">
        <v>42331</v>
      </c>
      <c r="B923" t="s">
        <v>64</v>
      </c>
      <c r="C923" t="s">
        <v>65</v>
      </c>
      <c r="D923">
        <v>13465.4</v>
      </c>
      <c r="E923">
        <v>14124.9</v>
      </c>
      <c r="F923">
        <v>-4.66906</v>
      </c>
      <c r="G923">
        <v>-659.5</v>
      </c>
      <c r="H923">
        <v>36</v>
      </c>
      <c r="I923">
        <v>484820470.22943997</v>
      </c>
    </row>
    <row r="924" spans="1:9" x14ac:dyDescent="0.25">
      <c r="A924" s="27">
        <v>42328</v>
      </c>
      <c r="B924" t="s">
        <v>64</v>
      </c>
      <c r="C924" t="s">
        <v>65</v>
      </c>
      <c r="D924">
        <v>14124.9</v>
      </c>
      <c r="E924">
        <v>15353.45</v>
      </c>
      <c r="F924">
        <v>-8.0017800000000001</v>
      </c>
      <c r="G924">
        <v>-1228.55</v>
      </c>
      <c r="H924">
        <v>34.200000000000003</v>
      </c>
      <c r="I924">
        <v>483140886.176112</v>
      </c>
    </row>
    <row r="925" spans="1:9" x14ac:dyDescent="0.25">
      <c r="A925" s="27">
        <v>42327</v>
      </c>
      <c r="B925" t="s">
        <v>64</v>
      </c>
      <c r="C925" t="s">
        <v>65</v>
      </c>
      <c r="D925">
        <v>15353.45</v>
      </c>
      <c r="E925">
        <v>14686.8</v>
      </c>
      <c r="F925">
        <v>4.53911</v>
      </c>
      <c r="G925">
        <v>666.65</v>
      </c>
      <c r="H925">
        <v>34.200000000000003</v>
      </c>
      <c r="I925">
        <v>525163324.261455</v>
      </c>
    </row>
    <row r="926" spans="1:9" x14ac:dyDescent="0.25">
      <c r="A926" s="27">
        <v>42326</v>
      </c>
      <c r="B926" t="s">
        <v>64</v>
      </c>
      <c r="C926" t="s">
        <v>65</v>
      </c>
      <c r="D926">
        <v>14686.8</v>
      </c>
      <c r="E926">
        <v>15983.55</v>
      </c>
      <c r="F926">
        <v>-8.1130300000000002</v>
      </c>
      <c r="G926">
        <v>-1296.75</v>
      </c>
      <c r="H926">
        <v>34.200000000000003</v>
      </c>
      <c r="I926">
        <v>502360623.23211598</v>
      </c>
    </row>
    <row r="927" spans="1:9" x14ac:dyDescent="0.25">
      <c r="A927" s="27">
        <v>42325</v>
      </c>
      <c r="B927" t="s">
        <v>64</v>
      </c>
      <c r="C927" t="s">
        <v>65</v>
      </c>
      <c r="D927">
        <v>15983.55</v>
      </c>
      <c r="E927">
        <v>14883</v>
      </c>
      <c r="F927">
        <v>7.3946800000000001</v>
      </c>
      <c r="G927">
        <v>1100.55</v>
      </c>
      <c r="H927">
        <v>34.200000000000003</v>
      </c>
      <c r="I927">
        <v>546715835.95212603</v>
      </c>
    </row>
    <row r="928" spans="1:9" x14ac:dyDescent="0.25">
      <c r="A928" s="27">
        <v>42324</v>
      </c>
      <c r="B928" t="s">
        <v>64</v>
      </c>
      <c r="C928" t="s">
        <v>65</v>
      </c>
      <c r="D928">
        <v>14883</v>
      </c>
      <c r="E928">
        <v>18682.5</v>
      </c>
      <c r="F928">
        <v>-20.337209999999999</v>
      </c>
      <c r="G928">
        <v>-3799.5</v>
      </c>
      <c r="H928">
        <v>33.799999999999997</v>
      </c>
      <c r="I928">
        <v>503118425.92011797</v>
      </c>
    </row>
    <row r="929" spans="1:9" x14ac:dyDescent="0.25">
      <c r="A929" s="27">
        <v>42321</v>
      </c>
      <c r="B929" t="s">
        <v>64</v>
      </c>
      <c r="C929" t="s">
        <v>65</v>
      </c>
      <c r="D929">
        <v>18682.5</v>
      </c>
      <c r="E929">
        <v>16497.150000000001</v>
      </c>
      <c r="F929">
        <v>13.246829999999999</v>
      </c>
      <c r="G929">
        <v>2185.35</v>
      </c>
      <c r="H929">
        <v>34.799999999999997</v>
      </c>
      <c r="I929">
        <v>650242668.80014801</v>
      </c>
    </row>
    <row r="930" spans="1:9" x14ac:dyDescent="0.25">
      <c r="A930" s="27">
        <v>42320</v>
      </c>
      <c r="B930" t="s">
        <v>64</v>
      </c>
      <c r="C930" t="s">
        <v>65</v>
      </c>
      <c r="D930">
        <v>16497.150000000001</v>
      </c>
      <c r="E930">
        <v>14140.2</v>
      </c>
      <c r="F930">
        <v>16.668430000000001</v>
      </c>
      <c r="G930">
        <v>2356.9499999999998</v>
      </c>
      <c r="H930">
        <v>36.6</v>
      </c>
      <c r="I930">
        <v>603876636.01612997</v>
      </c>
    </row>
    <row r="931" spans="1:9" x14ac:dyDescent="0.25">
      <c r="A931" s="27">
        <v>42319</v>
      </c>
      <c r="B931" t="s">
        <v>64</v>
      </c>
      <c r="C931" t="s">
        <v>65</v>
      </c>
      <c r="D931">
        <v>14140.2</v>
      </c>
      <c r="E931">
        <v>13383</v>
      </c>
      <c r="F931">
        <v>5.6579199999999998</v>
      </c>
      <c r="G931">
        <v>757.2</v>
      </c>
      <c r="H931">
        <v>37.9</v>
      </c>
      <c r="I931">
        <v>535982961.24811202</v>
      </c>
    </row>
    <row r="932" spans="1:9" x14ac:dyDescent="0.25">
      <c r="A932" s="27">
        <v>42318</v>
      </c>
      <c r="B932" t="s">
        <v>64</v>
      </c>
      <c r="C932" t="s">
        <v>65</v>
      </c>
      <c r="D932">
        <v>13383</v>
      </c>
      <c r="E932">
        <v>14426.75</v>
      </c>
      <c r="F932">
        <v>-7.23482</v>
      </c>
      <c r="G932">
        <v>-1043.75</v>
      </c>
      <c r="H932">
        <v>37.9</v>
      </c>
      <c r="I932">
        <v>507281365.92010599</v>
      </c>
    </row>
    <row r="933" spans="1:9" x14ac:dyDescent="0.25">
      <c r="A933" s="27">
        <v>42317</v>
      </c>
      <c r="B933" t="s">
        <v>64</v>
      </c>
      <c r="C933" t="s">
        <v>65</v>
      </c>
      <c r="D933">
        <v>14426.75</v>
      </c>
      <c r="E933">
        <v>12671.2</v>
      </c>
      <c r="F933">
        <v>13.854649999999999</v>
      </c>
      <c r="G933">
        <v>1755.55</v>
      </c>
      <c r="H933">
        <v>37.9</v>
      </c>
      <c r="I933">
        <v>546844612.25344706</v>
      </c>
    </row>
    <row r="934" spans="1:9" x14ac:dyDescent="0.25">
      <c r="A934" s="27">
        <v>42314</v>
      </c>
      <c r="B934" t="s">
        <v>64</v>
      </c>
      <c r="C934" t="s">
        <v>65</v>
      </c>
      <c r="D934">
        <v>12671.2</v>
      </c>
      <c r="E934">
        <v>13234.9</v>
      </c>
      <c r="F934">
        <v>-4.2591900000000003</v>
      </c>
      <c r="G934">
        <v>-563.70000000000005</v>
      </c>
      <c r="H934">
        <v>38.1</v>
      </c>
      <c r="I934">
        <v>482834893.35476702</v>
      </c>
    </row>
    <row r="935" spans="1:9" x14ac:dyDescent="0.25">
      <c r="A935" s="27">
        <v>42313</v>
      </c>
      <c r="B935" t="s">
        <v>64</v>
      </c>
      <c r="C935" t="s">
        <v>65</v>
      </c>
      <c r="D935">
        <v>13234.9</v>
      </c>
      <c r="E935">
        <v>14315.85</v>
      </c>
      <c r="F935">
        <v>-7.5507200000000001</v>
      </c>
      <c r="G935">
        <v>-1080.95</v>
      </c>
      <c r="H935">
        <v>38.1</v>
      </c>
      <c r="I935">
        <v>504314629.24277103</v>
      </c>
    </row>
    <row r="936" spans="1:9" x14ac:dyDescent="0.25">
      <c r="A936" s="27">
        <v>42312</v>
      </c>
      <c r="B936" t="s">
        <v>64</v>
      </c>
      <c r="C936" t="s">
        <v>65</v>
      </c>
      <c r="D936">
        <v>14315.85</v>
      </c>
      <c r="E936">
        <v>13424.3</v>
      </c>
      <c r="F936">
        <v>6.6413099999999998</v>
      </c>
      <c r="G936">
        <v>891.55</v>
      </c>
      <c r="H936">
        <v>38.1</v>
      </c>
      <c r="I936">
        <v>545504128.10411298</v>
      </c>
    </row>
    <row r="937" spans="1:9" x14ac:dyDescent="0.25">
      <c r="A937" s="27">
        <v>42311</v>
      </c>
      <c r="B937" t="s">
        <v>64</v>
      </c>
      <c r="C937" t="s">
        <v>65</v>
      </c>
      <c r="D937">
        <v>13424.3</v>
      </c>
      <c r="E937">
        <v>12989.85</v>
      </c>
      <c r="F937">
        <v>3.3445299999999998</v>
      </c>
      <c r="G937">
        <v>434.45</v>
      </c>
      <c r="H937">
        <v>38.1</v>
      </c>
      <c r="I937">
        <v>511531698.56543899</v>
      </c>
    </row>
    <row r="938" spans="1:9" x14ac:dyDescent="0.25">
      <c r="A938" s="27">
        <v>42310</v>
      </c>
      <c r="B938" t="s">
        <v>64</v>
      </c>
      <c r="C938" t="s">
        <v>65</v>
      </c>
      <c r="D938">
        <v>12989.85</v>
      </c>
      <c r="E938">
        <v>14222.9</v>
      </c>
      <c r="F938">
        <v>-8.6694700000000005</v>
      </c>
      <c r="G938">
        <v>-1233.05</v>
      </c>
      <c r="H938">
        <v>35.9</v>
      </c>
      <c r="I938">
        <v>466399351.86410302</v>
      </c>
    </row>
    <row r="939" spans="1:9" x14ac:dyDescent="0.25">
      <c r="A939" s="27">
        <v>42307</v>
      </c>
      <c r="B939" t="s">
        <v>64</v>
      </c>
      <c r="C939" t="s">
        <v>65</v>
      </c>
      <c r="D939">
        <v>14222.9</v>
      </c>
      <c r="E939">
        <v>13540.75</v>
      </c>
      <c r="F939">
        <v>5.0377599999999996</v>
      </c>
      <c r="G939">
        <v>682.15</v>
      </c>
      <c r="H939">
        <v>34.1</v>
      </c>
      <c r="I939">
        <v>485070677.02944601</v>
      </c>
    </row>
    <row r="940" spans="1:9" x14ac:dyDescent="0.25">
      <c r="A940" s="27">
        <v>42306</v>
      </c>
      <c r="B940" t="s">
        <v>64</v>
      </c>
      <c r="C940" t="s">
        <v>65</v>
      </c>
      <c r="D940">
        <v>13540.75</v>
      </c>
      <c r="E940">
        <v>13240.9</v>
      </c>
      <c r="F940">
        <v>2.26457</v>
      </c>
      <c r="G940">
        <v>299.85000000000002</v>
      </c>
      <c r="H940">
        <v>33.799999999999997</v>
      </c>
      <c r="I940">
        <v>457743789.94677401</v>
      </c>
    </row>
    <row r="941" spans="1:9" x14ac:dyDescent="0.25">
      <c r="A941" s="27">
        <v>42305</v>
      </c>
      <c r="B941" t="s">
        <v>64</v>
      </c>
      <c r="C941" t="s">
        <v>65</v>
      </c>
      <c r="D941">
        <v>13240.9</v>
      </c>
      <c r="E941">
        <v>14022.2</v>
      </c>
      <c r="F941">
        <v>-5.5718800000000002</v>
      </c>
      <c r="G941">
        <v>-781.3</v>
      </c>
      <c r="H941">
        <v>33.799999999999997</v>
      </c>
      <c r="I941">
        <v>447607388.68277103</v>
      </c>
    </row>
    <row r="942" spans="1:9" x14ac:dyDescent="0.25">
      <c r="A942" s="27">
        <v>42304</v>
      </c>
      <c r="B942" t="s">
        <v>64</v>
      </c>
      <c r="C942" t="s">
        <v>65</v>
      </c>
      <c r="D942">
        <v>14022.2</v>
      </c>
      <c r="E942">
        <v>14770</v>
      </c>
      <c r="F942">
        <v>-5.06297</v>
      </c>
      <c r="G942">
        <v>-747.8</v>
      </c>
      <c r="H942">
        <v>33</v>
      </c>
      <c r="I942">
        <v>462801402.26144397</v>
      </c>
    </row>
    <row r="943" spans="1:9" x14ac:dyDescent="0.25">
      <c r="A943" s="27">
        <v>42303</v>
      </c>
      <c r="B943" t="s">
        <v>64</v>
      </c>
      <c r="C943" t="s">
        <v>65</v>
      </c>
      <c r="D943">
        <v>14770</v>
      </c>
      <c r="E943">
        <v>14225</v>
      </c>
      <c r="F943">
        <v>3.83128</v>
      </c>
      <c r="G943">
        <v>545</v>
      </c>
      <c r="H943">
        <v>33</v>
      </c>
      <c r="I943">
        <v>487482471.46678299</v>
      </c>
    </row>
    <row r="944" spans="1:9" x14ac:dyDescent="0.25">
      <c r="A944" s="27">
        <v>42300</v>
      </c>
      <c r="B944" t="s">
        <v>64</v>
      </c>
      <c r="C944" t="s">
        <v>65</v>
      </c>
      <c r="D944">
        <v>14225</v>
      </c>
      <c r="E944">
        <v>13304.8</v>
      </c>
      <c r="F944">
        <v>6.9162999999999997</v>
      </c>
      <c r="G944">
        <v>920.2</v>
      </c>
      <c r="H944">
        <v>33.200000000000003</v>
      </c>
      <c r="I944">
        <v>472339797.33344603</v>
      </c>
    </row>
    <row r="945" spans="1:9" x14ac:dyDescent="0.25">
      <c r="A945" s="27">
        <v>42299</v>
      </c>
      <c r="B945" t="s">
        <v>64</v>
      </c>
      <c r="C945" t="s">
        <v>65</v>
      </c>
      <c r="D945">
        <v>13304.8</v>
      </c>
      <c r="E945">
        <v>17483.7</v>
      </c>
      <c r="F945">
        <v>-23.901689999999999</v>
      </c>
      <c r="G945">
        <v>-4178.8999999999996</v>
      </c>
      <c r="H945">
        <v>32.799999999999997</v>
      </c>
      <c r="I945">
        <v>436462722.21877199</v>
      </c>
    </row>
    <row r="946" spans="1:9" x14ac:dyDescent="0.25">
      <c r="A946" s="27">
        <v>42298</v>
      </c>
      <c r="B946" t="s">
        <v>64</v>
      </c>
      <c r="C946" t="s">
        <v>65</v>
      </c>
      <c r="D946">
        <v>17483.7</v>
      </c>
      <c r="E946">
        <v>15324.25</v>
      </c>
      <c r="F946">
        <v>14.09172</v>
      </c>
      <c r="G946">
        <v>2159.4499999999998</v>
      </c>
      <c r="H946">
        <v>30.2</v>
      </c>
      <c r="I946">
        <v>528093526.68813801</v>
      </c>
    </row>
    <row r="947" spans="1:9" x14ac:dyDescent="0.25">
      <c r="A947" s="27">
        <v>42297</v>
      </c>
      <c r="B947" t="s">
        <v>64</v>
      </c>
      <c r="C947" t="s">
        <v>65</v>
      </c>
      <c r="D947">
        <v>15324.25</v>
      </c>
      <c r="E947">
        <v>13518.55</v>
      </c>
      <c r="F947">
        <v>13.357200000000001</v>
      </c>
      <c r="G947">
        <v>1805.7</v>
      </c>
      <c r="H947">
        <v>30.2</v>
      </c>
      <c r="I947">
        <v>462867540.98678797</v>
      </c>
    </row>
    <row r="948" spans="1:9" x14ac:dyDescent="0.25">
      <c r="A948" s="27">
        <v>42296</v>
      </c>
      <c r="B948" t="s">
        <v>64</v>
      </c>
      <c r="C948" t="s">
        <v>65</v>
      </c>
      <c r="D948">
        <v>13518.55</v>
      </c>
      <c r="E948">
        <v>15536</v>
      </c>
      <c r="F948">
        <v>-12.98565</v>
      </c>
      <c r="G948">
        <v>-2017.45</v>
      </c>
      <c r="H948">
        <v>30.2</v>
      </c>
      <c r="I948">
        <v>408326541.01877302</v>
      </c>
    </row>
    <row r="949" spans="1:9" x14ac:dyDescent="0.25">
      <c r="A949" s="27">
        <v>42293</v>
      </c>
      <c r="B949" t="s">
        <v>64</v>
      </c>
      <c r="C949" t="s">
        <v>65</v>
      </c>
      <c r="D949">
        <v>15536</v>
      </c>
      <c r="E949">
        <v>15805.25</v>
      </c>
      <c r="F949">
        <v>-1.7035499999999999</v>
      </c>
      <c r="G949">
        <v>-269.25</v>
      </c>
      <c r="H949">
        <v>26.1</v>
      </c>
      <c r="I949">
        <v>405565829.97345603</v>
      </c>
    </row>
    <row r="950" spans="1:9" x14ac:dyDescent="0.25">
      <c r="A950" s="27">
        <v>42292</v>
      </c>
      <c r="B950" t="s">
        <v>64</v>
      </c>
      <c r="C950" t="s">
        <v>65</v>
      </c>
      <c r="D950">
        <v>15805.25</v>
      </c>
      <c r="E950">
        <v>19038.099999999999</v>
      </c>
      <c r="F950">
        <v>-16.98095</v>
      </c>
      <c r="G950">
        <v>-3232.85</v>
      </c>
      <c r="H950">
        <v>22.9</v>
      </c>
      <c r="I950">
        <v>362017776.093458</v>
      </c>
    </row>
    <row r="951" spans="1:9" x14ac:dyDescent="0.25">
      <c r="A951" s="27">
        <v>42291</v>
      </c>
      <c r="B951" t="s">
        <v>64</v>
      </c>
      <c r="C951" t="s">
        <v>65</v>
      </c>
      <c r="D951">
        <v>19038.099999999999</v>
      </c>
      <c r="E951">
        <v>18938.45</v>
      </c>
      <c r="F951">
        <v>0.52617999999999998</v>
      </c>
      <c r="G951">
        <v>99.65</v>
      </c>
      <c r="H951">
        <v>21.8</v>
      </c>
      <c r="I951">
        <v>415123993.61081702</v>
      </c>
    </row>
    <row r="952" spans="1:9" x14ac:dyDescent="0.25">
      <c r="A952" s="27">
        <v>42290</v>
      </c>
      <c r="B952" t="s">
        <v>64</v>
      </c>
      <c r="C952" t="s">
        <v>65</v>
      </c>
      <c r="D952">
        <v>18938.45</v>
      </c>
      <c r="E952">
        <v>16089.45</v>
      </c>
      <c r="F952">
        <v>17.707260000000002</v>
      </c>
      <c r="G952">
        <v>2849</v>
      </c>
      <c r="H952">
        <v>21.8</v>
      </c>
      <c r="I952">
        <v>412951134.66148299</v>
      </c>
    </row>
    <row r="953" spans="1:9" x14ac:dyDescent="0.25">
      <c r="A953" s="27">
        <v>42289</v>
      </c>
      <c r="B953" t="s">
        <v>64</v>
      </c>
      <c r="C953" t="s">
        <v>65</v>
      </c>
      <c r="D953">
        <v>16089.45</v>
      </c>
      <c r="E953">
        <v>18686.650000000001</v>
      </c>
      <c r="F953">
        <v>-13.89869</v>
      </c>
      <c r="G953">
        <v>-2597.1999999999998</v>
      </c>
      <c r="H953">
        <v>20.5</v>
      </c>
      <c r="I953">
        <v>329912670.56812698</v>
      </c>
    </row>
    <row r="954" spans="1:9" x14ac:dyDescent="0.25">
      <c r="A954" s="27">
        <v>42286</v>
      </c>
      <c r="B954" t="s">
        <v>64</v>
      </c>
      <c r="C954" t="s">
        <v>65</v>
      </c>
      <c r="D954">
        <v>18686.650000000001</v>
      </c>
      <c r="E954">
        <v>19064.2</v>
      </c>
      <c r="F954">
        <v>-1.98041</v>
      </c>
      <c r="G954">
        <v>-377.55</v>
      </c>
      <c r="H954">
        <v>18</v>
      </c>
      <c r="I954">
        <v>336451389.16281402</v>
      </c>
    </row>
    <row r="955" spans="1:9" x14ac:dyDescent="0.25">
      <c r="A955" s="27">
        <v>42285</v>
      </c>
      <c r="B955" t="s">
        <v>64</v>
      </c>
      <c r="C955" t="s">
        <v>65</v>
      </c>
      <c r="D955">
        <v>19064.2</v>
      </c>
      <c r="E955">
        <v>20777.25</v>
      </c>
      <c r="F955">
        <v>-8.2448399999999999</v>
      </c>
      <c r="G955">
        <v>-1713.05</v>
      </c>
      <c r="H955">
        <v>17.100000000000001</v>
      </c>
      <c r="I955">
        <v>326091361.67481703</v>
      </c>
    </row>
    <row r="956" spans="1:9" x14ac:dyDescent="0.25">
      <c r="A956" s="27">
        <v>42284</v>
      </c>
      <c r="B956" t="s">
        <v>64</v>
      </c>
      <c r="C956" t="s">
        <v>65</v>
      </c>
      <c r="D956">
        <v>20777.25</v>
      </c>
      <c r="E956">
        <v>22555.75</v>
      </c>
      <c r="F956">
        <v>-7.8849099999999996</v>
      </c>
      <c r="G956">
        <v>-1778.5</v>
      </c>
      <c r="H956">
        <v>15.7</v>
      </c>
      <c r="I956">
        <v>326304772.04016399</v>
      </c>
    </row>
    <row r="957" spans="1:9" x14ac:dyDescent="0.25">
      <c r="A957" s="27">
        <v>42283</v>
      </c>
      <c r="B957" t="s">
        <v>64</v>
      </c>
      <c r="C957" t="s">
        <v>65</v>
      </c>
      <c r="D957">
        <v>22555.75</v>
      </c>
      <c r="E957">
        <v>21568.5</v>
      </c>
      <c r="F957">
        <v>4.57728</v>
      </c>
      <c r="G957">
        <v>987.25</v>
      </c>
      <c r="H957">
        <v>15.7</v>
      </c>
      <c r="I957">
        <v>354235948.54684502</v>
      </c>
    </row>
    <row r="958" spans="1:9" x14ac:dyDescent="0.25">
      <c r="A958" s="27">
        <v>42282</v>
      </c>
      <c r="B958" t="s">
        <v>64</v>
      </c>
      <c r="C958" t="s">
        <v>65</v>
      </c>
      <c r="D958">
        <v>21568.5</v>
      </c>
      <c r="E958">
        <v>24116.400000000001</v>
      </c>
      <c r="F958">
        <v>-10.565009999999999</v>
      </c>
      <c r="G958">
        <v>-2547.9</v>
      </c>
      <c r="H958">
        <v>14.7</v>
      </c>
      <c r="I958">
        <v>317162779.440171</v>
      </c>
    </row>
    <row r="959" spans="1:9" x14ac:dyDescent="0.25">
      <c r="A959" s="27">
        <v>42279</v>
      </c>
      <c r="B959" t="s">
        <v>64</v>
      </c>
      <c r="C959" t="s">
        <v>65</v>
      </c>
      <c r="D959">
        <v>24116.400000000001</v>
      </c>
      <c r="E959">
        <v>26697.5</v>
      </c>
      <c r="F959">
        <v>-9.6679499999999994</v>
      </c>
      <c r="G959">
        <v>-2581.1</v>
      </c>
      <c r="H959">
        <v>12.9</v>
      </c>
      <c r="I959">
        <v>311219891.13619101</v>
      </c>
    </row>
    <row r="960" spans="1:9" x14ac:dyDescent="0.25">
      <c r="A960" s="27">
        <v>42278</v>
      </c>
      <c r="B960" t="s">
        <v>64</v>
      </c>
      <c r="C960" t="s">
        <v>65</v>
      </c>
      <c r="D960">
        <v>26697.5</v>
      </c>
      <c r="E960">
        <v>28609.55</v>
      </c>
      <c r="F960">
        <v>-6.6832599999999998</v>
      </c>
      <c r="G960">
        <v>-1912.05</v>
      </c>
      <c r="H960">
        <v>12.2</v>
      </c>
      <c r="I960">
        <v>325840495.73354501</v>
      </c>
    </row>
    <row r="961" spans="1:9" x14ac:dyDescent="0.25">
      <c r="A961" s="27">
        <v>42277</v>
      </c>
      <c r="B961" t="s">
        <v>64</v>
      </c>
      <c r="C961" t="s">
        <v>65</v>
      </c>
      <c r="D961">
        <v>28609.55</v>
      </c>
      <c r="E961">
        <v>30516.1</v>
      </c>
      <c r="F961">
        <v>-6.2476900000000004</v>
      </c>
      <c r="G961">
        <v>-1906.55</v>
      </c>
      <c r="H961">
        <v>11.7</v>
      </c>
      <c r="I961">
        <v>334872112.52556002</v>
      </c>
    </row>
    <row r="962" spans="1:9" x14ac:dyDescent="0.25">
      <c r="A962" s="27">
        <v>42276</v>
      </c>
      <c r="B962" t="s">
        <v>64</v>
      </c>
      <c r="C962" t="s">
        <v>65</v>
      </c>
      <c r="D962">
        <v>30516.1</v>
      </c>
      <c r="E962">
        <v>30900.799999999999</v>
      </c>
      <c r="F962">
        <v>-1.24495</v>
      </c>
      <c r="G962">
        <v>-384.7</v>
      </c>
      <c r="H962">
        <v>10.5</v>
      </c>
      <c r="I962">
        <v>320568782.330908</v>
      </c>
    </row>
    <row r="963" spans="1:9" x14ac:dyDescent="0.25">
      <c r="A963" s="27">
        <v>42275</v>
      </c>
      <c r="B963" t="s">
        <v>64</v>
      </c>
      <c r="C963" t="s">
        <v>65</v>
      </c>
      <c r="D963">
        <v>30900.799999999999</v>
      </c>
      <c r="E963">
        <v>27153.35</v>
      </c>
      <c r="F963">
        <v>13.80106</v>
      </c>
      <c r="G963">
        <v>3747.45</v>
      </c>
      <c r="H963">
        <v>10.5</v>
      </c>
      <c r="I963">
        <v>324610019.925578</v>
      </c>
    </row>
    <row r="964" spans="1:9" x14ac:dyDescent="0.25">
      <c r="A964" s="27">
        <v>42272</v>
      </c>
      <c r="B964" t="s">
        <v>64</v>
      </c>
      <c r="C964" t="s">
        <v>65</v>
      </c>
      <c r="D964">
        <v>27153.35</v>
      </c>
      <c r="E964">
        <v>26040.75</v>
      </c>
      <c r="F964">
        <v>4.2725299999999997</v>
      </c>
      <c r="G964">
        <v>1112.5999999999999</v>
      </c>
      <c r="H964">
        <v>11.4</v>
      </c>
      <c r="I964">
        <v>309681422.43754798</v>
      </c>
    </row>
    <row r="965" spans="1:9" x14ac:dyDescent="0.25">
      <c r="A965" s="27">
        <v>42271</v>
      </c>
      <c r="B965" t="s">
        <v>64</v>
      </c>
      <c r="C965" t="s">
        <v>65</v>
      </c>
      <c r="D965">
        <v>26040.75</v>
      </c>
      <c r="E965">
        <v>24437.7</v>
      </c>
      <c r="F965">
        <v>6.5597399999999997</v>
      </c>
      <c r="G965">
        <v>1603.05</v>
      </c>
      <c r="H965">
        <v>11</v>
      </c>
      <c r="I965">
        <v>286576023.28020602</v>
      </c>
    </row>
    <row r="966" spans="1:9" x14ac:dyDescent="0.25">
      <c r="A966" s="27">
        <v>42270</v>
      </c>
      <c r="B966" t="s">
        <v>64</v>
      </c>
      <c r="C966" t="s">
        <v>65</v>
      </c>
      <c r="D966">
        <v>24437.7</v>
      </c>
      <c r="E966">
        <v>25897.7</v>
      </c>
      <c r="F966">
        <v>-5.6375700000000002</v>
      </c>
      <c r="G966">
        <v>-1460</v>
      </c>
      <c r="H966">
        <v>13.9</v>
      </c>
      <c r="I966">
        <v>339803937.648193</v>
      </c>
    </row>
    <row r="967" spans="1:9" x14ac:dyDescent="0.25">
      <c r="A967" s="27">
        <v>42269</v>
      </c>
      <c r="B967" t="s">
        <v>64</v>
      </c>
      <c r="C967" t="s">
        <v>65</v>
      </c>
      <c r="D967">
        <v>25897.7</v>
      </c>
      <c r="E967">
        <v>21577.5</v>
      </c>
      <c r="F967">
        <v>20.02178</v>
      </c>
      <c r="G967">
        <v>4320.2</v>
      </c>
      <c r="H967">
        <v>13.9</v>
      </c>
      <c r="I967">
        <v>360105101.38153797</v>
      </c>
    </row>
    <row r="968" spans="1:9" x14ac:dyDescent="0.25">
      <c r="A968" s="27">
        <v>42268</v>
      </c>
      <c r="B968" t="s">
        <v>64</v>
      </c>
      <c r="C968" t="s">
        <v>65</v>
      </c>
      <c r="D968">
        <v>21577.5</v>
      </c>
      <c r="E968">
        <v>25820.25</v>
      </c>
      <c r="F968">
        <v>-16.43187</v>
      </c>
      <c r="G968">
        <v>-4242.75</v>
      </c>
      <c r="H968">
        <v>16.3</v>
      </c>
      <c r="I968">
        <v>351819123.60017103</v>
      </c>
    </row>
    <row r="969" spans="1:9" x14ac:dyDescent="0.25">
      <c r="A969" s="27">
        <v>42265</v>
      </c>
      <c r="B969" t="s">
        <v>64</v>
      </c>
      <c r="C969" t="s">
        <v>65</v>
      </c>
      <c r="D969">
        <v>25820.25</v>
      </c>
      <c r="E969">
        <v>23341.599999999999</v>
      </c>
      <c r="F969">
        <v>10.619020000000001</v>
      </c>
      <c r="G969">
        <v>2478.65</v>
      </c>
      <c r="H969">
        <v>15.5</v>
      </c>
      <c r="I969">
        <v>400340566.36020398</v>
      </c>
    </row>
    <row r="970" spans="1:9" x14ac:dyDescent="0.25">
      <c r="A970" s="27">
        <v>42264</v>
      </c>
      <c r="B970" t="s">
        <v>64</v>
      </c>
      <c r="C970" t="s">
        <v>65</v>
      </c>
      <c r="D970">
        <v>23341.599999999999</v>
      </c>
      <c r="E970">
        <v>20297.3</v>
      </c>
      <c r="F970">
        <v>14.99855</v>
      </c>
      <c r="G970">
        <v>3044.3</v>
      </c>
      <c r="H970">
        <v>17.2</v>
      </c>
      <c r="I970">
        <v>401590049.45085102</v>
      </c>
    </row>
    <row r="971" spans="1:9" x14ac:dyDescent="0.25">
      <c r="A971" s="27">
        <v>42263</v>
      </c>
      <c r="B971" t="s">
        <v>64</v>
      </c>
      <c r="C971" t="s">
        <v>65</v>
      </c>
      <c r="D971">
        <v>20297.3</v>
      </c>
      <c r="E971">
        <v>23657.9</v>
      </c>
      <c r="F971">
        <v>-14.204980000000001</v>
      </c>
      <c r="G971">
        <v>-3360.6</v>
      </c>
      <c r="H971">
        <v>16.100000000000001</v>
      </c>
      <c r="I971">
        <v>326886122.08549398</v>
      </c>
    </row>
    <row r="972" spans="1:9" x14ac:dyDescent="0.25">
      <c r="A972" s="27">
        <v>42262</v>
      </c>
      <c r="B972" t="s">
        <v>64</v>
      </c>
      <c r="C972" t="s">
        <v>65</v>
      </c>
      <c r="D972">
        <v>23657.9</v>
      </c>
      <c r="E972">
        <v>29867.599999999999</v>
      </c>
      <c r="F972">
        <v>-20.790759999999999</v>
      </c>
      <c r="G972">
        <v>-6209.7</v>
      </c>
      <c r="H972">
        <v>14.8</v>
      </c>
      <c r="I972">
        <v>350253001.42952102</v>
      </c>
    </row>
    <row r="973" spans="1:9" x14ac:dyDescent="0.25">
      <c r="A973" s="27">
        <v>42261</v>
      </c>
      <c r="B973" t="s">
        <v>64</v>
      </c>
      <c r="C973" t="s">
        <v>65</v>
      </c>
      <c r="D973">
        <v>29867.599999999999</v>
      </c>
      <c r="E973">
        <v>30008.25</v>
      </c>
      <c r="F973">
        <v>-0.46870000000000001</v>
      </c>
      <c r="G973">
        <v>-140.65</v>
      </c>
      <c r="H973">
        <v>12.8</v>
      </c>
      <c r="I973">
        <v>382451830.35756999</v>
      </c>
    </row>
    <row r="974" spans="1:9" x14ac:dyDescent="0.25">
      <c r="A974" s="27">
        <v>42258</v>
      </c>
      <c r="B974" t="s">
        <v>64</v>
      </c>
      <c r="C974" t="s">
        <v>65</v>
      </c>
      <c r="D974">
        <v>30008.25</v>
      </c>
      <c r="E974">
        <v>31397.55</v>
      </c>
      <c r="F974">
        <v>-4.4248700000000003</v>
      </c>
      <c r="G974">
        <v>-1389.3</v>
      </c>
      <c r="H974">
        <v>11.8</v>
      </c>
      <c r="I974">
        <v>354244590.48023802</v>
      </c>
    </row>
    <row r="975" spans="1:9" x14ac:dyDescent="0.25">
      <c r="A975" s="27">
        <v>42257</v>
      </c>
      <c r="B975" t="s">
        <v>64</v>
      </c>
      <c r="C975" t="s">
        <v>65</v>
      </c>
      <c r="D975">
        <v>31397.55</v>
      </c>
      <c r="E975">
        <v>33904.65</v>
      </c>
      <c r="F975">
        <v>-7.3945600000000002</v>
      </c>
      <c r="G975">
        <v>-2507.1</v>
      </c>
      <c r="H975">
        <v>11.8</v>
      </c>
      <c r="I975">
        <v>370645147.312249</v>
      </c>
    </row>
    <row r="976" spans="1:9" x14ac:dyDescent="0.25">
      <c r="A976" s="27">
        <v>42256</v>
      </c>
      <c r="B976" t="s">
        <v>64</v>
      </c>
      <c r="C976" t="s">
        <v>65</v>
      </c>
      <c r="D976">
        <v>33904.65</v>
      </c>
      <c r="E976">
        <v>31786.9</v>
      </c>
      <c r="F976">
        <v>6.6623400000000004</v>
      </c>
      <c r="G976">
        <v>2117.75</v>
      </c>
      <c r="H976">
        <v>11.7</v>
      </c>
      <c r="I976">
        <v>396850763.81626803</v>
      </c>
    </row>
    <row r="977" spans="1:9" x14ac:dyDescent="0.25">
      <c r="A977" s="27">
        <v>42255</v>
      </c>
      <c r="B977" t="s">
        <v>64</v>
      </c>
      <c r="C977" t="s">
        <v>65</v>
      </c>
      <c r="D977">
        <v>31786.9</v>
      </c>
      <c r="E977">
        <v>39478.550000000003</v>
      </c>
      <c r="F977">
        <v>-19.48311</v>
      </c>
      <c r="G977">
        <v>-7691.65</v>
      </c>
      <c r="H977">
        <v>11.4</v>
      </c>
      <c r="I977">
        <v>362526627.72291797</v>
      </c>
    </row>
    <row r="978" spans="1:9" x14ac:dyDescent="0.25">
      <c r="A978" s="27">
        <v>42251</v>
      </c>
      <c r="B978" t="s">
        <v>64</v>
      </c>
      <c r="C978" t="s">
        <v>65</v>
      </c>
      <c r="D978">
        <v>39478.550000000003</v>
      </c>
      <c r="E978">
        <v>33737.699999999997</v>
      </c>
      <c r="F978">
        <v>17.01613</v>
      </c>
      <c r="G978">
        <v>5740.85</v>
      </c>
      <c r="H978">
        <v>9.6</v>
      </c>
      <c r="I978">
        <v>379187788.08564597</v>
      </c>
    </row>
    <row r="979" spans="1:9" x14ac:dyDescent="0.25">
      <c r="A979" s="27">
        <v>42250</v>
      </c>
      <c r="B979" t="s">
        <v>64</v>
      </c>
      <c r="C979" t="s">
        <v>65</v>
      </c>
      <c r="D979">
        <v>33737.699999999997</v>
      </c>
      <c r="E979">
        <v>34143.65</v>
      </c>
      <c r="F979">
        <v>-1.18895</v>
      </c>
      <c r="G979">
        <v>-405.95</v>
      </c>
      <c r="H979">
        <v>11.1</v>
      </c>
      <c r="I979">
        <v>374654009.64826697</v>
      </c>
    </row>
    <row r="980" spans="1:9" x14ac:dyDescent="0.25">
      <c r="A980" s="27">
        <v>42249</v>
      </c>
      <c r="B980" t="s">
        <v>64</v>
      </c>
      <c r="C980" t="s">
        <v>65</v>
      </c>
      <c r="D980">
        <v>34143.65</v>
      </c>
      <c r="E980">
        <v>42810.45</v>
      </c>
      <c r="F980">
        <v>-20.244589999999999</v>
      </c>
      <c r="G980">
        <v>-8666.7999999999993</v>
      </c>
      <c r="H980">
        <v>11.1</v>
      </c>
      <c r="I980">
        <v>379162046.50960398</v>
      </c>
    </row>
    <row r="981" spans="1:9" x14ac:dyDescent="0.25">
      <c r="A981" s="27">
        <v>42248</v>
      </c>
      <c r="B981" t="s">
        <v>64</v>
      </c>
      <c r="C981" t="s">
        <v>65</v>
      </c>
      <c r="D981">
        <v>42810.45</v>
      </c>
      <c r="E981">
        <v>34811.4</v>
      </c>
      <c r="F981">
        <v>22.978249999999999</v>
      </c>
      <c r="G981">
        <v>7999.05</v>
      </c>
      <c r="H981">
        <v>8</v>
      </c>
      <c r="I981">
        <v>342693656.60833901</v>
      </c>
    </row>
    <row r="982" spans="1:9" x14ac:dyDescent="0.25">
      <c r="A982" s="27">
        <v>42247</v>
      </c>
      <c r="B982" t="s">
        <v>64</v>
      </c>
      <c r="C982" t="s">
        <v>65</v>
      </c>
      <c r="D982">
        <v>34811.4</v>
      </c>
      <c r="E982">
        <v>30128.35</v>
      </c>
      <c r="F982">
        <v>15.543670000000001</v>
      </c>
      <c r="G982">
        <v>4683.05</v>
      </c>
      <c r="H982">
        <v>10.4</v>
      </c>
      <c r="I982">
        <v>362209367.93627602</v>
      </c>
    </row>
    <row r="983" spans="1:9" x14ac:dyDescent="0.25">
      <c r="A983" s="27">
        <v>42244</v>
      </c>
      <c r="B983" t="s">
        <v>64</v>
      </c>
      <c r="C983" t="s">
        <v>65</v>
      </c>
      <c r="D983">
        <v>30128.35</v>
      </c>
      <c r="E983">
        <v>29438.05</v>
      </c>
      <c r="F983">
        <v>2.3449200000000001</v>
      </c>
      <c r="G983">
        <v>690.3</v>
      </c>
      <c r="H983">
        <v>10.4</v>
      </c>
      <c r="I983">
        <v>313482669.77090502</v>
      </c>
    </row>
    <row r="984" spans="1:9" x14ac:dyDescent="0.25">
      <c r="A984" s="27">
        <v>42243</v>
      </c>
      <c r="B984" t="s">
        <v>64</v>
      </c>
      <c r="C984" t="s">
        <v>65</v>
      </c>
      <c r="D984">
        <v>29438.05</v>
      </c>
      <c r="E984">
        <v>28606.55</v>
      </c>
      <c r="F984">
        <v>2.9066800000000002</v>
      </c>
      <c r="G984">
        <v>831.5</v>
      </c>
      <c r="H984">
        <v>12.6</v>
      </c>
      <c r="I984">
        <v>371063872.69889998</v>
      </c>
    </row>
    <row r="985" spans="1:9" x14ac:dyDescent="0.25">
      <c r="A985" s="27">
        <v>42242</v>
      </c>
      <c r="B985" t="s">
        <v>64</v>
      </c>
      <c r="C985" t="s">
        <v>65</v>
      </c>
      <c r="D985">
        <v>28606.55</v>
      </c>
      <c r="E985">
        <v>32466.45</v>
      </c>
      <c r="F985">
        <v>-11.88889</v>
      </c>
      <c r="G985">
        <v>-3859.9</v>
      </c>
      <c r="H985">
        <v>12.5</v>
      </c>
      <c r="I985">
        <v>357722237.80555999</v>
      </c>
    </row>
    <row r="986" spans="1:9" x14ac:dyDescent="0.25">
      <c r="A986" s="27">
        <v>42241</v>
      </c>
      <c r="B986" t="s">
        <v>64</v>
      </c>
      <c r="C986" t="s">
        <v>65</v>
      </c>
      <c r="D986">
        <v>32466.45</v>
      </c>
      <c r="E986">
        <v>32008.3</v>
      </c>
      <c r="F986">
        <v>1.4313499999999999</v>
      </c>
      <c r="G986">
        <v>458.15</v>
      </c>
      <c r="H986">
        <v>13.6</v>
      </c>
      <c r="I986">
        <v>441703022.04825699</v>
      </c>
    </row>
    <row r="987" spans="1:9" x14ac:dyDescent="0.25">
      <c r="A987" s="27">
        <v>42240</v>
      </c>
      <c r="B987" t="s">
        <v>64</v>
      </c>
      <c r="C987" t="s">
        <v>65</v>
      </c>
      <c r="D987">
        <v>32008.3</v>
      </c>
      <c r="E987">
        <v>21224.1</v>
      </c>
      <c r="F987">
        <v>50.811109999999999</v>
      </c>
      <c r="G987">
        <v>10784.2</v>
      </c>
      <c r="H987">
        <v>16</v>
      </c>
      <c r="I987">
        <v>512289854.05892003</v>
      </c>
    </row>
    <row r="988" spans="1:9" x14ac:dyDescent="0.25">
      <c r="A988" s="27">
        <v>42237</v>
      </c>
      <c r="B988" t="s">
        <v>64</v>
      </c>
      <c r="C988" t="s">
        <v>65</v>
      </c>
      <c r="D988">
        <v>21224.1</v>
      </c>
      <c r="E988">
        <v>16559.2</v>
      </c>
      <c r="F988">
        <v>28.171050000000001</v>
      </c>
      <c r="G988">
        <v>4664.8999999999996</v>
      </c>
      <c r="H988">
        <v>16</v>
      </c>
      <c r="I988">
        <v>339689739.58416802</v>
      </c>
    </row>
    <row r="989" spans="1:9" x14ac:dyDescent="0.25">
      <c r="A989" s="27">
        <v>42236</v>
      </c>
      <c r="B989" t="s">
        <v>64</v>
      </c>
      <c r="C989" t="s">
        <v>65</v>
      </c>
      <c r="D989">
        <v>16559.2</v>
      </c>
      <c r="E989">
        <v>13811</v>
      </c>
      <c r="F989">
        <v>19.898630000000001</v>
      </c>
      <c r="G989">
        <v>2748.2</v>
      </c>
      <c r="H989">
        <v>18.399999999999999</v>
      </c>
      <c r="I989">
        <v>304770530.47479802</v>
      </c>
    </row>
    <row r="990" spans="1:9" x14ac:dyDescent="0.25">
      <c r="A990" s="27">
        <v>42235</v>
      </c>
      <c r="B990" t="s">
        <v>64</v>
      </c>
      <c r="C990" t="s">
        <v>65</v>
      </c>
      <c r="D990">
        <v>13811</v>
      </c>
      <c r="E990">
        <v>12877.4</v>
      </c>
      <c r="F990">
        <v>7.2499099999999999</v>
      </c>
      <c r="G990">
        <v>933.6</v>
      </c>
      <c r="H990">
        <v>20.3</v>
      </c>
      <c r="I990">
        <v>280431065.97344202</v>
      </c>
    </row>
    <row r="991" spans="1:9" x14ac:dyDescent="0.25">
      <c r="A991" s="27">
        <v>42234</v>
      </c>
      <c r="B991" t="s">
        <v>64</v>
      </c>
      <c r="C991" t="s">
        <v>65</v>
      </c>
      <c r="D991">
        <v>12877.4</v>
      </c>
      <c r="E991">
        <v>12600</v>
      </c>
      <c r="F991">
        <v>2.2015899999999999</v>
      </c>
      <c r="G991">
        <v>277.39999999999998</v>
      </c>
      <c r="H991">
        <v>17.399999999999999</v>
      </c>
      <c r="I991">
        <v>224129945.10943499</v>
      </c>
    </row>
    <row r="992" spans="1:9" x14ac:dyDescent="0.25">
      <c r="A992" s="27">
        <v>42233</v>
      </c>
      <c r="B992" t="s">
        <v>64</v>
      </c>
      <c r="C992" t="s">
        <v>65</v>
      </c>
      <c r="D992">
        <v>12600</v>
      </c>
      <c r="E992">
        <v>12831.4</v>
      </c>
      <c r="F992">
        <v>-1.80339</v>
      </c>
      <c r="G992">
        <v>-231.4</v>
      </c>
      <c r="H992">
        <v>18.600000000000001</v>
      </c>
      <c r="I992">
        <v>234421824.000099</v>
      </c>
    </row>
    <row r="993" spans="1:9" x14ac:dyDescent="0.25">
      <c r="A993" s="27">
        <v>42230</v>
      </c>
      <c r="B993" t="s">
        <v>64</v>
      </c>
      <c r="C993" t="s">
        <v>65</v>
      </c>
      <c r="D993">
        <v>12831.4</v>
      </c>
      <c r="E993">
        <v>12733.9</v>
      </c>
      <c r="F993">
        <v>0.76566999999999996</v>
      </c>
      <c r="G993">
        <v>97.5</v>
      </c>
      <c r="H993">
        <v>18.600000000000001</v>
      </c>
      <c r="I993">
        <v>238726999.40276799</v>
      </c>
    </row>
    <row r="994" spans="1:9" x14ac:dyDescent="0.25">
      <c r="A994" s="27">
        <v>42229</v>
      </c>
      <c r="B994" t="s">
        <v>64</v>
      </c>
      <c r="C994" t="s">
        <v>65</v>
      </c>
      <c r="D994">
        <v>12733.9</v>
      </c>
      <c r="E994">
        <v>13064.8</v>
      </c>
      <c r="F994">
        <v>-2.5327600000000001</v>
      </c>
      <c r="G994">
        <v>-330.9</v>
      </c>
      <c r="H994">
        <v>18.600000000000001</v>
      </c>
      <c r="I994">
        <v>236913021.002767</v>
      </c>
    </row>
    <row r="995" spans="1:9" x14ac:dyDescent="0.25">
      <c r="A995" s="27">
        <v>42228</v>
      </c>
      <c r="B995" t="s">
        <v>64</v>
      </c>
      <c r="C995" t="s">
        <v>65</v>
      </c>
      <c r="D995">
        <v>13064.8</v>
      </c>
      <c r="E995">
        <v>13396.3</v>
      </c>
      <c r="F995">
        <v>-2.4745599999999999</v>
      </c>
      <c r="G995">
        <v>-331.5</v>
      </c>
      <c r="H995">
        <v>17.399999999999999</v>
      </c>
      <c r="I995">
        <v>227391624.61877</v>
      </c>
    </row>
    <row r="996" spans="1:9" x14ac:dyDescent="0.25">
      <c r="A996" s="27">
        <v>42227</v>
      </c>
      <c r="B996" t="s">
        <v>64</v>
      </c>
      <c r="C996" t="s">
        <v>65</v>
      </c>
      <c r="D996">
        <v>13396.3</v>
      </c>
      <c r="E996">
        <v>12231.15</v>
      </c>
      <c r="F996">
        <v>9.5260899999999999</v>
      </c>
      <c r="G996">
        <v>1165.1500000000001</v>
      </c>
      <c r="H996">
        <v>21.3</v>
      </c>
      <c r="I996">
        <v>285406921.17877197</v>
      </c>
    </row>
    <row r="997" spans="1:9" x14ac:dyDescent="0.25">
      <c r="A997" s="27">
        <v>42226</v>
      </c>
      <c r="B997" t="s">
        <v>64</v>
      </c>
      <c r="C997" t="s">
        <v>65</v>
      </c>
      <c r="D997">
        <v>12231.15</v>
      </c>
      <c r="E997">
        <v>13060</v>
      </c>
      <c r="F997">
        <v>-6.3464799999999997</v>
      </c>
      <c r="G997">
        <v>-828.85</v>
      </c>
      <c r="H997">
        <v>24.7</v>
      </c>
      <c r="I997">
        <v>302169419.17609698</v>
      </c>
    </row>
    <row r="998" spans="1:9" x14ac:dyDescent="0.25">
      <c r="A998" s="27">
        <v>42223</v>
      </c>
      <c r="B998" t="s">
        <v>64</v>
      </c>
      <c r="C998" t="s">
        <v>65</v>
      </c>
      <c r="D998">
        <v>13060</v>
      </c>
      <c r="E998">
        <v>13416.7</v>
      </c>
      <c r="F998">
        <v>-2.65863</v>
      </c>
      <c r="G998">
        <v>-356.7</v>
      </c>
      <c r="H998">
        <v>23.5</v>
      </c>
      <c r="I998">
        <v>306974081.06677002</v>
      </c>
    </row>
    <row r="999" spans="1:9" x14ac:dyDescent="0.25">
      <c r="A999" s="27">
        <v>42222</v>
      </c>
      <c r="B999" t="s">
        <v>64</v>
      </c>
      <c r="C999" t="s">
        <v>65</v>
      </c>
      <c r="D999">
        <v>13416.7</v>
      </c>
      <c r="E999">
        <v>12744.7</v>
      </c>
      <c r="F999">
        <v>5.27278</v>
      </c>
      <c r="G999">
        <v>672</v>
      </c>
      <c r="H999">
        <v>23.5</v>
      </c>
      <c r="I999">
        <v>315358281.274773</v>
      </c>
    </row>
    <row r="1000" spans="1:9" x14ac:dyDescent="0.25">
      <c r="A1000" s="27">
        <v>42221</v>
      </c>
      <c r="B1000" t="s">
        <v>64</v>
      </c>
      <c r="C1000" t="s">
        <v>65</v>
      </c>
      <c r="D1000">
        <v>12744.7</v>
      </c>
      <c r="E1000">
        <v>12966.05</v>
      </c>
      <c r="F1000">
        <v>-1.7071499999999999</v>
      </c>
      <c r="G1000">
        <v>-221.35</v>
      </c>
      <c r="H1000">
        <v>23.5</v>
      </c>
      <c r="I1000">
        <v>299562983.99476701</v>
      </c>
    </row>
    <row r="1001" spans="1:9" x14ac:dyDescent="0.25">
      <c r="A1001" s="27">
        <v>42220</v>
      </c>
      <c r="B1001" t="s">
        <v>64</v>
      </c>
      <c r="C1001" t="s">
        <v>65</v>
      </c>
      <c r="D1001">
        <v>12966.05</v>
      </c>
      <c r="E1001">
        <v>12646.95</v>
      </c>
      <c r="F1001">
        <v>2.5231400000000002</v>
      </c>
      <c r="G1001">
        <v>319.10000000000002</v>
      </c>
      <c r="H1001">
        <v>23.7</v>
      </c>
      <c r="I1001">
        <v>307359005.08543599</v>
      </c>
    </row>
    <row r="1002" spans="1:9" x14ac:dyDescent="0.25">
      <c r="A1002" s="27">
        <v>42219</v>
      </c>
      <c r="B1002" t="s">
        <v>64</v>
      </c>
      <c r="C1002" t="s">
        <v>65</v>
      </c>
      <c r="D1002">
        <v>12646.95</v>
      </c>
      <c r="E1002">
        <v>12896.65</v>
      </c>
      <c r="F1002">
        <v>-1.9361600000000001</v>
      </c>
      <c r="G1002">
        <v>-249.7</v>
      </c>
      <c r="H1002">
        <v>23.7</v>
      </c>
      <c r="I1002">
        <v>299794769.36809999</v>
      </c>
    </row>
    <row r="1003" spans="1:9" x14ac:dyDescent="0.25">
      <c r="A1003" s="27">
        <v>42216</v>
      </c>
      <c r="B1003" t="s">
        <v>64</v>
      </c>
      <c r="C1003" t="s">
        <v>65</v>
      </c>
      <c r="D1003">
        <v>12896.65</v>
      </c>
      <c r="E1003">
        <v>12838.3</v>
      </c>
      <c r="F1003">
        <v>0.45450000000000002</v>
      </c>
      <c r="G1003">
        <v>58.35</v>
      </c>
      <c r="H1003">
        <v>23.7</v>
      </c>
      <c r="I1003">
        <v>305713884.56276798</v>
      </c>
    </row>
    <row r="1004" spans="1:9" x14ac:dyDescent="0.25">
      <c r="A1004" s="27">
        <v>42215</v>
      </c>
      <c r="B1004" t="s">
        <v>64</v>
      </c>
      <c r="C1004" t="s">
        <v>65</v>
      </c>
      <c r="D1004">
        <v>12838.3</v>
      </c>
      <c r="E1004">
        <v>13055.95</v>
      </c>
      <c r="F1004">
        <v>-1.66706</v>
      </c>
      <c r="G1004">
        <v>-217.65</v>
      </c>
      <c r="H1004">
        <v>23.9</v>
      </c>
      <c r="I1004">
        <v>306898363.25876802</v>
      </c>
    </row>
    <row r="1005" spans="1:9" x14ac:dyDescent="0.25">
      <c r="A1005" s="27">
        <v>42214</v>
      </c>
      <c r="B1005" t="s">
        <v>64</v>
      </c>
      <c r="C1005" t="s">
        <v>65</v>
      </c>
      <c r="D1005">
        <v>13055.95</v>
      </c>
      <c r="E1005">
        <v>13518</v>
      </c>
      <c r="F1005">
        <v>-3.41804</v>
      </c>
      <c r="G1005">
        <v>-462.05</v>
      </c>
      <c r="H1005">
        <v>23</v>
      </c>
      <c r="I1005">
        <v>300350911.19476998</v>
      </c>
    </row>
    <row r="1006" spans="1:9" x14ac:dyDescent="0.25">
      <c r="A1006" s="27">
        <v>42213</v>
      </c>
      <c r="B1006" t="s">
        <v>64</v>
      </c>
      <c r="C1006" t="s">
        <v>65</v>
      </c>
      <c r="D1006">
        <v>13518</v>
      </c>
      <c r="E1006">
        <v>16140.05</v>
      </c>
      <c r="F1006">
        <v>-16.245609999999999</v>
      </c>
      <c r="G1006">
        <v>-2622.05</v>
      </c>
      <c r="H1006">
        <v>23</v>
      </c>
      <c r="I1006">
        <v>310980328.32010698</v>
      </c>
    </row>
    <row r="1007" spans="1:9" x14ac:dyDescent="0.25">
      <c r="A1007" s="27">
        <v>42212</v>
      </c>
      <c r="B1007" t="s">
        <v>64</v>
      </c>
      <c r="C1007" t="s">
        <v>65</v>
      </c>
      <c r="D1007">
        <v>16140.05</v>
      </c>
      <c r="E1007">
        <v>14551.1</v>
      </c>
      <c r="F1007">
        <v>10.919790000000001</v>
      </c>
      <c r="G1007">
        <v>1588.95</v>
      </c>
      <c r="H1007">
        <v>21.1</v>
      </c>
      <c r="I1007">
        <v>340634248.84546101</v>
      </c>
    </row>
    <row r="1008" spans="1:9" x14ac:dyDescent="0.25">
      <c r="A1008" s="27">
        <v>42209</v>
      </c>
      <c r="B1008" t="s">
        <v>64</v>
      </c>
      <c r="C1008" t="s">
        <v>65</v>
      </c>
      <c r="D1008">
        <v>14551.1</v>
      </c>
      <c r="E1008">
        <v>13431.3</v>
      </c>
      <c r="F1008">
        <v>8.3372399999999995</v>
      </c>
      <c r="G1008">
        <v>1119.8</v>
      </c>
      <c r="H1008">
        <v>23.5</v>
      </c>
      <c r="I1008">
        <v>342022247.397448</v>
      </c>
    </row>
    <row r="1009" spans="1:9" x14ac:dyDescent="0.25">
      <c r="A1009" s="27">
        <v>42208</v>
      </c>
      <c r="B1009" t="s">
        <v>64</v>
      </c>
      <c r="C1009" t="s">
        <v>65</v>
      </c>
      <c r="D1009">
        <v>13431.3</v>
      </c>
      <c r="E1009">
        <v>13245.05</v>
      </c>
      <c r="F1009">
        <v>1.4061900000000001</v>
      </c>
      <c r="G1009">
        <v>186.25</v>
      </c>
      <c r="H1009">
        <v>25.3</v>
      </c>
      <c r="I1009">
        <v>339877792.91210598</v>
      </c>
    </row>
    <row r="1010" spans="1:9" x14ac:dyDescent="0.25">
      <c r="A1010" s="27">
        <v>42207</v>
      </c>
      <c r="B1010" t="s">
        <v>64</v>
      </c>
      <c r="C1010" t="s">
        <v>65</v>
      </c>
      <c r="D1010">
        <v>13245.05</v>
      </c>
      <c r="E1010">
        <v>13343.25</v>
      </c>
      <c r="F1010">
        <v>-0.73594999999999999</v>
      </c>
      <c r="G1010">
        <v>-98.2</v>
      </c>
      <c r="H1010">
        <v>26.1</v>
      </c>
      <c r="I1010">
        <v>345760794.04543799</v>
      </c>
    </row>
    <row r="1011" spans="1:9" x14ac:dyDescent="0.25">
      <c r="A1011" s="27">
        <v>42206</v>
      </c>
      <c r="B1011" t="s">
        <v>64</v>
      </c>
      <c r="C1011" t="s">
        <v>65</v>
      </c>
      <c r="D1011">
        <v>13343.25</v>
      </c>
      <c r="E1011">
        <v>13354.85</v>
      </c>
      <c r="F1011">
        <v>-8.6860000000000007E-2</v>
      </c>
      <c r="G1011">
        <v>-11.6</v>
      </c>
      <c r="H1011">
        <v>24.5</v>
      </c>
      <c r="I1011">
        <v>326975095.88010502</v>
      </c>
    </row>
    <row r="1012" spans="1:9" x14ac:dyDescent="0.25">
      <c r="A1012" s="27">
        <v>42205</v>
      </c>
      <c r="B1012" t="s">
        <v>64</v>
      </c>
      <c r="C1012" t="s">
        <v>65</v>
      </c>
      <c r="D1012">
        <v>13354.85</v>
      </c>
      <c r="E1012">
        <v>13773.7</v>
      </c>
      <c r="F1012">
        <v>-3.04094</v>
      </c>
      <c r="G1012">
        <v>-418.85</v>
      </c>
      <c r="H1012">
        <v>28.7</v>
      </c>
      <c r="I1012">
        <v>383349722.79743898</v>
      </c>
    </row>
    <row r="1013" spans="1:9" x14ac:dyDescent="0.25">
      <c r="A1013" s="27">
        <v>42202</v>
      </c>
      <c r="B1013" t="s">
        <v>64</v>
      </c>
      <c r="C1013" t="s">
        <v>65</v>
      </c>
      <c r="D1013">
        <v>13773.7</v>
      </c>
      <c r="E1013">
        <v>13856.05</v>
      </c>
      <c r="F1013">
        <v>-0.59433000000000002</v>
      </c>
      <c r="G1013">
        <v>-82.35</v>
      </c>
      <c r="H1013">
        <v>28.7</v>
      </c>
      <c r="I1013">
        <v>395372772.95477498</v>
      </c>
    </row>
    <row r="1014" spans="1:9" x14ac:dyDescent="0.25">
      <c r="A1014" s="27">
        <v>42201</v>
      </c>
      <c r="B1014" t="s">
        <v>64</v>
      </c>
      <c r="C1014" t="s">
        <v>65</v>
      </c>
      <c r="D1014">
        <v>13856.05</v>
      </c>
      <c r="E1014">
        <v>15740.1</v>
      </c>
      <c r="F1014">
        <v>-11.969749999999999</v>
      </c>
      <c r="G1014">
        <v>-1884.05</v>
      </c>
      <c r="H1014">
        <v>28.7</v>
      </c>
      <c r="I1014">
        <v>397736622.018776</v>
      </c>
    </row>
    <row r="1015" spans="1:9" x14ac:dyDescent="0.25">
      <c r="A1015" s="27">
        <v>42200</v>
      </c>
      <c r="B1015" t="s">
        <v>64</v>
      </c>
      <c r="C1015" t="s">
        <v>65</v>
      </c>
      <c r="D1015">
        <v>15740.1</v>
      </c>
      <c r="E1015">
        <v>16161.05</v>
      </c>
      <c r="F1015">
        <v>-2.6047199999999999</v>
      </c>
      <c r="G1015">
        <v>-420.95</v>
      </c>
      <c r="H1015">
        <v>22.3</v>
      </c>
      <c r="I1015">
        <v>351081461.424124</v>
      </c>
    </row>
    <row r="1016" spans="1:9" x14ac:dyDescent="0.25">
      <c r="A1016" s="27">
        <v>42199</v>
      </c>
      <c r="B1016" t="s">
        <v>64</v>
      </c>
      <c r="C1016" t="s">
        <v>65</v>
      </c>
      <c r="D1016">
        <v>16161.05</v>
      </c>
      <c r="E1016">
        <v>16373.45</v>
      </c>
      <c r="F1016">
        <v>-1.29722</v>
      </c>
      <c r="G1016">
        <v>-212.4</v>
      </c>
      <c r="H1016">
        <v>21.3</v>
      </c>
      <c r="I1016">
        <v>344309661.88546097</v>
      </c>
    </row>
    <row r="1017" spans="1:9" x14ac:dyDescent="0.25">
      <c r="A1017" s="27">
        <v>42198</v>
      </c>
      <c r="B1017" t="s">
        <v>64</v>
      </c>
      <c r="C1017" t="s">
        <v>65</v>
      </c>
      <c r="D1017">
        <v>16373.45</v>
      </c>
      <c r="E1017">
        <v>20756.150000000001</v>
      </c>
      <c r="F1017">
        <v>-21.115189999999998</v>
      </c>
      <c r="G1017">
        <v>-4382.7</v>
      </c>
      <c r="H1017">
        <v>19.3</v>
      </c>
      <c r="I1017">
        <v>316087924.061463</v>
      </c>
    </row>
    <row r="1018" spans="1:9" x14ac:dyDescent="0.25">
      <c r="A1018" s="27">
        <v>42195</v>
      </c>
      <c r="B1018" t="s">
        <v>64</v>
      </c>
      <c r="C1018" t="s">
        <v>65</v>
      </c>
      <c r="D1018">
        <v>20756.150000000001</v>
      </c>
      <c r="E1018">
        <v>25305.25</v>
      </c>
      <c r="F1018">
        <v>-17.976900000000001</v>
      </c>
      <c r="G1018">
        <v>-4549.1000000000004</v>
      </c>
      <c r="H1018">
        <v>14.5</v>
      </c>
      <c r="I1018">
        <v>301066018.50949699</v>
      </c>
    </row>
    <row r="1019" spans="1:9" x14ac:dyDescent="0.25">
      <c r="A1019" s="27">
        <v>42194</v>
      </c>
      <c r="B1019" t="s">
        <v>64</v>
      </c>
      <c r="C1019" t="s">
        <v>65</v>
      </c>
      <c r="D1019">
        <v>25305.25</v>
      </c>
      <c r="E1019">
        <v>24086.5</v>
      </c>
      <c r="F1019">
        <v>5.0598900000000002</v>
      </c>
      <c r="G1019">
        <v>1218.75</v>
      </c>
      <c r="H1019">
        <v>13.5</v>
      </c>
      <c r="I1019">
        <v>341745039.42686701</v>
      </c>
    </row>
    <row r="1020" spans="1:9" x14ac:dyDescent="0.25">
      <c r="A1020" s="27">
        <v>42193</v>
      </c>
      <c r="B1020" t="s">
        <v>64</v>
      </c>
      <c r="C1020" t="s">
        <v>65</v>
      </c>
      <c r="D1020">
        <v>24086.5</v>
      </c>
      <c r="E1020">
        <v>19876.2</v>
      </c>
      <c r="F1020">
        <v>21.18262</v>
      </c>
      <c r="G1020">
        <v>4210.3</v>
      </c>
      <c r="H1020">
        <v>14.7</v>
      </c>
      <c r="I1020">
        <v>354189734.42685699</v>
      </c>
    </row>
    <row r="1021" spans="1:9" x14ac:dyDescent="0.25">
      <c r="A1021" s="27">
        <v>42192</v>
      </c>
      <c r="B1021" t="s">
        <v>64</v>
      </c>
      <c r="C1021" t="s">
        <v>65</v>
      </c>
      <c r="D1021">
        <v>19876.2</v>
      </c>
      <c r="E1021">
        <v>21878.6</v>
      </c>
      <c r="F1021">
        <v>-9.1523199999999996</v>
      </c>
      <c r="G1021">
        <v>-2002.4</v>
      </c>
      <c r="H1021">
        <v>16.399999999999999</v>
      </c>
      <c r="I1021">
        <v>326067205.88815701</v>
      </c>
    </row>
    <row r="1022" spans="1:9" x14ac:dyDescent="0.25">
      <c r="A1022" s="27">
        <v>42191</v>
      </c>
      <c r="B1022" t="s">
        <v>64</v>
      </c>
      <c r="C1022" t="s">
        <v>65</v>
      </c>
      <c r="D1022">
        <v>21878.6</v>
      </c>
      <c r="E1022">
        <v>21072.9</v>
      </c>
      <c r="F1022">
        <v>3.8233899999999998</v>
      </c>
      <c r="G1022">
        <v>805.7</v>
      </c>
      <c r="H1022">
        <v>16.399999999999999</v>
      </c>
      <c r="I1022">
        <v>358916390.99750602</v>
      </c>
    </row>
    <row r="1023" spans="1:9" x14ac:dyDescent="0.25">
      <c r="A1023" s="27">
        <v>42187</v>
      </c>
      <c r="B1023" t="s">
        <v>64</v>
      </c>
      <c r="C1023" t="s">
        <v>65</v>
      </c>
      <c r="D1023">
        <v>21072.9</v>
      </c>
      <c r="E1023">
        <v>18878.55</v>
      </c>
      <c r="F1023">
        <v>11.62351</v>
      </c>
      <c r="G1023">
        <v>2194.35</v>
      </c>
      <c r="H1023">
        <v>16.399999999999999</v>
      </c>
      <c r="I1023">
        <v>345698957.69616699</v>
      </c>
    </row>
    <row r="1024" spans="1:9" x14ac:dyDescent="0.25">
      <c r="A1024" s="27">
        <v>42186</v>
      </c>
      <c r="B1024" t="s">
        <v>64</v>
      </c>
      <c r="C1024" t="s">
        <v>65</v>
      </c>
      <c r="D1024">
        <v>18878.55</v>
      </c>
      <c r="E1024">
        <v>22254.05</v>
      </c>
      <c r="F1024">
        <v>-15.16803</v>
      </c>
      <c r="G1024">
        <v>-3375.5</v>
      </c>
      <c r="H1024">
        <v>19.8</v>
      </c>
      <c r="I1024">
        <v>373887920.75214899</v>
      </c>
    </row>
    <row r="1025" spans="1:9" x14ac:dyDescent="0.25">
      <c r="A1025" s="27">
        <v>42185</v>
      </c>
      <c r="B1025" t="s">
        <v>64</v>
      </c>
      <c r="C1025" t="s">
        <v>65</v>
      </c>
      <c r="D1025">
        <v>22254.05</v>
      </c>
      <c r="E1025">
        <v>22380.55</v>
      </c>
      <c r="F1025">
        <v>-0.56521999999999994</v>
      </c>
      <c r="G1025">
        <v>-126.5</v>
      </c>
      <c r="H1025">
        <v>19.399999999999999</v>
      </c>
      <c r="I1025">
        <v>431837763.20550901</v>
      </c>
    </row>
    <row r="1026" spans="1:9" x14ac:dyDescent="0.25">
      <c r="A1026" s="27">
        <v>42184</v>
      </c>
      <c r="B1026" t="s">
        <v>64</v>
      </c>
      <c r="C1026" t="s">
        <v>65</v>
      </c>
      <c r="D1026">
        <v>22380.55</v>
      </c>
      <c r="E1026">
        <v>16660.150000000001</v>
      </c>
      <c r="F1026">
        <v>34.335830000000001</v>
      </c>
      <c r="G1026">
        <v>5720.4</v>
      </c>
      <c r="H1026">
        <v>22.3</v>
      </c>
      <c r="I1026">
        <v>499196078.898844</v>
      </c>
    </row>
    <row r="1027" spans="1:9" x14ac:dyDescent="0.25">
      <c r="A1027" s="27">
        <v>42181</v>
      </c>
      <c r="B1027" t="s">
        <v>64</v>
      </c>
      <c r="C1027" t="s">
        <v>65</v>
      </c>
      <c r="D1027">
        <v>16660.150000000001</v>
      </c>
      <c r="E1027">
        <v>16918.95</v>
      </c>
      <c r="F1027">
        <v>-1.52965</v>
      </c>
      <c r="G1027">
        <v>-258.8</v>
      </c>
      <c r="H1027">
        <v>28</v>
      </c>
      <c r="I1027">
        <v>466565945.80279797</v>
      </c>
    </row>
    <row r="1028" spans="1:9" x14ac:dyDescent="0.25">
      <c r="A1028" s="27">
        <v>42180</v>
      </c>
      <c r="B1028" t="s">
        <v>64</v>
      </c>
      <c r="C1028" t="s">
        <v>65</v>
      </c>
      <c r="D1028">
        <v>16918.95</v>
      </c>
      <c r="E1028">
        <v>16833.900000000001</v>
      </c>
      <c r="F1028">
        <v>0.50522999999999996</v>
      </c>
      <c r="G1028">
        <v>85.05</v>
      </c>
      <c r="H1028">
        <v>28.8</v>
      </c>
      <c r="I1028">
        <v>487348775.64813399</v>
      </c>
    </row>
    <row r="1029" spans="1:9" x14ac:dyDescent="0.25">
      <c r="A1029" s="27">
        <v>42179</v>
      </c>
      <c r="B1029" t="s">
        <v>64</v>
      </c>
      <c r="C1029" t="s">
        <v>65</v>
      </c>
      <c r="D1029">
        <v>16833.900000000001</v>
      </c>
      <c r="E1029">
        <v>15800.35</v>
      </c>
      <c r="F1029">
        <v>6.5413100000000002</v>
      </c>
      <c r="G1029">
        <v>1033.55</v>
      </c>
      <c r="H1029">
        <v>30.3</v>
      </c>
      <c r="I1029">
        <v>510149768.336133</v>
      </c>
    </row>
    <row r="1030" spans="1:9" x14ac:dyDescent="0.25">
      <c r="A1030" s="27">
        <v>42178</v>
      </c>
      <c r="B1030" t="s">
        <v>64</v>
      </c>
      <c r="C1030" t="s">
        <v>65</v>
      </c>
      <c r="D1030">
        <v>15800.35</v>
      </c>
      <c r="E1030">
        <v>16769.849999999999</v>
      </c>
      <c r="F1030">
        <v>-5.7812099999999997</v>
      </c>
      <c r="G1030">
        <v>-969.5</v>
      </c>
      <c r="H1030">
        <v>30.3</v>
      </c>
      <c r="I1030">
        <v>478828132.05079198</v>
      </c>
    </row>
    <row r="1031" spans="1:9" x14ac:dyDescent="0.25">
      <c r="A1031" s="27">
        <v>42177</v>
      </c>
      <c r="B1031" t="s">
        <v>64</v>
      </c>
      <c r="C1031" t="s">
        <v>65</v>
      </c>
      <c r="D1031">
        <v>16769.849999999999</v>
      </c>
      <c r="E1031">
        <v>18918.400000000001</v>
      </c>
      <c r="F1031">
        <v>-11.35693</v>
      </c>
      <c r="G1031">
        <v>-2148.5500000000002</v>
      </c>
      <c r="H1031">
        <v>27.3</v>
      </c>
      <c r="I1031">
        <v>457899189.06413299</v>
      </c>
    </row>
    <row r="1032" spans="1:9" x14ac:dyDescent="0.25">
      <c r="A1032" s="27">
        <v>42174</v>
      </c>
      <c r="B1032" t="s">
        <v>64</v>
      </c>
      <c r="C1032" t="s">
        <v>65</v>
      </c>
      <c r="D1032">
        <v>18918.400000000001</v>
      </c>
      <c r="E1032">
        <v>17861.650000000001</v>
      </c>
      <c r="F1032">
        <v>5.9163100000000002</v>
      </c>
      <c r="G1032">
        <v>1056.75</v>
      </c>
      <c r="H1032">
        <v>23.3</v>
      </c>
      <c r="I1032">
        <v>440891546.28281599</v>
      </c>
    </row>
    <row r="1033" spans="1:9" x14ac:dyDescent="0.25">
      <c r="A1033" s="27">
        <v>42173</v>
      </c>
      <c r="B1033" t="s">
        <v>64</v>
      </c>
      <c r="C1033" t="s">
        <v>65</v>
      </c>
      <c r="D1033">
        <v>17861.650000000001</v>
      </c>
      <c r="E1033">
        <v>19457.400000000001</v>
      </c>
      <c r="F1033">
        <v>-8.2012499999999999</v>
      </c>
      <c r="G1033">
        <v>-1595.75</v>
      </c>
      <c r="H1033">
        <v>21.1</v>
      </c>
      <c r="I1033">
        <v>376968456.162808</v>
      </c>
    </row>
    <row r="1034" spans="1:9" x14ac:dyDescent="0.25">
      <c r="A1034" s="27">
        <v>42172</v>
      </c>
      <c r="B1034" t="s">
        <v>64</v>
      </c>
      <c r="C1034" t="s">
        <v>65</v>
      </c>
      <c r="D1034">
        <v>19457.400000000001</v>
      </c>
      <c r="E1034">
        <v>19523.75</v>
      </c>
      <c r="F1034">
        <v>-0.33983999999999998</v>
      </c>
      <c r="G1034">
        <v>-66.349999999999994</v>
      </c>
      <c r="H1034">
        <v>17.600000000000001</v>
      </c>
      <c r="I1034">
        <v>342545710.97615403</v>
      </c>
    </row>
    <row r="1035" spans="1:9" x14ac:dyDescent="0.25">
      <c r="A1035" s="27">
        <v>42171</v>
      </c>
      <c r="B1035" t="s">
        <v>64</v>
      </c>
      <c r="C1035" t="s">
        <v>65</v>
      </c>
      <c r="D1035">
        <v>19523.75</v>
      </c>
      <c r="E1035">
        <v>20508.400000000001</v>
      </c>
      <c r="F1035">
        <v>-4.8011999999999997</v>
      </c>
      <c r="G1035">
        <v>-984.65</v>
      </c>
      <c r="H1035">
        <v>16.399999999999999</v>
      </c>
      <c r="I1035">
        <v>320285296.53348798</v>
      </c>
    </row>
    <row r="1036" spans="1:9" x14ac:dyDescent="0.25">
      <c r="A1036" s="27">
        <v>42170</v>
      </c>
      <c r="B1036" t="s">
        <v>64</v>
      </c>
      <c r="C1036" t="s">
        <v>65</v>
      </c>
      <c r="D1036">
        <v>20508.400000000001</v>
      </c>
      <c r="E1036">
        <v>18751.95</v>
      </c>
      <c r="F1036">
        <v>9.3667599999999993</v>
      </c>
      <c r="G1036">
        <v>1756.45</v>
      </c>
      <c r="H1036">
        <v>18.8</v>
      </c>
      <c r="I1036">
        <v>385658547.88282901</v>
      </c>
    </row>
    <row r="1037" spans="1:9" x14ac:dyDescent="0.25">
      <c r="A1037" s="27">
        <v>42167</v>
      </c>
      <c r="B1037" t="s">
        <v>64</v>
      </c>
      <c r="C1037" t="s">
        <v>65</v>
      </c>
      <c r="D1037">
        <v>18751.95</v>
      </c>
      <c r="E1037">
        <v>17985.150000000001</v>
      </c>
      <c r="F1037">
        <v>4.2635199999999998</v>
      </c>
      <c r="G1037">
        <v>766.8</v>
      </c>
      <c r="H1037">
        <v>21.2</v>
      </c>
      <c r="I1037">
        <v>397633349.56814802</v>
      </c>
    </row>
    <row r="1038" spans="1:9" x14ac:dyDescent="0.25">
      <c r="A1038" s="27">
        <v>42166</v>
      </c>
      <c r="B1038" t="s">
        <v>64</v>
      </c>
      <c r="C1038" t="s">
        <v>65</v>
      </c>
      <c r="D1038">
        <v>17985.150000000001</v>
      </c>
      <c r="E1038">
        <v>18755.45</v>
      </c>
      <c r="F1038">
        <v>-4.1070700000000002</v>
      </c>
      <c r="G1038">
        <v>-770.3</v>
      </c>
      <c r="H1038">
        <v>21.2</v>
      </c>
      <c r="I1038">
        <v>381373427.13614202</v>
      </c>
    </row>
    <row r="1039" spans="1:9" x14ac:dyDescent="0.25">
      <c r="A1039" s="27">
        <v>42165</v>
      </c>
      <c r="B1039" t="s">
        <v>64</v>
      </c>
      <c r="C1039" t="s">
        <v>65</v>
      </c>
      <c r="D1039">
        <v>18755.45</v>
      </c>
      <c r="E1039">
        <v>20617.25</v>
      </c>
      <c r="F1039">
        <v>-9.0303000000000004</v>
      </c>
      <c r="G1039">
        <v>-1861.8</v>
      </c>
      <c r="H1039">
        <v>21.2</v>
      </c>
      <c r="I1039">
        <v>397707566.74148202</v>
      </c>
    </row>
    <row r="1040" spans="1:9" x14ac:dyDescent="0.25">
      <c r="A1040" s="27">
        <v>42164</v>
      </c>
      <c r="B1040" t="s">
        <v>64</v>
      </c>
      <c r="C1040" t="s">
        <v>65</v>
      </c>
      <c r="D1040">
        <v>20617.25</v>
      </c>
      <c r="E1040">
        <v>21368.65</v>
      </c>
      <c r="F1040">
        <v>-3.5163700000000002</v>
      </c>
      <c r="G1040">
        <v>-751.4</v>
      </c>
      <c r="H1040">
        <v>19.8</v>
      </c>
      <c r="I1040">
        <v>408322711.97349602</v>
      </c>
    </row>
    <row r="1041" spans="1:9" x14ac:dyDescent="0.25">
      <c r="A1041" s="27">
        <v>42163</v>
      </c>
      <c r="B1041" t="s">
        <v>64</v>
      </c>
      <c r="C1041" t="s">
        <v>65</v>
      </c>
      <c r="D1041">
        <v>21368.65</v>
      </c>
      <c r="E1041">
        <v>20387.45</v>
      </c>
      <c r="F1041">
        <v>4.8127599999999999</v>
      </c>
      <c r="G1041">
        <v>981.2</v>
      </c>
      <c r="H1041">
        <v>19.5</v>
      </c>
      <c r="I1041">
        <v>416793523.84283602</v>
      </c>
    </row>
    <row r="1042" spans="1:9" x14ac:dyDescent="0.25">
      <c r="A1042" s="27">
        <v>42160</v>
      </c>
      <c r="B1042" t="s">
        <v>64</v>
      </c>
      <c r="C1042" t="s">
        <v>65</v>
      </c>
      <c r="D1042">
        <v>20387.45</v>
      </c>
      <c r="E1042">
        <v>20823.75</v>
      </c>
      <c r="F1042">
        <v>-2.0952000000000002</v>
      </c>
      <c r="G1042">
        <v>-436.3</v>
      </c>
      <c r="H1042">
        <v>20.6</v>
      </c>
      <c r="I1042">
        <v>420081504.42149502</v>
      </c>
    </row>
    <row r="1043" spans="1:9" x14ac:dyDescent="0.25">
      <c r="A1043" s="27">
        <v>42159</v>
      </c>
      <c r="B1043" t="s">
        <v>64</v>
      </c>
      <c r="C1043" t="s">
        <v>65</v>
      </c>
      <c r="D1043">
        <v>20823.75</v>
      </c>
      <c r="E1043">
        <v>19541.5</v>
      </c>
      <c r="F1043">
        <v>6.56168</v>
      </c>
      <c r="G1043">
        <v>1282.25</v>
      </c>
      <c r="H1043">
        <v>20.6</v>
      </c>
      <c r="I1043">
        <v>429071425.20016497</v>
      </c>
    </row>
    <row r="1044" spans="1:9" x14ac:dyDescent="0.25">
      <c r="A1044" s="27">
        <v>42158</v>
      </c>
      <c r="B1044" t="s">
        <v>64</v>
      </c>
      <c r="C1044" t="s">
        <v>65</v>
      </c>
      <c r="D1044">
        <v>19541.5</v>
      </c>
      <c r="E1044">
        <v>20692.75</v>
      </c>
      <c r="F1044">
        <v>-5.5635399999999997</v>
      </c>
      <c r="G1044">
        <v>-1151.25</v>
      </c>
      <c r="H1044">
        <v>21.5</v>
      </c>
      <c r="I1044">
        <v>420238133.62682098</v>
      </c>
    </row>
    <row r="1045" spans="1:9" x14ac:dyDescent="0.25">
      <c r="A1045" s="27">
        <v>42157</v>
      </c>
      <c r="B1045" t="s">
        <v>64</v>
      </c>
      <c r="C1045" t="s">
        <v>65</v>
      </c>
      <c r="D1045">
        <v>20692.75</v>
      </c>
      <c r="E1045">
        <v>19954.150000000001</v>
      </c>
      <c r="F1045">
        <v>3.7014900000000002</v>
      </c>
      <c r="G1045">
        <v>738.6</v>
      </c>
      <c r="H1045">
        <v>21.8</v>
      </c>
      <c r="I1045">
        <v>451203482.42682999</v>
      </c>
    </row>
    <row r="1046" spans="1:9" x14ac:dyDescent="0.25">
      <c r="A1046" s="27">
        <v>42156</v>
      </c>
      <c r="B1046" t="s">
        <v>64</v>
      </c>
      <c r="C1046" t="s">
        <v>65</v>
      </c>
      <c r="D1046">
        <v>19954.150000000001</v>
      </c>
      <c r="E1046">
        <v>20088.05</v>
      </c>
      <c r="F1046">
        <v>-0.66657</v>
      </c>
      <c r="G1046">
        <v>-133.9</v>
      </c>
      <c r="H1046">
        <v>24.01</v>
      </c>
      <c r="I1046">
        <v>479060244.21042401</v>
      </c>
    </row>
    <row r="1047" spans="1:9" x14ac:dyDescent="0.25">
      <c r="A1047" s="27">
        <v>42153</v>
      </c>
      <c r="B1047" t="s">
        <v>64</v>
      </c>
      <c r="C1047" t="s">
        <v>65</v>
      </c>
      <c r="D1047">
        <v>20088.05</v>
      </c>
      <c r="E1047">
        <v>19732.599999999999</v>
      </c>
      <c r="F1047">
        <v>1.8013300000000001</v>
      </c>
      <c r="G1047">
        <v>355.45</v>
      </c>
      <c r="H1047">
        <v>23.81</v>
      </c>
      <c r="I1047">
        <v>478257312.19469202</v>
      </c>
    </row>
    <row r="1048" spans="1:9" x14ac:dyDescent="0.25">
      <c r="A1048" s="27">
        <v>42152</v>
      </c>
      <c r="B1048" t="s">
        <v>64</v>
      </c>
      <c r="C1048" t="s">
        <v>65</v>
      </c>
      <c r="D1048">
        <v>19732.599999999999</v>
      </c>
      <c r="E1048">
        <v>19797.150000000001</v>
      </c>
      <c r="F1048">
        <v>-0.32606000000000002</v>
      </c>
      <c r="G1048">
        <v>-64.55</v>
      </c>
      <c r="H1048">
        <v>23.31</v>
      </c>
      <c r="I1048">
        <v>459928440.58522302</v>
      </c>
    </row>
    <row r="1049" spans="1:9" x14ac:dyDescent="0.25">
      <c r="A1049" s="27">
        <v>42151</v>
      </c>
      <c r="B1049" t="s">
        <v>64</v>
      </c>
      <c r="C1049" t="s">
        <v>65</v>
      </c>
      <c r="D1049">
        <v>19797.150000000001</v>
      </c>
      <c r="E1049">
        <v>20840.55</v>
      </c>
      <c r="F1049">
        <v>-5.0065900000000001</v>
      </c>
      <c r="G1049">
        <v>-1043.4000000000001</v>
      </c>
      <c r="H1049">
        <v>23.51</v>
      </c>
      <c r="I1049">
        <v>465392405.25575697</v>
      </c>
    </row>
    <row r="1050" spans="1:9" x14ac:dyDescent="0.25">
      <c r="A1050" s="27">
        <v>42150</v>
      </c>
      <c r="B1050" t="s">
        <v>64</v>
      </c>
      <c r="C1050" t="s">
        <v>65</v>
      </c>
      <c r="D1050">
        <v>20840.55</v>
      </c>
      <c r="E1050">
        <v>19607.650000000001</v>
      </c>
      <c r="F1050">
        <v>6.2878499999999997</v>
      </c>
      <c r="G1050">
        <v>1232.9000000000001</v>
      </c>
      <c r="H1050">
        <v>23.81</v>
      </c>
      <c r="I1050">
        <v>496172870.321365</v>
      </c>
    </row>
    <row r="1051" spans="1:9" x14ac:dyDescent="0.25">
      <c r="A1051" s="27">
        <v>42146</v>
      </c>
      <c r="B1051" t="s">
        <v>64</v>
      </c>
      <c r="C1051" t="s">
        <v>65</v>
      </c>
      <c r="D1051">
        <v>19607.650000000001</v>
      </c>
      <c r="E1051">
        <v>19312.099999999999</v>
      </c>
      <c r="F1051">
        <v>1.5303899999999999</v>
      </c>
      <c r="G1051">
        <v>295.55</v>
      </c>
      <c r="H1051">
        <v>24.61</v>
      </c>
      <c r="I1051">
        <v>482506044.65442199</v>
      </c>
    </row>
    <row r="1052" spans="1:9" x14ac:dyDescent="0.25">
      <c r="A1052" s="27">
        <v>42145</v>
      </c>
      <c r="B1052" t="s">
        <v>64</v>
      </c>
      <c r="C1052" t="s">
        <v>65</v>
      </c>
      <c r="D1052">
        <v>19312.099999999999</v>
      </c>
      <c r="E1052">
        <v>20832.05</v>
      </c>
      <c r="F1052">
        <v>-7.2962100000000003</v>
      </c>
      <c r="G1052">
        <v>-1519.95</v>
      </c>
      <c r="H1052">
        <v>24.61</v>
      </c>
      <c r="I1052">
        <v>475233135.27988601</v>
      </c>
    </row>
    <row r="1053" spans="1:9" x14ac:dyDescent="0.25">
      <c r="A1053" s="27">
        <v>42144</v>
      </c>
      <c r="B1053" t="s">
        <v>64</v>
      </c>
      <c r="C1053" t="s">
        <v>65</v>
      </c>
      <c r="D1053">
        <v>20832.05</v>
      </c>
      <c r="E1053">
        <v>20832.75</v>
      </c>
      <c r="F1053">
        <v>-3.3600000000000001E-3</v>
      </c>
      <c r="G1053">
        <v>-0.7</v>
      </c>
      <c r="H1053">
        <v>24.61</v>
      </c>
      <c r="I1053">
        <v>512636141.89069802</v>
      </c>
    </row>
    <row r="1054" spans="1:9" x14ac:dyDescent="0.25">
      <c r="A1054" s="27">
        <v>42143</v>
      </c>
      <c r="B1054" t="s">
        <v>64</v>
      </c>
      <c r="C1054" t="s">
        <v>65</v>
      </c>
      <c r="D1054">
        <v>20832.75</v>
      </c>
      <c r="E1054">
        <v>21122.25</v>
      </c>
      <c r="F1054">
        <v>-1.37059</v>
      </c>
      <c r="G1054">
        <v>-289.5</v>
      </c>
      <c r="H1054">
        <v>24.01</v>
      </c>
      <c r="I1054">
        <v>500153717.52616501</v>
      </c>
    </row>
    <row r="1055" spans="1:9" x14ac:dyDescent="0.25">
      <c r="A1055" s="27">
        <v>42142</v>
      </c>
      <c r="B1055" t="s">
        <v>64</v>
      </c>
      <c r="C1055" t="s">
        <v>65</v>
      </c>
      <c r="D1055">
        <v>21122.25</v>
      </c>
      <c r="E1055">
        <v>22712.25</v>
      </c>
      <c r="F1055">
        <v>-7.0006300000000001</v>
      </c>
      <c r="G1055">
        <v>-1590</v>
      </c>
      <c r="H1055">
        <v>24.81</v>
      </c>
      <c r="I1055">
        <v>524001848.19416702</v>
      </c>
    </row>
    <row r="1056" spans="1:9" x14ac:dyDescent="0.25">
      <c r="A1056" s="27">
        <v>42139</v>
      </c>
      <c r="B1056" t="s">
        <v>64</v>
      </c>
      <c r="C1056" t="s">
        <v>65</v>
      </c>
      <c r="D1056">
        <v>22712.25</v>
      </c>
      <c r="E1056">
        <v>22992.25</v>
      </c>
      <c r="F1056">
        <v>-1.2178</v>
      </c>
      <c r="G1056">
        <v>-280</v>
      </c>
      <c r="H1056">
        <v>24.81</v>
      </c>
      <c r="I1056">
        <v>563446648.75417995</v>
      </c>
    </row>
    <row r="1057" spans="1:9" x14ac:dyDescent="0.25">
      <c r="A1057" s="27">
        <v>42138</v>
      </c>
      <c r="B1057" t="s">
        <v>64</v>
      </c>
      <c r="C1057" t="s">
        <v>65</v>
      </c>
      <c r="D1057">
        <v>22992.25</v>
      </c>
      <c r="E1057">
        <v>24060</v>
      </c>
      <c r="F1057">
        <v>-4.4378599999999997</v>
      </c>
      <c r="G1057">
        <v>-1067.75</v>
      </c>
      <c r="H1057">
        <v>24.21</v>
      </c>
      <c r="I1057">
        <v>556597552.94084895</v>
      </c>
    </row>
    <row r="1058" spans="1:9" x14ac:dyDescent="0.25">
      <c r="A1058" s="27">
        <v>42137</v>
      </c>
      <c r="B1058" t="s">
        <v>64</v>
      </c>
      <c r="C1058" t="s">
        <v>65</v>
      </c>
      <c r="D1058">
        <v>24060</v>
      </c>
      <c r="E1058">
        <v>24748.25</v>
      </c>
      <c r="F1058">
        <v>-2.7810000000000001</v>
      </c>
      <c r="G1058">
        <v>-688.25</v>
      </c>
      <c r="H1058">
        <v>23.01</v>
      </c>
      <c r="I1058">
        <v>553573699.04018998</v>
      </c>
    </row>
    <row r="1059" spans="1:9" x14ac:dyDescent="0.25">
      <c r="A1059" s="27">
        <v>42136</v>
      </c>
      <c r="B1059" t="s">
        <v>64</v>
      </c>
      <c r="C1059" t="s">
        <v>65</v>
      </c>
      <c r="D1059">
        <v>24748.25</v>
      </c>
      <c r="E1059">
        <v>25584</v>
      </c>
      <c r="F1059">
        <v>-3.2666900000000001</v>
      </c>
      <c r="G1059">
        <v>-835.75</v>
      </c>
      <c r="H1059">
        <v>23.01</v>
      </c>
      <c r="I1059">
        <v>569408989.91152894</v>
      </c>
    </row>
    <row r="1060" spans="1:9" x14ac:dyDescent="0.25">
      <c r="A1060" s="27">
        <v>42135</v>
      </c>
      <c r="B1060" t="s">
        <v>64</v>
      </c>
      <c r="C1060" t="s">
        <v>65</v>
      </c>
      <c r="D1060">
        <v>25584</v>
      </c>
      <c r="E1060">
        <v>24151.75</v>
      </c>
      <c r="F1060">
        <v>5.9302099999999998</v>
      </c>
      <c r="G1060">
        <v>1432.25</v>
      </c>
      <c r="H1060">
        <v>23.41</v>
      </c>
      <c r="I1060">
        <v>598871568.25620198</v>
      </c>
    </row>
    <row r="1061" spans="1:9" x14ac:dyDescent="0.25">
      <c r="A1061" s="27">
        <v>42132</v>
      </c>
      <c r="B1061" t="s">
        <v>64</v>
      </c>
      <c r="C1061" t="s">
        <v>65</v>
      </c>
      <c r="D1061">
        <v>24151.75</v>
      </c>
      <c r="E1061">
        <v>26421</v>
      </c>
      <c r="F1061">
        <v>-8.5888100000000005</v>
      </c>
      <c r="G1061">
        <v>-2269.25</v>
      </c>
      <c r="H1061">
        <v>23.29</v>
      </c>
      <c r="I1061">
        <v>562447177.68885803</v>
      </c>
    </row>
    <row r="1062" spans="1:9" x14ac:dyDescent="0.25">
      <c r="A1062" s="27">
        <v>42131</v>
      </c>
      <c r="B1062" t="s">
        <v>64</v>
      </c>
      <c r="C1062" t="s">
        <v>65</v>
      </c>
      <c r="D1062">
        <v>26421</v>
      </c>
      <c r="E1062">
        <v>27146.25</v>
      </c>
      <c r="F1062">
        <v>-2.67164</v>
      </c>
      <c r="G1062">
        <v>-725.25</v>
      </c>
      <c r="H1062">
        <v>20.73</v>
      </c>
      <c r="I1062">
        <v>547655826.66420901</v>
      </c>
    </row>
    <row r="1063" spans="1:9" x14ac:dyDescent="0.25">
      <c r="A1063" s="27">
        <v>42130</v>
      </c>
      <c r="B1063" t="s">
        <v>64</v>
      </c>
      <c r="C1063" t="s">
        <v>65</v>
      </c>
      <c r="D1063">
        <v>27146.25</v>
      </c>
      <c r="E1063">
        <v>26258.25</v>
      </c>
      <c r="F1063">
        <v>3.3817900000000001</v>
      </c>
      <c r="G1063">
        <v>888</v>
      </c>
      <c r="H1063">
        <v>20.79</v>
      </c>
      <c r="I1063">
        <v>564317620.41021502</v>
      </c>
    </row>
    <row r="1064" spans="1:9" x14ac:dyDescent="0.25">
      <c r="A1064" s="27">
        <v>42129</v>
      </c>
      <c r="B1064" t="s">
        <v>64</v>
      </c>
      <c r="C1064" t="s">
        <v>65</v>
      </c>
      <c r="D1064">
        <v>26258.25</v>
      </c>
      <c r="E1064">
        <v>24238.75</v>
      </c>
      <c r="F1064">
        <v>8.3316999999999997</v>
      </c>
      <c r="G1064">
        <v>2019.5</v>
      </c>
      <c r="H1064">
        <v>22.07</v>
      </c>
      <c r="I1064">
        <v>579468391.418208</v>
      </c>
    </row>
    <row r="1065" spans="1:9" x14ac:dyDescent="0.25">
      <c r="A1065" s="27">
        <v>42128</v>
      </c>
      <c r="B1065" t="s">
        <v>64</v>
      </c>
      <c r="C1065" t="s">
        <v>65</v>
      </c>
      <c r="D1065">
        <v>24238.75</v>
      </c>
      <c r="E1065">
        <v>24239.5</v>
      </c>
      <c r="F1065">
        <v>-3.0899999999999999E-3</v>
      </c>
      <c r="G1065">
        <v>-0.75</v>
      </c>
      <c r="H1065">
        <v>22.07</v>
      </c>
      <c r="I1065">
        <v>534901963.09685802</v>
      </c>
    </row>
    <row r="1066" spans="1:9" x14ac:dyDescent="0.25">
      <c r="A1066" s="27">
        <v>42125</v>
      </c>
      <c r="B1066" t="s">
        <v>64</v>
      </c>
      <c r="C1066" t="s">
        <v>65</v>
      </c>
      <c r="D1066">
        <v>24239.5</v>
      </c>
      <c r="E1066">
        <v>27139.25</v>
      </c>
      <c r="F1066">
        <v>-10.684710000000001</v>
      </c>
      <c r="G1066">
        <v>-2899.75</v>
      </c>
      <c r="H1066">
        <v>21.67</v>
      </c>
      <c r="I1066">
        <v>525222714.13485801</v>
      </c>
    </row>
    <row r="1067" spans="1:9" x14ac:dyDescent="0.25">
      <c r="A1067" s="27">
        <v>42124</v>
      </c>
      <c r="B1067" t="s">
        <v>64</v>
      </c>
      <c r="C1067" t="s">
        <v>65</v>
      </c>
      <c r="D1067">
        <v>27139.25</v>
      </c>
      <c r="E1067">
        <v>26080</v>
      </c>
      <c r="F1067">
        <v>4.0615399999999999</v>
      </c>
      <c r="G1067">
        <v>1059.25</v>
      </c>
      <c r="H1067">
        <v>21.67</v>
      </c>
      <c r="I1067">
        <v>588054644.05554795</v>
      </c>
    </row>
    <row r="1068" spans="1:9" x14ac:dyDescent="0.25">
      <c r="A1068" s="27">
        <v>42123</v>
      </c>
      <c r="B1068" t="s">
        <v>64</v>
      </c>
      <c r="C1068" t="s">
        <v>65</v>
      </c>
      <c r="D1068">
        <v>26080</v>
      </c>
      <c r="E1068">
        <v>24275.5</v>
      </c>
      <c r="F1068">
        <v>7.4334199999999999</v>
      </c>
      <c r="G1068">
        <v>1804.5</v>
      </c>
      <c r="H1068">
        <v>22.17</v>
      </c>
      <c r="I1068">
        <v>578142761.38687301</v>
      </c>
    </row>
    <row r="1069" spans="1:9" x14ac:dyDescent="0.25">
      <c r="A1069" s="27">
        <v>42122</v>
      </c>
      <c r="B1069" t="s">
        <v>64</v>
      </c>
      <c r="C1069" t="s">
        <v>65</v>
      </c>
      <c r="D1069">
        <v>24275.5</v>
      </c>
      <c r="E1069">
        <v>26282</v>
      </c>
      <c r="F1069">
        <v>-7.6345000000000001</v>
      </c>
      <c r="G1069">
        <v>-2006.5</v>
      </c>
      <c r="H1069">
        <v>22.17</v>
      </c>
      <c r="I1069">
        <v>538140513.95885897</v>
      </c>
    </row>
    <row r="1070" spans="1:9" x14ac:dyDescent="0.25">
      <c r="A1070" s="27">
        <v>42121</v>
      </c>
      <c r="B1070" t="s">
        <v>64</v>
      </c>
      <c r="C1070" t="s">
        <v>65</v>
      </c>
      <c r="D1070">
        <v>26282</v>
      </c>
      <c r="E1070">
        <v>24849.75</v>
      </c>
      <c r="F1070">
        <v>5.7636399999999997</v>
      </c>
      <c r="G1070">
        <v>1432.25</v>
      </c>
      <c r="H1070">
        <v>21.97</v>
      </c>
      <c r="I1070">
        <v>577364307.62154102</v>
      </c>
    </row>
    <row r="1071" spans="1:9" x14ac:dyDescent="0.25">
      <c r="A1071" s="27">
        <v>42118</v>
      </c>
      <c r="B1071" t="s">
        <v>64</v>
      </c>
      <c r="C1071" t="s">
        <v>65</v>
      </c>
      <c r="D1071">
        <v>24849.75</v>
      </c>
      <c r="E1071">
        <v>25087.25</v>
      </c>
      <c r="F1071">
        <v>-0.94669999999999999</v>
      </c>
      <c r="G1071">
        <v>-237.5</v>
      </c>
      <c r="H1071">
        <v>21.97</v>
      </c>
      <c r="I1071">
        <v>545900567.05419695</v>
      </c>
    </row>
    <row r="1072" spans="1:9" x14ac:dyDescent="0.25">
      <c r="A1072" s="27">
        <v>42117</v>
      </c>
      <c r="B1072" t="s">
        <v>64</v>
      </c>
      <c r="C1072" t="s">
        <v>65</v>
      </c>
      <c r="D1072">
        <v>25087.25</v>
      </c>
      <c r="E1072">
        <v>25719.75</v>
      </c>
      <c r="F1072">
        <v>-2.4592000000000001</v>
      </c>
      <c r="G1072">
        <v>-632.5</v>
      </c>
      <c r="H1072">
        <v>21.57</v>
      </c>
      <c r="I1072">
        <v>541083079.08753204</v>
      </c>
    </row>
    <row r="1073" spans="1:9" x14ac:dyDescent="0.25">
      <c r="A1073" s="27">
        <v>42116</v>
      </c>
      <c r="B1073" t="s">
        <v>64</v>
      </c>
      <c r="C1073" t="s">
        <v>65</v>
      </c>
      <c r="D1073">
        <v>25719.75</v>
      </c>
      <c r="E1073">
        <v>26405</v>
      </c>
      <c r="F1073">
        <v>-2.5951499999999998</v>
      </c>
      <c r="G1073">
        <v>-685.25</v>
      </c>
      <c r="H1073">
        <v>21.13</v>
      </c>
      <c r="I1073">
        <v>543408181.13420403</v>
      </c>
    </row>
    <row r="1074" spans="1:9" x14ac:dyDescent="0.25">
      <c r="A1074" s="27">
        <v>42115</v>
      </c>
      <c r="B1074" t="s">
        <v>64</v>
      </c>
      <c r="C1074" t="s">
        <v>65</v>
      </c>
      <c r="D1074">
        <v>26405</v>
      </c>
      <c r="E1074">
        <v>26577.25</v>
      </c>
      <c r="F1074">
        <v>-0.64810999999999996</v>
      </c>
      <c r="G1074">
        <v>-172.25</v>
      </c>
      <c r="H1074">
        <v>20.81</v>
      </c>
      <c r="I1074">
        <v>549436577.85354197</v>
      </c>
    </row>
    <row r="1075" spans="1:9" x14ac:dyDescent="0.25">
      <c r="A1075" s="27">
        <v>42114</v>
      </c>
      <c r="B1075" t="s">
        <v>64</v>
      </c>
      <c r="C1075" t="s">
        <v>65</v>
      </c>
      <c r="D1075">
        <v>26577.25</v>
      </c>
      <c r="E1075">
        <v>28280.25</v>
      </c>
      <c r="F1075">
        <v>-6.0218699999999998</v>
      </c>
      <c r="G1075">
        <v>-1703</v>
      </c>
      <c r="H1075">
        <v>20.81</v>
      </c>
      <c r="I1075">
        <v>553020764.58087695</v>
      </c>
    </row>
    <row r="1076" spans="1:9" x14ac:dyDescent="0.25">
      <c r="A1076" s="27">
        <v>42111</v>
      </c>
      <c r="B1076" t="s">
        <v>64</v>
      </c>
      <c r="C1076" t="s">
        <v>65</v>
      </c>
      <c r="D1076">
        <v>28280.25</v>
      </c>
      <c r="E1076">
        <v>26413.25</v>
      </c>
      <c r="F1076">
        <v>7.0684199999999997</v>
      </c>
      <c r="G1076">
        <v>1867</v>
      </c>
      <c r="H1076">
        <v>20.309999999999999</v>
      </c>
      <c r="I1076">
        <v>574316749.86622405</v>
      </c>
    </row>
    <row r="1077" spans="1:9" x14ac:dyDescent="0.25">
      <c r="A1077" s="27">
        <v>42110</v>
      </c>
      <c r="B1077" t="s">
        <v>64</v>
      </c>
      <c r="C1077" t="s">
        <v>65</v>
      </c>
      <c r="D1077">
        <v>26413.25</v>
      </c>
      <c r="E1077">
        <v>27104</v>
      </c>
      <c r="F1077">
        <v>-2.5485199999999999</v>
      </c>
      <c r="G1077">
        <v>-690.75</v>
      </c>
      <c r="H1077">
        <v>20.59</v>
      </c>
      <c r="I1077">
        <v>543797329.27154195</v>
      </c>
    </row>
    <row r="1078" spans="1:9" x14ac:dyDescent="0.25">
      <c r="A1078" s="27">
        <v>42109</v>
      </c>
      <c r="B1078" t="s">
        <v>64</v>
      </c>
      <c r="C1078" t="s">
        <v>65</v>
      </c>
      <c r="D1078">
        <v>27104</v>
      </c>
      <c r="E1078">
        <v>28187.5</v>
      </c>
      <c r="F1078">
        <v>-3.8439000000000001</v>
      </c>
      <c r="G1078">
        <v>-1083.5</v>
      </c>
      <c r="H1078">
        <v>20.39</v>
      </c>
      <c r="I1078">
        <v>552597725.26954806</v>
      </c>
    </row>
    <row r="1079" spans="1:9" x14ac:dyDescent="0.25">
      <c r="A1079" s="27">
        <v>42108</v>
      </c>
      <c r="B1079" t="s">
        <v>64</v>
      </c>
      <c r="C1079" t="s">
        <v>65</v>
      </c>
      <c r="D1079">
        <v>28187.5</v>
      </c>
      <c r="E1079">
        <v>29929.5</v>
      </c>
      <c r="F1079">
        <v>-5.8203399999999998</v>
      </c>
      <c r="G1079">
        <v>-1742</v>
      </c>
      <c r="H1079">
        <v>19.989999999999998</v>
      </c>
      <c r="I1079">
        <v>563413178.16689003</v>
      </c>
    </row>
    <row r="1080" spans="1:9" x14ac:dyDescent="0.25">
      <c r="A1080" s="27">
        <v>42107</v>
      </c>
      <c r="B1080" t="s">
        <v>64</v>
      </c>
      <c r="C1080" t="s">
        <v>65</v>
      </c>
      <c r="D1080">
        <v>29929.5</v>
      </c>
      <c r="E1080">
        <v>27485</v>
      </c>
      <c r="F1080">
        <v>8.8939400000000006</v>
      </c>
      <c r="G1080">
        <v>2444.5</v>
      </c>
      <c r="H1080">
        <v>20.65</v>
      </c>
      <c r="I1080">
        <v>617985832.42823696</v>
      </c>
    </row>
    <row r="1081" spans="1:9" x14ac:dyDescent="0.25">
      <c r="A1081" s="27">
        <v>42104</v>
      </c>
      <c r="B1081" t="s">
        <v>64</v>
      </c>
      <c r="C1081" t="s">
        <v>65</v>
      </c>
      <c r="D1081">
        <v>27485</v>
      </c>
      <c r="E1081">
        <v>30294.5</v>
      </c>
      <c r="F1081">
        <v>-9.2739600000000006</v>
      </c>
      <c r="G1081">
        <v>-2809.5</v>
      </c>
      <c r="H1081">
        <v>20.25</v>
      </c>
      <c r="I1081">
        <v>556517672.57355106</v>
      </c>
    </row>
    <row r="1082" spans="1:9" x14ac:dyDescent="0.25">
      <c r="A1082" s="27">
        <v>42103</v>
      </c>
      <c r="B1082" t="s">
        <v>64</v>
      </c>
      <c r="C1082" t="s">
        <v>65</v>
      </c>
      <c r="D1082">
        <v>30294.5</v>
      </c>
      <c r="E1082">
        <v>32665.5</v>
      </c>
      <c r="F1082">
        <v>-7.2584200000000001</v>
      </c>
      <c r="G1082">
        <v>-2371</v>
      </c>
      <c r="H1082">
        <v>20.25</v>
      </c>
      <c r="I1082">
        <v>613404570.92157304</v>
      </c>
    </row>
    <row r="1083" spans="1:9" x14ac:dyDescent="0.25">
      <c r="A1083" s="27">
        <v>42102</v>
      </c>
      <c r="B1083" t="s">
        <v>64</v>
      </c>
      <c r="C1083" t="s">
        <v>65</v>
      </c>
      <c r="D1083">
        <v>32665.5</v>
      </c>
      <c r="E1083">
        <v>34215.75</v>
      </c>
      <c r="F1083">
        <v>-4.5308099999999998</v>
      </c>
      <c r="G1083">
        <v>-1550.25</v>
      </c>
      <c r="H1083">
        <v>19.61</v>
      </c>
      <c r="I1083">
        <v>640506779.05225897</v>
      </c>
    </row>
    <row r="1084" spans="1:9" x14ac:dyDescent="0.25">
      <c r="A1084" s="27">
        <v>42101</v>
      </c>
      <c r="B1084" t="s">
        <v>64</v>
      </c>
      <c r="C1084" t="s">
        <v>65</v>
      </c>
      <c r="D1084">
        <v>34215.75</v>
      </c>
      <c r="E1084">
        <v>34357.5</v>
      </c>
      <c r="F1084">
        <v>-0.41256999999999999</v>
      </c>
      <c r="G1084">
        <v>-141.75</v>
      </c>
      <c r="H1084">
        <v>18.41</v>
      </c>
      <c r="I1084">
        <v>629845259.59827101</v>
      </c>
    </row>
    <row r="1085" spans="1:9" x14ac:dyDescent="0.25">
      <c r="A1085" s="27">
        <v>42100</v>
      </c>
      <c r="B1085" t="s">
        <v>64</v>
      </c>
      <c r="C1085" t="s">
        <v>65</v>
      </c>
      <c r="D1085">
        <v>34357.5</v>
      </c>
      <c r="E1085">
        <v>35854.5</v>
      </c>
      <c r="F1085">
        <v>-4.1752099999999999</v>
      </c>
      <c r="G1085">
        <v>-1497</v>
      </c>
      <c r="H1085">
        <v>18.07</v>
      </c>
      <c r="I1085">
        <v>620773050.78027201</v>
      </c>
    </row>
    <row r="1086" spans="1:9" x14ac:dyDescent="0.25">
      <c r="A1086" s="27">
        <v>42096</v>
      </c>
      <c r="B1086" t="s">
        <v>64</v>
      </c>
      <c r="C1086" t="s">
        <v>65</v>
      </c>
      <c r="D1086">
        <v>35854.5</v>
      </c>
      <c r="E1086">
        <v>37095.5</v>
      </c>
      <c r="F1086">
        <v>-3.3454199999999998</v>
      </c>
      <c r="G1086">
        <v>-1241</v>
      </c>
      <c r="H1086">
        <v>17.850000000000001</v>
      </c>
      <c r="I1086">
        <v>639932932.62828398</v>
      </c>
    </row>
    <row r="1087" spans="1:9" x14ac:dyDescent="0.25">
      <c r="A1087" s="27">
        <v>42095</v>
      </c>
      <c r="B1087" t="s">
        <v>64</v>
      </c>
      <c r="C1087" t="s">
        <v>65</v>
      </c>
      <c r="D1087">
        <v>37095.5</v>
      </c>
      <c r="E1087">
        <v>37972.75</v>
      </c>
      <c r="F1087">
        <v>-2.3102100000000001</v>
      </c>
      <c r="G1087">
        <v>-877.25</v>
      </c>
      <c r="H1087">
        <v>17.850000000000001</v>
      </c>
      <c r="I1087">
        <v>662082363.50562704</v>
      </c>
    </row>
    <row r="1088" spans="1:9" x14ac:dyDescent="0.25">
      <c r="A1088" s="27">
        <v>42094</v>
      </c>
      <c r="B1088" t="s">
        <v>64</v>
      </c>
      <c r="C1088" t="s">
        <v>65</v>
      </c>
      <c r="D1088">
        <v>37972.75</v>
      </c>
      <c r="E1088">
        <v>35903</v>
      </c>
      <c r="F1088">
        <v>5.7648400000000004</v>
      </c>
      <c r="G1088">
        <v>2069.75</v>
      </c>
      <c r="H1088">
        <v>18.27</v>
      </c>
      <c r="I1088">
        <v>693688120.95296705</v>
      </c>
    </row>
    <row r="1089" spans="1:9" x14ac:dyDescent="0.25">
      <c r="A1089" s="27">
        <v>42093</v>
      </c>
      <c r="B1089" t="s">
        <v>64</v>
      </c>
      <c r="C1089" t="s">
        <v>65</v>
      </c>
      <c r="D1089">
        <v>35903</v>
      </c>
      <c r="E1089">
        <v>37730.25</v>
      </c>
      <c r="F1089">
        <v>-4.84293</v>
      </c>
      <c r="G1089">
        <v>-1827.25</v>
      </c>
      <c r="H1089">
        <v>18.27</v>
      </c>
      <c r="I1089">
        <v>655877823.08561802</v>
      </c>
    </row>
    <row r="1090" spans="1:9" x14ac:dyDescent="0.25">
      <c r="A1090" s="27">
        <v>42090</v>
      </c>
      <c r="B1090" t="s">
        <v>64</v>
      </c>
      <c r="C1090" t="s">
        <v>65</v>
      </c>
      <c r="D1090">
        <v>37730.25</v>
      </c>
      <c r="E1090">
        <v>38614.75</v>
      </c>
      <c r="F1090">
        <v>-2.2905799999999998</v>
      </c>
      <c r="G1090">
        <v>-884.5</v>
      </c>
      <c r="H1090">
        <v>18.05</v>
      </c>
      <c r="I1090">
        <v>680957463.66629899</v>
      </c>
    </row>
    <row r="1091" spans="1:9" x14ac:dyDescent="0.25">
      <c r="A1091" s="27">
        <v>42089</v>
      </c>
      <c r="B1091" t="s">
        <v>64</v>
      </c>
      <c r="C1091" t="s">
        <v>65</v>
      </c>
      <c r="D1091">
        <v>38614.75</v>
      </c>
      <c r="E1091">
        <v>39294.75</v>
      </c>
      <c r="F1091">
        <v>-1.73051</v>
      </c>
      <c r="G1091">
        <v>-680</v>
      </c>
      <c r="H1091">
        <v>18.05</v>
      </c>
      <c r="I1091">
        <v>696920964.48097301</v>
      </c>
    </row>
    <row r="1092" spans="1:9" x14ac:dyDescent="0.25">
      <c r="A1092" s="27">
        <v>42088</v>
      </c>
      <c r="B1092" t="s">
        <v>64</v>
      </c>
      <c r="C1092" t="s">
        <v>65</v>
      </c>
      <c r="D1092">
        <v>39294.75</v>
      </c>
      <c r="E1092">
        <v>36404.75</v>
      </c>
      <c r="F1092">
        <v>7.9385199999999996</v>
      </c>
      <c r="G1092">
        <v>2890</v>
      </c>
      <c r="H1092">
        <v>18.61</v>
      </c>
      <c r="I1092">
        <v>731198698.93431103</v>
      </c>
    </row>
    <row r="1093" spans="1:9" x14ac:dyDescent="0.25">
      <c r="A1093" s="27">
        <v>42087</v>
      </c>
      <c r="B1093" t="s">
        <v>64</v>
      </c>
      <c r="C1093" t="s">
        <v>65</v>
      </c>
      <c r="D1093">
        <v>36404.75</v>
      </c>
      <c r="E1093">
        <v>37168.25</v>
      </c>
      <c r="F1093">
        <v>-2.0541700000000001</v>
      </c>
      <c r="G1093">
        <v>-763.5</v>
      </c>
      <c r="H1093">
        <v>19.13</v>
      </c>
      <c r="I1093">
        <v>696351902.507622</v>
      </c>
    </row>
    <row r="1094" spans="1:9" x14ac:dyDescent="0.25">
      <c r="A1094" s="27">
        <v>42086</v>
      </c>
      <c r="B1094" t="s">
        <v>64</v>
      </c>
      <c r="C1094" t="s">
        <v>65</v>
      </c>
      <c r="D1094">
        <v>37168.25</v>
      </c>
      <c r="E1094">
        <v>37554.5</v>
      </c>
      <c r="F1094">
        <v>-1.02851</v>
      </c>
      <c r="G1094">
        <v>-386.25</v>
      </c>
      <c r="H1094">
        <v>18.75</v>
      </c>
      <c r="I1094">
        <v>696832234.19162798</v>
      </c>
    </row>
    <row r="1095" spans="1:9" x14ac:dyDescent="0.25">
      <c r="A1095" s="27">
        <v>42083</v>
      </c>
      <c r="B1095" t="s">
        <v>64</v>
      </c>
      <c r="C1095" t="s">
        <v>65</v>
      </c>
      <c r="D1095">
        <v>37554.5</v>
      </c>
      <c r="E1095">
        <v>39052</v>
      </c>
      <c r="F1095">
        <v>-3.8346300000000002</v>
      </c>
      <c r="G1095">
        <v>-1497.5</v>
      </c>
      <c r="H1095">
        <v>17.989999999999998</v>
      </c>
      <c r="I1095">
        <v>675532248.76163101</v>
      </c>
    </row>
    <row r="1096" spans="1:9" x14ac:dyDescent="0.25">
      <c r="A1096" s="27">
        <v>42082</v>
      </c>
      <c r="B1096" t="s">
        <v>64</v>
      </c>
      <c r="C1096" t="s">
        <v>65</v>
      </c>
      <c r="D1096">
        <v>39052</v>
      </c>
      <c r="E1096">
        <v>39005</v>
      </c>
      <c r="F1096">
        <v>0.1205</v>
      </c>
      <c r="G1096">
        <v>47</v>
      </c>
      <c r="H1096">
        <v>16.510000000000002</v>
      </c>
      <c r="I1096">
        <v>644672394.63497603</v>
      </c>
    </row>
    <row r="1097" spans="1:9" x14ac:dyDescent="0.25">
      <c r="A1097" s="27">
        <v>42081</v>
      </c>
      <c r="B1097" t="s">
        <v>64</v>
      </c>
      <c r="C1097" t="s">
        <v>65</v>
      </c>
      <c r="D1097">
        <v>39005</v>
      </c>
      <c r="E1097">
        <v>43238.5</v>
      </c>
      <c r="F1097">
        <v>-9.7910400000000006</v>
      </c>
      <c r="G1097">
        <v>-4233.5</v>
      </c>
      <c r="H1097">
        <v>16.11</v>
      </c>
      <c r="I1097">
        <v>628294516.25364196</v>
      </c>
    </row>
    <row r="1098" spans="1:9" x14ac:dyDescent="0.25">
      <c r="A1098" s="27">
        <v>42080</v>
      </c>
      <c r="B1098" t="s">
        <v>64</v>
      </c>
      <c r="C1098" t="s">
        <v>65</v>
      </c>
      <c r="D1098">
        <v>43238.5</v>
      </c>
      <c r="E1098">
        <v>43845.25</v>
      </c>
      <c r="F1098">
        <v>-1.38384</v>
      </c>
      <c r="G1098">
        <v>-606.75</v>
      </c>
      <c r="H1098">
        <v>16.11</v>
      </c>
      <c r="I1098">
        <v>696487948.75100899</v>
      </c>
    </row>
    <row r="1099" spans="1:9" x14ac:dyDescent="0.25">
      <c r="A1099" s="27">
        <v>42079</v>
      </c>
      <c r="B1099" t="s">
        <v>64</v>
      </c>
      <c r="C1099" t="s">
        <v>65</v>
      </c>
      <c r="D1099">
        <v>43845.25</v>
      </c>
      <c r="E1099">
        <v>45865.5</v>
      </c>
      <c r="F1099">
        <v>-4.4047299999999998</v>
      </c>
      <c r="G1099">
        <v>-2020.25</v>
      </c>
      <c r="H1099">
        <v>16.149999999999999</v>
      </c>
      <c r="I1099">
        <v>708015318.49301398</v>
      </c>
    </row>
    <row r="1100" spans="1:9" x14ac:dyDescent="0.25">
      <c r="A1100" s="27">
        <v>42076</v>
      </c>
      <c r="B1100" t="s">
        <v>64</v>
      </c>
      <c r="C1100" t="s">
        <v>65</v>
      </c>
      <c r="D1100">
        <v>45865.5</v>
      </c>
      <c r="E1100">
        <v>43513.25</v>
      </c>
      <c r="F1100">
        <v>5.4058200000000003</v>
      </c>
      <c r="G1100">
        <v>2352.25</v>
      </c>
      <c r="H1100">
        <v>15.97</v>
      </c>
      <c r="I1100">
        <v>732382627.85236299</v>
      </c>
    </row>
    <row r="1101" spans="1:9" x14ac:dyDescent="0.25">
      <c r="A1101" s="27">
        <v>42075</v>
      </c>
      <c r="B1101" t="s">
        <v>64</v>
      </c>
      <c r="C1101" t="s">
        <v>65</v>
      </c>
      <c r="D1101">
        <v>43513.25</v>
      </c>
      <c r="E1101">
        <v>49785.5</v>
      </c>
      <c r="F1101">
        <v>-12.598549999999999</v>
      </c>
      <c r="G1101">
        <v>-6272.25</v>
      </c>
      <c r="H1101">
        <v>16.03</v>
      </c>
      <c r="I1101">
        <v>697432575.67167795</v>
      </c>
    </row>
    <row r="1102" spans="1:9" x14ac:dyDescent="0.25">
      <c r="A1102" s="27">
        <v>42074</v>
      </c>
      <c r="B1102" t="s">
        <v>64</v>
      </c>
      <c r="C1102" t="s">
        <v>65</v>
      </c>
      <c r="D1102">
        <v>49785.5</v>
      </c>
      <c r="E1102">
        <v>48773.25</v>
      </c>
      <c r="F1102">
        <v>2.0754199999999998</v>
      </c>
      <c r="G1102">
        <v>1012.25</v>
      </c>
      <c r="H1102">
        <v>15.83</v>
      </c>
      <c r="I1102">
        <v>788007416.46572804</v>
      </c>
    </row>
    <row r="1103" spans="1:9" x14ac:dyDescent="0.25">
      <c r="A1103" s="27">
        <v>42073</v>
      </c>
      <c r="B1103" t="s">
        <v>64</v>
      </c>
      <c r="C1103" t="s">
        <v>65</v>
      </c>
      <c r="D1103">
        <v>48773.25</v>
      </c>
      <c r="E1103">
        <v>44172</v>
      </c>
      <c r="F1103">
        <v>10.41667</v>
      </c>
      <c r="G1103">
        <v>4601.25</v>
      </c>
      <c r="H1103">
        <v>16.41</v>
      </c>
      <c r="I1103">
        <v>800273957.17838597</v>
      </c>
    </row>
    <row r="1104" spans="1:9" x14ac:dyDescent="0.25">
      <c r="A1104" s="27">
        <v>42072</v>
      </c>
      <c r="B1104" t="s">
        <v>64</v>
      </c>
      <c r="C1104" t="s">
        <v>65</v>
      </c>
      <c r="D1104">
        <v>44172</v>
      </c>
      <c r="E1104">
        <v>45603.75</v>
      </c>
      <c r="F1104">
        <v>-3.1395400000000002</v>
      </c>
      <c r="G1104">
        <v>-1431.75</v>
      </c>
      <c r="H1104">
        <v>16.809999999999999</v>
      </c>
      <c r="I1104">
        <v>742445214.04834998</v>
      </c>
    </row>
    <row r="1105" spans="1:9" x14ac:dyDescent="0.25">
      <c r="A1105" s="27">
        <v>42069</v>
      </c>
      <c r="B1105" t="s">
        <v>64</v>
      </c>
      <c r="C1105" t="s">
        <v>65</v>
      </c>
      <c r="D1105">
        <v>45603.75</v>
      </c>
      <c r="E1105">
        <v>41635</v>
      </c>
      <c r="F1105">
        <v>9.5322399999999998</v>
      </c>
      <c r="G1105">
        <v>3968.75</v>
      </c>
      <c r="H1105">
        <v>16.59</v>
      </c>
      <c r="I1105">
        <v>756477315.590361</v>
      </c>
    </row>
    <row r="1106" spans="1:9" x14ac:dyDescent="0.25">
      <c r="A1106" s="27">
        <v>42068</v>
      </c>
      <c r="B1106" t="s">
        <v>64</v>
      </c>
      <c r="C1106" t="s">
        <v>65</v>
      </c>
      <c r="D1106">
        <v>41635</v>
      </c>
      <c r="E1106">
        <v>43291.25</v>
      </c>
      <c r="F1106">
        <v>-3.8258299999999998</v>
      </c>
      <c r="G1106">
        <v>-1656.25</v>
      </c>
      <c r="H1106">
        <v>16.59</v>
      </c>
      <c r="I1106">
        <v>690643489.50699604</v>
      </c>
    </row>
    <row r="1107" spans="1:9" x14ac:dyDescent="0.25">
      <c r="A1107" s="27">
        <v>42067</v>
      </c>
      <c r="B1107" t="s">
        <v>64</v>
      </c>
      <c r="C1107" t="s">
        <v>65</v>
      </c>
      <c r="D1107">
        <v>43291.25</v>
      </c>
      <c r="E1107">
        <v>43424.75</v>
      </c>
      <c r="F1107">
        <v>-0.30742999999999998</v>
      </c>
      <c r="G1107">
        <v>-133.5</v>
      </c>
      <c r="H1107">
        <v>15.53</v>
      </c>
      <c r="I1107">
        <v>672228723.42367601</v>
      </c>
    </row>
    <row r="1108" spans="1:9" x14ac:dyDescent="0.25">
      <c r="A1108" s="27">
        <v>42066</v>
      </c>
      <c r="B1108" t="s">
        <v>64</v>
      </c>
      <c r="C1108" t="s">
        <v>65</v>
      </c>
      <c r="D1108">
        <v>43424.75</v>
      </c>
      <c r="E1108">
        <v>41346.5</v>
      </c>
      <c r="F1108">
        <v>5.0264199999999999</v>
      </c>
      <c r="G1108">
        <v>2078.25</v>
      </c>
      <c r="H1108">
        <v>15.17</v>
      </c>
      <c r="I1108">
        <v>658668808.18767703</v>
      </c>
    </row>
    <row r="1109" spans="1:9" x14ac:dyDescent="0.25">
      <c r="A1109" s="27">
        <v>42065</v>
      </c>
      <c r="B1109" t="s">
        <v>64</v>
      </c>
      <c r="C1109" t="s">
        <v>65</v>
      </c>
      <c r="D1109">
        <v>41346.5</v>
      </c>
      <c r="E1109">
        <v>43809.5</v>
      </c>
      <c r="F1109">
        <v>-5.6220699999999999</v>
      </c>
      <c r="G1109">
        <v>-2463</v>
      </c>
      <c r="H1109">
        <v>15.25</v>
      </c>
      <c r="I1109">
        <v>630453526.88966095</v>
      </c>
    </row>
    <row r="1110" spans="1:9" x14ac:dyDescent="0.25">
      <c r="A1110" s="27">
        <v>42062</v>
      </c>
      <c r="B1110" t="s">
        <v>64</v>
      </c>
      <c r="C1110" t="s">
        <v>65</v>
      </c>
      <c r="D1110">
        <v>43809.5</v>
      </c>
      <c r="E1110">
        <v>44706.25</v>
      </c>
      <c r="F1110">
        <v>-2.0058699999999998</v>
      </c>
      <c r="G1110">
        <v>-896.75</v>
      </c>
      <c r="H1110">
        <v>14.57</v>
      </c>
      <c r="I1110">
        <v>638219015.68167996</v>
      </c>
    </row>
    <row r="1111" spans="1:9" x14ac:dyDescent="0.25">
      <c r="A1111" s="27">
        <v>42061</v>
      </c>
      <c r="B1111" t="s">
        <v>64</v>
      </c>
      <c r="C1111" t="s">
        <v>65</v>
      </c>
      <c r="D1111">
        <v>44706.25</v>
      </c>
      <c r="E1111">
        <v>46592</v>
      </c>
      <c r="F1111">
        <v>-4.0473699999999999</v>
      </c>
      <c r="G1111">
        <v>-1885.75</v>
      </c>
      <c r="H1111">
        <v>14.53</v>
      </c>
      <c r="I1111">
        <v>649494665.11702096</v>
      </c>
    </row>
    <row r="1112" spans="1:9" x14ac:dyDescent="0.25">
      <c r="A1112" s="27">
        <v>42060</v>
      </c>
      <c r="B1112" t="s">
        <v>64</v>
      </c>
      <c r="C1112" t="s">
        <v>65</v>
      </c>
      <c r="D1112">
        <v>46592</v>
      </c>
      <c r="E1112">
        <v>44880.5</v>
      </c>
      <c r="F1112">
        <v>3.8134600000000001</v>
      </c>
      <c r="G1112">
        <v>1711.5</v>
      </c>
      <c r="H1112">
        <v>13.89</v>
      </c>
      <c r="I1112">
        <v>647072056.66170204</v>
      </c>
    </row>
    <row r="1113" spans="1:9" x14ac:dyDescent="0.25">
      <c r="A1113" s="27">
        <v>42059</v>
      </c>
      <c r="B1113" t="s">
        <v>64</v>
      </c>
      <c r="C1113" t="s">
        <v>65</v>
      </c>
      <c r="D1113">
        <v>44880.5</v>
      </c>
      <c r="E1113">
        <v>49803</v>
      </c>
      <c r="F1113">
        <v>-9.8839400000000008</v>
      </c>
      <c r="G1113">
        <v>-4922.5</v>
      </c>
      <c r="H1113">
        <v>12.79</v>
      </c>
      <c r="I1113">
        <v>573934107.94568896</v>
      </c>
    </row>
    <row r="1114" spans="1:9" x14ac:dyDescent="0.25">
      <c r="A1114" s="27">
        <v>42058</v>
      </c>
      <c r="B1114" t="s">
        <v>64</v>
      </c>
      <c r="C1114" t="s">
        <v>65</v>
      </c>
      <c r="D1114">
        <v>49803</v>
      </c>
      <c r="E1114">
        <v>49211.75</v>
      </c>
      <c r="F1114">
        <v>1.2014400000000001</v>
      </c>
      <c r="G1114">
        <v>591.25</v>
      </c>
      <c r="H1114">
        <v>10.63</v>
      </c>
      <c r="I1114">
        <v>529308807.352395</v>
      </c>
    </row>
    <row r="1115" spans="1:9" x14ac:dyDescent="0.25">
      <c r="A1115" s="27">
        <v>42055</v>
      </c>
      <c r="B1115" t="s">
        <v>64</v>
      </c>
      <c r="C1115" t="s">
        <v>65</v>
      </c>
      <c r="D1115">
        <v>49211.75</v>
      </c>
      <c r="E1115">
        <v>53419.25</v>
      </c>
      <c r="F1115">
        <v>-7.8763699999999996</v>
      </c>
      <c r="G1115">
        <v>-4207.5</v>
      </c>
      <c r="H1115">
        <v>9.91</v>
      </c>
      <c r="I1115">
        <v>487592512.39572299</v>
      </c>
    </row>
    <row r="1116" spans="1:9" x14ac:dyDescent="0.25">
      <c r="A1116" s="27">
        <v>42054</v>
      </c>
      <c r="B1116" t="s">
        <v>64</v>
      </c>
      <c r="C1116" t="s">
        <v>65</v>
      </c>
      <c r="D1116">
        <v>53419.25</v>
      </c>
      <c r="E1116">
        <v>54905.25</v>
      </c>
      <c r="F1116">
        <v>-2.70648</v>
      </c>
      <c r="G1116">
        <v>-1486</v>
      </c>
      <c r="H1116">
        <v>9.57</v>
      </c>
      <c r="I1116">
        <v>511118090.57575703</v>
      </c>
    </row>
    <row r="1117" spans="1:9" x14ac:dyDescent="0.25">
      <c r="A1117" s="27">
        <v>42053</v>
      </c>
      <c r="B1117" t="s">
        <v>64</v>
      </c>
      <c r="C1117" t="s">
        <v>65</v>
      </c>
      <c r="D1117">
        <v>54905.25</v>
      </c>
      <c r="E1117">
        <v>57263.25</v>
      </c>
      <c r="F1117">
        <v>-4.11782</v>
      </c>
      <c r="G1117">
        <v>-2358</v>
      </c>
      <c r="H1117">
        <v>9.09</v>
      </c>
      <c r="I1117">
        <v>498981693.86643499</v>
      </c>
    </row>
    <row r="1118" spans="1:9" x14ac:dyDescent="0.25">
      <c r="A1118" s="27">
        <v>42052</v>
      </c>
      <c r="B1118" t="s">
        <v>64</v>
      </c>
      <c r="C1118" t="s">
        <v>65</v>
      </c>
      <c r="D1118">
        <v>57263.25</v>
      </c>
      <c r="E1118">
        <v>56777.75</v>
      </c>
      <c r="F1118">
        <v>0.85509000000000002</v>
      </c>
      <c r="G1118">
        <v>485.5</v>
      </c>
      <c r="H1118">
        <v>8.89</v>
      </c>
      <c r="I1118">
        <v>508958667.33845401</v>
      </c>
    </row>
    <row r="1119" spans="1:9" x14ac:dyDescent="0.25">
      <c r="A1119" s="27">
        <v>42048</v>
      </c>
      <c r="B1119" t="s">
        <v>64</v>
      </c>
      <c r="C1119" t="s">
        <v>65</v>
      </c>
      <c r="D1119">
        <v>56777.75</v>
      </c>
      <c r="E1119">
        <v>57460.25</v>
      </c>
      <c r="F1119">
        <v>-1.1877800000000001</v>
      </c>
      <c r="G1119">
        <v>-682.5</v>
      </c>
      <c r="H1119">
        <v>8.5299999999999994</v>
      </c>
      <c r="I1119">
        <v>484203528.73978299</v>
      </c>
    </row>
    <row r="1120" spans="1:9" x14ac:dyDescent="0.25">
      <c r="A1120" s="27">
        <v>42047</v>
      </c>
      <c r="B1120" t="s">
        <v>64</v>
      </c>
      <c r="C1120" t="s">
        <v>65</v>
      </c>
      <c r="D1120">
        <v>57460.25</v>
      </c>
      <c r="E1120">
        <v>63943.25</v>
      </c>
      <c r="F1120">
        <v>-10.138680000000001</v>
      </c>
      <c r="G1120">
        <v>-6483</v>
      </c>
      <c r="H1120">
        <v>7.49</v>
      </c>
      <c r="I1120">
        <v>430265263.31978899</v>
      </c>
    </row>
    <row r="1121" spans="1:9" x14ac:dyDescent="0.25">
      <c r="A1121" s="27">
        <v>42046</v>
      </c>
      <c r="B1121" t="s">
        <v>64</v>
      </c>
      <c r="C1121" t="s">
        <v>65</v>
      </c>
      <c r="D1121">
        <v>63943.25</v>
      </c>
      <c r="E1121">
        <v>64563.5</v>
      </c>
      <c r="F1121">
        <v>-0.96067999999999998</v>
      </c>
      <c r="G1121">
        <v>-620.25</v>
      </c>
      <c r="H1121">
        <v>5.99</v>
      </c>
      <c r="I1121">
        <v>382895420.79184002</v>
      </c>
    </row>
    <row r="1122" spans="1:9" x14ac:dyDescent="0.25">
      <c r="A1122" s="27">
        <v>42045</v>
      </c>
      <c r="B1122" t="s">
        <v>64</v>
      </c>
      <c r="C1122" t="s">
        <v>65</v>
      </c>
      <c r="D1122">
        <v>64563.5</v>
      </c>
      <c r="E1122">
        <v>70597.75</v>
      </c>
      <c r="F1122">
        <v>-8.5473700000000008</v>
      </c>
      <c r="G1122">
        <v>-6034.25</v>
      </c>
      <c r="H1122">
        <v>6.13</v>
      </c>
      <c r="I1122">
        <v>395648399.21784502</v>
      </c>
    </row>
    <row r="1123" spans="1:9" x14ac:dyDescent="0.25">
      <c r="A1123" s="27">
        <v>42044</v>
      </c>
      <c r="B1123" t="s">
        <v>64</v>
      </c>
      <c r="C1123" t="s">
        <v>65</v>
      </c>
      <c r="D1123">
        <v>70597.75</v>
      </c>
      <c r="E1123">
        <v>67829.25</v>
      </c>
      <c r="F1123">
        <v>4.0815700000000001</v>
      </c>
      <c r="G1123">
        <v>2768.5</v>
      </c>
      <c r="H1123">
        <v>5.95</v>
      </c>
      <c r="I1123">
        <v>419918993.95322597</v>
      </c>
    </row>
    <row r="1124" spans="1:9" x14ac:dyDescent="0.25">
      <c r="A1124" s="27">
        <v>42041</v>
      </c>
      <c r="B1124" t="s">
        <v>64</v>
      </c>
      <c r="C1124" t="s">
        <v>65</v>
      </c>
      <c r="D1124">
        <v>67829.25</v>
      </c>
      <c r="E1124">
        <v>64529</v>
      </c>
      <c r="F1124">
        <v>5.1143700000000001</v>
      </c>
      <c r="G1124">
        <v>3300.25</v>
      </c>
      <c r="H1124">
        <v>6.29</v>
      </c>
      <c r="I1124">
        <v>426513760.68253797</v>
      </c>
    </row>
    <row r="1125" spans="1:9" x14ac:dyDescent="0.25">
      <c r="A1125" s="27">
        <v>42040</v>
      </c>
      <c r="B1125" t="s">
        <v>64</v>
      </c>
      <c r="C1125" t="s">
        <v>65</v>
      </c>
      <c r="D1125">
        <v>64529</v>
      </c>
      <c r="E1125">
        <v>70957</v>
      </c>
      <c r="F1125">
        <v>-9.0590100000000007</v>
      </c>
      <c r="G1125">
        <v>-6428</v>
      </c>
      <c r="H1125">
        <v>5.97</v>
      </c>
      <c r="I1125">
        <v>385112341.469845</v>
      </c>
    </row>
    <row r="1126" spans="1:9" x14ac:dyDescent="0.25">
      <c r="A1126" s="27">
        <v>42039</v>
      </c>
      <c r="B1126" t="s">
        <v>64</v>
      </c>
      <c r="C1126" t="s">
        <v>65</v>
      </c>
      <c r="D1126">
        <v>70957</v>
      </c>
      <c r="E1126">
        <v>65311.25</v>
      </c>
      <c r="F1126">
        <v>8.64438</v>
      </c>
      <c r="G1126">
        <v>5645.75</v>
      </c>
      <c r="H1126">
        <v>5.41</v>
      </c>
      <c r="I1126">
        <v>383739051.15522897</v>
      </c>
    </row>
    <row r="1127" spans="1:9" x14ac:dyDescent="0.25">
      <c r="A1127" s="27">
        <v>42038</v>
      </c>
      <c r="B1127" t="s">
        <v>64</v>
      </c>
      <c r="C1127" t="s">
        <v>65</v>
      </c>
      <c r="D1127">
        <v>65311.25</v>
      </c>
      <c r="E1127">
        <v>71365</v>
      </c>
      <c r="F1127">
        <v>-8.4827999999999992</v>
      </c>
      <c r="G1127">
        <v>-6053.75</v>
      </c>
      <c r="H1127">
        <v>4.6500000000000004</v>
      </c>
      <c r="I1127">
        <v>303569999.10385102</v>
      </c>
    </row>
    <row r="1128" spans="1:9" x14ac:dyDescent="0.25">
      <c r="A1128" s="27">
        <v>42037</v>
      </c>
      <c r="B1128" t="s">
        <v>64</v>
      </c>
      <c r="C1128" t="s">
        <v>65</v>
      </c>
      <c r="D1128">
        <v>71365</v>
      </c>
      <c r="E1128">
        <v>77937.25</v>
      </c>
      <c r="F1128">
        <v>-8.4327500000000004</v>
      </c>
      <c r="G1128">
        <v>-6572.25</v>
      </c>
      <c r="H1128">
        <v>4.3499999999999996</v>
      </c>
      <c r="I1128">
        <v>310298635.827232</v>
      </c>
    </row>
    <row r="1129" spans="1:9" x14ac:dyDescent="0.25">
      <c r="A1129" s="27">
        <v>42034</v>
      </c>
      <c r="B1129" t="s">
        <v>64</v>
      </c>
      <c r="C1129" t="s">
        <v>65</v>
      </c>
      <c r="D1129">
        <v>77937.25</v>
      </c>
      <c r="E1129">
        <v>65886.25</v>
      </c>
      <c r="F1129">
        <v>18.290610000000001</v>
      </c>
      <c r="G1129">
        <v>12051</v>
      </c>
      <c r="H1129">
        <v>4.59</v>
      </c>
      <c r="I1129">
        <v>357580051.821284</v>
      </c>
    </row>
    <row r="1130" spans="1:9" x14ac:dyDescent="0.25">
      <c r="A1130" s="27">
        <v>42033</v>
      </c>
      <c r="B1130" t="s">
        <v>64</v>
      </c>
      <c r="C1130" t="s">
        <v>65</v>
      </c>
      <c r="D1130">
        <v>65886.25</v>
      </c>
      <c r="E1130">
        <v>75985.75</v>
      </c>
      <c r="F1130">
        <v>-13.291309999999999</v>
      </c>
      <c r="G1130">
        <v>-10099.5</v>
      </c>
      <c r="H1130">
        <v>5.07</v>
      </c>
      <c r="I1130">
        <v>333914853.23718899</v>
      </c>
    </row>
    <row r="1131" spans="1:9" x14ac:dyDescent="0.25">
      <c r="A1131" s="27">
        <v>42032</v>
      </c>
      <c r="B1131" t="s">
        <v>64</v>
      </c>
      <c r="C1131" t="s">
        <v>65</v>
      </c>
      <c r="D1131">
        <v>75985.75</v>
      </c>
      <c r="E1131">
        <v>59671.25</v>
      </c>
      <c r="F1131">
        <v>27.34064</v>
      </c>
      <c r="G1131">
        <v>16314.5</v>
      </c>
      <c r="H1131">
        <v>6.21</v>
      </c>
      <c r="I1131">
        <v>471723385.94526899</v>
      </c>
    </row>
    <row r="1132" spans="1:9" x14ac:dyDescent="0.25">
      <c r="A1132" s="27">
        <v>42031</v>
      </c>
      <c r="B1132" t="s">
        <v>64</v>
      </c>
      <c r="C1132" t="s">
        <v>65</v>
      </c>
      <c r="D1132">
        <v>59671.25</v>
      </c>
      <c r="E1132">
        <v>55758.25</v>
      </c>
      <c r="F1132">
        <v>7.0178000000000003</v>
      </c>
      <c r="G1132">
        <v>3913</v>
      </c>
      <c r="H1132">
        <v>6.29</v>
      </c>
      <c r="I1132">
        <v>375215843.34380603</v>
      </c>
    </row>
    <row r="1133" spans="1:9" x14ac:dyDescent="0.25">
      <c r="A1133" s="27">
        <v>42030</v>
      </c>
      <c r="B1133" t="s">
        <v>64</v>
      </c>
      <c r="C1133" t="s">
        <v>65</v>
      </c>
      <c r="D1133">
        <v>55758.25</v>
      </c>
      <c r="E1133">
        <v>63398.75</v>
      </c>
      <c r="F1133">
        <v>-12.051500000000001</v>
      </c>
      <c r="G1133">
        <v>-7640.5</v>
      </c>
      <c r="H1133">
        <v>6.29</v>
      </c>
      <c r="I1133">
        <v>350610701.085109</v>
      </c>
    </row>
    <row r="1134" spans="1:9" x14ac:dyDescent="0.25">
      <c r="A1134" s="27">
        <v>42027</v>
      </c>
      <c r="B1134" t="s">
        <v>64</v>
      </c>
      <c r="C1134" t="s">
        <v>65</v>
      </c>
      <c r="D1134">
        <v>63398.75</v>
      </c>
      <c r="E1134">
        <v>60112.75</v>
      </c>
      <c r="F1134">
        <v>5.4663899999999996</v>
      </c>
      <c r="G1134">
        <v>3286</v>
      </c>
      <c r="H1134">
        <v>5.89</v>
      </c>
      <c r="I1134">
        <v>373295052.20383602</v>
      </c>
    </row>
    <row r="1135" spans="1:9" x14ac:dyDescent="0.25">
      <c r="A1135" s="27">
        <v>42026</v>
      </c>
      <c r="B1135" t="s">
        <v>64</v>
      </c>
      <c r="C1135" t="s">
        <v>65</v>
      </c>
      <c r="D1135">
        <v>60112.75</v>
      </c>
      <c r="E1135">
        <v>67194.25</v>
      </c>
      <c r="F1135">
        <v>-10.53885</v>
      </c>
      <c r="G1135">
        <v>-7081.5</v>
      </c>
      <c r="H1135">
        <v>5.45</v>
      </c>
      <c r="I1135">
        <v>327497307.71314299</v>
      </c>
    </row>
    <row r="1136" spans="1:9" x14ac:dyDescent="0.25">
      <c r="A1136" s="27">
        <v>42025</v>
      </c>
      <c r="B1136" t="s">
        <v>64</v>
      </c>
      <c r="C1136" t="s">
        <v>65</v>
      </c>
      <c r="D1136">
        <v>67194.25</v>
      </c>
      <c r="E1136">
        <v>76731.75</v>
      </c>
      <c r="F1136">
        <v>-12.42967</v>
      </c>
      <c r="G1136">
        <v>-9537.5</v>
      </c>
      <c r="H1136">
        <v>4.37</v>
      </c>
      <c r="I1136">
        <v>293507888.50919902</v>
      </c>
    </row>
    <row r="1137" spans="1:9" x14ac:dyDescent="0.25">
      <c r="A1137" s="27">
        <v>42024</v>
      </c>
      <c r="B1137" t="s">
        <v>64</v>
      </c>
      <c r="C1137" t="s">
        <v>65</v>
      </c>
      <c r="D1137">
        <v>76731.75</v>
      </c>
      <c r="E1137">
        <v>76897.5</v>
      </c>
      <c r="F1137">
        <v>-0.21554999999999999</v>
      </c>
      <c r="G1137">
        <v>-165.75</v>
      </c>
      <c r="H1137">
        <v>4.37</v>
      </c>
      <c r="I1137">
        <v>335168171.74260801</v>
      </c>
    </row>
    <row r="1138" spans="1:9" x14ac:dyDescent="0.25">
      <c r="A1138" s="27">
        <v>42020</v>
      </c>
      <c r="B1138" t="s">
        <v>64</v>
      </c>
      <c r="C1138" t="s">
        <v>65</v>
      </c>
      <c r="D1138">
        <v>76897.5</v>
      </c>
      <c r="E1138">
        <v>82138.5</v>
      </c>
      <c r="F1138">
        <v>-6.3806900000000004</v>
      </c>
      <c r="G1138">
        <v>-5241</v>
      </c>
      <c r="H1138">
        <v>4.41</v>
      </c>
      <c r="I1138">
        <v>338968076.14060998</v>
      </c>
    </row>
    <row r="1139" spans="1:9" x14ac:dyDescent="0.25">
      <c r="A1139" s="27">
        <v>42019</v>
      </c>
      <c r="B1139" t="s">
        <v>64</v>
      </c>
      <c r="C1139" t="s">
        <v>65</v>
      </c>
      <c r="D1139">
        <v>82138.5</v>
      </c>
      <c r="E1139">
        <v>75341.25</v>
      </c>
      <c r="F1139">
        <v>9.0219500000000004</v>
      </c>
      <c r="G1139">
        <v>6797.25</v>
      </c>
      <c r="H1139">
        <v>4.45</v>
      </c>
      <c r="I1139">
        <v>365356209.68465102</v>
      </c>
    </row>
    <row r="1140" spans="1:9" x14ac:dyDescent="0.25">
      <c r="A1140" s="27">
        <v>42018</v>
      </c>
      <c r="B1140" t="s">
        <v>64</v>
      </c>
      <c r="C1140" t="s">
        <v>65</v>
      </c>
      <c r="D1140">
        <v>75341.25</v>
      </c>
      <c r="E1140">
        <v>73887.25</v>
      </c>
      <c r="F1140">
        <v>1.9678599999999999</v>
      </c>
      <c r="G1140">
        <v>1454</v>
      </c>
      <c r="H1140">
        <v>4.53</v>
      </c>
      <c r="I1140">
        <v>341148997.29059702</v>
      </c>
    </row>
    <row r="1141" spans="1:9" x14ac:dyDescent="0.25">
      <c r="A1141" s="27">
        <v>42017</v>
      </c>
      <c r="B1141" t="s">
        <v>64</v>
      </c>
      <c r="C1141" t="s">
        <v>65</v>
      </c>
      <c r="D1141">
        <v>73887.25</v>
      </c>
      <c r="E1141">
        <v>70923.25</v>
      </c>
      <c r="F1141">
        <v>4.1791700000000001</v>
      </c>
      <c r="G1141">
        <v>2964</v>
      </c>
      <c r="H1141">
        <v>4.8099999999999996</v>
      </c>
      <c r="I1141">
        <v>355253641.621252</v>
      </c>
    </row>
    <row r="1142" spans="1:9" x14ac:dyDescent="0.25">
      <c r="A1142" s="27">
        <v>42016</v>
      </c>
      <c r="B1142" t="s">
        <v>64</v>
      </c>
      <c r="C1142" t="s">
        <v>65</v>
      </c>
      <c r="D1142">
        <v>70923.25</v>
      </c>
      <c r="E1142">
        <v>65545.5</v>
      </c>
      <c r="F1142">
        <v>8.2046100000000006</v>
      </c>
      <c r="G1142">
        <v>5377.75</v>
      </c>
      <c r="H1142">
        <v>4.8099999999999996</v>
      </c>
      <c r="I1142">
        <v>341002579.44522899</v>
      </c>
    </row>
    <row r="1143" spans="1:9" x14ac:dyDescent="0.25">
      <c r="A1143" s="27">
        <v>42013</v>
      </c>
      <c r="B1143" t="s">
        <v>64</v>
      </c>
      <c r="C1143" t="s">
        <v>65</v>
      </c>
      <c r="D1143">
        <v>65545.5</v>
      </c>
      <c r="E1143">
        <v>59418.25</v>
      </c>
      <c r="F1143">
        <v>10.31207</v>
      </c>
      <c r="G1143">
        <v>6127.25</v>
      </c>
      <c r="H1143">
        <v>4.97</v>
      </c>
      <c r="I1143">
        <v>325633364.97251898</v>
      </c>
    </row>
    <row r="1144" spans="1:9" x14ac:dyDescent="0.25">
      <c r="A1144" s="27">
        <v>42012</v>
      </c>
      <c r="B1144" t="s">
        <v>64</v>
      </c>
      <c r="C1144" t="s">
        <v>65</v>
      </c>
      <c r="D1144">
        <v>59418.25</v>
      </c>
      <c r="E1144">
        <v>66775.5</v>
      </c>
      <c r="F1144">
        <v>-11.01789</v>
      </c>
      <c r="G1144">
        <v>-7357.25</v>
      </c>
      <c r="H1144">
        <v>4.97</v>
      </c>
      <c r="I1144">
        <v>295192876.52513802</v>
      </c>
    </row>
    <row r="1145" spans="1:9" x14ac:dyDescent="0.25">
      <c r="A1145" s="27">
        <v>42011</v>
      </c>
      <c r="B1145" t="s">
        <v>64</v>
      </c>
      <c r="C1145" t="s">
        <v>65</v>
      </c>
      <c r="D1145">
        <v>66775.5</v>
      </c>
      <c r="E1145">
        <v>74151.25</v>
      </c>
      <c r="F1145">
        <v>-9.9468999999999994</v>
      </c>
      <c r="G1145">
        <v>-7375.75</v>
      </c>
      <c r="H1145">
        <v>4.6100000000000003</v>
      </c>
      <c r="I1145">
        <v>307704887.29252899</v>
      </c>
    </row>
    <row r="1146" spans="1:9" x14ac:dyDescent="0.25">
      <c r="A1146" s="27">
        <v>42010</v>
      </c>
      <c r="B1146" t="s">
        <v>64</v>
      </c>
      <c r="C1146" t="s">
        <v>65</v>
      </c>
      <c r="D1146">
        <v>74151.25</v>
      </c>
      <c r="E1146">
        <v>69788.75</v>
      </c>
      <c r="F1146">
        <v>6.25101</v>
      </c>
      <c r="G1146">
        <v>4362.5</v>
      </c>
      <c r="H1146">
        <v>4.6100000000000003</v>
      </c>
      <c r="I1146">
        <v>341692716.99725401</v>
      </c>
    </row>
    <row r="1147" spans="1:9" x14ac:dyDescent="0.25">
      <c r="A1147" s="27">
        <v>42009</v>
      </c>
      <c r="B1147" t="s">
        <v>64</v>
      </c>
      <c r="C1147" t="s">
        <v>65</v>
      </c>
      <c r="D1147">
        <v>69788.75</v>
      </c>
      <c r="E1147">
        <v>61974.5</v>
      </c>
      <c r="F1147">
        <v>12.60881</v>
      </c>
      <c r="G1147">
        <v>7814.25</v>
      </c>
      <c r="H1147">
        <v>5.03</v>
      </c>
      <c r="I1147">
        <v>350901370.96388602</v>
      </c>
    </row>
    <row r="1148" spans="1:9" x14ac:dyDescent="0.25">
      <c r="A1148" s="27">
        <v>42006</v>
      </c>
      <c r="B1148" t="s">
        <v>64</v>
      </c>
      <c r="C1148" t="s">
        <v>65</v>
      </c>
      <c r="D1148">
        <v>61974.5</v>
      </c>
      <c r="E1148">
        <v>62733.5</v>
      </c>
      <c r="F1148">
        <v>-1.2098800000000001</v>
      </c>
      <c r="G1148">
        <v>-759</v>
      </c>
      <c r="H1148">
        <v>5.27</v>
      </c>
      <c r="I1148">
        <v>326484806.04182398</v>
      </c>
    </row>
    <row r="1149" spans="1:9" x14ac:dyDescent="0.25">
      <c r="A1149" s="27">
        <v>42004</v>
      </c>
      <c r="B1149" t="s">
        <v>64</v>
      </c>
      <c r="C1149" t="s">
        <v>65</v>
      </c>
      <c r="D1149">
        <v>62733.5</v>
      </c>
      <c r="E1149">
        <v>53506.25</v>
      </c>
      <c r="F1149">
        <v>17.245180000000001</v>
      </c>
      <c r="G1149">
        <v>9227.25</v>
      </c>
      <c r="H1149">
        <v>5.61</v>
      </c>
      <c r="I1149">
        <v>351812646.49783099</v>
      </c>
    </row>
    <row r="1150" spans="1:9" x14ac:dyDescent="0.25">
      <c r="A1150" s="27">
        <v>42003</v>
      </c>
      <c r="B1150" t="s">
        <v>64</v>
      </c>
      <c r="C1150" t="s">
        <v>65</v>
      </c>
      <c r="D1150">
        <v>53506.25</v>
      </c>
      <c r="E1150">
        <v>51417</v>
      </c>
      <c r="F1150">
        <v>4.0633400000000002</v>
      </c>
      <c r="G1150">
        <v>2089.25</v>
      </c>
      <c r="H1150">
        <v>5.51</v>
      </c>
      <c r="I1150">
        <v>294715135.98375702</v>
      </c>
    </row>
    <row r="1151" spans="1:9" x14ac:dyDescent="0.25">
      <c r="A1151" s="27">
        <v>42002</v>
      </c>
      <c r="B1151" t="s">
        <v>64</v>
      </c>
      <c r="C1151" t="s">
        <v>65</v>
      </c>
      <c r="D1151">
        <v>51417</v>
      </c>
      <c r="E1151">
        <v>49967</v>
      </c>
      <c r="F1151">
        <v>2.9019200000000001</v>
      </c>
      <c r="G1151">
        <v>1450</v>
      </c>
      <c r="H1151">
        <v>5.35</v>
      </c>
      <c r="I1151">
        <v>274980721.128407</v>
      </c>
    </row>
    <row r="1152" spans="1:9" x14ac:dyDescent="0.25">
      <c r="A1152" s="27">
        <v>41999</v>
      </c>
      <c r="B1152" t="s">
        <v>64</v>
      </c>
      <c r="C1152" t="s">
        <v>65</v>
      </c>
      <c r="D1152">
        <v>49967</v>
      </c>
      <c r="E1152">
        <v>52519.75</v>
      </c>
      <c r="F1152">
        <v>-4.8605499999999999</v>
      </c>
      <c r="G1152">
        <v>-2552.75</v>
      </c>
      <c r="H1152">
        <v>5.35</v>
      </c>
      <c r="I1152">
        <v>267226047.66172901</v>
      </c>
    </row>
    <row r="1153" spans="1:9" x14ac:dyDescent="0.25">
      <c r="A1153" s="27">
        <v>41997</v>
      </c>
      <c r="B1153" t="s">
        <v>64</v>
      </c>
      <c r="C1153" t="s">
        <v>65</v>
      </c>
      <c r="D1153">
        <v>52519.75</v>
      </c>
      <c r="E1153">
        <v>50772.5</v>
      </c>
      <c r="F1153">
        <v>3.4413299999999998</v>
      </c>
      <c r="G1153">
        <v>1747.25</v>
      </c>
      <c r="H1153">
        <v>5.25</v>
      </c>
      <c r="I1153">
        <v>275626309.00108302</v>
      </c>
    </row>
    <row r="1154" spans="1:9" x14ac:dyDescent="0.25">
      <c r="A1154" s="27">
        <v>41996</v>
      </c>
      <c r="B1154" t="s">
        <v>64</v>
      </c>
      <c r="C1154" t="s">
        <v>65</v>
      </c>
      <c r="D1154">
        <v>50772.5</v>
      </c>
      <c r="E1154">
        <v>53801.25</v>
      </c>
      <c r="F1154">
        <v>-5.6295200000000003</v>
      </c>
      <c r="G1154">
        <v>-3028.75</v>
      </c>
      <c r="H1154">
        <v>5.01</v>
      </c>
      <c r="I1154">
        <v>254271252.47373599</v>
      </c>
    </row>
    <row r="1155" spans="1:9" x14ac:dyDescent="0.25">
      <c r="A1155" s="27">
        <v>41995</v>
      </c>
      <c r="B1155" t="s">
        <v>64</v>
      </c>
      <c r="C1155" t="s">
        <v>65</v>
      </c>
      <c r="D1155">
        <v>53801.25</v>
      </c>
      <c r="E1155">
        <v>54669.75</v>
      </c>
      <c r="F1155">
        <v>-1.58863</v>
      </c>
      <c r="G1155">
        <v>-868.5</v>
      </c>
      <c r="H1155">
        <v>4.79</v>
      </c>
      <c r="I1155">
        <v>257603110.930426</v>
      </c>
    </row>
    <row r="1156" spans="1:9" x14ac:dyDescent="0.25">
      <c r="A1156" s="27">
        <v>41992</v>
      </c>
      <c r="B1156" t="s">
        <v>64</v>
      </c>
      <c r="C1156" t="s">
        <v>65</v>
      </c>
      <c r="D1156">
        <v>54669.75</v>
      </c>
      <c r="E1156">
        <v>58998.5</v>
      </c>
      <c r="F1156">
        <v>-7.3370499999999996</v>
      </c>
      <c r="G1156">
        <v>-4328.75</v>
      </c>
      <c r="H1156">
        <v>4.71</v>
      </c>
      <c r="I1156">
        <v>257387952.93443301</v>
      </c>
    </row>
    <row r="1157" spans="1:9" x14ac:dyDescent="0.25">
      <c r="A1157" s="27">
        <v>41991</v>
      </c>
      <c r="B1157" t="s">
        <v>64</v>
      </c>
      <c r="C1157" t="s">
        <v>65</v>
      </c>
      <c r="D1157">
        <v>58998.5</v>
      </c>
      <c r="E1157">
        <v>62226</v>
      </c>
      <c r="F1157">
        <v>-5.1867400000000004</v>
      </c>
      <c r="G1157">
        <v>-3227.5</v>
      </c>
      <c r="H1157">
        <v>4.71</v>
      </c>
      <c r="I1157">
        <v>277767927.257801</v>
      </c>
    </row>
    <row r="1158" spans="1:9" x14ac:dyDescent="0.25">
      <c r="A1158" s="27">
        <v>41990</v>
      </c>
      <c r="B1158" t="s">
        <v>64</v>
      </c>
      <c r="C1158" t="s">
        <v>65</v>
      </c>
      <c r="D1158">
        <v>62226</v>
      </c>
      <c r="E1158">
        <v>82289.25</v>
      </c>
      <c r="F1158">
        <v>-24.38137</v>
      </c>
      <c r="G1158">
        <v>-20063.25</v>
      </c>
      <c r="H1158">
        <v>4.3099999999999996</v>
      </c>
      <c r="I1158">
        <v>268072760.784493</v>
      </c>
    </row>
    <row r="1159" spans="1:9" x14ac:dyDescent="0.25">
      <c r="A1159" s="27">
        <v>41989</v>
      </c>
      <c r="B1159" t="s">
        <v>64</v>
      </c>
      <c r="C1159" t="s">
        <v>65</v>
      </c>
      <c r="D1159">
        <v>82289.25</v>
      </c>
      <c r="E1159">
        <v>71193.25</v>
      </c>
      <c r="F1159">
        <v>15.585750000000001</v>
      </c>
      <c r="G1159">
        <v>11096</v>
      </c>
      <c r="H1159">
        <v>4.87</v>
      </c>
      <c r="I1159">
        <v>400588238.32265198</v>
      </c>
    </row>
    <row r="1160" spans="1:9" x14ac:dyDescent="0.25">
      <c r="A1160" s="27">
        <v>41988</v>
      </c>
      <c r="B1160" t="s">
        <v>64</v>
      </c>
      <c r="C1160" t="s">
        <v>65</v>
      </c>
      <c r="D1160">
        <v>71193.25</v>
      </c>
      <c r="E1160">
        <v>73953.75</v>
      </c>
      <c r="F1160">
        <v>-3.7327400000000002</v>
      </c>
      <c r="G1160">
        <v>-2760.5</v>
      </c>
      <c r="H1160">
        <v>6.05</v>
      </c>
      <c r="I1160">
        <v>430580383.12523103</v>
      </c>
    </row>
    <row r="1161" spans="1:9" x14ac:dyDescent="0.25">
      <c r="A1161" s="27">
        <v>41985</v>
      </c>
      <c r="B1161" t="s">
        <v>64</v>
      </c>
      <c r="C1161" t="s">
        <v>65</v>
      </c>
      <c r="D1161">
        <v>73953.75</v>
      </c>
      <c r="E1161">
        <v>73353.5</v>
      </c>
      <c r="F1161">
        <v>0.81830000000000003</v>
      </c>
      <c r="G1161">
        <v>600.25</v>
      </c>
      <c r="H1161">
        <v>6.77</v>
      </c>
      <c r="I1161">
        <v>500522726.99058598</v>
      </c>
    </row>
    <row r="1162" spans="1:9" x14ac:dyDescent="0.25">
      <c r="A1162" s="27">
        <v>41984</v>
      </c>
      <c r="B1162" t="s">
        <v>64</v>
      </c>
      <c r="C1162" t="s">
        <v>65</v>
      </c>
      <c r="D1162">
        <v>73353.5</v>
      </c>
      <c r="E1162">
        <v>62924.25</v>
      </c>
      <c r="F1162">
        <v>16.574290000000001</v>
      </c>
      <c r="G1162">
        <v>10429.25</v>
      </c>
      <c r="H1162">
        <v>7.89</v>
      </c>
      <c r="I1162">
        <v>578616124.57791495</v>
      </c>
    </row>
    <row r="1163" spans="1:9" x14ac:dyDescent="0.25">
      <c r="A1163" s="27">
        <v>41983</v>
      </c>
      <c r="B1163" t="s">
        <v>64</v>
      </c>
      <c r="C1163" t="s">
        <v>65</v>
      </c>
      <c r="D1163">
        <v>62924.25</v>
      </c>
      <c r="E1163">
        <v>51061.75</v>
      </c>
      <c r="F1163">
        <v>23.231680000000001</v>
      </c>
      <c r="G1163">
        <v>11862.5</v>
      </c>
      <c r="H1163">
        <v>8.33</v>
      </c>
      <c r="I1163">
        <v>524036342.16249901</v>
      </c>
    </row>
    <row r="1164" spans="1:9" x14ac:dyDescent="0.25">
      <c r="A1164" s="27">
        <v>41982</v>
      </c>
      <c r="B1164" t="s">
        <v>64</v>
      </c>
      <c r="C1164" t="s">
        <v>65</v>
      </c>
      <c r="D1164">
        <v>51061.75</v>
      </c>
      <c r="E1164">
        <v>50648.25</v>
      </c>
      <c r="F1164">
        <v>0.81642000000000003</v>
      </c>
      <c r="G1164">
        <v>413.5</v>
      </c>
      <c r="H1164">
        <v>9.19</v>
      </c>
      <c r="I1164">
        <v>469157946.129071</v>
      </c>
    </row>
    <row r="1165" spans="1:9" x14ac:dyDescent="0.25">
      <c r="A1165" s="27">
        <v>41981</v>
      </c>
      <c r="B1165" t="s">
        <v>64</v>
      </c>
      <c r="C1165" t="s">
        <v>65</v>
      </c>
      <c r="D1165">
        <v>50648.25</v>
      </c>
      <c r="E1165">
        <v>45083.5</v>
      </c>
      <c r="F1165">
        <v>12.343209999999999</v>
      </c>
      <c r="G1165">
        <v>5564.75</v>
      </c>
      <c r="H1165">
        <v>9.4700000000000006</v>
      </c>
      <c r="I1165">
        <v>479540197.17840099</v>
      </c>
    </row>
    <row r="1166" spans="1:9" x14ac:dyDescent="0.25">
      <c r="A1166" s="27">
        <v>41978</v>
      </c>
      <c r="B1166" t="s">
        <v>64</v>
      </c>
      <c r="C1166" t="s">
        <v>65</v>
      </c>
      <c r="D1166">
        <v>45083.5</v>
      </c>
      <c r="E1166">
        <v>46376.25</v>
      </c>
      <c r="F1166">
        <v>-2.7875299999999998</v>
      </c>
      <c r="G1166">
        <v>-1292.75</v>
      </c>
      <c r="H1166">
        <v>9.35</v>
      </c>
      <c r="I1166">
        <v>421442842.23102403</v>
      </c>
    </row>
    <row r="1167" spans="1:9" x14ac:dyDescent="0.25">
      <c r="A1167" s="27">
        <v>41977</v>
      </c>
      <c r="B1167" t="s">
        <v>64</v>
      </c>
      <c r="C1167" t="s">
        <v>65</v>
      </c>
      <c r="D1167">
        <v>46376.25</v>
      </c>
      <c r="E1167">
        <v>47961.75</v>
      </c>
      <c r="F1167">
        <v>-3.3057599999999998</v>
      </c>
      <c r="G1167">
        <v>-1585.5</v>
      </c>
      <c r="H1167">
        <v>9.1300000000000008</v>
      </c>
      <c r="I1167">
        <v>423324759.730367</v>
      </c>
    </row>
    <row r="1168" spans="1:9" x14ac:dyDescent="0.25">
      <c r="A1168" s="27">
        <v>41976</v>
      </c>
      <c r="B1168" t="s">
        <v>64</v>
      </c>
      <c r="C1168" t="s">
        <v>65</v>
      </c>
      <c r="D1168">
        <v>47961.75</v>
      </c>
      <c r="E1168">
        <v>47679.5</v>
      </c>
      <c r="F1168">
        <v>0.59197</v>
      </c>
      <c r="G1168">
        <v>282.25</v>
      </c>
      <c r="H1168">
        <v>9.1300000000000008</v>
      </c>
      <c r="I1168">
        <v>437797284.06238002</v>
      </c>
    </row>
    <row r="1169" spans="1:9" x14ac:dyDescent="0.25">
      <c r="A1169" s="27">
        <v>41975</v>
      </c>
      <c r="B1169" t="s">
        <v>64</v>
      </c>
      <c r="C1169" t="s">
        <v>65</v>
      </c>
      <c r="D1169">
        <v>47679.5</v>
      </c>
      <c r="E1169">
        <v>56435.75</v>
      </c>
      <c r="F1169">
        <v>-15.51543</v>
      </c>
      <c r="G1169">
        <v>-8756.25</v>
      </c>
      <c r="H1169">
        <v>8.89</v>
      </c>
      <c r="I1169">
        <v>423777811.761711</v>
      </c>
    </row>
    <row r="1170" spans="1:9" x14ac:dyDescent="0.25">
      <c r="A1170" s="27">
        <v>41974</v>
      </c>
      <c r="B1170" t="s">
        <v>64</v>
      </c>
      <c r="C1170" t="s">
        <v>65</v>
      </c>
      <c r="D1170">
        <v>56435.75</v>
      </c>
      <c r="E1170">
        <v>51499</v>
      </c>
      <c r="F1170">
        <v>9.5861099999999997</v>
      </c>
      <c r="G1170">
        <v>4936.75</v>
      </c>
      <c r="H1170">
        <v>8.75</v>
      </c>
      <c r="I1170">
        <v>493702800.41178101</v>
      </c>
    </row>
    <row r="1171" spans="1:9" x14ac:dyDescent="0.25">
      <c r="A1171" s="27">
        <v>41971</v>
      </c>
      <c r="B1171" t="s">
        <v>64</v>
      </c>
      <c r="C1171" t="s">
        <v>65</v>
      </c>
      <c r="D1171">
        <v>51499</v>
      </c>
      <c r="E1171">
        <v>47973.25</v>
      </c>
      <c r="F1171">
        <v>7.3494099999999998</v>
      </c>
      <c r="G1171">
        <v>3525.75</v>
      </c>
      <c r="H1171">
        <v>8.8699999999999992</v>
      </c>
      <c r="I1171">
        <v>456695741.28307498</v>
      </c>
    </row>
    <row r="1172" spans="1:9" x14ac:dyDescent="0.25">
      <c r="A1172" s="27">
        <v>41969</v>
      </c>
      <c r="B1172" t="s">
        <v>64</v>
      </c>
      <c r="C1172" t="s">
        <v>65</v>
      </c>
      <c r="D1172">
        <v>47973.25</v>
      </c>
      <c r="E1172">
        <v>49469</v>
      </c>
      <c r="F1172">
        <v>-3.0236100000000001</v>
      </c>
      <c r="G1172">
        <v>-1495.75</v>
      </c>
      <c r="H1172">
        <v>8.8699999999999992</v>
      </c>
      <c r="I1172">
        <v>425429211.64504701</v>
      </c>
    </row>
    <row r="1173" spans="1:9" x14ac:dyDescent="0.25">
      <c r="A1173" s="27">
        <v>41968</v>
      </c>
      <c r="B1173" t="s">
        <v>64</v>
      </c>
      <c r="C1173" t="s">
        <v>65</v>
      </c>
      <c r="D1173">
        <v>49469</v>
      </c>
      <c r="E1173">
        <v>50082</v>
      </c>
      <c r="F1173">
        <v>-1.2239899999999999</v>
      </c>
      <c r="G1173">
        <v>-613</v>
      </c>
      <c r="H1173">
        <v>8.59</v>
      </c>
      <c r="I1173">
        <v>424842278.42972499</v>
      </c>
    </row>
    <row r="1174" spans="1:9" x14ac:dyDescent="0.25">
      <c r="A1174" s="27">
        <v>41967</v>
      </c>
      <c r="B1174" t="s">
        <v>64</v>
      </c>
      <c r="C1174" t="s">
        <v>65</v>
      </c>
      <c r="D1174">
        <v>50082</v>
      </c>
      <c r="E1174">
        <v>52660.25</v>
      </c>
      <c r="F1174">
        <v>-4.8960100000000004</v>
      </c>
      <c r="G1174">
        <v>-2578.25</v>
      </c>
      <c r="H1174">
        <v>8.23</v>
      </c>
      <c r="I1174">
        <v>412077233.488397</v>
      </c>
    </row>
    <row r="1175" spans="1:9" x14ac:dyDescent="0.25">
      <c r="A1175" s="27">
        <v>41964</v>
      </c>
      <c r="B1175" t="s">
        <v>64</v>
      </c>
      <c r="C1175" t="s">
        <v>65</v>
      </c>
      <c r="D1175">
        <v>52660.25</v>
      </c>
      <c r="E1175">
        <v>53947.75</v>
      </c>
      <c r="F1175">
        <v>-2.3865699999999999</v>
      </c>
      <c r="G1175">
        <v>-1287.5</v>
      </c>
      <c r="H1175">
        <v>7.99</v>
      </c>
      <c r="I1175">
        <v>420652745.11975098</v>
      </c>
    </row>
    <row r="1176" spans="1:9" x14ac:dyDescent="0.25">
      <c r="A1176" s="27">
        <v>41963</v>
      </c>
      <c r="B1176" t="s">
        <v>64</v>
      </c>
      <c r="C1176" t="s">
        <v>65</v>
      </c>
      <c r="D1176">
        <v>53947.75</v>
      </c>
      <c r="E1176">
        <v>56441.25</v>
      </c>
      <c r="F1176">
        <v>-4.4178699999999997</v>
      </c>
      <c r="G1176">
        <v>-2493.5</v>
      </c>
      <c r="H1176">
        <v>7.89</v>
      </c>
      <c r="I1176">
        <v>425542585.35309398</v>
      </c>
    </row>
    <row r="1177" spans="1:9" x14ac:dyDescent="0.25">
      <c r="A1177" s="27">
        <v>41962</v>
      </c>
      <c r="B1177" t="s">
        <v>64</v>
      </c>
      <c r="C1177" t="s">
        <v>65</v>
      </c>
      <c r="D1177">
        <v>56441.25</v>
      </c>
      <c r="E1177">
        <v>54998.5</v>
      </c>
      <c r="F1177">
        <v>2.6232500000000001</v>
      </c>
      <c r="G1177">
        <v>1442.75</v>
      </c>
      <c r="H1177">
        <v>7.99</v>
      </c>
      <c r="I1177">
        <v>450855564.69044697</v>
      </c>
    </row>
    <row r="1178" spans="1:9" x14ac:dyDescent="0.25">
      <c r="A1178" s="27">
        <v>41961</v>
      </c>
      <c r="B1178" t="s">
        <v>64</v>
      </c>
      <c r="C1178" t="s">
        <v>65</v>
      </c>
      <c r="D1178">
        <v>54998.5</v>
      </c>
      <c r="E1178">
        <v>55473</v>
      </c>
      <c r="F1178">
        <v>-0.85536999999999996</v>
      </c>
      <c r="G1178">
        <v>-474.5</v>
      </c>
      <c r="H1178">
        <v>8.23</v>
      </c>
      <c r="I1178">
        <v>452530444.591102</v>
      </c>
    </row>
    <row r="1179" spans="1:9" x14ac:dyDescent="0.25">
      <c r="A1179" s="27">
        <v>41960</v>
      </c>
      <c r="B1179" t="s">
        <v>64</v>
      </c>
      <c r="C1179" t="s">
        <v>65</v>
      </c>
      <c r="D1179">
        <v>55473</v>
      </c>
      <c r="E1179">
        <v>55157</v>
      </c>
      <c r="F1179">
        <v>0.57291000000000003</v>
      </c>
      <c r="G1179">
        <v>316</v>
      </c>
      <c r="H1179">
        <v>7.51</v>
      </c>
      <c r="I1179">
        <v>416494094.63243997</v>
      </c>
    </row>
    <row r="1180" spans="1:9" x14ac:dyDescent="0.25">
      <c r="A1180" s="27">
        <v>41957</v>
      </c>
      <c r="B1180" t="s">
        <v>64</v>
      </c>
      <c r="C1180" t="s">
        <v>65</v>
      </c>
      <c r="D1180">
        <v>55157</v>
      </c>
      <c r="E1180">
        <v>57119.5</v>
      </c>
      <c r="F1180">
        <v>-3.4357799999999998</v>
      </c>
      <c r="G1180">
        <v>-1962.5</v>
      </c>
      <c r="H1180">
        <v>7.35</v>
      </c>
      <c r="I1180">
        <v>405296430.62177002</v>
      </c>
    </row>
    <row r="1181" spans="1:9" x14ac:dyDescent="0.25">
      <c r="A1181" s="27">
        <v>41956</v>
      </c>
      <c r="B1181" t="s">
        <v>64</v>
      </c>
      <c r="C1181" t="s">
        <v>65</v>
      </c>
      <c r="D1181">
        <v>57119.5</v>
      </c>
      <c r="E1181">
        <v>54650.75</v>
      </c>
      <c r="F1181">
        <v>4.5173199999999998</v>
      </c>
      <c r="G1181">
        <v>2468.75</v>
      </c>
      <c r="H1181">
        <v>7.07</v>
      </c>
      <c r="I1181">
        <v>403723520.05511898</v>
      </c>
    </row>
    <row r="1182" spans="1:9" x14ac:dyDescent="0.25">
      <c r="A1182" s="27">
        <v>41955</v>
      </c>
      <c r="B1182" t="s">
        <v>64</v>
      </c>
      <c r="C1182" t="s">
        <v>65</v>
      </c>
      <c r="D1182">
        <v>54650.75</v>
      </c>
      <c r="E1182">
        <v>52235</v>
      </c>
      <c r="F1182">
        <v>4.6247699999999998</v>
      </c>
      <c r="G1182">
        <v>2415.75</v>
      </c>
      <c r="H1182">
        <v>7.07</v>
      </c>
      <c r="I1182">
        <v>386274269.971766</v>
      </c>
    </row>
    <row r="1183" spans="1:9" x14ac:dyDescent="0.25">
      <c r="A1183" s="27">
        <v>41954</v>
      </c>
      <c r="B1183" t="s">
        <v>64</v>
      </c>
      <c r="C1183" t="s">
        <v>65</v>
      </c>
      <c r="D1183">
        <v>52235</v>
      </c>
      <c r="E1183">
        <v>52523.5</v>
      </c>
      <c r="F1183">
        <v>-0.54927999999999999</v>
      </c>
      <c r="G1183">
        <v>-288.5</v>
      </c>
      <c r="H1183">
        <v>7.07</v>
      </c>
      <c r="I1183">
        <v>369199626.57374698</v>
      </c>
    </row>
    <row r="1184" spans="1:9" x14ac:dyDescent="0.25">
      <c r="A1184" s="27">
        <v>41953</v>
      </c>
      <c r="B1184" t="s">
        <v>64</v>
      </c>
      <c r="C1184" t="s">
        <v>65</v>
      </c>
      <c r="D1184">
        <v>52523.5</v>
      </c>
      <c r="E1184">
        <v>57318</v>
      </c>
      <c r="F1184">
        <v>-8.3647399999999994</v>
      </c>
      <c r="G1184">
        <v>-4794.5</v>
      </c>
      <c r="H1184">
        <v>6.39</v>
      </c>
      <c r="I1184">
        <v>335522779.19108301</v>
      </c>
    </row>
    <row r="1185" spans="1:9" x14ac:dyDescent="0.25">
      <c r="A1185" s="27">
        <v>41950</v>
      </c>
      <c r="B1185" t="s">
        <v>64</v>
      </c>
      <c r="C1185" t="s">
        <v>65</v>
      </c>
      <c r="D1185">
        <v>57318</v>
      </c>
      <c r="E1185">
        <v>57400</v>
      </c>
      <c r="F1185">
        <v>-0.14285999999999999</v>
      </c>
      <c r="G1185">
        <v>-82</v>
      </c>
      <c r="H1185">
        <v>5.49</v>
      </c>
      <c r="I1185">
        <v>314564088.112454</v>
      </c>
    </row>
    <row r="1186" spans="1:9" x14ac:dyDescent="0.25">
      <c r="A1186" s="27">
        <v>41949</v>
      </c>
      <c r="B1186" t="s">
        <v>64</v>
      </c>
      <c r="C1186" t="s">
        <v>65</v>
      </c>
      <c r="D1186">
        <v>57400</v>
      </c>
      <c r="E1186">
        <v>60737.25</v>
      </c>
      <c r="F1186">
        <v>-5.4945700000000004</v>
      </c>
      <c r="G1186">
        <v>-3337.25</v>
      </c>
      <c r="H1186">
        <v>5.37</v>
      </c>
      <c r="I1186">
        <v>308126108.26712197</v>
      </c>
    </row>
    <row r="1187" spans="1:9" x14ac:dyDescent="0.25">
      <c r="A1187" s="27">
        <v>41948</v>
      </c>
      <c r="B1187" t="s">
        <v>64</v>
      </c>
      <c r="C1187" t="s">
        <v>65</v>
      </c>
      <c r="D1187">
        <v>60737.25</v>
      </c>
      <c r="E1187">
        <v>64351.25</v>
      </c>
      <c r="F1187">
        <v>-5.6160500000000004</v>
      </c>
      <c r="G1187">
        <v>-3614</v>
      </c>
      <c r="H1187">
        <v>5.21</v>
      </c>
      <c r="I1187">
        <v>316322675.35448098</v>
      </c>
    </row>
    <row r="1188" spans="1:9" x14ac:dyDescent="0.25">
      <c r="A1188" s="27">
        <v>41947</v>
      </c>
      <c r="B1188" t="s">
        <v>64</v>
      </c>
      <c r="C1188" t="s">
        <v>65</v>
      </c>
      <c r="D1188">
        <v>64351.25</v>
      </c>
      <c r="E1188">
        <v>64791</v>
      </c>
      <c r="F1188">
        <v>-0.67871999999999999</v>
      </c>
      <c r="G1188">
        <v>-439.75</v>
      </c>
      <c r="H1188">
        <v>5.01</v>
      </c>
      <c r="I1188">
        <v>322274320.46384299</v>
      </c>
    </row>
    <row r="1189" spans="1:9" x14ac:dyDescent="0.25">
      <c r="A1189" s="27">
        <v>41946</v>
      </c>
      <c r="B1189" t="s">
        <v>64</v>
      </c>
      <c r="C1189" t="s">
        <v>65</v>
      </c>
      <c r="D1189">
        <v>64791</v>
      </c>
      <c r="E1189">
        <v>63438.25</v>
      </c>
      <c r="F1189">
        <v>2.13239</v>
      </c>
      <c r="G1189">
        <v>1352.75</v>
      </c>
      <c r="H1189">
        <v>4.59</v>
      </c>
      <c r="I1189">
        <v>297264390.74451399</v>
      </c>
    </row>
    <row r="1190" spans="1:9" x14ac:dyDescent="0.25">
      <c r="A1190" s="27">
        <v>41943</v>
      </c>
      <c r="B1190" t="s">
        <v>64</v>
      </c>
      <c r="C1190" t="s">
        <v>65</v>
      </c>
      <c r="D1190">
        <v>63438.25</v>
      </c>
      <c r="E1190">
        <v>66010.75</v>
      </c>
      <c r="F1190">
        <v>-3.8970899999999999</v>
      </c>
      <c r="G1190">
        <v>-2572.5</v>
      </c>
      <c r="H1190">
        <v>4.17</v>
      </c>
      <c r="I1190">
        <v>264413840.20516899</v>
      </c>
    </row>
    <row r="1191" spans="1:9" x14ac:dyDescent="0.25">
      <c r="A1191" s="27">
        <v>41942</v>
      </c>
      <c r="B1191" t="s">
        <v>64</v>
      </c>
      <c r="C1191" t="s">
        <v>65</v>
      </c>
      <c r="D1191">
        <v>66010.75</v>
      </c>
      <c r="E1191">
        <v>66862</v>
      </c>
      <c r="F1191">
        <v>-1.2731399999999999</v>
      </c>
      <c r="G1191">
        <v>-851.25</v>
      </c>
      <c r="H1191">
        <v>3.79</v>
      </c>
      <c r="I1191">
        <v>250052065.54519001</v>
      </c>
    </row>
    <row r="1192" spans="1:9" x14ac:dyDescent="0.25">
      <c r="A1192" s="27">
        <v>41941</v>
      </c>
      <c r="B1192" t="s">
        <v>64</v>
      </c>
      <c r="C1192" t="s">
        <v>65</v>
      </c>
      <c r="D1192">
        <v>66862</v>
      </c>
      <c r="E1192">
        <v>62499.5</v>
      </c>
      <c r="F1192">
        <v>6.9800599999999999</v>
      </c>
      <c r="G1192">
        <v>4362.5</v>
      </c>
      <c r="H1192">
        <v>3.79</v>
      </c>
      <c r="I1192">
        <v>253276643.67519701</v>
      </c>
    </row>
    <row r="1193" spans="1:9" x14ac:dyDescent="0.25">
      <c r="A1193" s="27">
        <v>41940</v>
      </c>
      <c r="B1193" t="s">
        <v>64</v>
      </c>
      <c r="C1193" t="s">
        <v>65</v>
      </c>
      <c r="D1193">
        <v>62499.5</v>
      </c>
      <c r="E1193">
        <v>72726</v>
      </c>
      <c r="F1193">
        <v>-14.061680000000001</v>
      </c>
      <c r="G1193">
        <v>-10226.5</v>
      </c>
      <c r="H1193">
        <v>3.39</v>
      </c>
      <c r="I1193">
        <v>211751472.64182901</v>
      </c>
    </row>
    <row r="1194" spans="1:9" x14ac:dyDescent="0.25">
      <c r="A1194" s="27">
        <v>41939</v>
      </c>
      <c r="B1194" t="s">
        <v>64</v>
      </c>
      <c r="C1194" t="s">
        <v>65</v>
      </c>
      <c r="D1194">
        <v>72726</v>
      </c>
      <c r="E1194">
        <v>72994.75</v>
      </c>
      <c r="F1194">
        <v>-0.36818000000000001</v>
      </c>
      <c r="G1194">
        <v>-268.75</v>
      </c>
      <c r="H1194">
        <v>3.19</v>
      </c>
      <c r="I1194">
        <v>231854172.784576</v>
      </c>
    </row>
    <row r="1195" spans="1:9" x14ac:dyDescent="0.25">
      <c r="A1195" s="27">
        <v>41936</v>
      </c>
      <c r="B1195" t="s">
        <v>64</v>
      </c>
      <c r="C1195" t="s">
        <v>65</v>
      </c>
      <c r="D1195">
        <v>72994.75</v>
      </c>
      <c r="E1195">
        <v>75995</v>
      </c>
      <c r="F1195">
        <v>-3.9479600000000001</v>
      </c>
      <c r="G1195">
        <v>-3000.25</v>
      </c>
      <c r="H1195">
        <v>3.19</v>
      </c>
      <c r="I1195">
        <v>232710961.401245</v>
      </c>
    </row>
    <row r="1196" spans="1:9" x14ac:dyDescent="0.25">
      <c r="A1196" s="27">
        <v>41935</v>
      </c>
      <c r="B1196" t="s">
        <v>64</v>
      </c>
      <c r="C1196" t="s">
        <v>65</v>
      </c>
      <c r="D1196">
        <v>75995</v>
      </c>
      <c r="E1196">
        <v>83328.75</v>
      </c>
      <c r="F1196">
        <v>-8.8009799999999991</v>
      </c>
      <c r="G1196">
        <v>-7333.75</v>
      </c>
      <c r="H1196">
        <v>3.31</v>
      </c>
      <c r="I1196">
        <v>251395310.41393599</v>
      </c>
    </row>
    <row r="1197" spans="1:9" x14ac:dyDescent="0.25">
      <c r="A1197" s="27">
        <v>41934</v>
      </c>
      <c r="B1197" t="s">
        <v>64</v>
      </c>
      <c r="C1197" t="s">
        <v>65</v>
      </c>
      <c r="D1197">
        <v>83328.75</v>
      </c>
      <c r="E1197">
        <v>73357.25</v>
      </c>
      <c r="F1197">
        <v>13.593070000000001</v>
      </c>
      <c r="G1197">
        <v>9971.5</v>
      </c>
      <c r="H1197">
        <v>3.17</v>
      </c>
      <c r="I1197">
        <v>263989701.990661</v>
      </c>
    </row>
    <row r="1198" spans="1:9" x14ac:dyDescent="0.25">
      <c r="A1198" s="27">
        <v>41933</v>
      </c>
      <c r="B1198" t="s">
        <v>64</v>
      </c>
      <c r="C1198" t="s">
        <v>65</v>
      </c>
      <c r="D1198">
        <v>73357.25</v>
      </c>
      <c r="E1198">
        <v>86432</v>
      </c>
      <c r="F1198">
        <v>-15.12721</v>
      </c>
      <c r="G1198">
        <v>-13074.75</v>
      </c>
      <c r="H1198">
        <v>3.03</v>
      </c>
      <c r="I1198">
        <v>222129469.76791501</v>
      </c>
    </row>
    <row r="1199" spans="1:9" x14ac:dyDescent="0.25">
      <c r="A1199" s="27">
        <v>41932</v>
      </c>
      <c r="B1199" t="s">
        <v>64</v>
      </c>
      <c r="C1199" t="s">
        <v>65</v>
      </c>
      <c r="D1199">
        <v>86432</v>
      </c>
      <c r="E1199">
        <v>104428.25</v>
      </c>
      <c r="F1199">
        <v>-17.23312</v>
      </c>
      <c r="G1199">
        <v>-17996.25</v>
      </c>
      <c r="H1199">
        <v>2.59</v>
      </c>
      <c r="I1199">
        <v>223690395.22201899</v>
      </c>
    </row>
    <row r="1200" spans="1:9" x14ac:dyDescent="0.25">
      <c r="A1200" s="27">
        <v>41929</v>
      </c>
      <c r="B1200" t="s">
        <v>64</v>
      </c>
      <c r="C1200" t="s">
        <v>65</v>
      </c>
      <c r="D1200">
        <v>104428.25</v>
      </c>
      <c r="E1200">
        <v>116909.75</v>
      </c>
      <c r="F1200">
        <v>-10.67618</v>
      </c>
      <c r="G1200">
        <v>-12481.5</v>
      </c>
      <c r="H1200">
        <v>2.57</v>
      </c>
      <c r="I1200">
        <v>268177037.032161</v>
      </c>
    </row>
    <row r="1201" spans="1:9" x14ac:dyDescent="0.25">
      <c r="A1201" s="27">
        <v>41928</v>
      </c>
      <c r="B1201" t="s">
        <v>64</v>
      </c>
      <c r="C1201" t="s">
        <v>65</v>
      </c>
      <c r="D1201">
        <v>116909.75</v>
      </c>
      <c r="E1201">
        <v>130264</v>
      </c>
      <c r="F1201">
        <v>-10.25168</v>
      </c>
      <c r="G1201">
        <v>-13354.25</v>
      </c>
      <c r="H1201">
        <v>2.09</v>
      </c>
      <c r="I1201">
        <v>244113481.42826</v>
      </c>
    </row>
    <row r="1202" spans="1:9" x14ac:dyDescent="0.25">
      <c r="A1202" s="27">
        <v>41927</v>
      </c>
      <c r="B1202" t="s">
        <v>64</v>
      </c>
      <c r="C1202" t="s">
        <v>65</v>
      </c>
      <c r="D1202">
        <v>130264</v>
      </c>
      <c r="E1202">
        <v>104272</v>
      </c>
      <c r="F1202">
        <v>24.927109999999999</v>
      </c>
      <c r="G1202">
        <v>25992</v>
      </c>
      <c r="H1202">
        <v>1.97</v>
      </c>
      <c r="I1202">
        <v>256366152.04370001</v>
      </c>
    </row>
    <row r="1203" spans="1:9" x14ac:dyDescent="0.25">
      <c r="A1203" s="27">
        <v>41926</v>
      </c>
      <c r="B1203" t="s">
        <v>64</v>
      </c>
      <c r="C1203" t="s">
        <v>65</v>
      </c>
      <c r="D1203">
        <v>104272</v>
      </c>
      <c r="E1203">
        <v>118542.25</v>
      </c>
      <c r="F1203">
        <v>-12.03811</v>
      </c>
      <c r="G1203">
        <v>-14270.25</v>
      </c>
      <c r="H1203">
        <v>2.67</v>
      </c>
      <c r="I1203">
        <v>278202979.115493</v>
      </c>
    </row>
    <row r="1204" spans="1:9" x14ac:dyDescent="0.25">
      <c r="A1204" s="27">
        <v>41925</v>
      </c>
      <c r="B1204" t="s">
        <v>64</v>
      </c>
      <c r="C1204" t="s">
        <v>65</v>
      </c>
      <c r="D1204">
        <v>118542.25</v>
      </c>
      <c r="E1204">
        <v>94513.75</v>
      </c>
      <c r="F1204">
        <v>25.423279999999998</v>
      </c>
      <c r="G1204">
        <v>24028.5</v>
      </c>
      <c r="H1204">
        <v>2.63</v>
      </c>
      <c r="I1204">
        <v>311535039.14160699</v>
      </c>
    </row>
    <row r="1205" spans="1:9" x14ac:dyDescent="0.25">
      <c r="A1205" s="27">
        <v>41922</v>
      </c>
      <c r="B1205" t="s">
        <v>64</v>
      </c>
      <c r="C1205" t="s">
        <v>65</v>
      </c>
      <c r="D1205">
        <v>94513.75</v>
      </c>
      <c r="E1205">
        <v>76886.5</v>
      </c>
      <c r="F1205">
        <v>22.92633</v>
      </c>
      <c r="G1205">
        <v>17627.25</v>
      </c>
      <c r="H1205">
        <v>3.09</v>
      </c>
      <c r="I1205">
        <v>291863248.69741601</v>
      </c>
    </row>
    <row r="1206" spans="1:9" x14ac:dyDescent="0.25">
      <c r="A1206" s="27">
        <v>41921</v>
      </c>
      <c r="B1206" t="s">
        <v>64</v>
      </c>
      <c r="C1206" t="s">
        <v>65</v>
      </c>
      <c r="D1206">
        <v>76886.5</v>
      </c>
      <c r="E1206">
        <v>64212.5</v>
      </c>
      <c r="F1206">
        <v>19.737590000000001</v>
      </c>
      <c r="G1206">
        <v>12674</v>
      </c>
      <c r="H1206">
        <v>3.41</v>
      </c>
      <c r="I1206">
        <v>262033087.583276</v>
      </c>
    </row>
    <row r="1207" spans="1:9" x14ac:dyDescent="0.25">
      <c r="A1207" s="27">
        <v>41920</v>
      </c>
      <c r="B1207" t="s">
        <v>64</v>
      </c>
      <c r="C1207" t="s">
        <v>65</v>
      </c>
      <c r="D1207">
        <v>64212.5</v>
      </c>
      <c r="E1207">
        <v>79384.5</v>
      </c>
      <c r="F1207">
        <v>-19.11204</v>
      </c>
      <c r="G1207">
        <v>-15172</v>
      </c>
      <c r="H1207">
        <v>3.65</v>
      </c>
      <c r="I1207">
        <v>234250453.433842</v>
      </c>
    </row>
    <row r="1208" spans="1:9" x14ac:dyDescent="0.25">
      <c r="A1208" s="27">
        <v>41919</v>
      </c>
      <c r="B1208" t="s">
        <v>64</v>
      </c>
      <c r="C1208" t="s">
        <v>65</v>
      </c>
      <c r="D1208">
        <v>79384.5</v>
      </c>
      <c r="E1208">
        <v>69387.75</v>
      </c>
      <c r="F1208">
        <v>14.407080000000001</v>
      </c>
      <c r="G1208">
        <v>9996.75</v>
      </c>
      <c r="H1208">
        <v>3.65</v>
      </c>
      <c r="I1208">
        <v>289598678.14862901</v>
      </c>
    </row>
    <row r="1209" spans="1:9" x14ac:dyDescent="0.25">
      <c r="A1209" s="27">
        <v>41918</v>
      </c>
      <c r="B1209" t="s">
        <v>64</v>
      </c>
      <c r="C1209" t="s">
        <v>65</v>
      </c>
      <c r="D1209">
        <v>69387.75</v>
      </c>
      <c r="E1209">
        <v>65433.25</v>
      </c>
      <c r="F1209">
        <v>6.0435600000000003</v>
      </c>
      <c r="G1209">
        <v>3954.5</v>
      </c>
      <c r="H1209">
        <v>3.71</v>
      </c>
      <c r="I1209">
        <v>257293292.64655</v>
      </c>
    </row>
    <row r="1210" spans="1:9" x14ac:dyDescent="0.25">
      <c r="A1210" s="27">
        <v>41915</v>
      </c>
      <c r="B1210" t="s">
        <v>64</v>
      </c>
      <c r="C1210" t="s">
        <v>65</v>
      </c>
      <c r="D1210">
        <v>65433.25</v>
      </c>
      <c r="E1210">
        <v>76256.5</v>
      </c>
      <c r="F1210">
        <v>-14.19322</v>
      </c>
      <c r="G1210">
        <v>-10823.25</v>
      </c>
      <c r="H1210">
        <v>3.65</v>
      </c>
      <c r="I1210">
        <v>238703811.28518501</v>
      </c>
    </row>
    <row r="1211" spans="1:9" x14ac:dyDescent="0.25">
      <c r="A1211" s="27">
        <v>41914</v>
      </c>
      <c r="B1211" t="s">
        <v>64</v>
      </c>
      <c r="C1211" t="s">
        <v>65</v>
      </c>
      <c r="D1211">
        <v>76256.5</v>
      </c>
      <c r="E1211">
        <v>79121</v>
      </c>
      <c r="F1211">
        <v>-3.6204000000000001</v>
      </c>
      <c r="G1211">
        <v>-2864.5</v>
      </c>
      <c r="H1211">
        <v>3.57</v>
      </c>
      <c r="I1211">
        <v>272087055.66327101</v>
      </c>
    </row>
    <row r="1212" spans="1:9" x14ac:dyDescent="0.25">
      <c r="A1212" s="27">
        <v>41913</v>
      </c>
      <c r="B1212" t="s">
        <v>64</v>
      </c>
      <c r="C1212" t="s">
        <v>65</v>
      </c>
      <c r="D1212">
        <v>79121</v>
      </c>
      <c r="E1212">
        <v>74440.75</v>
      </c>
      <c r="F1212">
        <v>6.28721</v>
      </c>
      <c r="G1212">
        <v>4680.25</v>
      </c>
      <c r="H1212">
        <v>3.47</v>
      </c>
      <c r="I1212">
        <v>274395636.797961</v>
      </c>
    </row>
    <row r="1213" spans="1:9" x14ac:dyDescent="0.25">
      <c r="A1213" s="27">
        <v>41912</v>
      </c>
      <c r="B1213" t="s">
        <v>64</v>
      </c>
      <c r="C1213" t="s">
        <v>65</v>
      </c>
      <c r="D1213">
        <v>74440.75</v>
      </c>
      <c r="E1213">
        <v>73829.75</v>
      </c>
      <c r="F1213">
        <v>0.82757999999999998</v>
      </c>
      <c r="G1213">
        <v>611</v>
      </c>
      <c r="H1213">
        <v>3.47</v>
      </c>
      <c r="I1213">
        <v>258164292.66525701</v>
      </c>
    </row>
    <row r="1214" spans="1:9" x14ac:dyDescent="0.25">
      <c r="A1214" s="27">
        <v>41911</v>
      </c>
      <c r="B1214" t="s">
        <v>64</v>
      </c>
      <c r="C1214" t="s">
        <v>65</v>
      </c>
      <c r="D1214">
        <v>73829.75</v>
      </c>
      <c r="E1214">
        <v>66670.25</v>
      </c>
      <c r="F1214">
        <v>10.738670000000001</v>
      </c>
      <c r="G1214">
        <v>7159.5</v>
      </c>
      <c r="H1214">
        <v>3.81</v>
      </c>
      <c r="I1214">
        <v>281147428.707919</v>
      </c>
    </row>
    <row r="1215" spans="1:9" x14ac:dyDescent="0.25">
      <c r="A1215" s="27">
        <v>41908</v>
      </c>
      <c r="B1215" t="s">
        <v>64</v>
      </c>
      <c r="C1215" t="s">
        <v>65</v>
      </c>
      <c r="D1215">
        <v>66670.25</v>
      </c>
      <c r="E1215">
        <v>70172</v>
      </c>
      <c r="F1215">
        <v>-4.99024</v>
      </c>
      <c r="G1215">
        <v>-3501.75</v>
      </c>
      <c r="H1215">
        <v>3.97</v>
      </c>
      <c r="I1215">
        <v>264550929.95986199</v>
      </c>
    </row>
    <row r="1216" spans="1:9" x14ac:dyDescent="0.25">
      <c r="A1216" s="27">
        <v>41907</v>
      </c>
      <c r="B1216" t="s">
        <v>64</v>
      </c>
      <c r="C1216" t="s">
        <v>65</v>
      </c>
      <c r="D1216">
        <v>70172</v>
      </c>
      <c r="E1216">
        <v>61450.5</v>
      </c>
      <c r="F1216">
        <v>14.19272</v>
      </c>
      <c r="G1216">
        <v>8721.5</v>
      </c>
      <c r="H1216">
        <v>4.2699999999999996</v>
      </c>
      <c r="I1216">
        <v>299497651.38189</v>
      </c>
    </row>
    <row r="1217" spans="1:9" x14ac:dyDescent="0.25">
      <c r="A1217" s="27">
        <v>41906</v>
      </c>
      <c r="B1217" t="s">
        <v>64</v>
      </c>
      <c r="C1217" t="s">
        <v>65</v>
      </c>
      <c r="D1217">
        <v>61450.5</v>
      </c>
      <c r="E1217">
        <v>67647.75</v>
      </c>
      <c r="F1217">
        <v>-9.1610600000000009</v>
      </c>
      <c r="G1217">
        <v>-6197.25</v>
      </c>
      <c r="H1217">
        <v>5.01</v>
      </c>
      <c r="I1217">
        <v>307747217.49248701</v>
      </c>
    </row>
    <row r="1218" spans="1:9" x14ac:dyDescent="0.25">
      <c r="A1218" s="27">
        <v>41905</v>
      </c>
      <c r="B1218" t="s">
        <v>64</v>
      </c>
      <c r="C1218" t="s">
        <v>65</v>
      </c>
      <c r="D1218">
        <v>67647.75</v>
      </c>
      <c r="E1218">
        <v>63476</v>
      </c>
      <c r="F1218">
        <v>6.5721699999999998</v>
      </c>
      <c r="G1218">
        <v>4171.75</v>
      </c>
      <c r="H1218">
        <v>5.13</v>
      </c>
      <c r="I1218">
        <v>346901089.48653603</v>
      </c>
    </row>
    <row r="1219" spans="1:9" x14ac:dyDescent="0.25">
      <c r="A1219" s="27">
        <v>41904</v>
      </c>
      <c r="B1219" t="s">
        <v>64</v>
      </c>
      <c r="C1219" t="s">
        <v>65</v>
      </c>
      <c r="D1219">
        <v>63476</v>
      </c>
      <c r="E1219">
        <v>57651.75</v>
      </c>
      <c r="F1219">
        <v>10.10247</v>
      </c>
      <c r="G1219">
        <v>5824.25</v>
      </c>
      <c r="H1219">
        <v>5.61</v>
      </c>
      <c r="I1219">
        <v>355976624.117836</v>
      </c>
    </row>
    <row r="1220" spans="1:9" x14ac:dyDescent="0.25">
      <c r="A1220" s="27">
        <v>41901</v>
      </c>
      <c r="B1220" t="s">
        <v>64</v>
      </c>
      <c r="C1220" t="s">
        <v>65</v>
      </c>
      <c r="D1220">
        <v>57651.75</v>
      </c>
      <c r="E1220">
        <v>56813.25</v>
      </c>
      <c r="F1220">
        <v>1.4758899999999999</v>
      </c>
      <c r="G1220">
        <v>838.5</v>
      </c>
      <c r="H1220">
        <v>5.61</v>
      </c>
      <c r="I1220">
        <v>323313935.022457</v>
      </c>
    </row>
    <row r="1221" spans="1:9" x14ac:dyDescent="0.25">
      <c r="A1221" s="27">
        <v>41900</v>
      </c>
      <c r="B1221" t="s">
        <v>64</v>
      </c>
      <c r="C1221" t="s">
        <v>65</v>
      </c>
      <c r="D1221">
        <v>56813.25</v>
      </c>
      <c r="E1221">
        <v>58439.75</v>
      </c>
      <c r="F1221">
        <v>-2.78321</v>
      </c>
      <c r="G1221">
        <v>-1626.5</v>
      </c>
      <c r="H1221">
        <v>5.73</v>
      </c>
      <c r="I1221">
        <v>325429174.53845</v>
      </c>
    </row>
    <row r="1222" spans="1:9" x14ac:dyDescent="0.25">
      <c r="A1222" s="27">
        <v>41899</v>
      </c>
      <c r="B1222" t="s">
        <v>64</v>
      </c>
      <c r="C1222" t="s">
        <v>65</v>
      </c>
      <c r="D1222">
        <v>58439.75</v>
      </c>
      <c r="E1222">
        <v>59697.75</v>
      </c>
      <c r="F1222">
        <v>-2.1072799999999998</v>
      </c>
      <c r="G1222">
        <v>-1258</v>
      </c>
      <c r="H1222">
        <v>5.35</v>
      </c>
      <c r="I1222">
        <v>312538743.94779599</v>
      </c>
    </row>
    <row r="1223" spans="1:9" x14ac:dyDescent="0.25">
      <c r="A1223" s="27">
        <v>41898</v>
      </c>
      <c r="B1223" t="s">
        <v>64</v>
      </c>
      <c r="C1223" t="s">
        <v>65</v>
      </c>
      <c r="D1223">
        <v>59697.75</v>
      </c>
      <c r="E1223">
        <v>67033.25</v>
      </c>
      <c r="F1223">
        <v>-10.94308</v>
      </c>
      <c r="G1223">
        <v>-7335.5</v>
      </c>
      <c r="H1223">
        <v>5.27</v>
      </c>
      <c r="I1223">
        <v>314490771.68647301</v>
      </c>
    </row>
    <row r="1224" spans="1:9" x14ac:dyDescent="0.25">
      <c r="A1224" s="27">
        <v>41897</v>
      </c>
      <c r="B1224" t="s">
        <v>64</v>
      </c>
      <c r="C1224" t="s">
        <v>65</v>
      </c>
      <c r="D1224">
        <v>67033.25</v>
      </c>
      <c r="E1224">
        <v>63633.75</v>
      </c>
      <c r="F1224">
        <v>5.3422900000000002</v>
      </c>
      <c r="G1224">
        <v>3399.5</v>
      </c>
      <c r="H1224">
        <v>5.27</v>
      </c>
      <c r="I1224">
        <v>353134557.35186499</v>
      </c>
    </row>
    <row r="1225" spans="1:9" x14ac:dyDescent="0.25">
      <c r="A1225" s="27">
        <v>41894</v>
      </c>
      <c r="B1225" t="s">
        <v>64</v>
      </c>
      <c r="C1225" t="s">
        <v>65</v>
      </c>
      <c r="D1225">
        <v>63633.75</v>
      </c>
      <c r="E1225">
        <v>60833.75</v>
      </c>
      <c r="F1225">
        <v>4.6027100000000001</v>
      </c>
      <c r="G1225">
        <v>2800</v>
      </c>
      <c r="H1225">
        <v>5.41</v>
      </c>
      <c r="I1225">
        <v>344134544.11050397</v>
      </c>
    </row>
    <row r="1226" spans="1:9" x14ac:dyDescent="0.25">
      <c r="A1226" s="27">
        <v>41893</v>
      </c>
      <c r="B1226" t="s">
        <v>64</v>
      </c>
      <c r="C1226" t="s">
        <v>65</v>
      </c>
      <c r="D1226">
        <v>60833.75</v>
      </c>
      <c r="E1226">
        <v>61111.25</v>
      </c>
      <c r="F1226">
        <v>-0.45408999999999999</v>
      </c>
      <c r="G1226">
        <v>-277.5</v>
      </c>
      <c r="H1226">
        <v>5.77</v>
      </c>
      <c r="I1226">
        <v>350892152.243815</v>
      </c>
    </row>
    <row r="1227" spans="1:9" x14ac:dyDescent="0.25">
      <c r="A1227" s="27">
        <v>41892</v>
      </c>
      <c r="B1227" t="s">
        <v>64</v>
      </c>
      <c r="C1227" t="s">
        <v>65</v>
      </c>
      <c r="D1227">
        <v>61111.25</v>
      </c>
      <c r="E1227">
        <v>61766.25</v>
      </c>
      <c r="F1227">
        <v>-1.0604499999999999</v>
      </c>
      <c r="G1227">
        <v>-655</v>
      </c>
      <c r="H1227">
        <v>5.97</v>
      </c>
      <c r="I1227">
        <v>364715036.30381799</v>
      </c>
    </row>
    <row r="1228" spans="1:9" x14ac:dyDescent="0.25">
      <c r="A1228" s="27">
        <v>41891</v>
      </c>
      <c r="B1228" t="s">
        <v>64</v>
      </c>
      <c r="C1228" t="s">
        <v>65</v>
      </c>
      <c r="D1228">
        <v>61766.25</v>
      </c>
      <c r="E1228">
        <v>58717.25</v>
      </c>
      <c r="F1228">
        <v>5.1926800000000002</v>
      </c>
      <c r="G1228">
        <v>3049</v>
      </c>
      <c r="H1228">
        <v>5.97</v>
      </c>
      <c r="I1228">
        <v>368624109.49049002</v>
      </c>
    </row>
    <row r="1229" spans="1:9" x14ac:dyDescent="0.25">
      <c r="A1229" s="27">
        <v>41890</v>
      </c>
      <c r="B1229" t="s">
        <v>64</v>
      </c>
      <c r="C1229" t="s">
        <v>65</v>
      </c>
      <c r="D1229">
        <v>58717.25</v>
      </c>
      <c r="E1229">
        <v>57999.5</v>
      </c>
      <c r="F1229">
        <v>1.2375100000000001</v>
      </c>
      <c r="G1229">
        <v>717.75</v>
      </c>
      <c r="H1229">
        <v>5.97</v>
      </c>
      <c r="I1229">
        <v>350427523.00779903</v>
      </c>
    </row>
    <row r="1230" spans="1:9" x14ac:dyDescent="0.25">
      <c r="A1230" s="27">
        <v>41887</v>
      </c>
      <c r="B1230" t="s">
        <v>64</v>
      </c>
      <c r="C1230" t="s">
        <v>65</v>
      </c>
      <c r="D1230">
        <v>57999.5</v>
      </c>
      <c r="E1230">
        <v>60513.5</v>
      </c>
      <c r="F1230">
        <v>-4.1544400000000001</v>
      </c>
      <c r="G1230">
        <v>-2514</v>
      </c>
      <c r="H1230">
        <v>5.85</v>
      </c>
      <c r="I1230">
        <v>339184014.64179301</v>
      </c>
    </row>
    <row r="1231" spans="1:9" x14ac:dyDescent="0.25">
      <c r="A1231" s="27">
        <v>41886</v>
      </c>
      <c r="B1231" t="s">
        <v>64</v>
      </c>
      <c r="C1231" t="s">
        <v>65</v>
      </c>
      <c r="D1231">
        <v>60513.5</v>
      </c>
      <c r="E1231">
        <v>60546.5</v>
      </c>
      <c r="F1231">
        <v>-5.45E-2</v>
      </c>
      <c r="G1231">
        <v>-33</v>
      </c>
      <c r="H1231">
        <v>5.85</v>
      </c>
      <c r="I1231">
        <v>353886014.01781303</v>
      </c>
    </row>
    <row r="1232" spans="1:9" x14ac:dyDescent="0.25">
      <c r="A1232" s="27">
        <v>41885</v>
      </c>
      <c r="B1232" t="s">
        <v>64</v>
      </c>
      <c r="C1232" t="s">
        <v>65</v>
      </c>
      <c r="D1232">
        <v>60546.5</v>
      </c>
      <c r="E1232">
        <v>62333.5</v>
      </c>
      <c r="F1232">
        <v>-2.8668399999999998</v>
      </c>
      <c r="G1232">
        <v>-1787</v>
      </c>
      <c r="H1232">
        <v>5.65</v>
      </c>
      <c r="I1232">
        <v>341969699.68981302</v>
      </c>
    </row>
    <row r="1233" spans="1:9" x14ac:dyDescent="0.25">
      <c r="A1233" s="27">
        <v>41884</v>
      </c>
      <c r="B1233" t="s">
        <v>64</v>
      </c>
      <c r="C1233" t="s">
        <v>65</v>
      </c>
      <c r="D1233">
        <v>62333.5</v>
      </c>
      <c r="E1233">
        <v>62226</v>
      </c>
      <c r="F1233">
        <v>0.17276</v>
      </c>
      <c r="G1233">
        <v>107.5</v>
      </c>
      <c r="H1233">
        <v>5.57</v>
      </c>
      <c r="I1233">
        <v>347076086.231161</v>
      </c>
    </row>
    <row r="1234" spans="1:9" x14ac:dyDescent="0.25">
      <c r="A1234" s="27">
        <v>41880</v>
      </c>
      <c r="B1234" t="s">
        <v>64</v>
      </c>
      <c r="C1234" t="s">
        <v>65</v>
      </c>
      <c r="D1234">
        <v>62226</v>
      </c>
      <c r="E1234">
        <v>60803.5</v>
      </c>
      <c r="F1234">
        <v>2.3395000000000001</v>
      </c>
      <c r="G1234">
        <v>1422.5</v>
      </c>
      <c r="H1234">
        <v>5.51</v>
      </c>
      <c r="I1234">
        <v>342743960.78449303</v>
      </c>
    </row>
    <row r="1235" spans="1:9" x14ac:dyDescent="0.25">
      <c r="A1235" s="27">
        <v>41879</v>
      </c>
      <c r="B1235" t="s">
        <v>64</v>
      </c>
      <c r="C1235" t="s">
        <v>65</v>
      </c>
      <c r="D1235">
        <v>60803.5</v>
      </c>
      <c r="E1235">
        <v>60499.5</v>
      </c>
      <c r="F1235">
        <v>0.50248000000000004</v>
      </c>
      <c r="G1235">
        <v>304</v>
      </c>
      <c r="H1235">
        <v>5.51</v>
      </c>
      <c r="I1235">
        <v>334908758.71114898</v>
      </c>
    </row>
    <row r="1236" spans="1:9" x14ac:dyDescent="0.25">
      <c r="A1236" s="27">
        <v>41878</v>
      </c>
      <c r="B1236" t="s">
        <v>64</v>
      </c>
      <c r="C1236" t="s">
        <v>65</v>
      </c>
      <c r="D1236">
        <v>60499.5</v>
      </c>
      <c r="E1236">
        <v>59616.25</v>
      </c>
      <c r="F1236">
        <v>1.48156</v>
      </c>
      <c r="G1236">
        <v>883.25</v>
      </c>
      <c r="H1236">
        <v>5.51</v>
      </c>
      <c r="I1236">
        <v>333234311.30847901</v>
      </c>
    </row>
    <row r="1237" spans="1:9" x14ac:dyDescent="0.25">
      <c r="A1237" s="27">
        <v>41877</v>
      </c>
      <c r="B1237" t="s">
        <v>64</v>
      </c>
      <c r="C1237" t="s">
        <v>65</v>
      </c>
      <c r="D1237">
        <v>59616.25</v>
      </c>
      <c r="E1237">
        <v>58562</v>
      </c>
      <c r="F1237">
        <v>1.80023</v>
      </c>
      <c r="G1237">
        <v>1054.25</v>
      </c>
      <c r="H1237">
        <v>5.43</v>
      </c>
      <c r="I1237">
        <v>323600025.55713898</v>
      </c>
    </row>
    <row r="1238" spans="1:9" x14ac:dyDescent="0.25">
      <c r="A1238" s="27">
        <v>41876</v>
      </c>
      <c r="B1238" t="s">
        <v>64</v>
      </c>
      <c r="C1238" t="s">
        <v>65</v>
      </c>
      <c r="D1238">
        <v>58562</v>
      </c>
      <c r="E1238">
        <v>59815.75</v>
      </c>
      <c r="F1238">
        <v>-2.0960200000000002</v>
      </c>
      <c r="G1238">
        <v>-1253.75</v>
      </c>
      <c r="H1238">
        <v>4.91</v>
      </c>
      <c r="I1238">
        <v>287425263.14179701</v>
      </c>
    </row>
    <row r="1239" spans="1:9" x14ac:dyDescent="0.25">
      <c r="A1239" s="27">
        <v>41873</v>
      </c>
      <c r="B1239" t="s">
        <v>64</v>
      </c>
      <c r="C1239" t="s">
        <v>65</v>
      </c>
      <c r="D1239">
        <v>59815.75</v>
      </c>
      <c r="E1239">
        <v>58937.25</v>
      </c>
      <c r="F1239">
        <v>1.49057</v>
      </c>
      <c r="G1239">
        <v>878.5</v>
      </c>
      <c r="H1239">
        <v>4.55</v>
      </c>
      <c r="I1239">
        <v>272045061.66514099</v>
      </c>
    </row>
    <row r="1240" spans="1:9" x14ac:dyDescent="0.25">
      <c r="A1240" s="27">
        <v>41872</v>
      </c>
      <c r="B1240" t="s">
        <v>64</v>
      </c>
      <c r="C1240" t="s">
        <v>65</v>
      </c>
      <c r="D1240">
        <v>58937.25</v>
      </c>
      <c r="E1240">
        <v>59798.25</v>
      </c>
      <c r="F1240">
        <v>-1.43984</v>
      </c>
      <c r="G1240">
        <v>-861</v>
      </c>
      <c r="H1240">
        <v>4.55</v>
      </c>
      <c r="I1240">
        <v>268049599.15446699</v>
      </c>
    </row>
    <row r="1241" spans="1:9" x14ac:dyDescent="0.25">
      <c r="A1241" s="27">
        <v>41871</v>
      </c>
      <c r="B1241" t="s">
        <v>64</v>
      </c>
      <c r="C1241" t="s">
        <v>65</v>
      </c>
      <c r="D1241">
        <v>59798.25</v>
      </c>
      <c r="E1241">
        <v>59795.75</v>
      </c>
      <c r="F1241">
        <v>4.1799999999999997E-3</v>
      </c>
      <c r="G1241">
        <v>2.5</v>
      </c>
      <c r="H1241">
        <v>4.37</v>
      </c>
      <c r="I1241">
        <v>261201785.778474</v>
      </c>
    </row>
    <row r="1242" spans="1:9" x14ac:dyDescent="0.25">
      <c r="A1242" s="27">
        <v>41870</v>
      </c>
      <c r="B1242" t="s">
        <v>64</v>
      </c>
      <c r="C1242" t="s">
        <v>65</v>
      </c>
      <c r="D1242">
        <v>59795.75</v>
      </c>
      <c r="E1242">
        <v>59054.5</v>
      </c>
      <c r="F1242">
        <v>1.2552000000000001</v>
      </c>
      <c r="G1242">
        <v>741.25</v>
      </c>
      <c r="H1242">
        <v>4.29</v>
      </c>
      <c r="I1242">
        <v>256407205.65180701</v>
      </c>
    </row>
    <row r="1243" spans="1:9" x14ac:dyDescent="0.25">
      <c r="A1243" s="27">
        <v>41869</v>
      </c>
      <c r="B1243" t="s">
        <v>64</v>
      </c>
      <c r="C1243" t="s">
        <v>65</v>
      </c>
      <c r="D1243">
        <v>59054.5</v>
      </c>
      <c r="E1243">
        <v>63894.25</v>
      </c>
      <c r="F1243">
        <v>-7.57463</v>
      </c>
      <c r="G1243">
        <v>-4839.75</v>
      </c>
      <c r="H1243">
        <v>4.1900000000000004</v>
      </c>
      <c r="I1243">
        <v>247323238.095135</v>
      </c>
    </row>
    <row r="1244" spans="1:9" x14ac:dyDescent="0.25">
      <c r="A1244" s="27">
        <v>41866</v>
      </c>
      <c r="B1244" t="s">
        <v>64</v>
      </c>
      <c r="C1244" t="s">
        <v>65</v>
      </c>
      <c r="D1244">
        <v>63894.25</v>
      </c>
      <c r="E1244">
        <v>63535.25</v>
      </c>
      <c r="F1244">
        <v>0.56503999999999999</v>
      </c>
      <c r="G1244">
        <v>359</v>
      </c>
      <c r="H1244">
        <v>3.67</v>
      </c>
      <c r="I1244">
        <v>234367346.30917299</v>
      </c>
    </row>
    <row r="1245" spans="1:9" x14ac:dyDescent="0.25">
      <c r="A1245" s="27">
        <v>41865</v>
      </c>
      <c r="B1245" t="s">
        <v>64</v>
      </c>
      <c r="C1245" t="s">
        <v>65</v>
      </c>
      <c r="D1245">
        <v>63535.25</v>
      </c>
      <c r="E1245">
        <v>68500</v>
      </c>
      <c r="F1245">
        <v>-7.2478100000000003</v>
      </c>
      <c r="G1245">
        <v>-4964.75</v>
      </c>
      <c r="H1245">
        <v>3.47</v>
      </c>
      <c r="I1245">
        <v>220343466.11983699</v>
      </c>
    </row>
    <row r="1246" spans="1:9" x14ac:dyDescent="0.25">
      <c r="A1246" s="27">
        <v>41864</v>
      </c>
      <c r="B1246" t="s">
        <v>64</v>
      </c>
      <c r="C1246" t="s">
        <v>65</v>
      </c>
      <c r="D1246">
        <v>68500</v>
      </c>
      <c r="E1246">
        <v>76908.5</v>
      </c>
      <c r="F1246">
        <v>-10.933120000000001</v>
      </c>
      <c r="G1246">
        <v>-8408.5</v>
      </c>
      <c r="H1246">
        <v>2.89</v>
      </c>
      <c r="I1246">
        <v>197831470.66721001</v>
      </c>
    </row>
    <row r="1247" spans="1:9" x14ac:dyDescent="0.25">
      <c r="A1247" s="27">
        <v>41863</v>
      </c>
      <c r="B1247" t="s">
        <v>64</v>
      </c>
      <c r="C1247" t="s">
        <v>65</v>
      </c>
      <c r="D1247">
        <v>76908.5</v>
      </c>
      <c r="E1247">
        <v>78474.5</v>
      </c>
      <c r="F1247">
        <v>-1.9955499999999999</v>
      </c>
      <c r="G1247">
        <v>-1566</v>
      </c>
      <c r="H1247">
        <v>2.73</v>
      </c>
      <c r="I1247">
        <v>209810284.697943</v>
      </c>
    </row>
    <row r="1248" spans="1:9" x14ac:dyDescent="0.25">
      <c r="A1248" s="27">
        <v>41862</v>
      </c>
      <c r="B1248" t="s">
        <v>64</v>
      </c>
      <c r="C1248" t="s">
        <v>65</v>
      </c>
      <c r="D1248">
        <v>78474.5</v>
      </c>
      <c r="E1248">
        <v>88960</v>
      </c>
      <c r="F1248">
        <v>-11.786759999999999</v>
      </c>
      <c r="G1248">
        <v>-10485.5</v>
      </c>
      <c r="H1248">
        <v>2.61</v>
      </c>
      <c r="I1248">
        <v>204665472.04195499</v>
      </c>
    </row>
    <row r="1249" spans="1:9" x14ac:dyDescent="0.25">
      <c r="A1249" s="27">
        <v>41859</v>
      </c>
      <c r="B1249" t="s">
        <v>64</v>
      </c>
      <c r="C1249" t="s">
        <v>65</v>
      </c>
      <c r="D1249">
        <v>88960</v>
      </c>
      <c r="E1249">
        <v>95247</v>
      </c>
      <c r="F1249">
        <v>-6.6007300000000004</v>
      </c>
      <c r="G1249">
        <v>-6287</v>
      </c>
      <c r="H1249">
        <v>2.5499999999999998</v>
      </c>
      <c r="I1249">
        <v>226674587.307372</v>
      </c>
    </row>
    <row r="1250" spans="1:9" x14ac:dyDescent="0.25">
      <c r="A1250" s="27">
        <v>41858</v>
      </c>
      <c r="B1250" t="s">
        <v>64</v>
      </c>
      <c r="C1250" t="s">
        <v>65</v>
      </c>
      <c r="D1250">
        <v>95247</v>
      </c>
      <c r="E1250">
        <v>90951.5</v>
      </c>
      <c r="F1250">
        <v>4.7228500000000002</v>
      </c>
      <c r="G1250">
        <v>4295.5</v>
      </c>
      <c r="H1250">
        <v>2.5499999999999998</v>
      </c>
      <c r="I1250">
        <v>242694181.848755</v>
      </c>
    </row>
    <row r="1251" spans="1:9" x14ac:dyDescent="0.25">
      <c r="A1251" s="27">
        <v>41857</v>
      </c>
      <c r="B1251" t="s">
        <v>64</v>
      </c>
      <c r="C1251" t="s">
        <v>65</v>
      </c>
      <c r="D1251">
        <v>90951.5</v>
      </c>
      <c r="E1251">
        <v>90055</v>
      </c>
      <c r="F1251">
        <v>0.99550000000000005</v>
      </c>
      <c r="G1251">
        <v>896.5</v>
      </c>
      <c r="H1251">
        <v>2.69</v>
      </c>
      <c r="I1251">
        <v>244482240.21005401</v>
      </c>
    </row>
    <row r="1252" spans="1:9" x14ac:dyDescent="0.25">
      <c r="A1252" s="27">
        <v>41856</v>
      </c>
      <c r="B1252" t="s">
        <v>64</v>
      </c>
      <c r="C1252" t="s">
        <v>65</v>
      </c>
      <c r="D1252">
        <v>90055</v>
      </c>
      <c r="E1252">
        <v>79554</v>
      </c>
      <c r="F1252">
        <v>13.19984</v>
      </c>
      <c r="G1252">
        <v>10501</v>
      </c>
      <c r="H1252">
        <v>2.97</v>
      </c>
      <c r="I1252">
        <v>267287802.78738099</v>
      </c>
    </row>
    <row r="1253" spans="1:9" x14ac:dyDescent="0.25">
      <c r="A1253" s="27">
        <v>41855</v>
      </c>
      <c r="B1253" t="s">
        <v>64</v>
      </c>
      <c r="C1253" t="s">
        <v>65</v>
      </c>
      <c r="D1253">
        <v>79554</v>
      </c>
      <c r="E1253">
        <v>89787</v>
      </c>
      <c r="F1253">
        <v>-11.39697</v>
      </c>
      <c r="G1253">
        <v>-10233</v>
      </c>
      <c r="H1253">
        <v>3.13</v>
      </c>
      <c r="I1253">
        <v>248848942.73663101</v>
      </c>
    </row>
    <row r="1254" spans="1:9" x14ac:dyDescent="0.25">
      <c r="A1254" s="27">
        <v>41852</v>
      </c>
      <c r="B1254" t="s">
        <v>64</v>
      </c>
      <c r="C1254" t="s">
        <v>65</v>
      </c>
      <c r="D1254">
        <v>89787</v>
      </c>
      <c r="E1254">
        <v>82010.5</v>
      </c>
      <c r="F1254">
        <v>9.4823199999999996</v>
      </c>
      <c r="G1254">
        <v>7776.5</v>
      </c>
      <c r="H1254">
        <v>3.23</v>
      </c>
      <c r="I1254">
        <v>289836985.20871198</v>
      </c>
    </row>
    <row r="1255" spans="1:9" x14ac:dyDescent="0.25">
      <c r="A1255" s="27">
        <v>41851</v>
      </c>
      <c r="B1255" t="s">
        <v>64</v>
      </c>
      <c r="C1255" t="s">
        <v>65</v>
      </c>
      <c r="D1255">
        <v>82010.5</v>
      </c>
      <c r="E1255">
        <v>67828.25</v>
      </c>
      <c r="F1255">
        <v>20.90906</v>
      </c>
      <c r="G1255">
        <v>14182.25</v>
      </c>
      <c r="H1255">
        <v>3.45</v>
      </c>
      <c r="I1255">
        <v>282776359.19931698</v>
      </c>
    </row>
    <row r="1256" spans="1:9" x14ac:dyDescent="0.25">
      <c r="A1256" s="27">
        <v>41850</v>
      </c>
      <c r="B1256" t="s">
        <v>64</v>
      </c>
      <c r="C1256" t="s">
        <v>65</v>
      </c>
      <c r="D1256">
        <v>67828.25</v>
      </c>
      <c r="E1256">
        <v>66855</v>
      </c>
      <c r="F1256">
        <v>1.4557599999999999</v>
      </c>
      <c r="G1256">
        <v>973.25</v>
      </c>
      <c r="H1256">
        <v>4.05</v>
      </c>
      <c r="I1256">
        <v>274572192.63187099</v>
      </c>
    </row>
    <row r="1257" spans="1:9" x14ac:dyDescent="0.25">
      <c r="A1257" s="27">
        <v>41849</v>
      </c>
      <c r="B1257" t="s">
        <v>64</v>
      </c>
      <c r="C1257" t="s">
        <v>65</v>
      </c>
      <c r="D1257">
        <v>66855</v>
      </c>
      <c r="E1257">
        <v>66078.25</v>
      </c>
      <c r="F1257">
        <v>1.1755</v>
      </c>
      <c r="G1257">
        <v>776.75</v>
      </c>
      <c r="H1257">
        <v>4.1900000000000004</v>
      </c>
      <c r="I1257">
        <v>279992127.32053</v>
      </c>
    </row>
    <row r="1258" spans="1:9" x14ac:dyDescent="0.25">
      <c r="A1258" s="27">
        <v>41848</v>
      </c>
      <c r="B1258" t="s">
        <v>64</v>
      </c>
      <c r="C1258" t="s">
        <v>65</v>
      </c>
      <c r="D1258">
        <v>66078.25</v>
      </c>
      <c r="E1258">
        <v>67560.75</v>
      </c>
      <c r="F1258">
        <v>-2.1943199999999998</v>
      </c>
      <c r="G1258">
        <v>-1482.5</v>
      </c>
      <c r="H1258">
        <v>4.1900000000000004</v>
      </c>
      <c r="I1258">
        <v>276739058.96518999</v>
      </c>
    </row>
    <row r="1259" spans="1:9" x14ac:dyDescent="0.25">
      <c r="A1259" s="27">
        <v>41845</v>
      </c>
      <c r="B1259" t="s">
        <v>64</v>
      </c>
      <c r="C1259" t="s">
        <v>65</v>
      </c>
      <c r="D1259">
        <v>67560.75</v>
      </c>
      <c r="E1259">
        <v>64802.25</v>
      </c>
      <c r="F1259">
        <v>4.2568000000000001</v>
      </c>
      <c r="G1259">
        <v>2758.5</v>
      </c>
      <c r="H1259">
        <v>4.29</v>
      </c>
      <c r="I1259">
        <v>289703919.07853502</v>
      </c>
    </row>
    <row r="1260" spans="1:9" x14ac:dyDescent="0.25">
      <c r="A1260" s="27">
        <v>41844</v>
      </c>
      <c r="B1260" t="s">
        <v>64</v>
      </c>
      <c r="C1260" t="s">
        <v>65</v>
      </c>
      <c r="D1260">
        <v>64802.25</v>
      </c>
      <c r="E1260">
        <v>63249.5</v>
      </c>
      <c r="F1260">
        <v>2.4549599999999998</v>
      </c>
      <c r="G1260">
        <v>1552.75</v>
      </c>
      <c r="H1260">
        <v>4.29</v>
      </c>
      <c r="I1260">
        <v>277875331.31451398</v>
      </c>
    </row>
    <row r="1261" spans="1:9" x14ac:dyDescent="0.25">
      <c r="A1261" s="27">
        <v>41843</v>
      </c>
      <c r="B1261" t="s">
        <v>64</v>
      </c>
      <c r="C1261" t="s">
        <v>65</v>
      </c>
      <c r="D1261">
        <v>63249.5</v>
      </c>
      <c r="E1261">
        <v>62598.25</v>
      </c>
      <c r="F1261">
        <v>1.04036</v>
      </c>
      <c r="G1261">
        <v>651.25</v>
      </c>
      <c r="H1261">
        <v>4.25</v>
      </c>
      <c r="I1261">
        <v>268687080.64183497</v>
      </c>
    </row>
    <row r="1262" spans="1:9" x14ac:dyDescent="0.25">
      <c r="A1262" s="27">
        <v>41842</v>
      </c>
      <c r="B1262" t="s">
        <v>64</v>
      </c>
      <c r="C1262" t="s">
        <v>65</v>
      </c>
      <c r="D1262">
        <v>62598.25</v>
      </c>
      <c r="E1262">
        <v>66285.5</v>
      </c>
      <c r="F1262">
        <v>-5.5626800000000003</v>
      </c>
      <c r="G1262">
        <v>-3687.25</v>
      </c>
      <c r="H1262">
        <v>4.2300000000000004</v>
      </c>
      <c r="I1262">
        <v>264668572.645163</v>
      </c>
    </row>
    <row r="1263" spans="1:9" x14ac:dyDescent="0.25">
      <c r="A1263" s="27">
        <v>41841</v>
      </c>
      <c r="B1263" t="s">
        <v>64</v>
      </c>
      <c r="C1263" t="s">
        <v>65</v>
      </c>
      <c r="D1263">
        <v>66285.5</v>
      </c>
      <c r="E1263">
        <v>62636.5</v>
      </c>
      <c r="F1263">
        <v>5.8256800000000002</v>
      </c>
      <c r="G1263">
        <v>3649</v>
      </c>
      <c r="H1263">
        <v>4.2300000000000004</v>
      </c>
      <c r="I1263">
        <v>280258452.465859</v>
      </c>
    </row>
    <row r="1264" spans="1:9" x14ac:dyDescent="0.25">
      <c r="A1264" s="27">
        <v>41838</v>
      </c>
      <c r="B1264" t="s">
        <v>64</v>
      </c>
      <c r="C1264" t="s">
        <v>65</v>
      </c>
      <c r="D1264">
        <v>62636.5</v>
      </c>
      <c r="E1264">
        <v>69592.75</v>
      </c>
      <c r="F1264">
        <v>-9.9956499999999995</v>
      </c>
      <c r="G1264">
        <v>-6956.25</v>
      </c>
      <c r="H1264">
        <v>4.29</v>
      </c>
      <c r="I1264">
        <v>268588485.58316302</v>
      </c>
    </row>
    <row r="1265" spans="1:9" x14ac:dyDescent="0.25">
      <c r="A1265" s="27">
        <v>41837</v>
      </c>
      <c r="B1265" t="s">
        <v>64</v>
      </c>
      <c r="C1265" t="s">
        <v>65</v>
      </c>
      <c r="D1265">
        <v>69592.75</v>
      </c>
      <c r="E1265">
        <v>60261</v>
      </c>
      <c r="F1265">
        <v>15.48555</v>
      </c>
      <c r="G1265">
        <v>9331.75</v>
      </c>
      <c r="H1265">
        <v>4.29</v>
      </c>
      <c r="I1265">
        <v>298417238.03321803</v>
      </c>
    </row>
    <row r="1266" spans="1:9" x14ac:dyDescent="0.25">
      <c r="A1266" s="27">
        <v>41836</v>
      </c>
      <c r="B1266" t="s">
        <v>64</v>
      </c>
      <c r="C1266" t="s">
        <v>65</v>
      </c>
      <c r="D1266">
        <v>60261</v>
      </c>
      <c r="E1266">
        <v>63176.5</v>
      </c>
      <c r="F1266">
        <v>-4.6148499999999997</v>
      </c>
      <c r="G1266">
        <v>-2915.5</v>
      </c>
      <c r="H1266">
        <v>4.17</v>
      </c>
      <c r="I1266">
        <v>251170901.22447801</v>
      </c>
    </row>
    <row r="1267" spans="1:9" x14ac:dyDescent="0.25">
      <c r="A1267" s="27">
        <v>41835</v>
      </c>
      <c r="B1267" t="s">
        <v>64</v>
      </c>
      <c r="C1267" t="s">
        <v>65</v>
      </c>
      <c r="D1267">
        <v>63176.5</v>
      </c>
      <c r="E1267">
        <v>60843</v>
      </c>
      <c r="F1267">
        <v>3.83528</v>
      </c>
      <c r="G1267">
        <v>2333.5</v>
      </c>
      <c r="H1267">
        <v>3.93</v>
      </c>
      <c r="I1267">
        <v>248160492.943167</v>
      </c>
    </row>
    <row r="1268" spans="1:9" x14ac:dyDescent="0.25">
      <c r="A1268" s="27">
        <v>41834</v>
      </c>
      <c r="B1268" t="s">
        <v>64</v>
      </c>
      <c r="C1268" t="s">
        <v>65</v>
      </c>
      <c r="D1268">
        <v>60843</v>
      </c>
      <c r="E1268">
        <v>65502</v>
      </c>
      <c r="F1268">
        <v>-7.1127599999999997</v>
      </c>
      <c r="G1268">
        <v>-4659</v>
      </c>
      <c r="H1268">
        <v>3.93</v>
      </c>
      <c r="I1268">
        <v>238994386.71248201</v>
      </c>
    </row>
    <row r="1269" spans="1:9" x14ac:dyDescent="0.25">
      <c r="A1269" s="27">
        <v>41831</v>
      </c>
      <c r="B1269" t="s">
        <v>64</v>
      </c>
      <c r="C1269" t="s">
        <v>65</v>
      </c>
      <c r="D1269">
        <v>65502</v>
      </c>
      <c r="E1269">
        <v>67340</v>
      </c>
      <c r="F1269">
        <v>-2.7294299999999998</v>
      </c>
      <c r="G1269">
        <v>-1838</v>
      </c>
      <c r="H1269">
        <v>3.93</v>
      </c>
      <c r="I1269">
        <v>257295174.76851901</v>
      </c>
    </row>
    <row r="1270" spans="1:9" x14ac:dyDescent="0.25">
      <c r="A1270" s="27">
        <v>41830</v>
      </c>
      <c r="B1270" t="s">
        <v>64</v>
      </c>
      <c r="C1270" t="s">
        <v>65</v>
      </c>
      <c r="D1270">
        <v>67340</v>
      </c>
      <c r="E1270">
        <v>61953.25</v>
      </c>
      <c r="F1270">
        <v>8.6948600000000003</v>
      </c>
      <c r="G1270">
        <v>5386.75</v>
      </c>
      <c r="H1270">
        <v>4.09</v>
      </c>
      <c r="I1270">
        <v>275289331.89386702</v>
      </c>
    </row>
    <row r="1271" spans="1:9" x14ac:dyDescent="0.25">
      <c r="A1271" s="27">
        <v>41829</v>
      </c>
      <c r="B1271" t="s">
        <v>64</v>
      </c>
      <c r="C1271" t="s">
        <v>65</v>
      </c>
      <c r="D1271">
        <v>61953.25</v>
      </c>
      <c r="E1271">
        <v>64192.5</v>
      </c>
      <c r="F1271">
        <v>-3.48834</v>
      </c>
      <c r="G1271">
        <v>-2239.25</v>
      </c>
      <c r="H1271">
        <v>4.2300000000000004</v>
      </c>
      <c r="I1271">
        <v>261941479.96515799</v>
      </c>
    </row>
    <row r="1272" spans="1:9" x14ac:dyDescent="0.25">
      <c r="A1272" s="27">
        <v>41828</v>
      </c>
      <c r="B1272" t="s">
        <v>64</v>
      </c>
      <c r="C1272" t="s">
        <v>65</v>
      </c>
      <c r="D1272">
        <v>64192.5</v>
      </c>
      <c r="E1272">
        <v>63066</v>
      </c>
      <c r="F1272">
        <v>1.7862199999999999</v>
      </c>
      <c r="G1272">
        <v>1126.5</v>
      </c>
      <c r="H1272">
        <v>4.21</v>
      </c>
      <c r="I1272">
        <v>270125292.42050898</v>
      </c>
    </row>
    <row r="1273" spans="1:9" x14ac:dyDescent="0.25">
      <c r="A1273" s="27">
        <v>41827</v>
      </c>
      <c r="B1273" t="s">
        <v>64</v>
      </c>
      <c r="C1273" t="s">
        <v>65</v>
      </c>
      <c r="D1273">
        <v>63066</v>
      </c>
      <c r="E1273">
        <v>60301.5</v>
      </c>
      <c r="F1273">
        <v>4.58446</v>
      </c>
      <c r="G1273">
        <v>2764.5</v>
      </c>
      <c r="H1273">
        <v>4.53</v>
      </c>
      <c r="I1273">
        <v>285566043.34450001</v>
      </c>
    </row>
    <row r="1274" spans="1:9" x14ac:dyDescent="0.25">
      <c r="A1274" s="27">
        <v>41823</v>
      </c>
      <c r="B1274" t="s">
        <v>64</v>
      </c>
      <c r="C1274" t="s">
        <v>65</v>
      </c>
      <c r="D1274">
        <v>60301.5</v>
      </c>
      <c r="E1274">
        <v>61495.75</v>
      </c>
      <c r="F1274">
        <v>-1.9419999999999999</v>
      </c>
      <c r="G1274">
        <v>-1194.25</v>
      </c>
      <c r="H1274">
        <v>4.49</v>
      </c>
      <c r="I1274">
        <v>270636187.27647799</v>
      </c>
    </row>
    <row r="1275" spans="1:9" x14ac:dyDescent="0.25">
      <c r="A1275" s="27">
        <v>41822</v>
      </c>
      <c r="B1275" t="s">
        <v>64</v>
      </c>
      <c r="C1275" t="s">
        <v>65</v>
      </c>
      <c r="D1275">
        <v>61495.75</v>
      </c>
      <c r="E1275">
        <v>63011.5</v>
      </c>
      <c r="F1275">
        <v>-2.40551</v>
      </c>
      <c r="G1275">
        <v>-1515.75</v>
      </c>
      <c r="H1275">
        <v>4.49</v>
      </c>
      <c r="I1275">
        <v>275996041.78515399</v>
      </c>
    </row>
    <row r="1276" spans="1:9" x14ac:dyDescent="0.25">
      <c r="A1276" s="27">
        <v>41821</v>
      </c>
      <c r="B1276" t="s">
        <v>64</v>
      </c>
      <c r="C1276" t="s">
        <v>65</v>
      </c>
      <c r="D1276">
        <v>63011.5</v>
      </c>
      <c r="E1276">
        <v>66389.25</v>
      </c>
      <c r="F1276">
        <v>-5.0877999999999997</v>
      </c>
      <c r="G1276">
        <v>-3377.75</v>
      </c>
      <c r="H1276">
        <v>4.45</v>
      </c>
      <c r="I1276">
        <v>280278344.583166</v>
      </c>
    </row>
    <row r="1277" spans="1:9" x14ac:dyDescent="0.25">
      <c r="A1277" s="27">
        <v>41820</v>
      </c>
      <c r="B1277" t="s">
        <v>64</v>
      </c>
      <c r="C1277" t="s">
        <v>65</v>
      </c>
      <c r="D1277">
        <v>66389.25</v>
      </c>
      <c r="E1277">
        <v>68281</v>
      </c>
      <c r="F1277">
        <v>-2.77054</v>
      </c>
      <c r="G1277">
        <v>-1891.75</v>
      </c>
      <c r="H1277">
        <v>4.45</v>
      </c>
      <c r="I1277">
        <v>295302747.72252601</v>
      </c>
    </row>
    <row r="1278" spans="1:9" x14ac:dyDescent="0.25">
      <c r="A1278" s="27">
        <v>41817</v>
      </c>
      <c r="B1278" t="s">
        <v>64</v>
      </c>
      <c r="C1278" t="s">
        <v>65</v>
      </c>
      <c r="D1278">
        <v>68281</v>
      </c>
      <c r="E1278">
        <v>69351.75</v>
      </c>
      <c r="F1278">
        <v>-1.5439400000000001</v>
      </c>
      <c r="G1278">
        <v>-1070.75</v>
      </c>
      <c r="H1278">
        <v>4.41</v>
      </c>
      <c r="I1278">
        <v>300986107.571208</v>
      </c>
    </row>
    <row r="1279" spans="1:9" x14ac:dyDescent="0.25">
      <c r="A1279" s="27">
        <v>41816</v>
      </c>
      <c r="B1279" t="s">
        <v>64</v>
      </c>
      <c r="C1279" t="s">
        <v>65</v>
      </c>
      <c r="D1279">
        <v>69351.75</v>
      </c>
      <c r="E1279">
        <v>68641</v>
      </c>
      <c r="F1279">
        <v>1.03546</v>
      </c>
      <c r="G1279">
        <v>710.75</v>
      </c>
      <c r="H1279">
        <v>4.51</v>
      </c>
      <c r="I1279">
        <v>312641202.82255</v>
      </c>
    </row>
    <row r="1280" spans="1:9" x14ac:dyDescent="0.25">
      <c r="A1280" s="27">
        <v>41815</v>
      </c>
      <c r="B1280" t="s">
        <v>64</v>
      </c>
      <c r="C1280" t="s">
        <v>65</v>
      </c>
      <c r="D1280">
        <v>68641</v>
      </c>
      <c r="E1280">
        <v>73286.5</v>
      </c>
      <c r="F1280">
        <v>-6.3388200000000001</v>
      </c>
      <c r="G1280">
        <v>-4645.5</v>
      </c>
      <c r="H1280">
        <v>4.59</v>
      </c>
      <c r="I1280">
        <v>314928385.81121099</v>
      </c>
    </row>
    <row r="1281" spans="1:9" x14ac:dyDescent="0.25">
      <c r="A1281" s="27">
        <v>41814</v>
      </c>
      <c r="B1281" t="s">
        <v>64</v>
      </c>
      <c r="C1281" t="s">
        <v>65</v>
      </c>
      <c r="D1281">
        <v>73286.5</v>
      </c>
      <c r="E1281">
        <v>68499.25</v>
      </c>
      <c r="F1281">
        <v>6.9887600000000001</v>
      </c>
      <c r="G1281">
        <v>4787.25</v>
      </c>
      <c r="H1281">
        <v>4.59</v>
      </c>
      <c r="I1281">
        <v>336242175.18324798</v>
      </c>
    </row>
    <row r="1282" spans="1:9" x14ac:dyDescent="0.25">
      <c r="A1282" s="27">
        <v>41813</v>
      </c>
      <c r="B1282" t="s">
        <v>64</v>
      </c>
      <c r="C1282" t="s">
        <v>65</v>
      </c>
      <c r="D1282">
        <v>68499.25</v>
      </c>
      <c r="E1282">
        <v>71624.5</v>
      </c>
      <c r="F1282">
        <v>-4.3633800000000003</v>
      </c>
      <c r="G1282">
        <v>-3125.25</v>
      </c>
      <c r="H1282">
        <v>4.59</v>
      </c>
      <c r="I1282">
        <v>314278029.62921</v>
      </c>
    </row>
    <row r="1283" spans="1:9" x14ac:dyDescent="0.25">
      <c r="A1283" s="27">
        <v>41810</v>
      </c>
      <c r="B1283" t="s">
        <v>64</v>
      </c>
      <c r="C1283" t="s">
        <v>65</v>
      </c>
      <c r="D1283">
        <v>71624.5</v>
      </c>
      <c r="E1283">
        <v>70533</v>
      </c>
      <c r="F1283">
        <v>1.5475000000000001</v>
      </c>
      <c r="G1283">
        <v>1091.5</v>
      </c>
      <c r="H1283">
        <v>4.2300000000000004</v>
      </c>
      <c r="I1283">
        <v>302832014.97523397</v>
      </c>
    </row>
    <row r="1284" spans="1:9" x14ac:dyDescent="0.25">
      <c r="A1284" s="27">
        <v>41809</v>
      </c>
      <c r="B1284" t="s">
        <v>64</v>
      </c>
      <c r="C1284" t="s">
        <v>65</v>
      </c>
      <c r="D1284">
        <v>70533</v>
      </c>
      <c r="E1284">
        <v>69466</v>
      </c>
      <c r="F1284">
        <v>1.536</v>
      </c>
      <c r="G1284">
        <v>1067</v>
      </c>
      <c r="H1284">
        <v>4.2300000000000004</v>
      </c>
      <c r="I1284">
        <v>298217097.67255902</v>
      </c>
    </row>
    <row r="1285" spans="1:9" x14ac:dyDescent="0.25">
      <c r="A1285" s="27">
        <v>41808</v>
      </c>
      <c r="B1285" t="s">
        <v>64</v>
      </c>
      <c r="C1285" t="s">
        <v>65</v>
      </c>
      <c r="D1285">
        <v>69466</v>
      </c>
      <c r="E1285">
        <v>78203.25</v>
      </c>
      <c r="F1285">
        <v>-11.17249</v>
      </c>
      <c r="G1285">
        <v>-8737.25</v>
      </c>
      <c r="H1285">
        <v>4.2300000000000004</v>
      </c>
      <c r="I1285">
        <v>293705767.61121702</v>
      </c>
    </row>
    <row r="1286" spans="1:9" x14ac:dyDescent="0.25">
      <c r="A1286" s="27">
        <v>41807</v>
      </c>
      <c r="B1286" t="s">
        <v>64</v>
      </c>
      <c r="C1286" t="s">
        <v>65</v>
      </c>
      <c r="D1286">
        <v>78203.25</v>
      </c>
      <c r="E1286">
        <v>82636.75</v>
      </c>
      <c r="F1286">
        <v>-5.3650500000000001</v>
      </c>
      <c r="G1286">
        <v>-4433.5</v>
      </c>
      <c r="H1286">
        <v>4.17</v>
      </c>
      <c r="I1286">
        <v>325955108.29861999</v>
      </c>
    </row>
    <row r="1287" spans="1:9" x14ac:dyDescent="0.25">
      <c r="A1287" s="27">
        <v>41806</v>
      </c>
      <c r="B1287" t="s">
        <v>64</v>
      </c>
      <c r="C1287" t="s">
        <v>65</v>
      </c>
      <c r="D1287">
        <v>82636.75</v>
      </c>
      <c r="E1287">
        <v>82526.25</v>
      </c>
      <c r="F1287">
        <v>0.13389999999999999</v>
      </c>
      <c r="G1287">
        <v>110.5</v>
      </c>
      <c r="H1287">
        <v>4.17</v>
      </c>
      <c r="I1287">
        <v>344434160.929322</v>
      </c>
    </row>
    <row r="1288" spans="1:9" x14ac:dyDescent="0.25">
      <c r="A1288" s="27">
        <v>41803</v>
      </c>
      <c r="B1288" t="s">
        <v>64</v>
      </c>
      <c r="C1288" t="s">
        <v>65</v>
      </c>
      <c r="D1288">
        <v>82526.25</v>
      </c>
      <c r="E1288">
        <v>86665.5</v>
      </c>
      <c r="F1288">
        <v>-4.7761199999999997</v>
      </c>
      <c r="G1288">
        <v>-4139.25</v>
      </c>
      <c r="H1288">
        <v>4.2300000000000004</v>
      </c>
      <c r="I1288">
        <v>348925166.33065403</v>
      </c>
    </row>
    <row r="1289" spans="1:9" x14ac:dyDescent="0.25">
      <c r="A1289" s="27">
        <v>41802</v>
      </c>
      <c r="B1289" t="s">
        <v>64</v>
      </c>
      <c r="C1289" t="s">
        <v>65</v>
      </c>
      <c r="D1289">
        <v>86665.5</v>
      </c>
      <c r="E1289">
        <v>78835</v>
      </c>
      <c r="F1289">
        <v>9.9327699999999997</v>
      </c>
      <c r="G1289">
        <v>7830.5</v>
      </c>
      <c r="H1289">
        <v>4.21</v>
      </c>
      <c r="I1289">
        <v>364692815.05268699</v>
      </c>
    </row>
    <row r="1290" spans="1:9" x14ac:dyDescent="0.25">
      <c r="A1290" s="27">
        <v>41801</v>
      </c>
      <c r="B1290" t="s">
        <v>64</v>
      </c>
      <c r="C1290" t="s">
        <v>65</v>
      </c>
      <c r="D1290">
        <v>78835</v>
      </c>
      <c r="E1290">
        <v>75312.25</v>
      </c>
      <c r="F1290">
        <v>4.67753</v>
      </c>
      <c r="G1290">
        <v>3522.75</v>
      </c>
      <c r="H1290">
        <v>4.37</v>
      </c>
      <c r="I1290">
        <v>344355274.30729198</v>
      </c>
    </row>
    <row r="1291" spans="1:9" x14ac:dyDescent="0.25">
      <c r="A1291" s="27">
        <v>41800</v>
      </c>
      <c r="B1291" t="s">
        <v>64</v>
      </c>
      <c r="C1291" t="s">
        <v>65</v>
      </c>
      <c r="D1291">
        <v>75312.25</v>
      </c>
      <c r="E1291">
        <v>77505</v>
      </c>
      <c r="F1291">
        <v>-2.82917</v>
      </c>
      <c r="G1291">
        <v>-2192.75</v>
      </c>
      <c r="H1291">
        <v>4.37</v>
      </c>
      <c r="I1291">
        <v>328967723.82126403</v>
      </c>
    </row>
    <row r="1292" spans="1:9" x14ac:dyDescent="0.25">
      <c r="A1292" s="27">
        <v>41799</v>
      </c>
      <c r="B1292" t="s">
        <v>64</v>
      </c>
      <c r="C1292" t="s">
        <v>65</v>
      </c>
      <c r="D1292">
        <v>77505</v>
      </c>
      <c r="E1292">
        <v>75533</v>
      </c>
      <c r="F1292">
        <v>2.6107800000000001</v>
      </c>
      <c r="G1292">
        <v>1972</v>
      </c>
      <c r="H1292">
        <v>4.47</v>
      </c>
      <c r="I1292">
        <v>346296266.920614</v>
      </c>
    </row>
    <row r="1293" spans="1:9" x14ac:dyDescent="0.25">
      <c r="A1293" s="27">
        <v>41796</v>
      </c>
      <c r="B1293" t="s">
        <v>64</v>
      </c>
      <c r="C1293" t="s">
        <v>65</v>
      </c>
      <c r="D1293">
        <v>75533</v>
      </c>
      <c r="E1293">
        <v>84444.25</v>
      </c>
      <c r="F1293">
        <v>-10.552820000000001</v>
      </c>
      <c r="G1293">
        <v>-8911.25</v>
      </c>
      <c r="H1293">
        <v>4.29</v>
      </c>
      <c r="I1293">
        <v>323889331.00593197</v>
      </c>
    </row>
    <row r="1294" spans="1:9" x14ac:dyDescent="0.25">
      <c r="A1294" s="27">
        <v>41795</v>
      </c>
      <c r="B1294" t="s">
        <v>64</v>
      </c>
      <c r="C1294" t="s">
        <v>65</v>
      </c>
      <c r="D1294">
        <v>84444.25</v>
      </c>
      <c r="E1294">
        <v>91319.5</v>
      </c>
      <c r="F1294">
        <v>-7.5287899999999999</v>
      </c>
      <c r="G1294">
        <v>-6875.25</v>
      </c>
      <c r="H1294">
        <v>4.1900000000000004</v>
      </c>
      <c r="I1294">
        <v>353656797.50933599</v>
      </c>
    </row>
    <row r="1295" spans="1:9" x14ac:dyDescent="0.25">
      <c r="A1295" s="27">
        <v>41794</v>
      </c>
      <c r="B1295" t="s">
        <v>64</v>
      </c>
      <c r="C1295" t="s">
        <v>65</v>
      </c>
      <c r="D1295">
        <v>91319.5</v>
      </c>
      <c r="E1295">
        <v>93282.25</v>
      </c>
      <c r="F1295">
        <v>-2.1040999999999999</v>
      </c>
      <c r="G1295">
        <v>-1962.75</v>
      </c>
      <c r="H1295">
        <v>4.1900000000000004</v>
      </c>
      <c r="I1295">
        <v>382450692.85539103</v>
      </c>
    </row>
    <row r="1296" spans="1:9" x14ac:dyDescent="0.25">
      <c r="A1296" s="27">
        <v>41793</v>
      </c>
      <c r="B1296" t="s">
        <v>64</v>
      </c>
      <c r="C1296" t="s">
        <v>65</v>
      </c>
      <c r="D1296">
        <v>93282.25</v>
      </c>
      <c r="E1296">
        <v>92507.75</v>
      </c>
      <c r="F1296">
        <v>0.83723000000000003</v>
      </c>
      <c r="G1296">
        <v>774.5</v>
      </c>
      <c r="H1296">
        <v>4.13</v>
      </c>
      <c r="I1296">
        <v>385073854.30140603</v>
      </c>
    </row>
    <row r="1297" spans="1:9" x14ac:dyDescent="0.25">
      <c r="A1297" s="27">
        <v>41792</v>
      </c>
      <c r="B1297" t="s">
        <v>64</v>
      </c>
      <c r="C1297" t="s">
        <v>65</v>
      </c>
      <c r="D1297">
        <v>92507.75</v>
      </c>
      <c r="E1297">
        <v>93605.25</v>
      </c>
      <c r="F1297">
        <v>-1.17248</v>
      </c>
      <c r="G1297">
        <v>-1097.5</v>
      </c>
      <c r="H1297">
        <v>4.13</v>
      </c>
      <c r="I1297">
        <v>381876679.060067</v>
      </c>
    </row>
    <row r="1298" spans="1:9" x14ac:dyDescent="0.25">
      <c r="A1298" s="27">
        <v>41789</v>
      </c>
      <c r="B1298" t="s">
        <v>64</v>
      </c>
      <c r="C1298" t="s">
        <v>65</v>
      </c>
      <c r="D1298">
        <v>93605.25</v>
      </c>
      <c r="E1298">
        <v>93165.5</v>
      </c>
      <c r="F1298">
        <v>0.47200999999999999</v>
      </c>
      <c r="G1298">
        <v>439.75</v>
      </c>
      <c r="H1298">
        <v>4.09</v>
      </c>
      <c r="I1298">
        <v>382663004.66674203</v>
      </c>
    </row>
    <row r="1299" spans="1:9" x14ac:dyDescent="0.25">
      <c r="A1299" s="27">
        <v>41788</v>
      </c>
      <c r="B1299" t="s">
        <v>64</v>
      </c>
      <c r="C1299" t="s">
        <v>65</v>
      </c>
      <c r="D1299">
        <v>93165.5</v>
      </c>
      <c r="E1299">
        <v>94867.75</v>
      </c>
      <c r="F1299">
        <v>-1.79434</v>
      </c>
      <c r="G1299">
        <v>-1702.25</v>
      </c>
      <c r="H1299">
        <v>3.81</v>
      </c>
      <c r="I1299">
        <v>354778944.38607198</v>
      </c>
    </row>
    <row r="1300" spans="1:9" x14ac:dyDescent="0.25">
      <c r="A1300" s="27">
        <v>41787</v>
      </c>
      <c r="B1300" t="s">
        <v>64</v>
      </c>
      <c r="C1300" t="s">
        <v>65</v>
      </c>
      <c r="D1300">
        <v>94867.75</v>
      </c>
      <c r="E1300">
        <v>94596.5</v>
      </c>
      <c r="F1300">
        <v>0.28673999999999999</v>
      </c>
      <c r="G1300">
        <v>271.25</v>
      </c>
      <c r="H1300">
        <v>3.63</v>
      </c>
      <c r="I1300">
        <v>344185003.63341898</v>
      </c>
    </row>
    <row r="1301" spans="1:9" x14ac:dyDescent="0.25">
      <c r="A1301" s="27">
        <v>41786</v>
      </c>
      <c r="B1301" t="s">
        <v>64</v>
      </c>
      <c r="C1301" t="s">
        <v>65</v>
      </c>
      <c r="D1301">
        <v>94596.5</v>
      </c>
      <c r="E1301">
        <v>100951</v>
      </c>
      <c r="F1301">
        <v>-6.2946400000000002</v>
      </c>
      <c r="G1301">
        <v>-6354.5</v>
      </c>
      <c r="H1301">
        <v>3.61</v>
      </c>
      <c r="I1301">
        <v>341308964.89008301</v>
      </c>
    </row>
    <row r="1302" spans="1:9" x14ac:dyDescent="0.25">
      <c r="A1302" s="27">
        <v>41782</v>
      </c>
      <c r="B1302" t="s">
        <v>64</v>
      </c>
      <c r="C1302" t="s">
        <v>65</v>
      </c>
      <c r="D1302">
        <v>100951</v>
      </c>
      <c r="E1302">
        <v>102992</v>
      </c>
      <c r="F1302">
        <v>-1.9817100000000001</v>
      </c>
      <c r="G1302">
        <v>-2041</v>
      </c>
      <c r="H1302">
        <v>3.59</v>
      </c>
      <c r="I1302">
        <v>362217302.85146701</v>
      </c>
    </row>
    <row r="1303" spans="1:9" x14ac:dyDescent="0.25">
      <c r="A1303" s="27">
        <v>41781</v>
      </c>
      <c r="B1303" t="s">
        <v>64</v>
      </c>
      <c r="C1303" t="s">
        <v>65</v>
      </c>
      <c r="D1303">
        <v>102992</v>
      </c>
      <c r="E1303">
        <v>103645</v>
      </c>
      <c r="F1303">
        <v>-0.63004000000000004</v>
      </c>
      <c r="G1303">
        <v>-653</v>
      </c>
      <c r="H1303">
        <v>3.59</v>
      </c>
      <c r="I1303">
        <v>369540514.26214999</v>
      </c>
    </row>
    <row r="1304" spans="1:9" x14ac:dyDescent="0.25">
      <c r="A1304" s="27">
        <v>41780</v>
      </c>
      <c r="B1304" t="s">
        <v>64</v>
      </c>
      <c r="C1304" t="s">
        <v>65</v>
      </c>
      <c r="D1304">
        <v>103645</v>
      </c>
      <c r="E1304">
        <v>108154</v>
      </c>
      <c r="F1304">
        <v>-4.16906</v>
      </c>
      <c r="G1304">
        <v>-4509</v>
      </c>
      <c r="H1304">
        <v>3.59</v>
      </c>
      <c r="I1304">
        <v>371883511.34748799</v>
      </c>
    </row>
    <row r="1305" spans="1:9" x14ac:dyDescent="0.25">
      <c r="A1305" s="27">
        <v>41779</v>
      </c>
      <c r="B1305" t="s">
        <v>64</v>
      </c>
      <c r="C1305" t="s">
        <v>65</v>
      </c>
      <c r="D1305">
        <v>108154</v>
      </c>
      <c r="E1305">
        <v>107417</v>
      </c>
      <c r="F1305">
        <v>0.68611</v>
      </c>
      <c r="G1305">
        <v>737</v>
      </c>
      <c r="H1305">
        <v>3.41</v>
      </c>
      <c r="I1305">
        <v>368594311.80352402</v>
      </c>
    </row>
    <row r="1306" spans="1:9" x14ac:dyDescent="0.25">
      <c r="A1306" s="27">
        <v>41778</v>
      </c>
      <c r="B1306" t="s">
        <v>64</v>
      </c>
      <c r="C1306" t="s">
        <v>65</v>
      </c>
      <c r="D1306">
        <v>107417</v>
      </c>
      <c r="E1306">
        <v>111995.25</v>
      </c>
      <c r="F1306">
        <v>-4.0879000000000003</v>
      </c>
      <c r="G1306">
        <v>-4578.25</v>
      </c>
      <c r="H1306">
        <v>3.21</v>
      </c>
      <c r="I1306">
        <v>344599178.46218503</v>
      </c>
    </row>
    <row r="1307" spans="1:9" x14ac:dyDescent="0.25">
      <c r="A1307" s="27">
        <v>41775</v>
      </c>
      <c r="B1307" t="s">
        <v>64</v>
      </c>
      <c r="C1307" t="s">
        <v>65</v>
      </c>
      <c r="D1307">
        <v>111995.25</v>
      </c>
      <c r="E1307">
        <v>116343.75</v>
      </c>
      <c r="F1307">
        <v>-3.7376299999999998</v>
      </c>
      <c r="G1307">
        <v>-4348.5</v>
      </c>
      <c r="H1307">
        <v>3.21</v>
      </c>
      <c r="I1307">
        <v>359286436.42688799</v>
      </c>
    </row>
    <row r="1308" spans="1:9" x14ac:dyDescent="0.25">
      <c r="A1308" s="27">
        <v>41774</v>
      </c>
      <c r="B1308" t="s">
        <v>64</v>
      </c>
      <c r="C1308" t="s">
        <v>65</v>
      </c>
      <c r="D1308">
        <v>116343.75</v>
      </c>
      <c r="E1308">
        <v>113219.25</v>
      </c>
      <c r="F1308">
        <v>2.75969</v>
      </c>
      <c r="G1308">
        <v>3124.5</v>
      </c>
      <c r="H1308">
        <v>3.23</v>
      </c>
      <c r="I1308">
        <v>375563519.75092202</v>
      </c>
    </row>
    <row r="1309" spans="1:9" x14ac:dyDescent="0.25">
      <c r="A1309" s="27">
        <v>41773</v>
      </c>
      <c r="B1309" t="s">
        <v>64</v>
      </c>
      <c r="C1309" t="s">
        <v>65</v>
      </c>
      <c r="D1309">
        <v>113219.25</v>
      </c>
      <c r="E1309">
        <v>115285.75</v>
      </c>
      <c r="F1309">
        <v>-1.7925</v>
      </c>
      <c r="G1309">
        <v>-2066.5</v>
      </c>
      <c r="H1309">
        <v>3.31</v>
      </c>
      <c r="I1309">
        <v>374535015.44289798</v>
      </c>
    </row>
    <row r="1310" spans="1:9" x14ac:dyDescent="0.25">
      <c r="A1310" s="27">
        <v>41772</v>
      </c>
      <c r="B1310" t="s">
        <v>64</v>
      </c>
      <c r="C1310" t="s">
        <v>65</v>
      </c>
      <c r="D1310">
        <v>115285.75</v>
      </c>
      <c r="E1310">
        <v>114699.75</v>
      </c>
      <c r="F1310">
        <v>0.51090000000000002</v>
      </c>
      <c r="G1310">
        <v>586</v>
      </c>
      <c r="H1310">
        <v>3.15</v>
      </c>
      <c r="I1310">
        <v>362925382.14558101</v>
      </c>
    </row>
    <row r="1311" spans="1:9" x14ac:dyDescent="0.25">
      <c r="A1311" s="27">
        <v>41771</v>
      </c>
      <c r="B1311" t="s">
        <v>64</v>
      </c>
      <c r="C1311" t="s">
        <v>65</v>
      </c>
      <c r="D1311">
        <v>114699.75</v>
      </c>
      <c r="E1311">
        <v>122006.75</v>
      </c>
      <c r="F1311">
        <v>-5.9890100000000004</v>
      </c>
      <c r="G1311">
        <v>-7307</v>
      </c>
      <c r="H1311">
        <v>2.99</v>
      </c>
      <c r="I1311">
        <v>342728664.45490903</v>
      </c>
    </row>
    <row r="1312" spans="1:9" x14ac:dyDescent="0.25">
      <c r="A1312" s="27">
        <v>41768</v>
      </c>
      <c r="B1312" t="s">
        <v>64</v>
      </c>
      <c r="C1312" t="s">
        <v>65</v>
      </c>
      <c r="D1312">
        <v>122006.75</v>
      </c>
      <c r="E1312">
        <v>127053.5</v>
      </c>
      <c r="F1312">
        <v>-3.9721500000000001</v>
      </c>
      <c r="G1312">
        <v>-5046.75</v>
      </c>
      <c r="H1312">
        <v>2.89</v>
      </c>
      <c r="I1312">
        <v>352361675.676301</v>
      </c>
    </row>
    <row r="1313" spans="1:9" x14ac:dyDescent="0.25">
      <c r="A1313" s="27">
        <v>41767</v>
      </c>
      <c r="B1313" t="s">
        <v>64</v>
      </c>
      <c r="C1313" t="s">
        <v>65</v>
      </c>
      <c r="D1313">
        <v>127053.5</v>
      </c>
      <c r="E1313">
        <v>126747.75</v>
      </c>
      <c r="F1313">
        <v>0.24123</v>
      </c>
      <c r="G1313">
        <v>305.75</v>
      </c>
      <c r="H1313">
        <v>2.89</v>
      </c>
      <c r="I1313">
        <v>366936945.37834102</v>
      </c>
    </row>
    <row r="1314" spans="1:9" x14ac:dyDescent="0.25">
      <c r="A1314" s="27">
        <v>41766</v>
      </c>
      <c r="B1314" t="s">
        <v>64</v>
      </c>
      <c r="C1314" t="s">
        <v>65</v>
      </c>
      <c r="D1314">
        <v>126747.75</v>
      </c>
      <c r="E1314">
        <v>132802.25</v>
      </c>
      <c r="F1314">
        <v>-4.5590299999999999</v>
      </c>
      <c r="G1314">
        <v>-6054.5</v>
      </c>
      <c r="H1314">
        <v>2.89</v>
      </c>
      <c r="I1314">
        <v>366053923.88700497</v>
      </c>
    </row>
    <row r="1315" spans="1:9" x14ac:dyDescent="0.25">
      <c r="A1315" s="27">
        <v>41765</v>
      </c>
      <c r="B1315" t="s">
        <v>64</v>
      </c>
      <c r="C1315" t="s">
        <v>65</v>
      </c>
      <c r="D1315">
        <v>132802.25</v>
      </c>
      <c r="E1315">
        <v>129760</v>
      </c>
      <c r="F1315">
        <v>2.3445200000000002</v>
      </c>
      <c r="G1315">
        <v>3042.25</v>
      </c>
      <c r="H1315">
        <v>2.83</v>
      </c>
      <c r="I1315">
        <v>375571491.648386</v>
      </c>
    </row>
    <row r="1316" spans="1:9" x14ac:dyDescent="0.25">
      <c r="A1316" s="27">
        <v>41764</v>
      </c>
      <c r="B1316" t="s">
        <v>64</v>
      </c>
      <c r="C1316" t="s">
        <v>65</v>
      </c>
      <c r="D1316">
        <v>129760</v>
      </c>
      <c r="E1316">
        <v>134559.5</v>
      </c>
      <c r="F1316">
        <v>-3.5668199999999999</v>
      </c>
      <c r="G1316">
        <v>-4799.5</v>
      </c>
      <c r="H1316">
        <v>2.77</v>
      </c>
      <c r="I1316">
        <v>359182254.50769597</v>
      </c>
    </row>
    <row r="1317" spans="1:9" x14ac:dyDescent="0.25">
      <c r="A1317" s="27">
        <v>41761</v>
      </c>
      <c r="B1317" t="s">
        <v>64</v>
      </c>
      <c r="C1317" t="s">
        <v>65</v>
      </c>
      <c r="D1317">
        <v>134559.5</v>
      </c>
      <c r="E1317">
        <v>133764.5</v>
      </c>
      <c r="F1317">
        <v>0.59433000000000002</v>
      </c>
      <c r="G1317">
        <v>795</v>
      </c>
      <c r="H1317">
        <v>2.63</v>
      </c>
      <c r="I1317">
        <v>353629183.68239999</v>
      </c>
    </row>
    <row r="1318" spans="1:9" x14ac:dyDescent="0.25">
      <c r="A1318" s="27">
        <v>41760</v>
      </c>
      <c r="B1318" t="s">
        <v>64</v>
      </c>
      <c r="C1318" t="s">
        <v>65</v>
      </c>
      <c r="D1318">
        <v>133764.5</v>
      </c>
      <c r="E1318">
        <v>134786.75</v>
      </c>
      <c r="F1318">
        <v>-0.75841999999999998</v>
      </c>
      <c r="G1318">
        <v>-1022.25</v>
      </c>
      <c r="H1318">
        <v>2.4900000000000002</v>
      </c>
      <c r="I1318">
        <v>332812853.402394</v>
      </c>
    </row>
    <row r="1319" spans="1:9" x14ac:dyDescent="0.25">
      <c r="A1319" s="27">
        <v>41759</v>
      </c>
      <c r="B1319" t="s">
        <v>64</v>
      </c>
      <c r="C1319" t="s">
        <v>65</v>
      </c>
      <c r="D1319">
        <v>134786.75</v>
      </c>
      <c r="E1319">
        <v>134469</v>
      </c>
      <c r="F1319">
        <v>0.23630000000000001</v>
      </c>
      <c r="G1319">
        <v>317.75</v>
      </c>
      <c r="H1319">
        <v>2.4300000000000002</v>
      </c>
      <c r="I1319">
        <v>327269058.19640201</v>
      </c>
    </row>
    <row r="1320" spans="1:9" x14ac:dyDescent="0.25">
      <c r="A1320" s="27">
        <v>41758</v>
      </c>
      <c r="B1320" t="s">
        <v>64</v>
      </c>
      <c r="C1320" t="s">
        <v>65</v>
      </c>
      <c r="D1320">
        <v>134469</v>
      </c>
      <c r="E1320">
        <v>138083.75</v>
      </c>
      <c r="F1320">
        <v>-2.6177999999999999</v>
      </c>
      <c r="G1320">
        <v>-3614.75</v>
      </c>
      <c r="H1320">
        <v>2.29</v>
      </c>
      <c r="I1320">
        <v>307671885.09706599</v>
      </c>
    </row>
    <row r="1321" spans="1:9" x14ac:dyDescent="0.25">
      <c r="A1321" s="27">
        <v>41757</v>
      </c>
      <c r="B1321" t="s">
        <v>64</v>
      </c>
      <c r="C1321" t="s">
        <v>65</v>
      </c>
      <c r="D1321">
        <v>138083.75</v>
      </c>
      <c r="E1321">
        <v>144932.5</v>
      </c>
      <c r="F1321">
        <v>-4.7254800000000001</v>
      </c>
      <c r="G1321">
        <v>-6848.75</v>
      </c>
      <c r="H1321">
        <v>2.21</v>
      </c>
      <c r="I1321">
        <v>304895916.24442798</v>
      </c>
    </row>
    <row r="1322" spans="1:9" x14ac:dyDescent="0.25">
      <c r="A1322" s="27">
        <v>41754</v>
      </c>
      <c r="B1322" t="s">
        <v>64</v>
      </c>
      <c r="C1322" t="s">
        <v>65</v>
      </c>
      <c r="D1322">
        <v>144932.5</v>
      </c>
      <c r="E1322">
        <v>142864.5</v>
      </c>
      <c r="F1322">
        <v>1.44753</v>
      </c>
      <c r="G1322">
        <v>2068</v>
      </c>
      <c r="H1322">
        <v>2.21</v>
      </c>
      <c r="I1322">
        <v>320018303.24781603</v>
      </c>
    </row>
    <row r="1323" spans="1:9" x14ac:dyDescent="0.25">
      <c r="A1323" s="27">
        <v>41753</v>
      </c>
      <c r="B1323" t="s">
        <v>64</v>
      </c>
      <c r="C1323" t="s">
        <v>65</v>
      </c>
      <c r="D1323">
        <v>142864.5</v>
      </c>
      <c r="E1323">
        <v>140469.25</v>
      </c>
      <c r="F1323">
        <v>1.7051799999999999</v>
      </c>
      <c r="G1323">
        <v>2395.25</v>
      </c>
      <c r="H1323">
        <v>2.27</v>
      </c>
      <c r="I1323">
        <v>324023924.46913302</v>
      </c>
    </row>
    <row r="1324" spans="1:9" x14ac:dyDescent="0.25">
      <c r="A1324" s="27">
        <v>41752</v>
      </c>
      <c r="B1324" t="s">
        <v>64</v>
      </c>
      <c r="C1324" t="s">
        <v>65</v>
      </c>
      <c r="D1324">
        <v>140469.25</v>
      </c>
      <c r="E1324">
        <v>138356.5</v>
      </c>
      <c r="F1324">
        <v>1.5270300000000001</v>
      </c>
      <c r="G1324">
        <v>2112.75</v>
      </c>
      <c r="H1324">
        <v>2.13</v>
      </c>
      <c r="I1324">
        <v>298925681.10978103</v>
      </c>
    </row>
    <row r="1325" spans="1:9" x14ac:dyDescent="0.25">
      <c r="A1325" s="27">
        <v>41751</v>
      </c>
      <c r="B1325" t="s">
        <v>64</v>
      </c>
      <c r="C1325" t="s">
        <v>65</v>
      </c>
      <c r="D1325">
        <v>138356.5</v>
      </c>
      <c r="E1325">
        <v>141197</v>
      </c>
      <c r="F1325">
        <v>-2.01173</v>
      </c>
      <c r="G1325">
        <v>-2840.5</v>
      </c>
      <c r="H1325">
        <v>2.0099999999999998</v>
      </c>
      <c r="I1325">
        <v>277826862.06376398</v>
      </c>
    </row>
    <row r="1326" spans="1:9" x14ac:dyDescent="0.25">
      <c r="A1326" s="27">
        <v>41750</v>
      </c>
      <c r="B1326" t="s">
        <v>64</v>
      </c>
      <c r="C1326" t="s">
        <v>65</v>
      </c>
      <c r="D1326">
        <v>141197</v>
      </c>
      <c r="E1326">
        <v>144691.25</v>
      </c>
      <c r="F1326">
        <v>-2.4149699999999998</v>
      </c>
      <c r="G1326">
        <v>-3494.25</v>
      </c>
      <c r="H1326">
        <v>1.87</v>
      </c>
      <c r="I1326">
        <v>263763149.98245299</v>
      </c>
    </row>
    <row r="1327" spans="1:9" x14ac:dyDescent="0.25">
      <c r="A1327" s="27">
        <v>41746</v>
      </c>
      <c r="B1327" t="s">
        <v>64</v>
      </c>
      <c r="C1327" t="s">
        <v>65</v>
      </c>
      <c r="D1327">
        <v>144691.25</v>
      </c>
      <c r="E1327">
        <v>150353</v>
      </c>
      <c r="F1327">
        <v>-3.7656399999999999</v>
      </c>
      <c r="G1327">
        <v>-5661.75</v>
      </c>
      <c r="H1327">
        <v>1.73</v>
      </c>
      <c r="I1327">
        <v>250033811.024481</v>
      </c>
    </row>
    <row r="1328" spans="1:9" x14ac:dyDescent="0.25">
      <c r="A1328" s="27">
        <v>41745</v>
      </c>
      <c r="B1328" t="s">
        <v>64</v>
      </c>
      <c r="C1328" t="s">
        <v>65</v>
      </c>
      <c r="D1328">
        <v>150353</v>
      </c>
      <c r="E1328">
        <v>161149.75</v>
      </c>
      <c r="F1328">
        <v>-6.6998199999999999</v>
      </c>
      <c r="G1328">
        <v>-10796.75</v>
      </c>
      <c r="H1328">
        <v>1.65</v>
      </c>
      <c r="I1328">
        <v>247789361.88652599</v>
      </c>
    </row>
    <row r="1329" spans="1:9" x14ac:dyDescent="0.25">
      <c r="A1329" s="27">
        <v>41744</v>
      </c>
      <c r="B1329" t="s">
        <v>64</v>
      </c>
      <c r="C1329" t="s">
        <v>65</v>
      </c>
      <c r="D1329">
        <v>161149.75</v>
      </c>
      <c r="E1329">
        <v>165543.25</v>
      </c>
      <c r="F1329">
        <v>-2.6539899999999998</v>
      </c>
      <c r="G1329">
        <v>-4393.5</v>
      </c>
      <c r="H1329">
        <v>1.65</v>
      </c>
      <c r="I1329">
        <v>265582952.92194501</v>
      </c>
    </row>
    <row r="1330" spans="1:9" x14ac:dyDescent="0.25">
      <c r="A1330" s="27">
        <v>41743</v>
      </c>
      <c r="B1330" t="s">
        <v>64</v>
      </c>
      <c r="C1330" t="s">
        <v>65</v>
      </c>
      <c r="D1330">
        <v>165543.25</v>
      </c>
      <c r="E1330">
        <v>166822.75</v>
      </c>
      <c r="F1330">
        <v>-0.76698</v>
      </c>
      <c r="G1330">
        <v>-1279.5</v>
      </c>
      <c r="H1330">
        <v>1.73</v>
      </c>
      <c r="I1330">
        <v>286067123.52597898</v>
      </c>
    </row>
    <row r="1331" spans="1:9" x14ac:dyDescent="0.25">
      <c r="A1331" s="27">
        <v>41740</v>
      </c>
      <c r="B1331" t="s">
        <v>64</v>
      </c>
      <c r="C1331" t="s">
        <v>65</v>
      </c>
      <c r="D1331">
        <v>166822.75</v>
      </c>
      <c r="E1331">
        <v>157389.5</v>
      </c>
      <c r="F1331">
        <v>5.9935700000000001</v>
      </c>
      <c r="G1331">
        <v>9433.25</v>
      </c>
      <c r="H1331">
        <v>1.89</v>
      </c>
      <c r="I1331">
        <v>314969804.35399002</v>
      </c>
    </row>
    <row r="1332" spans="1:9" x14ac:dyDescent="0.25">
      <c r="A1332" s="27">
        <v>41739</v>
      </c>
      <c r="B1332" t="s">
        <v>64</v>
      </c>
      <c r="C1332" t="s">
        <v>65</v>
      </c>
      <c r="D1332">
        <v>157389.5</v>
      </c>
      <c r="E1332">
        <v>140740.75</v>
      </c>
      <c r="F1332">
        <v>11.829370000000001</v>
      </c>
      <c r="G1332">
        <v>16648.75</v>
      </c>
      <c r="H1332">
        <v>2.15</v>
      </c>
      <c r="I1332">
        <v>338080620.40258098</v>
      </c>
    </row>
    <row r="1333" spans="1:9" x14ac:dyDescent="0.25">
      <c r="A1333" s="27">
        <v>41738</v>
      </c>
      <c r="B1333" t="s">
        <v>64</v>
      </c>
      <c r="C1333" t="s">
        <v>65</v>
      </c>
      <c r="D1333">
        <v>140740.75</v>
      </c>
      <c r="E1333">
        <v>148036.5</v>
      </c>
      <c r="F1333">
        <v>-4.92835</v>
      </c>
      <c r="G1333">
        <v>-7295.75</v>
      </c>
      <c r="H1333">
        <v>2.23</v>
      </c>
      <c r="I1333">
        <v>313577521.86578298</v>
      </c>
    </row>
    <row r="1334" spans="1:9" x14ac:dyDescent="0.25">
      <c r="A1334" s="27">
        <v>41737</v>
      </c>
      <c r="B1334" t="s">
        <v>64</v>
      </c>
      <c r="C1334" t="s">
        <v>65</v>
      </c>
      <c r="D1334">
        <v>148036.5</v>
      </c>
      <c r="E1334">
        <v>153459.75</v>
      </c>
      <c r="F1334">
        <v>-3.5339900000000002</v>
      </c>
      <c r="G1334">
        <v>-5423.25</v>
      </c>
      <c r="H1334">
        <v>2.23</v>
      </c>
      <c r="I1334">
        <v>329832822.51717401</v>
      </c>
    </row>
    <row r="1335" spans="1:9" x14ac:dyDescent="0.25">
      <c r="A1335" s="27">
        <v>41736</v>
      </c>
      <c r="B1335" t="s">
        <v>64</v>
      </c>
      <c r="C1335" t="s">
        <v>65</v>
      </c>
      <c r="D1335">
        <v>153459.75</v>
      </c>
      <c r="E1335">
        <v>146223.5</v>
      </c>
      <c r="F1335">
        <v>4.94876</v>
      </c>
      <c r="G1335">
        <v>7236.25</v>
      </c>
      <c r="H1335">
        <v>2.23</v>
      </c>
      <c r="I1335">
        <v>341916098.29521698</v>
      </c>
    </row>
    <row r="1336" spans="1:9" x14ac:dyDescent="0.25">
      <c r="A1336" s="27">
        <v>41733</v>
      </c>
      <c r="B1336" t="s">
        <v>64</v>
      </c>
      <c r="C1336" t="s">
        <v>65</v>
      </c>
      <c r="D1336">
        <v>146223.5</v>
      </c>
      <c r="E1336">
        <v>139408.75</v>
      </c>
      <c r="F1336">
        <v>4.8883200000000002</v>
      </c>
      <c r="G1336">
        <v>6814.75</v>
      </c>
      <c r="H1336">
        <v>2.4300000000000002</v>
      </c>
      <c r="I1336">
        <v>355038066.65849298</v>
      </c>
    </row>
    <row r="1337" spans="1:9" x14ac:dyDescent="0.25">
      <c r="A1337" s="27">
        <v>41732</v>
      </c>
      <c r="B1337" t="s">
        <v>64</v>
      </c>
      <c r="C1337" t="s">
        <v>65</v>
      </c>
      <c r="D1337">
        <v>139408.75</v>
      </c>
      <c r="E1337">
        <v>142236.5</v>
      </c>
      <c r="F1337">
        <v>-1.9880599999999999</v>
      </c>
      <c r="G1337">
        <v>-2827.75</v>
      </c>
      <c r="H1337">
        <v>2.4300000000000002</v>
      </c>
      <c r="I1337">
        <v>338491508.37777197</v>
      </c>
    </row>
    <row r="1338" spans="1:9" x14ac:dyDescent="0.25">
      <c r="A1338" s="27">
        <v>41731</v>
      </c>
      <c r="B1338" t="s">
        <v>64</v>
      </c>
      <c r="C1338" t="s">
        <v>65</v>
      </c>
      <c r="D1338">
        <v>142236.5</v>
      </c>
      <c r="E1338">
        <v>140384.5</v>
      </c>
      <c r="F1338">
        <v>1.3192299999999999</v>
      </c>
      <c r="G1338">
        <v>1852</v>
      </c>
      <c r="H1338">
        <v>2.39</v>
      </c>
      <c r="I1338">
        <v>339667968.65046102</v>
      </c>
    </row>
    <row r="1339" spans="1:9" x14ac:dyDescent="0.25">
      <c r="A1339" s="27">
        <v>41730</v>
      </c>
      <c r="B1339" t="s">
        <v>64</v>
      </c>
      <c r="C1339" t="s">
        <v>65</v>
      </c>
      <c r="D1339">
        <v>140384.5</v>
      </c>
      <c r="E1339">
        <v>150734.25</v>
      </c>
      <c r="F1339">
        <v>-6.8662200000000002</v>
      </c>
      <c r="G1339">
        <v>-10349.75</v>
      </c>
      <c r="H1339">
        <v>2.29</v>
      </c>
      <c r="I1339">
        <v>321206848.81577998</v>
      </c>
    </row>
    <row r="1340" spans="1:9" x14ac:dyDescent="0.25">
      <c r="A1340" s="27">
        <v>41729</v>
      </c>
      <c r="B1340" t="s">
        <v>64</v>
      </c>
      <c r="C1340" t="s">
        <v>65</v>
      </c>
      <c r="D1340">
        <v>150734.25</v>
      </c>
      <c r="E1340">
        <v>159392.25</v>
      </c>
      <c r="F1340">
        <v>-5.4318799999999996</v>
      </c>
      <c r="G1340">
        <v>-8658</v>
      </c>
      <c r="H1340">
        <v>2.11</v>
      </c>
      <c r="I1340">
        <v>317755436.20319498</v>
      </c>
    </row>
    <row r="1341" spans="1:9" x14ac:dyDescent="0.25">
      <c r="A1341" s="27">
        <v>41726</v>
      </c>
      <c r="B1341" t="s">
        <v>64</v>
      </c>
      <c r="C1341" t="s">
        <v>65</v>
      </c>
      <c r="D1341">
        <v>159392.25</v>
      </c>
      <c r="E1341">
        <v>162487.75</v>
      </c>
      <c r="F1341">
        <v>-1.90507</v>
      </c>
      <c r="G1341">
        <v>-3095.5</v>
      </c>
      <c r="H1341">
        <v>1.91</v>
      </c>
      <c r="I1341">
        <v>304128488.87526399</v>
      </c>
    </row>
    <row r="1342" spans="1:9" x14ac:dyDescent="0.25">
      <c r="A1342" s="27">
        <v>41725</v>
      </c>
      <c r="B1342" t="s">
        <v>64</v>
      </c>
      <c r="C1342" t="s">
        <v>65</v>
      </c>
      <c r="D1342">
        <v>162487.75</v>
      </c>
      <c r="E1342">
        <v>168361.75</v>
      </c>
      <c r="F1342">
        <v>-3.4889199999999998</v>
      </c>
      <c r="G1342">
        <v>-5874</v>
      </c>
      <c r="H1342">
        <v>1.91</v>
      </c>
      <c r="I1342">
        <v>310034859.71395499</v>
      </c>
    </row>
    <row r="1343" spans="1:9" x14ac:dyDescent="0.25">
      <c r="A1343" s="27">
        <v>41724</v>
      </c>
      <c r="B1343" t="s">
        <v>64</v>
      </c>
      <c r="C1343" t="s">
        <v>65</v>
      </c>
      <c r="D1343">
        <v>168361.75</v>
      </c>
      <c r="E1343">
        <v>160978.5</v>
      </c>
      <c r="F1343">
        <v>4.5864799999999999</v>
      </c>
      <c r="G1343">
        <v>7383.25</v>
      </c>
      <c r="H1343">
        <v>1.91</v>
      </c>
      <c r="I1343">
        <v>321242749.33000201</v>
      </c>
    </row>
    <row r="1344" spans="1:9" x14ac:dyDescent="0.25">
      <c r="A1344" s="27">
        <v>41723</v>
      </c>
      <c r="B1344" t="s">
        <v>64</v>
      </c>
      <c r="C1344" t="s">
        <v>65</v>
      </c>
      <c r="D1344">
        <v>160978.5</v>
      </c>
      <c r="E1344">
        <v>165922.75</v>
      </c>
      <c r="F1344">
        <v>-2.9798499999999999</v>
      </c>
      <c r="G1344">
        <v>-4944.25</v>
      </c>
      <c r="H1344">
        <v>1.91</v>
      </c>
      <c r="I1344">
        <v>307155134.24527699</v>
      </c>
    </row>
    <row r="1345" spans="1:9" x14ac:dyDescent="0.25">
      <c r="A1345" s="27">
        <v>41722</v>
      </c>
      <c r="B1345" t="s">
        <v>64</v>
      </c>
      <c r="C1345" t="s">
        <v>65</v>
      </c>
      <c r="D1345">
        <v>165922.75</v>
      </c>
      <c r="E1345">
        <v>166783.75</v>
      </c>
      <c r="F1345">
        <v>-0.51624000000000003</v>
      </c>
      <c r="G1345">
        <v>-861</v>
      </c>
      <c r="H1345">
        <v>1.85</v>
      </c>
      <c r="I1345">
        <v>306633648.75398201</v>
      </c>
    </row>
    <row r="1346" spans="1:9" x14ac:dyDescent="0.25">
      <c r="A1346" s="27">
        <v>41719</v>
      </c>
      <c r="B1346" t="s">
        <v>64</v>
      </c>
      <c r="C1346" t="s">
        <v>65</v>
      </c>
      <c r="D1346">
        <v>166783.75</v>
      </c>
      <c r="E1346">
        <v>161707.25</v>
      </c>
      <c r="F1346">
        <v>3.1393200000000001</v>
      </c>
      <c r="G1346">
        <v>5076.5</v>
      </c>
      <c r="H1346">
        <v>1.85</v>
      </c>
      <c r="I1346">
        <v>308224820.37798899</v>
      </c>
    </row>
    <row r="1347" spans="1:9" x14ac:dyDescent="0.25">
      <c r="A1347" s="27">
        <v>41718</v>
      </c>
      <c r="B1347" t="s">
        <v>64</v>
      </c>
      <c r="C1347" t="s">
        <v>65</v>
      </c>
      <c r="D1347">
        <v>161707.25</v>
      </c>
      <c r="E1347">
        <v>166962</v>
      </c>
      <c r="F1347">
        <v>-3.1472699999999998</v>
      </c>
      <c r="G1347">
        <v>-5254.75</v>
      </c>
      <c r="H1347">
        <v>1.85</v>
      </c>
      <c r="I1347">
        <v>298843191.168616</v>
      </c>
    </row>
    <row r="1348" spans="1:9" x14ac:dyDescent="0.25">
      <c r="A1348" s="27">
        <v>41717</v>
      </c>
      <c r="B1348" t="s">
        <v>64</v>
      </c>
      <c r="C1348" t="s">
        <v>65</v>
      </c>
      <c r="D1348">
        <v>166962</v>
      </c>
      <c r="E1348">
        <v>158995.75</v>
      </c>
      <c r="F1348">
        <v>5.0103499999999999</v>
      </c>
      <c r="G1348">
        <v>7966.25</v>
      </c>
      <c r="H1348">
        <v>1.85</v>
      </c>
      <c r="I1348">
        <v>308554235.40932399</v>
      </c>
    </row>
    <row r="1349" spans="1:9" x14ac:dyDescent="0.25">
      <c r="A1349" s="27">
        <v>41716</v>
      </c>
      <c r="B1349" t="s">
        <v>64</v>
      </c>
      <c r="C1349" t="s">
        <v>65</v>
      </c>
      <c r="D1349">
        <v>158995.75</v>
      </c>
      <c r="E1349">
        <v>170655</v>
      </c>
      <c r="F1349">
        <v>-6.8320600000000002</v>
      </c>
      <c r="G1349">
        <v>-11659.25</v>
      </c>
      <c r="H1349">
        <v>1.67</v>
      </c>
      <c r="I1349">
        <v>265212966.78592801</v>
      </c>
    </row>
    <row r="1350" spans="1:9" x14ac:dyDescent="0.25">
      <c r="A1350" s="27">
        <v>41715</v>
      </c>
      <c r="B1350" t="s">
        <v>64</v>
      </c>
      <c r="C1350" t="s">
        <v>65</v>
      </c>
      <c r="D1350">
        <v>170655</v>
      </c>
      <c r="E1350">
        <v>192707</v>
      </c>
      <c r="F1350">
        <v>-11.44328</v>
      </c>
      <c r="G1350">
        <v>-22052</v>
      </c>
      <c r="H1350">
        <v>1.59</v>
      </c>
      <c r="I1350">
        <v>271008786.52135301</v>
      </c>
    </row>
    <row r="1351" spans="1:9" x14ac:dyDescent="0.25">
      <c r="A1351" s="27">
        <v>41712</v>
      </c>
      <c r="B1351" t="s">
        <v>64</v>
      </c>
      <c r="C1351" t="s">
        <v>65</v>
      </c>
      <c r="D1351">
        <v>192707</v>
      </c>
      <c r="E1351">
        <v>180466.75</v>
      </c>
      <c r="F1351">
        <v>6.7825499999999996</v>
      </c>
      <c r="G1351">
        <v>12240.25</v>
      </c>
      <c r="H1351">
        <v>1.59</v>
      </c>
      <c r="I1351">
        <v>306028479.82286203</v>
      </c>
    </row>
    <row r="1352" spans="1:9" x14ac:dyDescent="0.25">
      <c r="A1352" s="27">
        <v>41711</v>
      </c>
      <c r="B1352" t="s">
        <v>64</v>
      </c>
      <c r="C1352" t="s">
        <v>65</v>
      </c>
      <c r="D1352">
        <v>180466.75</v>
      </c>
      <c r="E1352">
        <v>164806</v>
      </c>
      <c r="F1352">
        <v>9.5025399999999998</v>
      </c>
      <c r="G1352">
        <v>15660.75</v>
      </c>
      <c r="H1352">
        <v>1.63</v>
      </c>
      <c r="I1352">
        <v>293809012.65009803</v>
      </c>
    </row>
    <row r="1353" spans="1:9" x14ac:dyDescent="0.25">
      <c r="A1353" s="27">
        <v>41710</v>
      </c>
      <c r="B1353" t="s">
        <v>64</v>
      </c>
      <c r="C1353" t="s">
        <v>65</v>
      </c>
      <c r="D1353">
        <v>164806</v>
      </c>
      <c r="E1353">
        <v>168425.25</v>
      </c>
      <c r="F1353">
        <v>-2.1488800000000001</v>
      </c>
      <c r="G1353">
        <v>-3619.25</v>
      </c>
      <c r="H1353">
        <v>1.65</v>
      </c>
      <c r="I1353">
        <v>271608638.171974</v>
      </c>
    </row>
    <row r="1354" spans="1:9" x14ac:dyDescent="0.25">
      <c r="A1354" s="27">
        <v>41709</v>
      </c>
      <c r="B1354" t="s">
        <v>64</v>
      </c>
      <c r="C1354" t="s">
        <v>65</v>
      </c>
      <c r="D1354">
        <v>168425.25</v>
      </c>
      <c r="E1354">
        <v>164019.75</v>
      </c>
      <c r="F1354">
        <v>2.6859600000000001</v>
      </c>
      <c r="G1354">
        <v>4405.5</v>
      </c>
      <c r="H1354">
        <v>1.65</v>
      </c>
      <c r="I1354">
        <v>277573345.54733598</v>
      </c>
    </row>
    <row r="1355" spans="1:9" x14ac:dyDescent="0.25">
      <c r="A1355" s="27">
        <v>41708</v>
      </c>
      <c r="B1355" t="s">
        <v>64</v>
      </c>
      <c r="C1355" t="s">
        <v>65</v>
      </c>
      <c r="D1355">
        <v>164019.75</v>
      </c>
      <c r="E1355">
        <v>164641.5</v>
      </c>
      <c r="F1355">
        <v>-0.37763999999999998</v>
      </c>
      <c r="G1355">
        <v>-621.75</v>
      </c>
      <c r="H1355">
        <v>1.65</v>
      </c>
      <c r="I1355">
        <v>270312858.33530098</v>
      </c>
    </row>
    <row r="1356" spans="1:9" x14ac:dyDescent="0.25">
      <c r="A1356" s="27">
        <v>41705</v>
      </c>
      <c r="B1356" t="s">
        <v>64</v>
      </c>
      <c r="C1356" t="s">
        <v>65</v>
      </c>
      <c r="D1356">
        <v>164641.5</v>
      </c>
      <c r="E1356">
        <v>157372.5</v>
      </c>
      <c r="F1356">
        <v>4.6189799999999996</v>
      </c>
      <c r="G1356">
        <v>7269</v>
      </c>
      <c r="H1356">
        <v>1.69</v>
      </c>
      <c r="I1356">
        <v>277923193.83730602</v>
      </c>
    </row>
    <row r="1357" spans="1:9" x14ac:dyDescent="0.25">
      <c r="A1357" s="27">
        <v>41704</v>
      </c>
      <c r="B1357" t="s">
        <v>64</v>
      </c>
      <c r="C1357" t="s">
        <v>65</v>
      </c>
      <c r="D1357">
        <v>157372.5</v>
      </c>
      <c r="E1357">
        <v>158851.5</v>
      </c>
      <c r="F1357">
        <v>-0.93106</v>
      </c>
      <c r="G1357">
        <v>-1479</v>
      </c>
      <c r="H1357">
        <v>1.69</v>
      </c>
      <c r="I1357">
        <v>265652753.54124799</v>
      </c>
    </row>
    <row r="1358" spans="1:9" x14ac:dyDescent="0.25">
      <c r="A1358" s="27">
        <v>41703</v>
      </c>
      <c r="B1358" t="s">
        <v>64</v>
      </c>
      <c r="C1358" t="s">
        <v>65</v>
      </c>
      <c r="D1358">
        <v>158851.5</v>
      </c>
      <c r="E1358">
        <v>158422.25</v>
      </c>
      <c r="F1358">
        <v>0.27095000000000002</v>
      </c>
      <c r="G1358">
        <v>429.25</v>
      </c>
      <c r="H1358">
        <v>1.69</v>
      </c>
      <c r="I1358">
        <v>268149380.47725999</v>
      </c>
    </row>
    <row r="1359" spans="1:9" x14ac:dyDescent="0.25">
      <c r="A1359" s="27">
        <v>41702</v>
      </c>
      <c r="B1359" t="s">
        <v>64</v>
      </c>
      <c r="C1359" t="s">
        <v>65</v>
      </c>
      <c r="D1359">
        <v>158422.25</v>
      </c>
      <c r="E1359">
        <v>187468</v>
      </c>
      <c r="F1359">
        <v>-15.49371</v>
      </c>
      <c r="G1359">
        <v>-29045.75</v>
      </c>
      <c r="H1359">
        <v>1.65</v>
      </c>
      <c r="I1359">
        <v>261087894.72859001</v>
      </c>
    </row>
    <row r="1360" spans="1:9" x14ac:dyDescent="0.25">
      <c r="A1360" s="27">
        <v>41701</v>
      </c>
      <c r="B1360" t="s">
        <v>64</v>
      </c>
      <c r="C1360" t="s">
        <v>65</v>
      </c>
      <c r="D1360">
        <v>187468</v>
      </c>
      <c r="E1360">
        <v>162587.5</v>
      </c>
      <c r="F1360">
        <v>15.30284</v>
      </c>
      <c r="G1360">
        <v>24880.5</v>
      </c>
      <c r="H1360">
        <v>1.57</v>
      </c>
      <c r="I1360">
        <v>293959322.380153</v>
      </c>
    </row>
    <row r="1361" spans="1:9" x14ac:dyDescent="0.25">
      <c r="A1361" s="27">
        <v>41698</v>
      </c>
      <c r="B1361" t="s">
        <v>64</v>
      </c>
      <c r="C1361" t="s">
        <v>65</v>
      </c>
      <c r="D1361">
        <v>162587.5</v>
      </c>
      <c r="E1361">
        <v>159483.5</v>
      </c>
      <c r="F1361">
        <v>1.94628</v>
      </c>
      <c r="G1361">
        <v>3104</v>
      </c>
      <c r="H1361">
        <v>1.65</v>
      </c>
      <c r="I1361">
        <v>267952437.76795599</v>
      </c>
    </row>
    <row r="1362" spans="1:9" x14ac:dyDescent="0.25">
      <c r="A1362" s="27">
        <v>41697</v>
      </c>
      <c r="B1362" t="s">
        <v>64</v>
      </c>
      <c r="C1362" t="s">
        <v>65</v>
      </c>
      <c r="D1362">
        <v>159483.5</v>
      </c>
      <c r="E1362">
        <v>163040.25</v>
      </c>
      <c r="F1362">
        <v>-2.1815199999999999</v>
      </c>
      <c r="G1362">
        <v>-3556.75</v>
      </c>
      <c r="H1362">
        <v>1.59</v>
      </c>
      <c r="I1362">
        <v>253267878.49859801</v>
      </c>
    </row>
    <row r="1363" spans="1:9" x14ac:dyDescent="0.25">
      <c r="A1363" s="27">
        <v>41696</v>
      </c>
      <c r="B1363" t="s">
        <v>64</v>
      </c>
      <c r="C1363" t="s">
        <v>65</v>
      </c>
      <c r="D1363">
        <v>163040.25</v>
      </c>
      <c r="E1363">
        <v>155072</v>
      </c>
      <c r="F1363">
        <v>5.13842</v>
      </c>
      <c r="G1363">
        <v>7968.25</v>
      </c>
      <c r="H1363">
        <v>1.59</v>
      </c>
      <c r="I1363">
        <v>258916177.707293</v>
      </c>
    </row>
    <row r="1364" spans="1:9" x14ac:dyDescent="0.25">
      <c r="A1364" s="27">
        <v>41695</v>
      </c>
      <c r="B1364" t="s">
        <v>64</v>
      </c>
      <c r="C1364" t="s">
        <v>65</v>
      </c>
      <c r="D1364">
        <v>155072</v>
      </c>
      <c r="E1364">
        <v>157163.5</v>
      </c>
      <c r="F1364">
        <v>-1.3307800000000001</v>
      </c>
      <c r="G1364">
        <v>-2091.5</v>
      </c>
      <c r="H1364">
        <v>1.53</v>
      </c>
      <c r="I1364">
        <v>236957872.98256299</v>
      </c>
    </row>
    <row r="1365" spans="1:9" x14ac:dyDescent="0.25">
      <c r="A1365" s="27">
        <v>41694</v>
      </c>
      <c r="B1365" t="s">
        <v>64</v>
      </c>
      <c r="C1365" t="s">
        <v>65</v>
      </c>
      <c r="D1365">
        <v>157163.5</v>
      </c>
      <c r="E1365">
        <v>160018.25</v>
      </c>
      <c r="F1365">
        <v>-1.7840199999999999</v>
      </c>
      <c r="G1365">
        <v>-2854.75</v>
      </c>
      <c r="H1365">
        <v>1.53</v>
      </c>
      <c r="I1365">
        <v>240153790.951913</v>
      </c>
    </row>
    <row r="1366" spans="1:9" x14ac:dyDescent="0.25">
      <c r="A1366" s="27">
        <v>41691</v>
      </c>
      <c r="B1366" t="s">
        <v>64</v>
      </c>
      <c r="C1366" t="s">
        <v>65</v>
      </c>
      <c r="D1366">
        <v>160018.25</v>
      </c>
      <c r="E1366">
        <v>156228.5</v>
      </c>
      <c r="F1366">
        <v>2.42577</v>
      </c>
      <c r="G1366">
        <v>3789.75</v>
      </c>
      <c r="H1366">
        <v>1.53</v>
      </c>
      <c r="I1366">
        <v>244515993.59260201</v>
      </c>
    </row>
    <row r="1367" spans="1:9" x14ac:dyDescent="0.25">
      <c r="A1367" s="27">
        <v>41690</v>
      </c>
      <c r="B1367" t="s">
        <v>64</v>
      </c>
      <c r="C1367" t="s">
        <v>65</v>
      </c>
      <c r="D1367">
        <v>156228.5</v>
      </c>
      <c r="E1367">
        <v>165824.5</v>
      </c>
      <c r="F1367">
        <v>-5.7868399999999998</v>
      </c>
      <c r="G1367">
        <v>-9596</v>
      </c>
      <c r="H1367">
        <v>1.57</v>
      </c>
      <c r="I1367">
        <v>244974203.57857201</v>
      </c>
    </row>
    <row r="1368" spans="1:9" x14ac:dyDescent="0.25">
      <c r="A1368" s="27">
        <v>41689</v>
      </c>
      <c r="B1368" t="s">
        <v>64</v>
      </c>
      <c r="C1368" t="s">
        <v>65</v>
      </c>
      <c r="D1368">
        <v>165824.5</v>
      </c>
      <c r="E1368">
        <v>146526.25</v>
      </c>
      <c r="F1368">
        <v>13.17051</v>
      </c>
      <c r="G1368">
        <v>19298.25</v>
      </c>
      <c r="H1368">
        <v>1.53</v>
      </c>
      <c r="I1368">
        <v>253388237.77598199</v>
      </c>
    </row>
    <row r="1369" spans="1:9" x14ac:dyDescent="0.25">
      <c r="A1369" s="27">
        <v>41688</v>
      </c>
      <c r="B1369" t="s">
        <v>64</v>
      </c>
      <c r="C1369" t="s">
        <v>65</v>
      </c>
      <c r="D1369">
        <v>146526.25</v>
      </c>
      <c r="E1369">
        <v>151391</v>
      </c>
      <c r="F1369">
        <v>-3.2133699999999998</v>
      </c>
      <c r="G1369">
        <v>-4864.75</v>
      </c>
      <c r="H1369">
        <v>1.51</v>
      </c>
      <c r="I1369">
        <v>220969008.99782899</v>
      </c>
    </row>
    <row r="1370" spans="1:9" x14ac:dyDescent="0.25">
      <c r="A1370" s="27">
        <v>41684</v>
      </c>
      <c r="B1370" t="s">
        <v>64</v>
      </c>
      <c r="C1370" t="s">
        <v>65</v>
      </c>
      <c r="D1370">
        <v>151391</v>
      </c>
      <c r="E1370">
        <v>157023.25</v>
      </c>
      <c r="F1370">
        <v>-3.5868899999999999</v>
      </c>
      <c r="G1370">
        <v>-5632.25</v>
      </c>
      <c r="H1370">
        <v>1.45</v>
      </c>
      <c r="I1370">
        <v>219221838.47853401</v>
      </c>
    </row>
    <row r="1371" spans="1:9" x14ac:dyDescent="0.25">
      <c r="A1371" s="27">
        <v>41683</v>
      </c>
      <c r="B1371" t="s">
        <v>64</v>
      </c>
      <c r="C1371" t="s">
        <v>65</v>
      </c>
      <c r="D1371">
        <v>157023.25</v>
      </c>
      <c r="E1371">
        <v>157768.75</v>
      </c>
      <c r="F1371">
        <v>-0.47253000000000001</v>
      </c>
      <c r="G1371">
        <v>-745.5</v>
      </c>
      <c r="H1371">
        <v>1.41</v>
      </c>
      <c r="I1371">
        <v>221096691.84591201</v>
      </c>
    </row>
    <row r="1372" spans="1:9" x14ac:dyDescent="0.25">
      <c r="A1372" s="27">
        <v>41682</v>
      </c>
      <c r="B1372" t="s">
        <v>64</v>
      </c>
      <c r="C1372" t="s">
        <v>65</v>
      </c>
      <c r="D1372">
        <v>157768.75</v>
      </c>
      <c r="E1372">
        <v>165234</v>
      </c>
      <c r="F1372">
        <v>-4.5179900000000002</v>
      </c>
      <c r="G1372">
        <v>-7465.25</v>
      </c>
      <c r="H1372">
        <v>1.37</v>
      </c>
      <c r="I1372">
        <v>215835643.61791801</v>
      </c>
    </row>
    <row r="1373" spans="1:9" x14ac:dyDescent="0.25">
      <c r="A1373" s="27">
        <v>41681</v>
      </c>
      <c r="B1373" t="s">
        <v>64</v>
      </c>
      <c r="C1373" t="s">
        <v>65</v>
      </c>
      <c r="D1373">
        <v>165234</v>
      </c>
      <c r="E1373">
        <v>177975.5</v>
      </c>
      <c r="F1373">
        <v>-7.1591300000000002</v>
      </c>
      <c r="G1373">
        <v>-12741.5</v>
      </c>
      <c r="H1373">
        <v>1.37</v>
      </c>
      <c r="I1373">
        <v>226048483.85731</v>
      </c>
    </row>
    <row r="1374" spans="1:9" x14ac:dyDescent="0.25">
      <c r="A1374" s="27">
        <v>41680</v>
      </c>
      <c r="B1374" t="s">
        <v>64</v>
      </c>
      <c r="C1374" t="s">
        <v>65</v>
      </c>
      <c r="D1374">
        <v>177975.5</v>
      </c>
      <c r="E1374">
        <v>177658.5</v>
      </c>
      <c r="F1374">
        <v>0.17843000000000001</v>
      </c>
      <c r="G1374">
        <v>317</v>
      </c>
      <c r="H1374">
        <v>1.37</v>
      </c>
      <c r="I1374">
        <v>243479501.426745</v>
      </c>
    </row>
    <row r="1375" spans="1:9" x14ac:dyDescent="0.25">
      <c r="A1375" s="27">
        <v>41677</v>
      </c>
      <c r="B1375" t="s">
        <v>64</v>
      </c>
      <c r="C1375" t="s">
        <v>65</v>
      </c>
      <c r="D1375">
        <v>177658.5</v>
      </c>
      <c r="E1375">
        <v>208270</v>
      </c>
      <c r="F1375">
        <v>-14.697990000000001</v>
      </c>
      <c r="G1375">
        <v>-30611.5</v>
      </c>
      <c r="H1375">
        <v>1.37</v>
      </c>
      <c r="I1375">
        <v>243045829.36540899</v>
      </c>
    </row>
    <row r="1376" spans="1:9" x14ac:dyDescent="0.25">
      <c r="A1376" s="27">
        <v>41676</v>
      </c>
      <c r="B1376" t="s">
        <v>64</v>
      </c>
      <c r="C1376" t="s">
        <v>65</v>
      </c>
      <c r="D1376">
        <v>208270</v>
      </c>
      <c r="E1376">
        <v>261304</v>
      </c>
      <c r="F1376">
        <v>-20.2959</v>
      </c>
      <c r="G1376">
        <v>-53034</v>
      </c>
      <c r="H1376">
        <v>1.0900000000000001</v>
      </c>
      <c r="I1376">
        <v>226608312.34831801</v>
      </c>
    </row>
    <row r="1377" spans="1:9" x14ac:dyDescent="0.25">
      <c r="A1377" s="27">
        <v>41675</v>
      </c>
      <c r="B1377" t="s">
        <v>64</v>
      </c>
      <c r="C1377" t="s">
        <v>65</v>
      </c>
      <c r="D1377">
        <v>261304</v>
      </c>
      <c r="E1377">
        <v>249281.25</v>
      </c>
      <c r="F1377">
        <v>4.8229699999999998</v>
      </c>
      <c r="G1377">
        <v>12022.75</v>
      </c>
      <c r="H1377">
        <v>0.83</v>
      </c>
      <c r="I1377">
        <v>216372951.40473899</v>
      </c>
    </row>
    <row r="1378" spans="1:9" x14ac:dyDescent="0.25">
      <c r="A1378" s="27">
        <v>41674</v>
      </c>
      <c r="B1378" t="s">
        <v>64</v>
      </c>
      <c r="C1378" t="s">
        <v>65</v>
      </c>
      <c r="D1378">
        <v>249281.25</v>
      </c>
      <c r="E1378">
        <v>260512.75</v>
      </c>
      <c r="F1378">
        <v>-4.3113099999999998</v>
      </c>
      <c r="G1378">
        <v>-11231.5</v>
      </c>
      <c r="H1378">
        <v>0.81</v>
      </c>
      <c r="I1378">
        <v>201431880.251977</v>
      </c>
    </row>
    <row r="1379" spans="1:9" x14ac:dyDescent="0.25">
      <c r="A1379" s="27">
        <v>41673</v>
      </c>
      <c r="B1379" t="s">
        <v>64</v>
      </c>
      <c r="C1379" t="s">
        <v>65</v>
      </c>
      <c r="D1379">
        <v>260512.75</v>
      </c>
      <c r="E1379">
        <v>223484</v>
      </c>
      <c r="F1379">
        <v>16.568860000000001</v>
      </c>
      <c r="G1379">
        <v>37028.75</v>
      </c>
      <c r="H1379">
        <v>0.81</v>
      </c>
      <c r="I1379">
        <v>210746130.99373299</v>
      </c>
    </row>
    <row r="1380" spans="1:9" x14ac:dyDescent="0.25">
      <c r="A1380" s="27">
        <v>41670</v>
      </c>
      <c r="B1380" t="s">
        <v>64</v>
      </c>
      <c r="C1380" t="s">
        <v>65</v>
      </c>
      <c r="D1380">
        <v>223484</v>
      </c>
      <c r="E1380">
        <v>202197.75</v>
      </c>
      <c r="F1380">
        <v>10.52744</v>
      </c>
      <c r="G1380">
        <v>21286.25</v>
      </c>
      <c r="H1380">
        <v>0.89</v>
      </c>
      <c r="I1380">
        <v>198669826.535106</v>
      </c>
    </row>
    <row r="1381" spans="1:9" x14ac:dyDescent="0.25">
      <c r="A1381" s="27">
        <v>41669</v>
      </c>
      <c r="B1381" t="s">
        <v>64</v>
      </c>
      <c r="C1381" t="s">
        <v>65</v>
      </c>
      <c r="D1381">
        <v>202197.75</v>
      </c>
      <c r="E1381">
        <v>196962.5</v>
      </c>
      <c r="F1381">
        <v>2.6579899999999999</v>
      </c>
      <c r="G1381">
        <v>5235.25</v>
      </c>
      <c r="H1381">
        <v>1.0900000000000001</v>
      </c>
      <c r="I1381">
        <v>220186609.82660401</v>
      </c>
    </row>
    <row r="1382" spans="1:9" x14ac:dyDescent="0.25">
      <c r="A1382" s="27">
        <v>41668</v>
      </c>
      <c r="B1382" t="s">
        <v>64</v>
      </c>
      <c r="C1382" t="s">
        <v>65</v>
      </c>
      <c r="D1382">
        <v>196962.5</v>
      </c>
      <c r="E1382">
        <v>171839</v>
      </c>
      <c r="F1382">
        <v>14.620369999999999</v>
      </c>
      <c r="G1382">
        <v>25123.5</v>
      </c>
      <c r="H1382">
        <v>1.0900000000000001</v>
      </c>
      <c r="I1382">
        <v>214485597.08489501</v>
      </c>
    </row>
    <row r="1383" spans="1:9" x14ac:dyDescent="0.25">
      <c r="A1383" s="27">
        <v>41667</v>
      </c>
      <c r="B1383" t="s">
        <v>64</v>
      </c>
      <c r="C1383" t="s">
        <v>65</v>
      </c>
      <c r="D1383">
        <v>171839</v>
      </c>
      <c r="E1383">
        <v>192316.25</v>
      </c>
      <c r="F1383">
        <v>-10.6477</v>
      </c>
      <c r="G1383">
        <v>-20477.25</v>
      </c>
      <c r="H1383">
        <v>1.17</v>
      </c>
      <c r="I1383">
        <v>200874063.03469601</v>
      </c>
    </row>
    <row r="1384" spans="1:9" x14ac:dyDescent="0.25">
      <c r="A1384" s="27">
        <v>41666</v>
      </c>
      <c r="B1384" t="s">
        <v>64</v>
      </c>
      <c r="C1384" t="s">
        <v>65</v>
      </c>
      <c r="D1384">
        <v>192316.25</v>
      </c>
      <c r="E1384">
        <v>194174.5</v>
      </c>
      <c r="F1384">
        <v>-0.95699999999999996</v>
      </c>
      <c r="G1384">
        <v>-1858.25</v>
      </c>
      <c r="H1384">
        <v>1.39</v>
      </c>
      <c r="I1384">
        <v>267120860.70985901</v>
      </c>
    </row>
    <row r="1385" spans="1:9" x14ac:dyDescent="0.25">
      <c r="A1385" s="27">
        <v>41663</v>
      </c>
      <c r="B1385" t="s">
        <v>64</v>
      </c>
      <c r="C1385" t="s">
        <v>65</v>
      </c>
      <c r="D1385">
        <v>194174.5</v>
      </c>
      <c r="E1385">
        <v>153007</v>
      </c>
      <c r="F1385">
        <v>26.905629999999999</v>
      </c>
      <c r="G1385">
        <v>41167.5</v>
      </c>
      <c r="H1385">
        <v>1.45</v>
      </c>
      <c r="I1385">
        <v>281352378.01820701</v>
      </c>
    </row>
    <row r="1386" spans="1:9" x14ac:dyDescent="0.25">
      <c r="A1386" s="27">
        <v>41662</v>
      </c>
      <c r="B1386" t="s">
        <v>64</v>
      </c>
      <c r="C1386" t="s">
        <v>65</v>
      </c>
      <c r="D1386">
        <v>153007</v>
      </c>
      <c r="E1386">
        <v>145930</v>
      </c>
      <c r="F1386">
        <v>4.8495900000000001</v>
      </c>
      <c r="G1386">
        <v>7077</v>
      </c>
      <c r="H1386">
        <v>1.55</v>
      </c>
      <c r="I1386">
        <v>237002742.76787999</v>
      </c>
    </row>
    <row r="1387" spans="1:9" x14ac:dyDescent="0.25">
      <c r="A1387" s="27">
        <v>41661</v>
      </c>
      <c r="B1387" t="s">
        <v>64</v>
      </c>
      <c r="C1387" t="s">
        <v>65</v>
      </c>
      <c r="D1387">
        <v>145930</v>
      </c>
      <c r="E1387">
        <v>151310</v>
      </c>
      <c r="F1387">
        <v>-3.5556100000000002</v>
      </c>
      <c r="G1387">
        <v>-5380</v>
      </c>
      <c r="H1387">
        <v>1.55</v>
      </c>
      <c r="I1387">
        <v>226040705.667824</v>
      </c>
    </row>
    <row r="1388" spans="1:9" x14ac:dyDescent="0.25">
      <c r="A1388" s="27">
        <v>41660</v>
      </c>
      <c r="B1388" t="s">
        <v>64</v>
      </c>
      <c r="C1388" t="s">
        <v>65</v>
      </c>
      <c r="D1388">
        <v>151310</v>
      </c>
      <c r="E1388">
        <v>154664</v>
      </c>
      <c r="F1388">
        <v>-2.1685699999999999</v>
      </c>
      <c r="G1388">
        <v>-3354</v>
      </c>
      <c r="H1388">
        <v>1.57</v>
      </c>
      <c r="I1388">
        <v>237400346.33453301</v>
      </c>
    </row>
    <row r="1389" spans="1:9" x14ac:dyDescent="0.25">
      <c r="A1389" s="27">
        <v>41656</v>
      </c>
      <c r="B1389" t="s">
        <v>64</v>
      </c>
      <c r="C1389" t="s">
        <v>65</v>
      </c>
      <c r="D1389">
        <v>154664</v>
      </c>
      <c r="E1389">
        <v>155668</v>
      </c>
      <c r="F1389">
        <v>-0.64495999999999998</v>
      </c>
      <c r="G1389">
        <v>-1004</v>
      </c>
      <c r="H1389">
        <v>1.54</v>
      </c>
      <c r="I1389">
        <v>238796060.53455999</v>
      </c>
    </row>
    <row r="1390" spans="1:9" x14ac:dyDescent="0.25">
      <c r="A1390" s="27">
        <v>41655</v>
      </c>
      <c r="B1390" t="s">
        <v>64</v>
      </c>
      <c r="C1390" t="s">
        <v>65</v>
      </c>
      <c r="D1390">
        <v>155668</v>
      </c>
      <c r="E1390">
        <v>151977</v>
      </c>
      <c r="F1390">
        <v>2.4286599999999998</v>
      </c>
      <c r="G1390">
        <v>3691</v>
      </c>
      <c r="H1390">
        <v>1.54</v>
      </c>
      <c r="I1390">
        <v>240346203.06790099</v>
      </c>
    </row>
    <row r="1391" spans="1:9" x14ac:dyDescent="0.25">
      <c r="A1391" s="27">
        <v>41654</v>
      </c>
      <c r="B1391" t="s">
        <v>64</v>
      </c>
      <c r="C1391" t="s">
        <v>65</v>
      </c>
      <c r="D1391">
        <v>151977</v>
      </c>
      <c r="E1391">
        <v>150926</v>
      </c>
      <c r="F1391">
        <v>0.69637000000000004</v>
      </c>
      <c r="G1391">
        <v>1051</v>
      </c>
      <c r="H1391">
        <v>1.54</v>
      </c>
      <c r="I1391">
        <v>234647422.10120499</v>
      </c>
    </row>
    <row r="1392" spans="1:9" x14ac:dyDescent="0.25">
      <c r="A1392" s="27">
        <v>41653</v>
      </c>
      <c r="B1392" t="s">
        <v>64</v>
      </c>
      <c r="C1392" t="s">
        <v>65</v>
      </c>
      <c r="D1392">
        <v>150926</v>
      </c>
      <c r="E1392">
        <v>162415</v>
      </c>
      <c r="F1392">
        <v>-7.0738500000000002</v>
      </c>
      <c r="G1392">
        <v>-11489</v>
      </c>
      <c r="H1392">
        <v>1.46</v>
      </c>
      <c r="I1392">
        <v>220950633.13453001</v>
      </c>
    </row>
    <row r="1393" spans="1:9" x14ac:dyDescent="0.25">
      <c r="A1393" s="27">
        <v>41652</v>
      </c>
      <c r="B1393" t="s">
        <v>64</v>
      </c>
      <c r="C1393" t="s">
        <v>65</v>
      </c>
      <c r="D1393">
        <v>162415</v>
      </c>
      <c r="E1393">
        <v>155085</v>
      </c>
      <c r="F1393">
        <v>4.7264400000000002</v>
      </c>
      <c r="G1393">
        <v>7330</v>
      </c>
      <c r="H1393">
        <v>1.4</v>
      </c>
      <c r="I1393">
        <v>227213171.16795501</v>
      </c>
    </row>
    <row r="1394" spans="1:9" x14ac:dyDescent="0.25">
      <c r="A1394" s="27">
        <v>41649</v>
      </c>
      <c r="B1394" t="s">
        <v>64</v>
      </c>
      <c r="C1394" t="s">
        <v>65</v>
      </c>
      <c r="D1394">
        <v>155085</v>
      </c>
      <c r="E1394">
        <v>161847</v>
      </c>
      <c r="F1394">
        <v>-4.1780200000000001</v>
      </c>
      <c r="G1394">
        <v>-6762</v>
      </c>
      <c r="H1394">
        <v>1.4</v>
      </c>
      <c r="I1394">
        <v>216958745.50123</v>
      </c>
    </row>
    <row r="1395" spans="1:9" x14ac:dyDescent="0.25">
      <c r="A1395" s="27">
        <v>41648</v>
      </c>
      <c r="B1395" t="s">
        <v>64</v>
      </c>
      <c r="C1395" t="s">
        <v>65</v>
      </c>
      <c r="D1395">
        <v>161847</v>
      </c>
      <c r="E1395">
        <v>160836</v>
      </c>
      <c r="F1395">
        <v>0.62858999999999998</v>
      </c>
      <c r="G1395">
        <v>1011</v>
      </c>
      <c r="H1395">
        <v>1.33</v>
      </c>
      <c r="I1395">
        <v>215089268.10128301</v>
      </c>
    </row>
    <row r="1396" spans="1:9" x14ac:dyDescent="0.25">
      <c r="A1396" s="27">
        <v>41647</v>
      </c>
      <c r="B1396" t="s">
        <v>64</v>
      </c>
      <c r="C1396" t="s">
        <v>65</v>
      </c>
      <c r="D1396">
        <v>160836</v>
      </c>
      <c r="E1396">
        <v>160385</v>
      </c>
      <c r="F1396">
        <v>0.28120000000000001</v>
      </c>
      <c r="G1396">
        <v>451</v>
      </c>
      <c r="H1396">
        <v>1.28</v>
      </c>
      <c r="I1396">
        <v>206508062.80127501</v>
      </c>
    </row>
    <row r="1397" spans="1:9" x14ac:dyDescent="0.25">
      <c r="A1397" s="27">
        <v>41646</v>
      </c>
      <c r="B1397" t="s">
        <v>64</v>
      </c>
      <c r="C1397" t="s">
        <v>65</v>
      </c>
      <c r="D1397">
        <v>160385</v>
      </c>
      <c r="E1397">
        <v>166857</v>
      </c>
      <c r="F1397">
        <v>-3.8787699999999998</v>
      </c>
      <c r="G1397">
        <v>-6472</v>
      </c>
      <c r="H1397">
        <v>1.28</v>
      </c>
      <c r="I1397">
        <v>205928993.83460501</v>
      </c>
    </row>
    <row r="1398" spans="1:9" x14ac:dyDescent="0.25">
      <c r="A1398" s="27">
        <v>41645</v>
      </c>
      <c r="B1398" t="s">
        <v>64</v>
      </c>
      <c r="C1398" t="s">
        <v>65</v>
      </c>
      <c r="D1398">
        <v>166857</v>
      </c>
      <c r="E1398">
        <v>170465</v>
      </c>
      <c r="F1398">
        <v>-2.1165600000000002</v>
      </c>
      <c r="G1398">
        <v>-3608</v>
      </c>
      <c r="H1398">
        <v>1.24</v>
      </c>
      <c r="I1398">
        <v>207564546.10132301</v>
      </c>
    </row>
    <row r="1399" spans="1:9" x14ac:dyDescent="0.25">
      <c r="A1399" s="27">
        <v>41642</v>
      </c>
      <c r="B1399" t="s">
        <v>64</v>
      </c>
      <c r="C1399" t="s">
        <v>65</v>
      </c>
      <c r="D1399">
        <v>170465</v>
      </c>
      <c r="E1399">
        <v>174054</v>
      </c>
      <c r="F1399">
        <v>-2.0619999999999998</v>
      </c>
      <c r="G1399">
        <v>-3589</v>
      </c>
      <c r="H1399">
        <v>1.24</v>
      </c>
      <c r="I1399">
        <v>212052777.834685</v>
      </c>
    </row>
    <row r="1400" spans="1:9" x14ac:dyDescent="0.25">
      <c r="A1400" s="27">
        <v>41641</v>
      </c>
      <c r="B1400" t="s">
        <v>64</v>
      </c>
      <c r="C1400" t="s">
        <v>65</v>
      </c>
      <c r="D1400">
        <v>174054</v>
      </c>
      <c r="E1400">
        <v>167708</v>
      </c>
      <c r="F1400">
        <v>3.78396</v>
      </c>
      <c r="G1400">
        <v>6346</v>
      </c>
      <c r="H1400">
        <v>1.32</v>
      </c>
      <c r="I1400">
        <v>230441694.20138001</v>
      </c>
    </row>
    <row r="1401" spans="1:9" x14ac:dyDescent="0.25">
      <c r="A1401" s="27">
        <v>41639</v>
      </c>
      <c r="B1401" t="s">
        <v>64</v>
      </c>
      <c r="C1401" t="s">
        <v>65</v>
      </c>
      <c r="D1401">
        <v>167708</v>
      </c>
      <c r="E1401">
        <v>167823</v>
      </c>
      <c r="F1401">
        <v>-6.8519999999999998E-2</v>
      </c>
      <c r="G1401">
        <v>-115</v>
      </c>
      <c r="H1401">
        <v>1.35</v>
      </c>
      <c r="I1401">
        <v>226232501.73466301</v>
      </c>
    </row>
    <row r="1402" spans="1:9" x14ac:dyDescent="0.25">
      <c r="A1402" s="27">
        <v>41638</v>
      </c>
      <c r="B1402" t="s">
        <v>64</v>
      </c>
      <c r="C1402" t="s">
        <v>65</v>
      </c>
      <c r="D1402">
        <v>167823</v>
      </c>
      <c r="E1402">
        <v>163178</v>
      </c>
      <c r="F1402">
        <v>2.8465799999999999</v>
      </c>
      <c r="G1402">
        <v>4645</v>
      </c>
      <c r="H1402">
        <v>1.28</v>
      </c>
      <c r="I1402">
        <v>215479137.90133101</v>
      </c>
    </row>
    <row r="1403" spans="1:9" x14ac:dyDescent="0.25">
      <c r="A1403" s="27">
        <v>41635</v>
      </c>
      <c r="B1403" t="s">
        <v>64</v>
      </c>
      <c r="C1403" t="s">
        <v>65</v>
      </c>
      <c r="D1403">
        <v>163178</v>
      </c>
      <c r="E1403">
        <v>157216</v>
      </c>
      <c r="F1403">
        <v>3.79223</v>
      </c>
      <c r="G1403">
        <v>5962</v>
      </c>
      <c r="H1403">
        <v>1.28</v>
      </c>
      <c r="I1403">
        <v>209515112.73462701</v>
      </c>
    </row>
    <row r="1404" spans="1:9" x14ac:dyDescent="0.25">
      <c r="A1404" s="27">
        <v>41634</v>
      </c>
      <c r="B1404" t="s">
        <v>64</v>
      </c>
      <c r="C1404" t="s">
        <v>65</v>
      </c>
      <c r="D1404">
        <v>157216</v>
      </c>
      <c r="E1404">
        <v>157744</v>
      </c>
      <c r="F1404">
        <v>-0.33472000000000002</v>
      </c>
      <c r="G1404">
        <v>-528</v>
      </c>
      <c r="H1404">
        <v>1.28</v>
      </c>
      <c r="I1404">
        <v>201860103.467913</v>
      </c>
    </row>
    <row r="1405" spans="1:9" x14ac:dyDescent="0.25">
      <c r="A1405" s="27">
        <v>41632</v>
      </c>
      <c r="B1405" t="s">
        <v>64</v>
      </c>
      <c r="C1405" t="s">
        <v>65</v>
      </c>
      <c r="D1405">
        <v>157744</v>
      </c>
      <c r="E1405">
        <v>169330</v>
      </c>
      <c r="F1405">
        <v>-6.8422599999999996</v>
      </c>
      <c r="G1405">
        <v>-11586</v>
      </c>
      <c r="H1405">
        <v>1.18</v>
      </c>
      <c r="I1405">
        <v>185974917.86791801</v>
      </c>
    </row>
    <row r="1406" spans="1:9" x14ac:dyDescent="0.25">
      <c r="A1406" s="27">
        <v>41631</v>
      </c>
      <c r="B1406" t="s">
        <v>64</v>
      </c>
      <c r="C1406" t="s">
        <v>65</v>
      </c>
      <c r="D1406">
        <v>169330</v>
      </c>
      <c r="E1406">
        <v>182782</v>
      </c>
      <c r="F1406">
        <v>-7.3595899999999999</v>
      </c>
      <c r="G1406">
        <v>-13452</v>
      </c>
      <c r="H1406">
        <v>1.1499999999999999</v>
      </c>
      <c r="I1406">
        <v>194554525.66801</v>
      </c>
    </row>
    <row r="1407" spans="1:9" x14ac:dyDescent="0.25">
      <c r="A1407" s="27">
        <v>41628</v>
      </c>
      <c r="B1407" t="s">
        <v>64</v>
      </c>
      <c r="C1407" t="s">
        <v>65</v>
      </c>
      <c r="D1407">
        <v>182782</v>
      </c>
      <c r="E1407">
        <v>183113</v>
      </c>
      <c r="F1407">
        <v>-0.18076</v>
      </c>
      <c r="G1407">
        <v>-331</v>
      </c>
      <c r="H1407">
        <v>1.1299999999999999</v>
      </c>
      <c r="I1407">
        <v>207268695.268116</v>
      </c>
    </row>
    <row r="1408" spans="1:9" x14ac:dyDescent="0.25">
      <c r="A1408" s="27">
        <v>41627</v>
      </c>
      <c r="B1408" t="s">
        <v>64</v>
      </c>
      <c r="C1408" t="s">
        <v>65</v>
      </c>
      <c r="D1408">
        <v>183113</v>
      </c>
      <c r="E1408">
        <v>184301</v>
      </c>
      <c r="F1408">
        <v>-0.64459999999999995</v>
      </c>
      <c r="G1408">
        <v>-1188</v>
      </c>
      <c r="H1408">
        <v>1.04</v>
      </c>
      <c r="I1408">
        <v>191163868.234786</v>
      </c>
    </row>
    <row r="1409" spans="1:9" x14ac:dyDescent="0.25">
      <c r="A1409" s="27">
        <v>41626</v>
      </c>
      <c r="B1409" t="s">
        <v>64</v>
      </c>
      <c r="C1409" t="s">
        <v>65</v>
      </c>
      <c r="D1409">
        <v>184301</v>
      </c>
      <c r="E1409">
        <v>213062</v>
      </c>
      <c r="F1409">
        <v>-13.498889999999999</v>
      </c>
      <c r="G1409">
        <v>-28761</v>
      </c>
      <c r="H1409">
        <v>0.98</v>
      </c>
      <c r="I1409">
        <v>181346040.63479501</v>
      </c>
    </row>
    <row r="1410" spans="1:9" x14ac:dyDescent="0.25">
      <c r="A1410" s="27">
        <v>41625</v>
      </c>
      <c r="B1410" t="s">
        <v>64</v>
      </c>
      <c r="C1410" t="s">
        <v>65</v>
      </c>
      <c r="D1410">
        <v>213062</v>
      </c>
      <c r="E1410">
        <v>217798</v>
      </c>
      <c r="F1410">
        <v>-2.17449</v>
      </c>
      <c r="G1410">
        <v>-4736</v>
      </c>
      <c r="H1410">
        <v>1.08</v>
      </c>
      <c r="I1410">
        <v>230952105.93502301</v>
      </c>
    </row>
    <row r="1411" spans="1:9" x14ac:dyDescent="0.25">
      <c r="A1411" s="27">
        <v>41624</v>
      </c>
      <c r="B1411" t="s">
        <v>64</v>
      </c>
      <c r="C1411" t="s">
        <v>65</v>
      </c>
      <c r="D1411">
        <v>217798</v>
      </c>
      <c r="E1411">
        <v>210603</v>
      </c>
      <c r="F1411">
        <v>3.4163800000000002</v>
      </c>
      <c r="G1411">
        <v>7195</v>
      </c>
      <c r="H1411">
        <v>1.1399999999999999</v>
      </c>
      <c r="I1411">
        <v>248064662.06839401</v>
      </c>
    </row>
    <row r="1412" spans="1:9" x14ac:dyDescent="0.25">
      <c r="A1412" s="27">
        <v>41621</v>
      </c>
      <c r="B1412" t="s">
        <v>64</v>
      </c>
      <c r="C1412" t="s">
        <v>65</v>
      </c>
      <c r="D1412">
        <v>210603</v>
      </c>
      <c r="E1412">
        <v>210233</v>
      </c>
      <c r="F1412">
        <v>0.17599999999999999</v>
      </c>
      <c r="G1412">
        <v>370</v>
      </c>
      <c r="H1412">
        <v>1.1399999999999999</v>
      </c>
      <c r="I1412">
        <v>239869796.90167001</v>
      </c>
    </row>
    <row r="1413" spans="1:9" x14ac:dyDescent="0.25">
      <c r="A1413" s="27">
        <v>41620</v>
      </c>
      <c r="B1413" t="s">
        <v>64</v>
      </c>
      <c r="C1413" t="s">
        <v>65</v>
      </c>
      <c r="D1413">
        <v>210233</v>
      </c>
      <c r="E1413">
        <v>206328</v>
      </c>
      <c r="F1413">
        <v>1.89262</v>
      </c>
      <c r="G1413">
        <v>3905</v>
      </c>
      <c r="H1413">
        <v>1.1599999999999999</v>
      </c>
      <c r="I1413">
        <v>244704204.235001</v>
      </c>
    </row>
    <row r="1414" spans="1:9" x14ac:dyDescent="0.25">
      <c r="A1414" s="27">
        <v>41619</v>
      </c>
      <c r="B1414" t="s">
        <v>64</v>
      </c>
      <c r="C1414" t="s">
        <v>65</v>
      </c>
      <c r="D1414">
        <v>206328</v>
      </c>
      <c r="E1414">
        <v>189355</v>
      </c>
      <c r="F1414">
        <v>8.9635899999999999</v>
      </c>
      <c r="G1414">
        <v>16973</v>
      </c>
      <c r="H1414">
        <v>1.32</v>
      </c>
      <c r="I1414">
        <v>272139754.401636</v>
      </c>
    </row>
    <row r="1415" spans="1:9" x14ac:dyDescent="0.25">
      <c r="A1415" s="27">
        <v>41618</v>
      </c>
      <c r="B1415" t="s">
        <v>64</v>
      </c>
      <c r="C1415" t="s">
        <v>65</v>
      </c>
      <c r="D1415">
        <v>189355</v>
      </c>
      <c r="E1415">
        <v>186006</v>
      </c>
      <c r="F1415">
        <v>1.8004800000000001</v>
      </c>
      <c r="G1415">
        <v>3349</v>
      </c>
      <c r="H1415">
        <v>1.34</v>
      </c>
      <c r="I1415">
        <v>253540033.16816801</v>
      </c>
    </row>
    <row r="1416" spans="1:9" x14ac:dyDescent="0.25">
      <c r="A1416" s="27">
        <v>41617</v>
      </c>
      <c r="B1416" t="s">
        <v>64</v>
      </c>
      <c r="C1416" t="s">
        <v>65</v>
      </c>
      <c r="D1416">
        <v>186006</v>
      </c>
      <c r="E1416">
        <v>191259</v>
      </c>
      <c r="F1416">
        <v>-2.74654</v>
      </c>
      <c r="G1416">
        <v>-5253</v>
      </c>
      <c r="H1416">
        <v>1.31</v>
      </c>
      <c r="I1416">
        <v>244405683.80147499</v>
      </c>
    </row>
    <row r="1417" spans="1:9" x14ac:dyDescent="0.25">
      <c r="A1417" s="27">
        <v>41614</v>
      </c>
      <c r="B1417" t="s">
        <v>64</v>
      </c>
      <c r="C1417" t="s">
        <v>65</v>
      </c>
      <c r="D1417">
        <v>191259</v>
      </c>
      <c r="E1417">
        <v>206070</v>
      </c>
      <c r="F1417">
        <v>-7.18736</v>
      </c>
      <c r="G1417">
        <v>-14811</v>
      </c>
      <c r="H1417">
        <v>1.31</v>
      </c>
      <c r="I1417">
        <v>251307950.70151699</v>
      </c>
    </row>
    <row r="1418" spans="1:9" x14ac:dyDescent="0.25">
      <c r="A1418" s="27">
        <v>41613</v>
      </c>
      <c r="B1418" t="s">
        <v>64</v>
      </c>
      <c r="C1418" t="s">
        <v>65</v>
      </c>
      <c r="D1418">
        <v>206070</v>
      </c>
      <c r="E1418">
        <v>200859</v>
      </c>
      <c r="F1418">
        <v>2.59436</v>
      </c>
      <c r="G1418">
        <v>5211</v>
      </c>
      <c r="H1418">
        <v>1.31</v>
      </c>
      <c r="I1418">
        <v>270769111.001634</v>
      </c>
    </row>
    <row r="1419" spans="1:9" x14ac:dyDescent="0.25">
      <c r="A1419" s="27">
        <v>41612</v>
      </c>
      <c r="B1419" t="s">
        <v>64</v>
      </c>
      <c r="C1419" t="s">
        <v>65</v>
      </c>
      <c r="D1419">
        <v>200859</v>
      </c>
      <c r="E1419">
        <v>208034</v>
      </c>
      <c r="F1419">
        <v>-3.44896</v>
      </c>
      <c r="G1419">
        <v>-7175</v>
      </c>
      <c r="H1419">
        <v>1.31</v>
      </c>
      <c r="I1419">
        <v>263922030.70159301</v>
      </c>
    </row>
    <row r="1420" spans="1:9" x14ac:dyDescent="0.25">
      <c r="A1420" s="27">
        <v>41611</v>
      </c>
      <c r="B1420" t="s">
        <v>64</v>
      </c>
      <c r="C1420" t="s">
        <v>65</v>
      </c>
      <c r="D1420">
        <v>208034</v>
      </c>
      <c r="E1420">
        <v>199131</v>
      </c>
      <c r="F1420">
        <v>4.4709300000000001</v>
      </c>
      <c r="G1420">
        <v>8903</v>
      </c>
      <c r="H1420">
        <v>1.37</v>
      </c>
      <c r="I1420">
        <v>285831781.53498298</v>
      </c>
    </row>
    <row r="1421" spans="1:9" x14ac:dyDescent="0.25">
      <c r="A1421" s="27">
        <v>41610</v>
      </c>
      <c r="B1421" t="s">
        <v>64</v>
      </c>
      <c r="C1421" t="s">
        <v>65</v>
      </c>
      <c r="D1421">
        <v>199131</v>
      </c>
      <c r="E1421">
        <v>192742</v>
      </c>
      <c r="F1421">
        <v>3.3147899999999999</v>
      </c>
      <c r="G1421">
        <v>6389</v>
      </c>
      <c r="H1421">
        <v>1.5</v>
      </c>
      <c r="I1421">
        <v>298490731.301579</v>
      </c>
    </row>
    <row r="1422" spans="1:9" x14ac:dyDescent="0.25">
      <c r="A1422" s="27">
        <v>41607</v>
      </c>
      <c r="B1422" t="s">
        <v>64</v>
      </c>
      <c r="C1422" t="s">
        <v>65</v>
      </c>
      <c r="D1422">
        <v>192742</v>
      </c>
      <c r="E1422">
        <v>190530</v>
      </c>
      <c r="F1422">
        <v>1.1609700000000001</v>
      </c>
      <c r="G1422">
        <v>2212</v>
      </c>
      <c r="H1422">
        <v>1.52</v>
      </c>
      <c r="I1422">
        <v>293732383.26819497</v>
      </c>
    </row>
    <row r="1423" spans="1:9" x14ac:dyDescent="0.25">
      <c r="A1423" s="27">
        <v>41605</v>
      </c>
      <c r="B1423" t="s">
        <v>64</v>
      </c>
      <c r="C1423" t="s">
        <v>65</v>
      </c>
      <c r="D1423">
        <v>190530</v>
      </c>
      <c r="E1423">
        <v>187878</v>
      </c>
      <c r="F1423">
        <v>1.4115500000000001</v>
      </c>
      <c r="G1423">
        <v>2652</v>
      </c>
      <c r="H1423">
        <v>1.52</v>
      </c>
      <c r="I1423">
        <v>290361369.00151098</v>
      </c>
    </row>
    <row r="1424" spans="1:9" x14ac:dyDescent="0.25">
      <c r="A1424" s="27">
        <v>41604</v>
      </c>
      <c r="B1424" t="s">
        <v>64</v>
      </c>
      <c r="C1424" t="s">
        <v>65</v>
      </c>
      <c r="D1424">
        <v>187878</v>
      </c>
      <c r="E1424">
        <v>186079</v>
      </c>
      <c r="F1424">
        <v>0.96679000000000004</v>
      </c>
      <c r="G1424">
        <v>1799</v>
      </c>
      <c r="H1424">
        <v>1.52</v>
      </c>
      <c r="I1424">
        <v>286319809.40148997</v>
      </c>
    </row>
    <row r="1425" spans="1:9" x14ac:dyDescent="0.25">
      <c r="A1425" s="27">
        <v>41603</v>
      </c>
      <c r="B1425" t="s">
        <v>64</v>
      </c>
      <c r="C1425" t="s">
        <v>65</v>
      </c>
      <c r="D1425">
        <v>186079</v>
      </c>
      <c r="E1425">
        <v>185626</v>
      </c>
      <c r="F1425">
        <v>0.24404000000000001</v>
      </c>
      <c r="G1425">
        <v>453</v>
      </c>
      <c r="H1425">
        <v>1.52</v>
      </c>
      <c r="I1425">
        <v>283578193.36814201</v>
      </c>
    </row>
    <row r="1426" spans="1:9" x14ac:dyDescent="0.25">
      <c r="A1426" s="27">
        <v>41600</v>
      </c>
      <c r="B1426" t="s">
        <v>64</v>
      </c>
      <c r="C1426" t="s">
        <v>65</v>
      </c>
      <c r="D1426">
        <v>185626</v>
      </c>
      <c r="E1426">
        <v>188970</v>
      </c>
      <c r="F1426">
        <v>-1.76959</v>
      </c>
      <c r="G1426">
        <v>-3344</v>
      </c>
      <c r="H1426">
        <v>1.56</v>
      </c>
      <c r="I1426">
        <v>289384746.46813899</v>
      </c>
    </row>
    <row r="1427" spans="1:9" x14ac:dyDescent="0.25">
      <c r="A1427" s="27">
        <v>41599</v>
      </c>
      <c r="B1427" t="s">
        <v>64</v>
      </c>
      <c r="C1427" t="s">
        <v>65</v>
      </c>
      <c r="D1427">
        <v>188970</v>
      </c>
      <c r="E1427">
        <v>201862</v>
      </c>
      <c r="F1427">
        <v>-6.3865400000000001</v>
      </c>
      <c r="G1427">
        <v>-12892</v>
      </c>
      <c r="H1427">
        <v>1.56</v>
      </c>
      <c r="I1427">
        <v>294597931.001499</v>
      </c>
    </row>
    <row r="1428" spans="1:9" x14ac:dyDescent="0.25">
      <c r="A1428" s="27">
        <v>41598</v>
      </c>
      <c r="B1428" t="s">
        <v>64</v>
      </c>
      <c r="C1428" t="s">
        <v>65</v>
      </c>
      <c r="D1428">
        <v>201862</v>
      </c>
      <c r="E1428">
        <v>212149</v>
      </c>
      <c r="F1428">
        <v>-4.8489500000000003</v>
      </c>
      <c r="G1428">
        <v>-10287</v>
      </c>
      <c r="H1428">
        <v>1.54</v>
      </c>
      <c r="I1428">
        <v>310658889.26826799</v>
      </c>
    </row>
    <row r="1429" spans="1:9" x14ac:dyDescent="0.25">
      <c r="A1429" s="27">
        <v>41597</v>
      </c>
      <c r="B1429" t="s">
        <v>64</v>
      </c>
      <c r="C1429" t="s">
        <v>65</v>
      </c>
      <c r="D1429">
        <v>212149</v>
      </c>
      <c r="E1429">
        <v>206231</v>
      </c>
      <c r="F1429">
        <v>2.8696000000000002</v>
      </c>
      <c r="G1429">
        <v>5918</v>
      </c>
      <c r="H1429">
        <v>1.53</v>
      </c>
      <c r="I1429">
        <v>324368749.36834902</v>
      </c>
    </row>
    <row r="1430" spans="1:9" x14ac:dyDescent="0.25">
      <c r="A1430" s="27">
        <v>41596</v>
      </c>
      <c r="B1430" t="s">
        <v>64</v>
      </c>
      <c r="C1430" t="s">
        <v>65</v>
      </c>
      <c r="D1430">
        <v>206231</v>
      </c>
      <c r="E1430">
        <v>206797</v>
      </c>
      <c r="F1430">
        <v>-0.2737</v>
      </c>
      <c r="G1430">
        <v>-566</v>
      </c>
      <c r="H1430">
        <v>1.56</v>
      </c>
      <c r="I1430">
        <v>321507254.634969</v>
      </c>
    </row>
    <row r="1431" spans="1:9" x14ac:dyDescent="0.25">
      <c r="A1431" s="27">
        <v>41593</v>
      </c>
      <c r="B1431" t="s">
        <v>64</v>
      </c>
      <c r="C1431" t="s">
        <v>65</v>
      </c>
      <c r="D1431">
        <v>206797</v>
      </c>
      <c r="E1431">
        <v>213696</v>
      </c>
      <c r="F1431">
        <v>-3.2284199999999998</v>
      </c>
      <c r="G1431">
        <v>-6899</v>
      </c>
      <c r="H1431">
        <v>1.45</v>
      </c>
      <c r="I1431">
        <v>300675944.76830697</v>
      </c>
    </row>
    <row r="1432" spans="1:9" x14ac:dyDescent="0.25">
      <c r="A1432" s="27">
        <v>41592</v>
      </c>
      <c r="B1432" t="s">
        <v>64</v>
      </c>
      <c r="C1432" t="s">
        <v>65</v>
      </c>
      <c r="D1432">
        <v>213696</v>
      </c>
      <c r="E1432">
        <v>215916</v>
      </c>
      <c r="F1432">
        <v>-1.0281800000000001</v>
      </c>
      <c r="G1432">
        <v>-2220</v>
      </c>
      <c r="H1432">
        <v>1.45</v>
      </c>
      <c r="I1432">
        <v>310706860.80169499</v>
      </c>
    </row>
    <row r="1433" spans="1:9" x14ac:dyDescent="0.25">
      <c r="A1433" s="27">
        <v>41591</v>
      </c>
      <c r="B1433" t="s">
        <v>64</v>
      </c>
      <c r="C1433" t="s">
        <v>65</v>
      </c>
      <c r="D1433">
        <v>215916</v>
      </c>
      <c r="E1433">
        <v>220165</v>
      </c>
      <c r="F1433">
        <v>-1.9299200000000001</v>
      </c>
      <c r="G1433">
        <v>-4249</v>
      </c>
      <c r="H1433">
        <v>1.45</v>
      </c>
      <c r="I1433">
        <v>313934666.80171198</v>
      </c>
    </row>
    <row r="1434" spans="1:9" x14ac:dyDescent="0.25">
      <c r="A1434" s="27">
        <v>41590</v>
      </c>
      <c r="B1434" t="s">
        <v>64</v>
      </c>
      <c r="C1434" t="s">
        <v>65</v>
      </c>
      <c r="D1434">
        <v>220165</v>
      </c>
      <c r="E1434">
        <v>218685</v>
      </c>
      <c r="F1434">
        <v>0.67676999999999998</v>
      </c>
      <c r="G1434">
        <v>1480</v>
      </c>
      <c r="H1434">
        <v>1.39</v>
      </c>
      <c r="I1434">
        <v>305801846.16841298</v>
      </c>
    </row>
    <row r="1435" spans="1:9" x14ac:dyDescent="0.25">
      <c r="A1435" s="27">
        <v>41589</v>
      </c>
      <c r="B1435" t="s">
        <v>64</v>
      </c>
      <c r="C1435" t="s">
        <v>65</v>
      </c>
      <c r="D1435">
        <v>218685</v>
      </c>
      <c r="E1435">
        <v>223558</v>
      </c>
      <c r="F1435">
        <v>-2.1797499999999999</v>
      </c>
      <c r="G1435">
        <v>-4873</v>
      </c>
      <c r="H1435">
        <v>1.36</v>
      </c>
      <c r="I1435">
        <v>298279050.50173402</v>
      </c>
    </row>
    <row r="1436" spans="1:9" x14ac:dyDescent="0.25">
      <c r="A1436" s="27">
        <v>41586</v>
      </c>
      <c r="B1436" t="s">
        <v>64</v>
      </c>
      <c r="C1436" t="s">
        <v>65</v>
      </c>
      <c r="D1436">
        <v>223558</v>
      </c>
      <c r="E1436">
        <v>242312</v>
      </c>
      <c r="F1436">
        <v>-7.7396099999999999</v>
      </c>
      <c r="G1436">
        <v>-18754</v>
      </c>
      <c r="H1436">
        <v>1.36</v>
      </c>
      <c r="I1436">
        <v>304925660.06844002</v>
      </c>
    </row>
    <row r="1437" spans="1:9" x14ac:dyDescent="0.25">
      <c r="A1437" s="27">
        <v>41585</v>
      </c>
      <c r="B1437" t="s">
        <v>64</v>
      </c>
      <c r="C1437" t="s">
        <v>65</v>
      </c>
      <c r="D1437">
        <v>242312</v>
      </c>
      <c r="E1437">
        <v>227131</v>
      </c>
      <c r="F1437">
        <v>6.6838100000000003</v>
      </c>
      <c r="G1437">
        <v>15181</v>
      </c>
      <c r="H1437">
        <v>1.36</v>
      </c>
      <c r="I1437">
        <v>329293930.93525499</v>
      </c>
    </row>
    <row r="1438" spans="1:9" x14ac:dyDescent="0.25">
      <c r="A1438" s="27">
        <v>41584</v>
      </c>
      <c r="B1438" t="s">
        <v>64</v>
      </c>
      <c r="C1438" t="s">
        <v>65</v>
      </c>
      <c r="D1438">
        <v>227131</v>
      </c>
      <c r="E1438">
        <v>235731</v>
      </c>
      <c r="F1438">
        <v>-3.6482299999999999</v>
      </c>
      <c r="G1438">
        <v>-8600</v>
      </c>
      <c r="H1438">
        <v>1.36</v>
      </c>
      <c r="I1438">
        <v>308663457.96846801</v>
      </c>
    </row>
    <row r="1439" spans="1:9" x14ac:dyDescent="0.25">
      <c r="A1439" s="27">
        <v>41583</v>
      </c>
      <c r="B1439" t="s">
        <v>64</v>
      </c>
      <c r="C1439" t="s">
        <v>65</v>
      </c>
      <c r="D1439">
        <v>235731</v>
      </c>
      <c r="E1439">
        <v>233272</v>
      </c>
      <c r="F1439">
        <v>1.05413</v>
      </c>
      <c r="G1439">
        <v>2459</v>
      </c>
      <c r="H1439">
        <v>1.36</v>
      </c>
      <c r="I1439">
        <v>320350571.30186999</v>
      </c>
    </row>
    <row r="1440" spans="1:9" x14ac:dyDescent="0.25">
      <c r="A1440" s="27">
        <v>41582</v>
      </c>
      <c r="B1440" t="s">
        <v>64</v>
      </c>
      <c r="C1440" t="s">
        <v>65</v>
      </c>
      <c r="D1440">
        <v>233272</v>
      </c>
      <c r="E1440">
        <v>249927</v>
      </c>
      <c r="F1440">
        <v>-6.6639499999999998</v>
      </c>
      <c r="G1440">
        <v>-16655</v>
      </c>
      <c r="H1440">
        <v>1.22</v>
      </c>
      <c r="I1440">
        <v>285517152.26851702</v>
      </c>
    </row>
    <row r="1441" spans="1:9" x14ac:dyDescent="0.25">
      <c r="A1441" s="27">
        <v>41579</v>
      </c>
      <c r="B1441" t="s">
        <v>64</v>
      </c>
      <c r="C1441" t="s">
        <v>65</v>
      </c>
      <c r="D1441">
        <v>249927</v>
      </c>
      <c r="E1441">
        <v>249167</v>
      </c>
      <c r="F1441">
        <v>0.30502000000000001</v>
      </c>
      <c r="G1441">
        <v>760</v>
      </c>
      <c r="H1441">
        <v>1.18</v>
      </c>
      <c r="I1441">
        <v>294655602.101982</v>
      </c>
    </row>
    <row r="1442" spans="1:9" x14ac:dyDescent="0.25">
      <c r="A1442" s="27">
        <v>41578</v>
      </c>
      <c r="B1442" t="s">
        <v>64</v>
      </c>
      <c r="C1442" t="s">
        <v>65</v>
      </c>
      <c r="D1442">
        <v>249167</v>
      </c>
      <c r="E1442">
        <v>250841</v>
      </c>
      <c r="F1442">
        <v>-0.66735999999999995</v>
      </c>
      <c r="G1442">
        <v>-1674</v>
      </c>
      <c r="H1442">
        <v>1.18</v>
      </c>
      <c r="I1442">
        <v>293759587.43531001</v>
      </c>
    </row>
    <row r="1443" spans="1:9" x14ac:dyDescent="0.25">
      <c r="A1443" s="27">
        <v>41577</v>
      </c>
      <c r="B1443" t="s">
        <v>64</v>
      </c>
      <c r="C1443" t="s">
        <v>65</v>
      </c>
      <c r="D1443">
        <v>250841</v>
      </c>
      <c r="E1443">
        <v>248205</v>
      </c>
      <c r="F1443">
        <v>1.06203</v>
      </c>
      <c r="G1443">
        <v>2636</v>
      </c>
      <c r="H1443">
        <v>1.0900000000000001</v>
      </c>
      <c r="I1443">
        <v>273157487.63532299</v>
      </c>
    </row>
    <row r="1444" spans="1:9" x14ac:dyDescent="0.25">
      <c r="A1444" s="27">
        <v>41576</v>
      </c>
      <c r="B1444" t="s">
        <v>64</v>
      </c>
      <c r="C1444" t="s">
        <v>65</v>
      </c>
      <c r="D1444">
        <v>248205</v>
      </c>
      <c r="E1444">
        <v>250356</v>
      </c>
      <c r="F1444">
        <v>-0.85918000000000005</v>
      </c>
      <c r="G1444">
        <v>-2151</v>
      </c>
      <c r="H1444">
        <v>1.06</v>
      </c>
      <c r="I1444">
        <v>264081846.50196901</v>
      </c>
    </row>
    <row r="1445" spans="1:9" x14ac:dyDescent="0.25">
      <c r="A1445" s="27">
        <v>41575</v>
      </c>
      <c r="B1445" t="s">
        <v>64</v>
      </c>
      <c r="C1445" t="s">
        <v>65</v>
      </c>
      <c r="D1445">
        <v>250356</v>
      </c>
      <c r="E1445">
        <v>249211</v>
      </c>
      <c r="F1445">
        <v>0.45945000000000003</v>
      </c>
      <c r="G1445">
        <v>1145</v>
      </c>
      <c r="H1445">
        <v>1.06</v>
      </c>
      <c r="I1445">
        <v>266370438.80198601</v>
      </c>
    </row>
    <row r="1446" spans="1:9" x14ac:dyDescent="0.25">
      <c r="A1446" s="27">
        <v>41572</v>
      </c>
      <c r="B1446" t="s">
        <v>64</v>
      </c>
      <c r="C1446" t="s">
        <v>65</v>
      </c>
      <c r="D1446">
        <v>249211</v>
      </c>
      <c r="E1446">
        <v>247510</v>
      </c>
      <c r="F1446">
        <v>0.68723999999999996</v>
      </c>
      <c r="G1446">
        <v>1701</v>
      </c>
      <c r="H1446">
        <v>1.02</v>
      </c>
      <c r="I1446">
        <v>255183756.96864301</v>
      </c>
    </row>
    <row r="1447" spans="1:9" x14ac:dyDescent="0.25">
      <c r="A1447" s="27">
        <v>41571</v>
      </c>
      <c r="B1447" t="s">
        <v>64</v>
      </c>
      <c r="C1447" t="s">
        <v>65</v>
      </c>
      <c r="D1447">
        <v>247510</v>
      </c>
      <c r="E1447">
        <v>254870</v>
      </c>
      <c r="F1447">
        <v>-2.88775</v>
      </c>
      <c r="G1447">
        <v>-7360</v>
      </c>
      <c r="H1447">
        <v>0.98</v>
      </c>
      <c r="I1447">
        <v>243541589.66863</v>
      </c>
    </row>
    <row r="1448" spans="1:9" x14ac:dyDescent="0.25">
      <c r="A1448" s="27">
        <v>41570</v>
      </c>
      <c r="B1448" t="s">
        <v>64</v>
      </c>
      <c r="C1448" t="s">
        <v>65</v>
      </c>
      <c r="D1448">
        <v>254870</v>
      </c>
      <c r="E1448">
        <v>252109</v>
      </c>
      <c r="F1448">
        <v>1.0951599999999999</v>
      </c>
      <c r="G1448">
        <v>2761</v>
      </c>
      <c r="H1448">
        <v>0.92</v>
      </c>
      <c r="I1448">
        <v>234217034.33535501</v>
      </c>
    </row>
    <row r="1449" spans="1:9" x14ac:dyDescent="0.25">
      <c r="A1449" s="27">
        <v>41569</v>
      </c>
      <c r="B1449" t="s">
        <v>64</v>
      </c>
      <c r="C1449" t="s">
        <v>65</v>
      </c>
      <c r="D1449">
        <v>252109</v>
      </c>
      <c r="E1449">
        <v>251831</v>
      </c>
      <c r="F1449">
        <v>0.11039</v>
      </c>
      <c r="G1449">
        <v>278</v>
      </c>
      <c r="H1449">
        <v>0.92</v>
      </c>
      <c r="I1449">
        <v>231679767.36866599</v>
      </c>
    </row>
    <row r="1450" spans="1:9" x14ac:dyDescent="0.25">
      <c r="A1450" s="27">
        <v>41568</v>
      </c>
      <c r="B1450" t="s">
        <v>64</v>
      </c>
      <c r="C1450" t="s">
        <v>65</v>
      </c>
      <c r="D1450">
        <v>251831</v>
      </c>
      <c r="E1450">
        <v>243378</v>
      </c>
      <c r="F1450">
        <v>3.4731999999999998</v>
      </c>
      <c r="G1450">
        <v>8453</v>
      </c>
      <c r="H1450">
        <v>0.88</v>
      </c>
      <c r="I1450">
        <v>221351054.635331</v>
      </c>
    </row>
    <row r="1451" spans="1:9" x14ac:dyDescent="0.25">
      <c r="A1451" s="27">
        <v>41565</v>
      </c>
      <c r="B1451" t="s">
        <v>64</v>
      </c>
      <c r="C1451" t="s">
        <v>65</v>
      </c>
      <c r="D1451">
        <v>243378</v>
      </c>
      <c r="E1451">
        <v>250724</v>
      </c>
      <c r="F1451">
        <v>-2.92991</v>
      </c>
      <c r="G1451">
        <v>-7346</v>
      </c>
      <c r="H1451">
        <v>0.87</v>
      </c>
      <c r="I1451">
        <v>212704259.40193</v>
      </c>
    </row>
    <row r="1452" spans="1:9" x14ac:dyDescent="0.25">
      <c r="A1452" s="27">
        <v>41564</v>
      </c>
      <c r="B1452" t="s">
        <v>64</v>
      </c>
      <c r="C1452" t="s">
        <v>65</v>
      </c>
      <c r="D1452">
        <v>250724</v>
      </c>
      <c r="E1452">
        <v>287614</v>
      </c>
      <c r="F1452">
        <v>-12.826219999999999</v>
      </c>
      <c r="G1452">
        <v>-36890</v>
      </c>
      <c r="H1452">
        <v>0.78</v>
      </c>
      <c r="I1452">
        <v>196559258.53532201</v>
      </c>
    </row>
    <row r="1453" spans="1:9" x14ac:dyDescent="0.25">
      <c r="A1453" s="27">
        <v>41563</v>
      </c>
      <c r="B1453" t="s">
        <v>64</v>
      </c>
      <c r="C1453" t="s">
        <v>65</v>
      </c>
      <c r="D1453">
        <v>287614</v>
      </c>
      <c r="E1453">
        <v>360932</v>
      </c>
      <c r="F1453">
        <v>-20.31352</v>
      </c>
      <c r="G1453">
        <v>-73318</v>
      </c>
      <c r="H1453">
        <v>0.73</v>
      </c>
      <c r="I1453">
        <v>209661018.86894801</v>
      </c>
    </row>
    <row r="1454" spans="1:9" x14ac:dyDescent="0.25">
      <c r="A1454" s="27">
        <v>41562</v>
      </c>
      <c r="B1454" t="s">
        <v>64</v>
      </c>
      <c r="C1454" t="s">
        <v>65</v>
      </c>
      <c r="D1454">
        <v>360932</v>
      </c>
      <c r="E1454">
        <v>331706</v>
      </c>
      <c r="F1454">
        <v>8.81081</v>
      </c>
      <c r="G1454">
        <v>29226</v>
      </c>
      <c r="H1454">
        <v>0.56999999999999995</v>
      </c>
      <c r="I1454">
        <v>207162936.936196</v>
      </c>
    </row>
    <row r="1455" spans="1:9" x14ac:dyDescent="0.25">
      <c r="A1455" s="27">
        <v>41561</v>
      </c>
      <c r="B1455" t="s">
        <v>64</v>
      </c>
      <c r="C1455" t="s">
        <v>65</v>
      </c>
      <c r="D1455">
        <v>331706</v>
      </c>
      <c r="E1455">
        <v>322111</v>
      </c>
      <c r="F1455">
        <v>2.97879</v>
      </c>
      <c r="G1455">
        <v>9595</v>
      </c>
      <c r="H1455">
        <v>0.6</v>
      </c>
      <c r="I1455">
        <v>198680837.13596401</v>
      </c>
    </row>
    <row r="1456" spans="1:9" x14ac:dyDescent="0.25">
      <c r="A1456" s="27">
        <v>41558</v>
      </c>
      <c r="B1456" t="s">
        <v>64</v>
      </c>
      <c r="C1456" t="s">
        <v>65</v>
      </c>
      <c r="D1456">
        <v>322111</v>
      </c>
      <c r="E1456">
        <v>342247</v>
      </c>
      <c r="F1456">
        <v>-5.88347</v>
      </c>
      <c r="G1456">
        <v>-20136</v>
      </c>
      <c r="H1456">
        <v>0.6</v>
      </c>
      <c r="I1456">
        <v>194544306.96922201</v>
      </c>
    </row>
    <row r="1457" spans="1:9" x14ac:dyDescent="0.25">
      <c r="A1457" s="27">
        <v>41557</v>
      </c>
      <c r="B1457" t="s">
        <v>64</v>
      </c>
      <c r="C1457" t="s">
        <v>65</v>
      </c>
      <c r="D1457">
        <v>342247</v>
      </c>
      <c r="E1457">
        <v>433384</v>
      </c>
      <c r="F1457">
        <v>-21.029160000000001</v>
      </c>
      <c r="G1457">
        <v>-91137</v>
      </c>
      <c r="H1457">
        <v>0.57999999999999996</v>
      </c>
      <c r="I1457">
        <v>198149604.76938099</v>
      </c>
    </row>
    <row r="1458" spans="1:9" x14ac:dyDescent="0.25">
      <c r="A1458" s="27">
        <v>41556</v>
      </c>
      <c r="B1458" t="s">
        <v>64</v>
      </c>
      <c r="C1458" t="s">
        <v>65</v>
      </c>
      <c r="D1458">
        <v>433384</v>
      </c>
      <c r="E1458">
        <v>454241</v>
      </c>
      <c r="F1458">
        <v>-4.5916199999999998</v>
      </c>
      <c r="G1458">
        <v>-20857</v>
      </c>
      <c r="H1458">
        <v>0.5</v>
      </c>
      <c r="I1458">
        <v>216244169.87010401</v>
      </c>
    </row>
    <row r="1459" spans="1:9" x14ac:dyDescent="0.25">
      <c r="A1459" s="27">
        <v>41555</v>
      </c>
      <c r="B1459" t="s">
        <v>64</v>
      </c>
      <c r="C1459" t="s">
        <v>65</v>
      </c>
      <c r="D1459">
        <v>454241</v>
      </c>
      <c r="E1459">
        <v>418132</v>
      </c>
      <c r="F1459">
        <v>8.6357900000000001</v>
      </c>
      <c r="G1459">
        <v>36109</v>
      </c>
      <c r="H1459">
        <v>0.49</v>
      </c>
      <c r="I1459">
        <v>224379912.63693601</v>
      </c>
    </row>
    <row r="1460" spans="1:9" x14ac:dyDescent="0.25">
      <c r="A1460" s="27">
        <v>41554</v>
      </c>
      <c r="B1460" t="s">
        <v>64</v>
      </c>
      <c r="C1460" t="s">
        <v>65</v>
      </c>
      <c r="D1460">
        <v>418132</v>
      </c>
      <c r="E1460">
        <v>356482</v>
      </c>
      <c r="F1460">
        <v>17.294</v>
      </c>
      <c r="G1460">
        <v>61650</v>
      </c>
      <c r="H1460">
        <v>0.6</v>
      </c>
      <c r="I1460">
        <v>250447130.26998299</v>
      </c>
    </row>
    <row r="1461" spans="1:9" x14ac:dyDescent="0.25">
      <c r="A1461" s="27">
        <v>41551</v>
      </c>
      <c r="B1461" t="s">
        <v>64</v>
      </c>
      <c r="C1461" t="s">
        <v>65</v>
      </c>
      <c r="D1461">
        <v>356482</v>
      </c>
      <c r="E1461">
        <v>376046</v>
      </c>
      <c r="F1461">
        <v>-5.2025600000000001</v>
      </c>
      <c r="G1461">
        <v>-19564</v>
      </c>
      <c r="H1461">
        <v>0.6</v>
      </c>
      <c r="I1461">
        <v>213520835.269494</v>
      </c>
    </row>
    <row r="1462" spans="1:9" x14ac:dyDescent="0.25">
      <c r="A1462" s="27">
        <v>41550</v>
      </c>
      <c r="B1462" t="s">
        <v>64</v>
      </c>
      <c r="C1462" t="s">
        <v>65</v>
      </c>
      <c r="D1462">
        <v>376046</v>
      </c>
      <c r="E1462">
        <v>346580</v>
      </c>
      <c r="F1462">
        <v>8.5019299999999998</v>
      </c>
      <c r="G1462">
        <v>29466</v>
      </c>
      <c r="H1462">
        <v>0.68</v>
      </c>
      <c r="I1462">
        <v>257202929.136316</v>
      </c>
    </row>
    <row r="1463" spans="1:9" x14ac:dyDescent="0.25">
      <c r="A1463" s="27">
        <v>41549</v>
      </c>
      <c r="B1463" t="s">
        <v>64</v>
      </c>
      <c r="C1463" t="s">
        <v>65</v>
      </c>
      <c r="D1463">
        <v>346580</v>
      </c>
      <c r="E1463">
        <v>315797</v>
      </c>
      <c r="F1463">
        <v>9.7477199999999993</v>
      </c>
      <c r="G1463">
        <v>30783</v>
      </c>
      <c r="H1463">
        <v>0.79</v>
      </c>
      <c r="I1463">
        <v>275172967.33608198</v>
      </c>
    </row>
    <row r="1464" spans="1:9" x14ac:dyDescent="0.25">
      <c r="A1464" s="27">
        <v>41548</v>
      </c>
      <c r="B1464" t="s">
        <v>64</v>
      </c>
      <c r="C1464" t="s">
        <v>65</v>
      </c>
      <c r="D1464">
        <v>315797</v>
      </c>
      <c r="E1464">
        <v>345368</v>
      </c>
      <c r="F1464">
        <v>-8.5621700000000001</v>
      </c>
      <c r="G1464">
        <v>-29571</v>
      </c>
      <c r="H1464">
        <v>0.81</v>
      </c>
      <c r="I1464">
        <v>257048231.43583801</v>
      </c>
    </row>
    <row r="1465" spans="1:9" x14ac:dyDescent="0.25">
      <c r="A1465" s="27">
        <v>41547</v>
      </c>
      <c r="B1465" t="s">
        <v>64</v>
      </c>
      <c r="C1465" t="s">
        <v>65</v>
      </c>
      <c r="D1465">
        <v>345368</v>
      </c>
      <c r="E1465">
        <v>319604</v>
      </c>
      <c r="F1465">
        <v>8.0612300000000001</v>
      </c>
      <c r="G1465">
        <v>25764</v>
      </c>
      <c r="H1465">
        <v>0.83</v>
      </c>
      <c r="I1465">
        <v>286298559.73607302</v>
      </c>
    </row>
    <row r="1466" spans="1:9" x14ac:dyDescent="0.25">
      <c r="A1466" s="27">
        <v>41544</v>
      </c>
      <c r="B1466" t="s">
        <v>64</v>
      </c>
      <c r="C1466" t="s">
        <v>65</v>
      </c>
      <c r="D1466">
        <v>319604</v>
      </c>
      <c r="E1466">
        <v>296417</v>
      </c>
      <c r="F1466">
        <v>7.8224299999999998</v>
      </c>
      <c r="G1466">
        <v>23187</v>
      </c>
      <c r="H1466">
        <v>0.91</v>
      </c>
      <c r="I1466">
        <v>292107402.53586799</v>
      </c>
    </row>
    <row r="1467" spans="1:9" x14ac:dyDescent="0.25">
      <c r="A1467" s="27">
        <v>41543</v>
      </c>
      <c r="B1467" t="s">
        <v>64</v>
      </c>
      <c r="C1467" t="s">
        <v>65</v>
      </c>
      <c r="D1467">
        <v>296417</v>
      </c>
      <c r="E1467">
        <v>306432</v>
      </c>
      <c r="F1467">
        <v>-3.2682600000000002</v>
      </c>
      <c r="G1467">
        <v>-10015</v>
      </c>
      <c r="H1467">
        <v>0.96</v>
      </c>
      <c r="I1467">
        <v>285736107.43568403</v>
      </c>
    </row>
    <row r="1468" spans="1:9" x14ac:dyDescent="0.25">
      <c r="A1468" s="27">
        <v>41542</v>
      </c>
      <c r="B1468" t="s">
        <v>64</v>
      </c>
      <c r="C1468" t="s">
        <v>65</v>
      </c>
      <c r="D1468">
        <v>306432</v>
      </c>
      <c r="E1468">
        <v>306983</v>
      </c>
      <c r="F1468">
        <v>-0.17949000000000001</v>
      </c>
      <c r="G1468">
        <v>-551</v>
      </c>
      <c r="H1468">
        <v>0.96</v>
      </c>
      <c r="I1468">
        <v>295390233.602431</v>
      </c>
    </row>
    <row r="1469" spans="1:9" x14ac:dyDescent="0.25">
      <c r="A1469" s="27">
        <v>41541</v>
      </c>
      <c r="B1469" t="s">
        <v>64</v>
      </c>
      <c r="C1469" t="s">
        <v>65</v>
      </c>
      <c r="D1469">
        <v>306983</v>
      </c>
      <c r="E1469">
        <v>318048</v>
      </c>
      <c r="F1469">
        <v>-3.4790299999999998</v>
      </c>
      <c r="G1469">
        <v>-11065</v>
      </c>
      <c r="H1469">
        <v>0.96</v>
      </c>
      <c r="I1469">
        <v>295921379.23576802</v>
      </c>
    </row>
    <row r="1470" spans="1:9" x14ac:dyDescent="0.25">
      <c r="A1470" s="27">
        <v>41540</v>
      </c>
      <c r="B1470" t="s">
        <v>64</v>
      </c>
      <c r="C1470" t="s">
        <v>65</v>
      </c>
      <c r="D1470">
        <v>318048</v>
      </c>
      <c r="E1470">
        <v>304558</v>
      </c>
      <c r="F1470">
        <v>4.4293699999999996</v>
      </c>
      <c r="G1470">
        <v>13490</v>
      </c>
      <c r="H1470">
        <v>0.96</v>
      </c>
      <c r="I1470">
        <v>306587670.40252298</v>
      </c>
    </row>
    <row r="1471" spans="1:9" x14ac:dyDescent="0.25">
      <c r="A1471" s="27">
        <v>41537</v>
      </c>
      <c r="B1471" t="s">
        <v>64</v>
      </c>
      <c r="C1471" t="s">
        <v>65</v>
      </c>
      <c r="D1471">
        <v>304558</v>
      </c>
      <c r="E1471">
        <v>294711</v>
      </c>
      <c r="F1471">
        <v>3.34124</v>
      </c>
      <c r="G1471">
        <v>9847</v>
      </c>
      <c r="H1471">
        <v>0.97</v>
      </c>
      <c r="I1471">
        <v>295106550.06908202</v>
      </c>
    </row>
    <row r="1472" spans="1:9" x14ac:dyDescent="0.25">
      <c r="A1472" s="27">
        <v>41536</v>
      </c>
      <c r="B1472" t="s">
        <v>64</v>
      </c>
      <c r="C1472" t="s">
        <v>65</v>
      </c>
      <c r="D1472">
        <v>294711</v>
      </c>
      <c r="E1472">
        <v>292823</v>
      </c>
      <c r="F1472">
        <v>0.64476</v>
      </c>
      <c r="G1472">
        <v>1888</v>
      </c>
      <c r="H1472">
        <v>0.92</v>
      </c>
      <c r="I1472">
        <v>272303140.302338</v>
      </c>
    </row>
    <row r="1473" spans="1:9" x14ac:dyDescent="0.25">
      <c r="A1473" s="27">
        <v>41535</v>
      </c>
      <c r="B1473" t="s">
        <v>64</v>
      </c>
      <c r="C1473" t="s">
        <v>65</v>
      </c>
      <c r="D1473">
        <v>292823</v>
      </c>
      <c r="E1473">
        <v>324409</v>
      </c>
      <c r="F1473">
        <v>-9.7364700000000006</v>
      </c>
      <c r="G1473">
        <v>-31586</v>
      </c>
      <c r="H1473">
        <v>0.91</v>
      </c>
      <c r="I1473">
        <v>266166346.23565599</v>
      </c>
    </row>
    <row r="1474" spans="1:9" x14ac:dyDescent="0.25">
      <c r="A1474" s="27">
        <v>41534</v>
      </c>
      <c r="B1474" t="s">
        <v>64</v>
      </c>
      <c r="C1474" t="s">
        <v>65</v>
      </c>
      <c r="D1474">
        <v>324409</v>
      </c>
      <c r="E1474">
        <v>328603</v>
      </c>
      <c r="F1474">
        <v>-1.2763100000000001</v>
      </c>
      <c r="G1474">
        <v>-4194</v>
      </c>
      <c r="H1474">
        <v>0.84</v>
      </c>
      <c r="I1474">
        <v>273790382.36923999</v>
      </c>
    </row>
    <row r="1475" spans="1:9" x14ac:dyDescent="0.25">
      <c r="A1475" s="27">
        <v>41533</v>
      </c>
      <c r="B1475" t="s">
        <v>64</v>
      </c>
      <c r="C1475" t="s">
        <v>65</v>
      </c>
      <c r="D1475">
        <v>328603</v>
      </c>
      <c r="E1475">
        <v>338631</v>
      </c>
      <c r="F1475">
        <v>-2.9613399999999999</v>
      </c>
      <c r="G1475">
        <v>-10028</v>
      </c>
      <c r="H1475">
        <v>0.83</v>
      </c>
      <c r="I1475">
        <v>272400933.56927299</v>
      </c>
    </row>
    <row r="1476" spans="1:9" x14ac:dyDescent="0.25">
      <c r="A1476" s="27">
        <v>41530</v>
      </c>
      <c r="B1476" t="s">
        <v>64</v>
      </c>
      <c r="C1476" t="s">
        <v>65</v>
      </c>
      <c r="D1476">
        <v>338631</v>
      </c>
      <c r="E1476">
        <v>338629</v>
      </c>
      <c r="F1476">
        <v>5.9000000000000003E-4</v>
      </c>
      <c r="G1476">
        <v>2</v>
      </c>
      <c r="H1476">
        <v>0.8</v>
      </c>
      <c r="I1476">
        <v>272248036.30268598</v>
      </c>
    </row>
    <row r="1477" spans="1:9" x14ac:dyDescent="0.25">
      <c r="A1477" s="27">
        <v>41529</v>
      </c>
      <c r="B1477" t="s">
        <v>64</v>
      </c>
      <c r="C1477" t="s">
        <v>65</v>
      </c>
      <c r="D1477">
        <v>338629</v>
      </c>
      <c r="E1477">
        <v>334715</v>
      </c>
      <c r="F1477">
        <v>1.1693499999999999</v>
      </c>
      <c r="G1477">
        <v>3914</v>
      </c>
      <c r="H1477">
        <v>0.74</v>
      </c>
      <c r="I1477">
        <v>250235543.369353</v>
      </c>
    </row>
    <row r="1478" spans="1:9" x14ac:dyDescent="0.25">
      <c r="A1478" s="27">
        <v>41528</v>
      </c>
      <c r="B1478" t="s">
        <v>64</v>
      </c>
      <c r="C1478" t="s">
        <v>65</v>
      </c>
      <c r="D1478">
        <v>334715</v>
      </c>
      <c r="E1478">
        <v>361851</v>
      </c>
      <c r="F1478">
        <v>-7.4992200000000002</v>
      </c>
      <c r="G1478">
        <v>-27136</v>
      </c>
      <c r="H1478">
        <v>0.73</v>
      </c>
      <c r="I1478">
        <v>243996077.83598799</v>
      </c>
    </row>
    <row r="1479" spans="1:9" x14ac:dyDescent="0.25">
      <c r="A1479" s="27">
        <v>41527</v>
      </c>
      <c r="B1479" t="s">
        <v>64</v>
      </c>
      <c r="C1479" t="s">
        <v>65</v>
      </c>
      <c r="D1479">
        <v>361851</v>
      </c>
      <c r="E1479">
        <v>386001</v>
      </c>
      <c r="F1479">
        <v>-6.2564599999999997</v>
      </c>
      <c r="G1479">
        <v>-24150</v>
      </c>
      <c r="H1479">
        <v>0.71</v>
      </c>
      <c r="I1479">
        <v>256540297.30287001</v>
      </c>
    </row>
    <row r="1480" spans="1:9" x14ac:dyDescent="0.25">
      <c r="A1480" s="27">
        <v>41526</v>
      </c>
      <c r="B1480" t="s">
        <v>64</v>
      </c>
      <c r="C1480" t="s">
        <v>65</v>
      </c>
      <c r="D1480">
        <v>386001</v>
      </c>
      <c r="E1480">
        <v>420394</v>
      </c>
      <c r="F1480">
        <v>-8.1811299999999996</v>
      </c>
      <c r="G1480">
        <v>-34393</v>
      </c>
      <c r="H1480">
        <v>0.71</v>
      </c>
      <c r="I1480">
        <v>273661842.30306202</v>
      </c>
    </row>
    <row r="1481" spans="1:9" x14ac:dyDescent="0.25">
      <c r="A1481" s="27">
        <v>41523</v>
      </c>
      <c r="B1481" t="s">
        <v>64</v>
      </c>
      <c r="C1481" t="s">
        <v>65</v>
      </c>
      <c r="D1481">
        <v>420394</v>
      </c>
      <c r="E1481">
        <v>415591</v>
      </c>
      <c r="F1481">
        <v>1.1556999999999999</v>
      </c>
      <c r="G1481">
        <v>4803</v>
      </c>
      <c r="H1481">
        <v>0.61</v>
      </c>
      <c r="I1481">
        <v>256005932.87000099</v>
      </c>
    </row>
    <row r="1482" spans="1:9" x14ac:dyDescent="0.25">
      <c r="A1482" s="27">
        <v>41522</v>
      </c>
      <c r="B1482" t="s">
        <v>64</v>
      </c>
      <c r="C1482" t="s">
        <v>65</v>
      </c>
      <c r="D1482">
        <v>415591</v>
      </c>
      <c r="E1482">
        <v>426519</v>
      </c>
      <c r="F1482">
        <v>-2.5621399999999999</v>
      </c>
      <c r="G1482">
        <v>-10928</v>
      </c>
      <c r="H1482">
        <v>0.61</v>
      </c>
      <c r="I1482">
        <v>253081065.96996301</v>
      </c>
    </row>
    <row r="1483" spans="1:9" x14ac:dyDescent="0.25">
      <c r="A1483" s="27">
        <v>41521</v>
      </c>
      <c r="B1483" t="s">
        <v>64</v>
      </c>
      <c r="C1483" t="s">
        <v>65</v>
      </c>
      <c r="D1483">
        <v>426519</v>
      </c>
      <c r="E1483">
        <v>432979</v>
      </c>
      <c r="F1483">
        <v>-1.4919899999999999</v>
      </c>
      <c r="G1483">
        <v>-6460</v>
      </c>
      <c r="H1483">
        <v>0.61</v>
      </c>
      <c r="I1483">
        <v>259735853.703383</v>
      </c>
    </row>
    <row r="1484" spans="1:9" x14ac:dyDescent="0.25">
      <c r="A1484" s="27">
        <v>41520</v>
      </c>
      <c r="B1484" t="s">
        <v>64</v>
      </c>
      <c r="C1484" t="s">
        <v>65</v>
      </c>
      <c r="D1484">
        <v>432979</v>
      </c>
      <c r="E1484">
        <v>463822</v>
      </c>
      <c r="F1484">
        <v>-6.64975</v>
      </c>
      <c r="G1484">
        <v>-30843</v>
      </c>
      <c r="H1484">
        <v>0.52</v>
      </c>
      <c r="I1484">
        <v>224701668.370101</v>
      </c>
    </row>
    <row r="1485" spans="1:9" x14ac:dyDescent="0.25">
      <c r="A1485" s="27">
        <v>41516</v>
      </c>
      <c r="B1485" t="s">
        <v>64</v>
      </c>
      <c r="C1485" t="s">
        <v>65</v>
      </c>
      <c r="D1485">
        <v>463822</v>
      </c>
      <c r="E1485">
        <v>455150</v>
      </c>
      <c r="F1485">
        <v>1.9053100000000001</v>
      </c>
      <c r="G1485">
        <v>8672</v>
      </c>
      <c r="H1485">
        <v>0.51</v>
      </c>
      <c r="I1485">
        <v>236069937.27034599</v>
      </c>
    </row>
    <row r="1486" spans="1:9" x14ac:dyDescent="0.25">
      <c r="A1486" s="27">
        <v>41515</v>
      </c>
      <c r="B1486" t="s">
        <v>64</v>
      </c>
      <c r="C1486" t="s">
        <v>65</v>
      </c>
      <c r="D1486">
        <v>455150</v>
      </c>
      <c r="E1486">
        <v>455315</v>
      </c>
      <c r="F1486">
        <v>-3.6240000000000001E-2</v>
      </c>
      <c r="G1486">
        <v>-165</v>
      </c>
      <c r="H1486">
        <v>0.56000000000000005</v>
      </c>
      <c r="I1486">
        <v>256689428.33694401</v>
      </c>
    </row>
    <row r="1487" spans="1:9" x14ac:dyDescent="0.25">
      <c r="A1487" s="27">
        <v>41514</v>
      </c>
      <c r="B1487" t="s">
        <v>64</v>
      </c>
      <c r="C1487" t="s">
        <v>65</v>
      </c>
      <c r="D1487">
        <v>455315</v>
      </c>
      <c r="E1487">
        <v>448970</v>
      </c>
      <c r="F1487">
        <v>1.41323</v>
      </c>
      <c r="G1487">
        <v>6345</v>
      </c>
      <c r="H1487">
        <v>0.56000000000000005</v>
      </c>
      <c r="I1487">
        <v>256782482.836945</v>
      </c>
    </row>
    <row r="1488" spans="1:9" x14ac:dyDescent="0.25">
      <c r="A1488" s="27">
        <v>41513</v>
      </c>
      <c r="B1488" t="s">
        <v>64</v>
      </c>
      <c r="C1488" t="s">
        <v>65</v>
      </c>
      <c r="D1488">
        <v>448970</v>
      </c>
      <c r="E1488">
        <v>385546</v>
      </c>
      <c r="F1488">
        <v>16.45044</v>
      </c>
      <c r="G1488">
        <v>63424</v>
      </c>
      <c r="H1488">
        <v>0.65</v>
      </c>
      <c r="I1488">
        <v>293611414.33689499</v>
      </c>
    </row>
    <row r="1489" spans="1:9" x14ac:dyDescent="0.25">
      <c r="A1489" s="27">
        <v>41512</v>
      </c>
      <c r="B1489" t="s">
        <v>64</v>
      </c>
      <c r="C1489" t="s">
        <v>65</v>
      </c>
      <c r="D1489">
        <v>385546</v>
      </c>
      <c r="E1489">
        <v>356908</v>
      </c>
      <c r="F1489">
        <v>8.0239200000000004</v>
      </c>
      <c r="G1489">
        <v>28638</v>
      </c>
      <c r="H1489">
        <v>0.71</v>
      </c>
      <c r="I1489">
        <v>273339262.46972501</v>
      </c>
    </row>
    <row r="1490" spans="1:9" x14ac:dyDescent="0.25">
      <c r="A1490" s="27">
        <v>41509</v>
      </c>
      <c r="B1490" t="s">
        <v>64</v>
      </c>
      <c r="C1490" t="s">
        <v>65</v>
      </c>
      <c r="D1490">
        <v>356908</v>
      </c>
      <c r="E1490">
        <v>368352</v>
      </c>
      <c r="F1490">
        <v>-3.1068099999999998</v>
      </c>
      <c r="G1490">
        <v>-11444</v>
      </c>
      <c r="H1490">
        <v>0.69</v>
      </c>
      <c r="I1490">
        <v>245897715.069498</v>
      </c>
    </row>
    <row r="1491" spans="1:9" x14ac:dyDescent="0.25">
      <c r="A1491" s="27">
        <v>41508</v>
      </c>
      <c r="B1491" t="s">
        <v>64</v>
      </c>
      <c r="C1491" t="s">
        <v>65</v>
      </c>
      <c r="D1491">
        <v>368352</v>
      </c>
      <c r="E1491">
        <v>400403</v>
      </c>
      <c r="F1491">
        <v>-8.0046900000000001</v>
      </c>
      <c r="G1491">
        <v>-32051</v>
      </c>
      <c r="H1491">
        <v>0.69</v>
      </c>
      <c r="I1491">
        <v>253782249.60292199</v>
      </c>
    </row>
    <row r="1492" spans="1:9" x14ac:dyDescent="0.25">
      <c r="A1492" s="27">
        <v>41507</v>
      </c>
      <c r="B1492" t="s">
        <v>64</v>
      </c>
      <c r="C1492" t="s">
        <v>65</v>
      </c>
      <c r="D1492">
        <v>400403</v>
      </c>
      <c r="E1492">
        <v>378716</v>
      </c>
      <c r="F1492">
        <v>5.7264499999999998</v>
      </c>
      <c r="G1492">
        <v>21687</v>
      </c>
      <c r="H1492">
        <v>0.69</v>
      </c>
      <c r="I1492">
        <v>275864320.23650903</v>
      </c>
    </row>
    <row r="1493" spans="1:9" x14ac:dyDescent="0.25">
      <c r="A1493" s="27">
        <v>41506</v>
      </c>
      <c r="B1493" t="s">
        <v>64</v>
      </c>
      <c r="C1493" t="s">
        <v>65</v>
      </c>
      <c r="D1493">
        <v>378716</v>
      </c>
      <c r="E1493">
        <v>393047</v>
      </c>
      <c r="F1493">
        <v>-3.6461299999999999</v>
      </c>
      <c r="G1493">
        <v>-14331</v>
      </c>
      <c r="H1493">
        <v>0.74</v>
      </c>
      <c r="I1493">
        <v>281752080.13633698</v>
      </c>
    </row>
    <row r="1494" spans="1:9" x14ac:dyDescent="0.25">
      <c r="A1494" s="27">
        <v>41505</v>
      </c>
      <c r="B1494" t="s">
        <v>64</v>
      </c>
      <c r="C1494" t="s">
        <v>65</v>
      </c>
      <c r="D1494">
        <v>393047</v>
      </c>
      <c r="E1494">
        <v>375236</v>
      </c>
      <c r="F1494">
        <v>4.7466100000000004</v>
      </c>
      <c r="G1494">
        <v>17811</v>
      </c>
      <c r="H1494">
        <v>0.74</v>
      </c>
      <c r="I1494">
        <v>292413866.43645102</v>
      </c>
    </row>
    <row r="1495" spans="1:9" x14ac:dyDescent="0.25">
      <c r="A1495" s="27">
        <v>41502</v>
      </c>
      <c r="B1495" t="s">
        <v>64</v>
      </c>
      <c r="C1495" t="s">
        <v>65</v>
      </c>
      <c r="D1495">
        <v>375236</v>
      </c>
      <c r="E1495">
        <v>380555</v>
      </c>
      <c r="F1495">
        <v>-1.3976999999999999</v>
      </c>
      <c r="G1495">
        <v>-5319</v>
      </c>
      <c r="H1495">
        <v>0.74</v>
      </c>
      <c r="I1495">
        <v>279163076.13630998</v>
      </c>
    </row>
    <row r="1496" spans="1:9" x14ac:dyDescent="0.25">
      <c r="A1496" s="27">
        <v>41501</v>
      </c>
      <c r="B1496" t="s">
        <v>64</v>
      </c>
      <c r="C1496" t="s">
        <v>65</v>
      </c>
      <c r="D1496">
        <v>380555</v>
      </c>
      <c r="E1496">
        <v>350059</v>
      </c>
      <c r="F1496">
        <v>8.7116699999999998</v>
      </c>
      <c r="G1496">
        <v>30496</v>
      </c>
      <c r="H1496">
        <v>0.74</v>
      </c>
      <c r="I1496">
        <v>283120234.83635199</v>
      </c>
    </row>
    <row r="1497" spans="1:9" x14ac:dyDescent="0.25">
      <c r="A1497" s="27">
        <v>41500</v>
      </c>
      <c r="B1497" t="s">
        <v>64</v>
      </c>
      <c r="C1497" t="s">
        <v>65</v>
      </c>
      <c r="D1497">
        <v>350059</v>
      </c>
      <c r="E1497">
        <v>338453</v>
      </c>
      <c r="F1497">
        <v>3.4291299999999998</v>
      </c>
      <c r="G1497">
        <v>11606</v>
      </c>
      <c r="H1497">
        <v>0.77</v>
      </c>
      <c r="I1497">
        <v>270933997.369443</v>
      </c>
    </row>
    <row r="1498" spans="1:9" x14ac:dyDescent="0.25">
      <c r="A1498" s="27">
        <v>41499</v>
      </c>
      <c r="B1498" t="s">
        <v>64</v>
      </c>
      <c r="C1498" t="s">
        <v>65</v>
      </c>
      <c r="D1498">
        <v>338453</v>
      </c>
      <c r="E1498">
        <v>344933</v>
      </c>
      <c r="F1498">
        <v>-1.87863</v>
      </c>
      <c r="G1498">
        <v>-6480</v>
      </c>
      <c r="H1498">
        <v>0.75</v>
      </c>
      <c r="I1498">
        <v>253490015.236018</v>
      </c>
    </row>
    <row r="1499" spans="1:9" x14ac:dyDescent="0.25">
      <c r="A1499" s="27">
        <v>41498</v>
      </c>
      <c r="B1499" t="s">
        <v>64</v>
      </c>
      <c r="C1499" t="s">
        <v>65</v>
      </c>
      <c r="D1499">
        <v>344933</v>
      </c>
      <c r="E1499">
        <v>354588</v>
      </c>
      <c r="F1499">
        <v>-2.72288</v>
      </c>
      <c r="G1499">
        <v>-9655</v>
      </c>
      <c r="H1499">
        <v>0.75</v>
      </c>
      <c r="I1499">
        <v>258343319.23606899</v>
      </c>
    </row>
    <row r="1500" spans="1:9" x14ac:dyDescent="0.25">
      <c r="A1500" s="27">
        <v>41495</v>
      </c>
      <c r="B1500" t="s">
        <v>64</v>
      </c>
      <c r="C1500" t="s">
        <v>65</v>
      </c>
      <c r="D1500">
        <v>354588</v>
      </c>
      <c r="E1500">
        <v>338849</v>
      </c>
      <c r="F1500">
        <v>4.6448400000000003</v>
      </c>
      <c r="G1500">
        <v>15739</v>
      </c>
      <c r="H1500">
        <v>0.75</v>
      </c>
      <c r="I1500">
        <v>265574592.40281299</v>
      </c>
    </row>
    <row r="1501" spans="1:9" x14ac:dyDescent="0.25">
      <c r="A1501" s="27">
        <v>41494</v>
      </c>
      <c r="B1501" t="s">
        <v>64</v>
      </c>
      <c r="C1501" t="s">
        <v>65</v>
      </c>
      <c r="D1501">
        <v>338849</v>
      </c>
      <c r="E1501">
        <v>350320</v>
      </c>
      <c r="F1501">
        <v>-3.2744300000000002</v>
      </c>
      <c r="G1501">
        <v>-11471</v>
      </c>
      <c r="H1501">
        <v>0.75</v>
      </c>
      <c r="I1501">
        <v>253786606.03602099</v>
      </c>
    </row>
    <row r="1502" spans="1:9" x14ac:dyDescent="0.25">
      <c r="A1502" s="27">
        <v>41493</v>
      </c>
      <c r="B1502" t="s">
        <v>64</v>
      </c>
      <c r="C1502" t="s">
        <v>65</v>
      </c>
      <c r="D1502">
        <v>350320</v>
      </c>
      <c r="E1502">
        <v>341694</v>
      </c>
      <c r="F1502">
        <v>2.5244800000000001</v>
      </c>
      <c r="G1502">
        <v>8626</v>
      </c>
      <c r="H1502">
        <v>0.75</v>
      </c>
      <c r="I1502">
        <v>262378002.66944501</v>
      </c>
    </row>
    <row r="1503" spans="1:9" x14ac:dyDescent="0.25">
      <c r="A1503" s="27">
        <v>41492</v>
      </c>
      <c r="B1503" t="s">
        <v>64</v>
      </c>
      <c r="C1503" t="s">
        <v>65</v>
      </c>
      <c r="D1503">
        <v>341694</v>
      </c>
      <c r="E1503">
        <v>324029</v>
      </c>
      <c r="F1503">
        <v>5.45167</v>
      </c>
      <c r="G1503">
        <v>17665</v>
      </c>
      <c r="H1503">
        <v>0.8</v>
      </c>
      <c r="I1503">
        <v>274710586.20270997</v>
      </c>
    </row>
    <row r="1504" spans="1:9" x14ac:dyDescent="0.25">
      <c r="A1504" s="27">
        <v>41491</v>
      </c>
      <c r="B1504" t="s">
        <v>64</v>
      </c>
      <c r="C1504" t="s">
        <v>65</v>
      </c>
      <c r="D1504">
        <v>324029</v>
      </c>
      <c r="E1504">
        <v>331362</v>
      </c>
      <c r="F1504">
        <v>-2.21299</v>
      </c>
      <c r="G1504">
        <v>-7333</v>
      </c>
      <c r="H1504">
        <v>0.8</v>
      </c>
      <c r="I1504">
        <v>260508515.03590301</v>
      </c>
    </row>
    <row r="1505" spans="1:9" x14ac:dyDescent="0.25">
      <c r="A1505" s="27">
        <v>41488</v>
      </c>
      <c r="B1505" t="s">
        <v>64</v>
      </c>
      <c r="C1505" t="s">
        <v>65</v>
      </c>
      <c r="D1505">
        <v>331362</v>
      </c>
      <c r="E1505">
        <v>352448</v>
      </c>
      <c r="F1505">
        <v>-5.9827300000000001</v>
      </c>
      <c r="G1505">
        <v>-21086</v>
      </c>
      <c r="H1505">
        <v>0.8</v>
      </c>
      <c r="I1505">
        <v>266404002.60262799</v>
      </c>
    </row>
    <row r="1506" spans="1:9" x14ac:dyDescent="0.25">
      <c r="A1506" s="27">
        <v>41487</v>
      </c>
      <c r="B1506" t="s">
        <v>64</v>
      </c>
      <c r="C1506" t="s">
        <v>65</v>
      </c>
      <c r="D1506">
        <v>352448</v>
      </c>
      <c r="E1506">
        <v>368804</v>
      </c>
      <c r="F1506">
        <v>-4.4348799999999997</v>
      </c>
      <c r="G1506">
        <v>-16356</v>
      </c>
      <c r="H1506">
        <v>0.8</v>
      </c>
      <c r="I1506">
        <v>281594203.73612899</v>
      </c>
    </row>
    <row r="1507" spans="1:9" x14ac:dyDescent="0.25">
      <c r="A1507" s="27">
        <v>41486</v>
      </c>
      <c r="B1507" t="s">
        <v>64</v>
      </c>
      <c r="C1507" t="s">
        <v>65</v>
      </c>
      <c r="D1507">
        <v>368804</v>
      </c>
      <c r="E1507">
        <v>387653</v>
      </c>
      <c r="F1507">
        <v>-4.8623399999999997</v>
      </c>
      <c r="G1507">
        <v>-18849</v>
      </c>
      <c r="H1507">
        <v>0.8</v>
      </c>
      <c r="I1507">
        <v>294662102.536259</v>
      </c>
    </row>
    <row r="1508" spans="1:9" x14ac:dyDescent="0.25">
      <c r="A1508" s="27">
        <v>41485</v>
      </c>
      <c r="B1508" t="s">
        <v>64</v>
      </c>
      <c r="C1508" t="s">
        <v>65</v>
      </c>
      <c r="D1508">
        <v>387653</v>
      </c>
      <c r="E1508">
        <v>404494</v>
      </c>
      <c r="F1508">
        <v>-4.1634700000000002</v>
      </c>
      <c r="G1508">
        <v>-16841</v>
      </c>
      <c r="H1508">
        <v>0.78</v>
      </c>
      <c r="I1508">
        <v>301968765.236408</v>
      </c>
    </row>
    <row r="1509" spans="1:9" x14ac:dyDescent="0.25">
      <c r="A1509" s="27">
        <v>41484</v>
      </c>
      <c r="B1509" t="s">
        <v>64</v>
      </c>
      <c r="C1509" t="s">
        <v>65</v>
      </c>
      <c r="D1509">
        <v>404494</v>
      </c>
      <c r="E1509">
        <v>395647</v>
      </c>
      <c r="F1509">
        <v>2.2360799999999998</v>
      </c>
      <c r="G1509">
        <v>8847</v>
      </c>
      <c r="H1509">
        <v>0.78</v>
      </c>
      <c r="I1509">
        <v>315087342.86987501</v>
      </c>
    </row>
    <row r="1510" spans="1:9" x14ac:dyDescent="0.25">
      <c r="A1510" s="27">
        <v>41481</v>
      </c>
      <c r="B1510" t="s">
        <v>64</v>
      </c>
      <c r="C1510" t="s">
        <v>65</v>
      </c>
      <c r="D1510">
        <v>395647</v>
      </c>
      <c r="E1510">
        <v>398426</v>
      </c>
      <c r="F1510">
        <v>-0.69749000000000005</v>
      </c>
      <c r="G1510">
        <v>-2779</v>
      </c>
      <c r="H1510">
        <v>0.79</v>
      </c>
      <c r="I1510">
        <v>312152294.76980501</v>
      </c>
    </row>
    <row r="1511" spans="1:9" x14ac:dyDescent="0.25">
      <c r="A1511" s="27">
        <v>41480</v>
      </c>
      <c r="B1511" t="s">
        <v>64</v>
      </c>
      <c r="C1511" t="s">
        <v>65</v>
      </c>
      <c r="D1511">
        <v>398426</v>
      </c>
      <c r="E1511">
        <v>414868</v>
      </c>
      <c r="F1511">
        <v>-3.96319</v>
      </c>
      <c r="G1511">
        <v>-16442</v>
      </c>
      <c r="H1511">
        <v>0.79</v>
      </c>
      <c r="I1511">
        <v>314344833.13649398</v>
      </c>
    </row>
    <row r="1512" spans="1:9" x14ac:dyDescent="0.25">
      <c r="A1512" s="27">
        <v>41479</v>
      </c>
      <c r="B1512" t="s">
        <v>64</v>
      </c>
      <c r="C1512" t="s">
        <v>65</v>
      </c>
      <c r="D1512">
        <v>414868</v>
      </c>
      <c r="E1512">
        <v>407757</v>
      </c>
      <c r="F1512">
        <v>1.74393</v>
      </c>
      <c r="G1512">
        <v>7111</v>
      </c>
      <c r="H1512">
        <v>0.79</v>
      </c>
      <c r="I1512">
        <v>327317023.06995702</v>
      </c>
    </row>
    <row r="1513" spans="1:9" x14ac:dyDescent="0.25">
      <c r="A1513" s="27">
        <v>41478</v>
      </c>
      <c r="B1513" t="s">
        <v>64</v>
      </c>
      <c r="C1513" t="s">
        <v>65</v>
      </c>
      <c r="D1513">
        <v>407757</v>
      </c>
      <c r="E1513">
        <v>410455</v>
      </c>
      <c r="F1513">
        <v>-0.65732000000000002</v>
      </c>
      <c r="G1513">
        <v>-2698</v>
      </c>
      <c r="H1513">
        <v>0.76</v>
      </c>
      <c r="I1513">
        <v>309473971.10323399</v>
      </c>
    </row>
    <row r="1514" spans="1:9" x14ac:dyDescent="0.25">
      <c r="A1514" s="27">
        <v>41477</v>
      </c>
      <c r="B1514" t="s">
        <v>64</v>
      </c>
      <c r="C1514" t="s">
        <v>65</v>
      </c>
      <c r="D1514">
        <v>410455</v>
      </c>
      <c r="E1514">
        <v>422469</v>
      </c>
      <c r="F1514">
        <v>-2.8437600000000001</v>
      </c>
      <c r="G1514">
        <v>-12014</v>
      </c>
      <c r="H1514">
        <v>0.73</v>
      </c>
      <c r="I1514">
        <v>301260288.16992199</v>
      </c>
    </row>
    <row r="1515" spans="1:9" x14ac:dyDescent="0.25">
      <c r="A1515" s="27">
        <v>41474</v>
      </c>
      <c r="B1515" t="s">
        <v>64</v>
      </c>
      <c r="C1515" t="s">
        <v>65</v>
      </c>
      <c r="D1515">
        <v>422469</v>
      </c>
      <c r="E1515">
        <v>453961</v>
      </c>
      <c r="F1515">
        <v>-6.9371600000000004</v>
      </c>
      <c r="G1515">
        <v>-31492</v>
      </c>
      <c r="H1515">
        <v>0.67</v>
      </c>
      <c r="I1515">
        <v>284730023.70335102</v>
      </c>
    </row>
    <row r="1516" spans="1:9" x14ac:dyDescent="0.25">
      <c r="A1516" s="27">
        <v>41473</v>
      </c>
      <c r="B1516" t="s">
        <v>64</v>
      </c>
      <c r="C1516" t="s">
        <v>65</v>
      </c>
      <c r="D1516">
        <v>453961</v>
      </c>
      <c r="E1516">
        <v>462746</v>
      </c>
      <c r="F1516">
        <v>-1.89845</v>
      </c>
      <c r="G1516">
        <v>-8785</v>
      </c>
      <c r="H1516">
        <v>0.67</v>
      </c>
      <c r="I1516">
        <v>305954581.97026801</v>
      </c>
    </row>
    <row r="1517" spans="1:9" x14ac:dyDescent="0.25">
      <c r="A1517" s="27">
        <v>41472</v>
      </c>
      <c r="B1517" t="s">
        <v>64</v>
      </c>
      <c r="C1517" t="s">
        <v>65</v>
      </c>
      <c r="D1517">
        <v>462746</v>
      </c>
      <c r="E1517">
        <v>499798</v>
      </c>
      <c r="F1517">
        <v>-7.4134000000000002</v>
      </c>
      <c r="G1517">
        <v>-37052</v>
      </c>
      <c r="H1517">
        <v>0.66</v>
      </c>
      <c r="I1517">
        <v>304934189.13700402</v>
      </c>
    </row>
    <row r="1518" spans="1:9" x14ac:dyDescent="0.25">
      <c r="A1518" s="27">
        <v>41471</v>
      </c>
      <c r="B1518" t="s">
        <v>64</v>
      </c>
      <c r="C1518" t="s">
        <v>65</v>
      </c>
      <c r="D1518">
        <v>499798</v>
      </c>
      <c r="E1518">
        <v>473442</v>
      </c>
      <c r="F1518">
        <v>5.5668899999999999</v>
      </c>
      <c r="G1518">
        <v>26356</v>
      </c>
      <c r="H1518">
        <v>0.66</v>
      </c>
      <c r="I1518">
        <v>329350222.07063103</v>
      </c>
    </row>
    <row r="1519" spans="1:9" x14ac:dyDescent="0.25">
      <c r="A1519" s="27">
        <v>41470</v>
      </c>
      <c r="B1519" t="s">
        <v>64</v>
      </c>
      <c r="C1519" t="s">
        <v>65</v>
      </c>
      <c r="D1519">
        <v>473442</v>
      </c>
      <c r="E1519">
        <v>502710</v>
      </c>
      <c r="F1519">
        <v>-5.8220400000000003</v>
      </c>
      <c r="G1519">
        <v>-29268</v>
      </c>
      <c r="H1519">
        <v>0.66</v>
      </c>
      <c r="I1519">
        <v>311982496.603755</v>
      </c>
    </row>
    <row r="1520" spans="1:9" x14ac:dyDescent="0.25">
      <c r="A1520" s="27">
        <v>41467</v>
      </c>
      <c r="B1520" t="s">
        <v>64</v>
      </c>
      <c r="C1520" t="s">
        <v>65</v>
      </c>
      <c r="D1520">
        <v>502710</v>
      </c>
      <c r="E1520">
        <v>493382</v>
      </c>
      <c r="F1520">
        <v>1.89062</v>
      </c>
      <c r="G1520">
        <v>9328</v>
      </c>
      <c r="H1520">
        <v>0.65</v>
      </c>
      <c r="I1520">
        <v>328755583.00398803</v>
      </c>
    </row>
    <row r="1521" spans="1:9" x14ac:dyDescent="0.25">
      <c r="A1521" s="27">
        <v>41466</v>
      </c>
      <c r="B1521" t="s">
        <v>64</v>
      </c>
      <c r="C1521" t="s">
        <v>65</v>
      </c>
      <c r="D1521">
        <v>493382</v>
      </c>
      <c r="E1521">
        <v>513329</v>
      </c>
      <c r="F1521">
        <v>-3.8858100000000002</v>
      </c>
      <c r="G1521">
        <v>-19947</v>
      </c>
      <c r="H1521">
        <v>0.65</v>
      </c>
      <c r="I1521">
        <v>322655381.93724698</v>
      </c>
    </row>
    <row r="1522" spans="1:9" x14ac:dyDescent="0.25">
      <c r="A1522" s="27">
        <v>41465</v>
      </c>
      <c r="B1522" t="s">
        <v>64</v>
      </c>
      <c r="C1522" t="s">
        <v>65</v>
      </c>
      <c r="D1522">
        <v>513329</v>
      </c>
      <c r="E1522">
        <v>531998</v>
      </c>
      <c r="F1522">
        <v>-3.50922</v>
      </c>
      <c r="G1522">
        <v>-18669</v>
      </c>
      <c r="H1522">
        <v>0.61</v>
      </c>
      <c r="I1522">
        <v>315166895.03740501</v>
      </c>
    </row>
    <row r="1523" spans="1:9" x14ac:dyDescent="0.25">
      <c r="A1523" s="27">
        <v>41464</v>
      </c>
      <c r="B1523" t="s">
        <v>64</v>
      </c>
      <c r="C1523" t="s">
        <v>65</v>
      </c>
      <c r="D1523">
        <v>531998</v>
      </c>
      <c r="E1523">
        <v>541817</v>
      </c>
      <c r="F1523">
        <v>-1.8122400000000001</v>
      </c>
      <c r="G1523">
        <v>-9819</v>
      </c>
      <c r="H1523">
        <v>0.59</v>
      </c>
      <c r="I1523">
        <v>315989078.737553</v>
      </c>
    </row>
    <row r="1524" spans="1:9" x14ac:dyDescent="0.25">
      <c r="A1524" s="27">
        <v>41463</v>
      </c>
      <c r="B1524" t="s">
        <v>64</v>
      </c>
      <c r="C1524" t="s">
        <v>65</v>
      </c>
      <c r="D1524">
        <v>541817</v>
      </c>
      <c r="E1524">
        <v>588367</v>
      </c>
      <c r="F1524">
        <v>-7.9117300000000004</v>
      </c>
      <c r="G1524">
        <v>-46550</v>
      </c>
      <c r="H1524">
        <v>0.49</v>
      </c>
      <c r="I1524">
        <v>264930452.43763101</v>
      </c>
    </row>
    <row r="1525" spans="1:9" x14ac:dyDescent="0.25">
      <c r="A1525" s="27">
        <v>41460</v>
      </c>
      <c r="B1525" t="s">
        <v>64</v>
      </c>
      <c r="C1525" t="s">
        <v>65</v>
      </c>
      <c r="D1525">
        <v>588367</v>
      </c>
      <c r="E1525">
        <v>668603</v>
      </c>
      <c r="F1525">
        <v>-12.000540000000001</v>
      </c>
      <c r="G1525">
        <v>-80236</v>
      </c>
      <c r="H1525">
        <v>0.44</v>
      </c>
      <c r="I1525">
        <v>261215335.77133399</v>
      </c>
    </row>
    <row r="1526" spans="1:9" x14ac:dyDescent="0.25">
      <c r="A1526" s="27">
        <v>41458</v>
      </c>
      <c r="B1526" t="s">
        <v>64</v>
      </c>
      <c r="C1526" t="s">
        <v>65</v>
      </c>
      <c r="D1526">
        <v>668603</v>
      </c>
      <c r="E1526">
        <v>685338</v>
      </c>
      <c r="F1526">
        <v>-2.4418600000000001</v>
      </c>
      <c r="G1526">
        <v>-16735</v>
      </c>
      <c r="H1526">
        <v>0.44</v>
      </c>
      <c r="I1526">
        <v>293494430.23863697</v>
      </c>
    </row>
    <row r="1527" spans="1:9" x14ac:dyDescent="0.25">
      <c r="A1527" s="27">
        <v>41457</v>
      </c>
      <c r="B1527" t="s">
        <v>64</v>
      </c>
      <c r="C1527" t="s">
        <v>65</v>
      </c>
      <c r="D1527">
        <v>685338</v>
      </c>
      <c r="E1527">
        <v>686971</v>
      </c>
      <c r="F1527">
        <v>-0.23771</v>
      </c>
      <c r="G1527">
        <v>-1633</v>
      </c>
      <c r="H1527">
        <v>0.41</v>
      </c>
      <c r="I1527">
        <v>283707087.40543699</v>
      </c>
    </row>
    <row r="1528" spans="1:9" x14ac:dyDescent="0.25">
      <c r="A1528" s="27">
        <v>41456</v>
      </c>
      <c r="B1528" t="s">
        <v>64</v>
      </c>
      <c r="C1528" t="s">
        <v>65</v>
      </c>
      <c r="D1528">
        <v>686971</v>
      </c>
      <c r="E1528">
        <v>720137</v>
      </c>
      <c r="F1528">
        <v>-4.6055099999999998</v>
      </c>
      <c r="G1528">
        <v>-33166</v>
      </c>
      <c r="H1528">
        <v>0.42</v>
      </c>
      <c r="I1528">
        <v>291252804.97211599</v>
      </c>
    </row>
    <row r="1529" spans="1:9" x14ac:dyDescent="0.25">
      <c r="A1529" s="27">
        <v>41453</v>
      </c>
      <c r="B1529" t="s">
        <v>64</v>
      </c>
      <c r="C1529" t="s">
        <v>65</v>
      </c>
      <c r="D1529">
        <v>720137</v>
      </c>
      <c r="E1529">
        <v>731913</v>
      </c>
      <c r="F1529">
        <v>-1.60893</v>
      </c>
      <c r="G1529">
        <v>-11776</v>
      </c>
      <c r="H1529">
        <v>0.3</v>
      </c>
      <c r="I1529">
        <v>215296958.439046</v>
      </c>
    </row>
    <row r="1530" spans="1:9" x14ac:dyDescent="0.25">
      <c r="A1530" s="27">
        <v>41452</v>
      </c>
      <c r="B1530" t="s">
        <v>64</v>
      </c>
      <c r="C1530" t="s">
        <v>65</v>
      </c>
      <c r="D1530">
        <v>731913</v>
      </c>
      <c r="E1530">
        <v>782845</v>
      </c>
      <c r="F1530">
        <v>-6.5060099999999998</v>
      </c>
      <c r="G1530">
        <v>-50932</v>
      </c>
      <c r="H1530">
        <v>0.28999999999999998</v>
      </c>
      <c r="I1530">
        <v>211498459.90580601</v>
      </c>
    </row>
    <row r="1531" spans="1:9" x14ac:dyDescent="0.25">
      <c r="A1531" s="27">
        <v>41451</v>
      </c>
      <c r="B1531" t="s">
        <v>64</v>
      </c>
      <c r="C1531" t="s">
        <v>65</v>
      </c>
      <c r="D1531">
        <v>782845</v>
      </c>
      <c r="E1531">
        <v>828626</v>
      </c>
      <c r="F1531">
        <v>-5.5249300000000003</v>
      </c>
      <c r="G1531">
        <v>-45781</v>
      </c>
      <c r="H1531">
        <v>0.24</v>
      </c>
      <c r="I1531">
        <v>190988085.17287701</v>
      </c>
    </row>
    <row r="1532" spans="1:9" x14ac:dyDescent="0.25">
      <c r="A1532" s="27">
        <v>41450</v>
      </c>
      <c r="B1532" t="s">
        <v>64</v>
      </c>
      <c r="C1532" t="s">
        <v>65</v>
      </c>
      <c r="D1532">
        <v>828626</v>
      </c>
      <c r="E1532">
        <v>883578</v>
      </c>
      <c r="F1532">
        <v>-6.2192600000000002</v>
      </c>
      <c r="G1532">
        <v>-54952</v>
      </c>
      <c r="H1532">
        <v>0.24</v>
      </c>
      <c r="I1532">
        <v>198013993.139907</v>
      </c>
    </row>
    <row r="1533" spans="1:9" x14ac:dyDescent="0.25">
      <c r="A1533" s="27">
        <v>41449</v>
      </c>
      <c r="B1533" t="s">
        <v>64</v>
      </c>
      <c r="C1533" t="s">
        <v>65</v>
      </c>
      <c r="D1533">
        <v>883578</v>
      </c>
      <c r="E1533">
        <v>791598</v>
      </c>
      <c r="F1533">
        <v>11.619529999999999</v>
      </c>
      <c r="G1533">
        <v>91980</v>
      </c>
      <c r="H1533">
        <v>0.27</v>
      </c>
      <c r="I1533">
        <v>242070919.40700901</v>
      </c>
    </row>
    <row r="1534" spans="1:9" x14ac:dyDescent="0.25">
      <c r="A1534" s="27">
        <v>41446</v>
      </c>
      <c r="B1534" t="s">
        <v>64</v>
      </c>
      <c r="C1534" t="s">
        <v>65</v>
      </c>
      <c r="D1534">
        <v>791598</v>
      </c>
      <c r="E1534">
        <v>842084</v>
      </c>
      <c r="F1534">
        <v>-5.9953599999999998</v>
      </c>
      <c r="G1534">
        <v>-50486</v>
      </c>
      <c r="H1534">
        <v>0.28999999999999998</v>
      </c>
      <c r="I1534">
        <v>232703425.40628001</v>
      </c>
    </row>
    <row r="1535" spans="1:9" x14ac:dyDescent="0.25">
      <c r="A1535" s="27">
        <v>41445</v>
      </c>
      <c r="B1535" t="s">
        <v>64</v>
      </c>
      <c r="C1535" t="s">
        <v>65</v>
      </c>
      <c r="D1535">
        <v>842084</v>
      </c>
      <c r="E1535">
        <v>682827</v>
      </c>
      <c r="F1535">
        <v>23.323180000000001</v>
      </c>
      <c r="G1535">
        <v>159257</v>
      </c>
      <c r="H1535">
        <v>0.32</v>
      </c>
      <c r="I1535">
        <v>272807146.54001302</v>
      </c>
    </row>
    <row r="1536" spans="1:9" x14ac:dyDescent="0.25">
      <c r="A1536" s="27">
        <v>41444</v>
      </c>
      <c r="B1536" t="s">
        <v>64</v>
      </c>
      <c r="C1536" t="s">
        <v>65</v>
      </c>
      <c r="D1536">
        <v>682827</v>
      </c>
      <c r="E1536">
        <v>690766</v>
      </c>
      <c r="F1536">
        <v>-1.1493</v>
      </c>
      <c r="G1536">
        <v>-7939</v>
      </c>
      <c r="H1536">
        <v>0.38</v>
      </c>
      <c r="I1536">
        <v>262182807.10541701</v>
      </c>
    </row>
    <row r="1537" spans="1:9" x14ac:dyDescent="0.25">
      <c r="A1537" s="27">
        <v>41443</v>
      </c>
      <c r="B1537" t="s">
        <v>64</v>
      </c>
      <c r="C1537" t="s">
        <v>65</v>
      </c>
      <c r="D1537">
        <v>690766</v>
      </c>
      <c r="E1537">
        <v>702835</v>
      </c>
      <c r="F1537">
        <v>-1.71719</v>
      </c>
      <c r="G1537">
        <v>-12069</v>
      </c>
      <c r="H1537">
        <v>0.34</v>
      </c>
      <c r="I1537">
        <v>234146648.472146</v>
      </c>
    </row>
    <row r="1538" spans="1:9" x14ac:dyDescent="0.25">
      <c r="A1538" s="27">
        <v>41442</v>
      </c>
      <c r="B1538" t="s">
        <v>64</v>
      </c>
      <c r="C1538" t="s">
        <v>65</v>
      </c>
      <c r="D1538">
        <v>702835</v>
      </c>
      <c r="E1538">
        <v>744482</v>
      </c>
      <c r="F1538">
        <v>-5.5940899999999996</v>
      </c>
      <c r="G1538">
        <v>-41647</v>
      </c>
      <c r="H1538">
        <v>0.33</v>
      </c>
      <c r="I1538">
        <v>231297141.54724199</v>
      </c>
    </row>
    <row r="1539" spans="1:9" x14ac:dyDescent="0.25">
      <c r="A1539" s="27">
        <v>41439</v>
      </c>
      <c r="B1539" t="s">
        <v>64</v>
      </c>
      <c r="C1539" t="s">
        <v>65</v>
      </c>
      <c r="D1539">
        <v>744482</v>
      </c>
      <c r="E1539">
        <v>695312</v>
      </c>
      <c r="F1539">
        <v>7.07165</v>
      </c>
      <c r="G1539">
        <v>49170</v>
      </c>
      <c r="H1539">
        <v>0.34</v>
      </c>
      <c r="I1539">
        <v>256170052.189239</v>
      </c>
    </row>
    <row r="1540" spans="1:9" x14ac:dyDescent="0.25">
      <c r="A1540" s="27">
        <v>41438</v>
      </c>
      <c r="B1540" t="s">
        <v>64</v>
      </c>
      <c r="C1540" t="s">
        <v>65</v>
      </c>
      <c r="D1540">
        <v>695312</v>
      </c>
      <c r="E1540">
        <v>777560</v>
      </c>
      <c r="F1540">
        <v>-10.5777</v>
      </c>
      <c r="G1540">
        <v>-82248</v>
      </c>
      <c r="H1540">
        <v>0.35</v>
      </c>
      <c r="I1540">
        <v>242727624.938849</v>
      </c>
    </row>
    <row r="1541" spans="1:9" x14ac:dyDescent="0.25">
      <c r="A1541" s="27">
        <v>41437</v>
      </c>
      <c r="B1541" t="s">
        <v>64</v>
      </c>
      <c r="C1541" t="s">
        <v>65</v>
      </c>
      <c r="D1541">
        <v>777560</v>
      </c>
      <c r="E1541">
        <v>693548</v>
      </c>
      <c r="F1541">
        <v>12.11336</v>
      </c>
      <c r="G1541">
        <v>84012</v>
      </c>
      <c r="H1541">
        <v>0.33</v>
      </c>
      <c r="I1541">
        <v>259776316.33950099</v>
      </c>
    </row>
    <row r="1542" spans="1:9" x14ac:dyDescent="0.25">
      <c r="A1542" s="27">
        <v>41436</v>
      </c>
      <c r="B1542" t="s">
        <v>64</v>
      </c>
      <c r="C1542" t="s">
        <v>65</v>
      </c>
      <c r="D1542">
        <v>693548</v>
      </c>
      <c r="E1542">
        <v>616322</v>
      </c>
      <c r="F1542">
        <v>12.530139999999999</v>
      </c>
      <c r="G1542">
        <v>77226</v>
      </c>
      <c r="H1542">
        <v>0.39</v>
      </c>
      <c r="I1542">
        <v>269853747.23883498</v>
      </c>
    </row>
    <row r="1543" spans="1:9" x14ac:dyDescent="0.25">
      <c r="A1543" s="27">
        <v>41435</v>
      </c>
      <c r="B1543" t="s">
        <v>64</v>
      </c>
      <c r="C1543" t="s">
        <v>65</v>
      </c>
      <c r="D1543">
        <v>616322</v>
      </c>
      <c r="E1543">
        <v>631760</v>
      </c>
      <c r="F1543">
        <v>-2.4436499999999999</v>
      </c>
      <c r="G1543">
        <v>-15438</v>
      </c>
      <c r="H1543">
        <v>0.4</v>
      </c>
      <c r="I1543">
        <v>245968974.18822199</v>
      </c>
    </row>
    <row r="1544" spans="1:9" x14ac:dyDescent="0.25">
      <c r="A1544" s="27">
        <v>41432</v>
      </c>
      <c r="B1544" t="s">
        <v>64</v>
      </c>
      <c r="C1544" t="s">
        <v>65</v>
      </c>
      <c r="D1544">
        <v>631760</v>
      </c>
      <c r="E1544">
        <v>673480</v>
      </c>
      <c r="F1544">
        <v>-6.1946899999999996</v>
      </c>
      <c r="G1544">
        <v>-41720</v>
      </c>
      <c r="H1544">
        <v>0.4</v>
      </c>
      <c r="I1544">
        <v>252130151.33834499</v>
      </c>
    </row>
    <row r="1545" spans="1:9" x14ac:dyDescent="0.25">
      <c r="A1545" s="27">
        <v>41431</v>
      </c>
      <c r="B1545" t="s">
        <v>64</v>
      </c>
      <c r="C1545" t="s">
        <v>65</v>
      </c>
      <c r="D1545">
        <v>673480</v>
      </c>
      <c r="E1545">
        <v>712240</v>
      </c>
      <c r="F1545">
        <v>-5.4419899999999997</v>
      </c>
      <c r="G1545">
        <v>-38760</v>
      </c>
      <c r="H1545">
        <v>0.39</v>
      </c>
      <c r="I1545">
        <v>265412855.67200899</v>
      </c>
    </row>
    <row r="1546" spans="1:9" x14ac:dyDescent="0.25">
      <c r="A1546" s="27">
        <v>41430</v>
      </c>
      <c r="B1546" t="s">
        <v>64</v>
      </c>
      <c r="C1546" t="s">
        <v>65</v>
      </c>
      <c r="D1546">
        <v>712240</v>
      </c>
      <c r="E1546">
        <v>650720</v>
      </c>
      <c r="F1546">
        <v>9.4541400000000007</v>
      </c>
      <c r="G1546">
        <v>61520</v>
      </c>
      <c r="H1546">
        <v>0.44</v>
      </c>
      <c r="I1546">
        <v>313450888.67231703</v>
      </c>
    </row>
    <row r="1547" spans="1:9" x14ac:dyDescent="0.25">
      <c r="A1547" s="27">
        <v>41429</v>
      </c>
      <c r="B1547" t="s">
        <v>64</v>
      </c>
      <c r="C1547" t="s">
        <v>65</v>
      </c>
      <c r="D1547">
        <v>650720</v>
      </c>
      <c r="E1547">
        <v>643120</v>
      </c>
      <c r="F1547">
        <v>1.18174</v>
      </c>
      <c r="G1547">
        <v>7600</v>
      </c>
      <c r="H1547">
        <v>0.48</v>
      </c>
      <c r="I1547">
        <v>312405249.33849502</v>
      </c>
    </row>
    <row r="1548" spans="1:9" x14ac:dyDescent="0.25">
      <c r="A1548" s="27">
        <v>41428</v>
      </c>
      <c r="B1548" t="s">
        <v>64</v>
      </c>
      <c r="C1548" t="s">
        <v>65</v>
      </c>
      <c r="D1548">
        <v>643120</v>
      </c>
      <c r="E1548">
        <v>649980</v>
      </c>
      <c r="F1548">
        <v>-1.05542</v>
      </c>
      <c r="G1548">
        <v>-6860</v>
      </c>
      <c r="H1548">
        <v>0.5</v>
      </c>
      <c r="I1548">
        <v>321618952.67176801</v>
      </c>
    </row>
    <row r="1549" spans="1:9" x14ac:dyDescent="0.25">
      <c r="A1549" s="27">
        <v>41425</v>
      </c>
      <c r="B1549" t="s">
        <v>64</v>
      </c>
      <c r="C1549" t="s">
        <v>65</v>
      </c>
      <c r="D1549">
        <v>649980</v>
      </c>
      <c r="E1549">
        <v>601740</v>
      </c>
      <c r="F1549">
        <v>8.01675</v>
      </c>
      <c r="G1549">
        <v>48240</v>
      </c>
      <c r="H1549">
        <v>0.56999999999999995</v>
      </c>
      <c r="I1549">
        <v>369898201.50515598</v>
      </c>
    </row>
    <row r="1550" spans="1:9" x14ac:dyDescent="0.25">
      <c r="A1550" s="27">
        <v>41424</v>
      </c>
      <c r="B1550" t="s">
        <v>64</v>
      </c>
      <c r="C1550" t="s">
        <v>65</v>
      </c>
      <c r="D1550">
        <v>601740</v>
      </c>
      <c r="E1550">
        <v>598870</v>
      </c>
      <c r="F1550">
        <v>0.47924</v>
      </c>
      <c r="G1550">
        <v>2870</v>
      </c>
      <c r="H1550">
        <v>0.57999999999999996</v>
      </c>
      <c r="I1550">
        <v>347860879.50477302</v>
      </c>
    </row>
    <row r="1551" spans="1:9" x14ac:dyDescent="0.25">
      <c r="A1551" s="27">
        <v>41423</v>
      </c>
      <c r="B1551" t="s">
        <v>64</v>
      </c>
      <c r="C1551" t="s">
        <v>65</v>
      </c>
      <c r="D1551">
        <v>598870</v>
      </c>
      <c r="E1551">
        <v>586050</v>
      </c>
      <c r="F1551">
        <v>2.1875300000000002</v>
      </c>
      <c r="G1551">
        <v>12820</v>
      </c>
      <c r="H1551">
        <v>0.6</v>
      </c>
      <c r="I1551">
        <v>357580286.421417</v>
      </c>
    </row>
    <row r="1552" spans="1:9" x14ac:dyDescent="0.25">
      <c r="A1552" s="27">
        <v>41422</v>
      </c>
      <c r="B1552" t="s">
        <v>64</v>
      </c>
      <c r="C1552" t="s">
        <v>65</v>
      </c>
      <c r="D1552">
        <v>586050</v>
      </c>
      <c r="E1552">
        <v>607810</v>
      </c>
      <c r="F1552">
        <v>-3.5800700000000001</v>
      </c>
      <c r="G1552">
        <v>-21760</v>
      </c>
      <c r="H1552">
        <v>0.6</v>
      </c>
      <c r="I1552">
        <v>351097671.25464898</v>
      </c>
    </row>
    <row r="1553" spans="1:9" x14ac:dyDescent="0.25">
      <c r="A1553" s="27">
        <v>41418</v>
      </c>
      <c r="B1553" t="s">
        <v>64</v>
      </c>
      <c r="C1553" t="s">
        <v>65</v>
      </c>
      <c r="D1553">
        <v>607810</v>
      </c>
      <c r="E1553">
        <v>608290</v>
      </c>
      <c r="F1553">
        <v>-7.8909999999999994E-2</v>
      </c>
      <c r="G1553">
        <v>-480</v>
      </c>
      <c r="H1553">
        <v>0.59</v>
      </c>
      <c r="I1553">
        <v>359879235.92148799</v>
      </c>
    </row>
    <row r="1554" spans="1:9" x14ac:dyDescent="0.25">
      <c r="A1554" s="27">
        <v>41417</v>
      </c>
      <c r="B1554" t="s">
        <v>64</v>
      </c>
      <c r="C1554" t="s">
        <v>65</v>
      </c>
      <c r="D1554">
        <v>608290</v>
      </c>
      <c r="E1554">
        <v>593030</v>
      </c>
      <c r="F1554">
        <v>2.5732300000000001</v>
      </c>
      <c r="G1554">
        <v>15260</v>
      </c>
      <c r="H1554">
        <v>0.62</v>
      </c>
      <c r="I1554">
        <v>376587269.92149198</v>
      </c>
    </row>
    <row r="1555" spans="1:9" x14ac:dyDescent="0.25">
      <c r="A1555" s="27">
        <v>41416</v>
      </c>
      <c r="B1555" t="s">
        <v>64</v>
      </c>
      <c r="C1555" t="s">
        <v>65</v>
      </c>
      <c r="D1555">
        <v>593030</v>
      </c>
      <c r="E1555">
        <v>600990</v>
      </c>
      <c r="F1555">
        <v>-1.3244800000000001</v>
      </c>
      <c r="G1555">
        <v>-7960</v>
      </c>
      <c r="H1555">
        <v>0.62</v>
      </c>
      <c r="I1555">
        <v>368325991.08803803</v>
      </c>
    </row>
    <row r="1556" spans="1:9" x14ac:dyDescent="0.25">
      <c r="A1556" s="27">
        <v>41415</v>
      </c>
      <c r="B1556" t="s">
        <v>64</v>
      </c>
      <c r="C1556" t="s">
        <v>65</v>
      </c>
      <c r="D1556">
        <v>600990</v>
      </c>
      <c r="E1556">
        <v>578100</v>
      </c>
      <c r="F1556">
        <v>3.9595199999999999</v>
      </c>
      <c r="G1556">
        <v>22890</v>
      </c>
      <c r="H1556">
        <v>0.61</v>
      </c>
      <c r="I1556">
        <v>367860970.754767</v>
      </c>
    </row>
    <row r="1557" spans="1:9" x14ac:dyDescent="0.25">
      <c r="A1557" s="27">
        <v>41414</v>
      </c>
      <c r="B1557" t="s">
        <v>64</v>
      </c>
      <c r="C1557" t="s">
        <v>65</v>
      </c>
      <c r="D1557">
        <v>578100</v>
      </c>
      <c r="E1557">
        <v>577570</v>
      </c>
      <c r="F1557">
        <v>9.1759999999999994E-2</v>
      </c>
      <c r="G1557">
        <v>530</v>
      </c>
      <c r="H1557">
        <v>0.66</v>
      </c>
      <c r="I1557">
        <v>382755192.50458598</v>
      </c>
    </row>
    <row r="1558" spans="1:9" x14ac:dyDescent="0.25">
      <c r="A1558" s="27">
        <v>41411</v>
      </c>
      <c r="B1558" t="s">
        <v>64</v>
      </c>
      <c r="C1558" t="s">
        <v>65</v>
      </c>
      <c r="D1558">
        <v>577570</v>
      </c>
      <c r="E1558">
        <v>602090</v>
      </c>
      <c r="F1558">
        <v>-4.0724799999999997</v>
      </c>
      <c r="G1558">
        <v>-24520</v>
      </c>
      <c r="H1558">
        <v>0.66</v>
      </c>
      <c r="I1558">
        <v>382404283.92124802</v>
      </c>
    </row>
    <row r="1559" spans="1:9" x14ac:dyDescent="0.25">
      <c r="A1559" s="27">
        <v>41410</v>
      </c>
      <c r="B1559" t="s">
        <v>64</v>
      </c>
      <c r="C1559" t="s">
        <v>65</v>
      </c>
      <c r="D1559">
        <v>602090</v>
      </c>
      <c r="E1559">
        <v>585760</v>
      </c>
      <c r="F1559">
        <v>2.78783</v>
      </c>
      <c r="G1559">
        <v>16330</v>
      </c>
      <c r="H1559">
        <v>0.66</v>
      </c>
      <c r="I1559">
        <v>398638771.58810902</v>
      </c>
    </row>
    <row r="1560" spans="1:9" x14ac:dyDescent="0.25">
      <c r="A1560" s="27">
        <v>41409</v>
      </c>
      <c r="B1560" t="s">
        <v>64</v>
      </c>
      <c r="C1560" t="s">
        <v>65</v>
      </c>
      <c r="D1560">
        <v>585760</v>
      </c>
      <c r="E1560">
        <v>577150</v>
      </c>
      <c r="F1560">
        <v>1.4918100000000001</v>
      </c>
      <c r="G1560">
        <v>8610</v>
      </c>
      <c r="H1560">
        <v>0.65</v>
      </c>
      <c r="I1560">
        <v>379626174.67131299</v>
      </c>
    </row>
    <row r="1561" spans="1:9" x14ac:dyDescent="0.25">
      <c r="A1561" s="27">
        <v>41408</v>
      </c>
      <c r="B1561" t="s">
        <v>64</v>
      </c>
      <c r="C1561" t="s">
        <v>65</v>
      </c>
      <c r="D1561">
        <v>577150</v>
      </c>
      <c r="E1561">
        <v>582040</v>
      </c>
      <c r="F1561">
        <v>-0.84014999999999995</v>
      </c>
      <c r="G1561">
        <v>-4890</v>
      </c>
      <c r="H1561">
        <v>0.65</v>
      </c>
      <c r="I1561">
        <v>374046105.42124498</v>
      </c>
    </row>
    <row r="1562" spans="1:9" x14ac:dyDescent="0.25">
      <c r="A1562" s="27">
        <v>41407</v>
      </c>
      <c r="B1562" t="s">
        <v>64</v>
      </c>
      <c r="C1562" t="s">
        <v>65</v>
      </c>
      <c r="D1562">
        <v>582040</v>
      </c>
      <c r="E1562">
        <v>586620</v>
      </c>
      <c r="F1562">
        <v>-0.78073999999999999</v>
      </c>
      <c r="G1562">
        <v>-4580</v>
      </c>
      <c r="H1562">
        <v>0.63</v>
      </c>
      <c r="I1562">
        <v>365574473.67128402</v>
      </c>
    </row>
    <row r="1563" spans="1:9" x14ac:dyDescent="0.25">
      <c r="A1563" s="27">
        <v>41404</v>
      </c>
      <c r="B1563" t="s">
        <v>64</v>
      </c>
      <c r="C1563" t="s">
        <v>65</v>
      </c>
      <c r="D1563">
        <v>586620</v>
      </c>
      <c r="E1563">
        <v>609570</v>
      </c>
      <c r="F1563">
        <v>-3.7649499999999998</v>
      </c>
      <c r="G1563">
        <v>-22950</v>
      </c>
      <c r="H1563">
        <v>0.62</v>
      </c>
      <c r="I1563">
        <v>361411693.50465298</v>
      </c>
    </row>
    <row r="1564" spans="1:9" x14ac:dyDescent="0.25">
      <c r="A1564" s="27">
        <v>41403</v>
      </c>
      <c r="B1564" t="s">
        <v>64</v>
      </c>
      <c r="C1564" t="s">
        <v>65</v>
      </c>
      <c r="D1564">
        <v>609570</v>
      </c>
      <c r="E1564">
        <v>590950</v>
      </c>
      <c r="F1564">
        <v>3.1508600000000002</v>
      </c>
      <c r="G1564">
        <v>18620</v>
      </c>
      <c r="H1564">
        <v>0.62</v>
      </c>
      <c r="I1564">
        <v>379817987.25483501</v>
      </c>
    </row>
    <row r="1565" spans="1:9" x14ac:dyDescent="0.25">
      <c r="A1565" s="27">
        <v>41402</v>
      </c>
      <c r="B1565" t="s">
        <v>64</v>
      </c>
      <c r="C1565" t="s">
        <v>65</v>
      </c>
      <c r="D1565">
        <v>590950</v>
      </c>
      <c r="E1565">
        <v>576500</v>
      </c>
      <c r="F1565">
        <v>2.5065</v>
      </c>
      <c r="G1565">
        <v>14450</v>
      </c>
      <c r="H1565">
        <v>0.62</v>
      </c>
      <c r="I1565">
        <v>368216020.421354</v>
      </c>
    </row>
    <row r="1566" spans="1:9" x14ac:dyDescent="0.25">
      <c r="A1566" s="27">
        <v>41401</v>
      </c>
      <c r="B1566" t="s">
        <v>64</v>
      </c>
      <c r="C1566" t="s">
        <v>65</v>
      </c>
      <c r="D1566">
        <v>576500</v>
      </c>
      <c r="E1566">
        <v>580510</v>
      </c>
      <c r="F1566">
        <v>-0.69077</v>
      </c>
      <c r="G1566">
        <v>-4010</v>
      </c>
      <c r="H1566">
        <v>0.62</v>
      </c>
      <c r="I1566">
        <v>359212345.837906</v>
      </c>
    </row>
    <row r="1567" spans="1:9" x14ac:dyDescent="0.25">
      <c r="A1567" s="27">
        <v>41400</v>
      </c>
      <c r="B1567" t="s">
        <v>64</v>
      </c>
      <c r="C1567" t="s">
        <v>65</v>
      </c>
      <c r="D1567">
        <v>580510</v>
      </c>
      <c r="E1567">
        <v>607140</v>
      </c>
      <c r="F1567">
        <v>-4.3861400000000001</v>
      </c>
      <c r="G1567">
        <v>-26630</v>
      </c>
      <c r="H1567">
        <v>0.56000000000000005</v>
      </c>
      <c r="I1567">
        <v>326880343.42127198</v>
      </c>
    </row>
    <row r="1568" spans="1:9" x14ac:dyDescent="0.25">
      <c r="A1568" s="27">
        <v>41397</v>
      </c>
      <c r="B1568" t="s">
        <v>64</v>
      </c>
      <c r="C1568" t="s">
        <v>65</v>
      </c>
      <c r="D1568">
        <v>607140</v>
      </c>
      <c r="E1568">
        <v>630400</v>
      </c>
      <c r="F1568">
        <v>-3.6897199999999999</v>
      </c>
      <c r="G1568">
        <v>-23260</v>
      </c>
      <c r="H1568">
        <v>0.53</v>
      </c>
      <c r="I1568">
        <v>321839854.504816</v>
      </c>
    </row>
    <row r="1569" spans="1:9" x14ac:dyDescent="0.25">
      <c r="A1569" s="27">
        <v>41396</v>
      </c>
      <c r="B1569" t="s">
        <v>64</v>
      </c>
      <c r="C1569" t="s">
        <v>65</v>
      </c>
      <c r="D1569">
        <v>630400</v>
      </c>
      <c r="E1569">
        <v>677090</v>
      </c>
      <c r="F1569">
        <v>-6.8956900000000001</v>
      </c>
      <c r="G1569">
        <v>-46690</v>
      </c>
      <c r="H1569">
        <v>0.5</v>
      </c>
      <c r="I1569">
        <v>313996986.67166698</v>
      </c>
    </row>
    <row r="1570" spans="1:9" x14ac:dyDescent="0.25">
      <c r="A1570" s="27">
        <v>41395</v>
      </c>
      <c r="B1570" t="s">
        <v>64</v>
      </c>
      <c r="C1570" t="s">
        <v>65</v>
      </c>
      <c r="D1570">
        <v>677090</v>
      </c>
      <c r="E1570">
        <v>623320</v>
      </c>
      <c r="F1570">
        <v>8.6263900000000007</v>
      </c>
      <c r="G1570">
        <v>53770</v>
      </c>
      <c r="H1570">
        <v>0.48</v>
      </c>
      <c r="I1570">
        <v>325403811.58870399</v>
      </c>
    </row>
    <row r="1571" spans="1:9" x14ac:dyDescent="0.25">
      <c r="A1571" s="27">
        <v>41394</v>
      </c>
      <c r="B1571" t="s">
        <v>64</v>
      </c>
      <c r="C1571" t="s">
        <v>65</v>
      </c>
      <c r="D1571">
        <v>623320</v>
      </c>
      <c r="E1571">
        <v>644460</v>
      </c>
      <c r="F1571">
        <v>-3.2802699999999998</v>
      </c>
      <c r="G1571">
        <v>-21140</v>
      </c>
      <c r="H1571">
        <v>0.48</v>
      </c>
      <c r="I1571">
        <v>297692437.67161101</v>
      </c>
    </row>
    <row r="1572" spans="1:9" x14ac:dyDescent="0.25">
      <c r="A1572" s="27">
        <v>41393</v>
      </c>
      <c r="B1572" t="s">
        <v>64</v>
      </c>
      <c r="C1572" t="s">
        <v>65</v>
      </c>
      <c r="D1572">
        <v>644460</v>
      </c>
      <c r="E1572">
        <v>648840</v>
      </c>
      <c r="F1572">
        <v>-0.67505000000000004</v>
      </c>
      <c r="G1572">
        <v>-4380</v>
      </c>
      <c r="H1572">
        <v>0.47</v>
      </c>
      <c r="I1572">
        <v>303599735.50511199</v>
      </c>
    </row>
    <row r="1573" spans="1:9" x14ac:dyDescent="0.25">
      <c r="A1573" s="27">
        <v>41390</v>
      </c>
      <c r="B1573" t="s">
        <v>64</v>
      </c>
      <c r="C1573" t="s">
        <v>65</v>
      </c>
      <c r="D1573">
        <v>648840</v>
      </c>
      <c r="E1573">
        <v>646430</v>
      </c>
      <c r="F1573">
        <v>0.37281999999999998</v>
      </c>
      <c r="G1573">
        <v>2410</v>
      </c>
      <c r="H1573">
        <v>0.46</v>
      </c>
      <c r="I1573">
        <v>298525877.00514698</v>
      </c>
    </row>
    <row r="1574" spans="1:9" x14ac:dyDescent="0.25">
      <c r="A1574" s="27">
        <v>41389</v>
      </c>
      <c r="B1574" t="s">
        <v>64</v>
      </c>
      <c r="C1574" t="s">
        <v>65</v>
      </c>
      <c r="D1574">
        <v>646430</v>
      </c>
      <c r="E1574">
        <v>634510</v>
      </c>
      <c r="F1574">
        <v>1.8786099999999999</v>
      </c>
      <c r="G1574">
        <v>11920</v>
      </c>
      <c r="H1574">
        <v>0.47</v>
      </c>
      <c r="I1574">
        <v>302588496.08846098</v>
      </c>
    </row>
    <row r="1575" spans="1:9" x14ac:dyDescent="0.25">
      <c r="A1575" s="27">
        <v>41388</v>
      </c>
      <c r="B1575" t="s">
        <v>64</v>
      </c>
      <c r="C1575" t="s">
        <v>65</v>
      </c>
      <c r="D1575">
        <v>634510</v>
      </c>
      <c r="E1575">
        <v>627540</v>
      </c>
      <c r="F1575">
        <v>1.11069</v>
      </c>
      <c r="G1575">
        <v>6970</v>
      </c>
      <c r="H1575">
        <v>0.47</v>
      </c>
      <c r="I1575">
        <v>297008843.4217</v>
      </c>
    </row>
    <row r="1576" spans="1:9" x14ac:dyDescent="0.25">
      <c r="A1576" s="27">
        <v>41387</v>
      </c>
      <c r="B1576" t="s">
        <v>64</v>
      </c>
      <c r="C1576" t="s">
        <v>65</v>
      </c>
      <c r="D1576">
        <v>627540</v>
      </c>
      <c r="E1576">
        <v>694470</v>
      </c>
      <c r="F1576">
        <v>-9.6375700000000002</v>
      </c>
      <c r="G1576">
        <v>-66930</v>
      </c>
      <c r="H1576">
        <v>0.43</v>
      </c>
      <c r="I1576">
        <v>269272184.504978</v>
      </c>
    </row>
    <row r="1577" spans="1:9" x14ac:dyDescent="0.25">
      <c r="A1577" s="27">
        <v>41386</v>
      </c>
      <c r="B1577" t="s">
        <v>64</v>
      </c>
      <c r="C1577" t="s">
        <v>65</v>
      </c>
      <c r="D1577">
        <v>694470</v>
      </c>
      <c r="E1577">
        <v>756280</v>
      </c>
      <c r="F1577">
        <v>-8.1729000000000003</v>
      </c>
      <c r="G1577">
        <v>-61810</v>
      </c>
      <c r="H1577">
        <v>0.34</v>
      </c>
      <c r="I1577">
        <v>234100049.75550899</v>
      </c>
    </row>
    <row r="1578" spans="1:9" x14ac:dyDescent="0.25">
      <c r="A1578" s="27">
        <v>41383</v>
      </c>
      <c r="B1578" t="s">
        <v>64</v>
      </c>
      <c r="C1578" t="s">
        <v>65</v>
      </c>
      <c r="D1578">
        <v>756280</v>
      </c>
      <c r="E1578">
        <v>879320</v>
      </c>
      <c r="F1578">
        <v>-13.99263</v>
      </c>
      <c r="G1578">
        <v>-123040</v>
      </c>
      <c r="H1578">
        <v>0.33</v>
      </c>
      <c r="I1578">
        <v>251154285.67266601</v>
      </c>
    </row>
    <row r="1579" spans="1:9" x14ac:dyDescent="0.25">
      <c r="A1579" s="27">
        <v>41382</v>
      </c>
      <c r="B1579" t="s">
        <v>64</v>
      </c>
      <c r="C1579" t="s">
        <v>65</v>
      </c>
      <c r="D1579">
        <v>879320</v>
      </c>
      <c r="E1579">
        <v>806300</v>
      </c>
      <c r="F1579">
        <v>9.0561799999999995</v>
      </c>
      <c r="G1579">
        <v>73020</v>
      </c>
      <c r="H1579">
        <v>0.35</v>
      </c>
      <c r="I1579">
        <v>303446004.34030902</v>
      </c>
    </row>
    <row r="1580" spans="1:9" x14ac:dyDescent="0.25">
      <c r="A1580" s="27">
        <v>41381</v>
      </c>
      <c r="B1580" t="s">
        <v>64</v>
      </c>
      <c r="C1580" t="s">
        <v>65</v>
      </c>
      <c r="D1580">
        <v>806300</v>
      </c>
      <c r="E1580">
        <v>655960</v>
      </c>
      <c r="F1580">
        <v>22.919080000000001</v>
      </c>
      <c r="G1580">
        <v>150340</v>
      </c>
      <c r="H1580">
        <v>0.42</v>
      </c>
      <c r="I1580">
        <v>337913610.83972901</v>
      </c>
    </row>
    <row r="1581" spans="1:9" x14ac:dyDescent="0.25">
      <c r="A1581" s="27">
        <v>41380</v>
      </c>
      <c r="B1581" t="s">
        <v>64</v>
      </c>
      <c r="C1581" t="s">
        <v>65</v>
      </c>
      <c r="D1581">
        <v>655960</v>
      </c>
      <c r="E1581">
        <v>853740</v>
      </c>
      <c r="F1581">
        <v>-23.1663</v>
      </c>
      <c r="G1581">
        <v>-197780</v>
      </c>
      <c r="H1581">
        <v>0.48</v>
      </c>
      <c r="I1581">
        <v>311969109.67186999</v>
      </c>
    </row>
    <row r="1582" spans="1:9" x14ac:dyDescent="0.25">
      <c r="A1582" s="27">
        <v>41379</v>
      </c>
      <c r="B1582" t="s">
        <v>64</v>
      </c>
      <c r="C1582" t="s">
        <v>65</v>
      </c>
      <c r="D1582">
        <v>853740</v>
      </c>
      <c r="E1582">
        <v>618780</v>
      </c>
      <c r="F1582">
        <v>37.971490000000003</v>
      </c>
      <c r="G1582">
        <v>234960</v>
      </c>
      <c r="H1582">
        <v>0.49</v>
      </c>
      <c r="I1582">
        <v>414569029.50677299</v>
      </c>
    </row>
    <row r="1583" spans="1:9" x14ac:dyDescent="0.25">
      <c r="A1583" s="27">
        <v>41376</v>
      </c>
      <c r="B1583" t="s">
        <v>64</v>
      </c>
      <c r="C1583" t="s">
        <v>65</v>
      </c>
      <c r="D1583">
        <v>618780</v>
      </c>
      <c r="E1583">
        <v>651580</v>
      </c>
      <c r="F1583">
        <v>-5.0339200000000002</v>
      </c>
      <c r="G1583">
        <v>-32800</v>
      </c>
      <c r="H1583">
        <v>0.5</v>
      </c>
      <c r="I1583">
        <v>312231231.50490803</v>
      </c>
    </row>
    <row r="1584" spans="1:9" x14ac:dyDescent="0.25">
      <c r="A1584" s="27">
        <v>41375</v>
      </c>
      <c r="B1584" t="s">
        <v>64</v>
      </c>
      <c r="C1584" t="s">
        <v>65</v>
      </c>
      <c r="D1584">
        <v>651580</v>
      </c>
      <c r="E1584">
        <v>650610</v>
      </c>
      <c r="F1584">
        <v>0.14909</v>
      </c>
      <c r="G1584">
        <v>970</v>
      </c>
      <c r="H1584">
        <v>0.54</v>
      </c>
      <c r="I1584">
        <v>349632398.17183501</v>
      </c>
    </row>
    <row r="1585" spans="1:9" x14ac:dyDescent="0.25">
      <c r="A1585" s="27">
        <v>41374</v>
      </c>
      <c r="B1585" t="s">
        <v>64</v>
      </c>
      <c r="C1585" t="s">
        <v>65</v>
      </c>
      <c r="D1585">
        <v>650610</v>
      </c>
      <c r="E1585">
        <v>701800</v>
      </c>
      <c r="F1585">
        <v>-7.2941000000000003</v>
      </c>
      <c r="G1585">
        <v>-51190</v>
      </c>
      <c r="H1585">
        <v>0.55000000000000004</v>
      </c>
      <c r="I1585">
        <v>354967394.25516099</v>
      </c>
    </row>
    <row r="1586" spans="1:9" x14ac:dyDescent="0.25">
      <c r="A1586" s="27">
        <v>41373</v>
      </c>
      <c r="B1586" t="s">
        <v>64</v>
      </c>
      <c r="C1586" t="s">
        <v>65</v>
      </c>
      <c r="D1586">
        <v>701800</v>
      </c>
      <c r="E1586">
        <v>706580</v>
      </c>
      <c r="F1586">
        <v>-0.67649999999999999</v>
      </c>
      <c r="G1586">
        <v>-4780</v>
      </c>
      <c r="H1586">
        <v>0.53</v>
      </c>
      <c r="I1586">
        <v>373421931.672234</v>
      </c>
    </row>
    <row r="1587" spans="1:9" x14ac:dyDescent="0.25">
      <c r="A1587" s="27">
        <v>41372</v>
      </c>
      <c r="B1587" t="s">
        <v>64</v>
      </c>
      <c r="C1587" t="s">
        <v>65</v>
      </c>
      <c r="D1587">
        <v>706580</v>
      </c>
      <c r="E1587">
        <v>757860</v>
      </c>
      <c r="F1587">
        <v>-6.7664200000000001</v>
      </c>
      <c r="G1587">
        <v>-51280</v>
      </c>
      <c r="H1587">
        <v>0.49</v>
      </c>
      <c r="I1587">
        <v>346288969.838938</v>
      </c>
    </row>
    <row r="1588" spans="1:9" x14ac:dyDescent="0.25">
      <c r="A1588" s="27">
        <v>41369</v>
      </c>
      <c r="B1588" t="s">
        <v>64</v>
      </c>
      <c r="C1588" t="s">
        <v>65</v>
      </c>
      <c r="D1588">
        <v>757860</v>
      </c>
      <c r="E1588">
        <v>756450</v>
      </c>
      <c r="F1588">
        <v>0.18640000000000001</v>
      </c>
      <c r="G1588">
        <v>1410</v>
      </c>
      <c r="H1588">
        <v>0.48</v>
      </c>
      <c r="I1588">
        <v>366873710.50601202</v>
      </c>
    </row>
    <row r="1589" spans="1:9" x14ac:dyDescent="0.25">
      <c r="A1589" s="27">
        <v>41368</v>
      </c>
      <c r="B1589" t="s">
        <v>64</v>
      </c>
      <c r="C1589" t="s">
        <v>65</v>
      </c>
      <c r="D1589">
        <v>756450</v>
      </c>
      <c r="E1589">
        <v>786800</v>
      </c>
      <c r="F1589">
        <v>-3.8574000000000002</v>
      </c>
      <c r="G1589">
        <v>-30350</v>
      </c>
      <c r="H1589">
        <v>0.49</v>
      </c>
      <c r="I1589">
        <v>369973391.256001</v>
      </c>
    </row>
    <row r="1590" spans="1:9" x14ac:dyDescent="0.25">
      <c r="A1590" s="27">
        <v>41367</v>
      </c>
      <c r="B1590" t="s">
        <v>64</v>
      </c>
      <c r="C1590" t="s">
        <v>65</v>
      </c>
      <c r="D1590">
        <v>786800</v>
      </c>
      <c r="E1590">
        <v>718650</v>
      </c>
      <c r="F1590">
        <v>9.48306</v>
      </c>
      <c r="G1590">
        <v>68150</v>
      </c>
      <c r="H1590">
        <v>0.49</v>
      </c>
      <c r="I1590">
        <v>386390923.33957499</v>
      </c>
    </row>
    <row r="1591" spans="1:9" x14ac:dyDescent="0.25">
      <c r="A1591" s="27">
        <v>41366</v>
      </c>
      <c r="B1591" t="s">
        <v>64</v>
      </c>
      <c r="C1591" t="s">
        <v>65</v>
      </c>
      <c r="D1591">
        <v>718650</v>
      </c>
      <c r="E1591">
        <v>776330</v>
      </c>
      <c r="F1591">
        <v>-7.4298299999999999</v>
      </c>
      <c r="G1591">
        <v>-57680</v>
      </c>
      <c r="H1591">
        <v>0.49</v>
      </c>
      <c r="I1591">
        <v>352923026.25570101</v>
      </c>
    </row>
    <row r="1592" spans="1:9" x14ac:dyDescent="0.25">
      <c r="A1592" s="27">
        <v>41365</v>
      </c>
      <c r="B1592" t="s">
        <v>64</v>
      </c>
      <c r="C1592" t="s">
        <v>65</v>
      </c>
      <c r="D1592">
        <v>776330</v>
      </c>
      <c r="E1592">
        <v>757610</v>
      </c>
      <c r="F1592">
        <v>2.4709300000000001</v>
      </c>
      <c r="G1592">
        <v>18720</v>
      </c>
      <c r="H1592">
        <v>0.45</v>
      </c>
      <c r="I1592">
        <v>352913148.58949202</v>
      </c>
    </row>
    <row r="1593" spans="1:9" x14ac:dyDescent="0.25">
      <c r="A1593" s="27">
        <v>41361</v>
      </c>
      <c r="B1593" t="s">
        <v>64</v>
      </c>
      <c r="C1593" t="s">
        <v>65</v>
      </c>
      <c r="D1593">
        <v>757610</v>
      </c>
      <c r="E1593">
        <v>775130</v>
      </c>
      <c r="F1593">
        <v>-2.2602699999999998</v>
      </c>
      <c r="G1593">
        <v>-17520</v>
      </c>
      <c r="H1593">
        <v>0.45</v>
      </c>
      <c r="I1593">
        <v>344403192.58934301</v>
      </c>
    </row>
    <row r="1594" spans="1:9" x14ac:dyDescent="0.25">
      <c r="A1594" s="27">
        <v>41360</v>
      </c>
      <c r="B1594" t="s">
        <v>64</v>
      </c>
      <c r="C1594" t="s">
        <v>65</v>
      </c>
      <c r="D1594">
        <v>775130</v>
      </c>
      <c r="E1594">
        <v>756890</v>
      </c>
      <c r="F1594">
        <v>2.4098600000000001</v>
      </c>
      <c r="G1594">
        <v>18240</v>
      </c>
      <c r="H1594">
        <v>0.45</v>
      </c>
      <c r="I1594">
        <v>352367638.58948201</v>
      </c>
    </row>
    <row r="1595" spans="1:9" x14ac:dyDescent="0.25">
      <c r="A1595" s="27">
        <v>41359</v>
      </c>
      <c r="B1595" t="s">
        <v>64</v>
      </c>
      <c r="C1595" t="s">
        <v>65</v>
      </c>
      <c r="D1595">
        <v>756890</v>
      </c>
      <c r="E1595">
        <v>790870</v>
      </c>
      <c r="F1595">
        <v>-4.2965299999999997</v>
      </c>
      <c r="G1595">
        <v>-33980</v>
      </c>
      <c r="H1595">
        <v>0.45</v>
      </c>
      <c r="I1595">
        <v>342183661.58933699</v>
      </c>
    </row>
    <row r="1596" spans="1:9" x14ac:dyDescent="0.25">
      <c r="A1596" s="27">
        <v>41358</v>
      </c>
      <c r="B1596" t="s">
        <v>64</v>
      </c>
      <c r="C1596" t="s">
        <v>65</v>
      </c>
      <c r="D1596">
        <v>790870</v>
      </c>
      <c r="E1596">
        <v>817280</v>
      </c>
      <c r="F1596">
        <v>-3.2314500000000002</v>
      </c>
      <c r="G1596">
        <v>-26410</v>
      </c>
      <c r="H1596">
        <v>0.41</v>
      </c>
      <c r="I1596">
        <v>327492676.42294002</v>
      </c>
    </row>
    <row r="1597" spans="1:9" x14ac:dyDescent="0.25">
      <c r="A1597" s="27">
        <v>41355</v>
      </c>
      <c r="B1597" t="s">
        <v>64</v>
      </c>
      <c r="C1597" t="s">
        <v>65</v>
      </c>
      <c r="D1597">
        <v>817280</v>
      </c>
      <c r="E1597">
        <v>833730</v>
      </c>
      <c r="F1597">
        <v>-1.97306</v>
      </c>
      <c r="G1597">
        <v>-16450</v>
      </c>
      <c r="H1597">
        <v>0.42</v>
      </c>
      <c r="I1597">
        <v>340063397.33981699</v>
      </c>
    </row>
    <row r="1598" spans="1:9" x14ac:dyDescent="0.25">
      <c r="A1598" s="27">
        <v>41354</v>
      </c>
      <c r="B1598" t="s">
        <v>64</v>
      </c>
      <c r="C1598" t="s">
        <v>65</v>
      </c>
      <c r="D1598">
        <v>833730</v>
      </c>
      <c r="E1598">
        <v>786490</v>
      </c>
      <c r="F1598">
        <v>6.0064299999999999</v>
      </c>
      <c r="G1598">
        <v>47240</v>
      </c>
      <c r="H1598">
        <v>0.42</v>
      </c>
      <c r="I1598">
        <v>346908105.25661403</v>
      </c>
    </row>
    <row r="1599" spans="1:9" x14ac:dyDescent="0.25">
      <c r="A1599" s="27">
        <v>41353</v>
      </c>
      <c r="B1599" t="s">
        <v>64</v>
      </c>
      <c r="C1599" t="s">
        <v>65</v>
      </c>
      <c r="D1599">
        <v>786490</v>
      </c>
      <c r="E1599">
        <v>890640</v>
      </c>
      <c r="F1599">
        <v>-11.69384</v>
      </c>
      <c r="G1599">
        <v>-104150</v>
      </c>
      <c r="H1599">
        <v>0.4</v>
      </c>
      <c r="I1599">
        <v>313095114.92290598</v>
      </c>
    </row>
    <row r="1600" spans="1:9" x14ac:dyDescent="0.25">
      <c r="A1600" s="27">
        <v>41352</v>
      </c>
      <c r="B1600" t="s">
        <v>64</v>
      </c>
      <c r="C1600" t="s">
        <v>65</v>
      </c>
      <c r="D1600">
        <v>890640</v>
      </c>
      <c r="E1600">
        <v>885390</v>
      </c>
      <c r="F1600">
        <v>0.59296000000000004</v>
      </c>
      <c r="G1600">
        <v>5250</v>
      </c>
      <c r="H1600">
        <v>0.35</v>
      </c>
      <c r="I1600">
        <v>310024362.007065</v>
      </c>
    </row>
    <row r="1601" spans="1:9" x14ac:dyDescent="0.25">
      <c r="A1601" s="27">
        <v>41351</v>
      </c>
      <c r="B1601" t="s">
        <v>64</v>
      </c>
      <c r="C1601" t="s">
        <v>65</v>
      </c>
      <c r="D1601">
        <v>885390</v>
      </c>
      <c r="E1601">
        <v>803770</v>
      </c>
      <c r="F1601">
        <v>10.15465</v>
      </c>
      <c r="G1601">
        <v>81620</v>
      </c>
      <c r="H1601">
        <v>0.4</v>
      </c>
      <c r="I1601">
        <v>353794465.75702399</v>
      </c>
    </row>
    <row r="1602" spans="1:9" x14ac:dyDescent="0.25">
      <c r="A1602" s="27">
        <v>41348</v>
      </c>
      <c r="B1602" t="s">
        <v>64</v>
      </c>
      <c r="C1602" t="s">
        <v>65</v>
      </c>
      <c r="D1602">
        <v>803770</v>
      </c>
      <c r="E1602">
        <v>794000</v>
      </c>
      <c r="F1602">
        <v>1.23048</v>
      </c>
      <c r="G1602">
        <v>9770</v>
      </c>
      <c r="H1602">
        <v>0.41</v>
      </c>
      <c r="I1602">
        <v>332432573.92304301</v>
      </c>
    </row>
    <row r="1603" spans="1:9" x14ac:dyDescent="0.25">
      <c r="A1603" s="27">
        <v>41347</v>
      </c>
      <c r="B1603" t="s">
        <v>64</v>
      </c>
      <c r="C1603" t="s">
        <v>65</v>
      </c>
      <c r="D1603">
        <v>794000</v>
      </c>
      <c r="E1603">
        <v>810910</v>
      </c>
      <c r="F1603">
        <v>-2.0853100000000002</v>
      </c>
      <c r="G1603">
        <v>-16910</v>
      </c>
      <c r="H1603">
        <v>0.4</v>
      </c>
      <c r="I1603">
        <v>316481783.33963197</v>
      </c>
    </row>
    <row r="1604" spans="1:9" x14ac:dyDescent="0.25">
      <c r="A1604" s="27">
        <v>41346</v>
      </c>
      <c r="B1604" t="s">
        <v>64</v>
      </c>
      <c r="C1604" t="s">
        <v>65</v>
      </c>
      <c r="D1604">
        <v>810910</v>
      </c>
      <c r="E1604">
        <v>826920</v>
      </c>
      <c r="F1604">
        <v>-1.9360999999999999</v>
      </c>
      <c r="G1604">
        <v>-16010</v>
      </c>
      <c r="H1604">
        <v>0.38</v>
      </c>
      <c r="I1604">
        <v>310247408.42309898</v>
      </c>
    </row>
    <row r="1605" spans="1:9" x14ac:dyDescent="0.25">
      <c r="A1605" s="27">
        <v>41345</v>
      </c>
      <c r="B1605" t="s">
        <v>64</v>
      </c>
      <c r="C1605" t="s">
        <v>65</v>
      </c>
      <c r="D1605">
        <v>826920</v>
      </c>
      <c r="E1605">
        <v>790120</v>
      </c>
      <c r="F1605">
        <v>4.6575199999999999</v>
      </c>
      <c r="G1605">
        <v>36800</v>
      </c>
      <c r="H1605">
        <v>0.38</v>
      </c>
      <c r="I1605">
        <v>310584261.00656003</v>
      </c>
    </row>
    <row r="1606" spans="1:9" x14ac:dyDescent="0.25">
      <c r="A1606" s="27">
        <v>41344</v>
      </c>
      <c r="B1606" t="s">
        <v>64</v>
      </c>
      <c r="C1606" t="s">
        <v>65</v>
      </c>
      <c r="D1606">
        <v>790120</v>
      </c>
      <c r="E1606">
        <v>872260</v>
      </c>
      <c r="F1606">
        <v>-9.4169199999999993</v>
      </c>
      <c r="G1606">
        <v>-82140</v>
      </c>
      <c r="H1606">
        <v>0.37</v>
      </c>
      <c r="I1606">
        <v>288861287.672934</v>
      </c>
    </row>
    <row r="1607" spans="1:9" x14ac:dyDescent="0.25">
      <c r="A1607" s="27">
        <v>41341</v>
      </c>
      <c r="B1607" t="s">
        <v>64</v>
      </c>
      <c r="C1607" t="s">
        <v>65</v>
      </c>
      <c r="D1607">
        <v>872260</v>
      </c>
      <c r="E1607">
        <v>900400</v>
      </c>
      <c r="F1607">
        <v>-3.1252800000000001</v>
      </c>
      <c r="G1607">
        <v>-28140</v>
      </c>
      <c r="H1607">
        <v>0.32</v>
      </c>
      <c r="I1607">
        <v>275277987.17358601</v>
      </c>
    </row>
    <row r="1608" spans="1:9" x14ac:dyDescent="0.25">
      <c r="A1608" s="27">
        <v>41340</v>
      </c>
      <c r="B1608" t="s">
        <v>64</v>
      </c>
      <c r="C1608" t="s">
        <v>65</v>
      </c>
      <c r="D1608">
        <v>900400</v>
      </c>
      <c r="E1608">
        <v>947070</v>
      </c>
      <c r="F1608">
        <v>-4.9278300000000002</v>
      </c>
      <c r="G1608">
        <v>-46670</v>
      </c>
      <c r="H1608">
        <v>0.28000000000000003</v>
      </c>
      <c r="I1608">
        <v>253094936.67380899</v>
      </c>
    </row>
    <row r="1609" spans="1:9" x14ac:dyDescent="0.25">
      <c r="A1609" s="27">
        <v>41339</v>
      </c>
      <c r="B1609" t="s">
        <v>64</v>
      </c>
      <c r="C1609" t="s">
        <v>65</v>
      </c>
      <c r="D1609">
        <v>947070</v>
      </c>
      <c r="E1609">
        <v>938870</v>
      </c>
      <c r="F1609">
        <v>0.87339</v>
      </c>
      <c r="G1609">
        <v>8200</v>
      </c>
      <c r="H1609">
        <v>0.27</v>
      </c>
      <c r="I1609">
        <v>254848644.75751299</v>
      </c>
    </row>
    <row r="1610" spans="1:9" x14ac:dyDescent="0.25">
      <c r="A1610" s="27">
        <v>41338</v>
      </c>
      <c r="B1610" t="s">
        <v>64</v>
      </c>
      <c r="C1610" t="s">
        <v>65</v>
      </c>
      <c r="D1610">
        <v>938870</v>
      </c>
      <c r="E1610">
        <v>986070</v>
      </c>
      <c r="F1610">
        <v>-4.7866799999999996</v>
      </c>
      <c r="G1610">
        <v>-47200</v>
      </c>
      <c r="H1610">
        <v>0.27</v>
      </c>
      <c r="I1610">
        <v>248886613.090781</v>
      </c>
    </row>
    <row r="1611" spans="1:9" x14ac:dyDescent="0.25">
      <c r="A1611" s="27">
        <v>41337</v>
      </c>
      <c r="B1611" t="s">
        <v>64</v>
      </c>
      <c r="C1611" t="s">
        <v>65</v>
      </c>
      <c r="D1611">
        <v>986070</v>
      </c>
      <c r="E1611">
        <v>1159670</v>
      </c>
      <c r="F1611">
        <v>-14.96978</v>
      </c>
      <c r="G1611">
        <v>-173600</v>
      </c>
      <c r="H1611">
        <v>0.22</v>
      </c>
      <c r="I1611">
        <v>214067579.75782201</v>
      </c>
    </row>
    <row r="1612" spans="1:9" x14ac:dyDescent="0.25">
      <c r="A1612" s="27">
        <v>41334</v>
      </c>
      <c r="B1612" t="s">
        <v>64</v>
      </c>
      <c r="C1612" t="s">
        <v>65</v>
      </c>
      <c r="D1612">
        <v>1159670</v>
      </c>
      <c r="E1612">
        <v>1125240</v>
      </c>
      <c r="F1612">
        <v>3.05979</v>
      </c>
      <c r="G1612">
        <v>34430</v>
      </c>
      <c r="H1612">
        <v>0.22</v>
      </c>
      <c r="I1612">
        <v>251754693.09253299</v>
      </c>
    </row>
    <row r="1613" spans="1:9" x14ac:dyDescent="0.25">
      <c r="A1613" s="27">
        <v>41333</v>
      </c>
      <c r="B1613" t="s">
        <v>64</v>
      </c>
      <c r="C1613" t="s">
        <v>65</v>
      </c>
      <c r="D1613">
        <v>1125240</v>
      </c>
      <c r="E1613">
        <v>1033920</v>
      </c>
      <c r="F1613">
        <v>8.8323999999999998</v>
      </c>
      <c r="G1613">
        <v>91320</v>
      </c>
      <c r="H1613">
        <v>0.24</v>
      </c>
      <c r="I1613">
        <v>268472887.00892597</v>
      </c>
    </row>
    <row r="1614" spans="1:9" x14ac:dyDescent="0.25">
      <c r="A1614" s="27">
        <v>41332</v>
      </c>
      <c r="B1614" t="s">
        <v>64</v>
      </c>
      <c r="C1614" t="s">
        <v>65</v>
      </c>
      <c r="D1614">
        <v>1033920</v>
      </c>
      <c r="E1614">
        <v>1253220</v>
      </c>
      <c r="F1614">
        <v>-17.498919999999998</v>
      </c>
      <c r="G1614">
        <v>-219300</v>
      </c>
      <c r="H1614">
        <v>0.24</v>
      </c>
      <c r="I1614">
        <v>245133816.00820199</v>
      </c>
    </row>
    <row r="1615" spans="1:9" x14ac:dyDescent="0.25">
      <c r="A1615" s="27">
        <v>41331</v>
      </c>
      <c r="B1615" t="s">
        <v>64</v>
      </c>
      <c r="C1615" t="s">
        <v>65</v>
      </c>
      <c r="D1615">
        <v>1253220</v>
      </c>
      <c r="E1615">
        <v>1320080</v>
      </c>
      <c r="F1615">
        <v>-5.0648400000000002</v>
      </c>
      <c r="G1615">
        <v>-66860</v>
      </c>
      <c r="H1615">
        <v>0.19</v>
      </c>
      <c r="I1615">
        <v>240106508.509942</v>
      </c>
    </row>
    <row r="1616" spans="1:9" x14ac:dyDescent="0.25">
      <c r="A1616" s="27">
        <v>41330</v>
      </c>
      <c r="B1616" t="s">
        <v>64</v>
      </c>
      <c r="C1616" t="s">
        <v>65</v>
      </c>
      <c r="D1616">
        <v>1320080</v>
      </c>
      <c r="E1616">
        <v>990700</v>
      </c>
      <c r="F1616">
        <v>33.247199999999999</v>
      </c>
      <c r="G1616">
        <v>329380</v>
      </c>
      <c r="H1616">
        <v>0.23</v>
      </c>
      <c r="I1616">
        <v>300439207.34380502</v>
      </c>
    </row>
    <row r="1617" spans="1:9" x14ac:dyDescent="0.25">
      <c r="A1617" s="27">
        <v>41327</v>
      </c>
      <c r="B1617" t="s">
        <v>64</v>
      </c>
      <c r="C1617" t="s">
        <v>65</v>
      </c>
      <c r="D1617">
        <v>990700</v>
      </c>
      <c r="E1617">
        <v>1072840</v>
      </c>
      <c r="F1617">
        <v>-7.6563100000000004</v>
      </c>
      <c r="G1617">
        <v>-82140</v>
      </c>
      <c r="H1617">
        <v>0.23</v>
      </c>
      <c r="I1617">
        <v>225475064.17452601</v>
      </c>
    </row>
    <row r="1618" spans="1:9" x14ac:dyDescent="0.25">
      <c r="A1618" s="27">
        <v>41326</v>
      </c>
      <c r="B1618" t="s">
        <v>64</v>
      </c>
      <c r="C1618" t="s">
        <v>65</v>
      </c>
      <c r="D1618">
        <v>1072840</v>
      </c>
      <c r="E1618">
        <v>1057530</v>
      </c>
      <c r="F1618">
        <v>1.4477100000000001</v>
      </c>
      <c r="G1618">
        <v>15310</v>
      </c>
      <c r="H1618">
        <v>0.24</v>
      </c>
      <c r="I1618">
        <v>258116363.67517701</v>
      </c>
    </row>
    <row r="1619" spans="1:9" x14ac:dyDescent="0.25">
      <c r="A1619" s="27">
        <v>41325</v>
      </c>
      <c r="B1619" t="s">
        <v>64</v>
      </c>
      <c r="C1619" t="s">
        <v>65</v>
      </c>
      <c r="D1619">
        <v>1057530</v>
      </c>
      <c r="E1619">
        <v>879360</v>
      </c>
      <c r="F1619">
        <v>20.261330000000001</v>
      </c>
      <c r="G1619">
        <v>178170</v>
      </c>
      <c r="H1619">
        <v>0.27</v>
      </c>
      <c r="I1619">
        <v>288273865.258389</v>
      </c>
    </row>
    <row r="1620" spans="1:9" x14ac:dyDescent="0.25">
      <c r="A1620" s="27">
        <v>41324</v>
      </c>
      <c r="B1620" t="s">
        <v>64</v>
      </c>
      <c r="C1620" t="s">
        <v>65</v>
      </c>
      <c r="D1620">
        <v>879360</v>
      </c>
      <c r="E1620">
        <v>959630</v>
      </c>
      <c r="F1620">
        <v>-8.3646799999999999</v>
      </c>
      <c r="G1620">
        <v>-80270</v>
      </c>
      <c r="H1620">
        <v>0.27</v>
      </c>
      <c r="I1620">
        <v>239706208.00697601</v>
      </c>
    </row>
    <row r="1621" spans="1:9" x14ac:dyDescent="0.25">
      <c r="A1621" s="27">
        <v>41320</v>
      </c>
      <c r="B1621" t="s">
        <v>64</v>
      </c>
      <c r="C1621" t="s">
        <v>65</v>
      </c>
      <c r="D1621">
        <v>959630</v>
      </c>
      <c r="E1621">
        <v>966660</v>
      </c>
      <c r="F1621">
        <v>-0.72724999999999995</v>
      </c>
      <c r="G1621">
        <v>-7030</v>
      </c>
      <c r="H1621">
        <v>0.25</v>
      </c>
      <c r="I1621">
        <v>242394541.09094599</v>
      </c>
    </row>
    <row r="1622" spans="1:9" x14ac:dyDescent="0.25">
      <c r="A1622" s="27">
        <v>41319</v>
      </c>
      <c r="B1622" t="s">
        <v>64</v>
      </c>
      <c r="C1622" t="s">
        <v>65</v>
      </c>
      <c r="D1622">
        <v>966660</v>
      </c>
      <c r="E1622">
        <v>992870</v>
      </c>
      <c r="F1622">
        <v>-2.6398199999999998</v>
      </c>
      <c r="G1622">
        <v>-26210</v>
      </c>
      <c r="H1622">
        <v>0.23</v>
      </c>
      <c r="I1622">
        <v>226770380.50766799</v>
      </c>
    </row>
    <row r="1623" spans="1:9" x14ac:dyDescent="0.25">
      <c r="A1623" s="27">
        <v>41318</v>
      </c>
      <c r="B1623" t="s">
        <v>64</v>
      </c>
      <c r="C1623" t="s">
        <v>65</v>
      </c>
      <c r="D1623">
        <v>992870</v>
      </c>
      <c r="E1623">
        <v>999290</v>
      </c>
      <c r="F1623">
        <v>-0.64246000000000003</v>
      </c>
      <c r="G1623">
        <v>-6420</v>
      </c>
      <c r="H1623">
        <v>0.21</v>
      </c>
      <c r="I1623">
        <v>208097278.09121001</v>
      </c>
    </row>
    <row r="1624" spans="1:9" x14ac:dyDescent="0.25">
      <c r="A1624" s="27">
        <v>41317</v>
      </c>
      <c r="B1624" t="s">
        <v>64</v>
      </c>
      <c r="C1624" t="s">
        <v>65</v>
      </c>
      <c r="D1624">
        <v>999290</v>
      </c>
      <c r="E1624">
        <v>1022260</v>
      </c>
      <c r="F1624">
        <v>-2.2469800000000002</v>
      </c>
      <c r="G1624">
        <v>-22970</v>
      </c>
      <c r="H1624">
        <v>0.19</v>
      </c>
      <c r="I1624">
        <v>191955281.591261</v>
      </c>
    </row>
    <row r="1625" spans="1:9" x14ac:dyDescent="0.25">
      <c r="A1625" s="27">
        <v>41316</v>
      </c>
      <c r="B1625" t="s">
        <v>64</v>
      </c>
      <c r="C1625" t="s">
        <v>65</v>
      </c>
      <c r="D1625">
        <v>1022260</v>
      </c>
      <c r="E1625">
        <v>1039120</v>
      </c>
      <c r="F1625">
        <v>-1.62253</v>
      </c>
      <c r="G1625">
        <v>-16860</v>
      </c>
      <c r="H1625">
        <v>0.17</v>
      </c>
      <c r="I1625">
        <v>177966947.17477599</v>
      </c>
    </row>
    <row r="1626" spans="1:9" x14ac:dyDescent="0.25">
      <c r="A1626" s="27">
        <v>41313</v>
      </c>
      <c r="B1626" t="s">
        <v>64</v>
      </c>
      <c r="C1626" t="s">
        <v>65</v>
      </c>
      <c r="D1626">
        <v>1039120</v>
      </c>
      <c r="E1626">
        <v>1081950</v>
      </c>
      <c r="F1626">
        <v>-3.9585900000000001</v>
      </c>
      <c r="G1626">
        <v>-42830</v>
      </c>
      <c r="H1626">
        <v>0.17</v>
      </c>
      <c r="I1626">
        <v>173628292.67491001</v>
      </c>
    </row>
    <row r="1627" spans="1:9" x14ac:dyDescent="0.25">
      <c r="A1627" s="27">
        <v>41312</v>
      </c>
      <c r="B1627" t="s">
        <v>64</v>
      </c>
      <c r="C1627" t="s">
        <v>65</v>
      </c>
      <c r="D1627">
        <v>1081950</v>
      </c>
      <c r="E1627">
        <v>1083430</v>
      </c>
      <c r="F1627">
        <v>-0.1366</v>
      </c>
      <c r="G1627">
        <v>-1480</v>
      </c>
      <c r="H1627">
        <v>0.16</v>
      </c>
      <c r="I1627">
        <v>168883378.75858301</v>
      </c>
    </row>
    <row r="1628" spans="1:9" x14ac:dyDescent="0.25">
      <c r="A1628" s="27">
        <v>41311</v>
      </c>
      <c r="B1628" t="s">
        <v>64</v>
      </c>
      <c r="C1628" t="s">
        <v>65</v>
      </c>
      <c r="D1628">
        <v>1083430</v>
      </c>
      <c r="E1628">
        <v>1120140</v>
      </c>
      <c r="F1628">
        <v>-3.2772700000000001</v>
      </c>
      <c r="G1628">
        <v>-36710</v>
      </c>
      <c r="H1628">
        <v>0.16</v>
      </c>
      <c r="I1628">
        <v>170739539.42526099</v>
      </c>
    </row>
    <row r="1629" spans="1:9" x14ac:dyDescent="0.25">
      <c r="A1629" s="27">
        <v>41310</v>
      </c>
      <c r="B1629" t="s">
        <v>64</v>
      </c>
      <c r="C1629" t="s">
        <v>65</v>
      </c>
      <c r="D1629">
        <v>1120140</v>
      </c>
      <c r="E1629">
        <v>1194610</v>
      </c>
      <c r="F1629">
        <v>-6.2338300000000002</v>
      </c>
      <c r="G1629">
        <v>-74470</v>
      </c>
      <c r="H1629">
        <v>0.16</v>
      </c>
      <c r="I1629">
        <v>174284449.50888601</v>
      </c>
    </row>
    <row r="1630" spans="1:9" x14ac:dyDescent="0.25">
      <c r="A1630" s="27">
        <v>41309</v>
      </c>
      <c r="B1630" t="s">
        <v>64</v>
      </c>
      <c r="C1630" t="s">
        <v>65</v>
      </c>
      <c r="D1630">
        <v>1194610</v>
      </c>
      <c r="E1630">
        <v>1094600</v>
      </c>
      <c r="F1630">
        <v>9.1366700000000005</v>
      </c>
      <c r="G1630">
        <v>100010</v>
      </c>
      <c r="H1630">
        <v>0.16</v>
      </c>
      <c r="I1630">
        <v>187663275.92614299</v>
      </c>
    </row>
    <row r="1631" spans="1:9" x14ac:dyDescent="0.25">
      <c r="A1631" s="27">
        <v>41306</v>
      </c>
      <c r="B1631" t="s">
        <v>64</v>
      </c>
      <c r="C1631" t="s">
        <v>65</v>
      </c>
      <c r="D1631">
        <v>1094600</v>
      </c>
      <c r="E1631">
        <v>1163380</v>
      </c>
      <c r="F1631">
        <v>-5.9120799999999996</v>
      </c>
      <c r="G1631">
        <v>-68780</v>
      </c>
      <c r="H1631">
        <v>0.17</v>
      </c>
      <c r="I1631">
        <v>189466138.34201699</v>
      </c>
    </row>
    <row r="1632" spans="1:9" x14ac:dyDescent="0.25">
      <c r="A1632" s="27">
        <v>41305</v>
      </c>
      <c r="B1632" t="s">
        <v>64</v>
      </c>
      <c r="C1632" t="s">
        <v>65</v>
      </c>
      <c r="D1632">
        <v>1163380</v>
      </c>
      <c r="E1632">
        <v>1185200</v>
      </c>
      <c r="F1632">
        <v>-1.84104</v>
      </c>
      <c r="G1632">
        <v>-21820</v>
      </c>
      <c r="H1632">
        <v>0.15</v>
      </c>
      <c r="I1632">
        <v>169960123.17589599</v>
      </c>
    </row>
    <row r="1633" spans="1:9" x14ac:dyDescent="0.25">
      <c r="A1633" s="27">
        <v>41304</v>
      </c>
      <c r="B1633" t="s">
        <v>64</v>
      </c>
      <c r="C1633" t="s">
        <v>65</v>
      </c>
      <c r="D1633">
        <v>1185200</v>
      </c>
      <c r="E1633">
        <v>1043760</v>
      </c>
      <c r="F1633">
        <v>13.55101</v>
      </c>
      <c r="G1633">
        <v>141440</v>
      </c>
      <c r="H1633">
        <v>0.16</v>
      </c>
      <c r="I1633">
        <v>183814643.34273499</v>
      </c>
    </row>
    <row r="1634" spans="1:9" x14ac:dyDescent="0.25">
      <c r="A1634" s="27">
        <v>41303</v>
      </c>
      <c r="B1634" t="s">
        <v>64</v>
      </c>
      <c r="C1634" t="s">
        <v>65</v>
      </c>
      <c r="D1634">
        <v>1043760</v>
      </c>
      <c r="E1634">
        <v>1116360</v>
      </c>
      <c r="F1634">
        <v>-6.5032800000000002</v>
      </c>
      <c r="G1634">
        <v>-72600</v>
      </c>
      <c r="H1634">
        <v>0.16</v>
      </c>
      <c r="I1634">
        <v>161878478.00828001</v>
      </c>
    </row>
    <row r="1635" spans="1:9" x14ac:dyDescent="0.25">
      <c r="A1635" s="27">
        <v>41302</v>
      </c>
      <c r="B1635" t="s">
        <v>64</v>
      </c>
      <c r="C1635" t="s">
        <v>65</v>
      </c>
      <c r="D1635">
        <v>1116360</v>
      </c>
      <c r="E1635">
        <v>1059380</v>
      </c>
      <c r="F1635">
        <v>5.3786199999999997</v>
      </c>
      <c r="G1635">
        <v>56980</v>
      </c>
      <c r="H1635">
        <v>0.15</v>
      </c>
      <c r="I1635">
        <v>172021773.008856</v>
      </c>
    </row>
    <row r="1636" spans="1:9" x14ac:dyDescent="0.25">
      <c r="A1636" s="27">
        <v>41299</v>
      </c>
      <c r="B1636" t="s">
        <v>64</v>
      </c>
      <c r="C1636" t="s">
        <v>65</v>
      </c>
      <c r="D1636">
        <v>1059380</v>
      </c>
      <c r="E1636">
        <v>1042290</v>
      </c>
      <c r="F1636">
        <v>1.6396599999999999</v>
      </c>
      <c r="G1636">
        <v>17090</v>
      </c>
      <c r="H1636">
        <v>0.16</v>
      </c>
      <c r="I1636">
        <v>164301009.841737</v>
      </c>
    </row>
    <row r="1637" spans="1:9" x14ac:dyDescent="0.25">
      <c r="A1637" s="27">
        <v>41298</v>
      </c>
      <c r="B1637" t="s">
        <v>64</v>
      </c>
      <c r="C1637" t="s">
        <v>65</v>
      </c>
      <c r="D1637">
        <v>1042290</v>
      </c>
      <c r="E1637">
        <v>1013670</v>
      </c>
      <c r="F1637">
        <v>2.8233999999999999</v>
      </c>
      <c r="G1637">
        <v>28620</v>
      </c>
      <c r="H1637">
        <v>0.16</v>
      </c>
      <c r="I1637">
        <v>161650493.258268</v>
      </c>
    </row>
    <row r="1638" spans="1:9" x14ac:dyDescent="0.25">
      <c r="A1638" s="27">
        <v>41297</v>
      </c>
      <c r="B1638" t="s">
        <v>64</v>
      </c>
      <c r="C1638" t="s">
        <v>65</v>
      </c>
      <c r="D1638">
        <v>1013670</v>
      </c>
      <c r="E1638">
        <v>1065920</v>
      </c>
      <c r="F1638">
        <v>-4.9018699999999997</v>
      </c>
      <c r="G1638">
        <v>-52250</v>
      </c>
      <c r="H1638">
        <v>0.16</v>
      </c>
      <c r="I1638">
        <v>161266449.75804099</v>
      </c>
    </row>
    <row r="1639" spans="1:9" x14ac:dyDescent="0.25">
      <c r="A1639" s="27">
        <v>41296</v>
      </c>
      <c r="B1639" t="s">
        <v>64</v>
      </c>
      <c r="C1639" t="s">
        <v>65</v>
      </c>
      <c r="D1639">
        <v>1065920</v>
      </c>
      <c r="E1639">
        <v>1167670</v>
      </c>
      <c r="F1639">
        <v>-8.7139299999999995</v>
      </c>
      <c r="G1639">
        <v>-101750</v>
      </c>
      <c r="H1639">
        <v>0.16</v>
      </c>
      <c r="I1639">
        <v>169046029.34178901</v>
      </c>
    </row>
    <row r="1640" spans="1:9" x14ac:dyDescent="0.25">
      <c r="A1640" s="27">
        <v>41292</v>
      </c>
      <c r="B1640" t="s">
        <v>64</v>
      </c>
      <c r="C1640" t="s">
        <v>65</v>
      </c>
      <c r="D1640">
        <v>1167670</v>
      </c>
      <c r="E1640">
        <v>1338770</v>
      </c>
      <c r="F1640">
        <v>-12.780390000000001</v>
      </c>
      <c r="G1640">
        <v>-171100</v>
      </c>
      <c r="H1640">
        <v>0.16</v>
      </c>
      <c r="I1640">
        <v>185182731.42592999</v>
      </c>
    </row>
    <row r="1641" spans="1:9" x14ac:dyDescent="0.25">
      <c r="A1641" s="27">
        <v>41291</v>
      </c>
      <c r="B1641" t="s">
        <v>64</v>
      </c>
      <c r="C1641" t="s">
        <v>65</v>
      </c>
      <c r="D1641">
        <v>1338770</v>
      </c>
      <c r="E1641">
        <v>1307820</v>
      </c>
      <c r="F1641">
        <v>2.36653</v>
      </c>
      <c r="G1641">
        <v>30950</v>
      </c>
      <c r="H1641">
        <v>0.15</v>
      </c>
      <c r="I1641">
        <v>194244370.593954</v>
      </c>
    </row>
    <row r="1642" spans="1:9" x14ac:dyDescent="0.25">
      <c r="A1642" s="27">
        <v>41290</v>
      </c>
      <c r="B1642" t="s">
        <v>64</v>
      </c>
      <c r="C1642" t="s">
        <v>65</v>
      </c>
      <c r="D1642">
        <v>1307820</v>
      </c>
      <c r="E1642">
        <v>1359300</v>
      </c>
      <c r="F1642">
        <v>-3.7872400000000002</v>
      </c>
      <c r="G1642">
        <v>-51480</v>
      </c>
      <c r="H1642">
        <v>0.15</v>
      </c>
      <c r="I1642">
        <v>189753783.51037499</v>
      </c>
    </row>
    <row r="1643" spans="1:9" x14ac:dyDescent="0.25">
      <c r="A1643" s="27">
        <v>41289</v>
      </c>
      <c r="B1643" t="s">
        <v>64</v>
      </c>
      <c r="C1643" t="s">
        <v>65</v>
      </c>
      <c r="D1643">
        <v>1359300</v>
      </c>
      <c r="E1643">
        <v>1382710</v>
      </c>
      <c r="F1643">
        <v>-1.6930499999999999</v>
      </c>
      <c r="G1643">
        <v>-23410</v>
      </c>
      <c r="H1643">
        <v>0.13</v>
      </c>
      <c r="I1643">
        <v>182950452.51078299</v>
      </c>
    </row>
    <row r="1644" spans="1:9" x14ac:dyDescent="0.25">
      <c r="A1644" s="27">
        <v>41288</v>
      </c>
      <c r="B1644" t="s">
        <v>64</v>
      </c>
      <c r="C1644" t="s">
        <v>65</v>
      </c>
      <c r="D1644">
        <v>1382710</v>
      </c>
      <c r="E1644">
        <v>1391570</v>
      </c>
      <c r="F1644">
        <v>-0.63668999999999998</v>
      </c>
      <c r="G1644">
        <v>-8860</v>
      </c>
      <c r="H1644">
        <v>0.13</v>
      </c>
      <c r="I1644">
        <v>184027178.427636</v>
      </c>
    </row>
    <row r="1645" spans="1:9" x14ac:dyDescent="0.25">
      <c r="A1645" s="27">
        <v>41285</v>
      </c>
      <c r="B1645" t="s">
        <v>64</v>
      </c>
      <c r="C1645" t="s">
        <v>65</v>
      </c>
      <c r="D1645">
        <v>1391570</v>
      </c>
      <c r="E1645">
        <v>1407940</v>
      </c>
      <c r="F1645">
        <v>-1.16269</v>
      </c>
      <c r="G1645">
        <v>-16370</v>
      </c>
      <c r="H1645">
        <v>0.12</v>
      </c>
      <c r="I1645">
        <v>171290670.59437299</v>
      </c>
    </row>
    <row r="1646" spans="1:9" x14ac:dyDescent="0.25">
      <c r="A1646" s="27">
        <v>41284</v>
      </c>
      <c r="B1646" t="s">
        <v>64</v>
      </c>
      <c r="C1646" t="s">
        <v>65</v>
      </c>
      <c r="D1646">
        <v>1407940</v>
      </c>
      <c r="E1646">
        <v>1470840</v>
      </c>
      <c r="F1646">
        <v>-4.2764699999999998</v>
      </c>
      <c r="G1646">
        <v>-62900</v>
      </c>
      <c r="H1646">
        <v>0.12</v>
      </c>
      <c r="I1646">
        <v>169081861.177836</v>
      </c>
    </row>
    <row r="1647" spans="1:9" x14ac:dyDescent="0.25">
      <c r="A1647" s="27">
        <v>41283</v>
      </c>
      <c r="B1647" t="s">
        <v>64</v>
      </c>
      <c r="C1647" t="s">
        <v>65</v>
      </c>
      <c r="D1647">
        <v>1470840</v>
      </c>
      <c r="E1647">
        <v>1474890</v>
      </c>
      <c r="F1647">
        <v>-0.27460000000000001</v>
      </c>
      <c r="G1647">
        <v>-4050</v>
      </c>
      <c r="H1647">
        <v>0.11</v>
      </c>
      <c r="I1647">
        <v>167075167.011668</v>
      </c>
    </row>
    <row r="1648" spans="1:9" x14ac:dyDescent="0.25">
      <c r="A1648" s="27">
        <v>41282</v>
      </c>
      <c r="B1648" t="s">
        <v>64</v>
      </c>
      <c r="C1648" t="s">
        <v>65</v>
      </c>
      <c r="D1648">
        <v>1474890</v>
      </c>
      <c r="E1648">
        <v>1481140</v>
      </c>
      <c r="F1648">
        <v>-0.42197000000000001</v>
      </c>
      <c r="G1648">
        <v>-6250</v>
      </c>
      <c r="H1648">
        <v>0.11</v>
      </c>
      <c r="I1648">
        <v>155736093.2617</v>
      </c>
    </row>
    <row r="1649" spans="1:9" x14ac:dyDescent="0.25">
      <c r="A1649" s="27">
        <v>41281</v>
      </c>
      <c r="B1649" t="s">
        <v>64</v>
      </c>
      <c r="C1649" t="s">
        <v>65</v>
      </c>
      <c r="D1649">
        <v>1481140</v>
      </c>
      <c r="E1649">
        <v>1551500</v>
      </c>
      <c r="F1649">
        <v>-4.5349700000000004</v>
      </c>
      <c r="G1649">
        <v>-70360</v>
      </c>
      <c r="H1649">
        <v>0.1</v>
      </c>
      <c r="I1649">
        <v>151952621.178417</v>
      </c>
    </row>
    <row r="1650" spans="1:9" x14ac:dyDescent="0.25">
      <c r="A1650" s="27">
        <v>41278</v>
      </c>
      <c r="B1650" t="s">
        <v>64</v>
      </c>
      <c r="C1650" t="s">
        <v>65</v>
      </c>
      <c r="D1650">
        <v>1551500</v>
      </c>
      <c r="E1650">
        <v>1630620</v>
      </c>
      <c r="F1650">
        <v>-4.8521400000000003</v>
      </c>
      <c r="G1650">
        <v>-79120</v>
      </c>
      <c r="H1650">
        <v>0.1</v>
      </c>
      <c r="I1650">
        <v>155292220.84564099</v>
      </c>
    </row>
    <row r="1651" spans="1:9" x14ac:dyDescent="0.25">
      <c r="A1651" s="27">
        <v>41277</v>
      </c>
      <c r="B1651" t="s">
        <v>64</v>
      </c>
      <c r="C1651" t="s">
        <v>65</v>
      </c>
      <c r="D1651">
        <v>1630620</v>
      </c>
      <c r="E1651">
        <v>1580740</v>
      </c>
      <c r="F1651">
        <v>3.1554799999999998</v>
      </c>
      <c r="G1651">
        <v>49880</v>
      </c>
      <c r="H1651">
        <v>0.1</v>
      </c>
      <c r="I1651">
        <v>156688993.512936</v>
      </c>
    </row>
    <row r="1652" spans="1:9" x14ac:dyDescent="0.25">
      <c r="A1652" s="27">
        <v>41276</v>
      </c>
      <c r="B1652" t="s">
        <v>64</v>
      </c>
      <c r="C1652" t="s">
        <v>65</v>
      </c>
      <c r="D1652">
        <v>1580740</v>
      </c>
      <c r="E1652">
        <v>2013370</v>
      </c>
      <c r="F1652">
        <v>-21.487850000000002</v>
      </c>
      <c r="G1652">
        <v>-432630</v>
      </c>
      <c r="H1652">
        <v>7.0000000000000007E-2</v>
      </c>
      <c r="I1652">
        <v>105264111.179207</v>
      </c>
    </row>
    <row r="1653" spans="1:9" x14ac:dyDescent="0.25">
      <c r="A1653" s="27">
        <v>41274</v>
      </c>
      <c r="B1653" t="s">
        <v>64</v>
      </c>
      <c r="C1653" t="s">
        <v>65</v>
      </c>
      <c r="D1653">
        <v>2013370</v>
      </c>
      <c r="E1653">
        <v>3225990</v>
      </c>
      <c r="F1653">
        <v>-37.589080000000003</v>
      </c>
      <c r="G1653">
        <v>-1212620</v>
      </c>
      <c r="H1653">
        <v>0.04</v>
      </c>
      <c r="I1653">
        <v>84746098.932639405</v>
      </c>
    </row>
    <row r="1654" spans="1:9" x14ac:dyDescent="0.25">
      <c r="A1654" s="27">
        <v>41271</v>
      </c>
      <c r="B1654" t="s">
        <v>64</v>
      </c>
      <c r="C1654" t="s">
        <v>65</v>
      </c>
      <c r="D1654">
        <v>3225990</v>
      </c>
      <c r="E1654">
        <v>2454710</v>
      </c>
      <c r="F1654">
        <v>31.42041</v>
      </c>
      <c r="G1654">
        <v>771280</v>
      </c>
      <c r="H1654">
        <v>0.04</v>
      </c>
      <c r="I1654">
        <v>116431355.775592</v>
      </c>
    </row>
    <row r="1655" spans="1:9" x14ac:dyDescent="0.25">
      <c r="A1655" s="27">
        <v>41270</v>
      </c>
      <c r="B1655" t="s">
        <v>64</v>
      </c>
      <c r="C1655" t="s">
        <v>65</v>
      </c>
      <c r="D1655">
        <v>2454710</v>
      </c>
      <c r="E1655">
        <v>2540850</v>
      </c>
      <c r="F1655">
        <v>-3.3902000000000001</v>
      </c>
      <c r="G1655">
        <v>-86140</v>
      </c>
      <c r="H1655">
        <v>0.04</v>
      </c>
      <c r="I1655">
        <v>109459610.102807</v>
      </c>
    </row>
    <row r="1656" spans="1:9" x14ac:dyDescent="0.25">
      <c r="A1656" s="27">
        <v>41269</v>
      </c>
      <c r="B1656" t="s">
        <v>64</v>
      </c>
      <c r="C1656" t="s">
        <v>65</v>
      </c>
      <c r="D1656">
        <v>2540850</v>
      </c>
      <c r="E1656">
        <v>2342280</v>
      </c>
      <c r="F1656">
        <v>8.4776399999999992</v>
      </c>
      <c r="G1656">
        <v>198570</v>
      </c>
      <c r="H1656">
        <v>0.05</v>
      </c>
      <c r="I1656">
        <v>115841586.27015699</v>
      </c>
    </row>
    <row r="1657" spans="1:9" x14ac:dyDescent="0.25">
      <c r="A1657" s="27">
        <v>41267</v>
      </c>
      <c r="B1657" t="s">
        <v>64</v>
      </c>
      <c r="C1657" t="s">
        <v>65</v>
      </c>
      <c r="D1657">
        <v>2342280</v>
      </c>
      <c r="E1657">
        <v>2243970</v>
      </c>
      <c r="F1657">
        <v>4.3810700000000002</v>
      </c>
      <c r="G1657">
        <v>98310</v>
      </c>
      <c r="H1657">
        <v>0.05</v>
      </c>
      <c r="I1657">
        <v>107959589.018582</v>
      </c>
    </row>
    <row r="1658" spans="1:9" x14ac:dyDescent="0.25">
      <c r="A1658" s="27">
        <v>41264</v>
      </c>
      <c r="B1658" t="s">
        <v>64</v>
      </c>
      <c r="C1658" t="s">
        <v>65</v>
      </c>
      <c r="D1658">
        <v>2243970</v>
      </c>
      <c r="E1658">
        <v>2075740</v>
      </c>
      <c r="F1658">
        <v>8.1045800000000003</v>
      </c>
      <c r="G1658">
        <v>168230</v>
      </c>
      <c r="H1658">
        <v>0.05</v>
      </c>
      <c r="I1658">
        <v>104550302.267802</v>
      </c>
    </row>
    <row r="1659" spans="1:9" x14ac:dyDescent="0.25">
      <c r="A1659" s="27">
        <v>41263</v>
      </c>
      <c r="B1659" t="s">
        <v>64</v>
      </c>
      <c r="C1659" t="s">
        <v>65</v>
      </c>
      <c r="D1659">
        <v>2075740</v>
      </c>
      <c r="E1659">
        <v>1984910</v>
      </c>
      <c r="F1659">
        <v>4.5760300000000003</v>
      </c>
      <c r="G1659">
        <v>90830</v>
      </c>
      <c r="H1659">
        <v>0.05</v>
      </c>
      <c r="I1659">
        <v>107090886.183134</v>
      </c>
    </row>
    <row r="1660" spans="1:9" x14ac:dyDescent="0.25">
      <c r="A1660" s="27">
        <v>41262</v>
      </c>
      <c r="B1660" t="s">
        <v>64</v>
      </c>
      <c r="C1660" t="s">
        <v>65</v>
      </c>
      <c r="D1660">
        <v>1984910</v>
      </c>
      <c r="E1660">
        <v>1776600</v>
      </c>
      <c r="F1660">
        <v>11.725210000000001</v>
      </c>
      <c r="G1660">
        <v>208310</v>
      </c>
      <c r="H1660">
        <v>0.06</v>
      </c>
      <c r="I1660">
        <v>122253915.09908</v>
      </c>
    </row>
    <row r="1661" spans="1:9" x14ac:dyDescent="0.25">
      <c r="A1661" s="27">
        <v>41261</v>
      </c>
      <c r="B1661" t="s">
        <v>64</v>
      </c>
      <c r="C1661" t="s">
        <v>65</v>
      </c>
      <c r="D1661">
        <v>1776600</v>
      </c>
      <c r="E1661">
        <v>1859410</v>
      </c>
      <c r="F1661">
        <v>-4.4535600000000004</v>
      </c>
      <c r="G1661">
        <v>-82810</v>
      </c>
      <c r="H1661">
        <v>0.06</v>
      </c>
      <c r="I1661">
        <v>107647155.014094</v>
      </c>
    </row>
    <row r="1662" spans="1:9" x14ac:dyDescent="0.25">
      <c r="A1662" s="27">
        <v>41260</v>
      </c>
      <c r="B1662" t="s">
        <v>64</v>
      </c>
      <c r="C1662" t="s">
        <v>65</v>
      </c>
      <c r="D1662">
        <v>1859410</v>
      </c>
      <c r="E1662">
        <v>2025160</v>
      </c>
      <c r="F1662">
        <v>-8.1845400000000001</v>
      </c>
      <c r="G1662">
        <v>-165750</v>
      </c>
      <c r="H1662">
        <v>0.06</v>
      </c>
      <c r="I1662">
        <v>105227110.931417</v>
      </c>
    </row>
    <row r="1663" spans="1:9" x14ac:dyDescent="0.25">
      <c r="A1663" s="27">
        <v>41257</v>
      </c>
      <c r="B1663" t="s">
        <v>64</v>
      </c>
      <c r="C1663" t="s">
        <v>65</v>
      </c>
      <c r="D1663">
        <v>2025160</v>
      </c>
      <c r="E1663">
        <v>2045310</v>
      </c>
      <c r="F1663">
        <v>-0.98517999999999994</v>
      </c>
      <c r="G1663">
        <v>-20150</v>
      </c>
      <c r="H1663">
        <v>0.06</v>
      </c>
      <c r="I1663">
        <v>116632339.682732</v>
      </c>
    </row>
    <row r="1664" spans="1:9" x14ac:dyDescent="0.25">
      <c r="A1664" s="27">
        <v>41256</v>
      </c>
      <c r="B1664" t="s">
        <v>64</v>
      </c>
      <c r="C1664" t="s">
        <v>65</v>
      </c>
      <c r="D1664">
        <v>2045310</v>
      </c>
      <c r="E1664">
        <v>1983590</v>
      </c>
      <c r="F1664">
        <v>3.1115300000000001</v>
      </c>
      <c r="G1664">
        <v>61720</v>
      </c>
      <c r="H1664">
        <v>7.0000000000000007E-2</v>
      </c>
      <c r="I1664">
        <v>145404496.76622599</v>
      </c>
    </row>
    <row r="1665" spans="1:9" x14ac:dyDescent="0.25">
      <c r="A1665" s="27">
        <v>41255</v>
      </c>
      <c r="B1665" t="s">
        <v>64</v>
      </c>
      <c r="C1665" t="s">
        <v>65</v>
      </c>
      <c r="D1665">
        <v>1983590</v>
      </c>
      <c r="E1665">
        <v>1841580</v>
      </c>
      <c r="F1665">
        <v>7.7113100000000001</v>
      </c>
      <c r="G1665">
        <v>142010</v>
      </c>
      <c r="H1665">
        <v>7.0000000000000007E-2</v>
      </c>
      <c r="I1665">
        <v>135065949.099069</v>
      </c>
    </row>
    <row r="1666" spans="1:9" x14ac:dyDescent="0.25">
      <c r="A1666" s="27">
        <v>41254</v>
      </c>
      <c r="B1666" t="s">
        <v>64</v>
      </c>
      <c r="C1666" t="s">
        <v>65</v>
      </c>
      <c r="D1666">
        <v>1841580</v>
      </c>
      <c r="E1666">
        <v>1963470</v>
      </c>
      <c r="F1666">
        <v>-6.2078899999999999</v>
      </c>
      <c r="G1666">
        <v>-121890</v>
      </c>
      <c r="H1666">
        <v>7.0000000000000007E-2</v>
      </c>
      <c r="I1666">
        <v>121713091.51460899</v>
      </c>
    </row>
    <row r="1667" spans="1:9" x14ac:dyDescent="0.25">
      <c r="A1667" s="27">
        <v>41253</v>
      </c>
      <c r="B1667" t="s">
        <v>64</v>
      </c>
      <c r="C1667" t="s">
        <v>65</v>
      </c>
      <c r="D1667">
        <v>1963470</v>
      </c>
      <c r="E1667">
        <v>1993150</v>
      </c>
      <c r="F1667">
        <v>-1.4891000000000001</v>
      </c>
      <c r="G1667">
        <v>-29680</v>
      </c>
      <c r="H1667">
        <v>0.06</v>
      </c>
      <c r="I1667">
        <v>117006449.765576</v>
      </c>
    </row>
    <row r="1668" spans="1:9" x14ac:dyDescent="0.25">
      <c r="A1668" s="27">
        <v>41250</v>
      </c>
      <c r="B1668" t="s">
        <v>64</v>
      </c>
      <c r="C1668" t="s">
        <v>65</v>
      </c>
      <c r="D1668">
        <v>1993150</v>
      </c>
      <c r="E1668">
        <v>2090490</v>
      </c>
      <c r="F1668">
        <v>-4.65632</v>
      </c>
      <c r="G1668">
        <v>-97340</v>
      </c>
      <c r="H1668">
        <v>0.06</v>
      </c>
      <c r="I1668">
        <v>118775130.432478</v>
      </c>
    </row>
    <row r="1669" spans="1:9" x14ac:dyDescent="0.25">
      <c r="A1669" s="27">
        <v>41249</v>
      </c>
      <c r="B1669" t="s">
        <v>64</v>
      </c>
      <c r="C1669" t="s">
        <v>65</v>
      </c>
      <c r="D1669">
        <v>2090490</v>
      </c>
      <c r="E1669">
        <v>2018270</v>
      </c>
      <c r="F1669">
        <v>3.5783100000000001</v>
      </c>
      <c r="G1669">
        <v>72220</v>
      </c>
      <c r="H1669">
        <v>0.06</v>
      </c>
      <c r="I1669">
        <v>118304313.26658399</v>
      </c>
    </row>
    <row r="1670" spans="1:9" x14ac:dyDescent="0.25">
      <c r="A1670" s="27">
        <v>41248</v>
      </c>
      <c r="B1670" t="s">
        <v>64</v>
      </c>
      <c r="C1670" t="s">
        <v>65</v>
      </c>
      <c r="D1670">
        <v>2018270</v>
      </c>
      <c r="E1670">
        <v>2136090</v>
      </c>
      <c r="F1670">
        <v>-5.5156900000000002</v>
      </c>
      <c r="G1670">
        <v>-117820</v>
      </c>
      <c r="H1670">
        <v>0.06</v>
      </c>
      <c r="I1670">
        <v>119262938.099344</v>
      </c>
    </row>
    <row r="1671" spans="1:9" x14ac:dyDescent="0.25">
      <c r="A1671" s="27">
        <v>41247</v>
      </c>
      <c r="B1671" t="s">
        <v>64</v>
      </c>
      <c r="C1671" t="s">
        <v>65</v>
      </c>
      <c r="D1671">
        <v>2136090</v>
      </c>
      <c r="E1671">
        <v>2100810</v>
      </c>
      <c r="F1671">
        <v>1.6793499999999999</v>
      </c>
      <c r="G1671">
        <v>35280</v>
      </c>
      <c r="H1671">
        <v>0.06</v>
      </c>
      <c r="I1671">
        <v>128361208.266946</v>
      </c>
    </row>
    <row r="1672" spans="1:9" x14ac:dyDescent="0.25">
      <c r="A1672" s="27">
        <v>41246</v>
      </c>
      <c r="B1672" t="s">
        <v>64</v>
      </c>
      <c r="C1672" t="s">
        <v>65</v>
      </c>
      <c r="D1672">
        <v>2100810</v>
      </c>
      <c r="E1672">
        <v>1924060</v>
      </c>
      <c r="F1672">
        <v>9.1862999999999992</v>
      </c>
      <c r="G1672">
        <v>176750</v>
      </c>
      <c r="H1672">
        <v>7.0000000000000007E-2</v>
      </c>
      <c r="I1672">
        <v>153551704.266666</v>
      </c>
    </row>
    <row r="1673" spans="1:9" x14ac:dyDescent="0.25">
      <c r="A1673" s="27">
        <v>41243</v>
      </c>
      <c r="B1673" t="s">
        <v>64</v>
      </c>
      <c r="C1673" t="s">
        <v>65</v>
      </c>
      <c r="D1673">
        <v>1924060</v>
      </c>
      <c r="E1673">
        <v>1864230</v>
      </c>
      <c r="F1673">
        <v>3.2093699999999998</v>
      </c>
      <c r="G1673">
        <v>59830</v>
      </c>
      <c r="H1673">
        <v>0.08</v>
      </c>
      <c r="I1673">
        <v>144480872.18193001</v>
      </c>
    </row>
    <row r="1674" spans="1:9" x14ac:dyDescent="0.25">
      <c r="A1674" s="27">
        <v>41242</v>
      </c>
      <c r="B1674" t="s">
        <v>64</v>
      </c>
      <c r="C1674" t="s">
        <v>65</v>
      </c>
      <c r="D1674">
        <v>1864230</v>
      </c>
      <c r="E1674">
        <v>1928060</v>
      </c>
      <c r="F1674">
        <v>-3.3105799999999999</v>
      </c>
      <c r="G1674">
        <v>-63830</v>
      </c>
      <c r="H1674">
        <v>0.08</v>
      </c>
      <c r="I1674">
        <v>139988137.76478899</v>
      </c>
    </row>
    <row r="1675" spans="1:9" x14ac:dyDescent="0.25">
      <c r="A1675" s="27">
        <v>41241</v>
      </c>
      <c r="B1675" t="s">
        <v>64</v>
      </c>
      <c r="C1675" t="s">
        <v>65</v>
      </c>
      <c r="D1675">
        <v>1928060</v>
      </c>
      <c r="E1675">
        <v>2084310</v>
      </c>
      <c r="F1675">
        <v>-7.4964899999999997</v>
      </c>
      <c r="G1675">
        <v>-156250</v>
      </c>
      <c r="H1675">
        <v>0.08</v>
      </c>
      <c r="I1675">
        <v>144781238.848629</v>
      </c>
    </row>
    <row r="1676" spans="1:9" x14ac:dyDescent="0.25">
      <c r="A1676" s="27">
        <v>41240</v>
      </c>
      <c r="B1676" t="s">
        <v>64</v>
      </c>
      <c r="C1676" t="s">
        <v>65</v>
      </c>
      <c r="D1676">
        <v>2084310</v>
      </c>
      <c r="E1676">
        <v>1956160</v>
      </c>
      <c r="F1676">
        <v>6.5510999999999999</v>
      </c>
      <c r="G1676">
        <v>128150</v>
      </c>
      <c r="H1676">
        <v>0.08</v>
      </c>
      <c r="I1676">
        <v>167978016.76653501</v>
      </c>
    </row>
    <row r="1677" spans="1:9" x14ac:dyDescent="0.25">
      <c r="A1677" s="27">
        <v>41239</v>
      </c>
      <c r="B1677" t="s">
        <v>64</v>
      </c>
      <c r="C1677" t="s">
        <v>65</v>
      </c>
      <c r="D1677">
        <v>1956160</v>
      </c>
      <c r="E1677">
        <v>2082860</v>
      </c>
      <c r="F1677">
        <v>-6.0829800000000001</v>
      </c>
      <c r="G1677">
        <v>-126700</v>
      </c>
      <c r="H1677">
        <v>0.08</v>
      </c>
      <c r="I1677">
        <v>156672114.68218499</v>
      </c>
    </row>
    <row r="1678" spans="1:9" x14ac:dyDescent="0.25">
      <c r="A1678" s="27">
        <v>41236</v>
      </c>
      <c r="B1678" t="s">
        <v>64</v>
      </c>
      <c r="C1678" t="s">
        <v>65</v>
      </c>
      <c r="D1678">
        <v>2082860</v>
      </c>
      <c r="E1678">
        <v>2176310</v>
      </c>
      <c r="F1678">
        <v>-4.2939699999999998</v>
      </c>
      <c r="G1678">
        <v>-93450</v>
      </c>
      <c r="H1678">
        <v>0.08</v>
      </c>
      <c r="I1678">
        <v>166819728.849857</v>
      </c>
    </row>
    <row r="1679" spans="1:9" x14ac:dyDescent="0.25">
      <c r="A1679" s="27">
        <v>41234</v>
      </c>
      <c r="B1679" t="s">
        <v>64</v>
      </c>
      <c r="C1679" t="s">
        <v>65</v>
      </c>
      <c r="D1679">
        <v>2176310</v>
      </c>
      <c r="E1679">
        <v>2162560</v>
      </c>
      <c r="F1679">
        <v>0.63582000000000005</v>
      </c>
      <c r="G1679">
        <v>13750</v>
      </c>
      <c r="H1679">
        <v>0.08</v>
      </c>
      <c r="I1679">
        <v>167775365.10059801</v>
      </c>
    </row>
    <row r="1680" spans="1:9" x14ac:dyDescent="0.25">
      <c r="A1680" s="27">
        <v>41233</v>
      </c>
      <c r="B1680" t="s">
        <v>64</v>
      </c>
      <c r="C1680" t="s">
        <v>65</v>
      </c>
      <c r="D1680">
        <v>2162560</v>
      </c>
      <c r="E1680">
        <v>2213600</v>
      </c>
      <c r="F1680">
        <v>-2.3057500000000002</v>
      </c>
      <c r="G1680">
        <v>-51040</v>
      </c>
      <c r="H1680">
        <v>7.0000000000000007E-2</v>
      </c>
      <c r="I1680">
        <v>160227674.68382201</v>
      </c>
    </row>
    <row r="1681" spans="1:9" x14ac:dyDescent="0.25">
      <c r="A1681" s="27">
        <v>41232</v>
      </c>
      <c r="B1681" t="s">
        <v>64</v>
      </c>
      <c r="C1681" t="s">
        <v>65</v>
      </c>
      <c r="D1681">
        <v>2213600</v>
      </c>
      <c r="E1681">
        <v>2690960</v>
      </c>
      <c r="F1681">
        <v>-17.73939</v>
      </c>
      <c r="G1681">
        <v>-477360</v>
      </c>
      <c r="H1681">
        <v>7.0000000000000007E-2</v>
      </c>
      <c r="I1681">
        <v>144086913.350894</v>
      </c>
    </row>
    <row r="1682" spans="1:9" x14ac:dyDescent="0.25">
      <c r="A1682" s="27">
        <v>41229</v>
      </c>
      <c r="B1682" t="s">
        <v>64</v>
      </c>
      <c r="C1682" t="s">
        <v>65</v>
      </c>
      <c r="D1682">
        <v>2690960</v>
      </c>
      <c r="E1682">
        <v>3007240</v>
      </c>
      <c r="F1682">
        <v>-10.51728</v>
      </c>
      <c r="G1682">
        <v>-316280</v>
      </c>
      <c r="H1682">
        <v>0.04</v>
      </c>
      <c r="I1682">
        <v>110576031.354681</v>
      </c>
    </row>
    <row r="1683" spans="1:9" x14ac:dyDescent="0.25">
      <c r="A1683" s="27">
        <v>41228</v>
      </c>
      <c r="B1683" t="s">
        <v>64</v>
      </c>
      <c r="C1683" t="s">
        <v>65</v>
      </c>
      <c r="D1683">
        <v>3007240</v>
      </c>
      <c r="E1683">
        <v>2957590</v>
      </c>
      <c r="F1683">
        <v>1.6787300000000001</v>
      </c>
      <c r="G1683">
        <v>49650</v>
      </c>
      <c r="H1683">
        <v>0.05</v>
      </c>
      <c r="I1683">
        <v>137105083.69052401</v>
      </c>
    </row>
    <row r="1684" spans="1:9" x14ac:dyDescent="0.25">
      <c r="A1684" s="27">
        <v>41227</v>
      </c>
      <c r="B1684" t="s">
        <v>64</v>
      </c>
      <c r="C1684" t="s">
        <v>65</v>
      </c>
      <c r="D1684">
        <v>2957590</v>
      </c>
      <c r="E1684">
        <v>2708010</v>
      </c>
      <c r="F1684">
        <v>9.2163599999999999</v>
      </c>
      <c r="G1684">
        <v>249580</v>
      </c>
      <c r="H1684">
        <v>0.06</v>
      </c>
      <c r="I1684">
        <v>182162897.44013</v>
      </c>
    </row>
    <row r="1685" spans="1:9" x14ac:dyDescent="0.25">
      <c r="A1685" s="27">
        <v>41226</v>
      </c>
      <c r="B1685" t="s">
        <v>64</v>
      </c>
      <c r="C1685" t="s">
        <v>65</v>
      </c>
      <c r="D1685">
        <v>2708010</v>
      </c>
      <c r="E1685">
        <v>2753530</v>
      </c>
      <c r="F1685">
        <v>-1.6531499999999999</v>
      </c>
      <c r="G1685">
        <v>-45520</v>
      </c>
      <c r="H1685">
        <v>0.06</v>
      </c>
      <c r="I1685">
        <v>166790849.271483</v>
      </c>
    </row>
    <row r="1686" spans="1:9" x14ac:dyDescent="0.25">
      <c r="A1686" s="27">
        <v>41225</v>
      </c>
      <c r="B1686" t="s">
        <v>64</v>
      </c>
      <c r="C1686" t="s">
        <v>65</v>
      </c>
      <c r="D1686">
        <v>2753530</v>
      </c>
      <c r="E1686">
        <v>3190430</v>
      </c>
      <c r="F1686">
        <v>-13.69408</v>
      </c>
      <c r="G1686">
        <v>-436900</v>
      </c>
      <c r="H1686">
        <v>0.05</v>
      </c>
      <c r="I1686">
        <v>139305671.93851101</v>
      </c>
    </row>
    <row r="1687" spans="1:9" x14ac:dyDescent="0.25">
      <c r="A1687" s="27">
        <v>41222</v>
      </c>
      <c r="B1687" t="s">
        <v>64</v>
      </c>
      <c r="C1687" t="s">
        <v>65</v>
      </c>
      <c r="D1687">
        <v>3190430</v>
      </c>
      <c r="E1687">
        <v>3113020</v>
      </c>
      <c r="F1687">
        <v>2.48665</v>
      </c>
      <c r="G1687">
        <v>77410</v>
      </c>
      <c r="H1687">
        <v>0.05</v>
      </c>
      <c r="I1687">
        <v>147052236.10864401</v>
      </c>
    </row>
    <row r="1688" spans="1:9" x14ac:dyDescent="0.25">
      <c r="A1688" s="27">
        <v>41221</v>
      </c>
      <c r="B1688" t="s">
        <v>64</v>
      </c>
      <c r="C1688" t="s">
        <v>65</v>
      </c>
      <c r="D1688">
        <v>3113020</v>
      </c>
      <c r="E1688">
        <v>3197340</v>
      </c>
      <c r="F1688">
        <v>-2.6371899999999999</v>
      </c>
      <c r="G1688">
        <v>-84320</v>
      </c>
      <c r="H1688">
        <v>0.05</v>
      </c>
      <c r="I1688">
        <v>168388440.19136301</v>
      </c>
    </row>
    <row r="1689" spans="1:9" x14ac:dyDescent="0.25">
      <c r="A1689" s="27">
        <v>41220</v>
      </c>
      <c r="B1689" t="s">
        <v>64</v>
      </c>
      <c r="C1689" t="s">
        <v>65</v>
      </c>
      <c r="D1689">
        <v>3197340</v>
      </c>
      <c r="E1689">
        <v>2717080</v>
      </c>
      <c r="F1689">
        <v>17.67559</v>
      </c>
      <c r="G1689">
        <v>480260</v>
      </c>
      <c r="H1689">
        <v>0.05</v>
      </c>
      <c r="I1689">
        <v>172949449.525365</v>
      </c>
    </row>
    <row r="1690" spans="1:9" x14ac:dyDescent="0.25">
      <c r="A1690" s="27">
        <v>41219</v>
      </c>
      <c r="B1690" t="s">
        <v>64</v>
      </c>
      <c r="C1690" t="s">
        <v>65</v>
      </c>
      <c r="D1690">
        <v>2717080</v>
      </c>
      <c r="E1690">
        <v>3013150</v>
      </c>
      <c r="F1690">
        <v>-9.8259299999999996</v>
      </c>
      <c r="G1690">
        <v>-296070</v>
      </c>
      <c r="H1690">
        <v>0.06</v>
      </c>
      <c r="I1690">
        <v>165990945.68822199</v>
      </c>
    </row>
    <row r="1691" spans="1:9" x14ac:dyDescent="0.25">
      <c r="A1691" s="27">
        <v>41218</v>
      </c>
      <c r="B1691" t="s">
        <v>64</v>
      </c>
      <c r="C1691" t="s">
        <v>65</v>
      </c>
      <c r="D1691">
        <v>3013150</v>
      </c>
      <c r="E1691">
        <v>2916670</v>
      </c>
      <c r="F1691">
        <v>3.3078799999999999</v>
      </c>
      <c r="G1691">
        <v>96480</v>
      </c>
      <c r="H1691">
        <v>0.06</v>
      </c>
      <c r="I1691">
        <v>172025755.44057</v>
      </c>
    </row>
    <row r="1692" spans="1:9" x14ac:dyDescent="0.25">
      <c r="A1692" s="27">
        <v>41215</v>
      </c>
      <c r="B1692" t="s">
        <v>64</v>
      </c>
      <c r="C1692" t="s">
        <v>65</v>
      </c>
      <c r="D1692">
        <v>2916670</v>
      </c>
      <c r="E1692">
        <v>2669720</v>
      </c>
      <c r="F1692">
        <v>9.2500300000000006</v>
      </c>
      <c r="G1692">
        <v>246950</v>
      </c>
      <c r="H1692">
        <v>7.0000000000000007E-2</v>
      </c>
      <c r="I1692">
        <v>192767581.439805</v>
      </c>
    </row>
    <row r="1693" spans="1:9" x14ac:dyDescent="0.25">
      <c r="A1693" s="27">
        <v>41214</v>
      </c>
      <c r="B1693" t="s">
        <v>64</v>
      </c>
      <c r="C1693" t="s">
        <v>65</v>
      </c>
      <c r="D1693">
        <v>2669720</v>
      </c>
      <c r="E1693">
        <v>3305900</v>
      </c>
      <c r="F1693">
        <v>-19.243780000000001</v>
      </c>
      <c r="G1693">
        <v>-636180</v>
      </c>
      <c r="H1693">
        <v>0.06</v>
      </c>
      <c r="I1693">
        <v>165767364.35451299</v>
      </c>
    </row>
    <row r="1694" spans="1:9" x14ac:dyDescent="0.25">
      <c r="A1694" s="27">
        <v>41213</v>
      </c>
      <c r="B1694" t="s">
        <v>64</v>
      </c>
      <c r="C1694" t="s">
        <v>65</v>
      </c>
      <c r="D1694">
        <v>3305900</v>
      </c>
      <c r="E1694">
        <v>3083030</v>
      </c>
      <c r="F1694">
        <v>7.2289300000000001</v>
      </c>
      <c r="G1694">
        <v>222870</v>
      </c>
      <c r="H1694">
        <v>0.05</v>
      </c>
      <c r="I1694">
        <v>165598040.85956001</v>
      </c>
    </row>
    <row r="1695" spans="1:9" x14ac:dyDescent="0.25">
      <c r="A1695" s="27">
        <v>41208</v>
      </c>
      <c r="B1695" t="s">
        <v>64</v>
      </c>
      <c r="C1695" t="s">
        <v>65</v>
      </c>
      <c r="D1695">
        <v>3083030</v>
      </c>
      <c r="E1695">
        <v>3095350</v>
      </c>
      <c r="F1695">
        <v>-0.39801999999999998</v>
      </c>
      <c r="G1695">
        <v>-12320</v>
      </c>
      <c r="H1695">
        <v>0.05</v>
      </c>
      <c r="I1695">
        <v>139018961.10779199</v>
      </c>
    </row>
    <row r="1696" spans="1:9" x14ac:dyDescent="0.25">
      <c r="A1696" s="27">
        <v>41207</v>
      </c>
      <c r="B1696" t="s">
        <v>64</v>
      </c>
      <c r="C1696" t="s">
        <v>65</v>
      </c>
      <c r="D1696">
        <v>3095350</v>
      </c>
      <c r="E1696">
        <v>3229240</v>
      </c>
      <c r="F1696">
        <v>-4.1461800000000002</v>
      </c>
      <c r="G1696">
        <v>-133890</v>
      </c>
      <c r="H1696">
        <v>0.05</v>
      </c>
      <c r="I1696">
        <v>142669840.441223</v>
      </c>
    </row>
    <row r="1697" spans="1:9" x14ac:dyDescent="0.25">
      <c r="A1697" s="27">
        <v>41206</v>
      </c>
      <c r="B1697" t="s">
        <v>64</v>
      </c>
      <c r="C1697" t="s">
        <v>65</v>
      </c>
      <c r="D1697">
        <v>3229240</v>
      </c>
      <c r="E1697">
        <v>3376840</v>
      </c>
      <c r="F1697">
        <v>-4.3709499999999997</v>
      </c>
      <c r="G1697">
        <v>-147600</v>
      </c>
      <c r="H1697">
        <v>0.05</v>
      </c>
      <c r="I1697">
        <v>158528773.692285</v>
      </c>
    </row>
    <row r="1698" spans="1:9" x14ac:dyDescent="0.25">
      <c r="A1698" s="27">
        <v>41205</v>
      </c>
      <c r="B1698" t="s">
        <v>64</v>
      </c>
      <c r="C1698" t="s">
        <v>65</v>
      </c>
      <c r="D1698">
        <v>3376840</v>
      </c>
      <c r="E1698">
        <v>2807900</v>
      </c>
      <c r="F1698">
        <v>20.262119999999999</v>
      </c>
      <c r="G1698">
        <v>568940</v>
      </c>
      <c r="H1698">
        <v>0.05</v>
      </c>
      <c r="I1698">
        <v>179282063.69345599</v>
      </c>
    </row>
    <row r="1699" spans="1:9" x14ac:dyDescent="0.25">
      <c r="A1699" s="27">
        <v>41204</v>
      </c>
      <c r="B1699" t="s">
        <v>64</v>
      </c>
      <c r="C1699" t="s">
        <v>65</v>
      </c>
      <c r="D1699">
        <v>2807900</v>
      </c>
      <c r="E1699">
        <v>2895810</v>
      </c>
      <c r="F1699">
        <v>-3.0357699999999999</v>
      </c>
      <c r="G1699">
        <v>-87910</v>
      </c>
      <c r="H1699">
        <v>0.06</v>
      </c>
      <c r="I1699">
        <v>171539290.855609</v>
      </c>
    </row>
    <row r="1700" spans="1:9" x14ac:dyDescent="0.25">
      <c r="A1700" s="27">
        <v>41201</v>
      </c>
      <c r="B1700" t="s">
        <v>64</v>
      </c>
      <c r="C1700" t="s">
        <v>65</v>
      </c>
      <c r="D1700">
        <v>2895810</v>
      </c>
      <c r="E1700">
        <v>2616580</v>
      </c>
      <c r="F1700">
        <v>10.671559999999999</v>
      </c>
      <c r="G1700">
        <v>279230</v>
      </c>
      <c r="H1700">
        <v>7.0000000000000007E-2</v>
      </c>
      <c r="I1700">
        <v>208763769.272973</v>
      </c>
    </row>
    <row r="1701" spans="1:9" x14ac:dyDescent="0.25">
      <c r="A1701" s="27">
        <v>41200</v>
      </c>
      <c r="B1701" t="s">
        <v>64</v>
      </c>
      <c r="C1701" t="s">
        <v>65</v>
      </c>
      <c r="D1701">
        <v>2616580</v>
      </c>
      <c r="E1701">
        <v>2541020</v>
      </c>
      <c r="F1701">
        <v>2.9736099999999999</v>
      </c>
      <c r="G1701">
        <v>75560</v>
      </c>
      <c r="H1701">
        <v>0.08</v>
      </c>
      <c r="I1701">
        <v>209566253.187424</v>
      </c>
    </row>
    <row r="1702" spans="1:9" x14ac:dyDescent="0.25">
      <c r="A1702" s="27">
        <v>41199</v>
      </c>
      <c r="B1702" t="s">
        <v>64</v>
      </c>
      <c r="C1702" t="s">
        <v>65</v>
      </c>
      <c r="D1702">
        <v>2541020</v>
      </c>
      <c r="E1702">
        <v>2635590</v>
      </c>
      <c r="F1702">
        <v>-3.58819</v>
      </c>
      <c r="G1702">
        <v>-94570</v>
      </c>
      <c r="H1702">
        <v>7.0000000000000007E-2</v>
      </c>
      <c r="I1702">
        <v>188268406.85349199</v>
      </c>
    </row>
    <row r="1703" spans="1:9" x14ac:dyDescent="0.25">
      <c r="A1703" s="27">
        <v>41198</v>
      </c>
      <c r="B1703" t="s">
        <v>64</v>
      </c>
      <c r="C1703" t="s">
        <v>65</v>
      </c>
      <c r="D1703">
        <v>2635590</v>
      </c>
      <c r="E1703">
        <v>2762180</v>
      </c>
      <c r="F1703">
        <v>-4.5829700000000004</v>
      </c>
      <c r="G1703">
        <v>-126590</v>
      </c>
      <c r="H1703">
        <v>0.06</v>
      </c>
      <c r="I1703">
        <v>151788020.77090901</v>
      </c>
    </row>
    <row r="1704" spans="1:9" x14ac:dyDescent="0.25">
      <c r="A1704" s="27">
        <v>41197</v>
      </c>
      <c r="B1704" t="s">
        <v>64</v>
      </c>
      <c r="C1704" t="s">
        <v>65</v>
      </c>
      <c r="D1704">
        <v>2762180</v>
      </c>
      <c r="E1704">
        <v>3056190</v>
      </c>
      <c r="F1704">
        <v>-9.6201500000000006</v>
      </c>
      <c r="G1704">
        <v>-294010</v>
      </c>
      <c r="H1704">
        <v>0.06</v>
      </c>
      <c r="I1704">
        <v>156316369.85524601</v>
      </c>
    </row>
    <row r="1705" spans="1:9" x14ac:dyDescent="0.25">
      <c r="A1705" s="27">
        <v>41194</v>
      </c>
      <c r="B1705" t="s">
        <v>64</v>
      </c>
      <c r="C1705" t="s">
        <v>65</v>
      </c>
      <c r="D1705">
        <v>3056190</v>
      </c>
      <c r="E1705">
        <v>2905270</v>
      </c>
      <c r="F1705">
        <v>5.1947000000000001</v>
      </c>
      <c r="G1705">
        <v>150920</v>
      </c>
      <c r="H1705">
        <v>0.06</v>
      </c>
      <c r="I1705">
        <v>172954885.77424499</v>
      </c>
    </row>
    <row r="1706" spans="1:9" x14ac:dyDescent="0.25">
      <c r="A1706" s="27">
        <v>41193</v>
      </c>
      <c r="B1706" t="s">
        <v>64</v>
      </c>
      <c r="C1706" t="s">
        <v>65</v>
      </c>
      <c r="D1706">
        <v>2905270</v>
      </c>
      <c r="E1706">
        <v>3111680</v>
      </c>
      <c r="F1706">
        <v>-6.6333900000000003</v>
      </c>
      <c r="G1706">
        <v>-206410</v>
      </c>
      <c r="H1706">
        <v>0.06</v>
      </c>
      <c r="I1706">
        <v>161508801.439715</v>
      </c>
    </row>
    <row r="1707" spans="1:9" x14ac:dyDescent="0.25">
      <c r="A1707" s="27">
        <v>41192</v>
      </c>
      <c r="B1707" t="s">
        <v>64</v>
      </c>
      <c r="C1707" t="s">
        <v>65</v>
      </c>
      <c r="D1707">
        <v>3111680</v>
      </c>
      <c r="E1707">
        <v>3081390</v>
      </c>
      <c r="F1707">
        <v>0.98299999999999998</v>
      </c>
      <c r="G1707">
        <v>30290</v>
      </c>
      <c r="H1707">
        <v>0.06</v>
      </c>
      <c r="I1707">
        <v>182318517.35801899</v>
      </c>
    </row>
    <row r="1708" spans="1:9" x14ac:dyDescent="0.25">
      <c r="A1708" s="27">
        <v>41191</v>
      </c>
      <c r="B1708" t="s">
        <v>64</v>
      </c>
      <c r="C1708" t="s">
        <v>65</v>
      </c>
      <c r="D1708">
        <v>3081390</v>
      </c>
      <c r="E1708">
        <v>2847750</v>
      </c>
      <c r="F1708">
        <v>8.2043700000000008</v>
      </c>
      <c r="G1708">
        <v>233640</v>
      </c>
      <c r="H1708">
        <v>7.0000000000000007E-2</v>
      </c>
      <c r="I1708">
        <v>200572810.774445</v>
      </c>
    </row>
    <row r="1709" spans="1:9" x14ac:dyDescent="0.25">
      <c r="A1709" s="27">
        <v>41190</v>
      </c>
      <c r="B1709" t="s">
        <v>64</v>
      </c>
      <c r="C1709" t="s">
        <v>65</v>
      </c>
      <c r="D1709">
        <v>2847750</v>
      </c>
      <c r="E1709">
        <v>2797060</v>
      </c>
      <c r="F1709">
        <v>1.81226</v>
      </c>
      <c r="G1709">
        <v>50690</v>
      </c>
      <c r="H1709">
        <v>7.0000000000000007E-2</v>
      </c>
      <c r="I1709">
        <v>203875168.77259201</v>
      </c>
    </row>
    <row r="1710" spans="1:9" x14ac:dyDescent="0.25">
      <c r="A1710" s="27">
        <v>41187</v>
      </c>
      <c r="B1710" t="s">
        <v>64</v>
      </c>
      <c r="C1710" t="s">
        <v>65</v>
      </c>
      <c r="D1710">
        <v>2797060</v>
      </c>
      <c r="E1710">
        <v>2834400</v>
      </c>
      <c r="F1710">
        <v>-1.3173900000000001</v>
      </c>
      <c r="G1710">
        <v>-37340</v>
      </c>
      <c r="H1710">
        <v>7.0000000000000007E-2</v>
      </c>
      <c r="I1710">
        <v>200246187.18885601</v>
      </c>
    </row>
    <row r="1711" spans="1:9" x14ac:dyDescent="0.25">
      <c r="A1711" s="27">
        <v>41186</v>
      </c>
      <c r="B1711" t="s">
        <v>64</v>
      </c>
      <c r="C1711" t="s">
        <v>65</v>
      </c>
      <c r="D1711">
        <v>2834400</v>
      </c>
      <c r="E1711">
        <v>3003510</v>
      </c>
      <c r="F1711">
        <v>-5.6304100000000004</v>
      </c>
      <c r="G1711">
        <v>-169110</v>
      </c>
      <c r="H1711">
        <v>0.06</v>
      </c>
      <c r="I1711">
        <v>177409820.022486</v>
      </c>
    </row>
    <row r="1712" spans="1:9" x14ac:dyDescent="0.25">
      <c r="A1712" s="27">
        <v>41185</v>
      </c>
      <c r="B1712" t="s">
        <v>64</v>
      </c>
      <c r="C1712" t="s">
        <v>65</v>
      </c>
      <c r="D1712">
        <v>3003510</v>
      </c>
      <c r="E1712">
        <v>3065410</v>
      </c>
      <c r="F1712">
        <v>-2.0193099999999999</v>
      </c>
      <c r="G1712">
        <v>-61900</v>
      </c>
      <c r="H1712">
        <v>0.06</v>
      </c>
      <c r="I1712">
        <v>187994696.77382699</v>
      </c>
    </row>
    <row r="1713" spans="1:9" x14ac:dyDescent="0.25">
      <c r="A1713" s="27">
        <v>41184</v>
      </c>
      <c r="B1713" t="s">
        <v>64</v>
      </c>
      <c r="C1713" t="s">
        <v>65</v>
      </c>
      <c r="D1713">
        <v>3065410</v>
      </c>
      <c r="E1713">
        <v>3192410</v>
      </c>
      <c r="F1713">
        <v>-3.9781900000000001</v>
      </c>
      <c r="G1713">
        <v>-127000</v>
      </c>
      <c r="H1713">
        <v>0.06</v>
      </c>
      <c r="I1713">
        <v>194934530.94098499</v>
      </c>
    </row>
    <row r="1714" spans="1:9" x14ac:dyDescent="0.25">
      <c r="A1714" s="27">
        <v>41183</v>
      </c>
      <c r="B1714" t="s">
        <v>64</v>
      </c>
      <c r="C1714" t="s">
        <v>65</v>
      </c>
      <c r="D1714">
        <v>3192410</v>
      </c>
      <c r="E1714">
        <v>3038700</v>
      </c>
      <c r="F1714">
        <v>5.0584100000000003</v>
      </c>
      <c r="G1714">
        <v>153710</v>
      </c>
      <c r="H1714">
        <v>0.06</v>
      </c>
      <c r="I1714">
        <v>203010672.608659</v>
      </c>
    </row>
    <row r="1715" spans="1:9" x14ac:dyDescent="0.25">
      <c r="A1715" s="27">
        <v>41180</v>
      </c>
      <c r="B1715" t="s">
        <v>64</v>
      </c>
      <c r="C1715" t="s">
        <v>65</v>
      </c>
      <c r="D1715">
        <v>3038700</v>
      </c>
      <c r="E1715">
        <v>2932670</v>
      </c>
      <c r="F1715">
        <v>3.6154799999999998</v>
      </c>
      <c r="G1715">
        <v>106030</v>
      </c>
      <c r="H1715">
        <v>0.06</v>
      </c>
      <c r="I1715">
        <v>193235997.52410701</v>
      </c>
    </row>
    <row r="1716" spans="1:9" x14ac:dyDescent="0.25">
      <c r="A1716" s="27">
        <v>41179</v>
      </c>
      <c r="B1716" t="s">
        <v>64</v>
      </c>
      <c r="C1716" t="s">
        <v>65</v>
      </c>
      <c r="D1716">
        <v>2932670</v>
      </c>
      <c r="E1716">
        <v>3515990</v>
      </c>
      <c r="F1716">
        <v>-16.590489999999999</v>
      </c>
      <c r="G1716">
        <v>-583320</v>
      </c>
      <c r="H1716">
        <v>0.06</v>
      </c>
      <c r="I1716">
        <v>182094368.106599</v>
      </c>
    </row>
    <row r="1717" spans="1:9" x14ac:dyDescent="0.25">
      <c r="A1717" s="27">
        <v>41178</v>
      </c>
      <c r="B1717" t="s">
        <v>64</v>
      </c>
      <c r="C1717" t="s">
        <v>65</v>
      </c>
      <c r="D1717">
        <v>3515990</v>
      </c>
      <c r="E1717">
        <v>3293730</v>
      </c>
      <c r="F1717">
        <v>6.7479699999999996</v>
      </c>
      <c r="G1717">
        <v>222260</v>
      </c>
      <c r="H1717">
        <v>0.06</v>
      </c>
      <c r="I1717">
        <v>206007714.11122599</v>
      </c>
    </row>
    <row r="1718" spans="1:9" x14ac:dyDescent="0.25">
      <c r="A1718" s="27">
        <v>41177</v>
      </c>
      <c r="B1718" t="s">
        <v>64</v>
      </c>
      <c r="C1718" t="s">
        <v>65</v>
      </c>
      <c r="D1718">
        <v>3293730</v>
      </c>
      <c r="E1718">
        <v>2884980</v>
      </c>
      <c r="F1718">
        <v>14.16821</v>
      </c>
      <c r="G1718">
        <v>408750</v>
      </c>
      <c r="H1718">
        <v>0.06</v>
      </c>
      <c r="I1718">
        <v>211100645.27612999</v>
      </c>
    </row>
    <row r="1719" spans="1:9" x14ac:dyDescent="0.25">
      <c r="A1719" s="27">
        <v>41176</v>
      </c>
      <c r="B1719" t="s">
        <v>64</v>
      </c>
      <c r="C1719" t="s">
        <v>65</v>
      </c>
      <c r="D1719">
        <v>2884980</v>
      </c>
      <c r="E1719">
        <v>2947510</v>
      </c>
      <c r="F1719">
        <v>-2.1214499999999998</v>
      </c>
      <c r="G1719">
        <v>-62530</v>
      </c>
      <c r="H1719">
        <v>0.06</v>
      </c>
      <c r="I1719">
        <v>184903176.52288699</v>
      </c>
    </row>
    <row r="1720" spans="1:9" x14ac:dyDescent="0.25">
      <c r="A1720" s="27">
        <v>41173</v>
      </c>
      <c r="B1720" t="s">
        <v>64</v>
      </c>
      <c r="C1720" t="s">
        <v>65</v>
      </c>
      <c r="D1720">
        <v>2947510</v>
      </c>
      <c r="E1720">
        <v>3069360</v>
      </c>
      <c r="F1720">
        <v>-3.9698799999999999</v>
      </c>
      <c r="G1720">
        <v>-121850</v>
      </c>
      <c r="H1720">
        <v>0.06</v>
      </c>
      <c r="I1720">
        <v>181542053.44005001</v>
      </c>
    </row>
    <row r="1721" spans="1:9" x14ac:dyDescent="0.25">
      <c r="A1721" s="27">
        <v>41172</v>
      </c>
      <c r="B1721" t="s">
        <v>64</v>
      </c>
      <c r="C1721" t="s">
        <v>65</v>
      </c>
      <c r="D1721">
        <v>3069360</v>
      </c>
      <c r="E1721">
        <v>2940590</v>
      </c>
      <c r="F1721">
        <v>4.3790500000000003</v>
      </c>
      <c r="G1721">
        <v>128770</v>
      </c>
      <c r="H1721">
        <v>0.06</v>
      </c>
      <c r="I1721">
        <v>184442958.02434999</v>
      </c>
    </row>
    <row r="1722" spans="1:9" x14ac:dyDescent="0.25">
      <c r="A1722" s="27">
        <v>41171</v>
      </c>
      <c r="B1722" t="s">
        <v>64</v>
      </c>
      <c r="C1722" t="s">
        <v>65</v>
      </c>
      <c r="D1722">
        <v>2940590</v>
      </c>
      <c r="E1722">
        <v>3015670</v>
      </c>
      <c r="F1722">
        <v>-2.4896600000000002</v>
      </c>
      <c r="G1722">
        <v>-75080</v>
      </c>
      <c r="H1722">
        <v>0.06</v>
      </c>
      <c r="I1722">
        <v>176704954.10666201</v>
      </c>
    </row>
    <row r="1723" spans="1:9" x14ac:dyDescent="0.25">
      <c r="A1723" s="27">
        <v>41170</v>
      </c>
      <c r="B1723" t="s">
        <v>64</v>
      </c>
      <c r="C1723" t="s">
        <v>65</v>
      </c>
      <c r="D1723">
        <v>3015670</v>
      </c>
      <c r="E1723">
        <v>3251250</v>
      </c>
      <c r="F1723">
        <v>-7.2458299999999998</v>
      </c>
      <c r="G1723">
        <v>-235580</v>
      </c>
      <c r="H1723">
        <v>0.06</v>
      </c>
      <c r="I1723">
        <v>169153956.44058999</v>
      </c>
    </row>
    <row r="1724" spans="1:9" x14ac:dyDescent="0.25">
      <c r="A1724" s="27">
        <v>41169</v>
      </c>
      <c r="B1724" t="s">
        <v>64</v>
      </c>
      <c r="C1724" t="s">
        <v>65</v>
      </c>
      <c r="D1724">
        <v>3251250</v>
      </c>
      <c r="E1724">
        <v>3462250</v>
      </c>
      <c r="F1724">
        <v>-6.0942999999999996</v>
      </c>
      <c r="G1724">
        <v>-211000</v>
      </c>
      <c r="H1724">
        <v>0.06</v>
      </c>
      <c r="I1724">
        <v>187244906.27579299</v>
      </c>
    </row>
    <row r="1725" spans="1:9" x14ac:dyDescent="0.25">
      <c r="A1725" s="27">
        <v>41166</v>
      </c>
      <c r="B1725" t="s">
        <v>64</v>
      </c>
      <c r="C1725" t="s">
        <v>65</v>
      </c>
      <c r="D1725">
        <v>3462250</v>
      </c>
      <c r="E1725">
        <v>3117980</v>
      </c>
      <c r="F1725">
        <v>11.04144</v>
      </c>
      <c r="G1725">
        <v>344270</v>
      </c>
      <c r="H1725">
        <v>0.06</v>
      </c>
      <c r="I1725">
        <v>211514622.94413301</v>
      </c>
    </row>
    <row r="1726" spans="1:9" x14ac:dyDescent="0.25">
      <c r="A1726" s="27">
        <v>41165</v>
      </c>
      <c r="B1726" t="s">
        <v>64</v>
      </c>
      <c r="C1726" t="s">
        <v>65</v>
      </c>
      <c r="D1726">
        <v>3117980</v>
      </c>
      <c r="E1726">
        <v>3574040</v>
      </c>
      <c r="F1726">
        <v>-12.760350000000001</v>
      </c>
      <c r="G1726">
        <v>-456060</v>
      </c>
      <c r="H1726">
        <v>7.0000000000000007E-2</v>
      </c>
      <c r="I1726">
        <v>202954514.858069</v>
      </c>
    </row>
    <row r="1727" spans="1:9" x14ac:dyDescent="0.25">
      <c r="A1727" s="27">
        <v>41164</v>
      </c>
      <c r="B1727" t="s">
        <v>64</v>
      </c>
      <c r="C1727" t="s">
        <v>65</v>
      </c>
      <c r="D1727">
        <v>3574040</v>
      </c>
      <c r="E1727">
        <v>3906130</v>
      </c>
      <c r="F1727">
        <v>-8.5017700000000005</v>
      </c>
      <c r="G1727">
        <v>-332090</v>
      </c>
      <c r="H1727">
        <v>0.06</v>
      </c>
      <c r="I1727">
        <v>212983000.361687</v>
      </c>
    </row>
    <row r="1728" spans="1:9" x14ac:dyDescent="0.25">
      <c r="A1728" s="27">
        <v>41163</v>
      </c>
      <c r="B1728" t="s">
        <v>64</v>
      </c>
      <c r="C1728" t="s">
        <v>65</v>
      </c>
      <c r="D1728">
        <v>3906130</v>
      </c>
      <c r="E1728">
        <v>3952000</v>
      </c>
      <c r="F1728">
        <v>-1.1606799999999999</v>
      </c>
      <c r="G1728">
        <v>-45870</v>
      </c>
      <c r="H1728">
        <v>0.06</v>
      </c>
      <c r="I1728">
        <v>244491186.94765499</v>
      </c>
    </row>
    <row r="1729" spans="1:9" x14ac:dyDescent="0.25">
      <c r="A1729" s="27">
        <v>41162</v>
      </c>
      <c r="B1729" t="s">
        <v>64</v>
      </c>
      <c r="C1729" t="s">
        <v>65</v>
      </c>
      <c r="D1729">
        <v>3952000</v>
      </c>
      <c r="E1729">
        <v>3473870</v>
      </c>
      <c r="F1729">
        <v>13.76361</v>
      </c>
      <c r="G1729">
        <v>478130</v>
      </c>
      <c r="H1729">
        <v>0.06</v>
      </c>
      <c r="I1729">
        <v>247362266.698019</v>
      </c>
    </row>
    <row r="1730" spans="1:9" x14ac:dyDescent="0.25">
      <c r="A1730" s="27">
        <v>41159</v>
      </c>
      <c r="B1730" t="s">
        <v>64</v>
      </c>
      <c r="C1730" t="s">
        <v>65</v>
      </c>
      <c r="D1730">
        <v>3473870</v>
      </c>
      <c r="E1730">
        <v>3922900</v>
      </c>
      <c r="F1730">
        <v>-11.44638</v>
      </c>
      <c r="G1730">
        <v>-449030</v>
      </c>
      <c r="H1730">
        <v>0.06</v>
      </c>
      <c r="I1730">
        <v>213961443.110892</v>
      </c>
    </row>
    <row r="1731" spans="1:9" x14ac:dyDescent="0.25">
      <c r="A1731" s="27">
        <v>41158</v>
      </c>
      <c r="B1731" t="s">
        <v>64</v>
      </c>
      <c r="C1731" t="s">
        <v>65</v>
      </c>
      <c r="D1731">
        <v>3922900</v>
      </c>
      <c r="E1731">
        <v>4896200</v>
      </c>
      <c r="F1731">
        <v>-19.878679999999999</v>
      </c>
      <c r="G1731">
        <v>-973300</v>
      </c>
      <c r="H1731">
        <v>0.06</v>
      </c>
      <c r="I1731">
        <v>245540849.197788</v>
      </c>
    </row>
    <row r="1732" spans="1:9" x14ac:dyDescent="0.25">
      <c r="A1732" s="27">
        <v>41157</v>
      </c>
      <c r="B1732" t="s">
        <v>64</v>
      </c>
      <c r="C1732" t="s">
        <v>65</v>
      </c>
      <c r="D1732">
        <v>4896200</v>
      </c>
      <c r="E1732">
        <v>5133400</v>
      </c>
      <c r="F1732">
        <v>-4.6207200000000004</v>
      </c>
      <c r="G1732">
        <v>-237200</v>
      </c>
      <c r="H1732">
        <v>0.06</v>
      </c>
      <c r="I1732">
        <v>285407658.37217599</v>
      </c>
    </row>
    <row r="1733" spans="1:9" x14ac:dyDescent="0.25">
      <c r="A1733" s="27">
        <v>41156</v>
      </c>
      <c r="B1733" t="s">
        <v>64</v>
      </c>
      <c r="C1733" t="s">
        <v>65</v>
      </c>
      <c r="D1733">
        <v>5133400</v>
      </c>
      <c r="E1733">
        <v>5328700</v>
      </c>
      <c r="F1733">
        <v>-3.66506</v>
      </c>
      <c r="G1733">
        <v>-195300</v>
      </c>
      <c r="H1733">
        <v>0.05</v>
      </c>
      <c r="I1733">
        <v>280754201.70739102</v>
      </c>
    </row>
    <row r="1734" spans="1:9" x14ac:dyDescent="0.25">
      <c r="A1734" s="27">
        <v>41152</v>
      </c>
      <c r="B1734" t="s">
        <v>64</v>
      </c>
      <c r="C1734" t="s">
        <v>65</v>
      </c>
      <c r="D1734">
        <v>5328700</v>
      </c>
      <c r="E1734">
        <v>5759600</v>
      </c>
      <c r="F1734">
        <v>-7.48142</v>
      </c>
      <c r="G1734">
        <v>-430900</v>
      </c>
      <c r="H1734">
        <v>0.05</v>
      </c>
      <c r="I1734">
        <v>291435484.20894098</v>
      </c>
    </row>
    <row r="1735" spans="1:9" x14ac:dyDescent="0.25">
      <c r="A1735" s="27">
        <v>41151</v>
      </c>
      <c r="B1735" t="s">
        <v>64</v>
      </c>
      <c r="C1735" t="s">
        <v>65</v>
      </c>
      <c r="D1735">
        <v>5759600</v>
      </c>
      <c r="E1735">
        <v>5536300</v>
      </c>
      <c r="F1735">
        <v>4.0333800000000002</v>
      </c>
      <c r="G1735">
        <v>223300</v>
      </c>
      <c r="H1735">
        <v>0.05</v>
      </c>
      <c r="I1735">
        <v>314714143.379026</v>
      </c>
    </row>
    <row r="1736" spans="1:9" x14ac:dyDescent="0.25">
      <c r="A1736" s="27">
        <v>41150</v>
      </c>
      <c r="B1736" t="s">
        <v>64</v>
      </c>
      <c r="C1736" t="s">
        <v>65</v>
      </c>
      <c r="D1736">
        <v>5536300</v>
      </c>
      <c r="E1736">
        <v>5398400</v>
      </c>
      <c r="F1736">
        <v>2.5544600000000002</v>
      </c>
      <c r="G1736">
        <v>137900</v>
      </c>
      <c r="H1736">
        <v>0.06</v>
      </c>
      <c r="I1736">
        <v>310817109.21058702</v>
      </c>
    </row>
    <row r="1737" spans="1:9" x14ac:dyDescent="0.25">
      <c r="A1737" s="27">
        <v>41149</v>
      </c>
      <c r="B1737" t="s">
        <v>64</v>
      </c>
      <c r="C1737" t="s">
        <v>65</v>
      </c>
      <c r="D1737">
        <v>5398400</v>
      </c>
      <c r="E1737">
        <v>5294400</v>
      </c>
      <c r="F1737">
        <v>1.96434</v>
      </c>
      <c r="G1737">
        <v>104000</v>
      </c>
      <c r="H1737">
        <v>0.06</v>
      </c>
      <c r="I1737">
        <v>303075173.37616003</v>
      </c>
    </row>
    <row r="1738" spans="1:9" x14ac:dyDescent="0.25">
      <c r="A1738" s="27">
        <v>41148</v>
      </c>
      <c r="B1738" t="s">
        <v>64</v>
      </c>
      <c r="C1738" t="s">
        <v>65</v>
      </c>
      <c r="D1738">
        <v>5294400</v>
      </c>
      <c r="E1738">
        <v>5171200</v>
      </c>
      <c r="F1738">
        <v>2.3824299999999998</v>
      </c>
      <c r="G1738">
        <v>123200</v>
      </c>
      <c r="H1738">
        <v>0.06</v>
      </c>
      <c r="I1738">
        <v>295648120.04200202</v>
      </c>
    </row>
    <row r="1739" spans="1:9" x14ac:dyDescent="0.25">
      <c r="A1739" s="27">
        <v>41145</v>
      </c>
      <c r="B1739" t="s">
        <v>64</v>
      </c>
      <c r="C1739" t="s">
        <v>65</v>
      </c>
      <c r="D1739">
        <v>5171200</v>
      </c>
      <c r="E1739">
        <v>5578100</v>
      </c>
      <c r="F1739">
        <v>-7.2946</v>
      </c>
      <c r="G1739">
        <v>-406900</v>
      </c>
      <c r="H1739">
        <v>0.05</v>
      </c>
      <c r="I1739">
        <v>283080106.70769101</v>
      </c>
    </row>
    <row r="1740" spans="1:9" x14ac:dyDescent="0.25">
      <c r="A1740" s="27">
        <v>41144</v>
      </c>
      <c r="B1740" t="s">
        <v>64</v>
      </c>
      <c r="C1740" t="s">
        <v>65</v>
      </c>
      <c r="D1740">
        <v>5578100</v>
      </c>
      <c r="E1740">
        <v>5406600</v>
      </c>
      <c r="F1740">
        <v>3.17205</v>
      </c>
      <c r="G1740">
        <v>171500</v>
      </c>
      <c r="H1740">
        <v>0.05</v>
      </c>
      <c r="I1740">
        <v>305354490.87758601</v>
      </c>
    </row>
    <row r="1741" spans="1:9" x14ac:dyDescent="0.25">
      <c r="A1741" s="27">
        <v>41143</v>
      </c>
      <c r="B1741" t="s">
        <v>64</v>
      </c>
      <c r="C1741" t="s">
        <v>65</v>
      </c>
      <c r="D1741">
        <v>5406600</v>
      </c>
      <c r="E1741">
        <v>5265700</v>
      </c>
      <c r="F1741">
        <v>2.6758099999999998</v>
      </c>
      <c r="G1741">
        <v>140900</v>
      </c>
      <c r="H1741">
        <v>0.06</v>
      </c>
      <c r="I1741">
        <v>306509165.04289198</v>
      </c>
    </row>
    <row r="1742" spans="1:9" x14ac:dyDescent="0.25">
      <c r="A1742" s="27">
        <v>41142</v>
      </c>
      <c r="B1742" t="s">
        <v>64</v>
      </c>
      <c r="C1742" t="s">
        <v>65</v>
      </c>
      <c r="D1742">
        <v>5265700</v>
      </c>
      <c r="E1742">
        <v>4994800</v>
      </c>
      <c r="F1742">
        <v>5.4236399999999998</v>
      </c>
      <c r="G1742">
        <v>270900</v>
      </c>
      <c r="H1742">
        <v>0.06</v>
      </c>
      <c r="I1742">
        <v>298521309.20844102</v>
      </c>
    </row>
    <row r="1743" spans="1:9" x14ac:dyDescent="0.25">
      <c r="A1743" s="27">
        <v>41141</v>
      </c>
      <c r="B1743" t="s">
        <v>64</v>
      </c>
      <c r="C1743" t="s">
        <v>65</v>
      </c>
      <c r="D1743">
        <v>4994800</v>
      </c>
      <c r="E1743">
        <v>4990100</v>
      </c>
      <c r="F1743">
        <v>9.4189999999999996E-2</v>
      </c>
      <c r="G1743">
        <v>4700</v>
      </c>
      <c r="H1743">
        <v>0.05</v>
      </c>
      <c r="I1743">
        <v>270177056.70629197</v>
      </c>
    </row>
    <row r="1744" spans="1:9" x14ac:dyDescent="0.25">
      <c r="A1744" s="27">
        <v>41138</v>
      </c>
      <c r="B1744" t="s">
        <v>64</v>
      </c>
      <c r="C1744" t="s">
        <v>65</v>
      </c>
      <c r="D1744">
        <v>4990100</v>
      </c>
      <c r="E1744">
        <v>5326700</v>
      </c>
      <c r="F1744">
        <v>-6.3191100000000002</v>
      </c>
      <c r="G1744">
        <v>-336600</v>
      </c>
      <c r="H1744">
        <v>0.05</v>
      </c>
      <c r="I1744">
        <v>262936685.87292099</v>
      </c>
    </row>
    <row r="1745" spans="1:9" x14ac:dyDescent="0.25">
      <c r="A1745" s="27">
        <v>41137</v>
      </c>
      <c r="B1745" t="s">
        <v>64</v>
      </c>
      <c r="C1745" t="s">
        <v>65</v>
      </c>
      <c r="D1745">
        <v>5326700</v>
      </c>
      <c r="E1745">
        <v>5479500</v>
      </c>
      <c r="F1745">
        <v>-2.7885800000000001</v>
      </c>
      <c r="G1745">
        <v>-152800</v>
      </c>
      <c r="H1745">
        <v>0.05</v>
      </c>
      <c r="I1745">
        <v>267355950.87559101</v>
      </c>
    </row>
    <row r="1746" spans="1:9" x14ac:dyDescent="0.25">
      <c r="A1746" s="27">
        <v>41136</v>
      </c>
      <c r="B1746" t="s">
        <v>64</v>
      </c>
      <c r="C1746" t="s">
        <v>65</v>
      </c>
      <c r="D1746">
        <v>5479500</v>
      </c>
      <c r="E1746">
        <v>5502600</v>
      </c>
      <c r="F1746">
        <v>-0.41980000000000001</v>
      </c>
      <c r="G1746">
        <v>-23100</v>
      </c>
      <c r="H1746">
        <v>0.05</v>
      </c>
      <c r="I1746">
        <v>273381387.54347003</v>
      </c>
    </row>
    <row r="1747" spans="1:9" x14ac:dyDescent="0.25">
      <c r="A1747" s="27">
        <v>41135</v>
      </c>
      <c r="B1747" t="s">
        <v>64</v>
      </c>
      <c r="C1747" t="s">
        <v>65</v>
      </c>
      <c r="D1747">
        <v>5502600</v>
      </c>
      <c r="E1747">
        <v>5091700</v>
      </c>
      <c r="F1747">
        <v>8.07</v>
      </c>
      <c r="G1747">
        <v>410900</v>
      </c>
      <c r="H1747">
        <v>0.05</v>
      </c>
      <c r="I1747">
        <v>274533885.04365301</v>
      </c>
    </row>
    <row r="1748" spans="1:9" x14ac:dyDescent="0.25">
      <c r="A1748" s="27">
        <v>41134</v>
      </c>
      <c r="B1748" t="s">
        <v>64</v>
      </c>
      <c r="C1748" t="s">
        <v>65</v>
      </c>
      <c r="D1748">
        <v>5091700</v>
      </c>
      <c r="E1748">
        <v>5311500</v>
      </c>
      <c r="F1748">
        <v>-4.1381899999999998</v>
      </c>
      <c r="G1748">
        <v>-219800</v>
      </c>
      <c r="H1748">
        <v>0.05</v>
      </c>
      <c r="I1748">
        <v>254033399.20706001</v>
      </c>
    </row>
    <row r="1749" spans="1:9" x14ac:dyDescent="0.25">
      <c r="A1749" s="27">
        <v>41131</v>
      </c>
      <c r="B1749" t="s">
        <v>64</v>
      </c>
      <c r="C1749" t="s">
        <v>65</v>
      </c>
      <c r="D1749">
        <v>5311500</v>
      </c>
      <c r="E1749">
        <v>5391100</v>
      </c>
      <c r="F1749">
        <v>-1.47651</v>
      </c>
      <c r="G1749">
        <v>-79600</v>
      </c>
      <c r="H1749">
        <v>0.05</v>
      </c>
      <c r="I1749">
        <v>261281537.542137</v>
      </c>
    </row>
    <row r="1750" spans="1:9" x14ac:dyDescent="0.25">
      <c r="A1750" s="27">
        <v>41130</v>
      </c>
      <c r="B1750" t="s">
        <v>64</v>
      </c>
      <c r="C1750" t="s">
        <v>65</v>
      </c>
      <c r="D1750">
        <v>5391100</v>
      </c>
      <c r="E1750">
        <v>5544100</v>
      </c>
      <c r="F1750">
        <v>-2.75969</v>
      </c>
      <c r="G1750">
        <v>-153000</v>
      </c>
      <c r="H1750">
        <v>0.05</v>
      </c>
      <c r="I1750">
        <v>261153869.209436</v>
      </c>
    </row>
    <row r="1751" spans="1:9" x14ac:dyDescent="0.25">
      <c r="A1751" s="27">
        <v>41129</v>
      </c>
      <c r="B1751" t="s">
        <v>64</v>
      </c>
      <c r="C1751" t="s">
        <v>65</v>
      </c>
      <c r="D1751">
        <v>5544100</v>
      </c>
      <c r="E1751">
        <v>6070100</v>
      </c>
      <c r="F1751">
        <v>-8.6654300000000006</v>
      </c>
      <c r="G1751">
        <v>-526000</v>
      </c>
      <c r="H1751">
        <v>0.05</v>
      </c>
      <c r="I1751">
        <v>253596374.21064901</v>
      </c>
    </row>
    <row r="1752" spans="1:9" x14ac:dyDescent="0.25">
      <c r="A1752" s="27">
        <v>41128</v>
      </c>
      <c r="B1752" t="s">
        <v>64</v>
      </c>
      <c r="C1752" t="s">
        <v>65</v>
      </c>
      <c r="D1752">
        <v>6070100</v>
      </c>
      <c r="E1752">
        <v>5607100</v>
      </c>
      <c r="F1752">
        <v>8.2573899999999991</v>
      </c>
      <c r="G1752">
        <v>463000</v>
      </c>
      <c r="H1752">
        <v>0.04</v>
      </c>
      <c r="I1752">
        <v>270372370.88148898</v>
      </c>
    </row>
    <row r="1753" spans="1:9" x14ac:dyDescent="0.25">
      <c r="A1753" s="27">
        <v>41127</v>
      </c>
      <c r="B1753" t="s">
        <v>64</v>
      </c>
      <c r="C1753" t="s">
        <v>65</v>
      </c>
      <c r="D1753">
        <v>5607100</v>
      </c>
      <c r="E1753">
        <v>5847700</v>
      </c>
      <c r="F1753">
        <v>-4.1144400000000001</v>
      </c>
      <c r="G1753">
        <v>-240600</v>
      </c>
      <c r="H1753">
        <v>0.04</v>
      </c>
      <c r="I1753">
        <v>238535379.21114901</v>
      </c>
    </row>
    <row r="1754" spans="1:9" x14ac:dyDescent="0.25">
      <c r="A1754" s="27">
        <v>41124</v>
      </c>
      <c r="B1754" t="s">
        <v>64</v>
      </c>
      <c r="C1754" t="s">
        <v>65</v>
      </c>
      <c r="D1754">
        <v>5847700</v>
      </c>
      <c r="E1754">
        <v>6822900</v>
      </c>
      <c r="F1754">
        <v>-14.29304</v>
      </c>
      <c r="G1754">
        <v>-975200</v>
      </c>
      <c r="H1754">
        <v>0.04</v>
      </c>
      <c r="I1754">
        <v>227426799.21305799</v>
      </c>
    </row>
    <row r="1755" spans="1:9" x14ac:dyDescent="0.25">
      <c r="A1755" s="27">
        <v>41123</v>
      </c>
      <c r="B1755" t="s">
        <v>64</v>
      </c>
      <c r="C1755" t="s">
        <v>65</v>
      </c>
      <c r="D1755">
        <v>6822900</v>
      </c>
      <c r="E1755">
        <v>7436000</v>
      </c>
      <c r="F1755">
        <v>-8.2450200000000002</v>
      </c>
      <c r="G1755">
        <v>-613100</v>
      </c>
      <c r="H1755">
        <v>0.04</v>
      </c>
      <c r="I1755">
        <v>243520672.55412799</v>
      </c>
    </row>
    <row r="1756" spans="1:9" x14ac:dyDescent="0.25">
      <c r="A1756" s="27">
        <v>41122</v>
      </c>
      <c r="B1756" t="s">
        <v>64</v>
      </c>
      <c r="C1756" t="s">
        <v>65</v>
      </c>
      <c r="D1756">
        <v>7436000</v>
      </c>
      <c r="E1756">
        <v>7613000</v>
      </c>
      <c r="F1756">
        <v>-2.32497</v>
      </c>
      <c r="G1756">
        <v>-177000</v>
      </c>
      <c r="H1756">
        <v>0.04</v>
      </c>
      <c r="I1756">
        <v>265403233.39232501</v>
      </c>
    </row>
    <row r="1757" spans="1:9" x14ac:dyDescent="0.25">
      <c r="A1757" s="27">
        <v>41121</v>
      </c>
      <c r="B1757" t="s">
        <v>64</v>
      </c>
      <c r="C1757" t="s">
        <v>65</v>
      </c>
      <c r="D1757">
        <v>7613000</v>
      </c>
      <c r="E1757">
        <v>7321700</v>
      </c>
      <c r="F1757">
        <v>3.97858</v>
      </c>
      <c r="G1757">
        <v>291300</v>
      </c>
      <c r="H1757">
        <v>0.04</v>
      </c>
      <c r="I1757">
        <v>271720658.39372897</v>
      </c>
    </row>
    <row r="1758" spans="1:9" x14ac:dyDescent="0.25">
      <c r="A1758" s="27">
        <v>41120</v>
      </c>
      <c r="B1758" t="s">
        <v>64</v>
      </c>
      <c r="C1758" t="s">
        <v>65</v>
      </c>
      <c r="D1758">
        <v>7321700</v>
      </c>
      <c r="E1758">
        <v>6756900</v>
      </c>
      <c r="F1758">
        <v>8.35886</v>
      </c>
      <c r="G1758">
        <v>564800</v>
      </c>
      <c r="H1758">
        <v>0.04</v>
      </c>
      <c r="I1758">
        <v>263154100.89141801</v>
      </c>
    </row>
    <row r="1759" spans="1:9" x14ac:dyDescent="0.25">
      <c r="A1759" s="27">
        <v>41117</v>
      </c>
      <c r="B1759" t="s">
        <v>64</v>
      </c>
      <c r="C1759" t="s">
        <v>65</v>
      </c>
      <c r="D1759">
        <v>6756900</v>
      </c>
      <c r="E1759">
        <v>7095400</v>
      </c>
      <c r="F1759">
        <v>-4.7706999999999997</v>
      </c>
      <c r="G1759">
        <v>-338500</v>
      </c>
      <c r="H1759">
        <v>0.04</v>
      </c>
      <c r="I1759">
        <v>239813642.55360401</v>
      </c>
    </row>
    <row r="1760" spans="1:9" x14ac:dyDescent="0.25">
      <c r="A1760" s="27">
        <v>41116</v>
      </c>
      <c r="B1760" t="s">
        <v>64</v>
      </c>
      <c r="C1760" t="s">
        <v>65</v>
      </c>
      <c r="D1760">
        <v>7095400</v>
      </c>
      <c r="E1760">
        <v>8577700</v>
      </c>
      <c r="F1760">
        <v>-17.280860000000001</v>
      </c>
      <c r="G1760">
        <v>-1482300</v>
      </c>
      <c r="H1760">
        <v>0.03</v>
      </c>
      <c r="I1760">
        <v>233734301.722956</v>
      </c>
    </row>
    <row r="1761" spans="1:9" x14ac:dyDescent="0.25">
      <c r="A1761" s="27">
        <v>41115</v>
      </c>
      <c r="B1761" t="s">
        <v>64</v>
      </c>
      <c r="C1761" t="s">
        <v>65</v>
      </c>
      <c r="D1761">
        <v>8577700</v>
      </c>
      <c r="E1761">
        <v>9200200</v>
      </c>
      <c r="F1761">
        <v>-6.7661600000000002</v>
      </c>
      <c r="G1761">
        <v>-622500</v>
      </c>
      <c r="H1761">
        <v>0.03</v>
      </c>
      <c r="I1761">
        <v>255972864.234716</v>
      </c>
    </row>
    <row r="1762" spans="1:9" x14ac:dyDescent="0.25">
      <c r="A1762" s="27">
        <v>41114</v>
      </c>
      <c r="B1762" t="s">
        <v>64</v>
      </c>
      <c r="C1762" t="s">
        <v>65</v>
      </c>
      <c r="D1762">
        <v>9200200</v>
      </c>
      <c r="E1762">
        <v>8383800</v>
      </c>
      <c r="F1762">
        <v>9.7378300000000007</v>
      </c>
      <c r="G1762">
        <v>816400</v>
      </c>
      <c r="H1762">
        <v>0.03</v>
      </c>
      <c r="I1762">
        <v>301229881.739654</v>
      </c>
    </row>
    <row r="1763" spans="1:9" x14ac:dyDescent="0.25">
      <c r="A1763" s="27">
        <v>41113</v>
      </c>
      <c r="B1763" t="s">
        <v>64</v>
      </c>
      <c r="C1763" t="s">
        <v>65</v>
      </c>
      <c r="D1763">
        <v>8383800</v>
      </c>
      <c r="E1763">
        <v>7186100</v>
      </c>
      <c r="F1763">
        <v>16.666899999999998</v>
      </c>
      <c r="G1763">
        <v>1197700</v>
      </c>
      <c r="H1763">
        <v>0.04</v>
      </c>
      <c r="I1763">
        <v>299650985.06651098</v>
      </c>
    </row>
    <row r="1764" spans="1:9" x14ac:dyDescent="0.25">
      <c r="A1764" s="27">
        <v>41110</v>
      </c>
      <c r="B1764" t="s">
        <v>64</v>
      </c>
      <c r="C1764" t="s">
        <v>65</v>
      </c>
      <c r="D1764">
        <v>7186100</v>
      </c>
      <c r="E1764">
        <v>6517600</v>
      </c>
      <c r="F1764">
        <v>10.25684</v>
      </c>
      <c r="G1764">
        <v>668500</v>
      </c>
      <c r="H1764">
        <v>0.04</v>
      </c>
      <c r="I1764">
        <v>269418865.89034301</v>
      </c>
    </row>
    <row r="1765" spans="1:9" x14ac:dyDescent="0.25">
      <c r="A1765" s="27">
        <v>41109</v>
      </c>
      <c r="B1765" t="s">
        <v>64</v>
      </c>
      <c r="C1765" t="s">
        <v>65</v>
      </c>
      <c r="D1765">
        <v>6517600</v>
      </c>
      <c r="E1765">
        <v>6848500</v>
      </c>
      <c r="F1765">
        <v>-4.8317100000000002</v>
      </c>
      <c r="G1765">
        <v>-330900</v>
      </c>
      <c r="H1765">
        <v>0.04</v>
      </c>
      <c r="I1765">
        <v>244355686.71837199</v>
      </c>
    </row>
    <row r="1766" spans="1:9" x14ac:dyDescent="0.25">
      <c r="A1766" s="27">
        <v>41108</v>
      </c>
      <c r="B1766" t="s">
        <v>64</v>
      </c>
      <c r="C1766" t="s">
        <v>65</v>
      </c>
      <c r="D1766">
        <v>6848500</v>
      </c>
      <c r="E1766">
        <v>6775700</v>
      </c>
      <c r="F1766">
        <v>1.07443</v>
      </c>
      <c r="G1766">
        <v>72800</v>
      </c>
      <c r="H1766">
        <v>0.04</v>
      </c>
      <c r="I1766">
        <v>249570754.22099799</v>
      </c>
    </row>
    <row r="1767" spans="1:9" x14ac:dyDescent="0.25">
      <c r="A1767" s="27">
        <v>41107</v>
      </c>
      <c r="B1767" t="s">
        <v>64</v>
      </c>
      <c r="C1767" t="s">
        <v>65</v>
      </c>
      <c r="D1767">
        <v>6775700</v>
      </c>
      <c r="E1767">
        <v>7346100</v>
      </c>
      <c r="F1767">
        <v>-7.7646600000000001</v>
      </c>
      <c r="G1767">
        <v>-570400</v>
      </c>
      <c r="H1767">
        <v>0.04</v>
      </c>
      <c r="I1767">
        <v>241836025.88708699</v>
      </c>
    </row>
    <row r="1768" spans="1:9" x14ac:dyDescent="0.25">
      <c r="A1768" s="27">
        <v>41106</v>
      </c>
      <c r="B1768" t="s">
        <v>64</v>
      </c>
      <c r="C1768" t="s">
        <v>65</v>
      </c>
      <c r="D1768">
        <v>7346100</v>
      </c>
      <c r="E1768">
        <v>7393800</v>
      </c>
      <c r="F1768">
        <v>-0.64514000000000005</v>
      </c>
      <c r="G1768">
        <v>-47700</v>
      </c>
      <c r="H1768">
        <v>0.04</v>
      </c>
      <c r="I1768">
        <v>262929162.55827901</v>
      </c>
    </row>
    <row r="1769" spans="1:9" x14ac:dyDescent="0.25">
      <c r="A1769" s="27">
        <v>41103</v>
      </c>
      <c r="B1769" t="s">
        <v>64</v>
      </c>
      <c r="C1769" t="s">
        <v>65</v>
      </c>
      <c r="D1769">
        <v>7393800</v>
      </c>
      <c r="E1769">
        <v>8404100</v>
      </c>
      <c r="F1769">
        <v>-12.021509999999999</v>
      </c>
      <c r="G1769">
        <v>-1010300</v>
      </c>
      <c r="H1769">
        <v>0.03</v>
      </c>
      <c r="I1769">
        <v>258721385.05865699</v>
      </c>
    </row>
    <row r="1770" spans="1:9" x14ac:dyDescent="0.25">
      <c r="A1770" s="27">
        <v>41102</v>
      </c>
      <c r="B1770" t="s">
        <v>64</v>
      </c>
      <c r="C1770" t="s">
        <v>65</v>
      </c>
      <c r="D1770">
        <v>8404100</v>
      </c>
      <c r="E1770">
        <v>8271800</v>
      </c>
      <c r="F1770">
        <v>1.59941</v>
      </c>
      <c r="G1770">
        <v>132300</v>
      </c>
      <c r="H1770">
        <v>0.03</v>
      </c>
      <c r="I1770">
        <v>277265265.90000498</v>
      </c>
    </row>
    <row r="1771" spans="1:9" x14ac:dyDescent="0.25">
      <c r="A1771" s="27">
        <v>41101</v>
      </c>
      <c r="B1771" t="s">
        <v>64</v>
      </c>
      <c r="C1771" t="s">
        <v>65</v>
      </c>
      <c r="D1771">
        <v>8271800</v>
      </c>
      <c r="E1771">
        <v>8965500</v>
      </c>
      <c r="F1771">
        <v>-7.7374400000000003</v>
      </c>
      <c r="G1771">
        <v>-693700</v>
      </c>
      <c r="H1771">
        <v>0.03</v>
      </c>
      <c r="I1771">
        <v>272900468.398956</v>
      </c>
    </row>
    <row r="1772" spans="1:9" x14ac:dyDescent="0.25">
      <c r="A1772" s="27">
        <v>41100</v>
      </c>
      <c r="B1772" t="s">
        <v>64</v>
      </c>
      <c r="C1772" t="s">
        <v>65</v>
      </c>
      <c r="D1772">
        <v>8965500</v>
      </c>
      <c r="E1772">
        <v>8338700</v>
      </c>
      <c r="F1772">
        <v>7.5167599999999997</v>
      </c>
      <c r="G1772">
        <v>626800</v>
      </c>
      <c r="H1772">
        <v>0.03</v>
      </c>
      <c r="I1772">
        <v>302510912.57112598</v>
      </c>
    </row>
    <row r="1773" spans="1:9" x14ac:dyDescent="0.25">
      <c r="A1773" s="27">
        <v>41099</v>
      </c>
      <c r="B1773" t="s">
        <v>64</v>
      </c>
      <c r="C1773" t="s">
        <v>65</v>
      </c>
      <c r="D1773">
        <v>8338700</v>
      </c>
      <c r="E1773">
        <v>8345500</v>
      </c>
      <c r="F1773">
        <v>-8.1479999999999997E-2</v>
      </c>
      <c r="G1773">
        <v>-6800</v>
      </c>
      <c r="H1773">
        <v>0.03</v>
      </c>
      <c r="I1773">
        <v>284697115.89948702</v>
      </c>
    </row>
    <row r="1774" spans="1:9" x14ac:dyDescent="0.25">
      <c r="A1774" s="27">
        <v>41096</v>
      </c>
      <c r="B1774" t="s">
        <v>64</v>
      </c>
      <c r="C1774" t="s">
        <v>65</v>
      </c>
      <c r="D1774">
        <v>8345500</v>
      </c>
      <c r="E1774">
        <v>8698100</v>
      </c>
      <c r="F1774">
        <v>-4.0537599999999996</v>
      </c>
      <c r="G1774">
        <v>-352600</v>
      </c>
      <c r="H1774">
        <v>0.03</v>
      </c>
      <c r="I1774">
        <v>284929279.23287398</v>
      </c>
    </row>
    <row r="1775" spans="1:9" x14ac:dyDescent="0.25">
      <c r="A1775" s="27">
        <v>41095</v>
      </c>
      <c r="B1775" t="s">
        <v>64</v>
      </c>
      <c r="C1775" t="s">
        <v>65</v>
      </c>
      <c r="D1775">
        <v>8698100</v>
      </c>
      <c r="E1775">
        <v>7952500</v>
      </c>
      <c r="F1775">
        <v>9.3756699999999995</v>
      </c>
      <c r="G1775">
        <v>745600</v>
      </c>
      <c r="H1775">
        <v>0.03</v>
      </c>
      <c r="I1775">
        <v>296967630.90233803</v>
      </c>
    </row>
    <row r="1776" spans="1:9" x14ac:dyDescent="0.25">
      <c r="A1776" s="27">
        <v>41093</v>
      </c>
      <c r="B1776" t="s">
        <v>64</v>
      </c>
      <c r="C1776" t="s">
        <v>65</v>
      </c>
      <c r="D1776">
        <v>7952500</v>
      </c>
      <c r="E1776">
        <v>8342600</v>
      </c>
      <c r="F1776">
        <v>-4.6760000000000002</v>
      </c>
      <c r="G1776">
        <v>-390100</v>
      </c>
      <c r="H1776">
        <v>0.03</v>
      </c>
      <c r="I1776">
        <v>271511604.229756</v>
      </c>
    </row>
    <row r="1777" spans="1:9" x14ac:dyDescent="0.25">
      <c r="A1777" s="27">
        <v>41092</v>
      </c>
      <c r="B1777" t="s">
        <v>64</v>
      </c>
      <c r="C1777" t="s">
        <v>65</v>
      </c>
      <c r="D1777">
        <v>8342600</v>
      </c>
      <c r="E1777">
        <v>9622200</v>
      </c>
      <c r="F1777">
        <v>-13.298410000000001</v>
      </c>
      <c r="G1777">
        <v>-1279600</v>
      </c>
      <c r="H1777">
        <v>0.03</v>
      </c>
      <c r="I1777">
        <v>284830268.399517</v>
      </c>
    </row>
    <row r="1778" spans="1:9" x14ac:dyDescent="0.25">
      <c r="A1778" s="27">
        <v>41089</v>
      </c>
      <c r="B1778" t="s">
        <v>64</v>
      </c>
      <c r="C1778" t="s">
        <v>65</v>
      </c>
      <c r="D1778">
        <v>9622200</v>
      </c>
      <c r="E1778">
        <v>11299900</v>
      </c>
      <c r="F1778">
        <v>-14.84703</v>
      </c>
      <c r="G1778">
        <v>-1677700</v>
      </c>
      <c r="H1778">
        <v>0.03</v>
      </c>
      <c r="I1778">
        <v>299170235.07633603</v>
      </c>
    </row>
    <row r="1779" spans="1:9" x14ac:dyDescent="0.25">
      <c r="A1779" s="27">
        <v>41088</v>
      </c>
      <c r="B1779" t="s">
        <v>64</v>
      </c>
      <c r="C1779" t="s">
        <v>65</v>
      </c>
      <c r="D1779">
        <v>11299900</v>
      </c>
      <c r="E1779">
        <v>11666700</v>
      </c>
      <c r="F1779">
        <v>-3.1439900000000001</v>
      </c>
      <c r="G1779">
        <v>-366800</v>
      </c>
      <c r="H1779">
        <v>0.03</v>
      </c>
      <c r="I1779">
        <v>295963214.25631201</v>
      </c>
    </row>
    <row r="1780" spans="1:9" x14ac:dyDescent="0.25">
      <c r="A1780" s="27">
        <v>41087</v>
      </c>
      <c r="B1780" t="s">
        <v>64</v>
      </c>
      <c r="C1780" t="s">
        <v>65</v>
      </c>
      <c r="D1780">
        <v>11666700</v>
      </c>
      <c r="E1780">
        <v>11719400</v>
      </c>
      <c r="F1780">
        <v>-0.44968000000000002</v>
      </c>
      <c r="G1780">
        <v>-52700</v>
      </c>
      <c r="H1780">
        <v>0.03</v>
      </c>
      <c r="I1780">
        <v>312570337.59255499</v>
      </c>
    </row>
    <row r="1781" spans="1:9" x14ac:dyDescent="0.25">
      <c r="A1781" s="27">
        <v>41086</v>
      </c>
      <c r="B1781" t="s">
        <v>64</v>
      </c>
      <c r="C1781" t="s">
        <v>65</v>
      </c>
      <c r="D1781">
        <v>11719400</v>
      </c>
      <c r="E1781">
        <v>12448000</v>
      </c>
      <c r="F1781">
        <v>-5.8531500000000003</v>
      </c>
      <c r="G1781">
        <v>-728600</v>
      </c>
      <c r="H1781">
        <v>0.03</v>
      </c>
      <c r="I1781">
        <v>309294498.42630702</v>
      </c>
    </row>
    <row r="1782" spans="1:9" x14ac:dyDescent="0.25">
      <c r="A1782" s="27">
        <v>41085</v>
      </c>
      <c r="B1782" t="s">
        <v>64</v>
      </c>
      <c r="C1782" t="s">
        <v>65</v>
      </c>
      <c r="D1782">
        <v>12448000</v>
      </c>
      <c r="E1782">
        <v>11847300</v>
      </c>
      <c r="F1782">
        <v>5.0703500000000004</v>
      </c>
      <c r="G1782">
        <v>600700</v>
      </c>
      <c r="H1782">
        <v>0.03</v>
      </c>
      <c r="I1782">
        <v>343461066.76542002</v>
      </c>
    </row>
    <row r="1783" spans="1:9" x14ac:dyDescent="0.25">
      <c r="A1783" s="27">
        <v>41082</v>
      </c>
      <c r="B1783" t="s">
        <v>64</v>
      </c>
      <c r="C1783" t="s">
        <v>65</v>
      </c>
      <c r="D1783">
        <v>11847300</v>
      </c>
      <c r="E1783">
        <v>13485500</v>
      </c>
      <c r="F1783">
        <v>-12.14786</v>
      </c>
      <c r="G1783">
        <v>-1638200</v>
      </c>
      <c r="H1783">
        <v>0.03</v>
      </c>
      <c r="I1783">
        <v>341103512.593988</v>
      </c>
    </row>
    <row r="1784" spans="1:9" x14ac:dyDescent="0.25">
      <c r="A1784" s="27">
        <v>41081</v>
      </c>
      <c r="B1784" t="s">
        <v>64</v>
      </c>
      <c r="C1784" t="s">
        <v>65</v>
      </c>
      <c r="D1784">
        <v>13485500</v>
      </c>
      <c r="E1784">
        <v>10545500</v>
      </c>
      <c r="F1784">
        <v>27.879190000000001</v>
      </c>
      <c r="G1784">
        <v>2940000</v>
      </c>
      <c r="H1784">
        <v>0.03</v>
      </c>
      <c r="I1784">
        <v>388270020.94031799</v>
      </c>
    </row>
    <row r="1785" spans="1:9" x14ac:dyDescent="0.25">
      <c r="A1785" s="27">
        <v>41080</v>
      </c>
      <c r="B1785" t="s">
        <v>64</v>
      </c>
      <c r="C1785" t="s">
        <v>65</v>
      </c>
      <c r="D1785">
        <v>10545500</v>
      </c>
      <c r="E1785">
        <v>12152700</v>
      </c>
      <c r="F1785">
        <v>-13.22504</v>
      </c>
      <c r="G1785">
        <v>-1607200</v>
      </c>
      <c r="H1785">
        <v>0.03</v>
      </c>
      <c r="I1785">
        <v>283586070.91699398</v>
      </c>
    </row>
    <row r="1786" spans="1:9" x14ac:dyDescent="0.25">
      <c r="A1786" s="27">
        <v>41079</v>
      </c>
      <c r="B1786" t="s">
        <v>64</v>
      </c>
      <c r="C1786" t="s">
        <v>65</v>
      </c>
      <c r="D1786">
        <v>12152700</v>
      </c>
      <c r="E1786">
        <v>12070400</v>
      </c>
      <c r="F1786">
        <v>0.68183000000000005</v>
      </c>
      <c r="G1786">
        <v>82300</v>
      </c>
      <c r="H1786">
        <v>0.03</v>
      </c>
      <c r="I1786">
        <v>311007847.59641099</v>
      </c>
    </row>
    <row r="1787" spans="1:9" x14ac:dyDescent="0.25">
      <c r="A1787" s="27">
        <v>41078</v>
      </c>
      <c r="B1787" t="s">
        <v>64</v>
      </c>
      <c r="C1787" t="s">
        <v>65</v>
      </c>
      <c r="D1787">
        <v>12070400</v>
      </c>
      <c r="E1787">
        <v>14440400</v>
      </c>
      <c r="F1787">
        <v>-16.412289999999999</v>
      </c>
      <c r="G1787">
        <v>-2370000</v>
      </c>
      <c r="H1787">
        <v>0.02</v>
      </c>
      <c r="I1787">
        <v>266655253.42909101</v>
      </c>
    </row>
    <row r="1788" spans="1:9" x14ac:dyDescent="0.25">
      <c r="A1788" s="27">
        <v>41075</v>
      </c>
      <c r="B1788" t="s">
        <v>64</v>
      </c>
      <c r="C1788" t="s">
        <v>65</v>
      </c>
      <c r="D1788">
        <v>14440400</v>
      </c>
      <c r="E1788">
        <v>16351400</v>
      </c>
      <c r="F1788">
        <v>-11.68707</v>
      </c>
      <c r="G1788">
        <v>-1911000</v>
      </c>
      <c r="H1788">
        <v>0.02</v>
      </c>
      <c r="I1788">
        <v>251142623.44789299</v>
      </c>
    </row>
    <row r="1789" spans="1:9" x14ac:dyDescent="0.25">
      <c r="A1789">
        <v>41074</v>
      </c>
      <c r="B1789" t="s">
        <v>64</v>
      </c>
      <c r="C1789" t="s">
        <v>65</v>
      </c>
      <c r="D1789">
        <v>16351400</v>
      </c>
      <c r="E1789">
        <v>18783300</v>
      </c>
      <c r="F1789">
        <v>-12.947139999999999</v>
      </c>
      <c r="G1789">
        <v>-2431900</v>
      </c>
      <c r="H1789">
        <v>0.02</v>
      </c>
      <c r="I1789">
        <v>271296978.463054</v>
      </c>
    </row>
    <row r="1790" spans="1:9" x14ac:dyDescent="0.25">
      <c r="A1790">
        <v>41073</v>
      </c>
      <c r="B1790" t="s">
        <v>64</v>
      </c>
      <c r="C1790" t="s">
        <v>65</v>
      </c>
      <c r="D1790">
        <v>18783300</v>
      </c>
      <c r="E1790">
        <v>17072500</v>
      </c>
      <c r="F1790">
        <v>10.02079</v>
      </c>
      <c r="G1790">
        <v>1710800</v>
      </c>
      <c r="H1790">
        <v>0.02</v>
      </c>
      <c r="I1790">
        <v>315402912.649014</v>
      </c>
    </row>
    <row r="1791" spans="1:9" x14ac:dyDescent="0.25">
      <c r="A1791">
        <v>41072</v>
      </c>
      <c r="B1791" t="s">
        <v>64</v>
      </c>
      <c r="C1791" t="s">
        <v>65</v>
      </c>
      <c r="D1791">
        <v>17072500</v>
      </c>
      <c r="E1791">
        <v>18361700</v>
      </c>
      <c r="F1791">
        <v>-7.0211399999999999</v>
      </c>
      <c r="G1791">
        <v>-1289200</v>
      </c>
      <c r="H1791">
        <v>0.02</v>
      </c>
      <c r="I1791">
        <v>286675729.30210799</v>
      </c>
    </row>
    <row r="1792" spans="1:9" x14ac:dyDescent="0.25">
      <c r="A1792">
        <v>41071</v>
      </c>
      <c r="B1792" t="s">
        <v>64</v>
      </c>
      <c r="C1792" t="s">
        <v>65</v>
      </c>
      <c r="D1792">
        <v>18361700</v>
      </c>
      <c r="E1792">
        <v>14962100</v>
      </c>
      <c r="F1792">
        <v>22.721409999999999</v>
      </c>
      <c r="G1792">
        <v>3399600</v>
      </c>
      <c r="H1792">
        <v>0.02</v>
      </c>
      <c r="I1792">
        <v>319340565.979002</v>
      </c>
    </row>
    <row r="1793" spans="1:9" x14ac:dyDescent="0.25">
      <c r="A1793">
        <v>41068</v>
      </c>
      <c r="B1793" t="s">
        <v>64</v>
      </c>
      <c r="C1793" t="s">
        <v>65</v>
      </c>
      <c r="D1793">
        <v>14962100</v>
      </c>
      <c r="E1793">
        <v>16920200</v>
      </c>
      <c r="F1793">
        <v>-11.572559999999999</v>
      </c>
      <c r="G1793">
        <v>-1958100</v>
      </c>
      <c r="H1793">
        <v>0.02</v>
      </c>
      <c r="I1793">
        <v>245253755.952032</v>
      </c>
    </row>
    <row r="1794" spans="1:9" x14ac:dyDescent="0.25">
      <c r="A1794">
        <v>41067</v>
      </c>
      <c r="B1794" t="s">
        <v>64</v>
      </c>
      <c r="C1794" t="s">
        <v>65</v>
      </c>
      <c r="D1794">
        <v>16920200</v>
      </c>
      <c r="E1794">
        <v>17279500</v>
      </c>
      <c r="F1794">
        <v>-2.0793400000000002</v>
      </c>
      <c r="G1794">
        <v>-359300</v>
      </c>
      <c r="H1794">
        <v>0.01</v>
      </c>
      <c r="I1794">
        <v>238433818.46756601</v>
      </c>
    </row>
    <row r="1795" spans="1:9" x14ac:dyDescent="0.25">
      <c r="A1795">
        <v>41066</v>
      </c>
      <c r="B1795" t="s">
        <v>64</v>
      </c>
      <c r="C1795" t="s">
        <v>65</v>
      </c>
      <c r="D1795">
        <v>17279500</v>
      </c>
      <c r="E1795">
        <v>20336000</v>
      </c>
      <c r="F1795">
        <v>-15.03</v>
      </c>
      <c r="G1795">
        <v>-3056500</v>
      </c>
      <c r="H1795">
        <v>0.01</v>
      </c>
      <c r="I1795">
        <v>199434229.30375001</v>
      </c>
    </row>
    <row r="1796" spans="1:9" x14ac:dyDescent="0.25">
      <c r="A1796">
        <v>41065</v>
      </c>
      <c r="B1796" t="s">
        <v>64</v>
      </c>
      <c r="C1796" t="s">
        <v>65</v>
      </c>
      <c r="D1796">
        <v>20336000</v>
      </c>
      <c r="E1796">
        <v>22290700</v>
      </c>
      <c r="F1796">
        <v>-8.7691300000000005</v>
      </c>
      <c r="G1796">
        <v>-1954700</v>
      </c>
      <c r="H1796">
        <v>0.01</v>
      </c>
      <c r="I1796">
        <v>189972133.494665</v>
      </c>
    </row>
    <row r="1797" spans="1:9" x14ac:dyDescent="0.25">
      <c r="A1797">
        <v>41064</v>
      </c>
      <c r="B1797" t="s">
        <v>64</v>
      </c>
      <c r="C1797" t="s">
        <v>65</v>
      </c>
      <c r="D1797">
        <v>22290700</v>
      </c>
      <c r="E1797">
        <v>23533800</v>
      </c>
      <c r="F1797">
        <v>-5.2821899999999999</v>
      </c>
      <c r="G1797">
        <v>-1243100</v>
      </c>
      <c r="H1797">
        <v>0.01</v>
      </c>
      <c r="I1797">
        <v>208232289.34350601</v>
      </c>
    </row>
    <row r="1798" spans="1:9" x14ac:dyDescent="0.25">
      <c r="A1798">
        <v>41061</v>
      </c>
      <c r="B1798" t="s">
        <v>64</v>
      </c>
      <c r="C1798" t="s">
        <v>65</v>
      </c>
      <c r="D1798">
        <v>23533800</v>
      </c>
      <c r="E1798">
        <v>20777100</v>
      </c>
      <c r="F1798">
        <v>13.26797</v>
      </c>
      <c r="G1798">
        <v>2756700</v>
      </c>
      <c r="H1798">
        <v>0.01</v>
      </c>
      <c r="I1798">
        <v>233965195.186701</v>
      </c>
    </row>
    <row r="1799" spans="1:9" x14ac:dyDescent="0.25">
      <c r="A1799">
        <v>41060</v>
      </c>
      <c r="B1799" t="s">
        <v>64</v>
      </c>
      <c r="C1799" t="s">
        <v>65</v>
      </c>
      <c r="D1799">
        <v>20777100</v>
      </c>
      <c r="E1799">
        <v>20215900</v>
      </c>
      <c r="F1799">
        <v>2.77603</v>
      </c>
      <c r="G1799">
        <v>561200</v>
      </c>
      <c r="H1799">
        <v>0.01</v>
      </c>
      <c r="I1799">
        <v>227336102.66483101</v>
      </c>
    </row>
    <row r="1800" spans="1:9" x14ac:dyDescent="0.25">
      <c r="A1800">
        <v>41059</v>
      </c>
      <c r="B1800" t="s">
        <v>64</v>
      </c>
      <c r="C1800" t="s">
        <v>65</v>
      </c>
      <c r="D1800">
        <v>20215900</v>
      </c>
      <c r="E1800">
        <v>16713100</v>
      </c>
      <c r="F1800">
        <v>20.958410000000001</v>
      </c>
      <c r="G1800">
        <v>3502800</v>
      </c>
      <c r="H1800">
        <v>0.01</v>
      </c>
      <c r="I1800">
        <v>255562669.32704601</v>
      </c>
    </row>
    <row r="1801" spans="1:9" x14ac:dyDescent="0.25">
      <c r="A1801">
        <v>41058</v>
      </c>
      <c r="B1801" t="s">
        <v>64</v>
      </c>
      <c r="C1801" t="s">
        <v>65</v>
      </c>
      <c r="D1801">
        <v>16713100</v>
      </c>
      <c r="E1801">
        <v>18928900</v>
      </c>
      <c r="F1801">
        <v>-11.705909999999999</v>
      </c>
      <c r="G1801">
        <v>-2215800</v>
      </c>
      <c r="H1801">
        <v>0.01</v>
      </c>
      <c r="I1801">
        <v>197910959.29925701</v>
      </c>
    </row>
    <row r="1802" spans="1:9" x14ac:dyDescent="0.25">
      <c r="A1802">
        <v>41054</v>
      </c>
      <c r="B1802" t="s">
        <v>64</v>
      </c>
      <c r="C1802" t="s">
        <v>65</v>
      </c>
      <c r="D1802">
        <v>18928900</v>
      </c>
      <c r="E1802">
        <v>18565600</v>
      </c>
      <c r="F1802">
        <v>1.9568399999999999</v>
      </c>
      <c r="G1802">
        <v>363300</v>
      </c>
      <c r="H1802">
        <v>0.01</v>
      </c>
      <c r="I1802">
        <v>205220824.31683499</v>
      </c>
    </row>
    <row r="1803" spans="1:9" x14ac:dyDescent="0.25">
      <c r="A1803">
        <v>41053</v>
      </c>
      <c r="B1803" t="s">
        <v>64</v>
      </c>
      <c r="C1803" t="s">
        <v>65</v>
      </c>
      <c r="D1803">
        <v>18565600</v>
      </c>
      <c r="E1803">
        <v>19334000</v>
      </c>
      <c r="F1803">
        <v>-3.9743499999999998</v>
      </c>
      <c r="G1803">
        <v>-768400</v>
      </c>
      <c r="H1803">
        <v>0.01</v>
      </c>
      <c r="I1803">
        <v>190142686.81395301</v>
      </c>
    </row>
    <row r="1804" spans="1:9" x14ac:dyDescent="0.25">
      <c r="A1804">
        <v>41052</v>
      </c>
      <c r="B1804" t="s">
        <v>64</v>
      </c>
      <c r="C1804" t="s">
        <v>65</v>
      </c>
      <c r="D1804">
        <v>19334000</v>
      </c>
      <c r="E1804">
        <v>19567600</v>
      </c>
      <c r="F1804">
        <v>-1.19381</v>
      </c>
      <c r="G1804">
        <v>-233600</v>
      </c>
      <c r="H1804">
        <v>0.01</v>
      </c>
      <c r="I1804">
        <v>198012383.486716</v>
      </c>
    </row>
    <row r="1805" spans="1:9" x14ac:dyDescent="0.25">
      <c r="A1805">
        <v>41051</v>
      </c>
      <c r="B1805" t="s">
        <v>64</v>
      </c>
      <c r="C1805" t="s">
        <v>65</v>
      </c>
      <c r="D1805">
        <v>19567600</v>
      </c>
      <c r="E1805">
        <v>18520600</v>
      </c>
      <c r="F1805">
        <v>5.6531599999999997</v>
      </c>
      <c r="G1805">
        <v>1047000</v>
      </c>
      <c r="H1805">
        <v>0.01</v>
      </c>
      <c r="I1805">
        <v>210188636.82190201</v>
      </c>
    </row>
    <row r="1806" spans="1:9" x14ac:dyDescent="0.25">
      <c r="A1806">
        <v>41050</v>
      </c>
      <c r="B1806" t="s">
        <v>64</v>
      </c>
      <c r="C1806" t="s">
        <v>65</v>
      </c>
      <c r="D1806">
        <v>18520600</v>
      </c>
      <c r="E1806">
        <v>25168100</v>
      </c>
      <c r="F1806">
        <v>-26.412400000000002</v>
      </c>
      <c r="G1806">
        <v>-6647500</v>
      </c>
      <c r="H1806">
        <v>0.01</v>
      </c>
      <c r="I1806">
        <v>198942111.81359601</v>
      </c>
    </row>
    <row r="1807" spans="1:9" x14ac:dyDescent="0.25">
      <c r="A1807">
        <v>41047</v>
      </c>
      <c r="B1807" t="s">
        <v>64</v>
      </c>
      <c r="C1807" t="s">
        <v>65</v>
      </c>
      <c r="D1807">
        <v>25168100</v>
      </c>
      <c r="E1807">
        <v>21907100</v>
      </c>
      <c r="F1807">
        <v>14.885590000000001</v>
      </c>
      <c r="G1807">
        <v>3261000</v>
      </c>
      <c r="H1807">
        <v>0.01</v>
      </c>
      <c r="I1807">
        <v>264055316.03299999</v>
      </c>
    </row>
    <row r="1808" spans="1:9" x14ac:dyDescent="0.25">
      <c r="A1808">
        <v>41046</v>
      </c>
      <c r="B1808" t="s">
        <v>64</v>
      </c>
      <c r="C1808" t="s">
        <v>65</v>
      </c>
      <c r="D1808">
        <v>21907100</v>
      </c>
      <c r="E1808">
        <v>19122800</v>
      </c>
      <c r="F1808">
        <v>14.56011</v>
      </c>
      <c r="G1808">
        <v>2784300</v>
      </c>
      <c r="H1808">
        <v>0.01</v>
      </c>
      <c r="I1808">
        <v>229841991.00712901</v>
      </c>
    </row>
    <row r="1809" spans="1:9" x14ac:dyDescent="0.25">
      <c r="A1809">
        <v>41045</v>
      </c>
      <c r="B1809" t="s">
        <v>64</v>
      </c>
      <c r="C1809" t="s">
        <v>65</v>
      </c>
      <c r="D1809">
        <v>19122800</v>
      </c>
      <c r="E1809">
        <v>18353800</v>
      </c>
      <c r="F1809">
        <v>4.18987</v>
      </c>
      <c r="G1809">
        <v>769000</v>
      </c>
      <c r="H1809">
        <v>0.01</v>
      </c>
      <c r="I1809">
        <v>210191443.48504001</v>
      </c>
    </row>
    <row r="1810" spans="1:9" x14ac:dyDescent="0.25">
      <c r="A1810">
        <v>41044</v>
      </c>
      <c r="B1810" t="s">
        <v>64</v>
      </c>
      <c r="C1810" t="s">
        <v>65</v>
      </c>
      <c r="D1810">
        <v>18353800</v>
      </c>
      <c r="E1810">
        <v>17090800</v>
      </c>
      <c r="F1810">
        <v>7.3899400000000002</v>
      </c>
      <c r="G1810">
        <v>1263000</v>
      </c>
      <c r="H1810">
        <v>0.01</v>
      </c>
      <c r="I1810">
        <v>209080371.812273</v>
      </c>
    </row>
    <row r="1811" spans="1:9" x14ac:dyDescent="0.25">
      <c r="A1811">
        <v>41043</v>
      </c>
      <c r="B1811" t="s">
        <v>64</v>
      </c>
      <c r="C1811" t="s">
        <v>65</v>
      </c>
      <c r="D1811">
        <v>17090800</v>
      </c>
      <c r="E1811">
        <v>15067700</v>
      </c>
      <c r="F1811">
        <v>13.426729999999999</v>
      </c>
      <c r="G1811">
        <v>2023100</v>
      </c>
      <c r="H1811">
        <v>0.01</v>
      </c>
      <c r="I1811">
        <v>193838156.80225301</v>
      </c>
    </row>
    <row r="1812" spans="1:9" x14ac:dyDescent="0.25">
      <c r="A1812">
        <v>41040</v>
      </c>
      <c r="B1812" t="s">
        <v>64</v>
      </c>
      <c r="C1812" t="s">
        <v>65</v>
      </c>
      <c r="D1812">
        <v>15067700</v>
      </c>
      <c r="E1812">
        <v>14049000</v>
      </c>
      <c r="F1812">
        <v>7.2510500000000002</v>
      </c>
      <c r="G1812">
        <v>1018700</v>
      </c>
      <c r="H1812">
        <v>0.01</v>
      </c>
      <c r="I1812">
        <v>210822235.95287001</v>
      </c>
    </row>
    <row r="1813" spans="1:9" x14ac:dyDescent="0.25">
      <c r="A1813">
        <v>41039</v>
      </c>
      <c r="B1813" t="s">
        <v>64</v>
      </c>
      <c r="C1813" t="s">
        <v>65</v>
      </c>
      <c r="D1813">
        <v>14049000</v>
      </c>
      <c r="E1813">
        <v>15534000</v>
      </c>
      <c r="F1813">
        <v>-9.5596800000000002</v>
      </c>
      <c r="G1813">
        <v>-1485000</v>
      </c>
      <c r="H1813">
        <v>0.01</v>
      </c>
      <c r="I1813">
        <v>178305225.11145499</v>
      </c>
    </row>
    <row r="1814" spans="1:9" x14ac:dyDescent="0.25">
      <c r="A1814">
        <v>41038</v>
      </c>
      <c r="B1814" t="s">
        <v>64</v>
      </c>
      <c r="C1814" t="s">
        <v>65</v>
      </c>
      <c r="D1814">
        <v>15534000</v>
      </c>
      <c r="E1814">
        <v>14317000</v>
      </c>
      <c r="F1814">
        <v>8.5003799999999998</v>
      </c>
      <c r="G1814">
        <v>1217000</v>
      </c>
      <c r="H1814">
        <v>0.01</v>
      </c>
      <c r="I1814">
        <v>186278550.123236</v>
      </c>
    </row>
    <row r="1815" spans="1:9" x14ac:dyDescent="0.25">
      <c r="A1815">
        <v>41037</v>
      </c>
      <c r="B1815" t="s">
        <v>64</v>
      </c>
      <c r="C1815" t="s">
        <v>65</v>
      </c>
      <c r="D1815">
        <v>14317000</v>
      </c>
      <c r="E1815">
        <v>14089000</v>
      </c>
      <c r="F1815">
        <v>1.6182799999999999</v>
      </c>
      <c r="G1815">
        <v>228000</v>
      </c>
      <c r="H1815">
        <v>0.01</v>
      </c>
      <c r="I1815">
        <v>194591891.78024799</v>
      </c>
    </row>
    <row r="1816" spans="1:9" x14ac:dyDescent="0.25">
      <c r="A1816">
        <v>41036</v>
      </c>
      <c r="B1816" t="s">
        <v>64</v>
      </c>
      <c r="C1816" t="s">
        <v>65</v>
      </c>
      <c r="D1816">
        <v>14089000</v>
      </c>
      <c r="E1816">
        <v>14971000</v>
      </c>
      <c r="F1816">
        <v>-5.8913900000000003</v>
      </c>
      <c r="G1816">
        <v>-882000</v>
      </c>
      <c r="H1816">
        <v>0.02</v>
      </c>
      <c r="I1816">
        <v>215444291.77843899</v>
      </c>
    </row>
    <row r="1817" spans="1:9" x14ac:dyDescent="0.25">
      <c r="A1817">
        <v>41033</v>
      </c>
      <c r="B1817" t="s">
        <v>64</v>
      </c>
      <c r="C1817" t="s">
        <v>65</v>
      </c>
      <c r="D1817">
        <v>14971000</v>
      </c>
      <c r="E1817">
        <v>13577000</v>
      </c>
      <c r="F1817">
        <v>10.26736</v>
      </c>
      <c r="G1817">
        <v>1394000</v>
      </c>
      <c r="H1817">
        <v>0.02</v>
      </c>
      <c r="I1817">
        <v>239411241.785436</v>
      </c>
    </row>
    <row r="1818" spans="1:9" x14ac:dyDescent="0.25">
      <c r="A1818">
        <v>41032</v>
      </c>
      <c r="B1818" t="s">
        <v>64</v>
      </c>
      <c r="C1818" t="s">
        <v>65</v>
      </c>
      <c r="D1818">
        <v>13577000</v>
      </c>
      <c r="E1818">
        <v>12688000</v>
      </c>
      <c r="F1818">
        <v>7.0066199999999998</v>
      </c>
      <c r="G1818">
        <v>889000</v>
      </c>
      <c r="H1818">
        <v>0.02</v>
      </c>
      <c r="I1818">
        <v>234768958.441044</v>
      </c>
    </row>
    <row r="1819" spans="1:9" x14ac:dyDescent="0.25">
      <c r="A1819">
        <v>41031</v>
      </c>
      <c r="B1819" t="s">
        <v>64</v>
      </c>
      <c r="C1819" t="s">
        <v>65</v>
      </c>
      <c r="D1819">
        <v>12688000</v>
      </c>
      <c r="E1819">
        <v>12722000</v>
      </c>
      <c r="F1819">
        <v>-0.26724999999999999</v>
      </c>
      <c r="G1819">
        <v>-34000</v>
      </c>
      <c r="H1819">
        <v>0.02</v>
      </c>
      <c r="I1819">
        <v>218127866.767324</v>
      </c>
    </row>
    <row r="1820" spans="1:9" x14ac:dyDescent="0.25">
      <c r="A1820">
        <v>41030</v>
      </c>
      <c r="B1820" t="s">
        <v>64</v>
      </c>
      <c r="C1820" t="s">
        <v>65</v>
      </c>
      <c r="D1820">
        <v>12722000</v>
      </c>
      <c r="E1820">
        <v>13343000</v>
      </c>
      <c r="F1820">
        <v>-4.6541300000000003</v>
      </c>
      <c r="G1820">
        <v>-621000</v>
      </c>
      <c r="H1820">
        <v>0.02</v>
      </c>
      <c r="I1820">
        <v>209170883.43426099</v>
      </c>
    </row>
    <row r="1821" spans="1:9" x14ac:dyDescent="0.25">
      <c r="A1821">
        <v>41029</v>
      </c>
      <c r="B1821" t="s">
        <v>64</v>
      </c>
      <c r="C1821" t="s">
        <v>65</v>
      </c>
      <c r="D1821">
        <v>13343000</v>
      </c>
      <c r="E1821">
        <v>12829000</v>
      </c>
      <c r="F1821">
        <v>4.0065499999999998</v>
      </c>
      <c r="G1821">
        <v>514000</v>
      </c>
      <c r="H1821">
        <v>0.02</v>
      </c>
      <c r="I1821">
        <v>216045408.43918699</v>
      </c>
    </row>
    <row r="1822" spans="1:9" x14ac:dyDescent="0.25">
      <c r="A1822">
        <v>41026</v>
      </c>
      <c r="B1822" t="s">
        <v>64</v>
      </c>
      <c r="C1822" t="s">
        <v>65</v>
      </c>
      <c r="D1822">
        <v>12828000</v>
      </c>
      <c r="E1822">
        <v>12856000</v>
      </c>
      <c r="F1822">
        <v>-0.21779999999999999</v>
      </c>
      <c r="G1822">
        <v>-28000</v>
      </c>
      <c r="H1822">
        <v>0.02</v>
      </c>
      <c r="I1822">
        <v>207706700.10176799</v>
      </c>
    </row>
    <row r="1823" spans="1:9" x14ac:dyDescent="0.25">
      <c r="A1823">
        <v>41025</v>
      </c>
      <c r="B1823" t="s">
        <v>64</v>
      </c>
      <c r="C1823" t="s">
        <v>65</v>
      </c>
      <c r="D1823">
        <v>12856000</v>
      </c>
      <c r="E1823">
        <v>13615000</v>
      </c>
      <c r="F1823">
        <v>-5.5747299999999997</v>
      </c>
      <c r="G1823">
        <v>-759000</v>
      </c>
      <c r="H1823">
        <v>0.02</v>
      </c>
      <c r="I1823">
        <v>195946866.768657</v>
      </c>
    </row>
    <row r="1824" spans="1:9" x14ac:dyDescent="0.25">
      <c r="A1824">
        <v>41024</v>
      </c>
      <c r="B1824" t="s">
        <v>64</v>
      </c>
      <c r="C1824" t="s">
        <v>65</v>
      </c>
      <c r="D1824">
        <v>13615000</v>
      </c>
      <c r="E1824">
        <v>15364000</v>
      </c>
      <c r="F1824">
        <v>-11.383749999999999</v>
      </c>
      <c r="G1824">
        <v>-1749000</v>
      </c>
      <c r="H1824">
        <v>0.01</v>
      </c>
      <c r="I1824">
        <v>180285291.77467901</v>
      </c>
    </row>
    <row r="1825" spans="1:9" x14ac:dyDescent="0.25">
      <c r="A1825">
        <v>41023</v>
      </c>
      <c r="B1825" t="s">
        <v>64</v>
      </c>
      <c r="C1825" t="s">
        <v>65</v>
      </c>
      <c r="D1825">
        <v>15364000</v>
      </c>
      <c r="E1825">
        <v>16684000</v>
      </c>
      <c r="F1825">
        <v>-7.9117699999999997</v>
      </c>
      <c r="G1825">
        <v>-1320000</v>
      </c>
      <c r="H1825">
        <v>0.01</v>
      </c>
      <c r="I1825">
        <v>169644166.78855401</v>
      </c>
    </row>
    <row r="1826" spans="1:9" x14ac:dyDescent="0.25">
      <c r="A1826">
        <v>41022</v>
      </c>
      <c r="B1826" t="s">
        <v>64</v>
      </c>
      <c r="C1826" t="s">
        <v>65</v>
      </c>
      <c r="D1826">
        <v>16684000</v>
      </c>
      <c r="E1826">
        <v>15364000</v>
      </c>
      <c r="F1826">
        <v>8.5915099999999995</v>
      </c>
      <c r="G1826">
        <v>1320000</v>
      </c>
      <c r="H1826">
        <v>0.01</v>
      </c>
      <c r="I1826">
        <v>187555966.79902601</v>
      </c>
    </row>
    <row r="1827" spans="1:9" x14ac:dyDescent="0.25">
      <c r="A1827">
        <v>41019</v>
      </c>
      <c r="B1827" t="s">
        <v>64</v>
      </c>
      <c r="C1827" t="s">
        <v>65</v>
      </c>
      <c r="D1827">
        <v>15364000</v>
      </c>
      <c r="E1827">
        <v>16460000</v>
      </c>
      <c r="F1827">
        <v>-6.6585700000000001</v>
      </c>
      <c r="G1827">
        <v>-1096000</v>
      </c>
      <c r="H1827">
        <v>0.01</v>
      </c>
      <c r="I1827">
        <v>181935366.78855401</v>
      </c>
    </row>
    <row r="1828" spans="1:9" x14ac:dyDescent="0.25">
      <c r="A1828">
        <v>41018</v>
      </c>
      <c r="B1828" t="s">
        <v>64</v>
      </c>
      <c r="C1828" t="s">
        <v>65</v>
      </c>
      <c r="D1828">
        <v>16460000</v>
      </c>
      <c r="E1828">
        <v>16692000</v>
      </c>
      <c r="F1828">
        <v>-1.3898900000000001</v>
      </c>
      <c r="G1828">
        <v>-232000</v>
      </c>
      <c r="H1828">
        <v>0.01</v>
      </c>
      <c r="I1828">
        <v>180099833.463916</v>
      </c>
    </row>
    <row r="1829" spans="1:9" x14ac:dyDescent="0.25">
      <c r="A1829">
        <v>41017</v>
      </c>
      <c r="B1829" t="s">
        <v>64</v>
      </c>
      <c r="C1829" t="s">
        <v>65</v>
      </c>
      <c r="D1829">
        <v>16692000</v>
      </c>
      <c r="E1829">
        <v>15746000</v>
      </c>
      <c r="F1829">
        <v>6.0078800000000001</v>
      </c>
      <c r="G1829">
        <v>946000</v>
      </c>
      <c r="H1829">
        <v>0.01</v>
      </c>
      <c r="I1829">
        <v>186811300.13242301</v>
      </c>
    </row>
    <row r="1830" spans="1:9" x14ac:dyDescent="0.25">
      <c r="A1830">
        <v>41016</v>
      </c>
      <c r="B1830" t="s">
        <v>64</v>
      </c>
      <c r="C1830" t="s">
        <v>65</v>
      </c>
      <c r="D1830">
        <v>15746000</v>
      </c>
      <c r="E1830">
        <v>18161000</v>
      </c>
      <c r="F1830">
        <v>-13.29773</v>
      </c>
      <c r="G1830">
        <v>-2415000</v>
      </c>
      <c r="H1830">
        <v>0.01</v>
      </c>
      <c r="I1830">
        <v>160477983.458251</v>
      </c>
    </row>
    <row r="1831" spans="1:9" x14ac:dyDescent="0.25">
      <c r="A1831">
        <v>41015</v>
      </c>
      <c r="B1831" t="s">
        <v>64</v>
      </c>
      <c r="C1831" t="s">
        <v>65</v>
      </c>
      <c r="D1831">
        <v>18160000</v>
      </c>
      <c r="E1831">
        <v>18724000</v>
      </c>
      <c r="F1831">
        <v>-3.0121799999999999</v>
      </c>
      <c r="G1831">
        <v>-564000</v>
      </c>
      <c r="H1831">
        <v>0.01</v>
      </c>
      <c r="I1831">
        <v>166920666.810736</v>
      </c>
    </row>
    <row r="1832" spans="1:9" x14ac:dyDescent="0.25">
      <c r="A1832">
        <v>41012</v>
      </c>
      <c r="B1832" t="s">
        <v>64</v>
      </c>
      <c r="C1832" t="s">
        <v>65</v>
      </c>
      <c r="D1832">
        <v>18724000</v>
      </c>
      <c r="E1832">
        <v>15953000</v>
      </c>
      <c r="F1832">
        <v>17.369769999999999</v>
      </c>
      <c r="G1832">
        <v>2771000</v>
      </c>
      <c r="H1832">
        <v>0.01</v>
      </c>
      <c r="I1832">
        <v>179594366.81521001</v>
      </c>
    </row>
    <row r="1833" spans="1:9" x14ac:dyDescent="0.25">
      <c r="A1833">
        <v>41011</v>
      </c>
      <c r="B1833" t="s">
        <v>64</v>
      </c>
      <c r="C1833" t="s">
        <v>65</v>
      </c>
      <c r="D1833">
        <v>15953000</v>
      </c>
      <c r="E1833">
        <v>20373000</v>
      </c>
      <c r="F1833">
        <v>-21.69538</v>
      </c>
      <c r="G1833">
        <v>-4420000</v>
      </c>
      <c r="H1833">
        <v>0.01</v>
      </c>
      <c r="I1833">
        <v>134669908.45989299</v>
      </c>
    </row>
    <row r="1834" spans="1:9" x14ac:dyDescent="0.25">
      <c r="A1834">
        <v>41010</v>
      </c>
      <c r="B1834" t="s">
        <v>64</v>
      </c>
      <c r="C1834" t="s">
        <v>65</v>
      </c>
      <c r="D1834">
        <v>20373000</v>
      </c>
      <c r="E1834">
        <v>21085000</v>
      </c>
      <c r="F1834">
        <v>-3.3768099999999999</v>
      </c>
      <c r="G1834">
        <v>-712000</v>
      </c>
      <c r="H1834">
        <v>0.01</v>
      </c>
      <c r="I1834">
        <v>169944775.161625</v>
      </c>
    </row>
    <row r="1835" spans="1:9" x14ac:dyDescent="0.25">
      <c r="A1835">
        <v>41009</v>
      </c>
      <c r="B1835" t="s">
        <v>64</v>
      </c>
      <c r="C1835" t="s">
        <v>65</v>
      </c>
      <c r="D1835">
        <v>21084000</v>
      </c>
      <c r="E1835">
        <v>18679000</v>
      </c>
      <c r="F1835">
        <v>12.87542</v>
      </c>
      <c r="G1835">
        <v>2405000</v>
      </c>
      <c r="H1835">
        <v>0.01</v>
      </c>
      <c r="I1835">
        <v>169550500.16726601</v>
      </c>
    </row>
    <row r="1836" spans="1:9" x14ac:dyDescent="0.25">
      <c r="A1836">
        <v>41008</v>
      </c>
      <c r="B1836" t="s">
        <v>64</v>
      </c>
      <c r="C1836" t="s">
        <v>65</v>
      </c>
      <c r="D1836">
        <v>18679000</v>
      </c>
      <c r="E1836">
        <v>16876000</v>
      </c>
      <c r="F1836">
        <v>10.683809999999999</v>
      </c>
      <c r="G1836">
        <v>1803000</v>
      </c>
      <c r="H1836">
        <v>0.01</v>
      </c>
      <c r="I1836">
        <v>161417691.81485301</v>
      </c>
    </row>
    <row r="1837" spans="1:9" x14ac:dyDescent="0.25">
      <c r="A1837">
        <v>41004</v>
      </c>
      <c r="B1837" t="s">
        <v>64</v>
      </c>
      <c r="C1837" t="s">
        <v>65</v>
      </c>
      <c r="D1837">
        <v>16876000</v>
      </c>
      <c r="E1837">
        <v>15991000</v>
      </c>
      <c r="F1837">
        <v>5.5343600000000004</v>
      </c>
      <c r="G1837">
        <v>885000</v>
      </c>
      <c r="H1837">
        <v>0.01</v>
      </c>
      <c r="I1837">
        <v>145836766.800549</v>
      </c>
    </row>
    <row r="1838" spans="1:9" x14ac:dyDescent="0.25">
      <c r="A1838">
        <v>41003</v>
      </c>
      <c r="B1838" t="s">
        <v>64</v>
      </c>
      <c r="C1838" t="s">
        <v>65</v>
      </c>
      <c r="D1838">
        <v>15991000</v>
      </c>
      <c r="E1838">
        <v>14936000</v>
      </c>
      <c r="F1838">
        <v>7.0634699999999997</v>
      </c>
      <c r="G1838">
        <v>1055000</v>
      </c>
      <c r="H1838">
        <v>0.01</v>
      </c>
      <c r="I1838">
        <v>139787991.79352799</v>
      </c>
    </row>
    <row r="1839" spans="1:9" x14ac:dyDescent="0.25">
      <c r="A1839">
        <v>41002</v>
      </c>
      <c r="B1839" t="s">
        <v>64</v>
      </c>
      <c r="C1839" t="s">
        <v>65</v>
      </c>
      <c r="D1839">
        <v>14936000</v>
      </c>
      <c r="E1839">
        <v>14381000</v>
      </c>
      <c r="F1839">
        <v>3.8592599999999999</v>
      </c>
      <c r="G1839">
        <v>555000</v>
      </c>
      <c r="H1839">
        <v>0.01</v>
      </c>
      <c r="I1839">
        <v>130565533.45182499</v>
      </c>
    </row>
    <row r="1840" spans="1:9" x14ac:dyDescent="0.25">
      <c r="A1840">
        <v>41001</v>
      </c>
      <c r="B1840" t="s">
        <v>64</v>
      </c>
      <c r="C1840" t="s">
        <v>65</v>
      </c>
      <c r="D1840">
        <v>14381000</v>
      </c>
      <c r="E1840">
        <v>14297000</v>
      </c>
      <c r="F1840">
        <v>0.58753999999999995</v>
      </c>
      <c r="G1840">
        <v>84000</v>
      </c>
      <c r="H1840">
        <v>0.01</v>
      </c>
      <c r="I1840">
        <v>125713908.447422</v>
      </c>
    </row>
    <row r="1841" spans="1:9" x14ac:dyDescent="0.25">
      <c r="A1841">
        <v>40998</v>
      </c>
      <c r="B1841" t="s">
        <v>64</v>
      </c>
      <c r="C1841" t="s">
        <v>65</v>
      </c>
      <c r="D1841">
        <v>14297000</v>
      </c>
      <c r="E1841">
        <v>14948000</v>
      </c>
      <c r="F1841">
        <v>-4.3551000000000002</v>
      </c>
      <c r="G1841">
        <v>-651000</v>
      </c>
      <c r="H1841">
        <v>0.01</v>
      </c>
      <c r="I1841">
        <v>119975658.44675601</v>
      </c>
    </row>
    <row r="1842" spans="1:9" x14ac:dyDescent="0.25">
      <c r="A1842">
        <v>40997</v>
      </c>
      <c r="B1842" t="s">
        <v>64</v>
      </c>
      <c r="C1842" t="s">
        <v>65</v>
      </c>
      <c r="D1842">
        <v>14948000</v>
      </c>
      <c r="E1842">
        <v>15673000</v>
      </c>
      <c r="F1842">
        <v>-4.6257900000000003</v>
      </c>
      <c r="G1842">
        <v>-725000</v>
      </c>
      <c r="H1842">
        <v>0.01</v>
      </c>
      <c r="I1842">
        <v>125438633.45192</v>
      </c>
    </row>
    <row r="1843" spans="1:9" x14ac:dyDescent="0.25">
      <c r="A1843">
        <v>40996</v>
      </c>
      <c r="B1843" t="s">
        <v>64</v>
      </c>
      <c r="C1843" t="s">
        <v>65</v>
      </c>
      <c r="D1843">
        <v>15673000</v>
      </c>
      <c r="E1843">
        <v>15544000</v>
      </c>
      <c r="F1843">
        <v>0.82989999999999997</v>
      </c>
      <c r="G1843">
        <v>129000</v>
      </c>
      <c r="H1843">
        <v>0.01</v>
      </c>
      <c r="I1843">
        <v>135440841.79100499</v>
      </c>
    </row>
    <row r="1844" spans="1:9" x14ac:dyDescent="0.25">
      <c r="A1844">
        <v>40995</v>
      </c>
      <c r="B1844" t="s">
        <v>64</v>
      </c>
      <c r="C1844" t="s">
        <v>65</v>
      </c>
      <c r="D1844">
        <v>15544000</v>
      </c>
      <c r="E1844">
        <v>12659000</v>
      </c>
      <c r="F1844">
        <v>22.790109999999999</v>
      </c>
      <c r="G1844">
        <v>2885000</v>
      </c>
      <c r="H1844">
        <v>0.01</v>
      </c>
      <c r="I1844">
        <v>134326066.78998199</v>
      </c>
    </row>
    <row r="1845" spans="1:9" x14ac:dyDescent="0.25">
      <c r="A1845">
        <v>40994</v>
      </c>
      <c r="B1845" t="s">
        <v>64</v>
      </c>
      <c r="C1845" t="s">
        <v>65</v>
      </c>
      <c r="D1845">
        <v>12659000</v>
      </c>
      <c r="E1845">
        <v>15239000</v>
      </c>
      <c r="F1845">
        <v>-16.930240000000001</v>
      </c>
      <c r="G1845">
        <v>-2580000</v>
      </c>
      <c r="H1845">
        <v>0.01</v>
      </c>
      <c r="I1845">
        <v>118889108.433761</v>
      </c>
    </row>
    <row r="1846" spans="1:9" x14ac:dyDescent="0.25">
      <c r="A1846">
        <v>40991</v>
      </c>
      <c r="B1846" t="s">
        <v>64</v>
      </c>
      <c r="C1846" t="s">
        <v>65</v>
      </c>
      <c r="D1846">
        <v>15238000</v>
      </c>
      <c r="E1846">
        <v>17829000</v>
      </c>
      <c r="F1846">
        <v>-14.532500000000001</v>
      </c>
      <c r="G1846">
        <v>-2591000</v>
      </c>
      <c r="H1846">
        <v>0.01</v>
      </c>
      <c r="I1846">
        <v>153776816.787554</v>
      </c>
    </row>
    <row r="1847" spans="1:9" x14ac:dyDescent="0.25">
      <c r="A1847">
        <v>40990</v>
      </c>
      <c r="B1847" t="s">
        <v>64</v>
      </c>
      <c r="C1847" t="s">
        <v>65</v>
      </c>
      <c r="D1847">
        <v>17830000</v>
      </c>
      <c r="E1847">
        <v>17339000</v>
      </c>
      <c r="F1847">
        <v>2.8317700000000001</v>
      </c>
      <c r="G1847">
        <v>491000</v>
      </c>
      <c r="H1847">
        <v>0.01</v>
      </c>
      <c r="I1847">
        <v>179934416.80811799</v>
      </c>
    </row>
    <row r="1848" spans="1:9" x14ac:dyDescent="0.25">
      <c r="A1848">
        <v>40989</v>
      </c>
      <c r="B1848" t="s">
        <v>64</v>
      </c>
      <c r="C1848" t="s">
        <v>65</v>
      </c>
      <c r="D1848">
        <v>17338000</v>
      </c>
      <c r="E1848">
        <v>19383000</v>
      </c>
      <c r="F1848">
        <v>-10.55048</v>
      </c>
      <c r="G1848">
        <v>-2045000</v>
      </c>
      <c r="H1848">
        <v>0.01</v>
      </c>
      <c r="I1848">
        <v>190573516.804214</v>
      </c>
    </row>
    <row r="1849" spans="1:9" x14ac:dyDescent="0.25">
      <c r="A1849">
        <v>40988</v>
      </c>
      <c r="B1849" t="s">
        <v>64</v>
      </c>
      <c r="C1849" t="s">
        <v>65</v>
      </c>
      <c r="D1849">
        <v>19384000</v>
      </c>
      <c r="E1849">
        <v>21238000</v>
      </c>
      <c r="F1849">
        <v>-8.7296399999999998</v>
      </c>
      <c r="G1849">
        <v>-1854000</v>
      </c>
      <c r="H1849">
        <v>0.01</v>
      </c>
      <c r="I1849">
        <v>231477266.82044601</v>
      </c>
    </row>
    <row r="1850" spans="1:9" x14ac:dyDescent="0.25">
      <c r="A1850">
        <v>40987</v>
      </c>
      <c r="B1850" t="s">
        <v>64</v>
      </c>
      <c r="C1850" t="s">
        <v>65</v>
      </c>
      <c r="D1850">
        <v>21237000</v>
      </c>
      <c r="E1850">
        <v>24799000</v>
      </c>
      <c r="F1850">
        <v>-14.363479999999999</v>
      </c>
      <c r="G1850">
        <v>-3562000</v>
      </c>
      <c r="H1850">
        <v>0.01</v>
      </c>
      <c r="I1850">
        <v>221749675.16848001</v>
      </c>
    </row>
    <row r="1851" spans="1:9" x14ac:dyDescent="0.25">
      <c r="A1851">
        <v>40984</v>
      </c>
      <c r="B1851" t="s">
        <v>64</v>
      </c>
      <c r="C1851" t="s">
        <v>65</v>
      </c>
      <c r="D1851">
        <v>24800000</v>
      </c>
      <c r="E1851">
        <v>25392000</v>
      </c>
      <c r="F1851">
        <v>-2.3314400000000002</v>
      </c>
      <c r="G1851">
        <v>-592000</v>
      </c>
      <c r="H1851">
        <v>0.01</v>
      </c>
      <c r="I1851">
        <v>239113333.53007999</v>
      </c>
    </row>
    <row r="1852" spans="1:9" x14ac:dyDescent="0.25">
      <c r="A1852">
        <v>40983</v>
      </c>
      <c r="B1852" t="s">
        <v>64</v>
      </c>
      <c r="C1852" t="s">
        <v>65</v>
      </c>
      <c r="D1852">
        <v>25391000</v>
      </c>
      <c r="E1852">
        <v>26416000</v>
      </c>
      <c r="F1852">
        <v>-3.88022</v>
      </c>
      <c r="G1852">
        <v>-1025000</v>
      </c>
      <c r="H1852">
        <v>0.01</v>
      </c>
      <c r="I1852">
        <v>211803258.53476799</v>
      </c>
    </row>
    <row r="1853" spans="1:9" x14ac:dyDescent="0.25">
      <c r="A1853">
        <v>40982</v>
      </c>
      <c r="B1853" t="s">
        <v>64</v>
      </c>
      <c r="C1853" t="s">
        <v>65</v>
      </c>
      <c r="D1853">
        <v>26417000</v>
      </c>
      <c r="E1853">
        <v>23954000</v>
      </c>
      <c r="F1853">
        <v>10.282209999999999</v>
      </c>
      <c r="G1853">
        <v>2463000</v>
      </c>
      <c r="H1853">
        <v>0.01</v>
      </c>
      <c r="I1853">
        <v>200549058.54290801</v>
      </c>
    </row>
    <row r="1854" spans="1:9" x14ac:dyDescent="0.25">
      <c r="A1854">
        <v>40981</v>
      </c>
      <c r="B1854" t="s">
        <v>64</v>
      </c>
      <c r="C1854" t="s">
        <v>65</v>
      </c>
      <c r="D1854">
        <v>23953000</v>
      </c>
      <c r="E1854">
        <v>25822000</v>
      </c>
      <c r="F1854">
        <v>-7.2380100000000001</v>
      </c>
      <c r="G1854">
        <v>-1869000</v>
      </c>
      <c r="H1854">
        <v>0.01</v>
      </c>
      <c r="I1854">
        <v>168669041.856693</v>
      </c>
    </row>
    <row r="1855" spans="1:9" x14ac:dyDescent="0.25">
      <c r="A1855">
        <v>40980</v>
      </c>
      <c r="B1855" t="s">
        <v>64</v>
      </c>
      <c r="C1855" t="s">
        <v>65</v>
      </c>
      <c r="D1855">
        <v>25822000</v>
      </c>
      <c r="E1855">
        <v>28710000</v>
      </c>
      <c r="F1855">
        <v>-10.05921</v>
      </c>
      <c r="G1855">
        <v>-2888000</v>
      </c>
      <c r="H1855">
        <v>0.01</v>
      </c>
      <c r="I1855">
        <v>161172316.871521</v>
      </c>
    </row>
    <row r="1856" spans="1:9" x14ac:dyDescent="0.25">
      <c r="A1856">
        <v>40977</v>
      </c>
      <c r="B1856" t="s">
        <v>64</v>
      </c>
      <c r="C1856" t="s">
        <v>65</v>
      </c>
      <c r="D1856">
        <v>28710000</v>
      </c>
      <c r="E1856">
        <v>30216000</v>
      </c>
      <c r="F1856">
        <v>-4.9841100000000003</v>
      </c>
      <c r="G1856">
        <v>-1506000</v>
      </c>
      <c r="H1856">
        <v>0</v>
      </c>
      <c r="I1856">
        <v>127520250.22776601</v>
      </c>
    </row>
    <row r="1857" spans="1:9" x14ac:dyDescent="0.25">
      <c r="A1857">
        <v>40976</v>
      </c>
      <c r="B1857" t="s">
        <v>64</v>
      </c>
      <c r="C1857" t="s">
        <v>65</v>
      </c>
      <c r="D1857">
        <v>30215000</v>
      </c>
      <c r="E1857">
        <v>32487000</v>
      </c>
      <c r="F1857">
        <v>-6.9935700000000001</v>
      </c>
      <c r="G1857">
        <v>-2272000</v>
      </c>
      <c r="H1857">
        <v>0</v>
      </c>
      <c r="I1857">
        <v>141758708.573039</v>
      </c>
    </row>
    <row r="1858" spans="1:9" x14ac:dyDescent="0.25">
      <c r="A1858">
        <v>40975</v>
      </c>
      <c r="B1858" t="s">
        <v>64</v>
      </c>
      <c r="C1858" t="s">
        <v>65</v>
      </c>
      <c r="D1858">
        <v>32488000</v>
      </c>
      <c r="E1858">
        <v>37307000</v>
      </c>
      <c r="F1858">
        <v>-12.917149999999999</v>
      </c>
      <c r="G1858">
        <v>-4819000</v>
      </c>
      <c r="H1858">
        <v>0</v>
      </c>
      <c r="I1858">
        <v>113437266.924404</v>
      </c>
    </row>
    <row r="1859" spans="1:9" x14ac:dyDescent="0.25">
      <c r="A1859">
        <v>40974</v>
      </c>
      <c r="B1859" t="s">
        <v>64</v>
      </c>
      <c r="C1859" t="s">
        <v>65</v>
      </c>
      <c r="D1859">
        <v>37307000</v>
      </c>
      <c r="E1859">
        <v>31651000</v>
      </c>
      <c r="F1859">
        <v>17.869890000000002</v>
      </c>
      <c r="G1859">
        <v>5656000</v>
      </c>
      <c r="H1859">
        <v>0</v>
      </c>
      <c r="I1859">
        <v>130263608.629302</v>
      </c>
    </row>
    <row r="1860" spans="1:9" x14ac:dyDescent="0.25">
      <c r="A1860">
        <v>40973</v>
      </c>
      <c r="B1860" t="s">
        <v>64</v>
      </c>
      <c r="C1860" t="s">
        <v>65</v>
      </c>
      <c r="D1860">
        <v>31651000</v>
      </c>
      <c r="E1860">
        <v>32091000</v>
      </c>
      <c r="F1860">
        <v>-1.3711</v>
      </c>
      <c r="G1860">
        <v>-440000</v>
      </c>
      <c r="H1860">
        <v>0</v>
      </c>
      <c r="I1860">
        <v>118955008.601311</v>
      </c>
    </row>
    <row r="1861" spans="1:9" x14ac:dyDescent="0.25">
      <c r="A1861">
        <v>40970</v>
      </c>
      <c r="B1861" t="s">
        <v>64</v>
      </c>
      <c r="C1861" t="s">
        <v>65</v>
      </c>
      <c r="D1861">
        <v>32090000</v>
      </c>
      <c r="E1861">
        <v>31015000</v>
      </c>
      <c r="F1861">
        <v>3.4660600000000001</v>
      </c>
      <c r="G1861">
        <v>1075000</v>
      </c>
      <c r="H1861">
        <v>0</v>
      </c>
      <c r="I1861">
        <v>118733000.26634701</v>
      </c>
    </row>
    <row r="1862" spans="1:9" x14ac:dyDescent="0.25">
      <c r="A1862">
        <v>40969</v>
      </c>
      <c r="B1862" t="s">
        <v>64</v>
      </c>
      <c r="C1862" t="s">
        <v>65</v>
      </c>
      <c r="D1862">
        <v>31016000</v>
      </c>
      <c r="E1862">
        <v>33569000</v>
      </c>
      <c r="F1862">
        <v>-7.6052299999999997</v>
      </c>
      <c r="G1862">
        <v>-2553000</v>
      </c>
      <c r="H1862">
        <v>0</v>
      </c>
      <c r="I1862">
        <v>104420533.570088</v>
      </c>
    </row>
    <row r="1863" spans="1:9" x14ac:dyDescent="0.25">
      <c r="A1863">
        <v>40968</v>
      </c>
      <c r="B1863" t="s">
        <v>64</v>
      </c>
      <c r="C1863" t="s">
        <v>65</v>
      </c>
      <c r="D1863">
        <v>33569000</v>
      </c>
      <c r="E1863">
        <v>33345000</v>
      </c>
      <c r="F1863">
        <v>0.67176000000000002</v>
      </c>
      <c r="G1863">
        <v>224000</v>
      </c>
      <c r="H1863">
        <v>0</v>
      </c>
      <c r="I1863">
        <v>106861316.910601</v>
      </c>
    </row>
    <row r="1864" spans="1:9" x14ac:dyDescent="0.25">
      <c r="A1864">
        <v>40967</v>
      </c>
      <c r="B1864" t="s">
        <v>64</v>
      </c>
      <c r="C1864" t="s">
        <v>65</v>
      </c>
      <c r="D1864">
        <v>33345000</v>
      </c>
      <c r="E1864">
        <v>35330000</v>
      </c>
      <c r="F1864">
        <v>-5.6184500000000002</v>
      </c>
      <c r="G1864">
        <v>-1985000</v>
      </c>
      <c r="H1864">
        <v>0</v>
      </c>
      <c r="I1864">
        <v>88642125.205627501</v>
      </c>
    </row>
    <row r="1865" spans="1:9" x14ac:dyDescent="0.25">
      <c r="A1865">
        <v>40966</v>
      </c>
      <c r="B1865" t="s">
        <v>64</v>
      </c>
      <c r="C1865" t="s">
        <v>65</v>
      </c>
      <c r="D1865">
        <v>35330000</v>
      </c>
      <c r="E1865">
        <v>34335000</v>
      </c>
      <c r="F1865">
        <v>2.8979200000000001</v>
      </c>
      <c r="G1865">
        <v>995000</v>
      </c>
      <c r="H1865">
        <v>0</v>
      </c>
      <c r="I1865">
        <v>93918916.884535</v>
      </c>
    </row>
    <row r="1866" spans="1:9" x14ac:dyDescent="0.25">
      <c r="A1866">
        <v>40963</v>
      </c>
      <c r="B1866" t="s">
        <v>64</v>
      </c>
      <c r="C1866" t="s">
        <v>65</v>
      </c>
      <c r="D1866">
        <v>34335000</v>
      </c>
      <c r="E1866">
        <v>31490000</v>
      </c>
      <c r="F1866">
        <v>9.0346100000000007</v>
      </c>
      <c r="G1866">
        <v>2845000</v>
      </c>
      <c r="H1866">
        <v>0</v>
      </c>
      <c r="I1866">
        <v>91273875.211732507</v>
      </c>
    </row>
    <row r="1867" spans="1:9" x14ac:dyDescent="0.25">
      <c r="A1867">
        <v>40962</v>
      </c>
      <c r="B1867" t="s">
        <v>64</v>
      </c>
      <c r="C1867" t="s">
        <v>65</v>
      </c>
      <c r="D1867">
        <v>31490000</v>
      </c>
      <c r="E1867">
        <v>36286000</v>
      </c>
      <c r="F1867">
        <v>-13.217219999999999</v>
      </c>
      <c r="G1867">
        <v>-4796000</v>
      </c>
      <c r="H1867">
        <v>0</v>
      </c>
      <c r="I1867">
        <v>63242416.819917999</v>
      </c>
    </row>
    <row r="1868" spans="1:9" x14ac:dyDescent="0.25">
      <c r="A1868">
        <v>40961</v>
      </c>
      <c r="B1868" t="s">
        <v>64</v>
      </c>
      <c r="C1868" t="s">
        <v>65</v>
      </c>
      <c r="D1868">
        <v>36287000</v>
      </c>
      <c r="E1868">
        <v>38734000</v>
      </c>
      <c r="F1868">
        <v>-6.31745</v>
      </c>
      <c r="G1868">
        <v>-2447000</v>
      </c>
      <c r="H1868">
        <v>0</v>
      </c>
      <c r="I1868">
        <v>26912858.418003</v>
      </c>
    </row>
    <row r="1869" spans="1:9" x14ac:dyDescent="0.25">
      <c r="A1869">
        <v>40960</v>
      </c>
      <c r="B1869" t="s">
        <v>64</v>
      </c>
      <c r="C1869" t="s">
        <v>65</v>
      </c>
      <c r="D1869">
        <v>38734000</v>
      </c>
      <c r="E1869">
        <v>38739000</v>
      </c>
      <c r="F1869">
        <v>-1.291E-2</v>
      </c>
      <c r="G1869">
        <v>-5000</v>
      </c>
      <c r="H1869">
        <v>0</v>
      </c>
      <c r="I1869">
        <v>27759366.753172599</v>
      </c>
    </row>
    <row r="1870" spans="1:9" x14ac:dyDescent="0.25">
      <c r="A1870">
        <v>40956</v>
      </c>
      <c r="B1870" t="s">
        <v>64</v>
      </c>
      <c r="C1870" t="s">
        <v>65</v>
      </c>
      <c r="D1870">
        <v>38740000</v>
      </c>
      <c r="E1870">
        <v>39332000</v>
      </c>
      <c r="F1870">
        <v>-1.5051399999999999</v>
      </c>
      <c r="G1870">
        <v>-592000</v>
      </c>
      <c r="H1870">
        <v>0</v>
      </c>
      <c r="I1870">
        <v>23889666.745437998</v>
      </c>
    </row>
    <row r="1871" spans="1:9" x14ac:dyDescent="0.25">
      <c r="A1871">
        <v>40955</v>
      </c>
      <c r="B1871" t="s">
        <v>64</v>
      </c>
      <c r="C1871" t="s">
        <v>65</v>
      </c>
      <c r="D1871">
        <v>39332000</v>
      </c>
      <c r="E1871">
        <v>44560000</v>
      </c>
      <c r="F1871">
        <v>-11.7325</v>
      </c>
      <c r="G1871">
        <v>-5228000</v>
      </c>
      <c r="H1871">
        <v>0</v>
      </c>
      <c r="I1871">
        <v>24254733.413308401</v>
      </c>
    </row>
    <row r="1872" spans="1:9" x14ac:dyDescent="0.25">
      <c r="A1872">
        <v>40954</v>
      </c>
      <c r="B1872" t="s">
        <v>64</v>
      </c>
      <c r="C1872" t="s">
        <v>65</v>
      </c>
      <c r="D1872">
        <v>44560000</v>
      </c>
      <c r="E1872">
        <v>38405000</v>
      </c>
      <c r="F1872">
        <v>16.02656</v>
      </c>
      <c r="G1872">
        <v>6155000</v>
      </c>
      <c r="H1872">
        <v>0</v>
      </c>
      <c r="I1872">
        <v>27107333.420968</v>
      </c>
    </row>
    <row r="1873" spans="1:9" x14ac:dyDescent="0.25">
      <c r="A1873">
        <v>40953</v>
      </c>
      <c r="B1873" t="s">
        <v>64</v>
      </c>
      <c r="C1873" t="s">
        <v>65</v>
      </c>
      <c r="D1873">
        <v>38405000</v>
      </c>
      <c r="E1873">
        <v>36561000</v>
      </c>
      <c r="F1873">
        <v>5.0436300000000003</v>
      </c>
      <c r="G1873">
        <v>1844000</v>
      </c>
      <c r="H1873">
        <v>0</v>
      </c>
      <c r="I1873">
        <v>23363041.7421965</v>
      </c>
    </row>
    <row r="1874" spans="1:9" x14ac:dyDescent="0.25">
      <c r="A1874">
        <v>40952</v>
      </c>
      <c r="B1874" t="s">
        <v>64</v>
      </c>
      <c r="C1874" t="s">
        <v>65</v>
      </c>
      <c r="D1874">
        <v>36560000</v>
      </c>
      <c r="E1874">
        <v>42956000</v>
      </c>
      <c r="F1874">
        <v>-14.88965</v>
      </c>
      <c r="G1874">
        <v>-6396000</v>
      </c>
      <c r="H1874">
        <v>0</v>
      </c>
      <c r="I1874">
        <v>22240666.738568</v>
      </c>
    </row>
    <row r="1875" spans="1:9" x14ac:dyDescent="0.25">
      <c r="A1875">
        <v>40949</v>
      </c>
      <c r="B1875" t="s">
        <v>64</v>
      </c>
      <c r="C1875" t="s">
        <v>65</v>
      </c>
      <c r="D1875">
        <v>42956000</v>
      </c>
      <c r="E1875">
        <v>37370000</v>
      </c>
      <c r="F1875">
        <v>14.94782</v>
      </c>
      <c r="G1875">
        <v>5586000</v>
      </c>
      <c r="H1875">
        <v>0</v>
      </c>
      <c r="I1875">
        <v>25057666.746851198</v>
      </c>
    </row>
    <row r="1876" spans="1:9" x14ac:dyDescent="0.25">
      <c r="A1876">
        <v>40948</v>
      </c>
      <c r="B1876" t="s">
        <v>64</v>
      </c>
      <c r="C1876" t="s">
        <v>65</v>
      </c>
      <c r="D1876">
        <v>37370000</v>
      </c>
      <c r="E1876">
        <v>34338000</v>
      </c>
      <c r="F1876">
        <v>8.8298699999999997</v>
      </c>
      <c r="G1876">
        <v>3032000</v>
      </c>
      <c r="H1876">
        <v>0</v>
      </c>
      <c r="I1876">
        <v>21176333.401845001</v>
      </c>
    </row>
    <row r="1877" spans="1:9" x14ac:dyDescent="0.25">
      <c r="A1877">
        <v>40947</v>
      </c>
      <c r="B1877" t="s">
        <v>64</v>
      </c>
      <c r="C1877" t="s">
        <v>65</v>
      </c>
      <c r="D1877">
        <v>34339000</v>
      </c>
      <c r="E1877">
        <v>32241000</v>
      </c>
      <c r="F1877">
        <v>6.5072400000000004</v>
      </c>
      <c r="G1877">
        <v>2098000</v>
      </c>
      <c r="H1877">
        <v>0</v>
      </c>
      <c r="I1877">
        <v>19458766.7296215</v>
      </c>
    </row>
    <row r="1878" spans="1:9" x14ac:dyDescent="0.25">
      <c r="A1878">
        <v>40946</v>
      </c>
      <c r="B1878" t="s">
        <v>64</v>
      </c>
      <c r="C1878" t="s">
        <v>65</v>
      </c>
      <c r="D1878">
        <v>32240000</v>
      </c>
      <c r="E1878">
        <v>31506000</v>
      </c>
      <c r="F1878">
        <v>2.3297099999999999</v>
      </c>
      <c r="G1878">
        <v>734000</v>
      </c>
      <c r="H1878">
        <v>0</v>
      </c>
      <c r="I1878">
        <v>17732000.058031999</v>
      </c>
    </row>
    <row r="1879" spans="1:9" x14ac:dyDescent="0.25">
      <c r="A1879">
        <v>40945</v>
      </c>
      <c r="B1879" t="s">
        <v>64</v>
      </c>
      <c r="C1879" t="s">
        <v>65</v>
      </c>
      <c r="D1879">
        <v>31506000</v>
      </c>
      <c r="E1879">
        <v>32077000</v>
      </c>
      <c r="F1879">
        <v>-1.78009</v>
      </c>
      <c r="G1879">
        <v>-571000</v>
      </c>
      <c r="H1879">
        <v>0</v>
      </c>
      <c r="I1879">
        <v>17328300.056710798</v>
      </c>
    </row>
    <row r="1880" spans="1:9" x14ac:dyDescent="0.25">
      <c r="A1880">
        <v>40942</v>
      </c>
      <c r="B1880" t="s">
        <v>64</v>
      </c>
      <c r="C1880" t="s">
        <v>65</v>
      </c>
      <c r="D1880">
        <v>32077000</v>
      </c>
      <c r="E1880">
        <v>35420000</v>
      </c>
      <c r="F1880">
        <v>-9.4381699999999995</v>
      </c>
      <c r="G1880">
        <v>-3343000</v>
      </c>
      <c r="H1880">
        <v>0</v>
      </c>
      <c r="I1880">
        <v>16840425.0545309</v>
      </c>
    </row>
    <row r="1881" spans="1:9" x14ac:dyDescent="0.25">
      <c r="A1881">
        <v>40941</v>
      </c>
      <c r="B1881" t="s">
        <v>64</v>
      </c>
      <c r="C1881" t="s">
        <v>65</v>
      </c>
      <c r="D1881">
        <v>35419000</v>
      </c>
      <c r="E1881">
        <v>37950000</v>
      </c>
      <c r="F1881">
        <v>-6.6692999999999998</v>
      </c>
      <c r="G1881">
        <v>-2531000</v>
      </c>
      <c r="H1881">
        <v>0</v>
      </c>
      <c r="I1881">
        <v>16233708.388823099</v>
      </c>
    </row>
    <row r="1882" spans="1:9" x14ac:dyDescent="0.25">
      <c r="A1882">
        <v>40940</v>
      </c>
      <c r="B1882" t="s">
        <v>64</v>
      </c>
      <c r="C1882" t="s">
        <v>65</v>
      </c>
      <c r="D1882">
        <v>37951000</v>
      </c>
      <c r="E1882">
        <v>41264000</v>
      </c>
      <c r="F1882">
        <v>-8.0287900000000008</v>
      </c>
      <c r="G1882">
        <v>-3313000</v>
      </c>
      <c r="H1882">
        <v>0</v>
      </c>
      <c r="I1882">
        <v>16761691.7248582</v>
      </c>
    </row>
    <row r="1883" spans="1:9" x14ac:dyDescent="0.25">
      <c r="A1883">
        <v>40939</v>
      </c>
      <c r="B1883" t="s">
        <v>64</v>
      </c>
      <c r="C1883" t="s">
        <v>65</v>
      </c>
      <c r="D1883">
        <v>41263000</v>
      </c>
      <c r="E1883">
        <v>40514000</v>
      </c>
      <c r="F1883">
        <v>1.84874</v>
      </c>
      <c r="G1883">
        <v>749000</v>
      </c>
      <c r="H1883">
        <v>0</v>
      </c>
      <c r="I1883">
        <v>18224491.7299366</v>
      </c>
    </row>
    <row r="1884" spans="1:9" x14ac:dyDescent="0.25">
      <c r="A1884">
        <v>40938</v>
      </c>
      <c r="B1884" t="s">
        <v>64</v>
      </c>
      <c r="C1884" t="s">
        <v>65</v>
      </c>
      <c r="D1884">
        <v>40514000</v>
      </c>
      <c r="E1884">
        <v>38770000</v>
      </c>
      <c r="F1884">
        <v>4.4983199999999997</v>
      </c>
      <c r="G1884">
        <v>1744000</v>
      </c>
      <c r="H1884">
        <v>0</v>
      </c>
      <c r="I1884">
        <v>16880833.391403399</v>
      </c>
    </row>
    <row r="1885" spans="1:9" x14ac:dyDescent="0.25">
      <c r="A1885">
        <v>40935</v>
      </c>
      <c r="B1885" t="s">
        <v>64</v>
      </c>
      <c r="C1885" t="s">
        <v>65</v>
      </c>
      <c r="D1885">
        <v>38770000</v>
      </c>
      <c r="E1885">
        <v>40226000</v>
      </c>
      <c r="F1885">
        <v>-3.6195499999999998</v>
      </c>
      <c r="G1885">
        <v>-1456000</v>
      </c>
      <c r="H1885">
        <v>0</v>
      </c>
      <c r="I1885">
        <v>16154166.722237</v>
      </c>
    </row>
    <row r="1886" spans="1:9" x14ac:dyDescent="0.25">
      <c r="A1886">
        <v>40934</v>
      </c>
      <c r="B1886" t="s">
        <v>64</v>
      </c>
      <c r="C1886" t="s">
        <v>65</v>
      </c>
      <c r="D1886">
        <v>40226000</v>
      </c>
      <c r="E1886">
        <v>40323000</v>
      </c>
      <c r="F1886">
        <v>-0.24056</v>
      </c>
      <c r="G1886">
        <v>-97000</v>
      </c>
      <c r="H1886">
        <v>0</v>
      </c>
      <c r="I1886">
        <v>16760833.3909906</v>
      </c>
    </row>
    <row r="1887" spans="1:9" x14ac:dyDescent="0.25">
      <c r="A1887">
        <v>40933</v>
      </c>
      <c r="B1887" t="s">
        <v>64</v>
      </c>
      <c r="C1887" t="s">
        <v>65</v>
      </c>
      <c r="D1887">
        <v>40323000</v>
      </c>
      <c r="E1887">
        <v>42850000</v>
      </c>
      <c r="F1887">
        <v>-5.8973199999999997</v>
      </c>
      <c r="G1887">
        <v>-2527000</v>
      </c>
      <c r="H1887">
        <v>0</v>
      </c>
      <c r="I1887">
        <v>14449075.051075799</v>
      </c>
    </row>
    <row r="1888" spans="1:9" x14ac:dyDescent="0.25">
      <c r="A1888">
        <v>40932</v>
      </c>
      <c r="B1888" t="s">
        <v>64</v>
      </c>
      <c r="C1888" t="s">
        <v>65</v>
      </c>
      <c r="D1888">
        <v>42850000</v>
      </c>
      <c r="E1888">
        <v>43377000</v>
      </c>
      <c r="F1888">
        <v>-1.2149300000000001</v>
      </c>
      <c r="G1888">
        <v>-527000</v>
      </c>
      <c r="H1888">
        <v>0</v>
      </c>
      <c r="I1888">
        <v>13926250.051419999</v>
      </c>
    </row>
    <row r="1889" spans="1:9" x14ac:dyDescent="0.25">
      <c r="A1889">
        <v>40931</v>
      </c>
      <c r="B1889" t="s">
        <v>64</v>
      </c>
      <c r="C1889" t="s">
        <v>65</v>
      </c>
      <c r="D1889">
        <v>43377000</v>
      </c>
      <c r="E1889">
        <v>45554000</v>
      </c>
      <c r="F1889">
        <v>-4.7789400000000004</v>
      </c>
      <c r="G1889">
        <v>-2177000</v>
      </c>
      <c r="H1889">
        <v>0</v>
      </c>
      <c r="I1889">
        <v>14097525.052052399</v>
      </c>
    </row>
    <row r="1890" spans="1:9" x14ac:dyDescent="0.25">
      <c r="A1890">
        <v>40928</v>
      </c>
      <c r="B1890" t="s">
        <v>64</v>
      </c>
      <c r="C1890" t="s">
        <v>65</v>
      </c>
      <c r="D1890">
        <v>45554000</v>
      </c>
      <c r="E1890">
        <v>48466000</v>
      </c>
      <c r="F1890">
        <v>-6.0083399999999996</v>
      </c>
      <c r="G1890">
        <v>-2912000</v>
      </c>
      <c r="H1890">
        <v>0</v>
      </c>
      <c r="I1890">
        <v>12527350.050109399</v>
      </c>
    </row>
    <row r="1891" spans="1:9" x14ac:dyDescent="0.25">
      <c r="A1891">
        <v>40927</v>
      </c>
      <c r="B1891" t="s">
        <v>64</v>
      </c>
      <c r="C1891" t="s">
        <v>65</v>
      </c>
      <c r="D1891">
        <v>48467000</v>
      </c>
      <c r="E1891">
        <v>51311000</v>
      </c>
      <c r="F1891">
        <v>-5.5426700000000002</v>
      </c>
      <c r="G1891">
        <v>-2844000</v>
      </c>
      <c r="H1891">
        <v>0</v>
      </c>
      <c r="I1891">
        <v>12116750.048466999</v>
      </c>
    </row>
    <row r="1892" spans="1:9" x14ac:dyDescent="0.25">
      <c r="A1892">
        <v>40926</v>
      </c>
      <c r="B1892" t="s">
        <v>64</v>
      </c>
      <c r="C1892" t="s">
        <v>65</v>
      </c>
      <c r="D1892">
        <v>51311000</v>
      </c>
      <c r="E1892">
        <v>54754000</v>
      </c>
      <c r="F1892">
        <v>-6.2881299999999998</v>
      </c>
      <c r="G1892">
        <v>-3443000</v>
      </c>
      <c r="H1892">
        <v>0</v>
      </c>
      <c r="I1892">
        <v>11544975.0461799</v>
      </c>
    </row>
    <row r="1893" spans="1:9" x14ac:dyDescent="0.25">
      <c r="A1893">
        <v>40925</v>
      </c>
      <c r="B1893" t="s">
        <v>64</v>
      </c>
      <c r="C1893" t="s">
        <v>65</v>
      </c>
      <c r="D1893">
        <v>54754000</v>
      </c>
      <c r="E1893">
        <v>55441000</v>
      </c>
      <c r="F1893">
        <v>-1.23916</v>
      </c>
      <c r="G1893">
        <v>-687000</v>
      </c>
      <c r="H1893">
        <v>0</v>
      </c>
      <c r="I1893">
        <v>12319650.0492786</v>
      </c>
    </row>
    <row r="1894" spans="1:9" x14ac:dyDescent="0.25">
      <c r="A1894">
        <v>40921</v>
      </c>
      <c r="B1894" t="s">
        <v>64</v>
      </c>
      <c r="C1894" t="s">
        <v>65</v>
      </c>
      <c r="D1894">
        <v>55441000</v>
      </c>
      <c r="E1894">
        <v>53842000</v>
      </c>
      <c r="F1894">
        <v>2.9698000000000002</v>
      </c>
      <c r="G1894">
        <v>1599000</v>
      </c>
      <c r="H1894">
        <v>0</v>
      </c>
      <c r="I1894">
        <v>12474225.0498969</v>
      </c>
    </row>
    <row r="1895" spans="1:9" x14ac:dyDescent="0.25">
      <c r="A1895">
        <v>40920</v>
      </c>
      <c r="B1895" t="s">
        <v>64</v>
      </c>
      <c r="C1895" t="s">
        <v>65</v>
      </c>
      <c r="D1895">
        <v>53842000</v>
      </c>
      <c r="E1895">
        <v>56002000</v>
      </c>
      <c r="F1895">
        <v>-3.8570099999999998</v>
      </c>
      <c r="G1895">
        <v>-2160000</v>
      </c>
      <c r="H1895">
        <v>0</v>
      </c>
      <c r="I1895">
        <v>11665766.711534999</v>
      </c>
    </row>
    <row r="1896" spans="1:9" x14ac:dyDescent="0.25">
      <c r="A1896">
        <v>40919</v>
      </c>
      <c r="B1896" t="s">
        <v>64</v>
      </c>
      <c r="C1896" t="s">
        <v>65</v>
      </c>
      <c r="D1896">
        <v>56002000</v>
      </c>
      <c r="E1896">
        <v>53594000</v>
      </c>
      <c r="F1896">
        <v>4.4930399999999997</v>
      </c>
      <c r="G1896">
        <v>2408000</v>
      </c>
      <c r="H1896">
        <v>0</v>
      </c>
      <c r="I1896">
        <v>12133766.713335</v>
      </c>
    </row>
    <row r="1897" spans="1:9" x14ac:dyDescent="0.25">
      <c r="A1897">
        <v>40918</v>
      </c>
      <c r="B1897" t="s">
        <v>64</v>
      </c>
      <c r="C1897" t="s">
        <v>65</v>
      </c>
      <c r="D1897">
        <v>53594000</v>
      </c>
      <c r="E1897">
        <v>55950000</v>
      </c>
      <c r="F1897">
        <v>-4.2108999999999996</v>
      </c>
      <c r="G1897">
        <v>-2356000</v>
      </c>
      <c r="H1897">
        <v>0</v>
      </c>
      <c r="I1897">
        <v>11612033.377994999</v>
      </c>
    </row>
    <row r="1898" spans="1:9" x14ac:dyDescent="0.25">
      <c r="A1898">
        <v>40917</v>
      </c>
      <c r="B1898" t="s">
        <v>64</v>
      </c>
      <c r="C1898" t="s">
        <v>65</v>
      </c>
      <c r="D1898">
        <v>55950000</v>
      </c>
      <c r="E1898">
        <v>57062000</v>
      </c>
      <c r="F1898">
        <v>-1.94876</v>
      </c>
      <c r="G1898">
        <v>-1112000</v>
      </c>
      <c r="H1898">
        <v>0</v>
      </c>
      <c r="I1898">
        <v>10723750.041030001</v>
      </c>
    </row>
    <row r="1899" spans="1:9" x14ac:dyDescent="0.25">
      <c r="A1899">
        <v>40914</v>
      </c>
      <c r="B1899" t="s">
        <v>64</v>
      </c>
      <c r="C1899" t="s">
        <v>65</v>
      </c>
      <c r="D1899">
        <v>57062000</v>
      </c>
      <c r="E1899">
        <v>59919000</v>
      </c>
      <c r="F1899">
        <v>-4.7680999999999996</v>
      </c>
      <c r="G1899">
        <v>-2857000</v>
      </c>
      <c r="H1899">
        <v>0</v>
      </c>
      <c r="I1899">
        <v>10936883.375178801</v>
      </c>
    </row>
    <row r="1900" spans="1:9" x14ac:dyDescent="0.25">
      <c r="A1900">
        <v>40913</v>
      </c>
      <c r="B1900" t="s">
        <v>64</v>
      </c>
      <c r="C1900" t="s">
        <v>65</v>
      </c>
      <c r="D1900">
        <v>59919000</v>
      </c>
      <c r="E1900">
        <v>62047000</v>
      </c>
      <c r="F1900">
        <v>-3.4296600000000002</v>
      </c>
      <c r="G1900">
        <v>-2128000</v>
      </c>
      <c r="H1900">
        <v>0</v>
      </c>
      <c r="I1900">
        <v>8987850.0359514002</v>
      </c>
    </row>
    <row r="1901" spans="1:9" x14ac:dyDescent="0.25">
      <c r="A1901">
        <v>40912</v>
      </c>
      <c r="B1901" t="s">
        <v>64</v>
      </c>
      <c r="C1901" t="s">
        <v>65</v>
      </c>
      <c r="D1901">
        <v>62047000</v>
      </c>
      <c r="E1901">
        <v>64902000</v>
      </c>
      <c r="F1901">
        <v>-4.3989399999999996</v>
      </c>
      <c r="G1901">
        <v>-2855000</v>
      </c>
      <c r="H1901">
        <v>0</v>
      </c>
      <c r="I1901">
        <v>8789991.6997583993</v>
      </c>
    </row>
    <row r="1902" spans="1:9" x14ac:dyDescent="0.25">
      <c r="A1902">
        <v>40911</v>
      </c>
      <c r="B1902" t="s">
        <v>64</v>
      </c>
      <c r="C1902" t="s">
        <v>65</v>
      </c>
      <c r="D1902">
        <v>64902000</v>
      </c>
      <c r="E1902">
        <v>74071000</v>
      </c>
      <c r="F1902">
        <v>-12.37866</v>
      </c>
      <c r="G1902">
        <v>-9169000</v>
      </c>
      <c r="H1902">
        <v>0</v>
      </c>
      <c r="I1902">
        <v>8653600.0302875992</v>
      </c>
    </row>
    <row r="1903" spans="1:9" x14ac:dyDescent="0.25">
      <c r="A1903">
        <v>40907</v>
      </c>
      <c r="B1903" t="s">
        <v>64</v>
      </c>
      <c r="C1903" t="s">
        <v>65</v>
      </c>
      <c r="D1903">
        <v>74071000</v>
      </c>
      <c r="E1903">
        <v>70350000</v>
      </c>
      <c r="F1903">
        <v>5.2892700000000001</v>
      </c>
      <c r="G1903">
        <v>3721000</v>
      </c>
      <c r="H1903">
        <v>0</v>
      </c>
      <c r="I1903">
        <v>9876133.3678997997</v>
      </c>
    </row>
    <row r="1904" spans="1:9" x14ac:dyDescent="0.25">
      <c r="A1904">
        <v>40906</v>
      </c>
      <c r="B1904" t="s">
        <v>64</v>
      </c>
      <c r="C1904" t="s">
        <v>65</v>
      </c>
      <c r="D1904">
        <v>70349000</v>
      </c>
      <c r="E1904">
        <v>74192000</v>
      </c>
      <c r="F1904">
        <v>-5.1798000000000002</v>
      </c>
      <c r="G1904">
        <v>-3843000</v>
      </c>
      <c r="H1904">
        <v>0</v>
      </c>
      <c r="I1904">
        <v>7034900.0281395996</v>
      </c>
    </row>
    <row r="1905" spans="1:9" x14ac:dyDescent="0.25">
      <c r="A1905">
        <v>40905</v>
      </c>
      <c r="B1905" t="s">
        <v>64</v>
      </c>
      <c r="C1905" t="s">
        <v>65</v>
      </c>
      <c r="D1905">
        <v>74192000</v>
      </c>
      <c r="E1905">
        <v>67989000</v>
      </c>
      <c r="F1905">
        <v>9.1235300000000006</v>
      </c>
      <c r="G1905">
        <v>6203000</v>
      </c>
      <c r="H1905">
        <v>0</v>
      </c>
      <c r="I1905">
        <v>7419200.0296767997</v>
      </c>
    </row>
    <row r="1906" spans="1:9" x14ac:dyDescent="0.25">
      <c r="A1906">
        <v>40904</v>
      </c>
      <c r="B1906" t="s">
        <v>64</v>
      </c>
      <c r="C1906" t="s">
        <v>65</v>
      </c>
      <c r="D1906">
        <v>67989000</v>
      </c>
      <c r="E1906">
        <v>69296000</v>
      </c>
      <c r="F1906">
        <v>-1.88611</v>
      </c>
      <c r="G1906">
        <v>-1307000</v>
      </c>
      <c r="H1906">
        <v>0</v>
      </c>
      <c r="I1906">
        <v>6798900.0271955999</v>
      </c>
    </row>
    <row r="1907" spans="1:9" x14ac:dyDescent="0.25">
      <c r="A1907">
        <v>40900</v>
      </c>
      <c r="B1907" t="s">
        <v>64</v>
      </c>
      <c r="C1907" t="s">
        <v>65</v>
      </c>
      <c r="D1907">
        <v>69296000</v>
      </c>
      <c r="E1907">
        <v>66276000</v>
      </c>
      <c r="F1907">
        <v>4.5567000000000002</v>
      </c>
      <c r="G1907">
        <v>3020000</v>
      </c>
      <c r="H1907">
        <v>0</v>
      </c>
      <c r="I1907">
        <v>6352133.3564320002</v>
      </c>
    </row>
    <row r="1908" spans="1:9" x14ac:dyDescent="0.25">
      <c r="A1908">
        <v>40899</v>
      </c>
      <c r="B1908" t="s">
        <v>64</v>
      </c>
      <c r="C1908" t="s">
        <v>65</v>
      </c>
      <c r="D1908">
        <v>66277000</v>
      </c>
      <c r="E1908">
        <v>63220000</v>
      </c>
      <c r="F1908">
        <v>4.8354999999999997</v>
      </c>
      <c r="G1908">
        <v>3057000</v>
      </c>
      <c r="H1908">
        <v>0</v>
      </c>
      <c r="I1908">
        <v>6075391.688759</v>
      </c>
    </row>
    <row r="1909" spans="1:9" x14ac:dyDescent="0.25">
      <c r="A1909">
        <v>40898</v>
      </c>
      <c r="B1909" t="s">
        <v>64</v>
      </c>
      <c r="C1909" t="s">
        <v>65</v>
      </c>
      <c r="D1909">
        <v>63220000</v>
      </c>
      <c r="E1909">
        <v>74822000</v>
      </c>
      <c r="F1909">
        <v>-15.506130000000001</v>
      </c>
      <c r="G1909">
        <v>-11602000</v>
      </c>
      <c r="H1909">
        <v>0</v>
      </c>
      <c r="I1909">
        <v>5795166.68774</v>
      </c>
    </row>
    <row r="1910" spans="1:9" x14ac:dyDescent="0.25">
      <c r="A1910">
        <v>40897</v>
      </c>
      <c r="B1910" t="s">
        <v>64</v>
      </c>
      <c r="C1910" t="s">
        <v>65</v>
      </c>
      <c r="D1910">
        <v>74821000</v>
      </c>
      <c r="E1910">
        <v>85755000</v>
      </c>
      <c r="F1910">
        <v>-12.75028</v>
      </c>
      <c r="G1910">
        <v>-10934000</v>
      </c>
      <c r="H1910">
        <v>0</v>
      </c>
      <c r="I1910">
        <v>6858591.6916070003</v>
      </c>
    </row>
    <row r="1911" spans="1:9" x14ac:dyDescent="0.25">
      <c r="A1911">
        <v>40896</v>
      </c>
      <c r="B1911" t="s">
        <v>64</v>
      </c>
      <c r="C1911" t="s">
        <v>65</v>
      </c>
      <c r="D1911">
        <v>85755000</v>
      </c>
      <c r="E1911">
        <v>88883000</v>
      </c>
      <c r="F1911">
        <v>-3.5192299999999999</v>
      </c>
      <c r="G1911">
        <v>-3128000</v>
      </c>
      <c r="H1911">
        <v>0</v>
      </c>
      <c r="I1911">
        <v>6431625.0257265</v>
      </c>
    </row>
    <row r="1912" spans="1:9" x14ac:dyDescent="0.25">
      <c r="A1912">
        <v>40893</v>
      </c>
      <c r="B1912" t="s">
        <v>64</v>
      </c>
      <c r="C1912" t="s">
        <v>65</v>
      </c>
      <c r="D1912">
        <v>88883000</v>
      </c>
      <c r="E1912">
        <v>89373000</v>
      </c>
      <c r="F1912">
        <v>-0.54825999999999997</v>
      </c>
      <c r="G1912">
        <v>-490000</v>
      </c>
      <c r="H1912">
        <v>0</v>
      </c>
      <c r="I1912">
        <v>6666225.0266648997</v>
      </c>
    </row>
    <row r="1913" spans="1:9" x14ac:dyDescent="0.25">
      <c r="A1913">
        <v>40892</v>
      </c>
      <c r="B1913" t="s">
        <v>64</v>
      </c>
      <c r="C1913" t="s">
        <v>65</v>
      </c>
      <c r="D1913">
        <v>89374000</v>
      </c>
      <c r="E1913">
        <v>96758000</v>
      </c>
      <c r="F1913">
        <v>-7.6314099999999998</v>
      </c>
      <c r="G1913">
        <v>-7384000</v>
      </c>
      <c r="H1913">
        <v>0</v>
      </c>
      <c r="I1913">
        <v>6703050.0268122004</v>
      </c>
    </row>
    <row r="1914" spans="1:9" x14ac:dyDescent="0.25">
      <c r="A1914">
        <v>40891</v>
      </c>
      <c r="B1914" t="s">
        <v>64</v>
      </c>
      <c r="C1914" t="s">
        <v>65</v>
      </c>
      <c r="D1914">
        <v>96757000</v>
      </c>
      <c r="E1914">
        <v>95733000</v>
      </c>
      <c r="F1914">
        <v>1.0696399999999999</v>
      </c>
      <c r="G1914">
        <v>1024000</v>
      </c>
      <c r="H1914">
        <v>0</v>
      </c>
      <c r="I1914">
        <v>7256775.0290270997</v>
      </c>
    </row>
    <row r="1915" spans="1:9" x14ac:dyDescent="0.25">
      <c r="A1915">
        <v>40890</v>
      </c>
      <c r="B1915" t="s">
        <v>64</v>
      </c>
      <c r="C1915" t="s">
        <v>65</v>
      </c>
      <c r="D1915">
        <v>95733000</v>
      </c>
      <c r="E1915">
        <v>97592000</v>
      </c>
      <c r="F1915">
        <v>-1.9048700000000001</v>
      </c>
      <c r="G1915">
        <v>-1859000</v>
      </c>
      <c r="H1915">
        <v>0</v>
      </c>
      <c r="I1915">
        <v>7179975.0287199002</v>
      </c>
    </row>
    <row r="1916" spans="1:9" x14ac:dyDescent="0.25">
      <c r="A1916">
        <v>40889</v>
      </c>
      <c r="B1916" t="s">
        <v>64</v>
      </c>
      <c r="C1916" t="s">
        <v>65</v>
      </c>
      <c r="D1916">
        <v>97592000</v>
      </c>
      <c r="E1916">
        <v>94300000</v>
      </c>
      <c r="F1916">
        <v>3.49099</v>
      </c>
      <c r="G1916">
        <v>3292000</v>
      </c>
      <c r="H1916">
        <v>0</v>
      </c>
      <c r="I1916">
        <v>7319400.0292776003</v>
      </c>
    </row>
    <row r="1917" spans="1:9" x14ac:dyDescent="0.25">
      <c r="A1917">
        <v>40886</v>
      </c>
      <c r="B1917" t="s">
        <v>64</v>
      </c>
      <c r="C1917" t="s">
        <v>65</v>
      </c>
      <c r="D1917">
        <v>94300000</v>
      </c>
      <c r="E1917">
        <v>113657000</v>
      </c>
      <c r="F1917">
        <v>-17.03107</v>
      </c>
      <c r="G1917">
        <v>-19357000</v>
      </c>
      <c r="H1917">
        <v>0</v>
      </c>
      <c r="I1917">
        <v>6286666.6886700001</v>
      </c>
    </row>
    <row r="1918" spans="1:9" x14ac:dyDescent="0.25">
      <c r="A1918">
        <v>40885</v>
      </c>
      <c r="B1918" t="s">
        <v>64</v>
      </c>
      <c r="C1918" t="s">
        <v>65</v>
      </c>
      <c r="D1918">
        <v>113656000</v>
      </c>
      <c r="E1918">
        <v>103188000</v>
      </c>
      <c r="F1918">
        <v>10.144590000000001</v>
      </c>
      <c r="G1918">
        <v>10468000</v>
      </c>
      <c r="H1918">
        <v>0</v>
      </c>
      <c r="I1918">
        <v>7577066.6931864005</v>
      </c>
    </row>
    <row r="1919" spans="1:9" x14ac:dyDescent="0.25">
      <c r="A1919">
        <v>40884</v>
      </c>
      <c r="B1919" t="s">
        <v>64</v>
      </c>
      <c r="C1919" t="s">
        <v>65</v>
      </c>
      <c r="D1919">
        <v>103188000</v>
      </c>
      <c r="E1919">
        <v>99200000</v>
      </c>
      <c r="F1919">
        <v>4.0201599999999997</v>
      </c>
      <c r="G1919">
        <v>3988000</v>
      </c>
      <c r="H1919">
        <v>0</v>
      </c>
      <c r="I1919">
        <v>6879200.0240772003</v>
      </c>
    </row>
    <row r="1920" spans="1:9" x14ac:dyDescent="0.25">
      <c r="A1920">
        <v>40883</v>
      </c>
      <c r="B1920" t="s">
        <v>64</v>
      </c>
      <c r="C1920" t="s">
        <v>65</v>
      </c>
      <c r="D1920">
        <v>99200000</v>
      </c>
      <c r="E1920">
        <v>97384000</v>
      </c>
      <c r="F1920">
        <v>1.8647800000000001</v>
      </c>
      <c r="G1920">
        <v>1816000</v>
      </c>
      <c r="H1920">
        <v>0</v>
      </c>
      <c r="I1920">
        <v>6613333.3564799996</v>
      </c>
    </row>
    <row r="1921" spans="1:9" x14ac:dyDescent="0.25">
      <c r="A1921">
        <v>40882</v>
      </c>
      <c r="B1921" t="s">
        <v>64</v>
      </c>
      <c r="C1921" t="s">
        <v>65</v>
      </c>
      <c r="D1921">
        <v>97384000</v>
      </c>
      <c r="E1921">
        <v>98079000</v>
      </c>
      <c r="F1921">
        <v>-0.70860999999999996</v>
      </c>
      <c r="G1921">
        <v>-695000</v>
      </c>
      <c r="H1921">
        <v>0</v>
      </c>
      <c r="I1921">
        <v>5680733.349564</v>
      </c>
    </row>
    <row r="1922" spans="1:9" x14ac:dyDescent="0.25">
      <c r="A1922">
        <v>40879</v>
      </c>
      <c r="B1922" t="s">
        <v>64</v>
      </c>
      <c r="C1922" t="s">
        <v>65</v>
      </c>
      <c r="D1922">
        <v>98079000</v>
      </c>
      <c r="E1922">
        <v>99308000</v>
      </c>
      <c r="F1922">
        <v>-1.23756</v>
      </c>
      <c r="G1922">
        <v>-1229000</v>
      </c>
      <c r="H1922">
        <v>0</v>
      </c>
      <c r="I1922">
        <v>5721275.0163465003</v>
      </c>
    </row>
    <row r="1923" spans="1:9" x14ac:dyDescent="0.25">
      <c r="A1923">
        <v>40878</v>
      </c>
      <c r="B1923" t="s">
        <v>64</v>
      </c>
      <c r="C1923" t="s">
        <v>65</v>
      </c>
      <c r="D1923">
        <v>99308000</v>
      </c>
      <c r="E1923">
        <v>103309000</v>
      </c>
      <c r="F1923">
        <v>-3.8728500000000001</v>
      </c>
      <c r="G1923">
        <v>-4001000</v>
      </c>
      <c r="H1923">
        <v>0</v>
      </c>
      <c r="I1923">
        <v>5759864</v>
      </c>
    </row>
    <row r="1924" spans="1:9" x14ac:dyDescent="0.25">
      <c r="A1924">
        <v>40877</v>
      </c>
      <c r="B1924" t="s">
        <v>64</v>
      </c>
      <c r="C1924" t="s">
        <v>65</v>
      </c>
      <c r="D1924">
        <v>103309000</v>
      </c>
      <c r="E1924">
        <v>124604000</v>
      </c>
      <c r="F1924">
        <v>-17.090140000000002</v>
      </c>
      <c r="G1924">
        <v>-21295000</v>
      </c>
      <c r="H1924">
        <v>0</v>
      </c>
      <c r="I1924">
        <v>5165450</v>
      </c>
    </row>
    <row r="1925" spans="1:9" x14ac:dyDescent="0.25">
      <c r="A1925">
        <v>40876</v>
      </c>
      <c r="B1925" t="s">
        <v>64</v>
      </c>
      <c r="C1925" t="s">
        <v>65</v>
      </c>
      <c r="D1925">
        <v>124604000</v>
      </c>
      <c r="E1925">
        <v>129415000</v>
      </c>
      <c r="F1925">
        <v>-3.7174999999999998</v>
      </c>
      <c r="G1925">
        <v>-4811000</v>
      </c>
      <c r="H1925">
        <v>0</v>
      </c>
      <c r="I1925">
        <v>6230200</v>
      </c>
    </row>
    <row r="1926" spans="1:9" x14ac:dyDescent="0.25">
      <c r="A1926">
        <v>40875</v>
      </c>
      <c r="B1926" t="s">
        <v>64</v>
      </c>
      <c r="C1926" t="s">
        <v>65</v>
      </c>
      <c r="D1926">
        <v>129416000</v>
      </c>
      <c r="E1926">
        <v>149418000</v>
      </c>
      <c r="F1926">
        <v>-13.386609999999999</v>
      </c>
      <c r="G1926">
        <v>-20002000</v>
      </c>
      <c r="H1926">
        <v>0</v>
      </c>
      <c r="I1926">
        <v>6470800</v>
      </c>
    </row>
    <row r="1927" spans="1:9" x14ac:dyDescent="0.25">
      <c r="A1927">
        <v>40872</v>
      </c>
      <c r="B1927" t="s">
        <v>64</v>
      </c>
      <c r="C1927" t="s">
        <v>65</v>
      </c>
      <c r="D1927">
        <v>149418000</v>
      </c>
      <c r="E1927">
        <v>142636000</v>
      </c>
      <c r="F1927">
        <v>4.7547600000000001</v>
      </c>
      <c r="G1927">
        <v>6782000</v>
      </c>
      <c r="H1927">
        <v>0</v>
      </c>
      <c r="I1927">
        <v>7470900</v>
      </c>
    </row>
    <row r="1928" spans="1:9" x14ac:dyDescent="0.25">
      <c r="A1928">
        <v>40870</v>
      </c>
      <c r="B1928" t="s">
        <v>64</v>
      </c>
      <c r="C1928" t="s">
        <v>65</v>
      </c>
      <c r="D1928">
        <v>142636000</v>
      </c>
      <c r="E1928">
        <v>132279000</v>
      </c>
      <c r="F1928">
        <v>7.8296599999999996</v>
      </c>
      <c r="G1928">
        <v>10357000</v>
      </c>
      <c r="H1928">
        <v>0</v>
      </c>
      <c r="I1928">
        <v>7131800</v>
      </c>
    </row>
    <row r="1929" spans="1:9" x14ac:dyDescent="0.25">
      <c r="A1929">
        <v>40869</v>
      </c>
      <c r="B1929" t="s">
        <v>64</v>
      </c>
      <c r="C1929" t="s">
        <v>65</v>
      </c>
      <c r="D1929">
        <v>132280000</v>
      </c>
      <c r="E1929">
        <v>137481000</v>
      </c>
      <c r="F1929">
        <v>-3.7830699999999999</v>
      </c>
      <c r="G1929">
        <v>-5201000</v>
      </c>
      <c r="H1929">
        <v>0</v>
      </c>
      <c r="I1929">
        <v>6614000</v>
      </c>
    </row>
    <row r="1930" spans="1:9" x14ac:dyDescent="0.25">
      <c r="A1930">
        <v>40868</v>
      </c>
      <c r="B1930" t="s">
        <v>64</v>
      </c>
      <c r="C1930" t="s">
        <v>65</v>
      </c>
      <c r="D1930">
        <v>137481000</v>
      </c>
      <c r="E1930">
        <v>132631000</v>
      </c>
      <c r="F1930">
        <v>3.6567599999999998</v>
      </c>
      <c r="G1930">
        <v>4850000</v>
      </c>
      <c r="H1930">
        <v>0</v>
      </c>
      <c r="I1930">
        <v>6874050</v>
      </c>
    </row>
    <row r="1931" spans="1:9" x14ac:dyDescent="0.25">
      <c r="A1931">
        <v>40865</v>
      </c>
      <c r="B1931" t="s">
        <v>64</v>
      </c>
      <c r="C1931" t="s">
        <v>65</v>
      </c>
      <c r="D1931">
        <v>132631000</v>
      </c>
      <c r="E1931">
        <v>144230000</v>
      </c>
      <c r="F1931">
        <v>-8.0420200000000008</v>
      </c>
      <c r="G1931">
        <v>-11599000</v>
      </c>
      <c r="H1931">
        <v>0</v>
      </c>
      <c r="I1931">
        <v>6631550</v>
      </c>
    </row>
    <row r="1932" spans="1:9" x14ac:dyDescent="0.25">
      <c r="A1932">
        <v>40864</v>
      </c>
      <c r="B1932" t="s">
        <v>64</v>
      </c>
      <c r="C1932" t="s">
        <v>65</v>
      </c>
      <c r="D1932">
        <v>144229000</v>
      </c>
      <c r="E1932">
        <v>135177000</v>
      </c>
      <c r="F1932">
        <v>6.6964100000000002</v>
      </c>
      <c r="G1932">
        <v>9052000</v>
      </c>
      <c r="H1932">
        <v>0</v>
      </c>
      <c r="I1932">
        <v>7211450</v>
      </c>
    </row>
    <row r="1933" spans="1:9" x14ac:dyDescent="0.25">
      <c r="A1933">
        <v>40863</v>
      </c>
      <c r="B1933" t="s">
        <v>64</v>
      </c>
      <c r="C1933" t="s">
        <v>65</v>
      </c>
      <c r="D1933">
        <v>135177000</v>
      </c>
      <c r="E1933">
        <v>119863000</v>
      </c>
      <c r="F1933">
        <v>12.776249999999999</v>
      </c>
      <c r="G1933">
        <v>15314000</v>
      </c>
      <c r="H1933">
        <v>0</v>
      </c>
      <c r="I1933">
        <v>6758850</v>
      </c>
    </row>
    <row r="1934" spans="1:9" x14ac:dyDescent="0.25">
      <c r="A1934">
        <v>40862</v>
      </c>
      <c r="B1934" t="s">
        <v>64</v>
      </c>
      <c r="C1934" t="s">
        <v>65</v>
      </c>
      <c r="D1934">
        <v>119863000</v>
      </c>
      <c r="E1934">
        <v>120251000</v>
      </c>
      <c r="F1934">
        <v>-0.32266</v>
      </c>
      <c r="G1934">
        <v>-388000</v>
      </c>
      <c r="H1934">
        <v>0</v>
      </c>
      <c r="I1934">
        <v>5993150.0119863003</v>
      </c>
    </row>
    <row r="1935" spans="1:9" x14ac:dyDescent="0.25">
      <c r="A1935">
        <v>40861</v>
      </c>
      <c r="B1935" t="s">
        <v>64</v>
      </c>
      <c r="C1935" t="s">
        <v>65</v>
      </c>
      <c r="D1935">
        <v>120250000</v>
      </c>
      <c r="E1935">
        <v>115986000</v>
      </c>
      <c r="F1935">
        <v>3.67631</v>
      </c>
      <c r="G1935">
        <v>4264000</v>
      </c>
      <c r="H1935">
        <v>0</v>
      </c>
      <c r="I1935">
        <v>4008333.3413499999</v>
      </c>
    </row>
    <row r="1936" spans="1:9" x14ac:dyDescent="0.25">
      <c r="A1936">
        <v>40858</v>
      </c>
      <c r="B1936" t="s">
        <v>64</v>
      </c>
      <c r="C1936" t="s">
        <v>65</v>
      </c>
      <c r="D1936">
        <v>115987000</v>
      </c>
      <c r="E1936">
        <v>127340000</v>
      </c>
      <c r="F1936">
        <v>-8.9154999999999998</v>
      </c>
      <c r="G1936">
        <v>-11353000</v>
      </c>
      <c r="H1936">
        <v>0</v>
      </c>
      <c r="I1936">
        <v>3866233.3410657998</v>
      </c>
    </row>
    <row r="1937" spans="1:9" x14ac:dyDescent="0.25">
      <c r="A1937">
        <v>40857</v>
      </c>
      <c r="B1937" t="s">
        <v>64</v>
      </c>
      <c r="C1937" t="s">
        <v>65</v>
      </c>
      <c r="D1937">
        <v>127339000</v>
      </c>
      <c r="E1937">
        <v>145940000</v>
      </c>
      <c r="F1937">
        <v>-12.745649999999999</v>
      </c>
      <c r="G1937">
        <v>-18601000</v>
      </c>
      <c r="H1937">
        <v>0</v>
      </c>
      <c r="I1937">
        <v>4244633.3418226</v>
      </c>
    </row>
    <row r="1938" spans="1:9" x14ac:dyDescent="0.25">
      <c r="A1938">
        <v>40856</v>
      </c>
      <c r="B1938" t="s">
        <v>64</v>
      </c>
      <c r="C1938" t="s">
        <v>65</v>
      </c>
      <c r="D1938">
        <v>145940000</v>
      </c>
      <c r="E1938">
        <v>104138000</v>
      </c>
      <c r="F1938">
        <v>40.140970000000003</v>
      </c>
      <c r="G1938">
        <v>41802000</v>
      </c>
      <c r="H1938">
        <v>0</v>
      </c>
      <c r="I1938">
        <v>4864666.6763960002</v>
      </c>
    </row>
    <row r="1939" spans="1:9" x14ac:dyDescent="0.25">
      <c r="A1939">
        <v>40855</v>
      </c>
      <c r="B1939" t="s">
        <v>64</v>
      </c>
      <c r="C1939" t="s">
        <v>65</v>
      </c>
      <c r="D1939">
        <v>104138000</v>
      </c>
      <c r="E1939">
        <v>116871000</v>
      </c>
      <c r="F1939">
        <v>-10.894920000000001</v>
      </c>
      <c r="G1939">
        <v>-12733000</v>
      </c>
      <c r="H1939">
        <v>0</v>
      </c>
      <c r="I1939">
        <v>3471266.6736091999</v>
      </c>
    </row>
    <row r="1940" spans="1:9" x14ac:dyDescent="0.25">
      <c r="A1940">
        <v>40854</v>
      </c>
      <c r="B1940" t="s">
        <v>64</v>
      </c>
      <c r="C1940" t="s">
        <v>65</v>
      </c>
      <c r="D1940">
        <v>116872000</v>
      </c>
      <c r="E1940">
        <v>118174000</v>
      </c>
      <c r="F1940">
        <v>-1.1017699999999999</v>
      </c>
      <c r="G1940">
        <v>-1302000</v>
      </c>
      <c r="H1940">
        <v>0</v>
      </c>
      <c r="I1940">
        <v>3895733.3411248</v>
      </c>
    </row>
    <row r="1941" spans="1:9" x14ac:dyDescent="0.25">
      <c r="A1941">
        <v>40851</v>
      </c>
      <c r="B1941" t="s">
        <v>64</v>
      </c>
      <c r="C1941" t="s">
        <v>65</v>
      </c>
      <c r="D1941">
        <v>118174000</v>
      </c>
      <c r="E1941">
        <v>114125000</v>
      </c>
      <c r="F1941">
        <v>3.54786</v>
      </c>
      <c r="G1941">
        <v>4049000</v>
      </c>
      <c r="H1941">
        <v>0</v>
      </c>
      <c r="I1941">
        <v>3939133.3412116002</v>
      </c>
    </row>
    <row r="1942" spans="1:9" x14ac:dyDescent="0.25">
      <c r="A1942">
        <v>40850</v>
      </c>
      <c r="B1942" t="s">
        <v>64</v>
      </c>
      <c r="C1942" t="s">
        <v>65</v>
      </c>
      <c r="D1942">
        <v>114124000</v>
      </c>
      <c r="E1942">
        <v>125532000</v>
      </c>
      <c r="F1942">
        <v>-9.0877199999999991</v>
      </c>
      <c r="G1942">
        <v>-11408000</v>
      </c>
      <c r="H1942">
        <v>0</v>
      </c>
      <c r="I1942">
        <v>3804133.3409416</v>
      </c>
    </row>
    <row r="1943" spans="1:9" x14ac:dyDescent="0.25">
      <c r="A1943">
        <v>40849</v>
      </c>
      <c r="B1943" t="s">
        <v>64</v>
      </c>
      <c r="C1943" t="s">
        <v>65</v>
      </c>
      <c r="D1943">
        <v>125533000</v>
      </c>
      <c r="E1943">
        <v>134091000</v>
      </c>
      <c r="F1943">
        <v>-6.3822299999999998</v>
      </c>
      <c r="G1943">
        <v>-8558000</v>
      </c>
      <c r="H1943">
        <v>0</v>
      </c>
      <c r="I1943">
        <v>4184433.3417022</v>
      </c>
    </row>
    <row r="1944" spans="1:9" x14ac:dyDescent="0.25">
      <c r="A1944">
        <v>40848</v>
      </c>
      <c r="B1944" t="s">
        <v>64</v>
      </c>
      <c r="C1944" t="s">
        <v>65</v>
      </c>
      <c r="D1944">
        <v>134090000</v>
      </c>
      <c r="E1944">
        <v>107765000</v>
      </c>
      <c r="F1944">
        <v>24.428149999999999</v>
      </c>
      <c r="G1944">
        <v>26325000</v>
      </c>
      <c r="H1944">
        <v>0</v>
      </c>
      <c r="I1944">
        <v>4469666.6756060002</v>
      </c>
    </row>
    <row r="1945" spans="1:9" x14ac:dyDescent="0.25">
      <c r="A1945">
        <v>40847</v>
      </c>
      <c r="B1945" t="s">
        <v>64</v>
      </c>
      <c r="C1945" t="s">
        <v>65</v>
      </c>
      <c r="D1945">
        <v>107765000</v>
      </c>
      <c r="E1945">
        <v>86027000</v>
      </c>
      <c r="F1945">
        <v>25.268809999999998</v>
      </c>
      <c r="G1945">
        <v>21738000</v>
      </c>
      <c r="H1945">
        <v>0</v>
      </c>
      <c r="I1945">
        <v>3592166.6738510001</v>
      </c>
    </row>
    <row r="1946" spans="1:9" x14ac:dyDescent="0.25">
      <c r="A1946">
        <v>40844</v>
      </c>
      <c r="B1946" t="s">
        <v>64</v>
      </c>
      <c r="C1946" t="s">
        <v>65</v>
      </c>
      <c r="D1946">
        <v>86027000</v>
      </c>
      <c r="E1946">
        <v>86520000</v>
      </c>
      <c r="F1946">
        <v>-0.56981000000000004</v>
      </c>
      <c r="G1946">
        <v>-493000</v>
      </c>
      <c r="H1946">
        <v>0</v>
      </c>
      <c r="I1946">
        <v>2867566.6724017998</v>
      </c>
    </row>
    <row r="1947" spans="1:9" x14ac:dyDescent="0.25">
      <c r="A1947">
        <v>40843</v>
      </c>
      <c r="B1947" t="s">
        <v>64</v>
      </c>
      <c r="C1947" t="s">
        <v>65</v>
      </c>
      <c r="D1947">
        <v>86521000</v>
      </c>
      <c r="E1947">
        <v>118251000</v>
      </c>
      <c r="F1947">
        <v>-26.832750000000001</v>
      </c>
      <c r="G1947">
        <v>-31730000</v>
      </c>
      <c r="H1947">
        <v>0</v>
      </c>
      <c r="I1947">
        <v>1442016.6695507001</v>
      </c>
    </row>
    <row r="1948" spans="1:9" x14ac:dyDescent="0.25">
      <c r="A1948">
        <v>40842</v>
      </c>
      <c r="B1948" t="s">
        <v>64</v>
      </c>
      <c r="C1948" t="s">
        <v>65</v>
      </c>
      <c r="D1948">
        <v>118250000</v>
      </c>
      <c r="E1948">
        <v>132296000</v>
      </c>
      <c r="F1948">
        <v>-10.617100000000001</v>
      </c>
      <c r="G1948">
        <v>-14046000</v>
      </c>
      <c r="H1948">
        <v>0</v>
      </c>
      <c r="I1948">
        <v>1970833.3372750001</v>
      </c>
    </row>
    <row r="1949" spans="1:9" x14ac:dyDescent="0.25">
      <c r="A1949">
        <v>40841</v>
      </c>
      <c r="B1949" t="s">
        <v>64</v>
      </c>
      <c r="C1949" t="s">
        <v>65</v>
      </c>
      <c r="D1949">
        <v>132296000</v>
      </c>
      <c r="E1949">
        <v>113866000</v>
      </c>
      <c r="F1949">
        <v>16.185690000000001</v>
      </c>
      <c r="G1949">
        <v>18430000</v>
      </c>
      <c r="H1949">
        <v>0</v>
      </c>
      <c r="I1949">
        <v>2204933.3377431999</v>
      </c>
    </row>
    <row r="1950" spans="1:9" x14ac:dyDescent="0.25">
      <c r="A1950">
        <v>40840</v>
      </c>
      <c r="B1950" t="s">
        <v>64</v>
      </c>
      <c r="C1950" t="s">
        <v>65</v>
      </c>
      <c r="D1950">
        <v>113867000</v>
      </c>
      <c r="E1950">
        <v>128232000</v>
      </c>
      <c r="F1950">
        <v>-11.202349999999999</v>
      </c>
      <c r="G1950">
        <v>-14365000</v>
      </c>
      <c r="H1950">
        <v>0</v>
      </c>
      <c r="I1950">
        <v>1897783.3371289</v>
      </c>
    </row>
    <row r="1951" spans="1:9" x14ac:dyDescent="0.25">
      <c r="A1951">
        <v>40837</v>
      </c>
      <c r="B1951" t="s">
        <v>64</v>
      </c>
      <c r="C1951" t="s">
        <v>65</v>
      </c>
      <c r="D1951">
        <v>128231000</v>
      </c>
      <c r="E1951">
        <v>149483000</v>
      </c>
      <c r="F1951">
        <v>-14.217000000000001</v>
      </c>
      <c r="G1951">
        <v>-21252000</v>
      </c>
      <c r="H1951">
        <v>0</v>
      </c>
      <c r="I1951">
        <v>2137183.3376076999</v>
      </c>
    </row>
    <row r="1952" spans="1:9" x14ac:dyDescent="0.25">
      <c r="A1952">
        <v>40836</v>
      </c>
      <c r="B1952" t="s">
        <v>64</v>
      </c>
      <c r="C1952" t="s">
        <v>65</v>
      </c>
      <c r="D1952">
        <v>149483000</v>
      </c>
      <c r="E1952">
        <v>147430000</v>
      </c>
      <c r="F1952">
        <v>1.39253</v>
      </c>
      <c r="G1952">
        <v>2053000</v>
      </c>
      <c r="H1952">
        <v>0</v>
      </c>
      <c r="I1952">
        <v>2491383.3383161002</v>
      </c>
    </row>
    <row r="1953" spans="1:9" x14ac:dyDescent="0.25">
      <c r="A1953">
        <v>40835</v>
      </c>
      <c r="B1953" t="s">
        <v>64</v>
      </c>
      <c r="C1953" t="s">
        <v>65</v>
      </c>
      <c r="D1953">
        <v>147431000</v>
      </c>
      <c r="E1953">
        <v>124553000</v>
      </c>
      <c r="F1953">
        <v>18.368079999999999</v>
      </c>
      <c r="G1953">
        <v>22878000</v>
      </c>
      <c r="H1953">
        <v>0</v>
      </c>
      <c r="I1953">
        <v>2457183.3382477001</v>
      </c>
    </row>
    <row r="1954" spans="1:9" x14ac:dyDescent="0.25">
      <c r="A1954">
        <v>40834</v>
      </c>
      <c r="B1954" t="s">
        <v>64</v>
      </c>
      <c r="C1954" t="s">
        <v>65</v>
      </c>
      <c r="D1954">
        <v>124553000</v>
      </c>
      <c r="E1954">
        <v>141332000</v>
      </c>
      <c r="F1954">
        <v>-11.87205</v>
      </c>
      <c r="G1954">
        <v>-16779000</v>
      </c>
      <c r="H1954">
        <v>0</v>
      </c>
      <c r="I1954">
        <v>2075883.3374850999</v>
      </c>
    </row>
    <row r="1955" spans="1:9" x14ac:dyDescent="0.25">
      <c r="A1955">
        <v>40833</v>
      </c>
      <c r="B1955" t="s">
        <v>64</v>
      </c>
      <c r="C1955" t="s">
        <v>65</v>
      </c>
      <c r="D1955">
        <v>141332000</v>
      </c>
      <c r="E1955">
        <v>113058000</v>
      </c>
      <c r="F1955">
        <v>25.008400000000002</v>
      </c>
      <c r="G1955">
        <v>28274000</v>
      </c>
      <c r="H1955">
        <v>0</v>
      </c>
      <c r="I1955">
        <v>2355533.3380443999</v>
      </c>
    </row>
    <row r="1956" spans="1:9" x14ac:dyDescent="0.25">
      <c r="A1956">
        <v>40830</v>
      </c>
      <c r="B1956" t="s">
        <v>64</v>
      </c>
      <c r="C1956" t="s">
        <v>65</v>
      </c>
      <c r="D1956">
        <v>113057000</v>
      </c>
      <c r="E1956">
        <v>128869000</v>
      </c>
      <c r="F1956">
        <v>-12.269819999999999</v>
      </c>
      <c r="G1956">
        <v>-15812000</v>
      </c>
      <c r="H1956">
        <v>0</v>
      </c>
      <c r="I1956">
        <v>1884283.3371019</v>
      </c>
    </row>
    <row r="1957" spans="1:9" x14ac:dyDescent="0.25">
      <c r="A1957">
        <v>40829</v>
      </c>
      <c r="B1957" t="s">
        <v>64</v>
      </c>
      <c r="C1957" t="s">
        <v>65</v>
      </c>
      <c r="D1957">
        <v>128870000</v>
      </c>
      <c r="E1957">
        <v>130753000</v>
      </c>
      <c r="F1957">
        <v>-1.4401200000000001</v>
      </c>
      <c r="G1957">
        <v>-1883000</v>
      </c>
      <c r="H1957">
        <v>0</v>
      </c>
      <c r="I1957">
        <v>2147833.3376290002</v>
      </c>
    </row>
    <row r="1958" spans="1:9" x14ac:dyDescent="0.25">
      <c r="A1958">
        <v>40828</v>
      </c>
      <c r="B1958" t="s">
        <v>64</v>
      </c>
      <c r="C1958" t="s">
        <v>65</v>
      </c>
      <c r="D1958">
        <v>130753000</v>
      </c>
      <c r="E1958">
        <v>149445000</v>
      </c>
      <c r="F1958">
        <v>-12.50761</v>
      </c>
      <c r="G1958">
        <v>-18692000</v>
      </c>
      <c r="H1958">
        <v>0</v>
      </c>
      <c r="I1958">
        <v>2179216.6710251002</v>
      </c>
    </row>
    <row r="1959" spans="1:9" x14ac:dyDescent="0.25">
      <c r="A1959">
        <v>40827</v>
      </c>
      <c r="B1959" t="s">
        <v>64</v>
      </c>
      <c r="C1959" t="s">
        <v>65</v>
      </c>
      <c r="D1959">
        <v>149445000</v>
      </c>
      <c r="E1959">
        <v>150951000</v>
      </c>
      <c r="F1959">
        <v>-0.99766999999999995</v>
      </c>
      <c r="G1959">
        <v>-1506000</v>
      </c>
      <c r="H1959">
        <v>0</v>
      </c>
      <c r="I1959">
        <v>2490750.0049815001</v>
      </c>
    </row>
    <row r="1960" spans="1:9" x14ac:dyDescent="0.25">
      <c r="A1960">
        <v>40826</v>
      </c>
      <c r="B1960" t="s">
        <v>64</v>
      </c>
      <c r="C1960" t="s">
        <v>65</v>
      </c>
      <c r="D1960">
        <v>150951000</v>
      </c>
      <c r="E1960">
        <v>176284000</v>
      </c>
      <c r="F1960">
        <v>-14.370559999999999</v>
      </c>
      <c r="G1960">
        <v>-25333000</v>
      </c>
      <c r="H1960">
        <v>0</v>
      </c>
      <c r="I1960">
        <v>2515850.0050316998</v>
      </c>
    </row>
    <row r="1961" spans="1:9" x14ac:dyDescent="0.25">
      <c r="A1961">
        <v>40823</v>
      </c>
      <c r="B1961" t="s">
        <v>64</v>
      </c>
      <c r="C1961" t="s">
        <v>65</v>
      </c>
      <c r="D1961">
        <v>176284000</v>
      </c>
      <c r="E1961">
        <v>175667000</v>
      </c>
      <c r="F1961">
        <v>0.35122999999999999</v>
      </c>
      <c r="G1961">
        <v>617000</v>
      </c>
      <c r="H1961">
        <v>0</v>
      </c>
      <c r="I1961">
        <v>2938066.6725428002</v>
      </c>
    </row>
    <row r="1962" spans="1:9" x14ac:dyDescent="0.25">
      <c r="A1962">
        <v>40822</v>
      </c>
      <c r="B1962" t="s">
        <v>64</v>
      </c>
      <c r="C1962" t="s">
        <v>65</v>
      </c>
      <c r="D1962">
        <v>175666000</v>
      </c>
      <c r="E1962">
        <v>180478000</v>
      </c>
      <c r="F1962">
        <v>-2.6662499999999998</v>
      </c>
      <c r="G1962">
        <v>-4812000</v>
      </c>
      <c r="H1962">
        <v>0</v>
      </c>
      <c r="I1962">
        <v>2927766.6725221998</v>
      </c>
    </row>
    <row r="1963" spans="1:9" x14ac:dyDescent="0.25">
      <c r="A1963">
        <v>40821</v>
      </c>
      <c r="B1963" t="s">
        <v>64</v>
      </c>
      <c r="C1963" t="s">
        <v>65</v>
      </c>
      <c r="D1963">
        <v>180478000</v>
      </c>
      <c r="E1963">
        <v>201665000</v>
      </c>
      <c r="F1963">
        <v>-10.50604</v>
      </c>
      <c r="G1963">
        <v>-21187000</v>
      </c>
      <c r="H1963">
        <v>0</v>
      </c>
      <c r="I1963">
        <v>3007966.6726826001</v>
      </c>
    </row>
    <row r="1964" spans="1:9" x14ac:dyDescent="0.25">
      <c r="A1964">
        <v>40820</v>
      </c>
      <c r="B1964" t="s">
        <v>64</v>
      </c>
      <c r="C1964" t="s">
        <v>65</v>
      </c>
      <c r="D1964">
        <v>201665000</v>
      </c>
      <c r="E1964">
        <v>240000000</v>
      </c>
      <c r="F1964">
        <v>-15.97292</v>
      </c>
      <c r="G1964">
        <v>-38335000</v>
      </c>
      <c r="H1964">
        <v>0</v>
      </c>
      <c r="I1964">
        <v>3361083.3400555002</v>
      </c>
    </row>
    <row r="1965" spans="1:9" x14ac:dyDescent="0.25">
      <c r="A1965">
        <v>40819</v>
      </c>
      <c r="B1965" t="s">
        <v>64</v>
      </c>
      <c r="C1965" t="s">
        <v>65</v>
      </c>
      <c r="D1965">
        <v>240000000</v>
      </c>
      <c r="E1965">
        <v>240000000</v>
      </c>
      <c r="F1965">
        <v>0</v>
      </c>
      <c r="G1965">
        <v>0</v>
      </c>
      <c r="H1965">
        <v>0</v>
      </c>
      <c r="I1965">
        <v>4000000.0079999999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965"/>
  <sheetViews>
    <sheetView workbookViewId="0">
      <selection sqref="A1:I1965"/>
    </sheetView>
  </sheetViews>
  <sheetFormatPr defaultRowHeight="15" x14ac:dyDescent="0.25"/>
  <cols>
    <col min="1" max="1" width="10.7109375" bestFit="1" customWidth="1"/>
  </cols>
  <sheetData>
    <row r="1" spans="1:9" x14ac:dyDescent="0.25">
      <c r="A1" t="s">
        <v>50</v>
      </c>
      <c r="B1" t="s">
        <v>56</v>
      </c>
      <c r="C1" t="s">
        <v>57</v>
      </c>
      <c r="D1" t="s">
        <v>58</v>
      </c>
      <c r="E1" t="s">
        <v>59</v>
      </c>
      <c r="F1" t="s">
        <v>60</v>
      </c>
      <c r="G1" t="s">
        <v>61</v>
      </c>
      <c r="H1" t="s">
        <v>62</v>
      </c>
      <c r="I1" t="s">
        <v>63</v>
      </c>
    </row>
    <row r="2" spans="1:9" x14ac:dyDescent="0.25">
      <c r="A2" s="27">
        <v>43670</v>
      </c>
      <c r="B2" t="s">
        <v>90</v>
      </c>
      <c r="C2" t="s">
        <v>91</v>
      </c>
      <c r="D2">
        <v>58.837346779999997</v>
      </c>
      <c r="E2">
        <v>58.103950779999998</v>
      </c>
      <c r="F2">
        <v>1.2622100000000001</v>
      </c>
      <c r="G2">
        <v>0.73339600000000005</v>
      </c>
      <c r="H2">
        <v>5834.31</v>
      </c>
      <c r="I2">
        <v>343275144.17998099</v>
      </c>
    </row>
    <row r="3" spans="1:9" x14ac:dyDescent="0.25">
      <c r="A3" s="27">
        <v>43669</v>
      </c>
      <c r="B3" t="s">
        <v>90</v>
      </c>
      <c r="C3" t="s">
        <v>91</v>
      </c>
      <c r="D3">
        <v>58.103950699999999</v>
      </c>
      <c r="E3">
        <v>57.4018637</v>
      </c>
      <c r="F3">
        <v>1.2231099999999999</v>
      </c>
      <c r="G3">
        <v>0.70208700000000002</v>
      </c>
      <c r="H3">
        <v>5834.31</v>
      </c>
      <c r="I3">
        <v>338996286.296664</v>
      </c>
    </row>
    <row r="4" spans="1:9" x14ac:dyDescent="0.25">
      <c r="A4" s="27">
        <v>43668</v>
      </c>
      <c r="B4" t="s">
        <v>90</v>
      </c>
      <c r="C4" t="s">
        <v>91</v>
      </c>
      <c r="D4">
        <v>57.401864160000002</v>
      </c>
      <c r="E4">
        <v>56.244210160000002</v>
      </c>
      <c r="F4">
        <v>2.0582600000000002</v>
      </c>
      <c r="G4">
        <v>1.157654</v>
      </c>
      <c r="H4">
        <v>5834.31</v>
      </c>
      <c r="I4">
        <v>334900097.88173699</v>
      </c>
    </row>
    <row r="5" spans="1:9" x14ac:dyDescent="0.25">
      <c r="A5" s="27">
        <v>43665</v>
      </c>
      <c r="B5" t="s">
        <v>90</v>
      </c>
      <c r="C5" t="s">
        <v>91</v>
      </c>
      <c r="D5">
        <v>56.244210250000002</v>
      </c>
      <c r="E5">
        <v>57.236371249999998</v>
      </c>
      <c r="F5">
        <v>-1.7334400000000001</v>
      </c>
      <c r="G5">
        <v>-0.99216099999999996</v>
      </c>
      <c r="H5">
        <v>5834.31</v>
      </c>
      <c r="I5">
        <v>328145989.57104599</v>
      </c>
    </row>
    <row r="6" spans="1:9" x14ac:dyDescent="0.25">
      <c r="A6" s="27">
        <v>43664</v>
      </c>
      <c r="B6" t="s">
        <v>90</v>
      </c>
      <c r="C6" t="s">
        <v>91</v>
      </c>
      <c r="D6">
        <v>57.236371630000001</v>
      </c>
      <c r="E6">
        <v>56.535339630000003</v>
      </c>
      <c r="F6">
        <v>1.2399899999999999</v>
      </c>
      <c r="G6">
        <v>0.70103199999999999</v>
      </c>
      <c r="H6">
        <v>5834.31</v>
      </c>
      <c r="I6">
        <v>333934563.65551001</v>
      </c>
    </row>
    <row r="7" spans="1:9" x14ac:dyDescent="0.25">
      <c r="A7" s="27">
        <v>43663</v>
      </c>
      <c r="B7" t="s">
        <v>90</v>
      </c>
      <c r="C7" t="s">
        <v>91</v>
      </c>
      <c r="D7">
        <v>56.535339450000002</v>
      </c>
      <c r="E7">
        <v>57.287433450000002</v>
      </c>
      <c r="F7">
        <v>-1.31284</v>
      </c>
      <c r="G7">
        <v>-0.75209400000000004</v>
      </c>
      <c r="H7">
        <v>5834.31</v>
      </c>
      <c r="I7">
        <v>329844526.70051098</v>
      </c>
    </row>
    <row r="8" spans="1:9" x14ac:dyDescent="0.25">
      <c r="A8" s="27">
        <v>43662</v>
      </c>
      <c r="B8" t="s">
        <v>90</v>
      </c>
      <c r="C8" t="s">
        <v>91</v>
      </c>
      <c r="D8">
        <v>57.28743394</v>
      </c>
      <c r="E8">
        <v>57.459155940000002</v>
      </c>
      <c r="F8">
        <v>-0.29886000000000001</v>
      </c>
      <c r="G8">
        <v>-0.17172200000000001</v>
      </c>
      <c r="H8">
        <v>5834.31</v>
      </c>
      <c r="I8">
        <v>334232476.84817898</v>
      </c>
    </row>
    <row r="9" spans="1:9" x14ac:dyDescent="0.25">
      <c r="A9" s="27">
        <v>43661</v>
      </c>
      <c r="B9" t="s">
        <v>90</v>
      </c>
      <c r="C9" t="s">
        <v>91</v>
      </c>
      <c r="D9">
        <v>57.459156069999999</v>
      </c>
      <c r="E9">
        <v>57.409064069999999</v>
      </c>
      <c r="F9">
        <v>8.7249999999999994E-2</v>
      </c>
      <c r="G9">
        <v>5.0091999999999998E-2</v>
      </c>
      <c r="H9">
        <v>5584.31</v>
      </c>
      <c r="I9">
        <v>320869567.45579302</v>
      </c>
    </row>
    <row r="10" spans="1:9" x14ac:dyDescent="0.25">
      <c r="A10" s="27">
        <v>43658</v>
      </c>
      <c r="B10" t="s">
        <v>90</v>
      </c>
      <c r="C10" t="s">
        <v>91</v>
      </c>
      <c r="D10">
        <v>57.409063719999999</v>
      </c>
      <c r="E10">
        <v>56.94564072</v>
      </c>
      <c r="F10">
        <v>0.81379999999999997</v>
      </c>
      <c r="G10">
        <v>0.46342299999999997</v>
      </c>
      <c r="H10">
        <v>5584.31</v>
      </c>
      <c r="I10">
        <v>320589836.395042</v>
      </c>
    </row>
    <row r="11" spans="1:9" x14ac:dyDescent="0.25">
      <c r="A11" s="27">
        <v>43657</v>
      </c>
      <c r="B11" t="s">
        <v>90</v>
      </c>
      <c r="C11" t="s">
        <v>91</v>
      </c>
      <c r="D11">
        <v>56.945640439999998</v>
      </c>
      <c r="E11">
        <v>56.571135439999999</v>
      </c>
      <c r="F11">
        <v>0.66200999999999999</v>
      </c>
      <c r="G11">
        <v>0.37450499999999998</v>
      </c>
      <c r="H11">
        <v>5584.31</v>
      </c>
      <c r="I11">
        <v>318001938.528575</v>
      </c>
    </row>
    <row r="12" spans="1:9" x14ac:dyDescent="0.25">
      <c r="A12" s="27">
        <v>43656</v>
      </c>
      <c r="B12" t="s">
        <v>90</v>
      </c>
      <c r="C12" t="s">
        <v>91</v>
      </c>
      <c r="D12">
        <v>56.571134989999997</v>
      </c>
      <c r="E12">
        <v>55.551649990000001</v>
      </c>
      <c r="F12">
        <v>1.8351999999999999</v>
      </c>
      <c r="G12">
        <v>1.019485</v>
      </c>
      <c r="H12">
        <v>5584.31</v>
      </c>
      <c r="I12">
        <v>315910585.12260097</v>
      </c>
    </row>
    <row r="13" spans="1:9" x14ac:dyDescent="0.25">
      <c r="A13" s="27">
        <v>43655</v>
      </c>
      <c r="B13" t="s">
        <v>90</v>
      </c>
      <c r="C13" t="s">
        <v>91</v>
      </c>
      <c r="D13">
        <v>55.551649650000002</v>
      </c>
      <c r="E13">
        <v>55.585824649999999</v>
      </c>
      <c r="F13">
        <v>-6.148E-2</v>
      </c>
      <c r="G13">
        <v>-3.4174999999999997E-2</v>
      </c>
      <c r="H13">
        <v>5434.31</v>
      </c>
      <c r="I13">
        <v>301884718.55454201</v>
      </c>
    </row>
    <row r="14" spans="1:9" x14ac:dyDescent="0.25">
      <c r="A14" s="27">
        <v>43654</v>
      </c>
      <c r="B14" t="s">
        <v>90</v>
      </c>
      <c r="C14" t="s">
        <v>91</v>
      </c>
      <c r="D14">
        <v>55.585824340000002</v>
      </c>
      <c r="E14">
        <v>56.370789340000002</v>
      </c>
      <c r="F14">
        <v>-1.3925000000000001</v>
      </c>
      <c r="G14">
        <v>-0.78496500000000002</v>
      </c>
      <c r="H14">
        <v>5434.31</v>
      </c>
      <c r="I14">
        <v>302070434.31163198</v>
      </c>
    </row>
    <row r="15" spans="1:9" x14ac:dyDescent="0.25">
      <c r="A15" s="27">
        <v>43651</v>
      </c>
      <c r="B15" t="s">
        <v>90</v>
      </c>
      <c r="C15" t="s">
        <v>91</v>
      </c>
      <c r="D15">
        <v>56.370789700000003</v>
      </c>
      <c r="E15">
        <v>56.777913699999999</v>
      </c>
      <c r="F15">
        <v>-0.71704999999999997</v>
      </c>
      <c r="G15">
        <v>-0.40712399999999999</v>
      </c>
      <c r="H15">
        <v>5434.31</v>
      </c>
      <c r="I15">
        <v>306336177.06223702</v>
      </c>
    </row>
    <row r="16" spans="1:9" x14ac:dyDescent="0.25">
      <c r="A16" s="27">
        <v>43649</v>
      </c>
      <c r="B16" t="s">
        <v>90</v>
      </c>
      <c r="C16" t="s">
        <v>91</v>
      </c>
      <c r="D16">
        <v>56.777913550000001</v>
      </c>
      <c r="E16">
        <v>56.546998549999998</v>
      </c>
      <c r="F16">
        <v>0.40836</v>
      </c>
      <c r="G16">
        <v>0.23091500000000001</v>
      </c>
      <c r="H16">
        <v>5434.31</v>
      </c>
      <c r="I16">
        <v>308548613.05015898</v>
      </c>
    </row>
    <row r="17" spans="1:9" x14ac:dyDescent="0.25">
      <c r="A17" s="27">
        <v>43648</v>
      </c>
      <c r="B17" t="s">
        <v>90</v>
      </c>
      <c r="C17" t="s">
        <v>91</v>
      </c>
      <c r="D17">
        <v>56.54699815</v>
      </c>
      <c r="E17">
        <v>55.420340150000001</v>
      </c>
      <c r="F17">
        <v>2.0329299999999999</v>
      </c>
      <c r="G17">
        <v>1.1266579999999999</v>
      </c>
      <c r="H17">
        <v>5434.31</v>
      </c>
      <c r="I17">
        <v>307293747.87553197</v>
      </c>
    </row>
    <row r="18" spans="1:9" x14ac:dyDescent="0.25">
      <c r="A18" s="27">
        <v>43647</v>
      </c>
      <c r="B18" t="s">
        <v>90</v>
      </c>
      <c r="C18" t="s">
        <v>91</v>
      </c>
      <c r="D18">
        <v>55.420340070000002</v>
      </c>
      <c r="E18">
        <v>54.507772070000001</v>
      </c>
      <c r="F18">
        <v>1.6741999999999999</v>
      </c>
      <c r="G18">
        <v>0.91256800000000005</v>
      </c>
      <c r="H18">
        <v>5434.31</v>
      </c>
      <c r="I18">
        <v>301171141.98478103</v>
      </c>
    </row>
    <row r="19" spans="1:9" x14ac:dyDescent="0.25">
      <c r="A19" s="27">
        <v>43644</v>
      </c>
      <c r="B19" t="s">
        <v>90</v>
      </c>
      <c r="C19" t="s">
        <v>91</v>
      </c>
      <c r="D19">
        <v>54.50777197</v>
      </c>
      <c r="E19">
        <v>53.698808970000002</v>
      </c>
      <c r="F19">
        <v>1.50648</v>
      </c>
      <c r="G19">
        <v>0.80896299999999999</v>
      </c>
      <c r="H19">
        <v>6184.31</v>
      </c>
      <c r="I19">
        <v>337092795.748474</v>
      </c>
    </row>
    <row r="20" spans="1:9" x14ac:dyDescent="0.25">
      <c r="A20" s="27">
        <v>43643</v>
      </c>
      <c r="B20" t="s">
        <v>90</v>
      </c>
      <c r="C20" t="s">
        <v>91</v>
      </c>
      <c r="D20">
        <v>53.69880947</v>
      </c>
      <c r="E20">
        <v>53.062008470000002</v>
      </c>
      <c r="F20">
        <v>1.20011</v>
      </c>
      <c r="G20">
        <v>0.63680099999999995</v>
      </c>
      <c r="H20">
        <v>6184.31</v>
      </c>
      <c r="I20">
        <v>332089923.296987</v>
      </c>
    </row>
    <row r="21" spans="1:9" x14ac:dyDescent="0.25">
      <c r="A21" s="27">
        <v>43642</v>
      </c>
      <c r="B21" t="s">
        <v>90</v>
      </c>
      <c r="C21" t="s">
        <v>91</v>
      </c>
      <c r="D21">
        <v>53.062008650000003</v>
      </c>
      <c r="E21">
        <v>52.869413649999998</v>
      </c>
      <c r="F21">
        <v>0.36427999999999999</v>
      </c>
      <c r="G21">
        <v>0.19259499999999999</v>
      </c>
      <c r="H21">
        <v>6184.31</v>
      </c>
      <c r="I21">
        <v>328151751.52825499</v>
      </c>
    </row>
    <row r="22" spans="1:9" x14ac:dyDescent="0.25">
      <c r="A22" s="27">
        <v>43641</v>
      </c>
      <c r="B22" t="s">
        <v>90</v>
      </c>
      <c r="C22" t="s">
        <v>91</v>
      </c>
      <c r="D22">
        <v>52.86941332</v>
      </c>
      <c r="E22">
        <v>53.505263319999997</v>
      </c>
      <c r="F22">
        <v>-1.1883900000000001</v>
      </c>
      <c r="G22">
        <v>-0.63585000000000003</v>
      </c>
      <c r="H22">
        <v>6184.31</v>
      </c>
      <c r="I22">
        <v>326960682.88076901</v>
      </c>
    </row>
    <row r="23" spans="1:9" x14ac:dyDescent="0.25">
      <c r="A23" s="27">
        <v>43640</v>
      </c>
      <c r="B23" t="s">
        <v>90</v>
      </c>
      <c r="C23" t="s">
        <v>91</v>
      </c>
      <c r="D23">
        <v>53.505263550000002</v>
      </c>
      <c r="E23">
        <v>53.126921549999999</v>
      </c>
      <c r="F23">
        <v>0.71214999999999995</v>
      </c>
      <c r="G23">
        <v>0.37834200000000001</v>
      </c>
      <c r="H23">
        <v>6184.31</v>
      </c>
      <c r="I23">
        <v>330892975.909109</v>
      </c>
    </row>
    <row r="24" spans="1:9" x14ac:dyDescent="0.25">
      <c r="A24" s="27">
        <v>43637</v>
      </c>
      <c r="B24" t="s">
        <v>90</v>
      </c>
      <c r="C24" t="s">
        <v>91</v>
      </c>
      <c r="D24">
        <v>53.126921780000004</v>
      </c>
      <c r="E24">
        <v>53.793432780000003</v>
      </c>
      <c r="F24">
        <v>-1.23902</v>
      </c>
      <c r="G24">
        <v>-0.66651099999999996</v>
      </c>
      <c r="H24">
        <v>6184.31</v>
      </c>
      <c r="I24">
        <v>328553194.25250602</v>
      </c>
    </row>
    <row r="25" spans="1:9" x14ac:dyDescent="0.25">
      <c r="A25" s="27">
        <v>43636</v>
      </c>
      <c r="B25" t="s">
        <v>90</v>
      </c>
      <c r="C25" t="s">
        <v>91</v>
      </c>
      <c r="D25">
        <v>53.793432920000001</v>
      </c>
      <c r="E25">
        <v>54.209595919999998</v>
      </c>
      <c r="F25">
        <v>-0.76768999999999998</v>
      </c>
      <c r="G25">
        <v>-0.41616300000000001</v>
      </c>
      <c r="H25">
        <v>6184.31</v>
      </c>
      <c r="I25">
        <v>332675103.761186</v>
      </c>
    </row>
    <row r="26" spans="1:9" x14ac:dyDescent="0.25">
      <c r="A26" s="27">
        <v>43635</v>
      </c>
      <c r="B26" t="s">
        <v>90</v>
      </c>
      <c r="C26" t="s">
        <v>91</v>
      </c>
      <c r="D26">
        <v>54.209595520000001</v>
      </c>
      <c r="E26">
        <v>53.010314520000001</v>
      </c>
      <c r="F26">
        <v>2.2623500000000001</v>
      </c>
      <c r="G26">
        <v>1.199281</v>
      </c>
      <c r="H26">
        <v>6184.31</v>
      </c>
      <c r="I26">
        <v>335248781.04150403</v>
      </c>
    </row>
    <row r="27" spans="1:9" x14ac:dyDescent="0.25">
      <c r="A27" s="27">
        <v>43634</v>
      </c>
      <c r="B27" t="s">
        <v>90</v>
      </c>
      <c r="C27" t="s">
        <v>91</v>
      </c>
      <c r="D27">
        <v>53.010314139999998</v>
      </c>
      <c r="E27">
        <v>52.994949140000003</v>
      </c>
      <c r="F27">
        <v>2.8989999999999998E-2</v>
      </c>
      <c r="G27">
        <v>1.5365E-2</v>
      </c>
      <c r="H27">
        <v>6634.31</v>
      </c>
      <c r="I27">
        <v>351686698.17119998</v>
      </c>
    </row>
    <row r="28" spans="1:9" x14ac:dyDescent="0.25">
      <c r="A28" s="27">
        <v>43633</v>
      </c>
      <c r="B28" t="s">
        <v>90</v>
      </c>
      <c r="C28" t="s">
        <v>91</v>
      </c>
      <c r="D28">
        <v>52.994949589999997</v>
      </c>
      <c r="E28">
        <v>52.700042590000002</v>
      </c>
      <c r="F28">
        <v>0.55959999999999999</v>
      </c>
      <c r="G28">
        <v>0.29490699999999997</v>
      </c>
      <c r="H28">
        <v>6634.31</v>
      </c>
      <c r="I28">
        <v>351584765.02958399</v>
      </c>
    </row>
    <row r="29" spans="1:9" x14ac:dyDescent="0.25">
      <c r="A29" s="27">
        <v>43630</v>
      </c>
      <c r="B29" t="s">
        <v>90</v>
      </c>
      <c r="C29" t="s">
        <v>91</v>
      </c>
      <c r="D29">
        <v>52.700042340000003</v>
      </c>
      <c r="E29">
        <v>52.288756339999999</v>
      </c>
      <c r="F29">
        <v>0.78656999999999999</v>
      </c>
      <c r="G29">
        <v>0.41128599999999998</v>
      </c>
      <c r="H29">
        <v>6634.31</v>
      </c>
      <c r="I29">
        <v>349628259.79655802</v>
      </c>
    </row>
    <row r="30" spans="1:9" x14ac:dyDescent="0.25">
      <c r="A30" s="27">
        <v>43629</v>
      </c>
      <c r="B30" t="s">
        <v>90</v>
      </c>
      <c r="C30" t="s">
        <v>91</v>
      </c>
      <c r="D30">
        <v>52.288756749999997</v>
      </c>
      <c r="E30">
        <v>52.224722749999998</v>
      </c>
      <c r="F30">
        <v>0.12261</v>
      </c>
      <c r="G30">
        <v>6.4033999999999994E-2</v>
      </c>
      <c r="H30">
        <v>6634.31</v>
      </c>
      <c r="I30">
        <v>346899664.92782199</v>
      </c>
    </row>
    <row r="31" spans="1:9" x14ac:dyDescent="0.25">
      <c r="A31" s="27">
        <v>43628</v>
      </c>
      <c r="B31" t="s">
        <v>90</v>
      </c>
      <c r="C31" t="s">
        <v>91</v>
      </c>
      <c r="D31">
        <v>52.224722900000003</v>
      </c>
      <c r="E31">
        <v>52.052372900000002</v>
      </c>
      <c r="F31">
        <v>0.33111000000000002</v>
      </c>
      <c r="G31">
        <v>0.17235</v>
      </c>
      <c r="H31">
        <v>6634.31</v>
      </c>
      <c r="I31">
        <v>346474844.70853001</v>
      </c>
    </row>
    <row r="32" spans="1:9" x14ac:dyDescent="0.25">
      <c r="A32" s="27">
        <v>43627</v>
      </c>
      <c r="B32" t="s">
        <v>90</v>
      </c>
      <c r="C32" t="s">
        <v>91</v>
      </c>
      <c r="D32">
        <v>52.052372900000002</v>
      </c>
      <c r="E32">
        <v>52.209126900000001</v>
      </c>
      <c r="F32">
        <v>-0.30024000000000001</v>
      </c>
      <c r="G32">
        <v>-0.156754</v>
      </c>
      <c r="H32">
        <v>6634.31</v>
      </c>
      <c r="I32">
        <v>345331421.89708</v>
      </c>
    </row>
    <row r="33" spans="1:9" x14ac:dyDescent="0.25">
      <c r="A33" s="27">
        <v>43626</v>
      </c>
      <c r="B33" t="s">
        <v>90</v>
      </c>
      <c r="C33" t="s">
        <v>91</v>
      </c>
      <c r="D33">
        <v>52.209126589999997</v>
      </c>
      <c r="E33">
        <v>51.820459589999999</v>
      </c>
      <c r="F33">
        <v>0.75002999999999997</v>
      </c>
      <c r="G33">
        <v>0.38866699999999998</v>
      </c>
      <c r="H33">
        <v>6634.31</v>
      </c>
      <c r="I33">
        <v>346371373.99992299</v>
      </c>
    </row>
    <row r="34" spans="1:9" x14ac:dyDescent="0.25">
      <c r="A34" s="27">
        <v>43623</v>
      </c>
      <c r="B34" t="s">
        <v>90</v>
      </c>
      <c r="C34" t="s">
        <v>91</v>
      </c>
      <c r="D34">
        <v>51.820459360000001</v>
      </c>
      <c r="E34">
        <v>52.06581036</v>
      </c>
      <c r="F34">
        <v>-0.47122999999999998</v>
      </c>
      <c r="G34">
        <v>-0.24535100000000001</v>
      </c>
      <c r="H34">
        <v>6634.31</v>
      </c>
      <c r="I34">
        <v>343792836.27526301</v>
      </c>
    </row>
    <row r="35" spans="1:9" x14ac:dyDescent="0.25">
      <c r="A35" s="27">
        <v>43622</v>
      </c>
      <c r="B35" t="s">
        <v>90</v>
      </c>
      <c r="C35" t="s">
        <v>91</v>
      </c>
      <c r="D35">
        <v>52.065810310000003</v>
      </c>
      <c r="E35">
        <v>51.799155310000003</v>
      </c>
      <c r="F35">
        <v>0.51478999999999997</v>
      </c>
      <c r="G35">
        <v>0.26665499999999998</v>
      </c>
      <c r="H35">
        <v>6634.31</v>
      </c>
      <c r="I35">
        <v>345420569.80030501</v>
      </c>
    </row>
    <row r="36" spans="1:9" x14ac:dyDescent="0.25">
      <c r="A36" s="27">
        <v>43621</v>
      </c>
      <c r="B36" t="s">
        <v>90</v>
      </c>
      <c r="C36" t="s">
        <v>91</v>
      </c>
      <c r="D36">
        <v>51.799155390000003</v>
      </c>
      <c r="E36">
        <v>51.085992390000001</v>
      </c>
      <c r="F36">
        <v>1.3959999999999999</v>
      </c>
      <c r="G36">
        <v>0.71316299999999999</v>
      </c>
      <c r="H36">
        <v>6634.31</v>
      </c>
      <c r="I36">
        <v>343651499.19796401</v>
      </c>
    </row>
    <row r="37" spans="1:9" x14ac:dyDescent="0.25">
      <c r="A37" s="27">
        <v>43620</v>
      </c>
      <c r="B37" t="s">
        <v>90</v>
      </c>
      <c r="C37" t="s">
        <v>91</v>
      </c>
      <c r="D37">
        <v>51.08599246</v>
      </c>
      <c r="E37">
        <v>49.886893460000003</v>
      </c>
      <c r="F37">
        <v>2.4036400000000002</v>
      </c>
      <c r="G37">
        <v>1.1990989999999999</v>
      </c>
      <c r="H37">
        <v>6634.31</v>
      </c>
      <c r="I37">
        <v>338920157.37932497</v>
      </c>
    </row>
    <row r="38" spans="1:9" x14ac:dyDescent="0.25">
      <c r="A38" s="27">
        <v>43619</v>
      </c>
      <c r="B38" t="s">
        <v>90</v>
      </c>
      <c r="C38" t="s">
        <v>91</v>
      </c>
      <c r="D38">
        <v>49.886893010000001</v>
      </c>
      <c r="E38">
        <v>49.946729009999999</v>
      </c>
      <c r="F38">
        <v>-0.1198</v>
      </c>
      <c r="G38">
        <v>-5.9836E-2</v>
      </c>
      <c r="H38">
        <v>6634.31</v>
      </c>
      <c r="I38">
        <v>330964963.50449401</v>
      </c>
    </row>
    <row r="39" spans="1:9" x14ac:dyDescent="0.25">
      <c r="A39" s="27">
        <v>43616</v>
      </c>
      <c r="B39" t="s">
        <v>90</v>
      </c>
      <c r="C39" t="s">
        <v>91</v>
      </c>
      <c r="D39">
        <v>49.946729040000001</v>
      </c>
      <c r="E39">
        <v>50.944046040000003</v>
      </c>
      <c r="F39">
        <v>-1.95767</v>
      </c>
      <c r="G39">
        <v>-0.99731700000000001</v>
      </c>
      <c r="H39">
        <v>6634.31</v>
      </c>
      <c r="I39">
        <v>331361934.097175</v>
      </c>
    </row>
    <row r="40" spans="1:9" x14ac:dyDescent="0.25">
      <c r="A40" s="27">
        <v>43615</v>
      </c>
      <c r="B40" t="s">
        <v>90</v>
      </c>
      <c r="C40" t="s">
        <v>91</v>
      </c>
      <c r="D40">
        <v>50.944045729999999</v>
      </c>
      <c r="E40">
        <v>50.505676729999998</v>
      </c>
      <c r="F40">
        <v>0.86795999999999995</v>
      </c>
      <c r="G40">
        <v>0.43836900000000001</v>
      </c>
      <c r="H40">
        <v>6634.31</v>
      </c>
      <c r="I40">
        <v>337978439.19485903</v>
      </c>
    </row>
    <row r="41" spans="1:9" x14ac:dyDescent="0.25">
      <c r="A41" s="27">
        <v>43614</v>
      </c>
      <c r="B41" t="s">
        <v>90</v>
      </c>
      <c r="C41" t="s">
        <v>91</v>
      </c>
      <c r="D41">
        <v>50.5056765</v>
      </c>
      <c r="E41">
        <v>51.061845499999997</v>
      </c>
      <c r="F41">
        <v>-1.08921</v>
      </c>
      <c r="G41">
        <v>-0.55616900000000002</v>
      </c>
      <c r="H41">
        <v>6634.31</v>
      </c>
      <c r="I41">
        <v>335070163.14368498</v>
      </c>
    </row>
    <row r="42" spans="1:9" x14ac:dyDescent="0.25">
      <c r="A42" s="27">
        <v>43613</v>
      </c>
      <c r="B42" t="s">
        <v>90</v>
      </c>
      <c r="C42" t="s">
        <v>91</v>
      </c>
      <c r="D42">
        <v>51.061845380000001</v>
      </c>
      <c r="E42">
        <v>52.003516380000001</v>
      </c>
      <c r="F42">
        <v>-1.8107800000000001</v>
      </c>
      <c r="G42">
        <v>-0.94167100000000004</v>
      </c>
      <c r="H42">
        <v>6634.31</v>
      </c>
      <c r="I42">
        <v>338759958.23745102</v>
      </c>
    </row>
    <row r="43" spans="1:9" x14ac:dyDescent="0.25">
      <c r="A43" s="27">
        <v>43609</v>
      </c>
      <c r="B43" t="s">
        <v>90</v>
      </c>
      <c r="C43" t="s">
        <v>91</v>
      </c>
      <c r="D43">
        <v>52.003516400000002</v>
      </c>
      <c r="E43">
        <v>51.166762400000003</v>
      </c>
      <c r="F43">
        <v>1.6353500000000001</v>
      </c>
      <c r="G43">
        <v>0.836754</v>
      </c>
      <c r="H43">
        <v>6634.31</v>
      </c>
      <c r="I43">
        <v>345007292.87713403</v>
      </c>
    </row>
    <row r="44" spans="1:9" x14ac:dyDescent="0.25">
      <c r="A44" s="27">
        <v>43608</v>
      </c>
      <c r="B44" t="s">
        <v>90</v>
      </c>
      <c r="C44" t="s">
        <v>91</v>
      </c>
      <c r="D44">
        <v>51.166762820000002</v>
      </c>
      <c r="E44">
        <v>52.927047819999999</v>
      </c>
      <c r="F44">
        <v>-3.3258700000000001</v>
      </c>
      <c r="G44">
        <v>-1.7602850000000001</v>
      </c>
      <c r="H44">
        <v>6634.31</v>
      </c>
      <c r="I44">
        <v>339456012.74406499</v>
      </c>
    </row>
    <row r="45" spans="1:9" x14ac:dyDescent="0.25">
      <c r="A45" s="27">
        <v>43607</v>
      </c>
      <c r="B45" t="s">
        <v>90</v>
      </c>
      <c r="C45" t="s">
        <v>91</v>
      </c>
      <c r="D45">
        <v>52.927047440000003</v>
      </c>
      <c r="E45">
        <v>52.848279439999999</v>
      </c>
      <c r="F45">
        <v>0.14904999999999999</v>
      </c>
      <c r="G45">
        <v>7.8768000000000005E-2</v>
      </c>
      <c r="H45">
        <v>6634.31</v>
      </c>
      <c r="I45">
        <v>351134281.32052398</v>
      </c>
    </row>
    <row r="46" spans="1:9" x14ac:dyDescent="0.25">
      <c r="A46" s="27">
        <v>43606</v>
      </c>
      <c r="B46" t="s">
        <v>90</v>
      </c>
      <c r="C46" t="s">
        <v>91</v>
      </c>
      <c r="D46">
        <v>52.848279089999998</v>
      </c>
      <c r="E46">
        <v>51.483935090000003</v>
      </c>
      <c r="F46">
        <v>2.6500400000000002</v>
      </c>
      <c r="G46">
        <v>1.364344</v>
      </c>
      <c r="H46">
        <v>7984.31</v>
      </c>
      <c r="I46">
        <v>421956884.67624003</v>
      </c>
    </row>
    <row r="47" spans="1:9" x14ac:dyDescent="0.25">
      <c r="A47" s="27">
        <v>43605</v>
      </c>
      <c r="B47" t="s">
        <v>90</v>
      </c>
      <c r="C47" t="s">
        <v>91</v>
      </c>
      <c r="D47">
        <v>51.483934910000002</v>
      </c>
      <c r="E47">
        <v>51.724513909999999</v>
      </c>
      <c r="F47">
        <v>-0.46511999999999998</v>
      </c>
      <c r="G47">
        <v>-0.24057899999999999</v>
      </c>
      <c r="H47">
        <v>7984.31</v>
      </c>
      <c r="I47">
        <v>411063541.88945699</v>
      </c>
    </row>
    <row r="48" spans="1:9" x14ac:dyDescent="0.25">
      <c r="A48" s="27">
        <v>43602</v>
      </c>
      <c r="B48" t="s">
        <v>90</v>
      </c>
      <c r="C48" t="s">
        <v>91</v>
      </c>
      <c r="D48">
        <v>51.72451384</v>
      </c>
      <c r="E48">
        <v>52.09777184</v>
      </c>
      <c r="F48">
        <v>-0.71645999999999999</v>
      </c>
      <c r="G48">
        <v>-0.37325799999999998</v>
      </c>
      <c r="H48">
        <v>7984.31</v>
      </c>
      <c r="I48">
        <v>412984397.924308</v>
      </c>
    </row>
    <row r="49" spans="1:9" x14ac:dyDescent="0.25">
      <c r="A49" s="27">
        <v>43601</v>
      </c>
      <c r="B49" t="s">
        <v>90</v>
      </c>
      <c r="C49" t="s">
        <v>91</v>
      </c>
      <c r="D49">
        <v>52.097772069999998</v>
      </c>
      <c r="E49">
        <v>51.065831070000002</v>
      </c>
      <c r="F49">
        <v>2.02081</v>
      </c>
      <c r="G49">
        <v>1.031941</v>
      </c>
      <c r="H49">
        <v>7984.31</v>
      </c>
      <c r="I49">
        <v>415964606.22290498</v>
      </c>
    </row>
    <row r="50" spans="1:9" x14ac:dyDescent="0.25">
      <c r="A50" s="27">
        <v>43600</v>
      </c>
      <c r="B50" t="s">
        <v>90</v>
      </c>
      <c r="C50" t="s">
        <v>91</v>
      </c>
      <c r="D50">
        <v>51.065831510000002</v>
      </c>
      <c r="E50">
        <v>49.955345510000001</v>
      </c>
      <c r="F50">
        <v>2.22296</v>
      </c>
      <c r="G50">
        <v>1.1104860000000001</v>
      </c>
      <c r="H50">
        <v>7984.31</v>
      </c>
      <c r="I50">
        <v>407725275.98611301</v>
      </c>
    </row>
    <row r="51" spans="1:9" x14ac:dyDescent="0.25">
      <c r="A51" s="27">
        <v>43599</v>
      </c>
      <c r="B51" t="s">
        <v>90</v>
      </c>
      <c r="C51" t="s">
        <v>91</v>
      </c>
      <c r="D51">
        <v>49.955345719999997</v>
      </c>
      <c r="E51">
        <v>48.653354720000003</v>
      </c>
      <c r="F51">
        <v>2.6760600000000001</v>
      </c>
      <c r="G51">
        <v>1.3019909999999999</v>
      </c>
      <c r="H51">
        <v>7984.31</v>
      </c>
      <c r="I51">
        <v>398858816.51961601</v>
      </c>
    </row>
    <row r="52" spans="1:9" x14ac:dyDescent="0.25">
      <c r="A52" s="27">
        <v>43598</v>
      </c>
      <c r="B52" t="s">
        <v>90</v>
      </c>
      <c r="C52" t="s">
        <v>91</v>
      </c>
      <c r="D52">
        <v>48.653354520000001</v>
      </c>
      <c r="E52">
        <v>52.63876552</v>
      </c>
      <c r="F52">
        <v>-7.57125</v>
      </c>
      <c r="G52">
        <v>-3.985411</v>
      </c>
      <c r="H52">
        <v>7984.31</v>
      </c>
      <c r="I52">
        <v>388463319.06751698</v>
      </c>
    </row>
    <row r="53" spans="1:9" x14ac:dyDescent="0.25">
      <c r="A53" s="27">
        <v>43595</v>
      </c>
      <c r="B53" t="s">
        <v>90</v>
      </c>
      <c r="C53" t="s">
        <v>91</v>
      </c>
      <c r="D53">
        <v>52.638765020000001</v>
      </c>
      <c r="E53">
        <v>50.766883020000002</v>
      </c>
      <c r="F53">
        <v>3.6872099999999999</v>
      </c>
      <c r="G53">
        <v>1.871882</v>
      </c>
      <c r="H53">
        <v>7984.31</v>
      </c>
      <c r="I53">
        <v>420284060.02054101</v>
      </c>
    </row>
    <row r="54" spans="1:9" x14ac:dyDescent="0.25">
      <c r="A54" s="27">
        <v>43594</v>
      </c>
      <c r="B54" t="s">
        <v>90</v>
      </c>
      <c r="C54" t="s">
        <v>91</v>
      </c>
      <c r="D54">
        <v>50.766882969999997</v>
      </c>
      <c r="E54">
        <v>50.617853969999999</v>
      </c>
      <c r="F54">
        <v>0.29442000000000002</v>
      </c>
      <c r="G54">
        <v>0.14902899999999999</v>
      </c>
      <c r="H54">
        <v>7984.31</v>
      </c>
      <c r="I54">
        <v>405338379.06555098</v>
      </c>
    </row>
    <row r="55" spans="1:9" x14ac:dyDescent="0.25">
      <c r="A55" s="27">
        <v>43593</v>
      </c>
      <c r="B55" t="s">
        <v>90</v>
      </c>
      <c r="C55" t="s">
        <v>91</v>
      </c>
      <c r="D55">
        <v>50.617853889999999</v>
      </c>
      <c r="E55">
        <v>50.964259890000001</v>
      </c>
      <c r="F55">
        <v>-0.67969999999999997</v>
      </c>
      <c r="G55">
        <v>-0.34640599999999999</v>
      </c>
      <c r="H55">
        <v>7984.31</v>
      </c>
      <c r="I55">
        <v>404148485.13890398</v>
      </c>
    </row>
    <row r="56" spans="1:9" x14ac:dyDescent="0.25">
      <c r="A56" s="27">
        <v>43592</v>
      </c>
      <c r="B56" t="s">
        <v>90</v>
      </c>
      <c r="C56" t="s">
        <v>91</v>
      </c>
      <c r="D56">
        <v>50.964260250000002</v>
      </c>
      <c r="E56">
        <v>54.04920225</v>
      </c>
      <c r="F56">
        <v>-5.7076599999999997</v>
      </c>
      <c r="G56">
        <v>-3.0849419999999999</v>
      </c>
      <c r="H56">
        <v>7984.31</v>
      </c>
      <c r="I56">
        <v>406914299.86389601</v>
      </c>
    </row>
    <row r="57" spans="1:9" x14ac:dyDescent="0.25">
      <c r="A57" s="27">
        <v>43591</v>
      </c>
      <c r="B57" t="s">
        <v>90</v>
      </c>
      <c r="C57" t="s">
        <v>91</v>
      </c>
      <c r="D57">
        <v>54.049202059999999</v>
      </c>
      <c r="E57">
        <v>55.926693059999998</v>
      </c>
      <c r="F57">
        <v>-3.3570600000000002</v>
      </c>
      <c r="G57">
        <v>-1.877491</v>
      </c>
      <c r="H57">
        <v>7984.31</v>
      </c>
      <c r="I57">
        <v>431545422.352072</v>
      </c>
    </row>
    <row r="58" spans="1:9" x14ac:dyDescent="0.25">
      <c r="A58" s="27">
        <v>43588</v>
      </c>
      <c r="B58" t="s">
        <v>90</v>
      </c>
      <c r="C58" t="s">
        <v>91</v>
      </c>
      <c r="D58">
        <v>55.926693409999999</v>
      </c>
      <c r="E58">
        <v>54.553601409999999</v>
      </c>
      <c r="F58">
        <v>2.5169600000000001</v>
      </c>
      <c r="G58">
        <v>1.373092</v>
      </c>
      <c r="H58">
        <v>7984.31</v>
      </c>
      <c r="I58">
        <v>446535889.68031597</v>
      </c>
    </row>
    <row r="59" spans="1:9" x14ac:dyDescent="0.25">
      <c r="A59" s="27">
        <v>43587</v>
      </c>
      <c r="B59" t="s">
        <v>90</v>
      </c>
      <c r="C59" t="s">
        <v>91</v>
      </c>
      <c r="D59">
        <v>54.553601149999999</v>
      </c>
      <c r="E59">
        <v>54.433166149999998</v>
      </c>
      <c r="F59">
        <v>0.22125</v>
      </c>
      <c r="G59">
        <v>0.120435</v>
      </c>
      <c r="H59">
        <v>7984.31</v>
      </c>
      <c r="I59">
        <v>435572699.53715301</v>
      </c>
    </row>
    <row r="60" spans="1:9" x14ac:dyDescent="0.25">
      <c r="A60" s="27">
        <v>43586</v>
      </c>
      <c r="B60" t="s">
        <v>90</v>
      </c>
      <c r="C60" t="s">
        <v>91</v>
      </c>
      <c r="D60">
        <v>54.433166610000001</v>
      </c>
      <c r="E60">
        <v>55.754347610000003</v>
      </c>
      <c r="F60">
        <v>-2.36965</v>
      </c>
      <c r="G60">
        <v>-1.3211809999999999</v>
      </c>
      <c r="H60">
        <v>7984.31</v>
      </c>
      <c r="I60">
        <v>434611113.19638902</v>
      </c>
    </row>
    <row r="61" spans="1:9" x14ac:dyDescent="0.25">
      <c r="A61" s="27">
        <v>43585</v>
      </c>
      <c r="B61" t="s">
        <v>90</v>
      </c>
      <c r="C61" t="s">
        <v>91</v>
      </c>
      <c r="D61">
        <v>55.754347510000002</v>
      </c>
      <c r="E61">
        <v>55.663334509999999</v>
      </c>
      <c r="F61">
        <v>0.16350999999999999</v>
      </c>
      <c r="G61">
        <v>9.1012999999999997E-2</v>
      </c>
      <c r="H61">
        <v>7984.31</v>
      </c>
      <c r="I61">
        <v>445159827.10452503</v>
      </c>
    </row>
    <row r="62" spans="1:9" x14ac:dyDescent="0.25">
      <c r="A62" s="27">
        <v>43584</v>
      </c>
      <c r="B62" t="s">
        <v>90</v>
      </c>
      <c r="C62" t="s">
        <v>91</v>
      </c>
      <c r="D62">
        <v>55.663334720000002</v>
      </c>
      <c r="E62">
        <v>56.045722720000001</v>
      </c>
      <c r="F62">
        <v>-0.68228</v>
      </c>
      <c r="G62">
        <v>-0.38238800000000001</v>
      </c>
      <c r="H62">
        <v>7984.31</v>
      </c>
      <c r="I62">
        <v>444433153.04823899</v>
      </c>
    </row>
    <row r="63" spans="1:9" x14ac:dyDescent="0.25">
      <c r="A63" s="27">
        <v>43581</v>
      </c>
      <c r="B63" t="s">
        <v>90</v>
      </c>
      <c r="C63" t="s">
        <v>91</v>
      </c>
      <c r="D63">
        <v>56.045722859999998</v>
      </c>
      <c r="E63">
        <v>55.154894859999999</v>
      </c>
      <c r="F63">
        <v>1.61514</v>
      </c>
      <c r="G63">
        <v>0.89082799999999995</v>
      </c>
      <c r="H63">
        <v>7984.31</v>
      </c>
      <c r="I63">
        <v>447486257.35115802</v>
      </c>
    </row>
    <row r="64" spans="1:9" x14ac:dyDescent="0.25">
      <c r="A64" s="27">
        <v>43580</v>
      </c>
      <c r="B64" t="s">
        <v>90</v>
      </c>
      <c r="C64" t="s">
        <v>91</v>
      </c>
      <c r="D64">
        <v>55.15489522</v>
      </c>
      <c r="E64">
        <v>55.667254219999997</v>
      </c>
      <c r="F64">
        <v>-0.9204</v>
      </c>
      <c r="G64">
        <v>-0.51235900000000001</v>
      </c>
      <c r="H64">
        <v>7984.31</v>
      </c>
      <c r="I64">
        <v>440373615.98931199</v>
      </c>
    </row>
    <row r="65" spans="1:9" x14ac:dyDescent="0.25">
      <c r="A65" s="27">
        <v>43579</v>
      </c>
      <c r="B65" t="s">
        <v>90</v>
      </c>
      <c r="C65" t="s">
        <v>91</v>
      </c>
      <c r="D65">
        <v>55.667254659999998</v>
      </c>
      <c r="E65">
        <v>56.507393659999998</v>
      </c>
      <c r="F65">
        <v>-1.48678</v>
      </c>
      <c r="G65">
        <v>-0.84013899999999997</v>
      </c>
      <c r="H65">
        <v>7984.31</v>
      </c>
      <c r="I65">
        <v>444464451.05261999</v>
      </c>
    </row>
    <row r="66" spans="1:9" x14ac:dyDescent="0.25">
      <c r="A66" s="27">
        <v>43578</v>
      </c>
      <c r="B66" t="s">
        <v>90</v>
      </c>
      <c r="C66" t="s">
        <v>91</v>
      </c>
      <c r="D66">
        <v>56.507393489999998</v>
      </c>
      <c r="E66">
        <v>56.410739489999997</v>
      </c>
      <c r="F66">
        <v>0.17133999999999999</v>
      </c>
      <c r="G66">
        <v>9.6654000000000004E-2</v>
      </c>
      <c r="H66">
        <v>8134.31</v>
      </c>
      <c r="I66">
        <v>459648486.41746098</v>
      </c>
    </row>
    <row r="67" spans="1:9" x14ac:dyDescent="0.25">
      <c r="A67" s="27">
        <v>43577</v>
      </c>
      <c r="B67" t="s">
        <v>90</v>
      </c>
      <c r="C67" t="s">
        <v>91</v>
      </c>
      <c r="D67">
        <v>56.410739620000001</v>
      </c>
      <c r="E67">
        <v>55.938543619999997</v>
      </c>
      <c r="F67">
        <v>0.84413000000000005</v>
      </c>
      <c r="G67">
        <v>0.472196</v>
      </c>
      <c r="H67">
        <v>8134.31</v>
      </c>
      <c r="I67">
        <v>458862274.166143</v>
      </c>
    </row>
    <row r="68" spans="1:9" x14ac:dyDescent="0.25">
      <c r="A68" s="27">
        <v>43573</v>
      </c>
      <c r="B68" t="s">
        <v>90</v>
      </c>
      <c r="C68" t="s">
        <v>91</v>
      </c>
      <c r="D68">
        <v>55.938543520000003</v>
      </c>
      <c r="E68">
        <v>55.57338352</v>
      </c>
      <c r="F68">
        <v>0.65708</v>
      </c>
      <c r="G68">
        <v>0.36515999999999998</v>
      </c>
      <c r="H68">
        <v>8134.31</v>
      </c>
      <c r="I68">
        <v>455021286.12453997</v>
      </c>
    </row>
    <row r="69" spans="1:9" x14ac:dyDescent="0.25">
      <c r="A69" s="27">
        <v>43572</v>
      </c>
      <c r="B69" t="s">
        <v>90</v>
      </c>
      <c r="C69" t="s">
        <v>91</v>
      </c>
      <c r="D69">
        <v>55.573383499999998</v>
      </c>
      <c r="E69">
        <v>55.575604499999997</v>
      </c>
      <c r="F69">
        <v>-4.0000000000000001E-3</v>
      </c>
      <c r="G69">
        <v>-2.2209999999999999E-3</v>
      </c>
      <c r="H69">
        <v>8134.31</v>
      </c>
      <c r="I69">
        <v>452050962.41773403</v>
      </c>
    </row>
    <row r="70" spans="1:9" x14ac:dyDescent="0.25">
      <c r="A70" s="27">
        <v>43571</v>
      </c>
      <c r="B70" t="s">
        <v>90</v>
      </c>
      <c r="C70" t="s">
        <v>91</v>
      </c>
      <c r="D70">
        <v>55.575604749999997</v>
      </c>
      <c r="E70">
        <v>55.48733575</v>
      </c>
      <c r="F70">
        <v>0.15908</v>
      </c>
      <c r="G70">
        <v>8.8269E-2</v>
      </c>
      <c r="H70">
        <v>8434.31</v>
      </c>
      <c r="I70">
        <v>468741712.172158</v>
      </c>
    </row>
    <row r="71" spans="1:9" x14ac:dyDescent="0.25">
      <c r="A71" s="27">
        <v>43570</v>
      </c>
      <c r="B71" t="s">
        <v>90</v>
      </c>
      <c r="C71" t="s">
        <v>91</v>
      </c>
      <c r="D71">
        <v>55.48733549</v>
      </c>
      <c r="E71">
        <v>55.28313249</v>
      </c>
      <c r="F71">
        <v>0.36937999999999999</v>
      </c>
      <c r="G71">
        <v>0.204203</v>
      </c>
      <c r="H71">
        <v>8434.31</v>
      </c>
      <c r="I71">
        <v>467997222.134655</v>
      </c>
    </row>
    <row r="72" spans="1:9" x14ac:dyDescent="0.25">
      <c r="A72" s="27">
        <v>43567</v>
      </c>
      <c r="B72" t="s">
        <v>90</v>
      </c>
      <c r="C72" t="s">
        <v>91</v>
      </c>
      <c r="D72">
        <v>55.283132960000003</v>
      </c>
      <c r="E72">
        <v>53.887416960000003</v>
      </c>
      <c r="F72">
        <v>2.5900599999999998</v>
      </c>
      <c r="G72">
        <v>1.395716</v>
      </c>
      <c r="H72">
        <v>8434.31</v>
      </c>
      <c r="I72">
        <v>466274915.306458</v>
      </c>
    </row>
    <row r="73" spans="1:9" x14ac:dyDescent="0.25">
      <c r="A73" s="27">
        <v>43566</v>
      </c>
      <c r="B73" t="s">
        <v>90</v>
      </c>
      <c r="C73" t="s">
        <v>91</v>
      </c>
      <c r="D73">
        <v>53.887416880000004</v>
      </c>
      <c r="E73">
        <v>53.34589588</v>
      </c>
      <c r="F73">
        <v>1.01511</v>
      </c>
      <c r="G73">
        <v>0.54152100000000003</v>
      </c>
      <c r="H73">
        <v>8434.31</v>
      </c>
      <c r="I73">
        <v>454503017.40290201</v>
      </c>
    </row>
    <row r="74" spans="1:9" x14ac:dyDescent="0.25">
      <c r="A74" s="27">
        <v>43565</v>
      </c>
      <c r="B74" t="s">
        <v>90</v>
      </c>
      <c r="C74" t="s">
        <v>91</v>
      </c>
      <c r="D74">
        <v>53.345896119999999</v>
      </c>
      <c r="E74">
        <v>52.527828120000002</v>
      </c>
      <c r="F74">
        <v>1.5573999999999999</v>
      </c>
      <c r="G74">
        <v>0.81806800000000002</v>
      </c>
      <c r="H74">
        <v>8434.31</v>
      </c>
      <c r="I74">
        <v>449935665.06618798</v>
      </c>
    </row>
    <row r="75" spans="1:9" x14ac:dyDescent="0.25">
      <c r="A75" s="27">
        <v>43564</v>
      </c>
      <c r="B75" t="s">
        <v>90</v>
      </c>
      <c r="C75" t="s">
        <v>91</v>
      </c>
      <c r="D75">
        <v>52.52782861</v>
      </c>
      <c r="E75">
        <v>53.516080610000003</v>
      </c>
      <c r="F75">
        <v>-1.8466400000000001</v>
      </c>
      <c r="G75">
        <v>-0.98825200000000002</v>
      </c>
      <c r="H75">
        <v>8434.31</v>
      </c>
      <c r="I75">
        <v>443035832.54012299</v>
      </c>
    </row>
    <row r="76" spans="1:9" x14ac:dyDescent="0.25">
      <c r="A76" s="27">
        <v>43563</v>
      </c>
      <c r="B76" t="s">
        <v>90</v>
      </c>
      <c r="C76" t="s">
        <v>91</v>
      </c>
      <c r="D76">
        <v>53.516080799999997</v>
      </c>
      <c r="E76">
        <v>53.604877799999997</v>
      </c>
      <c r="F76">
        <v>-0.16564999999999999</v>
      </c>
      <c r="G76">
        <v>-8.8797000000000001E-2</v>
      </c>
      <c r="H76">
        <v>8434.31</v>
      </c>
      <c r="I76">
        <v>451371054.90400499</v>
      </c>
    </row>
    <row r="77" spans="1:9" x14ac:dyDescent="0.25">
      <c r="A77" s="27">
        <v>43560</v>
      </c>
      <c r="B77" t="s">
        <v>90</v>
      </c>
      <c r="C77" t="s">
        <v>91</v>
      </c>
      <c r="D77">
        <v>53.60487741</v>
      </c>
      <c r="E77">
        <v>53.029281410000003</v>
      </c>
      <c r="F77">
        <v>1.0854299999999999</v>
      </c>
      <c r="G77">
        <v>0.575596</v>
      </c>
      <c r="H77">
        <v>8434.31</v>
      </c>
      <c r="I77">
        <v>452119992.77330399</v>
      </c>
    </row>
    <row r="78" spans="1:9" x14ac:dyDescent="0.25">
      <c r="A78" s="27">
        <v>43559</v>
      </c>
      <c r="B78" t="s">
        <v>90</v>
      </c>
      <c r="C78" t="s">
        <v>91</v>
      </c>
      <c r="D78">
        <v>53.029281789999999</v>
      </c>
      <c r="E78">
        <v>52.861740789999999</v>
      </c>
      <c r="F78">
        <v>0.31694</v>
      </c>
      <c r="G78">
        <v>0.167541</v>
      </c>
      <c r="H78">
        <v>8434.31</v>
      </c>
      <c r="I78">
        <v>447265242.60636902</v>
      </c>
    </row>
    <row r="79" spans="1:9" x14ac:dyDescent="0.25">
      <c r="A79" s="27">
        <v>43558</v>
      </c>
      <c r="B79" t="s">
        <v>90</v>
      </c>
      <c r="C79" t="s">
        <v>91</v>
      </c>
      <c r="D79">
        <v>52.861740930000003</v>
      </c>
      <c r="E79">
        <v>52.810987930000003</v>
      </c>
      <c r="F79">
        <v>9.6100000000000005E-2</v>
      </c>
      <c r="G79">
        <v>5.0753E-2</v>
      </c>
      <c r="H79">
        <v>8434.31</v>
      </c>
      <c r="I79">
        <v>445852151.55808502</v>
      </c>
    </row>
    <row r="80" spans="1:9" x14ac:dyDescent="0.25">
      <c r="A80" s="27">
        <v>43557</v>
      </c>
      <c r="B80" t="s">
        <v>90</v>
      </c>
      <c r="C80" t="s">
        <v>91</v>
      </c>
      <c r="D80">
        <v>52.810987869999998</v>
      </c>
      <c r="E80">
        <v>52.894488870000004</v>
      </c>
      <c r="F80">
        <v>-0.15786</v>
      </c>
      <c r="G80">
        <v>-8.3501000000000006E-2</v>
      </c>
      <c r="H80">
        <v>8434.31</v>
      </c>
      <c r="I80">
        <v>445424084.66885602</v>
      </c>
    </row>
    <row r="81" spans="1:9" x14ac:dyDescent="0.25">
      <c r="A81" s="27">
        <v>43556</v>
      </c>
      <c r="B81" t="s">
        <v>90</v>
      </c>
      <c r="C81" t="s">
        <v>91</v>
      </c>
      <c r="D81">
        <v>52.894488369999998</v>
      </c>
      <c r="E81">
        <v>52.310790369999999</v>
      </c>
      <c r="F81">
        <v>1.1158300000000001</v>
      </c>
      <c r="G81">
        <v>0.58369800000000005</v>
      </c>
      <c r="H81">
        <v>8434.31</v>
      </c>
      <c r="I81">
        <v>446128353.520509</v>
      </c>
    </row>
    <row r="82" spans="1:9" x14ac:dyDescent="0.25">
      <c r="A82" s="27">
        <v>43553</v>
      </c>
      <c r="B82" t="s">
        <v>90</v>
      </c>
      <c r="C82" t="s">
        <v>91</v>
      </c>
      <c r="D82">
        <v>52.310790859999997</v>
      </c>
      <c r="E82">
        <v>51.736870860000003</v>
      </c>
      <c r="F82">
        <v>1.10931</v>
      </c>
      <c r="G82">
        <v>0.57391999999999999</v>
      </c>
      <c r="H82">
        <v>8434.31</v>
      </c>
      <c r="I82">
        <v>441205269.526034</v>
      </c>
    </row>
    <row r="83" spans="1:9" x14ac:dyDescent="0.25">
      <c r="A83" s="27">
        <v>43552</v>
      </c>
      <c r="B83" t="s">
        <v>90</v>
      </c>
      <c r="C83" t="s">
        <v>91</v>
      </c>
      <c r="D83">
        <v>51.736870430000003</v>
      </c>
      <c r="E83">
        <v>50.942589429999998</v>
      </c>
      <c r="F83">
        <v>1.5591699999999999</v>
      </c>
      <c r="G83">
        <v>0.79428100000000001</v>
      </c>
      <c r="H83">
        <v>8434.31</v>
      </c>
      <c r="I83">
        <v>436364648.42584199</v>
      </c>
    </row>
    <row r="84" spans="1:9" x14ac:dyDescent="0.25">
      <c r="A84" s="27">
        <v>43551</v>
      </c>
      <c r="B84" t="s">
        <v>90</v>
      </c>
      <c r="C84" t="s">
        <v>91</v>
      </c>
      <c r="D84">
        <v>50.942589730000002</v>
      </c>
      <c r="E84">
        <v>51.424105730000001</v>
      </c>
      <c r="F84">
        <v>-0.93635999999999997</v>
      </c>
      <c r="G84">
        <v>-0.481516</v>
      </c>
      <c r="H84">
        <v>8434.31</v>
      </c>
      <c r="I84">
        <v>429665441.15786701</v>
      </c>
    </row>
    <row r="85" spans="1:9" x14ac:dyDescent="0.25">
      <c r="A85" s="27">
        <v>43550</v>
      </c>
      <c r="B85" t="s">
        <v>90</v>
      </c>
      <c r="C85" t="s">
        <v>91</v>
      </c>
      <c r="D85">
        <v>51.424105320000002</v>
      </c>
      <c r="E85">
        <v>50.216874320000002</v>
      </c>
      <c r="F85">
        <v>2.4040300000000001</v>
      </c>
      <c r="G85">
        <v>1.2072309999999999</v>
      </c>
      <c r="H85">
        <v>8384.31</v>
      </c>
      <c r="I85">
        <v>431155486.20321298</v>
      </c>
    </row>
    <row r="86" spans="1:9" x14ac:dyDescent="0.25">
      <c r="A86" s="27">
        <v>43549</v>
      </c>
      <c r="B86" t="s">
        <v>90</v>
      </c>
      <c r="C86" t="s">
        <v>91</v>
      </c>
      <c r="D86">
        <v>50.216874609999998</v>
      </c>
      <c r="E86">
        <v>50.378302609999999</v>
      </c>
      <c r="F86">
        <v>-0.32042999999999999</v>
      </c>
      <c r="G86">
        <v>-0.16142799999999999</v>
      </c>
      <c r="H86">
        <v>8384.31</v>
      </c>
      <c r="I86">
        <v>421033693.310745</v>
      </c>
    </row>
    <row r="87" spans="1:9" x14ac:dyDescent="0.25">
      <c r="A87" s="27">
        <v>43546</v>
      </c>
      <c r="B87" t="s">
        <v>90</v>
      </c>
      <c r="C87" t="s">
        <v>91</v>
      </c>
      <c r="D87">
        <v>50.378302359999999</v>
      </c>
      <c r="E87">
        <v>53.155977360000001</v>
      </c>
      <c r="F87">
        <v>-5.2255200000000004</v>
      </c>
      <c r="G87">
        <v>-2.7776749999999999</v>
      </c>
      <c r="H87">
        <v>8384.31</v>
      </c>
      <c r="I87">
        <v>422387153.12506402</v>
      </c>
    </row>
    <row r="88" spans="1:9" x14ac:dyDescent="0.25">
      <c r="A88" s="27">
        <v>43545</v>
      </c>
      <c r="B88" t="s">
        <v>90</v>
      </c>
      <c r="C88" t="s">
        <v>91</v>
      </c>
      <c r="D88">
        <v>53.155977729999996</v>
      </c>
      <c r="E88">
        <v>52.741037730000002</v>
      </c>
      <c r="F88">
        <v>0.78674999999999995</v>
      </c>
      <c r="G88">
        <v>0.41493999999999998</v>
      </c>
      <c r="H88">
        <v>8384.31</v>
      </c>
      <c r="I88">
        <v>445676036.17348301</v>
      </c>
    </row>
    <row r="89" spans="1:9" x14ac:dyDescent="0.25">
      <c r="A89" s="27">
        <v>43544</v>
      </c>
      <c r="B89" t="s">
        <v>90</v>
      </c>
      <c r="C89" t="s">
        <v>91</v>
      </c>
      <c r="D89">
        <v>52.741037630000001</v>
      </c>
      <c r="E89">
        <v>53.096195629999997</v>
      </c>
      <c r="F89">
        <v>-0.66890000000000005</v>
      </c>
      <c r="G89">
        <v>-0.35515799999999997</v>
      </c>
      <c r="H89">
        <v>8384.31</v>
      </c>
      <c r="I89">
        <v>442197050.98847198</v>
      </c>
    </row>
    <row r="90" spans="1:9" x14ac:dyDescent="0.25">
      <c r="A90" s="27">
        <v>43543</v>
      </c>
      <c r="B90" t="s">
        <v>90</v>
      </c>
      <c r="C90" t="s">
        <v>91</v>
      </c>
      <c r="D90">
        <v>53.096195299999998</v>
      </c>
      <c r="E90">
        <v>53.277426300000002</v>
      </c>
      <c r="F90">
        <v>-0.34016000000000002</v>
      </c>
      <c r="G90">
        <v>-0.181231</v>
      </c>
      <c r="H90">
        <v>8384.31</v>
      </c>
      <c r="I90">
        <v>445174801.92715698</v>
      </c>
    </row>
    <row r="91" spans="1:9" x14ac:dyDescent="0.25">
      <c r="A91" s="27">
        <v>43542</v>
      </c>
      <c r="B91" t="s">
        <v>90</v>
      </c>
      <c r="C91" t="s">
        <v>91</v>
      </c>
      <c r="D91">
        <v>53.277426319999996</v>
      </c>
      <c r="E91">
        <v>53.503183319999998</v>
      </c>
      <c r="F91">
        <v>-0.42194999999999999</v>
      </c>
      <c r="G91">
        <v>-0.22575700000000001</v>
      </c>
      <c r="H91">
        <v>8384.31</v>
      </c>
      <c r="I91">
        <v>446694298.43676001</v>
      </c>
    </row>
    <row r="92" spans="1:9" x14ac:dyDescent="0.25">
      <c r="A92" s="27">
        <v>43539</v>
      </c>
      <c r="B92" t="s">
        <v>90</v>
      </c>
      <c r="C92" t="s">
        <v>91</v>
      </c>
      <c r="D92">
        <v>53.50318369</v>
      </c>
      <c r="E92">
        <v>52.726880690000002</v>
      </c>
      <c r="F92">
        <v>1.47231</v>
      </c>
      <c r="G92">
        <v>0.77630299999999997</v>
      </c>
      <c r="H92">
        <v>8384.31</v>
      </c>
      <c r="I92">
        <v>448587117.534352</v>
      </c>
    </row>
    <row r="93" spans="1:9" x14ac:dyDescent="0.25">
      <c r="A93" s="27">
        <v>43538</v>
      </c>
      <c r="B93" t="s">
        <v>90</v>
      </c>
      <c r="C93" t="s">
        <v>91</v>
      </c>
      <c r="D93">
        <v>52.726880909999998</v>
      </c>
      <c r="E93">
        <v>52.471380910000001</v>
      </c>
      <c r="F93">
        <v>0.48692999999999997</v>
      </c>
      <c r="G93">
        <v>0.2555</v>
      </c>
      <c r="H93">
        <v>8384.31</v>
      </c>
      <c r="I93">
        <v>442078356.70187902</v>
      </c>
    </row>
    <row r="94" spans="1:9" x14ac:dyDescent="0.25">
      <c r="A94" s="27">
        <v>43537</v>
      </c>
      <c r="B94" t="s">
        <v>90</v>
      </c>
      <c r="C94" t="s">
        <v>91</v>
      </c>
      <c r="D94">
        <v>52.471380590000003</v>
      </c>
      <c r="E94">
        <v>52.077377589999998</v>
      </c>
      <c r="F94">
        <v>0.75656999999999996</v>
      </c>
      <c r="G94">
        <v>0.39400299999999999</v>
      </c>
      <c r="H94">
        <v>8384.31</v>
      </c>
      <c r="I94">
        <v>439936163.580401</v>
      </c>
    </row>
    <row r="95" spans="1:9" x14ac:dyDescent="0.25">
      <c r="A95" s="27">
        <v>43536</v>
      </c>
      <c r="B95" t="s">
        <v>90</v>
      </c>
      <c r="C95" t="s">
        <v>91</v>
      </c>
      <c r="D95">
        <v>52.07737805</v>
      </c>
      <c r="E95">
        <v>51.563403049999998</v>
      </c>
      <c r="F95">
        <v>0.99678</v>
      </c>
      <c r="G95">
        <v>0.51397499999999996</v>
      </c>
      <c r="H95">
        <v>8384.31</v>
      </c>
      <c r="I95">
        <v>436632725.32626098</v>
      </c>
    </row>
    <row r="96" spans="1:9" x14ac:dyDescent="0.25">
      <c r="A96" s="27">
        <v>43535</v>
      </c>
      <c r="B96" t="s">
        <v>90</v>
      </c>
      <c r="C96" t="s">
        <v>91</v>
      </c>
      <c r="D96">
        <v>51.56340333</v>
      </c>
      <c r="E96">
        <v>49.777672330000001</v>
      </c>
      <c r="F96">
        <v>3.5874100000000002</v>
      </c>
      <c r="G96">
        <v>1.785731</v>
      </c>
      <c r="H96">
        <v>8384.31</v>
      </c>
      <c r="I96">
        <v>432323403.48354203</v>
      </c>
    </row>
    <row r="97" spans="1:9" x14ac:dyDescent="0.25">
      <c r="A97" s="27">
        <v>43532</v>
      </c>
      <c r="B97" t="s">
        <v>90</v>
      </c>
      <c r="C97" t="s">
        <v>91</v>
      </c>
      <c r="D97">
        <v>49.77767266</v>
      </c>
      <c r="E97">
        <v>49.858989659999999</v>
      </c>
      <c r="F97">
        <v>-0.16309000000000001</v>
      </c>
      <c r="G97">
        <v>-8.1317E-2</v>
      </c>
      <c r="H97">
        <v>8384.31</v>
      </c>
      <c r="I97">
        <v>417351289.32694602</v>
      </c>
    </row>
    <row r="98" spans="1:9" x14ac:dyDescent="0.25">
      <c r="A98" s="27">
        <v>43531</v>
      </c>
      <c r="B98" t="s">
        <v>90</v>
      </c>
      <c r="C98" t="s">
        <v>91</v>
      </c>
      <c r="D98">
        <v>49.858989459999997</v>
      </c>
      <c r="E98">
        <v>50.595338460000001</v>
      </c>
      <c r="F98">
        <v>-1.4553700000000001</v>
      </c>
      <c r="G98">
        <v>-0.73634900000000003</v>
      </c>
      <c r="H98">
        <v>8384.31</v>
      </c>
      <c r="I98">
        <v>418033074.34240401</v>
      </c>
    </row>
    <row r="99" spans="1:9" x14ac:dyDescent="0.25">
      <c r="A99" s="27">
        <v>43530</v>
      </c>
      <c r="B99" t="s">
        <v>90</v>
      </c>
      <c r="C99" t="s">
        <v>91</v>
      </c>
      <c r="D99">
        <v>50.59533836</v>
      </c>
      <c r="E99">
        <v>51.37334036</v>
      </c>
      <c r="F99">
        <v>-1.51441</v>
      </c>
      <c r="G99">
        <v>-0.77800199999999997</v>
      </c>
      <c r="H99">
        <v>8384.31</v>
      </c>
      <c r="I99">
        <v>424206849.57911599</v>
      </c>
    </row>
    <row r="100" spans="1:9" x14ac:dyDescent="0.25">
      <c r="A100" s="27">
        <v>43529</v>
      </c>
      <c r="B100" t="s">
        <v>90</v>
      </c>
      <c r="C100" t="s">
        <v>91</v>
      </c>
      <c r="D100">
        <v>51.373340349999999</v>
      </c>
      <c r="E100">
        <v>51.702169349999998</v>
      </c>
      <c r="F100">
        <v>-0.63600999999999996</v>
      </c>
      <c r="G100">
        <v>-0.32882899999999998</v>
      </c>
      <c r="H100">
        <v>8384.31</v>
      </c>
      <c r="I100">
        <v>430729857.109887</v>
      </c>
    </row>
    <row r="101" spans="1:9" x14ac:dyDescent="0.25">
      <c r="A101" s="27">
        <v>43528</v>
      </c>
      <c r="B101" t="s">
        <v>90</v>
      </c>
      <c r="C101" t="s">
        <v>91</v>
      </c>
      <c r="D101">
        <v>51.702169789999999</v>
      </c>
      <c r="E101">
        <v>52.294059789999999</v>
      </c>
      <c r="F101">
        <v>-1.13185</v>
      </c>
      <c r="G101">
        <v>-0.59189000000000003</v>
      </c>
      <c r="H101">
        <v>8384.31</v>
      </c>
      <c r="I101">
        <v>433486864.08548498</v>
      </c>
    </row>
    <row r="102" spans="1:9" x14ac:dyDescent="0.25">
      <c r="A102" s="27">
        <v>43525</v>
      </c>
      <c r="B102" t="s">
        <v>90</v>
      </c>
      <c r="C102" t="s">
        <v>91</v>
      </c>
      <c r="D102">
        <v>52.294059300000001</v>
      </c>
      <c r="E102">
        <v>51.201251300000003</v>
      </c>
      <c r="F102">
        <v>2.1343399999999999</v>
      </c>
      <c r="G102">
        <v>1.092808</v>
      </c>
      <c r="H102">
        <v>8384.31</v>
      </c>
      <c r="I102">
        <v>438449447.44740498</v>
      </c>
    </row>
    <row r="103" spans="1:9" x14ac:dyDescent="0.25">
      <c r="A103" s="27">
        <v>43524</v>
      </c>
      <c r="B103" t="s">
        <v>90</v>
      </c>
      <c r="C103" t="s">
        <v>91</v>
      </c>
      <c r="D103">
        <v>51.201251329999998</v>
      </c>
      <c r="E103">
        <v>51.043733330000002</v>
      </c>
      <c r="F103">
        <v>0.30858999999999998</v>
      </c>
      <c r="G103">
        <v>0.15751799999999999</v>
      </c>
      <c r="H103">
        <v>8384.31</v>
      </c>
      <c r="I103">
        <v>429287009.93487799</v>
      </c>
    </row>
    <row r="104" spans="1:9" x14ac:dyDescent="0.25">
      <c r="A104" s="27">
        <v>43523</v>
      </c>
      <c r="B104" t="s">
        <v>90</v>
      </c>
      <c r="C104" t="s">
        <v>91</v>
      </c>
      <c r="D104">
        <v>51.043732949999999</v>
      </c>
      <c r="E104">
        <v>50.965909949999997</v>
      </c>
      <c r="F104">
        <v>0.1527</v>
      </c>
      <c r="G104">
        <v>7.7823000000000003E-2</v>
      </c>
      <c r="H104">
        <v>8384.31</v>
      </c>
      <c r="I104">
        <v>427966327.47881502</v>
      </c>
    </row>
    <row r="105" spans="1:9" x14ac:dyDescent="0.25">
      <c r="A105" s="27">
        <v>43522</v>
      </c>
      <c r="B105" t="s">
        <v>90</v>
      </c>
      <c r="C105" t="s">
        <v>91</v>
      </c>
      <c r="D105">
        <v>50.965910170000001</v>
      </c>
      <c r="E105">
        <v>51.268113169999999</v>
      </c>
      <c r="F105">
        <v>-0.58945999999999998</v>
      </c>
      <c r="G105">
        <v>-0.302203</v>
      </c>
      <c r="H105">
        <v>8384.31</v>
      </c>
      <c r="I105">
        <v>427313837.39970201</v>
      </c>
    </row>
    <row r="106" spans="1:9" x14ac:dyDescent="0.25">
      <c r="A106" s="27">
        <v>43521</v>
      </c>
      <c r="B106" t="s">
        <v>90</v>
      </c>
      <c r="C106" t="s">
        <v>91</v>
      </c>
      <c r="D106">
        <v>51.268113390000003</v>
      </c>
      <c r="E106">
        <v>51.83956139</v>
      </c>
      <c r="F106">
        <v>-1.1023400000000001</v>
      </c>
      <c r="G106">
        <v>-0.57144799999999996</v>
      </c>
      <c r="H106">
        <v>8384.31</v>
      </c>
      <c r="I106">
        <v>429847601.97257</v>
      </c>
    </row>
    <row r="107" spans="1:9" x14ac:dyDescent="0.25">
      <c r="A107" s="27">
        <v>43518</v>
      </c>
      <c r="B107" t="s">
        <v>90</v>
      </c>
      <c r="C107" t="s">
        <v>91</v>
      </c>
      <c r="D107">
        <v>51.839561019999998</v>
      </c>
      <c r="E107">
        <v>50.794733020000002</v>
      </c>
      <c r="F107">
        <v>2.0569600000000001</v>
      </c>
      <c r="G107">
        <v>1.0448280000000001</v>
      </c>
      <c r="H107">
        <v>8384.31</v>
      </c>
      <c r="I107">
        <v>434638794.33691299</v>
      </c>
    </row>
    <row r="108" spans="1:9" x14ac:dyDescent="0.25">
      <c r="A108" s="27">
        <v>43517</v>
      </c>
      <c r="B108" t="s">
        <v>90</v>
      </c>
      <c r="C108" t="s">
        <v>91</v>
      </c>
      <c r="D108">
        <v>50.794733139999998</v>
      </c>
      <c r="E108">
        <v>51.267461140000002</v>
      </c>
      <c r="F108">
        <v>-0.92208000000000001</v>
      </c>
      <c r="G108">
        <v>-0.47272799999999998</v>
      </c>
      <c r="H108">
        <v>8384.31</v>
      </c>
      <c r="I108">
        <v>425878636.628833</v>
      </c>
    </row>
    <row r="109" spans="1:9" x14ac:dyDescent="0.25">
      <c r="A109" s="27">
        <v>43516</v>
      </c>
      <c r="B109" t="s">
        <v>90</v>
      </c>
      <c r="C109" t="s">
        <v>91</v>
      </c>
      <c r="D109">
        <v>51.26746163</v>
      </c>
      <c r="E109">
        <v>50.212721629999997</v>
      </c>
      <c r="F109">
        <v>2.1005400000000001</v>
      </c>
      <c r="G109">
        <v>1.05474</v>
      </c>
      <c r="H109">
        <v>8384.31</v>
      </c>
      <c r="I109">
        <v>429842137.41663998</v>
      </c>
    </row>
    <row r="110" spans="1:9" x14ac:dyDescent="0.25">
      <c r="A110" s="27">
        <v>43515</v>
      </c>
      <c r="B110" t="s">
        <v>90</v>
      </c>
      <c r="C110" t="s">
        <v>91</v>
      </c>
      <c r="D110">
        <v>50.212721620000003</v>
      </c>
      <c r="E110">
        <v>50.212910620000002</v>
      </c>
      <c r="F110">
        <v>-3.8000000000000002E-4</v>
      </c>
      <c r="G110">
        <v>-1.8900000000000001E-4</v>
      </c>
      <c r="H110">
        <v>8384.31</v>
      </c>
      <c r="I110">
        <v>420998873.36761701</v>
      </c>
    </row>
    <row r="111" spans="1:9" x14ac:dyDescent="0.25">
      <c r="A111" s="27">
        <v>43511</v>
      </c>
      <c r="B111" t="s">
        <v>90</v>
      </c>
      <c r="C111" t="s">
        <v>91</v>
      </c>
      <c r="D111">
        <v>50.212910749999999</v>
      </c>
      <c r="E111">
        <v>49.353780749999999</v>
      </c>
      <c r="F111">
        <v>1.7407600000000001</v>
      </c>
      <c r="G111">
        <v>0.85912999999999995</v>
      </c>
      <c r="H111">
        <v>8384.31</v>
      </c>
      <c r="I111">
        <v>421000459.0916</v>
      </c>
    </row>
    <row r="112" spans="1:9" x14ac:dyDescent="0.25">
      <c r="A112" s="27">
        <v>43510</v>
      </c>
      <c r="B112" t="s">
        <v>90</v>
      </c>
      <c r="C112" t="s">
        <v>91</v>
      </c>
      <c r="D112">
        <v>49.353780540000002</v>
      </c>
      <c r="E112">
        <v>49.729815539999997</v>
      </c>
      <c r="F112">
        <v>-0.75616000000000005</v>
      </c>
      <c r="G112">
        <v>-0.37603500000000001</v>
      </c>
      <c r="H112">
        <v>8384.31</v>
      </c>
      <c r="I112">
        <v>413797247.65798497</v>
      </c>
    </row>
    <row r="113" spans="1:9" x14ac:dyDescent="0.25">
      <c r="A113" s="27">
        <v>43509</v>
      </c>
      <c r="B113" t="s">
        <v>90</v>
      </c>
      <c r="C113" t="s">
        <v>91</v>
      </c>
      <c r="D113">
        <v>49.729815160000001</v>
      </c>
      <c r="E113">
        <v>49.657819160000003</v>
      </c>
      <c r="F113">
        <v>0.14498</v>
      </c>
      <c r="G113">
        <v>7.1996000000000004E-2</v>
      </c>
      <c r="H113">
        <v>8384.31</v>
      </c>
      <c r="I113">
        <v>416950037.35469401</v>
      </c>
    </row>
    <row r="114" spans="1:9" x14ac:dyDescent="0.25">
      <c r="A114" s="27">
        <v>43508</v>
      </c>
      <c r="B114" t="s">
        <v>90</v>
      </c>
      <c r="C114" t="s">
        <v>91</v>
      </c>
      <c r="D114">
        <v>49.657819199999999</v>
      </c>
      <c r="E114">
        <v>49.2706692</v>
      </c>
      <c r="F114">
        <v>0.78576000000000001</v>
      </c>
      <c r="G114">
        <v>0.38714999999999999</v>
      </c>
      <c r="H114">
        <v>8384.31</v>
      </c>
      <c r="I114">
        <v>416346401.123294</v>
      </c>
    </row>
    <row r="115" spans="1:9" x14ac:dyDescent="0.25">
      <c r="A115" s="27">
        <v>43507</v>
      </c>
      <c r="B115" t="s">
        <v>90</v>
      </c>
      <c r="C115" t="s">
        <v>91</v>
      </c>
      <c r="D115">
        <v>49.270669050000002</v>
      </c>
      <c r="E115">
        <v>49.081841050000001</v>
      </c>
      <c r="F115">
        <v>0.38472000000000001</v>
      </c>
      <c r="G115">
        <v>0.188828</v>
      </c>
      <c r="H115">
        <v>8384.31</v>
      </c>
      <c r="I115">
        <v>413100415.41059798</v>
      </c>
    </row>
    <row r="116" spans="1:9" x14ac:dyDescent="0.25">
      <c r="A116" s="27">
        <v>43504</v>
      </c>
      <c r="B116" t="s">
        <v>90</v>
      </c>
      <c r="C116" t="s">
        <v>91</v>
      </c>
      <c r="D116">
        <v>49.081841140000002</v>
      </c>
      <c r="E116">
        <v>48.605559139999997</v>
      </c>
      <c r="F116">
        <v>0.97989000000000004</v>
      </c>
      <c r="G116">
        <v>0.47628199999999998</v>
      </c>
      <c r="H116">
        <v>8384.31</v>
      </c>
      <c r="I116">
        <v>411517224.242989</v>
      </c>
    </row>
    <row r="117" spans="1:9" x14ac:dyDescent="0.25">
      <c r="A117" s="27">
        <v>43503</v>
      </c>
      <c r="B117" t="s">
        <v>90</v>
      </c>
      <c r="C117" t="s">
        <v>91</v>
      </c>
      <c r="D117">
        <v>48.60555944</v>
      </c>
      <c r="E117">
        <v>49.479754440000001</v>
      </c>
      <c r="F117">
        <v>-1.76677</v>
      </c>
      <c r="G117">
        <v>-0.87419500000000006</v>
      </c>
      <c r="H117">
        <v>8384.31</v>
      </c>
      <c r="I117">
        <v>407523932.25170797</v>
      </c>
    </row>
    <row r="118" spans="1:9" x14ac:dyDescent="0.25">
      <c r="A118" s="27">
        <v>43502</v>
      </c>
      <c r="B118" t="s">
        <v>90</v>
      </c>
      <c r="C118" t="s">
        <v>91</v>
      </c>
      <c r="D118">
        <v>49.4797546</v>
      </c>
      <c r="E118">
        <v>49.261743600000003</v>
      </c>
      <c r="F118">
        <v>0.44256000000000001</v>
      </c>
      <c r="G118">
        <v>0.21801100000000001</v>
      </c>
      <c r="H118">
        <v>8384.31</v>
      </c>
      <c r="I118">
        <v>414853452.851062</v>
      </c>
    </row>
    <row r="119" spans="1:9" x14ac:dyDescent="0.25">
      <c r="A119" s="27">
        <v>43501</v>
      </c>
      <c r="B119" t="s">
        <v>90</v>
      </c>
      <c r="C119" t="s">
        <v>91</v>
      </c>
      <c r="D119">
        <v>49.26174366</v>
      </c>
      <c r="E119">
        <v>49.165317659999999</v>
      </c>
      <c r="F119">
        <v>0.19613</v>
      </c>
      <c r="G119">
        <v>9.6425999999999998E-2</v>
      </c>
      <c r="H119">
        <v>8384.31</v>
      </c>
      <c r="I119">
        <v>413025582.20074302</v>
      </c>
    </row>
    <row r="120" spans="1:9" x14ac:dyDescent="0.25">
      <c r="A120" s="27">
        <v>43500</v>
      </c>
      <c r="B120" t="s">
        <v>90</v>
      </c>
      <c r="C120" t="s">
        <v>91</v>
      </c>
      <c r="D120">
        <v>49.165317170000002</v>
      </c>
      <c r="E120">
        <v>48.51121517</v>
      </c>
      <c r="F120">
        <v>1.3483499999999999</v>
      </c>
      <c r="G120">
        <v>0.65410199999999996</v>
      </c>
      <c r="H120">
        <v>8134.31</v>
      </c>
      <c r="I120">
        <v>399925783.61315101</v>
      </c>
    </row>
    <row r="121" spans="1:9" x14ac:dyDescent="0.25">
      <c r="A121" s="27">
        <v>43497</v>
      </c>
      <c r="B121" t="s">
        <v>90</v>
      </c>
      <c r="C121" t="s">
        <v>91</v>
      </c>
      <c r="D121">
        <v>48.511214879999997</v>
      </c>
      <c r="E121">
        <v>48.254386879999998</v>
      </c>
      <c r="F121">
        <v>0.53224000000000005</v>
      </c>
      <c r="G121">
        <v>0.256828</v>
      </c>
      <c r="H121">
        <v>8134.31</v>
      </c>
      <c r="I121">
        <v>394605114.77688801</v>
      </c>
    </row>
    <row r="122" spans="1:9" x14ac:dyDescent="0.25">
      <c r="A122" s="27">
        <v>43496</v>
      </c>
      <c r="B122" t="s">
        <v>90</v>
      </c>
      <c r="C122" t="s">
        <v>91</v>
      </c>
      <c r="D122">
        <v>48.254386760000003</v>
      </c>
      <c r="E122">
        <v>47.321247759999999</v>
      </c>
      <c r="F122">
        <v>1.9719199999999999</v>
      </c>
      <c r="G122">
        <v>0.93313900000000005</v>
      </c>
      <c r="H122">
        <v>8134.31</v>
      </c>
      <c r="I122">
        <v>392515996.00257498</v>
      </c>
    </row>
    <row r="123" spans="1:9" x14ac:dyDescent="0.25">
      <c r="A123" s="27">
        <v>43495</v>
      </c>
      <c r="B123" t="s">
        <v>90</v>
      </c>
      <c r="C123" t="s">
        <v>91</v>
      </c>
      <c r="D123">
        <v>47.321247530000001</v>
      </c>
      <c r="E123">
        <v>46.418118530000001</v>
      </c>
      <c r="F123">
        <v>1.94564</v>
      </c>
      <c r="G123">
        <v>0.90312899999999996</v>
      </c>
      <c r="H123">
        <v>8134.31</v>
      </c>
      <c r="I123">
        <v>384925555.03201097</v>
      </c>
    </row>
    <row r="124" spans="1:9" x14ac:dyDescent="0.25">
      <c r="A124" s="27">
        <v>43494</v>
      </c>
      <c r="B124" t="s">
        <v>90</v>
      </c>
      <c r="C124" t="s">
        <v>91</v>
      </c>
      <c r="D124">
        <v>46.418118040000003</v>
      </c>
      <c r="E124">
        <v>46.15346804</v>
      </c>
      <c r="F124">
        <v>0.57340999999999998</v>
      </c>
      <c r="G124">
        <v>0.26465</v>
      </c>
      <c r="H124">
        <v>8134.31</v>
      </c>
      <c r="I124">
        <v>377579222.49959803</v>
      </c>
    </row>
    <row r="125" spans="1:9" x14ac:dyDescent="0.25">
      <c r="A125" s="27">
        <v>43493</v>
      </c>
      <c r="B125" t="s">
        <v>90</v>
      </c>
      <c r="C125" t="s">
        <v>91</v>
      </c>
      <c r="D125">
        <v>46.153468480000001</v>
      </c>
      <c r="E125">
        <v>47.12554248</v>
      </c>
      <c r="F125">
        <v>-2.0627300000000002</v>
      </c>
      <c r="G125">
        <v>-0.97207399999999999</v>
      </c>
      <c r="H125">
        <v>8134.31</v>
      </c>
      <c r="I125">
        <v>375426481.731143</v>
      </c>
    </row>
    <row r="126" spans="1:9" x14ac:dyDescent="0.25">
      <c r="A126" s="27">
        <v>43490</v>
      </c>
      <c r="B126" t="s">
        <v>90</v>
      </c>
      <c r="C126" t="s">
        <v>91</v>
      </c>
      <c r="D126">
        <v>47.125542209999999</v>
      </c>
      <c r="E126">
        <v>46.123309210000002</v>
      </c>
      <c r="F126">
        <v>2.1729400000000001</v>
      </c>
      <c r="G126">
        <v>1.0022329999999999</v>
      </c>
      <c r="H126">
        <v>8134.31</v>
      </c>
      <c r="I126">
        <v>383333627.87759799</v>
      </c>
    </row>
    <row r="127" spans="1:9" x14ac:dyDescent="0.25">
      <c r="A127" s="27">
        <v>43489</v>
      </c>
      <c r="B127" t="s">
        <v>90</v>
      </c>
      <c r="C127" t="s">
        <v>91</v>
      </c>
      <c r="D127">
        <v>46.12330918</v>
      </c>
      <c r="E127">
        <v>45.548590179999998</v>
      </c>
      <c r="F127">
        <v>1.2617700000000001</v>
      </c>
      <c r="G127">
        <v>0.57471899999999998</v>
      </c>
      <c r="H127">
        <v>8134.31</v>
      </c>
      <c r="I127">
        <v>375181156.72603798</v>
      </c>
    </row>
    <row r="128" spans="1:9" x14ac:dyDescent="0.25">
      <c r="A128" s="27">
        <v>43488</v>
      </c>
      <c r="B128" t="s">
        <v>90</v>
      </c>
      <c r="C128" t="s">
        <v>91</v>
      </c>
      <c r="D128">
        <v>45.548590619999999</v>
      </c>
      <c r="E128">
        <v>45.117573620000002</v>
      </c>
      <c r="F128">
        <v>0.95531999999999995</v>
      </c>
      <c r="G128">
        <v>0.43101699999999998</v>
      </c>
      <c r="H128">
        <v>8134.31</v>
      </c>
      <c r="I128">
        <v>370506219.52039999</v>
      </c>
    </row>
    <row r="129" spans="1:9" x14ac:dyDescent="0.25">
      <c r="A129" s="27">
        <v>43487</v>
      </c>
      <c r="B129" t="s">
        <v>90</v>
      </c>
      <c r="C129" t="s">
        <v>91</v>
      </c>
      <c r="D129">
        <v>45.117573219999997</v>
      </c>
      <c r="E129">
        <v>47.347077220000003</v>
      </c>
      <c r="F129">
        <v>-4.70885</v>
      </c>
      <c r="G129">
        <v>-2.2295039999999999</v>
      </c>
      <c r="H129">
        <v>8134.31</v>
      </c>
      <c r="I129">
        <v>367000191.66645801</v>
      </c>
    </row>
    <row r="130" spans="1:9" x14ac:dyDescent="0.25">
      <c r="A130" s="27">
        <v>43483</v>
      </c>
      <c r="B130" t="s">
        <v>90</v>
      </c>
      <c r="C130" t="s">
        <v>91</v>
      </c>
      <c r="D130">
        <v>47.347076899999998</v>
      </c>
      <c r="E130">
        <v>47.101506899999997</v>
      </c>
      <c r="F130">
        <v>0.52136000000000005</v>
      </c>
      <c r="G130">
        <v>0.24557000000000001</v>
      </c>
      <c r="H130">
        <v>8134.31</v>
      </c>
      <c r="I130">
        <v>385135659.057208</v>
      </c>
    </row>
    <row r="131" spans="1:9" x14ac:dyDescent="0.25">
      <c r="A131" s="27">
        <v>43482</v>
      </c>
      <c r="B131" t="s">
        <v>90</v>
      </c>
      <c r="C131" t="s">
        <v>91</v>
      </c>
      <c r="D131">
        <v>47.101506550000003</v>
      </c>
      <c r="E131">
        <v>46.505496549999997</v>
      </c>
      <c r="F131">
        <v>1.28159</v>
      </c>
      <c r="G131">
        <v>0.59601000000000004</v>
      </c>
      <c r="H131">
        <v>8134.31</v>
      </c>
      <c r="I131">
        <v>383138114.44020998</v>
      </c>
    </row>
    <row r="132" spans="1:9" x14ac:dyDescent="0.25">
      <c r="A132" s="27">
        <v>43481</v>
      </c>
      <c r="B132" t="s">
        <v>90</v>
      </c>
      <c r="C132" t="s">
        <v>91</v>
      </c>
      <c r="D132">
        <v>46.505497030000001</v>
      </c>
      <c r="E132">
        <v>46.755663030000001</v>
      </c>
      <c r="F132">
        <v>-0.53505000000000003</v>
      </c>
      <c r="G132">
        <v>-0.250166</v>
      </c>
      <c r="H132">
        <v>8134.31</v>
      </c>
      <c r="I132">
        <v>378289990.02960801</v>
      </c>
    </row>
    <row r="133" spans="1:9" x14ac:dyDescent="0.25">
      <c r="A133" s="27">
        <v>43480</v>
      </c>
      <c r="B133" t="s">
        <v>90</v>
      </c>
      <c r="C133" t="s">
        <v>91</v>
      </c>
      <c r="D133">
        <v>46.755663220000002</v>
      </c>
      <c r="E133">
        <v>46.004104220000002</v>
      </c>
      <c r="F133">
        <v>1.63368</v>
      </c>
      <c r="G133">
        <v>0.75155899999999998</v>
      </c>
      <c r="H133">
        <v>8134.31</v>
      </c>
      <c r="I133">
        <v>380324918.62008798</v>
      </c>
    </row>
    <row r="134" spans="1:9" x14ac:dyDescent="0.25">
      <c r="A134" s="27">
        <v>43479</v>
      </c>
      <c r="B134" t="s">
        <v>90</v>
      </c>
      <c r="C134" t="s">
        <v>91</v>
      </c>
      <c r="D134">
        <v>46.00410437</v>
      </c>
      <c r="E134">
        <v>46.032471370000003</v>
      </c>
      <c r="F134">
        <v>-6.1620000000000001E-2</v>
      </c>
      <c r="G134">
        <v>-2.8367E-2</v>
      </c>
      <c r="H134">
        <v>8134.31</v>
      </c>
      <c r="I134">
        <v>374211508.205621</v>
      </c>
    </row>
    <row r="135" spans="1:9" x14ac:dyDescent="0.25">
      <c r="A135" s="27">
        <v>43476</v>
      </c>
      <c r="B135" t="s">
        <v>90</v>
      </c>
      <c r="C135" t="s">
        <v>91</v>
      </c>
      <c r="D135">
        <v>46.03247107</v>
      </c>
      <c r="E135">
        <v>45.354193070000001</v>
      </c>
      <c r="F135">
        <v>1.4955099999999999</v>
      </c>
      <c r="G135">
        <v>0.67827800000000005</v>
      </c>
      <c r="H135">
        <v>8134.31</v>
      </c>
      <c r="I135">
        <v>374442251.65199798</v>
      </c>
    </row>
    <row r="136" spans="1:9" x14ac:dyDescent="0.25">
      <c r="A136" s="27">
        <v>43475</v>
      </c>
      <c r="B136" t="s">
        <v>90</v>
      </c>
      <c r="C136" t="s">
        <v>91</v>
      </c>
      <c r="D136">
        <v>45.354192849999997</v>
      </c>
      <c r="E136">
        <v>45.077620850000002</v>
      </c>
      <c r="F136">
        <v>0.61355000000000004</v>
      </c>
      <c r="G136">
        <v>0.27657199999999998</v>
      </c>
      <c r="H136">
        <v>8134.31</v>
      </c>
      <c r="I136">
        <v>368924928.37910402</v>
      </c>
    </row>
    <row r="137" spans="1:9" x14ac:dyDescent="0.25">
      <c r="A137" s="27">
        <v>43474</v>
      </c>
      <c r="B137" t="s">
        <v>90</v>
      </c>
      <c r="C137" t="s">
        <v>91</v>
      </c>
      <c r="D137">
        <v>45.077620789999997</v>
      </c>
      <c r="E137">
        <v>44.654976789999999</v>
      </c>
      <c r="F137">
        <v>0.94647000000000003</v>
      </c>
      <c r="G137">
        <v>0.42264400000000002</v>
      </c>
      <c r="H137">
        <v>8134.31</v>
      </c>
      <c r="I137">
        <v>366675206.33544201</v>
      </c>
    </row>
    <row r="138" spans="1:9" x14ac:dyDescent="0.25">
      <c r="A138" s="27">
        <v>43473</v>
      </c>
      <c r="B138" t="s">
        <v>90</v>
      </c>
      <c r="C138" t="s">
        <v>91</v>
      </c>
      <c r="D138">
        <v>44.654976730000001</v>
      </c>
      <c r="E138">
        <v>44.152398730000002</v>
      </c>
      <c r="F138">
        <v>1.13828</v>
      </c>
      <c r="G138">
        <v>0.50257799999999997</v>
      </c>
      <c r="H138">
        <v>8134.31</v>
      </c>
      <c r="I138">
        <v>363237289.799676</v>
      </c>
    </row>
    <row r="139" spans="1:9" x14ac:dyDescent="0.25">
      <c r="A139" s="27">
        <v>43472</v>
      </c>
      <c r="B139" t="s">
        <v>90</v>
      </c>
      <c r="C139" t="s">
        <v>91</v>
      </c>
      <c r="D139">
        <v>44.152398599999998</v>
      </c>
      <c r="E139">
        <v>43.769501599999998</v>
      </c>
      <c r="F139">
        <v>0.87480000000000002</v>
      </c>
      <c r="G139">
        <v>0.38289699999999999</v>
      </c>
      <c r="H139">
        <v>8134.31</v>
      </c>
      <c r="I139">
        <v>359149164.99877</v>
      </c>
    </row>
    <row r="140" spans="1:9" x14ac:dyDescent="0.25">
      <c r="A140" s="27">
        <v>43469</v>
      </c>
      <c r="B140" t="s">
        <v>90</v>
      </c>
      <c r="C140" t="s">
        <v>91</v>
      </c>
      <c r="D140">
        <v>43.769502090000003</v>
      </c>
      <c r="E140">
        <v>42.028184090000003</v>
      </c>
      <c r="F140">
        <v>4.1432099999999998</v>
      </c>
      <c r="G140">
        <v>1.7413179999999999</v>
      </c>
      <c r="H140">
        <v>8134.31</v>
      </c>
      <c r="I140">
        <v>356034567.23720098</v>
      </c>
    </row>
    <row r="141" spans="1:9" x14ac:dyDescent="0.25">
      <c r="A141" s="27">
        <v>43468</v>
      </c>
      <c r="B141" t="s">
        <v>90</v>
      </c>
      <c r="C141" t="s">
        <v>91</v>
      </c>
      <c r="D141">
        <v>42.028183949999999</v>
      </c>
      <c r="E141">
        <v>43.055528950000003</v>
      </c>
      <c r="F141">
        <v>-2.3860899999999998</v>
      </c>
      <c r="G141">
        <v>-1.027345</v>
      </c>
      <c r="H141">
        <v>8134.31</v>
      </c>
      <c r="I141">
        <v>341870150.90177202</v>
      </c>
    </row>
    <row r="142" spans="1:9" x14ac:dyDescent="0.25">
      <c r="A142" s="27">
        <v>43467</v>
      </c>
      <c r="B142" t="s">
        <v>90</v>
      </c>
      <c r="C142" t="s">
        <v>91</v>
      </c>
      <c r="D142">
        <v>43.055529139999997</v>
      </c>
      <c r="E142">
        <v>42.363354139999998</v>
      </c>
      <c r="F142">
        <v>1.6338999999999999</v>
      </c>
      <c r="G142">
        <v>0.69217499999999998</v>
      </c>
      <c r="H142">
        <v>8134.31</v>
      </c>
      <c r="I142">
        <v>350226892.07220501</v>
      </c>
    </row>
    <row r="143" spans="1:9" x14ac:dyDescent="0.25">
      <c r="A143" s="27">
        <v>43465</v>
      </c>
      <c r="B143" t="s">
        <v>90</v>
      </c>
      <c r="C143" t="s">
        <v>91</v>
      </c>
      <c r="D143">
        <v>42.363354630000003</v>
      </c>
      <c r="E143">
        <v>41.535418630000002</v>
      </c>
      <c r="F143">
        <v>1.99333</v>
      </c>
      <c r="G143">
        <v>0.82793600000000001</v>
      </c>
      <c r="H143">
        <v>8134.31</v>
      </c>
      <c r="I143">
        <v>344596532.110291</v>
      </c>
    </row>
    <row r="144" spans="1:9" x14ac:dyDescent="0.25">
      <c r="A144" s="27">
        <v>43462</v>
      </c>
      <c r="B144" t="s">
        <v>90</v>
      </c>
      <c r="C144" t="s">
        <v>91</v>
      </c>
      <c r="D144">
        <v>41.535418370000002</v>
      </c>
      <c r="E144">
        <v>41.722687370000003</v>
      </c>
      <c r="F144">
        <v>-0.44884000000000002</v>
      </c>
      <c r="G144">
        <v>-0.18726899999999999</v>
      </c>
      <c r="H144">
        <v>8134.31</v>
      </c>
      <c r="I144">
        <v>337861844.39501899</v>
      </c>
    </row>
    <row r="145" spans="1:9" x14ac:dyDescent="0.25">
      <c r="A145" s="27">
        <v>43461</v>
      </c>
      <c r="B145" t="s">
        <v>90</v>
      </c>
      <c r="C145" t="s">
        <v>91</v>
      </c>
      <c r="D145">
        <v>41.722687209999997</v>
      </c>
      <c r="E145">
        <v>42.016882209999999</v>
      </c>
      <c r="F145">
        <v>-0.70018000000000002</v>
      </c>
      <c r="G145">
        <v>-0.29419499999999998</v>
      </c>
      <c r="H145">
        <v>8134.31</v>
      </c>
      <c r="I145">
        <v>339385146.63111299</v>
      </c>
    </row>
    <row r="146" spans="1:9" x14ac:dyDescent="0.25">
      <c r="A146" s="27">
        <v>43460</v>
      </c>
      <c r="B146" t="s">
        <v>90</v>
      </c>
      <c r="C146" t="s">
        <v>91</v>
      </c>
      <c r="D146">
        <v>42.016881759999997</v>
      </c>
      <c r="E146">
        <v>41.118764759999998</v>
      </c>
      <c r="F146">
        <v>2.1842000000000001</v>
      </c>
      <c r="G146">
        <v>0.89811700000000005</v>
      </c>
      <c r="H146">
        <v>8134.31</v>
      </c>
      <c r="I146">
        <v>341778215.41854</v>
      </c>
    </row>
    <row r="147" spans="1:9" x14ac:dyDescent="0.25">
      <c r="A147" s="27">
        <v>43458</v>
      </c>
      <c r="B147" t="s">
        <v>90</v>
      </c>
      <c r="C147" t="s">
        <v>91</v>
      </c>
      <c r="D147">
        <v>41.118764919999997</v>
      </c>
      <c r="E147">
        <v>42.347744919999997</v>
      </c>
      <c r="F147">
        <v>-2.90211</v>
      </c>
      <c r="G147">
        <v>-1.22898</v>
      </c>
      <c r="H147">
        <v>8134.31</v>
      </c>
      <c r="I147">
        <v>334472657.32011002</v>
      </c>
    </row>
    <row r="148" spans="1:9" x14ac:dyDescent="0.25">
      <c r="A148" s="27">
        <v>43455</v>
      </c>
      <c r="B148" t="s">
        <v>90</v>
      </c>
      <c r="C148" t="s">
        <v>91</v>
      </c>
      <c r="D148">
        <v>42.347745140000001</v>
      </c>
      <c r="E148">
        <v>43.794540140000002</v>
      </c>
      <c r="F148">
        <v>-3.3035999999999999</v>
      </c>
      <c r="G148">
        <v>-1.4467950000000001</v>
      </c>
      <c r="H148">
        <v>8134.31</v>
      </c>
      <c r="I148">
        <v>344469559.72651702</v>
      </c>
    </row>
    <row r="149" spans="1:9" x14ac:dyDescent="0.25">
      <c r="A149" s="27">
        <v>43454</v>
      </c>
      <c r="B149" t="s">
        <v>90</v>
      </c>
      <c r="C149" t="s">
        <v>91</v>
      </c>
      <c r="D149">
        <v>43.79453986</v>
      </c>
      <c r="E149">
        <v>44.17670786</v>
      </c>
      <c r="F149">
        <v>-0.86509000000000003</v>
      </c>
      <c r="G149">
        <v>-0.38216800000000001</v>
      </c>
      <c r="H149">
        <v>8134.31</v>
      </c>
      <c r="I149">
        <v>356238232.14497697</v>
      </c>
    </row>
    <row r="150" spans="1:9" x14ac:dyDescent="0.25">
      <c r="A150" s="27">
        <v>43453</v>
      </c>
      <c r="B150" t="s">
        <v>90</v>
      </c>
      <c r="C150" t="s">
        <v>91</v>
      </c>
      <c r="D150">
        <v>44.17670811</v>
      </c>
      <c r="E150">
        <v>44.532195110000004</v>
      </c>
      <c r="F150">
        <v>-0.79827000000000004</v>
      </c>
      <c r="G150">
        <v>-0.355487</v>
      </c>
      <c r="H150">
        <v>8134.31</v>
      </c>
      <c r="I150">
        <v>359346906.01612902</v>
      </c>
    </row>
    <row r="151" spans="1:9" x14ac:dyDescent="0.25">
      <c r="A151" s="27">
        <v>43452</v>
      </c>
      <c r="B151" t="s">
        <v>90</v>
      </c>
      <c r="C151" t="s">
        <v>91</v>
      </c>
      <c r="D151">
        <v>44.532194760000003</v>
      </c>
      <c r="E151">
        <v>44.890701759999999</v>
      </c>
      <c r="F151">
        <v>-0.79862</v>
      </c>
      <c r="G151">
        <v>-0.35850700000000002</v>
      </c>
      <c r="H151">
        <v>8134.31</v>
      </c>
      <c r="I151">
        <v>362238543.56163102</v>
      </c>
    </row>
    <row r="152" spans="1:9" x14ac:dyDescent="0.25">
      <c r="A152" s="27">
        <v>43451</v>
      </c>
      <c r="B152" t="s">
        <v>90</v>
      </c>
      <c r="C152" t="s">
        <v>91</v>
      </c>
      <c r="D152">
        <v>44.890701739999997</v>
      </c>
      <c r="E152">
        <v>45.880151740000002</v>
      </c>
      <c r="F152">
        <v>-2.1566000000000001</v>
      </c>
      <c r="G152">
        <v>-0.98945000000000005</v>
      </c>
      <c r="H152">
        <v>8134.31</v>
      </c>
      <c r="I152">
        <v>365154749.39859402</v>
      </c>
    </row>
    <row r="153" spans="1:9" x14ac:dyDescent="0.25">
      <c r="A153" s="27">
        <v>43448</v>
      </c>
      <c r="B153" t="s">
        <v>90</v>
      </c>
      <c r="C153" t="s">
        <v>91</v>
      </c>
      <c r="D153">
        <v>45.880151859999998</v>
      </c>
      <c r="E153">
        <v>46.692052859999997</v>
      </c>
      <c r="F153">
        <v>-1.7388399999999999</v>
      </c>
      <c r="G153">
        <v>-0.81190099999999998</v>
      </c>
      <c r="H153">
        <v>8134.31</v>
      </c>
      <c r="I153">
        <v>373203240.43586099</v>
      </c>
    </row>
    <row r="154" spans="1:9" x14ac:dyDescent="0.25">
      <c r="A154" s="27">
        <v>43447</v>
      </c>
      <c r="B154" t="s">
        <v>90</v>
      </c>
      <c r="C154" t="s">
        <v>91</v>
      </c>
      <c r="D154">
        <v>46.692052480000001</v>
      </c>
      <c r="E154">
        <v>46.431732480000001</v>
      </c>
      <c r="F154">
        <v>0.56064999999999998</v>
      </c>
      <c r="G154">
        <v>0.26032</v>
      </c>
      <c r="H154">
        <v>8134.31</v>
      </c>
      <c r="I154">
        <v>379807489.33243102</v>
      </c>
    </row>
    <row r="155" spans="1:9" x14ac:dyDescent="0.25">
      <c r="A155" s="27">
        <v>43446</v>
      </c>
      <c r="B155" t="s">
        <v>90</v>
      </c>
      <c r="C155" t="s">
        <v>91</v>
      </c>
      <c r="D155">
        <v>46.431732930000003</v>
      </c>
      <c r="E155">
        <v>46.333003929999997</v>
      </c>
      <c r="F155">
        <v>0.21309</v>
      </c>
      <c r="G155">
        <v>9.8728999999999997E-2</v>
      </c>
      <c r="H155">
        <v>8134.31</v>
      </c>
      <c r="I155">
        <v>377689970.19462901</v>
      </c>
    </row>
    <row r="156" spans="1:9" x14ac:dyDescent="0.25">
      <c r="A156" s="27">
        <v>43445</v>
      </c>
      <c r="B156" t="s">
        <v>90</v>
      </c>
      <c r="C156" t="s">
        <v>91</v>
      </c>
      <c r="D156">
        <v>46.333004029999998</v>
      </c>
      <c r="E156">
        <v>46.278677029999997</v>
      </c>
      <c r="F156">
        <v>0.11738999999999999</v>
      </c>
      <c r="G156">
        <v>5.4327E-2</v>
      </c>
      <c r="H156">
        <v>8134.31</v>
      </c>
      <c r="I156">
        <v>376886879.01225698</v>
      </c>
    </row>
    <row r="157" spans="1:9" x14ac:dyDescent="0.25">
      <c r="A157" s="27">
        <v>43444</v>
      </c>
      <c r="B157" t="s">
        <v>90</v>
      </c>
      <c r="C157" t="s">
        <v>91</v>
      </c>
      <c r="D157">
        <v>46.278676959999999</v>
      </c>
      <c r="E157">
        <v>46.133814960000002</v>
      </c>
      <c r="F157">
        <v>0.314</v>
      </c>
      <c r="G157">
        <v>0.14486199999999999</v>
      </c>
      <c r="H157">
        <v>8134.31</v>
      </c>
      <c r="I157">
        <v>376444965.94646603</v>
      </c>
    </row>
    <row r="158" spans="1:9" x14ac:dyDescent="0.25">
      <c r="A158" s="27">
        <v>43441</v>
      </c>
      <c r="B158" t="s">
        <v>90</v>
      </c>
      <c r="C158" t="s">
        <v>91</v>
      </c>
      <c r="D158">
        <v>46.133815040000002</v>
      </c>
      <c r="E158">
        <v>47.726992039999999</v>
      </c>
      <c r="F158">
        <v>-3.3380999999999998</v>
      </c>
      <c r="G158">
        <v>-1.5931770000000001</v>
      </c>
      <c r="H158">
        <v>8134.31</v>
      </c>
      <c r="I158">
        <v>375266614.61657703</v>
      </c>
    </row>
    <row r="159" spans="1:9" x14ac:dyDescent="0.25">
      <c r="A159" s="27">
        <v>43440</v>
      </c>
      <c r="B159" t="s">
        <v>90</v>
      </c>
      <c r="C159" t="s">
        <v>91</v>
      </c>
      <c r="D159">
        <v>47.726992260000003</v>
      </c>
      <c r="E159">
        <v>48.174930259999996</v>
      </c>
      <c r="F159">
        <v>-0.92981999999999998</v>
      </c>
      <c r="G159">
        <v>-0.447938</v>
      </c>
      <c r="H159">
        <v>8134.31</v>
      </c>
      <c r="I159">
        <v>388226007.22946298</v>
      </c>
    </row>
    <row r="160" spans="1:9" x14ac:dyDescent="0.25">
      <c r="A160" s="27">
        <v>43438</v>
      </c>
      <c r="B160" t="s">
        <v>90</v>
      </c>
      <c r="C160" t="s">
        <v>91</v>
      </c>
      <c r="D160">
        <v>48.174930719999999</v>
      </c>
      <c r="E160">
        <v>51.71734472</v>
      </c>
      <c r="F160">
        <v>-6.8495699999999999</v>
      </c>
      <c r="G160">
        <v>-3.542414</v>
      </c>
      <c r="H160">
        <v>8134.31</v>
      </c>
      <c r="I160">
        <v>391869676.18021101</v>
      </c>
    </row>
    <row r="161" spans="1:9" x14ac:dyDescent="0.25">
      <c r="A161" s="27">
        <v>43437</v>
      </c>
      <c r="B161" t="s">
        <v>90</v>
      </c>
      <c r="C161" t="s">
        <v>91</v>
      </c>
      <c r="D161">
        <v>51.717344339999997</v>
      </c>
      <c r="E161">
        <v>50.499163340000003</v>
      </c>
      <c r="F161">
        <v>2.41228</v>
      </c>
      <c r="G161">
        <v>1.218181</v>
      </c>
      <c r="H161">
        <v>8134.31</v>
      </c>
      <c r="I161">
        <v>420684756.086272</v>
      </c>
    </row>
    <row r="162" spans="1:9" x14ac:dyDescent="0.25">
      <c r="A162" s="27">
        <v>43434</v>
      </c>
      <c r="B162" t="s">
        <v>90</v>
      </c>
      <c r="C162" t="s">
        <v>91</v>
      </c>
      <c r="D162">
        <v>50.499163260000003</v>
      </c>
      <c r="E162">
        <v>49.585795259999998</v>
      </c>
      <c r="F162">
        <v>1.8420000000000001</v>
      </c>
      <c r="G162">
        <v>0.91336799999999996</v>
      </c>
      <c r="H162">
        <v>8134.31</v>
      </c>
      <c r="I162">
        <v>410775697.19995999</v>
      </c>
    </row>
    <row r="163" spans="1:9" x14ac:dyDescent="0.25">
      <c r="A163" s="27">
        <v>43433</v>
      </c>
      <c r="B163" t="s">
        <v>90</v>
      </c>
      <c r="C163" t="s">
        <v>91</v>
      </c>
      <c r="D163">
        <v>49.585794909999997</v>
      </c>
      <c r="E163">
        <v>49.827083909999999</v>
      </c>
      <c r="F163">
        <v>-0.48425000000000001</v>
      </c>
      <c r="G163">
        <v>-0.241289</v>
      </c>
      <c r="H163">
        <v>8134.31</v>
      </c>
      <c r="I163">
        <v>403346078.63697702</v>
      </c>
    </row>
    <row r="164" spans="1:9" x14ac:dyDescent="0.25">
      <c r="A164" s="27">
        <v>43432</v>
      </c>
      <c r="B164" t="s">
        <v>90</v>
      </c>
      <c r="C164" t="s">
        <v>91</v>
      </c>
      <c r="D164">
        <v>49.827084290000002</v>
      </c>
      <c r="E164">
        <v>49.111038290000003</v>
      </c>
      <c r="F164">
        <v>1.45801</v>
      </c>
      <c r="G164">
        <v>0.71604599999999996</v>
      </c>
      <c r="H164">
        <v>8134.31</v>
      </c>
      <c r="I164">
        <v>405308800.529737</v>
      </c>
    </row>
    <row r="165" spans="1:9" x14ac:dyDescent="0.25">
      <c r="A165" s="27">
        <v>43431</v>
      </c>
      <c r="B165" t="s">
        <v>90</v>
      </c>
      <c r="C165" t="s">
        <v>91</v>
      </c>
      <c r="D165">
        <v>49.11103833</v>
      </c>
      <c r="E165">
        <v>48.899276329999999</v>
      </c>
      <c r="F165">
        <v>0.43306</v>
      </c>
      <c r="G165">
        <v>0.21176200000000001</v>
      </c>
      <c r="H165">
        <v>8134.31</v>
      </c>
      <c r="I165">
        <v>399484262.86498702</v>
      </c>
    </row>
    <row r="166" spans="1:9" x14ac:dyDescent="0.25">
      <c r="A166" s="27">
        <v>43430</v>
      </c>
      <c r="B166" t="s">
        <v>90</v>
      </c>
      <c r="C166" t="s">
        <v>91</v>
      </c>
      <c r="D166">
        <v>48.899276810000003</v>
      </c>
      <c r="E166">
        <v>47.151838810000001</v>
      </c>
      <c r="F166">
        <v>3.7059799999999998</v>
      </c>
      <c r="G166">
        <v>1.747438</v>
      </c>
      <c r="H166">
        <v>8134.31</v>
      </c>
      <c r="I166">
        <v>397761729.65052003</v>
      </c>
    </row>
    <row r="167" spans="1:9" x14ac:dyDescent="0.25">
      <c r="A167" s="27">
        <v>43427</v>
      </c>
      <c r="B167" t="s">
        <v>90</v>
      </c>
      <c r="C167" t="s">
        <v>91</v>
      </c>
      <c r="D167">
        <v>47.151838580000003</v>
      </c>
      <c r="E167">
        <v>47.554173579999997</v>
      </c>
      <c r="F167">
        <v>-0.84606000000000003</v>
      </c>
      <c r="G167">
        <v>-0.402335</v>
      </c>
      <c r="H167">
        <v>8134.31</v>
      </c>
      <c r="I167">
        <v>383547530.62416399</v>
      </c>
    </row>
    <row r="168" spans="1:9" x14ac:dyDescent="0.25">
      <c r="A168" s="27">
        <v>43425</v>
      </c>
      <c r="B168" t="s">
        <v>90</v>
      </c>
      <c r="C168" t="s">
        <v>91</v>
      </c>
      <c r="D168">
        <v>47.554173659999996</v>
      </c>
      <c r="E168">
        <v>47.20743066</v>
      </c>
      <c r="F168">
        <v>0.73451</v>
      </c>
      <c r="G168">
        <v>0.34674300000000002</v>
      </c>
      <c r="H168">
        <v>8134.31</v>
      </c>
      <c r="I168">
        <v>386820247.68175298</v>
      </c>
    </row>
    <row r="169" spans="1:9" x14ac:dyDescent="0.25">
      <c r="A169" s="27">
        <v>43424</v>
      </c>
      <c r="B169" t="s">
        <v>90</v>
      </c>
      <c r="C169" t="s">
        <v>91</v>
      </c>
      <c r="D169">
        <v>47.207430500000001</v>
      </c>
      <c r="E169">
        <v>48.583599499999998</v>
      </c>
      <c r="F169">
        <v>-2.8325800000000001</v>
      </c>
      <c r="G169">
        <v>-1.376169</v>
      </c>
      <c r="H169">
        <v>8134.31</v>
      </c>
      <c r="I169">
        <v>383999732.36816299</v>
      </c>
    </row>
    <row r="170" spans="1:9" x14ac:dyDescent="0.25">
      <c r="A170" s="27">
        <v>43423</v>
      </c>
      <c r="B170" t="s">
        <v>90</v>
      </c>
      <c r="C170" t="s">
        <v>91</v>
      </c>
      <c r="D170">
        <v>48.583599200000002</v>
      </c>
      <c r="E170">
        <v>50.086146200000002</v>
      </c>
      <c r="F170">
        <v>-2.99993</v>
      </c>
      <c r="G170">
        <v>-1.5025470000000001</v>
      </c>
      <c r="H170">
        <v>7784.31</v>
      </c>
      <c r="I170">
        <v>378189651.33775401</v>
      </c>
    </row>
    <row r="171" spans="1:9" x14ac:dyDescent="0.25">
      <c r="A171" s="27">
        <v>43420</v>
      </c>
      <c r="B171" t="s">
        <v>90</v>
      </c>
      <c r="C171" t="s">
        <v>91</v>
      </c>
      <c r="D171">
        <v>50.086146319999997</v>
      </c>
      <c r="E171">
        <v>49.017981319999997</v>
      </c>
      <c r="F171">
        <v>2.1791299999999998</v>
      </c>
      <c r="G171">
        <v>1.068165</v>
      </c>
      <c r="H171">
        <v>7784.31</v>
      </c>
      <c r="I171">
        <v>389885939.40179998</v>
      </c>
    </row>
    <row r="172" spans="1:9" x14ac:dyDescent="0.25">
      <c r="A172" s="27">
        <v>43419</v>
      </c>
      <c r="B172" t="s">
        <v>90</v>
      </c>
      <c r="C172" t="s">
        <v>91</v>
      </c>
      <c r="D172">
        <v>49.017981390000003</v>
      </c>
      <c r="E172">
        <v>48.545985389999998</v>
      </c>
      <c r="F172">
        <v>0.97226999999999997</v>
      </c>
      <c r="G172">
        <v>0.47199600000000003</v>
      </c>
      <c r="H172">
        <v>7784.31</v>
      </c>
      <c r="I172">
        <v>381571015.66004598</v>
      </c>
    </row>
    <row r="173" spans="1:9" x14ac:dyDescent="0.25">
      <c r="A173" s="27">
        <v>43418</v>
      </c>
      <c r="B173" t="s">
        <v>90</v>
      </c>
      <c r="C173" t="s">
        <v>91</v>
      </c>
      <c r="D173">
        <v>48.545985250000001</v>
      </c>
      <c r="E173">
        <v>49.258356249999999</v>
      </c>
      <c r="F173">
        <v>-1.4461900000000001</v>
      </c>
      <c r="G173">
        <v>-0.71237099999999998</v>
      </c>
      <c r="H173">
        <v>7784.31</v>
      </c>
      <c r="I173">
        <v>377896852.80347103</v>
      </c>
    </row>
    <row r="174" spans="1:9" x14ac:dyDescent="0.25">
      <c r="A174" s="27">
        <v>43417</v>
      </c>
      <c r="B174" t="s">
        <v>90</v>
      </c>
      <c r="C174" t="s">
        <v>91</v>
      </c>
      <c r="D174">
        <v>49.258356620000001</v>
      </c>
      <c r="E174">
        <v>49.411976619999997</v>
      </c>
      <c r="F174">
        <v>-0.31090000000000001</v>
      </c>
      <c r="G174">
        <v>-0.15362000000000001</v>
      </c>
      <c r="H174">
        <v>7284.31</v>
      </c>
      <c r="I174">
        <v>358812991.93556201</v>
      </c>
    </row>
    <row r="175" spans="1:9" x14ac:dyDescent="0.25">
      <c r="A175" s="27">
        <v>43416</v>
      </c>
      <c r="B175" t="s">
        <v>90</v>
      </c>
      <c r="C175" t="s">
        <v>91</v>
      </c>
      <c r="D175">
        <v>49.411976340000002</v>
      </c>
      <c r="E175">
        <v>51.372787340000002</v>
      </c>
      <c r="F175">
        <v>-3.8168299999999999</v>
      </c>
      <c r="G175">
        <v>-1.9608110000000001</v>
      </c>
      <c r="H175">
        <v>7284.31</v>
      </c>
      <c r="I175">
        <v>359932005.13729602</v>
      </c>
    </row>
    <row r="176" spans="1:9" x14ac:dyDescent="0.25">
      <c r="A176" s="27">
        <v>43413</v>
      </c>
      <c r="B176" t="s">
        <v>90</v>
      </c>
      <c r="C176" t="s">
        <v>91</v>
      </c>
      <c r="D176">
        <v>51.372787019999997</v>
      </c>
      <c r="E176">
        <v>52.136402019999998</v>
      </c>
      <c r="F176">
        <v>-1.46465</v>
      </c>
      <c r="G176">
        <v>-0.76361500000000004</v>
      </c>
      <c r="H176">
        <v>7284.31</v>
      </c>
      <c r="I176">
        <v>374215152.09929502</v>
      </c>
    </row>
    <row r="177" spans="1:9" x14ac:dyDescent="0.25">
      <c r="A177" s="27">
        <v>43412</v>
      </c>
      <c r="B177" t="s">
        <v>90</v>
      </c>
      <c r="C177" t="s">
        <v>91</v>
      </c>
      <c r="D177">
        <v>52.136402330000003</v>
      </c>
      <c r="E177">
        <v>52.270023330000001</v>
      </c>
      <c r="F177">
        <v>-0.25563999999999998</v>
      </c>
      <c r="G177">
        <v>-0.13362099999999999</v>
      </c>
      <c r="H177">
        <v>7284.31</v>
      </c>
      <c r="I177">
        <v>379777560.44723499</v>
      </c>
    </row>
    <row r="178" spans="1:9" x14ac:dyDescent="0.25">
      <c r="A178" s="27">
        <v>43411</v>
      </c>
      <c r="B178" t="s">
        <v>90</v>
      </c>
      <c r="C178" t="s">
        <v>91</v>
      </c>
      <c r="D178">
        <v>52.270023760000001</v>
      </c>
      <c r="E178">
        <v>50.35914176</v>
      </c>
      <c r="F178">
        <v>3.7945099999999998</v>
      </c>
      <c r="G178">
        <v>1.910882</v>
      </c>
      <c r="H178">
        <v>7284.31</v>
      </c>
      <c r="I178">
        <v>380750899.96513402</v>
      </c>
    </row>
    <row r="179" spans="1:9" x14ac:dyDescent="0.25">
      <c r="A179" s="27">
        <v>43410</v>
      </c>
      <c r="B179" t="s">
        <v>90</v>
      </c>
      <c r="C179" t="s">
        <v>91</v>
      </c>
      <c r="D179">
        <v>50.359142009999999</v>
      </c>
      <c r="E179">
        <v>49.469422010000002</v>
      </c>
      <c r="F179">
        <v>1.79853</v>
      </c>
      <c r="G179">
        <v>0.88971999999999996</v>
      </c>
      <c r="H179">
        <v>7284.31</v>
      </c>
      <c r="I179">
        <v>366831450.65743703</v>
      </c>
    </row>
    <row r="180" spans="1:9" x14ac:dyDescent="0.25">
      <c r="A180" s="27">
        <v>43409</v>
      </c>
      <c r="B180" t="s">
        <v>90</v>
      </c>
      <c r="C180" t="s">
        <v>91</v>
      </c>
      <c r="D180">
        <v>49.46942233</v>
      </c>
      <c r="E180">
        <v>49.212241329999998</v>
      </c>
      <c r="F180">
        <v>0.52259999999999995</v>
      </c>
      <c r="G180">
        <v>0.25718099999999999</v>
      </c>
      <c r="H180">
        <v>7284.31</v>
      </c>
      <c r="I180">
        <v>360350459.364375</v>
      </c>
    </row>
    <row r="181" spans="1:9" x14ac:dyDescent="0.25">
      <c r="A181" s="27">
        <v>43406</v>
      </c>
      <c r="B181" t="s">
        <v>90</v>
      </c>
      <c r="C181" t="s">
        <v>91</v>
      </c>
      <c r="D181">
        <v>49.212241300000002</v>
      </c>
      <c r="E181">
        <v>49.447805299999999</v>
      </c>
      <c r="F181">
        <v>-0.47638999999999998</v>
      </c>
      <c r="G181">
        <v>-0.235564</v>
      </c>
      <c r="H181">
        <v>7284.31</v>
      </c>
      <c r="I181">
        <v>358477073.78727901</v>
      </c>
    </row>
    <row r="182" spans="1:9" x14ac:dyDescent="0.25">
      <c r="A182" s="27">
        <v>43405</v>
      </c>
      <c r="B182" t="s">
        <v>90</v>
      </c>
      <c r="C182" t="s">
        <v>91</v>
      </c>
      <c r="D182">
        <v>49.447804830000003</v>
      </c>
      <c r="E182">
        <v>48.37607783</v>
      </c>
      <c r="F182">
        <v>2.2154099999999999</v>
      </c>
      <c r="G182">
        <v>1.0717270000000001</v>
      </c>
      <c r="H182">
        <v>7284.31</v>
      </c>
      <c r="I182">
        <v>360192990.85780197</v>
      </c>
    </row>
    <row r="183" spans="1:9" x14ac:dyDescent="0.25">
      <c r="A183" s="27">
        <v>43404</v>
      </c>
      <c r="B183" t="s">
        <v>90</v>
      </c>
      <c r="C183" t="s">
        <v>91</v>
      </c>
      <c r="D183">
        <v>48.376077359999996</v>
      </c>
      <c r="E183">
        <v>47.718786360000003</v>
      </c>
      <c r="F183">
        <v>1.3774299999999999</v>
      </c>
      <c r="G183">
        <v>0.65729099999999996</v>
      </c>
      <c r="H183">
        <v>7284.31</v>
      </c>
      <c r="I183">
        <v>352386198.94598901</v>
      </c>
    </row>
    <row r="184" spans="1:9" x14ac:dyDescent="0.25">
      <c r="A184" s="27">
        <v>43403</v>
      </c>
      <c r="B184" t="s">
        <v>90</v>
      </c>
      <c r="C184" t="s">
        <v>91</v>
      </c>
      <c r="D184">
        <v>47.71878624</v>
      </c>
      <c r="E184">
        <v>47.152438240000002</v>
      </c>
      <c r="F184">
        <v>1.2011000000000001</v>
      </c>
      <c r="G184">
        <v>0.56634799999999996</v>
      </c>
      <c r="H184">
        <v>7284.31</v>
      </c>
      <c r="I184">
        <v>347598288.63953501</v>
      </c>
    </row>
    <row r="185" spans="1:9" x14ac:dyDescent="0.25">
      <c r="A185" s="27">
        <v>43402</v>
      </c>
      <c r="B185" t="s">
        <v>90</v>
      </c>
      <c r="C185" t="s">
        <v>91</v>
      </c>
      <c r="D185">
        <v>47.152438670000002</v>
      </c>
      <c r="E185">
        <v>47.689380669999998</v>
      </c>
      <c r="F185">
        <v>-1.12592</v>
      </c>
      <c r="G185">
        <v>-0.53694200000000003</v>
      </c>
      <c r="H185">
        <v>7284.31</v>
      </c>
      <c r="I185">
        <v>343472839.07095098</v>
      </c>
    </row>
    <row r="186" spans="1:9" x14ac:dyDescent="0.25">
      <c r="A186" s="27">
        <v>43399</v>
      </c>
      <c r="B186" t="s">
        <v>90</v>
      </c>
      <c r="C186" t="s">
        <v>91</v>
      </c>
      <c r="D186">
        <v>47.689380409999998</v>
      </c>
      <c r="E186">
        <v>47.898234410000001</v>
      </c>
      <c r="F186">
        <v>-0.43603999999999998</v>
      </c>
      <c r="G186">
        <v>-0.20885400000000001</v>
      </c>
      <c r="H186">
        <v>7284.31</v>
      </c>
      <c r="I186">
        <v>347384087.54622501</v>
      </c>
    </row>
    <row r="187" spans="1:9" x14ac:dyDescent="0.25">
      <c r="A187" s="27">
        <v>43398</v>
      </c>
      <c r="B187" t="s">
        <v>90</v>
      </c>
      <c r="C187" t="s">
        <v>91</v>
      </c>
      <c r="D187">
        <v>47.898234080000002</v>
      </c>
      <c r="E187">
        <v>48.226004080000003</v>
      </c>
      <c r="F187">
        <v>-0.67964999999999998</v>
      </c>
      <c r="G187">
        <v>-0.32777000000000001</v>
      </c>
      <c r="H187">
        <v>7284.31</v>
      </c>
      <c r="I187">
        <v>348905441.79658198</v>
      </c>
    </row>
    <row r="188" spans="1:9" x14ac:dyDescent="0.25">
      <c r="A188" s="27">
        <v>43397</v>
      </c>
      <c r="B188" t="s">
        <v>90</v>
      </c>
      <c r="C188" t="s">
        <v>91</v>
      </c>
      <c r="D188">
        <v>48.226004170000003</v>
      </c>
      <c r="E188">
        <v>50.48170417</v>
      </c>
      <c r="F188">
        <v>-4.46835</v>
      </c>
      <c r="G188">
        <v>-2.2557</v>
      </c>
      <c r="H188">
        <v>7284.31</v>
      </c>
      <c r="I188">
        <v>351293019.75756001</v>
      </c>
    </row>
    <row r="189" spans="1:9" x14ac:dyDescent="0.25">
      <c r="A189" s="27">
        <v>43396</v>
      </c>
      <c r="B189" t="s">
        <v>90</v>
      </c>
      <c r="C189" t="s">
        <v>91</v>
      </c>
      <c r="D189">
        <v>50.481686240000002</v>
      </c>
      <c r="E189">
        <v>50.757386240000002</v>
      </c>
      <c r="F189">
        <v>-0.54317000000000004</v>
      </c>
      <c r="G189">
        <v>-0.2757</v>
      </c>
      <c r="H189">
        <v>7284.31</v>
      </c>
      <c r="I189">
        <v>367724100.449835</v>
      </c>
    </row>
    <row r="190" spans="1:9" x14ac:dyDescent="0.25">
      <c r="A190" s="27">
        <v>43395</v>
      </c>
      <c r="B190" t="s">
        <v>90</v>
      </c>
      <c r="C190" t="s">
        <v>91</v>
      </c>
      <c r="D190">
        <v>50.757399990000003</v>
      </c>
      <c r="E190">
        <v>51.01179999</v>
      </c>
      <c r="F190">
        <v>-0.49870999999999999</v>
      </c>
      <c r="G190">
        <v>-0.25440000000000002</v>
      </c>
      <c r="H190">
        <v>7284.31</v>
      </c>
      <c r="I190">
        <v>369732484.04895598</v>
      </c>
    </row>
    <row r="191" spans="1:9" x14ac:dyDescent="0.25">
      <c r="A191" s="27">
        <v>43392</v>
      </c>
      <c r="B191" t="s">
        <v>90</v>
      </c>
      <c r="C191" t="s">
        <v>91</v>
      </c>
      <c r="D191">
        <v>51.011792640000003</v>
      </c>
      <c r="E191">
        <v>51.026092640000002</v>
      </c>
      <c r="F191">
        <v>-2.802E-2</v>
      </c>
      <c r="G191">
        <v>-1.43E-2</v>
      </c>
      <c r="H191">
        <v>7284.31</v>
      </c>
      <c r="I191">
        <v>371585558.2101</v>
      </c>
    </row>
    <row r="192" spans="1:9" x14ac:dyDescent="0.25">
      <c r="A192" s="27">
        <v>43391</v>
      </c>
      <c r="B192" t="s">
        <v>90</v>
      </c>
      <c r="C192" t="s">
        <v>91</v>
      </c>
      <c r="D192">
        <v>51.026075800000001</v>
      </c>
      <c r="E192">
        <v>53.006475799999997</v>
      </c>
      <c r="F192">
        <v>-3.7361499999999999</v>
      </c>
      <c r="G192">
        <v>-1.9803999999999999</v>
      </c>
      <c r="H192">
        <v>7284.31</v>
      </c>
      <c r="I192">
        <v>371689601.13247001</v>
      </c>
    </row>
    <row r="193" spans="1:9" x14ac:dyDescent="0.25">
      <c r="A193" s="27">
        <v>43390</v>
      </c>
      <c r="B193" t="s">
        <v>90</v>
      </c>
      <c r="C193" t="s">
        <v>91</v>
      </c>
      <c r="D193">
        <v>53.006470479999997</v>
      </c>
      <c r="E193">
        <v>52.780870479999997</v>
      </c>
      <c r="F193">
        <v>0.42742999999999998</v>
      </c>
      <c r="G193">
        <v>0.22559999999999999</v>
      </c>
      <c r="H193">
        <v>7284.31</v>
      </c>
      <c r="I193">
        <v>386115403.96275699</v>
      </c>
    </row>
    <row r="194" spans="1:9" x14ac:dyDescent="0.25">
      <c r="A194" s="27">
        <v>43389</v>
      </c>
      <c r="B194" t="s">
        <v>90</v>
      </c>
      <c r="C194" t="s">
        <v>91</v>
      </c>
      <c r="D194">
        <v>52.780847999999999</v>
      </c>
      <c r="E194">
        <v>50.985948</v>
      </c>
      <c r="F194">
        <v>3.5203799999999998</v>
      </c>
      <c r="G194">
        <v>1.7948999999999999</v>
      </c>
      <c r="H194">
        <v>7284.31</v>
      </c>
      <c r="I194">
        <v>384471900.55233598</v>
      </c>
    </row>
    <row r="195" spans="1:9" x14ac:dyDescent="0.25">
      <c r="A195" s="27">
        <v>43388</v>
      </c>
      <c r="B195" t="s">
        <v>90</v>
      </c>
      <c r="C195" t="s">
        <v>91</v>
      </c>
      <c r="D195">
        <v>50.985988579999997</v>
      </c>
      <c r="E195">
        <v>51.524988579999999</v>
      </c>
      <c r="F195">
        <v>-1.04609</v>
      </c>
      <c r="G195">
        <v>-0.53900000000000003</v>
      </c>
      <c r="H195">
        <v>7284.31</v>
      </c>
      <c r="I195">
        <v>371397593.51521403</v>
      </c>
    </row>
    <row r="196" spans="1:9" x14ac:dyDescent="0.25">
      <c r="A196" s="27">
        <v>43385</v>
      </c>
      <c r="B196" t="s">
        <v>90</v>
      </c>
      <c r="C196" t="s">
        <v>91</v>
      </c>
      <c r="D196">
        <v>51.524950410000002</v>
      </c>
      <c r="E196">
        <v>50.817150410000004</v>
      </c>
      <c r="F196">
        <v>1.3928400000000001</v>
      </c>
      <c r="G196">
        <v>0.70779999999999998</v>
      </c>
      <c r="H196">
        <v>7284.31</v>
      </c>
      <c r="I196">
        <v>375323556.94621497</v>
      </c>
    </row>
    <row r="197" spans="1:9" x14ac:dyDescent="0.25">
      <c r="A197" s="27">
        <v>43384</v>
      </c>
      <c r="B197" t="s">
        <v>90</v>
      </c>
      <c r="C197" t="s">
        <v>91</v>
      </c>
      <c r="D197">
        <v>50.817125840000003</v>
      </c>
      <c r="E197">
        <v>51.103825839999999</v>
      </c>
      <c r="F197">
        <v>-0.56101000000000001</v>
      </c>
      <c r="G197">
        <v>-0.28670000000000001</v>
      </c>
      <c r="H197">
        <v>7284.31</v>
      </c>
      <c r="I197">
        <v>370167545.476192</v>
      </c>
    </row>
    <row r="198" spans="1:9" x14ac:dyDescent="0.25">
      <c r="A198" s="27">
        <v>43383</v>
      </c>
      <c r="B198" t="s">
        <v>90</v>
      </c>
      <c r="C198" t="s">
        <v>91</v>
      </c>
      <c r="D198">
        <v>51.103802530000003</v>
      </c>
      <c r="E198">
        <v>56.393002529999997</v>
      </c>
      <c r="F198">
        <v>-9.3791799999999999</v>
      </c>
      <c r="G198">
        <v>-5.2892000000000001</v>
      </c>
      <c r="H198">
        <v>6934.31</v>
      </c>
      <c r="I198">
        <v>354369455.61039603</v>
      </c>
    </row>
    <row r="199" spans="1:9" x14ac:dyDescent="0.25">
      <c r="A199" s="27">
        <v>43382</v>
      </c>
      <c r="B199" t="s">
        <v>90</v>
      </c>
      <c r="C199" t="s">
        <v>91</v>
      </c>
      <c r="D199">
        <v>56.393046419999997</v>
      </c>
      <c r="E199">
        <v>56.811746419999999</v>
      </c>
      <c r="F199">
        <v>-0.73699999999999999</v>
      </c>
      <c r="G199">
        <v>-0.41870000000000002</v>
      </c>
      <c r="H199">
        <v>6634.31</v>
      </c>
      <c r="I199">
        <v>374128782.61553001</v>
      </c>
    </row>
    <row r="200" spans="1:9" x14ac:dyDescent="0.25">
      <c r="A200" s="27">
        <v>43381</v>
      </c>
      <c r="B200" t="s">
        <v>90</v>
      </c>
      <c r="C200" t="s">
        <v>91</v>
      </c>
      <c r="D200">
        <v>56.811714799999997</v>
      </c>
      <c r="E200">
        <v>57.3897148</v>
      </c>
      <c r="F200">
        <v>-1.00715</v>
      </c>
      <c r="G200">
        <v>-0.57799999999999996</v>
      </c>
      <c r="H200">
        <v>6634.31</v>
      </c>
      <c r="I200">
        <v>376906357.17964298</v>
      </c>
    </row>
    <row r="201" spans="1:9" x14ac:dyDescent="0.25">
      <c r="A201" s="27">
        <v>43378</v>
      </c>
      <c r="B201" t="s">
        <v>90</v>
      </c>
      <c r="C201" t="s">
        <v>91</v>
      </c>
      <c r="D201">
        <v>57.389760299999999</v>
      </c>
      <c r="E201">
        <v>57.949360300000002</v>
      </c>
      <c r="F201">
        <v>-0.96567000000000003</v>
      </c>
      <c r="G201">
        <v>-0.55959999999999999</v>
      </c>
      <c r="H201">
        <v>6634.31</v>
      </c>
      <c r="I201">
        <v>380741288.48661202</v>
      </c>
    </row>
    <row r="202" spans="1:9" x14ac:dyDescent="0.25">
      <c r="A202" s="27">
        <v>43377</v>
      </c>
      <c r="B202" t="s">
        <v>90</v>
      </c>
      <c r="C202" t="s">
        <v>91</v>
      </c>
      <c r="D202">
        <v>57.949350039999999</v>
      </c>
      <c r="E202">
        <v>59.551450039999999</v>
      </c>
      <c r="F202">
        <v>-2.69028</v>
      </c>
      <c r="G202">
        <v>-1.6021000000000001</v>
      </c>
      <c r="H202">
        <v>6634.31</v>
      </c>
      <c r="I202">
        <v>384453778.61582202</v>
      </c>
    </row>
    <row r="203" spans="1:9" x14ac:dyDescent="0.25">
      <c r="A203" s="27">
        <v>43376</v>
      </c>
      <c r="B203" t="s">
        <v>90</v>
      </c>
      <c r="C203" t="s">
        <v>91</v>
      </c>
      <c r="D203">
        <v>59.551464670000001</v>
      </c>
      <c r="E203">
        <v>59.144764670000001</v>
      </c>
      <c r="F203">
        <v>0.68762999999999996</v>
      </c>
      <c r="G203">
        <v>0.40670000000000001</v>
      </c>
      <c r="H203">
        <v>6634.31</v>
      </c>
      <c r="I203">
        <v>395082698.92043298</v>
      </c>
    </row>
    <row r="204" spans="1:9" x14ac:dyDescent="0.25">
      <c r="A204" s="27">
        <v>43375</v>
      </c>
      <c r="B204" t="s">
        <v>90</v>
      </c>
      <c r="C204" t="s">
        <v>91</v>
      </c>
      <c r="D204">
        <v>59.144753110000003</v>
      </c>
      <c r="E204">
        <v>59.251653109999999</v>
      </c>
      <c r="F204">
        <v>-0.18042</v>
      </c>
      <c r="G204">
        <v>-0.1069</v>
      </c>
      <c r="H204">
        <v>6634.31</v>
      </c>
      <c r="I204">
        <v>392384449.57094401</v>
      </c>
    </row>
    <row r="205" spans="1:9" x14ac:dyDescent="0.25">
      <c r="A205" s="27">
        <v>43374</v>
      </c>
      <c r="B205" t="s">
        <v>90</v>
      </c>
      <c r="C205" t="s">
        <v>91</v>
      </c>
      <c r="D205">
        <v>59.251623109999997</v>
      </c>
      <c r="E205">
        <v>59.106623110000001</v>
      </c>
      <c r="F205">
        <v>0.24532000000000001</v>
      </c>
      <c r="G205">
        <v>0.14499999999999999</v>
      </c>
      <c r="H205">
        <v>6634.31</v>
      </c>
      <c r="I205">
        <v>393093457.96003401</v>
      </c>
    </row>
    <row r="206" spans="1:9" x14ac:dyDescent="0.25">
      <c r="A206" s="27">
        <v>43371</v>
      </c>
      <c r="B206" t="s">
        <v>90</v>
      </c>
      <c r="C206" t="s">
        <v>91</v>
      </c>
      <c r="D206">
        <v>59.1066</v>
      </c>
      <c r="E206">
        <v>58.879600000000003</v>
      </c>
      <c r="F206">
        <v>0.38552999999999998</v>
      </c>
      <c r="G206">
        <v>0.22700000000000001</v>
      </c>
      <c r="H206">
        <v>6634.31</v>
      </c>
      <c r="I206">
        <v>392131330.12620002</v>
      </c>
    </row>
    <row r="207" spans="1:9" x14ac:dyDescent="0.25">
      <c r="A207" s="27">
        <v>43370</v>
      </c>
      <c r="B207" t="s">
        <v>90</v>
      </c>
      <c r="C207" t="s">
        <v>91</v>
      </c>
      <c r="D207">
        <v>58.879600000000003</v>
      </c>
      <c r="E207">
        <v>58.317599999999999</v>
      </c>
      <c r="F207">
        <v>0.96369000000000005</v>
      </c>
      <c r="G207">
        <v>0.56200000000000006</v>
      </c>
      <c r="H207">
        <v>6634.31</v>
      </c>
      <c r="I207">
        <v>390625342.43720001</v>
      </c>
    </row>
    <row r="208" spans="1:9" x14ac:dyDescent="0.25">
      <c r="A208" s="27">
        <v>43369</v>
      </c>
      <c r="B208" t="s">
        <v>90</v>
      </c>
      <c r="C208" t="s">
        <v>91</v>
      </c>
      <c r="D208">
        <v>58.317599999999999</v>
      </c>
      <c r="E208">
        <v>59.0137</v>
      </c>
      <c r="F208">
        <v>-1.1795599999999999</v>
      </c>
      <c r="G208">
        <v>-0.69610000000000005</v>
      </c>
      <c r="H208">
        <v>6634.31</v>
      </c>
      <c r="I208">
        <v>386896861.90319997</v>
      </c>
    </row>
    <row r="209" spans="1:9" x14ac:dyDescent="0.25">
      <c r="A209" s="27">
        <v>43368</v>
      </c>
      <c r="B209" t="s">
        <v>90</v>
      </c>
      <c r="C209" t="s">
        <v>91</v>
      </c>
      <c r="D209">
        <v>59.0137</v>
      </c>
      <c r="E209">
        <v>59.1203</v>
      </c>
      <c r="F209">
        <v>-0.18031</v>
      </c>
      <c r="G209">
        <v>-0.1066</v>
      </c>
      <c r="H209">
        <v>6634.31</v>
      </c>
      <c r="I209">
        <v>391515003.00590003</v>
      </c>
    </row>
    <row r="210" spans="1:9" x14ac:dyDescent="0.25">
      <c r="A210" s="27">
        <v>43367</v>
      </c>
      <c r="B210" t="s">
        <v>90</v>
      </c>
      <c r="C210" t="s">
        <v>91</v>
      </c>
      <c r="D210">
        <v>59.1203</v>
      </c>
      <c r="E210">
        <v>58.906500000000001</v>
      </c>
      <c r="F210">
        <v>0.36294999999999999</v>
      </c>
      <c r="G210">
        <v>0.21379999999999999</v>
      </c>
      <c r="H210">
        <v>6637.5</v>
      </c>
      <c r="I210">
        <v>392410991.25</v>
      </c>
    </row>
    <row r="211" spans="1:9" x14ac:dyDescent="0.25">
      <c r="A211" s="27">
        <v>43364</v>
      </c>
      <c r="B211" t="s">
        <v>90</v>
      </c>
      <c r="C211" t="s">
        <v>91</v>
      </c>
      <c r="D211">
        <v>58.906500000000001</v>
      </c>
      <c r="E211">
        <v>59.128900000000002</v>
      </c>
      <c r="F211">
        <v>-0.37613000000000002</v>
      </c>
      <c r="G211">
        <v>-0.22239999999999999</v>
      </c>
      <c r="H211">
        <v>6637.5</v>
      </c>
      <c r="I211">
        <v>390991893.75</v>
      </c>
    </row>
    <row r="212" spans="1:9" x14ac:dyDescent="0.25">
      <c r="A212" s="27">
        <v>43363</v>
      </c>
      <c r="B212" t="s">
        <v>90</v>
      </c>
      <c r="C212" t="s">
        <v>91</v>
      </c>
      <c r="D212">
        <v>59.128900000000002</v>
      </c>
      <c r="E212">
        <v>58.624200000000002</v>
      </c>
      <c r="F212">
        <v>0.86090999999999995</v>
      </c>
      <c r="G212">
        <v>0.50470000000000004</v>
      </c>
      <c r="H212">
        <v>6887.5</v>
      </c>
      <c r="I212">
        <v>407250298.75</v>
      </c>
    </row>
    <row r="213" spans="1:9" x14ac:dyDescent="0.25">
      <c r="A213" s="27">
        <v>43362</v>
      </c>
      <c r="B213" t="s">
        <v>90</v>
      </c>
      <c r="C213" t="s">
        <v>91</v>
      </c>
      <c r="D213">
        <v>58.624200000000002</v>
      </c>
      <c r="E213">
        <v>57.840200000000003</v>
      </c>
      <c r="F213">
        <v>1.3554600000000001</v>
      </c>
      <c r="G213">
        <v>0.78400000000000003</v>
      </c>
      <c r="H213">
        <v>6887.5</v>
      </c>
      <c r="I213">
        <v>403774177.5</v>
      </c>
    </row>
    <row r="214" spans="1:9" x14ac:dyDescent="0.25">
      <c r="A214" s="27">
        <v>43361</v>
      </c>
      <c r="B214" t="s">
        <v>90</v>
      </c>
      <c r="C214" t="s">
        <v>91</v>
      </c>
      <c r="D214">
        <v>57.840200000000003</v>
      </c>
      <c r="E214">
        <v>57.2104</v>
      </c>
      <c r="F214">
        <v>1.1008500000000001</v>
      </c>
      <c r="G214">
        <v>0.62980000000000003</v>
      </c>
      <c r="H214">
        <v>6887.5</v>
      </c>
      <c r="I214">
        <v>398374377.5</v>
      </c>
    </row>
    <row r="215" spans="1:9" x14ac:dyDescent="0.25">
      <c r="A215" s="27">
        <v>43360</v>
      </c>
      <c r="B215" t="s">
        <v>90</v>
      </c>
      <c r="C215" t="s">
        <v>91</v>
      </c>
      <c r="D215">
        <v>57.2104</v>
      </c>
      <c r="E215">
        <v>58.4696</v>
      </c>
      <c r="F215">
        <v>-2.1536</v>
      </c>
      <c r="G215">
        <v>-1.2592000000000001</v>
      </c>
      <c r="H215">
        <v>6887.5</v>
      </c>
      <c r="I215">
        <v>394036630</v>
      </c>
    </row>
    <row r="216" spans="1:9" x14ac:dyDescent="0.25">
      <c r="A216" s="27">
        <v>43357</v>
      </c>
      <c r="B216" t="s">
        <v>90</v>
      </c>
      <c r="C216" t="s">
        <v>91</v>
      </c>
      <c r="D216">
        <v>58.4696</v>
      </c>
      <c r="E216">
        <v>57.892000000000003</v>
      </c>
      <c r="F216">
        <v>0.99772000000000005</v>
      </c>
      <c r="G216">
        <v>0.5776</v>
      </c>
      <c r="H216">
        <v>6887.5</v>
      </c>
      <c r="I216">
        <v>402709370</v>
      </c>
    </row>
    <row r="217" spans="1:9" x14ac:dyDescent="0.25">
      <c r="A217" s="27">
        <v>43356</v>
      </c>
      <c r="B217" t="s">
        <v>90</v>
      </c>
      <c r="C217" t="s">
        <v>91</v>
      </c>
      <c r="D217">
        <v>57.892000000000003</v>
      </c>
      <c r="E217">
        <v>57.024799999999999</v>
      </c>
      <c r="F217">
        <v>1.52074</v>
      </c>
      <c r="G217">
        <v>0.86719999999999997</v>
      </c>
      <c r="H217">
        <v>6887.5</v>
      </c>
      <c r="I217">
        <v>398731150</v>
      </c>
    </row>
    <row r="218" spans="1:9" x14ac:dyDescent="0.25">
      <c r="A218" s="27">
        <v>43355</v>
      </c>
      <c r="B218" t="s">
        <v>90</v>
      </c>
      <c r="C218" t="s">
        <v>91</v>
      </c>
      <c r="D218">
        <v>57.024799999999999</v>
      </c>
      <c r="E218">
        <v>56.782800000000002</v>
      </c>
      <c r="F218">
        <v>0.42619000000000001</v>
      </c>
      <c r="G218">
        <v>0.24199999999999999</v>
      </c>
      <c r="H218">
        <v>6887.5</v>
      </c>
      <c r="I218">
        <v>392758310</v>
      </c>
    </row>
    <row r="219" spans="1:9" x14ac:dyDescent="0.25">
      <c r="A219" s="27">
        <v>43354</v>
      </c>
      <c r="B219" t="s">
        <v>90</v>
      </c>
      <c r="C219" t="s">
        <v>91</v>
      </c>
      <c r="D219">
        <v>56.782800000000002</v>
      </c>
      <c r="E219">
        <v>55.7836</v>
      </c>
      <c r="F219">
        <v>1.79121</v>
      </c>
      <c r="G219">
        <v>0.99919999999999998</v>
      </c>
      <c r="H219">
        <v>6887.5</v>
      </c>
      <c r="I219">
        <v>391091535</v>
      </c>
    </row>
    <row r="220" spans="1:9" x14ac:dyDescent="0.25">
      <c r="A220" s="27">
        <v>43353</v>
      </c>
      <c r="B220" t="s">
        <v>90</v>
      </c>
      <c r="C220" t="s">
        <v>91</v>
      </c>
      <c r="D220">
        <v>55.7836</v>
      </c>
      <c r="E220">
        <v>54.804400000000001</v>
      </c>
      <c r="F220">
        <v>1.7867200000000001</v>
      </c>
      <c r="G220">
        <v>0.97919999999999996</v>
      </c>
      <c r="H220">
        <v>7700</v>
      </c>
      <c r="I220">
        <v>429533720</v>
      </c>
    </row>
    <row r="221" spans="1:9" x14ac:dyDescent="0.25">
      <c r="A221" s="27">
        <v>43350</v>
      </c>
      <c r="B221" t="s">
        <v>90</v>
      </c>
      <c r="C221" t="s">
        <v>91</v>
      </c>
      <c r="D221">
        <v>54.804400000000001</v>
      </c>
      <c r="E221">
        <v>55.145200000000003</v>
      </c>
      <c r="F221">
        <v>-0.61799999999999999</v>
      </c>
      <c r="G221">
        <v>-0.34079999999999999</v>
      </c>
      <c r="H221">
        <v>7700</v>
      </c>
      <c r="I221">
        <v>421993880</v>
      </c>
    </row>
    <row r="222" spans="1:9" x14ac:dyDescent="0.25">
      <c r="A222" s="27">
        <v>43349</v>
      </c>
      <c r="B222" t="s">
        <v>90</v>
      </c>
      <c r="C222" t="s">
        <v>91</v>
      </c>
      <c r="D222">
        <v>55.145200000000003</v>
      </c>
      <c r="E222">
        <v>56.167999999999999</v>
      </c>
      <c r="F222">
        <v>-1.82097</v>
      </c>
      <c r="G222">
        <v>-1.0227999999999999</v>
      </c>
      <c r="H222">
        <v>7700</v>
      </c>
      <c r="I222">
        <v>424618040</v>
      </c>
    </row>
    <row r="223" spans="1:9" x14ac:dyDescent="0.25">
      <c r="A223" s="27">
        <v>43348</v>
      </c>
      <c r="B223" t="s">
        <v>90</v>
      </c>
      <c r="C223" t="s">
        <v>91</v>
      </c>
      <c r="D223">
        <v>56.167999999999999</v>
      </c>
      <c r="E223">
        <v>56.800400000000003</v>
      </c>
      <c r="F223">
        <v>-1.11337</v>
      </c>
      <c r="G223">
        <v>-0.63239999999999996</v>
      </c>
      <c r="H223">
        <v>7700</v>
      </c>
      <c r="I223">
        <v>432493600</v>
      </c>
    </row>
    <row r="224" spans="1:9" x14ac:dyDescent="0.25">
      <c r="A224" s="27">
        <v>43347</v>
      </c>
      <c r="B224" t="s">
        <v>90</v>
      </c>
      <c r="C224" t="s">
        <v>91</v>
      </c>
      <c r="D224">
        <v>56.800400000000003</v>
      </c>
      <c r="E224">
        <v>57.072800000000001</v>
      </c>
      <c r="F224">
        <v>-0.47728999999999999</v>
      </c>
      <c r="G224">
        <v>-0.27239999999999998</v>
      </c>
      <c r="H224">
        <v>7700</v>
      </c>
      <c r="I224">
        <v>437363080</v>
      </c>
    </row>
    <row r="225" spans="1:9" x14ac:dyDescent="0.25">
      <c r="A225" s="27">
        <v>43343</v>
      </c>
      <c r="B225" t="s">
        <v>90</v>
      </c>
      <c r="C225" t="s">
        <v>91</v>
      </c>
      <c r="D225">
        <v>57.072800000000001</v>
      </c>
      <c r="E225">
        <v>56.1372</v>
      </c>
      <c r="F225">
        <v>1.6666300000000001</v>
      </c>
      <c r="G225">
        <v>0.93559999999999999</v>
      </c>
      <c r="H225">
        <v>7700</v>
      </c>
      <c r="I225">
        <v>439460560</v>
      </c>
    </row>
    <row r="226" spans="1:9" x14ac:dyDescent="0.25">
      <c r="A226" s="27">
        <v>43342</v>
      </c>
      <c r="B226" t="s">
        <v>90</v>
      </c>
      <c r="C226" t="s">
        <v>91</v>
      </c>
      <c r="D226">
        <v>56.1372</v>
      </c>
      <c r="E226">
        <v>57.238</v>
      </c>
      <c r="F226">
        <v>-1.9232</v>
      </c>
      <c r="G226">
        <v>-1.1008</v>
      </c>
      <c r="H226">
        <v>7700</v>
      </c>
      <c r="I226">
        <v>432256440</v>
      </c>
    </row>
    <row r="227" spans="1:9" x14ac:dyDescent="0.25">
      <c r="A227" s="27">
        <v>43341</v>
      </c>
      <c r="B227" t="s">
        <v>90</v>
      </c>
      <c r="C227" t="s">
        <v>91</v>
      </c>
      <c r="D227">
        <v>57.238</v>
      </c>
      <c r="E227">
        <v>56.9968</v>
      </c>
      <c r="F227">
        <v>0.42318</v>
      </c>
      <c r="G227">
        <v>0.2412</v>
      </c>
      <c r="H227">
        <v>7700</v>
      </c>
      <c r="I227">
        <v>440732600</v>
      </c>
    </row>
    <row r="228" spans="1:9" x14ac:dyDescent="0.25">
      <c r="A228" s="27">
        <v>43340</v>
      </c>
      <c r="B228" t="s">
        <v>90</v>
      </c>
      <c r="C228" t="s">
        <v>91</v>
      </c>
      <c r="D228">
        <v>56.9968</v>
      </c>
      <c r="E228">
        <v>56.942799999999998</v>
      </c>
      <c r="F228">
        <v>9.4829999999999998E-2</v>
      </c>
      <c r="G228">
        <v>5.3999999999999999E-2</v>
      </c>
      <c r="H228">
        <v>7700</v>
      </c>
      <c r="I228">
        <v>438875360</v>
      </c>
    </row>
    <row r="229" spans="1:9" x14ac:dyDescent="0.25">
      <c r="A229" s="27">
        <v>43339</v>
      </c>
      <c r="B229" t="s">
        <v>90</v>
      </c>
      <c r="C229" t="s">
        <v>91</v>
      </c>
      <c r="D229">
        <v>56.942799999999998</v>
      </c>
      <c r="E229">
        <v>56.961599999999997</v>
      </c>
      <c r="F229">
        <v>-3.3000000000000002E-2</v>
      </c>
      <c r="G229">
        <v>-1.8800000000000001E-2</v>
      </c>
      <c r="H229">
        <v>7700</v>
      </c>
      <c r="I229">
        <v>438459560</v>
      </c>
    </row>
    <row r="230" spans="1:9" x14ac:dyDescent="0.25">
      <c r="A230" s="27">
        <v>43336</v>
      </c>
      <c r="B230" t="s">
        <v>90</v>
      </c>
      <c r="C230" t="s">
        <v>91</v>
      </c>
      <c r="D230">
        <v>56.961599999999997</v>
      </c>
      <c r="E230">
        <v>56.787599999999998</v>
      </c>
      <c r="F230">
        <v>0.30640000000000001</v>
      </c>
      <c r="G230">
        <v>0.17399999999999999</v>
      </c>
      <c r="H230">
        <v>7700</v>
      </c>
      <c r="I230">
        <v>438604320</v>
      </c>
    </row>
    <row r="231" spans="1:9" x14ac:dyDescent="0.25">
      <c r="A231" s="27">
        <v>43335</v>
      </c>
      <c r="B231" t="s">
        <v>90</v>
      </c>
      <c r="C231" t="s">
        <v>91</v>
      </c>
      <c r="D231">
        <v>56.787599999999998</v>
      </c>
      <c r="E231">
        <v>56.895600000000002</v>
      </c>
      <c r="F231">
        <v>-0.18981999999999999</v>
      </c>
      <c r="G231">
        <v>-0.108</v>
      </c>
      <c r="H231">
        <v>7700</v>
      </c>
      <c r="I231">
        <v>437264520</v>
      </c>
    </row>
    <row r="232" spans="1:9" x14ac:dyDescent="0.25">
      <c r="A232" s="27">
        <v>43334</v>
      </c>
      <c r="B232" t="s">
        <v>90</v>
      </c>
      <c r="C232" t="s">
        <v>91</v>
      </c>
      <c r="D232">
        <v>56.895600000000002</v>
      </c>
      <c r="E232">
        <v>56.034399999999998</v>
      </c>
      <c r="F232">
        <v>1.53691</v>
      </c>
      <c r="G232">
        <v>0.86119999999999997</v>
      </c>
      <c r="H232">
        <v>8200</v>
      </c>
      <c r="I232">
        <v>466543920</v>
      </c>
    </row>
    <row r="233" spans="1:9" x14ac:dyDescent="0.25">
      <c r="A233" s="27">
        <v>43333</v>
      </c>
      <c r="B233" t="s">
        <v>90</v>
      </c>
      <c r="C233" t="s">
        <v>91</v>
      </c>
      <c r="D233">
        <v>56.034399999999998</v>
      </c>
      <c r="E233">
        <v>56.915599999999998</v>
      </c>
      <c r="F233">
        <v>-1.54826</v>
      </c>
      <c r="G233">
        <v>-0.88119999999999998</v>
      </c>
      <c r="H233">
        <v>8200</v>
      </c>
      <c r="I233">
        <v>459482080</v>
      </c>
    </row>
    <row r="234" spans="1:9" x14ac:dyDescent="0.25">
      <c r="A234" s="27">
        <v>43332</v>
      </c>
      <c r="B234" t="s">
        <v>90</v>
      </c>
      <c r="C234" t="s">
        <v>91</v>
      </c>
      <c r="D234">
        <v>56.915599999999998</v>
      </c>
      <c r="E234">
        <v>56.596800000000002</v>
      </c>
      <c r="F234">
        <v>0.56328</v>
      </c>
      <c r="G234">
        <v>0.31879999999999997</v>
      </c>
      <c r="H234">
        <v>8200</v>
      </c>
      <c r="I234">
        <v>466707920</v>
      </c>
    </row>
    <row r="235" spans="1:9" x14ac:dyDescent="0.25">
      <c r="A235" s="27">
        <v>43329</v>
      </c>
      <c r="B235" t="s">
        <v>90</v>
      </c>
      <c r="C235" t="s">
        <v>91</v>
      </c>
      <c r="D235">
        <v>56.596800000000002</v>
      </c>
      <c r="E235">
        <v>55.696399999999997</v>
      </c>
      <c r="F235">
        <v>1.6166199999999999</v>
      </c>
      <c r="G235">
        <v>0.90039999999999998</v>
      </c>
      <c r="H235">
        <v>8200</v>
      </c>
      <c r="I235">
        <v>464093760</v>
      </c>
    </row>
    <row r="236" spans="1:9" x14ac:dyDescent="0.25">
      <c r="A236" s="27">
        <v>43328</v>
      </c>
      <c r="B236" t="s">
        <v>90</v>
      </c>
      <c r="C236" t="s">
        <v>91</v>
      </c>
      <c r="D236">
        <v>55.696399999999997</v>
      </c>
      <c r="E236">
        <v>54.686399999999999</v>
      </c>
      <c r="F236">
        <v>1.8468899999999999</v>
      </c>
      <c r="G236">
        <v>1.01</v>
      </c>
      <c r="H236">
        <v>8200</v>
      </c>
      <c r="I236">
        <v>456710480</v>
      </c>
    </row>
    <row r="237" spans="1:9" x14ac:dyDescent="0.25">
      <c r="A237" s="27">
        <v>43327</v>
      </c>
      <c r="B237" t="s">
        <v>90</v>
      </c>
      <c r="C237" t="s">
        <v>91</v>
      </c>
      <c r="D237">
        <v>54.686399999999999</v>
      </c>
      <c r="E237">
        <v>55.9</v>
      </c>
      <c r="F237">
        <v>-2.1710199999999999</v>
      </c>
      <c r="G237">
        <v>-1.2136</v>
      </c>
      <c r="H237">
        <v>8200</v>
      </c>
      <c r="I237">
        <v>448428480</v>
      </c>
    </row>
    <row r="238" spans="1:9" x14ac:dyDescent="0.25">
      <c r="A238" s="27">
        <v>43326</v>
      </c>
      <c r="B238" t="s">
        <v>90</v>
      </c>
      <c r="C238" t="s">
        <v>91</v>
      </c>
      <c r="D238">
        <v>55.9</v>
      </c>
      <c r="E238">
        <v>54.400799999999997</v>
      </c>
      <c r="F238">
        <v>2.7558400000000001</v>
      </c>
      <c r="G238">
        <v>1.4992000000000001</v>
      </c>
      <c r="H238">
        <v>8200</v>
      </c>
      <c r="I238">
        <v>458380000</v>
      </c>
    </row>
    <row r="239" spans="1:9" x14ac:dyDescent="0.25">
      <c r="A239" s="27">
        <v>43325</v>
      </c>
      <c r="B239" t="s">
        <v>90</v>
      </c>
      <c r="C239" t="s">
        <v>91</v>
      </c>
      <c r="D239">
        <v>54.400799999999997</v>
      </c>
      <c r="E239">
        <v>55.972799999999999</v>
      </c>
      <c r="F239">
        <v>-2.8085100000000001</v>
      </c>
      <c r="G239">
        <v>-1.5720000000000001</v>
      </c>
      <c r="H239">
        <v>8200</v>
      </c>
      <c r="I239">
        <v>446086560</v>
      </c>
    </row>
    <row r="240" spans="1:9" x14ac:dyDescent="0.25">
      <c r="A240" s="27">
        <v>43322</v>
      </c>
      <c r="B240" t="s">
        <v>90</v>
      </c>
      <c r="C240" t="s">
        <v>91</v>
      </c>
      <c r="D240">
        <v>55.972799999999999</v>
      </c>
      <c r="E240">
        <v>57.650799999999997</v>
      </c>
      <c r="F240">
        <v>-2.9106299999999998</v>
      </c>
      <c r="G240">
        <v>-1.6779999999999999</v>
      </c>
      <c r="H240">
        <v>8200</v>
      </c>
      <c r="I240">
        <v>458976960</v>
      </c>
    </row>
    <row r="241" spans="1:9" x14ac:dyDescent="0.25">
      <c r="A241" s="27">
        <v>43321</v>
      </c>
      <c r="B241" t="s">
        <v>90</v>
      </c>
      <c r="C241" t="s">
        <v>91</v>
      </c>
      <c r="D241">
        <v>57.650799999999997</v>
      </c>
      <c r="E241">
        <v>57.937199999999997</v>
      </c>
      <c r="F241">
        <v>-0.49432999999999999</v>
      </c>
      <c r="G241">
        <v>-0.28639999999999999</v>
      </c>
      <c r="H241">
        <v>8200</v>
      </c>
      <c r="I241">
        <v>472736560</v>
      </c>
    </row>
    <row r="242" spans="1:9" x14ac:dyDescent="0.25">
      <c r="A242" s="27">
        <v>43320</v>
      </c>
      <c r="B242" t="s">
        <v>90</v>
      </c>
      <c r="C242" t="s">
        <v>91</v>
      </c>
      <c r="D242">
        <v>57.937199999999997</v>
      </c>
      <c r="E242">
        <v>57.736800000000002</v>
      </c>
      <c r="F242">
        <v>0.34709000000000001</v>
      </c>
      <c r="G242">
        <v>0.20039999999999999</v>
      </c>
      <c r="H242">
        <v>8200</v>
      </c>
      <c r="I242">
        <v>475085040</v>
      </c>
    </row>
    <row r="243" spans="1:9" x14ac:dyDescent="0.25">
      <c r="A243" s="27">
        <v>43319</v>
      </c>
      <c r="B243" t="s">
        <v>90</v>
      </c>
      <c r="C243" t="s">
        <v>91</v>
      </c>
      <c r="D243">
        <v>57.736800000000002</v>
      </c>
      <c r="E243">
        <v>57.050400000000003</v>
      </c>
      <c r="F243">
        <v>1.2031499999999999</v>
      </c>
      <c r="G243">
        <v>0.68640000000000001</v>
      </c>
      <c r="H243">
        <v>8200</v>
      </c>
      <c r="I243">
        <v>473441760</v>
      </c>
    </row>
    <row r="244" spans="1:9" x14ac:dyDescent="0.25">
      <c r="A244" s="27">
        <v>43318</v>
      </c>
      <c r="B244" t="s">
        <v>90</v>
      </c>
      <c r="C244" t="s">
        <v>91</v>
      </c>
      <c r="D244">
        <v>57.050400000000003</v>
      </c>
      <c r="E244">
        <v>56.140799999999999</v>
      </c>
      <c r="F244">
        <v>1.6202099999999999</v>
      </c>
      <c r="G244">
        <v>0.90959999999999996</v>
      </c>
      <c r="H244">
        <v>8325</v>
      </c>
      <c r="I244">
        <v>474944580</v>
      </c>
    </row>
    <row r="245" spans="1:9" x14ac:dyDescent="0.25">
      <c r="A245" s="27">
        <v>43315</v>
      </c>
      <c r="B245" t="s">
        <v>90</v>
      </c>
      <c r="C245" t="s">
        <v>91</v>
      </c>
      <c r="D245">
        <v>56.140799999999999</v>
      </c>
      <c r="E245">
        <v>55.580800000000004</v>
      </c>
      <c r="F245">
        <v>1.0075400000000001</v>
      </c>
      <c r="G245">
        <v>0.56000000000000005</v>
      </c>
      <c r="H245">
        <v>8325</v>
      </c>
      <c r="I245">
        <v>467372160</v>
      </c>
    </row>
    <row r="246" spans="1:9" x14ac:dyDescent="0.25">
      <c r="A246" s="27">
        <v>43314</v>
      </c>
      <c r="B246" t="s">
        <v>90</v>
      </c>
      <c r="C246" t="s">
        <v>91</v>
      </c>
      <c r="D246">
        <v>55.580800000000004</v>
      </c>
      <c r="E246">
        <v>55.087200000000003</v>
      </c>
      <c r="F246">
        <v>0.89602999999999999</v>
      </c>
      <c r="G246">
        <v>0.49359999999999998</v>
      </c>
      <c r="H246">
        <v>8550</v>
      </c>
      <c r="I246">
        <v>475215840</v>
      </c>
    </row>
    <row r="247" spans="1:9" x14ac:dyDescent="0.25">
      <c r="A247" s="27">
        <v>43313</v>
      </c>
      <c r="B247" t="s">
        <v>90</v>
      </c>
      <c r="C247" t="s">
        <v>91</v>
      </c>
      <c r="D247">
        <v>55.087200000000003</v>
      </c>
      <c r="E247">
        <v>55.393599999999999</v>
      </c>
      <c r="F247">
        <v>-0.55313000000000001</v>
      </c>
      <c r="G247">
        <v>-0.30640000000000001</v>
      </c>
      <c r="H247">
        <v>8550</v>
      </c>
      <c r="I247">
        <v>470995560</v>
      </c>
    </row>
    <row r="248" spans="1:9" x14ac:dyDescent="0.25">
      <c r="A248" s="27">
        <v>43312</v>
      </c>
      <c r="B248" t="s">
        <v>90</v>
      </c>
      <c r="C248" t="s">
        <v>91</v>
      </c>
      <c r="D248">
        <v>55.393599999999999</v>
      </c>
      <c r="E248">
        <v>54.097200000000001</v>
      </c>
      <c r="F248">
        <v>2.3964300000000001</v>
      </c>
      <c r="G248">
        <v>1.2964</v>
      </c>
      <c r="H248">
        <v>8550</v>
      </c>
      <c r="I248">
        <v>473615280</v>
      </c>
    </row>
    <row r="249" spans="1:9" x14ac:dyDescent="0.25">
      <c r="A249" s="27">
        <v>43311</v>
      </c>
      <c r="B249" t="s">
        <v>90</v>
      </c>
      <c r="C249" t="s">
        <v>91</v>
      </c>
      <c r="D249">
        <v>54.097200000000001</v>
      </c>
      <c r="E249">
        <v>55.0764</v>
      </c>
      <c r="F249">
        <v>-1.77789</v>
      </c>
      <c r="G249">
        <v>-0.97919999999999996</v>
      </c>
      <c r="H249">
        <v>8675</v>
      </c>
      <c r="I249">
        <v>469293210</v>
      </c>
    </row>
    <row r="250" spans="1:9" x14ac:dyDescent="0.25">
      <c r="A250" s="27">
        <v>43308</v>
      </c>
      <c r="B250" t="s">
        <v>90</v>
      </c>
      <c r="C250" t="s">
        <v>91</v>
      </c>
      <c r="D250">
        <v>55.0764</v>
      </c>
      <c r="E250">
        <v>55.893999999999998</v>
      </c>
      <c r="F250">
        <v>-1.4627699999999999</v>
      </c>
      <c r="G250">
        <v>-0.81759999999999999</v>
      </c>
      <c r="H250">
        <v>9037.5</v>
      </c>
      <c r="I250">
        <v>497752965</v>
      </c>
    </row>
    <row r="251" spans="1:9" x14ac:dyDescent="0.25">
      <c r="A251" s="27">
        <v>43307</v>
      </c>
      <c r="B251" t="s">
        <v>90</v>
      </c>
      <c r="C251" t="s">
        <v>91</v>
      </c>
      <c r="D251">
        <v>55.893999999999998</v>
      </c>
      <c r="E251">
        <v>55.957599999999999</v>
      </c>
      <c r="F251">
        <v>-0.11366</v>
      </c>
      <c r="G251">
        <v>-6.3600000000000004E-2</v>
      </c>
      <c r="H251">
        <v>9037.5</v>
      </c>
      <c r="I251">
        <v>505142025</v>
      </c>
    </row>
    <row r="252" spans="1:9" x14ac:dyDescent="0.25">
      <c r="A252" s="27">
        <v>43306</v>
      </c>
      <c r="B252" t="s">
        <v>90</v>
      </c>
      <c r="C252" t="s">
        <v>91</v>
      </c>
      <c r="D252">
        <v>55.957599999999999</v>
      </c>
      <c r="E252">
        <v>55.531999999999996</v>
      </c>
      <c r="F252">
        <v>0.76639999999999997</v>
      </c>
      <c r="G252">
        <v>0.42559999999999998</v>
      </c>
      <c r="H252">
        <v>9037.5</v>
      </c>
      <c r="I252">
        <v>505716810</v>
      </c>
    </row>
    <row r="253" spans="1:9" x14ac:dyDescent="0.25">
      <c r="A253" s="27">
        <v>43305</v>
      </c>
      <c r="B253" t="s">
        <v>90</v>
      </c>
      <c r="C253" t="s">
        <v>91</v>
      </c>
      <c r="D253">
        <v>55.531999999999996</v>
      </c>
      <c r="E253">
        <v>55.518799999999999</v>
      </c>
      <c r="F253">
        <v>2.3779999999999999E-2</v>
      </c>
      <c r="G253">
        <v>1.32E-2</v>
      </c>
      <c r="H253">
        <v>9037.5</v>
      </c>
      <c r="I253">
        <v>501870450</v>
      </c>
    </row>
    <row r="254" spans="1:9" x14ac:dyDescent="0.25">
      <c r="A254" s="27">
        <v>43304</v>
      </c>
      <c r="B254" t="s">
        <v>90</v>
      </c>
      <c r="C254" t="s">
        <v>91</v>
      </c>
      <c r="D254">
        <v>55.518799999999999</v>
      </c>
      <c r="E254">
        <v>55.15</v>
      </c>
      <c r="F254">
        <v>0.66871999999999998</v>
      </c>
      <c r="G254">
        <v>0.36880000000000002</v>
      </c>
      <c r="H254">
        <v>9037.5</v>
      </c>
      <c r="I254">
        <v>501751155</v>
      </c>
    </row>
    <row r="255" spans="1:9" x14ac:dyDescent="0.25">
      <c r="A255" s="27">
        <v>43301</v>
      </c>
      <c r="B255" t="s">
        <v>90</v>
      </c>
      <c r="C255" t="s">
        <v>91</v>
      </c>
      <c r="D255">
        <v>55.15</v>
      </c>
      <c r="E255">
        <v>55.355200000000004</v>
      </c>
      <c r="F255">
        <v>-0.37069999999999997</v>
      </c>
      <c r="G255">
        <v>-0.20519999999999999</v>
      </c>
      <c r="H255">
        <v>9037.5</v>
      </c>
      <c r="I255">
        <v>498418125</v>
      </c>
    </row>
    <row r="256" spans="1:9" x14ac:dyDescent="0.25">
      <c r="A256" s="27">
        <v>43300</v>
      </c>
      <c r="B256" t="s">
        <v>90</v>
      </c>
      <c r="C256" t="s">
        <v>91</v>
      </c>
      <c r="D256">
        <v>55.355200000000004</v>
      </c>
      <c r="E256">
        <v>55.846800000000002</v>
      </c>
      <c r="F256">
        <v>-0.88027</v>
      </c>
      <c r="G256">
        <v>-0.49159999999999998</v>
      </c>
      <c r="H256">
        <v>9187.5</v>
      </c>
      <c r="I256">
        <v>508575900</v>
      </c>
    </row>
    <row r="257" spans="1:9" x14ac:dyDescent="0.25">
      <c r="A257" s="27">
        <v>43299</v>
      </c>
      <c r="B257" t="s">
        <v>90</v>
      </c>
      <c r="C257" t="s">
        <v>91</v>
      </c>
      <c r="D257">
        <v>55.846800000000002</v>
      </c>
      <c r="E257">
        <v>55.750799999999998</v>
      </c>
      <c r="F257">
        <v>0.17219000000000001</v>
      </c>
      <c r="G257">
        <v>9.6000000000000002E-2</v>
      </c>
      <c r="H257">
        <v>9312.5</v>
      </c>
      <c r="I257">
        <v>520073325</v>
      </c>
    </row>
    <row r="258" spans="1:9" x14ac:dyDescent="0.25">
      <c r="A258" s="27">
        <v>43298</v>
      </c>
      <c r="B258" t="s">
        <v>90</v>
      </c>
      <c r="C258" t="s">
        <v>91</v>
      </c>
      <c r="D258">
        <v>55.750799999999998</v>
      </c>
      <c r="E258">
        <v>55.115600000000001</v>
      </c>
      <c r="F258">
        <v>1.15249</v>
      </c>
      <c r="G258">
        <v>0.63519999999999999</v>
      </c>
      <c r="H258">
        <v>9762.5</v>
      </c>
      <c r="I258">
        <v>544267185</v>
      </c>
    </row>
    <row r="259" spans="1:9" x14ac:dyDescent="0.25">
      <c r="A259" s="27">
        <v>43297</v>
      </c>
      <c r="B259" t="s">
        <v>90</v>
      </c>
      <c r="C259" t="s">
        <v>91</v>
      </c>
      <c r="D259">
        <v>55.115600000000001</v>
      </c>
      <c r="E259">
        <v>55.205199999999998</v>
      </c>
      <c r="F259">
        <v>-0.1623</v>
      </c>
      <c r="G259">
        <v>-8.9599999999999999E-2</v>
      </c>
      <c r="H259">
        <v>9762.5</v>
      </c>
      <c r="I259">
        <v>538066045</v>
      </c>
    </row>
    <row r="260" spans="1:9" x14ac:dyDescent="0.25">
      <c r="A260" s="27">
        <v>43294</v>
      </c>
      <c r="B260" t="s">
        <v>90</v>
      </c>
      <c r="C260" t="s">
        <v>91</v>
      </c>
      <c r="D260">
        <v>55.205199999999998</v>
      </c>
      <c r="E260">
        <v>54.698399999999999</v>
      </c>
      <c r="F260">
        <v>0.92654000000000003</v>
      </c>
      <c r="G260">
        <v>0.50680000000000003</v>
      </c>
      <c r="H260">
        <v>9762.5</v>
      </c>
      <c r="I260">
        <v>538940765</v>
      </c>
    </row>
    <row r="261" spans="1:9" x14ac:dyDescent="0.25">
      <c r="A261" s="27">
        <v>43293</v>
      </c>
      <c r="B261" t="s">
        <v>90</v>
      </c>
      <c r="C261" t="s">
        <v>91</v>
      </c>
      <c r="D261">
        <v>54.698399999999999</v>
      </c>
      <c r="E261">
        <v>53.797199999999997</v>
      </c>
      <c r="F261">
        <v>1.6751799999999999</v>
      </c>
      <c r="G261">
        <v>0.9012</v>
      </c>
      <c r="H261">
        <v>10337.5</v>
      </c>
      <c r="I261">
        <v>565444710</v>
      </c>
    </row>
    <row r="262" spans="1:9" x14ac:dyDescent="0.25">
      <c r="A262" s="27">
        <v>43292</v>
      </c>
      <c r="B262" t="s">
        <v>90</v>
      </c>
      <c r="C262" t="s">
        <v>91</v>
      </c>
      <c r="D262">
        <v>53.797199999999997</v>
      </c>
      <c r="E262">
        <v>54.824800000000003</v>
      </c>
      <c r="F262">
        <v>-1.8743300000000001</v>
      </c>
      <c r="G262">
        <v>-1.0276000000000001</v>
      </c>
      <c r="H262">
        <v>10337.5</v>
      </c>
      <c r="I262">
        <v>556128555</v>
      </c>
    </row>
    <row r="263" spans="1:9" x14ac:dyDescent="0.25">
      <c r="A263" s="27">
        <v>43291</v>
      </c>
      <c r="B263" t="s">
        <v>90</v>
      </c>
      <c r="C263" t="s">
        <v>91</v>
      </c>
      <c r="D263">
        <v>54.824800000000003</v>
      </c>
      <c r="E263">
        <v>54.360399999999998</v>
      </c>
      <c r="F263">
        <v>0.85429999999999995</v>
      </c>
      <c r="G263">
        <v>0.46439999999999998</v>
      </c>
      <c r="H263">
        <v>10337.5</v>
      </c>
      <c r="I263">
        <v>566751370</v>
      </c>
    </row>
    <row r="264" spans="1:9" x14ac:dyDescent="0.25">
      <c r="A264" s="27">
        <v>43290</v>
      </c>
      <c r="B264" t="s">
        <v>90</v>
      </c>
      <c r="C264" t="s">
        <v>91</v>
      </c>
      <c r="D264">
        <v>54.360399999999998</v>
      </c>
      <c r="E264">
        <v>52.839599999999997</v>
      </c>
      <c r="F264">
        <v>2.8781400000000001</v>
      </c>
      <c r="G264">
        <v>1.5207999999999999</v>
      </c>
      <c r="H264">
        <v>10337.5</v>
      </c>
      <c r="I264">
        <v>561950635</v>
      </c>
    </row>
    <row r="265" spans="1:9" x14ac:dyDescent="0.25">
      <c r="A265" s="27">
        <v>43287</v>
      </c>
      <c r="B265" t="s">
        <v>90</v>
      </c>
      <c r="C265" t="s">
        <v>91</v>
      </c>
      <c r="D265">
        <v>52.839599999999997</v>
      </c>
      <c r="E265">
        <v>51.707599999999999</v>
      </c>
      <c r="F265">
        <v>2.1892299999999998</v>
      </c>
      <c r="G265">
        <v>1.1319999999999999</v>
      </c>
      <c r="H265">
        <v>10337.5</v>
      </c>
      <c r="I265">
        <v>546229365</v>
      </c>
    </row>
    <row r="266" spans="1:9" x14ac:dyDescent="0.25">
      <c r="A266" s="27">
        <v>43286</v>
      </c>
      <c r="B266" t="s">
        <v>90</v>
      </c>
      <c r="C266" t="s">
        <v>91</v>
      </c>
      <c r="D266">
        <v>51.707599999999999</v>
      </c>
      <c r="E266">
        <v>50.537599999999998</v>
      </c>
      <c r="F266">
        <v>2.3151099999999998</v>
      </c>
      <c r="G266">
        <v>1.17</v>
      </c>
      <c r="H266">
        <v>10337.5</v>
      </c>
      <c r="I266">
        <v>534527315</v>
      </c>
    </row>
    <row r="267" spans="1:9" x14ac:dyDescent="0.25">
      <c r="A267" s="27">
        <v>43284</v>
      </c>
      <c r="B267" t="s">
        <v>90</v>
      </c>
      <c r="C267" t="s">
        <v>91</v>
      </c>
      <c r="D267">
        <v>50.537599999999998</v>
      </c>
      <c r="E267">
        <v>51.130800000000001</v>
      </c>
      <c r="F267">
        <v>-1.1601600000000001</v>
      </c>
      <c r="G267">
        <v>-0.59319999999999995</v>
      </c>
      <c r="H267">
        <v>10337.5</v>
      </c>
      <c r="I267">
        <v>522432440</v>
      </c>
    </row>
    <row r="268" spans="1:9" x14ac:dyDescent="0.25">
      <c r="A268" s="27">
        <v>43283</v>
      </c>
      <c r="B268" t="s">
        <v>90</v>
      </c>
      <c r="C268" t="s">
        <v>91</v>
      </c>
      <c r="D268">
        <v>51.130800000000001</v>
      </c>
      <c r="E268">
        <v>51.101599999999998</v>
      </c>
      <c r="F268">
        <v>5.7140000000000003E-2</v>
      </c>
      <c r="G268">
        <v>2.92E-2</v>
      </c>
      <c r="H268">
        <v>10337.5</v>
      </c>
      <c r="I268">
        <v>528564645</v>
      </c>
    </row>
    <row r="269" spans="1:9" x14ac:dyDescent="0.25">
      <c r="A269" s="27">
        <v>43280</v>
      </c>
      <c r="B269" t="s">
        <v>90</v>
      </c>
      <c r="C269" t="s">
        <v>91</v>
      </c>
      <c r="D269">
        <v>51.101599999999998</v>
      </c>
      <c r="E269">
        <v>50.5092</v>
      </c>
      <c r="F269">
        <v>1.17286</v>
      </c>
      <c r="G269">
        <v>0.59240000000000004</v>
      </c>
      <c r="H269">
        <v>10337.5</v>
      </c>
      <c r="I269">
        <v>528262790</v>
      </c>
    </row>
    <row r="270" spans="1:9" x14ac:dyDescent="0.25">
      <c r="A270" s="27">
        <v>43279</v>
      </c>
      <c r="B270" t="s">
        <v>90</v>
      </c>
      <c r="C270" t="s">
        <v>91</v>
      </c>
      <c r="D270">
        <v>50.5092</v>
      </c>
      <c r="E270">
        <v>49.968400000000003</v>
      </c>
      <c r="F270">
        <v>1.0822799999999999</v>
      </c>
      <c r="G270">
        <v>0.54079999999999995</v>
      </c>
      <c r="H270">
        <v>10337.5</v>
      </c>
      <c r="I270">
        <v>522138855</v>
      </c>
    </row>
    <row r="271" spans="1:9" x14ac:dyDescent="0.25">
      <c r="A271" s="27">
        <v>43278</v>
      </c>
      <c r="B271" t="s">
        <v>90</v>
      </c>
      <c r="C271" t="s">
        <v>91</v>
      </c>
      <c r="D271">
        <v>49.968400000000003</v>
      </c>
      <c r="E271">
        <v>51.540399999999998</v>
      </c>
      <c r="F271">
        <v>-3.05003</v>
      </c>
      <c r="G271">
        <v>-1.5720000000000001</v>
      </c>
      <c r="H271">
        <v>10337.5</v>
      </c>
      <c r="I271">
        <v>516548335</v>
      </c>
    </row>
    <row r="272" spans="1:9" x14ac:dyDescent="0.25">
      <c r="A272" s="27">
        <v>43277</v>
      </c>
      <c r="B272" t="s">
        <v>90</v>
      </c>
      <c r="C272" t="s">
        <v>91</v>
      </c>
      <c r="D272">
        <v>51.540399999999998</v>
      </c>
      <c r="E272">
        <v>50.942399999999999</v>
      </c>
      <c r="F272">
        <v>1.17387</v>
      </c>
      <c r="G272">
        <v>0.59799999999999998</v>
      </c>
      <c r="H272">
        <v>10337.5</v>
      </c>
      <c r="I272">
        <v>532798885</v>
      </c>
    </row>
    <row r="273" spans="1:9" x14ac:dyDescent="0.25">
      <c r="A273" s="27">
        <v>43276</v>
      </c>
      <c r="B273" t="s">
        <v>90</v>
      </c>
      <c r="C273" t="s">
        <v>91</v>
      </c>
      <c r="D273">
        <v>50.942399999999999</v>
      </c>
      <c r="E273">
        <v>54.290799999999997</v>
      </c>
      <c r="F273">
        <v>-6.1675300000000002</v>
      </c>
      <c r="G273">
        <v>-3.3483999999999998</v>
      </c>
      <c r="H273">
        <v>10337.5</v>
      </c>
      <c r="I273">
        <v>526617060</v>
      </c>
    </row>
    <row r="274" spans="1:9" x14ac:dyDescent="0.25">
      <c r="A274" s="27">
        <v>43273</v>
      </c>
      <c r="B274" t="s">
        <v>90</v>
      </c>
      <c r="C274" t="s">
        <v>91</v>
      </c>
      <c r="D274">
        <v>54.290799999999997</v>
      </c>
      <c r="E274">
        <v>53.536000000000001</v>
      </c>
      <c r="F274">
        <v>1.4098900000000001</v>
      </c>
      <c r="G274">
        <v>0.75480000000000003</v>
      </c>
      <c r="H274">
        <v>10337.5</v>
      </c>
      <c r="I274">
        <v>561231145</v>
      </c>
    </row>
    <row r="275" spans="1:9" x14ac:dyDescent="0.25">
      <c r="A275" s="27">
        <v>43272</v>
      </c>
      <c r="B275" t="s">
        <v>90</v>
      </c>
      <c r="C275" t="s">
        <v>91</v>
      </c>
      <c r="D275">
        <v>53.536000000000001</v>
      </c>
      <c r="E275">
        <v>55.391599999999997</v>
      </c>
      <c r="F275">
        <v>-3.3499699999999999</v>
      </c>
      <c r="G275">
        <v>-1.8555999999999999</v>
      </c>
      <c r="H275">
        <v>10337.5</v>
      </c>
      <c r="I275">
        <v>553428400</v>
      </c>
    </row>
    <row r="276" spans="1:9" x14ac:dyDescent="0.25">
      <c r="A276" s="27">
        <v>43271</v>
      </c>
      <c r="B276" t="s">
        <v>90</v>
      </c>
      <c r="C276" t="s">
        <v>91</v>
      </c>
      <c r="D276">
        <v>55.391599999999997</v>
      </c>
      <c r="E276">
        <v>54.815199999999997</v>
      </c>
      <c r="F276">
        <v>1.0515300000000001</v>
      </c>
      <c r="G276">
        <v>0.57640000000000002</v>
      </c>
      <c r="H276">
        <v>10337.5</v>
      </c>
      <c r="I276">
        <v>572610665</v>
      </c>
    </row>
    <row r="277" spans="1:9" x14ac:dyDescent="0.25">
      <c r="A277" s="27">
        <v>43270</v>
      </c>
      <c r="B277" t="s">
        <v>90</v>
      </c>
      <c r="C277" t="s">
        <v>91</v>
      </c>
      <c r="D277">
        <v>54.815199999999997</v>
      </c>
      <c r="E277">
        <v>55.976799999999997</v>
      </c>
      <c r="F277">
        <v>-2.0751499999999998</v>
      </c>
      <c r="G277">
        <v>-1.1616</v>
      </c>
      <c r="H277">
        <v>10337.5</v>
      </c>
      <c r="I277">
        <v>566652130</v>
      </c>
    </row>
    <row r="278" spans="1:9" x14ac:dyDescent="0.25">
      <c r="A278" s="27">
        <v>43269</v>
      </c>
      <c r="B278" t="s">
        <v>90</v>
      </c>
      <c r="C278" t="s">
        <v>91</v>
      </c>
      <c r="D278">
        <v>55.976799999999997</v>
      </c>
      <c r="E278">
        <v>55.904400000000003</v>
      </c>
      <c r="F278">
        <v>0.12950999999999999</v>
      </c>
      <c r="G278">
        <v>7.2400000000000006E-2</v>
      </c>
      <c r="H278">
        <v>10337.5</v>
      </c>
      <c r="I278">
        <v>578660170</v>
      </c>
    </row>
    <row r="279" spans="1:9" x14ac:dyDescent="0.25">
      <c r="A279" s="27">
        <v>43266</v>
      </c>
      <c r="B279" t="s">
        <v>90</v>
      </c>
      <c r="C279" t="s">
        <v>91</v>
      </c>
      <c r="D279">
        <v>55.904400000000003</v>
      </c>
      <c r="E279">
        <v>55.972799999999999</v>
      </c>
      <c r="F279">
        <v>-0.1222</v>
      </c>
      <c r="G279">
        <v>-6.8400000000000002E-2</v>
      </c>
      <c r="H279">
        <v>10337.5</v>
      </c>
      <c r="I279">
        <v>577911735</v>
      </c>
    </row>
    <row r="280" spans="1:9" x14ac:dyDescent="0.25">
      <c r="A280" s="27">
        <v>43265</v>
      </c>
      <c r="B280" t="s">
        <v>90</v>
      </c>
      <c r="C280" t="s">
        <v>91</v>
      </c>
      <c r="D280">
        <v>55.972799999999999</v>
      </c>
      <c r="E280">
        <v>54.978400000000001</v>
      </c>
      <c r="F280">
        <v>1.80871</v>
      </c>
      <c r="G280">
        <v>0.99439999999999995</v>
      </c>
      <c r="H280">
        <v>10337.5</v>
      </c>
      <c r="I280">
        <v>578618820</v>
      </c>
    </row>
    <row r="281" spans="1:9" x14ac:dyDescent="0.25">
      <c r="A281" s="27">
        <v>43264</v>
      </c>
      <c r="B281" t="s">
        <v>90</v>
      </c>
      <c r="C281" t="s">
        <v>91</v>
      </c>
      <c r="D281">
        <v>54.978400000000001</v>
      </c>
      <c r="E281">
        <v>55.570399999999999</v>
      </c>
      <c r="F281">
        <v>-1.06532</v>
      </c>
      <c r="G281">
        <v>-0.59199999999999997</v>
      </c>
      <c r="H281">
        <v>10337.5</v>
      </c>
      <c r="I281">
        <v>568339210</v>
      </c>
    </row>
    <row r="282" spans="1:9" x14ac:dyDescent="0.25">
      <c r="A282" s="27">
        <v>43263</v>
      </c>
      <c r="B282" t="s">
        <v>90</v>
      </c>
      <c r="C282" t="s">
        <v>91</v>
      </c>
      <c r="D282">
        <v>55.570399999999999</v>
      </c>
      <c r="E282">
        <v>55.447600000000001</v>
      </c>
      <c r="F282">
        <v>0.22147</v>
      </c>
      <c r="G282">
        <v>0.12280000000000001</v>
      </c>
      <c r="H282">
        <v>10337.5</v>
      </c>
      <c r="I282">
        <v>574459010</v>
      </c>
    </row>
    <row r="283" spans="1:9" x14ac:dyDescent="0.25">
      <c r="A283" s="27">
        <v>43262</v>
      </c>
      <c r="B283" t="s">
        <v>90</v>
      </c>
      <c r="C283" t="s">
        <v>91</v>
      </c>
      <c r="D283">
        <v>55.447600000000001</v>
      </c>
      <c r="E283">
        <v>54.8444</v>
      </c>
      <c r="F283">
        <v>1.0998399999999999</v>
      </c>
      <c r="G283">
        <v>0.60319999999999996</v>
      </c>
      <c r="H283">
        <v>10337.5</v>
      </c>
      <c r="I283">
        <v>573189565</v>
      </c>
    </row>
    <row r="284" spans="1:9" x14ac:dyDescent="0.25">
      <c r="A284" s="27">
        <v>43259</v>
      </c>
      <c r="B284" t="s">
        <v>90</v>
      </c>
      <c r="C284" t="s">
        <v>91</v>
      </c>
      <c r="D284">
        <v>54.8444</v>
      </c>
      <c r="E284">
        <v>55.011200000000002</v>
      </c>
      <c r="F284">
        <v>-0.30320999999999998</v>
      </c>
      <c r="G284">
        <v>-0.1668</v>
      </c>
      <c r="H284">
        <v>10337.5</v>
      </c>
      <c r="I284">
        <v>566953985</v>
      </c>
    </row>
    <row r="285" spans="1:9" x14ac:dyDescent="0.25">
      <c r="A285" s="27">
        <v>43258</v>
      </c>
      <c r="B285" t="s">
        <v>90</v>
      </c>
      <c r="C285" t="s">
        <v>91</v>
      </c>
      <c r="D285">
        <v>55.011200000000002</v>
      </c>
      <c r="E285">
        <v>55.200400000000002</v>
      </c>
      <c r="F285">
        <v>-0.34275</v>
      </c>
      <c r="G285">
        <v>-0.18920000000000001</v>
      </c>
      <c r="H285">
        <v>10337.5</v>
      </c>
      <c r="I285">
        <v>568678280</v>
      </c>
    </row>
    <row r="286" spans="1:9" x14ac:dyDescent="0.25">
      <c r="A286" s="27">
        <v>43257</v>
      </c>
      <c r="B286" t="s">
        <v>90</v>
      </c>
      <c r="C286" t="s">
        <v>91</v>
      </c>
      <c r="D286">
        <v>55.200400000000002</v>
      </c>
      <c r="E286">
        <v>54.269199999999998</v>
      </c>
      <c r="F286">
        <v>1.7158899999999999</v>
      </c>
      <c r="G286">
        <v>0.93120000000000003</v>
      </c>
      <c r="H286">
        <v>11300</v>
      </c>
      <c r="I286">
        <v>623764520</v>
      </c>
    </row>
    <row r="287" spans="1:9" x14ac:dyDescent="0.25">
      <c r="A287" s="27">
        <v>43256</v>
      </c>
      <c r="B287" t="s">
        <v>90</v>
      </c>
      <c r="C287" t="s">
        <v>91</v>
      </c>
      <c r="D287">
        <v>54.269199999999998</v>
      </c>
      <c r="E287">
        <v>53.861199999999997</v>
      </c>
      <c r="F287">
        <v>0.75749999999999995</v>
      </c>
      <c r="G287">
        <v>0.40799999999999997</v>
      </c>
      <c r="H287">
        <v>11300</v>
      </c>
      <c r="I287">
        <v>613241960</v>
      </c>
    </row>
    <row r="288" spans="1:9" x14ac:dyDescent="0.25">
      <c r="A288" s="27">
        <v>43255</v>
      </c>
      <c r="B288" t="s">
        <v>90</v>
      </c>
      <c r="C288" t="s">
        <v>91</v>
      </c>
      <c r="D288">
        <v>53.861199999999997</v>
      </c>
      <c r="E288">
        <v>52.970799999999997</v>
      </c>
      <c r="F288">
        <v>1.68093</v>
      </c>
      <c r="G288">
        <v>0.89039999999999997</v>
      </c>
      <c r="H288">
        <v>11300</v>
      </c>
      <c r="I288">
        <v>608631560</v>
      </c>
    </row>
    <row r="289" spans="1:9" x14ac:dyDescent="0.25">
      <c r="A289" s="27">
        <v>43252</v>
      </c>
      <c r="B289" t="s">
        <v>90</v>
      </c>
      <c r="C289" t="s">
        <v>91</v>
      </c>
      <c r="D289">
        <v>52.970799999999997</v>
      </c>
      <c r="E289">
        <v>51.546799999999998</v>
      </c>
      <c r="F289">
        <v>2.76254</v>
      </c>
      <c r="G289">
        <v>1.4239999999999999</v>
      </c>
      <c r="H289">
        <v>11300</v>
      </c>
      <c r="I289">
        <v>598570040</v>
      </c>
    </row>
    <row r="290" spans="1:9" x14ac:dyDescent="0.25">
      <c r="A290" s="27">
        <v>43251</v>
      </c>
      <c r="B290" t="s">
        <v>90</v>
      </c>
      <c r="C290" t="s">
        <v>91</v>
      </c>
      <c r="D290">
        <v>51.546799999999998</v>
      </c>
      <c r="E290">
        <v>51.934800000000003</v>
      </c>
      <c r="F290">
        <v>-0.74709000000000003</v>
      </c>
      <c r="G290">
        <v>-0.38800000000000001</v>
      </c>
      <c r="H290">
        <v>11300</v>
      </c>
      <c r="I290">
        <v>582478840</v>
      </c>
    </row>
    <row r="291" spans="1:9" x14ac:dyDescent="0.25">
      <c r="A291" s="27">
        <v>43250</v>
      </c>
      <c r="B291" t="s">
        <v>90</v>
      </c>
      <c r="C291" t="s">
        <v>91</v>
      </c>
      <c r="D291">
        <v>51.934800000000003</v>
      </c>
      <c r="E291">
        <v>50.922800000000002</v>
      </c>
      <c r="F291">
        <v>1.98732</v>
      </c>
      <c r="G291">
        <v>1.012</v>
      </c>
      <c r="H291">
        <v>11300</v>
      </c>
      <c r="I291">
        <v>586863240</v>
      </c>
    </row>
    <row r="292" spans="1:9" x14ac:dyDescent="0.25">
      <c r="A292" s="27">
        <v>43249</v>
      </c>
      <c r="B292" t="s">
        <v>90</v>
      </c>
      <c r="C292" t="s">
        <v>91</v>
      </c>
      <c r="D292">
        <v>50.922800000000002</v>
      </c>
      <c r="E292">
        <v>54.000399999999999</v>
      </c>
      <c r="F292">
        <v>-5.6992200000000004</v>
      </c>
      <c r="G292">
        <v>-3.0775999999999999</v>
      </c>
      <c r="H292">
        <v>11300</v>
      </c>
      <c r="I292">
        <v>575427640</v>
      </c>
    </row>
    <row r="293" spans="1:9" x14ac:dyDescent="0.25">
      <c r="A293" s="27">
        <v>43245</v>
      </c>
      <c r="B293" t="s">
        <v>90</v>
      </c>
      <c r="C293" t="s">
        <v>91</v>
      </c>
      <c r="D293">
        <v>54.000399999999999</v>
      </c>
      <c r="E293">
        <v>54.540799999999997</v>
      </c>
      <c r="F293">
        <v>-0.99082000000000003</v>
      </c>
      <c r="G293">
        <v>-0.54039999999999999</v>
      </c>
      <c r="H293">
        <v>11300</v>
      </c>
      <c r="I293">
        <v>610204520</v>
      </c>
    </row>
    <row r="294" spans="1:9" x14ac:dyDescent="0.25">
      <c r="A294" s="27">
        <v>43244</v>
      </c>
      <c r="B294" t="s">
        <v>90</v>
      </c>
      <c r="C294" t="s">
        <v>91</v>
      </c>
      <c r="D294">
        <v>54.540799999999997</v>
      </c>
      <c r="E294">
        <v>54.410400000000003</v>
      </c>
      <c r="F294">
        <v>0.23966000000000001</v>
      </c>
      <c r="G294">
        <v>0.13039999999999999</v>
      </c>
      <c r="H294">
        <v>11300</v>
      </c>
      <c r="I294">
        <v>616311040</v>
      </c>
    </row>
    <row r="295" spans="1:9" x14ac:dyDescent="0.25">
      <c r="A295" s="27">
        <v>43243</v>
      </c>
      <c r="B295" t="s">
        <v>90</v>
      </c>
      <c r="C295" t="s">
        <v>91</v>
      </c>
      <c r="D295">
        <v>54.410400000000003</v>
      </c>
      <c r="E295">
        <v>53.795999999999999</v>
      </c>
      <c r="F295">
        <v>1.14209</v>
      </c>
      <c r="G295">
        <v>0.61439999999999995</v>
      </c>
      <c r="H295">
        <v>11300</v>
      </c>
      <c r="I295">
        <v>614837520</v>
      </c>
    </row>
    <row r="296" spans="1:9" x14ac:dyDescent="0.25">
      <c r="A296" s="27">
        <v>43242</v>
      </c>
      <c r="B296" t="s">
        <v>90</v>
      </c>
      <c r="C296" t="s">
        <v>91</v>
      </c>
      <c r="D296">
        <v>53.795999999999999</v>
      </c>
      <c r="E296">
        <v>54.099600000000002</v>
      </c>
      <c r="F296">
        <v>-0.56118999999999997</v>
      </c>
      <c r="G296">
        <v>-0.30359999999999998</v>
      </c>
      <c r="H296">
        <v>11487.5</v>
      </c>
      <c r="I296">
        <v>617981550</v>
      </c>
    </row>
    <row r="297" spans="1:9" x14ac:dyDescent="0.25">
      <c r="A297" s="27">
        <v>43241</v>
      </c>
      <c r="B297" t="s">
        <v>90</v>
      </c>
      <c r="C297" t="s">
        <v>91</v>
      </c>
      <c r="D297">
        <v>54.099600000000002</v>
      </c>
      <c r="E297">
        <v>53.2652</v>
      </c>
      <c r="F297">
        <v>1.5665</v>
      </c>
      <c r="G297">
        <v>0.83440000000000003</v>
      </c>
      <c r="H297">
        <v>11487.5</v>
      </c>
      <c r="I297">
        <v>621469155</v>
      </c>
    </row>
    <row r="298" spans="1:9" x14ac:dyDescent="0.25">
      <c r="A298" s="27">
        <v>43238</v>
      </c>
      <c r="B298" t="s">
        <v>90</v>
      </c>
      <c r="C298" t="s">
        <v>91</v>
      </c>
      <c r="D298">
        <v>53.2652</v>
      </c>
      <c r="E298">
        <v>53.5608</v>
      </c>
      <c r="F298">
        <v>-0.55189999999999995</v>
      </c>
      <c r="G298">
        <v>-0.29559999999999997</v>
      </c>
      <c r="H298">
        <v>11487.5</v>
      </c>
      <c r="I298">
        <v>611883985</v>
      </c>
    </row>
    <row r="299" spans="1:9" x14ac:dyDescent="0.25">
      <c r="A299" s="27">
        <v>43237</v>
      </c>
      <c r="B299" t="s">
        <v>90</v>
      </c>
      <c r="C299" t="s">
        <v>91</v>
      </c>
      <c r="D299">
        <v>53.5608</v>
      </c>
      <c r="E299">
        <v>53.024799999999999</v>
      </c>
      <c r="F299">
        <v>1.01085</v>
      </c>
      <c r="G299">
        <v>0.53600000000000003</v>
      </c>
      <c r="H299">
        <v>11487.5</v>
      </c>
      <c r="I299">
        <v>615279690</v>
      </c>
    </row>
    <row r="300" spans="1:9" x14ac:dyDescent="0.25">
      <c r="A300" s="27">
        <v>43236</v>
      </c>
      <c r="B300" t="s">
        <v>90</v>
      </c>
      <c r="C300" t="s">
        <v>91</v>
      </c>
      <c r="D300">
        <v>53.024799999999999</v>
      </c>
      <c r="E300">
        <v>51.9268</v>
      </c>
      <c r="F300">
        <v>2.1145200000000002</v>
      </c>
      <c r="G300">
        <v>1.0980000000000001</v>
      </c>
      <c r="H300">
        <v>11487.5</v>
      </c>
      <c r="I300">
        <v>609122390</v>
      </c>
    </row>
    <row r="301" spans="1:9" x14ac:dyDescent="0.25">
      <c r="A301" s="27">
        <v>43235</v>
      </c>
      <c r="B301" t="s">
        <v>90</v>
      </c>
      <c r="C301" t="s">
        <v>91</v>
      </c>
      <c r="D301">
        <v>51.9268</v>
      </c>
      <c r="E301">
        <v>53.57</v>
      </c>
      <c r="F301">
        <v>-3.0673900000000001</v>
      </c>
      <c r="G301">
        <v>-1.6432</v>
      </c>
      <c r="H301">
        <v>11825</v>
      </c>
      <c r="I301">
        <v>614034410</v>
      </c>
    </row>
    <row r="302" spans="1:9" x14ac:dyDescent="0.25">
      <c r="A302" s="27">
        <v>43234</v>
      </c>
      <c r="B302" t="s">
        <v>90</v>
      </c>
      <c r="C302" t="s">
        <v>91</v>
      </c>
      <c r="D302">
        <v>53.57</v>
      </c>
      <c r="E302">
        <v>53.1524</v>
      </c>
      <c r="F302">
        <v>0.78566999999999998</v>
      </c>
      <c r="G302">
        <v>0.41760000000000003</v>
      </c>
      <c r="H302">
        <v>11825</v>
      </c>
      <c r="I302">
        <v>633465250</v>
      </c>
    </row>
    <row r="303" spans="1:9" x14ac:dyDescent="0.25">
      <c r="A303" s="27">
        <v>43231</v>
      </c>
      <c r="B303" t="s">
        <v>90</v>
      </c>
      <c r="C303" t="s">
        <v>91</v>
      </c>
      <c r="D303">
        <v>53.1524</v>
      </c>
      <c r="E303">
        <v>52.464799999999997</v>
      </c>
      <c r="F303">
        <v>1.3105899999999999</v>
      </c>
      <c r="G303">
        <v>0.68759999999999999</v>
      </c>
      <c r="H303">
        <v>11825</v>
      </c>
      <c r="I303">
        <v>628527130</v>
      </c>
    </row>
    <row r="304" spans="1:9" x14ac:dyDescent="0.25">
      <c r="A304" s="27">
        <v>43230</v>
      </c>
      <c r="B304" t="s">
        <v>90</v>
      </c>
      <c r="C304" t="s">
        <v>91</v>
      </c>
      <c r="D304">
        <v>52.464799999999997</v>
      </c>
      <c r="E304">
        <v>51.5152</v>
      </c>
      <c r="F304">
        <v>1.84334</v>
      </c>
      <c r="G304">
        <v>0.9496</v>
      </c>
      <c r="H304">
        <v>11825</v>
      </c>
      <c r="I304">
        <v>620396260</v>
      </c>
    </row>
    <row r="305" spans="1:9" x14ac:dyDescent="0.25">
      <c r="A305" s="27">
        <v>43229</v>
      </c>
      <c r="B305" t="s">
        <v>90</v>
      </c>
      <c r="C305" t="s">
        <v>91</v>
      </c>
      <c r="D305">
        <v>51.5152</v>
      </c>
      <c r="E305">
        <v>50.438000000000002</v>
      </c>
      <c r="F305">
        <v>2.1356899999999999</v>
      </c>
      <c r="G305">
        <v>1.0771999999999999</v>
      </c>
      <c r="H305">
        <v>11825</v>
      </c>
      <c r="I305">
        <v>609167240</v>
      </c>
    </row>
    <row r="306" spans="1:9" x14ac:dyDescent="0.25">
      <c r="A306" s="27">
        <v>43228</v>
      </c>
      <c r="B306" t="s">
        <v>90</v>
      </c>
      <c r="C306" t="s">
        <v>91</v>
      </c>
      <c r="D306">
        <v>50.438000000000002</v>
      </c>
      <c r="E306">
        <v>50.355200000000004</v>
      </c>
      <c r="F306">
        <v>0.16442999999999999</v>
      </c>
      <c r="G306">
        <v>8.2799999999999999E-2</v>
      </c>
      <c r="H306">
        <v>11825</v>
      </c>
      <c r="I306">
        <v>596429350</v>
      </c>
    </row>
    <row r="307" spans="1:9" x14ac:dyDescent="0.25">
      <c r="A307" s="27">
        <v>43227</v>
      </c>
      <c r="B307" t="s">
        <v>90</v>
      </c>
      <c r="C307" t="s">
        <v>91</v>
      </c>
      <c r="D307">
        <v>50.355200000000004</v>
      </c>
      <c r="E307">
        <v>50.223599999999998</v>
      </c>
      <c r="F307">
        <v>0.26202999999999999</v>
      </c>
      <c r="G307">
        <v>0.13159999999999999</v>
      </c>
      <c r="H307">
        <v>11825</v>
      </c>
      <c r="I307">
        <v>595450240</v>
      </c>
    </row>
    <row r="308" spans="1:9" x14ac:dyDescent="0.25">
      <c r="A308" s="27">
        <v>43224</v>
      </c>
      <c r="B308" t="s">
        <v>90</v>
      </c>
      <c r="C308" t="s">
        <v>91</v>
      </c>
      <c r="D308">
        <v>50.223599999999998</v>
      </c>
      <c r="E308">
        <v>49.699199999999998</v>
      </c>
      <c r="F308">
        <v>1.05515</v>
      </c>
      <c r="G308">
        <v>0.52439999999999998</v>
      </c>
      <c r="H308">
        <v>11825</v>
      </c>
      <c r="I308">
        <v>593894070</v>
      </c>
    </row>
    <row r="309" spans="1:9" x14ac:dyDescent="0.25">
      <c r="A309" s="27">
        <v>43223</v>
      </c>
      <c r="B309" t="s">
        <v>90</v>
      </c>
      <c r="C309" t="s">
        <v>91</v>
      </c>
      <c r="D309">
        <v>49.699199999999998</v>
      </c>
      <c r="E309">
        <v>49.433199999999999</v>
      </c>
      <c r="F309">
        <v>0.53810000000000002</v>
      </c>
      <c r="G309">
        <v>0.26600000000000001</v>
      </c>
      <c r="H309">
        <v>11825</v>
      </c>
      <c r="I309">
        <v>587693040</v>
      </c>
    </row>
    <row r="310" spans="1:9" x14ac:dyDescent="0.25">
      <c r="A310" s="27">
        <v>43222</v>
      </c>
      <c r="B310" t="s">
        <v>90</v>
      </c>
      <c r="C310" t="s">
        <v>91</v>
      </c>
      <c r="D310">
        <v>49.433199999999999</v>
      </c>
      <c r="E310">
        <v>49.931600000000003</v>
      </c>
      <c r="F310">
        <v>-0.99817</v>
      </c>
      <c r="G310">
        <v>-0.49840000000000001</v>
      </c>
      <c r="H310">
        <v>11825</v>
      </c>
      <c r="I310">
        <v>584547590</v>
      </c>
    </row>
    <row r="311" spans="1:9" x14ac:dyDescent="0.25">
      <c r="A311" s="27">
        <v>43221</v>
      </c>
      <c r="B311" t="s">
        <v>90</v>
      </c>
      <c r="C311" t="s">
        <v>91</v>
      </c>
      <c r="D311">
        <v>49.931600000000003</v>
      </c>
      <c r="E311">
        <v>49.352800000000002</v>
      </c>
      <c r="F311">
        <v>1.1727799999999999</v>
      </c>
      <c r="G311">
        <v>0.57879999999999998</v>
      </c>
      <c r="H311">
        <v>11825</v>
      </c>
      <c r="I311">
        <v>590441170</v>
      </c>
    </row>
    <row r="312" spans="1:9" x14ac:dyDescent="0.25">
      <c r="A312" s="27">
        <v>43220</v>
      </c>
      <c r="B312" t="s">
        <v>90</v>
      </c>
      <c r="C312" t="s">
        <v>91</v>
      </c>
      <c r="D312">
        <v>49.352800000000002</v>
      </c>
      <c r="E312">
        <v>49.593600000000002</v>
      </c>
      <c r="F312">
        <v>-0.48554999999999998</v>
      </c>
      <c r="G312">
        <v>-0.24079999999999999</v>
      </c>
      <c r="H312">
        <v>11825</v>
      </c>
      <c r="I312">
        <v>583596860</v>
      </c>
    </row>
    <row r="313" spans="1:9" x14ac:dyDescent="0.25">
      <c r="A313" s="27">
        <v>43217</v>
      </c>
      <c r="B313" t="s">
        <v>90</v>
      </c>
      <c r="C313" t="s">
        <v>91</v>
      </c>
      <c r="D313">
        <v>49.593600000000002</v>
      </c>
      <c r="E313">
        <v>49.068399999999997</v>
      </c>
      <c r="F313">
        <v>1.0703400000000001</v>
      </c>
      <c r="G313">
        <v>0.5252</v>
      </c>
      <c r="H313">
        <v>11825</v>
      </c>
      <c r="I313">
        <v>586444320</v>
      </c>
    </row>
    <row r="314" spans="1:9" x14ac:dyDescent="0.25">
      <c r="A314" s="27">
        <v>43216</v>
      </c>
      <c r="B314" t="s">
        <v>90</v>
      </c>
      <c r="C314" t="s">
        <v>91</v>
      </c>
      <c r="D314">
        <v>49.068399999999997</v>
      </c>
      <c r="E314">
        <v>48.002800000000001</v>
      </c>
      <c r="F314">
        <v>2.2198699999999998</v>
      </c>
      <c r="G314">
        <v>1.0656000000000001</v>
      </c>
      <c r="H314">
        <v>13325</v>
      </c>
      <c r="I314">
        <v>653836430</v>
      </c>
    </row>
    <row r="315" spans="1:9" x14ac:dyDescent="0.25">
      <c r="A315" s="27">
        <v>43215</v>
      </c>
      <c r="B315" t="s">
        <v>90</v>
      </c>
      <c r="C315" t="s">
        <v>91</v>
      </c>
      <c r="D315">
        <v>48.002800000000001</v>
      </c>
      <c r="E315">
        <v>48.125599999999999</v>
      </c>
      <c r="F315">
        <v>-0.25517000000000001</v>
      </c>
      <c r="G315">
        <v>-0.12280000000000001</v>
      </c>
      <c r="H315">
        <v>13325</v>
      </c>
      <c r="I315">
        <v>639637310</v>
      </c>
    </row>
    <row r="316" spans="1:9" x14ac:dyDescent="0.25">
      <c r="A316" s="27">
        <v>43214</v>
      </c>
      <c r="B316" t="s">
        <v>90</v>
      </c>
      <c r="C316" t="s">
        <v>91</v>
      </c>
      <c r="D316">
        <v>48.125599999999999</v>
      </c>
      <c r="E316">
        <v>49.253999999999998</v>
      </c>
      <c r="F316">
        <v>-2.2909799999999998</v>
      </c>
      <c r="G316">
        <v>-1.1284000000000001</v>
      </c>
      <c r="H316">
        <v>13525</v>
      </c>
      <c r="I316">
        <v>650898740</v>
      </c>
    </row>
    <row r="317" spans="1:9" x14ac:dyDescent="0.25">
      <c r="A317" s="27">
        <v>43213</v>
      </c>
      <c r="B317" t="s">
        <v>90</v>
      </c>
      <c r="C317" t="s">
        <v>91</v>
      </c>
      <c r="D317">
        <v>49.253999999999998</v>
      </c>
      <c r="E317">
        <v>49.003999999999998</v>
      </c>
      <c r="F317">
        <v>0.51015999999999995</v>
      </c>
      <c r="G317">
        <v>0.25</v>
      </c>
      <c r="H317">
        <v>13525</v>
      </c>
      <c r="I317">
        <v>666160350</v>
      </c>
    </row>
    <row r="318" spans="1:9" x14ac:dyDescent="0.25">
      <c r="A318" s="27">
        <v>43210</v>
      </c>
      <c r="B318" t="s">
        <v>90</v>
      </c>
      <c r="C318" t="s">
        <v>91</v>
      </c>
      <c r="D318">
        <v>49.003999999999998</v>
      </c>
      <c r="E318">
        <v>49.650399999999998</v>
      </c>
      <c r="F318">
        <v>-1.3019000000000001</v>
      </c>
      <c r="G318">
        <v>-0.64639999999999997</v>
      </c>
      <c r="H318">
        <v>13525</v>
      </c>
      <c r="I318">
        <v>662779100</v>
      </c>
    </row>
    <row r="319" spans="1:9" x14ac:dyDescent="0.25">
      <c r="A319" s="27">
        <v>43209</v>
      </c>
      <c r="B319" t="s">
        <v>90</v>
      </c>
      <c r="C319" t="s">
        <v>91</v>
      </c>
      <c r="D319">
        <v>49.650399999999998</v>
      </c>
      <c r="E319">
        <v>49.880400000000002</v>
      </c>
      <c r="F319">
        <v>-0.46110000000000001</v>
      </c>
      <c r="G319">
        <v>-0.23</v>
      </c>
      <c r="H319">
        <v>13525</v>
      </c>
      <c r="I319">
        <v>671521660</v>
      </c>
    </row>
    <row r="320" spans="1:9" x14ac:dyDescent="0.25">
      <c r="A320" s="27">
        <v>43208</v>
      </c>
      <c r="B320" t="s">
        <v>90</v>
      </c>
      <c r="C320" t="s">
        <v>91</v>
      </c>
      <c r="D320">
        <v>49.880400000000002</v>
      </c>
      <c r="E320">
        <v>49.961599999999997</v>
      </c>
      <c r="F320">
        <v>-0.16252</v>
      </c>
      <c r="G320">
        <v>-8.1199999999999994E-2</v>
      </c>
      <c r="H320">
        <v>13525</v>
      </c>
      <c r="I320">
        <v>674632410</v>
      </c>
    </row>
    <row r="321" spans="1:9" x14ac:dyDescent="0.25">
      <c r="A321" s="27">
        <v>43207</v>
      </c>
      <c r="B321" t="s">
        <v>90</v>
      </c>
      <c r="C321" t="s">
        <v>91</v>
      </c>
      <c r="D321">
        <v>49.961599999999997</v>
      </c>
      <c r="E321">
        <v>48.6524</v>
      </c>
      <c r="F321">
        <v>2.6909299999999998</v>
      </c>
      <c r="G321">
        <v>1.3091999999999999</v>
      </c>
      <c r="H321">
        <v>13725</v>
      </c>
      <c r="I321">
        <v>685722960</v>
      </c>
    </row>
    <row r="322" spans="1:9" x14ac:dyDescent="0.25">
      <c r="A322" s="27">
        <v>43206</v>
      </c>
      <c r="B322" t="s">
        <v>90</v>
      </c>
      <c r="C322" t="s">
        <v>91</v>
      </c>
      <c r="D322">
        <v>48.6524</v>
      </c>
      <c r="E322">
        <v>47.508400000000002</v>
      </c>
      <c r="F322">
        <v>2.4079999999999999</v>
      </c>
      <c r="G322">
        <v>1.1439999999999999</v>
      </c>
      <c r="H322">
        <v>13725</v>
      </c>
      <c r="I322">
        <v>667754190</v>
      </c>
    </row>
    <row r="323" spans="1:9" x14ac:dyDescent="0.25">
      <c r="A323" s="27">
        <v>43203</v>
      </c>
      <c r="B323" t="s">
        <v>90</v>
      </c>
      <c r="C323" t="s">
        <v>91</v>
      </c>
      <c r="D323">
        <v>47.508400000000002</v>
      </c>
      <c r="E323">
        <v>46.7044</v>
      </c>
      <c r="F323">
        <v>1.7214700000000001</v>
      </c>
      <c r="G323">
        <v>0.80400000000000005</v>
      </c>
      <c r="H323">
        <v>14975</v>
      </c>
      <c r="I323">
        <v>711438290</v>
      </c>
    </row>
    <row r="324" spans="1:9" x14ac:dyDescent="0.25">
      <c r="A324" s="27">
        <v>43202</v>
      </c>
      <c r="B324" t="s">
        <v>90</v>
      </c>
      <c r="C324" t="s">
        <v>91</v>
      </c>
      <c r="D324">
        <v>46.7044</v>
      </c>
      <c r="E324">
        <v>45.7072</v>
      </c>
      <c r="F324">
        <v>2.1817099999999998</v>
      </c>
      <c r="G324">
        <v>0.99719999999999998</v>
      </c>
      <c r="H324">
        <v>14975</v>
      </c>
      <c r="I324">
        <v>699398390</v>
      </c>
    </row>
    <row r="325" spans="1:9" x14ac:dyDescent="0.25">
      <c r="A325" s="27">
        <v>43201</v>
      </c>
      <c r="B325" t="s">
        <v>90</v>
      </c>
      <c r="C325" t="s">
        <v>91</v>
      </c>
      <c r="D325">
        <v>45.7072</v>
      </c>
      <c r="E325">
        <v>45.722000000000001</v>
      </c>
      <c r="F325">
        <v>-3.2370000000000003E-2</v>
      </c>
      <c r="G325">
        <v>-1.4800000000000001E-2</v>
      </c>
      <c r="H325">
        <v>14975</v>
      </c>
      <c r="I325">
        <v>684465320</v>
      </c>
    </row>
    <row r="326" spans="1:9" x14ac:dyDescent="0.25">
      <c r="A326" s="27">
        <v>43200</v>
      </c>
      <c r="B326" t="s">
        <v>90</v>
      </c>
      <c r="C326" t="s">
        <v>91</v>
      </c>
      <c r="D326">
        <v>45.722000000000001</v>
      </c>
      <c r="E326">
        <v>45.186399999999999</v>
      </c>
      <c r="F326">
        <v>1.1853100000000001</v>
      </c>
      <c r="G326">
        <v>0.53559999999999997</v>
      </c>
      <c r="H326">
        <v>14975</v>
      </c>
      <c r="I326">
        <v>684686950</v>
      </c>
    </row>
    <row r="327" spans="1:9" x14ac:dyDescent="0.25">
      <c r="A327" s="27">
        <v>43199</v>
      </c>
      <c r="B327" t="s">
        <v>90</v>
      </c>
      <c r="C327" t="s">
        <v>91</v>
      </c>
      <c r="D327">
        <v>45.186399999999999</v>
      </c>
      <c r="E327">
        <v>45.490400000000001</v>
      </c>
      <c r="F327">
        <v>-0.66827000000000003</v>
      </c>
      <c r="G327">
        <v>-0.30399999999999999</v>
      </c>
      <c r="H327">
        <v>14975</v>
      </c>
      <c r="I327">
        <v>676666340</v>
      </c>
    </row>
    <row r="328" spans="1:9" x14ac:dyDescent="0.25">
      <c r="A328" s="27">
        <v>43196</v>
      </c>
      <c r="B328" t="s">
        <v>90</v>
      </c>
      <c r="C328" t="s">
        <v>91</v>
      </c>
      <c r="D328">
        <v>45.490400000000001</v>
      </c>
      <c r="E328">
        <v>46.91</v>
      </c>
      <c r="F328">
        <v>-3.0262199999999999</v>
      </c>
      <c r="G328">
        <v>-1.4196</v>
      </c>
      <c r="H328">
        <v>14975</v>
      </c>
      <c r="I328">
        <v>681218740</v>
      </c>
    </row>
    <row r="329" spans="1:9" x14ac:dyDescent="0.25">
      <c r="A329" s="27">
        <v>43195</v>
      </c>
      <c r="B329" t="s">
        <v>90</v>
      </c>
      <c r="C329" t="s">
        <v>91</v>
      </c>
      <c r="D329">
        <v>46.91</v>
      </c>
      <c r="E329">
        <v>46.064799999999998</v>
      </c>
      <c r="F329">
        <v>1.8348100000000001</v>
      </c>
      <c r="G329">
        <v>0.84519999999999995</v>
      </c>
      <c r="H329">
        <v>14975</v>
      </c>
      <c r="I329">
        <v>702477250</v>
      </c>
    </row>
    <row r="330" spans="1:9" x14ac:dyDescent="0.25">
      <c r="A330" s="27">
        <v>43194</v>
      </c>
      <c r="B330" t="s">
        <v>90</v>
      </c>
      <c r="C330" t="s">
        <v>91</v>
      </c>
      <c r="D330">
        <v>46.064799999999998</v>
      </c>
      <c r="E330">
        <v>45.525599999999997</v>
      </c>
      <c r="F330">
        <v>1.1843900000000001</v>
      </c>
      <c r="G330">
        <v>0.53920000000000001</v>
      </c>
      <c r="H330">
        <v>14975</v>
      </c>
      <c r="I330">
        <v>689820380</v>
      </c>
    </row>
    <row r="331" spans="1:9" x14ac:dyDescent="0.25">
      <c r="A331" s="27">
        <v>43193</v>
      </c>
      <c r="B331" t="s">
        <v>90</v>
      </c>
      <c r="C331" t="s">
        <v>91</v>
      </c>
      <c r="D331">
        <v>45.525599999999997</v>
      </c>
      <c r="E331">
        <v>44.783200000000001</v>
      </c>
      <c r="F331">
        <v>1.6577599999999999</v>
      </c>
      <c r="G331">
        <v>0.74239999999999995</v>
      </c>
      <c r="H331">
        <v>14975</v>
      </c>
      <c r="I331">
        <v>681745860</v>
      </c>
    </row>
    <row r="332" spans="1:9" x14ac:dyDescent="0.25">
      <c r="A332" s="27">
        <v>43192</v>
      </c>
      <c r="B332" t="s">
        <v>90</v>
      </c>
      <c r="C332" t="s">
        <v>91</v>
      </c>
      <c r="D332">
        <v>44.783200000000001</v>
      </c>
      <c r="E332">
        <v>46.371600000000001</v>
      </c>
      <c r="F332">
        <v>-3.42537</v>
      </c>
      <c r="G332">
        <v>-1.5884</v>
      </c>
      <c r="H332">
        <v>14975</v>
      </c>
      <c r="I332">
        <v>670628420</v>
      </c>
    </row>
    <row r="333" spans="1:9" x14ac:dyDescent="0.25">
      <c r="A333" s="27">
        <v>43188</v>
      </c>
      <c r="B333" t="s">
        <v>90</v>
      </c>
      <c r="C333" t="s">
        <v>91</v>
      </c>
      <c r="D333">
        <v>46.371600000000001</v>
      </c>
      <c r="E333">
        <v>45.213200000000001</v>
      </c>
      <c r="F333">
        <v>2.5620799999999999</v>
      </c>
      <c r="G333">
        <v>1.1584000000000001</v>
      </c>
      <c r="H333">
        <v>14950</v>
      </c>
      <c r="I333">
        <v>693255420</v>
      </c>
    </row>
    <row r="334" spans="1:9" x14ac:dyDescent="0.25">
      <c r="A334" s="27">
        <v>43187</v>
      </c>
      <c r="B334" t="s">
        <v>90</v>
      </c>
      <c r="C334" t="s">
        <v>91</v>
      </c>
      <c r="D334">
        <v>45.213200000000001</v>
      </c>
      <c r="E334">
        <v>45.822000000000003</v>
      </c>
      <c r="F334">
        <v>-1.3286199999999999</v>
      </c>
      <c r="G334">
        <v>-0.60880000000000001</v>
      </c>
      <c r="H334">
        <v>14950</v>
      </c>
      <c r="I334">
        <v>675937340</v>
      </c>
    </row>
    <row r="335" spans="1:9" x14ac:dyDescent="0.25">
      <c r="A335" s="27">
        <v>43186</v>
      </c>
      <c r="B335" t="s">
        <v>90</v>
      </c>
      <c r="C335" t="s">
        <v>91</v>
      </c>
      <c r="D335">
        <v>45.822000000000003</v>
      </c>
      <c r="E335">
        <v>47.126800000000003</v>
      </c>
      <c r="F335">
        <v>-2.7686999999999999</v>
      </c>
      <c r="G335">
        <v>-1.3048</v>
      </c>
      <c r="H335">
        <v>14925</v>
      </c>
      <c r="I335">
        <v>683893350</v>
      </c>
    </row>
    <row r="336" spans="1:9" x14ac:dyDescent="0.25">
      <c r="A336" s="27">
        <v>43185</v>
      </c>
      <c r="B336" t="s">
        <v>90</v>
      </c>
      <c r="C336" t="s">
        <v>91</v>
      </c>
      <c r="D336">
        <v>47.126800000000003</v>
      </c>
      <c r="E336">
        <v>45.947200000000002</v>
      </c>
      <c r="F336">
        <v>2.5672899999999998</v>
      </c>
      <c r="G336">
        <v>1.1796</v>
      </c>
      <c r="H336">
        <v>14925</v>
      </c>
      <c r="I336">
        <v>703367490</v>
      </c>
    </row>
    <row r="337" spans="1:9" x14ac:dyDescent="0.25">
      <c r="A337" s="27">
        <v>43182</v>
      </c>
      <c r="B337" t="s">
        <v>90</v>
      </c>
      <c r="C337" t="s">
        <v>91</v>
      </c>
      <c r="D337">
        <v>45.947200000000002</v>
      </c>
      <c r="E337">
        <v>47.220399999999998</v>
      </c>
      <c r="F337">
        <v>-2.6962899999999999</v>
      </c>
      <c r="G337">
        <v>-1.2732000000000001</v>
      </c>
      <c r="H337">
        <v>14925</v>
      </c>
      <c r="I337">
        <v>685761960</v>
      </c>
    </row>
    <row r="338" spans="1:9" x14ac:dyDescent="0.25">
      <c r="A338" s="27">
        <v>43181</v>
      </c>
      <c r="B338" t="s">
        <v>90</v>
      </c>
      <c r="C338" t="s">
        <v>91</v>
      </c>
      <c r="D338">
        <v>47.220399999999998</v>
      </c>
      <c r="E338">
        <v>50.120800000000003</v>
      </c>
      <c r="F338">
        <v>-5.7868199999999996</v>
      </c>
      <c r="G338">
        <v>-2.9003999999999999</v>
      </c>
      <c r="H338">
        <v>14925</v>
      </c>
      <c r="I338">
        <v>704764470</v>
      </c>
    </row>
    <row r="339" spans="1:9" x14ac:dyDescent="0.25">
      <c r="A339" s="27">
        <v>43180</v>
      </c>
      <c r="B339" t="s">
        <v>90</v>
      </c>
      <c r="C339" t="s">
        <v>91</v>
      </c>
      <c r="D339">
        <v>50.120800000000003</v>
      </c>
      <c r="E339">
        <v>50.050400000000003</v>
      </c>
      <c r="F339">
        <v>0.14066000000000001</v>
      </c>
      <c r="G339">
        <v>7.0400000000000004E-2</v>
      </c>
      <c r="H339">
        <v>14925</v>
      </c>
      <c r="I339">
        <v>748052940</v>
      </c>
    </row>
    <row r="340" spans="1:9" x14ac:dyDescent="0.25">
      <c r="A340" s="27">
        <v>43179</v>
      </c>
      <c r="B340" t="s">
        <v>90</v>
      </c>
      <c r="C340" t="s">
        <v>91</v>
      </c>
      <c r="D340">
        <v>50.050400000000003</v>
      </c>
      <c r="E340">
        <v>49.9268</v>
      </c>
      <c r="F340">
        <v>0.24756</v>
      </c>
      <c r="G340">
        <v>0.1236</v>
      </c>
      <c r="H340">
        <v>14925</v>
      </c>
      <c r="I340">
        <v>747002220</v>
      </c>
    </row>
    <row r="341" spans="1:9" x14ac:dyDescent="0.25">
      <c r="A341" s="27">
        <v>43178</v>
      </c>
      <c r="B341" t="s">
        <v>90</v>
      </c>
      <c r="C341" t="s">
        <v>91</v>
      </c>
      <c r="D341">
        <v>49.9268</v>
      </c>
      <c r="E341">
        <v>51.620800000000003</v>
      </c>
      <c r="F341">
        <v>-3.2816200000000002</v>
      </c>
      <c r="G341">
        <v>-1.694</v>
      </c>
      <c r="H341">
        <v>14925</v>
      </c>
      <c r="I341">
        <v>745157490</v>
      </c>
    </row>
    <row r="342" spans="1:9" x14ac:dyDescent="0.25">
      <c r="A342" s="27">
        <v>43175</v>
      </c>
      <c r="B342" t="s">
        <v>90</v>
      </c>
      <c r="C342" t="s">
        <v>91</v>
      </c>
      <c r="D342">
        <v>51.620800000000003</v>
      </c>
      <c r="E342">
        <v>51.192799999999998</v>
      </c>
      <c r="F342">
        <v>0.83606000000000003</v>
      </c>
      <c r="G342">
        <v>0.42799999999999999</v>
      </c>
      <c r="H342">
        <v>14925</v>
      </c>
      <c r="I342">
        <v>770440440</v>
      </c>
    </row>
    <row r="343" spans="1:9" x14ac:dyDescent="0.25">
      <c r="A343" s="27">
        <v>43174</v>
      </c>
      <c r="B343" t="s">
        <v>90</v>
      </c>
      <c r="C343" t="s">
        <v>91</v>
      </c>
      <c r="D343">
        <v>51.192799999999998</v>
      </c>
      <c r="E343">
        <v>50.384399999999999</v>
      </c>
      <c r="F343">
        <v>1.60446</v>
      </c>
      <c r="G343">
        <v>0.80840000000000001</v>
      </c>
      <c r="H343">
        <v>14925</v>
      </c>
      <c r="I343">
        <v>764052540</v>
      </c>
    </row>
    <row r="344" spans="1:9" x14ac:dyDescent="0.25">
      <c r="A344" s="27">
        <v>43173</v>
      </c>
      <c r="B344" t="s">
        <v>90</v>
      </c>
      <c r="C344" t="s">
        <v>91</v>
      </c>
      <c r="D344">
        <v>50.384399999999999</v>
      </c>
      <c r="E344">
        <v>50.997199999999999</v>
      </c>
      <c r="F344">
        <v>-1.20163</v>
      </c>
      <c r="G344">
        <v>-0.61280000000000001</v>
      </c>
      <c r="H344">
        <v>14925</v>
      </c>
      <c r="I344">
        <v>751987170</v>
      </c>
    </row>
    <row r="345" spans="1:9" x14ac:dyDescent="0.25">
      <c r="A345" s="27">
        <v>43172</v>
      </c>
      <c r="B345" t="s">
        <v>90</v>
      </c>
      <c r="C345" t="s">
        <v>91</v>
      </c>
      <c r="D345">
        <v>50.997199999999999</v>
      </c>
      <c r="E345">
        <v>51.648000000000003</v>
      </c>
      <c r="F345">
        <v>-1.26007</v>
      </c>
      <c r="G345">
        <v>-0.65080000000000005</v>
      </c>
      <c r="H345">
        <v>14925</v>
      </c>
      <c r="I345">
        <v>761133210</v>
      </c>
    </row>
    <row r="346" spans="1:9" x14ac:dyDescent="0.25">
      <c r="A346" s="27">
        <v>43171</v>
      </c>
      <c r="B346" t="s">
        <v>90</v>
      </c>
      <c r="C346" t="s">
        <v>91</v>
      </c>
      <c r="D346">
        <v>51.648000000000003</v>
      </c>
      <c r="E346">
        <v>52.247199999999999</v>
      </c>
      <c r="F346">
        <v>-1.14686</v>
      </c>
      <c r="G346">
        <v>-0.59919999999999995</v>
      </c>
      <c r="H346">
        <v>14925</v>
      </c>
      <c r="I346">
        <v>770846400</v>
      </c>
    </row>
    <row r="347" spans="1:9" x14ac:dyDescent="0.25">
      <c r="A347" s="27">
        <v>43168</v>
      </c>
      <c r="B347" t="s">
        <v>90</v>
      </c>
      <c r="C347" t="s">
        <v>91</v>
      </c>
      <c r="D347">
        <v>52.247199999999999</v>
      </c>
      <c r="E347">
        <v>50.512799999999999</v>
      </c>
      <c r="F347">
        <v>3.4335900000000001</v>
      </c>
      <c r="G347">
        <v>1.7343999999999999</v>
      </c>
      <c r="H347">
        <v>14925</v>
      </c>
      <c r="I347">
        <v>779789460</v>
      </c>
    </row>
    <row r="348" spans="1:9" x14ac:dyDescent="0.25">
      <c r="A348" s="27">
        <v>43167</v>
      </c>
      <c r="B348" t="s">
        <v>90</v>
      </c>
      <c r="C348" t="s">
        <v>91</v>
      </c>
      <c r="D348">
        <v>50.512799999999999</v>
      </c>
      <c r="E348">
        <v>49.7408</v>
      </c>
      <c r="F348">
        <v>1.5520499999999999</v>
      </c>
      <c r="G348">
        <v>0.77200000000000002</v>
      </c>
      <c r="H348">
        <v>14675</v>
      </c>
      <c r="I348">
        <v>741275340</v>
      </c>
    </row>
    <row r="349" spans="1:9" x14ac:dyDescent="0.25">
      <c r="A349" s="27">
        <v>43166</v>
      </c>
      <c r="B349" t="s">
        <v>90</v>
      </c>
      <c r="C349" t="s">
        <v>91</v>
      </c>
      <c r="D349">
        <v>49.7408</v>
      </c>
      <c r="E349">
        <v>49.3324</v>
      </c>
      <c r="F349">
        <v>0.82784999999999997</v>
      </c>
      <c r="G349">
        <v>0.40839999999999999</v>
      </c>
      <c r="H349">
        <v>14675</v>
      </c>
      <c r="I349">
        <v>729946240</v>
      </c>
    </row>
    <row r="350" spans="1:9" x14ac:dyDescent="0.25">
      <c r="A350" s="27">
        <v>43165</v>
      </c>
      <c r="B350" t="s">
        <v>90</v>
      </c>
      <c r="C350" t="s">
        <v>91</v>
      </c>
      <c r="D350">
        <v>49.3324</v>
      </c>
      <c r="E350">
        <v>49.473199999999999</v>
      </c>
      <c r="F350">
        <v>-0.28460000000000002</v>
      </c>
      <c r="G350">
        <v>-0.14080000000000001</v>
      </c>
      <c r="H350">
        <v>14675</v>
      </c>
      <c r="I350">
        <v>723952970</v>
      </c>
    </row>
    <row r="351" spans="1:9" x14ac:dyDescent="0.25">
      <c r="A351" s="27">
        <v>43164</v>
      </c>
      <c r="B351" t="s">
        <v>90</v>
      </c>
      <c r="C351" t="s">
        <v>91</v>
      </c>
      <c r="D351">
        <v>49.473199999999999</v>
      </c>
      <c r="E351">
        <v>48.692799999999998</v>
      </c>
      <c r="F351">
        <v>1.6027</v>
      </c>
      <c r="G351">
        <v>0.78039999999999998</v>
      </c>
      <c r="H351">
        <v>14675</v>
      </c>
      <c r="I351">
        <v>726019210</v>
      </c>
    </row>
    <row r="352" spans="1:9" x14ac:dyDescent="0.25">
      <c r="A352" s="27">
        <v>43161</v>
      </c>
      <c r="B352" t="s">
        <v>90</v>
      </c>
      <c r="C352" t="s">
        <v>91</v>
      </c>
      <c r="D352">
        <v>48.692799999999998</v>
      </c>
      <c r="E352">
        <v>47.834000000000003</v>
      </c>
      <c r="F352">
        <v>1.79538</v>
      </c>
      <c r="G352">
        <v>0.85880000000000001</v>
      </c>
      <c r="H352">
        <v>14675</v>
      </c>
      <c r="I352">
        <v>714566840</v>
      </c>
    </row>
    <row r="353" spans="1:9" x14ac:dyDescent="0.25">
      <c r="A353" s="27">
        <v>43160</v>
      </c>
      <c r="B353" t="s">
        <v>90</v>
      </c>
      <c r="C353" t="s">
        <v>91</v>
      </c>
      <c r="D353">
        <v>47.834000000000003</v>
      </c>
      <c r="E353">
        <v>49.389200000000002</v>
      </c>
      <c r="F353">
        <v>-3.1488700000000001</v>
      </c>
      <c r="G353">
        <v>-1.5551999999999999</v>
      </c>
      <c r="H353">
        <v>14550</v>
      </c>
      <c r="I353">
        <v>695984700</v>
      </c>
    </row>
    <row r="354" spans="1:9" x14ac:dyDescent="0.25">
      <c r="A354" s="27">
        <v>43159</v>
      </c>
      <c r="B354" t="s">
        <v>90</v>
      </c>
      <c r="C354" t="s">
        <v>91</v>
      </c>
      <c r="D354">
        <v>49.389200000000002</v>
      </c>
      <c r="E354">
        <v>50.716000000000001</v>
      </c>
      <c r="F354">
        <v>-2.6161400000000001</v>
      </c>
      <c r="G354">
        <v>-1.3268</v>
      </c>
      <c r="H354">
        <v>14550</v>
      </c>
      <c r="I354">
        <v>718612860</v>
      </c>
    </row>
    <row r="355" spans="1:9" x14ac:dyDescent="0.25">
      <c r="A355" s="27">
        <v>43158</v>
      </c>
      <c r="B355" t="s">
        <v>90</v>
      </c>
      <c r="C355" t="s">
        <v>91</v>
      </c>
      <c r="D355">
        <v>50.716000000000001</v>
      </c>
      <c r="E355">
        <v>54.747199999999999</v>
      </c>
      <c r="F355">
        <v>-7.3632999999999997</v>
      </c>
      <c r="G355">
        <v>-4.0312000000000001</v>
      </c>
      <c r="H355">
        <v>14550</v>
      </c>
      <c r="I355">
        <v>737917800</v>
      </c>
    </row>
    <row r="356" spans="1:9" x14ac:dyDescent="0.25">
      <c r="A356" s="27">
        <v>43157</v>
      </c>
      <c r="B356" t="s">
        <v>90</v>
      </c>
      <c r="C356" t="s">
        <v>91</v>
      </c>
      <c r="D356">
        <v>54.747199999999999</v>
      </c>
      <c r="E356">
        <v>52.878</v>
      </c>
      <c r="F356">
        <v>3.5349300000000001</v>
      </c>
      <c r="G356">
        <v>1.8692</v>
      </c>
      <c r="H356">
        <v>14550</v>
      </c>
      <c r="I356">
        <v>796571760</v>
      </c>
    </row>
    <row r="357" spans="1:9" x14ac:dyDescent="0.25">
      <c r="A357" s="27">
        <v>43154</v>
      </c>
      <c r="B357" t="s">
        <v>90</v>
      </c>
      <c r="C357" t="s">
        <v>91</v>
      </c>
      <c r="D357">
        <v>52.878</v>
      </c>
      <c r="E357">
        <v>49.687600000000003</v>
      </c>
      <c r="F357">
        <v>6.4209199999999997</v>
      </c>
      <c r="G357">
        <v>3.1903999999999999</v>
      </c>
      <c r="H357">
        <v>14525</v>
      </c>
      <c r="I357">
        <v>768052950</v>
      </c>
    </row>
    <row r="358" spans="1:9" x14ac:dyDescent="0.25">
      <c r="A358" s="27">
        <v>43153</v>
      </c>
      <c r="B358" t="s">
        <v>90</v>
      </c>
      <c r="C358" t="s">
        <v>91</v>
      </c>
      <c r="D358">
        <v>49.687600000000003</v>
      </c>
      <c r="E358">
        <v>48.404800000000002</v>
      </c>
      <c r="F358">
        <v>2.65015</v>
      </c>
      <c r="G358">
        <v>1.2827999999999999</v>
      </c>
      <c r="H358">
        <v>14512.5</v>
      </c>
      <c r="I358">
        <v>721091295</v>
      </c>
    </row>
    <row r="359" spans="1:9" x14ac:dyDescent="0.25">
      <c r="A359" s="27">
        <v>43152</v>
      </c>
      <c r="B359" t="s">
        <v>90</v>
      </c>
      <c r="C359" t="s">
        <v>91</v>
      </c>
      <c r="D359">
        <v>48.404800000000002</v>
      </c>
      <c r="E359">
        <v>48.966799999999999</v>
      </c>
      <c r="F359">
        <v>-1.1477200000000001</v>
      </c>
      <c r="G359">
        <v>-0.56200000000000006</v>
      </c>
      <c r="H359">
        <v>15237.5</v>
      </c>
      <c r="I359">
        <v>737568140</v>
      </c>
    </row>
    <row r="360" spans="1:9" x14ac:dyDescent="0.25">
      <c r="A360" s="27">
        <v>43151</v>
      </c>
      <c r="B360" t="s">
        <v>90</v>
      </c>
      <c r="C360" t="s">
        <v>91</v>
      </c>
      <c r="D360">
        <v>48.966799999999999</v>
      </c>
      <c r="E360">
        <v>50.638800000000003</v>
      </c>
      <c r="F360">
        <v>-3.3018200000000002</v>
      </c>
      <c r="G360">
        <v>-1.6719999999999999</v>
      </c>
      <c r="H360">
        <v>15850</v>
      </c>
      <c r="I360">
        <v>776123780</v>
      </c>
    </row>
    <row r="361" spans="1:9" x14ac:dyDescent="0.25">
      <c r="A361" s="27">
        <v>43147</v>
      </c>
      <c r="B361" t="s">
        <v>90</v>
      </c>
      <c r="C361" t="s">
        <v>91</v>
      </c>
      <c r="D361">
        <v>50.638800000000003</v>
      </c>
      <c r="E361">
        <v>51.328400000000002</v>
      </c>
      <c r="F361">
        <v>-1.34351</v>
      </c>
      <c r="G361">
        <v>-0.68959999999999999</v>
      </c>
      <c r="H361">
        <v>16112.5</v>
      </c>
      <c r="I361">
        <v>815917665</v>
      </c>
    </row>
    <row r="362" spans="1:9" x14ac:dyDescent="0.25">
      <c r="A362" s="27">
        <v>43146</v>
      </c>
      <c r="B362" t="s">
        <v>90</v>
      </c>
      <c r="C362" t="s">
        <v>91</v>
      </c>
      <c r="D362">
        <v>51.328400000000002</v>
      </c>
      <c r="E362">
        <v>50.331600000000002</v>
      </c>
      <c r="F362">
        <v>1.98047</v>
      </c>
      <c r="G362">
        <v>0.99680000000000002</v>
      </c>
      <c r="H362">
        <v>16362.5</v>
      </c>
      <c r="I362">
        <v>839860945</v>
      </c>
    </row>
    <row r="363" spans="1:9" x14ac:dyDescent="0.25">
      <c r="A363" s="27">
        <v>43145</v>
      </c>
      <c r="B363" t="s">
        <v>90</v>
      </c>
      <c r="C363" t="s">
        <v>91</v>
      </c>
      <c r="D363">
        <v>50.331600000000002</v>
      </c>
      <c r="E363">
        <v>45.833599999999997</v>
      </c>
      <c r="F363">
        <v>9.8137600000000003</v>
      </c>
      <c r="G363">
        <v>4.4980000000000002</v>
      </c>
      <c r="H363">
        <v>17250</v>
      </c>
      <c r="I363">
        <v>868220100</v>
      </c>
    </row>
    <row r="364" spans="1:9" x14ac:dyDescent="0.25">
      <c r="A364" s="27">
        <v>43144</v>
      </c>
      <c r="B364" t="s">
        <v>90</v>
      </c>
      <c r="C364" t="s">
        <v>91</v>
      </c>
      <c r="D364">
        <v>45.833599999999997</v>
      </c>
      <c r="E364">
        <v>45.768000000000001</v>
      </c>
      <c r="F364">
        <v>0.14333000000000001</v>
      </c>
      <c r="G364">
        <v>6.5600000000000006E-2</v>
      </c>
      <c r="H364">
        <v>17250</v>
      </c>
      <c r="I364">
        <v>790629600</v>
      </c>
    </row>
    <row r="365" spans="1:9" x14ac:dyDescent="0.25">
      <c r="A365" s="27">
        <v>43143</v>
      </c>
      <c r="B365" t="s">
        <v>90</v>
      </c>
      <c r="C365" t="s">
        <v>91</v>
      </c>
      <c r="D365">
        <v>45.768000000000001</v>
      </c>
      <c r="E365">
        <v>44.362400000000001</v>
      </c>
      <c r="F365">
        <v>3.16845</v>
      </c>
      <c r="G365">
        <v>1.4056</v>
      </c>
      <c r="H365">
        <v>17250</v>
      </c>
      <c r="I365">
        <v>789498000</v>
      </c>
    </row>
    <row r="366" spans="1:9" x14ac:dyDescent="0.25">
      <c r="A366" s="27">
        <v>43140</v>
      </c>
      <c r="B366" t="s">
        <v>90</v>
      </c>
      <c r="C366" t="s">
        <v>91</v>
      </c>
      <c r="D366">
        <v>44.362400000000001</v>
      </c>
      <c r="E366">
        <v>42.1616</v>
      </c>
      <c r="F366">
        <v>5.2199200000000001</v>
      </c>
      <c r="G366">
        <v>2.2008000000000001</v>
      </c>
      <c r="H366">
        <v>17550</v>
      </c>
      <c r="I366">
        <v>778560120</v>
      </c>
    </row>
    <row r="367" spans="1:9" x14ac:dyDescent="0.25">
      <c r="A367" s="27">
        <v>43139</v>
      </c>
      <c r="B367" t="s">
        <v>90</v>
      </c>
      <c r="C367" t="s">
        <v>91</v>
      </c>
      <c r="D367">
        <v>42.1616</v>
      </c>
      <c r="E367">
        <v>47.590400000000002</v>
      </c>
      <c r="F367">
        <v>-11.40734</v>
      </c>
      <c r="G367">
        <v>-5.4287999999999998</v>
      </c>
      <c r="H367">
        <v>16387.5</v>
      </c>
      <c r="I367">
        <v>690923220</v>
      </c>
    </row>
    <row r="368" spans="1:9" x14ac:dyDescent="0.25">
      <c r="A368" s="27">
        <v>43138</v>
      </c>
      <c r="B368" t="s">
        <v>90</v>
      </c>
      <c r="C368" t="s">
        <v>91</v>
      </c>
      <c r="D368">
        <v>47.590400000000002</v>
      </c>
      <c r="E368">
        <v>45.516800000000003</v>
      </c>
      <c r="F368">
        <v>4.5556799999999997</v>
      </c>
      <c r="G368">
        <v>2.0735999999999999</v>
      </c>
      <c r="H368">
        <v>16100</v>
      </c>
      <c r="I368">
        <v>766205440</v>
      </c>
    </row>
    <row r="369" spans="1:9" x14ac:dyDescent="0.25">
      <c r="A369" s="27">
        <v>43137</v>
      </c>
      <c r="B369" t="s">
        <v>90</v>
      </c>
      <c r="C369" t="s">
        <v>91</v>
      </c>
      <c r="D369">
        <v>45.516800000000003</v>
      </c>
      <c r="E369">
        <v>15.853999999999999</v>
      </c>
      <c r="F369">
        <v>187.09979000000001</v>
      </c>
      <c r="G369">
        <v>29.662800000000001</v>
      </c>
      <c r="H369">
        <v>8987.5</v>
      </c>
      <c r="I369">
        <v>409082240</v>
      </c>
    </row>
    <row r="370" spans="1:9" x14ac:dyDescent="0.25">
      <c r="A370" s="27">
        <v>43136</v>
      </c>
      <c r="B370" t="s">
        <v>90</v>
      </c>
      <c r="C370" t="s">
        <v>91</v>
      </c>
      <c r="D370">
        <v>15.853999999999999</v>
      </c>
      <c r="E370">
        <v>414.91520000000003</v>
      </c>
      <c r="F370">
        <v>-96.178979999999996</v>
      </c>
      <c r="G370">
        <v>-399.06119999999999</v>
      </c>
      <c r="H370">
        <v>6137.5</v>
      </c>
      <c r="I370">
        <v>97303925</v>
      </c>
    </row>
    <row r="371" spans="1:9" x14ac:dyDescent="0.25">
      <c r="A371" s="27">
        <v>43133</v>
      </c>
      <c r="B371" t="s">
        <v>90</v>
      </c>
      <c r="C371" t="s">
        <v>91</v>
      </c>
      <c r="D371">
        <v>414.91520000000003</v>
      </c>
      <c r="E371">
        <v>482.4572</v>
      </c>
      <c r="F371">
        <v>-13.99958</v>
      </c>
      <c r="G371">
        <v>-67.542000000000002</v>
      </c>
      <c r="H371">
        <v>4562.5</v>
      </c>
      <c r="I371">
        <v>1893050600</v>
      </c>
    </row>
    <row r="372" spans="1:9" x14ac:dyDescent="0.25">
      <c r="A372" s="27">
        <v>43132</v>
      </c>
      <c r="B372" t="s">
        <v>90</v>
      </c>
      <c r="C372" t="s">
        <v>91</v>
      </c>
      <c r="D372">
        <v>482.4572</v>
      </c>
      <c r="E372">
        <v>474.52800000000002</v>
      </c>
      <c r="F372">
        <v>1.6709700000000001</v>
      </c>
      <c r="G372">
        <v>7.9291999999999998</v>
      </c>
      <c r="H372">
        <v>3475</v>
      </c>
      <c r="I372">
        <v>1676538770</v>
      </c>
    </row>
    <row r="373" spans="1:9" x14ac:dyDescent="0.25">
      <c r="A373" s="27">
        <v>43131</v>
      </c>
      <c r="B373" t="s">
        <v>90</v>
      </c>
      <c r="C373" t="s">
        <v>91</v>
      </c>
      <c r="D373">
        <v>474.52800000000002</v>
      </c>
      <c r="E373">
        <v>459.7756</v>
      </c>
      <c r="F373">
        <v>3.2086100000000002</v>
      </c>
      <c r="G373">
        <v>14.7524</v>
      </c>
      <c r="H373">
        <v>3475</v>
      </c>
      <c r="I373">
        <v>1648984800</v>
      </c>
    </row>
    <row r="374" spans="1:9" x14ac:dyDescent="0.25">
      <c r="A374" s="27">
        <v>43130</v>
      </c>
      <c r="B374" t="s">
        <v>90</v>
      </c>
      <c r="C374" t="s">
        <v>91</v>
      </c>
      <c r="D374">
        <v>459.7756</v>
      </c>
      <c r="E374">
        <v>472.24079999999998</v>
      </c>
      <c r="F374">
        <v>-2.6395900000000001</v>
      </c>
      <c r="G374">
        <v>-12.465199999999999</v>
      </c>
      <c r="H374">
        <v>3400</v>
      </c>
      <c r="I374">
        <v>1563237040</v>
      </c>
    </row>
    <row r="375" spans="1:9" x14ac:dyDescent="0.25">
      <c r="A375" s="27">
        <v>43129</v>
      </c>
      <c r="B375" t="s">
        <v>90</v>
      </c>
      <c r="C375" t="s">
        <v>91</v>
      </c>
      <c r="D375">
        <v>472.24079999999998</v>
      </c>
      <c r="E375">
        <v>513.76440000000002</v>
      </c>
      <c r="F375">
        <v>-8.0822299999999991</v>
      </c>
      <c r="G375">
        <v>-41.523600000000002</v>
      </c>
      <c r="H375">
        <v>2912.5</v>
      </c>
      <c r="I375">
        <v>1375401330</v>
      </c>
    </row>
    <row r="376" spans="1:9" x14ac:dyDescent="0.25">
      <c r="A376" s="27">
        <v>43126</v>
      </c>
      <c r="B376" t="s">
        <v>90</v>
      </c>
      <c r="C376" t="s">
        <v>91</v>
      </c>
      <c r="D376">
        <v>513.76440000000002</v>
      </c>
      <c r="E376">
        <v>511.86040000000003</v>
      </c>
      <c r="F376">
        <v>0.37197999999999998</v>
      </c>
      <c r="G376">
        <v>1.9039999999999999</v>
      </c>
      <c r="H376">
        <v>2525</v>
      </c>
      <c r="I376">
        <v>1297255110</v>
      </c>
    </row>
    <row r="377" spans="1:9" x14ac:dyDescent="0.25">
      <c r="A377" s="27">
        <v>43125</v>
      </c>
      <c r="B377" t="s">
        <v>90</v>
      </c>
      <c r="C377" t="s">
        <v>91</v>
      </c>
      <c r="D377">
        <v>511.86040000000003</v>
      </c>
      <c r="E377">
        <v>518.98559999999998</v>
      </c>
      <c r="F377">
        <v>-1.3729100000000001</v>
      </c>
      <c r="G377">
        <v>-7.1252000000000004</v>
      </c>
      <c r="H377">
        <v>2750</v>
      </c>
      <c r="I377">
        <v>1407616100</v>
      </c>
    </row>
    <row r="378" spans="1:9" x14ac:dyDescent="0.25">
      <c r="A378" s="27">
        <v>43124</v>
      </c>
      <c r="B378" t="s">
        <v>90</v>
      </c>
      <c r="C378" t="s">
        <v>91</v>
      </c>
      <c r="D378">
        <v>518.98559999999998</v>
      </c>
      <c r="E378">
        <v>529.33920000000001</v>
      </c>
      <c r="F378">
        <v>-1.9559500000000001</v>
      </c>
      <c r="G378">
        <v>-10.3536</v>
      </c>
      <c r="H378">
        <v>2650</v>
      </c>
      <c r="I378">
        <v>1375311840</v>
      </c>
    </row>
    <row r="379" spans="1:9" x14ac:dyDescent="0.25">
      <c r="A379" s="27">
        <v>43123</v>
      </c>
      <c r="B379" t="s">
        <v>90</v>
      </c>
      <c r="C379" t="s">
        <v>91</v>
      </c>
      <c r="D379">
        <v>529.33920000000001</v>
      </c>
      <c r="E379">
        <v>537.02880000000005</v>
      </c>
      <c r="F379">
        <v>-1.43188</v>
      </c>
      <c r="G379">
        <v>-7.6896000000000004</v>
      </c>
      <c r="H379">
        <v>2550</v>
      </c>
      <c r="I379">
        <v>1349814960</v>
      </c>
    </row>
    <row r="380" spans="1:9" x14ac:dyDescent="0.25">
      <c r="A380" s="27">
        <v>43122</v>
      </c>
      <c r="B380" t="s">
        <v>90</v>
      </c>
      <c r="C380" t="s">
        <v>91</v>
      </c>
      <c r="D380">
        <v>537.02880000000005</v>
      </c>
      <c r="E380">
        <v>532.89440000000002</v>
      </c>
      <c r="F380">
        <v>0.77583999999999997</v>
      </c>
      <c r="G380">
        <v>4.1344000000000003</v>
      </c>
      <c r="H380">
        <v>2375</v>
      </c>
      <c r="I380">
        <v>1275443400</v>
      </c>
    </row>
    <row r="381" spans="1:9" x14ac:dyDescent="0.25">
      <c r="A381" s="27">
        <v>43119</v>
      </c>
      <c r="B381" t="s">
        <v>90</v>
      </c>
      <c r="C381" t="s">
        <v>91</v>
      </c>
      <c r="D381">
        <v>532.89440000000002</v>
      </c>
      <c r="E381">
        <v>525.97680000000003</v>
      </c>
      <c r="F381">
        <v>1.3151900000000001</v>
      </c>
      <c r="G381">
        <v>6.9176000000000002</v>
      </c>
      <c r="H381">
        <v>2625</v>
      </c>
      <c r="I381">
        <v>1398847800</v>
      </c>
    </row>
    <row r="382" spans="1:9" x14ac:dyDescent="0.25">
      <c r="A382" s="27">
        <v>43118</v>
      </c>
      <c r="B382" t="s">
        <v>90</v>
      </c>
      <c r="C382" t="s">
        <v>91</v>
      </c>
      <c r="D382">
        <v>525.97680000000003</v>
      </c>
      <c r="E382">
        <v>524.37879999999996</v>
      </c>
      <c r="F382">
        <v>0.30474000000000001</v>
      </c>
      <c r="G382">
        <v>1.5980000000000001</v>
      </c>
      <c r="H382">
        <v>2512.5</v>
      </c>
      <c r="I382">
        <v>1321516710</v>
      </c>
    </row>
    <row r="383" spans="1:9" x14ac:dyDescent="0.25">
      <c r="A383" s="27">
        <v>43117</v>
      </c>
      <c r="B383" t="s">
        <v>90</v>
      </c>
      <c r="C383" t="s">
        <v>91</v>
      </c>
      <c r="D383">
        <v>524.37879999999996</v>
      </c>
      <c r="E383">
        <v>526.59640000000002</v>
      </c>
      <c r="F383">
        <v>-0.42111999999999999</v>
      </c>
      <c r="G383">
        <v>-2.2176</v>
      </c>
      <c r="H383">
        <v>2412.5</v>
      </c>
      <c r="I383">
        <v>1265063855</v>
      </c>
    </row>
    <row r="384" spans="1:9" x14ac:dyDescent="0.25">
      <c r="A384" s="27">
        <v>43116</v>
      </c>
      <c r="B384" t="s">
        <v>90</v>
      </c>
      <c r="C384" t="s">
        <v>91</v>
      </c>
      <c r="D384">
        <v>526.59640000000002</v>
      </c>
      <c r="E384">
        <v>547.8768</v>
      </c>
      <c r="F384">
        <v>-3.8841600000000001</v>
      </c>
      <c r="G384">
        <v>-21.2804</v>
      </c>
      <c r="H384">
        <v>2262.5</v>
      </c>
      <c r="I384">
        <v>1191424355</v>
      </c>
    </row>
    <row r="385" spans="1:9" x14ac:dyDescent="0.25">
      <c r="A385" s="27">
        <v>43112</v>
      </c>
      <c r="B385" t="s">
        <v>90</v>
      </c>
      <c r="C385" t="s">
        <v>91</v>
      </c>
      <c r="D385">
        <v>547.8768</v>
      </c>
      <c r="E385">
        <v>552.73919999999998</v>
      </c>
      <c r="F385">
        <v>-0.87968999999999997</v>
      </c>
      <c r="G385">
        <v>-4.8624000000000001</v>
      </c>
      <c r="H385">
        <v>1862.5</v>
      </c>
      <c r="I385">
        <v>1020420540</v>
      </c>
    </row>
    <row r="386" spans="1:9" x14ac:dyDescent="0.25">
      <c r="A386" s="27">
        <v>43111</v>
      </c>
      <c r="B386" t="s">
        <v>90</v>
      </c>
      <c r="C386" t="s">
        <v>91</v>
      </c>
      <c r="D386">
        <v>552.73919999999998</v>
      </c>
      <c r="E386">
        <v>551.92719999999997</v>
      </c>
      <c r="F386">
        <v>0.14712</v>
      </c>
      <c r="G386">
        <v>0.81200000000000006</v>
      </c>
      <c r="H386">
        <v>1600</v>
      </c>
      <c r="I386">
        <v>884382720</v>
      </c>
    </row>
    <row r="387" spans="1:9" x14ac:dyDescent="0.25">
      <c r="A387" s="27">
        <v>43110</v>
      </c>
      <c r="B387" t="s">
        <v>90</v>
      </c>
      <c r="C387" t="s">
        <v>91</v>
      </c>
      <c r="D387">
        <v>551.92719999999997</v>
      </c>
      <c r="E387">
        <v>543.61360000000002</v>
      </c>
      <c r="F387">
        <v>1.52932</v>
      </c>
      <c r="G387">
        <v>8.3135999999999992</v>
      </c>
      <c r="H387">
        <v>1550</v>
      </c>
      <c r="I387">
        <v>855487160</v>
      </c>
    </row>
    <row r="388" spans="1:9" x14ac:dyDescent="0.25">
      <c r="A388" s="27">
        <v>43109</v>
      </c>
      <c r="B388" t="s">
        <v>90</v>
      </c>
      <c r="C388" t="s">
        <v>91</v>
      </c>
      <c r="D388">
        <v>543.61360000000002</v>
      </c>
      <c r="E388">
        <v>549.91319999999996</v>
      </c>
      <c r="F388">
        <v>-1.1455599999999999</v>
      </c>
      <c r="G388">
        <v>-6.2995999999999999</v>
      </c>
      <c r="H388">
        <v>1500</v>
      </c>
      <c r="I388">
        <v>815420400</v>
      </c>
    </row>
    <row r="389" spans="1:9" x14ac:dyDescent="0.25">
      <c r="A389" s="27">
        <v>43108</v>
      </c>
      <c r="B389" t="s">
        <v>90</v>
      </c>
      <c r="C389" t="s">
        <v>91</v>
      </c>
      <c r="D389">
        <v>549.91319999999996</v>
      </c>
      <c r="E389">
        <v>548.37159999999994</v>
      </c>
      <c r="F389">
        <v>0.28111999999999998</v>
      </c>
      <c r="G389">
        <v>1.5416000000000001</v>
      </c>
      <c r="H389">
        <v>1500</v>
      </c>
      <c r="I389">
        <v>824869800</v>
      </c>
    </row>
    <row r="390" spans="1:9" x14ac:dyDescent="0.25">
      <c r="A390" s="27">
        <v>43105</v>
      </c>
      <c r="B390" t="s">
        <v>90</v>
      </c>
      <c r="C390" t="s">
        <v>91</v>
      </c>
      <c r="D390">
        <v>548.37159999999994</v>
      </c>
      <c r="E390">
        <v>543.59320000000002</v>
      </c>
      <c r="F390">
        <v>0.87904000000000004</v>
      </c>
      <c r="G390">
        <v>4.7784000000000004</v>
      </c>
      <c r="H390">
        <v>1575</v>
      </c>
      <c r="I390">
        <v>863685270</v>
      </c>
    </row>
    <row r="391" spans="1:9" x14ac:dyDescent="0.25">
      <c r="A391" s="27">
        <v>43104</v>
      </c>
      <c r="B391" t="s">
        <v>90</v>
      </c>
      <c r="C391" t="s">
        <v>91</v>
      </c>
      <c r="D391">
        <v>543.59320000000002</v>
      </c>
      <c r="E391">
        <v>541.35159999999996</v>
      </c>
      <c r="F391">
        <v>0.41406999999999999</v>
      </c>
      <c r="G391">
        <v>2.2416</v>
      </c>
      <c r="H391">
        <v>1562.5</v>
      </c>
      <c r="I391">
        <v>849364375</v>
      </c>
    </row>
    <row r="392" spans="1:9" x14ac:dyDescent="0.25">
      <c r="A392" s="27">
        <v>43103</v>
      </c>
      <c r="B392" t="s">
        <v>90</v>
      </c>
      <c r="C392" t="s">
        <v>91</v>
      </c>
      <c r="D392">
        <v>541.35159999999996</v>
      </c>
      <c r="E392">
        <v>533.13279999999997</v>
      </c>
      <c r="F392">
        <v>1.5416000000000001</v>
      </c>
      <c r="G392">
        <v>8.2187999999999999</v>
      </c>
      <c r="H392">
        <v>1550</v>
      </c>
      <c r="I392">
        <v>839094980</v>
      </c>
    </row>
    <row r="393" spans="1:9" x14ac:dyDescent="0.25">
      <c r="A393" s="27">
        <v>43102</v>
      </c>
      <c r="B393" t="s">
        <v>90</v>
      </c>
      <c r="C393" t="s">
        <v>91</v>
      </c>
      <c r="D393">
        <v>533.13279999999997</v>
      </c>
      <c r="E393">
        <v>509.28519999999997</v>
      </c>
      <c r="F393">
        <v>4.6825599999999996</v>
      </c>
      <c r="G393">
        <v>23.8476</v>
      </c>
      <c r="H393">
        <v>1537.5</v>
      </c>
      <c r="I393">
        <v>819691680</v>
      </c>
    </row>
    <row r="394" spans="1:9" x14ac:dyDescent="0.25">
      <c r="A394" s="27">
        <v>43098</v>
      </c>
      <c r="B394" t="s">
        <v>90</v>
      </c>
      <c r="C394" t="s">
        <v>91</v>
      </c>
      <c r="D394">
        <v>509.28519999999997</v>
      </c>
      <c r="E394">
        <v>519.71360000000004</v>
      </c>
      <c r="F394">
        <v>-2.00657</v>
      </c>
      <c r="G394">
        <v>-10.4284</v>
      </c>
      <c r="H394">
        <v>1512.5</v>
      </c>
      <c r="I394">
        <v>770293865</v>
      </c>
    </row>
    <row r="395" spans="1:9" x14ac:dyDescent="0.25">
      <c r="A395" s="27">
        <v>43097</v>
      </c>
      <c r="B395" t="s">
        <v>90</v>
      </c>
      <c r="C395" t="s">
        <v>91</v>
      </c>
      <c r="D395">
        <v>519.71360000000004</v>
      </c>
      <c r="E395">
        <v>515.94839999999999</v>
      </c>
      <c r="F395">
        <v>0.72975999999999996</v>
      </c>
      <c r="G395">
        <v>3.7652000000000001</v>
      </c>
      <c r="H395">
        <v>1575</v>
      </c>
      <c r="I395">
        <v>818548920</v>
      </c>
    </row>
    <row r="396" spans="1:9" x14ac:dyDescent="0.25">
      <c r="A396" s="27">
        <v>43096</v>
      </c>
      <c r="B396" t="s">
        <v>90</v>
      </c>
      <c r="C396" t="s">
        <v>91</v>
      </c>
      <c r="D396">
        <v>515.94839999999999</v>
      </c>
      <c r="E396">
        <v>516.0376</v>
      </c>
      <c r="F396">
        <v>-1.729E-2</v>
      </c>
      <c r="G396">
        <v>-8.9200000000000002E-2</v>
      </c>
      <c r="H396">
        <v>1600</v>
      </c>
      <c r="I396">
        <v>825517440</v>
      </c>
    </row>
    <row r="397" spans="1:9" x14ac:dyDescent="0.25">
      <c r="A397" s="27">
        <v>43095</v>
      </c>
      <c r="B397" t="s">
        <v>90</v>
      </c>
      <c r="C397" t="s">
        <v>91</v>
      </c>
      <c r="D397">
        <v>516.0376</v>
      </c>
      <c r="E397">
        <v>512.42520000000002</v>
      </c>
      <c r="F397">
        <v>0.70496000000000003</v>
      </c>
      <c r="G397">
        <v>3.6124000000000001</v>
      </c>
      <c r="H397">
        <v>1600</v>
      </c>
      <c r="I397">
        <v>825660160</v>
      </c>
    </row>
    <row r="398" spans="1:9" x14ac:dyDescent="0.25">
      <c r="A398" s="27">
        <v>43091</v>
      </c>
      <c r="B398" t="s">
        <v>90</v>
      </c>
      <c r="C398" t="s">
        <v>91</v>
      </c>
      <c r="D398">
        <v>512.42520000000002</v>
      </c>
      <c r="E398">
        <v>521.09439999999995</v>
      </c>
      <c r="F398">
        <v>-1.6636500000000001</v>
      </c>
      <c r="G398">
        <v>-8.6692</v>
      </c>
      <c r="H398">
        <v>1750</v>
      </c>
      <c r="I398">
        <v>896744100</v>
      </c>
    </row>
    <row r="399" spans="1:9" x14ac:dyDescent="0.25">
      <c r="A399" s="27">
        <v>43090</v>
      </c>
      <c r="B399" t="s">
        <v>90</v>
      </c>
      <c r="C399" t="s">
        <v>91</v>
      </c>
      <c r="D399">
        <v>521.09439999999995</v>
      </c>
      <c r="E399">
        <v>512.452</v>
      </c>
      <c r="F399">
        <v>1.68648</v>
      </c>
      <c r="G399">
        <v>8.6424000000000003</v>
      </c>
      <c r="H399">
        <v>1875</v>
      </c>
      <c r="I399">
        <v>977052000</v>
      </c>
    </row>
    <row r="400" spans="1:9" x14ac:dyDescent="0.25">
      <c r="A400" s="27">
        <v>43089</v>
      </c>
      <c r="B400" t="s">
        <v>90</v>
      </c>
      <c r="C400" t="s">
        <v>91</v>
      </c>
      <c r="D400">
        <v>512.452</v>
      </c>
      <c r="E400">
        <v>516.99519999999995</v>
      </c>
      <c r="F400">
        <v>-0.87877000000000005</v>
      </c>
      <c r="G400">
        <v>-4.5431999999999997</v>
      </c>
      <c r="H400">
        <v>2000</v>
      </c>
      <c r="I400">
        <v>1024904000</v>
      </c>
    </row>
    <row r="401" spans="1:9" x14ac:dyDescent="0.25">
      <c r="A401" s="27">
        <v>43088</v>
      </c>
      <c r="B401" t="s">
        <v>90</v>
      </c>
      <c r="C401" t="s">
        <v>91</v>
      </c>
      <c r="D401">
        <v>516.99519999999995</v>
      </c>
      <c r="E401">
        <v>517.38760000000002</v>
      </c>
      <c r="F401">
        <v>-7.5840000000000005E-2</v>
      </c>
      <c r="G401">
        <v>-0.39240000000000003</v>
      </c>
      <c r="H401">
        <v>2037.5</v>
      </c>
      <c r="I401">
        <v>1053377720</v>
      </c>
    </row>
    <row r="402" spans="1:9" x14ac:dyDescent="0.25">
      <c r="A402" s="27">
        <v>43087</v>
      </c>
      <c r="B402" t="s">
        <v>90</v>
      </c>
      <c r="C402" t="s">
        <v>91</v>
      </c>
      <c r="D402">
        <v>517.38760000000002</v>
      </c>
      <c r="E402">
        <v>511.0412</v>
      </c>
      <c r="F402">
        <v>1.24186</v>
      </c>
      <c r="G402">
        <v>6.3464</v>
      </c>
      <c r="H402">
        <v>1962.5</v>
      </c>
      <c r="I402">
        <v>1015373165</v>
      </c>
    </row>
    <row r="403" spans="1:9" x14ac:dyDescent="0.25">
      <c r="A403" s="27">
        <v>43084</v>
      </c>
      <c r="B403" t="s">
        <v>90</v>
      </c>
      <c r="C403" t="s">
        <v>91</v>
      </c>
      <c r="D403">
        <v>511.0412</v>
      </c>
      <c r="E403">
        <v>493.90640000000002</v>
      </c>
      <c r="F403">
        <v>3.4692400000000001</v>
      </c>
      <c r="G403">
        <v>17.134799999999998</v>
      </c>
      <c r="H403">
        <v>2050</v>
      </c>
      <c r="I403">
        <v>1047634460</v>
      </c>
    </row>
    <row r="404" spans="1:9" x14ac:dyDescent="0.25">
      <c r="A404" s="27">
        <v>43083</v>
      </c>
      <c r="B404" t="s">
        <v>90</v>
      </c>
      <c r="C404" t="s">
        <v>91</v>
      </c>
      <c r="D404">
        <v>493.90640000000002</v>
      </c>
      <c r="E404">
        <v>489.39519999999999</v>
      </c>
      <c r="F404">
        <v>0.92179</v>
      </c>
      <c r="G404">
        <v>4.5111999999999997</v>
      </c>
      <c r="H404">
        <v>2150</v>
      </c>
      <c r="I404">
        <v>1061898760</v>
      </c>
    </row>
    <row r="405" spans="1:9" x14ac:dyDescent="0.25">
      <c r="A405" s="27">
        <v>43082</v>
      </c>
      <c r="B405" t="s">
        <v>90</v>
      </c>
      <c r="C405" t="s">
        <v>91</v>
      </c>
      <c r="D405">
        <v>489.39519999999999</v>
      </c>
      <c r="E405">
        <v>490.73079999999999</v>
      </c>
      <c r="F405">
        <v>-0.27217000000000002</v>
      </c>
      <c r="G405">
        <v>-1.3355999999999999</v>
      </c>
      <c r="H405">
        <v>2150</v>
      </c>
      <c r="I405">
        <v>1052199680</v>
      </c>
    </row>
    <row r="406" spans="1:9" x14ac:dyDescent="0.25">
      <c r="A406" s="27">
        <v>43081</v>
      </c>
      <c r="B406" t="s">
        <v>90</v>
      </c>
      <c r="C406" t="s">
        <v>91</v>
      </c>
      <c r="D406">
        <v>490.73079999999999</v>
      </c>
      <c r="E406">
        <v>491.29759999999999</v>
      </c>
      <c r="F406">
        <v>-0.11537</v>
      </c>
      <c r="G406">
        <v>-0.56679999999999997</v>
      </c>
      <c r="H406">
        <v>2225</v>
      </c>
      <c r="I406">
        <v>1091876030</v>
      </c>
    </row>
    <row r="407" spans="1:9" x14ac:dyDescent="0.25">
      <c r="A407" s="27">
        <v>43080</v>
      </c>
      <c r="B407" t="s">
        <v>90</v>
      </c>
      <c r="C407" t="s">
        <v>91</v>
      </c>
      <c r="D407">
        <v>491.29759999999999</v>
      </c>
      <c r="E407">
        <v>475.01600000000002</v>
      </c>
      <c r="F407">
        <v>3.4275899999999999</v>
      </c>
      <c r="G407">
        <v>16.281600000000001</v>
      </c>
      <c r="H407">
        <v>2312.5</v>
      </c>
      <c r="I407">
        <v>1136125700</v>
      </c>
    </row>
    <row r="408" spans="1:9" x14ac:dyDescent="0.25">
      <c r="A408" s="27">
        <v>43077</v>
      </c>
      <c r="B408" t="s">
        <v>90</v>
      </c>
      <c r="C408" t="s">
        <v>91</v>
      </c>
      <c r="D408">
        <v>475.01600000000002</v>
      </c>
      <c r="E408">
        <v>462.39</v>
      </c>
      <c r="F408">
        <v>2.7305999999999999</v>
      </c>
      <c r="G408">
        <v>12.625999999999999</v>
      </c>
      <c r="H408">
        <v>2350</v>
      </c>
      <c r="I408">
        <v>1116287600</v>
      </c>
    </row>
    <row r="409" spans="1:9" x14ac:dyDescent="0.25">
      <c r="A409" s="27">
        <v>43076</v>
      </c>
      <c r="B409" t="s">
        <v>90</v>
      </c>
      <c r="C409" t="s">
        <v>91</v>
      </c>
      <c r="D409">
        <v>462.39</v>
      </c>
      <c r="E409">
        <v>446.2072</v>
      </c>
      <c r="F409">
        <v>3.6267499999999999</v>
      </c>
      <c r="G409">
        <v>16.1828</v>
      </c>
      <c r="H409">
        <v>2575</v>
      </c>
      <c r="I409">
        <v>1190654250</v>
      </c>
    </row>
    <row r="410" spans="1:9" x14ac:dyDescent="0.25">
      <c r="A410" s="27">
        <v>43075</v>
      </c>
      <c r="B410" t="s">
        <v>90</v>
      </c>
      <c r="C410" t="s">
        <v>91</v>
      </c>
      <c r="D410">
        <v>446.2072</v>
      </c>
      <c r="E410">
        <v>441.99079999999998</v>
      </c>
      <c r="F410">
        <v>0.95396000000000003</v>
      </c>
      <c r="G410">
        <v>4.2164000000000001</v>
      </c>
      <c r="H410">
        <v>2625</v>
      </c>
      <c r="I410">
        <v>1171293900</v>
      </c>
    </row>
    <row r="411" spans="1:9" x14ac:dyDescent="0.25">
      <c r="A411" s="27">
        <v>43074</v>
      </c>
      <c r="B411" t="s">
        <v>90</v>
      </c>
      <c r="C411" t="s">
        <v>91</v>
      </c>
      <c r="D411">
        <v>441.99079999999998</v>
      </c>
      <c r="E411">
        <v>440.25720000000001</v>
      </c>
      <c r="F411">
        <v>0.39377000000000001</v>
      </c>
      <c r="G411">
        <v>1.7336</v>
      </c>
      <c r="H411">
        <v>2637.5</v>
      </c>
      <c r="I411">
        <v>1165750735</v>
      </c>
    </row>
    <row r="412" spans="1:9" x14ac:dyDescent="0.25">
      <c r="A412" s="27">
        <v>43073</v>
      </c>
      <c r="B412" t="s">
        <v>90</v>
      </c>
      <c r="C412" t="s">
        <v>91</v>
      </c>
      <c r="D412">
        <v>440.25720000000001</v>
      </c>
      <c r="E412">
        <v>440.30360000000002</v>
      </c>
      <c r="F412">
        <v>-1.0540000000000001E-2</v>
      </c>
      <c r="G412">
        <v>-4.6399999999999997E-2</v>
      </c>
      <c r="H412">
        <v>2637.5</v>
      </c>
      <c r="I412">
        <v>1161178365</v>
      </c>
    </row>
    <row r="413" spans="1:9" x14ac:dyDescent="0.25">
      <c r="A413" s="27">
        <v>43070</v>
      </c>
      <c r="B413" t="s">
        <v>90</v>
      </c>
      <c r="C413" t="s">
        <v>91</v>
      </c>
      <c r="D413">
        <v>440.30360000000002</v>
      </c>
      <c r="E413">
        <v>448.46080000000001</v>
      </c>
      <c r="F413">
        <v>-1.8189299999999999</v>
      </c>
      <c r="G413">
        <v>-8.1571999999999996</v>
      </c>
      <c r="H413">
        <v>2650</v>
      </c>
      <c r="I413">
        <v>1166804540</v>
      </c>
    </row>
    <row r="414" spans="1:9" x14ac:dyDescent="0.25">
      <c r="A414" s="27">
        <v>43069</v>
      </c>
      <c r="B414" t="s">
        <v>90</v>
      </c>
      <c r="C414" t="s">
        <v>91</v>
      </c>
      <c r="D414">
        <v>448.46080000000001</v>
      </c>
      <c r="E414">
        <v>454.41480000000001</v>
      </c>
      <c r="F414">
        <v>-1.31026</v>
      </c>
      <c r="G414">
        <v>-5.9539999999999997</v>
      </c>
      <c r="H414">
        <v>2237.5</v>
      </c>
      <c r="I414">
        <v>1003431040</v>
      </c>
    </row>
    <row r="415" spans="1:9" x14ac:dyDescent="0.25">
      <c r="A415" s="27">
        <v>43068</v>
      </c>
      <c r="B415" t="s">
        <v>90</v>
      </c>
      <c r="C415" t="s">
        <v>91</v>
      </c>
      <c r="D415">
        <v>454.41480000000001</v>
      </c>
      <c r="E415">
        <v>462.262</v>
      </c>
      <c r="F415">
        <v>-1.69757</v>
      </c>
      <c r="G415">
        <v>-7.8472</v>
      </c>
      <c r="H415">
        <v>2212.5</v>
      </c>
      <c r="I415">
        <v>1005392745</v>
      </c>
    </row>
    <row r="416" spans="1:9" x14ac:dyDescent="0.25">
      <c r="A416" s="27">
        <v>43067</v>
      </c>
      <c r="B416" t="s">
        <v>90</v>
      </c>
      <c r="C416" t="s">
        <v>91</v>
      </c>
      <c r="D416">
        <v>462.262</v>
      </c>
      <c r="E416">
        <v>459.06799999999998</v>
      </c>
      <c r="F416">
        <v>0.69576000000000005</v>
      </c>
      <c r="G416">
        <v>3.194</v>
      </c>
      <c r="H416">
        <v>2175</v>
      </c>
      <c r="I416">
        <v>1005419850</v>
      </c>
    </row>
    <row r="417" spans="1:9" x14ac:dyDescent="0.25">
      <c r="A417" s="27">
        <v>43066</v>
      </c>
      <c r="B417" t="s">
        <v>90</v>
      </c>
      <c r="C417" t="s">
        <v>91</v>
      </c>
      <c r="D417">
        <v>459.06799999999998</v>
      </c>
      <c r="E417">
        <v>456.91919999999999</v>
      </c>
      <c r="F417">
        <v>0.47027999999999998</v>
      </c>
      <c r="G417">
        <v>2.1488</v>
      </c>
      <c r="H417">
        <v>2212.5</v>
      </c>
      <c r="I417">
        <v>1015687950</v>
      </c>
    </row>
    <row r="418" spans="1:9" x14ac:dyDescent="0.25">
      <c r="A418" s="27">
        <v>43063</v>
      </c>
      <c r="B418" t="s">
        <v>90</v>
      </c>
      <c r="C418" t="s">
        <v>91</v>
      </c>
      <c r="D418">
        <v>456.91919999999999</v>
      </c>
      <c r="E418">
        <v>455.02080000000001</v>
      </c>
      <c r="F418">
        <v>0.41721000000000003</v>
      </c>
      <c r="G418">
        <v>1.8984000000000001</v>
      </c>
      <c r="H418">
        <v>2287.5</v>
      </c>
      <c r="I418">
        <v>1045202670</v>
      </c>
    </row>
    <row r="419" spans="1:9" x14ac:dyDescent="0.25">
      <c r="A419" s="27">
        <v>43061</v>
      </c>
      <c r="B419" t="s">
        <v>90</v>
      </c>
      <c r="C419" t="s">
        <v>91</v>
      </c>
      <c r="D419">
        <v>455.02080000000001</v>
      </c>
      <c r="E419">
        <v>449.85120000000001</v>
      </c>
      <c r="F419">
        <v>1.1491800000000001</v>
      </c>
      <c r="G419">
        <v>5.1696</v>
      </c>
      <c r="H419">
        <v>2287.5</v>
      </c>
      <c r="I419">
        <v>1040860080</v>
      </c>
    </row>
    <row r="420" spans="1:9" x14ac:dyDescent="0.25">
      <c r="A420" s="27">
        <v>43060</v>
      </c>
      <c r="B420" t="s">
        <v>90</v>
      </c>
      <c r="C420" t="s">
        <v>91</v>
      </c>
      <c r="D420">
        <v>449.85120000000001</v>
      </c>
      <c r="E420">
        <v>433.98559999999998</v>
      </c>
      <c r="F420">
        <v>3.6557900000000001</v>
      </c>
      <c r="G420">
        <v>15.865600000000001</v>
      </c>
      <c r="H420">
        <v>2337.5</v>
      </c>
      <c r="I420">
        <v>1051527180</v>
      </c>
    </row>
    <row r="421" spans="1:9" x14ac:dyDescent="0.25">
      <c r="A421" s="27">
        <v>43059</v>
      </c>
      <c r="B421" t="s">
        <v>90</v>
      </c>
      <c r="C421" t="s">
        <v>91</v>
      </c>
      <c r="D421">
        <v>433.98559999999998</v>
      </c>
      <c r="E421">
        <v>416.4348</v>
      </c>
      <c r="F421">
        <v>4.2145400000000004</v>
      </c>
      <c r="G421">
        <v>17.550799999999999</v>
      </c>
      <c r="H421">
        <v>2837.5</v>
      </c>
      <c r="I421">
        <v>1231434140</v>
      </c>
    </row>
    <row r="422" spans="1:9" x14ac:dyDescent="0.25">
      <c r="A422" s="27">
        <v>43056</v>
      </c>
      <c r="B422" t="s">
        <v>90</v>
      </c>
      <c r="C422" t="s">
        <v>91</v>
      </c>
      <c r="D422">
        <v>416.4348</v>
      </c>
      <c r="E422">
        <v>414.68720000000002</v>
      </c>
      <c r="F422">
        <v>0.42143000000000003</v>
      </c>
      <c r="G422">
        <v>1.7476</v>
      </c>
      <c r="H422">
        <v>3025</v>
      </c>
      <c r="I422">
        <v>1259715270</v>
      </c>
    </row>
    <row r="423" spans="1:9" x14ac:dyDescent="0.25">
      <c r="A423" s="27">
        <v>43055</v>
      </c>
      <c r="B423" t="s">
        <v>90</v>
      </c>
      <c r="C423" t="s">
        <v>91</v>
      </c>
      <c r="D423">
        <v>414.68720000000002</v>
      </c>
      <c r="E423">
        <v>399.78879999999998</v>
      </c>
      <c r="F423">
        <v>3.7265700000000002</v>
      </c>
      <c r="G423">
        <v>14.898400000000001</v>
      </c>
      <c r="H423">
        <v>3012.5</v>
      </c>
      <c r="I423">
        <v>1249245190</v>
      </c>
    </row>
    <row r="424" spans="1:9" x14ac:dyDescent="0.25">
      <c r="A424" s="27">
        <v>43054</v>
      </c>
      <c r="B424" t="s">
        <v>90</v>
      </c>
      <c r="C424" t="s">
        <v>91</v>
      </c>
      <c r="D424">
        <v>399.78879999999998</v>
      </c>
      <c r="E424">
        <v>416.24040000000002</v>
      </c>
      <c r="F424">
        <v>-3.9524300000000001</v>
      </c>
      <c r="G424">
        <v>-16.451599999999999</v>
      </c>
      <c r="H424">
        <v>3025</v>
      </c>
      <c r="I424">
        <v>1209361120</v>
      </c>
    </row>
    <row r="425" spans="1:9" x14ac:dyDescent="0.25">
      <c r="A425" s="27">
        <v>43053</v>
      </c>
      <c r="B425" t="s">
        <v>90</v>
      </c>
      <c r="C425" t="s">
        <v>91</v>
      </c>
      <c r="D425">
        <v>416.24040000000002</v>
      </c>
      <c r="E425">
        <v>413.86399999999998</v>
      </c>
      <c r="F425">
        <v>0.57420000000000004</v>
      </c>
      <c r="G425">
        <v>2.3763999999999998</v>
      </c>
      <c r="H425">
        <v>3025</v>
      </c>
      <c r="I425">
        <v>1259127210</v>
      </c>
    </row>
    <row r="426" spans="1:9" x14ac:dyDescent="0.25">
      <c r="A426" s="27">
        <v>43052</v>
      </c>
      <c r="B426" t="s">
        <v>90</v>
      </c>
      <c r="C426" t="s">
        <v>91</v>
      </c>
      <c r="D426">
        <v>413.86399999999998</v>
      </c>
      <c r="E426">
        <v>420.0016</v>
      </c>
      <c r="F426">
        <v>-1.46133</v>
      </c>
      <c r="G426">
        <v>-6.1375999999999999</v>
      </c>
      <c r="H426">
        <v>3000</v>
      </c>
      <c r="I426">
        <v>1241592000</v>
      </c>
    </row>
    <row r="427" spans="1:9" x14ac:dyDescent="0.25">
      <c r="A427" s="27">
        <v>43049</v>
      </c>
      <c r="B427" t="s">
        <v>90</v>
      </c>
      <c r="C427" t="s">
        <v>91</v>
      </c>
      <c r="D427">
        <v>420.0016</v>
      </c>
      <c r="E427">
        <v>430.11680000000001</v>
      </c>
      <c r="F427">
        <v>-2.3517299999999999</v>
      </c>
      <c r="G427">
        <v>-10.1152</v>
      </c>
      <c r="H427">
        <v>3000</v>
      </c>
      <c r="I427">
        <v>1260004800</v>
      </c>
    </row>
    <row r="428" spans="1:9" x14ac:dyDescent="0.25">
      <c r="A428" s="27">
        <v>43048</v>
      </c>
      <c r="B428" t="s">
        <v>90</v>
      </c>
      <c r="C428" t="s">
        <v>91</v>
      </c>
      <c r="D428">
        <v>430.11680000000001</v>
      </c>
      <c r="E428">
        <v>433.3888</v>
      </c>
      <c r="F428">
        <v>-0.75497999999999998</v>
      </c>
      <c r="G428">
        <v>-3.2719999999999998</v>
      </c>
      <c r="H428">
        <v>2887.5</v>
      </c>
      <c r="I428">
        <v>1241962260</v>
      </c>
    </row>
    <row r="429" spans="1:9" x14ac:dyDescent="0.25">
      <c r="A429" s="27">
        <v>43047</v>
      </c>
      <c r="B429" t="s">
        <v>90</v>
      </c>
      <c r="C429" t="s">
        <v>91</v>
      </c>
      <c r="D429">
        <v>433.3888</v>
      </c>
      <c r="E429">
        <v>433.41359999999997</v>
      </c>
      <c r="F429">
        <v>-5.7200000000000003E-3</v>
      </c>
      <c r="G429">
        <v>-2.4799999999999999E-2</v>
      </c>
      <c r="H429">
        <v>2362.5</v>
      </c>
      <c r="I429">
        <v>1023881040</v>
      </c>
    </row>
    <row r="430" spans="1:9" x14ac:dyDescent="0.25">
      <c r="A430" s="27">
        <v>43046</v>
      </c>
      <c r="B430" t="s">
        <v>90</v>
      </c>
      <c r="C430" t="s">
        <v>91</v>
      </c>
      <c r="D430">
        <v>433.41359999999997</v>
      </c>
      <c r="E430">
        <v>437.71600000000001</v>
      </c>
      <c r="F430">
        <v>-0.98292000000000002</v>
      </c>
      <c r="G430">
        <v>-4.3023999999999996</v>
      </c>
      <c r="H430">
        <v>2362.5</v>
      </c>
      <c r="I430">
        <v>1023939630</v>
      </c>
    </row>
    <row r="431" spans="1:9" x14ac:dyDescent="0.25">
      <c r="A431" s="27">
        <v>43045</v>
      </c>
      <c r="B431" t="s">
        <v>90</v>
      </c>
      <c r="C431" t="s">
        <v>91</v>
      </c>
      <c r="D431">
        <v>437.71600000000001</v>
      </c>
      <c r="E431">
        <v>431.00279999999998</v>
      </c>
      <c r="F431">
        <v>1.55758</v>
      </c>
      <c r="G431">
        <v>6.7131999999999996</v>
      </c>
      <c r="H431">
        <v>2362.5</v>
      </c>
      <c r="I431">
        <v>1034104050</v>
      </c>
    </row>
    <row r="432" spans="1:9" x14ac:dyDescent="0.25">
      <c r="A432" s="27">
        <v>43042</v>
      </c>
      <c r="B432" t="s">
        <v>90</v>
      </c>
      <c r="C432" t="s">
        <v>91</v>
      </c>
      <c r="D432">
        <v>431.00279999999998</v>
      </c>
      <c r="E432">
        <v>429.93239999999997</v>
      </c>
      <c r="F432">
        <v>0.24897</v>
      </c>
      <c r="G432">
        <v>1.0704</v>
      </c>
      <c r="H432">
        <v>2437.5</v>
      </c>
      <c r="I432">
        <v>1050569325</v>
      </c>
    </row>
    <row r="433" spans="1:9" x14ac:dyDescent="0.25">
      <c r="A433" s="27">
        <v>43041</v>
      </c>
      <c r="B433" t="s">
        <v>90</v>
      </c>
      <c r="C433" t="s">
        <v>91</v>
      </c>
      <c r="D433">
        <v>429.93239999999997</v>
      </c>
      <c r="E433">
        <v>425.91399999999999</v>
      </c>
      <c r="F433">
        <v>0.94347999999999999</v>
      </c>
      <c r="G433">
        <v>4.0183999999999997</v>
      </c>
      <c r="H433">
        <v>2437.5</v>
      </c>
      <c r="I433">
        <v>1047960225</v>
      </c>
    </row>
    <row r="434" spans="1:9" x14ac:dyDescent="0.25">
      <c r="A434" s="27">
        <v>43040</v>
      </c>
      <c r="B434" t="s">
        <v>90</v>
      </c>
      <c r="C434" t="s">
        <v>91</v>
      </c>
      <c r="D434">
        <v>425.91399999999999</v>
      </c>
      <c r="E434">
        <v>429.6028</v>
      </c>
      <c r="F434">
        <v>-0.85865000000000002</v>
      </c>
      <c r="G434">
        <v>-3.6888000000000001</v>
      </c>
      <c r="H434">
        <v>2437.5</v>
      </c>
      <c r="I434">
        <v>1038165375</v>
      </c>
    </row>
    <row r="435" spans="1:9" x14ac:dyDescent="0.25">
      <c r="A435" s="27">
        <v>43039</v>
      </c>
      <c r="B435" t="s">
        <v>90</v>
      </c>
      <c r="C435" t="s">
        <v>91</v>
      </c>
      <c r="D435">
        <v>429.6028</v>
      </c>
      <c r="E435">
        <v>421.42759999999998</v>
      </c>
      <c r="F435">
        <v>1.93988</v>
      </c>
      <c r="G435">
        <v>8.1752000000000002</v>
      </c>
      <c r="H435">
        <v>2437.5</v>
      </c>
      <c r="I435">
        <v>1047156825</v>
      </c>
    </row>
    <row r="436" spans="1:9" x14ac:dyDescent="0.25">
      <c r="A436" s="27">
        <v>43038</v>
      </c>
      <c r="B436" t="s">
        <v>90</v>
      </c>
      <c r="C436" t="s">
        <v>91</v>
      </c>
      <c r="D436">
        <v>421.42759999999998</v>
      </c>
      <c r="E436">
        <v>426.19560000000001</v>
      </c>
      <c r="F436">
        <v>-1.1187400000000001</v>
      </c>
      <c r="G436">
        <v>-4.7679999999999998</v>
      </c>
      <c r="H436">
        <v>2437.5</v>
      </c>
      <c r="I436">
        <v>1027229775</v>
      </c>
    </row>
    <row r="437" spans="1:9" x14ac:dyDescent="0.25">
      <c r="A437" s="27">
        <v>43035</v>
      </c>
      <c r="B437" t="s">
        <v>90</v>
      </c>
      <c r="C437" t="s">
        <v>91</v>
      </c>
      <c r="D437">
        <v>426.19560000000001</v>
      </c>
      <c r="E437">
        <v>406.99560000000002</v>
      </c>
      <c r="F437">
        <v>4.7175000000000002</v>
      </c>
      <c r="G437">
        <v>19.2</v>
      </c>
      <c r="H437">
        <v>2437.5</v>
      </c>
      <c r="I437">
        <v>1038851775</v>
      </c>
    </row>
    <row r="438" spans="1:9" x14ac:dyDescent="0.25">
      <c r="A438" s="27">
        <v>43034</v>
      </c>
      <c r="B438" t="s">
        <v>90</v>
      </c>
      <c r="C438" t="s">
        <v>91</v>
      </c>
      <c r="D438">
        <v>406.99560000000002</v>
      </c>
      <c r="E438">
        <v>409.19760000000002</v>
      </c>
      <c r="F438">
        <v>-0.53813</v>
      </c>
      <c r="G438">
        <v>-2.202</v>
      </c>
      <c r="H438">
        <v>2450</v>
      </c>
      <c r="I438">
        <v>997139220</v>
      </c>
    </row>
    <row r="439" spans="1:9" x14ac:dyDescent="0.25">
      <c r="A439" s="27">
        <v>43033</v>
      </c>
      <c r="B439" t="s">
        <v>90</v>
      </c>
      <c r="C439" t="s">
        <v>91</v>
      </c>
      <c r="D439">
        <v>409.19760000000002</v>
      </c>
      <c r="E439">
        <v>412.20359999999999</v>
      </c>
      <c r="F439">
        <v>-0.72924999999999995</v>
      </c>
      <c r="G439">
        <v>-3.0059999999999998</v>
      </c>
      <c r="H439">
        <v>2450</v>
      </c>
      <c r="I439">
        <v>1002534120</v>
      </c>
    </row>
    <row r="440" spans="1:9" x14ac:dyDescent="0.25">
      <c r="A440" s="27">
        <v>43032</v>
      </c>
      <c r="B440" t="s">
        <v>90</v>
      </c>
      <c r="C440" t="s">
        <v>91</v>
      </c>
      <c r="D440">
        <v>412.20359999999999</v>
      </c>
      <c r="E440">
        <v>416.49880000000002</v>
      </c>
      <c r="F440">
        <v>-1.0312600000000001</v>
      </c>
      <c r="G440">
        <v>-4.2952000000000004</v>
      </c>
      <c r="H440">
        <v>2325</v>
      </c>
      <c r="I440">
        <v>958373370</v>
      </c>
    </row>
    <row r="441" spans="1:9" x14ac:dyDescent="0.25">
      <c r="A441" s="27">
        <v>43031</v>
      </c>
      <c r="B441" t="s">
        <v>90</v>
      </c>
      <c r="C441" t="s">
        <v>91</v>
      </c>
      <c r="D441">
        <v>416.49880000000002</v>
      </c>
      <c r="E441">
        <v>433.28879999999998</v>
      </c>
      <c r="F441">
        <v>-3.8750100000000001</v>
      </c>
      <c r="G441">
        <v>-16.79</v>
      </c>
      <c r="H441">
        <v>2325</v>
      </c>
      <c r="I441">
        <v>968359710</v>
      </c>
    </row>
    <row r="442" spans="1:9" x14ac:dyDescent="0.25">
      <c r="A442" s="27">
        <v>43028</v>
      </c>
      <c r="B442" t="s">
        <v>90</v>
      </c>
      <c r="C442" t="s">
        <v>91</v>
      </c>
      <c r="D442">
        <v>433.28879999999998</v>
      </c>
      <c r="E442">
        <v>427.92599999999999</v>
      </c>
      <c r="F442">
        <v>1.2532099999999999</v>
      </c>
      <c r="G442">
        <v>5.3628</v>
      </c>
      <c r="H442">
        <v>2462.5</v>
      </c>
      <c r="I442">
        <v>1066973670</v>
      </c>
    </row>
    <row r="443" spans="1:9" x14ac:dyDescent="0.25">
      <c r="A443" s="27">
        <v>43027</v>
      </c>
      <c r="B443" t="s">
        <v>90</v>
      </c>
      <c r="C443" t="s">
        <v>91</v>
      </c>
      <c r="D443">
        <v>427.92599999999999</v>
      </c>
      <c r="E443">
        <v>424.28480000000002</v>
      </c>
      <c r="F443">
        <v>0.85819999999999996</v>
      </c>
      <c r="G443">
        <v>3.6412</v>
      </c>
      <c r="H443">
        <v>2462.5</v>
      </c>
      <c r="I443">
        <v>1053767775</v>
      </c>
    </row>
    <row r="444" spans="1:9" x14ac:dyDescent="0.25">
      <c r="A444" s="27">
        <v>43026</v>
      </c>
      <c r="B444" t="s">
        <v>90</v>
      </c>
      <c r="C444" t="s">
        <v>91</v>
      </c>
      <c r="D444">
        <v>424.28480000000002</v>
      </c>
      <c r="E444">
        <v>418.93759999999997</v>
      </c>
      <c r="F444">
        <v>1.27637</v>
      </c>
      <c r="G444">
        <v>5.3472</v>
      </c>
      <c r="H444">
        <v>2425</v>
      </c>
      <c r="I444">
        <v>1028890640</v>
      </c>
    </row>
    <row r="445" spans="1:9" x14ac:dyDescent="0.25">
      <c r="A445" s="27">
        <v>43025</v>
      </c>
      <c r="B445" t="s">
        <v>90</v>
      </c>
      <c r="C445" t="s">
        <v>91</v>
      </c>
      <c r="D445">
        <v>418.93759999999997</v>
      </c>
      <c r="E445">
        <v>420.8904</v>
      </c>
      <c r="F445">
        <v>-0.46396999999999999</v>
      </c>
      <c r="G445">
        <v>-1.9528000000000001</v>
      </c>
      <c r="H445">
        <v>2425</v>
      </c>
      <c r="I445">
        <v>1015923680</v>
      </c>
    </row>
    <row r="446" spans="1:9" x14ac:dyDescent="0.25">
      <c r="A446" s="27">
        <v>43024</v>
      </c>
      <c r="B446" t="s">
        <v>90</v>
      </c>
      <c r="C446" t="s">
        <v>91</v>
      </c>
      <c r="D446">
        <v>420.8904</v>
      </c>
      <c r="E446">
        <v>414.55680000000001</v>
      </c>
      <c r="F446">
        <v>1.5278</v>
      </c>
      <c r="G446">
        <v>6.3335999999999997</v>
      </c>
      <c r="H446">
        <v>2412.5</v>
      </c>
      <c r="I446">
        <v>1015398090</v>
      </c>
    </row>
    <row r="447" spans="1:9" x14ac:dyDescent="0.25">
      <c r="A447" s="27">
        <v>43021</v>
      </c>
      <c r="B447" t="s">
        <v>90</v>
      </c>
      <c r="C447" t="s">
        <v>91</v>
      </c>
      <c r="D447">
        <v>414.55680000000001</v>
      </c>
      <c r="E447">
        <v>407.19720000000001</v>
      </c>
      <c r="F447">
        <v>1.80738</v>
      </c>
      <c r="G447">
        <v>7.3596000000000004</v>
      </c>
      <c r="H447">
        <v>2412.5</v>
      </c>
      <c r="I447">
        <v>1000118280</v>
      </c>
    </row>
    <row r="448" spans="1:9" x14ac:dyDescent="0.25">
      <c r="A448" s="27">
        <v>43020</v>
      </c>
      <c r="B448" t="s">
        <v>90</v>
      </c>
      <c r="C448" t="s">
        <v>91</v>
      </c>
      <c r="D448">
        <v>407.19720000000001</v>
      </c>
      <c r="E448">
        <v>403.15320000000003</v>
      </c>
      <c r="F448">
        <v>1.00309</v>
      </c>
      <c r="G448">
        <v>4.0439999999999996</v>
      </c>
      <c r="H448">
        <v>2412.5</v>
      </c>
      <c r="I448">
        <v>982363245</v>
      </c>
    </row>
    <row r="449" spans="1:9" x14ac:dyDescent="0.25">
      <c r="A449" s="27">
        <v>43019</v>
      </c>
      <c r="B449" t="s">
        <v>90</v>
      </c>
      <c r="C449" t="s">
        <v>91</v>
      </c>
      <c r="D449">
        <v>403.15320000000003</v>
      </c>
      <c r="E449">
        <v>398.19720000000001</v>
      </c>
      <c r="F449">
        <v>1.24461</v>
      </c>
      <c r="G449">
        <v>4.9560000000000004</v>
      </c>
      <c r="H449">
        <v>2412.5</v>
      </c>
      <c r="I449">
        <v>972607095</v>
      </c>
    </row>
    <row r="450" spans="1:9" x14ac:dyDescent="0.25">
      <c r="A450" s="27">
        <v>43018</v>
      </c>
      <c r="B450" t="s">
        <v>90</v>
      </c>
      <c r="C450" t="s">
        <v>91</v>
      </c>
      <c r="D450">
        <v>398.19720000000001</v>
      </c>
      <c r="E450">
        <v>389.56959999999998</v>
      </c>
      <c r="F450">
        <v>2.2146499999999998</v>
      </c>
      <c r="G450">
        <v>8.6275999999999993</v>
      </c>
      <c r="H450">
        <v>2412.5</v>
      </c>
      <c r="I450">
        <v>960650745</v>
      </c>
    </row>
    <row r="451" spans="1:9" x14ac:dyDescent="0.25">
      <c r="A451" s="27">
        <v>43017</v>
      </c>
      <c r="B451" t="s">
        <v>90</v>
      </c>
      <c r="C451" t="s">
        <v>91</v>
      </c>
      <c r="D451">
        <v>389.56959999999998</v>
      </c>
      <c r="E451">
        <v>395.21039999999999</v>
      </c>
      <c r="F451">
        <v>-1.4272899999999999</v>
      </c>
      <c r="G451">
        <v>-5.6407999999999996</v>
      </c>
      <c r="H451">
        <v>2412.5</v>
      </c>
      <c r="I451">
        <v>939836660</v>
      </c>
    </row>
    <row r="452" spans="1:9" x14ac:dyDescent="0.25">
      <c r="A452" s="27">
        <v>43014</v>
      </c>
      <c r="B452" t="s">
        <v>90</v>
      </c>
      <c r="C452" t="s">
        <v>91</v>
      </c>
      <c r="D452">
        <v>395.21039999999999</v>
      </c>
      <c r="E452">
        <v>396.22919999999999</v>
      </c>
      <c r="F452">
        <v>-0.25712000000000002</v>
      </c>
      <c r="G452">
        <v>-1.0187999999999999</v>
      </c>
      <c r="H452">
        <v>2412.5</v>
      </c>
      <c r="I452">
        <v>953445090</v>
      </c>
    </row>
    <row r="453" spans="1:9" x14ac:dyDescent="0.25">
      <c r="A453" s="27">
        <v>43013</v>
      </c>
      <c r="B453" t="s">
        <v>90</v>
      </c>
      <c r="C453" t="s">
        <v>91</v>
      </c>
      <c r="D453">
        <v>396.22919999999999</v>
      </c>
      <c r="E453">
        <v>383.85840000000002</v>
      </c>
      <c r="F453">
        <v>3.22275</v>
      </c>
      <c r="G453">
        <v>12.370799999999999</v>
      </c>
      <c r="H453">
        <v>2412.5</v>
      </c>
      <c r="I453">
        <v>955902945</v>
      </c>
    </row>
    <row r="454" spans="1:9" x14ac:dyDescent="0.25">
      <c r="A454" s="27">
        <v>43012</v>
      </c>
      <c r="B454" t="s">
        <v>90</v>
      </c>
      <c r="C454" t="s">
        <v>91</v>
      </c>
      <c r="D454">
        <v>383.85840000000002</v>
      </c>
      <c r="E454">
        <v>383.08120000000002</v>
      </c>
      <c r="F454">
        <v>0.20288</v>
      </c>
      <c r="G454">
        <v>0.7772</v>
      </c>
      <c r="H454">
        <v>2450</v>
      </c>
      <c r="I454">
        <v>940453080</v>
      </c>
    </row>
    <row r="455" spans="1:9" x14ac:dyDescent="0.25">
      <c r="A455" s="27">
        <v>43011</v>
      </c>
      <c r="B455" t="s">
        <v>90</v>
      </c>
      <c r="C455" t="s">
        <v>91</v>
      </c>
      <c r="D455">
        <v>383.08120000000002</v>
      </c>
      <c r="E455">
        <v>384.54599999999999</v>
      </c>
      <c r="F455">
        <v>-0.38091999999999998</v>
      </c>
      <c r="G455">
        <v>-1.4648000000000001</v>
      </c>
      <c r="H455">
        <v>2450</v>
      </c>
      <c r="I455">
        <v>938548940</v>
      </c>
    </row>
    <row r="456" spans="1:9" x14ac:dyDescent="0.25">
      <c r="A456" s="27">
        <v>43010</v>
      </c>
      <c r="B456" t="s">
        <v>90</v>
      </c>
      <c r="C456" t="s">
        <v>91</v>
      </c>
      <c r="D456">
        <v>384.54599999999999</v>
      </c>
      <c r="E456">
        <v>374.738</v>
      </c>
      <c r="F456">
        <v>2.6173000000000002</v>
      </c>
      <c r="G456">
        <v>9.8079999999999998</v>
      </c>
      <c r="H456">
        <v>2587.5</v>
      </c>
      <c r="I456">
        <v>995012775</v>
      </c>
    </row>
    <row r="457" spans="1:9" x14ac:dyDescent="0.25">
      <c r="A457" s="27">
        <v>43007</v>
      </c>
      <c r="B457" t="s">
        <v>90</v>
      </c>
      <c r="C457" t="s">
        <v>91</v>
      </c>
      <c r="D457">
        <v>374.738</v>
      </c>
      <c r="E457">
        <v>368.84</v>
      </c>
      <c r="F457">
        <v>1.59907</v>
      </c>
      <c r="G457">
        <v>5.8979999999999997</v>
      </c>
      <c r="H457">
        <v>2775</v>
      </c>
      <c r="I457">
        <v>1039897950</v>
      </c>
    </row>
    <row r="458" spans="1:9" x14ac:dyDescent="0.25">
      <c r="A458" s="27">
        <v>43006</v>
      </c>
      <c r="B458" t="s">
        <v>90</v>
      </c>
      <c r="C458" t="s">
        <v>91</v>
      </c>
      <c r="D458">
        <v>368.84</v>
      </c>
      <c r="E458">
        <v>362.46280000000002</v>
      </c>
      <c r="F458">
        <v>1.7594099999999999</v>
      </c>
      <c r="G458">
        <v>6.3772000000000002</v>
      </c>
      <c r="H458">
        <v>3062.5</v>
      </c>
      <c r="I458">
        <v>1129572500</v>
      </c>
    </row>
    <row r="459" spans="1:9" x14ac:dyDescent="0.25">
      <c r="A459" s="27">
        <v>43005</v>
      </c>
      <c r="B459" t="s">
        <v>90</v>
      </c>
      <c r="C459" t="s">
        <v>91</v>
      </c>
      <c r="D459">
        <v>362.46280000000002</v>
      </c>
      <c r="E459">
        <v>360.31560000000002</v>
      </c>
      <c r="F459">
        <v>0.59592000000000001</v>
      </c>
      <c r="G459">
        <v>2.1472000000000002</v>
      </c>
      <c r="H459">
        <v>3125</v>
      </c>
      <c r="I459">
        <v>1132696250</v>
      </c>
    </row>
    <row r="460" spans="1:9" x14ac:dyDescent="0.25">
      <c r="A460" s="27">
        <v>43004</v>
      </c>
      <c r="B460" t="s">
        <v>90</v>
      </c>
      <c r="C460" t="s">
        <v>91</v>
      </c>
      <c r="D460">
        <v>360.31560000000002</v>
      </c>
      <c r="E460">
        <v>357.48200000000003</v>
      </c>
      <c r="F460">
        <v>0.79266000000000003</v>
      </c>
      <c r="G460">
        <v>2.8336000000000001</v>
      </c>
      <c r="H460">
        <v>3150</v>
      </c>
      <c r="I460">
        <v>1134994140</v>
      </c>
    </row>
    <row r="461" spans="1:9" x14ac:dyDescent="0.25">
      <c r="A461" s="27">
        <v>43003</v>
      </c>
      <c r="B461" t="s">
        <v>90</v>
      </c>
      <c r="C461" t="s">
        <v>91</v>
      </c>
      <c r="D461">
        <v>357.48200000000003</v>
      </c>
      <c r="E461">
        <v>356.09440000000001</v>
      </c>
      <c r="F461">
        <v>0.38967000000000002</v>
      </c>
      <c r="G461">
        <v>1.3875999999999999</v>
      </c>
      <c r="H461">
        <v>3150</v>
      </c>
      <c r="I461">
        <v>1126068300</v>
      </c>
    </row>
    <row r="462" spans="1:9" x14ac:dyDescent="0.25">
      <c r="A462" s="27">
        <v>43000</v>
      </c>
      <c r="B462" t="s">
        <v>90</v>
      </c>
      <c r="C462" t="s">
        <v>91</v>
      </c>
      <c r="D462">
        <v>356.09440000000001</v>
      </c>
      <c r="E462">
        <v>359.14960000000002</v>
      </c>
      <c r="F462">
        <v>-0.85067999999999999</v>
      </c>
      <c r="G462">
        <v>-3.0552000000000001</v>
      </c>
      <c r="H462">
        <v>3162.5</v>
      </c>
      <c r="I462">
        <v>1126148540</v>
      </c>
    </row>
    <row r="463" spans="1:9" x14ac:dyDescent="0.25">
      <c r="A463" s="27">
        <v>42999</v>
      </c>
      <c r="B463" t="s">
        <v>90</v>
      </c>
      <c r="C463" t="s">
        <v>91</v>
      </c>
      <c r="D463">
        <v>359.14960000000002</v>
      </c>
      <c r="E463">
        <v>360.71120000000002</v>
      </c>
      <c r="F463">
        <v>-0.43292000000000003</v>
      </c>
      <c r="G463">
        <v>-1.5616000000000001</v>
      </c>
      <c r="H463">
        <v>3162.5</v>
      </c>
      <c r="I463">
        <v>1135810610</v>
      </c>
    </row>
    <row r="464" spans="1:9" x14ac:dyDescent="0.25">
      <c r="A464" s="27">
        <v>42998</v>
      </c>
      <c r="B464" t="s">
        <v>90</v>
      </c>
      <c r="C464" t="s">
        <v>91</v>
      </c>
      <c r="D464">
        <v>360.71120000000002</v>
      </c>
      <c r="E464">
        <v>356.41759999999999</v>
      </c>
      <c r="F464">
        <v>1.20465</v>
      </c>
      <c r="G464">
        <v>4.2935999999999996</v>
      </c>
      <c r="H464">
        <v>3200</v>
      </c>
      <c r="I464">
        <v>1154275840</v>
      </c>
    </row>
    <row r="465" spans="1:9" x14ac:dyDescent="0.25">
      <c r="A465" s="27">
        <v>42997</v>
      </c>
      <c r="B465" t="s">
        <v>90</v>
      </c>
      <c r="C465" t="s">
        <v>91</v>
      </c>
      <c r="D465">
        <v>356.41759999999999</v>
      </c>
      <c r="E465">
        <v>356.61399999999998</v>
      </c>
      <c r="F465">
        <v>-5.5070000000000001E-2</v>
      </c>
      <c r="G465">
        <v>-0.19639999999999999</v>
      </c>
      <c r="H465">
        <v>3475</v>
      </c>
      <c r="I465">
        <v>1238551160</v>
      </c>
    </row>
    <row r="466" spans="1:9" x14ac:dyDescent="0.25">
      <c r="A466" s="27">
        <v>42996</v>
      </c>
      <c r="B466" t="s">
        <v>90</v>
      </c>
      <c r="C466" t="s">
        <v>91</v>
      </c>
      <c r="D466">
        <v>356.61399999999998</v>
      </c>
      <c r="E466">
        <v>343.29520000000002</v>
      </c>
      <c r="F466">
        <v>3.8796900000000001</v>
      </c>
      <c r="G466">
        <v>13.3188</v>
      </c>
      <c r="H466">
        <v>3650</v>
      </c>
      <c r="I466">
        <v>1301641100</v>
      </c>
    </row>
    <row r="467" spans="1:9" x14ac:dyDescent="0.25">
      <c r="A467" s="27">
        <v>42993</v>
      </c>
      <c r="B467" t="s">
        <v>90</v>
      </c>
      <c r="C467" t="s">
        <v>91</v>
      </c>
      <c r="D467">
        <v>343.29520000000002</v>
      </c>
      <c r="E467">
        <v>339.82279999999997</v>
      </c>
      <c r="F467">
        <v>1.02183</v>
      </c>
      <c r="G467">
        <v>3.4723999999999999</v>
      </c>
      <c r="H467">
        <v>3650</v>
      </c>
      <c r="I467">
        <v>1253027480</v>
      </c>
    </row>
    <row r="468" spans="1:9" x14ac:dyDescent="0.25">
      <c r="A468" s="27">
        <v>42992</v>
      </c>
      <c r="B468" t="s">
        <v>90</v>
      </c>
      <c r="C468" t="s">
        <v>91</v>
      </c>
      <c r="D468">
        <v>339.82279999999997</v>
      </c>
      <c r="E468">
        <v>341.85879999999997</v>
      </c>
      <c r="F468">
        <v>-0.59557000000000004</v>
      </c>
      <c r="G468">
        <v>-2.036</v>
      </c>
      <c r="H468">
        <v>4075</v>
      </c>
      <c r="I468">
        <v>1384777910</v>
      </c>
    </row>
    <row r="469" spans="1:9" x14ac:dyDescent="0.25">
      <c r="A469" s="27">
        <v>42991</v>
      </c>
      <c r="B469" t="s">
        <v>90</v>
      </c>
      <c r="C469" t="s">
        <v>91</v>
      </c>
      <c r="D469">
        <v>341.85879999999997</v>
      </c>
      <c r="E469">
        <v>330.9948</v>
      </c>
      <c r="F469">
        <v>3.2822300000000002</v>
      </c>
      <c r="G469">
        <v>10.864000000000001</v>
      </c>
      <c r="H469">
        <v>4137.5</v>
      </c>
      <c r="I469">
        <v>1414440785</v>
      </c>
    </row>
    <row r="470" spans="1:9" x14ac:dyDescent="0.25">
      <c r="A470" s="27">
        <v>42990</v>
      </c>
      <c r="B470" t="s">
        <v>90</v>
      </c>
      <c r="C470" t="s">
        <v>91</v>
      </c>
      <c r="D470">
        <v>330.9948</v>
      </c>
      <c r="E470">
        <v>324.28399999999999</v>
      </c>
      <c r="F470">
        <v>2.06942</v>
      </c>
      <c r="G470">
        <v>6.7107999999999999</v>
      </c>
      <c r="H470">
        <v>4375</v>
      </c>
      <c r="I470">
        <v>1448102250</v>
      </c>
    </row>
    <row r="471" spans="1:9" x14ac:dyDescent="0.25">
      <c r="A471" s="27">
        <v>42989</v>
      </c>
      <c r="B471" t="s">
        <v>90</v>
      </c>
      <c r="C471" t="s">
        <v>91</v>
      </c>
      <c r="D471">
        <v>324.28399999999999</v>
      </c>
      <c r="E471">
        <v>306.5736</v>
      </c>
      <c r="F471">
        <v>5.7768800000000002</v>
      </c>
      <c r="G471">
        <v>17.7104</v>
      </c>
      <c r="H471">
        <v>4375</v>
      </c>
      <c r="I471">
        <v>1418742500</v>
      </c>
    </row>
    <row r="472" spans="1:9" x14ac:dyDescent="0.25">
      <c r="A472" s="27">
        <v>42986</v>
      </c>
      <c r="B472" t="s">
        <v>90</v>
      </c>
      <c r="C472" t="s">
        <v>91</v>
      </c>
      <c r="D472">
        <v>306.5736</v>
      </c>
      <c r="E472">
        <v>313.84399999999999</v>
      </c>
      <c r="F472">
        <v>-2.31656</v>
      </c>
      <c r="G472">
        <v>-7.2704000000000004</v>
      </c>
      <c r="H472">
        <v>4737.5</v>
      </c>
      <c r="I472">
        <v>1452392430</v>
      </c>
    </row>
    <row r="473" spans="1:9" x14ac:dyDescent="0.25">
      <c r="A473" s="27">
        <v>42985</v>
      </c>
      <c r="B473" t="s">
        <v>90</v>
      </c>
      <c r="C473" t="s">
        <v>91</v>
      </c>
      <c r="D473">
        <v>313.84399999999999</v>
      </c>
      <c r="E473">
        <v>309.51319999999998</v>
      </c>
      <c r="F473">
        <v>1.39923</v>
      </c>
      <c r="G473">
        <v>4.3308</v>
      </c>
      <c r="H473">
        <v>4737.5</v>
      </c>
      <c r="I473">
        <v>1486835950</v>
      </c>
    </row>
    <row r="474" spans="1:9" x14ac:dyDescent="0.25">
      <c r="A474" s="27">
        <v>42984</v>
      </c>
      <c r="B474" t="s">
        <v>90</v>
      </c>
      <c r="C474" t="s">
        <v>91</v>
      </c>
      <c r="D474">
        <v>309.51319999999998</v>
      </c>
      <c r="E474">
        <v>311.50920000000002</v>
      </c>
      <c r="F474">
        <v>-0.64075000000000004</v>
      </c>
      <c r="G474">
        <v>-1.996</v>
      </c>
      <c r="H474">
        <v>4737.5</v>
      </c>
      <c r="I474">
        <v>1466318785</v>
      </c>
    </row>
    <row r="475" spans="1:9" x14ac:dyDescent="0.25">
      <c r="A475" s="27">
        <v>42983</v>
      </c>
      <c r="B475" t="s">
        <v>90</v>
      </c>
      <c r="C475" t="s">
        <v>91</v>
      </c>
      <c r="D475">
        <v>311.50920000000002</v>
      </c>
      <c r="E475">
        <v>320.92559999999997</v>
      </c>
      <c r="F475">
        <v>-2.9341400000000002</v>
      </c>
      <c r="G475">
        <v>-9.4163999999999994</v>
      </c>
      <c r="H475">
        <v>4737.5</v>
      </c>
      <c r="I475">
        <v>1475774835</v>
      </c>
    </row>
    <row r="476" spans="1:9" x14ac:dyDescent="0.25">
      <c r="A476" s="27">
        <v>42979</v>
      </c>
      <c r="B476" t="s">
        <v>90</v>
      </c>
      <c r="C476" t="s">
        <v>91</v>
      </c>
      <c r="D476">
        <v>320.92559999999997</v>
      </c>
      <c r="E476">
        <v>321.5532</v>
      </c>
      <c r="F476">
        <v>-0.19517999999999999</v>
      </c>
      <c r="G476">
        <v>-0.62760000000000005</v>
      </c>
      <c r="H476">
        <v>4462.5</v>
      </c>
      <c r="I476">
        <v>1432130490</v>
      </c>
    </row>
    <row r="477" spans="1:9" x14ac:dyDescent="0.25">
      <c r="A477" s="27">
        <v>42978</v>
      </c>
      <c r="B477" t="s">
        <v>90</v>
      </c>
      <c r="C477" t="s">
        <v>91</v>
      </c>
      <c r="D477">
        <v>321.5532</v>
      </c>
      <c r="E477">
        <v>311.09840000000003</v>
      </c>
      <c r="F477">
        <v>3.3606099999999999</v>
      </c>
      <c r="G477">
        <v>10.454800000000001</v>
      </c>
      <c r="H477">
        <v>4462.5</v>
      </c>
      <c r="I477">
        <v>1434931155</v>
      </c>
    </row>
    <row r="478" spans="1:9" x14ac:dyDescent="0.25">
      <c r="A478" s="27">
        <v>42977</v>
      </c>
      <c r="B478" t="s">
        <v>90</v>
      </c>
      <c r="C478" t="s">
        <v>91</v>
      </c>
      <c r="D478">
        <v>311.09840000000003</v>
      </c>
      <c r="E478">
        <v>311.59280000000001</v>
      </c>
      <c r="F478">
        <v>-0.15867000000000001</v>
      </c>
      <c r="G478">
        <v>-0.49440000000000001</v>
      </c>
      <c r="H478">
        <v>4462.5</v>
      </c>
      <c r="I478">
        <v>1388276610</v>
      </c>
    </row>
    <row r="479" spans="1:9" x14ac:dyDescent="0.25">
      <c r="A479" s="27">
        <v>42976</v>
      </c>
      <c r="B479" t="s">
        <v>90</v>
      </c>
      <c r="C479" t="s">
        <v>91</v>
      </c>
      <c r="D479">
        <v>311.59280000000001</v>
      </c>
      <c r="E479">
        <v>314.69720000000001</v>
      </c>
      <c r="F479">
        <v>-0.98646999999999996</v>
      </c>
      <c r="G479">
        <v>-3.1044</v>
      </c>
      <c r="H479">
        <v>4462.5</v>
      </c>
      <c r="I479">
        <v>1390482870</v>
      </c>
    </row>
    <row r="480" spans="1:9" x14ac:dyDescent="0.25">
      <c r="A480" s="27">
        <v>42975</v>
      </c>
      <c r="B480" t="s">
        <v>90</v>
      </c>
      <c r="C480" t="s">
        <v>91</v>
      </c>
      <c r="D480">
        <v>314.69720000000001</v>
      </c>
      <c r="E480">
        <v>313.15320000000003</v>
      </c>
      <c r="F480">
        <v>0.49304999999999999</v>
      </c>
      <c r="G480">
        <v>1.544</v>
      </c>
      <c r="H480">
        <v>4362.5</v>
      </c>
      <c r="I480">
        <v>1372866535</v>
      </c>
    </row>
    <row r="481" spans="1:9" x14ac:dyDescent="0.25">
      <c r="A481" s="27">
        <v>42972</v>
      </c>
      <c r="B481" t="s">
        <v>90</v>
      </c>
      <c r="C481" t="s">
        <v>91</v>
      </c>
      <c r="D481">
        <v>313.15320000000003</v>
      </c>
      <c r="E481">
        <v>306.92599999999999</v>
      </c>
      <c r="F481">
        <v>2.0288900000000001</v>
      </c>
      <c r="G481">
        <v>6.2271999999999998</v>
      </c>
      <c r="H481">
        <v>4362.5</v>
      </c>
      <c r="I481">
        <v>1366130835</v>
      </c>
    </row>
    <row r="482" spans="1:9" x14ac:dyDescent="0.25">
      <c r="A482" s="27">
        <v>42971</v>
      </c>
      <c r="B482" t="s">
        <v>90</v>
      </c>
      <c r="C482" t="s">
        <v>91</v>
      </c>
      <c r="D482">
        <v>306.92599999999999</v>
      </c>
      <c r="E482">
        <v>303.08800000000002</v>
      </c>
      <c r="F482">
        <v>1.2663</v>
      </c>
      <c r="G482">
        <v>3.8380000000000001</v>
      </c>
      <c r="H482">
        <v>4462.5</v>
      </c>
      <c r="I482">
        <v>1369657275</v>
      </c>
    </row>
    <row r="483" spans="1:9" x14ac:dyDescent="0.25">
      <c r="A483" s="27">
        <v>42970</v>
      </c>
      <c r="B483" t="s">
        <v>90</v>
      </c>
      <c r="C483" t="s">
        <v>91</v>
      </c>
      <c r="D483">
        <v>303.08800000000002</v>
      </c>
      <c r="E483">
        <v>318.36799999999999</v>
      </c>
      <c r="F483">
        <v>-4.79948</v>
      </c>
      <c r="G483">
        <v>-15.28</v>
      </c>
      <c r="H483">
        <v>4462.5</v>
      </c>
      <c r="I483">
        <v>1352530200</v>
      </c>
    </row>
    <row r="484" spans="1:9" x14ac:dyDescent="0.25">
      <c r="A484" s="27">
        <v>42969</v>
      </c>
      <c r="B484" t="s">
        <v>90</v>
      </c>
      <c r="C484" t="s">
        <v>91</v>
      </c>
      <c r="D484">
        <v>318.36799999999999</v>
      </c>
      <c r="E484">
        <v>295.2276</v>
      </c>
      <c r="F484">
        <v>7.8381600000000002</v>
      </c>
      <c r="G484">
        <v>23.1404</v>
      </c>
      <c r="H484">
        <v>4312.5</v>
      </c>
      <c r="I484">
        <v>1372962000</v>
      </c>
    </row>
    <row r="485" spans="1:9" x14ac:dyDescent="0.25">
      <c r="A485" s="27">
        <v>42968</v>
      </c>
      <c r="B485" t="s">
        <v>90</v>
      </c>
      <c r="C485" t="s">
        <v>91</v>
      </c>
      <c r="D485">
        <v>295.2276</v>
      </c>
      <c r="E485">
        <v>280.18279999999999</v>
      </c>
      <c r="F485">
        <v>5.3696400000000004</v>
      </c>
      <c r="G485">
        <v>15.0448</v>
      </c>
      <c r="H485">
        <v>4500</v>
      </c>
      <c r="I485">
        <v>1328524200</v>
      </c>
    </row>
    <row r="486" spans="1:9" x14ac:dyDescent="0.25">
      <c r="A486" s="27">
        <v>42965</v>
      </c>
      <c r="B486" t="s">
        <v>90</v>
      </c>
      <c r="C486" t="s">
        <v>91</v>
      </c>
      <c r="D486">
        <v>280.18279999999999</v>
      </c>
      <c r="E486">
        <v>281.27199999999999</v>
      </c>
      <c r="F486">
        <v>-0.38723999999999997</v>
      </c>
      <c r="G486">
        <v>-1.0891999999999999</v>
      </c>
      <c r="H486">
        <v>4400</v>
      </c>
      <c r="I486">
        <v>1232804320</v>
      </c>
    </row>
    <row r="487" spans="1:9" x14ac:dyDescent="0.25">
      <c r="A487" s="27">
        <v>42964</v>
      </c>
      <c r="B487" t="s">
        <v>90</v>
      </c>
      <c r="C487" t="s">
        <v>91</v>
      </c>
      <c r="D487">
        <v>281.27199999999999</v>
      </c>
      <c r="E487">
        <v>326.85160000000002</v>
      </c>
      <c r="F487">
        <v>-13.945040000000001</v>
      </c>
      <c r="G487">
        <v>-45.579599999999999</v>
      </c>
      <c r="H487">
        <v>4100</v>
      </c>
      <c r="I487">
        <v>1153215200</v>
      </c>
    </row>
    <row r="488" spans="1:9" x14ac:dyDescent="0.25">
      <c r="A488" s="27">
        <v>42963</v>
      </c>
      <c r="B488" t="s">
        <v>90</v>
      </c>
      <c r="C488" t="s">
        <v>91</v>
      </c>
      <c r="D488">
        <v>326.85160000000002</v>
      </c>
      <c r="E488">
        <v>324.41359999999997</v>
      </c>
      <c r="F488">
        <v>0.75151000000000001</v>
      </c>
      <c r="G488">
        <v>2.4380000000000002</v>
      </c>
      <c r="H488">
        <v>3887.5</v>
      </c>
      <c r="I488">
        <v>1270635595</v>
      </c>
    </row>
    <row r="489" spans="1:9" x14ac:dyDescent="0.25">
      <c r="A489" s="27">
        <v>42962</v>
      </c>
      <c r="B489" t="s">
        <v>90</v>
      </c>
      <c r="C489" t="s">
        <v>91</v>
      </c>
      <c r="D489">
        <v>324.41359999999997</v>
      </c>
      <c r="E489">
        <v>324.33960000000002</v>
      </c>
      <c r="F489">
        <v>2.282E-2</v>
      </c>
      <c r="G489">
        <v>7.3999999999999996E-2</v>
      </c>
      <c r="H489">
        <v>3887.5</v>
      </c>
      <c r="I489">
        <v>1261157870</v>
      </c>
    </row>
    <row r="490" spans="1:9" x14ac:dyDescent="0.25">
      <c r="A490" s="27">
        <v>42961</v>
      </c>
      <c r="B490" t="s">
        <v>90</v>
      </c>
      <c r="C490" t="s">
        <v>91</v>
      </c>
      <c r="D490">
        <v>324.33960000000002</v>
      </c>
      <c r="E490">
        <v>283.76560000000001</v>
      </c>
      <c r="F490">
        <v>14.29842</v>
      </c>
      <c r="G490">
        <v>40.573999999999998</v>
      </c>
      <c r="H490">
        <v>3562.5</v>
      </c>
      <c r="I490">
        <v>1155459825</v>
      </c>
    </row>
    <row r="491" spans="1:9" x14ac:dyDescent="0.25">
      <c r="A491" s="27">
        <v>42958</v>
      </c>
      <c r="B491" t="s">
        <v>90</v>
      </c>
      <c r="C491" t="s">
        <v>91</v>
      </c>
      <c r="D491">
        <v>283.76560000000001</v>
      </c>
      <c r="E491">
        <v>285.10359999999997</v>
      </c>
      <c r="F491">
        <v>-0.46929999999999999</v>
      </c>
      <c r="G491">
        <v>-1.3380000000000001</v>
      </c>
      <c r="H491">
        <v>3437.5</v>
      </c>
      <c r="I491">
        <v>975444250</v>
      </c>
    </row>
    <row r="492" spans="1:9" x14ac:dyDescent="0.25">
      <c r="A492" s="27">
        <v>42957</v>
      </c>
      <c r="B492" t="s">
        <v>90</v>
      </c>
      <c r="C492" t="s">
        <v>91</v>
      </c>
      <c r="D492">
        <v>285.10359999999997</v>
      </c>
      <c r="E492">
        <v>352.3408</v>
      </c>
      <c r="F492">
        <v>-19.082999999999998</v>
      </c>
      <c r="G492">
        <v>-67.237200000000001</v>
      </c>
      <c r="H492">
        <v>2675</v>
      </c>
      <c r="I492">
        <v>762652130</v>
      </c>
    </row>
    <row r="493" spans="1:9" x14ac:dyDescent="0.25">
      <c r="A493" s="27">
        <v>42956</v>
      </c>
      <c r="B493" t="s">
        <v>90</v>
      </c>
      <c r="C493" t="s">
        <v>91</v>
      </c>
      <c r="D493">
        <v>352.3408</v>
      </c>
      <c r="E493">
        <v>356.964</v>
      </c>
      <c r="F493">
        <v>-1.29514</v>
      </c>
      <c r="G493">
        <v>-4.6231999999999998</v>
      </c>
      <c r="H493">
        <v>2037.5</v>
      </c>
      <c r="I493">
        <v>717894380</v>
      </c>
    </row>
    <row r="494" spans="1:9" x14ac:dyDescent="0.25">
      <c r="A494" s="27">
        <v>42955</v>
      </c>
      <c r="B494" t="s">
        <v>90</v>
      </c>
      <c r="C494" t="s">
        <v>91</v>
      </c>
      <c r="D494">
        <v>356.964</v>
      </c>
      <c r="E494">
        <v>368.07799999999997</v>
      </c>
      <c r="F494">
        <v>-3.0194700000000001</v>
      </c>
      <c r="G494">
        <v>-11.114000000000001</v>
      </c>
      <c r="H494">
        <v>1837.5</v>
      </c>
      <c r="I494">
        <v>655921350</v>
      </c>
    </row>
    <row r="495" spans="1:9" x14ac:dyDescent="0.25">
      <c r="A495" s="27">
        <v>42954</v>
      </c>
      <c r="B495" t="s">
        <v>90</v>
      </c>
      <c r="C495" t="s">
        <v>91</v>
      </c>
      <c r="D495">
        <v>368.07799999999997</v>
      </c>
      <c r="E495">
        <v>362.69560000000001</v>
      </c>
      <c r="F495">
        <v>1.484</v>
      </c>
      <c r="G495">
        <v>5.3823999999999996</v>
      </c>
      <c r="H495">
        <v>1837.5</v>
      </c>
      <c r="I495">
        <v>676343325</v>
      </c>
    </row>
    <row r="496" spans="1:9" x14ac:dyDescent="0.25">
      <c r="A496" s="27">
        <v>42951</v>
      </c>
      <c r="B496" t="s">
        <v>90</v>
      </c>
      <c r="C496" t="s">
        <v>91</v>
      </c>
      <c r="D496">
        <v>362.69560000000001</v>
      </c>
      <c r="E496">
        <v>363.00439999999998</v>
      </c>
      <c r="F496">
        <v>-8.5070000000000007E-2</v>
      </c>
      <c r="G496">
        <v>-0.30880000000000002</v>
      </c>
      <c r="H496">
        <v>1787.5</v>
      </c>
      <c r="I496">
        <v>648318385</v>
      </c>
    </row>
    <row r="497" spans="1:9" x14ac:dyDescent="0.25">
      <c r="A497" s="27">
        <v>42950</v>
      </c>
      <c r="B497" t="s">
        <v>90</v>
      </c>
      <c r="C497" t="s">
        <v>91</v>
      </c>
      <c r="D497">
        <v>363.00439999999998</v>
      </c>
      <c r="E497">
        <v>365.37279999999998</v>
      </c>
      <c r="F497">
        <v>-0.64820999999999995</v>
      </c>
      <c r="G497">
        <v>-2.3683999999999998</v>
      </c>
      <c r="H497">
        <v>1675</v>
      </c>
      <c r="I497">
        <v>608032370</v>
      </c>
    </row>
    <row r="498" spans="1:9" x14ac:dyDescent="0.25">
      <c r="A498" s="27">
        <v>42949</v>
      </c>
      <c r="B498" t="s">
        <v>90</v>
      </c>
      <c r="C498" t="s">
        <v>91</v>
      </c>
      <c r="D498">
        <v>365.37279999999998</v>
      </c>
      <c r="E498">
        <v>369.25479999999999</v>
      </c>
      <c r="F498">
        <v>-1.05131</v>
      </c>
      <c r="G498">
        <v>-3.8820000000000001</v>
      </c>
      <c r="H498">
        <v>1675</v>
      </c>
      <c r="I498">
        <v>611999440</v>
      </c>
    </row>
    <row r="499" spans="1:9" x14ac:dyDescent="0.25">
      <c r="A499" s="27">
        <v>42948</v>
      </c>
      <c r="B499" t="s">
        <v>90</v>
      </c>
      <c r="C499" t="s">
        <v>91</v>
      </c>
      <c r="D499">
        <v>369.25479999999999</v>
      </c>
      <c r="E499">
        <v>367.70920000000001</v>
      </c>
      <c r="F499">
        <v>0.42032999999999998</v>
      </c>
      <c r="G499">
        <v>1.5456000000000001</v>
      </c>
      <c r="H499">
        <v>1625</v>
      </c>
      <c r="I499">
        <v>600039050</v>
      </c>
    </row>
    <row r="500" spans="1:9" x14ac:dyDescent="0.25">
      <c r="A500" s="27">
        <v>42947</v>
      </c>
      <c r="B500" t="s">
        <v>90</v>
      </c>
      <c r="C500" t="s">
        <v>91</v>
      </c>
      <c r="D500">
        <v>367.70920000000001</v>
      </c>
      <c r="E500">
        <v>364.06360000000001</v>
      </c>
      <c r="F500">
        <v>1.00136</v>
      </c>
      <c r="G500">
        <v>3.6456</v>
      </c>
      <c r="H500">
        <v>1625</v>
      </c>
      <c r="I500">
        <v>597527450</v>
      </c>
    </row>
    <row r="501" spans="1:9" x14ac:dyDescent="0.25">
      <c r="A501" s="27">
        <v>42944</v>
      </c>
      <c r="B501" t="s">
        <v>90</v>
      </c>
      <c r="C501" t="s">
        <v>91</v>
      </c>
      <c r="D501">
        <v>364.06360000000001</v>
      </c>
      <c r="E501">
        <v>363.07960000000003</v>
      </c>
      <c r="F501">
        <v>0.27100999999999997</v>
      </c>
      <c r="G501">
        <v>0.98399999999999999</v>
      </c>
      <c r="H501">
        <v>1562.5</v>
      </c>
      <c r="I501">
        <v>568849375</v>
      </c>
    </row>
    <row r="502" spans="1:9" x14ac:dyDescent="0.25">
      <c r="A502" s="27">
        <v>42943</v>
      </c>
      <c r="B502" t="s">
        <v>90</v>
      </c>
      <c r="C502" t="s">
        <v>91</v>
      </c>
      <c r="D502">
        <v>363.07960000000003</v>
      </c>
      <c r="E502">
        <v>366.39679999999998</v>
      </c>
      <c r="F502">
        <v>-0.90536000000000005</v>
      </c>
      <c r="G502">
        <v>-3.3172000000000001</v>
      </c>
      <c r="H502">
        <v>1225</v>
      </c>
      <c r="I502">
        <v>444772510</v>
      </c>
    </row>
    <row r="503" spans="1:9" x14ac:dyDescent="0.25">
      <c r="A503" s="27">
        <v>42942</v>
      </c>
      <c r="B503" t="s">
        <v>90</v>
      </c>
      <c r="C503" t="s">
        <v>91</v>
      </c>
      <c r="D503">
        <v>366.39679999999998</v>
      </c>
      <c r="E503">
        <v>369.2208</v>
      </c>
      <c r="F503">
        <v>-0.76485000000000003</v>
      </c>
      <c r="G503">
        <v>-2.8239999999999998</v>
      </c>
      <c r="H503">
        <v>1187.5</v>
      </c>
      <c r="I503">
        <v>435096200</v>
      </c>
    </row>
    <row r="504" spans="1:9" x14ac:dyDescent="0.25">
      <c r="A504" s="27">
        <v>42941</v>
      </c>
      <c r="B504" t="s">
        <v>90</v>
      </c>
      <c r="C504" t="s">
        <v>91</v>
      </c>
      <c r="D504">
        <v>369.2208</v>
      </c>
      <c r="E504">
        <v>365.75959999999998</v>
      </c>
      <c r="F504">
        <v>0.94630000000000003</v>
      </c>
      <c r="G504">
        <v>3.4611999999999998</v>
      </c>
      <c r="H504">
        <v>1187.5</v>
      </c>
      <c r="I504">
        <v>438449700</v>
      </c>
    </row>
    <row r="505" spans="1:9" x14ac:dyDescent="0.25">
      <c r="A505" s="27">
        <v>42940</v>
      </c>
      <c r="B505" t="s">
        <v>90</v>
      </c>
      <c r="C505" t="s">
        <v>91</v>
      </c>
      <c r="D505">
        <v>365.75959999999998</v>
      </c>
      <c r="E505">
        <v>363.8596</v>
      </c>
      <c r="F505">
        <v>0.52217999999999998</v>
      </c>
      <c r="G505">
        <v>1.9</v>
      </c>
      <c r="H505">
        <v>1162.5</v>
      </c>
      <c r="I505">
        <v>425195535</v>
      </c>
    </row>
    <row r="506" spans="1:9" x14ac:dyDescent="0.25">
      <c r="A506" s="27">
        <v>42937</v>
      </c>
      <c r="B506" t="s">
        <v>90</v>
      </c>
      <c r="C506" t="s">
        <v>91</v>
      </c>
      <c r="D506">
        <v>363.8596</v>
      </c>
      <c r="E506">
        <v>360.9128</v>
      </c>
      <c r="F506">
        <v>0.81649000000000005</v>
      </c>
      <c r="G506">
        <v>2.9468000000000001</v>
      </c>
      <c r="H506">
        <v>1137.5</v>
      </c>
      <c r="I506">
        <v>413890295</v>
      </c>
    </row>
    <row r="507" spans="1:9" x14ac:dyDescent="0.25">
      <c r="A507" s="27">
        <v>42936</v>
      </c>
      <c r="B507" t="s">
        <v>90</v>
      </c>
      <c r="C507" t="s">
        <v>91</v>
      </c>
      <c r="D507">
        <v>360.9128</v>
      </c>
      <c r="E507">
        <v>359.46679999999998</v>
      </c>
      <c r="F507">
        <v>0.40226000000000001</v>
      </c>
      <c r="G507">
        <v>1.446</v>
      </c>
      <c r="H507">
        <v>1612.5</v>
      </c>
      <c r="I507">
        <v>581971890</v>
      </c>
    </row>
    <row r="508" spans="1:9" x14ac:dyDescent="0.25">
      <c r="A508" s="27">
        <v>42935</v>
      </c>
      <c r="B508" t="s">
        <v>90</v>
      </c>
      <c r="C508" t="s">
        <v>91</v>
      </c>
      <c r="D508">
        <v>359.46679999999998</v>
      </c>
      <c r="E508">
        <v>352.03280000000001</v>
      </c>
      <c r="F508">
        <v>2.1117400000000002</v>
      </c>
      <c r="G508">
        <v>7.4340000000000002</v>
      </c>
      <c r="H508">
        <v>1587.5</v>
      </c>
      <c r="I508">
        <v>570653545</v>
      </c>
    </row>
    <row r="509" spans="1:9" x14ac:dyDescent="0.25">
      <c r="A509" s="27">
        <v>42934</v>
      </c>
      <c r="B509" t="s">
        <v>90</v>
      </c>
      <c r="C509" t="s">
        <v>91</v>
      </c>
      <c r="D509">
        <v>352.03280000000001</v>
      </c>
      <c r="E509">
        <v>347.64080000000001</v>
      </c>
      <c r="F509">
        <v>1.2633700000000001</v>
      </c>
      <c r="G509">
        <v>4.3920000000000003</v>
      </c>
      <c r="H509">
        <v>1750</v>
      </c>
      <c r="I509">
        <v>616057400</v>
      </c>
    </row>
    <row r="510" spans="1:9" x14ac:dyDescent="0.25">
      <c r="A510" s="27">
        <v>42933</v>
      </c>
      <c r="B510" t="s">
        <v>90</v>
      </c>
      <c r="C510" t="s">
        <v>91</v>
      </c>
      <c r="D510">
        <v>347.64080000000001</v>
      </c>
      <c r="E510">
        <v>344.1748</v>
      </c>
      <c r="F510">
        <v>1.00705</v>
      </c>
      <c r="G510">
        <v>3.4660000000000002</v>
      </c>
      <c r="H510">
        <v>1700</v>
      </c>
      <c r="I510">
        <v>590989360</v>
      </c>
    </row>
    <row r="511" spans="1:9" x14ac:dyDescent="0.25">
      <c r="A511" s="27">
        <v>42930</v>
      </c>
      <c r="B511" t="s">
        <v>90</v>
      </c>
      <c r="C511" t="s">
        <v>91</v>
      </c>
      <c r="D511">
        <v>344.1748</v>
      </c>
      <c r="E511">
        <v>333.91039999999998</v>
      </c>
      <c r="F511">
        <v>3.0739999999999998</v>
      </c>
      <c r="G511">
        <v>10.2644</v>
      </c>
      <c r="H511">
        <v>1700</v>
      </c>
      <c r="I511">
        <v>585097160</v>
      </c>
    </row>
    <row r="512" spans="1:9" x14ac:dyDescent="0.25">
      <c r="A512" s="27">
        <v>42929</v>
      </c>
      <c r="B512" t="s">
        <v>90</v>
      </c>
      <c r="C512" t="s">
        <v>91</v>
      </c>
      <c r="D512">
        <v>333.91039999999998</v>
      </c>
      <c r="E512">
        <v>330.3152</v>
      </c>
      <c r="F512">
        <v>1.0884100000000001</v>
      </c>
      <c r="G512">
        <v>3.5952000000000002</v>
      </c>
      <c r="H512">
        <v>2150</v>
      </c>
      <c r="I512">
        <v>717907360</v>
      </c>
    </row>
    <row r="513" spans="1:9" x14ac:dyDescent="0.25">
      <c r="A513" s="27">
        <v>42928</v>
      </c>
      <c r="B513" t="s">
        <v>90</v>
      </c>
      <c r="C513" t="s">
        <v>91</v>
      </c>
      <c r="D513">
        <v>330.3152</v>
      </c>
      <c r="E513">
        <v>321.5444</v>
      </c>
      <c r="F513">
        <v>2.7277100000000001</v>
      </c>
      <c r="G513">
        <v>8.7707999999999995</v>
      </c>
      <c r="H513">
        <v>2375</v>
      </c>
      <c r="I513">
        <v>784498600</v>
      </c>
    </row>
    <row r="514" spans="1:9" x14ac:dyDescent="0.25">
      <c r="A514" s="27">
        <v>42927</v>
      </c>
      <c r="B514" t="s">
        <v>90</v>
      </c>
      <c r="C514" t="s">
        <v>91</v>
      </c>
      <c r="D514">
        <v>321.5446</v>
      </c>
      <c r="E514">
        <v>318.17419999999998</v>
      </c>
      <c r="F514">
        <v>1.0592900000000001</v>
      </c>
      <c r="G514">
        <v>3.3704000000000001</v>
      </c>
      <c r="H514">
        <v>2375</v>
      </c>
      <c r="I514">
        <v>763668425</v>
      </c>
    </row>
    <row r="515" spans="1:9" x14ac:dyDescent="0.25">
      <c r="A515" s="27">
        <v>42926</v>
      </c>
      <c r="B515" t="s">
        <v>90</v>
      </c>
      <c r="C515" t="s">
        <v>91</v>
      </c>
      <c r="D515">
        <v>318.17439999999999</v>
      </c>
      <c r="E515">
        <v>311.25240000000002</v>
      </c>
      <c r="F515">
        <v>2.2239200000000001</v>
      </c>
      <c r="G515">
        <v>6.9219999999999997</v>
      </c>
      <c r="H515">
        <v>2525</v>
      </c>
      <c r="I515">
        <v>803390360</v>
      </c>
    </row>
    <row r="516" spans="1:9" x14ac:dyDescent="0.25">
      <c r="A516" s="27">
        <v>42923</v>
      </c>
      <c r="B516" t="s">
        <v>90</v>
      </c>
      <c r="C516" t="s">
        <v>91</v>
      </c>
      <c r="D516">
        <v>311.25240000000002</v>
      </c>
      <c r="E516">
        <v>302.31360000000001</v>
      </c>
      <c r="F516">
        <v>2.9567999999999999</v>
      </c>
      <c r="G516">
        <v>8.9388000000000005</v>
      </c>
      <c r="H516">
        <v>2625</v>
      </c>
      <c r="I516">
        <v>817037550</v>
      </c>
    </row>
    <row r="517" spans="1:9" x14ac:dyDescent="0.25">
      <c r="A517" s="27">
        <v>42922</v>
      </c>
      <c r="B517" t="s">
        <v>90</v>
      </c>
      <c r="C517" t="s">
        <v>91</v>
      </c>
      <c r="D517">
        <v>302.31360000000001</v>
      </c>
      <c r="E517">
        <v>317.25240000000002</v>
      </c>
      <c r="F517">
        <v>-4.7088099999999997</v>
      </c>
      <c r="G517">
        <v>-14.938800000000001</v>
      </c>
      <c r="H517">
        <v>2650</v>
      </c>
      <c r="I517">
        <v>801131040</v>
      </c>
    </row>
    <row r="518" spans="1:9" x14ac:dyDescent="0.25">
      <c r="A518" s="27">
        <v>42921</v>
      </c>
      <c r="B518" t="s">
        <v>90</v>
      </c>
      <c r="C518" t="s">
        <v>91</v>
      </c>
      <c r="D518">
        <v>317.25240000000002</v>
      </c>
      <c r="E518">
        <v>313.46039999999999</v>
      </c>
      <c r="F518">
        <v>1.2097199999999999</v>
      </c>
      <c r="G518">
        <v>3.7919999999999998</v>
      </c>
      <c r="H518">
        <v>2475</v>
      </c>
      <c r="I518">
        <v>785199690</v>
      </c>
    </row>
    <row r="519" spans="1:9" x14ac:dyDescent="0.25">
      <c r="A519" s="27">
        <v>42919</v>
      </c>
      <c r="B519" t="s">
        <v>90</v>
      </c>
      <c r="C519" t="s">
        <v>91</v>
      </c>
      <c r="D519">
        <v>313.4606</v>
      </c>
      <c r="E519">
        <v>320.44459999999998</v>
      </c>
      <c r="F519">
        <v>-2.1794699999999998</v>
      </c>
      <c r="G519">
        <v>-6.984</v>
      </c>
      <c r="H519">
        <v>2475</v>
      </c>
      <c r="I519">
        <v>775814985</v>
      </c>
    </row>
    <row r="520" spans="1:9" x14ac:dyDescent="0.25">
      <c r="A520" s="27">
        <v>42916</v>
      </c>
      <c r="B520" t="s">
        <v>90</v>
      </c>
      <c r="C520" t="s">
        <v>91</v>
      </c>
      <c r="D520">
        <v>320.44459999999998</v>
      </c>
      <c r="E520">
        <v>326.0274</v>
      </c>
      <c r="F520">
        <v>-1.7123699999999999</v>
      </c>
      <c r="G520">
        <v>-5.5827999999999998</v>
      </c>
      <c r="H520">
        <v>2475</v>
      </c>
      <c r="I520">
        <v>793100385</v>
      </c>
    </row>
    <row r="521" spans="1:9" x14ac:dyDescent="0.25">
      <c r="A521" s="27">
        <v>42915</v>
      </c>
      <c r="B521" t="s">
        <v>90</v>
      </c>
      <c r="C521" t="s">
        <v>91</v>
      </c>
      <c r="D521">
        <v>326.0274</v>
      </c>
      <c r="E521">
        <v>334.07100000000003</v>
      </c>
      <c r="F521">
        <v>-2.4077500000000001</v>
      </c>
      <c r="G521">
        <v>-8.0435999999999996</v>
      </c>
      <c r="H521">
        <v>2600</v>
      </c>
      <c r="I521">
        <v>847671240</v>
      </c>
    </row>
    <row r="522" spans="1:9" x14ac:dyDescent="0.25">
      <c r="A522" s="27">
        <v>42914</v>
      </c>
      <c r="B522" t="s">
        <v>90</v>
      </c>
      <c r="C522" t="s">
        <v>91</v>
      </c>
      <c r="D522">
        <v>334.07100000000003</v>
      </c>
      <c r="E522">
        <v>325.82659999999998</v>
      </c>
      <c r="F522">
        <v>2.5303</v>
      </c>
      <c r="G522">
        <v>8.2444000000000006</v>
      </c>
      <c r="H522">
        <v>1675</v>
      </c>
      <c r="I522">
        <v>559568925</v>
      </c>
    </row>
    <row r="523" spans="1:9" x14ac:dyDescent="0.25">
      <c r="A523" s="27">
        <v>42913</v>
      </c>
      <c r="B523" t="s">
        <v>90</v>
      </c>
      <c r="C523" t="s">
        <v>91</v>
      </c>
      <c r="D523">
        <v>325.82679999999999</v>
      </c>
      <c r="E523">
        <v>336.6764</v>
      </c>
      <c r="F523">
        <v>-3.2225600000000001</v>
      </c>
      <c r="G523">
        <v>-10.849600000000001</v>
      </c>
      <c r="H523">
        <v>1650</v>
      </c>
      <c r="I523">
        <v>537614220</v>
      </c>
    </row>
    <row r="524" spans="1:9" x14ac:dyDescent="0.25">
      <c r="A524" s="27">
        <v>42912</v>
      </c>
      <c r="B524" t="s">
        <v>90</v>
      </c>
      <c r="C524" t="s">
        <v>91</v>
      </c>
      <c r="D524">
        <v>336.6764</v>
      </c>
      <c r="E524">
        <v>329.81760000000003</v>
      </c>
      <c r="F524">
        <v>2.0795699999999999</v>
      </c>
      <c r="G524">
        <v>6.8587999999999996</v>
      </c>
      <c r="H524">
        <v>1750</v>
      </c>
      <c r="I524">
        <v>589183700</v>
      </c>
    </row>
    <row r="525" spans="1:9" x14ac:dyDescent="0.25">
      <c r="A525" s="27">
        <v>42909</v>
      </c>
      <c r="B525" t="s">
        <v>90</v>
      </c>
      <c r="C525" t="s">
        <v>91</v>
      </c>
      <c r="D525">
        <v>329.81779999999998</v>
      </c>
      <c r="E525">
        <v>327.11340000000001</v>
      </c>
      <c r="F525">
        <v>0.82674999999999998</v>
      </c>
      <c r="G525">
        <v>2.7044000000000001</v>
      </c>
      <c r="H525">
        <v>1925</v>
      </c>
      <c r="I525">
        <v>634899265</v>
      </c>
    </row>
    <row r="526" spans="1:9" x14ac:dyDescent="0.25">
      <c r="A526" s="27">
        <v>42908</v>
      </c>
      <c r="B526" t="s">
        <v>90</v>
      </c>
      <c r="C526" t="s">
        <v>91</v>
      </c>
      <c r="D526">
        <v>327.11360000000002</v>
      </c>
      <c r="E526">
        <v>322.0224</v>
      </c>
      <c r="F526">
        <v>1.58101</v>
      </c>
      <c r="G526">
        <v>5.0911999999999997</v>
      </c>
      <c r="H526">
        <v>1700</v>
      </c>
      <c r="I526">
        <v>556093120</v>
      </c>
    </row>
    <row r="527" spans="1:9" x14ac:dyDescent="0.25">
      <c r="A527" s="27">
        <v>42907</v>
      </c>
      <c r="B527" t="s">
        <v>90</v>
      </c>
      <c r="C527" t="s">
        <v>91</v>
      </c>
      <c r="D527">
        <v>322.0224</v>
      </c>
      <c r="E527">
        <v>324.71640000000002</v>
      </c>
      <c r="F527">
        <v>-0.82965</v>
      </c>
      <c r="G527">
        <v>-2.694</v>
      </c>
      <c r="H527">
        <v>1725</v>
      </c>
      <c r="I527">
        <v>555488640</v>
      </c>
    </row>
    <row r="528" spans="1:9" x14ac:dyDescent="0.25">
      <c r="A528" s="27">
        <v>42906</v>
      </c>
      <c r="B528" t="s">
        <v>90</v>
      </c>
      <c r="C528" t="s">
        <v>91</v>
      </c>
      <c r="D528">
        <v>324.71620000000001</v>
      </c>
      <c r="E528">
        <v>323.7398</v>
      </c>
      <c r="F528">
        <v>0.30159999999999998</v>
      </c>
      <c r="G528">
        <v>0.97640000000000005</v>
      </c>
      <c r="H528">
        <v>1950</v>
      </c>
      <c r="I528">
        <v>633196590</v>
      </c>
    </row>
    <row r="529" spans="1:9" x14ac:dyDescent="0.25">
      <c r="A529" s="27">
        <v>42905</v>
      </c>
      <c r="B529" t="s">
        <v>90</v>
      </c>
      <c r="C529" t="s">
        <v>91</v>
      </c>
      <c r="D529">
        <v>323.7398</v>
      </c>
      <c r="E529">
        <v>318.01499999999999</v>
      </c>
      <c r="F529">
        <v>1.80017</v>
      </c>
      <c r="G529">
        <v>5.7248000000000001</v>
      </c>
      <c r="H529">
        <v>1850</v>
      </c>
      <c r="I529">
        <v>598918630</v>
      </c>
    </row>
    <row r="530" spans="1:9" x14ac:dyDescent="0.25">
      <c r="A530" s="27">
        <v>42902</v>
      </c>
      <c r="B530" t="s">
        <v>90</v>
      </c>
      <c r="C530" t="s">
        <v>91</v>
      </c>
      <c r="D530">
        <v>318.01499999999999</v>
      </c>
      <c r="E530">
        <v>315.1506</v>
      </c>
      <c r="F530">
        <v>0.90890000000000004</v>
      </c>
      <c r="G530">
        <v>2.8643999999999998</v>
      </c>
      <c r="H530">
        <v>2175</v>
      </c>
      <c r="I530">
        <v>691682625</v>
      </c>
    </row>
    <row r="531" spans="1:9" x14ac:dyDescent="0.25">
      <c r="A531" s="27">
        <v>42901</v>
      </c>
      <c r="B531" t="s">
        <v>90</v>
      </c>
      <c r="C531" t="s">
        <v>91</v>
      </c>
      <c r="D531">
        <v>315.1508</v>
      </c>
      <c r="E531">
        <v>318.654</v>
      </c>
      <c r="F531">
        <v>-1.09937</v>
      </c>
      <c r="G531">
        <v>-3.5032000000000001</v>
      </c>
      <c r="H531">
        <v>2175</v>
      </c>
      <c r="I531">
        <v>685452990</v>
      </c>
    </row>
    <row r="532" spans="1:9" x14ac:dyDescent="0.25">
      <c r="A532" s="27">
        <v>42900</v>
      </c>
      <c r="B532" t="s">
        <v>90</v>
      </c>
      <c r="C532" t="s">
        <v>91</v>
      </c>
      <c r="D532">
        <v>318.65379999999999</v>
      </c>
      <c r="E532">
        <v>318.947</v>
      </c>
      <c r="F532">
        <v>-9.1929999999999998E-2</v>
      </c>
      <c r="G532">
        <v>-0.29320000000000002</v>
      </c>
      <c r="H532">
        <v>2175</v>
      </c>
      <c r="I532">
        <v>693072015</v>
      </c>
    </row>
    <row r="533" spans="1:9" x14ac:dyDescent="0.25">
      <c r="A533" s="27">
        <v>42899</v>
      </c>
      <c r="B533" t="s">
        <v>90</v>
      </c>
      <c r="C533" t="s">
        <v>91</v>
      </c>
      <c r="D533">
        <v>318.9468</v>
      </c>
      <c r="E533">
        <v>308.74799999999999</v>
      </c>
      <c r="F533">
        <v>3.30328</v>
      </c>
      <c r="G533">
        <v>10.1988</v>
      </c>
      <c r="H533">
        <v>2275</v>
      </c>
      <c r="I533">
        <v>725603970</v>
      </c>
    </row>
    <row r="534" spans="1:9" x14ac:dyDescent="0.25">
      <c r="A534" s="27">
        <v>42898</v>
      </c>
      <c r="B534" t="s">
        <v>90</v>
      </c>
      <c r="C534" t="s">
        <v>91</v>
      </c>
      <c r="D534">
        <v>308.74799999999999</v>
      </c>
      <c r="E534">
        <v>311.6592</v>
      </c>
      <c r="F534">
        <v>-0.93410000000000004</v>
      </c>
      <c r="G534">
        <v>-2.9112</v>
      </c>
      <c r="H534">
        <v>2275</v>
      </c>
      <c r="I534">
        <v>702401700</v>
      </c>
    </row>
    <row r="535" spans="1:9" x14ac:dyDescent="0.25">
      <c r="A535" s="27">
        <v>42895</v>
      </c>
      <c r="B535" t="s">
        <v>90</v>
      </c>
      <c r="C535" t="s">
        <v>91</v>
      </c>
      <c r="D535">
        <v>311.65899999999999</v>
      </c>
      <c r="E535">
        <v>313.38940000000002</v>
      </c>
      <c r="F535">
        <v>-0.55215999999999998</v>
      </c>
      <c r="G535">
        <v>-1.7303999999999999</v>
      </c>
      <c r="H535">
        <v>2275</v>
      </c>
      <c r="I535">
        <v>709024225</v>
      </c>
    </row>
    <row r="536" spans="1:9" x14ac:dyDescent="0.25">
      <c r="A536" s="27">
        <v>42894</v>
      </c>
      <c r="B536" t="s">
        <v>90</v>
      </c>
      <c r="C536" t="s">
        <v>91</v>
      </c>
      <c r="D536">
        <v>313.38940000000002</v>
      </c>
      <c r="E536">
        <v>307.96980000000002</v>
      </c>
      <c r="F536">
        <v>1.7597799999999999</v>
      </c>
      <c r="G536">
        <v>5.4196</v>
      </c>
      <c r="H536">
        <v>2350</v>
      </c>
      <c r="I536">
        <v>736465090</v>
      </c>
    </row>
    <row r="537" spans="1:9" x14ac:dyDescent="0.25">
      <c r="A537" s="27">
        <v>42893</v>
      </c>
      <c r="B537" t="s">
        <v>90</v>
      </c>
      <c r="C537" t="s">
        <v>91</v>
      </c>
      <c r="D537">
        <v>307.96980000000002</v>
      </c>
      <c r="E537">
        <v>305.53019999999998</v>
      </c>
      <c r="F537">
        <v>0.79847999999999997</v>
      </c>
      <c r="G537">
        <v>2.4396</v>
      </c>
      <c r="H537">
        <v>2300</v>
      </c>
      <c r="I537">
        <v>708330540</v>
      </c>
    </row>
    <row r="538" spans="1:9" x14ac:dyDescent="0.25">
      <c r="A538" s="27">
        <v>42892</v>
      </c>
      <c r="B538" t="s">
        <v>90</v>
      </c>
      <c r="C538" t="s">
        <v>91</v>
      </c>
      <c r="D538">
        <v>305.53019999999998</v>
      </c>
      <c r="E538">
        <v>310.6234</v>
      </c>
      <c r="F538">
        <v>-1.63967</v>
      </c>
      <c r="G538">
        <v>-5.0932000000000004</v>
      </c>
      <c r="H538">
        <v>2275</v>
      </c>
      <c r="I538">
        <v>695081205</v>
      </c>
    </row>
    <row r="539" spans="1:9" x14ac:dyDescent="0.25">
      <c r="A539" s="27">
        <v>42891</v>
      </c>
      <c r="B539" t="s">
        <v>90</v>
      </c>
      <c r="C539" t="s">
        <v>91</v>
      </c>
      <c r="D539">
        <v>310.6234</v>
      </c>
      <c r="E539">
        <v>313.89139999999998</v>
      </c>
      <c r="F539">
        <v>-1.04112</v>
      </c>
      <c r="G539">
        <v>-3.2679999999999998</v>
      </c>
      <c r="H539">
        <v>2325</v>
      </c>
      <c r="I539">
        <v>722199405</v>
      </c>
    </row>
    <row r="540" spans="1:9" x14ac:dyDescent="0.25">
      <c r="A540" s="27">
        <v>42888</v>
      </c>
      <c r="B540" t="s">
        <v>90</v>
      </c>
      <c r="C540" t="s">
        <v>91</v>
      </c>
      <c r="D540">
        <v>313.89120000000003</v>
      </c>
      <c r="E540">
        <v>315.10599999999999</v>
      </c>
      <c r="F540">
        <v>-0.38551999999999997</v>
      </c>
      <c r="G540">
        <v>-1.2148000000000001</v>
      </c>
      <c r="H540">
        <v>2325</v>
      </c>
      <c r="I540">
        <v>729797040</v>
      </c>
    </row>
    <row r="541" spans="1:9" x14ac:dyDescent="0.25">
      <c r="A541" s="27">
        <v>42887</v>
      </c>
      <c r="B541" t="s">
        <v>90</v>
      </c>
      <c r="C541" t="s">
        <v>91</v>
      </c>
      <c r="D541">
        <v>315.10579999999999</v>
      </c>
      <c r="E541">
        <v>309.505</v>
      </c>
      <c r="F541">
        <v>1.8096000000000001</v>
      </c>
      <c r="G541">
        <v>5.6007999999999996</v>
      </c>
      <c r="H541">
        <v>2325</v>
      </c>
      <c r="I541">
        <v>732620985</v>
      </c>
    </row>
    <row r="542" spans="1:9" x14ac:dyDescent="0.25">
      <c r="A542" s="27">
        <v>42886</v>
      </c>
      <c r="B542" t="s">
        <v>90</v>
      </c>
      <c r="C542" t="s">
        <v>91</v>
      </c>
      <c r="D542">
        <v>309.5052</v>
      </c>
      <c r="E542">
        <v>309.04079999999999</v>
      </c>
      <c r="F542">
        <v>0.15026999999999999</v>
      </c>
      <c r="G542">
        <v>0.46439999999999998</v>
      </c>
      <c r="H542">
        <v>2325</v>
      </c>
      <c r="I542">
        <v>719599590</v>
      </c>
    </row>
    <row r="543" spans="1:9" x14ac:dyDescent="0.25">
      <c r="A543" s="27">
        <v>42885</v>
      </c>
      <c r="B543" t="s">
        <v>90</v>
      </c>
      <c r="C543" t="s">
        <v>91</v>
      </c>
      <c r="D543">
        <v>309.04079999999999</v>
      </c>
      <c r="E543">
        <v>305.73480000000001</v>
      </c>
      <c r="F543">
        <v>1.0813299999999999</v>
      </c>
      <c r="G543">
        <v>3.306</v>
      </c>
      <c r="H543">
        <v>2325</v>
      </c>
      <c r="I543">
        <v>718519860</v>
      </c>
    </row>
    <row r="544" spans="1:9" x14ac:dyDescent="0.25">
      <c r="A544" s="27">
        <v>42881</v>
      </c>
      <c r="B544" t="s">
        <v>90</v>
      </c>
      <c r="C544" t="s">
        <v>91</v>
      </c>
      <c r="D544">
        <v>305.73480000000001</v>
      </c>
      <c r="E544">
        <v>303.30399999999997</v>
      </c>
      <c r="F544">
        <v>0.80144000000000004</v>
      </c>
      <c r="G544">
        <v>2.4308000000000001</v>
      </c>
      <c r="H544">
        <v>2525</v>
      </c>
      <c r="I544">
        <v>771980370</v>
      </c>
    </row>
    <row r="545" spans="1:9" x14ac:dyDescent="0.25">
      <c r="A545" s="27">
        <v>42880</v>
      </c>
      <c r="B545" t="s">
        <v>90</v>
      </c>
      <c r="C545" t="s">
        <v>91</v>
      </c>
      <c r="D545">
        <v>303.30399999999997</v>
      </c>
      <c r="E545">
        <v>304.56279999999998</v>
      </c>
      <c r="F545">
        <v>-0.41331000000000001</v>
      </c>
      <c r="G545">
        <v>-1.2587999999999999</v>
      </c>
      <c r="H545">
        <v>2625</v>
      </c>
      <c r="I545">
        <v>796173000</v>
      </c>
    </row>
    <row r="546" spans="1:9" x14ac:dyDescent="0.25">
      <c r="A546" s="27">
        <v>42879</v>
      </c>
      <c r="B546" t="s">
        <v>90</v>
      </c>
      <c r="C546" t="s">
        <v>91</v>
      </c>
      <c r="D546">
        <v>304.56259999999997</v>
      </c>
      <c r="E546">
        <v>296.30939999999998</v>
      </c>
      <c r="F546">
        <v>2.7853300000000001</v>
      </c>
      <c r="G546">
        <v>8.2531999999999996</v>
      </c>
      <c r="H546">
        <v>2975</v>
      </c>
      <c r="I546">
        <v>906073735</v>
      </c>
    </row>
    <row r="547" spans="1:9" x14ac:dyDescent="0.25">
      <c r="A547" s="27">
        <v>42878</v>
      </c>
      <c r="B547" t="s">
        <v>90</v>
      </c>
      <c r="C547" t="s">
        <v>91</v>
      </c>
      <c r="D547">
        <v>296.30959999999999</v>
      </c>
      <c r="E547">
        <v>298.9452</v>
      </c>
      <c r="F547">
        <v>-0.88163000000000002</v>
      </c>
      <c r="G547">
        <v>-2.6356000000000002</v>
      </c>
      <c r="H547">
        <v>2975</v>
      </c>
      <c r="I547">
        <v>881521060</v>
      </c>
    </row>
    <row r="548" spans="1:9" x14ac:dyDescent="0.25">
      <c r="A548" s="27">
        <v>42877</v>
      </c>
      <c r="B548" t="s">
        <v>90</v>
      </c>
      <c r="C548" t="s">
        <v>91</v>
      </c>
      <c r="D548">
        <v>298.9452</v>
      </c>
      <c r="E548">
        <v>288.30799999999999</v>
      </c>
      <c r="F548">
        <v>3.68953</v>
      </c>
      <c r="G548">
        <v>10.6372</v>
      </c>
      <c r="H548">
        <v>2975</v>
      </c>
      <c r="I548">
        <v>889361970</v>
      </c>
    </row>
    <row r="549" spans="1:9" x14ac:dyDescent="0.25">
      <c r="A549" s="27">
        <v>42874</v>
      </c>
      <c r="B549" t="s">
        <v>90</v>
      </c>
      <c r="C549" t="s">
        <v>91</v>
      </c>
      <c r="D549">
        <v>288.3082</v>
      </c>
      <c r="E549">
        <v>260.70620000000002</v>
      </c>
      <c r="F549">
        <v>10.587400000000001</v>
      </c>
      <c r="G549">
        <v>27.602</v>
      </c>
      <c r="H549">
        <v>2975</v>
      </c>
      <c r="I549">
        <v>857716895</v>
      </c>
    </row>
    <row r="550" spans="1:9" x14ac:dyDescent="0.25">
      <c r="A550" s="27">
        <v>42873</v>
      </c>
      <c r="B550" t="s">
        <v>90</v>
      </c>
      <c r="C550" t="s">
        <v>91</v>
      </c>
      <c r="D550">
        <v>260.70620000000002</v>
      </c>
      <c r="E550">
        <v>261.54660000000001</v>
      </c>
      <c r="F550">
        <v>-0.32131999999999999</v>
      </c>
      <c r="G550">
        <v>-0.84040000000000004</v>
      </c>
      <c r="H550">
        <v>2975</v>
      </c>
      <c r="I550">
        <v>775600945</v>
      </c>
    </row>
    <row r="551" spans="1:9" x14ac:dyDescent="0.25">
      <c r="A551" s="27">
        <v>42872</v>
      </c>
      <c r="B551" t="s">
        <v>90</v>
      </c>
      <c r="C551" t="s">
        <v>91</v>
      </c>
      <c r="D551">
        <v>261.54640000000001</v>
      </c>
      <c r="E551">
        <v>318.19279999999998</v>
      </c>
      <c r="F551">
        <v>-17.80254</v>
      </c>
      <c r="G551">
        <v>-56.6464</v>
      </c>
      <c r="H551">
        <v>2375</v>
      </c>
      <c r="I551">
        <v>621172700</v>
      </c>
    </row>
    <row r="552" spans="1:9" x14ac:dyDescent="0.25">
      <c r="A552" s="27">
        <v>42871</v>
      </c>
      <c r="B552" t="s">
        <v>90</v>
      </c>
      <c r="C552" t="s">
        <v>91</v>
      </c>
      <c r="D552">
        <v>318.19260000000003</v>
      </c>
      <c r="E552">
        <v>316.05619999999999</v>
      </c>
      <c r="F552">
        <v>0.67596000000000001</v>
      </c>
      <c r="G552">
        <v>2.1364000000000001</v>
      </c>
      <c r="H552">
        <v>1750</v>
      </c>
      <c r="I552">
        <v>556837050</v>
      </c>
    </row>
    <row r="553" spans="1:9" x14ac:dyDescent="0.25">
      <c r="A553" s="27">
        <v>42870</v>
      </c>
      <c r="B553" t="s">
        <v>90</v>
      </c>
      <c r="C553" t="s">
        <v>91</v>
      </c>
      <c r="D553">
        <v>316.0564</v>
      </c>
      <c r="E553">
        <v>309.42239999999998</v>
      </c>
      <c r="F553">
        <v>2.1439900000000001</v>
      </c>
      <c r="G553">
        <v>6.6340000000000003</v>
      </c>
      <c r="H553">
        <v>1750</v>
      </c>
      <c r="I553">
        <v>553098700</v>
      </c>
    </row>
    <row r="554" spans="1:9" x14ac:dyDescent="0.25">
      <c r="A554" s="27">
        <v>42867</v>
      </c>
      <c r="B554" t="s">
        <v>90</v>
      </c>
      <c r="C554" t="s">
        <v>91</v>
      </c>
      <c r="D554">
        <v>309.42259999999999</v>
      </c>
      <c r="E554">
        <v>304.53379999999999</v>
      </c>
      <c r="F554">
        <v>1.60534</v>
      </c>
      <c r="G554">
        <v>4.8887999999999998</v>
      </c>
      <c r="H554">
        <v>1850</v>
      </c>
      <c r="I554">
        <v>572431810</v>
      </c>
    </row>
    <row r="555" spans="1:9" x14ac:dyDescent="0.25">
      <c r="A555" s="27">
        <v>42866</v>
      </c>
      <c r="B555" t="s">
        <v>90</v>
      </c>
      <c r="C555" t="s">
        <v>91</v>
      </c>
      <c r="D555">
        <v>304.53399999999999</v>
      </c>
      <c r="E555">
        <v>307.04239999999999</v>
      </c>
      <c r="F555">
        <v>-0.81696000000000002</v>
      </c>
      <c r="G555">
        <v>-2.5084</v>
      </c>
      <c r="H555">
        <v>1850</v>
      </c>
      <c r="I555">
        <v>563387900</v>
      </c>
    </row>
    <row r="556" spans="1:9" x14ac:dyDescent="0.25">
      <c r="A556" s="27">
        <v>42865</v>
      </c>
      <c r="B556" t="s">
        <v>90</v>
      </c>
      <c r="C556" t="s">
        <v>91</v>
      </c>
      <c r="D556">
        <v>307.04219999999998</v>
      </c>
      <c r="E556">
        <v>307.6814</v>
      </c>
      <c r="F556">
        <v>-0.20774999999999999</v>
      </c>
      <c r="G556">
        <v>-0.63919999999999999</v>
      </c>
      <c r="H556">
        <v>1850</v>
      </c>
      <c r="I556">
        <v>568028070</v>
      </c>
    </row>
    <row r="557" spans="1:9" x14ac:dyDescent="0.25">
      <c r="A557" s="27">
        <v>42864</v>
      </c>
      <c r="B557" t="s">
        <v>90</v>
      </c>
      <c r="C557" t="s">
        <v>91</v>
      </c>
      <c r="D557">
        <v>307.68119999999999</v>
      </c>
      <c r="E557">
        <v>307.69560000000001</v>
      </c>
      <c r="F557">
        <v>-4.6800000000000001E-3</v>
      </c>
      <c r="G557">
        <v>-1.44E-2</v>
      </c>
      <c r="H557">
        <v>1825</v>
      </c>
      <c r="I557">
        <v>561518190</v>
      </c>
    </row>
    <row r="558" spans="1:9" x14ac:dyDescent="0.25">
      <c r="A558" s="27">
        <v>42863</v>
      </c>
      <c r="B558" t="s">
        <v>90</v>
      </c>
      <c r="C558" t="s">
        <v>91</v>
      </c>
      <c r="D558">
        <v>307.69560000000001</v>
      </c>
      <c r="E558">
        <v>301.56200000000001</v>
      </c>
      <c r="F558">
        <v>2.0339399999999999</v>
      </c>
      <c r="G558">
        <v>6.1336000000000004</v>
      </c>
      <c r="H558">
        <v>1925</v>
      </c>
      <c r="I558">
        <v>592314030</v>
      </c>
    </row>
    <row r="559" spans="1:9" x14ac:dyDescent="0.25">
      <c r="A559" s="27">
        <v>42860</v>
      </c>
      <c r="B559" t="s">
        <v>90</v>
      </c>
      <c r="C559" t="s">
        <v>91</v>
      </c>
      <c r="D559">
        <v>301.56220000000002</v>
      </c>
      <c r="E559">
        <v>302.0838</v>
      </c>
      <c r="F559">
        <v>-0.17266999999999999</v>
      </c>
      <c r="G559">
        <v>-0.52159999999999995</v>
      </c>
      <c r="H559">
        <v>1925</v>
      </c>
      <c r="I559">
        <v>580507235</v>
      </c>
    </row>
    <row r="560" spans="1:9" x14ac:dyDescent="0.25">
      <c r="A560" s="27">
        <v>42859</v>
      </c>
      <c r="B560" t="s">
        <v>90</v>
      </c>
      <c r="C560" t="s">
        <v>91</v>
      </c>
      <c r="D560">
        <v>302.08359999999999</v>
      </c>
      <c r="E560">
        <v>294.53160000000003</v>
      </c>
      <c r="F560">
        <v>2.5640700000000001</v>
      </c>
      <c r="G560">
        <v>7.5519999999999996</v>
      </c>
      <c r="H560">
        <v>1925</v>
      </c>
      <c r="I560">
        <v>581510930</v>
      </c>
    </row>
    <row r="561" spans="1:9" x14ac:dyDescent="0.25">
      <c r="A561" s="27">
        <v>42858</v>
      </c>
      <c r="B561" t="s">
        <v>90</v>
      </c>
      <c r="C561" t="s">
        <v>91</v>
      </c>
      <c r="D561">
        <v>294.53179999999998</v>
      </c>
      <c r="E561">
        <v>299.41019999999997</v>
      </c>
      <c r="F561">
        <v>-1.62934</v>
      </c>
      <c r="G561">
        <v>-4.8784000000000001</v>
      </c>
      <c r="H561">
        <v>1825</v>
      </c>
      <c r="I561">
        <v>537520535</v>
      </c>
    </row>
    <row r="562" spans="1:9" x14ac:dyDescent="0.25">
      <c r="A562" s="27">
        <v>42857</v>
      </c>
      <c r="B562" t="s">
        <v>90</v>
      </c>
      <c r="C562" t="s">
        <v>91</v>
      </c>
      <c r="D562">
        <v>299.41000000000003</v>
      </c>
      <c r="E562">
        <v>301.63720000000001</v>
      </c>
      <c r="F562">
        <v>-0.73836999999999997</v>
      </c>
      <c r="G562">
        <v>-2.2271999999999998</v>
      </c>
      <c r="H562">
        <v>1700</v>
      </c>
      <c r="I562">
        <v>508997000</v>
      </c>
    </row>
    <row r="563" spans="1:9" x14ac:dyDescent="0.25">
      <c r="A563" s="27">
        <v>42856</v>
      </c>
      <c r="B563" t="s">
        <v>90</v>
      </c>
      <c r="C563" t="s">
        <v>91</v>
      </c>
      <c r="D563">
        <v>301.63720000000001</v>
      </c>
      <c r="E563">
        <v>290.78320000000002</v>
      </c>
      <c r="F563">
        <v>3.7326800000000002</v>
      </c>
      <c r="G563">
        <v>10.853999999999999</v>
      </c>
      <c r="H563">
        <v>1700</v>
      </c>
      <c r="I563">
        <v>512783240</v>
      </c>
    </row>
    <row r="564" spans="1:9" x14ac:dyDescent="0.25">
      <c r="A564" s="27">
        <v>42853</v>
      </c>
      <c r="B564" t="s">
        <v>90</v>
      </c>
      <c r="C564" t="s">
        <v>91</v>
      </c>
      <c r="D564">
        <v>290.78339999999997</v>
      </c>
      <c r="E564">
        <v>289.30779999999999</v>
      </c>
      <c r="F564">
        <v>0.51005</v>
      </c>
      <c r="G564">
        <v>1.4756</v>
      </c>
      <c r="H564">
        <v>1775</v>
      </c>
      <c r="I564">
        <v>516140535</v>
      </c>
    </row>
    <row r="565" spans="1:9" x14ac:dyDescent="0.25">
      <c r="A565" s="27">
        <v>42852</v>
      </c>
      <c r="B565" t="s">
        <v>90</v>
      </c>
      <c r="C565" t="s">
        <v>91</v>
      </c>
      <c r="D565">
        <v>289.30779999999999</v>
      </c>
      <c r="E565">
        <v>288.97379999999998</v>
      </c>
      <c r="F565">
        <v>0.11558</v>
      </c>
      <c r="G565">
        <v>0.33400000000000002</v>
      </c>
      <c r="H565">
        <v>1825</v>
      </c>
      <c r="I565">
        <v>527986735</v>
      </c>
    </row>
    <row r="566" spans="1:9" x14ac:dyDescent="0.25">
      <c r="A566" s="27">
        <v>42851</v>
      </c>
      <c r="B566" t="s">
        <v>90</v>
      </c>
      <c r="C566" t="s">
        <v>91</v>
      </c>
      <c r="D566">
        <v>288.97379999999998</v>
      </c>
      <c r="E566">
        <v>287.58659999999998</v>
      </c>
      <c r="F566">
        <v>0.48236000000000001</v>
      </c>
      <c r="G566">
        <v>1.3872</v>
      </c>
      <c r="H566">
        <v>1975</v>
      </c>
      <c r="I566">
        <v>570723255</v>
      </c>
    </row>
    <row r="567" spans="1:9" x14ac:dyDescent="0.25">
      <c r="A567" s="27">
        <v>42850</v>
      </c>
      <c r="B567" t="s">
        <v>90</v>
      </c>
      <c r="C567" t="s">
        <v>91</v>
      </c>
      <c r="D567">
        <v>287.58659999999998</v>
      </c>
      <c r="E567">
        <v>283.17579999999998</v>
      </c>
      <c r="F567">
        <v>1.55762</v>
      </c>
      <c r="G567">
        <v>4.4108000000000001</v>
      </c>
      <c r="H567">
        <v>2100</v>
      </c>
      <c r="I567">
        <v>603931860</v>
      </c>
    </row>
    <row r="568" spans="1:9" x14ac:dyDescent="0.25">
      <c r="A568" s="27">
        <v>42849</v>
      </c>
      <c r="B568" t="s">
        <v>90</v>
      </c>
      <c r="C568" t="s">
        <v>91</v>
      </c>
      <c r="D568">
        <v>283.17599999999999</v>
      </c>
      <c r="E568">
        <v>255.68960000000001</v>
      </c>
      <c r="F568">
        <v>10.74991</v>
      </c>
      <c r="G568">
        <v>27.4864</v>
      </c>
      <c r="H568">
        <v>2550</v>
      </c>
      <c r="I568">
        <v>722098800</v>
      </c>
    </row>
    <row r="569" spans="1:9" x14ac:dyDescent="0.25">
      <c r="A569" s="27">
        <v>42846</v>
      </c>
      <c r="B569" t="s">
        <v>90</v>
      </c>
      <c r="C569" t="s">
        <v>91</v>
      </c>
      <c r="D569">
        <v>255.68979999999999</v>
      </c>
      <c r="E569">
        <v>255.51779999999999</v>
      </c>
      <c r="F569">
        <v>6.7309999999999995E-2</v>
      </c>
      <c r="G569">
        <v>0.17199999999999999</v>
      </c>
      <c r="H569">
        <v>2625</v>
      </c>
      <c r="I569">
        <v>671185725</v>
      </c>
    </row>
    <row r="570" spans="1:9" x14ac:dyDescent="0.25">
      <c r="A570" s="27">
        <v>42845</v>
      </c>
      <c r="B570" t="s">
        <v>90</v>
      </c>
      <c r="C570" t="s">
        <v>91</v>
      </c>
      <c r="D570">
        <v>255.51779999999999</v>
      </c>
      <c r="E570">
        <v>251.27180000000001</v>
      </c>
      <c r="F570">
        <v>1.6898</v>
      </c>
      <c r="G570">
        <v>4.2460000000000004</v>
      </c>
      <c r="H570">
        <v>2625</v>
      </c>
      <c r="I570">
        <v>670734225</v>
      </c>
    </row>
    <row r="571" spans="1:9" x14ac:dyDescent="0.25">
      <c r="A571" s="27">
        <v>42844</v>
      </c>
      <c r="B571" t="s">
        <v>90</v>
      </c>
      <c r="C571" t="s">
        <v>91</v>
      </c>
      <c r="D571">
        <v>251.27199999999999</v>
      </c>
      <c r="E571">
        <v>255.75319999999999</v>
      </c>
      <c r="F571">
        <v>-1.7521599999999999</v>
      </c>
      <c r="G571">
        <v>-4.4812000000000003</v>
      </c>
      <c r="H571">
        <v>2625</v>
      </c>
      <c r="I571">
        <v>659589000</v>
      </c>
    </row>
    <row r="572" spans="1:9" x14ac:dyDescent="0.25">
      <c r="A572" s="27">
        <v>42843</v>
      </c>
      <c r="B572" t="s">
        <v>90</v>
      </c>
      <c r="C572" t="s">
        <v>91</v>
      </c>
      <c r="D572">
        <v>255.75319999999999</v>
      </c>
      <c r="E572">
        <v>255.44280000000001</v>
      </c>
      <c r="F572">
        <v>0.12151000000000001</v>
      </c>
      <c r="G572">
        <v>0.31040000000000001</v>
      </c>
      <c r="H572">
        <v>2625</v>
      </c>
      <c r="I572">
        <v>671352150</v>
      </c>
    </row>
    <row r="573" spans="1:9" x14ac:dyDescent="0.25">
      <c r="A573" s="27">
        <v>42842</v>
      </c>
      <c r="B573" t="s">
        <v>90</v>
      </c>
      <c r="C573" t="s">
        <v>91</v>
      </c>
      <c r="D573">
        <v>255.44300000000001</v>
      </c>
      <c r="E573">
        <v>240.72819999999999</v>
      </c>
      <c r="F573">
        <v>6.1126199999999997</v>
      </c>
      <c r="G573">
        <v>14.7148</v>
      </c>
      <c r="H573">
        <v>2475</v>
      </c>
      <c r="I573">
        <v>632221425</v>
      </c>
    </row>
    <row r="574" spans="1:9" x14ac:dyDescent="0.25">
      <c r="A574" s="27">
        <v>42838</v>
      </c>
      <c r="B574" t="s">
        <v>90</v>
      </c>
      <c r="C574" t="s">
        <v>91</v>
      </c>
      <c r="D574">
        <v>240.72819999999999</v>
      </c>
      <c r="E574">
        <v>244.95660000000001</v>
      </c>
      <c r="F574">
        <v>-1.72618</v>
      </c>
      <c r="G574">
        <v>-4.2283999999999997</v>
      </c>
      <c r="H574">
        <v>2475</v>
      </c>
      <c r="I574">
        <v>595802295</v>
      </c>
    </row>
    <row r="575" spans="1:9" x14ac:dyDescent="0.25">
      <c r="A575" s="27">
        <v>42837</v>
      </c>
      <c r="B575" t="s">
        <v>90</v>
      </c>
      <c r="C575" t="s">
        <v>91</v>
      </c>
      <c r="D575">
        <v>244.95660000000001</v>
      </c>
      <c r="E575">
        <v>251.38460000000001</v>
      </c>
      <c r="F575">
        <v>-2.5570400000000002</v>
      </c>
      <c r="G575">
        <v>-6.4279999999999999</v>
      </c>
      <c r="H575">
        <v>2400</v>
      </c>
      <c r="I575">
        <v>587895840</v>
      </c>
    </row>
    <row r="576" spans="1:9" x14ac:dyDescent="0.25">
      <c r="A576" s="27">
        <v>42836</v>
      </c>
      <c r="B576" t="s">
        <v>90</v>
      </c>
      <c r="C576" t="s">
        <v>91</v>
      </c>
      <c r="D576">
        <v>251.3844</v>
      </c>
      <c r="E576">
        <v>258.49160000000001</v>
      </c>
      <c r="F576">
        <v>-2.7494900000000002</v>
      </c>
      <c r="G576">
        <v>-7.1071999999999997</v>
      </c>
      <c r="H576">
        <v>2225</v>
      </c>
      <c r="I576">
        <v>559330290</v>
      </c>
    </row>
    <row r="577" spans="1:9" x14ac:dyDescent="0.25">
      <c r="A577" s="27">
        <v>42835</v>
      </c>
      <c r="B577" t="s">
        <v>90</v>
      </c>
      <c r="C577" t="s">
        <v>91</v>
      </c>
      <c r="D577">
        <v>258.4914</v>
      </c>
      <c r="E577">
        <v>270.63220000000001</v>
      </c>
      <c r="F577">
        <v>-4.4860899999999999</v>
      </c>
      <c r="G577">
        <v>-12.1408</v>
      </c>
      <c r="H577">
        <v>1975</v>
      </c>
      <c r="I577">
        <v>510520515</v>
      </c>
    </row>
    <row r="578" spans="1:9" x14ac:dyDescent="0.25">
      <c r="A578" s="27">
        <v>42832</v>
      </c>
      <c r="B578" t="s">
        <v>90</v>
      </c>
      <c r="C578" t="s">
        <v>91</v>
      </c>
      <c r="D578">
        <v>270.63200000000001</v>
      </c>
      <c r="E578">
        <v>278.6232</v>
      </c>
      <c r="F578">
        <v>-2.8681000000000001</v>
      </c>
      <c r="G578">
        <v>-7.9912000000000001</v>
      </c>
      <c r="H578">
        <v>1975</v>
      </c>
      <c r="I578">
        <v>534498200</v>
      </c>
    </row>
    <row r="579" spans="1:9" x14ac:dyDescent="0.25">
      <c r="A579" s="27">
        <v>42831</v>
      </c>
      <c r="B579" t="s">
        <v>90</v>
      </c>
      <c r="C579" t="s">
        <v>91</v>
      </c>
      <c r="D579">
        <v>278.6232</v>
      </c>
      <c r="E579">
        <v>272.19279999999998</v>
      </c>
      <c r="F579">
        <v>2.3624399999999999</v>
      </c>
      <c r="G579">
        <v>6.4303999999999997</v>
      </c>
      <c r="H579">
        <v>1800</v>
      </c>
      <c r="I579">
        <v>501521760</v>
      </c>
    </row>
    <row r="580" spans="1:9" x14ac:dyDescent="0.25">
      <c r="A580" s="27">
        <v>42830</v>
      </c>
      <c r="B580" t="s">
        <v>90</v>
      </c>
      <c r="C580" t="s">
        <v>91</v>
      </c>
      <c r="D580">
        <v>272.19299999999998</v>
      </c>
      <c r="E580">
        <v>284.41579999999999</v>
      </c>
      <c r="F580">
        <v>-4.2975099999999999</v>
      </c>
      <c r="G580">
        <v>-12.222799999999999</v>
      </c>
      <c r="H580">
        <v>1800</v>
      </c>
      <c r="I580">
        <v>489947400</v>
      </c>
    </row>
    <row r="581" spans="1:9" x14ac:dyDescent="0.25">
      <c r="A581" s="27">
        <v>42829</v>
      </c>
      <c r="B581" t="s">
        <v>90</v>
      </c>
      <c r="C581" t="s">
        <v>91</v>
      </c>
      <c r="D581">
        <v>284.41559999999998</v>
      </c>
      <c r="E581">
        <v>279.74279999999999</v>
      </c>
      <c r="F581">
        <v>1.67039</v>
      </c>
      <c r="G581">
        <v>4.6727999999999996</v>
      </c>
      <c r="H581">
        <v>1800</v>
      </c>
      <c r="I581">
        <v>511948080</v>
      </c>
    </row>
    <row r="582" spans="1:9" x14ac:dyDescent="0.25">
      <c r="A582" s="27">
        <v>42828</v>
      </c>
      <c r="B582" t="s">
        <v>90</v>
      </c>
      <c r="C582" t="s">
        <v>91</v>
      </c>
      <c r="D582">
        <v>279.74299999999999</v>
      </c>
      <c r="E582">
        <v>282.19740000000002</v>
      </c>
      <c r="F582">
        <v>-0.86975000000000002</v>
      </c>
      <c r="G582">
        <v>-2.4544000000000001</v>
      </c>
      <c r="H582">
        <v>1750</v>
      </c>
      <c r="I582">
        <v>489550250</v>
      </c>
    </row>
    <row r="583" spans="1:9" x14ac:dyDescent="0.25">
      <c r="A583" s="27">
        <v>42825</v>
      </c>
      <c r="B583" t="s">
        <v>90</v>
      </c>
      <c r="C583" t="s">
        <v>91</v>
      </c>
      <c r="D583">
        <v>282.19740000000002</v>
      </c>
      <c r="E583">
        <v>290.17419999999998</v>
      </c>
      <c r="F583">
        <v>-2.7489699999999999</v>
      </c>
      <c r="G583">
        <v>-7.9767999999999999</v>
      </c>
      <c r="H583">
        <v>1725</v>
      </c>
      <c r="I583">
        <v>486790515</v>
      </c>
    </row>
    <row r="584" spans="1:9" x14ac:dyDescent="0.25">
      <c r="A584" s="27">
        <v>42824</v>
      </c>
      <c r="B584" t="s">
        <v>90</v>
      </c>
      <c r="C584" t="s">
        <v>91</v>
      </c>
      <c r="D584">
        <v>290.17419999999998</v>
      </c>
      <c r="E584">
        <v>287.64339999999999</v>
      </c>
      <c r="F584">
        <v>0.87983999999999996</v>
      </c>
      <c r="G584">
        <v>2.5308000000000002</v>
      </c>
      <c r="H584">
        <v>1725</v>
      </c>
      <c r="I584">
        <v>500550495</v>
      </c>
    </row>
    <row r="585" spans="1:9" x14ac:dyDescent="0.25">
      <c r="A585" s="27">
        <v>42823</v>
      </c>
      <c r="B585" t="s">
        <v>90</v>
      </c>
      <c r="C585" t="s">
        <v>91</v>
      </c>
      <c r="D585">
        <v>287.64359999999999</v>
      </c>
      <c r="E585">
        <v>287.51159999999999</v>
      </c>
      <c r="F585">
        <v>4.5909999999999999E-2</v>
      </c>
      <c r="G585">
        <v>0.13200000000000001</v>
      </c>
      <c r="H585">
        <v>1725</v>
      </c>
      <c r="I585">
        <v>496185210</v>
      </c>
    </row>
    <row r="586" spans="1:9" x14ac:dyDescent="0.25">
      <c r="A586" s="27">
        <v>42822</v>
      </c>
      <c r="B586" t="s">
        <v>90</v>
      </c>
      <c r="C586" t="s">
        <v>91</v>
      </c>
      <c r="D586">
        <v>287.51159999999999</v>
      </c>
      <c r="E586">
        <v>274.98</v>
      </c>
      <c r="F586">
        <v>4.5572800000000004</v>
      </c>
      <c r="G586">
        <v>12.531599999999999</v>
      </c>
      <c r="H586">
        <v>1725</v>
      </c>
      <c r="I586">
        <v>495957510</v>
      </c>
    </row>
    <row r="587" spans="1:9" x14ac:dyDescent="0.25">
      <c r="A587" s="27">
        <v>42821</v>
      </c>
      <c r="B587" t="s">
        <v>90</v>
      </c>
      <c r="C587" t="s">
        <v>91</v>
      </c>
      <c r="D587">
        <v>274.98</v>
      </c>
      <c r="E587">
        <v>268.3732</v>
      </c>
      <c r="F587">
        <v>2.4618000000000002</v>
      </c>
      <c r="G587">
        <v>6.6067999999999998</v>
      </c>
      <c r="H587">
        <v>1725</v>
      </c>
      <c r="I587">
        <v>474340500</v>
      </c>
    </row>
    <row r="588" spans="1:9" x14ac:dyDescent="0.25">
      <c r="A588" s="27">
        <v>42818</v>
      </c>
      <c r="B588" t="s">
        <v>90</v>
      </c>
      <c r="C588" t="s">
        <v>91</v>
      </c>
      <c r="D588">
        <v>268.3732</v>
      </c>
      <c r="E588">
        <v>261.93560000000002</v>
      </c>
      <c r="F588">
        <v>2.4577</v>
      </c>
      <c r="G588">
        <v>6.4375999999999998</v>
      </c>
      <c r="H588">
        <v>1675</v>
      </c>
      <c r="I588">
        <v>449525110</v>
      </c>
    </row>
    <row r="589" spans="1:9" x14ac:dyDescent="0.25">
      <c r="A589" s="27">
        <v>42817</v>
      </c>
      <c r="B589" t="s">
        <v>90</v>
      </c>
      <c r="C589" t="s">
        <v>91</v>
      </c>
      <c r="D589">
        <v>261.93560000000002</v>
      </c>
      <c r="E589">
        <v>268.5256</v>
      </c>
      <c r="F589">
        <v>-2.4541400000000002</v>
      </c>
      <c r="G589">
        <v>-6.59</v>
      </c>
      <c r="H589">
        <v>1525</v>
      </c>
      <c r="I589">
        <v>399451790</v>
      </c>
    </row>
    <row r="590" spans="1:9" x14ac:dyDescent="0.25">
      <c r="A590" s="27">
        <v>42816</v>
      </c>
      <c r="B590" t="s">
        <v>90</v>
      </c>
      <c r="C590" t="s">
        <v>91</v>
      </c>
      <c r="D590">
        <v>268.5256</v>
      </c>
      <c r="E590">
        <v>271.48439999999999</v>
      </c>
      <c r="F590">
        <v>-1.0898600000000001</v>
      </c>
      <c r="G590">
        <v>-2.9588000000000001</v>
      </c>
      <c r="H590">
        <v>1375</v>
      </c>
      <c r="I590">
        <v>369222700</v>
      </c>
    </row>
    <row r="591" spans="1:9" x14ac:dyDescent="0.25">
      <c r="A591" s="27">
        <v>42815</v>
      </c>
      <c r="B591" t="s">
        <v>90</v>
      </c>
      <c r="C591" t="s">
        <v>91</v>
      </c>
      <c r="D591">
        <v>271.48439999999999</v>
      </c>
      <c r="E591">
        <v>284.48039999999997</v>
      </c>
      <c r="F591">
        <v>-4.5683299999999996</v>
      </c>
      <c r="G591">
        <v>-12.996</v>
      </c>
      <c r="H591">
        <v>1250</v>
      </c>
      <c r="I591">
        <v>339355500</v>
      </c>
    </row>
    <row r="592" spans="1:9" x14ac:dyDescent="0.25">
      <c r="A592" s="27">
        <v>42814</v>
      </c>
      <c r="B592" t="s">
        <v>90</v>
      </c>
      <c r="C592" t="s">
        <v>91</v>
      </c>
      <c r="D592">
        <v>284.48039999999997</v>
      </c>
      <c r="E592">
        <v>282.26080000000002</v>
      </c>
      <c r="F592">
        <v>0.78635999999999995</v>
      </c>
      <c r="G592">
        <v>2.2195999999999998</v>
      </c>
      <c r="H592">
        <v>1175</v>
      </c>
      <c r="I592">
        <v>334264470</v>
      </c>
    </row>
    <row r="593" spans="1:9" x14ac:dyDescent="0.25">
      <c r="A593" s="27">
        <v>42811</v>
      </c>
      <c r="B593" t="s">
        <v>90</v>
      </c>
      <c r="C593" t="s">
        <v>91</v>
      </c>
      <c r="D593">
        <v>282.26080000000002</v>
      </c>
      <c r="E593">
        <v>281.88159999999999</v>
      </c>
      <c r="F593">
        <v>0.13452</v>
      </c>
      <c r="G593">
        <v>0.37919999999999998</v>
      </c>
      <c r="H593">
        <v>1175</v>
      </c>
      <c r="I593">
        <v>331656440</v>
      </c>
    </row>
    <row r="594" spans="1:9" x14ac:dyDescent="0.25">
      <c r="A594" s="27">
        <v>42810</v>
      </c>
      <c r="B594" t="s">
        <v>90</v>
      </c>
      <c r="C594" t="s">
        <v>91</v>
      </c>
      <c r="D594">
        <v>281.8818</v>
      </c>
      <c r="E594">
        <v>273.13299999999998</v>
      </c>
      <c r="F594">
        <v>3.2031299999999998</v>
      </c>
      <c r="G594">
        <v>8.7487999999999992</v>
      </c>
      <c r="H594">
        <v>1125</v>
      </c>
      <c r="I594">
        <v>317117025</v>
      </c>
    </row>
    <row r="595" spans="1:9" x14ac:dyDescent="0.25">
      <c r="A595" s="27">
        <v>42809</v>
      </c>
      <c r="B595" t="s">
        <v>90</v>
      </c>
      <c r="C595" t="s">
        <v>91</v>
      </c>
      <c r="D595">
        <v>273.13319999999999</v>
      </c>
      <c r="E595">
        <v>266.37360000000001</v>
      </c>
      <c r="F595">
        <v>2.5376400000000001</v>
      </c>
      <c r="G595">
        <v>6.7595999999999998</v>
      </c>
      <c r="H595">
        <v>1100</v>
      </c>
      <c r="I595">
        <v>300446520</v>
      </c>
    </row>
    <row r="596" spans="1:9" x14ac:dyDescent="0.25">
      <c r="A596" s="27">
        <v>42808</v>
      </c>
      <c r="B596" t="s">
        <v>90</v>
      </c>
      <c r="C596" t="s">
        <v>91</v>
      </c>
      <c r="D596">
        <v>266.37380000000002</v>
      </c>
      <c r="E596">
        <v>271.94779999999997</v>
      </c>
      <c r="F596">
        <v>-2.0496599999999998</v>
      </c>
      <c r="G596">
        <v>-5.5739999999999998</v>
      </c>
      <c r="H596">
        <v>1075</v>
      </c>
      <c r="I596">
        <v>286351835</v>
      </c>
    </row>
    <row r="597" spans="1:9" x14ac:dyDescent="0.25">
      <c r="A597" s="27">
        <v>42807</v>
      </c>
      <c r="B597" t="s">
        <v>90</v>
      </c>
      <c r="C597" t="s">
        <v>91</v>
      </c>
      <c r="D597">
        <v>271.94760000000002</v>
      </c>
      <c r="E597">
        <v>265.26600000000002</v>
      </c>
      <c r="F597">
        <v>2.5188299999999999</v>
      </c>
      <c r="G597">
        <v>6.6816000000000004</v>
      </c>
      <c r="H597">
        <v>1200</v>
      </c>
      <c r="I597">
        <v>326337120</v>
      </c>
    </row>
    <row r="598" spans="1:9" x14ac:dyDescent="0.25">
      <c r="A598" s="27">
        <v>42804</v>
      </c>
      <c r="B598" t="s">
        <v>90</v>
      </c>
      <c r="C598" t="s">
        <v>91</v>
      </c>
      <c r="D598">
        <v>265.26620000000003</v>
      </c>
      <c r="E598">
        <v>260.89980000000003</v>
      </c>
      <c r="F598">
        <v>1.6735899999999999</v>
      </c>
      <c r="G598">
        <v>4.3663999999999996</v>
      </c>
      <c r="H598">
        <v>1200</v>
      </c>
      <c r="I598">
        <v>318319440</v>
      </c>
    </row>
    <row r="599" spans="1:9" x14ac:dyDescent="0.25">
      <c r="A599" s="27">
        <v>42803</v>
      </c>
      <c r="B599" t="s">
        <v>90</v>
      </c>
      <c r="C599" t="s">
        <v>91</v>
      </c>
      <c r="D599">
        <v>260.89980000000003</v>
      </c>
      <c r="E599">
        <v>261.6234</v>
      </c>
      <c r="F599">
        <v>-0.27657999999999999</v>
      </c>
      <c r="G599">
        <v>-0.72360000000000002</v>
      </c>
      <c r="H599">
        <v>1200</v>
      </c>
      <c r="I599">
        <v>313079760</v>
      </c>
    </row>
    <row r="600" spans="1:9" x14ac:dyDescent="0.25">
      <c r="A600" s="27">
        <v>42802</v>
      </c>
      <c r="B600" t="s">
        <v>90</v>
      </c>
      <c r="C600" t="s">
        <v>91</v>
      </c>
      <c r="D600">
        <v>261.6234</v>
      </c>
      <c r="E600">
        <v>261.46260000000001</v>
      </c>
      <c r="F600">
        <v>6.1499999999999999E-2</v>
      </c>
      <c r="G600">
        <v>0.1608</v>
      </c>
      <c r="H600">
        <v>1200</v>
      </c>
      <c r="I600">
        <v>313948080</v>
      </c>
    </row>
    <row r="601" spans="1:9" x14ac:dyDescent="0.25">
      <c r="A601" s="27">
        <v>42801</v>
      </c>
      <c r="B601" t="s">
        <v>90</v>
      </c>
      <c r="C601" t="s">
        <v>91</v>
      </c>
      <c r="D601">
        <v>261.46260000000001</v>
      </c>
      <c r="E601">
        <v>261.55540000000002</v>
      </c>
      <c r="F601">
        <v>-3.5479999999999998E-2</v>
      </c>
      <c r="G601">
        <v>-9.2799999999999994E-2</v>
      </c>
      <c r="H601">
        <v>1200</v>
      </c>
      <c r="I601">
        <v>313755120</v>
      </c>
    </row>
    <row r="602" spans="1:9" x14ac:dyDescent="0.25">
      <c r="A602" s="27">
        <v>42800</v>
      </c>
      <c r="B602" t="s">
        <v>90</v>
      </c>
      <c r="C602" t="s">
        <v>91</v>
      </c>
      <c r="D602">
        <v>261.55540000000002</v>
      </c>
      <c r="E602">
        <v>258.73660000000001</v>
      </c>
      <c r="F602">
        <v>1.08945</v>
      </c>
      <c r="G602">
        <v>2.8188</v>
      </c>
      <c r="H602">
        <v>1425</v>
      </c>
      <c r="I602">
        <v>372716445</v>
      </c>
    </row>
    <row r="603" spans="1:9" x14ac:dyDescent="0.25">
      <c r="A603" s="27">
        <v>42797</v>
      </c>
      <c r="B603" t="s">
        <v>90</v>
      </c>
      <c r="C603" t="s">
        <v>91</v>
      </c>
      <c r="D603">
        <v>258.73660000000001</v>
      </c>
      <c r="E603">
        <v>250.74299999999999</v>
      </c>
      <c r="F603">
        <v>3.18797</v>
      </c>
      <c r="G603">
        <v>7.9935999999999998</v>
      </c>
      <c r="H603">
        <v>1425</v>
      </c>
      <c r="I603">
        <v>368699655</v>
      </c>
    </row>
    <row r="604" spans="1:9" x14ac:dyDescent="0.25">
      <c r="A604" s="27">
        <v>42796</v>
      </c>
      <c r="B604" t="s">
        <v>90</v>
      </c>
      <c r="C604" t="s">
        <v>91</v>
      </c>
      <c r="D604">
        <v>250.7432</v>
      </c>
      <c r="E604">
        <v>250.38159999999999</v>
      </c>
      <c r="F604">
        <v>0.14441999999999999</v>
      </c>
      <c r="G604">
        <v>0.36159999999999998</v>
      </c>
      <c r="H604">
        <v>1425</v>
      </c>
      <c r="I604">
        <v>357309060</v>
      </c>
    </row>
    <row r="605" spans="1:9" x14ac:dyDescent="0.25">
      <c r="A605" s="27">
        <v>42795</v>
      </c>
      <c r="B605" t="s">
        <v>90</v>
      </c>
      <c r="C605" t="s">
        <v>91</v>
      </c>
      <c r="D605">
        <v>250.38159999999999</v>
      </c>
      <c r="E605">
        <v>246.04759999999999</v>
      </c>
      <c r="F605">
        <v>1.76145</v>
      </c>
      <c r="G605">
        <v>4.3339999999999996</v>
      </c>
      <c r="H605">
        <v>1375</v>
      </c>
      <c r="I605">
        <v>344274700</v>
      </c>
    </row>
    <row r="606" spans="1:9" x14ac:dyDescent="0.25">
      <c r="A606" s="27">
        <v>42794</v>
      </c>
      <c r="B606" t="s">
        <v>90</v>
      </c>
      <c r="C606" t="s">
        <v>91</v>
      </c>
      <c r="D606">
        <v>246.04759999999999</v>
      </c>
      <c r="E606">
        <v>250.25919999999999</v>
      </c>
      <c r="F606">
        <v>-1.6829000000000001</v>
      </c>
      <c r="G606">
        <v>-4.2115999999999998</v>
      </c>
      <c r="H606">
        <v>1375</v>
      </c>
      <c r="I606">
        <v>338315450</v>
      </c>
    </row>
    <row r="607" spans="1:9" x14ac:dyDescent="0.25">
      <c r="A607" s="27">
        <v>42793</v>
      </c>
      <c r="B607" t="s">
        <v>90</v>
      </c>
      <c r="C607" t="s">
        <v>91</v>
      </c>
      <c r="D607">
        <v>250.25919999999999</v>
      </c>
      <c r="E607">
        <v>248.98599999999999</v>
      </c>
      <c r="F607">
        <v>0.51134999999999997</v>
      </c>
      <c r="G607">
        <v>1.2732000000000001</v>
      </c>
      <c r="H607">
        <v>1375</v>
      </c>
      <c r="I607">
        <v>344106400</v>
      </c>
    </row>
    <row r="608" spans="1:9" x14ac:dyDescent="0.25">
      <c r="A608" s="27">
        <v>42790</v>
      </c>
      <c r="B608" t="s">
        <v>90</v>
      </c>
      <c r="C608" t="s">
        <v>91</v>
      </c>
      <c r="D608">
        <v>248.9862</v>
      </c>
      <c r="E608">
        <v>246.4486</v>
      </c>
      <c r="F608">
        <v>1.0296700000000001</v>
      </c>
      <c r="G608">
        <v>2.5375999999999999</v>
      </c>
      <c r="H608">
        <v>1375</v>
      </c>
      <c r="I608">
        <v>342356025</v>
      </c>
    </row>
    <row r="609" spans="1:9" x14ac:dyDescent="0.25">
      <c r="A609" s="27">
        <v>42789</v>
      </c>
      <c r="B609" t="s">
        <v>90</v>
      </c>
      <c r="C609" t="s">
        <v>91</v>
      </c>
      <c r="D609">
        <v>246.4486</v>
      </c>
      <c r="E609">
        <v>253.26419999999999</v>
      </c>
      <c r="F609">
        <v>-2.6911</v>
      </c>
      <c r="G609">
        <v>-6.8155999999999999</v>
      </c>
      <c r="H609">
        <v>1075</v>
      </c>
      <c r="I609">
        <v>264932245</v>
      </c>
    </row>
    <row r="610" spans="1:9" x14ac:dyDescent="0.25">
      <c r="A610" s="27">
        <v>42788</v>
      </c>
      <c r="B610" t="s">
        <v>90</v>
      </c>
      <c r="C610" t="s">
        <v>91</v>
      </c>
      <c r="D610">
        <v>253.26400000000001</v>
      </c>
      <c r="E610">
        <v>254.38</v>
      </c>
      <c r="F610">
        <v>-0.43870999999999999</v>
      </c>
      <c r="G610">
        <v>-1.1160000000000001</v>
      </c>
      <c r="H610">
        <v>950</v>
      </c>
      <c r="I610">
        <v>240600800</v>
      </c>
    </row>
    <row r="611" spans="1:9" x14ac:dyDescent="0.25">
      <c r="A611" s="27">
        <v>42787</v>
      </c>
      <c r="B611" t="s">
        <v>90</v>
      </c>
      <c r="C611" t="s">
        <v>91</v>
      </c>
      <c r="D611">
        <v>254.37979999999999</v>
      </c>
      <c r="E611">
        <v>255.80619999999999</v>
      </c>
      <c r="F611">
        <v>-0.55761000000000005</v>
      </c>
      <c r="G611">
        <v>-1.4263999999999999</v>
      </c>
      <c r="H611">
        <v>950</v>
      </c>
      <c r="I611">
        <v>241660810</v>
      </c>
    </row>
    <row r="612" spans="1:9" x14ac:dyDescent="0.25">
      <c r="A612" s="27">
        <v>42783</v>
      </c>
      <c r="B612" t="s">
        <v>90</v>
      </c>
      <c r="C612" t="s">
        <v>91</v>
      </c>
      <c r="D612">
        <v>255.80600000000001</v>
      </c>
      <c r="E612">
        <v>258.84199999999998</v>
      </c>
      <c r="F612">
        <v>-1.17292</v>
      </c>
      <c r="G612">
        <v>-3.036</v>
      </c>
      <c r="H612">
        <v>950</v>
      </c>
      <c r="I612">
        <v>243015700</v>
      </c>
    </row>
    <row r="613" spans="1:9" x14ac:dyDescent="0.25">
      <c r="A613" s="27">
        <v>42782</v>
      </c>
      <c r="B613" t="s">
        <v>90</v>
      </c>
      <c r="C613" t="s">
        <v>91</v>
      </c>
      <c r="D613">
        <v>258.84179999999998</v>
      </c>
      <c r="E613">
        <v>261.0034</v>
      </c>
      <c r="F613">
        <v>-0.82818999999999998</v>
      </c>
      <c r="G613">
        <v>-2.1616</v>
      </c>
      <c r="H613">
        <v>1350</v>
      </c>
      <c r="I613">
        <v>349436430</v>
      </c>
    </row>
    <row r="614" spans="1:9" x14ac:dyDescent="0.25">
      <c r="A614" s="27">
        <v>42781</v>
      </c>
      <c r="B614" t="s">
        <v>90</v>
      </c>
      <c r="C614" t="s">
        <v>91</v>
      </c>
      <c r="D614">
        <v>261.00319999999999</v>
      </c>
      <c r="E614">
        <v>273.80040000000002</v>
      </c>
      <c r="F614">
        <v>-4.6739199999999999</v>
      </c>
      <c r="G614">
        <v>-12.7972</v>
      </c>
      <c r="H614">
        <v>1375</v>
      </c>
      <c r="I614">
        <v>358879400</v>
      </c>
    </row>
    <row r="615" spans="1:9" x14ac:dyDescent="0.25">
      <c r="A615" s="27">
        <v>42780</v>
      </c>
      <c r="B615" t="s">
        <v>90</v>
      </c>
      <c r="C615" t="s">
        <v>91</v>
      </c>
      <c r="D615">
        <v>273.80040000000002</v>
      </c>
      <c r="E615">
        <v>258.91559999999998</v>
      </c>
      <c r="F615">
        <v>5.7488999999999999</v>
      </c>
      <c r="G615">
        <v>14.8848</v>
      </c>
      <c r="H615">
        <v>1725</v>
      </c>
      <c r="I615">
        <v>472305690</v>
      </c>
    </row>
    <row r="616" spans="1:9" x14ac:dyDescent="0.25">
      <c r="A616" s="27">
        <v>42779</v>
      </c>
      <c r="B616" t="s">
        <v>90</v>
      </c>
      <c r="C616" t="s">
        <v>91</v>
      </c>
      <c r="D616">
        <v>258.91559999999998</v>
      </c>
      <c r="E616">
        <v>253.1936</v>
      </c>
      <c r="F616">
        <v>2.2599300000000002</v>
      </c>
      <c r="G616">
        <v>5.7220000000000004</v>
      </c>
      <c r="H616">
        <v>1625</v>
      </c>
      <c r="I616">
        <v>420737850</v>
      </c>
    </row>
    <row r="617" spans="1:9" x14ac:dyDescent="0.25">
      <c r="A617" s="27">
        <v>42776</v>
      </c>
      <c r="B617" t="s">
        <v>90</v>
      </c>
      <c r="C617" t="s">
        <v>91</v>
      </c>
      <c r="D617">
        <v>253.19380000000001</v>
      </c>
      <c r="E617">
        <v>247.67660000000001</v>
      </c>
      <c r="F617">
        <v>2.2275800000000001</v>
      </c>
      <c r="G617">
        <v>5.5171999999999999</v>
      </c>
      <c r="H617">
        <v>1450</v>
      </c>
      <c r="I617">
        <v>367131010</v>
      </c>
    </row>
    <row r="618" spans="1:9" x14ac:dyDescent="0.25">
      <c r="A618" s="27">
        <v>42775</v>
      </c>
      <c r="B618" t="s">
        <v>90</v>
      </c>
      <c r="C618" t="s">
        <v>91</v>
      </c>
      <c r="D618">
        <v>247.67660000000001</v>
      </c>
      <c r="E618">
        <v>241.5214</v>
      </c>
      <c r="F618">
        <v>2.5485099999999998</v>
      </c>
      <c r="G618">
        <v>6.1551999999999998</v>
      </c>
      <c r="H618">
        <v>1400</v>
      </c>
      <c r="I618">
        <v>346747240</v>
      </c>
    </row>
    <row r="619" spans="1:9" x14ac:dyDescent="0.25">
      <c r="A619" s="27">
        <v>42774</v>
      </c>
      <c r="B619" t="s">
        <v>90</v>
      </c>
      <c r="C619" t="s">
        <v>91</v>
      </c>
      <c r="D619">
        <v>241.5214</v>
      </c>
      <c r="E619">
        <v>241.529</v>
      </c>
      <c r="F619">
        <v>-3.15E-3</v>
      </c>
      <c r="G619">
        <v>-7.6E-3</v>
      </c>
      <c r="H619">
        <v>1450</v>
      </c>
      <c r="I619">
        <v>350206030</v>
      </c>
    </row>
    <row r="620" spans="1:9" x14ac:dyDescent="0.25">
      <c r="A620" s="27">
        <v>42773</v>
      </c>
      <c r="B620" t="s">
        <v>90</v>
      </c>
      <c r="C620" t="s">
        <v>91</v>
      </c>
      <c r="D620">
        <v>241.529</v>
      </c>
      <c r="E620">
        <v>242.0754</v>
      </c>
      <c r="F620">
        <v>-0.22570999999999999</v>
      </c>
      <c r="G620">
        <v>-0.5464</v>
      </c>
      <c r="H620">
        <v>1500</v>
      </c>
      <c r="I620">
        <v>362293500</v>
      </c>
    </row>
    <row r="621" spans="1:9" x14ac:dyDescent="0.25">
      <c r="A621" s="27">
        <v>42772</v>
      </c>
      <c r="B621" t="s">
        <v>90</v>
      </c>
      <c r="C621" t="s">
        <v>91</v>
      </c>
      <c r="D621">
        <v>242.0752</v>
      </c>
      <c r="E621">
        <v>242.6772</v>
      </c>
      <c r="F621">
        <v>-0.24807000000000001</v>
      </c>
      <c r="G621">
        <v>-0.60199999999999998</v>
      </c>
      <c r="H621">
        <v>1400</v>
      </c>
      <c r="I621">
        <v>338905280</v>
      </c>
    </row>
    <row r="622" spans="1:9" x14ac:dyDescent="0.25">
      <c r="A622" s="27">
        <v>42769</v>
      </c>
      <c r="B622" t="s">
        <v>90</v>
      </c>
      <c r="C622" t="s">
        <v>91</v>
      </c>
      <c r="D622">
        <v>242.6772</v>
      </c>
      <c r="E622">
        <v>236.958</v>
      </c>
      <c r="F622">
        <v>2.4135900000000001</v>
      </c>
      <c r="G622">
        <v>5.7191999999999998</v>
      </c>
      <c r="H622">
        <v>1425</v>
      </c>
      <c r="I622">
        <v>345815010</v>
      </c>
    </row>
    <row r="623" spans="1:9" x14ac:dyDescent="0.25">
      <c r="A623" s="27">
        <v>42768</v>
      </c>
      <c r="B623" t="s">
        <v>90</v>
      </c>
      <c r="C623" t="s">
        <v>91</v>
      </c>
      <c r="D623">
        <v>236.95820000000001</v>
      </c>
      <c r="E623">
        <v>240.9742</v>
      </c>
      <c r="F623">
        <v>-1.6665700000000001</v>
      </c>
      <c r="G623">
        <v>-4.016</v>
      </c>
      <c r="H623">
        <v>1450</v>
      </c>
      <c r="I623">
        <v>343589390</v>
      </c>
    </row>
    <row r="624" spans="1:9" x14ac:dyDescent="0.25">
      <c r="A624" s="27">
        <v>42767</v>
      </c>
      <c r="B624" t="s">
        <v>90</v>
      </c>
      <c r="C624" t="s">
        <v>91</v>
      </c>
      <c r="D624">
        <v>240.97399999999999</v>
      </c>
      <c r="E624">
        <v>235.79480000000001</v>
      </c>
      <c r="F624">
        <v>2.1964899999999998</v>
      </c>
      <c r="G624">
        <v>5.1791999999999998</v>
      </c>
      <c r="H624">
        <v>1450</v>
      </c>
      <c r="I624">
        <v>349412300</v>
      </c>
    </row>
    <row r="625" spans="1:9" x14ac:dyDescent="0.25">
      <c r="A625" s="27">
        <v>42766</v>
      </c>
      <c r="B625" t="s">
        <v>90</v>
      </c>
      <c r="C625" t="s">
        <v>91</v>
      </c>
      <c r="D625">
        <v>235.79480000000001</v>
      </c>
      <c r="E625">
        <v>236.28800000000001</v>
      </c>
      <c r="F625">
        <v>-0.20873</v>
      </c>
      <c r="G625">
        <v>-0.49320000000000003</v>
      </c>
      <c r="H625">
        <v>1450</v>
      </c>
      <c r="I625">
        <v>341902460</v>
      </c>
    </row>
    <row r="626" spans="1:9" x14ac:dyDescent="0.25">
      <c r="A626" s="27">
        <v>42765</v>
      </c>
      <c r="B626" t="s">
        <v>90</v>
      </c>
      <c r="C626" t="s">
        <v>91</v>
      </c>
      <c r="D626">
        <v>236.2878</v>
      </c>
      <c r="E626">
        <v>241.62739999999999</v>
      </c>
      <c r="F626">
        <v>-2.2098499999999999</v>
      </c>
      <c r="G626">
        <v>-5.3395999999999999</v>
      </c>
      <c r="H626">
        <v>1450</v>
      </c>
      <c r="I626">
        <v>342617310</v>
      </c>
    </row>
    <row r="627" spans="1:9" x14ac:dyDescent="0.25">
      <c r="A627" s="27">
        <v>42762</v>
      </c>
      <c r="B627" t="s">
        <v>90</v>
      </c>
      <c r="C627" t="s">
        <v>91</v>
      </c>
      <c r="D627">
        <v>241.62719999999999</v>
      </c>
      <c r="E627">
        <v>239.83760000000001</v>
      </c>
      <c r="F627">
        <v>0.74617</v>
      </c>
      <c r="G627">
        <v>1.7896000000000001</v>
      </c>
      <c r="H627">
        <v>1100</v>
      </c>
      <c r="I627">
        <v>265789920</v>
      </c>
    </row>
    <row r="628" spans="1:9" x14ac:dyDescent="0.25">
      <c r="A628" s="27">
        <v>42761</v>
      </c>
      <c r="B628" t="s">
        <v>90</v>
      </c>
      <c r="C628" t="s">
        <v>91</v>
      </c>
      <c r="D628">
        <v>239.83760000000001</v>
      </c>
      <c r="E628">
        <v>238.93520000000001</v>
      </c>
      <c r="F628">
        <v>0.37768000000000002</v>
      </c>
      <c r="G628">
        <v>0.90239999999999998</v>
      </c>
      <c r="H628">
        <v>1100</v>
      </c>
      <c r="I628">
        <v>263821360</v>
      </c>
    </row>
    <row r="629" spans="1:9" x14ac:dyDescent="0.25">
      <c r="A629" s="27">
        <v>42760</v>
      </c>
      <c r="B629" t="s">
        <v>90</v>
      </c>
      <c r="C629" t="s">
        <v>91</v>
      </c>
      <c r="D629">
        <v>238.93539999999999</v>
      </c>
      <c r="E629">
        <v>234.11859999999999</v>
      </c>
      <c r="F629">
        <v>2.05742</v>
      </c>
      <c r="G629">
        <v>4.8167999999999997</v>
      </c>
      <c r="H629">
        <v>850</v>
      </c>
      <c r="I629">
        <v>203095090</v>
      </c>
    </row>
    <row r="630" spans="1:9" x14ac:dyDescent="0.25">
      <c r="A630" s="27">
        <v>42759</v>
      </c>
      <c r="B630" t="s">
        <v>90</v>
      </c>
      <c r="C630" t="s">
        <v>91</v>
      </c>
      <c r="D630">
        <v>234.11879999999999</v>
      </c>
      <c r="E630">
        <v>225.0488</v>
      </c>
      <c r="F630">
        <v>4.03024</v>
      </c>
      <c r="G630">
        <v>9.07</v>
      </c>
      <c r="H630">
        <v>800</v>
      </c>
      <c r="I630">
        <v>187295040</v>
      </c>
    </row>
    <row r="631" spans="1:9" x14ac:dyDescent="0.25">
      <c r="A631" s="27">
        <v>42758</v>
      </c>
      <c r="B631" t="s">
        <v>90</v>
      </c>
      <c r="C631" t="s">
        <v>91</v>
      </c>
      <c r="D631">
        <v>225.04900000000001</v>
      </c>
      <c r="E631">
        <v>221.1198</v>
      </c>
      <c r="F631">
        <v>1.7769600000000001</v>
      </c>
      <c r="G631">
        <v>3.9291999999999998</v>
      </c>
      <c r="H631">
        <v>800</v>
      </c>
      <c r="I631">
        <v>180039200</v>
      </c>
    </row>
    <row r="632" spans="1:9" x14ac:dyDescent="0.25">
      <c r="A632" s="27">
        <v>42755</v>
      </c>
      <c r="B632" t="s">
        <v>90</v>
      </c>
      <c r="C632" t="s">
        <v>91</v>
      </c>
      <c r="D632">
        <v>221.1198</v>
      </c>
      <c r="E632">
        <v>215.22139999999999</v>
      </c>
      <c r="F632">
        <v>2.7406199999999998</v>
      </c>
      <c r="G632">
        <v>5.8983999999999996</v>
      </c>
      <c r="H632">
        <v>900</v>
      </c>
      <c r="I632">
        <v>199007820</v>
      </c>
    </row>
    <row r="633" spans="1:9" x14ac:dyDescent="0.25">
      <c r="A633" s="27">
        <v>42754</v>
      </c>
      <c r="B633" t="s">
        <v>90</v>
      </c>
      <c r="C633" t="s">
        <v>91</v>
      </c>
      <c r="D633">
        <v>215.2216</v>
      </c>
      <c r="E633">
        <v>216.1088</v>
      </c>
      <c r="F633">
        <v>-0.41053000000000001</v>
      </c>
      <c r="G633">
        <v>-0.88719999999999999</v>
      </c>
      <c r="H633">
        <v>1000</v>
      </c>
      <c r="I633">
        <v>215221600</v>
      </c>
    </row>
    <row r="634" spans="1:9" x14ac:dyDescent="0.25">
      <c r="A634" s="27">
        <v>42753</v>
      </c>
      <c r="B634" t="s">
        <v>90</v>
      </c>
      <c r="C634" t="s">
        <v>91</v>
      </c>
      <c r="D634">
        <v>216.1086</v>
      </c>
      <c r="E634">
        <v>216.143</v>
      </c>
      <c r="F634">
        <v>-1.592E-2</v>
      </c>
      <c r="G634">
        <v>-3.44E-2</v>
      </c>
      <c r="H634">
        <v>1050</v>
      </c>
      <c r="I634">
        <v>226914030</v>
      </c>
    </row>
    <row r="635" spans="1:9" x14ac:dyDescent="0.25">
      <c r="A635" s="27">
        <v>42752</v>
      </c>
      <c r="B635" t="s">
        <v>90</v>
      </c>
      <c r="C635" t="s">
        <v>91</v>
      </c>
      <c r="D635">
        <v>216.14279999999999</v>
      </c>
      <c r="E635">
        <v>215.488</v>
      </c>
      <c r="F635">
        <v>0.30386999999999997</v>
      </c>
      <c r="G635">
        <v>0.65480000000000005</v>
      </c>
      <c r="H635">
        <v>1700</v>
      </c>
      <c r="I635">
        <v>367442760</v>
      </c>
    </row>
    <row r="636" spans="1:9" x14ac:dyDescent="0.25">
      <c r="A636" s="27">
        <v>42748</v>
      </c>
      <c r="B636" t="s">
        <v>90</v>
      </c>
      <c r="C636" t="s">
        <v>91</v>
      </c>
      <c r="D636">
        <v>215.48820000000001</v>
      </c>
      <c r="E636">
        <v>213.6498</v>
      </c>
      <c r="F636">
        <v>0.86046999999999996</v>
      </c>
      <c r="G636">
        <v>1.8384</v>
      </c>
      <c r="H636">
        <v>1625</v>
      </c>
      <c r="I636">
        <v>350168325</v>
      </c>
    </row>
    <row r="637" spans="1:9" x14ac:dyDescent="0.25">
      <c r="A637" s="27">
        <v>42747</v>
      </c>
      <c r="B637" t="s">
        <v>90</v>
      </c>
      <c r="C637" t="s">
        <v>91</v>
      </c>
      <c r="D637">
        <v>213.65</v>
      </c>
      <c r="E637">
        <v>214.79679999999999</v>
      </c>
      <c r="F637">
        <v>-0.53390000000000004</v>
      </c>
      <c r="G637">
        <v>-1.1468</v>
      </c>
      <c r="H637">
        <v>1375</v>
      </c>
      <c r="I637">
        <v>293768750</v>
      </c>
    </row>
    <row r="638" spans="1:9" x14ac:dyDescent="0.25">
      <c r="A638" s="27">
        <v>42746</v>
      </c>
      <c r="B638" t="s">
        <v>90</v>
      </c>
      <c r="C638" t="s">
        <v>91</v>
      </c>
      <c r="D638">
        <v>214.79679999999999</v>
      </c>
      <c r="E638">
        <v>210.71719999999999</v>
      </c>
      <c r="F638">
        <v>1.93605</v>
      </c>
      <c r="G638">
        <v>4.0796000000000001</v>
      </c>
      <c r="H638">
        <v>1175</v>
      </c>
      <c r="I638">
        <v>252386240</v>
      </c>
    </row>
    <row r="639" spans="1:9" x14ac:dyDescent="0.25">
      <c r="A639" s="27">
        <v>42745</v>
      </c>
      <c r="B639" t="s">
        <v>90</v>
      </c>
      <c r="C639" t="s">
        <v>91</v>
      </c>
      <c r="D639">
        <v>210.7174</v>
      </c>
      <c r="E639">
        <v>209.9778</v>
      </c>
      <c r="F639">
        <v>0.35222999999999999</v>
      </c>
      <c r="G639">
        <v>0.73960000000000004</v>
      </c>
      <c r="H639">
        <v>1125</v>
      </c>
      <c r="I639">
        <v>237057075</v>
      </c>
    </row>
    <row r="640" spans="1:9" x14ac:dyDescent="0.25">
      <c r="A640" s="27">
        <v>42744</v>
      </c>
      <c r="B640" t="s">
        <v>90</v>
      </c>
      <c r="C640" t="s">
        <v>91</v>
      </c>
      <c r="D640">
        <v>209.9778</v>
      </c>
      <c r="E640">
        <v>208.81020000000001</v>
      </c>
      <c r="F640">
        <v>0.55916999999999994</v>
      </c>
      <c r="G640">
        <v>1.1676</v>
      </c>
      <c r="H640">
        <v>1125</v>
      </c>
      <c r="I640">
        <v>236225025</v>
      </c>
    </row>
    <row r="641" spans="1:9" x14ac:dyDescent="0.25">
      <c r="A641" s="27">
        <v>42741</v>
      </c>
      <c r="B641" t="s">
        <v>90</v>
      </c>
      <c r="C641" t="s">
        <v>91</v>
      </c>
      <c r="D641">
        <v>208.81020000000001</v>
      </c>
      <c r="E641">
        <v>206.61500000000001</v>
      </c>
      <c r="F641">
        <v>1.06246</v>
      </c>
      <c r="G641">
        <v>2.1951999999999998</v>
      </c>
      <c r="H641">
        <v>1125</v>
      </c>
      <c r="I641">
        <v>234911475</v>
      </c>
    </row>
    <row r="642" spans="1:9" x14ac:dyDescent="0.25">
      <c r="A642" s="27">
        <v>42740</v>
      </c>
      <c r="B642" t="s">
        <v>90</v>
      </c>
      <c r="C642" t="s">
        <v>91</v>
      </c>
      <c r="D642">
        <v>206.61500000000001</v>
      </c>
      <c r="E642">
        <v>204.44820000000001</v>
      </c>
      <c r="F642">
        <v>1.05983</v>
      </c>
      <c r="G642">
        <v>2.1667999999999998</v>
      </c>
      <c r="H642">
        <v>1125</v>
      </c>
      <c r="I642">
        <v>232441875</v>
      </c>
    </row>
    <row r="643" spans="1:9" x14ac:dyDescent="0.25">
      <c r="A643" s="27">
        <v>42739</v>
      </c>
      <c r="B643" t="s">
        <v>90</v>
      </c>
      <c r="C643" t="s">
        <v>91</v>
      </c>
      <c r="D643">
        <v>204.44820000000001</v>
      </c>
      <c r="E643">
        <v>196.39699999999999</v>
      </c>
      <c r="F643">
        <v>4.09945</v>
      </c>
      <c r="G643">
        <v>8.0511999999999997</v>
      </c>
      <c r="H643">
        <v>1250</v>
      </c>
      <c r="I643">
        <v>255560250</v>
      </c>
    </row>
    <row r="644" spans="1:9" x14ac:dyDescent="0.25">
      <c r="A644" s="27">
        <v>42738</v>
      </c>
      <c r="B644" t="s">
        <v>90</v>
      </c>
      <c r="C644" t="s">
        <v>91</v>
      </c>
      <c r="D644">
        <v>196.39699999999999</v>
      </c>
      <c r="E644">
        <v>182.46379999999999</v>
      </c>
      <c r="F644">
        <v>7.6361400000000001</v>
      </c>
      <c r="G644">
        <v>13.933199999999999</v>
      </c>
      <c r="H644">
        <v>1250</v>
      </c>
      <c r="I644">
        <v>245496250</v>
      </c>
    </row>
    <row r="645" spans="1:9" x14ac:dyDescent="0.25">
      <c r="A645" s="27">
        <v>42734</v>
      </c>
      <c r="B645" t="s">
        <v>90</v>
      </c>
      <c r="C645" t="s">
        <v>91</v>
      </c>
      <c r="D645">
        <v>182.46379999999999</v>
      </c>
      <c r="E645">
        <v>185.6686</v>
      </c>
      <c r="F645">
        <v>-1.7260899999999999</v>
      </c>
      <c r="G645">
        <v>-3.2048000000000001</v>
      </c>
      <c r="H645">
        <v>1250</v>
      </c>
      <c r="I645">
        <v>228079750</v>
      </c>
    </row>
    <row r="646" spans="1:9" x14ac:dyDescent="0.25">
      <c r="A646" s="27">
        <v>42733</v>
      </c>
      <c r="B646" t="s">
        <v>90</v>
      </c>
      <c r="C646" t="s">
        <v>91</v>
      </c>
      <c r="D646">
        <v>185.6686</v>
      </c>
      <c r="E646">
        <v>187.9846</v>
      </c>
      <c r="F646">
        <v>-1.2320199999999999</v>
      </c>
      <c r="G646">
        <v>-2.3159999999999998</v>
      </c>
      <c r="H646">
        <v>1250</v>
      </c>
      <c r="I646">
        <v>232085750</v>
      </c>
    </row>
    <row r="647" spans="1:9" x14ac:dyDescent="0.25">
      <c r="A647" s="27">
        <v>42732</v>
      </c>
      <c r="B647" t="s">
        <v>90</v>
      </c>
      <c r="C647" t="s">
        <v>91</v>
      </c>
      <c r="D647">
        <v>187.9846</v>
      </c>
      <c r="E647">
        <v>196.12180000000001</v>
      </c>
      <c r="F647">
        <v>-4.1490499999999999</v>
      </c>
      <c r="G647">
        <v>-8.1372</v>
      </c>
      <c r="H647">
        <v>1250</v>
      </c>
      <c r="I647">
        <v>234980750</v>
      </c>
    </row>
    <row r="648" spans="1:9" x14ac:dyDescent="0.25">
      <c r="A648" s="27">
        <v>42731</v>
      </c>
      <c r="B648" t="s">
        <v>90</v>
      </c>
      <c r="C648" t="s">
        <v>91</v>
      </c>
      <c r="D648">
        <v>196.12180000000001</v>
      </c>
      <c r="E648">
        <v>192.40700000000001</v>
      </c>
      <c r="F648">
        <v>1.9307000000000001</v>
      </c>
      <c r="G648">
        <v>3.7147999999999999</v>
      </c>
      <c r="H648">
        <v>1250</v>
      </c>
      <c r="I648">
        <v>245152250</v>
      </c>
    </row>
    <row r="649" spans="1:9" x14ac:dyDescent="0.25">
      <c r="A649" s="27">
        <v>42727</v>
      </c>
      <c r="B649" t="s">
        <v>90</v>
      </c>
      <c r="C649" t="s">
        <v>91</v>
      </c>
      <c r="D649">
        <v>192.40700000000001</v>
      </c>
      <c r="E649">
        <v>192.50980000000001</v>
      </c>
      <c r="F649">
        <v>-5.3400000000000003E-2</v>
      </c>
      <c r="G649">
        <v>-0.1028</v>
      </c>
      <c r="H649">
        <v>1250</v>
      </c>
      <c r="I649">
        <v>240508750</v>
      </c>
    </row>
    <row r="650" spans="1:9" x14ac:dyDescent="0.25">
      <c r="A650" s="27">
        <v>42726</v>
      </c>
      <c r="B650" t="s">
        <v>90</v>
      </c>
      <c r="C650" t="s">
        <v>91</v>
      </c>
      <c r="D650">
        <v>192.50960000000001</v>
      </c>
      <c r="E650">
        <v>196.20679999999999</v>
      </c>
      <c r="F650">
        <v>-1.8843399999999999</v>
      </c>
      <c r="G650">
        <v>-3.6972</v>
      </c>
      <c r="H650">
        <v>1450</v>
      </c>
      <c r="I650">
        <v>279138920</v>
      </c>
    </row>
    <row r="651" spans="1:9" x14ac:dyDescent="0.25">
      <c r="A651" s="27">
        <v>42725</v>
      </c>
      <c r="B651" t="s">
        <v>90</v>
      </c>
      <c r="C651" t="s">
        <v>91</v>
      </c>
      <c r="D651">
        <v>196.20679999999999</v>
      </c>
      <c r="E651">
        <v>193.53440000000001</v>
      </c>
      <c r="F651">
        <v>1.3808400000000001</v>
      </c>
      <c r="G651">
        <v>2.6724000000000001</v>
      </c>
      <c r="H651">
        <v>1450</v>
      </c>
      <c r="I651">
        <v>284499860</v>
      </c>
    </row>
    <row r="652" spans="1:9" x14ac:dyDescent="0.25">
      <c r="A652" s="27">
        <v>42724</v>
      </c>
      <c r="B652" t="s">
        <v>90</v>
      </c>
      <c r="C652" t="s">
        <v>91</v>
      </c>
      <c r="D652">
        <v>193.53460000000001</v>
      </c>
      <c r="E652">
        <v>190.10820000000001</v>
      </c>
      <c r="F652">
        <v>1.8023400000000001</v>
      </c>
      <c r="G652">
        <v>3.4264000000000001</v>
      </c>
      <c r="H652">
        <v>2450</v>
      </c>
      <c r="I652">
        <v>474159770</v>
      </c>
    </row>
    <row r="653" spans="1:9" x14ac:dyDescent="0.25">
      <c r="A653" s="27">
        <v>42723</v>
      </c>
      <c r="B653" t="s">
        <v>90</v>
      </c>
      <c r="C653" t="s">
        <v>91</v>
      </c>
      <c r="D653">
        <v>190.10820000000001</v>
      </c>
      <c r="E653">
        <v>183.8082</v>
      </c>
      <c r="F653">
        <v>3.4274900000000001</v>
      </c>
      <c r="G653">
        <v>6.3</v>
      </c>
      <c r="H653">
        <v>2200</v>
      </c>
      <c r="I653">
        <v>418238040</v>
      </c>
    </row>
    <row r="654" spans="1:9" x14ac:dyDescent="0.25">
      <c r="A654" s="27">
        <v>42720</v>
      </c>
      <c r="B654" t="s">
        <v>90</v>
      </c>
      <c r="C654" t="s">
        <v>91</v>
      </c>
      <c r="D654">
        <v>183.80840000000001</v>
      </c>
      <c r="E654">
        <v>182.30840000000001</v>
      </c>
      <c r="F654">
        <v>0.82277999999999996</v>
      </c>
      <c r="G654">
        <v>1.5</v>
      </c>
      <c r="H654">
        <v>1950</v>
      </c>
      <c r="I654">
        <v>358426380</v>
      </c>
    </row>
    <row r="655" spans="1:9" x14ac:dyDescent="0.25">
      <c r="A655" s="27">
        <v>42719</v>
      </c>
      <c r="B655" t="s">
        <v>90</v>
      </c>
      <c r="C655" t="s">
        <v>91</v>
      </c>
      <c r="D655">
        <v>182.30840000000001</v>
      </c>
      <c r="E655">
        <v>179.0352</v>
      </c>
      <c r="F655">
        <v>1.8282400000000001</v>
      </c>
      <c r="G655">
        <v>3.2732000000000001</v>
      </c>
      <c r="H655">
        <v>1925</v>
      </c>
      <c r="I655">
        <v>350943670</v>
      </c>
    </row>
    <row r="656" spans="1:9" x14ac:dyDescent="0.25">
      <c r="A656" s="27">
        <v>42718</v>
      </c>
      <c r="B656" t="s">
        <v>90</v>
      </c>
      <c r="C656" t="s">
        <v>91</v>
      </c>
      <c r="D656">
        <v>179.0352</v>
      </c>
      <c r="E656">
        <v>178.00800000000001</v>
      </c>
      <c r="F656">
        <v>0.57704999999999995</v>
      </c>
      <c r="G656">
        <v>1.0271999999999999</v>
      </c>
      <c r="H656">
        <v>1725</v>
      </c>
      <c r="I656">
        <v>308835720</v>
      </c>
    </row>
    <row r="657" spans="1:9" x14ac:dyDescent="0.25">
      <c r="A657" s="27">
        <v>42717</v>
      </c>
      <c r="B657" t="s">
        <v>90</v>
      </c>
      <c r="C657" t="s">
        <v>91</v>
      </c>
      <c r="D657">
        <v>178.00800000000001</v>
      </c>
      <c r="E657">
        <v>176.69239999999999</v>
      </c>
      <c r="F657">
        <v>0.74456999999999995</v>
      </c>
      <c r="G657">
        <v>1.3156000000000001</v>
      </c>
      <c r="H657">
        <v>1675</v>
      </c>
      <c r="I657">
        <v>298163400</v>
      </c>
    </row>
    <row r="658" spans="1:9" x14ac:dyDescent="0.25">
      <c r="A658" s="27">
        <v>42716</v>
      </c>
      <c r="B658" t="s">
        <v>90</v>
      </c>
      <c r="C658" t="s">
        <v>91</v>
      </c>
      <c r="D658">
        <v>176.6926</v>
      </c>
      <c r="E658">
        <v>181.23500000000001</v>
      </c>
      <c r="F658">
        <v>-2.5063599999999999</v>
      </c>
      <c r="G658">
        <v>-4.5423999999999998</v>
      </c>
      <c r="H658">
        <v>1675</v>
      </c>
      <c r="I658">
        <v>295960105</v>
      </c>
    </row>
    <row r="659" spans="1:9" x14ac:dyDescent="0.25">
      <c r="A659" s="27">
        <v>42713</v>
      </c>
      <c r="B659" t="s">
        <v>90</v>
      </c>
      <c r="C659" t="s">
        <v>91</v>
      </c>
      <c r="D659">
        <v>181.23480000000001</v>
      </c>
      <c r="E659">
        <v>177.25479999999999</v>
      </c>
      <c r="F659">
        <v>2.2453599999999998</v>
      </c>
      <c r="G659">
        <v>3.98</v>
      </c>
      <c r="H659">
        <v>1625</v>
      </c>
      <c r="I659">
        <v>294506550</v>
      </c>
    </row>
    <row r="660" spans="1:9" x14ac:dyDescent="0.25">
      <c r="A660" s="27">
        <v>42712</v>
      </c>
      <c r="B660" t="s">
        <v>90</v>
      </c>
      <c r="C660" t="s">
        <v>91</v>
      </c>
      <c r="D660">
        <v>177.255</v>
      </c>
      <c r="E660">
        <v>178.1054</v>
      </c>
      <c r="F660">
        <v>-0.47747000000000001</v>
      </c>
      <c r="G660">
        <v>-0.85040000000000004</v>
      </c>
      <c r="H660">
        <v>1475</v>
      </c>
      <c r="I660">
        <v>261451125</v>
      </c>
    </row>
    <row r="661" spans="1:9" x14ac:dyDescent="0.25">
      <c r="A661" s="27">
        <v>42711</v>
      </c>
      <c r="B661" t="s">
        <v>90</v>
      </c>
      <c r="C661" t="s">
        <v>91</v>
      </c>
      <c r="D661">
        <v>178.1054</v>
      </c>
      <c r="E661">
        <v>179.88059999999999</v>
      </c>
      <c r="F661">
        <v>-0.98687999999999998</v>
      </c>
      <c r="G661">
        <v>-1.7751999999999999</v>
      </c>
      <c r="H661">
        <v>1475</v>
      </c>
      <c r="I661">
        <v>262705465</v>
      </c>
    </row>
    <row r="662" spans="1:9" x14ac:dyDescent="0.25">
      <c r="A662" s="27">
        <v>42710</v>
      </c>
      <c r="B662" t="s">
        <v>90</v>
      </c>
      <c r="C662" t="s">
        <v>91</v>
      </c>
      <c r="D662">
        <v>179.88040000000001</v>
      </c>
      <c r="E662">
        <v>175.75399999999999</v>
      </c>
      <c r="F662">
        <v>2.3478300000000001</v>
      </c>
      <c r="G662">
        <v>4.1264000000000003</v>
      </c>
      <c r="H662">
        <v>1450</v>
      </c>
      <c r="I662">
        <v>260826580</v>
      </c>
    </row>
    <row r="663" spans="1:9" x14ac:dyDescent="0.25">
      <c r="A663" s="27">
        <v>42709</v>
      </c>
      <c r="B663" t="s">
        <v>90</v>
      </c>
      <c r="C663" t="s">
        <v>91</v>
      </c>
      <c r="D663">
        <v>175.7542</v>
      </c>
      <c r="E663">
        <v>162.273</v>
      </c>
      <c r="F663">
        <v>8.3077299999999994</v>
      </c>
      <c r="G663">
        <v>13.481199999999999</v>
      </c>
      <c r="H663">
        <v>1450</v>
      </c>
      <c r="I663">
        <v>254843590</v>
      </c>
    </row>
    <row r="664" spans="1:9" x14ac:dyDescent="0.25">
      <c r="A664" s="27">
        <v>42706</v>
      </c>
      <c r="B664" t="s">
        <v>90</v>
      </c>
      <c r="C664" t="s">
        <v>91</v>
      </c>
      <c r="D664">
        <v>162.2732</v>
      </c>
      <c r="E664">
        <v>163.0324</v>
      </c>
      <c r="F664">
        <v>-0.46566999999999997</v>
      </c>
      <c r="G664">
        <v>-0.75919999999999999</v>
      </c>
      <c r="H664">
        <v>1600</v>
      </c>
      <c r="I664">
        <v>259637120</v>
      </c>
    </row>
    <row r="665" spans="1:9" x14ac:dyDescent="0.25">
      <c r="A665" s="27">
        <v>42705</v>
      </c>
      <c r="B665" t="s">
        <v>90</v>
      </c>
      <c r="C665" t="s">
        <v>91</v>
      </c>
      <c r="D665">
        <v>163.03219999999999</v>
      </c>
      <c r="E665">
        <v>168.0874</v>
      </c>
      <c r="F665">
        <v>-3.0074800000000002</v>
      </c>
      <c r="G665">
        <v>-5.0552000000000001</v>
      </c>
      <c r="H665">
        <v>1600</v>
      </c>
      <c r="I665">
        <v>260851520</v>
      </c>
    </row>
    <row r="666" spans="1:9" x14ac:dyDescent="0.25">
      <c r="A666" s="27">
        <v>42704</v>
      </c>
      <c r="B666" t="s">
        <v>90</v>
      </c>
      <c r="C666" t="s">
        <v>91</v>
      </c>
      <c r="D666">
        <v>168.0874</v>
      </c>
      <c r="E666">
        <v>170.07859999999999</v>
      </c>
      <c r="F666">
        <v>-1.17075</v>
      </c>
      <c r="G666">
        <v>-1.9912000000000001</v>
      </c>
      <c r="H666">
        <v>1300</v>
      </c>
      <c r="I666">
        <v>218513620</v>
      </c>
    </row>
    <row r="667" spans="1:9" x14ac:dyDescent="0.25">
      <c r="A667" s="27">
        <v>42703</v>
      </c>
      <c r="B667" t="s">
        <v>90</v>
      </c>
      <c r="C667" t="s">
        <v>91</v>
      </c>
      <c r="D667">
        <v>170.07859999999999</v>
      </c>
      <c r="E667">
        <v>168.82939999999999</v>
      </c>
      <c r="F667">
        <v>0.73992000000000002</v>
      </c>
      <c r="G667">
        <v>1.2492000000000001</v>
      </c>
      <c r="H667">
        <v>1300</v>
      </c>
      <c r="I667">
        <v>221102180</v>
      </c>
    </row>
    <row r="668" spans="1:9" x14ac:dyDescent="0.25">
      <c r="A668" s="27">
        <v>42702</v>
      </c>
      <c r="B668" t="s">
        <v>90</v>
      </c>
      <c r="C668" t="s">
        <v>91</v>
      </c>
      <c r="D668">
        <v>168.8296</v>
      </c>
      <c r="E668">
        <v>169.9924</v>
      </c>
      <c r="F668">
        <v>-0.68403000000000003</v>
      </c>
      <c r="G668">
        <v>-1.1628000000000001</v>
      </c>
      <c r="H668">
        <v>1375</v>
      </c>
      <c r="I668">
        <v>232140700</v>
      </c>
    </row>
    <row r="669" spans="1:9" x14ac:dyDescent="0.25">
      <c r="A669" s="27">
        <v>42699</v>
      </c>
      <c r="B669" t="s">
        <v>90</v>
      </c>
      <c r="C669" t="s">
        <v>91</v>
      </c>
      <c r="D669">
        <v>169.9924</v>
      </c>
      <c r="E669">
        <v>168.58799999999999</v>
      </c>
      <c r="F669">
        <v>0.83304</v>
      </c>
      <c r="G669">
        <v>1.4044000000000001</v>
      </c>
      <c r="H669">
        <v>1750</v>
      </c>
      <c r="I669">
        <v>297486700</v>
      </c>
    </row>
    <row r="670" spans="1:9" x14ac:dyDescent="0.25">
      <c r="A670" s="27">
        <v>42697</v>
      </c>
      <c r="B670" t="s">
        <v>90</v>
      </c>
      <c r="C670" t="s">
        <v>91</v>
      </c>
      <c r="D670">
        <v>168.58799999999999</v>
      </c>
      <c r="E670">
        <v>168.8296</v>
      </c>
      <c r="F670">
        <v>-0.1431</v>
      </c>
      <c r="G670">
        <v>-0.24160000000000001</v>
      </c>
      <c r="H670">
        <v>1750</v>
      </c>
      <c r="I670">
        <v>295029000</v>
      </c>
    </row>
    <row r="671" spans="1:9" x14ac:dyDescent="0.25">
      <c r="A671" s="27">
        <v>42696</v>
      </c>
      <c r="B671" t="s">
        <v>90</v>
      </c>
      <c r="C671" t="s">
        <v>91</v>
      </c>
      <c r="D671">
        <v>168.8296</v>
      </c>
      <c r="E671">
        <v>168.3784</v>
      </c>
      <c r="F671">
        <v>0.26796999999999999</v>
      </c>
      <c r="G671">
        <v>0.45119999999999999</v>
      </c>
      <c r="H671">
        <v>1750</v>
      </c>
      <c r="I671">
        <v>295451800</v>
      </c>
    </row>
    <row r="672" spans="1:9" x14ac:dyDescent="0.25">
      <c r="A672" s="27">
        <v>42695</v>
      </c>
      <c r="B672" t="s">
        <v>90</v>
      </c>
      <c r="C672" t="s">
        <v>91</v>
      </c>
      <c r="D672">
        <v>168.37860000000001</v>
      </c>
      <c r="E672">
        <v>163.15180000000001</v>
      </c>
      <c r="F672">
        <v>3.20364</v>
      </c>
      <c r="G672">
        <v>5.2267999999999999</v>
      </c>
      <c r="H672">
        <v>1825</v>
      </c>
      <c r="I672">
        <v>307290945</v>
      </c>
    </row>
    <row r="673" spans="1:9" x14ac:dyDescent="0.25">
      <c r="A673" s="27">
        <v>42692</v>
      </c>
      <c r="B673" t="s">
        <v>90</v>
      </c>
      <c r="C673" t="s">
        <v>91</v>
      </c>
      <c r="D673">
        <v>163.15180000000001</v>
      </c>
      <c r="E673">
        <v>162.6858</v>
      </c>
      <c r="F673">
        <v>0.28643999999999997</v>
      </c>
      <c r="G673">
        <v>0.46600000000000003</v>
      </c>
      <c r="H673">
        <v>2375</v>
      </c>
      <c r="I673">
        <v>387485525</v>
      </c>
    </row>
    <row r="674" spans="1:9" x14ac:dyDescent="0.25">
      <c r="A674" s="27">
        <v>42691</v>
      </c>
      <c r="B674" t="s">
        <v>90</v>
      </c>
      <c r="C674" t="s">
        <v>91</v>
      </c>
      <c r="D674">
        <v>162.68600000000001</v>
      </c>
      <c r="E674">
        <v>157.29480000000001</v>
      </c>
      <c r="F674">
        <v>3.4274499999999999</v>
      </c>
      <c r="G674">
        <v>5.3912000000000004</v>
      </c>
      <c r="H674">
        <v>2375</v>
      </c>
      <c r="I674">
        <v>386379250</v>
      </c>
    </row>
    <row r="675" spans="1:9" x14ac:dyDescent="0.25">
      <c r="A675" s="27">
        <v>42690</v>
      </c>
      <c r="B675" t="s">
        <v>90</v>
      </c>
      <c r="C675" t="s">
        <v>91</v>
      </c>
      <c r="D675">
        <v>157.29499999999999</v>
      </c>
      <c r="E675">
        <v>160.471</v>
      </c>
      <c r="F675">
        <v>-1.9791700000000001</v>
      </c>
      <c r="G675">
        <v>-3.1760000000000002</v>
      </c>
      <c r="H675">
        <v>2800</v>
      </c>
      <c r="I675">
        <v>440426000</v>
      </c>
    </row>
    <row r="676" spans="1:9" x14ac:dyDescent="0.25">
      <c r="A676" s="27">
        <v>42689</v>
      </c>
      <c r="B676" t="s">
        <v>90</v>
      </c>
      <c r="C676" t="s">
        <v>91</v>
      </c>
      <c r="D676">
        <v>160.4708</v>
      </c>
      <c r="E676">
        <v>153.44999999999999</v>
      </c>
      <c r="F676">
        <v>4.5753000000000004</v>
      </c>
      <c r="G676">
        <v>7.0208000000000004</v>
      </c>
      <c r="H676">
        <v>3825</v>
      </c>
      <c r="I676">
        <v>613800810</v>
      </c>
    </row>
    <row r="677" spans="1:9" x14ac:dyDescent="0.25">
      <c r="A677" s="27">
        <v>42688</v>
      </c>
      <c r="B677" t="s">
        <v>90</v>
      </c>
      <c r="C677" t="s">
        <v>91</v>
      </c>
      <c r="D677">
        <v>153.4502</v>
      </c>
      <c r="E677">
        <v>151.78020000000001</v>
      </c>
      <c r="F677">
        <v>1.1002799999999999</v>
      </c>
      <c r="G677">
        <v>1.67</v>
      </c>
      <c r="H677">
        <v>3600</v>
      </c>
      <c r="I677">
        <v>552420720</v>
      </c>
    </row>
    <row r="678" spans="1:9" x14ac:dyDescent="0.25">
      <c r="A678" s="27">
        <v>42685</v>
      </c>
      <c r="B678" t="s">
        <v>90</v>
      </c>
      <c r="C678" t="s">
        <v>91</v>
      </c>
      <c r="D678">
        <v>151.78020000000001</v>
      </c>
      <c r="E678">
        <v>150.0438</v>
      </c>
      <c r="F678">
        <v>1.15726</v>
      </c>
      <c r="G678">
        <v>1.7363999999999999</v>
      </c>
      <c r="H678">
        <v>3525</v>
      </c>
      <c r="I678">
        <v>535025205</v>
      </c>
    </row>
    <row r="679" spans="1:9" x14ac:dyDescent="0.25">
      <c r="A679" s="27">
        <v>42684</v>
      </c>
      <c r="B679" t="s">
        <v>90</v>
      </c>
      <c r="C679" t="s">
        <v>91</v>
      </c>
      <c r="D679">
        <v>150.04400000000001</v>
      </c>
      <c r="E679">
        <v>155.3612</v>
      </c>
      <c r="F679">
        <v>-3.4224800000000002</v>
      </c>
      <c r="G679">
        <v>-5.3171999999999997</v>
      </c>
      <c r="H679">
        <v>3425</v>
      </c>
      <c r="I679">
        <v>513900700</v>
      </c>
    </row>
    <row r="680" spans="1:9" x14ac:dyDescent="0.25">
      <c r="A680" s="27">
        <v>42683</v>
      </c>
      <c r="B680" t="s">
        <v>90</v>
      </c>
      <c r="C680" t="s">
        <v>91</v>
      </c>
      <c r="D680">
        <v>155.36099999999999</v>
      </c>
      <c r="E680">
        <v>147.18780000000001</v>
      </c>
      <c r="F680">
        <v>5.5529099999999998</v>
      </c>
      <c r="G680">
        <v>8.1731999999999996</v>
      </c>
      <c r="H680">
        <v>3425</v>
      </c>
      <c r="I680">
        <v>532111425</v>
      </c>
    </row>
    <row r="681" spans="1:9" x14ac:dyDescent="0.25">
      <c r="A681" s="27">
        <v>42682</v>
      </c>
      <c r="B681" t="s">
        <v>90</v>
      </c>
      <c r="C681" t="s">
        <v>91</v>
      </c>
      <c r="D681">
        <v>147.18799999999999</v>
      </c>
      <c r="E681">
        <v>147.09880000000001</v>
      </c>
      <c r="F681">
        <v>6.0639999999999999E-2</v>
      </c>
      <c r="G681">
        <v>8.9200000000000002E-2</v>
      </c>
      <c r="H681">
        <v>3425</v>
      </c>
      <c r="I681">
        <v>504118900</v>
      </c>
    </row>
    <row r="682" spans="1:9" x14ac:dyDescent="0.25">
      <c r="A682" s="27">
        <v>42681</v>
      </c>
      <c r="B682" t="s">
        <v>90</v>
      </c>
      <c r="C682" t="s">
        <v>91</v>
      </c>
      <c r="D682">
        <v>147.09880000000001</v>
      </c>
      <c r="E682">
        <v>128.77279999999999</v>
      </c>
      <c r="F682">
        <v>14.23127</v>
      </c>
      <c r="G682">
        <v>18.326000000000001</v>
      </c>
      <c r="H682">
        <v>3350</v>
      </c>
      <c r="I682">
        <v>492780980</v>
      </c>
    </row>
    <row r="683" spans="1:9" x14ac:dyDescent="0.25">
      <c r="A683" s="27">
        <v>42678</v>
      </c>
      <c r="B683" t="s">
        <v>90</v>
      </c>
      <c r="C683" t="s">
        <v>91</v>
      </c>
      <c r="D683">
        <v>128.77279999999999</v>
      </c>
      <c r="E683">
        <v>127.3976</v>
      </c>
      <c r="F683">
        <v>1.0794600000000001</v>
      </c>
      <c r="G683">
        <v>1.3752</v>
      </c>
      <c r="H683">
        <v>3350</v>
      </c>
      <c r="I683">
        <v>431388880</v>
      </c>
    </row>
    <row r="684" spans="1:9" x14ac:dyDescent="0.25">
      <c r="A684" s="27">
        <v>42677</v>
      </c>
      <c r="B684" t="s">
        <v>90</v>
      </c>
      <c r="C684" t="s">
        <v>91</v>
      </c>
      <c r="D684">
        <v>127.3978</v>
      </c>
      <c r="E684">
        <v>134.76060000000001</v>
      </c>
      <c r="F684">
        <v>-5.4636100000000001</v>
      </c>
      <c r="G684">
        <v>-7.3628</v>
      </c>
      <c r="H684">
        <v>2925</v>
      </c>
      <c r="I684">
        <v>372638565</v>
      </c>
    </row>
    <row r="685" spans="1:9" x14ac:dyDescent="0.25">
      <c r="A685" s="27">
        <v>42676</v>
      </c>
      <c r="B685" t="s">
        <v>90</v>
      </c>
      <c r="C685" t="s">
        <v>91</v>
      </c>
      <c r="D685">
        <v>134.7604</v>
      </c>
      <c r="E685">
        <v>138.8588</v>
      </c>
      <c r="F685">
        <v>-2.9514900000000002</v>
      </c>
      <c r="G685">
        <v>-4.0983999999999998</v>
      </c>
      <c r="H685">
        <v>2925</v>
      </c>
      <c r="I685">
        <v>394174170</v>
      </c>
    </row>
    <row r="686" spans="1:9" x14ac:dyDescent="0.25">
      <c r="A686" s="27">
        <v>42675</v>
      </c>
      <c r="B686" t="s">
        <v>90</v>
      </c>
      <c r="C686" t="s">
        <v>91</v>
      </c>
      <c r="D686">
        <v>138.8588</v>
      </c>
      <c r="E686">
        <v>143.2732</v>
      </c>
      <c r="F686">
        <v>-3.0811099999999998</v>
      </c>
      <c r="G686">
        <v>-4.4143999999999997</v>
      </c>
      <c r="H686">
        <v>2925</v>
      </c>
      <c r="I686">
        <v>406161990</v>
      </c>
    </row>
    <row r="687" spans="1:9" x14ac:dyDescent="0.25">
      <c r="A687" s="27">
        <v>42674</v>
      </c>
      <c r="B687" t="s">
        <v>90</v>
      </c>
      <c r="C687" t="s">
        <v>91</v>
      </c>
      <c r="D687">
        <v>143.273</v>
      </c>
      <c r="E687">
        <v>147.571</v>
      </c>
      <c r="F687">
        <v>-2.9125000000000001</v>
      </c>
      <c r="G687">
        <v>-4.298</v>
      </c>
      <c r="H687">
        <v>2150</v>
      </c>
      <c r="I687">
        <v>308036950</v>
      </c>
    </row>
    <row r="688" spans="1:9" x14ac:dyDescent="0.25">
      <c r="A688" s="27">
        <v>42671</v>
      </c>
      <c r="B688" t="s">
        <v>90</v>
      </c>
      <c r="C688" t="s">
        <v>91</v>
      </c>
      <c r="D688">
        <v>147.57079999999999</v>
      </c>
      <c r="E688">
        <v>151.62280000000001</v>
      </c>
      <c r="F688">
        <v>-2.6724199999999998</v>
      </c>
      <c r="G688">
        <v>-4.0519999999999996</v>
      </c>
      <c r="H688">
        <v>2150</v>
      </c>
      <c r="I688">
        <v>317277220</v>
      </c>
    </row>
    <row r="689" spans="1:9" x14ac:dyDescent="0.25">
      <c r="A689" s="27">
        <v>42670</v>
      </c>
      <c r="B689" t="s">
        <v>90</v>
      </c>
      <c r="C689" t="s">
        <v>91</v>
      </c>
      <c r="D689">
        <v>151.62260000000001</v>
      </c>
      <c r="E689">
        <v>155.9014</v>
      </c>
      <c r="F689">
        <v>-2.7445599999999999</v>
      </c>
      <c r="G689">
        <v>-4.2788000000000004</v>
      </c>
      <c r="H689">
        <v>1950</v>
      </c>
      <c r="I689">
        <v>295664070</v>
      </c>
    </row>
    <row r="690" spans="1:9" x14ac:dyDescent="0.25">
      <c r="A690" s="27">
        <v>42669</v>
      </c>
      <c r="B690" t="s">
        <v>90</v>
      </c>
      <c r="C690" t="s">
        <v>91</v>
      </c>
      <c r="D690">
        <v>155.9014</v>
      </c>
      <c r="E690">
        <v>159.65219999999999</v>
      </c>
      <c r="F690">
        <v>-2.3493599999999999</v>
      </c>
      <c r="G690">
        <v>-3.7507999999999999</v>
      </c>
      <c r="H690">
        <v>1950</v>
      </c>
      <c r="I690">
        <v>304007730</v>
      </c>
    </row>
    <row r="691" spans="1:9" x14ac:dyDescent="0.25">
      <c r="A691" s="27">
        <v>42668</v>
      </c>
      <c r="B691" t="s">
        <v>90</v>
      </c>
      <c r="C691" t="s">
        <v>91</v>
      </c>
      <c r="D691">
        <v>159.65199999999999</v>
      </c>
      <c r="E691">
        <v>162.5428</v>
      </c>
      <c r="F691">
        <v>-1.7784899999999999</v>
      </c>
      <c r="G691">
        <v>-2.8908</v>
      </c>
      <c r="H691">
        <v>1950</v>
      </c>
      <c r="I691">
        <v>311321400</v>
      </c>
    </row>
    <row r="692" spans="1:9" x14ac:dyDescent="0.25">
      <c r="A692" s="27">
        <v>42667</v>
      </c>
      <c r="B692" t="s">
        <v>90</v>
      </c>
      <c r="C692" t="s">
        <v>91</v>
      </c>
      <c r="D692">
        <v>162.54259999999999</v>
      </c>
      <c r="E692">
        <v>156.37780000000001</v>
      </c>
      <c r="F692">
        <v>3.94225</v>
      </c>
      <c r="G692">
        <v>6.1647999999999996</v>
      </c>
      <c r="H692">
        <v>1950</v>
      </c>
      <c r="I692">
        <v>316958070</v>
      </c>
    </row>
    <row r="693" spans="1:9" x14ac:dyDescent="0.25">
      <c r="A693" s="27">
        <v>42664</v>
      </c>
      <c r="B693" t="s">
        <v>90</v>
      </c>
      <c r="C693" t="s">
        <v>91</v>
      </c>
      <c r="D693">
        <v>156.37799999999999</v>
      </c>
      <c r="E693">
        <v>154.506</v>
      </c>
      <c r="F693">
        <v>1.2116</v>
      </c>
      <c r="G693">
        <v>1.8720000000000001</v>
      </c>
      <c r="H693">
        <v>2250</v>
      </c>
      <c r="I693">
        <v>351850500</v>
      </c>
    </row>
    <row r="694" spans="1:9" x14ac:dyDescent="0.25">
      <c r="A694" s="27">
        <v>42663</v>
      </c>
      <c r="B694" t="s">
        <v>90</v>
      </c>
      <c r="C694" t="s">
        <v>91</v>
      </c>
      <c r="D694">
        <v>154.50620000000001</v>
      </c>
      <c r="E694">
        <v>151.77940000000001</v>
      </c>
      <c r="F694">
        <v>1.7965500000000001</v>
      </c>
      <c r="G694">
        <v>2.7267999999999999</v>
      </c>
      <c r="H694">
        <v>2550</v>
      </c>
      <c r="I694">
        <v>393990810</v>
      </c>
    </row>
    <row r="695" spans="1:9" x14ac:dyDescent="0.25">
      <c r="A695" s="27">
        <v>42662</v>
      </c>
      <c r="B695" t="s">
        <v>90</v>
      </c>
      <c r="C695" t="s">
        <v>91</v>
      </c>
      <c r="D695">
        <v>151.77940000000001</v>
      </c>
      <c r="E695">
        <v>146.9434</v>
      </c>
      <c r="F695">
        <v>3.2910599999999999</v>
      </c>
      <c r="G695">
        <v>4.8360000000000003</v>
      </c>
      <c r="H695">
        <v>3075</v>
      </c>
      <c r="I695">
        <v>466721655</v>
      </c>
    </row>
    <row r="696" spans="1:9" x14ac:dyDescent="0.25">
      <c r="A696" s="27">
        <v>42661</v>
      </c>
      <c r="B696" t="s">
        <v>90</v>
      </c>
      <c r="C696" t="s">
        <v>91</v>
      </c>
      <c r="D696">
        <v>146.9436</v>
      </c>
      <c r="E696">
        <v>142.62880000000001</v>
      </c>
      <c r="F696">
        <v>3.0251999999999999</v>
      </c>
      <c r="G696">
        <v>4.3148</v>
      </c>
      <c r="H696">
        <v>3750</v>
      </c>
      <c r="I696">
        <v>551038500</v>
      </c>
    </row>
    <row r="697" spans="1:9" x14ac:dyDescent="0.25">
      <c r="A697" s="27">
        <v>42660</v>
      </c>
      <c r="B697" t="s">
        <v>90</v>
      </c>
      <c r="C697" t="s">
        <v>91</v>
      </c>
      <c r="D697">
        <v>142.62899999999999</v>
      </c>
      <c r="E697">
        <v>141.08699999999999</v>
      </c>
      <c r="F697">
        <v>1.09294</v>
      </c>
      <c r="G697">
        <v>1.542</v>
      </c>
      <c r="H697">
        <v>3425</v>
      </c>
      <c r="I697">
        <v>488504325</v>
      </c>
    </row>
    <row r="698" spans="1:9" x14ac:dyDescent="0.25">
      <c r="A698" s="27">
        <v>42657</v>
      </c>
      <c r="B698" t="s">
        <v>90</v>
      </c>
      <c r="C698" t="s">
        <v>91</v>
      </c>
      <c r="D698">
        <v>141.0872</v>
      </c>
      <c r="E698">
        <v>139.27440000000001</v>
      </c>
      <c r="F698">
        <v>1.3016000000000001</v>
      </c>
      <c r="G698">
        <v>1.8128</v>
      </c>
      <c r="H698">
        <v>3425</v>
      </c>
      <c r="I698">
        <v>483223660</v>
      </c>
    </row>
    <row r="699" spans="1:9" x14ac:dyDescent="0.25">
      <c r="A699" s="27">
        <v>42656</v>
      </c>
      <c r="B699" t="s">
        <v>90</v>
      </c>
      <c r="C699" t="s">
        <v>91</v>
      </c>
      <c r="D699">
        <v>139.27459999999999</v>
      </c>
      <c r="E699">
        <v>142.45580000000001</v>
      </c>
      <c r="F699">
        <v>-2.2331099999999999</v>
      </c>
      <c r="G699">
        <v>-3.1812</v>
      </c>
      <c r="H699">
        <v>3200</v>
      </c>
      <c r="I699">
        <v>445678720</v>
      </c>
    </row>
    <row r="700" spans="1:9" x14ac:dyDescent="0.25">
      <c r="A700" s="27">
        <v>42655</v>
      </c>
      <c r="B700" t="s">
        <v>90</v>
      </c>
      <c r="C700" t="s">
        <v>91</v>
      </c>
      <c r="D700">
        <v>142.4556</v>
      </c>
      <c r="E700">
        <v>145.17320000000001</v>
      </c>
      <c r="F700">
        <v>-1.8719699999999999</v>
      </c>
      <c r="G700">
        <v>-2.7176</v>
      </c>
      <c r="H700">
        <v>2825</v>
      </c>
      <c r="I700">
        <v>402437070</v>
      </c>
    </row>
    <row r="701" spans="1:9" x14ac:dyDescent="0.25">
      <c r="A701" s="27">
        <v>42654</v>
      </c>
      <c r="B701" t="s">
        <v>90</v>
      </c>
      <c r="C701" t="s">
        <v>91</v>
      </c>
      <c r="D701">
        <v>145.173</v>
      </c>
      <c r="E701">
        <v>152.905</v>
      </c>
      <c r="F701">
        <v>-5.0567299999999999</v>
      </c>
      <c r="G701">
        <v>-7.7320000000000002</v>
      </c>
      <c r="H701">
        <v>2825</v>
      </c>
      <c r="I701">
        <v>410113725</v>
      </c>
    </row>
    <row r="702" spans="1:9" x14ac:dyDescent="0.25">
      <c r="A702" s="27">
        <v>42653</v>
      </c>
      <c r="B702" t="s">
        <v>90</v>
      </c>
      <c r="C702" t="s">
        <v>91</v>
      </c>
      <c r="D702">
        <v>152.905</v>
      </c>
      <c r="E702">
        <v>148.46899999999999</v>
      </c>
      <c r="F702">
        <v>2.9878300000000002</v>
      </c>
      <c r="G702">
        <v>4.4359999999999999</v>
      </c>
      <c r="H702">
        <v>3075</v>
      </c>
      <c r="I702">
        <v>470182875</v>
      </c>
    </row>
    <row r="703" spans="1:9" x14ac:dyDescent="0.25">
      <c r="A703" s="27">
        <v>42650</v>
      </c>
      <c r="B703" t="s">
        <v>90</v>
      </c>
      <c r="C703" t="s">
        <v>91</v>
      </c>
      <c r="D703">
        <v>148.46899999999999</v>
      </c>
      <c r="E703">
        <v>150.94059999999999</v>
      </c>
      <c r="F703">
        <v>-1.63747</v>
      </c>
      <c r="G703">
        <v>-2.4716</v>
      </c>
      <c r="H703">
        <v>3225</v>
      </c>
      <c r="I703">
        <v>478812525</v>
      </c>
    </row>
    <row r="704" spans="1:9" x14ac:dyDescent="0.25">
      <c r="A704" s="27">
        <v>42649</v>
      </c>
      <c r="B704" t="s">
        <v>90</v>
      </c>
      <c r="C704" t="s">
        <v>91</v>
      </c>
      <c r="D704">
        <v>150.94059999999999</v>
      </c>
      <c r="E704">
        <v>149.54499999999999</v>
      </c>
      <c r="F704">
        <v>0.93323</v>
      </c>
      <c r="G704">
        <v>1.3956</v>
      </c>
      <c r="H704">
        <v>3225</v>
      </c>
      <c r="I704">
        <v>486783435</v>
      </c>
    </row>
    <row r="705" spans="1:9" x14ac:dyDescent="0.25">
      <c r="A705" s="27">
        <v>42648</v>
      </c>
      <c r="B705" t="s">
        <v>90</v>
      </c>
      <c r="C705" t="s">
        <v>91</v>
      </c>
      <c r="D705">
        <v>149.54519999999999</v>
      </c>
      <c r="E705">
        <v>148.85120000000001</v>
      </c>
      <c r="F705">
        <v>0.46623999999999999</v>
      </c>
      <c r="G705">
        <v>0.69399999999999995</v>
      </c>
      <c r="H705">
        <v>3225</v>
      </c>
      <c r="I705">
        <v>482283270</v>
      </c>
    </row>
    <row r="706" spans="1:9" x14ac:dyDescent="0.25">
      <c r="A706" s="27">
        <v>42647</v>
      </c>
      <c r="B706" t="s">
        <v>90</v>
      </c>
      <c r="C706" t="s">
        <v>91</v>
      </c>
      <c r="D706">
        <v>148.85120000000001</v>
      </c>
      <c r="E706">
        <v>147.47640000000001</v>
      </c>
      <c r="F706">
        <v>0.93222000000000005</v>
      </c>
      <c r="G706">
        <v>1.3748</v>
      </c>
      <c r="H706">
        <v>3225</v>
      </c>
      <c r="I706">
        <v>480045120</v>
      </c>
    </row>
    <row r="707" spans="1:9" x14ac:dyDescent="0.25">
      <c r="A707" s="27">
        <v>42646</v>
      </c>
      <c r="B707" t="s">
        <v>90</v>
      </c>
      <c r="C707" t="s">
        <v>91</v>
      </c>
      <c r="D707">
        <v>147.47640000000001</v>
      </c>
      <c r="E707">
        <v>145.24160000000001</v>
      </c>
      <c r="F707">
        <v>1.53868</v>
      </c>
      <c r="G707">
        <v>2.2347999999999999</v>
      </c>
      <c r="H707">
        <v>3225</v>
      </c>
      <c r="I707">
        <v>475611390</v>
      </c>
    </row>
    <row r="708" spans="1:9" x14ac:dyDescent="0.25">
      <c r="A708" s="27">
        <v>42643</v>
      </c>
      <c r="B708" t="s">
        <v>90</v>
      </c>
      <c r="C708" t="s">
        <v>91</v>
      </c>
      <c r="D708">
        <v>145.24160000000001</v>
      </c>
      <c r="E708">
        <v>144.16480000000001</v>
      </c>
      <c r="F708">
        <v>0.74692000000000003</v>
      </c>
      <c r="G708">
        <v>1.0768</v>
      </c>
      <c r="H708">
        <v>3475</v>
      </c>
      <c r="I708">
        <v>504714560</v>
      </c>
    </row>
    <row r="709" spans="1:9" x14ac:dyDescent="0.25">
      <c r="A709" s="27">
        <v>42642</v>
      </c>
      <c r="B709" t="s">
        <v>90</v>
      </c>
      <c r="C709" t="s">
        <v>91</v>
      </c>
      <c r="D709">
        <v>144.16499999999999</v>
      </c>
      <c r="E709">
        <v>149.70859999999999</v>
      </c>
      <c r="F709">
        <v>-3.7029299999999998</v>
      </c>
      <c r="G709">
        <v>-5.5435999999999996</v>
      </c>
      <c r="H709">
        <v>3475</v>
      </c>
      <c r="I709">
        <v>500973375</v>
      </c>
    </row>
    <row r="710" spans="1:9" x14ac:dyDescent="0.25">
      <c r="A710" s="27">
        <v>42641</v>
      </c>
      <c r="B710" t="s">
        <v>90</v>
      </c>
      <c r="C710" t="s">
        <v>91</v>
      </c>
      <c r="D710">
        <v>149.70840000000001</v>
      </c>
      <c r="E710">
        <v>147.26759999999999</v>
      </c>
      <c r="F710">
        <v>1.6573899999999999</v>
      </c>
      <c r="G710">
        <v>2.4407999999999999</v>
      </c>
      <c r="H710">
        <v>3475</v>
      </c>
      <c r="I710">
        <v>520236690</v>
      </c>
    </row>
    <row r="711" spans="1:9" x14ac:dyDescent="0.25">
      <c r="A711" s="27">
        <v>42640</v>
      </c>
      <c r="B711" t="s">
        <v>90</v>
      </c>
      <c r="C711" t="s">
        <v>91</v>
      </c>
      <c r="D711">
        <v>147.26759999999999</v>
      </c>
      <c r="E711">
        <v>141.28</v>
      </c>
      <c r="F711">
        <v>4.2381099999999998</v>
      </c>
      <c r="G711">
        <v>5.9875999999999996</v>
      </c>
      <c r="H711">
        <v>3475</v>
      </c>
      <c r="I711">
        <v>511754910</v>
      </c>
    </row>
    <row r="712" spans="1:9" x14ac:dyDescent="0.25">
      <c r="A712" s="27">
        <v>42639</v>
      </c>
      <c r="B712" t="s">
        <v>90</v>
      </c>
      <c r="C712" t="s">
        <v>91</v>
      </c>
      <c r="D712">
        <v>141.28020000000001</v>
      </c>
      <c r="E712">
        <v>147.3126</v>
      </c>
      <c r="F712">
        <v>-4.09497</v>
      </c>
      <c r="G712">
        <v>-6.0324</v>
      </c>
      <c r="H712">
        <v>3475</v>
      </c>
      <c r="I712">
        <v>490948695</v>
      </c>
    </row>
    <row r="713" spans="1:9" x14ac:dyDescent="0.25">
      <c r="A713" s="27">
        <v>42636</v>
      </c>
      <c r="B713" t="s">
        <v>90</v>
      </c>
      <c r="C713" t="s">
        <v>91</v>
      </c>
      <c r="D713">
        <v>147.3124</v>
      </c>
      <c r="E713">
        <v>149.68960000000001</v>
      </c>
      <c r="F713">
        <v>-1.58809</v>
      </c>
      <c r="G713">
        <v>-2.3772000000000002</v>
      </c>
      <c r="H713">
        <v>3275</v>
      </c>
      <c r="I713">
        <v>482448110</v>
      </c>
    </row>
    <row r="714" spans="1:9" x14ac:dyDescent="0.25">
      <c r="A714" s="27">
        <v>42635</v>
      </c>
      <c r="B714" t="s">
        <v>90</v>
      </c>
      <c r="C714" t="s">
        <v>91</v>
      </c>
      <c r="D714">
        <v>149.68960000000001</v>
      </c>
      <c r="E714">
        <v>143.10919999999999</v>
      </c>
      <c r="F714">
        <v>4.5981699999999996</v>
      </c>
      <c r="G714">
        <v>6.5804</v>
      </c>
      <c r="H714">
        <v>4250</v>
      </c>
      <c r="I714">
        <v>636180800</v>
      </c>
    </row>
    <row r="715" spans="1:9" x14ac:dyDescent="0.25">
      <c r="A715" s="27">
        <v>42634</v>
      </c>
      <c r="B715" t="s">
        <v>90</v>
      </c>
      <c r="C715" t="s">
        <v>91</v>
      </c>
      <c r="D715">
        <v>143.10939999999999</v>
      </c>
      <c r="E715">
        <v>132.82220000000001</v>
      </c>
      <c r="F715">
        <v>7.7450900000000003</v>
      </c>
      <c r="G715">
        <v>10.2872</v>
      </c>
      <c r="H715">
        <v>4450</v>
      </c>
      <c r="I715">
        <v>636836830</v>
      </c>
    </row>
    <row r="716" spans="1:9" x14ac:dyDescent="0.25">
      <c r="A716" s="27">
        <v>42633</v>
      </c>
      <c r="B716" t="s">
        <v>90</v>
      </c>
      <c r="C716" t="s">
        <v>91</v>
      </c>
      <c r="D716">
        <v>132.82220000000001</v>
      </c>
      <c r="E716">
        <v>135.1722</v>
      </c>
      <c r="F716">
        <v>-1.7385200000000001</v>
      </c>
      <c r="G716">
        <v>-2.35</v>
      </c>
      <c r="H716">
        <v>4450</v>
      </c>
      <c r="I716">
        <v>591058790</v>
      </c>
    </row>
    <row r="717" spans="1:9" x14ac:dyDescent="0.25">
      <c r="A717" s="27">
        <v>42632</v>
      </c>
      <c r="B717" t="s">
        <v>90</v>
      </c>
      <c r="C717" t="s">
        <v>91</v>
      </c>
      <c r="D717">
        <v>135.1722</v>
      </c>
      <c r="E717">
        <v>132.18899999999999</v>
      </c>
      <c r="F717">
        <v>2.2567699999999999</v>
      </c>
      <c r="G717">
        <v>2.9832000000000001</v>
      </c>
      <c r="H717">
        <v>4200</v>
      </c>
      <c r="I717">
        <v>567723240</v>
      </c>
    </row>
    <row r="718" spans="1:9" x14ac:dyDescent="0.25">
      <c r="A718" s="27">
        <v>42629</v>
      </c>
      <c r="B718" t="s">
        <v>90</v>
      </c>
      <c r="C718" t="s">
        <v>91</v>
      </c>
      <c r="D718">
        <v>132.18899999999999</v>
      </c>
      <c r="E718">
        <v>126.96899999999999</v>
      </c>
      <c r="F718">
        <v>4.1112399999999996</v>
      </c>
      <c r="G718">
        <v>5.22</v>
      </c>
      <c r="H718">
        <v>4100</v>
      </c>
      <c r="I718">
        <v>541974900</v>
      </c>
    </row>
    <row r="719" spans="1:9" x14ac:dyDescent="0.25">
      <c r="A719" s="27">
        <v>42628</v>
      </c>
      <c r="B719" t="s">
        <v>90</v>
      </c>
      <c r="C719" t="s">
        <v>91</v>
      </c>
      <c r="D719">
        <v>126.96899999999999</v>
      </c>
      <c r="E719">
        <v>122.0478</v>
      </c>
      <c r="F719">
        <v>4.0321899999999999</v>
      </c>
      <c r="G719">
        <v>4.9211999999999998</v>
      </c>
      <c r="H719">
        <v>3750</v>
      </c>
      <c r="I719">
        <v>476133750</v>
      </c>
    </row>
    <row r="720" spans="1:9" x14ac:dyDescent="0.25">
      <c r="A720" s="27">
        <v>42627</v>
      </c>
      <c r="B720" t="s">
        <v>90</v>
      </c>
      <c r="C720" t="s">
        <v>91</v>
      </c>
      <c r="D720">
        <v>122.048</v>
      </c>
      <c r="E720">
        <v>125.93559999999999</v>
      </c>
      <c r="F720">
        <v>-3.08697</v>
      </c>
      <c r="G720">
        <v>-3.8875999999999999</v>
      </c>
      <c r="H720">
        <v>3750</v>
      </c>
      <c r="I720">
        <v>457680000</v>
      </c>
    </row>
    <row r="721" spans="1:9" x14ac:dyDescent="0.25">
      <c r="A721" s="27">
        <v>42626</v>
      </c>
      <c r="B721" t="s">
        <v>90</v>
      </c>
      <c r="C721" t="s">
        <v>91</v>
      </c>
      <c r="D721">
        <v>125.9354</v>
      </c>
      <c r="E721">
        <v>140.07140000000001</v>
      </c>
      <c r="F721">
        <v>-10.092000000000001</v>
      </c>
      <c r="G721">
        <v>-14.135999999999999</v>
      </c>
      <c r="H721">
        <v>3625</v>
      </c>
      <c r="I721">
        <v>456515825</v>
      </c>
    </row>
    <row r="722" spans="1:9" x14ac:dyDescent="0.25">
      <c r="A722" s="27">
        <v>42625</v>
      </c>
      <c r="B722" t="s">
        <v>90</v>
      </c>
      <c r="C722" t="s">
        <v>91</v>
      </c>
      <c r="D722">
        <v>140.0712</v>
      </c>
      <c r="E722">
        <v>132.4316</v>
      </c>
      <c r="F722">
        <v>5.7687099999999996</v>
      </c>
      <c r="G722">
        <v>7.6395999999999997</v>
      </c>
      <c r="H722">
        <v>2625</v>
      </c>
      <c r="I722">
        <v>367686900</v>
      </c>
    </row>
    <row r="723" spans="1:9" x14ac:dyDescent="0.25">
      <c r="A723" s="27">
        <v>42622</v>
      </c>
      <c r="B723" t="s">
        <v>90</v>
      </c>
      <c r="C723" t="s">
        <v>91</v>
      </c>
      <c r="D723">
        <v>132.43180000000001</v>
      </c>
      <c r="E723">
        <v>156.72020000000001</v>
      </c>
      <c r="F723">
        <v>-15.49794</v>
      </c>
      <c r="G723">
        <v>-24.288399999999999</v>
      </c>
      <c r="H723">
        <v>2625</v>
      </c>
      <c r="I723">
        <v>347633475</v>
      </c>
    </row>
    <row r="724" spans="1:9" x14ac:dyDescent="0.25">
      <c r="A724" s="27">
        <v>42621</v>
      </c>
      <c r="B724" t="s">
        <v>90</v>
      </c>
      <c r="C724" t="s">
        <v>91</v>
      </c>
      <c r="D724">
        <v>156.72020000000001</v>
      </c>
      <c r="E724">
        <v>158.3278</v>
      </c>
      <c r="F724">
        <v>-1.01536</v>
      </c>
      <c r="G724">
        <v>-1.6075999999999999</v>
      </c>
      <c r="H724">
        <v>1550</v>
      </c>
      <c r="I724">
        <v>242916310</v>
      </c>
    </row>
    <row r="725" spans="1:9" x14ac:dyDescent="0.25">
      <c r="A725" s="27">
        <v>42620</v>
      </c>
      <c r="B725" t="s">
        <v>90</v>
      </c>
      <c r="C725" t="s">
        <v>91</v>
      </c>
      <c r="D725">
        <v>158.32759999999999</v>
      </c>
      <c r="E725">
        <v>157.05719999999999</v>
      </c>
      <c r="F725">
        <v>0.80888000000000004</v>
      </c>
      <c r="G725">
        <v>1.2704</v>
      </c>
      <c r="H725">
        <v>1550</v>
      </c>
      <c r="I725">
        <v>245407780</v>
      </c>
    </row>
    <row r="726" spans="1:9" x14ac:dyDescent="0.25">
      <c r="A726" s="27">
        <v>42619</v>
      </c>
      <c r="B726" t="s">
        <v>90</v>
      </c>
      <c r="C726" t="s">
        <v>91</v>
      </c>
      <c r="D726">
        <v>157.0574</v>
      </c>
      <c r="E726">
        <v>151.8766</v>
      </c>
      <c r="F726">
        <v>3.4111899999999999</v>
      </c>
      <c r="G726">
        <v>5.1807999999999996</v>
      </c>
      <c r="H726">
        <v>1575</v>
      </c>
      <c r="I726">
        <v>247365405</v>
      </c>
    </row>
    <row r="727" spans="1:9" x14ac:dyDescent="0.25">
      <c r="A727" s="27">
        <v>42615</v>
      </c>
      <c r="B727" t="s">
        <v>90</v>
      </c>
      <c r="C727" t="s">
        <v>91</v>
      </c>
      <c r="D727">
        <v>151.8768</v>
      </c>
      <c r="E727">
        <v>147.4008</v>
      </c>
      <c r="F727">
        <v>3.0366200000000001</v>
      </c>
      <c r="G727">
        <v>4.476</v>
      </c>
      <c r="H727">
        <v>1575</v>
      </c>
      <c r="I727">
        <v>239205960</v>
      </c>
    </row>
    <row r="728" spans="1:9" x14ac:dyDescent="0.25">
      <c r="A728" s="27">
        <v>42614</v>
      </c>
      <c r="B728" t="s">
        <v>90</v>
      </c>
      <c r="C728" t="s">
        <v>91</v>
      </c>
      <c r="D728">
        <v>147.4008</v>
      </c>
      <c r="E728">
        <v>147.19239999999999</v>
      </c>
      <c r="F728">
        <v>0.14158000000000001</v>
      </c>
      <c r="G728">
        <v>0.2084</v>
      </c>
      <c r="H728">
        <v>1575</v>
      </c>
      <c r="I728">
        <v>232156260</v>
      </c>
    </row>
    <row r="729" spans="1:9" x14ac:dyDescent="0.25">
      <c r="A729" s="27">
        <v>42613</v>
      </c>
      <c r="B729" t="s">
        <v>90</v>
      </c>
      <c r="C729" t="s">
        <v>91</v>
      </c>
      <c r="D729">
        <v>147.1926</v>
      </c>
      <c r="E729">
        <v>147.2766</v>
      </c>
      <c r="F729">
        <v>-5.704E-2</v>
      </c>
      <c r="G729">
        <v>-8.4000000000000005E-2</v>
      </c>
      <c r="H729">
        <v>1575</v>
      </c>
      <c r="I729">
        <v>231828345</v>
      </c>
    </row>
    <row r="730" spans="1:9" x14ac:dyDescent="0.25">
      <c r="A730" s="27">
        <v>42612</v>
      </c>
      <c r="B730" t="s">
        <v>90</v>
      </c>
      <c r="C730" t="s">
        <v>91</v>
      </c>
      <c r="D730">
        <v>147.2764</v>
      </c>
      <c r="E730">
        <v>146.2192</v>
      </c>
      <c r="F730">
        <v>0.72302</v>
      </c>
      <c r="G730">
        <v>1.0571999999999999</v>
      </c>
      <c r="H730">
        <v>1550</v>
      </c>
      <c r="I730">
        <v>228278420</v>
      </c>
    </row>
    <row r="731" spans="1:9" x14ac:dyDescent="0.25">
      <c r="A731" s="27">
        <v>42611</v>
      </c>
      <c r="B731" t="s">
        <v>90</v>
      </c>
      <c r="C731" t="s">
        <v>91</v>
      </c>
      <c r="D731">
        <v>146.21940000000001</v>
      </c>
      <c r="E731">
        <v>142.9034</v>
      </c>
      <c r="F731">
        <v>2.3204500000000001</v>
      </c>
      <c r="G731">
        <v>3.3159999999999998</v>
      </c>
      <c r="H731">
        <v>1550</v>
      </c>
      <c r="I731">
        <v>226640070</v>
      </c>
    </row>
    <row r="732" spans="1:9" x14ac:dyDescent="0.25">
      <c r="A732" s="27">
        <v>42608</v>
      </c>
      <c r="B732" t="s">
        <v>90</v>
      </c>
      <c r="C732" t="s">
        <v>91</v>
      </c>
      <c r="D732">
        <v>142.90360000000001</v>
      </c>
      <c r="E732">
        <v>144.16399999999999</v>
      </c>
      <c r="F732">
        <v>-0.87427999999999995</v>
      </c>
      <c r="G732">
        <v>-1.2604</v>
      </c>
      <c r="H732">
        <v>1550</v>
      </c>
      <c r="I732">
        <v>221500580</v>
      </c>
    </row>
    <row r="733" spans="1:9" x14ac:dyDescent="0.25">
      <c r="A733" s="27">
        <v>42607</v>
      </c>
      <c r="B733" t="s">
        <v>90</v>
      </c>
      <c r="C733" t="s">
        <v>91</v>
      </c>
      <c r="D733">
        <v>144.16380000000001</v>
      </c>
      <c r="E733">
        <v>142.6858</v>
      </c>
      <c r="F733">
        <v>1.0358400000000001</v>
      </c>
      <c r="G733">
        <v>1.478</v>
      </c>
      <c r="H733">
        <v>1575</v>
      </c>
      <c r="I733">
        <v>227057985</v>
      </c>
    </row>
    <row r="734" spans="1:9" x14ac:dyDescent="0.25">
      <c r="A734" s="27">
        <v>42606</v>
      </c>
      <c r="B734" t="s">
        <v>90</v>
      </c>
      <c r="C734" t="s">
        <v>91</v>
      </c>
      <c r="D734">
        <v>142.68600000000001</v>
      </c>
      <c r="E734">
        <v>146.65440000000001</v>
      </c>
      <c r="F734">
        <v>-2.7059500000000001</v>
      </c>
      <c r="G734">
        <v>-3.9683999999999999</v>
      </c>
      <c r="H734">
        <v>1575</v>
      </c>
      <c r="I734">
        <v>224730450</v>
      </c>
    </row>
    <row r="735" spans="1:9" x14ac:dyDescent="0.25">
      <c r="A735" s="27">
        <v>42605</v>
      </c>
      <c r="B735" t="s">
        <v>90</v>
      </c>
      <c r="C735" t="s">
        <v>91</v>
      </c>
      <c r="D735">
        <v>146.65440000000001</v>
      </c>
      <c r="E735">
        <v>146.41399999999999</v>
      </c>
      <c r="F735">
        <v>0.16419</v>
      </c>
      <c r="G735">
        <v>0.2404</v>
      </c>
      <c r="H735">
        <v>1575</v>
      </c>
      <c r="I735">
        <v>230980680</v>
      </c>
    </row>
    <row r="736" spans="1:9" x14ac:dyDescent="0.25">
      <c r="A736" s="27">
        <v>42604</v>
      </c>
      <c r="B736" t="s">
        <v>90</v>
      </c>
      <c r="C736" t="s">
        <v>91</v>
      </c>
      <c r="D736">
        <v>146.41399999999999</v>
      </c>
      <c r="E736">
        <v>147.0224</v>
      </c>
      <c r="F736">
        <v>-0.41381000000000001</v>
      </c>
      <c r="G736">
        <v>-0.60840000000000005</v>
      </c>
      <c r="H736">
        <v>1800</v>
      </c>
      <c r="I736">
        <v>263545200</v>
      </c>
    </row>
    <row r="737" spans="1:9" x14ac:dyDescent="0.25">
      <c r="A737" s="27">
        <v>42601</v>
      </c>
      <c r="B737" t="s">
        <v>90</v>
      </c>
      <c r="C737" t="s">
        <v>91</v>
      </c>
      <c r="D737">
        <v>147.0224</v>
      </c>
      <c r="E737">
        <v>148.0316</v>
      </c>
      <c r="F737">
        <v>-0.68174999999999997</v>
      </c>
      <c r="G737">
        <v>-1.0092000000000001</v>
      </c>
      <c r="H737">
        <v>1725</v>
      </c>
      <c r="I737">
        <v>253613640</v>
      </c>
    </row>
    <row r="738" spans="1:9" x14ac:dyDescent="0.25">
      <c r="A738" s="27">
        <v>42600</v>
      </c>
      <c r="B738" t="s">
        <v>90</v>
      </c>
      <c r="C738" t="s">
        <v>91</v>
      </c>
      <c r="D738">
        <v>148.0316</v>
      </c>
      <c r="E738">
        <v>145.6532</v>
      </c>
      <c r="F738">
        <v>1.6329199999999999</v>
      </c>
      <c r="G738">
        <v>2.3784000000000001</v>
      </c>
      <c r="H738">
        <v>2175</v>
      </c>
      <c r="I738">
        <v>321968730</v>
      </c>
    </row>
    <row r="739" spans="1:9" x14ac:dyDescent="0.25">
      <c r="A739" s="27">
        <v>42599</v>
      </c>
      <c r="B739" t="s">
        <v>90</v>
      </c>
      <c r="C739" t="s">
        <v>91</v>
      </c>
      <c r="D739">
        <v>145.6532</v>
      </c>
      <c r="E739">
        <v>141.05520000000001</v>
      </c>
      <c r="F739">
        <v>3.2597200000000002</v>
      </c>
      <c r="G739">
        <v>4.5979999999999999</v>
      </c>
      <c r="H739">
        <v>2375</v>
      </c>
      <c r="I739">
        <v>345926350</v>
      </c>
    </row>
    <row r="740" spans="1:9" x14ac:dyDescent="0.25">
      <c r="A740" s="27">
        <v>42598</v>
      </c>
      <c r="B740" t="s">
        <v>90</v>
      </c>
      <c r="C740" t="s">
        <v>91</v>
      </c>
      <c r="D740">
        <v>141.05520000000001</v>
      </c>
      <c r="E740">
        <v>146.07679999999999</v>
      </c>
      <c r="F740">
        <v>-3.43764</v>
      </c>
      <c r="G740">
        <v>-5.0216000000000003</v>
      </c>
      <c r="H740">
        <v>2475</v>
      </c>
      <c r="I740">
        <v>349111620</v>
      </c>
    </row>
    <row r="741" spans="1:9" x14ac:dyDescent="0.25">
      <c r="A741" s="27">
        <v>42597</v>
      </c>
      <c r="B741" t="s">
        <v>90</v>
      </c>
      <c r="C741" t="s">
        <v>91</v>
      </c>
      <c r="D741">
        <v>146.07679999999999</v>
      </c>
      <c r="E741">
        <v>144.66679999999999</v>
      </c>
      <c r="F741">
        <v>0.97465000000000002</v>
      </c>
      <c r="G741">
        <v>1.41</v>
      </c>
      <c r="H741">
        <v>2125</v>
      </c>
      <c r="I741">
        <v>310413200</v>
      </c>
    </row>
    <row r="742" spans="1:9" x14ac:dyDescent="0.25">
      <c r="A742" s="27">
        <v>42594</v>
      </c>
      <c r="B742" t="s">
        <v>90</v>
      </c>
      <c r="C742" t="s">
        <v>91</v>
      </c>
      <c r="D742">
        <v>144.66679999999999</v>
      </c>
      <c r="E742">
        <v>143.40719999999999</v>
      </c>
      <c r="F742">
        <v>0.87834000000000001</v>
      </c>
      <c r="G742">
        <v>1.2596000000000001</v>
      </c>
      <c r="H742">
        <v>2175</v>
      </c>
      <c r="I742">
        <v>314650290</v>
      </c>
    </row>
    <row r="743" spans="1:9" x14ac:dyDescent="0.25">
      <c r="A743" s="27">
        <v>42593</v>
      </c>
      <c r="B743" t="s">
        <v>90</v>
      </c>
      <c r="C743" t="s">
        <v>91</v>
      </c>
      <c r="D743">
        <v>143.40719999999999</v>
      </c>
      <c r="E743">
        <v>142.15039999999999</v>
      </c>
      <c r="F743">
        <v>0.88412999999999997</v>
      </c>
      <c r="G743">
        <v>1.2567999999999999</v>
      </c>
      <c r="H743">
        <v>1950</v>
      </c>
      <c r="I743">
        <v>279644040</v>
      </c>
    </row>
    <row r="744" spans="1:9" x14ac:dyDescent="0.25">
      <c r="A744" s="27">
        <v>42592</v>
      </c>
      <c r="B744" t="s">
        <v>90</v>
      </c>
      <c r="C744" t="s">
        <v>91</v>
      </c>
      <c r="D744">
        <v>142.15039999999999</v>
      </c>
      <c r="E744">
        <v>145.72880000000001</v>
      </c>
      <c r="F744">
        <v>-2.4555199999999999</v>
      </c>
      <c r="G744">
        <v>-3.5783999999999998</v>
      </c>
      <c r="H744">
        <v>1950</v>
      </c>
      <c r="I744">
        <v>277193280</v>
      </c>
    </row>
    <row r="745" spans="1:9" x14ac:dyDescent="0.25">
      <c r="A745" s="27">
        <v>42591</v>
      </c>
      <c r="B745" t="s">
        <v>90</v>
      </c>
      <c r="C745" t="s">
        <v>91</v>
      </c>
      <c r="D745">
        <v>145.7286</v>
      </c>
      <c r="E745">
        <v>143.68340000000001</v>
      </c>
      <c r="F745">
        <v>1.4234100000000001</v>
      </c>
      <c r="G745">
        <v>2.0451999999999999</v>
      </c>
      <c r="H745">
        <v>2100</v>
      </c>
      <c r="I745">
        <v>306030060</v>
      </c>
    </row>
    <row r="746" spans="1:9" x14ac:dyDescent="0.25">
      <c r="A746" s="27">
        <v>42590</v>
      </c>
      <c r="B746" t="s">
        <v>90</v>
      </c>
      <c r="C746" t="s">
        <v>91</v>
      </c>
      <c r="D746">
        <v>143.68340000000001</v>
      </c>
      <c r="E746">
        <v>141.0642</v>
      </c>
      <c r="F746">
        <v>1.8567400000000001</v>
      </c>
      <c r="G746">
        <v>2.6192000000000002</v>
      </c>
      <c r="H746">
        <v>2475</v>
      </c>
      <c r="I746">
        <v>355616415</v>
      </c>
    </row>
    <row r="747" spans="1:9" x14ac:dyDescent="0.25">
      <c r="A747" s="27">
        <v>42587</v>
      </c>
      <c r="B747" t="s">
        <v>90</v>
      </c>
      <c r="C747" t="s">
        <v>91</v>
      </c>
      <c r="D747">
        <v>141.06440000000001</v>
      </c>
      <c r="E747">
        <v>136.04560000000001</v>
      </c>
      <c r="F747">
        <v>3.68906</v>
      </c>
      <c r="G747">
        <v>5.0187999999999997</v>
      </c>
      <c r="H747">
        <v>2650</v>
      </c>
      <c r="I747">
        <v>373820660</v>
      </c>
    </row>
    <row r="748" spans="1:9" x14ac:dyDescent="0.25">
      <c r="A748" s="27">
        <v>42586</v>
      </c>
      <c r="B748" t="s">
        <v>90</v>
      </c>
      <c r="C748" t="s">
        <v>91</v>
      </c>
      <c r="D748">
        <v>136.04580000000001</v>
      </c>
      <c r="E748">
        <v>132.55779999999999</v>
      </c>
      <c r="F748">
        <v>2.6313</v>
      </c>
      <c r="G748">
        <v>3.488</v>
      </c>
      <c r="H748">
        <v>2650</v>
      </c>
      <c r="I748">
        <v>360521370</v>
      </c>
    </row>
    <row r="749" spans="1:9" x14ac:dyDescent="0.25">
      <c r="A749" s="27">
        <v>42585</v>
      </c>
      <c r="B749" t="s">
        <v>90</v>
      </c>
      <c r="C749" t="s">
        <v>91</v>
      </c>
      <c r="D749">
        <v>132.55799999999999</v>
      </c>
      <c r="E749">
        <v>129.41999999999999</v>
      </c>
      <c r="F749">
        <v>2.4246599999999998</v>
      </c>
      <c r="G749">
        <v>3.1379999999999999</v>
      </c>
      <c r="H749">
        <v>3025</v>
      </c>
      <c r="I749">
        <v>400987950</v>
      </c>
    </row>
    <row r="750" spans="1:9" x14ac:dyDescent="0.25">
      <c r="A750" s="27">
        <v>42584</v>
      </c>
      <c r="B750" t="s">
        <v>90</v>
      </c>
      <c r="C750" t="s">
        <v>91</v>
      </c>
      <c r="D750">
        <v>129.42019999999999</v>
      </c>
      <c r="E750">
        <v>134.05500000000001</v>
      </c>
      <c r="F750">
        <v>-3.4573900000000002</v>
      </c>
      <c r="G750">
        <v>-4.6348000000000003</v>
      </c>
      <c r="H750">
        <v>3025</v>
      </c>
      <c r="I750">
        <v>391496105</v>
      </c>
    </row>
    <row r="751" spans="1:9" x14ac:dyDescent="0.25">
      <c r="A751" s="27">
        <v>42583</v>
      </c>
      <c r="B751" t="s">
        <v>90</v>
      </c>
      <c r="C751" t="s">
        <v>91</v>
      </c>
      <c r="D751">
        <v>134.0548</v>
      </c>
      <c r="E751">
        <v>132.28440000000001</v>
      </c>
      <c r="F751">
        <v>1.33833</v>
      </c>
      <c r="G751">
        <v>1.7704</v>
      </c>
      <c r="H751">
        <v>2750</v>
      </c>
      <c r="I751">
        <v>368650700</v>
      </c>
    </row>
    <row r="752" spans="1:9" x14ac:dyDescent="0.25">
      <c r="A752" s="27">
        <v>42580</v>
      </c>
      <c r="B752" t="s">
        <v>90</v>
      </c>
      <c r="C752" t="s">
        <v>91</v>
      </c>
      <c r="D752">
        <v>132.28460000000001</v>
      </c>
      <c r="E752">
        <v>127.8322</v>
      </c>
      <c r="F752">
        <v>3.4830000000000001</v>
      </c>
      <c r="G752">
        <v>4.4523999999999999</v>
      </c>
      <c r="H752">
        <v>2750</v>
      </c>
      <c r="I752">
        <v>363782650</v>
      </c>
    </row>
    <row r="753" spans="1:9" x14ac:dyDescent="0.25">
      <c r="A753" s="27">
        <v>42579</v>
      </c>
      <c r="B753" t="s">
        <v>90</v>
      </c>
      <c r="C753" t="s">
        <v>91</v>
      </c>
      <c r="D753">
        <v>127.8322</v>
      </c>
      <c r="E753">
        <v>124.74979999999999</v>
      </c>
      <c r="F753">
        <v>2.4708700000000001</v>
      </c>
      <c r="G753">
        <v>3.0823999999999998</v>
      </c>
      <c r="H753">
        <v>2800</v>
      </c>
      <c r="I753">
        <v>357930160</v>
      </c>
    </row>
    <row r="754" spans="1:9" x14ac:dyDescent="0.25">
      <c r="A754" s="27">
        <v>42578</v>
      </c>
      <c r="B754" t="s">
        <v>90</v>
      </c>
      <c r="C754" t="s">
        <v>91</v>
      </c>
      <c r="D754">
        <v>124.74979999999999</v>
      </c>
      <c r="E754">
        <v>122.0466</v>
      </c>
      <c r="F754">
        <v>2.21489</v>
      </c>
      <c r="G754">
        <v>2.7031999999999998</v>
      </c>
      <c r="H754">
        <v>3000</v>
      </c>
      <c r="I754">
        <v>374249400</v>
      </c>
    </row>
    <row r="755" spans="1:9" x14ac:dyDescent="0.25">
      <c r="A755" s="27">
        <v>42577</v>
      </c>
      <c r="B755" t="s">
        <v>90</v>
      </c>
      <c r="C755" t="s">
        <v>91</v>
      </c>
      <c r="D755">
        <v>122.0466</v>
      </c>
      <c r="E755">
        <v>120.9774</v>
      </c>
      <c r="F755">
        <v>0.88380000000000003</v>
      </c>
      <c r="G755">
        <v>1.0691999999999999</v>
      </c>
      <c r="H755">
        <v>3050</v>
      </c>
      <c r="I755">
        <v>372242130</v>
      </c>
    </row>
    <row r="756" spans="1:9" x14ac:dyDescent="0.25">
      <c r="A756" s="27">
        <v>42576</v>
      </c>
      <c r="B756" t="s">
        <v>90</v>
      </c>
      <c r="C756" t="s">
        <v>91</v>
      </c>
      <c r="D756">
        <v>120.9774</v>
      </c>
      <c r="E756">
        <v>120.7246</v>
      </c>
      <c r="F756">
        <v>0.2094</v>
      </c>
      <c r="G756">
        <v>0.25280000000000002</v>
      </c>
      <c r="H756">
        <v>3050</v>
      </c>
      <c r="I756">
        <v>368981070</v>
      </c>
    </row>
    <row r="757" spans="1:9" x14ac:dyDescent="0.25">
      <c r="A757" s="27">
        <v>42573</v>
      </c>
      <c r="B757" t="s">
        <v>90</v>
      </c>
      <c r="C757" t="s">
        <v>91</v>
      </c>
      <c r="D757">
        <v>120.7246</v>
      </c>
      <c r="E757">
        <v>117.5702</v>
      </c>
      <c r="F757">
        <v>2.6829900000000002</v>
      </c>
      <c r="G757">
        <v>3.1543999999999999</v>
      </c>
      <c r="H757">
        <v>3050</v>
      </c>
      <c r="I757">
        <v>368210030</v>
      </c>
    </row>
    <row r="758" spans="1:9" x14ac:dyDescent="0.25">
      <c r="A758" s="27">
        <v>42572</v>
      </c>
      <c r="B758" t="s">
        <v>90</v>
      </c>
      <c r="C758" t="s">
        <v>91</v>
      </c>
      <c r="D758">
        <v>117.57040000000001</v>
      </c>
      <c r="E758">
        <v>120.36320000000001</v>
      </c>
      <c r="F758">
        <v>-2.3203100000000001</v>
      </c>
      <c r="G758">
        <v>-2.7928000000000002</v>
      </c>
      <c r="H758">
        <v>3300</v>
      </c>
      <c r="I758">
        <v>387982320</v>
      </c>
    </row>
    <row r="759" spans="1:9" x14ac:dyDescent="0.25">
      <c r="A759" s="27">
        <v>42571</v>
      </c>
      <c r="B759" t="s">
        <v>90</v>
      </c>
      <c r="C759" t="s">
        <v>91</v>
      </c>
      <c r="D759">
        <v>120.363</v>
      </c>
      <c r="E759">
        <v>118.8506</v>
      </c>
      <c r="F759">
        <v>1.2725200000000001</v>
      </c>
      <c r="G759">
        <v>1.5124</v>
      </c>
      <c r="H759">
        <v>3300</v>
      </c>
      <c r="I759">
        <v>397197900</v>
      </c>
    </row>
    <row r="760" spans="1:9" x14ac:dyDescent="0.25">
      <c r="A760" s="27">
        <v>42570</v>
      </c>
      <c r="B760" t="s">
        <v>90</v>
      </c>
      <c r="C760" t="s">
        <v>91</v>
      </c>
      <c r="D760">
        <v>118.85080000000001</v>
      </c>
      <c r="E760">
        <v>118.22839999999999</v>
      </c>
      <c r="F760">
        <v>0.52644000000000002</v>
      </c>
      <c r="G760">
        <v>0.62239999999999995</v>
      </c>
      <c r="H760">
        <v>3300</v>
      </c>
      <c r="I760">
        <v>392207640</v>
      </c>
    </row>
    <row r="761" spans="1:9" x14ac:dyDescent="0.25">
      <c r="A761" s="27">
        <v>42569</v>
      </c>
      <c r="B761" t="s">
        <v>90</v>
      </c>
      <c r="C761" t="s">
        <v>91</v>
      </c>
      <c r="D761">
        <v>118.2286</v>
      </c>
      <c r="E761">
        <v>113.8926</v>
      </c>
      <c r="F761">
        <v>3.8071000000000002</v>
      </c>
      <c r="G761">
        <v>4.3360000000000003</v>
      </c>
      <c r="H761">
        <v>3750</v>
      </c>
      <c r="I761">
        <v>443357250</v>
      </c>
    </row>
    <row r="762" spans="1:9" x14ac:dyDescent="0.25">
      <c r="A762" s="27">
        <v>42566</v>
      </c>
      <c r="B762" t="s">
        <v>90</v>
      </c>
      <c r="C762" t="s">
        <v>91</v>
      </c>
      <c r="D762">
        <v>113.89279999999999</v>
      </c>
      <c r="E762">
        <v>114.98520000000001</v>
      </c>
      <c r="F762">
        <v>-0.95004</v>
      </c>
      <c r="G762">
        <v>-1.0924</v>
      </c>
      <c r="H762">
        <v>3875</v>
      </c>
      <c r="I762">
        <v>441334600</v>
      </c>
    </row>
    <row r="763" spans="1:9" x14ac:dyDescent="0.25">
      <c r="A763" s="27">
        <v>42565</v>
      </c>
      <c r="B763" t="s">
        <v>90</v>
      </c>
      <c r="C763" t="s">
        <v>91</v>
      </c>
      <c r="D763">
        <v>114.98520000000001</v>
      </c>
      <c r="E763">
        <v>114.21120000000001</v>
      </c>
      <c r="F763">
        <v>0.67769000000000001</v>
      </c>
      <c r="G763">
        <v>0.77400000000000002</v>
      </c>
      <c r="H763">
        <v>3875</v>
      </c>
      <c r="I763">
        <v>445567650</v>
      </c>
    </row>
    <row r="764" spans="1:9" x14ac:dyDescent="0.25">
      <c r="A764" s="27">
        <v>42564</v>
      </c>
      <c r="B764" t="s">
        <v>90</v>
      </c>
      <c r="C764" t="s">
        <v>91</v>
      </c>
      <c r="D764">
        <v>114.21120000000001</v>
      </c>
      <c r="E764">
        <v>114.0596</v>
      </c>
      <c r="F764">
        <v>0.13291</v>
      </c>
      <c r="G764">
        <v>0.15160000000000001</v>
      </c>
      <c r="H764">
        <v>4050</v>
      </c>
      <c r="I764">
        <v>462555360</v>
      </c>
    </row>
    <row r="765" spans="1:9" x14ac:dyDescent="0.25">
      <c r="A765" s="27">
        <v>42563</v>
      </c>
      <c r="B765" t="s">
        <v>90</v>
      </c>
      <c r="C765" t="s">
        <v>91</v>
      </c>
      <c r="D765">
        <v>114.0596</v>
      </c>
      <c r="E765">
        <v>110.8964</v>
      </c>
      <c r="F765">
        <v>2.8523900000000002</v>
      </c>
      <c r="G765">
        <v>3.1631999999999998</v>
      </c>
      <c r="H765">
        <v>4050</v>
      </c>
      <c r="I765">
        <v>461941380</v>
      </c>
    </row>
    <row r="766" spans="1:9" x14ac:dyDescent="0.25">
      <c r="A766" s="27">
        <v>42562</v>
      </c>
      <c r="B766" t="s">
        <v>90</v>
      </c>
      <c r="C766" t="s">
        <v>91</v>
      </c>
      <c r="D766">
        <v>110.8964</v>
      </c>
      <c r="E766">
        <v>110.36279999999999</v>
      </c>
      <c r="F766">
        <v>0.48349999999999999</v>
      </c>
      <c r="G766">
        <v>0.53359999999999996</v>
      </c>
      <c r="H766">
        <v>4950</v>
      </c>
      <c r="I766">
        <v>548937180</v>
      </c>
    </row>
    <row r="767" spans="1:9" x14ac:dyDescent="0.25">
      <c r="A767" s="27">
        <v>42559</v>
      </c>
      <c r="B767" t="s">
        <v>90</v>
      </c>
      <c r="C767" t="s">
        <v>91</v>
      </c>
      <c r="D767">
        <v>110.363</v>
      </c>
      <c r="E767">
        <v>104.3554</v>
      </c>
      <c r="F767">
        <v>5.7568700000000002</v>
      </c>
      <c r="G767">
        <v>6.0076000000000001</v>
      </c>
      <c r="H767">
        <v>4950</v>
      </c>
      <c r="I767">
        <v>546296850</v>
      </c>
    </row>
    <row r="768" spans="1:9" x14ac:dyDescent="0.25">
      <c r="A768" s="27">
        <v>42558</v>
      </c>
      <c r="B768" t="s">
        <v>90</v>
      </c>
      <c r="C768" t="s">
        <v>91</v>
      </c>
      <c r="D768">
        <v>104.3554</v>
      </c>
      <c r="E768">
        <v>103.24460000000001</v>
      </c>
      <c r="F768">
        <v>1.07589</v>
      </c>
      <c r="G768">
        <v>1.1108</v>
      </c>
      <c r="H768">
        <v>5350</v>
      </c>
      <c r="I768">
        <v>558301390</v>
      </c>
    </row>
    <row r="769" spans="1:9" x14ac:dyDescent="0.25">
      <c r="A769" s="27">
        <v>42557</v>
      </c>
      <c r="B769" t="s">
        <v>90</v>
      </c>
      <c r="C769" t="s">
        <v>91</v>
      </c>
      <c r="D769">
        <v>103.24460000000001</v>
      </c>
      <c r="E769">
        <v>100.0658</v>
      </c>
      <c r="F769">
        <v>3.1767099999999999</v>
      </c>
      <c r="G769">
        <v>3.1787999999999998</v>
      </c>
      <c r="H769">
        <v>5475</v>
      </c>
      <c r="I769">
        <v>565264185</v>
      </c>
    </row>
    <row r="770" spans="1:9" x14ac:dyDescent="0.25">
      <c r="A770" s="27">
        <v>42556</v>
      </c>
      <c r="B770" t="s">
        <v>90</v>
      </c>
      <c r="C770" t="s">
        <v>91</v>
      </c>
      <c r="D770">
        <v>100.0658</v>
      </c>
      <c r="E770">
        <v>100.4378</v>
      </c>
      <c r="F770">
        <v>-0.37037999999999999</v>
      </c>
      <c r="G770">
        <v>-0.372</v>
      </c>
      <c r="H770">
        <v>5775</v>
      </c>
      <c r="I770">
        <v>577879995</v>
      </c>
    </row>
    <row r="771" spans="1:9" x14ac:dyDescent="0.25">
      <c r="A771" s="27">
        <v>42552</v>
      </c>
      <c r="B771" t="s">
        <v>90</v>
      </c>
      <c r="C771" t="s">
        <v>91</v>
      </c>
      <c r="D771">
        <v>100.4376</v>
      </c>
      <c r="E771">
        <v>99.662400000000005</v>
      </c>
      <c r="F771">
        <v>0.77783000000000002</v>
      </c>
      <c r="G771">
        <v>0.7752</v>
      </c>
      <c r="H771">
        <v>6550</v>
      </c>
      <c r="I771">
        <v>657866280</v>
      </c>
    </row>
    <row r="772" spans="1:9" x14ac:dyDescent="0.25">
      <c r="A772" s="27">
        <v>42551</v>
      </c>
      <c r="B772" t="s">
        <v>90</v>
      </c>
      <c r="C772" t="s">
        <v>91</v>
      </c>
      <c r="D772">
        <v>99.662599999999998</v>
      </c>
      <c r="E772">
        <v>97.628600000000006</v>
      </c>
      <c r="F772">
        <v>2.0834100000000002</v>
      </c>
      <c r="G772">
        <v>2.0339999999999998</v>
      </c>
      <c r="H772">
        <v>6900</v>
      </c>
      <c r="I772">
        <v>687671940</v>
      </c>
    </row>
    <row r="773" spans="1:9" x14ac:dyDescent="0.25">
      <c r="A773" s="27">
        <v>42550</v>
      </c>
      <c r="B773" t="s">
        <v>90</v>
      </c>
      <c r="C773" t="s">
        <v>91</v>
      </c>
      <c r="D773">
        <v>97.628799999999998</v>
      </c>
      <c r="E773">
        <v>92.048000000000002</v>
      </c>
      <c r="F773">
        <v>6.0629200000000001</v>
      </c>
      <c r="G773">
        <v>5.5808</v>
      </c>
      <c r="H773">
        <v>7400</v>
      </c>
      <c r="I773">
        <v>722453120</v>
      </c>
    </row>
    <row r="774" spans="1:9" x14ac:dyDescent="0.25">
      <c r="A774" s="27">
        <v>42549</v>
      </c>
      <c r="B774" t="s">
        <v>90</v>
      </c>
      <c r="C774" t="s">
        <v>91</v>
      </c>
      <c r="D774">
        <v>92.048000000000002</v>
      </c>
      <c r="E774">
        <v>77.518799999999999</v>
      </c>
      <c r="F774">
        <v>18.742809999999999</v>
      </c>
      <c r="G774">
        <v>14.529199999999999</v>
      </c>
      <c r="H774">
        <v>8750</v>
      </c>
      <c r="I774">
        <v>805420000</v>
      </c>
    </row>
    <row r="775" spans="1:9" x14ac:dyDescent="0.25">
      <c r="A775" s="27">
        <v>42548</v>
      </c>
      <c r="B775" t="s">
        <v>90</v>
      </c>
      <c r="C775" t="s">
        <v>91</v>
      </c>
      <c r="D775">
        <v>77.519000000000005</v>
      </c>
      <c r="E775">
        <v>81.018600000000006</v>
      </c>
      <c r="F775">
        <v>-4.3194999999999997</v>
      </c>
      <c r="G775">
        <v>-3.4996</v>
      </c>
      <c r="H775">
        <v>8150</v>
      </c>
      <c r="I775">
        <v>631779850</v>
      </c>
    </row>
    <row r="776" spans="1:9" x14ac:dyDescent="0.25">
      <c r="A776" s="27">
        <v>42545</v>
      </c>
      <c r="B776" t="s">
        <v>90</v>
      </c>
      <c r="C776" t="s">
        <v>91</v>
      </c>
      <c r="D776">
        <v>81.0184</v>
      </c>
      <c r="E776">
        <v>120.2628</v>
      </c>
      <c r="F776">
        <v>-32.632199999999997</v>
      </c>
      <c r="G776">
        <v>-39.244399999999999</v>
      </c>
      <c r="H776">
        <v>6450</v>
      </c>
      <c r="I776">
        <v>522568680</v>
      </c>
    </row>
    <row r="777" spans="1:9" x14ac:dyDescent="0.25">
      <c r="A777" s="27">
        <v>42544</v>
      </c>
      <c r="B777" t="s">
        <v>90</v>
      </c>
      <c r="C777" t="s">
        <v>91</v>
      </c>
      <c r="D777">
        <v>120.2628</v>
      </c>
      <c r="E777">
        <v>106.2384</v>
      </c>
      <c r="F777">
        <v>13.20088</v>
      </c>
      <c r="G777">
        <v>14.0244</v>
      </c>
      <c r="H777">
        <v>4100</v>
      </c>
      <c r="I777">
        <v>493077480</v>
      </c>
    </row>
    <row r="778" spans="1:9" x14ac:dyDescent="0.25">
      <c r="A778" s="27">
        <v>42543</v>
      </c>
      <c r="B778" t="s">
        <v>90</v>
      </c>
      <c r="C778" t="s">
        <v>91</v>
      </c>
      <c r="D778">
        <v>106.2384</v>
      </c>
      <c r="E778">
        <v>110.1448</v>
      </c>
      <c r="F778">
        <v>-3.5466000000000002</v>
      </c>
      <c r="G778">
        <v>-3.9064000000000001</v>
      </c>
      <c r="H778">
        <v>4325</v>
      </c>
      <c r="I778">
        <v>459481080</v>
      </c>
    </row>
    <row r="779" spans="1:9" x14ac:dyDescent="0.25">
      <c r="A779" s="27">
        <v>42542</v>
      </c>
      <c r="B779" t="s">
        <v>90</v>
      </c>
      <c r="C779" t="s">
        <v>91</v>
      </c>
      <c r="D779">
        <v>110.1446</v>
      </c>
      <c r="E779">
        <v>111.1902</v>
      </c>
      <c r="F779">
        <v>-0.94037000000000004</v>
      </c>
      <c r="G779">
        <v>-1.0456000000000001</v>
      </c>
      <c r="H779">
        <v>4825</v>
      </c>
      <c r="I779">
        <v>531447695</v>
      </c>
    </row>
    <row r="780" spans="1:9" x14ac:dyDescent="0.25">
      <c r="A780" s="27">
        <v>42541</v>
      </c>
      <c r="B780" t="s">
        <v>90</v>
      </c>
      <c r="C780" t="s">
        <v>91</v>
      </c>
      <c r="D780">
        <v>111.1902</v>
      </c>
      <c r="E780">
        <v>103.27500000000001</v>
      </c>
      <c r="F780">
        <v>7.6642000000000001</v>
      </c>
      <c r="G780">
        <v>7.9151999999999996</v>
      </c>
      <c r="H780">
        <v>5200</v>
      </c>
      <c r="I780">
        <v>578189040</v>
      </c>
    </row>
    <row r="781" spans="1:9" x14ac:dyDescent="0.25">
      <c r="A781" s="27">
        <v>42538</v>
      </c>
      <c r="B781" t="s">
        <v>90</v>
      </c>
      <c r="C781" t="s">
        <v>91</v>
      </c>
      <c r="D781">
        <v>103.2752</v>
      </c>
      <c r="E781">
        <v>103.536</v>
      </c>
      <c r="F781">
        <v>-0.25189</v>
      </c>
      <c r="G781">
        <v>-0.26079999999999998</v>
      </c>
      <c r="H781">
        <v>5850</v>
      </c>
      <c r="I781">
        <v>604159920</v>
      </c>
    </row>
    <row r="782" spans="1:9" x14ac:dyDescent="0.25">
      <c r="A782" s="27">
        <v>42537</v>
      </c>
      <c r="B782" t="s">
        <v>90</v>
      </c>
      <c r="C782" t="s">
        <v>91</v>
      </c>
      <c r="D782">
        <v>103.53579999999999</v>
      </c>
      <c r="E782">
        <v>100.91540000000001</v>
      </c>
      <c r="F782">
        <v>2.5966300000000002</v>
      </c>
      <c r="G782">
        <v>2.6204000000000001</v>
      </c>
      <c r="H782">
        <v>5850</v>
      </c>
      <c r="I782">
        <v>605684430</v>
      </c>
    </row>
    <row r="783" spans="1:9" x14ac:dyDescent="0.25">
      <c r="A783" s="27">
        <v>42536</v>
      </c>
      <c r="B783" t="s">
        <v>90</v>
      </c>
      <c r="C783" t="s">
        <v>91</v>
      </c>
      <c r="D783">
        <v>100.9156</v>
      </c>
      <c r="E783">
        <v>99.485200000000006</v>
      </c>
      <c r="F783">
        <v>1.4378</v>
      </c>
      <c r="G783">
        <v>1.4303999999999999</v>
      </c>
      <c r="H783">
        <v>5850</v>
      </c>
      <c r="I783">
        <v>590356260</v>
      </c>
    </row>
    <row r="784" spans="1:9" x14ac:dyDescent="0.25">
      <c r="A784" s="27">
        <v>42535</v>
      </c>
      <c r="B784" t="s">
        <v>90</v>
      </c>
      <c r="C784" t="s">
        <v>91</v>
      </c>
      <c r="D784">
        <v>99.485200000000006</v>
      </c>
      <c r="E784">
        <v>97.791600000000003</v>
      </c>
      <c r="F784">
        <v>1.7318499999999999</v>
      </c>
      <c r="G784">
        <v>1.6936</v>
      </c>
      <c r="H784">
        <v>6400</v>
      </c>
      <c r="I784">
        <v>636705280</v>
      </c>
    </row>
    <row r="785" spans="1:9" x14ac:dyDescent="0.25">
      <c r="A785" s="27">
        <v>42534</v>
      </c>
      <c r="B785" t="s">
        <v>90</v>
      </c>
      <c r="C785" t="s">
        <v>91</v>
      </c>
      <c r="D785">
        <v>97.791600000000003</v>
      </c>
      <c r="E785">
        <v>116.208</v>
      </c>
      <c r="F785">
        <v>-15.84779</v>
      </c>
      <c r="G785">
        <v>-18.416399999999999</v>
      </c>
      <c r="H785">
        <v>6175</v>
      </c>
      <c r="I785">
        <v>603863130</v>
      </c>
    </row>
    <row r="786" spans="1:9" x14ac:dyDescent="0.25">
      <c r="A786" s="27">
        <v>42531</v>
      </c>
      <c r="B786" t="s">
        <v>90</v>
      </c>
      <c r="C786" t="s">
        <v>91</v>
      </c>
      <c r="D786">
        <v>116.20780000000001</v>
      </c>
      <c r="E786">
        <v>126.5086</v>
      </c>
      <c r="F786">
        <v>-8.1423699999999997</v>
      </c>
      <c r="G786">
        <v>-10.300800000000001</v>
      </c>
      <c r="H786">
        <v>5575</v>
      </c>
      <c r="I786">
        <v>647858485</v>
      </c>
    </row>
    <row r="787" spans="1:9" x14ac:dyDescent="0.25">
      <c r="A787" s="27">
        <v>42530</v>
      </c>
      <c r="B787" t="s">
        <v>90</v>
      </c>
      <c r="C787" t="s">
        <v>91</v>
      </c>
      <c r="D787">
        <v>126.50839999999999</v>
      </c>
      <c r="E787">
        <v>129.19280000000001</v>
      </c>
      <c r="F787">
        <v>-2.07782</v>
      </c>
      <c r="G787">
        <v>-2.6844000000000001</v>
      </c>
      <c r="H787">
        <v>4075</v>
      </c>
      <c r="I787">
        <v>515521730</v>
      </c>
    </row>
    <row r="788" spans="1:9" x14ac:dyDescent="0.25">
      <c r="A788" s="27">
        <v>42529</v>
      </c>
      <c r="B788" t="s">
        <v>90</v>
      </c>
      <c r="C788" t="s">
        <v>91</v>
      </c>
      <c r="D788">
        <v>129.19280000000001</v>
      </c>
      <c r="E788">
        <v>129.7216</v>
      </c>
      <c r="F788">
        <v>-0.40764</v>
      </c>
      <c r="G788">
        <v>-0.52880000000000005</v>
      </c>
      <c r="H788">
        <v>3875</v>
      </c>
      <c r="I788">
        <v>500622100</v>
      </c>
    </row>
    <row r="789" spans="1:9" x14ac:dyDescent="0.25">
      <c r="A789" s="27">
        <v>42528</v>
      </c>
      <c r="B789" t="s">
        <v>90</v>
      </c>
      <c r="C789" t="s">
        <v>91</v>
      </c>
      <c r="D789">
        <v>129.7216</v>
      </c>
      <c r="E789">
        <v>130.36680000000001</v>
      </c>
      <c r="F789">
        <v>-0.49491000000000002</v>
      </c>
      <c r="G789">
        <v>-0.6452</v>
      </c>
      <c r="H789">
        <v>4225</v>
      </c>
      <c r="I789">
        <v>548073760</v>
      </c>
    </row>
    <row r="790" spans="1:9" x14ac:dyDescent="0.25">
      <c r="A790" s="27">
        <v>42527</v>
      </c>
      <c r="B790" t="s">
        <v>90</v>
      </c>
      <c r="C790" t="s">
        <v>91</v>
      </c>
      <c r="D790">
        <v>130.36660000000001</v>
      </c>
      <c r="E790">
        <v>128.39859999999999</v>
      </c>
      <c r="F790">
        <v>1.5327299999999999</v>
      </c>
      <c r="G790">
        <v>1.968</v>
      </c>
      <c r="H790">
        <v>4225</v>
      </c>
      <c r="I790">
        <v>550798885</v>
      </c>
    </row>
    <row r="791" spans="1:9" x14ac:dyDescent="0.25">
      <c r="A791" s="27">
        <v>42524</v>
      </c>
      <c r="B791" t="s">
        <v>90</v>
      </c>
      <c r="C791" t="s">
        <v>91</v>
      </c>
      <c r="D791">
        <v>128.39879999999999</v>
      </c>
      <c r="E791">
        <v>127.8424</v>
      </c>
      <c r="F791">
        <v>0.43522</v>
      </c>
      <c r="G791">
        <v>0.55640000000000001</v>
      </c>
      <c r="H791">
        <v>4225</v>
      </c>
      <c r="I791">
        <v>542484930</v>
      </c>
    </row>
    <row r="792" spans="1:9" x14ac:dyDescent="0.25">
      <c r="A792" s="27">
        <v>42523</v>
      </c>
      <c r="B792" t="s">
        <v>90</v>
      </c>
      <c r="C792" t="s">
        <v>91</v>
      </c>
      <c r="D792">
        <v>127.8426</v>
      </c>
      <c r="E792">
        <v>124.8338</v>
      </c>
      <c r="F792">
        <v>2.4102399999999999</v>
      </c>
      <c r="G792">
        <v>3.0087999999999999</v>
      </c>
      <c r="H792">
        <v>4175</v>
      </c>
      <c r="I792">
        <v>533742855</v>
      </c>
    </row>
    <row r="793" spans="1:9" x14ac:dyDescent="0.25">
      <c r="A793" s="27">
        <v>42522</v>
      </c>
      <c r="B793" t="s">
        <v>90</v>
      </c>
      <c r="C793" t="s">
        <v>91</v>
      </c>
      <c r="D793">
        <v>124.8338</v>
      </c>
      <c r="E793">
        <v>125.021</v>
      </c>
      <c r="F793">
        <v>-0.14973</v>
      </c>
      <c r="G793">
        <v>-0.18720000000000001</v>
      </c>
      <c r="H793">
        <v>4175</v>
      </c>
      <c r="I793">
        <v>521181115</v>
      </c>
    </row>
    <row r="794" spans="1:9" x14ac:dyDescent="0.25">
      <c r="A794" s="27">
        <v>42521</v>
      </c>
      <c r="B794" t="s">
        <v>90</v>
      </c>
      <c r="C794" t="s">
        <v>91</v>
      </c>
      <c r="D794">
        <v>125.021</v>
      </c>
      <c r="E794">
        <v>124.1126</v>
      </c>
      <c r="F794">
        <v>0.73192000000000002</v>
      </c>
      <c r="G794">
        <v>0.90839999999999999</v>
      </c>
      <c r="H794">
        <v>4175</v>
      </c>
      <c r="I794">
        <v>521962675</v>
      </c>
    </row>
    <row r="795" spans="1:9" x14ac:dyDescent="0.25">
      <c r="A795" s="27">
        <v>42517</v>
      </c>
      <c r="B795" t="s">
        <v>90</v>
      </c>
      <c r="C795" t="s">
        <v>91</v>
      </c>
      <c r="D795">
        <v>124.1126</v>
      </c>
      <c r="E795">
        <v>121.4894</v>
      </c>
      <c r="F795">
        <v>2.1591999999999998</v>
      </c>
      <c r="G795">
        <v>2.6232000000000002</v>
      </c>
      <c r="H795">
        <v>4125</v>
      </c>
      <c r="I795">
        <v>511964475</v>
      </c>
    </row>
    <row r="796" spans="1:9" x14ac:dyDescent="0.25">
      <c r="A796" s="27">
        <v>42516</v>
      </c>
      <c r="B796" t="s">
        <v>90</v>
      </c>
      <c r="C796" t="s">
        <v>91</v>
      </c>
      <c r="D796">
        <v>121.4896</v>
      </c>
      <c r="E796">
        <v>119.34</v>
      </c>
      <c r="F796">
        <v>1.80124</v>
      </c>
      <c r="G796">
        <v>2.1496</v>
      </c>
      <c r="H796">
        <v>4125</v>
      </c>
      <c r="I796">
        <v>501144600</v>
      </c>
    </row>
    <row r="797" spans="1:9" x14ac:dyDescent="0.25">
      <c r="A797" s="27">
        <v>42515</v>
      </c>
      <c r="B797" t="s">
        <v>90</v>
      </c>
      <c r="C797" t="s">
        <v>91</v>
      </c>
      <c r="D797">
        <v>119.34</v>
      </c>
      <c r="E797">
        <v>117.44240000000001</v>
      </c>
      <c r="F797">
        <v>1.6157699999999999</v>
      </c>
      <c r="G797">
        <v>1.8976</v>
      </c>
      <c r="H797">
        <v>4275</v>
      </c>
      <c r="I797">
        <v>510178500</v>
      </c>
    </row>
    <row r="798" spans="1:9" x14ac:dyDescent="0.25">
      <c r="A798" s="27">
        <v>42514</v>
      </c>
      <c r="B798" t="s">
        <v>90</v>
      </c>
      <c r="C798" t="s">
        <v>91</v>
      </c>
      <c r="D798">
        <v>117.4426</v>
      </c>
      <c r="E798">
        <v>110.9418</v>
      </c>
      <c r="F798">
        <v>5.8596500000000002</v>
      </c>
      <c r="G798">
        <v>6.5007999999999999</v>
      </c>
      <c r="H798">
        <v>4425</v>
      </c>
      <c r="I798">
        <v>519683505</v>
      </c>
    </row>
    <row r="799" spans="1:9" x14ac:dyDescent="0.25">
      <c r="A799" s="27">
        <v>42513</v>
      </c>
      <c r="B799" t="s">
        <v>90</v>
      </c>
      <c r="C799" t="s">
        <v>91</v>
      </c>
      <c r="D799">
        <v>110.94199999999999</v>
      </c>
      <c r="E799">
        <v>112.4248</v>
      </c>
      <c r="F799">
        <v>-1.3189299999999999</v>
      </c>
      <c r="G799">
        <v>-1.4827999999999999</v>
      </c>
      <c r="H799">
        <v>4650</v>
      </c>
      <c r="I799">
        <v>515880300</v>
      </c>
    </row>
    <row r="800" spans="1:9" x14ac:dyDescent="0.25">
      <c r="A800" s="27">
        <v>42510</v>
      </c>
      <c r="B800" t="s">
        <v>90</v>
      </c>
      <c r="C800" t="s">
        <v>91</v>
      </c>
      <c r="D800">
        <v>112.4248</v>
      </c>
      <c r="E800">
        <v>108.6996</v>
      </c>
      <c r="F800">
        <v>3.42706</v>
      </c>
      <c r="G800">
        <v>3.7252000000000001</v>
      </c>
      <c r="H800">
        <v>4650</v>
      </c>
      <c r="I800">
        <v>522775320</v>
      </c>
    </row>
    <row r="801" spans="1:9" x14ac:dyDescent="0.25">
      <c r="A801" s="27">
        <v>42509</v>
      </c>
      <c r="B801" t="s">
        <v>90</v>
      </c>
      <c r="C801" t="s">
        <v>91</v>
      </c>
      <c r="D801">
        <v>108.6996</v>
      </c>
      <c r="E801">
        <v>108.10720000000001</v>
      </c>
      <c r="F801">
        <v>0.54796999999999996</v>
      </c>
      <c r="G801">
        <v>0.59240000000000004</v>
      </c>
      <c r="H801">
        <v>4900</v>
      </c>
      <c r="I801">
        <v>532628040</v>
      </c>
    </row>
    <row r="802" spans="1:9" x14ac:dyDescent="0.25">
      <c r="A802" s="27">
        <v>42508</v>
      </c>
      <c r="B802" t="s">
        <v>90</v>
      </c>
      <c r="C802" t="s">
        <v>91</v>
      </c>
      <c r="D802">
        <v>108.1074</v>
      </c>
      <c r="E802">
        <v>108.5634</v>
      </c>
      <c r="F802">
        <v>-0.42003000000000001</v>
      </c>
      <c r="G802">
        <v>-0.45600000000000002</v>
      </c>
      <c r="H802">
        <v>4800</v>
      </c>
      <c r="I802">
        <v>518915520</v>
      </c>
    </row>
    <row r="803" spans="1:9" x14ac:dyDescent="0.25">
      <c r="A803" s="27">
        <v>42507</v>
      </c>
      <c r="B803" t="s">
        <v>90</v>
      </c>
      <c r="C803" t="s">
        <v>91</v>
      </c>
      <c r="D803">
        <v>108.5634</v>
      </c>
      <c r="E803">
        <v>112.21299999999999</v>
      </c>
      <c r="F803">
        <v>-3.2523900000000001</v>
      </c>
      <c r="G803">
        <v>-3.6496</v>
      </c>
      <c r="H803">
        <v>4650</v>
      </c>
      <c r="I803">
        <v>504819810</v>
      </c>
    </row>
    <row r="804" spans="1:9" x14ac:dyDescent="0.25">
      <c r="A804" s="27">
        <v>42506</v>
      </c>
      <c r="B804" t="s">
        <v>90</v>
      </c>
      <c r="C804" t="s">
        <v>91</v>
      </c>
      <c r="D804">
        <v>112.2128</v>
      </c>
      <c r="E804">
        <v>108.2084</v>
      </c>
      <c r="F804">
        <v>3.7006399999999999</v>
      </c>
      <c r="G804">
        <v>4.0044000000000004</v>
      </c>
      <c r="H804">
        <v>4650</v>
      </c>
      <c r="I804">
        <v>521789520</v>
      </c>
    </row>
    <row r="805" spans="1:9" x14ac:dyDescent="0.25">
      <c r="A805" s="27">
        <v>42503</v>
      </c>
      <c r="B805" t="s">
        <v>90</v>
      </c>
      <c r="C805" t="s">
        <v>91</v>
      </c>
      <c r="D805">
        <v>108.2084</v>
      </c>
      <c r="E805">
        <v>112.1968</v>
      </c>
      <c r="F805">
        <v>-3.5548299999999999</v>
      </c>
      <c r="G805">
        <v>-3.9883999999999999</v>
      </c>
      <c r="H805">
        <v>4650</v>
      </c>
      <c r="I805">
        <v>503169060</v>
      </c>
    </row>
    <row r="806" spans="1:9" x14ac:dyDescent="0.25">
      <c r="A806" s="27">
        <v>42502</v>
      </c>
      <c r="B806" t="s">
        <v>90</v>
      </c>
      <c r="C806" t="s">
        <v>91</v>
      </c>
      <c r="D806">
        <v>112.1968</v>
      </c>
      <c r="E806">
        <v>109.1968</v>
      </c>
      <c r="F806">
        <v>2.7473299999999998</v>
      </c>
      <c r="G806">
        <v>3</v>
      </c>
      <c r="H806">
        <v>4900</v>
      </c>
      <c r="I806">
        <v>549764320</v>
      </c>
    </row>
    <row r="807" spans="1:9" x14ac:dyDescent="0.25">
      <c r="A807" s="27">
        <v>42501</v>
      </c>
      <c r="B807" t="s">
        <v>90</v>
      </c>
      <c r="C807" t="s">
        <v>91</v>
      </c>
      <c r="D807">
        <v>109.1968</v>
      </c>
      <c r="E807">
        <v>115.6048</v>
      </c>
      <c r="F807">
        <v>-5.5430200000000003</v>
      </c>
      <c r="G807">
        <v>-6.4080000000000004</v>
      </c>
      <c r="H807">
        <v>4625</v>
      </c>
      <c r="I807">
        <v>505035200</v>
      </c>
    </row>
    <row r="808" spans="1:9" x14ac:dyDescent="0.25">
      <c r="A808" s="27">
        <v>42500</v>
      </c>
      <c r="B808" t="s">
        <v>90</v>
      </c>
      <c r="C808" t="s">
        <v>91</v>
      </c>
      <c r="D808">
        <v>115.6046</v>
      </c>
      <c r="E808">
        <v>109.7818</v>
      </c>
      <c r="F808">
        <v>5.3039800000000001</v>
      </c>
      <c r="G808">
        <v>5.8228</v>
      </c>
      <c r="H808">
        <v>4800</v>
      </c>
      <c r="I808">
        <v>554902080</v>
      </c>
    </row>
    <row r="809" spans="1:9" x14ac:dyDescent="0.25">
      <c r="A809" s="27">
        <v>42499</v>
      </c>
      <c r="B809" t="s">
        <v>90</v>
      </c>
      <c r="C809" t="s">
        <v>91</v>
      </c>
      <c r="D809">
        <v>109.782</v>
      </c>
      <c r="E809">
        <v>108.0384</v>
      </c>
      <c r="F809">
        <v>1.6138699999999999</v>
      </c>
      <c r="G809">
        <v>1.7436</v>
      </c>
      <c r="H809">
        <v>5075</v>
      </c>
      <c r="I809">
        <v>557143650</v>
      </c>
    </row>
    <row r="810" spans="1:9" x14ac:dyDescent="0.25">
      <c r="A810" s="27">
        <v>42496</v>
      </c>
      <c r="B810" t="s">
        <v>90</v>
      </c>
      <c r="C810" t="s">
        <v>91</v>
      </c>
      <c r="D810">
        <v>108.0384</v>
      </c>
      <c r="E810">
        <v>103.1952</v>
      </c>
      <c r="F810">
        <v>4.6932400000000003</v>
      </c>
      <c r="G810">
        <v>4.8432000000000004</v>
      </c>
      <c r="H810">
        <v>5075</v>
      </c>
      <c r="I810">
        <v>548294880</v>
      </c>
    </row>
    <row r="811" spans="1:9" x14ac:dyDescent="0.25">
      <c r="A811" s="27">
        <v>42495</v>
      </c>
      <c r="B811" t="s">
        <v>90</v>
      </c>
      <c r="C811" t="s">
        <v>91</v>
      </c>
      <c r="D811">
        <v>103.1952</v>
      </c>
      <c r="E811">
        <v>102.81480000000001</v>
      </c>
      <c r="F811">
        <v>0.36998999999999999</v>
      </c>
      <c r="G811">
        <v>0.38040000000000002</v>
      </c>
      <c r="H811">
        <v>5075</v>
      </c>
      <c r="I811">
        <v>523715640</v>
      </c>
    </row>
    <row r="812" spans="1:9" x14ac:dyDescent="0.25">
      <c r="A812" s="27">
        <v>42494</v>
      </c>
      <c r="B812" t="s">
        <v>90</v>
      </c>
      <c r="C812" t="s">
        <v>91</v>
      </c>
      <c r="D812">
        <v>102.81480000000001</v>
      </c>
      <c r="E812">
        <v>103.988</v>
      </c>
      <c r="F812">
        <v>-1.1282099999999999</v>
      </c>
      <c r="G812">
        <v>-1.1732</v>
      </c>
      <c r="H812">
        <v>4850</v>
      </c>
      <c r="I812">
        <v>498651780</v>
      </c>
    </row>
    <row r="813" spans="1:9" x14ac:dyDescent="0.25">
      <c r="A813" s="27">
        <v>42493</v>
      </c>
      <c r="B813" t="s">
        <v>90</v>
      </c>
      <c r="C813" t="s">
        <v>91</v>
      </c>
      <c r="D813">
        <v>103.98779999999999</v>
      </c>
      <c r="E813">
        <v>109.2206</v>
      </c>
      <c r="F813">
        <v>-4.7910399999999997</v>
      </c>
      <c r="G813">
        <v>-5.2328000000000001</v>
      </c>
      <c r="H813">
        <v>4775</v>
      </c>
      <c r="I813">
        <v>496541745</v>
      </c>
    </row>
    <row r="814" spans="1:9" x14ac:dyDescent="0.25">
      <c r="A814" s="27">
        <v>42492</v>
      </c>
      <c r="B814" t="s">
        <v>90</v>
      </c>
      <c r="C814" t="s">
        <v>91</v>
      </c>
      <c r="D814">
        <v>109.2204</v>
      </c>
      <c r="E814">
        <v>103.5008</v>
      </c>
      <c r="F814">
        <v>5.5261399999999998</v>
      </c>
      <c r="G814">
        <v>5.7195999999999998</v>
      </c>
      <c r="H814">
        <v>4500</v>
      </c>
      <c r="I814">
        <v>491491800</v>
      </c>
    </row>
    <row r="815" spans="1:9" x14ac:dyDescent="0.25">
      <c r="A815" s="27">
        <v>42489</v>
      </c>
      <c r="B815" t="s">
        <v>90</v>
      </c>
      <c r="C815" t="s">
        <v>91</v>
      </c>
      <c r="D815">
        <v>103.5008</v>
      </c>
      <c r="E815">
        <v>106.1952</v>
      </c>
      <c r="F815">
        <v>-2.53721</v>
      </c>
      <c r="G815">
        <v>-2.6943999999999999</v>
      </c>
      <c r="H815">
        <v>4500</v>
      </c>
      <c r="I815">
        <v>465753600</v>
      </c>
    </row>
    <row r="816" spans="1:9" x14ac:dyDescent="0.25">
      <c r="A816" s="27">
        <v>42488</v>
      </c>
      <c r="B816" t="s">
        <v>90</v>
      </c>
      <c r="C816" t="s">
        <v>91</v>
      </c>
      <c r="D816">
        <v>106.1952</v>
      </c>
      <c r="E816">
        <v>112.8728</v>
      </c>
      <c r="F816">
        <v>-5.9160399999999997</v>
      </c>
      <c r="G816">
        <v>-6.6776</v>
      </c>
      <c r="H816">
        <v>4100</v>
      </c>
      <c r="I816">
        <v>435400320</v>
      </c>
    </row>
    <row r="817" spans="1:9" x14ac:dyDescent="0.25">
      <c r="A817" s="27">
        <v>42487</v>
      </c>
      <c r="B817" t="s">
        <v>90</v>
      </c>
      <c r="C817" t="s">
        <v>91</v>
      </c>
      <c r="D817">
        <v>112.8728</v>
      </c>
      <c r="E817">
        <v>109.952</v>
      </c>
      <c r="F817">
        <v>2.6564299999999998</v>
      </c>
      <c r="G817">
        <v>2.9207999999999998</v>
      </c>
      <c r="H817">
        <v>4100</v>
      </c>
      <c r="I817">
        <v>462778480</v>
      </c>
    </row>
    <row r="818" spans="1:9" x14ac:dyDescent="0.25">
      <c r="A818" s="27">
        <v>42486</v>
      </c>
      <c r="B818" t="s">
        <v>90</v>
      </c>
      <c r="C818" t="s">
        <v>91</v>
      </c>
      <c r="D818">
        <v>109.952</v>
      </c>
      <c r="E818">
        <v>108.2004</v>
      </c>
      <c r="F818">
        <v>1.6188499999999999</v>
      </c>
      <c r="G818">
        <v>1.7516</v>
      </c>
      <c r="H818">
        <v>4100</v>
      </c>
      <c r="I818">
        <v>450803200</v>
      </c>
    </row>
    <row r="819" spans="1:9" x14ac:dyDescent="0.25">
      <c r="A819" s="27">
        <v>42485</v>
      </c>
      <c r="B819" t="s">
        <v>90</v>
      </c>
      <c r="C819" t="s">
        <v>91</v>
      </c>
      <c r="D819">
        <v>108.2004</v>
      </c>
      <c r="E819">
        <v>108.63720000000001</v>
      </c>
      <c r="F819">
        <v>-0.40206999999999998</v>
      </c>
      <c r="G819">
        <v>-0.43680000000000002</v>
      </c>
      <c r="H819">
        <v>4075</v>
      </c>
      <c r="I819">
        <v>440916630</v>
      </c>
    </row>
    <row r="820" spans="1:9" x14ac:dyDescent="0.25">
      <c r="A820" s="27">
        <v>42482</v>
      </c>
      <c r="B820" t="s">
        <v>90</v>
      </c>
      <c r="C820" t="s">
        <v>91</v>
      </c>
      <c r="D820">
        <v>108.637</v>
      </c>
      <c r="E820">
        <v>105.0226</v>
      </c>
      <c r="F820">
        <v>3.4415399999999998</v>
      </c>
      <c r="G820">
        <v>3.6143999999999998</v>
      </c>
      <c r="H820">
        <v>4075</v>
      </c>
      <c r="I820">
        <v>442695775</v>
      </c>
    </row>
    <row r="821" spans="1:9" x14ac:dyDescent="0.25">
      <c r="A821" s="27">
        <v>42481</v>
      </c>
      <c r="B821" t="s">
        <v>90</v>
      </c>
      <c r="C821" t="s">
        <v>91</v>
      </c>
      <c r="D821">
        <v>105.0226</v>
      </c>
      <c r="E821">
        <v>107.3678</v>
      </c>
      <c r="F821">
        <v>-2.1842700000000002</v>
      </c>
      <c r="G821">
        <v>-2.3452000000000002</v>
      </c>
      <c r="H821">
        <v>4075</v>
      </c>
      <c r="I821">
        <v>427967095</v>
      </c>
    </row>
    <row r="822" spans="1:9" x14ac:dyDescent="0.25">
      <c r="A822" s="27">
        <v>42480</v>
      </c>
      <c r="B822" t="s">
        <v>90</v>
      </c>
      <c r="C822" t="s">
        <v>91</v>
      </c>
      <c r="D822">
        <v>107.3676</v>
      </c>
      <c r="E822">
        <v>108.70959999999999</v>
      </c>
      <c r="F822">
        <v>-1.23448</v>
      </c>
      <c r="G822">
        <v>-1.3420000000000001</v>
      </c>
      <c r="H822">
        <v>4000</v>
      </c>
      <c r="I822">
        <v>429470400</v>
      </c>
    </row>
    <row r="823" spans="1:9" x14ac:dyDescent="0.25">
      <c r="A823" s="27">
        <v>42479</v>
      </c>
      <c r="B823" t="s">
        <v>90</v>
      </c>
      <c r="C823" t="s">
        <v>91</v>
      </c>
      <c r="D823">
        <v>108.70959999999999</v>
      </c>
      <c r="E823">
        <v>108.55</v>
      </c>
      <c r="F823">
        <v>0.14702999999999999</v>
      </c>
      <c r="G823">
        <v>0.15959999999999999</v>
      </c>
      <c r="H823">
        <v>3925</v>
      </c>
      <c r="I823">
        <v>426685180</v>
      </c>
    </row>
    <row r="824" spans="1:9" x14ac:dyDescent="0.25">
      <c r="A824" s="27">
        <v>42478</v>
      </c>
      <c r="B824" t="s">
        <v>90</v>
      </c>
      <c r="C824" t="s">
        <v>91</v>
      </c>
      <c r="D824">
        <v>108.55</v>
      </c>
      <c r="E824">
        <v>103.33280000000001</v>
      </c>
      <c r="F824">
        <v>5.0489300000000004</v>
      </c>
      <c r="G824">
        <v>5.2172000000000001</v>
      </c>
      <c r="H824">
        <v>4325</v>
      </c>
      <c r="I824">
        <v>469478750</v>
      </c>
    </row>
    <row r="825" spans="1:9" x14ac:dyDescent="0.25">
      <c r="A825" s="27">
        <v>42475</v>
      </c>
      <c r="B825" t="s">
        <v>90</v>
      </c>
      <c r="C825" t="s">
        <v>91</v>
      </c>
      <c r="D825">
        <v>103.333</v>
      </c>
      <c r="E825">
        <v>102.315</v>
      </c>
      <c r="F825">
        <v>0.99497000000000002</v>
      </c>
      <c r="G825">
        <v>1.018</v>
      </c>
      <c r="H825">
        <v>4700</v>
      </c>
      <c r="I825">
        <v>485665100</v>
      </c>
    </row>
    <row r="826" spans="1:9" x14ac:dyDescent="0.25">
      <c r="A826" s="27">
        <v>42474</v>
      </c>
      <c r="B826" t="s">
        <v>90</v>
      </c>
      <c r="C826" t="s">
        <v>91</v>
      </c>
      <c r="D826">
        <v>102.3152</v>
      </c>
      <c r="E826">
        <v>101.182</v>
      </c>
      <c r="F826">
        <v>1.1199600000000001</v>
      </c>
      <c r="G826">
        <v>1.1332</v>
      </c>
      <c r="H826">
        <v>4525</v>
      </c>
      <c r="I826">
        <v>462976280</v>
      </c>
    </row>
    <row r="827" spans="1:9" x14ac:dyDescent="0.25">
      <c r="A827" s="27">
        <v>42473</v>
      </c>
      <c r="B827" t="s">
        <v>90</v>
      </c>
      <c r="C827" t="s">
        <v>91</v>
      </c>
      <c r="D827">
        <v>101.182</v>
      </c>
      <c r="E827">
        <v>96.501599999999996</v>
      </c>
      <c r="F827">
        <v>4.8500800000000002</v>
      </c>
      <c r="G827">
        <v>4.6803999999999997</v>
      </c>
      <c r="H827">
        <v>4525</v>
      </c>
      <c r="I827">
        <v>457848550</v>
      </c>
    </row>
    <row r="828" spans="1:9" x14ac:dyDescent="0.25">
      <c r="A828" s="27">
        <v>42472</v>
      </c>
      <c r="B828" t="s">
        <v>90</v>
      </c>
      <c r="C828" t="s">
        <v>91</v>
      </c>
      <c r="D828">
        <v>96.501599999999996</v>
      </c>
      <c r="E828">
        <v>92.271199999999993</v>
      </c>
      <c r="F828">
        <v>4.5847499999999997</v>
      </c>
      <c r="G828">
        <v>4.2304000000000004</v>
      </c>
      <c r="H828">
        <v>4525</v>
      </c>
      <c r="I828">
        <v>436669740</v>
      </c>
    </row>
    <row r="829" spans="1:9" x14ac:dyDescent="0.25">
      <c r="A829" s="27">
        <v>42471</v>
      </c>
      <c r="B829" t="s">
        <v>90</v>
      </c>
      <c r="C829" t="s">
        <v>91</v>
      </c>
      <c r="D829">
        <v>92.271199999999993</v>
      </c>
      <c r="E829">
        <v>94.759200000000007</v>
      </c>
      <c r="F829">
        <v>-2.6255999999999999</v>
      </c>
      <c r="G829">
        <v>-2.488</v>
      </c>
      <c r="H829">
        <v>4500</v>
      </c>
      <c r="I829">
        <v>415220400</v>
      </c>
    </row>
    <row r="830" spans="1:9" x14ac:dyDescent="0.25">
      <c r="A830" s="27">
        <v>42468</v>
      </c>
      <c r="B830" t="s">
        <v>90</v>
      </c>
      <c r="C830" t="s">
        <v>91</v>
      </c>
      <c r="D830">
        <v>94.759</v>
      </c>
      <c r="E830">
        <v>92.5762</v>
      </c>
      <c r="F830">
        <v>2.3578399999999999</v>
      </c>
      <c r="G830">
        <v>2.1827999999999999</v>
      </c>
      <c r="H830">
        <v>4500</v>
      </c>
      <c r="I830">
        <v>426415500</v>
      </c>
    </row>
    <row r="831" spans="1:9" x14ac:dyDescent="0.25">
      <c r="A831" s="27">
        <v>42467</v>
      </c>
      <c r="B831" t="s">
        <v>90</v>
      </c>
      <c r="C831" t="s">
        <v>91</v>
      </c>
      <c r="D831">
        <v>92.5762</v>
      </c>
      <c r="E831">
        <v>101.875</v>
      </c>
      <c r="F831">
        <v>-9.1276600000000006</v>
      </c>
      <c r="G831">
        <v>-9.2988</v>
      </c>
      <c r="H831">
        <v>4425</v>
      </c>
      <c r="I831">
        <v>409649685</v>
      </c>
    </row>
    <row r="832" spans="1:9" x14ac:dyDescent="0.25">
      <c r="A832" s="27">
        <v>42466</v>
      </c>
      <c r="B832" t="s">
        <v>90</v>
      </c>
      <c r="C832" t="s">
        <v>91</v>
      </c>
      <c r="D832">
        <v>101.875</v>
      </c>
      <c r="E832">
        <v>96.131799999999998</v>
      </c>
      <c r="F832">
        <v>5.9743000000000004</v>
      </c>
      <c r="G832">
        <v>5.7431999999999999</v>
      </c>
      <c r="H832">
        <v>4675</v>
      </c>
      <c r="I832">
        <v>476265625</v>
      </c>
    </row>
    <row r="833" spans="1:9" x14ac:dyDescent="0.25">
      <c r="A833" s="27">
        <v>42465</v>
      </c>
      <c r="B833" t="s">
        <v>90</v>
      </c>
      <c r="C833" t="s">
        <v>91</v>
      </c>
      <c r="D833">
        <v>96.132000000000005</v>
      </c>
      <c r="E833">
        <v>101.07599999999999</v>
      </c>
      <c r="F833">
        <v>-4.8913700000000002</v>
      </c>
      <c r="G833">
        <v>-4.944</v>
      </c>
      <c r="H833">
        <v>4675</v>
      </c>
      <c r="I833">
        <v>449417100</v>
      </c>
    </row>
    <row r="834" spans="1:9" x14ac:dyDescent="0.25">
      <c r="A834" s="27">
        <v>42464</v>
      </c>
      <c r="B834" t="s">
        <v>90</v>
      </c>
      <c r="C834" t="s">
        <v>91</v>
      </c>
      <c r="D834">
        <v>101.0758</v>
      </c>
      <c r="E834">
        <v>104.1374</v>
      </c>
      <c r="F834">
        <v>-2.9399600000000001</v>
      </c>
      <c r="G834">
        <v>-3.0615999999999999</v>
      </c>
      <c r="H834">
        <v>4675</v>
      </c>
      <c r="I834">
        <v>472529365</v>
      </c>
    </row>
    <row r="835" spans="1:9" x14ac:dyDescent="0.25">
      <c r="A835" s="27">
        <v>42461</v>
      </c>
      <c r="B835" t="s">
        <v>90</v>
      </c>
      <c r="C835" t="s">
        <v>91</v>
      </c>
      <c r="D835">
        <v>104.13720000000001</v>
      </c>
      <c r="E835">
        <v>101.2512</v>
      </c>
      <c r="F835">
        <v>2.8503400000000001</v>
      </c>
      <c r="G835">
        <v>2.8860000000000001</v>
      </c>
      <c r="H835">
        <v>4775</v>
      </c>
      <c r="I835">
        <v>497255130</v>
      </c>
    </row>
    <row r="836" spans="1:9" x14ac:dyDescent="0.25">
      <c r="A836" s="27">
        <v>42460</v>
      </c>
      <c r="B836" t="s">
        <v>90</v>
      </c>
      <c r="C836" t="s">
        <v>91</v>
      </c>
      <c r="D836">
        <v>101.2514</v>
      </c>
      <c r="E836">
        <v>101.9222</v>
      </c>
      <c r="F836">
        <v>-0.65815000000000001</v>
      </c>
      <c r="G836">
        <v>-0.67079999999999995</v>
      </c>
      <c r="H836">
        <v>5025</v>
      </c>
      <c r="I836">
        <v>508788285</v>
      </c>
    </row>
    <row r="837" spans="1:9" x14ac:dyDescent="0.25">
      <c r="A837" s="27">
        <v>42459</v>
      </c>
      <c r="B837" t="s">
        <v>90</v>
      </c>
      <c r="C837" t="s">
        <v>91</v>
      </c>
      <c r="D837">
        <v>101.9222</v>
      </c>
      <c r="E837">
        <v>100.2938</v>
      </c>
      <c r="F837">
        <v>1.6236299999999999</v>
      </c>
      <c r="G837">
        <v>1.6284000000000001</v>
      </c>
      <c r="H837">
        <v>4950</v>
      </c>
      <c r="I837">
        <v>504514890</v>
      </c>
    </row>
    <row r="838" spans="1:9" x14ac:dyDescent="0.25">
      <c r="A838" s="27">
        <v>42458</v>
      </c>
      <c r="B838" t="s">
        <v>90</v>
      </c>
      <c r="C838" t="s">
        <v>91</v>
      </c>
      <c r="D838">
        <v>100.294</v>
      </c>
      <c r="E838">
        <v>94.843999999999994</v>
      </c>
      <c r="F838">
        <v>5.7462799999999996</v>
      </c>
      <c r="G838">
        <v>5.45</v>
      </c>
      <c r="H838">
        <v>5200</v>
      </c>
      <c r="I838">
        <v>521528800</v>
      </c>
    </row>
    <row r="839" spans="1:9" x14ac:dyDescent="0.25">
      <c r="A839" s="27">
        <v>42457</v>
      </c>
      <c r="B839" t="s">
        <v>90</v>
      </c>
      <c r="C839" t="s">
        <v>91</v>
      </c>
      <c r="D839">
        <v>94.843999999999994</v>
      </c>
      <c r="E839">
        <v>93.471199999999996</v>
      </c>
      <c r="F839">
        <v>1.4686900000000001</v>
      </c>
      <c r="G839">
        <v>1.3728</v>
      </c>
      <c r="H839">
        <v>5450</v>
      </c>
      <c r="I839">
        <v>516899800</v>
      </c>
    </row>
    <row r="840" spans="1:9" x14ac:dyDescent="0.25">
      <c r="A840" s="27">
        <v>42453</v>
      </c>
      <c r="B840" t="s">
        <v>90</v>
      </c>
      <c r="C840" t="s">
        <v>91</v>
      </c>
      <c r="D840">
        <v>93.471400000000003</v>
      </c>
      <c r="E840">
        <v>91.947800000000001</v>
      </c>
      <c r="F840">
        <v>1.65703</v>
      </c>
      <c r="G840">
        <v>1.5236000000000001</v>
      </c>
      <c r="H840">
        <v>5375</v>
      </c>
      <c r="I840">
        <v>502408775</v>
      </c>
    </row>
    <row r="841" spans="1:9" x14ac:dyDescent="0.25">
      <c r="A841" s="27">
        <v>42452</v>
      </c>
      <c r="B841" t="s">
        <v>90</v>
      </c>
      <c r="C841" t="s">
        <v>91</v>
      </c>
      <c r="D841">
        <v>91.947800000000001</v>
      </c>
      <c r="E841">
        <v>96.9726</v>
      </c>
      <c r="F841">
        <v>-5.1816700000000004</v>
      </c>
      <c r="G841">
        <v>-5.0247999999999999</v>
      </c>
      <c r="H841">
        <v>5375</v>
      </c>
      <c r="I841">
        <v>494219425</v>
      </c>
    </row>
    <row r="842" spans="1:9" x14ac:dyDescent="0.25">
      <c r="A842" s="27">
        <v>42451</v>
      </c>
      <c r="B842" t="s">
        <v>90</v>
      </c>
      <c r="C842" t="s">
        <v>91</v>
      </c>
      <c r="D842">
        <v>96.9726</v>
      </c>
      <c r="E842">
        <v>96.279399999999995</v>
      </c>
      <c r="F842">
        <v>0.71999000000000002</v>
      </c>
      <c r="G842">
        <v>0.69320000000000004</v>
      </c>
      <c r="H842">
        <v>5000</v>
      </c>
      <c r="I842">
        <v>484863000</v>
      </c>
    </row>
    <row r="843" spans="1:9" x14ac:dyDescent="0.25">
      <c r="A843" s="27">
        <v>42450</v>
      </c>
      <c r="B843" t="s">
        <v>90</v>
      </c>
      <c r="C843" t="s">
        <v>91</v>
      </c>
      <c r="D843">
        <v>96.279399999999995</v>
      </c>
      <c r="E843">
        <v>92.597399999999993</v>
      </c>
      <c r="F843">
        <v>3.9763500000000001</v>
      </c>
      <c r="G843">
        <v>3.6819999999999999</v>
      </c>
      <c r="H843">
        <v>5500</v>
      </c>
      <c r="I843">
        <v>529536700</v>
      </c>
    </row>
    <row r="844" spans="1:9" x14ac:dyDescent="0.25">
      <c r="A844" s="27">
        <v>42447</v>
      </c>
      <c r="B844" t="s">
        <v>90</v>
      </c>
      <c r="C844" t="s">
        <v>91</v>
      </c>
      <c r="D844">
        <v>92.5976</v>
      </c>
      <c r="E844">
        <v>92.407600000000002</v>
      </c>
      <c r="F844">
        <v>0.20560999999999999</v>
      </c>
      <c r="G844">
        <v>0.19</v>
      </c>
      <c r="H844">
        <v>5500</v>
      </c>
      <c r="I844">
        <v>509286800</v>
      </c>
    </row>
    <row r="845" spans="1:9" x14ac:dyDescent="0.25">
      <c r="A845" s="27">
        <v>42446</v>
      </c>
      <c r="B845" t="s">
        <v>90</v>
      </c>
      <c r="C845" t="s">
        <v>91</v>
      </c>
      <c r="D845">
        <v>92.407600000000002</v>
      </c>
      <c r="E845">
        <v>89.985200000000006</v>
      </c>
      <c r="F845">
        <v>2.6920000000000002</v>
      </c>
      <c r="G845">
        <v>2.4224000000000001</v>
      </c>
      <c r="H845">
        <v>5850</v>
      </c>
      <c r="I845">
        <v>540584460</v>
      </c>
    </row>
    <row r="846" spans="1:9" x14ac:dyDescent="0.25">
      <c r="A846" s="27">
        <v>42445</v>
      </c>
      <c r="B846" t="s">
        <v>90</v>
      </c>
      <c r="C846" t="s">
        <v>91</v>
      </c>
      <c r="D846">
        <v>89.985200000000006</v>
      </c>
      <c r="E846">
        <v>86.358800000000002</v>
      </c>
      <c r="F846">
        <v>4.1992200000000004</v>
      </c>
      <c r="G846">
        <v>3.6263999999999998</v>
      </c>
      <c r="H846">
        <v>5800</v>
      </c>
      <c r="I846">
        <v>521914160</v>
      </c>
    </row>
    <row r="847" spans="1:9" x14ac:dyDescent="0.25">
      <c r="A847" s="27">
        <v>42444</v>
      </c>
      <c r="B847" t="s">
        <v>90</v>
      </c>
      <c r="C847" t="s">
        <v>91</v>
      </c>
      <c r="D847">
        <v>86.358999999999995</v>
      </c>
      <c r="E847">
        <v>87.346599999999995</v>
      </c>
      <c r="F847">
        <v>-1.1306700000000001</v>
      </c>
      <c r="G847">
        <v>-0.98760000000000003</v>
      </c>
      <c r="H847">
        <v>5800</v>
      </c>
      <c r="I847">
        <v>500882200</v>
      </c>
    </row>
    <row r="848" spans="1:9" x14ac:dyDescent="0.25">
      <c r="A848" s="27">
        <v>42443</v>
      </c>
      <c r="B848" t="s">
        <v>90</v>
      </c>
      <c r="C848" t="s">
        <v>91</v>
      </c>
      <c r="D848">
        <v>87.346400000000003</v>
      </c>
      <c r="E848">
        <v>86.137200000000007</v>
      </c>
      <c r="F848">
        <v>1.40381</v>
      </c>
      <c r="G848">
        <v>1.2092000000000001</v>
      </c>
      <c r="H848">
        <v>5800</v>
      </c>
      <c r="I848">
        <v>506609120</v>
      </c>
    </row>
    <row r="849" spans="1:9" x14ac:dyDescent="0.25">
      <c r="A849" s="27">
        <v>42440</v>
      </c>
      <c r="B849" t="s">
        <v>90</v>
      </c>
      <c r="C849" t="s">
        <v>91</v>
      </c>
      <c r="D849">
        <v>86.137200000000007</v>
      </c>
      <c r="E849">
        <v>82.394000000000005</v>
      </c>
      <c r="F849">
        <v>4.54305</v>
      </c>
      <c r="G849">
        <v>3.7431999999999999</v>
      </c>
      <c r="H849">
        <v>5900</v>
      </c>
      <c r="I849">
        <v>508209480</v>
      </c>
    </row>
    <row r="850" spans="1:9" x14ac:dyDescent="0.25">
      <c r="A850" s="27">
        <v>42439</v>
      </c>
      <c r="B850" t="s">
        <v>90</v>
      </c>
      <c r="C850" t="s">
        <v>91</v>
      </c>
      <c r="D850">
        <v>82.394000000000005</v>
      </c>
      <c r="E850">
        <v>81.641599999999997</v>
      </c>
      <c r="F850">
        <v>0.92159000000000002</v>
      </c>
      <c r="G850">
        <v>0.75239999999999996</v>
      </c>
      <c r="H850">
        <v>6075</v>
      </c>
      <c r="I850">
        <v>500543550</v>
      </c>
    </row>
    <row r="851" spans="1:9" x14ac:dyDescent="0.25">
      <c r="A851" s="27">
        <v>42438</v>
      </c>
      <c r="B851" t="s">
        <v>90</v>
      </c>
      <c r="C851" t="s">
        <v>91</v>
      </c>
      <c r="D851">
        <v>81.641599999999997</v>
      </c>
      <c r="E851">
        <v>79.502399999999994</v>
      </c>
      <c r="F851">
        <v>2.6907399999999999</v>
      </c>
      <c r="G851">
        <v>2.1392000000000002</v>
      </c>
      <c r="H851">
        <v>6225</v>
      </c>
      <c r="I851">
        <v>508218960</v>
      </c>
    </row>
    <row r="852" spans="1:9" x14ac:dyDescent="0.25">
      <c r="A852" s="27">
        <v>42437</v>
      </c>
      <c r="B852" t="s">
        <v>90</v>
      </c>
      <c r="C852" t="s">
        <v>91</v>
      </c>
      <c r="D852">
        <v>79.502600000000001</v>
      </c>
      <c r="E852">
        <v>83.412999999999997</v>
      </c>
      <c r="F852">
        <v>-4.6879999999999997</v>
      </c>
      <c r="G852">
        <v>-3.9104000000000001</v>
      </c>
      <c r="H852">
        <v>6225</v>
      </c>
      <c r="I852">
        <v>494903685</v>
      </c>
    </row>
    <row r="853" spans="1:9" x14ac:dyDescent="0.25">
      <c r="A853" s="27">
        <v>42436</v>
      </c>
      <c r="B853" t="s">
        <v>90</v>
      </c>
      <c r="C853" t="s">
        <v>91</v>
      </c>
      <c r="D853">
        <v>83.412800000000004</v>
      </c>
      <c r="E853">
        <v>82.358400000000003</v>
      </c>
      <c r="F853">
        <v>1.28026</v>
      </c>
      <c r="G853">
        <v>1.0544</v>
      </c>
      <c r="H853">
        <v>6225</v>
      </c>
      <c r="I853">
        <v>519244680</v>
      </c>
    </row>
    <row r="854" spans="1:9" x14ac:dyDescent="0.25">
      <c r="A854" s="27">
        <v>42433</v>
      </c>
      <c r="B854" t="s">
        <v>90</v>
      </c>
      <c r="C854" t="s">
        <v>91</v>
      </c>
      <c r="D854">
        <v>82.358400000000003</v>
      </c>
      <c r="E854">
        <v>84.762</v>
      </c>
      <c r="F854">
        <v>-2.8357000000000001</v>
      </c>
      <c r="G854">
        <v>-2.4036</v>
      </c>
      <c r="H854">
        <v>6225</v>
      </c>
      <c r="I854">
        <v>512681040</v>
      </c>
    </row>
    <row r="855" spans="1:9" x14ac:dyDescent="0.25">
      <c r="A855" s="27">
        <v>42432</v>
      </c>
      <c r="B855" t="s">
        <v>90</v>
      </c>
      <c r="C855" t="s">
        <v>91</v>
      </c>
      <c r="D855">
        <v>84.762</v>
      </c>
      <c r="E855">
        <v>81.312399999999997</v>
      </c>
      <c r="F855">
        <v>4.2423999999999999</v>
      </c>
      <c r="G855">
        <v>3.4496000000000002</v>
      </c>
      <c r="H855">
        <v>6225</v>
      </c>
      <c r="I855">
        <v>527643450</v>
      </c>
    </row>
    <row r="856" spans="1:9" x14ac:dyDescent="0.25">
      <c r="A856" s="27">
        <v>42431</v>
      </c>
      <c r="B856" t="s">
        <v>90</v>
      </c>
      <c r="C856" t="s">
        <v>91</v>
      </c>
      <c r="D856">
        <v>81.312399999999997</v>
      </c>
      <c r="E856">
        <v>80.908000000000001</v>
      </c>
      <c r="F856">
        <v>0.49983</v>
      </c>
      <c r="G856">
        <v>0.40439999999999998</v>
      </c>
      <c r="H856">
        <v>6525</v>
      </c>
      <c r="I856">
        <v>530563410</v>
      </c>
    </row>
    <row r="857" spans="1:9" x14ac:dyDescent="0.25">
      <c r="A857" s="27">
        <v>42430</v>
      </c>
      <c r="B857" t="s">
        <v>90</v>
      </c>
      <c r="C857" t="s">
        <v>91</v>
      </c>
      <c r="D857">
        <v>80.908000000000001</v>
      </c>
      <c r="E857">
        <v>73.767200000000003</v>
      </c>
      <c r="F857">
        <v>9.68018</v>
      </c>
      <c r="G857">
        <v>7.1407999999999996</v>
      </c>
      <c r="H857">
        <v>6625</v>
      </c>
      <c r="I857">
        <v>536015500</v>
      </c>
    </row>
    <row r="858" spans="1:9" x14ac:dyDescent="0.25">
      <c r="A858" s="27">
        <v>42429</v>
      </c>
      <c r="B858" t="s">
        <v>90</v>
      </c>
      <c r="C858" t="s">
        <v>91</v>
      </c>
      <c r="D858">
        <v>73.767200000000003</v>
      </c>
      <c r="E858">
        <v>74.876800000000003</v>
      </c>
      <c r="F858">
        <v>-1.4819</v>
      </c>
      <c r="G858">
        <v>-1.1095999999999999</v>
      </c>
      <c r="H858">
        <v>6625</v>
      </c>
      <c r="I858">
        <v>488707700</v>
      </c>
    </row>
    <row r="859" spans="1:9" x14ac:dyDescent="0.25">
      <c r="A859" s="27">
        <v>42426</v>
      </c>
      <c r="B859" t="s">
        <v>90</v>
      </c>
      <c r="C859" t="s">
        <v>91</v>
      </c>
      <c r="D859">
        <v>74.876599999999996</v>
      </c>
      <c r="E859">
        <v>76.936199999999999</v>
      </c>
      <c r="F859">
        <v>-2.6770200000000002</v>
      </c>
      <c r="G859">
        <v>-2.0596000000000001</v>
      </c>
      <c r="H859">
        <v>6600</v>
      </c>
      <c r="I859">
        <v>494185560</v>
      </c>
    </row>
    <row r="860" spans="1:9" x14ac:dyDescent="0.25">
      <c r="A860" s="27">
        <v>42425</v>
      </c>
      <c r="B860" t="s">
        <v>90</v>
      </c>
      <c r="C860" t="s">
        <v>91</v>
      </c>
      <c r="D860">
        <v>76.936199999999999</v>
      </c>
      <c r="E860">
        <v>73.977000000000004</v>
      </c>
      <c r="F860">
        <v>4.0001600000000002</v>
      </c>
      <c r="G860">
        <v>2.9592000000000001</v>
      </c>
      <c r="H860">
        <v>5825</v>
      </c>
      <c r="I860">
        <v>448153365</v>
      </c>
    </row>
    <row r="861" spans="1:9" x14ac:dyDescent="0.25">
      <c r="A861" s="27">
        <v>42424</v>
      </c>
      <c r="B861" t="s">
        <v>90</v>
      </c>
      <c r="C861" t="s">
        <v>91</v>
      </c>
      <c r="D861">
        <v>73.977199999999996</v>
      </c>
      <c r="E861">
        <v>72.678399999999996</v>
      </c>
      <c r="F861">
        <v>1.78705</v>
      </c>
      <c r="G861">
        <v>1.2988</v>
      </c>
      <c r="H861">
        <v>6150</v>
      </c>
      <c r="I861">
        <v>454959780</v>
      </c>
    </row>
    <row r="862" spans="1:9" x14ac:dyDescent="0.25">
      <c r="A862" s="27">
        <v>42423</v>
      </c>
      <c r="B862" t="s">
        <v>90</v>
      </c>
      <c r="C862" t="s">
        <v>91</v>
      </c>
      <c r="D862">
        <v>72.678600000000003</v>
      </c>
      <c r="E862">
        <v>76.677800000000005</v>
      </c>
      <c r="F862">
        <v>-5.2155899999999997</v>
      </c>
      <c r="G862">
        <v>-3.9992000000000001</v>
      </c>
      <c r="H862">
        <v>6150</v>
      </c>
      <c r="I862">
        <v>446973390</v>
      </c>
    </row>
    <row r="863" spans="1:9" x14ac:dyDescent="0.25">
      <c r="A863" s="27">
        <v>42422</v>
      </c>
      <c r="B863" t="s">
        <v>90</v>
      </c>
      <c r="C863" t="s">
        <v>91</v>
      </c>
      <c r="D863">
        <v>76.677800000000005</v>
      </c>
      <c r="E863">
        <v>72.425399999999996</v>
      </c>
      <c r="F863">
        <v>5.8714199999999996</v>
      </c>
      <c r="G863">
        <v>4.2523999999999997</v>
      </c>
      <c r="H863">
        <v>6225</v>
      </c>
      <c r="I863">
        <v>477319305</v>
      </c>
    </row>
    <row r="864" spans="1:9" x14ac:dyDescent="0.25">
      <c r="A864" s="27">
        <v>42419</v>
      </c>
      <c r="B864" t="s">
        <v>90</v>
      </c>
      <c r="C864" t="s">
        <v>91</v>
      </c>
      <c r="D864">
        <v>72.425600000000003</v>
      </c>
      <c r="E864">
        <v>71.176000000000002</v>
      </c>
      <c r="F864">
        <v>1.7556499999999999</v>
      </c>
      <c r="G864">
        <v>1.2496</v>
      </c>
      <c r="H864">
        <v>6725</v>
      </c>
      <c r="I864">
        <v>487062160</v>
      </c>
    </row>
    <row r="865" spans="1:9" x14ac:dyDescent="0.25">
      <c r="A865" s="27">
        <v>42418</v>
      </c>
      <c r="B865" t="s">
        <v>90</v>
      </c>
      <c r="C865" t="s">
        <v>91</v>
      </c>
      <c r="D865">
        <v>71.176000000000002</v>
      </c>
      <c r="E865">
        <v>70.753200000000007</v>
      </c>
      <c r="F865">
        <v>0.59757000000000005</v>
      </c>
      <c r="G865">
        <v>0.42280000000000001</v>
      </c>
      <c r="H865">
        <v>6975</v>
      </c>
      <c r="I865">
        <v>496452600</v>
      </c>
    </row>
    <row r="866" spans="1:9" x14ac:dyDescent="0.25">
      <c r="A866" s="27">
        <v>42417</v>
      </c>
      <c r="B866" t="s">
        <v>90</v>
      </c>
      <c r="C866" t="s">
        <v>91</v>
      </c>
      <c r="D866">
        <v>70.753399999999999</v>
      </c>
      <c r="E866">
        <v>68.180999999999997</v>
      </c>
      <c r="F866">
        <v>3.7728999999999999</v>
      </c>
      <c r="G866">
        <v>2.5724</v>
      </c>
      <c r="H866">
        <v>7175</v>
      </c>
      <c r="I866">
        <v>507655645</v>
      </c>
    </row>
    <row r="867" spans="1:9" x14ac:dyDescent="0.25">
      <c r="A867" s="27">
        <v>42416</v>
      </c>
      <c r="B867" t="s">
        <v>90</v>
      </c>
      <c r="C867" t="s">
        <v>91</v>
      </c>
      <c r="D867">
        <v>68.180999999999997</v>
      </c>
      <c r="E867">
        <v>64.732200000000006</v>
      </c>
      <c r="F867">
        <v>5.3277999999999999</v>
      </c>
      <c r="G867">
        <v>3.4487999999999999</v>
      </c>
      <c r="H867">
        <v>7450</v>
      </c>
      <c r="I867">
        <v>507948450</v>
      </c>
    </row>
    <row r="868" spans="1:9" x14ac:dyDescent="0.25">
      <c r="A868" s="27">
        <v>42412</v>
      </c>
      <c r="B868" t="s">
        <v>90</v>
      </c>
      <c r="C868" t="s">
        <v>91</v>
      </c>
      <c r="D868">
        <v>64.732399999999998</v>
      </c>
      <c r="E868">
        <v>63.005600000000001</v>
      </c>
      <c r="F868">
        <v>2.74071</v>
      </c>
      <c r="G868">
        <v>1.7267999999999999</v>
      </c>
      <c r="H868">
        <v>7750</v>
      </c>
      <c r="I868">
        <v>501676100</v>
      </c>
    </row>
    <row r="869" spans="1:9" x14ac:dyDescent="0.25">
      <c r="A869" s="27">
        <v>42411</v>
      </c>
      <c r="B869" t="s">
        <v>90</v>
      </c>
      <c r="C869" t="s">
        <v>91</v>
      </c>
      <c r="D869">
        <v>63.005600000000001</v>
      </c>
      <c r="E869">
        <v>66.371600000000001</v>
      </c>
      <c r="F869">
        <v>-5.0714499999999996</v>
      </c>
      <c r="G869">
        <v>-3.3660000000000001</v>
      </c>
      <c r="H869">
        <v>8025</v>
      </c>
      <c r="I869">
        <v>505619940</v>
      </c>
    </row>
    <row r="870" spans="1:9" x14ac:dyDescent="0.25">
      <c r="A870" s="27">
        <v>42410</v>
      </c>
      <c r="B870" t="s">
        <v>90</v>
      </c>
      <c r="C870" t="s">
        <v>91</v>
      </c>
      <c r="D870">
        <v>66.371600000000001</v>
      </c>
      <c r="E870">
        <v>66.776399999999995</v>
      </c>
      <c r="F870">
        <v>-0.60619999999999996</v>
      </c>
      <c r="G870">
        <v>-0.40479999999999999</v>
      </c>
      <c r="H870">
        <v>7725</v>
      </c>
      <c r="I870">
        <v>512720610</v>
      </c>
    </row>
    <row r="871" spans="1:9" x14ac:dyDescent="0.25">
      <c r="A871" s="27">
        <v>42409</v>
      </c>
      <c r="B871" t="s">
        <v>90</v>
      </c>
      <c r="C871" t="s">
        <v>91</v>
      </c>
      <c r="D871">
        <v>66.776200000000003</v>
      </c>
      <c r="E871">
        <v>68.331400000000002</v>
      </c>
      <c r="F871">
        <v>-2.27597</v>
      </c>
      <c r="G871">
        <v>-1.5551999999999999</v>
      </c>
      <c r="H871">
        <v>7650</v>
      </c>
      <c r="I871">
        <v>510837930</v>
      </c>
    </row>
    <row r="872" spans="1:9" x14ac:dyDescent="0.25">
      <c r="A872" s="27">
        <v>42408</v>
      </c>
      <c r="B872" t="s">
        <v>90</v>
      </c>
      <c r="C872" t="s">
        <v>91</v>
      </c>
      <c r="D872">
        <v>68.331199999999995</v>
      </c>
      <c r="E872">
        <v>71.523200000000003</v>
      </c>
      <c r="F872">
        <v>-4.4628899999999998</v>
      </c>
      <c r="G872">
        <v>-3.1920000000000002</v>
      </c>
      <c r="H872">
        <v>7650</v>
      </c>
      <c r="I872">
        <v>522733680</v>
      </c>
    </row>
    <row r="873" spans="1:9" x14ac:dyDescent="0.25">
      <c r="A873" s="27">
        <v>42405</v>
      </c>
      <c r="B873" t="s">
        <v>90</v>
      </c>
      <c r="C873" t="s">
        <v>91</v>
      </c>
      <c r="D873">
        <v>71.523200000000003</v>
      </c>
      <c r="E873">
        <v>73.974000000000004</v>
      </c>
      <c r="F873">
        <v>-3.3130600000000001</v>
      </c>
      <c r="G873">
        <v>-2.4508000000000001</v>
      </c>
      <c r="H873">
        <v>7650</v>
      </c>
      <c r="I873">
        <v>547152480</v>
      </c>
    </row>
    <row r="874" spans="1:9" x14ac:dyDescent="0.25">
      <c r="A874" s="27">
        <v>42404</v>
      </c>
      <c r="B874" t="s">
        <v>90</v>
      </c>
      <c r="C874" t="s">
        <v>91</v>
      </c>
      <c r="D874">
        <v>73.973799999999997</v>
      </c>
      <c r="E874">
        <v>74.978999999999999</v>
      </c>
      <c r="F874">
        <v>-1.3406400000000001</v>
      </c>
      <c r="G874">
        <v>-1.0052000000000001</v>
      </c>
      <c r="H874">
        <v>7650</v>
      </c>
      <c r="I874">
        <v>565899570</v>
      </c>
    </row>
    <row r="875" spans="1:9" x14ac:dyDescent="0.25">
      <c r="A875" s="27">
        <v>42403</v>
      </c>
      <c r="B875" t="s">
        <v>90</v>
      </c>
      <c r="C875" t="s">
        <v>91</v>
      </c>
      <c r="D875">
        <v>74.978800000000007</v>
      </c>
      <c r="E875">
        <v>73.94</v>
      </c>
      <c r="F875">
        <v>1.4049199999999999</v>
      </c>
      <c r="G875">
        <v>1.0387999999999999</v>
      </c>
      <c r="H875">
        <v>7650</v>
      </c>
      <c r="I875">
        <v>573587820</v>
      </c>
    </row>
    <row r="876" spans="1:9" x14ac:dyDescent="0.25">
      <c r="A876" s="27">
        <v>42402</v>
      </c>
      <c r="B876" t="s">
        <v>90</v>
      </c>
      <c r="C876" t="s">
        <v>91</v>
      </c>
      <c r="D876">
        <v>73.94</v>
      </c>
      <c r="E876">
        <v>79.323599999999999</v>
      </c>
      <c r="F876">
        <v>-6.78688</v>
      </c>
      <c r="G876">
        <v>-5.3836000000000004</v>
      </c>
      <c r="H876">
        <v>7650</v>
      </c>
      <c r="I876">
        <v>565641000</v>
      </c>
    </row>
    <row r="877" spans="1:9" x14ac:dyDescent="0.25">
      <c r="A877" s="27">
        <v>42401</v>
      </c>
      <c r="B877" t="s">
        <v>90</v>
      </c>
      <c r="C877" t="s">
        <v>91</v>
      </c>
      <c r="D877">
        <v>79.323400000000007</v>
      </c>
      <c r="E877">
        <v>78.962599999999995</v>
      </c>
      <c r="F877">
        <v>0.45693</v>
      </c>
      <c r="G877">
        <v>0.36080000000000001</v>
      </c>
      <c r="H877">
        <v>7650</v>
      </c>
      <c r="I877">
        <v>606824010</v>
      </c>
    </row>
    <row r="878" spans="1:9" x14ac:dyDescent="0.25">
      <c r="A878" s="27">
        <v>42398</v>
      </c>
      <c r="B878" t="s">
        <v>90</v>
      </c>
      <c r="C878" t="s">
        <v>91</v>
      </c>
      <c r="D878">
        <v>78.962599999999995</v>
      </c>
      <c r="E878">
        <v>74.230999999999995</v>
      </c>
      <c r="F878">
        <v>6.3741599999999998</v>
      </c>
      <c r="G878">
        <v>4.7316000000000003</v>
      </c>
      <c r="H878">
        <v>8050</v>
      </c>
      <c r="I878">
        <v>635648930</v>
      </c>
    </row>
    <row r="879" spans="1:9" x14ac:dyDescent="0.25">
      <c r="A879" s="27">
        <v>42397</v>
      </c>
      <c r="B879" t="s">
        <v>90</v>
      </c>
      <c r="C879" t="s">
        <v>91</v>
      </c>
      <c r="D879">
        <v>74.231200000000001</v>
      </c>
      <c r="E879">
        <v>72.736400000000003</v>
      </c>
      <c r="F879">
        <v>2.0550899999999999</v>
      </c>
      <c r="G879">
        <v>1.4947999999999999</v>
      </c>
      <c r="H879">
        <v>9200</v>
      </c>
      <c r="I879">
        <v>682927040</v>
      </c>
    </row>
    <row r="880" spans="1:9" x14ac:dyDescent="0.25">
      <c r="A880" s="27">
        <v>42396</v>
      </c>
      <c r="B880" t="s">
        <v>90</v>
      </c>
      <c r="C880" t="s">
        <v>91</v>
      </c>
      <c r="D880">
        <v>72.736599999999996</v>
      </c>
      <c r="E880">
        <v>75.427400000000006</v>
      </c>
      <c r="F880">
        <v>-3.5674000000000001</v>
      </c>
      <c r="G880">
        <v>-2.6907999999999999</v>
      </c>
      <c r="H880">
        <v>9875</v>
      </c>
      <c r="I880">
        <v>718273925</v>
      </c>
    </row>
    <row r="881" spans="1:9" x14ac:dyDescent="0.25">
      <c r="A881" s="27">
        <v>42395</v>
      </c>
      <c r="B881" t="s">
        <v>90</v>
      </c>
      <c r="C881" t="s">
        <v>91</v>
      </c>
      <c r="D881">
        <v>75.427400000000006</v>
      </c>
      <c r="E881">
        <v>72.201800000000006</v>
      </c>
      <c r="F881">
        <v>4.4674800000000001</v>
      </c>
      <c r="G881">
        <v>3.2256</v>
      </c>
      <c r="H881">
        <v>10125</v>
      </c>
      <c r="I881">
        <v>763702425</v>
      </c>
    </row>
    <row r="882" spans="1:9" x14ac:dyDescent="0.25">
      <c r="A882" s="27">
        <v>42394</v>
      </c>
      <c r="B882" t="s">
        <v>90</v>
      </c>
      <c r="C882" t="s">
        <v>91</v>
      </c>
      <c r="D882">
        <v>72.201800000000006</v>
      </c>
      <c r="E882">
        <v>76.479799999999997</v>
      </c>
      <c r="F882">
        <v>-5.5936300000000001</v>
      </c>
      <c r="G882">
        <v>-4.2779999999999996</v>
      </c>
      <c r="H882">
        <v>10500</v>
      </c>
      <c r="I882">
        <v>758118900</v>
      </c>
    </row>
    <row r="883" spans="1:9" x14ac:dyDescent="0.25">
      <c r="A883" s="27">
        <v>42391</v>
      </c>
      <c r="B883" t="s">
        <v>90</v>
      </c>
      <c r="C883" t="s">
        <v>91</v>
      </c>
      <c r="D883">
        <v>76.479799999999997</v>
      </c>
      <c r="E883">
        <v>70.025800000000004</v>
      </c>
      <c r="F883">
        <v>9.2165999999999997</v>
      </c>
      <c r="G883">
        <v>6.4539999999999997</v>
      </c>
      <c r="H883">
        <v>11425</v>
      </c>
      <c r="I883">
        <v>873781715</v>
      </c>
    </row>
    <row r="884" spans="1:9" x14ac:dyDescent="0.25">
      <c r="A884" s="27">
        <v>42390</v>
      </c>
      <c r="B884" t="s">
        <v>90</v>
      </c>
      <c r="C884" t="s">
        <v>91</v>
      </c>
      <c r="D884">
        <v>70.025800000000004</v>
      </c>
      <c r="E884">
        <v>71.004999999999995</v>
      </c>
      <c r="F884">
        <v>-1.37906</v>
      </c>
      <c r="G884">
        <v>-0.97919999999999996</v>
      </c>
      <c r="H884">
        <v>11725.02</v>
      </c>
      <c r="I884">
        <v>821053905.51600003</v>
      </c>
    </row>
    <row r="885" spans="1:9" x14ac:dyDescent="0.25">
      <c r="A885" s="27">
        <v>42389</v>
      </c>
      <c r="B885" t="s">
        <v>90</v>
      </c>
      <c r="C885" t="s">
        <v>91</v>
      </c>
      <c r="D885">
        <v>71.004999999999995</v>
      </c>
      <c r="E885">
        <v>73.131</v>
      </c>
      <c r="F885">
        <v>-2.9071099999999999</v>
      </c>
      <c r="G885">
        <v>-2.1259999999999999</v>
      </c>
      <c r="H885">
        <v>11725.02</v>
      </c>
      <c r="I885">
        <v>832535045.10000002</v>
      </c>
    </row>
    <row r="886" spans="1:9" x14ac:dyDescent="0.25">
      <c r="A886" s="27">
        <v>42388</v>
      </c>
      <c r="B886" t="s">
        <v>90</v>
      </c>
      <c r="C886" t="s">
        <v>91</v>
      </c>
      <c r="D886">
        <v>73.130799999999994</v>
      </c>
      <c r="E886">
        <v>72.145200000000003</v>
      </c>
      <c r="F886">
        <v>1.3661300000000001</v>
      </c>
      <c r="G886">
        <v>0.98560000000000003</v>
      </c>
      <c r="H886">
        <v>11000.02</v>
      </c>
      <c r="I886">
        <v>804440262.61600006</v>
      </c>
    </row>
    <row r="887" spans="1:9" x14ac:dyDescent="0.25">
      <c r="A887" s="27">
        <v>42384</v>
      </c>
      <c r="B887" t="s">
        <v>90</v>
      </c>
      <c r="C887" t="s">
        <v>91</v>
      </c>
      <c r="D887">
        <v>72.145399999999995</v>
      </c>
      <c r="E887">
        <v>79.819800000000001</v>
      </c>
      <c r="F887">
        <v>-9.6146600000000007</v>
      </c>
      <c r="G887">
        <v>-7.6744000000000003</v>
      </c>
      <c r="H887">
        <v>10950.02</v>
      </c>
      <c r="I887">
        <v>789993572.90799999</v>
      </c>
    </row>
    <row r="888" spans="1:9" x14ac:dyDescent="0.25">
      <c r="A888" s="27">
        <v>42383</v>
      </c>
      <c r="B888" t="s">
        <v>90</v>
      </c>
      <c r="C888" t="s">
        <v>91</v>
      </c>
      <c r="D888">
        <v>79.819800000000001</v>
      </c>
      <c r="E888">
        <v>76.908600000000007</v>
      </c>
      <c r="F888">
        <v>3.7852700000000001</v>
      </c>
      <c r="G888">
        <v>2.9112</v>
      </c>
      <c r="H888">
        <v>10275.02</v>
      </c>
      <c r="I888">
        <v>820150041.39600003</v>
      </c>
    </row>
    <row r="889" spans="1:9" x14ac:dyDescent="0.25">
      <c r="A889" s="27">
        <v>42382</v>
      </c>
      <c r="B889" t="s">
        <v>90</v>
      </c>
      <c r="C889" t="s">
        <v>91</v>
      </c>
      <c r="D889">
        <v>76.908600000000007</v>
      </c>
      <c r="E889">
        <v>85.607799999999997</v>
      </c>
      <c r="F889">
        <v>-10.16169</v>
      </c>
      <c r="G889">
        <v>-8.6991999999999994</v>
      </c>
      <c r="H889">
        <v>10125.02</v>
      </c>
      <c r="I889">
        <v>778701113.17200005</v>
      </c>
    </row>
    <row r="890" spans="1:9" x14ac:dyDescent="0.25">
      <c r="A890" s="27">
        <v>42381</v>
      </c>
      <c r="B890" t="s">
        <v>90</v>
      </c>
      <c r="C890" t="s">
        <v>91</v>
      </c>
      <c r="D890">
        <v>85.607600000000005</v>
      </c>
      <c r="E890">
        <v>81.889600000000002</v>
      </c>
      <c r="F890">
        <v>4.54026</v>
      </c>
      <c r="G890">
        <v>3.718</v>
      </c>
      <c r="H890">
        <v>10125.02</v>
      </c>
      <c r="I890">
        <v>866778662.15199995</v>
      </c>
    </row>
    <row r="891" spans="1:9" x14ac:dyDescent="0.25">
      <c r="A891" s="27">
        <v>42380</v>
      </c>
      <c r="B891" t="s">
        <v>90</v>
      </c>
      <c r="C891" t="s">
        <v>91</v>
      </c>
      <c r="D891">
        <v>81.889799999999994</v>
      </c>
      <c r="E891">
        <v>77.662599999999998</v>
      </c>
      <c r="F891">
        <v>5.4430300000000003</v>
      </c>
      <c r="G891">
        <v>4.2271999999999998</v>
      </c>
      <c r="H891">
        <v>9450.02</v>
      </c>
      <c r="I891">
        <v>773860247.796</v>
      </c>
    </row>
    <row r="892" spans="1:9" x14ac:dyDescent="0.25">
      <c r="A892" s="27">
        <v>42377</v>
      </c>
      <c r="B892" t="s">
        <v>90</v>
      </c>
      <c r="C892" t="s">
        <v>91</v>
      </c>
      <c r="D892">
        <v>77.662599999999998</v>
      </c>
      <c r="E892">
        <v>83.026600000000002</v>
      </c>
      <c r="F892">
        <v>-6.4605800000000002</v>
      </c>
      <c r="G892">
        <v>-5.3639999999999999</v>
      </c>
      <c r="H892">
        <v>8525.02</v>
      </c>
      <c r="I892">
        <v>662075218.25199997</v>
      </c>
    </row>
    <row r="893" spans="1:9" x14ac:dyDescent="0.25">
      <c r="A893" s="27">
        <v>42376</v>
      </c>
      <c r="B893" t="s">
        <v>90</v>
      </c>
      <c r="C893" t="s">
        <v>91</v>
      </c>
      <c r="D893">
        <v>83.026399999999995</v>
      </c>
      <c r="E893">
        <v>94.374799999999993</v>
      </c>
      <c r="F893">
        <v>-12.02482</v>
      </c>
      <c r="G893">
        <v>-11.3484</v>
      </c>
      <c r="H893">
        <v>7900.02</v>
      </c>
      <c r="I893">
        <v>655910220.528</v>
      </c>
    </row>
    <row r="894" spans="1:9" x14ac:dyDescent="0.25">
      <c r="A894" s="27">
        <v>42375</v>
      </c>
      <c r="B894" t="s">
        <v>90</v>
      </c>
      <c r="C894" t="s">
        <v>91</v>
      </c>
      <c r="D894">
        <v>94.374799999999993</v>
      </c>
      <c r="E894">
        <v>97.888000000000005</v>
      </c>
      <c r="F894">
        <v>-3.589</v>
      </c>
      <c r="G894">
        <v>-3.5131999999999999</v>
      </c>
      <c r="H894">
        <v>6950.02</v>
      </c>
      <c r="I894">
        <v>655906747.49600005</v>
      </c>
    </row>
    <row r="895" spans="1:9" x14ac:dyDescent="0.25">
      <c r="A895" s="27">
        <v>42374</v>
      </c>
      <c r="B895" t="s">
        <v>90</v>
      </c>
      <c r="C895" t="s">
        <v>91</v>
      </c>
      <c r="D895">
        <v>97.888000000000005</v>
      </c>
      <c r="E895">
        <v>96.331599999999995</v>
      </c>
      <c r="F895">
        <v>1.6156699999999999</v>
      </c>
      <c r="G895">
        <v>1.5564</v>
      </c>
      <c r="H895">
        <v>6850.02</v>
      </c>
      <c r="I895">
        <v>670534757.75999999</v>
      </c>
    </row>
    <row r="896" spans="1:9" x14ac:dyDescent="0.25">
      <c r="A896" s="27">
        <v>42373</v>
      </c>
      <c r="B896" t="s">
        <v>90</v>
      </c>
      <c r="C896" t="s">
        <v>91</v>
      </c>
      <c r="D896">
        <v>96.331599999999995</v>
      </c>
      <c r="E896">
        <v>101.6292</v>
      </c>
      <c r="F896">
        <v>-5.2126799999999998</v>
      </c>
      <c r="G896">
        <v>-5.2976000000000001</v>
      </c>
      <c r="H896">
        <v>6750.02</v>
      </c>
      <c r="I896">
        <v>650240226.63199997</v>
      </c>
    </row>
    <row r="897" spans="1:9" x14ac:dyDescent="0.25">
      <c r="A897" s="27">
        <v>42369</v>
      </c>
      <c r="B897" t="s">
        <v>90</v>
      </c>
      <c r="C897" t="s">
        <v>91</v>
      </c>
      <c r="D897">
        <v>101.6292</v>
      </c>
      <c r="E897">
        <v>102.4096</v>
      </c>
      <c r="F897">
        <v>-0.76204000000000005</v>
      </c>
      <c r="G897">
        <v>-0.78039999999999998</v>
      </c>
      <c r="H897">
        <v>6325.02</v>
      </c>
      <c r="I897">
        <v>642806722.58399999</v>
      </c>
    </row>
    <row r="898" spans="1:9" x14ac:dyDescent="0.25">
      <c r="A898" s="27">
        <v>42368</v>
      </c>
      <c r="B898" t="s">
        <v>90</v>
      </c>
      <c r="C898" t="s">
        <v>91</v>
      </c>
      <c r="D898">
        <v>102.40940000000001</v>
      </c>
      <c r="E898">
        <v>107.27500000000001</v>
      </c>
      <c r="F898">
        <v>-4.5356300000000003</v>
      </c>
      <c r="G898">
        <v>-4.8655999999999997</v>
      </c>
      <c r="H898">
        <v>6225.02</v>
      </c>
      <c r="I898">
        <v>637500563.18799996</v>
      </c>
    </row>
    <row r="899" spans="1:9" x14ac:dyDescent="0.25">
      <c r="A899" s="27">
        <v>42367</v>
      </c>
      <c r="B899" t="s">
        <v>90</v>
      </c>
      <c r="C899" t="s">
        <v>91</v>
      </c>
      <c r="D899">
        <v>107.2748</v>
      </c>
      <c r="E899">
        <v>105.444</v>
      </c>
      <c r="F899">
        <v>1.73628</v>
      </c>
      <c r="G899">
        <v>1.8308</v>
      </c>
      <c r="H899">
        <v>6225.02</v>
      </c>
      <c r="I899">
        <v>667787775.49600005</v>
      </c>
    </row>
    <row r="900" spans="1:9" x14ac:dyDescent="0.25">
      <c r="A900" s="27">
        <v>42366</v>
      </c>
      <c r="B900" t="s">
        <v>90</v>
      </c>
      <c r="C900" t="s">
        <v>91</v>
      </c>
      <c r="D900">
        <v>105.4442</v>
      </c>
      <c r="E900">
        <v>103.0326</v>
      </c>
      <c r="F900">
        <v>2.3406199999999999</v>
      </c>
      <c r="G900">
        <v>2.4116</v>
      </c>
      <c r="H900">
        <v>6500.02</v>
      </c>
      <c r="I900">
        <v>685389408.88399994</v>
      </c>
    </row>
    <row r="901" spans="1:9" x14ac:dyDescent="0.25">
      <c r="A901" s="27">
        <v>42362</v>
      </c>
      <c r="B901" t="s">
        <v>90</v>
      </c>
      <c r="C901" t="s">
        <v>91</v>
      </c>
      <c r="D901">
        <v>103.03279999999999</v>
      </c>
      <c r="E901">
        <v>104.91079999999999</v>
      </c>
      <c r="F901">
        <v>-1.79009</v>
      </c>
      <c r="G901">
        <v>-1.8779999999999999</v>
      </c>
      <c r="H901">
        <v>6550.02</v>
      </c>
      <c r="I901">
        <v>674866900.65600002</v>
      </c>
    </row>
    <row r="902" spans="1:9" x14ac:dyDescent="0.25">
      <c r="A902" s="27">
        <v>42361</v>
      </c>
      <c r="B902" t="s">
        <v>90</v>
      </c>
      <c r="C902" t="s">
        <v>91</v>
      </c>
      <c r="D902">
        <v>104.91079999999999</v>
      </c>
      <c r="E902">
        <v>105.2804</v>
      </c>
      <c r="F902">
        <v>-0.35105999999999998</v>
      </c>
      <c r="G902">
        <v>-0.36959999999999998</v>
      </c>
      <c r="H902">
        <v>6625.02</v>
      </c>
      <c r="I902">
        <v>695036148.21599996</v>
      </c>
    </row>
    <row r="903" spans="1:9" x14ac:dyDescent="0.25">
      <c r="A903" s="27">
        <v>42360</v>
      </c>
      <c r="B903" t="s">
        <v>90</v>
      </c>
      <c r="C903" t="s">
        <v>91</v>
      </c>
      <c r="D903">
        <v>105.2804</v>
      </c>
      <c r="E903">
        <v>100.1808</v>
      </c>
      <c r="F903">
        <v>5.0903999999999998</v>
      </c>
      <c r="G903">
        <v>5.0995999999999997</v>
      </c>
      <c r="H903">
        <v>7250.02</v>
      </c>
      <c r="I903">
        <v>763285005.60800004</v>
      </c>
    </row>
    <row r="904" spans="1:9" x14ac:dyDescent="0.25">
      <c r="A904" s="27">
        <v>42359</v>
      </c>
      <c r="B904" t="s">
        <v>90</v>
      </c>
      <c r="C904" t="s">
        <v>91</v>
      </c>
      <c r="D904">
        <v>100.1808</v>
      </c>
      <c r="E904">
        <v>93.119600000000005</v>
      </c>
      <c r="F904">
        <v>7.5829399999999998</v>
      </c>
      <c r="G904">
        <v>7.0612000000000004</v>
      </c>
      <c r="H904">
        <v>7250.02</v>
      </c>
      <c r="I904">
        <v>726312803.61600006</v>
      </c>
    </row>
    <row r="905" spans="1:9" x14ac:dyDescent="0.25">
      <c r="A905" s="27">
        <v>42356</v>
      </c>
      <c r="B905" t="s">
        <v>90</v>
      </c>
      <c r="C905" t="s">
        <v>91</v>
      </c>
      <c r="D905">
        <v>93.119600000000005</v>
      </c>
      <c r="E905">
        <v>98.933199999999999</v>
      </c>
      <c r="F905">
        <v>-5.87629</v>
      </c>
      <c r="G905">
        <v>-5.8136000000000001</v>
      </c>
      <c r="H905">
        <v>7250.02</v>
      </c>
      <c r="I905">
        <v>675118962.39199996</v>
      </c>
    </row>
    <row r="906" spans="1:9" x14ac:dyDescent="0.25">
      <c r="A906" s="27">
        <v>42355</v>
      </c>
      <c r="B906" t="s">
        <v>90</v>
      </c>
      <c r="C906" t="s">
        <v>91</v>
      </c>
      <c r="D906">
        <v>98.933199999999999</v>
      </c>
      <c r="E906">
        <v>105.5596</v>
      </c>
      <c r="F906">
        <v>-6.2774000000000001</v>
      </c>
      <c r="G906">
        <v>-6.6264000000000003</v>
      </c>
      <c r="H906">
        <v>6900.02</v>
      </c>
      <c r="I906">
        <v>682641058.66400003</v>
      </c>
    </row>
    <row r="907" spans="1:9" x14ac:dyDescent="0.25">
      <c r="A907" s="27">
        <v>42354</v>
      </c>
      <c r="B907" t="s">
        <v>90</v>
      </c>
      <c r="C907" t="s">
        <v>91</v>
      </c>
      <c r="D907">
        <v>105.5596</v>
      </c>
      <c r="E907">
        <v>101.5256</v>
      </c>
      <c r="F907">
        <v>3.9733800000000001</v>
      </c>
      <c r="G907">
        <v>4.0339999999999998</v>
      </c>
      <c r="H907">
        <v>6600.02</v>
      </c>
      <c r="I907">
        <v>696695471.19200003</v>
      </c>
    </row>
    <row r="908" spans="1:9" x14ac:dyDescent="0.25">
      <c r="A908" s="27">
        <v>42353</v>
      </c>
      <c r="B908" t="s">
        <v>90</v>
      </c>
      <c r="C908" t="s">
        <v>91</v>
      </c>
      <c r="D908">
        <v>101.5256</v>
      </c>
      <c r="E908">
        <v>94.335999999999999</v>
      </c>
      <c r="F908">
        <v>7.62127</v>
      </c>
      <c r="G908">
        <v>7.1896000000000004</v>
      </c>
      <c r="H908">
        <v>6600.02</v>
      </c>
      <c r="I908">
        <v>670070990.51199996</v>
      </c>
    </row>
    <row r="909" spans="1:9" x14ac:dyDescent="0.25">
      <c r="A909" s="27">
        <v>42352</v>
      </c>
      <c r="B909" t="s">
        <v>90</v>
      </c>
      <c r="C909" t="s">
        <v>91</v>
      </c>
      <c r="D909">
        <v>94.335999999999999</v>
      </c>
      <c r="E909">
        <v>88.478800000000007</v>
      </c>
      <c r="F909">
        <v>6.6198899999999998</v>
      </c>
      <c r="G909">
        <v>5.8571999999999997</v>
      </c>
      <c r="H909">
        <v>6600.02</v>
      </c>
      <c r="I909">
        <v>622619486.72000003</v>
      </c>
    </row>
    <row r="910" spans="1:9" x14ac:dyDescent="0.25">
      <c r="A910" s="27">
        <v>42349</v>
      </c>
      <c r="B910" t="s">
        <v>90</v>
      </c>
      <c r="C910" t="s">
        <v>91</v>
      </c>
      <c r="D910">
        <v>88.478800000000007</v>
      </c>
      <c r="E910">
        <v>105.18</v>
      </c>
      <c r="F910">
        <v>-15.878679999999999</v>
      </c>
      <c r="G910">
        <v>-16.7012</v>
      </c>
      <c r="H910">
        <v>6050.02</v>
      </c>
      <c r="I910">
        <v>535298509.57599998</v>
      </c>
    </row>
    <row r="911" spans="1:9" x14ac:dyDescent="0.25">
      <c r="A911" s="27">
        <v>42348</v>
      </c>
      <c r="B911" t="s">
        <v>90</v>
      </c>
      <c r="C911" t="s">
        <v>91</v>
      </c>
      <c r="D911">
        <v>105.1798</v>
      </c>
      <c r="E911">
        <v>106.035</v>
      </c>
      <c r="F911">
        <v>-0.80652999999999997</v>
      </c>
      <c r="G911">
        <v>-0.85519999999999996</v>
      </c>
      <c r="H911">
        <v>5000.0200000000004</v>
      </c>
      <c r="I911">
        <v>525901103.59600002</v>
      </c>
    </row>
    <row r="912" spans="1:9" x14ac:dyDescent="0.25">
      <c r="A912" s="27">
        <v>42347</v>
      </c>
      <c r="B912" t="s">
        <v>90</v>
      </c>
      <c r="C912" t="s">
        <v>91</v>
      </c>
      <c r="D912">
        <v>106.0348</v>
      </c>
      <c r="E912">
        <v>111.1328</v>
      </c>
      <c r="F912">
        <v>-4.5872999999999999</v>
      </c>
      <c r="G912">
        <v>-5.0979999999999999</v>
      </c>
      <c r="H912">
        <v>5000.0200000000004</v>
      </c>
      <c r="I912">
        <v>530176120.69599998</v>
      </c>
    </row>
    <row r="913" spans="1:9" x14ac:dyDescent="0.25">
      <c r="A913" s="27">
        <v>42346</v>
      </c>
      <c r="B913" t="s">
        <v>90</v>
      </c>
      <c r="C913" t="s">
        <v>91</v>
      </c>
      <c r="D913">
        <v>111.1328</v>
      </c>
      <c r="E913">
        <v>117.5752</v>
      </c>
      <c r="F913">
        <v>-5.4793900000000004</v>
      </c>
      <c r="G913">
        <v>-6.4424000000000001</v>
      </c>
      <c r="H913">
        <v>5000.0200000000004</v>
      </c>
      <c r="I913">
        <v>555666222.65600002</v>
      </c>
    </row>
    <row r="914" spans="1:9" x14ac:dyDescent="0.25">
      <c r="A914" s="27">
        <v>42345</v>
      </c>
      <c r="B914" t="s">
        <v>90</v>
      </c>
      <c r="C914" t="s">
        <v>91</v>
      </c>
      <c r="D914">
        <v>117.5752</v>
      </c>
      <c r="E914">
        <v>119.25879999999999</v>
      </c>
      <c r="F914">
        <v>-1.4117200000000001</v>
      </c>
      <c r="G914">
        <v>-1.6836</v>
      </c>
      <c r="H914">
        <v>5000.0200000000004</v>
      </c>
      <c r="I914">
        <v>587878351.50399995</v>
      </c>
    </row>
    <row r="915" spans="1:9" x14ac:dyDescent="0.25">
      <c r="A915" s="27">
        <v>42342</v>
      </c>
      <c r="B915" t="s">
        <v>90</v>
      </c>
      <c r="C915" t="s">
        <v>91</v>
      </c>
      <c r="D915">
        <v>119.2586</v>
      </c>
      <c r="E915">
        <v>109.8566</v>
      </c>
      <c r="F915">
        <v>8.5584299999999995</v>
      </c>
      <c r="G915">
        <v>9.4019999999999992</v>
      </c>
      <c r="H915">
        <v>5000.0200000000004</v>
      </c>
      <c r="I915">
        <v>596295385.17200005</v>
      </c>
    </row>
    <row r="916" spans="1:9" x14ac:dyDescent="0.25">
      <c r="A916" s="27">
        <v>42341</v>
      </c>
      <c r="B916" t="s">
        <v>90</v>
      </c>
      <c r="C916" t="s">
        <v>91</v>
      </c>
      <c r="D916">
        <v>109.85680000000001</v>
      </c>
      <c r="E916">
        <v>118.348</v>
      </c>
      <c r="F916">
        <v>-7.1747699999999996</v>
      </c>
      <c r="G916">
        <v>-8.4911999999999992</v>
      </c>
      <c r="H916">
        <v>5100.0200000000004</v>
      </c>
      <c r="I916">
        <v>560271877.13600004</v>
      </c>
    </row>
    <row r="917" spans="1:9" x14ac:dyDescent="0.25">
      <c r="A917" s="27">
        <v>42340</v>
      </c>
      <c r="B917" t="s">
        <v>90</v>
      </c>
      <c r="C917" t="s">
        <v>91</v>
      </c>
      <c r="D917">
        <v>118.348</v>
      </c>
      <c r="E917">
        <v>122.4564</v>
      </c>
      <c r="F917">
        <v>-3.3549899999999999</v>
      </c>
      <c r="G917">
        <v>-4.1083999999999996</v>
      </c>
      <c r="H917">
        <v>4950.0200000000004</v>
      </c>
      <c r="I917">
        <v>585824966.96000004</v>
      </c>
    </row>
    <row r="918" spans="1:9" x14ac:dyDescent="0.25">
      <c r="A918" s="27">
        <v>42339</v>
      </c>
      <c r="B918" t="s">
        <v>90</v>
      </c>
      <c r="C918" t="s">
        <v>91</v>
      </c>
      <c r="D918">
        <v>122.4562</v>
      </c>
      <c r="E918">
        <v>117.2734</v>
      </c>
      <c r="F918">
        <v>4.4194199999999997</v>
      </c>
      <c r="G918">
        <v>5.1828000000000003</v>
      </c>
      <c r="H918">
        <v>4950.0200000000004</v>
      </c>
      <c r="I918">
        <v>606160639.12399995</v>
      </c>
    </row>
    <row r="919" spans="1:9" x14ac:dyDescent="0.25">
      <c r="A919" s="27">
        <v>42338</v>
      </c>
      <c r="B919" t="s">
        <v>90</v>
      </c>
      <c r="C919" t="s">
        <v>91</v>
      </c>
      <c r="D919">
        <v>117.2734</v>
      </c>
      <c r="E919">
        <v>115.84099999999999</v>
      </c>
      <c r="F919">
        <v>1.2365200000000001</v>
      </c>
      <c r="G919">
        <v>1.4323999999999999</v>
      </c>
      <c r="H919">
        <v>4950.0200000000004</v>
      </c>
      <c r="I919">
        <v>580505675.46800005</v>
      </c>
    </row>
    <row r="920" spans="1:9" x14ac:dyDescent="0.25">
      <c r="A920" s="27">
        <v>42335</v>
      </c>
      <c r="B920" t="s">
        <v>90</v>
      </c>
      <c r="C920" t="s">
        <v>91</v>
      </c>
      <c r="D920">
        <v>115.8412</v>
      </c>
      <c r="E920">
        <v>118.2884</v>
      </c>
      <c r="F920">
        <v>-2.0688399999999998</v>
      </c>
      <c r="G920">
        <v>-2.4472</v>
      </c>
      <c r="H920">
        <v>4950.0200000000004</v>
      </c>
      <c r="I920">
        <v>573416256.824</v>
      </c>
    </row>
    <row r="921" spans="1:9" x14ac:dyDescent="0.25">
      <c r="A921" s="27">
        <v>42333</v>
      </c>
      <c r="B921" t="s">
        <v>90</v>
      </c>
      <c r="C921" t="s">
        <v>91</v>
      </c>
      <c r="D921">
        <v>118.2884</v>
      </c>
      <c r="E921">
        <v>114.2516</v>
      </c>
      <c r="F921">
        <v>3.5332499999999998</v>
      </c>
      <c r="G921">
        <v>4.0368000000000004</v>
      </c>
      <c r="H921">
        <v>4950.0200000000004</v>
      </c>
      <c r="I921">
        <v>585529945.76800001</v>
      </c>
    </row>
    <row r="922" spans="1:9" x14ac:dyDescent="0.25">
      <c r="A922" s="27">
        <v>42332</v>
      </c>
      <c r="B922" t="s">
        <v>90</v>
      </c>
      <c r="C922" t="s">
        <v>91</v>
      </c>
      <c r="D922">
        <v>114.2516</v>
      </c>
      <c r="E922">
        <v>117.124</v>
      </c>
      <c r="F922">
        <v>-2.4524400000000002</v>
      </c>
      <c r="G922">
        <v>-2.8723999999999998</v>
      </c>
      <c r="H922">
        <v>4950.0200000000004</v>
      </c>
      <c r="I922">
        <v>565547705.03199995</v>
      </c>
    </row>
    <row r="923" spans="1:9" x14ac:dyDescent="0.25">
      <c r="A923" s="27">
        <v>42331</v>
      </c>
      <c r="B923" t="s">
        <v>90</v>
      </c>
      <c r="C923" t="s">
        <v>91</v>
      </c>
      <c r="D923">
        <v>117.124</v>
      </c>
      <c r="E923">
        <v>114.476</v>
      </c>
      <c r="F923">
        <v>2.3131499999999998</v>
      </c>
      <c r="G923">
        <v>2.6480000000000001</v>
      </c>
      <c r="H923">
        <v>4950.0200000000004</v>
      </c>
      <c r="I923">
        <v>579766142.48000002</v>
      </c>
    </row>
    <row r="924" spans="1:9" x14ac:dyDescent="0.25">
      <c r="A924" s="27">
        <v>42328</v>
      </c>
      <c r="B924" t="s">
        <v>90</v>
      </c>
      <c r="C924" t="s">
        <v>91</v>
      </c>
      <c r="D924">
        <v>114.476</v>
      </c>
      <c r="E924">
        <v>110.08320000000001</v>
      </c>
      <c r="F924">
        <v>3.99044</v>
      </c>
      <c r="G924">
        <v>4.3928000000000003</v>
      </c>
      <c r="H924">
        <v>4950.0200000000004</v>
      </c>
      <c r="I924">
        <v>566658489.51999998</v>
      </c>
    </row>
    <row r="925" spans="1:9" x14ac:dyDescent="0.25">
      <c r="A925" s="27">
        <v>42327</v>
      </c>
      <c r="B925" t="s">
        <v>90</v>
      </c>
      <c r="C925" t="s">
        <v>91</v>
      </c>
      <c r="D925">
        <v>110.0834</v>
      </c>
      <c r="E925">
        <v>112.65860000000001</v>
      </c>
      <c r="F925">
        <v>-2.2858399999999999</v>
      </c>
      <c r="G925">
        <v>-2.5752000000000002</v>
      </c>
      <c r="H925">
        <v>4950.0200000000004</v>
      </c>
      <c r="I925">
        <v>544915031.66799998</v>
      </c>
    </row>
    <row r="926" spans="1:9" x14ac:dyDescent="0.25">
      <c r="A926" s="27">
        <v>42326</v>
      </c>
      <c r="B926" t="s">
        <v>90</v>
      </c>
      <c r="C926" t="s">
        <v>91</v>
      </c>
      <c r="D926">
        <v>112.6584</v>
      </c>
      <c r="E926">
        <v>108.29</v>
      </c>
      <c r="F926">
        <v>4.0339799999999997</v>
      </c>
      <c r="G926">
        <v>4.3684000000000003</v>
      </c>
      <c r="H926">
        <v>4950.0200000000004</v>
      </c>
      <c r="I926">
        <v>557661333.16799998</v>
      </c>
    </row>
    <row r="927" spans="1:9" x14ac:dyDescent="0.25">
      <c r="A927" s="27">
        <v>42325</v>
      </c>
      <c r="B927" t="s">
        <v>90</v>
      </c>
      <c r="C927" t="s">
        <v>91</v>
      </c>
      <c r="D927">
        <v>108.2902</v>
      </c>
      <c r="E927">
        <v>112.46339999999999</v>
      </c>
      <c r="F927">
        <v>-3.7107199999999998</v>
      </c>
      <c r="G927">
        <v>-4.1731999999999996</v>
      </c>
      <c r="H927">
        <v>4950.0200000000004</v>
      </c>
      <c r="I927">
        <v>536038655.80400002</v>
      </c>
    </row>
    <row r="928" spans="1:9" x14ac:dyDescent="0.25">
      <c r="A928" s="27">
        <v>42324</v>
      </c>
      <c r="B928" t="s">
        <v>90</v>
      </c>
      <c r="C928" t="s">
        <v>91</v>
      </c>
      <c r="D928">
        <v>112.4632</v>
      </c>
      <c r="E928">
        <v>102.08759999999999</v>
      </c>
      <c r="F928">
        <v>10.16343</v>
      </c>
      <c r="G928">
        <v>10.3756</v>
      </c>
      <c r="H928">
        <v>4950.0200000000004</v>
      </c>
      <c r="I928">
        <v>556695089.26400006</v>
      </c>
    </row>
    <row r="929" spans="1:9" x14ac:dyDescent="0.25">
      <c r="A929" s="27">
        <v>42321</v>
      </c>
      <c r="B929" t="s">
        <v>90</v>
      </c>
      <c r="C929" t="s">
        <v>91</v>
      </c>
      <c r="D929">
        <v>102.08759999999999</v>
      </c>
      <c r="E929">
        <v>109.3484</v>
      </c>
      <c r="F929">
        <v>-6.6400600000000001</v>
      </c>
      <c r="G929">
        <v>-7.2607999999999997</v>
      </c>
      <c r="H929">
        <v>4950.0200000000004</v>
      </c>
      <c r="I929">
        <v>505335661.75199997</v>
      </c>
    </row>
    <row r="930" spans="1:9" x14ac:dyDescent="0.25">
      <c r="A930" s="27">
        <v>42320</v>
      </c>
      <c r="B930" t="s">
        <v>90</v>
      </c>
      <c r="C930" t="s">
        <v>91</v>
      </c>
      <c r="D930">
        <v>109.34820000000001</v>
      </c>
      <c r="E930">
        <v>119.32259999999999</v>
      </c>
      <c r="F930">
        <v>-8.3591899999999999</v>
      </c>
      <c r="G930">
        <v>-9.9743999999999993</v>
      </c>
      <c r="H930">
        <v>4950.0200000000004</v>
      </c>
      <c r="I930">
        <v>541275776.96399999</v>
      </c>
    </row>
    <row r="931" spans="1:9" x14ac:dyDescent="0.25">
      <c r="A931" s="27">
        <v>42319</v>
      </c>
      <c r="B931" t="s">
        <v>90</v>
      </c>
      <c r="C931" t="s">
        <v>91</v>
      </c>
      <c r="D931">
        <v>119.3224</v>
      </c>
      <c r="E931">
        <v>122.806</v>
      </c>
      <c r="F931">
        <v>-2.8366699999999998</v>
      </c>
      <c r="G931">
        <v>-3.4836</v>
      </c>
      <c r="H931">
        <v>4950.0200000000004</v>
      </c>
      <c r="I931">
        <v>590648266.44799995</v>
      </c>
    </row>
    <row r="932" spans="1:9" x14ac:dyDescent="0.25">
      <c r="A932" s="27">
        <v>42318</v>
      </c>
      <c r="B932" t="s">
        <v>90</v>
      </c>
      <c r="C932" t="s">
        <v>91</v>
      </c>
      <c r="D932">
        <v>122.806</v>
      </c>
      <c r="E932">
        <v>118.55840000000001</v>
      </c>
      <c r="F932">
        <v>3.5827100000000001</v>
      </c>
      <c r="G932">
        <v>4.2476000000000003</v>
      </c>
      <c r="H932">
        <v>4950.0200000000004</v>
      </c>
      <c r="I932">
        <v>607892156.12</v>
      </c>
    </row>
    <row r="933" spans="1:9" x14ac:dyDescent="0.25">
      <c r="A933" s="27">
        <v>42317</v>
      </c>
      <c r="B933" t="s">
        <v>90</v>
      </c>
      <c r="C933" t="s">
        <v>91</v>
      </c>
      <c r="D933">
        <v>118.5586</v>
      </c>
      <c r="E933">
        <v>127.3882</v>
      </c>
      <c r="F933">
        <v>-6.9312500000000004</v>
      </c>
      <c r="G933">
        <v>-8.8295999999999992</v>
      </c>
      <c r="H933">
        <v>4950.0200000000004</v>
      </c>
      <c r="I933">
        <v>586867441.17200005</v>
      </c>
    </row>
    <row r="934" spans="1:9" x14ac:dyDescent="0.25">
      <c r="A934" s="27">
        <v>42314</v>
      </c>
      <c r="B934" t="s">
        <v>90</v>
      </c>
      <c r="C934" t="s">
        <v>91</v>
      </c>
      <c r="D934">
        <v>127.3882</v>
      </c>
      <c r="E934">
        <v>124.75060000000001</v>
      </c>
      <c r="F934">
        <v>2.1143000000000001</v>
      </c>
      <c r="G934">
        <v>2.6375999999999999</v>
      </c>
      <c r="H934">
        <v>5375.02</v>
      </c>
      <c r="I934">
        <v>684714122.76400006</v>
      </c>
    </row>
    <row r="935" spans="1:9" x14ac:dyDescent="0.25">
      <c r="A935" s="27">
        <v>42313</v>
      </c>
      <c r="B935" t="s">
        <v>90</v>
      </c>
      <c r="C935" t="s">
        <v>91</v>
      </c>
      <c r="D935">
        <v>124.7508</v>
      </c>
      <c r="E935">
        <v>120.22199999999999</v>
      </c>
      <c r="F935">
        <v>3.7670300000000001</v>
      </c>
      <c r="G935">
        <v>4.5288000000000004</v>
      </c>
      <c r="H935">
        <v>5375.02</v>
      </c>
      <c r="I935">
        <v>670538045.01600003</v>
      </c>
    </row>
    <row r="936" spans="1:9" x14ac:dyDescent="0.25">
      <c r="A936" s="27">
        <v>42312</v>
      </c>
      <c r="B936" t="s">
        <v>90</v>
      </c>
      <c r="C936" t="s">
        <v>91</v>
      </c>
      <c r="D936">
        <v>120.22199999999999</v>
      </c>
      <c r="E936">
        <v>124.3656</v>
      </c>
      <c r="F936">
        <v>-3.3317899999999998</v>
      </c>
      <c r="G936">
        <v>-4.1436000000000002</v>
      </c>
      <c r="H936">
        <v>5375.02</v>
      </c>
      <c r="I936">
        <v>646195654.44000006</v>
      </c>
    </row>
    <row r="937" spans="1:9" x14ac:dyDescent="0.25">
      <c r="A937" s="27">
        <v>42311</v>
      </c>
      <c r="B937" t="s">
        <v>90</v>
      </c>
      <c r="C937" t="s">
        <v>91</v>
      </c>
      <c r="D937">
        <v>124.36539999999999</v>
      </c>
      <c r="E937">
        <v>126.4986</v>
      </c>
      <c r="F937">
        <v>-1.68634</v>
      </c>
      <c r="G937">
        <v>-2.1332</v>
      </c>
      <c r="H937">
        <v>5375.02</v>
      </c>
      <c r="I937">
        <v>668466512.30799997</v>
      </c>
    </row>
    <row r="938" spans="1:9" x14ac:dyDescent="0.25">
      <c r="A938" s="27">
        <v>42310</v>
      </c>
      <c r="B938" t="s">
        <v>90</v>
      </c>
      <c r="C938" t="s">
        <v>91</v>
      </c>
      <c r="D938">
        <v>126.4986</v>
      </c>
      <c r="E938">
        <v>121.28740000000001</v>
      </c>
      <c r="F938">
        <v>4.29657</v>
      </c>
      <c r="G938">
        <v>5.2111999999999998</v>
      </c>
      <c r="H938">
        <v>5375.02</v>
      </c>
      <c r="I938">
        <v>679932504.972</v>
      </c>
    </row>
    <row r="939" spans="1:9" x14ac:dyDescent="0.25">
      <c r="A939" s="27">
        <v>42307</v>
      </c>
      <c r="B939" t="s">
        <v>90</v>
      </c>
      <c r="C939" t="s">
        <v>91</v>
      </c>
      <c r="D939">
        <v>121.2876</v>
      </c>
      <c r="E939">
        <v>124.4264</v>
      </c>
      <c r="F939">
        <v>-2.5226199999999999</v>
      </c>
      <c r="G939">
        <v>-3.1387999999999998</v>
      </c>
      <c r="H939">
        <v>5375.02</v>
      </c>
      <c r="I939">
        <v>651923275.75199997</v>
      </c>
    </row>
    <row r="940" spans="1:9" x14ac:dyDescent="0.25">
      <c r="A940" s="27">
        <v>42306</v>
      </c>
      <c r="B940" t="s">
        <v>90</v>
      </c>
      <c r="C940" t="s">
        <v>91</v>
      </c>
      <c r="D940">
        <v>124.4264</v>
      </c>
      <c r="E940">
        <v>125.866</v>
      </c>
      <c r="F940">
        <v>-1.1437600000000001</v>
      </c>
      <c r="G940">
        <v>-1.4396</v>
      </c>
      <c r="H940">
        <v>5475.02</v>
      </c>
      <c r="I940">
        <v>681237028.528</v>
      </c>
    </row>
    <row r="941" spans="1:9" x14ac:dyDescent="0.25">
      <c r="A941" s="27">
        <v>42305</v>
      </c>
      <c r="B941" t="s">
        <v>90</v>
      </c>
      <c r="C941" t="s">
        <v>91</v>
      </c>
      <c r="D941">
        <v>125.86579999999999</v>
      </c>
      <c r="E941">
        <v>122.46899999999999</v>
      </c>
      <c r="F941">
        <v>2.7736000000000001</v>
      </c>
      <c r="G941">
        <v>3.3967999999999998</v>
      </c>
      <c r="H941">
        <v>5475.02</v>
      </c>
      <c r="I941">
        <v>689117772.31599998</v>
      </c>
    </row>
    <row r="942" spans="1:9" x14ac:dyDescent="0.25">
      <c r="A942" s="27">
        <v>42304</v>
      </c>
      <c r="B942" t="s">
        <v>90</v>
      </c>
      <c r="C942" t="s">
        <v>91</v>
      </c>
      <c r="D942">
        <v>122.46899999999999</v>
      </c>
      <c r="E942">
        <v>119.4646</v>
      </c>
      <c r="F942">
        <v>2.5148899999999998</v>
      </c>
      <c r="G942">
        <v>3.0044</v>
      </c>
      <c r="H942">
        <v>5475.02</v>
      </c>
      <c r="I942">
        <v>670520224.38</v>
      </c>
    </row>
    <row r="943" spans="1:9" x14ac:dyDescent="0.25">
      <c r="A943" s="27">
        <v>42303</v>
      </c>
      <c r="B943" t="s">
        <v>90</v>
      </c>
      <c r="C943" t="s">
        <v>91</v>
      </c>
      <c r="D943">
        <v>119.4646</v>
      </c>
      <c r="E943">
        <v>121.8038</v>
      </c>
      <c r="F943">
        <v>-1.9204699999999999</v>
      </c>
      <c r="G943">
        <v>-2.3391999999999999</v>
      </c>
      <c r="H943">
        <v>5475.02</v>
      </c>
      <c r="I943">
        <v>654071074.29200006</v>
      </c>
    </row>
    <row r="944" spans="1:9" x14ac:dyDescent="0.25">
      <c r="A944" s="27">
        <v>42300</v>
      </c>
      <c r="B944" t="s">
        <v>90</v>
      </c>
      <c r="C944" t="s">
        <v>91</v>
      </c>
      <c r="D944">
        <v>121.8038</v>
      </c>
      <c r="E944">
        <v>126.1806</v>
      </c>
      <c r="F944">
        <v>-3.46868</v>
      </c>
      <c r="G944">
        <v>-4.3768000000000002</v>
      </c>
      <c r="H944">
        <v>5425.02</v>
      </c>
      <c r="I944">
        <v>660788051.07599998</v>
      </c>
    </row>
    <row r="945" spans="1:9" x14ac:dyDescent="0.25">
      <c r="A945" s="27">
        <v>42299</v>
      </c>
      <c r="B945" t="s">
        <v>90</v>
      </c>
      <c r="C945" t="s">
        <v>91</v>
      </c>
      <c r="D945">
        <v>126.18040000000001</v>
      </c>
      <c r="E945">
        <v>112.7144</v>
      </c>
      <c r="F945">
        <v>11.947010000000001</v>
      </c>
      <c r="G945">
        <v>13.465999999999999</v>
      </c>
      <c r="H945">
        <v>5500.02</v>
      </c>
      <c r="I945">
        <v>693994723.60800004</v>
      </c>
    </row>
    <row r="946" spans="1:9" x14ac:dyDescent="0.25">
      <c r="A946" s="27">
        <v>42298</v>
      </c>
      <c r="B946" t="s">
        <v>90</v>
      </c>
      <c r="C946" t="s">
        <v>91</v>
      </c>
      <c r="D946">
        <v>112.7146</v>
      </c>
      <c r="E946">
        <v>121.265</v>
      </c>
      <c r="F946">
        <v>-7.0510000000000002</v>
      </c>
      <c r="G946">
        <v>-8.5503999999999998</v>
      </c>
      <c r="H946">
        <v>5500.02</v>
      </c>
      <c r="I946">
        <v>619932554.29200006</v>
      </c>
    </row>
    <row r="947" spans="1:9" x14ac:dyDescent="0.25">
      <c r="A947" s="27">
        <v>42297</v>
      </c>
      <c r="B947" t="s">
        <v>90</v>
      </c>
      <c r="C947" t="s">
        <v>91</v>
      </c>
      <c r="D947">
        <v>121.265</v>
      </c>
      <c r="E947">
        <v>129.953</v>
      </c>
      <c r="F947">
        <v>-6.6854899999999997</v>
      </c>
      <c r="G947">
        <v>-8.6880000000000006</v>
      </c>
      <c r="H947">
        <v>5500.02</v>
      </c>
      <c r="I947">
        <v>666959925.29999995</v>
      </c>
    </row>
    <row r="948" spans="1:9" x14ac:dyDescent="0.25">
      <c r="A948" s="27">
        <v>42296</v>
      </c>
      <c r="B948" t="s">
        <v>90</v>
      </c>
      <c r="C948" t="s">
        <v>91</v>
      </c>
      <c r="D948">
        <v>129.953</v>
      </c>
      <c r="E948">
        <v>122.0638</v>
      </c>
      <c r="F948">
        <v>6.4631800000000004</v>
      </c>
      <c r="G948">
        <v>7.8891999999999998</v>
      </c>
      <c r="H948">
        <v>5450.02</v>
      </c>
      <c r="I948">
        <v>708246449.05999994</v>
      </c>
    </row>
    <row r="949" spans="1:9" x14ac:dyDescent="0.25">
      <c r="A949" s="27">
        <v>42293</v>
      </c>
      <c r="B949" t="s">
        <v>90</v>
      </c>
      <c r="C949" t="s">
        <v>91</v>
      </c>
      <c r="D949">
        <v>122.06399999999999</v>
      </c>
      <c r="E949">
        <v>121.048</v>
      </c>
      <c r="F949">
        <v>0.83933999999999997</v>
      </c>
      <c r="G949">
        <v>1.016</v>
      </c>
      <c r="H949">
        <v>5775.02</v>
      </c>
      <c r="I949">
        <v>704922041.27999997</v>
      </c>
    </row>
    <row r="950" spans="1:9" x14ac:dyDescent="0.25">
      <c r="A950" s="27">
        <v>42292</v>
      </c>
      <c r="B950" t="s">
        <v>90</v>
      </c>
      <c r="C950" t="s">
        <v>91</v>
      </c>
      <c r="D950">
        <v>121.048</v>
      </c>
      <c r="E950">
        <v>111.6056</v>
      </c>
      <c r="F950">
        <v>8.4605099999999993</v>
      </c>
      <c r="G950">
        <v>9.4423999999999992</v>
      </c>
      <c r="H950">
        <v>6000.02</v>
      </c>
      <c r="I950">
        <v>726290420.96000004</v>
      </c>
    </row>
    <row r="951" spans="1:9" x14ac:dyDescent="0.25">
      <c r="A951" s="27">
        <v>42291</v>
      </c>
      <c r="B951" t="s">
        <v>90</v>
      </c>
      <c r="C951" t="s">
        <v>91</v>
      </c>
      <c r="D951">
        <v>111.6058</v>
      </c>
      <c r="E951">
        <v>111.9114</v>
      </c>
      <c r="F951">
        <v>-0.27306999999999998</v>
      </c>
      <c r="G951">
        <v>-0.30559999999999998</v>
      </c>
      <c r="H951">
        <v>6000.02</v>
      </c>
      <c r="I951">
        <v>669637032.11600006</v>
      </c>
    </row>
    <row r="952" spans="1:9" x14ac:dyDescent="0.25">
      <c r="A952" s="27">
        <v>42290</v>
      </c>
      <c r="B952" t="s">
        <v>90</v>
      </c>
      <c r="C952" t="s">
        <v>91</v>
      </c>
      <c r="D952">
        <v>111.9114</v>
      </c>
      <c r="E952">
        <v>122.80419999999999</v>
      </c>
      <c r="F952">
        <v>-8.8700500000000009</v>
      </c>
      <c r="G952">
        <v>-10.892799999999999</v>
      </c>
      <c r="H952">
        <v>5975.02</v>
      </c>
      <c r="I952">
        <v>668672853.22800004</v>
      </c>
    </row>
    <row r="953" spans="1:9" x14ac:dyDescent="0.25">
      <c r="A953" s="27">
        <v>42289</v>
      </c>
      <c r="B953" t="s">
        <v>90</v>
      </c>
      <c r="C953" t="s">
        <v>91</v>
      </c>
      <c r="D953">
        <v>122.804</v>
      </c>
      <c r="E953">
        <v>114.864</v>
      </c>
      <c r="F953">
        <v>6.9125199999999998</v>
      </c>
      <c r="G953">
        <v>7.94</v>
      </c>
      <c r="H953">
        <v>6025.02</v>
      </c>
      <c r="I953">
        <v>739896556.08000004</v>
      </c>
    </row>
    <row r="954" spans="1:9" x14ac:dyDescent="0.25">
      <c r="A954" s="27">
        <v>42286</v>
      </c>
      <c r="B954" t="s">
        <v>90</v>
      </c>
      <c r="C954" t="s">
        <v>91</v>
      </c>
      <c r="D954">
        <v>114.8642</v>
      </c>
      <c r="E954">
        <v>113.7514</v>
      </c>
      <c r="F954">
        <v>0.97826999999999997</v>
      </c>
      <c r="G954">
        <v>1.1128</v>
      </c>
      <c r="H954">
        <v>6075.02</v>
      </c>
      <c r="I954">
        <v>697802312.28400004</v>
      </c>
    </row>
    <row r="955" spans="1:9" x14ac:dyDescent="0.25">
      <c r="A955" s="27">
        <v>42285</v>
      </c>
      <c r="B955" t="s">
        <v>90</v>
      </c>
      <c r="C955" t="s">
        <v>91</v>
      </c>
      <c r="D955">
        <v>113.7514</v>
      </c>
      <c r="E955">
        <v>109.24979999999999</v>
      </c>
      <c r="F955">
        <v>4.1204700000000001</v>
      </c>
      <c r="G955">
        <v>4.5015999999999998</v>
      </c>
      <c r="H955">
        <v>6075.02</v>
      </c>
      <c r="I955">
        <v>691042030.028</v>
      </c>
    </row>
    <row r="956" spans="1:9" x14ac:dyDescent="0.25">
      <c r="A956" s="27">
        <v>42284</v>
      </c>
      <c r="B956" t="s">
        <v>90</v>
      </c>
      <c r="C956" t="s">
        <v>91</v>
      </c>
      <c r="D956">
        <v>109.25</v>
      </c>
      <c r="E956">
        <v>105.1176</v>
      </c>
      <c r="F956">
        <v>3.9312200000000002</v>
      </c>
      <c r="G956">
        <v>4.1323999999999996</v>
      </c>
      <c r="H956">
        <v>6475.02</v>
      </c>
      <c r="I956">
        <v>707395935</v>
      </c>
    </row>
    <row r="957" spans="1:9" x14ac:dyDescent="0.25">
      <c r="A957" s="27">
        <v>42283</v>
      </c>
      <c r="B957" t="s">
        <v>90</v>
      </c>
      <c r="C957" t="s">
        <v>91</v>
      </c>
      <c r="D957">
        <v>105.1178</v>
      </c>
      <c r="E957">
        <v>107.58499999999999</v>
      </c>
      <c r="F957">
        <v>-2.2932600000000001</v>
      </c>
      <c r="G957">
        <v>-2.4672000000000001</v>
      </c>
      <c r="H957">
        <v>6475.02</v>
      </c>
      <c r="I957">
        <v>680639857.35599995</v>
      </c>
    </row>
    <row r="958" spans="1:9" x14ac:dyDescent="0.25">
      <c r="A958" s="27">
        <v>42282</v>
      </c>
      <c r="B958" t="s">
        <v>90</v>
      </c>
      <c r="C958" t="s">
        <v>91</v>
      </c>
      <c r="D958">
        <v>107.58499999999999</v>
      </c>
      <c r="E958">
        <v>102.1942</v>
      </c>
      <c r="F958">
        <v>5.2750500000000002</v>
      </c>
      <c r="G958">
        <v>5.3907999999999996</v>
      </c>
      <c r="H958">
        <v>6475.02</v>
      </c>
      <c r="I958">
        <v>696615026.70000005</v>
      </c>
    </row>
    <row r="959" spans="1:9" x14ac:dyDescent="0.25">
      <c r="A959" s="27">
        <v>42279</v>
      </c>
      <c r="B959" t="s">
        <v>90</v>
      </c>
      <c r="C959" t="s">
        <v>91</v>
      </c>
      <c r="D959">
        <v>102.1942</v>
      </c>
      <c r="E959">
        <v>97.491399999999999</v>
      </c>
      <c r="F959">
        <v>4.8238099999999999</v>
      </c>
      <c r="G959">
        <v>4.7027999999999999</v>
      </c>
      <c r="H959">
        <v>6675.02</v>
      </c>
      <c r="I959">
        <v>682148328.88399994</v>
      </c>
    </row>
    <row r="960" spans="1:9" x14ac:dyDescent="0.25">
      <c r="A960" s="27">
        <v>42278</v>
      </c>
      <c r="B960" t="s">
        <v>90</v>
      </c>
      <c r="C960" t="s">
        <v>91</v>
      </c>
      <c r="D960">
        <v>97.491399999999999</v>
      </c>
      <c r="E960">
        <v>94.342600000000004</v>
      </c>
      <c r="F960">
        <v>3.3376199999999998</v>
      </c>
      <c r="G960">
        <v>3.1488</v>
      </c>
      <c r="H960">
        <v>6675.02</v>
      </c>
      <c r="I960">
        <v>650757044.82799995</v>
      </c>
    </row>
    <row r="961" spans="1:9" x14ac:dyDescent="0.25">
      <c r="A961" s="27">
        <v>42277</v>
      </c>
      <c r="B961" t="s">
        <v>90</v>
      </c>
      <c r="C961" t="s">
        <v>91</v>
      </c>
      <c r="D961">
        <v>94.342600000000004</v>
      </c>
      <c r="E961">
        <v>91.490600000000001</v>
      </c>
      <c r="F961">
        <v>3.1172599999999999</v>
      </c>
      <c r="G961">
        <v>2.8519999999999999</v>
      </c>
      <c r="H961">
        <v>6675.02</v>
      </c>
      <c r="I961">
        <v>629738741.852</v>
      </c>
    </row>
    <row r="962" spans="1:9" x14ac:dyDescent="0.25">
      <c r="A962" s="27">
        <v>42276</v>
      </c>
      <c r="B962" t="s">
        <v>90</v>
      </c>
      <c r="C962" t="s">
        <v>91</v>
      </c>
      <c r="D962">
        <v>91.490799999999993</v>
      </c>
      <c r="E962">
        <v>90.929599999999994</v>
      </c>
      <c r="F962">
        <v>0.61717999999999995</v>
      </c>
      <c r="G962">
        <v>0.56120000000000003</v>
      </c>
      <c r="H962">
        <v>6675.02</v>
      </c>
      <c r="I962">
        <v>610702919.81599998</v>
      </c>
    </row>
    <row r="963" spans="1:9" x14ac:dyDescent="0.25">
      <c r="A963" s="27">
        <v>42275</v>
      </c>
      <c r="B963" t="s">
        <v>90</v>
      </c>
      <c r="C963" t="s">
        <v>91</v>
      </c>
      <c r="D963">
        <v>90.929599999999994</v>
      </c>
      <c r="E963">
        <v>97.674800000000005</v>
      </c>
      <c r="F963">
        <v>-6.9057700000000004</v>
      </c>
      <c r="G963">
        <v>-6.7451999999999996</v>
      </c>
      <c r="H963">
        <v>6675.02</v>
      </c>
      <c r="I963">
        <v>606956898.59200001</v>
      </c>
    </row>
    <row r="964" spans="1:9" x14ac:dyDescent="0.25">
      <c r="A964" s="27">
        <v>42272</v>
      </c>
      <c r="B964" t="s">
        <v>90</v>
      </c>
      <c r="C964" t="s">
        <v>91</v>
      </c>
      <c r="D964">
        <v>97.674800000000005</v>
      </c>
      <c r="E964">
        <v>99.815600000000003</v>
      </c>
      <c r="F964">
        <v>-2.1447500000000002</v>
      </c>
      <c r="G964">
        <v>-2.1408</v>
      </c>
      <c r="H964">
        <v>6675.02</v>
      </c>
      <c r="I964">
        <v>651981243.49600005</v>
      </c>
    </row>
    <row r="965" spans="1:9" x14ac:dyDescent="0.25">
      <c r="A965" s="27">
        <v>42271</v>
      </c>
      <c r="B965" t="s">
        <v>90</v>
      </c>
      <c r="C965" t="s">
        <v>91</v>
      </c>
      <c r="D965">
        <v>99.815600000000003</v>
      </c>
      <c r="E965">
        <v>103.20440000000001</v>
      </c>
      <c r="F965">
        <v>-3.2835800000000002</v>
      </c>
      <c r="G965">
        <v>-3.3887999999999998</v>
      </c>
      <c r="H965">
        <v>6675.02</v>
      </c>
      <c r="I965">
        <v>666271126.31200004</v>
      </c>
    </row>
    <row r="966" spans="1:9" x14ac:dyDescent="0.25">
      <c r="A966" s="27">
        <v>42270</v>
      </c>
      <c r="B966" t="s">
        <v>90</v>
      </c>
      <c r="C966" t="s">
        <v>91</v>
      </c>
      <c r="D966">
        <v>103.20440000000001</v>
      </c>
      <c r="E966">
        <v>100.376</v>
      </c>
      <c r="F966">
        <v>2.8178100000000001</v>
      </c>
      <c r="G966">
        <v>2.8283999999999998</v>
      </c>
      <c r="H966">
        <v>6675.02</v>
      </c>
      <c r="I966">
        <v>688891434.08800006</v>
      </c>
    </row>
    <row r="967" spans="1:9" x14ac:dyDescent="0.25">
      <c r="A967" s="27">
        <v>42269</v>
      </c>
      <c r="B967" t="s">
        <v>90</v>
      </c>
      <c r="C967" t="s">
        <v>91</v>
      </c>
      <c r="D967">
        <v>100.3762</v>
      </c>
      <c r="E967">
        <v>111.5414</v>
      </c>
      <c r="F967">
        <v>-10.009919999999999</v>
      </c>
      <c r="G967">
        <v>-11.1652</v>
      </c>
      <c r="H967">
        <v>6675.02</v>
      </c>
      <c r="I967">
        <v>670013142.52400005</v>
      </c>
    </row>
    <row r="968" spans="1:9" x14ac:dyDescent="0.25">
      <c r="A968" s="27">
        <v>42268</v>
      </c>
      <c r="B968" t="s">
        <v>90</v>
      </c>
      <c r="C968" t="s">
        <v>91</v>
      </c>
      <c r="D968">
        <v>111.5412</v>
      </c>
      <c r="E968">
        <v>103.03279999999999</v>
      </c>
      <c r="F968">
        <v>8.2579499999999992</v>
      </c>
      <c r="G968">
        <v>8.5084</v>
      </c>
      <c r="H968">
        <v>6350.02</v>
      </c>
      <c r="I968">
        <v>708288850.824</v>
      </c>
    </row>
    <row r="969" spans="1:9" x14ac:dyDescent="0.25">
      <c r="A969" s="27">
        <v>42265</v>
      </c>
      <c r="B969" t="s">
        <v>90</v>
      </c>
      <c r="C969" t="s">
        <v>91</v>
      </c>
      <c r="D969">
        <v>103.03279999999999</v>
      </c>
      <c r="E969">
        <v>108.8192</v>
      </c>
      <c r="F969">
        <v>-5.3174400000000004</v>
      </c>
      <c r="G969">
        <v>-5.7864000000000004</v>
      </c>
      <c r="H969">
        <v>6350.02</v>
      </c>
      <c r="I969">
        <v>654260340.65600002</v>
      </c>
    </row>
    <row r="970" spans="1:9" x14ac:dyDescent="0.25">
      <c r="A970" s="27">
        <v>42264</v>
      </c>
      <c r="B970" t="s">
        <v>90</v>
      </c>
      <c r="C970" t="s">
        <v>91</v>
      </c>
      <c r="D970">
        <v>108.819</v>
      </c>
      <c r="E970">
        <v>117.67100000000001</v>
      </c>
      <c r="F970">
        <v>-7.5226699999999997</v>
      </c>
      <c r="G970">
        <v>-8.8520000000000003</v>
      </c>
      <c r="H970">
        <v>6350.02</v>
      </c>
      <c r="I970">
        <v>691002826.38</v>
      </c>
    </row>
    <row r="971" spans="1:9" x14ac:dyDescent="0.25">
      <c r="A971" s="27">
        <v>42263</v>
      </c>
      <c r="B971" t="s">
        <v>90</v>
      </c>
      <c r="C971" t="s">
        <v>91</v>
      </c>
      <c r="D971">
        <v>117.6708</v>
      </c>
      <c r="E971">
        <v>109.886</v>
      </c>
      <c r="F971">
        <v>7.0844300000000002</v>
      </c>
      <c r="G971">
        <v>7.7847999999999997</v>
      </c>
      <c r="H971">
        <v>6500.02</v>
      </c>
      <c r="I971">
        <v>764862553.41600001</v>
      </c>
    </row>
    <row r="972" spans="1:9" x14ac:dyDescent="0.25">
      <c r="A972" s="27">
        <v>42262</v>
      </c>
      <c r="B972" t="s">
        <v>90</v>
      </c>
      <c r="C972" t="s">
        <v>91</v>
      </c>
      <c r="D972">
        <v>109.8862</v>
      </c>
      <c r="E972">
        <v>99.546999999999997</v>
      </c>
      <c r="F972">
        <v>10.38625</v>
      </c>
      <c r="G972">
        <v>10.3392</v>
      </c>
      <c r="H972">
        <v>6500.02</v>
      </c>
      <c r="I972">
        <v>714262497.72399998</v>
      </c>
    </row>
    <row r="973" spans="1:9" x14ac:dyDescent="0.25">
      <c r="A973" s="27">
        <v>42261</v>
      </c>
      <c r="B973" t="s">
        <v>90</v>
      </c>
      <c r="C973" t="s">
        <v>91</v>
      </c>
      <c r="D973">
        <v>99.547200000000004</v>
      </c>
      <c r="E973">
        <v>99.33</v>
      </c>
      <c r="F973">
        <v>0.21867</v>
      </c>
      <c r="G973">
        <v>0.2172</v>
      </c>
      <c r="H973">
        <v>6750.02</v>
      </c>
      <c r="I973">
        <v>671945590.94400001</v>
      </c>
    </row>
    <row r="974" spans="1:9" x14ac:dyDescent="0.25">
      <c r="A974" s="27">
        <v>42258</v>
      </c>
      <c r="B974" t="s">
        <v>90</v>
      </c>
      <c r="C974" t="s">
        <v>91</v>
      </c>
      <c r="D974">
        <v>99.330200000000005</v>
      </c>
      <c r="E974">
        <v>97.187799999999996</v>
      </c>
      <c r="F974">
        <v>2.2043900000000001</v>
      </c>
      <c r="G974">
        <v>2.1423999999999999</v>
      </c>
      <c r="H974">
        <v>6750.02</v>
      </c>
      <c r="I974">
        <v>670480836.60399997</v>
      </c>
    </row>
    <row r="975" spans="1:9" x14ac:dyDescent="0.25">
      <c r="A975" s="27">
        <v>42257</v>
      </c>
      <c r="B975" t="s">
        <v>90</v>
      </c>
      <c r="C975" t="s">
        <v>91</v>
      </c>
      <c r="D975">
        <v>97.187799999999996</v>
      </c>
      <c r="E975">
        <v>93.721000000000004</v>
      </c>
      <c r="F975">
        <v>3.6990599999999998</v>
      </c>
      <c r="G975">
        <v>3.4668000000000001</v>
      </c>
      <c r="H975">
        <v>6750.02</v>
      </c>
      <c r="I975">
        <v>656019593.75600004</v>
      </c>
    </row>
    <row r="976" spans="1:9" x14ac:dyDescent="0.25">
      <c r="A976" s="27">
        <v>42256</v>
      </c>
      <c r="B976" t="s">
        <v>90</v>
      </c>
      <c r="C976" t="s">
        <v>91</v>
      </c>
      <c r="D976">
        <v>93.721000000000004</v>
      </c>
      <c r="E976">
        <v>96.957800000000006</v>
      </c>
      <c r="F976">
        <v>-3.3383600000000002</v>
      </c>
      <c r="G976">
        <v>-3.2368000000000001</v>
      </c>
      <c r="H976">
        <v>6750.02</v>
      </c>
      <c r="I976">
        <v>632618624.41999996</v>
      </c>
    </row>
    <row r="977" spans="1:9" x14ac:dyDescent="0.25">
      <c r="A977" s="27">
        <v>42255</v>
      </c>
      <c r="B977" t="s">
        <v>90</v>
      </c>
      <c r="C977" t="s">
        <v>91</v>
      </c>
      <c r="D977">
        <v>96.957599999999999</v>
      </c>
      <c r="E977">
        <v>88.366799999999998</v>
      </c>
      <c r="F977">
        <v>9.7217500000000001</v>
      </c>
      <c r="G977">
        <v>8.5907999999999998</v>
      </c>
      <c r="H977">
        <v>6750.02</v>
      </c>
      <c r="I977">
        <v>654465739.15199995</v>
      </c>
    </row>
    <row r="978" spans="1:9" x14ac:dyDescent="0.25">
      <c r="A978" s="27">
        <v>42251</v>
      </c>
      <c r="B978" t="s">
        <v>90</v>
      </c>
      <c r="C978" t="s">
        <v>91</v>
      </c>
      <c r="D978">
        <v>88.366799999999998</v>
      </c>
      <c r="E978">
        <v>96.552000000000007</v>
      </c>
      <c r="F978">
        <v>-8.4774999999999991</v>
      </c>
      <c r="G978">
        <v>-8.1852</v>
      </c>
      <c r="H978">
        <v>6750.02</v>
      </c>
      <c r="I978">
        <v>596477667.33599997</v>
      </c>
    </row>
    <row r="979" spans="1:9" x14ac:dyDescent="0.25">
      <c r="A979" s="27">
        <v>42250</v>
      </c>
      <c r="B979" t="s">
        <v>90</v>
      </c>
      <c r="C979" t="s">
        <v>91</v>
      </c>
      <c r="D979">
        <v>96.552000000000007</v>
      </c>
      <c r="E979">
        <v>95.989599999999996</v>
      </c>
      <c r="F979">
        <v>0.58589999999999998</v>
      </c>
      <c r="G979">
        <v>0.56240000000000001</v>
      </c>
      <c r="H979">
        <v>6750.02</v>
      </c>
      <c r="I979">
        <v>651727931.03999996</v>
      </c>
    </row>
    <row r="980" spans="1:9" x14ac:dyDescent="0.25">
      <c r="A980" s="27">
        <v>42249</v>
      </c>
      <c r="B980" t="s">
        <v>90</v>
      </c>
      <c r="C980" t="s">
        <v>91</v>
      </c>
      <c r="D980">
        <v>95.989599999999996</v>
      </c>
      <c r="E980">
        <v>87.1584</v>
      </c>
      <c r="F980">
        <v>10.13236</v>
      </c>
      <c r="G980">
        <v>8.8312000000000008</v>
      </c>
      <c r="H980">
        <v>6750.02</v>
      </c>
      <c r="I980">
        <v>647931719.79200006</v>
      </c>
    </row>
    <row r="981" spans="1:9" x14ac:dyDescent="0.25">
      <c r="A981" s="27">
        <v>42248</v>
      </c>
      <c r="B981" t="s">
        <v>90</v>
      </c>
      <c r="C981" t="s">
        <v>91</v>
      </c>
      <c r="D981">
        <v>87.1584</v>
      </c>
      <c r="E981">
        <v>98.497200000000007</v>
      </c>
      <c r="F981">
        <v>-11.511799999999999</v>
      </c>
      <c r="G981">
        <v>-11.338800000000001</v>
      </c>
      <c r="H981">
        <v>6250.02</v>
      </c>
      <c r="I981">
        <v>544741743.16799998</v>
      </c>
    </row>
    <row r="982" spans="1:9" x14ac:dyDescent="0.25">
      <c r="A982" s="27">
        <v>42247</v>
      </c>
      <c r="B982" t="s">
        <v>90</v>
      </c>
      <c r="C982" t="s">
        <v>91</v>
      </c>
      <c r="D982">
        <v>98.497</v>
      </c>
      <c r="E982">
        <v>106.7178</v>
      </c>
      <c r="F982">
        <v>-7.7033100000000001</v>
      </c>
      <c r="G982">
        <v>-8.2208000000000006</v>
      </c>
      <c r="H982">
        <v>5650.02</v>
      </c>
      <c r="I982">
        <v>556510019.94000006</v>
      </c>
    </row>
    <row r="983" spans="1:9" x14ac:dyDescent="0.25">
      <c r="A983" s="27">
        <v>42244</v>
      </c>
      <c r="B983" t="s">
        <v>90</v>
      </c>
      <c r="C983" t="s">
        <v>91</v>
      </c>
      <c r="D983">
        <v>106.7178</v>
      </c>
      <c r="E983">
        <v>108.011</v>
      </c>
      <c r="F983">
        <v>-1.19729</v>
      </c>
      <c r="G983">
        <v>-1.2931999999999999</v>
      </c>
      <c r="H983">
        <v>5550.02</v>
      </c>
      <c r="I983">
        <v>592285924.35599995</v>
      </c>
    </row>
    <row r="984" spans="1:9" x14ac:dyDescent="0.25">
      <c r="A984" s="27">
        <v>42243</v>
      </c>
      <c r="B984" t="s">
        <v>90</v>
      </c>
      <c r="C984" t="s">
        <v>91</v>
      </c>
      <c r="D984">
        <v>108.011</v>
      </c>
      <c r="E984">
        <v>109.5822</v>
      </c>
      <c r="F984">
        <v>-1.43381</v>
      </c>
      <c r="G984">
        <v>-1.5711999999999999</v>
      </c>
      <c r="H984">
        <v>5275.02</v>
      </c>
      <c r="I984">
        <v>569760185.22000003</v>
      </c>
    </row>
    <row r="985" spans="1:9" x14ac:dyDescent="0.25">
      <c r="A985" s="27">
        <v>42242</v>
      </c>
      <c r="B985" t="s">
        <v>90</v>
      </c>
      <c r="C985" t="s">
        <v>91</v>
      </c>
      <c r="D985">
        <v>109.58199999999999</v>
      </c>
      <c r="E985">
        <v>103.43680000000001</v>
      </c>
      <c r="F985">
        <v>5.94102</v>
      </c>
      <c r="G985">
        <v>6.1452</v>
      </c>
      <c r="H985">
        <v>5275.02</v>
      </c>
      <c r="I985">
        <v>578047241.63999999</v>
      </c>
    </row>
    <row r="986" spans="1:9" x14ac:dyDescent="0.25">
      <c r="A986" s="27">
        <v>42241</v>
      </c>
      <c r="B986" t="s">
        <v>90</v>
      </c>
      <c r="C986" t="s">
        <v>91</v>
      </c>
      <c r="D986">
        <v>103.437</v>
      </c>
      <c r="E986">
        <v>104.1358</v>
      </c>
      <c r="F986">
        <v>-0.67105000000000004</v>
      </c>
      <c r="G986">
        <v>-0.69879999999999998</v>
      </c>
      <c r="H986">
        <v>4100.0200000000004</v>
      </c>
      <c r="I986">
        <v>424093768.74000001</v>
      </c>
    </row>
    <row r="987" spans="1:9" x14ac:dyDescent="0.25">
      <c r="A987" s="27">
        <v>42240</v>
      </c>
      <c r="B987" t="s">
        <v>90</v>
      </c>
      <c r="C987" t="s">
        <v>91</v>
      </c>
      <c r="D987">
        <v>104.1356</v>
      </c>
      <c r="E987">
        <v>139.798</v>
      </c>
      <c r="F987">
        <v>-25.50995</v>
      </c>
      <c r="G987">
        <v>-35.662399999999998</v>
      </c>
      <c r="H987">
        <v>3475.02</v>
      </c>
      <c r="I987">
        <v>361873292.71200001</v>
      </c>
    </row>
    <row r="988" spans="1:9" x14ac:dyDescent="0.25">
      <c r="A988" s="27">
        <v>42237</v>
      </c>
      <c r="B988" t="s">
        <v>90</v>
      </c>
      <c r="C988" t="s">
        <v>91</v>
      </c>
      <c r="D988">
        <v>139.798</v>
      </c>
      <c r="E988">
        <v>162.76</v>
      </c>
      <c r="F988">
        <v>-14.107889999999999</v>
      </c>
      <c r="G988">
        <v>-22.962</v>
      </c>
      <c r="H988">
        <v>2000.02</v>
      </c>
      <c r="I988">
        <v>279598795.95999998</v>
      </c>
    </row>
    <row r="989" spans="1:9" x14ac:dyDescent="0.25">
      <c r="A989" s="27">
        <v>42236</v>
      </c>
      <c r="B989" t="s">
        <v>90</v>
      </c>
      <c r="C989" t="s">
        <v>91</v>
      </c>
      <c r="D989">
        <v>162.75980000000001</v>
      </c>
      <c r="E989">
        <v>180.77860000000001</v>
      </c>
      <c r="F989">
        <v>-9.9673300000000005</v>
      </c>
      <c r="G989">
        <v>-18.018799999999999</v>
      </c>
      <c r="H989">
        <v>1000.02</v>
      </c>
      <c r="I989">
        <v>162763055.19600001</v>
      </c>
    </row>
    <row r="990" spans="1:9" x14ac:dyDescent="0.25">
      <c r="A990" s="27">
        <v>42235</v>
      </c>
      <c r="B990" t="s">
        <v>90</v>
      </c>
      <c r="C990" t="s">
        <v>91</v>
      </c>
      <c r="D990">
        <v>180.77860000000001</v>
      </c>
      <c r="E990">
        <v>187.58340000000001</v>
      </c>
      <c r="F990">
        <v>-3.6276099999999998</v>
      </c>
      <c r="G990">
        <v>-6.8048000000000002</v>
      </c>
      <c r="H990">
        <v>950.02</v>
      </c>
      <c r="I990">
        <v>171743285.572</v>
      </c>
    </row>
    <row r="991" spans="1:9" x14ac:dyDescent="0.25">
      <c r="A991" s="27">
        <v>42234</v>
      </c>
      <c r="B991" t="s">
        <v>90</v>
      </c>
      <c r="C991" t="s">
        <v>91</v>
      </c>
      <c r="D991">
        <v>187.58340000000001</v>
      </c>
      <c r="E991">
        <v>189.68379999999999</v>
      </c>
      <c r="F991">
        <v>-1.1073200000000001</v>
      </c>
      <c r="G991">
        <v>-2.1004</v>
      </c>
      <c r="H991">
        <v>1025.02</v>
      </c>
      <c r="I991">
        <v>192276736.66800001</v>
      </c>
    </row>
    <row r="992" spans="1:9" x14ac:dyDescent="0.25">
      <c r="A992" s="27">
        <v>42233</v>
      </c>
      <c r="B992" t="s">
        <v>90</v>
      </c>
      <c r="C992" t="s">
        <v>91</v>
      </c>
      <c r="D992">
        <v>189.68379999999999</v>
      </c>
      <c r="E992">
        <v>188.0138</v>
      </c>
      <c r="F992">
        <v>0.88822999999999996</v>
      </c>
      <c r="G992">
        <v>1.67</v>
      </c>
      <c r="H992">
        <v>1025.02</v>
      </c>
      <c r="I992">
        <v>194429688.676</v>
      </c>
    </row>
    <row r="993" spans="1:9" x14ac:dyDescent="0.25">
      <c r="A993" s="27">
        <v>42230</v>
      </c>
      <c r="B993" t="s">
        <v>90</v>
      </c>
      <c r="C993" t="s">
        <v>91</v>
      </c>
      <c r="D993">
        <v>188.01400000000001</v>
      </c>
      <c r="E993">
        <v>188.74959999999999</v>
      </c>
      <c r="F993">
        <v>-0.38972000000000001</v>
      </c>
      <c r="G993">
        <v>-0.73560000000000003</v>
      </c>
      <c r="H993">
        <v>1025.02</v>
      </c>
      <c r="I993">
        <v>192718110.28</v>
      </c>
    </row>
    <row r="994" spans="1:9" x14ac:dyDescent="0.25">
      <c r="A994" s="27">
        <v>42229</v>
      </c>
      <c r="B994" t="s">
        <v>90</v>
      </c>
      <c r="C994" t="s">
        <v>91</v>
      </c>
      <c r="D994">
        <v>188.74940000000001</v>
      </c>
      <c r="E994">
        <v>186.4238</v>
      </c>
      <c r="F994">
        <v>1.2474799999999999</v>
      </c>
      <c r="G994">
        <v>2.3256000000000001</v>
      </c>
      <c r="H994">
        <v>1000.02</v>
      </c>
      <c r="I994">
        <v>188753174.98800001</v>
      </c>
    </row>
    <row r="995" spans="1:9" x14ac:dyDescent="0.25">
      <c r="A995" s="27">
        <v>42228</v>
      </c>
      <c r="B995" t="s">
        <v>90</v>
      </c>
      <c r="C995" t="s">
        <v>91</v>
      </c>
      <c r="D995">
        <v>186.4238</v>
      </c>
      <c r="E995">
        <v>184.17779999999999</v>
      </c>
      <c r="F995">
        <v>1.2194700000000001</v>
      </c>
      <c r="G995">
        <v>2.246</v>
      </c>
      <c r="H995">
        <v>1000.02</v>
      </c>
      <c r="I995">
        <v>186427528.47600001</v>
      </c>
    </row>
    <row r="996" spans="1:9" x14ac:dyDescent="0.25">
      <c r="A996" s="27">
        <v>42227</v>
      </c>
      <c r="B996" t="s">
        <v>90</v>
      </c>
      <c r="C996" t="s">
        <v>91</v>
      </c>
      <c r="D996">
        <v>184.17779999999999</v>
      </c>
      <c r="E996">
        <v>193.4014</v>
      </c>
      <c r="F996">
        <v>-4.7691499999999998</v>
      </c>
      <c r="G996">
        <v>-9.2235999999999994</v>
      </c>
      <c r="H996">
        <v>1000.02</v>
      </c>
      <c r="I996">
        <v>184181483.55599999</v>
      </c>
    </row>
    <row r="997" spans="1:9" x14ac:dyDescent="0.25">
      <c r="A997" s="27">
        <v>42226</v>
      </c>
      <c r="B997" t="s">
        <v>90</v>
      </c>
      <c r="C997" t="s">
        <v>91</v>
      </c>
      <c r="D997">
        <v>193.40119999999999</v>
      </c>
      <c r="E997">
        <v>187.4648</v>
      </c>
      <c r="F997">
        <v>3.1666699999999999</v>
      </c>
      <c r="G997">
        <v>5.9363999999999999</v>
      </c>
      <c r="H997">
        <v>1000.02</v>
      </c>
      <c r="I997">
        <v>193405068.02399999</v>
      </c>
    </row>
    <row r="998" spans="1:9" x14ac:dyDescent="0.25">
      <c r="A998" s="27">
        <v>42223</v>
      </c>
      <c r="B998" t="s">
        <v>90</v>
      </c>
      <c r="C998" t="s">
        <v>91</v>
      </c>
      <c r="D998">
        <v>187.4648</v>
      </c>
      <c r="E998">
        <v>185.01599999999999</v>
      </c>
      <c r="F998">
        <v>1.3235600000000001</v>
      </c>
      <c r="G998">
        <v>2.4487999999999999</v>
      </c>
      <c r="H998">
        <v>1000.02</v>
      </c>
      <c r="I998">
        <v>187468549.296</v>
      </c>
    </row>
    <row r="999" spans="1:9" x14ac:dyDescent="0.25">
      <c r="A999" s="27">
        <v>42222</v>
      </c>
      <c r="B999" t="s">
        <v>90</v>
      </c>
      <c r="C999" t="s">
        <v>91</v>
      </c>
      <c r="D999">
        <v>185.01599999999999</v>
      </c>
      <c r="E999">
        <v>190.02</v>
      </c>
      <c r="F999">
        <v>-2.63341</v>
      </c>
      <c r="G999">
        <v>-5.0039999999999996</v>
      </c>
      <c r="H999">
        <v>1000.02</v>
      </c>
      <c r="I999">
        <v>185019700.31999999</v>
      </c>
    </row>
    <row r="1000" spans="1:9" x14ac:dyDescent="0.25">
      <c r="A1000" s="27">
        <v>42221</v>
      </c>
      <c r="B1000" t="s">
        <v>90</v>
      </c>
      <c r="C1000" t="s">
        <v>91</v>
      </c>
      <c r="D1000">
        <v>190.02</v>
      </c>
      <c r="E1000">
        <v>188.4316</v>
      </c>
      <c r="F1000">
        <v>0.84296000000000004</v>
      </c>
      <c r="G1000">
        <v>1.5884</v>
      </c>
      <c r="H1000">
        <v>1000.02</v>
      </c>
      <c r="I1000">
        <v>190023800.40000001</v>
      </c>
    </row>
    <row r="1001" spans="1:9" x14ac:dyDescent="0.25">
      <c r="A1001" s="27">
        <v>42220</v>
      </c>
      <c r="B1001" t="s">
        <v>90</v>
      </c>
      <c r="C1001" t="s">
        <v>91</v>
      </c>
      <c r="D1001">
        <v>188.4316</v>
      </c>
      <c r="E1001">
        <v>190.8528</v>
      </c>
      <c r="F1001">
        <v>-1.2686200000000001</v>
      </c>
      <c r="G1001">
        <v>-2.4211999999999998</v>
      </c>
      <c r="H1001">
        <v>1000.02</v>
      </c>
      <c r="I1001">
        <v>188435368.632</v>
      </c>
    </row>
    <row r="1002" spans="1:9" x14ac:dyDescent="0.25">
      <c r="A1002" s="27">
        <v>42219</v>
      </c>
      <c r="B1002" t="s">
        <v>90</v>
      </c>
      <c r="C1002" t="s">
        <v>91</v>
      </c>
      <c r="D1002">
        <v>190.8526</v>
      </c>
      <c r="E1002">
        <v>189.03460000000001</v>
      </c>
      <c r="F1002">
        <v>0.96172999999999997</v>
      </c>
      <c r="G1002">
        <v>1.8180000000000001</v>
      </c>
      <c r="H1002">
        <v>1000.02</v>
      </c>
      <c r="I1002">
        <v>190856417.05199999</v>
      </c>
    </row>
    <row r="1003" spans="1:9" x14ac:dyDescent="0.25">
      <c r="A1003" s="27">
        <v>42216</v>
      </c>
      <c r="B1003" t="s">
        <v>90</v>
      </c>
      <c r="C1003" t="s">
        <v>91</v>
      </c>
      <c r="D1003">
        <v>189.03479999999999</v>
      </c>
      <c r="E1003">
        <v>189.4692</v>
      </c>
      <c r="F1003">
        <v>-0.22927</v>
      </c>
      <c r="G1003">
        <v>-0.43440000000000001</v>
      </c>
      <c r="H1003">
        <v>1000.02</v>
      </c>
      <c r="I1003">
        <v>189038580.69600001</v>
      </c>
    </row>
    <row r="1004" spans="1:9" x14ac:dyDescent="0.25">
      <c r="A1004" s="27">
        <v>42215</v>
      </c>
      <c r="B1004" t="s">
        <v>90</v>
      </c>
      <c r="C1004" t="s">
        <v>91</v>
      </c>
      <c r="D1004">
        <v>189.4692</v>
      </c>
      <c r="E1004">
        <v>187.91759999999999</v>
      </c>
      <c r="F1004">
        <v>0.82567999999999997</v>
      </c>
      <c r="G1004">
        <v>1.5516000000000001</v>
      </c>
      <c r="H1004">
        <v>1275.02</v>
      </c>
      <c r="I1004">
        <v>241577019.384</v>
      </c>
    </row>
    <row r="1005" spans="1:9" x14ac:dyDescent="0.25">
      <c r="A1005" s="27">
        <v>42214</v>
      </c>
      <c r="B1005" t="s">
        <v>90</v>
      </c>
      <c r="C1005" t="s">
        <v>91</v>
      </c>
      <c r="D1005">
        <v>187.9178</v>
      </c>
      <c r="E1005">
        <v>184.77379999999999</v>
      </c>
      <c r="F1005">
        <v>1.7015400000000001</v>
      </c>
      <c r="G1005">
        <v>3.1440000000000001</v>
      </c>
      <c r="H1005">
        <v>1275.02</v>
      </c>
      <c r="I1005">
        <v>239598953.35600001</v>
      </c>
    </row>
    <row r="1006" spans="1:9" x14ac:dyDescent="0.25">
      <c r="A1006" s="27">
        <v>42213</v>
      </c>
      <c r="B1006" t="s">
        <v>90</v>
      </c>
      <c r="C1006" t="s">
        <v>91</v>
      </c>
      <c r="D1006">
        <v>184.774</v>
      </c>
      <c r="E1006">
        <v>170.90280000000001</v>
      </c>
      <c r="F1006">
        <v>8.1164299999999994</v>
      </c>
      <c r="G1006">
        <v>13.8712</v>
      </c>
      <c r="H1006">
        <v>1275.02</v>
      </c>
      <c r="I1006">
        <v>235590545.47999999</v>
      </c>
    </row>
    <row r="1007" spans="1:9" x14ac:dyDescent="0.25">
      <c r="A1007" s="27">
        <v>42212</v>
      </c>
      <c r="B1007" t="s">
        <v>90</v>
      </c>
      <c r="C1007" t="s">
        <v>91</v>
      </c>
      <c r="D1007">
        <v>170.90299999999999</v>
      </c>
      <c r="E1007">
        <v>180.8398</v>
      </c>
      <c r="F1007">
        <v>-5.4948100000000002</v>
      </c>
      <c r="G1007">
        <v>-9.9367999999999999</v>
      </c>
      <c r="H1007">
        <v>1275.02</v>
      </c>
      <c r="I1007">
        <v>217904743.06</v>
      </c>
    </row>
    <row r="1008" spans="1:9" x14ac:dyDescent="0.25">
      <c r="A1008" s="27">
        <v>42209</v>
      </c>
      <c r="B1008" t="s">
        <v>90</v>
      </c>
      <c r="C1008" t="s">
        <v>91</v>
      </c>
      <c r="D1008">
        <v>180.83959999999999</v>
      </c>
      <c r="E1008">
        <v>188.7216</v>
      </c>
      <c r="F1008">
        <v>-4.17652</v>
      </c>
      <c r="G1008">
        <v>-7.8819999999999997</v>
      </c>
      <c r="H1008">
        <v>1275.02</v>
      </c>
      <c r="I1008">
        <v>230574106.792</v>
      </c>
    </row>
    <row r="1009" spans="1:9" x14ac:dyDescent="0.25">
      <c r="A1009" s="27">
        <v>42208</v>
      </c>
      <c r="B1009" t="s">
        <v>90</v>
      </c>
      <c r="C1009" t="s">
        <v>91</v>
      </c>
      <c r="D1009">
        <v>188.7216</v>
      </c>
      <c r="E1009">
        <v>190.06</v>
      </c>
      <c r="F1009">
        <v>-0.70420000000000005</v>
      </c>
      <c r="G1009">
        <v>-1.3384</v>
      </c>
      <c r="H1009">
        <v>1275.02</v>
      </c>
      <c r="I1009">
        <v>240623814.43200001</v>
      </c>
    </row>
    <row r="1010" spans="1:9" x14ac:dyDescent="0.25">
      <c r="A1010" s="27">
        <v>42207</v>
      </c>
      <c r="B1010" t="s">
        <v>90</v>
      </c>
      <c r="C1010" t="s">
        <v>91</v>
      </c>
      <c r="D1010">
        <v>190.0598</v>
      </c>
      <c r="E1010">
        <v>189.4298</v>
      </c>
      <c r="F1010">
        <v>0.33257999999999999</v>
      </c>
      <c r="G1010">
        <v>0.63</v>
      </c>
      <c r="H1010">
        <v>1275.02</v>
      </c>
      <c r="I1010">
        <v>242330046.19600001</v>
      </c>
    </row>
    <row r="1011" spans="1:9" x14ac:dyDescent="0.25">
      <c r="A1011" s="27">
        <v>42206</v>
      </c>
      <c r="B1011" t="s">
        <v>90</v>
      </c>
      <c r="C1011" t="s">
        <v>91</v>
      </c>
      <c r="D1011">
        <v>189.43</v>
      </c>
      <c r="E1011">
        <v>189.352</v>
      </c>
      <c r="F1011">
        <v>4.1189999999999997E-2</v>
      </c>
      <c r="G1011">
        <v>7.8E-2</v>
      </c>
      <c r="H1011">
        <v>1375.02</v>
      </c>
      <c r="I1011">
        <v>260470038.59999999</v>
      </c>
    </row>
    <row r="1012" spans="1:9" x14ac:dyDescent="0.25">
      <c r="A1012" s="27">
        <v>42205</v>
      </c>
      <c r="B1012" t="s">
        <v>90</v>
      </c>
      <c r="C1012" t="s">
        <v>91</v>
      </c>
      <c r="D1012">
        <v>189.35220000000001</v>
      </c>
      <c r="E1012">
        <v>186.5454</v>
      </c>
      <c r="F1012">
        <v>1.5046200000000001</v>
      </c>
      <c r="G1012">
        <v>2.8068</v>
      </c>
      <c r="H1012">
        <v>1275.02</v>
      </c>
      <c r="I1012">
        <v>241427842.044</v>
      </c>
    </row>
    <row r="1013" spans="1:9" x14ac:dyDescent="0.25">
      <c r="A1013" s="27">
        <v>42202</v>
      </c>
      <c r="B1013" t="s">
        <v>90</v>
      </c>
      <c r="C1013" t="s">
        <v>91</v>
      </c>
      <c r="D1013">
        <v>186.5454</v>
      </c>
      <c r="E1013">
        <v>185.98419999999999</v>
      </c>
      <c r="F1013">
        <v>0.30175000000000002</v>
      </c>
      <c r="G1013">
        <v>0.56120000000000003</v>
      </c>
      <c r="H1013">
        <v>1375.02</v>
      </c>
      <c r="I1013">
        <v>256503655.90799999</v>
      </c>
    </row>
    <row r="1014" spans="1:9" x14ac:dyDescent="0.25">
      <c r="A1014" s="27">
        <v>42201</v>
      </c>
      <c r="B1014" t="s">
        <v>90</v>
      </c>
      <c r="C1014" t="s">
        <v>91</v>
      </c>
      <c r="D1014">
        <v>185.98439999999999</v>
      </c>
      <c r="E1014">
        <v>175.51079999999999</v>
      </c>
      <c r="F1014">
        <v>5.9675000000000002</v>
      </c>
      <c r="G1014">
        <v>10.473599999999999</v>
      </c>
      <c r="H1014">
        <v>1650.02</v>
      </c>
      <c r="I1014">
        <v>306877979.68800002</v>
      </c>
    </row>
    <row r="1015" spans="1:9" x14ac:dyDescent="0.25">
      <c r="A1015" s="27">
        <v>42200</v>
      </c>
      <c r="B1015" t="s">
        <v>90</v>
      </c>
      <c r="C1015" t="s">
        <v>91</v>
      </c>
      <c r="D1015">
        <v>175.51079999999999</v>
      </c>
      <c r="E1015">
        <v>173.26079999999999</v>
      </c>
      <c r="F1015">
        <v>1.2986200000000001</v>
      </c>
      <c r="G1015">
        <v>2.25</v>
      </c>
      <c r="H1015">
        <v>1650.02</v>
      </c>
      <c r="I1015">
        <v>289596330.21600002</v>
      </c>
    </row>
    <row r="1016" spans="1:9" x14ac:dyDescent="0.25">
      <c r="A1016" s="27">
        <v>42199</v>
      </c>
      <c r="B1016" t="s">
        <v>90</v>
      </c>
      <c r="C1016" t="s">
        <v>91</v>
      </c>
      <c r="D1016">
        <v>173.261</v>
      </c>
      <c r="E1016">
        <v>172.14859999999999</v>
      </c>
      <c r="F1016">
        <v>0.64619000000000004</v>
      </c>
      <c r="G1016">
        <v>1.1124000000000001</v>
      </c>
      <c r="H1016">
        <v>1850.02</v>
      </c>
      <c r="I1016">
        <v>320536315.22000003</v>
      </c>
    </row>
    <row r="1017" spans="1:9" x14ac:dyDescent="0.25">
      <c r="A1017" s="27">
        <v>42198</v>
      </c>
      <c r="B1017" t="s">
        <v>90</v>
      </c>
      <c r="C1017" t="s">
        <v>91</v>
      </c>
      <c r="D1017">
        <v>172.14859999999999</v>
      </c>
      <c r="E1017">
        <v>155.65459999999999</v>
      </c>
      <c r="F1017">
        <v>10.596539999999999</v>
      </c>
      <c r="G1017">
        <v>16.494</v>
      </c>
      <c r="H1017">
        <v>1950.02</v>
      </c>
      <c r="I1017">
        <v>335693212.972</v>
      </c>
    </row>
    <row r="1018" spans="1:9" x14ac:dyDescent="0.25">
      <c r="A1018" s="27">
        <v>42195</v>
      </c>
      <c r="B1018" t="s">
        <v>90</v>
      </c>
      <c r="C1018" t="s">
        <v>91</v>
      </c>
      <c r="D1018">
        <v>155.65459999999999</v>
      </c>
      <c r="E1018">
        <v>142.82579999999999</v>
      </c>
      <c r="F1018">
        <v>8.9821299999999997</v>
      </c>
      <c r="G1018">
        <v>12.828799999999999</v>
      </c>
      <c r="H1018">
        <v>1950.02</v>
      </c>
      <c r="I1018">
        <v>303529583.09200001</v>
      </c>
    </row>
    <row r="1019" spans="1:9" x14ac:dyDescent="0.25">
      <c r="A1019" s="27">
        <v>42194</v>
      </c>
      <c r="B1019" t="s">
        <v>90</v>
      </c>
      <c r="C1019" t="s">
        <v>91</v>
      </c>
      <c r="D1019">
        <v>142.82579999999999</v>
      </c>
      <c r="E1019">
        <v>146.53659999999999</v>
      </c>
      <c r="F1019">
        <v>-2.53234</v>
      </c>
      <c r="G1019">
        <v>-3.7107999999999999</v>
      </c>
      <c r="H1019">
        <v>1950.02</v>
      </c>
      <c r="I1019">
        <v>278513166.51599997</v>
      </c>
    </row>
    <row r="1020" spans="1:9" x14ac:dyDescent="0.25">
      <c r="A1020" s="27">
        <v>42193</v>
      </c>
      <c r="B1020" t="s">
        <v>90</v>
      </c>
      <c r="C1020" t="s">
        <v>91</v>
      </c>
      <c r="D1020">
        <v>146.53659999999999</v>
      </c>
      <c r="E1020">
        <v>163.88659999999999</v>
      </c>
      <c r="F1020">
        <v>-10.586589999999999</v>
      </c>
      <c r="G1020">
        <v>-17.350000000000001</v>
      </c>
      <c r="H1020">
        <v>1925.02</v>
      </c>
      <c r="I1020">
        <v>282085885.73199999</v>
      </c>
    </row>
    <row r="1021" spans="1:9" x14ac:dyDescent="0.25">
      <c r="A1021" s="27">
        <v>42192</v>
      </c>
      <c r="B1021" t="s">
        <v>90</v>
      </c>
      <c r="C1021" t="s">
        <v>91</v>
      </c>
      <c r="D1021">
        <v>163.88659999999999</v>
      </c>
      <c r="E1021">
        <v>156.72380000000001</v>
      </c>
      <c r="F1021">
        <v>4.5703300000000002</v>
      </c>
      <c r="G1021">
        <v>7.1627999999999998</v>
      </c>
      <c r="H1021">
        <v>1925.02</v>
      </c>
      <c r="I1021">
        <v>315484982.73199999</v>
      </c>
    </row>
    <row r="1022" spans="1:9" x14ac:dyDescent="0.25">
      <c r="A1022" s="27">
        <v>42191</v>
      </c>
      <c r="B1022" t="s">
        <v>90</v>
      </c>
      <c r="C1022" t="s">
        <v>91</v>
      </c>
      <c r="D1022">
        <v>156.72399999999999</v>
      </c>
      <c r="E1022">
        <v>159.81039999999999</v>
      </c>
      <c r="F1022">
        <v>-1.93129</v>
      </c>
      <c r="G1022">
        <v>-3.0863999999999998</v>
      </c>
      <c r="H1022">
        <v>1750.02</v>
      </c>
      <c r="I1022">
        <v>274270134.48000002</v>
      </c>
    </row>
    <row r="1023" spans="1:9" x14ac:dyDescent="0.25">
      <c r="A1023" s="27">
        <v>42187</v>
      </c>
      <c r="B1023" t="s">
        <v>90</v>
      </c>
      <c r="C1023" t="s">
        <v>91</v>
      </c>
      <c r="D1023">
        <v>159.81020000000001</v>
      </c>
      <c r="E1023">
        <v>169.67259999999999</v>
      </c>
      <c r="F1023">
        <v>-5.8126100000000003</v>
      </c>
      <c r="G1023">
        <v>-9.8623999999999992</v>
      </c>
      <c r="H1023">
        <v>1600.02</v>
      </c>
      <c r="I1023">
        <v>255699516.204</v>
      </c>
    </row>
    <row r="1024" spans="1:9" x14ac:dyDescent="0.25">
      <c r="A1024" s="27">
        <v>42186</v>
      </c>
      <c r="B1024" t="s">
        <v>90</v>
      </c>
      <c r="C1024" t="s">
        <v>91</v>
      </c>
      <c r="D1024">
        <v>169.67240000000001</v>
      </c>
      <c r="E1024">
        <v>157.71039999999999</v>
      </c>
      <c r="F1024">
        <v>7.5847899999999999</v>
      </c>
      <c r="G1024">
        <v>11.962</v>
      </c>
      <c r="H1024">
        <v>1375.02</v>
      </c>
      <c r="I1024">
        <v>233302943.44800001</v>
      </c>
    </row>
    <row r="1025" spans="1:9" x14ac:dyDescent="0.25">
      <c r="A1025" s="27">
        <v>42185</v>
      </c>
      <c r="B1025" t="s">
        <v>90</v>
      </c>
      <c r="C1025" t="s">
        <v>91</v>
      </c>
      <c r="D1025">
        <v>157.71039999999999</v>
      </c>
      <c r="E1025">
        <v>157.26840000000001</v>
      </c>
      <c r="F1025">
        <v>0.28105000000000002</v>
      </c>
      <c r="G1025">
        <v>0.442</v>
      </c>
      <c r="H1025">
        <v>1200.02</v>
      </c>
      <c r="I1025">
        <v>189255634.208</v>
      </c>
    </row>
    <row r="1026" spans="1:9" x14ac:dyDescent="0.25">
      <c r="A1026" s="27">
        <v>42184</v>
      </c>
      <c r="B1026" t="s">
        <v>90</v>
      </c>
      <c r="C1026" t="s">
        <v>91</v>
      </c>
      <c r="D1026">
        <v>157.26840000000001</v>
      </c>
      <c r="E1026">
        <v>189.97239999999999</v>
      </c>
      <c r="F1026">
        <v>-17.215129999999998</v>
      </c>
      <c r="G1026">
        <v>-32.704000000000001</v>
      </c>
      <c r="H1026">
        <v>950.02</v>
      </c>
      <c r="I1026">
        <v>149408125.368</v>
      </c>
    </row>
    <row r="1027" spans="1:9" x14ac:dyDescent="0.25">
      <c r="A1027" s="27">
        <v>42181</v>
      </c>
      <c r="B1027" t="s">
        <v>90</v>
      </c>
      <c r="C1027" t="s">
        <v>91</v>
      </c>
      <c r="D1027">
        <v>189.97219999999999</v>
      </c>
      <c r="E1027">
        <v>188.535</v>
      </c>
      <c r="F1027">
        <v>0.76229999999999998</v>
      </c>
      <c r="G1027">
        <v>1.4372</v>
      </c>
      <c r="H1027">
        <v>850.02</v>
      </c>
      <c r="I1027">
        <v>161480169.44400001</v>
      </c>
    </row>
    <row r="1028" spans="1:9" x14ac:dyDescent="0.25">
      <c r="A1028" s="27">
        <v>42180</v>
      </c>
      <c r="B1028" t="s">
        <v>90</v>
      </c>
      <c r="C1028" t="s">
        <v>91</v>
      </c>
      <c r="D1028">
        <v>188.5352</v>
      </c>
      <c r="E1028">
        <v>189.04040000000001</v>
      </c>
      <c r="F1028">
        <v>-0.26723999999999998</v>
      </c>
      <c r="G1028">
        <v>-0.50519999999999998</v>
      </c>
      <c r="H1028">
        <v>850.02</v>
      </c>
      <c r="I1028">
        <v>160258690.704</v>
      </c>
    </row>
    <row r="1029" spans="1:9" x14ac:dyDescent="0.25">
      <c r="A1029" s="27">
        <v>42179</v>
      </c>
      <c r="B1029" t="s">
        <v>90</v>
      </c>
      <c r="C1029" t="s">
        <v>91</v>
      </c>
      <c r="D1029">
        <v>189.0402</v>
      </c>
      <c r="E1029">
        <v>195.42779999999999</v>
      </c>
      <c r="F1029">
        <v>-3.2685200000000001</v>
      </c>
      <c r="G1029">
        <v>-6.3875999999999999</v>
      </c>
      <c r="H1029">
        <v>850.02</v>
      </c>
      <c r="I1029">
        <v>160687950.80399999</v>
      </c>
    </row>
    <row r="1030" spans="1:9" x14ac:dyDescent="0.25">
      <c r="A1030" s="27">
        <v>42178</v>
      </c>
      <c r="B1030" t="s">
        <v>90</v>
      </c>
      <c r="C1030" t="s">
        <v>91</v>
      </c>
      <c r="D1030">
        <v>195.42760000000001</v>
      </c>
      <c r="E1030">
        <v>189.94919999999999</v>
      </c>
      <c r="F1030">
        <v>2.8841399999999999</v>
      </c>
      <c r="G1030">
        <v>5.4783999999999997</v>
      </c>
      <c r="H1030">
        <v>975.02</v>
      </c>
      <c r="I1030">
        <v>190545818.55199999</v>
      </c>
    </row>
    <row r="1031" spans="1:9" x14ac:dyDescent="0.25">
      <c r="A1031" s="27">
        <v>42177</v>
      </c>
      <c r="B1031" t="s">
        <v>90</v>
      </c>
      <c r="C1031" t="s">
        <v>91</v>
      </c>
      <c r="D1031">
        <v>189.94919999999999</v>
      </c>
      <c r="E1031">
        <v>179.79400000000001</v>
      </c>
      <c r="F1031">
        <v>5.6482400000000004</v>
      </c>
      <c r="G1031">
        <v>10.155200000000001</v>
      </c>
      <c r="H1031">
        <v>975.02</v>
      </c>
      <c r="I1031">
        <v>185204268.984</v>
      </c>
    </row>
    <row r="1032" spans="1:9" x14ac:dyDescent="0.25">
      <c r="A1032" s="27">
        <v>42174</v>
      </c>
      <c r="B1032" t="s">
        <v>90</v>
      </c>
      <c r="C1032" t="s">
        <v>91</v>
      </c>
      <c r="D1032">
        <v>179.79419999999999</v>
      </c>
      <c r="E1032">
        <v>185.2894</v>
      </c>
      <c r="F1032">
        <v>-2.9657399999999998</v>
      </c>
      <c r="G1032">
        <v>-5.4951999999999996</v>
      </c>
      <c r="H1032">
        <v>975.02</v>
      </c>
      <c r="I1032">
        <v>175302940.884</v>
      </c>
    </row>
    <row r="1033" spans="1:9" x14ac:dyDescent="0.25">
      <c r="A1033" s="27">
        <v>42173</v>
      </c>
      <c r="B1033" t="s">
        <v>90</v>
      </c>
      <c r="C1033" t="s">
        <v>91</v>
      </c>
      <c r="D1033">
        <v>185.2894</v>
      </c>
      <c r="E1033">
        <v>178.0342</v>
      </c>
      <c r="F1033">
        <v>4.07517</v>
      </c>
      <c r="G1033">
        <v>7.2552000000000003</v>
      </c>
      <c r="H1033">
        <v>1075.02</v>
      </c>
      <c r="I1033">
        <v>199189810.78799999</v>
      </c>
    </row>
    <row r="1034" spans="1:9" x14ac:dyDescent="0.25">
      <c r="A1034" s="27">
        <v>42172</v>
      </c>
      <c r="B1034" t="s">
        <v>90</v>
      </c>
      <c r="C1034" t="s">
        <v>91</v>
      </c>
      <c r="D1034">
        <v>178.0342</v>
      </c>
      <c r="E1034">
        <v>177.78139999999999</v>
      </c>
      <c r="F1034">
        <v>0.14219999999999999</v>
      </c>
      <c r="G1034">
        <v>0.25280000000000002</v>
      </c>
      <c r="H1034">
        <v>1075.02</v>
      </c>
      <c r="I1034">
        <v>191390325.68399999</v>
      </c>
    </row>
    <row r="1035" spans="1:9" x14ac:dyDescent="0.25">
      <c r="A1035" s="27">
        <v>42171</v>
      </c>
      <c r="B1035" t="s">
        <v>90</v>
      </c>
      <c r="C1035" t="s">
        <v>91</v>
      </c>
      <c r="D1035">
        <v>177.7816</v>
      </c>
      <c r="E1035">
        <v>173.62119999999999</v>
      </c>
      <c r="F1035">
        <v>2.3962500000000002</v>
      </c>
      <c r="G1035">
        <v>4.1604000000000001</v>
      </c>
      <c r="H1035">
        <v>1175.02</v>
      </c>
      <c r="I1035">
        <v>208896935.632</v>
      </c>
    </row>
    <row r="1036" spans="1:9" x14ac:dyDescent="0.25">
      <c r="A1036" s="27">
        <v>42170</v>
      </c>
      <c r="B1036" t="s">
        <v>90</v>
      </c>
      <c r="C1036" t="s">
        <v>91</v>
      </c>
      <c r="D1036">
        <v>173.62119999999999</v>
      </c>
      <c r="E1036">
        <v>182.23240000000001</v>
      </c>
      <c r="F1036">
        <v>-4.72539</v>
      </c>
      <c r="G1036">
        <v>-8.6112000000000002</v>
      </c>
      <c r="H1036">
        <v>1150.02</v>
      </c>
      <c r="I1036">
        <v>199667852.42399999</v>
      </c>
    </row>
    <row r="1037" spans="1:9" x14ac:dyDescent="0.25">
      <c r="A1037" s="27">
        <v>42167</v>
      </c>
      <c r="B1037" t="s">
        <v>90</v>
      </c>
      <c r="C1037" t="s">
        <v>91</v>
      </c>
      <c r="D1037">
        <v>182.23220000000001</v>
      </c>
      <c r="E1037">
        <v>186.21260000000001</v>
      </c>
      <c r="F1037">
        <v>-2.1375600000000001</v>
      </c>
      <c r="G1037">
        <v>-3.9803999999999999</v>
      </c>
      <c r="H1037">
        <v>1150.02</v>
      </c>
      <c r="I1037">
        <v>209570674.64399999</v>
      </c>
    </row>
    <row r="1038" spans="1:9" x14ac:dyDescent="0.25">
      <c r="A1038" s="27">
        <v>42166</v>
      </c>
      <c r="B1038" t="s">
        <v>90</v>
      </c>
      <c r="C1038" t="s">
        <v>91</v>
      </c>
      <c r="D1038">
        <v>186.2124</v>
      </c>
      <c r="E1038">
        <v>182.4752</v>
      </c>
      <c r="F1038">
        <v>2.04806</v>
      </c>
      <c r="G1038">
        <v>3.7372000000000001</v>
      </c>
      <c r="H1038">
        <v>1150.02</v>
      </c>
      <c r="I1038">
        <v>214147984.248</v>
      </c>
    </row>
    <row r="1039" spans="1:9" x14ac:dyDescent="0.25">
      <c r="A1039" s="27">
        <v>42165</v>
      </c>
      <c r="B1039" t="s">
        <v>90</v>
      </c>
      <c r="C1039" t="s">
        <v>91</v>
      </c>
      <c r="D1039">
        <v>182.47540000000001</v>
      </c>
      <c r="E1039">
        <v>174.58619999999999</v>
      </c>
      <c r="F1039">
        <v>4.5187999999999997</v>
      </c>
      <c r="G1039">
        <v>7.8891999999999998</v>
      </c>
      <c r="H1039">
        <v>1150.02</v>
      </c>
      <c r="I1039">
        <v>209850359.50799999</v>
      </c>
    </row>
    <row r="1040" spans="1:9" x14ac:dyDescent="0.25">
      <c r="A1040" s="27">
        <v>42164</v>
      </c>
      <c r="B1040" t="s">
        <v>90</v>
      </c>
      <c r="C1040" t="s">
        <v>91</v>
      </c>
      <c r="D1040">
        <v>174.58619999999999</v>
      </c>
      <c r="E1040">
        <v>171.57579999999999</v>
      </c>
      <c r="F1040">
        <v>1.7545599999999999</v>
      </c>
      <c r="G1040">
        <v>3.0104000000000002</v>
      </c>
      <c r="H1040">
        <v>1150.02</v>
      </c>
      <c r="I1040">
        <v>200777621.72400001</v>
      </c>
    </row>
    <row r="1041" spans="1:9" x14ac:dyDescent="0.25">
      <c r="A1041" s="27">
        <v>42163</v>
      </c>
      <c r="B1041" t="s">
        <v>90</v>
      </c>
      <c r="C1041" t="s">
        <v>91</v>
      </c>
      <c r="D1041">
        <v>171.57599999999999</v>
      </c>
      <c r="E1041">
        <v>175.8272</v>
      </c>
      <c r="F1041">
        <v>-2.4178299999999999</v>
      </c>
      <c r="G1041">
        <v>-4.2511999999999999</v>
      </c>
      <c r="H1041">
        <v>1125.02</v>
      </c>
      <c r="I1041">
        <v>193026431.52000001</v>
      </c>
    </row>
    <row r="1042" spans="1:9" x14ac:dyDescent="0.25">
      <c r="A1042" s="27">
        <v>42160</v>
      </c>
      <c r="B1042" t="s">
        <v>90</v>
      </c>
      <c r="C1042" t="s">
        <v>91</v>
      </c>
      <c r="D1042">
        <v>175.8272</v>
      </c>
      <c r="E1042">
        <v>174.02</v>
      </c>
      <c r="F1042">
        <v>1.0385</v>
      </c>
      <c r="G1042">
        <v>1.8071999999999999</v>
      </c>
      <c r="H1042">
        <v>1025.02</v>
      </c>
      <c r="I1042">
        <v>180226396.544</v>
      </c>
    </row>
    <row r="1043" spans="1:9" x14ac:dyDescent="0.25">
      <c r="A1043" s="27">
        <v>42159</v>
      </c>
      <c r="B1043" t="s">
        <v>90</v>
      </c>
      <c r="C1043" t="s">
        <v>91</v>
      </c>
      <c r="D1043">
        <v>174.02</v>
      </c>
      <c r="E1043">
        <v>179.9528</v>
      </c>
      <c r="F1043">
        <v>-3.2968600000000001</v>
      </c>
      <c r="G1043">
        <v>-5.9328000000000003</v>
      </c>
      <c r="H1043">
        <v>975.02</v>
      </c>
      <c r="I1043">
        <v>169672980.40000001</v>
      </c>
    </row>
    <row r="1044" spans="1:9" x14ac:dyDescent="0.25">
      <c r="A1044" s="27">
        <v>42158</v>
      </c>
      <c r="B1044" t="s">
        <v>90</v>
      </c>
      <c r="C1044" t="s">
        <v>91</v>
      </c>
      <c r="D1044">
        <v>179.95259999999999</v>
      </c>
      <c r="E1044">
        <v>175.083</v>
      </c>
      <c r="F1044">
        <v>2.7813099999999999</v>
      </c>
      <c r="G1044">
        <v>4.8696000000000002</v>
      </c>
      <c r="H1044">
        <v>950.02</v>
      </c>
      <c r="I1044">
        <v>170958569.05199999</v>
      </c>
    </row>
    <row r="1045" spans="1:9" x14ac:dyDescent="0.25">
      <c r="A1045" s="27">
        <v>42157</v>
      </c>
      <c r="B1045" t="s">
        <v>90</v>
      </c>
      <c r="C1045" t="s">
        <v>91</v>
      </c>
      <c r="D1045">
        <v>175.08320000000001</v>
      </c>
      <c r="E1045">
        <v>178.39680000000001</v>
      </c>
      <c r="F1045">
        <v>-1.8574299999999999</v>
      </c>
      <c r="G1045">
        <v>-3.3136000000000001</v>
      </c>
      <c r="H1045">
        <v>1025.02</v>
      </c>
      <c r="I1045">
        <v>179463781.664</v>
      </c>
    </row>
    <row r="1046" spans="1:9" x14ac:dyDescent="0.25">
      <c r="A1046" s="27">
        <v>42156</v>
      </c>
      <c r="B1046" t="s">
        <v>90</v>
      </c>
      <c r="C1046" t="s">
        <v>91</v>
      </c>
      <c r="D1046">
        <v>178.39660000000001</v>
      </c>
      <c r="E1046">
        <v>177.82259999999999</v>
      </c>
      <c r="F1046">
        <v>0.32279000000000002</v>
      </c>
      <c r="G1046">
        <v>0.57399999999999995</v>
      </c>
      <c r="H1046">
        <v>1025.02</v>
      </c>
      <c r="I1046">
        <v>182860082.93200001</v>
      </c>
    </row>
    <row r="1047" spans="1:9" x14ac:dyDescent="0.25">
      <c r="A1047" s="27">
        <v>42153</v>
      </c>
      <c r="B1047" t="s">
        <v>90</v>
      </c>
      <c r="C1047" t="s">
        <v>91</v>
      </c>
      <c r="D1047">
        <v>177.8228</v>
      </c>
      <c r="E1047">
        <v>179.452</v>
      </c>
      <c r="F1047">
        <v>-0.90788000000000002</v>
      </c>
      <c r="G1047">
        <v>-1.6292</v>
      </c>
      <c r="H1047">
        <v>1025.02</v>
      </c>
      <c r="I1047">
        <v>182271926.456</v>
      </c>
    </row>
    <row r="1048" spans="1:9" x14ac:dyDescent="0.25">
      <c r="A1048" s="27">
        <v>42152</v>
      </c>
      <c r="B1048" t="s">
        <v>90</v>
      </c>
      <c r="C1048" t="s">
        <v>91</v>
      </c>
      <c r="D1048">
        <v>179.452</v>
      </c>
      <c r="E1048">
        <v>179.17240000000001</v>
      </c>
      <c r="F1048">
        <v>0.15604999999999999</v>
      </c>
      <c r="G1048">
        <v>0.27960000000000002</v>
      </c>
      <c r="H1048">
        <v>1150.02</v>
      </c>
      <c r="I1048">
        <v>206373389.03999999</v>
      </c>
    </row>
    <row r="1049" spans="1:9" x14ac:dyDescent="0.25">
      <c r="A1049" s="27">
        <v>42151</v>
      </c>
      <c r="B1049" t="s">
        <v>90</v>
      </c>
      <c r="C1049" t="s">
        <v>91</v>
      </c>
      <c r="D1049">
        <v>179.17240000000001</v>
      </c>
      <c r="E1049">
        <v>174.81039999999999</v>
      </c>
      <c r="F1049">
        <v>2.4952700000000001</v>
      </c>
      <c r="G1049">
        <v>4.3620000000000001</v>
      </c>
      <c r="H1049">
        <v>1125.02</v>
      </c>
      <c r="I1049">
        <v>201572533.44800001</v>
      </c>
    </row>
    <row r="1050" spans="1:9" x14ac:dyDescent="0.25">
      <c r="A1050" s="27">
        <v>42150</v>
      </c>
      <c r="B1050" t="s">
        <v>90</v>
      </c>
      <c r="C1050" t="s">
        <v>91</v>
      </c>
      <c r="D1050">
        <v>174.81059999999999</v>
      </c>
      <c r="E1050">
        <v>180.52180000000001</v>
      </c>
      <c r="F1050">
        <v>-3.1637200000000001</v>
      </c>
      <c r="G1050">
        <v>-5.7111999999999998</v>
      </c>
      <c r="H1050">
        <v>1375.02</v>
      </c>
      <c r="I1050">
        <v>240368071.21200001</v>
      </c>
    </row>
    <row r="1051" spans="1:9" x14ac:dyDescent="0.25">
      <c r="A1051" s="27">
        <v>42146</v>
      </c>
      <c r="B1051" t="s">
        <v>90</v>
      </c>
      <c r="C1051" t="s">
        <v>91</v>
      </c>
      <c r="D1051">
        <v>180.52180000000001</v>
      </c>
      <c r="E1051">
        <v>181.9178</v>
      </c>
      <c r="F1051">
        <v>-0.76737999999999995</v>
      </c>
      <c r="G1051">
        <v>-1.3959999999999999</v>
      </c>
      <c r="H1051">
        <v>1400.02</v>
      </c>
      <c r="I1051">
        <v>252734130.43599999</v>
      </c>
    </row>
    <row r="1052" spans="1:9" x14ac:dyDescent="0.25">
      <c r="A1052" s="27">
        <v>42145</v>
      </c>
      <c r="B1052" t="s">
        <v>90</v>
      </c>
      <c r="C1052" t="s">
        <v>91</v>
      </c>
      <c r="D1052">
        <v>181.91759999999999</v>
      </c>
      <c r="E1052">
        <v>175.5264</v>
      </c>
      <c r="F1052">
        <v>3.6411600000000002</v>
      </c>
      <c r="G1052">
        <v>6.3912000000000004</v>
      </c>
      <c r="H1052">
        <v>1650.02</v>
      </c>
      <c r="I1052">
        <v>300167678.352</v>
      </c>
    </row>
    <row r="1053" spans="1:9" x14ac:dyDescent="0.25">
      <c r="A1053" s="27">
        <v>42144</v>
      </c>
      <c r="B1053" t="s">
        <v>90</v>
      </c>
      <c r="C1053" t="s">
        <v>91</v>
      </c>
      <c r="D1053">
        <v>175.5264</v>
      </c>
      <c r="E1053">
        <v>175.58279999999999</v>
      </c>
      <c r="F1053">
        <v>-3.2120000000000003E-2</v>
      </c>
      <c r="G1053">
        <v>-5.6399999999999999E-2</v>
      </c>
      <c r="H1053">
        <v>1650.02</v>
      </c>
      <c r="I1053">
        <v>289622070.528</v>
      </c>
    </row>
    <row r="1054" spans="1:9" x14ac:dyDescent="0.25">
      <c r="A1054" s="27">
        <v>42143</v>
      </c>
      <c r="B1054" t="s">
        <v>90</v>
      </c>
      <c r="C1054" t="s">
        <v>91</v>
      </c>
      <c r="D1054">
        <v>175.58279999999999</v>
      </c>
      <c r="E1054">
        <v>174.416</v>
      </c>
      <c r="F1054">
        <v>0.66898000000000002</v>
      </c>
      <c r="G1054">
        <v>1.1668000000000001</v>
      </c>
      <c r="H1054">
        <v>1750.02</v>
      </c>
      <c r="I1054">
        <v>307273411.65600002</v>
      </c>
    </row>
    <row r="1055" spans="1:9" x14ac:dyDescent="0.25">
      <c r="A1055" s="27">
        <v>42142</v>
      </c>
      <c r="B1055" t="s">
        <v>90</v>
      </c>
      <c r="C1055" t="s">
        <v>91</v>
      </c>
      <c r="D1055">
        <v>174.4162</v>
      </c>
      <c r="E1055">
        <v>168.53380000000001</v>
      </c>
      <c r="F1055">
        <v>3.4903400000000002</v>
      </c>
      <c r="G1055">
        <v>5.8823999999999996</v>
      </c>
      <c r="H1055">
        <v>1350.02</v>
      </c>
      <c r="I1055">
        <v>235465358.324</v>
      </c>
    </row>
    <row r="1056" spans="1:9" x14ac:dyDescent="0.25">
      <c r="A1056" s="27">
        <v>42139</v>
      </c>
      <c r="B1056" t="s">
        <v>90</v>
      </c>
      <c r="C1056" t="s">
        <v>91</v>
      </c>
      <c r="D1056">
        <v>168.53380000000001</v>
      </c>
      <c r="E1056">
        <v>167.51859999999999</v>
      </c>
      <c r="F1056">
        <v>0.60602</v>
      </c>
      <c r="G1056">
        <v>1.0152000000000001</v>
      </c>
      <c r="H1056">
        <v>1350.02</v>
      </c>
      <c r="I1056">
        <v>227524000.676</v>
      </c>
    </row>
    <row r="1057" spans="1:9" x14ac:dyDescent="0.25">
      <c r="A1057" s="27">
        <v>42138</v>
      </c>
      <c r="B1057" t="s">
        <v>90</v>
      </c>
      <c r="C1057" t="s">
        <v>91</v>
      </c>
      <c r="D1057">
        <v>167.51859999999999</v>
      </c>
      <c r="E1057">
        <v>163.87979999999999</v>
      </c>
      <c r="F1057">
        <v>2.2204100000000002</v>
      </c>
      <c r="G1057">
        <v>3.6387999999999998</v>
      </c>
      <c r="H1057">
        <v>1300.02</v>
      </c>
      <c r="I1057">
        <v>217777530.37200001</v>
      </c>
    </row>
    <row r="1058" spans="1:9" x14ac:dyDescent="0.25">
      <c r="A1058" s="27">
        <v>42137</v>
      </c>
      <c r="B1058" t="s">
        <v>90</v>
      </c>
      <c r="C1058" t="s">
        <v>91</v>
      </c>
      <c r="D1058">
        <v>163.87979999999999</v>
      </c>
      <c r="E1058">
        <v>161.64259999999999</v>
      </c>
      <c r="F1058">
        <v>1.3840399999999999</v>
      </c>
      <c r="G1058">
        <v>2.2372000000000001</v>
      </c>
      <c r="H1058">
        <v>1300.02</v>
      </c>
      <c r="I1058">
        <v>213047017.59599999</v>
      </c>
    </row>
    <row r="1059" spans="1:9" x14ac:dyDescent="0.25">
      <c r="A1059" s="27">
        <v>42136</v>
      </c>
      <c r="B1059" t="s">
        <v>90</v>
      </c>
      <c r="C1059" t="s">
        <v>91</v>
      </c>
      <c r="D1059">
        <v>161.64259999999999</v>
      </c>
      <c r="E1059">
        <v>159.04740000000001</v>
      </c>
      <c r="F1059">
        <v>1.63171</v>
      </c>
      <c r="G1059">
        <v>2.5952000000000002</v>
      </c>
      <c r="H1059">
        <v>1300.02</v>
      </c>
      <c r="I1059">
        <v>210138612.852</v>
      </c>
    </row>
    <row r="1060" spans="1:9" x14ac:dyDescent="0.25">
      <c r="A1060" s="27">
        <v>42135</v>
      </c>
      <c r="B1060" t="s">
        <v>90</v>
      </c>
      <c r="C1060" t="s">
        <v>91</v>
      </c>
      <c r="D1060">
        <v>159.04740000000001</v>
      </c>
      <c r="E1060">
        <v>163.93180000000001</v>
      </c>
      <c r="F1060">
        <v>-2.97953</v>
      </c>
      <c r="G1060">
        <v>-4.8844000000000003</v>
      </c>
      <c r="H1060">
        <v>1300.02</v>
      </c>
      <c r="I1060">
        <v>206764800.94800001</v>
      </c>
    </row>
    <row r="1061" spans="1:9" x14ac:dyDescent="0.25">
      <c r="A1061" s="27">
        <v>42132</v>
      </c>
      <c r="B1061" t="s">
        <v>90</v>
      </c>
      <c r="C1061" t="s">
        <v>91</v>
      </c>
      <c r="D1061">
        <v>163.93180000000001</v>
      </c>
      <c r="E1061">
        <v>157.18860000000001</v>
      </c>
      <c r="F1061">
        <v>4.2898800000000001</v>
      </c>
      <c r="G1061">
        <v>6.7431999999999999</v>
      </c>
      <c r="H1061">
        <v>1300.02</v>
      </c>
      <c r="I1061">
        <v>213114618.63600001</v>
      </c>
    </row>
    <row r="1062" spans="1:9" x14ac:dyDescent="0.25">
      <c r="A1062" s="27">
        <v>42131</v>
      </c>
      <c r="B1062" t="s">
        <v>90</v>
      </c>
      <c r="C1062" t="s">
        <v>91</v>
      </c>
      <c r="D1062">
        <v>157.18879999999999</v>
      </c>
      <c r="E1062">
        <v>155.12200000000001</v>
      </c>
      <c r="F1062">
        <v>1.3323700000000001</v>
      </c>
      <c r="G1062">
        <v>2.0668000000000002</v>
      </c>
      <c r="H1062">
        <v>1450.02</v>
      </c>
      <c r="I1062">
        <v>227926903.77599999</v>
      </c>
    </row>
    <row r="1063" spans="1:9" x14ac:dyDescent="0.25">
      <c r="A1063" s="27">
        <v>42130</v>
      </c>
      <c r="B1063" t="s">
        <v>90</v>
      </c>
      <c r="C1063" t="s">
        <v>91</v>
      </c>
      <c r="D1063">
        <v>155.12200000000001</v>
      </c>
      <c r="E1063">
        <v>157.78800000000001</v>
      </c>
      <c r="F1063">
        <v>-1.6896100000000001</v>
      </c>
      <c r="G1063">
        <v>-2.6659999999999999</v>
      </c>
      <c r="H1063">
        <v>1450.02</v>
      </c>
      <c r="I1063">
        <v>224930002.44</v>
      </c>
    </row>
    <row r="1064" spans="1:9" x14ac:dyDescent="0.25">
      <c r="A1064" s="27">
        <v>42129</v>
      </c>
      <c r="B1064" t="s">
        <v>90</v>
      </c>
      <c r="C1064" t="s">
        <v>91</v>
      </c>
      <c r="D1064">
        <v>157.78800000000001</v>
      </c>
      <c r="E1064">
        <v>164.65520000000001</v>
      </c>
      <c r="F1064">
        <v>-4.1706500000000002</v>
      </c>
      <c r="G1064">
        <v>-6.8672000000000004</v>
      </c>
      <c r="H1064">
        <v>1450.02</v>
      </c>
      <c r="I1064">
        <v>228795755.75999999</v>
      </c>
    </row>
    <row r="1065" spans="1:9" x14ac:dyDescent="0.25">
      <c r="A1065" s="27">
        <v>42128</v>
      </c>
      <c r="B1065" t="s">
        <v>90</v>
      </c>
      <c r="C1065" t="s">
        <v>91</v>
      </c>
      <c r="D1065">
        <v>164.655</v>
      </c>
      <c r="E1065">
        <v>164.6746</v>
      </c>
      <c r="F1065">
        <v>-1.1900000000000001E-2</v>
      </c>
      <c r="G1065">
        <v>-1.9599999999999999E-2</v>
      </c>
      <c r="H1065">
        <v>1450.02</v>
      </c>
      <c r="I1065">
        <v>238753043.09999999</v>
      </c>
    </row>
    <row r="1066" spans="1:9" x14ac:dyDescent="0.25">
      <c r="A1066" s="27">
        <v>42125</v>
      </c>
      <c r="B1066" t="s">
        <v>90</v>
      </c>
      <c r="C1066" t="s">
        <v>91</v>
      </c>
      <c r="D1066">
        <v>164.67439999999999</v>
      </c>
      <c r="E1066">
        <v>156.3252</v>
      </c>
      <c r="F1066">
        <v>5.3409199999999997</v>
      </c>
      <c r="G1066">
        <v>8.3491999999999997</v>
      </c>
      <c r="H1066">
        <v>1450.02</v>
      </c>
      <c r="I1066">
        <v>238781173.48800001</v>
      </c>
    </row>
    <row r="1067" spans="1:9" x14ac:dyDescent="0.25">
      <c r="A1067" s="27">
        <v>42124</v>
      </c>
      <c r="B1067" t="s">
        <v>90</v>
      </c>
      <c r="C1067" t="s">
        <v>91</v>
      </c>
      <c r="D1067">
        <v>156.3252</v>
      </c>
      <c r="E1067">
        <v>159.566</v>
      </c>
      <c r="F1067">
        <v>-2.0310100000000002</v>
      </c>
      <c r="G1067">
        <v>-3.2408000000000001</v>
      </c>
      <c r="H1067">
        <v>1450.02</v>
      </c>
      <c r="I1067">
        <v>226674666.50400001</v>
      </c>
    </row>
    <row r="1068" spans="1:9" x14ac:dyDescent="0.25">
      <c r="A1068" s="27">
        <v>42123</v>
      </c>
      <c r="B1068" t="s">
        <v>90</v>
      </c>
      <c r="C1068" t="s">
        <v>91</v>
      </c>
      <c r="D1068">
        <v>159.566</v>
      </c>
      <c r="E1068">
        <v>165.7296</v>
      </c>
      <c r="F1068">
        <v>-3.7190699999999999</v>
      </c>
      <c r="G1068">
        <v>-6.1635999999999997</v>
      </c>
      <c r="H1068">
        <v>1450.02</v>
      </c>
      <c r="I1068">
        <v>231373891.31999999</v>
      </c>
    </row>
    <row r="1069" spans="1:9" x14ac:dyDescent="0.25">
      <c r="A1069" s="27">
        <v>42122</v>
      </c>
      <c r="B1069" t="s">
        <v>90</v>
      </c>
      <c r="C1069" t="s">
        <v>91</v>
      </c>
      <c r="D1069">
        <v>165.7294</v>
      </c>
      <c r="E1069">
        <v>159.63980000000001</v>
      </c>
      <c r="F1069">
        <v>3.8145899999999999</v>
      </c>
      <c r="G1069">
        <v>6.0895999999999999</v>
      </c>
      <c r="H1069">
        <v>1450.02</v>
      </c>
      <c r="I1069">
        <v>240310944.588</v>
      </c>
    </row>
    <row r="1070" spans="1:9" x14ac:dyDescent="0.25">
      <c r="A1070" s="27">
        <v>42121</v>
      </c>
      <c r="B1070" t="s">
        <v>90</v>
      </c>
      <c r="C1070" t="s">
        <v>91</v>
      </c>
      <c r="D1070">
        <v>159.63980000000001</v>
      </c>
      <c r="E1070">
        <v>164.40379999999999</v>
      </c>
      <c r="F1070">
        <v>-2.8977400000000002</v>
      </c>
      <c r="G1070">
        <v>-4.7640000000000002</v>
      </c>
      <c r="H1070">
        <v>1450.02</v>
      </c>
      <c r="I1070">
        <v>231480902.796</v>
      </c>
    </row>
    <row r="1071" spans="1:9" x14ac:dyDescent="0.25">
      <c r="A1071" s="27">
        <v>42118</v>
      </c>
      <c r="B1071" t="s">
        <v>90</v>
      </c>
      <c r="C1071" t="s">
        <v>91</v>
      </c>
      <c r="D1071">
        <v>164.40379999999999</v>
      </c>
      <c r="E1071">
        <v>163.63140000000001</v>
      </c>
      <c r="F1071">
        <v>0.47204000000000002</v>
      </c>
      <c r="G1071">
        <v>0.77239999999999998</v>
      </c>
      <c r="H1071">
        <v>1450.02</v>
      </c>
      <c r="I1071">
        <v>238388798.07600001</v>
      </c>
    </row>
    <row r="1072" spans="1:9" x14ac:dyDescent="0.25">
      <c r="A1072" s="27">
        <v>42117</v>
      </c>
      <c r="B1072" t="s">
        <v>90</v>
      </c>
      <c r="C1072" t="s">
        <v>91</v>
      </c>
      <c r="D1072">
        <v>163.63159999999999</v>
      </c>
      <c r="E1072">
        <v>161.6456</v>
      </c>
      <c r="F1072">
        <v>1.22861</v>
      </c>
      <c r="G1072">
        <v>1.986</v>
      </c>
      <c r="H1072">
        <v>1400.02</v>
      </c>
      <c r="I1072">
        <v>229087512.632</v>
      </c>
    </row>
    <row r="1073" spans="1:9" x14ac:dyDescent="0.25">
      <c r="A1073" s="27">
        <v>42116</v>
      </c>
      <c r="B1073" t="s">
        <v>90</v>
      </c>
      <c r="C1073" t="s">
        <v>91</v>
      </c>
      <c r="D1073">
        <v>161.64580000000001</v>
      </c>
      <c r="E1073">
        <v>159.57980000000001</v>
      </c>
      <c r="F1073">
        <v>1.2946500000000001</v>
      </c>
      <c r="G1073">
        <v>2.0659999999999998</v>
      </c>
      <c r="H1073">
        <v>1400.02</v>
      </c>
      <c r="I1073">
        <v>226307352.91600001</v>
      </c>
    </row>
    <row r="1074" spans="1:9" x14ac:dyDescent="0.25">
      <c r="A1074" s="27">
        <v>42115</v>
      </c>
      <c r="B1074" t="s">
        <v>90</v>
      </c>
      <c r="C1074" t="s">
        <v>91</v>
      </c>
      <c r="D1074">
        <v>159.58000000000001</v>
      </c>
      <c r="E1074">
        <v>159.06880000000001</v>
      </c>
      <c r="F1074">
        <v>0.32136999999999999</v>
      </c>
      <c r="G1074">
        <v>0.51119999999999999</v>
      </c>
      <c r="H1074">
        <v>1400.02</v>
      </c>
      <c r="I1074">
        <v>223415191.59999999</v>
      </c>
    </row>
    <row r="1075" spans="1:9" x14ac:dyDescent="0.25">
      <c r="A1075" s="27">
        <v>42114</v>
      </c>
      <c r="B1075" t="s">
        <v>90</v>
      </c>
      <c r="C1075" t="s">
        <v>91</v>
      </c>
      <c r="D1075">
        <v>159.06899999999999</v>
      </c>
      <c r="E1075">
        <v>154.4374</v>
      </c>
      <c r="F1075">
        <v>2.9990100000000002</v>
      </c>
      <c r="G1075">
        <v>4.6315999999999997</v>
      </c>
      <c r="H1075">
        <v>1400.02</v>
      </c>
      <c r="I1075">
        <v>222699781.38</v>
      </c>
    </row>
    <row r="1076" spans="1:9" x14ac:dyDescent="0.25">
      <c r="A1076" s="27">
        <v>42111</v>
      </c>
      <c r="B1076" t="s">
        <v>90</v>
      </c>
      <c r="C1076" t="s">
        <v>91</v>
      </c>
      <c r="D1076">
        <v>154.4376</v>
      </c>
      <c r="E1076">
        <v>160.0992</v>
      </c>
      <c r="F1076">
        <v>-3.5363099999999998</v>
      </c>
      <c r="G1076">
        <v>-5.6616</v>
      </c>
      <c r="H1076">
        <v>1675.02</v>
      </c>
      <c r="I1076">
        <v>258686068.752</v>
      </c>
    </row>
    <row r="1077" spans="1:9" x14ac:dyDescent="0.25">
      <c r="A1077" s="27">
        <v>42110</v>
      </c>
      <c r="B1077" t="s">
        <v>90</v>
      </c>
      <c r="C1077" t="s">
        <v>91</v>
      </c>
      <c r="D1077">
        <v>160.0992</v>
      </c>
      <c r="E1077">
        <v>158.1088</v>
      </c>
      <c r="F1077">
        <v>1.25888</v>
      </c>
      <c r="G1077">
        <v>1.9903999999999999</v>
      </c>
      <c r="H1077">
        <v>1675.02</v>
      </c>
      <c r="I1077">
        <v>268169361.984</v>
      </c>
    </row>
    <row r="1078" spans="1:9" x14ac:dyDescent="0.25">
      <c r="A1078" s="27">
        <v>42109</v>
      </c>
      <c r="B1078" t="s">
        <v>90</v>
      </c>
      <c r="C1078" t="s">
        <v>91</v>
      </c>
      <c r="D1078">
        <v>158.1088</v>
      </c>
      <c r="E1078">
        <v>155.1584</v>
      </c>
      <c r="F1078">
        <v>1.90154</v>
      </c>
      <c r="G1078">
        <v>2.9504000000000001</v>
      </c>
      <c r="H1078">
        <v>1675.02</v>
      </c>
      <c r="I1078">
        <v>264835402.176</v>
      </c>
    </row>
    <row r="1079" spans="1:9" x14ac:dyDescent="0.25">
      <c r="A1079" s="27">
        <v>42108</v>
      </c>
      <c r="B1079" t="s">
        <v>90</v>
      </c>
      <c r="C1079" t="s">
        <v>91</v>
      </c>
      <c r="D1079">
        <v>155.1584</v>
      </c>
      <c r="E1079">
        <v>150.76679999999999</v>
      </c>
      <c r="F1079">
        <v>2.9128400000000001</v>
      </c>
      <c r="G1079">
        <v>4.3916000000000004</v>
      </c>
      <c r="H1079">
        <v>2125.02</v>
      </c>
      <c r="I1079">
        <v>329714703.16799998</v>
      </c>
    </row>
    <row r="1080" spans="1:9" x14ac:dyDescent="0.25">
      <c r="A1080" s="27">
        <v>42107</v>
      </c>
      <c r="B1080" t="s">
        <v>90</v>
      </c>
      <c r="C1080" t="s">
        <v>91</v>
      </c>
      <c r="D1080">
        <v>150.76679999999999</v>
      </c>
      <c r="E1080">
        <v>157.81039999999999</v>
      </c>
      <c r="F1080">
        <v>-4.46333</v>
      </c>
      <c r="G1080">
        <v>-7.0435999999999996</v>
      </c>
      <c r="H1080">
        <v>2125.02</v>
      </c>
      <c r="I1080">
        <v>320382465.33600003</v>
      </c>
    </row>
    <row r="1081" spans="1:9" x14ac:dyDescent="0.25">
      <c r="A1081" s="27">
        <v>42104</v>
      </c>
      <c r="B1081" t="s">
        <v>90</v>
      </c>
      <c r="C1081" t="s">
        <v>91</v>
      </c>
      <c r="D1081">
        <v>157.81039999999999</v>
      </c>
      <c r="E1081">
        <v>150.83879999999999</v>
      </c>
      <c r="F1081">
        <v>4.6218899999999996</v>
      </c>
      <c r="G1081">
        <v>6.9715999999999996</v>
      </c>
      <c r="H1081">
        <v>2075.02</v>
      </c>
      <c r="I1081">
        <v>327459736.208</v>
      </c>
    </row>
    <row r="1082" spans="1:9" x14ac:dyDescent="0.25">
      <c r="A1082" s="27">
        <v>42103</v>
      </c>
      <c r="B1082" t="s">
        <v>90</v>
      </c>
      <c r="C1082" t="s">
        <v>91</v>
      </c>
      <c r="D1082">
        <v>150.839</v>
      </c>
      <c r="E1082">
        <v>145.57820000000001</v>
      </c>
      <c r="F1082">
        <v>3.6137299999999999</v>
      </c>
      <c r="G1082">
        <v>5.2607999999999997</v>
      </c>
      <c r="H1082">
        <v>2075.02</v>
      </c>
      <c r="I1082">
        <v>312993941.77999997</v>
      </c>
    </row>
    <row r="1083" spans="1:9" x14ac:dyDescent="0.25">
      <c r="A1083" s="27">
        <v>42102</v>
      </c>
      <c r="B1083" t="s">
        <v>90</v>
      </c>
      <c r="C1083" t="s">
        <v>91</v>
      </c>
      <c r="D1083">
        <v>145.57839999999999</v>
      </c>
      <c r="E1083">
        <v>142.35720000000001</v>
      </c>
      <c r="F1083">
        <v>2.2627600000000001</v>
      </c>
      <c r="G1083">
        <v>3.2212000000000001</v>
      </c>
      <c r="H1083">
        <v>2075.02</v>
      </c>
      <c r="I1083">
        <v>302078091.56800002</v>
      </c>
    </row>
    <row r="1084" spans="1:9" x14ac:dyDescent="0.25">
      <c r="A1084" s="27">
        <v>42101</v>
      </c>
      <c r="B1084" t="s">
        <v>90</v>
      </c>
      <c r="C1084" t="s">
        <v>91</v>
      </c>
      <c r="D1084">
        <v>142.35740000000001</v>
      </c>
      <c r="E1084">
        <v>142.0702</v>
      </c>
      <c r="F1084">
        <v>0.20215</v>
      </c>
      <c r="G1084">
        <v>0.28720000000000001</v>
      </c>
      <c r="H1084">
        <v>2075.02</v>
      </c>
      <c r="I1084">
        <v>295394452.148</v>
      </c>
    </row>
    <row r="1085" spans="1:9" x14ac:dyDescent="0.25">
      <c r="A1085" s="27">
        <v>42100</v>
      </c>
      <c r="B1085" t="s">
        <v>90</v>
      </c>
      <c r="C1085" t="s">
        <v>91</v>
      </c>
      <c r="D1085">
        <v>142.07040000000001</v>
      </c>
      <c r="E1085">
        <v>139.18639999999999</v>
      </c>
      <c r="F1085">
        <v>2.0720399999999999</v>
      </c>
      <c r="G1085">
        <v>2.8839999999999999</v>
      </c>
      <c r="H1085">
        <v>2075.02</v>
      </c>
      <c r="I1085">
        <v>294798921.40799999</v>
      </c>
    </row>
    <row r="1086" spans="1:9" x14ac:dyDescent="0.25">
      <c r="A1086" s="27">
        <v>42096</v>
      </c>
      <c r="B1086" t="s">
        <v>90</v>
      </c>
      <c r="C1086" t="s">
        <v>91</v>
      </c>
      <c r="D1086">
        <v>139.18639999999999</v>
      </c>
      <c r="E1086">
        <v>136.90199999999999</v>
      </c>
      <c r="F1086">
        <v>1.6686399999999999</v>
      </c>
      <c r="G1086">
        <v>2.2844000000000002</v>
      </c>
      <c r="H1086">
        <v>2075.02</v>
      </c>
      <c r="I1086">
        <v>288814563.72799999</v>
      </c>
    </row>
    <row r="1087" spans="1:9" x14ac:dyDescent="0.25">
      <c r="A1087" s="27">
        <v>42095</v>
      </c>
      <c r="B1087" t="s">
        <v>90</v>
      </c>
      <c r="C1087" t="s">
        <v>91</v>
      </c>
      <c r="D1087">
        <v>136.90199999999999</v>
      </c>
      <c r="E1087">
        <v>135.34960000000001</v>
      </c>
      <c r="F1087">
        <v>1.14696</v>
      </c>
      <c r="G1087">
        <v>1.5524</v>
      </c>
      <c r="H1087">
        <v>2075.02</v>
      </c>
      <c r="I1087">
        <v>284074388.04000002</v>
      </c>
    </row>
    <row r="1088" spans="1:9" x14ac:dyDescent="0.25">
      <c r="A1088" s="27">
        <v>42094</v>
      </c>
      <c r="B1088" t="s">
        <v>90</v>
      </c>
      <c r="C1088" t="s">
        <v>91</v>
      </c>
      <c r="D1088">
        <v>135.34979999999999</v>
      </c>
      <c r="E1088">
        <v>139.3706</v>
      </c>
      <c r="F1088">
        <v>-2.88497</v>
      </c>
      <c r="G1088">
        <v>-4.0208000000000004</v>
      </c>
      <c r="H1088">
        <v>2075.02</v>
      </c>
      <c r="I1088">
        <v>280853541.99599999</v>
      </c>
    </row>
    <row r="1089" spans="1:9" x14ac:dyDescent="0.25">
      <c r="A1089" s="27">
        <v>42093</v>
      </c>
      <c r="B1089" t="s">
        <v>90</v>
      </c>
      <c r="C1089" t="s">
        <v>91</v>
      </c>
      <c r="D1089">
        <v>139.3706</v>
      </c>
      <c r="E1089">
        <v>136.0874</v>
      </c>
      <c r="F1089">
        <v>2.4125700000000001</v>
      </c>
      <c r="G1089">
        <v>3.2831999999999999</v>
      </c>
      <c r="H1089">
        <v>2075.02</v>
      </c>
      <c r="I1089">
        <v>289196782.412</v>
      </c>
    </row>
    <row r="1090" spans="1:9" x14ac:dyDescent="0.25">
      <c r="A1090" s="27">
        <v>42090</v>
      </c>
      <c r="B1090" t="s">
        <v>90</v>
      </c>
      <c r="C1090" t="s">
        <v>91</v>
      </c>
      <c r="D1090">
        <v>136.08760000000001</v>
      </c>
      <c r="E1090">
        <v>134.54920000000001</v>
      </c>
      <c r="F1090">
        <v>1.14337</v>
      </c>
      <c r="G1090">
        <v>1.5384</v>
      </c>
      <c r="H1090">
        <v>2075.02</v>
      </c>
      <c r="I1090">
        <v>282384491.75199997</v>
      </c>
    </row>
    <row r="1091" spans="1:9" x14ac:dyDescent="0.25">
      <c r="A1091" s="27">
        <v>42089</v>
      </c>
      <c r="B1091" t="s">
        <v>90</v>
      </c>
      <c r="C1091" t="s">
        <v>91</v>
      </c>
      <c r="D1091">
        <v>134.54920000000001</v>
      </c>
      <c r="E1091">
        <v>133.40280000000001</v>
      </c>
      <c r="F1091">
        <v>0.85934999999999995</v>
      </c>
      <c r="G1091">
        <v>1.1464000000000001</v>
      </c>
      <c r="H1091">
        <v>2075.02</v>
      </c>
      <c r="I1091">
        <v>279192280.98400003</v>
      </c>
    </row>
    <row r="1092" spans="1:9" x14ac:dyDescent="0.25">
      <c r="A1092" s="27">
        <v>42088</v>
      </c>
      <c r="B1092" t="s">
        <v>90</v>
      </c>
      <c r="C1092" t="s">
        <v>91</v>
      </c>
      <c r="D1092">
        <v>133.40299999999999</v>
      </c>
      <c r="E1092">
        <v>138.9118</v>
      </c>
      <c r="F1092">
        <v>-3.9656799999999999</v>
      </c>
      <c r="G1092">
        <v>-5.5087999999999999</v>
      </c>
      <c r="H1092">
        <v>2075.02</v>
      </c>
      <c r="I1092">
        <v>276813893.06</v>
      </c>
    </row>
    <row r="1093" spans="1:9" x14ac:dyDescent="0.25">
      <c r="A1093" s="27">
        <v>42087</v>
      </c>
      <c r="B1093" t="s">
        <v>90</v>
      </c>
      <c r="C1093" t="s">
        <v>91</v>
      </c>
      <c r="D1093">
        <v>138.91159999999999</v>
      </c>
      <c r="E1093">
        <v>137.50559999999999</v>
      </c>
      <c r="F1093">
        <v>1.0225</v>
      </c>
      <c r="G1093">
        <v>1.4059999999999999</v>
      </c>
      <c r="H1093">
        <v>2075.02</v>
      </c>
      <c r="I1093">
        <v>288244348.23199999</v>
      </c>
    </row>
    <row r="1094" spans="1:9" x14ac:dyDescent="0.25">
      <c r="A1094" s="27">
        <v>42086</v>
      </c>
      <c r="B1094" t="s">
        <v>90</v>
      </c>
      <c r="C1094" t="s">
        <v>91</v>
      </c>
      <c r="D1094">
        <v>137.50559999999999</v>
      </c>
      <c r="E1094">
        <v>136.8252</v>
      </c>
      <c r="F1094">
        <v>0.49728</v>
      </c>
      <c r="G1094">
        <v>0.6804</v>
      </c>
      <c r="H1094">
        <v>2375.02</v>
      </c>
      <c r="I1094">
        <v>326578550.11199999</v>
      </c>
    </row>
    <row r="1095" spans="1:9" x14ac:dyDescent="0.25">
      <c r="A1095" s="27">
        <v>42083</v>
      </c>
      <c r="B1095" t="s">
        <v>90</v>
      </c>
      <c r="C1095" t="s">
        <v>91</v>
      </c>
      <c r="D1095">
        <v>136.8254</v>
      </c>
      <c r="E1095">
        <v>134.2722</v>
      </c>
      <c r="F1095">
        <v>1.90151</v>
      </c>
      <c r="G1095">
        <v>2.5531999999999999</v>
      </c>
      <c r="H1095">
        <v>2375.02</v>
      </c>
      <c r="I1095">
        <v>324963061.50800002</v>
      </c>
    </row>
    <row r="1096" spans="1:9" x14ac:dyDescent="0.25">
      <c r="A1096" s="27">
        <v>42082</v>
      </c>
      <c r="B1096" t="s">
        <v>90</v>
      </c>
      <c r="C1096" t="s">
        <v>91</v>
      </c>
      <c r="D1096">
        <v>134.2724</v>
      </c>
      <c r="E1096">
        <v>134.36279999999999</v>
      </c>
      <c r="F1096">
        <v>-6.7280000000000006E-2</v>
      </c>
      <c r="G1096">
        <v>-9.0399999999999994E-2</v>
      </c>
      <c r="H1096">
        <v>2550.02</v>
      </c>
      <c r="I1096">
        <v>342397305.44800001</v>
      </c>
    </row>
    <row r="1097" spans="1:9" x14ac:dyDescent="0.25">
      <c r="A1097" s="27">
        <v>42081</v>
      </c>
      <c r="B1097" t="s">
        <v>90</v>
      </c>
      <c r="C1097" t="s">
        <v>91</v>
      </c>
      <c r="D1097">
        <v>134.36259999999999</v>
      </c>
      <c r="E1097">
        <v>128.10339999999999</v>
      </c>
      <c r="F1097">
        <v>4.88605</v>
      </c>
      <c r="G1097">
        <v>6.2591999999999999</v>
      </c>
      <c r="H1097">
        <v>2650.02</v>
      </c>
      <c r="I1097">
        <v>356063577.25199997</v>
      </c>
    </row>
    <row r="1098" spans="1:9" x14ac:dyDescent="0.25">
      <c r="A1098" s="27">
        <v>42080</v>
      </c>
      <c r="B1098" t="s">
        <v>90</v>
      </c>
      <c r="C1098" t="s">
        <v>91</v>
      </c>
      <c r="D1098">
        <v>128.10339999999999</v>
      </c>
      <c r="E1098">
        <v>127.233</v>
      </c>
      <c r="F1098">
        <v>0.68410000000000004</v>
      </c>
      <c r="G1098">
        <v>0.87039999999999995</v>
      </c>
      <c r="H1098">
        <v>2975.02</v>
      </c>
      <c r="I1098">
        <v>381110177.06800002</v>
      </c>
    </row>
    <row r="1099" spans="1:9" x14ac:dyDescent="0.25">
      <c r="A1099" s="27">
        <v>42079</v>
      </c>
      <c r="B1099" t="s">
        <v>90</v>
      </c>
      <c r="C1099" t="s">
        <v>91</v>
      </c>
      <c r="D1099">
        <v>127.2332</v>
      </c>
      <c r="E1099">
        <v>124.5072</v>
      </c>
      <c r="F1099">
        <v>2.1894300000000002</v>
      </c>
      <c r="G1099">
        <v>2.726</v>
      </c>
      <c r="H1099">
        <v>2975.02</v>
      </c>
      <c r="I1099">
        <v>378521314.66399997</v>
      </c>
    </row>
    <row r="1100" spans="1:9" x14ac:dyDescent="0.25">
      <c r="A1100" s="27">
        <v>42076</v>
      </c>
      <c r="B1100" t="s">
        <v>90</v>
      </c>
      <c r="C1100" t="s">
        <v>91</v>
      </c>
      <c r="D1100">
        <v>124.5074</v>
      </c>
      <c r="E1100">
        <v>127.979</v>
      </c>
      <c r="F1100">
        <v>-2.7126299999999999</v>
      </c>
      <c r="G1100">
        <v>-3.4716</v>
      </c>
      <c r="H1100">
        <v>2975.02</v>
      </c>
      <c r="I1100">
        <v>370412005.148</v>
      </c>
    </row>
    <row r="1101" spans="1:9" x14ac:dyDescent="0.25">
      <c r="A1101" s="27">
        <v>42075</v>
      </c>
      <c r="B1101" t="s">
        <v>90</v>
      </c>
      <c r="C1101" t="s">
        <v>91</v>
      </c>
      <c r="D1101">
        <v>127.97880000000001</v>
      </c>
      <c r="E1101">
        <v>120.4036</v>
      </c>
      <c r="F1101">
        <v>6.2915099999999997</v>
      </c>
      <c r="G1101">
        <v>7.5751999999999997</v>
      </c>
      <c r="H1101">
        <v>2975.02</v>
      </c>
      <c r="I1101">
        <v>380739489.57599998</v>
      </c>
    </row>
    <row r="1102" spans="1:9" x14ac:dyDescent="0.25">
      <c r="A1102" s="27">
        <v>42074</v>
      </c>
      <c r="B1102" t="s">
        <v>90</v>
      </c>
      <c r="C1102" t="s">
        <v>91</v>
      </c>
      <c r="D1102">
        <v>120.4038</v>
      </c>
      <c r="E1102">
        <v>121.67619999999999</v>
      </c>
      <c r="F1102">
        <v>-1.04573</v>
      </c>
      <c r="G1102">
        <v>-1.2724</v>
      </c>
      <c r="H1102">
        <v>2975.02</v>
      </c>
      <c r="I1102">
        <v>358203713.07599998</v>
      </c>
    </row>
    <row r="1103" spans="1:9" x14ac:dyDescent="0.25">
      <c r="A1103" s="27">
        <v>42073</v>
      </c>
      <c r="B1103" t="s">
        <v>90</v>
      </c>
      <c r="C1103" t="s">
        <v>91</v>
      </c>
      <c r="D1103">
        <v>121.67619999999999</v>
      </c>
      <c r="E1103">
        <v>128.4058</v>
      </c>
      <c r="F1103">
        <v>-5.2408799999999998</v>
      </c>
      <c r="G1103">
        <v>-6.7295999999999996</v>
      </c>
      <c r="H1103">
        <v>2975.02</v>
      </c>
      <c r="I1103">
        <v>361989128.52399999</v>
      </c>
    </row>
    <row r="1104" spans="1:9" x14ac:dyDescent="0.25">
      <c r="A1104" s="27">
        <v>42072</v>
      </c>
      <c r="B1104" t="s">
        <v>90</v>
      </c>
      <c r="C1104" t="s">
        <v>91</v>
      </c>
      <c r="D1104">
        <v>128.40559999999999</v>
      </c>
      <c r="E1104">
        <v>126.43040000000001</v>
      </c>
      <c r="F1104">
        <v>1.5622799999999999</v>
      </c>
      <c r="G1104">
        <v>1.9752000000000001</v>
      </c>
      <c r="H1104">
        <v>2975.02</v>
      </c>
      <c r="I1104">
        <v>382009228.11199999</v>
      </c>
    </row>
    <row r="1105" spans="1:9" x14ac:dyDescent="0.25">
      <c r="A1105" s="27">
        <v>42069</v>
      </c>
      <c r="B1105" t="s">
        <v>90</v>
      </c>
      <c r="C1105" t="s">
        <v>91</v>
      </c>
      <c r="D1105">
        <v>126.4306</v>
      </c>
      <c r="E1105">
        <v>132.74379999999999</v>
      </c>
      <c r="F1105">
        <v>-4.7559300000000002</v>
      </c>
      <c r="G1105">
        <v>-6.3132000000000001</v>
      </c>
      <c r="H1105">
        <v>3050.02</v>
      </c>
      <c r="I1105">
        <v>385615858.61199999</v>
      </c>
    </row>
    <row r="1106" spans="1:9" x14ac:dyDescent="0.25">
      <c r="A1106" s="27">
        <v>42068</v>
      </c>
      <c r="B1106" t="s">
        <v>90</v>
      </c>
      <c r="C1106" t="s">
        <v>91</v>
      </c>
      <c r="D1106">
        <v>132.74379999999999</v>
      </c>
      <c r="E1106">
        <v>130.24940000000001</v>
      </c>
      <c r="F1106">
        <v>1.9151</v>
      </c>
      <c r="G1106">
        <v>2.4944000000000002</v>
      </c>
      <c r="H1106">
        <v>3050.02</v>
      </c>
      <c r="I1106">
        <v>404871244.87599999</v>
      </c>
    </row>
    <row r="1107" spans="1:9" x14ac:dyDescent="0.25">
      <c r="A1107" s="27">
        <v>42067</v>
      </c>
      <c r="B1107" t="s">
        <v>90</v>
      </c>
      <c r="C1107" t="s">
        <v>91</v>
      </c>
      <c r="D1107">
        <v>130.24959999999999</v>
      </c>
      <c r="E1107">
        <v>130.05959999999999</v>
      </c>
      <c r="F1107">
        <v>0.14609</v>
      </c>
      <c r="G1107">
        <v>0.19</v>
      </c>
      <c r="H1107">
        <v>3100.02</v>
      </c>
      <c r="I1107">
        <v>403776364.99199998</v>
      </c>
    </row>
    <row r="1108" spans="1:9" x14ac:dyDescent="0.25">
      <c r="A1108" s="27">
        <v>42066</v>
      </c>
      <c r="B1108" t="s">
        <v>90</v>
      </c>
      <c r="C1108" t="s">
        <v>91</v>
      </c>
      <c r="D1108">
        <v>130.05959999999999</v>
      </c>
      <c r="E1108">
        <v>133.42959999999999</v>
      </c>
      <c r="F1108">
        <v>-2.5256799999999999</v>
      </c>
      <c r="G1108">
        <v>-3.37</v>
      </c>
      <c r="H1108">
        <v>3275.02</v>
      </c>
      <c r="I1108">
        <v>425947791.19199997</v>
      </c>
    </row>
    <row r="1109" spans="1:9" x14ac:dyDescent="0.25">
      <c r="A1109" s="27">
        <v>42065</v>
      </c>
      <c r="B1109" t="s">
        <v>90</v>
      </c>
      <c r="C1109" t="s">
        <v>91</v>
      </c>
      <c r="D1109">
        <v>133.42939999999999</v>
      </c>
      <c r="E1109">
        <v>129.82419999999999</v>
      </c>
      <c r="F1109">
        <v>2.7769900000000001</v>
      </c>
      <c r="G1109">
        <v>3.6052</v>
      </c>
      <c r="H1109">
        <v>3275.02</v>
      </c>
      <c r="I1109">
        <v>436983953.588</v>
      </c>
    </row>
    <row r="1110" spans="1:9" x14ac:dyDescent="0.25">
      <c r="A1110" s="27">
        <v>42062</v>
      </c>
      <c r="B1110" t="s">
        <v>90</v>
      </c>
      <c r="C1110" t="s">
        <v>91</v>
      </c>
      <c r="D1110">
        <v>129.8244</v>
      </c>
      <c r="E1110">
        <v>128.5496</v>
      </c>
      <c r="F1110">
        <v>0.99168000000000001</v>
      </c>
      <c r="G1110">
        <v>1.2747999999999999</v>
      </c>
      <c r="H1110">
        <v>3275.02</v>
      </c>
      <c r="I1110">
        <v>425177506.48799998</v>
      </c>
    </row>
    <row r="1111" spans="1:9" x14ac:dyDescent="0.25">
      <c r="A1111" s="27">
        <v>42061</v>
      </c>
      <c r="B1111" t="s">
        <v>90</v>
      </c>
      <c r="C1111" t="s">
        <v>91</v>
      </c>
      <c r="D1111">
        <v>128.5498</v>
      </c>
      <c r="E1111">
        <v>125.98779999999999</v>
      </c>
      <c r="F1111">
        <v>2.0335299999999998</v>
      </c>
      <c r="G1111">
        <v>2.5619999999999998</v>
      </c>
      <c r="H1111">
        <v>3275.02</v>
      </c>
      <c r="I1111">
        <v>421003165.99599999</v>
      </c>
    </row>
    <row r="1112" spans="1:9" x14ac:dyDescent="0.25">
      <c r="A1112" s="27">
        <v>42060</v>
      </c>
      <c r="B1112" t="s">
        <v>90</v>
      </c>
      <c r="C1112" t="s">
        <v>91</v>
      </c>
      <c r="D1112">
        <v>125.988</v>
      </c>
      <c r="E1112">
        <v>128.42359999999999</v>
      </c>
      <c r="F1112">
        <v>-1.8965399999999999</v>
      </c>
      <c r="G1112">
        <v>-2.4356</v>
      </c>
      <c r="H1112">
        <v>3375.02</v>
      </c>
      <c r="I1112">
        <v>425212019.75999999</v>
      </c>
    </row>
    <row r="1113" spans="1:9" x14ac:dyDescent="0.25">
      <c r="A1113" s="27">
        <v>42059</v>
      </c>
      <c r="B1113" t="s">
        <v>90</v>
      </c>
      <c r="C1113" t="s">
        <v>91</v>
      </c>
      <c r="D1113">
        <v>128.42339999999999</v>
      </c>
      <c r="E1113">
        <v>122.3862</v>
      </c>
      <c r="F1113">
        <v>4.9329099999999997</v>
      </c>
      <c r="G1113">
        <v>6.0372000000000003</v>
      </c>
      <c r="H1113">
        <v>3850.02</v>
      </c>
      <c r="I1113">
        <v>494432658.46799999</v>
      </c>
    </row>
    <row r="1114" spans="1:9" x14ac:dyDescent="0.25">
      <c r="A1114" s="27">
        <v>42058</v>
      </c>
      <c r="B1114" t="s">
        <v>90</v>
      </c>
      <c r="C1114" t="s">
        <v>91</v>
      </c>
      <c r="D1114">
        <v>122.3862</v>
      </c>
      <c r="E1114">
        <v>123.1454</v>
      </c>
      <c r="F1114">
        <v>-0.61651</v>
      </c>
      <c r="G1114">
        <v>-0.75919999999999999</v>
      </c>
      <c r="H1114">
        <v>3850.02</v>
      </c>
      <c r="I1114">
        <v>471189317.72399998</v>
      </c>
    </row>
    <row r="1115" spans="1:9" x14ac:dyDescent="0.25">
      <c r="A1115" s="27">
        <v>42055</v>
      </c>
      <c r="B1115" t="s">
        <v>90</v>
      </c>
      <c r="C1115" t="s">
        <v>91</v>
      </c>
      <c r="D1115">
        <v>123.1454</v>
      </c>
      <c r="E1115">
        <v>118.477</v>
      </c>
      <c r="F1115">
        <v>3.94034</v>
      </c>
      <c r="G1115">
        <v>4.6684000000000001</v>
      </c>
      <c r="H1115">
        <v>3850.02</v>
      </c>
      <c r="I1115">
        <v>474112252.90799999</v>
      </c>
    </row>
    <row r="1116" spans="1:9" x14ac:dyDescent="0.25">
      <c r="A1116" s="27">
        <v>42054</v>
      </c>
      <c r="B1116" t="s">
        <v>90</v>
      </c>
      <c r="C1116" t="s">
        <v>91</v>
      </c>
      <c r="D1116">
        <v>118.477</v>
      </c>
      <c r="E1116">
        <v>116.9074</v>
      </c>
      <c r="F1116">
        <v>1.3426</v>
      </c>
      <c r="G1116">
        <v>1.5696000000000001</v>
      </c>
      <c r="H1116">
        <v>4100.0200000000004</v>
      </c>
      <c r="I1116">
        <v>485758069.54000002</v>
      </c>
    </row>
    <row r="1117" spans="1:9" x14ac:dyDescent="0.25">
      <c r="A1117" s="27">
        <v>42053</v>
      </c>
      <c r="B1117" t="s">
        <v>90</v>
      </c>
      <c r="C1117" t="s">
        <v>91</v>
      </c>
      <c r="D1117">
        <v>116.9076</v>
      </c>
      <c r="E1117">
        <v>114.5616</v>
      </c>
      <c r="F1117">
        <v>2.0478100000000001</v>
      </c>
      <c r="G1117">
        <v>2.3460000000000001</v>
      </c>
      <c r="H1117">
        <v>4100.0200000000004</v>
      </c>
      <c r="I1117">
        <v>479323498.15200001</v>
      </c>
    </row>
    <row r="1118" spans="1:9" x14ac:dyDescent="0.25">
      <c r="A1118" s="27">
        <v>42052</v>
      </c>
      <c r="B1118" t="s">
        <v>90</v>
      </c>
      <c r="C1118" t="s">
        <v>91</v>
      </c>
      <c r="D1118">
        <v>114.56180000000001</v>
      </c>
      <c r="E1118">
        <v>115.0762</v>
      </c>
      <c r="F1118">
        <v>-0.44701000000000002</v>
      </c>
      <c r="G1118">
        <v>-0.51439999999999997</v>
      </c>
      <c r="H1118">
        <v>4100.0200000000004</v>
      </c>
      <c r="I1118">
        <v>469705671.236</v>
      </c>
    </row>
    <row r="1119" spans="1:9" x14ac:dyDescent="0.25">
      <c r="A1119" s="27">
        <v>42048</v>
      </c>
      <c r="B1119" t="s">
        <v>90</v>
      </c>
      <c r="C1119" t="s">
        <v>91</v>
      </c>
      <c r="D1119">
        <v>115.07599999999999</v>
      </c>
      <c r="E1119">
        <v>114.4084</v>
      </c>
      <c r="F1119">
        <v>0.58352000000000004</v>
      </c>
      <c r="G1119">
        <v>0.66759999999999997</v>
      </c>
      <c r="H1119">
        <v>4100.0200000000004</v>
      </c>
      <c r="I1119">
        <v>471813901.51999998</v>
      </c>
    </row>
    <row r="1120" spans="1:9" x14ac:dyDescent="0.25">
      <c r="A1120" s="27">
        <v>42047</v>
      </c>
      <c r="B1120" t="s">
        <v>90</v>
      </c>
      <c r="C1120" t="s">
        <v>91</v>
      </c>
      <c r="D1120">
        <v>114.40860000000001</v>
      </c>
      <c r="E1120">
        <v>108.90300000000001</v>
      </c>
      <c r="F1120">
        <v>5.0555099999999999</v>
      </c>
      <c r="G1120">
        <v>5.5056000000000003</v>
      </c>
      <c r="H1120">
        <v>4225.0200000000004</v>
      </c>
      <c r="I1120">
        <v>483378623.17199999</v>
      </c>
    </row>
    <row r="1121" spans="1:9" x14ac:dyDescent="0.25">
      <c r="A1121" s="27">
        <v>42046</v>
      </c>
      <c r="B1121" t="s">
        <v>90</v>
      </c>
      <c r="C1121" t="s">
        <v>91</v>
      </c>
      <c r="D1121">
        <v>108.90300000000001</v>
      </c>
      <c r="E1121">
        <v>108.393</v>
      </c>
      <c r="F1121">
        <v>0.47050999999999998</v>
      </c>
      <c r="G1121">
        <v>0.51</v>
      </c>
      <c r="H1121">
        <v>4225.0200000000004</v>
      </c>
      <c r="I1121">
        <v>460117353.06</v>
      </c>
    </row>
    <row r="1122" spans="1:9" x14ac:dyDescent="0.25">
      <c r="A1122" s="27">
        <v>42045</v>
      </c>
      <c r="B1122" t="s">
        <v>90</v>
      </c>
      <c r="C1122" t="s">
        <v>91</v>
      </c>
      <c r="D1122">
        <v>108.393</v>
      </c>
      <c r="E1122">
        <v>103.9602</v>
      </c>
      <c r="F1122">
        <v>4.2639399999999998</v>
      </c>
      <c r="G1122">
        <v>4.4328000000000003</v>
      </c>
      <c r="H1122">
        <v>4375.0200000000004</v>
      </c>
      <c r="I1122">
        <v>474221542.86000001</v>
      </c>
    </row>
    <row r="1123" spans="1:9" x14ac:dyDescent="0.25">
      <c r="A1123" s="27">
        <v>42044</v>
      </c>
      <c r="B1123" t="s">
        <v>90</v>
      </c>
      <c r="C1123" t="s">
        <v>91</v>
      </c>
      <c r="D1123">
        <v>103.96040000000001</v>
      </c>
      <c r="E1123">
        <v>106.1588</v>
      </c>
      <c r="F1123">
        <v>-2.0708600000000001</v>
      </c>
      <c r="G1123">
        <v>-2.1983999999999999</v>
      </c>
      <c r="H1123">
        <v>4375.0200000000004</v>
      </c>
      <c r="I1123">
        <v>454828829.208</v>
      </c>
    </row>
    <row r="1124" spans="1:9" x14ac:dyDescent="0.25">
      <c r="A1124" s="27">
        <v>42041</v>
      </c>
      <c r="B1124" t="s">
        <v>90</v>
      </c>
      <c r="C1124" t="s">
        <v>91</v>
      </c>
      <c r="D1124">
        <v>106.1588</v>
      </c>
      <c r="E1124">
        <v>108.9468</v>
      </c>
      <c r="F1124">
        <v>-2.55905</v>
      </c>
      <c r="G1124">
        <v>-2.7879999999999998</v>
      </c>
      <c r="H1124">
        <v>4375.0200000000004</v>
      </c>
      <c r="I1124">
        <v>464446873.176</v>
      </c>
    </row>
    <row r="1125" spans="1:9" x14ac:dyDescent="0.25">
      <c r="A1125" s="27">
        <v>42040</v>
      </c>
      <c r="B1125" t="s">
        <v>90</v>
      </c>
      <c r="C1125" t="s">
        <v>91</v>
      </c>
      <c r="D1125">
        <v>108.9466</v>
      </c>
      <c r="E1125">
        <v>104.2222</v>
      </c>
      <c r="F1125">
        <v>4.53301</v>
      </c>
      <c r="G1125">
        <v>4.7244000000000002</v>
      </c>
      <c r="H1125">
        <v>4375.0200000000004</v>
      </c>
      <c r="I1125">
        <v>476643553.93199998</v>
      </c>
    </row>
    <row r="1126" spans="1:9" x14ac:dyDescent="0.25">
      <c r="A1126" s="27">
        <v>42039</v>
      </c>
      <c r="B1126" t="s">
        <v>90</v>
      </c>
      <c r="C1126" t="s">
        <v>91</v>
      </c>
      <c r="D1126">
        <v>104.22239999999999</v>
      </c>
      <c r="E1126">
        <v>108.9404</v>
      </c>
      <c r="F1126">
        <v>-4.3308099999999996</v>
      </c>
      <c r="G1126">
        <v>-4.718</v>
      </c>
      <c r="H1126">
        <v>4450.0200000000004</v>
      </c>
      <c r="I1126">
        <v>463791764.44800001</v>
      </c>
    </row>
    <row r="1127" spans="1:9" x14ac:dyDescent="0.25">
      <c r="A1127" s="27">
        <v>42038</v>
      </c>
      <c r="B1127" t="s">
        <v>90</v>
      </c>
      <c r="C1127" t="s">
        <v>91</v>
      </c>
      <c r="D1127">
        <v>108.9402</v>
      </c>
      <c r="E1127">
        <v>104.5102</v>
      </c>
      <c r="F1127">
        <v>4.2388199999999996</v>
      </c>
      <c r="G1127">
        <v>4.43</v>
      </c>
      <c r="H1127">
        <v>4600.0200000000004</v>
      </c>
      <c r="I1127">
        <v>501127098.80400002</v>
      </c>
    </row>
    <row r="1128" spans="1:9" x14ac:dyDescent="0.25">
      <c r="A1128" s="27">
        <v>42037</v>
      </c>
      <c r="B1128" t="s">
        <v>90</v>
      </c>
      <c r="C1128" t="s">
        <v>91</v>
      </c>
      <c r="D1128">
        <v>104.5104</v>
      </c>
      <c r="E1128">
        <v>100.304</v>
      </c>
      <c r="F1128">
        <v>4.1936499999999999</v>
      </c>
      <c r="G1128">
        <v>4.2064000000000004</v>
      </c>
      <c r="H1128">
        <v>4600.0200000000004</v>
      </c>
      <c r="I1128">
        <v>480749930.208</v>
      </c>
    </row>
    <row r="1129" spans="1:9" x14ac:dyDescent="0.25">
      <c r="A1129" s="27">
        <v>42034</v>
      </c>
      <c r="B1129" t="s">
        <v>90</v>
      </c>
      <c r="C1129" t="s">
        <v>91</v>
      </c>
      <c r="D1129">
        <v>100.30419999999999</v>
      </c>
      <c r="E1129">
        <v>110.4102</v>
      </c>
      <c r="F1129">
        <v>-9.1531400000000005</v>
      </c>
      <c r="G1129">
        <v>-10.106</v>
      </c>
      <c r="H1129">
        <v>4600.0200000000004</v>
      </c>
      <c r="I1129">
        <v>461401326.08399999</v>
      </c>
    </row>
    <row r="1130" spans="1:9" x14ac:dyDescent="0.25">
      <c r="A1130" s="27">
        <v>42033</v>
      </c>
      <c r="B1130" t="s">
        <v>90</v>
      </c>
      <c r="C1130" t="s">
        <v>91</v>
      </c>
      <c r="D1130">
        <v>110.41</v>
      </c>
      <c r="E1130">
        <v>103.53959999999999</v>
      </c>
      <c r="F1130">
        <v>6.6355300000000002</v>
      </c>
      <c r="G1130">
        <v>6.8704000000000001</v>
      </c>
      <c r="H1130">
        <v>4450.0200000000004</v>
      </c>
      <c r="I1130">
        <v>491326708.19999999</v>
      </c>
    </row>
    <row r="1131" spans="1:9" x14ac:dyDescent="0.25">
      <c r="A1131" s="27">
        <v>42032</v>
      </c>
      <c r="B1131" t="s">
        <v>90</v>
      </c>
      <c r="C1131" t="s">
        <v>91</v>
      </c>
      <c r="D1131">
        <v>103.5398</v>
      </c>
      <c r="E1131">
        <v>120.033</v>
      </c>
      <c r="F1131">
        <v>-13.740550000000001</v>
      </c>
      <c r="G1131">
        <v>-16.493200000000002</v>
      </c>
      <c r="H1131">
        <v>4375.0200000000004</v>
      </c>
      <c r="I1131">
        <v>452988695.796</v>
      </c>
    </row>
    <row r="1132" spans="1:9" x14ac:dyDescent="0.25">
      <c r="A1132" s="27">
        <v>42031</v>
      </c>
      <c r="B1132" t="s">
        <v>90</v>
      </c>
      <c r="C1132" t="s">
        <v>91</v>
      </c>
      <c r="D1132">
        <v>120.033</v>
      </c>
      <c r="E1132">
        <v>124.4062</v>
      </c>
      <c r="F1132">
        <v>-3.5152600000000001</v>
      </c>
      <c r="G1132">
        <v>-4.3731999999999998</v>
      </c>
      <c r="H1132">
        <v>4425.0200000000004</v>
      </c>
      <c r="I1132">
        <v>531148425.66000003</v>
      </c>
    </row>
    <row r="1133" spans="1:9" x14ac:dyDescent="0.25">
      <c r="A1133" s="27">
        <v>42030</v>
      </c>
      <c r="B1133" t="s">
        <v>90</v>
      </c>
      <c r="C1133" t="s">
        <v>91</v>
      </c>
      <c r="D1133">
        <v>124.4062</v>
      </c>
      <c r="E1133">
        <v>117.3022</v>
      </c>
      <c r="F1133">
        <v>6.0561499999999997</v>
      </c>
      <c r="G1133">
        <v>7.1040000000000001</v>
      </c>
      <c r="H1133">
        <v>4375.0200000000004</v>
      </c>
      <c r="I1133">
        <v>544279613.12399995</v>
      </c>
    </row>
    <row r="1134" spans="1:9" x14ac:dyDescent="0.25">
      <c r="A1134" s="27">
        <v>42027</v>
      </c>
      <c r="B1134" t="s">
        <v>90</v>
      </c>
      <c r="C1134" t="s">
        <v>91</v>
      </c>
      <c r="D1134">
        <v>117.30240000000001</v>
      </c>
      <c r="E1134">
        <v>120.61320000000001</v>
      </c>
      <c r="F1134">
        <v>-2.7449699999999999</v>
      </c>
      <c r="G1134">
        <v>-3.3108</v>
      </c>
      <c r="H1134">
        <v>4475.0200000000004</v>
      </c>
      <c r="I1134">
        <v>524930586.04799998</v>
      </c>
    </row>
    <row r="1135" spans="1:9" x14ac:dyDescent="0.25">
      <c r="A1135" s="27">
        <v>42026</v>
      </c>
      <c r="B1135" t="s">
        <v>90</v>
      </c>
      <c r="C1135" t="s">
        <v>91</v>
      </c>
      <c r="D1135">
        <v>120.613</v>
      </c>
      <c r="E1135">
        <v>114.57380000000001</v>
      </c>
      <c r="F1135">
        <v>5.2710100000000004</v>
      </c>
      <c r="G1135">
        <v>6.0392000000000001</v>
      </c>
      <c r="H1135">
        <v>4875.0200000000004</v>
      </c>
      <c r="I1135">
        <v>587990787.25999999</v>
      </c>
    </row>
    <row r="1136" spans="1:9" x14ac:dyDescent="0.25">
      <c r="A1136" s="27">
        <v>42025</v>
      </c>
      <c r="B1136" t="s">
        <v>90</v>
      </c>
      <c r="C1136" t="s">
        <v>91</v>
      </c>
      <c r="D1136">
        <v>114.574</v>
      </c>
      <c r="E1136">
        <v>107.8828</v>
      </c>
      <c r="F1136">
        <v>6.2022899999999996</v>
      </c>
      <c r="G1136">
        <v>6.6912000000000003</v>
      </c>
      <c r="H1136">
        <v>4875.0200000000004</v>
      </c>
      <c r="I1136">
        <v>558550541.48000002</v>
      </c>
    </row>
    <row r="1137" spans="1:9" x14ac:dyDescent="0.25">
      <c r="A1137" s="27">
        <v>42024</v>
      </c>
      <c r="B1137" t="s">
        <v>90</v>
      </c>
      <c r="C1137" t="s">
        <v>91</v>
      </c>
      <c r="D1137">
        <v>107.883</v>
      </c>
      <c r="E1137">
        <v>107.79179999999999</v>
      </c>
      <c r="F1137">
        <v>8.4610000000000005E-2</v>
      </c>
      <c r="G1137">
        <v>9.1200000000000003E-2</v>
      </c>
      <c r="H1137">
        <v>4875.0200000000004</v>
      </c>
      <c r="I1137">
        <v>525931782.66000003</v>
      </c>
    </row>
    <row r="1138" spans="1:9" x14ac:dyDescent="0.25">
      <c r="A1138" s="27">
        <v>42020</v>
      </c>
      <c r="B1138" t="s">
        <v>90</v>
      </c>
      <c r="C1138" t="s">
        <v>91</v>
      </c>
      <c r="D1138">
        <v>107.79179999999999</v>
      </c>
      <c r="E1138">
        <v>104.42700000000001</v>
      </c>
      <c r="F1138">
        <v>3.2221600000000001</v>
      </c>
      <c r="G1138">
        <v>3.3647999999999998</v>
      </c>
      <c r="H1138">
        <v>4775.0200000000004</v>
      </c>
      <c r="I1138">
        <v>514708000.83600003</v>
      </c>
    </row>
    <row r="1139" spans="1:9" x14ac:dyDescent="0.25">
      <c r="A1139" s="27">
        <v>42019</v>
      </c>
      <c r="B1139" t="s">
        <v>90</v>
      </c>
      <c r="C1139" t="s">
        <v>91</v>
      </c>
      <c r="D1139">
        <v>104.4272</v>
      </c>
      <c r="E1139">
        <v>109.33880000000001</v>
      </c>
      <c r="F1139">
        <v>-4.4920900000000001</v>
      </c>
      <c r="G1139">
        <v>-4.9116</v>
      </c>
      <c r="H1139">
        <v>4775.0200000000004</v>
      </c>
      <c r="I1139">
        <v>498641968.54400003</v>
      </c>
    </row>
    <row r="1140" spans="1:9" x14ac:dyDescent="0.25">
      <c r="A1140" s="27">
        <v>42018</v>
      </c>
      <c r="B1140" t="s">
        <v>90</v>
      </c>
      <c r="C1140" t="s">
        <v>91</v>
      </c>
      <c r="D1140">
        <v>109.33880000000001</v>
      </c>
      <c r="E1140">
        <v>110.4276</v>
      </c>
      <c r="F1140">
        <v>-0.98599000000000003</v>
      </c>
      <c r="G1140">
        <v>-1.0888</v>
      </c>
      <c r="H1140">
        <v>4625.0200000000004</v>
      </c>
      <c r="I1140">
        <v>505694136.77600002</v>
      </c>
    </row>
    <row r="1141" spans="1:9" x14ac:dyDescent="0.25">
      <c r="A1141" s="27">
        <v>42017</v>
      </c>
      <c r="B1141" t="s">
        <v>90</v>
      </c>
      <c r="C1141" t="s">
        <v>91</v>
      </c>
      <c r="D1141">
        <v>110.4276</v>
      </c>
      <c r="E1141">
        <v>112.79600000000001</v>
      </c>
      <c r="F1141">
        <v>-2.09972</v>
      </c>
      <c r="G1141">
        <v>-2.3683999999999998</v>
      </c>
      <c r="H1141">
        <v>4375.0200000000004</v>
      </c>
      <c r="I1141">
        <v>483122958.55199999</v>
      </c>
    </row>
    <row r="1142" spans="1:9" x14ac:dyDescent="0.25">
      <c r="A1142" s="27">
        <v>42016</v>
      </c>
      <c r="B1142" t="s">
        <v>90</v>
      </c>
      <c r="C1142" t="s">
        <v>91</v>
      </c>
      <c r="D1142">
        <v>112.79600000000001</v>
      </c>
      <c r="E1142">
        <v>117.6724</v>
      </c>
      <c r="F1142">
        <v>-4.14405</v>
      </c>
      <c r="G1142">
        <v>-4.8764000000000003</v>
      </c>
      <c r="H1142">
        <v>4375.0200000000004</v>
      </c>
      <c r="I1142">
        <v>493484755.92000002</v>
      </c>
    </row>
    <row r="1143" spans="1:9" x14ac:dyDescent="0.25">
      <c r="A1143" s="27">
        <v>42013</v>
      </c>
      <c r="B1143" t="s">
        <v>90</v>
      </c>
      <c r="C1143" t="s">
        <v>91</v>
      </c>
      <c r="D1143">
        <v>117.6724</v>
      </c>
      <c r="E1143">
        <v>124.096</v>
      </c>
      <c r="F1143">
        <v>-5.1763199999999996</v>
      </c>
      <c r="G1143">
        <v>-6.4236000000000004</v>
      </c>
      <c r="H1143">
        <v>4375.0200000000004</v>
      </c>
      <c r="I1143">
        <v>514819103.44800001</v>
      </c>
    </row>
    <row r="1144" spans="1:9" x14ac:dyDescent="0.25">
      <c r="A1144" s="27">
        <v>42012</v>
      </c>
      <c r="B1144" t="s">
        <v>90</v>
      </c>
      <c r="C1144" t="s">
        <v>91</v>
      </c>
      <c r="D1144">
        <v>124.096</v>
      </c>
      <c r="E1144">
        <v>117.65560000000001</v>
      </c>
      <c r="F1144">
        <v>5.4739399999999998</v>
      </c>
      <c r="G1144">
        <v>6.4404000000000003</v>
      </c>
      <c r="H1144">
        <v>4275.0200000000004</v>
      </c>
      <c r="I1144">
        <v>530512881.92000002</v>
      </c>
    </row>
    <row r="1145" spans="1:9" x14ac:dyDescent="0.25">
      <c r="A1145" s="27">
        <v>42011</v>
      </c>
      <c r="B1145" t="s">
        <v>90</v>
      </c>
      <c r="C1145" t="s">
        <v>91</v>
      </c>
      <c r="D1145">
        <v>117.6558</v>
      </c>
      <c r="E1145">
        <v>112.1078</v>
      </c>
      <c r="F1145">
        <v>4.9488099999999999</v>
      </c>
      <c r="G1145">
        <v>5.548</v>
      </c>
      <c r="H1145">
        <v>4200.0200000000004</v>
      </c>
      <c r="I1145">
        <v>494156713.116</v>
      </c>
    </row>
    <row r="1146" spans="1:9" x14ac:dyDescent="0.25">
      <c r="A1146" s="27">
        <v>42010</v>
      </c>
      <c r="B1146" t="s">
        <v>90</v>
      </c>
      <c r="C1146" t="s">
        <v>91</v>
      </c>
      <c r="D1146">
        <v>112.1078</v>
      </c>
      <c r="E1146">
        <v>115.7354</v>
      </c>
      <c r="F1146">
        <v>-3.1343899999999998</v>
      </c>
      <c r="G1146">
        <v>-3.6276000000000002</v>
      </c>
      <c r="H1146">
        <v>4200.0200000000004</v>
      </c>
      <c r="I1146">
        <v>470855002.15600002</v>
      </c>
    </row>
    <row r="1147" spans="1:9" x14ac:dyDescent="0.25">
      <c r="A1147" s="27">
        <v>42009</v>
      </c>
      <c r="B1147" t="s">
        <v>90</v>
      </c>
      <c r="C1147" t="s">
        <v>91</v>
      </c>
      <c r="D1147">
        <v>115.73520000000001</v>
      </c>
      <c r="E1147">
        <v>123.54040000000001</v>
      </c>
      <c r="F1147">
        <v>-6.3179299999999996</v>
      </c>
      <c r="G1147">
        <v>-7.8052000000000001</v>
      </c>
      <c r="H1147">
        <v>4200.0200000000004</v>
      </c>
      <c r="I1147">
        <v>486090154.704</v>
      </c>
    </row>
    <row r="1148" spans="1:9" x14ac:dyDescent="0.25">
      <c r="A1148" s="27">
        <v>42006</v>
      </c>
      <c r="B1148" t="s">
        <v>90</v>
      </c>
      <c r="C1148" t="s">
        <v>91</v>
      </c>
      <c r="D1148">
        <v>123.5402</v>
      </c>
      <c r="E1148">
        <v>122.807</v>
      </c>
      <c r="F1148">
        <v>0.59702999999999995</v>
      </c>
      <c r="G1148">
        <v>0.73319999999999996</v>
      </c>
      <c r="H1148">
        <v>4125.0200000000004</v>
      </c>
      <c r="I1148">
        <v>509605795.80400002</v>
      </c>
    </row>
    <row r="1149" spans="1:9" x14ac:dyDescent="0.25">
      <c r="A1149" s="27">
        <v>42004</v>
      </c>
      <c r="B1149" t="s">
        <v>90</v>
      </c>
      <c r="C1149" t="s">
        <v>91</v>
      </c>
      <c r="D1149">
        <v>122.80719999999999</v>
      </c>
      <c r="E1149">
        <v>134.36760000000001</v>
      </c>
      <c r="F1149">
        <v>-8.6035599999999999</v>
      </c>
      <c r="G1149">
        <v>-11.5604</v>
      </c>
      <c r="H1149">
        <v>4125.0200000000004</v>
      </c>
      <c r="I1149">
        <v>506582156.14399999</v>
      </c>
    </row>
    <row r="1150" spans="1:9" x14ac:dyDescent="0.25">
      <c r="A1150" s="27">
        <v>42003</v>
      </c>
      <c r="B1150" t="s">
        <v>90</v>
      </c>
      <c r="C1150" t="s">
        <v>91</v>
      </c>
      <c r="D1150">
        <v>134.36760000000001</v>
      </c>
      <c r="E1150">
        <v>137.16159999999999</v>
      </c>
      <c r="F1150">
        <v>-2.03701</v>
      </c>
      <c r="G1150">
        <v>-2.794</v>
      </c>
      <c r="H1150">
        <v>4125.0200000000004</v>
      </c>
      <c r="I1150">
        <v>554269037.352</v>
      </c>
    </row>
    <row r="1151" spans="1:9" x14ac:dyDescent="0.25">
      <c r="A1151" s="27">
        <v>42002</v>
      </c>
      <c r="B1151" t="s">
        <v>90</v>
      </c>
      <c r="C1151" t="s">
        <v>91</v>
      </c>
      <c r="D1151">
        <v>137.16159999999999</v>
      </c>
      <c r="E1151">
        <v>139.20400000000001</v>
      </c>
      <c r="F1151">
        <v>-1.4672000000000001</v>
      </c>
      <c r="G1151">
        <v>-2.0424000000000002</v>
      </c>
      <c r="H1151">
        <v>4150.0200000000004</v>
      </c>
      <c r="I1151">
        <v>569223383.23199999</v>
      </c>
    </row>
    <row r="1152" spans="1:9" x14ac:dyDescent="0.25">
      <c r="A1152" s="27">
        <v>41999</v>
      </c>
      <c r="B1152" t="s">
        <v>90</v>
      </c>
      <c r="C1152" t="s">
        <v>91</v>
      </c>
      <c r="D1152">
        <v>139.2038</v>
      </c>
      <c r="E1152">
        <v>135.87860000000001</v>
      </c>
      <c r="F1152">
        <v>2.4471799999999999</v>
      </c>
      <c r="G1152">
        <v>3.3252000000000002</v>
      </c>
      <c r="H1152">
        <v>4150.0200000000004</v>
      </c>
      <c r="I1152">
        <v>577698554.07599998</v>
      </c>
    </row>
    <row r="1153" spans="1:9" x14ac:dyDescent="0.25">
      <c r="A1153" s="27">
        <v>41997</v>
      </c>
      <c r="B1153" t="s">
        <v>90</v>
      </c>
      <c r="C1153" t="s">
        <v>91</v>
      </c>
      <c r="D1153">
        <v>135.87880000000001</v>
      </c>
      <c r="E1153">
        <v>138.2636</v>
      </c>
      <c r="F1153">
        <v>-1.72482</v>
      </c>
      <c r="G1153">
        <v>-2.3847999999999998</v>
      </c>
      <c r="H1153">
        <v>4225.0200000000004</v>
      </c>
      <c r="I1153">
        <v>574090647.57599998</v>
      </c>
    </row>
    <row r="1154" spans="1:9" x14ac:dyDescent="0.25">
      <c r="A1154" s="27">
        <v>41996</v>
      </c>
      <c r="B1154" t="s">
        <v>90</v>
      </c>
      <c r="C1154" t="s">
        <v>91</v>
      </c>
      <c r="D1154">
        <v>138.2636</v>
      </c>
      <c r="E1154">
        <v>134.53120000000001</v>
      </c>
      <c r="F1154">
        <v>2.7743799999999998</v>
      </c>
      <c r="G1154">
        <v>3.7324000000000002</v>
      </c>
      <c r="H1154">
        <v>4275.0200000000004</v>
      </c>
      <c r="I1154">
        <v>591079655.27199996</v>
      </c>
    </row>
    <row r="1155" spans="1:9" x14ac:dyDescent="0.25">
      <c r="A1155" s="27">
        <v>41995</v>
      </c>
      <c r="B1155" t="s">
        <v>90</v>
      </c>
      <c r="C1155" t="s">
        <v>91</v>
      </c>
      <c r="D1155">
        <v>134.53120000000001</v>
      </c>
      <c r="E1155">
        <v>133.55080000000001</v>
      </c>
      <c r="F1155">
        <v>0.73409999999999997</v>
      </c>
      <c r="G1155">
        <v>0.98040000000000005</v>
      </c>
      <c r="H1155">
        <v>4275.0200000000004</v>
      </c>
      <c r="I1155">
        <v>575123570.62399995</v>
      </c>
    </row>
    <row r="1156" spans="1:9" x14ac:dyDescent="0.25">
      <c r="A1156" s="27">
        <v>41992</v>
      </c>
      <c r="B1156" t="s">
        <v>90</v>
      </c>
      <c r="C1156" t="s">
        <v>91</v>
      </c>
      <c r="D1156">
        <v>133.55099999999999</v>
      </c>
      <c r="E1156">
        <v>128.83580000000001</v>
      </c>
      <c r="F1156">
        <v>3.65985</v>
      </c>
      <c r="G1156">
        <v>4.7152000000000003</v>
      </c>
      <c r="H1156">
        <v>4250.0200000000004</v>
      </c>
      <c r="I1156">
        <v>567594421.01999998</v>
      </c>
    </row>
    <row r="1157" spans="1:9" x14ac:dyDescent="0.25">
      <c r="A1157" s="27">
        <v>41991</v>
      </c>
      <c r="B1157" t="s">
        <v>90</v>
      </c>
      <c r="C1157" t="s">
        <v>91</v>
      </c>
      <c r="D1157">
        <v>128.83580000000001</v>
      </c>
      <c r="E1157">
        <v>125.6262</v>
      </c>
      <c r="F1157">
        <v>2.5548799999999998</v>
      </c>
      <c r="G1157">
        <v>3.2096</v>
      </c>
      <c r="H1157">
        <v>4250.0200000000004</v>
      </c>
      <c r="I1157">
        <v>547554726.71599996</v>
      </c>
    </row>
    <row r="1158" spans="1:9" x14ac:dyDescent="0.25">
      <c r="A1158" s="27">
        <v>41990</v>
      </c>
      <c r="B1158" t="s">
        <v>90</v>
      </c>
      <c r="C1158" t="s">
        <v>91</v>
      </c>
      <c r="D1158">
        <v>125.6262</v>
      </c>
      <c r="E1158">
        <v>111.9706</v>
      </c>
      <c r="F1158">
        <v>12.1957</v>
      </c>
      <c r="G1158">
        <v>13.6556</v>
      </c>
      <c r="H1158">
        <v>4200.0200000000004</v>
      </c>
      <c r="I1158">
        <v>527632552.52399999</v>
      </c>
    </row>
    <row r="1159" spans="1:9" x14ac:dyDescent="0.25">
      <c r="A1159" s="27">
        <v>41989</v>
      </c>
      <c r="B1159" t="s">
        <v>90</v>
      </c>
      <c r="C1159" t="s">
        <v>91</v>
      </c>
      <c r="D1159">
        <v>111.9706</v>
      </c>
      <c r="E1159">
        <v>121.407</v>
      </c>
      <c r="F1159">
        <v>-7.7725299999999997</v>
      </c>
      <c r="G1159">
        <v>-9.4364000000000008</v>
      </c>
      <c r="H1159">
        <v>4000.02</v>
      </c>
      <c r="I1159">
        <v>447884639.412</v>
      </c>
    </row>
    <row r="1160" spans="1:9" x14ac:dyDescent="0.25">
      <c r="A1160" s="27">
        <v>41988</v>
      </c>
      <c r="B1160" t="s">
        <v>90</v>
      </c>
      <c r="C1160" t="s">
        <v>91</v>
      </c>
      <c r="D1160">
        <v>121.407</v>
      </c>
      <c r="E1160">
        <v>119.1786</v>
      </c>
      <c r="F1160">
        <v>1.8697999999999999</v>
      </c>
      <c r="G1160">
        <v>2.2284000000000002</v>
      </c>
      <c r="H1160">
        <v>3650.02</v>
      </c>
      <c r="I1160">
        <v>443137978.13999999</v>
      </c>
    </row>
    <row r="1161" spans="1:9" x14ac:dyDescent="0.25">
      <c r="A1161" s="27">
        <v>41985</v>
      </c>
      <c r="B1161" t="s">
        <v>90</v>
      </c>
      <c r="C1161" t="s">
        <v>91</v>
      </c>
      <c r="D1161">
        <v>119.1786</v>
      </c>
      <c r="E1161">
        <v>119.6782</v>
      </c>
      <c r="F1161">
        <v>-0.41744999999999999</v>
      </c>
      <c r="G1161">
        <v>-0.49959999999999999</v>
      </c>
      <c r="H1161">
        <v>3250.02</v>
      </c>
      <c r="I1161">
        <v>387332833.57200003</v>
      </c>
    </row>
    <row r="1162" spans="1:9" x14ac:dyDescent="0.25">
      <c r="A1162" s="27">
        <v>41984</v>
      </c>
      <c r="B1162" t="s">
        <v>90</v>
      </c>
      <c r="C1162" t="s">
        <v>91</v>
      </c>
      <c r="D1162">
        <v>119.6782</v>
      </c>
      <c r="E1162">
        <v>130.4418</v>
      </c>
      <c r="F1162">
        <v>-8.2516499999999997</v>
      </c>
      <c r="G1162">
        <v>-10.7636</v>
      </c>
      <c r="H1162">
        <v>3125.02</v>
      </c>
      <c r="I1162">
        <v>373996768.56400001</v>
      </c>
    </row>
    <row r="1163" spans="1:9" x14ac:dyDescent="0.25">
      <c r="A1163" s="27">
        <v>41983</v>
      </c>
      <c r="B1163" t="s">
        <v>90</v>
      </c>
      <c r="C1163" t="s">
        <v>91</v>
      </c>
      <c r="D1163">
        <v>130.44159999999999</v>
      </c>
      <c r="E1163">
        <v>147.53800000000001</v>
      </c>
      <c r="F1163">
        <v>-11.58779</v>
      </c>
      <c r="G1163">
        <v>-17.096399999999999</v>
      </c>
      <c r="H1163">
        <v>3125.02</v>
      </c>
      <c r="I1163">
        <v>407632608.83200002</v>
      </c>
    </row>
    <row r="1164" spans="1:9" x14ac:dyDescent="0.25">
      <c r="A1164" s="27">
        <v>41982</v>
      </c>
      <c r="B1164" t="s">
        <v>90</v>
      </c>
      <c r="C1164" t="s">
        <v>91</v>
      </c>
      <c r="D1164">
        <v>147.53800000000001</v>
      </c>
      <c r="E1164">
        <v>148.13120000000001</v>
      </c>
      <c r="F1164">
        <v>-0.40045999999999998</v>
      </c>
      <c r="G1164">
        <v>-0.59319999999999995</v>
      </c>
      <c r="H1164">
        <v>3125.02</v>
      </c>
      <c r="I1164">
        <v>461059200.75999999</v>
      </c>
    </row>
    <row r="1165" spans="1:9" x14ac:dyDescent="0.25">
      <c r="A1165" s="27">
        <v>41981</v>
      </c>
      <c r="B1165" t="s">
        <v>90</v>
      </c>
      <c r="C1165" t="s">
        <v>91</v>
      </c>
      <c r="D1165">
        <v>148.131</v>
      </c>
      <c r="E1165">
        <v>157.9614</v>
      </c>
      <c r="F1165">
        <v>-6.2232900000000004</v>
      </c>
      <c r="G1165">
        <v>-9.8303999999999991</v>
      </c>
      <c r="H1165">
        <v>3125.02</v>
      </c>
      <c r="I1165">
        <v>462912337.62</v>
      </c>
    </row>
    <row r="1166" spans="1:9" x14ac:dyDescent="0.25">
      <c r="A1166" s="27">
        <v>41978</v>
      </c>
      <c r="B1166" t="s">
        <v>90</v>
      </c>
      <c r="C1166" t="s">
        <v>91</v>
      </c>
      <c r="D1166">
        <v>157.96119999999999</v>
      </c>
      <c r="E1166">
        <v>155.81639999999999</v>
      </c>
      <c r="F1166">
        <v>1.37649</v>
      </c>
      <c r="G1166">
        <v>2.1448</v>
      </c>
      <c r="H1166">
        <v>3125.02</v>
      </c>
      <c r="I1166">
        <v>493631909.22399998</v>
      </c>
    </row>
    <row r="1167" spans="1:9" x14ac:dyDescent="0.25">
      <c r="A1167" s="27">
        <v>41977</v>
      </c>
      <c r="B1167" t="s">
        <v>90</v>
      </c>
      <c r="C1167" t="s">
        <v>91</v>
      </c>
      <c r="D1167">
        <v>155.81659999999999</v>
      </c>
      <c r="E1167">
        <v>153.29220000000001</v>
      </c>
      <c r="F1167">
        <v>1.64679</v>
      </c>
      <c r="G1167">
        <v>2.5244</v>
      </c>
      <c r="H1167">
        <v>3200.02</v>
      </c>
      <c r="I1167">
        <v>498616236.33200002</v>
      </c>
    </row>
    <row r="1168" spans="1:9" x14ac:dyDescent="0.25">
      <c r="A1168" s="27">
        <v>41976</v>
      </c>
      <c r="B1168" t="s">
        <v>90</v>
      </c>
      <c r="C1168" t="s">
        <v>91</v>
      </c>
      <c r="D1168">
        <v>153.29220000000001</v>
      </c>
      <c r="E1168">
        <v>153.82259999999999</v>
      </c>
      <c r="F1168">
        <v>-0.34481000000000001</v>
      </c>
      <c r="G1168">
        <v>-0.53039999999999998</v>
      </c>
      <c r="H1168">
        <v>3275.02</v>
      </c>
      <c r="I1168">
        <v>502035020.84399998</v>
      </c>
    </row>
    <row r="1169" spans="1:9" x14ac:dyDescent="0.25">
      <c r="A1169" s="27">
        <v>41975</v>
      </c>
      <c r="B1169" t="s">
        <v>90</v>
      </c>
      <c r="C1169" t="s">
        <v>91</v>
      </c>
      <c r="D1169">
        <v>153.82259999999999</v>
      </c>
      <c r="E1169">
        <v>142.749</v>
      </c>
      <c r="F1169">
        <v>7.75739</v>
      </c>
      <c r="G1169">
        <v>11.073600000000001</v>
      </c>
      <c r="H1169">
        <v>3275.02</v>
      </c>
      <c r="I1169">
        <v>503772091.45200002</v>
      </c>
    </row>
    <row r="1170" spans="1:9" x14ac:dyDescent="0.25">
      <c r="A1170" s="27">
        <v>41974</v>
      </c>
      <c r="B1170" t="s">
        <v>90</v>
      </c>
      <c r="C1170" t="s">
        <v>91</v>
      </c>
      <c r="D1170">
        <v>142.7492</v>
      </c>
      <c r="E1170">
        <v>149.9512</v>
      </c>
      <c r="F1170">
        <v>-4.8029000000000002</v>
      </c>
      <c r="G1170">
        <v>-7.202</v>
      </c>
      <c r="H1170">
        <v>3275.02</v>
      </c>
      <c r="I1170">
        <v>467506484.98400003</v>
      </c>
    </row>
    <row r="1171" spans="1:9" x14ac:dyDescent="0.25">
      <c r="A1171" s="27">
        <v>41971</v>
      </c>
      <c r="B1171" t="s">
        <v>90</v>
      </c>
      <c r="C1171" t="s">
        <v>91</v>
      </c>
      <c r="D1171">
        <v>149.95099999999999</v>
      </c>
      <c r="E1171">
        <v>155.69220000000001</v>
      </c>
      <c r="F1171">
        <v>-3.6875300000000002</v>
      </c>
      <c r="G1171">
        <v>-5.7412000000000001</v>
      </c>
      <c r="H1171">
        <v>3300.02</v>
      </c>
      <c r="I1171">
        <v>494841299.01999998</v>
      </c>
    </row>
    <row r="1172" spans="1:9" x14ac:dyDescent="0.25">
      <c r="A1172" s="27">
        <v>41969</v>
      </c>
      <c r="B1172" t="s">
        <v>90</v>
      </c>
      <c r="C1172" t="s">
        <v>91</v>
      </c>
      <c r="D1172">
        <v>155.69220000000001</v>
      </c>
      <c r="E1172">
        <v>153.38380000000001</v>
      </c>
      <c r="F1172">
        <v>1.50498</v>
      </c>
      <c r="G1172">
        <v>2.3083999999999998</v>
      </c>
      <c r="H1172">
        <v>3300.02</v>
      </c>
      <c r="I1172">
        <v>513787373.84399998</v>
      </c>
    </row>
    <row r="1173" spans="1:9" x14ac:dyDescent="0.25">
      <c r="A1173" s="27">
        <v>41968</v>
      </c>
      <c r="B1173" t="s">
        <v>90</v>
      </c>
      <c r="C1173" t="s">
        <v>91</v>
      </c>
      <c r="D1173">
        <v>153.38399999999999</v>
      </c>
      <c r="E1173">
        <v>152.47</v>
      </c>
      <c r="F1173">
        <v>0.59945999999999999</v>
      </c>
      <c r="G1173">
        <v>0.91400000000000003</v>
      </c>
      <c r="H1173">
        <v>3400.02</v>
      </c>
      <c r="I1173">
        <v>521508667.68000001</v>
      </c>
    </row>
    <row r="1174" spans="1:9" x14ac:dyDescent="0.25">
      <c r="A1174" s="27">
        <v>41967</v>
      </c>
      <c r="B1174" t="s">
        <v>90</v>
      </c>
      <c r="C1174" t="s">
        <v>91</v>
      </c>
      <c r="D1174">
        <v>152.47020000000001</v>
      </c>
      <c r="E1174">
        <v>148.85820000000001</v>
      </c>
      <c r="F1174">
        <v>2.4264700000000001</v>
      </c>
      <c r="G1174">
        <v>3.6120000000000001</v>
      </c>
      <c r="H1174">
        <v>3400.02</v>
      </c>
      <c r="I1174">
        <v>518401729.40399998</v>
      </c>
    </row>
    <row r="1175" spans="1:9" x14ac:dyDescent="0.25">
      <c r="A1175" s="27">
        <v>41964</v>
      </c>
      <c r="B1175" t="s">
        <v>90</v>
      </c>
      <c r="C1175" t="s">
        <v>91</v>
      </c>
      <c r="D1175">
        <v>148.85839999999999</v>
      </c>
      <c r="E1175">
        <v>147.13720000000001</v>
      </c>
      <c r="F1175">
        <v>1.1697900000000001</v>
      </c>
      <c r="G1175">
        <v>1.7212000000000001</v>
      </c>
      <c r="H1175">
        <v>3400.02</v>
      </c>
      <c r="I1175">
        <v>506121537.16799998</v>
      </c>
    </row>
    <row r="1176" spans="1:9" x14ac:dyDescent="0.25">
      <c r="A1176" s="27">
        <v>41963</v>
      </c>
      <c r="B1176" t="s">
        <v>90</v>
      </c>
      <c r="C1176" t="s">
        <v>91</v>
      </c>
      <c r="D1176">
        <v>147.13720000000001</v>
      </c>
      <c r="E1176">
        <v>143.97479999999999</v>
      </c>
      <c r="F1176">
        <v>2.1964999999999999</v>
      </c>
      <c r="G1176">
        <v>3.1623999999999999</v>
      </c>
      <c r="H1176">
        <v>3400.02</v>
      </c>
      <c r="I1176">
        <v>500269422.74400002</v>
      </c>
    </row>
    <row r="1177" spans="1:9" x14ac:dyDescent="0.25">
      <c r="A1177" s="27">
        <v>41962</v>
      </c>
      <c r="B1177" t="s">
        <v>90</v>
      </c>
      <c r="C1177" t="s">
        <v>91</v>
      </c>
      <c r="D1177">
        <v>143.97499999999999</v>
      </c>
      <c r="E1177">
        <v>145.88740000000001</v>
      </c>
      <c r="F1177">
        <v>-1.31087</v>
      </c>
      <c r="G1177">
        <v>-1.9124000000000001</v>
      </c>
      <c r="H1177">
        <v>3400.02</v>
      </c>
      <c r="I1177">
        <v>489517879.5</v>
      </c>
    </row>
    <row r="1178" spans="1:9" x14ac:dyDescent="0.25">
      <c r="A1178" s="27">
        <v>41961</v>
      </c>
      <c r="B1178" t="s">
        <v>90</v>
      </c>
      <c r="C1178" t="s">
        <v>91</v>
      </c>
      <c r="D1178">
        <v>145.88720000000001</v>
      </c>
      <c r="E1178">
        <v>145.2748</v>
      </c>
      <c r="F1178">
        <v>0.42154999999999998</v>
      </c>
      <c r="G1178">
        <v>0.61240000000000006</v>
      </c>
      <c r="H1178">
        <v>3400.02</v>
      </c>
      <c r="I1178">
        <v>496019397.74400002</v>
      </c>
    </row>
    <row r="1179" spans="1:9" x14ac:dyDescent="0.25">
      <c r="A1179" s="27">
        <v>41960</v>
      </c>
      <c r="B1179" t="s">
        <v>90</v>
      </c>
      <c r="C1179" t="s">
        <v>91</v>
      </c>
      <c r="D1179">
        <v>145.2748</v>
      </c>
      <c r="E1179">
        <v>145.7208</v>
      </c>
      <c r="F1179">
        <v>-0.30606</v>
      </c>
      <c r="G1179">
        <v>-0.44600000000000001</v>
      </c>
      <c r="H1179">
        <v>3500.02</v>
      </c>
      <c r="I1179">
        <v>508464705.49599999</v>
      </c>
    </row>
    <row r="1180" spans="1:9" x14ac:dyDescent="0.25">
      <c r="A1180" s="27">
        <v>41957</v>
      </c>
      <c r="B1180" t="s">
        <v>90</v>
      </c>
      <c r="C1180" t="s">
        <v>91</v>
      </c>
      <c r="D1180">
        <v>145.7208</v>
      </c>
      <c r="E1180">
        <v>143.26400000000001</v>
      </c>
      <c r="F1180">
        <v>1.71488</v>
      </c>
      <c r="G1180">
        <v>2.4567999999999999</v>
      </c>
      <c r="H1180">
        <v>3500.02</v>
      </c>
      <c r="I1180">
        <v>510025714.41600001</v>
      </c>
    </row>
    <row r="1181" spans="1:9" x14ac:dyDescent="0.25">
      <c r="A1181" s="27">
        <v>41956</v>
      </c>
      <c r="B1181" t="s">
        <v>90</v>
      </c>
      <c r="C1181" t="s">
        <v>91</v>
      </c>
      <c r="D1181">
        <v>143.26419999999999</v>
      </c>
      <c r="E1181">
        <v>146.5838</v>
      </c>
      <c r="F1181">
        <v>-2.26464</v>
      </c>
      <c r="G1181">
        <v>-3.3195999999999999</v>
      </c>
      <c r="H1181">
        <v>3525.02</v>
      </c>
      <c r="I1181">
        <v>505009170.28399998</v>
      </c>
    </row>
    <row r="1182" spans="1:9" x14ac:dyDescent="0.25">
      <c r="A1182" s="27">
        <v>41955</v>
      </c>
      <c r="B1182" t="s">
        <v>90</v>
      </c>
      <c r="C1182" t="s">
        <v>91</v>
      </c>
      <c r="D1182">
        <v>146.5838</v>
      </c>
      <c r="E1182">
        <v>150.023</v>
      </c>
      <c r="F1182">
        <v>-2.2924500000000001</v>
      </c>
      <c r="G1182">
        <v>-3.4392</v>
      </c>
      <c r="H1182">
        <v>3575.02</v>
      </c>
      <c r="I1182">
        <v>524040016.676</v>
      </c>
    </row>
    <row r="1183" spans="1:9" x14ac:dyDescent="0.25">
      <c r="A1183" s="27">
        <v>41954</v>
      </c>
      <c r="B1183" t="s">
        <v>90</v>
      </c>
      <c r="C1183" t="s">
        <v>91</v>
      </c>
      <c r="D1183">
        <v>150.023</v>
      </c>
      <c r="E1183">
        <v>149.62260000000001</v>
      </c>
      <c r="F1183">
        <v>0.26761000000000001</v>
      </c>
      <c r="G1183">
        <v>0.40039999999999998</v>
      </c>
      <c r="H1183">
        <v>3575.02</v>
      </c>
      <c r="I1183">
        <v>536335225.45999998</v>
      </c>
    </row>
    <row r="1184" spans="1:9" x14ac:dyDescent="0.25">
      <c r="A1184" s="27">
        <v>41953</v>
      </c>
      <c r="B1184" t="s">
        <v>90</v>
      </c>
      <c r="C1184" t="s">
        <v>91</v>
      </c>
      <c r="D1184">
        <v>149.62260000000001</v>
      </c>
      <c r="E1184">
        <v>143.63220000000001</v>
      </c>
      <c r="F1184">
        <v>4.1706500000000002</v>
      </c>
      <c r="G1184">
        <v>5.9904000000000002</v>
      </c>
      <c r="H1184">
        <v>3675.02</v>
      </c>
      <c r="I1184">
        <v>549866047.45200002</v>
      </c>
    </row>
    <row r="1185" spans="1:9" x14ac:dyDescent="0.25">
      <c r="A1185" s="27">
        <v>41950</v>
      </c>
      <c r="B1185" t="s">
        <v>90</v>
      </c>
      <c r="C1185" t="s">
        <v>91</v>
      </c>
      <c r="D1185">
        <v>143.63239999999999</v>
      </c>
      <c r="E1185">
        <v>143.5444</v>
      </c>
      <c r="F1185">
        <v>6.1310000000000003E-2</v>
      </c>
      <c r="G1185">
        <v>8.7999999999999995E-2</v>
      </c>
      <c r="H1185">
        <v>3675.02</v>
      </c>
      <c r="I1185">
        <v>527851942.648</v>
      </c>
    </row>
    <row r="1186" spans="1:9" x14ac:dyDescent="0.25">
      <c r="A1186" s="27">
        <v>41949</v>
      </c>
      <c r="B1186" t="s">
        <v>90</v>
      </c>
      <c r="C1186" t="s">
        <v>91</v>
      </c>
      <c r="D1186">
        <v>143.5446</v>
      </c>
      <c r="E1186">
        <v>139.7398</v>
      </c>
      <c r="F1186">
        <v>2.7227700000000001</v>
      </c>
      <c r="G1186">
        <v>3.8048000000000002</v>
      </c>
      <c r="H1186">
        <v>3850.02</v>
      </c>
      <c r="I1186">
        <v>552649580.89199996</v>
      </c>
    </row>
    <row r="1187" spans="1:9" x14ac:dyDescent="0.25">
      <c r="A1187" s="27">
        <v>41948</v>
      </c>
      <c r="B1187" t="s">
        <v>90</v>
      </c>
      <c r="C1187" t="s">
        <v>91</v>
      </c>
      <c r="D1187">
        <v>139.74</v>
      </c>
      <c r="E1187">
        <v>135.94319999999999</v>
      </c>
      <c r="F1187">
        <v>2.7929300000000001</v>
      </c>
      <c r="G1187">
        <v>3.7968000000000002</v>
      </c>
      <c r="H1187">
        <v>4000.02</v>
      </c>
      <c r="I1187">
        <v>558962794.79999995</v>
      </c>
    </row>
    <row r="1188" spans="1:9" x14ac:dyDescent="0.25">
      <c r="A1188" s="27">
        <v>41947</v>
      </c>
      <c r="B1188" t="s">
        <v>90</v>
      </c>
      <c r="C1188" t="s">
        <v>91</v>
      </c>
      <c r="D1188">
        <v>135.94319999999999</v>
      </c>
      <c r="E1188">
        <v>135.47280000000001</v>
      </c>
      <c r="F1188">
        <v>0.34722999999999998</v>
      </c>
      <c r="G1188">
        <v>0.47039999999999998</v>
      </c>
      <c r="H1188">
        <v>4050.02</v>
      </c>
      <c r="I1188">
        <v>550572678.86399996</v>
      </c>
    </row>
    <row r="1189" spans="1:9" x14ac:dyDescent="0.25">
      <c r="A1189" s="27">
        <v>41946</v>
      </c>
      <c r="B1189" t="s">
        <v>90</v>
      </c>
      <c r="C1189" t="s">
        <v>91</v>
      </c>
      <c r="D1189">
        <v>135.47280000000001</v>
      </c>
      <c r="E1189">
        <v>136.93799999999999</v>
      </c>
      <c r="F1189">
        <v>-1.0699700000000001</v>
      </c>
      <c r="G1189">
        <v>-1.4652000000000001</v>
      </c>
      <c r="H1189">
        <v>3825.02</v>
      </c>
      <c r="I1189">
        <v>518186169.45599997</v>
      </c>
    </row>
    <row r="1190" spans="1:9" x14ac:dyDescent="0.25">
      <c r="A1190" s="27">
        <v>41943</v>
      </c>
      <c r="B1190" t="s">
        <v>90</v>
      </c>
      <c r="C1190" t="s">
        <v>91</v>
      </c>
      <c r="D1190">
        <v>136.93799999999999</v>
      </c>
      <c r="E1190">
        <v>134.3356</v>
      </c>
      <c r="F1190">
        <v>1.9372400000000001</v>
      </c>
      <c r="G1190">
        <v>2.6023999999999998</v>
      </c>
      <c r="H1190">
        <v>3875.02</v>
      </c>
      <c r="I1190">
        <v>530637488.75999999</v>
      </c>
    </row>
    <row r="1191" spans="1:9" x14ac:dyDescent="0.25">
      <c r="A1191" s="27">
        <v>41942</v>
      </c>
      <c r="B1191" t="s">
        <v>90</v>
      </c>
      <c r="C1191" t="s">
        <v>91</v>
      </c>
      <c r="D1191">
        <v>134.33580000000001</v>
      </c>
      <c r="E1191">
        <v>133.45779999999999</v>
      </c>
      <c r="F1191">
        <v>0.65788999999999997</v>
      </c>
      <c r="G1191">
        <v>0.878</v>
      </c>
      <c r="H1191">
        <v>4100.0200000000004</v>
      </c>
      <c r="I1191">
        <v>550779466.71599996</v>
      </c>
    </row>
    <row r="1192" spans="1:9" x14ac:dyDescent="0.25">
      <c r="A1192" s="27">
        <v>41941</v>
      </c>
      <c r="B1192" t="s">
        <v>90</v>
      </c>
      <c r="C1192" t="s">
        <v>91</v>
      </c>
      <c r="D1192">
        <v>133.458</v>
      </c>
      <c r="E1192">
        <v>138.28639999999999</v>
      </c>
      <c r="F1192">
        <v>-3.49159</v>
      </c>
      <c r="G1192">
        <v>-4.8284000000000002</v>
      </c>
      <c r="H1192">
        <v>4250.0200000000004</v>
      </c>
      <c r="I1192">
        <v>567199169.15999997</v>
      </c>
    </row>
    <row r="1193" spans="1:9" x14ac:dyDescent="0.25">
      <c r="A1193" s="27">
        <v>41940</v>
      </c>
      <c r="B1193" t="s">
        <v>90</v>
      </c>
      <c r="C1193" t="s">
        <v>91</v>
      </c>
      <c r="D1193">
        <v>138.28620000000001</v>
      </c>
      <c r="E1193">
        <v>129.16139999999999</v>
      </c>
      <c r="F1193">
        <v>7.0646500000000003</v>
      </c>
      <c r="G1193">
        <v>9.1248000000000005</v>
      </c>
      <c r="H1193">
        <v>4250.0200000000004</v>
      </c>
      <c r="I1193">
        <v>587719115.72399998</v>
      </c>
    </row>
    <row r="1194" spans="1:9" x14ac:dyDescent="0.25">
      <c r="A1194" s="27">
        <v>41939</v>
      </c>
      <c r="B1194" t="s">
        <v>90</v>
      </c>
      <c r="C1194" t="s">
        <v>91</v>
      </c>
      <c r="D1194">
        <v>129.16159999999999</v>
      </c>
      <c r="E1194">
        <v>128.94640000000001</v>
      </c>
      <c r="F1194">
        <v>0.16689000000000001</v>
      </c>
      <c r="G1194">
        <v>0.2152</v>
      </c>
      <c r="H1194">
        <v>4250.0200000000004</v>
      </c>
      <c r="I1194">
        <v>548939383.23199999</v>
      </c>
    </row>
    <row r="1195" spans="1:9" x14ac:dyDescent="0.25">
      <c r="A1195" s="27">
        <v>41936</v>
      </c>
      <c r="B1195" t="s">
        <v>90</v>
      </c>
      <c r="C1195" t="s">
        <v>91</v>
      </c>
      <c r="D1195">
        <v>128.94659999999999</v>
      </c>
      <c r="E1195">
        <v>126.46899999999999</v>
      </c>
      <c r="F1195">
        <v>1.95906</v>
      </c>
      <c r="G1195">
        <v>2.4775999999999998</v>
      </c>
      <c r="H1195">
        <v>4250.0200000000004</v>
      </c>
      <c r="I1195">
        <v>548025628.93200004</v>
      </c>
    </row>
    <row r="1196" spans="1:9" x14ac:dyDescent="0.25">
      <c r="A1196" s="27">
        <v>41935</v>
      </c>
      <c r="B1196" t="s">
        <v>90</v>
      </c>
      <c r="C1196" t="s">
        <v>91</v>
      </c>
      <c r="D1196">
        <v>126.46899999999999</v>
      </c>
      <c r="E1196">
        <v>121.11020000000001</v>
      </c>
      <c r="F1196">
        <v>4.4247300000000003</v>
      </c>
      <c r="G1196">
        <v>5.3587999999999996</v>
      </c>
      <c r="H1196">
        <v>4325.0200000000004</v>
      </c>
      <c r="I1196">
        <v>546980954.38</v>
      </c>
    </row>
    <row r="1197" spans="1:9" x14ac:dyDescent="0.25">
      <c r="A1197" s="27">
        <v>41934</v>
      </c>
      <c r="B1197" t="s">
        <v>90</v>
      </c>
      <c r="C1197" t="s">
        <v>91</v>
      </c>
      <c r="D1197">
        <v>121.11020000000001</v>
      </c>
      <c r="E1197">
        <v>129.88820000000001</v>
      </c>
      <c r="F1197">
        <v>-6.7581199999999999</v>
      </c>
      <c r="G1197">
        <v>-8.7780000000000005</v>
      </c>
      <c r="H1197">
        <v>4375.0200000000004</v>
      </c>
      <c r="I1197">
        <v>529859547.204</v>
      </c>
    </row>
    <row r="1198" spans="1:9" x14ac:dyDescent="0.25">
      <c r="A1198" s="27">
        <v>41933</v>
      </c>
      <c r="B1198" t="s">
        <v>90</v>
      </c>
      <c r="C1198" t="s">
        <v>91</v>
      </c>
      <c r="D1198">
        <v>129.88820000000001</v>
      </c>
      <c r="E1198">
        <v>120.81059999999999</v>
      </c>
      <c r="F1198">
        <v>7.5139100000000001</v>
      </c>
      <c r="G1198">
        <v>9.0776000000000003</v>
      </c>
      <c r="H1198">
        <v>4375.0200000000004</v>
      </c>
      <c r="I1198">
        <v>568263472.76400006</v>
      </c>
    </row>
    <row r="1199" spans="1:9" x14ac:dyDescent="0.25">
      <c r="A1199" s="27">
        <v>41932</v>
      </c>
      <c r="B1199" t="s">
        <v>90</v>
      </c>
      <c r="C1199" t="s">
        <v>91</v>
      </c>
      <c r="D1199">
        <v>120.81059999999999</v>
      </c>
      <c r="E1199">
        <v>111.345</v>
      </c>
      <c r="F1199">
        <v>8.5011500000000009</v>
      </c>
      <c r="G1199">
        <v>9.4656000000000002</v>
      </c>
      <c r="H1199">
        <v>4525.0200000000004</v>
      </c>
      <c r="I1199">
        <v>546670381.21200001</v>
      </c>
    </row>
    <row r="1200" spans="1:9" x14ac:dyDescent="0.25">
      <c r="A1200" s="27">
        <v>41929</v>
      </c>
      <c r="B1200" t="s">
        <v>90</v>
      </c>
      <c r="C1200" t="s">
        <v>91</v>
      </c>
      <c r="D1200">
        <v>111.34520000000001</v>
      </c>
      <c r="E1200">
        <v>105.7752</v>
      </c>
      <c r="F1200">
        <v>5.2658800000000001</v>
      </c>
      <c r="G1200">
        <v>5.57</v>
      </c>
      <c r="H1200">
        <v>4525.0200000000004</v>
      </c>
      <c r="I1200">
        <v>503839256.90399998</v>
      </c>
    </row>
    <row r="1201" spans="1:9" x14ac:dyDescent="0.25">
      <c r="A1201" s="27">
        <v>41928</v>
      </c>
      <c r="B1201" t="s">
        <v>90</v>
      </c>
      <c r="C1201" t="s">
        <v>91</v>
      </c>
      <c r="D1201">
        <v>105.7754</v>
      </c>
      <c r="E1201">
        <v>100.62260000000001</v>
      </c>
      <c r="F1201">
        <v>5.1209199999999999</v>
      </c>
      <c r="G1201">
        <v>5.1528</v>
      </c>
      <c r="H1201">
        <v>4525.0200000000004</v>
      </c>
      <c r="I1201">
        <v>478635800.50800002</v>
      </c>
    </row>
    <row r="1202" spans="1:9" x14ac:dyDescent="0.25">
      <c r="A1202" s="27">
        <v>41927</v>
      </c>
      <c r="B1202" t="s">
        <v>90</v>
      </c>
      <c r="C1202" t="s">
        <v>91</v>
      </c>
      <c r="D1202">
        <v>100.6228</v>
      </c>
      <c r="E1202">
        <v>114.95959999999999</v>
      </c>
      <c r="F1202">
        <v>-12.471159999999999</v>
      </c>
      <c r="G1202">
        <v>-14.3368</v>
      </c>
      <c r="H1202">
        <v>4300.0200000000004</v>
      </c>
      <c r="I1202">
        <v>432680052.45599997</v>
      </c>
    </row>
    <row r="1203" spans="1:9" x14ac:dyDescent="0.25">
      <c r="A1203" s="27">
        <v>41926</v>
      </c>
      <c r="B1203" t="s">
        <v>90</v>
      </c>
      <c r="C1203" t="s">
        <v>91</v>
      </c>
      <c r="D1203">
        <v>114.9594</v>
      </c>
      <c r="E1203">
        <v>108.46339999999999</v>
      </c>
      <c r="F1203">
        <v>5.9891199999999998</v>
      </c>
      <c r="G1203">
        <v>6.4960000000000004</v>
      </c>
      <c r="H1203">
        <v>3700.02</v>
      </c>
      <c r="I1203">
        <v>425352079.18800002</v>
      </c>
    </row>
    <row r="1204" spans="1:9" x14ac:dyDescent="0.25">
      <c r="A1204" s="27">
        <v>41925</v>
      </c>
      <c r="B1204" t="s">
        <v>90</v>
      </c>
      <c r="C1204" t="s">
        <v>91</v>
      </c>
      <c r="D1204">
        <v>108.4636</v>
      </c>
      <c r="E1204">
        <v>124.21559999999999</v>
      </c>
      <c r="F1204">
        <v>-12.681179999999999</v>
      </c>
      <c r="G1204">
        <v>-15.752000000000001</v>
      </c>
      <c r="H1204">
        <v>3200.02</v>
      </c>
      <c r="I1204">
        <v>347085689.27200001</v>
      </c>
    </row>
    <row r="1205" spans="1:9" x14ac:dyDescent="0.25">
      <c r="A1205" s="27">
        <v>41922</v>
      </c>
      <c r="B1205" t="s">
        <v>90</v>
      </c>
      <c r="C1205" t="s">
        <v>91</v>
      </c>
      <c r="D1205">
        <v>124.2154</v>
      </c>
      <c r="E1205">
        <v>140.22139999999999</v>
      </c>
      <c r="F1205">
        <v>-11.414809999999999</v>
      </c>
      <c r="G1205">
        <v>-16.006</v>
      </c>
      <c r="H1205">
        <v>2750.02</v>
      </c>
      <c r="I1205">
        <v>341594834.30800003</v>
      </c>
    </row>
    <row r="1206" spans="1:9" x14ac:dyDescent="0.25">
      <c r="A1206" s="27">
        <v>41921</v>
      </c>
      <c r="B1206" t="s">
        <v>90</v>
      </c>
      <c r="C1206" t="s">
        <v>91</v>
      </c>
      <c r="D1206">
        <v>140.22139999999999</v>
      </c>
      <c r="E1206">
        <v>155.58619999999999</v>
      </c>
      <c r="F1206">
        <v>-9.8754299999999997</v>
      </c>
      <c r="G1206">
        <v>-15.364800000000001</v>
      </c>
      <c r="H1206">
        <v>2750.02</v>
      </c>
      <c r="I1206">
        <v>385611654.42799997</v>
      </c>
    </row>
    <row r="1207" spans="1:9" x14ac:dyDescent="0.25">
      <c r="A1207" s="27">
        <v>41920</v>
      </c>
      <c r="B1207" t="s">
        <v>90</v>
      </c>
      <c r="C1207" t="s">
        <v>91</v>
      </c>
      <c r="D1207">
        <v>155.58619999999999</v>
      </c>
      <c r="E1207">
        <v>142.00739999999999</v>
      </c>
      <c r="F1207">
        <v>9.5620399999999997</v>
      </c>
      <c r="G1207">
        <v>13.578799999999999</v>
      </c>
      <c r="H1207">
        <v>2550.02</v>
      </c>
      <c r="I1207">
        <v>396747921.72399998</v>
      </c>
    </row>
    <row r="1208" spans="1:9" x14ac:dyDescent="0.25">
      <c r="A1208" s="27">
        <v>41919</v>
      </c>
      <c r="B1208" t="s">
        <v>90</v>
      </c>
      <c r="C1208" t="s">
        <v>91</v>
      </c>
      <c r="D1208">
        <v>142.0076</v>
      </c>
      <c r="E1208">
        <v>153.07400000000001</v>
      </c>
      <c r="F1208">
        <v>-7.2294400000000003</v>
      </c>
      <c r="G1208">
        <v>-11.0664</v>
      </c>
      <c r="H1208">
        <v>2475.02</v>
      </c>
      <c r="I1208">
        <v>351471650.15200001</v>
      </c>
    </row>
    <row r="1209" spans="1:9" x14ac:dyDescent="0.25">
      <c r="A1209" s="27">
        <v>41918</v>
      </c>
      <c r="B1209" t="s">
        <v>90</v>
      </c>
      <c r="C1209" t="s">
        <v>91</v>
      </c>
      <c r="D1209">
        <v>153.07400000000001</v>
      </c>
      <c r="E1209">
        <v>157.93600000000001</v>
      </c>
      <c r="F1209">
        <v>-3.0784600000000002</v>
      </c>
      <c r="G1209">
        <v>-4.8620000000000001</v>
      </c>
      <c r="H1209">
        <v>2425.02</v>
      </c>
      <c r="I1209">
        <v>371207511.48000002</v>
      </c>
    </row>
    <row r="1210" spans="1:9" x14ac:dyDescent="0.25">
      <c r="A1210" s="27">
        <v>41915</v>
      </c>
      <c r="B1210" t="s">
        <v>90</v>
      </c>
      <c r="C1210" t="s">
        <v>91</v>
      </c>
      <c r="D1210">
        <v>157.93600000000001</v>
      </c>
      <c r="E1210">
        <v>147.48240000000001</v>
      </c>
      <c r="F1210">
        <v>7.0880299999999998</v>
      </c>
      <c r="G1210">
        <v>10.4536</v>
      </c>
      <c r="H1210">
        <v>2350.02</v>
      </c>
      <c r="I1210">
        <v>371152758.72000003</v>
      </c>
    </row>
    <row r="1211" spans="1:9" x14ac:dyDescent="0.25">
      <c r="A1211" s="27">
        <v>41914</v>
      </c>
      <c r="B1211" t="s">
        <v>90</v>
      </c>
      <c r="C1211" t="s">
        <v>91</v>
      </c>
      <c r="D1211">
        <v>147.48259999999999</v>
      </c>
      <c r="E1211">
        <v>144.88140000000001</v>
      </c>
      <c r="F1211">
        <v>1.7954000000000001</v>
      </c>
      <c r="G1211">
        <v>2.6012</v>
      </c>
      <c r="H1211">
        <v>2350.02</v>
      </c>
      <c r="I1211">
        <v>346587059.65200001</v>
      </c>
    </row>
    <row r="1212" spans="1:9" x14ac:dyDescent="0.25">
      <c r="A1212" s="27">
        <v>41913</v>
      </c>
      <c r="B1212" t="s">
        <v>90</v>
      </c>
      <c r="C1212" t="s">
        <v>91</v>
      </c>
      <c r="D1212">
        <v>144.88140000000001</v>
      </c>
      <c r="E1212">
        <v>149.65539999999999</v>
      </c>
      <c r="F1212">
        <v>-3.19</v>
      </c>
      <c r="G1212">
        <v>-4.774</v>
      </c>
      <c r="H1212">
        <v>2225.02</v>
      </c>
      <c r="I1212">
        <v>322364012.62800002</v>
      </c>
    </row>
    <row r="1213" spans="1:9" x14ac:dyDescent="0.25">
      <c r="A1213" s="27">
        <v>41912</v>
      </c>
      <c r="B1213" t="s">
        <v>90</v>
      </c>
      <c r="C1213" t="s">
        <v>91</v>
      </c>
      <c r="D1213">
        <v>149.65520000000001</v>
      </c>
      <c r="E1213">
        <v>150.28559999999999</v>
      </c>
      <c r="F1213">
        <v>-0.41947000000000001</v>
      </c>
      <c r="G1213">
        <v>-0.63039999999999996</v>
      </c>
      <c r="H1213">
        <v>2075.02</v>
      </c>
      <c r="I1213">
        <v>310537533.10399997</v>
      </c>
    </row>
    <row r="1214" spans="1:9" x14ac:dyDescent="0.25">
      <c r="A1214" s="27">
        <v>41911</v>
      </c>
      <c r="B1214" t="s">
        <v>90</v>
      </c>
      <c r="C1214" t="s">
        <v>91</v>
      </c>
      <c r="D1214">
        <v>150.28559999999999</v>
      </c>
      <c r="E1214">
        <v>158.87880000000001</v>
      </c>
      <c r="F1214">
        <v>-5.4086499999999997</v>
      </c>
      <c r="G1214">
        <v>-8.5931999999999995</v>
      </c>
      <c r="H1214">
        <v>1850.02</v>
      </c>
      <c r="I1214">
        <v>278031365.71200001</v>
      </c>
    </row>
    <row r="1215" spans="1:9" x14ac:dyDescent="0.25">
      <c r="A1215" s="27">
        <v>41908</v>
      </c>
      <c r="B1215" t="s">
        <v>90</v>
      </c>
      <c r="C1215" t="s">
        <v>91</v>
      </c>
      <c r="D1215">
        <v>158.87860000000001</v>
      </c>
      <c r="E1215">
        <v>155.01140000000001</v>
      </c>
      <c r="F1215">
        <v>2.49478</v>
      </c>
      <c r="G1215">
        <v>3.8672</v>
      </c>
      <c r="H1215">
        <v>1750.02</v>
      </c>
      <c r="I1215">
        <v>278040727.57200003</v>
      </c>
    </row>
    <row r="1216" spans="1:9" x14ac:dyDescent="0.25">
      <c r="A1216" s="27">
        <v>41907</v>
      </c>
      <c r="B1216" t="s">
        <v>90</v>
      </c>
      <c r="C1216" t="s">
        <v>91</v>
      </c>
      <c r="D1216">
        <v>155.01159999999999</v>
      </c>
      <c r="E1216">
        <v>166.89519999999999</v>
      </c>
      <c r="F1216">
        <v>-7.1204000000000001</v>
      </c>
      <c r="G1216">
        <v>-11.883599999999999</v>
      </c>
      <c r="H1216">
        <v>1650.02</v>
      </c>
      <c r="I1216">
        <v>255772240.23199999</v>
      </c>
    </row>
    <row r="1217" spans="1:9" x14ac:dyDescent="0.25">
      <c r="A1217" s="27">
        <v>41906</v>
      </c>
      <c r="B1217" t="s">
        <v>90</v>
      </c>
      <c r="C1217" t="s">
        <v>91</v>
      </c>
      <c r="D1217">
        <v>166.89500000000001</v>
      </c>
      <c r="E1217">
        <v>159.571</v>
      </c>
      <c r="F1217">
        <v>4.5898099999999999</v>
      </c>
      <c r="G1217">
        <v>7.3239999999999998</v>
      </c>
      <c r="H1217">
        <v>1550.02</v>
      </c>
      <c r="I1217">
        <v>258690587.90000001</v>
      </c>
    </row>
    <row r="1218" spans="1:9" x14ac:dyDescent="0.25">
      <c r="A1218" s="27">
        <v>41905</v>
      </c>
      <c r="B1218" t="s">
        <v>90</v>
      </c>
      <c r="C1218" t="s">
        <v>91</v>
      </c>
      <c r="D1218">
        <v>159.571</v>
      </c>
      <c r="E1218">
        <v>164.97620000000001</v>
      </c>
      <c r="F1218">
        <v>-3.2763499999999999</v>
      </c>
      <c r="G1218">
        <v>-5.4051999999999998</v>
      </c>
      <c r="H1218">
        <v>1550.02</v>
      </c>
      <c r="I1218">
        <v>247338241.41999999</v>
      </c>
    </row>
    <row r="1219" spans="1:9" x14ac:dyDescent="0.25">
      <c r="A1219" s="27">
        <v>41904</v>
      </c>
      <c r="B1219" t="s">
        <v>90</v>
      </c>
      <c r="C1219" t="s">
        <v>91</v>
      </c>
      <c r="D1219">
        <v>164.976</v>
      </c>
      <c r="E1219">
        <v>173.76480000000001</v>
      </c>
      <c r="F1219">
        <v>-5.0578700000000003</v>
      </c>
      <c r="G1219">
        <v>-8.7888000000000002</v>
      </c>
      <c r="H1219">
        <v>1200.02</v>
      </c>
      <c r="I1219">
        <v>197974499.52000001</v>
      </c>
    </row>
    <row r="1220" spans="1:9" x14ac:dyDescent="0.25">
      <c r="A1220" s="27">
        <v>41901</v>
      </c>
      <c r="B1220" t="s">
        <v>90</v>
      </c>
      <c r="C1220" t="s">
        <v>91</v>
      </c>
      <c r="D1220">
        <v>173.7646</v>
      </c>
      <c r="E1220">
        <v>175.059</v>
      </c>
      <c r="F1220">
        <v>-0.73941000000000001</v>
      </c>
      <c r="G1220">
        <v>-1.2944</v>
      </c>
      <c r="H1220">
        <v>1250.02</v>
      </c>
      <c r="I1220">
        <v>217209225.292</v>
      </c>
    </row>
    <row r="1221" spans="1:9" x14ac:dyDescent="0.25">
      <c r="A1221" s="27">
        <v>41900</v>
      </c>
      <c r="B1221" t="s">
        <v>90</v>
      </c>
      <c r="C1221" t="s">
        <v>91</v>
      </c>
      <c r="D1221">
        <v>175.05879999999999</v>
      </c>
      <c r="E1221">
        <v>172.67519999999999</v>
      </c>
      <c r="F1221">
        <v>1.3804000000000001</v>
      </c>
      <c r="G1221">
        <v>2.3835999999999999</v>
      </c>
      <c r="H1221">
        <v>1550.02</v>
      </c>
      <c r="I1221">
        <v>271344641.176</v>
      </c>
    </row>
    <row r="1222" spans="1:9" x14ac:dyDescent="0.25">
      <c r="A1222" s="27">
        <v>41899</v>
      </c>
      <c r="B1222" t="s">
        <v>90</v>
      </c>
      <c r="C1222" t="s">
        <v>91</v>
      </c>
      <c r="D1222">
        <v>172.67519999999999</v>
      </c>
      <c r="E1222">
        <v>170.94720000000001</v>
      </c>
      <c r="F1222">
        <v>1.01084</v>
      </c>
      <c r="G1222">
        <v>1.728</v>
      </c>
      <c r="H1222">
        <v>1550.02</v>
      </c>
      <c r="I1222">
        <v>267650013.50400001</v>
      </c>
    </row>
    <row r="1223" spans="1:9" x14ac:dyDescent="0.25">
      <c r="A1223" s="27">
        <v>41898</v>
      </c>
      <c r="B1223" t="s">
        <v>90</v>
      </c>
      <c r="C1223" t="s">
        <v>91</v>
      </c>
      <c r="D1223">
        <v>170.94720000000001</v>
      </c>
      <c r="E1223">
        <v>162.08879999999999</v>
      </c>
      <c r="F1223">
        <v>5.4651500000000004</v>
      </c>
      <c r="G1223">
        <v>8.8583999999999996</v>
      </c>
      <c r="H1223">
        <v>1550.02</v>
      </c>
      <c r="I1223">
        <v>264971578.94400001</v>
      </c>
    </row>
    <row r="1224" spans="1:9" x14ac:dyDescent="0.25">
      <c r="A1224" s="27">
        <v>41897</v>
      </c>
      <c r="B1224" t="s">
        <v>90</v>
      </c>
      <c r="C1224" t="s">
        <v>91</v>
      </c>
      <c r="D1224">
        <v>162.089</v>
      </c>
      <c r="E1224">
        <v>166.57419999999999</v>
      </c>
      <c r="F1224">
        <v>-2.6926100000000002</v>
      </c>
      <c r="G1224">
        <v>-4.4851999999999999</v>
      </c>
      <c r="H1224">
        <v>1550.02</v>
      </c>
      <c r="I1224">
        <v>251241191.78</v>
      </c>
    </row>
    <row r="1225" spans="1:9" x14ac:dyDescent="0.25">
      <c r="A1225" s="27">
        <v>41894</v>
      </c>
      <c r="B1225" t="s">
        <v>90</v>
      </c>
      <c r="C1225" t="s">
        <v>91</v>
      </c>
      <c r="D1225">
        <v>166.57400000000001</v>
      </c>
      <c r="E1225">
        <v>170.52440000000001</v>
      </c>
      <c r="F1225">
        <v>-2.3166199999999999</v>
      </c>
      <c r="G1225">
        <v>-3.9504000000000001</v>
      </c>
      <c r="H1225">
        <v>1550.02</v>
      </c>
      <c r="I1225">
        <v>258193031.47999999</v>
      </c>
    </row>
    <row r="1226" spans="1:9" x14ac:dyDescent="0.25">
      <c r="A1226" s="27">
        <v>41893</v>
      </c>
      <c r="B1226" t="s">
        <v>90</v>
      </c>
      <c r="C1226" t="s">
        <v>91</v>
      </c>
      <c r="D1226">
        <v>170.52440000000001</v>
      </c>
      <c r="E1226">
        <v>170.1576</v>
      </c>
      <c r="F1226">
        <v>0.21556</v>
      </c>
      <c r="G1226">
        <v>0.36680000000000001</v>
      </c>
      <c r="H1226">
        <v>1550.02</v>
      </c>
      <c r="I1226">
        <v>264316230.48800001</v>
      </c>
    </row>
    <row r="1227" spans="1:9" x14ac:dyDescent="0.25">
      <c r="A1227" s="27">
        <v>41892</v>
      </c>
      <c r="B1227" t="s">
        <v>90</v>
      </c>
      <c r="C1227" t="s">
        <v>91</v>
      </c>
      <c r="D1227">
        <v>170.15780000000001</v>
      </c>
      <c r="E1227">
        <v>169.26499999999999</v>
      </c>
      <c r="F1227">
        <v>0.52746000000000004</v>
      </c>
      <c r="G1227">
        <v>0.89280000000000004</v>
      </c>
      <c r="H1227">
        <v>1550.02</v>
      </c>
      <c r="I1227">
        <v>263747993.15599999</v>
      </c>
    </row>
    <row r="1228" spans="1:9" x14ac:dyDescent="0.25">
      <c r="A1228" s="27">
        <v>41891</v>
      </c>
      <c r="B1228" t="s">
        <v>90</v>
      </c>
      <c r="C1228" t="s">
        <v>91</v>
      </c>
      <c r="D1228">
        <v>169.26519999999999</v>
      </c>
      <c r="E1228">
        <v>173.7928</v>
      </c>
      <c r="F1228">
        <v>-2.6051700000000002</v>
      </c>
      <c r="G1228">
        <v>-4.5275999999999996</v>
      </c>
      <c r="H1228">
        <v>1550.02</v>
      </c>
      <c r="I1228">
        <v>262364445.30399999</v>
      </c>
    </row>
    <row r="1229" spans="1:9" x14ac:dyDescent="0.25">
      <c r="A1229" s="27">
        <v>41890</v>
      </c>
      <c r="B1229" t="s">
        <v>90</v>
      </c>
      <c r="C1229" t="s">
        <v>91</v>
      </c>
      <c r="D1229">
        <v>173.79259999999999</v>
      </c>
      <c r="E1229">
        <v>174.8998</v>
      </c>
      <c r="F1229">
        <v>-0.63305</v>
      </c>
      <c r="G1229">
        <v>-1.1072</v>
      </c>
      <c r="H1229">
        <v>1550.02</v>
      </c>
      <c r="I1229">
        <v>269382005.852</v>
      </c>
    </row>
    <row r="1230" spans="1:9" x14ac:dyDescent="0.25">
      <c r="A1230" s="27">
        <v>41887</v>
      </c>
      <c r="B1230" t="s">
        <v>90</v>
      </c>
      <c r="C1230" t="s">
        <v>91</v>
      </c>
      <c r="D1230">
        <v>174.8998</v>
      </c>
      <c r="E1230">
        <v>171.35140000000001</v>
      </c>
      <c r="F1230">
        <v>2.0708299999999999</v>
      </c>
      <c r="G1230">
        <v>3.5484</v>
      </c>
      <c r="H1230">
        <v>1550.02</v>
      </c>
      <c r="I1230">
        <v>271098187.99599999</v>
      </c>
    </row>
    <row r="1231" spans="1:9" x14ac:dyDescent="0.25">
      <c r="A1231" s="27">
        <v>41886</v>
      </c>
      <c r="B1231" t="s">
        <v>90</v>
      </c>
      <c r="C1231" t="s">
        <v>91</v>
      </c>
      <c r="D1231">
        <v>171.35140000000001</v>
      </c>
      <c r="E1231">
        <v>171.32740000000001</v>
      </c>
      <c r="F1231">
        <v>1.401E-2</v>
      </c>
      <c r="G1231">
        <v>2.4E-2</v>
      </c>
      <c r="H1231">
        <v>1650.02</v>
      </c>
      <c r="I1231">
        <v>282733237.028</v>
      </c>
    </row>
    <row r="1232" spans="1:9" x14ac:dyDescent="0.25">
      <c r="A1232" s="27">
        <v>41885</v>
      </c>
      <c r="B1232" t="s">
        <v>90</v>
      </c>
      <c r="C1232" t="s">
        <v>91</v>
      </c>
      <c r="D1232">
        <v>171.32759999999999</v>
      </c>
      <c r="E1232">
        <v>168.9212</v>
      </c>
      <c r="F1232">
        <v>1.4245699999999999</v>
      </c>
      <c r="G1232">
        <v>2.4064000000000001</v>
      </c>
      <c r="H1232">
        <v>1650.02</v>
      </c>
      <c r="I1232">
        <v>282693966.55199999</v>
      </c>
    </row>
    <row r="1233" spans="1:9" x14ac:dyDescent="0.25">
      <c r="A1233" s="27">
        <v>41884</v>
      </c>
      <c r="B1233" t="s">
        <v>90</v>
      </c>
      <c r="C1233" t="s">
        <v>91</v>
      </c>
      <c r="D1233">
        <v>168.9212</v>
      </c>
      <c r="E1233">
        <v>169.10079999999999</v>
      </c>
      <c r="F1233">
        <v>-0.10621</v>
      </c>
      <c r="G1233">
        <v>-0.17960000000000001</v>
      </c>
      <c r="H1233">
        <v>1650.02</v>
      </c>
      <c r="I1233">
        <v>278723358.42400002</v>
      </c>
    </row>
    <row r="1234" spans="1:9" x14ac:dyDescent="0.25">
      <c r="A1234" s="27">
        <v>41880</v>
      </c>
      <c r="B1234" t="s">
        <v>90</v>
      </c>
      <c r="C1234" t="s">
        <v>91</v>
      </c>
      <c r="D1234">
        <v>169.10059999999999</v>
      </c>
      <c r="E1234">
        <v>171.10820000000001</v>
      </c>
      <c r="F1234">
        <v>-1.1732899999999999</v>
      </c>
      <c r="G1234">
        <v>-2.0076000000000001</v>
      </c>
      <c r="H1234">
        <v>1650.02</v>
      </c>
      <c r="I1234">
        <v>279019372.01200002</v>
      </c>
    </row>
    <row r="1235" spans="1:9" x14ac:dyDescent="0.25">
      <c r="A1235" s="27">
        <v>41879</v>
      </c>
      <c r="B1235" t="s">
        <v>90</v>
      </c>
      <c r="C1235" t="s">
        <v>91</v>
      </c>
      <c r="D1235">
        <v>171.108</v>
      </c>
      <c r="E1235">
        <v>171.54079999999999</v>
      </c>
      <c r="F1235">
        <v>-0.25230000000000002</v>
      </c>
      <c r="G1235">
        <v>-0.43280000000000002</v>
      </c>
      <c r="H1235">
        <v>1650.02</v>
      </c>
      <c r="I1235">
        <v>282331622.16000003</v>
      </c>
    </row>
    <row r="1236" spans="1:9" x14ac:dyDescent="0.25">
      <c r="A1236" s="27">
        <v>41878</v>
      </c>
      <c r="B1236" t="s">
        <v>90</v>
      </c>
      <c r="C1236" t="s">
        <v>91</v>
      </c>
      <c r="D1236">
        <v>171.54079999999999</v>
      </c>
      <c r="E1236">
        <v>172.80080000000001</v>
      </c>
      <c r="F1236">
        <v>-0.72916000000000003</v>
      </c>
      <c r="G1236">
        <v>-1.26</v>
      </c>
      <c r="H1236">
        <v>1650.02</v>
      </c>
      <c r="I1236">
        <v>283045750.81599998</v>
      </c>
    </row>
    <row r="1237" spans="1:9" x14ac:dyDescent="0.25">
      <c r="A1237" s="27">
        <v>41877</v>
      </c>
      <c r="B1237" t="s">
        <v>90</v>
      </c>
      <c r="C1237" t="s">
        <v>91</v>
      </c>
      <c r="D1237">
        <v>172.8006</v>
      </c>
      <c r="E1237">
        <v>174.36660000000001</v>
      </c>
      <c r="F1237">
        <v>-0.89810999999999996</v>
      </c>
      <c r="G1237">
        <v>-1.5660000000000001</v>
      </c>
      <c r="H1237">
        <v>1750.02</v>
      </c>
      <c r="I1237">
        <v>302404506.01200002</v>
      </c>
    </row>
    <row r="1238" spans="1:9" x14ac:dyDescent="0.25">
      <c r="A1238" s="27">
        <v>41876</v>
      </c>
      <c r="B1238" t="s">
        <v>90</v>
      </c>
      <c r="C1238" t="s">
        <v>91</v>
      </c>
      <c r="D1238">
        <v>174.36660000000001</v>
      </c>
      <c r="E1238">
        <v>172.5838</v>
      </c>
      <c r="F1238">
        <v>1.03301</v>
      </c>
      <c r="G1238">
        <v>1.7827999999999999</v>
      </c>
      <c r="H1238">
        <v>1750.02</v>
      </c>
      <c r="I1238">
        <v>305145037.33200002</v>
      </c>
    </row>
    <row r="1239" spans="1:9" x14ac:dyDescent="0.25">
      <c r="A1239" s="27">
        <v>41873</v>
      </c>
      <c r="B1239" t="s">
        <v>90</v>
      </c>
      <c r="C1239" t="s">
        <v>91</v>
      </c>
      <c r="D1239">
        <v>172.5838</v>
      </c>
      <c r="E1239">
        <v>173.8706</v>
      </c>
      <c r="F1239">
        <v>-0.74009000000000003</v>
      </c>
      <c r="G1239">
        <v>-1.2867999999999999</v>
      </c>
      <c r="H1239">
        <v>1750.02</v>
      </c>
      <c r="I1239">
        <v>302025101.676</v>
      </c>
    </row>
    <row r="1240" spans="1:9" x14ac:dyDescent="0.25">
      <c r="A1240" s="27">
        <v>41872</v>
      </c>
      <c r="B1240" t="s">
        <v>90</v>
      </c>
      <c r="C1240" t="s">
        <v>91</v>
      </c>
      <c r="D1240">
        <v>173.87039999999999</v>
      </c>
      <c r="E1240">
        <v>172.63759999999999</v>
      </c>
      <c r="F1240">
        <v>0.71409999999999996</v>
      </c>
      <c r="G1240">
        <v>1.2327999999999999</v>
      </c>
      <c r="H1240">
        <v>1750.02</v>
      </c>
      <c r="I1240">
        <v>304276677.40799999</v>
      </c>
    </row>
    <row r="1241" spans="1:9" x14ac:dyDescent="0.25">
      <c r="A1241" s="27">
        <v>41871</v>
      </c>
      <c r="B1241" t="s">
        <v>90</v>
      </c>
      <c r="C1241" t="s">
        <v>91</v>
      </c>
      <c r="D1241">
        <v>172.6378</v>
      </c>
      <c r="E1241">
        <v>172.62540000000001</v>
      </c>
      <c r="F1241">
        <v>7.1799999999999998E-3</v>
      </c>
      <c r="G1241">
        <v>1.24E-2</v>
      </c>
      <c r="H1241">
        <v>1850.02</v>
      </c>
      <c r="I1241">
        <v>319383382.75599998</v>
      </c>
    </row>
    <row r="1242" spans="1:9" x14ac:dyDescent="0.25">
      <c r="A1242" s="27">
        <v>41870</v>
      </c>
      <c r="B1242" t="s">
        <v>90</v>
      </c>
      <c r="C1242" t="s">
        <v>91</v>
      </c>
      <c r="D1242">
        <v>172.62559999999999</v>
      </c>
      <c r="E1242">
        <v>173.71520000000001</v>
      </c>
      <c r="F1242">
        <v>-0.62722999999999995</v>
      </c>
      <c r="G1242">
        <v>-1.0895999999999999</v>
      </c>
      <c r="H1242">
        <v>1850.02</v>
      </c>
      <c r="I1242">
        <v>319360812.51200002</v>
      </c>
    </row>
    <row r="1243" spans="1:9" x14ac:dyDescent="0.25">
      <c r="A1243" s="27">
        <v>41869</v>
      </c>
      <c r="B1243" t="s">
        <v>90</v>
      </c>
      <c r="C1243" t="s">
        <v>91</v>
      </c>
      <c r="D1243">
        <v>173.715</v>
      </c>
      <c r="E1243">
        <v>167.3562</v>
      </c>
      <c r="F1243">
        <v>3.79956</v>
      </c>
      <c r="G1243">
        <v>6.3587999999999996</v>
      </c>
      <c r="H1243">
        <v>2075.02</v>
      </c>
      <c r="I1243">
        <v>360462099.30000001</v>
      </c>
    </row>
    <row r="1244" spans="1:9" x14ac:dyDescent="0.25">
      <c r="A1244" s="27">
        <v>41866</v>
      </c>
      <c r="B1244" t="s">
        <v>90</v>
      </c>
      <c r="C1244" t="s">
        <v>91</v>
      </c>
      <c r="D1244">
        <v>167.35640000000001</v>
      </c>
      <c r="E1244">
        <v>167.7996</v>
      </c>
      <c r="F1244">
        <v>-0.26412000000000002</v>
      </c>
      <c r="G1244">
        <v>-0.44319999999999998</v>
      </c>
      <c r="H1244">
        <v>2075.02</v>
      </c>
      <c r="I1244">
        <v>347267877.12800002</v>
      </c>
    </row>
    <row r="1245" spans="1:9" x14ac:dyDescent="0.25">
      <c r="A1245" s="27">
        <v>41865</v>
      </c>
      <c r="B1245" t="s">
        <v>90</v>
      </c>
      <c r="C1245" t="s">
        <v>91</v>
      </c>
      <c r="D1245">
        <v>167.79939999999999</v>
      </c>
      <c r="E1245">
        <v>161.97819999999999</v>
      </c>
      <c r="F1245">
        <v>3.59382</v>
      </c>
      <c r="G1245">
        <v>5.8212000000000002</v>
      </c>
      <c r="H1245">
        <v>2175.02</v>
      </c>
      <c r="I1245">
        <v>364967050.98799998</v>
      </c>
    </row>
    <row r="1246" spans="1:9" x14ac:dyDescent="0.25">
      <c r="A1246" s="27">
        <v>41864</v>
      </c>
      <c r="B1246" t="s">
        <v>90</v>
      </c>
      <c r="C1246" t="s">
        <v>91</v>
      </c>
      <c r="D1246">
        <v>161.97839999999999</v>
      </c>
      <c r="E1246">
        <v>153.66040000000001</v>
      </c>
      <c r="F1246">
        <v>5.4132400000000001</v>
      </c>
      <c r="G1246">
        <v>8.3179999999999996</v>
      </c>
      <c r="H1246">
        <v>2300.02</v>
      </c>
      <c r="I1246">
        <v>372553559.56800002</v>
      </c>
    </row>
    <row r="1247" spans="1:9" x14ac:dyDescent="0.25">
      <c r="A1247" s="27">
        <v>41863</v>
      </c>
      <c r="B1247" t="s">
        <v>90</v>
      </c>
      <c r="C1247" t="s">
        <v>91</v>
      </c>
      <c r="D1247">
        <v>153.66040000000001</v>
      </c>
      <c r="E1247">
        <v>152.20679999999999</v>
      </c>
      <c r="F1247">
        <v>0.95501999999999998</v>
      </c>
      <c r="G1247">
        <v>1.4536</v>
      </c>
      <c r="H1247">
        <v>2300.02</v>
      </c>
      <c r="I1247">
        <v>353421993.208</v>
      </c>
    </row>
    <row r="1248" spans="1:9" x14ac:dyDescent="0.25">
      <c r="A1248" s="27">
        <v>41862</v>
      </c>
      <c r="B1248" t="s">
        <v>90</v>
      </c>
      <c r="C1248" t="s">
        <v>91</v>
      </c>
      <c r="D1248">
        <v>152.20699999999999</v>
      </c>
      <c r="E1248">
        <v>143.78659999999999</v>
      </c>
      <c r="F1248">
        <v>5.8561800000000002</v>
      </c>
      <c r="G1248">
        <v>8.4204000000000008</v>
      </c>
      <c r="H1248">
        <v>2300.02</v>
      </c>
      <c r="I1248">
        <v>350079144.13999999</v>
      </c>
    </row>
    <row r="1249" spans="1:9" x14ac:dyDescent="0.25">
      <c r="A1249" s="27">
        <v>41859</v>
      </c>
      <c r="B1249" t="s">
        <v>90</v>
      </c>
      <c r="C1249" t="s">
        <v>91</v>
      </c>
      <c r="D1249">
        <v>143.78659999999999</v>
      </c>
      <c r="E1249">
        <v>139.22300000000001</v>
      </c>
      <c r="F1249">
        <v>3.2779099999999999</v>
      </c>
      <c r="G1249">
        <v>4.5636000000000001</v>
      </c>
      <c r="H1249">
        <v>2225.02</v>
      </c>
      <c r="I1249">
        <v>319928060.73199999</v>
      </c>
    </row>
    <row r="1250" spans="1:9" x14ac:dyDescent="0.25">
      <c r="A1250" s="27">
        <v>41858</v>
      </c>
      <c r="B1250" t="s">
        <v>90</v>
      </c>
      <c r="C1250" t="s">
        <v>91</v>
      </c>
      <c r="D1250">
        <v>139.22300000000001</v>
      </c>
      <c r="E1250">
        <v>142.62180000000001</v>
      </c>
      <c r="F1250">
        <v>-2.3830900000000002</v>
      </c>
      <c r="G1250">
        <v>-3.3988</v>
      </c>
      <c r="H1250">
        <v>2225.02</v>
      </c>
      <c r="I1250">
        <v>309773959.45999998</v>
      </c>
    </row>
    <row r="1251" spans="1:9" x14ac:dyDescent="0.25">
      <c r="A1251" s="27">
        <v>41857</v>
      </c>
      <c r="B1251" t="s">
        <v>90</v>
      </c>
      <c r="C1251" t="s">
        <v>91</v>
      </c>
      <c r="D1251">
        <v>142.6216</v>
      </c>
      <c r="E1251">
        <v>143.33359999999999</v>
      </c>
      <c r="F1251">
        <v>-0.49674000000000001</v>
      </c>
      <c r="G1251">
        <v>-0.71199999999999997</v>
      </c>
      <c r="H1251">
        <v>2125.02</v>
      </c>
      <c r="I1251">
        <v>303073752.43199998</v>
      </c>
    </row>
    <row r="1252" spans="1:9" x14ac:dyDescent="0.25">
      <c r="A1252" s="27">
        <v>41856</v>
      </c>
      <c r="B1252" t="s">
        <v>90</v>
      </c>
      <c r="C1252" t="s">
        <v>91</v>
      </c>
      <c r="D1252">
        <v>143.33359999999999</v>
      </c>
      <c r="E1252">
        <v>153.56319999999999</v>
      </c>
      <c r="F1252">
        <v>-6.6614899999999997</v>
      </c>
      <c r="G1252">
        <v>-10.2296</v>
      </c>
      <c r="H1252">
        <v>2125.02</v>
      </c>
      <c r="I1252">
        <v>304586766.67199999</v>
      </c>
    </row>
    <row r="1253" spans="1:9" x14ac:dyDescent="0.25">
      <c r="A1253" s="27">
        <v>41855</v>
      </c>
      <c r="B1253" t="s">
        <v>90</v>
      </c>
      <c r="C1253" t="s">
        <v>91</v>
      </c>
      <c r="D1253">
        <v>153.56319999999999</v>
      </c>
      <c r="E1253">
        <v>145.2192</v>
      </c>
      <c r="F1253">
        <v>5.7458</v>
      </c>
      <c r="G1253">
        <v>8.3439999999999994</v>
      </c>
      <c r="H1253">
        <v>2025.02</v>
      </c>
      <c r="I1253">
        <v>310968551.264</v>
      </c>
    </row>
    <row r="1254" spans="1:9" x14ac:dyDescent="0.25">
      <c r="A1254" s="27">
        <v>41852</v>
      </c>
      <c r="B1254" t="s">
        <v>90</v>
      </c>
      <c r="C1254" t="s">
        <v>91</v>
      </c>
      <c r="D1254">
        <v>145.2192</v>
      </c>
      <c r="E1254">
        <v>152.4392</v>
      </c>
      <c r="F1254">
        <v>-4.7363099999999996</v>
      </c>
      <c r="G1254">
        <v>-7.22</v>
      </c>
      <c r="H1254">
        <v>1850.02</v>
      </c>
      <c r="I1254">
        <v>268658424.384</v>
      </c>
    </row>
    <row r="1255" spans="1:9" x14ac:dyDescent="0.25">
      <c r="A1255" s="27">
        <v>41851</v>
      </c>
      <c r="B1255" t="s">
        <v>90</v>
      </c>
      <c r="C1255" t="s">
        <v>91</v>
      </c>
      <c r="D1255">
        <v>152.4392</v>
      </c>
      <c r="E1255">
        <v>170.25640000000001</v>
      </c>
      <c r="F1255">
        <v>-10.464919999999999</v>
      </c>
      <c r="G1255">
        <v>-17.8172</v>
      </c>
      <c r="H1255">
        <v>1625.02</v>
      </c>
      <c r="I1255">
        <v>247716748.78400001</v>
      </c>
    </row>
    <row r="1256" spans="1:9" x14ac:dyDescent="0.25">
      <c r="A1256" s="27">
        <v>41850</v>
      </c>
      <c r="B1256" t="s">
        <v>90</v>
      </c>
      <c r="C1256" t="s">
        <v>91</v>
      </c>
      <c r="D1256">
        <v>170.25640000000001</v>
      </c>
      <c r="E1256">
        <v>171.51</v>
      </c>
      <c r="F1256">
        <v>-0.73092000000000001</v>
      </c>
      <c r="G1256">
        <v>-1.2536</v>
      </c>
      <c r="H1256">
        <v>1400.02</v>
      </c>
      <c r="I1256">
        <v>238362365.12799999</v>
      </c>
    </row>
    <row r="1257" spans="1:9" x14ac:dyDescent="0.25">
      <c r="A1257" s="27">
        <v>41849</v>
      </c>
      <c r="B1257" t="s">
        <v>90</v>
      </c>
      <c r="C1257" t="s">
        <v>91</v>
      </c>
      <c r="D1257">
        <v>171.50980000000001</v>
      </c>
      <c r="E1257">
        <v>172.56020000000001</v>
      </c>
      <c r="F1257">
        <v>-0.60872000000000004</v>
      </c>
      <c r="G1257">
        <v>-1.0504</v>
      </c>
      <c r="H1257">
        <v>1400.02</v>
      </c>
      <c r="I1257">
        <v>240117150.19600001</v>
      </c>
    </row>
    <row r="1258" spans="1:9" x14ac:dyDescent="0.25">
      <c r="A1258" s="27">
        <v>41848</v>
      </c>
      <c r="B1258" t="s">
        <v>90</v>
      </c>
      <c r="C1258" t="s">
        <v>91</v>
      </c>
      <c r="D1258">
        <v>172.56020000000001</v>
      </c>
      <c r="E1258">
        <v>170.71260000000001</v>
      </c>
      <c r="F1258">
        <v>1.08229</v>
      </c>
      <c r="G1258">
        <v>1.8475999999999999</v>
      </c>
      <c r="H1258">
        <v>1400.02</v>
      </c>
      <c r="I1258">
        <v>241587731.204</v>
      </c>
    </row>
    <row r="1259" spans="1:9" x14ac:dyDescent="0.25">
      <c r="A1259" s="27">
        <v>41845</v>
      </c>
      <c r="B1259" t="s">
        <v>90</v>
      </c>
      <c r="C1259" t="s">
        <v>91</v>
      </c>
      <c r="D1259">
        <v>170.71279999999999</v>
      </c>
      <c r="E1259">
        <v>174.43360000000001</v>
      </c>
      <c r="F1259">
        <v>-2.1330800000000001</v>
      </c>
      <c r="G1259">
        <v>-3.7208000000000001</v>
      </c>
      <c r="H1259">
        <v>1400.02</v>
      </c>
      <c r="I1259">
        <v>239001334.25600001</v>
      </c>
    </row>
    <row r="1260" spans="1:9" x14ac:dyDescent="0.25">
      <c r="A1260" s="27">
        <v>41844</v>
      </c>
      <c r="B1260" t="s">
        <v>90</v>
      </c>
      <c r="C1260" t="s">
        <v>91</v>
      </c>
      <c r="D1260">
        <v>174.43360000000001</v>
      </c>
      <c r="E1260">
        <v>176.59200000000001</v>
      </c>
      <c r="F1260">
        <v>-1.2222500000000001</v>
      </c>
      <c r="G1260">
        <v>-2.1583999999999999</v>
      </c>
      <c r="H1260">
        <v>1300.02</v>
      </c>
      <c r="I1260">
        <v>226767168.67199999</v>
      </c>
    </row>
    <row r="1261" spans="1:9" x14ac:dyDescent="0.25">
      <c r="A1261" s="27">
        <v>41843</v>
      </c>
      <c r="B1261" t="s">
        <v>90</v>
      </c>
      <c r="C1261" t="s">
        <v>91</v>
      </c>
      <c r="D1261">
        <v>176.59180000000001</v>
      </c>
      <c r="E1261">
        <v>177.57220000000001</v>
      </c>
      <c r="F1261">
        <v>-0.55210999999999999</v>
      </c>
      <c r="G1261">
        <v>-0.98040000000000005</v>
      </c>
      <c r="H1261">
        <v>1300.02</v>
      </c>
      <c r="I1261">
        <v>229572871.836</v>
      </c>
    </row>
    <row r="1262" spans="1:9" x14ac:dyDescent="0.25">
      <c r="A1262" s="27">
        <v>41842</v>
      </c>
      <c r="B1262" t="s">
        <v>90</v>
      </c>
      <c r="C1262" t="s">
        <v>91</v>
      </c>
      <c r="D1262">
        <v>177.572</v>
      </c>
      <c r="E1262">
        <v>172.7328</v>
      </c>
      <c r="F1262">
        <v>2.8015500000000002</v>
      </c>
      <c r="G1262">
        <v>4.8391999999999999</v>
      </c>
      <c r="H1262">
        <v>1300.02</v>
      </c>
      <c r="I1262">
        <v>230847151.44</v>
      </c>
    </row>
    <row r="1263" spans="1:9" x14ac:dyDescent="0.25">
      <c r="A1263" s="27">
        <v>41841</v>
      </c>
      <c r="B1263" t="s">
        <v>90</v>
      </c>
      <c r="C1263" t="s">
        <v>91</v>
      </c>
      <c r="D1263">
        <v>172.7328</v>
      </c>
      <c r="E1263">
        <v>177.92359999999999</v>
      </c>
      <c r="F1263">
        <v>-2.91743</v>
      </c>
      <c r="G1263">
        <v>-5.1908000000000003</v>
      </c>
      <c r="H1263">
        <v>1150.02</v>
      </c>
      <c r="I1263">
        <v>198646174.65599999</v>
      </c>
    </row>
    <row r="1264" spans="1:9" x14ac:dyDescent="0.25">
      <c r="A1264" s="27">
        <v>41838</v>
      </c>
      <c r="B1264" t="s">
        <v>90</v>
      </c>
      <c r="C1264" t="s">
        <v>91</v>
      </c>
      <c r="D1264">
        <v>177.92359999999999</v>
      </c>
      <c r="E1264">
        <v>169.39760000000001</v>
      </c>
      <c r="F1264">
        <v>5.0331299999999999</v>
      </c>
      <c r="G1264">
        <v>8.5259999999999998</v>
      </c>
      <c r="H1264">
        <v>1150.02</v>
      </c>
      <c r="I1264">
        <v>204615698.472</v>
      </c>
    </row>
    <row r="1265" spans="1:9" x14ac:dyDescent="0.25">
      <c r="A1265" s="27">
        <v>41837</v>
      </c>
      <c r="B1265" t="s">
        <v>90</v>
      </c>
      <c r="C1265" t="s">
        <v>91</v>
      </c>
      <c r="D1265">
        <v>169.39760000000001</v>
      </c>
      <c r="E1265">
        <v>183.62119999999999</v>
      </c>
      <c r="F1265">
        <v>-7.7461599999999997</v>
      </c>
      <c r="G1265">
        <v>-14.223599999999999</v>
      </c>
      <c r="H1265">
        <v>1150.02</v>
      </c>
      <c r="I1265">
        <v>194810627.95199999</v>
      </c>
    </row>
    <row r="1266" spans="1:9" x14ac:dyDescent="0.25">
      <c r="A1266" s="27">
        <v>41836</v>
      </c>
      <c r="B1266" t="s">
        <v>90</v>
      </c>
      <c r="C1266" t="s">
        <v>91</v>
      </c>
      <c r="D1266">
        <v>183.62100000000001</v>
      </c>
      <c r="E1266">
        <v>179.4862</v>
      </c>
      <c r="F1266">
        <v>2.30369</v>
      </c>
      <c r="G1266">
        <v>4.1348000000000003</v>
      </c>
      <c r="H1266">
        <v>1150.02</v>
      </c>
      <c r="I1266">
        <v>211167822.41999999</v>
      </c>
    </row>
    <row r="1267" spans="1:9" x14ac:dyDescent="0.25">
      <c r="A1267" s="27">
        <v>41835</v>
      </c>
      <c r="B1267" t="s">
        <v>90</v>
      </c>
      <c r="C1267" t="s">
        <v>91</v>
      </c>
      <c r="D1267">
        <v>179.4864</v>
      </c>
      <c r="E1267">
        <v>183.03720000000001</v>
      </c>
      <c r="F1267">
        <v>-1.9399299999999999</v>
      </c>
      <c r="G1267">
        <v>-3.5508000000000002</v>
      </c>
      <c r="H1267">
        <v>1150.02</v>
      </c>
      <c r="I1267">
        <v>206412949.72799999</v>
      </c>
    </row>
    <row r="1268" spans="1:9" x14ac:dyDescent="0.25">
      <c r="A1268" s="27">
        <v>41834</v>
      </c>
      <c r="B1268" t="s">
        <v>90</v>
      </c>
      <c r="C1268" t="s">
        <v>91</v>
      </c>
      <c r="D1268">
        <v>183.03700000000001</v>
      </c>
      <c r="E1268">
        <v>176.84819999999999</v>
      </c>
      <c r="F1268">
        <v>3.4994999999999998</v>
      </c>
      <c r="G1268">
        <v>6.1887999999999996</v>
      </c>
      <c r="H1268">
        <v>1150.02</v>
      </c>
      <c r="I1268">
        <v>210496210.74000001</v>
      </c>
    </row>
    <row r="1269" spans="1:9" x14ac:dyDescent="0.25">
      <c r="A1269" s="27">
        <v>41831</v>
      </c>
      <c r="B1269" t="s">
        <v>90</v>
      </c>
      <c r="C1269" t="s">
        <v>91</v>
      </c>
      <c r="D1269">
        <v>176.8484</v>
      </c>
      <c r="E1269">
        <v>174.46559999999999</v>
      </c>
      <c r="F1269">
        <v>1.3657699999999999</v>
      </c>
      <c r="G1269">
        <v>2.3828</v>
      </c>
      <c r="H1269">
        <v>1150.02</v>
      </c>
      <c r="I1269">
        <v>203379196.96799999</v>
      </c>
    </row>
    <row r="1270" spans="1:9" x14ac:dyDescent="0.25">
      <c r="A1270" s="27">
        <v>41830</v>
      </c>
      <c r="B1270" t="s">
        <v>90</v>
      </c>
      <c r="C1270" t="s">
        <v>91</v>
      </c>
      <c r="D1270">
        <v>174.4658</v>
      </c>
      <c r="E1270">
        <v>182.35900000000001</v>
      </c>
      <c r="F1270">
        <v>-4.3283899999999997</v>
      </c>
      <c r="G1270">
        <v>-7.8932000000000002</v>
      </c>
      <c r="H1270">
        <v>975.02</v>
      </c>
      <c r="I1270">
        <v>170107644.31600001</v>
      </c>
    </row>
    <row r="1271" spans="1:9" x14ac:dyDescent="0.25">
      <c r="A1271" s="27">
        <v>41829</v>
      </c>
      <c r="B1271" t="s">
        <v>90</v>
      </c>
      <c r="C1271" t="s">
        <v>91</v>
      </c>
      <c r="D1271">
        <v>182.35900000000001</v>
      </c>
      <c r="E1271">
        <v>179.26660000000001</v>
      </c>
      <c r="F1271">
        <v>1.7250300000000001</v>
      </c>
      <c r="G1271">
        <v>3.0924</v>
      </c>
      <c r="H1271">
        <v>975.02</v>
      </c>
      <c r="I1271">
        <v>177803672.18000001</v>
      </c>
    </row>
    <row r="1272" spans="1:9" x14ac:dyDescent="0.25">
      <c r="A1272" s="27">
        <v>41828</v>
      </c>
      <c r="B1272" t="s">
        <v>90</v>
      </c>
      <c r="C1272" t="s">
        <v>91</v>
      </c>
      <c r="D1272">
        <v>179.26660000000001</v>
      </c>
      <c r="E1272">
        <v>180.87860000000001</v>
      </c>
      <c r="F1272">
        <v>-0.89120999999999995</v>
      </c>
      <c r="G1272">
        <v>-1.6120000000000001</v>
      </c>
      <c r="H1272">
        <v>975.02</v>
      </c>
      <c r="I1272">
        <v>174788520.33199999</v>
      </c>
    </row>
    <row r="1273" spans="1:9" x14ac:dyDescent="0.25">
      <c r="A1273" s="27">
        <v>41827</v>
      </c>
      <c r="B1273" t="s">
        <v>90</v>
      </c>
      <c r="C1273" t="s">
        <v>91</v>
      </c>
      <c r="D1273">
        <v>180.87860000000001</v>
      </c>
      <c r="E1273">
        <v>185.19380000000001</v>
      </c>
      <c r="F1273">
        <v>-2.3300999999999998</v>
      </c>
      <c r="G1273">
        <v>-4.3151999999999999</v>
      </c>
      <c r="H1273">
        <v>975.02</v>
      </c>
      <c r="I1273">
        <v>176360252.572</v>
      </c>
    </row>
    <row r="1274" spans="1:9" x14ac:dyDescent="0.25">
      <c r="A1274" s="27">
        <v>41823</v>
      </c>
      <c r="B1274" t="s">
        <v>90</v>
      </c>
      <c r="C1274" t="s">
        <v>91</v>
      </c>
      <c r="D1274">
        <v>185.1936</v>
      </c>
      <c r="E1274">
        <v>183.4256</v>
      </c>
      <c r="F1274">
        <v>0.96387999999999996</v>
      </c>
      <c r="G1274">
        <v>1.768</v>
      </c>
      <c r="H1274">
        <v>975.02</v>
      </c>
      <c r="I1274">
        <v>180567463.87200001</v>
      </c>
    </row>
    <row r="1275" spans="1:9" x14ac:dyDescent="0.25">
      <c r="A1275" s="27">
        <v>41822</v>
      </c>
      <c r="B1275" t="s">
        <v>90</v>
      </c>
      <c r="C1275" t="s">
        <v>91</v>
      </c>
      <c r="D1275">
        <v>183.4256</v>
      </c>
      <c r="E1275">
        <v>181.28440000000001</v>
      </c>
      <c r="F1275">
        <v>1.18113</v>
      </c>
      <c r="G1275">
        <v>2.1412</v>
      </c>
      <c r="H1275">
        <v>975.02</v>
      </c>
      <c r="I1275">
        <v>178843628.51199999</v>
      </c>
    </row>
    <row r="1276" spans="1:9" x14ac:dyDescent="0.25">
      <c r="A1276" s="27">
        <v>41821</v>
      </c>
      <c r="B1276" t="s">
        <v>90</v>
      </c>
      <c r="C1276" t="s">
        <v>91</v>
      </c>
      <c r="D1276">
        <v>181.28440000000001</v>
      </c>
      <c r="E1276">
        <v>176.81880000000001</v>
      </c>
      <c r="F1276">
        <v>2.5255200000000002</v>
      </c>
      <c r="G1276">
        <v>4.4656000000000002</v>
      </c>
      <c r="H1276">
        <v>1025.02</v>
      </c>
      <c r="I1276">
        <v>185820135.68799999</v>
      </c>
    </row>
    <row r="1277" spans="1:9" x14ac:dyDescent="0.25">
      <c r="A1277" s="27">
        <v>41820</v>
      </c>
      <c r="B1277" t="s">
        <v>90</v>
      </c>
      <c r="C1277" t="s">
        <v>91</v>
      </c>
      <c r="D1277">
        <v>176.81899999999999</v>
      </c>
      <c r="E1277">
        <v>174.44059999999999</v>
      </c>
      <c r="F1277">
        <v>1.36344</v>
      </c>
      <c r="G1277">
        <v>2.3784000000000001</v>
      </c>
      <c r="H1277">
        <v>1025.02</v>
      </c>
      <c r="I1277">
        <v>181243011.38</v>
      </c>
    </row>
    <row r="1278" spans="1:9" x14ac:dyDescent="0.25">
      <c r="A1278" s="27">
        <v>41817</v>
      </c>
      <c r="B1278" t="s">
        <v>90</v>
      </c>
      <c r="C1278" t="s">
        <v>91</v>
      </c>
      <c r="D1278">
        <v>174.44059999999999</v>
      </c>
      <c r="E1278">
        <v>173.12459999999999</v>
      </c>
      <c r="F1278">
        <v>0.76014999999999999</v>
      </c>
      <c r="G1278">
        <v>1.3160000000000001</v>
      </c>
      <c r="H1278">
        <v>975.02</v>
      </c>
      <c r="I1278">
        <v>170083073.81200001</v>
      </c>
    </row>
    <row r="1279" spans="1:9" x14ac:dyDescent="0.25">
      <c r="A1279" s="27">
        <v>41816</v>
      </c>
      <c r="B1279" t="s">
        <v>90</v>
      </c>
      <c r="C1279" t="s">
        <v>91</v>
      </c>
      <c r="D1279">
        <v>173.12459999999999</v>
      </c>
      <c r="E1279">
        <v>174.0498</v>
      </c>
      <c r="F1279">
        <v>-0.53156999999999999</v>
      </c>
      <c r="G1279">
        <v>-0.92520000000000002</v>
      </c>
      <c r="H1279">
        <v>1075.02</v>
      </c>
      <c r="I1279">
        <v>186112407.49200001</v>
      </c>
    </row>
    <row r="1280" spans="1:9" x14ac:dyDescent="0.25">
      <c r="A1280" s="27">
        <v>41815</v>
      </c>
      <c r="B1280" t="s">
        <v>90</v>
      </c>
      <c r="C1280" t="s">
        <v>91</v>
      </c>
      <c r="D1280">
        <v>174.0498</v>
      </c>
      <c r="E1280">
        <v>168.6754</v>
      </c>
      <c r="F1280">
        <v>3.1862400000000002</v>
      </c>
      <c r="G1280">
        <v>5.3743999999999996</v>
      </c>
      <c r="H1280">
        <v>1075.02</v>
      </c>
      <c r="I1280">
        <v>187107015.99599999</v>
      </c>
    </row>
    <row r="1281" spans="1:9" x14ac:dyDescent="0.25">
      <c r="A1281" s="27">
        <v>41814</v>
      </c>
      <c r="B1281" t="s">
        <v>90</v>
      </c>
      <c r="C1281" t="s">
        <v>91</v>
      </c>
      <c r="D1281">
        <v>168.6756</v>
      </c>
      <c r="E1281">
        <v>174.74799999999999</v>
      </c>
      <c r="F1281">
        <v>-3.4749500000000002</v>
      </c>
      <c r="G1281">
        <v>-6.0724</v>
      </c>
      <c r="H1281">
        <v>1125.02</v>
      </c>
      <c r="I1281">
        <v>189763423.51199999</v>
      </c>
    </row>
    <row r="1282" spans="1:9" x14ac:dyDescent="0.25">
      <c r="A1282" s="27">
        <v>41813</v>
      </c>
      <c r="B1282" t="s">
        <v>90</v>
      </c>
      <c r="C1282" t="s">
        <v>91</v>
      </c>
      <c r="D1282">
        <v>174.74799999999999</v>
      </c>
      <c r="E1282">
        <v>171.042</v>
      </c>
      <c r="F1282">
        <v>2.1667200000000002</v>
      </c>
      <c r="G1282">
        <v>3.706</v>
      </c>
      <c r="H1282">
        <v>1125.02</v>
      </c>
      <c r="I1282">
        <v>196594994.96000001</v>
      </c>
    </row>
    <row r="1283" spans="1:9" x14ac:dyDescent="0.25">
      <c r="A1283" s="27">
        <v>41810</v>
      </c>
      <c r="B1283" t="s">
        <v>90</v>
      </c>
      <c r="C1283" t="s">
        <v>91</v>
      </c>
      <c r="D1283">
        <v>171.042</v>
      </c>
      <c r="E1283">
        <v>172.3888</v>
      </c>
      <c r="F1283">
        <v>-0.78125999999999995</v>
      </c>
      <c r="G1283">
        <v>-1.3468</v>
      </c>
      <c r="H1283">
        <v>1525.02</v>
      </c>
      <c r="I1283">
        <v>260842470.84</v>
      </c>
    </row>
    <row r="1284" spans="1:9" x14ac:dyDescent="0.25">
      <c r="A1284" s="27">
        <v>41809</v>
      </c>
      <c r="B1284" t="s">
        <v>90</v>
      </c>
      <c r="C1284" t="s">
        <v>91</v>
      </c>
      <c r="D1284">
        <v>172.3888</v>
      </c>
      <c r="E1284">
        <v>173.78559999999999</v>
      </c>
      <c r="F1284">
        <v>-0.80374999999999996</v>
      </c>
      <c r="G1284">
        <v>-1.3968</v>
      </c>
      <c r="H1284">
        <v>1500.02</v>
      </c>
      <c r="I1284">
        <v>258586647.77599999</v>
      </c>
    </row>
    <row r="1285" spans="1:9" x14ac:dyDescent="0.25">
      <c r="A1285" s="27">
        <v>41808</v>
      </c>
      <c r="B1285" t="s">
        <v>90</v>
      </c>
      <c r="C1285" t="s">
        <v>91</v>
      </c>
      <c r="D1285">
        <v>173.78540000000001</v>
      </c>
      <c r="E1285">
        <v>164.613</v>
      </c>
      <c r="F1285">
        <v>5.5720999999999998</v>
      </c>
      <c r="G1285">
        <v>9.1723999999999997</v>
      </c>
      <c r="H1285">
        <v>1500.02</v>
      </c>
      <c r="I1285">
        <v>260681575.708</v>
      </c>
    </row>
    <row r="1286" spans="1:9" x14ac:dyDescent="0.25">
      <c r="A1286" s="27">
        <v>41807</v>
      </c>
      <c r="B1286" t="s">
        <v>90</v>
      </c>
      <c r="C1286" t="s">
        <v>91</v>
      </c>
      <c r="D1286">
        <v>164.613</v>
      </c>
      <c r="E1286">
        <v>160.32820000000001</v>
      </c>
      <c r="F1286">
        <v>2.67252</v>
      </c>
      <c r="G1286">
        <v>4.2847999999999997</v>
      </c>
      <c r="H1286">
        <v>1450.02</v>
      </c>
      <c r="I1286">
        <v>238692142.25999999</v>
      </c>
    </row>
    <row r="1287" spans="1:9" x14ac:dyDescent="0.25">
      <c r="A1287" s="27">
        <v>41806</v>
      </c>
      <c r="B1287" t="s">
        <v>90</v>
      </c>
      <c r="C1287" t="s">
        <v>91</v>
      </c>
      <c r="D1287">
        <v>160.32820000000001</v>
      </c>
      <c r="E1287">
        <v>160.47059999999999</v>
      </c>
      <c r="F1287">
        <v>-8.8739999999999999E-2</v>
      </c>
      <c r="G1287">
        <v>-0.1424</v>
      </c>
      <c r="H1287">
        <v>1450.02</v>
      </c>
      <c r="I1287">
        <v>232479096.56400001</v>
      </c>
    </row>
    <row r="1288" spans="1:9" x14ac:dyDescent="0.25">
      <c r="A1288" s="27">
        <v>41803</v>
      </c>
      <c r="B1288" t="s">
        <v>90</v>
      </c>
      <c r="C1288" t="s">
        <v>91</v>
      </c>
      <c r="D1288">
        <v>160.47059999999999</v>
      </c>
      <c r="E1288">
        <v>156.73419999999999</v>
      </c>
      <c r="F1288">
        <v>2.3839100000000002</v>
      </c>
      <c r="G1288">
        <v>3.7364000000000002</v>
      </c>
      <c r="H1288">
        <v>1450.02</v>
      </c>
      <c r="I1288">
        <v>232685579.412</v>
      </c>
    </row>
    <row r="1289" spans="1:9" x14ac:dyDescent="0.25">
      <c r="A1289" s="27">
        <v>41802</v>
      </c>
      <c r="B1289" t="s">
        <v>90</v>
      </c>
      <c r="C1289" t="s">
        <v>91</v>
      </c>
      <c r="D1289">
        <v>156.73439999999999</v>
      </c>
      <c r="E1289">
        <v>164.95439999999999</v>
      </c>
      <c r="F1289">
        <v>-4.9832000000000001</v>
      </c>
      <c r="G1289">
        <v>-8.2200000000000006</v>
      </c>
      <c r="H1289">
        <v>1450.02</v>
      </c>
      <c r="I1289">
        <v>227268014.68799999</v>
      </c>
    </row>
    <row r="1290" spans="1:9" x14ac:dyDescent="0.25">
      <c r="A1290" s="27">
        <v>41801</v>
      </c>
      <c r="B1290" t="s">
        <v>90</v>
      </c>
      <c r="C1290" t="s">
        <v>91</v>
      </c>
      <c r="D1290">
        <v>164.95419999999999</v>
      </c>
      <c r="E1290">
        <v>168.8946</v>
      </c>
      <c r="F1290">
        <v>-2.3330500000000001</v>
      </c>
      <c r="G1290">
        <v>-3.9403999999999999</v>
      </c>
      <c r="H1290">
        <v>1400.02</v>
      </c>
      <c r="I1290">
        <v>230939179.08399999</v>
      </c>
    </row>
    <row r="1291" spans="1:9" x14ac:dyDescent="0.25">
      <c r="A1291" s="27">
        <v>41800</v>
      </c>
      <c r="B1291" t="s">
        <v>90</v>
      </c>
      <c r="C1291" t="s">
        <v>91</v>
      </c>
      <c r="D1291">
        <v>168.89439999999999</v>
      </c>
      <c r="E1291">
        <v>166.55160000000001</v>
      </c>
      <c r="F1291">
        <v>1.40665</v>
      </c>
      <c r="G1291">
        <v>2.3428</v>
      </c>
      <c r="H1291">
        <v>1375.02</v>
      </c>
      <c r="I1291">
        <v>232233177.88800001</v>
      </c>
    </row>
    <row r="1292" spans="1:9" x14ac:dyDescent="0.25">
      <c r="A1292" s="27">
        <v>41799</v>
      </c>
      <c r="B1292" t="s">
        <v>90</v>
      </c>
      <c r="C1292" t="s">
        <v>91</v>
      </c>
      <c r="D1292">
        <v>166.55179999999999</v>
      </c>
      <c r="E1292">
        <v>168.7782</v>
      </c>
      <c r="F1292">
        <v>-1.3191299999999999</v>
      </c>
      <c r="G1292">
        <v>-2.2263999999999999</v>
      </c>
      <c r="H1292">
        <v>1375.02</v>
      </c>
      <c r="I1292">
        <v>229012056.03600001</v>
      </c>
    </row>
    <row r="1293" spans="1:9" x14ac:dyDescent="0.25">
      <c r="A1293" s="27">
        <v>41796</v>
      </c>
      <c r="B1293" t="s">
        <v>90</v>
      </c>
      <c r="C1293" t="s">
        <v>91</v>
      </c>
      <c r="D1293">
        <v>168.7782</v>
      </c>
      <c r="E1293">
        <v>160.37979999999999</v>
      </c>
      <c r="F1293">
        <v>5.2365700000000004</v>
      </c>
      <c r="G1293">
        <v>8.3984000000000005</v>
      </c>
      <c r="H1293">
        <v>1300.02</v>
      </c>
      <c r="I1293">
        <v>219415035.56400001</v>
      </c>
    </row>
    <row r="1294" spans="1:9" x14ac:dyDescent="0.25">
      <c r="A1294" s="27">
        <v>41795</v>
      </c>
      <c r="B1294" t="s">
        <v>90</v>
      </c>
      <c r="C1294" t="s">
        <v>91</v>
      </c>
      <c r="D1294">
        <v>160.38</v>
      </c>
      <c r="E1294">
        <v>154.57159999999999</v>
      </c>
      <c r="F1294">
        <v>3.7577400000000001</v>
      </c>
      <c r="G1294">
        <v>5.8083999999999998</v>
      </c>
      <c r="H1294">
        <v>1300.02</v>
      </c>
      <c r="I1294">
        <v>208497207.59999999</v>
      </c>
    </row>
    <row r="1295" spans="1:9" x14ac:dyDescent="0.25">
      <c r="A1295" s="27">
        <v>41794</v>
      </c>
      <c r="B1295" t="s">
        <v>90</v>
      </c>
      <c r="C1295" t="s">
        <v>91</v>
      </c>
      <c r="D1295">
        <v>154.5718</v>
      </c>
      <c r="E1295">
        <v>152.96260000000001</v>
      </c>
      <c r="F1295">
        <v>1.05202</v>
      </c>
      <c r="G1295">
        <v>1.6092</v>
      </c>
      <c r="H1295">
        <v>1300.02</v>
      </c>
      <c r="I1295">
        <v>200946431.43599999</v>
      </c>
    </row>
    <row r="1296" spans="1:9" x14ac:dyDescent="0.25">
      <c r="A1296" s="27">
        <v>41793</v>
      </c>
      <c r="B1296" t="s">
        <v>90</v>
      </c>
      <c r="C1296" t="s">
        <v>91</v>
      </c>
      <c r="D1296">
        <v>152.96260000000001</v>
      </c>
      <c r="E1296">
        <v>153.61340000000001</v>
      </c>
      <c r="F1296">
        <v>-0.42365999999999998</v>
      </c>
      <c r="G1296">
        <v>-0.65080000000000005</v>
      </c>
      <c r="H1296">
        <v>1300.02</v>
      </c>
      <c r="I1296">
        <v>198854439.252</v>
      </c>
    </row>
    <row r="1297" spans="1:9" x14ac:dyDescent="0.25">
      <c r="A1297" s="27">
        <v>41792</v>
      </c>
      <c r="B1297" t="s">
        <v>90</v>
      </c>
      <c r="C1297" t="s">
        <v>91</v>
      </c>
      <c r="D1297">
        <v>153.61320000000001</v>
      </c>
      <c r="E1297">
        <v>152.732</v>
      </c>
      <c r="F1297">
        <v>0.57696000000000003</v>
      </c>
      <c r="G1297">
        <v>0.88119999999999998</v>
      </c>
      <c r="H1297">
        <v>1225.02</v>
      </c>
      <c r="I1297">
        <v>188179242.264</v>
      </c>
    </row>
    <row r="1298" spans="1:9" x14ac:dyDescent="0.25">
      <c r="A1298" s="27">
        <v>41789</v>
      </c>
      <c r="B1298" t="s">
        <v>90</v>
      </c>
      <c r="C1298" t="s">
        <v>91</v>
      </c>
      <c r="D1298">
        <v>152.73220000000001</v>
      </c>
      <c r="E1298">
        <v>153.0898</v>
      </c>
      <c r="F1298">
        <v>-0.23358999999999999</v>
      </c>
      <c r="G1298">
        <v>-0.35759999999999997</v>
      </c>
      <c r="H1298">
        <v>1225.02</v>
      </c>
      <c r="I1298">
        <v>187099999.64399999</v>
      </c>
    </row>
    <row r="1299" spans="1:9" x14ac:dyDescent="0.25">
      <c r="A1299" s="27">
        <v>41788</v>
      </c>
      <c r="B1299" t="s">
        <v>90</v>
      </c>
      <c r="C1299" t="s">
        <v>91</v>
      </c>
      <c r="D1299">
        <v>153.08959999999999</v>
      </c>
      <c r="E1299">
        <v>151.73400000000001</v>
      </c>
      <c r="F1299">
        <v>0.89341000000000004</v>
      </c>
      <c r="G1299">
        <v>1.3555999999999999</v>
      </c>
      <c r="H1299">
        <v>1225.02</v>
      </c>
      <c r="I1299">
        <v>187537821.792</v>
      </c>
    </row>
    <row r="1300" spans="1:9" x14ac:dyDescent="0.25">
      <c r="A1300" s="27">
        <v>41787</v>
      </c>
      <c r="B1300" t="s">
        <v>90</v>
      </c>
      <c r="C1300" t="s">
        <v>91</v>
      </c>
      <c r="D1300">
        <v>151.73419999999999</v>
      </c>
      <c r="E1300">
        <v>151.97659999999999</v>
      </c>
      <c r="F1300">
        <v>-0.1595</v>
      </c>
      <c r="G1300">
        <v>-0.2424</v>
      </c>
      <c r="H1300">
        <v>1225.02</v>
      </c>
      <c r="I1300">
        <v>185877429.68399999</v>
      </c>
    </row>
    <row r="1301" spans="1:9" x14ac:dyDescent="0.25">
      <c r="A1301" s="27">
        <v>41786</v>
      </c>
      <c r="B1301" t="s">
        <v>90</v>
      </c>
      <c r="C1301" t="s">
        <v>91</v>
      </c>
      <c r="D1301">
        <v>151.97640000000001</v>
      </c>
      <c r="E1301">
        <v>147.36760000000001</v>
      </c>
      <c r="F1301">
        <v>3.1274199999999999</v>
      </c>
      <c r="G1301">
        <v>4.6087999999999996</v>
      </c>
      <c r="H1301">
        <v>1250.02</v>
      </c>
      <c r="I1301">
        <v>189973539.528</v>
      </c>
    </row>
    <row r="1302" spans="1:9" x14ac:dyDescent="0.25">
      <c r="A1302" s="27">
        <v>41782</v>
      </c>
      <c r="B1302" t="s">
        <v>90</v>
      </c>
      <c r="C1302" t="s">
        <v>91</v>
      </c>
      <c r="D1302">
        <v>147.36779999999999</v>
      </c>
      <c r="E1302">
        <v>145.9358</v>
      </c>
      <c r="F1302">
        <v>0.98124999999999996</v>
      </c>
      <c r="G1302">
        <v>1.4319999999999999</v>
      </c>
      <c r="H1302">
        <v>1225.02</v>
      </c>
      <c r="I1302">
        <v>180528502.35600001</v>
      </c>
    </row>
    <row r="1303" spans="1:9" x14ac:dyDescent="0.25">
      <c r="A1303" s="27">
        <v>41781</v>
      </c>
      <c r="B1303" t="s">
        <v>90</v>
      </c>
      <c r="C1303" t="s">
        <v>91</v>
      </c>
      <c r="D1303">
        <v>145.93600000000001</v>
      </c>
      <c r="E1303">
        <v>145.48159999999999</v>
      </c>
      <c r="F1303">
        <v>0.31234000000000001</v>
      </c>
      <c r="G1303">
        <v>0.45440000000000003</v>
      </c>
      <c r="H1303">
        <v>1300.02</v>
      </c>
      <c r="I1303">
        <v>189719718.72</v>
      </c>
    </row>
    <row r="1304" spans="1:9" x14ac:dyDescent="0.25">
      <c r="A1304" s="27">
        <v>41780</v>
      </c>
      <c r="B1304" t="s">
        <v>90</v>
      </c>
      <c r="C1304" t="s">
        <v>91</v>
      </c>
      <c r="D1304">
        <v>145.48179999999999</v>
      </c>
      <c r="E1304">
        <v>142.5154</v>
      </c>
      <c r="F1304">
        <v>2.0814599999999999</v>
      </c>
      <c r="G1304">
        <v>2.9664000000000001</v>
      </c>
      <c r="H1304">
        <v>1300.02</v>
      </c>
      <c r="I1304">
        <v>189129249.63600001</v>
      </c>
    </row>
    <row r="1305" spans="1:9" x14ac:dyDescent="0.25">
      <c r="A1305" s="27">
        <v>41779</v>
      </c>
      <c r="B1305" t="s">
        <v>90</v>
      </c>
      <c r="C1305" t="s">
        <v>91</v>
      </c>
      <c r="D1305">
        <v>142.51560000000001</v>
      </c>
      <c r="E1305">
        <v>143.024</v>
      </c>
      <c r="F1305">
        <v>-0.35546</v>
      </c>
      <c r="G1305">
        <v>-0.50839999999999996</v>
      </c>
      <c r="H1305">
        <v>1300.02</v>
      </c>
      <c r="I1305">
        <v>185273130.31200001</v>
      </c>
    </row>
    <row r="1306" spans="1:9" x14ac:dyDescent="0.25">
      <c r="A1306" s="27">
        <v>41778</v>
      </c>
      <c r="B1306" t="s">
        <v>90</v>
      </c>
      <c r="C1306" t="s">
        <v>91</v>
      </c>
      <c r="D1306">
        <v>143.024</v>
      </c>
      <c r="E1306">
        <v>140.19239999999999</v>
      </c>
      <c r="F1306">
        <v>2.0198</v>
      </c>
      <c r="G1306">
        <v>2.8315999999999999</v>
      </c>
      <c r="H1306">
        <v>1375.02</v>
      </c>
      <c r="I1306">
        <v>196660860.47999999</v>
      </c>
    </row>
    <row r="1307" spans="1:9" x14ac:dyDescent="0.25">
      <c r="A1307" s="27">
        <v>41775</v>
      </c>
      <c r="B1307" t="s">
        <v>90</v>
      </c>
      <c r="C1307" t="s">
        <v>91</v>
      </c>
      <c r="D1307">
        <v>140.1926</v>
      </c>
      <c r="E1307">
        <v>137.63140000000001</v>
      </c>
      <c r="F1307">
        <v>1.8609100000000001</v>
      </c>
      <c r="G1307">
        <v>2.5611999999999999</v>
      </c>
      <c r="H1307">
        <v>1375.02</v>
      </c>
      <c r="I1307">
        <v>192767628.852</v>
      </c>
    </row>
    <row r="1308" spans="1:9" x14ac:dyDescent="0.25">
      <c r="A1308" s="27">
        <v>41774</v>
      </c>
      <c r="B1308" t="s">
        <v>90</v>
      </c>
      <c r="C1308" t="s">
        <v>91</v>
      </c>
      <c r="D1308">
        <v>137.63159999999999</v>
      </c>
      <c r="E1308">
        <v>139.56280000000001</v>
      </c>
      <c r="F1308">
        <v>-1.38375</v>
      </c>
      <c r="G1308">
        <v>-1.9312</v>
      </c>
      <c r="H1308">
        <v>1375.02</v>
      </c>
      <c r="I1308">
        <v>189246202.632</v>
      </c>
    </row>
    <row r="1309" spans="1:9" x14ac:dyDescent="0.25">
      <c r="A1309" s="27">
        <v>41773</v>
      </c>
      <c r="B1309" t="s">
        <v>90</v>
      </c>
      <c r="C1309" t="s">
        <v>91</v>
      </c>
      <c r="D1309">
        <v>139.56280000000001</v>
      </c>
      <c r="E1309">
        <v>138.322</v>
      </c>
      <c r="F1309">
        <v>0.89703999999999995</v>
      </c>
      <c r="G1309">
        <v>1.2407999999999999</v>
      </c>
      <c r="H1309">
        <v>1375.02</v>
      </c>
      <c r="I1309">
        <v>191901641.25600001</v>
      </c>
    </row>
    <row r="1310" spans="1:9" x14ac:dyDescent="0.25">
      <c r="A1310" s="27">
        <v>41772</v>
      </c>
      <c r="B1310" t="s">
        <v>90</v>
      </c>
      <c r="C1310" t="s">
        <v>91</v>
      </c>
      <c r="D1310">
        <v>138.32220000000001</v>
      </c>
      <c r="E1310">
        <v>138.68780000000001</v>
      </c>
      <c r="F1310">
        <v>-0.26361000000000001</v>
      </c>
      <c r="G1310">
        <v>-0.36559999999999998</v>
      </c>
      <c r="H1310">
        <v>1325.02</v>
      </c>
      <c r="I1310">
        <v>183279681.44400001</v>
      </c>
    </row>
    <row r="1311" spans="1:9" x14ac:dyDescent="0.25">
      <c r="A1311" s="27">
        <v>41771</v>
      </c>
      <c r="B1311" t="s">
        <v>90</v>
      </c>
      <c r="C1311" t="s">
        <v>91</v>
      </c>
      <c r="D1311">
        <v>138.68780000000001</v>
      </c>
      <c r="E1311">
        <v>134.68539999999999</v>
      </c>
      <c r="F1311">
        <v>2.97167</v>
      </c>
      <c r="G1311">
        <v>4.0023999999999997</v>
      </c>
      <c r="H1311">
        <v>1325.02</v>
      </c>
      <c r="I1311">
        <v>183764108.75600001</v>
      </c>
    </row>
    <row r="1312" spans="1:9" x14ac:dyDescent="0.25">
      <c r="A1312" s="27">
        <v>41768</v>
      </c>
      <c r="B1312" t="s">
        <v>90</v>
      </c>
      <c r="C1312" t="s">
        <v>91</v>
      </c>
      <c r="D1312">
        <v>134.68559999999999</v>
      </c>
      <c r="E1312">
        <v>132.07040000000001</v>
      </c>
      <c r="F1312">
        <v>1.9801599999999999</v>
      </c>
      <c r="G1312">
        <v>2.6152000000000002</v>
      </c>
      <c r="H1312">
        <v>1300.02</v>
      </c>
      <c r="I1312">
        <v>175093973.71200001</v>
      </c>
    </row>
    <row r="1313" spans="1:9" x14ac:dyDescent="0.25">
      <c r="A1313" s="27">
        <v>41767</v>
      </c>
      <c r="B1313" t="s">
        <v>90</v>
      </c>
      <c r="C1313" t="s">
        <v>91</v>
      </c>
      <c r="D1313">
        <v>132.07040000000001</v>
      </c>
      <c r="E1313">
        <v>132.2396</v>
      </c>
      <c r="F1313">
        <v>-0.12795000000000001</v>
      </c>
      <c r="G1313">
        <v>-0.16919999999999999</v>
      </c>
      <c r="H1313">
        <v>1400.02</v>
      </c>
      <c r="I1313">
        <v>184901201.40799999</v>
      </c>
    </row>
    <row r="1314" spans="1:9" x14ac:dyDescent="0.25">
      <c r="A1314" s="27">
        <v>41766</v>
      </c>
      <c r="B1314" t="s">
        <v>90</v>
      </c>
      <c r="C1314" t="s">
        <v>91</v>
      </c>
      <c r="D1314">
        <v>132.2396</v>
      </c>
      <c r="E1314">
        <v>129.29920000000001</v>
      </c>
      <c r="F1314">
        <v>2.2741099999999999</v>
      </c>
      <c r="G1314">
        <v>2.9403999999999999</v>
      </c>
      <c r="H1314">
        <v>1475.02</v>
      </c>
      <c r="I1314">
        <v>195056054.792</v>
      </c>
    </row>
    <row r="1315" spans="1:9" x14ac:dyDescent="0.25">
      <c r="A1315" s="27">
        <v>41765</v>
      </c>
      <c r="B1315" t="s">
        <v>90</v>
      </c>
      <c r="C1315" t="s">
        <v>91</v>
      </c>
      <c r="D1315">
        <v>129.29939999999999</v>
      </c>
      <c r="E1315">
        <v>130.8306</v>
      </c>
      <c r="F1315">
        <v>-1.1703699999999999</v>
      </c>
      <c r="G1315">
        <v>-1.5311999999999999</v>
      </c>
      <c r="H1315">
        <v>1575.02</v>
      </c>
      <c r="I1315">
        <v>203649140.98800001</v>
      </c>
    </row>
    <row r="1316" spans="1:9" x14ac:dyDescent="0.25">
      <c r="A1316" s="27">
        <v>41764</v>
      </c>
      <c r="B1316" t="s">
        <v>90</v>
      </c>
      <c r="C1316" t="s">
        <v>91</v>
      </c>
      <c r="D1316">
        <v>130.8306</v>
      </c>
      <c r="E1316">
        <v>128.5538</v>
      </c>
      <c r="F1316">
        <v>1.7710900000000001</v>
      </c>
      <c r="G1316">
        <v>2.2768000000000002</v>
      </c>
      <c r="H1316">
        <v>1575.02</v>
      </c>
      <c r="I1316">
        <v>206060811.61199999</v>
      </c>
    </row>
    <row r="1317" spans="1:9" x14ac:dyDescent="0.25">
      <c r="A1317" s="27">
        <v>41761</v>
      </c>
      <c r="B1317" t="s">
        <v>90</v>
      </c>
      <c r="C1317" t="s">
        <v>91</v>
      </c>
      <c r="D1317">
        <v>128.554</v>
      </c>
      <c r="E1317">
        <v>128.94479999999999</v>
      </c>
      <c r="F1317">
        <v>-0.30308000000000002</v>
      </c>
      <c r="G1317">
        <v>-0.39079999999999998</v>
      </c>
      <c r="H1317">
        <v>1575.02</v>
      </c>
      <c r="I1317">
        <v>202475121.08000001</v>
      </c>
    </row>
    <row r="1318" spans="1:9" x14ac:dyDescent="0.25">
      <c r="A1318" s="27">
        <v>41760</v>
      </c>
      <c r="B1318" t="s">
        <v>90</v>
      </c>
      <c r="C1318" t="s">
        <v>91</v>
      </c>
      <c r="D1318">
        <v>128.94460000000001</v>
      </c>
      <c r="E1318">
        <v>128.4606</v>
      </c>
      <c r="F1318">
        <v>0.37676999999999999</v>
      </c>
      <c r="G1318">
        <v>0.48399999999999999</v>
      </c>
      <c r="H1318">
        <v>1575.02</v>
      </c>
      <c r="I1318">
        <v>203090323.89199999</v>
      </c>
    </row>
    <row r="1319" spans="1:9" x14ac:dyDescent="0.25">
      <c r="A1319" s="27">
        <v>41759</v>
      </c>
      <c r="B1319" t="s">
        <v>90</v>
      </c>
      <c r="C1319" t="s">
        <v>91</v>
      </c>
      <c r="D1319">
        <v>128.4606</v>
      </c>
      <c r="E1319">
        <v>128.62379999999999</v>
      </c>
      <c r="F1319">
        <v>-0.12687999999999999</v>
      </c>
      <c r="G1319">
        <v>-0.16320000000000001</v>
      </c>
      <c r="H1319">
        <v>1575.02</v>
      </c>
      <c r="I1319">
        <v>202328014.21200001</v>
      </c>
    </row>
    <row r="1320" spans="1:9" x14ac:dyDescent="0.25">
      <c r="A1320" s="27">
        <v>41758</v>
      </c>
      <c r="B1320" t="s">
        <v>90</v>
      </c>
      <c r="C1320" t="s">
        <v>91</v>
      </c>
      <c r="D1320">
        <v>128.62360000000001</v>
      </c>
      <c r="E1320">
        <v>126.99</v>
      </c>
      <c r="F1320">
        <v>1.2864</v>
      </c>
      <c r="G1320">
        <v>1.6335999999999999</v>
      </c>
      <c r="H1320">
        <v>1575.02</v>
      </c>
      <c r="I1320">
        <v>202584742.472</v>
      </c>
    </row>
    <row r="1321" spans="1:9" x14ac:dyDescent="0.25">
      <c r="A1321" s="27">
        <v>41757</v>
      </c>
      <c r="B1321" t="s">
        <v>90</v>
      </c>
      <c r="C1321" t="s">
        <v>91</v>
      </c>
      <c r="D1321">
        <v>126.99</v>
      </c>
      <c r="E1321">
        <v>124.0808</v>
      </c>
      <c r="F1321">
        <v>2.3445999999999998</v>
      </c>
      <c r="G1321">
        <v>2.9091999999999998</v>
      </c>
      <c r="H1321">
        <v>1575.02</v>
      </c>
      <c r="I1321">
        <v>200011789.80000001</v>
      </c>
    </row>
    <row r="1322" spans="1:9" x14ac:dyDescent="0.25">
      <c r="A1322" s="27">
        <v>41754</v>
      </c>
      <c r="B1322" t="s">
        <v>90</v>
      </c>
      <c r="C1322" t="s">
        <v>91</v>
      </c>
      <c r="D1322">
        <v>124.081</v>
      </c>
      <c r="E1322">
        <v>124.9742</v>
      </c>
      <c r="F1322">
        <v>-0.71470999999999996</v>
      </c>
      <c r="G1322">
        <v>-0.89319999999999999</v>
      </c>
      <c r="H1322">
        <v>1575.02</v>
      </c>
      <c r="I1322">
        <v>195430056.62</v>
      </c>
    </row>
    <row r="1323" spans="1:9" x14ac:dyDescent="0.25">
      <c r="A1323" s="27">
        <v>41753</v>
      </c>
      <c r="B1323" t="s">
        <v>90</v>
      </c>
      <c r="C1323" t="s">
        <v>91</v>
      </c>
      <c r="D1323">
        <v>124.9742</v>
      </c>
      <c r="E1323">
        <v>126.029</v>
      </c>
      <c r="F1323">
        <v>-0.83694999999999997</v>
      </c>
      <c r="G1323">
        <v>-1.0548</v>
      </c>
      <c r="H1323">
        <v>1575.02</v>
      </c>
      <c r="I1323">
        <v>196836864.484</v>
      </c>
    </row>
    <row r="1324" spans="1:9" x14ac:dyDescent="0.25">
      <c r="A1324" s="27">
        <v>41752</v>
      </c>
      <c r="B1324" t="s">
        <v>90</v>
      </c>
      <c r="C1324" t="s">
        <v>91</v>
      </c>
      <c r="D1324">
        <v>126.029</v>
      </c>
      <c r="E1324">
        <v>126.9802</v>
      </c>
      <c r="F1324">
        <v>-0.74909000000000003</v>
      </c>
      <c r="G1324">
        <v>-0.95120000000000005</v>
      </c>
      <c r="H1324">
        <v>1575.02</v>
      </c>
      <c r="I1324">
        <v>198498195.58000001</v>
      </c>
    </row>
    <row r="1325" spans="1:9" x14ac:dyDescent="0.25">
      <c r="A1325" s="27">
        <v>41751</v>
      </c>
      <c r="B1325" t="s">
        <v>90</v>
      </c>
      <c r="C1325" t="s">
        <v>91</v>
      </c>
      <c r="D1325">
        <v>126.98</v>
      </c>
      <c r="E1325">
        <v>125.712</v>
      </c>
      <c r="F1325">
        <v>1.00865</v>
      </c>
      <c r="G1325">
        <v>1.268</v>
      </c>
      <c r="H1325">
        <v>1650.02</v>
      </c>
      <c r="I1325">
        <v>209519539.59999999</v>
      </c>
    </row>
    <row r="1326" spans="1:9" x14ac:dyDescent="0.25">
      <c r="A1326" s="27">
        <v>41750</v>
      </c>
      <c r="B1326" t="s">
        <v>90</v>
      </c>
      <c r="C1326" t="s">
        <v>91</v>
      </c>
      <c r="D1326">
        <v>125.7122</v>
      </c>
      <c r="E1326">
        <v>124.2458</v>
      </c>
      <c r="F1326">
        <v>1.18024</v>
      </c>
      <c r="G1326">
        <v>1.4663999999999999</v>
      </c>
      <c r="H1326">
        <v>1800.02</v>
      </c>
      <c r="I1326">
        <v>226284474.24399999</v>
      </c>
    </row>
    <row r="1327" spans="1:9" x14ac:dyDescent="0.25">
      <c r="A1327" s="27">
        <v>41746</v>
      </c>
      <c r="B1327" t="s">
        <v>90</v>
      </c>
      <c r="C1327" t="s">
        <v>91</v>
      </c>
      <c r="D1327">
        <v>124.2458</v>
      </c>
      <c r="E1327">
        <v>121.971</v>
      </c>
      <c r="F1327">
        <v>1.86503</v>
      </c>
      <c r="G1327">
        <v>2.2747999999999999</v>
      </c>
      <c r="H1327">
        <v>1800.02</v>
      </c>
      <c r="I1327">
        <v>223644924.91600001</v>
      </c>
    </row>
    <row r="1328" spans="1:9" x14ac:dyDescent="0.25">
      <c r="A1328" s="27">
        <v>41745</v>
      </c>
      <c r="B1328" t="s">
        <v>90</v>
      </c>
      <c r="C1328" t="s">
        <v>91</v>
      </c>
      <c r="D1328">
        <v>121.9712</v>
      </c>
      <c r="E1328">
        <v>118.05119999999999</v>
      </c>
      <c r="F1328">
        <v>3.3205900000000002</v>
      </c>
      <c r="G1328">
        <v>3.92</v>
      </c>
      <c r="H1328">
        <v>1800.02</v>
      </c>
      <c r="I1328">
        <v>219550599.42399999</v>
      </c>
    </row>
    <row r="1329" spans="1:9" x14ac:dyDescent="0.25">
      <c r="A1329" s="27">
        <v>41744</v>
      </c>
      <c r="B1329" t="s">
        <v>90</v>
      </c>
      <c r="C1329" t="s">
        <v>91</v>
      </c>
      <c r="D1329">
        <v>118.0514</v>
      </c>
      <c r="E1329">
        <v>116.5258</v>
      </c>
      <c r="F1329">
        <v>1.30924</v>
      </c>
      <c r="G1329">
        <v>1.5256000000000001</v>
      </c>
      <c r="H1329">
        <v>1800.02</v>
      </c>
      <c r="I1329">
        <v>212494881.028</v>
      </c>
    </row>
    <row r="1330" spans="1:9" x14ac:dyDescent="0.25">
      <c r="A1330" s="27">
        <v>41743</v>
      </c>
      <c r="B1330" t="s">
        <v>90</v>
      </c>
      <c r="C1330" t="s">
        <v>91</v>
      </c>
      <c r="D1330">
        <v>116.5258</v>
      </c>
      <c r="E1330">
        <v>116.1066</v>
      </c>
      <c r="F1330">
        <v>0.36104999999999998</v>
      </c>
      <c r="G1330">
        <v>0.41920000000000002</v>
      </c>
      <c r="H1330">
        <v>1725.02</v>
      </c>
      <c r="I1330">
        <v>201009335.516</v>
      </c>
    </row>
    <row r="1331" spans="1:9" x14ac:dyDescent="0.25">
      <c r="A1331" s="27">
        <v>41740</v>
      </c>
      <c r="B1331" t="s">
        <v>90</v>
      </c>
      <c r="C1331" t="s">
        <v>91</v>
      </c>
      <c r="D1331">
        <v>116.10680000000001</v>
      </c>
      <c r="E1331">
        <v>119.7032</v>
      </c>
      <c r="F1331">
        <v>-3.0044300000000002</v>
      </c>
      <c r="G1331">
        <v>-3.5964</v>
      </c>
      <c r="H1331">
        <v>1725.02</v>
      </c>
      <c r="I1331">
        <v>200286552.13600001</v>
      </c>
    </row>
    <row r="1332" spans="1:9" x14ac:dyDescent="0.25">
      <c r="A1332" s="27">
        <v>41739</v>
      </c>
      <c r="B1332" t="s">
        <v>90</v>
      </c>
      <c r="C1332" t="s">
        <v>91</v>
      </c>
      <c r="D1332">
        <v>119.703</v>
      </c>
      <c r="E1332">
        <v>127.25060000000001</v>
      </c>
      <c r="F1332">
        <v>-5.9312899999999997</v>
      </c>
      <c r="G1332">
        <v>-7.5476000000000001</v>
      </c>
      <c r="H1332">
        <v>1725.02</v>
      </c>
      <c r="I1332">
        <v>206490069.06</v>
      </c>
    </row>
    <row r="1333" spans="1:9" x14ac:dyDescent="0.25">
      <c r="A1333" s="27">
        <v>41738</v>
      </c>
      <c r="B1333" t="s">
        <v>90</v>
      </c>
      <c r="C1333" t="s">
        <v>91</v>
      </c>
      <c r="D1333">
        <v>127.2504</v>
      </c>
      <c r="E1333">
        <v>124.2056</v>
      </c>
      <c r="F1333">
        <v>2.4514200000000002</v>
      </c>
      <c r="G1333">
        <v>3.0448</v>
      </c>
      <c r="H1333">
        <v>1725.02</v>
      </c>
      <c r="I1333">
        <v>219509485.00799999</v>
      </c>
    </row>
    <row r="1334" spans="1:9" x14ac:dyDescent="0.25">
      <c r="A1334" s="27">
        <v>41737</v>
      </c>
      <c r="B1334" t="s">
        <v>90</v>
      </c>
      <c r="C1334" t="s">
        <v>91</v>
      </c>
      <c r="D1334">
        <v>124.2056</v>
      </c>
      <c r="E1334">
        <v>122.0736</v>
      </c>
      <c r="F1334">
        <v>1.7464900000000001</v>
      </c>
      <c r="G1334">
        <v>2.1320000000000001</v>
      </c>
      <c r="H1334">
        <v>1725.02</v>
      </c>
      <c r="I1334">
        <v>214257144.11199999</v>
      </c>
    </row>
    <row r="1335" spans="1:9" x14ac:dyDescent="0.25">
      <c r="A1335" s="27">
        <v>41736</v>
      </c>
      <c r="B1335" t="s">
        <v>90</v>
      </c>
      <c r="C1335" t="s">
        <v>91</v>
      </c>
      <c r="D1335">
        <v>122.0736</v>
      </c>
      <c r="E1335">
        <v>125.1908</v>
      </c>
      <c r="F1335">
        <v>-2.48996</v>
      </c>
      <c r="G1335">
        <v>-3.1172</v>
      </c>
      <c r="H1335">
        <v>1725.02</v>
      </c>
      <c r="I1335">
        <v>210579401.472</v>
      </c>
    </row>
    <row r="1336" spans="1:9" x14ac:dyDescent="0.25">
      <c r="A1336" s="27">
        <v>41733</v>
      </c>
      <c r="B1336" t="s">
        <v>90</v>
      </c>
      <c r="C1336" t="s">
        <v>91</v>
      </c>
      <c r="D1336">
        <v>125.1908</v>
      </c>
      <c r="E1336">
        <v>128.34639999999999</v>
      </c>
      <c r="F1336">
        <v>-2.4586600000000001</v>
      </c>
      <c r="G1336">
        <v>-3.1556000000000002</v>
      </c>
      <c r="H1336">
        <v>1725.02</v>
      </c>
      <c r="I1336">
        <v>215956633.81600001</v>
      </c>
    </row>
    <row r="1337" spans="1:9" x14ac:dyDescent="0.25">
      <c r="A1337" s="27">
        <v>41732</v>
      </c>
      <c r="B1337" t="s">
        <v>90</v>
      </c>
      <c r="C1337" t="s">
        <v>91</v>
      </c>
      <c r="D1337">
        <v>128.34639999999999</v>
      </c>
      <c r="E1337">
        <v>127.0928</v>
      </c>
      <c r="F1337">
        <v>0.98636999999999997</v>
      </c>
      <c r="G1337">
        <v>1.2536</v>
      </c>
      <c r="H1337">
        <v>1725.02</v>
      </c>
      <c r="I1337">
        <v>221400106.928</v>
      </c>
    </row>
    <row r="1338" spans="1:9" x14ac:dyDescent="0.25">
      <c r="A1338" s="27">
        <v>41731</v>
      </c>
      <c r="B1338" t="s">
        <v>90</v>
      </c>
      <c r="C1338" t="s">
        <v>91</v>
      </c>
      <c r="D1338">
        <v>127.093</v>
      </c>
      <c r="E1338">
        <v>127.9498</v>
      </c>
      <c r="F1338">
        <v>-0.66964000000000001</v>
      </c>
      <c r="G1338">
        <v>-0.85680000000000001</v>
      </c>
      <c r="H1338">
        <v>1725.02</v>
      </c>
      <c r="I1338">
        <v>219237966.86000001</v>
      </c>
    </row>
    <row r="1339" spans="1:9" x14ac:dyDescent="0.25">
      <c r="A1339" s="27">
        <v>41730</v>
      </c>
      <c r="B1339" t="s">
        <v>90</v>
      </c>
      <c r="C1339" t="s">
        <v>91</v>
      </c>
      <c r="D1339">
        <v>127.9496</v>
      </c>
      <c r="E1339">
        <v>123.71639999999999</v>
      </c>
      <c r="F1339">
        <v>3.4217</v>
      </c>
      <c r="G1339">
        <v>4.2332000000000001</v>
      </c>
      <c r="H1339">
        <v>1725.02</v>
      </c>
      <c r="I1339">
        <v>220715618.99200001</v>
      </c>
    </row>
    <row r="1340" spans="1:9" x14ac:dyDescent="0.25">
      <c r="A1340" s="27">
        <v>41729</v>
      </c>
      <c r="B1340" t="s">
        <v>90</v>
      </c>
      <c r="C1340" t="s">
        <v>91</v>
      </c>
      <c r="D1340">
        <v>123.71639999999999</v>
      </c>
      <c r="E1340">
        <v>120.47799999999999</v>
      </c>
      <c r="F1340">
        <v>2.6879599999999999</v>
      </c>
      <c r="G1340">
        <v>3.2383999999999999</v>
      </c>
      <c r="H1340">
        <v>1725.02</v>
      </c>
      <c r="I1340">
        <v>213413264.32800001</v>
      </c>
    </row>
    <row r="1341" spans="1:9" x14ac:dyDescent="0.25">
      <c r="A1341" s="27">
        <v>41726</v>
      </c>
      <c r="B1341" t="s">
        <v>90</v>
      </c>
      <c r="C1341" t="s">
        <v>91</v>
      </c>
      <c r="D1341">
        <v>120.47799999999999</v>
      </c>
      <c r="E1341">
        <v>119.364</v>
      </c>
      <c r="F1341">
        <v>0.93328</v>
      </c>
      <c r="G1341">
        <v>1.1140000000000001</v>
      </c>
      <c r="H1341">
        <v>1825.02</v>
      </c>
      <c r="I1341">
        <v>219874759.56</v>
      </c>
    </row>
    <row r="1342" spans="1:9" x14ac:dyDescent="0.25">
      <c r="A1342" s="27">
        <v>41725</v>
      </c>
      <c r="B1342" t="s">
        <v>90</v>
      </c>
      <c r="C1342" t="s">
        <v>91</v>
      </c>
      <c r="D1342">
        <v>119.364</v>
      </c>
      <c r="E1342">
        <v>117.324</v>
      </c>
      <c r="F1342">
        <v>1.7387699999999999</v>
      </c>
      <c r="G1342">
        <v>2.04</v>
      </c>
      <c r="H1342">
        <v>1825.02</v>
      </c>
      <c r="I1342">
        <v>217841687.28</v>
      </c>
    </row>
    <row r="1343" spans="1:9" x14ac:dyDescent="0.25">
      <c r="A1343" s="27">
        <v>41724</v>
      </c>
      <c r="B1343" t="s">
        <v>90</v>
      </c>
      <c r="C1343" t="s">
        <v>91</v>
      </c>
      <c r="D1343">
        <v>117.324</v>
      </c>
      <c r="E1343">
        <v>120.08759999999999</v>
      </c>
      <c r="F1343">
        <v>-2.30132</v>
      </c>
      <c r="G1343">
        <v>-2.7635999999999998</v>
      </c>
      <c r="H1343">
        <v>1825.02</v>
      </c>
      <c r="I1343">
        <v>214118646.47999999</v>
      </c>
    </row>
    <row r="1344" spans="1:9" x14ac:dyDescent="0.25">
      <c r="A1344" s="27">
        <v>41723</v>
      </c>
      <c r="B1344" t="s">
        <v>90</v>
      </c>
      <c r="C1344" t="s">
        <v>91</v>
      </c>
      <c r="D1344">
        <v>120.08759999999999</v>
      </c>
      <c r="E1344">
        <v>118.33880000000001</v>
      </c>
      <c r="F1344">
        <v>1.4777899999999999</v>
      </c>
      <c r="G1344">
        <v>1.7487999999999999</v>
      </c>
      <c r="H1344">
        <v>1825.02</v>
      </c>
      <c r="I1344">
        <v>219162271.752</v>
      </c>
    </row>
    <row r="1345" spans="1:9" x14ac:dyDescent="0.25">
      <c r="A1345" s="27">
        <v>41722</v>
      </c>
      <c r="B1345" t="s">
        <v>90</v>
      </c>
      <c r="C1345" t="s">
        <v>91</v>
      </c>
      <c r="D1345">
        <v>118.339</v>
      </c>
      <c r="E1345">
        <v>118.0538</v>
      </c>
      <c r="F1345">
        <v>0.24157999999999999</v>
      </c>
      <c r="G1345">
        <v>0.28520000000000001</v>
      </c>
      <c r="H1345">
        <v>1875.02</v>
      </c>
      <c r="I1345">
        <v>221887991.78</v>
      </c>
    </row>
    <row r="1346" spans="1:9" x14ac:dyDescent="0.25">
      <c r="A1346" s="27">
        <v>41719</v>
      </c>
      <c r="B1346" t="s">
        <v>90</v>
      </c>
      <c r="C1346" t="s">
        <v>91</v>
      </c>
      <c r="D1346">
        <v>118.054</v>
      </c>
      <c r="E1346">
        <v>119.9552</v>
      </c>
      <c r="F1346">
        <v>-1.5849299999999999</v>
      </c>
      <c r="G1346">
        <v>-1.9012</v>
      </c>
      <c r="H1346">
        <v>1875.02</v>
      </c>
      <c r="I1346">
        <v>221353611.08000001</v>
      </c>
    </row>
    <row r="1347" spans="1:9" x14ac:dyDescent="0.25">
      <c r="A1347" s="27">
        <v>41718</v>
      </c>
      <c r="B1347" t="s">
        <v>90</v>
      </c>
      <c r="C1347" t="s">
        <v>91</v>
      </c>
      <c r="D1347">
        <v>119.955</v>
      </c>
      <c r="E1347">
        <v>118.0594</v>
      </c>
      <c r="F1347">
        <v>1.6056299999999999</v>
      </c>
      <c r="G1347">
        <v>1.8956</v>
      </c>
      <c r="H1347">
        <v>1875.02</v>
      </c>
      <c r="I1347">
        <v>224918024.09999999</v>
      </c>
    </row>
    <row r="1348" spans="1:9" x14ac:dyDescent="0.25">
      <c r="A1348" s="27">
        <v>41717</v>
      </c>
      <c r="B1348" t="s">
        <v>90</v>
      </c>
      <c r="C1348" t="s">
        <v>91</v>
      </c>
      <c r="D1348">
        <v>118.0594</v>
      </c>
      <c r="E1348">
        <v>121.1194</v>
      </c>
      <c r="F1348">
        <v>-2.52643</v>
      </c>
      <c r="G1348">
        <v>-3.06</v>
      </c>
      <c r="H1348">
        <v>1875.02</v>
      </c>
      <c r="I1348">
        <v>221363736.18799999</v>
      </c>
    </row>
    <row r="1349" spans="1:9" x14ac:dyDescent="0.25">
      <c r="A1349" s="27">
        <v>41716</v>
      </c>
      <c r="B1349" t="s">
        <v>90</v>
      </c>
      <c r="C1349" t="s">
        <v>91</v>
      </c>
      <c r="D1349">
        <v>121.1194</v>
      </c>
      <c r="E1349">
        <v>117.15819999999999</v>
      </c>
      <c r="F1349">
        <v>3.3810699999999998</v>
      </c>
      <c r="G1349">
        <v>3.9611999999999998</v>
      </c>
      <c r="H1349">
        <v>1875.02</v>
      </c>
      <c r="I1349">
        <v>227101297.38800001</v>
      </c>
    </row>
    <row r="1350" spans="1:9" x14ac:dyDescent="0.25">
      <c r="A1350" s="27">
        <v>41715</v>
      </c>
      <c r="B1350" t="s">
        <v>90</v>
      </c>
      <c r="C1350" t="s">
        <v>91</v>
      </c>
      <c r="D1350">
        <v>117.1584</v>
      </c>
      <c r="E1350">
        <v>110.794</v>
      </c>
      <c r="F1350">
        <v>5.7443499999999998</v>
      </c>
      <c r="G1350">
        <v>6.3643999999999998</v>
      </c>
      <c r="H1350">
        <v>1825.02</v>
      </c>
      <c r="I1350">
        <v>213816423.16800001</v>
      </c>
    </row>
    <row r="1351" spans="1:9" x14ac:dyDescent="0.25">
      <c r="A1351" s="27">
        <v>41712</v>
      </c>
      <c r="B1351" t="s">
        <v>90</v>
      </c>
      <c r="C1351" t="s">
        <v>91</v>
      </c>
      <c r="D1351">
        <v>110.794</v>
      </c>
      <c r="E1351">
        <v>114.6876</v>
      </c>
      <c r="F1351">
        <v>-3.3949600000000002</v>
      </c>
      <c r="G1351">
        <v>-3.8936000000000002</v>
      </c>
      <c r="H1351">
        <v>1825.02</v>
      </c>
      <c r="I1351">
        <v>202201265.88</v>
      </c>
    </row>
    <row r="1352" spans="1:9" x14ac:dyDescent="0.25">
      <c r="A1352" s="27">
        <v>41711</v>
      </c>
      <c r="B1352" t="s">
        <v>90</v>
      </c>
      <c r="C1352" t="s">
        <v>91</v>
      </c>
      <c r="D1352">
        <v>114.6874</v>
      </c>
      <c r="E1352">
        <v>120.3866</v>
      </c>
      <c r="F1352">
        <v>-4.7340799999999996</v>
      </c>
      <c r="G1352">
        <v>-5.6992000000000003</v>
      </c>
      <c r="H1352">
        <v>1825.02</v>
      </c>
      <c r="I1352">
        <v>209306798.748</v>
      </c>
    </row>
    <row r="1353" spans="1:9" x14ac:dyDescent="0.25">
      <c r="A1353" s="27">
        <v>41710</v>
      </c>
      <c r="B1353" t="s">
        <v>90</v>
      </c>
      <c r="C1353" t="s">
        <v>91</v>
      </c>
      <c r="D1353">
        <v>120.38639999999999</v>
      </c>
      <c r="E1353">
        <v>119.1164</v>
      </c>
      <c r="F1353">
        <v>1.0661799999999999</v>
      </c>
      <c r="G1353">
        <v>1.27</v>
      </c>
      <c r="H1353">
        <v>1825.02</v>
      </c>
      <c r="I1353">
        <v>219707587.72799999</v>
      </c>
    </row>
    <row r="1354" spans="1:9" x14ac:dyDescent="0.25">
      <c r="A1354" s="27">
        <v>41709</v>
      </c>
      <c r="B1354" t="s">
        <v>90</v>
      </c>
      <c r="C1354" t="s">
        <v>91</v>
      </c>
      <c r="D1354">
        <v>119.11660000000001</v>
      </c>
      <c r="E1354">
        <v>120.7606</v>
      </c>
      <c r="F1354">
        <v>-1.36137</v>
      </c>
      <c r="G1354">
        <v>-1.6439999999999999</v>
      </c>
      <c r="H1354">
        <v>1825.02</v>
      </c>
      <c r="I1354">
        <v>217390177.33199999</v>
      </c>
    </row>
    <row r="1355" spans="1:9" x14ac:dyDescent="0.25">
      <c r="A1355" s="27">
        <v>41708</v>
      </c>
      <c r="B1355" t="s">
        <v>90</v>
      </c>
      <c r="C1355" t="s">
        <v>91</v>
      </c>
      <c r="D1355">
        <v>120.7606</v>
      </c>
      <c r="E1355">
        <v>120.5514</v>
      </c>
      <c r="F1355">
        <v>0.17354</v>
      </c>
      <c r="G1355">
        <v>0.2092</v>
      </c>
      <c r="H1355">
        <v>1825.02</v>
      </c>
      <c r="I1355">
        <v>220390510.21200001</v>
      </c>
    </row>
    <row r="1356" spans="1:9" x14ac:dyDescent="0.25">
      <c r="A1356" s="27">
        <v>41705</v>
      </c>
      <c r="B1356" t="s">
        <v>90</v>
      </c>
      <c r="C1356" t="s">
        <v>91</v>
      </c>
      <c r="D1356">
        <v>120.5514</v>
      </c>
      <c r="E1356">
        <v>123.407</v>
      </c>
      <c r="F1356">
        <v>-2.3139699999999999</v>
      </c>
      <c r="G1356">
        <v>-2.8555999999999999</v>
      </c>
      <c r="H1356">
        <v>1825.02</v>
      </c>
      <c r="I1356">
        <v>220008716.028</v>
      </c>
    </row>
    <row r="1357" spans="1:9" x14ac:dyDescent="0.25">
      <c r="A1357" s="27">
        <v>41704</v>
      </c>
      <c r="B1357" t="s">
        <v>90</v>
      </c>
      <c r="C1357" t="s">
        <v>91</v>
      </c>
      <c r="D1357">
        <v>123.407</v>
      </c>
      <c r="E1357">
        <v>122.84780000000001</v>
      </c>
      <c r="F1357">
        <v>0.45519999999999999</v>
      </c>
      <c r="G1357">
        <v>0.55920000000000003</v>
      </c>
      <c r="H1357">
        <v>1875.02</v>
      </c>
      <c r="I1357">
        <v>231390593.13999999</v>
      </c>
    </row>
    <row r="1358" spans="1:9" x14ac:dyDescent="0.25">
      <c r="A1358" s="27">
        <v>41703</v>
      </c>
      <c r="B1358" t="s">
        <v>90</v>
      </c>
      <c r="C1358" t="s">
        <v>91</v>
      </c>
      <c r="D1358">
        <v>122.84780000000001</v>
      </c>
      <c r="E1358">
        <v>123.0582</v>
      </c>
      <c r="F1358">
        <v>-0.17097999999999999</v>
      </c>
      <c r="G1358">
        <v>-0.2104</v>
      </c>
      <c r="H1358">
        <v>2125.02</v>
      </c>
      <c r="I1358">
        <v>261054031.956</v>
      </c>
    </row>
    <row r="1359" spans="1:9" x14ac:dyDescent="0.25">
      <c r="A1359" s="27">
        <v>41702</v>
      </c>
      <c r="B1359" t="s">
        <v>90</v>
      </c>
      <c r="C1359" t="s">
        <v>91</v>
      </c>
      <c r="D1359">
        <v>123.0582</v>
      </c>
      <c r="E1359">
        <v>114.23699999999999</v>
      </c>
      <c r="F1359">
        <v>7.7218400000000003</v>
      </c>
      <c r="G1359">
        <v>8.8211999999999993</v>
      </c>
      <c r="H1359">
        <v>2125.02</v>
      </c>
      <c r="I1359">
        <v>261501136.164</v>
      </c>
    </row>
    <row r="1360" spans="1:9" x14ac:dyDescent="0.25">
      <c r="A1360" s="27">
        <v>41701</v>
      </c>
      <c r="B1360" t="s">
        <v>90</v>
      </c>
      <c r="C1360" t="s">
        <v>91</v>
      </c>
      <c r="D1360">
        <v>114.23699999999999</v>
      </c>
      <c r="E1360">
        <v>123.7058</v>
      </c>
      <c r="F1360">
        <v>-7.6542899999999996</v>
      </c>
      <c r="G1360">
        <v>-9.4687999999999999</v>
      </c>
      <c r="H1360">
        <v>2125.02</v>
      </c>
      <c r="I1360">
        <v>242755909.74000001</v>
      </c>
    </row>
    <row r="1361" spans="1:9" x14ac:dyDescent="0.25">
      <c r="A1361" s="27">
        <v>41698</v>
      </c>
      <c r="B1361" t="s">
        <v>90</v>
      </c>
      <c r="C1361" t="s">
        <v>91</v>
      </c>
      <c r="D1361">
        <v>123.7058</v>
      </c>
      <c r="E1361">
        <v>124.9378</v>
      </c>
      <c r="F1361">
        <v>-0.98609000000000002</v>
      </c>
      <c r="G1361">
        <v>-1.232</v>
      </c>
      <c r="H1361">
        <v>2125.02</v>
      </c>
      <c r="I1361">
        <v>262877299.116</v>
      </c>
    </row>
    <row r="1362" spans="1:9" x14ac:dyDescent="0.25">
      <c r="A1362" s="27">
        <v>41697</v>
      </c>
      <c r="B1362" t="s">
        <v>90</v>
      </c>
      <c r="C1362" t="s">
        <v>91</v>
      </c>
      <c r="D1362">
        <v>124.9378</v>
      </c>
      <c r="E1362">
        <v>123.577</v>
      </c>
      <c r="F1362">
        <v>1.10118</v>
      </c>
      <c r="G1362">
        <v>1.3608</v>
      </c>
      <c r="H1362">
        <v>2275.02</v>
      </c>
      <c r="I1362">
        <v>284235993.75599998</v>
      </c>
    </row>
    <row r="1363" spans="1:9" x14ac:dyDescent="0.25">
      <c r="A1363" s="27">
        <v>41696</v>
      </c>
      <c r="B1363" t="s">
        <v>90</v>
      </c>
      <c r="C1363" t="s">
        <v>91</v>
      </c>
      <c r="D1363">
        <v>123.577</v>
      </c>
      <c r="E1363">
        <v>126.85299999999999</v>
      </c>
      <c r="F1363">
        <v>-2.5825200000000001</v>
      </c>
      <c r="G1363">
        <v>-3.2759999999999998</v>
      </c>
      <c r="H1363">
        <v>2275.02</v>
      </c>
      <c r="I1363">
        <v>281140146.54000002</v>
      </c>
    </row>
    <row r="1364" spans="1:9" x14ac:dyDescent="0.25">
      <c r="A1364" s="27">
        <v>41695</v>
      </c>
      <c r="B1364" t="s">
        <v>90</v>
      </c>
      <c r="C1364" t="s">
        <v>91</v>
      </c>
      <c r="D1364">
        <v>126.85299999999999</v>
      </c>
      <c r="E1364">
        <v>126.0234</v>
      </c>
      <c r="F1364">
        <v>0.65829000000000004</v>
      </c>
      <c r="G1364">
        <v>0.8296</v>
      </c>
      <c r="H1364">
        <v>2275.02</v>
      </c>
      <c r="I1364">
        <v>288593112.06</v>
      </c>
    </row>
    <row r="1365" spans="1:9" x14ac:dyDescent="0.25">
      <c r="A1365" s="27">
        <v>41694</v>
      </c>
      <c r="B1365" t="s">
        <v>90</v>
      </c>
      <c r="C1365" t="s">
        <v>91</v>
      </c>
      <c r="D1365">
        <v>126.0234</v>
      </c>
      <c r="E1365">
        <v>124.93259999999999</v>
      </c>
      <c r="F1365">
        <v>0.87311000000000005</v>
      </c>
      <c r="G1365">
        <v>1.0908</v>
      </c>
      <c r="H1365">
        <v>2275.02</v>
      </c>
      <c r="I1365">
        <v>286705755.46799999</v>
      </c>
    </row>
    <row r="1366" spans="1:9" x14ac:dyDescent="0.25">
      <c r="A1366" s="27">
        <v>41691</v>
      </c>
      <c r="B1366" t="s">
        <v>90</v>
      </c>
      <c r="C1366" t="s">
        <v>91</v>
      </c>
      <c r="D1366">
        <v>124.93259999999999</v>
      </c>
      <c r="E1366">
        <v>126.4898</v>
      </c>
      <c r="F1366">
        <v>-1.23109</v>
      </c>
      <c r="G1366">
        <v>-1.5571999999999999</v>
      </c>
      <c r="H1366">
        <v>2425.02</v>
      </c>
      <c r="I1366">
        <v>302964053.65200001</v>
      </c>
    </row>
    <row r="1367" spans="1:9" x14ac:dyDescent="0.25">
      <c r="A1367" s="27">
        <v>41690</v>
      </c>
      <c r="B1367" t="s">
        <v>90</v>
      </c>
      <c r="C1367" t="s">
        <v>91</v>
      </c>
      <c r="D1367">
        <v>126.4898</v>
      </c>
      <c r="E1367">
        <v>122.887</v>
      </c>
      <c r="F1367">
        <v>2.9318</v>
      </c>
      <c r="G1367">
        <v>3.6027999999999998</v>
      </c>
      <c r="H1367">
        <v>2425.02</v>
      </c>
      <c r="I1367">
        <v>306740294.796</v>
      </c>
    </row>
    <row r="1368" spans="1:9" x14ac:dyDescent="0.25">
      <c r="A1368" s="27">
        <v>41689</v>
      </c>
      <c r="B1368" t="s">
        <v>90</v>
      </c>
      <c r="C1368" t="s">
        <v>91</v>
      </c>
      <c r="D1368">
        <v>122.887</v>
      </c>
      <c r="E1368">
        <v>131.50739999999999</v>
      </c>
      <c r="F1368">
        <v>-6.5550699999999997</v>
      </c>
      <c r="G1368">
        <v>-8.6204000000000001</v>
      </c>
      <c r="H1368">
        <v>2425.02</v>
      </c>
      <c r="I1368">
        <v>298003432.74000001</v>
      </c>
    </row>
    <row r="1369" spans="1:9" x14ac:dyDescent="0.25">
      <c r="A1369" s="27">
        <v>41688</v>
      </c>
      <c r="B1369" t="s">
        <v>90</v>
      </c>
      <c r="C1369" t="s">
        <v>91</v>
      </c>
      <c r="D1369">
        <v>131.50720000000001</v>
      </c>
      <c r="E1369">
        <v>129.45840000000001</v>
      </c>
      <c r="F1369">
        <v>1.5825899999999999</v>
      </c>
      <c r="G1369">
        <v>2.0488</v>
      </c>
      <c r="H1369">
        <v>2425.02</v>
      </c>
      <c r="I1369">
        <v>318907590.14399999</v>
      </c>
    </row>
    <row r="1370" spans="1:9" x14ac:dyDescent="0.25">
      <c r="A1370" s="27">
        <v>41684</v>
      </c>
      <c r="B1370" t="s">
        <v>90</v>
      </c>
      <c r="C1370" t="s">
        <v>91</v>
      </c>
      <c r="D1370">
        <v>129.45840000000001</v>
      </c>
      <c r="E1370">
        <v>127.2076</v>
      </c>
      <c r="F1370">
        <v>1.76939</v>
      </c>
      <c r="G1370">
        <v>2.2507999999999999</v>
      </c>
      <c r="H1370">
        <v>2425.02</v>
      </c>
      <c r="I1370">
        <v>313939209.16799998</v>
      </c>
    </row>
    <row r="1371" spans="1:9" x14ac:dyDescent="0.25">
      <c r="A1371" s="27">
        <v>41683</v>
      </c>
      <c r="B1371" t="s">
        <v>90</v>
      </c>
      <c r="C1371" t="s">
        <v>91</v>
      </c>
      <c r="D1371">
        <v>127.20780000000001</v>
      </c>
      <c r="E1371">
        <v>126.9306</v>
      </c>
      <c r="F1371">
        <v>0.21839</v>
      </c>
      <c r="G1371">
        <v>0.2772</v>
      </c>
      <c r="H1371">
        <v>2425.02</v>
      </c>
      <c r="I1371">
        <v>308481459.15600002</v>
      </c>
    </row>
    <row r="1372" spans="1:9" x14ac:dyDescent="0.25">
      <c r="A1372" s="27">
        <v>41682</v>
      </c>
      <c r="B1372" t="s">
        <v>90</v>
      </c>
      <c r="C1372" t="s">
        <v>91</v>
      </c>
      <c r="D1372">
        <v>126.9308</v>
      </c>
      <c r="E1372">
        <v>124.1712</v>
      </c>
      <c r="F1372">
        <v>2.2224200000000001</v>
      </c>
      <c r="G1372">
        <v>2.7595999999999998</v>
      </c>
      <c r="H1372">
        <v>2425.02</v>
      </c>
      <c r="I1372">
        <v>307809728.616</v>
      </c>
    </row>
    <row r="1373" spans="1:9" x14ac:dyDescent="0.25">
      <c r="A1373" s="27">
        <v>41681</v>
      </c>
      <c r="B1373" t="s">
        <v>90</v>
      </c>
      <c r="C1373" t="s">
        <v>91</v>
      </c>
      <c r="D1373">
        <v>124.17140000000001</v>
      </c>
      <c r="E1373">
        <v>119.9134</v>
      </c>
      <c r="F1373">
        <v>3.5508999999999999</v>
      </c>
      <c r="G1373">
        <v>4.258</v>
      </c>
      <c r="H1373">
        <v>2425.02</v>
      </c>
      <c r="I1373">
        <v>301118128.42799997</v>
      </c>
    </row>
    <row r="1374" spans="1:9" x14ac:dyDescent="0.25">
      <c r="A1374" s="27">
        <v>41680</v>
      </c>
      <c r="B1374" t="s">
        <v>90</v>
      </c>
      <c r="C1374" t="s">
        <v>91</v>
      </c>
      <c r="D1374">
        <v>119.9134</v>
      </c>
      <c r="E1374">
        <v>120.0258</v>
      </c>
      <c r="F1374">
        <v>-9.3649999999999997E-2</v>
      </c>
      <c r="G1374">
        <v>-0.1124</v>
      </c>
      <c r="H1374">
        <v>2425.02</v>
      </c>
      <c r="I1374">
        <v>290792393.26800001</v>
      </c>
    </row>
    <row r="1375" spans="1:9" x14ac:dyDescent="0.25">
      <c r="A1375" s="27">
        <v>41677</v>
      </c>
      <c r="B1375" t="s">
        <v>90</v>
      </c>
      <c r="C1375" t="s">
        <v>91</v>
      </c>
      <c r="D1375">
        <v>120.0258</v>
      </c>
      <c r="E1375">
        <v>111.855</v>
      </c>
      <c r="F1375">
        <v>7.3048099999999998</v>
      </c>
      <c r="G1375">
        <v>8.1707999999999998</v>
      </c>
      <c r="H1375">
        <v>2225.02</v>
      </c>
      <c r="I1375">
        <v>267059805.516</v>
      </c>
    </row>
    <row r="1376" spans="1:9" x14ac:dyDescent="0.25">
      <c r="A1376" s="27">
        <v>41676</v>
      </c>
      <c r="B1376" t="s">
        <v>90</v>
      </c>
      <c r="C1376" t="s">
        <v>91</v>
      </c>
      <c r="D1376">
        <v>111.855</v>
      </c>
      <c r="E1376">
        <v>101.5646</v>
      </c>
      <c r="F1376">
        <v>10.131880000000001</v>
      </c>
      <c r="G1376">
        <v>10.2904</v>
      </c>
      <c r="H1376">
        <v>2225.02</v>
      </c>
      <c r="I1376">
        <v>248879612.09999999</v>
      </c>
    </row>
    <row r="1377" spans="1:9" x14ac:dyDescent="0.25">
      <c r="A1377" s="27">
        <v>41675</v>
      </c>
      <c r="B1377" t="s">
        <v>90</v>
      </c>
      <c r="C1377" t="s">
        <v>91</v>
      </c>
      <c r="D1377">
        <v>101.56480000000001</v>
      </c>
      <c r="E1377">
        <v>104.08839999999999</v>
      </c>
      <c r="F1377">
        <v>-2.42448</v>
      </c>
      <c r="G1377">
        <v>-2.5236000000000001</v>
      </c>
      <c r="H1377">
        <v>2175.02</v>
      </c>
      <c r="I1377">
        <v>220905471.296</v>
      </c>
    </row>
    <row r="1378" spans="1:9" x14ac:dyDescent="0.25">
      <c r="A1378" s="27">
        <v>41674</v>
      </c>
      <c r="B1378" t="s">
        <v>90</v>
      </c>
      <c r="C1378" t="s">
        <v>91</v>
      </c>
      <c r="D1378">
        <v>104.0882</v>
      </c>
      <c r="E1378">
        <v>101.88979999999999</v>
      </c>
      <c r="F1378">
        <v>2.1576300000000002</v>
      </c>
      <c r="G1378">
        <v>2.1983999999999999</v>
      </c>
      <c r="H1378">
        <v>2175.02</v>
      </c>
      <c r="I1378">
        <v>226393916.764</v>
      </c>
    </row>
    <row r="1379" spans="1:9" x14ac:dyDescent="0.25">
      <c r="A1379" s="27">
        <v>41673</v>
      </c>
      <c r="B1379" t="s">
        <v>90</v>
      </c>
      <c r="C1379" t="s">
        <v>91</v>
      </c>
      <c r="D1379">
        <v>101.89</v>
      </c>
      <c r="E1379">
        <v>111.1456</v>
      </c>
      <c r="F1379">
        <v>-8.3274600000000003</v>
      </c>
      <c r="G1379">
        <v>-9.2555999999999994</v>
      </c>
      <c r="H1379">
        <v>2100.02</v>
      </c>
      <c r="I1379">
        <v>213971037.80000001</v>
      </c>
    </row>
    <row r="1380" spans="1:9" x14ac:dyDescent="0.25">
      <c r="A1380" s="27">
        <v>41670</v>
      </c>
      <c r="B1380" t="s">
        <v>90</v>
      </c>
      <c r="C1380" t="s">
        <v>91</v>
      </c>
      <c r="D1380">
        <v>111.1454</v>
      </c>
      <c r="E1380">
        <v>117.33499999999999</v>
      </c>
      <c r="F1380">
        <v>-5.27515</v>
      </c>
      <c r="G1380">
        <v>-6.1896000000000004</v>
      </c>
      <c r="H1380">
        <v>1825.02</v>
      </c>
      <c r="I1380">
        <v>202842577.90799999</v>
      </c>
    </row>
    <row r="1381" spans="1:9" x14ac:dyDescent="0.25">
      <c r="A1381" s="27">
        <v>41669</v>
      </c>
      <c r="B1381" t="s">
        <v>90</v>
      </c>
      <c r="C1381" t="s">
        <v>91</v>
      </c>
      <c r="D1381">
        <v>117.3348</v>
      </c>
      <c r="E1381">
        <v>118.9252</v>
      </c>
      <c r="F1381">
        <v>-1.33731</v>
      </c>
      <c r="G1381">
        <v>-1.5904</v>
      </c>
      <c r="H1381">
        <v>1575.02</v>
      </c>
      <c r="I1381">
        <v>184804656.69600001</v>
      </c>
    </row>
    <row r="1382" spans="1:9" x14ac:dyDescent="0.25">
      <c r="A1382" s="27">
        <v>41668</v>
      </c>
      <c r="B1382" t="s">
        <v>90</v>
      </c>
      <c r="C1382" t="s">
        <v>91</v>
      </c>
      <c r="D1382">
        <v>118.9252</v>
      </c>
      <c r="E1382">
        <v>128.34360000000001</v>
      </c>
      <c r="F1382">
        <v>-7.3384299999999998</v>
      </c>
      <c r="G1382">
        <v>-9.4184000000000001</v>
      </c>
      <c r="H1382">
        <v>1475.02</v>
      </c>
      <c r="I1382">
        <v>175417048.50400001</v>
      </c>
    </row>
    <row r="1383" spans="1:9" x14ac:dyDescent="0.25">
      <c r="A1383" s="27">
        <v>41667</v>
      </c>
      <c r="B1383" t="s">
        <v>90</v>
      </c>
      <c r="C1383" t="s">
        <v>91</v>
      </c>
      <c r="D1383">
        <v>128.34360000000001</v>
      </c>
      <c r="E1383">
        <v>121.87439999999999</v>
      </c>
      <c r="F1383">
        <v>5.30809</v>
      </c>
      <c r="G1383">
        <v>6.4691999999999998</v>
      </c>
      <c r="H1383">
        <v>1375.02</v>
      </c>
      <c r="I1383">
        <v>176475016.87200001</v>
      </c>
    </row>
    <row r="1384" spans="1:9" x14ac:dyDescent="0.25">
      <c r="A1384" s="27">
        <v>41666</v>
      </c>
      <c r="B1384" t="s">
        <v>90</v>
      </c>
      <c r="C1384" t="s">
        <v>91</v>
      </c>
      <c r="D1384">
        <v>121.87439999999999</v>
      </c>
      <c r="E1384">
        <v>121.25960000000001</v>
      </c>
      <c r="F1384">
        <v>0.50700999999999996</v>
      </c>
      <c r="G1384">
        <v>0.61480000000000001</v>
      </c>
      <c r="H1384">
        <v>1375.02</v>
      </c>
      <c r="I1384">
        <v>167579737.48800001</v>
      </c>
    </row>
    <row r="1385" spans="1:9" x14ac:dyDescent="0.25">
      <c r="A1385" s="27">
        <v>41663</v>
      </c>
      <c r="B1385" t="s">
        <v>90</v>
      </c>
      <c r="C1385" t="s">
        <v>91</v>
      </c>
      <c r="D1385">
        <v>121.2598</v>
      </c>
      <c r="E1385">
        <v>140.11779999999999</v>
      </c>
      <c r="F1385">
        <v>-13.458679999999999</v>
      </c>
      <c r="G1385">
        <v>-18.858000000000001</v>
      </c>
      <c r="H1385">
        <v>1150.02</v>
      </c>
      <c r="I1385">
        <v>139451195.19600001</v>
      </c>
    </row>
    <row r="1386" spans="1:9" x14ac:dyDescent="0.25">
      <c r="A1386" s="27">
        <v>41662</v>
      </c>
      <c r="B1386" t="s">
        <v>90</v>
      </c>
      <c r="C1386" t="s">
        <v>91</v>
      </c>
      <c r="D1386">
        <v>140.11779999999999</v>
      </c>
      <c r="E1386">
        <v>143.63140000000001</v>
      </c>
      <c r="F1386">
        <v>-2.4462600000000001</v>
      </c>
      <c r="G1386">
        <v>-3.5135999999999998</v>
      </c>
      <c r="H1386">
        <v>1050.02</v>
      </c>
      <c r="I1386">
        <v>147126492.35600001</v>
      </c>
    </row>
    <row r="1387" spans="1:9" x14ac:dyDescent="0.25">
      <c r="A1387" s="27">
        <v>41661</v>
      </c>
      <c r="B1387" t="s">
        <v>90</v>
      </c>
      <c r="C1387" t="s">
        <v>91</v>
      </c>
      <c r="D1387">
        <v>143.63140000000001</v>
      </c>
      <c r="E1387">
        <v>141.13579999999999</v>
      </c>
      <c r="F1387">
        <v>1.76823</v>
      </c>
      <c r="G1387">
        <v>2.4956</v>
      </c>
      <c r="H1387">
        <v>1050.02</v>
      </c>
      <c r="I1387">
        <v>150815842.62799999</v>
      </c>
    </row>
    <row r="1388" spans="1:9" x14ac:dyDescent="0.25">
      <c r="A1388" s="27">
        <v>41660</v>
      </c>
      <c r="B1388" t="s">
        <v>90</v>
      </c>
      <c r="C1388" t="s">
        <v>91</v>
      </c>
      <c r="D1388">
        <v>141.13579999999999</v>
      </c>
      <c r="E1388">
        <v>139.66059999999999</v>
      </c>
      <c r="F1388">
        <v>1.05627</v>
      </c>
      <c r="G1388">
        <v>1.4752000000000001</v>
      </c>
      <c r="H1388">
        <v>1050.02</v>
      </c>
      <c r="I1388">
        <v>148195412.71599999</v>
      </c>
    </row>
    <row r="1389" spans="1:9" x14ac:dyDescent="0.25">
      <c r="A1389" s="27">
        <v>41656</v>
      </c>
      <c r="B1389" t="s">
        <v>90</v>
      </c>
      <c r="C1389" t="s">
        <v>91</v>
      </c>
      <c r="D1389">
        <v>139.6609</v>
      </c>
      <c r="E1389">
        <v>139.22130000000001</v>
      </c>
      <c r="F1389">
        <v>0.31575999999999999</v>
      </c>
      <c r="G1389">
        <v>0.43959999999999999</v>
      </c>
      <c r="H1389">
        <v>1050.02</v>
      </c>
      <c r="I1389">
        <v>146646738.21799999</v>
      </c>
    </row>
    <row r="1390" spans="1:9" x14ac:dyDescent="0.25">
      <c r="A1390" s="27">
        <v>41655</v>
      </c>
      <c r="B1390" t="s">
        <v>90</v>
      </c>
      <c r="C1390" t="s">
        <v>91</v>
      </c>
      <c r="D1390">
        <v>139.22149999999999</v>
      </c>
      <c r="E1390">
        <v>140.9383</v>
      </c>
      <c r="F1390">
        <v>-1.2181200000000001</v>
      </c>
      <c r="G1390">
        <v>-1.7168000000000001</v>
      </c>
      <c r="H1390">
        <v>1050.02</v>
      </c>
      <c r="I1390">
        <v>146185359.43000001</v>
      </c>
    </row>
    <row r="1391" spans="1:9" x14ac:dyDescent="0.25">
      <c r="A1391" s="27">
        <v>41654</v>
      </c>
      <c r="B1391" t="s">
        <v>90</v>
      </c>
      <c r="C1391" t="s">
        <v>91</v>
      </c>
      <c r="D1391">
        <v>140.93819999999999</v>
      </c>
      <c r="E1391">
        <v>141.4522</v>
      </c>
      <c r="F1391">
        <v>-0.36337000000000003</v>
      </c>
      <c r="G1391">
        <v>-0.51400000000000001</v>
      </c>
      <c r="H1391">
        <v>1050.02</v>
      </c>
      <c r="I1391">
        <v>147987928.764</v>
      </c>
    </row>
    <row r="1392" spans="1:9" x14ac:dyDescent="0.25">
      <c r="A1392" s="27">
        <v>41653</v>
      </c>
      <c r="B1392" t="s">
        <v>90</v>
      </c>
      <c r="C1392" t="s">
        <v>91</v>
      </c>
      <c r="D1392">
        <v>141.4521</v>
      </c>
      <c r="E1392">
        <v>136.63730000000001</v>
      </c>
      <c r="F1392">
        <v>3.5237799999999999</v>
      </c>
      <c r="G1392">
        <v>4.8148</v>
      </c>
      <c r="H1392">
        <v>1050.02</v>
      </c>
      <c r="I1392">
        <v>148527534.042</v>
      </c>
    </row>
    <row r="1393" spans="1:9" x14ac:dyDescent="0.25">
      <c r="A1393" s="27">
        <v>41652</v>
      </c>
      <c r="B1393" t="s">
        <v>90</v>
      </c>
      <c r="C1393" t="s">
        <v>91</v>
      </c>
      <c r="D1393">
        <v>136.63749999999999</v>
      </c>
      <c r="E1393">
        <v>139.96510000000001</v>
      </c>
      <c r="F1393">
        <v>-2.3774500000000001</v>
      </c>
      <c r="G1393">
        <v>-3.3275999999999999</v>
      </c>
      <c r="H1393">
        <v>1050.02</v>
      </c>
      <c r="I1393">
        <v>143472107.75</v>
      </c>
    </row>
    <row r="1394" spans="1:9" x14ac:dyDescent="0.25">
      <c r="A1394" s="27">
        <v>41649</v>
      </c>
      <c r="B1394" t="s">
        <v>90</v>
      </c>
      <c r="C1394" t="s">
        <v>91</v>
      </c>
      <c r="D1394">
        <v>139.9649</v>
      </c>
      <c r="E1394">
        <v>137.10849999999999</v>
      </c>
      <c r="F1394">
        <v>2.08331</v>
      </c>
      <c r="G1394">
        <v>2.8563999999999998</v>
      </c>
      <c r="H1394">
        <v>1050.02</v>
      </c>
      <c r="I1394">
        <v>146965944.29800001</v>
      </c>
    </row>
    <row r="1395" spans="1:9" x14ac:dyDescent="0.25">
      <c r="A1395" s="27">
        <v>41648</v>
      </c>
      <c r="B1395" t="s">
        <v>90</v>
      </c>
      <c r="C1395" t="s">
        <v>91</v>
      </c>
      <c r="D1395">
        <v>137.1087</v>
      </c>
      <c r="E1395">
        <v>137.5547</v>
      </c>
      <c r="F1395">
        <v>-0.32423000000000002</v>
      </c>
      <c r="G1395">
        <v>-0.44600000000000001</v>
      </c>
      <c r="H1395">
        <v>1050.02</v>
      </c>
      <c r="I1395">
        <v>143966877.17399999</v>
      </c>
    </row>
    <row r="1396" spans="1:9" x14ac:dyDescent="0.25">
      <c r="A1396" s="27">
        <v>41647</v>
      </c>
      <c r="B1396" t="s">
        <v>90</v>
      </c>
      <c r="C1396" t="s">
        <v>91</v>
      </c>
      <c r="D1396">
        <v>137.55459999999999</v>
      </c>
      <c r="E1396">
        <v>137.7602</v>
      </c>
      <c r="F1396">
        <v>-0.14924000000000001</v>
      </c>
      <c r="G1396">
        <v>-0.2056</v>
      </c>
      <c r="H1396">
        <v>1050.02</v>
      </c>
      <c r="I1396">
        <v>144435081.09200001</v>
      </c>
    </row>
    <row r="1397" spans="1:9" x14ac:dyDescent="0.25">
      <c r="A1397" s="27">
        <v>41646</v>
      </c>
      <c r="B1397" t="s">
        <v>90</v>
      </c>
      <c r="C1397" t="s">
        <v>91</v>
      </c>
      <c r="D1397">
        <v>137.76</v>
      </c>
      <c r="E1397">
        <v>135.1568</v>
      </c>
      <c r="F1397">
        <v>1.9260600000000001</v>
      </c>
      <c r="G1397">
        <v>2.6032000000000002</v>
      </c>
      <c r="H1397">
        <v>1050.02</v>
      </c>
      <c r="I1397">
        <v>144650755.19999999</v>
      </c>
    </row>
    <row r="1398" spans="1:9" x14ac:dyDescent="0.25">
      <c r="A1398" s="27">
        <v>41645</v>
      </c>
      <c r="B1398" t="s">
        <v>90</v>
      </c>
      <c r="C1398" t="s">
        <v>91</v>
      </c>
      <c r="D1398">
        <v>135.15700000000001</v>
      </c>
      <c r="E1398">
        <v>133.78620000000001</v>
      </c>
      <c r="F1398">
        <v>1.0246200000000001</v>
      </c>
      <c r="G1398">
        <v>1.3708</v>
      </c>
      <c r="H1398">
        <v>1050.02</v>
      </c>
      <c r="I1398">
        <v>141917553.13999999</v>
      </c>
    </row>
    <row r="1399" spans="1:9" x14ac:dyDescent="0.25">
      <c r="A1399" s="27">
        <v>41642</v>
      </c>
      <c r="B1399" t="s">
        <v>90</v>
      </c>
      <c r="C1399" t="s">
        <v>91</v>
      </c>
      <c r="D1399">
        <v>133.78649999999999</v>
      </c>
      <c r="E1399">
        <v>132.43049999999999</v>
      </c>
      <c r="F1399">
        <v>1.02393</v>
      </c>
      <c r="G1399">
        <v>1.3560000000000001</v>
      </c>
      <c r="H1399">
        <v>1050.02</v>
      </c>
      <c r="I1399">
        <v>140478500.72999999</v>
      </c>
    </row>
    <row r="1400" spans="1:9" x14ac:dyDescent="0.25">
      <c r="A1400" s="27">
        <v>41641</v>
      </c>
      <c r="B1400" t="s">
        <v>90</v>
      </c>
      <c r="C1400" t="s">
        <v>91</v>
      </c>
      <c r="D1400">
        <v>132.4306</v>
      </c>
      <c r="E1400">
        <v>134.99700000000001</v>
      </c>
      <c r="F1400">
        <v>-1.9010800000000001</v>
      </c>
      <c r="G1400">
        <v>-2.5663999999999998</v>
      </c>
      <c r="H1400">
        <v>1050.02</v>
      </c>
      <c r="I1400">
        <v>139054778.61199999</v>
      </c>
    </row>
    <row r="1401" spans="1:9" x14ac:dyDescent="0.25">
      <c r="A1401" s="27">
        <v>41639</v>
      </c>
      <c r="B1401" t="s">
        <v>90</v>
      </c>
      <c r="C1401" t="s">
        <v>91</v>
      </c>
      <c r="D1401">
        <v>134.99700000000001</v>
      </c>
      <c r="E1401">
        <v>134.9606</v>
      </c>
      <c r="F1401">
        <v>2.6970000000000001E-2</v>
      </c>
      <c r="G1401">
        <v>3.6400000000000002E-2</v>
      </c>
      <c r="H1401">
        <v>1050.02</v>
      </c>
      <c r="I1401">
        <v>141749549.94</v>
      </c>
    </row>
    <row r="1402" spans="1:9" x14ac:dyDescent="0.25">
      <c r="A1402" s="27">
        <v>41638</v>
      </c>
      <c r="B1402" t="s">
        <v>90</v>
      </c>
      <c r="C1402" t="s">
        <v>91</v>
      </c>
      <c r="D1402">
        <v>134.96080000000001</v>
      </c>
      <c r="E1402">
        <v>136.92920000000001</v>
      </c>
      <c r="F1402">
        <v>-1.43753</v>
      </c>
      <c r="G1402">
        <v>-1.9683999999999999</v>
      </c>
      <c r="H1402">
        <v>1050.02</v>
      </c>
      <c r="I1402">
        <v>141711539.21599999</v>
      </c>
    </row>
    <row r="1403" spans="1:9" x14ac:dyDescent="0.25">
      <c r="A1403" s="27">
        <v>41635</v>
      </c>
      <c r="B1403" t="s">
        <v>90</v>
      </c>
      <c r="C1403" t="s">
        <v>91</v>
      </c>
      <c r="D1403">
        <v>136.929</v>
      </c>
      <c r="E1403">
        <v>139.56659999999999</v>
      </c>
      <c r="F1403">
        <v>-1.88985</v>
      </c>
      <c r="G1403">
        <v>-2.6375999999999999</v>
      </c>
      <c r="H1403">
        <v>1050.02</v>
      </c>
      <c r="I1403">
        <v>143778188.58000001</v>
      </c>
    </row>
    <row r="1404" spans="1:9" x14ac:dyDescent="0.25">
      <c r="A1404" s="27">
        <v>41634</v>
      </c>
      <c r="B1404" t="s">
        <v>90</v>
      </c>
      <c r="C1404" t="s">
        <v>91</v>
      </c>
      <c r="D1404">
        <v>139.56649999999999</v>
      </c>
      <c r="E1404">
        <v>139.3477</v>
      </c>
      <c r="F1404">
        <v>0.15701999999999999</v>
      </c>
      <c r="G1404">
        <v>0.21879999999999999</v>
      </c>
      <c r="H1404">
        <v>1050.02</v>
      </c>
      <c r="I1404">
        <v>146547616.33000001</v>
      </c>
    </row>
    <row r="1405" spans="1:9" x14ac:dyDescent="0.25">
      <c r="A1405" s="27">
        <v>41632</v>
      </c>
      <c r="B1405" t="s">
        <v>90</v>
      </c>
      <c r="C1405" t="s">
        <v>91</v>
      </c>
      <c r="D1405">
        <v>139.34780000000001</v>
      </c>
      <c r="E1405">
        <v>134.7482</v>
      </c>
      <c r="F1405">
        <v>3.4134799999999998</v>
      </c>
      <c r="G1405">
        <v>4.5995999999999997</v>
      </c>
      <c r="H1405">
        <v>1050.02</v>
      </c>
      <c r="I1405">
        <v>146317976.956</v>
      </c>
    </row>
    <row r="1406" spans="1:9" x14ac:dyDescent="0.25">
      <c r="A1406" s="27">
        <v>41631</v>
      </c>
      <c r="B1406" t="s">
        <v>90</v>
      </c>
      <c r="C1406" t="s">
        <v>91</v>
      </c>
      <c r="D1406">
        <v>134.7482</v>
      </c>
      <c r="E1406">
        <v>129.98339999999999</v>
      </c>
      <c r="F1406">
        <v>3.6657000000000002</v>
      </c>
      <c r="G1406">
        <v>4.7648000000000001</v>
      </c>
      <c r="H1406">
        <v>1050.02</v>
      </c>
      <c r="I1406">
        <v>141488304.96399999</v>
      </c>
    </row>
    <row r="1407" spans="1:9" x14ac:dyDescent="0.25">
      <c r="A1407" s="27">
        <v>41628</v>
      </c>
      <c r="B1407" t="s">
        <v>90</v>
      </c>
      <c r="C1407" t="s">
        <v>91</v>
      </c>
      <c r="D1407">
        <v>129.9837</v>
      </c>
      <c r="E1407">
        <v>129.8681</v>
      </c>
      <c r="F1407">
        <v>8.9010000000000006E-2</v>
      </c>
      <c r="G1407">
        <v>0.11559999999999999</v>
      </c>
      <c r="H1407">
        <v>1250.02</v>
      </c>
      <c r="I1407">
        <v>162482224.67399999</v>
      </c>
    </row>
    <row r="1408" spans="1:9" x14ac:dyDescent="0.25">
      <c r="A1408" s="27">
        <v>41627</v>
      </c>
      <c r="B1408" t="s">
        <v>90</v>
      </c>
      <c r="C1408" t="s">
        <v>91</v>
      </c>
      <c r="D1408">
        <v>129.8682</v>
      </c>
      <c r="E1408">
        <v>129.47219999999999</v>
      </c>
      <c r="F1408">
        <v>0.30586000000000002</v>
      </c>
      <c r="G1408">
        <v>0.39600000000000002</v>
      </c>
      <c r="H1408">
        <v>1250.02</v>
      </c>
      <c r="I1408">
        <v>162337847.36399999</v>
      </c>
    </row>
    <row r="1409" spans="1:9" x14ac:dyDescent="0.25">
      <c r="A1409" s="27">
        <v>41626</v>
      </c>
      <c r="B1409" t="s">
        <v>90</v>
      </c>
      <c r="C1409" t="s">
        <v>91</v>
      </c>
      <c r="D1409">
        <v>129.4725</v>
      </c>
      <c r="E1409">
        <v>121.28489999999999</v>
      </c>
      <c r="F1409">
        <v>6.7507200000000003</v>
      </c>
      <c r="G1409">
        <v>8.1875999999999998</v>
      </c>
      <c r="H1409">
        <v>1250.02</v>
      </c>
      <c r="I1409">
        <v>161843214.44999999</v>
      </c>
    </row>
    <row r="1410" spans="1:9" x14ac:dyDescent="0.25">
      <c r="A1410" s="27">
        <v>41625</v>
      </c>
      <c r="B1410" t="s">
        <v>90</v>
      </c>
      <c r="C1410" t="s">
        <v>91</v>
      </c>
      <c r="D1410">
        <v>121.2851</v>
      </c>
      <c r="E1410">
        <v>119.98309999999999</v>
      </c>
      <c r="F1410">
        <v>1.0851500000000001</v>
      </c>
      <c r="G1410">
        <v>1.302</v>
      </c>
      <c r="H1410">
        <v>1250.02</v>
      </c>
      <c r="I1410">
        <v>151608800.70199999</v>
      </c>
    </row>
    <row r="1411" spans="1:9" x14ac:dyDescent="0.25">
      <c r="A1411" s="27">
        <v>41624</v>
      </c>
      <c r="B1411" t="s">
        <v>90</v>
      </c>
      <c r="C1411" t="s">
        <v>91</v>
      </c>
      <c r="D1411">
        <v>119.9833</v>
      </c>
      <c r="E1411">
        <v>122.0801</v>
      </c>
      <c r="F1411">
        <v>-1.71756</v>
      </c>
      <c r="G1411">
        <v>-2.0968</v>
      </c>
      <c r="H1411">
        <v>1150.02</v>
      </c>
      <c r="I1411">
        <v>137983194.66600001</v>
      </c>
    </row>
    <row r="1412" spans="1:9" x14ac:dyDescent="0.25">
      <c r="A1412" s="27">
        <v>41621</v>
      </c>
      <c r="B1412" t="s">
        <v>90</v>
      </c>
      <c r="C1412" t="s">
        <v>91</v>
      </c>
      <c r="D1412">
        <v>122.0801</v>
      </c>
      <c r="E1412">
        <v>122.2149</v>
      </c>
      <c r="F1412">
        <v>-0.1103</v>
      </c>
      <c r="G1412">
        <v>-0.1348</v>
      </c>
      <c r="H1412">
        <v>1150.02</v>
      </c>
      <c r="I1412">
        <v>140394556.602</v>
      </c>
    </row>
    <row r="1413" spans="1:9" x14ac:dyDescent="0.25">
      <c r="A1413" s="27">
        <v>41620</v>
      </c>
      <c r="B1413" t="s">
        <v>90</v>
      </c>
      <c r="C1413" t="s">
        <v>91</v>
      </c>
      <c r="D1413">
        <v>122.2146</v>
      </c>
      <c r="E1413">
        <v>123.3806</v>
      </c>
      <c r="F1413">
        <v>-0.94503999999999999</v>
      </c>
      <c r="G1413">
        <v>-1.1659999999999999</v>
      </c>
      <c r="H1413">
        <v>1150.02</v>
      </c>
      <c r="I1413">
        <v>140549234.292</v>
      </c>
    </row>
    <row r="1414" spans="1:9" x14ac:dyDescent="0.25">
      <c r="A1414" s="27">
        <v>41619</v>
      </c>
      <c r="B1414" t="s">
        <v>90</v>
      </c>
      <c r="C1414" t="s">
        <v>91</v>
      </c>
      <c r="D1414">
        <v>123.3806</v>
      </c>
      <c r="E1414">
        <v>129.16419999999999</v>
      </c>
      <c r="F1414">
        <v>-4.4777100000000001</v>
      </c>
      <c r="G1414">
        <v>-5.7835999999999999</v>
      </c>
      <c r="H1414">
        <v>1150.02</v>
      </c>
      <c r="I1414">
        <v>141890157.61199999</v>
      </c>
    </row>
    <row r="1415" spans="1:9" x14ac:dyDescent="0.25">
      <c r="A1415" s="27">
        <v>41618</v>
      </c>
      <c r="B1415" t="s">
        <v>90</v>
      </c>
      <c r="C1415" t="s">
        <v>91</v>
      </c>
      <c r="D1415">
        <v>129.16419999999999</v>
      </c>
      <c r="E1415">
        <v>130.35380000000001</v>
      </c>
      <c r="F1415">
        <v>-0.91259000000000001</v>
      </c>
      <c r="G1415">
        <v>-1.1896</v>
      </c>
      <c r="H1415">
        <v>1150.02</v>
      </c>
      <c r="I1415">
        <v>148541413.28400001</v>
      </c>
    </row>
    <row r="1416" spans="1:9" x14ac:dyDescent="0.25">
      <c r="A1416" s="27">
        <v>41617</v>
      </c>
      <c r="B1416" t="s">
        <v>90</v>
      </c>
      <c r="C1416" t="s">
        <v>91</v>
      </c>
      <c r="D1416">
        <v>130.35380000000001</v>
      </c>
      <c r="E1416">
        <v>128.5994</v>
      </c>
      <c r="F1416">
        <v>1.3642399999999999</v>
      </c>
      <c r="G1416">
        <v>1.7544</v>
      </c>
      <c r="H1416">
        <v>1150.02</v>
      </c>
      <c r="I1416">
        <v>149909477.07600001</v>
      </c>
    </row>
    <row r="1417" spans="1:9" x14ac:dyDescent="0.25">
      <c r="A1417" s="27">
        <v>41614</v>
      </c>
      <c r="B1417" t="s">
        <v>90</v>
      </c>
      <c r="C1417" t="s">
        <v>91</v>
      </c>
      <c r="D1417">
        <v>128.59950000000001</v>
      </c>
      <c r="E1417">
        <v>124.14790000000001</v>
      </c>
      <c r="F1417">
        <v>3.5857199999999998</v>
      </c>
      <c r="G1417">
        <v>4.4516</v>
      </c>
      <c r="H1417">
        <v>1150.02</v>
      </c>
      <c r="I1417">
        <v>147891996.99000001</v>
      </c>
    </row>
    <row r="1418" spans="1:9" x14ac:dyDescent="0.25">
      <c r="A1418" s="27">
        <v>41613</v>
      </c>
      <c r="B1418" t="s">
        <v>90</v>
      </c>
      <c r="C1418" t="s">
        <v>91</v>
      </c>
      <c r="D1418">
        <v>124.1481</v>
      </c>
      <c r="E1418">
        <v>125.80329999999999</v>
      </c>
      <c r="F1418">
        <v>-1.3157000000000001</v>
      </c>
      <c r="G1418">
        <v>-1.6552</v>
      </c>
      <c r="H1418">
        <v>1150.02</v>
      </c>
      <c r="I1418">
        <v>142772797.96200001</v>
      </c>
    </row>
    <row r="1419" spans="1:9" x14ac:dyDescent="0.25">
      <c r="A1419" s="27">
        <v>41612</v>
      </c>
      <c r="B1419" t="s">
        <v>90</v>
      </c>
      <c r="C1419" t="s">
        <v>91</v>
      </c>
      <c r="D1419">
        <v>125.8031</v>
      </c>
      <c r="E1419">
        <v>123.6879</v>
      </c>
      <c r="F1419">
        <v>1.71011</v>
      </c>
      <c r="G1419">
        <v>2.1152000000000002</v>
      </c>
      <c r="H1419">
        <v>1150.02</v>
      </c>
      <c r="I1419">
        <v>144676081.06200001</v>
      </c>
    </row>
    <row r="1420" spans="1:9" x14ac:dyDescent="0.25">
      <c r="A1420" s="27">
        <v>41611</v>
      </c>
      <c r="B1420" t="s">
        <v>90</v>
      </c>
      <c r="C1420" t="s">
        <v>91</v>
      </c>
      <c r="D1420">
        <v>123.6879</v>
      </c>
      <c r="E1420">
        <v>126.5295</v>
      </c>
      <c r="F1420">
        <v>-2.2458</v>
      </c>
      <c r="G1420">
        <v>-2.8416000000000001</v>
      </c>
      <c r="H1420">
        <v>1050.02</v>
      </c>
      <c r="I1420">
        <v>129874768.758</v>
      </c>
    </row>
    <row r="1421" spans="1:9" x14ac:dyDescent="0.25">
      <c r="A1421" s="27">
        <v>41610</v>
      </c>
      <c r="B1421" t="s">
        <v>90</v>
      </c>
      <c r="C1421" t="s">
        <v>91</v>
      </c>
      <c r="D1421">
        <v>126.5294</v>
      </c>
      <c r="E1421">
        <v>128.6814</v>
      </c>
      <c r="F1421">
        <v>-1.67235</v>
      </c>
      <c r="G1421">
        <v>-2.1520000000000001</v>
      </c>
      <c r="H1421">
        <v>1050.02</v>
      </c>
      <c r="I1421">
        <v>132858400.588</v>
      </c>
    </row>
    <row r="1422" spans="1:9" x14ac:dyDescent="0.25">
      <c r="A1422" s="27">
        <v>41607</v>
      </c>
      <c r="B1422" t="s">
        <v>90</v>
      </c>
      <c r="C1422" t="s">
        <v>91</v>
      </c>
      <c r="D1422">
        <v>128.68129999999999</v>
      </c>
      <c r="E1422">
        <v>129.4649</v>
      </c>
      <c r="F1422">
        <v>-0.60526000000000002</v>
      </c>
      <c r="G1422">
        <v>-0.78359999999999996</v>
      </c>
      <c r="H1422">
        <v>1050.02</v>
      </c>
      <c r="I1422">
        <v>135117938.62599999</v>
      </c>
    </row>
    <row r="1423" spans="1:9" x14ac:dyDescent="0.25">
      <c r="A1423" s="27">
        <v>41605</v>
      </c>
      <c r="B1423" t="s">
        <v>90</v>
      </c>
      <c r="C1423" t="s">
        <v>91</v>
      </c>
      <c r="D1423">
        <v>129.46459999999999</v>
      </c>
      <c r="E1423">
        <v>130.39619999999999</v>
      </c>
      <c r="F1423">
        <v>-0.71443999999999996</v>
      </c>
      <c r="G1423">
        <v>-0.93159999999999998</v>
      </c>
      <c r="H1423">
        <v>1050.02</v>
      </c>
      <c r="I1423">
        <v>135940419.292</v>
      </c>
    </row>
    <row r="1424" spans="1:9" x14ac:dyDescent="0.25">
      <c r="A1424" s="27">
        <v>41604</v>
      </c>
      <c r="B1424" t="s">
        <v>90</v>
      </c>
      <c r="C1424" t="s">
        <v>91</v>
      </c>
      <c r="D1424">
        <v>130.39609999999999</v>
      </c>
      <c r="E1424">
        <v>131.04570000000001</v>
      </c>
      <c r="F1424">
        <v>-0.49569999999999997</v>
      </c>
      <c r="G1424">
        <v>-0.64959999999999996</v>
      </c>
      <c r="H1424">
        <v>900.02</v>
      </c>
      <c r="I1424">
        <v>117359097.92200001</v>
      </c>
    </row>
    <row r="1425" spans="1:9" x14ac:dyDescent="0.25">
      <c r="A1425" s="27">
        <v>41603</v>
      </c>
      <c r="B1425" t="s">
        <v>90</v>
      </c>
      <c r="C1425" t="s">
        <v>91</v>
      </c>
      <c r="D1425">
        <v>131.0454</v>
      </c>
      <c r="E1425">
        <v>131.23259999999999</v>
      </c>
      <c r="F1425">
        <v>-0.14265</v>
      </c>
      <c r="G1425">
        <v>-0.18720000000000001</v>
      </c>
      <c r="H1425">
        <v>900.02</v>
      </c>
      <c r="I1425">
        <v>117943480.90800001</v>
      </c>
    </row>
    <row r="1426" spans="1:9" x14ac:dyDescent="0.25">
      <c r="A1426" s="27">
        <v>41600</v>
      </c>
      <c r="B1426" t="s">
        <v>90</v>
      </c>
      <c r="C1426" t="s">
        <v>91</v>
      </c>
      <c r="D1426">
        <v>131.23230000000001</v>
      </c>
      <c r="E1426">
        <v>130.12629999999999</v>
      </c>
      <c r="F1426">
        <v>0.84994000000000003</v>
      </c>
      <c r="G1426">
        <v>1.1060000000000001</v>
      </c>
      <c r="H1426">
        <v>900.02</v>
      </c>
      <c r="I1426">
        <v>118111694.646</v>
      </c>
    </row>
    <row r="1427" spans="1:9" x14ac:dyDescent="0.25">
      <c r="A1427" s="27">
        <v>41599</v>
      </c>
      <c r="B1427" t="s">
        <v>90</v>
      </c>
      <c r="C1427" t="s">
        <v>91</v>
      </c>
      <c r="D1427">
        <v>130.1266</v>
      </c>
      <c r="E1427">
        <v>126.14019999999999</v>
      </c>
      <c r="F1427">
        <v>3.1602899999999998</v>
      </c>
      <c r="G1427">
        <v>3.9864000000000002</v>
      </c>
      <c r="H1427">
        <v>900.02</v>
      </c>
      <c r="I1427">
        <v>117116542.53200001</v>
      </c>
    </row>
    <row r="1428" spans="1:9" x14ac:dyDescent="0.25">
      <c r="A1428" s="27">
        <v>41598</v>
      </c>
      <c r="B1428" t="s">
        <v>90</v>
      </c>
      <c r="C1428" t="s">
        <v>91</v>
      </c>
      <c r="D1428">
        <v>126.1403</v>
      </c>
      <c r="E1428">
        <v>123.18989999999999</v>
      </c>
      <c r="F1428">
        <v>2.395</v>
      </c>
      <c r="G1428">
        <v>2.9504000000000001</v>
      </c>
      <c r="H1428">
        <v>800.02</v>
      </c>
      <c r="I1428">
        <v>100914762.80599999</v>
      </c>
    </row>
    <row r="1429" spans="1:9" x14ac:dyDescent="0.25">
      <c r="A1429" s="27">
        <v>41597</v>
      </c>
      <c r="B1429" t="s">
        <v>90</v>
      </c>
      <c r="C1429" t="s">
        <v>91</v>
      </c>
      <c r="D1429">
        <v>123.1902</v>
      </c>
      <c r="E1429">
        <v>124.97620000000001</v>
      </c>
      <c r="F1429">
        <v>-1.4290700000000001</v>
      </c>
      <c r="G1429">
        <v>-1.786</v>
      </c>
      <c r="H1429">
        <v>800.02</v>
      </c>
      <c r="I1429">
        <v>98554623.804000005</v>
      </c>
    </row>
    <row r="1430" spans="1:9" x14ac:dyDescent="0.25">
      <c r="A1430" s="27">
        <v>41596</v>
      </c>
      <c r="B1430" t="s">
        <v>90</v>
      </c>
      <c r="C1430" t="s">
        <v>91</v>
      </c>
      <c r="D1430">
        <v>124.97620000000001</v>
      </c>
      <c r="E1430">
        <v>124.8326</v>
      </c>
      <c r="F1430">
        <v>0.11502999999999999</v>
      </c>
      <c r="G1430">
        <v>0.14360000000000001</v>
      </c>
      <c r="H1430">
        <v>800.02</v>
      </c>
      <c r="I1430">
        <v>99983459.524000004</v>
      </c>
    </row>
    <row r="1431" spans="1:9" x14ac:dyDescent="0.25">
      <c r="A1431" s="27">
        <v>41593</v>
      </c>
      <c r="B1431" t="s">
        <v>90</v>
      </c>
      <c r="C1431" t="s">
        <v>91</v>
      </c>
      <c r="D1431">
        <v>124.8327</v>
      </c>
      <c r="E1431">
        <v>122.86109999999999</v>
      </c>
      <c r="F1431">
        <v>1.6047400000000001</v>
      </c>
      <c r="G1431">
        <v>1.9716</v>
      </c>
      <c r="H1431">
        <v>800.02</v>
      </c>
      <c r="I1431">
        <v>99868656.653999999</v>
      </c>
    </row>
    <row r="1432" spans="1:9" x14ac:dyDescent="0.25">
      <c r="A1432" s="27">
        <v>41592</v>
      </c>
      <c r="B1432" t="s">
        <v>90</v>
      </c>
      <c r="C1432" t="s">
        <v>91</v>
      </c>
      <c r="D1432">
        <v>122.8614</v>
      </c>
      <c r="E1432">
        <v>122.21380000000001</v>
      </c>
      <c r="F1432">
        <v>0.52988999999999997</v>
      </c>
      <c r="G1432">
        <v>0.64759999999999995</v>
      </c>
      <c r="H1432">
        <v>800.02</v>
      </c>
      <c r="I1432">
        <v>98291577.228</v>
      </c>
    </row>
    <row r="1433" spans="1:9" x14ac:dyDescent="0.25">
      <c r="A1433" s="27">
        <v>41591</v>
      </c>
      <c r="B1433" t="s">
        <v>90</v>
      </c>
      <c r="C1433" t="s">
        <v>91</v>
      </c>
      <c r="D1433">
        <v>122.2139</v>
      </c>
      <c r="E1433">
        <v>121.0523</v>
      </c>
      <c r="F1433">
        <v>0.95959000000000005</v>
      </c>
      <c r="G1433">
        <v>1.1616</v>
      </c>
      <c r="H1433">
        <v>800.02</v>
      </c>
      <c r="I1433">
        <v>97773564.277999997</v>
      </c>
    </row>
    <row r="1434" spans="1:9" x14ac:dyDescent="0.25">
      <c r="A1434" s="27">
        <v>41590</v>
      </c>
      <c r="B1434" t="s">
        <v>90</v>
      </c>
      <c r="C1434" t="s">
        <v>91</v>
      </c>
      <c r="D1434">
        <v>121.05240000000001</v>
      </c>
      <c r="E1434">
        <v>121.4796</v>
      </c>
      <c r="F1434">
        <v>-0.35165999999999997</v>
      </c>
      <c r="G1434">
        <v>-0.42720000000000002</v>
      </c>
      <c r="H1434">
        <v>950.02</v>
      </c>
      <c r="I1434">
        <v>115002201.04799999</v>
      </c>
    </row>
    <row r="1435" spans="1:9" x14ac:dyDescent="0.25">
      <c r="A1435" s="27">
        <v>41589</v>
      </c>
      <c r="B1435" t="s">
        <v>90</v>
      </c>
      <c r="C1435" t="s">
        <v>91</v>
      </c>
      <c r="D1435">
        <v>121.4794</v>
      </c>
      <c r="E1435">
        <v>120.19499999999999</v>
      </c>
      <c r="F1435">
        <v>1.0686</v>
      </c>
      <c r="G1435">
        <v>1.2844</v>
      </c>
      <c r="H1435">
        <v>950.02</v>
      </c>
      <c r="I1435">
        <v>115407859.588</v>
      </c>
    </row>
    <row r="1436" spans="1:9" x14ac:dyDescent="0.25">
      <c r="A1436" s="27">
        <v>41586</v>
      </c>
      <c r="B1436" t="s">
        <v>90</v>
      </c>
      <c r="C1436" t="s">
        <v>91</v>
      </c>
      <c r="D1436">
        <v>120.1952</v>
      </c>
      <c r="E1436">
        <v>115.7136</v>
      </c>
      <c r="F1436">
        <v>3.8730099999999998</v>
      </c>
      <c r="G1436">
        <v>4.4816000000000003</v>
      </c>
      <c r="H1436">
        <v>950.02</v>
      </c>
      <c r="I1436">
        <v>114187843.904</v>
      </c>
    </row>
    <row r="1437" spans="1:9" x14ac:dyDescent="0.25">
      <c r="A1437" s="27">
        <v>41585</v>
      </c>
      <c r="B1437" t="s">
        <v>90</v>
      </c>
      <c r="C1437" t="s">
        <v>91</v>
      </c>
      <c r="D1437">
        <v>115.7137</v>
      </c>
      <c r="E1437">
        <v>119.7321</v>
      </c>
      <c r="F1437">
        <v>-3.35616</v>
      </c>
      <c r="G1437">
        <v>-4.0183999999999997</v>
      </c>
      <c r="H1437">
        <v>950.02</v>
      </c>
      <c r="I1437">
        <v>109930329.274</v>
      </c>
    </row>
    <row r="1438" spans="1:9" x14ac:dyDescent="0.25">
      <c r="A1438" s="27">
        <v>41584</v>
      </c>
      <c r="B1438" t="s">
        <v>90</v>
      </c>
      <c r="C1438" t="s">
        <v>91</v>
      </c>
      <c r="D1438">
        <v>119.732</v>
      </c>
      <c r="E1438">
        <v>117.58</v>
      </c>
      <c r="F1438">
        <v>1.8302400000000001</v>
      </c>
      <c r="G1438">
        <v>2.1520000000000001</v>
      </c>
      <c r="H1438">
        <v>950.02</v>
      </c>
      <c r="I1438">
        <v>113747794.64</v>
      </c>
    </row>
    <row r="1439" spans="1:9" x14ac:dyDescent="0.25">
      <c r="A1439" s="27">
        <v>41583</v>
      </c>
      <c r="B1439" t="s">
        <v>90</v>
      </c>
      <c r="C1439" t="s">
        <v>91</v>
      </c>
      <c r="D1439">
        <v>117.58029999999999</v>
      </c>
      <c r="E1439">
        <v>118.2163</v>
      </c>
      <c r="F1439">
        <v>-0.53800000000000003</v>
      </c>
      <c r="G1439">
        <v>-0.63600000000000001</v>
      </c>
      <c r="H1439">
        <v>950.02</v>
      </c>
      <c r="I1439">
        <v>111703636.60600001</v>
      </c>
    </row>
    <row r="1440" spans="1:9" x14ac:dyDescent="0.25">
      <c r="A1440" s="27">
        <v>41582</v>
      </c>
      <c r="B1440" t="s">
        <v>90</v>
      </c>
      <c r="C1440" t="s">
        <v>91</v>
      </c>
      <c r="D1440">
        <v>118.2163</v>
      </c>
      <c r="E1440">
        <v>114.42870000000001</v>
      </c>
      <c r="F1440">
        <v>3.3100100000000001</v>
      </c>
      <c r="G1440">
        <v>3.7875999999999999</v>
      </c>
      <c r="H1440">
        <v>950.02</v>
      </c>
      <c r="I1440">
        <v>112307849.32600001</v>
      </c>
    </row>
    <row r="1441" spans="1:9" x14ac:dyDescent="0.25">
      <c r="A1441" s="27">
        <v>41579</v>
      </c>
      <c r="B1441" t="s">
        <v>90</v>
      </c>
      <c r="C1441" t="s">
        <v>91</v>
      </c>
      <c r="D1441">
        <v>114.42870000000001</v>
      </c>
      <c r="E1441">
        <v>114.59229999999999</v>
      </c>
      <c r="F1441">
        <v>-0.14277000000000001</v>
      </c>
      <c r="G1441">
        <v>-0.1636</v>
      </c>
      <c r="H1441">
        <v>950.02</v>
      </c>
      <c r="I1441">
        <v>108709553.574</v>
      </c>
    </row>
    <row r="1442" spans="1:9" x14ac:dyDescent="0.25">
      <c r="A1442" s="27">
        <v>41578</v>
      </c>
      <c r="B1442" t="s">
        <v>90</v>
      </c>
      <c r="C1442" t="s">
        <v>91</v>
      </c>
      <c r="D1442">
        <v>114.592</v>
      </c>
      <c r="E1442">
        <v>114.21599999999999</v>
      </c>
      <c r="F1442">
        <v>0.32919999999999999</v>
      </c>
      <c r="G1442">
        <v>0.376</v>
      </c>
      <c r="H1442">
        <v>950.02</v>
      </c>
      <c r="I1442">
        <v>108864691.84</v>
      </c>
    </row>
    <row r="1443" spans="1:9" x14ac:dyDescent="0.25">
      <c r="A1443" s="27">
        <v>41577</v>
      </c>
      <c r="B1443" t="s">
        <v>90</v>
      </c>
      <c r="C1443" t="s">
        <v>91</v>
      </c>
      <c r="D1443">
        <v>114.2163</v>
      </c>
      <c r="E1443">
        <v>114.8391</v>
      </c>
      <c r="F1443">
        <v>-0.54232000000000002</v>
      </c>
      <c r="G1443">
        <v>-0.62280000000000002</v>
      </c>
      <c r="H1443">
        <v>1050.02</v>
      </c>
      <c r="I1443">
        <v>119929399.32600001</v>
      </c>
    </row>
    <row r="1444" spans="1:9" x14ac:dyDescent="0.25">
      <c r="A1444" s="27">
        <v>41576</v>
      </c>
      <c r="B1444" t="s">
        <v>90</v>
      </c>
      <c r="C1444" t="s">
        <v>91</v>
      </c>
      <c r="D1444">
        <v>114.839</v>
      </c>
      <c r="E1444">
        <v>114.3526</v>
      </c>
      <c r="F1444">
        <v>0.42535000000000001</v>
      </c>
      <c r="G1444">
        <v>0.4864</v>
      </c>
      <c r="H1444">
        <v>1050.02</v>
      </c>
      <c r="I1444">
        <v>120583246.78</v>
      </c>
    </row>
    <row r="1445" spans="1:9" x14ac:dyDescent="0.25">
      <c r="A1445" s="27">
        <v>41575</v>
      </c>
      <c r="B1445" t="s">
        <v>90</v>
      </c>
      <c r="C1445" t="s">
        <v>91</v>
      </c>
      <c r="D1445">
        <v>114.3527</v>
      </c>
      <c r="E1445">
        <v>114.59910000000001</v>
      </c>
      <c r="F1445">
        <v>-0.21501000000000001</v>
      </c>
      <c r="G1445">
        <v>-0.24640000000000001</v>
      </c>
      <c r="H1445">
        <v>1050.02</v>
      </c>
      <c r="I1445">
        <v>120072622.05400001</v>
      </c>
    </row>
    <row r="1446" spans="1:9" x14ac:dyDescent="0.25">
      <c r="A1446" s="27">
        <v>41572</v>
      </c>
      <c r="B1446" t="s">
        <v>90</v>
      </c>
      <c r="C1446" t="s">
        <v>91</v>
      </c>
      <c r="D1446">
        <v>114.59910000000001</v>
      </c>
      <c r="E1446">
        <v>114.9843</v>
      </c>
      <c r="F1446">
        <v>-0.33500000000000002</v>
      </c>
      <c r="G1446">
        <v>-0.38519999999999999</v>
      </c>
      <c r="H1446">
        <v>1050.02</v>
      </c>
      <c r="I1446">
        <v>120331346.98199999</v>
      </c>
    </row>
    <row r="1447" spans="1:9" x14ac:dyDescent="0.25">
      <c r="A1447" s="27">
        <v>41571</v>
      </c>
      <c r="B1447" t="s">
        <v>90</v>
      </c>
      <c r="C1447" t="s">
        <v>91</v>
      </c>
      <c r="D1447">
        <v>114.9843</v>
      </c>
      <c r="E1447">
        <v>113.3635</v>
      </c>
      <c r="F1447">
        <v>1.42974</v>
      </c>
      <c r="G1447">
        <v>1.6208</v>
      </c>
      <c r="H1447">
        <v>1250.02</v>
      </c>
      <c r="I1447">
        <v>143732674.68599999</v>
      </c>
    </row>
    <row r="1448" spans="1:9" x14ac:dyDescent="0.25">
      <c r="A1448" s="27">
        <v>41570</v>
      </c>
      <c r="B1448" t="s">
        <v>90</v>
      </c>
      <c r="C1448" t="s">
        <v>91</v>
      </c>
      <c r="D1448">
        <v>113.36369999999999</v>
      </c>
      <c r="E1448">
        <v>113.9841</v>
      </c>
      <c r="F1448">
        <v>-0.54429000000000005</v>
      </c>
      <c r="G1448">
        <v>-0.62039999999999995</v>
      </c>
      <c r="H1448">
        <v>1350.02</v>
      </c>
      <c r="I1448">
        <v>153043262.27399999</v>
      </c>
    </row>
    <row r="1449" spans="1:9" x14ac:dyDescent="0.25">
      <c r="A1449" s="27">
        <v>41569</v>
      </c>
      <c r="B1449" t="s">
        <v>90</v>
      </c>
      <c r="C1449" t="s">
        <v>91</v>
      </c>
      <c r="D1449">
        <v>113.9841</v>
      </c>
      <c r="E1449">
        <v>114.0521</v>
      </c>
      <c r="F1449">
        <v>-5.9619999999999999E-2</v>
      </c>
      <c r="G1449">
        <v>-6.8000000000000005E-2</v>
      </c>
      <c r="H1449">
        <v>1350.02</v>
      </c>
      <c r="I1449">
        <v>153880814.68200001</v>
      </c>
    </row>
    <row r="1450" spans="1:9" x14ac:dyDescent="0.25">
      <c r="A1450" s="27">
        <v>41568</v>
      </c>
      <c r="B1450" t="s">
        <v>90</v>
      </c>
      <c r="C1450" t="s">
        <v>91</v>
      </c>
      <c r="D1450">
        <v>114.0519</v>
      </c>
      <c r="E1450">
        <v>116.0543</v>
      </c>
      <c r="F1450">
        <v>-1.7254</v>
      </c>
      <c r="G1450">
        <v>-2.0024000000000002</v>
      </c>
      <c r="H1450">
        <v>1350.02</v>
      </c>
      <c r="I1450">
        <v>153972346.03799999</v>
      </c>
    </row>
    <row r="1451" spans="1:9" x14ac:dyDescent="0.25">
      <c r="A1451" s="27">
        <v>41565</v>
      </c>
      <c r="B1451" t="s">
        <v>90</v>
      </c>
      <c r="C1451" t="s">
        <v>91</v>
      </c>
      <c r="D1451">
        <v>116.0543</v>
      </c>
      <c r="E1451">
        <v>114.4207</v>
      </c>
      <c r="F1451">
        <v>1.42771</v>
      </c>
      <c r="G1451">
        <v>1.6335999999999999</v>
      </c>
      <c r="H1451">
        <v>1350.02</v>
      </c>
      <c r="I1451">
        <v>156675626.086</v>
      </c>
    </row>
    <row r="1452" spans="1:9" x14ac:dyDescent="0.25">
      <c r="A1452" s="27">
        <v>41564</v>
      </c>
      <c r="B1452" t="s">
        <v>90</v>
      </c>
      <c r="C1452" t="s">
        <v>91</v>
      </c>
      <c r="D1452">
        <v>114.42100000000001</v>
      </c>
      <c r="E1452">
        <v>107.5718</v>
      </c>
      <c r="F1452">
        <v>6.3670999999999998</v>
      </c>
      <c r="G1452">
        <v>6.8491999999999997</v>
      </c>
      <c r="H1452">
        <v>1400.02</v>
      </c>
      <c r="I1452">
        <v>160191688.41999999</v>
      </c>
    </row>
    <row r="1453" spans="1:9" x14ac:dyDescent="0.25">
      <c r="A1453" s="27">
        <v>41563</v>
      </c>
      <c r="B1453" t="s">
        <v>90</v>
      </c>
      <c r="C1453" t="s">
        <v>91</v>
      </c>
      <c r="D1453">
        <v>107.5719</v>
      </c>
      <c r="E1453">
        <v>97.753500000000003</v>
      </c>
      <c r="F1453">
        <v>10.044040000000001</v>
      </c>
      <c r="G1453">
        <v>9.8184000000000005</v>
      </c>
      <c r="H1453">
        <v>1500.02</v>
      </c>
      <c r="I1453">
        <v>161360001.43799999</v>
      </c>
    </row>
    <row r="1454" spans="1:9" x14ac:dyDescent="0.25">
      <c r="A1454" s="27">
        <v>41562</v>
      </c>
      <c r="B1454" t="s">
        <v>90</v>
      </c>
      <c r="C1454" t="s">
        <v>91</v>
      </c>
      <c r="D1454">
        <v>97.753699999999995</v>
      </c>
      <c r="E1454">
        <v>102.26649999999999</v>
      </c>
      <c r="F1454">
        <v>-4.4127799999999997</v>
      </c>
      <c r="G1454">
        <v>-4.5128000000000004</v>
      </c>
      <c r="H1454">
        <v>1500.02</v>
      </c>
      <c r="I1454">
        <v>146632505.074</v>
      </c>
    </row>
    <row r="1455" spans="1:9" x14ac:dyDescent="0.25">
      <c r="A1455" s="27">
        <v>41561</v>
      </c>
      <c r="B1455" t="s">
        <v>90</v>
      </c>
      <c r="C1455" t="s">
        <v>91</v>
      </c>
      <c r="D1455">
        <v>102.2663</v>
      </c>
      <c r="E1455">
        <v>103.8351</v>
      </c>
      <c r="F1455">
        <v>-1.5108600000000001</v>
      </c>
      <c r="G1455">
        <v>-1.5688</v>
      </c>
      <c r="H1455">
        <v>1450.02</v>
      </c>
      <c r="I1455">
        <v>148288180.32600001</v>
      </c>
    </row>
    <row r="1456" spans="1:9" x14ac:dyDescent="0.25">
      <c r="A1456" s="27">
        <v>41558</v>
      </c>
      <c r="B1456" t="s">
        <v>90</v>
      </c>
      <c r="C1456" t="s">
        <v>91</v>
      </c>
      <c r="D1456">
        <v>103.8348</v>
      </c>
      <c r="E1456">
        <v>100.9636</v>
      </c>
      <c r="F1456">
        <v>2.8437999999999999</v>
      </c>
      <c r="G1456">
        <v>2.8712</v>
      </c>
      <c r="H1456">
        <v>1450.02</v>
      </c>
      <c r="I1456">
        <v>150562536.69600001</v>
      </c>
    </row>
    <row r="1457" spans="1:9" x14ac:dyDescent="0.25">
      <c r="A1457" s="27">
        <v>41557</v>
      </c>
      <c r="B1457" t="s">
        <v>90</v>
      </c>
      <c r="C1457" t="s">
        <v>91</v>
      </c>
      <c r="D1457">
        <v>100.9637</v>
      </c>
      <c r="E1457">
        <v>91.353700000000003</v>
      </c>
      <c r="F1457">
        <v>10.519550000000001</v>
      </c>
      <c r="G1457">
        <v>9.61</v>
      </c>
      <c r="H1457">
        <v>1350.02</v>
      </c>
      <c r="I1457">
        <v>136303014.27399999</v>
      </c>
    </row>
    <row r="1458" spans="1:9" x14ac:dyDescent="0.25">
      <c r="A1458" s="27">
        <v>41556</v>
      </c>
      <c r="B1458" t="s">
        <v>90</v>
      </c>
      <c r="C1458" t="s">
        <v>91</v>
      </c>
      <c r="D1458">
        <v>91.353999999999999</v>
      </c>
      <c r="E1458">
        <v>89.309600000000003</v>
      </c>
      <c r="F1458">
        <v>2.28912</v>
      </c>
      <c r="G1458">
        <v>2.0444</v>
      </c>
      <c r="H1458">
        <v>1200.02</v>
      </c>
      <c r="I1458">
        <v>109626627.08</v>
      </c>
    </row>
    <row r="1459" spans="1:9" x14ac:dyDescent="0.25">
      <c r="A1459" s="27">
        <v>41555</v>
      </c>
      <c r="B1459" t="s">
        <v>90</v>
      </c>
      <c r="C1459" t="s">
        <v>91</v>
      </c>
      <c r="D1459">
        <v>89.309600000000003</v>
      </c>
      <c r="E1459">
        <v>93.351600000000005</v>
      </c>
      <c r="F1459">
        <v>-4.3298699999999997</v>
      </c>
      <c r="G1459">
        <v>-4.0419999999999998</v>
      </c>
      <c r="H1459">
        <v>1200.02</v>
      </c>
      <c r="I1459">
        <v>107173306.192</v>
      </c>
    </row>
    <row r="1460" spans="1:9" x14ac:dyDescent="0.25">
      <c r="A1460" s="27">
        <v>41554</v>
      </c>
      <c r="B1460" t="s">
        <v>90</v>
      </c>
      <c r="C1460" t="s">
        <v>91</v>
      </c>
      <c r="D1460">
        <v>93.351399999999998</v>
      </c>
      <c r="E1460">
        <v>102.2826</v>
      </c>
      <c r="F1460">
        <v>-8.7318899999999999</v>
      </c>
      <c r="G1460">
        <v>-8.9312000000000005</v>
      </c>
      <c r="H1460">
        <v>1000.02</v>
      </c>
      <c r="I1460">
        <v>93353267.027999997</v>
      </c>
    </row>
    <row r="1461" spans="1:9" x14ac:dyDescent="0.25">
      <c r="A1461" s="27">
        <v>41551</v>
      </c>
      <c r="B1461" t="s">
        <v>90</v>
      </c>
      <c r="C1461" t="s">
        <v>91</v>
      </c>
      <c r="D1461">
        <v>102.28230000000001</v>
      </c>
      <c r="E1461">
        <v>99.702299999999994</v>
      </c>
      <c r="F1461">
        <v>2.5876999999999999</v>
      </c>
      <c r="G1461">
        <v>2.58</v>
      </c>
      <c r="H1461">
        <v>950.02</v>
      </c>
      <c r="I1461">
        <v>97170230.645999998</v>
      </c>
    </row>
    <row r="1462" spans="1:9" x14ac:dyDescent="0.25">
      <c r="A1462" s="27">
        <v>41550</v>
      </c>
      <c r="B1462" t="s">
        <v>90</v>
      </c>
      <c r="C1462" t="s">
        <v>91</v>
      </c>
      <c r="D1462">
        <v>99.702500000000001</v>
      </c>
      <c r="E1462">
        <v>104.13890000000001</v>
      </c>
      <c r="F1462">
        <v>-4.2600800000000003</v>
      </c>
      <c r="G1462">
        <v>-4.4363999999999999</v>
      </c>
      <c r="H1462">
        <v>950.02</v>
      </c>
      <c r="I1462">
        <v>94719369.049999997</v>
      </c>
    </row>
    <row r="1463" spans="1:9" x14ac:dyDescent="0.25">
      <c r="A1463" s="27">
        <v>41549</v>
      </c>
      <c r="B1463" t="s">
        <v>90</v>
      </c>
      <c r="C1463" t="s">
        <v>91</v>
      </c>
      <c r="D1463">
        <v>104.13890000000001</v>
      </c>
      <c r="E1463">
        <v>109.50530000000001</v>
      </c>
      <c r="F1463">
        <v>-4.9005799999999997</v>
      </c>
      <c r="G1463">
        <v>-5.3663999999999996</v>
      </c>
      <c r="H1463">
        <v>1000.02</v>
      </c>
      <c r="I1463">
        <v>104140982.778</v>
      </c>
    </row>
    <row r="1464" spans="1:9" x14ac:dyDescent="0.25">
      <c r="A1464" s="27">
        <v>41548</v>
      </c>
      <c r="B1464" t="s">
        <v>90</v>
      </c>
      <c r="C1464" t="s">
        <v>91</v>
      </c>
      <c r="D1464">
        <v>109.50530000000001</v>
      </c>
      <c r="E1464">
        <v>105.02209999999999</v>
      </c>
      <c r="F1464">
        <v>4.2688199999999998</v>
      </c>
      <c r="G1464">
        <v>4.4832000000000001</v>
      </c>
      <c r="H1464">
        <v>1000.02</v>
      </c>
      <c r="I1464">
        <v>109507490.10600001</v>
      </c>
    </row>
    <row r="1465" spans="1:9" x14ac:dyDescent="0.25">
      <c r="A1465" s="27">
        <v>41547</v>
      </c>
      <c r="B1465" t="s">
        <v>90</v>
      </c>
      <c r="C1465" t="s">
        <v>91</v>
      </c>
      <c r="D1465">
        <v>105.0222</v>
      </c>
      <c r="E1465">
        <v>109.4618</v>
      </c>
      <c r="F1465">
        <v>-4.0558399999999999</v>
      </c>
      <c r="G1465">
        <v>-4.4396000000000004</v>
      </c>
      <c r="H1465">
        <v>900.02</v>
      </c>
      <c r="I1465">
        <v>94522080.444000006</v>
      </c>
    </row>
    <row r="1466" spans="1:9" x14ac:dyDescent="0.25">
      <c r="A1466" s="27">
        <v>41544</v>
      </c>
      <c r="B1466" t="s">
        <v>90</v>
      </c>
      <c r="C1466" t="s">
        <v>91</v>
      </c>
      <c r="D1466">
        <v>109.46169999999999</v>
      </c>
      <c r="E1466">
        <v>113.9093</v>
      </c>
      <c r="F1466">
        <v>-3.9045100000000001</v>
      </c>
      <c r="G1466">
        <v>-4.4476000000000004</v>
      </c>
      <c r="H1466">
        <v>700.02</v>
      </c>
      <c r="I1466">
        <v>76625379.233999997</v>
      </c>
    </row>
    <row r="1467" spans="1:9" x14ac:dyDescent="0.25">
      <c r="A1467" s="27">
        <v>41543</v>
      </c>
      <c r="B1467" t="s">
        <v>90</v>
      </c>
      <c r="C1467" t="s">
        <v>91</v>
      </c>
      <c r="D1467">
        <v>113.9093</v>
      </c>
      <c r="E1467">
        <v>112.1005</v>
      </c>
      <c r="F1467">
        <v>1.61355</v>
      </c>
      <c r="G1467">
        <v>1.8088</v>
      </c>
      <c r="H1467">
        <v>700.02</v>
      </c>
      <c r="I1467">
        <v>79738788.186000004</v>
      </c>
    </row>
    <row r="1468" spans="1:9" x14ac:dyDescent="0.25">
      <c r="A1468" s="27">
        <v>41542</v>
      </c>
      <c r="B1468" t="s">
        <v>90</v>
      </c>
      <c r="C1468" t="s">
        <v>91</v>
      </c>
      <c r="D1468">
        <v>112.1007</v>
      </c>
      <c r="E1468">
        <v>112.01430000000001</v>
      </c>
      <c r="F1468">
        <v>7.7130000000000004E-2</v>
      </c>
      <c r="G1468">
        <v>8.6400000000000005E-2</v>
      </c>
      <c r="H1468">
        <v>700.02</v>
      </c>
      <c r="I1468">
        <v>78472732.013999999</v>
      </c>
    </row>
    <row r="1469" spans="1:9" x14ac:dyDescent="0.25">
      <c r="A1469" s="27">
        <v>41541</v>
      </c>
      <c r="B1469" t="s">
        <v>90</v>
      </c>
      <c r="C1469" t="s">
        <v>91</v>
      </c>
      <c r="D1469">
        <v>112.0145</v>
      </c>
      <c r="E1469">
        <v>110.10890000000001</v>
      </c>
      <c r="F1469">
        <v>1.73065</v>
      </c>
      <c r="G1469">
        <v>1.9056</v>
      </c>
      <c r="H1469">
        <v>700.02</v>
      </c>
      <c r="I1469">
        <v>78412390.290000007</v>
      </c>
    </row>
    <row r="1470" spans="1:9" x14ac:dyDescent="0.25">
      <c r="A1470" s="27">
        <v>41540</v>
      </c>
      <c r="B1470" t="s">
        <v>90</v>
      </c>
      <c r="C1470" t="s">
        <v>91</v>
      </c>
      <c r="D1470">
        <v>110.10899999999999</v>
      </c>
      <c r="E1470">
        <v>112.571</v>
      </c>
      <c r="F1470">
        <v>-2.1870599999999998</v>
      </c>
      <c r="G1470">
        <v>-2.4620000000000002</v>
      </c>
      <c r="H1470">
        <v>700.02</v>
      </c>
      <c r="I1470">
        <v>77078502.180000007</v>
      </c>
    </row>
    <row r="1471" spans="1:9" x14ac:dyDescent="0.25">
      <c r="A1471" s="27">
        <v>41537</v>
      </c>
      <c r="B1471" t="s">
        <v>90</v>
      </c>
      <c r="C1471" t="s">
        <v>91</v>
      </c>
      <c r="D1471">
        <v>112.5707</v>
      </c>
      <c r="E1471">
        <v>114.5123</v>
      </c>
      <c r="F1471">
        <v>-1.69554</v>
      </c>
      <c r="G1471">
        <v>-1.9416</v>
      </c>
      <c r="H1471">
        <v>700.02</v>
      </c>
      <c r="I1471">
        <v>78801741.414000005</v>
      </c>
    </row>
    <row r="1472" spans="1:9" x14ac:dyDescent="0.25">
      <c r="A1472" s="27">
        <v>41536</v>
      </c>
      <c r="B1472" t="s">
        <v>90</v>
      </c>
      <c r="C1472" t="s">
        <v>91</v>
      </c>
      <c r="D1472">
        <v>114.51220000000001</v>
      </c>
      <c r="E1472">
        <v>114.88379999999999</v>
      </c>
      <c r="F1472">
        <v>-0.32346000000000003</v>
      </c>
      <c r="G1472">
        <v>-0.37159999999999999</v>
      </c>
      <c r="H1472">
        <v>950.02</v>
      </c>
      <c r="I1472">
        <v>108788880.244</v>
      </c>
    </row>
    <row r="1473" spans="1:9" x14ac:dyDescent="0.25">
      <c r="A1473" s="27">
        <v>41535</v>
      </c>
      <c r="B1473" t="s">
        <v>90</v>
      </c>
      <c r="C1473" t="s">
        <v>91</v>
      </c>
      <c r="D1473">
        <v>114.8835</v>
      </c>
      <c r="E1473">
        <v>109.5971</v>
      </c>
      <c r="F1473">
        <v>4.8234899999999996</v>
      </c>
      <c r="G1473">
        <v>5.2864000000000004</v>
      </c>
      <c r="H1473">
        <v>950.02</v>
      </c>
      <c r="I1473">
        <v>109141622.67</v>
      </c>
    </row>
    <row r="1474" spans="1:9" x14ac:dyDescent="0.25">
      <c r="A1474" s="27">
        <v>41534</v>
      </c>
      <c r="B1474" t="s">
        <v>90</v>
      </c>
      <c r="C1474" t="s">
        <v>91</v>
      </c>
      <c r="D1474">
        <v>109.5971</v>
      </c>
      <c r="E1474">
        <v>108.9211</v>
      </c>
      <c r="F1474">
        <v>0.62063000000000001</v>
      </c>
      <c r="G1474">
        <v>0.67600000000000005</v>
      </c>
      <c r="H1474">
        <v>950.02</v>
      </c>
      <c r="I1474">
        <v>104119436.942</v>
      </c>
    </row>
    <row r="1475" spans="1:9" x14ac:dyDescent="0.25">
      <c r="A1475" s="27">
        <v>41533</v>
      </c>
      <c r="B1475" t="s">
        <v>90</v>
      </c>
      <c r="C1475" t="s">
        <v>91</v>
      </c>
      <c r="D1475">
        <v>108.9212</v>
      </c>
      <c r="E1475">
        <v>107.32680000000001</v>
      </c>
      <c r="F1475">
        <v>1.48556</v>
      </c>
      <c r="G1475">
        <v>1.5944</v>
      </c>
      <c r="H1475">
        <v>950.02</v>
      </c>
      <c r="I1475">
        <v>103477318.42399999</v>
      </c>
    </row>
    <row r="1476" spans="1:9" x14ac:dyDescent="0.25">
      <c r="A1476" s="27">
        <v>41530</v>
      </c>
      <c r="B1476" t="s">
        <v>90</v>
      </c>
      <c r="C1476" t="s">
        <v>91</v>
      </c>
      <c r="D1476">
        <v>107.32680000000001</v>
      </c>
      <c r="E1476">
        <v>107.3292</v>
      </c>
      <c r="F1476">
        <v>-2.2399999999999998E-3</v>
      </c>
      <c r="G1476">
        <v>-2.3999999999999998E-3</v>
      </c>
      <c r="H1476">
        <v>900.02</v>
      </c>
      <c r="I1476">
        <v>96596266.535999998</v>
      </c>
    </row>
    <row r="1477" spans="1:9" x14ac:dyDescent="0.25">
      <c r="A1477" s="27">
        <v>41529</v>
      </c>
      <c r="B1477" t="s">
        <v>90</v>
      </c>
      <c r="C1477" t="s">
        <v>91</v>
      </c>
      <c r="D1477">
        <v>107.32899999999999</v>
      </c>
      <c r="E1477">
        <v>107.9766</v>
      </c>
      <c r="F1477">
        <v>-0.59975999999999996</v>
      </c>
      <c r="G1477">
        <v>-0.64759999999999995</v>
      </c>
      <c r="H1477">
        <v>900.02</v>
      </c>
      <c r="I1477">
        <v>96598246.579999998</v>
      </c>
    </row>
    <row r="1478" spans="1:9" x14ac:dyDescent="0.25">
      <c r="A1478" s="27">
        <v>41528</v>
      </c>
      <c r="B1478" t="s">
        <v>90</v>
      </c>
      <c r="C1478" t="s">
        <v>91</v>
      </c>
      <c r="D1478">
        <v>107.9764</v>
      </c>
      <c r="E1478">
        <v>104.0688</v>
      </c>
      <c r="F1478">
        <v>3.75482</v>
      </c>
      <c r="G1478">
        <v>3.9076</v>
      </c>
      <c r="H1478">
        <v>900.02</v>
      </c>
      <c r="I1478">
        <v>97180919.527999997</v>
      </c>
    </row>
    <row r="1479" spans="1:9" x14ac:dyDescent="0.25">
      <c r="A1479" s="27">
        <v>41527</v>
      </c>
      <c r="B1479" t="s">
        <v>90</v>
      </c>
      <c r="C1479" t="s">
        <v>91</v>
      </c>
      <c r="D1479">
        <v>104.0689</v>
      </c>
      <c r="E1479">
        <v>100.96210000000001</v>
      </c>
      <c r="F1479">
        <v>3.0771899999999999</v>
      </c>
      <c r="G1479">
        <v>3.1067999999999998</v>
      </c>
      <c r="H1479">
        <v>900.02</v>
      </c>
      <c r="I1479">
        <v>93664091.378000006</v>
      </c>
    </row>
    <row r="1480" spans="1:9" x14ac:dyDescent="0.25">
      <c r="A1480" s="27">
        <v>41526</v>
      </c>
      <c r="B1480" t="s">
        <v>90</v>
      </c>
      <c r="C1480" t="s">
        <v>91</v>
      </c>
      <c r="D1480">
        <v>100.9623</v>
      </c>
      <c r="E1480">
        <v>97.007099999999994</v>
      </c>
      <c r="F1480">
        <v>4.0772300000000001</v>
      </c>
      <c r="G1480">
        <v>3.9552</v>
      </c>
      <c r="H1480">
        <v>1000.02</v>
      </c>
      <c r="I1480">
        <v>100964319.24600001</v>
      </c>
    </row>
    <row r="1481" spans="1:9" x14ac:dyDescent="0.25">
      <c r="A1481" s="27">
        <v>41523</v>
      </c>
      <c r="B1481" t="s">
        <v>90</v>
      </c>
      <c r="C1481" t="s">
        <v>91</v>
      </c>
      <c r="D1481">
        <v>97.007300000000001</v>
      </c>
      <c r="E1481">
        <v>97.590500000000006</v>
      </c>
      <c r="F1481">
        <v>-0.59760000000000002</v>
      </c>
      <c r="G1481">
        <v>-0.58320000000000005</v>
      </c>
      <c r="H1481">
        <v>950.02</v>
      </c>
      <c r="I1481">
        <v>92158875.145999998</v>
      </c>
    </row>
    <row r="1482" spans="1:9" x14ac:dyDescent="0.25">
      <c r="A1482" s="27">
        <v>41522</v>
      </c>
      <c r="B1482" t="s">
        <v>90</v>
      </c>
      <c r="C1482" t="s">
        <v>91</v>
      </c>
      <c r="D1482">
        <v>97.590199999999996</v>
      </c>
      <c r="E1482">
        <v>96.352599999999995</v>
      </c>
      <c r="F1482">
        <v>1.2844500000000001</v>
      </c>
      <c r="G1482">
        <v>1.2376</v>
      </c>
      <c r="H1482">
        <v>950.02</v>
      </c>
      <c r="I1482">
        <v>92712641.804000005</v>
      </c>
    </row>
    <row r="1483" spans="1:9" x14ac:dyDescent="0.25">
      <c r="A1483" s="27">
        <v>41521</v>
      </c>
      <c r="B1483" t="s">
        <v>90</v>
      </c>
      <c r="C1483" t="s">
        <v>91</v>
      </c>
      <c r="D1483">
        <v>96.352900000000005</v>
      </c>
      <c r="E1483">
        <v>95.657300000000006</v>
      </c>
      <c r="F1483">
        <v>0.72718000000000005</v>
      </c>
      <c r="G1483">
        <v>0.6956</v>
      </c>
      <c r="H1483">
        <v>950.02</v>
      </c>
      <c r="I1483">
        <v>91537182.057999998</v>
      </c>
    </row>
    <row r="1484" spans="1:9" x14ac:dyDescent="0.25">
      <c r="A1484" s="27">
        <v>41520</v>
      </c>
      <c r="B1484" t="s">
        <v>90</v>
      </c>
      <c r="C1484" t="s">
        <v>91</v>
      </c>
      <c r="D1484">
        <v>95.657600000000002</v>
      </c>
      <c r="E1484">
        <v>92.61</v>
      </c>
      <c r="F1484">
        <v>3.2907899999999999</v>
      </c>
      <c r="G1484">
        <v>3.0476000000000001</v>
      </c>
      <c r="H1484">
        <v>950.02</v>
      </c>
      <c r="I1484">
        <v>90876633.151999995</v>
      </c>
    </row>
    <row r="1485" spans="1:9" x14ac:dyDescent="0.25">
      <c r="A1485" s="27">
        <v>41516</v>
      </c>
      <c r="B1485" t="s">
        <v>90</v>
      </c>
      <c r="C1485" t="s">
        <v>91</v>
      </c>
      <c r="D1485">
        <v>92.610100000000003</v>
      </c>
      <c r="E1485">
        <v>93.510499999999993</v>
      </c>
      <c r="F1485">
        <v>-0.96289000000000002</v>
      </c>
      <c r="G1485">
        <v>-0.90039999999999998</v>
      </c>
      <c r="H1485">
        <v>900.02</v>
      </c>
      <c r="I1485">
        <v>83350942.202000007</v>
      </c>
    </row>
    <row r="1486" spans="1:9" x14ac:dyDescent="0.25">
      <c r="A1486" s="27">
        <v>41515</v>
      </c>
      <c r="B1486" t="s">
        <v>90</v>
      </c>
      <c r="C1486" t="s">
        <v>91</v>
      </c>
      <c r="D1486">
        <v>93.510499999999993</v>
      </c>
      <c r="E1486">
        <v>93.506900000000002</v>
      </c>
      <c r="F1486">
        <v>3.8500000000000001E-3</v>
      </c>
      <c r="G1486">
        <v>3.5999999999999999E-3</v>
      </c>
      <c r="H1486">
        <v>850.02</v>
      </c>
      <c r="I1486">
        <v>79485795.209999993</v>
      </c>
    </row>
    <row r="1487" spans="1:9" x14ac:dyDescent="0.25">
      <c r="A1487" s="27">
        <v>41514</v>
      </c>
      <c r="B1487" t="s">
        <v>90</v>
      </c>
      <c r="C1487" t="s">
        <v>91</v>
      </c>
      <c r="D1487">
        <v>93.507199999999997</v>
      </c>
      <c r="E1487">
        <v>94.189599999999999</v>
      </c>
      <c r="F1487">
        <v>-0.72450000000000003</v>
      </c>
      <c r="G1487">
        <v>-0.68240000000000001</v>
      </c>
      <c r="H1487">
        <v>750.02</v>
      </c>
      <c r="I1487">
        <v>70132270.143999994</v>
      </c>
    </row>
    <row r="1488" spans="1:9" x14ac:dyDescent="0.25">
      <c r="A1488" s="27">
        <v>41513</v>
      </c>
      <c r="B1488" t="s">
        <v>90</v>
      </c>
      <c r="C1488" t="s">
        <v>91</v>
      </c>
      <c r="D1488">
        <v>94.189400000000006</v>
      </c>
      <c r="E1488">
        <v>102.633</v>
      </c>
      <c r="F1488">
        <v>-8.2269799999999993</v>
      </c>
      <c r="G1488">
        <v>-8.4436</v>
      </c>
      <c r="H1488">
        <v>750.02</v>
      </c>
      <c r="I1488">
        <v>70643933.788000003</v>
      </c>
    </row>
    <row r="1489" spans="1:9" x14ac:dyDescent="0.25">
      <c r="A1489" s="27">
        <v>41512</v>
      </c>
      <c r="B1489" t="s">
        <v>90</v>
      </c>
      <c r="C1489" t="s">
        <v>91</v>
      </c>
      <c r="D1489">
        <v>102.633</v>
      </c>
      <c r="E1489">
        <v>106.9466</v>
      </c>
      <c r="F1489">
        <v>-4.0334099999999999</v>
      </c>
      <c r="G1489">
        <v>-4.3136000000000001</v>
      </c>
      <c r="H1489">
        <v>750.02</v>
      </c>
      <c r="I1489">
        <v>76976802.659999996</v>
      </c>
    </row>
    <row r="1490" spans="1:9" x14ac:dyDescent="0.25">
      <c r="A1490" s="27">
        <v>41509</v>
      </c>
      <c r="B1490" t="s">
        <v>90</v>
      </c>
      <c r="C1490" t="s">
        <v>91</v>
      </c>
      <c r="D1490">
        <v>106.94629999999999</v>
      </c>
      <c r="E1490">
        <v>105.3283</v>
      </c>
      <c r="F1490">
        <v>1.5361499999999999</v>
      </c>
      <c r="G1490">
        <v>1.6180000000000001</v>
      </c>
      <c r="H1490">
        <v>750.02</v>
      </c>
      <c r="I1490">
        <v>80211863.925999999</v>
      </c>
    </row>
    <row r="1491" spans="1:9" x14ac:dyDescent="0.25">
      <c r="A1491" s="27">
        <v>41508</v>
      </c>
      <c r="B1491" t="s">
        <v>90</v>
      </c>
      <c r="C1491" t="s">
        <v>91</v>
      </c>
      <c r="D1491">
        <v>105.3283</v>
      </c>
      <c r="E1491">
        <v>101.2899</v>
      </c>
      <c r="F1491">
        <v>3.9869699999999999</v>
      </c>
      <c r="G1491">
        <v>4.0384000000000002</v>
      </c>
      <c r="H1491">
        <v>750.02</v>
      </c>
      <c r="I1491">
        <v>78998331.566</v>
      </c>
    </row>
    <row r="1492" spans="1:9" x14ac:dyDescent="0.25">
      <c r="A1492" s="27">
        <v>41507</v>
      </c>
      <c r="B1492" t="s">
        <v>90</v>
      </c>
      <c r="C1492" t="s">
        <v>91</v>
      </c>
      <c r="D1492">
        <v>101.2899</v>
      </c>
      <c r="E1492">
        <v>104.3031</v>
      </c>
      <c r="F1492">
        <v>-2.88889</v>
      </c>
      <c r="G1492">
        <v>-3.0131999999999999</v>
      </c>
      <c r="H1492">
        <v>850.02</v>
      </c>
      <c r="I1492">
        <v>86098440.797999993</v>
      </c>
    </row>
    <row r="1493" spans="1:9" x14ac:dyDescent="0.25">
      <c r="A1493" s="27">
        <v>41506</v>
      </c>
      <c r="B1493" t="s">
        <v>90</v>
      </c>
      <c r="C1493" t="s">
        <v>91</v>
      </c>
      <c r="D1493">
        <v>104.30289999999999</v>
      </c>
      <c r="E1493">
        <v>102.4389</v>
      </c>
      <c r="F1493">
        <v>1.81962</v>
      </c>
      <c r="G1493">
        <v>1.8640000000000001</v>
      </c>
      <c r="H1493">
        <v>850.02</v>
      </c>
      <c r="I1493">
        <v>88659551.057999998</v>
      </c>
    </row>
    <row r="1494" spans="1:9" x14ac:dyDescent="0.25">
      <c r="A1494" s="27">
        <v>41505</v>
      </c>
      <c r="B1494" t="s">
        <v>90</v>
      </c>
      <c r="C1494" t="s">
        <v>91</v>
      </c>
      <c r="D1494">
        <v>102.4391</v>
      </c>
      <c r="E1494">
        <v>104.9631</v>
      </c>
      <c r="F1494">
        <v>-2.4046500000000002</v>
      </c>
      <c r="G1494">
        <v>-2.524</v>
      </c>
      <c r="H1494">
        <v>850.02</v>
      </c>
      <c r="I1494">
        <v>87075283.782000005</v>
      </c>
    </row>
    <row r="1495" spans="1:9" x14ac:dyDescent="0.25">
      <c r="A1495" s="27">
        <v>41502</v>
      </c>
      <c r="B1495" t="s">
        <v>90</v>
      </c>
      <c r="C1495" t="s">
        <v>91</v>
      </c>
      <c r="D1495">
        <v>104.9628</v>
      </c>
      <c r="E1495">
        <v>104.2428</v>
      </c>
      <c r="F1495">
        <v>0.69069999999999998</v>
      </c>
      <c r="G1495">
        <v>0.72</v>
      </c>
      <c r="H1495">
        <v>850.02</v>
      </c>
      <c r="I1495">
        <v>89220479.255999997</v>
      </c>
    </row>
    <row r="1496" spans="1:9" x14ac:dyDescent="0.25">
      <c r="A1496" s="27">
        <v>41501</v>
      </c>
      <c r="B1496" t="s">
        <v>90</v>
      </c>
      <c r="C1496" t="s">
        <v>91</v>
      </c>
      <c r="D1496">
        <v>104.24290000000001</v>
      </c>
      <c r="E1496">
        <v>108.9933</v>
      </c>
      <c r="F1496">
        <v>-4.3584300000000002</v>
      </c>
      <c r="G1496">
        <v>-4.7504</v>
      </c>
      <c r="H1496">
        <v>850.02</v>
      </c>
      <c r="I1496">
        <v>88608549.857999995</v>
      </c>
    </row>
    <row r="1497" spans="1:9" x14ac:dyDescent="0.25">
      <c r="A1497" s="27">
        <v>41500</v>
      </c>
      <c r="B1497" t="s">
        <v>90</v>
      </c>
      <c r="C1497" t="s">
        <v>91</v>
      </c>
      <c r="D1497">
        <v>108.9932</v>
      </c>
      <c r="E1497">
        <v>110.89919999999999</v>
      </c>
      <c r="F1497">
        <v>-1.71868</v>
      </c>
      <c r="G1497">
        <v>-1.9059999999999999</v>
      </c>
      <c r="H1497">
        <v>850.02</v>
      </c>
      <c r="I1497">
        <v>92646399.863999993</v>
      </c>
    </row>
    <row r="1498" spans="1:9" x14ac:dyDescent="0.25">
      <c r="A1498" s="27">
        <v>41499</v>
      </c>
      <c r="B1498" t="s">
        <v>90</v>
      </c>
      <c r="C1498" t="s">
        <v>91</v>
      </c>
      <c r="D1498">
        <v>110.8991</v>
      </c>
      <c r="E1498">
        <v>109.8807</v>
      </c>
      <c r="F1498">
        <v>0.92681999999999998</v>
      </c>
      <c r="G1498">
        <v>1.0184</v>
      </c>
      <c r="H1498">
        <v>750.02</v>
      </c>
      <c r="I1498">
        <v>83176542.981999993</v>
      </c>
    </row>
    <row r="1499" spans="1:9" x14ac:dyDescent="0.25">
      <c r="A1499" s="27">
        <v>41498</v>
      </c>
      <c r="B1499" t="s">
        <v>90</v>
      </c>
      <c r="C1499" t="s">
        <v>91</v>
      </c>
      <c r="D1499">
        <v>109.8809</v>
      </c>
      <c r="E1499">
        <v>108.41930000000001</v>
      </c>
      <c r="F1499">
        <v>1.3481000000000001</v>
      </c>
      <c r="G1499">
        <v>1.4616</v>
      </c>
      <c r="H1499">
        <v>750.02</v>
      </c>
      <c r="I1499">
        <v>82412872.618000001</v>
      </c>
    </row>
    <row r="1500" spans="1:9" x14ac:dyDescent="0.25">
      <c r="A1500" s="27">
        <v>41495</v>
      </c>
      <c r="B1500" t="s">
        <v>90</v>
      </c>
      <c r="C1500" t="s">
        <v>91</v>
      </c>
      <c r="D1500">
        <v>108.4194</v>
      </c>
      <c r="E1500">
        <v>111.0094</v>
      </c>
      <c r="F1500">
        <v>-2.3331400000000002</v>
      </c>
      <c r="G1500">
        <v>-2.59</v>
      </c>
      <c r="H1500">
        <v>750.02</v>
      </c>
      <c r="I1500">
        <v>81316718.387999997</v>
      </c>
    </row>
    <row r="1501" spans="1:9" x14ac:dyDescent="0.25">
      <c r="A1501" s="27">
        <v>41494</v>
      </c>
      <c r="B1501" t="s">
        <v>90</v>
      </c>
      <c r="C1501" t="s">
        <v>91</v>
      </c>
      <c r="D1501">
        <v>111.00920000000001</v>
      </c>
      <c r="E1501">
        <v>109.24679999999999</v>
      </c>
      <c r="F1501">
        <v>1.6132299999999999</v>
      </c>
      <c r="G1501">
        <v>1.7624</v>
      </c>
      <c r="H1501">
        <v>600.02</v>
      </c>
      <c r="I1501">
        <v>66607740.184</v>
      </c>
    </row>
    <row r="1502" spans="1:9" x14ac:dyDescent="0.25">
      <c r="A1502" s="27">
        <v>41493</v>
      </c>
      <c r="B1502" t="s">
        <v>90</v>
      </c>
      <c r="C1502" t="s">
        <v>91</v>
      </c>
      <c r="D1502">
        <v>109.24679999999999</v>
      </c>
      <c r="E1502">
        <v>110.65</v>
      </c>
      <c r="F1502">
        <v>-1.26814</v>
      </c>
      <c r="G1502">
        <v>-1.4032</v>
      </c>
      <c r="H1502">
        <v>600.02</v>
      </c>
      <c r="I1502">
        <v>65550264.935999997</v>
      </c>
    </row>
    <row r="1503" spans="1:9" x14ac:dyDescent="0.25">
      <c r="A1503" s="27">
        <v>41492</v>
      </c>
      <c r="B1503" t="s">
        <v>90</v>
      </c>
      <c r="C1503" t="s">
        <v>91</v>
      </c>
      <c r="D1503">
        <v>110.6498</v>
      </c>
      <c r="E1503">
        <v>113.7654</v>
      </c>
      <c r="F1503">
        <v>-2.7386200000000001</v>
      </c>
      <c r="G1503">
        <v>-3.1156000000000001</v>
      </c>
      <c r="H1503">
        <v>600.02</v>
      </c>
      <c r="I1503">
        <v>66392092.995999999</v>
      </c>
    </row>
    <row r="1504" spans="1:9" x14ac:dyDescent="0.25">
      <c r="A1504" s="27">
        <v>41491</v>
      </c>
      <c r="B1504" t="s">
        <v>90</v>
      </c>
      <c r="C1504" t="s">
        <v>91</v>
      </c>
      <c r="D1504">
        <v>113.7651</v>
      </c>
      <c r="E1504">
        <v>112.5087</v>
      </c>
      <c r="F1504">
        <v>1.1167100000000001</v>
      </c>
      <c r="G1504">
        <v>1.2564</v>
      </c>
      <c r="H1504">
        <v>600.02</v>
      </c>
      <c r="I1504">
        <v>68261335.302000001</v>
      </c>
    </row>
    <row r="1505" spans="1:9" x14ac:dyDescent="0.25">
      <c r="A1505" s="27">
        <v>41488</v>
      </c>
      <c r="B1505" t="s">
        <v>90</v>
      </c>
      <c r="C1505" t="s">
        <v>91</v>
      </c>
      <c r="D1505">
        <v>112.5089</v>
      </c>
      <c r="E1505">
        <v>109.25490000000001</v>
      </c>
      <c r="F1505">
        <v>2.9783599999999999</v>
      </c>
      <c r="G1505">
        <v>3.254</v>
      </c>
      <c r="H1505">
        <v>600.02</v>
      </c>
      <c r="I1505">
        <v>67507590.178000003</v>
      </c>
    </row>
    <row r="1506" spans="1:9" x14ac:dyDescent="0.25">
      <c r="A1506" s="27">
        <v>41487</v>
      </c>
      <c r="B1506" t="s">
        <v>90</v>
      </c>
      <c r="C1506" t="s">
        <v>91</v>
      </c>
      <c r="D1506">
        <v>109.255</v>
      </c>
      <c r="E1506">
        <v>106.8942</v>
      </c>
      <c r="F1506">
        <v>2.2085400000000002</v>
      </c>
      <c r="G1506">
        <v>2.3607999999999998</v>
      </c>
      <c r="H1506">
        <v>750.02</v>
      </c>
      <c r="I1506">
        <v>81943435.099999994</v>
      </c>
    </row>
    <row r="1507" spans="1:9" x14ac:dyDescent="0.25">
      <c r="A1507" s="27">
        <v>41486</v>
      </c>
      <c r="B1507" t="s">
        <v>90</v>
      </c>
      <c r="C1507" t="s">
        <v>91</v>
      </c>
      <c r="D1507">
        <v>106.89449999999999</v>
      </c>
      <c r="E1507">
        <v>104.3717</v>
      </c>
      <c r="F1507">
        <v>2.4171299999999998</v>
      </c>
      <c r="G1507">
        <v>2.5228000000000002</v>
      </c>
      <c r="H1507">
        <v>750.02</v>
      </c>
      <c r="I1507">
        <v>80173012.890000001</v>
      </c>
    </row>
    <row r="1508" spans="1:9" x14ac:dyDescent="0.25">
      <c r="A1508" s="27">
        <v>41485</v>
      </c>
      <c r="B1508" t="s">
        <v>90</v>
      </c>
      <c r="C1508" t="s">
        <v>91</v>
      </c>
      <c r="D1508">
        <v>104.3719</v>
      </c>
      <c r="E1508">
        <v>102.26430000000001</v>
      </c>
      <c r="F1508">
        <v>2.0609299999999999</v>
      </c>
      <c r="G1508">
        <v>2.1076000000000001</v>
      </c>
      <c r="H1508">
        <v>750.02</v>
      </c>
      <c r="I1508">
        <v>78281012.437999994</v>
      </c>
    </row>
    <row r="1509" spans="1:9" x14ac:dyDescent="0.25">
      <c r="A1509" s="27">
        <v>41484</v>
      </c>
      <c r="B1509" t="s">
        <v>90</v>
      </c>
      <c r="C1509" t="s">
        <v>91</v>
      </c>
      <c r="D1509">
        <v>102.26430000000001</v>
      </c>
      <c r="E1509">
        <v>103.44070000000001</v>
      </c>
      <c r="F1509">
        <v>-1.13727</v>
      </c>
      <c r="G1509">
        <v>-1.1763999999999999</v>
      </c>
      <c r="H1509">
        <v>750.02</v>
      </c>
      <c r="I1509">
        <v>76700270.285999998</v>
      </c>
    </row>
    <row r="1510" spans="1:9" x14ac:dyDescent="0.25">
      <c r="A1510" s="27">
        <v>41481</v>
      </c>
      <c r="B1510" t="s">
        <v>90</v>
      </c>
      <c r="C1510" t="s">
        <v>91</v>
      </c>
      <c r="D1510">
        <v>103.44070000000001</v>
      </c>
      <c r="E1510">
        <v>103.0975</v>
      </c>
      <c r="F1510">
        <v>0.33289000000000002</v>
      </c>
      <c r="G1510">
        <v>0.34320000000000001</v>
      </c>
      <c r="H1510">
        <v>800.02</v>
      </c>
      <c r="I1510">
        <v>82754628.813999996</v>
      </c>
    </row>
    <row r="1511" spans="1:9" x14ac:dyDescent="0.25">
      <c r="A1511" s="27">
        <v>41480</v>
      </c>
      <c r="B1511" t="s">
        <v>90</v>
      </c>
      <c r="C1511" t="s">
        <v>91</v>
      </c>
      <c r="D1511">
        <v>103.0977</v>
      </c>
      <c r="E1511">
        <v>101.0981</v>
      </c>
      <c r="F1511">
        <v>1.9778800000000001</v>
      </c>
      <c r="G1511">
        <v>1.9996</v>
      </c>
      <c r="H1511">
        <v>850.02</v>
      </c>
      <c r="I1511">
        <v>87635106.953999996</v>
      </c>
    </row>
    <row r="1512" spans="1:9" x14ac:dyDescent="0.25">
      <c r="A1512" s="27">
        <v>41479</v>
      </c>
      <c r="B1512" t="s">
        <v>90</v>
      </c>
      <c r="C1512" t="s">
        <v>91</v>
      </c>
      <c r="D1512">
        <v>101.0981</v>
      </c>
      <c r="E1512">
        <v>101.9881</v>
      </c>
      <c r="F1512">
        <v>-0.87265000000000004</v>
      </c>
      <c r="G1512">
        <v>-0.89</v>
      </c>
      <c r="H1512">
        <v>850.02</v>
      </c>
      <c r="I1512">
        <v>85935406.961999997</v>
      </c>
    </row>
    <row r="1513" spans="1:9" x14ac:dyDescent="0.25">
      <c r="A1513" s="27">
        <v>41478</v>
      </c>
      <c r="B1513" t="s">
        <v>90</v>
      </c>
      <c r="C1513" t="s">
        <v>91</v>
      </c>
      <c r="D1513">
        <v>101.9881</v>
      </c>
      <c r="E1513">
        <v>101.65089999999999</v>
      </c>
      <c r="F1513">
        <v>0.33172000000000001</v>
      </c>
      <c r="G1513">
        <v>0.3372</v>
      </c>
      <c r="H1513">
        <v>850.02</v>
      </c>
      <c r="I1513">
        <v>86691924.761999995</v>
      </c>
    </row>
    <row r="1514" spans="1:9" x14ac:dyDescent="0.25">
      <c r="A1514" s="27">
        <v>41477</v>
      </c>
      <c r="B1514" t="s">
        <v>90</v>
      </c>
      <c r="C1514" t="s">
        <v>91</v>
      </c>
      <c r="D1514">
        <v>101.65089999999999</v>
      </c>
      <c r="E1514">
        <v>100.2381</v>
      </c>
      <c r="F1514">
        <v>1.40944</v>
      </c>
      <c r="G1514">
        <v>1.4128000000000001</v>
      </c>
      <c r="H1514">
        <v>950.02</v>
      </c>
      <c r="I1514">
        <v>96570388.018000007</v>
      </c>
    </row>
    <row r="1515" spans="1:9" x14ac:dyDescent="0.25">
      <c r="A1515" s="27">
        <v>41474</v>
      </c>
      <c r="B1515" t="s">
        <v>90</v>
      </c>
      <c r="C1515" t="s">
        <v>91</v>
      </c>
      <c r="D1515">
        <v>100.2383</v>
      </c>
      <c r="E1515">
        <v>96.909099999999995</v>
      </c>
      <c r="F1515">
        <v>3.4353799999999999</v>
      </c>
      <c r="G1515">
        <v>3.3292000000000002</v>
      </c>
      <c r="H1515">
        <v>950.02</v>
      </c>
      <c r="I1515">
        <v>95228389.766000003</v>
      </c>
    </row>
    <row r="1516" spans="1:9" x14ac:dyDescent="0.25">
      <c r="A1516" s="27">
        <v>41473</v>
      </c>
      <c r="B1516" t="s">
        <v>90</v>
      </c>
      <c r="C1516" t="s">
        <v>91</v>
      </c>
      <c r="D1516">
        <v>96.909099999999995</v>
      </c>
      <c r="E1516">
        <v>96.026700000000005</v>
      </c>
      <c r="F1516">
        <v>0.91891</v>
      </c>
      <c r="G1516">
        <v>0.88239999999999996</v>
      </c>
      <c r="H1516">
        <v>1050.02</v>
      </c>
      <c r="I1516">
        <v>101756493.182</v>
      </c>
    </row>
    <row r="1517" spans="1:9" x14ac:dyDescent="0.25">
      <c r="A1517" s="27">
        <v>41472</v>
      </c>
      <c r="B1517" t="s">
        <v>90</v>
      </c>
      <c r="C1517" t="s">
        <v>91</v>
      </c>
      <c r="D1517">
        <v>96.026799999999994</v>
      </c>
      <c r="E1517">
        <v>92.602400000000003</v>
      </c>
      <c r="F1517">
        <v>3.6979600000000001</v>
      </c>
      <c r="G1517">
        <v>3.4243999999999999</v>
      </c>
      <c r="H1517">
        <v>1050.02</v>
      </c>
      <c r="I1517">
        <v>100830060.536</v>
      </c>
    </row>
    <row r="1518" spans="1:9" x14ac:dyDescent="0.25">
      <c r="A1518" s="27">
        <v>41471</v>
      </c>
      <c r="B1518" t="s">
        <v>90</v>
      </c>
      <c r="C1518" t="s">
        <v>91</v>
      </c>
      <c r="D1518">
        <v>92.602500000000006</v>
      </c>
      <c r="E1518">
        <v>95.240899999999996</v>
      </c>
      <c r="F1518">
        <v>-2.7702399999999998</v>
      </c>
      <c r="G1518">
        <v>-2.6383999999999999</v>
      </c>
      <c r="H1518">
        <v>1100.02</v>
      </c>
      <c r="I1518">
        <v>101864602.05</v>
      </c>
    </row>
    <row r="1519" spans="1:9" x14ac:dyDescent="0.25">
      <c r="A1519" s="27">
        <v>41470</v>
      </c>
      <c r="B1519" t="s">
        <v>90</v>
      </c>
      <c r="C1519" t="s">
        <v>91</v>
      </c>
      <c r="D1519">
        <v>95.240600000000001</v>
      </c>
      <c r="E1519">
        <v>92.560599999999994</v>
      </c>
      <c r="F1519">
        <v>2.8954</v>
      </c>
      <c r="G1519">
        <v>2.68</v>
      </c>
      <c r="H1519">
        <v>1100.02</v>
      </c>
      <c r="I1519">
        <v>104766564.81200001</v>
      </c>
    </row>
    <row r="1520" spans="1:9" x14ac:dyDescent="0.25">
      <c r="A1520" s="27">
        <v>41467</v>
      </c>
      <c r="B1520" t="s">
        <v>90</v>
      </c>
      <c r="C1520" t="s">
        <v>91</v>
      </c>
      <c r="D1520">
        <v>92.5608</v>
      </c>
      <c r="E1520">
        <v>93.452799999999996</v>
      </c>
      <c r="F1520">
        <v>-0.95448999999999995</v>
      </c>
      <c r="G1520">
        <v>-0.89200000000000002</v>
      </c>
      <c r="H1520">
        <v>1200.02</v>
      </c>
      <c r="I1520">
        <v>111074811.21600001</v>
      </c>
    </row>
    <row r="1521" spans="1:9" x14ac:dyDescent="0.25">
      <c r="A1521" s="27">
        <v>41466</v>
      </c>
      <c r="B1521" t="s">
        <v>90</v>
      </c>
      <c r="C1521" t="s">
        <v>91</v>
      </c>
      <c r="D1521">
        <v>93.452799999999996</v>
      </c>
      <c r="E1521">
        <v>91.681600000000003</v>
      </c>
      <c r="F1521">
        <v>1.9319</v>
      </c>
      <c r="G1521">
        <v>1.7712000000000001</v>
      </c>
      <c r="H1521">
        <v>1200.02</v>
      </c>
      <c r="I1521">
        <v>112145229.05599999</v>
      </c>
    </row>
    <row r="1522" spans="1:9" x14ac:dyDescent="0.25">
      <c r="A1522" s="27">
        <v>41465</v>
      </c>
      <c r="B1522" t="s">
        <v>90</v>
      </c>
      <c r="C1522" t="s">
        <v>91</v>
      </c>
      <c r="D1522">
        <v>91.681600000000003</v>
      </c>
      <c r="E1522">
        <v>90.097999999999999</v>
      </c>
      <c r="F1522">
        <v>1.7576400000000001</v>
      </c>
      <c r="G1522">
        <v>1.5835999999999999</v>
      </c>
      <c r="H1522">
        <v>1200.02</v>
      </c>
      <c r="I1522">
        <v>110019753.632</v>
      </c>
    </row>
    <row r="1523" spans="1:9" x14ac:dyDescent="0.25">
      <c r="A1523" s="27">
        <v>41464</v>
      </c>
      <c r="B1523" t="s">
        <v>90</v>
      </c>
      <c r="C1523" t="s">
        <v>91</v>
      </c>
      <c r="D1523">
        <v>90.098100000000002</v>
      </c>
      <c r="E1523">
        <v>89.297300000000007</v>
      </c>
      <c r="F1523">
        <v>0.89678000000000002</v>
      </c>
      <c r="G1523">
        <v>0.80079999999999996</v>
      </c>
      <c r="H1523">
        <v>1200.02</v>
      </c>
      <c r="I1523">
        <v>108119521.962</v>
      </c>
    </row>
    <row r="1524" spans="1:9" x14ac:dyDescent="0.25">
      <c r="A1524" s="27">
        <v>41463</v>
      </c>
      <c r="B1524" t="s">
        <v>90</v>
      </c>
      <c r="C1524" t="s">
        <v>91</v>
      </c>
      <c r="D1524">
        <v>89.297499999999999</v>
      </c>
      <c r="E1524">
        <v>85.947500000000005</v>
      </c>
      <c r="F1524">
        <v>3.8977300000000001</v>
      </c>
      <c r="G1524">
        <v>3.35</v>
      </c>
      <c r="H1524">
        <v>1200.02</v>
      </c>
      <c r="I1524">
        <v>107158785.95</v>
      </c>
    </row>
    <row r="1525" spans="1:9" x14ac:dyDescent="0.25">
      <c r="A1525" s="27">
        <v>41460</v>
      </c>
      <c r="B1525" t="s">
        <v>90</v>
      </c>
      <c r="C1525" t="s">
        <v>91</v>
      </c>
      <c r="D1525">
        <v>85.947699999999998</v>
      </c>
      <c r="E1525">
        <v>81.148899999999998</v>
      </c>
      <c r="F1525">
        <v>5.91357</v>
      </c>
      <c r="G1525">
        <v>4.7988</v>
      </c>
      <c r="H1525">
        <v>1200.02</v>
      </c>
      <c r="I1525">
        <v>103138958.954</v>
      </c>
    </row>
    <row r="1526" spans="1:9" x14ac:dyDescent="0.25">
      <c r="A1526" s="27">
        <v>41458</v>
      </c>
      <c r="B1526" t="s">
        <v>90</v>
      </c>
      <c r="C1526" t="s">
        <v>91</v>
      </c>
      <c r="D1526">
        <v>81.148899999999998</v>
      </c>
      <c r="E1526">
        <v>80.185299999999998</v>
      </c>
      <c r="F1526">
        <v>1.2017199999999999</v>
      </c>
      <c r="G1526">
        <v>0.96360000000000001</v>
      </c>
      <c r="H1526">
        <v>1200.02</v>
      </c>
      <c r="I1526">
        <v>97380302.978</v>
      </c>
    </row>
    <row r="1527" spans="1:9" x14ac:dyDescent="0.25">
      <c r="A1527" s="27">
        <v>41457</v>
      </c>
      <c r="B1527" t="s">
        <v>90</v>
      </c>
      <c r="C1527" t="s">
        <v>91</v>
      </c>
      <c r="D1527">
        <v>80.185599999999994</v>
      </c>
      <c r="E1527">
        <v>80.049199999999999</v>
      </c>
      <c r="F1527">
        <v>0.1704</v>
      </c>
      <c r="G1527">
        <v>0.13639999999999999</v>
      </c>
      <c r="H1527">
        <v>1200.02</v>
      </c>
      <c r="I1527">
        <v>96224323.711999997</v>
      </c>
    </row>
    <row r="1528" spans="1:9" x14ac:dyDescent="0.25">
      <c r="A1528" s="27">
        <v>41456</v>
      </c>
      <c r="B1528" t="s">
        <v>90</v>
      </c>
      <c r="C1528" t="s">
        <v>91</v>
      </c>
      <c r="D1528">
        <v>80.049199999999999</v>
      </c>
      <c r="E1528">
        <v>78.268799999999999</v>
      </c>
      <c r="F1528">
        <v>2.2747299999999999</v>
      </c>
      <c r="G1528">
        <v>1.7804</v>
      </c>
      <c r="H1528">
        <v>1250.02</v>
      </c>
      <c r="I1528">
        <v>100063100.984</v>
      </c>
    </row>
    <row r="1529" spans="1:9" x14ac:dyDescent="0.25">
      <c r="A1529" s="27">
        <v>41453</v>
      </c>
      <c r="B1529" t="s">
        <v>90</v>
      </c>
      <c r="C1529" t="s">
        <v>91</v>
      </c>
      <c r="D1529">
        <v>78.269000000000005</v>
      </c>
      <c r="E1529">
        <v>77.639399999999995</v>
      </c>
      <c r="F1529">
        <v>0.81093000000000004</v>
      </c>
      <c r="G1529">
        <v>0.62960000000000005</v>
      </c>
      <c r="H1529">
        <v>1500.02</v>
      </c>
      <c r="I1529">
        <v>117405065.38</v>
      </c>
    </row>
    <row r="1530" spans="1:9" x14ac:dyDescent="0.25">
      <c r="A1530" s="27">
        <v>41452</v>
      </c>
      <c r="B1530" t="s">
        <v>90</v>
      </c>
      <c r="C1530" t="s">
        <v>91</v>
      </c>
      <c r="D1530">
        <v>77.639700000000005</v>
      </c>
      <c r="E1530">
        <v>75.215299999999999</v>
      </c>
      <c r="F1530">
        <v>3.2232799999999999</v>
      </c>
      <c r="G1530">
        <v>2.4243999999999999</v>
      </c>
      <c r="H1530">
        <v>1500.02</v>
      </c>
      <c r="I1530">
        <v>116461102.794</v>
      </c>
    </row>
    <row r="1531" spans="1:9" x14ac:dyDescent="0.25">
      <c r="A1531" s="27">
        <v>41451</v>
      </c>
      <c r="B1531" t="s">
        <v>90</v>
      </c>
      <c r="C1531" t="s">
        <v>91</v>
      </c>
      <c r="D1531">
        <v>75.215500000000006</v>
      </c>
      <c r="E1531">
        <v>73.213499999999996</v>
      </c>
      <c r="F1531">
        <v>2.73447</v>
      </c>
      <c r="G1531">
        <v>2.0019999999999998</v>
      </c>
      <c r="H1531">
        <v>1500.02</v>
      </c>
      <c r="I1531">
        <v>112824754.31</v>
      </c>
    </row>
    <row r="1532" spans="1:9" x14ac:dyDescent="0.25">
      <c r="A1532" s="27">
        <v>41450</v>
      </c>
      <c r="B1532" t="s">
        <v>90</v>
      </c>
      <c r="C1532" t="s">
        <v>91</v>
      </c>
      <c r="D1532">
        <v>73.213700000000003</v>
      </c>
      <c r="E1532">
        <v>71.012900000000002</v>
      </c>
      <c r="F1532">
        <v>3.0991599999999999</v>
      </c>
      <c r="G1532">
        <v>2.2008000000000001</v>
      </c>
      <c r="H1532">
        <v>1500.02</v>
      </c>
      <c r="I1532">
        <v>109822014.274</v>
      </c>
    </row>
    <row r="1533" spans="1:9" x14ac:dyDescent="0.25">
      <c r="A1533" s="27">
        <v>41449</v>
      </c>
      <c r="B1533" t="s">
        <v>90</v>
      </c>
      <c r="C1533" t="s">
        <v>91</v>
      </c>
      <c r="D1533">
        <v>71.013099999999994</v>
      </c>
      <c r="E1533">
        <v>75.422300000000007</v>
      </c>
      <c r="F1533">
        <v>-5.8460200000000002</v>
      </c>
      <c r="G1533">
        <v>-4.4092000000000002</v>
      </c>
      <c r="H1533">
        <v>1500.02</v>
      </c>
      <c r="I1533">
        <v>106521070.26199999</v>
      </c>
    </row>
    <row r="1534" spans="1:9" x14ac:dyDescent="0.25">
      <c r="A1534" s="27">
        <v>41446</v>
      </c>
      <c r="B1534" t="s">
        <v>90</v>
      </c>
      <c r="C1534" t="s">
        <v>91</v>
      </c>
      <c r="D1534">
        <v>75.422300000000007</v>
      </c>
      <c r="E1534">
        <v>73.230699999999999</v>
      </c>
      <c r="F1534">
        <v>2.9927299999999999</v>
      </c>
      <c r="G1534">
        <v>2.1916000000000002</v>
      </c>
      <c r="H1534">
        <v>1350.02</v>
      </c>
      <c r="I1534">
        <v>101821613.44599999</v>
      </c>
    </row>
    <row r="1535" spans="1:9" x14ac:dyDescent="0.25">
      <c r="A1535" s="27">
        <v>41445</v>
      </c>
      <c r="B1535" t="s">
        <v>90</v>
      </c>
      <c r="C1535" t="s">
        <v>91</v>
      </c>
      <c r="D1535">
        <v>73.230999999999995</v>
      </c>
      <c r="E1535">
        <v>82.844200000000001</v>
      </c>
      <c r="F1535">
        <v>-11.603949999999999</v>
      </c>
      <c r="G1535">
        <v>-9.6132000000000009</v>
      </c>
      <c r="H1535">
        <v>1200.02</v>
      </c>
      <c r="I1535">
        <v>87878664.620000005</v>
      </c>
    </row>
    <row r="1536" spans="1:9" x14ac:dyDescent="0.25">
      <c r="A1536" s="27">
        <v>41444</v>
      </c>
      <c r="B1536" t="s">
        <v>90</v>
      </c>
      <c r="C1536" t="s">
        <v>91</v>
      </c>
      <c r="D1536">
        <v>82.843900000000005</v>
      </c>
      <c r="E1536">
        <v>82.380700000000004</v>
      </c>
      <c r="F1536">
        <v>0.56227000000000005</v>
      </c>
      <c r="G1536">
        <v>0.4632</v>
      </c>
      <c r="H1536">
        <v>1100.02</v>
      </c>
      <c r="I1536">
        <v>91129946.878000006</v>
      </c>
    </row>
    <row r="1537" spans="1:9" x14ac:dyDescent="0.25">
      <c r="A1537" s="27">
        <v>41443</v>
      </c>
      <c r="B1537" t="s">
        <v>90</v>
      </c>
      <c r="C1537" t="s">
        <v>91</v>
      </c>
      <c r="D1537">
        <v>82.380799999999994</v>
      </c>
      <c r="E1537">
        <v>81.7072</v>
      </c>
      <c r="F1537">
        <v>0.82440999999999998</v>
      </c>
      <c r="G1537">
        <v>0.67359999999999998</v>
      </c>
      <c r="H1537">
        <v>1050.02</v>
      </c>
      <c r="I1537">
        <v>86501487.615999997</v>
      </c>
    </row>
    <row r="1538" spans="1:9" x14ac:dyDescent="0.25">
      <c r="A1538" s="27">
        <v>41442</v>
      </c>
      <c r="B1538" t="s">
        <v>90</v>
      </c>
      <c r="C1538" t="s">
        <v>91</v>
      </c>
      <c r="D1538">
        <v>81.707499999999996</v>
      </c>
      <c r="E1538">
        <v>79.474699999999999</v>
      </c>
      <c r="F1538">
        <v>2.80945</v>
      </c>
      <c r="G1538">
        <v>2.2328000000000001</v>
      </c>
      <c r="H1538">
        <v>1050.02</v>
      </c>
      <c r="I1538">
        <v>85794509.150000006</v>
      </c>
    </row>
    <row r="1539" spans="1:9" x14ac:dyDescent="0.25">
      <c r="A1539" s="27">
        <v>41439</v>
      </c>
      <c r="B1539" t="s">
        <v>90</v>
      </c>
      <c r="C1539" t="s">
        <v>91</v>
      </c>
      <c r="D1539">
        <v>79.474900000000005</v>
      </c>
      <c r="E1539">
        <v>82.420900000000003</v>
      </c>
      <c r="F1539">
        <v>-3.5743399999999999</v>
      </c>
      <c r="G1539">
        <v>-2.9460000000000002</v>
      </c>
      <c r="H1539">
        <v>1050.02</v>
      </c>
      <c r="I1539">
        <v>83450234.497999996</v>
      </c>
    </row>
    <row r="1540" spans="1:9" x14ac:dyDescent="0.25">
      <c r="A1540" s="27">
        <v>41438</v>
      </c>
      <c r="B1540" t="s">
        <v>90</v>
      </c>
      <c r="C1540" t="s">
        <v>91</v>
      </c>
      <c r="D1540">
        <v>82.420900000000003</v>
      </c>
      <c r="E1540">
        <v>78.285300000000007</v>
      </c>
      <c r="F1540">
        <v>5.2827299999999999</v>
      </c>
      <c r="G1540">
        <v>4.1356000000000002</v>
      </c>
      <c r="H1540">
        <v>1100.02</v>
      </c>
      <c r="I1540">
        <v>90664638.417999998</v>
      </c>
    </row>
    <row r="1541" spans="1:9" x14ac:dyDescent="0.25">
      <c r="A1541" s="27">
        <v>41437</v>
      </c>
      <c r="B1541" t="s">
        <v>90</v>
      </c>
      <c r="C1541" t="s">
        <v>91</v>
      </c>
      <c r="D1541">
        <v>78.285499999999999</v>
      </c>
      <c r="E1541">
        <v>83.347099999999998</v>
      </c>
      <c r="F1541">
        <v>-6.0729199999999999</v>
      </c>
      <c r="G1541">
        <v>-5.0616000000000003</v>
      </c>
      <c r="H1541">
        <v>1100.02</v>
      </c>
      <c r="I1541">
        <v>86115615.709999993</v>
      </c>
    </row>
    <row r="1542" spans="1:9" x14ac:dyDescent="0.25">
      <c r="A1542" s="27">
        <v>41436</v>
      </c>
      <c r="B1542" t="s">
        <v>90</v>
      </c>
      <c r="C1542" t="s">
        <v>91</v>
      </c>
      <c r="D1542">
        <v>83.346999999999994</v>
      </c>
      <c r="E1542">
        <v>88.948599999999999</v>
      </c>
      <c r="F1542">
        <v>-6.2975700000000003</v>
      </c>
      <c r="G1542">
        <v>-5.6016000000000004</v>
      </c>
      <c r="H1542">
        <v>1100.02</v>
      </c>
      <c r="I1542">
        <v>91683366.939999998</v>
      </c>
    </row>
    <row r="1543" spans="1:9" x14ac:dyDescent="0.25">
      <c r="A1543" s="27">
        <v>41435</v>
      </c>
      <c r="B1543" t="s">
        <v>90</v>
      </c>
      <c r="C1543" t="s">
        <v>91</v>
      </c>
      <c r="D1543">
        <v>88.948300000000003</v>
      </c>
      <c r="E1543">
        <v>87.884299999999996</v>
      </c>
      <c r="F1543">
        <v>1.21068</v>
      </c>
      <c r="G1543">
        <v>1.0640000000000001</v>
      </c>
      <c r="H1543">
        <v>1100.02</v>
      </c>
      <c r="I1543">
        <v>97844908.966000006</v>
      </c>
    </row>
    <row r="1544" spans="1:9" x14ac:dyDescent="0.25">
      <c r="A1544" s="27">
        <v>41432</v>
      </c>
      <c r="B1544" t="s">
        <v>90</v>
      </c>
      <c r="C1544" t="s">
        <v>91</v>
      </c>
      <c r="D1544">
        <v>87.884399999999999</v>
      </c>
      <c r="E1544">
        <v>85.318799999999996</v>
      </c>
      <c r="F1544">
        <v>3.0070700000000001</v>
      </c>
      <c r="G1544">
        <v>2.5655999999999999</v>
      </c>
      <c r="H1544">
        <v>1100.02</v>
      </c>
      <c r="I1544">
        <v>96674597.687999994</v>
      </c>
    </row>
    <row r="1545" spans="1:9" x14ac:dyDescent="0.25">
      <c r="A1545" s="27">
        <v>41431</v>
      </c>
      <c r="B1545" t="s">
        <v>90</v>
      </c>
      <c r="C1545" t="s">
        <v>91</v>
      </c>
      <c r="D1545">
        <v>85.318799999999996</v>
      </c>
      <c r="E1545">
        <v>83.055999999999997</v>
      </c>
      <c r="F1545">
        <v>2.7244299999999999</v>
      </c>
      <c r="G1545">
        <v>2.2627999999999999</v>
      </c>
      <c r="H1545">
        <v>1050.02</v>
      </c>
      <c r="I1545">
        <v>89586446.376000002</v>
      </c>
    </row>
    <row r="1546" spans="1:9" x14ac:dyDescent="0.25">
      <c r="A1546" s="27">
        <v>41430</v>
      </c>
      <c r="B1546" t="s">
        <v>90</v>
      </c>
      <c r="C1546" t="s">
        <v>91</v>
      </c>
      <c r="D1546">
        <v>83.056299999999993</v>
      </c>
      <c r="E1546">
        <v>87.227900000000005</v>
      </c>
      <c r="F1546">
        <v>-4.7824099999999996</v>
      </c>
      <c r="G1546">
        <v>-4.1715999999999998</v>
      </c>
      <c r="H1546">
        <v>750.02</v>
      </c>
      <c r="I1546">
        <v>62293886.126000002</v>
      </c>
    </row>
    <row r="1547" spans="1:9" x14ac:dyDescent="0.25">
      <c r="A1547" s="27">
        <v>41429</v>
      </c>
      <c r="B1547" t="s">
        <v>90</v>
      </c>
      <c r="C1547" t="s">
        <v>91</v>
      </c>
      <c r="D1547">
        <v>87.227699999999999</v>
      </c>
      <c r="E1547">
        <v>87.754499999999993</v>
      </c>
      <c r="F1547">
        <v>-0.60031000000000001</v>
      </c>
      <c r="G1547">
        <v>-0.52680000000000005</v>
      </c>
      <c r="H1547">
        <v>750.02</v>
      </c>
      <c r="I1547">
        <v>65422519.553999998</v>
      </c>
    </row>
    <row r="1548" spans="1:9" x14ac:dyDescent="0.25">
      <c r="A1548" s="27">
        <v>41428</v>
      </c>
      <c r="B1548" t="s">
        <v>90</v>
      </c>
      <c r="C1548" t="s">
        <v>91</v>
      </c>
      <c r="D1548">
        <v>87.754300000000001</v>
      </c>
      <c r="E1548">
        <v>87.306299999999993</v>
      </c>
      <c r="F1548">
        <v>0.51314000000000004</v>
      </c>
      <c r="G1548">
        <v>0.44800000000000001</v>
      </c>
      <c r="H1548">
        <v>450.02</v>
      </c>
      <c r="I1548">
        <v>39491190.086000003</v>
      </c>
    </row>
    <row r="1549" spans="1:9" x14ac:dyDescent="0.25">
      <c r="A1549" s="27">
        <v>41425</v>
      </c>
      <c r="B1549" t="s">
        <v>90</v>
      </c>
      <c r="C1549" t="s">
        <v>91</v>
      </c>
      <c r="D1549">
        <v>87.306600000000003</v>
      </c>
      <c r="E1549">
        <v>90.983400000000003</v>
      </c>
      <c r="F1549">
        <v>-4.0411799999999998</v>
      </c>
      <c r="G1549">
        <v>-3.6768000000000001</v>
      </c>
      <c r="H1549">
        <v>700.02</v>
      </c>
      <c r="I1549">
        <v>61116366.131999999</v>
      </c>
    </row>
    <row r="1550" spans="1:9" x14ac:dyDescent="0.25">
      <c r="A1550" s="27">
        <v>41424</v>
      </c>
      <c r="B1550" t="s">
        <v>90</v>
      </c>
      <c r="C1550" t="s">
        <v>91</v>
      </c>
      <c r="D1550">
        <v>90.983099999999993</v>
      </c>
      <c r="E1550">
        <v>91.219499999999996</v>
      </c>
      <c r="F1550">
        <v>-0.25916</v>
      </c>
      <c r="G1550">
        <v>-0.2364</v>
      </c>
      <c r="H1550">
        <v>800.02</v>
      </c>
      <c r="I1550">
        <v>72788299.662</v>
      </c>
    </row>
    <row r="1551" spans="1:9" x14ac:dyDescent="0.25">
      <c r="A1551" s="27">
        <v>41423</v>
      </c>
      <c r="B1551" t="s">
        <v>90</v>
      </c>
      <c r="C1551" t="s">
        <v>91</v>
      </c>
      <c r="D1551">
        <v>91.219200000000001</v>
      </c>
      <c r="E1551">
        <v>92.2196</v>
      </c>
      <c r="F1551">
        <v>-1.0848</v>
      </c>
      <c r="G1551">
        <v>-1.0004</v>
      </c>
      <c r="H1551">
        <v>800.02</v>
      </c>
      <c r="I1551">
        <v>72977184.384000003</v>
      </c>
    </row>
    <row r="1552" spans="1:9" x14ac:dyDescent="0.25">
      <c r="A1552" s="27">
        <v>41422</v>
      </c>
      <c r="B1552" t="s">
        <v>90</v>
      </c>
      <c r="C1552" t="s">
        <v>91</v>
      </c>
      <c r="D1552">
        <v>92.2196</v>
      </c>
      <c r="E1552">
        <v>90.625600000000006</v>
      </c>
      <c r="F1552">
        <v>1.75888</v>
      </c>
      <c r="G1552">
        <v>1.5940000000000001</v>
      </c>
      <c r="H1552">
        <v>800.02</v>
      </c>
      <c r="I1552">
        <v>73777524.392000005</v>
      </c>
    </row>
    <row r="1553" spans="1:9" x14ac:dyDescent="0.25">
      <c r="A1553" s="27">
        <v>41418</v>
      </c>
      <c r="B1553" t="s">
        <v>90</v>
      </c>
      <c r="C1553" t="s">
        <v>91</v>
      </c>
      <c r="D1553">
        <v>90.625699999999995</v>
      </c>
      <c r="E1553">
        <v>90.595699999999994</v>
      </c>
      <c r="F1553">
        <v>3.3110000000000001E-2</v>
      </c>
      <c r="G1553">
        <v>0.03</v>
      </c>
      <c r="H1553">
        <v>800.02</v>
      </c>
      <c r="I1553">
        <v>72502372.513999999</v>
      </c>
    </row>
    <row r="1554" spans="1:9" x14ac:dyDescent="0.25">
      <c r="A1554" s="27">
        <v>41417</v>
      </c>
      <c r="B1554" t="s">
        <v>90</v>
      </c>
      <c r="C1554" t="s">
        <v>91</v>
      </c>
      <c r="D1554">
        <v>90.595699999999994</v>
      </c>
      <c r="E1554">
        <v>91.775700000000001</v>
      </c>
      <c r="F1554">
        <v>-1.2857400000000001</v>
      </c>
      <c r="G1554">
        <v>-1.18</v>
      </c>
      <c r="H1554">
        <v>800.02</v>
      </c>
      <c r="I1554">
        <v>72478371.914000005</v>
      </c>
    </row>
    <row r="1555" spans="1:9" x14ac:dyDescent="0.25">
      <c r="A1555" s="27">
        <v>41416</v>
      </c>
      <c r="B1555" t="s">
        <v>90</v>
      </c>
      <c r="C1555" t="s">
        <v>91</v>
      </c>
      <c r="D1555">
        <v>91.775499999999994</v>
      </c>
      <c r="E1555">
        <v>91.225499999999997</v>
      </c>
      <c r="F1555">
        <v>0.60289999999999999</v>
      </c>
      <c r="G1555">
        <v>0.55000000000000004</v>
      </c>
      <c r="H1555">
        <v>800.02</v>
      </c>
      <c r="I1555">
        <v>73422235.510000005</v>
      </c>
    </row>
    <row r="1556" spans="1:9" x14ac:dyDescent="0.25">
      <c r="A1556" s="27">
        <v>41415</v>
      </c>
      <c r="B1556" t="s">
        <v>90</v>
      </c>
      <c r="C1556" t="s">
        <v>91</v>
      </c>
      <c r="D1556">
        <v>91.225700000000003</v>
      </c>
      <c r="E1556">
        <v>93.072100000000006</v>
      </c>
      <c r="F1556">
        <v>-1.98384</v>
      </c>
      <c r="G1556">
        <v>-1.8464</v>
      </c>
      <c r="H1556">
        <v>800.02</v>
      </c>
      <c r="I1556">
        <v>72982384.513999999</v>
      </c>
    </row>
    <row r="1557" spans="1:9" x14ac:dyDescent="0.25">
      <c r="A1557" s="27">
        <v>41414</v>
      </c>
      <c r="B1557" t="s">
        <v>90</v>
      </c>
      <c r="C1557" t="s">
        <v>91</v>
      </c>
      <c r="D1557">
        <v>93.071899999999999</v>
      </c>
      <c r="E1557">
        <v>93.118700000000004</v>
      </c>
      <c r="F1557">
        <v>-5.0259999999999999E-2</v>
      </c>
      <c r="G1557">
        <v>-4.6800000000000001E-2</v>
      </c>
      <c r="H1557">
        <v>650.02</v>
      </c>
      <c r="I1557">
        <v>60498596.438000001</v>
      </c>
    </row>
    <row r="1558" spans="1:9" x14ac:dyDescent="0.25">
      <c r="A1558" s="27">
        <v>41411</v>
      </c>
      <c r="B1558" t="s">
        <v>90</v>
      </c>
      <c r="C1558" t="s">
        <v>91</v>
      </c>
      <c r="D1558">
        <v>93.118399999999994</v>
      </c>
      <c r="E1558">
        <v>91.242000000000004</v>
      </c>
      <c r="F1558">
        <v>2.0565099999999998</v>
      </c>
      <c r="G1558">
        <v>1.8764000000000001</v>
      </c>
      <c r="H1558">
        <v>650.02</v>
      </c>
      <c r="I1558">
        <v>60528822.368000001</v>
      </c>
    </row>
    <row r="1559" spans="1:9" x14ac:dyDescent="0.25">
      <c r="A1559" s="27">
        <v>41410</v>
      </c>
      <c r="B1559" t="s">
        <v>90</v>
      </c>
      <c r="C1559" t="s">
        <v>91</v>
      </c>
      <c r="D1559">
        <v>91.242199999999997</v>
      </c>
      <c r="E1559">
        <v>92.532600000000002</v>
      </c>
      <c r="F1559">
        <v>-1.3945399999999999</v>
      </c>
      <c r="G1559">
        <v>-1.2904</v>
      </c>
      <c r="H1559">
        <v>750.02</v>
      </c>
      <c r="I1559">
        <v>68433474.843999997</v>
      </c>
    </row>
    <row r="1560" spans="1:9" x14ac:dyDescent="0.25">
      <c r="A1560" s="27">
        <v>41409</v>
      </c>
      <c r="B1560" t="s">
        <v>90</v>
      </c>
      <c r="C1560" t="s">
        <v>91</v>
      </c>
      <c r="D1560">
        <v>92.532499999999999</v>
      </c>
      <c r="E1560">
        <v>93.230099999999993</v>
      </c>
      <c r="F1560">
        <v>-0.74826000000000004</v>
      </c>
      <c r="G1560">
        <v>-0.6976</v>
      </c>
      <c r="H1560">
        <v>750.02</v>
      </c>
      <c r="I1560">
        <v>69401225.650000006</v>
      </c>
    </row>
    <row r="1561" spans="1:9" x14ac:dyDescent="0.25">
      <c r="A1561" s="27">
        <v>41408</v>
      </c>
      <c r="B1561" t="s">
        <v>90</v>
      </c>
      <c r="C1561" t="s">
        <v>91</v>
      </c>
      <c r="D1561">
        <v>93.229900000000001</v>
      </c>
      <c r="E1561">
        <v>92.833100000000002</v>
      </c>
      <c r="F1561">
        <v>0.42742999999999998</v>
      </c>
      <c r="G1561">
        <v>0.39679999999999999</v>
      </c>
      <c r="H1561">
        <v>750.02</v>
      </c>
      <c r="I1561">
        <v>69924289.598000005</v>
      </c>
    </row>
    <row r="1562" spans="1:9" x14ac:dyDescent="0.25">
      <c r="A1562" s="27">
        <v>41407</v>
      </c>
      <c r="B1562" t="s">
        <v>90</v>
      </c>
      <c r="C1562" t="s">
        <v>91</v>
      </c>
      <c r="D1562">
        <v>92.833399999999997</v>
      </c>
      <c r="E1562">
        <v>92.486199999999997</v>
      </c>
      <c r="F1562">
        <v>0.37541000000000002</v>
      </c>
      <c r="G1562">
        <v>0.34720000000000001</v>
      </c>
      <c r="H1562">
        <v>750.02</v>
      </c>
      <c r="I1562">
        <v>69626906.667999998</v>
      </c>
    </row>
    <row r="1563" spans="1:9" x14ac:dyDescent="0.25">
      <c r="A1563" s="27">
        <v>41404</v>
      </c>
      <c r="B1563" t="s">
        <v>90</v>
      </c>
      <c r="C1563" t="s">
        <v>91</v>
      </c>
      <c r="D1563">
        <v>92.4863</v>
      </c>
      <c r="E1563">
        <v>90.776300000000006</v>
      </c>
      <c r="F1563">
        <v>1.88375</v>
      </c>
      <c r="G1563">
        <v>1.71</v>
      </c>
      <c r="H1563">
        <v>850.02</v>
      </c>
      <c r="I1563">
        <v>78615204.725999996</v>
      </c>
    </row>
    <row r="1564" spans="1:9" x14ac:dyDescent="0.25">
      <c r="A1564" s="27">
        <v>41403</v>
      </c>
      <c r="B1564" t="s">
        <v>90</v>
      </c>
      <c r="C1564" t="s">
        <v>91</v>
      </c>
      <c r="D1564">
        <v>90.776499999999999</v>
      </c>
      <c r="E1564">
        <v>92.233699999999999</v>
      </c>
      <c r="F1564">
        <v>-1.5799000000000001</v>
      </c>
      <c r="G1564">
        <v>-1.4572000000000001</v>
      </c>
      <c r="H1564">
        <v>800.02</v>
      </c>
      <c r="I1564">
        <v>72623015.530000001</v>
      </c>
    </row>
    <row r="1565" spans="1:9" x14ac:dyDescent="0.25">
      <c r="A1565" s="27">
        <v>41402</v>
      </c>
      <c r="B1565" t="s">
        <v>90</v>
      </c>
      <c r="C1565" t="s">
        <v>91</v>
      </c>
      <c r="D1565">
        <v>92.233699999999999</v>
      </c>
      <c r="E1565">
        <v>93.396500000000003</v>
      </c>
      <c r="F1565">
        <v>-1.24501</v>
      </c>
      <c r="G1565">
        <v>-1.1628000000000001</v>
      </c>
      <c r="H1565">
        <v>800.02</v>
      </c>
      <c r="I1565">
        <v>73788804.673999995</v>
      </c>
    </row>
    <row r="1566" spans="1:9" x14ac:dyDescent="0.25">
      <c r="A1566" s="27">
        <v>41401</v>
      </c>
      <c r="B1566" t="s">
        <v>90</v>
      </c>
      <c r="C1566" t="s">
        <v>91</v>
      </c>
      <c r="D1566">
        <v>93.396500000000003</v>
      </c>
      <c r="E1566">
        <v>93.0809</v>
      </c>
      <c r="F1566">
        <v>0.33905999999999997</v>
      </c>
      <c r="G1566">
        <v>0.31559999999999999</v>
      </c>
      <c r="H1566">
        <v>800.02</v>
      </c>
      <c r="I1566">
        <v>74719067.930000007</v>
      </c>
    </row>
    <row r="1567" spans="1:9" x14ac:dyDescent="0.25">
      <c r="A1567" s="27">
        <v>41400</v>
      </c>
      <c r="B1567" t="s">
        <v>90</v>
      </c>
      <c r="C1567" t="s">
        <v>91</v>
      </c>
      <c r="D1567">
        <v>93.0809</v>
      </c>
      <c r="E1567">
        <v>91.089699999999993</v>
      </c>
      <c r="F1567">
        <v>2.1859799999999998</v>
      </c>
      <c r="G1567">
        <v>1.9912000000000001</v>
      </c>
      <c r="H1567">
        <v>850.02</v>
      </c>
      <c r="I1567">
        <v>79120626.618000001</v>
      </c>
    </row>
    <row r="1568" spans="1:9" x14ac:dyDescent="0.25">
      <c r="A1568" s="27">
        <v>41397</v>
      </c>
      <c r="B1568" t="s">
        <v>90</v>
      </c>
      <c r="C1568" t="s">
        <v>91</v>
      </c>
      <c r="D1568">
        <v>91.089799999999997</v>
      </c>
      <c r="E1568">
        <v>89.4482</v>
      </c>
      <c r="F1568">
        <v>1.83525</v>
      </c>
      <c r="G1568">
        <v>1.6415999999999999</v>
      </c>
      <c r="H1568">
        <v>850.02</v>
      </c>
      <c r="I1568">
        <v>77428151.796000004</v>
      </c>
    </row>
    <row r="1569" spans="1:9" x14ac:dyDescent="0.25">
      <c r="A1569" s="27">
        <v>41396</v>
      </c>
      <c r="B1569" t="s">
        <v>90</v>
      </c>
      <c r="C1569" t="s">
        <v>91</v>
      </c>
      <c r="D1569">
        <v>89.448499999999996</v>
      </c>
      <c r="E1569">
        <v>86.475300000000004</v>
      </c>
      <c r="F1569">
        <v>3.4382100000000002</v>
      </c>
      <c r="G1569">
        <v>2.9731999999999998</v>
      </c>
      <c r="H1569">
        <v>850.02</v>
      </c>
      <c r="I1569">
        <v>76033013.969999999</v>
      </c>
    </row>
    <row r="1570" spans="1:9" x14ac:dyDescent="0.25">
      <c r="A1570" s="27">
        <v>41395</v>
      </c>
      <c r="B1570" t="s">
        <v>90</v>
      </c>
      <c r="C1570" t="s">
        <v>91</v>
      </c>
      <c r="D1570">
        <v>86.475399999999993</v>
      </c>
      <c r="E1570">
        <v>90.375</v>
      </c>
      <c r="F1570">
        <v>-4.3149100000000002</v>
      </c>
      <c r="G1570">
        <v>-3.8996</v>
      </c>
      <c r="H1570">
        <v>850.02</v>
      </c>
      <c r="I1570">
        <v>73505819.508000001</v>
      </c>
    </row>
    <row r="1571" spans="1:9" x14ac:dyDescent="0.25">
      <c r="A1571" s="27">
        <v>41394</v>
      </c>
      <c r="B1571" t="s">
        <v>90</v>
      </c>
      <c r="C1571" t="s">
        <v>91</v>
      </c>
      <c r="D1571">
        <v>90.374700000000004</v>
      </c>
      <c r="E1571">
        <v>88.912300000000002</v>
      </c>
      <c r="F1571">
        <v>1.6447700000000001</v>
      </c>
      <c r="G1571">
        <v>1.4623999999999999</v>
      </c>
      <c r="H1571">
        <v>850.02</v>
      </c>
      <c r="I1571">
        <v>76820302.494000003</v>
      </c>
    </row>
    <row r="1572" spans="1:9" x14ac:dyDescent="0.25">
      <c r="A1572" s="27">
        <v>41393</v>
      </c>
      <c r="B1572" t="s">
        <v>90</v>
      </c>
      <c r="C1572" t="s">
        <v>91</v>
      </c>
      <c r="D1572">
        <v>88.912300000000002</v>
      </c>
      <c r="E1572">
        <v>88.626300000000001</v>
      </c>
      <c r="F1572">
        <v>0.32269999999999999</v>
      </c>
      <c r="G1572">
        <v>0.28599999999999998</v>
      </c>
      <c r="H1572">
        <v>850.02</v>
      </c>
      <c r="I1572">
        <v>75577233.246000007</v>
      </c>
    </row>
    <row r="1573" spans="1:9" x14ac:dyDescent="0.25">
      <c r="A1573" s="27">
        <v>41390</v>
      </c>
      <c r="B1573" t="s">
        <v>90</v>
      </c>
      <c r="C1573" t="s">
        <v>91</v>
      </c>
      <c r="D1573">
        <v>88.626400000000004</v>
      </c>
      <c r="E1573">
        <v>88.796400000000006</v>
      </c>
      <c r="F1573">
        <v>-0.19145000000000001</v>
      </c>
      <c r="G1573">
        <v>-0.17</v>
      </c>
      <c r="H1573">
        <v>1050.02</v>
      </c>
      <c r="I1573">
        <v>93059492.527999997</v>
      </c>
    </row>
    <row r="1574" spans="1:9" x14ac:dyDescent="0.25">
      <c r="A1574" s="27">
        <v>41389</v>
      </c>
      <c r="B1574" t="s">
        <v>90</v>
      </c>
      <c r="C1574" t="s">
        <v>91</v>
      </c>
      <c r="D1574">
        <v>88.796199999999999</v>
      </c>
      <c r="E1574">
        <v>89.626199999999997</v>
      </c>
      <c r="F1574">
        <v>-0.92606999999999995</v>
      </c>
      <c r="G1574">
        <v>-0.83</v>
      </c>
      <c r="H1574">
        <v>1050.02</v>
      </c>
      <c r="I1574">
        <v>93237785.923999995</v>
      </c>
    </row>
    <row r="1575" spans="1:9" x14ac:dyDescent="0.25">
      <c r="A1575" s="27">
        <v>41388</v>
      </c>
      <c r="B1575" t="s">
        <v>90</v>
      </c>
      <c r="C1575" t="s">
        <v>91</v>
      </c>
      <c r="D1575">
        <v>89.626199999999997</v>
      </c>
      <c r="E1575">
        <v>90.119799999999998</v>
      </c>
      <c r="F1575">
        <v>-0.54771999999999998</v>
      </c>
      <c r="G1575">
        <v>-0.49359999999999998</v>
      </c>
      <c r="H1575">
        <v>1050.02</v>
      </c>
      <c r="I1575">
        <v>94109302.524000004</v>
      </c>
    </row>
    <row r="1576" spans="1:9" x14ac:dyDescent="0.25">
      <c r="A1576" s="27">
        <v>41387</v>
      </c>
      <c r="B1576" t="s">
        <v>90</v>
      </c>
      <c r="C1576" t="s">
        <v>91</v>
      </c>
      <c r="D1576">
        <v>90.119500000000002</v>
      </c>
      <c r="E1576">
        <v>86.003500000000003</v>
      </c>
      <c r="F1576">
        <v>4.7858499999999999</v>
      </c>
      <c r="G1576">
        <v>4.1159999999999997</v>
      </c>
      <c r="H1576">
        <v>1100.02</v>
      </c>
      <c r="I1576">
        <v>99133252.390000001</v>
      </c>
    </row>
    <row r="1577" spans="1:9" x14ac:dyDescent="0.25">
      <c r="A1577" s="27">
        <v>41386</v>
      </c>
      <c r="B1577" t="s">
        <v>90</v>
      </c>
      <c r="C1577" t="s">
        <v>91</v>
      </c>
      <c r="D1577">
        <v>86.003699999999995</v>
      </c>
      <c r="E1577">
        <v>82.634100000000004</v>
      </c>
      <c r="F1577">
        <v>4.0777400000000004</v>
      </c>
      <c r="G1577">
        <v>3.3696000000000002</v>
      </c>
      <c r="H1577">
        <v>1100.02</v>
      </c>
      <c r="I1577">
        <v>94605790.074000001</v>
      </c>
    </row>
    <row r="1578" spans="1:9" x14ac:dyDescent="0.25">
      <c r="A1578" s="27">
        <v>41383</v>
      </c>
      <c r="B1578" t="s">
        <v>90</v>
      </c>
      <c r="C1578" t="s">
        <v>91</v>
      </c>
      <c r="D1578">
        <v>82.634200000000007</v>
      </c>
      <c r="E1578">
        <v>77.173000000000002</v>
      </c>
      <c r="F1578">
        <v>7.0765700000000002</v>
      </c>
      <c r="G1578">
        <v>5.4611999999999998</v>
      </c>
      <c r="H1578">
        <v>1150.02</v>
      </c>
      <c r="I1578">
        <v>95030982.684</v>
      </c>
    </row>
    <row r="1579" spans="1:9" x14ac:dyDescent="0.25">
      <c r="A1579" s="27">
        <v>41382</v>
      </c>
      <c r="B1579" t="s">
        <v>90</v>
      </c>
      <c r="C1579" t="s">
        <v>91</v>
      </c>
      <c r="D1579">
        <v>77.173199999999994</v>
      </c>
      <c r="E1579">
        <v>80.898399999999995</v>
      </c>
      <c r="F1579">
        <v>-4.6047900000000004</v>
      </c>
      <c r="G1579">
        <v>-3.7252000000000001</v>
      </c>
      <c r="H1579">
        <v>1200.02</v>
      </c>
      <c r="I1579">
        <v>92609383.464000002</v>
      </c>
    </row>
    <row r="1580" spans="1:9" x14ac:dyDescent="0.25">
      <c r="A1580" s="27">
        <v>41381</v>
      </c>
      <c r="B1580" t="s">
        <v>90</v>
      </c>
      <c r="C1580" t="s">
        <v>91</v>
      </c>
      <c r="D1580">
        <v>80.898399999999995</v>
      </c>
      <c r="E1580">
        <v>91.559600000000003</v>
      </c>
      <c r="F1580">
        <v>-11.644</v>
      </c>
      <c r="G1580">
        <v>-10.661199999999999</v>
      </c>
      <c r="H1580">
        <v>1150.02</v>
      </c>
      <c r="I1580">
        <v>93034777.967999995</v>
      </c>
    </row>
    <row r="1581" spans="1:9" x14ac:dyDescent="0.25">
      <c r="A1581" s="27">
        <v>41380</v>
      </c>
      <c r="B1581" t="s">
        <v>90</v>
      </c>
      <c r="C1581" t="s">
        <v>91</v>
      </c>
      <c r="D1581">
        <v>91.559600000000003</v>
      </c>
      <c r="E1581">
        <v>81.849199999999996</v>
      </c>
      <c r="F1581">
        <v>11.863770000000001</v>
      </c>
      <c r="G1581">
        <v>9.7103999999999999</v>
      </c>
      <c r="H1581">
        <v>800.02</v>
      </c>
      <c r="I1581">
        <v>73249511.192000002</v>
      </c>
    </row>
    <row r="1582" spans="1:9" x14ac:dyDescent="0.25">
      <c r="A1582" s="27">
        <v>41379</v>
      </c>
      <c r="B1582" t="s">
        <v>90</v>
      </c>
      <c r="C1582" t="s">
        <v>91</v>
      </c>
      <c r="D1582">
        <v>81.849500000000006</v>
      </c>
      <c r="E1582">
        <v>100.89870000000001</v>
      </c>
      <c r="F1582">
        <v>-18.879529999999999</v>
      </c>
      <c r="G1582">
        <v>-19.049199999999999</v>
      </c>
      <c r="H1582">
        <v>750.02</v>
      </c>
      <c r="I1582">
        <v>61388761.990000002</v>
      </c>
    </row>
    <row r="1583" spans="1:9" x14ac:dyDescent="0.25">
      <c r="A1583" s="27">
        <v>41376</v>
      </c>
      <c r="B1583" t="s">
        <v>90</v>
      </c>
      <c r="C1583" t="s">
        <v>91</v>
      </c>
      <c r="D1583">
        <v>100.8986</v>
      </c>
      <c r="E1583">
        <v>98.445400000000006</v>
      </c>
      <c r="F1583">
        <v>2.49194</v>
      </c>
      <c r="G1583">
        <v>2.4531999999999998</v>
      </c>
      <c r="H1583">
        <v>650.02</v>
      </c>
      <c r="I1583">
        <v>65586107.972000003</v>
      </c>
    </row>
    <row r="1584" spans="1:9" x14ac:dyDescent="0.25">
      <c r="A1584" s="27">
        <v>41375</v>
      </c>
      <c r="B1584" t="s">
        <v>90</v>
      </c>
      <c r="C1584" t="s">
        <v>91</v>
      </c>
      <c r="D1584">
        <v>98.445499999999996</v>
      </c>
      <c r="E1584">
        <v>98.519099999999995</v>
      </c>
      <c r="F1584">
        <v>-7.4709999999999999E-2</v>
      </c>
      <c r="G1584">
        <v>-7.3599999999999999E-2</v>
      </c>
      <c r="H1584">
        <v>650.02</v>
      </c>
      <c r="I1584">
        <v>63991543.909999996</v>
      </c>
    </row>
    <row r="1585" spans="1:9" x14ac:dyDescent="0.25">
      <c r="A1585" s="27">
        <v>41374</v>
      </c>
      <c r="B1585" t="s">
        <v>90</v>
      </c>
      <c r="C1585" t="s">
        <v>91</v>
      </c>
      <c r="D1585">
        <v>98.519000000000005</v>
      </c>
      <c r="E1585">
        <v>95.046999999999997</v>
      </c>
      <c r="F1585">
        <v>3.65293</v>
      </c>
      <c r="G1585">
        <v>3.472</v>
      </c>
      <c r="H1585">
        <v>500.02</v>
      </c>
      <c r="I1585">
        <v>49261470.380000003</v>
      </c>
    </row>
    <row r="1586" spans="1:9" x14ac:dyDescent="0.25">
      <c r="A1586" s="27">
        <v>41373</v>
      </c>
      <c r="B1586" t="s">
        <v>90</v>
      </c>
      <c r="C1586" t="s">
        <v>91</v>
      </c>
      <c r="D1586">
        <v>95.047200000000004</v>
      </c>
      <c r="E1586">
        <v>94.726799999999997</v>
      </c>
      <c r="F1586">
        <v>0.33823999999999999</v>
      </c>
      <c r="G1586">
        <v>0.32040000000000002</v>
      </c>
      <c r="H1586">
        <v>550.02</v>
      </c>
      <c r="I1586">
        <v>52277860.943999998</v>
      </c>
    </row>
    <row r="1587" spans="1:9" x14ac:dyDescent="0.25">
      <c r="A1587" s="27">
        <v>41372</v>
      </c>
      <c r="B1587" t="s">
        <v>90</v>
      </c>
      <c r="C1587" t="s">
        <v>91</v>
      </c>
      <c r="D1587">
        <v>94.727000000000004</v>
      </c>
      <c r="E1587">
        <v>91.636600000000001</v>
      </c>
      <c r="F1587">
        <v>3.3724500000000002</v>
      </c>
      <c r="G1587">
        <v>3.0903999999999998</v>
      </c>
      <c r="H1587">
        <v>600.02</v>
      </c>
      <c r="I1587">
        <v>56838094.539999999</v>
      </c>
    </row>
    <row r="1588" spans="1:9" x14ac:dyDescent="0.25">
      <c r="A1588" s="27">
        <v>41369</v>
      </c>
      <c r="B1588" t="s">
        <v>90</v>
      </c>
      <c r="C1588" t="s">
        <v>91</v>
      </c>
      <c r="D1588">
        <v>91.636600000000001</v>
      </c>
      <c r="E1588">
        <v>91.725800000000007</v>
      </c>
      <c r="F1588">
        <v>-9.7250000000000003E-2</v>
      </c>
      <c r="G1588">
        <v>-8.9200000000000002E-2</v>
      </c>
      <c r="H1588">
        <v>600.02</v>
      </c>
      <c r="I1588">
        <v>54983792.732000001</v>
      </c>
    </row>
    <row r="1589" spans="1:9" x14ac:dyDescent="0.25">
      <c r="A1589" s="27">
        <v>41368</v>
      </c>
      <c r="B1589" t="s">
        <v>90</v>
      </c>
      <c r="C1589" t="s">
        <v>91</v>
      </c>
      <c r="D1589">
        <v>91.725800000000007</v>
      </c>
      <c r="E1589">
        <v>89.993399999999994</v>
      </c>
      <c r="F1589">
        <v>1.92503</v>
      </c>
      <c r="G1589">
        <v>1.7323999999999999</v>
      </c>
      <c r="H1589">
        <v>450.02</v>
      </c>
      <c r="I1589">
        <v>41278444.516000003</v>
      </c>
    </row>
    <row r="1590" spans="1:9" x14ac:dyDescent="0.25">
      <c r="A1590" s="27">
        <v>41367</v>
      </c>
      <c r="B1590" t="s">
        <v>90</v>
      </c>
      <c r="C1590" t="s">
        <v>91</v>
      </c>
      <c r="D1590">
        <v>89.993700000000004</v>
      </c>
      <c r="E1590">
        <v>94.438500000000005</v>
      </c>
      <c r="F1590">
        <v>-4.7065599999999996</v>
      </c>
      <c r="G1590">
        <v>-4.4447999999999999</v>
      </c>
      <c r="H1590">
        <v>500.02</v>
      </c>
      <c r="I1590">
        <v>44998649.873999998</v>
      </c>
    </row>
    <row r="1591" spans="1:9" x14ac:dyDescent="0.25">
      <c r="A1591" s="27">
        <v>41366</v>
      </c>
      <c r="B1591" t="s">
        <v>90</v>
      </c>
      <c r="C1591" t="s">
        <v>91</v>
      </c>
      <c r="D1591">
        <v>94.438199999999995</v>
      </c>
      <c r="E1591">
        <v>91.059399999999997</v>
      </c>
      <c r="F1591">
        <v>3.7105399999999999</v>
      </c>
      <c r="G1591">
        <v>3.3788</v>
      </c>
      <c r="H1591">
        <v>600.02</v>
      </c>
      <c r="I1591">
        <v>56664808.763999999</v>
      </c>
    </row>
    <row r="1592" spans="1:9" x14ac:dyDescent="0.25">
      <c r="A1592" s="27">
        <v>41365</v>
      </c>
      <c r="B1592" t="s">
        <v>90</v>
      </c>
      <c r="C1592" t="s">
        <v>91</v>
      </c>
      <c r="D1592">
        <v>91.059600000000003</v>
      </c>
      <c r="E1592">
        <v>92.220799999999997</v>
      </c>
      <c r="F1592">
        <v>-1.25915</v>
      </c>
      <c r="G1592">
        <v>-1.1612</v>
      </c>
      <c r="H1592">
        <v>650.02</v>
      </c>
      <c r="I1592">
        <v>59190561.192000002</v>
      </c>
    </row>
    <row r="1593" spans="1:9" x14ac:dyDescent="0.25">
      <c r="A1593" s="27">
        <v>41361</v>
      </c>
      <c r="B1593" t="s">
        <v>90</v>
      </c>
      <c r="C1593" t="s">
        <v>91</v>
      </c>
      <c r="D1593">
        <v>92.220600000000005</v>
      </c>
      <c r="E1593">
        <v>91.198599999999999</v>
      </c>
      <c r="F1593">
        <v>1.12063</v>
      </c>
      <c r="G1593">
        <v>1.022</v>
      </c>
      <c r="H1593">
        <v>750.02</v>
      </c>
      <c r="I1593">
        <v>69167294.412</v>
      </c>
    </row>
    <row r="1594" spans="1:9" x14ac:dyDescent="0.25">
      <c r="A1594" s="27">
        <v>41360</v>
      </c>
      <c r="B1594" t="s">
        <v>90</v>
      </c>
      <c r="C1594" t="s">
        <v>91</v>
      </c>
      <c r="D1594">
        <v>91.198599999999999</v>
      </c>
      <c r="E1594">
        <v>92.327399999999997</v>
      </c>
      <c r="F1594">
        <v>-1.22261</v>
      </c>
      <c r="G1594">
        <v>-1.1288</v>
      </c>
      <c r="H1594">
        <v>750.02</v>
      </c>
      <c r="I1594">
        <v>68400773.972000003</v>
      </c>
    </row>
    <row r="1595" spans="1:9" x14ac:dyDescent="0.25">
      <c r="A1595" s="27">
        <v>41359</v>
      </c>
      <c r="B1595" t="s">
        <v>90</v>
      </c>
      <c r="C1595" t="s">
        <v>91</v>
      </c>
      <c r="D1595">
        <v>92.327100000000002</v>
      </c>
      <c r="E1595">
        <v>90.400700000000001</v>
      </c>
      <c r="F1595">
        <v>2.13096</v>
      </c>
      <c r="G1595">
        <v>1.9263999999999999</v>
      </c>
      <c r="H1595">
        <v>700.02</v>
      </c>
      <c r="I1595">
        <v>64630816.542000003</v>
      </c>
    </row>
    <row r="1596" spans="1:9" x14ac:dyDescent="0.25">
      <c r="A1596" s="27">
        <v>41358</v>
      </c>
      <c r="B1596" t="s">
        <v>90</v>
      </c>
      <c r="C1596" t="s">
        <v>91</v>
      </c>
      <c r="D1596">
        <v>90.400800000000004</v>
      </c>
      <c r="E1596">
        <v>88.978399999999993</v>
      </c>
      <c r="F1596">
        <v>1.59859</v>
      </c>
      <c r="G1596">
        <v>1.4224000000000001</v>
      </c>
      <c r="H1596">
        <v>650.02</v>
      </c>
      <c r="I1596">
        <v>58762328.016000003</v>
      </c>
    </row>
    <row r="1597" spans="1:9" x14ac:dyDescent="0.25">
      <c r="A1597" s="27">
        <v>41355</v>
      </c>
      <c r="B1597" t="s">
        <v>90</v>
      </c>
      <c r="C1597" t="s">
        <v>91</v>
      </c>
      <c r="D1597">
        <v>88.978499999999997</v>
      </c>
      <c r="E1597">
        <v>88.116100000000003</v>
      </c>
      <c r="F1597">
        <v>0.97870999999999997</v>
      </c>
      <c r="G1597">
        <v>0.86240000000000006</v>
      </c>
      <c r="H1597">
        <v>650.02</v>
      </c>
      <c r="I1597">
        <v>57837804.57</v>
      </c>
    </row>
    <row r="1598" spans="1:9" x14ac:dyDescent="0.25">
      <c r="A1598" s="27">
        <v>41354</v>
      </c>
      <c r="B1598" t="s">
        <v>90</v>
      </c>
      <c r="C1598" t="s">
        <v>91</v>
      </c>
      <c r="D1598">
        <v>88.116200000000006</v>
      </c>
      <c r="E1598">
        <v>90.853399999999993</v>
      </c>
      <c r="F1598">
        <v>-3.0127700000000002</v>
      </c>
      <c r="G1598">
        <v>-2.7372000000000001</v>
      </c>
      <c r="H1598">
        <v>650.02</v>
      </c>
      <c r="I1598">
        <v>57277292.324000001</v>
      </c>
    </row>
    <row r="1599" spans="1:9" x14ac:dyDescent="0.25">
      <c r="A1599" s="27">
        <v>41353</v>
      </c>
      <c r="B1599" t="s">
        <v>90</v>
      </c>
      <c r="C1599" t="s">
        <v>91</v>
      </c>
      <c r="D1599">
        <v>90.853399999999993</v>
      </c>
      <c r="E1599">
        <v>85.840599999999995</v>
      </c>
      <c r="F1599">
        <v>5.8396600000000003</v>
      </c>
      <c r="G1599">
        <v>5.0128000000000004</v>
      </c>
      <c r="H1599">
        <v>650.02</v>
      </c>
      <c r="I1599">
        <v>59056527.068000004</v>
      </c>
    </row>
    <row r="1600" spans="1:9" x14ac:dyDescent="0.25">
      <c r="A1600" s="27">
        <v>41352</v>
      </c>
      <c r="B1600" t="s">
        <v>90</v>
      </c>
      <c r="C1600" t="s">
        <v>91</v>
      </c>
      <c r="D1600">
        <v>85.840800000000002</v>
      </c>
      <c r="E1600">
        <v>86.096000000000004</v>
      </c>
      <c r="F1600">
        <v>-0.29641000000000001</v>
      </c>
      <c r="G1600">
        <v>-0.25519999999999998</v>
      </c>
      <c r="H1600">
        <v>750.02</v>
      </c>
      <c r="I1600">
        <v>64382316.816</v>
      </c>
    </row>
    <row r="1601" spans="1:9" x14ac:dyDescent="0.25">
      <c r="A1601" s="27">
        <v>41351</v>
      </c>
      <c r="B1601" t="s">
        <v>90</v>
      </c>
      <c r="C1601" t="s">
        <v>91</v>
      </c>
      <c r="D1601">
        <v>86.0959</v>
      </c>
      <c r="E1601">
        <v>90.751099999999994</v>
      </c>
      <c r="F1601">
        <v>-5.1296299999999997</v>
      </c>
      <c r="G1601">
        <v>-4.6551999999999998</v>
      </c>
      <c r="H1601">
        <v>600.02</v>
      </c>
      <c r="I1601">
        <v>51659261.917999998</v>
      </c>
    </row>
    <row r="1602" spans="1:9" x14ac:dyDescent="0.25">
      <c r="A1602" s="27">
        <v>41348</v>
      </c>
      <c r="B1602" t="s">
        <v>90</v>
      </c>
      <c r="C1602" t="s">
        <v>91</v>
      </c>
      <c r="D1602">
        <v>90.751099999999994</v>
      </c>
      <c r="E1602">
        <v>91.329099999999997</v>
      </c>
      <c r="F1602">
        <v>-0.63288</v>
      </c>
      <c r="G1602">
        <v>-0.57799999999999996</v>
      </c>
      <c r="H1602">
        <v>600.02</v>
      </c>
      <c r="I1602">
        <v>54452475.022</v>
      </c>
    </row>
    <row r="1603" spans="1:9" x14ac:dyDescent="0.25">
      <c r="A1603" s="27">
        <v>41347</v>
      </c>
      <c r="B1603" t="s">
        <v>90</v>
      </c>
      <c r="C1603" t="s">
        <v>91</v>
      </c>
      <c r="D1603">
        <v>91.328999999999994</v>
      </c>
      <c r="E1603">
        <v>90.399000000000001</v>
      </c>
      <c r="F1603">
        <v>1.02877</v>
      </c>
      <c r="G1603">
        <v>0.93</v>
      </c>
      <c r="H1603">
        <v>600.02</v>
      </c>
      <c r="I1603">
        <v>54799226.579999998</v>
      </c>
    </row>
    <row r="1604" spans="1:9" x14ac:dyDescent="0.25">
      <c r="A1604" s="27">
        <v>41346</v>
      </c>
      <c r="B1604" t="s">
        <v>90</v>
      </c>
      <c r="C1604" t="s">
        <v>91</v>
      </c>
      <c r="D1604">
        <v>90.399299999999997</v>
      </c>
      <c r="E1604">
        <v>89.527699999999996</v>
      </c>
      <c r="F1604">
        <v>0.97355000000000003</v>
      </c>
      <c r="G1604">
        <v>0.87160000000000004</v>
      </c>
      <c r="H1604">
        <v>600.02</v>
      </c>
      <c r="I1604">
        <v>54241387.986000001</v>
      </c>
    </row>
    <row r="1605" spans="1:9" x14ac:dyDescent="0.25">
      <c r="A1605" s="27">
        <v>41345</v>
      </c>
      <c r="B1605" t="s">
        <v>90</v>
      </c>
      <c r="C1605" t="s">
        <v>91</v>
      </c>
      <c r="D1605">
        <v>89.527799999999999</v>
      </c>
      <c r="E1605">
        <v>91.678200000000004</v>
      </c>
      <c r="F1605">
        <v>-2.3456000000000001</v>
      </c>
      <c r="G1605">
        <v>-2.1503999999999999</v>
      </c>
      <c r="H1605">
        <v>700.02</v>
      </c>
      <c r="I1605">
        <v>62671250.556000002</v>
      </c>
    </row>
    <row r="1606" spans="1:9" x14ac:dyDescent="0.25">
      <c r="A1606" s="27">
        <v>41344</v>
      </c>
      <c r="B1606" t="s">
        <v>90</v>
      </c>
      <c r="C1606" t="s">
        <v>91</v>
      </c>
      <c r="D1606">
        <v>91.677899999999994</v>
      </c>
      <c r="E1606">
        <v>87.587100000000007</v>
      </c>
      <c r="F1606">
        <v>4.6705500000000004</v>
      </c>
      <c r="G1606">
        <v>4.0907999999999998</v>
      </c>
      <c r="H1606">
        <v>700.02</v>
      </c>
      <c r="I1606">
        <v>64176363.557999998</v>
      </c>
    </row>
    <row r="1607" spans="1:9" x14ac:dyDescent="0.25">
      <c r="A1607" s="27">
        <v>41341</v>
      </c>
      <c r="B1607" t="s">
        <v>90</v>
      </c>
      <c r="C1607" t="s">
        <v>91</v>
      </c>
      <c r="D1607">
        <v>87.587400000000002</v>
      </c>
      <c r="E1607">
        <v>86.236599999999996</v>
      </c>
      <c r="F1607">
        <v>1.5663899999999999</v>
      </c>
      <c r="G1607">
        <v>1.3508</v>
      </c>
      <c r="H1607">
        <v>650.02</v>
      </c>
      <c r="I1607">
        <v>56933561.748000003</v>
      </c>
    </row>
    <row r="1608" spans="1:9" x14ac:dyDescent="0.25">
      <c r="A1608" s="27">
        <v>41340</v>
      </c>
      <c r="B1608" t="s">
        <v>90</v>
      </c>
      <c r="C1608" t="s">
        <v>91</v>
      </c>
      <c r="D1608">
        <v>86.236800000000002</v>
      </c>
      <c r="E1608">
        <v>84.176000000000002</v>
      </c>
      <c r="F1608">
        <v>2.4481999999999999</v>
      </c>
      <c r="G1608">
        <v>2.0608</v>
      </c>
      <c r="H1608">
        <v>650.02</v>
      </c>
      <c r="I1608">
        <v>56055644.736000001</v>
      </c>
    </row>
    <row r="1609" spans="1:9" x14ac:dyDescent="0.25">
      <c r="A1609" s="27">
        <v>41339</v>
      </c>
      <c r="B1609" t="s">
        <v>90</v>
      </c>
      <c r="C1609" t="s">
        <v>91</v>
      </c>
      <c r="D1609">
        <v>84.176199999999994</v>
      </c>
      <c r="E1609">
        <v>84.534199999999998</v>
      </c>
      <c r="F1609">
        <v>-0.42349999999999999</v>
      </c>
      <c r="G1609">
        <v>-0.35799999999999998</v>
      </c>
      <c r="H1609">
        <v>700.02</v>
      </c>
      <c r="I1609">
        <v>58925023.523999996</v>
      </c>
    </row>
    <row r="1610" spans="1:9" x14ac:dyDescent="0.25">
      <c r="A1610" s="27">
        <v>41338</v>
      </c>
      <c r="B1610" t="s">
        <v>90</v>
      </c>
      <c r="C1610" t="s">
        <v>91</v>
      </c>
      <c r="D1610">
        <v>84.534199999999998</v>
      </c>
      <c r="E1610">
        <v>82.5822</v>
      </c>
      <c r="F1610">
        <v>2.3637100000000002</v>
      </c>
      <c r="G1610">
        <v>1.952</v>
      </c>
      <c r="H1610">
        <v>700.02</v>
      </c>
      <c r="I1610">
        <v>59175630.684</v>
      </c>
    </row>
    <row r="1611" spans="1:9" x14ac:dyDescent="0.25">
      <c r="A1611" s="27">
        <v>41337</v>
      </c>
      <c r="B1611" t="s">
        <v>90</v>
      </c>
      <c r="C1611" t="s">
        <v>91</v>
      </c>
      <c r="D1611">
        <v>82.582400000000007</v>
      </c>
      <c r="E1611">
        <v>76.800799999999995</v>
      </c>
      <c r="F1611">
        <v>7.5280500000000004</v>
      </c>
      <c r="G1611">
        <v>5.7816000000000001</v>
      </c>
      <c r="H1611">
        <v>750.02</v>
      </c>
      <c r="I1611">
        <v>61938451.648000002</v>
      </c>
    </row>
    <row r="1612" spans="1:9" x14ac:dyDescent="0.25">
      <c r="A1612" s="27">
        <v>41334</v>
      </c>
      <c r="B1612" t="s">
        <v>90</v>
      </c>
      <c r="C1612" t="s">
        <v>91</v>
      </c>
      <c r="D1612">
        <v>76.800899999999999</v>
      </c>
      <c r="E1612">
        <v>77.990499999999997</v>
      </c>
      <c r="F1612">
        <v>-1.5253099999999999</v>
      </c>
      <c r="G1612">
        <v>-1.1896</v>
      </c>
      <c r="H1612">
        <v>700.02</v>
      </c>
      <c r="I1612">
        <v>53762166.017999999</v>
      </c>
    </row>
    <row r="1613" spans="1:9" x14ac:dyDescent="0.25">
      <c r="A1613" s="27">
        <v>41333</v>
      </c>
      <c r="B1613" t="s">
        <v>90</v>
      </c>
      <c r="C1613" t="s">
        <v>91</v>
      </c>
      <c r="D1613">
        <v>77.990499999999997</v>
      </c>
      <c r="E1613">
        <v>81.548900000000003</v>
      </c>
      <c r="F1613">
        <v>-4.3635200000000003</v>
      </c>
      <c r="G1613">
        <v>-3.5583999999999998</v>
      </c>
      <c r="H1613">
        <v>700.02</v>
      </c>
      <c r="I1613">
        <v>54594909.810000002</v>
      </c>
    </row>
    <row r="1614" spans="1:9" x14ac:dyDescent="0.25">
      <c r="A1614" s="27">
        <v>41332</v>
      </c>
      <c r="B1614" t="s">
        <v>90</v>
      </c>
      <c r="C1614" t="s">
        <v>91</v>
      </c>
      <c r="D1614">
        <v>81.5488</v>
      </c>
      <c r="E1614">
        <v>75.009200000000007</v>
      </c>
      <c r="F1614">
        <v>8.7184000000000008</v>
      </c>
      <c r="G1614">
        <v>6.5396000000000001</v>
      </c>
      <c r="H1614">
        <v>750.02</v>
      </c>
      <c r="I1614">
        <v>61163230.976000004</v>
      </c>
    </row>
    <row r="1615" spans="1:9" x14ac:dyDescent="0.25">
      <c r="A1615" s="27">
        <v>41331</v>
      </c>
      <c r="B1615" t="s">
        <v>90</v>
      </c>
      <c r="C1615" t="s">
        <v>91</v>
      </c>
      <c r="D1615">
        <v>75.009500000000003</v>
      </c>
      <c r="E1615">
        <v>73.112700000000004</v>
      </c>
      <c r="F1615">
        <v>2.5943499999999999</v>
      </c>
      <c r="G1615">
        <v>1.8968</v>
      </c>
      <c r="H1615">
        <v>900.02</v>
      </c>
      <c r="I1615">
        <v>67510050.189999998</v>
      </c>
    </row>
    <row r="1616" spans="1:9" x14ac:dyDescent="0.25">
      <c r="A1616" s="27">
        <v>41330</v>
      </c>
      <c r="B1616" t="s">
        <v>90</v>
      </c>
      <c r="C1616" t="s">
        <v>91</v>
      </c>
      <c r="D1616">
        <v>73.113</v>
      </c>
      <c r="E1616">
        <v>87.677000000000007</v>
      </c>
      <c r="F1616">
        <v>-16.610969999999998</v>
      </c>
      <c r="G1616">
        <v>-14.564</v>
      </c>
      <c r="H1616">
        <v>600.02</v>
      </c>
      <c r="I1616">
        <v>43869262.259999998</v>
      </c>
    </row>
    <row r="1617" spans="1:9" x14ac:dyDescent="0.25">
      <c r="A1617" s="27">
        <v>41327</v>
      </c>
      <c r="B1617" t="s">
        <v>90</v>
      </c>
      <c r="C1617" t="s">
        <v>91</v>
      </c>
      <c r="D1617">
        <v>87.6768</v>
      </c>
      <c r="E1617">
        <v>84.4512</v>
      </c>
      <c r="F1617">
        <v>3.81948</v>
      </c>
      <c r="G1617">
        <v>3.2256</v>
      </c>
      <c r="H1617">
        <v>600.02</v>
      </c>
      <c r="I1617">
        <v>52607833.535999998</v>
      </c>
    </row>
    <row r="1618" spans="1:9" x14ac:dyDescent="0.25">
      <c r="A1618" s="27">
        <v>41326</v>
      </c>
      <c r="B1618" t="s">
        <v>90</v>
      </c>
      <c r="C1618" t="s">
        <v>91</v>
      </c>
      <c r="D1618">
        <v>84.451400000000007</v>
      </c>
      <c r="E1618">
        <v>85.028599999999997</v>
      </c>
      <c r="F1618">
        <v>-0.67883000000000004</v>
      </c>
      <c r="G1618">
        <v>-0.57720000000000005</v>
      </c>
      <c r="H1618">
        <v>600.02</v>
      </c>
      <c r="I1618">
        <v>50672529.027999997</v>
      </c>
    </row>
    <row r="1619" spans="1:9" x14ac:dyDescent="0.25">
      <c r="A1619" s="27">
        <v>41325</v>
      </c>
      <c r="B1619" t="s">
        <v>90</v>
      </c>
      <c r="C1619" t="s">
        <v>91</v>
      </c>
      <c r="D1619">
        <v>85.028499999999994</v>
      </c>
      <c r="E1619">
        <v>94.649699999999996</v>
      </c>
      <c r="F1619">
        <v>-10.16506</v>
      </c>
      <c r="G1619">
        <v>-9.6212</v>
      </c>
      <c r="H1619">
        <v>450.02</v>
      </c>
      <c r="I1619">
        <v>38264525.57</v>
      </c>
    </row>
    <row r="1620" spans="1:9" x14ac:dyDescent="0.25">
      <c r="A1620" s="27">
        <v>41324</v>
      </c>
      <c r="B1620" t="s">
        <v>90</v>
      </c>
      <c r="C1620" t="s">
        <v>91</v>
      </c>
      <c r="D1620">
        <v>94.649600000000007</v>
      </c>
      <c r="E1620">
        <v>90.876800000000003</v>
      </c>
      <c r="F1620">
        <v>4.1515500000000003</v>
      </c>
      <c r="G1620">
        <v>3.7728000000000002</v>
      </c>
      <c r="H1620">
        <v>450.02</v>
      </c>
      <c r="I1620">
        <v>42594212.991999999</v>
      </c>
    </row>
    <row r="1621" spans="1:9" x14ac:dyDescent="0.25">
      <c r="A1621" s="27">
        <v>41320</v>
      </c>
      <c r="B1621" t="s">
        <v>90</v>
      </c>
      <c r="C1621" t="s">
        <v>91</v>
      </c>
      <c r="D1621">
        <v>90.876900000000006</v>
      </c>
      <c r="E1621">
        <v>90.564499999999995</v>
      </c>
      <c r="F1621">
        <v>0.34494999999999998</v>
      </c>
      <c r="G1621">
        <v>0.31240000000000001</v>
      </c>
      <c r="H1621">
        <v>300.02</v>
      </c>
      <c r="I1621">
        <v>27264887.537999999</v>
      </c>
    </row>
    <row r="1622" spans="1:9" x14ac:dyDescent="0.25">
      <c r="A1622" s="27">
        <v>41319</v>
      </c>
      <c r="B1622" t="s">
        <v>90</v>
      </c>
      <c r="C1622" t="s">
        <v>91</v>
      </c>
      <c r="D1622">
        <v>90.564700000000002</v>
      </c>
      <c r="E1622">
        <v>89.405900000000003</v>
      </c>
      <c r="F1622">
        <v>1.2961100000000001</v>
      </c>
      <c r="G1622">
        <v>1.1588000000000001</v>
      </c>
      <c r="H1622">
        <v>450.02</v>
      </c>
      <c r="I1622">
        <v>40755926.294</v>
      </c>
    </row>
    <row r="1623" spans="1:9" x14ac:dyDescent="0.25">
      <c r="A1623" s="27">
        <v>41318</v>
      </c>
      <c r="B1623" t="s">
        <v>90</v>
      </c>
      <c r="C1623" t="s">
        <v>91</v>
      </c>
      <c r="D1623">
        <v>89.405900000000003</v>
      </c>
      <c r="E1623">
        <v>89.123099999999994</v>
      </c>
      <c r="F1623">
        <v>0.31730999999999998</v>
      </c>
      <c r="G1623">
        <v>0.2828</v>
      </c>
      <c r="H1623">
        <v>500.02</v>
      </c>
      <c r="I1623">
        <v>44704738.118000001</v>
      </c>
    </row>
    <row r="1624" spans="1:9" x14ac:dyDescent="0.25">
      <c r="A1624" s="27">
        <v>41317</v>
      </c>
      <c r="B1624" t="s">
        <v>90</v>
      </c>
      <c r="C1624" t="s">
        <v>91</v>
      </c>
      <c r="D1624">
        <v>89.123099999999994</v>
      </c>
      <c r="E1624">
        <v>88.153899999999993</v>
      </c>
      <c r="F1624">
        <v>1.09944</v>
      </c>
      <c r="G1624">
        <v>0.96919999999999995</v>
      </c>
      <c r="H1624">
        <v>550.02</v>
      </c>
      <c r="I1624">
        <v>49019487.461999997</v>
      </c>
    </row>
    <row r="1625" spans="1:9" x14ac:dyDescent="0.25">
      <c r="A1625" s="27">
        <v>41316</v>
      </c>
      <c r="B1625" t="s">
        <v>90</v>
      </c>
      <c r="C1625" t="s">
        <v>91</v>
      </c>
      <c r="D1625">
        <v>88.154200000000003</v>
      </c>
      <c r="E1625">
        <v>87.442999999999998</v>
      </c>
      <c r="F1625">
        <v>0.81333</v>
      </c>
      <c r="G1625">
        <v>0.71120000000000005</v>
      </c>
      <c r="H1625">
        <v>550.02</v>
      </c>
      <c r="I1625">
        <v>48486573.083999999</v>
      </c>
    </row>
    <row r="1626" spans="1:9" x14ac:dyDescent="0.25">
      <c r="A1626" s="27">
        <v>41313</v>
      </c>
      <c r="B1626" t="s">
        <v>90</v>
      </c>
      <c r="C1626" t="s">
        <v>91</v>
      </c>
      <c r="D1626">
        <v>87.443200000000004</v>
      </c>
      <c r="E1626">
        <v>85.763599999999997</v>
      </c>
      <c r="F1626">
        <v>1.95841</v>
      </c>
      <c r="G1626">
        <v>1.6796</v>
      </c>
      <c r="H1626">
        <v>550.02</v>
      </c>
      <c r="I1626">
        <v>48095508.864</v>
      </c>
    </row>
    <row r="1627" spans="1:9" x14ac:dyDescent="0.25">
      <c r="A1627" s="27">
        <v>41312</v>
      </c>
      <c r="B1627" t="s">
        <v>90</v>
      </c>
      <c r="C1627" t="s">
        <v>91</v>
      </c>
      <c r="D1627">
        <v>85.763800000000003</v>
      </c>
      <c r="E1627">
        <v>85.703000000000003</v>
      </c>
      <c r="F1627">
        <v>7.0940000000000003E-2</v>
      </c>
      <c r="G1627">
        <v>6.08E-2</v>
      </c>
      <c r="H1627">
        <v>600.02</v>
      </c>
      <c r="I1627">
        <v>51459995.276000001</v>
      </c>
    </row>
    <row r="1628" spans="1:9" x14ac:dyDescent="0.25">
      <c r="A1628" s="27">
        <v>41311</v>
      </c>
      <c r="B1628" t="s">
        <v>90</v>
      </c>
      <c r="C1628" t="s">
        <v>91</v>
      </c>
      <c r="D1628">
        <v>85.703100000000006</v>
      </c>
      <c r="E1628">
        <v>84.353499999999997</v>
      </c>
      <c r="F1628">
        <v>1.5999300000000001</v>
      </c>
      <c r="G1628">
        <v>1.3495999999999999</v>
      </c>
      <c r="H1628">
        <v>600.02</v>
      </c>
      <c r="I1628">
        <v>51423574.061999999</v>
      </c>
    </row>
    <row r="1629" spans="1:9" x14ac:dyDescent="0.25">
      <c r="A1629" s="27">
        <v>41310</v>
      </c>
      <c r="B1629" t="s">
        <v>90</v>
      </c>
      <c r="C1629" t="s">
        <v>91</v>
      </c>
      <c r="D1629">
        <v>84.353800000000007</v>
      </c>
      <c r="E1629">
        <v>81.770600000000002</v>
      </c>
      <c r="F1629">
        <v>3.1590799999999999</v>
      </c>
      <c r="G1629">
        <v>2.5832000000000002</v>
      </c>
      <c r="H1629">
        <v>650.02</v>
      </c>
      <c r="I1629">
        <v>54831657.075999998</v>
      </c>
    </row>
    <row r="1630" spans="1:9" x14ac:dyDescent="0.25">
      <c r="A1630" s="27">
        <v>41309</v>
      </c>
      <c r="B1630" t="s">
        <v>90</v>
      </c>
      <c r="C1630" t="s">
        <v>91</v>
      </c>
      <c r="D1630">
        <v>81.770700000000005</v>
      </c>
      <c r="E1630">
        <v>85.722300000000004</v>
      </c>
      <c r="F1630">
        <v>-4.6097700000000001</v>
      </c>
      <c r="G1630">
        <v>-3.9516</v>
      </c>
      <c r="H1630">
        <v>650.02</v>
      </c>
      <c r="I1630">
        <v>53152590.413999997</v>
      </c>
    </row>
    <row r="1631" spans="1:9" x14ac:dyDescent="0.25">
      <c r="A1631" s="27">
        <v>41306</v>
      </c>
      <c r="B1631" t="s">
        <v>90</v>
      </c>
      <c r="C1631" t="s">
        <v>91</v>
      </c>
      <c r="D1631">
        <v>85.722099999999998</v>
      </c>
      <c r="E1631">
        <v>83.272900000000007</v>
      </c>
      <c r="F1631">
        <v>2.9411700000000001</v>
      </c>
      <c r="G1631">
        <v>2.4491999999999998</v>
      </c>
      <c r="H1631">
        <v>700.02</v>
      </c>
      <c r="I1631">
        <v>60007184.442000002</v>
      </c>
    </row>
    <row r="1632" spans="1:9" x14ac:dyDescent="0.25">
      <c r="A1632" s="27">
        <v>41305</v>
      </c>
      <c r="B1632" t="s">
        <v>90</v>
      </c>
      <c r="C1632" t="s">
        <v>91</v>
      </c>
      <c r="D1632">
        <v>83.273200000000003</v>
      </c>
      <c r="E1632">
        <v>82.518799999999999</v>
      </c>
      <c r="F1632">
        <v>0.91422000000000003</v>
      </c>
      <c r="G1632">
        <v>0.75439999999999996</v>
      </c>
      <c r="H1632">
        <v>700.02</v>
      </c>
      <c r="I1632">
        <v>58292905.464000002</v>
      </c>
    </row>
    <row r="1633" spans="1:9" x14ac:dyDescent="0.25">
      <c r="A1633" s="27">
        <v>41304</v>
      </c>
      <c r="B1633" t="s">
        <v>90</v>
      </c>
      <c r="C1633" t="s">
        <v>91</v>
      </c>
      <c r="D1633">
        <v>82.518799999999999</v>
      </c>
      <c r="E1633">
        <v>88.559600000000003</v>
      </c>
      <c r="F1633">
        <v>-6.8211700000000004</v>
      </c>
      <c r="G1633">
        <v>-6.0407999999999999</v>
      </c>
      <c r="H1633">
        <v>700.02</v>
      </c>
      <c r="I1633">
        <v>57764810.376000002</v>
      </c>
    </row>
    <row r="1634" spans="1:9" x14ac:dyDescent="0.25">
      <c r="A1634" s="27">
        <v>41303</v>
      </c>
      <c r="B1634" t="s">
        <v>90</v>
      </c>
      <c r="C1634" t="s">
        <v>91</v>
      </c>
      <c r="D1634">
        <v>88.559399999999997</v>
      </c>
      <c r="E1634">
        <v>85.763800000000003</v>
      </c>
      <c r="F1634">
        <v>3.2596500000000002</v>
      </c>
      <c r="G1634">
        <v>2.7955999999999999</v>
      </c>
      <c r="H1634">
        <v>550.02</v>
      </c>
      <c r="I1634">
        <v>48709441.188000001</v>
      </c>
    </row>
    <row r="1635" spans="1:9" x14ac:dyDescent="0.25">
      <c r="A1635" s="27">
        <v>41302</v>
      </c>
      <c r="B1635" t="s">
        <v>90</v>
      </c>
      <c r="C1635" t="s">
        <v>91</v>
      </c>
      <c r="D1635">
        <v>85.763900000000007</v>
      </c>
      <c r="E1635">
        <v>88.1511</v>
      </c>
      <c r="F1635">
        <v>-2.7080799999999998</v>
      </c>
      <c r="G1635">
        <v>-2.3872</v>
      </c>
      <c r="H1635">
        <v>550.02</v>
      </c>
      <c r="I1635">
        <v>47171860.277999997</v>
      </c>
    </row>
    <row r="1636" spans="1:9" x14ac:dyDescent="0.25">
      <c r="A1636" s="27">
        <v>41299</v>
      </c>
      <c r="B1636" t="s">
        <v>90</v>
      </c>
      <c r="C1636" t="s">
        <v>91</v>
      </c>
      <c r="D1636">
        <v>88.150999999999996</v>
      </c>
      <c r="E1636">
        <v>88.860200000000006</v>
      </c>
      <c r="F1636">
        <v>-0.79810999999999999</v>
      </c>
      <c r="G1636">
        <v>-0.70920000000000005</v>
      </c>
      <c r="H1636">
        <v>550.02</v>
      </c>
      <c r="I1636">
        <v>48484813.020000003</v>
      </c>
    </row>
    <row r="1637" spans="1:9" x14ac:dyDescent="0.25">
      <c r="A1637" s="27">
        <v>41298</v>
      </c>
      <c r="B1637" t="s">
        <v>90</v>
      </c>
      <c r="C1637" t="s">
        <v>91</v>
      </c>
      <c r="D1637">
        <v>88.860100000000003</v>
      </c>
      <c r="E1637">
        <v>90.129300000000001</v>
      </c>
      <c r="F1637">
        <v>-1.4081999999999999</v>
      </c>
      <c r="G1637">
        <v>-1.2692000000000001</v>
      </c>
      <c r="H1637">
        <v>550.02</v>
      </c>
      <c r="I1637">
        <v>48874832.202</v>
      </c>
    </row>
    <row r="1638" spans="1:9" x14ac:dyDescent="0.25">
      <c r="A1638" s="27">
        <v>41297</v>
      </c>
      <c r="B1638" t="s">
        <v>90</v>
      </c>
      <c r="C1638" t="s">
        <v>91</v>
      </c>
      <c r="D1638">
        <v>90.129300000000001</v>
      </c>
      <c r="E1638">
        <v>88.010499999999993</v>
      </c>
      <c r="F1638">
        <v>2.4074399999999998</v>
      </c>
      <c r="G1638">
        <v>2.1187999999999998</v>
      </c>
      <c r="H1638">
        <v>550.02</v>
      </c>
      <c r="I1638">
        <v>49572917.586000003</v>
      </c>
    </row>
    <row r="1639" spans="1:9" x14ac:dyDescent="0.25">
      <c r="A1639" s="27">
        <v>41296</v>
      </c>
      <c r="B1639" t="s">
        <v>90</v>
      </c>
      <c r="C1639" t="s">
        <v>91</v>
      </c>
      <c r="D1639">
        <v>88.010800000000003</v>
      </c>
      <c r="E1639">
        <v>84.377600000000001</v>
      </c>
      <c r="F1639">
        <v>4.3058800000000002</v>
      </c>
      <c r="G1639">
        <v>3.6332</v>
      </c>
      <c r="H1639">
        <v>550.02</v>
      </c>
      <c r="I1639">
        <v>48407700.215999998</v>
      </c>
    </row>
    <row r="1640" spans="1:9" x14ac:dyDescent="0.25">
      <c r="A1640" s="27">
        <v>41292</v>
      </c>
      <c r="B1640" t="s">
        <v>90</v>
      </c>
      <c r="C1640" t="s">
        <v>91</v>
      </c>
      <c r="D1640">
        <v>84.377600000000001</v>
      </c>
      <c r="E1640">
        <v>79.2988</v>
      </c>
      <c r="F1640">
        <v>6.4046399999999997</v>
      </c>
      <c r="G1640">
        <v>5.0788000000000002</v>
      </c>
      <c r="H1640">
        <v>550.02</v>
      </c>
      <c r="I1640">
        <v>46409367.552000001</v>
      </c>
    </row>
    <row r="1641" spans="1:9" x14ac:dyDescent="0.25">
      <c r="A1641" s="27">
        <v>41291</v>
      </c>
      <c r="B1641" t="s">
        <v>90</v>
      </c>
      <c r="C1641" t="s">
        <v>91</v>
      </c>
      <c r="D1641">
        <v>79.2988</v>
      </c>
      <c r="E1641">
        <v>80.256399999999999</v>
      </c>
      <c r="F1641">
        <v>-1.1931799999999999</v>
      </c>
      <c r="G1641">
        <v>-0.95760000000000001</v>
      </c>
      <c r="H1641">
        <v>950.02</v>
      </c>
      <c r="I1641">
        <v>75335445.975999996</v>
      </c>
    </row>
    <row r="1642" spans="1:9" x14ac:dyDescent="0.25">
      <c r="A1642" s="27">
        <v>41290</v>
      </c>
      <c r="B1642" t="s">
        <v>90</v>
      </c>
      <c r="C1642" t="s">
        <v>91</v>
      </c>
      <c r="D1642">
        <v>80.256399999999999</v>
      </c>
      <c r="E1642">
        <v>78.767200000000003</v>
      </c>
      <c r="F1642">
        <v>1.89063</v>
      </c>
      <c r="G1642">
        <v>1.4892000000000001</v>
      </c>
      <c r="H1642">
        <v>950.02</v>
      </c>
      <c r="I1642">
        <v>76245185.128000006</v>
      </c>
    </row>
    <row r="1643" spans="1:9" x14ac:dyDescent="0.25">
      <c r="A1643" s="27">
        <v>41289</v>
      </c>
      <c r="B1643" t="s">
        <v>90</v>
      </c>
      <c r="C1643" t="s">
        <v>91</v>
      </c>
      <c r="D1643">
        <v>78.767200000000003</v>
      </c>
      <c r="E1643">
        <v>78.107600000000005</v>
      </c>
      <c r="F1643">
        <v>0.84448000000000001</v>
      </c>
      <c r="G1643">
        <v>0.65959999999999996</v>
      </c>
      <c r="H1643">
        <v>1000.02</v>
      </c>
      <c r="I1643">
        <v>78768775.343999997</v>
      </c>
    </row>
    <row r="1644" spans="1:9" x14ac:dyDescent="0.25">
      <c r="A1644" s="27">
        <v>41288</v>
      </c>
      <c r="B1644" t="s">
        <v>90</v>
      </c>
      <c r="C1644" t="s">
        <v>91</v>
      </c>
      <c r="D1644">
        <v>78.107900000000001</v>
      </c>
      <c r="E1644">
        <v>77.869100000000003</v>
      </c>
      <c r="F1644">
        <v>0.30667</v>
      </c>
      <c r="G1644">
        <v>0.23880000000000001</v>
      </c>
      <c r="H1644">
        <v>1000.02</v>
      </c>
      <c r="I1644">
        <v>78109462.158000007</v>
      </c>
    </row>
    <row r="1645" spans="1:9" x14ac:dyDescent="0.25">
      <c r="A1645" s="27">
        <v>41285</v>
      </c>
      <c r="B1645" t="s">
        <v>90</v>
      </c>
      <c r="C1645" t="s">
        <v>91</v>
      </c>
      <c r="D1645">
        <v>77.869100000000003</v>
      </c>
      <c r="E1645">
        <v>77.429100000000005</v>
      </c>
      <c r="F1645">
        <v>0.56825999999999999</v>
      </c>
      <c r="G1645">
        <v>0.44</v>
      </c>
      <c r="H1645">
        <v>1000.02</v>
      </c>
      <c r="I1645">
        <v>77870657.381999999</v>
      </c>
    </row>
    <row r="1646" spans="1:9" x14ac:dyDescent="0.25">
      <c r="A1646" s="27">
        <v>41284</v>
      </c>
      <c r="B1646" t="s">
        <v>90</v>
      </c>
      <c r="C1646" t="s">
        <v>91</v>
      </c>
      <c r="D1646">
        <v>77.429299999999998</v>
      </c>
      <c r="E1646">
        <v>75.8125</v>
      </c>
      <c r="F1646">
        <v>2.1326299999999998</v>
      </c>
      <c r="G1646">
        <v>1.6168</v>
      </c>
      <c r="H1646">
        <v>1100.02</v>
      </c>
      <c r="I1646">
        <v>85173778.585999995</v>
      </c>
    </row>
    <row r="1647" spans="1:9" x14ac:dyDescent="0.25">
      <c r="A1647" s="27">
        <v>41283</v>
      </c>
      <c r="B1647" t="s">
        <v>90</v>
      </c>
      <c r="C1647" t="s">
        <v>91</v>
      </c>
      <c r="D1647">
        <v>75.812600000000003</v>
      </c>
      <c r="E1647">
        <v>75.707400000000007</v>
      </c>
      <c r="F1647">
        <v>0.13896</v>
      </c>
      <c r="G1647">
        <v>0.1052</v>
      </c>
      <c r="H1647">
        <v>1150.02</v>
      </c>
      <c r="I1647">
        <v>87186006.252000004</v>
      </c>
    </row>
    <row r="1648" spans="1:9" x14ac:dyDescent="0.25">
      <c r="A1648" s="27">
        <v>41282</v>
      </c>
      <c r="B1648" t="s">
        <v>90</v>
      </c>
      <c r="C1648" t="s">
        <v>91</v>
      </c>
      <c r="D1648">
        <v>75.707700000000003</v>
      </c>
      <c r="E1648">
        <v>75.553299999999993</v>
      </c>
      <c r="F1648">
        <v>0.20436000000000001</v>
      </c>
      <c r="G1648">
        <v>0.15440000000000001</v>
      </c>
      <c r="H1648">
        <v>1100.02</v>
      </c>
      <c r="I1648">
        <v>83279984.153999999</v>
      </c>
    </row>
    <row r="1649" spans="1:9" x14ac:dyDescent="0.25">
      <c r="A1649" s="27">
        <v>41281</v>
      </c>
      <c r="B1649" t="s">
        <v>90</v>
      </c>
      <c r="C1649" t="s">
        <v>91</v>
      </c>
      <c r="D1649">
        <v>75.553600000000003</v>
      </c>
      <c r="E1649">
        <v>73.89</v>
      </c>
      <c r="F1649">
        <v>2.2514500000000002</v>
      </c>
      <c r="G1649">
        <v>1.6636</v>
      </c>
      <c r="H1649">
        <v>1100.02</v>
      </c>
      <c r="I1649">
        <v>83110471.071999997</v>
      </c>
    </row>
    <row r="1650" spans="1:9" x14ac:dyDescent="0.25">
      <c r="A1650" s="27">
        <v>41278</v>
      </c>
      <c r="B1650" t="s">
        <v>90</v>
      </c>
      <c r="C1650" t="s">
        <v>91</v>
      </c>
      <c r="D1650">
        <v>73.890199999999993</v>
      </c>
      <c r="E1650">
        <v>72.114999999999995</v>
      </c>
      <c r="F1650">
        <v>2.4616199999999999</v>
      </c>
      <c r="G1650">
        <v>1.7751999999999999</v>
      </c>
      <c r="H1650">
        <v>1150.02</v>
      </c>
      <c r="I1650">
        <v>84975207.804000005</v>
      </c>
    </row>
    <row r="1651" spans="1:9" x14ac:dyDescent="0.25">
      <c r="A1651" s="27">
        <v>41277</v>
      </c>
      <c r="B1651" t="s">
        <v>90</v>
      </c>
      <c r="C1651" t="s">
        <v>91</v>
      </c>
      <c r="D1651">
        <v>72.114999999999995</v>
      </c>
      <c r="E1651">
        <v>73.290199999999999</v>
      </c>
      <c r="F1651">
        <v>-1.6034900000000001</v>
      </c>
      <c r="G1651">
        <v>-1.1752</v>
      </c>
      <c r="H1651">
        <v>1200.02</v>
      </c>
      <c r="I1651">
        <v>86539442.299999997</v>
      </c>
    </row>
    <row r="1652" spans="1:9" x14ac:dyDescent="0.25">
      <c r="A1652" s="27">
        <v>41276</v>
      </c>
      <c r="B1652" t="s">
        <v>90</v>
      </c>
      <c r="C1652" t="s">
        <v>91</v>
      </c>
      <c r="D1652">
        <v>73.290000000000006</v>
      </c>
      <c r="E1652">
        <v>66.156400000000005</v>
      </c>
      <c r="F1652">
        <v>10.78293</v>
      </c>
      <c r="G1652">
        <v>7.1336000000000004</v>
      </c>
      <c r="H1652">
        <v>1300.02</v>
      </c>
      <c r="I1652">
        <v>95278465.799999997</v>
      </c>
    </row>
    <row r="1653" spans="1:9" x14ac:dyDescent="0.25">
      <c r="A1653" s="27">
        <v>41274</v>
      </c>
      <c r="B1653" t="s">
        <v>90</v>
      </c>
      <c r="C1653" t="s">
        <v>91</v>
      </c>
      <c r="D1653">
        <v>66.156700000000001</v>
      </c>
      <c r="E1653">
        <v>55.545099999999998</v>
      </c>
      <c r="F1653">
        <v>19.104479999999999</v>
      </c>
      <c r="G1653">
        <v>10.611599999999999</v>
      </c>
      <c r="H1653">
        <v>1250.02</v>
      </c>
      <c r="I1653">
        <v>82697198.134000003</v>
      </c>
    </row>
    <row r="1654" spans="1:9" x14ac:dyDescent="0.25">
      <c r="A1654" s="27">
        <v>41271</v>
      </c>
      <c r="B1654" t="s">
        <v>90</v>
      </c>
      <c r="C1654" t="s">
        <v>91</v>
      </c>
      <c r="D1654">
        <v>55.545400000000001</v>
      </c>
      <c r="E1654">
        <v>65.902199999999993</v>
      </c>
      <c r="F1654">
        <v>-15.71541</v>
      </c>
      <c r="G1654">
        <v>-10.3568</v>
      </c>
      <c r="H1654">
        <v>1200.02</v>
      </c>
      <c r="I1654">
        <v>66655590.908</v>
      </c>
    </row>
    <row r="1655" spans="1:9" x14ac:dyDescent="0.25">
      <c r="A1655" s="27">
        <v>41270</v>
      </c>
      <c r="B1655" t="s">
        <v>90</v>
      </c>
      <c r="C1655" t="s">
        <v>91</v>
      </c>
      <c r="D1655">
        <v>65.902199999999993</v>
      </c>
      <c r="E1655">
        <v>64.814599999999999</v>
      </c>
      <c r="F1655">
        <v>1.6780200000000001</v>
      </c>
      <c r="G1655">
        <v>1.0875999999999999</v>
      </c>
      <c r="H1655">
        <v>1250.02</v>
      </c>
      <c r="I1655">
        <v>82379068.044</v>
      </c>
    </row>
    <row r="1656" spans="1:9" x14ac:dyDescent="0.25">
      <c r="A1656" s="27">
        <v>41269</v>
      </c>
      <c r="B1656" t="s">
        <v>90</v>
      </c>
      <c r="C1656" t="s">
        <v>91</v>
      </c>
      <c r="D1656">
        <v>64.814599999999999</v>
      </c>
      <c r="E1656">
        <v>67.691000000000003</v>
      </c>
      <c r="F1656">
        <v>-4.2493100000000004</v>
      </c>
      <c r="G1656">
        <v>-2.8763999999999998</v>
      </c>
      <c r="H1656">
        <v>1250.02</v>
      </c>
      <c r="I1656">
        <v>81019546.291999996</v>
      </c>
    </row>
    <row r="1657" spans="1:9" x14ac:dyDescent="0.25">
      <c r="A1657" s="27">
        <v>41267</v>
      </c>
      <c r="B1657" t="s">
        <v>90</v>
      </c>
      <c r="C1657" t="s">
        <v>91</v>
      </c>
      <c r="D1657">
        <v>67.691000000000003</v>
      </c>
      <c r="E1657">
        <v>69.189400000000006</v>
      </c>
      <c r="F1657">
        <v>-2.1656499999999999</v>
      </c>
      <c r="G1657">
        <v>-1.4984</v>
      </c>
      <c r="H1657">
        <v>1000.02</v>
      </c>
      <c r="I1657">
        <v>67692353.819999993</v>
      </c>
    </row>
    <row r="1658" spans="1:9" x14ac:dyDescent="0.25">
      <c r="A1658" s="27">
        <v>41264</v>
      </c>
      <c r="B1658" t="s">
        <v>90</v>
      </c>
      <c r="C1658" t="s">
        <v>91</v>
      </c>
      <c r="D1658">
        <v>69.189400000000006</v>
      </c>
      <c r="E1658">
        <v>72.108599999999996</v>
      </c>
      <c r="F1658">
        <v>-4.0483399999999996</v>
      </c>
      <c r="G1658">
        <v>-2.9192</v>
      </c>
      <c r="H1658">
        <v>950.02</v>
      </c>
      <c r="I1658">
        <v>65731313.788000003</v>
      </c>
    </row>
    <row r="1659" spans="1:9" x14ac:dyDescent="0.25">
      <c r="A1659" s="27">
        <v>41263</v>
      </c>
      <c r="B1659" t="s">
        <v>90</v>
      </c>
      <c r="C1659" t="s">
        <v>91</v>
      </c>
      <c r="D1659">
        <v>72.108500000000006</v>
      </c>
      <c r="E1659">
        <v>73.810100000000006</v>
      </c>
      <c r="F1659">
        <v>-2.30538</v>
      </c>
      <c r="G1659">
        <v>-1.7016</v>
      </c>
      <c r="H1659">
        <v>950.02</v>
      </c>
      <c r="I1659">
        <v>68504517.170000002</v>
      </c>
    </row>
    <row r="1660" spans="1:9" x14ac:dyDescent="0.25">
      <c r="A1660" s="27">
        <v>41262</v>
      </c>
      <c r="B1660" t="s">
        <v>90</v>
      </c>
      <c r="C1660" t="s">
        <v>91</v>
      </c>
      <c r="D1660">
        <v>73.810100000000006</v>
      </c>
      <c r="E1660">
        <v>78.509699999999995</v>
      </c>
      <c r="F1660">
        <v>-5.9860100000000003</v>
      </c>
      <c r="G1660">
        <v>-4.6996000000000002</v>
      </c>
      <c r="H1660">
        <v>1000.02</v>
      </c>
      <c r="I1660">
        <v>73811576.202000007</v>
      </c>
    </row>
    <row r="1661" spans="1:9" x14ac:dyDescent="0.25">
      <c r="A1661" s="27">
        <v>41261</v>
      </c>
      <c r="B1661" t="s">
        <v>90</v>
      </c>
      <c r="C1661" t="s">
        <v>91</v>
      </c>
      <c r="D1661">
        <v>78.509699999999995</v>
      </c>
      <c r="E1661">
        <v>76.842500000000001</v>
      </c>
      <c r="F1661">
        <v>2.1696300000000002</v>
      </c>
      <c r="G1661">
        <v>1.6672</v>
      </c>
      <c r="H1661">
        <v>900.02</v>
      </c>
      <c r="I1661">
        <v>70660300.194000006</v>
      </c>
    </row>
    <row r="1662" spans="1:9" x14ac:dyDescent="0.25">
      <c r="A1662" s="27">
        <v>41260</v>
      </c>
      <c r="B1662" t="s">
        <v>90</v>
      </c>
      <c r="C1662" t="s">
        <v>91</v>
      </c>
      <c r="D1662">
        <v>76.842600000000004</v>
      </c>
      <c r="E1662">
        <v>73.891800000000003</v>
      </c>
      <c r="F1662">
        <v>3.9934099999999999</v>
      </c>
      <c r="G1662">
        <v>2.9508000000000001</v>
      </c>
      <c r="H1662">
        <v>750.02</v>
      </c>
      <c r="I1662">
        <v>57633486.851999998</v>
      </c>
    </row>
    <row r="1663" spans="1:9" x14ac:dyDescent="0.25">
      <c r="A1663" s="27">
        <v>41257</v>
      </c>
      <c r="B1663" t="s">
        <v>90</v>
      </c>
      <c r="C1663" t="s">
        <v>91</v>
      </c>
      <c r="D1663">
        <v>73.892099999999999</v>
      </c>
      <c r="E1663">
        <v>73.521299999999997</v>
      </c>
      <c r="F1663">
        <v>0.50434000000000001</v>
      </c>
      <c r="G1663">
        <v>0.37080000000000002</v>
      </c>
      <c r="H1663">
        <v>700.02</v>
      </c>
      <c r="I1663">
        <v>51725947.842</v>
      </c>
    </row>
    <row r="1664" spans="1:9" x14ac:dyDescent="0.25">
      <c r="A1664" s="27">
        <v>41256</v>
      </c>
      <c r="B1664" t="s">
        <v>90</v>
      </c>
      <c r="C1664" t="s">
        <v>91</v>
      </c>
      <c r="D1664">
        <v>73.5214</v>
      </c>
      <c r="E1664">
        <v>74.716200000000001</v>
      </c>
      <c r="F1664">
        <v>-1.5991200000000001</v>
      </c>
      <c r="G1664">
        <v>-1.1948000000000001</v>
      </c>
      <c r="H1664">
        <v>700.02</v>
      </c>
      <c r="I1664">
        <v>51466450.428000003</v>
      </c>
    </row>
    <row r="1665" spans="1:9" x14ac:dyDescent="0.25">
      <c r="A1665" s="27">
        <v>41255</v>
      </c>
      <c r="B1665" t="s">
        <v>90</v>
      </c>
      <c r="C1665" t="s">
        <v>91</v>
      </c>
      <c r="D1665">
        <v>74.715999999999994</v>
      </c>
      <c r="E1665">
        <v>77.703599999999994</v>
      </c>
      <c r="F1665">
        <v>-3.8448699999999998</v>
      </c>
      <c r="G1665">
        <v>-2.9876</v>
      </c>
      <c r="H1665">
        <v>750.02</v>
      </c>
      <c r="I1665">
        <v>56038494.32</v>
      </c>
    </row>
    <row r="1666" spans="1:9" x14ac:dyDescent="0.25">
      <c r="A1666" s="27">
        <v>41254</v>
      </c>
      <c r="B1666" t="s">
        <v>90</v>
      </c>
      <c r="C1666" t="s">
        <v>91</v>
      </c>
      <c r="D1666">
        <v>77.703400000000002</v>
      </c>
      <c r="E1666">
        <v>75.382999999999996</v>
      </c>
      <c r="F1666">
        <v>3.0781499999999999</v>
      </c>
      <c r="G1666">
        <v>2.3203999999999998</v>
      </c>
      <c r="H1666">
        <v>750.02</v>
      </c>
      <c r="I1666">
        <v>58279104.068000004</v>
      </c>
    </row>
    <row r="1667" spans="1:9" x14ac:dyDescent="0.25">
      <c r="A1667" s="27">
        <v>41253</v>
      </c>
      <c r="B1667" t="s">
        <v>90</v>
      </c>
      <c r="C1667" t="s">
        <v>91</v>
      </c>
      <c r="D1667">
        <v>75.383099999999999</v>
      </c>
      <c r="E1667">
        <v>74.857100000000003</v>
      </c>
      <c r="F1667">
        <v>0.70267000000000002</v>
      </c>
      <c r="G1667">
        <v>0.52600000000000002</v>
      </c>
      <c r="H1667">
        <v>750.02</v>
      </c>
      <c r="I1667">
        <v>56538832.662</v>
      </c>
    </row>
    <row r="1668" spans="1:9" x14ac:dyDescent="0.25">
      <c r="A1668" s="27">
        <v>41250</v>
      </c>
      <c r="B1668" t="s">
        <v>90</v>
      </c>
      <c r="C1668" t="s">
        <v>91</v>
      </c>
      <c r="D1668">
        <v>74.857200000000006</v>
      </c>
      <c r="E1668">
        <v>73.147999999999996</v>
      </c>
      <c r="F1668">
        <v>2.33663</v>
      </c>
      <c r="G1668">
        <v>1.7092000000000001</v>
      </c>
      <c r="H1668">
        <v>750.02</v>
      </c>
      <c r="I1668">
        <v>56144397.144000001</v>
      </c>
    </row>
    <row r="1669" spans="1:9" x14ac:dyDescent="0.25">
      <c r="A1669" s="27">
        <v>41249</v>
      </c>
      <c r="B1669" t="s">
        <v>90</v>
      </c>
      <c r="C1669" t="s">
        <v>91</v>
      </c>
      <c r="D1669">
        <v>73.147999999999996</v>
      </c>
      <c r="E1669">
        <v>74.501199999999997</v>
      </c>
      <c r="F1669">
        <v>-1.8163499999999999</v>
      </c>
      <c r="G1669">
        <v>-1.3532</v>
      </c>
      <c r="H1669">
        <v>750.02</v>
      </c>
      <c r="I1669">
        <v>54862462.960000001</v>
      </c>
    </row>
    <row r="1670" spans="1:9" x14ac:dyDescent="0.25">
      <c r="A1670" s="27">
        <v>41248</v>
      </c>
      <c r="B1670" t="s">
        <v>90</v>
      </c>
      <c r="C1670" t="s">
        <v>91</v>
      </c>
      <c r="D1670">
        <v>74.500900000000001</v>
      </c>
      <c r="E1670">
        <v>72.524900000000002</v>
      </c>
      <c r="F1670">
        <v>2.72458</v>
      </c>
      <c r="G1670">
        <v>1.976</v>
      </c>
      <c r="H1670">
        <v>750.02</v>
      </c>
      <c r="I1670">
        <v>55877165.017999999</v>
      </c>
    </row>
    <row r="1671" spans="1:9" x14ac:dyDescent="0.25">
      <c r="A1671" s="27">
        <v>41247</v>
      </c>
      <c r="B1671" t="s">
        <v>90</v>
      </c>
      <c r="C1671" t="s">
        <v>91</v>
      </c>
      <c r="D1671">
        <v>72.525199999999998</v>
      </c>
      <c r="E1671">
        <v>73.138800000000003</v>
      </c>
      <c r="F1671">
        <v>-0.83894999999999997</v>
      </c>
      <c r="G1671">
        <v>-0.61360000000000003</v>
      </c>
      <c r="H1671">
        <v>700.02</v>
      </c>
      <c r="I1671">
        <v>50769090.504000001</v>
      </c>
    </row>
    <row r="1672" spans="1:9" x14ac:dyDescent="0.25">
      <c r="A1672" s="27">
        <v>41246</v>
      </c>
      <c r="B1672" t="s">
        <v>90</v>
      </c>
      <c r="C1672" t="s">
        <v>91</v>
      </c>
      <c r="D1672">
        <v>73.138800000000003</v>
      </c>
      <c r="E1672">
        <v>76.635999999999996</v>
      </c>
      <c r="F1672">
        <v>-4.5633900000000001</v>
      </c>
      <c r="G1672">
        <v>-3.4971999999999999</v>
      </c>
      <c r="H1672">
        <v>700.02</v>
      </c>
      <c r="I1672">
        <v>51198622.776000001</v>
      </c>
    </row>
    <row r="1673" spans="1:9" x14ac:dyDescent="0.25">
      <c r="A1673" s="27">
        <v>41243</v>
      </c>
      <c r="B1673" t="s">
        <v>90</v>
      </c>
      <c r="C1673" t="s">
        <v>91</v>
      </c>
      <c r="D1673">
        <v>76.6357</v>
      </c>
      <c r="E1673">
        <v>77.884500000000003</v>
      </c>
      <c r="F1673">
        <v>-1.6033999999999999</v>
      </c>
      <c r="G1673">
        <v>-1.2487999999999999</v>
      </c>
      <c r="H1673">
        <v>700.02</v>
      </c>
      <c r="I1673">
        <v>53646522.714000002</v>
      </c>
    </row>
    <row r="1674" spans="1:9" x14ac:dyDescent="0.25">
      <c r="A1674" s="27">
        <v>41242</v>
      </c>
      <c r="B1674" t="s">
        <v>90</v>
      </c>
      <c r="C1674" t="s">
        <v>91</v>
      </c>
      <c r="D1674">
        <v>77.884500000000003</v>
      </c>
      <c r="E1674">
        <v>76.639300000000006</v>
      </c>
      <c r="F1674">
        <v>1.6247499999999999</v>
      </c>
      <c r="G1674">
        <v>1.2452000000000001</v>
      </c>
      <c r="H1674">
        <v>700.02</v>
      </c>
      <c r="I1674">
        <v>54520707.689999998</v>
      </c>
    </row>
    <row r="1675" spans="1:9" x14ac:dyDescent="0.25">
      <c r="A1675" s="27">
        <v>41241</v>
      </c>
      <c r="B1675" t="s">
        <v>90</v>
      </c>
      <c r="C1675" t="s">
        <v>91</v>
      </c>
      <c r="D1675">
        <v>76.639300000000006</v>
      </c>
      <c r="E1675">
        <v>73.894900000000007</v>
      </c>
      <c r="F1675">
        <v>3.7139199999999999</v>
      </c>
      <c r="G1675">
        <v>2.7444000000000002</v>
      </c>
      <c r="H1675">
        <v>700.02</v>
      </c>
      <c r="I1675">
        <v>53649042.785999998</v>
      </c>
    </row>
    <row r="1676" spans="1:9" x14ac:dyDescent="0.25">
      <c r="A1676" s="27">
        <v>41240</v>
      </c>
      <c r="B1676" t="s">
        <v>90</v>
      </c>
      <c r="C1676" t="s">
        <v>91</v>
      </c>
      <c r="D1676">
        <v>73.895200000000003</v>
      </c>
      <c r="E1676">
        <v>76.394800000000004</v>
      </c>
      <c r="F1676">
        <v>-3.2719499999999999</v>
      </c>
      <c r="G1676">
        <v>-2.4996</v>
      </c>
      <c r="H1676">
        <v>700.02</v>
      </c>
      <c r="I1676">
        <v>51728117.903999999</v>
      </c>
    </row>
    <row r="1677" spans="1:9" x14ac:dyDescent="0.25">
      <c r="A1677" s="27">
        <v>41239</v>
      </c>
      <c r="B1677" t="s">
        <v>90</v>
      </c>
      <c r="C1677" t="s">
        <v>91</v>
      </c>
      <c r="D1677">
        <v>76.394599999999997</v>
      </c>
      <c r="E1677">
        <v>74.162999999999997</v>
      </c>
      <c r="F1677">
        <v>3.0090499999999998</v>
      </c>
      <c r="G1677">
        <v>2.2315999999999998</v>
      </c>
      <c r="H1677">
        <v>700.02</v>
      </c>
      <c r="I1677">
        <v>53477747.891999997</v>
      </c>
    </row>
    <row r="1678" spans="1:9" x14ac:dyDescent="0.25">
      <c r="A1678" s="27">
        <v>41236</v>
      </c>
      <c r="B1678" t="s">
        <v>90</v>
      </c>
      <c r="C1678" t="s">
        <v>91</v>
      </c>
      <c r="D1678">
        <v>74.163200000000003</v>
      </c>
      <c r="E1678">
        <v>72.627600000000001</v>
      </c>
      <c r="F1678">
        <v>2.11435</v>
      </c>
      <c r="G1678">
        <v>1.5356000000000001</v>
      </c>
      <c r="H1678">
        <v>700.02</v>
      </c>
      <c r="I1678">
        <v>51915723.263999999</v>
      </c>
    </row>
    <row r="1679" spans="1:9" x14ac:dyDescent="0.25">
      <c r="A1679" s="27">
        <v>41234</v>
      </c>
      <c r="B1679" t="s">
        <v>90</v>
      </c>
      <c r="C1679" t="s">
        <v>91</v>
      </c>
      <c r="D1679">
        <v>72.627700000000004</v>
      </c>
      <c r="E1679">
        <v>72.858500000000006</v>
      </c>
      <c r="F1679">
        <v>-0.31678000000000001</v>
      </c>
      <c r="G1679">
        <v>-0.23080000000000001</v>
      </c>
      <c r="H1679">
        <v>700.02</v>
      </c>
      <c r="I1679">
        <v>50840842.553999998</v>
      </c>
    </row>
    <row r="1680" spans="1:9" x14ac:dyDescent="0.25">
      <c r="A1680" s="27">
        <v>41233</v>
      </c>
      <c r="B1680" t="s">
        <v>90</v>
      </c>
      <c r="C1680" t="s">
        <v>91</v>
      </c>
      <c r="D1680">
        <v>72.858400000000003</v>
      </c>
      <c r="E1680">
        <v>72.0304</v>
      </c>
      <c r="F1680">
        <v>1.14951</v>
      </c>
      <c r="G1680">
        <v>0.82799999999999996</v>
      </c>
      <c r="H1680">
        <v>700.02</v>
      </c>
      <c r="I1680">
        <v>51002337.167999998</v>
      </c>
    </row>
    <row r="1681" spans="1:9" x14ac:dyDescent="0.25">
      <c r="A1681" s="27">
        <v>41232</v>
      </c>
      <c r="B1681" t="s">
        <v>90</v>
      </c>
      <c r="C1681" t="s">
        <v>91</v>
      </c>
      <c r="D1681">
        <v>72.030500000000004</v>
      </c>
      <c r="E1681">
        <v>66.2697</v>
      </c>
      <c r="F1681">
        <v>8.6929599999999994</v>
      </c>
      <c r="G1681">
        <v>5.7607999999999997</v>
      </c>
      <c r="H1681">
        <v>700.02</v>
      </c>
      <c r="I1681">
        <v>50422790.609999999</v>
      </c>
    </row>
    <row r="1682" spans="1:9" x14ac:dyDescent="0.25">
      <c r="A1682" s="27">
        <v>41229</v>
      </c>
      <c r="B1682" t="s">
        <v>90</v>
      </c>
      <c r="C1682" t="s">
        <v>91</v>
      </c>
      <c r="D1682">
        <v>66.2697</v>
      </c>
      <c r="E1682">
        <v>62.996099999999998</v>
      </c>
      <c r="F1682">
        <v>5.19651</v>
      </c>
      <c r="G1682">
        <v>3.2736000000000001</v>
      </c>
      <c r="H1682">
        <v>700.02</v>
      </c>
      <c r="I1682">
        <v>46390115.394000001</v>
      </c>
    </row>
    <row r="1683" spans="1:9" x14ac:dyDescent="0.25">
      <c r="A1683" s="27">
        <v>41228</v>
      </c>
      <c r="B1683" t="s">
        <v>90</v>
      </c>
      <c r="C1683" t="s">
        <v>91</v>
      </c>
      <c r="D1683">
        <v>62.996099999999998</v>
      </c>
      <c r="E1683">
        <v>63.525700000000001</v>
      </c>
      <c r="F1683">
        <v>-0.83367999999999998</v>
      </c>
      <c r="G1683">
        <v>-0.52959999999999996</v>
      </c>
      <c r="H1683">
        <v>700.02</v>
      </c>
      <c r="I1683">
        <v>44098529.921999998</v>
      </c>
    </row>
    <row r="1684" spans="1:9" x14ac:dyDescent="0.25">
      <c r="A1684" s="27">
        <v>41227</v>
      </c>
      <c r="B1684" t="s">
        <v>90</v>
      </c>
      <c r="C1684" t="s">
        <v>91</v>
      </c>
      <c r="D1684">
        <v>63.525700000000001</v>
      </c>
      <c r="E1684">
        <v>66.552499999999995</v>
      </c>
      <c r="F1684">
        <v>-4.5479900000000004</v>
      </c>
      <c r="G1684">
        <v>-3.0268000000000002</v>
      </c>
      <c r="H1684">
        <v>700.02</v>
      </c>
      <c r="I1684">
        <v>44469260.513999999</v>
      </c>
    </row>
    <row r="1685" spans="1:9" x14ac:dyDescent="0.25">
      <c r="A1685" s="27">
        <v>41226</v>
      </c>
      <c r="B1685" t="s">
        <v>90</v>
      </c>
      <c r="C1685" t="s">
        <v>91</v>
      </c>
      <c r="D1685">
        <v>66.552300000000002</v>
      </c>
      <c r="E1685">
        <v>66.015500000000003</v>
      </c>
      <c r="F1685">
        <v>0.81313999999999997</v>
      </c>
      <c r="G1685">
        <v>0.53680000000000005</v>
      </c>
      <c r="H1685">
        <v>700.02</v>
      </c>
      <c r="I1685">
        <v>46587941.045999996</v>
      </c>
    </row>
    <row r="1686" spans="1:9" x14ac:dyDescent="0.25">
      <c r="A1686" s="27">
        <v>41225</v>
      </c>
      <c r="B1686" t="s">
        <v>90</v>
      </c>
      <c r="C1686" t="s">
        <v>91</v>
      </c>
      <c r="D1686">
        <v>66.015799999999999</v>
      </c>
      <c r="E1686">
        <v>61.814599999999999</v>
      </c>
      <c r="F1686">
        <v>6.7964500000000001</v>
      </c>
      <c r="G1686">
        <v>4.2012</v>
      </c>
      <c r="H1686">
        <v>700.02</v>
      </c>
      <c r="I1686">
        <v>46212380.316</v>
      </c>
    </row>
    <row r="1687" spans="1:9" x14ac:dyDescent="0.25">
      <c r="A1687" s="27">
        <v>41222</v>
      </c>
      <c r="B1687" t="s">
        <v>90</v>
      </c>
      <c r="C1687" t="s">
        <v>91</v>
      </c>
      <c r="D1687">
        <v>61.814799999999998</v>
      </c>
      <c r="E1687">
        <v>62.592799999999997</v>
      </c>
      <c r="F1687">
        <v>-1.24295</v>
      </c>
      <c r="G1687">
        <v>-0.77800000000000002</v>
      </c>
      <c r="H1687">
        <v>700.02</v>
      </c>
      <c r="I1687">
        <v>43271596.295999996</v>
      </c>
    </row>
    <row r="1688" spans="1:9" x14ac:dyDescent="0.25">
      <c r="A1688" s="27">
        <v>41221</v>
      </c>
      <c r="B1688" t="s">
        <v>90</v>
      </c>
      <c r="C1688" t="s">
        <v>91</v>
      </c>
      <c r="D1688">
        <v>62.592500000000001</v>
      </c>
      <c r="E1688">
        <v>61.766100000000002</v>
      </c>
      <c r="F1688">
        <v>1.33795</v>
      </c>
      <c r="G1688">
        <v>0.82640000000000002</v>
      </c>
      <c r="H1688">
        <v>650.02</v>
      </c>
      <c r="I1688">
        <v>40686376.850000001</v>
      </c>
    </row>
    <row r="1689" spans="1:9" x14ac:dyDescent="0.25">
      <c r="A1689" s="27">
        <v>41220</v>
      </c>
      <c r="B1689" t="s">
        <v>90</v>
      </c>
      <c r="C1689" t="s">
        <v>91</v>
      </c>
      <c r="D1689">
        <v>61.766100000000002</v>
      </c>
      <c r="E1689">
        <v>67.752499999999998</v>
      </c>
      <c r="F1689">
        <v>-8.8356899999999996</v>
      </c>
      <c r="G1689">
        <v>-5.9863999999999997</v>
      </c>
      <c r="H1689">
        <v>650.02</v>
      </c>
      <c r="I1689">
        <v>40149200.321999997</v>
      </c>
    </row>
    <row r="1690" spans="1:9" x14ac:dyDescent="0.25">
      <c r="A1690" s="27">
        <v>41219</v>
      </c>
      <c r="B1690" t="s">
        <v>90</v>
      </c>
      <c r="C1690" t="s">
        <v>91</v>
      </c>
      <c r="D1690">
        <v>67.752200000000002</v>
      </c>
      <c r="E1690">
        <v>64.579400000000007</v>
      </c>
      <c r="F1690">
        <v>4.9130200000000004</v>
      </c>
      <c r="G1690">
        <v>3.1728000000000001</v>
      </c>
      <c r="H1690">
        <v>650.02</v>
      </c>
      <c r="I1690">
        <v>44040285.044</v>
      </c>
    </row>
    <row r="1691" spans="1:9" x14ac:dyDescent="0.25">
      <c r="A1691" s="27">
        <v>41218</v>
      </c>
      <c r="B1691" t="s">
        <v>90</v>
      </c>
      <c r="C1691" t="s">
        <v>91</v>
      </c>
      <c r="D1691">
        <v>64.579400000000007</v>
      </c>
      <c r="E1691">
        <v>65.647400000000005</v>
      </c>
      <c r="F1691">
        <v>-1.62687</v>
      </c>
      <c r="G1691">
        <v>-1.0680000000000001</v>
      </c>
      <c r="H1691">
        <v>650.02</v>
      </c>
      <c r="I1691">
        <v>41977901.588</v>
      </c>
    </row>
    <row r="1692" spans="1:9" x14ac:dyDescent="0.25">
      <c r="A1692" s="27">
        <v>41215</v>
      </c>
      <c r="B1692" t="s">
        <v>90</v>
      </c>
      <c r="C1692" t="s">
        <v>91</v>
      </c>
      <c r="D1692">
        <v>65.647400000000005</v>
      </c>
      <c r="E1692">
        <v>68.8566</v>
      </c>
      <c r="F1692">
        <v>-4.6607000000000003</v>
      </c>
      <c r="G1692">
        <v>-3.2092000000000001</v>
      </c>
      <c r="H1692">
        <v>650.02</v>
      </c>
      <c r="I1692">
        <v>42672122.947999999</v>
      </c>
    </row>
    <row r="1693" spans="1:9" x14ac:dyDescent="0.25">
      <c r="A1693" s="27">
        <v>41214</v>
      </c>
      <c r="B1693" t="s">
        <v>90</v>
      </c>
      <c r="C1693" t="s">
        <v>91</v>
      </c>
      <c r="D1693">
        <v>68.856499999999997</v>
      </c>
      <c r="E1693">
        <v>62.768099999999997</v>
      </c>
      <c r="F1693">
        <v>9.6998300000000004</v>
      </c>
      <c r="G1693">
        <v>6.0884</v>
      </c>
      <c r="H1693">
        <v>650.02</v>
      </c>
      <c r="I1693">
        <v>44758102.130000003</v>
      </c>
    </row>
    <row r="1694" spans="1:9" x14ac:dyDescent="0.25">
      <c r="A1694" s="27">
        <v>41213</v>
      </c>
      <c r="B1694" t="s">
        <v>90</v>
      </c>
      <c r="C1694" t="s">
        <v>91</v>
      </c>
      <c r="D1694">
        <v>62.7684</v>
      </c>
      <c r="E1694">
        <v>65.144400000000005</v>
      </c>
      <c r="F1694">
        <v>-3.6472799999999999</v>
      </c>
      <c r="G1694">
        <v>-2.3759999999999999</v>
      </c>
      <c r="H1694">
        <v>750.02</v>
      </c>
      <c r="I1694">
        <v>47077555.368000001</v>
      </c>
    </row>
    <row r="1695" spans="1:9" x14ac:dyDescent="0.25">
      <c r="A1695" s="27">
        <v>41208</v>
      </c>
      <c r="B1695" t="s">
        <v>90</v>
      </c>
      <c r="C1695" t="s">
        <v>91</v>
      </c>
      <c r="D1695">
        <v>65.144099999999995</v>
      </c>
      <c r="E1695">
        <v>65.0261</v>
      </c>
      <c r="F1695">
        <v>0.18146999999999999</v>
      </c>
      <c r="G1695">
        <v>0.11799999999999999</v>
      </c>
      <c r="H1695">
        <v>750.02</v>
      </c>
      <c r="I1695">
        <v>48859377.881999999</v>
      </c>
    </row>
    <row r="1696" spans="1:9" x14ac:dyDescent="0.25">
      <c r="A1696" s="27">
        <v>41207</v>
      </c>
      <c r="B1696" t="s">
        <v>90</v>
      </c>
      <c r="C1696" t="s">
        <v>91</v>
      </c>
      <c r="D1696">
        <v>65.0261</v>
      </c>
      <c r="E1696">
        <v>63.714500000000001</v>
      </c>
      <c r="F1696">
        <v>2.0585599999999999</v>
      </c>
      <c r="G1696">
        <v>1.3116000000000001</v>
      </c>
      <c r="H1696">
        <v>750.02</v>
      </c>
      <c r="I1696">
        <v>48770875.522</v>
      </c>
    </row>
    <row r="1697" spans="1:9" x14ac:dyDescent="0.25">
      <c r="A1697" s="27">
        <v>41206</v>
      </c>
      <c r="B1697" t="s">
        <v>90</v>
      </c>
      <c r="C1697" t="s">
        <v>91</v>
      </c>
      <c r="D1697">
        <v>63.714500000000001</v>
      </c>
      <c r="E1697">
        <v>62.356900000000003</v>
      </c>
      <c r="F1697">
        <v>2.1771400000000001</v>
      </c>
      <c r="G1697">
        <v>1.3575999999999999</v>
      </c>
      <c r="H1697">
        <v>750.02</v>
      </c>
      <c r="I1697">
        <v>47787149.289999999</v>
      </c>
    </row>
    <row r="1698" spans="1:9" x14ac:dyDescent="0.25">
      <c r="A1698" s="27">
        <v>41205</v>
      </c>
      <c r="B1698" t="s">
        <v>90</v>
      </c>
      <c r="C1698" t="s">
        <v>91</v>
      </c>
      <c r="D1698">
        <v>62.356900000000003</v>
      </c>
      <c r="E1698">
        <v>69.3917</v>
      </c>
      <c r="F1698">
        <v>-10.13781</v>
      </c>
      <c r="G1698">
        <v>-7.0347999999999997</v>
      </c>
      <c r="H1698">
        <v>800.02</v>
      </c>
      <c r="I1698">
        <v>49886767.137999997</v>
      </c>
    </row>
    <row r="1699" spans="1:9" x14ac:dyDescent="0.25">
      <c r="A1699" s="27">
        <v>41204</v>
      </c>
      <c r="B1699" t="s">
        <v>90</v>
      </c>
      <c r="C1699" t="s">
        <v>91</v>
      </c>
      <c r="D1699">
        <v>69.391599999999997</v>
      </c>
      <c r="E1699">
        <v>68.361199999999997</v>
      </c>
      <c r="F1699">
        <v>1.50729</v>
      </c>
      <c r="G1699">
        <v>1.0304</v>
      </c>
      <c r="H1699">
        <v>650.02</v>
      </c>
      <c r="I1699">
        <v>45105927.832000002</v>
      </c>
    </row>
    <row r="1700" spans="1:9" x14ac:dyDescent="0.25">
      <c r="A1700" s="27">
        <v>41201</v>
      </c>
      <c r="B1700" t="s">
        <v>90</v>
      </c>
      <c r="C1700" t="s">
        <v>91</v>
      </c>
      <c r="D1700">
        <v>68.361400000000003</v>
      </c>
      <c r="E1700">
        <v>72.237799999999993</v>
      </c>
      <c r="F1700">
        <v>-5.3661700000000003</v>
      </c>
      <c r="G1700">
        <v>-3.8763999999999998</v>
      </c>
      <c r="H1700">
        <v>650.02</v>
      </c>
      <c r="I1700">
        <v>44436277.228</v>
      </c>
    </row>
    <row r="1701" spans="1:9" x14ac:dyDescent="0.25">
      <c r="A1701" s="27">
        <v>41200</v>
      </c>
      <c r="B1701" t="s">
        <v>90</v>
      </c>
      <c r="C1701" t="s">
        <v>91</v>
      </c>
      <c r="D1701">
        <v>72.237799999999993</v>
      </c>
      <c r="E1701">
        <v>73.331800000000001</v>
      </c>
      <c r="F1701">
        <v>-1.4918499999999999</v>
      </c>
      <c r="G1701">
        <v>-1.0940000000000001</v>
      </c>
      <c r="H1701">
        <v>650.02</v>
      </c>
      <c r="I1701">
        <v>46956014.755999997</v>
      </c>
    </row>
    <row r="1702" spans="1:9" x14ac:dyDescent="0.25">
      <c r="A1702" s="27">
        <v>41199</v>
      </c>
      <c r="B1702" t="s">
        <v>90</v>
      </c>
      <c r="C1702" t="s">
        <v>91</v>
      </c>
      <c r="D1702">
        <v>73.331599999999995</v>
      </c>
      <c r="E1702">
        <v>72.062399999999997</v>
      </c>
      <c r="F1702">
        <v>1.76125</v>
      </c>
      <c r="G1702">
        <v>1.2692000000000001</v>
      </c>
      <c r="H1702">
        <v>650.02</v>
      </c>
      <c r="I1702">
        <v>47667006.631999999</v>
      </c>
    </row>
    <row r="1703" spans="1:9" x14ac:dyDescent="0.25">
      <c r="A1703" s="27">
        <v>41198</v>
      </c>
      <c r="B1703" t="s">
        <v>90</v>
      </c>
      <c r="C1703" t="s">
        <v>91</v>
      </c>
      <c r="D1703">
        <v>72.062600000000003</v>
      </c>
      <c r="E1703">
        <v>70.477400000000003</v>
      </c>
      <c r="F1703">
        <v>2.2492299999999998</v>
      </c>
      <c r="G1703">
        <v>1.5851999999999999</v>
      </c>
      <c r="H1703">
        <v>700.02</v>
      </c>
      <c r="I1703">
        <v>50445261.251999997</v>
      </c>
    </row>
    <row r="1704" spans="1:9" x14ac:dyDescent="0.25">
      <c r="A1704" s="27">
        <v>41197</v>
      </c>
      <c r="B1704" t="s">
        <v>90</v>
      </c>
      <c r="C1704" t="s">
        <v>91</v>
      </c>
      <c r="D1704">
        <v>70.477599999999995</v>
      </c>
      <c r="E1704">
        <v>67.250799999999998</v>
      </c>
      <c r="F1704">
        <v>4.7981600000000002</v>
      </c>
      <c r="G1704">
        <v>3.2267999999999999</v>
      </c>
      <c r="H1704">
        <v>700.02</v>
      </c>
      <c r="I1704">
        <v>49335729.552000001</v>
      </c>
    </row>
    <row r="1705" spans="1:9" x14ac:dyDescent="0.25">
      <c r="A1705" s="27">
        <v>41194</v>
      </c>
      <c r="B1705" t="s">
        <v>90</v>
      </c>
      <c r="C1705" t="s">
        <v>91</v>
      </c>
      <c r="D1705">
        <v>67.251099999999994</v>
      </c>
      <c r="E1705">
        <v>69.033500000000004</v>
      </c>
      <c r="F1705">
        <v>-2.5819299999999998</v>
      </c>
      <c r="G1705">
        <v>-1.7824</v>
      </c>
      <c r="H1705">
        <v>650.02</v>
      </c>
      <c r="I1705">
        <v>43714560.022</v>
      </c>
    </row>
    <row r="1706" spans="1:9" x14ac:dyDescent="0.25">
      <c r="A1706" s="27">
        <v>41193</v>
      </c>
      <c r="B1706" t="s">
        <v>90</v>
      </c>
      <c r="C1706" t="s">
        <v>91</v>
      </c>
      <c r="D1706">
        <v>69.033500000000004</v>
      </c>
      <c r="E1706">
        <v>66.8279</v>
      </c>
      <c r="F1706">
        <v>3.3004199999999999</v>
      </c>
      <c r="G1706">
        <v>2.2056</v>
      </c>
      <c r="H1706">
        <v>650.02</v>
      </c>
      <c r="I1706">
        <v>44873155.670000002</v>
      </c>
    </row>
    <row r="1707" spans="1:9" x14ac:dyDescent="0.25">
      <c r="A1707" s="27">
        <v>41192</v>
      </c>
      <c r="B1707" t="s">
        <v>90</v>
      </c>
      <c r="C1707" t="s">
        <v>91</v>
      </c>
      <c r="D1707">
        <v>66.828000000000003</v>
      </c>
      <c r="E1707">
        <v>67.161600000000007</v>
      </c>
      <c r="F1707">
        <v>-0.49670999999999998</v>
      </c>
      <c r="G1707">
        <v>-0.33360000000000001</v>
      </c>
      <c r="H1707">
        <v>650.02</v>
      </c>
      <c r="I1707">
        <v>43439536.560000002</v>
      </c>
    </row>
    <row r="1708" spans="1:9" x14ac:dyDescent="0.25">
      <c r="A1708" s="27">
        <v>41191</v>
      </c>
      <c r="B1708" t="s">
        <v>90</v>
      </c>
      <c r="C1708" t="s">
        <v>91</v>
      </c>
      <c r="D1708">
        <v>67.161600000000007</v>
      </c>
      <c r="E1708">
        <v>70.039599999999993</v>
      </c>
      <c r="F1708">
        <v>-4.1090999999999998</v>
      </c>
      <c r="G1708">
        <v>-2.8780000000000001</v>
      </c>
      <c r="H1708">
        <v>650.02</v>
      </c>
      <c r="I1708">
        <v>43656383.232000001</v>
      </c>
    </row>
    <row r="1709" spans="1:9" x14ac:dyDescent="0.25">
      <c r="A1709" s="27">
        <v>41190</v>
      </c>
      <c r="B1709" t="s">
        <v>90</v>
      </c>
      <c r="C1709" t="s">
        <v>91</v>
      </c>
      <c r="D1709">
        <v>70.039500000000004</v>
      </c>
      <c r="E1709">
        <v>70.676699999999997</v>
      </c>
      <c r="F1709">
        <v>-0.90156999999999998</v>
      </c>
      <c r="G1709">
        <v>-0.63719999999999999</v>
      </c>
      <c r="H1709">
        <v>650.02</v>
      </c>
      <c r="I1709">
        <v>45527075.789999999</v>
      </c>
    </row>
    <row r="1710" spans="1:9" x14ac:dyDescent="0.25">
      <c r="A1710" s="27">
        <v>41187</v>
      </c>
      <c r="B1710" t="s">
        <v>90</v>
      </c>
      <c r="C1710" t="s">
        <v>91</v>
      </c>
      <c r="D1710">
        <v>70.676699999999997</v>
      </c>
      <c r="E1710">
        <v>70.231899999999996</v>
      </c>
      <c r="F1710">
        <v>0.63332999999999995</v>
      </c>
      <c r="G1710">
        <v>0.44479999999999997</v>
      </c>
      <c r="H1710">
        <v>650.02</v>
      </c>
      <c r="I1710">
        <v>45941268.534000002</v>
      </c>
    </row>
    <row r="1711" spans="1:9" x14ac:dyDescent="0.25">
      <c r="A1711" s="27">
        <v>41186</v>
      </c>
      <c r="B1711" t="s">
        <v>90</v>
      </c>
      <c r="C1711" t="s">
        <v>91</v>
      </c>
      <c r="D1711">
        <v>70.232050000000001</v>
      </c>
      <c r="E1711">
        <v>68.339250000000007</v>
      </c>
      <c r="F1711">
        <v>2.7697099999999999</v>
      </c>
      <c r="G1711">
        <v>1.8928</v>
      </c>
      <c r="H1711">
        <v>700.02</v>
      </c>
      <c r="I1711">
        <v>49163839.641000003</v>
      </c>
    </row>
    <row r="1712" spans="1:9" x14ac:dyDescent="0.25">
      <c r="A1712" s="27">
        <v>41185</v>
      </c>
      <c r="B1712" t="s">
        <v>90</v>
      </c>
      <c r="C1712" t="s">
        <v>91</v>
      </c>
      <c r="D1712">
        <v>68.339399999999998</v>
      </c>
      <c r="E1712">
        <v>67.674199999999999</v>
      </c>
      <c r="F1712">
        <v>0.98294000000000004</v>
      </c>
      <c r="G1712">
        <v>0.66520000000000001</v>
      </c>
      <c r="H1712">
        <v>700.02</v>
      </c>
      <c r="I1712">
        <v>47838946.788000003</v>
      </c>
    </row>
    <row r="1713" spans="1:9" x14ac:dyDescent="0.25">
      <c r="A1713" s="27">
        <v>41184</v>
      </c>
      <c r="B1713" t="s">
        <v>90</v>
      </c>
      <c r="C1713" t="s">
        <v>91</v>
      </c>
      <c r="D1713">
        <v>67.674400000000006</v>
      </c>
      <c r="E1713">
        <v>66.34</v>
      </c>
      <c r="F1713">
        <v>2.01146</v>
      </c>
      <c r="G1713">
        <v>1.3344</v>
      </c>
      <c r="H1713">
        <v>800.02</v>
      </c>
      <c r="I1713">
        <v>54140873.487999998</v>
      </c>
    </row>
    <row r="1714" spans="1:9" x14ac:dyDescent="0.25">
      <c r="A1714" s="27">
        <v>41183</v>
      </c>
      <c r="B1714" t="s">
        <v>90</v>
      </c>
      <c r="C1714" t="s">
        <v>91</v>
      </c>
      <c r="D1714">
        <v>66.340149999999994</v>
      </c>
      <c r="E1714">
        <v>68.052549999999997</v>
      </c>
      <c r="F1714">
        <v>-2.5162900000000001</v>
      </c>
      <c r="G1714">
        <v>-1.7123999999999999</v>
      </c>
      <c r="H1714">
        <v>800.02</v>
      </c>
      <c r="I1714">
        <v>53073446.803000003</v>
      </c>
    </row>
    <row r="1715" spans="1:9" x14ac:dyDescent="0.25">
      <c r="A1715" s="27">
        <v>41180</v>
      </c>
      <c r="B1715" t="s">
        <v>90</v>
      </c>
      <c r="C1715" t="s">
        <v>91</v>
      </c>
      <c r="D1715">
        <v>68.052350000000004</v>
      </c>
      <c r="E1715">
        <v>69.30395</v>
      </c>
      <c r="F1715">
        <v>-1.80596</v>
      </c>
      <c r="G1715">
        <v>-1.2516</v>
      </c>
      <c r="H1715">
        <v>800.02</v>
      </c>
      <c r="I1715">
        <v>54443241.046999998</v>
      </c>
    </row>
    <row r="1716" spans="1:9" x14ac:dyDescent="0.25">
      <c r="A1716" s="27">
        <v>41179</v>
      </c>
      <c r="B1716" t="s">
        <v>90</v>
      </c>
      <c r="C1716" t="s">
        <v>91</v>
      </c>
      <c r="D1716">
        <v>69.30395</v>
      </c>
      <c r="E1716">
        <v>64.018749999999997</v>
      </c>
      <c r="F1716">
        <v>8.2557100000000005</v>
      </c>
      <c r="G1716">
        <v>5.2851999999999997</v>
      </c>
      <c r="H1716">
        <v>700.02</v>
      </c>
      <c r="I1716">
        <v>48514151.079000004</v>
      </c>
    </row>
    <row r="1717" spans="1:9" x14ac:dyDescent="0.25">
      <c r="A1717" s="27">
        <v>41178</v>
      </c>
      <c r="B1717" t="s">
        <v>90</v>
      </c>
      <c r="C1717" t="s">
        <v>91</v>
      </c>
      <c r="D1717">
        <v>64.018749999999997</v>
      </c>
      <c r="E1717">
        <v>66.229950000000002</v>
      </c>
      <c r="F1717">
        <v>-3.33867</v>
      </c>
      <c r="G1717">
        <v>-2.2111999999999998</v>
      </c>
      <c r="H1717">
        <v>700.02</v>
      </c>
      <c r="I1717">
        <v>44814405.375</v>
      </c>
    </row>
    <row r="1718" spans="1:9" x14ac:dyDescent="0.25">
      <c r="A1718" s="27">
        <v>41177</v>
      </c>
      <c r="B1718" t="s">
        <v>90</v>
      </c>
      <c r="C1718" t="s">
        <v>91</v>
      </c>
      <c r="D1718">
        <v>66.229799999999997</v>
      </c>
      <c r="E1718">
        <v>71.254999999999995</v>
      </c>
      <c r="F1718">
        <v>-7.0524199999999997</v>
      </c>
      <c r="G1718">
        <v>-5.0251999999999999</v>
      </c>
      <c r="H1718">
        <v>600.02</v>
      </c>
      <c r="I1718">
        <v>39739204.596000001</v>
      </c>
    </row>
    <row r="1719" spans="1:9" x14ac:dyDescent="0.25">
      <c r="A1719" s="27">
        <v>41176</v>
      </c>
      <c r="B1719" t="s">
        <v>90</v>
      </c>
      <c r="C1719" t="s">
        <v>91</v>
      </c>
      <c r="D1719">
        <v>71.254649999999998</v>
      </c>
      <c r="E1719">
        <v>70.535049999999998</v>
      </c>
      <c r="F1719">
        <v>1.0202</v>
      </c>
      <c r="G1719">
        <v>0.71960000000000002</v>
      </c>
      <c r="H1719">
        <v>400.02</v>
      </c>
      <c r="I1719">
        <v>28503285.092999998</v>
      </c>
    </row>
    <row r="1720" spans="1:9" x14ac:dyDescent="0.25">
      <c r="A1720" s="27">
        <v>41173</v>
      </c>
      <c r="B1720" t="s">
        <v>90</v>
      </c>
      <c r="C1720" t="s">
        <v>91</v>
      </c>
      <c r="D1720">
        <v>70.535250000000005</v>
      </c>
      <c r="E1720">
        <v>69.138050000000007</v>
      </c>
      <c r="F1720">
        <v>2.02088</v>
      </c>
      <c r="G1720">
        <v>1.3972</v>
      </c>
      <c r="H1720">
        <v>400.02</v>
      </c>
      <c r="I1720">
        <v>28215510.704999998</v>
      </c>
    </row>
    <row r="1721" spans="1:9" x14ac:dyDescent="0.25">
      <c r="A1721" s="27">
        <v>41172</v>
      </c>
      <c r="B1721" t="s">
        <v>90</v>
      </c>
      <c r="C1721" t="s">
        <v>91</v>
      </c>
      <c r="D1721">
        <v>69.138400000000004</v>
      </c>
      <c r="E1721">
        <v>70.676400000000001</v>
      </c>
      <c r="F1721">
        <v>-2.1761200000000001</v>
      </c>
      <c r="G1721">
        <v>-1.538</v>
      </c>
      <c r="H1721">
        <v>400.02</v>
      </c>
      <c r="I1721">
        <v>27656742.767999999</v>
      </c>
    </row>
    <row r="1722" spans="1:9" x14ac:dyDescent="0.25">
      <c r="A1722" s="27">
        <v>41171</v>
      </c>
      <c r="B1722" t="s">
        <v>90</v>
      </c>
      <c r="C1722" t="s">
        <v>91</v>
      </c>
      <c r="D1722">
        <v>70.676349999999999</v>
      </c>
      <c r="E1722">
        <v>69.844350000000006</v>
      </c>
      <c r="F1722">
        <v>1.1912199999999999</v>
      </c>
      <c r="G1722">
        <v>0.83199999999999996</v>
      </c>
      <c r="H1722">
        <v>400.02</v>
      </c>
      <c r="I1722">
        <v>28271953.526999999</v>
      </c>
    </row>
    <row r="1723" spans="1:9" x14ac:dyDescent="0.25">
      <c r="A1723" s="27">
        <v>41170</v>
      </c>
      <c r="B1723" t="s">
        <v>90</v>
      </c>
      <c r="C1723" t="s">
        <v>91</v>
      </c>
      <c r="D1723">
        <v>69.844399999999993</v>
      </c>
      <c r="E1723">
        <v>67.411600000000007</v>
      </c>
      <c r="F1723">
        <v>3.60887</v>
      </c>
      <c r="G1723">
        <v>2.4327999999999999</v>
      </c>
      <c r="H1723">
        <v>700.02</v>
      </c>
      <c r="I1723">
        <v>48892476.887999997</v>
      </c>
    </row>
    <row r="1724" spans="1:9" x14ac:dyDescent="0.25">
      <c r="A1724" s="27">
        <v>41169</v>
      </c>
      <c r="B1724" t="s">
        <v>90</v>
      </c>
      <c r="C1724" t="s">
        <v>91</v>
      </c>
      <c r="D1724">
        <v>67.411649999999995</v>
      </c>
      <c r="E1724">
        <v>65.40925</v>
      </c>
      <c r="F1724">
        <v>3.06134</v>
      </c>
      <c r="G1724">
        <v>2.0024000000000002</v>
      </c>
      <c r="H1724">
        <v>500.02</v>
      </c>
      <c r="I1724">
        <v>33707173.233000003</v>
      </c>
    </row>
    <row r="1725" spans="1:9" x14ac:dyDescent="0.25">
      <c r="A1725" s="27">
        <v>41166</v>
      </c>
      <c r="B1725" t="s">
        <v>90</v>
      </c>
      <c r="C1725" t="s">
        <v>91</v>
      </c>
      <c r="D1725">
        <v>65.409450000000007</v>
      </c>
      <c r="E1725">
        <v>69.260249999999999</v>
      </c>
      <c r="F1725">
        <v>-5.5598999999999998</v>
      </c>
      <c r="G1725">
        <v>-3.8508</v>
      </c>
      <c r="H1725">
        <v>500.02</v>
      </c>
      <c r="I1725">
        <v>32706033.188999999</v>
      </c>
    </row>
    <row r="1726" spans="1:9" x14ac:dyDescent="0.25">
      <c r="A1726" s="27">
        <v>41165</v>
      </c>
      <c r="B1726" t="s">
        <v>90</v>
      </c>
      <c r="C1726" t="s">
        <v>91</v>
      </c>
      <c r="D1726">
        <v>69.260099999999994</v>
      </c>
      <c r="E1726">
        <v>65.198899999999995</v>
      </c>
      <c r="F1726">
        <v>6.2289399999999997</v>
      </c>
      <c r="G1726">
        <v>4.0612000000000004</v>
      </c>
      <c r="H1726">
        <v>400.02</v>
      </c>
      <c r="I1726">
        <v>27705425.202</v>
      </c>
    </row>
    <row r="1727" spans="1:9" x14ac:dyDescent="0.25">
      <c r="A1727" s="27">
        <v>41164</v>
      </c>
      <c r="B1727" t="s">
        <v>90</v>
      </c>
      <c r="C1727" t="s">
        <v>91</v>
      </c>
      <c r="D1727">
        <v>65.19905</v>
      </c>
      <c r="E1727">
        <v>62.585050000000003</v>
      </c>
      <c r="F1727">
        <v>4.1767200000000004</v>
      </c>
      <c r="G1727">
        <v>2.6139999999999999</v>
      </c>
      <c r="H1727">
        <v>300.02</v>
      </c>
      <c r="I1727">
        <v>19561018.980999999</v>
      </c>
    </row>
    <row r="1728" spans="1:9" x14ac:dyDescent="0.25">
      <c r="A1728" s="27">
        <v>41163</v>
      </c>
      <c r="B1728" t="s">
        <v>90</v>
      </c>
      <c r="C1728" t="s">
        <v>91</v>
      </c>
      <c r="D1728">
        <v>62.585099999999997</v>
      </c>
      <c r="E1728">
        <v>62.211500000000001</v>
      </c>
      <c r="F1728">
        <v>0.60053000000000001</v>
      </c>
      <c r="G1728">
        <v>0.37359999999999999</v>
      </c>
      <c r="H1728">
        <v>400.02</v>
      </c>
      <c r="I1728">
        <v>25035291.702</v>
      </c>
    </row>
    <row r="1729" spans="1:9" x14ac:dyDescent="0.25">
      <c r="A1729" s="27">
        <v>41162</v>
      </c>
      <c r="B1729" t="s">
        <v>90</v>
      </c>
      <c r="C1729" t="s">
        <v>91</v>
      </c>
      <c r="D1729">
        <v>62.211799999999997</v>
      </c>
      <c r="E1729">
        <v>66.897400000000005</v>
      </c>
      <c r="F1729">
        <v>-7.0041599999999997</v>
      </c>
      <c r="G1729">
        <v>-4.6856</v>
      </c>
      <c r="H1729">
        <v>400.02</v>
      </c>
      <c r="I1729">
        <v>24885964.236000001</v>
      </c>
    </row>
    <row r="1730" spans="1:9" x14ac:dyDescent="0.25">
      <c r="A1730" s="27">
        <v>41159</v>
      </c>
      <c r="B1730" t="s">
        <v>90</v>
      </c>
      <c r="C1730" t="s">
        <v>91</v>
      </c>
      <c r="D1730">
        <v>66.897099999999995</v>
      </c>
      <c r="E1730">
        <v>63.326700000000002</v>
      </c>
      <c r="F1730">
        <v>5.6380600000000003</v>
      </c>
      <c r="G1730">
        <v>3.5703999999999998</v>
      </c>
      <c r="H1730">
        <v>600.02</v>
      </c>
      <c r="I1730">
        <v>40139597.942000002</v>
      </c>
    </row>
    <row r="1731" spans="1:9" x14ac:dyDescent="0.25">
      <c r="A1731" s="27">
        <v>41158</v>
      </c>
      <c r="B1731" t="s">
        <v>90</v>
      </c>
      <c r="C1731" t="s">
        <v>91</v>
      </c>
      <c r="D1731">
        <v>63.326700000000002</v>
      </c>
      <c r="E1731">
        <v>57.631900000000002</v>
      </c>
      <c r="F1731">
        <v>9.8813300000000002</v>
      </c>
      <c r="G1731">
        <v>5.6947999999999999</v>
      </c>
      <c r="H1731">
        <v>300.02</v>
      </c>
      <c r="I1731">
        <v>18999276.534000002</v>
      </c>
    </row>
    <row r="1732" spans="1:9" x14ac:dyDescent="0.25">
      <c r="A1732" s="27">
        <v>41157</v>
      </c>
      <c r="B1732" t="s">
        <v>90</v>
      </c>
      <c r="C1732" t="s">
        <v>91</v>
      </c>
      <c r="D1732">
        <v>57.631999999999998</v>
      </c>
      <c r="E1732">
        <v>56.295200000000001</v>
      </c>
      <c r="F1732">
        <v>2.3746299999999998</v>
      </c>
      <c r="G1732">
        <v>1.3368</v>
      </c>
      <c r="H1732">
        <v>400.02</v>
      </c>
      <c r="I1732">
        <v>23053952.640000001</v>
      </c>
    </row>
    <row r="1733" spans="1:9" x14ac:dyDescent="0.25">
      <c r="A1733" s="27">
        <v>41156</v>
      </c>
      <c r="B1733" t="s">
        <v>90</v>
      </c>
      <c r="C1733" t="s">
        <v>91</v>
      </c>
      <c r="D1733">
        <v>56.295499999999997</v>
      </c>
      <c r="E1733">
        <v>55.319499999999998</v>
      </c>
      <c r="F1733">
        <v>1.7643</v>
      </c>
      <c r="G1733">
        <v>0.97599999999999998</v>
      </c>
      <c r="H1733">
        <v>300.02</v>
      </c>
      <c r="I1733">
        <v>16889775.91</v>
      </c>
    </row>
    <row r="1734" spans="1:9" x14ac:dyDescent="0.25">
      <c r="A1734" s="27">
        <v>41152</v>
      </c>
      <c r="B1734" t="s">
        <v>90</v>
      </c>
      <c r="C1734" t="s">
        <v>91</v>
      </c>
      <c r="D1734">
        <v>55.319800000000001</v>
      </c>
      <c r="E1734">
        <v>53.340200000000003</v>
      </c>
      <c r="F1734">
        <v>3.7112699999999998</v>
      </c>
      <c r="G1734">
        <v>1.9796</v>
      </c>
      <c r="H1734">
        <v>400.02</v>
      </c>
      <c r="I1734">
        <v>22129026.396000002</v>
      </c>
    </row>
    <row r="1735" spans="1:9" x14ac:dyDescent="0.25">
      <c r="A1735" s="27">
        <v>41151</v>
      </c>
      <c r="B1735" t="s">
        <v>90</v>
      </c>
      <c r="C1735" t="s">
        <v>91</v>
      </c>
      <c r="D1735">
        <v>53.340249999999997</v>
      </c>
      <c r="E1735">
        <v>54.454650000000001</v>
      </c>
      <c r="F1735">
        <v>-2.0464699999999998</v>
      </c>
      <c r="G1735">
        <v>-1.1144000000000001</v>
      </c>
      <c r="H1735">
        <v>500.02</v>
      </c>
      <c r="I1735">
        <v>26671191.805</v>
      </c>
    </row>
    <row r="1736" spans="1:9" x14ac:dyDescent="0.25">
      <c r="A1736" s="27">
        <v>41150</v>
      </c>
      <c r="B1736" t="s">
        <v>90</v>
      </c>
      <c r="C1736" t="s">
        <v>91</v>
      </c>
      <c r="D1736">
        <v>54.454650000000001</v>
      </c>
      <c r="E1736">
        <v>55.169449999999998</v>
      </c>
      <c r="F1736">
        <v>-1.2956399999999999</v>
      </c>
      <c r="G1736">
        <v>-0.71479999999999999</v>
      </c>
      <c r="H1736">
        <v>500.02</v>
      </c>
      <c r="I1736">
        <v>27228414.092999998</v>
      </c>
    </row>
    <row r="1737" spans="1:9" x14ac:dyDescent="0.25">
      <c r="A1737" s="27">
        <v>41149</v>
      </c>
      <c r="B1737" t="s">
        <v>90</v>
      </c>
      <c r="C1737" t="s">
        <v>91</v>
      </c>
      <c r="D1737">
        <v>55.169350000000001</v>
      </c>
      <c r="E1737">
        <v>55.725349999999999</v>
      </c>
      <c r="F1737">
        <v>-0.99775000000000003</v>
      </c>
      <c r="G1737">
        <v>-0.55600000000000005</v>
      </c>
      <c r="H1737">
        <v>400.02</v>
      </c>
      <c r="I1737">
        <v>22068843.386999998</v>
      </c>
    </row>
    <row r="1738" spans="1:9" x14ac:dyDescent="0.25">
      <c r="A1738" s="27">
        <v>41148</v>
      </c>
      <c r="B1738" t="s">
        <v>90</v>
      </c>
      <c r="C1738" t="s">
        <v>91</v>
      </c>
      <c r="D1738">
        <v>55.725099999999998</v>
      </c>
      <c r="E1738">
        <v>56.410699999999999</v>
      </c>
      <c r="F1738">
        <v>-1.2153700000000001</v>
      </c>
      <c r="G1738">
        <v>-0.68559999999999999</v>
      </c>
      <c r="H1738">
        <v>400.02</v>
      </c>
      <c r="I1738">
        <v>22291154.502</v>
      </c>
    </row>
    <row r="1739" spans="1:9" x14ac:dyDescent="0.25">
      <c r="A1739" s="27">
        <v>41145</v>
      </c>
      <c r="B1739" t="s">
        <v>90</v>
      </c>
      <c r="C1739" t="s">
        <v>91</v>
      </c>
      <c r="D1739">
        <v>56.410499999999999</v>
      </c>
      <c r="E1739">
        <v>54.430500000000002</v>
      </c>
      <c r="F1739">
        <v>3.63767</v>
      </c>
      <c r="G1739">
        <v>1.98</v>
      </c>
      <c r="H1739">
        <v>300.02</v>
      </c>
      <c r="I1739">
        <v>16924278.210000001</v>
      </c>
    </row>
    <row r="1740" spans="1:9" x14ac:dyDescent="0.25">
      <c r="A1740" s="27">
        <v>41144</v>
      </c>
      <c r="B1740" t="s">
        <v>90</v>
      </c>
      <c r="C1740" t="s">
        <v>91</v>
      </c>
      <c r="D1740">
        <v>54.430549999999997</v>
      </c>
      <c r="E1740">
        <v>55.305349999999997</v>
      </c>
      <c r="F1740">
        <v>-1.5817600000000001</v>
      </c>
      <c r="G1740">
        <v>-0.87480000000000002</v>
      </c>
      <c r="H1740">
        <v>300.02</v>
      </c>
      <c r="I1740">
        <v>16330253.611</v>
      </c>
    </row>
    <row r="1741" spans="1:9" x14ac:dyDescent="0.25">
      <c r="A1741" s="27">
        <v>41143</v>
      </c>
      <c r="B1741" t="s">
        <v>90</v>
      </c>
      <c r="C1741" t="s">
        <v>91</v>
      </c>
      <c r="D1741">
        <v>55.305050000000001</v>
      </c>
      <c r="E1741">
        <v>56.077849999999998</v>
      </c>
      <c r="F1741">
        <v>-1.37808</v>
      </c>
      <c r="G1741">
        <v>-0.77280000000000004</v>
      </c>
      <c r="H1741">
        <v>300.02</v>
      </c>
      <c r="I1741">
        <v>16592621.101</v>
      </c>
    </row>
    <row r="1742" spans="1:9" x14ac:dyDescent="0.25">
      <c r="A1742" s="27">
        <v>41142</v>
      </c>
      <c r="B1742" t="s">
        <v>90</v>
      </c>
      <c r="C1742" t="s">
        <v>91</v>
      </c>
      <c r="D1742">
        <v>56.077550000000002</v>
      </c>
      <c r="E1742">
        <v>57.64875</v>
      </c>
      <c r="F1742">
        <v>-2.7254700000000001</v>
      </c>
      <c r="G1742">
        <v>-1.5711999999999999</v>
      </c>
      <c r="H1742">
        <v>300.02</v>
      </c>
      <c r="I1742">
        <v>16824386.550999999</v>
      </c>
    </row>
    <row r="1743" spans="1:9" x14ac:dyDescent="0.25">
      <c r="A1743" s="27">
        <v>41141</v>
      </c>
      <c r="B1743" t="s">
        <v>90</v>
      </c>
      <c r="C1743" t="s">
        <v>91</v>
      </c>
      <c r="D1743">
        <v>57.648499999999999</v>
      </c>
      <c r="E1743">
        <v>57.695700000000002</v>
      </c>
      <c r="F1743">
        <v>-8.1809999999999994E-2</v>
      </c>
      <c r="G1743">
        <v>-4.7199999999999999E-2</v>
      </c>
      <c r="H1743">
        <v>400.02</v>
      </c>
      <c r="I1743">
        <v>23060552.969999999</v>
      </c>
    </row>
    <row r="1744" spans="1:9" x14ac:dyDescent="0.25">
      <c r="A1744" s="27">
        <v>41138</v>
      </c>
      <c r="B1744" t="s">
        <v>90</v>
      </c>
      <c r="C1744" t="s">
        <v>91</v>
      </c>
      <c r="D1744">
        <v>57.695450000000001</v>
      </c>
      <c r="E1744">
        <v>55.946649999999998</v>
      </c>
      <c r="F1744">
        <v>3.1258400000000002</v>
      </c>
      <c r="G1744">
        <v>1.7487999999999999</v>
      </c>
      <c r="H1744">
        <v>400.02</v>
      </c>
      <c r="I1744">
        <v>23079333.909000002</v>
      </c>
    </row>
    <row r="1745" spans="1:9" x14ac:dyDescent="0.25">
      <c r="A1745" s="27">
        <v>41137</v>
      </c>
      <c r="B1745" t="s">
        <v>90</v>
      </c>
      <c r="C1745" t="s">
        <v>91</v>
      </c>
      <c r="D1745">
        <v>55.947000000000003</v>
      </c>
      <c r="E1745">
        <v>55.182200000000002</v>
      </c>
      <c r="F1745">
        <v>1.38595</v>
      </c>
      <c r="G1745">
        <v>0.76480000000000004</v>
      </c>
      <c r="H1745">
        <v>400.02</v>
      </c>
      <c r="I1745">
        <v>22379918.940000001</v>
      </c>
    </row>
    <row r="1746" spans="1:9" x14ac:dyDescent="0.25">
      <c r="A1746" s="27">
        <v>41136</v>
      </c>
      <c r="B1746" t="s">
        <v>90</v>
      </c>
      <c r="C1746" t="s">
        <v>91</v>
      </c>
      <c r="D1746">
        <v>55.182450000000003</v>
      </c>
      <c r="E1746">
        <v>55.044849999999997</v>
      </c>
      <c r="F1746">
        <v>0.24998000000000001</v>
      </c>
      <c r="G1746">
        <v>0.1376</v>
      </c>
      <c r="H1746">
        <v>400.02</v>
      </c>
      <c r="I1746">
        <v>22074083.649</v>
      </c>
    </row>
    <row r="1747" spans="1:9" x14ac:dyDescent="0.25">
      <c r="A1747" s="27">
        <v>41135</v>
      </c>
      <c r="B1747" t="s">
        <v>90</v>
      </c>
      <c r="C1747" t="s">
        <v>91</v>
      </c>
      <c r="D1747">
        <v>55.044899999999998</v>
      </c>
      <c r="E1747">
        <v>57.436900000000001</v>
      </c>
      <c r="F1747">
        <v>-4.1645700000000003</v>
      </c>
      <c r="G1747">
        <v>-2.3919999999999999</v>
      </c>
      <c r="H1747">
        <v>400.02</v>
      </c>
      <c r="I1747">
        <v>22019060.897999998</v>
      </c>
    </row>
    <row r="1748" spans="1:9" x14ac:dyDescent="0.25">
      <c r="A1748" s="27">
        <v>41134</v>
      </c>
      <c r="B1748" t="s">
        <v>90</v>
      </c>
      <c r="C1748" t="s">
        <v>91</v>
      </c>
      <c r="D1748">
        <v>57.43665</v>
      </c>
      <c r="E1748">
        <v>56.002650000000003</v>
      </c>
      <c r="F1748">
        <v>2.5605899999999999</v>
      </c>
      <c r="G1748">
        <v>1.4339999999999999</v>
      </c>
      <c r="H1748">
        <v>500.02</v>
      </c>
      <c r="I1748">
        <v>28719473.732999999</v>
      </c>
    </row>
    <row r="1749" spans="1:9" x14ac:dyDescent="0.25">
      <c r="A1749" s="27">
        <v>41131</v>
      </c>
      <c r="B1749" t="s">
        <v>90</v>
      </c>
      <c r="C1749" t="s">
        <v>91</v>
      </c>
      <c r="D1749">
        <v>56.002850000000002</v>
      </c>
      <c r="E1749">
        <v>55.572850000000003</v>
      </c>
      <c r="F1749">
        <v>0.77376</v>
      </c>
      <c r="G1749">
        <v>0.43</v>
      </c>
      <c r="H1749">
        <v>100.02</v>
      </c>
      <c r="I1749">
        <v>5601405.057</v>
      </c>
    </row>
    <row r="1750" spans="1:9" x14ac:dyDescent="0.25">
      <c r="A1750" s="27">
        <v>41130</v>
      </c>
      <c r="B1750" t="s">
        <v>90</v>
      </c>
      <c r="C1750" t="s">
        <v>91</v>
      </c>
      <c r="D1750">
        <v>55.573099999999997</v>
      </c>
      <c r="E1750">
        <v>54.842700000000001</v>
      </c>
      <c r="F1750">
        <v>1.3318099999999999</v>
      </c>
      <c r="G1750">
        <v>0.73040000000000005</v>
      </c>
      <c r="H1750">
        <v>300.02</v>
      </c>
      <c r="I1750">
        <v>16673041.461999999</v>
      </c>
    </row>
    <row r="1751" spans="1:9" x14ac:dyDescent="0.25">
      <c r="A1751" s="27">
        <v>41129</v>
      </c>
      <c r="B1751" t="s">
        <v>90</v>
      </c>
      <c r="C1751" t="s">
        <v>91</v>
      </c>
      <c r="D1751">
        <v>54.843049999999998</v>
      </c>
      <c r="E1751">
        <v>52.580249999999999</v>
      </c>
      <c r="F1751">
        <v>4.3035199999999998</v>
      </c>
      <c r="G1751">
        <v>2.2627999999999999</v>
      </c>
      <c r="H1751">
        <v>400.02</v>
      </c>
      <c r="I1751">
        <v>21938316.861000001</v>
      </c>
    </row>
    <row r="1752" spans="1:9" x14ac:dyDescent="0.25">
      <c r="A1752" s="27">
        <v>41128</v>
      </c>
      <c r="B1752" t="s">
        <v>90</v>
      </c>
      <c r="C1752" t="s">
        <v>91</v>
      </c>
      <c r="D1752">
        <v>52.580399999999997</v>
      </c>
      <c r="E1752">
        <v>54.857199999999999</v>
      </c>
      <c r="F1752">
        <v>-4.1504099999999999</v>
      </c>
      <c r="G1752">
        <v>-2.2768000000000002</v>
      </c>
      <c r="H1752">
        <v>300.02</v>
      </c>
      <c r="I1752">
        <v>15775171.607999999</v>
      </c>
    </row>
    <row r="1753" spans="1:9" x14ac:dyDescent="0.25">
      <c r="A1753" s="27">
        <v>41127</v>
      </c>
      <c r="B1753" t="s">
        <v>90</v>
      </c>
      <c r="C1753" t="s">
        <v>91</v>
      </c>
      <c r="D1753">
        <v>54.857199999999999</v>
      </c>
      <c r="E1753">
        <v>53.729599999999998</v>
      </c>
      <c r="F1753">
        <v>2.0986600000000002</v>
      </c>
      <c r="G1753">
        <v>1.1275999999999999</v>
      </c>
      <c r="H1753">
        <v>400.02</v>
      </c>
      <c r="I1753">
        <v>21943977.144000001</v>
      </c>
    </row>
    <row r="1754" spans="1:9" x14ac:dyDescent="0.25">
      <c r="A1754" s="27">
        <v>41124</v>
      </c>
      <c r="B1754" t="s">
        <v>90</v>
      </c>
      <c r="C1754" t="s">
        <v>91</v>
      </c>
      <c r="D1754">
        <v>53.729649999999999</v>
      </c>
      <c r="E1754">
        <v>50.163649999999997</v>
      </c>
      <c r="F1754">
        <v>7.1087300000000004</v>
      </c>
      <c r="G1754">
        <v>3.5659999999999998</v>
      </c>
      <c r="H1754">
        <v>400.02</v>
      </c>
      <c r="I1754">
        <v>21492934.592999998</v>
      </c>
    </row>
    <row r="1755" spans="1:9" x14ac:dyDescent="0.25">
      <c r="A1755" s="27">
        <v>41123</v>
      </c>
      <c r="B1755" t="s">
        <v>90</v>
      </c>
      <c r="C1755" t="s">
        <v>91</v>
      </c>
      <c r="D1755">
        <v>50.163699999999999</v>
      </c>
      <c r="E1755">
        <v>48.144100000000002</v>
      </c>
      <c r="F1755">
        <v>4.1949100000000001</v>
      </c>
      <c r="G1755">
        <v>2.0196000000000001</v>
      </c>
      <c r="H1755">
        <v>400.02</v>
      </c>
      <c r="I1755">
        <v>20066483.274</v>
      </c>
    </row>
    <row r="1756" spans="1:9" x14ac:dyDescent="0.25">
      <c r="A1756" s="27">
        <v>41122</v>
      </c>
      <c r="B1756" t="s">
        <v>90</v>
      </c>
      <c r="C1756" t="s">
        <v>91</v>
      </c>
      <c r="D1756">
        <v>48.14425</v>
      </c>
      <c r="E1756">
        <v>47.605449999999998</v>
      </c>
      <c r="F1756">
        <v>1.1317999999999999</v>
      </c>
      <c r="G1756">
        <v>0.53879999999999995</v>
      </c>
      <c r="H1756">
        <v>400.02</v>
      </c>
      <c r="I1756">
        <v>19258662.885000002</v>
      </c>
    </row>
    <row r="1757" spans="1:9" x14ac:dyDescent="0.25">
      <c r="A1757" s="27">
        <v>41121</v>
      </c>
      <c r="B1757" t="s">
        <v>90</v>
      </c>
      <c r="C1757" t="s">
        <v>91</v>
      </c>
      <c r="D1757">
        <v>47.605699999999999</v>
      </c>
      <c r="E1757">
        <v>48.5869</v>
      </c>
      <c r="F1757">
        <v>-2.0194700000000001</v>
      </c>
      <c r="G1757">
        <v>-0.98119999999999996</v>
      </c>
      <c r="H1757">
        <v>400.02</v>
      </c>
      <c r="I1757">
        <v>19043232.114</v>
      </c>
    </row>
    <row r="1758" spans="1:9" x14ac:dyDescent="0.25">
      <c r="A1758" s="27">
        <v>41120</v>
      </c>
      <c r="B1758" t="s">
        <v>90</v>
      </c>
      <c r="C1758" t="s">
        <v>91</v>
      </c>
      <c r="D1758">
        <v>48.586750000000002</v>
      </c>
      <c r="E1758">
        <v>50.733150000000002</v>
      </c>
      <c r="F1758">
        <v>-4.2307600000000001</v>
      </c>
      <c r="G1758">
        <v>-2.1463999999999999</v>
      </c>
      <c r="H1758">
        <v>300.02</v>
      </c>
      <c r="I1758">
        <v>14576996.734999999</v>
      </c>
    </row>
    <row r="1759" spans="1:9" x14ac:dyDescent="0.25">
      <c r="A1759" s="27">
        <v>41117</v>
      </c>
      <c r="B1759" t="s">
        <v>90</v>
      </c>
      <c r="C1759" t="s">
        <v>91</v>
      </c>
      <c r="D1759">
        <v>50.732900000000001</v>
      </c>
      <c r="E1759">
        <v>49.572499999999998</v>
      </c>
      <c r="F1759">
        <v>2.3408099999999998</v>
      </c>
      <c r="G1759">
        <v>1.1604000000000001</v>
      </c>
      <c r="H1759">
        <v>400.02</v>
      </c>
      <c r="I1759">
        <v>20294174.658</v>
      </c>
    </row>
    <row r="1760" spans="1:9" x14ac:dyDescent="0.25">
      <c r="A1760" s="27">
        <v>41116</v>
      </c>
      <c r="B1760" t="s">
        <v>90</v>
      </c>
      <c r="C1760" t="s">
        <v>91</v>
      </c>
      <c r="D1760">
        <v>49.57255</v>
      </c>
      <c r="E1760">
        <v>45.623350000000002</v>
      </c>
      <c r="F1760">
        <v>8.6560900000000007</v>
      </c>
      <c r="G1760">
        <v>3.9491999999999998</v>
      </c>
      <c r="H1760">
        <v>500.02</v>
      </c>
      <c r="I1760">
        <v>24787266.451000001</v>
      </c>
    </row>
    <row r="1761" spans="1:9" x14ac:dyDescent="0.25">
      <c r="A1761" s="27">
        <v>41115</v>
      </c>
      <c r="B1761" t="s">
        <v>90</v>
      </c>
      <c r="C1761" t="s">
        <v>91</v>
      </c>
      <c r="D1761">
        <v>45.623699999999999</v>
      </c>
      <c r="E1761">
        <v>44.109699999999997</v>
      </c>
      <c r="F1761">
        <v>3.43235</v>
      </c>
      <c r="G1761">
        <v>1.514</v>
      </c>
      <c r="H1761">
        <v>600.02</v>
      </c>
      <c r="I1761">
        <v>27375132.473999999</v>
      </c>
    </row>
    <row r="1762" spans="1:9" x14ac:dyDescent="0.25">
      <c r="A1762" s="27">
        <v>41114</v>
      </c>
      <c r="B1762" t="s">
        <v>90</v>
      </c>
      <c r="C1762" t="s">
        <v>91</v>
      </c>
      <c r="D1762">
        <v>44.109900000000003</v>
      </c>
      <c r="E1762">
        <v>46.396700000000003</v>
      </c>
      <c r="F1762">
        <v>-4.9287999999999998</v>
      </c>
      <c r="G1762">
        <v>-2.2867999999999999</v>
      </c>
      <c r="H1762">
        <v>500.02</v>
      </c>
      <c r="I1762">
        <v>22055832.197999999</v>
      </c>
    </row>
    <row r="1763" spans="1:9" x14ac:dyDescent="0.25">
      <c r="A1763" s="27">
        <v>41113</v>
      </c>
      <c r="B1763" t="s">
        <v>90</v>
      </c>
      <c r="C1763" t="s">
        <v>91</v>
      </c>
      <c r="D1763">
        <v>46.396700000000003</v>
      </c>
      <c r="E1763">
        <v>50.610700000000001</v>
      </c>
      <c r="F1763">
        <v>-8.3262999999999998</v>
      </c>
      <c r="G1763">
        <v>-4.2140000000000004</v>
      </c>
      <c r="H1763">
        <v>600.02</v>
      </c>
      <c r="I1763">
        <v>27838947.934</v>
      </c>
    </row>
    <row r="1764" spans="1:9" x14ac:dyDescent="0.25">
      <c r="A1764" s="27">
        <v>41110</v>
      </c>
      <c r="B1764" t="s">
        <v>90</v>
      </c>
      <c r="C1764" t="s">
        <v>91</v>
      </c>
      <c r="D1764">
        <v>50.610550000000003</v>
      </c>
      <c r="E1764">
        <v>53.318150000000003</v>
      </c>
      <c r="F1764">
        <v>-5.0781999999999998</v>
      </c>
      <c r="G1764">
        <v>-2.7075999999999998</v>
      </c>
      <c r="H1764">
        <v>300.02</v>
      </c>
      <c r="I1764">
        <v>15184177.210999999</v>
      </c>
    </row>
    <row r="1765" spans="1:9" x14ac:dyDescent="0.25">
      <c r="A1765" s="27">
        <v>41109</v>
      </c>
      <c r="B1765" t="s">
        <v>90</v>
      </c>
      <c r="C1765" t="s">
        <v>91</v>
      </c>
      <c r="D1765">
        <v>53.317900000000002</v>
      </c>
      <c r="E1765">
        <v>52.109099999999998</v>
      </c>
      <c r="F1765">
        <v>2.31975</v>
      </c>
      <c r="G1765">
        <v>1.2088000000000001</v>
      </c>
      <c r="H1765">
        <v>400.02</v>
      </c>
      <c r="I1765">
        <v>21328226.357999999</v>
      </c>
    </row>
    <row r="1766" spans="1:9" x14ac:dyDescent="0.25">
      <c r="A1766" s="27">
        <v>41108</v>
      </c>
      <c r="B1766" t="s">
        <v>90</v>
      </c>
      <c r="C1766" t="s">
        <v>91</v>
      </c>
      <c r="D1766">
        <v>52.109200000000001</v>
      </c>
      <c r="E1766">
        <v>52.428400000000003</v>
      </c>
      <c r="F1766">
        <v>-0.60882999999999998</v>
      </c>
      <c r="G1766">
        <v>-0.31919999999999998</v>
      </c>
      <c r="H1766">
        <v>400.02</v>
      </c>
      <c r="I1766">
        <v>20844722.184</v>
      </c>
    </row>
    <row r="1767" spans="1:9" x14ac:dyDescent="0.25">
      <c r="A1767" s="27">
        <v>41107</v>
      </c>
      <c r="B1767" t="s">
        <v>90</v>
      </c>
      <c r="C1767" t="s">
        <v>91</v>
      </c>
      <c r="D1767">
        <v>52.428100000000001</v>
      </c>
      <c r="E1767">
        <v>50.4617</v>
      </c>
      <c r="F1767">
        <v>3.89682</v>
      </c>
      <c r="G1767">
        <v>1.9663999999999999</v>
      </c>
      <c r="H1767">
        <v>500.02</v>
      </c>
      <c r="I1767">
        <v>26215098.561999999</v>
      </c>
    </row>
    <row r="1768" spans="1:9" x14ac:dyDescent="0.25">
      <c r="A1768" s="27">
        <v>41106</v>
      </c>
      <c r="B1768" t="s">
        <v>90</v>
      </c>
      <c r="C1768" t="s">
        <v>91</v>
      </c>
      <c r="D1768">
        <v>50.462000000000003</v>
      </c>
      <c r="E1768">
        <v>50.307200000000002</v>
      </c>
      <c r="F1768">
        <v>0.30770999999999998</v>
      </c>
      <c r="G1768">
        <v>0.15479999999999999</v>
      </c>
      <c r="H1768">
        <v>300.02</v>
      </c>
      <c r="I1768">
        <v>15139609.24</v>
      </c>
    </row>
    <row r="1769" spans="1:9" x14ac:dyDescent="0.25">
      <c r="A1769" s="27">
        <v>41103</v>
      </c>
      <c r="B1769" t="s">
        <v>90</v>
      </c>
      <c r="C1769" t="s">
        <v>91</v>
      </c>
      <c r="D1769">
        <v>50.307250000000003</v>
      </c>
      <c r="E1769">
        <v>47.462449999999997</v>
      </c>
      <c r="F1769">
        <v>5.9937899999999997</v>
      </c>
      <c r="G1769">
        <v>2.8448000000000002</v>
      </c>
      <c r="H1769">
        <v>400.02</v>
      </c>
      <c r="I1769">
        <v>20123906.145</v>
      </c>
    </row>
    <row r="1770" spans="1:9" x14ac:dyDescent="0.25">
      <c r="A1770" s="27">
        <v>41102</v>
      </c>
      <c r="B1770" t="s">
        <v>90</v>
      </c>
      <c r="C1770" t="s">
        <v>91</v>
      </c>
      <c r="D1770">
        <v>47.462699999999998</v>
      </c>
      <c r="E1770">
        <v>47.8611</v>
      </c>
      <c r="F1770">
        <v>-0.83240999999999998</v>
      </c>
      <c r="G1770">
        <v>-0.39839999999999998</v>
      </c>
      <c r="H1770">
        <v>700.02</v>
      </c>
      <c r="I1770">
        <v>33224839.254000001</v>
      </c>
    </row>
    <row r="1771" spans="1:9" x14ac:dyDescent="0.25">
      <c r="A1771" s="27">
        <v>41101</v>
      </c>
      <c r="B1771" t="s">
        <v>90</v>
      </c>
      <c r="C1771" t="s">
        <v>91</v>
      </c>
      <c r="D1771">
        <v>47.8611</v>
      </c>
      <c r="E1771">
        <v>46.088299999999997</v>
      </c>
      <c r="F1771">
        <v>3.84653</v>
      </c>
      <c r="G1771">
        <v>1.7727999999999999</v>
      </c>
      <c r="H1771">
        <v>700.02</v>
      </c>
      <c r="I1771">
        <v>33503727.221999999</v>
      </c>
    </row>
    <row r="1772" spans="1:9" x14ac:dyDescent="0.25">
      <c r="A1772" s="27">
        <v>41100</v>
      </c>
      <c r="B1772" t="s">
        <v>90</v>
      </c>
      <c r="C1772" t="s">
        <v>91</v>
      </c>
      <c r="D1772">
        <v>46.088299999999997</v>
      </c>
      <c r="E1772">
        <v>47.911099999999998</v>
      </c>
      <c r="F1772">
        <v>-3.8045499999999999</v>
      </c>
      <c r="G1772">
        <v>-1.8228</v>
      </c>
      <c r="H1772">
        <v>700.02</v>
      </c>
      <c r="I1772">
        <v>32262731.765999999</v>
      </c>
    </row>
    <row r="1773" spans="1:9" x14ac:dyDescent="0.25">
      <c r="A1773" s="27">
        <v>41099</v>
      </c>
      <c r="B1773" t="s">
        <v>90</v>
      </c>
      <c r="C1773" t="s">
        <v>91</v>
      </c>
      <c r="D1773">
        <v>47.910800000000002</v>
      </c>
      <c r="E1773">
        <v>47.916400000000003</v>
      </c>
      <c r="F1773">
        <v>-1.1690000000000001E-2</v>
      </c>
      <c r="G1773">
        <v>-5.5999999999999999E-3</v>
      </c>
      <c r="H1773">
        <v>500.02</v>
      </c>
      <c r="I1773">
        <v>23956358.215999998</v>
      </c>
    </row>
    <row r="1774" spans="1:9" x14ac:dyDescent="0.25">
      <c r="A1774" s="27">
        <v>41096</v>
      </c>
      <c r="B1774" t="s">
        <v>90</v>
      </c>
      <c r="C1774" t="s">
        <v>91</v>
      </c>
      <c r="D1774">
        <v>47.9161</v>
      </c>
      <c r="E1774">
        <v>47.008899999999997</v>
      </c>
      <c r="F1774">
        <v>1.9298500000000001</v>
      </c>
      <c r="G1774">
        <v>0.90720000000000001</v>
      </c>
      <c r="H1774">
        <v>500.02</v>
      </c>
      <c r="I1774">
        <v>23959008.322000001</v>
      </c>
    </row>
    <row r="1775" spans="1:9" x14ac:dyDescent="0.25">
      <c r="A1775" s="27">
        <v>41095</v>
      </c>
      <c r="B1775" t="s">
        <v>90</v>
      </c>
      <c r="C1775" t="s">
        <v>91</v>
      </c>
      <c r="D1775">
        <v>47.009050000000002</v>
      </c>
      <c r="E1775">
        <v>49.33305</v>
      </c>
      <c r="F1775">
        <v>-4.7108400000000001</v>
      </c>
      <c r="G1775">
        <v>-2.3239999999999998</v>
      </c>
      <c r="H1775">
        <v>500.02</v>
      </c>
      <c r="I1775">
        <v>23505465.181000002</v>
      </c>
    </row>
    <row r="1776" spans="1:9" x14ac:dyDescent="0.25">
      <c r="A1776" s="27">
        <v>41093</v>
      </c>
      <c r="B1776" t="s">
        <v>90</v>
      </c>
      <c r="C1776" t="s">
        <v>91</v>
      </c>
      <c r="D1776">
        <v>49.332900000000002</v>
      </c>
      <c r="E1776">
        <v>48.248100000000001</v>
      </c>
      <c r="F1776">
        <v>2.24838</v>
      </c>
      <c r="G1776">
        <v>1.0848</v>
      </c>
      <c r="H1776">
        <v>100.02</v>
      </c>
      <c r="I1776">
        <v>4934276.6579999998</v>
      </c>
    </row>
    <row r="1777" spans="1:9" x14ac:dyDescent="0.25">
      <c r="A1777" s="27">
        <v>41092</v>
      </c>
      <c r="B1777" t="s">
        <v>90</v>
      </c>
      <c r="C1777" t="s">
        <v>91</v>
      </c>
      <c r="D1777">
        <v>48.248199999999997</v>
      </c>
      <c r="E1777">
        <v>45.290199999999999</v>
      </c>
      <c r="F1777">
        <v>6.5312099999999997</v>
      </c>
      <c r="G1777">
        <v>2.9580000000000002</v>
      </c>
      <c r="H1777">
        <v>100.02</v>
      </c>
      <c r="I1777">
        <v>4825784.9639999997</v>
      </c>
    </row>
    <row r="1778" spans="1:9" x14ac:dyDescent="0.25">
      <c r="A1778" s="27">
        <v>41089</v>
      </c>
      <c r="B1778" t="s">
        <v>90</v>
      </c>
      <c r="C1778" t="s">
        <v>91</v>
      </c>
      <c r="D1778">
        <v>45.290300000000002</v>
      </c>
      <c r="E1778">
        <v>42.174700000000001</v>
      </c>
      <c r="F1778">
        <v>7.3873699999999998</v>
      </c>
      <c r="G1778">
        <v>3.1156000000000001</v>
      </c>
      <c r="H1778">
        <v>300.02</v>
      </c>
      <c r="I1778">
        <v>13587995.806</v>
      </c>
    </row>
    <row r="1779" spans="1:9" x14ac:dyDescent="0.25">
      <c r="A1779" s="27">
        <v>41088</v>
      </c>
      <c r="B1779" t="s">
        <v>90</v>
      </c>
      <c r="C1779" t="s">
        <v>91</v>
      </c>
      <c r="D1779">
        <v>42.174999999999997</v>
      </c>
      <c r="E1779">
        <v>41.535800000000002</v>
      </c>
      <c r="F1779">
        <v>1.53891</v>
      </c>
      <c r="G1779">
        <v>0.63919999999999999</v>
      </c>
      <c r="H1779">
        <v>500.02</v>
      </c>
      <c r="I1779">
        <v>21088343.5</v>
      </c>
    </row>
    <row r="1780" spans="1:9" x14ac:dyDescent="0.25">
      <c r="A1780" s="27">
        <v>41087</v>
      </c>
      <c r="B1780" t="s">
        <v>90</v>
      </c>
      <c r="C1780" t="s">
        <v>91</v>
      </c>
      <c r="D1780">
        <v>41.535800000000002</v>
      </c>
      <c r="E1780">
        <v>41.451799999999999</v>
      </c>
      <c r="F1780">
        <v>0.20263999999999999</v>
      </c>
      <c r="G1780">
        <v>8.4000000000000005E-2</v>
      </c>
      <c r="H1780">
        <v>500.02</v>
      </c>
      <c r="I1780">
        <v>20768730.715999998</v>
      </c>
    </row>
    <row r="1781" spans="1:9" x14ac:dyDescent="0.25">
      <c r="A1781" s="27">
        <v>41086</v>
      </c>
      <c r="B1781" t="s">
        <v>90</v>
      </c>
      <c r="C1781" t="s">
        <v>91</v>
      </c>
      <c r="D1781">
        <v>41.451900000000002</v>
      </c>
      <c r="E1781">
        <v>40.280700000000003</v>
      </c>
      <c r="F1781">
        <v>2.9076</v>
      </c>
      <c r="G1781">
        <v>1.1712</v>
      </c>
      <c r="H1781">
        <v>500.02</v>
      </c>
      <c r="I1781">
        <v>20726779.037999999</v>
      </c>
    </row>
    <row r="1782" spans="1:9" x14ac:dyDescent="0.25">
      <c r="A1782" s="27">
        <v>41085</v>
      </c>
      <c r="B1782" t="s">
        <v>90</v>
      </c>
      <c r="C1782" t="s">
        <v>91</v>
      </c>
      <c r="D1782">
        <v>40.280799999999999</v>
      </c>
      <c r="E1782">
        <v>41.330800000000004</v>
      </c>
      <c r="F1782">
        <v>-2.5404800000000001</v>
      </c>
      <c r="G1782">
        <v>-1.05</v>
      </c>
      <c r="H1782">
        <v>600.02</v>
      </c>
      <c r="I1782">
        <v>24169285.616</v>
      </c>
    </row>
    <row r="1783" spans="1:9" x14ac:dyDescent="0.25">
      <c r="A1783" s="27">
        <v>41082</v>
      </c>
      <c r="B1783" t="s">
        <v>90</v>
      </c>
      <c r="C1783" t="s">
        <v>91</v>
      </c>
      <c r="D1783">
        <v>41.3307</v>
      </c>
      <c r="E1783">
        <v>38.938299999999998</v>
      </c>
      <c r="F1783">
        <v>6.1440799999999998</v>
      </c>
      <c r="G1783">
        <v>2.3923999999999999</v>
      </c>
      <c r="H1783">
        <v>600.02</v>
      </c>
      <c r="I1783">
        <v>24799246.614</v>
      </c>
    </row>
    <row r="1784" spans="1:9" x14ac:dyDescent="0.25">
      <c r="A1784" s="27">
        <v>41081</v>
      </c>
      <c r="B1784" t="s">
        <v>90</v>
      </c>
      <c r="C1784" t="s">
        <v>91</v>
      </c>
      <c r="D1784">
        <v>38.938650000000003</v>
      </c>
      <c r="E1784">
        <v>45.167450000000002</v>
      </c>
      <c r="F1784">
        <v>-13.790459999999999</v>
      </c>
      <c r="G1784">
        <v>-6.2287999999999997</v>
      </c>
      <c r="H1784">
        <v>600.02</v>
      </c>
      <c r="I1784">
        <v>23363968.772999998</v>
      </c>
    </row>
    <row r="1785" spans="1:9" x14ac:dyDescent="0.25">
      <c r="A1785" s="27">
        <v>41080</v>
      </c>
      <c r="B1785" t="s">
        <v>90</v>
      </c>
      <c r="C1785" t="s">
        <v>91</v>
      </c>
      <c r="D1785">
        <v>45.167099999999998</v>
      </c>
      <c r="E1785">
        <v>42.365099999999998</v>
      </c>
      <c r="F1785">
        <v>6.6139299999999999</v>
      </c>
      <c r="G1785">
        <v>2.802</v>
      </c>
      <c r="H1785">
        <v>800.02</v>
      </c>
      <c r="I1785">
        <v>36134583.342</v>
      </c>
    </row>
    <row r="1786" spans="1:9" x14ac:dyDescent="0.25">
      <c r="A1786" s="27">
        <v>41079</v>
      </c>
      <c r="B1786" t="s">
        <v>90</v>
      </c>
      <c r="C1786" t="s">
        <v>91</v>
      </c>
      <c r="D1786">
        <v>42.365099999999998</v>
      </c>
      <c r="E1786">
        <v>42.513500000000001</v>
      </c>
      <c r="F1786">
        <v>-0.34906999999999999</v>
      </c>
      <c r="G1786">
        <v>-0.1484</v>
      </c>
      <c r="H1786">
        <v>200.02</v>
      </c>
      <c r="I1786">
        <v>8473867.3019999992</v>
      </c>
    </row>
    <row r="1787" spans="1:9" x14ac:dyDescent="0.25">
      <c r="A1787" s="27">
        <v>41078</v>
      </c>
      <c r="B1787" t="s">
        <v>90</v>
      </c>
      <c r="C1787" t="s">
        <v>91</v>
      </c>
      <c r="D1787">
        <v>42.513500000000001</v>
      </c>
      <c r="E1787">
        <v>39.338700000000003</v>
      </c>
      <c r="F1787">
        <v>8.0704200000000004</v>
      </c>
      <c r="G1787">
        <v>3.1747999999999998</v>
      </c>
      <c r="H1787">
        <v>300.02</v>
      </c>
      <c r="I1787">
        <v>12754900.27</v>
      </c>
    </row>
    <row r="1788" spans="1:9" x14ac:dyDescent="0.25">
      <c r="A1788" s="27">
        <v>41075</v>
      </c>
      <c r="B1788" t="s">
        <v>90</v>
      </c>
      <c r="C1788" t="s">
        <v>91</v>
      </c>
      <c r="D1788">
        <v>39.338850000000001</v>
      </c>
      <c r="E1788">
        <v>37.180050000000001</v>
      </c>
      <c r="F1788">
        <v>5.8063399999999996</v>
      </c>
      <c r="G1788">
        <v>2.1587999999999998</v>
      </c>
      <c r="H1788">
        <v>800.02</v>
      </c>
      <c r="I1788">
        <v>31471866.776999999</v>
      </c>
    </row>
    <row r="1789" spans="1:9" x14ac:dyDescent="0.25">
      <c r="A1789">
        <v>41074</v>
      </c>
      <c r="B1789" t="s">
        <v>90</v>
      </c>
      <c r="C1789" t="s">
        <v>91</v>
      </c>
      <c r="D1789">
        <v>37.180050000000001</v>
      </c>
      <c r="E1789">
        <v>34.938850000000002</v>
      </c>
      <c r="F1789">
        <v>6.4146400000000003</v>
      </c>
      <c r="G1789">
        <v>2.2412000000000001</v>
      </c>
      <c r="H1789">
        <v>800.02</v>
      </c>
      <c r="I1789">
        <v>29744783.601</v>
      </c>
    </row>
    <row r="1790" spans="1:9" x14ac:dyDescent="0.25">
      <c r="A1790">
        <v>41073</v>
      </c>
      <c r="B1790" t="s">
        <v>90</v>
      </c>
      <c r="C1790" t="s">
        <v>91</v>
      </c>
      <c r="D1790">
        <v>34.938949999999998</v>
      </c>
      <c r="E1790">
        <v>36.815350000000002</v>
      </c>
      <c r="F1790">
        <v>-5.0967900000000004</v>
      </c>
      <c r="G1790">
        <v>-1.8764000000000001</v>
      </c>
      <c r="H1790">
        <v>600.02</v>
      </c>
      <c r="I1790">
        <v>20964068.778999999</v>
      </c>
    </row>
    <row r="1791" spans="1:9" x14ac:dyDescent="0.25">
      <c r="A1791">
        <v>41072</v>
      </c>
      <c r="B1791" t="s">
        <v>90</v>
      </c>
      <c r="C1791" t="s">
        <v>91</v>
      </c>
      <c r="D1791">
        <v>36.814999999999998</v>
      </c>
      <c r="E1791">
        <v>35.560600000000001</v>
      </c>
      <c r="F1791">
        <v>3.5274999999999999</v>
      </c>
      <c r="G1791">
        <v>1.2544</v>
      </c>
      <c r="H1791">
        <v>600.02</v>
      </c>
      <c r="I1791">
        <v>22089736.300000001</v>
      </c>
    </row>
    <row r="1792" spans="1:9" x14ac:dyDescent="0.25">
      <c r="A1792">
        <v>41071</v>
      </c>
      <c r="B1792" t="s">
        <v>90</v>
      </c>
      <c r="C1792" t="s">
        <v>91</v>
      </c>
      <c r="D1792">
        <v>35.560699999999997</v>
      </c>
      <c r="E1792">
        <v>40.124299999999998</v>
      </c>
      <c r="F1792">
        <v>-11.373659999999999</v>
      </c>
      <c r="G1792">
        <v>-4.5636000000000001</v>
      </c>
      <c r="H1792">
        <v>400.02</v>
      </c>
      <c r="I1792">
        <v>14224991.214</v>
      </c>
    </row>
    <row r="1793" spans="1:9" x14ac:dyDescent="0.25">
      <c r="A1793">
        <v>41068</v>
      </c>
      <c r="B1793" t="s">
        <v>90</v>
      </c>
      <c r="C1793" t="s">
        <v>91</v>
      </c>
      <c r="D1793">
        <v>40.124250000000004</v>
      </c>
      <c r="E1793">
        <v>37.955849999999998</v>
      </c>
      <c r="F1793">
        <v>5.7129500000000002</v>
      </c>
      <c r="G1793">
        <v>2.1684000000000001</v>
      </c>
      <c r="H1793">
        <v>400.02</v>
      </c>
      <c r="I1793">
        <v>16050502.484999999</v>
      </c>
    </row>
    <row r="1794" spans="1:9" x14ac:dyDescent="0.25">
      <c r="A1794">
        <v>41067</v>
      </c>
      <c r="B1794" t="s">
        <v>90</v>
      </c>
      <c r="C1794" t="s">
        <v>91</v>
      </c>
      <c r="D1794">
        <v>37.9559</v>
      </c>
      <c r="E1794">
        <v>37.563899999999997</v>
      </c>
      <c r="F1794">
        <v>1.04356</v>
      </c>
      <c r="G1794">
        <v>0.39200000000000002</v>
      </c>
      <c r="H1794">
        <v>500.02</v>
      </c>
      <c r="I1794">
        <v>18978709.118000001</v>
      </c>
    </row>
    <row r="1795" spans="1:9" x14ac:dyDescent="0.25">
      <c r="A1795">
        <v>41066</v>
      </c>
      <c r="B1795" t="s">
        <v>90</v>
      </c>
      <c r="C1795" t="s">
        <v>91</v>
      </c>
      <c r="D1795">
        <v>37.563899999999997</v>
      </c>
      <c r="E1795">
        <v>34.946300000000001</v>
      </c>
      <c r="F1795">
        <v>7.4903500000000003</v>
      </c>
      <c r="G1795">
        <v>2.6175999999999999</v>
      </c>
      <c r="H1795">
        <v>900.02</v>
      </c>
      <c r="I1795">
        <v>33808261.277999997</v>
      </c>
    </row>
    <row r="1796" spans="1:9" x14ac:dyDescent="0.25">
      <c r="A1796">
        <v>41065</v>
      </c>
      <c r="B1796" t="s">
        <v>90</v>
      </c>
      <c r="C1796" t="s">
        <v>91</v>
      </c>
      <c r="D1796">
        <v>34.946550000000002</v>
      </c>
      <c r="E1796">
        <v>33.488549999999996</v>
      </c>
      <c r="F1796">
        <v>4.3537299999999997</v>
      </c>
      <c r="G1796">
        <v>1.458</v>
      </c>
      <c r="H1796">
        <v>900.02</v>
      </c>
      <c r="I1796">
        <v>31452593.931000002</v>
      </c>
    </row>
    <row r="1797" spans="1:9" x14ac:dyDescent="0.25">
      <c r="A1797">
        <v>41064</v>
      </c>
      <c r="B1797" t="s">
        <v>90</v>
      </c>
      <c r="C1797" t="s">
        <v>91</v>
      </c>
      <c r="D1797">
        <v>33.48865</v>
      </c>
      <c r="E1797">
        <v>32.631050000000002</v>
      </c>
      <c r="F1797">
        <v>2.6281699999999999</v>
      </c>
      <c r="G1797">
        <v>0.85760000000000003</v>
      </c>
      <c r="H1797">
        <v>900.02</v>
      </c>
      <c r="I1797">
        <v>30140454.772999998</v>
      </c>
    </row>
    <row r="1798" spans="1:9" x14ac:dyDescent="0.25">
      <c r="A1798">
        <v>41061</v>
      </c>
      <c r="B1798" t="s">
        <v>90</v>
      </c>
      <c r="C1798" t="s">
        <v>91</v>
      </c>
      <c r="D1798">
        <v>32.6312</v>
      </c>
      <c r="E1798">
        <v>34.966000000000001</v>
      </c>
      <c r="F1798">
        <v>-6.6773400000000001</v>
      </c>
      <c r="G1798">
        <v>-2.3348</v>
      </c>
      <c r="H1798">
        <v>700.02</v>
      </c>
      <c r="I1798">
        <v>22842492.624000002</v>
      </c>
    </row>
    <row r="1799" spans="1:9" x14ac:dyDescent="0.25">
      <c r="A1799">
        <v>41060</v>
      </c>
      <c r="B1799" t="s">
        <v>90</v>
      </c>
      <c r="C1799" t="s">
        <v>91</v>
      </c>
      <c r="D1799">
        <v>34.966000000000001</v>
      </c>
      <c r="E1799">
        <v>35.447600000000001</v>
      </c>
      <c r="F1799">
        <v>-1.35863</v>
      </c>
      <c r="G1799">
        <v>-0.48159999999999997</v>
      </c>
      <c r="H1799">
        <v>700.02</v>
      </c>
      <c r="I1799">
        <v>24476899.32</v>
      </c>
    </row>
    <row r="1800" spans="1:9" x14ac:dyDescent="0.25">
      <c r="A1800">
        <v>41059</v>
      </c>
      <c r="B1800" t="s">
        <v>90</v>
      </c>
      <c r="C1800" t="s">
        <v>91</v>
      </c>
      <c r="D1800">
        <v>35.447499999999998</v>
      </c>
      <c r="E1800">
        <v>39.564300000000003</v>
      </c>
      <c r="F1800">
        <v>-10.405340000000001</v>
      </c>
      <c r="G1800">
        <v>-4.1167999999999996</v>
      </c>
      <c r="H1800">
        <v>700.02</v>
      </c>
      <c r="I1800">
        <v>24813958.949999999</v>
      </c>
    </row>
    <row r="1801" spans="1:9" x14ac:dyDescent="0.25">
      <c r="A1801">
        <v>41058</v>
      </c>
      <c r="B1801" t="s">
        <v>90</v>
      </c>
      <c r="C1801" t="s">
        <v>91</v>
      </c>
      <c r="D1801">
        <v>39.564100000000003</v>
      </c>
      <c r="E1801">
        <v>37.377699999999997</v>
      </c>
      <c r="F1801">
        <v>5.8494799999999998</v>
      </c>
      <c r="G1801">
        <v>2.1863999999999999</v>
      </c>
      <c r="H1801">
        <v>700.02</v>
      </c>
      <c r="I1801">
        <v>27695661.282000002</v>
      </c>
    </row>
    <row r="1802" spans="1:9" x14ac:dyDescent="0.25">
      <c r="A1802">
        <v>41054</v>
      </c>
      <c r="B1802" t="s">
        <v>90</v>
      </c>
      <c r="C1802" t="s">
        <v>91</v>
      </c>
      <c r="D1802">
        <v>37.378050000000002</v>
      </c>
      <c r="E1802">
        <v>37.748049999999999</v>
      </c>
      <c r="F1802">
        <v>-0.98018000000000005</v>
      </c>
      <c r="G1802">
        <v>-0.37</v>
      </c>
      <c r="H1802">
        <v>700.02</v>
      </c>
      <c r="I1802">
        <v>26165382.561000001</v>
      </c>
    </row>
    <row r="1803" spans="1:9" x14ac:dyDescent="0.25">
      <c r="A1803">
        <v>41053</v>
      </c>
      <c r="B1803" t="s">
        <v>90</v>
      </c>
      <c r="C1803" t="s">
        <v>91</v>
      </c>
      <c r="D1803">
        <v>37.747700000000002</v>
      </c>
      <c r="E1803">
        <v>37.022100000000002</v>
      </c>
      <c r="F1803">
        <v>1.95991</v>
      </c>
      <c r="G1803">
        <v>0.72560000000000002</v>
      </c>
      <c r="H1803">
        <v>700.02</v>
      </c>
      <c r="I1803">
        <v>26424144.954</v>
      </c>
    </row>
    <row r="1804" spans="1:9" x14ac:dyDescent="0.25">
      <c r="A1804">
        <v>41052</v>
      </c>
      <c r="B1804" t="s">
        <v>90</v>
      </c>
      <c r="C1804" t="s">
        <v>91</v>
      </c>
      <c r="D1804">
        <v>37.022300000000001</v>
      </c>
      <c r="E1804">
        <v>36.808300000000003</v>
      </c>
      <c r="F1804">
        <v>0.58138999999999996</v>
      </c>
      <c r="G1804">
        <v>0.214</v>
      </c>
      <c r="H1804">
        <v>900.02</v>
      </c>
      <c r="I1804">
        <v>33320810.445999999</v>
      </c>
    </row>
    <row r="1805" spans="1:9" x14ac:dyDescent="0.25">
      <c r="A1805">
        <v>41051</v>
      </c>
      <c r="B1805" t="s">
        <v>90</v>
      </c>
      <c r="C1805" t="s">
        <v>91</v>
      </c>
      <c r="D1805">
        <v>36.808399999999999</v>
      </c>
      <c r="E1805">
        <v>37.882800000000003</v>
      </c>
      <c r="F1805">
        <v>-2.8361200000000002</v>
      </c>
      <c r="G1805">
        <v>-1.0744</v>
      </c>
      <c r="H1805">
        <v>900.02</v>
      </c>
      <c r="I1805">
        <v>33128296.168000001</v>
      </c>
    </row>
    <row r="1806" spans="1:9" x14ac:dyDescent="0.25">
      <c r="A1806">
        <v>41050</v>
      </c>
      <c r="B1806" t="s">
        <v>90</v>
      </c>
      <c r="C1806" t="s">
        <v>91</v>
      </c>
      <c r="D1806">
        <v>37.882550000000002</v>
      </c>
      <c r="E1806">
        <v>33.380949999999999</v>
      </c>
      <c r="F1806">
        <v>13.48554</v>
      </c>
      <c r="G1806">
        <v>4.5015999999999998</v>
      </c>
      <c r="H1806">
        <v>900.02</v>
      </c>
      <c r="I1806">
        <v>34095052.651000001</v>
      </c>
    </row>
    <row r="1807" spans="1:9" x14ac:dyDescent="0.25">
      <c r="A1807">
        <v>41047</v>
      </c>
      <c r="B1807" t="s">
        <v>90</v>
      </c>
      <c r="C1807" t="s">
        <v>91</v>
      </c>
      <c r="D1807">
        <v>33.381100000000004</v>
      </c>
      <c r="E1807">
        <v>36.0655</v>
      </c>
      <c r="F1807">
        <v>-7.4431200000000004</v>
      </c>
      <c r="G1807">
        <v>-2.6844000000000001</v>
      </c>
      <c r="H1807">
        <v>700.02</v>
      </c>
      <c r="I1807">
        <v>23367437.622000001</v>
      </c>
    </row>
    <row r="1808" spans="1:9" x14ac:dyDescent="0.25">
      <c r="A1808">
        <v>41046</v>
      </c>
      <c r="B1808" t="s">
        <v>90</v>
      </c>
      <c r="C1808" t="s">
        <v>91</v>
      </c>
      <c r="D1808">
        <v>36.065199999999997</v>
      </c>
      <c r="E1808">
        <v>38.896000000000001</v>
      </c>
      <c r="F1808">
        <v>-7.2778700000000001</v>
      </c>
      <c r="G1808">
        <v>-2.8308</v>
      </c>
      <c r="H1808">
        <v>700.02</v>
      </c>
      <c r="I1808">
        <v>25246361.304000001</v>
      </c>
    </row>
    <row r="1809" spans="1:9" x14ac:dyDescent="0.25">
      <c r="A1809">
        <v>41045</v>
      </c>
      <c r="B1809" t="s">
        <v>90</v>
      </c>
      <c r="C1809" t="s">
        <v>91</v>
      </c>
      <c r="D1809">
        <v>38.895699999999998</v>
      </c>
      <c r="E1809">
        <v>39.7333</v>
      </c>
      <c r="F1809">
        <v>-2.10806</v>
      </c>
      <c r="G1809">
        <v>-0.83760000000000001</v>
      </c>
      <c r="H1809">
        <v>700.02</v>
      </c>
      <c r="I1809">
        <v>27227767.914000001</v>
      </c>
    </row>
    <row r="1810" spans="1:9" x14ac:dyDescent="0.25">
      <c r="A1810">
        <v>41044</v>
      </c>
      <c r="B1810" t="s">
        <v>90</v>
      </c>
      <c r="C1810" t="s">
        <v>91</v>
      </c>
      <c r="D1810">
        <v>39.733049999999999</v>
      </c>
      <c r="E1810">
        <v>41.249850000000002</v>
      </c>
      <c r="F1810">
        <v>-3.6770999999999998</v>
      </c>
      <c r="G1810">
        <v>-1.5167999999999999</v>
      </c>
      <c r="H1810">
        <v>700.02</v>
      </c>
      <c r="I1810">
        <v>27813929.660999998</v>
      </c>
    </row>
    <row r="1811" spans="1:9" x14ac:dyDescent="0.25">
      <c r="A1811">
        <v>41043</v>
      </c>
      <c r="B1811" t="s">
        <v>90</v>
      </c>
      <c r="C1811" t="s">
        <v>91</v>
      </c>
      <c r="D1811">
        <v>41.249650000000003</v>
      </c>
      <c r="E1811">
        <v>44.250050000000002</v>
      </c>
      <c r="F1811">
        <v>-6.7805600000000004</v>
      </c>
      <c r="G1811">
        <v>-3.0004</v>
      </c>
      <c r="H1811">
        <v>600.02</v>
      </c>
      <c r="I1811">
        <v>24750614.993000001</v>
      </c>
    </row>
    <row r="1812" spans="1:9" x14ac:dyDescent="0.25">
      <c r="A1812">
        <v>41040</v>
      </c>
      <c r="B1812" t="s">
        <v>90</v>
      </c>
      <c r="C1812" t="s">
        <v>91</v>
      </c>
      <c r="D1812">
        <v>44.2498</v>
      </c>
      <c r="E1812">
        <v>45.936199999999999</v>
      </c>
      <c r="F1812">
        <v>-3.6711800000000001</v>
      </c>
      <c r="G1812">
        <v>-1.6863999999999999</v>
      </c>
      <c r="H1812">
        <v>600.02</v>
      </c>
      <c r="I1812">
        <v>26550764.995999999</v>
      </c>
    </row>
    <row r="1813" spans="1:9" x14ac:dyDescent="0.25">
      <c r="A1813">
        <v>41039</v>
      </c>
      <c r="B1813" t="s">
        <v>90</v>
      </c>
      <c r="C1813" t="s">
        <v>91</v>
      </c>
      <c r="D1813">
        <v>45.936</v>
      </c>
      <c r="E1813">
        <v>43.848399999999998</v>
      </c>
      <c r="F1813">
        <v>4.7609500000000002</v>
      </c>
      <c r="G1813">
        <v>2.0876000000000001</v>
      </c>
      <c r="H1813">
        <v>700.02</v>
      </c>
      <c r="I1813">
        <v>32156118.719999999</v>
      </c>
    </row>
    <row r="1814" spans="1:9" x14ac:dyDescent="0.25">
      <c r="A1814">
        <v>41038</v>
      </c>
      <c r="B1814" t="s">
        <v>90</v>
      </c>
      <c r="C1814" t="s">
        <v>91</v>
      </c>
      <c r="D1814">
        <v>43.848500000000001</v>
      </c>
      <c r="E1814">
        <v>45.770099999999999</v>
      </c>
      <c r="F1814">
        <v>-4.1983699999999997</v>
      </c>
      <c r="G1814">
        <v>-1.9216</v>
      </c>
      <c r="H1814">
        <v>700.02</v>
      </c>
      <c r="I1814">
        <v>30694826.969999999</v>
      </c>
    </row>
    <row r="1815" spans="1:9" x14ac:dyDescent="0.25">
      <c r="A1815">
        <v>41037</v>
      </c>
      <c r="B1815" t="s">
        <v>90</v>
      </c>
      <c r="C1815" t="s">
        <v>91</v>
      </c>
      <c r="D1815">
        <v>45.77</v>
      </c>
      <c r="E1815">
        <v>46.155200000000001</v>
      </c>
      <c r="F1815">
        <v>-0.83457999999999999</v>
      </c>
      <c r="G1815">
        <v>-0.38519999999999999</v>
      </c>
      <c r="H1815">
        <v>700.02</v>
      </c>
      <c r="I1815">
        <v>32039915.399999999</v>
      </c>
    </row>
    <row r="1816" spans="1:9" x14ac:dyDescent="0.25">
      <c r="A1816">
        <v>41036</v>
      </c>
      <c r="B1816" t="s">
        <v>90</v>
      </c>
      <c r="C1816" t="s">
        <v>91</v>
      </c>
      <c r="D1816">
        <v>46.155000000000001</v>
      </c>
      <c r="E1816">
        <v>44.823799999999999</v>
      </c>
      <c r="F1816">
        <v>2.9698500000000001</v>
      </c>
      <c r="G1816">
        <v>1.3311999999999999</v>
      </c>
      <c r="H1816">
        <v>500.02</v>
      </c>
      <c r="I1816">
        <v>23078423.100000001</v>
      </c>
    </row>
    <row r="1817" spans="1:9" x14ac:dyDescent="0.25">
      <c r="A1817">
        <v>41033</v>
      </c>
      <c r="B1817" t="s">
        <v>90</v>
      </c>
      <c r="C1817" t="s">
        <v>91</v>
      </c>
      <c r="D1817">
        <v>44.823999999999998</v>
      </c>
      <c r="E1817">
        <v>47.258800000000001</v>
      </c>
      <c r="F1817">
        <v>-5.1520599999999996</v>
      </c>
      <c r="G1817">
        <v>-2.4348000000000001</v>
      </c>
      <c r="H1817">
        <v>500.02</v>
      </c>
      <c r="I1817">
        <v>22412896.48</v>
      </c>
    </row>
    <row r="1818" spans="1:9" x14ac:dyDescent="0.25">
      <c r="A1818">
        <v>41032</v>
      </c>
      <c r="B1818" t="s">
        <v>90</v>
      </c>
      <c r="C1818" t="s">
        <v>91</v>
      </c>
      <c r="D1818">
        <v>47.258499999999998</v>
      </c>
      <c r="E1818">
        <v>48.9621</v>
      </c>
      <c r="F1818">
        <v>-3.4794299999999998</v>
      </c>
      <c r="G1818">
        <v>-1.7036</v>
      </c>
      <c r="H1818">
        <v>600.02</v>
      </c>
      <c r="I1818">
        <v>28356045.170000002</v>
      </c>
    </row>
    <row r="1819" spans="1:9" x14ac:dyDescent="0.25">
      <c r="A1819">
        <v>41031</v>
      </c>
      <c r="B1819" t="s">
        <v>90</v>
      </c>
      <c r="C1819" t="s">
        <v>91</v>
      </c>
      <c r="D1819">
        <v>48.962000000000003</v>
      </c>
      <c r="E1819">
        <v>48.898800000000001</v>
      </c>
      <c r="F1819">
        <v>0.12925</v>
      </c>
      <c r="G1819">
        <v>6.3200000000000006E-2</v>
      </c>
      <c r="H1819">
        <v>600.02</v>
      </c>
      <c r="I1819">
        <v>29378179.239999998</v>
      </c>
    </row>
    <row r="1820" spans="1:9" x14ac:dyDescent="0.25">
      <c r="A1820">
        <v>41030</v>
      </c>
      <c r="B1820" t="s">
        <v>90</v>
      </c>
      <c r="C1820" t="s">
        <v>91</v>
      </c>
      <c r="D1820">
        <v>48.899500000000003</v>
      </c>
      <c r="E1820">
        <v>47.801499999999997</v>
      </c>
      <c r="F1820">
        <v>2.2970000000000002</v>
      </c>
      <c r="G1820">
        <v>1.0980000000000001</v>
      </c>
      <c r="H1820">
        <v>600.02</v>
      </c>
      <c r="I1820">
        <v>29340677.989999998</v>
      </c>
    </row>
    <row r="1821" spans="1:9" x14ac:dyDescent="0.25">
      <c r="A1821">
        <v>41029</v>
      </c>
      <c r="B1821" t="s">
        <v>90</v>
      </c>
      <c r="C1821" t="s">
        <v>91</v>
      </c>
      <c r="D1821">
        <v>47.801499999999997</v>
      </c>
      <c r="E1821">
        <v>48.791499999999999</v>
      </c>
      <c r="F1821">
        <v>-2.0290400000000002</v>
      </c>
      <c r="G1821">
        <v>-0.99</v>
      </c>
      <c r="H1821">
        <v>600.02</v>
      </c>
      <c r="I1821">
        <v>28681856.030000001</v>
      </c>
    </row>
    <row r="1822" spans="1:9" x14ac:dyDescent="0.25">
      <c r="A1822">
        <v>41026</v>
      </c>
      <c r="B1822" t="s">
        <v>90</v>
      </c>
      <c r="C1822" t="s">
        <v>91</v>
      </c>
      <c r="D1822">
        <v>48.791499999999999</v>
      </c>
      <c r="E1822">
        <v>48.746699999999997</v>
      </c>
      <c r="F1822">
        <v>9.1899999999999996E-2</v>
      </c>
      <c r="G1822">
        <v>4.48E-2</v>
      </c>
      <c r="H1822">
        <v>400.02</v>
      </c>
      <c r="I1822">
        <v>19517575.829999998</v>
      </c>
    </row>
    <row r="1823" spans="1:9" x14ac:dyDescent="0.25">
      <c r="A1823">
        <v>41025</v>
      </c>
      <c r="B1823" t="s">
        <v>90</v>
      </c>
      <c r="C1823" t="s">
        <v>91</v>
      </c>
      <c r="D1823">
        <v>48.746499999999997</v>
      </c>
      <c r="E1823">
        <v>47.434899999999999</v>
      </c>
      <c r="F1823">
        <v>2.76505</v>
      </c>
      <c r="G1823">
        <v>1.3116000000000001</v>
      </c>
      <c r="H1823">
        <v>400.02</v>
      </c>
      <c r="I1823">
        <v>19499574.93</v>
      </c>
    </row>
    <row r="1824" spans="1:9" x14ac:dyDescent="0.25">
      <c r="A1824">
        <v>41024</v>
      </c>
      <c r="B1824" t="s">
        <v>90</v>
      </c>
      <c r="C1824" t="s">
        <v>91</v>
      </c>
      <c r="D1824">
        <v>47.435000000000002</v>
      </c>
      <c r="E1824">
        <v>44.895400000000002</v>
      </c>
      <c r="F1824">
        <v>5.6566999999999998</v>
      </c>
      <c r="G1824">
        <v>2.5396000000000001</v>
      </c>
      <c r="H1824">
        <v>600.02</v>
      </c>
      <c r="I1824">
        <v>28461948.699999999</v>
      </c>
    </row>
    <row r="1825" spans="1:9" x14ac:dyDescent="0.25">
      <c r="A1825">
        <v>41023</v>
      </c>
      <c r="B1825" t="s">
        <v>90</v>
      </c>
      <c r="C1825" t="s">
        <v>91</v>
      </c>
      <c r="D1825">
        <v>44.896000000000001</v>
      </c>
      <c r="E1825">
        <v>43.190800000000003</v>
      </c>
      <c r="F1825">
        <v>3.9480599999999999</v>
      </c>
      <c r="G1825">
        <v>1.7052</v>
      </c>
      <c r="H1825">
        <v>600.02</v>
      </c>
      <c r="I1825">
        <v>26938497.920000002</v>
      </c>
    </row>
    <row r="1826" spans="1:9" x14ac:dyDescent="0.25">
      <c r="A1826">
        <v>41022</v>
      </c>
      <c r="B1826" t="s">
        <v>90</v>
      </c>
      <c r="C1826" t="s">
        <v>91</v>
      </c>
      <c r="D1826">
        <v>43.191000000000003</v>
      </c>
      <c r="E1826">
        <v>45.1462</v>
      </c>
      <c r="F1826">
        <v>-4.3308200000000001</v>
      </c>
      <c r="G1826">
        <v>-1.9552</v>
      </c>
      <c r="H1826">
        <v>600.02</v>
      </c>
      <c r="I1826">
        <v>25915463.82</v>
      </c>
    </row>
    <row r="1827" spans="1:9" x14ac:dyDescent="0.25">
      <c r="A1827">
        <v>41019</v>
      </c>
      <c r="B1827" t="s">
        <v>90</v>
      </c>
      <c r="C1827" t="s">
        <v>91</v>
      </c>
      <c r="D1827">
        <v>45.146000000000001</v>
      </c>
      <c r="E1827">
        <v>43.692799999999998</v>
      </c>
      <c r="F1827">
        <v>3.3259500000000002</v>
      </c>
      <c r="G1827">
        <v>1.4532</v>
      </c>
      <c r="H1827">
        <v>600.02</v>
      </c>
      <c r="I1827">
        <v>27088502.920000002</v>
      </c>
    </row>
    <row r="1828" spans="1:9" x14ac:dyDescent="0.25">
      <c r="A1828">
        <v>41018</v>
      </c>
      <c r="B1828" t="s">
        <v>90</v>
      </c>
      <c r="C1828" t="s">
        <v>91</v>
      </c>
      <c r="D1828">
        <v>43.692999999999998</v>
      </c>
      <c r="E1828">
        <v>43.397799999999997</v>
      </c>
      <c r="F1828">
        <v>0.68022000000000005</v>
      </c>
      <c r="G1828">
        <v>0.29520000000000002</v>
      </c>
      <c r="H1828">
        <v>600.02</v>
      </c>
      <c r="I1828">
        <v>26216673.859999999</v>
      </c>
    </row>
    <row r="1829" spans="1:9" x14ac:dyDescent="0.25">
      <c r="A1829">
        <v>41017</v>
      </c>
      <c r="B1829" t="s">
        <v>90</v>
      </c>
      <c r="C1829" t="s">
        <v>91</v>
      </c>
      <c r="D1829">
        <v>43.398000000000003</v>
      </c>
      <c r="E1829">
        <v>44.747599999999998</v>
      </c>
      <c r="F1829">
        <v>-3.0160300000000002</v>
      </c>
      <c r="G1829">
        <v>-1.3495999999999999</v>
      </c>
      <c r="H1829">
        <v>600.02</v>
      </c>
      <c r="I1829">
        <v>26039667.960000001</v>
      </c>
    </row>
    <row r="1830" spans="1:9" x14ac:dyDescent="0.25">
      <c r="A1830">
        <v>41016</v>
      </c>
      <c r="B1830" t="s">
        <v>90</v>
      </c>
      <c r="C1830" t="s">
        <v>91</v>
      </c>
      <c r="D1830">
        <v>44.747500000000002</v>
      </c>
      <c r="E1830">
        <v>41.968299999999999</v>
      </c>
      <c r="F1830">
        <v>6.6221399999999999</v>
      </c>
      <c r="G1830">
        <v>2.7791999999999999</v>
      </c>
      <c r="H1830">
        <v>600.02</v>
      </c>
      <c r="I1830">
        <v>26849394.949999999</v>
      </c>
    </row>
    <row r="1831" spans="1:9" x14ac:dyDescent="0.25">
      <c r="A1831">
        <v>41015</v>
      </c>
      <c r="B1831" t="s">
        <v>90</v>
      </c>
      <c r="C1831" t="s">
        <v>91</v>
      </c>
      <c r="D1831">
        <v>41.968499999999999</v>
      </c>
      <c r="E1831">
        <v>41.346899999999998</v>
      </c>
      <c r="F1831">
        <v>1.5033799999999999</v>
      </c>
      <c r="G1831">
        <v>0.62160000000000004</v>
      </c>
      <c r="H1831">
        <v>600.02</v>
      </c>
      <c r="I1831">
        <v>25181939.370000001</v>
      </c>
    </row>
    <row r="1832" spans="1:9" x14ac:dyDescent="0.25">
      <c r="A1832">
        <v>41012</v>
      </c>
      <c r="B1832" t="s">
        <v>90</v>
      </c>
      <c r="C1832" t="s">
        <v>91</v>
      </c>
      <c r="D1832">
        <v>41.347000000000001</v>
      </c>
      <c r="E1832">
        <v>45.244599999999998</v>
      </c>
      <c r="F1832">
        <v>-8.6145099999999992</v>
      </c>
      <c r="G1832">
        <v>-3.8976000000000002</v>
      </c>
      <c r="H1832">
        <v>600.02</v>
      </c>
      <c r="I1832">
        <v>24809026.940000001</v>
      </c>
    </row>
    <row r="1833" spans="1:9" x14ac:dyDescent="0.25">
      <c r="A1833">
        <v>41011</v>
      </c>
      <c r="B1833" t="s">
        <v>90</v>
      </c>
      <c r="C1833" t="s">
        <v>91</v>
      </c>
      <c r="D1833">
        <v>45.244500000000002</v>
      </c>
      <c r="E1833">
        <v>40.838500000000003</v>
      </c>
      <c r="F1833">
        <v>10.78884</v>
      </c>
      <c r="G1833">
        <v>4.4059999999999997</v>
      </c>
      <c r="H1833">
        <v>600.02</v>
      </c>
      <c r="I1833">
        <v>27147604.890000001</v>
      </c>
    </row>
    <row r="1834" spans="1:9" x14ac:dyDescent="0.25">
      <c r="A1834">
        <v>41010</v>
      </c>
      <c r="B1834" t="s">
        <v>90</v>
      </c>
      <c r="C1834" t="s">
        <v>91</v>
      </c>
      <c r="D1834">
        <v>40.838500000000003</v>
      </c>
      <c r="E1834">
        <v>40.161299999999997</v>
      </c>
      <c r="F1834">
        <v>1.6861999999999999</v>
      </c>
      <c r="G1834">
        <v>0.67720000000000002</v>
      </c>
      <c r="H1834">
        <v>600.02</v>
      </c>
      <c r="I1834">
        <v>24503916.77</v>
      </c>
    </row>
    <row r="1835" spans="1:9" x14ac:dyDescent="0.25">
      <c r="A1835">
        <v>41009</v>
      </c>
      <c r="B1835" t="s">
        <v>90</v>
      </c>
      <c r="C1835" t="s">
        <v>91</v>
      </c>
      <c r="D1835">
        <v>40.161999999999999</v>
      </c>
      <c r="E1835">
        <v>42.935200000000002</v>
      </c>
      <c r="F1835">
        <v>-6.4590399999999999</v>
      </c>
      <c r="G1835">
        <v>-2.7732000000000001</v>
      </c>
      <c r="H1835">
        <v>600.02</v>
      </c>
      <c r="I1835">
        <v>24098003.239999998</v>
      </c>
    </row>
    <row r="1836" spans="1:9" x14ac:dyDescent="0.25">
      <c r="A1836">
        <v>41008</v>
      </c>
      <c r="B1836" t="s">
        <v>90</v>
      </c>
      <c r="C1836" t="s">
        <v>91</v>
      </c>
      <c r="D1836">
        <v>42.935000000000002</v>
      </c>
      <c r="E1836">
        <v>45.372599999999998</v>
      </c>
      <c r="F1836">
        <v>-5.3724100000000004</v>
      </c>
      <c r="G1836">
        <v>-2.4376000000000002</v>
      </c>
      <c r="H1836">
        <v>600.02</v>
      </c>
      <c r="I1836">
        <v>25761858.699999999</v>
      </c>
    </row>
    <row r="1837" spans="1:9" x14ac:dyDescent="0.25">
      <c r="A1837">
        <v>41004</v>
      </c>
      <c r="B1837" t="s">
        <v>90</v>
      </c>
      <c r="C1837" t="s">
        <v>91</v>
      </c>
      <c r="D1837">
        <v>45.372500000000002</v>
      </c>
      <c r="E1837">
        <v>46.667700000000004</v>
      </c>
      <c r="F1837">
        <v>-2.7753700000000001</v>
      </c>
      <c r="G1837">
        <v>-1.2951999999999999</v>
      </c>
      <c r="H1837">
        <v>600.02</v>
      </c>
      <c r="I1837">
        <v>27224407.449999999</v>
      </c>
    </row>
    <row r="1838" spans="1:9" x14ac:dyDescent="0.25">
      <c r="A1838">
        <v>41003</v>
      </c>
      <c r="B1838" t="s">
        <v>90</v>
      </c>
      <c r="C1838" t="s">
        <v>91</v>
      </c>
      <c r="D1838">
        <v>46.667000000000002</v>
      </c>
      <c r="E1838">
        <v>48.378999999999998</v>
      </c>
      <c r="F1838">
        <v>-3.5387300000000002</v>
      </c>
      <c r="G1838">
        <v>-1.712</v>
      </c>
      <c r="H1838">
        <v>600.02</v>
      </c>
      <c r="I1838">
        <v>28001133.34</v>
      </c>
    </row>
    <row r="1839" spans="1:9" x14ac:dyDescent="0.25">
      <c r="A1839">
        <v>41002</v>
      </c>
      <c r="B1839" t="s">
        <v>90</v>
      </c>
      <c r="C1839" t="s">
        <v>91</v>
      </c>
      <c r="D1839">
        <v>48.3795</v>
      </c>
      <c r="E1839">
        <v>49.337499999999999</v>
      </c>
      <c r="F1839">
        <v>-1.94173</v>
      </c>
      <c r="G1839">
        <v>-0.95799999999999996</v>
      </c>
      <c r="H1839">
        <v>600.02</v>
      </c>
      <c r="I1839">
        <v>29028667.59</v>
      </c>
    </row>
    <row r="1840" spans="1:9" x14ac:dyDescent="0.25">
      <c r="A1840">
        <v>41001</v>
      </c>
      <c r="B1840" t="s">
        <v>90</v>
      </c>
      <c r="C1840" t="s">
        <v>91</v>
      </c>
      <c r="D1840">
        <v>49.337000000000003</v>
      </c>
      <c r="E1840">
        <v>49.488199999999999</v>
      </c>
      <c r="F1840">
        <v>-0.30553000000000002</v>
      </c>
      <c r="G1840">
        <v>-0.1512</v>
      </c>
      <c r="H1840">
        <v>600.02</v>
      </c>
      <c r="I1840">
        <v>29603186.739999998</v>
      </c>
    </row>
    <row r="1841" spans="1:9" x14ac:dyDescent="0.25">
      <c r="A1841">
        <v>40998</v>
      </c>
      <c r="B1841" t="s">
        <v>90</v>
      </c>
      <c r="C1841" t="s">
        <v>91</v>
      </c>
      <c r="D1841">
        <v>49.488500000000002</v>
      </c>
      <c r="E1841">
        <v>48.464500000000001</v>
      </c>
      <c r="F1841">
        <v>2.1128900000000002</v>
      </c>
      <c r="G1841">
        <v>1.024</v>
      </c>
      <c r="H1841">
        <v>600.02</v>
      </c>
      <c r="I1841">
        <v>29694089.77</v>
      </c>
    </row>
    <row r="1842" spans="1:9" x14ac:dyDescent="0.25">
      <c r="A1842">
        <v>40997</v>
      </c>
      <c r="B1842" t="s">
        <v>90</v>
      </c>
      <c r="C1842" t="s">
        <v>91</v>
      </c>
      <c r="D1842">
        <v>48.464500000000001</v>
      </c>
      <c r="E1842">
        <v>47.370899999999999</v>
      </c>
      <c r="F1842">
        <v>2.3085900000000001</v>
      </c>
      <c r="G1842">
        <v>1.0935999999999999</v>
      </c>
      <c r="H1842">
        <v>600.02</v>
      </c>
      <c r="I1842">
        <v>29079669.289999999</v>
      </c>
    </row>
    <row r="1843" spans="1:9" x14ac:dyDescent="0.25">
      <c r="A1843">
        <v>40996</v>
      </c>
      <c r="B1843" t="s">
        <v>90</v>
      </c>
      <c r="C1843" t="s">
        <v>91</v>
      </c>
      <c r="D1843">
        <v>47.371000000000002</v>
      </c>
      <c r="E1843">
        <v>47.561799999999998</v>
      </c>
      <c r="F1843">
        <v>-0.40116000000000002</v>
      </c>
      <c r="G1843">
        <v>-0.1908</v>
      </c>
      <c r="H1843">
        <v>800.02</v>
      </c>
      <c r="I1843">
        <v>37897747.420000002</v>
      </c>
    </row>
    <row r="1844" spans="1:9" x14ac:dyDescent="0.25">
      <c r="A1844">
        <v>40995</v>
      </c>
      <c r="B1844" t="s">
        <v>90</v>
      </c>
      <c r="C1844" t="s">
        <v>91</v>
      </c>
      <c r="D1844">
        <v>47.561999999999998</v>
      </c>
      <c r="E1844">
        <v>53.680799999999998</v>
      </c>
      <c r="F1844">
        <v>-11.398490000000001</v>
      </c>
      <c r="G1844">
        <v>-6.1188000000000002</v>
      </c>
      <c r="H1844">
        <v>400.02</v>
      </c>
      <c r="I1844">
        <v>19025751.239999998</v>
      </c>
    </row>
    <row r="1845" spans="1:9" x14ac:dyDescent="0.25">
      <c r="A1845">
        <v>40994</v>
      </c>
      <c r="B1845" t="s">
        <v>90</v>
      </c>
      <c r="C1845" t="s">
        <v>91</v>
      </c>
      <c r="D1845">
        <v>53.68</v>
      </c>
      <c r="E1845">
        <v>49.524000000000001</v>
      </c>
      <c r="F1845">
        <v>8.3918900000000001</v>
      </c>
      <c r="G1845">
        <v>4.1559999999999997</v>
      </c>
      <c r="H1845">
        <v>400.02</v>
      </c>
      <c r="I1845">
        <v>21473073.600000001</v>
      </c>
    </row>
    <row r="1846" spans="1:9" x14ac:dyDescent="0.25">
      <c r="A1846">
        <v>40991</v>
      </c>
      <c r="B1846" t="s">
        <v>90</v>
      </c>
      <c r="C1846" t="s">
        <v>91</v>
      </c>
      <c r="D1846">
        <v>49.524000000000001</v>
      </c>
      <c r="E1846">
        <v>46.184800000000003</v>
      </c>
      <c r="F1846">
        <v>7.2300800000000001</v>
      </c>
      <c r="G1846">
        <v>3.3391999999999999</v>
      </c>
      <c r="H1846">
        <v>400.02</v>
      </c>
      <c r="I1846">
        <v>19810590.48</v>
      </c>
    </row>
    <row r="1847" spans="1:9" x14ac:dyDescent="0.25">
      <c r="A1847">
        <v>40990</v>
      </c>
      <c r="B1847" t="s">
        <v>90</v>
      </c>
      <c r="C1847" t="s">
        <v>91</v>
      </c>
      <c r="D1847">
        <v>46.185000000000002</v>
      </c>
      <c r="E1847">
        <v>46.833799999999997</v>
      </c>
      <c r="F1847">
        <v>-1.3853200000000001</v>
      </c>
      <c r="G1847">
        <v>-0.64880000000000004</v>
      </c>
      <c r="H1847">
        <v>500.02</v>
      </c>
      <c r="I1847">
        <v>23093423.699999999</v>
      </c>
    </row>
    <row r="1848" spans="1:9" x14ac:dyDescent="0.25">
      <c r="A1848">
        <v>40989</v>
      </c>
      <c r="B1848" t="s">
        <v>90</v>
      </c>
      <c r="C1848" t="s">
        <v>91</v>
      </c>
      <c r="D1848">
        <v>46.833500000000001</v>
      </c>
      <c r="E1848">
        <v>44.503900000000002</v>
      </c>
      <c r="F1848">
        <v>5.2346000000000004</v>
      </c>
      <c r="G1848">
        <v>2.3296000000000001</v>
      </c>
      <c r="H1848">
        <v>300.02</v>
      </c>
      <c r="I1848">
        <v>14050986.67</v>
      </c>
    </row>
    <row r="1849" spans="1:9" x14ac:dyDescent="0.25">
      <c r="A1849">
        <v>40988</v>
      </c>
      <c r="B1849" t="s">
        <v>90</v>
      </c>
      <c r="C1849" t="s">
        <v>91</v>
      </c>
      <c r="D1849">
        <v>44.5045</v>
      </c>
      <c r="E1849">
        <v>42.673299999999998</v>
      </c>
      <c r="F1849">
        <v>4.2912100000000004</v>
      </c>
      <c r="G1849">
        <v>1.8311999999999999</v>
      </c>
      <c r="H1849">
        <v>200.02</v>
      </c>
      <c r="I1849">
        <v>8901790.0899999999</v>
      </c>
    </row>
    <row r="1850" spans="1:9" x14ac:dyDescent="0.25">
      <c r="A1850">
        <v>40987</v>
      </c>
      <c r="B1850" t="s">
        <v>90</v>
      </c>
      <c r="C1850" t="s">
        <v>91</v>
      </c>
      <c r="D1850">
        <v>42.673000000000002</v>
      </c>
      <c r="E1850">
        <v>39.821800000000003</v>
      </c>
      <c r="F1850">
        <v>7.1599000000000004</v>
      </c>
      <c r="G1850">
        <v>2.8512</v>
      </c>
      <c r="H1850">
        <v>300.02</v>
      </c>
      <c r="I1850">
        <v>12802753.460000001</v>
      </c>
    </row>
    <row r="1851" spans="1:9" x14ac:dyDescent="0.25">
      <c r="A1851">
        <v>40984</v>
      </c>
      <c r="B1851" t="s">
        <v>90</v>
      </c>
      <c r="C1851" t="s">
        <v>91</v>
      </c>
      <c r="D1851">
        <v>39.822499999999998</v>
      </c>
      <c r="E1851">
        <v>39.383299999999998</v>
      </c>
      <c r="F1851">
        <v>1.1151899999999999</v>
      </c>
      <c r="G1851">
        <v>0.43919999999999998</v>
      </c>
      <c r="H1851">
        <v>400.02</v>
      </c>
      <c r="I1851">
        <v>15929796.449999999</v>
      </c>
    </row>
    <row r="1852" spans="1:9" x14ac:dyDescent="0.25">
      <c r="A1852">
        <v>40983</v>
      </c>
      <c r="B1852" t="s">
        <v>90</v>
      </c>
      <c r="C1852" t="s">
        <v>91</v>
      </c>
      <c r="D1852">
        <v>39.383000000000003</v>
      </c>
      <c r="E1852">
        <v>38.607399999999998</v>
      </c>
      <c r="F1852">
        <v>2.0089399999999999</v>
      </c>
      <c r="G1852">
        <v>0.77559999999999996</v>
      </c>
      <c r="H1852">
        <v>300.02</v>
      </c>
      <c r="I1852">
        <v>11815687.66</v>
      </c>
    </row>
    <row r="1853" spans="1:9" x14ac:dyDescent="0.25">
      <c r="A1853">
        <v>40982</v>
      </c>
      <c r="B1853" t="s">
        <v>90</v>
      </c>
      <c r="C1853" t="s">
        <v>91</v>
      </c>
      <c r="D1853">
        <v>38.607999999999997</v>
      </c>
      <c r="E1853">
        <v>40.708799999999997</v>
      </c>
      <c r="F1853">
        <v>-5.1605499999999997</v>
      </c>
      <c r="G1853">
        <v>-2.1008</v>
      </c>
      <c r="H1853">
        <v>100.02</v>
      </c>
      <c r="I1853">
        <v>3861572.16</v>
      </c>
    </row>
    <row r="1854" spans="1:9" x14ac:dyDescent="0.25">
      <c r="A1854">
        <v>40981</v>
      </c>
      <c r="B1854" t="s">
        <v>90</v>
      </c>
      <c r="C1854" t="s">
        <v>91</v>
      </c>
      <c r="D1854">
        <v>40.708500000000001</v>
      </c>
      <c r="E1854">
        <v>39.285699999999999</v>
      </c>
      <c r="F1854">
        <v>3.6216699999999999</v>
      </c>
      <c r="G1854">
        <v>1.4228000000000001</v>
      </c>
      <c r="H1854">
        <v>300.02</v>
      </c>
      <c r="I1854">
        <v>12213364.17</v>
      </c>
    </row>
    <row r="1855" spans="1:9" x14ac:dyDescent="0.25">
      <c r="A1855">
        <v>40980</v>
      </c>
      <c r="B1855" t="s">
        <v>90</v>
      </c>
      <c r="C1855" t="s">
        <v>91</v>
      </c>
      <c r="D1855">
        <v>39.286000000000001</v>
      </c>
      <c r="E1855">
        <v>37.418399999999998</v>
      </c>
      <c r="F1855">
        <v>4.9911300000000001</v>
      </c>
      <c r="G1855">
        <v>1.8675999999999999</v>
      </c>
      <c r="H1855">
        <v>100.02</v>
      </c>
      <c r="I1855">
        <v>3929385.72</v>
      </c>
    </row>
    <row r="1856" spans="1:9" x14ac:dyDescent="0.25">
      <c r="A1856">
        <v>40977</v>
      </c>
      <c r="B1856" t="s">
        <v>90</v>
      </c>
      <c r="C1856" t="s">
        <v>91</v>
      </c>
      <c r="D1856">
        <v>37.418999999999997</v>
      </c>
      <c r="E1856">
        <v>36.507800000000003</v>
      </c>
      <c r="F1856">
        <v>2.4958999999999998</v>
      </c>
      <c r="G1856">
        <v>0.91120000000000001</v>
      </c>
      <c r="H1856">
        <v>100.02</v>
      </c>
      <c r="I1856">
        <v>3742648.38</v>
      </c>
    </row>
    <row r="1857" spans="1:9" x14ac:dyDescent="0.25">
      <c r="A1857">
        <v>40976</v>
      </c>
      <c r="B1857" t="s">
        <v>90</v>
      </c>
      <c r="C1857" t="s">
        <v>91</v>
      </c>
      <c r="D1857">
        <v>36.5075</v>
      </c>
      <c r="E1857">
        <v>35.283900000000003</v>
      </c>
      <c r="F1857">
        <v>3.46787</v>
      </c>
      <c r="G1857">
        <v>1.2236</v>
      </c>
      <c r="H1857">
        <v>300.02</v>
      </c>
      <c r="I1857">
        <v>10952980.15</v>
      </c>
    </row>
    <row r="1858" spans="1:9" x14ac:dyDescent="0.25">
      <c r="A1858">
        <v>40975</v>
      </c>
      <c r="B1858" t="s">
        <v>90</v>
      </c>
      <c r="C1858" t="s">
        <v>91</v>
      </c>
      <c r="D1858">
        <v>35.283999999999999</v>
      </c>
      <c r="E1858">
        <v>33.1432</v>
      </c>
      <c r="F1858">
        <v>6.4592400000000003</v>
      </c>
      <c r="G1858">
        <v>2.1408</v>
      </c>
      <c r="H1858">
        <v>300.02</v>
      </c>
      <c r="I1858">
        <v>10585905.68</v>
      </c>
    </row>
    <row r="1859" spans="1:9" x14ac:dyDescent="0.25">
      <c r="A1859">
        <v>40974</v>
      </c>
      <c r="B1859" t="s">
        <v>90</v>
      </c>
      <c r="C1859" t="s">
        <v>91</v>
      </c>
      <c r="D1859">
        <v>33.143500000000003</v>
      </c>
      <c r="E1859">
        <v>36.396700000000003</v>
      </c>
      <c r="F1859">
        <v>-8.9381699999999995</v>
      </c>
      <c r="G1859">
        <v>-3.2532000000000001</v>
      </c>
      <c r="H1859">
        <v>300.02</v>
      </c>
      <c r="I1859">
        <v>9943712.8699999992</v>
      </c>
    </row>
    <row r="1860" spans="1:9" x14ac:dyDescent="0.25">
      <c r="A1860">
        <v>40973</v>
      </c>
      <c r="B1860" t="s">
        <v>90</v>
      </c>
      <c r="C1860" t="s">
        <v>91</v>
      </c>
      <c r="D1860">
        <v>36.396999999999998</v>
      </c>
      <c r="E1860">
        <v>36.161000000000001</v>
      </c>
      <c r="F1860">
        <v>0.65264</v>
      </c>
      <c r="G1860">
        <v>0.23599999999999999</v>
      </c>
      <c r="H1860">
        <v>300.02</v>
      </c>
      <c r="I1860">
        <v>10919827.939999999</v>
      </c>
    </row>
    <row r="1861" spans="1:9" x14ac:dyDescent="0.25">
      <c r="A1861">
        <v>40970</v>
      </c>
      <c r="B1861" t="s">
        <v>90</v>
      </c>
      <c r="C1861" t="s">
        <v>91</v>
      </c>
      <c r="D1861">
        <v>36.160499999999999</v>
      </c>
      <c r="E1861">
        <v>36.797699999999999</v>
      </c>
      <c r="F1861">
        <v>-1.73163</v>
      </c>
      <c r="G1861">
        <v>-0.63719999999999999</v>
      </c>
      <c r="H1861">
        <v>300.02</v>
      </c>
      <c r="I1861">
        <v>10848873.210000001</v>
      </c>
    </row>
    <row r="1862" spans="1:9" x14ac:dyDescent="0.25">
      <c r="A1862">
        <v>40969</v>
      </c>
      <c r="B1862" t="s">
        <v>90</v>
      </c>
      <c r="C1862" t="s">
        <v>91</v>
      </c>
      <c r="D1862">
        <v>36.797499999999999</v>
      </c>
      <c r="E1862">
        <v>35.450299999999999</v>
      </c>
      <c r="F1862">
        <v>3.8002500000000001</v>
      </c>
      <c r="G1862">
        <v>1.3472</v>
      </c>
      <c r="H1862">
        <v>200.02</v>
      </c>
      <c r="I1862">
        <v>7360235.9500000002</v>
      </c>
    </row>
    <row r="1863" spans="1:9" x14ac:dyDescent="0.25">
      <c r="A1863">
        <v>40968</v>
      </c>
      <c r="B1863" t="s">
        <v>90</v>
      </c>
      <c r="C1863" t="s">
        <v>91</v>
      </c>
      <c r="D1863">
        <v>35.450499999999998</v>
      </c>
      <c r="E1863">
        <v>35.572099999999999</v>
      </c>
      <c r="F1863">
        <v>-0.34183999999999998</v>
      </c>
      <c r="G1863">
        <v>-0.1216</v>
      </c>
      <c r="H1863">
        <v>200.02</v>
      </c>
      <c r="I1863">
        <v>7090809.0099999998</v>
      </c>
    </row>
    <row r="1864" spans="1:9" x14ac:dyDescent="0.25">
      <c r="A1864">
        <v>40967</v>
      </c>
      <c r="B1864" t="s">
        <v>90</v>
      </c>
      <c r="C1864" t="s">
        <v>91</v>
      </c>
      <c r="D1864">
        <v>35.572000000000003</v>
      </c>
      <c r="E1864">
        <v>34.596400000000003</v>
      </c>
      <c r="F1864">
        <v>2.81995</v>
      </c>
      <c r="G1864">
        <v>0.97560000000000002</v>
      </c>
      <c r="H1864">
        <v>200.02</v>
      </c>
      <c r="I1864">
        <v>7115111.4400000004</v>
      </c>
    </row>
    <row r="1865" spans="1:9" x14ac:dyDescent="0.25">
      <c r="A1865">
        <v>40966</v>
      </c>
      <c r="B1865" t="s">
        <v>90</v>
      </c>
      <c r="C1865" t="s">
        <v>91</v>
      </c>
      <c r="D1865">
        <v>34.596499999999999</v>
      </c>
      <c r="E1865">
        <v>35.103299999999997</v>
      </c>
      <c r="F1865">
        <v>-1.44374</v>
      </c>
      <c r="G1865">
        <v>-0.50680000000000003</v>
      </c>
      <c r="H1865">
        <v>200.02</v>
      </c>
      <c r="I1865">
        <v>6919991.9299999997</v>
      </c>
    </row>
    <row r="1866" spans="1:9" x14ac:dyDescent="0.25">
      <c r="A1866">
        <v>40963</v>
      </c>
      <c r="B1866" t="s">
        <v>90</v>
      </c>
      <c r="C1866" t="s">
        <v>91</v>
      </c>
      <c r="D1866">
        <v>35.103000000000002</v>
      </c>
      <c r="E1866">
        <v>36.762999999999998</v>
      </c>
      <c r="F1866">
        <v>-4.5154100000000001</v>
      </c>
      <c r="G1866">
        <v>-1.66</v>
      </c>
      <c r="H1866">
        <v>200.02</v>
      </c>
      <c r="I1866">
        <v>7021302.0599999996</v>
      </c>
    </row>
    <row r="1867" spans="1:9" x14ac:dyDescent="0.25">
      <c r="A1867">
        <v>40962</v>
      </c>
      <c r="B1867" t="s">
        <v>90</v>
      </c>
      <c r="C1867" t="s">
        <v>91</v>
      </c>
      <c r="D1867">
        <v>36.762999999999998</v>
      </c>
      <c r="E1867">
        <v>34.488999999999997</v>
      </c>
      <c r="F1867">
        <v>6.5934100000000004</v>
      </c>
      <c r="G1867">
        <v>2.274</v>
      </c>
      <c r="H1867">
        <v>400.02</v>
      </c>
      <c r="I1867">
        <v>14705935.26</v>
      </c>
    </row>
    <row r="1868" spans="1:9" x14ac:dyDescent="0.25">
      <c r="A1868">
        <v>40961</v>
      </c>
      <c r="B1868" t="s">
        <v>90</v>
      </c>
      <c r="C1868" t="s">
        <v>91</v>
      </c>
      <c r="D1868">
        <v>34.4895</v>
      </c>
      <c r="E1868">
        <v>33.416699999999999</v>
      </c>
      <c r="F1868">
        <v>3.2103700000000002</v>
      </c>
      <c r="G1868">
        <v>1.0728</v>
      </c>
      <c r="H1868">
        <v>200.02</v>
      </c>
      <c r="I1868">
        <v>6898589.79</v>
      </c>
    </row>
    <row r="1869" spans="1:9" x14ac:dyDescent="0.25">
      <c r="A1869">
        <v>40960</v>
      </c>
      <c r="B1869" t="s">
        <v>90</v>
      </c>
      <c r="C1869" t="s">
        <v>91</v>
      </c>
      <c r="D1869">
        <v>33.416499999999999</v>
      </c>
      <c r="E1869">
        <v>33.4193</v>
      </c>
      <c r="F1869">
        <v>-8.3800000000000003E-3</v>
      </c>
      <c r="G1869">
        <v>-2.8E-3</v>
      </c>
      <c r="H1869">
        <v>200.02</v>
      </c>
      <c r="I1869">
        <v>6683968.3300000001</v>
      </c>
    </row>
    <row r="1870" spans="1:9" x14ac:dyDescent="0.25">
      <c r="A1870">
        <v>40956</v>
      </c>
      <c r="B1870" t="s">
        <v>90</v>
      </c>
      <c r="C1870" t="s">
        <v>91</v>
      </c>
      <c r="D1870">
        <v>33.418999999999997</v>
      </c>
      <c r="E1870">
        <v>33.174199999999999</v>
      </c>
      <c r="F1870">
        <v>0.73792000000000002</v>
      </c>
      <c r="G1870">
        <v>0.24479999999999999</v>
      </c>
      <c r="H1870">
        <v>100.02</v>
      </c>
      <c r="I1870">
        <v>3342568.38</v>
      </c>
    </row>
    <row r="1871" spans="1:9" x14ac:dyDescent="0.25">
      <c r="A1871">
        <v>40955</v>
      </c>
      <c r="B1871" t="s">
        <v>90</v>
      </c>
      <c r="C1871" t="s">
        <v>91</v>
      </c>
      <c r="D1871">
        <v>33.174500000000002</v>
      </c>
      <c r="E1871">
        <v>31.327300000000001</v>
      </c>
      <c r="F1871">
        <v>5.8964499999999997</v>
      </c>
      <c r="G1871">
        <v>1.8472</v>
      </c>
      <c r="H1871">
        <v>200.02</v>
      </c>
      <c r="I1871">
        <v>6635563.4900000002</v>
      </c>
    </row>
    <row r="1872" spans="1:9" x14ac:dyDescent="0.25">
      <c r="A1872">
        <v>40954</v>
      </c>
      <c r="B1872" t="s">
        <v>90</v>
      </c>
      <c r="C1872" t="s">
        <v>91</v>
      </c>
      <c r="D1872">
        <v>31.327500000000001</v>
      </c>
      <c r="E1872">
        <v>34.069099999999999</v>
      </c>
      <c r="F1872">
        <v>-8.0471699999999995</v>
      </c>
      <c r="G1872">
        <v>-2.7416</v>
      </c>
      <c r="H1872">
        <v>300.02</v>
      </c>
      <c r="I1872">
        <v>9398876.5500000007</v>
      </c>
    </row>
    <row r="1873" spans="1:9" x14ac:dyDescent="0.25">
      <c r="A1873">
        <v>40953</v>
      </c>
      <c r="B1873" t="s">
        <v>90</v>
      </c>
      <c r="C1873" t="s">
        <v>91</v>
      </c>
      <c r="D1873">
        <v>34.069000000000003</v>
      </c>
      <c r="E1873">
        <v>34.953000000000003</v>
      </c>
      <c r="F1873">
        <v>-2.5291100000000002</v>
      </c>
      <c r="G1873">
        <v>-0.88400000000000001</v>
      </c>
      <c r="H1873">
        <v>300.02</v>
      </c>
      <c r="I1873">
        <v>10221381.380000001</v>
      </c>
    </row>
    <row r="1874" spans="1:9" x14ac:dyDescent="0.25">
      <c r="A1874">
        <v>40952</v>
      </c>
      <c r="B1874" t="s">
        <v>90</v>
      </c>
      <c r="C1874" t="s">
        <v>91</v>
      </c>
      <c r="D1874">
        <v>34.953000000000003</v>
      </c>
      <c r="E1874">
        <v>32.530200000000001</v>
      </c>
      <c r="F1874">
        <v>7.4478499999999999</v>
      </c>
      <c r="G1874">
        <v>2.4228000000000001</v>
      </c>
      <c r="H1874">
        <v>200.02</v>
      </c>
      <c r="I1874">
        <v>6991299.0599999996</v>
      </c>
    </row>
    <row r="1875" spans="1:9" x14ac:dyDescent="0.25">
      <c r="A1875">
        <v>40949</v>
      </c>
      <c r="B1875" t="s">
        <v>90</v>
      </c>
      <c r="C1875" t="s">
        <v>91</v>
      </c>
      <c r="D1875">
        <v>32.530500000000004</v>
      </c>
      <c r="E1875">
        <v>35.166499999999999</v>
      </c>
      <c r="F1875">
        <v>-7.4957700000000003</v>
      </c>
      <c r="G1875">
        <v>-2.6360000000000001</v>
      </c>
      <c r="H1875">
        <v>200.02</v>
      </c>
      <c r="I1875">
        <v>6506750.6100000003</v>
      </c>
    </row>
    <row r="1876" spans="1:9" x14ac:dyDescent="0.25">
      <c r="A1876">
        <v>40948</v>
      </c>
      <c r="B1876" t="s">
        <v>90</v>
      </c>
      <c r="C1876" t="s">
        <v>91</v>
      </c>
      <c r="D1876">
        <v>35.166499999999999</v>
      </c>
      <c r="E1876">
        <v>36.808100000000003</v>
      </c>
      <c r="F1876">
        <v>-4.4598899999999997</v>
      </c>
      <c r="G1876">
        <v>-1.6415999999999999</v>
      </c>
      <c r="H1876">
        <v>200.02</v>
      </c>
      <c r="I1876">
        <v>7034003.3300000001</v>
      </c>
    </row>
    <row r="1877" spans="1:9" x14ac:dyDescent="0.25">
      <c r="A1877">
        <v>40947</v>
      </c>
      <c r="B1877" t="s">
        <v>90</v>
      </c>
      <c r="C1877" t="s">
        <v>91</v>
      </c>
      <c r="D1877">
        <v>36.808</v>
      </c>
      <c r="E1877">
        <v>38.055199999999999</v>
      </c>
      <c r="F1877">
        <v>-3.2773400000000001</v>
      </c>
      <c r="G1877">
        <v>-1.2472000000000001</v>
      </c>
      <c r="H1877">
        <v>200.02</v>
      </c>
      <c r="I1877">
        <v>7362336.1600000001</v>
      </c>
    </row>
    <row r="1878" spans="1:9" x14ac:dyDescent="0.25">
      <c r="A1878">
        <v>40946</v>
      </c>
      <c r="B1878" t="s">
        <v>90</v>
      </c>
      <c r="C1878" t="s">
        <v>91</v>
      </c>
      <c r="D1878">
        <v>38.055</v>
      </c>
      <c r="E1878">
        <v>38.500999999999998</v>
      </c>
      <c r="F1878">
        <v>-1.1584099999999999</v>
      </c>
      <c r="G1878">
        <v>-0.44600000000000001</v>
      </c>
      <c r="H1878">
        <v>200.02</v>
      </c>
      <c r="I1878">
        <v>7611761.0999999996</v>
      </c>
    </row>
    <row r="1879" spans="1:9" x14ac:dyDescent="0.25">
      <c r="A1879">
        <v>40945</v>
      </c>
      <c r="B1879" t="s">
        <v>90</v>
      </c>
      <c r="C1879" t="s">
        <v>91</v>
      </c>
      <c r="D1879">
        <v>38.500999999999998</v>
      </c>
      <c r="E1879">
        <v>38.147399999999998</v>
      </c>
      <c r="F1879">
        <v>0.92693000000000003</v>
      </c>
      <c r="G1879">
        <v>0.35360000000000003</v>
      </c>
      <c r="H1879">
        <v>300.02</v>
      </c>
      <c r="I1879">
        <v>11551070.02</v>
      </c>
    </row>
    <row r="1880" spans="1:9" x14ac:dyDescent="0.25">
      <c r="A1880">
        <v>40942</v>
      </c>
      <c r="B1880" t="s">
        <v>90</v>
      </c>
      <c r="C1880" t="s">
        <v>91</v>
      </c>
      <c r="D1880">
        <v>38.147500000000001</v>
      </c>
      <c r="E1880">
        <v>36.447899999999997</v>
      </c>
      <c r="F1880">
        <v>4.6630900000000004</v>
      </c>
      <c r="G1880">
        <v>1.6996</v>
      </c>
      <c r="H1880">
        <v>300.02</v>
      </c>
      <c r="I1880">
        <v>11445012.949999999</v>
      </c>
    </row>
    <row r="1881" spans="1:9" x14ac:dyDescent="0.25">
      <c r="A1881">
        <v>40941</v>
      </c>
      <c r="B1881" t="s">
        <v>90</v>
      </c>
      <c r="C1881" t="s">
        <v>91</v>
      </c>
      <c r="D1881">
        <v>36.448</v>
      </c>
      <c r="E1881">
        <v>35.283200000000001</v>
      </c>
      <c r="F1881">
        <v>3.3012899999999998</v>
      </c>
      <c r="G1881">
        <v>1.1648000000000001</v>
      </c>
      <c r="H1881">
        <v>200.02</v>
      </c>
      <c r="I1881">
        <v>7290328.96</v>
      </c>
    </row>
    <row r="1882" spans="1:9" x14ac:dyDescent="0.25">
      <c r="A1882">
        <v>40940</v>
      </c>
      <c r="B1882" t="s">
        <v>90</v>
      </c>
      <c r="C1882" t="s">
        <v>91</v>
      </c>
      <c r="D1882">
        <v>35.283499999999997</v>
      </c>
      <c r="E1882">
        <v>33.924300000000002</v>
      </c>
      <c r="F1882">
        <v>4.00657</v>
      </c>
      <c r="G1882">
        <v>1.3592</v>
      </c>
      <c r="H1882">
        <v>500.02</v>
      </c>
      <c r="I1882">
        <v>17642455.670000002</v>
      </c>
    </row>
    <row r="1883" spans="1:9" x14ac:dyDescent="0.25">
      <c r="A1883">
        <v>40939</v>
      </c>
      <c r="B1883" t="s">
        <v>90</v>
      </c>
      <c r="C1883" t="s">
        <v>91</v>
      </c>
      <c r="D1883">
        <v>33.924500000000002</v>
      </c>
      <c r="E1883">
        <v>34.2425</v>
      </c>
      <c r="F1883">
        <v>-0.92867</v>
      </c>
      <c r="G1883">
        <v>-0.318</v>
      </c>
      <c r="H1883">
        <v>500.02</v>
      </c>
      <c r="I1883">
        <v>16962928.489999998</v>
      </c>
    </row>
    <row r="1884" spans="1:9" x14ac:dyDescent="0.25">
      <c r="A1884">
        <v>40938</v>
      </c>
      <c r="B1884" t="s">
        <v>90</v>
      </c>
      <c r="C1884" t="s">
        <v>91</v>
      </c>
      <c r="D1884">
        <v>34.2425</v>
      </c>
      <c r="E1884">
        <v>35.035299999999999</v>
      </c>
      <c r="F1884">
        <v>-2.2628599999999999</v>
      </c>
      <c r="G1884">
        <v>-0.79279999999999995</v>
      </c>
      <c r="H1884">
        <v>500.02</v>
      </c>
      <c r="I1884">
        <v>17121934.850000001</v>
      </c>
    </row>
    <row r="1885" spans="1:9" x14ac:dyDescent="0.25">
      <c r="A1885">
        <v>40935</v>
      </c>
      <c r="B1885" t="s">
        <v>90</v>
      </c>
      <c r="C1885" t="s">
        <v>91</v>
      </c>
      <c r="D1885">
        <v>35.034999999999997</v>
      </c>
      <c r="E1885">
        <v>34.422199999999997</v>
      </c>
      <c r="F1885">
        <v>1.7802500000000001</v>
      </c>
      <c r="G1885">
        <v>0.61280000000000001</v>
      </c>
      <c r="H1885">
        <v>500.02</v>
      </c>
      <c r="I1885">
        <v>17518200.699999999</v>
      </c>
    </row>
    <row r="1886" spans="1:9" x14ac:dyDescent="0.25">
      <c r="A1886">
        <v>40934</v>
      </c>
      <c r="B1886" t="s">
        <v>90</v>
      </c>
      <c r="C1886" t="s">
        <v>91</v>
      </c>
      <c r="D1886">
        <v>34.422499999999999</v>
      </c>
      <c r="E1886">
        <v>34.3977</v>
      </c>
      <c r="F1886">
        <v>7.2099999999999997E-2</v>
      </c>
      <c r="G1886">
        <v>2.4799999999999999E-2</v>
      </c>
      <c r="H1886">
        <v>500.02</v>
      </c>
      <c r="I1886">
        <v>17211938.449999999</v>
      </c>
    </row>
    <row r="1887" spans="1:9" x14ac:dyDescent="0.25">
      <c r="A1887">
        <v>40933</v>
      </c>
      <c r="B1887" t="s">
        <v>90</v>
      </c>
      <c r="C1887" t="s">
        <v>91</v>
      </c>
      <c r="D1887">
        <v>34.398000000000003</v>
      </c>
      <c r="E1887">
        <v>33.426000000000002</v>
      </c>
      <c r="F1887">
        <v>2.9079199999999998</v>
      </c>
      <c r="G1887">
        <v>0.97199999999999998</v>
      </c>
      <c r="H1887">
        <v>600.02</v>
      </c>
      <c r="I1887">
        <v>20639487.960000001</v>
      </c>
    </row>
    <row r="1888" spans="1:9" x14ac:dyDescent="0.25">
      <c r="A1888">
        <v>40932</v>
      </c>
      <c r="B1888" t="s">
        <v>90</v>
      </c>
      <c r="C1888" t="s">
        <v>91</v>
      </c>
      <c r="D1888">
        <v>33.426000000000002</v>
      </c>
      <c r="E1888">
        <v>33.229199999999999</v>
      </c>
      <c r="F1888">
        <v>0.59225000000000005</v>
      </c>
      <c r="G1888">
        <v>0.1968</v>
      </c>
      <c r="H1888">
        <v>300.02</v>
      </c>
      <c r="I1888">
        <v>10028468.52</v>
      </c>
    </row>
    <row r="1889" spans="1:9" x14ac:dyDescent="0.25">
      <c r="A1889">
        <v>40931</v>
      </c>
      <c r="B1889" t="s">
        <v>90</v>
      </c>
      <c r="C1889" t="s">
        <v>91</v>
      </c>
      <c r="D1889">
        <v>33.229500000000002</v>
      </c>
      <c r="E1889">
        <v>32.460299999999997</v>
      </c>
      <c r="F1889">
        <v>2.3696600000000001</v>
      </c>
      <c r="G1889">
        <v>0.76919999999999999</v>
      </c>
      <c r="H1889">
        <v>300.02</v>
      </c>
      <c r="I1889">
        <v>9969514.5899999999</v>
      </c>
    </row>
    <row r="1890" spans="1:9" x14ac:dyDescent="0.25">
      <c r="A1890">
        <v>40928</v>
      </c>
      <c r="B1890" t="s">
        <v>90</v>
      </c>
      <c r="C1890" t="s">
        <v>91</v>
      </c>
      <c r="D1890">
        <v>32.460500000000003</v>
      </c>
      <c r="E1890">
        <v>31.5229</v>
      </c>
      <c r="F1890">
        <v>2.9743499999999998</v>
      </c>
      <c r="G1890">
        <v>0.93759999999999999</v>
      </c>
      <c r="H1890">
        <v>300.02</v>
      </c>
      <c r="I1890">
        <v>9738799.2100000009</v>
      </c>
    </row>
    <row r="1891" spans="1:9" x14ac:dyDescent="0.25">
      <c r="A1891">
        <v>40927</v>
      </c>
      <c r="B1891" t="s">
        <v>90</v>
      </c>
      <c r="C1891" t="s">
        <v>91</v>
      </c>
      <c r="D1891">
        <v>31.523</v>
      </c>
      <c r="E1891">
        <v>30.680199999999999</v>
      </c>
      <c r="F1891">
        <v>2.7470500000000002</v>
      </c>
      <c r="G1891">
        <v>0.84279999999999999</v>
      </c>
      <c r="H1891">
        <v>300.02</v>
      </c>
      <c r="I1891">
        <v>9457530.4600000009</v>
      </c>
    </row>
    <row r="1892" spans="1:9" x14ac:dyDescent="0.25">
      <c r="A1892">
        <v>40926</v>
      </c>
      <c r="B1892" t="s">
        <v>90</v>
      </c>
      <c r="C1892" t="s">
        <v>91</v>
      </c>
      <c r="D1892">
        <v>30.680499999999999</v>
      </c>
      <c r="E1892">
        <v>29.756499999999999</v>
      </c>
      <c r="F1892">
        <v>3.1052</v>
      </c>
      <c r="G1892">
        <v>0.92400000000000004</v>
      </c>
      <c r="H1892">
        <v>300.02</v>
      </c>
      <c r="I1892">
        <v>9204763.6099999994</v>
      </c>
    </row>
    <row r="1893" spans="1:9" x14ac:dyDescent="0.25">
      <c r="A1893">
        <v>40925</v>
      </c>
      <c r="B1893" t="s">
        <v>90</v>
      </c>
      <c r="C1893" t="s">
        <v>91</v>
      </c>
      <c r="D1893">
        <v>29.756499999999999</v>
      </c>
      <c r="E1893">
        <v>29.578900000000001</v>
      </c>
      <c r="F1893">
        <v>0.60043000000000002</v>
      </c>
      <c r="G1893">
        <v>0.17760000000000001</v>
      </c>
      <c r="H1893">
        <v>300.02</v>
      </c>
      <c r="I1893">
        <v>8927545.1300000008</v>
      </c>
    </row>
    <row r="1894" spans="1:9" x14ac:dyDescent="0.25">
      <c r="A1894">
        <v>40921</v>
      </c>
      <c r="B1894" t="s">
        <v>90</v>
      </c>
      <c r="C1894" t="s">
        <v>91</v>
      </c>
      <c r="D1894">
        <v>29.579000000000001</v>
      </c>
      <c r="E1894">
        <v>30.0242</v>
      </c>
      <c r="F1894">
        <v>-1.4827999999999999</v>
      </c>
      <c r="G1894">
        <v>-0.44519999999999998</v>
      </c>
      <c r="H1894">
        <v>300.02</v>
      </c>
      <c r="I1894">
        <v>8874291.5800000001</v>
      </c>
    </row>
    <row r="1895" spans="1:9" x14ac:dyDescent="0.25">
      <c r="A1895">
        <v>40920</v>
      </c>
      <c r="B1895" t="s">
        <v>90</v>
      </c>
      <c r="C1895" t="s">
        <v>91</v>
      </c>
      <c r="D1895">
        <v>30.024000000000001</v>
      </c>
      <c r="E1895">
        <v>29.452400000000001</v>
      </c>
      <c r="F1895">
        <v>1.94076</v>
      </c>
      <c r="G1895">
        <v>0.5716</v>
      </c>
      <c r="H1895">
        <v>300.02</v>
      </c>
      <c r="I1895">
        <v>9007800.4800000004</v>
      </c>
    </row>
    <row r="1896" spans="1:9" x14ac:dyDescent="0.25">
      <c r="A1896">
        <v>40919</v>
      </c>
      <c r="B1896" t="s">
        <v>90</v>
      </c>
      <c r="C1896" t="s">
        <v>91</v>
      </c>
      <c r="D1896">
        <v>29.452000000000002</v>
      </c>
      <c r="E1896">
        <v>30.121200000000002</v>
      </c>
      <c r="F1896">
        <v>-2.2216900000000002</v>
      </c>
      <c r="G1896">
        <v>-0.66920000000000002</v>
      </c>
      <c r="H1896">
        <v>300.02</v>
      </c>
      <c r="I1896">
        <v>8836189.0399999991</v>
      </c>
    </row>
    <row r="1897" spans="1:9" x14ac:dyDescent="0.25">
      <c r="A1897">
        <v>40918</v>
      </c>
      <c r="B1897" t="s">
        <v>90</v>
      </c>
      <c r="C1897" t="s">
        <v>91</v>
      </c>
      <c r="D1897">
        <v>30.121500000000001</v>
      </c>
      <c r="E1897">
        <v>29.502300000000002</v>
      </c>
      <c r="F1897">
        <v>2.0988199999999999</v>
      </c>
      <c r="G1897">
        <v>0.61919999999999997</v>
      </c>
      <c r="H1897">
        <v>300.02</v>
      </c>
      <c r="I1897">
        <v>9037052.4299999997</v>
      </c>
    </row>
    <row r="1898" spans="1:9" x14ac:dyDescent="0.25">
      <c r="A1898">
        <v>40917</v>
      </c>
      <c r="B1898" t="s">
        <v>90</v>
      </c>
      <c r="C1898" t="s">
        <v>91</v>
      </c>
      <c r="D1898">
        <v>29.502500000000001</v>
      </c>
      <c r="E1898">
        <v>29.226500000000001</v>
      </c>
      <c r="F1898">
        <v>0.94435000000000002</v>
      </c>
      <c r="G1898">
        <v>0.27600000000000002</v>
      </c>
      <c r="H1898">
        <v>300.02</v>
      </c>
      <c r="I1898">
        <v>8851340.0500000007</v>
      </c>
    </row>
    <row r="1899" spans="1:9" x14ac:dyDescent="0.25">
      <c r="A1899">
        <v>40914</v>
      </c>
      <c r="B1899" t="s">
        <v>90</v>
      </c>
      <c r="C1899" t="s">
        <v>91</v>
      </c>
      <c r="D1899">
        <v>29.226500000000001</v>
      </c>
      <c r="E1899">
        <v>28.5505</v>
      </c>
      <c r="F1899">
        <v>2.3677299999999999</v>
      </c>
      <c r="G1899">
        <v>0.67600000000000005</v>
      </c>
      <c r="H1899">
        <v>300.02</v>
      </c>
      <c r="I1899">
        <v>8768534.5299999993</v>
      </c>
    </row>
    <row r="1900" spans="1:9" x14ac:dyDescent="0.25">
      <c r="A1900">
        <v>40913</v>
      </c>
      <c r="B1900" t="s">
        <v>90</v>
      </c>
      <c r="C1900" t="s">
        <v>91</v>
      </c>
      <c r="D1900">
        <v>28.5505</v>
      </c>
      <c r="E1900">
        <v>28.078499999999998</v>
      </c>
      <c r="F1900">
        <v>1.681</v>
      </c>
      <c r="G1900">
        <v>0.47199999999999998</v>
      </c>
      <c r="H1900">
        <v>300.02</v>
      </c>
      <c r="I1900">
        <v>8565721.0099999998</v>
      </c>
    </row>
    <row r="1901" spans="1:9" x14ac:dyDescent="0.25">
      <c r="A1901">
        <v>40912</v>
      </c>
      <c r="B1901" t="s">
        <v>90</v>
      </c>
      <c r="C1901" t="s">
        <v>91</v>
      </c>
      <c r="D1901">
        <v>28.078499999999998</v>
      </c>
      <c r="E1901">
        <v>27.482900000000001</v>
      </c>
      <c r="F1901">
        <v>2.16717</v>
      </c>
      <c r="G1901">
        <v>0.59560000000000002</v>
      </c>
      <c r="H1901">
        <v>300.02</v>
      </c>
      <c r="I1901">
        <v>8424111.5700000003</v>
      </c>
    </row>
    <row r="1902" spans="1:9" x14ac:dyDescent="0.25">
      <c r="A1902">
        <v>40911</v>
      </c>
      <c r="B1902" t="s">
        <v>90</v>
      </c>
      <c r="C1902" t="s">
        <v>91</v>
      </c>
      <c r="D1902">
        <v>27.483000000000001</v>
      </c>
      <c r="E1902">
        <v>25.859000000000002</v>
      </c>
      <c r="F1902">
        <v>6.2802100000000003</v>
      </c>
      <c r="G1902">
        <v>1.6240000000000001</v>
      </c>
      <c r="H1902">
        <v>300.02</v>
      </c>
      <c r="I1902">
        <v>8245449.6600000001</v>
      </c>
    </row>
    <row r="1903" spans="1:9" x14ac:dyDescent="0.25">
      <c r="A1903">
        <v>40907</v>
      </c>
      <c r="B1903" t="s">
        <v>90</v>
      </c>
      <c r="C1903" t="s">
        <v>91</v>
      </c>
      <c r="D1903">
        <v>25.858499999999999</v>
      </c>
      <c r="E1903">
        <v>26.5701</v>
      </c>
      <c r="F1903">
        <v>-2.6781999999999999</v>
      </c>
      <c r="G1903">
        <v>-0.71160000000000001</v>
      </c>
      <c r="H1903">
        <v>300.02</v>
      </c>
      <c r="I1903">
        <v>7758067.1699999999</v>
      </c>
    </row>
    <row r="1904" spans="1:9" x14ac:dyDescent="0.25">
      <c r="A1904">
        <v>40906</v>
      </c>
      <c r="B1904" t="s">
        <v>90</v>
      </c>
      <c r="C1904" t="s">
        <v>91</v>
      </c>
      <c r="D1904">
        <v>26.57</v>
      </c>
      <c r="E1904">
        <v>25.9008</v>
      </c>
      <c r="F1904">
        <v>2.5836999999999999</v>
      </c>
      <c r="G1904">
        <v>0.66920000000000002</v>
      </c>
      <c r="H1904">
        <v>300.02</v>
      </c>
      <c r="I1904">
        <v>7971531.4000000004</v>
      </c>
    </row>
    <row r="1905" spans="1:9" x14ac:dyDescent="0.25">
      <c r="A1905">
        <v>40905</v>
      </c>
      <c r="B1905" t="s">
        <v>90</v>
      </c>
      <c r="C1905" t="s">
        <v>91</v>
      </c>
      <c r="D1905">
        <v>25.901</v>
      </c>
      <c r="E1905">
        <v>27.135000000000002</v>
      </c>
      <c r="F1905">
        <v>-4.5476299999999998</v>
      </c>
      <c r="G1905">
        <v>-1.234</v>
      </c>
      <c r="H1905">
        <v>300.02</v>
      </c>
      <c r="I1905">
        <v>7770818.0199999996</v>
      </c>
    </row>
    <row r="1906" spans="1:9" x14ac:dyDescent="0.25">
      <c r="A1906">
        <v>40904</v>
      </c>
      <c r="B1906" t="s">
        <v>90</v>
      </c>
      <c r="C1906" t="s">
        <v>91</v>
      </c>
      <c r="D1906">
        <v>27.135000000000002</v>
      </c>
      <c r="E1906">
        <v>26.881</v>
      </c>
      <c r="F1906">
        <v>0.94491000000000003</v>
      </c>
      <c r="G1906">
        <v>0.254</v>
      </c>
      <c r="H1906">
        <v>300.02</v>
      </c>
      <c r="I1906">
        <v>8141042.7000000002</v>
      </c>
    </row>
    <row r="1907" spans="1:9" x14ac:dyDescent="0.25">
      <c r="A1907">
        <v>40900</v>
      </c>
      <c r="B1907" t="s">
        <v>90</v>
      </c>
      <c r="C1907" t="s">
        <v>91</v>
      </c>
      <c r="D1907">
        <v>26.881</v>
      </c>
      <c r="E1907">
        <v>27.514600000000002</v>
      </c>
      <c r="F1907">
        <v>-2.3027799999999998</v>
      </c>
      <c r="G1907">
        <v>-0.63360000000000005</v>
      </c>
      <c r="H1907">
        <v>300.02</v>
      </c>
      <c r="I1907">
        <v>8064837.6200000001</v>
      </c>
    </row>
    <row r="1908" spans="1:9" x14ac:dyDescent="0.25">
      <c r="A1908">
        <v>40899</v>
      </c>
      <c r="B1908" t="s">
        <v>90</v>
      </c>
      <c r="C1908" t="s">
        <v>91</v>
      </c>
      <c r="D1908">
        <v>27.514500000000002</v>
      </c>
      <c r="E1908">
        <v>28.156099999999999</v>
      </c>
      <c r="F1908">
        <v>-2.2787199999999999</v>
      </c>
      <c r="G1908">
        <v>-0.64159999999999995</v>
      </c>
      <c r="H1908">
        <v>300.02</v>
      </c>
      <c r="I1908">
        <v>8254900.29</v>
      </c>
    </row>
    <row r="1909" spans="1:9" x14ac:dyDescent="0.25">
      <c r="A1909">
        <v>40898</v>
      </c>
      <c r="B1909" t="s">
        <v>90</v>
      </c>
      <c r="C1909" t="s">
        <v>91</v>
      </c>
      <c r="D1909">
        <v>28.156500000000001</v>
      </c>
      <c r="E1909">
        <v>26.1477</v>
      </c>
      <c r="F1909">
        <v>7.6825099999999997</v>
      </c>
      <c r="G1909">
        <v>2.0087999999999999</v>
      </c>
      <c r="H1909">
        <v>300.02</v>
      </c>
      <c r="I1909">
        <v>8447513.1300000008</v>
      </c>
    </row>
    <row r="1910" spans="1:9" x14ac:dyDescent="0.25">
      <c r="A1910">
        <v>40897</v>
      </c>
      <c r="B1910" t="s">
        <v>90</v>
      </c>
      <c r="C1910" t="s">
        <v>91</v>
      </c>
      <c r="D1910">
        <v>26.148</v>
      </c>
      <c r="E1910">
        <v>24.582799999999999</v>
      </c>
      <c r="F1910">
        <v>6.3670499999999999</v>
      </c>
      <c r="G1910">
        <v>1.5651999999999999</v>
      </c>
      <c r="H1910">
        <v>300.02</v>
      </c>
      <c r="I1910">
        <v>7844922.96</v>
      </c>
    </row>
    <row r="1911" spans="1:9" x14ac:dyDescent="0.25">
      <c r="A1911">
        <v>40896</v>
      </c>
      <c r="B1911" t="s">
        <v>90</v>
      </c>
      <c r="C1911" t="s">
        <v>91</v>
      </c>
      <c r="D1911">
        <v>24.582999999999998</v>
      </c>
      <c r="E1911">
        <v>24.165400000000002</v>
      </c>
      <c r="F1911">
        <v>1.7280899999999999</v>
      </c>
      <c r="G1911">
        <v>0.41760000000000003</v>
      </c>
      <c r="H1911">
        <v>300.02</v>
      </c>
      <c r="I1911">
        <v>7375391.6600000001</v>
      </c>
    </row>
    <row r="1912" spans="1:9" x14ac:dyDescent="0.25">
      <c r="A1912">
        <v>40893</v>
      </c>
      <c r="B1912" t="s">
        <v>90</v>
      </c>
      <c r="C1912" t="s">
        <v>91</v>
      </c>
      <c r="D1912">
        <v>24.165500000000002</v>
      </c>
      <c r="E1912">
        <v>24.100300000000001</v>
      </c>
      <c r="F1912">
        <v>0.27054</v>
      </c>
      <c r="G1912">
        <v>6.5199999999999994E-2</v>
      </c>
      <c r="H1912">
        <v>300.02</v>
      </c>
      <c r="I1912">
        <v>7250133.3099999996</v>
      </c>
    </row>
    <row r="1913" spans="1:9" x14ac:dyDescent="0.25">
      <c r="A1913">
        <v>40892</v>
      </c>
      <c r="B1913" t="s">
        <v>90</v>
      </c>
      <c r="C1913" t="s">
        <v>91</v>
      </c>
      <c r="D1913">
        <v>24.1005</v>
      </c>
      <c r="E1913">
        <v>23.2165</v>
      </c>
      <c r="F1913">
        <v>3.8076400000000001</v>
      </c>
      <c r="G1913">
        <v>0.88400000000000001</v>
      </c>
      <c r="H1913">
        <v>300.02</v>
      </c>
      <c r="I1913">
        <v>7230632.0099999998</v>
      </c>
    </row>
    <row r="1914" spans="1:9" x14ac:dyDescent="0.25">
      <c r="A1914">
        <v>40891</v>
      </c>
      <c r="B1914" t="s">
        <v>90</v>
      </c>
      <c r="C1914" t="s">
        <v>91</v>
      </c>
      <c r="D1914">
        <v>23.2165</v>
      </c>
      <c r="E1914">
        <v>23.3445</v>
      </c>
      <c r="F1914">
        <v>-0.54830999999999996</v>
      </c>
      <c r="G1914">
        <v>-0.128</v>
      </c>
      <c r="H1914">
        <v>300.02</v>
      </c>
      <c r="I1914">
        <v>6965414.3300000001</v>
      </c>
    </row>
    <row r="1915" spans="1:9" x14ac:dyDescent="0.25">
      <c r="A1915">
        <v>40890</v>
      </c>
      <c r="B1915" t="s">
        <v>90</v>
      </c>
      <c r="C1915" t="s">
        <v>91</v>
      </c>
      <c r="D1915">
        <v>23.3445</v>
      </c>
      <c r="E1915">
        <v>23.1249</v>
      </c>
      <c r="F1915">
        <v>0.94962999999999997</v>
      </c>
      <c r="G1915">
        <v>0.21959999999999999</v>
      </c>
      <c r="H1915">
        <v>300.02</v>
      </c>
      <c r="I1915">
        <v>7003816.8899999997</v>
      </c>
    </row>
    <row r="1916" spans="1:9" x14ac:dyDescent="0.25">
      <c r="A1916">
        <v>40889</v>
      </c>
      <c r="B1916" t="s">
        <v>90</v>
      </c>
      <c r="C1916" t="s">
        <v>91</v>
      </c>
      <c r="D1916">
        <v>23.125</v>
      </c>
      <c r="E1916">
        <v>23.536999999999999</v>
      </c>
      <c r="F1916">
        <v>-1.75044</v>
      </c>
      <c r="G1916">
        <v>-0.41199999999999998</v>
      </c>
      <c r="H1916">
        <v>300.02</v>
      </c>
      <c r="I1916">
        <v>6937962.5</v>
      </c>
    </row>
    <row r="1917" spans="1:9" x14ac:dyDescent="0.25">
      <c r="A1917">
        <v>40886</v>
      </c>
      <c r="B1917" t="s">
        <v>90</v>
      </c>
      <c r="C1917" t="s">
        <v>91</v>
      </c>
      <c r="D1917">
        <v>23.536999999999999</v>
      </c>
      <c r="E1917">
        <v>21.684200000000001</v>
      </c>
      <c r="F1917">
        <v>8.5444700000000005</v>
      </c>
      <c r="G1917">
        <v>1.8528</v>
      </c>
      <c r="H1917">
        <v>300.02</v>
      </c>
      <c r="I1917">
        <v>7061570.7400000002</v>
      </c>
    </row>
    <row r="1918" spans="1:9" x14ac:dyDescent="0.25">
      <c r="A1918">
        <v>40885</v>
      </c>
      <c r="B1918" t="s">
        <v>90</v>
      </c>
      <c r="C1918" t="s">
        <v>91</v>
      </c>
      <c r="D1918">
        <v>21.684999999999999</v>
      </c>
      <c r="E1918">
        <v>22.842199999999998</v>
      </c>
      <c r="F1918">
        <v>-5.0660600000000002</v>
      </c>
      <c r="G1918">
        <v>-1.1572</v>
      </c>
      <c r="H1918">
        <v>300.02</v>
      </c>
      <c r="I1918">
        <v>6505933.7000000002</v>
      </c>
    </row>
    <row r="1919" spans="1:9" x14ac:dyDescent="0.25">
      <c r="A1919">
        <v>40884</v>
      </c>
      <c r="B1919" t="s">
        <v>90</v>
      </c>
      <c r="C1919" t="s">
        <v>91</v>
      </c>
      <c r="D1919">
        <v>22.841999999999999</v>
      </c>
      <c r="E1919">
        <v>23.312799999999999</v>
      </c>
      <c r="F1919">
        <v>-2.0194899999999998</v>
      </c>
      <c r="G1919">
        <v>-0.4708</v>
      </c>
      <c r="H1919">
        <v>300.02</v>
      </c>
      <c r="I1919">
        <v>6853056.8399999999</v>
      </c>
    </row>
    <row r="1920" spans="1:9" x14ac:dyDescent="0.25">
      <c r="A1920">
        <v>40883</v>
      </c>
      <c r="B1920" t="s">
        <v>90</v>
      </c>
      <c r="C1920" t="s">
        <v>91</v>
      </c>
      <c r="D1920">
        <v>23.3125</v>
      </c>
      <c r="E1920">
        <v>23.531700000000001</v>
      </c>
      <c r="F1920">
        <v>-0.93150999999999995</v>
      </c>
      <c r="G1920">
        <v>-0.21920000000000001</v>
      </c>
      <c r="H1920">
        <v>300.02</v>
      </c>
      <c r="I1920">
        <v>6994216.25</v>
      </c>
    </row>
    <row r="1921" spans="1:9" x14ac:dyDescent="0.25">
      <c r="A1921">
        <v>40882</v>
      </c>
      <c r="B1921" t="s">
        <v>90</v>
      </c>
      <c r="C1921" t="s">
        <v>91</v>
      </c>
      <c r="D1921">
        <v>23.531500000000001</v>
      </c>
      <c r="E1921">
        <v>23.447900000000001</v>
      </c>
      <c r="F1921">
        <v>0.35654000000000002</v>
      </c>
      <c r="G1921">
        <v>8.3599999999999994E-2</v>
      </c>
      <c r="H1921">
        <v>300.02</v>
      </c>
      <c r="I1921">
        <v>7059920.6299999999</v>
      </c>
    </row>
    <row r="1922" spans="1:9" x14ac:dyDescent="0.25">
      <c r="A1922">
        <v>40879</v>
      </c>
      <c r="B1922" t="s">
        <v>90</v>
      </c>
      <c r="C1922" t="s">
        <v>91</v>
      </c>
      <c r="D1922">
        <v>23.448499999999999</v>
      </c>
      <c r="E1922">
        <v>23.2957</v>
      </c>
      <c r="F1922">
        <v>0.65591999999999995</v>
      </c>
      <c r="G1922">
        <v>0.15279999999999999</v>
      </c>
      <c r="H1922">
        <v>300.02</v>
      </c>
      <c r="I1922">
        <v>7035018.9699999997</v>
      </c>
    </row>
    <row r="1923" spans="1:9" x14ac:dyDescent="0.25">
      <c r="A1923">
        <v>40878</v>
      </c>
      <c r="B1923" t="s">
        <v>90</v>
      </c>
      <c r="C1923" t="s">
        <v>91</v>
      </c>
      <c r="D1923">
        <v>23.295999999999999</v>
      </c>
      <c r="E1923">
        <v>22.85</v>
      </c>
      <c r="F1923">
        <v>1.9518599999999999</v>
      </c>
      <c r="G1923">
        <v>0.44600000000000001</v>
      </c>
      <c r="H1923">
        <v>300.02</v>
      </c>
      <c r="I1923">
        <v>6989265.9199999999</v>
      </c>
    </row>
    <row r="1924" spans="1:9" x14ac:dyDescent="0.25">
      <c r="A1924">
        <v>40877</v>
      </c>
      <c r="B1924" t="s">
        <v>90</v>
      </c>
      <c r="C1924" t="s">
        <v>91</v>
      </c>
      <c r="D1924">
        <v>22.85</v>
      </c>
      <c r="E1924">
        <v>21.058</v>
      </c>
      <c r="F1924">
        <v>8.5098299999999991</v>
      </c>
      <c r="G1924">
        <v>1.792</v>
      </c>
      <c r="H1924">
        <v>200.02</v>
      </c>
      <c r="I1924">
        <v>4570457</v>
      </c>
    </row>
    <row r="1925" spans="1:9" x14ac:dyDescent="0.25">
      <c r="A1925">
        <v>40876</v>
      </c>
      <c r="B1925" t="s">
        <v>90</v>
      </c>
      <c r="C1925" t="s">
        <v>91</v>
      </c>
      <c r="D1925">
        <v>21.058</v>
      </c>
      <c r="E1925">
        <v>20.6784</v>
      </c>
      <c r="F1925">
        <v>1.8357300000000001</v>
      </c>
      <c r="G1925">
        <v>0.37959999999999999</v>
      </c>
      <c r="H1925">
        <v>200.02</v>
      </c>
      <c r="I1925">
        <v>4212021.16</v>
      </c>
    </row>
    <row r="1926" spans="1:9" x14ac:dyDescent="0.25">
      <c r="A1926">
        <v>40875</v>
      </c>
      <c r="B1926" t="s">
        <v>90</v>
      </c>
      <c r="C1926" t="s">
        <v>91</v>
      </c>
      <c r="D1926">
        <v>20.678999999999998</v>
      </c>
      <c r="E1926">
        <v>19.389800000000001</v>
      </c>
      <c r="F1926">
        <v>6.64886</v>
      </c>
      <c r="G1926">
        <v>1.2891999999999999</v>
      </c>
      <c r="H1926">
        <v>200.02</v>
      </c>
      <c r="I1926">
        <v>4136213.58</v>
      </c>
    </row>
    <row r="1927" spans="1:9" x14ac:dyDescent="0.25">
      <c r="A1927">
        <v>40872</v>
      </c>
      <c r="B1927" t="s">
        <v>90</v>
      </c>
      <c r="C1927" t="s">
        <v>91</v>
      </c>
      <c r="D1927">
        <v>19.39</v>
      </c>
      <c r="E1927">
        <v>19.8672</v>
      </c>
      <c r="F1927">
        <v>-2.4019499999999998</v>
      </c>
      <c r="G1927">
        <v>-0.47720000000000001</v>
      </c>
      <c r="H1927">
        <v>200.02</v>
      </c>
      <c r="I1927">
        <v>3878387.8</v>
      </c>
    </row>
    <row r="1928" spans="1:9" x14ac:dyDescent="0.25">
      <c r="A1928">
        <v>40870</v>
      </c>
      <c r="B1928" t="s">
        <v>90</v>
      </c>
      <c r="C1928" t="s">
        <v>91</v>
      </c>
      <c r="D1928">
        <v>19.866499999999998</v>
      </c>
      <c r="E1928">
        <v>20.680499999999999</v>
      </c>
      <c r="F1928">
        <v>-3.93608</v>
      </c>
      <c r="G1928">
        <v>-0.81399999999999995</v>
      </c>
      <c r="H1928">
        <v>200.02</v>
      </c>
      <c r="I1928">
        <v>3973697.33</v>
      </c>
    </row>
    <row r="1929" spans="1:9" x14ac:dyDescent="0.25">
      <c r="A1929">
        <v>40869</v>
      </c>
      <c r="B1929" t="s">
        <v>90</v>
      </c>
      <c r="C1929" t="s">
        <v>91</v>
      </c>
      <c r="D1929">
        <v>20.680499999999999</v>
      </c>
      <c r="E1929">
        <v>20.298500000000001</v>
      </c>
      <c r="F1929">
        <v>1.88191</v>
      </c>
      <c r="G1929">
        <v>0.38200000000000001</v>
      </c>
      <c r="H1929">
        <v>200.02</v>
      </c>
      <c r="I1929">
        <v>4136513.61</v>
      </c>
    </row>
    <row r="1930" spans="1:9" x14ac:dyDescent="0.25">
      <c r="A1930">
        <v>40868</v>
      </c>
      <c r="B1930" t="s">
        <v>90</v>
      </c>
      <c r="C1930" t="s">
        <v>91</v>
      </c>
      <c r="D1930">
        <v>20.298500000000001</v>
      </c>
      <c r="E1930">
        <v>20.680099999999999</v>
      </c>
      <c r="F1930">
        <v>-1.8452500000000001</v>
      </c>
      <c r="G1930">
        <v>-0.38159999999999999</v>
      </c>
      <c r="H1930">
        <v>200.02</v>
      </c>
      <c r="I1930">
        <v>4060105.97</v>
      </c>
    </row>
    <row r="1931" spans="1:9" x14ac:dyDescent="0.25">
      <c r="A1931">
        <v>40865</v>
      </c>
      <c r="B1931" t="s">
        <v>90</v>
      </c>
      <c r="C1931" t="s">
        <v>91</v>
      </c>
      <c r="D1931">
        <v>20.68</v>
      </c>
      <c r="E1931">
        <v>19.866399999999999</v>
      </c>
      <c r="F1931">
        <v>4.0953600000000003</v>
      </c>
      <c r="G1931">
        <v>0.81359999999999999</v>
      </c>
      <c r="H1931">
        <v>200.02</v>
      </c>
      <c r="I1931">
        <v>4136413.6</v>
      </c>
    </row>
    <row r="1932" spans="1:9" x14ac:dyDescent="0.25">
      <c r="A1932">
        <v>40864</v>
      </c>
      <c r="B1932" t="s">
        <v>90</v>
      </c>
      <c r="C1932" t="s">
        <v>91</v>
      </c>
      <c r="D1932">
        <v>19.866499999999998</v>
      </c>
      <c r="E1932">
        <v>20.561299999999999</v>
      </c>
      <c r="F1932">
        <v>-3.3791600000000002</v>
      </c>
      <c r="G1932">
        <v>-0.69479999999999997</v>
      </c>
      <c r="H1932">
        <v>200.02</v>
      </c>
      <c r="I1932">
        <v>3973697.33</v>
      </c>
    </row>
    <row r="1933" spans="1:9" x14ac:dyDescent="0.25">
      <c r="A1933">
        <v>40863</v>
      </c>
      <c r="B1933" t="s">
        <v>90</v>
      </c>
      <c r="C1933" t="s">
        <v>91</v>
      </c>
      <c r="D1933">
        <v>20.561</v>
      </c>
      <c r="E1933">
        <v>21.9542</v>
      </c>
      <c r="F1933">
        <v>-6.3459399999999997</v>
      </c>
      <c r="G1933">
        <v>-1.3932</v>
      </c>
      <c r="H1933">
        <v>200.02</v>
      </c>
      <c r="I1933">
        <v>4112611.22</v>
      </c>
    </row>
    <row r="1934" spans="1:9" x14ac:dyDescent="0.25">
      <c r="A1934">
        <v>40862</v>
      </c>
      <c r="B1934" t="s">
        <v>90</v>
      </c>
      <c r="C1934" t="s">
        <v>91</v>
      </c>
      <c r="D1934">
        <v>21.954499999999999</v>
      </c>
      <c r="E1934">
        <v>21.9193</v>
      </c>
      <c r="F1934">
        <v>0.16059000000000001</v>
      </c>
      <c r="G1934">
        <v>3.5200000000000002E-2</v>
      </c>
      <c r="H1934">
        <v>200.02</v>
      </c>
      <c r="I1934">
        <v>4391339.09</v>
      </c>
    </row>
    <row r="1935" spans="1:9" x14ac:dyDescent="0.25">
      <c r="A1935">
        <v>40861</v>
      </c>
      <c r="B1935" t="s">
        <v>90</v>
      </c>
      <c r="C1935" t="s">
        <v>91</v>
      </c>
      <c r="D1935">
        <v>21.919499999999999</v>
      </c>
      <c r="E1935">
        <v>22.3307</v>
      </c>
      <c r="F1935">
        <v>-1.84141</v>
      </c>
      <c r="G1935">
        <v>-0.41120000000000001</v>
      </c>
      <c r="H1935">
        <v>200.02</v>
      </c>
      <c r="I1935">
        <v>4384338.3899999997</v>
      </c>
    </row>
    <row r="1936" spans="1:9" x14ac:dyDescent="0.25">
      <c r="A1936">
        <v>40858</v>
      </c>
      <c r="B1936" t="s">
        <v>90</v>
      </c>
      <c r="C1936" t="s">
        <v>91</v>
      </c>
      <c r="D1936">
        <v>22.330500000000001</v>
      </c>
      <c r="E1936">
        <v>21.377700000000001</v>
      </c>
      <c r="F1936">
        <v>4.4569799999999997</v>
      </c>
      <c r="G1936">
        <v>0.95279999999999998</v>
      </c>
      <c r="H1936">
        <v>200.02</v>
      </c>
      <c r="I1936">
        <v>4466546.6100000003</v>
      </c>
    </row>
    <row r="1937" spans="1:9" x14ac:dyDescent="0.25">
      <c r="A1937">
        <v>40857</v>
      </c>
      <c r="B1937" t="s">
        <v>90</v>
      </c>
      <c r="C1937" t="s">
        <v>91</v>
      </c>
      <c r="D1937">
        <v>21.378</v>
      </c>
      <c r="E1937">
        <v>20.1084</v>
      </c>
      <c r="F1937">
        <v>6.3137800000000004</v>
      </c>
      <c r="G1937">
        <v>1.2696000000000001</v>
      </c>
      <c r="H1937">
        <v>200.02</v>
      </c>
      <c r="I1937">
        <v>4276027.5599999996</v>
      </c>
    </row>
    <row r="1938" spans="1:9" x14ac:dyDescent="0.25">
      <c r="A1938">
        <v>40856</v>
      </c>
      <c r="B1938" t="s">
        <v>90</v>
      </c>
      <c r="C1938" t="s">
        <v>91</v>
      </c>
      <c r="D1938">
        <v>20.108499999999999</v>
      </c>
      <c r="E1938">
        <v>25.130500000000001</v>
      </c>
      <c r="F1938">
        <v>-19.983689999999999</v>
      </c>
      <c r="G1938">
        <v>-5.0220000000000002</v>
      </c>
      <c r="H1938">
        <v>200.02</v>
      </c>
      <c r="I1938">
        <v>4022102.17</v>
      </c>
    </row>
    <row r="1939" spans="1:9" x14ac:dyDescent="0.25">
      <c r="A1939">
        <v>40855</v>
      </c>
      <c r="B1939" t="s">
        <v>90</v>
      </c>
      <c r="C1939" t="s">
        <v>91</v>
      </c>
      <c r="D1939">
        <v>25.13</v>
      </c>
      <c r="E1939">
        <v>23.8352</v>
      </c>
      <c r="F1939">
        <v>5.4322999999999997</v>
      </c>
      <c r="G1939">
        <v>1.2948</v>
      </c>
      <c r="H1939">
        <v>200.02</v>
      </c>
      <c r="I1939">
        <v>5026502.5999999996</v>
      </c>
    </row>
    <row r="1940" spans="1:9" x14ac:dyDescent="0.25">
      <c r="A1940">
        <v>40854</v>
      </c>
      <c r="B1940" t="s">
        <v>90</v>
      </c>
      <c r="C1940" t="s">
        <v>91</v>
      </c>
      <c r="D1940">
        <v>23.835999999999999</v>
      </c>
      <c r="E1940">
        <v>23.7028</v>
      </c>
      <c r="F1940">
        <v>0.56196000000000002</v>
      </c>
      <c r="G1940">
        <v>0.13320000000000001</v>
      </c>
      <c r="H1940">
        <v>200.02</v>
      </c>
      <c r="I1940">
        <v>4767676.72</v>
      </c>
    </row>
    <row r="1941" spans="1:9" x14ac:dyDescent="0.25">
      <c r="A1941">
        <v>40851</v>
      </c>
      <c r="B1941" t="s">
        <v>90</v>
      </c>
      <c r="C1941" t="s">
        <v>91</v>
      </c>
      <c r="D1941">
        <v>23.702999999999999</v>
      </c>
      <c r="E1941">
        <v>24.1418</v>
      </c>
      <c r="F1941">
        <v>-1.81759</v>
      </c>
      <c r="G1941">
        <v>-0.43880000000000002</v>
      </c>
      <c r="H1941">
        <v>200.02</v>
      </c>
      <c r="I1941">
        <v>4741074.0599999996</v>
      </c>
    </row>
    <row r="1942" spans="1:9" x14ac:dyDescent="0.25">
      <c r="A1942">
        <v>40850</v>
      </c>
      <c r="B1942" t="s">
        <v>90</v>
      </c>
      <c r="C1942" t="s">
        <v>91</v>
      </c>
      <c r="D1942">
        <v>24.141500000000001</v>
      </c>
      <c r="E1942">
        <v>23.0959</v>
      </c>
      <c r="F1942">
        <v>4.5272100000000002</v>
      </c>
      <c r="G1942">
        <v>1.0456000000000001</v>
      </c>
      <c r="H1942">
        <v>200.02</v>
      </c>
      <c r="I1942">
        <v>4828782.83</v>
      </c>
    </row>
    <row r="1943" spans="1:9" x14ac:dyDescent="0.25">
      <c r="A1943">
        <v>40849</v>
      </c>
      <c r="B1943" t="s">
        <v>90</v>
      </c>
      <c r="C1943" t="s">
        <v>91</v>
      </c>
      <c r="D1943">
        <v>23.096</v>
      </c>
      <c r="E1943">
        <v>22.373200000000001</v>
      </c>
      <c r="F1943">
        <v>3.2306499999999998</v>
      </c>
      <c r="G1943">
        <v>0.7228</v>
      </c>
      <c r="H1943">
        <v>200.02</v>
      </c>
      <c r="I1943">
        <v>4619661.92</v>
      </c>
    </row>
    <row r="1944" spans="1:9" x14ac:dyDescent="0.25">
      <c r="A1944">
        <v>40848</v>
      </c>
      <c r="B1944" t="s">
        <v>90</v>
      </c>
      <c r="C1944" t="s">
        <v>91</v>
      </c>
      <c r="D1944">
        <v>22.3735</v>
      </c>
      <c r="E1944">
        <v>25.501100000000001</v>
      </c>
      <c r="F1944">
        <v>-12.264570000000001</v>
      </c>
      <c r="G1944">
        <v>-3.1276000000000002</v>
      </c>
      <c r="H1944">
        <v>200.02</v>
      </c>
      <c r="I1944">
        <v>4475147.47</v>
      </c>
    </row>
    <row r="1945" spans="1:9" x14ac:dyDescent="0.25">
      <c r="A1945">
        <v>40847</v>
      </c>
      <c r="B1945" t="s">
        <v>90</v>
      </c>
      <c r="C1945" t="s">
        <v>91</v>
      </c>
      <c r="D1945">
        <v>25.501000000000001</v>
      </c>
      <c r="E1945">
        <v>29.195</v>
      </c>
      <c r="F1945">
        <v>-12.652850000000001</v>
      </c>
      <c r="G1945">
        <v>-3.694</v>
      </c>
      <c r="H1945">
        <v>200.02</v>
      </c>
      <c r="I1945">
        <v>5100710.0199999996</v>
      </c>
    </row>
    <row r="1946" spans="1:9" x14ac:dyDescent="0.25">
      <c r="A1946">
        <v>40844</v>
      </c>
      <c r="B1946" t="s">
        <v>90</v>
      </c>
      <c r="C1946" t="s">
        <v>91</v>
      </c>
      <c r="D1946">
        <v>29.195</v>
      </c>
      <c r="E1946">
        <v>29.153400000000001</v>
      </c>
      <c r="F1946">
        <v>0.14269000000000001</v>
      </c>
      <c r="G1946">
        <v>4.1599999999999998E-2</v>
      </c>
      <c r="H1946">
        <v>200.02</v>
      </c>
      <c r="I1946">
        <v>5839583.9000000004</v>
      </c>
    </row>
    <row r="1947" spans="1:9" x14ac:dyDescent="0.25">
      <c r="A1947">
        <v>40843</v>
      </c>
      <c r="B1947" t="s">
        <v>90</v>
      </c>
      <c r="C1947" t="s">
        <v>91</v>
      </c>
      <c r="D1947">
        <v>29.153500000000001</v>
      </c>
      <c r="E1947">
        <v>25.719899999999999</v>
      </c>
      <c r="F1947">
        <v>13.349970000000001</v>
      </c>
      <c r="G1947">
        <v>3.4336000000000002</v>
      </c>
      <c r="H1947">
        <v>200.02</v>
      </c>
      <c r="I1947">
        <v>5831283.0700000003</v>
      </c>
    </row>
    <row r="1948" spans="1:9" x14ac:dyDescent="0.25">
      <c r="A1948">
        <v>40842</v>
      </c>
      <c r="B1948" t="s">
        <v>90</v>
      </c>
      <c r="C1948" t="s">
        <v>91</v>
      </c>
      <c r="D1948">
        <v>25.720500000000001</v>
      </c>
      <c r="E1948">
        <v>24.422499999999999</v>
      </c>
      <c r="F1948">
        <v>5.3147700000000002</v>
      </c>
      <c r="G1948">
        <v>1.298</v>
      </c>
      <c r="H1948">
        <v>200.02</v>
      </c>
      <c r="I1948">
        <v>5144614.41</v>
      </c>
    </row>
    <row r="1949" spans="1:9" x14ac:dyDescent="0.25">
      <c r="A1949">
        <v>40841</v>
      </c>
      <c r="B1949" t="s">
        <v>90</v>
      </c>
      <c r="C1949" t="s">
        <v>91</v>
      </c>
      <c r="D1949">
        <v>24.422000000000001</v>
      </c>
      <c r="E1949">
        <v>26.587599999999998</v>
      </c>
      <c r="F1949">
        <v>-8.1451499999999992</v>
      </c>
      <c r="G1949">
        <v>-2.1656</v>
      </c>
      <c r="H1949">
        <v>200.02</v>
      </c>
      <c r="I1949">
        <v>4884888.4400000004</v>
      </c>
    </row>
    <row r="1950" spans="1:9" x14ac:dyDescent="0.25">
      <c r="A1950">
        <v>40840</v>
      </c>
      <c r="B1950" t="s">
        <v>90</v>
      </c>
      <c r="C1950" t="s">
        <v>91</v>
      </c>
      <c r="D1950">
        <v>26.587499999999999</v>
      </c>
      <c r="E1950">
        <v>25.195499999999999</v>
      </c>
      <c r="F1950">
        <v>5.5247999999999999</v>
      </c>
      <c r="G1950">
        <v>1.3919999999999999</v>
      </c>
      <c r="H1950">
        <v>200.02</v>
      </c>
      <c r="I1950">
        <v>5318031.75</v>
      </c>
    </row>
    <row r="1951" spans="1:9" x14ac:dyDescent="0.25">
      <c r="A1951">
        <v>40837</v>
      </c>
      <c r="B1951" t="s">
        <v>90</v>
      </c>
      <c r="C1951" t="s">
        <v>91</v>
      </c>
      <c r="D1951">
        <v>25.195499999999999</v>
      </c>
      <c r="E1951">
        <v>23.515899999999998</v>
      </c>
      <c r="F1951">
        <v>7.1424000000000003</v>
      </c>
      <c r="G1951">
        <v>1.6796</v>
      </c>
      <c r="H1951">
        <v>200.02</v>
      </c>
      <c r="I1951">
        <v>5039603.91</v>
      </c>
    </row>
    <row r="1952" spans="1:9" x14ac:dyDescent="0.25">
      <c r="A1952">
        <v>40836</v>
      </c>
      <c r="B1952" t="s">
        <v>90</v>
      </c>
      <c r="C1952" t="s">
        <v>91</v>
      </c>
      <c r="D1952">
        <v>23.515999999999998</v>
      </c>
      <c r="E1952">
        <v>23.675999999999998</v>
      </c>
      <c r="F1952">
        <v>-0.67579</v>
      </c>
      <c r="G1952">
        <v>-0.16</v>
      </c>
      <c r="H1952">
        <v>200.02</v>
      </c>
      <c r="I1952">
        <v>4703670.32</v>
      </c>
    </row>
    <row r="1953" spans="1:9" x14ac:dyDescent="0.25">
      <c r="A1953">
        <v>40835</v>
      </c>
      <c r="B1953" t="s">
        <v>90</v>
      </c>
      <c r="C1953" t="s">
        <v>91</v>
      </c>
      <c r="D1953">
        <v>23.675999999999998</v>
      </c>
      <c r="E1953">
        <v>26.050799999999999</v>
      </c>
      <c r="F1953">
        <v>-9.1160300000000003</v>
      </c>
      <c r="G1953">
        <v>-2.3748</v>
      </c>
      <c r="H1953">
        <v>200.02</v>
      </c>
      <c r="I1953">
        <v>4735673.5199999996</v>
      </c>
    </row>
    <row r="1954" spans="1:9" x14ac:dyDescent="0.25">
      <c r="A1954">
        <v>40834</v>
      </c>
      <c r="B1954" t="s">
        <v>90</v>
      </c>
      <c r="C1954" t="s">
        <v>91</v>
      </c>
      <c r="D1954">
        <v>26.0505</v>
      </c>
      <c r="E1954">
        <v>24.581700000000001</v>
      </c>
      <c r="F1954">
        <v>5.9751799999999999</v>
      </c>
      <c r="G1954">
        <v>1.4688000000000001</v>
      </c>
      <c r="H1954">
        <v>200.02</v>
      </c>
      <c r="I1954">
        <v>5210621.01</v>
      </c>
    </row>
    <row r="1955" spans="1:9" x14ac:dyDescent="0.25">
      <c r="A1955">
        <v>40833</v>
      </c>
      <c r="B1955" t="s">
        <v>90</v>
      </c>
      <c r="C1955" t="s">
        <v>91</v>
      </c>
      <c r="D1955">
        <v>24.582000000000001</v>
      </c>
      <c r="E1955">
        <v>28.103200000000001</v>
      </c>
      <c r="F1955">
        <v>-12.529529999999999</v>
      </c>
      <c r="G1955">
        <v>-3.5211999999999999</v>
      </c>
      <c r="H1955">
        <v>200.02</v>
      </c>
      <c r="I1955">
        <v>4916891.6399999997</v>
      </c>
    </row>
    <row r="1956" spans="1:9" x14ac:dyDescent="0.25">
      <c r="A1956">
        <v>40830</v>
      </c>
      <c r="B1956" t="s">
        <v>90</v>
      </c>
      <c r="C1956" t="s">
        <v>91</v>
      </c>
      <c r="D1956">
        <v>28.1035</v>
      </c>
      <c r="E1956">
        <v>26.485900000000001</v>
      </c>
      <c r="F1956">
        <v>6.1074000000000002</v>
      </c>
      <c r="G1956">
        <v>1.6175999999999999</v>
      </c>
      <c r="H1956">
        <v>200.02</v>
      </c>
      <c r="I1956">
        <v>5621262.0700000003</v>
      </c>
    </row>
    <row r="1957" spans="1:9" x14ac:dyDescent="0.25">
      <c r="A1957">
        <v>40829</v>
      </c>
      <c r="B1957" t="s">
        <v>90</v>
      </c>
      <c r="C1957" t="s">
        <v>91</v>
      </c>
      <c r="D1957">
        <v>26.486000000000001</v>
      </c>
      <c r="E1957">
        <v>26.29</v>
      </c>
      <c r="F1957">
        <v>0.74553000000000003</v>
      </c>
      <c r="G1957">
        <v>0.19600000000000001</v>
      </c>
      <c r="H1957">
        <v>200.02</v>
      </c>
      <c r="I1957">
        <v>5297729.72</v>
      </c>
    </row>
    <row r="1958" spans="1:9" x14ac:dyDescent="0.25">
      <c r="A1958">
        <v>40828</v>
      </c>
      <c r="B1958" t="s">
        <v>90</v>
      </c>
      <c r="C1958" t="s">
        <v>91</v>
      </c>
      <c r="D1958">
        <v>26.290500000000002</v>
      </c>
      <c r="E1958">
        <v>24.746500000000001</v>
      </c>
      <c r="F1958">
        <v>6.2392700000000003</v>
      </c>
      <c r="G1958">
        <v>1.544</v>
      </c>
      <c r="H1958">
        <v>200.02</v>
      </c>
      <c r="I1958">
        <v>5258625.8099999996</v>
      </c>
    </row>
    <row r="1959" spans="1:9" x14ac:dyDescent="0.25">
      <c r="A1959">
        <v>40827</v>
      </c>
      <c r="B1959" t="s">
        <v>90</v>
      </c>
      <c r="C1959" t="s">
        <v>91</v>
      </c>
      <c r="D1959">
        <v>24.746500000000001</v>
      </c>
      <c r="E1959">
        <v>24.622499999999999</v>
      </c>
      <c r="F1959">
        <v>0.50360000000000005</v>
      </c>
      <c r="G1959">
        <v>0.124</v>
      </c>
      <c r="H1959">
        <v>200.02</v>
      </c>
      <c r="I1959">
        <v>4949794.93</v>
      </c>
    </row>
    <row r="1960" spans="1:9" x14ac:dyDescent="0.25">
      <c r="A1960">
        <v>40826</v>
      </c>
      <c r="B1960" t="s">
        <v>90</v>
      </c>
      <c r="C1960" t="s">
        <v>91</v>
      </c>
      <c r="D1960">
        <v>24.622499999999999</v>
      </c>
      <c r="E1960">
        <v>22.976500000000001</v>
      </c>
      <c r="F1960">
        <v>7.1638400000000004</v>
      </c>
      <c r="G1960">
        <v>1.6459999999999999</v>
      </c>
      <c r="H1960">
        <v>200.02</v>
      </c>
      <c r="I1960">
        <v>4924992.45</v>
      </c>
    </row>
    <row r="1961" spans="1:9" x14ac:dyDescent="0.25">
      <c r="A1961">
        <v>40823</v>
      </c>
      <c r="B1961" t="s">
        <v>90</v>
      </c>
      <c r="C1961" t="s">
        <v>91</v>
      </c>
      <c r="D1961">
        <v>22.975999999999999</v>
      </c>
      <c r="E1961">
        <v>23.021599999999999</v>
      </c>
      <c r="F1961">
        <v>-0.19807</v>
      </c>
      <c r="G1961">
        <v>-4.5600000000000002E-2</v>
      </c>
      <c r="H1961">
        <v>200.02</v>
      </c>
      <c r="I1961">
        <v>4595659.5199999996</v>
      </c>
    </row>
    <row r="1962" spans="1:9" x14ac:dyDescent="0.25">
      <c r="A1962">
        <v>40822</v>
      </c>
      <c r="B1962" t="s">
        <v>90</v>
      </c>
      <c r="C1962" t="s">
        <v>91</v>
      </c>
      <c r="D1962">
        <v>23.021999999999998</v>
      </c>
      <c r="E1962">
        <v>22.726800000000001</v>
      </c>
      <c r="F1962">
        <v>1.29891</v>
      </c>
      <c r="G1962">
        <v>0.29520000000000002</v>
      </c>
      <c r="H1962">
        <v>200.02</v>
      </c>
      <c r="I1962">
        <v>4604860.4400000004</v>
      </c>
    </row>
    <row r="1963" spans="1:9" x14ac:dyDescent="0.25">
      <c r="A1963">
        <v>40821</v>
      </c>
      <c r="B1963" t="s">
        <v>90</v>
      </c>
      <c r="C1963" t="s">
        <v>91</v>
      </c>
      <c r="D1963">
        <v>22.727</v>
      </c>
      <c r="E1963">
        <v>21.598199999999999</v>
      </c>
      <c r="F1963">
        <v>5.2263599999999997</v>
      </c>
      <c r="G1963">
        <v>1.1288</v>
      </c>
      <c r="H1963">
        <v>200.02</v>
      </c>
      <c r="I1963">
        <v>4545854.54</v>
      </c>
    </row>
    <row r="1964" spans="1:9" x14ac:dyDescent="0.25">
      <c r="A1964">
        <v>40820</v>
      </c>
      <c r="B1964" t="s">
        <v>90</v>
      </c>
      <c r="C1964" t="s">
        <v>91</v>
      </c>
      <c r="D1964">
        <v>21.598500000000001</v>
      </c>
      <c r="E1964">
        <v>19.999700000000001</v>
      </c>
      <c r="F1964">
        <v>7.9941199999999997</v>
      </c>
      <c r="G1964">
        <v>1.5988</v>
      </c>
      <c r="H1964">
        <v>200.02</v>
      </c>
      <c r="I1964">
        <v>4320131.97</v>
      </c>
    </row>
    <row r="1965" spans="1:9" x14ac:dyDescent="0.25">
      <c r="A1965">
        <v>40819</v>
      </c>
      <c r="B1965" t="s">
        <v>90</v>
      </c>
      <c r="C1965" t="s">
        <v>91</v>
      </c>
      <c r="D1965">
        <v>20</v>
      </c>
      <c r="E1965">
        <v>20</v>
      </c>
      <c r="F1965">
        <v>0</v>
      </c>
      <c r="G1965">
        <v>0</v>
      </c>
      <c r="H1965">
        <v>200.02</v>
      </c>
      <c r="I1965">
        <v>4000400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2154"/>
  <sheetViews>
    <sheetView workbookViewId="0">
      <selection activeCell="A38" sqref="A38"/>
    </sheetView>
  </sheetViews>
  <sheetFormatPr defaultRowHeight="15" x14ac:dyDescent="0.25"/>
  <sheetData>
    <row r="1" spans="1:9" x14ac:dyDescent="0.25">
      <c r="A1" t="s">
        <v>50</v>
      </c>
      <c r="B1" t="s">
        <v>56</v>
      </c>
      <c r="C1" t="s">
        <v>57</v>
      </c>
      <c r="D1" t="s">
        <v>58</v>
      </c>
      <c r="E1" t="s">
        <v>59</v>
      </c>
      <c r="F1" t="s">
        <v>60</v>
      </c>
      <c r="G1" t="s">
        <v>61</v>
      </c>
      <c r="H1" t="s">
        <v>62</v>
      </c>
      <c r="I1" t="s">
        <v>63</v>
      </c>
    </row>
    <row r="2" spans="1:9" x14ac:dyDescent="0.25">
      <c r="A2" s="27">
        <v>43670</v>
      </c>
      <c r="B2" t="s">
        <v>67</v>
      </c>
      <c r="C2" t="s">
        <v>68</v>
      </c>
      <c r="D2">
        <v>17.754530039999999</v>
      </c>
      <c r="E2">
        <v>18.214128039999999</v>
      </c>
      <c r="F2">
        <v>-2.5232999999999999</v>
      </c>
      <c r="G2">
        <v>-0.45959800000000001</v>
      </c>
      <c r="H2">
        <v>14476.32</v>
      </c>
      <c r="I2">
        <v>257020205.04506201</v>
      </c>
    </row>
    <row r="3" spans="1:9" x14ac:dyDescent="0.25">
      <c r="A3" s="27">
        <v>43669</v>
      </c>
      <c r="B3" t="s">
        <v>67</v>
      </c>
      <c r="C3" t="s">
        <v>68</v>
      </c>
      <c r="D3">
        <v>18.214128070000001</v>
      </c>
      <c r="E3">
        <v>18.670249070000001</v>
      </c>
      <c r="F3">
        <v>-2.4430399999999999</v>
      </c>
      <c r="G3">
        <v>-0.456121</v>
      </c>
      <c r="H3">
        <v>14476.32</v>
      </c>
      <c r="I3">
        <v>263673491.81991801</v>
      </c>
    </row>
    <row r="4" spans="1:9" x14ac:dyDescent="0.25">
      <c r="A4" s="27">
        <v>43668</v>
      </c>
      <c r="B4" t="s">
        <v>67</v>
      </c>
      <c r="C4" t="s">
        <v>68</v>
      </c>
      <c r="D4">
        <v>18.67024932</v>
      </c>
      <c r="E4">
        <v>19.47066732</v>
      </c>
      <c r="F4">
        <v>-4.1108900000000004</v>
      </c>
      <c r="G4">
        <v>-0.80041799999999996</v>
      </c>
      <c r="H4">
        <v>14476.32</v>
      </c>
      <c r="I4">
        <v>270276447.62535399</v>
      </c>
    </row>
    <row r="5" spans="1:9" x14ac:dyDescent="0.25">
      <c r="A5" s="27">
        <v>43665</v>
      </c>
      <c r="B5" t="s">
        <v>67</v>
      </c>
      <c r="C5" t="s">
        <v>68</v>
      </c>
      <c r="D5">
        <v>19.470666999999999</v>
      </c>
      <c r="E5">
        <v>18.817992</v>
      </c>
      <c r="F5">
        <v>3.4683600000000001</v>
      </c>
      <c r="G5">
        <v>0.65267500000000001</v>
      </c>
      <c r="H5">
        <v>14476.32</v>
      </c>
      <c r="I5">
        <v>281863547.69343901</v>
      </c>
    </row>
    <row r="6" spans="1:9" x14ac:dyDescent="0.25">
      <c r="A6" s="27">
        <v>43664</v>
      </c>
      <c r="B6" t="s">
        <v>67</v>
      </c>
      <c r="C6" t="s">
        <v>68</v>
      </c>
      <c r="D6">
        <v>18.81799161</v>
      </c>
      <c r="E6">
        <v>19.29760461</v>
      </c>
      <c r="F6">
        <v>-2.4853499999999999</v>
      </c>
      <c r="G6">
        <v>-0.47961300000000001</v>
      </c>
      <c r="H6">
        <v>14476.32</v>
      </c>
      <c r="I6">
        <v>272415211.84969997</v>
      </c>
    </row>
    <row r="7" spans="1:9" x14ac:dyDescent="0.25">
      <c r="A7" s="27">
        <v>43663</v>
      </c>
      <c r="B7" t="s">
        <v>67</v>
      </c>
      <c r="C7" t="s">
        <v>68</v>
      </c>
      <c r="D7">
        <v>19.297604719999999</v>
      </c>
      <c r="E7">
        <v>18.807098719999999</v>
      </c>
      <c r="F7">
        <v>2.6080899999999998</v>
      </c>
      <c r="G7">
        <v>0.490506</v>
      </c>
      <c r="H7">
        <v>13976.32</v>
      </c>
      <c r="I7">
        <v>269709440.90741599</v>
      </c>
    </row>
    <row r="8" spans="1:9" x14ac:dyDescent="0.25">
      <c r="A8" s="27">
        <v>43662</v>
      </c>
      <c r="B8" t="s">
        <v>67</v>
      </c>
      <c r="C8" t="s">
        <v>68</v>
      </c>
      <c r="D8">
        <v>18.80709834</v>
      </c>
      <c r="E8">
        <v>18.695756339999999</v>
      </c>
      <c r="F8">
        <v>0.59555000000000002</v>
      </c>
      <c r="G8">
        <v>0.111342</v>
      </c>
      <c r="H8">
        <v>13776.32</v>
      </c>
      <c r="I8">
        <v>259092548.58201301</v>
      </c>
    </row>
    <row r="9" spans="1:9" x14ac:dyDescent="0.25">
      <c r="A9" s="27">
        <v>43661</v>
      </c>
      <c r="B9" t="s">
        <v>67</v>
      </c>
      <c r="C9" t="s">
        <v>68</v>
      </c>
      <c r="D9">
        <v>18.695756209999999</v>
      </c>
      <c r="E9">
        <v>18.72645421</v>
      </c>
      <c r="F9">
        <v>-0.16392999999999999</v>
      </c>
      <c r="G9">
        <v>-3.0698E-2</v>
      </c>
      <c r="H9">
        <v>13576.32</v>
      </c>
      <c r="I9">
        <v>253819512.861678</v>
      </c>
    </row>
    <row r="10" spans="1:9" x14ac:dyDescent="0.25">
      <c r="A10" s="27">
        <v>43658</v>
      </c>
      <c r="B10" t="s">
        <v>67</v>
      </c>
      <c r="C10" t="s">
        <v>68</v>
      </c>
      <c r="D10">
        <v>18.726454449999999</v>
      </c>
      <c r="E10">
        <v>19.03683045</v>
      </c>
      <c r="F10">
        <v>-1.6304000000000001</v>
      </c>
      <c r="G10">
        <v>-0.31037599999999999</v>
      </c>
      <c r="H10">
        <v>13076.32</v>
      </c>
      <c r="I10">
        <v>244873054.67425999</v>
      </c>
    </row>
    <row r="11" spans="1:9" x14ac:dyDescent="0.25">
      <c r="A11" s="27">
        <v>43657</v>
      </c>
      <c r="B11" t="s">
        <v>67</v>
      </c>
      <c r="C11" t="s">
        <v>68</v>
      </c>
      <c r="D11">
        <v>19.036830729999998</v>
      </c>
      <c r="E11">
        <v>19.292245730000001</v>
      </c>
      <c r="F11">
        <v>-1.3239300000000001</v>
      </c>
      <c r="G11">
        <v>-0.255415</v>
      </c>
      <c r="H11">
        <v>13076.32</v>
      </c>
      <c r="I11">
        <v>248931633.30082101</v>
      </c>
    </row>
    <row r="12" spans="1:9" x14ac:dyDescent="0.25">
      <c r="A12" s="27">
        <v>43656</v>
      </c>
      <c r="B12" t="s">
        <v>67</v>
      </c>
      <c r="C12" t="s">
        <v>68</v>
      </c>
      <c r="D12">
        <v>19.29224524</v>
      </c>
      <c r="E12">
        <v>20.027978239999999</v>
      </c>
      <c r="F12">
        <v>-3.67353</v>
      </c>
      <c r="G12">
        <v>-0.73573299999999997</v>
      </c>
      <c r="H12">
        <v>13076.32</v>
      </c>
      <c r="I12">
        <v>252271514.39998099</v>
      </c>
    </row>
    <row r="13" spans="1:9" x14ac:dyDescent="0.25">
      <c r="A13" s="27">
        <v>43655</v>
      </c>
      <c r="B13" t="s">
        <v>67</v>
      </c>
      <c r="C13" t="s">
        <v>68</v>
      </c>
      <c r="D13">
        <v>20.027978260000001</v>
      </c>
      <c r="E13">
        <v>20.003879260000001</v>
      </c>
      <c r="F13">
        <v>0.12046999999999999</v>
      </c>
      <c r="G13">
        <v>2.4098999999999999E-2</v>
      </c>
      <c r="H13">
        <v>13001.32</v>
      </c>
      <c r="I13">
        <v>260390094.227368</v>
      </c>
    </row>
    <row r="14" spans="1:9" x14ac:dyDescent="0.25">
      <c r="A14" s="27">
        <v>43654</v>
      </c>
      <c r="B14" t="s">
        <v>67</v>
      </c>
      <c r="C14" t="s">
        <v>68</v>
      </c>
      <c r="D14">
        <v>20.00387937</v>
      </c>
      <c r="E14">
        <v>19.46046037</v>
      </c>
      <c r="F14">
        <v>2.79243</v>
      </c>
      <c r="G14">
        <v>0.54341899999999999</v>
      </c>
      <c r="H14">
        <v>13001.32</v>
      </c>
      <c r="I14">
        <v>260076776.91913</v>
      </c>
    </row>
    <row r="15" spans="1:9" x14ac:dyDescent="0.25">
      <c r="A15" s="27">
        <v>43651</v>
      </c>
      <c r="B15" t="s">
        <v>67</v>
      </c>
      <c r="C15" t="s">
        <v>68</v>
      </c>
      <c r="D15">
        <v>19.460460250000001</v>
      </c>
      <c r="E15">
        <v>19.18465625</v>
      </c>
      <c r="F15">
        <v>1.43763</v>
      </c>
      <c r="G15">
        <v>0.27580399999999999</v>
      </c>
      <c r="H15">
        <v>12726.32</v>
      </c>
      <c r="I15">
        <v>247659986.10739899</v>
      </c>
    </row>
    <row r="16" spans="1:9" x14ac:dyDescent="0.25">
      <c r="A16" s="27">
        <v>43649</v>
      </c>
      <c r="B16" t="s">
        <v>67</v>
      </c>
      <c r="C16" t="s">
        <v>68</v>
      </c>
      <c r="D16">
        <v>19.1846566</v>
      </c>
      <c r="E16">
        <v>19.340934600000001</v>
      </c>
      <c r="F16">
        <v>-0.80801999999999996</v>
      </c>
      <c r="G16">
        <v>-0.156278</v>
      </c>
      <c r="H16">
        <v>12526.32</v>
      </c>
      <c r="I16">
        <v>240313090.10774201</v>
      </c>
    </row>
    <row r="17" spans="1:9" x14ac:dyDescent="0.25">
      <c r="A17" s="27">
        <v>43648</v>
      </c>
      <c r="B17" t="s">
        <v>67</v>
      </c>
      <c r="C17" t="s">
        <v>68</v>
      </c>
      <c r="D17">
        <v>19.340934560000001</v>
      </c>
      <c r="E17">
        <v>20.158639560000001</v>
      </c>
      <c r="F17">
        <v>-4.0563500000000001</v>
      </c>
      <c r="G17">
        <v>-0.81770500000000002</v>
      </c>
      <c r="H17">
        <v>12526.32</v>
      </c>
      <c r="I17">
        <v>242270677.37481499</v>
      </c>
    </row>
    <row r="18" spans="1:9" x14ac:dyDescent="0.25">
      <c r="A18" s="27">
        <v>43647</v>
      </c>
      <c r="B18" t="s">
        <v>67</v>
      </c>
      <c r="C18" t="s">
        <v>68</v>
      </c>
      <c r="D18">
        <v>20.158639539999999</v>
      </c>
      <c r="E18">
        <v>20.859604539999999</v>
      </c>
      <c r="F18">
        <v>-3.3603900000000002</v>
      </c>
      <c r="G18">
        <v>-0.70096499999999995</v>
      </c>
      <c r="H18">
        <v>12126.32</v>
      </c>
      <c r="I18">
        <v>244450053.35077399</v>
      </c>
    </row>
    <row r="19" spans="1:9" x14ac:dyDescent="0.25">
      <c r="A19" s="27">
        <v>43644</v>
      </c>
      <c r="B19" t="s">
        <v>67</v>
      </c>
      <c r="C19" t="s">
        <v>68</v>
      </c>
      <c r="D19">
        <v>20.8596045</v>
      </c>
      <c r="E19">
        <v>21.506121499999999</v>
      </c>
      <c r="F19">
        <v>-3.0062000000000002</v>
      </c>
      <c r="G19">
        <v>-0.64651700000000001</v>
      </c>
      <c r="H19">
        <v>11526.32</v>
      </c>
      <c r="I19">
        <v>240434413.96162599</v>
      </c>
    </row>
    <row r="20" spans="1:9" x14ac:dyDescent="0.25">
      <c r="A20" s="27">
        <v>43643</v>
      </c>
      <c r="B20" t="s">
        <v>67</v>
      </c>
      <c r="C20" t="s">
        <v>68</v>
      </c>
      <c r="D20">
        <v>21.506121199999999</v>
      </c>
      <c r="E20">
        <v>22.034637199999999</v>
      </c>
      <c r="F20">
        <v>-2.3985699999999999</v>
      </c>
      <c r="G20">
        <v>-0.52851599999999999</v>
      </c>
      <c r="H20">
        <v>11526.32</v>
      </c>
      <c r="I20">
        <v>247886370.39162001</v>
      </c>
    </row>
    <row r="21" spans="1:9" x14ac:dyDescent="0.25">
      <c r="A21" s="27">
        <v>43642</v>
      </c>
      <c r="B21" t="s">
        <v>67</v>
      </c>
      <c r="C21" t="s">
        <v>68</v>
      </c>
      <c r="D21">
        <v>22.034637490000001</v>
      </c>
      <c r="E21">
        <v>22.19693749</v>
      </c>
      <c r="F21">
        <v>-0.73118000000000005</v>
      </c>
      <c r="G21">
        <v>-0.1623</v>
      </c>
      <c r="H21">
        <v>11526.32</v>
      </c>
      <c r="I21">
        <v>253978216.68982401</v>
      </c>
    </row>
    <row r="22" spans="1:9" x14ac:dyDescent="0.25">
      <c r="A22" s="27">
        <v>43641</v>
      </c>
      <c r="B22" t="s">
        <v>67</v>
      </c>
      <c r="C22" t="s">
        <v>68</v>
      </c>
      <c r="D22">
        <v>22.19693758</v>
      </c>
      <c r="E22">
        <v>21.682046580000002</v>
      </c>
      <c r="F22">
        <v>2.37473</v>
      </c>
      <c r="G22">
        <v>0.51489099999999999</v>
      </c>
      <c r="H22">
        <v>11526.32</v>
      </c>
      <c r="I22">
        <v>255848938.97629201</v>
      </c>
    </row>
    <row r="23" spans="1:9" x14ac:dyDescent="0.25">
      <c r="A23" s="27">
        <v>43640</v>
      </c>
      <c r="B23" t="s">
        <v>67</v>
      </c>
      <c r="C23" t="s">
        <v>68</v>
      </c>
      <c r="D23">
        <v>21.682046889999999</v>
      </c>
      <c r="E23">
        <v>21.989030889999999</v>
      </c>
      <c r="F23">
        <v>-1.39608</v>
      </c>
      <c r="G23">
        <v>-0.30698399999999998</v>
      </c>
      <c r="H23">
        <v>11526.32</v>
      </c>
      <c r="I23">
        <v>249914145.66300401</v>
      </c>
    </row>
    <row r="24" spans="1:9" x14ac:dyDescent="0.25">
      <c r="A24" s="27">
        <v>43637</v>
      </c>
      <c r="B24" t="s">
        <v>67</v>
      </c>
      <c r="C24" t="s">
        <v>68</v>
      </c>
      <c r="D24">
        <v>21.98903112</v>
      </c>
      <c r="E24">
        <v>21.458266120000001</v>
      </c>
      <c r="F24">
        <v>2.4734799999999999</v>
      </c>
      <c r="G24">
        <v>0.53076500000000004</v>
      </c>
      <c r="H24">
        <v>11126.32</v>
      </c>
      <c r="I24">
        <v>244656930.76398501</v>
      </c>
    </row>
    <row r="25" spans="1:9" x14ac:dyDescent="0.25">
      <c r="A25" s="27">
        <v>43636</v>
      </c>
      <c r="B25" t="s">
        <v>67</v>
      </c>
      <c r="C25" t="s">
        <v>68</v>
      </c>
      <c r="D25">
        <v>21.458266559999998</v>
      </c>
      <c r="E25">
        <v>21.132604560000001</v>
      </c>
      <c r="F25">
        <v>1.54104</v>
      </c>
      <c r="G25">
        <v>0.32566200000000001</v>
      </c>
      <c r="H25">
        <v>11126.32</v>
      </c>
      <c r="I25">
        <v>238751476.017059</v>
      </c>
    </row>
    <row r="26" spans="1:9" x14ac:dyDescent="0.25">
      <c r="A26" s="27">
        <v>43635</v>
      </c>
      <c r="B26" t="s">
        <v>67</v>
      </c>
      <c r="C26" t="s">
        <v>68</v>
      </c>
      <c r="D26">
        <v>21.132604650000001</v>
      </c>
      <c r="E26">
        <v>22.127947649999999</v>
      </c>
      <c r="F26">
        <v>-4.4981299999999997</v>
      </c>
      <c r="G26">
        <v>-0.99534299999999998</v>
      </c>
      <c r="H26">
        <v>10826.32</v>
      </c>
      <c r="I26">
        <v>228788276.976574</v>
      </c>
    </row>
    <row r="27" spans="1:9" x14ac:dyDescent="0.25">
      <c r="A27" s="27">
        <v>43634</v>
      </c>
      <c r="B27" t="s">
        <v>67</v>
      </c>
      <c r="C27" t="s">
        <v>68</v>
      </c>
      <c r="D27">
        <v>22.127947259999999</v>
      </c>
      <c r="E27">
        <v>22.141232259999999</v>
      </c>
      <c r="F27">
        <v>-0.06</v>
      </c>
      <c r="G27">
        <v>-1.3285E-2</v>
      </c>
      <c r="H27">
        <v>10251.32</v>
      </c>
      <c r="I27">
        <v>226840601.92154101</v>
      </c>
    </row>
    <row r="28" spans="1:9" x14ac:dyDescent="0.25">
      <c r="A28" s="27">
        <v>43633</v>
      </c>
      <c r="B28" t="s">
        <v>67</v>
      </c>
      <c r="C28" t="s">
        <v>68</v>
      </c>
      <c r="D28">
        <v>22.1412324</v>
      </c>
      <c r="E28">
        <v>22.390077399999999</v>
      </c>
      <c r="F28">
        <v>-1.11141</v>
      </c>
      <c r="G28">
        <v>-0.24884500000000001</v>
      </c>
      <c r="H28">
        <v>10251.32</v>
      </c>
      <c r="I28">
        <v>226976792.10306999</v>
      </c>
    </row>
    <row r="29" spans="1:9" x14ac:dyDescent="0.25">
      <c r="A29" s="27">
        <v>43630</v>
      </c>
      <c r="B29" t="s">
        <v>67</v>
      </c>
      <c r="C29" t="s">
        <v>68</v>
      </c>
      <c r="D29">
        <v>22.39007698</v>
      </c>
      <c r="E29">
        <v>22.746920979999999</v>
      </c>
      <c r="F29">
        <v>-1.5687599999999999</v>
      </c>
      <c r="G29">
        <v>-0.35684399999999999</v>
      </c>
      <c r="H29">
        <v>10251.32</v>
      </c>
      <c r="I29">
        <v>229527776.776382</v>
      </c>
    </row>
    <row r="30" spans="1:9" x14ac:dyDescent="0.25">
      <c r="A30" s="27">
        <v>43629</v>
      </c>
      <c r="B30" t="s">
        <v>67</v>
      </c>
      <c r="C30" t="s">
        <v>68</v>
      </c>
      <c r="D30">
        <v>22.746920859999999</v>
      </c>
      <c r="E30">
        <v>22.80284786</v>
      </c>
      <c r="F30">
        <v>-0.24526000000000001</v>
      </c>
      <c r="G30">
        <v>-5.5926999999999998E-2</v>
      </c>
      <c r="H30">
        <v>10251.32</v>
      </c>
      <c r="I30">
        <v>233185896.509772</v>
      </c>
    </row>
    <row r="31" spans="1:9" x14ac:dyDescent="0.25">
      <c r="A31" s="27">
        <v>43628</v>
      </c>
      <c r="B31" t="s">
        <v>67</v>
      </c>
      <c r="C31" t="s">
        <v>68</v>
      </c>
      <c r="D31">
        <v>22.802847870000001</v>
      </c>
      <c r="E31">
        <v>22.955297869999999</v>
      </c>
      <c r="F31">
        <v>-0.66412000000000004</v>
      </c>
      <c r="G31">
        <v>-0.15245</v>
      </c>
      <c r="H31">
        <v>10051.32</v>
      </c>
      <c r="I31">
        <v>229198652.44414401</v>
      </c>
    </row>
    <row r="32" spans="1:9" x14ac:dyDescent="0.25">
      <c r="A32" s="27">
        <v>43627</v>
      </c>
      <c r="B32" t="s">
        <v>67</v>
      </c>
      <c r="C32" t="s">
        <v>68</v>
      </c>
      <c r="D32">
        <v>22.955297869999999</v>
      </c>
      <c r="E32">
        <v>22.81876587</v>
      </c>
      <c r="F32">
        <v>0.59833000000000003</v>
      </c>
      <c r="G32">
        <v>0.13653199999999999</v>
      </c>
      <c r="H32">
        <v>9801.32</v>
      </c>
      <c r="I32">
        <v>224992151.25329399</v>
      </c>
    </row>
    <row r="33" spans="1:9" x14ac:dyDescent="0.25">
      <c r="A33" s="27">
        <v>43626</v>
      </c>
      <c r="B33" t="s">
        <v>67</v>
      </c>
      <c r="C33" t="s">
        <v>68</v>
      </c>
      <c r="D33">
        <v>22.818766159999999</v>
      </c>
      <c r="E33">
        <v>23.162764159999998</v>
      </c>
      <c r="F33">
        <v>-1.4851300000000001</v>
      </c>
      <c r="G33">
        <v>-0.34399800000000003</v>
      </c>
      <c r="H33">
        <v>9801.32</v>
      </c>
      <c r="I33">
        <v>223653960.68303201</v>
      </c>
    </row>
    <row r="34" spans="1:9" x14ac:dyDescent="0.25">
      <c r="A34" s="27">
        <v>43623</v>
      </c>
      <c r="B34" t="s">
        <v>67</v>
      </c>
      <c r="C34" t="s">
        <v>68</v>
      </c>
      <c r="D34">
        <v>23.162764540000001</v>
      </c>
      <c r="E34">
        <v>22.94027754</v>
      </c>
      <c r="F34">
        <v>0.96984999999999999</v>
      </c>
      <c r="G34">
        <v>0.22248699999999999</v>
      </c>
      <c r="H34">
        <v>9801.32</v>
      </c>
      <c r="I34">
        <v>227025597.85289899</v>
      </c>
    </row>
    <row r="35" spans="1:9" x14ac:dyDescent="0.25">
      <c r="A35" s="27">
        <v>43622</v>
      </c>
      <c r="B35" t="s">
        <v>67</v>
      </c>
      <c r="C35" t="s">
        <v>68</v>
      </c>
      <c r="D35">
        <v>22.940277689999999</v>
      </c>
      <c r="E35">
        <v>23.180067690000001</v>
      </c>
      <c r="F35">
        <v>-1.03447</v>
      </c>
      <c r="G35">
        <v>-0.23979</v>
      </c>
      <c r="H35">
        <v>9801.32</v>
      </c>
      <c r="I35">
        <v>224844933.707717</v>
      </c>
    </row>
    <row r="36" spans="1:9" x14ac:dyDescent="0.25">
      <c r="A36" s="27">
        <v>43621</v>
      </c>
      <c r="B36" t="s">
        <v>67</v>
      </c>
      <c r="C36" t="s">
        <v>68</v>
      </c>
      <c r="D36">
        <v>23.180067359999999</v>
      </c>
      <c r="E36">
        <v>23.83691336</v>
      </c>
      <c r="F36">
        <v>-2.7555800000000001</v>
      </c>
      <c r="G36">
        <v>-0.65684600000000004</v>
      </c>
      <c r="H36">
        <v>9801.32</v>
      </c>
      <c r="I36">
        <v>227195188.27671301</v>
      </c>
    </row>
    <row r="37" spans="1:9" x14ac:dyDescent="0.25">
      <c r="A37" s="27">
        <v>43620</v>
      </c>
      <c r="B37" t="s">
        <v>67</v>
      </c>
      <c r="C37" t="s">
        <v>68</v>
      </c>
      <c r="D37">
        <v>23.83691383</v>
      </c>
      <c r="E37">
        <v>25.042531830000001</v>
      </c>
      <c r="F37">
        <v>-4.8142800000000001</v>
      </c>
      <c r="G37">
        <v>-1.2056180000000001</v>
      </c>
      <c r="H37">
        <v>9801.32</v>
      </c>
      <c r="I37">
        <v>233633148.74951401</v>
      </c>
    </row>
    <row r="38" spans="1:9" x14ac:dyDescent="0.25">
      <c r="A38" s="27">
        <v>43619</v>
      </c>
      <c r="B38" t="s">
        <v>67</v>
      </c>
      <c r="C38" t="s">
        <v>68</v>
      </c>
      <c r="D38">
        <v>25.042531990000001</v>
      </c>
      <c r="E38">
        <v>24.978149989999999</v>
      </c>
      <c r="F38">
        <v>0.25774999999999998</v>
      </c>
      <c r="G38">
        <v>6.4381999999999995E-2</v>
      </c>
      <c r="H38">
        <v>9801.32</v>
      </c>
      <c r="I38">
        <v>245449794.51662999</v>
      </c>
    </row>
    <row r="39" spans="1:9" x14ac:dyDescent="0.25">
      <c r="A39" s="27">
        <v>43616</v>
      </c>
      <c r="B39" t="s">
        <v>67</v>
      </c>
      <c r="C39" t="s">
        <v>68</v>
      </c>
      <c r="D39">
        <v>24.978149869999999</v>
      </c>
      <c r="E39">
        <v>24.036441870000001</v>
      </c>
      <c r="F39">
        <v>3.9178299999999999</v>
      </c>
      <c r="G39">
        <v>0.94170799999999999</v>
      </c>
      <c r="H39">
        <v>9801.32</v>
      </c>
      <c r="I39">
        <v>244818764.94937801</v>
      </c>
    </row>
    <row r="40" spans="1:9" x14ac:dyDescent="0.25">
      <c r="A40" s="27">
        <v>43615</v>
      </c>
      <c r="B40" t="s">
        <v>67</v>
      </c>
      <c r="C40" t="s">
        <v>68</v>
      </c>
      <c r="D40">
        <v>24.036441570000001</v>
      </c>
      <c r="E40">
        <v>24.461140570000001</v>
      </c>
      <c r="F40">
        <v>-1.7362200000000001</v>
      </c>
      <c r="G40">
        <v>-0.42469899999999999</v>
      </c>
      <c r="H40">
        <v>9801.32</v>
      </c>
      <c r="I40">
        <v>235588783.379547</v>
      </c>
    </row>
    <row r="41" spans="1:9" x14ac:dyDescent="0.25">
      <c r="A41" s="27">
        <v>43614</v>
      </c>
      <c r="B41" t="s">
        <v>67</v>
      </c>
      <c r="C41" t="s">
        <v>68</v>
      </c>
      <c r="D41">
        <v>24.46114025</v>
      </c>
      <c r="E41">
        <v>23.939939249999998</v>
      </c>
      <c r="F41">
        <v>2.1771199999999999</v>
      </c>
      <c r="G41">
        <v>0.52120100000000003</v>
      </c>
      <c r="H41">
        <v>9701.32</v>
      </c>
      <c r="I41">
        <v>237305275.74670899</v>
      </c>
    </row>
    <row r="42" spans="1:9" x14ac:dyDescent="0.25">
      <c r="A42" s="27">
        <v>43613</v>
      </c>
      <c r="B42" t="s">
        <v>67</v>
      </c>
      <c r="C42" t="s">
        <v>68</v>
      </c>
      <c r="D42">
        <v>23.939939429999999</v>
      </c>
      <c r="E42">
        <v>23.097591430000001</v>
      </c>
      <c r="F42">
        <v>3.6469100000000001</v>
      </c>
      <c r="G42">
        <v>0.84234799999999999</v>
      </c>
      <c r="H42">
        <v>9601.32</v>
      </c>
      <c r="I42">
        <v>229854947.428229</v>
      </c>
    </row>
    <row r="43" spans="1:9" x14ac:dyDescent="0.25">
      <c r="A43" s="27">
        <v>43609</v>
      </c>
      <c r="B43" t="s">
        <v>67</v>
      </c>
      <c r="C43" t="s">
        <v>68</v>
      </c>
      <c r="D43">
        <v>23.09759137</v>
      </c>
      <c r="E43">
        <v>23.878276369999998</v>
      </c>
      <c r="F43">
        <v>-3.2694399999999999</v>
      </c>
      <c r="G43">
        <v>-0.78068499999999996</v>
      </c>
      <c r="H43">
        <v>9601.32</v>
      </c>
      <c r="I43">
        <v>221767296.67983401</v>
      </c>
    </row>
    <row r="44" spans="1:9" x14ac:dyDescent="0.25">
      <c r="A44" s="27">
        <v>43608</v>
      </c>
      <c r="B44" t="s">
        <v>67</v>
      </c>
      <c r="C44" t="s">
        <v>68</v>
      </c>
      <c r="D44">
        <v>23.87827622</v>
      </c>
      <c r="E44">
        <v>22.388000219999999</v>
      </c>
      <c r="F44">
        <v>6.6565799999999999</v>
      </c>
      <c r="G44">
        <v>1.4902759999999999</v>
      </c>
      <c r="H44">
        <v>9601.32</v>
      </c>
      <c r="I44">
        <v>229262899.40178099</v>
      </c>
    </row>
    <row r="45" spans="1:9" x14ac:dyDescent="0.25">
      <c r="A45" s="27">
        <v>43607</v>
      </c>
      <c r="B45" t="s">
        <v>67</v>
      </c>
      <c r="C45" t="s">
        <v>68</v>
      </c>
      <c r="D45">
        <v>22.388000080000001</v>
      </c>
      <c r="E45">
        <v>22.45595908</v>
      </c>
      <c r="F45">
        <v>-0.30263000000000001</v>
      </c>
      <c r="G45">
        <v>-6.7959000000000006E-2</v>
      </c>
      <c r="H45">
        <v>9551.32</v>
      </c>
      <c r="I45">
        <v>213834885.76010501</v>
      </c>
    </row>
    <row r="46" spans="1:9" x14ac:dyDescent="0.25">
      <c r="A46" s="27">
        <v>43606</v>
      </c>
      <c r="B46" t="s">
        <v>67</v>
      </c>
      <c r="C46" t="s">
        <v>68</v>
      </c>
      <c r="D46">
        <v>22.45595947</v>
      </c>
      <c r="E46">
        <v>23.712475470000001</v>
      </c>
      <c r="F46">
        <v>-5.2989699999999997</v>
      </c>
      <c r="G46">
        <v>-1.256516</v>
      </c>
      <c r="H46">
        <v>9276.32</v>
      </c>
      <c r="I46">
        <v>208308598.58287099</v>
      </c>
    </row>
    <row r="47" spans="1:9" x14ac:dyDescent="0.25">
      <c r="A47" s="27">
        <v>43605</v>
      </c>
      <c r="B47" t="s">
        <v>67</v>
      </c>
      <c r="C47" t="s">
        <v>68</v>
      </c>
      <c r="D47">
        <v>23.712475439999999</v>
      </c>
      <c r="E47">
        <v>23.489768439999999</v>
      </c>
      <c r="F47">
        <v>0.94810000000000005</v>
      </c>
      <c r="G47">
        <v>0.22270699999999999</v>
      </c>
      <c r="H47">
        <v>9126.32</v>
      </c>
      <c r="I47">
        <v>216407567.72015399</v>
      </c>
    </row>
    <row r="48" spans="1:9" x14ac:dyDescent="0.25">
      <c r="A48" s="27">
        <v>43602</v>
      </c>
      <c r="B48" t="s">
        <v>67</v>
      </c>
      <c r="C48" t="s">
        <v>68</v>
      </c>
      <c r="D48">
        <v>23.489768269999999</v>
      </c>
      <c r="E48">
        <v>23.158208269999999</v>
      </c>
      <c r="F48">
        <v>1.4317200000000001</v>
      </c>
      <c r="G48">
        <v>0.33156000000000002</v>
      </c>
      <c r="H48">
        <v>9026.32</v>
      </c>
      <c r="I48">
        <v>212026094.66156101</v>
      </c>
    </row>
    <row r="49" spans="1:9" x14ac:dyDescent="0.25">
      <c r="A49" s="27">
        <v>43601</v>
      </c>
      <c r="B49" t="s">
        <v>67</v>
      </c>
      <c r="C49" t="s">
        <v>68</v>
      </c>
      <c r="D49">
        <v>23.158208550000001</v>
      </c>
      <c r="E49">
        <v>24.133860550000001</v>
      </c>
      <c r="F49">
        <v>-4.0426700000000002</v>
      </c>
      <c r="G49">
        <v>-0.97565199999999996</v>
      </c>
      <c r="H49">
        <v>9026.32</v>
      </c>
      <c r="I49">
        <v>209033331.52441001</v>
      </c>
    </row>
    <row r="50" spans="1:9" x14ac:dyDescent="0.25">
      <c r="A50" s="27">
        <v>43600</v>
      </c>
      <c r="B50" t="s">
        <v>67</v>
      </c>
      <c r="C50" t="s">
        <v>68</v>
      </c>
      <c r="D50">
        <v>24.133860129999999</v>
      </c>
      <c r="E50">
        <v>25.255994130000001</v>
      </c>
      <c r="F50">
        <v>-4.4430399999999999</v>
      </c>
      <c r="G50">
        <v>-1.122134</v>
      </c>
      <c r="H50">
        <v>9026.32</v>
      </c>
      <c r="I50">
        <v>217839871.96704099</v>
      </c>
    </row>
    <row r="51" spans="1:9" x14ac:dyDescent="0.25">
      <c r="A51" s="27">
        <v>43599</v>
      </c>
      <c r="B51" t="s">
        <v>67</v>
      </c>
      <c r="C51" t="s">
        <v>68</v>
      </c>
      <c r="D51">
        <v>25.25599437</v>
      </c>
      <c r="E51">
        <v>26.686505369999999</v>
      </c>
      <c r="F51">
        <v>-5.36043</v>
      </c>
      <c r="G51">
        <v>-1.4305110000000001</v>
      </c>
      <c r="H51">
        <v>9026.32</v>
      </c>
      <c r="I51">
        <v>227968611.33383501</v>
      </c>
    </row>
    <row r="52" spans="1:9" x14ac:dyDescent="0.25">
      <c r="A52" s="27">
        <v>43598</v>
      </c>
      <c r="B52" t="s">
        <v>67</v>
      </c>
      <c r="C52" t="s">
        <v>68</v>
      </c>
      <c r="D52">
        <v>26.686505360000002</v>
      </c>
      <c r="E52">
        <v>23.17726536</v>
      </c>
      <c r="F52">
        <v>15.14087</v>
      </c>
      <c r="G52">
        <v>3.5092400000000001</v>
      </c>
      <c r="H52">
        <v>9026.32</v>
      </c>
      <c r="I52">
        <v>240880857.00155899</v>
      </c>
    </row>
    <row r="53" spans="1:9" x14ac:dyDescent="0.25">
      <c r="A53" s="27">
        <v>43595</v>
      </c>
      <c r="B53" t="s">
        <v>67</v>
      </c>
      <c r="C53" t="s">
        <v>68</v>
      </c>
      <c r="D53">
        <v>23.17726519</v>
      </c>
      <c r="E53">
        <v>25.01410619</v>
      </c>
      <c r="F53">
        <v>-7.3432199999999996</v>
      </c>
      <c r="G53">
        <v>-1.8368409999999999</v>
      </c>
      <c r="H53">
        <v>9251.32</v>
      </c>
      <c r="I53">
        <v>214420227.46575499</v>
      </c>
    </row>
    <row r="54" spans="1:9" x14ac:dyDescent="0.25">
      <c r="A54" s="27">
        <v>43594</v>
      </c>
      <c r="B54" t="s">
        <v>67</v>
      </c>
      <c r="C54" t="s">
        <v>68</v>
      </c>
      <c r="D54">
        <v>25.014106640000001</v>
      </c>
      <c r="E54">
        <v>25.161520639999999</v>
      </c>
      <c r="F54">
        <v>-0.58587</v>
      </c>
      <c r="G54">
        <v>-0.14741399999999999</v>
      </c>
      <c r="H54">
        <v>9701.32</v>
      </c>
      <c r="I54">
        <v>242669777.986444</v>
      </c>
    </row>
    <row r="55" spans="1:9" x14ac:dyDescent="0.25">
      <c r="A55" s="27">
        <v>43593</v>
      </c>
      <c r="B55" t="s">
        <v>67</v>
      </c>
      <c r="C55" t="s">
        <v>68</v>
      </c>
      <c r="D55">
        <v>25.161521090000001</v>
      </c>
      <c r="E55">
        <v>24.822523090000001</v>
      </c>
      <c r="F55">
        <v>1.3656900000000001</v>
      </c>
      <c r="G55">
        <v>0.33899800000000002</v>
      </c>
      <c r="H55">
        <v>10601.32</v>
      </c>
      <c r="I55">
        <v>266745261.277275</v>
      </c>
    </row>
    <row r="56" spans="1:9" x14ac:dyDescent="0.25">
      <c r="A56" s="27">
        <v>43592</v>
      </c>
      <c r="B56" t="s">
        <v>67</v>
      </c>
      <c r="C56" t="s">
        <v>68</v>
      </c>
      <c r="D56">
        <v>24.82252312</v>
      </c>
      <c r="E56">
        <v>22.258152119999998</v>
      </c>
      <c r="F56">
        <v>11.521039999999999</v>
      </c>
      <c r="G56">
        <v>2.564371</v>
      </c>
      <c r="H56">
        <v>10601.32</v>
      </c>
      <c r="I56">
        <v>263151436.33494899</v>
      </c>
    </row>
    <row r="57" spans="1:9" x14ac:dyDescent="0.25">
      <c r="A57" s="27">
        <v>43591</v>
      </c>
      <c r="B57" t="s">
        <v>67</v>
      </c>
      <c r="C57" t="s">
        <v>68</v>
      </c>
      <c r="D57">
        <v>22.258152039999999</v>
      </c>
      <c r="E57">
        <v>20.85885704</v>
      </c>
      <c r="F57">
        <v>6.7084000000000001</v>
      </c>
      <c r="G57">
        <v>1.399295</v>
      </c>
      <c r="H57">
        <v>11851.32</v>
      </c>
      <c r="I57">
        <v>263788415.660236</v>
      </c>
    </row>
    <row r="58" spans="1:9" x14ac:dyDescent="0.25">
      <c r="A58" s="27">
        <v>43588</v>
      </c>
      <c r="B58" t="s">
        <v>67</v>
      </c>
      <c r="C58" t="s">
        <v>68</v>
      </c>
      <c r="D58">
        <v>20.85885669</v>
      </c>
      <c r="E58">
        <v>21.95699969</v>
      </c>
      <c r="F58">
        <v>-5.0013300000000003</v>
      </c>
      <c r="G58">
        <v>-1.0981430000000001</v>
      </c>
      <c r="H58">
        <v>11851.32</v>
      </c>
      <c r="I58">
        <v>247204922.89076</v>
      </c>
    </row>
    <row r="59" spans="1:9" x14ac:dyDescent="0.25">
      <c r="A59" s="27">
        <v>43587</v>
      </c>
      <c r="B59" t="s">
        <v>67</v>
      </c>
      <c r="C59" t="s">
        <v>68</v>
      </c>
      <c r="D59">
        <v>21.95699986</v>
      </c>
      <c r="E59">
        <v>22.056117860000001</v>
      </c>
      <c r="F59">
        <v>-0.44939000000000001</v>
      </c>
      <c r="G59">
        <v>-9.9117999999999998E-2</v>
      </c>
      <c r="H59">
        <v>11851.32</v>
      </c>
      <c r="I59">
        <v>260219365.709815</v>
      </c>
    </row>
    <row r="60" spans="1:9" x14ac:dyDescent="0.25">
      <c r="A60" s="27">
        <v>43586</v>
      </c>
      <c r="B60" t="s">
        <v>67</v>
      </c>
      <c r="C60" t="s">
        <v>68</v>
      </c>
      <c r="D60">
        <v>22.056118349999998</v>
      </c>
      <c r="E60">
        <v>21.05983135</v>
      </c>
      <c r="F60">
        <v>4.7307499999999996</v>
      </c>
      <c r="G60">
        <v>0.99628700000000003</v>
      </c>
      <c r="H60">
        <v>11851.32</v>
      </c>
      <c r="I60">
        <v>261394050.35536599</v>
      </c>
    </row>
    <row r="61" spans="1:9" x14ac:dyDescent="0.25">
      <c r="A61" s="27">
        <v>43585</v>
      </c>
      <c r="B61" t="s">
        <v>67</v>
      </c>
      <c r="C61" t="s">
        <v>68</v>
      </c>
      <c r="D61">
        <v>21.059831729999999</v>
      </c>
      <c r="E61">
        <v>21.13016373</v>
      </c>
      <c r="F61">
        <v>-0.33284999999999998</v>
      </c>
      <c r="G61">
        <v>-7.0332000000000006E-2</v>
      </c>
      <c r="H61">
        <v>11851.32</v>
      </c>
      <c r="I61">
        <v>249586741.798888</v>
      </c>
    </row>
    <row r="62" spans="1:9" x14ac:dyDescent="0.25">
      <c r="A62" s="27">
        <v>43584</v>
      </c>
      <c r="B62" t="s">
        <v>67</v>
      </c>
      <c r="C62" t="s">
        <v>68</v>
      </c>
      <c r="D62">
        <v>21.130163509999999</v>
      </c>
      <c r="E62">
        <v>20.84450051</v>
      </c>
      <c r="F62">
        <v>1.3704499999999999</v>
      </c>
      <c r="G62">
        <v>0.285663</v>
      </c>
      <c r="H62">
        <v>11351.32</v>
      </c>
      <c r="I62">
        <v>239855184.26384199</v>
      </c>
    </row>
    <row r="63" spans="1:9" x14ac:dyDescent="0.25">
      <c r="A63" s="27">
        <v>43581</v>
      </c>
      <c r="B63" t="s">
        <v>67</v>
      </c>
      <c r="C63" t="s">
        <v>68</v>
      </c>
      <c r="D63">
        <v>20.844500440000001</v>
      </c>
      <c r="E63">
        <v>21.537623440000001</v>
      </c>
      <c r="F63">
        <v>-3.2181999999999999</v>
      </c>
      <c r="G63">
        <v>-0.69312300000000004</v>
      </c>
      <c r="H63">
        <v>11351.32</v>
      </c>
      <c r="I63">
        <v>236612532.20107901</v>
      </c>
    </row>
    <row r="64" spans="1:9" x14ac:dyDescent="0.25">
      <c r="A64" s="27">
        <v>43580</v>
      </c>
      <c r="B64" t="s">
        <v>67</v>
      </c>
      <c r="C64" t="s">
        <v>68</v>
      </c>
      <c r="D64">
        <v>21.53762382</v>
      </c>
      <c r="E64">
        <v>21.14945282</v>
      </c>
      <c r="F64">
        <v>1.8353699999999999</v>
      </c>
      <c r="G64">
        <v>0.38817099999999999</v>
      </c>
      <c r="H64">
        <v>11351.32</v>
      </c>
      <c r="I64">
        <v>244480395.40757</v>
      </c>
    </row>
    <row r="65" spans="1:9" x14ac:dyDescent="0.25">
      <c r="A65" s="27">
        <v>43579</v>
      </c>
      <c r="B65" t="s">
        <v>67</v>
      </c>
      <c r="C65" t="s">
        <v>68</v>
      </c>
      <c r="D65">
        <v>21.149452570000001</v>
      </c>
      <c r="E65">
        <v>20.53967257</v>
      </c>
      <c r="F65">
        <v>2.9687899999999998</v>
      </c>
      <c r="G65">
        <v>0.60977999999999999</v>
      </c>
      <c r="H65">
        <v>11351.32</v>
      </c>
      <c r="I65">
        <v>240074140.49853399</v>
      </c>
    </row>
    <row r="66" spans="1:9" x14ac:dyDescent="0.25">
      <c r="A66" s="27">
        <v>43578</v>
      </c>
      <c r="B66" t="s">
        <v>67</v>
      </c>
      <c r="C66" t="s">
        <v>68</v>
      </c>
      <c r="D66">
        <v>20.53967209</v>
      </c>
      <c r="E66">
        <v>20.611361089999999</v>
      </c>
      <c r="F66">
        <v>-0.34781000000000001</v>
      </c>
      <c r="G66">
        <v>-7.1689000000000003E-2</v>
      </c>
      <c r="H66">
        <v>11351.32</v>
      </c>
      <c r="I66">
        <v>233152328.96964201</v>
      </c>
    </row>
    <row r="67" spans="1:9" x14ac:dyDescent="0.25">
      <c r="A67" s="27">
        <v>43577</v>
      </c>
      <c r="B67" t="s">
        <v>67</v>
      </c>
      <c r="C67" t="s">
        <v>68</v>
      </c>
      <c r="D67">
        <v>20.6113614</v>
      </c>
      <c r="E67">
        <v>20.965146399999998</v>
      </c>
      <c r="F67">
        <v>-1.6874899999999999</v>
      </c>
      <c r="G67">
        <v>-0.35378500000000002</v>
      </c>
      <c r="H67">
        <v>10751.32</v>
      </c>
      <c r="I67">
        <v>221599280.21296301</v>
      </c>
    </row>
    <row r="68" spans="1:9" x14ac:dyDescent="0.25">
      <c r="A68" s="27">
        <v>43573</v>
      </c>
      <c r="B68" t="s">
        <v>67</v>
      </c>
      <c r="C68" t="s">
        <v>68</v>
      </c>
      <c r="D68">
        <v>20.96514625</v>
      </c>
      <c r="E68">
        <v>21.24546625</v>
      </c>
      <c r="F68">
        <v>-1.3194300000000001</v>
      </c>
      <c r="G68">
        <v>-0.28032000000000001</v>
      </c>
      <c r="H68">
        <v>10751.32</v>
      </c>
      <c r="I68">
        <v>225402933.28511101</v>
      </c>
    </row>
    <row r="69" spans="1:9" x14ac:dyDescent="0.25">
      <c r="A69" s="27">
        <v>43572</v>
      </c>
      <c r="B69" t="s">
        <v>67</v>
      </c>
      <c r="C69" t="s">
        <v>68</v>
      </c>
      <c r="D69">
        <v>21.24546664</v>
      </c>
      <c r="E69">
        <v>21.244638640000002</v>
      </c>
      <c r="F69">
        <v>3.8999999999999998E-3</v>
      </c>
      <c r="G69">
        <v>8.2799999999999996E-4</v>
      </c>
      <c r="H69">
        <v>10451.32</v>
      </c>
      <c r="I69">
        <v>222043106.667564</v>
      </c>
    </row>
    <row r="70" spans="1:9" x14ac:dyDescent="0.25">
      <c r="A70" s="27">
        <v>43571</v>
      </c>
      <c r="B70" t="s">
        <v>67</v>
      </c>
      <c r="C70" t="s">
        <v>68</v>
      </c>
      <c r="D70">
        <v>21.24463883</v>
      </c>
      <c r="E70">
        <v>21.313717830000002</v>
      </c>
      <c r="F70">
        <v>-0.32411000000000001</v>
      </c>
      <c r="G70">
        <v>-6.9079000000000002E-2</v>
      </c>
      <c r="H70">
        <v>10151.32</v>
      </c>
      <c r="I70">
        <v>215661063.31383899</v>
      </c>
    </row>
    <row r="71" spans="1:9" x14ac:dyDescent="0.25">
      <c r="A71" s="27">
        <v>43570</v>
      </c>
      <c r="B71" t="s">
        <v>67</v>
      </c>
      <c r="C71" t="s">
        <v>68</v>
      </c>
      <c r="D71">
        <v>21.313718189999999</v>
      </c>
      <c r="E71">
        <v>21.473211190000001</v>
      </c>
      <c r="F71">
        <v>-0.74275000000000002</v>
      </c>
      <c r="G71">
        <v>-0.159493</v>
      </c>
      <c r="H71">
        <v>10151.32</v>
      </c>
      <c r="I71">
        <v>216362309.79535601</v>
      </c>
    </row>
    <row r="72" spans="1:9" x14ac:dyDescent="0.25">
      <c r="A72" s="27">
        <v>43567</v>
      </c>
      <c r="B72" t="s">
        <v>67</v>
      </c>
      <c r="C72" t="s">
        <v>68</v>
      </c>
      <c r="D72">
        <v>21.473211240000001</v>
      </c>
      <c r="E72">
        <v>22.64765324</v>
      </c>
      <c r="F72">
        <v>-5.1857100000000003</v>
      </c>
      <c r="G72">
        <v>-1.174442</v>
      </c>
      <c r="H72">
        <v>9751.32</v>
      </c>
      <c r="I72">
        <v>209392089.809203</v>
      </c>
    </row>
    <row r="73" spans="1:9" x14ac:dyDescent="0.25">
      <c r="A73" s="27">
        <v>43566</v>
      </c>
      <c r="B73" t="s">
        <v>67</v>
      </c>
      <c r="C73" t="s">
        <v>68</v>
      </c>
      <c r="D73">
        <v>22.647652770000001</v>
      </c>
      <c r="E73">
        <v>23.11851377</v>
      </c>
      <c r="F73">
        <v>-2.0367299999999999</v>
      </c>
      <c r="G73">
        <v>-0.47086099999999997</v>
      </c>
      <c r="H73">
        <v>9551.32</v>
      </c>
      <c r="I73">
        <v>216314910.91219801</v>
      </c>
    </row>
    <row r="74" spans="1:9" x14ac:dyDescent="0.25">
      <c r="A74" s="27">
        <v>43565</v>
      </c>
      <c r="B74" t="s">
        <v>67</v>
      </c>
      <c r="C74" t="s">
        <v>68</v>
      </c>
      <c r="D74">
        <v>23.118514130000001</v>
      </c>
      <c r="E74">
        <v>23.86223013</v>
      </c>
      <c r="F74">
        <v>-3.1167099999999999</v>
      </c>
      <c r="G74">
        <v>-0.74371600000000004</v>
      </c>
      <c r="H74">
        <v>9376.32</v>
      </c>
      <c r="I74">
        <v>216766517.05185899</v>
      </c>
    </row>
    <row r="75" spans="1:9" x14ac:dyDescent="0.25">
      <c r="A75" s="27">
        <v>43564</v>
      </c>
      <c r="B75" t="s">
        <v>67</v>
      </c>
      <c r="C75" t="s">
        <v>68</v>
      </c>
      <c r="D75">
        <v>23.862229920000001</v>
      </c>
      <c r="E75">
        <v>23.015252919999998</v>
      </c>
      <c r="F75">
        <v>3.6800700000000002</v>
      </c>
      <c r="G75">
        <v>0.84697699999999998</v>
      </c>
      <c r="H75">
        <v>9376.32</v>
      </c>
      <c r="I75">
        <v>223739832.056804</v>
      </c>
    </row>
    <row r="76" spans="1:9" x14ac:dyDescent="0.25">
      <c r="A76" s="27">
        <v>43563</v>
      </c>
      <c r="B76" t="s">
        <v>67</v>
      </c>
      <c r="C76" t="s">
        <v>68</v>
      </c>
      <c r="D76">
        <v>23.015253000000001</v>
      </c>
      <c r="E76">
        <v>22.938392</v>
      </c>
      <c r="F76">
        <v>0.33507999999999999</v>
      </c>
      <c r="G76">
        <v>7.6860999999999999E-2</v>
      </c>
      <c r="H76">
        <v>9376.32</v>
      </c>
      <c r="I76">
        <v>215798307.96320099</v>
      </c>
    </row>
    <row r="77" spans="1:9" x14ac:dyDescent="0.25">
      <c r="A77" s="27">
        <v>43560</v>
      </c>
      <c r="B77" t="s">
        <v>67</v>
      </c>
      <c r="C77" t="s">
        <v>68</v>
      </c>
      <c r="D77">
        <v>22.938391589999998</v>
      </c>
      <c r="E77">
        <v>23.42783159</v>
      </c>
      <c r="F77">
        <v>-2.08914</v>
      </c>
      <c r="G77">
        <v>-0.48943999999999999</v>
      </c>
      <c r="H77">
        <v>9076.32</v>
      </c>
      <c r="I77">
        <v>208196113.54097399</v>
      </c>
    </row>
    <row r="78" spans="1:9" x14ac:dyDescent="0.25">
      <c r="A78" s="27">
        <v>43559</v>
      </c>
      <c r="B78" t="s">
        <v>67</v>
      </c>
      <c r="C78" t="s">
        <v>68</v>
      </c>
      <c r="D78">
        <v>23.42783197</v>
      </c>
      <c r="E78">
        <v>23.578854969999998</v>
      </c>
      <c r="F78">
        <v>-0.64049999999999996</v>
      </c>
      <c r="G78">
        <v>-0.15102299999999999</v>
      </c>
      <c r="H78">
        <v>8851.32</v>
      </c>
      <c r="I78">
        <v>207367167.389204</v>
      </c>
    </row>
    <row r="79" spans="1:9" x14ac:dyDescent="0.25">
      <c r="A79" s="27">
        <v>43558</v>
      </c>
      <c r="B79" t="s">
        <v>67</v>
      </c>
      <c r="C79" t="s">
        <v>68</v>
      </c>
      <c r="D79">
        <v>23.57885521</v>
      </c>
      <c r="E79">
        <v>23.61658821</v>
      </c>
      <c r="F79">
        <v>-0.15977</v>
      </c>
      <c r="G79">
        <v>-3.7733000000000003E-2</v>
      </c>
      <c r="H79">
        <v>8851.32</v>
      </c>
      <c r="I79">
        <v>208703921.96081099</v>
      </c>
    </row>
    <row r="80" spans="1:9" x14ac:dyDescent="0.25">
      <c r="A80" s="27">
        <v>43557</v>
      </c>
      <c r="B80" t="s">
        <v>67</v>
      </c>
      <c r="C80" t="s">
        <v>68</v>
      </c>
      <c r="D80">
        <v>23.616588369999999</v>
      </c>
      <c r="E80">
        <v>23.543172370000001</v>
      </c>
      <c r="F80">
        <v>0.31184000000000001</v>
      </c>
      <c r="G80">
        <v>7.3415999999999995E-2</v>
      </c>
      <c r="H80">
        <v>8601.32</v>
      </c>
      <c r="I80">
        <v>203133763.02888301</v>
      </c>
    </row>
    <row r="81" spans="1:9" x14ac:dyDescent="0.25">
      <c r="A81" s="27">
        <v>43556</v>
      </c>
      <c r="B81" t="s">
        <v>67</v>
      </c>
      <c r="C81" t="s">
        <v>68</v>
      </c>
      <c r="D81">
        <v>23.543171999999998</v>
      </c>
      <c r="E81">
        <v>24.079476</v>
      </c>
      <c r="F81">
        <v>-2.22722</v>
      </c>
      <c r="G81">
        <v>-0.536304</v>
      </c>
      <c r="H81">
        <v>8601.32</v>
      </c>
      <c r="I81">
        <v>202502285.557524</v>
      </c>
    </row>
    <row r="82" spans="1:9" x14ac:dyDescent="0.25">
      <c r="A82" s="27">
        <v>43553</v>
      </c>
      <c r="B82" t="s">
        <v>67</v>
      </c>
      <c r="C82" t="s">
        <v>68</v>
      </c>
      <c r="D82">
        <v>24.079476320000001</v>
      </c>
      <c r="E82">
        <v>24.63491732</v>
      </c>
      <c r="F82">
        <v>-2.2546900000000001</v>
      </c>
      <c r="G82">
        <v>-0.55544099999999996</v>
      </c>
      <c r="H82">
        <v>8451.32</v>
      </c>
      <c r="I82">
        <v>203503287.57431301</v>
      </c>
    </row>
    <row r="83" spans="1:9" x14ac:dyDescent="0.25">
      <c r="A83" s="27">
        <v>43552</v>
      </c>
      <c r="B83" t="s">
        <v>67</v>
      </c>
      <c r="C83" t="s">
        <v>68</v>
      </c>
      <c r="D83">
        <v>24.63491685</v>
      </c>
      <c r="E83">
        <v>25.432173850000002</v>
      </c>
      <c r="F83">
        <v>-3.1348400000000001</v>
      </c>
      <c r="G83">
        <v>-0.79725699999999999</v>
      </c>
      <c r="H83">
        <v>8451.32</v>
      </c>
      <c r="I83">
        <v>208197491.56799099</v>
      </c>
    </row>
    <row r="84" spans="1:9" x14ac:dyDescent="0.25">
      <c r="A84" s="27">
        <v>43551</v>
      </c>
      <c r="B84" t="s">
        <v>67</v>
      </c>
      <c r="C84" t="s">
        <v>68</v>
      </c>
      <c r="D84">
        <v>25.43217375</v>
      </c>
      <c r="E84">
        <v>24.967433750000001</v>
      </c>
      <c r="F84">
        <v>1.86138</v>
      </c>
      <c r="G84">
        <v>0.46473999999999999</v>
      </c>
      <c r="H84">
        <v>8451.32</v>
      </c>
      <c r="I84">
        <v>214935362.36032799</v>
      </c>
    </row>
    <row r="85" spans="1:9" x14ac:dyDescent="0.25">
      <c r="A85" s="27">
        <v>43550</v>
      </c>
      <c r="B85" t="s">
        <v>67</v>
      </c>
      <c r="C85" t="s">
        <v>68</v>
      </c>
      <c r="D85">
        <v>24.967433969999998</v>
      </c>
      <c r="E85">
        <v>26.232929970000001</v>
      </c>
      <c r="F85">
        <v>-4.8240699999999999</v>
      </c>
      <c r="G85">
        <v>-1.265496</v>
      </c>
      <c r="H85">
        <v>8451.32</v>
      </c>
      <c r="I85">
        <v>211007699.157038</v>
      </c>
    </row>
    <row r="86" spans="1:9" x14ac:dyDescent="0.25">
      <c r="A86" s="27">
        <v>43549</v>
      </c>
      <c r="B86" t="s">
        <v>67</v>
      </c>
      <c r="C86" t="s">
        <v>68</v>
      </c>
      <c r="D86">
        <v>26.232929550000001</v>
      </c>
      <c r="E86">
        <v>26.076410549999999</v>
      </c>
      <c r="F86">
        <v>0.60023000000000004</v>
      </c>
      <c r="G86">
        <v>0.15651899999999999</v>
      </c>
      <c r="H86">
        <v>8451.32</v>
      </c>
      <c r="I86">
        <v>221702803.46571699</v>
      </c>
    </row>
    <row r="87" spans="1:9" x14ac:dyDescent="0.25">
      <c r="A87" s="27">
        <v>43546</v>
      </c>
      <c r="B87" t="s">
        <v>67</v>
      </c>
      <c r="C87" t="s">
        <v>68</v>
      </c>
      <c r="D87">
        <v>26.07641096</v>
      </c>
      <c r="E87">
        <v>23.612342959999999</v>
      </c>
      <c r="F87">
        <v>10.435510000000001</v>
      </c>
      <c r="G87">
        <v>2.4640680000000001</v>
      </c>
      <c r="H87">
        <v>8451.32</v>
      </c>
      <c r="I87">
        <v>220380015.24523401</v>
      </c>
    </row>
    <row r="88" spans="1:9" x14ac:dyDescent="0.25">
      <c r="A88" s="27">
        <v>43545</v>
      </c>
      <c r="B88" t="s">
        <v>67</v>
      </c>
      <c r="C88" t="s">
        <v>68</v>
      </c>
      <c r="D88">
        <v>23.612342569999999</v>
      </c>
      <c r="E88">
        <v>23.994094570000001</v>
      </c>
      <c r="F88">
        <v>-1.5910200000000001</v>
      </c>
      <c r="G88">
        <v>-0.38175199999999998</v>
      </c>
      <c r="H88">
        <v>8751.32</v>
      </c>
      <c r="I88">
        <v>206639094.942664</v>
      </c>
    </row>
    <row r="89" spans="1:9" x14ac:dyDescent="0.25">
      <c r="A89" s="27">
        <v>43544</v>
      </c>
      <c r="B89" t="s">
        <v>67</v>
      </c>
      <c r="C89" t="s">
        <v>68</v>
      </c>
      <c r="D89">
        <v>23.994094570000001</v>
      </c>
      <c r="E89">
        <v>23.68130657</v>
      </c>
      <c r="F89">
        <v>1.3208200000000001</v>
      </c>
      <c r="G89">
        <v>0.31278800000000001</v>
      </c>
      <c r="H89">
        <v>8501.32</v>
      </c>
      <c r="I89">
        <v>203981404.06754801</v>
      </c>
    </row>
    <row r="90" spans="1:9" x14ac:dyDescent="0.25">
      <c r="A90" s="27">
        <v>43543</v>
      </c>
      <c r="B90" t="s">
        <v>67</v>
      </c>
      <c r="C90" t="s">
        <v>68</v>
      </c>
      <c r="D90">
        <v>23.68130669</v>
      </c>
      <c r="E90">
        <v>23.524031690000001</v>
      </c>
      <c r="F90">
        <v>0.66857</v>
      </c>
      <c r="G90">
        <v>0.157275</v>
      </c>
      <c r="H90">
        <v>8751.32</v>
      </c>
      <c r="I90">
        <v>207242621.81841001</v>
      </c>
    </row>
    <row r="91" spans="1:9" x14ac:dyDescent="0.25">
      <c r="A91" s="27">
        <v>43542</v>
      </c>
      <c r="B91" t="s">
        <v>67</v>
      </c>
      <c r="C91" t="s">
        <v>68</v>
      </c>
      <c r="D91">
        <v>23.524031879999999</v>
      </c>
      <c r="E91">
        <v>23.33361288</v>
      </c>
      <c r="F91">
        <v>0.81606999999999996</v>
      </c>
      <c r="G91">
        <v>0.190419</v>
      </c>
      <c r="H91">
        <v>8451.32</v>
      </c>
      <c r="I91">
        <v>198809050.53598499</v>
      </c>
    </row>
    <row r="92" spans="1:9" x14ac:dyDescent="0.25">
      <c r="A92" s="27">
        <v>43539</v>
      </c>
      <c r="B92" t="s">
        <v>67</v>
      </c>
      <c r="C92" t="s">
        <v>68</v>
      </c>
      <c r="D92">
        <v>23.333612469999998</v>
      </c>
      <c r="E92">
        <v>24.044583469999999</v>
      </c>
      <c r="F92">
        <v>-2.95689</v>
      </c>
      <c r="G92">
        <v>-0.71097100000000002</v>
      </c>
      <c r="H92">
        <v>8501.32</v>
      </c>
      <c r="I92">
        <v>198366436.36262199</v>
      </c>
    </row>
    <row r="93" spans="1:9" x14ac:dyDescent="0.25">
      <c r="A93" s="27">
        <v>43538</v>
      </c>
      <c r="B93" t="s">
        <v>67</v>
      </c>
      <c r="C93" t="s">
        <v>68</v>
      </c>
      <c r="D93">
        <v>24.0445834</v>
      </c>
      <c r="E93">
        <v>24.282086400000001</v>
      </c>
      <c r="F93">
        <v>-0.97809999999999997</v>
      </c>
      <c r="G93">
        <v>-0.23750299999999999</v>
      </c>
      <c r="H93">
        <v>8401.32</v>
      </c>
      <c r="I93">
        <v>202006167.276337</v>
      </c>
    </row>
    <row r="94" spans="1:9" x14ac:dyDescent="0.25">
      <c r="A94" s="27">
        <v>43537</v>
      </c>
      <c r="B94" t="s">
        <v>67</v>
      </c>
      <c r="C94" t="s">
        <v>68</v>
      </c>
      <c r="D94">
        <v>24.282086459999999</v>
      </c>
      <c r="E94">
        <v>24.655581460000001</v>
      </c>
      <c r="F94">
        <v>-1.51485</v>
      </c>
      <c r="G94">
        <v>-0.37349500000000002</v>
      </c>
      <c r="H94">
        <v>8401.32</v>
      </c>
      <c r="I94">
        <v>204001505.77186701</v>
      </c>
    </row>
    <row r="95" spans="1:9" x14ac:dyDescent="0.25">
      <c r="A95" s="27">
        <v>43536</v>
      </c>
      <c r="B95" t="s">
        <v>67</v>
      </c>
      <c r="C95" t="s">
        <v>68</v>
      </c>
      <c r="D95">
        <v>24.655581290000001</v>
      </c>
      <c r="E95">
        <v>25.159110290000001</v>
      </c>
      <c r="F95">
        <v>-2.0013800000000002</v>
      </c>
      <c r="G95">
        <v>-0.503529</v>
      </c>
      <c r="H95">
        <v>7401.32</v>
      </c>
      <c r="I95">
        <v>182483772.946558</v>
      </c>
    </row>
    <row r="96" spans="1:9" x14ac:dyDescent="0.25">
      <c r="A96" s="27">
        <v>43535</v>
      </c>
      <c r="B96" t="s">
        <v>67</v>
      </c>
      <c r="C96" t="s">
        <v>68</v>
      </c>
      <c r="D96">
        <v>25.15910993</v>
      </c>
      <c r="E96">
        <v>27.085071930000002</v>
      </c>
      <c r="F96">
        <v>-7.1107899999999997</v>
      </c>
      <c r="G96">
        <v>-1.925962</v>
      </c>
      <c r="H96">
        <v>7051.32</v>
      </c>
      <c r="I96">
        <v>177404859.554277</v>
      </c>
    </row>
    <row r="97" spans="1:9" x14ac:dyDescent="0.25">
      <c r="A97" s="27">
        <v>43532</v>
      </c>
      <c r="B97" t="s">
        <v>67</v>
      </c>
      <c r="C97" t="s">
        <v>68</v>
      </c>
      <c r="D97">
        <v>27.085071880000001</v>
      </c>
      <c r="E97">
        <v>26.997132879999999</v>
      </c>
      <c r="F97">
        <v>0.32573000000000002</v>
      </c>
      <c r="G97">
        <v>8.7939000000000003E-2</v>
      </c>
      <c r="H97">
        <v>6776.32</v>
      </c>
      <c r="I97">
        <v>183537033.026665</v>
      </c>
    </row>
    <row r="98" spans="1:9" x14ac:dyDescent="0.25">
      <c r="A98" s="27">
        <v>43531</v>
      </c>
      <c r="B98" t="s">
        <v>67</v>
      </c>
      <c r="C98" t="s">
        <v>68</v>
      </c>
      <c r="D98">
        <v>26.997132390000001</v>
      </c>
      <c r="E98">
        <v>26.211466389999998</v>
      </c>
      <c r="F98">
        <v>2.9974099999999999</v>
      </c>
      <c r="G98">
        <v>0.78566599999999998</v>
      </c>
      <c r="H98">
        <v>7151.32</v>
      </c>
      <c r="I98">
        <v>193065051.81185701</v>
      </c>
    </row>
    <row r="99" spans="1:9" x14ac:dyDescent="0.25">
      <c r="A99" s="27">
        <v>43530</v>
      </c>
      <c r="B99" t="s">
        <v>67</v>
      </c>
      <c r="C99" t="s">
        <v>68</v>
      </c>
      <c r="D99">
        <v>26.211466829999999</v>
      </c>
      <c r="E99">
        <v>25.442446830000002</v>
      </c>
      <c r="F99">
        <v>3.0225900000000001</v>
      </c>
      <c r="G99">
        <v>0.76902000000000004</v>
      </c>
      <c r="H99">
        <v>7151.32</v>
      </c>
      <c r="I99">
        <v>187446508.33631501</v>
      </c>
    </row>
    <row r="100" spans="1:9" x14ac:dyDescent="0.25">
      <c r="A100" s="27">
        <v>43529</v>
      </c>
      <c r="B100" t="s">
        <v>67</v>
      </c>
      <c r="C100" t="s">
        <v>68</v>
      </c>
      <c r="D100">
        <v>25.44244638</v>
      </c>
      <c r="E100">
        <v>25.117168379999999</v>
      </c>
      <c r="F100">
        <v>1.29504</v>
      </c>
      <c r="G100">
        <v>0.32527800000000001</v>
      </c>
      <c r="H100">
        <v>7026.32</v>
      </c>
      <c r="I100">
        <v>178766693.521382</v>
      </c>
    </row>
    <row r="101" spans="1:9" x14ac:dyDescent="0.25">
      <c r="A101" s="27">
        <v>43528</v>
      </c>
      <c r="B101" t="s">
        <v>67</v>
      </c>
      <c r="C101" t="s">
        <v>68</v>
      </c>
      <c r="D101">
        <v>25.117168020000001</v>
      </c>
      <c r="E101">
        <v>24.557225020000001</v>
      </c>
      <c r="F101">
        <v>2.28016</v>
      </c>
      <c r="G101">
        <v>0.55994299999999997</v>
      </c>
      <c r="H101">
        <v>6726.32</v>
      </c>
      <c r="I101">
        <v>168946034.244782</v>
      </c>
    </row>
    <row r="102" spans="1:9" x14ac:dyDescent="0.25">
      <c r="A102" s="27">
        <v>43525</v>
      </c>
      <c r="B102" t="s">
        <v>67</v>
      </c>
      <c r="C102" t="s">
        <v>68</v>
      </c>
      <c r="D102">
        <v>24.557225460000002</v>
      </c>
      <c r="E102">
        <v>25.650632460000001</v>
      </c>
      <c r="F102">
        <v>-4.2626900000000001</v>
      </c>
      <c r="G102">
        <v>-1.093407</v>
      </c>
      <c r="H102">
        <v>6576.32</v>
      </c>
      <c r="I102">
        <v>161496099.26543</v>
      </c>
    </row>
    <row r="103" spans="1:9" x14ac:dyDescent="0.25">
      <c r="A103" s="27">
        <v>43524</v>
      </c>
      <c r="B103" t="s">
        <v>67</v>
      </c>
      <c r="C103" t="s">
        <v>68</v>
      </c>
      <c r="D103">
        <v>25.650632519999998</v>
      </c>
      <c r="E103">
        <v>25.812516519999999</v>
      </c>
      <c r="F103">
        <v>-0.62714999999999999</v>
      </c>
      <c r="G103">
        <v>-0.161884</v>
      </c>
      <c r="H103">
        <v>6576.32</v>
      </c>
      <c r="I103">
        <v>168686690.70202801</v>
      </c>
    </row>
    <row r="104" spans="1:9" x14ac:dyDescent="0.25">
      <c r="A104" s="27">
        <v>43523</v>
      </c>
      <c r="B104" t="s">
        <v>67</v>
      </c>
      <c r="C104" t="s">
        <v>68</v>
      </c>
      <c r="D104">
        <v>25.81251662</v>
      </c>
      <c r="E104">
        <v>25.89284662</v>
      </c>
      <c r="F104">
        <v>-0.31024000000000002</v>
      </c>
      <c r="G104">
        <v>-8.0329999999999999E-2</v>
      </c>
      <c r="H104">
        <v>6576.32</v>
      </c>
      <c r="I104">
        <v>169751291.860888</v>
      </c>
    </row>
    <row r="105" spans="1:9" x14ac:dyDescent="0.25">
      <c r="A105" s="27">
        <v>43522</v>
      </c>
      <c r="B105" t="s">
        <v>67</v>
      </c>
      <c r="C105" t="s">
        <v>68</v>
      </c>
      <c r="D105">
        <v>25.892846559999999</v>
      </c>
      <c r="E105">
        <v>25.59232956</v>
      </c>
      <c r="F105">
        <v>1.17425</v>
      </c>
      <c r="G105">
        <v>0.30051699999999998</v>
      </c>
      <c r="H105">
        <v>6576.32</v>
      </c>
      <c r="I105">
        <v>170279567.010919</v>
      </c>
    </row>
    <row r="106" spans="1:9" x14ac:dyDescent="0.25">
      <c r="A106" s="27">
        <v>43521</v>
      </c>
      <c r="B106" t="s">
        <v>67</v>
      </c>
      <c r="C106" t="s">
        <v>68</v>
      </c>
      <c r="D106">
        <v>25.59232982</v>
      </c>
      <c r="E106">
        <v>25.039243819999999</v>
      </c>
      <c r="F106">
        <v>2.2088800000000002</v>
      </c>
      <c r="G106">
        <v>0.55308599999999997</v>
      </c>
      <c r="H106">
        <v>6576.32</v>
      </c>
      <c r="I106">
        <v>168303273.66487199</v>
      </c>
    </row>
    <row r="107" spans="1:9" x14ac:dyDescent="0.25">
      <c r="A107" s="27">
        <v>43518</v>
      </c>
      <c r="B107" t="s">
        <v>67</v>
      </c>
      <c r="C107" t="s">
        <v>68</v>
      </c>
      <c r="D107">
        <v>25.039243419999998</v>
      </c>
      <c r="E107">
        <v>26.115259420000001</v>
      </c>
      <c r="F107">
        <v>-4.12026</v>
      </c>
      <c r="G107">
        <v>-1.0760160000000001</v>
      </c>
      <c r="H107">
        <v>6576.32</v>
      </c>
      <c r="I107">
        <v>164666002.170084</v>
      </c>
    </row>
    <row r="108" spans="1:9" x14ac:dyDescent="0.25">
      <c r="A108" s="27">
        <v>43517</v>
      </c>
      <c r="B108" t="s">
        <v>67</v>
      </c>
      <c r="C108" t="s">
        <v>68</v>
      </c>
      <c r="D108">
        <v>26.115259120000001</v>
      </c>
      <c r="E108">
        <v>25.642833119999999</v>
      </c>
      <c r="F108">
        <v>1.84233</v>
      </c>
      <c r="G108">
        <v>0.47242600000000001</v>
      </c>
      <c r="H108">
        <v>6576.32</v>
      </c>
      <c r="I108">
        <v>171742222.510261</v>
      </c>
    </row>
    <row r="109" spans="1:9" x14ac:dyDescent="0.25">
      <c r="A109" s="27">
        <v>43516</v>
      </c>
      <c r="B109" t="s">
        <v>67</v>
      </c>
      <c r="C109" t="s">
        <v>68</v>
      </c>
      <c r="D109">
        <v>25.642832819999999</v>
      </c>
      <c r="E109">
        <v>26.76880882</v>
      </c>
      <c r="F109">
        <v>-4.2062999999999997</v>
      </c>
      <c r="G109">
        <v>-1.1259760000000001</v>
      </c>
      <c r="H109">
        <v>6276.32</v>
      </c>
      <c r="I109">
        <v>160942547.55632299</v>
      </c>
    </row>
    <row r="110" spans="1:9" x14ac:dyDescent="0.25">
      <c r="A110" s="27">
        <v>43515</v>
      </c>
      <c r="B110" t="s">
        <v>67</v>
      </c>
      <c r="C110" t="s">
        <v>68</v>
      </c>
      <c r="D110">
        <v>26.768809210000001</v>
      </c>
      <c r="E110">
        <v>26.766264209999999</v>
      </c>
      <c r="F110">
        <v>9.5099999999999994E-3</v>
      </c>
      <c r="G110">
        <v>2.545E-3</v>
      </c>
      <c r="H110">
        <v>6076.32</v>
      </c>
      <c r="I110">
        <v>162655770.47247899</v>
      </c>
    </row>
    <row r="111" spans="1:9" x14ac:dyDescent="0.25">
      <c r="A111" s="27">
        <v>43511</v>
      </c>
      <c r="B111" t="s">
        <v>67</v>
      </c>
      <c r="C111" t="s">
        <v>68</v>
      </c>
      <c r="D111">
        <v>26.76626465</v>
      </c>
      <c r="E111">
        <v>27.733748649999999</v>
      </c>
      <c r="F111">
        <v>-3.48847</v>
      </c>
      <c r="G111">
        <v>-0.96748400000000001</v>
      </c>
      <c r="H111">
        <v>5876.32</v>
      </c>
      <c r="I111">
        <v>157287055.98929399</v>
      </c>
    </row>
    <row r="112" spans="1:9" x14ac:dyDescent="0.25">
      <c r="A112" s="27">
        <v>43510</v>
      </c>
      <c r="B112" t="s">
        <v>67</v>
      </c>
      <c r="C112" t="s">
        <v>68</v>
      </c>
      <c r="D112">
        <v>27.733749020000001</v>
      </c>
      <c r="E112">
        <v>27.320004019999999</v>
      </c>
      <c r="F112">
        <v>1.51444</v>
      </c>
      <c r="G112">
        <v>0.41374499999999997</v>
      </c>
      <c r="H112">
        <v>5876.32</v>
      </c>
      <c r="I112">
        <v>162972300.839959</v>
      </c>
    </row>
    <row r="113" spans="1:9" x14ac:dyDescent="0.25">
      <c r="A113" s="27">
        <v>43509</v>
      </c>
      <c r="B113" t="s">
        <v>67</v>
      </c>
      <c r="C113" t="s">
        <v>68</v>
      </c>
      <c r="D113">
        <v>27.320004359999999</v>
      </c>
      <c r="E113">
        <v>27.401097360000001</v>
      </c>
      <c r="F113">
        <v>-0.29594999999999999</v>
      </c>
      <c r="G113">
        <v>-8.1092999999999998E-2</v>
      </c>
      <c r="H113">
        <v>5876.32</v>
      </c>
      <c r="I113">
        <v>160541006.06074199</v>
      </c>
    </row>
    <row r="114" spans="1:9" x14ac:dyDescent="0.25">
      <c r="A114" s="27">
        <v>43508</v>
      </c>
      <c r="B114" t="s">
        <v>67</v>
      </c>
      <c r="C114" t="s">
        <v>68</v>
      </c>
      <c r="D114">
        <v>27.401097799999999</v>
      </c>
      <c r="E114">
        <v>27.842626800000001</v>
      </c>
      <c r="F114">
        <v>-1.5858000000000001</v>
      </c>
      <c r="G114">
        <v>-0.441529</v>
      </c>
      <c r="H114">
        <v>5501.32</v>
      </c>
      <c r="I114">
        <v>150742125.14580199</v>
      </c>
    </row>
    <row r="115" spans="1:9" x14ac:dyDescent="0.25">
      <c r="A115" s="27">
        <v>43507</v>
      </c>
      <c r="B115" t="s">
        <v>67</v>
      </c>
      <c r="C115" t="s">
        <v>68</v>
      </c>
      <c r="D115">
        <v>27.842627100000001</v>
      </c>
      <c r="E115">
        <v>28.056823099999999</v>
      </c>
      <c r="F115">
        <v>-0.76344000000000001</v>
      </c>
      <c r="G115">
        <v>-0.214196</v>
      </c>
      <c r="H115">
        <v>5501.32</v>
      </c>
      <c r="I115">
        <v>153171117.78988999</v>
      </c>
    </row>
    <row r="116" spans="1:9" x14ac:dyDescent="0.25">
      <c r="A116" s="27">
        <v>43504</v>
      </c>
      <c r="B116" t="s">
        <v>67</v>
      </c>
      <c r="C116" t="s">
        <v>68</v>
      </c>
      <c r="D116">
        <v>28.05682264</v>
      </c>
      <c r="E116">
        <v>28.616068640000002</v>
      </c>
      <c r="F116">
        <v>-1.95431</v>
      </c>
      <c r="G116">
        <v>-0.55924600000000002</v>
      </c>
      <c r="H116">
        <v>5226.32</v>
      </c>
      <c r="I116">
        <v>146633849.12941599</v>
      </c>
    </row>
    <row r="117" spans="1:9" x14ac:dyDescent="0.25">
      <c r="A117" s="27">
        <v>43503</v>
      </c>
      <c r="B117" t="s">
        <v>67</v>
      </c>
      <c r="C117" t="s">
        <v>68</v>
      </c>
      <c r="D117">
        <v>28.616068139999999</v>
      </c>
      <c r="E117">
        <v>27.61824614</v>
      </c>
      <c r="F117">
        <v>3.6129099999999998</v>
      </c>
      <c r="G117">
        <v>0.99782199999999999</v>
      </c>
      <c r="H117">
        <v>5151.32</v>
      </c>
      <c r="I117">
        <v>147410438.28274</v>
      </c>
    </row>
    <row r="118" spans="1:9" x14ac:dyDescent="0.25">
      <c r="A118" s="27">
        <v>43502</v>
      </c>
      <c r="B118" t="s">
        <v>67</v>
      </c>
      <c r="C118" t="s">
        <v>68</v>
      </c>
      <c r="D118">
        <v>27.618246599999999</v>
      </c>
      <c r="E118">
        <v>27.865364599999999</v>
      </c>
      <c r="F118">
        <v>-0.88683000000000001</v>
      </c>
      <c r="G118">
        <v>-0.247118</v>
      </c>
      <c r="H118">
        <v>5151.32</v>
      </c>
      <c r="I118">
        <v>142270343.220772</v>
      </c>
    </row>
    <row r="119" spans="1:9" x14ac:dyDescent="0.25">
      <c r="A119" s="27">
        <v>43501</v>
      </c>
      <c r="B119" t="s">
        <v>67</v>
      </c>
      <c r="C119" t="s">
        <v>68</v>
      </c>
      <c r="D119">
        <v>27.86536426</v>
      </c>
      <c r="E119">
        <v>27.977087260000001</v>
      </c>
      <c r="F119">
        <v>-0.39933999999999997</v>
      </c>
      <c r="G119">
        <v>-0.111723</v>
      </c>
      <c r="H119">
        <v>5276.32</v>
      </c>
      <c r="I119">
        <v>147026495.15623</v>
      </c>
    </row>
    <row r="120" spans="1:9" x14ac:dyDescent="0.25">
      <c r="A120" s="27">
        <v>43500</v>
      </c>
      <c r="B120" t="s">
        <v>67</v>
      </c>
      <c r="C120" t="s">
        <v>68</v>
      </c>
      <c r="D120">
        <v>27.977087529999999</v>
      </c>
      <c r="E120">
        <v>28.751413530000001</v>
      </c>
      <c r="F120">
        <v>-2.6931799999999999</v>
      </c>
      <c r="G120">
        <v>-0.77432599999999996</v>
      </c>
      <c r="H120">
        <v>5276.32</v>
      </c>
      <c r="I120">
        <v>147615982.54502699</v>
      </c>
    </row>
    <row r="121" spans="1:9" x14ac:dyDescent="0.25">
      <c r="A121" s="27">
        <v>43497</v>
      </c>
      <c r="B121" t="s">
        <v>67</v>
      </c>
      <c r="C121" t="s">
        <v>68</v>
      </c>
      <c r="D121">
        <v>28.751413360000001</v>
      </c>
      <c r="E121">
        <v>29.06019736</v>
      </c>
      <c r="F121">
        <v>-1.06257</v>
      </c>
      <c r="G121">
        <v>-0.308784</v>
      </c>
      <c r="H121">
        <v>5276.32</v>
      </c>
      <c r="I121">
        <v>151701571.08539501</v>
      </c>
    </row>
    <row r="122" spans="1:9" x14ac:dyDescent="0.25">
      <c r="A122" s="27">
        <v>43496</v>
      </c>
      <c r="B122" t="s">
        <v>67</v>
      </c>
      <c r="C122" t="s">
        <v>68</v>
      </c>
      <c r="D122">
        <v>29.060197370000001</v>
      </c>
      <c r="E122">
        <v>30.254077370000001</v>
      </c>
      <c r="F122">
        <v>-3.94618</v>
      </c>
      <c r="G122">
        <v>-1.1938800000000001</v>
      </c>
      <c r="H122">
        <v>5376.32</v>
      </c>
      <c r="I122">
        <v>156236833.143686</v>
      </c>
    </row>
    <row r="123" spans="1:9" x14ac:dyDescent="0.25">
      <c r="A123" s="27">
        <v>43495</v>
      </c>
      <c r="B123" t="s">
        <v>67</v>
      </c>
      <c r="C123" t="s">
        <v>68</v>
      </c>
      <c r="D123">
        <v>30.254077760000001</v>
      </c>
      <c r="E123">
        <v>31.480259759999999</v>
      </c>
      <c r="F123">
        <v>-3.8950800000000001</v>
      </c>
      <c r="G123">
        <v>-1.2261820000000001</v>
      </c>
      <c r="H123">
        <v>5326.32</v>
      </c>
      <c r="I123">
        <v>161142808.69240901</v>
      </c>
    </row>
    <row r="124" spans="1:9" x14ac:dyDescent="0.25">
      <c r="A124" s="27">
        <v>43494</v>
      </c>
      <c r="B124" t="s">
        <v>67</v>
      </c>
      <c r="C124" t="s">
        <v>68</v>
      </c>
      <c r="D124">
        <v>31.480259839999999</v>
      </c>
      <c r="E124">
        <v>31.84768584</v>
      </c>
      <c r="F124">
        <v>-1.1536999999999999</v>
      </c>
      <c r="G124">
        <v>-0.36742599999999997</v>
      </c>
      <c r="H124">
        <v>5326.32</v>
      </c>
      <c r="I124">
        <v>167673843.15020901</v>
      </c>
    </row>
    <row r="125" spans="1:9" x14ac:dyDescent="0.25">
      <c r="A125" s="27">
        <v>43493</v>
      </c>
      <c r="B125" t="s">
        <v>67</v>
      </c>
      <c r="C125" t="s">
        <v>68</v>
      </c>
      <c r="D125">
        <v>31.847685670000001</v>
      </c>
      <c r="E125">
        <v>30.583191670000001</v>
      </c>
      <c r="F125">
        <v>4.1345999999999998</v>
      </c>
      <c r="G125">
        <v>1.264494</v>
      </c>
      <c r="H125">
        <v>5301.32</v>
      </c>
      <c r="I125">
        <v>168834677.45302701</v>
      </c>
    </row>
    <row r="126" spans="1:9" x14ac:dyDescent="0.25">
      <c r="A126" s="27">
        <v>43490</v>
      </c>
      <c r="B126" t="s">
        <v>67</v>
      </c>
      <c r="C126" t="s">
        <v>68</v>
      </c>
      <c r="D126">
        <v>30.583191830000001</v>
      </c>
      <c r="E126">
        <v>31.977785829999998</v>
      </c>
      <c r="F126">
        <v>-4.3611300000000002</v>
      </c>
      <c r="G126">
        <v>-1.3945939999999999</v>
      </c>
      <c r="H126">
        <v>5301.32</v>
      </c>
      <c r="I126">
        <v>162131194.76264</v>
      </c>
    </row>
    <row r="127" spans="1:9" x14ac:dyDescent="0.25">
      <c r="A127" s="27">
        <v>43489</v>
      </c>
      <c r="B127" t="s">
        <v>67</v>
      </c>
      <c r="C127" t="s">
        <v>68</v>
      </c>
      <c r="D127">
        <v>31.97778602</v>
      </c>
      <c r="E127">
        <v>32.805618019999997</v>
      </c>
      <c r="F127">
        <v>-2.52345</v>
      </c>
      <c r="G127">
        <v>-0.82783200000000001</v>
      </c>
      <c r="H127">
        <v>5301.32</v>
      </c>
      <c r="I127">
        <v>169524380.650188</v>
      </c>
    </row>
    <row r="128" spans="1:9" x14ac:dyDescent="0.25">
      <c r="A128" s="27">
        <v>43488</v>
      </c>
      <c r="B128" t="s">
        <v>67</v>
      </c>
      <c r="C128" t="s">
        <v>68</v>
      </c>
      <c r="D128">
        <v>32.805618469999999</v>
      </c>
      <c r="E128">
        <v>33.449248470000001</v>
      </c>
      <c r="F128">
        <v>-1.9241999999999999</v>
      </c>
      <c r="G128">
        <v>-0.64363000000000004</v>
      </c>
      <c r="H128">
        <v>5301.32</v>
      </c>
      <c r="I128">
        <v>173912982.890524</v>
      </c>
    </row>
    <row r="129" spans="1:9" x14ac:dyDescent="0.25">
      <c r="A129" s="27">
        <v>43487</v>
      </c>
      <c r="B129" t="s">
        <v>67</v>
      </c>
      <c r="C129" t="s">
        <v>68</v>
      </c>
      <c r="D129">
        <v>33.449248709999999</v>
      </c>
      <c r="E129">
        <v>30.565932709999998</v>
      </c>
      <c r="F129">
        <v>9.4330999999999996</v>
      </c>
      <c r="G129">
        <v>2.8833160000000002</v>
      </c>
      <c r="H129">
        <v>5401.32</v>
      </c>
      <c r="I129">
        <v>180669995.69455099</v>
      </c>
    </row>
    <row r="130" spans="1:9" x14ac:dyDescent="0.25">
      <c r="A130" s="27">
        <v>43483</v>
      </c>
      <c r="B130" t="s">
        <v>67</v>
      </c>
      <c r="C130" t="s">
        <v>68</v>
      </c>
      <c r="D130">
        <v>30.5659323</v>
      </c>
      <c r="E130">
        <v>30.8894503</v>
      </c>
      <c r="F130">
        <v>-1.0473399999999999</v>
      </c>
      <c r="G130">
        <v>-0.32351799999999997</v>
      </c>
      <c r="H130">
        <v>5501.32</v>
      </c>
      <c r="I130">
        <v>168152882.98283899</v>
      </c>
    </row>
    <row r="131" spans="1:9" x14ac:dyDescent="0.25">
      <c r="A131" s="27">
        <v>43482</v>
      </c>
      <c r="B131" t="s">
        <v>67</v>
      </c>
      <c r="C131" t="s">
        <v>68</v>
      </c>
      <c r="D131">
        <v>30.889449890000002</v>
      </c>
      <c r="E131">
        <v>31.704100889999999</v>
      </c>
      <c r="F131">
        <v>-2.5695399999999999</v>
      </c>
      <c r="G131">
        <v>-0.81465100000000001</v>
      </c>
      <c r="H131">
        <v>5101.32</v>
      </c>
      <c r="I131">
        <v>157576875.84450501</v>
      </c>
    </row>
    <row r="132" spans="1:9" x14ac:dyDescent="0.25">
      <c r="A132" s="27">
        <v>43481</v>
      </c>
      <c r="B132" t="s">
        <v>67</v>
      </c>
      <c r="C132" t="s">
        <v>68</v>
      </c>
      <c r="D132">
        <v>31.704101049999998</v>
      </c>
      <c r="E132">
        <v>31.370107050000001</v>
      </c>
      <c r="F132">
        <v>1.0646899999999999</v>
      </c>
      <c r="G132">
        <v>0.33399400000000001</v>
      </c>
      <c r="H132">
        <v>5126.32</v>
      </c>
      <c r="I132">
        <v>162525272.18233201</v>
      </c>
    </row>
    <row r="133" spans="1:9" x14ac:dyDescent="0.25">
      <c r="A133" s="27">
        <v>43480</v>
      </c>
      <c r="B133" t="s">
        <v>67</v>
      </c>
      <c r="C133" t="s">
        <v>68</v>
      </c>
      <c r="D133">
        <v>31.370106929999999</v>
      </c>
      <c r="E133">
        <v>32.429353929999998</v>
      </c>
      <c r="F133">
        <v>-3.2663199999999999</v>
      </c>
      <c r="G133">
        <v>-1.059247</v>
      </c>
      <c r="H133">
        <v>5126.32</v>
      </c>
      <c r="I133">
        <v>160813112.44707599</v>
      </c>
    </row>
    <row r="134" spans="1:9" x14ac:dyDescent="0.25">
      <c r="A134" s="27">
        <v>43479</v>
      </c>
      <c r="B134" t="s">
        <v>67</v>
      </c>
      <c r="C134" t="s">
        <v>68</v>
      </c>
      <c r="D134">
        <v>32.429353949999999</v>
      </c>
      <c r="E134">
        <v>32.38899095</v>
      </c>
      <c r="F134">
        <v>0.12461999999999999</v>
      </c>
      <c r="G134">
        <v>4.0363000000000003E-2</v>
      </c>
      <c r="H134">
        <v>5126.32</v>
      </c>
      <c r="I134">
        <v>166243148.45290199</v>
      </c>
    </row>
    <row r="135" spans="1:9" x14ac:dyDescent="0.25">
      <c r="A135" s="27">
        <v>43476</v>
      </c>
      <c r="B135" t="s">
        <v>67</v>
      </c>
      <c r="C135" t="s">
        <v>68</v>
      </c>
      <c r="D135">
        <v>32.388990540000002</v>
      </c>
      <c r="E135">
        <v>33.389599539999999</v>
      </c>
      <c r="F135">
        <v>-2.9967700000000002</v>
      </c>
      <c r="G135">
        <v>-1.0006090000000001</v>
      </c>
      <c r="H135">
        <v>4826.32</v>
      </c>
      <c r="I135">
        <v>156319535.656041</v>
      </c>
    </row>
    <row r="136" spans="1:9" x14ac:dyDescent="0.25">
      <c r="A136" s="27">
        <v>43475</v>
      </c>
      <c r="B136" t="s">
        <v>67</v>
      </c>
      <c r="C136" t="s">
        <v>68</v>
      </c>
      <c r="D136">
        <v>33.389599199999999</v>
      </c>
      <c r="E136">
        <v>33.806168200000002</v>
      </c>
      <c r="F136">
        <v>-1.2322299999999999</v>
      </c>
      <c r="G136">
        <v>-0.41656900000000002</v>
      </c>
      <c r="H136">
        <v>4826.32</v>
      </c>
      <c r="I136">
        <v>161148790.24214599</v>
      </c>
    </row>
    <row r="137" spans="1:9" x14ac:dyDescent="0.25">
      <c r="A137" s="27">
        <v>43474</v>
      </c>
      <c r="B137" t="s">
        <v>67</v>
      </c>
      <c r="C137" t="s">
        <v>68</v>
      </c>
      <c r="D137">
        <v>33.806168380000003</v>
      </c>
      <c r="E137">
        <v>34.45958838</v>
      </c>
      <c r="F137">
        <v>-1.89619</v>
      </c>
      <c r="G137">
        <v>-0.65342</v>
      </c>
      <c r="H137">
        <v>4826.32</v>
      </c>
      <c r="I137">
        <v>163159285.15725601</v>
      </c>
    </row>
    <row r="138" spans="1:9" x14ac:dyDescent="0.25">
      <c r="A138" s="27">
        <v>43473</v>
      </c>
      <c r="B138" t="s">
        <v>67</v>
      </c>
      <c r="C138" t="s">
        <v>68</v>
      </c>
      <c r="D138">
        <v>34.45958873</v>
      </c>
      <c r="E138">
        <v>35.236917730000002</v>
      </c>
      <c r="F138">
        <v>-2.20601</v>
      </c>
      <c r="G138">
        <v>-0.77732900000000005</v>
      </c>
      <c r="H138">
        <v>4826.32</v>
      </c>
      <c r="I138">
        <v>166312898.90060699</v>
      </c>
    </row>
    <row r="139" spans="1:9" x14ac:dyDescent="0.25">
      <c r="A139" s="27">
        <v>43472</v>
      </c>
      <c r="B139" t="s">
        <v>67</v>
      </c>
      <c r="C139" t="s">
        <v>68</v>
      </c>
      <c r="D139">
        <v>35.23691762</v>
      </c>
      <c r="E139">
        <v>35.863475620000003</v>
      </c>
      <c r="F139">
        <v>-1.7470600000000001</v>
      </c>
      <c r="G139">
        <v>-0.62655799999999995</v>
      </c>
      <c r="H139">
        <v>4826.32</v>
      </c>
      <c r="I139">
        <v>170064534.53700501</v>
      </c>
    </row>
    <row r="140" spans="1:9" x14ac:dyDescent="0.25">
      <c r="A140" s="27">
        <v>43469</v>
      </c>
      <c r="B140" t="s">
        <v>67</v>
      </c>
      <c r="C140" t="s">
        <v>68</v>
      </c>
      <c r="D140">
        <v>35.863475649999998</v>
      </c>
      <c r="E140">
        <v>39.109177649999999</v>
      </c>
      <c r="F140">
        <v>-8.29908</v>
      </c>
      <c r="G140">
        <v>-3.2457020000000001</v>
      </c>
      <c r="H140">
        <v>4826.32</v>
      </c>
      <c r="I140">
        <v>173088502.20868099</v>
      </c>
    </row>
    <row r="141" spans="1:9" x14ac:dyDescent="0.25">
      <c r="A141" s="27">
        <v>43468</v>
      </c>
      <c r="B141" t="s">
        <v>67</v>
      </c>
      <c r="C141" t="s">
        <v>68</v>
      </c>
      <c r="D141">
        <v>39.10917809</v>
      </c>
      <c r="E141">
        <v>37.322712090000003</v>
      </c>
      <c r="F141">
        <v>4.7865399999999996</v>
      </c>
      <c r="G141">
        <v>1.7864660000000001</v>
      </c>
      <c r="H141">
        <v>4526.32</v>
      </c>
      <c r="I141">
        <v>177020537.64479399</v>
      </c>
    </row>
    <row r="142" spans="1:9" x14ac:dyDescent="0.25">
      <c r="A142" s="27">
        <v>43467</v>
      </c>
      <c r="B142" t="s">
        <v>67</v>
      </c>
      <c r="C142" t="s">
        <v>68</v>
      </c>
      <c r="D142">
        <v>37.322712090000003</v>
      </c>
      <c r="E142">
        <v>38.578427089999998</v>
      </c>
      <c r="F142">
        <v>-3.2549700000000001</v>
      </c>
      <c r="G142">
        <v>-1.2557149999999999</v>
      </c>
      <c r="H142">
        <v>3876.32</v>
      </c>
      <c r="I142">
        <v>144674663.36057201</v>
      </c>
    </row>
    <row r="143" spans="1:9" x14ac:dyDescent="0.25">
      <c r="A143" s="27">
        <v>43465</v>
      </c>
      <c r="B143" t="s">
        <v>67</v>
      </c>
      <c r="C143" t="s">
        <v>68</v>
      </c>
      <c r="D143">
        <v>38.578427240000003</v>
      </c>
      <c r="E143">
        <v>40.178600240000002</v>
      </c>
      <c r="F143">
        <v>-3.98265</v>
      </c>
      <c r="G143">
        <v>-1.6001730000000001</v>
      </c>
      <c r="H143">
        <v>3876.32</v>
      </c>
      <c r="I143">
        <v>149542213.34367499</v>
      </c>
    </row>
    <row r="144" spans="1:9" x14ac:dyDescent="0.25">
      <c r="A144" s="27">
        <v>43462</v>
      </c>
      <c r="B144" t="s">
        <v>67</v>
      </c>
      <c r="C144" t="s">
        <v>68</v>
      </c>
      <c r="D144">
        <v>40.178600099999997</v>
      </c>
      <c r="E144">
        <v>39.823948100000003</v>
      </c>
      <c r="F144">
        <v>0.89054999999999995</v>
      </c>
      <c r="G144">
        <v>0.35465200000000002</v>
      </c>
      <c r="H144">
        <v>3876.32</v>
      </c>
      <c r="I144">
        <v>155744990.60383099</v>
      </c>
    </row>
    <row r="145" spans="1:9" x14ac:dyDescent="0.25">
      <c r="A145" s="27">
        <v>43461</v>
      </c>
      <c r="B145" t="s">
        <v>67</v>
      </c>
      <c r="C145" t="s">
        <v>68</v>
      </c>
      <c r="D145">
        <v>39.823948119999997</v>
      </c>
      <c r="E145">
        <v>39.273110119999998</v>
      </c>
      <c r="F145">
        <v>1.4025799999999999</v>
      </c>
      <c r="G145">
        <v>0.55083800000000005</v>
      </c>
      <c r="H145">
        <v>3876.32</v>
      </c>
      <c r="I145">
        <v>154370247.10467401</v>
      </c>
    </row>
    <row r="146" spans="1:9" x14ac:dyDescent="0.25">
      <c r="A146" s="27">
        <v>43460</v>
      </c>
      <c r="B146" t="s">
        <v>67</v>
      </c>
      <c r="C146" t="s">
        <v>68</v>
      </c>
      <c r="D146">
        <v>39.27311031</v>
      </c>
      <c r="E146">
        <v>41.065400310000001</v>
      </c>
      <c r="F146">
        <v>-4.3644800000000004</v>
      </c>
      <c r="G146">
        <v>-1.7922899999999999</v>
      </c>
      <c r="H146">
        <v>3876.32</v>
      </c>
      <c r="I146">
        <v>152235025.137528</v>
      </c>
    </row>
    <row r="147" spans="1:9" x14ac:dyDescent="0.25">
      <c r="A147" s="27">
        <v>43458</v>
      </c>
      <c r="B147" t="s">
        <v>67</v>
      </c>
      <c r="C147" t="s">
        <v>68</v>
      </c>
      <c r="D147">
        <v>41.065400799999999</v>
      </c>
      <c r="E147">
        <v>38.804710800000002</v>
      </c>
      <c r="F147">
        <v>5.8258099999999997</v>
      </c>
      <c r="G147">
        <v>2.2606899999999999</v>
      </c>
      <c r="H147">
        <v>3876.32</v>
      </c>
      <c r="I147">
        <v>159182511.232853</v>
      </c>
    </row>
    <row r="148" spans="1:9" x14ac:dyDescent="0.25">
      <c r="A148" s="27">
        <v>43455</v>
      </c>
      <c r="B148" t="s">
        <v>67</v>
      </c>
      <c r="C148" t="s">
        <v>68</v>
      </c>
      <c r="D148">
        <v>38.804710970000002</v>
      </c>
      <c r="E148">
        <v>36.403474969999998</v>
      </c>
      <c r="F148">
        <v>6.5961699999999999</v>
      </c>
      <c r="G148">
        <v>2.4012359999999999</v>
      </c>
      <c r="H148">
        <v>3876.32</v>
      </c>
      <c r="I148">
        <v>150419360.813097</v>
      </c>
    </row>
    <row r="149" spans="1:9" x14ac:dyDescent="0.25">
      <c r="A149" s="27">
        <v>43454</v>
      </c>
      <c r="B149" t="s">
        <v>67</v>
      </c>
      <c r="C149" t="s">
        <v>68</v>
      </c>
      <c r="D149">
        <v>36.403474580000001</v>
      </c>
      <c r="E149">
        <v>35.783659579999998</v>
      </c>
      <c r="F149">
        <v>1.7321200000000001</v>
      </c>
      <c r="G149">
        <v>0.619815</v>
      </c>
      <c r="H149">
        <v>3876.32</v>
      </c>
      <c r="I149">
        <v>141111407.373521</v>
      </c>
    </row>
    <row r="150" spans="1:9" x14ac:dyDescent="0.25">
      <c r="A150" s="27">
        <v>43453</v>
      </c>
      <c r="B150" t="s">
        <v>67</v>
      </c>
      <c r="C150" t="s">
        <v>68</v>
      </c>
      <c r="D150">
        <v>35.783659819999997</v>
      </c>
      <c r="E150">
        <v>35.22112182</v>
      </c>
      <c r="F150">
        <v>1.5971599999999999</v>
      </c>
      <c r="G150">
        <v>0.56253799999999998</v>
      </c>
      <c r="H150">
        <v>3876.32</v>
      </c>
      <c r="I150">
        <v>138708808.88248199</v>
      </c>
    </row>
    <row r="151" spans="1:9" x14ac:dyDescent="0.25">
      <c r="A151" s="27">
        <v>43452</v>
      </c>
      <c r="B151" t="s">
        <v>67</v>
      </c>
      <c r="C151" t="s">
        <v>68</v>
      </c>
      <c r="D151">
        <v>35.221121629999999</v>
      </c>
      <c r="E151">
        <v>34.666767630000002</v>
      </c>
      <c r="F151">
        <v>1.5990899999999999</v>
      </c>
      <c r="G151">
        <v>0.55435400000000001</v>
      </c>
      <c r="H151">
        <v>3726.32</v>
      </c>
      <c r="I151">
        <v>131245064.288936</v>
      </c>
    </row>
    <row r="152" spans="1:9" x14ac:dyDescent="0.25">
      <c r="A152" s="27">
        <v>43451</v>
      </c>
      <c r="B152" t="s">
        <v>67</v>
      </c>
      <c r="C152" t="s">
        <v>68</v>
      </c>
      <c r="D152">
        <v>34.66676812</v>
      </c>
      <c r="E152">
        <v>33.236840119999997</v>
      </c>
      <c r="F152">
        <v>4.3022400000000003</v>
      </c>
      <c r="G152">
        <v>1.4299280000000001</v>
      </c>
      <c r="H152">
        <v>3876.32</v>
      </c>
      <c r="I152">
        <v>134379382.59861401</v>
      </c>
    </row>
    <row r="153" spans="1:9" x14ac:dyDescent="0.25">
      <c r="A153" s="27">
        <v>43448</v>
      </c>
      <c r="B153" t="s">
        <v>67</v>
      </c>
      <c r="C153" t="s">
        <v>68</v>
      </c>
      <c r="D153">
        <v>33.23684042</v>
      </c>
      <c r="E153">
        <v>32.120018420000001</v>
      </c>
      <c r="F153">
        <v>3.4770300000000001</v>
      </c>
      <c r="G153">
        <v>1.116822</v>
      </c>
      <c r="H153">
        <v>3851.32</v>
      </c>
      <c r="I153">
        <v>128005608.535833</v>
      </c>
    </row>
    <row r="154" spans="1:9" x14ac:dyDescent="0.25">
      <c r="A154" s="27">
        <v>43447</v>
      </c>
      <c r="B154" t="s">
        <v>67</v>
      </c>
      <c r="C154" t="s">
        <v>68</v>
      </c>
      <c r="D154">
        <v>32.120018510000001</v>
      </c>
      <c r="E154">
        <v>32.484402510000002</v>
      </c>
      <c r="F154">
        <v>-1.1217200000000001</v>
      </c>
      <c r="G154">
        <v>-0.36438399999999999</v>
      </c>
      <c r="H154">
        <v>3851.32</v>
      </c>
      <c r="I154">
        <v>123704373.327877</v>
      </c>
    </row>
    <row r="155" spans="1:9" x14ac:dyDescent="0.25">
      <c r="A155" s="27">
        <v>43446</v>
      </c>
      <c r="B155" t="s">
        <v>67</v>
      </c>
      <c r="C155" t="s">
        <v>68</v>
      </c>
      <c r="D155">
        <v>32.484402600000003</v>
      </c>
      <c r="E155">
        <v>32.624217600000001</v>
      </c>
      <c r="F155">
        <v>-0.42856</v>
      </c>
      <c r="G155">
        <v>-0.13981499999999999</v>
      </c>
      <c r="H155">
        <v>3851.32</v>
      </c>
      <c r="I155">
        <v>125107731.968224</v>
      </c>
    </row>
    <row r="156" spans="1:9" x14ac:dyDescent="0.25">
      <c r="A156" s="27">
        <v>43445</v>
      </c>
      <c r="B156" t="s">
        <v>67</v>
      </c>
      <c r="C156" t="s">
        <v>68</v>
      </c>
      <c r="D156">
        <v>32.624217209999998</v>
      </c>
      <c r="E156">
        <v>32.701582209999998</v>
      </c>
      <c r="F156">
        <v>-0.23658000000000001</v>
      </c>
      <c r="G156">
        <v>-7.7365000000000003E-2</v>
      </c>
      <c r="H156">
        <v>3851.32</v>
      </c>
      <c r="I156">
        <v>125646202.35256501</v>
      </c>
    </row>
    <row r="157" spans="1:9" x14ac:dyDescent="0.25">
      <c r="A157" s="27">
        <v>43444</v>
      </c>
      <c r="B157" t="s">
        <v>67</v>
      </c>
      <c r="C157" t="s">
        <v>68</v>
      </c>
      <c r="D157">
        <v>32.70158181</v>
      </c>
      <c r="E157">
        <v>32.903806809999999</v>
      </c>
      <c r="F157">
        <v>-0.61458999999999997</v>
      </c>
      <c r="G157">
        <v>-0.20222499999999999</v>
      </c>
      <c r="H157">
        <v>3851.32</v>
      </c>
      <c r="I157">
        <v>125944157.95174301</v>
      </c>
    </row>
    <row r="158" spans="1:9" x14ac:dyDescent="0.25">
      <c r="A158" s="27">
        <v>43441</v>
      </c>
      <c r="B158" t="s">
        <v>67</v>
      </c>
      <c r="C158" t="s">
        <v>68</v>
      </c>
      <c r="D158">
        <v>32.90380682</v>
      </c>
      <c r="E158">
        <v>30.824276820000001</v>
      </c>
      <c r="F158">
        <v>6.7464000000000004</v>
      </c>
      <c r="G158">
        <v>2.0795300000000001</v>
      </c>
      <c r="H158">
        <v>3851.32</v>
      </c>
      <c r="I158">
        <v>126722990.570581</v>
      </c>
    </row>
    <row r="159" spans="1:9" x14ac:dyDescent="0.25">
      <c r="A159" s="27">
        <v>43440</v>
      </c>
      <c r="B159" t="s">
        <v>67</v>
      </c>
      <c r="C159" t="s">
        <v>68</v>
      </c>
      <c r="D159">
        <v>30.82427641</v>
      </c>
      <c r="E159">
        <v>30.264103410000001</v>
      </c>
      <c r="F159">
        <v>1.8509500000000001</v>
      </c>
      <c r="G159">
        <v>0.56017300000000003</v>
      </c>
      <c r="H159">
        <v>3851.32</v>
      </c>
      <c r="I159">
        <v>118714059.750531</v>
      </c>
    </row>
    <row r="160" spans="1:9" x14ac:dyDescent="0.25">
      <c r="A160" s="27">
        <v>43438</v>
      </c>
      <c r="B160" t="s">
        <v>67</v>
      </c>
      <c r="C160" t="s">
        <v>68</v>
      </c>
      <c r="D160">
        <v>30.264103219999999</v>
      </c>
      <c r="E160">
        <v>26.614961220000001</v>
      </c>
      <c r="F160">
        <v>13.71087</v>
      </c>
      <c r="G160">
        <v>3.6491419999999999</v>
      </c>
      <c r="H160">
        <v>4276.32</v>
      </c>
      <c r="I160">
        <v>129418899.08944</v>
      </c>
    </row>
    <row r="161" spans="1:9" x14ac:dyDescent="0.25">
      <c r="A161" s="27">
        <v>43437</v>
      </c>
      <c r="B161" t="s">
        <v>67</v>
      </c>
      <c r="C161" t="s">
        <v>68</v>
      </c>
      <c r="D161">
        <v>26.614961690000001</v>
      </c>
      <c r="E161">
        <v>27.964144690000001</v>
      </c>
      <c r="F161">
        <v>-4.8246900000000004</v>
      </c>
      <c r="G161">
        <v>-1.349183</v>
      </c>
      <c r="H161">
        <v>4276.32</v>
      </c>
      <c r="I161">
        <v>113814013.12929501</v>
      </c>
    </row>
    <row r="162" spans="1:9" x14ac:dyDescent="0.25">
      <c r="A162" s="27">
        <v>43434</v>
      </c>
      <c r="B162" t="s">
        <v>67</v>
      </c>
      <c r="C162" t="s">
        <v>68</v>
      </c>
      <c r="D162">
        <v>27.964144999999998</v>
      </c>
      <c r="E162">
        <v>29.036587000000001</v>
      </c>
      <c r="F162">
        <v>-3.6934200000000001</v>
      </c>
      <c r="G162">
        <v>-1.0724419999999999</v>
      </c>
      <c r="H162">
        <v>3976.32</v>
      </c>
      <c r="I162">
        <v>111194305.153965</v>
      </c>
    </row>
    <row r="163" spans="1:9" x14ac:dyDescent="0.25">
      <c r="A163" s="27">
        <v>43433</v>
      </c>
      <c r="B163" t="s">
        <v>67</v>
      </c>
      <c r="C163" t="s">
        <v>68</v>
      </c>
      <c r="D163">
        <v>29.036586939999999</v>
      </c>
      <c r="E163">
        <v>28.758856940000001</v>
      </c>
      <c r="F163">
        <v>0.96572000000000002</v>
      </c>
      <c r="G163">
        <v>0.27772999999999998</v>
      </c>
      <c r="H163">
        <v>3976.32</v>
      </c>
      <c r="I163">
        <v>115458674.27149899</v>
      </c>
    </row>
    <row r="164" spans="1:9" x14ac:dyDescent="0.25">
      <c r="A164" s="27">
        <v>43432</v>
      </c>
      <c r="B164" t="s">
        <v>67</v>
      </c>
      <c r="C164" t="s">
        <v>68</v>
      </c>
      <c r="D164">
        <v>28.758856779999999</v>
      </c>
      <c r="E164">
        <v>29.62206278</v>
      </c>
      <c r="F164">
        <v>-2.9140600000000001</v>
      </c>
      <c r="G164">
        <v>-0.86320600000000003</v>
      </c>
      <c r="H164">
        <v>3576.32</v>
      </c>
      <c r="I164">
        <v>102850788.402879</v>
      </c>
    </row>
    <row r="165" spans="1:9" x14ac:dyDescent="0.25">
      <c r="A165" s="27">
        <v>43431</v>
      </c>
      <c r="B165" t="s">
        <v>67</v>
      </c>
      <c r="C165" t="s">
        <v>68</v>
      </c>
      <c r="D165">
        <v>29.622062880000001</v>
      </c>
      <c r="E165">
        <v>29.881813879999999</v>
      </c>
      <c r="F165">
        <v>-0.86926000000000003</v>
      </c>
      <c r="G165">
        <v>-0.25975100000000001</v>
      </c>
      <c r="H165">
        <v>3576.32</v>
      </c>
      <c r="I165">
        <v>105937887.052812</v>
      </c>
    </row>
    <row r="166" spans="1:9" x14ac:dyDescent="0.25">
      <c r="A166" s="27">
        <v>43430</v>
      </c>
      <c r="B166" t="s">
        <v>67</v>
      </c>
      <c r="C166" t="s">
        <v>68</v>
      </c>
      <c r="D166">
        <v>29.88181367</v>
      </c>
      <c r="E166">
        <v>32.25303967</v>
      </c>
      <c r="F166">
        <v>-7.3519500000000004</v>
      </c>
      <c r="G166">
        <v>-2.3712260000000001</v>
      </c>
      <c r="H166">
        <v>3576.32</v>
      </c>
      <c r="I166">
        <v>106866838.218853</v>
      </c>
    </row>
    <row r="167" spans="1:9" x14ac:dyDescent="0.25">
      <c r="A167" s="27">
        <v>43427</v>
      </c>
      <c r="B167" t="s">
        <v>67</v>
      </c>
      <c r="C167" t="s">
        <v>68</v>
      </c>
      <c r="D167">
        <v>32.25303941</v>
      </c>
      <c r="E167">
        <v>31.716290409999999</v>
      </c>
      <c r="F167">
        <v>1.69234</v>
      </c>
      <c r="G167">
        <v>0.53674900000000003</v>
      </c>
      <c r="H167">
        <v>3576.32</v>
      </c>
      <c r="I167">
        <v>115347093.14365201</v>
      </c>
    </row>
    <row r="168" spans="1:9" x14ac:dyDescent="0.25">
      <c r="A168" s="27">
        <v>43425</v>
      </c>
      <c r="B168" t="s">
        <v>67</v>
      </c>
      <c r="C168" t="s">
        <v>68</v>
      </c>
      <c r="D168">
        <v>31.71629055</v>
      </c>
      <c r="E168">
        <v>32.187769549999999</v>
      </c>
      <c r="F168">
        <v>-1.46478</v>
      </c>
      <c r="G168">
        <v>-0.47147899999999998</v>
      </c>
      <c r="H168">
        <v>3576.32</v>
      </c>
      <c r="I168">
        <v>113427509.070904</v>
      </c>
    </row>
    <row r="169" spans="1:9" x14ac:dyDescent="0.25">
      <c r="A169" s="27">
        <v>43424</v>
      </c>
      <c r="B169" t="s">
        <v>67</v>
      </c>
      <c r="C169" t="s">
        <v>68</v>
      </c>
      <c r="D169">
        <v>32.187769240000002</v>
      </c>
      <c r="E169">
        <v>30.462925240000001</v>
      </c>
      <c r="F169">
        <v>5.6621100000000002</v>
      </c>
      <c r="G169">
        <v>1.724844</v>
      </c>
      <c r="H169">
        <v>3576.32</v>
      </c>
      <c r="I169">
        <v>115113666.32508899</v>
      </c>
    </row>
    <row r="170" spans="1:9" x14ac:dyDescent="0.25">
      <c r="A170" s="27">
        <v>43423</v>
      </c>
      <c r="B170" t="s">
        <v>67</v>
      </c>
      <c r="C170" t="s">
        <v>68</v>
      </c>
      <c r="D170">
        <v>30.462925169999998</v>
      </c>
      <c r="E170">
        <v>28.73693617</v>
      </c>
      <c r="F170">
        <v>6.00617</v>
      </c>
      <c r="G170">
        <v>1.725989</v>
      </c>
      <c r="H170">
        <v>3701.32</v>
      </c>
      <c r="I170">
        <v>112752942.801448</v>
      </c>
    </row>
    <row r="171" spans="1:9" x14ac:dyDescent="0.25">
      <c r="A171" s="27">
        <v>43420</v>
      </c>
      <c r="B171" t="s">
        <v>67</v>
      </c>
      <c r="C171" t="s">
        <v>68</v>
      </c>
      <c r="D171">
        <v>28.736935809999999</v>
      </c>
      <c r="E171">
        <v>30.047658810000001</v>
      </c>
      <c r="F171">
        <v>-4.3621499999999997</v>
      </c>
      <c r="G171">
        <v>-1.3107230000000001</v>
      </c>
      <c r="H171">
        <v>3701.32</v>
      </c>
      <c r="I171">
        <v>106364509.04146101</v>
      </c>
    </row>
    <row r="172" spans="1:9" x14ac:dyDescent="0.25">
      <c r="A172" s="27">
        <v>43419</v>
      </c>
      <c r="B172" t="s">
        <v>67</v>
      </c>
      <c r="C172" t="s">
        <v>68</v>
      </c>
      <c r="D172">
        <v>30.04765888</v>
      </c>
      <c r="E172">
        <v>30.644336880000001</v>
      </c>
      <c r="F172">
        <v>-1.9471099999999999</v>
      </c>
      <c r="G172">
        <v>-0.59667800000000004</v>
      </c>
      <c r="H172">
        <v>3851.32</v>
      </c>
      <c r="I172">
        <v>115723059.454744</v>
      </c>
    </row>
    <row r="173" spans="1:9" x14ac:dyDescent="0.25">
      <c r="A173" s="27">
        <v>43418</v>
      </c>
      <c r="B173" t="s">
        <v>67</v>
      </c>
      <c r="C173" t="s">
        <v>68</v>
      </c>
      <c r="D173">
        <v>30.64433652</v>
      </c>
      <c r="E173">
        <v>29.78204852</v>
      </c>
      <c r="F173">
        <v>2.89533</v>
      </c>
      <c r="G173">
        <v>0.86228800000000005</v>
      </c>
      <c r="H173">
        <v>3851.32</v>
      </c>
      <c r="I173">
        <v>118021054.193196</v>
      </c>
    </row>
    <row r="174" spans="1:9" x14ac:dyDescent="0.25">
      <c r="A174" s="27">
        <v>43417</v>
      </c>
      <c r="B174" t="s">
        <v>67</v>
      </c>
      <c r="C174" t="s">
        <v>68</v>
      </c>
      <c r="D174">
        <v>29.782048700000001</v>
      </c>
      <c r="E174">
        <v>29.600377699999999</v>
      </c>
      <c r="F174">
        <v>0.61375000000000002</v>
      </c>
      <c r="G174">
        <v>0.181671</v>
      </c>
      <c r="H174">
        <v>4651.32</v>
      </c>
      <c r="I174">
        <v>138525749.41313699</v>
      </c>
    </row>
    <row r="175" spans="1:9" x14ac:dyDescent="0.25">
      <c r="A175" s="27">
        <v>43416</v>
      </c>
      <c r="B175" t="s">
        <v>67</v>
      </c>
      <c r="C175" t="s">
        <v>68</v>
      </c>
      <c r="D175">
        <v>29.60037801</v>
      </c>
      <c r="E175">
        <v>27.499691009999999</v>
      </c>
      <c r="F175">
        <v>7.6389500000000004</v>
      </c>
      <c r="G175">
        <v>2.1006870000000002</v>
      </c>
      <c r="H175">
        <v>4651.32</v>
      </c>
      <c r="I175">
        <v>137680741.44433901</v>
      </c>
    </row>
    <row r="176" spans="1:9" x14ac:dyDescent="0.25">
      <c r="A176" s="27">
        <v>43413</v>
      </c>
      <c r="B176" t="s">
        <v>67</v>
      </c>
      <c r="C176" t="s">
        <v>68</v>
      </c>
      <c r="D176">
        <v>27.49969085</v>
      </c>
      <c r="E176">
        <v>26.718034849999999</v>
      </c>
      <c r="F176">
        <v>2.92557</v>
      </c>
      <c r="G176">
        <v>0.78165600000000002</v>
      </c>
      <c r="H176">
        <v>4651.32</v>
      </c>
      <c r="I176">
        <v>127909779.545349</v>
      </c>
    </row>
    <row r="177" spans="1:9" x14ac:dyDescent="0.25">
      <c r="A177" s="27">
        <v>43412</v>
      </c>
      <c r="B177" t="s">
        <v>67</v>
      </c>
      <c r="C177" t="s">
        <v>68</v>
      </c>
      <c r="D177">
        <v>26.718034790000001</v>
      </c>
      <c r="E177">
        <v>26.582802789999999</v>
      </c>
      <c r="F177">
        <v>0.50871999999999995</v>
      </c>
      <c r="G177">
        <v>0.13523199999999999</v>
      </c>
      <c r="H177">
        <v>4651.32</v>
      </c>
      <c r="I177">
        <v>124274049.425318</v>
      </c>
    </row>
    <row r="178" spans="1:9" x14ac:dyDescent="0.25">
      <c r="A178" s="27">
        <v>43411</v>
      </c>
      <c r="B178" t="s">
        <v>67</v>
      </c>
      <c r="C178" t="s">
        <v>68</v>
      </c>
      <c r="D178">
        <v>26.58280263</v>
      </c>
      <c r="E178">
        <v>28.731229630000001</v>
      </c>
      <c r="F178">
        <v>-7.4776699999999998</v>
      </c>
      <c r="G178">
        <v>-2.1484269999999999</v>
      </c>
      <c r="H178">
        <v>4651.32</v>
      </c>
      <c r="I178">
        <v>123645041.780563</v>
      </c>
    </row>
    <row r="179" spans="1:9" x14ac:dyDescent="0.25">
      <c r="A179" s="27">
        <v>43410</v>
      </c>
      <c r="B179" t="s">
        <v>67</v>
      </c>
      <c r="C179" t="s">
        <v>68</v>
      </c>
      <c r="D179">
        <v>28.731229339999999</v>
      </c>
      <c r="E179">
        <v>29.804481339999999</v>
      </c>
      <c r="F179">
        <v>-3.6009799999999998</v>
      </c>
      <c r="G179">
        <v>-1.0732520000000001</v>
      </c>
      <c r="H179">
        <v>4651.32</v>
      </c>
      <c r="I179">
        <v>133638055.46004</v>
      </c>
    </row>
    <row r="180" spans="1:9" x14ac:dyDescent="0.25">
      <c r="A180" s="27">
        <v>43409</v>
      </c>
      <c r="B180" t="s">
        <v>67</v>
      </c>
      <c r="C180" t="s">
        <v>68</v>
      </c>
      <c r="D180">
        <v>29.804481429999999</v>
      </c>
      <c r="E180">
        <v>30.113143430000001</v>
      </c>
      <c r="F180">
        <v>-1.02501</v>
      </c>
      <c r="G180">
        <v>-0.30866199999999999</v>
      </c>
      <c r="H180">
        <v>4651.32</v>
      </c>
      <c r="I180">
        <v>138630091.15154299</v>
      </c>
    </row>
    <row r="181" spans="1:9" x14ac:dyDescent="0.25">
      <c r="A181" s="27">
        <v>43406</v>
      </c>
      <c r="B181" t="s">
        <v>67</v>
      </c>
      <c r="C181" t="s">
        <v>68</v>
      </c>
      <c r="D181">
        <v>30.113143839999999</v>
      </c>
      <c r="E181">
        <v>29.83324584</v>
      </c>
      <c r="F181">
        <v>0.93820999999999999</v>
      </c>
      <c r="G181">
        <v>0.27989799999999998</v>
      </c>
      <c r="H181">
        <v>4651.32</v>
      </c>
      <c r="I181">
        <v>140065777.86643699</v>
      </c>
    </row>
    <row r="182" spans="1:9" x14ac:dyDescent="0.25">
      <c r="A182" s="27">
        <v>43405</v>
      </c>
      <c r="B182" t="s">
        <v>67</v>
      </c>
      <c r="C182" t="s">
        <v>68</v>
      </c>
      <c r="D182">
        <v>29.83324567</v>
      </c>
      <c r="E182">
        <v>31.217714669999999</v>
      </c>
      <c r="F182">
        <v>-4.4348799999999997</v>
      </c>
      <c r="G182">
        <v>-1.3844689999999999</v>
      </c>
      <c r="H182">
        <v>4651.32</v>
      </c>
      <c r="I182">
        <v>138763882.750047</v>
      </c>
    </row>
    <row r="183" spans="1:9" x14ac:dyDescent="0.25">
      <c r="A183" s="27">
        <v>43404</v>
      </c>
      <c r="B183" t="s">
        <v>67</v>
      </c>
      <c r="C183" t="s">
        <v>68</v>
      </c>
      <c r="D183">
        <v>31.217714579999999</v>
      </c>
      <c r="E183">
        <v>32.102993580000003</v>
      </c>
      <c r="F183">
        <v>-2.7576200000000002</v>
      </c>
      <c r="G183">
        <v>-0.88527900000000004</v>
      </c>
      <c r="H183">
        <v>4651.32</v>
      </c>
      <c r="I183">
        <v>145203486.52710101</v>
      </c>
    </row>
    <row r="184" spans="1:9" x14ac:dyDescent="0.25">
      <c r="A184" s="27">
        <v>43403</v>
      </c>
      <c r="B184" t="s">
        <v>67</v>
      </c>
      <c r="C184" t="s">
        <v>68</v>
      </c>
      <c r="D184">
        <v>32.102993570000002</v>
      </c>
      <c r="E184">
        <v>32.894130570000002</v>
      </c>
      <c r="F184">
        <v>-2.4051</v>
      </c>
      <c r="G184">
        <v>-0.79113699999999998</v>
      </c>
      <c r="H184">
        <v>4651.32</v>
      </c>
      <c r="I184">
        <v>149321199.743031</v>
      </c>
    </row>
    <row r="185" spans="1:9" x14ac:dyDescent="0.25">
      <c r="A185" s="27">
        <v>43402</v>
      </c>
      <c r="B185" t="s">
        <v>67</v>
      </c>
      <c r="C185" t="s">
        <v>68</v>
      </c>
      <c r="D185">
        <v>32.894130279999999</v>
      </c>
      <c r="E185">
        <v>32.170296280000002</v>
      </c>
      <c r="F185">
        <v>2.2500100000000001</v>
      </c>
      <c r="G185">
        <v>0.72383399999999998</v>
      </c>
      <c r="H185">
        <v>4651.32</v>
      </c>
      <c r="I185">
        <v>153001027.37157801</v>
      </c>
    </row>
    <row r="186" spans="1:9" x14ac:dyDescent="0.25">
      <c r="A186" s="27">
        <v>43399</v>
      </c>
      <c r="B186" t="s">
        <v>67</v>
      </c>
      <c r="C186" t="s">
        <v>68</v>
      </c>
      <c r="D186">
        <v>32.170295979999999</v>
      </c>
      <c r="E186">
        <v>31.894191979999999</v>
      </c>
      <c r="F186">
        <v>0.86568999999999996</v>
      </c>
      <c r="G186">
        <v>0.27610400000000002</v>
      </c>
      <c r="H186">
        <v>4651.32</v>
      </c>
      <c r="I186">
        <v>149634244.58680499</v>
      </c>
    </row>
    <row r="187" spans="1:9" x14ac:dyDescent="0.25">
      <c r="A187" s="27">
        <v>43398</v>
      </c>
      <c r="B187" t="s">
        <v>67</v>
      </c>
      <c r="C187" t="s">
        <v>68</v>
      </c>
      <c r="D187">
        <v>31.89419247</v>
      </c>
      <c r="E187">
        <v>31.466980469999999</v>
      </c>
      <c r="F187">
        <v>1.35765</v>
      </c>
      <c r="G187">
        <v>0.42721199999999998</v>
      </c>
      <c r="H187">
        <v>4651.32</v>
      </c>
      <c r="I187">
        <v>148349999.63698199</v>
      </c>
    </row>
    <row r="188" spans="1:9" x14ac:dyDescent="0.25">
      <c r="A188" s="27">
        <v>43397</v>
      </c>
      <c r="B188" t="s">
        <v>67</v>
      </c>
      <c r="C188" t="s">
        <v>68</v>
      </c>
      <c r="D188">
        <v>31.46698</v>
      </c>
      <c r="E188">
        <v>28.877780000000001</v>
      </c>
      <c r="F188">
        <v>8.9660600000000006</v>
      </c>
      <c r="G188">
        <v>2.5891999999999999</v>
      </c>
      <c r="H188">
        <v>4651.32</v>
      </c>
      <c r="I188">
        <v>146362899.01266</v>
      </c>
    </row>
    <row r="189" spans="1:9" x14ac:dyDescent="0.25">
      <c r="A189" s="27">
        <v>43396</v>
      </c>
      <c r="B189" t="s">
        <v>67</v>
      </c>
      <c r="C189" t="s">
        <v>68</v>
      </c>
      <c r="D189">
        <v>28.877785620000001</v>
      </c>
      <c r="E189">
        <v>28.569685620000001</v>
      </c>
      <c r="F189">
        <v>1.0784199999999999</v>
      </c>
      <c r="G189">
        <v>0.30809999999999998</v>
      </c>
      <c r="H189">
        <v>4651.32</v>
      </c>
      <c r="I189">
        <v>134319735.17666101</v>
      </c>
    </row>
    <row r="190" spans="1:9" x14ac:dyDescent="0.25">
      <c r="A190" s="27">
        <v>43395</v>
      </c>
      <c r="B190" t="s">
        <v>67</v>
      </c>
      <c r="C190" t="s">
        <v>68</v>
      </c>
      <c r="D190">
        <v>28.569727660000002</v>
      </c>
      <c r="E190">
        <v>28.289127659999998</v>
      </c>
      <c r="F190">
        <v>0.9919</v>
      </c>
      <c r="G190">
        <v>0.28060000000000002</v>
      </c>
      <c r="H190">
        <v>4651.32</v>
      </c>
      <c r="I190">
        <v>132886859.95032801</v>
      </c>
    </row>
    <row r="191" spans="1:9" x14ac:dyDescent="0.25">
      <c r="A191" s="27">
        <v>43392</v>
      </c>
      <c r="B191" t="s">
        <v>67</v>
      </c>
      <c r="C191" t="s">
        <v>68</v>
      </c>
      <c r="D191">
        <v>28.289099499999999</v>
      </c>
      <c r="E191">
        <v>28.2764995</v>
      </c>
      <c r="F191">
        <v>4.4560000000000002E-2</v>
      </c>
      <c r="G191">
        <v>1.26E-2</v>
      </c>
      <c r="H191">
        <v>4651.32</v>
      </c>
      <c r="I191">
        <v>131581569.41904099</v>
      </c>
    </row>
    <row r="192" spans="1:9" x14ac:dyDescent="0.25">
      <c r="A192" s="27">
        <v>43391</v>
      </c>
      <c r="B192" t="s">
        <v>67</v>
      </c>
      <c r="C192" t="s">
        <v>68</v>
      </c>
      <c r="D192">
        <v>28.276492780000002</v>
      </c>
      <c r="E192">
        <v>26.300792779999998</v>
      </c>
      <c r="F192">
        <v>7.5119400000000001</v>
      </c>
      <c r="G192">
        <v>1.9757</v>
      </c>
      <c r="H192">
        <v>4551.32</v>
      </c>
      <c r="I192">
        <v>128695282.28999101</v>
      </c>
    </row>
    <row r="193" spans="1:9" x14ac:dyDescent="0.25">
      <c r="A193" s="27">
        <v>43390</v>
      </c>
      <c r="B193" t="s">
        <v>67</v>
      </c>
      <c r="C193" t="s">
        <v>68</v>
      </c>
      <c r="D193">
        <v>26.300788919999999</v>
      </c>
      <c r="E193">
        <v>26.53048892</v>
      </c>
      <c r="F193">
        <v>-0.86580000000000001</v>
      </c>
      <c r="G193">
        <v>-0.22969999999999999</v>
      </c>
      <c r="H193">
        <v>4551.32</v>
      </c>
      <c r="I193">
        <v>119703227.725007</v>
      </c>
    </row>
    <row r="194" spans="1:9" x14ac:dyDescent="0.25">
      <c r="A194" s="27">
        <v>43389</v>
      </c>
      <c r="B194" t="s">
        <v>67</v>
      </c>
      <c r="C194" t="s">
        <v>68</v>
      </c>
      <c r="D194">
        <v>26.530502330000001</v>
      </c>
      <c r="E194">
        <v>28.538902329999999</v>
      </c>
      <c r="F194">
        <v>-7.0374100000000004</v>
      </c>
      <c r="G194">
        <v>-2.0084</v>
      </c>
      <c r="H194">
        <v>4551.32</v>
      </c>
      <c r="I194">
        <v>120748726.273068</v>
      </c>
    </row>
    <row r="195" spans="1:9" x14ac:dyDescent="0.25">
      <c r="A195" s="27">
        <v>43388</v>
      </c>
      <c r="B195" t="s">
        <v>67</v>
      </c>
      <c r="C195" t="s">
        <v>68</v>
      </c>
      <c r="D195">
        <v>28.538903550000001</v>
      </c>
      <c r="E195">
        <v>27.957103549999999</v>
      </c>
      <c r="F195">
        <v>2.0810499999999998</v>
      </c>
      <c r="G195">
        <v>0.58179999999999998</v>
      </c>
      <c r="H195">
        <v>4551.32</v>
      </c>
      <c r="I195">
        <v>129889596.888475</v>
      </c>
    </row>
    <row r="196" spans="1:9" x14ac:dyDescent="0.25">
      <c r="A196" s="27">
        <v>43385</v>
      </c>
      <c r="B196" t="s">
        <v>67</v>
      </c>
      <c r="C196" t="s">
        <v>68</v>
      </c>
      <c r="D196">
        <v>27.957120759999999</v>
      </c>
      <c r="E196">
        <v>28.75832076</v>
      </c>
      <c r="F196">
        <v>-2.7859799999999999</v>
      </c>
      <c r="G196">
        <v>-0.80120000000000002</v>
      </c>
      <c r="H196">
        <v>4876.32</v>
      </c>
      <c r="I196">
        <v>136327783.23304</v>
      </c>
    </row>
    <row r="197" spans="1:9" x14ac:dyDescent="0.25">
      <c r="A197" s="27">
        <v>43384</v>
      </c>
      <c r="B197" t="s">
        <v>67</v>
      </c>
      <c r="C197" t="s">
        <v>68</v>
      </c>
      <c r="D197">
        <v>28.758306279999999</v>
      </c>
      <c r="E197">
        <v>28.441806280000002</v>
      </c>
      <c r="F197">
        <v>1.1128</v>
      </c>
      <c r="G197">
        <v>0.3165</v>
      </c>
      <c r="H197">
        <v>5101.32</v>
      </c>
      <c r="I197">
        <v>146705236.71737</v>
      </c>
    </row>
    <row r="198" spans="1:9" x14ac:dyDescent="0.25">
      <c r="A198" s="27">
        <v>43383</v>
      </c>
      <c r="B198" t="s">
        <v>67</v>
      </c>
      <c r="C198" t="s">
        <v>68</v>
      </c>
      <c r="D198">
        <v>28.441778790000001</v>
      </c>
      <c r="E198">
        <v>23.950978790000001</v>
      </c>
      <c r="F198">
        <v>18.749960000000002</v>
      </c>
      <c r="G198">
        <v>4.4908000000000001</v>
      </c>
      <c r="H198">
        <v>5626.32</v>
      </c>
      <c r="I198">
        <v>160022463.51641601</v>
      </c>
    </row>
    <row r="199" spans="1:9" x14ac:dyDescent="0.25">
      <c r="A199" s="27">
        <v>43382</v>
      </c>
      <c r="B199" t="s">
        <v>67</v>
      </c>
      <c r="C199" t="s">
        <v>68</v>
      </c>
      <c r="D199">
        <v>23.95102683</v>
      </c>
      <c r="E199">
        <v>23.605426829999999</v>
      </c>
      <c r="F199">
        <v>1.46407</v>
      </c>
      <c r="G199">
        <v>0.34560000000000002</v>
      </c>
      <c r="H199">
        <v>6326.32</v>
      </c>
      <c r="I199">
        <v>151521788.20208499</v>
      </c>
    </row>
    <row r="200" spans="1:9" x14ac:dyDescent="0.25">
      <c r="A200" s="27">
        <v>43381</v>
      </c>
      <c r="B200" t="s">
        <v>67</v>
      </c>
      <c r="C200" t="s">
        <v>68</v>
      </c>
      <c r="D200">
        <v>23.605442279999998</v>
      </c>
      <c r="E200">
        <v>23.119342280000001</v>
      </c>
      <c r="F200">
        <v>2.1025700000000001</v>
      </c>
      <c r="G200">
        <v>0.48609999999999998</v>
      </c>
      <c r="H200">
        <v>6326.32</v>
      </c>
      <c r="I200">
        <v>149335510.78848201</v>
      </c>
    </row>
    <row r="201" spans="1:9" x14ac:dyDescent="0.25">
      <c r="A201" s="27">
        <v>43378</v>
      </c>
      <c r="B201" t="s">
        <v>67</v>
      </c>
      <c r="C201" t="s">
        <v>68</v>
      </c>
      <c r="D201">
        <v>23.119321150000001</v>
      </c>
      <c r="E201">
        <v>22.681321149999999</v>
      </c>
      <c r="F201">
        <v>1.9311</v>
      </c>
      <c r="G201">
        <v>0.438</v>
      </c>
      <c r="H201">
        <v>7076.32</v>
      </c>
      <c r="I201">
        <v>163599645.282204</v>
      </c>
    </row>
    <row r="202" spans="1:9" x14ac:dyDescent="0.25">
      <c r="A202" s="27">
        <v>43377</v>
      </c>
      <c r="B202" t="s">
        <v>67</v>
      </c>
      <c r="C202" t="s">
        <v>68</v>
      </c>
      <c r="D202">
        <v>22.68134688</v>
      </c>
      <c r="E202">
        <v>21.521646879999999</v>
      </c>
      <c r="F202">
        <v>5.3885300000000003</v>
      </c>
      <c r="G202">
        <v>1.1597</v>
      </c>
      <c r="H202">
        <v>7076.32</v>
      </c>
      <c r="I202">
        <v>160500400.50984001</v>
      </c>
    </row>
    <row r="203" spans="1:9" x14ac:dyDescent="0.25">
      <c r="A203" s="27">
        <v>43376</v>
      </c>
      <c r="B203" t="s">
        <v>67</v>
      </c>
      <c r="C203" t="s">
        <v>68</v>
      </c>
      <c r="D203">
        <v>21.521671690000002</v>
      </c>
      <c r="E203">
        <v>21.823671690000001</v>
      </c>
      <c r="F203">
        <v>-1.3838200000000001</v>
      </c>
      <c r="G203">
        <v>-0.30199999999999999</v>
      </c>
      <c r="H203">
        <v>7076.32</v>
      </c>
      <c r="I203">
        <v>152294171.24836501</v>
      </c>
    </row>
    <row r="204" spans="1:9" x14ac:dyDescent="0.25">
      <c r="A204" s="27">
        <v>43375</v>
      </c>
      <c r="B204" t="s">
        <v>67</v>
      </c>
      <c r="C204" t="s">
        <v>68</v>
      </c>
      <c r="D204">
        <v>21.823667480000001</v>
      </c>
      <c r="E204">
        <v>21.74786748</v>
      </c>
      <c r="F204">
        <v>0.34854000000000002</v>
      </c>
      <c r="G204">
        <v>7.5800000000000006E-2</v>
      </c>
      <c r="H204">
        <v>7076.32</v>
      </c>
      <c r="I204">
        <v>154431189.191071</v>
      </c>
    </row>
    <row r="205" spans="1:9" x14ac:dyDescent="0.25">
      <c r="A205" s="27">
        <v>43374</v>
      </c>
      <c r="B205" t="s">
        <v>67</v>
      </c>
      <c r="C205" t="s">
        <v>68</v>
      </c>
      <c r="D205">
        <v>21.74787276</v>
      </c>
      <c r="E205">
        <v>21.852472760000001</v>
      </c>
      <c r="F205">
        <v>-0.47865999999999997</v>
      </c>
      <c r="G205">
        <v>-0.1046</v>
      </c>
      <c r="H205">
        <v>7076.32</v>
      </c>
      <c r="I205">
        <v>153894841.72542399</v>
      </c>
    </row>
    <row r="206" spans="1:9" x14ac:dyDescent="0.25">
      <c r="A206" s="27">
        <v>43371</v>
      </c>
      <c r="B206" t="s">
        <v>67</v>
      </c>
      <c r="C206" t="s">
        <v>68</v>
      </c>
      <c r="D206">
        <v>21.852499999999999</v>
      </c>
      <c r="E206">
        <v>22.029499999999999</v>
      </c>
      <c r="F206">
        <v>-0.80347000000000002</v>
      </c>
      <c r="G206">
        <v>-0.17699999999999999</v>
      </c>
      <c r="H206">
        <v>7076.32</v>
      </c>
      <c r="I206">
        <v>154635217.24250001</v>
      </c>
    </row>
    <row r="207" spans="1:9" x14ac:dyDescent="0.25">
      <c r="A207" s="27">
        <v>43370</v>
      </c>
      <c r="B207" t="s">
        <v>67</v>
      </c>
      <c r="C207" t="s">
        <v>68</v>
      </c>
      <c r="D207">
        <v>22.029499999999999</v>
      </c>
      <c r="E207">
        <v>22.466200000000001</v>
      </c>
      <c r="F207">
        <v>-1.94381</v>
      </c>
      <c r="G207">
        <v>-0.43669999999999998</v>
      </c>
      <c r="H207">
        <v>7076.32</v>
      </c>
      <c r="I207">
        <v>155887725.3515</v>
      </c>
    </row>
    <row r="208" spans="1:9" x14ac:dyDescent="0.25">
      <c r="A208" s="27">
        <v>43369</v>
      </c>
      <c r="B208" t="s">
        <v>67</v>
      </c>
      <c r="C208" t="s">
        <v>68</v>
      </c>
      <c r="D208">
        <v>22.466200000000001</v>
      </c>
      <c r="E208">
        <v>21.947299999999998</v>
      </c>
      <c r="F208">
        <v>2.3643000000000001</v>
      </c>
      <c r="G208">
        <v>0.51890000000000003</v>
      </c>
      <c r="H208">
        <v>7076.32</v>
      </c>
      <c r="I208">
        <v>158977952.98539999</v>
      </c>
    </row>
    <row r="209" spans="1:9" x14ac:dyDescent="0.25">
      <c r="A209" s="27">
        <v>43368</v>
      </c>
      <c r="B209" t="s">
        <v>67</v>
      </c>
      <c r="C209" t="s">
        <v>68</v>
      </c>
      <c r="D209">
        <v>21.947299999999998</v>
      </c>
      <c r="E209">
        <v>21.869900000000001</v>
      </c>
      <c r="F209">
        <v>0.35391</v>
      </c>
      <c r="G209">
        <v>7.7399999999999997E-2</v>
      </c>
      <c r="H209">
        <v>7076.32</v>
      </c>
      <c r="I209">
        <v>155306052.0941</v>
      </c>
    </row>
    <row r="210" spans="1:9" x14ac:dyDescent="0.25">
      <c r="A210" s="27">
        <v>43367</v>
      </c>
      <c r="B210" t="s">
        <v>67</v>
      </c>
      <c r="C210" t="s">
        <v>68</v>
      </c>
      <c r="D210">
        <v>21.869900000000001</v>
      </c>
      <c r="E210">
        <v>22.035900000000002</v>
      </c>
      <c r="F210">
        <v>-0.75331999999999999</v>
      </c>
      <c r="G210">
        <v>-0.16600000000000001</v>
      </c>
      <c r="H210">
        <v>7076.32</v>
      </c>
      <c r="I210">
        <v>154758345.15830001</v>
      </c>
    </row>
    <row r="211" spans="1:9" x14ac:dyDescent="0.25">
      <c r="A211" s="27">
        <v>43364</v>
      </c>
      <c r="B211" t="s">
        <v>67</v>
      </c>
      <c r="C211" t="s">
        <v>68</v>
      </c>
      <c r="D211">
        <v>22.035900000000002</v>
      </c>
      <c r="E211">
        <v>21.8735</v>
      </c>
      <c r="F211">
        <v>0.74245000000000005</v>
      </c>
      <c r="G211">
        <v>0.16239999999999999</v>
      </c>
      <c r="H211">
        <v>7076.32</v>
      </c>
      <c r="I211">
        <v>155933013.78029999</v>
      </c>
    </row>
    <row r="212" spans="1:9" x14ac:dyDescent="0.25">
      <c r="A212" s="27">
        <v>43363</v>
      </c>
      <c r="B212" t="s">
        <v>67</v>
      </c>
      <c r="C212" t="s">
        <v>68</v>
      </c>
      <c r="D212">
        <v>21.8735</v>
      </c>
      <c r="E212">
        <v>22.258700000000001</v>
      </c>
      <c r="F212">
        <v>-1.7305600000000001</v>
      </c>
      <c r="G212">
        <v>-0.38519999999999999</v>
      </c>
      <c r="H212">
        <v>7076.32</v>
      </c>
      <c r="I212">
        <v>154783819.89950001</v>
      </c>
    </row>
    <row r="213" spans="1:9" x14ac:dyDescent="0.25">
      <c r="A213" s="27">
        <v>43362</v>
      </c>
      <c r="B213" t="s">
        <v>67</v>
      </c>
      <c r="C213" t="s">
        <v>68</v>
      </c>
      <c r="D213">
        <v>22.258700000000001</v>
      </c>
      <c r="E213">
        <v>22.8826</v>
      </c>
      <c r="F213">
        <v>-2.7265299999999999</v>
      </c>
      <c r="G213">
        <v>-0.62390000000000001</v>
      </c>
      <c r="H213">
        <v>6576.32</v>
      </c>
      <c r="I213">
        <v>146380267.20789999</v>
      </c>
    </row>
    <row r="214" spans="1:9" x14ac:dyDescent="0.25">
      <c r="A214" s="27">
        <v>43361</v>
      </c>
      <c r="B214" t="s">
        <v>67</v>
      </c>
      <c r="C214" t="s">
        <v>68</v>
      </c>
      <c r="D214">
        <v>22.8826</v>
      </c>
      <c r="E214">
        <v>23.3995</v>
      </c>
      <c r="F214">
        <v>-2.2090200000000002</v>
      </c>
      <c r="G214">
        <v>-0.51690000000000003</v>
      </c>
      <c r="H214">
        <v>6576.32</v>
      </c>
      <c r="I214">
        <v>150483231.38420001</v>
      </c>
    </row>
    <row r="215" spans="1:9" x14ac:dyDescent="0.25">
      <c r="A215" s="27">
        <v>43360</v>
      </c>
      <c r="B215" t="s">
        <v>67</v>
      </c>
      <c r="C215" t="s">
        <v>68</v>
      </c>
      <c r="D215">
        <v>23.3995</v>
      </c>
      <c r="E215">
        <v>22.435500000000001</v>
      </c>
      <c r="F215">
        <v>4.2967599999999999</v>
      </c>
      <c r="G215">
        <v>0.96399999999999997</v>
      </c>
      <c r="H215">
        <v>6576.32</v>
      </c>
      <c r="I215">
        <v>153882529.6415</v>
      </c>
    </row>
    <row r="216" spans="1:9" x14ac:dyDescent="0.25">
      <c r="A216" s="27">
        <v>43357</v>
      </c>
      <c r="B216" t="s">
        <v>67</v>
      </c>
      <c r="C216" t="s">
        <v>68</v>
      </c>
      <c r="D216">
        <v>22.435500000000001</v>
      </c>
      <c r="E216">
        <v>22.8947</v>
      </c>
      <c r="F216">
        <v>-2.0057</v>
      </c>
      <c r="G216">
        <v>-0.4592</v>
      </c>
      <c r="H216">
        <v>6576.32</v>
      </c>
      <c r="I216">
        <v>147542960.0535</v>
      </c>
    </row>
    <row r="217" spans="1:9" x14ac:dyDescent="0.25">
      <c r="A217" s="27">
        <v>43356</v>
      </c>
      <c r="B217" t="s">
        <v>67</v>
      </c>
      <c r="C217" t="s">
        <v>68</v>
      </c>
      <c r="D217">
        <v>22.8947</v>
      </c>
      <c r="E217">
        <v>23.616199999999999</v>
      </c>
      <c r="F217">
        <v>-3.05511</v>
      </c>
      <c r="G217">
        <v>-0.72150000000000003</v>
      </c>
      <c r="H217">
        <v>6576.32</v>
      </c>
      <c r="I217">
        <v>150562804.81990001</v>
      </c>
    </row>
    <row r="218" spans="1:9" x14ac:dyDescent="0.25">
      <c r="A218" s="27">
        <v>43355</v>
      </c>
      <c r="B218" t="s">
        <v>67</v>
      </c>
      <c r="C218" t="s">
        <v>68</v>
      </c>
      <c r="D218">
        <v>23.616199999999999</v>
      </c>
      <c r="E218">
        <v>23.818200000000001</v>
      </c>
      <c r="F218">
        <v>-0.84809000000000001</v>
      </c>
      <c r="G218">
        <v>-0.20200000000000001</v>
      </c>
      <c r="H218">
        <v>6576.32</v>
      </c>
      <c r="I218">
        <v>155307617.5354</v>
      </c>
    </row>
    <row r="219" spans="1:9" x14ac:dyDescent="0.25">
      <c r="A219" s="27">
        <v>43354</v>
      </c>
      <c r="B219" t="s">
        <v>67</v>
      </c>
      <c r="C219" t="s">
        <v>68</v>
      </c>
      <c r="D219">
        <v>23.818200000000001</v>
      </c>
      <c r="E219">
        <v>24.6982</v>
      </c>
      <c r="F219">
        <v>-3.5630099999999998</v>
      </c>
      <c r="G219">
        <v>-0.88</v>
      </c>
      <c r="H219">
        <v>6576.32</v>
      </c>
      <c r="I219">
        <v>156636033.56940001</v>
      </c>
    </row>
    <row r="220" spans="1:9" x14ac:dyDescent="0.25">
      <c r="A220" s="27">
        <v>43353</v>
      </c>
      <c r="B220" t="s">
        <v>67</v>
      </c>
      <c r="C220" t="s">
        <v>68</v>
      </c>
      <c r="D220">
        <v>24.6982</v>
      </c>
      <c r="E220">
        <v>25.613</v>
      </c>
      <c r="F220">
        <v>-3.5716199999999998</v>
      </c>
      <c r="G220">
        <v>-0.91479999999999995</v>
      </c>
      <c r="H220">
        <v>6176.32</v>
      </c>
      <c r="I220">
        <v>152543912.52939999</v>
      </c>
    </row>
    <row r="221" spans="1:9" x14ac:dyDescent="0.25">
      <c r="A221" s="27">
        <v>43350</v>
      </c>
      <c r="B221" t="s">
        <v>67</v>
      </c>
      <c r="C221" t="s">
        <v>68</v>
      </c>
      <c r="D221">
        <v>25.613</v>
      </c>
      <c r="E221">
        <v>25.2879</v>
      </c>
      <c r="F221">
        <v>1.2856000000000001</v>
      </c>
      <c r="G221">
        <v>0.3251</v>
      </c>
      <c r="H221">
        <v>6176.32</v>
      </c>
      <c r="I221">
        <v>158194007.32100001</v>
      </c>
    </row>
    <row r="222" spans="1:9" x14ac:dyDescent="0.25">
      <c r="A222" s="27">
        <v>43349</v>
      </c>
      <c r="B222" t="s">
        <v>67</v>
      </c>
      <c r="C222" t="s">
        <v>68</v>
      </c>
      <c r="D222">
        <v>25.2879</v>
      </c>
      <c r="E222">
        <v>24.401399999999999</v>
      </c>
      <c r="F222">
        <v>3.6329899999999999</v>
      </c>
      <c r="G222">
        <v>0.88649999999999995</v>
      </c>
      <c r="H222">
        <v>6176.32</v>
      </c>
      <c r="I222">
        <v>156186086.66429999</v>
      </c>
    </row>
    <row r="223" spans="1:9" x14ac:dyDescent="0.25">
      <c r="A223" s="27">
        <v>43348</v>
      </c>
      <c r="B223" t="s">
        <v>67</v>
      </c>
      <c r="C223" t="s">
        <v>68</v>
      </c>
      <c r="D223">
        <v>24.401399999999999</v>
      </c>
      <c r="E223">
        <v>23.868099999999998</v>
      </c>
      <c r="F223">
        <v>2.2343600000000001</v>
      </c>
      <c r="G223">
        <v>0.5333</v>
      </c>
      <c r="H223">
        <v>6176.32</v>
      </c>
      <c r="I223">
        <v>150710781.64379999</v>
      </c>
    </row>
    <row r="224" spans="1:9" x14ac:dyDescent="0.25">
      <c r="A224" s="27">
        <v>43347</v>
      </c>
      <c r="B224" t="s">
        <v>67</v>
      </c>
      <c r="C224" t="s">
        <v>68</v>
      </c>
      <c r="D224">
        <v>23.868099999999998</v>
      </c>
      <c r="E224">
        <v>23.6449</v>
      </c>
      <c r="F224">
        <v>0.94396999999999998</v>
      </c>
      <c r="G224">
        <v>0.22320000000000001</v>
      </c>
      <c r="H224">
        <v>6176.32</v>
      </c>
      <c r="I224">
        <v>147416951.7877</v>
      </c>
    </row>
    <row r="225" spans="1:9" x14ac:dyDescent="0.25">
      <c r="A225" s="27">
        <v>43343</v>
      </c>
      <c r="B225" t="s">
        <v>67</v>
      </c>
      <c r="C225" t="s">
        <v>68</v>
      </c>
      <c r="D225">
        <v>23.6449</v>
      </c>
      <c r="E225">
        <v>24.4633</v>
      </c>
      <c r="F225">
        <v>-3.3454199999999998</v>
      </c>
      <c r="G225">
        <v>-0.81840000000000002</v>
      </c>
      <c r="H225">
        <v>6176.32</v>
      </c>
      <c r="I225">
        <v>146038397.83329999</v>
      </c>
    </row>
    <row r="226" spans="1:9" x14ac:dyDescent="0.25">
      <c r="A226" s="27">
        <v>43342</v>
      </c>
      <c r="B226" t="s">
        <v>67</v>
      </c>
      <c r="C226" t="s">
        <v>68</v>
      </c>
      <c r="D226">
        <v>24.4633</v>
      </c>
      <c r="E226">
        <v>23.553799999999999</v>
      </c>
      <c r="F226">
        <v>3.86137</v>
      </c>
      <c r="G226">
        <v>0.90949999999999998</v>
      </c>
      <c r="H226">
        <v>6176.32</v>
      </c>
      <c r="I226">
        <v>151093095.6661</v>
      </c>
    </row>
    <row r="227" spans="1:9" x14ac:dyDescent="0.25">
      <c r="A227" s="27">
        <v>43341</v>
      </c>
      <c r="B227" t="s">
        <v>67</v>
      </c>
      <c r="C227" t="s">
        <v>68</v>
      </c>
      <c r="D227">
        <v>23.553799999999999</v>
      </c>
      <c r="E227">
        <v>23.757999999999999</v>
      </c>
      <c r="F227">
        <v>-0.85950000000000004</v>
      </c>
      <c r="G227">
        <v>-0.20419999999999999</v>
      </c>
      <c r="H227">
        <v>6176.32</v>
      </c>
      <c r="I227">
        <v>145475735.35460001</v>
      </c>
    </row>
    <row r="228" spans="1:9" x14ac:dyDescent="0.25">
      <c r="A228" s="27">
        <v>43340</v>
      </c>
      <c r="B228" t="s">
        <v>67</v>
      </c>
      <c r="C228" t="s">
        <v>68</v>
      </c>
      <c r="D228">
        <v>23.757999999999999</v>
      </c>
      <c r="E228">
        <v>23.806000000000001</v>
      </c>
      <c r="F228">
        <v>-0.20163</v>
      </c>
      <c r="G228">
        <v>-4.8000000000000001E-2</v>
      </c>
      <c r="H228">
        <v>5576.32</v>
      </c>
      <c r="I228">
        <v>132482139.286</v>
      </c>
    </row>
    <row r="229" spans="1:9" x14ac:dyDescent="0.25">
      <c r="A229" s="27">
        <v>43339</v>
      </c>
      <c r="B229" t="s">
        <v>67</v>
      </c>
      <c r="C229" t="s">
        <v>68</v>
      </c>
      <c r="D229">
        <v>23.806000000000001</v>
      </c>
      <c r="E229">
        <v>23.7926</v>
      </c>
      <c r="F229">
        <v>5.6320000000000002E-2</v>
      </c>
      <c r="G229">
        <v>1.34E-2</v>
      </c>
      <c r="H229">
        <v>5576.32</v>
      </c>
      <c r="I229">
        <v>132749802.502</v>
      </c>
    </row>
    <row r="230" spans="1:9" x14ac:dyDescent="0.25">
      <c r="A230" s="27">
        <v>43336</v>
      </c>
      <c r="B230" t="s">
        <v>67</v>
      </c>
      <c r="C230" t="s">
        <v>68</v>
      </c>
      <c r="D230">
        <v>23.7926</v>
      </c>
      <c r="E230">
        <v>23.942799999999998</v>
      </c>
      <c r="F230">
        <v>-0.62733000000000005</v>
      </c>
      <c r="G230">
        <v>-0.1502</v>
      </c>
      <c r="H230">
        <v>5576.32</v>
      </c>
      <c r="I230">
        <v>132675079.85420001</v>
      </c>
    </row>
    <row r="231" spans="1:9" x14ac:dyDescent="0.25">
      <c r="A231" s="27">
        <v>43335</v>
      </c>
      <c r="B231" t="s">
        <v>67</v>
      </c>
      <c r="C231" t="s">
        <v>68</v>
      </c>
      <c r="D231">
        <v>23.942799999999998</v>
      </c>
      <c r="E231">
        <v>23.854099999999999</v>
      </c>
      <c r="F231">
        <v>0.37184</v>
      </c>
      <c r="G231">
        <v>8.8700000000000001E-2</v>
      </c>
      <c r="H231">
        <v>5576.32</v>
      </c>
      <c r="I231">
        <v>133512642.66760001</v>
      </c>
    </row>
    <row r="232" spans="1:9" x14ac:dyDescent="0.25">
      <c r="A232" s="27">
        <v>43334</v>
      </c>
      <c r="B232" t="s">
        <v>67</v>
      </c>
      <c r="C232" t="s">
        <v>68</v>
      </c>
      <c r="D232">
        <v>23.854099999999999</v>
      </c>
      <c r="E232">
        <v>24.611499999999999</v>
      </c>
      <c r="F232">
        <v>-3.07742</v>
      </c>
      <c r="G232">
        <v>-0.75739999999999996</v>
      </c>
      <c r="H232">
        <v>5526.32</v>
      </c>
      <c r="I232">
        <v>131825318.3497</v>
      </c>
    </row>
    <row r="233" spans="1:9" x14ac:dyDescent="0.25">
      <c r="A233" s="27">
        <v>43333</v>
      </c>
      <c r="B233" t="s">
        <v>67</v>
      </c>
      <c r="C233" t="s">
        <v>68</v>
      </c>
      <c r="D233">
        <v>24.611499999999999</v>
      </c>
      <c r="E233">
        <v>23.874400000000001</v>
      </c>
      <c r="F233">
        <v>3.0874100000000002</v>
      </c>
      <c r="G233">
        <v>0.73709999999999998</v>
      </c>
      <c r="H233">
        <v>5526.32</v>
      </c>
      <c r="I233">
        <v>136010950.84549999</v>
      </c>
    </row>
    <row r="234" spans="1:9" x14ac:dyDescent="0.25">
      <c r="A234" s="27">
        <v>43332</v>
      </c>
      <c r="B234" t="s">
        <v>67</v>
      </c>
      <c r="C234" t="s">
        <v>68</v>
      </c>
      <c r="D234">
        <v>23.874400000000001</v>
      </c>
      <c r="E234">
        <v>24.148700000000002</v>
      </c>
      <c r="F234">
        <v>-1.13588</v>
      </c>
      <c r="G234">
        <v>-0.27429999999999999</v>
      </c>
      <c r="H234">
        <v>5526.32</v>
      </c>
      <c r="I234">
        <v>131937502.5848</v>
      </c>
    </row>
    <row r="235" spans="1:9" x14ac:dyDescent="0.25">
      <c r="A235" s="27">
        <v>43329</v>
      </c>
      <c r="B235" t="s">
        <v>67</v>
      </c>
      <c r="C235" t="s">
        <v>68</v>
      </c>
      <c r="D235">
        <v>24.148700000000002</v>
      </c>
      <c r="E235">
        <v>24.9543</v>
      </c>
      <c r="F235">
        <v>-3.2282999999999999</v>
      </c>
      <c r="G235">
        <v>-0.80559999999999998</v>
      </c>
      <c r="H235">
        <v>5276.32</v>
      </c>
      <c r="I235">
        <v>127416196.3379</v>
      </c>
    </row>
    <row r="236" spans="1:9" x14ac:dyDescent="0.25">
      <c r="A236" s="27">
        <v>43328</v>
      </c>
      <c r="B236" t="s">
        <v>67</v>
      </c>
      <c r="C236" t="s">
        <v>68</v>
      </c>
      <c r="D236">
        <v>24.9543</v>
      </c>
      <c r="E236">
        <v>25.9145</v>
      </c>
      <c r="F236">
        <v>-3.70526</v>
      </c>
      <c r="G236">
        <v>-0.96020000000000005</v>
      </c>
      <c r="H236">
        <v>5276.32</v>
      </c>
      <c r="I236">
        <v>131666797.3131</v>
      </c>
    </row>
    <row r="237" spans="1:9" x14ac:dyDescent="0.25">
      <c r="A237" s="27">
        <v>43327</v>
      </c>
      <c r="B237" t="s">
        <v>67</v>
      </c>
      <c r="C237" t="s">
        <v>68</v>
      </c>
      <c r="D237">
        <v>25.9145</v>
      </c>
      <c r="E237">
        <v>24.8368</v>
      </c>
      <c r="F237">
        <v>4.3391299999999999</v>
      </c>
      <c r="G237">
        <v>1.0777000000000001</v>
      </c>
      <c r="H237">
        <v>5276.32</v>
      </c>
      <c r="I237">
        <v>136733116.89649999</v>
      </c>
    </row>
    <row r="238" spans="1:9" x14ac:dyDescent="0.25">
      <c r="A238" s="27">
        <v>43326</v>
      </c>
      <c r="B238" t="s">
        <v>67</v>
      </c>
      <c r="C238" t="s">
        <v>68</v>
      </c>
      <c r="D238">
        <v>24.8368</v>
      </c>
      <c r="E238">
        <v>26.287299999999998</v>
      </c>
      <c r="F238">
        <v>-5.5178700000000003</v>
      </c>
      <c r="G238">
        <v>-1.4504999999999999</v>
      </c>
      <c r="H238">
        <v>5276.32</v>
      </c>
      <c r="I238">
        <v>131046830.06559999</v>
      </c>
    </row>
    <row r="239" spans="1:9" x14ac:dyDescent="0.25">
      <c r="A239" s="27">
        <v>43325</v>
      </c>
      <c r="B239" t="s">
        <v>67</v>
      </c>
      <c r="C239" t="s">
        <v>68</v>
      </c>
      <c r="D239">
        <v>26.287299999999998</v>
      </c>
      <c r="E239">
        <v>24.892399999999999</v>
      </c>
      <c r="F239">
        <v>5.60372</v>
      </c>
      <c r="G239">
        <v>1.3949</v>
      </c>
      <c r="H239">
        <v>5276.32</v>
      </c>
      <c r="I239">
        <v>138700127.8741</v>
      </c>
    </row>
    <row r="240" spans="1:9" x14ac:dyDescent="0.25">
      <c r="A240" s="27">
        <v>43322</v>
      </c>
      <c r="B240" t="s">
        <v>67</v>
      </c>
      <c r="C240" t="s">
        <v>68</v>
      </c>
      <c r="D240">
        <v>24.892399999999999</v>
      </c>
      <c r="E240">
        <v>23.525300000000001</v>
      </c>
      <c r="F240">
        <v>5.8111899999999999</v>
      </c>
      <c r="G240">
        <v>1.3671</v>
      </c>
      <c r="H240">
        <v>5276.32</v>
      </c>
      <c r="I240">
        <v>131340193.29080001</v>
      </c>
    </row>
    <row r="241" spans="1:9" x14ac:dyDescent="0.25">
      <c r="A241" s="27">
        <v>43321</v>
      </c>
      <c r="B241" t="s">
        <v>67</v>
      </c>
      <c r="C241" t="s">
        <v>68</v>
      </c>
      <c r="D241">
        <v>23.525300000000001</v>
      </c>
      <c r="E241">
        <v>23.297000000000001</v>
      </c>
      <c r="F241">
        <v>0.97994999999999999</v>
      </c>
      <c r="G241">
        <v>0.2283</v>
      </c>
      <c r="H241">
        <v>5276.32</v>
      </c>
      <c r="I241">
        <v>124126940.32009999</v>
      </c>
    </row>
    <row r="242" spans="1:9" x14ac:dyDescent="0.25">
      <c r="A242" s="27">
        <v>43320</v>
      </c>
      <c r="B242" t="s">
        <v>67</v>
      </c>
      <c r="C242" t="s">
        <v>68</v>
      </c>
      <c r="D242">
        <v>23.297000000000001</v>
      </c>
      <c r="E242">
        <v>23.450900000000001</v>
      </c>
      <c r="F242">
        <v>-0.65625999999999995</v>
      </c>
      <c r="G242">
        <v>-0.15390000000000001</v>
      </c>
      <c r="H242">
        <v>5276.32</v>
      </c>
      <c r="I242">
        <v>122922357.149</v>
      </c>
    </row>
    <row r="243" spans="1:9" x14ac:dyDescent="0.25">
      <c r="A243" s="27">
        <v>43319</v>
      </c>
      <c r="B243" t="s">
        <v>67</v>
      </c>
      <c r="C243" t="s">
        <v>68</v>
      </c>
      <c r="D243">
        <v>23.450900000000001</v>
      </c>
      <c r="E243">
        <v>24.020499999999998</v>
      </c>
      <c r="F243">
        <v>-2.3713099999999998</v>
      </c>
      <c r="G243">
        <v>-0.5696</v>
      </c>
      <c r="H243">
        <v>5276.32</v>
      </c>
      <c r="I243">
        <v>123734382.3353</v>
      </c>
    </row>
    <row r="244" spans="1:9" x14ac:dyDescent="0.25">
      <c r="A244" s="27">
        <v>43318</v>
      </c>
      <c r="B244" t="s">
        <v>67</v>
      </c>
      <c r="C244" t="s">
        <v>68</v>
      </c>
      <c r="D244">
        <v>24.020499999999998</v>
      </c>
      <c r="E244">
        <v>24.827200000000001</v>
      </c>
      <c r="F244">
        <v>-3.24926</v>
      </c>
      <c r="G244">
        <v>-0.80669999999999997</v>
      </c>
      <c r="H244">
        <v>5476.32</v>
      </c>
      <c r="I244">
        <v>131543872.4985</v>
      </c>
    </row>
    <row r="245" spans="1:9" x14ac:dyDescent="0.25">
      <c r="A245" s="27">
        <v>43315</v>
      </c>
      <c r="B245" t="s">
        <v>67</v>
      </c>
      <c r="C245" t="s">
        <v>68</v>
      </c>
      <c r="D245">
        <v>24.827200000000001</v>
      </c>
      <c r="E245">
        <v>25.340299999999999</v>
      </c>
      <c r="F245">
        <v>-2.0248400000000002</v>
      </c>
      <c r="G245">
        <v>-0.5131</v>
      </c>
      <c r="H245">
        <v>5476.32</v>
      </c>
      <c r="I245">
        <v>135961617.4224</v>
      </c>
    </row>
    <row r="246" spans="1:9" x14ac:dyDescent="0.25">
      <c r="A246" s="27">
        <v>43314</v>
      </c>
      <c r="B246" t="s">
        <v>67</v>
      </c>
      <c r="C246" t="s">
        <v>68</v>
      </c>
      <c r="D246">
        <v>25.340299999999999</v>
      </c>
      <c r="E246">
        <v>25.8018</v>
      </c>
      <c r="F246">
        <v>-1.7886299999999999</v>
      </c>
      <c r="G246">
        <v>-0.46150000000000002</v>
      </c>
      <c r="H246">
        <v>5126.32</v>
      </c>
      <c r="I246">
        <v>129902410.6751</v>
      </c>
    </row>
    <row r="247" spans="1:9" x14ac:dyDescent="0.25">
      <c r="A247" s="27">
        <v>43313</v>
      </c>
      <c r="B247" t="s">
        <v>67</v>
      </c>
      <c r="C247" t="s">
        <v>68</v>
      </c>
      <c r="D247">
        <v>25.8018</v>
      </c>
      <c r="E247">
        <v>25.519100000000002</v>
      </c>
      <c r="F247">
        <v>1.1077999999999999</v>
      </c>
      <c r="G247">
        <v>0.28270000000000001</v>
      </c>
      <c r="H247">
        <v>5026.32</v>
      </c>
      <c r="I247">
        <v>129688025.97059999</v>
      </c>
    </row>
    <row r="248" spans="1:9" x14ac:dyDescent="0.25">
      <c r="A248" s="27">
        <v>43312</v>
      </c>
      <c r="B248" t="s">
        <v>67</v>
      </c>
      <c r="C248" t="s">
        <v>68</v>
      </c>
      <c r="D248">
        <v>25.519100000000002</v>
      </c>
      <c r="E248">
        <v>26.808599999999998</v>
      </c>
      <c r="F248">
        <v>-4.8100199999999997</v>
      </c>
      <c r="G248">
        <v>-1.2895000000000001</v>
      </c>
      <c r="H248">
        <v>5126.32</v>
      </c>
      <c r="I248">
        <v>130818996.1547</v>
      </c>
    </row>
    <row r="249" spans="1:9" x14ac:dyDescent="0.25">
      <c r="A249" s="27">
        <v>43311</v>
      </c>
      <c r="B249" t="s">
        <v>67</v>
      </c>
      <c r="C249" t="s">
        <v>68</v>
      </c>
      <c r="D249">
        <v>26.808599999999998</v>
      </c>
      <c r="E249">
        <v>25.8902</v>
      </c>
      <c r="F249">
        <v>3.5472899999999998</v>
      </c>
      <c r="G249">
        <v>0.91839999999999999</v>
      </c>
      <c r="H249">
        <v>5126.32</v>
      </c>
      <c r="I249">
        <v>137429381.9262</v>
      </c>
    </row>
    <row r="250" spans="1:9" x14ac:dyDescent="0.25">
      <c r="A250" s="27">
        <v>43308</v>
      </c>
      <c r="B250" t="s">
        <v>67</v>
      </c>
      <c r="C250" t="s">
        <v>68</v>
      </c>
      <c r="D250">
        <v>25.8902</v>
      </c>
      <c r="E250">
        <v>25.157699999999998</v>
      </c>
      <c r="F250">
        <v>2.9116300000000002</v>
      </c>
      <c r="G250">
        <v>0.73250000000000004</v>
      </c>
      <c r="H250">
        <v>4626.32</v>
      </c>
      <c r="I250">
        <v>119776272.3934</v>
      </c>
    </row>
    <row r="251" spans="1:9" x14ac:dyDescent="0.25">
      <c r="A251" s="27">
        <v>43307</v>
      </c>
      <c r="B251" t="s">
        <v>67</v>
      </c>
      <c r="C251" t="s">
        <v>68</v>
      </c>
      <c r="D251">
        <v>25.157699999999998</v>
      </c>
      <c r="E251">
        <v>25.1022</v>
      </c>
      <c r="F251">
        <v>0.22109999999999999</v>
      </c>
      <c r="G251">
        <v>5.5500000000000001E-2</v>
      </c>
      <c r="H251">
        <v>4626.32</v>
      </c>
      <c r="I251">
        <v>116387495.1909</v>
      </c>
    </row>
    <row r="252" spans="1:9" x14ac:dyDescent="0.25">
      <c r="A252" s="27">
        <v>43306</v>
      </c>
      <c r="B252" t="s">
        <v>67</v>
      </c>
      <c r="C252" t="s">
        <v>68</v>
      </c>
      <c r="D252">
        <v>25.1022</v>
      </c>
      <c r="E252">
        <v>25.495799999999999</v>
      </c>
      <c r="F252">
        <v>-1.5437799999999999</v>
      </c>
      <c r="G252">
        <v>-0.39360000000000001</v>
      </c>
      <c r="H252">
        <v>4626.32</v>
      </c>
      <c r="I252">
        <v>116130734.59739999</v>
      </c>
    </row>
    <row r="253" spans="1:9" x14ac:dyDescent="0.25">
      <c r="A253" s="27">
        <v>43305</v>
      </c>
      <c r="B253" t="s">
        <v>67</v>
      </c>
      <c r="C253" t="s">
        <v>68</v>
      </c>
      <c r="D253">
        <v>25.495799999999999</v>
      </c>
      <c r="E253">
        <v>25.5106</v>
      </c>
      <c r="F253">
        <v>-5.8020000000000002E-2</v>
      </c>
      <c r="G253">
        <v>-1.4800000000000001E-2</v>
      </c>
      <c r="H253">
        <v>4626.32</v>
      </c>
      <c r="I253">
        <v>117951652.9686</v>
      </c>
    </row>
    <row r="254" spans="1:9" x14ac:dyDescent="0.25">
      <c r="A254" s="27">
        <v>43304</v>
      </c>
      <c r="B254" t="s">
        <v>67</v>
      </c>
      <c r="C254" t="s">
        <v>68</v>
      </c>
      <c r="D254">
        <v>25.5106</v>
      </c>
      <c r="E254">
        <v>25.86</v>
      </c>
      <c r="F254">
        <v>-1.3511200000000001</v>
      </c>
      <c r="G254">
        <v>-0.34939999999999999</v>
      </c>
      <c r="H254">
        <v>4626.32</v>
      </c>
      <c r="I254">
        <v>118020122.4602</v>
      </c>
    </row>
    <row r="255" spans="1:9" x14ac:dyDescent="0.25">
      <c r="A255" s="27">
        <v>43301</v>
      </c>
      <c r="B255" t="s">
        <v>67</v>
      </c>
      <c r="C255" t="s">
        <v>68</v>
      </c>
      <c r="D255">
        <v>25.86</v>
      </c>
      <c r="E255">
        <v>25.672899999999998</v>
      </c>
      <c r="F255">
        <v>0.72877999999999998</v>
      </c>
      <c r="G255">
        <v>0.18709999999999999</v>
      </c>
      <c r="H255">
        <v>4601.32</v>
      </c>
      <c r="I255">
        <v>118990057.62</v>
      </c>
    </row>
    <row r="256" spans="1:9" x14ac:dyDescent="0.25">
      <c r="A256" s="27">
        <v>43300</v>
      </c>
      <c r="B256" t="s">
        <v>67</v>
      </c>
      <c r="C256" t="s">
        <v>68</v>
      </c>
      <c r="D256">
        <v>25.672899999999998</v>
      </c>
      <c r="E256">
        <v>25.228899999999999</v>
      </c>
      <c r="F256">
        <v>1.75989</v>
      </c>
      <c r="G256">
        <v>0.44400000000000001</v>
      </c>
      <c r="H256">
        <v>4601.32</v>
      </c>
      <c r="I256">
        <v>118129151.2093</v>
      </c>
    </row>
    <row r="257" spans="1:9" x14ac:dyDescent="0.25">
      <c r="A257" s="27">
        <v>43299</v>
      </c>
      <c r="B257" t="s">
        <v>67</v>
      </c>
      <c r="C257" t="s">
        <v>68</v>
      </c>
      <c r="D257">
        <v>25.228899999999999</v>
      </c>
      <c r="E257">
        <v>25.319400000000002</v>
      </c>
      <c r="F257">
        <v>-0.35743000000000003</v>
      </c>
      <c r="G257">
        <v>-9.0499999999999997E-2</v>
      </c>
      <c r="H257">
        <v>4601.32</v>
      </c>
      <c r="I257">
        <v>116086166.4613</v>
      </c>
    </row>
    <row r="258" spans="1:9" x14ac:dyDescent="0.25">
      <c r="A258" s="27">
        <v>43298</v>
      </c>
      <c r="B258" t="s">
        <v>67</v>
      </c>
      <c r="C258" t="s">
        <v>68</v>
      </c>
      <c r="D258">
        <v>25.319400000000002</v>
      </c>
      <c r="E258">
        <v>25.919499999999999</v>
      </c>
      <c r="F258">
        <v>-2.3152499999999998</v>
      </c>
      <c r="G258">
        <v>-0.60009999999999997</v>
      </c>
      <c r="H258">
        <v>4301.32</v>
      </c>
      <c r="I258">
        <v>108906765.6498</v>
      </c>
    </row>
    <row r="259" spans="1:9" x14ac:dyDescent="0.25">
      <c r="A259" s="27">
        <v>43297</v>
      </c>
      <c r="B259" t="s">
        <v>67</v>
      </c>
      <c r="C259" t="s">
        <v>68</v>
      </c>
      <c r="D259">
        <v>25.919499999999999</v>
      </c>
      <c r="E259">
        <v>25.837399999999999</v>
      </c>
      <c r="F259">
        <v>0.31775999999999999</v>
      </c>
      <c r="G259">
        <v>8.2100000000000006E-2</v>
      </c>
      <c r="H259">
        <v>4301.32</v>
      </c>
      <c r="I259">
        <v>111487985.9815</v>
      </c>
    </row>
    <row r="260" spans="1:9" x14ac:dyDescent="0.25">
      <c r="A260" s="27">
        <v>43294</v>
      </c>
      <c r="B260" t="s">
        <v>67</v>
      </c>
      <c r="C260" t="s">
        <v>68</v>
      </c>
      <c r="D260">
        <v>25.837399999999999</v>
      </c>
      <c r="E260">
        <v>26.327200000000001</v>
      </c>
      <c r="F260">
        <v>-1.86043</v>
      </c>
      <c r="G260">
        <v>-0.48980000000000001</v>
      </c>
      <c r="H260">
        <v>4301.32</v>
      </c>
      <c r="I260">
        <v>111134847.8558</v>
      </c>
    </row>
    <row r="261" spans="1:9" x14ac:dyDescent="0.25">
      <c r="A261" s="27">
        <v>43293</v>
      </c>
      <c r="B261" t="s">
        <v>67</v>
      </c>
      <c r="C261" t="s">
        <v>68</v>
      </c>
      <c r="D261">
        <v>26.327200000000001</v>
      </c>
      <c r="E261">
        <v>27.2422</v>
      </c>
      <c r="F261">
        <v>-3.3587600000000002</v>
      </c>
      <c r="G261">
        <v>-0.91500000000000004</v>
      </c>
      <c r="H261">
        <v>4101.32</v>
      </c>
      <c r="I261">
        <v>107976192.9224</v>
      </c>
    </row>
    <row r="262" spans="1:9" x14ac:dyDescent="0.25">
      <c r="A262" s="27">
        <v>43292</v>
      </c>
      <c r="B262" t="s">
        <v>67</v>
      </c>
      <c r="C262" t="s">
        <v>68</v>
      </c>
      <c r="D262">
        <v>27.2422</v>
      </c>
      <c r="E262">
        <v>26.2605</v>
      </c>
      <c r="F262">
        <v>3.7383099999999998</v>
      </c>
      <c r="G262">
        <v>0.98170000000000002</v>
      </c>
      <c r="H262">
        <v>4101.32</v>
      </c>
      <c r="I262">
        <v>111728897.9774</v>
      </c>
    </row>
    <row r="263" spans="1:9" x14ac:dyDescent="0.25">
      <c r="A263" s="27">
        <v>43291</v>
      </c>
      <c r="B263" t="s">
        <v>67</v>
      </c>
      <c r="C263" t="s">
        <v>68</v>
      </c>
      <c r="D263">
        <v>26.2605</v>
      </c>
      <c r="E263">
        <v>26.7209</v>
      </c>
      <c r="F263">
        <v>-1.7230000000000001</v>
      </c>
      <c r="G263">
        <v>-0.46039999999999998</v>
      </c>
      <c r="H263">
        <v>4101.32</v>
      </c>
      <c r="I263">
        <v>107702635.0785</v>
      </c>
    </row>
    <row r="264" spans="1:9" x14ac:dyDescent="0.25">
      <c r="A264" s="27">
        <v>43290</v>
      </c>
      <c r="B264" t="s">
        <v>67</v>
      </c>
      <c r="C264" t="s">
        <v>68</v>
      </c>
      <c r="D264">
        <v>26.7209</v>
      </c>
      <c r="E264">
        <v>28.328600000000002</v>
      </c>
      <c r="F264">
        <v>-5.6751800000000001</v>
      </c>
      <c r="G264">
        <v>-1.6076999999999999</v>
      </c>
      <c r="H264">
        <v>3751.32</v>
      </c>
      <c r="I264">
        <v>100238566.4253</v>
      </c>
    </row>
    <row r="265" spans="1:9" x14ac:dyDescent="0.25">
      <c r="A265" s="27">
        <v>43287</v>
      </c>
      <c r="B265" t="s">
        <v>67</v>
      </c>
      <c r="C265" t="s">
        <v>68</v>
      </c>
      <c r="D265">
        <v>28.328600000000002</v>
      </c>
      <c r="E265">
        <v>29.6356</v>
      </c>
      <c r="F265">
        <v>-4.4102399999999999</v>
      </c>
      <c r="G265">
        <v>-1.3069999999999999</v>
      </c>
      <c r="H265">
        <v>3751.32</v>
      </c>
      <c r="I265">
        <v>106269558.76620001</v>
      </c>
    </row>
    <row r="266" spans="1:9" x14ac:dyDescent="0.25">
      <c r="A266" s="27">
        <v>43286</v>
      </c>
      <c r="B266" t="s">
        <v>67</v>
      </c>
      <c r="C266" t="s">
        <v>68</v>
      </c>
      <c r="D266">
        <v>29.6356</v>
      </c>
      <c r="E266">
        <v>31.0778</v>
      </c>
      <c r="F266">
        <v>-4.6406099999999997</v>
      </c>
      <c r="G266">
        <v>-1.4421999999999999</v>
      </c>
      <c r="H266">
        <v>3751.32</v>
      </c>
      <c r="I266">
        <v>111172530.0852</v>
      </c>
    </row>
    <row r="267" spans="1:9" x14ac:dyDescent="0.25">
      <c r="A267" s="27">
        <v>43284</v>
      </c>
      <c r="B267" t="s">
        <v>67</v>
      </c>
      <c r="C267" t="s">
        <v>68</v>
      </c>
      <c r="D267">
        <v>31.0778</v>
      </c>
      <c r="E267">
        <v>30.375900000000001</v>
      </c>
      <c r="F267">
        <v>2.3107099999999998</v>
      </c>
      <c r="G267">
        <v>0.70189999999999997</v>
      </c>
      <c r="H267">
        <v>3751.32</v>
      </c>
      <c r="I267">
        <v>116582679.46259999</v>
      </c>
    </row>
    <row r="268" spans="1:9" x14ac:dyDescent="0.25">
      <c r="A268" s="27">
        <v>43283</v>
      </c>
      <c r="B268" t="s">
        <v>67</v>
      </c>
      <c r="C268" t="s">
        <v>68</v>
      </c>
      <c r="D268">
        <v>30.375900000000001</v>
      </c>
      <c r="E268">
        <v>30.415600000000001</v>
      </c>
      <c r="F268">
        <v>-0.13053000000000001</v>
      </c>
      <c r="G268">
        <v>-3.9699999999999999E-2</v>
      </c>
      <c r="H268">
        <v>3751.32</v>
      </c>
      <c r="I268">
        <v>113949630.06029999</v>
      </c>
    </row>
    <row r="269" spans="1:9" x14ac:dyDescent="0.25">
      <c r="A269" s="27">
        <v>43280</v>
      </c>
      <c r="B269" t="s">
        <v>67</v>
      </c>
      <c r="C269" t="s">
        <v>68</v>
      </c>
      <c r="D269">
        <v>30.415600000000001</v>
      </c>
      <c r="E269">
        <v>31.149100000000001</v>
      </c>
      <c r="F269">
        <v>-2.3548</v>
      </c>
      <c r="G269">
        <v>-0.73350000000000004</v>
      </c>
      <c r="H269">
        <v>3751.32</v>
      </c>
      <c r="I269">
        <v>114098557.3452</v>
      </c>
    </row>
    <row r="270" spans="1:9" x14ac:dyDescent="0.25">
      <c r="A270" s="27">
        <v>43279</v>
      </c>
      <c r="B270" t="s">
        <v>67</v>
      </c>
      <c r="C270" t="s">
        <v>68</v>
      </c>
      <c r="D270">
        <v>31.149100000000001</v>
      </c>
      <c r="E270">
        <v>31.8432</v>
      </c>
      <c r="F270">
        <v>-2.1797399999999998</v>
      </c>
      <c r="G270">
        <v>-0.69410000000000005</v>
      </c>
      <c r="H270">
        <v>3751.32</v>
      </c>
      <c r="I270">
        <v>116850148.3647</v>
      </c>
    </row>
    <row r="271" spans="1:9" x14ac:dyDescent="0.25">
      <c r="A271" s="27">
        <v>43278</v>
      </c>
      <c r="B271" t="s">
        <v>67</v>
      </c>
      <c r="C271" t="s">
        <v>68</v>
      </c>
      <c r="D271">
        <v>31.8432</v>
      </c>
      <c r="E271">
        <v>30.0151</v>
      </c>
      <c r="F271">
        <v>6.0906000000000002</v>
      </c>
      <c r="G271">
        <v>1.8281000000000001</v>
      </c>
      <c r="H271">
        <v>3751.32</v>
      </c>
      <c r="I271">
        <v>119453937.49439999</v>
      </c>
    </row>
    <row r="272" spans="1:9" x14ac:dyDescent="0.25">
      <c r="A272" s="27">
        <v>43277</v>
      </c>
      <c r="B272" t="s">
        <v>67</v>
      </c>
      <c r="C272" t="s">
        <v>68</v>
      </c>
      <c r="D272">
        <v>30.0151</v>
      </c>
      <c r="E272">
        <v>30.7437</v>
      </c>
      <c r="F272">
        <v>-2.36992</v>
      </c>
      <c r="G272">
        <v>-0.72860000000000003</v>
      </c>
      <c r="H272">
        <v>3751.32</v>
      </c>
      <c r="I272">
        <v>112596154.8867</v>
      </c>
    </row>
    <row r="273" spans="1:9" x14ac:dyDescent="0.25">
      <c r="A273" s="27">
        <v>43276</v>
      </c>
      <c r="B273" t="s">
        <v>67</v>
      </c>
      <c r="C273" t="s">
        <v>68</v>
      </c>
      <c r="D273">
        <v>30.7437</v>
      </c>
      <c r="E273">
        <v>27.372800000000002</v>
      </c>
      <c r="F273">
        <v>12.314780000000001</v>
      </c>
      <c r="G273">
        <v>3.3708999999999998</v>
      </c>
      <c r="H273">
        <v>3751.32</v>
      </c>
      <c r="I273">
        <v>115329364.45290001</v>
      </c>
    </row>
    <row r="274" spans="1:9" x14ac:dyDescent="0.25">
      <c r="A274" s="27">
        <v>43273</v>
      </c>
      <c r="B274" t="s">
        <v>67</v>
      </c>
      <c r="C274" t="s">
        <v>68</v>
      </c>
      <c r="D274">
        <v>27.372800000000002</v>
      </c>
      <c r="E274">
        <v>28.173100000000002</v>
      </c>
      <c r="F274">
        <v>-2.8406500000000001</v>
      </c>
      <c r="G274">
        <v>-0.80030000000000001</v>
      </c>
      <c r="H274">
        <v>4226.32</v>
      </c>
      <c r="I274">
        <v>115686129.97759999</v>
      </c>
    </row>
    <row r="275" spans="1:9" x14ac:dyDescent="0.25">
      <c r="A275" s="27">
        <v>43272</v>
      </c>
      <c r="B275" t="s">
        <v>67</v>
      </c>
      <c r="C275" t="s">
        <v>68</v>
      </c>
      <c r="D275">
        <v>28.173100000000002</v>
      </c>
      <c r="E275">
        <v>26.4069</v>
      </c>
      <c r="F275">
        <v>6.6883999999999997</v>
      </c>
      <c r="G275">
        <v>1.7662</v>
      </c>
      <c r="H275">
        <v>4226.32</v>
      </c>
      <c r="I275">
        <v>119068451.4727</v>
      </c>
    </row>
    <row r="276" spans="1:9" x14ac:dyDescent="0.25">
      <c r="A276" s="27">
        <v>43271</v>
      </c>
      <c r="B276" t="s">
        <v>67</v>
      </c>
      <c r="C276" t="s">
        <v>68</v>
      </c>
      <c r="D276">
        <v>26.4069</v>
      </c>
      <c r="E276">
        <v>26.976199999999999</v>
      </c>
      <c r="F276">
        <v>-2.1103800000000001</v>
      </c>
      <c r="G276">
        <v>-0.56930000000000003</v>
      </c>
      <c r="H276">
        <v>4126.32</v>
      </c>
      <c r="I276">
        <v>108963240.3873</v>
      </c>
    </row>
    <row r="277" spans="1:9" x14ac:dyDescent="0.25">
      <c r="A277" s="27">
        <v>43270</v>
      </c>
      <c r="B277" t="s">
        <v>67</v>
      </c>
      <c r="C277" t="s">
        <v>68</v>
      </c>
      <c r="D277">
        <v>26.976199999999999</v>
      </c>
      <c r="E277">
        <v>25.903600000000001</v>
      </c>
      <c r="F277">
        <v>4.1407400000000001</v>
      </c>
      <c r="G277">
        <v>1.0726</v>
      </c>
      <c r="H277">
        <v>4126.32</v>
      </c>
      <c r="I277">
        <v>111312352.65539999</v>
      </c>
    </row>
    <row r="278" spans="1:9" x14ac:dyDescent="0.25">
      <c r="A278" s="27">
        <v>43269</v>
      </c>
      <c r="B278" t="s">
        <v>67</v>
      </c>
      <c r="C278" t="s">
        <v>68</v>
      </c>
      <c r="D278">
        <v>25.903600000000001</v>
      </c>
      <c r="E278">
        <v>25.9754</v>
      </c>
      <c r="F278">
        <v>-0.27642</v>
      </c>
      <c r="G278">
        <v>-7.1800000000000003E-2</v>
      </c>
      <c r="H278">
        <v>4126.32</v>
      </c>
      <c r="I278">
        <v>106886465.0412</v>
      </c>
    </row>
    <row r="279" spans="1:9" x14ac:dyDescent="0.25">
      <c r="A279" s="27">
        <v>43266</v>
      </c>
      <c r="B279" t="s">
        <v>67</v>
      </c>
      <c r="C279" t="s">
        <v>68</v>
      </c>
      <c r="D279">
        <v>25.9754</v>
      </c>
      <c r="E279">
        <v>25.915800000000001</v>
      </c>
      <c r="F279">
        <v>0.22997999999999999</v>
      </c>
      <c r="G279">
        <v>5.96E-2</v>
      </c>
      <c r="H279">
        <v>4126.32</v>
      </c>
      <c r="I279">
        <v>107182734.60179999</v>
      </c>
    </row>
    <row r="280" spans="1:9" x14ac:dyDescent="0.25">
      <c r="A280" s="27">
        <v>43265</v>
      </c>
      <c r="B280" t="s">
        <v>67</v>
      </c>
      <c r="C280" t="s">
        <v>68</v>
      </c>
      <c r="D280">
        <v>25.915800000000001</v>
      </c>
      <c r="E280">
        <v>26.890999999999998</v>
      </c>
      <c r="F280">
        <v>-3.62649</v>
      </c>
      <c r="G280">
        <v>-0.97519999999999996</v>
      </c>
      <c r="H280">
        <v>4126.32</v>
      </c>
      <c r="I280">
        <v>106936806.10860001</v>
      </c>
    </row>
    <row r="281" spans="1:9" x14ac:dyDescent="0.25">
      <c r="A281" s="27">
        <v>43264</v>
      </c>
      <c r="B281" t="s">
        <v>67</v>
      </c>
      <c r="C281" t="s">
        <v>68</v>
      </c>
      <c r="D281">
        <v>26.890999999999998</v>
      </c>
      <c r="E281">
        <v>26.33</v>
      </c>
      <c r="F281">
        <v>2.1306500000000002</v>
      </c>
      <c r="G281">
        <v>0.56100000000000005</v>
      </c>
      <c r="H281">
        <v>4126.32</v>
      </c>
      <c r="I281">
        <v>110960790.447</v>
      </c>
    </row>
    <row r="282" spans="1:9" x14ac:dyDescent="0.25">
      <c r="A282" s="27">
        <v>43263</v>
      </c>
      <c r="B282" t="s">
        <v>67</v>
      </c>
      <c r="C282" t="s">
        <v>68</v>
      </c>
      <c r="D282">
        <v>26.33</v>
      </c>
      <c r="E282">
        <v>26.450700000000001</v>
      </c>
      <c r="F282">
        <v>-0.45632</v>
      </c>
      <c r="G282">
        <v>-0.1207</v>
      </c>
      <c r="H282">
        <v>4126.32</v>
      </c>
      <c r="I282">
        <v>108645926.61</v>
      </c>
    </row>
    <row r="283" spans="1:9" x14ac:dyDescent="0.25">
      <c r="A283" s="27">
        <v>43262</v>
      </c>
      <c r="B283" t="s">
        <v>67</v>
      </c>
      <c r="C283" t="s">
        <v>68</v>
      </c>
      <c r="D283">
        <v>26.450700000000001</v>
      </c>
      <c r="E283">
        <v>27.048300000000001</v>
      </c>
      <c r="F283">
        <v>-2.2093799999999999</v>
      </c>
      <c r="G283">
        <v>-0.59760000000000002</v>
      </c>
      <c r="H283">
        <v>4126.32</v>
      </c>
      <c r="I283">
        <v>109143973.0719</v>
      </c>
    </row>
    <row r="284" spans="1:9" x14ac:dyDescent="0.25">
      <c r="A284" s="27">
        <v>43259</v>
      </c>
      <c r="B284" t="s">
        <v>67</v>
      </c>
      <c r="C284" t="s">
        <v>68</v>
      </c>
      <c r="D284">
        <v>27.048300000000001</v>
      </c>
      <c r="E284">
        <v>26.886500000000002</v>
      </c>
      <c r="F284">
        <v>0.60179000000000005</v>
      </c>
      <c r="G284">
        <v>0.1618</v>
      </c>
      <c r="H284">
        <v>4126.32</v>
      </c>
      <c r="I284">
        <v>111609860.1111</v>
      </c>
    </row>
    <row r="285" spans="1:9" x14ac:dyDescent="0.25">
      <c r="A285" s="27">
        <v>43258</v>
      </c>
      <c r="B285" t="s">
        <v>67</v>
      </c>
      <c r="C285" t="s">
        <v>68</v>
      </c>
      <c r="D285">
        <v>26.886500000000002</v>
      </c>
      <c r="E285">
        <v>26.688800000000001</v>
      </c>
      <c r="F285">
        <v>0.74075999999999997</v>
      </c>
      <c r="G285">
        <v>0.19769999999999999</v>
      </c>
      <c r="H285">
        <v>4126.32</v>
      </c>
      <c r="I285">
        <v>110942222.0205</v>
      </c>
    </row>
    <row r="286" spans="1:9" x14ac:dyDescent="0.25">
      <c r="A286" s="27">
        <v>43257</v>
      </c>
      <c r="B286" t="s">
        <v>67</v>
      </c>
      <c r="C286" t="s">
        <v>68</v>
      </c>
      <c r="D286">
        <v>26.688800000000001</v>
      </c>
      <c r="E286">
        <v>27.649799999999999</v>
      </c>
      <c r="F286">
        <v>-3.4756100000000001</v>
      </c>
      <c r="G286">
        <v>-0.96099999999999997</v>
      </c>
      <c r="H286">
        <v>3676.32</v>
      </c>
      <c r="I286">
        <v>98116489.149599999</v>
      </c>
    </row>
    <row r="287" spans="1:9" x14ac:dyDescent="0.25">
      <c r="A287" s="27">
        <v>43256</v>
      </c>
      <c r="B287" t="s">
        <v>67</v>
      </c>
      <c r="C287" t="s">
        <v>68</v>
      </c>
      <c r="D287">
        <v>27.649799999999999</v>
      </c>
      <c r="E287">
        <v>28.078499999999998</v>
      </c>
      <c r="F287">
        <v>-1.5267900000000001</v>
      </c>
      <c r="G287">
        <v>-0.42870000000000003</v>
      </c>
      <c r="H287">
        <v>3676.32</v>
      </c>
      <c r="I287">
        <v>101649429.78659999</v>
      </c>
    </row>
    <row r="288" spans="1:9" x14ac:dyDescent="0.25">
      <c r="A288" s="27">
        <v>43255</v>
      </c>
      <c r="B288" t="s">
        <v>67</v>
      </c>
      <c r="C288" t="s">
        <v>68</v>
      </c>
      <c r="D288">
        <v>28.078499999999998</v>
      </c>
      <c r="E288">
        <v>29.0608</v>
      </c>
      <c r="F288">
        <v>-3.38015</v>
      </c>
      <c r="G288">
        <v>-0.98229999999999995</v>
      </c>
      <c r="H288">
        <v>3676.32</v>
      </c>
      <c r="I288">
        <v>103225466.8845</v>
      </c>
    </row>
    <row r="289" spans="1:9" x14ac:dyDescent="0.25">
      <c r="A289" s="27">
        <v>43252</v>
      </c>
      <c r="B289" t="s">
        <v>67</v>
      </c>
      <c r="C289" t="s">
        <v>68</v>
      </c>
      <c r="D289">
        <v>29.0608</v>
      </c>
      <c r="E289">
        <v>30.758199999999999</v>
      </c>
      <c r="F289">
        <v>-5.5185300000000002</v>
      </c>
      <c r="G289">
        <v>-1.6974</v>
      </c>
      <c r="H289">
        <v>3676.32</v>
      </c>
      <c r="I289">
        <v>106836713.07359999</v>
      </c>
    </row>
    <row r="290" spans="1:9" x14ac:dyDescent="0.25">
      <c r="A290" s="27">
        <v>43251</v>
      </c>
      <c r="B290" t="s">
        <v>67</v>
      </c>
      <c r="C290" t="s">
        <v>68</v>
      </c>
      <c r="D290">
        <v>30.758199999999999</v>
      </c>
      <c r="E290">
        <v>30.3063</v>
      </c>
      <c r="F290">
        <v>1.4911099999999999</v>
      </c>
      <c r="G290">
        <v>0.45190000000000002</v>
      </c>
      <c r="H290">
        <v>3676.32</v>
      </c>
      <c r="I290">
        <v>113076893.5494</v>
      </c>
    </row>
    <row r="291" spans="1:9" x14ac:dyDescent="0.25">
      <c r="A291" s="27">
        <v>43250</v>
      </c>
      <c r="B291" t="s">
        <v>67</v>
      </c>
      <c r="C291" t="s">
        <v>68</v>
      </c>
      <c r="D291">
        <v>30.3063</v>
      </c>
      <c r="E291">
        <v>31.563300000000002</v>
      </c>
      <c r="F291">
        <v>-3.9824700000000002</v>
      </c>
      <c r="G291">
        <v>-1.2569999999999999</v>
      </c>
      <c r="H291">
        <v>3676.32</v>
      </c>
      <c r="I291">
        <v>111415565.8971</v>
      </c>
    </row>
    <row r="292" spans="1:9" x14ac:dyDescent="0.25">
      <c r="A292" s="27">
        <v>43249</v>
      </c>
      <c r="B292" t="s">
        <v>67</v>
      </c>
      <c r="C292" t="s">
        <v>68</v>
      </c>
      <c r="D292">
        <v>31.563300000000002</v>
      </c>
      <c r="E292">
        <v>28.340299999999999</v>
      </c>
      <c r="F292">
        <v>11.3725</v>
      </c>
      <c r="G292">
        <v>3.2229999999999999</v>
      </c>
      <c r="H292">
        <v>3676.32</v>
      </c>
      <c r="I292">
        <v>116036696.3661</v>
      </c>
    </row>
    <row r="293" spans="1:9" x14ac:dyDescent="0.25">
      <c r="A293" s="27">
        <v>43245</v>
      </c>
      <c r="B293" t="s">
        <v>67</v>
      </c>
      <c r="C293" t="s">
        <v>68</v>
      </c>
      <c r="D293">
        <v>28.340299999999999</v>
      </c>
      <c r="E293">
        <v>27.790099999999999</v>
      </c>
      <c r="F293">
        <v>1.97984</v>
      </c>
      <c r="G293">
        <v>0.55020000000000002</v>
      </c>
      <c r="H293">
        <v>3676.32</v>
      </c>
      <c r="I293">
        <v>104187926.6751</v>
      </c>
    </row>
    <row r="294" spans="1:9" x14ac:dyDescent="0.25">
      <c r="A294" s="27">
        <v>43244</v>
      </c>
      <c r="B294" t="s">
        <v>67</v>
      </c>
      <c r="C294" t="s">
        <v>68</v>
      </c>
      <c r="D294">
        <v>27.790099999999999</v>
      </c>
      <c r="E294">
        <v>27.926600000000001</v>
      </c>
      <c r="F294">
        <v>-0.48877999999999999</v>
      </c>
      <c r="G294">
        <v>-0.13650000000000001</v>
      </c>
      <c r="H294">
        <v>3676.32</v>
      </c>
      <c r="I294">
        <v>102165217.0617</v>
      </c>
    </row>
    <row r="295" spans="1:9" x14ac:dyDescent="0.25">
      <c r="A295" s="27">
        <v>43243</v>
      </c>
      <c r="B295" t="s">
        <v>67</v>
      </c>
      <c r="C295" t="s">
        <v>68</v>
      </c>
      <c r="D295">
        <v>27.926600000000001</v>
      </c>
      <c r="E295">
        <v>28.581099999999999</v>
      </c>
      <c r="F295">
        <v>-2.2899699999999998</v>
      </c>
      <c r="G295">
        <v>-0.65449999999999997</v>
      </c>
      <c r="H295">
        <v>3626.32</v>
      </c>
      <c r="I295">
        <v>101270704.33220001</v>
      </c>
    </row>
    <row r="296" spans="1:9" x14ac:dyDescent="0.25">
      <c r="A296" s="27">
        <v>43242</v>
      </c>
      <c r="B296" t="s">
        <v>67</v>
      </c>
      <c r="C296" t="s">
        <v>68</v>
      </c>
      <c r="D296">
        <v>28.581099999999999</v>
      </c>
      <c r="E296">
        <v>28.265999999999998</v>
      </c>
      <c r="F296">
        <v>1.11477</v>
      </c>
      <c r="G296">
        <v>0.31509999999999999</v>
      </c>
      <c r="H296">
        <v>3626.32</v>
      </c>
      <c r="I296">
        <v>103644128.8087</v>
      </c>
    </row>
    <row r="297" spans="1:9" x14ac:dyDescent="0.25">
      <c r="A297" s="27">
        <v>43241</v>
      </c>
      <c r="B297" t="s">
        <v>67</v>
      </c>
      <c r="C297" t="s">
        <v>68</v>
      </c>
      <c r="D297">
        <v>28.265999999999998</v>
      </c>
      <c r="E297">
        <v>29.190200000000001</v>
      </c>
      <c r="F297">
        <v>-3.1661299999999999</v>
      </c>
      <c r="G297">
        <v>-0.92420000000000002</v>
      </c>
      <c r="H297">
        <v>3626.32</v>
      </c>
      <c r="I297">
        <v>102501476.322</v>
      </c>
    </row>
    <row r="298" spans="1:9" x14ac:dyDescent="0.25">
      <c r="A298" s="27">
        <v>43238</v>
      </c>
      <c r="B298" t="s">
        <v>67</v>
      </c>
      <c r="C298" t="s">
        <v>68</v>
      </c>
      <c r="D298">
        <v>29.190200000000001</v>
      </c>
      <c r="E298">
        <v>28.8736</v>
      </c>
      <c r="F298">
        <v>1.0965</v>
      </c>
      <c r="G298">
        <v>0.31659999999999999</v>
      </c>
      <c r="H298">
        <v>3626.32</v>
      </c>
      <c r="I298">
        <v>105852918.49339999</v>
      </c>
    </row>
    <row r="299" spans="1:9" x14ac:dyDescent="0.25">
      <c r="A299" s="27">
        <v>43237</v>
      </c>
      <c r="B299" t="s">
        <v>67</v>
      </c>
      <c r="C299" t="s">
        <v>68</v>
      </c>
      <c r="D299">
        <v>28.8736</v>
      </c>
      <c r="E299">
        <v>29.4727</v>
      </c>
      <c r="F299">
        <v>-2.0327299999999999</v>
      </c>
      <c r="G299">
        <v>-0.59909999999999997</v>
      </c>
      <c r="H299">
        <v>3626.32</v>
      </c>
      <c r="I299">
        <v>104704826.53120001</v>
      </c>
    </row>
    <row r="300" spans="1:9" x14ac:dyDescent="0.25">
      <c r="A300" s="27">
        <v>43236</v>
      </c>
      <c r="B300" t="s">
        <v>67</v>
      </c>
      <c r="C300" t="s">
        <v>68</v>
      </c>
      <c r="D300">
        <v>29.4727</v>
      </c>
      <c r="E300">
        <v>30.778199999999998</v>
      </c>
      <c r="F300">
        <v>-4.2416400000000003</v>
      </c>
      <c r="G300">
        <v>-1.3055000000000001</v>
      </c>
      <c r="H300">
        <v>3626.32</v>
      </c>
      <c r="I300">
        <v>106877353.0459</v>
      </c>
    </row>
    <row r="301" spans="1:9" x14ac:dyDescent="0.25">
      <c r="A301" s="27">
        <v>43235</v>
      </c>
      <c r="B301" t="s">
        <v>67</v>
      </c>
      <c r="C301" t="s">
        <v>68</v>
      </c>
      <c r="D301">
        <v>30.778199999999998</v>
      </c>
      <c r="E301">
        <v>29.0032</v>
      </c>
      <c r="F301">
        <v>6.1200099999999997</v>
      </c>
      <c r="G301">
        <v>1.7749999999999999</v>
      </c>
      <c r="H301">
        <v>3176.32</v>
      </c>
      <c r="I301">
        <v>97761319.889400005</v>
      </c>
    </row>
    <row r="302" spans="1:9" x14ac:dyDescent="0.25">
      <c r="A302" s="27">
        <v>43234</v>
      </c>
      <c r="B302" t="s">
        <v>67</v>
      </c>
      <c r="C302" t="s">
        <v>68</v>
      </c>
      <c r="D302">
        <v>29.0032</v>
      </c>
      <c r="E302">
        <v>29.4727</v>
      </c>
      <c r="F302">
        <v>-1.593</v>
      </c>
      <c r="G302">
        <v>-0.46949999999999997</v>
      </c>
      <c r="H302">
        <v>3176.32</v>
      </c>
      <c r="I302">
        <v>92123357.214399993</v>
      </c>
    </row>
    <row r="303" spans="1:9" x14ac:dyDescent="0.25">
      <c r="A303" s="27">
        <v>43231</v>
      </c>
      <c r="B303" t="s">
        <v>67</v>
      </c>
      <c r="C303" t="s">
        <v>68</v>
      </c>
      <c r="D303">
        <v>29.4727</v>
      </c>
      <c r="E303">
        <v>30.270499999999998</v>
      </c>
      <c r="F303">
        <v>-2.63557</v>
      </c>
      <c r="G303">
        <v>-0.79779999999999995</v>
      </c>
      <c r="H303">
        <v>3176.32</v>
      </c>
      <c r="I303">
        <v>93614638.045900002</v>
      </c>
    </row>
    <row r="304" spans="1:9" x14ac:dyDescent="0.25">
      <c r="A304" s="27">
        <v>43230</v>
      </c>
      <c r="B304" t="s">
        <v>67</v>
      </c>
      <c r="C304" t="s">
        <v>68</v>
      </c>
      <c r="D304">
        <v>30.270499999999998</v>
      </c>
      <c r="E304">
        <v>31.428899999999999</v>
      </c>
      <c r="F304">
        <v>-3.6857799999999998</v>
      </c>
      <c r="G304">
        <v>-1.1584000000000001</v>
      </c>
      <c r="H304">
        <v>3176.32</v>
      </c>
      <c r="I304">
        <v>96148703.748500004</v>
      </c>
    </row>
    <row r="305" spans="1:9" x14ac:dyDescent="0.25">
      <c r="A305" s="27">
        <v>43229</v>
      </c>
      <c r="B305" t="s">
        <v>67</v>
      </c>
      <c r="C305" t="s">
        <v>68</v>
      </c>
      <c r="D305">
        <v>31.428899999999999</v>
      </c>
      <c r="E305">
        <v>32.829500000000003</v>
      </c>
      <c r="F305">
        <v>-4.2662800000000001</v>
      </c>
      <c r="G305">
        <v>-1.4006000000000001</v>
      </c>
      <c r="H305">
        <v>3176.32</v>
      </c>
      <c r="I305">
        <v>99828149.361300007</v>
      </c>
    </row>
    <row r="306" spans="1:9" x14ac:dyDescent="0.25">
      <c r="A306" s="27">
        <v>43228</v>
      </c>
      <c r="B306" t="s">
        <v>67</v>
      </c>
      <c r="C306" t="s">
        <v>68</v>
      </c>
      <c r="D306">
        <v>32.829500000000003</v>
      </c>
      <c r="E306">
        <v>32.941899999999997</v>
      </c>
      <c r="F306">
        <v>-0.34121000000000001</v>
      </c>
      <c r="G306">
        <v>-0.1124</v>
      </c>
      <c r="H306">
        <v>3076.32</v>
      </c>
      <c r="I306">
        <v>100993948.9515</v>
      </c>
    </row>
    <row r="307" spans="1:9" x14ac:dyDescent="0.25">
      <c r="A307" s="27">
        <v>43227</v>
      </c>
      <c r="B307" t="s">
        <v>67</v>
      </c>
      <c r="C307" t="s">
        <v>68</v>
      </c>
      <c r="D307">
        <v>32.941899999999997</v>
      </c>
      <c r="E307">
        <v>33.112499999999997</v>
      </c>
      <c r="F307">
        <v>-0.51520999999999995</v>
      </c>
      <c r="G307">
        <v>-0.1706</v>
      </c>
      <c r="H307">
        <v>3076.32</v>
      </c>
      <c r="I307">
        <v>101339726.9823</v>
      </c>
    </row>
    <row r="308" spans="1:9" x14ac:dyDescent="0.25">
      <c r="A308" s="27">
        <v>43224</v>
      </c>
      <c r="B308" t="s">
        <v>67</v>
      </c>
      <c r="C308" t="s">
        <v>68</v>
      </c>
      <c r="D308">
        <v>33.112499999999997</v>
      </c>
      <c r="E308">
        <v>33.830100000000002</v>
      </c>
      <c r="F308">
        <v>-2.1211899999999999</v>
      </c>
      <c r="G308">
        <v>-0.71760000000000002</v>
      </c>
      <c r="H308">
        <v>2876.32</v>
      </c>
      <c r="I308">
        <v>95242046.662499994</v>
      </c>
    </row>
    <row r="309" spans="1:9" x14ac:dyDescent="0.25">
      <c r="A309" s="27">
        <v>43223</v>
      </c>
      <c r="B309" t="s">
        <v>67</v>
      </c>
      <c r="C309" t="s">
        <v>68</v>
      </c>
      <c r="D309">
        <v>33.830100000000002</v>
      </c>
      <c r="E309">
        <v>34.203200000000002</v>
      </c>
      <c r="F309">
        <v>-1.09083</v>
      </c>
      <c r="G309">
        <v>-0.37309999999999999</v>
      </c>
      <c r="H309">
        <v>2676.32</v>
      </c>
      <c r="I309">
        <v>90540071.741699994</v>
      </c>
    </row>
    <row r="310" spans="1:9" x14ac:dyDescent="0.25">
      <c r="A310" s="27">
        <v>43222</v>
      </c>
      <c r="B310" t="s">
        <v>67</v>
      </c>
      <c r="C310" t="s">
        <v>68</v>
      </c>
      <c r="D310">
        <v>34.203200000000002</v>
      </c>
      <c r="E310">
        <v>33.537599999999998</v>
      </c>
      <c r="F310">
        <v>1.98464</v>
      </c>
      <c r="G310">
        <v>0.66559999999999997</v>
      </c>
      <c r="H310">
        <v>2676.32</v>
      </c>
      <c r="I310">
        <v>91538605.614399999</v>
      </c>
    </row>
    <row r="311" spans="1:9" x14ac:dyDescent="0.25">
      <c r="A311" s="27">
        <v>43221</v>
      </c>
      <c r="B311" t="s">
        <v>67</v>
      </c>
      <c r="C311" t="s">
        <v>68</v>
      </c>
      <c r="D311">
        <v>33.537599999999998</v>
      </c>
      <c r="E311">
        <v>34.346899999999998</v>
      </c>
      <c r="F311">
        <v>-2.3562500000000002</v>
      </c>
      <c r="G311">
        <v>-0.80930000000000002</v>
      </c>
      <c r="H311">
        <v>2676.32</v>
      </c>
      <c r="I311">
        <v>89757249.019199997</v>
      </c>
    </row>
    <row r="312" spans="1:9" x14ac:dyDescent="0.25">
      <c r="A312" s="27">
        <v>43220</v>
      </c>
      <c r="B312" t="s">
        <v>67</v>
      </c>
      <c r="C312" t="s">
        <v>68</v>
      </c>
      <c r="D312">
        <v>34.346899999999998</v>
      </c>
      <c r="E312">
        <v>34.019500000000001</v>
      </c>
      <c r="F312">
        <v>0.96238999999999997</v>
      </c>
      <c r="G312">
        <v>0.32740000000000002</v>
      </c>
      <c r="H312">
        <v>2676.32</v>
      </c>
      <c r="I312">
        <v>91923192.367300004</v>
      </c>
    </row>
    <row r="313" spans="1:9" x14ac:dyDescent="0.25">
      <c r="A313" s="27">
        <v>43217</v>
      </c>
      <c r="B313" t="s">
        <v>67</v>
      </c>
      <c r="C313" t="s">
        <v>68</v>
      </c>
      <c r="D313">
        <v>34.019500000000001</v>
      </c>
      <c r="E313">
        <v>34.764200000000002</v>
      </c>
      <c r="F313">
        <v>-2.14215</v>
      </c>
      <c r="G313">
        <v>-0.74470000000000003</v>
      </c>
      <c r="H313">
        <v>2676.32</v>
      </c>
      <c r="I313">
        <v>91046966.181500003</v>
      </c>
    </row>
    <row r="314" spans="1:9" x14ac:dyDescent="0.25">
      <c r="A314" s="27">
        <v>43216</v>
      </c>
      <c r="B314" t="s">
        <v>67</v>
      </c>
      <c r="C314" t="s">
        <v>68</v>
      </c>
      <c r="D314">
        <v>34.764200000000002</v>
      </c>
      <c r="E314">
        <v>36.389099999999999</v>
      </c>
      <c r="F314">
        <v>-4.4653499999999999</v>
      </c>
      <c r="G314">
        <v>-1.6249</v>
      </c>
      <c r="H314">
        <v>2676.32</v>
      </c>
      <c r="I314">
        <v>93040019.451399997</v>
      </c>
    </row>
    <row r="315" spans="1:9" x14ac:dyDescent="0.25">
      <c r="A315" s="27">
        <v>43215</v>
      </c>
      <c r="B315" t="s">
        <v>67</v>
      </c>
      <c r="C315" t="s">
        <v>68</v>
      </c>
      <c r="D315">
        <v>36.389099999999999</v>
      </c>
      <c r="E315">
        <v>36.209499999999998</v>
      </c>
      <c r="F315">
        <v>0.496</v>
      </c>
      <c r="G315">
        <v>0.17960000000000001</v>
      </c>
      <c r="H315">
        <v>2676.32</v>
      </c>
      <c r="I315">
        <v>97388766.944700003</v>
      </c>
    </row>
    <row r="316" spans="1:9" x14ac:dyDescent="0.25">
      <c r="A316" s="27">
        <v>43214</v>
      </c>
      <c r="B316" t="s">
        <v>67</v>
      </c>
      <c r="C316" t="s">
        <v>68</v>
      </c>
      <c r="D316">
        <v>36.209499999999998</v>
      </c>
      <c r="E316">
        <v>34.629899999999999</v>
      </c>
      <c r="F316">
        <v>4.5613799999999998</v>
      </c>
      <c r="G316">
        <v>1.5795999999999999</v>
      </c>
      <c r="H316">
        <v>3001.32</v>
      </c>
      <c r="I316">
        <v>108676187.91150001</v>
      </c>
    </row>
    <row r="317" spans="1:9" x14ac:dyDescent="0.25">
      <c r="A317" s="27">
        <v>43213</v>
      </c>
      <c r="B317" t="s">
        <v>67</v>
      </c>
      <c r="C317" t="s">
        <v>68</v>
      </c>
      <c r="D317">
        <v>34.629899999999999</v>
      </c>
      <c r="E317">
        <v>34.996699999999997</v>
      </c>
      <c r="F317">
        <v>-1.0481</v>
      </c>
      <c r="G317">
        <v>-0.36680000000000001</v>
      </c>
      <c r="H317">
        <v>3001.32</v>
      </c>
      <c r="I317">
        <v>103935307.5783</v>
      </c>
    </row>
    <row r="318" spans="1:9" x14ac:dyDescent="0.25">
      <c r="A318" s="27">
        <v>43210</v>
      </c>
      <c r="B318" t="s">
        <v>67</v>
      </c>
      <c r="C318" t="s">
        <v>68</v>
      </c>
      <c r="D318">
        <v>34.996699999999997</v>
      </c>
      <c r="E318">
        <v>34.113399999999999</v>
      </c>
      <c r="F318">
        <v>2.5893099999999998</v>
      </c>
      <c r="G318">
        <v>0.88329999999999997</v>
      </c>
      <c r="H318">
        <v>3001.32</v>
      </c>
      <c r="I318">
        <v>105036190.6539</v>
      </c>
    </row>
    <row r="319" spans="1:9" x14ac:dyDescent="0.25">
      <c r="A319" s="27">
        <v>43209</v>
      </c>
      <c r="B319" t="s">
        <v>67</v>
      </c>
      <c r="C319" t="s">
        <v>68</v>
      </c>
      <c r="D319">
        <v>34.113399999999999</v>
      </c>
      <c r="E319">
        <v>33.805399999999999</v>
      </c>
      <c r="F319">
        <v>0.91110000000000002</v>
      </c>
      <c r="G319">
        <v>0.308</v>
      </c>
      <c r="H319">
        <v>2751.32</v>
      </c>
      <c r="I319">
        <v>93856777.347800002</v>
      </c>
    </row>
    <row r="320" spans="1:9" x14ac:dyDescent="0.25">
      <c r="A320" s="27">
        <v>43208</v>
      </c>
      <c r="B320" t="s">
        <v>67</v>
      </c>
      <c r="C320" t="s">
        <v>68</v>
      </c>
      <c r="D320">
        <v>33.805399999999999</v>
      </c>
      <c r="E320">
        <v>33.703299999999999</v>
      </c>
      <c r="F320">
        <v>0.30293999999999999</v>
      </c>
      <c r="G320">
        <v>0.1021</v>
      </c>
      <c r="H320">
        <v>2751.32</v>
      </c>
      <c r="I320">
        <v>93009371.711799994</v>
      </c>
    </row>
    <row r="321" spans="1:9" x14ac:dyDescent="0.25">
      <c r="A321" s="27">
        <v>43207</v>
      </c>
      <c r="B321" t="s">
        <v>67</v>
      </c>
      <c r="C321" t="s">
        <v>68</v>
      </c>
      <c r="D321">
        <v>33.703299999999999</v>
      </c>
      <c r="E321">
        <v>35.626300000000001</v>
      </c>
      <c r="F321">
        <v>-5.3977000000000004</v>
      </c>
      <c r="G321">
        <v>-1.923</v>
      </c>
      <c r="H321">
        <v>2751.32</v>
      </c>
      <c r="I321">
        <v>92728462.246099994</v>
      </c>
    </row>
    <row r="322" spans="1:9" x14ac:dyDescent="0.25">
      <c r="A322" s="27">
        <v>43206</v>
      </c>
      <c r="B322" t="s">
        <v>67</v>
      </c>
      <c r="C322" t="s">
        <v>68</v>
      </c>
      <c r="D322">
        <v>35.626300000000001</v>
      </c>
      <c r="E322">
        <v>37.438600000000001</v>
      </c>
      <c r="F322">
        <v>-4.8407299999999998</v>
      </c>
      <c r="G322">
        <v>-1.8123</v>
      </c>
      <c r="H322">
        <v>2751.32</v>
      </c>
      <c r="I322">
        <v>98019244.837099999</v>
      </c>
    </row>
    <row r="323" spans="1:9" x14ac:dyDescent="0.25">
      <c r="A323" s="27">
        <v>43203</v>
      </c>
      <c r="B323" t="s">
        <v>67</v>
      </c>
      <c r="C323" t="s">
        <v>68</v>
      </c>
      <c r="D323">
        <v>37.438600000000001</v>
      </c>
      <c r="E323">
        <v>38.778700000000001</v>
      </c>
      <c r="F323">
        <v>-3.4557600000000002</v>
      </c>
      <c r="G323">
        <v>-1.3401000000000001</v>
      </c>
      <c r="H323">
        <v>2751.32</v>
      </c>
      <c r="I323">
        <v>103005456.6362</v>
      </c>
    </row>
    <row r="324" spans="1:9" x14ac:dyDescent="0.25">
      <c r="A324" s="27">
        <v>43202</v>
      </c>
      <c r="B324" t="s">
        <v>67</v>
      </c>
      <c r="C324" t="s">
        <v>68</v>
      </c>
      <c r="D324">
        <v>38.778700000000001</v>
      </c>
      <c r="E324">
        <v>40.546799999999998</v>
      </c>
      <c r="F324">
        <v>-4.3606400000000001</v>
      </c>
      <c r="G324">
        <v>-1.7681</v>
      </c>
      <c r="H324">
        <v>2751.32</v>
      </c>
      <c r="I324">
        <v>106692496.54790001</v>
      </c>
    </row>
    <row r="325" spans="1:9" x14ac:dyDescent="0.25">
      <c r="A325" s="27">
        <v>43201</v>
      </c>
      <c r="B325" t="s">
        <v>67</v>
      </c>
      <c r="C325" t="s">
        <v>68</v>
      </c>
      <c r="D325">
        <v>40.546799999999998</v>
      </c>
      <c r="E325">
        <v>40.525199999999998</v>
      </c>
      <c r="F325">
        <v>5.33E-2</v>
      </c>
      <c r="G325">
        <v>2.1600000000000001E-2</v>
      </c>
      <c r="H325">
        <v>2751.32</v>
      </c>
      <c r="I325">
        <v>111557100.1356</v>
      </c>
    </row>
    <row r="326" spans="1:9" x14ac:dyDescent="0.25">
      <c r="A326" s="27">
        <v>43200</v>
      </c>
      <c r="B326" t="s">
        <v>67</v>
      </c>
      <c r="C326" t="s">
        <v>68</v>
      </c>
      <c r="D326">
        <v>40.525199999999998</v>
      </c>
      <c r="E326">
        <v>41.512099999999997</v>
      </c>
      <c r="F326">
        <v>-2.37738</v>
      </c>
      <c r="G326">
        <v>-0.9869</v>
      </c>
      <c r="H326">
        <v>2751.32</v>
      </c>
      <c r="I326">
        <v>111497671.6884</v>
      </c>
    </row>
    <row r="327" spans="1:9" x14ac:dyDescent="0.25">
      <c r="A327" s="27">
        <v>43199</v>
      </c>
      <c r="B327" t="s">
        <v>67</v>
      </c>
      <c r="C327" t="s">
        <v>68</v>
      </c>
      <c r="D327">
        <v>41.512099999999997</v>
      </c>
      <c r="E327">
        <v>40.973700000000001</v>
      </c>
      <c r="F327">
        <v>1.3140099999999999</v>
      </c>
      <c r="G327">
        <v>0.53839999999999999</v>
      </c>
      <c r="H327">
        <v>2751.32</v>
      </c>
      <c r="I327">
        <v>114212946.4357</v>
      </c>
    </row>
    <row r="328" spans="1:9" x14ac:dyDescent="0.25">
      <c r="A328" s="27">
        <v>43196</v>
      </c>
      <c r="B328" t="s">
        <v>67</v>
      </c>
      <c r="C328" t="s">
        <v>68</v>
      </c>
      <c r="D328">
        <v>40.973700000000001</v>
      </c>
      <c r="E328">
        <v>38.6282</v>
      </c>
      <c r="F328">
        <v>6.0719900000000004</v>
      </c>
      <c r="G328">
        <v>2.3454999999999999</v>
      </c>
      <c r="H328">
        <v>2751.32</v>
      </c>
      <c r="I328">
        <v>112731637.3629</v>
      </c>
    </row>
    <row r="329" spans="1:9" x14ac:dyDescent="0.25">
      <c r="A329" s="27">
        <v>43195</v>
      </c>
      <c r="B329" t="s">
        <v>67</v>
      </c>
      <c r="C329" t="s">
        <v>68</v>
      </c>
      <c r="D329">
        <v>38.6282</v>
      </c>
      <c r="E329">
        <v>40.089700000000001</v>
      </c>
      <c r="F329">
        <v>-3.6455700000000002</v>
      </c>
      <c r="G329">
        <v>-1.4615</v>
      </c>
      <c r="H329">
        <v>2751.32</v>
      </c>
      <c r="I329">
        <v>106278423.33939999</v>
      </c>
    </row>
    <row r="330" spans="1:9" x14ac:dyDescent="0.25">
      <c r="A330" s="27">
        <v>43194</v>
      </c>
      <c r="B330" t="s">
        <v>67</v>
      </c>
      <c r="C330" t="s">
        <v>68</v>
      </c>
      <c r="D330">
        <v>40.089700000000001</v>
      </c>
      <c r="E330">
        <v>41.057699999999997</v>
      </c>
      <c r="F330">
        <v>-2.3576600000000001</v>
      </c>
      <c r="G330">
        <v>-0.96799999999999997</v>
      </c>
      <c r="H330">
        <v>2751.32</v>
      </c>
      <c r="I330">
        <v>110299473.1349</v>
      </c>
    </row>
    <row r="331" spans="1:9" x14ac:dyDescent="0.25">
      <c r="A331" s="27">
        <v>43193</v>
      </c>
      <c r="B331" t="s">
        <v>67</v>
      </c>
      <c r="C331" t="s">
        <v>68</v>
      </c>
      <c r="D331">
        <v>41.057699999999997</v>
      </c>
      <c r="E331">
        <v>42.48</v>
      </c>
      <c r="F331">
        <v>-3.34816</v>
      </c>
      <c r="G331">
        <v>-1.4222999999999999</v>
      </c>
      <c r="H331">
        <v>2751.32</v>
      </c>
      <c r="I331">
        <v>112962747.99089999</v>
      </c>
    </row>
    <row r="332" spans="1:9" x14ac:dyDescent="0.25">
      <c r="A332" s="27">
        <v>43192</v>
      </c>
      <c r="B332" t="s">
        <v>67</v>
      </c>
      <c r="C332" t="s">
        <v>68</v>
      </c>
      <c r="D332">
        <v>42.48</v>
      </c>
      <c r="E332">
        <v>39.764600000000002</v>
      </c>
      <c r="F332">
        <v>6.8286899999999999</v>
      </c>
      <c r="G332">
        <v>2.7153999999999998</v>
      </c>
      <c r="H332">
        <v>2751.32</v>
      </c>
      <c r="I332">
        <v>116875946.16</v>
      </c>
    </row>
    <row r="333" spans="1:9" x14ac:dyDescent="0.25">
      <c r="A333" s="27">
        <v>43188</v>
      </c>
      <c r="B333" t="s">
        <v>67</v>
      </c>
      <c r="C333" t="s">
        <v>68</v>
      </c>
      <c r="D333">
        <v>39.764600000000002</v>
      </c>
      <c r="E333">
        <v>41.917200000000001</v>
      </c>
      <c r="F333">
        <v>-5.1353600000000004</v>
      </c>
      <c r="G333">
        <v>-2.1526000000000001</v>
      </c>
      <c r="H333">
        <v>2826.32</v>
      </c>
      <c r="I333">
        <v>112387364.9782</v>
      </c>
    </row>
    <row r="334" spans="1:9" x14ac:dyDescent="0.25">
      <c r="A334" s="27">
        <v>43187</v>
      </c>
      <c r="B334" t="s">
        <v>67</v>
      </c>
      <c r="C334" t="s">
        <v>68</v>
      </c>
      <c r="D334">
        <v>41.917200000000001</v>
      </c>
      <c r="E334">
        <v>40.8371</v>
      </c>
      <c r="F334">
        <v>2.6448999999999998</v>
      </c>
      <c r="G334">
        <v>1.0801000000000001</v>
      </c>
      <c r="H334">
        <v>2826.32</v>
      </c>
      <c r="I334">
        <v>118471294.9524</v>
      </c>
    </row>
    <row r="335" spans="1:9" x14ac:dyDescent="0.25">
      <c r="A335" s="27">
        <v>43186</v>
      </c>
      <c r="B335" t="s">
        <v>67</v>
      </c>
      <c r="C335" t="s">
        <v>68</v>
      </c>
      <c r="D335">
        <v>40.8371</v>
      </c>
      <c r="E335">
        <v>38.702399999999997</v>
      </c>
      <c r="F335">
        <v>5.5156799999999997</v>
      </c>
      <c r="G335">
        <v>2.1347</v>
      </c>
      <c r="H335">
        <v>2901.32</v>
      </c>
      <c r="I335">
        <v>118481372.46070001</v>
      </c>
    </row>
    <row r="336" spans="1:9" x14ac:dyDescent="0.25">
      <c r="A336" s="27">
        <v>43185</v>
      </c>
      <c r="B336" t="s">
        <v>67</v>
      </c>
      <c r="C336" t="s">
        <v>68</v>
      </c>
      <c r="D336">
        <v>38.702399999999997</v>
      </c>
      <c r="E336">
        <v>40.7928</v>
      </c>
      <c r="F336">
        <v>-5.1244300000000003</v>
      </c>
      <c r="G336">
        <v>-2.0903999999999998</v>
      </c>
      <c r="H336">
        <v>2801.32</v>
      </c>
      <c r="I336">
        <v>108417691.0608</v>
      </c>
    </row>
    <row r="337" spans="1:9" x14ac:dyDescent="0.25">
      <c r="A337" s="27">
        <v>43182</v>
      </c>
      <c r="B337" t="s">
        <v>67</v>
      </c>
      <c r="C337" t="s">
        <v>68</v>
      </c>
      <c r="D337">
        <v>40.7928</v>
      </c>
      <c r="E337">
        <v>38.717100000000002</v>
      </c>
      <c r="F337">
        <v>5.3612000000000002</v>
      </c>
      <c r="G337">
        <v>2.0756999999999999</v>
      </c>
      <c r="H337">
        <v>2801.32</v>
      </c>
      <c r="I337">
        <v>114273564.11759999</v>
      </c>
    </row>
    <row r="338" spans="1:9" x14ac:dyDescent="0.25">
      <c r="A338" s="27">
        <v>43181</v>
      </c>
      <c r="B338" t="s">
        <v>67</v>
      </c>
      <c r="C338" t="s">
        <v>68</v>
      </c>
      <c r="D338">
        <v>38.717100000000002</v>
      </c>
      <c r="E338">
        <v>34.710599999999999</v>
      </c>
      <c r="F338">
        <v>11.542579999999999</v>
      </c>
      <c r="G338">
        <v>4.0065</v>
      </c>
      <c r="H338">
        <v>2801.32</v>
      </c>
      <c r="I338">
        <v>108458870.4207</v>
      </c>
    </row>
    <row r="339" spans="1:9" x14ac:dyDescent="0.25">
      <c r="A339" s="27">
        <v>43180</v>
      </c>
      <c r="B339" t="s">
        <v>67</v>
      </c>
      <c r="C339" t="s">
        <v>68</v>
      </c>
      <c r="D339">
        <v>34.710599999999999</v>
      </c>
      <c r="E339">
        <v>34.811100000000003</v>
      </c>
      <c r="F339">
        <v>-0.28870000000000001</v>
      </c>
      <c r="G339">
        <v>-0.10050000000000001</v>
      </c>
      <c r="H339">
        <v>2676.32</v>
      </c>
      <c r="I339">
        <v>92896568.860200003</v>
      </c>
    </row>
    <row r="340" spans="1:9" x14ac:dyDescent="0.25">
      <c r="A340" s="27">
        <v>43179</v>
      </c>
      <c r="B340" t="s">
        <v>67</v>
      </c>
      <c r="C340" t="s">
        <v>68</v>
      </c>
      <c r="D340">
        <v>34.811100000000003</v>
      </c>
      <c r="E340">
        <v>34.986800000000002</v>
      </c>
      <c r="F340">
        <v>-0.50219000000000003</v>
      </c>
      <c r="G340">
        <v>-0.1757</v>
      </c>
      <c r="H340">
        <v>2676.32</v>
      </c>
      <c r="I340">
        <v>93165538.718700007</v>
      </c>
    </row>
    <row r="341" spans="1:9" x14ac:dyDescent="0.25">
      <c r="A341" s="27">
        <v>43178</v>
      </c>
      <c r="B341" t="s">
        <v>67</v>
      </c>
      <c r="C341" t="s">
        <v>68</v>
      </c>
      <c r="D341">
        <v>34.986800000000002</v>
      </c>
      <c r="E341">
        <v>32.841700000000003</v>
      </c>
      <c r="F341">
        <v>6.5316400000000003</v>
      </c>
      <c r="G341">
        <v>2.1450999999999998</v>
      </c>
      <c r="H341">
        <v>2651.32</v>
      </c>
      <c r="I341">
        <v>92761097.615600005</v>
      </c>
    </row>
    <row r="342" spans="1:9" x14ac:dyDescent="0.25">
      <c r="A342" s="27">
        <v>43175</v>
      </c>
      <c r="B342" t="s">
        <v>67</v>
      </c>
      <c r="C342" t="s">
        <v>68</v>
      </c>
      <c r="D342">
        <v>32.841700000000003</v>
      </c>
      <c r="E342">
        <v>33.403100000000002</v>
      </c>
      <c r="F342">
        <v>-1.68068</v>
      </c>
      <c r="G342">
        <v>-0.56140000000000001</v>
      </c>
      <c r="H342">
        <v>2651.32</v>
      </c>
      <c r="I342">
        <v>87073757.518900007</v>
      </c>
    </row>
    <row r="343" spans="1:9" x14ac:dyDescent="0.25">
      <c r="A343" s="27">
        <v>43174</v>
      </c>
      <c r="B343" t="s">
        <v>67</v>
      </c>
      <c r="C343" t="s">
        <v>68</v>
      </c>
      <c r="D343">
        <v>33.403100000000002</v>
      </c>
      <c r="E343">
        <v>34.5182</v>
      </c>
      <c r="F343">
        <v>-3.23047</v>
      </c>
      <c r="G343">
        <v>-1.1151</v>
      </c>
      <c r="H343">
        <v>2651.32</v>
      </c>
      <c r="I343">
        <v>88562206.882699996</v>
      </c>
    </row>
    <row r="344" spans="1:9" x14ac:dyDescent="0.25">
      <c r="A344" s="27">
        <v>43173</v>
      </c>
      <c r="B344" t="s">
        <v>67</v>
      </c>
      <c r="C344" t="s">
        <v>68</v>
      </c>
      <c r="D344">
        <v>34.5182</v>
      </c>
      <c r="E344">
        <v>33.7181</v>
      </c>
      <c r="F344">
        <v>2.3729100000000001</v>
      </c>
      <c r="G344">
        <v>0.80010000000000003</v>
      </c>
      <c r="H344">
        <v>2651.32</v>
      </c>
      <c r="I344">
        <v>91518690.469400004</v>
      </c>
    </row>
    <row r="345" spans="1:9" x14ac:dyDescent="0.25">
      <c r="A345" s="27">
        <v>43172</v>
      </c>
      <c r="B345" t="s">
        <v>67</v>
      </c>
      <c r="C345" t="s">
        <v>68</v>
      </c>
      <c r="D345">
        <v>33.7181</v>
      </c>
      <c r="E345">
        <v>32.895000000000003</v>
      </c>
      <c r="F345">
        <v>2.5022000000000002</v>
      </c>
      <c r="G345">
        <v>0.82310000000000005</v>
      </c>
      <c r="H345">
        <v>2651.32</v>
      </c>
      <c r="I345">
        <v>89397371.7377</v>
      </c>
    </row>
    <row r="346" spans="1:9" x14ac:dyDescent="0.25">
      <c r="A346" s="27">
        <v>43171</v>
      </c>
      <c r="B346" t="s">
        <v>67</v>
      </c>
      <c r="C346" t="s">
        <v>68</v>
      </c>
      <c r="D346">
        <v>32.895000000000003</v>
      </c>
      <c r="E346">
        <v>32.164499999999997</v>
      </c>
      <c r="F346">
        <v>2.2711399999999999</v>
      </c>
      <c r="G346">
        <v>0.73050000000000004</v>
      </c>
      <c r="H346">
        <v>2651.32</v>
      </c>
      <c r="I346">
        <v>87215072.715000004</v>
      </c>
    </row>
    <row r="347" spans="1:9" x14ac:dyDescent="0.25">
      <c r="A347" s="27">
        <v>43168</v>
      </c>
      <c r="B347" t="s">
        <v>67</v>
      </c>
      <c r="C347" t="s">
        <v>68</v>
      </c>
      <c r="D347">
        <v>32.164499999999997</v>
      </c>
      <c r="E347">
        <v>34.534199999999998</v>
      </c>
      <c r="F347">
        <v>-6.8618899999999998</v>
      </c>
      <c r="G347">
        <v>-2.3696999999999999</v>
      </c>
      <c r="H347">
        <v>2651.32</v>
      </c>
      <c r="I347">
        <v>85278285.646500006</v>
      </c>
    </row>
    <row r="348" spans="1:9" x14ac:dyDescent="0.25">
      <c r="A348" s="27">
        <v>43167</v>
      </c>
      <c r="B348" t="s">
        <v>67</v>
      </c>
      <c r="C348" t="s">
        <v>68</v>
      </c>
      <c r="D348">
        <v>34.534199999999998</v>
      </c>
      <c r="E348">
        <v>35.647399999999998</v>
      </c>
      <c r="F348">
        <v>-3.1228099999999999</v>
      </c>
      <c r="G348">
        <v>-1.1132</v>
      </c>
      <c r="H348">
        <v>2651.32</v>
      </c>
      <c r="I348">
        <v>91561111.5414</v>
      </c>
    </row>
    <row r="349" spans="1:9" x14ac:dyDescent="0.25">
      <c r="A349" s="27">
        <v>43166</v>
      </c>
      <c r="B349" t="s">
        <v>67</v>
      </c>
      <c r="C349" t="s">
        <v>68</v>
      </c>
      <c r="D349">
        <v>35.647399999999998</v>
      </c>
      <c r="E349">
        <v>36.256300000000003</v>
      </c>
      <c r="F349">
        <v>-1.67943</v>
      </c>
      <c r="G349">
        <v>-0.6089</v>
      </c>
      <c r="H349">
        <v>2651.32</v>
      </c>
      <c r="I349">
        <v>94512557.625799999</v>
      </c>
    </row>
    <row r="350" spans="1:9" x14ac:dyDescent="0.25">
      <c r="A350" s="27">
        <v>43165</v>
      </c>
      <c r="B350" t="s">
        <v>67</v>
      </c>
      <c r="C350" t="s">
        <v>68</v>
      </c>
      <c r="D350">
        <v>36.256300000000003</v>
      </c>
      <c r="E350">
        <v>36.048699999999997</v>
      </c>
      <c r="F350">
        <v>0.57589000000000001</v>
      </c>
      <c r="G350">
        <v>0.20760000000000001</v>
      </c>
      <c r="H350">
        <v>2651.32</v>
      </c>
      <c r="I350">
        <v>96126944.547099993</v>
      </c>
    </row>
    <row r="351" spans="1:9" x14ac:dyDescent="0.25">
      <c r="A351" s="27">
        <v>43164</v>
      </c>
      <c r="B351" t="s">
        <v>67</v>
      </c>
      <c r="C351" t="s">
        <v>68</v>
      </c>
      <c r="D351">
        <v>36.048699999999997</v>
      </c>
      <c r="E351">
        <v>37.247500000000002</v>
      </c>
      <c r="F351">
        <v>-3.2184699999999999</v>
      </c>
      <c r="G351">
        <v>-1.1988000000000001</v>
      </c>
      <c r="H351">
        <v>2651.32</v>
      </c>
      <c r="I351">
        <v>95576531.137899995</v>
      </c>
    </row>
    <row r="352" spans="1:9" x14ac:dyDescent="0.25">
      <c r="A352" s="27">
        <v>43161</v>
      </c>
      <c r="B352" t="s">
        <v>67</v>
      </c>
      <c r="C352" t="s">
        <v>68</v>
      </c>
      <c r="D352">
        <v>37.247500000000002</v>
      </c>
      <c r="E352">
        <v>38.64</v>
      </c>
      <c r="F352">
        <v>-3.60378</v>
      </c>
      <c r="G352">
        <v>-1.3925000000000001</v>
      </c>
      <c r="H352">
        <v>2651.32</v>
      </c>
      <c r="I352">
        <v>98754929.957499996</v>
      </c>
    </row>
    <row r="353" spans="1:9" x14ac:dyDescent="0.25">
      <c r="A353" s="27">
        <v>43160</v>
      </c>
      <c r="B353" t="s">
        <v>67</v>
      </c>
      <c r="C353" t="s">
        <v>68</v>
      </c>
      <c r="D353">
        <v>38.64</v>
      </c>
      <c r="E353">
        <v>36.353700000000003</v>
      </c>
      <c r="F353">
        <v>6.28904</v>
      </c>
      <c r="G353">
        <v>2.2863000000000002</v>
      </c>
      <c r="H353">
        <v>2526.3200000000002</v>
      </c>
      <c r="I353">
        <v>97616888.879999995</v>
      </c>
    </row>
    <row r="354" spans="1:9" x14ac:dyDescent="0.25">
      <c r="A354" s="27">
        <v>43159</v>
      </c>
      <c r="B354" t="s">
        <v>67</v>
      </c>
      <c r="C354" t="s">
        <v>68</v>
      </c>
      <c r="D354">
        <v>36.353700000000003</v>
      </c>
      <c r="E354">
        <v>34.531399999999998</v>
      </c>
      <c r="F354">
        <v>5.2772300000000003</v>
      </c>
      <c r="G354">
        <v>1.8223</v>
      </c>
      <c r="H354">
        <v>2926.32</v>
      </c>
      <c r="I354">
        <v>106382450.3229</v>
      </c>
    </row>
    <row r="355" spans="1:9" x14ac:dyDescent="0.25">
      <c r="A355" s="27">
        <v>43158</v>
      </c>
      <c r="B355" t="s">
        <v>67</v>
      </c>
      <c r="C355" t="s">
        <v>68</v>
      </c>
      <c r="D355">
        <v>34.531399999999998</v>
      </c>
      <c r="E355">
        <v>32.0852</v>
      </c>
      <c r="F355">
        <v>7.6240800000000002</v>
      </c>
      <c r="G355">
        <v>2.4462000000000002</v>
      </c>
      <c r="H355">
        <v>2926.32</v>
      </c>
      <c r="I355">
        <v>101049822.8538</v>
      </c>
    </row>
    <row r="356" spans="1:9" x14ac:dyDescent="0.25">
      <c r="A356" s="27">
        <v>43157</v>
      </c>
      <c r="B356" t="s">
        <v>67</v>
      </c>
      <c r="C356" t="s">
        <v>68</v>
      </c>
      <c r="D356">
        <v>32.0852</v>
      </c>
      <c r="E356">
        <v>33.354300000000002</v>
      </c>
      <c r="F356">
        <v>-3.80491</v>
      </c>
      <c r="G356">
        <v>-1.2690999999999999</v>
      </c>
      <c r="H356">
        <v>2926.32</v>
      </c>
      <c r="I356">
        <v>93891466.208399996</v>
      </c>
    </row>
    <row r="357" spans="1:9" x14ac:dyDescent="0.25">
      <c r="A357" s="27">
        <v>43154</v>
      </c>
      <c r="B357" t="s">
        <v>67</v>
      </c>
      <c r="C357" t="s">
        <v>68</v>
      </c>
      <c r="D357">
        <v>33.354300000000002</v>
      </c>
      <c r="E357">
        <v>35.653799999999997</v>
      </c>
      <c r="F357">
        <v>-6.4495199999999997</v>
      </c>
      <c r="G357">
        <v>-2.2995000000000001</v>
      </c>
      <c r="H357">
        <v>2926.32</v>
      </c>
      <c r="I357">
        <v>97605255.113100007</v>
      </c>
    </row>
    <row r="358" spans="1:9" x14ac:dyDescent="0.25">
      <c r="A358" s="27">
        <v>43153</v>
      </c>
      <c r="B358" t="s">
        <v>67</v>
      </c>
      <c r="C358" t="s">
        <v>68</v>
      </c>
      <c r="D358">
        <v>35.653799999999997</v>
      </c>
      <c r="E358">
        <v>36.630800000000001</v>
      </c>
      <c r="F358">
        <v>-2.6671499999999999</v>
      </c>
      <c r="G358">
        <v>-0.97699999999999998</v>
      </c>
      <c r="H358">
        <v>2926.32</v>
      </c>
      <c r="I358">
        <v>104334321.0546</v>
      </c>
    </row>
    <row r="359" spans="1:9" x14ac:dyDescent="0.25">
      <c r="A359" s="27">
        <v>43152</v>
      </c>
      <c r="B359" t="s">
        <v>67</v>
      </c>
      <c r="C359" t="s">
        <v>68</v>
      </c>
      <c r="D359">
        <v>36.630800000000001</v>
      </c>
      <c r="E359">
        <v>36.218600000000002</v>
      </c>
      <c r="F359">
        <v>1.13809</v>
      </c>
      <c r="G359">
        <v>0.41220000000000001</v>
      </c>
      <c r="H359">
        <v>2926.32</v>
      </c>
      <c r="I359">
        <v>107193332.76360001</v>
      </c>
    </row>
    <row r="360" spans="1:9" x14ac:dyDescent="0.25">
      <c r="A360" s="27">
        <v>43151</v>
      </c>
      <c r="B360" t="s">
        <v>67</v>
      </c>
      <c r="C360" t="s">
        <v>68</v>
      </c>
      <c r="D360">
        <v>36.218600000000002</v>
      </c>
      <c r="E360">
        <v>35.070500000000003</v>
      </c>
      <c r="F360">
        <v>3.2736900000000002</v>
      </c>
      <c r="G360">
        <v>1.1480999999999999</v>
      </c>
      <c r="H360">
        <v>2926.32</v>
      </c>
      <c r="I360">
        <v>105987104.8962</v>
      </c>
    </row>
    <row r="361" spans="1:9" x14ac:dyDescent="0.25">
      <c r="A361" s="27">
        <v>43147</v>
      </c>
      <c r="B361" t="s">
        <v>67</v>
      </c>
      <c r="C361" t="s">
        <v>68</v>
      </c>
      <c r="D361">
        <v>35.070500000000003</v>
      </c>
      <c r="E361">
        <v>34.609200000000001</v>
      </c>
      <c r="F361">
        <v>1.3328800000000001</v>
      </c>
      <c r="G361">
        <v>0.46129999999999999</v>
      </c>
      <c r="H361">
        <v>3001.32</v>
      </c>
      <c r="I361">
        <v>105257687.8485</v>
      </c>
    </row>
    <row r="362" spans="1:9" x14ac:dyDescent="0.25">
      <c r="A362" s="27">
        <v>43146</v>
      </c>
      <c r="B362" t="s">
        <v>67</v>
      </c>
      <c r="C362" t="s">
        <v>68</v>
      </c>
      <c r="D362">
        <v>34.609200000000001</v>
      </c>
      <c r="E362">
        <v>35.307699999999997</v>
      </c>
      <c r="F362">
        <v>-1.9783200000000001</v>
      </c>
      <c r="G362">
        <v>-0.69850000000000001</v>
      </c>
      <c r="H362">
        <v>3001.32</v>
      </c>
      <c r="I362">
        <v>103873180.31640001</v>
      </c>
    </row>
    <row r="363" spans="1:9" x14ac:dyDescent="0.25">
      <c r="A363" s="27">
        <v>43145</v>
      </c>
      <c r="B363" t="s">
        <v>67</v>
      </c>
      <c r="C363" t="s">
        <v>68</v>
      </c>
      <c r="D363">
        <v>35.307699999999997</v>
      </c>
      <c r="E363">
        <v>39.1646</v>
      </c>
      <c r="F363">
        <v>-9.8479200000000002</v>
      </c>
      <c r="G363">
        <v>-3.8569</v>
      </c>
      <c r="H363">
        <v>3001.32</v>
      </c>
      <c r="I363">
        <v>105969600.24089999</v>
      </c>
    </row>
    <row r="364" spans="1:9" x14ac:dyDescent="0.25">
      <c r="A364" s="27">
        <v>43144</v>
      </c>
      <c r="B364" t="s">
        <v>67</v>
      </c>
      <c r="C364" t="s">
        <v>68</v>
      </c>
      <c r="D364">
        <v>39.1646</v>
      </c>
      <c r="E364">
        <v>39.2256</v>
      </c>
      <c r="F364">
        <v>-0.15551000000000001</v>
      </c>
      <c r="G364">
        <v>-6.0999999999999999E-2</v>
      </c>
      <c r="H364">
        <v>3001.32</v>
      </c>
      <c r="I364">
        <v>117545379.7782</v>
      </c>
    </row>
    <row r="365" spans="1:9" x14ac:dyDescent="0.25">
      <c r="A365" s="27">
        <v>43143</v>
      </c>
      <c r="B365" t="s">
        <v>67</v>
      </c>
      <c r="C365" t="s">
        <v>68</v>
      </c>
      <c r="D365">
        <v>39.2256</v>
      </c>
      <c r="E365">
        <v>40.530299999999997</v>
      </c>
      <c r="F365">
        <v>-3.2190699999999999</v>
      </c>
      <c r="G365">
        <v>-1.3047</v>
      </c>
      <c r="H365">
        <v>3251.32</v>
      </c>
      <c r="I365">
        <v>127534860.1152</v>
      </c>
    </row>
    <row r="366" spans="1:9" x14ac:dyDescent="0.25">
      <c r="A366" s="27">
        <v>43140</v>
      </c>
      <c r="B366" t="s">
        <v>67</v>
      </c>
      <c r="C366" t="s">
        <v>68</v>
      </c>
      <c r="D366">
        <v>40.530299999999997</v>
      </c>
      <c r="E366">
        <v>42.767499999999998</v>
      </c>
      <c r="F366">
        <v>-5.2310699999999999</v>
      </c>
      <c r="G366">
        <v>-2.2372000000000001</v>
      </c>
      <c r="H366">
        <v>3251.32</v>
      </c>
      <c r="I366">
        <v>131776853.4051</v>
      </c>
    </row>
    <row r="367" spans="1:9" x14ac:dyDescent="0.25">
      <c r="A367" s="27">
        <v>43139</v>
      </c>
      <c r="B367" t="s">
        <v>67</v>
      </c>
      <c r="C367" t="s">
        <v>68</v>
      </c>
      <c r="D367">
        <v>42.767499999999998</v>
      </c>
      <c r="E367">
        <v>38.365200000000002</v>
      </c>
      <c r="F367">
        <v>11.47472</v>
      </c>
      <c r="G367">
        <v>4.4023000000000003</v>
      </c>
      <c r="H367">
        <v>4126.32</v>
      </c>
      <c r="I367">
        <v>176472262.29750001</v>
      </c>
    </row>
    <row r="368" spans="1:9" x14ac:dyDescent="0.25">
      <c r="A368" s="27">
        <v>43138</v>
      </c>
      <c r="B368" t="s">
        <v>67</v>
      </c>
      <c r="C368" t="s">
        <v>68</v>
      </c>
      <c r="D368">
        <v>38.365200000000002</v>
      </c>
      <c r="E368">
        <v>40.1494</v>
      </c>
      <c r="F368">
        <v>-4.4439000000000002</v>
      </c>
      <c r="G368">
        <v>-1.7842</v>
      </c>
      <c r="H368">
        <v>4126.32</v>
      </c>
      <c r="I368">
        <v>158306976.9684</v>
      </c>
    </row>
    <row r="369" spans="1:9" x14ac:dyDescent="0.25">
      <c r="A369" s="27">
        <v>43137</v>
      </c>
      <c r="B369" t="s">
        <v>67</v>
      </c>
      <c r="C369" t="s">
        <v>68</v>
      </c>
      <c r="D369">
        <v>40.1494</v>
      </c>
      <c r="E369">
        <v>54.203600000000002</v>
      </c>
      <c r="F369">
        <v>-25.928540000000002</v>
      </c>
      <c r="G369">
        <v>-14.0542</v>
      </c>
      <c r="H369">
        <v>4126.32</v>
      </c>
      <c r="I369">
        <v>165669151.75979999</v>
      </c>
    </row>
    <row r="370" spans="1:9" x14ac:dyDescent="0.25">
      <c r="A370" s="27">
        <v>43136</v>
      </c>
      <c r="B370" t="s">
        <v>67</v>
      </c>
      <c r="C370" t="s">
        <v>68</v>
      </c>
      <c r="D370">
        <v>54.203600000000002</v>
      </c>
      <c r="E370">
        <v>27.653199999999998</v>
      </c>
      <c r="F370">
        <v>96.012029999999996</v>
      </c>
      <c r="G370">
        <v>26.5504</v>
      </c>
      <c r="H370">
        <v>4901.32</v>
      </c>
      <c r="I370">
        <v>265669026.14120001</v>
      </c>
    </row>
    <row r="371" spans="1:9" x14ac:dyDescent="0.25">
      <c r="A371" s="27">
        <v>43133</v>
      </c>
      <c r="B371" t="s">
        <v>67</v>
      </c>
      <c r="C371" t="s">
        <v>68</v>
      </c>
      <c r="D371">
        <v>27.653199999999998</v>
      </c>
      <c r="E371">
        <v>24.261500000000002</v>
      </c>
      <c r="F371">
        <v>13.979760000000001</v>
      </c>
      <c r="G371">
        <v>3.3917000000000002</v>
      </c>
      <c r="H371">
        <v>5051.32</v>
      </c>
      <c r="I371">
        <v>139685079.26440001</v>
      </c>
    </row>
    <row r="372" spans="1:9" x14ac:dyDescent="0.25">
      <c r="A372" s="27">
        <v>43132</v>
      </c>
      <c r="B372" t="s">
        <v>67</v>
      </c>
      <c r="C372" t="s">
        <v>68</v>
      </c>
      <c r="D372">
        <v>24.261500000000002</v>
      </c>
      <c r="E372">
        <v>24.674199999999999</v>
      </c>
      <c r="F372">
        <v>-1.6726000000000001</v>
      </c>
      <c r="G372">
        <v>-0.41270000000000001</v>
      </c>
      <c r="H372">
        <v>6101.32</v>
      </c>
      <c r="I372">
        <v>148027102.3955</v>
      </c>
    </row>
    <row r="373" spans="1:9" x14ac:dyDescent="0.25">
      <c r="A373" s="27">
        <v>43131</v>
      </c>
      <c r="B373" t="s">
        <v>67</v>
      </c>
      <c r="C373" t="s">
        <v>68</v>
      </c>
      <c r="D373">
        <v>24.674199999999999</v>
      </c>
      <c r="E373">
        <v>25.489599999999999</v>
      </c>
      <c r="F373">
        <v>-3.19895</v>
      </c>
      <c r="G373">
        <v>-0.81540000000000001</v>
      </c>
      <c r="H373">
        <v>6101.32</v>
      </c>
      <c r="I373">
        <v>150545115.92140001</v>
      </c>
    </row>
    <row r="374" spans="1:9" x14ac:dyDescent="0.25">
      <c r="A374" s="27">
        <v>43130</v>
      </c>
      <c r="B374" t="s">
        <v>67</v>
      </c>
      <c r="C374" t="s">
        <v>68</v>
      </c>
      <c r="D374">
        <v>25.489599999999999</v>
      </c>
      <c r="E374">
        <v>24.835699999999999</v>
      </c>
      <c r="F374">
        <v>2.6328999999999998</v>
      </c>
      <c r="G374">
        <v>0.65390000000000004</v>
      </c>
      <c r="H374">
        <v>5701.32</v>
      </c>
      <c r="I374">
        <v>145324289.80320001</v>
      </c>
    </row>
    <row r="375" spans="1:9" x14ac:dyDescent="0.25">
      <c r="A375" s="27">
        <v>43129</v>
      </c>
      <c r="B375" t="s">
        <v>67</v>
      </c>
      <c r="C375" t="s">
        <v>68</v>
      </c>
      <c r="D375">
        <v>24.835699999999999</v>
      </c>
      <c r="E375">
        <v>22.979800000000001</v>
      </c>
      <c r="F375">
        <v>8.0762199999999993</v>
      </c>
      <c r="G375">
        <v>1.8559000000000001</v>
      </c>
      <c r="H375">
        <v>6101.32</v>
      </c>
      <c r="I375">
        <v>151530478.6169</v>
      </c>
    </row>
    <row r="376" spans="1:9" x14ac:dyDescent="0.25">
      <c r="A376" s="27">
        <v>43126</v>
      </c>
      <c r="B376" t="s">
        <v>67</v>
      </c>
      <c r="C376" t="s">
        <v>68</v>
      </c>
      <c r="D376">
        <v>22.979800000000001</v>
      </c>
      <c r="E376">
        <v>23.066500000000001</v>
      </c>
      <c r="F376">
        <v>-0.37586999999999998</v>
      </c>
      <c r="G376">
        <v>-8.6699999999999999E-2</v>
      </c>
      <c r="H376">
        <v>6101.32</v>
      </c>
      <c r="I376">
        <v>140207044.39660001</v>
      </c>
    </row>
    <row r="377" spans="1:9" x14ac:dyDescent="0.25">
      <c r="A377" s="27">
        <v>43125</v>
      </c>
      <c r="B377" t="s">
        <v>67</v>
      </c>
      <c r="C377" t="s">
        <v>68</v>
      </c>
      <c r="D377">
        <v>23.066500000000001</v>
      </c>
      <c r="E377">
        <v>22.755099999999999</v>
      </c>
      <c r="F377">
        <v>1.3684799999999999</v>
      </c>
      <c r="G377">
        <v>0.31140000000000001</v>
      </c>
      <c r="H377">
        <v>6101.32</v>
      </c>
      <c r="I377">
        <v>140736028.58050001</v>
      </c>
    </row>
    <row r="378" spans="1:9" x14ac:dyDescent="0.25">
      <c r="A378" s="27">
        <v>43124</v>
      </c>
      <c r="B378" t="s">
        <v>67</v>
      </c>
      <c r="C378" t="s">
        <v>68</v>
      </c>
      <c r="D378">
        <v>22.755099999999999</v>
      </c>
      <c r="E378">
        <v>22.319099999999999</v>
      </c>
      <c r="F378">
        <v>1.9534800000000001</v>
      </c>
      <c r="G378">
        <v>0.436</v>
      </c>
      <c r="H378">
        <v>6101.32</v>
      </c>
      <c r="I378">
        <v>138836078.46669999</v>
      </c>
    </row>
    <row r="379" spans="1:9" x14ac:dyDescent="0.25">
      <c r="A379" s="27">
        <v>43123</v>
      </c>
      <c r="B379" t="s">
        <v>67</v>
      </c>
      <c r="C379" t="s">
        <v>68</v>
      </c>
      <c r="D379">
        <v>22.319099999999999</v>
      </c>
      <c r="E379">
        <v>22.006</v>
      </c>
      <c r="F379">
        <v>1.42279</v>
      </c>
      <c r="G379">
        <v>0.31309999999999999</v>
      </c>
      <c r="H379">
        <v>6101.32</v>
      </c>
      <c r="I379">
        <v>136175904.25470001</v>
      </c>
    </row>
    <row r="380" spans="1:9" x14ac:dyDescent="0.25">
      <c r="A380" s="27">
        <v>43122</v>
      </c>
      <c r="B380" t="s">
        <v>67</v>
      </c>
      <c r="C380" t="s">
        <v>68</v>
      </c>
      <c r="D380">
        <v>22.006</v>
      </c>
      <c r="E380">
        <v>22.177099999999999</v>
      </c>
      <c r="F380">
        <v>-0.77151999999999998</v>
      </c>
      <c r="G380">
        <v>-0.1711</v>
      </c>
      <c r="H380">
        <v>6101.32</v>
      </c>
      <c r="I380">
        <v>134265581.90200001</v>
      </c>
    </row>
    <row r="381" spans="1:9" x14ac:dyDescent="0.25">
      <c r="A381" s="27">
        <v>43119</v>
      </c>
      <c r="B381" t="s">
        <v>67</v>
      </c>
      <c r="C381" t="s">
        <v>68</v>
      </c>
      <c r="D381">
        <v>22.177099999999999</v>
      </c>
      <c r="E381">
        <v>22.473800000000001</v>
      </c>
      <c r="F381">
        <v>-1.3202</v>
      </c>
      <c r="G381">
        <v>-0.29670000000000002</v>
      </c>
      <c r="H381">
        <v>5826.32</v>
      </c>
      <c r="I381">
        <v>129210814.74070001</v>
      </c>
    </row>
    <row r="382" spans="1:9" x14ac:dyDescent="0.25">
      <c r="A382" s="27">
        <v>43118</v>
      </c>
      <c r="B382" t="s">
        <v>67</v>
      </c>
      <c r="C382" t="s">
        <v>68</v>
      </c>
      <c r="D382">
        <v>22.473800000000001</v>
      </c>
      <c r="E382">
        <v>22.545200000000001</v>
      </c>
      <c r="F382">
        <v>-0.31669999999999998</v>
      </c>
      <c r="G382">
        <v>-7.1400000000000005E-2</v>
      </c>
      <c r="H382">
        <v>5826.32</v>
      </c>
      <c r="I382">
        <v>130939482.9946</v>
      </c>
    </row>
    <row r="383" spans="1:9" x14ac:dyDescent="0.25">
      <c r="A383" s="27">
        <v>43117</v>
      </c>
      <c r="B383" t="s">
        <v>67</v>
      </c>
      <c r="C383" t="s">
        <v>68</v>
      </c>
      <c r="D383">
        <v>22.545200000000001</v>
      </c>
      <c r="E383">
        <v>22.451699999999999</v>
      </c>
      <c r="F383">
        <v>0.41644999999999999</v>
      </c>
      <c r="G383">
        <v>9.35E-2</v>
      </c>
      <c r="H383">
        <v>6026.32</v>
      </c>
      <c r="I383">
        <v>135864522.0284</v>
      </c>
    </row>
    <row r="384" spans="1:9" x14ac:dyDescent="0.25">
      <c r="A384" s="27">
        <v>43116</v>
      </c>
      <c r="B384" t="s">
        <v>67</v>
      </c>
      <c r="C384" t="s">
        <v>68</v>
      </c>
      <c r="D384">
        <v>22.451699999999999</v>
      </c>
      <c r="E384">
        <v>21.6204</v>
      </c>
      <c r="F384">
        <v>3.8449800000000001</v>
      </c>
      <c r="G384">
        <v>0.83130000000000004</v>
      </c>
      <c r="H384">
        <v>6251.32</v>
      </c>
      <c r="I384">
        <v>140352693.88890001</v>
      </c>
    </row>
    <row r="385" spans="1:9" x14ac:dyDescent="0.25">
      <c r="A385" s="27">
        <v>43112</v>
      </c>
      <c r="B385" t="s">
        <v>67</v>
      </c>
      <c r="C385" t="s">
        <v>68</v>
      </c>
      <c r="D385">
        <v>21.6204</v>
      </c>
      <c r="E385">
        <v>21.432500000000001</v>
      </c>
      <c r="F385">
        <v>0.87670999999999999</v>
      </c>
      <c r="G385">
        <v>0.18790000000000001</v>
      </c>
      <c r="H385">
        <v>6251.32</v>
      </c>
      <c r="I385">
        <v>135155974.0668</v>
      </c>
    </row>
    <row r="386" spans="1:9" x14ac:dyDescent="0.25">
      <c r="A386" s="27">
        <v>43111</v>
      </c>
      <c r="B386" t="s">
        <v>67</v>
      </c>
      <c r="C386" t="s">
        <v>68</v>
      </c>
      <c r="D386">
        <v>21.432500000000001</v>
      </c>
      <c r="E386">
        <v>21.465599999999998</v>
      </c>
      <c r="F386">
        <v>-0.1542</v>
      </c>
      <c r="G386">
        <v>-3.3099999999999997E-2</v>
      </c>
      <c r="H386">
        <v>6251.32</v>
      </c>
      <c r="I386">
        <v>133981351.60250001</v>
      </c>
    </row>
    <row r="387" spans="1:9" x14ac:dyDescent="0.25">
      <c r="A387" s="27">
        <v>43110</v>
      </c>
      <c r="B387" t="s">
        <v>67</v>
      </c>
      <c r="C387" t="s">
        <v>68</v>
      </c>
      <c r="D387">
        <v>21.465599999999998</v>
      </c>
      <c r="E387">
        <v>21.8002</v>
      </c>
      <c r="F387">
        <v>-1.53485</v>
      </c>
      <c r="G387">
        <v>-0.33460000000000001</v>
      </c>
      <c r="H387">
        <v>6251.32</v>
      </c>
      <c r="I387">
        <v>134188270.1952</v>
      </c>
    </row>
    <row r="388" spans="1:9" x14ac:dyDescent="0.25">
      <c r="A388" s="27">
        <v>43109</v>
      </c>
      <c r="B388" t="s">
        <v>67</v>
      </c>
      <c r="C388" t="s">
        <v>68</v>
      </c>
      <c r="D388">
        <v>21.8002</v>
      </c>
      <c r="E388">
        <v>21.553699999999999</v>
      </c>
      <c r="F388">
        <v>1.1436599999999999</v>
      </c>
      <c r="G388">
        <v>0.2465</v>
      </c>
      <c r="H388">
        <v>6251.32</v>
      </c>
      <c r="I388">
        <v>136279960.86340001</v>
      </c>
    </row>
    <row r="389" spans="1:9" x14ac:dyDescent="0.25">
      <c r="A389" s="27">
        <v>43108</v>
      </c>
      <c r="B389" t="s">
        <v>67</v>
      </c>
      <c r="C389" t="s">
        <v>68</v>
      </c>
      <c r="D389">
        <v>21.553699999999999</v>
      </c>
      <c r="E389">
        <v>21.615500000000001</v>
      </c>
      <c r="F389">
        <v>-0.28591</v>
      </c>
      <c r="G389">
        <v>-6.1800000000000001E-2</v>
      </c>
      <c r="H389">
        <v>6251.32</v>
      </c>
      <c r="I389">
        <v>134739011.2229</v>
      </c>
    </row>
    <row r="390" spans="1:9" x14ac:dyDescent="0.25">
      <c r="A390" s="27">
        <v>43105</v>
      </c>
      <c r="B390" t="s">
        <v>67</v>
      </c>
      <c r="C390" t="s">
        <v>68</v>
      </c>
      <c r="D390">
        <v>21.615500000000001</v>
      </c>
      <c r="E390">
        <v>21.8081</v>
      </c>
      <c r="F390">
        <v>-0.88315999999999995</v>
      </c>
      <c r="G390">
        <v>-0.19259999999999999</v>
      </c>
      <c r="H390">
        <v>6251.32</v>
      </c>
      <c r="I390">
        <v>135125342.6135</v>
      </c>
    </row>
    <row r="391" spans="1:9" x14ac:dyDescent="0.25">
      <c r="A391" s="27">
        <v>43104</v>
      </c>
      <c r="B391" t="s">
        <v>67</v>
      </c>
      <c r="C391" t="s">
        <v>68</v>
      </c>
      <c r="D391">
        <v>21.8081</v>
      </c>
      <c r="E391">
        <v>21.8993</v>
      </c>
      <c r="F391">
        <v>-0.41644999999999999</v>
      </c>
      <c r="G391">
        <v>-9.1200000000000003E-2</v>
      </c>
      <c r="H391">
        <v>5951.32</v>
      </c>
      <c r="I391">
        <v>129786916.2677</v>
      </c>
    </row>
    <row r="392" spans="1:9" x14ac:dyDescent="0.25">
      <c r="A392" s="27">
        <v>43103</v>
      </c>
      <c r="B392" t="s">
        <v>67</v>
      </c>
      <c r="C392" t="s">
        <v>68</v>
      </c>
      <c r="D392">
        <v>21.8993</v>
      </c>
      <c r="E392">
        <v>22.2441</v>
      </c>
      <c r="F392">
        <v>-1.5500700000000001</v>
      </c>
      <c r="G392">
        <v>-0.3448</v>
      </c>
      <c r="H392">
        <v>5901.32</v>
      </c>
      <c r="I392">
        <v>129234711.37809999</v>
      </c>
    </row>
    <row r="393" spans="1:9" x14ac:dyDescent="0.25">
      <c r="A393" s="27">
        <v>43102</v>
      </c>
      <c r="B393" t="s">
        <v>67</v>
      </c>
      <c r="C393" t="s">
        <v>68</v>
      </c>
      <c r="D393">
        <v>22.2441</v>
      </c>
      <c r="E393">
        <v>23.343800000000002</v>
      </c>
      <c r="F393">
        <v>-4.71089</v>
      </c>
      <c r="G393">
        <v>-1.0996999999999999</v>
      </c>
      <c r="H393">
        <v>5901.32</v>
      </c>
      <c r="I393">
        <v>131269485.4797</v>
      </c>
    </row>
    <row r="394" spans="1:9" x14ac:dyDescent="0.25">
      <c r="A394" s="27">
        <v>43098</v>
      </c>
      <c r="B394" t="s">
        <v>67</v>
      </c>
      <c r="C394" t="s">
        <v>68</v>
      </c>
      <c r="D394">
        <v>23.343800000000002</v>
      </c>
      <c r="E394">
        <v>22.885000000000002</v>
      </c>
      <c r="F394">
        <v>2.00481</v>
      </c>
      <c r="G394">
        <v>0.45879999999999999</v>
      </c>
      <c r="H394">
        <v>5901.32</v>
      </c>
      <c r="I394">
        <v>137759163.78459999</v>
      </c>
    </row>
    <row r="395" spans="1:9" x14ac:dyDescent="0.25">
      <c r="A395" s="27">
        <v>43097</v>
      </c>
      <c r="B395" t="s">
        <v>67</v>
      </c>
      <c r="C395" t="s">
        <v>68</v>
      </c>
      <c r="D395">
        <v>22.885000000000002</v>
      </c>
      <c r="E395">
        <v>23.055199999999999</v>
      </c>
      <c r="F395">
        <v>-0.73823000000000005</v>
      </c>
      <c r="G395">
        <v>-0.17019999999999999</v>
      </c>
      <c r="H395">
        <v>5901.32</v>
      </c>
      <c r="I395">
        <v>135051639.54499999</v>
      </c>
    </row>
    <row r="396" spans="1:9" x14ac:dyDescent="0.25">
      <c r="A396" s="27">
        <v>43096</v>
      </c>
      <c r="B396" t="s">
        <v>67</v>
      </c>
      <c r="C396" t="s">
        <v>68</v>
      </c>
      <c r="D396">
        <v>23.055199999999999</v>
      </c>
      <c r="E396">
        <v>23.055</v>
      </c>
      <c r="F396">
        <v>8.7000000000000001E-4</v>
      </c>
      <c r="G396">
        <v>2.0000000000000001E-4</v>
      </c>
      <c r="H396">
        <v>6051.32</v>
      </c>
      <c r="I396">
        <v>139514323.69839999</v>
      </c>
    </row>
    <row r="397" spans="1:9" x14ac:dyDescent="0.25">
      <c r="A397" s="27">
        <v>43095</v>
      </c>
      <c r="B397" t="s">
        <v>67</v>
      </c>
      <c r="C397" t="s">
        <v>68</v>
      </c>
      <c r="D397">
        <v>23.055</v>
      </c>
      <c r="E397">
        <v>23.2193</v>
      </c>
      <c r="F397">
        <v>-0.70760000000000001</v>
      </c>
      <c r="G397">
        <v>-0.1643</v>
      </c>
      <c r="H397">
        <v>6051.32</v>
      </c>
      <c r="I397">
        <v>139513113.435</v>
      </c>
    </row>
    <row r="398" spans="1:9" x14ac:dyDescent="0.25">
      <c r="A398" s="27">
        <v>43091</v>
      </c>
      <c r="B398" t="s">
        <v>67</v>
      </c>
      <c r="C398" t="s">
        <v>68</v>
      </c>
      <c r="D398">
        <v>23.2193</v>
      </c>
      <c r="E398">
        <v>22.8401</v>
      </c>
      <c r="F398">
        <v>1.6602399999999999</v>
      </c>
      <c r="G398">
        <v>0.37919999999999998</v>
      </c>
      <c r="H398">
        <v>6051.32</v>
      </c>
      <c r="I398">
        <v>140507344.81810001</v>
      </c>
    </row>
    <row r="399" spans="1:9" x14ac:dyDescent="0.25">
      <c r="A399" s="27">
        <v>43090</v>
      </c>
      <c r="B399" t="s">
        <v>67</v>
      </c>
      <c r="C399" t="s">
        <v>68</v>
      </c>
      <c r="D399">
        <v>22.8401</v>
      </c>
      <c r="E399">
        <v>23.232600000000001</v>
      </c>
      <c r="F399">
        <v>-1.6894400000000001</v>
      </c>
      <c r="G399">
        <v>-0.39250000000000002</v>
      </c>
      <c r="H399">
        <v>6051.32</v>
      </c>
      <c r="I399">
        <v>138212685.41170001</v>
      </c>
    </row>
    <row r="400" spans="1:9" x14ac:dyDescent="0.25">
      <c r="A400" s="27">
        <v>43089</v>
      </c>
      <c r="B400" t="s">
        <v>67</v>
      </c>
      <c r="C400" t="s">
        <v>68</v>
      </c>
      <c r="D400">
        <v>23.232600000000001</v>
      </c>
      <c r="E400">
        <v>23.028700000000001</v>
      </c>
      <c r="F400">
        <v>0.88541999999999998</v>
      </c>
      <c r="G400">
        <v>0.2039</v>
      </c>
      <c r="H400">
        <v>6051.32</v>
      </c>
      <c r="I400">
        <v>140587827.33419999</v>
      </c>
    </row>
    <row r="401" spans="1:9" x14ac:dyDescent="0.25">
      <c r="A401" s="27">
        <v>43088</v>
      </c>
      <c r="B401" t="s">
        <v>67</v>
      </c>
      <c r="C401" t="s">
        <v>68</v>
      </c>
      <c r="D401">
        <v>23.028700000000001</v>
      </c>
      <c r="E401">
        <v>23.013300000000001</v>
      </c>
      <c r="F401">
        <v>6.6919999999999993E-2</v>
      </c>
      <c r="G401">
        <v>1.54E-2</v>
      </c>
      <c r="H401">
        <v>6051.32</v>
      </c>
      <c r="I401">
        <v>139353963.79789999</v>
      </c>
    </row>
    <row r="402" spans="1:9" x14ac:dyDescent="0.25">
      <c r="A402" s="27">
        <v>43087</v>
      </c>
      <c r="B402" t="s">
        <v>67</v>
      </c>
      <c r="C402" t="s">
        <v>68</v>
      </c>
      <c r="D402">
        <v>23.013300000000001</v>
      </c>
      <c r="E402">
        <v>23.303599999999999</v>
      </c>
      <c r="F402">
        <v>-1.24573</v>
      </c>
      <c r="G402">
        <v>-0.2903</v>
      </c>
      <c r="H402">
        <v>6051.32</v>
      </c>
      <c r="I402">
        <v>139260773.51609999</v>
      </c>
    </row>
    <row r="403" spans="1:9" x14ac:dyDescent="0.25">
      <c r="A403" s="27">
        <v>43084</v>
      </c>
      <c r="B403" t="s">
        <v>67</v>
      </c>
      <c r="C403" t="s">
        <v>68</v>
      </c>
      <c r="D403">
        <v>23.303599999999999</v>
      </c>
      <c r="E403">
        <v>24.142700000000001</v>
      </c>
      <c r="F403">
        <v>-3.4755799999999999</v>
      </c>
      <c r="G403">
        <v>-0.83909999999999996</v>
      </c>
      <c r="H403">
        <v>6051.32</v>
      </c>
      <c r="I403">
        <v>141017470.84119999</v>
      </c>
    </row>
    <row r="404" spans="1:9" x14ac:dyDescent="0.25">
      <c r="A404" s="27">
        <v>43083</v>
      </c>
      <c r="B404" t="s">
        <v>67</v>
      </c>
      <c r="C404" t="s">
        <v>68</v>
      </c>
      <c r="D404">
        <v>24.142700000000001</v>
      </c>
      <c r="E404">
        <v>24.3675</v>
      </c>
      <c r="F404">
        <v>-0.92254000000000003</v>
      </c>
      <c r="G404">
        <v>-0.2248</v>
      </c>
      <c r="H404">
        <v>6051.32</v>
      </c>
      <c r="I404">
        <v>146095130.9359</v>
      </c>
    </row>
    <row r="405" spans="1:9" x14ac:dyDescent="0.25">
      <c r="A405" s="27">
        <v>43082</v>
      </c>
      <c r="B405" t="s">
        <v>67</v>
      </c>
      <c r="C405" t="s">
        <v>68</v>
      </c>
      <c r="D405">
        <v>24.3675</v>
      </c>
      <c r="E405">
        <v>24.302199999999999</v>
      </c>
      <c r="F405">
        <v>0.26869999999999999</v>
      </c>
      <c r="G405">
        <v>6.5299999999999997E-2</v>
      </c>
      <c r="H405">
        <v>6051.32</v>
      </c>
      <c r="I405">
        <v>147455466.9975</v>
      </c>
    </row>
    <row r="406" spans="1:9" x14ac:dyDescent="0.25">
      <c r="A406" s="27">
        <v>43081</v>
      </c>
      <c r="B406" t="s">
        <v>67</v>
      </c>
      <c r="C406" t="s">
        <v>68</v>
      </c>
      <c r="D406">
        <v>24.302199999999999</v>
      </c>
      <c r="E406">
        <v>24.275700000000001</v>
      </c>
      <c r="F406">
        <v>0.10915999999999999</v>
      </c>
      <c r="G406">
        <v>2.6499999999999999E-2</v>
      </c>
      <c r="H406">
        <v>6051.32</v>
      </c>
      <c r="I406">
        <v>147060315.99739999</v>
      </c>
    </row>
    <row r="407" spans="1:9" x14ac:dyDescent="0.25">
      <c r="A407" s="27">
        <v>43080</v>
      </c>
      <c r="B407" t="s">
        <v>67</v>
      </c>
      <c r="C407" t="s">
        <v>68</v>
      </c>
      <c r="D407">
        <v>24.275700000000001</v>
      </c>
      <c r="E407">
        <v>25.138000000000002</v>
      </c>
      <c r="F407">
        <v>-3.4302600000000001</v>
      </c>
      <c r="G407">
        <v>-0.86229999999999996</v>
      </c>
      <c r="H407">
        <v>6051.32</v>
      </c>
      <c r="I407">
        <v>146899956.09689999</v>
      </c>
    </row>
    <row r="408" spans="1:9" x14ac:dyDescent="0.25">
      <c r="A408" s="27">
        <v>43077</v>
      </c>
      <c r="B408" t="s">
        <v>67</v>
      </c>
      <c r="C408" t="s">
        <v>68</v>
      </c>
      <c r="D408">
        <v>25.138000000000002</v>
      </c>
      <c r="E408">
        <v>25.845700000000001</v>
      </c>
      <c r="F408">
        <v>-2.7381700000000002</v>
      </c>
      <c r="G408">
        <v>-0.7077</v>
      </c>
      <c r="H408">
        <v>5751.32</v>
      </c>
      <c r="I408">
        <v>144576606.74599999</v>
      </c>
    </row>
    <row r="409" spans="1:9" x14ac:dyDescent="0.25">
      <c r="A409" s="27">
        <v>43076</v>
      </c>
      <c r="B409" t="s">
        <v>67</v>
      </c>
      <c r="C409" t="s">
        <v>68</v>
      </c>
      <c r="D409">
        <v>25.845700000000001</v>
      </c>
      <c r="E409">
        <v>26.819600000000001</v>
      </c>
      <c r="F409">
        <v>-3.6313</v>
      </c>
      <c r="G409">
        <v>-0.97389999999999999</v>
      </c>
      <c r="H409">
        <v>5551.32</v>
      </c>
      <c r="I409">
        <v>143477673.78690001</v>
      </c>
    </row>
    <row r="410" spans="1:9" x14ac:dyDescent="0.25">
      <c r="A410" s="27">
        <v>43075</v>
      </c>
      <c r="B410" t="s">
        <v>67</v>
      </c>
      <c r="C410" t="s">
        <v>68</v>
      </c>
      <c r="D410">
        <v>26.819600000000001</v>
      </c>
      <c r="E410">
        <v>27.078399999999998</v>
      </c>
      <c r="F410">
        <v>-0.95574000000000003</v>
      </c>
      <c r="G410">
        <v>-0.25879999999999997</v>
      </c>
      <c r="H410">
        <v>5551.32</v>
      </c>
      <c r="I410">
        <v>148884101.41319999</v>
      </c>
    </row>
    <row r="411" spans="1:9" x14ac:dyDescent="0.25">
      <c r="A411" s="27">
        <v>43074</v>
      </c>
      <c r="B411" t="s">
        <v>67</v>
      </c>
      <c r="C411" t="s">
        <v>68</v>
      </c>
      <c r="D411">
        <v>27.078399999999998</v>
      </c>
      <c r="E411">
        <v>27.1859</v>
      </c>
      <c r="F411">
        <v>-0.39543</v>
      </c>
      <c r="G411">
        <v>-0.1075</v>
      </c>
      <c r="H411">
        <v>5651.32</v>
      </c>
      <c r="I411">
        <v>153028622.25279999</v>
      </c>
    </row>
    <row r="412" spans="1:9" x14ac:dyDescent="0.25">
      <c r="A412" s="27">
        <v>43073</v>
      </c>
      <c r="B412" t="s">
        <v>67</v>
      </c>
      <c r="C412" t="s">
        <v>68</v>
      </c>
      <c r="D412">
        <v>27.1859</v>
      </c>
      <c r="E412">
        <v>27.1859</v>
      </c>
      <c r="F412">
        <v>0</v>
      </c>
      <c r="G412">
        <v>0</v>
      </c>
      <c r="H412">
        <v>5651.32</v>
      </c>
      <c r="I412">
        <v>153636138.8303</v>
      </c>
    </row>
    <row r="413" spans="1:9" x14ac:dyDescent="0.25">
      <c r="A413" s="27">
        <v>43070</v>
      </c>
      <c r="B413" t="s">
        <v>67</v>
      </c>
      <c r="C413" t="s">
        <v>68</v>
      </c>
      <c r="D413">
        <v>27.1859</v>
      </c>
      <c r="E413">
        <v>26.703199999999999</v>
      </c>
      <c r="F413">
        <v>1.80765</v>
      </c>
      <c r="G413">
        <v>0.48270000000000002</v>
      </c>
      <c r="H413">
        <v>5501.32</v>
      </c>
      <c r="I413">
        <v>149558253.8303</v>
      </c>
    </row>
    <row r="414" spans="1:9" x14ac:dyDescent="0.25">
      <c r="A414" s="27">
        <v>43069</v>
      </c>
      <c r="B414" t="s">
        <v>67</v>
      </c>
      <c r="C414" t="s">
        <v>68</v>
      </c>
      <c r="D414">
        <v>26.703199999999999</v>
      </c>
      <c r="E414">
        <v>26.3567</v>
      </c>
      <c r="F414">
        <v>1.3146599999999999</v>
      </c>
      <c r="G414">
        <v>0.34649999999999997</v>
      </c>
      <c r="H414">
        <v>5951.32</v>
      </c>
      <c r="I414">
        <v>158919208.1144</v>
      </c>
    </row>
    <row r="415" spans="1:9" x14ac:dyDescent="0.25">
      <c r="A415" s="27">
        <v>43068</v>
      </c>
      <c r="B415" t="s">
        <v>67</v>
      </c>
      <c r="C415" t="s">
        <v>68</v>
      </c>
      <c r="D415">
        <v>26.3567</v>
      </c>
      <c r="E415">
        <v>25.918199999999999</v>
      </c>
      <c r="F415">
        <v>1.6918599999999999</v>
      </c>
      <c r="G415">
        <v>0.4385</v>
      </c>
      <c r="H415">
        <v>5951.32</v>
      </c>
      <c r="I415">
        <v>156857076.7739</v>
      </c>
    </row>
    <row r="416" spans="1:9" x14ac:dyDescent="0.25">
      <c r="A416" s="27">
        <v>43067</v>
      </c>
      <c r="B416" t="s">
        <v>67</v>
      </c>
      <c r="C416" t="s">
        <v>68</v>
      </c>
      <c r="D416">
        <v>25.918199999999999</v>
      </c>
      <c r="E416">
        <v>26.102499999999999</v>
      </c>
      <c r="F416">
        <v>-0.70606000000000002</v>
      </c>
      <c r="G416">
        <v>-0.18429999999999999</v>
      </c>
      <c r="H416">
        <v>5951.32</v>
      </c>
      <c r="I416">
        <v>154247424.2694</v>
      </c>
    </row>
    <row r="417" spans="1:9" x14ac:dyDescent="0.25">
      <c r="A417" s="27">
        <v>43066</v>
      </c>
      <c r="B417" t="s">
        <v>67</v>
      </c>
      <c r="C417" t="s">
        <v>68</v>
      </c>
      <c r="D417">
        <v>26.102499999999999</v>
      </c>
      <c r="E417">
        <v>26.226900000000001</v>
      </c>
      <c r="F417">
        <v>-0.47432000000000002</v>
      </c>
      <c r="G417">
        <v>-0.1244</v>
      </c>
      <c r="H417">
        <v>6151.32</v>
      </c>
      <c r="I417">
        <v>160564751.99250001</v>
      </c>
    </row>
    <row r="418" spans="1:9" x14ac:dyDescent="0.25">
      <c r="A418" s="27">
        <v>43063</v>
      </c>
      <c r="B418" t="s">
        <v>67</v>
      </c>
      <c r="C418" t="s">
        <v>68</v>
      </c>
      <c r="D418">
        <v>26.226900000000001</v>
      </c>
      <c r="E418">
        <v>26.338000000000001</v>
      </c>
      <c r="F418">
        <v>-0.42181999999999997</v>
      </c>
      <c r="G418">
        <v>-0.1111</v>
      </c>
      <c r="H418">
        <v>6151.32</v>
      </c>
      <c r="I418">
        <v>161329975.82730001</v>
      </c>
    </row>
    <row r="419" spans="1:9" x14ac:dyDescent="0.25">
      <c r="A419" s="27">
        <v>43061</v>
      </c>
      <c r="B419" t="s">
        <v>67</v>
      </c>
      <c r="C419" t="s">
        <v>68</v>
      </c>
      <c r="D419">
        <v>26.338000000000001</v>
      </c>
      <c r="E419">
        <v>26.6509</v>
      </c>
      <c r="F419">
        <v>-1.1740699999999999</v>
      </c>
      <c r="G419">
        <v>-0.31290000000000001</v>
      </c>
      <c r="H419">
        <v>6151.32</v>
      </c>
      <c r="I419">
        <v>162013387.146</v>
      </c>
    </row>
    <row r="420" spans="1:9" x14ac:dyDescent="0.25">
      <c r="A420" s="27">
        <v>43060</v>
      </c>
      <c r="B420" t="s">
        <v>67</v>
      </c>
      <c r="C420" t="s">
        <v>68</v>
      </c>
      <c r="D420">
        <v>26.6509</v>
      </c>
      <c r="E420">
        <v>27.6647</v>
      </c>
      <c r="F420">
        <v>-3.6646000000000001</v>
      </c>
      <c r="G420">
        <v>-1.0138</v>
      </c>
      <c r="H420">
        <v>5951.32</v>
      </c>
      <c r="I420">
        <v>158607954.2353</v>
      </c>
    </row>
    <row r="421" spans="1:9" x14ac:dyDescent="0.25">
      <c r="A421" s="27">
        <v>43059</v>
      </c>
      <c r="B421" t="s">
        <v>67</v>
      </c>
      <c r="C421" t="s">
        <v>68</v>
      </c>
      <c r="D421">
        <v>27.6647</v>
      </c>
      <c r="E421">
        <v>28.878399999999999</v>
      </c>
      <c r="F421">
        <v>-4.2027999999999999</v>
      </c>
      <c r="G421">
        <v>-1.2137</v>
      </c>
      <c r="H421">
        <v>5951.32</v>
      </c>
      <c r="I421">
        <v>164641399.40990001</v>
      </c>
    </row>
    <row r="422" spans="1:9" x14ac:dyDescent="0.25">
      <c r="A422" s="27">
        <v>43056</v>
      </c>
      <c r="B422" t="s">
        <v>67</v>
      </c>
      <c r="C422" t="s">
        <v>68</v>
      </c>
      <c r="D422">
        <v>28.878399999999999</v>
      </c>
      <c r="E422">
        <v>29.0014</v>
      </c>
      <c r="F422">
        <v>-0.42412</v>
      </c>
      <c r="G422">
        <v>-0.123</v>
      </c>
      <c r="H422">
        <v>5951.32</v>
      </c>
      <c r="I422">
        <v>171864512.85280001</v>
      </c>
    </row>
    <row r="423" spans="1:9" x14ac:dyDescent="0.25">
      <c r="A423" s="27">
        <v>43055</v>
      </c>
      <c r="B423" t="s">
        <v>67</v>
      </c>
      <c r="C423" t="s">
        <v>68</v>
      </c>
      <c r="D423">
        <v>29.0014</v>
      </c>
      <c r="E423">
        <v>30.127300000000002</v>
      </c>
      <c r="F423">
        <v>-3.7371400000000001</v>
      </c>
      <c r="G423">
        <v>-1.1258999999999999</v>
      </c>
      <c r="H423">
        <v>5751.32</v>
      </c>
      <c r="I423">
        <v>166796244.84380001</v>
      </c>
    </row>
    <row r="424" spans="1:9" x14ac:dyDescent="0.25">
      <c r="A424" s="27">
        <v>43054</v>
      </c>
      <c r="B424" t="s">
        <v>67</v>
      </c>
      <c r="C424" t="s">
        <v>68</v>
      </c>
      <c r="D424">
        <v>30.127300000000002</v>
      </c>
      <c r="E424">
        <v>28.984000000000002</v>
      </c>
      <c r="F424">
        <v>3.9445899999999998</v>
      </c>
      <c r="G424">
        <v>1.1433</v>
      </c>
      <c r="H424">
        <v>5751.32</v>
      </c>
      <c r="I424">
        <v>173271652.6541</v>
      </c>
    </row>
    <row r="425" spans="1:9" x14ac:dyDescent="0.25">
      <c r="A425" s="27">
        <v>43053</v>
      </c>
      <c r="B425" t="s">
        <v>67</v>
      </c>
      <c r="C425" t="s">
        <v>68</v>
      </c>
      <c r="D425">
        <v>28.984000000000002</v>
      </c>
      <c r="E425">
        <v>29.154199999999999</v>
      </c>
      <c r="F425">
        <v>-0.58379000000000003</v>
      </c>
      <c r="G425">
        <v>-0.17019999999999999</v>
      </c>
      <c r="H425">
        <v>5751.32</v>
      </c>
      <c r="I425">
        <v>166696171.928</v>
      </c>
    </row>
    <row r="426" spans="1:9" x14ac:dyDescent="0.25">
      <c r="A426" s="27">
        <v>43052</v>
      </c>
      <c r="B426" t="s">
        <v>67</v>
      </c>
      <c r="C426" t="s">
        <v>68</v>
      </c>
      <c r="D426">
        <v>29.154199999999999</v>
      </c>
      <c r="E426">
        <v>28.732700000000001</v>
      </c>
      <c r="F426">
        <v>1.4669700000000001</v>
      </c>
      <c r="G426">
        <v>0.42149999999999999</v>
      </c>
      <c r="H426">
        <v>5901.32</v>
      </c>
      <c r="I426">
        <v>172048176.08140001</v>
      </c>
    </row>
    <row r="427" spans="1:9" x14ac:dyDescent="0.25">
      <c r="A427" s="27">
        <v>43049</v>
      </c>
      <c r="B427" t="s">
        <v>67</v>
      </c>
      <c r="C427" t="s">
        <v>68</v>
      </c>
      <c r="D427">
        <v>28.732700000000001</v>
      </c>
      <c r="E427">
        <v>28.075700000000001</v>
      </c>
      <c r="F427">
        <v>2.3401000000000001</v>
      </c>
      <c r="G427">
        <v>0.65700000000000003</v>
      </c>
      <c r="H427">
        <v>5901.32</v>
      </c>
      <c r="I427">
        <v>169560770.9659</v>
      </c>
    </row>
    <row r="428" spans="1:9" x14ac:dyDescent="0.25">
      <c r="A428" s="27">
        <v>43048</v>
      </c>
      <c r="B428" t="s">
        <v>67</v>
      </c>
      <c r="C428" t="s">
        <v>68</v>
      </c>
      <c r="D428">
        <v>28.075700000000001</v>
      </c>
      <c r="E428">
        <v>27.868600000000001</v>
      </c>
      <c r="F428">
        <v>0.74312999999999996</v>
      </c>
      <c r="G428">
        <v>0.20710000000000001</v>
      </c>
      <c r="H428">
        <v>5901.32</v>
      </c>
      <c r="I428">
        <v>165683605.69690001</v>
      </c>
    </row>
    <row r="429" spans="1:9" x14ac:dyDescent="0.25">
      <c r="A429" s="27">
        <v>43047</v>
      </c>
      <c r="B429" t="s">
        <v>67</v>
      </c>
      <c r="C429" t="s">
        <v>68</v>
      </c>
      <c r="D429">
        <v>27.868600000000001</v>
      </c>
      <c r="E429">
        <v>27.867899999999999</v>
      </c>
      <c r="F429">
        <v>2.5100000000000001E-3</v>
      </c>
      <c r="G429">
        <v>6.9999999999999999E-4</v>
      </c>
      <c r="H429">
        <v>6151.32</v>
      </c>
      <c r="I429">
        <v>171428592.94620001</v>
      </c>
    </row>
    <row r="430" spans="1:9" x14ac:dyDescent="0.25">
      <c r="A430" s="27">
        <v>43046</v>
      </c>
      <c r="B430" t="s">
        <v>67</v>
      </c>
      <c r="C430" t="s">
        <v>68</v>
      </c>
      <c r="D430">
        <v>27.867899999999999</v>
      </c>
      <c r="E430">
        <v>27.5975</v>
      </c>
      <c r="F430">
        <v>0.9798</v>
      </c>
      <c r="G430">
        <v>0.27039999999999997</v>
      </c>
      <c r="H430">
        <v>6151.32</v>
      </c>
      <c r="I430">
        <v>171424287.02430001</v>
      </c>
    </row>
    <row r="431" spans="1:9" x14ac:dyDescent="0.25">
      <c r="A431" s="27">
        <v>43045</v>
      </c>
      <c r="B431" t="s">
        <v>67</v>
      </c>
      <c r="C431" t="s">
        <v>68</v>
      </c>
      <c r="D431">
        <v>27.5975</v>
      </c>
      <c r="E431">
        <v>28.033899999999999</v>
      </c>
      <c r="F431">
        <v>-1.5566899999999999</v>
      </c>
      <c r="G431">
        <v>-0.43640000000000001</v>
      </c>
      <c r="H431">
        <v>6151.32</v>
      </c>
      <c r="I431">
        <v>169760970.9075</v>
      </c>
    </row>
    <row r="432" spans="1:9" x14ac:dyDescent="0.25">
      <c r="A432" s="27">
        <v>43042</v>
      </c>
      <c r="B432" t="s">
        <v>67</v>
      </c>
      <c r="C432" t="s">
        <v>68</v>
      </c>
      <c r="D432">
        <v>28.033899999999999</v>
      </c>
      <c r="E432">
        <v>28.1052</v>
      </c>
      <c r="F432">
        <v>-0.25369000000000003</v>
      </c>
      <c r="G432">
        <v>-7.1300000000000002E-2</v>
      </c>
      <c r="H432">
        <v>6151.32</v>
      </c>
      <c r="I432">
        <v>172445405.64629999</v>
      </c>
    </row>
    <row r="433" spans="1:9" x14ac:dyDescent="0.25">
      <c r="A433" s="27">
        <v>43041</v>
      </c>
      <c r="B433" t="s">
        <v>67</v>
      </c>
      <c r="C433" t="s">
        <v>68</v>
      </c>
      <c r="D433">
        <v>28.1052</v>
      </c>
      <c r="E433">
        <v>28.373999999999999</v>
      </c>
      <c r="F433">
        <v>-0.94735000000000003</v>
      </c>
      <c r="G433">
        <v>-0.26879999999999998</v>
      </c>
      <c r="H433">
        <v>6151.32</v>
      </c>
      <c r="I433">
        <v>172883994.54840001</v>
      </c>
    </row>
    <row r="434" spans="1:9" x14ac:dyDescent="0.25">
      <c r="A434" s="27">
        <v>43040</v>
      </c>
      <c r="B434" t="s">
        <v>67</v>
      </c>
      <c r="C434" t="s">
        <v>68</v>
      </c>
      <c r="D434">
        <v>28.373999999999999</v>
      </c>
      <c r="E434">
        <v>28.1341</v>
      </c>
      <c r="F434">
        <v>0.85270000000000001</v>
      </c>
      <c r="G434">
        <v>0.2399</v>
      </c>
      <c r="H434">
        <v>6151.32</v>
      </c>
      <c r="I434">
        <v>174537468.558</v>
      </c>
    </row>
    <row r="435" spans="1:9" x14ac:dyDescent="0.25">
      <c r="A435" s="27">
        <v>43039</v>
      </c>
      <c r="B435" t="s">
        <v>67</v>
      </c>
      <c r="C435" t="s">
        <v>68</v>
      </c>
      <c r="D435">
        <v>28.1341</v>
      </c>
      <c r="E435">
        <v>28.695699999999999</v>
      </c>
      <c r="F435">
        <v>-1.95709</v>
      </c>
      <c r="G435">
        <v>-0.56159999999999999</v>
      </c>
      <c r="H435">
        <v>6151.32</v>
      </c>
      <c r="I435">
        <v>173061767.60969999</v>
      </c>
    </row>
    <row r="436" spans="1:9" x14ac:dyDescent="0.25">
      <c r="A436" s="27">
        <v>43038</v>
      </c>
      <c r="B436" t="s">
        <v>67</v>
      </c>
      <c r="C436" t="s">
        <v>68</v>
      </c>
      <c r="D436">
        <v>28.695699999999999</v>
      </c>
      <c r="E436">
        <v>28.383600000000001</v>
      </c>
      <c r="F436">
        <v>1.09958</v>
      </c>
      <c r="G436">
        <v>0.31209999999999999</v>
      </c>
      <c r="H436">
        <v>6151.32</v>
      </c>
      <c r="I436">
        <v>176516347.2369</v>
      </c>
    </row>
    <row r="437" spans="1:9" x14ac:dyDescent="0.25">
      <c r="A437" s="27">
        <v>43035</v>
      </c>
      <c r="B437" t="s">
        <v>67</v>
      </c>
      <c r="C437" t="s">
        <v>68</v>
      </c>
      <c r="D437">
        <v>28.383600000000001</v>
      </c>
      <c r="E437">
        <v>29.789400000000001</v>
      </c>
      <c r="F437">
        <v>-4.7191299999999998</v>
      </c>
      <c r="G437">
        <v>-1.4057999999999999</v>
      </c>
      <c r="H437">
        <v>6151.32</v>
      </c>
      <c r="I437">
        <v>174596521.20120001</v>
      </c>
    </row>
    <row r="438" spans="1:9" x14ac:dyDescent="0.25">
      <c r="A438" s="27">
        <v>43034</v>
      </c>
      <c r="B438" t="s">
        <v>67</v>
      </c>
      <c r="C438" t="s">
        <v>68</v>
      </c>
      <c r="D438">
        <v>29.789400000000001</v>
      </c>
      <c r="E438">
        <v>29.6311</v>
      </c>
      <c r="F438">
        <v>0.53424000000000005</v>
      </c>
      <c r="G438">
        <v>0.1583</v>
      </c>
      <c r="H438">
        <v>6151.32</v>
      </c>
      <c r="I438">
        <v>183244042.63980001</v>
      </c>
    </row>
    <row r="439" spans="1:9" x14ac:dyDescent="0.25">
      <c r="A439" s="27">
        <v>43033</v>
      </c>
      <c r="B439" t="s">
        <v>67</v>
      </c>
      <c r="C439" t="s">
        <v>68</v>
      </c>
      <c r="D439">
        <v>29.6311</v>
      </c>
      <c r="E439">
        <v>29.417899999999999</v>
      </c>
      <c r="F439">
        <v>0.72472999999999999</v>
      </c>
      <c r="G439">
        <v>0.2132</v>
      </c>
      <c r="H439">
        <v>6151.32</v>
      </c>
      <c r="I439">
        <v>182270289.15869999</v>
      </c>
    </row>
    <row r="440" spans="1:9" x14ac:dyDescent="0.25">
      <c r="A440" s="27">
        <v>43032</v>
      </c>
      <c r="B440" t="s">
        <v>67</v>
      </c>
      <c r="C440" t="s">
        <v>68</v>
      </c>
      <c r="D440">
        <v>29.417899999999999</v>
      </c>
      <c r="E440">
        <v>29.124700000000001</v>
      </c>
      <c r="F440">
        <v>1.00671</v>
      </c>
      <c r="G440">
        <v>0.29320000000000002</v>
      </c>
      <c r="H440">
        <v>6051.32</v>
      </c>
      <c r="I440">
        <v>178017038.3743</v>
      </c>
    </row>
    <row r="441" spans="1:9" x14ac:dyDescent="0.25">
      <c r="A441" s="27">
        <v>43031</v>
      </c>
      <c r="B441" t="s">
        <v>67</v>
      </c>
      <c r="C441" t="s">
        <v>68</v>
      </c>
      <c r="D441">
        <v>29.124700000000001</v>
      </c>
      <c r="E441">
        <v>28.041899999999998</v>
      </c>
      <c r="F441">
        <v>3.8613599999999999</v>
      </c>
      <c r="G441">
        <v>1.0828</v>
      </c>
      <c r="H441">
        <v>6051.32</v>
      </c>
      <c r="I441">
        <v>176242792.2299</v>
      </c>
    </row>
    <row r="442" spans="1:9" x14ac:dyDescent="0.25">
      <c r="A442" s="27">
        <v>43028</v>
      </c>
      <c r="B442" t="s">
        <v>67</v>
      </c>
      <c r="C442" t="s">
        <v>68</v>
      </c>
      <c r="D442">
        <v>28.041899999999998</v>
      </c>
      <c r="E442">
        <v>28.398299999999999</v>
      </c>
      <c r="F442">
        <v>-1.2549999999999999</v>
      </c>
      <c r="G442">
        <v>-0.35639999999999999</v>
      </c>
      <c r="H442">
        <v>6051.32</v>
      </c>
      <c r="I442">
        <v>169690426.1823</v>
      </c>
    </row>
    <row r="443" spans="1:9" x14ac:dyDescent="0.25">
      <c r="A443" s="27">
        <v>43027</v>
      </c>
      <c r="B443" t="s">
        <v>67</v>
      </c>
      <c r="C443" t="s">
        <v>68</v>
      </c>
      <c r="D443">
        <v>28.398299999999999</v>
      </c>
      <c r="E443">
        <v>28.648499999999999</v>
      </c>
      <c r="F443">
        <v>-0.87334000000000001</v>
      </c>
      <c r="G443">
        <v>-0.25019999999999998</v>
      </c>
      <c r="H443">
        <v>6051.32</v>
      </c>
      <c r="I443">
        <v>171847115.56110001</v>
      </c>
    </row>
    <row r="444" spans="1:9" x14ac:dyDescent="0.25">
      <c r="A444" s="27">
        <v>43026</v>
      </c>
      <c r="B444" t="s">
        <v>67</v>
      </c>
      <c r="C444" t="s">
        <v>68</v>
      </c>
      <c r="D444">
        <v>28.648499999999999</v>
      </c>
      <c r="E444">
        <v>29.020600000000002</v>
      </c>
      <c r="F444">
        <v>-1.2821899999999999</v>
      </c>
      <c r="G444">
        <v>-0.37209999999999999</v>
      </c>
      <c r="H444">
        <v>5926.32</v>
      </c>
      <c r="I444">
        <v>169780092.57449999</v>
      </c>
    </row>
    <row r="445" spans="1:9" x14ac:dyDescent="0.25">
      <c r="A445" s="27">
        <v>43025</v>
      </c>
      <c r="B445" t="s">
        <v>67</v>
      </c>
      <c r="C445" t="s">
        <v>68</v>
      </c>
      <c r="D445">
        <v>29.020600000000002</v>
      </c>
      <c r="E445">
        <v>28.892700000000001</v>
      </c>
      <c r="F445">
        <v>0.44267000000000001</v>
      </c>
      <c r="G445">
        <v>0.12790000000000001</v>
      </c>
      <c r="H445">
        <v>5926.32</v>
      </c>
      <c r="I445">
        <v>171985275.1302</v>
      </c>
    </row>
    <row r="446" spans="1:9" x14ac:dyDescent="0.25">
      <c r="A446" s="27">
        <v>43024</v>
      </c>
      <c r="B446" t="s">
        <v>67</v>
      </c>
      <c r="C446" t="s">
        <v>68</v>
      </c>
      <c r="D446">
        <v>28.892700000000001</v>
      </c>
      <c r="E446">
        <v>29.3431</v>
      </c>
      <c r="F446">
        <v>-1.53494</v>
      </c>
      <c r="G446">
        <v>-0.45040000000000002</v>
      </c>
      <c r="H446">
        <v>5926.32</v>
      </c>
      <c r="I446">
        <v>171227299.1859</v>
      </c>
    </row>
    <row r="447" spans="1:9" x14ac:dyDescent="0.25">
      <c r="A447" s="27">
        <v>43021</v>
      </c>
      <c r="B447" t="s">
        <v>67</v>
      </c>
      <c r="C447" t="s">
        <v>68</v>
      </c>
      <c r="D447">
        <v>29.3431</v>
      </c>
      <c r="E447">
        <v>29.885300000000001</v>
      </c>
      <c r="F447">
        <v>-1.81427</v>
      </c>
      <c r="G447">
        <v>-0.54220000000000002</v>
      </c>
      <c r="H447">
        <v>5926.32</v>
      </c>
      <c r="I447">
        <v>173896512.36269999</v>
      </c>
    </row>
    <row r="448" spans="1:9" x14ac:dyDescent="0.25">
      <c r="A448" s="27">
        <v>43020</v>
      </c>
      <c r="B448" t="s">
        <v>67</v>
      </c>
      <c r="C448" t="s">
        <v>68</v>
      </c>
      <c r="D448">
        <v>29.885300000000001</v>
      </c>
      <c r="E448">
        <v>30.189499999999999</v>
      </c>
      <c r="F448">
        <v>-1.0076400000000001</v>
      </c>
      <c r="G448">
        <v>-0.30420000000000003</v>
      </c>
      <c r="H448">
        <v>5926.32</v>
      </c>
      <c r="I448">
        <v>177109761.44010001</v>
      </c>
    </row>
    <row r="449" spans="1:9" x14ac:dyDescent="0.25">
      <c r="A449" s="27">
        <v>43019</v>
      </c>
      <c r="B449" t="s">
        <v>67</v>
      </c>
      <c r="C449" t="s">
        <v>68</v>
      </c>
      <c r="D449">
        <v>30.189499999999999</v>
      </c>
      <c r="E449">
        <v>30.571400000000001</v>
      </c>
      <c r="F449">
        <v>-1.2492099999999999</v>
      </c>
      <c r="G449">
        <v>-0.38190000000000002</v>
      </c>
      <c r="H449">
        <v>5876.32</v>
      </c>
      <c r="I449">
        <v>177403072.0715</v>
      </c>
    </row>
    <row r="450" spans="1:9" x14ac:dyDescent="0.25">
      <c r="A450" s="27">
        <v>43018</v>
      </c>
      <c r="B450" t="s">
        <v>67</v>
      </c>
      <c r="C450" t="s">
        <v>68</v>
      </c>
      <c r="D450">
        <v>30.571400000000001</v>
      </c>
      <c r="E450">
        <v>31.264099999999999</v>
      </c>
      <c r="F450">
        <v>-2.2156400000000001</v>
      </c>
      <c r="G450">
        <v>-0.69269999999999998</v>
      </c>
      <c r="H450">
        <v>5876.32</v>
      </c>
      <c r="I450">
        <v>179647237.53380001</v>
      </c>
    </row>
    <row r="451" spans="1:9" x14ac:dyDescent="0.25">
      <c r="A451" s="27">
        <v>43017</v>
      </c>
      <c r="B451" t="s">
        <v>67</v>
      </c>
      <c r="C451" t="s">
        <v>68</v>
      </c>
      <c r="D451">
        <v>31.264099999999999</v>
      </c>
      <c r="E451">
        <v>30.824100000000001</v>
      </c>
      <c r="F451">
        <v>1.4274500000000001</v>
      </c>
      <c r="G451">
        <v>0.44</v>
      </c>
      <c r="H451">
        <v>5876.32</v>
      </c>
      <c r="I451">
        <v>183717762.3197</v>
      </c>
    </row>
    <row r="452" spans="1:9" x14ac:dyDescent="0.25">
      <c r="A452" s="27">
        <v>43014</v>
      </c>
      <c r="B452" t="s">
        <v>67</v>
      </c>
      <c r="C452" t="s">
        <v>68</v>
      </c>
      <c r="D452">
        <v>30.824100000000001</v>
      </c>
      <c r="E452">
        <v>30.745899999999999</v>
      </c>
      <c r="F452">
        <v>0.25434000000000001</v>
      </c>
      <c r="G452">
        <v>7.8200000000000006E-2</v>
      </c>
      <c r="H452">
        <v>5876.32</v>
      </c>
      <c r="I452">
        <v>181132182.83970001</v>
      </c>
    </row>
    <row r="453" spans="1:9" x14ac:dyDescent="0.25">
      <c r="A453" s="27">
        <v>43013</v>
      </c>
      <c r="B453" t="s">
        <v>67</v>
      </c>
      <c r="C453" t="s">
        <v>68</v>
      </c>
      <c r="D453">
        <v>30.745899999999999</v>
      </c>
      <c r="E453">
        <v>31.767800000000001</v>
      </c>
      <c r="F453">
        <v>-3.21678</v>
      </c>
      <c r="G453">
        <v>-1.0219</v>
      </c>
      <c r="H453">
        <v>5876.32</v>
      </c>
      <c r="I453">
        <v>180672654.85030001</v>
      </c>
    </row>
    <row r="454" spans="1:9" x14ac:dyDescent="0.25">
      <c r="A454" s="27">
        <v>43012</v>
      </c>
      <c r="B454" t="s">
        <v>67</v>
      </c>
      <c r="C454" t="s">
        <v>68</v>
      </c>
      <c r="D454">
        <v>31.767800000000001</v>
      </c>
      <c r="E454">
        <v>31.832999999999998</v>
      </c>
      <c r="F454">
        <v>-0.20482</v>
      </c>
      <c r="G454">
        <v>-6.5199999999999994E-2</v>
      </c>
      <c r="H454">
        <v>5876.32</v>
      </c>
      <c r="I454">
        <v>186677663.19260001</v>
      </c>
    </row>
    <row r="455" spans="1:9" x14ac:dyDescent="0.25">
      <c r="A455" s="27">
        <v>43011</v>
      </c>
      <c r="B455" t="s">
        <v>67</v>
      </c>
      <c r="C455" t="s">
        <v>68</v>
      </c>
      <c r="D455">
        <v>31.832999999999998</v>
      </c>
      <c r="E455">
        <v>31.714200000000002</v>
      </c>
      <c r="F455">
        <v>0.37459999999999999</v>
      </c>
      <c r="G455">
        <v>0.1188</v>
      </c>
      <c r="H455">
        <v>5876.32</v>
      </c>
      <c r="I455">
        <v>187060799.06099999</v>
      </c>
    </row>
    <row r="456" spans="1:9" x14ac:dyDescent="0.25">
      <c r="A456" s="27">
        <v>43010</v>
      </c>
      <c r="B456" t="s">
        <v>67</v>
      </c>
      <c r="C456" t="s">
        <v>68</v>
      </c>
      <c r="D456">
        <v>31.714200000000002</v>
      </c>
      <c r="E456">
        <v>32.564799999999998</v>
      </c>
      <c r="F456">
        <v>-2.6120199999999998</v>
      </c>
      <c r="G456">
        <v>-0.85060000000000002</v>
      </c>
      <c r="H456">
        <v>5876.32</v>
      </c>
      <c r="I456">
        <v>186362692.60139999</v>
      </c>
    </row>
    <row r="457" spans="1:9" x14ac:dyDescent="0.25">
      <c r="A457" s="27">
        <v>43007</v>
      </c>
      <c r="B457" t="s">
        <v>67</v>
      </c>
      <c r="C457" t="s">
        <v>68</v>
      </c>
      <c r="D457">
        <v>32.564799999999998</v>
      </c>
      <c r="E457">
        <v>33.093699999999998</v>
      </c>
      <c r="F457">
        <v>-1.59819</v>
      </c>
      <c r="G457">
        <v>-0.52890000000000004</v>
      </c>
      <c r="H457">
        <v>5876.32</v>
      </c>
      <c r="I457">
        <v>191361087.8416</v>
      </c>
    </row>
    <row r="458" spans="1:9" x14ac:dyDescent="0.25">
      <c r="A458" s="27">
        <v>43006</v>
      </c>
      <c r="B458" t="s">
        <v>67</v>
      </c>
      <c r="C458" t="s">
        <v>68</v>
      </c>
      <c r="D458">
        <v>33.093699999999998</v>
      </c>
      <c r="E458">
        <v>33.685299999999998</v>
      </c>
      <c r="F458">
        <v>-1.7562599999999999</v>
      </c>
      <c r="G458">
        <v>-0.59160000000000001</v>
      </c>
      <c r="H458">
        <v>5876.32</v>
      </c>
      <c r="I458">
        <v>194469071.90290001</v>
      </c>
    </row>
    <row r="459" spans="1:9" x14ac:dyDescent="0.25">
      <c r="A459" s="27">
        <v>43005</v>
      </c>
      <c r="B459" t="s">
        <v>67</v>
      </c>
      <c r="C459" t="s">
        <v>68</v>
      </c>
      <c r="D459">
        <v>33.685299999999998</v>
      </c>
      <c r="E459">
        <v>33.890099999999997</v>
      </c>
      <c r="F459">
        <v>-0.60431000000000001</v>
      </c>
      <c r="G459">
        <v>-0.20480000000000001</v>
      </c>
      <c r="H459">
        <v>5776.32</v>
      </c>
      <c r="I459">
        <v>194576971.04010001</v>
      </c>
    </row>
    <row r="460" spans="1:9" x14ac:dyDescent="0.25">
      <c r="A460" s="27">
        <v>43004</v>
      </c>
      <c r="B460" t="s">
        <v>67</v>
      </c>
      <c r="C460" t="s">
        <v>68</v>
      </c>
      <c r="D460">
        <v>33.890099999999997</v>
      </c>
      <c r="E460">
        <v>34.1616</v>
      </c>
      <c r="F460">
        <v>-0.79474999999999996</v>
      </c>
      <c r="G460">
        <v>-0.27150000000000002</v>
      </c>
      <c r="H460">
        <v>5776.32</v>
      </c>
      <c r="I460">
        <v>195759960.7617</v>
      </c>
    </row>
    <row r="461" spans="1:9" x14ac:dyDescent="0.25">
      <c r="A461" s="27">
        <v>43003</v>
      </c>
      <c r="B461" t="s">
        <v>67</v>
      </c>
      <c r="C461" t="s">
        <v>68</v>
      </c>
      <c r="D461">
        <v>34.1616</v>
      </c>
      <c r="E461">
        <v>34.298299999999998</v>
      </c>
      <c r="F461">
        <v>-0.39856000000000003</v>
      </c>
      <c r="G461">
        <v>-0.13669999999999999</v>
      </c>
      <c r="H461">
        <v>5776.32</v>
      </c>
      <c r="I461">
        <v>197328230.8272</v>
      </c>
    </row>
    <row r="462" spans="1:9" x14ac:dyDescent="0.25">
      <c r="A462" s="27">
        <v>43000</v>
      </c>
      <c r="B462" t="s">
        <v>67</v>
      </c>
      <c r="C462" t="s">
        <v>68</v>
      </c>
      <c r="D462">
        <v>34.298299999999998</v>
      </c>
      <c r="E462">
        <v>34.011000000000003</v>
      </c>
      <c r="F462">
        <v>0.84472999999999998</v>
      </c>
      <c r="G462">
        <v>0.2873</v>
      </c>
      <c r="H462">
        <v>5476.32</v>
      </c>
      <c r="I462">
        <v>187828363.36109999</v>
      </c>
    </row>
    <row r="463" spans="1:9" x14ac:dyDescent="0.25">
      <c r="A463" s="27">
        <v>42999</v>
      </c>
      <c r="B463" t="s">
        <v>67</v>
      </c>
      <c r="C463" t="s">
        <v>68</v>
      </c>
      <c r="D463">
        <v>34.011000000000003</v>
      </c>
      <c r="E463">
        <v>33.866199999999999</v>
      </c>
      <c r="F463">
        <v>0.42756</v>
      </c>
      <c r="G463">
        <v>0.14480000000000001</v>
      </c>
      <c r="H463">
        <v>5476.32</v>
      </c>
      <c r="I463">
        <v>186255017.48699999</v>
      </c>
    </row>
    <row r="464" spans="1:9" x14ac:dyDescent="0.25">
      <c r="A464" s="27">
        <v>42998</v>
      </c>
      <c r="B464" t="s">
        <v>67</v>
      </c>
      <c r="C464" t="s">
        <v>68</v>
      </c>
      <c r="D464">
        <v>33.866199999999999</v>
      </c>
      <c r="E464">
        <v>34.282699999999998</v>
      </c>
      <c r="F464">
        <v>-1.2149000000000001</v>
      </c>
      <c r="G464">
        <v>-0.41649999999999998</v>
      </c>
      <c r="H464">
        <v>5476.32</v>
      </c>
      <c r="I464">
        <v>185462046.7854</v>
      </c>
    </row>
    <row r="465" spans="1:9" x14ac:dyDescent="0.25">
      <c r="A465" s="27">
        <v>42997</v>
      </c>
      <c r="B465" t="s">
        <v>67</v>
      </c>
      <c r="C465" t="s">
        <v>68</v>
      </c>
      <c r="D465">
        <v>34.282699999999998</v>
      </c>
      <c r="E465">
        <v>34.265500000000003</v>
      </c>
      <c r="F465">
        <v>5.0200000000000002E-2</v>
      </c>
      <c r="G465">
        <v>1.72E-2</v>
      </c>
      <c r="H465">
        <v>5476.32</v>
      </c>
      <c r="I465">
        <v>187742932.8159</v>
      </c>
    </row>
    <row r="466" spans="1:9" x14ac:dyDescent="0.25">
      <c r="A466" s="27">
        <v>42996</v>
      </c>
      <c r="B466" t="s">
        <v>67</v>
      </c>
      <c r="C466" t="s">
        <v>68</v>
      </c>
      <c r="D466">
        <v>34.265500000000003</v>
      </c>
      <c r="E466">
        <v>35.649000000000001</v>
      </c>
      <c r="F466">
        <v>-3.88089</v>
      </c>
      <c r="G466">
        <v>-1.3835</v>
      </c>
      <c r="H466">
        <v>5476.32</v>
      </c>
      <c r="I466">
        <v>187648740.16350001</v>
      </c>
    </row>
    <row r="467" spans="1:9" x14ac:dyDescent="0.25">
      <c r="A467" s="27">
        <v>42993</v>
      </c>
      <c r="B467" t="s">
        <v>67</v>
      </c>
      <c r="C467" t="s">
        <v>68</v>
      </c>
      <c r="D467">
        <v>35.649000000000001</v>
      </c>
      <c r="E467">
        <v>36.017800000000001</v>
      </c>
      <c r="F467">
        <v>-1.0239400000000001</v>
      </c>
      <c r="G467">
        <v>-0.36880000000000002</v>
      </c>
      <c r="H467">
        <v>5476.32</v>
      </c>
      <c r="I467">
        <v>195225224.73300001</v>
      </c>
    </row>
    <row r="468" spans="1:9" x14ac:dyDescent="0.25">
      <c r="A468" s="27">
        <v>42992</v>
      </c>
      <c r="B468" t="s">
        <v>67</v>
      </c>
      <c r="C468" t="s">
        <v>68</v>
      </c>
      <c r="D468">
        <v>36.017800000000001</v>
      </c>
      <c r="E468">
        <v>35.806100000000001</v>
      </c>
      <c r="F468">
        <v>0.59123999999999999</v>
      </c>
      <c r="G468">
        <v>0.2117</v>
      </c>
      <c r="H468">
        <v>5476.32</v>
      </c>
      <c r="I468">
        <v>197244890.44260001</v>
      </c>
    </row>
    <row r="469" spans="1:9" x14ac:dyDescent="0.25">
      <c r="A469" s="27">
        <v>42991</v>
      </c>
      <c r="B469" t="s">
        <v>67</v>
      </c>
      <c r="C469" t="s">
        <v>68</v>
      </c>
      <c r="D469">
        <v>35.806100000000001</v>
      </c>
      <c r="E469">
        <v>37.022399999999998</v>
      </c>
      <c r="F469">
        <v>-3.28531</v>
      </c>
      <c r="G469">
        <v>-1.2162999999999999</v>
      </c>
      <c r="H469">
        <v>5476.32</v>
      </c>
      <c r="I469">
        <v>196085554.13370001</v>
      </c>
    </row>
    <row r="470" spans="1:9" x14ac:dyDescent="0.25">
      <c r="A470" s="27">
        <v>42990</v>
      </c>
      <c r="B470" t="s">
        <v>67</v>
      </c>
      <c r="C470" t="s">
        <v>68</v>
      </c>
      <c r="D470">
        <v>37.022399999999998</v>
      </c>
      <c r="E470">
        <v>37.805500000000002</v>
      </c>
      <c r="F470">
        <v>-2.0713900000000001</v>
      </c>
      <c r="G470">
        <v>-0.78310000000000002</v>
      </c>
      <c r="H470">
        <v>4976.32</v>
      </c>
      <c r="I470">
        <v>184235198.50080001</v>
      </c>
    </row>
    <row r="471" spans="1:9" x14ac:dyDescent="0.25">
      <c r="A471" s="27">
        <v>42989</v>
      </c>
      <c r="B471" t="s">
        <v>67</v>
      </c>
      <c r="C471" t="s">
        <v>68</v>
      </c>
      <c r="D471">
        <v>37.805500000000002</v>
      </c>
      <c r="E471">
        <v>40.125500000000002</v>
      </c>
      <c r="F471">
        <v>-5.78186</v>
      </c>
      <c r="G471">
        <v>-2.3199999999999998</v>
      </c>
      <c r="H471">
        <v>4976.32</v>
      </c>
      <c r="I471">
        <v>188132152.34349999</v>
      </c>
    </row>
    <row r="472" spans="1:9" x14ac:dyDescent="0.25">
      <c r="A472" s="27">
        <v>42986</v>
      </c>
      <c r="B472" t="s">
        <v>67</v>
      </c>
      <c r="C472" t="s">
        <v>68</v>
      </c>
      <c r="D472">
        <v>40.125500000000002</v>
      </c>
      <c r="E472">
        <v>39.213999999999999</v>
      </c>
      <c r="F472">
        <v>2.3244199999999999</v>
      </c>
      <c r="G472">
        <v>0.91149999999999998</v>
      </c>
      <c r="H472">
        <v>4976.32</v>
      </c>
      <c r="I472">
        <v>199677207.78349999</v>
      </c>
    </row>
    <row r="473" spans="1:9" x14ac:dyDescent="0.25">
      <c r="A473" s="27">
        <v>42985</v>
      </c>
      <c r="B473" t="s">
        <v>67</v>
      </c>
      <c r="C473" t="s">
        <v>68</v>
      </c>
      <c r="D473">
        <v>39.213999999999999</v>
      </c>
      <c r="E473">
        <v>39.773299999999999</v>
      </c>
      <c r="F473">
        <v>-1.40622</v>
      </c>
      <c r="G473">
        <v>-0.55930000000000002</v>
      </c>
      <c r="H473">
        <v>4976.32</v>
      </c>
      <c r="I473">
        <v>195141294.838</v>
      </c>
    </row>
    <row r="474" spans="1:9" x14ac:dyDescent="0.25">
      <c r="A474" s="27">
        <v>42984</v>
      </c>
      <c r="B474" t="s">
        <v>67</v>
      </c>
      <c r="C474" t="s">
        <v>68</v>
      </c>
      <c r="D474">
        <v>39.773299999999999</v>
      </c>
      <c r="E474">
        <v>39.520000000000003</v>
      </c>
      <c r="F474">
        <v>0.64093999999999995</v>
      </c>
      <c r="G474">
        <v>0.25330000000000003</v>
      </c>
      <c r="H474">
        <v>4976.32</v>
      </c>
      <c r="I474">
        <v>197924548.93610001</v>
      </c>
    </row>
    <row r="475" spans="1:9" x14ac:dyDescent="0.25">
      <c r="A475" s="27">
        <v>42983</v>
      </c>
      <c r="B475" t="s">
        <v>67</v>
      </c>
      <c r="C475" t="s">
        <v>68</v>
      </c>
      <c r="D475">
        <v>39.520000000000003</v>
      </c>
      <c r="E475">
        <v>38.3979</v>
      </c>
      <c r="F475">
        <v>2.9222999999999999</v>
      </c>
      <c r="G475">
        <v>1.1221000000000001</v>
      </c>
      <c r="H475">
        <v>4801.32</v>
      </c>
      <c r="I475">
        <v>189748047.84</v>
      </c>
    </row>
    <row r="476" spans="1:9" x14ac:dyDescent="0.25">
      <c r="A476" s="27">
        <v>42979</v>
      </c>
      <c r="B476" t="s">
        <v>67</v>
      </c>
      <c r="C476" t="s">
        <v>68</v>
      </c>
      <c r="D476">
        <v>38.3979</v>
      </c>
      <c r="E476">
        <v>38.326599999999999</v>
      </c>
      <c r="F476">
        <v>0.18603</v>
      </c>
      <c r="G476">
        <v>7.1300000000000002E-2</v>
      </c>
      <c r="H476">
        <v>4901.32</v>
      </c>
      <c r="I476">
        <v>188200280.0343</v>
      </c>
    </row>
    <row r="477" spans="1:9" x14ac:dyDescent="0.25">
      <c r="A477" s="27">
        <v>42978</v>
      </c>
      <c r="B477" t="s">
        <v>67</v>
      </c>
      <c r="C477" t="s">
        <v>68</v>
      </c>
      <c r="D477">
        <v>38.326599999999999</v>
      </c>
      <c r="E477">
        <v>39.666699999999999</v>
      </c>
      <c r="F477">
        <v>-3.3784000000000001</v>
      </c>
      <c r="G477">
        <v>-1.3401000000000001</v>
      </c>
      <c r="H477">
        <v>4901.32</v>
      </c>
      <c r="I477">
        <v>187850816.1322</v>
      </c>
    </row>
    <row r="478" spans="1:9" x14ac:dyDescent="0.25">
      <c r="A478" s="27">
        <v>42977</v>
      </c>
      <c r="B478" t="s">
        <v>67</v>
      </c>
      <c r="C478" t="s">
        <v>68</v>
      </c>
      <c r="D478">
        <v>39.666699999999999</v>
      </c>
      <c r="E478">
        <v>39.605800000000002</v>
      </c>
      <c r="F478">
        <v>0.15376999999999999</v>
      </c>
      <c r="G478">
        <v>6.0900000000000003E-2</v>
      </c>
      <c r="H478">
        <v>4901.32</v>
      </c>
      <c r="I478">
        <v>194419071.04390001</v>
      </c>
    </row>
    <row r="479" spans="1:9" x14ac:dyDescent="0.25">
      <c r="A479" s="27">
        <v>42976</v>
      </c>
      <c r="B479" t="s">
        <v>67</v>
      </c>
      <c r="C479" t="s">
        <v>68</v>
      </c>
      <c r="D479">
        <v>39.605800000000002</v>
      </c>
      <c r="E479">
        <v>39.220500000000001</v>
      </c>
      <c r="F479">
        <v>0.98238999999999999</v>
      </c>
      <c r="G479">
        <v>0.38529999999999998</v>
      </c>
      <c r="H479">
        <v>4901.32</v>
      </c>
      <c r="I479">
        <v>194120580.83860001</v>
      </c>
    </row>
    <row r="480" spans="1:9" x14ac:dyDescent="0.25">
      <c r="A480" s="27">
        <v>42975</v>
      </c>
      <c r="B480" t="s">
        <v>67</v>
      </c>
      <c r="C480" t="s">
        <v>68</v>
      </c>
      <c r="D480">
        <v>39.220500000000001</v>
      </c>
      <c r="E480">
        <v>39.419600000000003</v>
      </c>
      <c r="F480">
        <v>-0.50507999999999997</v>
      </c>
      <c r="G480">
        <v>-0.1991</v>
      </c>
      <c r="H480">
        <v>4901.32</v>
      </c>
      <c r="I480">
        <v>192232103.3985</v>
      </c>
    </row>
    <row r="481" spans="1:9" x14ac:dyDescent="0.25">
      <c r="A481" s="27">
        <v>42972</v>
      </c>
      <c r="B481" t="s">
        <v>67</v>
      </c>
      <c r="C481" t="s">
        <v>68</v>
      </c>
      <c r="D481">
        <v>39.419600000000003</v>
      </c>
      <c r="E481">
        <v>40.239400000000003</v>
      </c>
      <c r="F481">
        <v>-2.0373100000000002</v>
      </c>
      <c r="G481">
        <v>-0.81979999999999997</v>
      </c>
      <c r="H481">
        <v>4901.32</v>
      </c>
      <c r="I481">
        <v>193207955.61320001</v>
      </c>
    </row>
    <row r="482" spans="1:9" x14ac:dyDescent="0.25">
      <c r="A482" s="27">
        <v>42971</v>
      </c>
      <c r="B482" t="s">
        <v>67</v>
      </c>
      <c r="C482" t="s">
        <v>68</v>
      </c>
      <c r="D482">
        <v>40.239400000000003</v>
      </c>
      <c r="E482">
        <v>40.756</v>
      </c>
      <c r="F482">
        <v>-1.2675399999999999</v>
      </c>
      <c r="G482">
        <v>-0.51659999999999995</v>
      </c>
      <c r="H482">
        <v>4901.32</v>
      </c>
      <c r="I482">
        <v>197226055.28979999</v>
      </c>
    </row>
    <row r="483" spans="1:9" x14ac:dyDescent="0.25">
      <c r="A483" s="27">
        <v>42970</v>
      </c>
      <c r="B483" t="s">
        <v>67</v>
      </c>
      <c r="C483" t="s">
        <v>68</v>
      </c>
      <c r="D483">
        <v>40.756</v>
      </c>
      <c r="E483">
        <v>38.8917</v>
      </c>
      <c r="F483">
        <v>4.7935699999999999</v>
      </c>
      <c r="G483">
        <v>1.8643000000000001</v>
      </c>
      <c r="H483">
        <v>4901.32</v>
      </c>
      <c r="I483">
        <v>199758075.65200001</v>
      </c>
    </row>
    <row r="484" spans="1:9" x14ac:dyDescent="0.25">
      <c r="A484" s="27">
        <v>42969</v>
      </c>
      <c r="B484" t="s">
        <v>67</v>
      </c>
      <c r="C484" t="s">
        <v>68</v>
      </c>
      <c r="D484">
        <v>38.8917</v>
      </c>
      <c r="E484">
        <v>42.2179</v>
      </c>
      <c r="F484">
        <v>-7.8786500000000004</v>
      </c>
      <c r="G484">
        <v>-3.3262</v>
      </c>
      <c r="H484">
        <v>4901.32</v>
      </c>
      <c r="I484">
        <v>190620550.3689</v>
      </c>
    </row>
    <row r="485" spans="1:9" x14ac:dyDescent="0.25">
      <c r="A485" s="27">
        <v>42968</v>
      </c>
      <c r="B485" t="s">
        <v>67</v>
      </c>
      <c r="C485" t="s">
        <v>68</v>
      </c>
      <c r="D485">
        <v>42.2179</v>
      </c>
      <c r="E485">
        <v>44.621699999999997</v>
      </c>
      <c r="F485">
        <v>-5.3870699999999996</v>
      </c>
      <c r="G485">
        <v>-2.4037999999999999</v>
      </c>
      <c r="H485">
        <v>4601.32</v>
      </c>
      <c r="I485">
        <v>194257940.9743</v>
      </c>
    </row>
    <row r="486" spans="1:9" x14ac:dyDescent="0.25">
      <c r="A486" s="27">
        <v>42965</v>
      </c>
      <c r="B486" t="s">
        <v>67</v>
      </c>
      <c r="C486" t="s">
        <v>68</v>
      </c>
      <c r="D486">
        <v>44.621699999999997</v>
      </c>
      <c r="E486">
        <v>44.460999999999999</v>
      </c>
      <c r="F486">
        <v>0.36143999999999998</v>
      </c>
      <c r="G486">
        <v>0.16070000000000001</v>
      </c>
      <c r="H486">
        <v>4601.32</v>
      </c>
      <c r="I486">
        <v>205318586.7789</v>
      </c>
    </row>
    <row r="487" spans="1:9" x14ac:dyDescent="0.25">
      <c r="A487" s="27">
        <v>42964</v>
      </c>
      <c r="B487" t="s">
        <v>67</v>
      </c>
      <c r="C487" t="s">
        <v>68</v>
      </c>
      <c r="D487">
        <v>44.460999999999999</v>
      </c>
      <c r="E487">
        <v>39.032899999999998</v>
      </c>
      <c r="F487">
        <v>13.906470000000001</v>
      </c>
      <c r="G487">
        <v>5.4280999999999997</v>
      </c>
      <c r="H487">
        <v>4726.32</v>
      </c>
      <c r="I487">
        <v>210136780.13699999</v>
      </c>
    </row>
    <row r="488" spans="1:9" x14ac:dyDescent="0.25">
      <c r="A488" s="27">
        <v>42963</v>
      </c>
      <c r="B488" t="s">
        <v>67</v>
      </c>
      <c r="C488" t="s">
        <v>68</v>
      </c>
      <c r="D488">
        <v>39.032899999999998</v>
      </c>
      <c r="E488">
        <v>39.331400000000002</v>
      </c>
      <c r="F488">
        <v>-0.75893999999999995</v>
      </c>
      <c r="G488">
        <v>-0.29849999999999999</v>
      </c>
      <c r="H488">
        <v>4626.32</v>
      </c>
      <c r="I488">
        <v>180578568.82929999</v>
      </c>
    </row>
    <row r="489" spans="1:9" x14ac:dyDescent="0.25">
      <c r="A489" s="27">
        <v>42962</v>
      </c>
      <c r="B489" t="s">
        <v>67</v>
      </c>
      <c r="C489" t="s">
        <v>68</v>
      </c>
      <c r="D489">
        <v>39.331400000000002</v>
      </c>
      <c r="E489">
        <v>39.350099999999998</v>
      </c>
      <c r="F489">
        <v>-4.752E-2</v>
      </c>
      <c r="G489">
        <v>-1.8700000000000001E-2</v>
      </c>
      <c r="H489">
        <v>4026.32</v>
      </c>
      <c r="I489">
        <v>158360684.45379999</v>
      </c>
    </row>
    <row r="490" spans="1:9" x14ac:dyDescent="0.25">
      <c r="A490" s="27">
        <v>42961</v>
      </c>
      <c r="B490" t="s">
        <v>67</v>
      </c>
      <c r="C490" t="s">
        <v>68</v>
      </c>
      <c r="D490">
        <v>39.350099999999998</v>
      </c>
      <c r="E490">
        <v>45.921799999999998</v>
      </c>
      <c r="F490">
        <v>-14.31063</v>
      </c>
      <c r="G490">
        <v>-6.5716999999999999</v>
      </c>
      <c r="H490">
        <v>3926.32</v>
      </c>
      <c r="I490">
        <v>154500966.5817</v>
      </c>
    </row>
    <row r="491" spans="1:9" x14ac:dyDescent="0.25">
      <c r="A491" s="27">
        <v>42958</v>
      </c>
      <c r="B491" t="s">
        <v>67</v>
      </c>
      <c r="C491" t="s">
        <v>68</v>
      </c>
      <c r="D491">
        <v>45.921799999999998</v>
      </c>
      <c r="E491">
        <v>45.716000000000001</v>
      </c>
      <c r="F491">
        <v>0.45017000000000001</v>
      </c>
      <c r="G491">
        <v>0.20580000000000001</v>
      </c>
      <c r="H491">
        <v>3776.32</v>
      </c>
      <c r="I491">
        <v>173415274.0106</v>
      </c>
    </row>
    <row r="492" spans="1:9" x14ac:dyDescent="0.25">
      <c r="A492" s="27">
        <v>42957</v>
      </c>
      <c r="B492" t="s">
        <v>67</v>
      </c>
      <c r="C492" t="s">
        <v>68</v>
      </c>
      <c r="D492">
        <v>45.716000000000001</v>
      </c>
      <c r="E492">
        <v>38.4071</v>
      </c>
      <c r="F492">
        <v>19.030080000000002</v>
      </c>
      <c r="G492">
        <v>7.3089000000000004</v>
      </c>
      <c r="H492">
        <v>4026.32</v>
      </c>
      <c r="I492">
        <v>184067107.972</v>
      </c>
    </row>
    <row r="493" spans="1:9" x14ac:dyDescent="0.25">
      <c r="A493" s="27">
        <v>42956</v>
      </c>
      <c r="B493" t="s">
        <v>67</v>
      </c>
      <c r="C493" t="s">
        <v>68</v>
      </c>
      <c r="D493">
        <v>38.4071</v>
      </c>
      <c r="E493">
        <v>37.917700000000004</v>
      </c>
      <c r="F493">
        <v>1.2906899999999999</v>
      </c>
      <c r="G493">
        <v>0.4894</v>
      </c>
      <c r="H493">
        <v>4326.32</v>
      </c>
      <c r="I493">
        <v>166161289.6507</v>
      </c>
    </row>
    <row r="494" spans="1:9" x14ac:dyDescent="0.25">
      <c r="A494" s="27">
        <v>42955</v>
      </c>
      <c r="B494" t="s">
        <v>67</v>
      </c>
      <c r="C494" t="s">
        <v>68</v>
      </c>
      <c r="D494">
        <v>37.917700000000004</v>
      </c>
      <c r="E494">
        <v>36.814999999999998</v>
      </c>
      <c r="F494">
        <v>2.99525</v>
      </c>
      <c r="G494">
        <v>1.1027</v>
      </c>
      <c r="H494">
        <v>4326.32</v>
      </c>
      <c r="I494">
        <v>164043990.11090001</v>
      </c>
    </row>
    <row r="495" spans="1:9" x14ac:dyDescent="0.25">
      <c r="A495" s="27">
        <v>42954</v>
      </c>
      <c r="B495" t="s">
        <v>67</v>
      </c>
      <c r="C495" t="s">
        <v>68</v>
      </c>
      <c r="D495">
        <v>36.814999999999998</v>
      </c>
      <c r="E495">
        <v>37.372</v>
      </c>
      <c r="F495">
        <v>-1.4904200000000001</v>
      </c>
      <c r="G495">
        <v>-0.55700000000000005</v>
      </c>
      <c r="H495">
        <v>4326.32</v>
      </c>
      <c r="I495">
        <v>159273360.35499999</v>
      </c>
    </row>
    <row r="496" spans="1:9" x14ac:dyDescent="0.25">
      <c r="A496" s="27">
        <v>42951</v>
      </c>
      <c r="B496" t="s">
        <v>67</v>
      </c>
      <c r="C496" t="s">
        <v>68</v>
      </c>
      <c r="D496">
        <v>37.372</v>
      </c>
      <c r="E496">
        <v>37.341299999999997</v>
      </c>
      <c r="F496">
        <v>8.2210000000000005E-2</v>
      </c>
      <c r="G496">
        <v>3.0700000000000002E-2</v>
      </c>
      <c r="H496">
        <v>4326.32</v>
      </c>
      <c r="I496">
        <v>161683118.92399999</v>
      </c>
    </row>
    <row r="497" spans="1:9" x14ac:dyDescent="0.25">
      <c r="A497" s="27">
        <v>42950</v>
      </c>
      <c r="B497" t="s">
        <v>67</v>
      </c>
      <c r="C497" t="s">
        <v>68</v>
      </c>
      <c r="D497">
        <v>37.341299999999997</v>
      </c>
      <c r="E497">
        <v>37.101700000000001</v>
      </c>
      <c r="F497">
        <v>0.64578999999999998</v>
      </c>
      <c r="G497">
        <v>0.23960000000000001</v>
      </c>
      <c r="H497">
        <v>4301.32</v>
      </c>
      <c r="I497">
        <v>160616768.4921</v>
      </c>
    </row>
    <row r="498" spans="1:9" x14ac:dyDescent="0.25">
      <c r="A498" s="27">
        <v>42949</v>
      </c>
      <c r="B498" t="s">
        <v>67</v>
      </c>
      <c r="C498" t="s">
        <v>68</v>
      </c>
      <c r="D498">
        <v>37.101700000000001</v>
      </c>
      <c r="E498">
        <v>36.7121</v>
      </c>
      <c r="F498">
        <v>1.0612299999999999</v>
      </c>
      <c r="G498">
        <v>0.3896</v>
      </c>
      <c r="H498">
        <v>4301.32</v>
      </c>
      <c r="I498">
        <v>159586172.93889999</v>
      </c>
    </row>
    <row r="499" spans="1:9" x14ac:dyDescent="0.25">
      <c r="A499" s="27">
        <v>42948</v>
      </c>
      <c r="B499" t="s">
        <v>67</v>
      </c>
      <c r="C499" t="s">
        <v>68</v>
      </c>
      <c r="D499">
        <v>36.7121</v>
      </c>
      <c r="E499">
        <v>36.8703</v>
      </c>
      <c r="F499">
        <v>-0.42907000000000001</v>
      </c>
      <c r="G499">
        <v>-0.15820000000000001</v>
      </c>
      <c r="H499">
        <v>4301.32</v>
      </c>
      <c r="I499">
        <v>157910379.83570001</v>
      </c>
    </row>
    <row r="500" spans="1:9" x14ac:dyDescent="0.25">
      <c r="A500" s="27">
        <v>42947</v>
      </c>
      <c r="B500" t="s">
        <v>67</v>
      </c>
      <c r="C500" t="s">
        <v>68</v>
      </c>
      <c r="D500">
        <v>36.8703</v>
      </c>
      <c r="E500">
        <v>37.247599999999998</v>
      </c>
      <c r="F500">
        <v>-1.01295</v>
      </c>
      <c r="G500">
        <v>-0.37730000000000002</v>
      </c>
      <c r="H500">
        <v>4301.32</v>
      </c>
      <c r="I500">
        <v>158590848.18509999</v>
      </c>
    </row>
    <row r="501" spans="1:9" x14ac:dyDescent="0.25">
      <c r="A501" s="27">
        <v>42944</v>
      </c>
      <c r="B501" t="s">
        <v>67</v>
      </c>
      <c r="C501" t="s">
        <v>68</v>
      </c>
      <c r="D501">
        <v>37.247599999999998</v>
      </c>
      <c r="E501">
        <v>37.350299999999997</v>
      </c>
      <c r="F501">
        <v>-0.27495999999999998</v>
      </c>
      <c r="G501">
        <v>-0.1027</v>
      </c>
      <c r="H501">
        <v>4301.32</v>
      </c>
      <c r="I501">
        <v>160213735.08919999</v>
      </c>
    </row>
    <row r="502" spans="1:9" x14ac:dyDescent="0.25">
      <c r="A502" s="27">
        <v>42943</v>
      </c>
      <c r="B502" t="s">
        <v>67</v>
      </c>
      <c r="C502" t="s">
        <v>68</v>
      </c>
      <c r="D502">
        <v>37.350299999999997</v>
      </c>
      <c r="E502">
        <v>37.018500000000003</v>
      </c>
      <c r="F502">
        <v>0.89631000000000005</v>
      </c>
      <c r="G502">
        <v>0.33179999999999998</v>
      </c>
      <c r="H502">
        <v>4301.32</v>
      </c>
      <c r="I502">
        <v>160655480.34509999</v>
      </c>
    </row>
    <row r="503" spans="1:9" x14ac:dyDescent="0.25">
      <c r="A503" s="27">
        <v>42942</v>
      </c>
      <c r="B503" t="s">
        <v>67</v>
      </c>
      <c r="C503" t="s">
        <v>68</v>
      </c>
      <c r="D503">
        <v>37.018500000000003</v>
      </c>
      <c r="E503">
        <v>36.742199999999997</v>
      </c>
      <c r="F503">
        <v>0.752</v>
      </c>
      <c r="G503">
        <v>0.27629999999999999</v>
      </c>
      <c r="H503">
        <v>4301.32</v>
      </c>
      <c r="I503">
        <v>159228303.36449999</v>
      </c>
    </row>
    <row r="504" spans="1:9" x14ac:dyDescent="0.25">
      <c r="A504" s="27">
        <v>42941</v>
      </c>
      <c r="B504" t="s">
        <v>67</v>
      </c>
      <c r="C504" t="s">
        <v>68</v>
      </c>
      <c r="D504">
        <v>36.742199999999997</v>
      </c>
      <c r="E504">
        <v>37.0946</v>
      </c>
      <c r="F504">
        <v>-0.95</v>
      </c>
      <c r="G504">
        <v>-0.35239999999999999</v>
      </c>
      <c r="H504">
        <v>4301.32</v>
      </c>
      <c r="I504">
        <v>158039849.4774</v>
      </c>
    </row>
    <row r="505" spans="1:9" x14ac:dyDescent="0.25">
      <c r="A505" s="27">
        <v>42940</v>
      </c>
      <c r="B505" t="s">
        <v>67</v>
      </c>
      <c r="C505" t="s">
        <v>68</v>
      </c>
      <c r="D505">
        <v>37.0946</v>
      </c>
      <c r="E505">
        <v>37.304499999999997</v>
      </c>
      <c r="F505">
        <v>-0.56267</v>
      </c>
      <c r="G505">
        <v>-0.2099</v>
      </c>
      <c r="H505">
        <v>4301.32</v>
      </c>
      <c r="I505">
        <v>159555633.5882</v>
      </c>
    </row>
    <row r="506" spans="1:9" x14ac:dyDescent="0.25">
      <c r="A506" s="27">
        <v>42937</v>
      </c>
      <c r="B506" t="s">
        <v>67</v>
      </c>
      <c r="C506" t="s">
        <v>68</v>
      </c>
      <c r="D506">
        <v>37.304499999999997</v>
      </c>
      <c r="E506">
        <v>37.611800000000002</v>
      </c>
      <c r="F506">
        <v>-0.81703000000000003</v>
      </c>
      <c r="G506">
        <v>-0.30730000000000002</v>
      </c>
      <c r="H506">
        <v>4302.3599999999997</v>
      </c>
      <c r="I506">
        <v>160497491.20737499</v>
      </c>
    </row>
    <row r="507" spans="1:9" x14ac:dyDescent="0.25">
      <c r="A507" s="27">
        <v>42936</v>
      </c>
      <c r="B507" t="s">
        <v>67</v>
      </c>
      <c r="C507" t="s">
        <v>68</v>
      </c>
      <c r="D507">
        <v>37.611800000000002</v>
      </c>
      <c r="E507">
        <v>37.767200000000003</v>
      </c>
      <c r="F507">
        <v>-0.41147</v>
      </c>
      <c r="G507">
        <v>-0.15540000000000001</v>
      </c>
      <c r="H507">
        <v>4302.3599999999997</v>
      </c>
      <c r="I507">
        <v>161819607.28044999</v>
      </c>
    </row>
    <row r="508" spans="1:9" x14ac:dyDescent="0.25">
      <c r="A508" s="27">
        <v>42935</v>
      </c>
      <c r="B508" t="s">
        <v>67</v>
      </c>
      <c r="C508" t="s">
        <v>68</v>
      </c>
      <c r="D508">
        <v>37.767200000000003</v>
      </c>
      <c r="E508">
        <v>38.586799999999997</v>
      </c>
      <c r="F508">
        <v>-2.1240399999999999</v>
      </c>
      <c r="G508">
        <v>-0.8196</v>
      </c>
      <c r="H508">
        <v>4302.3599999999997</v>
      </c>
      <c r="I508">
        <v>162488194.45179999</v>
      </c>
    </row>
    <row r="509" spans="1:9" x14ac:dyDescent="0.25">
      <c r="A509" s="27">
        <v>42934</v>
      </c>
      <c r="B509" t="s">
        <v>67</v>
      </c>
      <c r="C509" t="s">
        <v>68</v>
      </c>
      <c r="D509">
        <v>38.586799999999997</v>
      </c>
      <c r="E509">
        <v>39.085700000000003</v>
      </c>
      <c r="F509">
        <v>-1.27643</v>
      </c>
      <c r="G509">
        <v>-0.49890000000000001</v>
      </c>
      <c r="H509">
        <v>4052.36</v>
      </c>
      <c r="I509">
        <v>156367710.96169999</v>
      </c>
    </row>
    <row r="510" spans="1:9" x14ac:dyDescent="0.25">
      <c r="A510" s="27">
        <v>42933</v>
      </c>
      <c r="B510" t="s">
        <v>67</v>
      </c>
      <c r="C510" t="s">
        <v>68</v>
      </c>
      <c r="D510">
        <v>39.085700000000003</v>
      </c>
      <c r="E510">
        <v>39.491999999999997</v>
      </c>
      <c r="F510">
        <v>-1.0288200000000001</v>
      </c>
      <c r="G510">
        <v>-0.40629999999999999</v>
      </c>
      <c r="H510">
        <v>4052.36</v>
      </c>
      <c r="I510">
        <v>158389434.73767501</v>
      </c>
    </row>
    <row r="511" spans="1:9" x14ac:dyDescent="0.25">
      <c r="A511" s="27">
        <v>42930</v>
      </c>
      <c r="B511" t="s">
        <v>67</v>
      </c>
      <c r="C511" t="s">
        <v>68</v>
      </c>
      <c r="D511">
        <v>39.491999999999997</v>
      </c>
      <c r="E511">
        <v>40.745199999999997</v>
      </c>
      <c r="F511">
        <v>-3.0756999999999999</v>
      </c>
      <c r="G511">
        <v>-1.2532000000000001</v>
      </c>
      <c r="H511">
        <v>4102.3599999999997</v>
      </c>
      <c r="I511">
        <v>162010480.104</v>
      </c>
    </row>
    <row r="512" spans="1:9" x14ac:dyDescent="0.25">
      <c r="A512" s="27">
        <v>42929</v>
      </c>
      <c r="B512" t="s">
        <v>67</v>
      </c>
      <c r="C512" t="s">
        <v>68</v>
      </c>
      <c r="D512">
        <v>40.745199999999997</v>
      </c>
      <c r="E512">
        <v>41.197200000000002</v>
      </c>
      <c r="F512">
        <v>-1.0971599999999999</v>
      </c>
      <c r="G512">
        <v>-0.45200000000000001</v>
      </c>
      <c r="H512">
        <v>3977.36</v>
      </c>
      <c r="I512">
        <v>162058440.72130001</v>
      </c>
    </row>
    <row r="513" spans="1:9" x14ac:dyDescent="0.25">
      <c r="A513" s="27">
        <v>42928</v>
      </c>
      <c r="B513" t="s">
        <v>67</v>
      </c>
      <c r="C513" t="s">
        <v>68</v>
      </c>
      <c r="D513">
        <v>41.197200000000002</v>
      </c>
      <c r="E513">
        <v>42.355600000000003</v>
      </c>
      <c r="F513">
        <v>-2.7349399999999999</v>
      </c>
      <c r="G513">
        <v>-1.1584000000000001</v>
      </c>
      <c r="H513">
        <v>3902.36</v>
      </c>
      <c r="I513">
        <v>160766418.68430001</v>
      </c>
    </row>
    <row r="514" spans="1:9" x14ac:dyDescent="0.25">
      <c r="A514" s="27">
        <v>42927</v>
      </c>
      <c r="B514" t="s">
        <v>67</v>
      </c>
      <c r="C514" t="s">
        <v>68</v>
      </c>
      <c r="D514">
        <v>42.355600000000003</v>
      </c>
      <c r="E514">
        <v>42.81</v>
      </c>
      <c r="F514">
        <v>-1.0614300000000001</v>
      </c>
      <c r="G514">
        <v>-0.45440000000000003</v>
      </c>
      <c r="H514">
        <v>3902.36</v>
      </c>
      <c r="I514">
        <v>165286915.69389999</v>
      </c>
    </row>
    <row r="515" spans="1:9" x14ac:dyDescent="0.25">
      <c r="A515" s="27">
        <v>42926</v>
      </c>
      <c r="B515" t="s">
        <v>67</v>
      </c>
      <c r="C515" t="s">
        <v>68</v>
      </c>
      <c r="D515">
        <v>42.81</v>
      </c>
      <c r="E515">
        <v>43.780799999999999</v>
      </c>
      <c r="F515">
        <v>-2.2174100000000001</v>
      </c>
      <c r="G515">
        <v>-0.9708</v>
      </c>
      <c r="H515">
        <v>3902.36</v>
      </c>
      <c r="I515">
        <v>167060149.32749999</v>
      </c>
    </row>
    <row r="516" spans="1:9" x14ac:dyDescent="0.25">
      <c r="A516" s="27">
        <v>42923</v>
      </c>
      <c r="B516" t="s">
        <v>67</v>
      </c>
      <c r="C516" t="s">
        <v>68</v>
      </c>
      <c r="D516">
        <v>43.780799999999999</v>
      </c>
      <c r="E516">
        <v>45.113999999999997</v>
      </c>
      <c r="F516">
        <v>-2.9551799999999999</v>
      </c>
      <c r="G516">
        <v>-1.3331999999999999</v>
      </c>
      <c r="H516">
        <v>3796.11</v>
      </c>
      <c r="I516">
        <v>166196853.08520001</v>
      </c>
    </row>
    <row r="517" spans="1:9" x14ac:dyDescent="0.25">
      <c r="A517" s="27">
        <v>42922</v>
      </c>
      <c r="B517" t="s">
        <v>67</v>
      </c>
      <c r="C517" t="s">
        <v>68</v>
      </c>
      <c r="D517">
        <v>45.113999999999997</v>
      </c>
      <c r="E517">
        <v>43.085999999999999</v>
      </c>
      <c r="F517">
        <v>4.7068700000000003</v>
      </c>
      <c r="G517">
        <v>2.028</v>
      </c>
      <c r="H517">
        <v>3796.11</v>
      </c>
      <c r="I517">
        <v>171257830.60350001</v>
      </c>
    </row>
    <row r="518" spans="1:9" x14ac:dyDescent="0.25">
      <c r="A518" s="27">
        <v>42921</v>
      </c>
      <c r="B518" t="s">
        <v>67</v>
      </c>
      <c r="C518" t="s">
        <v>68</v>
      </c>
      <c r="D518">
        <v>43.085999999999999</v>
      </c>
      <c r="E518">
        <v>43.616399999999999</v>
      </c>
      <c r="F518">
        <v>-1.2160599999999999</v>
      </c>
      <c r="G518">
        <v>-0.53039999999999998</v>
      </c>
      <c r="H518">
        <v>3796.11</v>
      </c>
      <c r="I518">
        <v>163559313.9465</v>
      </c>
    </row>
    <row r="519" spans="1:9" x14ac:dyDescent="0.25">
      <c r="A519" s="27">
        <v>42919</v>
      </c>
      <c r="B519" t="s">
        <v>67</v>
      </c>
      <c r="C519" t="s">
        <v>68</v>
      </c>
      <c r="D519">
        <v>43.616399999999999</v>
      </c>
      <c r="E519">
        <v>42.688800000000001</v>
      </c>
      <c r="F519">
        <v>2.1729400000000001</v>
      </c>
      <c r="G519">
        <v>0.92759999999999998</v>
      </c>
      <c r="H519">
        <v>3796.11</v>
      </c>
      <c r="I519">
        <v>165572772.14910001</v>
      </c>
    </row>
    <row r="520" spans="1:9" x14ac:dyDescent="0.25">
      <c r="A520" s="27">
        <v>42916</v>
      </c>
      <c r="B520" t="s">
        <v>67</v>
      </c>
      <c r="C520" t="s">
        <v>68</v>
      </c>
      <c r="D520">
        <v>42.688800000000001</v>
      </c>
      <c r="E520">
        <v>41.975999999999999</v>
      </c>
      <c r="F520">
        <v>1.69811</v>
      </c>
      <c r="G520">
        <v>0.71279999999999999</v>
      </c>
      <c r="H520">
        <v>3796.11</v>
      </c>
      <c r="I520">
        <v>162051497.96219999</v>
      </c>
    </row>
    <row r="521" spans="1:9" x14ac:dyDescent="0.25">
      <c r="A521" s="27">
        <v>42915</v>
      </c>
      <c r="B521" t="s">
        <v>67</v>
      </c>
      <c r="C521" t="s">
        <v>68</v>
      </c>
      <c r="D521">
        <v>41.975999999999999</v>
      </c>
      <c r="E521">
        <v>40.9908</v>
      </c>
      <c r="F521">
        <v>2.40347</v>
      </c>
      <c r="G521">
        <v>0.98519999999999996</v>
      </c>
      <c r="H521">
        <v>3796.11</v>
      </c>
      <c r="I521">
        <v>159345628.794</v>
      </c>
    </row>
    <row r="522" spans="1:9" x14ac:dyDescent="0.25">
      <c r="A522" s="27">
        <v>42914</v>
      </c>
      <c r="B522" t="s">
        <v>67</v>
      </c>
      <c r="C522" t="s">
        <v>68</v>
      </c>
      <c r="D522">
        <v>40.9908</v>
      </c>
      <c r="E522">
        <v>42.062399999999997</v>
      </c>
      <c r="F522">
        <v>-2.5476399999999999</v>
      </c>
      <c r="G522">
        <v>-1.0716000000000001</v>
      </c>
      <c r="H522">
        <v>3796.11</v>
      </c>
      <c r="I522">
        <v>155605698.51269999</v>
      </c>
    </row>
    <row r="523" spans="1:9" x14ac:dyDescent="0.25">
      <c r="A523" s="27">
        <v>42913</v>
      </c>
      <c r="B523" t="s">
        <v>67</v>
      </c>
      <c r="C523" t="s">
        <v>68</v>
      </c>
      <c r="D523">
        <v>42.062399999999997</v>
      </c>
      <c r="E523">
        <v>40.7532</v>
      </c>
      <c r="F523">
        <v>3.21251</v>
      </c>
      <c r="G523">
        <v>1.3091999999999999</v>
      </c>
      <c r="H523">
        <v>3708.61</v>
      </c>
      <c r="I523">
        <v>155993152.93560001</v>
      </c>
    </row>
    <row r="524" spans="1:9" x14ac:dyDescent="0.25">
      <c r="A524" s="27">
        <v>42912</v>
      </c>
      <c r="B524" t="s">
        <v>67</v>
      </c>
      <c r="C524" t="s">
        <v>68</v>
      </c>
      <c r="D524">
        <v>40.7532</v>
      </c>
      <c r="E524">
        <v>41.621600000000001</v>
      </c>
      <c r="F524">
        <v>-2.0864199999999999</v>
      </c>
      <c r="G524">
        <v>-0.86839999999999995</v>
      </c>
      <c r="H524">
        <v>3708.61</v>
      </c>
      <c r="I524">
        <v>151137837.12329999</v>
      </c>
    </row>
    <row r="525" spans="1:9" x14ac:dyDescent="0.25">
      <c r="A525" s="27">
        <v>42909</v>
      </c>
      <c r="B525" t="s">
        <v>67</v>
      </c>
      <c r="C525" t="s">
        <v>68</v>
      </c>
      <c r="D525">
        <v>41.621600000000001</v>
      </c>
      <c r="E525">
        <v>41.970799999999997</v>
      </c>
      <c r="F525">
        <v>-0.83201000000000003</v>
      </c>
      <c r="G525">
        <v>-0.34920000000000001</v>
      </c>
      <c r="H525">
        <v>3708.61</v>
      </c>
      <c r="I525">
        <v>154358396.43540001</v>
      </c>
    </row>
    <row r="526" spans="1:9" x14ac:dyDescent="0.25">
      <c r="A526" s="27">
        <v>42908</v>
      </c>
      <c r="B526" t="s">
        <v>67</v>
      </c>
      <c r="C526" t="s">
        <v>68</v>
      </c>
      <c r="D526">
        <v>41.970799999999997</v>
      </c>
      <c r="E526">
        <v>42.650799999999997</v>
      </c>
      <c r="F526">
        <v>-1.5943400000000001</v>
      </c>
      <c r="G526">
        <v>-0.68</v>
      </c>
      <c r="H526">
        <v>3633.61</v>
      </c>
      <c r="I526">
        <v>152505634.0077</v>
      </c>
    </row>
    <row r="527" spans="1:9" x14ac:dyDescent="0.25">
      <c r="A527" s="27">
        <v>42907</v>
      </c>
      <c r="B527" t="s">
        <v>67</v>
      </c>
      <c r="C527" t="s">
        <v>68</v>
      </c>
      <c r="D527">
        <v>42.650799999999997</v>
      </c>
      <c r="E527">
        <v>42.300400000000003</v>
      </c>
      <c r="F527">
        <v>0.82835999999999999</v>
      </c>
      <c r="G527">
        <v>0.35039999999999999</v>
      </c>
      <c r="H527">
        <v>3546.11</v>
      </c>
      <c r="I527">
        <v>151244545.67770001</v>
      </c>
    </row>
    <row r="528" spans="1:9" x14ac:dyDescent="0.25">
      <c r="A528" s="27">
        <v>42906</v>
      </c>
      <c r="B528" t="s">
        <v>67</v>
      </c>
      <c r="C528" t="s">
        <v>68</v>
      </c>
      <c r="D528">
        <v>42.300400000000003</v>
      </c>
      <c r="E528">
        <v>42.435600000000001</v>
      </c>
      <c r="F528">
        <v>-0.31859999999999999</v>
      </c>
      <c r="G528">
        <v>-0.13519999999999999</v>
      </c>
      <c r="H528">
        <v>3546.11</v>
      </c>
      <c r="I528">
        <v>150001987.7701</v>
      </c>
    </row>
    <row r="529" spans="1:9" x14ac:dyDescent="0.25">
      <c r="A529" s="27">
        <v>42905</v>
      </c>
      <c r="B529" t="s">
        <v>67</v>
      </c>
      <c r="C529" t="s">
        <v>68</v>
      </c>
      <c r="D529">
        <v>42.435600000000001</v>
      </c>
      <c r="E529">
        <v>43.217199999999998</v>
      </c>
      <c r="F529">
        <v>-1.80854</v>
      </c>
      <c r="G529">
        <v>-0.78159999999999996</v>
      </c>
      <c r="H529">
        <v>3777.36</v>
      </c>
      <c r="I529">
        <v>160294654.7139</v>
      </c>
    </row>
    <row r="530" spans="1:9" x14ac:dyDescent="0.25">
      <c r="A530" s="27">
        <v>42902</v>
      </c>
      <c r="B530" t="s">
        <v>67</v>
      </c>
      <c r="C530" t="s">
        <v>68</v>
      </c>
      <c r="D530">
        <v>43.217199999999998</v>
      </c>
      <c r="E530">
        <v>43.620399999999997</v>
      </c>
      <c r="F530">
        <v>-0.92434000000000005</v>
      </c>
      <c r="G530">
        <v>-0.4032</v>
      </c>
      <c r="H530">
        <v>3777.36</v>
      </c>
      <c r="I530">
        <v>163247041.4393</v>
      </c>
    </row>
    <row r="531" spans="1:9" x14ac:dyDescent="0.25">
      <c r="A531" s="27">
        <v>42901</v>
      </c>
      <c r="B531" t="s">
        <v>67</v>
      </c>
      <c r="C531" t="s">
        <v>68</v>
      </c>
      <c r="D531">
        <v>43.620399999999997</v>
      </c>
      <c r="E531">
        <v>43.15</v>
      </c>
      <c r="F531">
        <v>1.09015</v>
      </c>
      <c r="G531">
        <v>0.47039999999999998</v>
      </c>
      <c r="H531">
        <v>3777.36</v>
      </c>
      <c r="I531">
        <v>164770074.10010001</v>
      </c>
    </row>
    <row r="532" spans="1:9" x14ac:dyDescent="0.25">
      <c r="A532" s="27">
        <v>42900</v>
      </c>
      <c r="B532" t="s">
        <v>67</v>
      </c>
      <c r="C532" t="s">
        <v>68</v>
      </c>
      <c r="D532">
        <v>43.15</v>
      </c>
      <c r="E532">
        <v>43.112000000000002</v>
      </c>
      <c r="F532">
        <v>8.8139999999999996E-2</v>
      </c>
      <c r="G532">
        <v>3.7999999999999999E-2</v>
      </c>
      <c r="H532">
        <v>3777.36</v>
      </c>
      <c r="I532">
        <v>162993202.66249999</v>
      </c>
    </row>
    <row r="533" spans="1:9" x14ac:dyDescent="0.25">
      <c r="A533" s="27">
        <v>42899</v>
      </c>
      <c r="B533" t="s">
        <v>67</v>
      </c>
      <c r="C533" t="s">
        <v>68</v>
      </c>
      <c r="D533">
        <v>43.112000000000002</v>
      </c>
      <c r="E533">
        <v>44.589599999999997</v>
      </c>
      <c r="F533">
        <v>-3.3137799999999999</v>
      </c>
      <c r="G533">
        <v>-1.4776</v>
      </c>
      <c r="H533">
        <v>3777.36</v>
      </c>
      <c r="I533">
        <v>162849662.87799999</v>
      </c>
    </row>
    <row r="534" spans="1:9" x14ac:dyDescent="0.25">
      <c r="A534" s="27">
        <v>42898</v>
      </c>
      <c r="B534" t="s">
        <v>67</v>
      </c>
      <c r="C534" t="s">
        <v>68</v>
      </c>
      <c r="D534">
        <v>44.589599999999997</v>
      </c>
      <c r="E534">
        <v>44.178800000000003</v>
      </c>
      <c r="F534">
        <v>0.92986000000000002</v>
      </c>
      <c r="G534">
        <v>0.4108</v>
      </c>
      <c r="H534">
        <v>3777.36</v>
      </c>
      <c r="I534">
        <v>168431094.0774</v>
      </c>
    </row>
    <row r="535" spans="1:9" x14ac:dyDescent="0.25">
      <c r="A535" s="27">
        <v>42895</v>
      </c>
      <c r="B535" t="s">
        <v>67</v>
      </c>
      <c r="C535" t="s">
        <v>68</v>
      </c>
      <c r="D535">
        <v>44.178800000000003</v>
      </c>
      <c r="E535">
        <v>43.94</v>
      </c>
      <c r="F535">
        <v>0.54347000000000001</v>
      </c>
      <c r="G535">
        <v>0.23880000000000001</v>
      </c>
      <c r="H535">
        <v>3777.36</v>
      </c>
      <c r="I535">
        <v>166879353.45969999</v>
      </c>
    </row>
    <row r="536" spans="1:9" x14ac:dyDescent="0.25">
      <c r="A536" s="27">
        <v>42894</v>
      </c>
      <c r="B536" t="s">
        <v>67</v>
      </c>
      <c r="C536" t="s">
        <v>68</v>
      </c>
      <c r="D536">
        <v>43.94</v>
      </c>
      <c r="E536">
        <v>44.7288</v>
      </c>
      <c r="F536">
        <v>-1.76352</v>
      </c>
      <c r="G536">
        <v>-0.78879999999999995</v>
      </c>
      <c r="H536">
        <v>3652.36</v>
      </c>
      <c r="I536">
        <v>160484819.23500001</v>
      </c>
    </row>
    <row r="537" spans="1:9" x14ac:dyDescent="0.25">
      <c r="A537" s="27">
        <v>42893</v>
      </c>
      <c r="B537" t="s">
        <v>67</v>
      </c>
      <c r="C537" t="s">
        <v>68</v>
      </c>
      <c r="D537">
        <v>44.7288</v>
      </c>
      <c r="E537">
        <v>45.090800000000002</v>
      </c>
      <c r="F537">
        <v>-0.80281999999999998</v>
      </c>
      <c r="G537">
        <v>-0.36199999999999999</v>
      </c>
      <c r="H537">
        <v>3602.36</v>
      </c>
      <c r="I537">
        <v>161129362.97220001</v>
      </c>
    </row>
    <row r="538" spans="1:9" x14ac:dyDescent="0.25">
      <c r="A538" s="27">
        <v>42892</v>
      </c>
      <c r="B538" t="s">
        <v>67</v>
      </c>
      <c r="C538" t="s">
        <v>68</v>
      </c>
      <c r="D538">
        <v>45.090800000000002</v>
      </c>
      <c r="E538">
        <v>44.366399999999999</v>
      </c>
      <c r="F538">
        <v>1.6327700000000001</v>
      </c>
      <c r="G538">
        <v>0.72440000000000004</v>
      </c>
      <c r="H538">
        <v>3602.36</v>
      </c>
      <c r="I538">
        <v>162433418.2877</v>
      </c>
    </row>
    <row r="539" spans="1:9" x14ac:dyDescent="0.25">
      <c r="A539" s="27">
        <v>42891</v>
      </c>
      <c r="B539" t="s">
        <v>67</v>
      </c>
      <c r="C539" t="s">
        <v>68</v>
      </c>
      <c r="D539">
        <v>44.366399999999999</v>
      </c>
      <c r="E539">
        <v>43.911200000000001</v>
      </c>
      <c r="F539">
        <v>1.03664</v>
      </c>
      <c r="G539">
        <v>0.45519999999999999</v>
      </c>
      <c r="H539">
        <v>3477.36</v>
      </c>
      <c r="I539">
        <v>154278066.71160001</v>
      </c>
    </row>
    <row r="540" spans="1:9" x14ac:dyDescent="0.25">
      <c r="A540" s="27">
        <v>42888</v>
      </c>
      <c r="B540" t="s">
        <v>67</v>
      </c>
      <c r="C540" t="s">
        <v>68</v>
      </c>
      <c r="D540">
        <v>43.911200000000001</v>
      </c>
      <c r="E540">
        <v>43.744399999999999</v>
      </c>
      <c r="F540">
        <v>0.38130999999999998</v>
      </c>
      <c r="G540">
        <v>0.1668</v>
      </c>
      <c r="H540">
        <v>3389.86</v>
      </c>
      <c r="I540">
        <v>148852941.18779999</v>
      </c>
    </row>
    <row r="541" spans="1:9" x14ac:dyDescent="0.25">
      <c r="A541" s="27">
        <v>42887</v>
      </c>
      <c r="B541" t="s">
        <v>67</v>
      </c>
      <c r="C541" t="s">
        <v>68</v>
      </c>
      <c r="D541">
        <v>43.744399999999999</v>
      </c>
      <c r="E541">
        <v>44.552799999999998</v>
      </c>
      <c r="F541">
        <v>-1.8144800000000001</v>
      </c>
      <c r="G541">
        <v>-0.80840000000000001</v>
      </c>
      <c r="H541">
        <v>3389.86</v>
      </c>
      <c r="I541">
        <v>148287512.08109999</v>
      </c>
    </row>
    <row r="542" spans="1:9" x14ac:dyDescent="0.25">
      <c r="A542" s="27">
        <v>42886</v>
      </c>
      <c r="B542" t="s">
        <v>67</v>
      </c>
      <c r="C542" t="s">
        <v>68</v>
      </c>
      <c r="D542">
        <v>44.552799999999998</v>
      </c>
      <c r="E542">
        <v>44.624000000000002</v>
      </c>
      <c r="F542">
        <v>-0.15956000000000001</v>
      </c>
      <c r="G542">
        <v>-7.1199999999999999E-2</v>
      </c>
      <c r="H542">
        <v>3339.86</v>
      </c>
      <c r="I542">
        <v>148800237.12819999</v>
      </c>
    </row>
    <row r="543" spans="1:9" x14ac:dyDescent="0.25">
      <c r="A543" s="27">
        <v>42885</v>
      </c>
      <c r="B543" t="s">
        <v>67</v>
      </c>
      <c r="C543" t="s">
        <v>68</v>
      </c>
      <c r="D543">
        <v>44.624000000000002</v>
      </c>
      <c r="E543">
        <v>45.114400000000003</v>
      </c>
      <c r="F543">
        <v>-1.08701</v>
      </c>
      <c r="G543">
        <v>-0.4904</v>
      </c>
      <c r="H543">
        <v>3339.86</v>
      </c>
      <c r="I543">
        <v>149038035.35600001</v>
      </c>
    </row>
    <row r="544" spans="1:9" x14ac:dyDescent="0.25">
      <c r="A544" s="27">
        <v>42881</v>
      </c>
      <c r="B544" t="s">
        <v>67</v>
      </c>
      <c r="C544" t="s">
        <v>68</v>
      </c>
      <c r="D544">
        <v>45.114400000000003</v>
      </c>
      <c r="E544">
        <v>45.483600000000003</v>
      </c>
      <c r="F544">
        <v>-0.81172</v>
      </c>
      <c r="G544">
        <v>-0.36919999999999997</v>
      </c>
      <c r="H544">
        <v>3339.86</v>
      </c>
      <c r="I544">
        <v>150675904.04859999</v>
      </c>
    </row>
    <row r="545" spans="1:9" x14ac:dyDescent="0.25">
      <c r="A545" s="27">
        <v>42880</v>
      </c>
      <c r="B545" t="s">
        <v>67</v>
      </c>
      <c r="C545" t="s">
        <v>68</v>
      </c>
      <c r="D545">
        <v>45.483600000000003</v>
      </c>
      <c r="E545">
        <v>45.299599999999998</v>
      </c>
      <c r="F545">
        <v>0.40617999999999999</v>
      </c>
      <c r="G545">
        <v>0.184</v>
      </c>
      <c r="H545">
        <v>3177.36</v>
      </c>
      <c r="I545">
        <v>144517896.3759</v>
      </c>
    </row>
    <row r="546" spans="1:9" x14ac:dyDescent="0.25">
      <c r="A546" s="27">
        <v>42879</v>
      </c>
      <c r="B546" t="s">
        <v>67</v>
      </c>
      <c r="C546" t="s">
        <v>68</v>
      </c>
      <c r="D546">
        <v>45.299599999999998</v>
      </c>
      <c r="E546">
        <v>46.6008</v>
      </c>
      <c r="F546">
        <v>-2.79223</v>
      </c>
      <c r="G546">
        <v>-1.3011999999999999</v>
      </c>
      <c r="H546">
        <v>3177.36</v>
      </c>
      <c r="I546">
        <v>143933261.62990001</v>
      </c>
    </row>
    <row r="547" spans="1:9" x14ac:dyDescent="0.25">
      <c r="A547" s="27">
        <v>42878</v>
      </c>
      <c r="B547" t="s">
        <v>67</v>
      </c>
      <c r="C547" t="s">
        <v>68</v>
      </c>
      <c r="D547">
        <v>46.6008</v>
      </c>
      <c r="E547">
        <v>46.198399999999999</v>
      </c>
      <c r="F547">
        <v>0.87102999999999997</v>
      </c>
      <c r="G547">
        <v>0.40239999999999998</v>
      </c>
      <c r="H547">
        <v>3177.36</v>
      </c>
      <c r="I547">
        <v>148067646.0402</v>
      </c>
    </row>
    <row r="548" spans="1:9" x14ac:dyDescent="0.25">
      <c r="A548" s="27">
        <v>42877</v>
      </c>
      <c r="B548" t="s">
        <v>67</v>
      </c>
      <c r="C548" t="s">
        <v>68</v>
      </c>
      <c r="D548">
        <v>46.198399999999999</v>
      </c>
      <c r="E548">
        <v>47.978000000000002</v>
      </c>
      <c r="F548">
        <v>-3.7092000000000001</v>
      </c>
      <c r="G548">
        <v>-1.7796000000000001</v>
      </c>
      <c r="H548">
        <v>2989.86</v>
      </c>
      <c r="I548">
        <v>138126875.2696</v>
      </c>
    </row>
    <row r="549" spans="1:9" x14ac:dyDescent="0.25">
      <c r="A549" s="27">
        <v>42874</v>
      </c>
      <c r="B549" t="s">
        <v>67</v>
      </c>
      <c r="C549" t="s">
        <v>68</v>
      </c>
      <c r="D549">
        <v>47.978000000000002</v>
      </c>
      <c r="E549">
        <v>53.652000000000001</v>
      </c>
      <c r="F549">
        <v>-10.575559999999999</v>
      </c>
      <c r="G549">
        <v>-5.6740000000000004</v>
      </c>
      <c r="H549">
        <v>2989.86</v>
      </c>
      <c r="I549">
        <v>143447635.01949999</v>
      </c>
    </row>
    <row r="550" spans="1:9" x14ac:dyDescent="0.25">
      <c r="A550" s="27">
        <v>42873</v>
      </c>
      <c r="B550" t="s">
        <v>67</v>
      </c>
      <c r="C550" t="s">
        <v>68</v>
      </c>
      <c r="D550">
        <v>53.652000000000001</v>
      </c>
      <c r="E550">
        <v>53.481200000000001</v>
      </c>
      <c r="F550">
        <v>0.31935999999999998</v>
      </c>
      <c r="G550">
        <v>0.17080000000000001</v>
      </c>
      <c r="H550">
        <v>2989.86</v>
      </c>
      <c r="I550">
        <v>160412116.26300001</v>
      </c>
    </row>
    <row r="551" spans="1:9" x14ac:dyDescent="0.25">
      <c r="A551" s="27">
        <v>42872</v>
      </c>
      <c r="B551" t="s">
        <v>67</v>
      </c>
      <c r="C551" t="s">
        <v>68</v>
      </c>
      <c r="D551">
        <v>53.481200000000001</v>
      </c>
      <c r="E551">
        <v>45.396000000000001</v>
      </c>
      <c r="F551">
        <v>17.810379999999999</v>
      </c>
      <c r="G551">
        <v>8.0852000000000004</v>
      </c>
      <c r="H551">
        <v>3039.86</v>
      </c>
      <c r="I551">
        <v>162575507.7053</v>
      </c>
    </row>
    <row r="552" spans="1:9" x14ac:dyDescent="0.25">
      <c r="A552" s="27">
        <v>42871</v>
      </c>
      <c r="B552" t="s">
        <v>67</v>
      </c>
      <c r="C552" t="s">
        <v>68</v>
      </c>
      <c r="D552">
        <v>45.396000000000001</v>
      </c>
      <c r="E552">
        <v>45.711599999999997</v>
      </c>
      <c r="F552">
        <v>-0.69042000000000003</v>
      </c>
      <c r="G552">
        <v>-0.31559999999999999</v>
      </c>
      <c r="H552">
        <v>3264.86</v>
      </c>
      <c r="I552">
        <v>148211709.39899999</v>
      </c>
    </row>
    <row r="553" spans="1:9" x14ac:dyDescent="0.25">
      <c r="A553" s="27">
        <v>42870</v>
      </c>
      <c r="B553" t="s">
        <v>67</v>
      </c>
      <c r="C553" t="s">
        <v>68</v>
      </c>
      <c r="D553">
        <v>45.711599999999997</v>
      </c>
      <c r="E553">
        <v>46.720399999999998</v>
      </c>
      <c r="F553">
        <v>-2.15923</v>
      </c>
      <c r="G553">
        <v>-1.0087999999999999</v>
      </c>
      <c r="H553">
        <v>3177.36</v>
      </c>
      <c r="I553">
        <v>145242335.08289999</v>
      </c>
    </row>
    <row r="554" spans="1:9" x14ac:dyDescent="0.25">
      <c r="A554" s="27">
        <v>42867</v>
      </c>
      <c r="B554" t="s">
        <v>67</v>
      </c>
      <c r="C554" t="s">
        <v>68</v>
      </c>
      <c r="D554">
        <v>46.720399999999998</v>
      </c>
      <c r="E554">
        <v>47.485999999999997</v>
      </c>
      <c r="F554">
        <v>-1.61226</v>
      </c>
      <c r="G554">
        <v>-0.76559999999999995</v>
      </c>
      <c r="H554">
        <v>2983.61</v>
      </c>
      <c r="I554">
        <v>139395581.12509999</v>
      </c>
    </row>
    <row r="555" spans="1:9" x14ac:dyDescent="0.25">
      <c r="A555" s="27">
        <v>42866</v>
      </c>
      <c r="B555" t="s">
        <v>67</v>
      </c>
      <c r="C555" t="s">
        <v>68</v>
      </c>
      <c r="D555">
        <v>47.485999999999997</v>
      </c>
      <c r="E555">
        <v>47.103999999999999</v>
      </c>
      <c r="F555">
        <v>0.81096999999999997</v>
      </c>
      <c r="G555">
        <v>0.38200000000000001</v>
      </c>
      <c r="H555">
        <v>2983.61</v>
      </c>
      <c r="I555">
        <v>141679835.0465</v>
      </c>
    </row>
    <row r="556" spans="1:9" x14ac:dyDescent="0.25">
      <c r="A556" s="27">
        <v>42865</v>
      </c>
      <c r="B556" t="s">
        <v>67</v>
      </c>
      <c r="C556" t="s">
        <v>68</v>
      </c>
      <c r="D556">
        <v>47.103999999999999</v>
      </c>
      <c r="E556">
        <v>47.010399999999997</v>
      </c>
      <c r="F556">
        <v>0.1991</v>
      </c>
      <c r="G556">
        <v>9.3600000000000003E-2</v>
      </c>
      <c r="H556">
        <v>2983.61</v>
      </c>
      <c r="I556">
        <v>140540094.97600001</v>
      </c>
    </row>
    <row r="557" spans="1:9" x14ac:dyDescent="0.25">
      <c r="A557" s="27">
        <v>42864</v>
      </c>
      <c r="B557" t="s">
        <v>67</v>
      </c>
      <c r="C557" t="s">
        <v>68</v>
      </c>
      <c r="D557">
        <v>47.010399999999997</v>
      </c>
      <c r="E557">
        <v>47.010800000000003</v>
      </c>
      <c r="F557">
        <v>-8.4999999999999995E-4</v>
      </c>
      <c r="G557">
        <v>-4.0000000000000002E-4</v>
      </c>
      <c r="H557">
        <v>2958.61</v>
      </c>
      <c r="I557">
        <v>139085568.82260001</v>
      </c>
    </row>
    <row r="558" spans="1:9" x14ac:dyDescent="0.25">
      <c r="A558" s="27">
        <v>42863</v>
      </c>
      <c r="B558" t="s">
        <v>67</v>
      </c>
      <c r="C558" t="s">
        <v>68</v>
      </c>
      <c r="D558">
        <v>47.010800000000003</v>
      </c>
      <c r="E558">
        <v>47.995199999999997</v>
      </c>
      <c r="F558">
        <v>-2.05104</v>
      </c>
      <c r="G558">
        <v>-0.98440000000000005</v>
      </c>
      <c r="H558">
        <v>2808.61</v>
      </c>
      <c r="I558">
        <v>132035132.2677</v>
      </c>
    </row>
    <row r="559" spans="1:9" x14ac:dyDescent="0.25">
      <c r="A559" s="27">
        <v>42860</v>
      </c>
      <c r="B559" t="s">
        <v>67</v>
      </c>
      <c r="C559" t="s">
        <v>68</v>
      </c>
      <c r="D559">
        <v>47.995199999999997</v>
      </c>
      <c r="E559">
        <v>47.917999999999999</v>
      </c>
      <c r="F559">
        <v>0.16111</v>
      </c>
      <c r="G559">
        <v>7.7200000000000005E-2</v>
      </c>
      <c r="H559">
        <v>2808.61</v>
      </c>
      <c r="I559">
        <v>134799930.65880001</v>
      </c>
    </row>
    <row r="560" spans="1:9" x14ac:dyDescent="0.25">
      <c r="A560" s="27">
        <v>42859</v>
      </c>
      <c r="B560" t="s">
        <v>67</v>
      </c>
      <c r="C560" t="s">
        <v>68</v>
      </c>
      <c r="D560">
        <v>47.917999999999999</v>
      </c>
      <c r="E560">
        <v>49.182400000000001</v>
      </c>
      <c r="F560">
        <v>-2.57084</v>
      </c>
      <c r="G560">
        <v>-1.2644</v>
      </c>
      <c r="H560">
        <v>2808.61</v>
      </c>
      <c r="I560">
        <v>134583105.7545</v>
      </c>
    </row>
    <row r="561" spans="1:9" x14ac:dyDescent="0.25">
      <c r="A561" s="27">
        <v>42858</v>
      </c>
      <c r="B561" t="s">
        <v>67</v>
      </c>
      <c r="C561" t="s">
        <v>68</v>
      </c>
      <c r="D561">
        <v>49.182400000000001</v>
      </c>
      <c r="E561">
        <v>48.3964</v>
      </c>
      <c r="F561">
        <v>1.62409</v>
      </c>
      <c r="G561">
        <v>0.78600000000000003</v>
      </c>
      <c r="H561">
        <v>2808.61</v>
      </c>
      <c r="I561">
        <v>138134315.71560001</v>
      </c>
    </row>
    <row r="562" spans="1:9" x14ac:dyDescent="0.25">
      <c r="A562" s="27">
        <v>42857</v>
      </c>
      <c r="B562" t="s">
        <v>67</v>
      </c>
      <c r="C562" t="s">
        <v>68</v>
      </c>
      <c r="D562">
        <v>48.3964</v>
      </c>
      <c r="E562">
        <v>48.042400000000001</v>
      </c>
      <c r="F562">
        <v>0.73685</v>
      </c>
      <c r="G562">
        <v>0.35399999999999998</v>
      </c>
      <c r="H562">
        <v>2733.61</v>
      </c>
      <c r="I562">
        <v>132297016.0941</v>
      </c>
    </row>
    <row r="563" spans="1:9" x14ac:dyDescent="0.25">
      <c r="A563" s="27">
        <v>42856</v>
      </c>
      <c r="B563" t="s">
        <v>67</v>
      </c>
      <c r="C563" t="s">
        <v>68</v>
      </c>
      <c r="D563">
        <v>48.042400000000001</v>
      </c>
      <c r="E563">
        <v>49.897199999999998</v>
      </c>
      <c r="F563">
        <v>-3.7172399999999999</v>
      </c>
      <c r="G563">
        <v>-1.8548</v>
      </c>
      <c r="H563">
        <v>2733.61</v>
      </c>
      <c r="I563">
        <v>131329317.1806</v>
      </c>
    </row>
    <row r="564" spans="1:9" x14ac:dyDescent="0.25">
      <c r="A564" s="27">
        <v>42853</v>
      </c>
      <c r="B564" t="s">
        <v>67</v>
      </c>
      <c r="C564" t="s">
        <v>68</v>
      </c>
      <c r="D564">
        <v>49.897199999999998</v>
      </c>
      <c r="E564">
        <v>50.155999999999999</v>
      </c>
      <c r="F564">
        <v>-0.51598999999999995</v>
      </c>
      <c r="G564">
        <v>-0.25879999999999997</v>
      </c>
      <c r="H564">
        <v>2733.61</v>
      </c>
      <c r="I564">
        <v>136399622.10929999</v>
      </c>
    </row>
    <row r="565" spans="1:9" x14ac:dyDescent="0.25">
      <c r="A565" s="27">
        <v>42852</v>
      </c>
      <c r="B565" t="s">
        <v>67</v>
      </c>
      <c r="C565" t="s">
        <v>68</v>
      </c>
      <c r="D565">
        <v>50.155999999999999</v>
      </c>
      <c r="E565">
        <v>50.217199999999998</v>
      </c>
      <c r="F565">
        <v>-0.12187000000000001</v>
      </c>
      <c r="G565">
        <v>-6.1199999999999997E-2</v>
      </c>
      <c r="H565">
        <v>2621.11</v>
      </c>
      <c r="I565">
        <v>131464531.089</v>
      </c>
    </row>
    <row r="566" spans="1:9" x14ac:dyDescent="0.25">
      <c r="A566" s="27">
        <v>42851</v>
      </c>
      <c r="B566" t="s">
        <v>67</v>
      </c>
      <c r="C566" t="s">
        <v>68</v>
      </c>
      <c r="D566">
        <v>50.217199999999998</v>
      </c>
      <c r="E566">
        <v>50.4664</v>
      </c>
      <c r="F566">
        <v>-0.49379000000000001</v>
      </c>
      <c r="G566">
        <v>-0.2492</v>
      </c>
      <c r="H566">
        <v>2621.11</v>
      </c>
      <c r="I566">
        <v>131624943.1893</v>
      </c>
    </row>
    <row r="567" spans="1:9" x14ac:dyDescent="0.25">
      <c r="A567" s="27">
        <v>42850</v>
      </c>
      <c r="B567" t="s">
        <v>67</v>
      </c>
      <c r="C567" t="s">
        <v>68</v>
      </c>
      <c r="D567">
        <v>50.4664</v>
      </c>
      <c r="E567">
        <v>51.269599999999997</v>
      </c>
      <c r="F567">
        <v>-1.5666199999999999</v>
      </c>
      <c r="G567">
        <v>-0.80320000000000003</v>
      </c>
      <c r="H567">
        <v>2621.11</v>
      </c>
      <c r="I567">
        <v>132278124.4866</v>
      </c>
    </row>
    <row r="568" spans="1:9" x14ac:dyDescent="0.25">
      <c r="A568" s="27">
        <v>42849</v>
      </c>
      <c r="B568" t="s">
        <v>67</v>
      </c>
      <c r="C568" t="s">
        <v>68</v>
      </c>
      <c r="D568">
        <v>51.269599999999997</v>
      </c>
      <c r="E568">
        <v>57.435600000000001</v>
      </c>
      <c r="F568">
        <v>-10.7355</v>
      </c>
      <c r="G568">
        <v>-6.1660000000000004</v>
      </c>
      <c r="H568">
        <v>2583.61</v>
      </c>
      <c r="I568">
        <v>132460792.2474</v>
      </c>
    </row>
    <row r="569" spans="1:9" x14ac:dyDescent="0.25">
      <c r="A569" s="27">
        <v>42846</v>
      </c>
      <c r="B569" t="s">
        <v>67</v>
      </c>
      <c r="C569" t="s">
        <v>68</v>
      </c>
      <c r="D569">
        <v>57.435600000000001</v>
      </c>
      <c r="E569">
        <v>57.476399999999998</v>
      </c>
      <c r="F569">
        <v>-7.0989999999999998E-2</v>
      </c>
      <c r="G569">
        <v>-4.0800000000000003E-2</v>
      </c>
      <c r="H569">
        <v>2546.11</v>
      </c>
      <c r="I569">
        <v>146237513.4639</v>
      </c>
    </row>
    <row r="570" spans="1:9" x14ac:dyDescent="0.25">
      <c r="A570" s="27">
        <v>42845</v>
      </c>
      <c r="B570" t="s">
        <v>67</v>
      </c>
      <c r="C570" t="s">
        <v>68</v>
      </c>
      <c r="D570">
        <v>57.476399999999998</v>
      </c>
      <c r="E570">
        <v>58.4696</v>
      </c>
      <c r="F570">
        <v>-1.6986600000000001</v>
      </c>
      <c r="G570">
        <v>-0.99319999999999997</v>
      </c>
      <c r="H570">
        <v>2546.11</v>
      </c>
      <c r="I570">
        <v>146341394.86410001</v>
      </c>
    </row>
    <row r="571" spans="1:9" x14ac:dyDescent="0.25">
      <c r="A571" s="27">
        <v>42844</v>
      </c>
      <c r="B571" t="s">
        <v>67</v>
      </c>
      <c r="C571" t="s">
        <v>68</v>
      </c>
      <c r="D571">
        <v>58.4696</v>
      </c>
      <c r="E571">
        <v>57.468000000000004</v>
      </c>
      <c r="F571">
        <v>1.74288</v>
      </c>
      <c r="G571">
        <v>1.0016</v>
      </c>
      <c r="H571">
        <v>2546.11</v>
      </c>
      <c r="I571">
        <v>148870194.0474</v>
      </c>
    </row>
    <row r="572" spans="1:9" x14ac:dyDescent="0.25">
      <c r="A572" s="27">
        <v>42843</v>
      </c>
      <c r="B572" t="s">
        <v>67</v>
      </c>
      <c r="C572" t="s">
        <v>68</v>
      </c>
      <c r="D572">
        <v>57.468000000000004</v>
      </c>
      <c r="E572">
        <v>57.5428</v>
      </c>
      <c r="F572">
        <v>-0.12998999999999999</v>
      </c>
      <c r="G572">
        <v>-7.4800000000000005E-2</v>
      </c>
      <c r="H572">
        <v>2546.11</v>
      </c>
      <c r="I572">
        <v>146320007.51699999</v>
      </c>
    </row>
    <row r="573" spans="1:9" x14ac:dyDescent="0.25">
      <c r="A573" s="27">
        <v>42842</v>
      </c>
      <c r="B573" t="s">
        <v>67</v>
      </c>
      <c r="C573" t="s">
        <v>68</v>
      </c>
      <c r="D573">
        <v>57.5428</v>
      </c>
      <c r="E573">
        <v>61.292000000000002</v>
      </c>
      <c r="F573">
        <v>-6.1169500000000001</v>
      </c>
      <c r="G573">
        <v>-3.7492000000000001</v>
      </c>
      <c r="H573">
        <v>2552.36</v>
      </c>
      <c r="I573">
        <v>146870099.2507</v>
      </c>
    </row>
    <row r="574" spans="1:9" x14ac:dyDescent="0.25">
      <c r="A574" s="27">
        <v>42838</v>
      </c>
      <c r="B574" t="s">
        <v>67</v>
      </c>
      <c r="C574" t="s">
        <v>68</v>
      </c>
      <c r="D574">
        <v>61.292000000000002</v>
      </c>
      <c r="E574">
        <v>60.2532</v>
      </c>
      <c r="F574">
        <v>1.7240599999999999</v>
      </c>
      <c r="G574">
        <v>1.0387999999999999</v>
      </c>
      <c r="H574">
        <v>2552.36</v>
      </c>
      <c r="I574">
        <v>156439417.67300001</v>
      </c>
    </row>
    <row r="575" spans="1:9" x14ac:dyDescent="0.25">
      <c r="A575" s="27">
        <v>42837</v>
      </c>
      <c r="B575" t="s">
        <v>67</v>
      </c>
      <c r="C575" t="s">
        <v>68</v>
      </c>
      <c r="D575">
        <v>60.2532</v>
      </c>
      <c r="E575">
        <v>58.748399999999997</v>
      </c>
      <c r="F575">
        <v>2.5614300000000001</v>
      </c>
      <c r="G575">
        <v>1.5047999999999999</v>
      </c>
      <c r="H575">
        <v>2552.36</v>
      </c>
      <c r="I575">
        <v>153788023.24829999</v>
      </c>
    </row>
    <row r="576" spans="1:9" x14ac:dyDescent="0.25">
      <c r="A576" s="27">
        <v>42836</v>
      </c>
      <c r="B576" t="s">
        <v>67</v>
      </c>
      <c r="C576" t="s">
        <v>68</v>
      </c>
      <c r="D576">
        <v>58.748399999999997</v>
      </c>
      <c r="E576">
        <v>57.187199999999997</v>
      </c>
      <c r="F576">
        <v>2.7299799999999999</v>
      </c>
      <c r="G576">
        <v>1.5611999999999999</v>
      </c>
      <c r="H576">
        <v>2589.86</v>
      </c>
      <c r="I576">
        <v>152150292.78209999</v>
      </c>
    </row>
    <row r="577" spans="1:9" x14ac:dyDescent="0.25">
      <c r="A577" s="27">
        <v>42835</v>
      </c>
      <c r="B577" t="s">
        <v>67</v>
      </c>
      <c r="C577" t="s">
        <v>68</v>
      </c>
      <c r="D577">
        <v>57.187199999999997</v>
      </c>
      <c r="E577">
        <v>54.741599999999998</v>
      </c>
      <c r="F577">
        <v>4.46753</v>
      </c>
      <c r="G577">
        <v>2.4456000000000002</v>
      </c>
      <c r="H577">
        <v>2589.86</v>
      </c>
      <c r="I577">
        <v>148106999.05680001</v>
      </c>
    </row>
    <row r="578" spans="1:9" x14ac:dyDescent="0.25">
      <c r="A578" s="27">
        <v>42832</v>
      </c>
      <c r="B578" t="s">
        <v>67</v>
      </c>
      <c r="C578" t="s">
        <v>68</v>
      </c>
      <c r="D578">
        <v>54.741599999999998</v>
      </c>
      <c r="E578">
        <v>53.223199999999999</v>
      </c>
      <c r="F578">
        <v>2.8528899999999999</v>
      </c>
      <c r="G578">
        <v>1.5184</v>
      </c>
      <c r="H578">
        <v>2589.86</v>
      </c>
      <c r="I578">
        <v>141773230.71540001</v>
      </c>
    </row>
    <row r="579" spans="1:9" x14ac:dyDescent="0.25">
      <c r="A579" s="27">
        <v>42831</v>
      </c>
      <c r="B579" t="s">
        <v>67</v>
      </c>
      <c r="C579" t="s">
        <v>68</v>
      </c>
      <c r="D579">
        <v>53.223199999999999</v>
      </c>
      <c r="E579">
        <v>54.517200000000003</v>
      </c>
      <c r="F579">
        <v>-2.3735599999999999</v>
      </c>
      <c r="G579">
        <v>-1.294</v>
      </c>
      <c r="H579">
        <v>2589.86</v>
      </c>
      <c r="I579">
        <v>137840783.11579999</v>
      </c>
    </row>
    <row r="580" spans="1:9" x14ac:dyDescent="0.25">
      <c r="A580" s="27">
        <v>42830</v>
      </c>
      <c r="B580" t="s">
        <v>67</v>
      </c>
      <c r="C580" t="s">
        <v>68</v>
      </c>
      <c r="D580">
        <v>54.517200000000003</v>
      </c>
      <c r="E580">
        <v>52.274799999999999</v>
      </c>
      <c r="F580">
        <v>4.2896400000000003</v>
      </c>
      <c r="G580">
        <v>2.2423999999999999</v>
      </c>
      <c r="H580">
        <v>2589.86</v>
      </c>
      <c r="I580">
        <v>141192065.51429999</v>
      </c>
    </row>
    <row r="581" spans="1:9" x14ac:dyDescent="0.25">
      <c r="A581" s="27">
        <v>42829</v>
      </c>
      <c r="B581" t="s">
        <v>67</v>
      </c>
      <c r="C581" t="s">
        <v>68</v>
      </c>
      <c r="D581">
        <v>52.274799999999999</v>
      </c>
      <c r="E581">
        <v>53.171599999999998</v>
      </c>
      <c r="F581">
        <v>-1.6866099999999999</v>
      </c>
      <c r="G581">
        <v>-0.89680000000000004</v>
      </c>
      <c r="H581">
        <v>2589.86</v>
      </c>
      <c r="I581">
        <v>135384557.28369999</v>
      </c>
    </row>
    <row r="582" spans="1:9" x14ac:dyDescent="0.25">
      <c r="A582" s="27">
        <v>42828</v>
      </c>
      <c r="B582" t="s">
        <v>67</v>
      </c>
      <c r="C582" t="s">
        <v>68</v>
      </c>
      <c r="D582">
        <v>53.171599999999998</v>
      </c>
      <c r="E582">
        <v>52.718000000000004</v>
      </c>
      <c r="F582">
        <v>0.86043000000000003</v>
      </c>
      <c r="G582">
        <v>0.4536</v>
      </c>
      <c r="H582">
        <v>2571.11</v>
      </c>
      <c r="I582">
        <v>136710178.6979</v>
      </c>
    </row>
    <row r="583" spans="1:9" x14ac:dyDescent="0.25">
      <c r="A583" s="27">
        <v>42825</v>
      </c>
      <c r="B583" t="s">
        <v>67</v>
      </c>
      <c r="C583" t="s">
        <v>68</v>
      </c>
      <c r="D583">
        <v>52.718000000000004</v>
      </c>
      <c r="E583">
        <v>51.309199999999997</v>
      </c>
      <c r="F583">
        <v>2.7457099999999999</v>
      </c>
      <c r="G583">
        <v>1.4088000000000001</v>
      </c>
      <c r="H583">
        <v>2608.61</v>
      </c>
      <c r="I583">
        <v>137520846.95449999</v>
      </c>
    </row>
    <row r="584" spans="1:9" x14ac:dyDescent="0.25">
      <c r="A584" s="27">
        <v>42824</v>
      </c>
      <c r="B584" t="s">
        <v>67</v>
      </c>
      <c r="C584" t="s">
        <v>68</v>
      </c>
      <c r="D584">
        <v>51.309199999999997</v>
      </c>
      <c r="E584">
        <v>51.765999999999998</v>
      </c>
      <c r="F584">
        <v>-0.88243000000000005</v>
      </c>
      <c r="G584">
        <v>-0.45679999999999998</v>
      </c>
      <c r="H584">
        <v>2608.61</v>
      </c>
      <c r="I584">
        <v>133845833.3123</v>
      </c>
    </row>
    <row r="585" spans="1:9" x14ac:dyDescent="0.25">
      <c r="A585" s="27">
        <v>42823</v>
      </c>
      <c r="B585" t="s">
        <v>67</v>
      </c>
      <c r="C585" t="s">
        <v>68</v>
      </c>
      <c r="D585">
        <v>51.765999999999998</v>
      </c>
      <c r="E585">
        <v>51.796399999999998</v>
      </c>
      <c r="F585">
        <v>-5.8689999999999999E-2</v>
      </c>
      <c r="G585">
        <v>-3.04E-2</v>
      </c>
      <c r="H585">
        <v>2814.86</v>
      </c>
      <c r="I585">
        <v>145714185.11649999</v>
      </c>
    </row>
    <row r="586" spans="1:9" x14ac:dyDescent="0.25">
      <c r="A586" s="27">
        <v>42822</v>
      </c>
      <c r="B586" t="s">
        <v>67</v>
      </c>
      <c r="C586" t="s">
        <v>68</v>
      </c>
      <c r="D586">
        <v>51.796399999999998</v>
      </c>
      <c r="E586">
        <v>54.2712</v>
      </c>
      <c r="F586">
        <v>-4.56006</v>
      </c>
      <c r="G586">
        <v>-2.4748000000000001</v>
      </c>
      <c r="H586">
        <v>2814.86</v>
      </c>
      <c r="I586">
        <v>145799756.94409999</v>
      </c>
    </row>
    <row r="587" spans="1:9" x14ac:dyDescent="0.25">
      <c r="A587" s="27">
        <v>42821</v>
      </c>
      <c r="B587" t="s">
        <v>67</v>
      </c>
      <c r="C587" t="s">
        <v>68</v>
      </c>
      <c r="D587">
        <v>54.2712</v>
      </c>
      <c r="E587">
        <v>55.650799999999997</v>
      </c>
      <c r="F587">
        <v>-2.4790299999999998</v>
      </c>
      <c r="G587">
        <v>-1.3795999999999999</v>
      </c>
      <c r="H587">
        <v>2714.86</v>
      </c>
      <c r="I587">
        <v>147338859.27779999</v>
      </c>
    </row>
    <row r="588" spans="1:9" x14ac:dyDescent="0.25">
      <c r="A588" s="27">
        <v>42818</v>
      </c>
      <c r="B588" t="s">
        <v>67</v>
      </c>
      <c r="C588" t="s">
        <v>68</v>
      </c>
      <c r="D588">
        <v>55.650799999999997</v>
      </c>
      <c r="E588">
        <v>57.058</v>
      </c>
      <c r="F588">
        <v>-2.4662600000000001</v>
      </c>
      <c r="G588">
        <v>-1.4072</v>
      </c>
      <c r="H588">
        <v>2714.86</v>
      </c>
      <c r="I588">
        <v>151084283.92770001</v>
      </c>
    </row>
    <row r="589" spans="1:9" x14ac:dyDescent="0.25">
      <c r="A589" s="27">
        <v>42817</v>
      </c>
      <c r="B589" t="s">
        <v>67</v>
      </c>
      <c r="C589" t="s">
        <v>68</v>
      </c>
      <c r="D589">
        <v>57.058</v>
      </c>
      <c r="E589">
        <v>55.694400000000002</v>
      </c>
      <c r="F589">
        <v>2.4483600000000001</v>
      </c>
      <c r="G589">
        <v>1.3635999999999999</v>
      </c>
      <c r="H589">
        <v>2714.86</v>
      </c>
      <c r="I589">
        <v>154904638.7895</v>
      </c>
    </row>
    <row r="590" spans="1:9" x14ac:dyDescent="0.25">
      <c r="A590" s="27">
        <v>42816</v>
      </c>
      <c r="B590" t="s">
        <v>67</v>
      </c>
      <c r="C590" t="s">
        <v>68</v>
      </c>
      <c r="D590">
        <v>55.694400000000002</v>
      </c>
      <c r="E590">
        <v>55.095199999999998</v>
      </c>
      <c r="F590">
        <v>1.0875699999999999</v>
      </c>
      <c r="G590">
        <v>0.59919999999999995</v>
      </c>
      <c r="H590">
        <v>2683.61</v>
      </c>
      <c r="I590">
        <v>149462201.9436</v>
      </c>
    </row>
    <row r="591" spans="1:9" x14ac:dyDescent="0.25">
      <c r="A591" s="27">
        <v>42815</v>
      </c>
      <c r="B591" t="s">
        <v>67</v>
      </c>
      <c r="C591" t="s">
        <v>68</v>
      </c>
      <c r="D591">
        <v>55.095199999999998</v>
      </c>
      <c r="E591">
        <v>52.697200000000002</v>
      </c>
      <c r="F591">
        <v>4.5505300000000002</v>
      </c>
      <c r="G591">
        <v>2.3980000000000001</v>
      </c>
      <c r="H591">
        <v>2808.61</v>
      </c>
      <c r="I591">
        <v>154741081.18380001</v>
      </c>
    </row>
    <row r="592" spans="1:9" x14ac:dyDescent="0.25">
      <c r="A592" s="27">
        <v>42814</v>
      </c>
      <c r="B592" t="s">
        <v>67</v>
      </c>
      <c r="C592" t="s">
        <v>68</v>
      </c>
      <c r="D592">
        <v>52.697200000000002</v>
      </c>
      <c r="E592">
        <v>53.124400000000001</v>
      </c>
      <c r="F592">
        <v>-0.80415000000000003</v>
      </c>
      <c r="G592">
        <v>-0.42720000000000002</v>
      </c>
      <c r="H592">
        <v>2808.61</v>
      </c>
      <c r="I592">
        <v>148006027.80930001</v>
      </c>
    </row>
    <row r="593" spans="1:9" x14ac:dyDescent="0.25">
      <c r="A593" s="27">
        <v>42811</v>
      </c>
      <c r="B593" t="s">
        <v>67</v>
      </c>
      <c r="C593" t="s">
        <v>68</v>
      </c>
      <c r="D593">
        <v>53.124400000000001</v>
      </c>
      <c r="E593">
        <v>53.203200000000002</v>
      </c>
      <c r="F593">
        <v>-0.14810999999999999</v>
      </c>
      <c r="G593">
        <v>-7.8799999999999995E-2</v>
      </c>
      <c r="H593">
        <v>2808.61</v>
      </c>
      <c r="I593">
        <v>149205867.17609999</v>
      </c>
    </row>
    <row r="594" spans="1:9" x14ac:dyDescent="0.25">
      <c r="A594" s="27">
        <v>42810</v>
      </c>
      <c r="B594" t="s">
        <v>67</v>
      </c>
      <c r="C594" t="s">
        <v>68</v>
      </c>
      <c r="D594">
        <v>53.203200000000002</v>
      </c>
      <c r="E594">
        <v>54.971200000000003</v>
      </c>
      <c r="F594">
        <v>-3.2162299999999999</v>
      </c>
      <c r="G594">
        <v>-1.768</v>
      </c>
      <c r="H594">
        <v>2808.61</v>
      </c>
      <c r="I594">
        <v>149427185.8608</v>
      </c>
    </row>
    <row r="595" spans="1:9" x14ac:dyDescent="0.25">
      <c r="A595" s="27">
        <v>42809</v>
      </c>
      <c r="B595" t="s">
        <v>67</v>
      </c>
      <c r="C595" t="s">
        <v>68</v>
      </c>
      <c r="D595">
        <v>54.971200000000003</v>
      </c>
      <c r="E595">
        <v>56.405999999999999</v>
      </c>
      <c r="F595">
        <v>-2.5436999999999999</v>
      </c>
      <c r="G595">
        <v>-1.4348000000000001</v>
      </c>
      <c r="H595">
        <v>2814.86</v>
      </c>
      <c r="I595">
        <v>154736383.20280001</v>
      </c>
    </row>
    <row r="596" spans="1:9" x14ac:dyDescent="0.25">
      <c r="A596" s="27">
        <v>42808</v>
      </c>
      <c r="B596" t="s">
        <v>67</v>
      </c>
      <c r="C596" t="s">
        <v>68</v>
      </c>
      <c r="D596">
        <v>56.405999999999999</v>
      </c>
      <c r="E596">
        <v>55.274799999999999</v>
      </c>
      <c r="F596">
        <v>2.0465</v>
      </c>
      <c r="G596">
        <v>1.1312</v>
      </c>
      <c r="H596">
        <v>2814.86</v>
      </c>
      <c r="I596">
        <v>158775148.27649999</v>
      </c>
    </row>
    <row r="597" spans="1:9" x14ac:dyDescent="0.25">
      <c r="A597" s="27">
        <v>42807</v>
      </c>
      <c r="B597" t="s">
        <v>67</v>
      </c>
      <c r="C597" t="s">
        <v>68</v>
      </c>
      <c r="D597">
        <v>55.274799999999999</v>
      </c>
      <c r="E597">
        <v>56.715200000000003</v>
      </c>
      <c r="F597">
        <v>-2.5397099999999999</v>
      </c>
      <c r="G597">
        <v>-1.4403999999999999</v>
      </c>
      <c r="H597">
        <v>2727.36</v>
      </c>
      <c r="I597">
        <v>150754430.53369999</v>
      </c>
    </row>
    <row r="598" spans="1:9" x14ac:dyDescent="0.25">
      <c r="A598" s="27">
        <v>42804</v>
      </c>
      <c r="B598" t="s">
        <v>67</v>
      </c>
      <c r="C598" t="s">
        <v>68</v>
      </c>
      <c r="D598">
        <v>56.715200000000003</v>
      </c>
      <c r="E598">
        <v>57.688800000000001</v>
      </c>
      <c r="F598">
        <v>-1.6876800000000001</v>
      </c>
      <c r="G598">
        <v>-0.97360000000000002</v>
      </c>
      <c r="H598">
        <v>2727.36</v>
      </c>
      <c r="I598">
        <v>154682923.83880001</v>
      </c>
    </row>
    <row r="599" spans="1:9" x14ac:dyDescent="0.25">
      <c r="A599" s="27">
        <v>42803</v>
      </c>
      <c r="B599" t="s">
        <v>67</v>
      </c>
      <c r="C599" t="s">
        <v>68</v>
      </c>
      <c r="D599">
        <v>57.688800000000001</v>
      </c>
      <c r="E599">
        <v>57.535600000000002</v>
      </c>
      <c r="F599">
        <v>0.26627000000000001</v>
      </c>
      <c r="G599">
        <v>0.1532</v>
      </c>
      <c r="H599">
        <v>2727.36</v>
      </c>
      <c r="I599">
        <v>157338284.21219999</v>
      </c>
    </row>
    <row r="600" spans="1:9" x14ac:dyDescent="0.25">
      <c r="A600" s="27">
        <v>42802</v>
      </c>
      <c r="B600" t="s">
        <v>67</v>
      </c>
      <c r="C600" t="s">
        <v>68</v>
      </c>
      <c r="D600">
        <v>57.535600000000002</v>
      </c>
      <c r="E600">
        <v>57.568800000000003</v>
      </c>
      <c r="F600">
        <v>-5.7669999999999999E-2</v>
      </c>
      <c r="G600">
        <v>-3.32E-2</v>
      </c>
      <c r="H600">
        <v>2727.36</v>
      </c>
      <c r="I600">
        <v>156920452.23890001</v>
      </c>
    </row>
    <row r="601" spans="1:9" x14ac:dyDescent="0.25">
      <c r="A601" s="27">
        <v>42801</v>
      </c>
      <c r="B601" t="s">
        <v>67</v>
      </c>
      <c r="C601" t="s">
        <v>68</v>
      </c>
      <c r="D601">
        <v>57.568800000000003</v>
      </c>
      <c r="E601">
        <v>57.550800000000002</v>
      </c>
      <c r="F601">
        <v>3.1280000000000002E-2</v>
      </c>
      <c r="G601">
        <v>1.7999999999999999E-2</v>
      </c>
      <c r="H601">
        <v>2727.36</v>
      </c>
      <c r="I601">
        <v>157011000.68220001</v>
      </c>
    </row>
    <row r="602" spans="1:9" x14ac:dyDescent="0.25">
      <c r="A602" s="27">
        <v>42800</v>
      </c>
      <c r="B602" t="s">
        <v>67</v>
      </c>
      <c r="C602" t="s">
        <v>68</v>
      </c>
      <c r="D602">
        <v>57.550800000000002</v>
      </c>
      <c r="E602">
        <v>58.188800000000001</v>
      </c>
      <c r="F602">
        <v>-1.09643</v>
      </c>
      <c r="G602">
        <v>-0.63800000000000001</v>
      </c>
      <c r="H602">
        <v>2564.86</v>
      </c>
      <c r="I602">
        <v>147609903.15270001</v>
      </c>
    </row>
    <row r="603" spans="1:9" x14ac:dyDescent="0.25">
      <c r="A603" s="27">
        <v>42797</v>
      </c>
      <c r="B603" t="s">
        <v>67</v>
      </c>
      <c r="C603" t="s">
        <v>68</v>
      </c>
      <c r="D603">
        <v>58.188800000000001</v>
      </c>
      <c r="E603">
        <v>60.113599999999998</v>
      </c>
      <c r="F603">
        <v>-3.20194</v>
      </c>
      <c r="G603">
        <v>-1.9248000000000001</v>
      </c>
      <c r="H603">
        <v>2508.61</v>
      </c>
      <c r="I603">
        <v>145973165.58719999</v>
      </c>
    </row>
    <row r="604" spans="1:9" x14ac:dyDescent="0.25">
      <c r="A604" s="27">
        <v>42796</v>
      </c>
      <c r="B604" t="s">
        <v>67</v>
      </c>
      <c r="C604" t="s">
        <v>68</v>
      </c>
      <c r="D604">
        <v>60.113599999999998</v>
      </c>
      <c r="E604">
        <v>60.206400000000002</v>
      </c>
      <c r="F604">
        <v>-0.15414</v>
      </c>
      <c r="G604">
        <v>-9.2799999999999994E-2</v>
      </c>
      <c r="H604">
        <v>2508.61</v>
      </c>
      <c r="I604">
        <v>150801743.4084</v>
      </c>
    </row>
    <row r="605" spans="1:9" x14ac:dyDescent="0.25">
      <c r="A605" s="27">
        <v>42795</v>
      </c>
      <c r="B605" t="s">
        <v>67</v>
      </c>
      <c r="C605" t="s">
        <v>68</v>
      </c>
      <c r="D605">
        <v>60.206400000000002</v>
      </c>
      <c r="E605">
        <v>61.287999999999997</v>
      </c>
      <c r="F605">
        <v>-1.76478</v>
      </c>
      <c r="G605">
        <v>-1.0815999999999999</v>
      </c>
      <c r="H605">
        <v>2508.61</v>
      </c>
      <c r="I605">
        <v>151034542.67160001</v>
      </c>
    </row>
    <row r="606" spans="1:9" x14ac:dyDescent="0.25">
      <c r="A606" s="27">
        <v>42794</v>
      </c>
      <c r="B606" t="s">
        <v>67</v>
      </c>
      <c r="C606" t="s">
        <v>68</v>
      </c>
      <c r="D606">
        <v>61.287999999999997</v>
      </c>
      <c r="E606">
        <v>60.2744</v>
      </c>
      <c r="F606">
        <v>1.68164</v>
      </c>
      <c r="G606">
        <v>1.0136000000000001</v>
      </c>
      <c r="H606">
        <v>2508.61</v>
      </c>
      <c r="I606">
        <v>153747858.222</v>
      </c>
    </row>
    <row r="607" spans="1:9" x14ac:dyDescent="0.25">
      <c r="A607" s="27">
        <v>42793</v>
      </c>
      <c r="B607" t="s">
        <v>67</v>
      </c>
      <c r="C607" t="s">
        <v>68</v>
      </c>
      <c r="D607">
        <v>60.2744</v>
      </c>
      <c r="E607">
        <v>60.590400000000002</v>
      </c>
      <c r="F607">
        <v>-0.52153000000000005</v>
      </c>
      <c r="G607">
        <v>-0.316</v>
      </c>
      <c r="H607">
        <v>2508.61</v>
      </c>
      <c r="I607">
        <v>151205128.33860001</v>
      </c>
    </row>
    <row r="608" spans="1:9" x14ac:dyDescent="0.25">
      <c r="A608" s="27">
        <v>42790</v>
      </c>
      <c r="B608" t="s">
        <v>67</v>
      </c>
      <c r="C608" t="s">
        <v>68</v>
      </c>
      <c r="D608">
        <v>60.590400000000002</v>
      </c>
      <c r="E608">
        <v>61.22</v>
      </c>
      <c r="F608">
        <v>-1.0284199999999999</v>
      </c>
      <c r="G608">
        <v>-0.62960000000000005</v>
      </c>
      <c r="H608">
        <v>2464.86</v>
      </c>
      <c r="I608">
        <v>149347019.96759999</v>
      </c>
    </row>
    <row r="609" spans="1:9" x14ac:dyDescent="0.25">
      <c r="A609" s="27">
        <v>42789</v>
      </c>
      <c r="B609" t="s">
        <v>67</v>
      </c>
      <c r="C609" t="s">
        <v>68</v>
      </c>
      <c r="D609">
        <v>61.22</v>
      </c>
      <c r="E609">
        <v>59.623600000000003</v>
      </c>
      <c r="F609">
        <v>2.67746</v>
      </c>
      <c r="G609">
        <v>1.5964</v>
      </c>
      <c r="H609">
        <v>2464.86</v>
      </c>
      <c r="I609">
        <v>150898897.55500001</v>
      </c>
    </row>
    <row r="610" spans="1:9" x14ac:dyDescent="0.25">
      <c r="A610" s="27">
        <v>42788</v>
      </c>
      <c r="B610" t="s">
        <v>67</v>
      </c>
      <c r="C610" t="s">
        <v>68</v>
      </c>
      <c r="D610">
        <v>59.623600000000003</v>
      </c>
      <c r="E610">
        <v>59.368400000000001</v>
      </c>
      <c r="F610">
        <v>0.42986000000000002</v>
      </c>
      <c r="G610">
        <v>0.25519999999999998</v>
      </c>
      <c r="H610">
        <v>2464.86</v>
      </c>
      <c r="I610">
        <v>146963990.6609</v>
      </c>
    </row>
    <row r="611" spans="1:9" x14ac:dyDescent="0.25">
      <c r="A611" s="27">
        <v>42787</v>
      </c>
      <c r="B611" t="s">
        <v>67</v>
      </c>
      <c r="C611" t="s">
        <v>68</v>
      </c>
      <c r="D611">
        <v>59.368400000000001</v>
      </c>
      <c r="E611">
        <v>59.0792</v>
      </c>
      <c r="F611">
        <v>0.48951</v>
      </c>
      <c r="G611">
        <v>0.28920000000000001</v>
      </c>
      <c r="H611">
        <v>2439.86</v>
      </c>
      <c r="I611">
        <v>144850747.68709999</v>
      </c>
    </row>
    <row r="612" spans="1:9" x14ac:dyDescent="0.25">
      <c r="A612" s="27">
        <v>42783</v>
      </c>
      <c r="B612" t="s">
        <v>67</v>
      </c>
      <c r="C612" t="s">
        <v>68</v>
      </c>
      <c r="D612">
        <v>59.0792</v>
      </c>
      <c r="E612">
        <v>58.403199999999998</v>
      </c>
      <c r="F612">
        <v>1.15747</v>
      </c>
      <c r="G612">
        <v>0.67600000000000005</v>
      </c>
      <c r="H612">
        <v>2439.86</v>
      </c>
      <c r="I612">
        <v>144145139.37979999</v>
      </c>
    </row>
    <row r="613" spans="1:9" x14ac:dyDescent="0.25">
      <c r="A613" s="27">
        <v>42782</v>
      </c>
      <c r="B613" t="s">
        <v>67</v>
      </c>
      <c r="C613" t="s">
        <v>68</v>
      </c>
      <c r="D613">
        <v>58.403199999999998</v>
      </c>
      <c r="E613">
        <v>57.9512</v>
      </c>
      <c r="F613">
        <v>0.77997000000000005</v>
      </c>
      <c r="G613">
        <v>0.45200000000000001</v>
      </c>
      <c r="H613">
        <v>2439.86</v>
      </c>
      <c r="I613">
        <v>142495792.16080001</v>
      </c>
    </row>
    <row r="614" spans="1:9" x14ac:dyDescent="0.25">
      <c r="A614" s="27">
        <v>42781</v>
      </c>
      <c r="B614" t="s">
        <v>67</v>
      </c>
      <c r="C614" t="s">
        <v>68</v>
      </c>
      <c r="D614">
        <v>57.9512</v>
      </c>
      <c r="E614">
        <v>55.355600000000003</v>
      </c>
      <c r="F614">
        <v>4.6889599999999998</v>
      </c>
      <c r="G614">
        <v>2.5956000000000001</v>
      </c>
      <c r="H614">
        <v>2439.86</v>
      </c>
      <c r="I614">
        <v>141392974.19780001</v>
      </c>
    </row>
    <row r="615" spans="1:9" x14ac:dyDescent="0.25">
      <c r="A615" s="27">
        <v>42780</v>
      </c>
      <c r="B615" t="s">
        <v>67</v>
      </c>
      <c r="C615" t="s">
        <v>68</v>
      </c>
      <c r="D615">
        <v>55.355600000000003</v>
      </c>
      <c r="E615">
        <v>58.735599999999998</v>
      </c>
      <c r="F615">
        <v>-5.7545999999999999</v>
      </c>
      <c r="G615">
        <v>-3.38</v>
      </c>
      <c r="H615">
        <v>2239.86</v>
      </c>
      <c r="I615">
        <v>123988946.4439</v>
      </c>
    </row>
    <row r="616" spans="1:9" x14ac:dyDescent="0.25">
      <c r="A616" s="27">
        <v>42779</v>
      </c>
      <c r="B616" t="s">
        <v>67</v>
      </c>
      <c r="C616" t="s">
        <v>68</v>
      </c>
      <c r="D616">
        <v>58.735599999999998</v>
      </c>
      <c r="E616">
        <v>60.102400000000003</v>
      </c>
      <c r="F616">
        <v>-2.2741199999999999</v>
      </c>
      <c r="G616">
        <v>-1.3668</v>
      </c>
      <c r="H616">
        <v>2239.86</v>
      </c>
      <c r="I616">
        <v>131559682.5389</v>
      </c>
    </row>
    <row r="617" spans="1:9" x14ac:dyDescent="0.25">
      <c r="A617" s="27">
        <v>42776</v>
      </c>
      <c r="B617" t="s">
        <v>67</v>
      </c>
      <c r="C617" t="s">
        <v>68</v>
      </c>
      <c r="D617">
        <v>60.102400000000003</v>
      </c>
      <c r="E617">
        <v>61.478400000000001</v>
      </c>
      <c r="F617">
        <v>-2.2381799999999998</v>
      </c>
      <c r="G617">
        <v>-1.3759999999999999</v>
      </c>
      <c r="H617">
        <v>2239.86</v>
      </c>
      <c r="I617">
        <v>134621126.9456</v>
      </c>
    </row>
    <row r="618" spans="1:9" x14ac:dyDescent="0.25">
      <c r="A618" s="27">
        <v>42775</v>
      </c>
      <c r="B618" t="s">
        <v>67</v>
      </c>
      <c r="C618" t="s">
        <v>68</v>
      </c>
      <c r="D618">
        <v>61.478400000000001</v>
      </c>
      <c r="E618">
        <v>63.095199999999998</v>
      </c>
      <c r="F618">
        <v>-2.5624799999999999</v>
      </c>
      <c r="G618">
        <v>-1.6168</v>
      </c>
      <c r="H618">
        <v>2239.86</v>
      </c>
      <c r="I618">
        <v>137703178.0896</v>
      </c>
    </row>
    <row r="619" spans="1:9" x14ac:dyDescent="0.25">
      <c r="A619" s="27">
        <v>42774</v>
      </c>
      <c r="B619" t="s">
        <v>67</v>
      </c>
      <c r="C619" t="s">
        <v>68</v>
      </c>
      <c r="D619">
        <v>63.095199999999998</v>
      </c>
      <c r="E619">
        <v>63.094799999999999</v>
      </c>
      <c r="F619">
        <v>6.3000000000000003E-4</v>
      </c>
      <c r="G619">
        <v>4.0000000000000002E-4</v>
      </c>
      <c r="H619">
        <v>2239.86</v>
      </c>
      <c r="I619">
        <v>141324588.18380001</v>
      </c>
    </row>
    <row r="620" spans="1:9" x14ac:dyDescent="0.25">
      <c r="A620" s="27">
        <v>42773</v>
      </c>
      <c r="B620" t="s">
        <v>67</v>
      </c>
      <c r="C620" t="s">
        <v>68</v>
      </c>
      <c r="D620">
        <v>63.094799999999999</v>
      </c>
      <c r="E620">
        <v>62.9544</v>
      </c>
      <c r="F620">
        <v>0.22302</v>
      </c>
      <c r="G620">
        <v>0.1404</v>
      </c>
      <c r="H620">
        <v>2239.86</v>
      </c>
      <c r="I620">
        <v>141323692.2387</v>
      </c>
    </row>
    <row r="621" spans="1:9" x14ac:dyDescent="0.25">
      <c r="A621" s="27">
        <v>42772</v>
      </c>
      <c r="B621" t="s">
        <v>67</v>
      </c>
      <c r="C621" t="s">
        <v>68</v>
      </c>
      <c r="D621">
        <v>62.9544</v>
      </c>
      <c r="E621">
        <v>62.807200000000002</v>
      </c>
      <c r="F621">
        <v>0.23436999999999999</v>
      </c>
      <c r="G621">
        <v>0.1472</v>
      </c>
      <c r="H621">
        <v>2239.86</v>
      </c>
      <c r="I621">
        <v>141009215.5086</v>
      </c>
    </row>
    <row r="622" spans="1:9" x14ac:dyDescent="0.25">
      <c r="A622" s="27">
        <v>42769</v>
      </c>
      <c r="B622" t="s">
        <v>67</v>
      </c>
      <c r="C622" t="s">
        <v>68</v>
      </c>
      <c r="D622">
        <v>62.807200000000002</v>
      </c>
      <c r="E622">
        <v>64.36</v>
      </c>
      <c r="F622">
        <v>-2.4126799999999999</v>
      </c>
      <c r="G622">
        <v>-1.5528</v>
      </c>
      <c r="H622">
        <v>2239.86</v>
      </c>
      <c r="I622">
        <v>140679507.71180001</v>
      </c>
    </row>
    <row r="623" spans="1:9" x14ac:dyDescent="0.25">
      <c r="A623" s="27">
        <v>42768</v>
      </c>
      <c r="B623" t="s">
        <v>67</v>
      </c>
      <c r="C623" t="s">
        <v>68</v>
      </c>
      <c r="D623">
        <v>64.36</v>
      </c>
      <c r="E623">
        <v>63.305199999999999</v>
      </c>
      <c r="F623">
        <v>1.66621</v>
      </c>
      <c r="G623">
        <v>1.0548</v>
      </c>
      <c r="H623">
        <v>2239.86</v>
      </c>
      <c r="I623">
        <v>144157566.59</v>
      </c>
    </row>
    <row r="624" spans="1:9" x14ac:dyDescent="0.25">
      <c r="A624" s="27">
        <v>42767</v>
      </c>
      <c r="B624" t="s">
        <v>67</v>
      </c>
      <c r="C624" t="s">
        <v>68</v>
      </c>
      <c r="D624">
        <v>63.305199999999999</v>
      </c>
      <c r="E624">
        <v>64.728399999999993</v>
      </c>
      <c r="F624">
        <v>-2.1987299999999999</v>
      </c>
      <c r="G624">
        <v>-1.4232</v>
      </c>
      <c r="H624">
        <v>2239.86</v>
      </c>
      <c r="I624">
        <v>141794959.36129999</v>
      </c>
    </row>
    <row r="625" spans="1:9" x14ac:dyDescent="0.25">
      <c r="A625" s="27">
        <v>42766</v>
      </c>
      <c r="B625" t="s">
        <v>67</v>
      </c>
      <c r="C625" t="s">
        <v>68</v>
      </c>
      <c r="D625">
        <v>64.728399999999993</v>
      </c>
      <c r="E625">
        <v>64.596400000000003</v>
      </c>
      <c r="F625">
        <v>0.20435</v>
      </c>
      <c r="G625">
        <v>0.13200000000000001</v>
      </c>
      <c r="H625">
        <v>2239.86</v>
      </c>
      <c r="I625">
        <v>144982732.0271</v>
      </c>
    </row>
    <row r="626" spans="1:9" x14ac:dyDescent="0.25">
      <c r="A626" s="27">
        <v>42765</v>
      </c>
      <c r="B626" t="s">
        <v>67</v>
      </c>
      <c r="C626" t="s">
        <v>68</v>
      </c>
      <c r="D626">
        <v>64.596400000000003</v>
      </c>
      <c r="E626">
        <v>63.204799999999999</v>
      </c>
      <c r="F626">
        <v>2.20173</v>
      </c>
      <c r="G626">
        <v>1.3915999999999999</v>
      </c>
      <c r="H626">
        <v>2239.86</v>
      </c>
      <c r="I626">
        <v>144687070.14410001</v>
      </c>
    </row>
    <row r="627" spans="1:9" x14ac:dyDescent="0.25">
      <c r="A627" s="27">
        <v>42762</v>
      </c>
      <c r="B627" t="s">
        <v>67</v>
      </c>
      <c r="C627" t="s">
        <v>68</v>
      </c>
      <c r="D627">
        <v>63.204799999999999</v>
      </c>
      <c r="E627">
        <v>63.672400000000003</v>
      </c>
      <c r="F627">
        <v>-0.73438000000000003</v>
      </c>
      <c r="G627">
        <v>-0.46760000000000002</v>
      </c>
      <c r="H627">
        <v>2239.86</v>
      </c>
      <c r="I627">
        <v>141570077.14120001</v>
      </c>
    </row>
    <row r="628" spans="1:9" x14ac:dyDescent="0.25">
      <c r="A628" s="27">
        <v>42761</v>
      </c>
      <c r="B628" t="s">
        <v>67</v>
      </c>
      <c r="C628" t="s">
        <v>68</v>
      </c>
      <c r="D628">
        <v>63.672400000000003</v>
      </c>
      <c r="E628">
        <v>63.914000000000001</v>
      </c>
      <c r="F628">
        <v>-0.37801000000000001</v>
      </c>
      <c r="G628">
        <v>-0.24160000000000001</v>
      </c>
      <c r="H628">
        <v>2239.86</v>
      </c>
      <c r="I628">
        <v>142617436.96309999</v>
      </c>
    </row>
    <row r="629" spans="1:9" x14ac:dyDescent="0.25">
      <c r="A629" s="27">
        <v>42760</v>
      </c>
      <c r="B629" t="s">
        <v>67</v>
      </c>
      <c r="C629" t="s">
        <v>68</v>
      </c>
      <c r="D629">
        <v>63.914000000000001</v>
      </c>
      <c r="E629">
        <v>65.249600000000001</v>
      </c>
      <c r="F629">
        <v>-2.04691</v>
      </c>
      <c r="G629">
        <v>-1.3355999999999999</v>
      </c>
      <c r="H629">
        <v>2239.86</v>
      </c>
      <c r="I629">
        <v>143158587.8035</v>
      </c>
    </row>
    <row r="630" spans="1:9" x14ac:dyDescent="0.25">
      <c r="A630" s="27">
        <v>42759</v>
      </c>
      <c r="B630" t="s">
        <v>67</v>
      </c>
      <c r="C630" t="s">
        <v>68</v>
      </c>
      <c r="D630">
        <v>65.249600000000001</v>
      </c>
      <c r="E630">
        <v>67.999200000000002</v>
      </c>
      <c r="F630">
        <v>-4.0435800000000004</v>
      </c>
      <c r="G630">
        <v>-2.7496</v>
      </c>
      <c r="H630">
        <v>2239.86</v>
      </c>
      <c r="I630">
        <v>146150148.49239999</v>
      </c>
    </row>
    <row r="631" spans="1:9" x14ac:dyDescent="0.25">
      <c r="A631" s="27">
        <v>42758</v>
      </c>
      <c r="B631" t="s">
        <v>67</v>
      </c>
      <c r="C631" t="s">
        <v>68</v>
      </c>
      <c r="D631">
        <v>67.999200000000002</v>
      </c>
      <c r="E631">
        <v>69.233599999999996</v>
      </c>
      <c r="F631">
        <v>-1.78295</v>
      </c>
      <c r="G631">
        <v>-1.2343999999999999</v>
      </c>
      <c r="H631">
        <v>2239.86</v>
      </c>
      <c r="I631">
        <v>152308875.10980001</v>
      </c>
    </row>
    <row r="632" spans="1:9" x14ac:dyDescent="0.25">
      <c r="A632" s="27">
        <v>42755</v>
      </c>
      <c r="B632" t="s">
        <v>67</v>
      </c>
      <c r="C632" t="s">
        <v>68</v>
      </c>
      <c r="D632">
        <v>69.233599999999996</v>
      </c>
      <c r="E632">
        <v>71.193600000000004</v>
      </c>
      <c r="F632">
        <v>-2.7530600000000001</v>
      </c>
      <c r="G632">
        <v>-1.96</v>
      </c>
      <c r="H632">
        <v>2239.86</v>
      </c>
      <c r="I632">
        <v>155073761.6884</v>
      </c>
    </row>
    <row r="633" spans="1:9" x14ac:dyDescent="0.25">
      <c r="A633" s="27">
        <v>42754</v>
      </c>
      <c r="B633" t="s">
        <v>67</v>
      </c>
      <c r="C633" t="s">
        <v>68</v>
      </c>
      <c r="D633">
        <v>71.193600000000004</v>
      </c>
      <c r="E633">
        <v>70.973600000000005</v>
      </c>
      <c r="F633">
        <v>0.30997000000000002</v>
      </c>
      <c r="G633">
        <v>0.22</v>
      </c>
      <c r="H633">
        <v>2239.86</v>
      </c>
      <c r="I633">
        <v>159463892.67840001</v>
      </c>
    </row>
    <row r="634" spans="1:9" x14ac:dyDescent="0.25">
      <c r="A634" s="27">
        <v>42753</v>
      </c>
      <c r="B634" t="s">
        <v>67</v>
      </c>
      <c r="C634" t="s">
        <v>68</v>
      </c>
      <c r="D634">
        <v>70.973600000000005</v>
      </c>
      <c r="E634">
        <v>70.971199999999996</v>
      </c>
      <c r="F634">
        <v>3.3800000000000002E-3</v>
      </c>
      <c r="G634">
        <v>2.3999999999999998E-3</v>
      </c>
      <c r="H634">
        <v>2239.86</v>
      </c>
      <c r="I634">
        <v>158971122.8734</v>
      </c>
    </row>
    <row r="635" spans="1:9" x14ac:dyDescent="0.25">
      <c r="A635" s="27">
        <v>42752</v>
      </c>
      <c r="B635" t="s">
        <v>67</v>
      </c>
      <c r="C635" t="s">
        <v>68</v>
      </c>
      <c r="D635">
        <v>70.971199999999996</v>
      </c>
      <c r="E635">
        <v>71.209999999999994</v>
      </c>
      <c r="F635">
        <v>-0.33534999999999998</v>
      </c>
      <c r="G635">
        <v>-0.23880000000000001</v>
      </c>
      <c r="H635">
        <v>1939.86</v>
      </c>
      <c r="I635">
        <v>137674387.20280001</v>
      </c>
    </row>
    <row r="636" spans="1:9" x14ac:dyDescent="0.25">
      <c r="A636" s="27">
        <v>42748</v>
      </c>
      <c r="B636" t="s">
        <v>67</v>
      </c>
      <c r="C636" t="s">
        <v>68</v>
      </c>
      <c r="D636">
        <v>71.209999999999994</v>
      </c>
      <c r="E636">
        <v>71.836799999999997</v>
      </c>
      <c r="F636">
        <v>-0.87253000000000003</v>
      </c>
      <c r="G636">
        <v>-0.62680000000000002</v>
      </c>
      <c r="H636">
        <v>1939.86</v>
      </c>
      <c r="I636">
        <v>138137626.42750001</v>
      </c>
    </row>
    <row r="637" spans="1:9" x14ac:dyDescent="0.25">
      <c r="A637" s="27">
        <v>42747</v>
      </c>
      <c r="B637" t="s">
        <v>67</v>
      </c>
      <c r="C637" t="s">
        <v>68</v>
      </c>
      <c r="D637">
        <v>71.836799999999997</v>
      </c>
      <c r="E637">
        <v>71.457599999999999</v>
      </c>
      <c r="F637">
        <v>0.53066000000000002</v>
      </c>
      <c r="G637">
        <v>0.37919999999999998</v>
      </c>
      <c r="H637">
        <v>1989.86</v>
      </c>
      <c r="I637">
        <v>142945372.39919999</v>
      </c>
    </row>
    <row r="638" spans="1:9" x14ac:dyDescent="0.25">
      <c r="A638" s="27">
        <v>42746</v>
      </c>
      <c r="B638" t="s">
        <v>67</v>
      </c>
      <c r="C638" t="s">
        <v>68</v>
      </c>
      <c r="D638">
        <v>71.457599999999999</v>
      </c>
      <c r="E638">
        <v>72.868399999999994</v>
      </c>
      <c r="F638">
        <v>-1.9360900000000001</v>
      </c>
      <c r="G638">
        <v>-1.4108000000000001</v>
      </c>
      <c r="H638">
        <v>1989.86</v>
      </c>
      <c r="I638">
        <v>142190816.44440001</v>
      </c>
    </row>
    <row r="639" spans="1:9" x14ac:dyDescent="0.25">
      <c r="A639" s="27">
        <v>42745</v>
      </c>
      <c r="B639" t="s">
        <v>67</v>
      </c>
      <c r="C639" t="s">
        <v>68</v>
      </c>
      <c r="D639">
        <v>72.868399999999994</v>
      </c>
      <c r="E639">
        <v>73.120800000000003</v>
      </c>
      <c r="F639">
        <v>-0.34517999999999999</v>
      </c>
      <c r="G639">
        <v>-0.25240000000000001</v>
      </c>
      <c r="H639">
        <v>2052.36</v>
      </c>
      <c r="I639">
        <v>149552389.81209999</v>
      </c>
    </row>
    <row r="640" spans="1:9" x14ac:dyDescent="0.25">
      <c r="A640" s="27">
        <v>42744</v>
      </c>
      <c r="B640" t="s">
        <v>67</v>
      </c>
      <c r="C640" t="s">
        <v>68</v>
      </c>
      <c r="D640">
        <v>73.120800000000003</v>
      </c>
      <c r="E640">
        <v>73.536799999999999</v>
      </c>
      <c r="F640">
        <v>-0.56569999999999998</v>
      </c>
      <c r="G640">
        <v>-0.41599999999999998</v>
      </c>
      <c r="H640">
        <v>2052.36</v>
      </c>
      <c r="I640">
        <v>150070406.17019999</v>
      </c>
    </row>
    <row r="641" spans="1:9" x14ac:dyDescent="0.25">
      <c r="A641" s="27">
        <v>42741</v>
      </c>
      <c r="B641" t="s">
        <v>67</v>
      </c>
      <c r="C641" t="s">
        <v>68</v>
      </c>
      <c r="D641">
        <v>73.536799999999999</v>
      </c>
      <c r="E641">
        <v>74.325999999999993</v>
      </c>
      <c r="F641">
        <v>-1.0618099999999999</v>
      </c>
      <c r="G641">
        <v>-0.78920000000000001</v>
      </c>
      <c r="H641">
        <v>2052.36</v>
      </c>
      <c r="I641">
        <v>150924189.0742</v>
      </c>
    </row>
    <row r="642" spans="1:9" x14ac:dyDescent="0.25">
      <c r="A642" s="27">
        <v>42740</v>
      </c>
      <c r="B642" t="s">
        <v>67</v>
      </c>
      <c r="C642" t="s">
        <v>68</v>
      </c>
      <c r="D642">
        <v>74.325999999999993</v>
      </c>
      <c r="E642">
        <v>75.117199999999997</v>
      </c>
      <c r="F642">
        <v>-1.0532900000000001</v>
      </c>
      <c r="G642">
        <v>-0.79120000000000001</v>
      </c>
      <c r="H642">
        <v>2052.36</v>
      </c>
      <c r="I642">
        <v>152543913.75650001</v>
      </c>
    </row>
    <row r="643" spans="1:9" x14ac:dyDescent="0.25">
      <c r="A643" s="27">
        <v>42739</v>
      </c>
      <c r="B643" t="s">
        <v>67</v>
      </c>
      <c r="C643" t="s">
        <v>68</v>
      </c>
      <c r="D643">
        <v>75.117199999999997</v>
      </c>
      <c r="E643">
        <v>78.325599999999994</v>
      </c>
      <c r="F643">
        <v>-4.0962300000000003</v>
      </c>
      <c r="G643">
        <v>-3.2084000000000001</v>
      </c>
      <c r="H643">
        <v>2052.36</v>
      </c>
      <c r="I643">
        <v>154167743.16429999</v>
      </c>
    </row>
    <row r="644" spans="1:9" x14ac:dyDescent="0.25">
      <c r="A644" s="27">
        <v>42738</v>
      </c>
      <c r="B644" t="s">
        <v>67</v>
      </c>
      <c r="C644" t="s">
        <v>68</v>
      </c>
      <c r="D644">
        <v>78.325599999999994</v>
      </c>
      <c r="E644">
        <v>84.855599999999995</v>
      </c>
      <c r="F644">
        <v>-7.69543</v>
      </c>
      <c r="G644">
        <v>-6.53</v>
      </c>
      <c r="H644">
        <v>2052.36</v>
      </c>
      <c r="I644">
        <v>160752543.8114</v>
      </c>
    </row>
    <row r="645" spans="1:9" x14ac:dyDescent="0.25">
      <c r="A645" s="27">
        <v>42734</v>
      </c>
      <c r="B645" t="s">
        <v>67</v>
      </c>
      <c r="C645" t="s">
        <v>68</v>
      </c>
      <c r="D645">
        <v>84.855599999999995</v>
      </c>
      <c r="E645">
        <v>83.415599999999998</v>
      </c>
      <c r="F645">
        <v>1.7262999999999999</v>
      </c>
      <c r="G645">
        <v>1.44</v>
      </c>
      <c r="H645">
        <v>2052.36</v>
      </c>
      <c r="I645">
        <v>174154472.56889999</v>
      </c>
    </row>
    <row r="646" spans="1:9" x14ac:dyDescent="0.25">
      <c r="A646" s="27">
        <v>42733</v>
      </c>
      <c r="B646" t="s">
        <v>67</v>
      </c>
      <c r="C646" t="s">
        <v>68</v>
      </c>
      <c r="D646">
        <v>83.415599999999998</v>
      </c>
      <c r="E646">
        <v>82.401600000000002</v>
      </c>
      <c r="F646">
        <v>1.2305600000000001</v>
      </c>
      <c r="G646">
        <v>1.014</v>
      </c>
      <c r="H646">
        <v>2052.36</v>
      </c>
      <c r="I646">
        <v>171199070.2089</v>
      </c>
    </row>
    <row r="647" spans="1:9" x14ac:dyDescent="0.25">
      <c r="A647" s="27">
        <v>42732</v>
      </c>
      <c r="B647" t="s">
        <v>67</v>
      </c>
      <c r="C647" t="s">
        <v>68</v>
      </c>
      <c r="D647">
        <v>82.401600000000002</v>
      </c>
      <c r="E647">
        <v>79.117199999999997</v>
      </c>
      <c r="F647">
        <v>4.1513099999999996</v>
      </c>
      <c r="G647">
        <v>3.2844000000000002</v>
      </c>
      <c r="H647">
        <v>2052.36</v>
      </c>
      <c r="I647">
        <v>169117974.3804</v>
      </c>
    </row>
    <row r="648" spans="1:9" x14ac:dyDescent="0.25">
      <c r="A648" s="27">
        <v>42731</v>
      </c>
      <c r="B648" t="s">
        <v>67</v>
      </c>
      <c r="C648" t="s">
        <v>68</v>
      </c>
      <c r="D648">
        <v>79.117199999999997</v>
      </c>
      <c r="E648">
        <v>80.714399999999998</v>
      </c>
      <c r="F648">
        <v>-1.9788300000000001</v>
      </c>
      <c r="G648">
        <v>-1.5972</v>
      </c>
      <c r="H648">
        <v>2052.36</v>
      </c>
      <c r="I648">
        <v>162377194.16429999</v>
      </c>
    </row>
    <row r="649" spans="1:9" x14ac:dyDescent="0.25">
      <c r="A649" s="27">
        <v>42727</v>
      </c>
      <c r="B649" t="s">
        <v>67</v>
      </c>
      <c r="C649" t="s">
        <v>68</v>
      </c>
      <c r="D649">
        <v>80.714399999999998</v>
      </c>
      <c r="E649">
        <v>80.679599999999994</v>
      </c>
      <c r="F649">
        <v>4.3130000000000002E-2</v>
      </c>
      <c r="G649">
        <v>3.4799999999999998E-2</v>
      </c>
      <c r="H649">
        <v>2052.36</v>
      </c>
      <c r="I649">
        <v>165655227.94859999</v>
      </c>
    </row>
    <row r="650" spans="1:9" x14ac:dyDescent="0.25">
      <c r="A650" s="27">
        <v>42726</v>
      </c>
      <c r="B650" t="s">
        <v>67</v>
      </c>
      <c r="C650" t="s">
        <v>68</v>
      </c>
      <c r="D650">
        <v>80.679599999999994</v>
      </c>
      <c r="E650">
        <v>79.254800000000003</v>
      </c>
      <c r="F650">
        <v>1.79775</v>
      </c>
      <c r="G650">
        <v>1.4248000000000001</v>
      </c>
      <c r="H650">
        <v>1952.36</v>
      </c>
      <c r="I650">
        <v>157515845.72490001</v>
      </c>
    </row>
    <row r="651" spans="1:9" x14ac:dyDescent="0.25">
      <c r="A651" s="27">
        <v>42725</v>
      </c>
      <c r="B651" t="s">
        <v>67</v>
      </c>
      <c r="C651" t="s">
        <v>68</v>
      </c>
      <c r="D651">
        <v>79.254800000000003</v>
      </c>
      <c r="E651">
        <v>80.383200000000002</v>
      </c>
      <c r="F651">
        <v>-1.40378</v>
      </c>
      <c r="G651">
        <v>-1.1284000000000001</v>
      </c>
      <c r="H651">
        <v>1952.36</v>
      </c>
      <c r="I651">
        <v>154734119.27869999</v>
      </c>
    </row>
    <row r="652" spans="1:9" x14ac:dyDescent="0.25">
      <c r="A652" s="27">
        <v>42724</v>
      </c>
      <c r="B652" t="s">
        <v>67</v>
      </c>
      <c r="C652" t="s">
        <v>68</v>
      </c>
      <c r="D652">
        <v>80.383200000000002</v>
      </c>
      <c r="E652">
        <v>81.875600000000006</v>
      </c>
      <c r="F652">
        <v>-1.82277</v>
      </c>
      <c r="G652">
        <v>-1.4923999999999999</v>
      </c>
      <c r="H652">
        <v>1952.36</v>
      </c>
      <c r="I652">
        <v>156937165.40580001</v>
      </c>
    </row>
    <row r="653" spans="1:9" x14ac:dyDescent="0.25">
      <c r="A653" s="27">
        <v>42723</v>
      </c>
      <c r="B653" t="s">
        <v>67</v>
      </c>
      <c r="C653" t="s">
        <v>68</v>
      </c>
      <c r="D653">
        <v>81.875600000000006</v>
      </c>
      <c r="E653">
        <v>84.794799999999995</v>
      </c>
      <c r="F653">
        <v>-3.4426600000000001</v>
      </c>
      <c r="G653">
        <v>-2.9192</v>
      </c>
      <c r="H653">
        <v>2014.86</v>
      </c>
      <c r="I653">
        <v>164968096.57390001</v>
      </c>
    </row>
    <row r="654" spans="1:9" x14ac:dyDescent="0.25">
      <c r="A654" s="27">
        <v>42720</v>
      </c>
      <c r="B654" t="s">
        <v>67</v>
      </c>
      <c r="C654" t="s">
        <v>68</v>
      </c>
      <c r="D654">
        <v>84.794799999999995</v>
      </c>
      <c r="E654">
        <v>85.516000000000005</v>
      </c>
      <c r="F654">
        <v>-0.84335000000000004</v>
      </c>
      <c r="G654">
        <v>-0.72119999999999995</v>
      </c>
      <c r="H654">
        <v>2014.86</v>
      </c>
      <c r="I654">
        <v>170849883.91370001</v>
      </c>
    </row>
    <row r="655" spans="1:9" x14ac:dyDescent="0.25">
      <c r="A655" s="27">
        <v>42719</v>
      </c>
      <c r="B655" t="s">
        <v>67</v>
      </c>
      <c r="C655" t="s">
        <v>68</v>
      </c>
      <c r="D655">
        <v>85.516000000000005</v>
      </c>
      <c r="E655">
        <v>87.1096</v>
      </c>
      <c r="F655">
        <v>-1.82942</v>
      </c>
      <c r="G655">
        <v>-1.5935999999999999</v>
      </c>
      <c r="H655">
        <v>2014.86</v>
      </c>
      <c r="I655">
        <v>172303002.92899999</v>
      </c>
    </row>
    <row r="656" spans="1:9" x14ac:dyDescent="0.25">
      <c r="A656" s="27">
        <v>42718</v>
      </c>
      <c r="B656" t="s">
        <v>67</v>
      </c>
      <c r="C656" t="s">
        <v>68</v>
      </c>
      <c r="D656">
        <v>87.1096</v>
      </c>
      <c r="E656">
        <v>87.621600000000001</v>
      </c>
      <c r="F656">
        <v>-0.58433000000000002</v>
      </c>
      <c r="G656">
        <v>-0.51200000000000001</v>
      </c>
      <c r="H656">
        <v>2014.86</v>
      </c>
      <c r="I656">
        <v>175513888.20739999</v>
      </c>
    </row>
    <row r="657" spans="1:9" x14ac:dyDescent="0.25">
      <c r="A657" s="27">
        <v>42717</v>
      </c>
      <c r="B657" t="s">
        <v>67</v>
      </c>
      <c r="C657" t="s">
        <v>68</v>
      </c>
      <c r="D657">
        <v>87.621600000000001</v>
      </c>
      <c r="E657">
        <v>88.280799999999999</v>
      </c>
      <c r="F657">
        <v>-0.74670999999999998</v>
      </c>
      <c r="G657">
        <v>-0.65920000000000001</v>
      </c>
      <c r="H657">
        <v>2014.86</v>
      </c>
      <c r="I657">
        <v>176545497.93540001</v>
      </c>
    </row>
    <row r="658" spans="1:9" x14ac:dyDescent="0.25">
      <c r="A658" s="27">
        <v>42716</v>
      </c>
      <c r="B658" t="s">
        <v>67</v>
      </c>
      <c r="C658" t="s">
        <v>68</v>
      </c>
      <c r="D658">
        <v>88.280799999999999</v>
      </c>
      <c r="E658">
        <v>86.128399999999999</v>
      </c>
      <c r="F658">
        <v>2.4990600000000001</v>
      </c>
      <c r="G658">
        <v>2.1524000000000001</v>
      </c>
      <c r="H658">
        <v>2033.61</v>
      </c>
      <c r="I658">
        <v>179528960.46020001</v>
      </c>
    </row>
    <row r="659" spans="1:9" x14ac:dyDescent="0.25">
      <c r="A659" s="27">
        <v>42713</v>
      </c>
      <c r="B659" t="s">
        <v>67</v>
      </c>
      <c r="C659" t="s">
        <v>68</v>
      </c>
      <c r="D659">
        <v>86.128399999999999</v>
      </c>
      <c r="E659">
        <v>88.103200000000001</v>
      </c>
      <c r="F659">
        <v>-2.24146</v>
      </c>
      <c r="G659">
        <v>-1.9748000000000001</v>
      </c>
      <c r="H659">
        <v>2033.61</v>
      </c>
      <c r="I659">
        <v>175151812.37709999</v>
      </c>
    </row>
    <row r="660" spans="1:9" x14ac:dyDescent="0.25">
      <c r="A660" s="27">
        <v>42712</v>
      </c>
      <c r="B660" t="s">
        <v>67</v>
      </c>
      <c r="C660" t="s">
        <v>68</v>
      </c>
      <c r="D660">
        <v>88.103200000000001</v>
      </c>
      <c r="E660">
        <v>87.688800000000001</v>
      </c>
      <c r="F660">
        <v>0.47258</v>
      </c>
      <c r="G660">
        <v>0.41439999999999999</v>
      </c>
      <c r="H660">
        <v>2033.61</v>
      </c>
      <c r="I660">
        <v>179167790.83579999</v>
      </c>
    </row>
    <row r="661" spans="1:9" x14ac:dyDescent="0.25">
      <c r="A661" s="27">
        <v>42711</v>
      </c>
      <c r="B661" t="s">
        <v>67</v>
      </c>
      <c r="C661" t="s">
        <v>68</v>
      </c>
      <c r="D661">
        <v>87.688800000000001</v>
      </c>
      <c r="E661">
        <v>86.834000000000003</v>
      </c>
      <c r="F661">
        <v>0.98441000000000001</v>
      </c>
      <c r="G661">
        <v>0.8548</v>
      </c>
      <c r="H661">
        <v>2033.61</v>
      </c>
      <c r="I661">
        <v>178325061.71219999</v>
      </c>
    </row>
    <row r="662" spans="1:9" x14ac:dyDescent="0.25">
      <c r="A662" s="27">
        <v>42710</v>
      </c>
      <c r="B662" t="s">
        <v>67</v>
      </c>
      <c r="C662" t="s">
        <v>68</v>
      </c>
      <c r="D662">
        <v>86.834000000000003</v>
      </c>
      <c r="E662">
        <v>88.927999999999997</v>
      </c>
      <c r="F662">
        <v>-2.3547099999999999</v>
      </c>
      <c r="G662">
        <v>-2.0939999999999999</v>
      </c>
      <c r="H662">
        <v>2033.61</v>
      </c>
      <c r="I662">
        <v>176586729.53349999</v>
      </c>
    </row>
    <row r="663" spans="1:9" x14ac:dyDescent="0.25">
      <c r="A663" s="27">
        <v>42709</v>
      </c>
      <c r="B663" t="s">
        <v>67</v>
      </c>
      <c r="C663" t="s">
        <v>68</v>
      </c>
      <c r="D663">
        <v>88.927999999999997</v>
      </c>
      <c r="E663">
        <v>96.996399999999994</v>
      </c>
      <c r="F663">
        <v>-8.3182500000000008</v>
      </c>
      <c r="G663">
        <v>-8.0684000000000005</v>
      </c>
      <c r="H663">
        <v>1958.61</v>
      </c>
      <c r="I663">
        <v>174175514.632</v>
      </c>
    </row>
    <row r="664" spans="1:9" x14ac:dyDescent="0.25">
      <c r="A664" s="27">
        <v>42706</v>
      </c>
      <c r="B664" t="s">
        <v>67</v>
      </c>
      <c r="C664" t="s">
        <v>68</v>
      </c>
      <c r="D664">
        <v>96.996399999999994</v>
      </c>
      <c r="E664">
        <v>96.549599999999998</v>
      </c>
      <c r="F664">
        <v>0.46277000000000001</v>
      </c>
      <c r="G664">
        <v>0.44679999999999997</v>
      </c>
      <c r="H664">
        <v>1871.11</v>
      </c>
      <c r="I664">
        <v>181491200.7441</v>
      </c>
    </row>
    <row r="665" spans="1:9" x14ac:dyDescent="0.25">
      <c r="A665" s="27">
        <v>42705</v>
      </c>
      <c r="B665" t="s">
        <v>67</v>
      </c>
      <c r="C665" t="s">
        <v>68</v>
      </c>
      <c r="D665">
        <v>96.549599999999998</v>
      </c>
      <c r="E665">
        <v>93.730800000000002</v>
      </c>
      <c r="F665">
        <v>3.0073400000000001</v>
      </c>
      <c r="G665">
        <v>2.8188</v>
      </c>
      <c r="H665">
        <v>1871.11</v>
      </c>
      <c r="I665">
        <v>180655187.56740001</v>
      </c>
    </row>
    <row r="666" spans="1:9" x14ac:dyDescent="0.25">
      <c r="A666" s="27">
        <v>42704</v>
      </c>
      <c r="B666" t="s">
        <v>67</v>
      </c>
      <c r="C666" t="s">
        <v>68</v>
      </c>
      <c r="D666">
        <v>93.730800000000002</v>
      </c>
      <c r="E666">
        <v>92.647999999999996</v>
      </c>
      <c r="F666">
        <v>1.16872</v>
      </c>
      <c r="G666">
        <v>1.0828</v>
      </c>
      <c r="H666">
        <v>1908.61</v>
      </c>
      <c r="I666">
        <v>178895799.94769999</v>
      </c>
    </row>
    <row r="667" spans="1:9" x14ac:dyDescent="0.25">
      <c r="A667" s="27">
        <v>42703</v>
      </c>
      <c r="B667" t="s">
        <v>67</v>
      </c>
      <c r="C667" t="s">
        <v>68</v>
      </c>
      <c r="D667">
        <v>92.647999999999996</v>
      </c>
      <c r="E667">
        <v>93.372799999999998</v>
      </c>
      <c r="F667">
        <v>-0.77624000000000004</v>
      </c>
      <c r="G667">
        <v>-0.7248</v>
      </c>
      <c r="H667">
        <v>1908.61</v>
      </c>
      <c r="I667">
        <v>176829154.06200001</v>
      </c>
    </row>
    <row r="668" spans="1:9" x14ac:dyDescent="0.25">
      <c r="A668" s="27">
        <v>42702</v>
      </c>
      <c r="B668" t="s">
        <v>67</v>
      </c>
      <c r="C668" t="s">
        <v>68</v>
      </c>
      <c r="D668">
        <v>93.372799999999998</v>
      </c>
      <c r="E668">
        <v>92.748400000000004</v>
      </c>
      <c r="F668">
        <v>0.67322000000000004</v>
      </c>
      <c r="G668">
        <v>0.62439999999999996</v>
      </c>
      <c r="H668">
        <v>1908.61</v>
      </c>
      <c r="I668">
        <v>178212516.58320001</v>
      </c>
    </row>
    <row r="669" spans="1:9" x14ac:dyDescent="0.25">
      <c r="A669" s="27">
        <v>42699</v>
      </c>
      <c r="B669" t="s">
        <v>67</v>
      </c>
      <c r="C669" t="s">
        <v>68</v>
      </c>
      <c r="D669">
        <v>92.748400000000004</v>
      </c>
      <c r="E669">
        <v>93.531199999999998</v>
      </c>
      <c r="F669">
        <v>-0.83694000000000002</v>
      </c>
      <c r="G669">
        <v>-0.78280000000000005</v>
      </c>
      <c r="H669">
        <v>1846.11</v>
      </c>
      <c r="I669">
        <v>171224003.78209999</v>
      </c>
    </row>
    <row r="670" spans="1:9" x14ac:dyDescent="0.25">
      <c r="A670" s="27">
        <v>42697</v>
      </c>
      <c r="B670" t="s">
        <v>67</v>
      </c>
      <c r="C670" t="s">
        <v>68</v>
      </c>
      <c r="D670">
        <v>93.531199999999998</v>
      </c>
      <c r="E670">
        <v>93.397199999999998</v>
      </c>
      <c r="F670">
        <v>0.14346999999999999</v>
      </c>
      <c r="G670">
        <v>0.13400000000000001</v>
      </c>
      <c r="H670">
        <v>1846.11</v>
      </c>
      <c r="I670">
        <v>172669140.84279999</v>
      </c>
    </row>
    <row r="671" spans="1:9" x14ac:dyDescent="0.25">
      <c r="A671" s="27">
        <v>42696</v>
      </c>
      <c r="B671" t="s">
        <v>67</v>
      </c>
      <c r="C671" t="s">
        <v>68</v>
      </c>
      <c r="D671">
        <v>93.397199999999998</v>
      </c>
      <c r="E671">
        <v>93.659599999999998</v>
      </c>
      <c r="F671">
        <v>-0.28016000000000002</v>
      </c>
      <c r="G671">
        <v>-0.26240000000000002</v>
      </c>
      <c r="H671">
        <v>1846.11</v>
      </c>
      <c r="I671">
        <v>172421761.73429999</v>
      </c>
    </row>
    <row r="672" spans="1:9" x14ac:dyDescent="0.25">
      <c r="A672" s="27">
        <v>42695</v>
      </c>
      <c r="B672" t="s">
        <v>67</v>
      </c>
      <c r="C672" t="s">
        <v>68</v>
      </c>
      <c r="D672">
        <v>93.659599999999998</v>
      </c>
      <c r="E672">
        <v>96.763999999999996</v>
      </c>
      <c r="F672">
        <v>-3.2082199999999998</v>
      </c>
      <c r="G672">
        <v>-3.1044</v>
      </c>
      <c r="H672">
        <v>1846.11</v>
      </c>
      <c r="I672">
        <v>172906181.71990001</v>
      </c>
    </row>
    <row r="673" spans="1:9" x14ac:dyDescent="0.25">
      <c r="A673" s="27">
        <v>42692</v>
      </c>
      <c r="B673" t="s">
        <v>67</v>
      </c>
      <c r="C673" t="s">
        <v>68</v>
      </c>
      <c r="D673">
        <v>96.763999999999996</v>
      </c>
      <c r="E673">
        <v>97.057199999999995</v>
      </c>
      <c r="F673">
        <v>-0.30209000000000003</v>
      </c>
      <c r="G673">
        <v>-0.29320000000000002</v>
      </c>
      <c r="H673">
        <v>1846.11</v>
      </c>
      <c r="I673">
        <v>178637254.141</v>
      </c>
    </row>
    <row r="674" spans="1:9" x14ac:dyDescent="0.25">
      <c r="A674" s="27">
        <v>42691</v>
      </c>
      <c r="B674" t="s">
        <v>67</v>
      </c>
      <c r="C674" t="s">
        <v>68</v>
      </c>
      <c r="D674">
        <v>97.057199999999995</v>
      </c>
      <c r="E674">
        <v>100.562</v>
      </c>
      <c r="F674">
        <v>-3.4852099999999999</v>
      </c>
      <c r="G674">
        <v>-3.5047999999999999</v>
      </c>
      <c r="H674">
        <v>1846.11</v>
      </c>
      <c r="I674">
        <v>179178534.39930001</v>
      </c>
    </row>
    <row r="675" spans="1:9" x14ac:dyDescent="0.25">
      <c r="A675" s="27">
        <v>42690</v>
      </c>
      <c r="B675" t="s">
        <v>67</v>
      </c>
      <c r="C675" t="s">
        <v>68</v>
      </c>
      <c r="D675">
        <v>100.562</v>
      </c>
      <c r="E675">
        <v>98.629199999999997</v>
      </c>
      <c r="F675">
        <v>1.95966</v>
      </c>
      <c r="G675">
        <v>1.9328000000000001</v>
      </c>
      <c r="H675">
        <v>1827.36</v>
      </c>
      <c r="I675">
        <v>183763252.8655</v>
      </c>
    </row>
    <row r="676" spans="1:9" x14ac:dyDescent="0.25">
      <c r="A676" s="27">
        <v>42689</v>
      </c>
      <c r="B676" t="s">
        <v>67</v>
      </c>
      <c r="C676" t="s">
        <v>68</v>
      </c>
      <c r="D676">
        <v>98.629199999999997</v>
      </c>
      <c r="E676">
        <v>103.37439999999999</v>
      </c>
      <c r="F676">
        <v>-4.5903</v>
      </c>
      <c r="G676">
        <v>-4.7451999999999996</v>
      </c>
      <c r="H676">
        <v>1752.36</v>
      </c>
      <c r="I676">
        <v>172834136.14230001</v>
      </c>
    </row>
    <row r="677" spans="1:9" x14ac:dyDescent="0.25">
      <c r="A677" s="27">
        <v>42688</v>
      </c>
      <c r="B677" t="s">
        <v>67</v>
      </c>
      <c r="C677" t="s">
        <v>68</v>
      </c>
      <c r="D677">
        <v>103.37439999999999</v>
      </c>
      <c r="E677">
        <v>104.5548</v>
      </c>
      <c r="F677">
        <v>-1.1289800000000001</v>
      </c>
      <c r="G677">
        <v>-1.1803999999999999</v>
      </c>
      <c r="H677">
        <v>1802.36</v>
      </c>
      <c r="I677">
        <v>186318167.86359999</v>
      </c>
    </row>
    <row r="678" spans="1:9" x14ac:dyDescent="0.25">
      <c r="A678" s="27">
        <v>42685</v>
      </c>
      <c r="B678" t="s">
        <v>67</v>
      </c>
      <c r="C678" t="s">
        <v>68</v>
      </c>
      <c r="D678">
        <v>104.5548</v>
      </c>
      <c r="E678">
        <v>105.7876</v>
      </c>
      <c r="F678">
        <v>-1.1653500000000001</v>
      </c>
      <c r="G678">
        <v>-1.2327999999999999</v>
      </c>
      <c r="H678">
        <v>1802.36</v>
      </c>
      <c r="I678">
        <v>188445676.85370001</v>
      </c>
    </row>
    <row r="679" spans="1:9" x14ac:dyDescent="0.25">
      <c r="A679" s="27">
        <v>42684</v>
      </c>
      <c r="B679" t="s">
        <v>67</v>
      </c>
      <c r="C679" t="s">
        <v>68</v>
      </c>
      <c r="D679">
        <v>105.7876</v>
      </c>
      <c r="E679">
        <v>102.3036</v>
      </c>
      <c r="F679">
        <v>3.4055499999999999</v>
      </c>
      <c r="G679">
        <v>3.484</v>
      </c>
      <c r="H679">
        <v>1852.36</v>
      </c>
      <c r="I679">
        <v>195957009.65189999</v>
      </c>
    </row>
    <row r="680" spans="1:9" x14ac:dyDescent="0.25">
      <c r="A680" s="27">
        <v>42683</v>
      </c>
      <c r="B680" t="s">
        <v>67</v>
      </c>
      <c r="C680" t="s">
        <v>68</v>
      </c>
      <c r="D680">
        <v>102.3036</v>
      </c>
      <c r="E680">
        <v>108.3176</v>
      </c>
      <c r="F680">
        <v>-5.5521900000000004</v>
      </c>
      <c r="G680">
        <v>-6.0140000000000002</v>
      </c>
      <c r="H680">
        <v>1914.86</v>
      </c>
      <c r="I680">
        <v>195897352.83090001</v>
      </c>
    </row>
    <row r="681" spans="1:9" x14ac:dyDescent="0.25">
      <c r="A681" s="27">
        <v>42682</v>
      </c>
      <c r="B681" t="s">
        <v>67</v>
      </c>
      <c r="C681" t="s">
        <v>68</v>
      </c>
      <c r="D681">
        <v>108.3176</v>
      </c>
      <c r="E681">
        <v>108.4164</v>
      </c>
      <c r="F681">
        <v>-9.1130000000000003E-2</v>
      </c>
      <c r="G681">
        <v>-9.8799999999999999E-2</v>
      </c>
      <c r="H681">
        <v>1914.86</v>
      </c>
      <c r="I681">
        <v>207413337.40939999</v>
      </c>
    </row>
    <row r="682" spans="1:9" x14ac:dyDescent="0.25">
      <c r="A682" s="27">
        <v>42681</v>
      </c>
      <c r="B682" t="s">
        <v>67</v>
      </c>
      <c r="C682" t="s">
        <v>68</v>
      </c>
      <c r="D682">
        <v>108.4164</v>
      </c>
      <c r="E682">
        <v>126.3416</v>
      </c>
      <c r="F682">
        <v>-14.18788</v>
      </c>
      <c r="G682">
        <v>-17.9252</v>
      </c>
      <c r="H682">
        <v>1914.86</v>
      </c>
      <c r="I682">
        <v>207602525.84909999</v>
      </c>
    </row>
    <row r="683" spans="1:9" x14ac:dyDescent="0.25">
      <c r="A683" s="27">
        <v>42678</v>
      </c>
      <c r="B683" t="s">
        <v>67</v>
      </c>
      <c r="C683" t="s">
        <v>68</v>
      </c>
      <c r="D683">
        <v>126.3416</v>
      </c>
      <c r="E683">
        <v>127.73560000000001</v>
      </c>
      <c r="F683">
        <v>-1.0913200000000001</v>
      </c>
      <c r="G683">
        <v>-1.3939999999999999</v>
      </c>
      <c r="H683">
        <v>1914.86</v>
      </c>
      <c r="I683">
        <v>241926823.61539999</v>
      </c>
    </row>
    <row r="684" spans="1:9" x14ac:dyDescent="0.25">
      <c r="A684" s="27">
        <v>42677</v>
      </c>
      <c r="B684" t="s">
        <v>67</v>
      </c>
      <c r="C684" t="s">
        <v>68</v>
      </c>
      <c r="D684">
        <v>127.73560000000001</v>
      </c>
      <c r="E684">
        <v>121.1172</v>
      </c>
      <c r="F684">
        <v>5.4644599999999999</v>
      </c>
      <c r="G684">
        <v>6.6184000000000003</v>
      </c>
      <c r="H684">
        <v>1977.36</v>
      </c>
      <c r="I684">
        <v>252579617.28889999</v>
      </c>
    </row>
    <row r="685" spans="1:9" x14ac:dyDescent="0.25">
      <c r="A685" s="27">
        <v>42676</v>
      </c>
      <c r="B685" t="s">
        <v>67</v>
      </c>
      <c r="C685" t="s">
        <v>68</v>
      </c>
      <c r="D685">
        <v>121.1172</v>
      </c>
      <c r="E685">
        <v>117.6532</v>
      </c>
      <c r="F685">
        <v>2.9442499999999998</v>
      </c>
      <c r="G685">
        <v>3.464</v>
      </c>
      <c r="H685">
        <v>1977.36</v>
      </c>
      <c r="I685">
        <v>239492639.66429999</v>
      </c>
    </row>
    <row r="686" spans="1:9" x14ac:dyDescent="0.25">
      <c r="A686" s="27">
        <v>42675</v>
      </c>
      <c r="B686" t="s">
        <v>67</v>
      </c>
      <c r="C686" t="s">
        <v>68</v>
      </c>
      <c r="D686">
        <v>117.6532</v>
      </c>
      <c r="E686">
        <v>114.1412</v>
      </c>
      <c r="F686">
        <v>3.0768900000000001</v>
      </c>
      <c r="G686">
        <v>3.512</v>
      </c>
      <c r="H686">
        <v>2002.36</v>
      </c>
      <c r="I686">
        <v>235584385.09830001</v>
      </c>
    </row>
    <row r="687" spans="1:9" x14ac:dyDescent="0.25">
      <c r="A687" s="27">
        <v>42674</v>
      </c>
      <c r="B687" t="s">
        <v>67</v>
      </c>
      <c r="C687" t="s">
        <v>68</v>
      </c>
      <c r="D687">
        <v>114.1412</v>
      </c>
      <c r="E687">
        <v>110.9004</v>
      </c>
      <c r="F687">
        <v>2.9222600000000001</v>
      </c>
      <c r="G687">
        <v>3.2408000000000001</v>
      </c>
      <c r="H687">
        <v>2108.61</v>
      </c>
      <c r="I687">
        <v>240679589.62029999</v>
      </c>
    </row>
    <row r="688" spans="1:9" x14ac:dyDescent="0.25">
      <c r="A688" s="27">
        <v>42671</v>
      </c>
      <c r="B688" t="s">
        <v>67</v>
      </c>
      <c r="C688" t="s">
        <v>68</v>
      </c>
      <c r="D688">
        <v>110.9004</v>
      </c>
      <c r="E688">
        <v>108.01600000000001</v>
      </c>
      <c r="F688">
        <v>2.67035</v>
      </c>
      <c r="G688">
        <v>2.8843999999999999</v>
      </c>
      <c r="H688">
        <v>2108.61</v>
      </c>
      <c r="I688">
        <v>233845997.4201</v>
      </c>
    </row>
    <row r="689" spans="1:9" x14ac:dyDescent="0.25">
      <c r="A689" s="27">
        <v>42670</v>
      </c>
      <c r="B689" t="s">
        <v>67</v>
      </c>
      <c r="C689" t="s">
        <v>68</v>
      </c>
      <c r="D689">
        <v>108.01600000000001</v>
      </c>
      <c r="E689">
        <v>105.13679999999999</v>
      </c>
      <c r="F689">
        <v>2.7385299999999999</v>
      </c>
      <c r="G689">
        <v>2.8792</v>
      </c>
      <c r="H689">
        <v>2108.61</v>
      </c>
      <c r="I689">
        <v>227763914.80399999</v>
      </c>
    </row>
    <row r="690" spans="1:9" x14ac:dyDescent="0.25">
      <c r="A690" s="27">
        <v>42669</v>
      </c>
      <c r="B690" t="s">
        <v>67</v>
      </c>
      <c r="C690" t="s">
        <v>68</v>
      </c>
      <c r="D690">
        <v>105.13679999999999</v>
      </c>
      <c r="E690">
        <v>102.73</v>
      </c>
      <c r="F690">
        <v>2.3428399999999998</v>
      </c>
      <c r="G690">
        <v>2.4068000000000001</v>
      </c>
      <c r="H690">
        <v>2108.61</v>
      </c>
      <c r="I690">
        <v>221692796.97420001</v>
      </c>
    </row>
    <row r="691" spans="1:9" x14ac:dyDescent="0.25">
      <c r="A691" s="27">
        <v>42668</v>
      </c>
      <c r="B691" t="s">
        <v>67</v>
      </c>
      <c r="C691" t="s">
        <v>68</v>
      </c>
      <c r="D691">
        <v>102.73</v>
      </c>
      <c r="E691">
        <v>100.9248</v>
      </c>
      <c r="F691">
        <v>1.7886599999999999</v>
      </c>
      <c r="G691">
        <v>1.8051999999999999</v>
      </c>
      <c r="H691">
        <v>2108.61</v>
      </c>
      <c r="I691">
        <v>216617787.8075</v>
      </c>
    </row>
    <row r="692" spans="1:9" x14ac:dyDescent="0.25">
      <c r="A692" s="27">
        <v>42667</v>
      </c>
      <c r="B692" t="s">
        <v>67</v>
      </c>
      <c r="C692" t="s">
        <v>68</v>
      </c>
      <c r="D692">
        <v>100.9248</v>
      </c>
      <c r="E692">
        <v>105.06440000000001</v>
      </c>
      <c r="F692">
        <v>-3.9400599999999999</v>
      </c>
      <c r="G692">
        <v>-4.1395999999999997</v>
      </c>
      <c r="H692">
        <v>2108.61</v>
      </c>
      <c r="I692">
        <v>212811320.07120001</v>
      </c>
    </row>
    <row r="693" spans="1:9" x14ac:dyDescent="0.25">
      <c r="A693" s="27">
        <v>42664</v>
      </c>
      <c r="B693" t="s">
        <v>67</v>
      </c>
      <c r="C693" t="s">
        <v>68</v>
      </c>
      <c r="D693">
        <v>105.06440000000001</v>
      </c>
      <c r="E693">
        <v>106.3704</v>
      </c>
      <c r="F693">
        <v>-1.2277899999999999</v>
      </c>
      <c r="G693">
        <v>-1.306</v>
      </c>
      <c r="H693">
        <v>2083.61</v>
      </c>
      <c r="I693">
        <v>218913523.4111</v>
      </c>
    </row>
    <row r="694" spans="1:9" x14ac:dyDescent="0.25">
      <c r="A694" s="27">
        <v>42663</v>
      </c>
      <c r="B694" t="s">
        <v>67</v>
      </c>
      <c r="C694" t="s">
        <v>68</v>
      </c>
      <c r="D694">
        <v>106.3704</v>
      </c>
      <c r="E694">
        <v>108.33839999999999</v>
      </c>
      <c r="F694">
        <v>-1.81653</v>
      </c>
      <c r="G694">
        <v>-1.968</v>
      </c>
      <c r="H694">
        <v>2083.61</v>
      </c>
      <c r="I694">
        <v>221634721.66260001</v>
      </c>
    </row>
    <row r="695" spans="1:9" x14ac:dyDescent="0.25">
      <c r="A695" s="27">
        <v>42662</v>
      </c>
      <c r="B695" t="s">
        <v>67</v>
      </c>
      <c r="C695" t="s">
        <v>68</v>
      </c>
      <c r="D695">
        <v>108.33839999999999</v>
      </c>
      <c r="E695">
        <v>112.042</v>
      </c>
      <c r="F695">
        <v>-3.3055500000000002</v>
      </c>
      <c r="G695">
        <v>-3.7035999999999998</v>
      </c>
      <c r="H695">
        <v>2083.61</v>
      </c>
      <c r="I695">
        <v>225735271.5546</v>
      </c>
    </row>
    <row r="696" spans="1:9" x14ac:dyDescent="0.25">
      <c r="A696" s="27">
        <v>42661</v>
      </c>
      <c r="B696" t="s">
        <v>67</v>
      </c>
      <c r="C696" t="s">
        <v>68</v>
      </c>
      <c r="D696">
        <v>112.042</v>
      </c>
      <c r="E696">
        <v>115.53959999999999</v>
      </c>
      <c r="F696">
        <v>-3.02719</v>
      </c>
      <c r="G696">
        <v>-3.4975999999999998</v>
      </c>
      <c r="H696">
        <v>1958.61</v>
      </c>
      <c r="I696">
        <v>219446889.73550001</v>
      </c>
    </row>
    <row r="697" spans="1:9" x14ac:dyDescent="0.25">
      <c r="A697" s="27">
        <v>42660</v>
      </c>
      <c r="B697" t="s">
        <v>67</v>
      </c>
      <c r="C697" t="s">
        <v>68</v>
      </c>
      <c r="D697">
        <v>115.53959999999999</v>
      </c>
      <c r="E697">
        <v>116.8304</v>
      </c>
      <c r="F697">
        <v>-1.1048500000000001</v>
      </c>
      <c r="G697">
        <v>-1.2907999999999999</v>
      </c>
      <c r="H697">
        <v>1958.61</v>
      </c>
      <c r="I697">
        <v>226297333.68990001</v>
      </c>
    </row>
    <row r="698" spans="1:9" x14ac:dyDescent="0.25">
      <c r="A698" s="27">
        <v>42657</v>
      </c>
      <c r="B698" t="s">
        <v>67</v>
      </c>
      <c r="C698" t="s">
        <v>68</v>
      </c>
      <c r="D698">
        <v>116.8304</v>
      </c>
      <c r="E698">
        <v>118.39319999999999</v>
      </c>
      <c r="F698">
        <v>-1.3200099999999999</v>
      </c>
      <c r="G698">
        <v>-1.5628</v>
      </c>
      <c r="H698">
        <v>1958.61</v>
      </c>
      <c r="I698">
        <v>228825511.02759999</v>
      </c>
    </row>
    <row r="699" spans="1:9" x14ac:dyDescent="0.25">
      <c r="A699" s="27">
        <v>42656</v>
      </c>
      <c r="B699" t="s">
        <v>67</v>
      </c>
      <c r="C699" t="s">
        <v>68</v>
      </c>
      <c r="D699">
        <v>118.39319999999999</v>
      </c>
      <c r="E699">
        <v>115.804</v>
      </c>
      <c r="F699">
        <v>2.2358500000000001</v>
      </c>
      <c r="G699">
        <v>2.5891999999999999</v>
      </c>
      <c r="H699">
        <v>1958.61</v>
      </c>
      <c r="I699">
        <v>231886431.03330001</v>
      </c>
    </row>
    <row r="700" spans="1:9" x14ac:dyDescent="0.25">
      <c r="A700" s="27">
        <v>42655</v>
      </c>
      <c r="B700" t="s">
        <v>67</v>
      </c>
      <c r="C700" t="s">
        <v>68</v>
      </c>
      <c r="D700">
        <v>115.804</v>
      </c>
      <c r="E700">
        <v>113.67359999999999</v>
      </c>
      <c r="F700">
        <v>1.8741399999999999</v>
      </c>
      <c r="G700">
        <v>2.1303999999999998</v>
      </c>
      <c r="H700">
        <v>1996.11</v>
      </c>
      <c r="I700">
        <v>231157840.90099999</v>
      </c>
    </row>
    <row r="701" spans="1:9" x14ac:dyDescent="0.25">
      <c r="A701" s="27">
        <v>42654</v>
      </c>
      <c r="B701" t="s">
        <v>67</v>
      </c>
      <c r="C701" t="s">
        <v>68</v>
      </c>
      <c r="D701">
        <v>113.67359999999999</v>
      </c>
      <c r="E701">
        <v>108.2032</v>
      </c>
      <c r="F701">
        <v>5.0556700000000001</v>
      </c>
      <c r="G701">
        <v>5.4703999999999997</v>
      </c>
      <c r="H701">
        <v>1996.11</v>
      </c>
      <c r="I701">
        <v>226905322.29840001</v>
      </c>
    </row>
    <row r="702" spans="1:9" x14ac:dyDescent="0.25">
      <c r="A702" s="27">
        <v>42653</v>
      </c>
      <c r="B702" t="s">
        <v>67</v>
      </c>
      <c r="C702" t="s">
        <v>68</v>
      </c>
      <c r="D702">
        <v>108.2032</v>
      </c>
      <c r="E702">
        <v>111.5592</v>
      </c>
      <c r="F702">
        <v>-3.00827</v>
      </c>
      <c r="G702">
        <v>-3.3559999999999999</v>
      </c>
      <c r="H702">
        <v>1996.11</v>
      </c>
      <c r="I702">
        <v>215985787.1108</v>
      </c>
    </row>
    <row r="703" spans="1:9" x14ac:dyDescent="0.25">
      <c r="A703" s="27">
        <v>42650</v>
      </c>
      <c r="B703" t="s">
        <v>67</v>
      </c>
      <c r="C703" t="s">
        <v>68</v>
      </c>
      <c r="D703">
        <v>111.5592</v>
      </c>
      <c r="E703">
        <v>109.7604</v>
      </c>
      <c r="F703">
        <v>1.6388400000000001</v>
      </c>
      <c r="G703">
        <v>1.7988</v>
      </c>
      <c r="H703">
        <v>1996.11</v>
      </c>
      <c r="I703">
        <v>222684741.4998</v>
      </c>
    </row>
    <row r="704" spans="1:9" x14ac:dyDescent="0.25">
      <c r="A704" s="27">
        <v>42649</v>
      </c>
      <c r="B704" t="s">
        <v>67</v>
      </c>
      <c r="C704" t="s">
        <v>68</v>
      </c>
      <c r="D704">
        <v>109.7604</v>
      </c>
      <c r="E704">
        <v>110.7968</v>
      </c>
      <c r="F704">
        <v>-0.93540999999999996</v>
      </c>
      <c r="G704">
        <v>-1.0364</v>
      </c>
      <c r="H704">
        <v>1996.11</v>
      </c>
      <c r="I704">
        <v>219094133.88510001</v>
      </c>
    </row>
    <row r="705" spans="1:9" x14ac:dyDescent="0.25">
      <c r="A705" s="27">
        <v>42648</v>
      </c>
      <c r="B705" t="s">
        <v>67</v>
      </c>
      <c r="C705" t="s">
        <v>68</v>
      </c>
      <c r="D705">
        <v>110.7968</v>
      </c>
      <c r="E705">
        <v>111.31440000000001</v>
      </c>
      <c r="F705">
        <v>-0.46499000000000001</v>
      </c>
      <c r="G705">
        <v>-0.51759999999999995</v>
      </c>
      <c r="H705">
        <v>1996.11</v>
      </c>
      <c r="I705">
        <v>221162905.1392</v>
      </c>
    </row>
    <row r="706" spans="1:9" x14ac:dyDescent="0.25">
      <c r="A706" s="27">
        <v>42647</v>
      </c>
      <c r="B706" t="s">
        <v>67</v>
      </c>
      <c r="C706" t="s">
        <v>68</v>
      </c>
      <c r="D706">
        <v>111.31440000000001</v>
      </c>
      <c r="E706">
        <v>112.3592</v>
      </c>
      <c r="F706">
        <v>-0.92986999999999997</v>
      </c>
      <c r="G706">
        <v>-1.0448</v>
      </c>
      <c r="H706">
        <v>1996.11</v>
      </c>
      <c r="I706">
        <v>222196093.0986</v>
      </c>
    </row>
    <row r="707" spans="1:9" x14ac:dyDescent="0.25">
      <c r="A707" s="27">
        <v>42646</v>
      </c>
      <c r="B707" t="s">
        <v>67</v>
      </c>
      <c r="C707" t="s">
        <v>68</v>
      </c>
      <c r="D707">
        <v>112.3592</v>
      </c>
      <c r="E707">
        <v>114.1168</v>
      </c>
      <c r="F707">
        <v>-1.5401800000000001</v>
      </c>
      <c r="G707">
        <v>-1.7576000000000001</v>
      </c>
      <c r="H707">
        <v>1996.11</v>
      </c>
      <c r="I707">
        <v>224281631.69980001</v>
      </c>
    </row>
    <row r="708" spans="1:9" x14ac:dyDescent="0.25">
      <c r="A708" s="27">
        <v>42643</v>
      </c>
      <c r="B708" t="s">
        <v>67</v>
      </c>
      <c r="C708" t="s">
        <v>68</v>
      </c>
      <c r="D708">
        <v>114.1168</v>
      </c>
      <c r="E708">
        <v>114.97239999999999</v>
      </c>
      <c r="F708">
        <v>-0.74417999999999995</v>
      </c>
      <c r="G708">
        <v>-0.85560000000000003</v>
      </c>
      <c r="H708">
        <v>1996.11</v>
      </c>
      <c r="I708">
        <v>227789999.46919999</v>
      </c>
    </row>
    <row r="709" spans="1:9" x14ac:dyDescent="0.25">
      <c r="A709" s="27">
        <v>42642</v>
      </c>
      <c r="B709" t="s">
        <v>67</v>
      </c>
      <c r="C709" t="s">
        <v>68</v>
      </c>
      <c r="D709">
        <v>114.97239999999999</v>
      </c>
      <c r="E709">
        <v>110.8648</v>
      </c>
      <c r="F709">
        <v>3.70505</v>
      </c>
      <c r="G709">
        <v>4.1075999999999997</v>
      </c>
      <c r="H709">
        <v>1996.11</v>
      </c>
      <c r="I709">
        <v>229497873.5381</v>
      </c>
    </row>
    <row r="710" spans="1:9" x14ac:dyDescent="0.25">
      <c r="A710" s="27">
        <v>42641</v>
      </c>
      <c r="B710" t="s">
        <v>67</v>
      </c>
      <c r="C710" t="s">
        <v>68</v>
      </c>
      <c r="D710">
        <v>110.8648</v>
      </c>
      <c r="E710">
        <v>112.7216</v>
      </c>
      <c r="F710">
        <v>-1.64724</v>
      </c>
      <c r="G710">
        <v>-1.8568</v>
      </c>
      <c r="H710">
        <v>1996.11</v>
      </c>
      <c r="I710">
        <v>221298640.8062</v>
      </c>
    </row>
    <row r="711" spans="1:9" x14ac:dyDescent="0.25">
      <c r="A711" s="27">
        <v>42640</v>
      </c>
      <c r="B711" t="s">
        <v>67</v>
      </c>
      <c r="C711" t="s">
        <v>68</v>
      </c>
      <c r="D711">
        <v>112.7216</v>
      </c>
      <c r="E711">
        <v>117.71680000000001</v>
      </c>
      <c r="F711">
        <v>-4.2434000000000003</v>
      </c>
      <c r="G711">
        <v>-4.9951999999999996</v>
      </c>
      <c r="H711">
        <v>1996.11</v>
      </c>
      <c r="I711">
        <v>225005022.96039999</v>
      </c>
    </row>
    <row r="712" spans="1:9" x14ac:dyDescent="0.25">
      <c r="A712" s="27">
        <v>42639</v>
      </c>
      <c r="B712" t="s">
        <v>67</v>
      </c>
      <c r="C712" t="s">
        <v>68</v>
      </c>
      <c r="D712">
        <v>117.71680000000001</v>
      </c>
      <c r="E712">
        <v>113.1408</v>
      </c>
      <c r="F712">
        <v>4.0445200000000003</v>
      </c>
      <c r="G712">
        <v>4.5759999999999996</v>
      </c>
      <c r="H712">
        <v>1964.86</v>
      </c>
      <c r="I712">
        <v>231297355.36919999</v>
      </c>
    </row>
    <row r="713" spans="1:9" x14ac:dyDescent="0.25">
      <c r="A713" s="27">
        <v>42636</v>
      </c>
      <c r="B713" t="s">
        <v>67</v>
      </c>
      <c r="C713" t="s">
        <v>68</v>
      </c>
      <c r="D713">
        <v>113.1408</v>
      </c>
      <c r="E713">
        <v>111.3788</v>
      </c>
      <c r="F713">
        <v>1.58199</v>
      </c>
      <c r="G713">
        <v>1.762</v>
      </c>
      <c r="H713">
        <v>1964.86</v>
      </c>
      <c r="I713">
        <v>222306143.42519999</v>
      </c>
    </row>
    <row r="714" spans="1:9" x14ac:dyDescent="0.25">
      <c r="A714" s="27">
        <v>42635</v>
      </c>
      <c r="B714" t="s">
        <v>67</v>
      </c>
      <c r="C714" t="s">
        <v>68</v>
      </c>
      <c r="D714">
        <v>111.3788</v>
      </c>
      <c r="E714">
        <v>116.7388</v>
      </c>
      <c r="F714">
        <v>-4.59145</v>
      </c>
      <c r="G714">
        <v>-5.36</v>
      </c>
      <c r="H714">
        <v>1964.86</v>
      </c>
      <c r="I714">
        <v>218844055.2597</v>
      </c>
    </row>
    <row r="715" spans="1:9" x14ac:dyDescent="0.25">
      <c r="A715" s="27">
        <v>42634</v>
      </c>
      <c r="B715" t="s">
        <v>67</v>
      </c>
      <c r="C715" t="s">
        <v>68</v>
      </c>
      <c r="D715">
        <v>116.7388</v>
      </c>
      <c r="E715">
        <v>126.5236</v>
      </c>
      <c r="F715">
        <v>-7.7335799999999999</v>
      </c>
      <c r="G715">
        <v>-9.7848000000000006</v>
      </c>
      <c r="H715">
        <v>1827.36</v>
      </c>
      <c r="I715">
        <v>213324134.5997</v>
      </c>
    </row>
    <row r="716" spans="1:9" x14ac:dyDescent="0.25">
      <c r="A716" s="27">
        <v>42633</v>
      </c>
      <c r="B716" t="s">
        <v>67</v>
      </c>
      <c r="C716" t="s">
        <v>68</v>
      </c>
      <c r="D716">
        <v>126.5236</v>
      </c>
      <c r="E716">
        <v>124.3596</v>
      </c>
      <c r="F716">
        <v>1.74011</v>
      </c>
      <c r="G716">
        <v>2.1640000000000001</v>
      </c>
      <c r="H716">
        <v>1827.36</v>
      </c>
      <c r="I716">
        <v>231204513.63589999</v>
      </c>
    </row>
    <row r="717" spans="1:9" x14ac:dyDescent="0.25">
      <c r="A717" s="27">
        <v>42632</v>
      </c>
      <c r="B717" t="s">
        <v>67</v>
      </c>
      <c r="C717" t="s">
        <v>68</v>
      </c>
      <c r="D717">
        <v>124.3596</v>
      </c>
      <c r="E717">
        <v>127.262</v>
      </c>
      <c r="F717">
        <v>-2.2806500000000001</v>
      </c>
      <c r="G717">
        <v>-2.9024000000000001</v>
      </c>
      <c r="H717">
        <v>1827.36</v>
      </c>
      <c r="I717">
        <v>227250100.64489999</v>
      </c>
    </row>
    <row r="718" spans="1:9" x14ac:dyDescent="0.25">
      <c r="A718" s="27">
        <v>42629</v>
      </c>
      <c r="B718" t="s">
        <v>67</v>
      </c>
      <c r="C718" t="s">
        <v>68</v>
      </c>
      <c r="D718">
        <v>127.262</v>
      </c>
      <c r="E718">
        <v>132.71559999999999</v>
      </c>
      <c r="F718">
        <v>-4.1092399999999998</v>
      </c>
      <c r="G718">
        <v>-5.4535999999999998</v>
      </c>
      <c r="H718">
        <v>1827.36</v>
      </c>
      <c r="I718">
        <v>232553838.29049999</v>
      </c>
    </row>
    <row r="719" spans="1:9" x14ac:dyDescent="0.25">
      <c r="A719" s="27">
        <v>42628</v>
      </c>
      <c r="B719" t="s">
        <v>67</v>
      </c>
      <c r="C719" t="s">
        <v>68</v>
      </c>
      <c r="D719">
        <v>132.71559999999999</v>
      </c>
      <c r="E719">
        <v>138.304</v>
      </c>
      <c r="F719">
        <v>-4.0406599999999999</v>
      </c>
      <c r="G719">
        <v>-5.5884</v>
      </c>
      <c r="H719">
        <v>1877.36</v>
      </c>
      <c r="I719">
        <v>249155323.78389999</v>
      </c>
    </row>
    <row r="720" spans="1:9" x14ac:dyDescent="0.25">
      <c r="A720" s="27">
        <v>42627</v>
      </c>
      <c r="B720" t="s">
        <v>67</v>
      </c>
      <c r="C720" t="s">
        <v>68</v>
      </c>
      <c r="D720">
        <v>138.304</v>
      </c>
      <c r="E720">
        <v>134.16839999999999</v>
      </c>
      <c r="F720">
        <v>3.0823900000000002</v>
      </c>
      <c r="G720">
        <v>4.1356000000000002</v>
      </c>
      <c r="H720">
        <v>1877.36</v>
      </c>
      <c r="I720">
        <v>259646777.77599999</v>
      </c>
    </row>
    <row r="721" spans="1:9" x14ac:dyDescent="0.25">
      <c r="A721" s="27">
        <v>42626</v>
      </c>
      <c r="B721" t="s">
        <v>67</v>
      </c>
      <c r="C721" t="s">
        <v>68</v>
      </c>
      <c r="D721">
        <v>134.16839999999999</v>
      </c>
      <c r="E721">
        <v>121.9308</v>
      </c>
      <c r="F721">
        <v>10.03651</v>
      </c>
      <c r="G721">
        <v>12.2376</v>
      </c>
      <c r="H721">
        <v>1914.86</v>
      </c>
      <c r="I721">
        <v>256914071.38710001</v>
      </c>
    </row>
    <row r="722" spans="1:9" x14ac:dyDescent="0.25">
      <c r="A722" s="27">
        <v>42625</v>
      </c>
      <c r="B722" t="s">
        <v>67</v>
      </c>
      <c r="C722" t="s">
        <v>68</v>
      </c>
      <c r="D722">
        <v>121.9308</v>
      </c>
      <c r="E722">
        <v>129.39400000000001</v>
      </c>
      <c r="F722">
        <v>-5.7678099999999999</v>
      </c>
      <c r="G722">
        <v>-7.4631999999999996</v>
      </c>
      <c r="H722">
        <v>2014.86</v>
      </c>
      <c r="I722">
        <v>245673826.99770001</v>
      </c>
    </row>
    <row r="723" spans="1:9" x14ac:dyDescent="0.25">
      <c r="A723" s="27">
        <v>42622</v>
      </c>
      <c r="B723" t="s">
        <v>67</v>
      </c>
      <c r="C723" t="s">
        <v>68</v>
      </c>
      <c r="D723">
        <v>129.39400000000001</v>
      </c>
      <c r="E723">
        <v>112.0592</v>
      </c>
      <c r="F723">
        <v>15.46932</v>
      </c>
      <c r="G723">
        <v>17.334800000000001</v>
      </c>
      <c r="H723">
        <v>2014.86</v>
      </c>
      <c r="I723">
        <v>260711150.6735</v>
      </c>
    </row>
    <row r="724" spans="1:9" x14ac:dyDescent="0.25">
      <c r="A724" s="27">
        <v>42621</v>
      </c>
      <c r="B724" t="s">
        <v>67</v>
      </c>
      <c r="C724" t="s">
        <v>68</v>
      </c>
      <c r="D724">
        <v>112.0592</v>
      </c>
      <c r="E724">
        <v>110.92959999999999</v>
      </c>
      <c r="F724">
        <v>1.0183</v>
      </c>
      <c r="G724">
        <v>1.1295999999999999</v>
      </c>
      <c r="H724">
        <v>2014.86</v>
      </c>
      <c r="I724">
        <v>225783907.8748</v>
      </c>
    </row>
    <row r="725" spans="1:9" x14ac:dyDescent="0.25">
      <c r="A725" s="27">
        <v>42620</v>
      </c>
      <c r="B725" t="s">
        <v>67</v>
      </c>
      <c r="C725" t="s">
        <v>68</v>
      </c>
      <c r="D725">
        <v>110.92959999999999</v>
      </c>
      <c r="E725">
        <v>111.8408</v>
      </c>
      <c r="F725">
        <v>-0.81472999999999995</v>
      </c>
      <c r="G725">
        <v>-0.91120000000000001</v>
      </c>
      <c r="H725">
        <v>2014.86</v>
      </c>
      <c r="I725">
        <v>223507918.91240001</v>
      </c>
    </row>
    <row r="726" spans="1:9" x14ac:dyDescent="0.25">
      <c r="A726" s="27">
        <v>42619</v>
      </c>
      <c r="B726" t="s">
        <v>67</v>
      </c>
      <c r="C726" t="s">
        <v>68</v>
      </c>
      <c r="D726">
        <v>111.8408</v>
      </c>
      <c r="E726">
        <v>115.8168</v>
      </c>
      <c r="F726">
        <v>-3.4330099999999999</v>
      </c>
      <c r="G726">
        <v>-3.976</v>
      </c>
      <c r="H726">
        <v>2014.86</v>
      </c>
      <c r="I726">
        <v>225343861.8502</v>
      </c>
    </row>
    <row r="727" spans="1:9" x14ac:dyDescent="0.25">
      <c r="A727" s="27">
        <v>42615</v>
      </c>
      <c r="B727" t="s">
        <v>67</v>
      </c>
      <c r="C727" t="s">
        <v>68</v>
      </c>
      <c r="D727">
        <v>115.8168</v>
      </c>
      <c r="E727">
        <v>119.4384</v>
      </c>
      <c r="F727">
        <v>-3.0321899999999999</v>
      </c>
      <c r="G727">
        <v>-3.6215999999999999</v>
      </c>
      <c r="H727">
        <v>2014.86</v>
      </c>
      <c r="I727">
        <v>233354956.1442</v>
      </c>
    </row>
    <row r="728" spans="1:9" x14ac:dyDescent="0.25">
      <c r="A728" s="27">
        <v>42614</v>
      </c>
      <c r="B728" t="s">
        <v>67</v>
      </c>
      <c r="C728" t="s">
        <v>68</v>
      </c>
      <c r="D728">
        <v>119.4384</v>
      </c>
      <c r="E728">
        <v>119.6144</v>
      </c>
      <c r="F728">
        <v>-0.14713999999999999</v>
      </c>
      <c r="G728">
        <v>-0.17599999999999999</v>
      </c>
      <c r="H728">
        <v>1964.86</v>
      </c>
      <c r="I728">
        <v>234680063.07960001</v>
      </c>
    </row>
    <row r="729" spans="1:9" x14ac:dyDescent="0.25">
      <c r="A729" s="27">
        <v>42613</v>
      </c>
      <c r="B729" t="s">
        <v>67</v>
      </c>
      <c r="C729" t="s">
        <v>68</v>
      </c>
      <c r="D729">
        <v>119.6144</v>
      </c>
      <c r="E729">
        <v>119.54559999999999</v>
      </c>
      <c r="F729">
        <v>5.7549999999999997E-2</v>
      </c>
      <c r="G729">
        <v>6.88E-2</v>
      </c>
      <c r="H729">
        <v>1964.86</v>
      </c>
      <c r="I729">
        <v>235025878.92359999</v>
      </c>
    </row>
    <row r="730" spans="1:9" x14ac:dyDescent="0.25">
      <c r="A730" s="27">
        <v>42612</v>
      </c>
      <c r="B730" t="s">
        <v>67</v>
      </c>
      <c r="C730" t="s">
        <v>68</v>
      </c>
      <c r="D730">
        <v>119.54559999999999</v>
      </c>
      <c r="E730">
        <v>120.41800000000001</v>
      </c>
      <c r="F730">
        <v>-0.72448000000000001</v>
      </c>
      <c r="G730">
        <v>-0.87239999999999995</v>
      </c>
      <c r="H730">
        <v>1964.86</v>
      </c>
      <c r="I730">
        <v>234890696.3664</v>
      </c>
    </row>
    <row r="731" spans="1:9" x14ac:dyDescent="0.25">
      <c r="A731" s="27">
        <v>42611</v>
      </c>
      <c r="B731" t="s">
        <v>67</v>
      </c>
      <c r="C731" t="s">
        <v>68</v>
      </c>
      <c r="D731">
        <v>120.41800000000001</v>
      </c>
      <c r="E731">
        <v>123.28919999999999</v>
      </c>
      <c r="F731">
        <v>-2.32883</v>
      </c>
      <c r="G731">
        <v>-2.8712</v>
      </c>
      <c r="H731">
        <v>1889.86</v>
      </c>
      <c r="I731">
        <v>227573492.6295</v>
      </c>
    </row>
    <row r="732" spans="1:9" x14ac:dyDescent="0.25">
      <c r="A732" s="27">
        <v>42608</v>
      </c>
      <c r="B732" t="s">
        <v>67</v>
      </c>
      <c r="C732" t="s">
        <v>68</v>
      </c>
      <c r="D732">
        <v>123.28919999999999</v>
      </c>
      <c r="E732">
        <v>122.22199999999999</v>
      </c>
      <c r="F732">
        <v>0.87317</v>
      </c>
      <c r="G732">
        <v>1.0671999999999999</v>
      </c>
      <c r="H732">
        <v>1808.61</v>
      </c>
      <c r="I732">
        <v>222982419.0573</v>
      </c>
    </row>
    <row r="733" spans="1:9" x14ac:dyDescent="0.25">
      <c r="A733" s="27">
        <v>42607</v>
      </c>
      <c r="B733" t="s">
        <v>67</v>
      </c>
      <c r="C733" t="s">
        <v>68</v>
      </c>
      <c r="D733">
        <v>122.22199999999999</v>
      </c>
      <c r="E733">
        <v>123.4996</v>
      </c>
      <c r="F733">
        <v>-1.0345</v>
      </c>
      <c r="G733">
        <v>-1.2776000000000001</v>
      </c>
      <c r="H733">
        <v>1808.61</v>
      </c>
      <c r="I733">
        <v>221052267.53049999</v>
      </c>
    </row>
    <row r="734" spans="1:9" x14ac:dyDescent="0.25">
      <c r="A734" s="27">
        <v>42606</v>
      </c>
      <c r="B734" t="s">
        <v>67</v>
      </c>
      <c r="C734" t="s">
        <v>68</v>
      </c>
      <c r="D734">
        <v>123.4996</v>
      </c>
      <c r="E734">
        <v>120.25920000000001</v>
      </c>
      <c r="F734">
        <v>2.6945100000000002</v>
      </c>
      <c r="G734">
        <v>3.2404000000000002</v>
      </c>
      <c r="H734">
        <v>1783.61</v>
      </c>
      <c r="I734">
        <v>220275461.17989999</v>
      </c>
    </row>
    <row r="735" spans="1:9" x14ac:dyDescent="0.25">
      <c r="A735" s="27">
        <v>42605</v>
      </c>
      <c r="B735" t="s">
        <v>67</v>
      </c>
      <c r="C735" t="s">
        <v>68</v>
      </c>
      <c r="D735">
        <v>120.25920000000001</v>
      </c>
      <c r="E735">
        <v>120.46120000000001</v>
      </c>
      <c r="F735">
        <v>-0.16769000000000001</v>
      </c>
      <c r="G735">
        <v>-0.20200000000000001</v>
      </c>
      <c r="H735">
        <v>1783.61</v>
      </c>
      <c r="I735">
        <v>214495842.42480001</v>
      </c>
    </row>
    <row r="736" spans="1:9" x14ac:dyDescent="0.25">
      <c r="A736" s="27">
        <v>42604</v>
      </c>
      <c r="B736" t="s">
        <v>67</v>
      </c>
      <c r="C736" t="s">
        <v>68</v>
      </c>
      <c r="D736">
        <v>120.46120000000001</v>
      </c>
      <c r="E736">
        <v>120.012</v>
      </c>
      <c r="F736">
        <v>0.37430000000000002</v>
      </c>
      <c r="G736">
        <v>0.44919999999999999</v>
      </c>
      <c r="H736">
        <v>1783.61</v>
      </c>
      <c r="I736">
        <v>214856132.20030001</v>
      </c>
    </row>
    <row r="737" spans="1:9" x14ac:dyDescent="0.25">
      <c r="A737" s="27">
        <v>42601</v>
      </c>
      <c r="B737" t="s">
        <v>67</v>
      </c>
      <c r="C737" t="s">
        <v>68</v>
      </c>
      <c r="D737">
        <v>120.012</v>
      </c>
      <c r="E737">
        <v>119.1992</v>
      </c>
      <c r="F737">
        <v>0.68188000000000004</v>
      </c>
      <c r="G737">
        <v>0.81279999999999997</v>
      </c>
      <c r="H737">
        <v>1752.36</v>
      </c>
      <c r="I737">
        <v>210304558.35299999</v>
      </c>
    </row>
    <row r="738" spans="1:9" x14ac:dyDescent="0.25">
      <c r="A738" s="27">
        <v>42600</v>
      </c>
      <c r="B738" t="s">
        <v>67</v>
      </c>
      <c r="C738" t="s">
        <v>68</v>
      </c>
      <c r="D738">
        <v>119.1992</v>
      </c>
      <c r="E738">
        <v>121.1748</v>
      </c>
      <c r="F738">
        <v>-1.6303700000000001</v>
      </c>
      <c r="G738">
        <v>-1.9756</v>
      </c>
      <c r="H738">
        <v>1752.36</v>
      </c>
      <c r="I738">
        <v>208880237.90979999</v>
      </c>
    </row>
    <row r="739" spans="1:9" x14ac:dyDescent="0.25">
      <c r="A739" s="27">
        <v>42599</v>
      </c>
      <c r="B739" t="s">
        <v>67</v>
      </c>
      <c r="C739" t="s">
        <v>68</v>
      </c>
      <c r="D739">
        <v>121.1748</v>
      </c>
      <c r="E739">
        <v>125.2576</v>
      </c>
      <c r="F739">
        <v>-3.2595200000000002</v>
      </c>
      <c r="G739">
        <v>-4.0827999999999998</v>
      </c>
      <c r="H739">
        <v>1702.36</v>
      </c>
      <c r="I739">
        <v>206283465.75870001</v>
      </c>
    </row>
    <row r="740" spans="1:9" x14ac:dyDescent="0.25">
      <c r="A740" s="27">
        <v>42598</v>
      </c>
      <c r="B740" t="s">
        <v>67</v>
      </c>
      <c r="C740" t="s">
        <v>68</v>
      </c>
      <c r="D740">
        <v>125.2576</v>
      </c>
      <c r="E740">
        <v>121.0904</v>
      </c>
      <c r="F740">
        <v>3.4413999999999998</v>
      </c>
      <c r="G740">
        <v>4.1672000000000002</v>
      </c>
      <c r="H740">
        <v>1702.36</v>
      </c>
      <c r="I740">
        <v>213233872.3944</v>
      </c>
    </row>
    <row r="741" spans="1:9" x14ac:dyDescent="0.25">
      <c r="A741" s="27">
        <v>42597</v>
      </c>
      <c r="B741" t="s">
        <v>67</v>
      </c>
      <c r="C741" t="s">
        <v>68</v>
      </c>
      <c r="D741">
        <v>121.0904</v>
      </c>
      <c r="E741">
        <v>122.29640000000001</v>
      </c>
      <c r="F741">
        <v>-0.98612999999999995</v>
      </c>
      <c r="G741">
        <v>-1.206</v>
      </c>
      <c r="H741">
        <v>1702.36</v>
      </c>
      <c r="I741">
        <v>206139786.34259999</v>
      </c>
    </row>
    <row r="742" spans="1:9" x14ac:dyDescent="0.25">
      <c r="A742" s="27">
        <v>42594</v>
      </c>
      <c r="B742" t="s">
        <v>67</v>
      </c>
      <c r="C742" t="s">
        <v>68</v>
      </c>
      <c r="D742">
        <v>122.29640000000001</v>
      </c>
      <c r="E742">
        <v>123.38200000000001</v>
      </c>
      <c r="F742">
        <v>-0.87987000000000004</v>
      </c>
      <c r="G742">
        <v>-1.0855999999999999</v>
      </c>
      <c r="H742">
        <v>1702.36</v>
      </c>
      <c r="I742">
        <v>208192835.81909999</v>
      </c>
    </row>
    <row r="743" spans="1:9" x14ac:dyDescent="0.25">
      <c r="A743" s="27">
        <v>42593</v>
      </c>
      <c r="B743" t="s">
        <v>67</v>
      </c>
      <c r="C743" t="s">
        <v>68</v>
      </c>
      <c r="D743">
        <v>123.38200000000001</v>
      </c>
      <c r="E743">
        <v>124.47280000000001</v>
      </c>
      <c r="F743">
        <v>-0.87634000000000001</v>
      </c>
      <c r="G743">
        <v>-1.0908</v>
      </c>
      <c r="H743">
        <v>1702.36</v>
      </c>
      <c r="I743">
        <v>210040920.82049999</v>
      </c>
    </row>
    <row r="744" spans="1:9" x14ac:dyDescent="0.25">
      <c r="A744" s="27">
        <v>42592</v>
      </c>
      <c r="B744" t="s">
        <v>67</v>
      </c>
      <c r="C744" t="s">
        <v>68</v>
      </c>
      <c r="D744">
        <v>124.47280000000001</v>
      </c>
      <c r="E744">
        <v>121.48</v>
      </c>
      <c r="F744">
        <v>2.4636200000000001</v>
      </c>
      <c r="G744">
        <v>2.9927999999999999</v>
      </c>
      <c r="H744">
        <v>1727.36</v>
      </c>
      <c r="I744">
        <v>215009678.10820001</v>
      </c>
    </row>
    <row r="745" spans="1:9" x14ac:dyDescent="0.25">
      <c r="A745" s="27">
        <v>42591</v>
      </c>
      <c r="B745" t="s">
        <v>67</v>
      </c>
      <c r="C745" t="s">
        <v>68</v>
      </c>
      <c r="D745">
        <v>121.48</v>
      </c>
      <c r="E745">
        <v>123.24079999999999</v>
      </c>
      <c r="F745">
        <v>-1.42875</v>
      </c>
      <c r="G745">
        <v>-1.7607999999999999</v>
      </c>
      <c r="H745">
        <v>1727.36</v>
      </c>
      <c r="I745">
        <v>209840026.87</v>
      </c>
    </row>
    <row r="746" spans="1:9" x14ac:dyDescent="0.25">
      <c r="A746" s="27">
        <v>42590</v>
      </c>
      <c r="B746" t="s">
        <v>67</v>
      </c>
      <c r="C746" t="s">
        <v>68</v>
      </c>
      <c r="D746">
        <v>123.24079999999999</v>
      </c>
      <c r="E746">
        <v>125.58159999999999</v>
      </c>
      <c r="F746">
        <v>-1.8639699999999999</v>
      </c>
      <c r="G746">
        <v>-2.3408000000000002</v>
      </c>
      <c r="H746">
        <v>1702.36</v>
      </c>
      <c r="I746">
        <v>209800547.20019999</v>
      </c>
    </row>
    <row r="747" spans="1:9" x14ac:dyDescent="0.25">
      <c r="A747" s="27">
        <v>42587</v>
      </c>
      <c r="B747" t="s">
        <v>67</v>
      </c>
      <c r="C747" t="s">
        <v>68</v>
      </c>
      <c r="D747">
        <v>125.58159999999999</v>
      </c>
      <c r="E747">
        <v>130.3904</v>
      </c>
      <c r="F747">
        <v>-3.6880000000000002</v>
      </c>
      <c r="G747">
        <v>-4.8087999999999997</v>
      </c>
      <c r="H747">
        <v>1702.36</v>
      </c>
      <c r="I747">
        <v>213785437.92539999</v>
      </c>
    </row>
    <row r="748" spans="1:9" x14ac:dyDescent="0.25">
      <c r="A748" s="27">
        <v>42586</v>
      </c>
      <c r="B748" t="s">
        <v>67</v>
      </c>
      <c r="C748" t="s">
        <v>68</v>
      </c>
      <c r="D748">
        <v>130.3904</v>
      </c>
      <c r="E748">
        <v>133.90799999999999</v>
      </c>
      <c r="F748">
        <v>-2.6268799999999999</v>
      </c>
      <c r="G748">
        <v>-3.5175999999999998</v>
      </c>
      <c r="H748">
        <v>1702.36</v>
      </c>
      <c r="I748">
        <v>221971759.91760001</v>
      </c>
    </row>
    <row r="749" spans="1:9" x14ac:dyDescent="0.25">
      <c r="A749" s="27">
        <v>42585</v>
      </c>
      <c r="B749" t="s">
        <v>67</v>
      </c>
      <c r="C749" t="s">
        <v>68</v>
      </c>
      <c r="D749">
        <v>133.90799999999999</v>
      </c>
      <c r="E749">
        <v>137.2372</v>
      </c>
      <c r="F749">
        <v>-2.4258700000000002</v>
      </c>
      <c r="G749">
        <v>-3.3292000000000002</v>
      </c>
      <c r="H749">
        <v>1702.36</v>
      </c>
      <c r="I749">
        <v>227959991.127</v>
      </c>
    </row>
    <row r="750" spans="1:9" x14ac:dyDescent="0.25">
      <c r="A750" s="27">
        <v>42584</v>
      </c>
      <c r="B750" t="s">
        <v>67</v>
      </c>
      <c r="C750" t="s">
        <v>68</v>
      </c>
      <c r="D750">
        <v>137.2372</v>
      </c>
      <c r="E750">
        <v>132.65799999999999</v>
      </c>
      <c r="F750">
        <v>3.4518800000000001</v>
      </c>
      <c r="G750">
        <v>4.5792000000000002</v>
      </c>
      <c r="H750">
        <v>1702.36</v>
      </c>
      <c r="I750">
        <v>233627497.1943</v>
      </c>
    </row>
    <row r="751" spans="1:9" x14ac:dyDescent="0.25">
      <c r="A751" s="27">
        <v>42583</v>
      </c>
      <c r="B751" t="s">
        <v>67</v>
      </c>
      <c r="C751" t="s">
        <v>68</v>
      </c>
      <c r="D751">
        <v>132.65799999999999</v>
      </c>
      <c r="E751">
        <v>134.46600000000001</v>
      </c>
      <c r="F751">
        <v>-1.3445800000000001</v>
      </c>
      <c r="G751">
        <v>-1.8080000000000001</v>
      </c>
      <c r="H751">
        <v>1702.36</v>
      </c>
      <c r="I751">
        <v>225832037.6895</v>
      </c>
    </row>
    <row r="752" spans="1:9" x14ac:dyDescent="0.25">
      <c r="A752" s="27">
        <v>42580</v>
      </c>
      <c r="B752" t="s">
        <v>67</v>
      </c>
      <c r="C752" t="s">
        <v>68</v>
      </c>
      <c r="D752">
        <v>134.46600000000001</v>
      </c>
      <c r="E752">
        <v>139.32040000000001</v>
      </c>
      <c r="F752">
        <v>-3.48434</v>
      </c>
      <c r="G752">
        <v>-4.8544</v>
      </c>
      <c r="H752">
        <v>1702.49</v>
      </c>
      <c r="I752">
        <v>228927094.29629999</v>
      </c>
    </row>
    <row r="753" spans="1:9" x14ac:dyDescent="0.25">
      <c r="A753" s="27">
        <v>42579</v>
      </c>
      <c r="B753" t="s">
        <v>67</v>
      </c>
      <c r="C753" t="s">
        <v>68</v>
      </c>
      <c r="D753">
        <v>139.32040000000001</v>
      </c>
      <c r="E753">
        <v>142.86199999999999</v>
      </c>
      <c r="F753">
        <v>-2.4790399999999999</v>
      </c>
      <c r="G753">
        <v>-3.5415999999999999</v>
      </c>
      <c r="H753">
        <v>1702.49</v>
      </c>
      <c r="I753">
        <v>237191664.42221999</v>
      </c>
    </row>
    <row r="754" spans="1:9" x14ac:dyDescent="0.25">
      <c r="A754" s="27">
        <v>42578</v>
      </c>
      <c r="B754" t="s">
        <v>67</v>
      </c>
      <c r="C754" t="s">
        <v>68</v>
      </c>
      <c r="D754">
        <v>142.86199999999999</v>
      </c>
      <c r="E754">
        <v>146.11359999999999</v>
      </c>
      <c r="F754">
        <v>-2.22539</v>
      </c>
      <c r="G754">
        <v>-3.2515999999999998</v>
      </c>
      <c r="H754">
        <v>1702.49</v>
      </c>
      <c r="I754">
        <v>243221204.95410001</v>
      </c>
    </row>
    <row r="755" spans="1:9" x14ac:dyDescent="0.25">
      <c r="A755" s="27">
        <v>42577</v>
      </c>
      <c r="B755" t="s">
        <v>67</v>
      </c>
      <c r="C755" t="s">
        <v>68</v>
      </c>
      <c r="D755">
        <v>146.11359999999999</v>
      </c>
      <c r="E755">
        <v>147.4196</v>
      </c>
      <c r="F755">
        <v>-0.88590999999999998</v>
      </c>
      <c r="G755">
        <v>-1.306</v>
      </c>
      <c r="H755">
        <v>1702.49</v>
      </c>
      <c r="I755">
        <v>248757023.22648001</v>
      </c>
    </row>
    <row r="756" spans="1:9" x14ac:dyDescent="0.25">
      <c r="A756" s="27">
        <v>42576</v>
      </c>
      <c r="B756" t="s">
        <v>67</v>
      </c>
      <c r="C756" t="s">
        <v>68</v>
      </c>
      <c r="D756">
        <v>147.4196</v>
      </c>
      <c r="E756">
        <v>147.756</v>
      </c>
      <c r="F756">
        <v>-0.22767000000000001</v>
      </c>
      <c r="G756">
        <v>-0.33639999999999998</v>
      </c>
      <c r="H756">
        <v>1658.74</v>
      </c>
      <c r="I756">
        <v>244530868.38477999</v>
      </c>
    </row>
    <row r="757" spans="1:9" x14ac:dyDescent="0.25">
      <c r="A757" s="27">
        <v>42573</v>
      </c>
      <c r="B757" t="s">
        <v>67</v>
      </c>
      <c r="C757" t="s">
        <v>68</v>
      </c>
      <c r="D757">
        <v>147.756</v>
      </c>
      <c r="E757">
        <v>151.82400000000001</v>
      </c>
      <c r="F757">
        <v>-2.6794199999999999</v>
      </c>
      <c r="G757">
        <v>-4.0679999999999996</v>
      </c>
      <c r="H757">
        <v>1658.74</v>
      </c>
      <c r="I757">
        <v>245088861.31799999</v>
      </c>
    </row>
    <row r="758" spans="1:9" x14ac:dyDescent="0.25">
      <c r="A758" s="27">
        <v>42572</v>
      </c>
      <c r="B758" t="s">
        <v>67</v>
      </c>
      <c r="C758" t="s">
        <v>68</v>
      </c>
      <c r="D758">
        <v>151.82400000000001</v>
      </c>
      <c r="E758">
        <v>148.38999999999999</v>
      </c>
      <c r="F758">
        <v>2.3141699999999998</v>
      </c>
      <c r="G758">
        <v>3.4340000000000002</v>
      </c>
      <c r="H758">
        <v>1652.49</v>
      </c>
      <c r="I758">
        <v>250887725.26320001</v>
      </c>
    </row>
    <row r="759" spans="1:9" x14ac:dyDescent="0.25">
      <c r="A759" s="27">
        <v>42571</v>
      </c>
      <c r="B759" t="s">
        <v>67</v>
      </c>
      <c r="C759" t="s">
        <v>68</v>
      </c>
      <c r="D759">
        <v>148.38999999999999</v>
      </c>
      <c r="E759">
        <v>150.316</v>
      </c>
      <c r="F759">
        <v>-1.2813000000000001</v>
      </c>
      <c r="G759">
        <v>-1.9259999999999999</v>
      </c>
      <c r="H759">
        <v>1552.49</v>
      </c>
      <c r="I759">
        <v>230374072.71450001</v>
      </c>
    </row>
    <row r="760" spans="1:9" x14ac:dyDescent="0.25">
      <c r="A760" s="27">
        <v>42570</v>
      </c>
      <c r="B760" t="s">
        <v>67</v>
      </c>
      <c r="C760" t="s">
        <v>68</v>
      </c>
      <c r="D760">
        <v>150.316</v>
      </c>
      <c r="E760">
        <v>151.126</v>
      </c>
      <c r="F760">
        <v>-0.53598000000000001</v>
      </c>
      <c r="G760">
        <v>-0.81</v>
      </c>
      <c r="H760">
        <v>1512.49</v>
      </c>
      <c r="I760">
        <v>227351529.5138</v>
      </c>
    </row>
    <row r="761" spans="1:9" x14ac:dyDescent="0.25">
      <c r="A761" s="27">
        <v>42569</v>
      </c>
      <c r="B761" t="s">
        <v>67</v>
      </c>
      <c r="C761" t="s">
        <v>68</v>
      </c>
      <c r="D761">
        <v>151.126</v>
      </c>
      <c r="E761">
        <v>157.08199999999999</v>
      </c>
      <c r="F761">
        <v>-3.7916500000000002</v>
      </c>
      <c r="G761">
        <v>-5.9560000000000004</v>
      </c>
      <c r="H761">
        <v>1467.49</v>
      </c>
      <c r="I761">
        <v>221775976.85929999</v>
      </c>
    </row>
    <row r="762" spans="1:9" x14ac:dyDescent="0.25">
      <c r="A762" s="27">
        <v>42566</v>
      </c>
      <c r="B762" t="s">
        <v>67</v>
      </c>
      <c r="C762" t="s">
        <v>68</v>
      </c>
      <c r="D762">
        <v>157.08199999999999</v>
      </c>
      <c r="E762">
        <v>155.61000000000001</v>
      </c>
      <c r="F762">
        <v>0.94594999999999996</v>
      </c>
      <c r="G762">
        <v>1.472</v>
      </c>
      <c r="H762">
        <v>1367.49</v>
      </c>
      <c r="I762">
        <v>214808150.5751</v>
      </c>
    </row>
    <row r="763" spans="1:9" x14ac:dyDescent="0.25">
      <c r="A763" s="27">
        <v>42565</v>
      </c>
      <c r="B763" t="s">
        <v>67</v>
      </c>
      <c r="C763" t="s">
        <v>68</v>
      </c>
      <c r="D763">
        <v>155.61000000000001</v>
      </c>
      <c r="E763">
        <v>156.672</v>
      </c>
      <c r="F763">
        <v>-0.67784999999999995</v>
      </c>
      <c r="G763">
        <v>-1.0620000000000001</v>
      </c>
      <c r="H763">
        <v>1367.49</v>
      </c>
      <c r="I763">
        <v>212795204.48550001</v>
      </c>
    </row>
    <row r="764" spans="1:9" x14ac:dyDescent="0.25">
      <c r="A764" s="27">
        <v>42564</v>
      </c>
      <c r="B764" t="s">
        <v>67</v>
      </c>
      <c r="C764" t="s">
        <v>68</v>
      </c>
      <c r="D764">
        <v>156.672</v>
      </c>
      <c r="E764">
        <v>156.876</v>
      </c>
      <c r="F764">
        <v>-0.13003999999999999</v>
      </c>
      <c r="G764">
        <v>-0.20399999999999999</v>
      </c>
      <c r="H764">
        <v>1367.49</v>
      </c>
      <c r="I764">
        <v>214247479.44960001</v>
      </c>
    </row>
    <row r="765" spans="1:9" x14ac:dyDescent="0.25">
      <c r="A765" s="27">
        <v>42563</v>
      </c>
      <c r="B765" t="s">
        <v>67</v>
      </c>
      <c r="C765" t="s">
        <v>68</v>
      </c>
      <c r="D765">
        <v>156.876</v>
      </c>
      <c r="E765">
        <v>161.48400000000001</v>
      </c>
      <c r="F765">
        <v>-2.8535300000000001</v>
      </c>
      <c r="G765">
        <v>-4.6079999999999997</v>
      </c>
      <c r="H765">
        <v>1279.99</v>
      </c>
      <c r="I765">
        <v>200799797.52180001</v>
      </c>
    </row>
    <row r="766" spans="1:9" x14ac:dyDescent="0.25">
      <c r="A766" s="27">
        <v>42562</v>
      </c>
      <c r="B766" t="s">
        <v>67</v>
      </c>
      <c r="C766" t="s">
        <v>68</v>
      </c>
      <c r="D766">
        <v>161.48400000000001</v>
      </c>
      <c r="E766">
        <v>162.27799999999999</v>
      </c>
      <c r="F766">
        <v>-0.48927999999999999</v>
      </c>
      <c r="G766">
        <v>-0.79400000000000004</v>
      </c>
      <c r="H766">
        <v>1227.49</v>
      </c>
      <c r="I766">
        <v>198220083.97620001</v>
      </c>
    </row>
    <row r="767" spans="1:9" x14ac:dyDescent="0.25">
      <c r="A767" s="27">
        <v>42559</v>
      </c>
      <c r="B767" t="s">
        <v>67</v>
      </c>
      <c r="C767" t="s">
        <v>68</v>
      </c>
      <c r="D767">
        <v>162.27799999999999</v>
      </c>
      <c r="E767">
        <v>172.17</v>
      </c>
      <c r="F767">
        <v>-5.7454799999999997</v>
      </c>
      <c r="G767">
        <v>-9.8919999999999995</v>
      </c>
      <c r="H767">
        <v>1209.99</v>
      </c>
      <c r="I767">
        <v>196354846.4729</v>
      </c>
    </row>
    <row r="768" spans="1:9" x14ac:dyDescent="0.25">
      <c r="A768" s="27">
        <v>42558</v>
      </c>
      <c r="B768" t="s">
        <v>67</v>
      </c>
      <c r="C768" t="s">
        <v>68</v>
      </c>
      <c r="D768">
        <v>172.17</v>
      </c>
      <c r="E768">
        <v>174.07599999999999</v>
      </c>
      <c r="F768">
        <v>-1.0949199999999999</v>
      </c>
      <c r="G768">
        <v>-1.9059999999999999</v>
      </c>
      <c r="H768">
        <v>1167.49</v>
      </c>
      <c r="I768">
        <v>201006847.99349999</v>
      </c>
    </row>
    <row r="769" spans="1:9" x14ac:dyDescent="0.25">
      <c r="A769" s="27">
        <v>42557</v>
      </c>
      <c r="B769" t="s">
        <v>67</v>
      </c>
      <c r="C769" t="s">
        <v>68</v>
      </c>
      <c r="D769">
        <v>174.07599999999999</v>
      </c>
      <c r="E769">
        <v>179.79</v>
      </c>
      <c r="F769">
        <v>-3.17815</v>
      </c>
      <c r="G769">
        <v>-5.7140000000000004</v>
      </c>
      <c r="H769">
        <v>1077.49</v>
      </c>
      <c r="I769">
        <v>187565244.98179999</v>
      </c>
    </row>
    <row r="770" spans="1:9" x14ac:dyDescent="0.25">
      <c r="A770" s="27">
        <v>42556</v>
      </c>
      <c r="B770" t="s">
        <v>67</v>
      </c>
      <c r="C770" t="s">
        <v>68</v>
      </c>
      <c r="D770">
        <v>179.79</v>
      </c>
      <c r="E770">
        <v>179.154</v>
      </c>
      <c r="F770">
        <v>0.35499999999999998</v>
      </c>
      <c r="G770">
        <v>0.63600000000000001</v>
      </c>
      <c r="H770">
        <v>1077.49</v>
      </c>
      <c r="I770">
        <v>193722025.98449999</v>
      </c>
    </row>
    <row r="771" spans="1:9" x14ac:dyDescent="0.25">
      <c r="A771" s="27">
        <v>42552</v>
      </c>
      <c r="B771" t="s">
        <v>67</v>
      </c>
      <c r="C771" t="s">
        <v>68</v>
      </c>
      <c r="D771">
        <v>179.154</v>
      </c>
      <c r="E771">
        <v>180.56</v>
      </c>
      <c r="F771">
        <v>-0.77868999999999999</v>
      </c>
      <c r="G771">
        <v>-1.4059999999999999</v>
      </c>
      <c r="H771">
        <v>1077.49</v>
      </c>
      <c r="I771">
        <v>193036741.99470001</v>
      </c>
    </row>
    <row r="772" spans="1:9" x14ac:dyDescent="0.25">
      <c r="A772" s="27">
        <v>42551</v>
      </c>
      <c r="B772" t="s">
        <v>67</v>
      </c>
      <c r="C772" t="s">
        <v>68</v>
      </c>
      <c r="D772">
        <v>180.56</v>
      </c>
      <c r="E772">
        <v>184.39400000000001</v>
      </c>
      <c r="F772">
        <v>-2.07924</v>
      </c>
      <c r="G772">
        <v>-3.8340000000000001</v>
      </c>
      <c r="H772">
        <v>1057.49</v>
      </c>
      <c r="I772">
        <v>190940493.708</v>
      </c>
    </row>
    <row r="773" spans="1:9" x14ac:dyDescent="0.25">
      <c r="A773" s="27">
        <v>42550</v>
      </c>
      <c r="B773" t="s">
        <v>67</v>
      </c>
      <c r="C773" t="s">
        <v>68</v>
      </c>
      <c r="D773">
        <v>184.39400000000001</v>
      </c>
      <c r="E773">
        <v>196.33799999999999</v>
      </c>
      <c r="F773">
        <v>-6.0833899999999996</v>
      </c>
      <c r="G773">
        <v>-11.944000000000001</v>
      </c>
      <c r="H773">
        <v>1057.49</v>
      </c>
      <c r="I773">
        <v>194994912.47670001</v>
      </c>
    </row>
    <row r="774" spans="1:9" x14ac:dyDescent="0.25">
      <c r="A774" s="27">
        <v>42549</v>
      </c>
      <c r="B774" t="s">
        <v>67</v>
      </c>
      <c r="C774" t="s">
        <v>68</v>
      </c>
      <c r="D774">
        <v>196.33799999999999</v>
      </c>
      <c r="E774">
        <v>240.73400000000001</v>
      </c>
      <c r="F774">
        <v>-18.441929999999999</v>
      </c>
      <c r="G774">
        <v>-44.396000000000001</v>
      </c>
      <c r="H774">
        <v>1057.49</v>
      </c>
      <c r="I774">
        <v>207625579.60589999</v>
      </c>
    </row>
    <row r="775" spans="1:9" x14ac:dyDescent="0.25">
      <c r="A775" s="27">
        <v>42548</v>
      </c>
      <c r="B775" t="s">
        <v>67</v>
      </c>
      <c r="C775" t="s">
        <v>68</v>
      </c>
      <c r="D775">
        <v>240.73400000000001</v>
      </c>
      <c r="E775">
        <v>230.81800000000001</v>
      </c>
      <c r="F775">
        <v>4.29603</v>
      </c>
      <c r="G775">
        <v>9.9160000000000004</v>
      </c>
      <c r="H775">
        <v>1097.49</v>
      </c>
      <c r="I775">
        <v>264203290.06369999</v>
      </c>
    </row>
    <row r="776" spans="1:9" x14ac:dyDescent="0.25">
      <c r="A776" s="27">
        <v>42545</v>
      </c>
      <c r="B776" t="s">
        <v>67</v>
      </c>
      <c r="C776" t="s">
        <v>68</v>
      </c>
      <c r="D776">
        <v>230.81800000000001</v>
      </c>
      <c r="E776">
        <v>173.79599999999999</v>
      </c>
      <c r="F776">
        <v>32.809730000000002</v>
      </c>
      <c r="G776">
        <v>57.021999999999998</v>
      </c>
      <c r="H776">
        <v>1262.49</v>
      </c>
      <c r="I776">
        <v>291405543.76990002</v>
      </c>
    </row>
    <row r="777" spans="1:9" x14ac:dyDescent="0.25">
      <c r="A777" s="27">
        <v>42544</v>
      </c>
      <c r="B777" t="s">
        <v>67</v>
      </c>
      <c r="C777" t="s">
        <v>68</v>
      </c>
      <c r="D777">
        <v>173.79599999999999</v>
      </c>
      <c r="E777">
        <v>200.268</v>
      </c>
      <c r="F777">
        <v>-13.21829</v>
      </c>
      <c r="G777">
        <v>-26.472000000000001</v>
      </c>
      <c r="H777">
        <v>1362.49</v>
      </c>
      <c r="I777">
        <v>236795407.62779999</v>
      </c>
    </row>
    <row r="778" spans="1:9" x14ac:dyDescent="0.25">
      <c r="A778" s="27">
        <v>42543</v>
      </c>
      <c r="B778" t="s">
        <v>67</v>
      </c>
      <c r="C778" t="s">
        <v>68</v>
      </c>
      <c r="D778">
        <v>200.268</v>
      </c>
      <c r="E778">
        <v>193.41</v>
      </c>
      <c r="F778">
        <v>3.5458400000000001</v>
      </c>
      <c r="G778">
        <v>6.8579999999999997</v>
      </c>
      <c r="H778">
        <v>1377.49</v>
      </c>
      <c r="I778">
        <v>275867277.46740001</v>
      </c>
    </row>
    <row r="779" spans="1:9" x14ac:dyDescent="0.25">
      <c r="A779" s="27">
        <v>42542</v>
      </c>
      <c r="B779" t="s">
        <v>67</v>
      </c>
      <c r="C779" t="s">
        <v>68</v>
      </c>
      <c r="D779">
        <v>193.41</v>
      </c>
      <c r="E779">
        <v>191.60400000000001</v>
      </c>
      <c r="F779">
        <v>0.94257000000000002</v>
      </c>
      <c r="G779">
        <v>1.806</v>
      </c>
      <c r="H779">
        <v>1377.49</v>
      </c>
      <c r="I779">
        <v>266420447.2755</v>
      </c>
    </row>
    <row r="780" spans="1:9" x14ac:dyDescent="0.25">
      <c r="A780" s="27">
        <v>42541</v>
      </c>
      <c r="B780" t="s">
        <v>67</v>
      </c>
      <c r="C780" t="s">
        <v>68</v>
      </c>
      <c r="D780">
        <v>191.60400000000001</v>
      </c>
      <c r="E780">
        <v>207.67</v>
      </c>
      <c r="F780">
        <v>-7.7363099999999996</v>
      </c>
      <c r="G780">
        <v>-16.065999999999999</v>
      </c>
      <c r="H780">
        <v>1396.24</v>
      </c>
      <c r="I780">
        <v>267525274.34220001</v>
      </c>
    </row>
    <row r="781" spans="1:9" x14ac:dyDescent="0.25">
      <c r="A781" s="27">
        <v>42538</v>
      </c>
      <c r="B781" t="s">
        <v>67</v>
      </c>
      <c r="C781" t="s">
        <v>68</v>
      </c>
      <c r="D781">
        <v>207.67</v>
      </c>
      <c r="E781">
        <v>207.14400000000001</v>
      </c>
      <c r="F781">
        <v>0.25392999999999999</v>
      </c>
      <c r="G781">
        <v>0.52600000000000002</v>
      </c>
      <c r="H781">
        <v>1414.99</v>
      </c>
      <c r="I781">
        <v>293851087.51849997</v>
      </c>
    </row>
    <row r="782" spans="1:9" x14ac:dyDescent="0.25">
      <c r="A782" s="27">
        <v>42537</v>
      </c>
      <c r="B782" t="s">
        <v>67</v>
      </c>
      <c r="C782" t="s">
        <v>68</v>
      </c>
      <c r="D782">
        <v>207.14400000000001</v>
      </c>
      <c r="E782">
        <v>212.732</v>
      </c>
      <c r="F782">
        <v>-2.6267800000000001</v>
      </c>
      <c r="G782">
        <v>-5.5880000000000001</v>
      </c>
      <c r="H782">
        <v>1414.99</v>
      </c>
      <c r="I782">
        <v>293106802.4892</v>
      </c>
    </row>
    <row r="783" spans="1:9" x14ac:dyDescent="0.25">
      <c r="A783" s="27">
        <v>42536</v>
      </c>
      <c r="B783" t="s">
        <v>67</v>
      </c>
      <c r="C783" t="s">
        <v>68</v>
      </c>
      <c r="D783">
        <v>212.732</v>
      </c>
      <c r="E783">
        <v>215.834</v>
      </c>
      <c r="F783">
        <v>-1.4372199999999999</v>
      </c>
      <c r="G783">
        <v>-3.1019999999999999</v>
      </c>
      <c r="H783">
        <v>1464.99</v>
      </c>
      <c r="I783">
        <v>311650369.68260002</v>
      </c>
    </row>
    <row r="784" spans="1:9" x14ac:dyDescent="0.25">
      <c r="A784" s="27">
        <v>42535</v>
      </c>
      <c r="B784" t="s">
        <v>67</v>
      </c>
      <c r="C784" t="s">
        <v>68</v>
      </c>
      <c r="D784">
        <v>215.834</v>
      </c>
      <c r="E784">
        <v>219.68</v>
      </c>
      <c r="F784">
        <v>-1.7507299999999999</v>
      </c>
      <c r="G784">
        <v>-3.8460000000000001</v>
      </c>
      <c r="H784">
        <v>1464.99</v>
      </c>
      <c r="I784">
        <v>316194770.36870003</v>
      </c>
    </row>
    <row r="785" spans="1:9" x14ac:dyDescent="0.25">
      <c r="A785" s="27">
        <v>42534</v>
      </c>
      <c r="B785" t="s">
        <v>67</v>
      </c>
      <c r="C785" t="s">
        <v>68</v>
      </c>
      <c r="D785">
        <v>219.68</v>
      </c>
      <c r="E785">
        <v>189.602</v>
      </c>
      <c r="F785">
        <v>15.863759999999999</v>
      </c>
      <c r="G785">
        <v>30.077999999999999</v>
      </c>
      <c r="H785">
        <v>1554.99</v>
      </c>
      <c r="I785">
        <v>341600324.02399999</v>
      </c>
    </row>
    <row r="786" spans="1:9" x14ac:dyDescent="0.25">
      <c r="A786" s="27">
        <v>42531</v>
      </c>
      <c r="B786" t="s">
        <v>67</v>
      </c>
      <c r="C786" t="s">
        <v>68</v>
      </c>
      <c r="D786">
        <v>189.602</v>
      </c>
      <c r="E786">
        <v>175.32</v>
      </c>
      <c r="F786">
        <v>8.1462500000000002</v>
      </c>
      <c r="G786">
        <v>14.282</v>
      </c>
      <c r="H786">
        <v>1554.99</v>
      </c>
      <c r="I786">
        <v>294829318.26109999</v>
      </c>
    </row>
    <row r="787" spans="1:9" x14ac:dyDescent="0.25">
      <c r="A787" s="27">
        <v>42530</v>
      </c>
      <c r="B787" t="s">
        <v>67</v>
      </c>
      <c r="C787" t="s">
        <v>68</v>
      </c>
      <c r="D787">
        <v>175.32</v>
      </c>
      <c r="E787">
        <v>171.74799999999999</v>
      </c>
      <c r="F787">
        <v>2.07979</v>
      </c>
      <c r="G787">
        <v>3.5720000000000001</v>
      </c>
      <c r="H787">
        <v>1554.99</v>
      </c>
      <c r="I787">
        <v>272620943.22600001</v>
      </c>
    </row>
    <row r="788" spans="1:9" x14ac:dyDescent="0.25">
      <c r="A788" s="27">
        <v>42529</v>
      </c>
      <c r="B788" t="s">
        <v>67</v>
      </c>
      <c r="C788" t="s">
        <v>68</v>
      </c>
      <c r="D788">
        <v>171.74799999999999</v>
      </c>
      <c r="E788">
        <v>171.05</v>
      </c>
      <c r="F788">
        <v>0.40806999999999999</v>
      </c>
      <c r="G788">
        <v>0.69799999999999995</v>
      </c>
      <c r="H788">
        <v>1554.99</v>
      </c>
      <c r="I788">
        <v>267066516.98140001</v>
      </c>
    </row>
    <row r="789" spans="1:9" x14ac:dyDescent="0.25">
      <c r="A789" s="27">
        <v>42528</v>
      </c>
      <c r="B789" t="s">
        <v>67</v>
      </c>
      <c r="C789" t="s">
        <v>68</v>
      </c>
      <c r="D789">
        <v>171.05</v>
      </c>
      <c r="E789">
        <v>170.21199999999999</v>
      </c>
      <c r="F789">
        <v>0.49232999999999999</v>
      </c>
      <c r="G789">
        <v>0.83799999999999997</v>
      </c>
      <c r="H789">
        <v>1554.99</v>
      </c>
      <c r="I789">
        <v>265981133.57749999</v>
      </c>
    </row>
    <row r="790" spans="1:9" x14ac:dyDescent="0.25">
      <c r="A790" s="27">
        <v>42527</v>
      </c>
      <c r="B790" t="s">
        <v>67</v>
      </c>
      <c r="C790" t="s">
        <v>68</v>
      </c>
      <c r="D790">
        <v>170.21199999999999</v>
      </c>
      <c r="E790">
        <v>172.874</v>
      </c>
      <c r="F790">
        <v>-1.5398499999999999</v>
      </c>
      <c r="G790">
        <v>-2.6619999999999999</v>
      </c>
      <c r="H790">
        <v>1554.99</v>
      </c>
      <c r="I790">
        <v>264678051.4966</v>
      </c>
    </row>
    <row r="791" spans="1:9" x14ac:dyDescent="0.25">
      <c r="A791" s="27">
        <v>42524</v>
      </c>
      <c r="B791" t="s">
        <v>67</v>
      </c>
      <c r="C791" t="s">
        <v>68</v>
      </c>
      <c r="D791">
        <v>172.874</v>
      </c>
      <c r="E791">
        <v>173.63399999999999</v>
      </c>
      <c r="F791">
        <v>-0.43769999999999998</v>
      </c>
      <c r="G791">
        <v>-0.76</v>
      </c>
      <c r="H791">
        <v>1554.99</v>
      </c>
      <c r="I791">
        <v>268817436.34069997</v>
      </c>
    </row>
    <row r="792" spans="1:9" x14ac:dyDescent="0.25">
      <c r="A792" s="27">
        <v>42523</v>
      </c>
      <c r="B792" t="s">
        <v>67</v>
      </c>
      <c r="C792" t="s">
        <v>68</v>
      </c>
      <c r="D792">
        <v>173.63399999999999</v>
      </c>
      <c r="E792">
        <v>177.92400000000001</v>
      </c>
      <c r="F792">
        <v>-2.4111400000000001</v>
      </c>
      <c r="G792">
        <v>-4.29</v>
      </c>
      <c r="H792">
        <v>1554.99</v>
      </c>
      <c r="I792">
        <v>269999229.15869999</v>
      </c>
    </row>
    <row r="793" spans="1:9" x14ac:dyDescent="0.25">
      <c r="A793" s="27">
        <v>42522</v>
      </c>
      <c r="B793" t="s">
        <v>67</v>
      </c>
      <c r="C793" t="s">
        <v>68</v>
      </c>
      <c r="D793">
        <v>177.92400000000001</v>
      </c>
      <c r="E793">
        <v>177.66</v>
      </c>
      <c r="F793">
        <v>0.14860000000000001</v>
      </c>
      <c r="G793">
        <v>0.26400000000000001</v>
      </c>
      <c r="H793">
        <v>1554.99</v>
      </c>
      <c r="I793">
        <v>276670138.6182</v>
      </c>
    </row>
    <row r="794" spans="1:9" x14ac:dyDescent="0.25">
      <c r="A794" s="27">
        <v>42521</v>
      </c>
      <c r="B794" t="s">
        <v>67</v>
      </c>
      <c r="C794" t="s">
        <v>68</v>
      </c>
      <c r="D794">
        <v>177.66</v>
      </c>
      <c r="E794">
        <v>178.99</v>
      </c>
      <c r="F794">
        <v>-0.74306000000000005</v>
      </c>
      <c r="G794">
        <v>-1.33</v>
      </c>
      <c r="H794">
        <v>1538.74</v>
      </c>
      <c r="I794">
        <v>273372646.11299998</v>
      </c>
    </row>
    <row r="795" spans="1:9" x14ac:dyDescent="0.25">
      <c r="A795" s="27">
        <v>42517</v>
      </c>
      <c r="B795" t="s">
        <v>67</v>
      </c>
      <c r="C795" t="s">
        <v>68</v>
      </c>
      <c r="D795">
        <v>178.99</v>
      </c>
      <c r="E795">
        <v>182.93199999999999</v>
      </c>
      <c r="F795">
        <v>-2.1549</v>
      </c>
      <c r="G795">
        <v>-3.9420000000000002</v>
      </c>
      <c r="H795">
        <v>1538.74</v>
      </c>
      <c r="I795">
        <v>275419171.04449999</v>
      </c>
    </row>
    <row r="796" spans="1:9" x14ac:dyDescent="0.25">
      <c r="A796" s="27">
        <v>42516</v>
      </c>
      <c r="B796" t="s">
        <v>67</v>
      </c>
      <c r="C796" t="s">
        <v>68</v>
      </c>
      <c r="D796">
        <v>182.93199999999999</v>
      </c>
      <c r="E796">
        <v>186.29</v>
      </c>
      <c r="F796">
        <v>-1.80257</v>
      </c>
      <c r="G796">
        <v>-3.3580000000000001</v>
      </c>
      <c r="H796">
        <v>1506.24</v>
      </c>
      <c r="I796">
        <v>275539596.29259998</v>
      </c>
    </row>
    <row r="797" spans="1:9" x14ac:dyDescent="0.25">
      <c r="A797" s="27">
        <v>42515</v>
      </c>
      <c r="B797" t="s">
        <v>67</v>
      </c>
      <c r="C797" t="s">
        <v>68</v>
      </c>
      <c r="D797">
        <v>186.29</v>
      </c>
      <c r="E797">
        <v>189.34399999999999</v>
      </c>
      <c r="F797">
        <v>-1.61294</v>
      </c>
      <c r="G797">
        <v>-3.0539999999999998</v>
      </c>
      <c r="H797">
        <v>1497.49</v>
      </c>
      <c r="I797">
        <v>278967514.55949998</v>
      </c>
    </row>
    <row r="798" spans="1:9" x14ac:dyDescent="0.25">
      <c r="A798" s="27">
        <v>42514</v>
      </c>
      <c r="B798" t="s">
        <v>67</v>
      </c>
      <c r="C798" t="s">
        <v>68</v>
      </c>
      <c r="D798">
        <v>189.34399999999999</v>
      </c>
      <c r="E798">
        <v>201.09399999999999</v>
      </c>
      <c r="F798">
        <v>-5.8430400000000002</v>
      </c>
      <c r="G798">
        <v>-11.75</v>
      </c>
      <c r="H798">
        <v>1462.49</v>
      </c>
      <c r="I798">
        <v>276913810.69919997</v>
      </c>
    </row>
    <row r="799" spans="1:9" x14ac:dyDescent="0.25">
      <c r="A799" s="27">
        <v>42513</v>
      </c>
      <c r="B799" t="s">
        <v>67</v>
      </c>
      <c r="C799" t="s">
        <v>68</v>
      </c>
      <c r="D799">
        <v>201.09399999999999</v>
      </c>
      <c r="E799">
        <v>198.49799999999999</v>
      </c>
      <c r="F799">
        <v>1.30782</v>
      </c>
      <c r="G799">
        <v>2.5960000000000001</v>
      </c>
      <c r="H799">
        <v>1374.99</v>
      </c>
      <c r="I799">
        <v>276502349.66170001</v>
      </c>
    </row>
    <row r="800" spans="1:9" x14ac:dyDescent="0.25">
      <c r="A800" s="27">
        <v>42510</v>
      </c>
      <c r="B800" t="s">
        <v>67</v>
      </c>
      <c r="C800" t="s">
        <v>68</v>
      </c>
      <c r="D800">
        <v>198.49799999999999</v>
      </c>
      <c r="E800">
        <v>205.53399999999999</v>
      </c>
      <c r="F800">
        <v>-3.4232800000000001</v>
      </c>
      <c r="G800">
        <v>-7.0359999999999996</v>
      </c>
      <c r="H800">
        <v>1319.99</v>
      </c>
      <c r="I800">
        <v>262015484.19389999</v>
      </c>
    </row>
    <row r="801" spans="1:9" x14ac:dyDescent="0.25">
      <c r="A801" s="27">
        <v>42509</v>
      </c>
      <c r="B801" t="s">
        <v>67</v>
      </c>
      <c r="C801" t="s">
        <v>68</v>
      </c>
      <c r="D801">
        <v>205.53399999999999</v>
      </c>
      <c r="E801">
        <v>206.672</v>
      </c>
      <c r="F801">
        <v>-0.55062999999999995</v>
      </c>
      <c r="G801">
        <v>-1.1379999999999999</v>
      </c>
      <c r="H801">
        <v>1284.99</v>
      </c>
      <c r="I801">
        <v>264109247.70370001</v>
      </c>
    </row>
    <row r="802" spans="1:9" x14ac:dyDescent="0.25">
      <c r="A802" s="27">
        <v>42508</v>
      </c>
      <c r="B802" t="s">
        <v>67</v>
      </c>
      <c r="C802" t="s">
        <v>68</v>
      </c>
      <c r="D802">
        <v>206.672</v>
      </c>
      <c r="E802">
        <v>205.81800000000001</v>
      </c>
      <c r="F802">
        <v>0.41493000000000002</v>
      </c>
      <c r="G802">
        <v>0.85399999999999998</v>
      </c>
      <c r="H802">
        <v>1284.99</v>
      </c>
      <c r="I802">
        <v>265571566.94960001</v>
      </c>
    </row>
    <row r="803" spans="1:9" x14ac:dyDescent="0.25">
      <c r="A803" s="27">
        <v>42507</v>
      </c>
      <c r="B803" t="s">
        <v>67</v>
      </c>
      <c r="C803" t="s">
        <v>68</v>
      </c>
      <c r="D803">
        <v>205.81800000000001</v>
      </c>
      <c r="E803">
        <v>199.364</v>
      </c>
      <c r="F803">
        <v>3.2372899999999998</v>
      </c>
      <c r="G803">
        <v>6.4539999999999997</v>
      </c>
      <c r="H803">
        <v>1264.99</v>
      </c>
      <c r="I803">
        <v>260357825.01989999</v>
      </c>
    </row>
    <row r="804" spans="1:9" x14ac:dyDescent="0.25">
      <c r="A804" s="27">
        <v>42506</v>
      </c>
      <c r="B804" t="s">
        <v>67</v>
      </c>
      <c r="C804" t="s">
        <v>68</v>
      </c>
      <c r="D804">
        <v>199.364</v>
      </c>
      <c r="E804">
        <v>207.006</v>
      </c>
      <c r="F804">
        <v>-3.6916799999999999</v>
      </c>
      <c r="G804">
        <v>-7.6420000000000003</v>
      </c>
      <c r="H804">
        <v>1264.99</v>
      </c>
      <c r="I804">
        <v>252193576.01019999</v>
      </c>
    </row>
    <row r="805" spans="1:9" x14ac:dyDescent="0.25">
      <c r="A805" s="27">
        <v>42503</v>
      </c>
      <c r="B805" t="s">
        <v>67</v>
      </c>
      <c r="C805" t="s">
        <v>68</v>
      </c>
      <c r="D805">
        <v>207.006</v>
      </c>
      <c r="E805">
        <v>199.928</v>
      </c>
      <c r="F805">
        <v>3.54027</v>
      </c>
      <c r="G805">
        <v>7.0780000000000003</v>
      </c>
      <c r="H805">
        <v>1264.99</v>
      </c>
      <c r="I805">
        <v>261860633.7933</v>
      </c>
    </row>
    <row r="806" spans="1:9" x14ac:dyDescent="0.25">
      <c r="A806" s="27">
        <v>42502</v>
      </c>
      <c r="B806" t="s">
        <v>67</v>
      </c>
      <c r="C806" t="s">
        <v>68</v>
      </c>
      <c r="D806">
        <v>199.928</v>
      </c>
      <c r="E806">
        <v>205.548</v>
      </c>
      <c r="F806">
        <v>-2.7341500000000001</v>
      </c>
      <c r="G806">
        <v>-5.62</v>
      </c>
      <c r="H806">
        <v>1264.99</v>
      </c>
      <c r="I806">
        <v>252907030.68040001</v>
      </c>
    </row>
    <row r="807" spans="1:9" x14ac:dyDescent="0.25">
      <c r="A807" s="27">
        <v>42501</v>
      </c>
      <c r="B807" t="s">
        <v>67</v>
      </c>
      <c r="C807" t="s">
        <v>68</v>
      </c>
      <c r="D807">
        <v>205.548</v>
      </c>
      <c r="E807">
        <v>194.75800000000001</v>
      </c>
      <c r="F807">
        <v>5.5402100000000001</v>
      </c>
      <c r="G807">
        <v>10.79</v>
      </c>
      <c r="H807">
        <v>1271.24</v>
      </c>
      <c r="I807">
        <v>261300952.57139999</v>
      </c>
    </row>
    <row r="808" spans="1:9" x14ac:dyDescent="0.25">
      <c r="A808" s="27">
        <v>42500</v>
      </c>
      <c r="B808" t="s">
        <v>67</v>
      </c>
      <c r="C808" t="s">
        <v>68</v>
      </c>
      <c r="D808">
        <v>194.75800000000001</v>
      </c>
      <c r="E808">
        <v>205.64599999999999</v>
      </c>
      <c r="F808">
        <v>-5.2945399999999996</v>
      </c>
      <c r="G808">
        <v>-10.888</v>
      </c>
      <c r="H808">
        <v>1181.24</v>
      </c>
      <c r="I808">
        <v>230056047.03690001</v>
      </c>
    </row>
    <row r="809" spans="1:9" x14ac:dyDescent="0.25">
      <c r="A809" s="27">
        <v>42499</v>
      </c>
      <c r="B809" t="s">
        <v>67</v>
      </c>
      <c r="C809" t="s">
        <v>68</v>
      </c>
      <c r="D809">
        <v>205.64599999999999</v>
      </c>
      <c r="E809">
        <v>209.05</v>
      </c>
      <c r="F809">
        <v>-1.62832</v>
      </c>
      <c r="G809">
        <v>-3.4039999999999999</v>
      </c>
      <c r="H809">
        <v>1156.24</v>
      </c>
      <c r="I809">
        <v>237776244.1453</v>
      </c>
    </row>
    <row r="810" spans="1:9" x14ac:dyDescent="0.25">
      <c r="A810" s="27">
        <v>42496</v>
      </c>
      <c r="B810" t="s">
        <v>67</v>
      </c>
      <c r="C810" t="s">
        <v>68</v>
      </c>
      <c r="D810">
        <v>209.05</v>
      </c>
      <c r="E810">
        <v>219.298</v>
      </c>
      <c r="F810">
        <v>-4.6730900000000002</v>
      </c>
      <c r="G810">
        <v>-10.247999999999999</v>
      </c>
      <c r="H810">
        <v>1144.99</v>
      </c>
      <c r="I810">
        <v>239360274.47749999</v>
      </c>
    </row>
    <row r="811" spans="1:9" x14ac:dyDescent="0.25">
      <c r="A811" s="27">
        <v>42495</v>
      </c>
      <c r="B811" t="s">
        <v>67</v>
      </c>
      <c r="C811" t="s">
        <v>68</v>
      </c>
      <c r="D811">
        <v>219.298</v>
      </c>
      <c r="E811">
        <v>220.12200000000001</v>
      </c>
      <c r="F811">
        <v>-0.37434000000000001</v>
      </c>
      <c r="G811">
        <v>-0.82399999999999995</v>
      </c>
      <c r="H811">
        <v>1144.99</v>
      </c>
      <c r="I811">
        <v>251094137.63389999</v>
      </c>
    </row>
    <row r="812" spans="1:9" x14ac:dyDescent="0.25">
      <c r="A812" s="27">
        <v>42494</v>
      </c>
      <c r="B812" t="s">
        <v>67</v>
      </c>
      <c r="C812" t="s">
        <v>68</v>
      </c>
      <c r="D812">
        <v>220.12200000000001</v>
      </c>
      <c r="E812">
        <v>217.67400000000001</v>
      </c>
      <c r="F812">
        <v>1.12462</v>
      </c>
      <c r="G812">
        <v>2.448</v>
      </c>
      <c r="H812">
        <v>1144.99</v>
      </c>
      <c r="I812">
        <v>252037609.84709999</v>
      </c>
    </row>
    <row r="813" spans="1:9" x14ac:dyDescent="0.25">
      <c r="A813" s="27">
        <v>42493</v>
      </c>
      <c r="B813" t="s">
        <v>67</v>
      </c>
      <c r="C813" t="s">
        <v>68</v>
      </c>
      <c r="D813">
        <v>217.67400000000001</v>
      </c>
      <c r="E813">
        <v>207.77600000000001</v>
      </c>
      <c r="F813">
        <v>4.7637799999999997</v>
      </c>
      <c r="G813">
        <v>9.8979999999999997</v>
      </c>
      <c r="H813">
        <v>1164.99</v>
      </c>
      <c r="I813">
        <v>253588152.98069999</v>
      </c>
    </row>
    <row r="814" spans="1:9" x14ac:dyDescent="0.25">
      <c r="A814" s="27">
        <v>42492</v>
      </c>
      <c r="B814" t="s">
        <v>67</v>
      </c>
      <c r="C814" t="s">
        <v>68</v>
      </c>
      <c r="D814">
        <v>207.77600000000001</v>
      </c>
      <c r="E814">
        <v>219.96199999999999</v>
      </c>
      <c r="F814">
        <v>-5.5400499999999999</v>
      </c>
      <c r="G814">
        <v>-12.186</v>
      </c>
      <c r="H814">
        <v>1179.99</v>
      </c>
      <c r="I814">
        <v>245173716.51679999</v>
      </c>
    </row>
    <row r="815" spans="1:9" x14ac:dyDescent="0.25">
      <c r="A815" s="27">
        <v>42489</v>
      </c>
      <c r="B815" t="s">
        <v>67</v>
      </c>
      <c r="C815" t="s">
        <v>68</v>
      </c>
      <c r="D815">
        <v>219.96199999999999</v>
      </c>
      <c r="E815">
        <v>214.52799999999999</v>
      </c>
      <c r="F815">
        <v>2.5329999999999999</v>
      </c>
      <c r="G815">
        <v>5.4340000000000002</v>
      </c>
      <c r="H815">
        <v>1179.99</v>
      </c>
      <c r="I815">
        <v>259553081.35910001</v>
      </c>
    </row>
    <row r="816" spans="1:9" x14ac:dyDescent="0.25">
      <c r="A816" s="27">
        <v>42488</v>
      </c>
      <c r="B816" t="s">
        <v>67</v>
      </c>
      <c r="C816" t="s">
        <v>68</v>
      </c>
      <c r="D816">
        <v>214.52799999999999</v>
      </c>
      <c r="E816">
        <v>202.50800000000001</v>
      </c>
      <c r="F816">
        <v>5.9355700000000002</v>
      </c>
      <c r="G816">
        <v>12.02</v>
      </c>
      <c r="H816">
        <v>1179.99</v>
      </c>
      <c r="I816">
        <v>253141012.71039999</v>
      </c>
    </row>
    <row r="817" spans="1:9" x14ac:dyDescent="0.25">
      <c r="A817" s="27">
        <v>42487</v>
      </c>
      <c r="B817" t="s">
        <v>67</v>
      </c>
      <c r="C817" t="s">
        <v>68</v>
      </c>
      <c r="D817">
        <v>202.50800000000001</v>
      </c>
      <c r="E817">
        <v>208.05199999999999</v>
      </c>
      <c r="F817">
        <v>-2.66472</v>
      </c>
      <c r="G817">
        <v>-5.5439999999999996</v>
      </c>
      <c r="H817">
        <v>1149.99</v>
      </c>
      <c r="I817">
        <v>232882286.2994</v>
      </c>
    </row>
    <row r="818" spans="1:9" x14ac:dyDescent="0.25">
      <c r="A818" s="27">
        <v>42486</v>
      </c>
      <c r="B818" t="s">
        <v>67</v>
      </c>
      <c r="C818" t="s">
        <v>68</v>
      </c>
      <c r="D818">
        <v>208.05199999999999</v>
      </c>
      <c r="E818">
        <v>211.5</v>
      </c>
      <c r="F818">
        <v>-1.63026</v>
      </c>
      <c r="G818">
        <v>-3.448</v>
      </c>
      <c r="H818">
        <v>1104.99</v>
      </c>
      <c r="I818">
        <v>229895493.9086</v>
      </c>
    </row>
    <row r="819" spans="1:9" x14ac:dyDescent="0.25">
      <c r="A819" s="27">
        <v>42485</v>
      </c>
      <c r="B819" t="s">
        <v>67</v>
      </c>
      <c r="C819" t="s">
        <v>68</v>
      </c>
      <c r="D819">
        <v>211.5</v>
      </c>
      <c r="E819">
        <v>210.678</v>
      </c>
      <c r="F819">
        <v>0.39017000000000002</v>
      </c>
      <c r="G819">
        <v>0.82199999999999995</v>
      </c>
      <c r="H819">
        <v>1104.99</v>
      </c>
      <c r="I819">
        <v>233705501.32499999</v>
      </c>
    </row>
    <row r="820" spans="1:9" x14ac:dyDescent="0.25">
      <c r="A820" s="27">
        <v>42482</v>
      </c>
      <c r="B820" t="s">
        <v>67</v>
      </c>
      <c r="C820" t="s">
        <v>68</v>
      </c>
      <c r="D820">
        <v>210.678</v>
      </c>
      <c r="E820">
        <v>218.238</v>
      </c>
      <c r="F820">
        <v>-3.4641099999999998</v>
      </c>
      <c r="G820">
        <v>-7.56</v>
      </c>
      <c r="H820">
        <v>1097.49</v>
      </c>
      <c r="I820">
        <v>231217114.09290001</v>
      </c>
    </row>
    <row r="821" spans="1:9" x14ac:dyDescent="0.25">
      <c r="A821" s="27">
        <v>42481</v>
      </c>
      <c r="B821" t="s">
        <v>67</v>
      </c>
      <c r="C821" t="s">
        <v>68</v>
      </c>
      <c r="D821">
        <v>218.238</v>
      </c>
      <c r="E821">
        <v>213.59</v>
      </c>
      <c r="F821">
        <v>2.1761300000000001</v>
      </c>
      <c r="G821">
        <v>4.6479999999999997</v>
      </c>
      <c r="H821">
        <v>1097.49</v>
      </c>
      <c r="I821">
        <v>239514142.65090001</v>
      </c>
    </row>
    <row r="822" spans="1:9" x14ac:dyDescent="0.25">
      <c r="A822" s="27">
        <v>42480</v>
      </c>
      <c r="B822" t="s">
        <v>67</v>
      </c>
      <c r="C822" t="s">
        <v>68</v>
      </c>
      <c r="D822">
        <v>213.59</v>
      </c>
      <c r="E822">
        <v>211.00200000000001</v>
      </c>
      <c r="F822">
        <v>1.2265299999999999</v>
      </c>
      <c r="G822">
        <v>2.5880000000000001</v>
      </c>
      <c r="H822">
        <v>1052.49</v>
      </c>
      <c r="I822">
        <v>224801456.57449999</v>
      </c>
    </row>
    <row r="823" spans="1:9" x14ac:dyDescent="0.25">
      <c r="A823" s="27">
        <v>42479</v>
      </c>
      <c r="B823" t="s">
        <v>67</v>
      </c>
      <c r="C823" t="s">
        <v>68</v>
      </c>
      <c r="D823">
        <v>211.00200000000001</v>
      </c>
      <c r="E823">
        <v>211.32400000000001</v>
      </c>
      <c r="F823">
        <v>-0.15237000000000001</v>
      </c>
      <c r="G823">
        <v>-0.32200000000000001</v>
      </c>
      <c r="H823">
        <v>1031.24</v>
      </c>
      <c r="I823">
        <v>217593818.5311</v>
      </c>
    </row>
    <row r="824" spans="1:9" x14ac:dyDescent="0.25">
      <c r="A824" s="27">
        <v>42478</v>
      </c>
      <c r="B824" t="s">
        <v>67</v>
      </c>
      <c r="C824" t="s">
        <v>68</v>
      </c>
      <c r="D824">
        <v>211.32400000000001</v>
      </c>
      <c r="E824">
        <v>222.61</v>
      </c>
      <c r="F824">
        <v>-5.0698499999999997</v>
      </c>
      <c r="G824">
        <v>-11.286</v>
      </c>
      <c r="H824">
        <v>918.74</v>
      </c>
      <c r="I824">
        <v>194151927.98820001</v>
      </c>
    </row>
    <row r="825" spans="1:9" x14ac:dyDescent="0.25">
      <c r="A825" s="27">
        <v>42475</v>
      </c>
      <c r="B825" t="s">
        <v>67</v>
      </c>
      <c r="C825" t="s">
        <v>68</v>
      </c>
      <c r="D825">
        <v>222.61</v>
      </c>
      <c r="E825">
        <v>224.858</v>
      </c>
      <c r="F825">
        <v>-0.99973999999999996</v>
      </c>
      <c r="G825">
        <v>-2.2480000000000002</v>
      </c>
      <c r="H825">
        <v>886.24</v>
      </c>
      <c r="I825">
        <v>197286008.8355</v>
      </c>
    </row>
    <row r="826" spans="1:9" x14ac:dyDescent="0.25">
      <c r="A826" s="27">
        <v>42474</v>
      </c>
      <c r="B826" t="s">
        <v>67</v>
      </c>
      <c r="C826" t="s">
        <v>68</v>
      </c>
      <c r="D826">
        <v>224.858</v>
      </c>
      <c r="E826">
        <v>227.42599999999999</v>
      </c>
      <c r="F826">
        <v>-1.1291599999999999</v>
      </c>
      <c r="G826">
        <v>-2.5680000000000001</v>
      </c>
      <c r="H826">
        <v>831.24</v>
      </c>
      <c r="I826">
        <v>186911087.59189999</v>
      </c>
    </row>
    <row r="827" spans="1:9" x14ac:dyDescent="0.25">
      <c r="A827" s="27">
        <v>42473</v>
      </c>
      <c r="B827" t="s">
        <v>67</v>
      </c>
      <c r="C827" t="s">
        <v>68</v>
      </c>
      <c r="D827">
        <v>227.42599999999999</v>
      </c>
      <c r="E827">
        <v>239.00399999999999</v>
      </c>
      <c r="F827">
        <v>-4.8442699999999999</v>
      </c>
      <c r="G827">
        <v>-11.577999999999999</v>
      </c>
      <c r="H827">
        <v>811.24</v>
      </c>
      <c r="I827">
        <v>184497193.32429999</v>
      </c>
    </row>
    <row r="828" spans="1:9" x14ac:dyDescent="0.25">
      <c r="A828" s="27">
        <v>42472</v>
      </c>
      <c r="B828" t="s">
        <v>67</v>
      </c>
      <c r="C828" t="s">
        <v>68</v>
      </c>
      <c r="D828">
        <v>239.00399999999999</v>
      </c>
      <c r="E828">
        <v>250.488</v>
      </c>
      <c r="F828">
        <v>-4.5846499999999999</v>
      </c>
      <c r="G828">
        <v>-11.484</v>
      </c>
      <c r="H828">
        <v>803.74</v>
      </c>
      <c r="I828">
        <v>192097206.4122</v>
      </c>
    </row>
    <row r="829" spans="1:9" x14ac:dyDescent="0.25">
      <c r="A829" s="27">
        <v>42471</v>
      </c>
      <c r="B829" t="s">
        <v>67</v>
      </c>
      <c r="C829" t="s">
        <v>68</v>
      </c>
      <c r="D829">
        <v>250.488</v>
      </c>
      <c r="E829">
        <v>244.11600000000001</v>
      </c>
      <c r="F829">
        <v>2.6102300000000001</v>
      </c>
      <c r="G829">
        <v>6.3719999999999999</v>
      </c>
      <c r="H829">
        <v>803.74</v>
      </c>
      <c r="I829">
        <v>201327362.88839999</v>
      </c>
    </row>
    <row r="830" spans="1:9" x14ac:dyDescent="0.25">
      <c r="A830" s="27">
        <v>42468</v>
      </c>
      <c r="B830" t="s">
        <v>67</v>
      </c>
      <c r="C830" t="s">
        <v>68</v>
      </c>
      <c r="D830">
        <v>244.11600000000001</v>
      </c>
      <c r="E830">
        <v>250.02600000000001</v>
      </c>
      <c r="F830">
        <v>-2.36375</v>
      </c>
      <c r="G830">
        <v>-5.91</v>
      </c>
      <c r="H830">
        <v>798.74</v>
      </c>
      <c r="I830">
        <v>194985348.1038</v>
      </c>
    </row>
    <row r="831" spans="1:9" x14ac:dyDescent="0.25">
      <c r="A831" s="27">
        <v>42467</v>
      </c>
      <c r="B831" t="s">
        <v>67</v>
      </c>
      <c r="C831" t="s">
        <v>68</v>
      </c>
      <c r="D831">
        <v>250.02600000000001</v>
      </c>
      <c r="E831">
        <v>229.20599999999999</v>
      </c>
      <c r="F831">
        <v>9.0835299999999997</v>
      </c>
      <c r="G831">
        <v>20.82</v>
      </c>
      <c r="H831">
        <v>758.74</v>
      </c>
      <c r="I831">
        <v>189704864.7543</v>
      </c>
    </row>
    <row r="832" spans="1:9" x14ac:dyDescent="0.25">
      <c r="A832" s="27">
        <v>42466</v>
      </c>
      <c r="B832" t="s">
        <v>67</v>
      </c>
      <c r="C832" t="s">
        <v>68</v>
      </c>
      <c r="D832">
        <v>229.20599999999999</v>
      </c>
      <c r="E832">
        <v>243.85400000000001</v>
      </c>
      <c r="F832">
        <v>-6.0068700000000002</v>
      </c>
      <c r="G832">
        <v>-14.648</v>
      </c>
      <c r="H832">
        <v>758.74</v>
      </c>
      <c r="I832">
        <v>173907886.50330001</v>
      </c>
    </row>
    <row r="833" spans="1:9" x14ac:dyDescent="0.25">
      <c r="A833" s="27">
        <v>42465</v>
      </c>
      <c r="B833" t="s">
        <v>67</v>
      </c>
      <c r="C833" t="s">
        <v>68</v>
      </c>
      <c r="D833">
        <v>243.85400000000001</v>
      </c>
      <c r="E833">
        <v>232.512</v>
      </c>
      <c r="F833">
        <v>4.8780299999999999</v>
      </c>
      <c r="G833">
        <v>11.342000000000001</v>
      </c>
      <c r="H833">
        <v>758.74</v>
      </c>
      <c r="I833">
        <v>185021918.07969999</v>
      </c>
    </row>
    <row r="834" spans="1:9" x14ac:dyDescent="0.25">
      <c r="A834" s="27">
        <v>42464</v>
      </c>
      <c r="B834" t="s">
        <v>67</v>
      </c>
      <c r="C834" t="s">
        <v>68</v>
      </c>
      <c r="D834">
        <v>232.512</v>
      </c>
      <c r="E834">
        <v>225.97800000000001</v>
      </c>
      <c r="F834">
        <v>2.8914300000000002</v>
      </c>
      <c r="G834">
        <v>6.5339999999999998</v>
      </c>
      <c r="H834">
        <v>711.24</v>
      </c>
      <c r="I834">
        <v>165371962.76159999</v>
      </c>
    </row>
    <row r="835" spans="1:9" x14ac:dyDescent="0.25">
      <c r="A835" s="27">
        <v>42461</v>
      </c>
      <c r="B835" t="s">
        <v>67</v>
      </c>
      <c r="C835" t="s">
        <v>68</v>
      </c>
      <c r="D835">
        <v>225.97800000000001</v>
      </c>
      <c r="E835">
        <v>232.63200000000001</v>
      </c>
      <c r="F835">
        <v>-2.8603100000000001</v>
      </c>
      <c r="G835">
        <v>-6.6539999999999999</v>
      </c>
      <c r="H835">
        <v>696.24</v>
      </c>
      <c r="I835">
        <v>157335047.0079</v>
      </c>
    </row>
    <row r="836" spans="1:9" x14ac:dyDescent="0.25">
      <c r="A836" s="27">
        <v>42460</v>
      </c>
      <c r="B836" t="s">
        <v>67</v>
      </c>
      <c r="C836" t="s">
        <v>68</v>
      </c>
      <c r="D836">
        <v>232.63200000000001</v>
      </c>
      <c r="E836">
        <v>231.17</v>
      </c>
      <c r="F836">
        <v>0.63244</v>
      </c>
      <c r="G836">
        <v>1.462</v>
      </c>
      <c r="H836">
        <v>683.74</v>
      </c>
      <c r="I836">
        <v>159059931.62760001</v>
      </c>
    </row>
    <row r="837" spans="1:9" x14ac:dyDescent="0.25">
      <c r="A837" s="27">
        <v>42459</v>
      </c>
      <c r="B837" t="s">
        <v>67</v>
      </c>
      <c r="C837" t="s">
        <v>68</v>
      </c>
      <c r="D837">
        <v>231.17</v>
      </c>
      <c r="E837">
        <v>234.988</v>
      </c>
      <c r="F837">
        <v>-1.62476</v>
      </c>
      <c r="G837">
        <v>-3.8180000000000001</v>
      </c>
      <c r="H837">
        <v>671.24</v>
      </c>
      <c r="I837">
        <v>155170677.94350001</v>
      </c>
    </row>
    <row r="838" spans="1:9" x14ac:dyDescent="0.25">
      <c r="A838" s="27">
        <v>42458</v>
      </c>
      <c r="B838" t="s">
        <v>67</v>
      </c>
      <c r="C838" t="s">
        <v>68</v>
      </c>
      <c r="D838">
        <v>234.988</v>
      </c>
      <c r="E838">
        <v>249.34200000000001</v>
      </c>
      <c r="F838">
        <v>-5.7567500000000003</v>
      </c>
      <c r="G838">
        <v>-14.353999999999999</v>
      </c>
      <c r="H838">
        <v>531.24</v>
      </c>
      <c r="I838">
        <v>124835154.3634</v>
      </c>
    </row>
    <row r="839" spans="1:9" x14ac:dyDescent="0.25">
      <c r="A839" s="27">
        <v>42457</v>
      </c>
      <c r="B839" t="s">
        <v>67</v>
      </c>
      <c r="C839" t="s">
        <v>68</v>
      </c>
      <c r="D839">
        <v>249.34200000000001</v>
      </c>
      <c r="E839">
        <v>253.114</v>
      </c>
      <c r="F839">
        <v>-1.49024</v>
      </c>
      <c r="G839">
        <v>-3.7719999999999998</v>
      </c>
      <c r="H839">
        <v>506.24</v>
      </c>
      <c r="I839">
        <v>126227031.2181</v>
      </c>
    </row>
    <row r="840" spans="1:9" x14ac:dyDescent="0.25">
      <c r="A840" s="27">
        <v>42453</v>
      </c>
      <c r="B840" t="s">
        <v>67</v>
      </c>
      <c r="C840" t="s">
        <v>68</v>
      </c>
      <c r="D840">
        <v>253.114</v>
      </c>
      <c r="E840">
        <v>257.38</v>
      </c>
      <c r="F840">
        <v>-1.65747</v>
      </c>
      <c r="G840">
        <v>-4.266</v>
      </c>
      <c r="H840">
        <v>496.24</v>
      </c>
      <c r="I840">
        <v>125605430.57269999</v>
      </c>
    </row>
    <row r="841" spans="1:9" x14ac:dyDescent="0.25">
      <c r="A841" s="27">
        <v>42452</v>
      </c>
      <c r="B841" t="s">
        <v>67</v>
      </c>
      <c r="C841" t="s">
        <v>68</v>
      </c>
      <c r="D841">
        <v>257.38</v>
      </c>
      <c r="E841">
        <v>244.67</v>
      </c>
      <c r="F841">
        <v>5.19475</v>
      </c>
      <c r="G841">
        <v>12.71</v>
      </c>
      <c r="H841">
        <v>496.24</v>
      </c>
      <c r="I841">
        <v>127722392.759</v>
      </c>
    </row>
    <row r="842" spans="1:9" x14ac:dyDescent="0.25">
      <c r="A842" s="27">
        <v>42451</v>
      </c>
      <c r="B842" t="s">
        <v>67</v>
      </c>
      <c r="C842" t="s">
        <v>68</v>
      </c>
      <c r="D842">
        <v>244.67</v>
      </c>
      <c r="E842">
        <v>246.476</v>
      </c>
      <c r="F842">
        <v>-0.73272999999999999</v>
      </c>
      <c r="G842">
        <v>-1.806</v>
      </c>
      <c r="H842">
        <v>421.24</v>
      </c>
      <c r="I842">
        <v>103064925.36849999</v>
      </c>
    </row>
    <row r="843" spans="1:9" x14ac:dyDescent="0.25">
      <c r="A843" s="27">
        <v>42450</v>
      </c>
      <c r="B843" t="s">
        <v>67</v>
      </c>
      <c r="C843" t="s">
        <v>68</v>
      </c>
      <c r="D843">
        <v>246.476</v>
      </c>
      <c r="E843">
        <v>256.91800000000001</v>
      </c>
      <c r="F843">
        <v>-4.06433</v>
      </c>
      <c r="G843">
        <v>-10.442</v>
      </c>
      <c r="H843">
        <v>406.24</v>
      </c>
      <c r="I843">
        <v>100128545.8018</v>
      </c>
    </row>
    <row r="844" spans="1:9" x14ac:dyDescent="0.25">
      <c r="A844" s="27">
        <v>42447</v>
      </c>
      <c r="B844" t="s">
        <v>67</v>
      </c>
      <c r="C844" t="s">
        <v>68</v>
      </c>
      <c r="D844">
        <v>256.91800000000001</v>
      </c>
      <c r="E844">
        <v>257.60599999999999</v>
      </c>
      <c r="F844">
        <v>-0.26706999999999997</v>
      </c>
      <c r="G844">
        <v>-0.68799999999999994</v>
      </c>
      <c r="H844">
        <v>406.24</v>
      </c>
      <c r="I844">
        <v>104370509.6249</v>
      </c>
    </row>
    <row r="845" spans="1:9" x14ac:dyDescent="0.25">
      <c r="A845" s="27">
        <v>42446</v>
      </c>
      <c r="B845" t="s">
        <v>67</v>
      </c>
      <c r="C845" t="s">
        <v>68</v>
      </c>
      <c r="D845">
        <v>257.60599999999999</v>
      </c>
      <c r="E845">
        <v>264.75400000000002</v>
      </c>
      <c r="F845">
        <v>-2.6998600000000001</v>
      </c>
      <c r="G845">
        <v>-7.1479999999999997</v>
      </c>
      <c r="H845">
        <v>406.24</v>
      </c>
      <c r="I845">
        <v>104650003.1233</v>
      </c>
    </row>
    <row r="846" spans="1:9" x14ac:dyDescent="0.25">
      <c r="A846" s="27">
        <v>42445</v>
      </c>
      <c r="B846" t="s">
        <v>67</v>
      </c>
      <c r="C846" t="s">
        <v>68</v>
      </c>
      <c r="D846">
        <v>264.75400000000002</v>
      </c>
      <c r="E846">
        <v>276.334</v>
      </c>
      <c r="F846">
        <v>-4.1905799999999997</v>
      </c>
      <c r="G846">
        <v>-11.58</v>
      </c>
      <c r="H846">
        <v>366.24</v>
      </c>
      <c r="I846">
        <v>96963650.574699998</v>
      </c>
    </row>
    <row r="847" spans="1:9" x14ac:dyDescent="0.25">
      <c r="A847" s="27">
        <v>42444</v>
      </c>
      <c r="B847" t="s">
        <v>67</v>
      </c>
      <c r="C847" t="s">
        <v>68</v>
      </c>
      <c r="D847">
        <v>276.334</v>
      </c>
      <c r="E847">
        <v>273.27199999999999</v>
      </c>
      <c r="F847">
        <v>1.1205000000000001</v>
      </c>
      <c r="G847">
        <v>3.0619999999999998</v>
      </c>
      <c r="H847">
        <v>366.24</v>
      </c>
      <c r="I847">
        <v>101204716.1437</v>
      </c>
    </row>
    <row r="848" spans="1:9" x14ac:dyDescent="0.25">
      <c r="A848" s="27">
        <v>42443</v>
      </c>
      <c r="B848" t="s">
        <v>67</v>
      </c>
      <c r="C848" t="s">
        <v>68</v>
      </c>
      <c r="D848">
        <v>273.27199999999999</v>
      </c>
      <c r="E848">
        <v>277.21199999999999</v>
      </c>
      <c r="F848">
        <v>-1.4212899999999999</v>
      </c>
      <c r="G848">
        <v>-3.94</v>
      </c>
      <c r="H848">
        <v>357.49</v>
      </c>
      <c r="I848">
        <v>97692157.579600006</v>
      </c>
    </row>
    <row r="849" spans="1:9" x14ac:dyDescent="0.25">
      <c r="A849" s="27">
        <v>42440</v>
      </c>
      <c r="B849" t="s">
        <v>67</v>
      </c>
      <c r="C849" t="s">
        <v>68</v>
      </c>
      <c r="D849">
        <v>277.21199999999999</v>
      </c>
      <c r="E849">
        <v>290.44200000000001</v>
      </c>
      <c r="F849">
        <v>-4.5551300000000001</v>
      </c>
      <c r="G849">
        <v>-13.23</v>
      </c>
      <c r="H849">
        <v>349.99</v>
      </c>
      <c r="I849">
        <v>97021580.346599996</v>
      </c>
    </row>
    <row r="850" spans="1:9" x14ac:dyDescent="0.25">
      <c r="A850" s="27">
        <v>42439</v>
      </c>
      <c r="B850" t="s">
        <v>67</v>
      </c>
      <c r="C850" t="s">
        <v>68</v>
      </c>
      <c r="D850">
        <v>290.44200000000001</v>
      </c>
      <c r="E850">
        <v>293.178</v>
      </c>
      <c r="F850">
        <v>-0.93322000000000005</v>
      </c>
      <c r="G850">
        <v>-2.7360000000000002</v>
      </c>
      <c r="H850">
        <v>334.99</v>
      </c>
      <c r="I850">
        <v>97295325.323100001</v>
      </c>
    </row>
    <row r="851" spans="1:9" x14ac:dyDescent="0.25">
      <c r="A851" s="27">
        <v>42438</v>
      </c>
      <c r="B851" t="s">
        <v>67</v>
      </c>
      <c r="C851" t="s">
        <v>68</v>
      </c>
      <c r="D851">
        <v>293.178</v>
      </c>
      <c r="E851">
        <v>301.31200000000001</v>
      </c>
      <c r="F851">
        <v>-2.6995300000000002</v>
      </c>
      <c r="G851">
        <v>-8.1340000000000003</v>
      </c>
      <c r="H851">
        <v>334.99</v>
      </c>
      <c r="I851">
        <v>98211859.467899993</v>
      </c>
    </row>
    <row r="852" spans="1:9" x14ac:dyDescent="0.25">
      <c r="A852" s="27">
        <v>42437</v>
      </c>
      <c r="B852" t="s">
        <v>67</v>
      </c>
      <c r="C852" t="s">
        <v>68</v>
      </c>
      <c r="D852">
        <v>301.31200000000001</v>
      </c>
      <c r="E852">
        <v>287.87400000000002</v>
      </c>
      <c r="F852">
        <v>4.6680099999999998</v>
      </c>
      <c r="G852">
        <v>13.438000000000001</v>
      </c>
      <c r="H852">
        <v>334.99</v>
      </c>
      <c r="I852">
        <v>100936672.60160001</v>
      </c>
    </row>
    <row r="853" spans="1:9" x14ac:dyDescent="0.25">
      <c r="A853" s="27">
        <v>42436</v>
      </c>
      <c r="B853" t="s">
        <v>67</v>
      </c>
      <c r="C853" t="s">
        <v>68</v>
      </c>
      <c r="D853">
        <v>287.87400000000002</v>
      </c>
      <c r="E853">
        <v>291.64</v>
      </c>
      <c r="F853">
        <v>-1.29132</v>
      </c>
      <c r="G853">
        <v>-3.766</v>
      </c>
      <c r="H853">
        <v>327.49</v>
      </c>
      <c r="I853">
        <v>94276014.590700001</v>
      </c>
    </row>
    <row r="854" spans="1:9" x14ac:dyDescent="0.25">
      <c r="A854" s="27">
        <v>42433</v>
      </c>
      <c r="B854" t="s">
        <v>67</v>
      </c>
      <c r="C854" t="s">
        <v>68</v>
      </c>
      <c r="D854">
        <v>291.64</v>
      </c>
      <c r="E854">
        <v>283.59800000000001</v>
      </c>
      <c r="F854">
        <v>2.8357000000000001</v>
      </c>
      <c r="G854">
        <v>8.0419999999999998</v>
      </c>
      <c r="H854">
        <v>327.49</v>
      </c>
      <c r="I854">
        <v>95509344.002000004</v>
      </c>
    </row>
    <row r="855" spans="1:9" x14ac:dyDescent="0.25">
      <c r="A855" s="27">
        <v>42432</v>
      </c>
      <c r="B855" t="s">
        <v>67</v>
      </c>
      <c r="C855" t="s">
        <v>68</v>
      </c>
      <c r="D855">
        <v>283.59800000000001</v>
      </c>
      <c r="E855">
        <v>296.14</v>
      </c>
      <c r="F855">
        <v>-4.2351599999999996</v>
      </c>
      <c r="G855">
        <v>-12.542</v>
      </c>
      <c r="H855">
        <v>317.49</v>
      </c>
      <c r="I855">
        <v>90039684.998899996</v>
      </c>
    </row>
    <row r="856" spans="1:9" x14ac:dyDescent="0.25">
      <c r="A856" s="27">
        <v>42431</v>
      </c>
      <c r="B856" t="s">
        <v>67</v>
      </c>
      <c r="C856" t="s">
        <v>68</v>
      </c>
      <c r="D856">
        <v>296.14</v>
      </c>
      <c r="E856">
        <v>297.63400000000001</v>
      </c>
      <c r="F856">
        <v>-0.50195999999999996</v>
      </c>
      <c r="G856">
        <v>-1.494</v>
      </c>
      <c r="H856">
        <v>284.99</v>
      </c>
      <c r="I856">
        <v>84397101.476999998</v>
      </c>
    </row>
    <row r="857" spans="1:9" x14ac:dyDescent="0.25">
      <c r="A857" s="27">
        <v>42430</v>
      </c>
      <c r="B857" t="s">
        <v>67</v>
      </c>
      <c r="C857" t="s">
        <v>68</v>
      </c>
      <c r="D857">
        <v>297.63400000000001</v>
      </c>
      <c r="E857">
        <v>329.53800000000001</v>
      </c>
      <c r="F857">
        <v>-9.6814300000000006</v>
      </c>
      <c r="G857">
        <v>-31.904</v>
      </c>
      <c r="H857">
        <v>278.74</v>
      </c>
      <c r="I857">
        <v>82962664.858700007</v>
      </c>
    </row>
    <row r="858" spans="1:9" x14ac:dyDescent="0.25">
      <c r="A858" s="27">
        <v>42429</v>
      </c>
      <c r="B858" t="s">
        <v>67</v>
      </c>
      <c r="C858" t="s">
        <v>68</v>
      </c>
      <c r="D858">
        <v>329.53800000000001</v>
      </c>
      <c r="E858">
        <v>324.75200000000001</v>
      </c>
      <c r="F858">
        <v>1.47374</v>
      </c>
      <c r="G858">
        <v>4.7859999999999996</v>
      </c>
      <c r="H858">
        <v>278.74</v>
      </c>
      <c r="I858">
        <v>91855603.365899995</v>
      </c>
    </row>
    <row r="859" spans="1:9" x14ac:dyDescent="0.25">
      <c r="A859" s="27">
        <v>42426</v>
      </c>
      <c r="B859" t="s">
        <v>67</v>
      </c>
      <c r="C859" t="s">
        <v>68</v>
      </c>
      <c r="D859">
        <v>324.75200000000001</v>
      </c>
      <c r="E859">
        <v>316.32</v>
      </c>
      <c r="F859">
        <v>2.6656599999999999</v>
      </c>
      <c r="G859">
        <v>8.4320000000000004</v>
      </c>
      <c r="H859">
        <v>278.74</v>
      </c>
      <c r="I859">
        <v>90521551.093600005</v>
      </c>
    </row>
    <row r="860" spans="1:9" x14ac:dyDescent="0.25">
      <c r="A860" s="27">
        <v>42425</v>
      </c>
      <c r="B860" t="s">
        <v>67</v>
      </c>
      <c r="C860" t="s">
        <v>68</v>
      </c>
      <c r="D860">
        <v>316.32</v>
      </c>
      <c r="E860">
        <v>329.51400000000001</v>
      </c>
      <c r="F860">
        <v>-4.0040800000000001</v>
      </c>
      <c r="G860">
        <v>-13.194000000000001</v>
      </c>
      <c r="H860">
        <v>266.24</v>
      </c>
      <c r="I860">
        <v>84217210.775999993</v>
      </c>
    </row>
    <row r="861" spans="1:9" x14ac:dyDescent="0.25">
      <c r="A861" s="27">
        <v>42424</v>
      </c>
      <c r="B861" t="s">
        <v>67</v>
      </c>
      <c r="C861" t="s">
        <v>68</v>
      </c>
      <c r="D861">
        <v>329.51400000000001</v>
      </c>
      <c r="E861">
        <v>335.56599999999997</v>
      </c>
      <c r="F861">
        <v>-1.80352</v>
      </c>
      <c r="G861">
        <v>-6.0519999999999996</v>
      </c>
      <c r="H861">
        <v>266.24</v>
      </c>
      <c r="I861">
        <v>87729988.592700005</v>
      </c>
    </row>
    <row r="862" spans="1:9" x14ac:dyDescent="0.25">
      <c r="A862" s="27">
        <v>42423</v>
      </c>
      <c r="B862" t="s">
        <v>67</v>
      </c>
      <c r="C862" t="s">
        <v>68</v>
      </c>
      <c r="D862">
        <v>335.56599999999997</v>
      </c>
      <c r="E862">
        <v>319.012</v>
      </c>
      <c r="F862">
        <v>5.1891499999999997</v>
      </c>
      <c r="G862">
        <v>16.553999999999998</v>
      </c>
      <c r="H862">
        <v>254.99</v>
      </c>
      <c r="I862">
        <v>85566158.901299998</v>
      </c>
    </row>
    <row r="863" spans="1:9" x14ac:dyDescent="0.25">
      <c r="A863" s="27">
        <v>42422</v>
      </c>
      <c r="B863" t="s">
        <v>67</v>
      </c>
      <c r="C863" t="s">
        <v>68</v>
      </c>
      <c r="D863">
        <v>319.012</v>
      </c>
      <c r="E863">
        <v>338.89</v>
      </c>
      <c r="F863">
        <v>-5.8656199999999998</v>
      </c>
      <c r="G863">
        <v>-19.878</v>
      </c>
      <c r="H863">
        <v>254.99</v>
      </c>
      <c r="I863">
        <v>81345045.336600006</v>
      </c>
    </row>
    <row r="864" spans="1:9" x14ac:dyDescent="0.25">
      <c r="A864" s="27">
        <v>42419</v>
      </c>
      <c r="B864" t="s">
        <v>67</v>
      </c>
      <c r="C864" t="s">
        <v>68</v>
      </c>
      <c r="D864">
        <v>338.89</v>
      </c>
      <c r="E864">
        <v>345.02</v>
      </c>
      <c r="F864">
        <v>-1.77671</v>
      </c>
      <c r="G864">
        <v>-6.13</v>
      </c>
      <c r="H864">
        <v>254.99</v>
      </c>
      <c r="I864">
        <v>86413747.489500001</v>
      </c>
    </row>
    <row r="865" spans="1:9" x14ac:dyDescent="0.25">
      <c r="A865" s="27">
        <v>42418</v>
      </c>
      <c r="B865" t="s">
        <v>67</v>
      </c>
      <c r="C865" t="s">
        <v>68</v>
      </c>
      <c r="D865">
        <v>345.02</v>
      </c>
      <c r="E865">
        <v>347.13200000000001</v>
      </c>
      <c r="F865">
        <v>-0.60841000000000001</v>
      </c>
      <c r="G865">
        <v>-2.1120000000000001</v>
      </c>
      <c r="H865">
        <v>254.99</v>
      </c>
      <c r="I865">
        <v>87976839.561000004</v>
      </c>
    </row>
    <row r="866" spans="1:9" x14ac:dyDescent="0.25">
      <c r="A866" s="27">
        <v>42417</v>
      </c>
      <c r="B866" t="s">
        <v>67</v>
      </c>
      <c r="C866" t="s">
        <v>68</v>
      </c>
      <c r="D866">
        <v>347.13200000000001</v>
      </c>
      <c r="E866">
        <v>360.76400000000001</v>
      </c>
      <c r="F866">
        <v>-3.7786499999999998</v>
      </c>
      <c r="G866">
        <v>-13.632</v>
      </c>
      <c r="H866">
        <v>254.99</v>
      </c>
      <c r="I866">
        <v>88515379.602599993</v>
      </c>
    </row>
    <row r="867" spans="1:9" x14ac:dyDescent="0.25">
      <c r="A867" s="27">
        <v>42416</v>
      </c>
      <c r="B867" t="s">
        <v>67</v>
      </c>
      <c r="C867" t="s">
        <v>68</v>
      </c>
      <c r="D867">
        <v>360.76400000000001</v>
      </c>
      <c r="E867">
        <v>381.12</v>
      </c>
      <c r="F867">
        <v>-5.3411</v>
      </c>
      <c r="G867">
        <v>-20.356000000000002</v>
      </c>
      <c r="H867">
        <v>254.99</v>
      </c>
      <c r="I867">
        <v>91991410.780200005</v>
      </c>
    </row>
    <row r="868" spans="1:9" x14ac:dyDescent="0.25">
      <c r="A868" s="27">
        <v>42412</v>
      </c>
      <c r="B868" t="s">
        <v>67</v>
      </c>
      <c r="C868" t="s">
        <v>68</v>
      </c>
      <c r="D868">
        <v>381.12</v>
      </c>
      <c r="E868">
        <v>391.86200000000002</v>
      </c>
      <c r="F868">
        <v>-2.7412700000000001</v>
      </c>
      <c r="G868">
        <v>-10.742000000000001</v>
      </c>
      <c r="H868">
        <v>254.99</v>
      </c>
      <c r="I868">
        <v>97181998.415999994</v>
      </c>
    </row>
    <row r="869" spans="1:9" x14ac:dyDescent="0.25">
      <c r="A869" s="27">
        <v>42411</v>
      </c>
      <c r="B869" t="s">
        <v>67</v>
      </c>
      <c r="C869" t="s">
        <v>68</v>
      </c>
      <c r="D869">
        <v>391.86200000000002</v>
      </c>
      <c r="E869">
        <v>372.988</v>
      </c>
      <c r="F869">
        <v>5.0602200000000002</v>
      </c>
      <c r="G869">
        <v>18.873999999999999</v>
      </c>
      <c r="H869">
        <v>254.99</v>
      </c>
      <c r="I869">
        <v>99921106.904100001</v>
      </c>
    </row>
    <row r="870" spans="1:9" x14ac:dyDescent="0.25">
      <c r="A870" s="27">
        <v>42410</v>
      </c>
      <c r="B870" t="s">
        <v>67</v>
      </c>
      <c r="C870" t="s">
        <v>68</v>
      </c>
      <c r="D870">
        <v>372.988</v>
      </c>
      <c r="E870">
        <v>370.77</v>
      </c>
      <c r="F870">
        <v>0.59821000000000002</v>
      </c>
      <c r="G870">
        <v>2.218</v>
      </c>
      <c r="H870">
        <v>261.24</v>
      </c>
      <c r="I870">
        <v>97439590.263400003</v>
      </c>
    </row>
    <row r="871" spans="1:9" x14ac:dyDescent="0.25">
      <c r="A871" s="27">
        <v>42409</v>
      </c>
      <c r="B871" t="s">
        <v>67</v>
      </c>
      <c r="C871" t="s">
        <v>68</v>
      </c>
      <c r="D871">
        <v>370.77</v>
      </c>
      <c r="E871">
        <v>362.58199999999999</v>
      </c>
      <c r="F871">
        <v>2.2582499999999999</v>
      </c>
      <c r="G871">
        <v>8.1880000000000006</v>
      </c>
      <c r="H871">
        <v>261.24</v>
      </c>
      <c r="I871">
        <v>96860158.723499998</v>
      </c>
    </row>
    <row r="872" spans="1:9" x14ac:dyDescent="0.25">
      <c r="A872" s="27">
        <v>42408</v>
      </c>
      <c r="B872" t="s">
        <v>67</v>
      </c>
      <c r="C872" t="s">
        <v>68</v>
      </c>
      <c r="D872">
        <v>362.58199999999999</v>
      </c>
      <c r="E872">
        <v>347.11599999999999</v>
      </c>
      <c r="F872">
        <v>4.4555699999999998</v>
      </c>
      <c r="G872">
        <v>15.465999999999999</v>
      </c>
      <c r="H872">
        <v>261.24</v>
      </c>
      <c r="I872">
        <v>94721121.100099996</v>
      </c>
    </row>
    <row r="873" spans="1:9" x14ac:dyDescent="0.25">
      <c r="A873" s="27">
        <v>42405</v>
      </c>
      <c r="B873" t="s">
        <v>67</v>
      </c>
      <c r="C873" t="s">
        <v>68</v>
      </c>
      <c r="D873">
        <v>347.11599999999999</v>
      </c>
      <c r="E873">
        <v>336.04199999999997</v>
      </c>
      <c r="F873">
        <v>3.29542</v>
      </c>
      <c r="G873">
        <v>11.074</v>
      </c>
      <c r="H873">
        <v>267.49</v>
      </c>
      <c r="I873">
        <v>92850249.753800005</v>
      </c>
    </row>
    <row r="874" spans="1:9" x14ac:dyDescent="0.25">
      <c r="A874" s="27">
        <v>42404</v>
      </c>
      <c r="B874" t="s">
        <v>67</v>
      </c>
      <c r="C874" t="s">
        <v>68</v>
      </c>
      <c r="D874">
        <v>336.04199999999997</v>
      </c>
      <c r="E874">
        <v>331.61399999999998</v>
      </c>
      <c r="F874">
        <v>1.3352900000000001</v>
      </c>
      <c r="G874">
        <v>4.4279999999999999</v>
      </c>
      <c r="H874">
        <v>267.49</v>
      </c>
      <c r="I874">
        <v>89888059.403099999</v>
      </c>
    </row>
    <row r="875" spans="1:9" x14ac:dyDescent="0.25">
      <c r="A875" s="27">
        <v>42403</v>
      </c>
      <c r="B875" t="s">
        <v>67</v>
      </c>
      <c r="C875" t="s">
        <v>68</v>
      </c>
      <c r="D875">
        <v>331.61399999999998</v>
      </c>
      <c r="E875">
        <v>336.36599999999999</v>
      </c>
      <c r="F875">
        <v>-1.41275</v>
      </c>
      <c r="G875">
        <v>-4.7519999999999998</v>
      </c>
      <c r="H875">
        <v>267.49</v>
      </c>
      <c r="I875">
        <v>88703611.247700006</v>
      </c>
    </row>
    <row r="876" spans="1:9" x14ac:dyDescent="0.25">
      <c r="A876" s="27">
        <v>42402</v>
      </c>
      <c r="B876" t="s">
        <v>67</v>
      </c>
      <c r="C876" t="s">
        <v>68</v>
      </c>
      <c r="D876">
        <v>336.36599999999999</v>
      </c>
      <c r="E876">
        <v>315.33600000000001</v>
      </c>
      <c r="F876">
        <v>6.6690800000000001</v>
      </c>
      <c r="G876">
        <v>21.03</v>
      </c>
      <c r="H876">
        <v>267.49</v>
      </c>
      <c r="I876">
        <v>89974726.341299996</v>
      </c>
    </row>
    <row r="877" spans="1:9" x14ac:dyDescent="0.25">
      <c r="A877" s="27">
        <v>42401</v>
      </c>
      <c r="B877" t="s">
        <v>67</v>
      </c>
      <c r="C877" t="s">
        <v>68</v>
      </c>
      <c r="D877">
        <v>315.33600000000001</v>
      </c>
      <c r="E877">
        <v>316.83999999999997</v>
      </c>
      <c r="F877">
        <v>-0.47469</v>
      </c>
      <c r="G877">
        <v>-1.504</v>
      </c>
      <c r="H877">
        <v>267.49</v>
      </c>
      <c r="I877">
        <v>84349400.0748</v>
      </c>
    </row>
    <row r="878" spans="1:9" x14ac:dyDescent="0.25">
      <c r="A878" s="27">
        <v>42398</v>
      </c>
      <c r="B878" t="s">
        <v>67</v>
      </c>
      <c r="C878" t="s">
        <v>68</v>
      </c>
      <c r="D878">
        <v>316.83999999999997</v>
      </c>
      <c r="E878">
        <v>338.452</v>
      </c>
      <c r="F878">
        <v>-6.3855399999999998</v>
      </c>
      <c r="G878">
        <v>-21.611999999999998</v>
      </c>
      <c r="H878">
        <v>267.49</v>
      </c>
      <c r="I878">
        <v>84751705.862000003</v>
      </c>
    </row>
    <row r="879" spans="1:9" x14ac:dyDescent="0.25">
      <c r="A879" s="27">
        <v>42397</v>
      </c>
      <c r="B879" t="s">
        <v>67</v>
      </c>
      <c r="C879" t="s">
        <v>68</v>
      </c>
      <c r="D879">
        <v>338.452</v>
      </c>
      <c r="E879">
        <v>345.59</v>
      </c>
      <c r="F879">
        <v>-2.0654499999999998</v>
      </c>
      <c r="G879">
        <v>-7.1379999999999999</v>
      </c>
      <c r="H879">
        <v>267.49</v>
      </c>
      <c r="I879">
        <v>90532711.628600001</v>
      </c>
    </row>
    <row r="880" spans="1:9" x14ac:dyDescent="0.25">
      <c r="A880" s="27">
        <v>42396</v>
      </c>
      <c r="B880" t="s">
        <v>67</v>
      </c>
      <c r="C880" t="s">
        <v>68</v>
      </c>
      <c r="D880">
        <v>345.59</v>
      </c>
      <c r="E880">
        <v>333.71600000000001</v>
      </c>
      <c r="F880">
        <v>3.5581200000000002</v>
      </c>
      <c r="G880">
        <v>11.874000000000001</v>
      </c>
      <c r="H880">
        <v>297.49</v>
      </c>
      <c r="I880">
        <v>102809759.1745</v>
      </c>
    </row>
    <row r="881" spans="1:9" x14ac:dyDescent="0.25">
      <c r="A881" s="27">
        <v>42395</v>
      </c>
      <c r="B881" t="s">
        <v>67</v>
      </c>
      <c r="C881" t="s">
        <v>68</v>
      </c>
      <c r="D881">
        <v>333.71600000000001</v>
      </c>
      <c r="E881">
        <v>349.392</v>
      </c>
      <c r="F881">
        <v>-4.48665</v>
      </c>
      <c r="G881">
        <v>-15.676</v>
      </c>
      <c r="H881">
        <v>303.74</v>
      </c>
      <c r="I881">
        <v>101363081.3838</v>
      </c>
    </row>
    <row r="882" spans="1:9" x14ac:dyDescent="0.25">
      <c r="A882" s="27">
        <v>42394</v>
      </c>
      <c r="B882" t="s">
        <v>67</v>
      </c>
      <c r="C882" t="s">
        <v>68</v>
      </c>
      <c r="D882">
        <v>349.392</v>
      </c>
      <c r="E882">
        <v>331.25400000000002</v>
      </c>
      <c r="F882">
        <v>5.4755599999999998</v>
      </c>
      <c r="G882">
        <v>18.138000000000002</v>
      </c>
      <c r="H882">
        <v>303.74</v>
      </c>
      <c r="I882">
        <v>106124518.2456</v>
      </c>
    </row>
    <row r="883" spans="1:9" x14ac:dyDescent="0.25">
      <c r="A883" s="27">
        <v>42391</v>
      </c>
      <c r="B883" t="s">
        <v>67</v>
      </c>
      <c r="C883" t="s">
        <v>68</v>
      </c>
      <c r="D883">
        <v>331.25400000000002</v>
      </c>
      <c r="E883">
        <v>364.91399999999999</v>
      </c>
      <c r="F883">
        <v>-9.2240900000000003</v>
      </c>
      <c r="G883">
        <v>-33.659999999999997</v>
      </c>
      <c r="H883">
        <v>303.74</v>
      </c>
      <c r="I883">
        <v>100615272.1497</v>
      </c>
    </row>
    <row r="884" spans="1:9" x14ac:dyDescent="0.25">
      <c r="A884" s="27">
        <v>42390</v>
      </c>
      <c r="B884" t="s">
        <v>67</v>
      </c>
      <c r="C884" t="s">
        <v>68</v>
      </c>
      <c r="D884">
        <v>364.91399999999999</v>
      </c>
      <c r="E884">
        <v>359.96600000000001</v>
      </c>
      <c r="F884">
        <v>1.3745700000000001</v>
      </c>
      <c r="G884">
        <v>4.9480000000000004</v>
      </c>
      <c r="H884">
        <v>303.74</v>
      </c>
      <c r="I884">
        <v>110839197.30840001</v>
      </c>
    </row>
    <row r="885" spans="1:9" x14ac:dyDescent="0.25">
      <c r="A885" s="27">
        <v>42389</v>
      </c>
      <c r="B885" t="s">
        <v>67</v>
      </c>
      <c r="C885" t="s">
        <v>68</v>
      </c>
      <c r="D885">
        <v>359.96600000000001</v>
      </c>
      <c r="E885">
        <v>349.786</v>
      </c>
      <c r="F885">
        <v>2.9103500000000002</v>
      </c>
      <c r="G885">
        <v>10.18</v>
      </c>
      <c r="H885">
        <v>303.74</v>
      </c>
      <c r="I885">
        <v>109336288.8196</v>
      </c>
    </row>
    <row r="886" spans="1:9" x14ac:dyDescent="0.25">
      <c r="A886" s="27">
        <v>42388</v>
      </c>
      <c r="B886" t="s">
        <v>67</v>
      </c>
      <c r="C886" t="s">
        <v>68</v>
      </c>
      <c r="D886">
        <v>349.786</v>
      </c>
      <c r="E886">
        <v>354.76600000000002</v>
      </c>
      <c r="F886">
        <v>-1.40374</v>
      </c>
      <c r="G886">
        <v>-4.9800000000000004</v>
      </c>
      <c r="H886">
        <v>314.99</v>
      </c>
      <c r="I886">
        <v>110179302.0116</v>
      </c>
    </row>
    <row r="887" spans="1:9" x14ac:dyDescent="0.25">
      <c r="A887" s="27">
        <v>42384</v>
      </c>
      <c r="B887" t="s">
        <v>67</v>
      </c>
      <c r="C887" t="s">
        <v>68</v>
      </c>
      <c r="D887">
        <v>354.76600000000002</v>
      </c>
      <c r="E887">
        <v>323.72199999999998</v>
      </c>
      <c r="F887">
        <v>9.5897100000000002</v>
      </c>
      <c r="G887">
        <v>31.044</v>
      </c>
      <c r="H887">
        <v>314.99</v>
      </c>
      <c r="I887">
        <v>111747955.1996</v>
      </c>
    </row>
    <row r="888" spans="1:9" x14ac:dyDescent="0.25">
      <c r="A888" s="27">
        <v>42383</v>
      </c>
      <c r="B888" t="s">
        <v>67</v>
      </c>
      <c r="C888" t="s">
        <v>68</v>
      </c>
      <c r="D888">
        <v>323.72199999999998</v>
      </c>
      <c r="E888">
        <v>336.61</v>
      </c>
      <c r="F888">
        <v>-3.8287599999999999</v>
      </c>
      <c r="G888">
        <v>-12.888</v>
      </c>
      <c r="H888">
        <v>314.99</v>
      </c>
      <c r="I888">
        <v>101969387.0132</v>
      </c>
    </row>
    <row r="889" spans="1:9" x14ac:dyDescent="0.25">
      <c r="A889" s="27">
        <v>42382</v>
      </c>
      <c r="B889" t="s">
        <v>67</v>
      </c>
      <c r="C889" t="s">
        <v>68</v>
      </c>
      <c r="D889">
        <v>336.61</v>
      </c>
      <c r="E889">
        <v>305.57799999999997</v>
      </c>
      <c r="F889">
        <v>10.15518</v>
      </c>
      <c r="G889">
        <v>31.032</v>
      </c>
      <c r="H889">
        <v>347.49</v>
      </c>
      <c r="I889">
        <v>116968810.866</v>
      </c>
    </row>
    <row r="890" spans="1:9" x14ac:dyDescent="0.25">
      <c r="A890" s="27">
        <v>42381</v>
      </c>
      <c r="B890" t="s">
        <v>67</v>
      </c>
      <c r="C890" t="s">
        <v>68</v>
      </c>
      <c r="D890">
        <v>305.57799999999997</v>
      </c>
      <c r="E890">
        <v>320.14</v>
      </c>
      <c r="F890">
        <v>-4.5486300000000002</v>
      </c>
      <c r="G890">
        <v>-14.561999999999999</v>
      </c>
      <c r="H890">
        <v>347.49</v>
      </c>
      <c r="I890">
        <v>106185482.5668</v>
      </c>
    </row>
    <row r="891" spans="1:9" x14ac:dyDescent="0.25">
      <c r="A891" s="27">
        <v>42380</v>
      </c>
      <c r="B891" t="s">
        <v>67</v>
      </c>
      <c r="C891" t="s">
        <v>68</v>
      </c>
      <c r="D891">
        <v>320.14</v>
      </c>
      <c r="E891">
        <v>338.63200000000001</v>
      </c>
      <c r="F891">
        <v>-5.4607999999999999</v>
      </c>
      <c r="G891">
        <v>-18.492000000000001</v>
      </c>
      <c r="H891">
        <v>364.99</v>
      </c>
      <c r="I891">
        <v>116848090.684</v>
      </c>
    </row>
    <row r="892" spans="1:9" x14ac:dyDescent="0.25">
      <c r="A892" s="27">
        <v>42377</v>
      </c>
      <c r="B892" t="s">
        <v>67</v>
      </c>
      <c r="C892" t="s">
        <v>68</v>
      </c>
      <c r="D892">
        <v>338.63200000000001</v>
      </c>
      <c r="E892">
        <v>318.06799999999998</v>
      </c>
      <c r="F892">
        <v>6.4652799999999999</v>
      </c>
      <c r="G892">
        <v>20.564</v>
      </c>
      <c r="H892">
        <v>387.49</v>
      </c>
      <c r="I892">
        <v>131216716.8592</v>
      </c>
    </row>
    <row r="893" spans="1:9" x14ac:dyDescent="0.25">
      <c r="A893" s="27">
        <v>42376</v>
      </c>
      <c r="B893" t="s">
        <v>67</v>
      </c>
      <c r="C893" t="s">
        <v>68</v>
      </c>
      <c r="D893">
        <v>318.06799999999998</v>
      </c>
      <c r="E893">
        <v>283.952</v>
      </c>
      <c r="F893">
        <v>12.014709999999999</v>
      </c>
      <c r="G893">
        <v>34.116</v>
      </c>
      <c r="H893">
        <v>387.49</v>
      </c>
      <c r="I893">
        <v>123248360.1608</v>
      </c>
    </row>
    <row r="894" spans="1:9" x14ac:dyDescent="0.25">
      <c r="A894" s="27">
        <v>42375</v>
      </c>
      <c r="B894" t="s">
        <v>67</v>
      </c>
      <c r="C894" t="s">
        <v>68</v>
      </c>
      <c r="D894">
        <v>283.952</v>
      </c>
      <c r="E894">
        <v>274.13799999999998</v>
      </c>
      <c r="F894">
        <v>3.5799500000000002</v>
      </c>
      <c r="G894">
        <v>9.8140000000000001</v>
      </c>
      <c r="H894">
        <v>387.49</v>
      </c>
      <c r="I894">
        <v>110028730.8512</v>
      </c>
    </row>
    <row r="895" spans="1:9" x14ac:dyDescent="0.25">
      <c r="A895" s="27">
        <v>42374</v>
      </c>
      <c r="B895" t="s">
        <v>67</v>
      </c>
      <c r="C895" t="s">
        <v>68</v>
      </c>
      <c r="D895">
        <v>274.13799999999998</v>
      </c>
      <c r="E895">
        <v>278.66800000000001</v>
      </c>
      <c r="F895">
        <v>-1.6255900000000001</v>
      </c>
      <c r="G895">
        <v>-4.53</v>
      </c>
      <c r="H895">
        <v>397.49</v>
      </c>
      <c r="I895">
        <v>108967278.1028</v>
      </c>
    </row>
    <row r="896" spans="1:9" x14ac:dyDescent="0.25">
      <c r="A896" s="27">
        <v>42373</v>
      </c>
      <c r="B896" t="s">
        <v>67</v>
      </c>
      <c r="C896" t="s">
        <v>68</v>
      </c>
      <c r="D896">
        <v>278.66800000000001</v>
      </c>
      <c r="E896">
        <v>264.86799999999999</v>
      </c>
      <c r="F896">
        <v>5.21014</v>
      </c>
      <c r="G896">
        <v>13.8</v>
      </c>
      <c r="H896">
        <v>397.49</v>
      </c>
      <c r="I896">
        <v>110767910.52079999</v>
      </c>
    </row>
    <row r="897" spans="1:9" x14ac:dyDescent="0.25">
      <c r="A897" s="27">
        <v>42369</v>
      </c>
      <c r="B897" t="s">
        <v>67</v>
      </c>
      <c r="C897" t="s">
        <v>68</v>
      </c>
      <c r="D897">
        <v>264.86799999999999</v>
      </c>
      <c r="E897">
        <v>262.87599999999998</v>
      </c>
      <c r="F897">
        <v>0.75777000000000005</v>
      </c>
      <c r="G897">
        <v>1.992</v>
      </c>
      <c r="H897">
        <v>397.49</v>
      </c>
      <c r="I897">
        <v>105282540.24079999</v>
      </c>
    </row>
    <row r="898" spans="1:9" x14ac:dyDescent="0.25">
      <c r="A898" s="27">
        <v>42368</v>
      </c>
      <c r="B898" t="s">
        <v>67</v>
      </c>
      <c r="C898" t="s">
        <v>68</v>
      </c>
      <c r="D898">
        <v>262.87599999999998</v>
      </c>
      <c r="E898">
        <v>251.488</v>
      </c>
      <c r="F898">
        <v>4.5282499999999999</v>
      </c>
      <c r="G898">
        <v>11.388</v>
      </c>
      <c r="H898">
        <v>397.49</v>
      </c>
      <c r="I898">
        <v>104490738.9656</v>
      </c>
    </row>
    <row r="899" spans="1:9" x14ac:dyDescent="0.25">
      <c r="A899" s="27">
        <v>42367</v>
      </c>
      <c r="B899" t="s">
        <v>67</v>
      </c>
      <c r="C899" t="s">
        <v>68</v>
      </c>
      <c r="D899">
        <v>251.488</v>
      </c>
      <c r="E899">
        <v>255.958</v>
      </c>
      <c r="F899">
        <v>-1.74638</v>
      </c>
      <c r="G899">
        <v>-4.47</v>
      </c>
      <c r="H899">
        <v>397.49</v>
      </c>
      <c r="I899">
        <v>99964116.012799993</v>
      </c>
    </row>
    <row r="900" spans="1:9" x14ac:dyDescent="0.25">
      <c r="A900" s="27">
        <v>42366</v>
      </c>
      <c r="B900" t="s">
        <v>67</v>
      </c>
      <c r="C900" t="s">
        <v>68</v>
      </c>
      <c r="D900">
        <v>255.958</v>
      </c>
      <c r="E900">
        <v>262.12200000000001</v>
      </c>
      <c r="F900">
        <v>-2.3515799999999998</v>
      </c>
      <c r="G900">
        <v>-6.1639999999999997</v>
      </c>
      <c r="H900">
        <v>394.99</v>
      </c>
      <c r="I900">
        <v>101101003.9948</v>
      </c>
    </row>
    <row r="901" spans="1:9" x14ac:dyDescent="0.25">
      <c r="A901" s="27">
        <v>42362</v>
      </c>
      <c r="B901" t="s">
        <v>67</v>
      </c>
      <c r="C901" t="s">
        <v>68</v>
      </c>
      <c r="D901">
        <v>262.12200000000001</v>
      </c>
      <c r="E901">
        <v>257.53800000000001</v>
      </c>
      <c r="F901">
        <v>1.77993</v>
      </c>
      <c r="G901">
        <v>4.5839999999999996</v>
      </c>
      <c r="H901">
        <v>394.99</v>
      </c>
      <c r="I901">
        <v>103535726.05320001</v>
      </c>
    </row>
    <row r="902" spans="1:9" x14ac:dyDescent="0.25">
      <c r="A902" s="27">
        <v>42361</v>
      </c>
      <c r="B902" t="s">
        <v>67</v>
      </c>
      <c r="C902" t="s">
        <v>68</v>
      </c>
      <c r="D902">
        <v>257.53800000000001</v>
      </c>
      <c r="E902">
        <v>256.68400000000003</v>
      </c>
      <c r="F902">
        <v>0.3327</v>
      </c>
      <c r="G902">
        <v>0.85399999999999998</v>
      </c>
      <c r="H902">
        <v>391.24</v>
      </c>
      <c r="I902">
        <v>100759321.6428</v>
      </c>
    </row>
    <row r="903" spans="1:9" x14ac:dyDescent="0.25">
      <c r="A903" s="27">
        <v>42360</v>
      </c>
      <c r="B903" t="s">
        <v>67</v>
      </c>
      <c r="C903" t="s">
        <v>68</v>
      </c>
      <c r="D903">
        <v>256.68400000000003</v>
      </c>
      <c r="E903">
        <v>270.48</v>
      </c>
      <c r="F903">
        <v>-5.1005599999999998</v>
      </c>
      <c r="G903">
        <v>-13.795999999999999</v>
      </c>
      <c r="H903">
        <v>391.24</v>
      </c>
      <c r="I903">
        <v>100425202.17039999</v>
      </c>
    </row>
    <row r="904" spans="1:9" x14ac:dyDescent="0.25">
      <c r="A904" s="27">
        <v>42359</v>
      </c>
      <c r="B904" t="s">
        <v>67</v>
      </c>
      <c r="C904" t="s">
        <v>68</v>
      </c>
      <c r="D904">
        <v>270.48</v>
      </c>
      <c r="E904">
        <v>292.92</v>
      </c>
      <c r="F904">
        <v>-7.6607900000000004</v>
      </c>
      <c r="G904">
        <v>-22.44</v>
      </c>
      <c r="H904">
        <v>391.24</v>
      </c>
      <c r="I904">
        <v>105822757.48800001</v>
      </c>
    </row>
    <row r="905" spans="1:9" x14ac:dyDescent="0.25">
      <c r="A905" s="27">
        <v>42356</v>
      </c>
      <c r="B905" t="s">
        <v>67</v>
      </c>
      <c r="C905" t="s">
        <v>68</v>
      </c>
      <c r="D905">
        <v>292.92</v>
      </c>
      <c r="E905">
        <v>276.65600000000001</v>
      </c>
      <c r="F905">
        <v>5.8787799999999999</v>
      </c>
      <c r="G905">
        <v>16.263999999999999</v>
      </c>
      <c r="H905">
        <v>391.24</v>
      </c>
      <c r="I905">
        <v>114602196.552</v>
      </c>
    </row>
    <row r="906" spans="1:9" x14ac:dyDescent="0.25">
      <c r="A906" s="27">
        <v>42355</v>
      </c>
      <c r="B906" t="s">
        <v>67</v>
      </c>
      <c r="C906" t="s">
        <v>68</v>
      </c>
      <c r="D906">
        <v>276.65600000000001</v>
      </c>
      <c r="E906">
        <v>260.32799999999997</v>
      </c>
      <c r="F906">
        <v>6.2720900000000004</v>
      </c>
      <c r="G906">
        <v>16.327999999999999</v>
      </c>
      <c r="H906">
        <v>391.24</v>
      </c>
      <c r="I906">
        <v>108239059.43359999</v>
      </c>
    </row>
    <row r="907" spans="1:9" x14ac:dyDescent="0.25">
      <c r="A907" s="27">
        <v>42354</v>
      </c>
      <c r="B907" t="s">
        <v>67</v>
      </c>
      <c r="C907" t="s">
        <v>68</v>
      </c>
      <c r="D907">
        <v>260.32799999999997</v>
      </c>
      <c r="E907">
        <v>271.108</v>
      </c>
      <c r="F907">
        <v>-3.97628</v>
      </c>
      <c r="G907">
        <v>-10.78</v>
      </c>
      <c r="H907">
        <v>391.24</v>
      </c>
      <c r="I907">
        <v>101850882.91680001</v>
      </c>
    </row>
    <row r="908" spans="1:9" x14ac:dyDescent="0.25">
      <c r="A908" s="27">
        <v>42353</v>
      </c>
      <c r="B908" t="s">
        <v>67</v>
      </c>
      <c r="C908" t="s">
        <v>68</v>
      </c>
      <c r="D908">
        <v>271.108</v>
      </c>
      <c r="E908">
        <v>293.42</v>
      </c>
      <c r="F908">
        <v>-7.60412</v>
      </c>
      <c r="G908">
        <v>-22.312000000000001</v>
      </c>
      <c r="H908">
        <v>391.24</v>
      </c>
      <c r="I908">
        <v>106068456.5848</v>
      </c>
    </row>
    <row r="909" spans="1:9" x14ac:dyDescent="0.25">
      <c r="A909" s="27">
        <v>42352</v>
      </c>
      <c r="B909" t="s">
        <v>67</v>
      </c>
      <c r="C909" t="s">
        <v>68</v>
      </c>
      <c r="D909">
        <v>293.42</v>
      </c>
      <c r="E909">
        <v>314.47199999999998</v>
      </c>
      <c r="F909">
        <v>-6.6943999999999999</v>
      </c>
      <c r="G909">
        <v>-21.052</v>
      </c>
      <c r="H909">
        <v>406.24</v>
      </c>
      <c r="I909">
        <v>119199116.852</v>
      </c>
    </row>
    <row r="910" spans="1:9" x14ac:dyDescent="0.25">
      <c r="A910" s="27">
        <v>42349</v>
      </c>
      <c r="B910" t="s">
        <v>67</v>
      </c>
      <c r="C910" t="s">
        <v>68</v>
      </c>
      <c r="D910">
        <v>314.47199999999998</v>
      </c>
      <c r="E910">
        <v>271.40199999999999</v>
      </c>
      <c r="F910">
        <v>15.869450000000001</v>
      </c>
      <c r="G910">
        <v>43.07</v>
      </c>
      <c r="H910">
        <v>406.24</v>
      </c>
      <c r="I910">
        <v>127751293.9632</v>
      </c>
    </row>
    <row r="911" spans="1:9" x14ac:dyDescent="0.25">
      <c r="A911" s="27">
        <v>42348</v>
      </c>
      <c r="B911" t="s">
        <v>67</v>
      </c>
      <c r="C911" t="s">
        <v>68</v>
      </c>
      <c r="D911">
        <v>271.40199999999999</v>
      </c>
      <c r="E911">
        <v>269.24200000000002</v>
      </c>
      <c r="F911">
        <v>0.80225000000000002</v>
      </c>
      <c r="G911">
        <v>2.16</v>
      </c>
      <c r="H911">
        <v>411.24</v>
      </c>
      <c r="I911">
        <v>111611521.3212</v>
      </c>
    </row>
    <row r="912" spans="1:9" x14ac:dyDescent="0.25">
      <c r="A912" s="27">
        <v>42347</v>
      </c>
      <c r="B912" t="s">
        <v>67</v>
      </c>
      <c r="C912" t="s">
        <v>68</v>
      </c>
      <c r="D912">
        <v>269.24200000000002</v>
      </c>
      <c r="E912">
        <v>257.50400000000002</v>
      </c>
      <c r="F912">
        <v>4.5583799999999997</v>
      </c>
      <c r="G912">
        <v>11.738</v>
      </c>
      <c r="H912">
        <v>411.24</v>
      </c>
      <c r="I912">
        <v>110723241.6252</v>
      </c>
    </row>
    <row r="913" spans="1:9" x14ac:dyDescent="0.25">
      <c r="A913" s="27">
        <v>42346</v>
      </c>
      <c r="B913" t="s">
        <v>67</v>
      </c>
      <c r="C913" t="s">
        <v>68</v>
      </c>
      <c r="D913">
        <v>257.50400000000002</v>
      </c>
      <c r="E913">
        <v>244.16200000000001</v>
      </c>
      <c r="F913">
        <v>5.4644000000000004</v>
      </c>
      <c r="G913">
        <v>13.342000000000001</v>
      </c>
      <c r="H913">
        <v>411.24</v>
      </c>
      <c r="I913">
        <v>105896099.4624</v>
      </c>
    </row>
    <row r="914" spans="1:9" x14ac:dyDescent="0.25">
      <c r="A914" s="27">
        <v>42345</v>
      </c>
      <c r="B914" t="s">
        <v>67</v>
      </c>
      <c r="C914" t="s">
        <v>68</v>
      </c>
      <c r="D914">
        <v>244.16200000000001</v>
      </c>
      <c r="E914">
        <v>240.816</v>
      </c>
      <c r="F914">
        <v>1.38944</v>
      </c>
      <c r="G914">
        <v>3.3460000000000001</v>
      </c>
      <c r="H914">
        <v>411.24</v>
      </c>
      <c r="I914">
        <v>100409327.37720001</v>
      </c>
    </row>
    <row r="915" spans="1:9" x14ac:dyDescent="0.25">
      <c r="A915" s="27">
        <v>42342</v>
      </c>
      <c r="B915" t="s">
        <v>67</v>
      </c>
      <c r="C915" t="s">
        <v>68</v>
      </c>
      <c r="D915">
        <v>240.816</v>
      </c>
      <c r="E915">
        <v>263.38200000000001</v>
      </c>
      <c r="F915">
        <v>-8.5677800000000008</v>
      </c>
      <c r="G915">
        <v>-22.565999999999999</v>
      </c>
      <c r="H915">
        <v>411.24</v>
      </c>
      <c r="I915">
        <v>99033316.329600006</v>
      </c>
    </row>
    <row r="916" spans="1:9" x14ac:dyDescent="0.25">
      <c r="A916" s="27">
        <v>42341</v>
      </c>
      <c r="B916" t="s">
        <v>67</v>
      </c>
      <c r="C916" t="s">
        <v>68</v>
      </c>
      <c r="D916">
        <v>263.38200000000001</v>
      </c>
      <c r="E916">
        <v>245.762</v>
      </c>
      <c r="F916">
        <v>7.1695399999999996</v>
      </c>
      <c r="G916">
        <v>17.62</v>
      </c>
      <c r="H916">
        <v>411.24</v>
      </c>
      <c r="I916">
        <v>108313371.70919999</v>
      </c>
    </row>
    <row r="917" spans="1:9" x14ac:dyDescent="0.25">
      <c r="A917" s="27">
        <v>42340</v>
      </c>
      <c r="B917" t="s">
        <v>67</v>
      </c>
      <c r="C917" t="s">
        <v>68</v>
      </c>
      <c r="D917">
        <v>245.762</v>
      </c>
      <c r="E917">
        <v>237.83</v>
      </c>
      <c r="F917">
        <v>3.3351600000000001</v>
      </c>
      <c r="G917">
        <v>7.9320000000000004</v>
      </c>
      <c r="H917">
        <v>411.24</v>
      </c>
      <c r="I917">
        <v>101067312.3372</v>
      </c>
    </row>
    <row r="918" spans="1:9" x14ac:dyDescent="0.25">
      <c r="A918" s="27">
        <v>42339</v>
      </c>
      <c r="B918" t="s">
        <v>67</v>
      </c>
      <c r="C918" t="s">
        <v>68</v>
      </c>
      <c r="D918">
        <v>237.83</v>
      </c>
      <c r="E918">
        <v>248.864</v>
      </c>
      <c r="F918">
        <v>-4.4337499999999999</v>
      </c>
      <c r="G918">
        <v>-11.034000000000001</v>
      </c>
      <c r="H918">
        <v>411.24</v>
      </c>
      <c r="I918">
        <v>97805351.898000002</v>
      </c>
    </row>
    <row r="919" spans="1:9" x14ac:dyDescent="0.25">
      <c r="A919" s="27">
        <v>42338</v>
      </c>
      <c r="B919" t="s">
        <v>67</v>
      </c>
      <c r="C919" t="s">
        <v>68</v>
      </c>
      <c r="D919">
        <v>248.864</v>
      </c>
      <c r="E919">
        <v>252.03800000000001</v>
      </c>
      <c r="F919">
        <v>-1.2593300000000001</v>
      </c>
      <c r="G919">
        <v>-3.1739999999999999</v>
      </c>
      <c r="H919">
        <v>411.24</v>
      </c>
      <c r="I919">
        <v>102342980.67839999</v>
      </c>
    </row>
    <row r="920" spans="1:9" x14ac:dyDescent="0.25">
      <c r="A920" s="27">
        <v>42335</v>
      </c>
      <c r="B920" t="s">
        <v>67</v>
      </c>
      <c r="C920" t="s">
        <v>68</v>
      </c>
      <c r="D920">
        <v>252.03800000000001</v>
      </c>
      <c r="E920">
        <v>246.96199999999999</v>
      </c>
      <c r="F920">
        <v>2.05538</v>
      </c>
      <c r="G920">
        <v>5.0759999999999996</v>
      </c>
      <c r="H920">
        <v>411.24</v>
      </c>
      <c r="I920">
        <v>103648258.34280001</v>
      </c>
    </row>
    <row r="921" spans="1:9" x14ac:dyDescent="0.25">
      <c r="A921" s="27">
        <v>42333</v>
      </c>
      <c r="B921" t="s">
        <v>67</v>
      </c>
      <c r="C921" t="s">
        <v>68</v>
      </c>
      <c r="D921">
        <v>246.96199999999999</v>
      </c>
      <c r="E921">
        <v>255.99799999999999</v>
      </c>
      <c r="F921">
        <v>-3.5297200000000002</v>
      </c>
      <c r="G921">
        <v>-9.0359999999999996</v>
      </c>
      <c r="H921">
        <v>411.24</v>
      </c>
      <c r="I921">
        <v>101560801.0572</v>
      </c>
    </row>
    <row r="922" spans="1:9" x14ac:dyDescent="0.25">
      <c r="A922" s="27">
        <v>42332</v>
      </c>
      <c r="B922" t="s">
        <v>67</v>
      </c>
      <c r="C922" t="s">
        <v>68</v>
      </c>
      <c r="D922">
        <v>255.99799999999999</v>
      </c>
      <c r="E922">
        <v>249.898</v>
      </c>
      <c r="F922">
        <v>2.4409999999999998</v>
      </c>
      <c r="G922">
        <v>6.1</v>
      </c>
      <c r="H922">
        <v>411.24</v>
      </c>
      <c r="I922">
        <v>105276771.1188</v>
      </c>
    </row>
    <row r="923" spans="1:9" x14ac:dyDescent="0.25">
      <c r="A923" s="27">
        <v>42331</v>
      </c>
      <c r="B923" t="s">
        <v>67</v>
      </c>
      <c r="C923" t="s">
        <v>68</v>
      </c>
      <c r="D923">
        <v>249.898</v>
      </c>
      <c r="E923">
        <v>255.87</v>
      </c>
      <c r="F923">
        <v>-2.3340000000000001</v>
      </c>
      <c r="G923">
        <v>-5.9720000000000004</v>
      </c>
      <c r="H923">
        <v>411.24</v>
      </c>
      <c r="I923">
        <v>102768203.4588</v>
      </c>
    </row>
    <row r="924" spans="1:9" x14ac:dyDescent="0.25">
      <c r="A924" s="27">
        <v>42328</v>
      </c>
      <c r="B924" t="s">
        <v>67</v>
      </c>
      <c r="C924" t="s">
        <v>68</v>
      </c>
      <c r="D924">
        <v>255.87</v>
      </c>
      <c r="E924">
        <v>266.53800000000001</v>
      </c>
      <c r="F924">
        <v>-4.0024300000000004</v>
      </c>
      <c r="G924">
        <v>-10.667999999999999</v>
      </c>
      <c r="H924">
        <v>411.24</v>
      </c>
      <c r="I924">
        <v>105224132.322</v>
      </c>
    </row>
    <row r="925" spans="1:9" x14ac:dyDescent="0.25">
      <c r="A925" s="27">
        <v>42327</v>
      </c>
      <c r="B925" t="s">
        <v>67</v>
      </c>
      <c r="C925" t="s">
        <v>68</v>
      </c>
      <c r="D925">
        <v>266.53800000000001</v>
      </c>
      <c r="E925">
        <v>260.63200000000001</v>
      </c>
      <c r="F925">
        <v>2.2660300000000002</v>
      </c>
      <c r="G925">
        <v>5.9059999999999997</v>
      </c>
      <c r="H925">
        <v>411.24</v>
      </c>
      <c r="I925">
        <v>109611247.04279999</v>
      </c>
    </row>
    <row r="926" spans="1:9" x14ac:dyDescent="0.25">
      <c r="A926" s="27">
        <v>42326</v>
      </c>
      <c r="B926" t="s">
        <v>67</v>
      </c>
      <c r="C926" t="s">
        <v>68</v>
      </c>
      <c r="D926">
        <v>260.63200000000001</v>
      </c>
      <c r="E926">
        <v>271.654</v>
      </c>
      <c r="F926">
        <v>-4.0573699999999997</v>
      </c>
      <c r="G926">
        <v>-11.022</v>
      </c>
      <c r="H926">
        <v>411.24</v>
      </c>
      <c r="I926">
        <v>107182460.0592</v>
      </c>
    </row>
    <row r="927" spans="1:9" x14ac:dyDescent="0.25">
      <c r="A927" s="27">
        <v>42325</v>
      </c>
      <c r="B927" t="s">
        <v>67</v>
      </c>
      <c r="C927" t="s">
        <v>68</v>
      </c>
      <c r="D927">
        <v>271.654</v>
      </c>
      <c r="E927">
        <v>261.96600000000001</v>
      </c>
      <c r="F927">
        <v>3.6981899999999999</v>
      </c>
      <c r="G927">
        <v>9.6880000000000006</v>
      </c>
      <c r="H927">
        <v>411.24</v>
      </c>
      <c r="I927">
        <v>111715153.9524</v>
      </c>
    </row>
    <row r="928" spans="1:9" x14ac:dyDescent="0.25">
      <c r="A928" s="27">
        <v>42324</v>
      </c>
      <c r="B928" t="s">
        <v>67</v>
      </c>
      <c r="C928" t="s">
        <v>68</v>
      </c>
      <c r="D928">
        <v>261.96600000000001</v>
      </c>
      <c r="E928">
        <v>291.60399999999998</v>
      </c>
      <c r="F928">
        <v>-10.163779999999999</v>
      </c>
      <c r="G928">
        <v>-29.638000000000002</v>
      </c>
      <c r="H928">
        <v>411.24</v>
      </c>
      <c r="I928">
        <v>107731055.0196</v>
      </c>
    </row>
    <row r="929" spans="1:9" x14ac:dyDescent="0.25">
      <c r="A929" s="27">
        <v>42321</v>
      </c>
      <c r="B929" t="s">
        <v>67</v>
      </c>
      <c r="C929" t="s">
        <v>68</v>
      </c>
      <c r="D929">
        <v>291.60399999999998</v>
      </c>
      <c r="E929">
        <v>273.49</v>
      </c>
      <c r="F929">
        <v>6.6232800000000003</v>
      </c>
      <c r="G929">
        <v>18.114000000000001</v>
      </c>
      <c r="H929">
        <v>411.24</v>
      </c>
      <c r="I929">
        <v>119919403.9224</v>
      </c>
    </row>
    <row r="930" spans="1:9" x14ac:dyDescent="0.25">
      <c r="A930" s="27">
        <v>42320</v>
      </c>
      <c r="B930" t="s">
        <v>67</v>
      </c>
      <c r="C930" t="s">
        <v>68</v>
      </c>
      <c r="D930">
        <v>273.49</v>
      </c>
      <c r="E930">
        <v>252.46600000000001</v>
      </c>
      <c r="F930">
        <v>8.3274600000000003</v>
      </c>
      <c r="G930">
        <v>21.024000000000001</v>
      </c>
      <c r="H930">
        <v>411.24</v>
      </c>
      <c r="I930">
        <v>112470191.69400001</v>
      </c>
    </row>
    <row r="931" spans="1:9" x14ac:dyDescent="0.25">
      <c r="A931" s="27">
        <v>42319</v>
      </c>
      <c r="B931" t="s">
        <v>67</v>
      </c>
      <c r="C931" t="s">
        <v>68</v>
      </c>
      <c r="D931">
        <v>252.46600000000001</v>
      </c>
      <c r="E931">
        <v>245.536</v>
      </c>
      <c r="F931">
        <v>2.8224</v>
      </c>
      <c r="G931">
        <v>6.93</v>
      </c>
      <c r="H931">
        <v>411.24</v>
      </c>
      <c r="I931">
        <v>103824269.3196</v>
      </c>
    </row>
    <row r="932" spans="1:9" x14ac:dyDescent="0.25">
      <c r="A932" s="27">
        <v>42318</v>
      </c>
      <c r="B932" t="s">
        <v>67</v>
      </c>
      <c r="C932" t="s">
        <v>68</v>
      </c>
      <c r="D932">
        <v>245.536</v>
      </c>
      <c r="E932">
        <v>254.75399999999999</v>
      </c>
      <c r="F932">
        <v>-3.6183900000000002</v>
      </c>
      <c r="G932">
        <v>-9.218</v>
      </c>
      <c r="H932">
        <v>411.24</v>
      </c>
      <c r="I932">
        <v>100974371.96160001</v>
      </c>
    </row>
    <row r="933" spans="1:9" x14ac:dyDescent="0.25">
      <c r="A933" s="27">
        <v>42317</v>
      </c>
      <c r="B933" t="s">
        <v>67</v>
      </c>
      <c r="C933" t="s">
        <v>68</v>
      </c>
      <c r="D933">
        <v>254.75399999999999</v>
      </c>
      <c r="E933">
        <v>238.25</v>
      </c>
      <c r="F933">
        <v>6.9271799999999999</v>
      </c>
      <c r="G933">
        <v>16.504000000000001</v>
      </c>
      <c r="H933">
        <v>411.24</v>
      </c>
      <c r="I933">
        <v>104765187.8124</v>
      </c>
    </row>
    <row r="934" spans="1:9" x14ac:dyDescent="0.25">
      <c r="A934" s="27">
        <v>42314</v>
      </c>
      <c r="B934" t="s">
        <v>67</v>
      </c>
      <c r="C934" t="s">
        <v>68</v>
      </c>
      <c r="D934">
        <v>238.25</v>
      </c>
      <c r="E934">
        <v>243.43600000000001</v>
      </c>
      <c r="F934">
        <v>-2.1303299999999998</v>
      </c>
      <c r="G934">
        <v>-5.1859999999999999</v>
      </c>
      <c r="H934">
        <v>411.24</v>
      </c>
      <c r="I934">
        <v>97978072.950000003</v>
      </c>
    </row>
    <row r="935" spans="1:9" x14ac:dyDescent="0.25">
      <c r="A935" s="27">
        <v>42313</v>
      </c>
      <c r="B935" t="s">
        <v>67</v>
      </c>
      <c r="C935" t="s">
        <v>68</v>
      </c>
      <c r="D935">
        <v>243.43600000000001</v>
      </c>
      <c r="E935">
        <v>252.982</v>
      </c>
      <c r="F935">
        <v>-3.77339</v>
      </c>
      <c r="G935">
        <v>-9.5459999999999994</v>
      </c>
      <c r="H935">
        <v>411.24</v>
      </c>
      <c r="I935">
        <v>100110766.7016</v>
      </c>
    </row>
    <row r="936" spans="1:9" x14ac:dyDescent="0.25">
      <c r="A936" s="27">
        <v>42312</v>
      </c>
      <c r="B936" t="s">
        <v>67</v>
      </c>
      <c r="C936" t="s">
        <v>68</v>
      </c>
      <c r="D936">
        <v>252.982</v>
      </c>
      <c r="E936">
        <v>244.85400000000001</v>
      </c>
      <c r="F936">
        <v>3.3195299999999999</v>
      </c>
      <c r="G936">
        <v>8.1280000000000001</v>
      </c>
      <c r="H936">
        <v>411.24</v>
      </c>
      <c r="I936">
        <v>104036469.4692</v>
      </c>
    </row>
    <row r="937" spans="1:9" x14ac:dyDescent="0.25">
      <c r="A937" s="27">
        <v>42311</v>
      </c>
      <c r="B937" t="s">
        <v>67</v>
      </c>
      <c r="C937" t="s">
        <v>68</v>
      </c>
      <c r="D937">
        <v>244.85400000000001</v>
      </c>
      <c r="E937">
        <v>240.83</v>
      </c>
      <c r="F937">
        <v>1.67089</v>
      </c>
      <c r="G937">
        <v>4.024</v>
      </c>
      <c r="H937">
        <v>411.24</v>
      </c>
      <c r="I937">
        <v>100693905.8724</v>
      </c>
    </row>
    <row r="938" spans="1:9" x14ac:dyDescent="0.25">
      <c r="A938" s="27">
        <v>42310</v>
      </c>
      <c r="B938" t="s">
        <v>67</v>
      </c>
      <c r="C938" t="s">
        <v>68</v>
      </c>
      <c r="D938">
        <v>240.83</v>
      </c>
      <c r="E938">
        <v>251.768</v>
      </c>
      <c r="F938">
        <v>-4.3444799999999999</v>
      </c>
      <c r="G938">
        <v>-10.938000000000001</v>
      </c>
      <c r="H938">
        <v>411.24</v>
      </c>
      <c r="I938">
        <v>99039073.697999999</v>
      </c>
    </row>
    <row r="939" spans="1:9" x14ac:dyDescent="0.25">
      <c r="A939" s="27">
        <v>42307</v>
      </c>
      <c r="B939" t="s">
        <v>67</v>
      </c>
      <c r="C939" t="s">
        <v>68</v>
      </c>
      <c r="D939">
        <v>251.768</v>
      </c>
      <c r="E939">
        <v>245.572</v>
      </c>
      <c r="F939">
        <v>2.5230899999999998</v>
      </c>
      <c r="G939">
        <v>6.1959999999999997</v>
      </c>
      <c r="H939">
        <v>411.24</v>
      </c>
      <c r="I939">
        <v>103537223.38079999</v>
      </c>
    </row>
    <row r="940" spans="1:9" x14ac:dyDescent="0.25">
      <c r="A940" s="27">
        <v>42306</v>
      </c>
      <c r="B940" t="s">
        <v>67</v>
      </c>
      <c r="C940" t="s">
        <v>68</v>
      </c>
      <c r="D940">
        <v>245.572</v>
      </c>
      <c r="E940">
        <v>242.82</v>
      </c>
      <c r="F940">
        <v>1.1333500000000001</v>
      </c>
      <c r="G940">
        <v>2.7519999999999998</v>
      </c>
      <c r="H940">
        <v>411.24</v>
      </c>
      <c r="I940">
        <v>100989176.6232</v>
      </c>
    </row>
    <row r="941" spans="1:9" x14ac:dyDescent="0.25">
      <c r="A941" s="27">
        <v>42305</v>
      </c>
      <c r="B941" t="s">
        <v>67</v>
      </c>
      <c r="C941" t="s">
        <v>68</v>
      </c>
      <c r="D941">
        <v>242.82</v>
      </c>
      <c r="E941">
        <v>249.78</v>
      </c>
      <c r="F941">
        <v>-2.7864499999999999</v>
      </c>
      <c r="G941">
        <v>-6.96</v>
      </c>
      <c r="H941">
        <v>411.24</v>
      </c>
      <c r="I941">
        <v>99857442.491999999</v>
      </c>
    </row>
    <row r="942" spans="1:9" x14ac:dyDescent="0.25">
      <c r="A942" s="27">
        <v>42304</v>
      </c>
      <c r="B942" t="s">
        <v>67</v>
      </c>
      <c r="C942" t="s">
        <v>68</v>
      </c>
      <c r="D942">
        <v>249.78</v>
      </c>
      <c r="E942">
        <v>256.27800000000002</v>
      </c>
      <c r="F942">
        <v>-2.5355300000000001</v>
      </c>
      <c r="G942">
        <v>-6.4980000000000002</v>
      </c>
      <c r="H942">
        <v>411.24</v>
      </c>
      <c r="I942">
        <v>102719677.068</v>
      </c>
    </row>
    <row r="943" spans="1:9" x14ac:dyDescent="0.25">
      <c r="A943" s="27">
        <v>42303</v>
      </c>
      <c r="B943" t="s">
        <v>67</v>
      </c>
      <c r="C943" t="s">
        <v>68</v>
      </c>
      <c r="D943">
        <v>256.27800000000002</v>
      </c>
      <c r="E943">
        <v>251.47800000000001</v>
      </c>
      <c r="F943">
        <v>1.90872</v>
      </c>
      <c r="G943">
        <v>4.8</v>
      </c>
      <c r="H943">
        <v>411.24</v>
      </c>
      <c r="I943">
        <v>105391918.4868</v>
      </c>
    </row>
    <row r="944" spans="1:9" x14ac:dyDescent="0.25">
      <c r="A944" s="27">
        <v>42300</v>
      </c>
      <c r="B944" t="s">
        <v>67</v>
      </c>
      <c r="C944" t="s">
        <v>68</v>
      </c>
      <c r="D944">
        <v>251.47800000000001</v>
      </c>
      <c r="E944">
        <v>243.066</v>
      </c>
      <c r="F944">
        <v>3.4607899999999998</v>
      </c>
      <c r="G944">
        <v>8.4120000000000008</v>
      </c>
      <c r="H944">
        <v>396.24</v>
      </c>
      <c r="I944">
        <v>99645793.606800005</v>
      </c>
    </row>
    <row r="945" spans="1:9" x14ac:dyDescent="0.25">
      <c r="A945" s="27">
        <v>42299</v>
      </c>
      <c r="B945" t="s">
        <v>67</v>
      </c>
      <c r="C945" t="s">
        <v>68</v>
      </c>
      <c r="D945">
        <v>243.066</v>
      </c>
      <c r="E945">
        <v>276.05599999999998</v>
      </c>
      <c r="F945">
        <v>-11.950469999999999</v>
      </c>
      <c r="G945">
        <v>-32.99</v>
      </c>
      <c r="H945">
        <v>368.74</v>
      </c>
      <c r="I945">
        <v>89628302.6796</v>
      </c>
    </row>
    <row r="946" spans="1:9" x14ac:dyDescent="0.25">
      <c r="A946" s="27">
        <v>42298</v>
      </c>
      <c r="B946" t="s">
        <v>67</v>
      </c>
      <c r="C946" t="s">
        <v>68</v>
      </c>
      <c r="D946">
        <v>276.05599999999998</v>
      </c>
      <c r="E946">
        <v>257.88</v>
      </c>
      <c r="F946">
        <v>7.0482399999999998</v>
      </c>
      <c r="G946">
        <v>18.175999999999998</v>
      </c>
      <c r="H946">
        <v>363.74</v>
      </c>
      <c r="I946">
        <v>100412775.07359999</v>
      </c>
    </row>
    <row r="947" spans="1:9" x14ac:dyDescent="0.25">
      <c r="A947" s="27">
        <v>42297</v>
      </c>
      <c r="B947" t="s">
        <v>67</v>
      </c>
      <c r="C947" t="s">
        <v>68</v>
      </c>
      <c r="D947">
        <v>257.88</v>
      </c>
      <c r="E947">
        <v>241.74</v>
      </c>
      <c r="F947">
        <v>6.67659</v>
      </c>
      <c r="G947">
        <v>16.14</v>
      </c>
      <c r="H947">
        <v>363.74</v>
      </c>
      <c r="I947">
        <v>93801425.928000003</v>
      </c>
    </row>
    <row r="948" spans="1:9" x14ac:dyDescent="0.25">
      <c r="A948" s="27">
        <v>42296</v>
      </c>
      <c r="B948" t="s">
        <v>67</v>
      </c>
      <c r="C948" t="s">
        <v>68</v>
      </c>
      <c r="D948">
        <v>241.74</v>
      </c>
      <c r="E948">
        <v>258.52999999999997</v>
      </c>
      <c r="F948">
        <v>-6.4944100000000002</v>
      </c>
      <c r="G948">
        <v>-16.79</v>
      </c>
      <c r="H948">
        <v>363.74</v>
      </c>
      <c r="I948">
        <v>87930652.643999994</v>
      </c>
    </row>
    <row r="949" spans="1:9" x14ac:dyDescent="0.25">
      <c r="A949" s="27">
        <v>42293</v>
      </c>
      <c r="B949" t="s">
        <v>67</v>
      </c>
      <c r="C949" t="s">
        <v>68</v>
      </c>
      <c r="D949">
        <v>258.52999999999997</v>
      </c>
      <c r="E949">
        <v>260.75400000000002</v>
      </c>
      <c r="F949">
        <v>-0.85290999999999995</v>
      </c>
      <c r="G949">
        <v>-2.2240000000000002</v>
      </c>
      <c r="H949">
        <v>363.74</v>
      </c>
      <c r="I949">
        <v>94037857.318000004</v>
      </c>
    </row>
    <row r="950" spans="1:9" x14ac:dyDescent="0.25">
      <c r="A950" s="27">
        <v>42292</v>
      </c>
      <c r="B950" t="s">
        <v>67</v>
      </c>
      <c r="C950" t="s">
        <v>68</v>
      </c>
      <c r="D950">
        <v>260.75400000000002</v>
      </c>
      <c r="E950">
        <v>284.96800000000002</v>
      </c>
      <c r="F950">
        <v>-8.49709</v>
      </c>
      <c r="G950">
        <v>-24.213999999999999</v>
      </c>
      <c r="H950">
        <v>363.74</v>
      </c>
      <c r="I950">
        <v>94846816.412400007</v>
      </c>
    </row>
    <row r="951" spans="1:9" x14ac:dyDescent="0.25">
      <c r="A951" s="27">
        <v>42291</v>
      </c>
      <c r="B951" t="s">
        <v>67</v>
      </c>
      <c r="C951" t="s">
        <v>68</v>
      </c>
      <c r="D951">
        <v>284.96800000000002</v>
      </c>
      <c r="E951">
        <v>284.214</v>
      </c>
      <c r="F951">
        <v>0.26529000000000003</v>
      </c>
      <c r="G951">
        <v>0.754</v>
      </c>
      <c r="H951">
        <v>363.74</v>
      </c>
      <c r="I951">
        <v>103654431.3008</v>
      </c>
    </row>
    <row r="952" spans="1:9" x14ac:dyDescent="0.25">
      <c r="A952" s="27">
        <v>42290</v>
      </c>
      <c r="B952" t="s">
        <v>67</v>
      </c>
      <c r="C952" t="s">
        <v>68</v>
      </c>
      <c r="D952">
        <v>284.214</v>
      </c>
      <c r="E952">
        <v>261.10399999999998</v>
      </c>
      <c r="F952">
        <v>8.8508800000000001</v>
      </c>
      <c r="G952">
        <v>23.11</v>
      </c>
      <c r="H952">
        <v>363.74</v>
      </c>
      <c r="I952">
        <v>103380170.8884</v>
      </c>
    </row>
    <row r="953" spans="1:9" x14ac:dyDescent="0.25">
      <c r="A953" s="27">
        <v>42289</v>
      </c>
      <c r="B953" t="s">
        <v>67</v>
      </c>
      <c r="C953" t="s">
        <v>68</v>
      </c>
      <c r="D953">
        <v>261.10399999999998</v>
      </c>
      <c r="E953">
        <v>280.63200000000001</v>
      </c>
      <c r="F953">
        <v>-6.9585800000000004</v>
      </c>
      <c r="G953">
        <v>-19.527999999999999</v>
      </c>
      <c r="H953">
        <v>363.74</v>
      </c>
      <c r="I953">
        <v>94974125.622400001</v>
      </c>
    </row>
    <row r="954" spans="1:9" x14ac:dyDescent="0.25">
      <c r="A954" s="27">
        <v>42286</v>
      </c>
      <c r="B954" t="s">
        <v>67</v>
      </c>
      <c r="C954" t="s">
        <v>68</v>
      </c>
      <c r="D954">
        <v>280.63200000000001</v>
      </c>
      <c r="E954">
        <v>283.49</v>
      </c>
      <c r="F954">
        <v>-1.0081500000000001</v>
      </c>
      <c r="G954">
        <v>-2.8580000000000001</v>
      </c>
      <c r="H954">
        <v>346.24</v>
      </c>
      <c r="I954">
        <v>97166192.059200004</v>
      </c>
    </row>
    <row r="955" spans="1:9" x14ac:dyDescent="0.25">
      <c r="A955" s="27">
        <v>42285</v>
      </c>
      <c r="B955" t="s">
        <v>67</v>
      </c>
      <c r="C955" t="s">
        <v>68</v>
      </c>
      <c r="D955">
        <v>283.49</v>
      </c>
      <c r="E955">
        <v>295.67</v>
      </c>
      <c r="F955">
        <v>-4.1194600000000001</v>
      </c>
      <c r="G955">
        <v>-12.18</v>
      </c>
      <c r="H955">
        <v>346.24</v>
      </c>
      <c r="I955">
        <v>98155747.694000006</v>
      </c>
    </row>
    <row r="956" spans="1:9" x14ac:dyDescent="0.25">
      <c r="A956" s="27">
        <v>42284</v>
      </c>
      <c r="B956" t="s">
        <v>67</v>
      </c>
      <c r="C956" t="s">
        <v>68</v>
      </c>
      <c r="D956">
        <v>295.67</v>
      </c>
      <c r="E956">
        <v>307.79599999999999</v>
      </c>
      <c r="F956">
        <v>-3.9396200000000001</v>
      </c>
      <c r="G956">
        <v>-12.125999999999999</v>
      </c>
      <c r="H956">
        <v>321.24</v>
      </c>
      <c r="I956">
        <v>94981208.202000007</v>
      </c>
    </row>
    <row r="957" spans="1:9" x14ac:dyDescent="0.25">
      <c r="A957" s="27">
        <v>42283</v>
      </c>
      <c r="B957" t="s">
        <v>67</v>
      </c>
      <c r="C957" t="s">
        <v>68</v>
      </c>
      <c r="D957">
        <v>307.79599999999999</v>
      </c>
      <c r="E957">
        <v>300.92</v>
      </c>
      <c r="F957">
        <v>2.2849900000000001</v>
      </c>
      <c r="G957">
        <v>6.8760000000000003</v>
      </c>
      <c r="H957">
        <v>321.24</v>
      </c>
      <c r="I957">
        <v>98876571.717600003</v>
      </c>
    </row>
    <row r="958" spans="1:9" x14ac:dyDescent="0.25">
      <c r="A958" s="27">
        <v>42282</v>
      </c>
      <c r="B958" t="s">
        <v>67</v>
      </c>
      <c r="C958" t="s">
        <v>68</v>
      </c>
      <c r="D958">
        <v>300.92</v>
      </c>
      <c r="E958">
        <v>317.70400000000001</v>
      </c>
      <c r="F958">
        <v>-5.2828999999999997</v>
      </c>
      <c r="G958">
        <v>-16.783999999999999</v>
      </c>
      <c r="H958">
        <v>321.24</v>
      </c>
      <c r="I958">
        <v>96667721.351999998</v>
      </c>
    </row>
    <row r="959" spans="1:9" x14ac:dyDescent="0.25">
      <c r="A959" s="27">
        <v>42279</v>
      </c>
      <c r="B959" t="s">
        <v>67</v>
      </c>
      <c r="C959" t="s">
        <v>68</v>
      </c>
      <c r="D959">
        <v>317.70400000000001</v>
      </c>
      <c r="E959">
        <v>333.81</v>
      </c>
      <c r="F959">
        <v>-4.8249000000000004</v>
      </c>
      <c r="G959">
        <v>-16.106000000000002</v>
      </c>
      <c r="H959">
        <v>321.24</v>
      </c>
      <c r="I959">
        <v>102059423.58239999</v>
      </c>
    </row>
    <row r="960" spans="1:9" x14ac:dyDescent="0.25">
      <c r="A960" s="27">
        <v>42278</v>
      </c>
      <c r="B960" t="s">
        <v>67</v>
      </c>
      <c r="C960" t="s">
        <v>68</v>
      </c>
      <c r="D960">
        <v>333.81</v>
      </c>
      <c r="E960">
        <v>345.34800000000001</v>
      </c>
      <c r="F960">
        <v>-3.3409800000000001</v>
      </c>
      <c r="G960">
        <v>-11.538</v>
      </c>
      <c r="H960">
        <v>321.24</v>
      </c>
      <c r="I960">
        <v>107233324.686</v>
      </c>
    </row>
    <row r="961" spans="1:9" x14ac:dyDescent="0.25">
      <c r="A961" s="27">
        <v>42277</v>
      </c>
      <c r="B961" t="s">
        <v>67</v>
      </c>
      <c r="C961" t="s">
        <v>68</v>
      </c>
      <c r="D961">
        <v>345.34800000000001</v>
      </c>
      <c r="E961">
        <v>356.49400000000003</v>
      </c>
      <c r="F961">
        <v>-3.12656</v>
      </c>
      <c r="G961">
        <v>-11.146000000000001</v>
      </c>
      <c r="H961">
        <v>321.24</v>
      </c>
      <c r="I961">
        <v>110939798.7288</v>
      </c>
    </row>
    <row r="962" spans="1:9" x14ac:dyDescent="0.25">
      <c r="A962" s="27">
        <v>42276</v>
      </c>
      <c r="B962" t="s">
        <v>67</v>
      </c>
      <c r="C962" t="s">
        <v>68</v>
      </c>
      <c r="D962">
        <v>356.49400000000003</v>
      </c>
      <c r="E962">
        <v>358.73399999999998</v>
      </c>
      <c r="F962">
        <v>-0.62441999999999998</v>
      </c>
      <c r="G962">
        <v>-2.2400000000000002</v>
      </c>
      <c r="H962">
        <v>321.24</v>
      </c>
      <c r="I962">
        <v>114520346.45640001</v>
      </c>
    </row>
    <row r="963" spans="1:9" x14ac:dyDescent="0.25">
      <c r="A963" s="27">
        <v>42275</v>
      </c>
      <c r="B963" t="s">
        <v>67</v>
      </c>
      <c r="C963" t="s">
        <v>68</v>
      </c>
      <c r="D963">
        <v>358.73399999999998</v>
      </c>
      <c r="E963">
        <v>335.572</v>
      </c>
      <c r="F963">
        <v>6.9022399999999999</v>
      </c>
      <c r="G963">
        <v>23.161999999999999</v>
      </c>
      <c r="H963">
        <v>321.24</v>
      </c>
      <c r="I963">
        <v>115239925.4004</v>
      </c>
    </row>
    <row r="964" spans="1:9" x14ac:dyDescent="0.25">
      <c r="A964" s="27">
        <v>42272</v>
      </c>
      <c r="B964" t="s">
        <v>67</v>
      </c>
      <c r="C964" t="s">
        <v>68</v>
      </c>
      <c r="D964">
        <v>335.572</v>
      </c>
      <c r="E964">
        <v>328.55399999999997</v>
      </c>
      <c r="F964">
        <v>2.1360299999999999</v>
      </c>
      <c r="G964">
        <v>7.0179999999999998</v>
      </c>
      <c r="H964">
        <v>321.24</v>
      </c>
      <c r="I964">
        <v>107799350.6232</v>
      </c>
    </row>
    <row r="965" spans="1:9" x14ac:dyDescent="0.25">
      <c r="A965" s="27">
        <v>42271</v>
      </c>
      <c r="B965" t="s">
        <v>67</v>
      </c>
      <c r="C965" t="s">
        <v>68</v>
      </c>
      <c r="D965">
        <v>328.55399999999997</v>
      </c>
      <c r="E965">
        <v>318.11599999999999</v>
      </c>
      <c r="F965">
        <v>3.2811900000000001</v>
      </c>
      <c r="G965">
        <v>10.438000000000001</v>
      </c>
      <c r="H965">
        <v>321.24</v>
      </c>
      <c r="I965">
        <v>105544884.0924</v>
      </c>
    </row>
    <row r="966" spans="1:9" x14ac:dyDescent="0.25">
      <c r="A966" s="27">
        <v>42270</v>
      </c>
      <c r="B966" t="s">
        <v>67</v>
      </c>
      <c r="C966" t="s">
        <v>68</v>
      </c>
      <c r="D966">
        <v>318.11599999999999</v>
      </c>
      <c r="E966">
        <v>327.34800000000001</v>
      </c>
      <c r="F966">
        <v>-2.8202400000000001</v>
      </c>
      <c r="G966">
        <v>-9.2319999999999993</v>
      </c>
      <c r="H966">
        <v>321.24</v>
      </c>
      <c r="I966">
        <v>102191774.7096</v>
      </c>
    </row>
    <row r="967" spans="1:9" x14ac:dyDescent="0.25">
      <c r="A967" s="27">
        <v>42269</v>
      </c>
      <c r="B967" t="s">
        <v>67</v>
      </c>
      <c r="C967" t="s">
        <v>68</v>
      </c>
      <c r="D967">
        <v>327.34800000000001</v>
      </c>
      <c r="E967">
        <v>297.55599999999998</v>
      </c>
      <c r="F967">
        <v>10.012230000000001</v>
      </c>
      <c r="G967">
        <v>29.792000000000002</v>
      </c>
      <c r="H967">
        <v>321.24</v>
      </c>
      <c r="I967">
        <v>105157467.9288</v>
      </c>
    </row>
    <row r="968" spans="1:9" x14ac:dyDescent="0.25">
      <c r="A968" s="27">
        <v>42268</v>
      </c>
      <c r="B968" t="s">
        <v>67</v>
      </c>
      <c r="C968" t="s">
        <v>68</v>
      </c>
      <c r="D968">
        <v>297.55599999999998</v>
      </c>
      <c r="E968">
        <v>324.142</v>
      </c>
      <c r="F968">
        <v>-8.2019599999999997</v>
      </c>
      <c r="G968">
        <v>-26.585999999999999</v>
      </c>
      <c r="H968">
        <v>321.24</v>
      </c>
      <c r="I968">
        <v>95587067.9736</v>
      </c>
    </row>
    <row r="969" spans="1:9" x14ac:dyDescent="0.25">
      <c r="A969" s="27">
        <v>42265</v>
      </c>
      <c r="B969" t="s">
        <v>67</v>
      </c>
      <c r="C969" t="s">
        <v>68</v>
      </c>
      <c r="D969">
        <v>324.142</v>
      </c>
      <c r="E969">
        <v>307.8</v>
      </c>
      <c r="F969">
        <v>5.3092899999999998</v>
      </c>
      <c r="G969">
        <v>16.341999999999999</v>
      </c>
      <c r="H969">
        <v>321.24</v>
      </c>
      <c r="I969">
        <v>104127570.5652</v>
      </c>
    </row>
    <row r="970" spans="1:9" x14ac:dyDescent="0.25">
      <c r="A970" s="27">
        <v>42264</v>
      </c>
      <c r="B970" t="s">
        <v>67</v>
      </c>
      <c r="C970" t="s">
        <v>68</v>
      </c>
      <c r="D970">
        <v>307.8</v>
      </c>
      <c r="E970">
        <v>286.33199999999999</v>
      </c>
      <c r="F970">
        <v>7.4975899999999998</v>
      </c>
      <c r="G970">
        <v>21.468</v>
      </c>
      <c r="H970">
        <v>321.24</v>
      </c>
      <c r="I970">
        <v>98877856.680000007</v>
      </c>
    </row>
    <row r="971" spans="1:9" x14ac:dyDescent="0.25">
      <c r="A971" s="27">
        <v>42263</v>
      </c>
      <c r="B971" t="s">
        <v>67</v>
      </c>
      <c r="C971" t="s">
        <v>68</v>
      </c>
      <c r="D971">
        <v>286.33199999999999</v>
      </c>
      <c r="E971">
        <v>308.22800000000001</v>
      </c>
      <c r="F971">
        <v>-7.1038300000000003</v>
      </c>
      <c r="G971">
        <v>-21.896000000000001</v>
      </c>
      <c r="H971">
        <v>321.24</v>
      </c>
      <c r="I971">
        <v>91981463.479200006</v>
      </c>
    </row>
    <row r="972" spans="1:9" x14ac:dyDescent="0.25">
      <c r="A972" s="27">
        <v>42262</v>
      </c>
      <c r="B972" t="s">
        <v>67</v>
      </c>
      <c r="C972" t="s">
        <v>68</v>
      </c>
      <c r="D972">
        <v>308.22800000000001</v>
      </c>
      <c r="E972">
        <v>344.00200000000001</v>
      </c>
      <c r="F972">
        <v>-10.39936</v>
      </c>
      <c r="G972">
        <v>-35.774000000000001</v>
      </c>
      <c r="H972">
        <v>321.24</v>
      </c>
      <c r="I972">
        <v>99015347.656800002</v>
      </c>
    </row>
    <row r="973" spans="1:9" x14ac:dyDescent="0.25">
      <c r="A973" s="27">
        <v>42261</v>
      </c>
      <c r="B973" t="s">
        <v>67</v>
      </c>
      <c r="C973" t="s">
        <v>68</v>
      </c>
      <c r="D973">
        <v>344.00200000000001</v>
      </c>
      <c r="E973">
        <v>344.822</v>
      </c>
      <c r="F973">
        <v>-0.23780000000000001</v>
      </c>
      <c r="G973">
        <v>-0.82</v>
      </c>
      <c r="H973">
        <v>316.24</v>
      </c>
      <c r="I973">
        <v>108787398.8812</v>
      </c>
    </row>
    <row r="974" spans="1:9" x14ac:dyDescent="0.25">
      <c r="A974" s="27">
        <v>42258</v>
      </c>
      <c r="B974" t="s">
        <v>67</v>
      </c>
      <c r="C974" t="s">
        <v>68</v>
      </c>
      <c r="D974">
        <v>344.822</v>
      </c>
      <c r="E974">
        <v>352.63600000000002</v>
      </c>
      <c r="F974">
        <v>-2.2158799999999998</v>
      </c>
      <c r="G974">
        <v>-7.8140000000000001</v>
      </c>
      <c r="H974">
        <v>316.24</v>
      </c>
      <c r="I974">
        <v>109046716.1732</v>
      </c>
    </row>
    <row r="975" spans="1:9" x14ac:dyDescent="0.25">
      <c r="A975" s="27">
        <v>42257</v>
      </c>
      <c r="B975" t="s">
        <v>67</v>
      </c>
      <c r="C975" t="s">
        <v>68</v>
      </c>
      <c r="D975">
        <v>352.63600000000002</v>
      </c>
      <c r="E975">
        <v>366.166</v>
      </c>
      <c r="F975">
        <v>-3.6950500000000002</v>
      </c>
      <c r="G975">
        <v>-13.53</v>
      </c>
      <c r="H975">
        <v>316.24</v>
      </c>
      <c r="I975">
        <v>111517820.2216</v>
      </c>
    </row>
    <row r="976" spans="1:9" x14ac:dyDescent="0.25">
      <c r="A976" s="27">
        <v>42256</v>
      </c>
      <c r="B976" t="s">
        <v>67</v>
      </c>
      <c r="C976" t="s">
        <v>68</v>
      </c>
      <c r="D976">
        <v>366.166</v>
      </c>
      <c r="E976">
        <v>354.37200000000001</v>
      </c>
      <c r="F976">
        <v>3.3281399999999999</v>
      </c>
      <c r="G976">
        <v>11.794</v>
      </c>
      <c r="H976">
        <v>316.24</v>
      </c>
      <c r="I976">
        <v>115796555.5396</v>
      </c>
    </row>
    <row r="977" spans="1:9" x14ac:dyDescent="0.25">
      <c r="A977" s="27">
        <v>42255</v>
      </c>
      <c r="B977" t="s">
        <v>67</v>
      </c>
      <c r="C977" t="s">
        <v>68</v>
      </c>
      <c r="D977">
        <v>354.37200000000001</v>
      </c>
      <c r="E977">
        <v>392.66399999999999</v>
      </c>
      <c r="F977">
        <v>-9.7518499999999992</v>
      </c>
      <c r="G977">
        <v>-38.292000000000002</v>
      </c>
      <c r="H977">
        <v>316.24</v>
      </c>
      <c r="I977">
        <v>112066813.9032</v>
      </c>
    </row>
    <row r="978" spans="1:9" x14ac:dyDescent="0.25">
      <c r="A978" s="27">
        <v>42251</v>
      </c>
      <c r="B978" t="s">
        <v>67</v>
      </c>
      <c r="C978" t="s">
        <v>68</v>
      </c>
      <c r="D978">
        <v>392.66399999999999</v>
      </c>
      <c r="E978">
        <v>361.84199999999998</v>
      </c>
      <c r="F978">
        <v>8.5180799999999994</v>
      </c>
      <c r="G978">
        <v>30.821999999999999</v>
      </c>
      <c r="H978">
        <v>316.24</v>
      </c>
      <c r="I978">
        <v>124176298.9584</v>
      </c>
    </row>
    <row r="979" spans="1:9" x14ac:dyDescent="0.25">
      <c r="A979" s="27">
        <v>42250</v>
      </c>
      <c r="B979" t="s">
        <v>67</v>
      </c>
      <c r="C979" t="s">
        <v>68</v>
      </c>
      <c r="D979">
        <v>361.84199999999998</v>
      </c>
      <c r="E979">
        <v>364.05200000000002</v>
      </c>
      <c r="F979">
        <v>-0.60706000000000004</v>
      </c>
      <c r="G979">
        <v>-2.21</v>
      </c>
      <c r="H979">
        <v>316.24</v>
      </c>
      <c r="I979">
        <v>114429131.18520001</v>
      </c>
    </row>
    <row r="980" spans="1:9" x14ac:dyDescent="0.25">
      <c r="A980" s="27">
        <v>42249</v>
      </c>
      <c r="B980" t="s">
        <v>67</v>
      </c>
      <c r="C980" t="s">
        <v>68</v>
      </c>
      <c r="D980">
        <v>364.05200000000002</v>
      </c>
      <c r="E980">
        <v>405.04</v>
      </c>
      <c r="F980">
        <v>-10.119490000000001</v>
      </c>
      <c r="G980">
        <v>-40.988</v>
      </c>
      <c r="H980">
        <v>316.24</v>
      </c>
      <c r="I980">
        <v>115128022.9112</v>
      </c>
    </row>
    <row r="981" spans="1:9" x14ac:dyDescent="0.25">
      <c r="A981" s="27">
        <v>42248</v>
      </c>
      <c r="B981" t="s">
        <v>67</v>
      </c>
      <c r="C981" t="s">
        <v>68</v>
      </c>
      <c r="D981">
        <v>405.04</v>
      </c>
      <c r="E981">
        <v>363.31400000000002</v>
      </c>
      <c r="F981">
        <v>11.484830000000001</v>
      </c>
      <c r="G981">
        <v>41.725999999999999</v>
      </c>
      <c r="H981">
        <v>361.24</v>
      </c>
      <c r="I981">
        <v>146316892.62400001</v>
      </c>
    </row>
    <row r="982" spans="1:9" x14ac:dyDescent="0.25">
      <c r="A982" s="27">
        <v>42247</v>
      </c>
      <c r="B982" t="s">
        <v>67</v>
      </c>
      <c r="C982" t="s">
        <v>68</v>
      </c>
      <c r="D982">
        <v>363.31400000000002</v>
      </c>
      <c r="E982">
        <v>337.02199999999999</v>
      </c>
      <c r="F982">
        <v>7.8012699999999997</v>
      </c>
      <c r="G982">
        <v>26.292000000000002</v>
      </c>
      <c r="H982">
        <v>373.74</v>
      </c>
      <c r="I982">
        <v>135785192.3484</v>
      </c>
    </row>
    <row r="983" spans="1:9" x14ac:dyDescent="0.25">
      <c r="A983" s="27">
        <v>42244</v>
      </c>
      <c r="B983" t="s">
        <v>67</v>
      </c>
      <c r="C983" t="s">
        <v>68</v>
      </c>
      <c r="D983">
        <v>337.02199999999999</v>
      </c>
      <c r="E983">
        <v>333.06200000000001</v>
      </c>
      <c r="F983">
        <v>1.1889700000000001</v>
      </c>
      <c r="G983">
        <v>3.96</v>
      </c>
      <c r="H983">
        <v>383.74</v>
      </c>
      <c r="I983">
        <v>129329024.4932</v>
      </c>
    </row>
    <row r="984" spans="1:9" x14ac:dyDescent="0.25">
      <c r="A984" s="27">
        <v>42243</v>
      </c>
      <c r="B984" t="s">
        <v>67</v>
      </c>
      <c r="C984" t="s">
        <v>68</v>
      </c>
      <c r="D984">
        <v>333.06200000000001</v>
      </c>
      <c r="E984">
        <v>328.30399999999997</v>
      </c>
      <c r="F984">
        <v>1.4492700000000001</v>
      </c>
      <c r="G984">
        <v>4.758</v>
      </c>
      <c r="H984">
        <v>414.99</v>
      </c>
      <c r="I984">
        <v>138217599.21720001</v>
      </c>
    </row>
    <row r="985" spans="1:9" x14ac:dyDescent="0.25">
      <c r="A985" s="27">
        <v>42242</v>
      </c>
      <c r="B985" t="s">
        <v>67</v>
      </c>
      <c r="C985" t="s">
        <v>68</v>
      </c>
      <c r="D985">
        <v>328.30399999999997</v>
      </c>
      <c r="E985">
        <v>349.05799999999999</v>
      </c>
      <c r="F985">
        <v>-5.9457199999999997</v>
      </c>
      <c r="G985">
        <v>-20.754000000000001</v>
      </c>
      <c r="H985">
        <v>429.99</v>
      </c>
      <c r="I985">
        <v>141167633.94240001</v>
      </c>
    </row>
    <row r="986" spans="1:9" x14ac:dyDescent="0.25">
      <c r="A986" s="27">
        <v>42241</v>
      </c>
      <c r="B986" t="s">
        <v>67</v>
      </c>
      <c r="C986" t="s">
        <v>68</v>
      </c>
      <c r="D986">
        <v>349.05799999999999</v>
      </c>
      <c r="E986">
        <v>346.66399999999999</v>
      </c>
      <c r="F986">
        <v>0.69057999999999997</v>
      </c>
      <c r="G986">
        <v>2.3940000000000001</v>
      </c>
      <c r="H986">
        <v>486.24</v>
      </c>
      <c r="I986">
        <v>169726171.35479999</v>
      </c>
    </row>
    <row r="987" spans="1:9" x14ac:dyDescent="0.25">
      <c r="A987" s="27">
        <v>42240</v>
      </c>
      <c r="B987" t="s">
        <v>67</v>
      </c>
      <c r="C987" t="s">
        <v>68</v>
      </c>
      <c r="D987">
        <v>346.66399999999999</v>
      </c>
      <c r="E987">
        <v>276.51799999999997</v>
      </c>
      <c r="F987">
        <v>25.367609999999999</v>
      </c>
      <c r="G987">
        <v>70.146000000000001</v>
      </c>
      <c r="H987">
        <v>516.24</v>
      </c>
      <c r="I987">
        <v>178962031.35839999</v>
      </c>
    </row>
    <row r="988" spans="1:9" x14ac:dyDescent="0.25">
      <c r="A988" s="27">
        <v>42237</v>
      </c>
      <c r="B988" t="s">
        <v>67</v>
      </c>
      <c r="C988" t="s">
        <v>68</v>
      </c>
      <c r="D988">
        <v>276.51799999999997</v>
      </c>
      <c r="E988">
        <v>242.376</v>
      </c>
      <c r="F988">
        <v>14.08638</v>
      </c>
      <c r="G988">
        <v>34.142000000000003</v>
      </c>
      <c r="H988">
        <v>611.24</v>
      </c>
      <c r="I988">
        <v>169019028.2308</v>
      </c>
    </row>
    <row r="989" spans="1:9" x14ac:dyDescent="0.25">
      <c r="A989" s="27">
        <v>42236</v>
      </c>
      <c r="B989" t="s">
        <v>67</v>
      </c>
      <c r="C989" t="s">
        <v>68</v>
      </c>
      <c r="D989">
        <v>242.376</v>
      </c>
      <c r="E989">
        <v>220.428</v>
      </c>
      <c r="F989">
        <v>9.9569899999999993</v>
      </c>
      <c r="G989">
        <v>21.948</v>
      </c>
      <c r="H989">
        <v>636.24</v>
      </c>
      <c r="I989">
        <v>154209451.6656</v>
      </c>
    </row>
    <row r="990" spans="1:9" x14ac:dyDescent="0.25">
      <c r="A990" s="27">
        <v>42235</v>
      </c>
      <c r="B990" t="s">
        <v>67</v>
      </c>
      <c r="C990" t="s">
        <v>68</v>
      </c>
      <c r="D990">
        <v>220.428</v>
      </c>
      <c r="E990">
        <v>212.75</v>
      </c>
      <c r="F990">
        <v>3.60893</v>
      </c>
      <c r="G990">
        <v>7.6779999999999999</v>
      </c>
      <c r="H990">
        <v>636.24</v>
      </c>
      <c r="I990">
        <v>140245242.97679999</v>
      </c>
    </row>
    <row r="991" spans="1:9" x14ac:dyDescent="0.25">
      <c r="A991" s="27">
        <v>42234</v>
      </c>
      <c r="B991" t="s">
        <v>67</v>
      </c>
      <c r="C991" t="s">
        <v>68</v>
      </c>
      <c r="D991">
        <v>212.75</v>
      </c>
      <c r="E991">
        <v>210.43799999999999</v>
      </c>
      <c r="F991">
        <v>1.09866</v>
      </c>
      <c r="G991">
        <v>2.3119999999999998</v>
      </c>
      <c r="H991">
        <v>629.99</v>
      </c>
      <c r="I991">
        <v>134030500.15000001</v>
      </c>
    </row>
    <row r="992" spans="1:9" x14ac:dyDescent="0.25">
      <c r="A992" s="27">
        <v>42233</v>
      </c>
      <c r="B992" t="s">
        <v>67</v>
      </c>
      <c r="C992" t="s">
        <v>68</v>
      </c>
      <c r="D992">
        <v>210.43799999999999</v>
      </c>
      <c r="E992">
        <v>212.35599999999999</v>
      </c>
      <c r="F992">
        <v>-0.9032</v>
      </c>
      <c r="G992">
        <v>-1.9179999999999999</v>
      </c>
      <c r="H992">
        <v>606.24</v>
      </c>
      <c r="I992">
        <v>127576059.3828</v>
      </c>
    </row>
    <row r="993" spans="1:9" x14ac:dyDescent="0.25">
      <c r="A993" s="27">
        <v>42230</v>
      </c>
      <c r="B993" t="s">
        <v>67</v>
      </c>
      <c r="C993" t="s">
        <v>68</v>
      </c>
      <c r="D993">
        <v>212.35599999999999</v>
      </c>
      <c r="E993">
        <v>211.53800000000001</v>
      </c>
      <c r="F993">
        <v>0.38668999999999998</v>
      </c>
      <c r="G993">
        <v>0.81799999999999995</v>
      </c>
      <c r="H993">
        <v>606.24</v>
      </c>
      <c r="I993">
        <v>128738828.8536</v>
      </c>
    </row>
    <row r="994" spans="1:9" x14ac:dyDescent="0.25">
      <c r="A994" s="27">
        <v>42229</v>
      </c>
      <c r="B994" t="s">
        <v>67</v>
      </c>
      <c r="C994" t="s">
        <v>68</v>
      </c>
      <c r="D994">
        <v>211.53800000000001</v>
      </c>
      <c r="E994">
        <v>214.238</v>
      </c>
      <c r="F994">
        <v>-1.2602800000000001</v>
      </c>
      <c r="G994">
        <v>-2.7</v>
      </c>
      <c r="H994">
        <v>613.74</v>
      </c>
      <c r="I994">
        <v>129829459.04279999</v>
      </c>
    </row>
    <row r="995" spans="1:9" x14ac:dyDescent="0.25">
      <c r="A995" s="27">
        <v>42228</v>
      </c>
      <c r="B995" t="s">
        <v>67</v>
      </c>
      <c r="C995" t="s">
        <v>68</v>
      </c>
      <c r="D995">
        <v>214.238</v>
      </c>
      <c r="E995">
        <v>216.928</v>
      </c>
      <c r="F995">
        <v>-1.24004</v>
      </c>
      <c r="G995">
        <v>-2.69</v>
      </c>
      <c r="H995">
        <v>613.74</v>
      </c>
      <c r="I995">
        <v>131486558.6628</v>
      </c>
    </row>
    <row r="996" spans="1:9" x14ac:dyDescent="0.25">
      <c r="A996" s="27">
        <v>42227</v>
      </c>
      <c r="B996" t="s">
        <v>67</v>
      </c>
      <c r="C996" t="s">
        <v>68</v>
      </c>
      <c r="D996">
        <v>216.928</v>
      </c>
      <c r="E996">
        <v>207.066</v>
      </c>
      <c r="F996">
        <v>4.7627300000000004</v>
      </c>
      <c r="G996">
        <v>9.8620000000000001</v>
      </c>
      <c r="H996">
        <v>613.74</v>
      </c>
      <c r="I996">
        <v>133137520.8768</v>
      </c>
    </row>
    <row r="997" spans="1:9" x14ac:dyDescent="0.25">
      <c r="A997" s="27">
        <v>42226</v>
      </c>
      <c r="B997" t="s">
        <v>67</v>
      </c>
      <c r="C997" t="s">
        <v>68</v>
      </c>
      <c r="D997">
        <v>207.066</v>
      </c>
      <c r="E997">
        <v>213.84800000000001</v>
      </c>
      <c r="F997">
        <v>-3.1714099999999998</v>
      </c>
      <c r="G997">
        <v>-6.782</v>
      </c>
      <c r="H997">
        <v>613.74</v>
      </c>
      <c r="I997">
        <v>127084811.07960001</v>
      </c>
    </row>
    <row r="998" spans="1:9" x14ac:dyDescent="0.25">
      <c r="A998" s="27">
        <v>42223</v>
      </c>
      <c r="B998" t="s">
        <v>67</v>
      </c>
      <c r="C998" t="s">
        <v>68</v>
      </c>
      <c r="D998">
        <v>213.84800000000001</v>
      </c>
      <c r="E998">
        <v>216.726</v>
      </c>
      <c r="F998">
        <v>-1.3279399999999999</v>
      </c>
      <c r="G998">
        <v>-2.8780000000000001</v>
      </c>
      <c r="H998">
        <v>613.74</v>
      </c>
      <c r="I998">
        <v>131247199.82879999</v>
      </c>
    </row>
    <row r="999" spans="1:9" x14ac:dyDescent="0.25">
      <c r="A999" s="27">
        <v>42222</v>
      </c>
      <c r="B999" t="s">
        <v>67</v>
      </c>
      <c r="C999" t="s">
        <v>68</v>
      </c>
      <c r="D999">
        <v>216.726</v>
      </c>
      <c r="E999">
        <v>211.15600000000001</v>
      </c>
      <c r="F999">
        <v>2.6378599999999999</v>
      </c>
      <c r="G999">
        <v>5.57</v>
      </c>
      <c r="H999">
        <v>613.74</v>
      </c>
      <c r="I999">
        <v>133013545.2756</v>
      </c>
    </row>
    <row r="1000" spans="1:9" x14ac:dyDescent="0.25">
      <c r="A1000" s="27">
        <v>42221</v>
      </c>
      <c r="B1000" t="s">
        <v>67</v>
      </c>
      <c r="C1000" t="s">
        <v>68</v>
      </c>
      <c r="D1000">
        <v>211.15600000000001</v>
      </c>
      <c r="E1000">
        <v>212.97399999999999</v>
      </c>
      <c r="F1000">
        <v>-0.85363</v>
      </c>
      <c r="G1000">
        <v>-1.8180000000000001</v>
      </c>
      <c r="H1000">
        <v>613.74</v>
      </c>
      <c r="I1000">
        <v>129595010.1336</v>
      </c>
    </row>
    <row r="1001" spans="1:9" x14ac:dyDescent="0.25">
      <c r="A1001" s="27">
        <v>42220</v>
      </c>
      <c r="B1001" t="s">
        <v>67</v>
      </c>
      <c r="C1001" t="s">
        <v>68</v>
      </c>
      <c r="D1001">
        <v>212.97399999999999</v>
      </c>
      <c r="E1001">
        <v>210.31800000000001</v>
      </c>
      <c r="F1001">
        <v>1.26285</v>
      </c>
      <c r="G1001">
        <v>2.6560000000000001</v>
      </c>
      <c r="H1001">
        <v>613.74</v>
      </c>
      <c r="I1001">
        <v>130710790.54440001</v>
      </c>
    </row>
    <row r="1002" spans="1:9" x14ac:dyDescent="0.25">
      <c r="A1002" s="27">
        <v>42219</v>
      </c>
      <c r="B1002" t="s">
        <v>67</v>
      </c>
      <c r="C1002" t="s">
        <v>68</v>
      </c>
      <c r="D1002">
        <v>210.31800000000001</v>
      </c>
      <c r="E1002">
        <v>212.37200000000001</v>
      </c>
      <c r="F1002">
        <v>-0.96716999999999997</v>
      </c>
      <c r="G1002">
        <v>-2.0539999999999998</v>
      </c>
      <c r="H1002">
        <v>613.74</v>
      </c>
      <c r="I1002">
        <v>129080695.5108</v>
      </c>
    </row>
    <row r="1003" spans="1:9" x14ac:dyDescent="0.25">
      <c r="A1003" s="27">
        <v>42216</v>
      </c>
      <c r="B1003" t="s">
        <v>67</v>
      </c>
      <c r="C1003" t="s">
        <v>68</v>
      </c>
      <c r="D1003">
        <v>212.37200000000001</v>
      </c>
      <c r="E1003">
        <v>211.88200000000001</v>
      </c>
      <c r="F1003">
        <v>0.23125999999999999</v>
      </c>
      <c r="G1003">
        <v>0.49</v>
      </c>
      <c r="H1003">
        <v>613.74</v>
      </c>
      <c r="I1003">
        <v>130341318.7032</v>
      </c>
    </row>
    <row r="1004" spans="1:9" x14ac:dyDescent="0.25">
      <c r="A1004" s="27">
        <v>42215</v>
      </c>
      <c r="B1004" t="s">
        <v>67</v>
      </c>
      <c r="C1004" t="s">
        <v>68</v>
      </c>
      <c r="D1004">
        <v>211.88200000000001</v>
      </c>
      <c r="E1004">
        <v>213.65799999999999</v>
      </c>
      <c r="F1004">
        <v>-0.83123000000000002</v>
      </c>
      <c r="G1004">
        <v>-1.776</v>
      </c>
      <c r="H1004">
        <v>613.74</v>
      </c>
      <c r="I1004">
        <v>130040585.8092</v>
      </c>
    </row>
    <row r="1005" spans="1:9" x14ac:dyDescent="0.25">
      <c r="A1005" s="27">
        <v>42214</v>
      </c>
      <c r="B1005" t="s">
        <v>67</v>
      </c>
      <c r="C1005" t="s">
        <v>68</v>
      </c>
      <c r="D1005">
        <v>213.65799999999999</v>
      </c>
      <c r="E1005">
        <v>217.38</v>
      </c>
      <c r="F1005">
        <v>-1.71221</v>
      </c>
      <c r="G1005">
        <v>-3.722</v>
      </c>
      <c r="H1005">
        <v>613.74</v>
      </c>
      <c r="I1005">
        <v>131130589.11480001</v>
      </c>
    </row>
    <row r="1006" spans="1:9" x14ac:dyDescent="0.25">
      <c r="A1006" s="27">
        <v>42213</v>
      </c>
      <c r="B1006" t="s">
        <v>67</v>
      </c>
      <c r="C1006" t="s">
        <v>68</v>
      </c>
      <c r="D1006">
        <v>217.38</v>
      </c>
      <c r="E1006">
        <v>236.596</v>
      </c>
      <c r="F1006">
        <v>-8.1218599999999999</v>
      </c>
      <c r="G1006">
        <v>-19.216000000000001</v>
      </c>
      <c r="H1006">
        <v>613.74</v>
      </c>
      <c r="I1006">
        <v>133414931.62800001</v>
      </c>
    </row>
    <row r="1007" spans="1:9" x14ac:dyDescent="0.25">
      <c r="A1007" s="27">
        <v>42212</v>
      </c>
      <c r="B1007" t="s">
        <v>67</v>
      </c>
      <c r="C1007" t="s">
        <v>68</v>
      </c>
      <c r="D1007">
        <v>236.596</v>
      </c>
      <c r="E1007">
        <v>224.36</v>
      </c>
      <c r="F1007">
        <v>5.4537399999999998</v>
      </c>
      <c r="G1007">
        <v>12.236000000000001</v>
      </c>
      <c r="H1007">
        <v>613.74</v>
      </c>
      <c r="I1007">
        <v>145208570.99759999</v>
      </c>
    </row>
    <row r="1008" spans="1:9" x14ac:dyDescent="0.25">
      <c r="A1008" s="27">
        <v>42209</v>
      </c>
      <c r="B1008" t="s">
        <v>67</v>
      </c>
      <c r="C1008" t="s">
        <v>68</v>
      </c>
      <c r="D1008">
        <v>224.36</v>
      </c>
      <c r="E1008">
        <v>215.38399999999999</v>
      </c>
      <c r="F1008">
        <v>4.16744</v>
      </c>
      <c r="G1008">
        <v>8.9760000000000009</v>
      </c>
      <c r="H1008">
        <v>613.74</v>
      </c>
      <c r="I1008">
        <v>137698841.016</v>
      </c>
    </row>
    <row r="1009" spans="1:9" x14ac:dyDescent="0.25">
      <c r="A1009" s="27">
        <v>42208</v>
      </c>
      <c r="B1009" t="s">
        <v>67</v>
      </c>
      <c r="C1009" t="s">
        <v>68</v>
      </c>
      <c r="D1009">
        <v>215.38399999999999</v>
      </c>
      <c r="E1009">
        <v>213.88</v>
      </c>
      <c r="F1009">
        <v>0.70320000000000005</v>
      </c>
      <c r="G1009">
        <v>1.504</v>
      </c>
      <c r="H1009">
        <v>578.74</v>
      </c>
      <c r="I1009">
        <v>124651465.39040001</v>
      </c>
    </row>
    <row r="1010" spans="1:9" x14ac:dyDescent="0.25">
      <c r="A1010" s="27">
        <v>42207</v>
      </c>
      <c r="B1010" t="s">
        <v>67</v>
      </c>
      <c r="C1010" t="s">
        <v>68</v>
      </c>
      <c r="D1010">
        <v>213.88</v>
      </c>
      <c r="E1010">
        <v>214.64</v>
      </c>
      <c r="F1010">
        <v>-0.35408000000000001</v>
      </c>
      <c r="G1010">
        <v>-0.76</v>
      </c>
      <c r="H1010">
        <v>567.49</v>
      </c>
      <c r="I1010">
        <v>121374889.528</v>
      </c>
    </row>
    <row r="1011" spans="1:9" x14ac:dyDescent="0.25">
      <c r="A1011" s="27">
        <v>42206</v>
      </c>
      <c r="B1011" t="s">
        <v>67</v>
      </c>
      <c r="C1011" t="s">
        <v>68</v>
      </c>
      <c r="D1011">
        <v>214.64</v>
      </c>
      <c r="E1011">
        <v>214.72800000000001</v>
      </c>
      <c r="F1011">
        <v>-4.0980000000000003E-2</v>
      </c>
      <c r="G1011">
        <v>-8.7999999999999995E-2</v>
      </c>
      <c r="H1011">
        <v>567.49</v>
      </c>
      <c r="I1011">
        <v>121806182.384</v>
      </c>
    </row>
    <row r="1012" spans="1:9" x14ac:dyDescent="0.25">
      <c r="A1012" s="27">
        <v>42205</v>
      </c>
      <c r="B1012" t="s">
        <v>67</v>
      </c>
      <c r="C1012" t="s">
        <v>68</v>
      </c>
      <c r="D1012">
        <v>214.72800000000001</v>
      </c>
      <c r="E1012">
        <v>218.048</v>
      </c>
      <c r="F1012">
        <v>-1.5226</v>
      </c>
      <c r="G1012">
        <v>-3.32</v>
      </c>
      <c r="H1012">
        <v>567.49</v>
      </c>
      <c r="I1012">
        <v>121856121.55679999</v>
      </c>
    </row>
    <row r="1013" spans="1:9" x14ac:dyDescent="0.25">
      <c r="A1013" s="27">
        <v>42202</v>
      </c>
      <c r="B1013" t="s">
        <v>67</v>
      </c>
      <c r="C1013" t="s">
        <v>68</v>
      </c>
      <c r="D1013">
        <v>218.048</v>
      </c>
      <c r="E1013">
        <v>218.726</v>
      </c>
      <c r="F1013">
        <v>-0.30997999999999998</v>
      </c>
      <c r="G1013">
        <v>-0.67800000000000005</v>
      </c>
      <c r="H1013">
        <v>554.99</v>
      </c>
      <c r="I1013">
        <v>121014590.3488</v>
      </c>
    </row>
    <row r="1014" spans="1:9" x14ac:dyDescent="0.25">
      <c r="A1014" s="27">
        <v>42201</v>
      </c>
      <c r="B1014" t="s">
        <v>67</v>
      </c>
      <c r="C1014" t="s">
        <v>68</v>
      </c>
      <c r="D1014">
        <v>218.726</v>
      </c>
      <c r="E1014">
        <v>232.666</v>
      </c>
      <c r="F1014">
        <v>-5.9914199999999997</v>
      </c>
      <c r="G1014">
        <v>-13.94</v>
      </c>
      <c r="H1014">
        <v>554.99</v>
      </c>
      <c r="I1014">
        <v>121390873.9756</v>
      </c>
    </row>
    <row r="1015" spans="1:9" x14ac:dyDescent="0.25">
      <c r="A1015" s="27">
        <v>42200</v>
      </c>
      <c r="B1015" t="s">
        <v>67</v>
      </c>
      <c r="C1015" t="s">
        <v>68</v>
      </c>
      <c r="D1015">
        <v>232.666</v>
      </c>
      <c r="E1015">
        <v>235.75399999999999</v>
      </c>
      <c r="F1015">
        <v>-1.3098399999999999</v>
      </c>
      <c r="G1015">
        <v>-3.0880000000000001</v>
      </c>
      <c r="H1015">
        <v>554.99</v>
      </c>
      <c r="I1015">
        <v>129127442.93960001</v>
      </c>
    </row>
    <row r="1016" spans="1:9" x14ac:dyDescent="0.25">
      <c r="A1016" s="27">
        <v>42199</v>
      </c>
      <c r="B1016" t="s">
        <v>67</v>
      </c>
      <c r="C1016" t="s">
        <v>68</v>
      </c>
      <c r="D1016">
        <v>235.75399999999999</v>
      </c>
      <c r="E1016">
        <v>237.31800000000001</v>
      </c>
      <c r="F1016">
        <v>-0.65903</v>
      </c>
      <c r="G1016">
        <v>-1.5640000000000001</v>
      </c>
      <c r="H1016">
        <v>554.99</v>
      </c>
      <c r="I1016">
        <v>130841253.91240001</v>
      </c>
    </row>
    <row r="1017" spans="1:9" x14ac:dyDescent="0.25">
      <c r="A1017" s="27">
        <v>42198</v>
      </c>
      <c r="B1017" t="s">
        <v>67</v>
      </c>
      <c r="C1017" t="s">
        <v>68</v>
      </c>
      <c r="D1017">
        <v>237.31800000000001</v>
      </c>
      <c r="E1017">
        <v>265.27600000000001</v>
      </c>
      <c r="F1017">
        <v>-10.539210000000001</v>
      </c>
      <c r="G1017">
        <v>-27.957999999999998</v>
      </c>
      <c r="H1017">
        <v>554.99</v>
      </c>
      <c r="I1017">
        <v>131709259.21080001</v>
      </c>
    </row>
    <row r="1018" spans="1:9" x14ac:dyDescent="0.25">
      <c r="A1018" s="27">
        <v>42195</v>
      </c>
      <c r="B1018" t="s">
        <v>67</v>
      </c>
      <c r="C1018" t="s">
        <v>68</v>
      </c>
      <c r="D1018">
        <v>265.27600000000001</v>
      </c>
      <c r="E1018">
        <v>291.48599999999999</v>
      </c>
      <c r="F1018">
        <v>-8.9918600000000009</v>
      </c>
      <c r="G1018">
        <v>-26.21</v>
      </c>
      <c r="H1018">
        <v>554.99</v>
      </c>
      <c r="I1018">
        <v>147225686.40560001</v>
      </c>
    </row>
    <row r="1019" spans="1:9" x14ac:dyDescent="0.25">
      <c r="A1019" s="27">
        <v>42194</v>
      </c>
      <c r="B1019" t="s">
        <v>67</v>
      </c>
      <c r="C1019" t="s">
        <v>68</v>
      </c>
      <c r="D1019">
        <v>291.48599999999999</v>
      </c>
      <c r="E1019">
        <v>284.29399999999998</v>
      </c>
      <c r="F1019">
        <v>2.5297800000000001</v>
      </c>
      <c r="G1019">
        <v>7.1920000000000002</v>
      </c>
      <c r="H1019">
        <v>554.99</v>
      </c>
      <c r="I1019">
        <v>161771990.0316</v>
      </c>
    </row>
    <row r="1020" spans="1:9" x14ac:dyDescent="0.25">
      <c r="A1020" s="27">
        <v>42193</v>
      </c>
      <c r="B1020" t="s">
        <v>67</v>
      </c>
      <c r="C1020" t="s">
        <v>68</v>
      </c>
      <c r="D1020">
        <v>284.29399999999998</v>
      </c>
      <c r="E1020">
        <v>257.06599999999997</v>
      </c>
      <c r="F1020">
        <v>10.59183</v>
      </c>
      <c r="G1020">
        <v>27.228000000000002</v>
      </c>
      <c r="H1020">
        <v>579.99</v>
      </c>
      <c r="I1020">
        <v>164887847.63640001</v>
      </c>
    </row>
    <row r="1021" spans="1:9" x14ac:dyDescent="0.25">
      <c r="A1021" s="27">
        <v>42192</v>
      </c>
      <c r="B1021" t="s">
        <v>67</v>
      </c>
      <c r="C1021" t="s">
        <v>68</v>
      </c>
      <c r="D1021">
        <v>257.06599999999997</v>
      </c>
      <c r="E1021">
        <v>269.392</v>
      </c>
      <c r="F1021">
        <v>-4.5754900000000003</v>
      </c>
      <c r="G1021">
        <v>-12.326000000000001</v>
      </c>
      <c r="H1021">
        <v>579.99</v>
      </c>
      <c r="I1021">
        <v>149095863.57960001</v>
      </c>
    </row>
    <row r="1022" spans="1:9" x14ac:dyDescent="0.25">
      <c r="A1022" s="27">
        <v>42191</v>
      </c>
      <c r="B1022" t="s">
        <v>67</v>
      </c>
      <c r="C1022" t="s">
        <v>68</v>
      </c>
      <c r="D1022">
        <v>269.392</v>
      </c>
      <c r="E1022">
        <v>264.35599999999999</v>
      </c>
      <c r="F1022">
        <v>1.9050100000000001</v>
      </c>
      <c r="G1022">
        <v>5.0359999999999996</v>
      </c>
      <c r="H1022">
        <v>591.24</v>
      </c>
      <c r="I1022">
        <v>159275487.71520001</v>
      </c>
    </row>
    <row r="1023" spans="1:9" x14ac:dyDescent="0.25">
      <c r="A1023" s="27">
        <v>42187</v>
      </c>
      <c r="B1023" t="s">
        <v>67</v>
      </c>
      <c r="C1023" t="s">
        <v>68</v>
      </c>
      <c r="D1023">
        <v>264.35599999999999</v>
      </c>
      <c r="E1023">
        <v>249.84200000000001</v>
      </c>
      <c r="F1023">
        <v>5.8092699999999997</v>
      </c>
      <c r="G1023">
        <v>14.513999999999999</v>
      </c>
      <c r="H1023">
        <v>603.74</v>
      </c>
      <c r="I1023">
        <v>159602450.05360001</v>
      </c>
    </row>
    <row r="1024" spans="1:9" x14ac:dyDescent="0.25">
      <c r="A1024" s="27">
        <v>42186</v>
      </c>
      <c r="B1024" t="s">
        <v>67</v>
      </c>
      <c r="C1024" t="s">
        <v>68</v>
      </c>
      <c r="D1024">
        <v>249.84200000000001</v>
      </c>
      <c r="E1024">
        <v>270.36200000000002</v>
      </c>
      <c r="F1024">
        <v>-7.5898199999999996</v>
      </c>
      <c r="G1024">
        <v>-20.52</v>
      </c>
      <c r="H1024">
        <v>612.49</v>
      </c>
      <c r="I1024">
        <v>153025876.48519999</v>
      </c>
    </row>
    <row r="1025" spans="1:9" x14ac:dyDescent="0.25">
      <c r="A1025" s="27">
        <v>42185</v>
      </c>
      <c r="B1025" t="s">
        <v>67</v>
      </c>
      <c r="C1025" t="s">
        <v>68</v>
      </c>
      <c r="D1025">
        <v>270.36200000000002</v>
      </c>
      <c r="E1025">
        <v>271.14400000000001</v>
      </c>
      <c r="F1025">
        <v>-0.28841</v>
      </c>
      <c r="G1025">
        <v>-0.78200000000000003</v>
      </c>
      <c r="H1025">
        <v>627.49</v>
      </c>
      <c r="I1025">
        <v>169649613.59720001</v>
      </c>
    </row>
    <row r="1026" spans="1:9" x14ac:dyDescent="0.25">
      <c r="A1026" s="27">
        <v>42184</v>
      </c>
      <c r="B1026" t="s">
        <v>67</v>
      </c>
      <c r="C1026" t="s">
        <v>68</v>
      </c>
      <c r="D1026">
        <v>271.14400000000001</v>
      </c>
      <c r="E1026">
        <v>231.44399999999999</v>
      </c>
      <c r="F1026">
        <v>17.153179999999999</v>
      </c>
      <c r="G1026">
        <v>39.700000000000003</v>
      </c>
      <c r="H1026">
        <v>627.49</v>
      </c>
      <c r="I1026">
        <v>170140311.2464</v>
      </c>
    </row>
    <row r="1027" spans="1:9" x14ac:dyDescent="0.25">
      <c r="A1027" s="27">
        <v>42181</v>
      </c>
      <c r="B1027" t="s">
        <v>67</v>
      </c>
      <c r="C1027" t="s">
        <v>68</v>
      </c>
      <c r="D1027">
        <v>231.44399999999999</v>
      </c>
      <c r="E1027">
        <v>233.23400000000001</v>
      </c>
      <c r="F1027">
        <v>-0.76746999999999999</v>
      </c>
      <c r="G1027">
        <v>-1.79</v>
      </c>
      <c r="H1027">
        <v>627.49</v>
      </c>
      <c r="I1027">
        <v>145228934.42640001</v>
      </c>
    </row>
    <row r="1028" spans="1:9" x14ac:dyDescent="0.25">
      <c r="A1028" s="27">
        <v>42180</v>
      </c>
      <c r="B1028" t="s">
        <v>67</v>
      </c>
      <c r="C1028" t="s">
        <v>68</v>
      </c>
      <c r="D1028">
        <v>233.23400000000001</v>
      </c>
      <c r="E1028">
        <v>232.648</v>
      </c>
      <c r="F1028">
        <v>0.25187999999999999</v>
      </c>
      <c r="G1028">
        <v>0.58599999999999997</v>
      </c>
      <c r="H1028">
        <v>622.49</v>
      </c>
      <c r="I1028">
        <v>145185972.6004</v>
      </c>
    </row>
    <row r="1029" spans="1:9" x14ac:dyDescent="0.25">
      <c r="A1029" s="27">
        <v>42179</v>
      </c>
      <c r="B1029" t="s">
        <v>67</v>
      </c>
      <c r="C1029" t="s">
        <v>68</v>
      </c>
      <c r="D1029">
        <v>232.648</v>
      </c>
      <c r="E1029">
        <v>225.28</v>
      </c>
      <c r="F1029">
        <v>3.2706</v>
      </c>
      <c r="G1029">
        <v>7.3680000000000003</v>
      </c>
      <c r="H1029">
        <v>622.49</v>
      </c>
      <c r="I1029">
        <v>144821193.10879999</v>
      </c>
    </row>
    <row r="1030" spans="1:9" x14ac:dyDescent="0.25">
      <c r="A1030" s="27">
        <v>42178</v>
      </c>
      <c r="B1030" t="s">
        <v>67</v>
      </c>
      <c r="C1030" t="s">
        <v>68</v>
      </c>
      <c r="D1030">
        <v>225.28</v>
      </c>
      <c r="E1030">
        <v>231.99</v>
      </c>
      <c r="F1030">
        <v>-2.8923700000000001</v>
      </c>
      <c r="G1030">
        <v>-6.71</v>
      </c>
      <c r="H1030">
        <v>622.49</v>
      </c>
      <c r="I1030">
        <v>140234682.368</v>
      </c>
    </row>
    <row r="1031" spans="1:9" x14ac:dyDescent="0.25">
      <c r="A1031" s="27">
        <v>42177</v>
      </c>
      <c r="B1031" t="s">
        <v>67</v>
      </c>
      <c r="C1031" t="s">
        <v>68</v>
      </c>
      <c r="D1031">
        <v>231.99</v>
      </c>
      <c r="E1031">
        <v>245.95599999999999</v>
      </c>
      <c r="F1031">
        <v>-5.6782500000000002</v>
      </c>
      <c r="G1031">
        <v>-13.965999999999999</v>
      </c>
      <c r="H1031">
        <v>622.49</v>
      </c>
      <c r="I1031">
        <v>144411594.294</v>
      </c>
    </row>
    <row r="1032" spans="1:9" x14ac:dyDescent="0.25">
      <c r="A1032" s="27">
        <v>42174</v>
      </c>
      <c r="B1032" t="s">
        <v>67</v>
      </c>
      <c r="C1032" t="s">
        <v>68</v>
      </c>
      <c r="D1032">
        <v>245.95599999999999</v>
      </c>
      <c r="E1032">
        <v>238.88200000000001</v>
      </c>
      <c r="F1032">
        <v>2.96129</v>
      </c>
      <c r="G1032">
        <v>7.0739999999999998</v>
      </c>
      <c r="H1032">
        <v>612.49</v>
      </c>
      <c r="I1032">
        <v>150645738.01359999</v>
      </c>
    </row>
    <row r="1033" spans="1:9" x14ac:dyDescent="0.25">
      <c r="A1033" s="27">
        <v>42173</v>
      </c>
      <c r="B1033" t="s">
        <v>67</v>
      </c>
      <c r="C1033" t="s">
        <v>68</v>
      </c>
      <c r="D1033">
        <v>238.88200000000001</v>
      </c>
      <c r="E1033">
        <v>249.09399999999999</v>
      </c>
      <c r="F1033">
        <v>-4.0996600000000001</v>
      </c>
      <c r="G1033">
        <v>-10.212</v>
      </c>
      <c r="H1033">
        <v>606.24</v>
      </c>
      <c r="I1033">
        <v>144819967.00920001</v>
      </c>
    </row>
    <row r="1034" spans="1:9" x14ac:dyDescent="0.25">
      <c r="A1034" s="27">
        <v>42172</v>
      </c>
      <c r="B1034" t="s">
        <v>67</v>
      </c>
      <c r="C1034" t="s">
        <v>68</v>
      </c>
      <c r="D1034">
        <v>249.09399999999999</v>
      </c>
      <c r="E1034">
        <v>249.488</v>
      </c>
      <c r="F1034">
        <v>-0.15792</v>
      </c>
      <c r="G1034">
        <v>-0.39400000000000002</v>
      </c>
      <c r="H1034">
        <v>606.24</v>
      </c>
      <c r="I1034">
        <v>151010896.01640001</v>
      </c>
    </row>
    <row r="1035" spans="1:9" x14ac:dyDescent="0.25">
      <c r="A1035" s="27">
        <v>42171</v>
      </c>
      <c r="B1035" t="s">
        <v>67</v>
      </c>
      <c r="C1035" t="s">
        <v>68</v>
      </c>
      <c r="D1035">
        <v>249.488</v>
      </c>
      <c r="E1035">
        <v>255.64400000000001</v>
      </c>
      <c r="F1035">
        <v>-2.4080400000000002</v>
      </c>
      <c r="G1035">
        <v>-6.1559999999999997</v>
      </c>
      <c r="H1035">
        <v>603.74</v>
      </c>
      <c r="I1035">
        <v>150626034.81279999</v>
      </c>
    </row>
    <row r="1036" spans="1:9" x14ac:dyDescent="0.25">
      <c r="A1036" s="27">
        <v>42170</v>
      </c>
      <c r="B1036" t="s">
        <v>67</v>
      </c>
      <c r="C1036" t="s">
        <v>68</v>
      </c>
      <c r="D1036">
        <v>255.64400000000001</v>
      </c>
      <c r="E1036">
        <v>244.23599999999999</v>
      </c>
      <c r="F1036">
        <v>4.67089</v>
      </c>
      <c r="G1036">
        <v>11.407999999999999</v>
      </c>
      <c r="H1036">
        <v>603.74</v>
      </c>
      <c r="I1036">
        <v>154342661.94639999</v>
      </c>
    </row>
    <row r="1037" spans="1:9" x14ac:dyDescent="0.25">
      <c r="A1037" s="27">
        <v>42167</v>
      </c>
      <c r="B1037" t="s">
        <v>67</v>
      </c>
      <c r="C1037" t="s">
        <v>68</v>
      </c>
      <c r="D1037">
        <v>244.23599999999999</v>
      </c>
      <c r="E1037">
        <v>239.14</v>
      </c>
      <c r="F1037">
        <v>2.13097</v>
      </c>
      <c r="G1037">
        <v>5.0960000000000001</v>
      </c>
      <c r="H1037">
        <v>591.24</v>
      </c>
      <c r="I1037">
        <v>144402239.1816</v>
      </c>
    </row>
    <row r="1038" spans="1:9" x14ac:dyDescent="0.25">
      <c r="A1038" s="27">
        <v>42166</v>
      </c>
      <c r="B1038" t="s">
        <v>67</v>
      </c>
      <c r="C1038" t="s">
        <v>68</v>
      </c>
      <c r="D1038">
        <v>239.14</v>
      </c>
      <c r="E1038">
        <v>244.15600000000001</v>
      </c>
      <c r="F1038">
        <v>-2.0544199999999999</v>
      </c>
      <c r="G1038">
        <v>-5.016</v>
      </c>
      <c r="H1038">
        <v>591.24</v>
      </c>
      <c r="I1038">
        <v>141389277.08399999</v>
      </c>
    </row>
    <row r="1039" spans="1:9" x14ac:dyDescent="0.25">
      <c r="A1039" s="27">
        <v>42165</v>
      </c>
      <c r="B1039" t="s">
        <v>67</v>
      </c>
      <c r="C1039" t="s">
        <v>68</v>
      </c>
      <c r="D1039">
        <v>244.15600000000001</v>
      </c>
      <c r="E1039">
        <v>255.69399999999999</v>
      </c>
      <c r="F1039">
        <v>-4.5124300000000002</v>
      </c>
      <c r="G1039">
        <v>-11.538</v>
      </c>
      <c r="H1039">
        <v>591.24</v>
      </c>
      <c r="I1039">
        <v>144354939.93360001</v>
      </c>
    </row>
    <row r="1040" spans="1:9" x14ac:dyDescent="0.25">
      <c r="A1040" s="27">
        <v>42164</v>
      </c>
      <c r="B1040" t="s">
        <v>67</v>
      </c>
      <c r="C1040" t="s">
        <v>68</v>
      </c>
      <c r="D1040">
        <v>255.69399999999999</v>
      </c>
      <c r="E1040">
        <v>260.27600000000001</v>
      </c>
      <c r="F1040">
        <v>-1.76044</v>
      </c>
      <c r="G1040">
        <v>-4.5819999999999999</v>
      </c>
      <c r="H1040">
        <v>591.24</v>
      </c>
      <c r="I1040">
        <v>151176673.97639999</v>
      </c>
    </row>
    <row r="1041" spans="1:9" x14ac:dyDescent="0.25">
      <c r="A1041" s="27">
        <v>42163</v>
      </c>
      <c r="B1041" t="s">
        <v>67</v>
      </c>
      <c r="C1041" t="s">
        <v>68</v>
      </c>
      <c r="D1041">
        <v>260.27600000000001</v>
      </c>
      <c r="E1041">
        <v>254.16200000000001</v>
      </c>
      <c r="F1041">
        <v>2.4055499999999999</v>
      </c>
      <c r="G1041">
        <v>6.1139999999999999</v>
      </c>
      <c r="H1041">
        <v>597.49</v>
      </c>
      <c r="I1041">
        <v>155512463.40560001</v>
      </c>
    </row>
    <row r="1042" spans="1:9" x14ac:dyDescent="0.25">
      <c r="A1042" s="27">
        <v>42160</v>
      </c>
      <c r="B1042" t="s">
        <v>67</v>
      </c>
      <c r="C1042" t="s">
        <v>68</v>
      </c>
      <c r="D1042">
        <v>254.16200000000001</v>
      </c>
      <c r="E1042">
        <v>256.858</v>
      </c>
      <c r="F1042">
        <v>-1.0496099999999999</v>
      </c>
      <c r="G1042">
        <v>-2.6960000000000002</v>
      </c>
      <c r="H1042">
        <v>603.74</v>
      </c>
      <c r="I1042">
        <v>153447918.37720001</v>
      </c>
    </row>
    <row r="1043" spans="1:9" x14ac:dyDescent="0.25">
      <c r="A1043" s="27">
        <v>42159</v>
      </c>
      <c r="B1043" t="s">
        <v>67</v>
      </c>
      <c r="C1043" t="s">
        <v>68</v>
      </c>
      <c r="D1043">
        <v>256.858</v>
      </c>
      <c r="E1043">
        <v>248.70599999999999</v>
      </c>
      <c r="F1043">
        <v>3.2777699999999999</v>
      </c>
      <c r="G1043">
        <v>8.1519999999999992</v>
      </c>
      <c r="H1043">
        <v>606.24</v>
      </c>
      <c r="I1043">
        <v>155717748.03479999</v>
      </c>
    </row>
    <row r="1044" spans="1:9" x14ac:dyDescent="0.25">
      <c r="A1044" s="27">
        <v>42158</v>
      </c>
      <c r="B1044" t="s">
        <v>67</v>
      </c>
      <c r="C1044" t="s">
        <v>68</v>
      </c>
      <c r="D1044">
        <v>248.70599999999999</v>
      </c>
      <c r="E1044">
        <v>255.81399999999999</v>
      </c>
      <c r="F1044">
        <v>-2.7785799999999998</v>
      </c>
      <c r="G1044">
        <v>-7.1079999999999997</v>
      </c>
      <c r="H1044">
        <v>606.24</v>
      </c>
      <c r="I1044">
        <v>150775674.6636</v>
      </c>
    </row>
    <row r="1045" spans="1:9" x14ac:dyDescent="0.25">
      <c r="A1045" s="27">
        <v>42157</v>
      </c>
      <c r="B1045" t="s">
        <v>67</v>
      </c>
      <c r="C1045" t="s">
        <v>68</v>
      </c>
      <c r="D1045">
        <v>255.81399999999999</v>
      </c>
      <c r="E1045">
        <v>251.166</v>
      </c>
      <c r="F1045">
        <v>1.85057</v>
      </c>
      <c r="G1045">
        <v>4.6479999999999997</v>
      </c>
      <c r="H1045">
        <v>606.24</v>
      </c>
      <c r="I1045">
        <v>155084832.8484</v>
      </c>
    </row>
    <row r="1046" spans="1:9" x14ac:dyDescent="0.25">
      <c r="A1046" s="27">
        <v>42156</v>
      </c>
      <c r="B1046" t="s">
        <v>67</v>
      </c>
      <c r="C1046" t="s">
        <v>68</v>
      </c>
      <c r="D1046">
        <v>251.166</v>
      </c>
      <c r="E1046">
        <v>252.018</v>
      </c>
      <c r="F1046">
        <v>-0.33806999999999998</v>
      </c>
      <c r="G1046">
        <v>-0.85199999999999998</v>
      </c>
      <c r="H1046">
        <v>606.24</v>
      </c>
      <c r="I1046">
        <v>152267026.53960001</v>
      </c>
    </row>
    <row r="1047" spans="1:9" x14ac:dyDescent="0.25">
      <c r="A1047" s="27">
        <v>42153</v>
      </c>
      <c r="B1047" t="s">
        <v>67</v>
      </c>
      <c r="C1047" t="s">
        <v>68</v>
      </c>
      <c r="D1047">
        <v>252.018</v>
      </c>
      <c r="E1047">
        <v>249.76599999999999</v>
      </c>
      <c r="F1047">
        <v>0.90164</v>
      </c>
      <c r="G1047">
        <v>2.2519999999999998</v>
      </c>
      <c r="H1047">
        <v>606.24</v>
      </c>
      <c r="I1047">
        <v>152783543.53080001</v>
      </c>
    </row>
    <row r="1048" spans="1:9" x14ac:dyDescent="0.25">
      <c r="A1048" s="27">
        <v>42152</v>
      </c>
      <c r="B1048" t="s">
        <v>67</v>
      </c>
      <c r="C1048" t="s">
        <v>68</v>
      </c>
      <c r="D1048">
        <v>249.76599999999999</v>
      </c>
      <c r="E1048">
        <v>250.172</v>
      </c>
      <c r="F1048">
        <v>-0.16228999999999999</v>
      </c>
      <c r="G1048">
        <v>-0.40600000000000003</v>
      </c>
      <c r="H1048">
        <v>601.24</v>
      </c>
      <c r="I1048">
        <v>150169459.69960001</v>
      </c>
    </row>
    <row r="1049" spans="1:9" x14ac:dyDescent="0.25">
      <c r="A1049" s="27">
        <v>42151</v>
      </c>
      <c r="B1049" t="s">
        <v>67</v>
      </c>
      <c r="C1049" t="s">
        <v>68</v>
      </c>
      <c r="D1049">
        <v>250.172</v>
      </c>
      <c r="E1049">
        <v>256.596</v>
      </c>
      <c r="F1049">
        <v>-2.5035500000000002</v>
      </c>
      <c r="G1049">
        <v>-6.4240000000000004</v>
      </c>
      <c r="H1049">
        <v>598.74</v>
      </c>
      <c r="I1049">
        <v>149788133.38319999</v>
      </c>
    </row>
    <row r="1050" spans="1:9" x14ac:dyDescent="0.25">
      <c r="A1050" s="27">
        <v>42150</v>
      </c>
      <c r="B1050" t="s">
        <v>67</v>
      </c>
      <c r="C1050" t="s">
        <v>68</v>
      </c>
      <c r="D1050">
        <v>256.596</v>
      </c>
      <c r="E1050">
        <v>248.78</v>
      </c>
      <c r="F1050">
        <v>3.1417299999999999</v>
      </c>
      <c r="G1050">
        <v>7.8159999999999998</v>
      </c>
      <c r="H1050">
        <v>598.74</v>
      </c>
      <c r="I1050">
        <v>153634442.99759999</v>
      </c>
    </row>
    <row r="1051" spans="1:9" x14ac:dyDescent="0.25">
      <c r="A1051" s="27">
        <v>42146</v>
      </c>
      <c r="B1051" t="s">
        <v>67</v>
      </c>
      <c r="C1051" t="s">
        <v>68</v>
      </c>
      <c r="D1051">
        <v>248.78</v>
      </c>
      <c r="E1051">
        <v>246.886</v>
      </c>
      <c r="F1051">
        <v>0.76715999999999995</v>
      </c>
      <c r="G1051">
        <v>1.8939999999999999</v>
      </c>
      <c r="H1051">
        <v>588.74</v>
      </c>
      <c r="I1051">
        <v>146466886.46799999</v>
      </c>
    </row>
    <row r="1052" spans="1:9" x14ac:dyDescent="0.25">
      <c r="A1052" s="27">
        <v>42145</v>
      </c>
      <c r="B1052" t="s">
        <v>67</v>
      </c>
      <c r="C1052" t="s">
        <v>68</v>
      </c>
      <c r="D1052">
        <v>246.886</v>
      </c>
      <c r="E1052">
        <v>256.23200000000003</v>
      </c>
      <c r="F1052">
        <v>-3.6474799999999998</v>
      </c>
      <c r="G1052">
        <v>-9.3460000000000001</v>
      </c>
      <c r="H1052">
        <v>583.74</v>
      </c>
      <c r="I1052">
        <v>144117381.77160001</v>
      </c>
    </row>
    <row r="1053" spans="1:9" x14ac:dyDescent="0.25">
      <c r="A1053" s="27">
        <v>42144</v>
      </c>
      <c r="B1053" t="s">
        <v>67</v>
      </c>
      <c r="C1053" t="s">
        <v>68</v>
      </c>
      <c r="D1053">
        <v>256.23200000000003</v>
      </c>
      <c r="E1053">
        <v>256.24200000000002</v>
      </c>
      <c r="F1053">
        <v>-3.8999999999999998E-3</v>
      </c>
      <c r="G1053">
        <v>-0.01</v>
      </c>
      <c r="H1053">
        <v>577.49</v>
      </c>
      <c r="I1053">
        <v>147971571.4192</v>
      </c>
    </row>
    <row r="1054" spans="1:9" x14ac:dyDescent="0.25">
      <c r="A1054" s="27">
        <v>42143</v>
      </c>
      <c r="B1054" t="s">
        <v>67</v>
      </c>
      <c r="C1054" t="s">
        <v>68</v>
      </c>
      <c r="D1054">
        <v>256.24200000000002</v>
      </c>
      <c r="E1054">
        <v>258.01</v>
      </c>
      <c r="F1054">
        <v>-0.68523999999999996</v>
      </c>
      <c r="G1054">
        <v>-1.768</v>
      </c>
      <c r="H1054">
        <v>556.24</v>
      </c>
      <c r="I1054">
        <v>142532203.82519999</v>
      </c>
    </row>
    <row r="1055" spans="1:9" x14ac:dyDescent="0.25">
      <c r="A1055" s="27">
        <v>42142</v>
      </c>
      <c r="B1055" t="s">
        <v>67</v>
      </c>
      <c r="C1055" t="s">
        <v>68</v>
      </c>
      <c r="D1055">
        <v>258.01</v>
      </c>
      <c r="E1055">
        <v>267.37400000000002</v>
      </c>
      <c r="F1055">
        <v>-3.5022099999999998</v>
      </c>
      <c r="G1055">
        <v>-9.3640000000000008</v>
      </c>
      <c r="H1055">
        <v>553.74</v>
      </c>
      <c r="I1055">
        <v>142870612.206</v>
      </c>
    </row>
    <row r="1056" spans="1:9" x14ac:dyDescent="0.25">
      <c r="A1056" s="27">
        <v>42139</v>
      </c>
      <c r="B1056" t="s">
        <v>67</v>
      </c>
      <c r="C1056" t="s">
        <v>68</v>
      </c>
      <c r="D1056">
        <v>267.37400000000002</v>
      </c>
      <c r="E1056">
        <v>269.01</v>
      </c>
      <c r="F1056">
        <v>-0.60816000000000003</v>
      </c>
      <c r="G1056">
        <v>-1.6359999999999999</v>
      </c>
      <c r="H1056">
        <v>553.74</v>
      </c>
      <c r="I1056">
        <v>148055839.18439999</v>
      </c>
    </row>
    <row r="1057" spans="1:9" x14ac:dyDescent="0.25">
      <c r="A1057" s="27">
        <v>42138</v>
      </c>
      <c r="B1057" t="s">
        <v>67</v>
      </c>
      <c r="C1057" t="s">
        <v>68</v>
      </c>
      <c r="D1057">
        <v>269.01</v>
      </c>
      <c r="E1057">
        <v>275.11200000000002</v>
      </c>
      <c r="F1057">
        <v>-2.21801</v>
      </c>
      <c r="G1057">
        <v>-6.1020000000000003</v>
      </c>
      <c r="H1057">
        <v>553.74</v>
      </c>
      <c r="I1057">
        <v>148961758.80599999</v>
      </c>
    </row>
    <row r="1058" spans="1:9" x14ac:dyDescent="0.25">
      <c r="A1058" s="27">
        <v>42137</v>
      </c>
      <c r="B1058" t="s">
        <v>67</v>
      </c>
      <c r="C1058" t="s">
        <v>68</v>
      </c>
      <c r="D1058">
        <v>275.11200000000002</v>
      </c>
      <c r="E1058">
        <v>279.024</v>
      </c>
      <c r="F1058">
        <v>-1.4020300000000001</v>
      </c>
      <c r="G1058">
        <v>-3.9119999999999999</v>
      </c>
      <c r="H1058">
        <v>546.24</v>
      </c>
      <c r="I1058">
        <v>150277343.9472</v>
      </c>
    </row>
    <row r="1059" spans="1:9" x14ac:dyDescent="0.25">
      <c r="A1059" s="27">
        <v>42136</v>
      </c>
      <c r="B1059" t="s">
        <v>67</v>
      </c>
      <c r="C1059" t="s">
        <v>68</v>
      </c>
      <c r="D1059">
        <v>279.024</v>
      </c>
      <c r="E1059">
        <v>283.65800000000002</v>
      </c>
      <c r="F1059">
        <v>-1.6336599999999999</v>
      </c>
      <c r="G1059">
        <v>-4.6340000000000003</v>
      </c>
      <c r="H1059">
        <v>546.24</v>
      </c>
      <c r="I1059">
        <v>152414237.1744</v>
      </c>
    </row>
    <row r="1060" spans="1:9" x14ac:dyDescent="0.25">
      <c r="A1060" s="27">
        <v>42135</v>
      </c>
      <c r="B1060" t="s">
        <v>67</v>
      </c>
      <c r="C1060" t="s">
        <v>68</v>
      </c>
      <c r="D1060">
        <v>283.65800000000002</v>
      </c>
      <c r="E1060">
        <v>275.512</v>
      </c>
      <c r="F1060">
        <v>2.95668</v>
      </c>
      <c r="G1060">
        <v>8.1460000000000008</v>
      </c>
      <c r="H1060">
        <v>546.24</v>
      </c>
      <c r="I1060">
        <v>154945516.11480001</v>
      </c>
    </row>
    <row r="1061" spans="1:9" x14ac:dyDescent="0.25">
      <c r="A1061" s="27">
        <v>42132</v>
      </c>
      <c r="B1061" t="s">
        <v>67</v>
      </c>
      <c r="C1061" t="s">
        <v>68</v>
      </c>
      <c r="D1061">
        <v>275.512</v>
      </c>
      <c r="E1061">
        <v>287.87200000000001</v>
      </c>
      <c r="F1061">
        <v>-4.2935699999999999</v>
      </c>
      <c r="G1061">
        <v>-12.36</v>
      </c>
      <c r="H1061">
        <v>541.24</v>
      </c>
      <c r="I1061">
        <v>149118280.18720001</v>
      </c>
    </row>
    <row r="1062" spans="1:9" x14ac:dyDescent="0.25">
      <c r="A1062" s="27">
        <v>42131</v>
      </c>
      <c r="B1062" t="s">
        <v>67</v>
      </c>
      <c r="C1062" t="s">
        <v>68</v>
      </c>
      <c r="D1062">
        <v>287.87200000000001</v>
      </c>
      <c r="E1062">
        <v>291.77999999999997</v>
      </c>
      <c r="F1062">
        <v>-1.3393699999999999</v>
      </c>
      <c r="G1062">
        <v>-3.9079999999999999</v>
      </c>
      <c r="H1062">
        <v>541.24</v>
      </c>
      <c r="I1062">
        <v>155808014.00319999</v>
      </c>
    </row>
    <row r="1063" spans="1:9" x14ac:dyDescent="0.25">
      <c r="A1063" s="27">
        <v>42130</v>
      </c>
      <c r="B1063" t="s">
        <v>67</v>
      </c>
      <c r="C1063" t="s">
        <v>68</v>
      </c>
      <c r="D1063">
        <v>291.77999999999997</v>
      </c>
      <c r="E1063">
        <v>286.93400000000003</v>
      </c>
      <c r="F1063">
        <v>1.68889</v>
      </c>
      <c r="G1063">
        <v>4.8460000000000001</v>
      </c>
      <c r="H1063">
        <v>538.74</v>
      </c>
      <c r="I1063">
        <v>157193732.26800001</v>
      </c>
    </row>
    <row r="1064" spans="1:9" x14ac:dyDescent="0.25">
      <c r="A1064" s="27">
        <v>42129</v>
      </c>
      <c r="B1064" t="s">
        <v>67</v>
      </c>
      <c r="C1064" t="s">
        <v>68</v>
      </c>
      <c r="D1064">
        <v>286.93400000000003</v>
      </c>
      <c r="E1064">
        <v>275.45800000000003</v>
      </c>
      <c r="F1064">
        <v>4.16615</v>
      </c>
      <c r="G1064">
        <v>11.476000000000001</v>
      </c>
      <c r="H1064">
        <v>538.74</v>
      </c>
      <c r="I1064">
        <v>154582995.3204</v>
      </c>
    </row>
    <row r="1065" spans="1:9" x14ac:dyDescent="0.25">
      <c r="A1065" s="27">
        <v>42128</v>
      </c>
      <c r="B1065" t="s">
        <v>67</v>
      </c>
      <c r="C1065" t="s">
        <v>68</v>
      </c>
      <c r="D1065">
        <v>275.45800000000003</v>
      </c>
      <c r="E1065">
        <v>275.47199999999998</v>
      </c>
      <c r="F1065">
        <v>-5.0800000000000003E-3</v>
      </c>
      <c r="G1065">
        <v>-1.4E-2</v>
      </c>
      <c r="H1065">
        <v>538.74</v>
      </c>
      <c r="I1065">
        <v>148400408.19479999</v>
      </c>
    </row>
    <row r="1066" spans="1:9" x14ac:dyDescent="0.25">
      <c r="A1066" s="27">
        <v>42125</v>
      </c>
      <c r="B1066" t="s">
        <v>67</v>
      </c>
      <c r="C1066" t="s">
        <v>68</v>
      </c>
      <c r="D1066">
        <v>275.47199999999998</v>
      </c>
      <c r="E1066">
        <v>291.01600000000002</v>
      </c>
      <c r="F1066">
        <v>-5.3412899999999999</v>
      </c>
      <c r="G1066">
        <v>-15.544</v>
      </c>
      <c r="H1066">
        <v>538.74</v>
      </c>
      <c r="I1066">
        <v>148407950.5632</v>
      </c>
    </row>
    <row r="1067" spans="1:9" x14ac:dyDescent="0.25">
      <c r="A1067" s="27">
        <v>42124</v>
      </c>
      <c r="B1067" t="s">
        <v>67</v>
      </c>
      <c r="C1067" t="s">
        <v>68</v>
      </c>
      <c r="D1067">
        <v>291.01600000000002</v>
      </c>
      <c r="E1067">
        <v>285.21600000000001</v>
      </c>
      <c r="F1067">
        <v>2.03355</v>
      </c>
      <c r="G1067">
        <v>5.8</v>
      </c>
      <c r="H1067">
        <v>533.74</v>
      </c>
      <c r="I1067">
        <v>155327054.44960001</v>
      </c>
    </row>
    <row r="1068" spans="1:9" x14ac:dyDescent="0.25">
      <c r="A1068" s="27">
        <v>42123</v>
      </c>
      <c r="B1068" t="s">
        <v>67</v>
      </c>
      <c r="C1068" t="s">
        <v>68</v>
      </c>
      <c r="D1068">
        <v>285.21600000000001</v>
      </c>
      <c r="E1068">
        <v>274.99400000000003</v>
      </c>
      <c r="F1068">
        <v>3.7171699999999999</v>
      </c>
      <c r="G1068">
        <v>10.222</v>
      </c>
      <c r="H1068">
        <v>533.74</v>
      </c>
      <c r="I1068">
        <v>152231358.96959999</v>
      </c>
    </row>
    <row r="1069" spans="1:9" x14ac:dyDescent="0.25">
      <c r="A1069" s="27">
        <v>42122</v>
      </c>
      <c r="B1069" t="s">
        <v>67</v>
      </c>
      <c r="C1069" t="s">
        <v>68</v>
      </c>
      <c r="D1069">
        <v>274.99400000000003</v>
      </c>
      <c r="E1069">
        <v>285.92599999999999</v>
      </c>
      <c r="F1069">
        <v>-3.8233700000000002</v>
      </c>
      <c r="G1069">
        <v>-10.932</v>
      </c>
      <c r="H1069">
        <v>529.99</v>
      </c>
      <c r="I1069">
        <v>145744235.0564</v>
      </c>
    </row>
    <row r="1070" spans="1:9" x14ac:dyDescent="0.25">
      <c r="A1070" s="27">
        <v>42121</v>
      </c>
      <c r="B1070" t="s">
        <v>67</v>
      </c>
      <c r="C1070" t="s">
        <v>68</v>
      </c>
      <c r="D1070">
        <v>285.92599999999999</v>
      </c>
      <c r="E1070">
        <v>277.92599999999999</v>
      </c>
      <c r="F1070">
        <v>2.87846</v>
      </c>
      <c r="G1070">
        <v>8</v>
      </c>
      <c r="H1070">
        <v>529.99</v>
      </c>
      <c r="I1070">
        <v>151538092.2956</v>
      </c>
    </row>
    <row r="1071" spans="1:9" x14ac:dyDescent="0.25">
      <c r="A1071" s="27">
        <v>42118</v>
      </c>
      <c r="B1071" t="s">
        <v>67</v>
      </c>
      <c r="C1071" t="s">
        <v>68</v>
      </c>
      <c r="D1071">
        <v>277.92599999999999</v>
      </c>
      <c r="E1071">
        <v>279.24400000000003</v>
      </c>
      <c r="F1071">
        <v>-0.47199000000000002</v>
      </c>
      <c r="G1071">
        <v>-1.3180000000000001</v>
      </c>
      <c r="H1071">
        <v>529.99</v>
      </c>
      <c r="I1071">
        <v>147298167.49559999</v>
      </c>
    </row>
    <row r="1072" spans="1:9" x14ac:dyDescent="0.25">
      <c r="A1072" s="27">
        <v>42117</v>
      </c>
      <c r="B1072" t="s">
        <v>67</v>
      </c>
      <c r="C1072" t="s">
        <v>68</v>
      </c>
      <c r="D1072">
        <v>279.24400000000003</v>
      </c>
      <c r="E1072">
        <v>282.71800000000002</v>
      </c>
      <c r="F1072">
        <v>-1.22879</v>
      </c>
      <c r="G1072">
        <v>-3.4740000000000002</v>
      </c>
      <c r="H1072">
        <v>529.99</v>
      </c>
      <c r="I1072">
        <v>147996695.10640001</v>
      </c>
    </row>
    <row r="1073" spans="1:9" x14ac:dyDescent="0.25">
      <c r="A1073" s="27">
        <v>42116</v>
      </c>
      <c r="B1073" t="s">
        <v>67</v>
      </c>
      <c r="C1073" t="s">
        <v>68</v>
      </c>
      <c r="D1073">
        <v>282.71800000000002</v>
      </c>
      <c r="E1073">
        <v>286.43</v>
      </c>
      <c r="F1073">
        <v>-1.2959499999999999</v>
      </c>
      <c r="G1073">
        <v>-3.7120000000000002</v>
      </c>
      <c r="H1073">
        <v>529.99</v>
      </c>
      <c r="I1073">
        <v>149837882.4508</v>
      </c>
    </row>
    <row r="1074" spans="1:9" x14ac:dyDescent="0.25">
      <c r="A1074" s="27">
        <v>42115</v>
      </c>
      <c r="B1074" t="s">
        <v>67</v>
      </c>
      <c r="C1074" t="s">
        <v>68</v>
      </c>
      <c r="D1074">
        <v>286.43</v>
      </c>
      <c r="E1074">
        <v>287.35599999999999</v>
      </c>
      <c r="F1074">
        <v>-0.32224999999999998</v>
      </c>
      <c r="G1074">
        <v>-0.92600000000000005</v>
      </c>
      <c r="H1074">
        <v>529.99</v>
      </c>
      <c r="I1074">
        <v>151805207.558</v>
      </c>
    </row>
    <row r="1075" spans="1:9" x14ac:dyDescent="0.25">
      <c r="A1075" s="27">
        <v>42114</v>
      </c>
      <c r="B1075" t="s">
        <v>67</v>
      </c>
      <c r="C1075" t="s">
        <v>68</v>
      </c>
      <c r="D1075">
        <v>287.35599999999999</v>
      </c>
      <c r="E1075">
        <v>296.27800000000002</v>
      </c>
      <c r="F1075">
        <v>-3.0113599999999998</v>
      </c>
      <c r="G1075">
        <v>-8.9220000000000006</v>
      </c>
      <c r="H1075">
        <v>529.99</v>
      </c>
      <c r="I1075">
        <v>152295978.8536</v>
      </c>
    </row>
    <row r="1076" spans="1:9" x14ac:dyDescent="0.25">
      <c r="A1076" s="27">
        <v>42111</v>
      </c>
      <c r="B1076" t="s">
        <v>67</v>
      </c>
      <c r="C1076" t="s">
        <v>68</v>
      </c>
      <c r="D1076">
        <v>296.27800000000002</v>
      </c>
      <c r="E1076">
        <v>286.166</v>
      </c>
      <c r="F1076">
        <v>3.5336099999999999</v>
      </c>
      <c r="G1076">
        <v>10.112</v>
      </c>
      <c r="H1076">
        <v>529.99</v>
      </c>
      <c r="I1076">
        <v>157024554.98679999</v>
      </c>
    </row>
    <row r="1077" spans="1:9" x14ac:dyDescent="0.25">
      <c r="A1077" s="27">
        <v>42110</v>
      </c>
      <c r="B1077" t="s">
        <v>67</v>
      </c>
      <c r="C1077" t="s">
        <v>68</v>
      </c>
      <c r="D1077">
        <v>286.166</v>
      </c>
      <c r="E1077">
        <v>289.85599999999999</v>
      </c>
      <c r="F1077">
        <v>-1.27305</v>
      </c>
      <c r="G1077">
        <v>-3.69</v>
      </c>
      <c r="H1077">
        <v>529.99</v>
      </c>
      <c r="I1077">
        <v>151665290.03960001</v>
      </c>
    </row>
    <row r="1078" spans="1:9" x14ac:dyDescent="0.25">
      <c r="A1078" s="27">
        <v>42109</v>
      </c>
      <c r="B1078" t="s">
        <v>67</v>
      </c>
      <c r="C1078" t="s">
        <v>68</v>
      </c>
      <c r="D1078">
        <v>289.85599999999999</v>
      </c>
      <c r="E1078">
        <v>295.536</v>
      </c>
      <c r="F1078">
        <v>-1.9219299999999999</v>
      </c>
      <c r="G1078">
        <v>-5.68</v>
      </c>
      <c r="H1078">
        <v>522.49</v>
      </c>
      <c r="I1078">
        <v>151447035.3536</v>
      </c>
    </row>
    <row r="1079" spans="1:9" x14ac:dyDescent="0.25">
      <c r="A1079" s="27">
        <v>42108</v>
      </c>
      <c r="B1079" t="s">
        <v>67</v>
      </c>
      <c r="C1079" t="s">
        <v>68</v>
      </c>
      <c r="D1079">
        <v>295.536</v>
      </c>
      <c r="E1079">
        <v>304.39999999999998</v>
      </c>
      <c r="F1079">
        <v>-2.9119600000000001</v>
      </c>
      <c r="G1079">
        <v>-8.8640000000000008</v>
      </c>
      <c r="H1079">
        <v>499.99</v>
      </c>
      <c r="I1079">
        <v>147765221.96160001</v>
      </c>
    </row>
    <row r="1080" spans="1:9" x14ac:dyDescent="0.25">
      <c r="A1080" s="27">
        <v>42107</v>
      </c>
      <c r="B1080" t="s">
        <v>67</v>
      </c>
      <c r="C1080" t="s">
        <v>68</v>
      </c>
      <c r="D1080">
        <v>304.39999999999998</v>
      </c>
      <c r="E1080">
        <v>291.44200000000001</v>
      </c>
      <c r="F1080">
        <v>4.4461700000000004</v>
      </c>
      <c r="G1080">
        <v>12.958</v>
      </c>
      <c r="H1080">
        <v>499.99</v>
      </c>
      <c r="I1080">
        <v>152197138.63999999</v>
      </c>
    </row>
    <row r="1081" spans="1:9" x14ac:dyDescent="0.25">
      <c r="A1081" s="27">
        <v>42104</v>
      </c>
      <c r="B1081" t="s">
        <v>67</v>
      </c>
      <c r="C1081" t="s">
        <v>68</v>
      </c>
      <c r="D1081">
        <v>291.44200000000001</v>
      </c>
      <c r="E1081">
        <v>305.61799999999999</v>
      </c>
      <c r="F1081">
        <v>-4.6384699999999999</v>
      </c>
      <c r="G1081">
        <v>-14.176</v>
      </c>
      <c r="H1081">
        <v>499.99</v>
      </c>
      <c r="I1081">
        <v>145718260.4452</v>
      </c>
    </row>
    <row r="1082" spans="1:9" x14ac:dyDescent="0.25">
      <c r="A1082" s="27">
        <v>42103</v>
      </c>
      <c r="B1082" t="s">
        <v>67</v>
      </c>
      <c r="C1082" t="s">
        <v>68</v>
      </c>
      <c r="D1082">
        <v>305.61799999999999</v>
      </c>
      <c r="E1082">
        <v>317.13600000000002</v>
      </c>
      <c r="F1082">
        <v>-3.6318800000000002</v>
      </c>
      <c r="G1082">
        <v>-11.518000000000001</v>
      </c>
      <c r="H1082">
        <v>479.99</v>
      </c>
      <c r="I1082">
        <v>146693767.19080001</v>
      </c>
    </row>
    <row r="1083" spans="1:9" x14ac:dyDescent="0.25">
      <c r="A1083" s="27">
        <v>42102</v>
      </c>
      <c r="B1083" t="s">
        <v>67</v>
      </c>
      <c r="C1083" t="s">
        <v>68</v>
      </c>
      <c r="D1083">
        <v>317.13600000000002</v>
      </c>
      <c r="E1083">
        <v>324.48</v>
      </c>
      <c r="F1083">
        <v>-2.2633100000000002</v>
      </c>
      <c r="G1083">
        <v>-7.3440000000000003</v>
      </c>
      <c r="H1083">
        <v>472.49</v>
      </c>
      <c r="I1083">
        <v>149843778.92160001</v>
      </c>
    </row>
    <row r="1084" spans="1:9" x14ac:dyDescent="0.25">
      <c r="A1084" s="27">
        <v>42101</v>
      </c>
      <c r="B1084" t="s">
        <v>67</v>
      </c>
      <c r="C1084" t="s">
        <v>68</v>
      </c>
      <c r="D1084">
        <v>324.48</v>
      </c>
      <c r="E1084">
        <v>325.14800000000002</v>
      </c>
      <c r="F1084">
        <v>-0.20544000000000001</v>
      </c>
      <c r="G1084">
        <v>-0.66800000000000004</v>
      </c>
      <c r="H1084">
        <v>459.99</v>
      </c>
      <c r="I1084">
        <v>149257749.88800001</v>
      </c>
    </row>
    <row r="1085" spans="1:9" x14ac:dyDescent="0.25">
      <c r="A1085" s="27">
        <v>42100</v>
      </c>
      <c r="B1085" t="s">
        <v>67</v>
      </c>
      <c r="C1085" t="s">
        <v>68</v>
      </c>
      <c r="D1085">
        <v>325.14800000000002</v>
      </c>
      <c r="E1085">
        <v>332.08600000000001</v>
      </c>
      <c r="F1085">
        <v>-2.0892200000000001</v>
      </c>
      <c r="G1085">
        <v>-6.9379999999999997</v>
      </c>
      <c r="H1085">
        <v>444.99</v>
      </c>
      <c r="I1085">
        <v>144687803.60879999</v>
      </c>
    </row>
    <row r="1086" spans="1:9" x14ac:dyDescent="0.25">
      <c r="A1086" s="27">
        <v>42096</v>
      </c>
      <c r="B1086" t="s">
        <v>67</v>
      </c>
      <c r="C1086" t="s">
        <v>68</v>
      </c>
      <c r="D1086">
        <v>332.08600000000001</v>
      </c>
      <c r="E1086">
        <v>337.73200000000003</v>
      </c>
      <c r="F1086">
        <v>-1.67174</v>
      </c>
      <c r="G1086">
        <v>-5.6459999999999999</v>
      </c>
      <c r="H1086">
        <v>444.99</v>
      </c>
      <c r="I1086">
        <v>147775148.39160001</v>
      </c>
    </row>
    <row r="1087" spans="1:9" x14ac:dyDescent="0.25">
      <c r="A1087" s="27">
        <v>42095</v>
      </c>
      <c r="B1087" t="s">
        <v>67</v>
      </c>
      <c r="C1087" t="s">
        <v>68</v>
      </c>
      <c r="D1087">
        <v>337.73200000000003</v>
      </c>
      <c r="E1087">
        <v>341.678</v>
      </c>
      <c r="F1087">
        <v>-1.15489</v>
      </c>
      <c r="G1087">
        <v>-3.9460000000000002</v>
      </c>
      <c r="H1087">
        <v>444.99</v>
      </c>
      <c r="I1087">
        <v>150287565.31920001</v>
      </c>
    </row>
    <row r="1088" spans="1:9" x14ac:dyDescent="0.25">
      <c r="A1088" s="27">
        <v>42094</v>
      </c>
      <c r="B1088" t="s">
        <v>67</v>
      </c>
      <c r="C1088" t="s">
        <v>68</v>
      </c>
      <c r="D1088">
        <v>341.678</v>
      </c>
      <c r="E1088">
        <v>332.1</v>
      </c>
      <c r="F1088">
        <v>2.8840699999999999</v>
      </c>
      <c r="G1088">
        <v>9.5779999999999994</v>
      </c>
      <c r="H1088">
        <v>437.49</v>
      </c>
      <c r="I1088">
        <v>149480913.22679999</v>
      </c>
    </row>
    <row r="1089" spans="1:9" x14ac:dyDescent="0.25">
      <c r="A1089" s="27">
        <v>42093</v>
      </c>
      <c r="B1089" t="s">
        <v>67</v>
      </c>
      <c r="C1089" t="s">
        <v>68</v>
      </c>
      <c r="D1089">
        <v>332.1</v>
      </c>
      <c r="E1089">
        <v>340.34199999999998</v>
      </c>
      <c r="F1089">
        <v>-2.4216799999999998</v>
      </c>
      <c r="G1089">
        <v>-8.2420000000000009</v>
      </c>
      <c r="H1089">
        <v>437.49</v>
      </c>
      <c r="I1089">
        <v>145290628.25999999</v>
      </c>
    </row>
    <row r="1090" spans="1:9" x14ac:dyDescent="0.25">
      <c r="A1090" s="27">
        <v>42090</v>
      </c>
      <c r="B1090" t="s">
        <v>67</v>
      </c>
      <c r="C1090" t="s">
        <v>68</v>
      </c>
      <c r="D1090">
        <v>340.34199999999998</v>
      </c>
      <c r="E1090">
        <v>344.28399999999999</v>
      </c>
      <c r="F1090">
        <v>-1.1449800000000001</v>
      </c>
      <c r="G1090">
        <v>-3.9420000000000002</v>
      </c>
      <c r="H1090">
        <v>437.49</v>
      </c>
      <c r="I1090">
        <v>148896425.7852</v>
      </c>
    </row>
    <row r="1091" spans="1:9" x14ac:dyDescent="0.25">
      <c r="A1091" s="27">
        <v>42089</v>
      </c>
      <c r="B1091" t="s">
        <v>67</v>
      </c>
      <c r="C1091" t="s">
        <v>68</v>
      </c>
      <c r="D1091">
        <v>344.28399999999999</v>
      </c>
      <c r="E1091">
        <v>347.29199999999997</v>
      </c>
      <c r="F1091">
        <v>-0.86612999999999996</v>
      </c>
      <c r="G1091">
        <v>-3.008</v>
      </c>
      <c r="H1091">
        <v>437.49</v>
      </c>
      <c r="I1091">
        <v>150621013.7304</v>
      </c>
    </row>
    <row r="1092" spans="1:9" x14ac:dyDescent="0.25">
      <c r="A1092" s="27">
        <v>42088</v>
      </c>
      <c r="B1092" t="s">
        <v>67</v>
      </c>
      <c r="C1092" t="s">
        <v>68</v>
      </c>
      <c r="D1092">
        <v>347.29199999999997</v>
      </c>
      <c r="E1092">
        <v>334.02199999999999</v>
      </c>
      <c r="F1092">
        <v>3.9727899999999998</v>
      </c>
      <c r="G1092">
        <v>13.27</v>
      </c>
      <c r="H1092">
        <v>437.49</v>
      </c>
      <c r="I1092">
        <v>151936985.45519999</v>
      </c>
    </row>
    <row r="1093" spans="1:9" x14ac:dyDescent="0.25">
      <c r="A1093" s="27">
        <v>42087</v>
      </c>
      <c r="B1093" t="s">
        <v>67</v>
      </c>
      <c r="C1093" t="s">
        <v>68</v>
      </c>
      <c r="D1093">
        <v>334.02199999999999</v>
      </c>
      <c r="E1093">
        <v>337.49</v>
      </c>
      <c r="F1093">
        <v>-1.02759</v>
      </c>
      <c r="G1093">
        <v>-3.468</v>
      </c>
      <c r="H1093">
        <v>437.49</v>
      </c>
      <c r="I1093">
        <v>146131485.19319999</v>
      </c>
    </row>
    <row r="1094" spans="1:9" x14ac:dyDescent="0.25">
      <c r="A1094" s="27">
        <v>42086</v>
      </c>
      <c r="B1094" t="s">
        <v>67</v>
      </c>
      <c r="C1094" t="s">
        <v>68</v>
      </c>
      <c r="D1094">
        <v>337.49</v>
      </c>
      <c r="E1094">
        <v>339.24599999999998</v>
      </c>
      <c r="F1094">
        <v>-0.51761999999999997</v>
      </c>
      <c r="G1094">
        <v>-1.756</v>
      </c>
      <c r="H1094">
        <v>417.49</v>
      </c>
      <c r="I1094">
        <v>140898902.59400001</v>
      </c>
    </row>
    <row r="1095" spans="1:9" x14ac:dyDescent="0.25">
      <c r="A1095" s="27">
        <v>42083</v>
      </c>
      <c r="B1095" t="s">
        <v>67</v>
      </c>
      <c r="C1095" t="s">
        <v>68</v>
      </c>
      <c r="D1095">
        <v>339.24599999999998</v>
      </c>
      <c r="E1095">
        <v>345.90199999999999</v>
      </c>
      <c r="F1095">
        <v>-1.92424</v>
      </c>
      <c r="G1095">
        <v>-6.6559999999999997</v>
      </c>
      <c r="H1095">
        <v>417.49</v>
      </c>
      <c r="I1095">
        <v>141632016.08759999</v>
      </c>
    </row>
    <row r="1096" spans="1:9" x14ac:dyDescent="0.25">
      <c r="A1096" s="27">
        <v>42082</v>
      </c>
      <c r="B1096" t="s">
        <v>67</v>
      </c>
      <c r="C1096" t="s">
        <v>68</v>
      </c>
      <c r="D1096">
        <v>345.90199999999999</v>
      </c>
      <c r="E1096">
        <v>345.68799999999999</v>
      </c>
      <c r="F1096">
        <v>6.191E-2</v>
      </c>
      <c r="G1096">
        <v>0.214</v>
      </c>
      <c r="H1096">
        <v>392.49</v>
      </c>
      <c r="I1096">
        <v>135763283.5212</v>
      </c>
    </row>
    <row r="1097" spans="1:9" x14ac:dyDescent="0.25">
      <c r="A1097" s="27">
        <v>42081</v>
      </c>
      <c r="B1097" t="s">
        <v>67</v>
      </c>
      <c r="C1097" t="s">
        <v>68</v>
      </c>
      <c r="D1097">
        <v>345.68799999999999</v>
      </c>
      <c r="E1097">
        <v>363.48399999999998</v>
      </c>
      <c r="F1097">
        <v>-4.89595</v>
      </c>
      <c r="G1097">
        <v>-17.795999999999999</v>
      </c>
      <c r="H1097">
        <v>392.49</v>
      </c>
      <c r="I1097">
        <v>135679290.53279999</v>
      </c>
    </row>
    <row r="1098" spans="1:9" x14ac:dyDescent="0.25">
      <c r="A1098" s="27">
        <v>42080</v>
      </c>
      <c r="B1098" t="s">
        <v>67</v>
      </c>
      <c r="C1098" t="s">
        <v>68</v>
      </c>
      <c r="D1098">
        <v>363.48399999999998</v>
      </c>
      <c r="E1098">
        <v>366.01799999999997</v>
      </c>
      <c r="F1098">
        <v>-0.69232000000000005</v>
      </c>
      <c r="G1098">
        <v>-2.5339999999999998</v>
      </c>
      <c r="H1098">
        <v>392.49</v>
      </c>
      <c r="I1098">
        <v>142664053.25040001</v>
      </c>
    </row>
    <row r="1099" spans="1:9" x14ac:dyDescent="0.25">
      <c r="A1099" s="27">
        <v>42079</v>
      </c>
      <c r="B1099" t="s">
        <v>67</v>
      </c>
      <c r="C1099" t="s">
        <v>68</v>
      </c>
      <c r="D1099">
        <v>366.01799999999997</v>
      </c>
      <c r="E1099">
        <v>374.274</v>
      </c>
      <c r="F1099">
        <v>-2.20587</v>
      </c>
      <c r="G1099">
        <v>-8.2560000000000002</v>
      </c>
      <c r="H1099">
        <v>392.49</v>
      </c>
      <c r="I1099">
        <v>143658624.43079999</v>
      </c>
    </row>
    <row r="1100" spans="1:9" x14ac:dyDescent="0.25">
      <c r="A1100" s="27">
        <v>42076</v>
      </c>
      <c r="B1100" t="s">
        <v>67</v>
      </c>
      <c r="C1100" t="s">
        <v>68</v>
      </c>
      <c r="D1100">
        <v>374.274</v>
      </c>
      <c r="E1100">
        <v>364.428</v>
      </c>
      <c r="F1100">
        <v>2.7017699999999998</v>
      </c>
      <c r="G1100">
        <v>9.8460000000000001</v>
      </c>
      <c r="H1100">
        <v>392.49</v>
      </c>
      <c r="I1100">
        <v>146899026.82440001</v>
      </c>
    </row>
    <row r="1101" spans="1:9" x14ac:dyDescent="0.25">
      <c r="A1101" s="27">
        <v>42075</v>
      </c>
      <c r="B1101" t="s">
        <v>67</v>
      </c>
      <c r="C1101" t="s">
        <v>68</v>
      </c>
      <c r="D1101">
        <v>364.428</v>
      </c>
      <c r="E1101">
        <v>388.93400000000003</v>
      </c>
      <c r="F1101">
        <v>-6.3008100000000002</v>
      </c>
      <c r="G1101">
        <v>-24.506</v>
      </c>
      <c r="H1101">
        <v>392.49</v>
      </c>
      <c r="I1101">
        <v>143034564.3768</v>
      </c>
    </row>
    <row r="1102" spans="1:9" x14ac:dyDescent="0.25">
      <c r="A1102" s="27">
        <v>42074</v>
      </c>
      <c r="B1102" t="s">
        <v>67</v>
      </c>
      <c r="C1102" t="s">
        <v>68</v>
      </c>
      <c r="D1102">
        <v>388.93400000000003</v>
      </c>
      <c r="E1102">
        <v>384.94600000000003</v>
      </c>
      <c r="F1102">
        <v>1.03599</v>
      </c>
      <c r="G1102">
        <v>3.988</v>
      </c>
      <c r="H1102">
        <v>392.49</v>
      </c>
      <c r="I1102">
        <v>152652939.02039999</v>
      </c>
    </row>
    <row r="1103" spans="1:9" x14ac:dyDescent="0.25">
      <c r="A1103" s="27">
        <v>42073</v>
      </c>
      <c r="B1103" t="s">
        <v>67</v>
      </c>
      <c r="C1103" t="s">
        <v>68</v>
      </c>
      <c r="D1103">
        <v>384.94600000000003</v>
      </c>
      <c r="E1103">
        <v>365.91</v>
      </c>
      <c r="F1103">
        <v>5.2023700000000002</v>
      </c>
      <c r="G1103">
        <v>19.036000000000001</v>
      </c>
      <c r="H1103">
        <v>392.49</v>
      </c>
      <c r="I1103">
        <v>151087686.50760001</v>
      </c>
    </row>
    <row r="1104" spans="1:9" x14ac:dyDescent="0.25">
      <c r="A1104" s="27">
        <v>42072</v>
      </c>
      <c r="B1104" t="s">
        <v>67</v>
      </c>
      <c r="C1104" t="s">
        <v>68</v>
      </c>
      <c r="D1104">
        <v>365.91</v>
      </c>
      <c r="E1104">
        <v>371.75400000000002</v>
      </c>
      <c r="F1104">
        <v>-1.5720099999999999</v>
      </c>
      <c r="G1104">
        <v>-5.8440000000000003</v>
      </c>
      <c r="H1104">
        <v>392.49</v>
      </c>
      <c r="I1104">
        <v>143616235.44600001</v>
      </c>
    </row>
    <row r="1105" spans="1:9" x14ac:dyDescent="0.25">
      <c r="A1105" s="27">
        <v>42069</v>
      </c>
      <c r="B1105" t="s">
        <v>67</v>
      </c>
      <c r="C1105" t="s">
        <v>68</v>
      </c>
      <c r="D1105">
        <v>371.75400000000002</v>
      </c>
      <c r="E1105">
        <v>354.82400000000001</v>
      </c>
      <c r="F1105">
        <v>4.7713799999999997</v>
      </c>
      <c r="G1105">
        <v>16.93</v>
      </c>
      <c r="H1105">
        <v>384.99</v>
      </c>
      <c r="I1105">
        <v>143121795.5124</v>
      </c>
    </row>
    <row r="1106" spans="1:9" x14ac:dyDescent="0.25">
      <c r="A1106" s="27">
        <v>42068</v>
      </c>
      <c r="B1106" t="s">
        <v>67</v>
      </c>
      <c r="C1106" t="s">
        <v>68</v>
      </c>
      <c r="D1106">
        <v>354.82400000000001</v>
      </c>
      <c r="E1106">
        <v>361.73</v>
      </c>
      <c r="F1106">
        <v>-1.90916</v>
      </c>
      <c r="G1106">
        <v>-6.9059999999999997</v>
      </c>
      <c r="H1106">
        <v>377.49</v>
      </c>
      <c r="I1106">
        <v>133942724.65440001</v>
      </c>
    </row>
    <row r="1107" spans="1:9" x14ac:dyDescent="0.25">
      <c r="A1107" s="27">
        <v>42067</v>
      </c>
      <c r="B1107" t="s">
        <v>67</v>
      </c>
      <c r="C1107" t="s">
        <v>68</v>
      </c>
      <c r="D1107">
        <v>361.73</v>
      </c>
      <c r="E1107">
        <v>362.28800000000001</v>
      </c>
      <c r="F1107">
        <v>-0.15401999999999999</v>
      </c>
      <c r="G1107">
        <v>-0.55800000000000005</v>
      </c>
      <c r="H1107">
        <v>372.49</v>
      </c>
      <c r="I1107">
        <v>134741024.73800001</v>
      </c>
    </row>
    <row r="1108" spans="1:9" x14ac:dyDescent="0.25">
      <c r="A1108" s="27">
        <v>42066</v>
      </c>
      <c r="B1108" t="s">
        <v>67</v>
      </c>
      <c r="C1108" t="s">
        <v>68</v>
      </c>
      <c r="D1108">
        <v>362.28800000000001</v>
      </c>
      <c r="E1108">
        <v>353.39800000000002</v>
      </c>
      <c r="F1108">
        <v>2.5155799999999999</v>
      </c>
      <c r="G1108">
        <v>8.89</v>
      </c>
      <c r="H1108">
        <v>342.49</v>
      </c>
      <c r="I1108">
        <v>124080234.4928</v>
      </c>
    </row>
    <row r="1109" spans="1:9" x14ac:dyDescent="0.25">
      <c r="A1109" s="27">
        <v>42065</v>
      </c>
      <c r="B1109" t="s">
        <v>67</v>
      </c>
      <c r="C1109" t="s">
        <v>68</v>
      </c>
      <c r="D1109">
        <v>353.39800000000002</v>
      </c>
      <c r="E1109">
        <v>363.65</v>
      </c>
      <c r="F1109">
        <v>-2.8191899999999999</v>
      </c>
      <c r="G1109">
        <v>-10.252000000000001</v>
      </c>
      <c r="H1109">
        <v>322.49</v>
      </c>
      <c r="I1109">
        <v>113967533.0588</v>
      </c>
    </row>
    <row r="1110" spans="1:9" x14ac:dyDescent="0.25">
      <c r="A1110" s="27">
        <v>42062</v>
      </c>
      <c r="B1110" t="s">
        <v>67</v>
      </c>
      <c r="C1110" t="s">
        <v>68</v>
      </c>
      <c r="D1110">
        <v>363.65</v>
      </c>
      <c r="E1110">
        <v>367.33199999999999</v>
      </c>
      <c r="F1110">
        <v>-1.0023599999999999</v>
      </c>
      <c r="G1110">
        <v>-3.6819999999999999</v>
      </c>
      <c r="H1110">
        <v>303.74</v>
      </c>
      <c r="I1110">
        <v>110455269.19</v>
      </c>
    </row>
    <row r="1111" spans="1:9" x14ac:dyDescent="0.25">
      <c r="A1111" s="27">
        <v>42061</v>
      </c>
      <c r="B1111" t="s">
        <v>67</v>
      </c>
      <c r="C1111" t="s">
        <v>68</v>
      </c>
      <c r="D1111">
        <v>367.33199999999999</v>
      </c>
      <c r="E1111">
        <v>374.91199999999998</v>
      </c>
      <c r="F1111">
        <v>-2.0218099999999999</v>
      </c>
      <c r="G1111">
        <v>-7.58</v>
      </c>
      <c r="H1111">
        <v>303.74</v>
      </c>
      <c r="I1111">
        <v>111573642.0792</v>
      </c>
    </row>
    <row r="1112" spans="1:9" x14ac:dyDescent="0.25">
      <c r="A1112" s="27">
        <v>42060</v>
      </c>
      <c r="B1112" t="s">
        <v>67</v>
      </c>
      <c r="C1112" t="s">
        <v>68</v>
      </c>
      <c r="D1112">
        <v>374.91199999999998</v>
      </c>
      <c r="E1112">
        <v>367.88</v>
      </c>
      <c r="F1112">
        <v>1.9114899999999999</v>
      </c>
      <c r="G1112">
        <v>7.032</v>
      </c>
      <c r="H1112">
        <v>283.74</v>
      </c>
      <c r="I1112">
        <v>106377755.8272</v>
      </c>
    </row>
    <row r="1113" spans="1:9" x14ac:dyDescent="0.25">
      <c r="A1113" s="27">
        <v>42059</v>
      </c>
      <c r="B1113" t="s">
        <v>67</v>
      </c>
      <c r="C1113" t="s">
        <v>68</v>
      </c>
      <c r="D1113">
        <v>367.88</v>
      </c>
      <c r="E1113">
        <v>387.00799999999998</v>
      </c>
      <c r="F1113">
        <v>-4.9425299999999996</v>
      </c>
      <c r="G1113">
        <v>-19.128</v>
      </c>
      <c r="H1113">
        <v>263.74</v>
      </c>
      <c r="I1113">
        <v>97024891.928000003</v>
      </c>
    </row>
    <row r="1114" spans="1:9" x14ac:dyDescent="0.25">
      <c r="A1114" s="27">
        <v>42058</v>
      </c>
      <c r="B1114" t="s">
        <v>67</v>
      </c>
      <c r="C1114" t="s">
        <v>68</v>
      </c>
      <c r="D1114">
        <v>387.00799999999998</v>
      </c>
      <c r="E1114">
        <v>384.71</v>
      </c>
      <c r="F1114">
        <v>0.59733000000000003</v>
      </c>
      <c r="G1114">
        <v>2.298</v>
      </c>
      <c r="H1114">
        <v>253.74</v>
      </c>
      <c r="I1114">
        <v>98199642.124799997</v>
      </c>
    </row>
    <row r="1115" spans="1:9" x14ac:dyDescent="0.25">
      <c r="A1115" s="27">
        <v>42055</v>
      </c>
      <c r="B1115" t="s">
        <v>67</v>
      </c>
      <c r="C1115" t="s">
        <v>68</v>
      </c>
      <c r="D1115">
        <v>384.71</v>
      </c>
      <c r="E1115">
        <v>400.49400000000003</v>
      </c>
      <c r="F1115">
        <v>-3.9411299999999998</v>
      </c>
      <c r="G1115">
        <v>-15.784000000000001</v>
      </c>
      <c r="H1115">
        <v>253.74</v>
      </c>
      <c r="I1115">
        <v>97616546.225999996</v>
      </c>
    </row>
    <row r="1116" spans="1:9" x14ac:dyDescent="0.25">
      <c r="A1116" s="27">
        <v>42054</v>
      </c>
      <c r="B1116" t="s">
        <v>67</v>
      </c>
      <c r="C1116" t="s">
        <v>68</v>
      </c>
      <c r="D1116">
        <v>400.49400000000003</v>
      </c>
      <c r="E1116">
        <v>405.98</v>
      </c>
      <c r="F1116">
        <v>-1.3512999999999999</v>
      </c>
      <c r="G1116">
        <v>-5.4859999999999998</v>
      </c>
      <c r="H1116">
        <v>247.49</v>
      </c>
      <c r="I1116">
        <v>99118500.356399998</v>
      </c>
    </row>
    <row r="1117" spans="1:9" x14ac:dyDescent="0.25">
      <c r="A1117" s="27">
        <v>42053</v>
      </c>
      <c r="B1117" t="s">
        <v>67</v>
      </c>
      <c r="C1117" t="s">
        <v>68</v>
      </c>
      <c r="D1117">
        <v>405.98</v>
      </c>
      <c r="E1117">
        <v>414.51799999999997</v>
      </c>
      <c r="F1117">
        <v>-2.0597400000000001</v>
      </c>
      <c r="G1117">
        <v>-8.5380000000000003</v>
      </c>
      <c r="H1117">
        <v>242.49</v>
      </c>
      <c r="I1117">
        <v>98446333.788000003</v>
      </c>
    </row>
    <row r="1118" spans="1:9" x14ac:dyDescent="0.25">
      <c r="A1118" s="27">
        <v>42052</v>
      </c>
      <c r="B1118" t="s">
        <v>67</v>
      </c>
      <c r="C1118" t="s">
        <v>68</v>
      </c>
      <c r="D1118">
        <v>414.51799999999997</v>
      </c>
      <c r="E1118">
        <v>412.75799999999998</v>
      </c>
      <c r="F1118">
        <v>0.4264</v>
      </c>
      <c r="G1118">
        <v>1.76</v>
      </c>
      <c r="H1118">
        <v>236.24</v>
      </c>
      <c r="I1118">
        <v>97925981.0308</v>
      </c>
    </row>
    <row r="1119" spans="1:9" x14ac:dyDescent="0.25">
      <c r="A1119" s="27">
        <v>42048</v>
      </c>
      <c r="B1119" t="s">
        <v>67</v>
      </c>
      <c r="C1119" t="s">
        <v>68</v>
      </c>
      <c r="D1119">
        <v>412.75799999999998</v>
      </c>
      <c r="E1119">
        <v>415.214</v>
      </c>
      <c r="F1119">
        <v>-0.59150000000000003</v>
      </c>
      <c r="G1119">
        <v>-2.456</v>
      </c>
      <c r="H1119">
        <v>232.49</v>
      </c>
      <c r="I1119">
        <v>95962355.0748</v>
      </c>
    </row>
    <row r="1120" spans="1:9" x14ac:dyDescent="0.25">
      <c r="A1120" s="27">
        <v>42047</v>
      </c>
      <c r="B1120" t="s">
        <v>67</v>
      </c>
      <c r="C1120" t="s">
        <v>68</v>
      </c>
      <c r="D1120">
        <v>415.214</v>
      </c>
      <c r="E1120">
        <v>437.40600000000001</v>
      </c>
      <c r="F1120">
        <v>-5.07355</v>
      </c>
      <c r="G1120">
        <v>-22.192</v>
      </c>
      <c r="H1120">
        <v>227.49</v>
      </c>
      <c r="I1120">
        <v>94457281.988399997</v>
      </c>
    </row>
    <row r="1121" spans="1:9" x14ac:dyDescent="0.25">
      <c r="A1121" s="27">
        <v>42046</v>
      </c>
      <c r="B1121" t="s">
        <v>67</v>
      </c>
      <c r="C1121" t="s">
        <v>68</v>
      </c>
      <c r="D1121">
        <v>437.40600000000001</v>
      </c>
      <c r="E1121">
        <v>439.51799999999997</v>
      </c>
      <c r="F1121">
        <v>-0.48053000000000001</v>
      </c>
      <c r="G1121">
        <v>-2.1120000000000001</v>
      </c>
      <c r="H1121">
        <v>227.49</v>
      </c>
      <c r="I1121">
        <v>99505753.383599997</v>
      </c>
    </row>
    <row r="1122" spans="1:9" x14ac:dyDescent="0.25">
      <c r="A1122" s="27">
        <v>42045</v>
      </c>
      <c r="B1122" t="s">
        <v>67</v>
      </c>
      <c r="C1122" t="s">
        <v>68</v>
      </c>
      <c r="D1122">
        <v>439.51799999999997</v>
      </c>
      <c r="E1122">
        <v>459.16199999999998</v>
      </c>
      <c r="F1122">
        <v>-4.2782299999999998</v>
      </c>
      <c r="G1122">
        <v>-19.643999999999998</v>
      </c>
      <c r="H1122">
        <v>226.24</v>
      </c>
      <c r="I1122">
        <v>99436816.0308</v>
      </c>
    </row>
    <row r="1123" spans="1:9" x14ac:dyDescent="0.25">
      <c r="A1123" s="27">
        <v>42044</v>
      </c>
      <c r="B1123" t="s">
        <v>67</v>
      </c>
      <c r="C1123" t="s">
        <v>68</v>
      </c>
      <c r="D1123">
        <v>459.16199999999998</v>
      </c>
      <c r="E1123">
        <v>450.00400000000002</v>
      </c>
      <c r="F1123">
        <v>2.0350899999999998</v>
      </c>
      <c r="G1123">
        <v>9.1579999999999995</v>
      </c>
      <c r="H1123">
        <v>208.74</v>
      </c>
      <c r="I1123">
        <v>95845751.377200007</v>
      </c>
    </row>
    <row r="1124" spans="1:9" x14ac:dyDescent="0.25">
      <c r="A1124" s="27">
        <v>42041</v>
      </c>
      <c r="B1124" t="s">
        <v>67</v>
      </c>
      <c r="C1124" t="s">
        <v>68</v>
      </c>
      <c r="D1124">
        <v>450.00400000000002</v>
      </c>
      <c r="E1124">
        <v>438.78800000000001</v>
      </c>
      <c r="F1124">
        <v>2.55613</v>
      </c>
      <c r="G1124">
        <v>11.215999999999999</v>
      </c>
      <c r="H1124">
        <v>208.74</v>
      </c>
      <c r="I1124">
        <v>93934104.962400004</v>
      </c>
    </row>
    <row r="1125" spans="1:9" x14ac:dyDescent="0.25">
      <c r="A1125" s="27">
        <v>42040</v>
      </c>
      <c r="B1125" t="s">
        <v>67</v>
      </c>
      <c r="C1125" t="s">
        <v>68</v>
      </c>
      <c r="D1125">
        <v>438.78800000000001</v>
      </c>
      <c r="E1125">
        <v>459.60199999999998</v>
      </c>
      <c r="F1125">
        <v>-4.5286999999999997</v>
      </c>
      <c r="G1125">
        <v>-20.814</v>
      </c>
      <c r="H1125">
        <v>208.74</v>
      </c>
      <c r="I1125">
        <v>91592870.392800003</v>
      </c>
    </row>
    <row r="1126" spans="1:9" x14ac:dyDescent="0.25">
      <c r="A1126" s="27">
        <v>42039</v>
      </c>
      <c r="B1126" t="s">
        <v>67</v>
      </c>
      <c r="C1126" t="s">
        <v>68</v>
      </c>
      <c r="D1126">
        <v>459.60199999999998</v>
      </c>
      <c r="E1126">
        <v>440.56799999999998</v>
      </c>
      <c r="F1126">
        <v>4.3203300000000002</v>
      </c>
      <c r="G1126">
        <v>19.033999999999999</v>
      </c>
      <c r="H1126">
        <v>208.74</v>
      </c>
      <c r="I1126">
        <v>95937597.2412</v>
      </c>
    </row>
    <row r="1127" spans="1:9" x14ac:dyDescent="0.25">
      <c r="A1127" s="27">
        <v>42038</v>
      </c>
      <c r="B1127" t="s">
        <v>67</v>
      </c>
      <c r="C1127" t="s">
        <v>68</v>
      </c>
      <c r="D1127">
        <v>440.56799999999998</v>
      </c>
      <c r="E1127">
        <v>460.09800000000001</v>
      </c>
      <c r="F1127">
        <v>-4.2447499999999998</v>
      </c>
      <c r="G1127">
        <v>-19.53</v>
      </c>
      <c r="H1127">
        <v>208.74</v>
      </c>
      <c r="I1127">
        <v>91964428.660799995</v>
      </c>
    </row>
    <row r="1128" spans="1:9" x14ac:dyDescent="0.25">
      <c r="A1128" s="27">
        <v>42037</v>
      </c>
      <c r="B1128" t="s">
        <v>67</v>
      </c>
      <c r="C1128" t="s">
        <v>68</v>
      </c>
      <c r="D1128">
        <v>460.09800000000001</v>
      </c>
      <c r="E1128">
        <v>480.35599999999999</v>
      </c>
      <c r="F1128">
        <v>-4.2172900000000002</v>
      </c>
      <c r="G1128">
        <v>-20.257999999999999</v>
      </c>
      <c r="H1128">
        <v>208.74</v>
      </c>
      <c r="I1128">
        <v>96041132.578799993</v>
      </c>
    </row>
    <row r="1129" spans="1:9" x14ac:dyDescent="0.25">
      <c r="A1129" s="27">
        <v>42034</v>
      </c>
      <c r="B1129" t="s">
        <v>67</v>
      </c>
      <c r="C1129" t="s">
        <v>68</v>
      </c>
      <c r="D1129">
        <v>480.35599999999999</v>
      </c>
      <c r="E1129">
        <v>440.11</v>
      </c>
      <c r="F1129">
        <v>9.1445299999999996</v>
      </c>
      <c r="G1129">
        <v>40.246000000000002</v>
      </c>
      <c r="H1129">
        <v>208.74</v>
      </c>
      <c r="I1129">
        <v>100269799.65360001</v>
      </c>
    </row>
    <row r="1130" spans="1:9" x14ac:dyDescent="0.25">
      <c r="A1130" s="27">
        <v>42033</v>
      </c>
      <c r="B1130" t="s">
        <v>67</v>
      </c>
      <c r="C1130" t="s">
        <v>68</v>
      </c>
      <c r="D1130">
        <v>440.11</v>
      </c>
      <c r="E1130">
        <v>471.43799999999999</v>
      </c>
      <c r="F1130">
        <v>-6.6452</v>
      </c>
      <c r="G1130">
        <v>-31.327999999999999</v>
      </c>
      <c r="H1130">
        <v>221.24</v>
      </c>
      <c r="I1130">
        <v>97370200.466000006</v>
      </c>
    </row>
    <row r="1131" spans="1:9" x14ac:dyDescent="0.25">
      <c r="A1131" s="27">
        <v>42032</v>
      </c>
      <c r="B1131" t="s">
        <v>67</v>
      </c>
      <c r="C1131" t="s">
        <v>68</v>
      </c>
      <c r="D1131">
        <v>471.43799999999999</v>
      </c>
      <c r="E1131">
        <v>414.81</v>
      </c>
      <c r="F1131">
        <v>13.65155</v>
      </c>
      <c r="G1131">
        <v>56.628</v>
      </c>
      <c r="H1131">
        <v>233.74</v>
      </c>
      <c r="I1131">
        <v>110194200.98280001</v>
      </c>
    </row>
    <row r="1132" spans="1:9" x14ac:dyDescent="0.25">
      <c r="A1132" s="27">
        <v>42031</v>
      </c>
      <c r="B1132" t="s">
        <v>67</v>
      </c>
      <c r="C1132" t="s">
        <v>68</v>
      </c>
      <c r="D1132">
        <v>414.81</v>
      </c>
      <c r="E1132">
        <v>400.74400000000003</v>
      </c>
      <c r="F1132">
        <v>3.50997</v>
      </c>
      <c r="G1132">
        <v>14.066000000000001</v>
      </c>
      <c r="H1132">
        <v>233.74</v>
      </c>
      <c r="I1132">
        <v>96957938.285999998</v>
      </c>
    </row>
    <row r="1133" spans="1:9" x14ac:dyDescent="0.25">
      <c r="A1133" s="27">
        <v>42030</v>
      </c>
      <c r="B1133" t="s">
        <v>67</v>
      </c>
      <c r="C1133" t="s">
        <v>68</v>
      </c>
      <c r="D1133">
        <v>400.74400000000003</v>
      </c>
      <c r="E1133">
        <v>426.39600000000002</v>
      </c>
      <c r="F1133">
        <v>-6.016</v>
      </c>
      <c r="G1133">
        <v>-25.652000000000001</v>
      </c>
      <c r="H1133">
        <v>233.74</v>
      </c>
      <c r="I1133">
        <v>93670143.006400004</v>
      </c>
    </row>
    <row r="1134" spans="1:9" x14ac:dyDescent="0.25">
      <c r="A1134" s="27">
        <v>42027</v>
      </c>
      <c r="B1134" t="s">
        <v>67</v>
      </c>
      <c r="C1134" t="s">
        <v>68</v>
      </c>
      <c r="D1134">
        <v>426.39600000000002</v>
      </c>
      <c r="E1134">
        <v>415.048</v>
      </c>
      <c r="F1134">
        <v>2.73414</v>
      </c>
      <c r="G1134">
        <v>11.348000000000001</v>
      </c>
      <c r="H1134">
        <v>233.74</v>
      </c>
      <c r="I1134">
        <v>99666056.877599999</v>
      </c>
    </row>
    <row r="1135" spans="1:9" x14ac:dyDescent="0.25">
      <c r="A1135" s="27">
        <v>42026</v>
      </c>
      <c r="B1135" t="s">
        <v>67</v>
      </c>
      <c r="C1135" t="s">
        <v>68</v>
      </c>
      <c r="D1135">
        <v>415.048</v>
      </c>
      <c r="E1135">
        <v>438.11799999999999</v>
      </c>
      <c r="F1135">
        <v>-5.2656999999999998</v>
      </c>
      <c r="G1135">
        <v>-23.07</v>
      </c>
      <c r="H1135">
        <v>233.74</v>
      </c>
      <c r="I1135">
        <v>97013568.548800007</v>
      </c>
    </row>
    <row r="1136" spans="1:9" x14ac:dyDescent="0.25">
      <c r="A1136" s="27">
        <v>42025</v>
      </c>
      <c r="B1136" t="s">
        <v>67</v>
      </c>
      <c r="C1136" t="s">
        <v>68</v>
      </c>
      <c r="D1136">
        <v>438.11799999999999</v>
      </c>
      <c r="E1136">
        <v>467.14400000000001</v>
      </c>
      <c r="F1136">
        <v>-6.2134999999999998</v>
      </c>
      <c r="G1136">
        <v>-29.026</v>
      </c>
      <c r="H1136">
        <v>236.24</v>
      </c>
      <c r="I1136">
        <v>103501259.1908</v>
      </c>
    </row>
    <row r="1137" spans="1:9" x14ac:dyDescent="0.25">
      <c r="A1137" s="27">
        <v>42024</v>
      </c>
      <c r="B1137" t="s">
        <v>67</v>
      </c>
      <c r="C1137" t="s">
        <v>68</v>
      </c>
      <c r="D1137">
        <v>467.14400000000001</v>
      </c>
      <c r="E1137">
        <v>467.66</v>
      </c>
      <c r="F1137">
        <v>-0.11033999999999999</v>
      </c>
      <c r="G1137">
        <v>-0.51600000000000001</v>
      </c>
      <c r="H1137">
        <v>236.24</v>
      </c>
      <c r="I1137">
        <v>110358378.84639999</v>
      </c>
    </row>
    <row r="1138" spans="1:9" x14ac:dyDescent="0.25">
      <c r="A1138" s="27">
        <v>42020</v>
      </c>
      <c r="B1138" t="s">
        <v>67</v>
      </c>
      <c r="C1138" t="s">
        <v>68</v>
      </c>
      <c r="D1138">
        <v>467.66</v>
      </c>
      <c r="E1138">
        <v>483.036</v>
      </c>
      <c r="F1138">
        <v>-3.1831999999999998</v>
      </c>
      <c r="G1138">
        <v>-15.375999999999999</v>
      </c>
      <c r="H1138">
        <v>246.24</v>
      </c>
      <c r="I1138">
        <v>115156878.99600001</v>
      </c>
    </row>
    <row r="1139" spans="1:9" x14ac:dyDescent="0.25">
      <c r="A1139" s="27">
        <v>42019</v>
      </c>
      <c r="B1139" t="s">
        <v>67</v>
      </c>
      <c r="C1139" t="s">
        <v>68</v>
      </c>
      <c r="D1139">
        <v>483.036</v>
      </c>
      <c r="E1139">
        <v>462.14400000000001</v>
      </c>
      <c r="F1139">
        <v>4.52067</v>
      </c>
      <c r="G1139">
        <v>20.891999999999999</v>
      </c>
      <c r="H1139">
        <v>246.24</v>
      </c>
      <c r="I1139">
        <v>118943074.46160001</v>
      </c>
    </row>
    <row r="1140" spans="1:9" x14ac:dyDescent="0.25">
      <c r="A1140" s="27">
        <v>42018</v>
      </c>
      <c r="B1140" t="s">
        <v>67</v>
      </c>
      <c r="C1140" t="s">
        <v>68</v>
      </c>
      <c r="D1140">
        <v>462.14400000000001</v>
      </c>
      <c r="E1140">
        <v>457.62400000000002</v>
      </c>
      <c r="F1140">
        <v>0.98770999999999998</v>
      </c>
      <c r="G1140">
        <v>4.5199999999999996</v>
      </c>
      <c r="H1140">
        <v>246.24</v>
      </c>
      <c r="I1140">
        <v>113798615.84639999</v>
      </c>
    </row>
    <row r="1141" spans="1:9" x14ac:dyDescent="0.25">
      <c r="A1141" s="27">
        <v>42017</v>
      </c>
      <c r="B1141" t="s">
        <v>67</v>
      </c>
      <c r="C1141" t="s">
        <v>68</v>
      </c>
      <c r="D1141">
        <v>457.62400000000002</v>
      </c>
      <c r="E1141">
        <v>448.25599999999997</v>
      </c>
      <c r="F1141">
        <v>2.08988</v>
      </c>
      <c r="G1141">
        <v>9.3680000000000003</v>
      </c>
      <c r="H1141">
        <v>246.24</v>
      </c>
      <c r="I1141">
        <v>112685608.3344</v>
      </c>
    </row>
    <row r="1142" spans="1:9" x14ac:dyDescent="0.25">
      <c r="A1142" s="27">
        <v>42016</v>
      </c>
      <c r="B1142" t="s">
        <v>67</v>
      </c>
      <c r="C1142" t="s">
        <v>68</v>
      </c>
      <c r="D1142">
        <v>448.25599999999997</v>
      </c>
      <c r="E1142">
        <v>430.64</v>
      </c>
      <c r="F1142">
        <v>4.0906599999999997</v>
      </c>
      <c r="G1142">
        <v>17.616</v>
      </c>
      <c r="H1142">
        <v>246.24</v>
      </c>
      <c r="I1142">
        <v>110378826.3936</v>
      </c>
    </row>
    <row r="1143" spans="1:9" x14ac:dyDescent="0.25">
      <c r="A1143" s="27">
        <v>42013</v>
      </c>
      <c r="B1143" t="s">
        <v>67</v>
      </c>
      <c r="C1143" t="s">
        <v>68</v>
      </c>
      <c r="D1143">
        <v>430.64</v>
      </c>
      <c r="E1143">
        <v>409.536</v>
      </c>
      <c r="F1143">
        <v>5.1531500000000001</v>
      </c>
      <c r="G1143">
        <v>21.103999999999999</v>
      </c>
      <c r="H1143">
        <v>248.74</v>
      </c>
      <c r="I1143">
        <v>107117651.984</v>
      </c>
    </row>
    <row r="1144" spans="1:9" x14ac:dyDescent="0.25">
      <c r="A1144" s="27">
        <v>42012</v>
      </c>
      <c r="B1144" t="s">
        <v>67</v>
      </c>
      <c r="C1144" t="s">
        <v>68</v>
      </c>
      <c r="D1144">
        <v>409.536</v>
      </c>
      <c r="E1144">
        <v>433.39600000000002</v>
      </c>
      <c r="F1144">
        <v>-5.5053599999999996</v>
      </c>
      <c r="G1144">
        <v>-23.86</v>
      </c>
      <c r="H1144">
        <v>256.24</v>
      </c>
      <c r="I1144">
        <v>104939750.3616</v>
      </c>
    </row>
    <row r="1145" spans="1:9" x14ac:dyDescent="0.25">
      <c r="A1145" s="27">
        <v>42011</v>
      </c>
      <c r="B1145" t="s">
        <v>67</v>
      </c>
      <c r="C1145" t="s">
        <v>68</v>
      </c>
      <c r="D1145">
        <v>433.39600000000002</v>
      </c>
      <c r="E1145">
        <v>456.19</v>
      </c>
      <c r="F1145">
        <v>-4.9965999999999999</v>
      </c>
      <c r="G1145">
        <v>-22.794</v>
      </c>
      <c r="H1145">
        <v>256.24</v>
      </c>
      <c r="I1145">
        <v>111053651.0776</v>
      </c>
    </row>
    <row r="1146" spans="1:9" x14ac:dyDescent="0.25">
      <c r="A1146" s="27">
        <v>42010</v>
      </c>
      <c r="B1146" t="s">
        <v>67</v>
      </c>
      <c r="C1146" t="s">
        <v>68</v>
      </c>
      <c r="D1146">
        <v>456.19</v>
      </c>
      <c r="E1146">
        <v>442.35199999999998</v>
      </c>
      <c r="F1146">
        <v>3.1282800000000002</v>
      </c>
      <c r="G1146">
        <v>13.837999999999999</v>
      </c>
      <c r="H1146">
        <v>266.24</v>
      </c>
      <c r="I1146">
        <v>121456299.314</v>
      </c>
    </row>
    <row r="1147" spans="1:9" x14ac:dyDescent="0.25">
      <c r="A1147" s="27">
        <v>42009</v>
      </c>
      <c r="B1147" t="s">
        <v>67</v>
      </c>
      <c r="C1147" t="s">
        <v>68</v>
      </c>
      <c r="D1147">
        <v>442.35199999999998</v>
      </c>
      <c r="E1147">
        <v>416.11599999999999</v>
      </c>
      <c r="F1147">
        <v>6.30497</v>
      </c>
      <c r="G1147">
        <v>26.236000000000001</v>
      </c>
      <c r="H1147">
        <v>266.24</v>
      </c>
      <c r="I1147">
        <v>117772061.89120001</v>
      </c>
    </row>
    <row r="1148" spans="1:9" x14ac:dyDescent="0.25">
      <c r="A1148" s="27">
        <v>42006</v>
      </c>
      <c r="B1148" t="s">
        <v>67</v>
      </c>
      <c r="C1148" t="s">
        <v>68</v>
      </c>
      <c r="D1148">
        <v>416.11599999999999</v>
      </c>
      <c r="E1148">
        <v>418.64600000000002</v>
      </c>
      <c r="F1148">
        <v>-0.60433000000000003</v>
      </c>
      <c r="G1148">
        <v>-2.5299999999999998</v>
      </c>
      <c r="H1148">
        <v>266.24</v>
      </c>
      <c r="I1148">
        <v>110786973.5096</v>
      </c>
    </row>
    <row r="1149" spans="1:9" x14ac:dyDescent="0.25">
      <c r="A1149" s="27">
        <v>42004</v>
      </c>
      <c r="B1149" t="s">
        <v>67</v>
      </c>
      <c r="C1149" t="s">
        <v>68</v>
      </c>
      <c r="D1149">
        <v>418.64600000000002</v>
      </c>
      <c r="E1149">
        <v>385.41199999999998</v>
      </c>
      <c r="F1149">
        <v>8.6229800000000001</v>
      </c>
      <c r="G1149">
        <v>33.234000000000002</v>
      </c>
      <c r="H1149">
        <v>266.24</v>
      </c>
      <c r="I1149">
        <v>111460562.22759999</v>
      </c>
    </row>
    <row r="1150" spans="1:9" x14ac:dyDescent="0.25">
      <c r="A1150" s="27">
        <v>42003</v>
      </c>
      <c r="B1150" t="s">
        <v>67</v>
      </c>
      <c r="C1150" t="s">
        <v>68</v>
      </c>
      <c r="D1150">
        <v>385.41199999999998</v>
      </c>
      <c r="E1150">
        <v>377.73399999999998</v>
      </c>
      <c r="F1150">
        <v>2.0326499999999998</v>
      </c>
      <c r="G1150">
        <v>7.6779999999999999</v>
      </c>
      <c r="H1150">
        <v>266.24</v>
      </c>
      <c r="I1150">
        <v>102612322.12720001</v>
      </c>
    </row>
    <row r="1151" spans="1:9" x14ac:dyDescent="0.25">
      <c r="A1151" s="27">
        <v>42002</v>
      </c>
      <c r="B1151" t="s">
        <v>67</v>
      </c>
      <c r="C1151" t="s">
        <v>68</v>
      </c>
      <c r="D1151">
        <v>377.73399999999998</v>
      </c>
      <c r="E1151">
        <v>372.34800000000001</v>
      </c>
      <c r="F1151">
        <v>1.4464999999999999</v>
      </c>
      <c r="G1151">
        <v>5.3860000000000001</v>
      </c>
      <c r="H1151">
        <v>262.49</v>
      </c>
      <c r="I1151">
        <v>99151624.300400004</v>
      </c>
    </row>
    <row r="1152" spans="1:9" x14ac:dyDescent="0.25">
      <c r="A1152" s="27">
        <v>41999</v>
      </c>
      <c r="B1152" t="s">
        <v>67</v>
      </c>
      <c r="C1152" t="s">
        <v>68</v>
      </c>
      <c r="D1152">
        <v>372.34800000000001</v>
      </c>
      <c r="E1152">
        <v>381.59199999999998</v>
      </c>
      <c r="F1152">
        <v>-2.4224800000000002</v>
      </c>
      <c r="G1152">
        <v>-9.2439999999999998</v>
      </c>
      <c r="H1152">
        <v>256.24</v>
      </c>
      <c r="I1152">
        <v>95410674.928800002</v>
      </c>
    </row>
    <row r="1153" spans="1:9" x14ac:dyDescent="0.25">
      <c r="A1153" s="27">
        <v>41997</v>
      </c>
      <c r="B1153" t="s">
        <v>67</v>
      </c>
      <c r="C1153" t="s">
        <v>68</v>
      </c>
      <c r="D1153">
        <v>381.59199999999998</v>
      </c>
      <c r="E1153">
        <v>375.13600000000002</v>
      </c>
      <c r="F1153">
        <v>1.72098</v>
      </c>
      <c r="G1153">
        <v>6.4560000000000004</v>
      </c>
      <c r="H1153">
        <v>256.24</v>
      </c>
      <c r="I1153">
        <v>97779363.0352</v>
      </c>
    </row>
    <row r="1154" spans="1:9" x14ac:dyDescent="0.25">
      <c r="A1154" s="27">
        <v>41996</v>
      </c>
      <c r="B1154" t="s">
        <v>67</v>
      </c>
      <c r="C1154" t="s">
        <v>68</v>
      </c>
      <c r="D1154">
        <v>375.13600000000002</v>
      </c>
      <c r="E1154">
        <v>386.03800000000001</v>
      </c>
      <c r="F1154">
        <v>-2.8240699999999999</v>
      </c>
      <c r="G1154">
        <v>-10.901999999999999</v>
      </c>
      <c r="H1154">
        <v>256.24</v>
      </c>
      <c r="I1154">
        <v>96125073.721599996</v>
      </c>
    </row>
    <row r="1155" spans="1:9" x14ac:dyDescent="0.25">
      <c r="A1155" s="27">
        <v>41995</v>
      </c>
      <c r="B1155" t="s">
        <v>67</v>
      </c>
      <c r="C1155" t="s">
        <v>68</v>
      </c>
      <c r="D1155">
        <v>386.03800000000001</v>
      </c>
      <c r="E1155">
        <v>389.142</v>
      </c>
      <c r="F1155">
        <v>-0.79764999999999997</v>
      </c>
      <c r="G1155">
        <v>-3.1040000000000001</v>
      </c>
      <c r="H1155">
        <v>256.24</v>
      </c>
      <c r="I1155">
        <v>98918608.742799997</v>
      </c>
    </row>
    <row r="1156" spans="1:9" x14ac:dyDescent="0.25">
      <c r="A1156" s="27">
        <v>41992</v>
      </c>
      <c r="B1156" t="s">
        <v>67</v>
      </c>
      <c r="C1156" t="s">
        <v>68</v>
      </c>
      <c r="D1156">
        <v>389.142</v>
      </c>
      <c r="E1156">
        <v>404.02199999999999</v>
      </c>
      <c r="F1156">
        <v>-3.6829700000000001</v>
      </c>
      <c r="G1156">
        <v>-14.88</v>
      </c>
      <c r="H1156">
        <v>256.24</v>
      </c>
      <c r="I1156">
        <v>99713979.565200001</v>
      </c>
    </row>
    <row r="1157" spans="1:9" x14ac:dyDescent="0.25">
      <c r="A1157" s="27">
        <v>41991</v>
      </c>
      <c r="B1157" t="s">
        <v>67</v>
      </c>
      <c r="C1157" t="s">
        <v>68</v>
      </c>
      <c r="D1157">
        <v>404.02199999999999</v>
      </c>
      <c r="E1157">
        <v>414.71</v>
      </c>
      <c r="F1157">
        <v>-2.5772200000000001</v>
      </c>
      <c r="G1157">
        <v>-10.688000000000001</v>
      </c>
      <c r="H1157">
        <v>267.49</v>
      </c>
      <c r="I1157">
        <v>108072087.19320001</v>
      </c>
    </row>
    <row r="1158" spans="1:9" x14ac:dyDescent="0.25">
      <c r="A1158" s="27">
        <v>41990</v>
      </c>
      <c r="B1158" t="s">
        <v>67</v>
      </c>
      <c r="C1158" t="s">
        <v>68</v>
      </c>
      <c r="D1158">
        <v>414.71</v>
      </c>
      <c r="E1158">
        <v>472.28199999999998</v>
      </c>
      <c r="F1158">
        <v>-12.19017</v>
      </c>
      <c r="G1158">
        <v>-57.572000000000003</v>
      </c>
      <c r="H1158">
        <v>267.49</v>
      </c>
      <c r="I1158">
        <v>110931026.726</v>
      </c>
    </row>
    <row r="1159" spans="1:9" x14ac:dyDescent="0.25">
      <c r="A1159" s="27">
        <v>41989</v>
      </c>
      <c r="B1159" t="s">
        <v>67</v>
      </c>
      <c r="C1159" t="s">
        <v>68</v>
      </c>
      <c r="D1159">
        <v>472.28199999999998</v>
      </c>
      <c r="E1159">
        <v>438.05200000000002</v>
      </c>
      <c r="F1159">
        <v>7.8141400000000001</v>
      </c>
      <c r="G1159">
        <v>34.229999999999997</v>
      </c>
      <c r="H1159">
        <v>262.49</v>
      </c>
      <c r="I1159">
        <v>123969585.5492</v>
      </c>
    </row>
    <row r="1160" spans="1:9" x14ac:dyDescent="0.25">
      <c r="A1160" s="27">
        <v>41988</v>
      </c>
      <c r="B1160" t="s">
        <v>67</v>
      </c>
      <c r="C1160" t="s">
        <v>68</v>
      </c>
      <c r="D1160">
        <v>438.05200000000002</v>
      </c>
      <c r="E1160">
        <v>446.36399999999998</v>
      </c>
      <c r="F1160">
        <v>-1.86216</v>
      </c>
      <c r="G1160">
        <v>-8.3119999999999994</v>
      </c>
      <c r="H1160">
        <v>304.99</v>
      </c>
      <c r="I1160">
        <v>133601742.31119999</v>
      </c>
    </row>
    <row r="1161" spans="1:9" x14ac:dyDescent="0.25">
      <c r="A1161" s="27">
        <v>41985</v>
      </c>
      <c r="B1161" t="s">
        <v>67</v>
      </c>
      <c r="C1161" t="s">
        <v>68</v>
      </c>
      <c r="D1161">
        <v>446.36399999999998</v>
      </c>
      <c r="E1161">
        <v>444.56400000000002</v>
      </c>
      <c r="F1161">
        <v>0.40489000000000003</v>
      </c>
      <c r="G1161">
        <v>1.8</v>
      </c>
      <c r="H1161">
        <v>312.49</v>
      </c>
      <c r="I1161">
        <v>139484554.17840001</v>
      </c>
    </row>
    <row r="1162" spans="1:9" x14ac:dyDescent="0.25">
      <c r="A1162" s="27">
        <v>41984</v>
      </c>
      <c r="B1162" t="s">
        <v>67</v>
      </c>
      <c r="C1162" t="s">
        <v>68</v>
      </c>
      <c r="D1162">
        <v>444.56400000000002</v>
      </c>
      <c r="E1162">
        <v>410.48399999999998</v>
      </c>
      <c r="F1162">
        <v>8.3023900000000008</v>
      </c>
      <c r="G1162">
        <v>34.08</v>
      </c>
      <c r="H1162">
        <v>312.49</v>
      </c>
      <c r="I1162">
        <v>138922071.0984</v>
      </c>
    </row>
    <row r="1163" spans="1:9" x14ac:dyDescent="0.25">
      <c r="A1163" s="27">
        <v>41983</v>
      </c>
      <c r="B1163" t="s">
        <v>67</v>
      </c>
      <c r="C1163" t="s">
        <v>68</v>
      </c>
      <c r="D1163">
        <v>410.48399999999998</v>
      </c>
      <c r="E1163">
        <v>367.726</v>
      </c>
      <c r="F1163">
        <v>11.62768</v>
      </c>
      <c r="G1163">
        <v>42.758000000000003</v>
      </c>
      <c r="H1163">
        <v>318.74</v>
      </c>
      <c r="I1163">
        <v>130837916.45039999</v>
      </c>
    </row>
    <row r="1164" spans="1:9" x14ac:dyDescent="0.25">
      <c r="A1164" s="27">
        <v>41982</v>
      </c>
      <c r="B1164" t="s">
        <v>67</v>
      </c>
      <c r="C1164" t="s">
        <v>68</v>
      </c>
      <c r="D1164">
        <v>367.726</v>
      </c>
      <c r="E1164">
        <v>366.24</v>
      </c>
      <c r="F1164">
        <v>0.40573999999999999</v>
      </c>
      <c r="G1164">
        <v>1.486</v>
      </c>
      <c r="H1164">
        <v>324.99</v>
      </c>
      <c r="I1164">
        <v>119507493.3756</v>
      </c>
    </row>
    <row r="1165" spans="1:9" x14ac:dyDescent="0.25">
      <c r="A1165" s="27">
        <v>41981</v>
      </c>
      <c r="B1165" t="s">
        <v>67</v>
      </c>
      <c r="C1165" t="s">
        <v>68</v>
      </c>
      <c r="D1165">
        <v>366.24</v>
      </c>
      <c r="E1165">
        <v>344.99</v>
      </c>
      <c r="F1165">
        <v>6.1596000000000002</v>
      </c>
      <c r="G1165">
        <v>21.25</v>
      </c>
      <c r="H1165">
        <v>324.99</v>
      </c>
      <c r="I1165">
        <v>119024557.344</v>
      </c>
    </row>
    <row r="1166" spans="1:9" x14ac:dyDescent="0.25">
      <c r="A1166" s="27">
        <v>41978</v>
      </c>
      <c r="B1166" t="s">
        <v>67</v>
      </c>
      <c r="C1166" t="s">
        <v>68</v>
      </c>
      <c r="D1166">
        <v>344.99</v>
      </c>
      <c r="E1166">
        <v>349.87</v>
      </c>
      <c r="F1166">
        <v>-1.3948</v>
      </c>
      <c r="G1166">
        <v>-4.88</v>
      </c>
      <c r="H1166">
        <v>324.99</v>
      </c>
      <c r="I1166">
        <v>112118507.094</v>
      </c>
    </row>
    <row r="1167" spans="1:9" x14ac:dyDescent="0.25">
      <c r="A1167" s="27">
        <v>41977</v>
      </c>
      <c r="B1167" t="s">
        <v>67</v>
      </c>
      <c r="C1167" t="s">
        <v>68</v>
      </c>
      <c r="D1167">
        <v>349.87</v>
      </c>
      <c r="E1167">
        <v>355.78199999999998</v>
      </c>
      <c r="F1167">
        <v>-1.6616899999999999</v>
      </c>
      <c r="G1167">
        <v>-5.9119999999999999</v>
      </c>
      <c r="H1167">
        <v>307.49</v>
      </c>
      <c r="I1167">
        <v>107581736.222</v>
      </c>
    </row>
    <row r="1168" spans="1:9" x14ac:dyDescent="0.25">
      <c r="A1168" s="27">
        <v>41976</v>
      </c>
      <c r="B1168" t="s">
        <v>67</v>
      </c>
      <c r="C1168" t="s">
        <v>68</v>
      </c>
      <c r="D1168">
        <v>355.78199999999998</v>
      </c>
      <c r="E1168">
        <v>354.69200000000001</v>
      </c>
      <c r="F1168">
        <v>0.30731000000000003</v>
      </c>
      <c r="G1168">
        <v>1.0900000000000001</v>
      </c>
      <c r="H1168">
        <v>307.49</v>
      </c>
      <c r="I1168">
        <v>109399620.64920001</v>
      </c>
    </row>
    <row r="1169" spans="1:9" x14ac:dyDescent="0.25">
      <c r="A1169" s="27">
        <v>41975</v>
      </c>
      <c r="B1169" t="s">
        <v>67</v>
      </c>
      <c r="C1169" t="s">
        <v>68</v>
      </c>
      <c r="D1169">
        <v>354.69200000000001</v>
      </c>
      <c r="E1169">
        <v>384.52199999999999</v>
      </c>
      <c r="F1169">
        <v>-7.7576799999999997</v>
      </c>
      <c r="G1169">
        <v>-29.83</v>
      </c>
      <c r="H1169">
        <v>307.49</v>
      </c>
      <c r="I1169">
        <v>109064455.8952</v>
      </c>
    </row>
    <row r="1170" spans="1:9" x14ac:dyDescent="0.25">
      <c r="A1170" s="27">
        <v>41974</v>
      </c>
      <c r="B1170" t="s">
        <v>67</v>
      </c>
      <c r="C1170" t="s">
        <v>68</v>
      </c>
      <c r="D1170">
        <v>384.52199999999999</v>
      </c>
      <c r="E1170">
        <v>366.93799999999999</v>
      </c>
      <c r="F1170">
        <v>4.79209</v>
      </c>
      <c r="G1170">
        <v>17.584</v>
      </c>
      <c r="H1170">
        <v>302.49</v>
      </c>
      <c r="I1170">
        <v>116314290.4932</v>
      </c>
    </row>
    <row r="1171" spans="1:9" x14ac:dyDescent="0.25">
      <c r="A1171" s="27">
        <v>41971</v>
      </c>
      <c r="B1171" t="s">
        <v>67</v>
      </c>
      <c r="C1171" t="s">
        <v>68</v>
      </c>
      <c r="D1171">
        <v>366.93799999999999</v>
      </c>
      <c r="E1171">
        <v>353.94799999999998</v>
      </c>
      <c r="F1171">
        <v>3.6700300000000001</v>
      </c>
      <c r="G1171">
        <v>12.99</v>
      </c>
      <c r="H1171">
        <v>293.74</v>
      </c>
      <c r="I1171">
        <v>107784588.2828</v>
      </c>
    </row>
    <row r="1172" spans="1:9" x14ac:dyDescent="0.25">
      <c r="A1172" s="27">
        <v>41969</v>
      </c>
      <c r="B1172" t="s">
        <v>67</v>
      </c>
      <c r="C1172" t="s">
        <v>68</v>
      </c>
      <c r="D1172">
        <v>353.94799999999998</v>
      </c>
      <c r="E1172">
        <v>359.37599999999998</v>
      </c>
      <c r="F1172">
        <v>-1.5104</v>
      </c>
      <c r="G1172">
        <v>-5.4279999999999999</v>
      </c>
      <c r="H1172">
        <v>293.74</v>
      </c>
      <c r="I1172">
        <v>103968897.8888</v>
      </c>
    </row>
    <row r="1173" spans="1:9" x14ac:dyDescent="0.25">
      <c r="A1173" s="27">
        <v>41968</v>
      </c>
      <c r="B1173" t="s">
        <v>67</v>
      </c>
      <c r="C1173" t="s">
        <v>68</v>
      </c>
      <c r="D1173">
        <v>359.37599999999998</v>
      </c>
      <c r="E1173">
        <v>361.56799999999998</v>
      </c>
      <c r="F1173">
        <v>-0.60624999999999996</v>
      </c>
      <c r="G1173">
        <v>-2.1920000000000002</v>
      </c>
      <c r="H1173">
        <v>278.74</v>
      </c>
      <c r="I1173">
        <v>100172681.8656</v>
      </c>
    </row>
    <row r="1174" spans="1:9" x14ac:dyDescent="0.25">
      <c r="A1174" s="27">
        <v>41967</v>
      </c>
      <c r="B1174" t="s">
        <v>67</v>
      </c>
      <c r="C1174" t="s">
        <v>68</v>
      </c>
      <c r="D1174">
        <v>361.56799999999998</v>
      </c>
      <c r="E1174">
        <v>370.65800000000002</v>
      </c>
      <c r="F1174">
        <v>-2.4523999999999999</v>
      </c>
      <c r="G1174">
        <v>-9.09</v>
      </c>
      <c r="H1174">
        <v>273.74</v>
      </c>
      <c r="I1174">
        <v>98975841.260800004</v>
      </c>
    </row>
    <row r="1175" spans="1:9" x14ac:dyDescent="0.25">
      <c r="A1175" s="27">
        <v>41964</v>
      </c>
      <c r="B1175" t="s">
        <v>67</v>
      </c>
      <c r="C1175" t="s">
        <v>68</v>
      </c>
      <c r="D1175">
        <v>370.65800000000002</v>
      </c>
      <c r="E1175">
        <v>375.11599999999999</v>
      </c>
      <c r="F1175">
        <v>-1.1884300000000001</v>
      </c>
      <c r="G1175">
        <v>-4.4580000000000002</v>
      </c>
      <c r="H1175">
        <v>273.74</v>
      </c>
      <c r="I1175">
        <v>101464143.31479999</v>
      </c>
    </row>
    <row r="1176" spans="1:9" x14ac:dyDescent="0.25">
      <c r="A1176" s="27">
        <v>41963</v>
      </c>
      <c r="B1176" t="s">
        <v>67</v>
      </c>
      <c r="C1176" t="s">
        <v>68</v>
      </c>
      <c r="D1176">
        <v>375.11599999999999</v>
      </c>
      <c r="E1176">
        <v>383.60399999999998</v>
      </c>
      <c r="F1176">
        <v>-2.2126999999999999</v>
      </c>
      <c r="G1176">
        <v>-8.4879999999999995</v>
      </c>
      <c r="H1176">
        <v>273.74</v>
      </c>
      <c r="I1176">
        <v>102684478.9096</v>
      </c>
    </row>
    <row r="1177" spans="1:9" x14ac:dyDescent="0.25">
      <c r="A1177" s="27">
        <v>41962</v>
      </c>
      <c r="B1177" t="s">
        <v>67</v>
      </c>
      <c r="C1177" t="s">
        <v>68</v>
      </c>
      <c r="D1177">
        <v>383.60399999999998</v>
      </c>
      <c r="E1177">
        <v>378.65600000000001</v>
      </c>
      <c r="F1177">
        <v>1.3067299999999999</v>
      </c>
      <c r="G1177">
        <v>4.9480000000000004</v>
      </c>
      <c r="H1177">
        <v>273.74</v>
      </c>
      <c r="I1177">
        <v>105007989.1224</v>
      </c>
    </row>
    <row r="1178" spans="1:9" x14ac:dyDescent="0.25">
      <c r="A1178" s="27">
        <v>41961</v>
      </c>
      <c r="B1178" t="s">
        <v>67</v>
      </c>
      <c r="C1178" t="s">
        <v>68</v>
      </c>
      <c r="D1178">
        <v>378.65600000000001</v>
      </c>
      <c r="E1178">
        <v>380.28800000000001</v>
      </c>
      <c r="F1178">
        <v>-0.42914999999999998</v>
      </c>
      <c r="G1178">
        <v>-1.6319999999999999</v>
      </c>
      <c r="H1178">
        <v>273.74</v>
      </c>
      <c r="I1178">
        <v>103653520.6336</v>
      </c>
    </row>
    <row r="1179" spans="1:9" x14ac:dyDescent="0.25">
      <c r="A1179" s="27">
        <v>41960</v>
      </c>
      <c r="B1179" t="s">
        <v>67</v>
      </c>
      <c r="C1179" t="s">
        <v>68</v>
      </c>
      <c r="D1179">
        <v>380.28800000000001</v>
      </c>
      <c r="E1179">
        <v>379.19799999999998</v>
      </c>
      <c r="F1179">
        <v>0.28744999999999998</v>
      </c>
      <c r="G1179">
        <v>1.0900000000000001</v>
      </c>
      <c r="H1179">
        <v>256.24</v>
      </c>
      <c r="I1179">
        <v>97445225.292799994</v>
      </c>
    </row>
    <row r="1180" spans="1:9" x14ac:dyDescent="0.25">
      <c r="A1180" s="27">
        <v>41957</v>
      </c>
      <c r="B1180" t="s">
        <v>67</v>
      </c>
      <c r="C1180" t="s">
        <v>68</v>
      </c>
      <c r="D1180">
        <v>379.19799999999998</v>
      </c>
      <c r="E1180">
        <v>385.83</v>
      </c>
      <c r="F1180">
        <v>-1.71889</v>
      </c>
      <c r="G1180">
        <v>-6.6319999999999997</v>
      </c>
      <c r="H1180">
        <v>256.24</v>
      </c>
      <c r="I1180">
        <v>97165923.038800001</v>
      </c>
    </row>
    <row r="1181" spans="1:9" x14ac:dyDescent="0.25">
      <c r="A1181" s="27">
        <v>41956</v>
      </c>
      <c r="B1181" t="s">
        <v>67</v>
      </c>
      <c r="C1181" t="s">
        <v>68</v>
      </c>
      <c r="D1181">
        <v>385.83</v>
      </c>
      <c r="E1181">
        <v>377.30200000000002</v>
      </c>
      <c r="F1181">
        <v>2.2602600000000002</v>
      </c>
      <c r="G1181">
        <v>8.5280000000000005</v>
      </c>
      <c r="H1181">
        <v>256.24</v>
      </c>
      <c r="I1181">
        <v>98865310.697999999</v>
      </c>
    </row>
    <row r="1182" spans="1:9" x14ac:dyDescent="0.25">
      <c r="A1182" s="27">
        <v>41955</v>
      </c>
      <c r="B1182" t="s">
        <v>67</v>
      </c>
      <c r="C1182" t="s">
        <v>68</v>
      </c>
      <c r="D1182">
        <v>377.30200000000002</v>
      </c>
      <c r="E1182">
        <v>368.76</v>
      </c>
      <c r="F1182">
        <v>2.3164099999999999</v>
      </c>
      <c r="G1182">
        <v>8.5419999999999998</v>
      </c>
      <c r="H1182">
        <v>256.24</v>
      </c>
      <c r="I1182">
        <v>96680090.861200005</v>
      </c>
    </row>
    <row r="1183" spans="1:9" x14ac:dyDescent="0.25">
      <c r="A1183" s="27">
        <v>41954</v>
      </c>
      <c r="B1183" t="s">
        <v>67</v>
      </c>
      <c r="C1183" t="s">
        <v>68</v>
      </c>
      <c r="D1183">
        <v>368.76</v>
      </c>
      <c r="E1183">
        <v>369.77</v>
      </c>
      <c r="F1183">
        <v>-0.27313999999999999</v>
      </c>
      <c r="G1183">
        <v>-1.01</v>
      </c>
      <c r="H1183">
        <v>246.24</v>
      </c>
      <c r="I1183">
        <v>90803683.656000003</v>
      </c>
    </row>
    <row r="1184" spans="1:9" x14ac:dyDescent="0.25">
      <c r="A1184" s="27">
        <v>41953</v>
      </c>
      <c r="B1184" t="s">
        <v>67</v>
      </c>
      <c r="C1184" t="s">
        <v>68</v>
      </c>
      <c r="D1184">
        <v>369.77</v>
      </c>
      <c r="E1184">
        <v>385.92</v>
      </c>
      <c r="F1184">
        <v>-4.1848099999999997</v>
      </c>
      <c r="G1184">
        <v>-16.149999999999999</v>
      </c>
      <c r="H1184">
        <v>233.74</v>
      </c>
      <c r="I1184">
        <v>86430261.662</v>
      </c>
    </row>
    <row r="1185" spans="1:9" x14ac:dyDescent="0.25">
      <c r="A1185" s="27">
        <v>41950</v>
      </c>
      <c r="B1185" t="s">
        <v>67</v>
      </c>
      <c r="C1185" t="s">
        <v>68</v>
      </c>
      <c r="D1185">
        <v>385.92</v>
      </c>
      <c r="E1185">
        <v>386.22800000000001</v>
      </c>
      <c r="F1185">
        <v>-7.9750000000000001E-2</v>
      </c>
      <c r="G1185">
        <v>-0.308</v>
      </c>
      <c r="H1185">
        <v>233.74</v>
      </c>
      <c r="I1185">
        <v>90205172.351999998</v>
      </c>
    </row>
    <row r="1186" spans="1:9" x14ac:dyDescent="0.25">
      <c r="A1186" s="27">
        <v>41949</v>
      </c>
      <c r="B1186" t="s">
        <v>67</v>
      </c>
      <c r="C1186" t="s">
        <v>68</v>
      </c>
      <c r="D1186">
        <v>386.22800000000001</v>
      </c>
      <c r="E1186">
        <v>397.18799999999999</v>
      </c>
      <c r="F1186">
        <v>-2.7593999999999999</v>
      </c>
      <c r="G1186">
        <v>-10.96</v>
      </c>
      <c r="H1186">
        <v>233.74</v>
      </c>
      <c r="I1186">
        <v>90277164.456799999</v>
      </c>
    </row>
    <row r="1187" spans="1:9" x14ac:dyDescent="0.25">
      <c r="A1187" s="27">
        <v>41948</v>
      </c>
      <c r="B1187" t="s">
        <v>67</v>
      </c>
      <c r="C1187" t="s">
        <v>68</v>
      </c>
      <c r="D1187">
        <v>397.18799999999999</v>
      </c>
      <c r="E1187">
        <v>408.67399999999998</v>
      </c>
      <c r="F1187">
        <v>-2.8105500000000001</v>
      </c>
      <c r="G1187">
        <v>-11.486000000000001</v>
      </c>
      <c r="H1187">
        <v>233.74</v>
      </c>
      <c r="I1187">
        <v>92838961.432799995</v>
      </c>
    </row>
    <row r="1188" spans="1:9" x14ac:dyDescent="0.25">
      <c r="A1188" s="27">
        <v>41947</v>
      </c>
      <c r="B1188" t="s">
        <v>67</v>
      </c>
      <c r="C1188" t="s">
        <v>68</v>
      </c>
      <c r="D1188">
        <v>408.67399999999998</v>
      </c>
      <c r="E1188">
        <v>410.07600000000002</v>
      </c>
      <c r="F1188">
        <v>-0.34189000000000003</v>
      </c>
      <c r="G1188">
        <v>-1.4019999999999999</v>
      </c>
      <c r="H1188">
        <v>233.74</v>
      </c>
      <c r="I1188">
        <v>95523705.964399993</v>
      </c>
    </row>
    <row r="1189" spans="1:9" x14ac:dyDescent="0.25">
      <c r="A1189" s="27">
        <v>41946</v>
      </c>
      <c r="B1189" t="s">
        <v>67</v>
      </c>
      <c r="C1189" t="s">
        <v>68</v>
      </c>
      <c r="D1189">
        <v>410.07600000000002</v>
      </c>
      <c r="E1189">
        <v>405.74400000000003</v>
      </c>
      <c r="F1189">
        <v>1.0676699999999999</v>
      </c>
      <c r="G1189">
        <v>4.3319999999999999</v>
      </c>
      <c r="H1189">
        <v>233.74</v>
      </c>
      <c r="I1189">
        <v>95851410.285600007</v>
      </c>
    </row>
    <row r="1190" spans="1:9" x14ac:dyDescent="0.25">
      <c r="A1190" s="27">
        <v>41943</v>
      </c>
      <c r="B1190" t="s">
        <v>67</v>
      </c>
      <c r="C1190" t="s">
        <v>68</v>
      </c>
      <c r="D1190">
        <v>405.74400000000003</v>
      </c>
      <c r="E1190">
        <v>413.80799999999999</v>
      </c>
      <c r="F1190">
        <v>-1.9487300000000001</v>
      </c>
      <c r="G1190">
        <v>-8.0640000000000001</v>
      </c>
      <c r="H1190">
        <v>233.74</v>
      </c>
      <c r="I1190">
        <v>94838846.006400004</v>
      </c>
    </row>
    <row r="1191" spans="1:9" x14ac:dyDescent="0.25">
      <c r="A1191" s="27">
        <v>41942</v>
      </c>
      <c r="B1191" t="s">
        <v>67</v>
      </c>
      <c r="C1191" t="s">
        <v>68</v>
      </c>
      <c r="D1191">
        <v>413.80799999999999</v>
      </c>
      <c r="E1191">
        <v>416.48599999999999</v>
      </c>
      <c r="F1191">
        <v>-0.64300000000000002</v>
      </c>
      <c r="G1191">
        <v>-2.6779999999999999</v>
      </c>
      <c r="H1191">
        <v>233.74</v>
      </c>
      <c r="I1191">
        <v>96723730.204799995</v>
      </c>
    </row>
    <row r="1192" spans="1:9" x14ac:dyDescent="0.25">
      <c r="A1192" s="27">
        <v>41941</v>
      </c>
      <c r="B1192" t="s">
        <v>67</v>
      </c>
      <c r="C1192" t="s">
        <v>68</v>
      </c>
      <c r="D1192">
        <v>416.48599999999999</v>
      </c>
      <c r="E1192">
        <v>402.40800000000002</v>
      </c>
      <c r="F1192">
        <v>3.49844</v>
      </c>
      <c r="G1192">
        <v>14.077999999999999</v>
      </c>
      <c r="H1192">
        <v>228.74</v>
      </c>
      <c r="I1192">
        <v>95267257.531599998</v>
      </c>
    </row>
    <row r="1193" spans="1:9" x14ac:dyDescent="0.25">
      <c r="A1193" s="27">
        <v>41940</v>
      </c>
      <c r="B1193" t="s">
        <v>67</v>
      </c>
      <c r="C1193" t="s">
        <v>68</v>
      </c>
      <c r="D1193">
        <v>402.40800000000002</v>
      </c>
      <c r="E1193">
        <v>432.81799999999998</v>
      </c>
      <c r="F1193">
        <v>-7.0260499999999997</v>
      </c>
      <c r="G1193">
        <v>-30.41</v>
      </c>
      <c r="H1193">
        <v>228.74</v>
      </c>
      <c r="I1193">
        <v>92047047.364800006</v>
      </c>
    </row>
    <row r="1194" spans="1:9" x14ac:dyDescent="0.25">
      <c r="A1194" s="27">
        <v>41939</v>
      </c>
      <c r="B1194" t="s">
        <v>67</v>
      </c>
      <c r="C1194" t="s">
        <v>68</v>
      </c>
      <c r="D1194">
        <v>432.81799999999998</v>
      </c>
      <c r="E1194">
        <v>433.61399999999998</v>
      </c>
      <c r="F1194">
        <v>-0.18357000000000001</v>
      </c>
      <c r="G1194">
        <v>-0.79600000000000004</v>
      </c>
      <c r="H1194">
        <v>228.74</v>
      </c>
      <c r="I1194">
        <v>99003049.010800004</v>
      </c>
    </row>
    <row r="1195" spans="1:9" x14ac:dyDescent="0.25">
      <c r="A1195" s="27">
        <v>41936</v>
      </c>
      <c r="B1195" t="s">
        <v>67</v>
      </c>
      <c r="C1195" t="s">
        <v>68</v>
      </c>
      <c r="D1195">
        <v>433.61399999999998</v>
      </c>
      <c r="E1195">
        <v>442.346</v>
      </c>
      <c r="F1195">
        <v>-1.9740200000000001</v>
      </c>
      <c r="G1195">
        <v>-8.7319999999999993</v>
      </c>
      <c r="H1195">
        <v>228.74</v>
      </c>
      <c r="I1195">
        <v>99185126.528400004</v>
      </c>
    </row>
    <row r="1196" spans="1:9" x14ac:dyDescent="0.25">
      <c r="A1196" s="27">
        <v>41935</v>
      </c>
      <c r="B1196" t="s">
        <v>67</v>
      </c>
      <c r="C1196" t="s">
        <v>68</v>
      </c>
      <c r="D1196">
        <v>442.346</v>
      </c>
      <c r="E1196">
        <v>462.72</v>
      </c>
      <c r="F1196">
        <v>-4.4030899999999997</v>
      </c>
      <c r="G1196">
        <v>-20.373999999999999</v>
      </c>
      <c r="H1196">
        <v>203.74</v>
      </c>
      <c r="I1196">
        <v>90123839.447600007</v>
      </c>
    </row>
    <row r="1197" spans="1:9" x14ac:dyDescent="0.25">
      <c r="A1197" s="27">
        <v>41934</v>
      </c>
      <c r="B1197" t="s">
        <v>67</v>
      </c>
      <c r="C1197" t="s">
        <v>68</v>
      </c>
      <c r="D1197">
        <v>462.72</v>
      </c>
      <c r="E1197">
        <v>433.22199999999998</v>
      </c>
      <c r="F1197">
        <v>6.80898</v>
      </c>
      <c r="G1197">
        <v>29.498000000000001</v>
      </c>
      <c r="H1197">
        <v>203.74</v>
      </c>
      <c r="I1197">
        <v>94274850.431999996</v>
      </c>
    </row>
    <row r="1198" spans="1:9" x14ac:dyDescent="0.25">
      <c r="A1198" s="27">
        <v>41933</v>
      </c>
      <c r="B1198" t="s">
        <v>67</v>
      </c>
      <c r="C1198" t="s">
        <v>68</v>
      </c>
      <c r="D1198">
        <v>433.22199999999998</v>
      </c>
      <c r="E1198">
        <v>468.68799999999999</v>
      </c>
      <c r="F1198">
        <v>-7.5670799999999998</v>
      </c>
      <c r="G1198">
        <v>-35.466000000000001</v>
      </c>
      <c r="H1198">
        <v>203.74</v>
      </c>
      <c r="I1198">
        <v>88264910.213200003</v>
      </c>
    </row>
    <row r="1199" spans="1:9" x14ac:dyDescent="0.25">
      <c r="A1199" s="27">
        <v>41932</v>
      </c>
      <c r="B1199" t="s">
        <v>67</v>
      </c>
      <c r="C1199" t="s">
        <v>68</v>
      </c>
      <c r="D1199">
        <v>468.68799999999999</v>
      </c>
      <c r="E1199">
        <v>513.07000000000005</v>
      </c>
      <c r="F1199">
        <v>-8.6502800000000004</v>
      </c>
      <c r="G1199">
        <v>-44.381999999999998</v>
      </c>
      <c r="H1199">
        <v>203.74</v>
      </c>
      <c r="I1199">
        <v>95490774.332800001</v>
      </c>
    </row>
    <row r="1200" spans="1:9" x14ac:dyDescent="0.25">
      <c r="A1200" s="27">
        <v>41929</v>
      </c>
      <c r="B1200" t="s">
        <v>67</v>
      </c>
      <c r="C1200" t="s">
        <v>68</v>
      </c>
      <c r="D1200">
        <v>513.07000000000005</v>
      </c>
      <c r="E1200">
        <v>541.91</v>
      </c>
      <c r="F1200">
        <v>-5.3219200000000004</v>
      </c>
      <c r="G1200">
        <v>-28.84</v>
      </c>
      <c r="H1200">
        <v>203.74</v>
      </c>
      <c r="I1200">
        <v>104533189.642</v>
      </c>
    </row>
    <row r="1201" spans="1:9" x14ac:dyDescent="0.25">
      <c r="A1201" s="27">
        <v>41928</v>
      </c>
      <c r="B1201" t="s">
        <v>67</v>
      </c>
      <c r="C1201" t="s">
        <v>68</v>
      </c>
      <c r="D1201">
        <v>541.91</v>
      </c>
      <c r="E1201">
        <v>571.22</v>
      </c>
      <c r="F1201">
        <v>-5.1311200000000001</v>
      </c>
      <c r="G1201">
        <v>-29.31</v>
      </c>
      <c r="H1201">
        <v>203.74</v>
      </c>
      <c r="I1201">
        <v>110409068.546</v>
      </c>
    </row>
    <row r="1202" spans="1:9" x14ac:dyDescent="0.25">
      <c r="A1202" s="27">
        <v>41927</v>
      </c>
      <c r="B1202" t="s">
        <v>67</v>
      </c>
      <c r="C1202" t="s">
        <v>68</v>
      </c>
      <c r="D1202">
        <v>571.22</v>
      </c>
      <c r="E1202">
        <v>507.89800000000002</v>
      </c>
      <c r="F1202">
        <v>12.467460000000001</v>
      </c>
      <c r="G1202">
        <v>63.322000000000003</v>
      </c>
      <c r="H1202">
        <v>218.74</v>
      </c>
      <c r="I1202">
        <v>124949005.53200001</v>
      </c>
    </row>
    <row r="1203" spans="1:9" x14ac:dyDescent="0.25">
      <c r="A1203" s="27">
        <v>41926</v>
      </c>
      <c r="B1203" t="s">
        <v>67</v>
      </c>
      <c r="C1203" t="s">
        <v>68</v>
      </c>
      <c r="D1203">
        <v>507.89800000000002</v>
      </c>
      <c r="E1203">
        <v>540.47</v>
      </c>
      <c r="F1203">
        <v>-6.0266099999999998</v>
      </c>
      <c r="G1203">
        <v>-32.572000000000003</v>
      </c>
      <c r="H1203">
        <v>263.74</v>
      </c>
      <c r="I1203">
        <v>133953323.2588</v>
      </c>
    </row>
    <row r="1204" spans="1:9" x14ac:dyDescent="0.25">
      <c r="A1204" s="27">
        <v>41925</v>
      </c>
      <c r="B1204" t="s">
        <v>67</v>
      </c>
      <c r="C1204" t="s">
        <v>68</v>
      </c>
      <c r="D1204">
        <v>540.47</v>
      </c>
      <c r="E1204">
        <v>479.464</v>
      </c>
      <c r="F1204">
        <v>12.723789999999999</v>
      </c>
      <c r="G1204">
        <v>61.006</v>
      </c>
      <c r="H1204">
        <v>278.74</v>
      </c>
      <c r="I1204">
        <v>150650932.08199999</v>
      </c>
    </row>
    <row r="1205" spans="1:9" x14ac:dyDescent="0.25">
      <c r="A1205" s="27">
        <v>41922</v>
      </c>
      <c r="B1205" t="s">
        <v>67</v>
      </c>
      <c r="C1205" t="s">
        <v>68</v>
      </c>
      <c r="D1205">
        <v>479.464</v>
      </c>
      <c r="E1205">
        <v>430.08800000000002</v>
      </c>
      <c r="F1205">
        <v>11.48044</v>
      </c>
      <c r="G1205">
        <v>49.375999999999998</v>
      </c>
      <c r="H1205">
        <v>308.74</v>
      </c>
      <c r="I1205">
        <v>148030003.03839999</v>
      </c>
    </row>
    <row r="1206" spans="1:9" x14ac:dyDescent="0.25">
      <c r="A1206" s="27">
        <v>41921</v>
      </c>
      <c r="B1206" t="s">
        <v>67</v>
      </c>
      <c r="C1206" t="s">
        <v>68</v>
      </c>
      <c r="D1206">
        <v>430.08800000000002</v>
      </c>
      <c r="E1206">
        <v>391.35199999999998</v>
      </c>
      <c r="F1206">
        <v>9.8979900000000001</v>
      </c>
      <c r="G1206">
        <v>38.735999999999997</v>
      </c>
      <c r="H1206">
        <v>316.24</v>
      </c>
      <c r="I1206">
        <v>136011287.1728</v>
      </c>
    </row>
    <row r="1207" spans="1:9" x14ac:dyDescent="0.25">
      <c r="A1207" s="27">
        <v>41920</v>
      </c>
      <c r="B1207" t="s">
        <v>67</v>
      </c>
      <c r="C1207" t="s">
        <v>68</v>
      </c>
      <c r="D1207">
        <v>391.35199999999998</v>
      </c>
      <c r="E1207">
        <v>432.71</v>
      </c>
      <c r="F1207">
        <v>-9.5579000000000001</v>
      </c>
      <c r="G1207">
        <v>-41.357999999999997</v>
      </c>
      <c r="H1207">
        <v>316.24</v>
      </c>
      <c r="I1207">
        <v>123761391.2912</v>
      </c>
    </row>
    <row r="1208" spans="1:9" x14ac:dyDescent="0.25">
      <c r="A1208" s="27">
        <v>41919</v>
      </c>
      <c r="B1208" t="s">
        <v>67</v>
      </c>
      <c r="C1208" t="s">
        <v>68</v>
      </c>
      <c r="D1208">
        <v>432.71</v>
      </c>
      <c r="E1208">
        <v>403.67</v>
      </c>
      <c r="F1208">
        <v>7.194</v>
      </c>
      <c r="G1208">
        <v>29.04</v>
      </c>
      <c r="H1208">
        <v>316.24</v>
      </c>
      <c r="I1208">
        <v>136840470.02599999</v>
      </c>
    </row>
    <row r="1209" spans="1:9" x14ac:dyDescent="0.25">
      <c r="A1209" s="27">
        <v>41918</v>
      </c>
      <c r="B1209" t="s">
        <v>67</v>
      </c>
      <c r="C1209" t="s">
        <v>68</v>
      </c>
      <c r="D1209">
        <v>403.67</v>
      </c>
      <c r="E1209">
        <v>391.858</v>
      </c>
      <c r="F1209">
        <v>3.0143599999999999</v>
      </c>
      <c r="G1209">
        <v>11.811999999999999</v>
      </c>
      <c r="H1209">
        <v>313.74</v>
      </c>
      <c r="I1209">
        <v>126647668.002</v>
      </c>
    </row>
    <row r="1210" spans="1:9" x14ac:dyDescent="0.25">
      <c r="A1210" s="27">
        <v>41915</v>
      </c>
      <c r="B1210" t="s">
        <v>67</v>
      </c>
      <c r="C1210" t="s">
        <v>68</v>
      </c>
      <c r="D1210">
        <v>391.858</v>
      </c>
      <c r="E1210">
        <v>421.786</v>
      </c>
      <c r="F1210">
        <v>-7.0955399999999997</v>
      </c>
      <c r="G1210">
        <v>-29.928000000000001</v>
      </c>
      <c r="H1210">
        <v>313.74</v>
      </c>
      <c r="I1210">
        <v>122941764.03479999</v>
      </c>
    </row>
    <row r="1211" spans="1:9" x14ac:dyDescent="0.25">
      <c r="A1211" s="27">
        <v>41914</v>
      </c>
      <c r="B1211" t="s">
        <v>67</v>
      </c>
      <c r="C1211" t="s">
        <v>68</v>
      </c>
      <c r="D1211">
        <v>421.786</v>
      </c>
      <c r="E1211">
        <v>429.57</v>
      </c>
      <c r="F1211">
        <v>-1.8120400000000001</v>
      </c>
      <c r="G1211">
        <v>-7.7839999999999998</v>
      </c>
      <c r="H1211">
        <v>338.74</v>
      </c>
      <c r="I1211">
        <v>142876042.71160001</v>
      </c>
    </row>
    <row r="1212" spans="1:9" x14ac:dyDescent="0.25">
      <c r="A1212" s="27">
        <v>41913</v>
      </c>
      <c r="B1212" t="s">
        <v>67</v>
      </c>
      <c r="C1212" t="s">
        <v>68</v>
      </c>
      <c r="D1212">
        <v>429.57</v>
      </c>
      <c r="E1212">
        <v>416.45</v>
      </c>
      <c r="F1212">
        <v>3.1504400000000001</v>
      </c>
      <c r="G1212">
        <v>13.12</v>
      </c>
      <c r="H1212">
        <v>338.74</v>
      </c>
      <c r="I1212">
        <v>145512799.542</v>
      </c>
    </row>
    <row r="1213" spans="1:9" x14ac:dyDescent="0.25">
      <c r="A1213" s="27">
        <v>41912</v>
      </c>
      <c r="B1213" t="s">
        <v>67</v>
      </c>
      <c r="C1213" t="s">
        <v>68</v>
      </c>
      <c r="D1213">
        <v>416.45</v>
      </c>
      <c r="E1213">
        <v>414.73399999999998</v>
      </c>
      <c r="F1213">
        <v>0.41376000000000002</v>
      </c>
      <c r="G1213">
        <v>1.716</v>
      </c>
      <c r="H1213">
        <v>336.24</v>
      </c>
      <c r="I1213">
        <v>140027397.87</v>
      </c>
    </row>
    <row r="1214" spans="1:9" x14ac:dyDescent="0.25">
      <c r="A1214" s="27">
        <v>41911</v>
      </c>
      <c r="B1214" t="s">
        <v>67</v>
      </c>
      <c r="C1214" t="s">
        <v>68</v>
      </c>
      <c r="D1214">
        <v>414.73399999999998</v>
      </c>
      <c r="E1214">
        <v>393.57</v>
      </c>
      <c r="F1214">
        <v>5.37744</v>
      </c>
      <c r="G1214">
        <v>21.164000000000001</v>
      </c>
      <c r="H1214">
        <v>331.24</v>
      </c>
      <c r="I1214">
        <v>137376739.00040001</v>
      </c>
    </row>
    <row r="1215" spans="1:9" x14ac:dyDescent="0.25">
      <c r="A1215" s="27">
        <v>41908</v>
      </c>
      <c r="B1215" t="s">
        <v>67</v>
      </c>
      <c r="C1215" t="s">
        <v>68</v>
      </c>
      <c r="D1215">
        <v>393.57</v>
      </c>
      <c r="E1215">
        <v>403.548</v>
      </c>
      <c r="F1215">
        <v>-2.4725700000000002</v>
      </c>
      <c r="G1215">
        <v>-9.9779999999999998</v>
      </c>
      <c r="H1215">
        <v>331.24</v>
      </c>
      <c r="I1215">
        <v>130366362.942</v>
      </c>
    </row>
    <row r="1216" spans="1:9" x14ac:dyDescent="0.25">
      <c r="A1216" s="27">
        <v>41907</v>
      </c>
      <c r="B1216" t="s">
        <v>67</v>
      </c>
      <c r="C1216" t="s">
        <v>68</v>
      </c>
      <c r="D1216">
        <v>403.548</v>
      </c>
      <c r="E1216">
        <v>376.762</v>
      </c>
      <c r="F1216">
        <v>7.1095300000000003</v>
      </c>
      <c r="G1216">
        <v>26.786000000000001</v>
      </c>
      <c r="H1216">
        <v>331.24</v>
      </c>
      <c r="I1216">
        <v>133671481.6488</v>
      </c>
    </row>
    <row r="1217" spans="1:9" x14ac:dyDescent="0.25">
      <c r="A1217" s="27">
        <v>41906</v>
      </c>
      <c r="B1217" t="s">
        <v>67</v>
      </c>
      <c r="C1217" t="s">
        <v>68</v>
      </c>
      <c r="D1217">
        <v>376.762</v>
      </c>
      <c r="E1217">
        <v>394.76600000000002</v>
      </c>
      <c r="F1217">
        <v>-4.5606799999999996</v>
      </c>
      <c r="G1217">
        <v>-18.004000000000001</v>
      </c>
      <c r="H1217">
        <v>329.99</v>
      </c>
      <c r="I1217">
        <v>124327918.43719999</v>
      </c>
    </row>
    <row r="1218" spans="1:9" x14ac:dyDescent="0.25">
      <c r="A1218" s="27">
        <v>41905</v>
      </c>
      <c r="B1218" t="s">
        <v>67</v>
      </c>
      <c r="C1218" t="s">
        <v>68</v>
      </c>
      <c r="D1218">
        <v>394.76600000000002</v>
      </c>
      <c r="E1218">
        <v>382.21</v>
      </c>
      <c r="F1218">
        <v>3.28511</v>
      </c>
      <c r="G1218">
        <v>12.555999999999999</v>
      </c>
      <c r="H1218">
        <v>329.99</v>
      </c>
      <c r="I1218">
        <v>130269069.1996</v>
      </c>
    </row>
    <row r="1219" spans="1:9" x14ac:dyDescent="0.25">
      <c r="A1219" s="27">
        <v>41904</v>
      </c>
      <c r="B1219" t="s">
        <v>67</v>
      </c>
      <c r="C1219" t="s">
        <v>68</v>
      </c>
      <c r="D1219">
        <v>382.21</v>
      </c>
      <c r="E1219">
        <v>363.84</v>
      </c>
      <c r="F1219">
        <v>5.0489199999999999</v>
      </c>
      <c r="G1219">
        <v>18.37</v>
      </c>
      <c r="H1219">
        <v>329.99</v>
      </c>
      <c r="I1219">
        <v>126125707.226</v>
      </c>
    </row>
    <row r="1220" spans="1:9" x14ac:dyDescent="0.25">
      <c r="A1220" s="27">
        <v>41901</v>
      </c>
      <c r="B1220" t="s">
        <v>67</v>
      </c>
      <c r="C1220" t="s">
        <v>68</v>
      </c>
      <c r="D1220">
        <v>363.84</v>
      </c>
      <c r="E1220">
        <v>361.17399999999998</v>
      </c>
      <c r="F1220">
        <v>0.73814999999999997</v>
      </c>
      <c r="G1220">
        <v>2.6659999999999999</v>
      </c>
      <c r="H1220">
        <v>329.99</v>
      </c>
      <c r="I1220">
        <v>120063779.904</v>
      </c>
    </row>
    <row r="1221" spans="1:9" x14ac:dyDescent="0.25">
      <c r="A1221" s="27">
        <v>41900</v>
      </c>
      <c r="B1221" t="s">
        <v>67</v>
      </c>
      <c r="C1221" t="s">
        <v>68</v>
      </c>
      <c r="D1221">
        <v>361.17399999999998</v>
      </c>
      <c r="E1221">
        <v>366.27600000000001</v>
      </c>
      <c r="F1221">
        <v>-1.3929400000000001</v>
      </c>
      <c r="G1221">
        <v>-5.1020000000000003</v>
      </c>
      <c r="H1221">
        <v>329.99</v>
      </c>
      <c r="I1221">
        <v>119184024.96439999</v>
      </c>
    </row>
    <row r="1222" spans="1:9" x14ac:dyDescent="0.25">
      <c r="A1222" s="27">
        <v>41899</v>
      </c>
      <c r="B1222" t="s">
        <v>67</v>
      </c>
      <c r="C1222" t="s">
        <v>68</v>
      </c>
      <c r="D1222">
        <v>366.27600000000001</v>
      </c>
      <c r="E1222">
        <v>370.18</v>
      </c>
      <c r="F1222">
        <v>-1.0546199999999999</v>
      </c>
      <c r="G1222">
        <v>-3.9039999999999999</v>
      </c>
      <c r="H1222">
        <v>322.49</v>
      </c>
      <c r="I1222">
        <v>118120567.00560001</v>
      </c>
    </row>
    <row r="1223" spans="1:9" x14ac:dyDescent="0.25">
      <c r="A1223" s="27">
        <v>41898</v>
      </c>
      <c r="B1223" t="s">
        <v>67</v>
      </c>
      <c r="C1223" t="s">
        <v>68</v>
      </c>
      <c r="D1223">
        <v>370.18</v>
      </c>
      <c r="E1223">
        <v>391.62</v>
      </c>
      <c r="F1223">
        <v>-5.4746899999999998</v>
      </c>
      <c r="G1223">
        <v>-21.44</v>
      </c>
      <c r="H1223">
        <v>322.49</v>
      </c>
      <c r="I1223">
        <v>119379570.308</v>
      </c>
    </row>
    <row r="1224" spans="1:9" x14ac:dyDescent="0.25">
      <c r="A1224" s="27">
        <v>41897</v>
      </c>
      <c r="B1224" t="s">
        <v>67</v>
      </c>
      <c r="C1224" t="s">
        <v>68</v>
      </c>
      <c r="D1224">
        <v>391.62</v>
      </c>
      <c r="E1224">
        <v>381.42399999999998</v>
      </c>
      <c r="F1224">
        <v>2.6731400000000001</v>
      </c>
      <c r="G1224">
        <v>10.196</v>
      </c>
      <c r="H1224">
        <v>316.24</v>
      </c>
      <c r="I1224">
        <v>123846143.772</v>
      </c>
    </row>
    <row r="1225" spans="1:9" x14ac:dyDescent="0.25">
      <c r="A1225" s="27">
        <v>41894</v>
      </c>
      <c r="B1225" t="s">
        <v>67</v>
      </c>
      <c r="C1225" t="s">
        <v>68</v>
      </c>
      <c r="D1225">
        <v>381.42399999999998</v>
      </c>
      <c r="E1225">
        <v>372.86200000000002</v>
      </c>
      <c r="F1225">
        <v>2.2962899999999999</v>
      </c>
      <c r="G1225">
        <v>8.5619999999999994</v>
      </c>
      <c r="H1225">
        <v>316.24</v>
      </c>
      <c r="I1225">
        <v>120621754.6144</v>
      </c>
    </row>
    <row r="1226" spans="1:9" x14ac:dyDescent="0.25">
      <c r="A1226" s="27">
        <v>41893</v>
      </c>
      <c r="B1226" t="s">
        <v>67</v>
      </c>
      <c r="C1226" t="s">
        <v>68</v>
      </c>
      <c r="D1226">
        <v>372.86200000000002</v>
      </c>
      <c r="E1226">
        <v>373.714</v>
      </c>
      <c r="F1226">
        <v>-0.22797999999999999</v>
      </c>
      <c r="G1226">
        <v>-0.85199999999999998</v>
      </c>
      <c r="H1226">
        <v>316.24</v>
      </c>
      <c r="I1226">
        <v>117914102.59720001</v>
      </c>
    </row>
    <row r="1227" spans="1:9" x14ac:dyDescent="0.25">
      <c r="A1227" s="27">
        <v>41892</v>
      </c>
      <c r="B1227" t="s">
        <v>67</v>
      </c>
      <c r="C1227" t="s">
        <v>68</v>
      </c>
      <c r="D1227">
        <v>373.714</v>
      </c>
      <c r="E1227">
        <v>375.75400000000002</v>
      </c>
      <c r="F1227">
        <v>-0.54291</v>
      </c>
      <c r="G1227">
        <v>-2.04</v>
      </c>
      <c r="H1227">
        <v>316.24</v>
      </c>
      <c r="I1227">
        <v>118183539.58840001</v>
      </c>
    </row>
    <row r="1228" spans="1:9" x14ac:dyDescent="0.25">
      <c r="A1228" s="27">
        <v>41891</v>
      </c>
      <c r="B1228" t="s">
        <v>67</v>
      </c>
      <c r="C1228" t="s">
        <v>68</v>
      </c>
      <c r="D1228">
        <v>375.75400000000002</v>
      </c>
      <c r="E1228">
        <v>366.20400000000001</v>
      </c>
      <c r="F1228">
        <v>2.6078399999999999</v>
      </c>
      <c r="G1228">
        <v>9.5500000000000007</v>
      </c>
      <c r="H1228">
        <v>316.24</v>
      </c>
      <c r="I1228">
        <v>118828670.41240001</v>
      </c>
    </row>
    <row r="1229" spans="1:9" x14ac:dyDescent="0.25">
      <c r="A1229" s="27">
        <v>41890</v>
      </c>
      <c r="B1229" t="s">
        <v>67</v>
      </c>
      <c r="C1229" t="s">
        <v>68</v>
      </c>
      <c r="D1229">
        <v>366.20400000000001</v>
      </c>
      <c r="E1229">
        <v>363.95400000000001</v>
      </c>
      <c r="F1229">
        <v>0.61821000000000004</v>
      </c>
      <c r="G1229">
        <v>2.25</v>
      </c>
      <c r="H1229">
        <v>316.24</v>
      </c>
      <c r="I1229">
        <v>115808572.6824</v>
      </c>
    </row>
    <row r="1230" spans="1:9" x14ac:dyDescent="0.25">
      <c r="A1230" s="27">
        <v>41887</v>
      </c>
      <c r="B1230" t="s">
        <v>67</v>
      </c>
      <c r="C1230" t="s">
        <v>68</v>
      </c>
      <c r="D1230">
        <v>363.95400000000001</v>
      </c>
      <c r="E1230">
        <v>371.68</v>
      </c>
      <c r="F1230">
        <v>-2.0786699999999998</v>
      </c>
      <c r="G1230">
        <v>-7.726</v>
      </c>
      <c r="H1230">
        <v>302.49</v>
      </c>
      <c r="I1230">
        <v>110092663.83239999</v>
      </c>
    </row>
    <row r="1231" spans="1:9" x14ac:dyDescent="0.25">
      <c r="A1231" s="27">
        <v>41886</v>
      </c>
      <c r="B1231" t="s">
        <v>67</v>
      </c>
      <c r="C1231" t="s">
        <v>68</v>
      </c>
      <c r="D1231">
        <v>371.68</v>
      </c>
      <c r="E1231">
        <v>371.78</v>
      </c>
      <c r="F1231">
        <v>-2.69E-2</v>
      </c>
      <c r="G1231">
        <v>-0.1</v>
      </c>
      <c r="H1231">
        <v>302.49</v>
      </c>
      <c r="I1231">
        <v>112429706.208</v>
      </c>
    </row>
    <row r="1232" spans="1:9" x14ac:dyDescent="0.25">
      <c r="A1232" s="27">
        <v>41885</v>
      </c>
      <c r="B1232" t="s">
        <v>67</v>
      </c>
      <c r="C1232" t="s">
        <v>68</v>
      </c>
      <c r="D1232">
        <v>371.78</v>
      </c>
      <c r="E1232">
        <v>377.18799999999999</v>
      </c>
      <c r="F1232">
        <v>-1.43377</v>
      </c>
      <c r="G1232">
        <v>-5.4080000000000004</v>
      </c>
      <c r="H1232">
        <v>297.49</v>
      </c>
      <c r="I1232">
        <v>110601055.26800001</v>
      </c>
    </row>
    <row r="1233" spans="1:9" x14ac:dyDescent="0.25">
      <c r="A1233" s="27">
        <v>41884</v>
      </c>
      <c r="B1233" t="s">
        <v>67</v>
      </c>
      <c r="C1233" t="s">
        <v>68</v>
      </c>
      <c r="D1233">
        <v>377.18799999999999</v>
      </c>
      <c r="E1233">
        <v>376.88600000000002</v>
      </c>
      <c r="F1233">
        <v>8.0130000000000007E-2</v>
      </c>
      <c r="G1233">
        <v>0.30199999999999999</v>
      </c>
      <c r="H1233">
        <v>297.49</v>
      </c>
      <c r="I1233">
        <v>112209884.43279999</v>
      </c>
    </row>
    <row r="1234" spans="1:9" x14ac:dyDescent="0.25">
      <c r="A1234" s="27">
        <v>41880</v>
      </c>
      <c r="B1234" t="s">
        <v>67</v>
      </c>
      <c r="C1234" t="s">
        <v>68</v>
      </c>
      <c r="D1234">
        <v>376.88600000000002</v>
      </c>
      <c r="E1234">
        <v>372.52800000000002</v>
      </c>
      <c r="F1234">
        <v>1.16984</v>
      </c>
      <c r="G1234">
        <v>4.3579999999999997</v>
      </c>
      <c r="H1234">
        <v>291.24</v>
      </c>
      <c r="I1234">
        <v>109764504.77159999</v>
      </c>
    </row>
    <row r="1235" spans="1:9" x14ac:dyDescent="0.25">
      <c r="A1235" s="27">
        <v>41879</v>
      </c>
      <c r="B1235" t="s">
        <v>67</v>
      </c>
      <c r="C1235" t="s">
        <v>68</v>
      </c>
      <c r="D1235">
        <v>372.52800000000002</v>
      </c>
      <c r="E1235">
        <v>371.584</v>
      </c>
      <c r="F1235">
        <v>0.25405</v>
      </c>
      <c r="G1235">
        <v>0.94399999999999995</v>
      </c>
      <c r="H1235">
        <v>291.24</v>
      </c>
      <c r="I1235">
        <v>108495278.2368</v>
      </c>
    </row>
    <row r="1236" spans="1:9" x14ac:dyDescent="0.25">
      <c r="A1236" s="27">
        <v>41878</v>
      </c>
      <c r="B1236" t="s">
        <v>67</v>
      </c>
      <c r="C1236" t="s">
        <v>68</v>
      </c>
      <c r="D1236">
        <v>371.584</v>
      </c>
      <c r="E1236">
        <v>368.86599999999999</v>
      </c>
      <c r="F1236">
        <v>0.73685</v>
      </c>
      <c r="G1236">
        <v>2.718</v>
      </c>
      <c r="H1236">
        <v>291.24</v>
      </c>
      <c r="I1236">
        <v>108220347.11040001</v>
      </c>
    </row>
    <row r="1237" spans="1:9" x14ac:dyDescent="0.25">
      <c r="A1237" s="27">
        <v>41877</v>
      </c>
      <c r="B1237" t="s">
        <v>67</v>
      </c>
      <c r="C1237" t="s">
        <v>68</v>
      </c>
      <c r="D1237">
        <v>368.86599999999999</v>
      </c>
      <c r="E1237">
        <v>365.56400000000002</v>
      </c>
      <c r="F1237">
        <v>0.90325999999999995</v>
      </c>
      <c r="G1237">
        <v>3.302</v>
      </c>
      <c r="H1237">
        <v>284.99</v>
      </c>
      <c r="I1237">
        <v>105123342.6596</v>
      </c>
    </row>
    <row r="1238" spans="1:9" x14ac:dyDescent="0.25">
      <c r="A1238" s="27">
        <v>41876</v>
      </c>
      <c r="B1238" t="s">
        <v>67</v>
      </c>
      <c r="C1238" t="s">
        <v>68</v>
      </c>
      <c r="D1238">
        <v>365.56400000000002</v>
      </c>
      <c r="E1238">
        <v>369.464</v>
      </c>
      <c r="F1238">
        <v>-1.05558</v>
      </c>
      <c r="G1238">
        <v>-3.9</v>
      </c>
      <c r="H1238">
        <v>284.99</v>
      </c>
      <c r="I1238">
        <v>104182303.69840001</v>
      </c>
    </row>
    <row r="1239" spans="1:9" x14ac:dyDescent="0.25">
      <c r="A1239" s="27">
        <v>41873</v>
      </c>
      <c r="B1239" t="s">
        <v>67</v>
      </c>
      <c r="C1239" t="s">
        <v>68</v>
      </c>
      <c r="D1239">
        <v>369.464</v>
      </c>
      <c r="E1239">
        <v>366.71</v>
      </c>
      <c r="F1239">
        <v>0.751</v>
      </c>
      <c r="G1239">
        <v>2.754</v>
      </c>
      <c r="H1239">
        <v>284.99</v>
      </c>
      <c r="I1239">
        <v>105293767.03839999</v>
      </c>
    </row>
    <row r="1240" spans="1:9" x14ac:dyDescent="0.25">
      <c r="A1240" s="27">
        <v>41872</v>
      </c>
      <c r="B1240" t="s">
        <v>67</v>
      </c>
      <c r="C1240" t="s">
        <v>68</v>
      </c>
      <c r="D1240">
        <v>366.71</v>
      </c>
      <c r="E1240">
        <v>369.36399999999998</v>
      </c>
      <c r="F1240">
        <v>-0.71853</v>
      </c>
      <c r="G1240">
        <v>-2.6539999999999999</v>
      </c>
      <c r="H1240">
        <v>283.74</v>
      </c>
      <c r="I1240">
        <v>104050515.426</v>
      </c>
    </row>
    <row r="1241" spans="1:9" x14ac:dyDescent="0.25">
      <c r="A1241" s="27">
        <v>41871</v>
      </c>
      <c r="B1241" t="s">
        <v>67</v>
      </c>
      <c r="C1241" t="s">
        <v>68</v>
      </c>
      <c r="D1241">
        <v>369.36399999999998</v>
      </c>
      <c r="E1241">
        <v>369.392</v>
      </c>
      <c r="F1241">
        <v>-7.5799999999999999E-3</v>
      </c>
      <c r="G1241">
        <v>-2.8000000000000001E-2</v>
      </c>
      <c r="H1241">
        <v>283.74</v>
      </c>
      <c r="I1241">
        <v>104803562.97840001</v>
      </c>
    </row>
    <row r="1242" spans="1:9" x14ac:dyDescent="0.25">
      <c r="A1242" s="27">
        <v>41870</v>
      </c>
      <c r="B1242" t="s">
        <v>67</v>
      </c>
      <c r="C1242" t="s">
        <v>68</v>
      </c>
      <c r="D1242">
        <v>369.392</v>
      </c>
      <c r="E1242">
        <v>367.13200000000001</v>
      </c>
      <c r="F1242">
        <v>0.61558000000000002</v>
      </c>
      <c r="G1242">
        <v>2.2599999999999998</v>
      </c>
      <c r="H1242">
        <v>272.49</v>
      </c>
      <c r="I1242">
        <v>100655847.71520001</v>
      </c>
    </row>
    <row r="1243" spans="1:9" x14ac:dyDescent="0.25">
      <c r="A1243" s="27">
        <v>41869</v>
      </c>
      <c r="B1243" t="s">
        <v>67</v>
      </c>
      <c r="C1243" t="s">
        <v>68</v>
      </c>
      <c r="D1243">
        <v>367.13200000000001</v>
      </c>
      <c r="E1243">
        <v>381.77600000000001</v>
      </c>
      <c r="F1243">
        <v>-3.8357600000000001</v>
      </c>
      <c r="G1243">
        <v>-14.644</v>
      </c>
      <c r="H1243">
        <v>272.49</v>
      </c>
      <c r="I1243">
        <v>100040018.95919999</v>
      </c>
    </row>
    <row r="1244" spans="1:9" x14ac:dyDescent="0.25">
      <c r="A1244" s="27">
        <v>41866</v>
      </c>
      <c r="B1244" t="s">
        <v>67</v>
      </c>
      <c r="C1244" t="s">
        <v>68</v>
      </c>
      <c r="D1244">
        <v>381.77600000000001</v>
      </c>
      <c r="E1244">
        <v>380.702</v>
      </c>
      <c r="F1244">
        <v>0.28211000000000003</v>
      </c>
      <c r="G1244">
        <v>1.0740000000000001</v>
      </c>
      <c r="H1244">
        <v>264.99</v>
      </c>
      <c r="I1244">
        <v>101167051.3056</v>
      </c>
    </row>
    <row r="1245" spans="1:9" x14ac:dyDescent="0.25">
      <c r="A1245" s="27">
        <v>41865</v>
      </c>
      <c r="B1245" t="s">
        <v>67</v>
      </c>
      <c r="C1245" t="s">
        <v>68</v>
      </c>
      <c r="D1245">
        <v>380.702</v>
      </c>
      <c r="E1245">
        <v>395.03</v>
      </c>
      <c r="F1245">
        <v>-3.6270699999999998</v>
      </c>
      <c r="G1245">
        <v>-14.327999999999999</v>
      </c>
      <c r="H1245">
        <v>264.99</v>
      </c>
      <c r="I1245">
        <v>100882451.4012</v>
      </c>
    </row>
    <row r="1246" spans="1:9" x14ac:dyDescent="0.25">
      <c r="A1246" s="27">
        <v>41864</v>
      </c>
      <c r="B1246" t="s">
        <v>67</v>
      </c>
      <c r="C1246" t="s">
        <v>68</v>
      </c>
      <c r="D1246">
        <v>395.03</v>
      </c>
      <c r="E1246">
        <v>417.95600000000002</v>
      </c>
      <c r="F1246">
        <v>-5.4852699999999999</v>
      </c>
      <c r="G1246">
        <v>-22.925999999999998</v>
      </c>
      <c r="H1246">
        <v>242.49</v>
      </c>
      <c r="I1246">
        <v>95791061.717999995</v>
      </c>
    </row>
    <row r="1247" spans="1:9" x14ac:dyDescent="0.25">
      <c r="A1247" s="27">
        <v>41863</v>
      </c>
      <c r="B1247" t="s">
        <v>67</v>
      </c>
      <c r="C1247" t="s">
        <v>68</v>
      </c>
      <c r="D1247">
        <v>417.95600000000002</v>
      </c>
      <c r="E1247">
        <v>422.17399999999998</v>
      </c>
      <c r="F1247">
        <v>-0.99911000000000005</v>
      </c>
      <c r="G1247">
        <v>-4.218</v>
      </c>
      <c r="H1247">
        <v>242.49</v>
      </c>
      <c r="I1247">
        <v>101350401.21359999</v>
      </c>
    </row>
    <row r="1248" spans="1:9" x14ac:dyDescent="0.25">
      <c r="A1248" s="27">
        <v>41862</v>
      </c>
      <c r="B1248" t="s">
        <v>67</v>
      </c>
      <c r="C1248" t="s">
        <v>68</v>
      </c>
      <c r="D1248">
        <v>422.17399999999998</v>
      </c>
      <c r="E1248">
        <v>448.61</v>
      </c>
      <c r="F1248">
        <v>-5.8928700000000003</v>
      </c>
      <c r="G1248">
        <v>-26.436</v>
      </c>
      <c r="H1248">
        <v>242.49</v>
      </c>
      <c r="I1248">
        <v>102373226.5644</v>
      </c>
    </row>
    <row r="1249" spans="1:9" x14ac:dyDescent="0.25">
      <c r="A1249" s="27">
        <v>41859</v>
      </c>
      <c r="B1249" t="s">
        <v>67</v>
      </c>
      <c r="C1249" t="s">
        <v>68</v>
      </c>
      <c r="D1249">
        <v>448.61</v>
      </c>
      <c r="E1249">
        <v>463.95400000000001</v>
      </c>
      <c r="F1249">
        <v>-3.30722</v>
      </c>
      <c r="G1249">
        <v>-15.343999999999999</v>
      </c>
      <c r="H1249">
        <v>253.74</v>
      </c>
      <c r="I1249">
        <v>113830570.566</v>
      </c>
    </row>
    <row r="1250" spans="1:9" x14ac:dyDescent="0.25">
      <c r="A1250" s="27">
        <v>41858</v>
      </c>
      <c r="B1250" t="s">
        <v>67</v>
      </c>
      <c r="C1250" t="s">
        <v>68</v>
      </c>
      <c r="D1250">
        <v>463.95400000000001</v>
      </c>
      <c r="E1250">
        <v>453.226</v>
      </c>
      <c r="F1250">
        <v>2.3670300000000002</v>
      </c>
      <c r="G1250">
        <v>10.728</v>
      </c>
      <c r="H1250">
        <v>253.74</v>
      </c>
      <c r="I1250">
        <v>117723966.33239999</v>
      </c>
    </row>
    <row r="1251" spans="1:9" x14ac:dyDescent="0.25">
      <c r="A1251" s="27">
        <v>41857</v>
      </c>
      <c r="B1251" t="s">
        <v>67</v>
      </c>
      <c r="C1251" t="s">
        <v>68</v>
      </c>
      <c r="D1251">
        <v>453.226</v>
      </c>
      <c r="E1251">
        <v>450.98</v>
      </c>
      <c r="F1251">
        <v>0.49802999999999997</v>
      </c>
      <c r="G1251">
        <v>2.246</v>
      </c>
      <c r="H1251">
        <v>253.74</v>
      </c>
      <c r="I1251">
        <v>115001837.17560001</v>
      </c>
    </row>
    <row r="1252" spans="1:9" x14ac:dyDescent="0.25">
      <c r="A1252" s="27">
        <v>41856</v>
      </c>
      <c r="B1252" t="s">
        <v>67</v>
      </c>
      <c r="C1252" t="s">
        <v>68</v>
      </c>
      <c r="D1252">
        <v>450.98</v>
      </c>
      <c r="E1252">
        <v>423.03199999999998</v>
      </c>
      <c r="F1252">
        <v>6.6065899999999997</v>
      </c>
      <c r="G1252">
        <v>27.948</v>
      </c>
      <c r="H1252">
        <v>263.74</v>
      </c>
      <c r="I1252">
        <v>118941735.788</v>
      </c>
    </row>
    <row r="1253" spans="1:9" x14ac:dyDescent="0.25">
      <c r="A1253" s="27">
        <v>41855</v>
      </c>
      <c r="B1253" t="s">
        <v>67</v>
      </c>
      <c r="C1253" t="s">
        <v>68</v>
      </c>
      <c r="D1253">
        <v>423.03199999999998</v>
      </c>
      <c r="E1253">
        <v>448.53199999999998</v>
      </c>
      <c r="F1253">
        <v>-5.6852099999999997</v>
      </c>
      <c r="G1253">
        <v>-25.5</v>
      </c>
      <c r="H1253">
        <v>261.24</v>
      </c>
      <c r="I1253">
        <v>110513133.4992</v>
      </c>
    </row>
    <row r="1254" spans="1:9" x14ac:dyDescent="0.25">
      <c r="A1254" s="27">
        <v>41852</v>
      </c>
      <c r="B1254" t="s">
        <v>67</v>
      </c>
      <c r="C1254" t="s">
        <v>68</v>
      </c>
      <c r="D1254">
        <v>448.53199999999998</v>
      </c>
      <c r="E1254">
        <v>428.18200000000002</v>
      </c>
      <c r="F1254">
        <v>4.75265</v>
      </c>
      <c r="G1254">
        <v>20.350000000000001</v>
      </c>
      <c r="H1254">
        <v>273.74</v>
      </c>
      <c r="I1254">
        <v>122781418.7992</v>
      </c>
    </row>
    <row r="1255" spans="1:9" x14ac:dyDescent="0.25">
      <c r="A1255" s="27">
        <v>41851</v>
      </c>
      <c r="B1255" t="s">
        <v>67</v>
      </c>
      <c r="C1255" t="s">
        <v>68</v>
      </c>
      <c r="D1255">
        <v>428.18200000000002</v>
      </c>
      <c r="E1255">
        <v>387.63799999999998</v>
      </c>
      <c r="F1255">
        <v>10.459239999999999</v>
      </c>
      <c r="G1255">
        <v>40.543999999999997</v>
      </c>
      <c r="H1255">
        <v>298.74</v>
      </c>
      <c r="I1255">
        <v>127915347.5892</v>
      </c>
    </row>
    <row r="1256" spans="1:9" x14ac:dyDescent="0.25">
      <c r="A1256" s="27">
        <v>41850</v>
      </c>
      <c r="B1256" t="s">
        <v>67</v>
      </c>
      <c r="C1256" t="s">
        <v>68</v>
      </c>
      <c r="D1256">
        <v>387.63799999999998</v>
      </c>
      <c r="E1256">
        <v>384.84199999999998</v>
      </c>
      <c r="F1256">
        <v>0.72653000000000001</v>
      </c>
      <c r="G1256">
        <v>2.7959999999999998</v>
      </c>
      <c r="H1256">
        <v>286.24</v>
      </c>
      <c r="I1256">
        <v>110957733.70280001</v>
      </c>
    </row>
    <row r="1257" spans="1:9" x14ac:dyDescent="0.25">
      <c r="A1257" s="27">
        <v>41849</v>
      </c>
      <c r="B1257" t="s">
        <v>67</v>
      </c>
      <c r="C1257" t="s">
        <v>68</v>
      </c>
      <c r="D1257">
        <v>384.84199999999998</v>
      </c>
      <c r="E1257">
        <v>382.524</v>
      </c>
      <c r="F1257">
        <v>0.60597999999999996</v>
      </c>
      <c r="G1257">
        <v>2.3180000000000001</v>
      </c>
      <c r="H1257">
        <v>286.24</v>
      </c>
      <c r="I1257">
        <v>110157404.9852</v>
      </c>
    </row>
    <row r="1258" spans="1:9" x14ac:dyDescent="0.25">
      <c r="A1258" s="27">
        <v>41848</v>
      </c>
      <c r="B1258" t="s">
        <v>67</v>
      </c>
      <c r="C1258" t="s">
        <v>68</v>
      </c>
      <c r="D1258">
        <v>382.524</v>
      </c>
      <c r="E1258">
        <v>386.76799999999997</v>
      </c>
      <c r="F1258">
        <v>-1.0972999999999999</v>
      </c>
      <c r="G1258">
        <v>-4.2439999999999998</v>
      </c>
      <c r="H1258">
        <v>286.24</v>
      </c>
      <c r="I1258">
        <v>109493899.2744</v>
      </c>
    </row>
    <row r="1259" spans="1:9" x14ac:dyDescent="0.25">
      <c r="A1259" s="27">
        <v>41845</v>
      </c>
      <c r="B1259" t="s">
        <v>67</v>
      </c>
      <c r="C1259" t="s">
        <v>68</v>
      </c>
      <c r="D1259">
        <v>386.76799999999997</v>
      </c>
      <c r="E1259">
        <v>378.69400000000002</v>
      </c>
      <c r="F1259">
        <v>2.1320600000000001</v>
      </c>
      <c r="G1259">
        <v>8.0739999999999998</v>
      </c>
      <c r="H1259">
        <v>268.74</v>
      </c>
      <c r="I1259">
        <v>103940264.38079999</v>
      </c>
    </row>
    <row r="1260" spans="1:9" x14ac:dyDescent="0.25">
      <c r="A1260" s="27">
        <v>41844</v>
      </c>
      <c r="B1260" t="s">
        <v>67</v>
      </c>
      <c r="C1260" t="s">
        <v>68</v>
      </c>
      <c r="D1260">
        <v>378.69400000000002</v>
      </c>
      <c r="E1260">
        <v>374.09</v>
      </c>
      <c r="F1260">
        <v>1.23072</v>
      </c>
      <c r="G1260">
        <v>4.6040000000000001</v>
      </c>
      <c r="H1260">
        <v>278.74</v>
      </c>
      <c r="I1260">
        <v>105557392.7764</v>
      </c>
    </row>
    <row r="1261" spans="1:9" x14ac:dyDescent="0.25">
      <c r="A1261" s="27">
        <v>41843</v>
      </c>
      <c r="B1261" t="s">
        <v>67</v>
      </c>
      <c r="C1261" t="s">
        <v>68</v>
      </c>
      <c r="D1261">
        <v>374.09</v>
      </c>
      <c r="E1261">
        <v>372.11200000000002</v>
      </c>
      <c r="F1261">
        <v>0.53156000000000003</v>
      </c>
      <c r="G1261">
        <v>1.978</v>
      </c>
      <c r="H1261">
        <v>263.74</v>
      </c>
      <c r="I1261">
        <v>98662721.054000005</v>
      </c>
    </row>
    <row r="1262" spans="1:9" x14ac:dyDescent="0.25">
      <c r="A1262" s="27">
        <v>41842</v>
      </c>
      <c r="B1262" t="s">
        <v>67</v>
      </c>
      <c r="C1262" t="s">
        <v>68</v>
      </c>
      <c r="D1262">
        <v>372.11200000000002</v>
      </c>
      <c r="E1262">
        <v>382.75200000000001</v>
      </c>
      <c r="F1262">
        <v>-2.7798699999999998</v>
      </c>
      <c r="G1262">
        <v>-10.64</v>
      </c>
      <c r="H1262">
        <v>263.74</v>
      </c>
      <c r="I1262">
        <v>98141042.147200003</v>
      </c>
    </row>
    <row r="1263" spans="1:9" x14ac:dyDescent="0.25">
      <c r="A1263" s="27">
        <v>41841</v>
      </c>
      <c r="B1263" t="s">
        <v>67</v>
      </c>
      <c r="C1263" t="s">
        <v>68</v>
      </c>
      <c r="D1263">
        <v>382.75200000000001</v>
      </c>
      <c r="E1263">
        <v>371.84399999999999</v>
      </c>
      <c r="F1263">
        <v>2.9334899999999999</v>
      </c>
      <c r="G1263">
        <v>10.907999999999999</v>
      </c>
      <c r="H1263">
        <v>263.74</v>
      </c>
      <c r="I1263">
        <v>100947242.1312</v>
      </c>
    </row>
    <row r="1264" spans="1:9" x14ac:dyDescent="0.25">
      <c r="A1264" s="27">
        <v>41838</v>
      </c>
      <c r="B1264" t="s">
        <v>67</v>
      </c>
      <c r="C1264" t="s">
        <v>68</v>
      </c>
      <c r="D1264">
        <v>371.84399999999999</v>
      </c>
      <c r="E1264">
        <v>391.44200000000001</v>
      </c>
      <c r="F1264">
        <v>-5.0066199999999998</v>
      </c>
      <c r="G1264">
        <v>-19.597999999999999</v>
      </c>
      <c r="H1264">
        <v>263.74</v>
      </c>
      <c r="I1264">
        <v>98070359.6664</v>
      </c>
    </row>
    <row r="1265" spans="1:9" x14ac:dyDescent="0.25">
      <c r="A1265" s="27">
        <v>41837</v>
      </c>
      <c r="B1265" t="s">
        <v>67</v>
      </c>
      <c r="C1265" t="s">
        <v>68</v>
      </c>
      <c r="D1265">
        <v>391.44200000000001</v>
      </c>
      <c r="E1265">
        <v>363.322</v>
      </c>
      <c r="F1265">
        <v>7.7396900000000004</v>
      </c>
      <c r="G1265">
        <v>28.12</v>
      </c>
      <c r="H1265">
        <v>263.74</v>
      </c>
      <c r="I1265">
        <v>103239147.9452</v>
      </c>
    </row>
    <row r="1266" spans="1:9" x14ac:dyDescent="0.25">
      <c r="A1266" s="27">
        <v>41836</v>
      </c>
      <c r="B1266" t="s">
        <v>67</v>
      </c>
      <c r="C1266" t="s">
        <v>68</v>
      </c>
      <c r="D1266">
        <v>363.322</v>
      </c>
      <c r="E1266">
        <v>371.89400000000001</v>
      </c>
      <c r="F1266">
        <v>-2.3049599999999999</v>
      </c>
      <c r="G1266">
        <v>-8.5719999999999992</v>
      </c>
      <c r="H1266">
        <v>276.24</v>
      </c>
      <c r="I1266">
        <v>100364287.27320001</v>
      </c>
    </row>
    <row r="1267" spans="1:9" x14ac:dyDescent="0.25">
      <c r="A1267" s="27">
        <v>41835</v>
      </c>
      <c r="B1267" t="s">
        <v>67</v>
      </c>
      <c r="C1267" t="s">
        <v>68</v>
      </c>
      <c r="D1267">
        <v>371.89400000000001</v>
      </c>
      <c r="E1267">
        <v>364.90199999999999</v>
      </c>
      <c r="F1267">
        <v>1.9161300000000001</v>
      </c>
      <c r="G1267">
        <v>6.992</v>
      </c>
      <c r="H1267">
        <v>276.24</v>
      </c>
      <c r="I1267">
        <v>102732221.6964</v>
      </c>
    </row>
    <row r="1268" spans="1:9" x14ac:dyDescent="0.25">
      <c r="A1268" s="27">
        <v>41834</v>
      </c>
      <c r="B1268" t="s">
        <v>67</v>
      </c>
      <c r="C1268" t="s">
        <v>68</v>
      </c>
      <c r="D1268">
        <v>364.90199999999999</v>
      </c>
      <c r="E1268">
        <v>378.36</v>
      </c>
      <c r="F1268">
        <v>-3.5569299999999999</v>
      </c>
      <c r="G1268">
        <v>-13.458</v>
      </c>
      <c r="H1268">
        <v>263.74</v>
      </c>
      <c r="I1268">
        <v>96239472.421200007</v>
      </c>
    </row>
    <row r="1269" spans="1:9" x14ac:dyDescent="0.25">
      <c r="A1269" s="27">
        <v>41831</v>
      </c>
      <c r="B1269" t="s">
        <v>67</v>
      </c>
      <c r="C1269" t="s">
        <v>68</v>
      </c>
      <c r="D1269">
        <v>378.36</v>
      </c>
      <c r="E1269">
        <v>383.62200000000001</v>
      </c>
      <c r="F1269">
        <v>-1.3716600000000001</v>
      </c>
      <c r="G1269">
        <v>-5.2619999999999996</v>
      </c>
      <c r="H1269">
        <v>263.74</v>
      </c>
      <c r="I1269">
        <v>99788893.415999994</v>
      </c>
    </row>
    <row r="1270" spans="1:9" x14ac:dyDescent="0.25">
      <c r="A1270" s="27">
        <v>41830</v>
      </c>
      <c r="B1270" t="s">
        <v>67</v>
      </c>
      <c r="C1270" t="s">
        <v>68</v>
      </c>
      <c r="D1270">
        <v>383.62200000000001</v>
      </c>
      <c r="E1270">
        <v>367.59800000000001</v>
      </c>
      <c r="F1270">
        <v>4.3591100000000003</v>
      </c>
      <c r="G1270">
        <v>16.024000000000001</v>
      </c>
      <c r="H1270">
        <v>263.74</v>
      </c>
      <c r="I1270">
        <v>101176696.4532</v>
      </c>
    </row>
    <row r="1271" spans="1:9" x14ac:dyDescent="0.25">
      <c r="A1271" s="27">
        <v>41829</v>
      </c>
      <c r="B1271" t="s">
        <v>67</v>
      </c>
      <c r="C1271" t="s">
        <v>68</v>
      </c>
      <c r="D1271">
        <v>367.59800000000001</v>
      </c>
      <c r="E1271">
        <v>374.13</v>
      </c>
      <c r="F1271">
        <v>-1.7459199999999999</v>
      </c>
      <c r="G1271">
        <v>-6.532</v>
      </c>
      <c r="H1271">
        <v>263.74</v>
      </c>
      <c r="I1271">
        <v>96950517.078799993</v>
      </c>
    </row>
    <row r="1272" spans="1:9" x14ac:dyDescent="0.25">
      <c r="A1272" s="27">
        <v>41828</v>
      </c>
      <c r="B1272" t="s">
        <v>67</v>
      </c>
      <c r="C1272" t="s">
        <v>68</v>
      </c>
      <c r="D1272">
        <v>374.13</v>
      </c>
      <c r="E1272">
        <v>370.84399999999999</v>
      </c>
      <c r="F1272">
        <v>0.88609000000000004</v>
      </c>
      <c r="G1272">
        <v>3.286</v>
      </c>
      <c r="H1272">
        <v>263.74</v>
      </c>
      <c r="I1272">
        <v>98673270.678000003</v>
      </c>
    </row>
    <row r="1273" spans="1:9" x14ac:dyDescent="0.25">
      <c r="A1273" s="27">
        <v>41827</v>
      </c>
      <c r="B1273" t="s">
        <v>67</v>
      </c>
      <c r="C1273" t="s">
        <v>68</v>
      </c>
      <c r="D1273">
        <v>370.84399999999999</v>
      </c>
      <c r="E1273">
        <v>362.54</v>
      </c>
      <c r="F1273">
        <v>2.2905099999999998</v>
      </c>
      <c r="G1273">
        <v>8.3040000000000003</v>
      </c>
      <c r="H1273">
        <v>271.24</v>
      </c>
      <c r="I1273">
        <v>100587949.06640001</v>
      </c>
    </row>
    <row r="1274" spans="1:9" x14ac:dyDescent="0.25">
      <c r="A1274" s="27">
        <v>41823</v>
      </c>
      <c r="B1274" t="s">
        <v>67</v>
      </c>
      <c r="C1274" t="s">
        <v>68</v>
      </c>
      <c r="D1274">
        <v>362.54</v>
      </c>
      <c r="E1274">
        <v>366.07600000000002</v>
      </c>
      <c r="F1274">
        <v>-0.96592</v>
      </c>
      <c r="G1274">
        <v>-3.536</v>
      </c>
      <c r="H1274">
        <v>271.24</v>
      </c>
      <c r="I1274">
        <v>98335567.123999998</v>
      </c>
    </row>
    <row r="1275" spans="1:9" x14ac:dyDescent="0.25">
      <c r="A1275" s="27">
        <v>41822</v>
      </c>
      <c r="B1275" t="s">
        <v>67</v>
      </c>
      <c r="C1275" t="s">
        <v>68</v>
      </c>
      <c r="D1275">
        <v>366.07600000000002</v>
      </c>
      <c r="E1275">
        <v>370.50599999999997</v>
      </c>
      <c r="F1275">
        <v>-1.1956599999999999</v>
      </c>
      <c r="G1275">
        <v>-4.43</v>
      </c>
      <c r="H1275">
        <v>266.24</v>
      </c>
      <c r="I1275">
        <v>97464293.885600001</v>
      </c>
    </row>
    <row r="1276" spans="1:9" x14ac:dyDescent="0.25">
      <c r="A1276" s="27">
        <v>41821</v>
      </c>
      <c r="B1276" t="s">
        <v>67</v>
      </c>
      <c r="C1276" t="s">
        <v>68</v>
      </c>
      <c r="D1276">
        <v>370.50599999999997</v>
      </c>
      <c r="E1276">
        <v>380.15199999999999</v>
      </c>
      <c r="F1276">
        <v>-2.5374099999999999</v>
      </c>
      <c r="G1276">
        <v>-9.6460000000000008</v>
      </c>
      <c r="H1276">
        <v>258.74</v>
      </c>
      <c r="I1276">
        <v>95864944.743599996</v>
      </c>
    </row>
    <row r="1277" spans="1:9" x14ac:dyDescent="0.25">
      <c r="A1277" s="27">
        <v>41820</v>
      </c>
      <c r="B1277" t="s">
        <v>67</v>
      </c>
      <c r="C1277" t="s">
        <v>68</v>
      </c>
      <c r="D1277">
        <v>380.15199999999999</v>
      </c>
      <c r="E1277">
        <v>385.50200000000001</v>
      </c>
      <c r="F1277">
        <v>-1.3877999999999999</v>
      </c>
      <c r="G1277">
        <v>-5.35</v>
      </c>
      <c r="H1277">
        <v>258.74</v>
      </c>
      <c r="I1277">
        <v>98360756.571199998</v>
      </c>
    </row>
    <row r="1278" spans="1:9" x14ac:dyDescent="0.25">
      <c r="A1278" s="27">
        <v>41817</v>
      </c>
      <c r="B1278" t="s">
        <v>67</v>
      </c>
      <c r="C1278" t="s">
        <v>68</v>
      </c>
      <c r="D1278">
        <v>385.50200000000001</v>
      </c>
      <c r="E1278">
        <v>388.49400000000003</v>
      </c>
      <c r="F1278">
        <v>-0.77015</v>
      </c>
      <c r="G1278">
        <v>-2.992</v>
      </c>
      <c r="H1278">
        <v>258.74</v>
      </c>
      <c r="I1278">
        <v>99745018.781200007</v>
      </c>
    </row>
    <row r="1279" spans="1:9" x14ac:dyDescent="0.25">
      <c r="A1279" s="27">
        <v>41816</v>
      </c>
      <c r="B1279" t="s">
        <v>67</v>
      </c>
      <c r="C1279" t="s">
        <v>68</v>
      </c>
      <c r="D1279">
        <v>388.49400000000003</v>
      </c>
      <c r="E1279">
        <v>386.49799999999999</v>
      </c>
      <c r="F1279">
        <v>0.51642999999999994</v>
      </c>
      <c r="G1279">
        <v>1.996</v>
      </c>
      <c r="H1279">
        <v>258.74</v>
      </c>
      <c r="I1279">
        <v>100519170.6564</v>
      </c>
    </row>
    <row r="1280" spans="1:9" x14ac:dyDescent="0.25">
      <c r="A1280" s="27">
        <v>41815</v>
      </c>
      <c r="B1280" t="s">
        <v>67</v>
      </c>
      <c r="C1280" t="s">
        <v>68</v>
      </c>
      <c r="D1280">
        <v>386.49799999999999</v>
      </c>
      <c r="E1280">
        <v>399.21800000000002</v>
      </c>
      <c r="F1280">
        <v>-3.1862300000000001</v>
      </c>
      <c r="G1280">
        <v>-12.72</v>
      </c>
      <c r="H1280">
        <v>258.74</v>
      </c>
      <c r="I1280">
        <v>100002724.4188</v>
      </c>
    </row>
    <row r="1281" spans="1:9" x14ac:dyDescent="0.25">
      <c r="A1281" s="27">
        <v>41814</v>
      </c>
      <c r="B1281" t="s">
        <v>67</v>
      </c>
      <c r="C1281" t="s">
        <v>68</v>
      </c>
      <c r="D1281">
        <v>399.21800000000002</v>
      </c>
      <c r="E1281">
        <v>385.75200000000001</v>
      </c>
      <c r="F1281">
        <v>3.4908399999999999</v>
      </c>
      <c r="G1281">
        <v>13.465999999999999</v>
      </c>
      <c r="H1281">
        <v>271.24</v>
      </c>
      <c r="I1281">
        <v>108284129.85079999</v>
      </c>
    </row>
    <row r="1282" spans="1:9" x14ac:dyDescent="0.25">
      <c r="A1282" s="27">
        <v>41813</v>
      </c>
      <c r="B1282" t="s">
        <v>67</v>
      </c>
      <c r="C1282" t="s">
        <v>68</v>
      </c>
      <c r="D1282">
        <v>385.75200000000001</v>
      </c>
      <c r="E1282">
        <v>394.36799999999999</v>
      </c>
      <c r="F1282">
        <v>-2.1847599999999998</v>
      </c>
      <c r="G1282">
        <v>-8.6159999999999997</v>
      </c>
      <c r="H1282">
        <v>261.24</v>
      </c>
      <c r="I1282">
        <v>100774083.9312</v>
      </c>
    </row>
    <row r="1283" spans="1:9" x14ac:dyDescent="0.25">
      <c r="A1283" s="27">
        <v>41810</v>
      </c>
      <c r="B1283" t="s">
        <v>67</v>
      </c>
      <c r="C1283" t="s">
        <v>68</v>
      </c>
      <c r="D1283">
        <v>394.36799999999999</v>
      </c>
      <c r="E1283">
        <v>391.346</v>
      </c>
      <c r="F1283">
        <v>0.77220999999999995</v>
      </c>
      <c r="G1283">
        <v>3.0219999999999998</v>
      </c>
      <c r="H1283">
        <v>261.24</v>
      </c>
      <c r="I1283">
        <v>103024932.9408</v>
      </c>
    </row>
    <row r="1284" spans="1:9" x14ac:dyDescent="0.25">
      <c r="A1284" s="27">
        <v>41809</v>
      </c>
      <c r="B1284" t="s">
        <v>67</v>
      </c>
      <c r="C1284" t="s">
        <v>68</v>
      </c>
      <c r="D1284">
        <v>391.346</v>
      </c>
      <c r="E1284">
        <v>388.29399999999998</v>
      </c>
      <c r="F1284">
        <v>0.78600000000000003</v>
      </c>
      <c r="G1284">
        <v>3.052</v>
      </c>
      <c r="H1284">
        <v>261.24</v>
      </c>
      <c r="I1284">
        <v>102235463.8476</v>
      </c>
    </row>
    <row r="1285" spans="1:9" x14ac:dyDescent="0.25">
      <c r="A1285" s="27">
        <v>41808</v>
      </c>
      <c r="B1285" t="s">
        <v>67</v>
      </c>
      <c r="C1285" t="s">
        <v>68</v>
      </c>
      <c r="D1285">
        <v>388.29399999999998</v>
      </c>
      <c r="E1285">
        <v>411.26600000000002</v>
      </c>
      <c r="F1285">
        <v>-5.58568</v>
      </c>
      <c r="G1285">
        <v>-22.972000000000001</v>
      </c>
      <c r="H1285">
        <v>261.24</v>
      </c>
      <c r="I1285">
        <v>101438157.53640001</v>
      </c>
    </row>
    <row r="1286" spans="1:9" x14ac:dyDescent="0.25">
      <c r="A1286" s="27">
        <v>41807</v>
      </c>
      <c r="B1286" t="s">
        <v>67</v>
      </c>
      <c r="C1286" t="s">
        <v>68</v>
      </c>
      <c r="D1286">
        <v>411.26600000000002</v>
      </c>
      <c r="E1286">
        <v>422.58800000000002</v>
      </c>
      <c r="F1286">
        <v>-2.6792099999999999</v>
      </c>
      <c r="G1286">
        <v>-11.321999999999999</v>
      </c>
      <c r="H1286">
        <v>256.24</v>
      </c>
      <c r="I1286">
        <v>105383046.5996</v>
      </c>
    </row>
    <row r="1287" spans="1:9" x14ac:dyDescent="0.25">
      <c r="A1287" s="27">
        <v>41806</v>
      </c>
      <c r="B1287" t="s">
        <v>67</v>
      </c>
      <c r="C1287" t="s">
        <v>68</v>
      </c>
      <c r="D1287">
        <v>422.58800000000002</v>
      </c>
      <c r="E1287">
        <v>422.29599999999999</v>
      </c>
      <c r="F1287">
        <v>6.9150000000000003E-2</v>
      </c>
      <c r="G1287">
        <v>0.29199999999999998</v>
      </c>
      <c r="H1287">
        <v>261.24</v>
      </c>
      <c r="I1287">
        <v>110397142.6728</v>
      </c>
    </row>
    <row r="1288" spans="1:9" x14ac:dyDescent="0.25">
      <c r="A1288" s="27">
        <v>41803</v>
      </c>
      <c r="B1288" t="s">
        <v>67</v>
      </c>
      <c r="C1288" t="s">
        <v>68</v>
      </c>
      <c r="D1288">
        <v>422.29599999999999</v>
      </c>
      <c r="E1288">
        <v>432.62799999999999</v>
      </c>
      <c r="F1288">
        <v>-2.3881899999999998</v>
      </c>
      <c r="G1288">
        <v>-10.332000000000001</v>
      </c>
      <c r="H1288">
        <v>261.24</v>
      </c>
      <c r="I1288">
        <v>110320860.41760001</v>
      </c>
    </row>
    <row r="1289" spans="1:9" x14ac:dyDescent="0.25">
      <c r="A1289" s="27">
        <v>41802</v>
      </c>
      <c r="B1289" t="s">
        <v>67</v>
      </c>
      <c r="C1289" t="s">
        <v>68</v>
      </c>
      <c r="D1289">
        <v>432.62799999999999</v>
      </c>
      <c r="E1289">
        <v>412.16399999999999</v>
      </c>
      <c r="F1289">
        <v>4.9650100000000004</v>
      </c>
      <c r="G1289">
        <v>20.463999999999999</v>
      </c>
      <c r="H1289">
        <v>258.74</v>
      </c>
      <c r="I1289">
        <v>111938428.2968</v>
      </c>
    </row>
    <row r="1290" spans="1:9" x14ac:dyDescent="0.25">
      <c r="A1290" s="27">
        <v>41801</v>
      </c>
      <c r="B1290" t="s">
        <v>67</v>
      </c>
      <c r="C1290" t="s">
        <v>68</v>
      </c>
      <c r="D1290">
        <v>412.16399999999999</v>
      </c>
      <c r="E1290">
        <v>402.74200000000002</v>
      </c>
      <c r="F1290">
        <v>2.3394599999999999</v>
      </c>
      <c r="G1290">
        <v>9.4220000000000006</v>
      </c>
      <c r="H1290">
        <v>251.24</v>
      </c>
      <c r="I1290">
        <v>103552330.6584</v>
      </c>
    </row>
    <row r="1291" spans="1:9" x14ac:dyDescent="0.25">
      <c r="A1291" s="27">
        <v>41800</v>
      </c>
      <c r="B1291" t="s">
        <v>67</v>
      </c>
      <c r="C1291" t="s">
        <v>68</v>
      </c>
      <c r="D1291">
        <v>402.74200000000002</v>
      </c>
      <c r="E1291">
        <v>408.52</v>
      </c>
      <c r="F1291">
        <v>-1.4143699999999999</v>
      </c>
      <c r="G1291">
        <v>-5.7779999999999996</v>
      </c>
      <c r="H1291">
        <v>251.24</v>
      </c>
      <c r="I1291">
        <v>101185141.7252</v>
      </c>
    </row>
    <row r="1292" spans="1:9" x14ac:dyDescent="0.25">
      <c r="A1292" s="27">
        <v>41799</v>
      </c>
      <c r="B1292" t="s">
        <v>67</v>
      </c>
      <c r="C1292" t="s">
        <v>68</v>
      </c>
      <c r="D1292">
        <v>408.52</v>
      </c>
      <c r="E1292">
        <v>403.25200000000001</v>
      </c>
      <c r="F1292">
        <v>1.3063800000000001</v>
      </c>
      <c r="G1292">
        <v>5.2679999999999998</v>
      </c>
      <c r="H1292">
        <v>251.24</v>
      </c>
      <c r="I1292">
        <v>102636809.912</v>
      </c>
    </row>
    <row r="1293" spans="1:9" x14ac:dyDescent="0.25">
      <c r="A1293" s="27">
        <v>41796</v>
      </c>
      <c r="B1293" t="s">
        <v>67</v>
      </c>
      <c r="C1293" t="s">
        <v>68</v>
      </c>
      <c r="D1293">
        <v>403.25200000000001</v>
      </c>
      <c r="E1293">
        <v>425.7</v>
      </c>
      <c r="F1293">
        <v>-5.2732000000000001</v>
      </c>
      <c r="G1293">
        <v>-22.448</v>
      </c>
      <c r="H1293">
        <v>256.24</v>
      </c>
      <c r="I1293">
        <v>103329534.4312</v>
      </c>
    </row>
    <row r="1294" spans="1:9" x14ac:dyDescent="0.25">
      <c r="A1294" s="27">
        <v>41795</v>
      </c>
      <c r="B1294" t="s">
        <v>67</v>
      </c>
      <c r="C1294" t="s">
        <v>68</v>
      </c>
      <c r="D1294">
        <v>425.7</v>
      </c>
      <c r="E1294">
        <v>442.334</v>
      </c>
      <c r="F1294">
        <v>-3.76051</v>
      </c>
      <c r="G1294">
        <v>-16.634</v>
      </c>
      <c r="H1294">
        <v>261.24</v>
      </c>
      <c r="I1294">
        <v>111210123.42</v>
      </c>
    </row>
    <row r="1295" spans="1:9" x14ac:dyDescent="0.25">
      <c r="A1295" s="27">
        <v>41794</v>
      </c>
      <c r="B1295" t="s">
        <v>67</v>
      </c>
      <c r="C1295" t="s">
        <v>68</v>
      </c>
      <c r="D1295">
        <v>442.334</v>
      </c>
      <c r="E1295">
        <v>447.01400000000001</v>
      </c>
      <c r="F1295">
        <v>-1.04695</v>
      </c>
      <c r="G1295">
        <v>-4.68</v>
      </c>
      <c r="H1295">
        <v>261.24</v>
      </c>
      <c r="I1295">
        <v>115555599.56039999</v>
      </c>
    </row>
    <row r="1296" spans="1:9" x14ac:dyDescent="0.25">
      <c r="A1296" s="27">
        <v>41793</v>
      </c>
      <c r="B1296" t="s">
        <v>67</v>
      </c>
      <c r="C1296" t="s">
        <v>68</v>
      </c>
      <c r="D1296">
        <v>447.01400000000001</v>
      </c>
      <c r="E1296">
        <v>445.12599999999998</v>
      </c>
      <c r="F1296">
        <v>0.42415000000000003</v>
      </c>
      <c r="G1296">
        <v>1.8879999999999999</v>
      </c>
      <c r="H1296">
        <v>256.24</v>
      </c>
      <c r="I1296">
        <v>114543135.5684</v>
      </c>
    </row>
    <row r="1297" spans="1:9" x14ac:dyDescent="0.25">
      <c r="A1297" s="27">
        <v>41792</v>
      </c>
      <c r="B1297" t="s">
        <v>67</v>
      </c>
      <c r="C1297" t="s">
        <v>68</v>
      </c>
      <c r="D1297">
        <v>445.12599999999998</v>
      </c>
      <c r="E1297">
        <v>447.77600000000001</v>
      </c>
      <c r="F1297">
        <v>-0.59180999999999995</v>
      </c>
      <c r="G1297">
        <v>-2.65</v>
      </c>
      <c r="H1297">
        <v>256.24</v>
      </c>
      <c r="I1297">
        <v>114059353.31559999</v>
      </c>
    </row>
    <row r="1298" spans="1:9" x14ac:dyDescent="0.25">
      <c r="A1298" s="27">
        <v>41789</v>
      </c>
      <c r="B1298" t="s">
        <v>67</v>
      </c>
      <c r="C1298" t="s">
        <v>68</v>
      </c>
      <c r="D1298">
        <v>447.77600000000001</v>
      </c>
      <c r="E1298">
        <v>446.74</v>
      </c>
      <c r="F1298">
        <v>0.2319</v>
      </c>
      <c r="G1298">
        <v>1.036</v>
      </c>
      <c r="H1298">
        <v>248.74</v>
      </c>
      <c r="I1298">
        <v>111380070.9056</v>
      </c>
    </row>
    <row r="1299" spans="1:9" x14ac:dyDescent="0.25">
      <c r="A1299" s="27">
        <v>41788</v>
      </c>
      <c r="B1299" t="s">
        <v>67</v>
      </c>
      <c r="C1299" t="s">
        <v>68</v>
      </c>
      <c r="D1299">
        <v>446.74</v>
      </c>
      <c r="E1299">
        <v>450.77</v>
      </c>
      <c r="F1299">
        <v>-0.89402999999999999</v>
      </c>
      <c r="G1299">
        <v>-4.03</v>
      </c>
      <c r="H1299">
        <v>248.74</v>
      </c>
      <c r="I1299">
        <v>111122375.64399999</v>
      </c>
    </row>
    <row r="1300" spans="1:9" x14ac:dyDescent="0.25">
      <c r="A1300" s="27">
        <v>41787</v>
      </c>
      <c r="B1300" t="s">
        <v>67</v>
      </c>
      <c r="C1300" t="s">
        <v>68</v>
      </c>
      <c r="D1300">
        <v>450.77</v>
      </c>
      <c r="E1300">
        <v>450.08199999999999</v>
      </c>
      <c r="F1300">
        <v>0.15286</v>
      </c>
      <c r="G1300">
        <v>0.68799999999999994</v>
      </c>
      <c r="H1300">
        <v>248.74</v>
      </c>
      <c r="I1300">
        <v>112124800.26199999</v>
      </c>
    </row>
    <row r="1301" spans="1:9" x14ac:dyDescent="0.25">
      <c r="A1301" s="27">
        <v>41786</v>
      </c>
      <c r="B1301" t="s">
        <v>67</v>
      </c>
      <c r="C1301" t="s">
        <v>68</v>
      </c>
      <c r="D1301">
        <v>450.08199999999999</v>
      </c>
      <c r="E1301">
        <v>464.71800000000002</v>
      </c>
      <c r="F1301">
        <v>-3.1494399999999998</v>
      </c>
      <c r="G1301">
        <v>-14.635999999999999</v>
      </c>
      <c r="H1301">
        <v>241.24</v>
      </c>
      <c r="I1301">
        <v>108578051.72920001</v>
      </c>
    </row>
    <row r="1302" spans="1:9" x14ac:dyDescent="0.25">
      <c r="A1302" s="27">
        <v>41782</v>
      </c>
      <c r="B1302" t="s">
        <v>67</v>
      </c>
      <c r="C1302" t="s">
        <v>68</v>
      </c>
      <c r="D1302">
        <v>464.71800000000002</v>
      </c>
      <c r="E1302">
        <v>469.36399999999998</v>
      </c>
      <c r="F1302">
        <v>-0.98985000000000001</v>
      </c>
      <c r="G1302">
        <v>-4.6459999999999999</v>
      </c>
      <c r="H1302">
        <v>241.24</v>
      </c>
      <c r="I1302">
        <v>112108849.1508</v>
      </c>
    </row>
    <row r="1303" spans="1:9" x14ac:dyDescent="0.25">
      <c r="A1303" s="27">
        <v>41781</v>
      </c>
      <c r="B1303" t="s">
        <v>67</v>
      </c>
      <c r="C1303" t="s">
        <v>68</v>
      </c>
      <c r="D1303">
        <v>469.36399999999998</v>
      </c>
      <c r="E1303">
        <v>470.83800000000002</v>
      </c>
      <c r="F1303">
        <v>-0.31306</v>
      </c>
      <c r="G1303">
        <v>-1.474</v>
      </c>
      <c r="H1303">
        <v>241.24</v>
      </c>
      <c r="I1303">
        <v>113229652.97840001</v>
      </c>
    </row>
    <row r="1304" spans="1:9" x14ac:dyDescent="0.25">
      <c r="A1304" s="27">
        <v>41780</v>
      </c>
      <c r="B1304" t="s">
        <v>67</v>
      </c>
      <c r="C1304" t="s">
        <v>68</v>
      </c>
      <c r="D1304">
        <v>470.83800000000002</v>
      </c>
      <c r="E1304">
        <v>480.87</v>
      </c>
      <c r="F1304">
        <v>-2.08622</v>
      </c>
      <c r="G1304">
        <v>-10.032</v>
      </c>
      <c r="H1304">
        <v>241.24</v>
      </c>
      <c r="I1304">
        <v>113585241.62279999</v>
      </c>
    </row>
    <row r="1305" spans="1:9" x14ac:dyDescent="0.25">
      <c r="A1305" s="27">
        <v>41779</v>
      </c>
      <c r="B1305" t="s">
        <v>67</v>
      </c>
      <c r="C1305" t="s">
        <v>68</v>
      </c>
      <c r="D1305">
        <v>480.87</v>
      </c>
      <c r="E1305">
        <v>479.21199999999999</v>
      </c>
      <c r="F1305">
        <v>0.34598000000000001</v>
      </c>
      <c r="G1305">
        <v>1.6579999999999999</v>
      </c>
      <c r="H1305">
        <v>233.74</v>
      </c>
      <c r="I1305">
        <v>112398842.322</v>
      </c>
    </row>
    <row r="1306" spans="1:9" x14ac:dyDescent="0.25">
      <c r="A1306" s="27">
        <v>41778</v>
      </c>
      <c r="B1306" t="s">
        <v>67</v>
      </c>
      <c r="C1306" t="s">
        <v>68</v>
      </c>
      <c r="D1306">
        <v>479.21199999999999</v>
      </c>
      <c r="E1306">
        <v>489.19600000000003</v>
      </c>
      <c r="F1306">
        <v>-2.0409000000000002</v>
      </c>
      <c r="G1306">
        <v>-9.984</v>
      </c>
      <c r="H1306">
        <v>221.24</v>
      </c>
      <c r="I1306">
        <v>106021150.40719999</v>
      </c>
    </row>
    <row r="1307" spans="1:9" x14ac:dyDescent="0.25">
      <c r="A1307" s="27">
        <v>41775</v>
      </c>
      <c r="B1307" t="s">
        <v>67</v>
      </c>
      <c r="C1307" t="s">
        <v>68</v>
      </c>
      <c r="D1307">
        <v>489.19600000000003</v>
      </c>
      <c r="E1307">
        <v>498.53</v>
      </c>
      <c r="F1307">
        <v>-1.8723000000000001</v>
      </c>
      <c r="G1307">
        <v>-9.3339999999999996</v>
      </c>
      <c r="H1307">
        <v>218.74</v>
      </c>
      <c r="I1307">
        <v>107007026.55760001</v>
      </c>
    </row>
    <row r="1308" spans="1:9" x14ac:dyDescent="0.25">
      <c r="A1308" s="27">
        <v>41774</v>
      </c>
      <c r="B1308" t="s">
        <v>67</v>
      </c>
      <c r="C1308" t="s">
        <v>68</v>
      </c>
      <c r="D1308">
        <v>498.53</v>
      </c>
      <c r="E1308">
        <v>491.73599999999999</v>
      </c>
      <c r="F1308">
        <v>1.38164</v>
      </c>
      <c r="G1308">
        <v>6.7939999999999996</v>
      </c>
      <c r="H1308">
        <v>218.74</v>
      </c>
      <c r="I1308">
        <v>109048751.318</v>
      </c>
    </row>
    <row r="1309" spans="1:9" x14ac:dyDescent="0.25">
      <c r="A1309" s="27">
        <v>41773</v>
      </c>
      <c r="B1309" t="s">
        <v>67</v>
      </c>
      <c r="C1309" t="s">
        <v>68</v>
      </c>
      <c r="D1309">
        <v>491.73599999999999</v>
      </c>
      <c r="E1309">
        <v>496.214</v>
      </c>
      <c r="F1309">
        <v>-0.90242999999999995</v>
      </c>
      <c r="G1309">
        <v>-4.4779999999999998</v>
      </c>
      <c r="H1309">
        <v>228.74</v>
      </c>
      <c r="I1309">
        <v>112479987.6816</v>
      </c>
    </row>
    <row r="1310" spans="1:9" x14ac:dyDescent="0.25">
      <c r="A1310" s="27">
        <v>41772</v>
      </c>
      <c r="B1310" t="s">
        <v>67</v>
      </c>
      <c r="C1310" t="s">
        <v>68</v>
      </c>
      <c r="D1310">
        <v>496.214</v>
      </c>
      <c r="E1310">
        <v>494.916</v>
      </c>
      <c r="F1310">
        <v>0.26227</v>
      </c>
      <c r="G1310">
        <v>1.298</v>
      </c>
      <c r="H1310">
        <v>223.74</v>
      </c>
      <c r="I1310">
        <v>111023218.08840001</v>
      </c>
    </row>
    <row r="1311" spans="1:9" x14ac:dyDescent="0.25">
      <c r="A1311" s="27">
        <v>41771</v>
      </c>
      <c r="B1311" t="s">
        <v>67</v>
      </c>
      <c r="C1311" t="s">
        <v>68</v>
      </c>
      <c r="D1311">
        <v>494.916</v>
      </c>
      <c r="E1311">
        <v>510.21</v>
      </c>
      <c r="F1311">
        <v>-2.9975900000000002</v>
      </c>
      <c r="G1311">
        <v>-15.294</v>
      </c>
      <c r="H1311">
        <v>223.74</v>
      </c>
      <c r="I1311">
        <v>110732802.7896</v>
      </c>
    </row>
    <row r="1312" spans="1:9" x14ac:dyDescent="0.25">
      <c r="A1312" s="27">
        <v>41768</v>
      </c>
      <c r="B1312" t="s">
        <v>67</v>
      </c>
      <c r="C1312" t="s">
        <v>68</v>
      </c>
      <c r="D1312">
        <v>510.21</v>
      </c>
      <c r="E1312">
        <v>520.56200000000001</v>
      </c>
      <c r="F1312">
        <v>-1.9886200000000001</v>
      </c>
      <c r="G1312">
        <v>-10.352</v>
      </c>
      <c r="H1312">
        <v>223.74</v>
      </c>
      <c r="I1312">
        <v>114154691.52599999</v>
      </c>
    </row>
    <row r="1313" spans="1:9" x14ac:dyDescent="0.25">
      <c r="A1313" s="27">
        <v>41767</v>
      </c>
      <c r="B1313" t="s">
        <v>67</v>
      </c>
      <c r="C1313" t="s">
        <v>68</v>
      </c>
      <c r="D1313">
        <v>520.56200000000001</v>
      </c>
      <c r="E1313">
        <v>519.89200000000005</v>
      </c>
      <c r="F1313">
        <v>0.12887000000000001</v>
      </c>
      <c r="G1313">
        <v>0.67</v>
      </c>
      <c r="H1313">
        <v>223.74</v>
      </c>
      <c r="I1313">
        <v>116470854.2172</v>
      </c>
    </row>
    <row r="1314" spans="1:9" x14ac:dyDescent="0.25">
      <c r="A1314" s="27">
        <v>41766</v>
      </c>
      <c r="B1314" t="s">
        <v>67</v>
      </c>
      <c r="C1314" t="s">
        <v>68</v>
      </c>
      <c r="D1314">
        <v>519.89200000000005</v>
      </c>
      <c r="E1314">
        <v>532.00800000000004</v>
      </c>
      <c r="F1314">
        <v>-2.2774100000000002</v>
      </c>
      <c r="G1314">
        <v>-12.116</v>
      </c>
      <c r="H1314">
        <v>223.74</v>
      </c>
      <c r="I1314">
        <v>116320948.0152</v>
      </c>
    </row>
    <row r="1315" spans="1:9" x14ac:dyDescent="0.25">
      <c r="A1315" s="27">
        <v>41765</v>
      </c>
      <c r="B1315" t="s">
        <v>67</v>
      </c>
      <c r="C1315" t="s">
        <v>68</v>
      </c>
      <c r="D1315">
        <v>532.00800000000004</v>
      </c>
      <c r="E1315">
        <v>525.84799999999996</v>
      </c>
      <c r="F1315">
        <v>1.17144</v>
      </c>
      <c r="G1315">
        <v>6.16</v>
      </c>
      <c r="H1315">
        <v>218.74</v>
      </c>
      <c r="I1315">
        <v>116371749.1248</v>
      </c>
    </row>
    <row r="1316" spans="1:9" x14ac:dyDescent="0.25">
      <c r="A1316" s="27">
        <v>41764</v>
      </c>
      <c r="B1316" t="s">
        <v>67</v>
      </c>
      <c r="C1316" t="s">
        <v>68</v>
      </c>
      <c r="D1316">
        <v>525.84799999999996</v>
      </c>
      <c r="E1316">
        <v>535.48199999999997</v>
      </c>
      <c r="F1316">
        <v>-1.7991299999999999</v>
      </c>
      <c r="G1316">
        <v>-9.6340000000000003</v>
      </c>
      <c r="H1316">
        <v>218.74</v>
      </c>
      <c r="I1316">
        <v>115024307.0288</v>
      </c>
    </row>
    <row r="1317" spans="1:9" x14ac:dyDescent="0.25">
      <c r="A1317" s="27">
        <v>41761</v>
      </c>
      <c r="B1317" t="s">
        <v>67</v>
      </c>
      <c r="C1317" t="s">
        <v>68</v>
      </c>
      <c r="D1317">
        <v>535.48199999999997</v>
      </c>
      <c r="E1317">
        <v>533.89599999999996</v>
      </c>
      <c r="F1317">
        <v>0.29705999999999999</v>
      </c>
      <c r="G1317">
        <v>1.5860000000000001</v>
      </c>
      <c r="H1317">
        <v>218.74</v>
      </c>
      <c r="I1317">
        <v>117131653.9692</v>
      </c>
    </row>
    <row r="1318" spans="1:9" x14ac:dyDescent="0.25">
      <c r="A1318" s="27">
        <v>41760</v>
      </c>
      <c r="B1318" t="s">
        <v>67</v>
      </c>
      <c r="C1318" t="s">
        <v>68</v>
      </c>
      <c r="D1318">
        <v>533.89599999999996</v>
      </c>
      <c r="E1318">
        <v>535.94600000000003</v>
      </c>
      <c r="F1318">
        <v>-0.38250000000000001</v>
      </c>
      <c r="G1318">
        <v>-2.0499999999999998</v>
      </c>
      <c r="H1318">
        <v>218.74</v>
      </c>
      <c r="I1318">
        <v>116784731.3776</v>
      </c>
    </row>
    <row r="1319" spans="1:9" x14ac:dyDescent="0.25">
      <c r="A1319" s="27">
        <v>41759</v>
      </c>
      <c r="B1319" t="s">
        <v>67</v>
      </c>
      <c r="C1319" t="s">
        <v>68</v>
      </c>
      <c r="D1319">
        <v>535.94600000000003</v>
      </c>
      <c r="E1319">
        <v>535.31399999999996</v>
      </c>
      <c r="F1319">
        <v>0.11806</v>
      </c>
      <c r="G1319">
        <v>0.63200000000000001</v>
      </c>
      <c r="H1319">
        <v>213.74</v>
      </c>
      <c r="I1319">
        <v>114553419.6076</v>
      </c>
    </row>
    <row r="1320" spans="1:9" x14ac:dyDescent="0.25">
      <c r="A1320" s="27">
        <v>41758</v>
      </c>
      <c r="B1320" t="s">
        <v>67</v>
      </c>
      <c r="C1320" t="s">
        <v>68</v>
      </c>
      <c r="D1320">
        <v>535.31399999999996</v>
      </c>
      <c r="E1320">
        <v>542.39599999999996</v>
      </c>
      <c r="F1320">
        <v>-1.30569</v>
      </c>
      <c r="G1320">
        <v>-7.0819999999999999</v>
      </c>
      <c r="H1320">
        <v>206.24</v>
      </c>
      <c r="I1320">
        <v>110403480.5484</v>
      </c>
    </row>
    <row r="1321" spans="1:9" x14ac:dyDescent="0.25">
      <c r="A1321" s="27">
        <v>41757</v>
      </c>
      <c r="B1321" t="s">
        <v>67</v>
      </c>
      <c r="C1321" t="s">
        <v>68</v>
      </c>
      <c r="D1321">
        <v>542.39599999999996</v>
      </c>
      <c r="E1321">
        <v>555.52</v>
      </c>
      <c r="F1321">
        <v>-2.3624700000000001</v>
      </c>
      <c r="G1321">
        <v>-13.124000000000001</v>
      </c>
      <c r="H1321">
        <v>199.99</v>
      </c>
      <c r="I1321">
        <v>108474101.47759999</v>
      </c>
    </row>
    <row r="1322" spans="1:9" x14ac:dyDescent="0.25">
      <c r="A1322" s="27">
        <v>41754</v>
      </c>
      <c r="B1322" t="s">
        <v>67</v>
      </c>
      <c r="C1322" t="s">
        <v>68</v>
      </c>
      <c r="D1322">
        <v>555.52</v>
      </c>
      <c r="E1322">
        <v>551.52800000000002</v>
      </c>
      <c r="F1322">
        <v>0.72380999999999995</v>
      </c>
      <c r="G1322">
        <v>3.992</v>
      </c>
      <c r="H1322">
        <v>199.99</v>
      </c>
      <c r="I1322">
        <v>111098778.112</v>
      </c>
    </row>
    <row r="1323" spans="1:9" x14ac:dyDescent="0.25">
      <c r="A1323" s="27">
        <v>41753</v>
      </c>
      <c r="B1323" t="s">
        <v>67</v>
      </c>
      <c r="C1323" t="s">
        <v>68</v>
      </c>
      <c r="D1323">
        <v>551.52800000000002</v>
      </c>
      <c r="E1323">
        <v>546.87400000000002</v>
      </c>
      <c r="F1323">
        <v>0.85102</v>
      </c>
      <c r="G1323">
        <v>4.6539999999999999</v>
      </c>
      <c r="H1323">
        <v>199.99</v>
      </c>
      <c r="I1323">
        <v>110300415.63680001</v>
      </c>
    </row>
    <row r="1324" spans="1:9" x14ac:dyDescent="0.25">
      <c r="A1324" s="27">
        <v>41752</v>
      </c>
      <c r="B1324" t="s">
        <v>67</v>
      </c>
      <c r="C1324" t="s">
        <v>68</v>
      </c>
      <c r="D1324">
        <v>546.87400000000002</v>
      </c>
      <c r="E1324">
        <v>542.74800000000005</v>
      </c>
      <c r="F1324">
        <v>0.76021000000000005</v>
      </c>
      <c r="G1324">
        <v>4.1260000000000003</v>
      </c>
      <c r="H1324">
        <v>199.99</v>
      </c>
      <c r="I1324">
        <v>109369659.3844</v>
      </c>
    </row>
    <row r="1325" spans="1:9" x14ac:dyDescent="0.25">
      <c r="A1325" s="27">
        <v>41751</v>
      </c>
      <c r="B1325" t="s">
        <v>67</v>
      </c>
      <c r="C1325" t="s">
        <v>68</v>
      </c>
      <c r="D1325">
        <v>542.74800000000005</v>
      </c>
      <c r="E1325">
        <v>548.25599999999997</v>
      </c>
      <c r="F1325">
        <v>-1.00464</v>
      </c>
      <c r="G1325">
        <v>-5.508</v>
      </c>
      <c r="H1325">
        <v>199.99</v>
      </c>
      <c r="I1325">
        <v>108544498.1688</v>
      </c>
    </row>
    <row r="1326" spans="1:9" x14ac:dyDescent="0.25">
      <c r="A1326" s="27">
        <v>41750</v>
      </c>
      <c r="B1326" t="s">
        <v>67</v>
      </c>
      <c r="C1326" t="s">
        <v>68</v>
      </c>
      <c r="D1326">
        <v>548.25599999999997</v>
      </c>
      <c r="E1326">
        <v>555.02800000000002</v>
      </c>
      <c r="F1326">
        <v>-1.2201200000000001</v>
      </c>
      <c r="G1326">
        <v>-6.7720000000000002</v>
      </c>
      <c r="H1326">
        <v>199.99</v>
      </c>
      <c r="I1326">
        <v>109646046.3936</v>
      </c>
    </row>
    <row r="1327" spans="1:9" x14ac:dyDescent="0.25">
      <c r="A1327" s="27">
        <v>41746</v>
      </c>
      <c r="B1327" t="s">
        <v>67</v>
      </c>
      <c r="C1327" t="s">
        <v>68</v>
      </c>
      <c r="D1327">
        <v>555.02800000000002</v>
      </c>
      <c r="E1327">
        <v>565.63199999999995</v>
      </c>
      <c r="F1327">
        <v>-1.8747199999999999</v>
      </c>
      <c r="G1327">
        <v>-10.603999999999999</v>
      </c>
      <c r="H1327">
        <v>199.99</v>
      </c>
      <c r="I1327">
        <v>111000382.7368</v>
      </c>
    </row>
    <row r="1328" spans="1:9" x14ac:dyDescent="0.25">
      <c r="A1328" s="27">
        <v>41745</v>
      </c>
      <c r="B1328" t="s">
        <v>67</v>
      </c>
      <c r="C1328" t="s">
        <v>68</v>
      </c>
      <c r="D1328">
        <v>565.63199999999995</v>
      </c>
      <c r="E1328">
        <v>585.24599999999998</v>
      </c>
      <c r="F1328">
        <v>-3.35141</v>
      </c>
      <c r="G1328">
        <v>-19.614000000000001</v>
      </c>
      <c r="H1328">
        <v>207.49</v>
      </c>
      <c r="I1328">
        <v>117363323.0592</v>
      </c>
    </row>
    <row r="1329" spans="1:9" x14ac:dyDescent="0.25">
      <c r="A1329" s="27">
        <v>41744</v>
      </c>
      <c r="B1329" t="s">
        <v>67</v>
      </c>
      <c r="C1329" t="s">
        <v>68</v>
      </c>
      <c r="D1329">
        <v>585.24599999999998</v>
      </c>
      <c r="E1329">
        <v>593.11</v>
      </c>
      <c r="F1329">
        <v>-1.32589</v>
      </c>
      <c r="G1329">
        <v>-7.8639999999999999</v>
      </c>
      <c r="H1329">
        <v>207.49</v>
      </c>
      <c r="I1329">
        <v>121433043.6876</v>
      </c>
    </row>
    <row r="1330" spans="1:9" x14ac:dyDescent="0.25">
      <c r="A1330" s="27">
        <v>41743</v>
      </c>
      <c r="B1330" t="s">
        <v>67</v>
      </c>
      <c r="C1330" t="s">
        <v>68</v>
      </c>
      <c r="D1330">
        <v>593.11</v>
      </c>
      <c r="E1330">
        <v>595.41200000000003</v>
      </c>
      <c r="F1330">
        <v>-0.38662000000000002</v>
      </c>
      <c r="G1330">
        <v>-2.302</v>
      </c>
      <c r="H1330">
        <v>207.49</v>
      </c>
      <c r="I1330">
        <v>123064749.766</v>
      </c>
    </row>
    <row r="1331" spans="1:9" x14ac:dyDescent="0.25">
      <c r="A1331" s="27">
        <v>41740</v>
      </c>
      <c r="B1331" t="s">
        <v>67</v>
      </c>
      <c r="C1331" t="s">
        <v>68</v>
      </c>
      <c r="D1331">
        <v>595.41200000000003</v>
      </c>
      <c r="E1331">
        <v>578.13599999999997</v>
      </c>
      <c r="F1331">
        <v>2.9882200000000001</v>
      </c>
      <c r="G1331">
        <v>17.276</v>
      </c>
      <c r="H1331">
        <v>214.99</v>
      </c>
      <c r="I1331">
        <v>128007983.12720001</v>
      </c>
    </row>
    <row r="1332" spans="1:9" x14ac:dyDescent="0.25">
      <c r="A1332" s="27">
        <v>41739</v>
      </c>
      <c r="B1332" t="s">
        <v>67</v>
      </c>
      <c r="C1332" t="s">
        <v>68</v>
      </c>
      <c r="D1332">
        <v>578.13599999999997</v>
      </c>
      <c r="E1332">
        <v>545.85</v>
      </c>
      <c r="F1332">
        <v>5.9148100000000001</v>
      </c>
      <c r="G1332">
        <v>32.286000000000001</v>
      </c>
      <c r="H1332">
        <v>219.99</v>
      </c>
      <c r="I1332">
        <v>127184485.52159999</v>
      </c>
    </row>
    <row r="1333" spans="1:9" x14ac:dyDescent="0.25">
      <c r="A1333" s="27">
        <v>41738</v>
      </c>
      <c r="B1333" t="s">
        <v>67</v>
      </c>
      <c r="C1333" t="s">
        <v>68</v>
      </c>
      <c r="D1333">
        <v>545.85</v>
      </c>
      <c r="E1333">
        <v>559.62199999999996</v>
      </c>
      <c r="F1333">
        <v>-2.46095</v>
      </c>
      <c r="G1333">
        <v>-13.772</v>
      </c>
      <c r="H1333">
        <v>214.99</v>
      </c>
      <c r="I1333">
        <v>117352619.01000001</v>
      </c>
    </row>
    <row r="1334" spans="1:9" x14ac:dyDescent="0.25">
      <c r="A1334" s="27">
        <v>41737</v>
      </c>
      <c r="B1334" t="s">
        <v>67</v>
      </c>
      <c r="C1334" t="s">
        <v>68</v>
      </c>
      <c r="D1334">
        <v>559.62199999999996</v>
      </c>
      <c r="E1334">
        <v>569.70799999999997</v>
      </c>
      <c r="F1334">
        <v>-1.7703800000000001</v>
      </c>
      <c r="G1334">
        <v>-10.086</v>
      </c>
      <c r="H1334">
        <v>214.99</v>
      </c>
      <c r="I1334">
        <v>120313469.55320001</v>
      </c>
    </row>
    <row r="1335" spans="1:9" x14ac:dyDescent="0.25">
      <c r="A1335" s="27">
        <v>41736</v>
      </c>
      <c r="B1335" t="s">
        <v>67</v>
      </c>
      <c r="C1335" t="s">
        <v>68</v>
      </c>
      <c r="D1335">
        <v>569.70799999999997</v>
      </c>
      <c r="E1335">
        <v>555.95600000000002</v>
      </c>
      <c r="F1335">
        <v>2.4735800000000001</v>
      </c>
      <c r="G1335">
        <v>13.752000000000001</v>
      </c>
      <c r="H1335">
        <v>209.99</v>
      </c>
      <c r="I1335">
        <v>119633324.7448</v>
      </c>
    </row>
    <row r="1336" spans="1:9" x14ac:dyDescent="0.25">
      <c r="A1336" s="27">
        <v>41733</v>
      </c>
      <c r="B1336" t="s">
        <v>67</v>
      </c>
      <c r="C1336" t="s">
        <v>68</v>
      </c>
      <c r="D1336">
        <v>555.95600000000002</v>
      </c>
      <c r="E1336">
        <v>542.67200000000003</v>
      </c>
      <c r="F1336">
        <v>2.4478900000000001</v>
      </c>
      <c r="G1336">
        <v>13.284000000000001</v>
      </c>
      <c r="H1336">
        <v>217.49</v>
      </c>
      <c r="I1336">
        <v>120915204.01360001</v>
      </c>
    </row>
    <row r="1337" spans="1:9" x14ac:dyDescent="0.25">
      <c r="A1337" s="27">
        <v>41732</v>
      </c>
      <c r="B1337" t="s">
        <v>67</v>
      </c>
      <c r="C1337" t="s">
        <v>68</v>
      </c>
      <c r="D1337">
        <v>542.67200000000003</v>
      </c>
      <c r="E1337">
        <v>548.10199999999998</v>
      </c>
      <c r="F1337">
        <v>-0.99068999999999996</v>
      </c>
      <c r="G1337">
        <v>-5.43</v>
      </c>
      <c r="H1337">
        <v>217.49</v>
      </c>
      <c r="I1337">
        <v>118026058.8832</v>
      </c>
    </row>
    <row r="1338" spans="1:9" x14ac:dyDescent="0.25">
      <c r="A1338" s="27">
        <v>41731</v>
      </c>
      <c r="B1338" t="s">
        <v>67</v>
      </c>
      <c r="C1338" t="s">
        <v>68</v>
      </c>
      <c r="D1338">
        <v>548.10199999999998</v>
      </c>
      <c r="E1338">
        <v>544.57600000000002</v>
      </c>
      <c r="F1338">
        <v>0.64748000000000006</v>
      </c>
      <c r="G1338">
        <v>3.5259999999999998</v>
      </c>
      <c r="H1338">
        <v>213.74</v>
      </c>
      <c r="I1338">
        <v>117151650.34119999</v>
      </c>
    </row>
    <row r="1339" spans="1:9" x14ac:dyDescent="0.25">
      <c r="A1339" s="27">
        <v>41730</v>
      </c>
      <c r="B1339" t="s">
        <v>67</v>
      </c>
      <c r="C1339" t="s">
        <v>68</v>
      </c>
      <c r="D1339">
        <v>544.57600000000002</v>
      </c>
      <c r="E1339">
        <v>563.99400000000003</v>
      </c>
      <c r="F1339">
        <v>-3.4429400000000001</v>
      </c>
      <c r="G1339">
        <v>-19.417999999999999</v>
      </c>
      <c r="H1339">
        <v>208.74</v>
      </c>
      <c r="I1339">
        <v>113675120.98559999</v>
      </c>
    </row>
    <row r="1340" spans="1:9" x14ac:dyDescent="0.25">
      <c r="A1340" s="27">
        <v>41729</v>
      </c>
      <c r="B1340" t="s">
        <v>67</v>
      </c>
      <c r="C1340" t="s">
        <v>68</v>
      </c>
      <c r="D1340">
        <v>563.99400000000003</v>
      </c>
      <c r="E1340">
        <v>579.75</v>
      </c>
      <c r="F1340">
        <v>-2.7177199999999999</v>
      </c>
      <c r="G1340">
        <v>-15.756</v>
      </c>
      <c r="H1340">
        <v>208.74</v>
      </c>
      <c r="I1340">
        <v>117728445.95640001</v>
      </c>
    </row>
    <row r="1341" spans="1:9" x14ac:dyDescent="0.25">
      <c r="A1341" s="27">
        <v>41726</v>
      </c>
      <c r="B1341" t="s">
        <v>67</v>
      </c>
      <c r="C1341" t="s">
        <v>68</v>
      </c>
      <c r="D1341">
        <v>579.75</v>
      </c>
      <c r="E1341">
        <v>585.29</v>
      </c>
      <c r="F1341">
        <v>-0.94654000000000005</v>
      </c>
      <c r="G1341">
        <v>-5.54</v>
      </c>
      <c r="H1341">
        <v>208.74</v>
      </c>
      <c r="I1341">
        <v>121017362.84999999</v>
      </c>
    </row>
    <row r="1342" spans="1:9" x14ac:dyDescent="0.25">
      <c r="A1342" s="27">
        <v>41725</v>
      </c>
      <c r="B1342" t="s">
        <v>67</v>
      </c>
      <c r="C1342" t="s">
        <v>68</v>
      </c>
      <c r="D1342">
        <v>585.29</v>
      </c>
      <c r="E1342">
        <v>595.74400000000003</v>
      </c>
      <c r="F1342">
        <v>-1.75478</v>
      </c>
      <c r="G1342">
        <v>-10.454000000000001</v>
      </c>
      <c r="H1342">
        <v>206.24</v>
      </c>
      <c r="I1342">
        <v>120710560.774</v>
      </c>
    </row>
    <row r="1343" spans="1:9" x14ac:dyDescent="0.25">
      <c r="A1343" s="27">
        <v>41724</v>
      </c>
      <c r="B1343" t="s">
        <v>67</v>
      </c>
      <c r="C1343" t="s">
        <v>68</v>
      </c>
      <c r="D1343">
        <v>595.74400000000003</v>
      </c>
      <c r="E1343">
        <v>582.41800000000001</v>
      </c>
      <c r="F1343">
        <v>2.2880500000000001</v>
      </c>
      <c r="G1343">
        <v>13.326000000000001</v>
      </c>
      <c r="H1343">
        <v>202.49</v>
      </c>
      <c r="I1343">
        <v>120632560.0064</v>
      </c>
    </row>
    <row r="1344" spans="1:9" x14ac:dyDescent="0.25">
      <c r="A1344" s="27">
        <v>41723</v>
      </c>
      <c r="B1344" t="s">
        <v>67</v>
      </c>
      <c r="C1344" t="s">
        <v>68</v>
      </c>
      <c r="D1344">
        <v>582.41800000000001</v>
      </c>
      <c r="E1344">
        <v>591.226</v>
      </c>
      <c r="F1344">
        <v>-1.4897899999999999</v>
      </c>
      <c r="G1344">
        <v>-8.8079999999999998</v>
      </c>
      <c r="H1344">
        <v>202.49</v>
      </c>
      <c r="I1344">
        <v>117934170.27079999</v>
      </c>
    </row>
    <row r="1345" spans="1:9" x14ac:dyDescent="0.25">
      <c r="A1345" s="27">
        <v>41722</v>
      </c>
      <c r="B1345" t="s">
        <v>67</v>
      </c>
      <c r="C1345" t="s">
        <v>68</v>
      </c>
      <c r="D1345">
        <v>591.226</v>
      </c>
      <c r="E1345">
        <v>592.74400000000003</v>
      </c>
      <c r="F1345">
        <v>-0.25609999999999999</v>
      </c>
      <c r="G1345">
        <v>-1.518</v>
      </c>
      <c r="H1345">
        <v>202.49</v>
      </c>
      <c r="I1345">
        <v>119717707.4756</v>
      </c>
    </row>
    <row r="1346" spans="1:9" x14ac:dyDescent="0.25">
      <c r="A1346" s="27">
        <v>41719</v>
      </c>
      <c r="B1346" t="s">
        <v>67</v>
      </c>
      <c r="C1346" t="s">
        <v>68</v>
      </c>
      <c r="D1346">
        <v>592.74400000000003</v>
      </c>
      <c r="E1346">
        <v>583.56200000000001</v>
      </c>
      <c r="F1346">
        <v>1.5734399999999999</v>
      </c>
      <c r="G1346">
        <v>9.1820000000000004</v>
      </c>
      <c r="H1346">
        <v>202.49</v>
      </c>
      <c r="I1346">
        <v>120025088.20640001</v>
      </c>
    </row>
    <row r="1347" spans="1:9" x14ac:dyDescent="0.25">
      <c r="A1347" s="27">
        <v>41718</v>
      </c>
      <c r="B1347" t="s">
        <v>67</v>
      </c>
      <c r="C1347" t="s">
        <v>68</v>
      </c>
      <c r="D1347">
        <v>583.56200000000001</v>
      </c>
      <c r="E1347">
        <v>592.91600000000005</v>
      </c>
      <c r="F1347">
        <v>-1.5776300000000001</v>
      </c>
      <c r="G1347">
        <v>-9.3539999999999992</v>
      </c>
      <c r="H1347">
        <v>202.49</v>
      </c>
      <c r="I1347">
        <v>118165819.51719999</v>
      </c>
    </row>
    <row r="1348" spans="1:9" x14ac:dyDescent="0.25">
      <c r="A1348" s="27">
        <v>41717</v>
      </c>
      <c r="B1348" t="s">
        <v>67</v>
      </c>
      <c r="C1348" t="s">
        <v>68</v>
      </c>
      <c r="D1348">
        <v>592.91600000000005</v>
      </c>
      <c r="E1348">
        <v>578.43600000000004</v>
      </c>
      <c r="F1348">
        <v>2.5032999999999999</v>
      </c>
      <c r="G1348">
        <v>14.48</v>
      </c>
      <c r="H1348">
        <v>202.49</v>
      </c>
      <c r="I1348">
        <v>120059916.5896</v>
      </c>
    </row>
    <row r="1349" spans="1:9" x14ac:dyDescent="0.25">
      <c r="A1349" s="27">
        <v>41716</v>
      </c>
      <c r="B1349" t="s">
        <v>67</v>
      </c>
      <c r="C1349" t="s">
        <v>68</v>
      </c>
      <c r="D1349">
        <v>578.43600000000004</v>
      </c>
      <c r="E1349">
        <v>598.90200000000004</v>
      </c>
      <c r="F1349">
        <v>-3.4172500000000001</v>
      </c>
      <c r="G1349">
        <v>-20.466000000000001</v>
      </c>
      <c r="H1349">
        <v>202.49</v>
      </c>
      <c r="I1349">
        <v>117127852.7016</v>
      </c>
    </row>
    <row r="1350" spans="1:9" x14ac:dyDescent="0.25">
      <c r="A1350" s="27">
        <v>41715</v>
      </c>
      <c r="B1350" t="s">
        <v>67</v>
      </c>
      <c r="C1350" t="s">
        <v>68</v>
      </c>
      <c r="D1350">
        <v>598.90200000000004</v>
      </c>
      <c r="E1350">
        <v>635.27800000000002</v>
      </c>
      <c r="F1350">
        <v>-5.726</v>
      </c>
      <c r="G1350">
        <v>-36.375999999999998</v>
      </c>
      <c r="H1350">
        <v>202.49</v>
      </c>
      <c r="I1350">
        <v>121272025.3212</v>
      </c>
    </row>
    <row r="1351" spans="1:9" x14ac:dyDescent="0.25">
      <c r="A1351" s="27">
        <v>41712</v>
      </c>
      <c r="B1351" t="s">
        <v>67</v>
      </c>
      <c r="C1351" t="s">
        <v>68</v>
      </c>
      <c r="D1351">
        <v>635.27800000000002</v>
      </c>
      <c r="E1351">
        <v>614.428</v>
      </c>
      <c r="F1351">
        <v>3.3934000000000002</v>
      </c>
      <c r="G1351">
        <v>20.85</v>
      </c>
      <c r="H1351">
        <v>198.74</v>
      </c>
      <c r="I1351">
        <v>126255530.88680001</v>
      </c>
    </row>
    <row r="1352" spans="1:9" x14ac:dyDescent="0.25">
      <c r="A1352" s="27">
        <v>41711</v>
      </c>
      <c r="B1352" t="s">
        <v>67</v>
      </c>
      <c r="C1352" t="s">
        <v>68</v>
      </c>
      <c r="D1352">
        <v>614.428</v>
      </c>
      <c r="E1352">
        <v>586.524</v>
      </c>
      <c r="F1352">
        <v>4.7575200000000004</v>
      </c>
      <c r="G1352">
        <v>27.904</v>
      </c>
      <c r="H1352">
        <v>208.74</v>
      </c>
      <c r="I1352">
        <v>128256069.3768</v>
      </c>
    </row>
    <row r="1353" spans="1:9" x14ac:dyDescent="0.25">
      <c r="A1353" s="27">
        <v>41710</v>
      </c>
      <c r="B1353" t="s">
        <v>67</v>
      </c>
      <c r="C1353" t="s">
        <v>68</v>
      </c>
      <c r="D1353">
        <v>586.524</v>
      </c>
      <c r="E1353">
        <v>592.88800000000003</v>
      </c>
      <c r="F1353">
        <v>-1.0733900000000001</v>
      </c>
      <c r="G1353">
        <v>-6.3639999999999999</v>
      </c>
      <c r="H1353">
        <v>203.74</v>
      </c>
      <c r="I1353">
        <v>119498751.6744</v>
      </c>
    </row>
    <row r="1354" spans="1:9" x14ac:dyDescent="0.25">
      <c r="A1354" s="27">
        <v>41709</v>
      </c>
      <c r="B1354" t="s">
        <v>67</v>
      </c>
      <c r="C1354" t="s">
        <v>68</v>
      </c>
      <c r="D1354">
        <v>592.88800000000003</v>
      </c>
      <c r="E1354">
        <v>585.04600000000005</v>
      </c>
      <c r="F1354">
        <v>1.3404100000000001</v>
      </c>
      <c r="G1354">
        <v>7.8419999999999996</v>
      </c>
      <c r="H1354">
        <v>203.74</v>
      </c>
      <c r="I1354">
        <v>120795356.8528</v>
      </c>
    </row>
    <row r="1355" spans="1:9" x14ac:dyDescent="0.25">
      <c r="A1355" s="27">
        <v>41708</v>
      </c>
      <c r="B1355" t="s">
        <v>67</v>
      </c>
      <c r="C1355" t="s">
        <v>68</v>
      </c>
      <c r="D1355">
        <v>585.04600000000005</v>
      </c>
      <c r="E1355">
        <v>586.22799999999995</v>
      </c>
      <c r="F1355">
        <v>-0.20163</v>
      </c>
      <c r="G1355">
        <v>-1.1819999999999999</v>
      </c>
      <c r="H1355">
        <v>196.24</v>
      </c>
      <c r="I1355">
        <v>114809778.0676</v>
      </c>
    </row>
    <row r="1356" spans="1:9" x14ac:dyDescent="0.25">
      <c r="A1356" s="27">
        <v>41705</v>
      </c>
      <c r="B1356" t="s">
        <v>67</v>
      </c>
      <c r="C1356" t="s">
        <v>68</v>
      </c>
      <c r="D1356">
        <v>586.22799999999995</v>
      </c>
      <c r="E1356">
        <v>573.04600000000005</v>
      </c>
      <c r="F1356">
        <v>2.3003399999999998</v>
      </c>
      <c r="G1356">
        <v>13.182</v>
      </c>
      <c r="H1356">
        <v>196.24</v>
      </c>
      <c r="I1356">
        <v>115041734.4568</v>
      </c>
    </row>
    <row r="1357" spans="1:9" x14ac:dyDescent="0.25">
      <c r="A1357" s="27">
        <v>41704</v>
      </c>
      <c r="B1357" t="s">
        <v>67</v>
      </c>
      <c r="C1357" t="s">
        <v>68</v>
      </c>
      <c r="D1357">
        <v>573.04600000000005</v>
      </c>
      <c r="E1357">
        <v>575.76400000000001</v>
      </c>
      <c r="F1357">
        <v>-0.47206999999999999</v>
      </c>
      <c r="G1357">
        <v>-2.718</v>
      </c>
      <c r="H1357">
        <v>196.24</v>
      </c>
      <c r="I1357">
        <v>112454890.86759999</v>
      </c>
    </row>
    <row r="1358" spans="1:9" x14ac:dyDescent="0.25">
      <c r="A1358" s="27">
        <v>41703</v>
      </c>
      <c r="B1358" t="s">
        <v>67</v>
      </c>
      <c r="C1358" t="s">
        <v>68</v>
      </c>
      <c r="D1358">
        <v>575.76400000000001</v>
      </c>
      <c r="E1358">
        <v>574.95799999999997</v>
      </c>
      <c r="F1358">
        <v>0.14018</v>
      </c>
      <c r="G1358">
        <v>0.80600000000000005</v>
      </c>
      <c r="H1358">
        <v>196.24</v>
      </c>
      <c r="I1358">
        <v>112988272.8184</v>
      </c>
    </row>
    <row r="1359" spans="1:9" x14ac:dyDescent="0.25">
      <c r="A1359" s="27">
        <v>41702</v>
      </c>
      <c r="B1359" t="s">
        <v>67</v>
      </c>
      <c r="C1359" t="s">
        <v>68</v>
      </c>
      <c r="D1359">
        <v>574.95799999999997</v>
      </c>
      <c r="E1359">
        <v>623.298</v>
      </c>
      <c r="F1359">
        <v>-7.7555199999999997</v>
      </c>
      <c r="G1359">
        <v>-48.34</v>
      </c>
      <c r="H1359">
        <v>196.24</v>
      </c>
      <c r="I1359">
        <v>112830102.89480001</v>
      </c>
    </row>
    <row r="1360" spans="1:9" x14ac:dyDescent="0.25">
      <c r="A1360" s="27">
        <v>41701</v>
      </c>
      <c r="B1360" t="s">
        <v>67</v>
      </c>
      <c r="C1360" t="s">
        <v>68</v>
      </c>
      <c r="D1360">
        <v>623.298</v>
      </c>
      <c r="E1360">
        <v>579.01199999999994</v>
      </c>
      <c r="F1360">
        <v>7.6485500000000002</v>
      </c>
      <c r="G1360">
        <v>44.286000000000001</v>
      </c>
      <c r="H1360">
        <v>196.24</v>
      </c>
      <c r="I1360">
        <v>122316373.49879999</v>
      </c>
    </row>
    <row r="1361" spans="1:9" x14ac:dyDescent="0.25">
      <c r="A1361" s="27">
        <v>41698</v>
      </c>
      <c r="B1361" t="s">
        <v>67</v>
      </c>
      <c r="C1361" t="s">
        <v>68</v>
      </c>
      <c r="D1361">
        <v>579.01199999999994</v>
      </c>
      <c r="E1361">
        <v>573.41800000000001</v>
      </c>
      <c r="F1361">
        <v>0.97555000000000003</v>
      </c>
      <c r="G1361">
        <v>5.5940000000000003</v>
      </c>
      <c r="H1361">
        <v>201.24</v>
      </c>
      <c r="I1361">
        <v>116520722.2872</v>
      </c>
    </row>
    <row r="1362" spans="1:9" x14ac:dyDescent="0.25">
      <c r="A1362" s="27">
        <v>41697</v>
      </c>
      <c r="B1362" t="s">
        <v>67</v>
      </c>
      <c r="C1362" t="s">
        <v>68</v>
      </c>
      <c r="D1362">
        <v>573.41800000000001</v>
      </c>
      <c r="E1362">
        <v>579.73</v>
      </c>
      <c r="F1362">
        <v>-1.0887800000000001</v>
      </c>
      <c r="G1362">
        <v>-6.3120000000000003</v>
      </c>
      <c r="H1362">
        <v>196.24</v>
      </c>
      <c r="I1362">
        <v>112527892.3708</v>
      </c>
    </row>
    <row r="1363" spans="1:9" x14ac:dyDescent="0.25">
      <c r="A1363" s="27">
        <v>41696</v>
      </c>
      <c r="B1363" t="s">
        <v>67</v>
      </c>
      <c r="C1363" t="s">
        <v>68</v>
      </c>
      <c r="D1363">
        <v>579.73</v>
      </c>
      <c r="E1363">
        <v>565.17600000000004</v>
      </c>
      <c r="F1363">
        <v>2.5751300000000001</v>
      </c>
      <c r="G1363">
        <v>14.554</v>
      </c>
      <c r="H1363">
        <v>196.24</v>
      </c>
      <c r="I1363">
        <v>113766563.038</v>
      </c>
    </row>
    <row r="1364" spans="1:9" x14ac:dyDescent="0.25">
      <c r="A1364" s="27">
        <v>41695</v>
      </c>
      <c r="B1364" t="s">
        <v>67</v>
      </c>
      <c r="C1364" t="s">
        <v>68</v>
      </c>
      <c r="D1364">
        <v>565.17600000000004</v>
      </c>
      <c r="E1364">
        <v>569.00599999999997</v>
      </c>
      <c r="F1364">
        <v>-0.67310000000000003</v>
      </c>
      <c r="G1364">
        <v>-3.83</v>
      </c>
      <c r="H1364">
        <v>196.24</v>
      </c>
      <c r="I1364">
        <v>110910477.34559999</v>
      </c>
    </row>
    <row r="1365" spans="1:9" x14ac:dyDescent="0.25">
      <c r="A1365" s="27">
        <v>41694</v>
      </c>
      <c r="B1365" t="s">
        <v>67</v>
      </c>
      <c r="C1365" t="s">
        <v>68</v>
      </c>
      <c r="D1365">
        <v>569.00599999999997</v>
      </c>
      <c r="E1365">
        <v>574.19799999999998</v>
      </c>
      <c r="F1365">
        <v>-0.90422000000000002</v>
      </c>
      <c r="G1365">
        <v>-5.1920000000000002</v>
      </c>
      <c r="H1365">
        <v>191.24</v>
      </c>
      <c r="I1365">
        <v>108817048.8436</v>
      </c>
    </row>
    <row r="1366" spans="1:9" x14ac:dyDescent="0.25">
      <c r="A1366" s="27">
        <v>41691</v>
      </c>
      <c r="B1366" t="s">
        <v>67</v>
      </c>
      <c r="C1366" t="s">
        <v>68</v>
      </c>
      <c r="D1366">
        <v>574.19799999999998</v>
      </c>
      <c r="E1366">
        <v>567.29399999999998</v>
      </c>
      <c r="F1366">
        <v>1.2170099999999999</v>
      </c>
      <c r="G1366">
        <v>6.9039999999999999</v>
      </c>
      <c r="H1366">
        <v>191.24</v>
      </c>
      <c r="I1366">
        <v>109809970.0388</v>
      </c>
    </row>
    <row r="1367" spans="1:9" x14ac:dyDescent="0.25">
      <c r="A1367" s="27">
        <v>41690</v>
      </c>
      <c r="B1367" t="s">
        <v>67</v>
      </c>
      <c r="C1367" t="s">
        <v>68</v>
      </c>
      <c r="D1367">
        <v>567.29399999999998</v>
      </c>
      <c r="E1367">
        <v>584.33399999999995</v>
      </c>
      <c r="F1367">
        <v>-2.91614</v>
      </c>
      <c r="G1367">
        <v>-17.04</v>
      </c>
      <c r="H1367">
        <v>196.24</v>
      </c>
      <c r="I1367">
        <v>111326114.9364</v>
      </c>
    </row>
    <row r="1368" spans="1:9" x14ac:dyDescent="0.25">
      <c r="A1368" s="27">
        <v>41689</v>
      </c>
      <c r="B1368" t="s">
        <v>67</v>
      </c>
      <c r="C1368" t="s">
        <v>68</v>
      </c>
      <c r="D1368">
        <v>584.33399999999995</v>
      </c>
      <c r="E1368">
        <v>548.17999999999995</v>
      </c>
      <c r="F1368">
        <v>6.5952799999999998</v>
      </c>
      <c r="G1368">
        <v>36.154000000000003</v>
      </c>
      <c r="H1368">
        <v>196.24</v>
      </c>
      <c r="I1368">
        <v>114670054.7604</v>
      </c>
    </row>
    <row r="1369" spans="1:9" x14ac:dyDescent="0.25">
      <c r="A1369" s="27">
        <v>41688</v>
      </c>
      <c r="B1369" t="s">
        <v>67</v>
      </c>
      <c r="C1369" t="s">
        <v>68</v>
      </c>
      <c r="D1369">
        <v>548.17999999999995</v>
      </c>
      <c r="E1369">
        <v>557.178</v>
      </c>
      <c r="F1369">
        <v>-1.6149199999999999</v>
      </c>
      <c r="G1369">
        <v>-8.9979999999999993</v>
      </c>
      <c r="H1369">
        <v>196.24</v>
      </c>
      <c r="I1369">
        <v>107575172.108</v>
      </c>
    </row>
    <row r="1370" spans="1:9" x14ac:dyDescent="0.25">
      <c r="A1370" s="27">
        <v>41684</v>
      </c>
      <c r="B1370" t="s">
        <v>67</v>
      </c>
      <c r="C1370" t="s">
        <v>68</v>
      </c>
      <c r="D1370">
        <v>557.178</v>
      </c>
      <c r="E1370">
        <v>567.41</v>
      </c>
      <c r="F1370">
        <v>-1.80328</v>
      </c>
      <c r="G1370">
        <v>-10.231999999999999</v>
      </c>
      <c r="H1370">
        <v>196.24</v>
      </c>
      <c r="I1370">
        <v>109340945.02680001</v>
      </c>
    </row>
    <row r="1371" spans="1:9" x14ac:dyDescent="0.25">
      <c r="A1371" s="27">
        <v>41683</v>
      </c>
      <c r="B1371" t="s">
        <v>67</v>
      </c>
      <c r="C1371" t="s">
        <v>68</v>
      </c>
      <c r="D1371">
        <v>567.41</v>
      </c>
      <c r="E1371">
        <v>568.79200000000003</v>
      </c>
      <c r="F1371">
        <v>-0.24296999999999999</v>
      </c>
      <c r="G1371">
        <v>-1.3819999999999999</v>
      </c>
      <c r="H1371">
        <v>196.24</v>
      </c>
      <c r="I1371">
        <v>111348878.846</v>
      </c>
    </row>
    <row r="1372" spans="1:9" x14ac:dyDescent="0.25">
      <c r="A1372" s="27">
        <v>41682</v>
      </c>
      <c r="B1372" t="s">
        <v>67</v>
      </c>
      <c r="C1372" t="s">
        <v>68</v>
      </c>
      <c r="D1372">
        <v>568.79200000000003</v>
      </c>
      <c r="E1372">
        <v>581.98400000000004</v>
      </c>
      <c r="F1372">
        <v>-2.2667299999999999</v>
      </c>
      <c r="G1372">
        <v>-13.192</v>
      </c>
      <c r="H1372">
        <v>196.24</v>
      </c>
      <c r="I1372">
        <v>111620083.35519999</v>
      </c>
    </row>
    <row r="1373" spans="1:9" x14ac:dyDescent="0.25">
      <c r="A1373" s="27">
        <v>41681</v>
      </c>
      <c r="B1373" t="s">
        <v>67</v>
      </c>
      <c r="C1373" t="s">
        <v>68</v>
      </c>
      <c r="D1373">
        <v>581.98400000000004</v>
      </c>
      <c r="E1373">
        <v>603.62199999999996</v>
      </c>
      <c r="F1373">
        <v>-3.5846900000000002</v>
      </c>
      <c r="G1373">
        <v>-21.638000000000002</v>
      </c>
      <c r="H1373">
        <v>201.24</v>
      </c>
      <c r="I1373">
        <v>117118809.3504</v>
      </c>
    </row>
    <row r="1374" spans="1:9" x14ac:dyDescent="0.25">
      <c r="A1374" s="27">
        <v>41680</v>
      </c>
      <c r="B1374" t="s">
        <v>67</v>
      </c>
      <c r="C1374" t="s">
        <v>68</v>
      </c>
      <c r="D1374">
        <v>603.62199999999996</v>
      </c>
      <c r="E1374">
        <v>603.19799999999998</v>
      </c>
      <c r="F1374">
        <v>7.0290000000000005E-2</v>
      </c>
      <c r="G1374">
        <v>0.42399999999999999</v>
      </c>
      <c r="H1374">
        <v>201.24</v>
      </c>
      <c r="I1374">
        <v>121473253.4532</v>
      </c>
    </row>
    <row r="1375" spans="1:9" x14ac:dyDescent="0.25">
      <c r="A1375" s="27">
        <v>41677</v>
      </c>
      <c r="B1375" t="s">
        <v>67</v>
      </c>
      <c r="C1375" t="s">
        <v>68</v>
      </c>
      <c r="D1375">
        <v>603.19799999999998</v>
      </c>
      <c r="E1375">
        <v>651.38400000000001</v>
      </c>
      <c r="F1375">
        <v>-7.3974799999999998</v>
      </c>
      <c r="G1375">
        <v>-48.186</v>
      </c>
      <c r="H1375">
        <v>221.24</v>
      </c>
      <c r="I1375">
        <v>133451887.43880001</v>
      </c>
    </row>
    <row r="1376" spans="1:9" x14ac:dyDescent="0.25">
      <c r="A1376" s="27">
        <v>41676</v>
      </c>
      <c r="B1376" t="s">
        <v>67</v>
      </c>
      <c r="C1376" t="s">
        <v>68</v>
      </c>
      <c r="D1376">
        <v>651.38400000000001</v>
      </c>
      <c r="E1376">
        <v>725.03599999999994</v>
      </c>
      <c r="F1376">
        <v>-10.158390000000001</v>
      </c>
      <c r="G1376">
        <v>-73.652000000000001</v>
      </c>
      <c r="H1376">
        <v>226.24</v>
      </c>
      <c r="I1376">
        <v>147369506.99039999</v>
      </c>
    </row>
    <row r="1377" spans="1:9" x14ac:dyDescent="0.25">
      <c r="A1377" s="27">
        <v>41675</v>
      </c>
      <c r="B1377" t="s">
        <v>67</v>
      </c>
      <c r="C1377" t="s">
        <v>68</v>
      </c>
      <c r="D1377">
        <v>725.03599999999994</v>
      </c>
      <c r="E1377">
        <v>708.06600000000003</v>
      </c>
      <c r="F1377">
        <v>2.3966699999999999</v>
      </c>
      <c r="G1377">
        <v>16.97</v>
      </c>
      <c r="H1377">
        <v>331.24</v>
      </c>
      <c r="I1377">
        <v>240161359.66159999</v>
      </c>
    </row>
    <row r="1378" spans="1:9" x14ac:dyDescent="0.25">
      <c r="A1378" s="27">
        <v>41674</v>
      </c>
      <c r="B1378" t="s">
        <v>67</v>
      </c>
      <c r="C1378" t="s">
        <v>68</v>
      </c>
      <c r="D1378">
        <v>708.06600000000003</v>
      </c>
      <c r="E1378">
        <v>723.67</v>
      </c>
      <c r="F1378">
        <v>-2.1562299999999999</v>
      </c>
      <c r="G1378">
        <v>-15.603999999999999</v>
      </c>
      <c r="H1378">
        <v>346.24</v>
      </c>
      <c r="I1378">
        <v>245161196.6796</v>
      </c>
    </row>
    <row r="1379" spans="1:9" x14ac:dyDescent="0.25">
      <c r="A1379" s="27">
        <v>41673</v>
      </c>
      <c r="B1379" t="s">
        <v>67</v>
      </c>
      <c r="C1379" t="s">
        <v>68</v>
      </c>
      <c r="D1379">
        <v>723.67</v>
      </c>
      <c r="E1379">
        <v>668.35</v>
      </c>
      <c r="F1379">
        <v>8.2771000000000008</v>
      </c>
      <c r="G1379">
        <v>55.32</v>
      </c>
      <c r="H1379">
        <v>421.24</v>
      </c>
      <c r="I1379">
        <v>304839185.00199997</v>
      </c>
    </row>
    <row r="1380" spans="1:9" x14ac:dyDescent="0.25">
      <c r="A1380" s="27">
        <v>41670</v>
      </c>
      <c r="B1380" t="s">
        <v>67</v>
      </c>
      <c r="C1380" t="s">
        <v>68</v>
      </c>
      <c r="D1380">
        <v>668.35</v>
      </c>
      <c r="E1380">
        <v>634.95799999999997</v>
      </c>
      <c r="F1380">
        <v>5.2589300000000003</v>
      </c>
      <c r="G1380">
        <v>33.392000000000003</v>
      </c>
      <c r="H1380">
        <v>441.24</v>
      </c>
      <c r="I1380">
        <v>294903155.00999999</v>
      </c>
    </row>
    <row r="1381" spans="1:9" x14ac:dyDescent="0.25">
      <c r="A1381" s="27">
        <v>41669</v>
      </c>
      <c r="B1381" t="s">
        <v>67</v>
      </c>
      <c r="C1381" t="s">
        <v>68</v>
      </c>
      <c r="D1381">
        <v>634.95799999999997</v>
      </c>
      <c r="E1381">
        <v>626.64800000000002</v>
      </c>
      <c r="F1381">
        <v>1.3261000000000001</v>
      </c>
      <c r="G1381">
        <v>8.31</v>
      </c>
      <c r="H1381">
        <v>438.74</v>
      </c>
      <c r="I1381">
        <v>278581853.89480001</v>
      </c>
    </row>
    <row r="1382" spans="1:9" x14ac:dyDescent="0.25">
      <c r="A1382" s="27">
        <v>41668</v>
      </c>
      <c r="B1382" t="s">
        <v>67</v>
      </c>
      <c r="C1382" t="s">
        <v>68</v>
      </c>
      <c r="D1382">
        <v>626.64800000000002</v>
      </c>
      <c r="E1382">
        <v>583.89599999999996</v>
      </c>
      <c r="F1382">
        <v>7.3218500000000004</v>
      </c>
      <c r="G1382">
        <v>42.752000000000002</v>
      </c>
      <c r="H1382">
        <v>453.74</v>
      </c>
      <c r="I1382">
        <v>284335639.50880003</v>
      </c>
    </row>
    <row r="1383" spans="1:9" x14ac:dyDescent="0.25">
      <c r="A1383" s="27">
        <v>41667</v>
      </c>
      <c r="B1383" t="s">
        <v>67</v>
      </c>
      <c r="C1383" t="s">
        <v>68</v>
      </c>
      <c r="D1383">
        <v>583.89599999999996</v>
      </c>
      <c r="E1383">
        <v>616.73400000000004</v>
      </c>
      <c r="F1383">
        <v>-5.3244999999999996</v>
      </c>
      <c r="G1383">
        <v>-32.838000000000001</v>
      </c>
      <c r="H1383">
        <v>453.74</v>
      </c>
      <c r="I1383">
        <v>264937321.37760001</v>
      </c>
    </row>
    <row r="1384" spans="1:9" x14ac:dyDescent="0.25">
      <c r="A1384" s="27">
        <v>41666</v>
      </c>
      <c r="B1384" t="s">
        <v>67</v>
      </c>
      <c r="C1384" t="s">
        <v>68</v>
      </c>
      <c r="D1384">
        <v>616.73400000000004</v>
      </c>
      <c r="E1384">
        <v>619.70000000000005</v>
      </c>
      <c r="F1384">
        <v>-0.47861999999999999</v>
      </c>
      <c r="G1384">
        <v>-2.9660000000000002</v>
      </c>
      <c r="H1384">
        <v>463.74</v>
      </c>
      <c r="I1384">
        <v>286004595.20039999</v>
      </c>
    </row>
    <row r="1385" spans="1:9" x14ac:dyDescent="0.25">
      <c r="A1385" s="27">
        <v>41663</v>
      </c>
      <c r="B1385" t="s">
        <v>67</v>
      </c>
      <c r="C1385" t="s">
        <v>68</v>
      </c>
      <c r="D1385">
        <v>619.70000000000005</v>
      </c>
      <c r="E1385">
        <v>546.26599999999996</v>
      </c>
      <c r="F1385">
        <v>13.4429</v>
      </c>
      <c r="G1385">
        <v>73.433999999999997</v>
      </c>
      <c r="H1385">
        <v>463.74</v>
      </c>
      <c r="I1385">
        <v>287380049.81999999</v>
      </c>
    </row>
    <row r="1386" spans="1:9" x14ac:dyDescent="0.25">
      <c r="A1386" s="27">
        <v>41662</v>
      </c>
      <c r="B1386" t="s">
        <v>67</v>
      </c>
      <c r="C1386" t="s">
        <v>68</v>
      </c>
      <c r="D1386">
        <v>546.26599999999996</v>
      </c>
      <c r="E1386">
        <v>533.274</v>
      </c>
      <c r="F1386">
        <v>2.4362699999999999</v>
      </c>
      <c r="G1386">
        <v>12.992000000000001</v>
      </c>
      <c r="H1386">
        <v>491.24</v>
      </c>
      <c r="I1386">
        <v>268348037.59959999</v>
      </c>
    </row>
    <row r="1387" spans="1:9" x14ac:dyDescent="0.25">
      <c r="A1387" s="27">
        <v>41661</v>
      </c>
      <c r="B1387" t="s">
        <v>67</v>
      </c>
      <c r="C1387" t="s">
        <v>68</v>
      </c>
      <c r="D1387">
        <v>533.274</v>
      </c>
      <c r="E1387">
        <v>542.89599999999996</v>
      </c>
      <c r="F1387">
        <v>-1.7723500000000001</v>
      </c>
      <c r="G1387">
        <v>-9.6219999999999999</v>
      </c>
      <c r="H1387">
        <v>491.24</v>
      </c>
      <c r="I1387">
        <v>261965839.72440001</v>
      </c>
    </row>
    <row r="1388" spans="1:9" x14ac:dyDescent="0.25">
      <c r="A1388" s="27">
        <v>41660</v>
      </c>
      <c r="B1388" t="s">
        <v>67</v>
      </c>
      <c r="C1388" t="s">
        <v>68</v>
      </c>
      <c r="D1388">
        <v>542.89599999999996</v>
      </c>
      <c r="E1388">
        <v>548.88400000000001</v>
      </c>
      <c r="F1388">
        <v>-1.09094</v>
      </c>
      <c r="G1388">
        <v>-5.9880000000000004</v>
      </c>
      <c r="H1388">
        <v>484.99</v>
      </c>
      <c r="I1388">
        <v>263299456.77759999</v>
      </c>
    </row>
    <row r="1389" spans="1:9" x14ac:dyDescent="0.25">
      <c r="A1389" s="27">
        <v>41656</v>
      </c>
      <c r="B1389" t="s">
        <v>67</v>
      </c>
      <c r="C1389" t="s">
        <v>68</v>
      </c>
      <c r="D1389">
        <v>548.88400000000001</v>
      </c>
      <c r="E1389">
        <v>550.66999999999996</v>
      </c>
      <c r="F1389">
        <v>-0.32433000000000001</v>
      </c>
      <c r="G1389">
        <v>-1.786</v>
      </c>
      <c r="H1389">
        <v>477.49</v>
      </c>
      <c r="I1389">
        <v>262086950.49039999</v>
      </c>
    </row>
    <row r="1390" spans="1:9" x14ac:dyDescent="0.25">
      <c r="A1390" s="27">
        <v>41655</v>
      </c>
      <c r="B1390" t="s">
        <v>67</v>
      </c>
      <c r="C1390" t="s">
        <v>68</v>
      </c>
      <c r="D1390">
        <v>550.66999999999996</v>
      </c>
      <c r="E1390">
        <v>544.09</v>
      </c>
      <c r="F1390">
        <v>1.20936</v>
      </c>
      <c r="G1390">
        <v>6.58</v>
      </c>
      <c r="H1390">
        <v>477.49</v>
      </c>
      <c r="I1390">
        <v>262939748.70199999</v>
      </c>
    </row>
    <row r="1391" spans="1:9" x14ac:dyDescent="0.25">
      <c r="A1391" s="27">
        <v>41654</v>
      </c>
      <c r="B1391" t="s">
        <v>67</v>
      </c>
      <c r="C1391" t="s">
        <v>68</v>
      </c>
      <c r="D1391">
        <v>544.09</v>
      </c>
      <c r="E1391">
        <v>542.17600000000004</v>
      </c>
      <c r="F1391">
        <v>0.35302</v>
      </c>
      <c r="G1391">
        <v>1.9139999999999999</v>
      </c>
      <c r="H1391">
        <v>473.74</v>
      </c>
      <c r="I1391">
        <v>257757523.05399999</v>
      </c>
    </row>
    <row r="1392" spans="1:9" x14ac:dyDescent="0.25">
      <c r="A1392" s="27">
        <v>41653</v>
      </c>
      <c r="B1392" t="s">
        <v>67</v>
      </c>
      <c r="C1392" t="s">
        <v>68</v>
      </c>
      <c r="D1392">
        <v>542.17600000000004</v>
      </c>
      <c r="E1392">
        <v>562.154</v>
      </c>
      <c r="F1392">
        <v>-3.55383</v>
      </c>
      <c r="G1392">
        <v>-19.978000000000002</v>
      </c>
      <c r="H1392">
        <v>473.74</v>
      </c>
      <c r="I1392">
        <v>256850783.5456</v>
      </c>
    </row>
    <row r="1393" spans="1:9" x14ac:dyDescent="0.25">
      <c r="A1393" s="27">
        <v>41652</v>
      </c>
      <c r="B1393" t="s">
        <v>67</v>
      </c>
      <c r="C1393" t="s">
        <v>68</v>
      </c>
      <c r="D1393">
        <v>562.154</v>
      </c>
      <c r="E1393">
        <v>549.19799999999998</v>
      </c>
      <c r="F1393">
        <v>2.3590800000000001</v>
      </c>
      <c r="G1393">
        <v>12.956</v>
      </c>
      <c r="H1393">
        <v>463.74</v>
      </c>
      <c r="I1393">
        <v>260693633.25240001</v>
      </c>
    </row>
    <row r="1394" spans="1:9" x14ac:dyDescent="0.25">
      <c r="A1394" s="27">
        <v>41649</v>
      </c>
      <c r="B1394" t="s">
        <v>67</v>
      </c>
      <c r="C1394" t="s">
        <v>68</v>
      </c>
      <c r="D1394">
        <v>549.19799999999998</v>
      </c>
      <c r="E1394">
        <v>560.952</v>
      </c>
      <c r="F1394">
        <v>-2.09537</v>
      </c>
      <c r="G1394">
        <v>-11.754</v>
      </c>
      <c r="H1394">
        <v>468.74</v>
      </c>
      <c r="I1394">
        <v>257431400.0388</v>
      </c>
    </row>
    <row r="1395" spans="1:9" x14ac:dyDescent="0.25">
      <c r="A1395" s="27">
        <v>41648</v>
      </c>
      <c r="B1395" t="s">
        <v>67</v>
      </c>
      <c r="C1395" t="s">
        <v>68</v>
      </c>
      <c r="D1395">
        <v>560.952</v>
      </c>
      <c r="E1395">
        <v>559.202</v>
      </c>
      <c r="F1395">
        <v>0.31295000000000001</v>
      </c>
      <c r="G1395">
        <v>1.75</v>
      </c>
      <c r="H1395">
        <v>466.24</v>
      </c>
      <c r="I1395">
        <v>261538597.0512</v>
      </c>
    </row>
    <row r="1396" spans="1:9" x14ac:dyDescent="0.25">
      <c r="A1396" s="27">
        <v>41647</v>
      </c>
      <c r="B1396" t="s">
        <v>67</v>
      </c>
      <c r="C1396" t="s">
        <v>68</v>
      </c>
      <c r="D1396">
        <v>559.202</v>
      </c>
      <c r="E1396">
        <v>558.40599999999995</v>
      </c>
      <c r="F1396">
        <v>0.14255000000000001</v>
      </c>
      <c r="G1396">
        <v>0.79600000000000004</v>
      </c>
      <c r="H1396">
        <v>466.24</v>
      </c>
      <c r="I1396">
        <v>260722676.00119999</v>
      </c>
    </row>
    <row r="1397" spans="1:9" x14ac:dyDescent="0.25">
      <c r="A1397" s="27">
        <v>41646</v>
      </c>
      <c r="B1397" t="s">
        <v>67</v>
      </c>
      <c r="C1397" t="s">
        <v>68</v>
      </c>
      <c r="D1397">
        <v>558.40599999999995</v>
      </c>
      <c r="E1397">
        <v>569.44000000000005</v>
      </c>
      <c r="F1397">
        <v>-1.9376899999999999</v>
      </c>
      <c r="G1397">
        <v>-11.034000000000001</v>
      </c>
      <c r="H1397">
        <v>466.24</v>
      </c>
      <c r="I1397">
        <v>260351548.48359999</v>
      </c>
    </row>
    <row r="1398" spans="1:9" x14ac:dyDescent="0.25">
      <c r="A1398" s="27">
        <v>41645</v>
      </c>
      <c r="B1398" t="s">
        <v>67</v>
      </c>
      <c r="C1398" t="s">
        <v>68</v>
      </c>
      <c r="D1398">
        <v>569.44000000000005</v>
      </c>
      <c r="E1398">
        <v>575.52200000000005</v>
      </c>
      <c r="F1398">
        <v>-1.0567800000000001</v>
      </c>
      <c r="G1398">
        <v>-6.0819999999999999</v>
      </c>
      <c r="H1398">
        <v>461.24</v>
      </c>
      <c r="I1398">
        <v>262648847.264</v>
      </c>
    </row>
    <row r="1399" spans="1:9" x14ac:dyDescent="0.25">
      <c r="A1399" s="27">
        <v>41642</v>
      </c>
      <c r="B1399" t="s">
        <v>67</v>
      </c>
      <c r="C1399" t="s">
        <v>68</v>
      </c>
      <c r="D1399">
        <v>575.52200000000005</v>
      </c>
      <c r="E1399">
        <v>581.54600000000005</v>
      </c>
      <c r="F1399">
        <v>-1.03586</v>
      </c>
      <c r="G1399">
        <v>-6.024</v>
      </c>
      <c r="H1399">
        <v>461.24</v>
      </c>
      <c r="I1399">
        <v>265454112.5932</v>
      </c>
    </row>
    <row r="1400" spans="1:9" x14ac:dyDescent="0.25">
      <c r="A1400" s="27">
        <v>41641</v>
      </c>
      <c r="B1400" t="s">
        <v>67</v>
      </c>
      <c r="C1400" t="s">
        <v>68</v>
      </c>
      <c r="D1400">
        <v>581.54600000000005</v>
      </c>
      <c r="E1400">
        <v>570.81200000000001</v>
      </c>
      <c r="F1400">
        <v>1.8804799999999999</v>
      </c>
      <c r="G1400">
        <v>10.734</v>
      </c>
      <c r="H1400">
        <v>466.24</v>
      </c>
      <c r="I1400">
        <v>271140355.96759999</v>
      </c>
    </row>
    <row r="1401" spans="1:9" x14ac:dyDescent="0.25">
      <c r="A1401" s="27">
        <v>41639</v>
      </c>
      <c r="B1401" t="s">
        <v>67</v>
      </c>
      <c r="C1401" t="s">
        <v>68</v>
      </c>
      <c r="D1401">
        <v>570.81200000000001</v>
      </c>
      <c r="E1401">
        <v>571.06600000000003</v>
      </c>
      <c r="F1401">
        <v>-4.4479999999999999E-2</v>
      </c>
      <c r="G1401">
        <v>-0.254</v>
      </c>
      <c r="H1401">
        <v>473.74</v>
      </c>
      <c r="I1401">
        <v>270416819.36720002</v>
      </c>
    </row>
    <row r="1402" spans="1:9" x14ac:dyDescent="0.25">
      <c r="A1402" s="27">
        <v>41638</v>
      </c>
      <c r="B1402" t="s">
        <v>67</v>
      </c>
      <c r="C1402" t="s">
        <v>68</v>
      </c>
      <c r="D1402">
        <v>571.06600000000003</v>
      </c>
      <c r="E1402">
        <v>563.096</v>
      </c>
      <c r="F1402">
        <v>1.4153899999999999</v>
      </c>
      <c r="G1402">
        <v>7.97</v>
      </c>
      <c r="H1402">
        <v>488.74</v>
      </c>
      <c r="I1402">
        <v>279103139.47960001</v>
      </c>
    </row>
    <row r="1403" spans="1:9" x14ac:dyDescent="0.25">
      <c r="A1403" s="27">
        <v>41635</v>
      </c>
      <c r="B1403" t="s">
        <v>67</v>
      </c>
      <c r="C1403" t="s">
        <v>68</v>
      </c>
      <c r="D1403">
        <v>563.096</v>
      </c>
      <c r="E1403">
        <v>552.60599999999999</v>
      </c>
      <c r="F1403">
        <v>1.89828</v>
      </c>
      <c r="G1403">
        <v>10.49</v>
      </c>
      <c r="H1403">
        <v>488.74</v>
      </c>
      <c r="I1403">
        <v>275207876.8976</v>
      </c>
    </row>
    <row r="1404" spans="1:9" x14ac:dyDescent="0.25">
      <c r="A1404" s="27">
        <v>41634</v>
      </c>
      <c r="B1404" t="s">
        <v>67</v>
      </c>
      <c r="C1404" t="s">
        <v>68</v>
      </c>
      <c r="D1404">
        <v>552.60599999999999</v>
      </c>
      <c r="E1404">
        <v>553.51800000000003</v>
      </c>
      <c r="F1404">
        <v>-0.16475999999999999</v>
      </c>
      <c r="G1404">
        <v>-0.91200000000000003</v>
      </c>
      <c r="H1404">
        <v>488.74</v>
      </c>
      <c r="I1404">
        <v>270080988.0036</v>
      </c>
    </row>
    <row r="1405" spans="1:9" x14ac:dyDescent="0.25">
      <c r="A1405" s="27">
        <v>41632</v>
      </c>
      <c r="B1405" t="s">
        <v>67</v>
      </c>
      <c r="C1405" t="s">
        <v>68</v>
      </c>
      <c r="D1405">
        <v>553.51800000000003</v>
      </c>
      <c r="E1405">
        <v>573.14200000000005</v>
      </c>
      <c r="F1405">
        <v>-3.4239299999999999</v>
      </c>
      <c r="G1405">
        <v>-19.623999999999999</v>
      </c>
      <c r="H1405">
        <v>488.74</v>
      </c>
      <c r="I1405">
        <v>270526719.43080002</v>
      </c>
    </row>
    <row r="1406" spans="1:9" x14ac:dyDescent="0.25">
      <c r="A1406" s="27">
        <v>41631</v>
      </c>
      <c r="B1406" t="s">
        <v>67</v>
      </c>
      <c r="C1406" t="s">
        <v>68</v>
      </c>
      <c r="D1406">
        <v>573.14200000000005</v>
      </c>
      <c r="E1406">
        <v>595.05399999999997</v>
      </c>
      <c r="F1406">
        <v>-3.68235</v>
      </c>
      <c r="G1406">
        <v>-21.911999999999999</v>
      </c>
      <c r="H1406">
        <v>483.74</v>
      </c>
      <c r="I1406">
        <v>277252054.96520001</v>
      </c>
    </row>
    <row r="1407" spans="1:9" x14ac:dyDescent="0.25">
      <c r="A1407" s="27">
        <v>41628</v>
      </c>
      <c r="B1407" t="s">
        <v>67</v>
      </c>
      <c r="C1407" t="s">
        <v>68</v>
      </c>
      <c r="D1407">
        <v>595.05399999999997</v>
      </c>
      <c r="E1407">
        <v>595.62800000000004</v>
      </c>
      <c r="F1407">
        <v>-9.6369999999999997E-2</v>
      </c>
      <c r="G1407">
        <v>-0.57399999999999995</v>
      </c>
      <c r="H1407">
        <v>484.99</v>
      </c>
      <c r="I1407">
        <v>288595596.49239999</v>
      </c>
    </row>
    <row r="1408" spans="1:9" x14ac:dyDescent="0.25">
      <c r="A1408" s="27">
        <v>41627</v>
      </c>
      <c r="B1408" t="s">
        <v>67</v>
      </c>
      <c r="C1408" t="s">
        <v>68</v>
      </c>
      <c r="D1408">
        <v>595.62800000000004</v>
      </c>
      <c r="E1408">
        <v>597.49199999999996</v>
      </c>
      <c r="F1408">
        <v>-0.31197000000000003</v>
      </c>
      <c r="G1408">
        <v>-1.8640000000000001</v>
      </c>
      <c r="H1408">
        <v>484.99</v>
      </c>
      <c r="I1408">
        <v>288873981.09680003</v>
      </c>
    </row>
    <row r="1409" spans="1:9" x14ac:dyDescent="0.25">
      <c r="A1409" s="27">
        <v>41626</v>
      </c>
      <c r="B1409" t="s">
        <v>67</v>
      </c>
      <c r="C1409" t="s">
        <v>68</v>
      </c>
      <c r="D1409">
        <v>597.49199999999996</v>
      </c>
      <c r="E1409">
        <v>640.67600000000004</v>
      </c>
      <c r="F1409">
        <v>-6.74038</v>
      </c>
      <c r="G1409">
        <v>-43.183999999999997</v>
      </c>
      <c r="H1409">
        <v>484.99</v>
      </c>
      <c r="I1409">
        <v>289778003.57520002</v>
      </c>
    </row>
    <row r="1410" spans="1:9" x14ac:dyDescent="0.25">
      <c r="A1410" s="27">
        <v>41625</v>
      </c>
      <c r="B1410" t="s">
        <v>67</v>
      </c>
      <c r="C1410" t="s">
        <v>68</v>
      </c>
      <c r="D1410">
        <v>640.67600000000004</v>
      </c>
      <c r="E1410">
        <v>647.72799999999995</v>
      </c>
      <c r="F1410">
        <v>-1.08873</v>
      </c>
      <c r="G1410">
        <v>-7.0519999999999996</v>
      </c>
      <c r="H1410">
        <v>477.49</v>
      </c>
      <c r="I1410">
        <v>305916767.64560002</v>
      </c>
    </row>
    <row r="1411" spans="1:9" x14ac:dyDescent="0.25">
      <c r="A1411" s="27">
        <v>41624</v>
      </c>
      <c r="B1411" t="s">
        <v>67</v>
      </c>
      <c r="C1411" t="s">
        <v>68</v>
      </c>
      <c r="D1411">
        <v>647.72799999999995</v>
      </c>
      <c r="E1411">
        <v>636.85</v>
      </c>
      <c r="F1411">
        <v>1.7080900000000001</v>
      </c>
      <c r="G1411">
        <v>10.878</v>
      </c>
      <c r="H1411">
        <v>484.99</v>
      </c>
      <c r="I1411">
        <v>314141991.35680002</v>
      </c>
    </row>
    <row r="1412" spans="1:9" x14ac:dyDescent="0.25">
      <c r="A1412" s="27">
        <v>41621</v>
      </c>
      <c r="B1412" t="s">
        <v>67</v>
      </c>
      <c r="C1412" t="s">
        <v>68</v>
      </c>
      <c r="D1412">
        <v>636.85</v>
      </c>
      <c r="E1412">
        <v>636.24199999999996</v>
      </c>
      <c r="F1412">
        <v>9.5560000000000006E-2</v>
      </c>
      <c r="G1412">
        <v>0.60799999999999998</v>
      </c>
      <c r="H1412">
        <v>484.99</v>
      </c>
      <c r="I1412">
        <v>308866263.61000001</v>
      </c>
    </row>
    <row r="1413" spans="1:9" x14ac:dyDescent="0.25">
      <c r="A1413" s="27">
        <v>41620</v>
      </c>
      <c r="B1413" t="s">
        <v>67</v>
      </c>
      <c r="C1413" t="s">
        <v>68</v>
      </c>
      <c r="D1413">
        <v>636.24199999999996</v>
      </c>
      <c r="E1413">
        <v>630.29600000000005</v>
      </c>
      <c r="F1413">
        <v>0.94337000000000004</v>
      </c>
      <c r="G1413">
        <v>5.9459999999999997</v>
      </c>
      <c r="H1413">
        <v>484.99</v>
      </c>
      <c r="I1413">
        <v>308571389.32520002</v>
      </c>
    </row>
    <row r="1414" spans="1:9" x14ac:dyDescent="0.25">
      <c r="A1414" s="27">
        <v>41619</v>
      </c>
      <c r="B1414" t="s">
        <v>67</v>
      </c>
      <c r="C1414" t="s">
        <v>68</v>
      </c>
      <c r="D1414">
        <v>630.29600000000005</v>
      </c>
      <c r="E1414">
        <v>603.20600000000002</v>
      </c>
      <c r="F1414">
        <v>4.4909999999999997</v>
      </c>
      <c r="G1414">
        <v>27.09</v>
      </c>
      <c r="H1414">
        <v>489.99</v>
      </c>
      <c r="I1414">
        <v>308839115.21759999</v>
      </c>
    </row>
    <row r="1415" spans="1:9" x14ac:dyDescent="0.25">
      <c r="A1415" s="27">
        <v>41618</v>
      </c>
      <c r="B1415" t="s">
        <v>67</v>
      </c>
      <c r="C1415" t="s">
        <v>68</v>
      </c>
      <c r="D1415">
        <v>603.20600000000002</v>
      </c>
      <c r="E1415">
        <v>597.76599999999996</v>
      </c>
      <c r="F1415">
        <v>0.91005999999999998</v>
      </c>
      <c r="G1415">
        <v>5.44</v>
      </c>
      <c r="H1415">
        <v>503.74</v>
      </c>
      <c r="I1415">
        <v>303859352.36360002</v>
      </c>
    </row>
    <row r="1416" spans="1:9" x14ac:dyDescent="0.25">
      <c r="A1416" s="27">
        <v>41617</v>
      </c>
      <c r="B1416" t="s">
        <v>67</v>
      </c>
      <c r="C1416" t="s">
        <v>68</v>
      </c>
      <c r="D1416">
        <v>597.76599999999996</v>
      </c>
      <c r="E1416">
        <v>606.08799999999997</v>
      </c>
      <c r="F1416">
        <v>-1.37307</v>
      </c>
      <c r="G1416">
        <v>-8.3219999999999992</v>
      </c>
      <c r="H1416">
        <v>491.24</v>
      </c>
      <c r="I1416">
        <v>293646928.49959999</v>
      </c>
    </row>
    <row r="1417" spans="1:9" x14ac:dyDescent="0.25">
      <c r="A1417" s="27">
        <v>41614</v>
      </c>
      <c r="B1417" t="s">
        <v>67</v>
      </c>
      <c r="C1417" t="s">
        <v>68</v>
      </c>
      <c r="D1417">
        <v>606.08799999999997</v>
      </c>
      <c r="E1417">
        <v>628.66999999999996</v>
      </c>
      <c r="F1417">
        <v>-3.5920299999999998</v>
      </c>
      <c r="G1417">
        <v>-22.582000000000001</v>
      </c>
      <c r="H1417">
        <v>479.99</v>
      </c>
      <c r="I1417">
        <v>290916542.77280003</v>
      </c>
    </row>
    <row r="1418" spans="1:9" x14ac:dyDescent="0.25">
      <c r="A1418" s="27">
        <v>41613</v>
      </c>
      <c r="B1418" t="s">
        <v>67</v>
      </c>
      <c r="C1418" t="s">
        <v>68</v>
      </c>
      <c r="D1418">
        <v>628.66999999999996</v>
      </c>
      <c r="E1418">
        <v>620.59400000000005</v>
      </c>
      <c r="F1418">
        <v>1.3013300000000001</v>
      </c>
      <c r="G1418">
        <v>8.0760000000000005</v>
      </c>
      <c r="H1418">
        <v>479.99</v>
      </c>
      <c r="I1418">
        <v>301755690.50199997</v>
      </c>
    </row>
    <row r="1419" spans="1:9" x14ac:dyDescent="0.25">
      <c r="A1419" s="27">
        <v>41612</v>
      </c>
      <c r="B1419" t="s">
        <v>67</v>
      </c>
      <c r="C1419" t="s">
        <v>68</v>
      </c>
      <c r="D1419">
        <v>620.59400000000005</v>
      </c>
      <c r="E1419">
        <v>631.45799999999997</v>
      </c>
      <c r="F1419">
        <v>-1.7204600000000001</v>
      </c>
      <c r="G1419">
        <v>-10.864000000000001</v>
      </c>
      <c r="H1419">
        <v>451.24</v>
      </c>
      <c r="I1419">
        <v>280037208.91640002</v>
      </c>
    </row>
    <row r="1420" spans="1:9" x14ac:dyDescent="0.25">
      <c r="A1420" s="27">
        <v>41611</v>
      </c>
      <c r="B1420" t="s">
        <v>67</v>
      </c>
      <c r="C1420" t="s">
        <v>68</v>
      </c>
      <c r="D1420">
        <v>631.45799999999997</v>
      </c>
      <c r="E1420">
        <v>617.64599999999996</v>
      </c>
      <c r="F1420">
        <v>2.2362299999999999</v>
      </c>
      <c r="G1420">
        <v>13.811999999999999</v>
      </c>
      <c r="H1420">
        <v>448.74</v>
      </c>
      <c r="I1420">
        <v>283360841.79479998</v>
      </c>
    </row>
    <row r="1421" spans="1:9" x14ac:dyDescent="0.25">
      <c r="A1421" s="27">
        <v>41610</v>
      </c>
      <c r="B1421" t="s">
        <v>67</v>
      </c>
      <c r="C1421" t="s">
        <v>68</v>
      </c>
      <c r="D1421">
        <v>617.64599999999996</v>
      </c>
      <c r="E1421">
        <v>607.58000000000004</v>
      </c>
      <c r="F1421">
        <v>1.6567400000000001</v>
      </c>
      <c r="G1421">
        <v>10.066000000000001</v>
      </c>
      <c r="H1421">
        <v>456.24</v>
      </c>
      <c r="I1421">
        <v>281795181.62760001</v>
      </c>
    </row>
    <row r="1422" spans="1:9" x14ac:dyDescent="0.25">
      <c r="A1422" s="27">
        <v>41607</v>
      </c>
      <c r="B1422" t="s">
        <v>67</v>
      </c>
      <c r="C1422" t="s">
        <v>68</v>
      </c>
      <c r="D1422">
        <v>607.58000000000004</v>
      </c>
      <c r="E1422">
        <v>604.05399999999997</v>
      </c>
      <c r="F1422">
        <v>0.58372000000000002</v>
      </c>
      <c r="G1422">
        <v>3.5259999999999998</v>
      </c>
      <c r="H1422">
        <v>448.74</v>
      </c>
      <c r="I1422">
        <v>272645813.74800003</v>
      </c>
    </row>
    <row r="1423" spans="1:9" x14ac:dyDescent="0.25">
      <c r="A1423" s="27">
        <v>41605</v>
      </c>
      <c r="B1423" t="s">
        <v>67</v>
      </c>
      <c r="C1423" t="s">
        <v>68</v>
      </c>
      <c r="D1423">
        <v>604.05399999999997</v>
      </c>
      <c r="E1423">
        <v>599.78800000000001</v>
      </c>
      <c r="F1423">
        <v>0.71125000000000005</v>
      </c>
      <c r="G1423">
        <v>4.266</v>
      </c>
      <c r="H1423">
        <v>442.49</v>
      </c>
      <c r="I1423">
        <v>267288216.8924</v>
      </c>
    </row>
    <row r="1424" spans="1:9" x14ac:dyDescent="0.25">
      <c r="A1424" s="27">
        <v>41604</v>
      </c>
      <c r="B1424" t="s">
        <v>67</v>
      </c>
      <c r="C1424" t="s">
        <v>68</v>
      </c>
      <c r="D1424">
        <v>599.78800000000001</v>
      </c>
      <c r="E1424">
        <v>596.87800000000004</v>
      </c>
      <c r="F1424">
        <v>0.48753999999999997</v>
      </c>
      <c r="G1424">
        <v>2.91</v>
      </c>
      <c r="H1424">
        <v>411.24</v>
      </c>
      <c r="I1424">
        <v>246657176.9928</v>
      </c>
    </row>
    <row r="1425" spans="1:9" x14ac:dyDescent="0.25">
      <c r="A1425" s="27">
        <v>41603</v>
      </c>
      <c r="B1425" t="s">
        <v>67</v>
      </c>
      <c r="C1425" t="s">
        <v>68</v>
      </c>
      <c r="D1425">
        <v>596.87800000000004</v>
      </c>
      <c r="E1425">
        <v>596.15200000000004</v>
      </c>
      <c r="F1425">
        <v>0.12178</v>
      </c>
      <c r="G1425">
        <v>0.72599999999999998</v>
      </c>
      <c r="H1425">
        <v>384.99</v>
      </c>
      <c r="I1425">
        <v>229792419.3468</v>
      </c>
    </row>
    <row r="1426" spans="1:9" x14ac:dyDescent="0.25">
      <c r="A1426" s="27">
        <v>41600</v>
      </c>
      <c r="B1426" t="s">
        <v>67</v>
      </c>
      <c r="C1426" t="s">
        <v>68</v>
      </c>
      <c r="D1426">
        <v>596.15200000000004</v>
      </c>
      <c r="E1426">
        <v>601.44399999999996</v>
      </c>
      <c r="F1426">
        <v>-0.87988</v>
      </c>
      <c r="G1426">
        <v>-5.2919999999999998</v>
      </c>
      <c r="H1426">
        <v>384.99</v>
      </c>
      <c r="I1426">
        <v>229512916.17120001</v>
      </c>
    </row>
    <row r="1427" spans="1:9" x14ac:dyDescent="0.25">
      <c r="A1427" s="27">
        <v>41599</v>
      </c>
      <c r="B1427" t="s">
        <v>67</v>
      </c>
      <c r="C1427" t="s">
        <v>68</v>
      </c>
      <c r="D1427">
        <v>601.44399999999996</v>
      </c>
      <c r="E1427">
        <v>621.28599999999994</v>
      </c>
      <c r="F1427">
        <v>-3.1937000000000002</v>
      </c>
      <c r="G1427">
        <v>-19.841999999999999</v>
      </c>
      <c r="H1427">
        <v>384.99</v>
      </c>
      <c r="I1427">
        <v>231550286.42640001</v>
      </c>
    </row>
    <row r="1428" spans="1:9" x14ac:dyDescent="0.25">
      <c r="A1428" s="27">
        <v>41598</v>
      </c>
      <c r="B1428" t="s">
        <v>67</v>
      </c>
      <c r="C1428" t="s">
        <v>68</v>
      </c>
      <c r="D1428">
        <v>621.28599999999994</v>
      </c>
      <c r="E1428">
        <v>636.75400000000002</v>
      </c>
      <c r="F1428">
        <v>-2.4291999999999998</v>
      </c>
      <c r="G1428">
        <v>-15.468</v>
      </c>
      <c r="H1428">
        <v>383.74</v>
      </c>
      <c r="I1428">
        <v>238412662.41159999</v>
      </c>
    </row>
    <row r="1429" spans="1:9" x14ac:dyDescent="0.25">
      <c r="A1429" s="27">
        <v>41597</v>
      </c>
      <c r="B1429" t="s">
        <v>67</v>
      </c>
      <c r="C1429" t="s">
        <v>68</v>
      </c>
      <c r="D1429">
        <v>636.75400000000002</v>
      </c>
      <c r="E1429">
        <v>627.774</v>
      </c>
      <c r="F1429">
        <v>1.43045</v>
      </c>
      <c r="G1429">
        <v>8.98</v>
      </c>
      <c r="H1429">
        <v>387.49</v>
      </c>
      <c r="I1429">
        <v>246736189.5124</v>
      </c>
    </row>
    <row r="1430" spans="1:9" x14ac:dyDescent="0.25">
      <c r="A1430" s="27">
        <v>41596</v>
      </c>
      <c r="B1430" t="s">
        <v>67</v>
      </c>
      <c r="C1430" t="s">
        <v>68</v>
      </c>
      <c r="D1430">
        <v>627.774</v>
      </c>
      <c r="E1430">
        <v>628.61199999999997</v>
      </c>
      <c r="F1430">
        <v>-0.13331000000000001</v>
      </c>
      <c r="G1430">
        <v>-0.83799999999999997</v>
      </c>
      <c r="H1430">
        <v>396.24</v>
      </c>
      <c r="I1430">
        <v>248749546.4244</v>
      </c>
    </row>
    <row r="1431" spans="1:9" x14ac:dyDescent="0.25">
      <c r="A1431" s="27">
        <v>41593</v>
      </c>
      <c r="B1431" t="s">
        <v>67</v>
      </c>
      <c r="C1431" t="s">
        <v>68</v>
      </c>
      <c r="D1431">
        <v>628.61199999999997</v>
      </c>
      <c r="E1431">
        <v>638.92200000000003</v>
      </c>
      <c r="F1431">
        <v>-1.6136600000000001</v>
      </c>
      <c r="G1431">
        <v>-10.31</v>
      </c>
      <c r="H1431">
        <v>394.99</v>
      </c>
      <c r="I1431">
        <v>248295831.04719999</v>
      </c>
    </row>
    <row r="1432" spans="1:9" x14ac:dyDescent="0.25">
      <c r="A1432" s="27">
        <v>41592</v>
      </c>
      <c r="B1432" t="s">
        <v>67</v>
      </c>
      <c r="C1432" t="s">
        <v>68</v>
      </c>
      <c r="D1432">
        <v>638.92200000000003</v>
      </c>
      <c r="E1432">
        <v>642.25400000000002</v>
      </c>
      <c r="F1432">
        <v>-0.51880000000000004</v>
      </c>
      <c r="G1432">
        <v>-3.3319999999999999</v>
      </c>
      <c r="H1432">
        <v>383.74</v>
      </c>
      <c r="I1432">
        <v>245180311.63319999</v>
      </c>
    </row>
    <row r="1433" spans="1:9" x14ac:dyDescent="0.25">
      <c r="A1433" s="27">
        <v>41591</v>
      </c>
      <c r="B1433" t="s">
        <v>67</v>
      </c>
      <c r="C1433" t="s">
        <v>68</v>
      </c>
      <c r="D1433">
        <v>642.25400000000002</v>
      </c>
      <c r="E1433">
        <v>648.46</v>
      </c>
      <c r="F1433">
        <v>-0.95704</v>
      </c>
      <c r="G1433">
        <v>-6.2060000000000004</v>
      </c>
      <c r="H1433">
        <v>383.74</v>
      </c>
      <c r="I1433">
        <v>246458935.31240001</v>
      </c>
    </row>
    <row r="1434" spans="1:9" x14ac:dyDescent="0.25">
      <c r="A1434" s="27">
        <v>41590</v>
      </c>
      <c r="B1434" t="s">
        <v>67</v>
      </c>
      <c r="C1434" t="s">
        <v>68</v>
      </c>
      <c r="D1434">
        <v>648.46</v>
      </c>
      <c r="E1434">
        <v>646.23</v>
      </c>
      <c r="F1434">
        <v>0.34508</v>
      </c>
      <c r="G1434">
        <v>2.23</v>
      </c>
      <c r="H1434">
        <v>383.74</v>
      </c>
      <c r="I1434">
        <v>248840429.47600001</v>
      </c>
    </row>
    <row r="1435" spans="1:9" x14ac:dyDescent="0.25">
      <c r="A1435" s="27">
        <v>41589</v>
      </c>
      <c r="B1435" t="s">
        <v>67</v>
      </c>
      <c r="C1435" t="s">
        <v>68</v>
      </c>
      <c r="D1435">
        <v>646.23</v>
      </c>
      <c r="E1435">
        <v>653.34400000000005</v>
      </c>
      <c r="F1435">
        <v>-1.0888599999999999</v>
      </c>
      <c r="G1435">
        <v>-7.1139999999999999</v>
      </c>
      <c r="H1435">
        <v>349.99</v>
      </c>
      <c r="I1435">
        <v>226174425.43799999</v>
      </c>
    </row>
    <row r="1436" spans="1:9" x14ac:dyDescent="0.25">
      <c r="A1436" s="27">
        <v>41586</v>
      </c>
      <c r="B1436" t="s">
        <v>67</v>
      </c>
      <c r="C1436" t="s">
        <v>68</v>
      </c>
      <c r="D1436">
        <v>653.34400000000005</v>
      </c>
      <c r="E1436">
        <v>679.7</v>
      </c>
      <c r="F1436">
        <v>-3.8775900000000001</v>
      </c>
      <c r="G1436">
        <v>-26.356000000000002</v>
      </c>
      <c r="H1436">
        <v>334.99</v>
      </c>
      <c r="I1436">
        <v>218864098.56639999</v>
      </c>
    </row>
    <row r="1437" spans="1:9" x14ac:dyDescent="0.25">
      <c r="A1437" s="27">
        <v>41585</v>
      </c>
      <c r="B1437" t="s">
        <v>67</v>
      </c>
      <c r="C1437" t="s">
        <v>68</v>
      </c>
      <c r="D1437">
        <v>679.7</v>
      </c>
      <c r="E1437">
        <v>657.68399999999997</v>
      </c>
      <c r="F1437">
        <v>3.3475000000000001</v>
      </c>
      <c r="G1437">
        <v>22.015999999999998</v>
      </c>
      <c r="H1437">
        <v>334.99</v>
      </c>
      <c r="I1437">
        <v>227693110.81999999</v>
      </c>
    </row>
    <row r="1438" spans="1:9" x14ac:dyDescent="0.25">
      <c r="A1438" s="27">
        <v>41584</v>
      </c>
      <c r="B1438" t="s">
        <v>67</v>
      </c>
      <c r="C1438" t="s">
        <v>68</v>
      </c>
      <c r="D1438">
        <v>657.68399999999997</v>
      </c>
      <c r="E1438">
        <v>670.00800000000004</v>
      </c>
      <c r="F1438">
        <v>-1.83938</v>
      </c>
      <c r="G1438">
        <v>-12.324</v>
      </c>
      <c r="H1438">
        <v>337.49</v>
      </c>
      <c r="I1438">
        <v>221962167.77039999</v>
      </c>
    </row>
    <row r="1439" spans="1:9" x14ac:dyDescent="0.25">
      <c r="A1439" s="27">
        <v>41583</v>
      </c>
      <c r="B1439" t="s">
        <v>67</v>
      </c>
      <c r="C1439" t="s">
        <v>68</v>
      </c>
      <c r="D1439">
        <v>670.00800000000004</v>
      </c>
      <c r="E1439">
        <v>666.49199999999996</v>
      </c>
      <c r="F1439">
        <v>0.52754000000000001</v>
      </c>
      <c r="G1439">
        <v>3.516</v>
      </c>
      <c r="H1439">
        <v>331.24</v>
      </c>
      <c r="I1439">
        <v>221933851.92480001</v>
      </c>
    </row>
    <row r="1440" spans="1:9" x14ac:dyDescent="0.25">
      <c r="A1440" s="27">
        <v>41582</v>
      </c>
      <c r="B1440" t="s">
        <v>67</v>
      </c>
      <c r="C1440" t="s">
        <v>68</v>
      </c>
      <c r="D1440">
        <v>666.49199999999996</v>
      </c>
      <c r="E1440">
        <v>689.49800000000005</v>
      </c>
      <c r="F1440">
        <v>-3.33663</v>
      </c>
      <c r="G1440">
        <v>-23.006</v>
      </c>
      <c r="H1440">
        <v>331.24</v>
      </c>
      <c r="I1440">
        <v>220769209.9752</v>
      </c>
    </row>
    <row r="1441" spans="1:9" x14ac:dyDescent="0.25">
      <c r="A1441" s="27">
        <v>41579</v>
      </c>
      <c r="B1441" t="s">
        <v>67</v>
      </c>
      <c r="C1441" t="s">
        <v>68</v>
      </c>
      <c r="D1441">
        <v>689.49800000000005</v>
      </c>
      <c r="E1441">
        <v>688.5</v>
      </c>
      <c r="F1441">
        <v>0.14495</v>
      </c>
      <c r="G1441">
        <v>0.998</v>
      </c>
      <c r="H1441">
        <v>331.24</v>
      </c>
      <c r="I1441">
        <v>228389731.21880001</v>
      </c>
    </row>
    <row r="1442" spans="1:9" x14ac:dyDescent="0.25">
      <c r="A1442" s="27">
        <v>41578</v>
      </c>
      <c r="B1442" t="s">
        <v>67</v>
      </c>
      <c r="C1442" t="s">
        <v>68</v>
      </c>
      <c r="D1442">
        <v>688.5</v>
      </c>
      <c r="E1442">
        <v>690.83399999999995</v>
      </c>
      <c r="F1442">
        <v>-0.33784999999999998</v>
      </c>
      <c r="G1442">
        <v>-2.3340000000000001</v>
      </c>
      <c r="H1442">
        <v>331.24</v>
      </c>
      <c r="I1442">
        <v>228059153.09999999</v>
      </c>
    </row>
    <row r="1443" spans="1:9" x14ac:dyDescent="0.25">
      <c r="A1443" s="27">
        <v>41577</v>
      </c>
      <c r="B1443" t="s">
        <v>67</v>
      </c>
      <c r="C1443" t="s">
        <v>68</v>
      </c>
      <c r="D1443">
        <v>690.83399999999995</v>
      </c>
      <c r="E1443">
        <v>687.15599999999995</v>
      </c>
      <c r="F1443">
        <v>0.53525</v>
      </c>
      <c r="G1443">
        <v>3.6779999999999999</v>
      </c>
      <c r="H1443">
        <v>331.24</v>
      </c>
      <c r="I1443">
        <v>228832268.6604</v>
      </c>
    </row>
    <row r="1444" spans="1:9" x14ac:dyDescent="0.25">
      <c r="A1444" s="27">
        <v>41576</v>
      </c>
      <c r="B1444" t="s">
        <v>67</v>
      </c>
      <c r="C1444" t="s">
        <v>68</v>
      </c>
      <c r="D1444">
        <v>687.15599999999995</v>
      </c>
      <c r="E1444">
        <v>690.154</v>
      </c>
      <c r="F1444">
        <v>-0.43440000000000001</v>
      </c>
      <c r="G1444">
        <v>-2.9980000000000002</v>
      </c>
      <c r="H1444">
        <v>332.49</v>
      </c>
      <c r="I1444">
        <v>228472910.73359999</v>
      </c>
    </row>
    <row r="1445" spans="1:9" x14ac:dyDescent="0.25">
      <c r="A1445" s="27">
        <v>41575</v>
      </c>
      <c r="B1445" t="s">
        <v>67</v>
      </c>
      <c r="C1445" t="s">
        <v>68</v>
      </c>
      <c r="D1445">
        <v>690.154</v>
      </c>
      <c r="E1445">
        <v>688.65200000000004</v>
      </c>
      <c r="F1445">
        <v>0.21811</v>
      </c>
      <c r="G1445">
        <v>1.502</v>
      </c>
      <c r="H1445">
        <v>322.49</v>
      </c>
      <c r="I1445">
        <v>222568177.55239999</v>
      </c>
    </row>
    <row r="1446" spans="1:9" x14ac:dyDescent="0.25">
      <c r="A1446" s="27">
        <v>41572</v>
      </c>
      <c r="B1446" t="s">
        <v>67</v>
      </c>
      <c r="C1446" t="s">
        <v>68</v>
      </c>
      <c r="D1446">
        <v>688.65200000000004</v>
      </c>
      <c r="E1446">
        <v>686.1</v>
      </c>
      <c r="F1446">
        <v>0.37196000000000001</v>
      </c>
      <c r="G1446">
        <v>2.552</v>
      </c>
      <c r="H1446">
        <v>322.49</v>
      </c>
      <c r="I1446">
        <v>222083796.67120001</v>
      </c>
    </row>
    <row r="1447" spans="1:9" x14ac:dyDescent="0.25">
      <c r="A1447" s="27">
        <v>41571</v>
      </c>
      <c r="B1447" t="s">
        <v>67</v>
      </c>
      <c r="C1447" t="s">
        <v>68</v>
      </c>
      <c r="D1447">
        <v>686.1</v>
      </c>
      <c r="E1447">
        <v>696.11400000000003</v>
      </c>
      <c r="F1447">
        <v>-1.4385600000000001</v>
      </c>
      <c r="G1447">
        <v>-10.013999999999999</v>
      </c>
      <c r="H1447">
        <v>317.49</v>
      </c>
      <c r="I1447">
        <v>217830300.66</v>
      </c>
    </row>
    <row r="1448" spans="1:9" x14ac:dyDescent="0.25">
      <c r="A1448" s="27">
        <v>41570</v>
      </c>
      <c r="B1448" t="s">
        <v>67</v>
      </c>
      <c r="C1448" t="s">
        <v>68</v>
      </c>
      <c r="D1448">
        <v>696.11400000000003</v>
      </c>
      <c r="E1448">
        <v>692.33</v>
      </c>
      <c r="F1448">
        <v>0.54656000000000005</v>
      </c>
      <c r="G1448">
        <v>3.7839999999999998</v>
      </c>
      <c r="H1448">
        <v>197.49</v>
      </c>
      <c r="I1448">
        <v>137475971.5284</v>
      </c>
    </row>
    <row r="1449" spans="1:9" x14ac:dyDescent="0.25">
      <c r="A1449" s="27">
        <v>41569</v>
      </c>
      <c r="B1449" t="s">
        <v>67</v>
      </c>
      <c r="C1449" t="s">
        <v>68</v>
      </c>
      <c r="D1449">
        <v>692.33</v>
      </c>
      <c r="E1449">
        <v>691.93</v>
      </c>
      <c r="F1449">
        <v>5.781E-2</v>
      </c>
      <c r="G1449">
        <v>0.4</v>
      </c>
      <c r="H1449">
        <v>182.49</v>
      </c>
      <c r="I1449">
        <v>126343717.098</v>
      </c>
    </row>
    <row r="1450" spans="1:9" x14ac:dyDescent="0.25">
      <c r="A1450" s="27">
        <v>41568</v>
      </c>
      <c r="B1450" t="s">
        <v>67</v>
      </c>
      <c r="C1450" t="s">
        <v>68</v>
      </c>
      <c r="D1450">
        <v>691.93</v>
      </c>
      <c r="E1450">
        <v>680.17600000000004</v>
      </c>
      <c r="F1450">
        <v>1.7280800000000001</v>
      </c>
      <c r="G1450">
        <v>11.754</v>
      </c>
      <c r="H1450">
        <v>166.24</v>
      </c>
      <c r="I1450">
        <v>115026858.358</v>
      </c>
    </row>
    <row r="1451" spans="1:9" x14ac:dyDescent="0.25">
      <c r="A1451" s="27">
        <v>41565</v>
      </c>
      <c r="B1451" t="s">
        <v>67</v>
      </c>
      <c r="C1451" t="s">
        <v>68</v>
      </c>
      <c r="D1451">
        <v>680.17600000000004</v>
      </c>
      <c r="E1451">
        <v>690.25599999999997</v>
      </c>
      <c r="F1451">
        <v>-1.4603299999999999</v>
      </c>
      <c r="G1451">
        <v>-10.08</v>
      </c>
      <c r="H1451">
        <v>166.24</v>
      </c>
      <c r="I1451">
        <v>113072866.34559999</v>
      </c>
    </row>
    <row r="1452" spans="1:9" x14ac:dyDescent="0.25">
      <c r="A1452" s="27">
        <v>41564</v>
      </c>
      <c r="B1452" t="s">
        <v>67</v>
      </c>
      <c r="C1452" t="s">
        <v>68</v>
      </c>
      <c r="D1452">
        <v>690.25599999999997</v>
      </c>
      <c r="E1452">
        <v>737.70600000000002</v>
      </c>
      <c r="F1452">
        <v>-6.4321000000000002</v>
      </c>
      <c r="G1452">
        <v>-47.45</v>
      </c>
      <c r="H1452">
        <v>164.99</v>
      </c>
      <c r="I1452">
        <v>113885751.5936</v>
      </c>
    </row>
    <row r="1453" spans="1:9" x14ac:dyDescent="0.25">
      <c r="A1453" s="27">
        <v>41563</v>
      </c>
      <c r="B1453" t="s">
        <v>67</v>
      </c>
      <c r="C1453" t="s">
        <v>68</v>
      </c>
      <c r="D1453">
        <v>737.70600000000002</v>
      </c>
      <c r="E1453">
        <v>821.44799999999998</v>
      </c>
      <c r="F1453">
        <v>-10.19444</v>
      </c>
      <c r="G1453">
        <v>-83.742000000000004</v>
      </c>
      <c r="H1453">
        <v>162.49</v>
      </c>
      <c r="I1453">
        <v>119870290.5636</v>
      </c>
    </row>
    <row r="1454" spans="1:9" x14ac:dyDescent="0.25">
      <c r="A1454" s="27">
        <v>41562</v>
      </c>
      <c r="B1454" t="s">
        <v>67</v>
      </c>
      <c r="C1454" t="s">
        <v>68</v>
      </c>
      <c r="D1454">
        <v>821.44799999999998</v>
      </c>
      <c r="E1454">
        <v>786.85</v>
      </c>
      <c r="F1454">
        <v>4.39703</v>
      </c>
      <c r="G1454">
        <v>34.597999999999999</v>
      </c>
      <c r="H1454">
        <v>162.49</v>
      </c>
      <c r="I1454">
        <v>133477578.3888</v>
      </c>
    </row>
    <row r="1455" spans="1:9" x14ac:dyDescent="0.25">
      <c r="A1455" s="27">
        <v>41561</v>
      </c>
      <c r="B1455" t="s">
        <v>67</v>
      </c>
      <c r="C1455" t="s">
        <v>68</v>
      </c>
      <c r="D1455">
        <v>786.85</v>
      </c>
      <c r="E1455">
        <v>775.33399999999995</v>
      </c>
      <c r="F1455">
        <v>1.4853000000000001</v>
      </c>
      <c r="G1455">
        <v>11.516</v>
      </c>
      <c r="H1455">
        <v>159.99</v>
      </c>
      <c r="I1455">
        <v>125888603.61</v>
      </c>
    </row>
    <row r="1456" spans="1:9" x14ac:dyDescent="0.25">
      <c r="A1456" s="27">
        <v>41558</v>
      </c>
      <c r="B1456" t="s">
        <v>67</v>
      </c>
      <c r="C1456" t="s">
        <v>68</v>
      </c>
      <c r="D1456">
        <v>775.33399999999995</v>
      </c>
      <c r="E1456">
        <v>799.15599999999995</v>
      </c>
      <c r="F1456">
        <v>-2.98089</v>
      </c>
      <c r="G1456">
        <v>-23.821999999999999</v>
      </c>
      <c r="H1456">
        <v>168.74</v>
      </c>
      <c r="I1456">
        <v>130830324.36040001</v>
      </c>
    </row>
    <row r="1457" spans="1:9" x14ac:dyDescent="0.25">
      <c r="A1457" s="27">
        <v>41557</v>
      </c>
      <c r="B1457" t="s">
        <v>67</v>
      </c>
      <c r="C1457" t="s">
        <v>68</v>
      </c>
      <c r="D1457">
        <v>799.15599999999995</v>
      </c>
      <c r="E1457">
        <v>893.04399999999998</v>
      </c>
      <c r="F1457">
        <v>-10.513260000000001</v>
      </c>
      <c r="G1457">
        <v>-93.888000000000005</v>
      </c>
      <c r="H1457">
        <v>169.99</v>
      </c>
      <c r="I1457">
        <v>135849007.93360001</v>
      </c>
    </row>
    <row r="1458" spans="1:9" x14ac:dyDescent="0.25">
      <c r="A1458" s="27">
        <v>41556</v>
      </c>
      <c r="B1458" t="s">
        <v>67</v>
      </c>
      <c r="C1458" t="s">
        <v>68</v>
      </c>
      <c r="D1458">
        <v>893.04399999999998</v>
      </c>
      <c r="E1458">
        <v>913.90800000000002</v>
      </c>
      <c r="F1458">
        <v>-2.28294</v>
      </c>
      <c r="G1458">
        <v>-20.864000000000001</v>
      </c>
      <c r="H1458">
        <v>192.49</v>
      </c>
      <c r="I1458">
        <v>171902575.38640001</v>
      </c>
    </row>
    <row r="1459" spans="1:9" x14ac:dyDescent="0.25">
      <c r="A1459" s="27">
        <v>41555</v>
      </c>
      <c r="B1459" t="s">
        <v>67</v>
      </c>
      <c r="C1459" t="s">
        <v>68</v>
      </c>
      <c r="D1459">
        <v>913.90800000000002</v>
      </c>
      <c r="E1459">
        <v>876.18600000000004</v>
      </c>
      <c r="F1459">
        <v>4.30525</v>
      </c>
      <c r="G1459">
        <v>37.722000000000001</v>
      </c>
      <c r="H1459">
        <v>194.99</v>
      </c>
      <c r="I1459">
        <v>178203469.26480001</v>
      </c>
    </row>
    <row r="1460" spans="1:9" x14ac:dyDescent="0.25">
      <c r="A1460" s="27">
        <v>41554</v>
      </c>
      <c r="B1460" t="s">
        <v>67</v>
      </c>
      <c r="C1460" t="s">
        <v>68</v>
      </c>
      <c r="D1460">
        <v>876.18600000000004</v>
      </c>
      <c r="E1460">
        <v>806.428</v>
      </c>
      <c r="F1460">
        <v>8.6502499999999998</v>
      </c>
      <c r="G1460">
        <v>69.757999999999996</v>
      </c>
      <c r="H1460">
        <v>192.49</v>
      </c>
      <c r="I1460">
        <v>168657568.85159999</v>
      </c>
    </row>
    <row r="1461" spans="1:9" x14ac:dyDescent="0.25">
      <c r="A1461" s="27">
        <v>41551</v>
      </c>
      <c r="B1461" t="s">
        <v>67</v>
      </c>
      <c r="C1461" t="s">
        <v>68</v>
      </c>
      <c r="D1461">
        <v>806.428</v>
      </c>
      <c r="E1461">
        <v>827.95600000000002</v>
      </c>
      <c r="F1461">
        <v>-2.6001400000000001</v>
      </c>
      <c r="G1461">
        <v>-21.527999999999999</v>
      </c>
      <c r="H1461">
        <v>189.99</v>
      </c>
      <c r="I1461">
        <v>153213739.57679999</v>
      </c>
    </row>
    <row r="1462" spans="1:9" x14ac:dyDescent="0.25">
      <c r="A1462" s="27">
        <v>41550</v>
      </c>
      <c r="B1462" t="s">
        <v>67</v>
      </c>
      <c r="C1462" t="s">
        <v>68</v>
      </c>
      <c r="D1462">
        <v>827.95600000000002</v>
      </c>
      <c r="E1462">
        <v>794.25199999999995</v>
      </c>
      <c r="F1462">
        <v>4.2434900000000004</v>
      </c>
      <c r="G1462">
        <v>33.704000000000001</v>
      </c>
      <c r="H1462">
        <v>206.24</v>
      </c>
      <c r="I1462">
        <v>170758142.21360001</v>
      </c>
    </row>
    <row r="1463" spans="1:9" x14ac:dyDescent="0.25">
      <c r="A1463" s="27">
        <v>41549</v>
      </c>
      <c r="B1463" t="s">
        <v>67</v>
      </c>
      <c r="C1463" t="s">
        <v>68</v>
      </c>
      <c r="D1463">
        <v>794.25199999999995</v>
      </c>
      <c r="E1463">
        <v>757.274</v>
      </c>
      <c r="F1463">
        <v>4.8830400000000003</v>
      </c>
      <c r="G1463">
        <v>36.978000000000002</v>
      </c>
      <c r="H1463">
        <v>212.49</v>
      </c>
      <c r="I1463">
        <v>168771084.03119999</v>
      </c>
    </row>
    <row r="1464" spans="1:9" x14ac:dyDescent="0.25">
      <c r="A1464" s="27">
        <v>41548</v>
      </c>
      <c r="B1464" t="s">
        <v>67</v>
      </c>
      <c r="C1464" t="s">
        <v>68</v>
      </c>
      <c r="D1464">
        <v>757.274</v>
      </c>
      <c r="E1464">
        <v>791.01800000000003</v>
      </c>
      <c r="F1464">
        <v>-4.2659000000000002</v>
      </c>
      <c r="G1464">
        <v>-33.744</v>
      </c>
      <c r="H1464">
        <v>212.49</v>
      </c>
      <c r="I1464">
        <v>160913606.62439999</v>
      </c>
    </row>
    <row r="1465" spans="1:9" x14ac:dyDescent="0.25">
      <c r="A1465" s="27">
        <v>41547</v>
      </c>
      <c r="B1465" t="s">
        <v>67</v>
      </c>
      <c r="C1465" t="s">
        <v>68</v>
      </c>
      <c r="D1465">
        <v>791.01800000000003</v>
      </c>
      <c r="E1465">
        <v>760.428</v>
      </c>
      <c r="F1465">
        <v>4.0227300000000001</v>
      </c>
      <c r="G1465">
        <v>30.59</v>
      </c>
      <c r="H1465">
        <v>211.24</v>
      </c>
      <c r="I1465">
        <v>167095116.93079999</v>
      </c>
    </row>
    <row r="1466" spans="1:9" x14ac:dyDescent="0.25">
      <c r="A1466" s="27">
        <v>41544</v>
      </c>
      <c r="B1466" t="s">
        <v>67</v>
      </c>
      <c r="C1466" t="s">
        <v>68</v>
      </c>
      <c r="D1466">
        <v>760.428</v>
      </c>
      <c r="E1466">
        <v>731.73400000000004</v>
      </c>
      <c r="F1466">
        <v>3.92137</v>
      </c>
      <c r="G1466">
        <v>28.693999999999999</v>
      </c>
      <c r="H1466">
        <v>216.24</v>
      </c>
      <c r="I1466">
        <v>164435406.97679999</v>
      </c>
    </row>
    <row r="1467" spans="1:9" x14ac:dyDescent="0.25">
      <c r="A1467" s="27">
        <v>41543</v>
      </c>
      <c r="B1467" t="s">
        <v>67</v>
      </c>
      <c r="C1467" t="s">
        <v>68</v>
      </c>
      <c r="D1467">
        <v>731.73400000000004</v>
      </c>
      <c r="E1467">
        <v>743.93</v>
      </c>
      <c r="F1467">
        <v>-1.6394</v>
      </c>
      <c r="G1467">
        <v>-12.196</v>
      </c>
      <c r="H1467">
        <v>223.74</v>
      </c>
      <c r="I1467">
        <v>163718604.20039999</v>
      </c>
    </row>
    <row r="1468" spans="1:9" x14ac:dyDescent="0.25">
      <c r="A1468" s="27">
        <v>41542</v>
      </c>
      <c r="B1468" t="s">
        <v>67</v>
      </c>
      <c r="C1468" t="s">
        <v>68</v>
      </c>
      <c r="D1468">
        <v>743.93</v>
      </c>
      <c r="E1468">
        <v>744.58600000000001</v>
      </c>
      <c r="F1468">
        <v>-8.8099999999999998E-2</v>
      </c>
      <c r="G1468">
        <v>-0.65600000000000003</v>
      </c>
      <c r="H1468">
        <v>213.74</v>
      </c>
      <c r="I1468">
        <v>159008044.558</v>
      </c>
    </row>
    <row r="1469" spans="1:9" x14ac:dyDescent="0.25">
      <c r="A1469" s="27">
        <v>41541</v>
      </c>
      <c r="B1469" t="s">
        <v>67</v>
      </c>
      <c r="C1469" t="s">
        <v>68</v>
      </c>
      <c r="D1469">
        <v>744.58600000000001</v>
      </c>
      <c r="E1469">
        <v>757.80600000000004</v>
      </c>
      <c r="F1469">
        <v>-1.74451</v>
      </c>
      <c r="G1469">
        <v>-13.22</v>
      </c>
      <c r="H1469">
        <v>214.99</v>
      </c>
      <c r="I1469">
        <v>160078990.89160001</v>
      </c>
    </row>
    <row r="1470" spans="1:9" x14ac:dyDescent="0.25">
      <c r="A1470" s="27">
        <v>41540</v>
      </c>
      <c r="B1470" t="s">
        <v>67</v>
      </c>
      <c r="C1470" t="s">
        <v>68</v>
      </c>
      <c r="D1470">
        <v>757.80600000000004</v>
      </c>
      <c r="E1470">
        <v>741.36199999999997</v>
      </c>
      <c r="F1470">
        <v>2.2180800000000001</v>
      </c>
      <c r="G1470">
        <v>16.443999999999999</v>
      </c>
      <c r="H1470">
        <v>217.49</v>
      </c>
      <c r="I1470">
        <v>164815681.62360001</v>
      </c>
    </row>
    <row r="1471" spans="1:9" x14ac:dyDescent="0.25">
      <c r="A1471" s="27">
        <v>41537</v>
      </c>
      <c r="B1471" t="s">
        <v>67</v>
      </c>
      <c r="C1471" t="s">
        <v>68</v>
      </c>
      <c r="D1471">
        <v>741.36199999999997</v>
      </c>
      <c r="E1471">
        <v>729.25599999999997</v>
      </c>
      <c r="F1471">
        <v>1.66005</v>
      </c>
      <c r="G1471">
        <v>12.106</v>
      </c>
      <c r="H1471">
        <v>217.49</v>
      </c>
      <c r="I1471">
        <v>161239266.1972</v>
      </c>
    </row>
    <row r="1472" spans="1:9" x14ac:dyDescent="0.25">
      <c r="A1472" s="27">
        <v>41536</v>
      </c>
      <c r="B1472" t="s">
        <v>67</v>
      </c>
      <c r="C1472" t="s">
        <v>68</v>
      </c>
      <c r="D1472">
        <v>729.25599999999997</v>
      </c>
      <c r="E1472">
        <v>726.904</v>
      </c>
      <c r="F1472">
        <v>0.32356000000000001</v>
      </c>
      <c r="G1472">
        <v>2.3519999999999999</v>
      </c>
      <c r="H1472">
        <v>217.49</v>
      </c>
      <c r="I1472">
        <v>158606324.99360001</v>
      </c>
    </row>
    <row r="1473" spans="1:9" x14ac:dyDescent="0.25">
      <c r="A1473" s="27">
        <v>41535</v>
      </c>
      <c r="B1473" t="s">
        <v>67</v>
      </c>
      <c r="C1473" t="s">
        <v>68</v>
      </c>
      <c r="D1473">
        <v>726.904</v>
      </c>
      <c r="E1473">
        <v>764.17600000000004</v>
      </c>
      <c r="F1473">
        <v>-4.8774100000000002</v>
      </c>
      <c r="G1473">
        <v>-37.271999999999998</v>
      </c>
      <c r="H1473">
        <v>214.99</v>
      </c>
      <c r="I1473">
        <v>156277527.1024</v>
      </c>
    </row>
    <row r="1474" spans="1:9" x14ac:dyDescent="0.25">
      <c r="A1474" s="27">
        <v>41534</v>
      </c>
      <c r="B1474" t="s">
        <v>67</v>
      </c>
      <c r="C1474" t="s">
        <v>68</v>
      </c>
      <c r="D1474">
        <v>764.17600000000004</v>
      </c>
      <c r="E1474">
        <v>769.08199999999999</v>
      </c>
      <c r="F1474">
        <v>-0.63790000000000002</v>
      </c>
      <c r="G1474">
        <v>-4.9059999999999997</v>
      </c>
      <c r="H1474">
        <v>214.99</v>
      </c>
      <c r="I1474">
        <v>164290656.74559999</v>
      </c>
    </row>
    <row r="1475" spans="1:9" x14ac:dyDescent="0.25">
      <c r="A1475" s="27">
        <v>41533</v>
      </c>
      <c r="B1475" t="s">
        <v>67</v>
      </c>
      <c r="C1475" t="s">
        <v>68</v>
      </c>
      <c r="D1475">
        <v>769.08199999999999</v>
      </c>
      <c r="E1475">
        <v>780.76</v>
      </c>
      <c r="F1475">
        <v>-1.4957199999999999</v>
      </c>
      <c r="G1475">
        <v>-11.678000000000001</v>
      </c>
      <c r="H1475">
        <v>214.99</v>
      </c>
      <c r="I1475">
        <v>165345400.62920001</v>
      </c>
    </row>
    <row r="1476" spans="1:9" x14ac:dyDescent="0.25">
      <c r="A1476" s="27">
        <v>41530</v>
      </c>
      <c r="B1476" t="s">
        <v>67</v>
      </c>
      <c r="C1476" t="s">
        <v>68</v>
      </c>
      <c r="D1476">
        <v>780.76</v>
      </c>
      <c r="E1476">
        <v>780.77200000000005</v>
      </c>
      <c r="F1476">
        <v>-1.5399999999999999E-3</v>
      </c>
      <c r="G1476">
        <v>-1.2E-2</v>
      </c>
      <c r="H1476">
        <v>219.99</v>
      </c>
      <c r="I1476">
        <v>171759860.85600001</v>
      </c>
    </row>
    <row r="1477" spans="1:9" x14ac:dyDescent="0.25">
      <c r="A1477" s="27">
        <v>41529</v>
      </c>
      <c r="B1477" t="s">
        <v>67</v>
      </c>
      <c r="C1477" t="s">
        <v>68</v>
      </c>
      <c r="D1477">
        <v>780.77200000000005</v>
      </c>
      <c r="E1477">
        <v>776.20799999999997</v>
      </c>
      <c r="F1477">
        <v>0.58799000000000001</v>
      </c>
      <c r="G1477">
        <v>4.5640000000000001</v>
      </c>
      <c r="H1477">
        <v>219.99</v>
      </c>
      <c r="I1477">
        <v>171762500.7432</v>
      </c>
    </row>
    <row r="1478" spans="1:9" x14ac:dyDescent="0.25">
      <c r="A1478" s="27">
        <v>41528</v>
      </c>
      <c r="B1478" t="s">
        <v>67</v>
      </c>
      <c r="C1478" t="s">
        <v>68</v>
      </c>
      <c r="D1478">
        <v>776.20799999999997</v>
      </c>
      <c r="E1478">
        <v>806.346</v>
      </c>
      <c r="F1478">
        <v>-3.7376</v>
      </c>
      <c r="G1478">
        <v>-30.138000000000002</v>
      </c>
      <c r="H1478">
        <v>219.99</v>
      </c>
      <c r="I1478">
        <v>170758463.64480001</v>
      </c>
    </row>
    <row r="1479" spans="1:9" x14ac:dyDescent="0.25">
      <c r="A1479" s="27">
        <v>41527</v>
      </c>
      <c r="B1479" t="s">
        <v>67</v>
      </c>
      <c r="C1479" t="s">
        <v>68</v>
      </c>
      <c r="D1479">
        <v>806.346</v>
      </c>
      <c r="E1479">
        <v>832.64400000000001</v>
      </c>
      <c r="F1479">
        <v>-3.1583700000000001</v>
      </c>
      <c r="G1479">
        <v>-26.297999999999998</v>
      </c>
      <c r="H1479">
        <v>219.99</v>
      </c>
      <c r="I1479">
        <v>177388540.34760001</v>
      </c>
    </row>
    <row r="1480" spans="1:9" x14ac:dyDescent="0.25">
      <c r="A1480" s="27">
        <v>41526</v>
      </c>
      <c r="B1480" t="s">
        <v>67</v>
      </c>
      <c r="C1480" t="s">
        <v>68</v>
      </c>
      <c r="D1480">
        <v>832.64400000000001</v>
      </c>
      <c r="E1480">
        <v>868.16399999999999</v>
      </c>
      <c r="F1480">
        <v>-4.0913899999999996</v>
      </c>
      <c r="G1480">
        <v>-35.520000000000003</v>
      </c>
      <c r="H1480">
        <v>214.99</v>
      </c>
      <c r="I1480">
        <v>179010633.1464</v>
      </c>
    </row>
    <row r="1481" spans="1:9" x14ac:dyDescent="0.25">
      <c r="A1481" s="27">
        <v>41523</v>
      </c>
      <c r="B1481" t="s">
        <v>67</v>
      </c>
      <c r="C1481" t="s">
        <v>68</v>
      </c>
      <c r="D1481">
        <v>868.16399999999999</v>
      </c>
      <c r="E1481">
        <v>863.17399999999998</v>
      </c>
      <c r="F1481">
        <v>0.57809999999999995</v>
      </c>
      <c r="G1481">
        <v>4.99</v>
      </c>
      <c r="H1481">
        <v>204.99</v>
      </c>
      <c r="I1481">
        <v>177965459.25839999</v>
      </c>
    </row>
    <row r="1482" spans="1:9" x14ac:dyDescent="0.25">
      <c r="A1482" s="27">
        <v>41522</v>
      </c>
      <c r="B1482" t="s">
        <v>67</v>
      </c>
      <c r="C1482" t="s">
        <v>68</v>
      </c>
      <c r="D1482">
        <v>863.17399999999998</v>
      </c>
      <c r="E1482">
        <v>874.47</v>
      </c>
      <c r="F1482">
        <v>-1.29175</v>
      </c>
      <c r="G1482">
        <v>-11.295999999999999</v>
      </c>
      <c r="H1482">
        <v>202.49</v>
      </c>
      <c r="I1482">
        <v>174784621.16440001</v>
      </c>
    </row>
    <row r="1483" spans="1:9" x14ac:dyDescent="0.25">
      <c r="A1483" s="27">
        <v>41521</v>
      </c>
      <c r="B1483" t="s">
        <v>67</v>
      </c>
      <c r="C1483" t="s">
        <v>68</v>
      </c>
      <c r="D1483">
        <v>874.47</v>
      </c>
      <c r="E1483">
        <v>881.01800000000003</v>
      </c>
      <c r="F1483">
        <v>-0.74322999999999995</v>
      </c>
      <c r="G1483">
        <v>-6.548</v>
      </c>
      <c r="H1483">
        <v>202.49</v>
      </c>
      <c r="I1483">
        <v>177071954.98199999</v>
      </c>
    </row>
    <row r="1484" spans="1:9" x14ac:dyDescent="0.25">
      <c r="A1484" s="27">
        <v>41520</v>
      </c>
      <c r="B1484" t="s">
        <v>67</v>
      </c>
      <c r="C1484" t="s">
        <v>68</v>
      </c>
      <c r="D1484">
        <v>881.01800000000003</v>
      </c>
      <c r="E1484">
        <v>911.28800000000001</v>
      </c>
      <c r="F1484">
        <v>-3.3216700000000001</v>
      </c>
      <c r="G1484">
        <v>-30.27</v>
      </c>
      <c r="H1484">
        <v>198.74</v>
      </c>
      <c r="I1484">
        <v>175094045.93079999</v>
      </c>
    </row>
    <row r="1485" spans="1:9" x14ac:dyDescent="0.25">
      <c r="A1485" s="27">
        <v>41516</v>
      </c>
      <c r="B1485" t="s">
        <v>67</v>
      </c>
      <c r="C1485" t="s">
        <v>68</v>
      </c>
      <c r="D1485">
        <v>911.28800000000001</v>
      </c>
      <c r="E1485">
        <v>902.66399999999999</v>
      </c>
      <c r="F1485">
        <v>0.95538999999999996</v>
      </c>
      <c r="G1485">
        <v>8.6240000000000006</v>
      </c>
      <c r="H1485">
        <v>201.24</v>
      </c>
      <c r="I1485">
        <v>183388143.8928</v>
      </c>
    </row>
    <row r="1486" spans="1:9" x14ac:dyDescent="0.25">
      <c r="A1486" s="27">
        <v>41515</v>
      </c>
      <c r="B1486" t="s">
        <v>67</v>
      </c>
      <c r="C1486" t="s">
        <v>68</v>
      </c>
      <c r="D1486">
        <v>902.66399999999999</v>
      </c>
      <c r="E1486">
        <v>902.73400000000004</v>
      </c>
      <c r="F1486">
        <v>-7.7499999999999999E-3</v>
      </c>
      <c r="G1486">
        <v>-7.0000000000000007E-2</v>
      </c>
      <c r="H1486">
        <v>207.49</v>
      </c>
      <c r="I1486">
        <v>187294294.95840001</v>
      </c>
    </row>
    <row r="1487" spans="1:9" x14ac:dyDescent="0.25">
      <c r="A1487" s="27">
        <v>41514</v>
      </c>
      <c r="B1487" t="s">
        <v>67</v>
      </c>
      <c r="C1487" t="s">
        <v>68</v>
      </c>
      <c r="D1487">
        <v>902.73400000000004</v>
      </c>
      <c r="E1487">
        <v>896.476</v>
      </c>
      <c r="F1487">
        <v>0.69806999999999997</v>
      </c>
      <c r="G1487">
        <v>6.258</v>
      </c>
      <c r="H1487">
        <v>207.49</v>
      </c>
      <c r="I1487">
        <v>187308819.30039999</v>
      </c>
    </row>
    <row r="1488" spans="1:9" x14ac:dyDescent="0.25">
      <c r="A1488" s="27">
        <v>41513</v>
      </c>
      <c r="B1488" t="s">
        <v>67</v>
      </c>
      <c r="C1488" t="s">
        <v>68</v>
      </c>
      <c r="D1488">
        <v>896.476</v>
      </c>
      <c r="E1488">
        <v>828.33600000000001</v>
      </c>
      <c r="F1488">
        <v>8.2261299999999995</v>
      </c>
      <c r="G1488">
        <v>68.14</v>
      </c>
      <c r="H1488">
        <v>211.24</v>
      </c>
      <c r="I1488">
        <v>189372128.12560001</v>
      </c>
    </row>
    <row r="1489" spans="1:9" x14ac:dyDescent="0.25">
      <c r="A1489" s="27">
        <v>41512</v>
      </c>
      <c r="B1489" t="s">
        <v>67</v>
      </c>
      <c r="C1489" t="s">
        <v>68</v>
      </c>
      <c r="D1489">
        <v>828.33600000000001</v>
      </c>
      <c r="E1489">
        <v>796.35</v>
      </c>
      <c r="F1489">
        <v>4.0165800000000003</v>
      </c>
      <c r="G1489">
        <v>31.986000000000001</v>
      </c>
      <c r="H1489">
        <v>216.24</v>
      </c>
      <c r="I1489">
        <v>179119873.64160001</v>
      </c>
    </row>
    <row r="1490" spans="1:9" x14ac:dyDescent="0.25">
      <c r="A1490" s="27">
        <v>41509</v>
      </c>
      <c r="B1490" t="s">
        <v>67</v>
      </c>
      <c r="C1490" t="s">
        <v>68</v>
      </c>
      <c r="D1490">
        <v>796.35</v>
      </c>
      <c r="E1490">
        <v>808.89200000000005</v>
      </c>
      <c r="F1490">
        <v>-1.5505199999999999</v>
      </c>
      <c r="G1490">
        <v>-12.542</v>
      </c>
      <c r="H1490">
        <v>208.74</v>
      </c>
      <c r="I1490">
        <v>166230576.81</v>
      </c>
    </row>
    <row r="1491" spans="1:9" x14ac:dyDescent="0.25">
      <c r="A1491" s="27">
        <v>41508</v>
      </c>
      <c r="B1491" t="s">
        <v>67</v>
      </c>
      <c r="C1491" t="s">
        <v>68</v>
      </c>
      <c r="D1491">
        <v>808.89200000000005</v>
      </c>
      <c r="E1491">
        <v>842.60599999999999</v>
      </c>
      <c r="F1491">
        <v>-4.0011599999999996</v>
      </c>
      <c r="G1491">
        <v>-33.713999999999999</v>
      </c>
      <c r="H1491">
        <v>208.74</v>
      </c>
      <c r="I1491">
        <v>168848601.4152</v>
      </c>
    </row>
    <row r="1492" spans="1:9" x14ac:dyDescent="0.25">
      <c r="A1492" s="27">
        <v>41507</v>
      </c>
      <c r="B1492" t="s">
        <v>67</v>
      </c>
      <c r="C1492" t="s">
        <v>68</v>
      </c>
      <c r="D1492">
        <v>842.60599999999999</v>
      </c>
      <c r="E1492">
        <v>819.15200000000004</v>
      </c>
      <c r="F1492">
        <v>2.8632</v>
      </c>
      <c r="G1492">
        <v>23.454000000000001</v>
      </c>
      <c r="H1492">
        <v>212.49</v>
      </c>
      <c r="I1492">
        <v>179045854.5036</v>
      </c>
    </row>
    <row r="1493" spans="1:9" x14ac:dyDescent="0.25">
      <c r="A1493" s="27">
        <v>41506</v>
      </c>
      <c r="B1493" t="s">
        <v>67</v>
      </c>
      <c r="C1493" t="s">
        <v>68</v>
      </c>
      <c r="D1493">
        <v>819.15200000000004</v>
      </c>
      <c r="E1493">
        <v>834.39</v>
      </c>
      <c r="F1493">
        <v>-1.8262400000000001</v>
      </c>
      <c r="G1493">
        <v>-15.238</v>
      </c>
      <c r="H1493">
        <v>217.49</v>
      </c>
      <c r="I1493">
        <v>178157859.97119999</v>
      </c>
    </row>
    <row r="1494" spans="1:9" x14ac:dyDescent="0.25">
      <c r="A1494" s="27">
        <v>41505</v>
      </c>
      <c r="B1494" t="s">
        <v>67</v>
      </c>
      <c r="C1494" t="s">
        <v>68</v>
      </c>
      <c r="D1494">
        <v>834.39</v>
      </c>
      <c r="E1494">
        <v>815.09799999999996</v>
      </c>
      <c r="F1494">
        <v>2.3668300000000002</v>
      </c>
      <c r="G1494">
        <v>19.292000000000002</v>
      </c>
      <c r="H1494">
        <v>209.99</v>
      </c>
      <c r="I1494">
        <v>175214056.734</v>
      </c>
    </row>
    <row r="1495" spans="1:9" x14ac:dyDescent="0.25">
      <c r="A1495" s="27">
        <v>41502</v>
      </c>
      <c r="B1495" t="s">
        <v>67</v>
      </c>
      <c r="C1495" t="s">
        <v>68</v>
      </c>
      <c r="D1495">
        <v>815.09799999999996</v>
      </c>
      <c r="E1495">
        <v>820.86800000000005</v>
      </c>
      <c r="F1495">
        <v>-0.70291000000000003</v>
      </c>
      <c r="G1495">
        <v>-5.77</v>
      </c>
      <c r="H1495">
        <v>211.24</v>
      </c>
      <c r="I1495">
        <v>172181790.57879999</v>
      </c>
    </row>
    <row r="1496" spans="1:9" x14ac:dyDescent="0.25">
      <c r="A1496" s="27">
        <v>41501</v>
      </c>
      <c r="B1496" t="s">
        <v>67</v>
      </c>
      <c r="C1496" t="s">
        <v>68</v>
      </c>
      <c r="D1496">
        <v>820.86800000000005</v>
      </c>
      <c r="E1496">
        <v>786.60799999999995</v>
      </c>
      <c r="F1496">
        <v>4.35541</v>
      </c>
      <c r="G1496">
        <v>34.26</v>
      </c>
      <c r="H1496">
        <v>211.24</v>
      </c>
      <c r="I1496">
        <v>173400648.84079999</v>
      </c>
    </row>
    <row r="1497" spans="1:9" x14ac:dyDescent="0.25">
      <c r="A1497" s="27">
        <v>41500</v>
      </c>
      <c r="B1497" t="s">
        <v>67</v>
      </c>
      <c r="C1497" t="s">
        <v>68</v>
      </c>
      <c r="D1497">
        <v>786.60799999999995</v>
      </c>
      <c r="E1497">
        <v>773.30600000000004</v>
      </c>
      <c r="F1497">
        <v>1.7201500000000001</v>
      </c>
      <c r="G1497">
        <v>13.302</v>
      </c>
      <c r="H1497">
        <v>216.24</v>
      </c>
      <c r="I1497">
        <v>170096585.88479999</v>
      </c>
    </row>
    <row r="1498" spans="1:9" x14ac:dyDescent="0.25">
      <c r="A1498" s="27">
        <v>41499</v>
      </c>
      <c r="B1498" t="s">
        <v>67</v>
      </c>
      <c r="C1498" t="s">
        <v>68</v>
      </c>
      <c r="D1498">
        <v>773.30600000000004</v>
      </c>
      <c r="E1498">
        <v>780.60599999999999</v>
      </c>
      <c r="F1498">
        <v>-0.93516999999999995</v>
      </c>
      <c r="G1498">
        <v>-7.3</v>
      </c>
      <c r="H1498">
        <v>217.49</v>
      </c>
      <c r="I1498">
        <v>168186785.92359999</v>
      </c>
    </row>
    <row r="1499" spans="1:9" x14ac:dyDescent="0.25">
      <c r="A1499" s="27">
        <v>41498</v>
      </c>
      <c r="B1499" t="s">
        <v>67</v>
      </c>
      <c r="C1499" t="s">
        <v>68</v>
      </c>
      <c r="D1499">
        <v>780.60599999999999</v>
      </c>
      <c r="E1499">
        <v>791.38199999999995</v>
      </c>
      <c r="F1499">
        <v>-1.3616699999999999</v>
      </c>
      <c r="G1499">
        <v>-10.776</v>
      </c>
      <c r="H1499">
        <v>214.99</v>
      </c>
      <c r="I1499">
        <v>167822952.30360001</v>
      </c>
    </row>
    <row r="1500" spans="1:9" x14ac:dyDescent="0.25">
      <c r="A1500" s="27">
        <v>41495</v>
      </c>
      <c r="B1500" t="s">
        <v>67</v>
      </c>
      <c r="C1500" t="s">
        <v>68</v>
      </c>
      <c r="D1500">
        <v>791.38199999999995</v>
      </c>
      <c r="E1500">
        <v>773.39</v>
      </c>
      <c r="F1500">
        <v>2.3263799999999999</v>
      </c>
      <c r="G1500">
        <v>17.992000000000001</v>
      </c>
      <c r="H1500">
        <v>213.74</v>
      </c>
      <c r="I1500">
        <v>169150463.50920001</v>
      </c>
    </row>
    <row r="1501" spans="1:9" x14ac:dyDescent="0.25">
      <c r="A1501" s="27">
        <v>41494</v>
      </c>
      <c r="B1501" t="s">
        <v>67</v>
      </c>
      <c r="C1501" t="s">
        <v>68</v>
      </c>
      <c r="D1501">
        <v>773.39</v>
      </c>
      <c r="E1501">
        <v>786.226</v>
      </c>
      <c r="F1501">
        <v>-1.6326099999999999</v>
      </c>
      <c r="G1501">
        <v>-12.836</v>
      </c>
      <c r="H1501">
        <v>213.74</v>
      </c>
      <c r="I1501">
        <v>165304842.634</v>
      </c>
    </row>
    <row r="1502" spans="1:9" x14ac:dyDescent="0.25">
      <c r="A1502" s="27">
        <v>41493</v>
      </c>
      <c r="B1502" t="s">
        <v>67</v>
      </c>
      <c r="C1502" t="s">
        <v>68</v>
      </c>
      <c r="D1502">
        <v>786.226</v>
      </c>
      <c r="E1502">
        <v>776.50400000000002</v>
      </c>
      <c r="F1502">
        <v>1.2520199999999999</v>
      </c>
      <c r="G1502">
        <v>9.7219999999999995</v>
      </c>
      <c r="H1502">
        <v>209.99</v>
      </c>
      <c r="I1502">
        <v>165100069.4756</v>
      </c>
    </row>
    <row r="1503" spans="1:9" x14ac:dyDescent="0.25">
      <c r="A1503" s="27">
        <v>41492</v>
      </c>
      <c r="B1503" t="s">
        <v>67</v>
      </c>
      <c r="C1503" t="s">
        <v>68</v>
      </c>
      <c r="D1503">
        <v>776.50400000000002</v>
      </c>
      <c r="E1503">
        <v>755.87800000000004</v>
      </c>
      <c r="F1503">
        <v>2.7287499999999998</v>
      </c>
      <c r="G1503">
        <v>20.626000000000001</v>
      </c>
      <c r="H1503">
        <v>209.99</v>
      </c>
      <c r="I1503">
        <v>163058540.8624</v>
      </c>
    </row>
    <row r="1504" spans="1:9" x14ac:dyDescent="0.25">
      <c r="A1504" s="27">
        <v>41491</v>
      </c>
      <c r="B1504" t="s">
        <v>67</v>
      </c>
      <c r="C1504" t="s">
        <v>68</v>
      </c>
      <c r="D1504">
        <v>755.87800000000004</v>
      </c>
      <c r="E1504">
        <v>764.29600000000005</v>
      </c>
      <c r="F1504">
        <v>-1.10141</v>
      </c>
      <c r="G1504">
        <v>-8.4179999999999993</v>
      </c>
      <c r="H1504">
        <v>217.49</v>
      </c>
      <c r="I1504">
        <v>164396359.74680001</v>
      </c>
    </row>
    <row r="1505" spans="1:9" x14ac:dyDescent="0.25">
      <c r="A1505" s="27">
        <v>41488</v>
      </c>
      <c r="B1505" t="s">
        <v>67</v>
      </c>
      <c r="C1505" t="s">
        <v>68</v>
      </c>
      <c r="D1505">
        <v>764.29600000000005</v>
      </c>
      <c r="E1505">
        <v>787.81399999999996</v>
      </c>
      <c r="F1505">
        <v>-2.98522</v>
      </c>
      <c r="G1505">
        <v>-23.518000000000001</v>
      </c>
      <c r="H1505">
        <v>217.49</v>
      </c>
      <c r="I1505">
        <v>166227195.61759999</v>
      </c>
    </row>
    <row r="1506" spans="1:9" x14ac:dyDescent="0.25">
      <c r="A1506" s="27">
        <v>41487</v>
      </c>
      <c r="B1506" t="s">
        <v>67</v>
      </c>
      <c r="C1506" t="s">
        <v>68</v>
      </c>
      <c r="D1506">
        <v>787.81399999999996</v>
      </c>
      <c r="E1506">
        <v>805.60799999999995</v>
      </c>
      <c r="F1506">
        <v>-2.2087699999999999</v>
      </c>
      <c r="G1506">
        <v>-17.794</v>
      </c>
      <c r="H1506">
        <v>217.49</v>
      </c>
      <c r="I1506">
        <v>171342139.54840001</v>
      </c>
    </row>
    <row r="1507" spans="1:9" x14ac:dyDescent="0.25">
      <c r="A1507" s="27">
        <v>41486</v>
      </c>
      <c r="B1507" t="s">
        <v>67</v>
      </c>
      <c r="C1507" t="s">
        <v>68</v>
      </c>
      <c r="D1507">
        <v>805.60799999999995</v>
      </c>
      <c r="E1507">
        <v>825.62400000000002</v>
      </c>
      <c r="F1507">
        <v>-2.42435</v>
      </c>
      <c r="G1507">
        <v>-20.015999999999998</v>
      </c>
      <c r="H1507">
        <v>217.49</v>
      </c>
      <c r="I1507">
        <v>175212167.28479999</v>
      </c>
    </row>
    <row r="1508" spans="1:9" x14ac:dyDescent="0.25">
      <c r="A1508" s="27">
        <v>41485</v>
      </c>
      <c r="B1508" t="s">
        <v>67</v>
      </c>
      <c r="C1508" t="s">
        <v>68</v>
      </c>
      <c r="D1508">
        <v>825.62400000000002</v>
      </c>
      <c r="E1508">
        <v>843.22400000000005</v>
      </c>
      <c r="F1508">
        <v>-2.0872299999999999</v>
      </c>
      <c r="G1508">
        <v>-17.600000000000001</v>
      </c>
      <c r="H1508">
        <v>204.99</v>
      </c>
      <c r="I1508">
        <v>169245159.13440001</v>
      </c>
    </row>
    <row r="1509" spans="1:9" x14ac:dyDescent="0.25">
      <c r="A1509" s="27">
        <v>41484</v>
      </c>
      <c r="B1509" t="s">
        <v>67</v>
      </c>
      <c r="C1509" t="s">
        <v>68</v>
      </c>
      <c r="D1509">
        <v>843.22400000000005</v>
      </c>
      <c r="E1509">
        <v>833.93600000000004</v>
      </c>
      <c r="F1509">
        <v>1.11375</v>
      </c>
      <c r="G1509">
        <v>9.2880000000000003</v>
      </c>
      <c r="H1509">
        <v>204.99</v>
      </c>
      <c r="I1509">
        <v>172852993.69440001</v>
      </c>
    </row>
    <row r="1510" spans="1:9" x14ac:dyDescent="0.25">
      <c r="A1510" s="27">
        <v>41481</v>
      </c>
      <c r="B1510" t="s">
        <v>67</v>
      </c>
      <c r="C1510" t="s">
        <v>68</v>
      </c>
      <c r="D1510">
        <v>833.93600000000004</v>
      </c>
      <c r="E1510">
        <v>836.81</v>
      </c>
      <c r="F1510">
        <v>-0.34344999999999998</v>
      </c>
      <c r="G1510">
        <v>-2.8740000000000001</v>
      </c>
      <c r="H1510">
        <v>204.99</v>
      </c>
      <c r="I1510">
        <v>170949041.0016</v>
      </c>
    </row>
    <row r="1511" spans="1:9" x14ac:dyDescent="0.25">
      <c r="A1511" s="27">
        <v>41480</v>
      </c>
      <c r="B1511" t="s">
        <v>67</v>
      </c>
      <c r="C1511" t="s">
        <v>68</v>
      </c>
      <c r="D1511">
        <v>836.81</v>
      </c>
      <c r="E1511">
        <v>853.81799999999998</v>
      </c>
      <c r="F1511">
        <v>-1.9919899999999999</v>
      </c>
      <c r="G1511">
        <v>-17.007999999999999</v>
      </c>
      <c r="H1511">
        <v>204.99</v>
      </c>
      <c r="I1511">
        <v>171538183.986</v>
      </c>
    </row>
    <row r="1512" spans="1:9" x14ac:dyDescent="0.25">
      <c r="A1512" s="27">
        <v>41479</v>
      </c>
      <c r="B1512" t="s">
        <v>67</v>
      </c>
      <c r="C1512" t="s">
        <v>68</v>
      </c>
      <c r="D1512">
        <v>853.81799999999998</v>
      </c>
      <c r="E1512">
        <v>846.42399999999998</v>
      </c>
      <c r="F1512">
        <v>0.87356</v>
      </c>
      <c r="G1512">
        <v>7.3940000000000001</v>
      </c>
      <c r="H1512">
        <v>204.99</v>
      </c>
      <c r="I1512">
        <v>175024664.1108</v>
      </c>
    </row>
    <row r="1513" spans="1:9" x14ac:dyDescent="0.25">
      <c r="A1513" s="27">
        <v>41478</v>
      </c>
      <c r="B1513" t="s">
        <v>67</v>
      </c>
      <c r="C1513" t="s">
        <v>68</v>
      </c>
      <c r="D1513">
        <v>846.42399999999998</v>
      </c>
      <c r="E1513">
        <v>849.32399999999996</v>
      </c>
      <c r="F1513">
        <v>-0.34144999999999998</v>
      </c>
      <c r="G1513">
        <v>-2.9</v>
      </c>
      <c r="H1513">
        <v>207.49</v>
      </c>
      <c r="I1513">
        <v>175625023.6144</v>
      </c>
    </row>
    <row r="1514" spans="1:9" x14ac:dyDescent="0.25">
      <c r="A1514" s="27">
        <v>41477</v>
      </c>
      <c r="B1514" t="s">
        <v>67</v>
      </c>
      <c r="C1514" t="s">
        <v>68</v>
      </c>
      <c r="D1514">
        <v>849.32399999999996</v>
      </c>
      <c r="E1514">
        <v>861.52</v>
      </c>
      <c r="F1514">
        <v>-1.41564</v>
      </c>
      <c r="G1514">
        <v>-12.196</v>
      </c>
      <c r="H1514">
        <v>193.74</v>
      </c>
      <c r="I1514">
        <v>164548541.35440001</v>
      </c>
    </row>
    <row r="1515" spans="1:9" x14ac:dyDescent="0.25">
      <c r="A1515" s="27">
        <v>41474</v>
      </c>
      <c r="B1515" t="s">
        <v>67</v>
      </c>
      <c r="C1515" t="s">
        <v>68</v>
      </c>
      <c r="D1515">
        <v>861.52</v>
      </c>
      <c r="E1515">
        <v>892.56200000000001</v>
      </c>
      <c r="F1515">
        <v>-3.4778500000000001</v>
      </c>
      <c r="G1515">
        <v>-31.042000000000002</v>
      </c>
      <c r="H1515">
        <v>191.24</v>
      </c>
      <c r="I1515">
        <v>164757601.71200001</v>
      </c>
    </row>
    <row r="1516" spans="1:9" x14ac:dyDescent="0.25">
      <c r="A1516" s="27">
        <v>41473</v>
      </c>
      <c r="B1516" t="s">
        <v>67</v>
      </c>
      <c r="C1516" t="s">
        <v>68</v>
      </c>
      <c r="D1516">
        <v>892.56200000000001</v>
      </c>
      <c r="E1516">
        <v>901.04</v>
      </c>
      <c r="F1516">
        <v>-0.94091000000000002</v>
      </c>
      <c r="G1516">
        <v>-8.4779999999999998</v>
      </c>
      <c r="H1516">
        <v>191.24</v>
      </c>
      <c r="I1516">
        <v>170694092.4172</v>
      </c>
    </row>
    <row r="1517" spans="1:9" x14ac:dyDescent="0.25">
      <c r="A1517" s="27">
        <v>41472</v>
      </c>
      <c r="B1517" t="s">
        <v>67</v>
      </c>
      <c r="C1517" t="s">
        <v>68</v>
      </c>
      <c r="D1517">
        <v>901.04</v>
      </c>
      <c r="E1517">
        <v>935.75</v>
      </c>
      <c r="F1517">
        <v>-3.70932</v>
      </c>
      <c r="G1517">
        <v>-34.71</v>
      </c>
      <c r="H1517">
        <v>188.74</v>
      </c>
      <c r="I1517">
        <v>170062830.22400001</v>
      </c>
    </row>
    <row r="1518" spans="1:9" x14ac:dyDescent="0.25">
      <c r="A1518" s="27">
        <v>41471</v>
      </c>
      <c r="B1518" t="s">
        <v>67</v>
      </c>
      <c r="C1518" t="s">
        <v>68</v>
      </c>
      <c r="D1518">
        <v>935.75</v>
      </c>
      <c r="E1518">
        <v>910.34199999999998</v>
      </c>
      <c r="F1518">
        <v>2.7910400000000002</v>
      </c>
      <c r="G1518">
        <v>25.408000000000001</v>
      </c>
      <c r="H1518">
        <v>188.74</v>
      </c>
      <c r="I1518">
        <v>176614016.44999999</v>
      </c>
    </row>
    <row r="1519" spans="1:9" x14ac:dyDescent="0.25">
      <c r="A1519" s="27">
        <v>41470</v>
      </c>
      <c r="B1519" t="s">
        <v>67</v>
      </c>
      <c r="C1519" t="s">
        <v>68</v>
      </c>
      <c r="D1519">
        <v>910.34199999999998</v>
      </c>
      <c r="E1519">
        <v>937.678</v>
      </c>
      <c r="F1519">
        <v>-2.9152900000000002</v>
      </c>
      <c r="G1519">
        <v>-27.335999999999999</v>
      </c>
      <c r="H1519">
        <v>182.49</v>
      </c>
      <c r="I1519">
        <v>166128857.7852</v>
      </c>
    </row>
    <row r="1520" spans="1:9" x14ac:dyDescent="0.25">
      <c r="A1520" s="27">
        <v>41467</v>
      </c>
      <c r="B1520" t="s">
        <v>67</v>
      </c>
      <c r="C1520" t="s">
        <v>68</v>
      </c>
      <c r="D1520">
        <v>937.678</v>
      </c>
      <c r="E1520">
        <v>928.89400000000001</v>
      </c>
      <c r="F1520">
        <v>0.94564000000000004</v>
      </c>
      <c r="G1520">
        <v>8.7840000000000007</v>
      </c>
      <c r="H1520">
        <v>184.99</v>
      </c>
      <c r="I1520">
        <v>173461615.82679999</v>
      </c>
    </row>
    <row r="1521" spans="1:9" x14ac:dyDescent="0.25">
      <c r="A1521" s="27">
        <v>41466</v>
      </c>
      <c r="B1521" t="s">
        <v>67</v>
      </c>
      <c r="C1521" t="s">
        <v>68</v>
      </c>
      <c r="D1521">
        <v>928.89400000000001</v>
      </c>
      <c r="E1521">
        <v>947.29</v>
      </c>
      <c r="F1521">
        <v>-1.9419599999999999</v>
      </c>
      <c r="G1521">
        <v>-18.396000000000001</v>
      </c>
      <c r="H1521">
        <v>184.99</v>
      </c>
      <c r="I1521">
        <v>171836658.3964</v>
      </c>
    </row>
    <row r="1522" spans="1:9" x14ac:dyDescent="0.25">
      <c r="A1522" s="27">
        <v>41465</v>
      </c>
      <c r="B1522" t="s">
        <v>67</v>
      </c>
      <c r="C1522" t="s">
        <v>68</v>
      </c>
      <c r="D1522">
        <v>947.29</v>
      </c>
      <c r="E1522">
        <v>964.32600000000002</v>
      </c>
      <c r="F1522">
        <v>-1.7666200000000001</v>
      </c>
      <c r="G1522">
        <v>-17.036000000000001</v>
      </c>
      <c r="H1522">
        <v>184.99</v>
      </c>
      <c r="I1522">
        <v>175239745.47400001</v>
      </c>
    </row>
    <row r="1523" spans="1:9" x14ac:dyDescent="0.25">
      <c r="A1523" s="27">
        <v>41464</v>
      </c>
      <c r="B1523" t="s">
        <v>67</v>
      </c>
      <c r="C1523" t="s">
        <v>68</v>
      </c>
      <c r="D1523">
        <v>964.32600000000002</v>
      </c>
      <c r="E1523">
        <v>973.05799999999999</v>
      </c>
      <c r="F1523">
        <v>-0.89737999999999996</v>
      </c>
      <c r="G1523">
        <v>-8.7319999999999993</v>
      </c>
      <c r="H1523">
        <v>179.99</v>
      </c>
      <c r="I1523">
        <v>173569615.33559999</v>
      </c>
    </row>
    <row r="1524" spans="1:9" x14ac:dyDescent="0.25">
      <c r="A1524" s="27">
        <v>41463</v>
      </c>
      <c r="B1524" t="s">
        <v>67</v>
      </c>
      <c r="C1524" t="s">
        <v>68</v>
      </c>
      <c r="D1524">
        <v>973.05799999999999</v>
      </c>
      <c r="E1524">
        <v>1013.272</v>
      </c>
      <c r="F1524">
        <v>-3.9687299999999999</v>
      </c>
      <c r="G1524">
        <v>-40.213999999999999</v>
      </c>
      <c r="H1524">
        <v>169.99</v>
      </c>
      <c r="I1524">
        <v>165410713.25479999</v>
      </c>
    </row>
    <row r="1525" spans="1:9" x14ac:dyDescent="0.25">
      <c r="A1525" s="27">
        <v>41460</v>
      </c>
      <c r="B1525" t="s">
        <v>67</v>
      </c>
      <c r="C1525" t="s">
        <v>68</v>
      </c>
      <c r="D1525">
        <v>1013.272</v>
      </c>
      <c r="E1525">
        <v>1078.298</v>
      </c>
      <c r="F1525">
        <v>-6.03043</v>
      </c>
      <c r="G1525">
        <v>-65.025999999999996</v>
      </c>
      <c r="H1525">
        <v>157.49</v>
      </c>
      <c r="I1525">
        <v>159580815.2432</v>
      </c>
    </row>
    <row r="1526" spans="1:9" x14ac:dyDescent="0.25">
      <c r="A1526" s="27">
        <v>41458</v>
      </c>
      <c r="B1526" t="s">
        <v>67</v>
      </c>
      <c r="C1526" t="s">
        <v>68</v>
      </c>
      <c r="D1526">
        <v>1078.298</v>
      </c>
      <c r="E1526">
        <v>1091.6400000000001</v>
      </c>
      <c r="F1526">
        <v>-1.2222</v>
      </c>
      <c r="G1526">
        <v>-13.342000000000001</v>
      </c>
      <c r="H1526">
        <v>157.49</v>
      </c>
      <c r="I1526">
        <v>169821798.99880001</v>
      </c>
    </row>
    <row r="1527" spans="1:9" x14ac:dyDescent="0.25">
      <c r="A1527" s="27">
        <v>41457</v>
      </c>
      <c r="B1527" t="s">
        <v>67</v>
      </c>
      <c r="C1527" t="s">
        <v>68</v>
      </c>
      <c r="D1527">
        <v>1091.6400000000001</v>
      </c>
      <c r="E1527">
        <v>1093.19</v>
      </c>
      <c r="F1527">
        <v>-0.14179</v>
      </c>
      <c r="G1527">
        <v>-1.55</v>
      </c>
      <c r="H1527">
        <v>157.49</v>
      </c>
      <c r="I1527">
        <v>171923038.58399999</v>
      </c>
    </row>
    <row r="1528" spans="1:9" x14ac:dyDescent="0.25">
      <c r="A1528" s="27">
        <v>41456</v>
      </c>
      <c r="B1528" t="s">
        <v>67</v>
      </c>
      <c r="C1528" t="s">
        <v>68</v>
      </c>
      <c r="D1528">
        <v>1093.19</v>
      </c>
      <c r="E1528">
        <v>1119.0820000000001</v>
      </c>
      <c r="F1528">
        <v>-2.3136800000000002</v>
      </c>
      <c r="G1528">
        <v>-25.891999999999999</v>
      </c>
      <c r="H1528">
        <v>157.49</v>
      </c>
      <c r="I1528">
        <v>172167149.014</v>
      </c>
    </row>
    <row r="1529" spans="1:9" x14ac:dyDescent="0.25">
      <c r="A1529" s="27">
        <v>41453</v>
      </c>
      <c r="B1529" t="s">
        <v>67</v>
      </c>
      <c r="C1529" t="s">
        <v>68</v>
      </c>
      <c r="D1529">
        <v>1119.0820000000001</v>
      </c>
      <c r="E1529">
        <v>1128.2159999999999</v>
      </c>
      <c r="F1529">
        <v>-0.80959999999999999</v>
      </c>
      <c r="G1529">
        <v>-9.1340000000000003</v>
      </c>
      <c r="H1529">
        <v>156.24</v>
      </c>
      <c r="I1529">
        <v>174846043.12920001</v>
      </c>
    </row>
    <row r="1530" spans="1:9" x14ac:dyDescent="0.25">
      <c r="A1530" s="27">
        <v>41452</v>
      </c>
      <c r="B1530" t="s">
        <v>67</v>
      </c>
      <c r="C1530" t="s">
        <v>68</v>
      </c>
      <c r="D1530">
        <v>1128.2159999999999</v>
      </c>
      <c r="E1530">
        <v>1166.1880000000001</v>
      </c>
      <c r="F1530">
        <v>-3.2560799999999999</v>
      </c>
      <c r="G1530">
        <v>-37.972000000000001</v>
      </c>
      <c r="H1530">
        <v>158.74</v>
      </c>
      <c r="I1530">
        <v>179093684.7696</v>
      </c>
    </row>
    <row r="1531" spans="1:9" x14ac:dyDescent="0.25">
      <c r="A1531" s="27">
        <v>41451</v>
      </c>
      <c r="B1531" t="s">
        <v>67</v>
      </c>
      <c r="C1531" t="s">
        <v>68</v>
      </c>
      <c r="D1531">
        <v>1166.1880000000001</v>
      </c>
      <c r="E1531">
        <v>1199.0119999999999</v>
      </c>
      <c r="F1531">
        <v>-2.73759</v>
      </c>
      <c r="G1531">
        <v>-32.823999999999998</v>
      </c>
      <c r="H1531">
        <v>163.74</v>
      </c>
      <c r="I1531">
        <v>190952322.8328</v>
      </c>
    </row>
    <row r="1532" spans="1:9" x14ac:dyDescent="0.25">
      <c r="A1532" s="27">
        <v>41450</v>
      </c>
      <c r="B1532" t="s">
        <v>67</v>
      </c>
      <c r="C1532" t="s">
        <v>68</v>
      </c>
      <c r="D1532">
        <v>1199.0119999999999</v>
      </c>
      <c r="E1532">
        <v>1237.68</v>
      </c>
      <c r="F1532">
        <v>-3.1242299999999998</v>
      </c>
      <c r="G1532">
        <v>-38.667999999999999</v>
      </c>
      <c r="H1532">
        <v>163.74</v>
      </c>
      <c r="I1532">
        <v>196326944.2872</v>
      </c>
    </row>
    <row r="1533" spans="1:9" x14ac:dyDescent="0.25">
      <c r="A1533" s="27">
        <v>41449</v>
      </c>
      <c r="B1533" t="s">
        <v>67</v>
      </c>
      <c r="C1533" t="s">
        <v>68</v>
      </c>
      <c r="D1533">
        <v>1237.68</v>
      </c>
      <c r="E1533">
        <v>1169.6379999999999</v>
      </c>
      <c r="F1533">
        <v>5.8173599999999999</v>
      </c>
      <c r="G1533">
        <v>68.042000000000002</v>
      </c>
      <c r="H1533">
        <v>168.74</v>
      </c>
      <c r="I1533">
        <v>208846865.808</v>
      </c>
    </row>
    <row r="1534" spans="1:9" x14ac:dyDescent="0.25">
      <c r="A1534" s="27">
        <v>41446</v>
      </c>
      <c r="B1534" t="s">
        <v>67</v>
      </c>
      <c r="C1534" t="s">
        <v>68</v>
      </c>
      <c r="D1534">
        <v>1169.6379999999999</v>
      </c>
      <c r="E1534">
        <v>1205.828</v>
      </c>
      <c r="F1534">
        <v>-3.0012599999999998</v>
      </c>
      <c r="G1534">
        <v>-36.19</v>
      </c>
      <c r="H1534">
        <v>196.24</v>
      </c>
      <c r="I1534">
        <v>229530462.90279999</v>
      </c>
    </row>
    <row r="1535" spans="1:9" x14ac:dyDescent="0.25">
      <c r="A1535" s="27">
        <v>41445</v>
      </c>
      <c r="B1535" t="s">
        <v>67</v>
      </c>
      <c r="C1535" t="s">
        <v>68</v>
      </c>
      <c r="D1535">
        <v>1205.828</v>
      </c>
      <c r="E1535">
        <v>1079.71</v>
      </c>
      <c r="F1535">
        <v>11.680730000000001</v>
      </c>
      <c r="G1535">
        <v>126.11799999999999</v>
      </c>
      <c r="H1535">
        <v>193.74</v>
      </c>
      <c r="I1535">
        <v>233617840.2168</v>
      </c>
    </row>
    <row r="1536" spans="1:9" x14ac:dyDescent="0.25">
      <c r="A1536" s="27">
        <v>41444</v>
      </c>
      <c r="B1536" t="s">
        <v>67</v>
      </c>
      <c r="C1536" t="s">
        <v>68</v>
      </c>
      <c r="D1536">
        <v>1079.71</v>
      </c>
      <c r="E1536">
        <v>1085.9839999999999</v>
      </c>
      <c r="F1536">
        <v>-0.57772000000000001</v>
      </c>
      <c r="G1536">
        <v>-6.274</v>
      </c>
      <c r="H1536">
        <v>203.74</v>
      </c>
      <c r="I1536">
        <v>219980763.22600001</v>
      </c>
    </row>
    <row r="1537" spans="1:9" x14ac:dyDescent="0.25">
      <c r="A1537" s="27">
        <v>41443</v>
      </c>
      <c r="B1537" t="s">
        <v>67</v>
      </c>
      <c r="C1537" t="s">
        <v>68</v>
      </c>
      <c r="D1537">
        <v>1085.9839999999999</v>
      </c>
      <c r="E1537">
        <v>1095.3340000000001</v>
      </c>
      <c r="F1537">
        <v>-0.85362000000000005</v>
      </c>
      <c r="G1537">
        <v>-9.35</v>
      </c>
      <c r="H1537">
        <v>199.99</v>
      </c>
      <c r="I1537">
        <v>217186591.75040001</v>
      </c>
    </row>
    <row r="1538" spans="1:9" x14ac:dyDescent="0.25">
      <c r="A1538" s="27">
        <v>41442</v>
      </c>
      <c r="B1538" t="s">
        <v>67</v>
      </c>
      <c r="C1538" t="s">
        <v>68</v>
      </c>
      <c r="D1538">
        <v>1095.3340000000001</v>
      </c>
      <c r="E1538">
        <v>1126.874</v>
      </c>
      <c r="F1538">
        <v>-2.7988900000000001</v>
      </c>
      <c r="G1538">
        <v>-31.54</v>
      </c>
      <c r="H1538">
        <v>200</v>
      </c>
      <c r="I1538">
        <v>219066854.7667</v>
      </c>
    </row>
    <row r="1539" spans="1:9" x14ac:dyDescent="0.25">
      <c r="A1539" s="27">
        <v>41439</v>
      </c>
      <c r="B1539" t="s">
        <v>67</v>
      </c>
      <c r="C1539" t="s">
        <v>68</v>
      </c>
      <c r="D1539">
        <v>1126.874</v>
      </c>
      <c r="E1539">
        <v>1088.3900000000001</v>
      </c>
      <c r="F1539">
        <v>3.53586</v>
      </c>
      <c r="G1539">
        <v>38.484000000000002</v>
      </c>
      <c r="H1539">
        <v>202.5</v>
      </c>
      <c r="I1539">
        <v>228192041.34369999</v>
      </c>
    </row>
    <row r="1540" spans="1:9" x14ac:dyDescent="0.25">
      <c r="A1540" s="27">
        <v>41438</v>
      </c>
      <c r="B1540" t="s">
        <v>67</v>
      </c>
      <c r="C1540" t="s">
        <v>68</v>
      </c>
      <c r="D1540">
        <v>1088.3900000000001</v>
      </c>
      <c r="E1540">
        <v>1149.144</v>
      </c>
      <c r="F1540">
        <v>-5.2868899999999996</v>
      </c>
      <c r="G1540">
        <v>-60.753999999999998</v>
      </c>
      <c r="H1540">
        <v>202.5</v>
      </c>
      <c r="I1540">
        <v>220399029.41949999</v>
      </c>
    </row>
    <row r="1541" spans="1:9" x14ac:dyDescent="0.25">
      <c r="A1541" s="27">
        <v>41437</v>
      </c>
      <c r="B1541" t="s">
        <v>67</v>
      </c>
      <c r="C1541" t="s">
        <v>68</v>
      </c>
      <c r="D1541">
        <v>1149.144</v>
      </c>
      <c r="E1541">
        <v>1083.6220000000001</v>
      </c>
      <c r="F1541">
        <v>6.04657</v>
      </c>
      <c r="G1541">
        <v>65.522000000000006</v>
      </c>
      <c r="H1541">
        <v>202.5</v>
      </c>
      <c r="I1541">
        <v>232701717.45719999</v>
      </c>
    </row>
    <row r="1542" spans="1:9" x14ac:dyDescent="0.25">
      <c r="A1542" s="27">
        <v>41436</v>
      </c>
      <c r="B1542" t="s">
        <v>67</v>
      </c>
      <c r="C1542" t="s">
        <v>68</v>
      </c>
      <c r="D1542">
        <v>1083.6220000000001</v>
      </c>
      <c r="E1542">
        <v>1019.776</v>
      </c>
      <c r="F1542">
        <v>6.2607900000000001</v>
      </c>
      <c r="G1542">
        <v>63.845999999999997</v>
      </c>
      <c r="H1542">
        <v>208.75</v>
      </c>
      <c r="I1542">
        <v>226206146.68110001</v>
      </c>
    </row>
    <row r="1543" spans="1:9" x14ac:dyDescent="0.25">
      <c r="A1543" s="27">
        <v>41435</v>
      </c>
      <c r="B1543" t="s">
        <v>67</v>
      </c>
      <c r="C1543" t="s">
        <v>68</v>
      </c>
      <c r="D1543">
        <v>1019.776</v>
      </c>
      <c r="E1543">
        <v>1032.3699999999999</v>
      </c>
      <c r="F1543">
        <v>-1.21991</v>
      </c>
      <c r="G1543">
        <v>-12.593999999999999</v>
      </c>
      <c r="H1543">
        <v>212.5</v>
      </c>
      <c r="I1543">
        <v>216702450.98879999</v>
      </c>
    </row>
    <row r="1544" spans="1:9" x14ac:dyDescent="0.25">
      <c r="A1544" s="27">
        <v>41432</v>
      </c>
      <c r="B1544" t="s">
        <v>67</v>
      </c>
      <c r="C1544" t="s">
        <v>68</v>
      </c>
      <c r="D1544">
        <v>1032.3699999999999</v>
      </c>
      <c r="E1544">
        <v>1065.05</v>
      </c>
      <c r="F1544">
        <v>-3.0684</v>
      </c>
      <c r="G1544">
        <v>-32.68</v>
      </c>
      <c r="H1544">
        <v>212.5</v>
      </c>
      <c r="I1544">
        <v>219378676.61849999</v>
      </c>
    </row>
    <row r="1545" spans="1:9" x14ac:dyDescent="0.25">
      <c r="A1545" s="27">
        <v>41431</v>
      </c>
      <c r="B1545" t="s">
        <v>67</v>
      </c>
      <c r="C1545" t="s">
        <v>68</v>
      </c>
      <c r="D1545">
        <v>1065.05</v>
      </c>
      <c r="E1545">
        <v>1094.82</v>
      </c>
      <c r="F1545">
        <v>-2.7191700000000001</v>
      </c>
      <c r="G1545">
        <v>-29.77</v>
      </c>
      <c r="H1545">
        <v>212.5</v>
      </c>
      <c r="I1545">
        <v>226323178.2525</v>
      </c>
    </row>
    <row r="1546" spans="1:9" x14ac:dyDescent="0.25">
      <c r="A1546" s="27">
        <v>41430</v>
      </c>
      <c r="B1546" t="s">
        <v>67</v>
      </c>
      <c r="C1546" t="s">
        <v>68</v>
      </c>
      <c r="D1546">
        <v>1094.82</v>
      </c>
      <c r="E1546">
        <v>1045.4000000000001</v>
      </c>
      <c r="F1546">
        <v>4.7273800000000001</v>
      </c>
      <c r="G1546">
        <v>49.42</v>
      </c>
      <c r="H1546">
        <v>217.5</v>
      </c>
      <c r="I1546">
        <v>238123404.741</v>
      </c>
    </row>
    <row r="1547" spans="1:9" x14ac:dyDescent="0.25">
      <c r="A1547" s="27">
        <v>41429</v>
      </c>
      <c r="B1547" t="s">
        <v>67</v>
      </c>
      <c r="C1547" t="s">
        <v>68</v>
      </c>
      <c r="D1547">
        <v>1045.4000000000001</v>
      </c>
      <c r="E1547">
        <v>1039.1099999999999</v>
      </c>
      <c r="F1547">
        <v>0.60533000000000003</v>
      </c>
      <c r="G1547">
        <v>6.29</v>
      </c>
      <c r="H1547">
        <v>229.5</v>
      </c>
      <c r="I1547">
        <v>239919352.27000001</v>
      </c>
    </row>
    <row r="1548" spans="1:9" x14ac:dyDescent="0.25">
      <c r="A1548" s="27">
        <v>41428</v>
      </c>
      <c r="B1548" t="s">
        <v>67</v>
      </c>
      <c r="C1548" t="s">
        <v>68</v>
      </c>
      <c r="D1548">
        <v>1039.1099999999999</v>
      </c>
      <c r="E1548">
        <v>1044.7</v>
      </c>
      <c r="F1548">
        <v>-0.53508</v>
      </c>
      <c r="G1548">
        <v>-5.59</v>
      </c>
      <c r="H1548">
        <v>242.25</v>
      </c>
      <c r="I1548">
        <v>251724449.45550001</v>
      </c>
    </row>
    <row r="1549" spans="1:9" x14ac:dyDescent="0.25">
      <c r="A1549" s="27">
        <v>41425</v>
      </c>
      <c r="B1549" t="s">
        <v>67</v>
      </c>
      <c r="C1549" t="s">
        <v>68</v>
      </c>
      <c r="D1549">
        <v>1044.7</v>
      </c>
      <c r="E1549">
        <v>1004.41</v>
      </c>
      <c r="F1549">
        <v>4.0113099999999999</v>
      </c>
      <c r="G1549">
        <v>40.29</v>
      </c>
      <c r="H1549">
        <v>237</v>
      </c>
      <c r="I1549">
        <v>247593952.23500001</v>
      </c>
    </row>
    <row r="1550" spans="1:9" x14ac:dyDescent="0.25">
      <c r="A1550" s="27">
        <v>41424</v>
      </c>
      <c r="B1550" t="s">
        <v>67</v>
      </c>
      <c r="C1550" t="s">
        <v>68</v>
      </c>
      <c r="D1550">
        <v>1004.41</v>
      </c>
      <c r="E1550">
        <v>1002.02</v>
      </c>
      <c r="F1550">
        <v>0.23852000000000001</v>
      </c>
      <c r="G1550">
        <v>2.39</v>
      </c>
      <c r="H1550">
        <v>234</v>
      </c>
      <c r="I1550">
        <v>235031990.22049999</v>
      </c>
    </row>
    <row r="1551" spans="1:9" x14ac:dyDescent="0.25">
      <c r="A1551" s="27">
        <v>41423</v>
      </c>
      <c r="B1551" t="s">
        <v>67</v>
      </c>
      <c r="C1551" t="s">
        <v>68</v>
      </c>
      <c r="D1551">
        <v>1002.02</v>
      </c>
      <c r="E1551">
        <v>991.07</v>
      </c>
      <c r="F1551">
        <v>1.10487</v>
      </c>
      <c r="G1551">
        <v>10.95</v>
      </c>
      <c r="H1551">
        <v>234</v>
      </c>
      <c r="I1551">
        <v>234472730.10100001</v>
      </c>
    </row>
    <row r="1552" spans="1:9" x14ac:dyDescent="0.25">
      <c r="A1552" s="27">
        <v>41422</v>
      </c>
      <c r="B1552" t="s">
        <v>67</v>
      </c>
      <c r="C1552" t="s">
        <v>68</v>
      </c>
      <c r="D1552">
        <v>991.07</v>
      </c>
      <c r="E1552">
        <v>1008.96</v>
      </c>
      <c r="F1552">
        <v>-1.77311</v>
      </c>
      <c r="G1552">
        <v>-17.89</v>
      </c>
      <c r="H1552">
        <v>234</v>
      </c>
      <c r="I1552">
        <v>231910429.5535</v>
      </c>
    </row>
    <row r="1553" spans="1:9" x14ac:dyDescent="0.25">
      <c r="A1553" s="27">
        <v>41418</v>
      </c>
      <c r="B1553" t="s">
        <v>67</v>
      </c>
      <c r="C1553" t="s">
        <v>68</v>
      </c>
      <c r="D1553">
        <v>1008.96</v>
      </c>
      <c r="E1553">
        <v>1009.33</v>
      </c>
      <c r="F1553">
        <v>-3.6659999999999998E-2</v>
      </c>
      <c r="G1553">
        <v>-0.37</v>
      </c>
      <c r="H1553">
        <v>223</v>
      </c>
      <c r="I1553">
        <v>224998130.44800001</v>
      </c>
    </row>
    <row r="1554" spans="1:9" x14ac:dyDescent="0.25">
      <c r="A1554" s="27">
        <v>41417</v>
      </c>
      <c r="B1554" t="s">
        <v>67</v>
      </c>
      <c r="C1554" t="s">
        <v>68</v>
      </c>
      <c r="D1554">
        <v>1009.33</v>
      </c>
      <c r="E1554">
        <v>996.5</v>
      </c>
      <c r="F1554">
        <v>1.2875099999999999</v>
      </c>
      <c r="G1554">
        <v>12.83</v>
      </c>
      <c r="H1554">
        <v>223</v>
      </c>
      <c r="I1554">
        <v>225080640.46650001</v>
      </c>
    </row>
    <row r="1555" spans="1:9" x14ac:dyDescent="0.25">
      <c r="A1555" s="27">
        <v>41416</v>
      </c>
      <c r="B1555" t="s">
        <v>67</v>
      </c>
      <c r="C1555" t="s">
        <v>68</v>
      </c>
      <c r="D1555">
        <v>996.5</v>
      </c>
      <c r="E1555">
        <v>1003.02</v>
      </c>
      <c r="F1555">
        <v>-0.65003999999999995</v>
      </c>
      <c r="G1555">
        <v>-6.52</v>
      </c>
      <c r="H1555">
        <v>223</v>
      </c>
      <c r="I1555">
        <v>222219549.82499999</v>
      </c>
    </row>
    <row r="1556" spans="1:9" x14ac:dyDescent="0.25">
      <c r="A1556" s="27">
        <v>41415</v>
      </c>
      <c r="B1556" t="s">
        <v>67</v>
      </c>
      <c r="C1556" t="s">
        <v>68</v>
      </c>
      <c r="D1556">
        <v>1003.02</v>
      </c>
      <c r="E1556">
        <v>983.54</v>
      </c>
      <c r="F1556">
        <v>1.9805999999999999</v>
      </c>
      <c r="G1556">
        <v>19.48</v>
      </c>
      <c r="H1556">
        <v>222.25</v>
      </c>
      <c r="I1556">
        <v>222921245.15099999</v>
      </c>
    </row>
    <row r="1557" spans="1:9" x14ac:dyDescent="0.25">
      <c r="A1557" s="27">
        <v>41414</v>
      </c>
      <c r="B1557" t="s">
        <v>67</v>
      </c>
      <c r="C1557" t="s">
        <v>68</v>
      </c>
      <c r="D1557">
        <v>983.54</v>
      </c>
      <c r="E1557">
        <v>983.07</v>
      </c>
      <c r="F1557">
        <v>4.7809999999999998E-2</v>
      </c>
      <c r="G1557">
        <v>0.47</v>
      </c>
      <c r="H1557">
        <v>218.5</v>
      </c>
      <c r="I1557">
        <v>214903539.17699999</v>
      </c>
    </row>
    <row r="1558" spans="1:9" x14ac:dyDescent="0.25">
      <c r="A1558" s="27">
        <v>41411</v>
      </c>
      <c r="B1558" t="s">
        <v>67</v>
      </c>
      <c r="C1558" t="s">
        <v>68</v>
      </c>
      <c r="D1558">
        <v>983.07</v>
      </c>
      <c r="E1558">
        <v>1003.49</v>
      </c>
      <c r="F1558">
        <v>-2.0348999999999999</v>
      </c>
      <c r="G1558">
        <v>-20.420000000000002</v>
      </c>
      <c r="H1558">
        <v>218.5</v>
      </c>
      <c r="I1558">
        <v>214800844.15349999</v>
      </c>
    </row>
    <row r="1559" spans="1:9" x14ac:dyDescent="0.25">
      <c r="A1559" s="27">
        <v>41410</v>
      </c>
      <c r="B1559" t="s">
        <v>67</v>
      </c>
      <c r="C1559" t="s">
        <v>68</v>
      </c>
      <c r="D1559">
        <v>1003.49</v>
      </c>
      <c r="E1559">
        <v>989.7</v>
      </c>
      <c r="F1559">
        <v>1.3933500000000001</v>
      </c>
      <c r="G1559">
        <v>13.79</v>
      </c>
      <c r="H1559">
        <v>213</v>
      </c>
      <c r="I1559">
        <v>213743420.17449999</v>
      </c>
    </row>
    <row r="1560" spans="1:9" x14ac:dyDescent="0.25">
      <c r="A1560" s="27">
        <v>41409</v>
      </c>
      <c r="B1560" t="s">
        <v>67</v>
      </c>
      <c r="C1560" t="s">
        <v>68</v>
      </c>
      <c r="D1560">
        <v>989.7</v>
      </c>
      <c r="E1560">
        <v>982.37</v>
      </c>
      <c r="F1560">
        <v>0.74614999999999998</v>
      </c>
      <c r="G1560">
        <v>7.33</v>
      </c>
      <c r="H1560">
        <v>213</v>
      </c>
      <c r="I1560">
        <v>210806149.48500001</v>
      </c>
    </row>
    <row r="1561" spans="1:9" x14ac:dyDescent="0.25">
      <c r="A1561" s="27">
        <v>41408</v>
      </c>
      <c r="B1561" t="s">
        <v>67</v>
      </c>
      <c r="C1561" t="s">
        <v>68</v>
      </c>
      <c r="D1561">
        <v>982.37</v>
      </c>
      <c r="E1561">
        <v>986.53</v>
      </c>
      <c r="F1561">
        <v>-0.42168</v>
      </c>
      <c r="G1561">
        <v>-4.16</v>
      </c>
      <c r="H1561">
        <v>211.5</v>
      </c>
      <c r="I1561">
        <v>207771304.11849999</v>
      </c>
    </row>
    <row r="1562" spans="1:9" x14ac:dyDescent="0.25">
      <c r="A1562" s="27">
        <v>41407</v>
      </c>
      <c r="B1562" t="s">
        <v>67</v>
      </c>
      <c r="C1562" t="s">
        <v>68</v>
      </c>
      <c r="D1562">
        <v>986.53</v>
      </c>
      <c r="E1562">
        <v>990.38</v>
      </c>
      <c r="F1562">
        <v>-0.38873999999999997</v>
      </c>
      <c r="G1562">
        <v>-3.85</v>
      </c>
      <c r="H1562">
        <v>209</v>
      </c>
      <c r="I1562">
        <v>206184819.3265</v>
      </c>
    </row>
    <row r="1563" spans="1:9" x14ac:dyDescent="0.25">
      <c r="A1563" s="27">
        <v>41404</v>
      </c>
      <c r="B1563" t="s">
        <v>67</v>
      </c>
      <c r="C1563" t="s">
        <v>68</v>
      </c>
      <c r="D1563">
        <v>990.38</v>
      </c>
      <c r="E1563">
        <v>1009.35</v>
      </c>
      <c r="F1563">
        <v>-1.8794299999999999</v>
      </c>
      <c r="G1563">
        <v>-18.97</v>
      </c>
      <c r="H1563">
        <v>207</v>
      </c>
      <c r="I1563">
        <v>205008709.51899999</v>
      </c>
    </row>
    <row r="1564" spans="1:9" x14ac:dyDescent="0.25">
      <c r="A1564" s="27">
        <v>41403</v>
      </c>
      <c r="B1564" t="s">
        <v>67</v>
      </c>
      <c r="C1564" t="s">
        <v>68</v>
      </c>
      <c r="D1564">
        <v>1009.35</v>
      </c>
      <c r="E1564">
        <v>993.71</v>
      </c>
      <c r="F1564">
        <v>1.5739000000000001</v>
      </c>
      <c r="G1564">
        <v>15.64</v>
      </c>
      <c r="H1564">
        <v>211</v>
      </c>
      <c r="I1564">
        <v>212972900.4675</v>
      </c>
    </row>
    <row r="1565" spans="1:9" x14ac:dyDescent="0.25">
      <c r="A1565" s="27">
        <v>41402</v>
      </c>
      <c r="B1565" t="s">
        <v>67</v>
      </c>
      <c r="C1565" t="s">
        <v>68</v>
      </c>
      <c r="D1565">
        <v>993.71</v>
      </c>
      <c r="E1565">
        <v>981.5</v>
      </c>
      <c r="F1565">
        <v>1.2440100000000001</v>
      </c>
      <c r="G1565">
        <v>12.21</v>
      </c>
      <c r="H1565">
        <v>203</v>
      </c>
      <c r="I1565">
        <v>201723179.6855</v>
      </c>
    </row>
    <row r="1566" spans="1:9" x14ac:dyDescent="0.25">
      <c r="A1566" s="27">
        <v>41401</v>
      </c>
      <c r="B1566" t="s">
        <v>67</v>
      </c>
      <c r="C1566" t="s">
        <v>68</v>
      </c>
      <c r="D1566">
        <v>981.5</v>
      </c>
      <c r="E1566">
        <v>984.9</v>
      </c>
      <c r="F1566">
        <v>-0.34521000000000002</v>
      </c>
      <c r="G1566">
        <v>-3.4</v>
      </c>
      <c r="H1566">
        <v>203</v>
      </c>
      <c r="I1566">
        <v>199244549.07499999</v>
      </c>
    </row>
    <row r="1567" spans="1:9" x14ac:dyDescent="0.25">
      <c r="A1567" s="27">
        <v>41400</v>
      </c>
      <c r="B1567" t="s">
        <v>67</v>
      </c>
      <c r="C1567" t="s">
        <v>68</v>
      </c>
      <c r="D1567">
        <v>984.9</v>
      </c>
      <c r="E1567">
        <v>1007.03</v>
      </c>
      <c r="F1567">
        <v>-2.1975500000000001</v>
      </c>
      <c r="G1567">
        <v>-22.13</v>
      </c>
      <c r="H1567">
        <v>199</v>
      </c>
      <c r="I1567">
        <v>195995149.245</v>
      </c>
    </row>
    <row r="1568" spans="1:9" x14ac:dyDescent="0.25">
      <c r="A1568" s="27">
        <v>41397</v>
      </c>
      <c r="B1568" t="s">
        <v>67</v>
      </c>
      <c r="C1568" t="s">
        <v>68</v>
      </c>
      <c r="D1568">
        <v>1007.03</v>
      </c>
      <c r="E1568">
        <v>1025.93</v>
      </c>
      <c r="F1568">
        <v>-1.84223</v>
      </c>
      <c r="G1568">
        <v>-18.899999999999999</v>
      </c>
      <c r="H1568">
        <v>195</v>
      </c>
      <c r="I1568">
        <v>196370900.3515</v>
      </c>
    </row>
    <row r="1569" spans="1:9" x14ac:dyDescent="0.25">
      <c r="A1569" s="27">
        <v>41396</v>
      </c>
      <c r="B1569" t="s">
        <v>67</v>
      </c>
      <c r="C1569" t="s">
        <v>68</v>
      </c>
      <c r="D1569">
        <v>1025.93</v>
      </c>
      <c r="E1569">
        <v>1062.71</v>
      </c>
      <c r="F1569">
        <v>-3.46096</v>
      </c>
      <c r="G1569">
        <v>-36.78</v>
      </c>
      <c r="H1569">
        <v>191</v>
      </c>
      <c r="I1569">
        <v>195952681.2965</v>
      </c>
    </row>
    <row r="1570" spans="1:9" x14ac:dyDescent="0.25">
      <c r="A1570" s="27">
        <v>41395</v>
      </c>
      <c r="B1570" t="s">
        <v>67</v>
      </c>
      <c r="C1570" t="s">
        <v>68</v>
      </c>
      <c r="D1570">
        <v>1062.71</v>
      </c>
      <c r="E1570">
        <v>1018.74</v>
      </c>
      <c r="F1570">
        <v>4.3161199999999997</v>
      </c>
      <c r="G1570">
        <v>43.97</v>
      </c>
      <c r="H1570">
        <v>189</v>
      </c>
      <c r="I1570">
        <v>200852243.13550001</v>
      </c>
    </row>
    <row r="1571" spans="1:9" x14ac:dyDescent="0.25">
      <c r="A1571" s="27">
        <v>41394</v>
      </c>
      <c r="B1571" t="s">
        <v>67</v>
      </c>
      <c r="C1571" t="s">
        <v>68</v>
      </c>
      <c r="D1571">
        <v>1018.74</v>
      </c>
      <c r="E1571">
        <v>1035.72</v>
      </c>
      <c r="F1571">
        <v>-1.63944</v>
      </c>
      <c r="G1571">
        <v>-16.98</v>
      </c>
      <c r="H1571">
        <v>188.75</v>
      </c>
      <c r="I1571">
        <v>192287225.93700001</v>
      </c>
    </row>
    <row r="1572" spans="1:9" x14ac:dyDescent="0.25">
      <c r="A1572" s="27">
        <v>41393</v>
      </c>
      <c r="B1572" t="s">
        <v>67</v>
      </c>
      <c r="C1572" t="s">
        <v>68</v>
      </c>
      <c r="D1572">
        <v>1035.72</v>
      </c>
      <c r="E1572">
        <v>1039.24</v>
      </c>
      <c r="F1572">
        <v>-0.33871000000000001</v>
      </c>
      <c r="G1572">
        <v>-3.52</v>
      </c>
      <c r="H1572">
        <v>188.75</v>
      </c>
      <c r="I1572">
        <v>195492201.78600001</v>
      </c>
    </row>
    <row r="1573" spans="1:9" x14ac:dyDescent="0.25">
      <c r="A1573" s="27">
        <v>41390</v>
      </c>
      <c r="B1573" t="s">
        <v>67</v>
      </c>
      <c r="C1573" t="s">
        <v>68</v>
      </c>
      <c r="D1573">
        <v>1039.24</v>
      </c>
      <c r="E1573">
        <v>1037.3</v>
      </c>
      <c r="F1573">
        <v>0.18701999999999999</v>
      </c>
      <c r="G1573">
        <v>1.94</v>
      </c>
      <c r="H1573">
        <v>184.75</v>
      </c>
      <c r="I1573">
        <v>191999641.96200001</v>
      </c>
    </row>
    <row r="1574" spans="1:9" x14ac:dyDescent="0.25">
      <c r="A1574" s="27">
        <v>41389</v>
      </c>
      <c r="B1574" t="s">
        <v>67</v>
      </c>
      <c r="C1574" t="s">
        <v>68</v>
      </c>
      <c r="D1574">
        <v>1037.3</v>
      </c>
      <c r="E1574">
        <v>1027.68</v>
      </c>
      <c r="F1574">
        <v>0.93608999999999998</v>
      </c>
      <c r="G1574">
        <v>9.6199999999999992</v>
      </c>
      <c r="H1574">
        <v>186.25</v>
      </c>
      <c r="I1574">
        <v>193197176.86500001</v>
      </c>
    </row>
    <row r="1575" spans="1:9" x14ac:dyDescent="0.25">
      <c r="A1575" s="27">
        <v>41388</v>
      </c>
      <c r="B1575" t="s">
        <v>67</v>
      </c>
      <c r="C1575" t="s">
        <v>68</v>
      </c>
      <c r="D1575">
        <v>1027.68</v>
      </c>
      <c r="E1575">
        <v>1022.06</v>
      </c>
      <c r="F1575">
        <v>0.54986999999999997</v>
      </c>
      <c r="G1575">
        <v>5.62</v>
      </c>
      <c r="H1575">
        <v>183.75</v>
      </c>
      <c r="I1575">
        <v>188836251.384</v>
      </c>
    </row>
    <row r="1576" spans="1:9" x14ac:dyDescent="0.25">
      <c r="A1576" s="27">
        <v>41387</v>
      </c>
      <c r="B1576" t="s">
        <v>67</v>
      </c>
      <c r="C1576" t="s">
        <v>68</v>
      </c>
      <c r="D1576">
        <v>1022.06</v>
      </c>
      <c r="E1576">
        <v>1073.9100000000001</v>
      </c>
      <c r="F1576">
        <v>-4.8281499999999999</v>
      </c>
      <c r="G1576">
        <v>-51.85</v>
      </c>
      <c r="H1576">
        <v>181.75</v>
      </c>
      <c r="I1576">
        <v>185759456.10299999</v>
      </c>
    </row>
    <row r="1577" spans="1:9" x14ac:dyDescent="0.25">
      <c r="A1577" s="27">
        <v>41386</v>
      </c>
      <c r="B1577" t="s">
        <v>67</v>
      </c>
      <c r="C1577" t="s">
        <v>68</v>
      </c>
      <c r="D1577">
        <v>1073.9100000000001</v>
      </c>
      <c r="E1577">
        <v>1119.6199999999999</v>
      </c>
      <c r="F1577">
        <v>-4.0826399999999996</v>
      </c>
      <c r="G1577">
        <v>-45.71</v>
      </c>
      <c r="H1577">
        <v>176.25</v>
      </c>
      <c r="I1577">
        <v>189276691.19549999</v>
      </c>
    </row>
    <row r="1578" spans="1:9" x14ac:dyDescent="0.25">
      <c r="A1578" s="27">
        <v>41383</v>
      </c>
      <c r="B1578" t="s">
        <v>67</v>
      </c>
      <c r="C1578" t="s">
        <v>68</v>
      </c>
      <c r="D1578">
        <v>1119.6199999999999</v>
      </c>
      <c r="E1578">
        <v>1203.46</v>
      </c>
      <c r="F1578">
        <v>-6.9665800000000004</v>
      </c>
      <c r="G1578">
        <v>-83.84</v>
      </c>
      <c r="H1578">
        <v>179.75</v>
      </c>
      <c r="I1578">
        <v>201251750.98100001</v>
      </c>
    </row>
    <row r="1579" spans="1:9" x14ac:dyDescent="0.25">
      <c r="A1579" s="27">
        <v>41382</v>
      </c>
      <c r="B1579" t="s">
        <v>67</v>
      </c>
      <c r="C1579" t="s">
        <v>68</v>
      </c>
      <c r="D1579">
        <v>1203.46</v>
      </c>
      <c r="E1579">
        <v>1151.6500000000001</v>
      </c>
      <c r="F1579">
        <v>4.4987599999999999</v>
      </c>
      <c r="G1579">
        <v>51.81</v>
      </c>
      <c r="H1579">
        <v>181.75</v>
      </c>
      <c r="I1579">
        <v>218728915.17300001</v>
      </c>
    </row>
    <row r="1580" spans="1:9" x14ac:dyDescent="0.25">
      <c r="A1580" s="27">
        <v>41381</v>
      </c>
      <c r="B1580" t="s">
        <v>67</v>
      </c>
      <c r="C1580" t="s">
        <v>68</v>
      </c>
      <c r="D1580">
        <v>1151.6500000000001</v>
      </c>
      <c r="E1580">
        <v>1033.6099999999999</v>
      </c>
      <c r="F1580">
        <v>11.420170000000001</v>
      </c>
      <c r="G1580">
        <v>118.04</v>
      </c>
      <c r="H1580">
        <v>198.75</v>
      </c>
      <c r="I1580">
        <v>228890495.08250001</v>
      </c>
    </row>
    <row r="1581" spans="1:9" x14ac:dyDescent="0.25">
      <c r="A1581" s="27">
        <v>41380</v>
      </c>
      <c r="B1581" t="s">
        <v>67</v>
      </c>
      <c r="C1581" t="s">
        <v>68</v>
      </c>
      <c r="D1581">
        <v>1033.6099999999999</v>
      </c>
      <c r="E1581">
        <v>1168.77</v>
      </c>
      <c r="F1581">
        <v>-11.56429</v>
      </c>
      <c r="G1581">
        <v>-135.16</v>
      </c>
      <c r="H1581">
        <v>207.75</v>
      </c>
      <c r="I1581">
        <v>214732529.1805</v>
      </c>
    </row>
    <row r="1582" spans="1:9" x14ac:dyDescent="0.25">
      <c r="A1582" s="27">
        <v>41379</v>
      </c>
      <c r="B1582" t="s">
        <v>67</v>
      </c>
      <c r="C1582" t="s">
        <v>68</v>
      </c>
      <c r="D1582">
        <v>1168.77</v>
      </c>
      <c r="E1582">
        <v>982.04</v>
      </c>
      <c r="F1582">
        <v>19.014500000000002</v>
      </c>
      <c r="G1582">
        <v>186.73</v>
      </c>
      <c r="H1582">
        <v>211.25</v>
      </c>
      <c r="I1582">
        <v>246902720.93849999</v>
      </c>
    </row>
    <row r="1583" spans="1:9" x14ac:dyDescent="0.25">
      <c r="A1583" s="27">
        <v>41376</v>
      </c>
      <c r="B1583" t="s">
        <v>67</v>
      </c>
      <c r="C1583" t="s">
        <v>68</v>
      </c>
      <c r="D1583">
        <v>982.04</v>
      </c>
      <c r="E1583">
        <v>1007.44</v>
      </c>
      <c r="F1583">
        <v>-2.5212400000000001</v>
      </c>
      <c r="G1583">
        <v>-25.4</v>
      </c>
      <c r="H1583">
        <v>213.75</v>
      </c>
      <c r="I1583">
        <v>209911099.102</v>
      </c>
    </row>
    <row r="1584" spans="1:9" x14ac:dyDescent="0.25">
      <c r="A1584" s="27">
        <v>41375</v>
      </c>
      <c r="B1584" t="s">
        <v>67</v>
      </c>
      <c r="C1584" t="s">
        <v>68</v>
      </c>
      <c r="D1584">
        <v>1007.44</v>
      </c>
      <c r="E1584">
        <v>1006.63</v>
      </c>
      <c r="F1584">
        <v>8.047E-2</v>
      </c>
      <c r="G1584">
        <v>0.81</v>
      </c>
      <c r="H1584">
        <v>213.75</v>
      </c>
      <c r="I1584">
        <v>215340350.37200001</v>
      </c>
    </row>
    <row r="1585" spans="1:9" x14ac:dyDescent="0.25">
      <c r="A1585" s="27">
        <v>41374</v>
      </c>
      <c r="B1585" t="s">
        <v>67</v>
      </c>
      <c r="C1585" t="s">
        <v>68</v>
      </c>
      <c r="D1585">
        <v>1006.63</v>
      </c>
      <c r="E1585">
        <v>1044.81</v>
      </c>
      <c r="F1585">
        <v>-3.6542500000000002</v>
      </c>
      <c r="G1585">
        <v>-38.18</v>
      </c>
      <c r="H1585">
        <v>213.75</v>
      </c>
      <c r="I1585">
        <v>215167212.83149999</v>
      </c>
    </row>
    <row r="1586" spans="1:9" x14ac:dyDescent="0.25">
      <c r="A1586" s="27">
        <v>41373</v>
      </c>
      <c r="B1586" t="s">
        <v>67</v>
      </c>
      <c r="C1586" t="s">
        <v>68</v>
      </c>
      <c r="D1586">
        <v>1044.81</v>
      </c>
      <c r="E1586">
        <v>1048.28</v>
      </c>
      <c r="F1586">
        <v>-0.33101999999999998</v>
      </c>
      <c r="G1586">
        <v>-3.47</v>
      </c>
      <c r="H1586">
        <v>208.75</v>
      </c>
      <c r="I1586">
        <v>218104139.7405</v>
      </c>
    </row>
    <row r="1587" spans="1:9" x14ac:dyDescent="0.25">
      <c r="A1587" s="27">
        <v>41372</v>
      </c>
      <c r="B1587" t="s">
        <v>67</v>
      </c>
      <c r="C1587" t="s">
        <v>68</v>
      </c>
      <c r="D1587">
        <v>1048.28</v>
      </c>
      <c r="E1587">
        <v>1084.96</v>
      </c>
      <c r="F1587">
        <v>-3.3807700000000001</v>
      </c>
      <c r="G1587">
        <v>-36.68</v>
      </c>
      <c r="H1587">
        <v>201.75</v>
      </c>
      <c r="I1587">
        <v>211490542.414</v>
      </c>
    </row>
    <row r="1588" spans="1:9" x14ac:dyDescent="0.25">
      <c r="A1588" s="27">
        <v>41369</v>
      </c>
      <c r="B1588" t="s">
        <v>67</v>
      </c>
      <c r="C1588" t="s">
        <v>68</v>
      </c>
      <c r="D1588">
        <v>1084.96</v>
      </c>
      <c r="E1588">
        <v>1083.94</v>
      </c>
      <c r="F1588">
        <v>9.4100000000000003E-2</v>
      </c>
      <c r="G1588">
        <v>1.02</v>
      </c>
      <c r="H1588">
        <v>201.75</v>
      </c>
      <c r="I1588">
        <v>218890734.248</v>
      </c>
    </row>
    <row r="1589" spans="1:9" x14ac:dyDescent="0.25">
      <c r="A1589" s="27">
        <v>41368</v>
      </c>
      <c r="B1589" t="s">
        <v>67</v>
      </c>
      <c r="C1589" t="s">
        <v>68</v>
      </c>
      <c r="D1589">
        <v>1083.94</v>
      </c>
      <c r="E1589">
        <v>1105.29</v>
      </c>
      <c r="F1589">
        <v>-1.9316199999999999</v>
      </c>
      <c r="G1589">
        <v>-21.35</v>
      </c>
      <c r="H1589">
        <v>207.75</v>
      </c>
      <c r="I1589">
        <v>225188589.197</v>
      </c>
    </row>
    <row r="1590" spans="1:9" x14ac:dyDescent="0.25">
      <c r="A1590" s="27">
        <v>41367</v>
      </c>
      <c r="B1590" t="s">
        <v>67</v>
      </c>
      <c r="C1590" t="s">
        <v>68</v>
      </c>
      <c r="D1590">
        <v>1105.29</v>
      </c>
      <c r="E1590">
        <v>1055.17</v>
      </c>
      <c r="F1590">
        <v>4.7499500000000001</v>
      </c>
      <c r="G1590">
        <v>50.12</v>
      </c>
      <c r="H1590">
        <v>209.25</v>
      </c>
      <c r="I1590">
        <v>231281987.76449999</v>
      </c>
    </row>
    <row r="1591" spans="1:9" x14ac:dyDescent="0.25">
      <c r="A1591" s="27">
        <v>41366</v>
      </c>
      <c r="B1591" t="s">
        <v>67</v>
      </c>
      <c r="C1591" t="s">
        <v>68</v>
      </c>
      <c r="D1591">
        <v>1055.17</v>
      </c>
      <c r="E1591">
        <v>1095.8399999999999</v>
      </c>
      <c r="F1591">
        <v>-3.7113100000000001</v>
      </c>
      <c r="G1591">
        <v>-40.67</v>
      </c>
      <c r="H1591">
        <v>205.25</v>
      </c>
      <c r="I1591">
        <v>216573695.25850001</v>
      </c>
    </row>
    <row r="1592" spans="1:9" x14ac:dyDescent="0.25">
      <c r="A1592" s="27">
        <v>41365</v>
      </c>
      <c r="B1592" t="s">
        <v>67</v>
      </c>
      <c r="C1592" t="s">
        <v>68</v>
      </c>
      <c r="D1592">
        <v>1095.8399999999999</v>
      </c>
      <c r="E1592">
        <v>1082.4100000000001</v>
      </c>
      <c r="F1592">
        <v>1.24075</v>
      </c>
      <c r="G1592">
        <v>13.43</v>
      </c>
      <c r="H1592">
        <v>201.75</v>
      </c>
      <c r="I1592">
        <v>221085774.792</v>
      </c>
    </row>
    <row r="1593" spans="1:9" x14ac:dyDescent="0.25">
      <c r="A1593" s="27">
        <v>41361</v>
      </c>
      <c r="B1593" t="s">
        <v>67</v>
      </c>
      <c r="C1593" t="s">
        <v>68</v>
      </c>
      <c r="D1593">
        <v>1082.4100000000001</v>
      </c>
      <c r="E1593">
        <v>1094.79</v>
      </c>
      <c r="F1593">
        <v>-1.1308100000000001</v>
      </c>
      <c r="G1593">
        <v>-12.38</v>
      </c>
      <c r="H1593">
        <v>201.75</v>
      </c>
      <c r="I1593">
        <v>218376271.6205</v>
      </c>
    </row>
    <row r="1594" spans="1:9" x14ac:dyDescent="0.25">
      <c r="A1594" s="27">
        <v>41360</v>
      </c>
      <c r="B1594" t="s">
        <v>67</v>
      </c>
      <c r="C1594" t="s">
        <v>68</v>
      </c>
      <c r="D1594">
        <v>1094.79</v>
      </c>
      <c r="E1594">
        <v>1081.77</v>
      </c>
      <c r="F1594">
        <v>1.2035800000000001</v>
      </c>
      <c r="G1594">
        <v>13.02</v>
      </c>
      <c r="H1594">
        <v>201.75</v>
      </c>
      <c r="I1594">
        <v>220873937.23949999</v>
      </c>
    </row>
    <row r="1595" spans="1:9" x14ac:dyDescent="0.25">
      <c r="A1595" s="27">
        <v>41359</v>
      </c>
      <c r="B1595" t="s">
        <v>67</v>
      </c>
      <c r="C1595" t="s">
        <v>68</v>
      </c>
      <c r="D1595">
        <v>1081.77</v>
      </c>
      <c r="E1595">
        <v>1105.51</v>
      </c>
      <c r="F1595">
        <v>-2.1474299999999999</v>
      </c>
      <c r="G1595">
        <v>-23.74</v>
      </c>
      <c r="H1595">
        <v>201.75</v>
      </c>
      <c r="I1595">
        <v>218247151.58849999</v>
      </c>
    </row>
    <row r="1596" spans="1:9" x14ac:dyDescent="0.25">
      <c r="A1596" s="27">
        <v>41358</v>
      </c>
      <c r="B1596" t="s">
        <v>67</v>
      </c>
      <c r="C1596" t="s">
        <v>68</v>
      </c>
      <c r="D1596">
        <v>1105.51</v>
      </c>
      <c r="E1596">
        <v>1123.6300000000001</v>
      </c>
      <c r="F1596">
        <v>-1.61263</v>
      </c>
      <c r="G1596">
        <v>-18.12</v>
      </c>
      <c r="H1596">
        <v>198.25</v>
      </c>
      <c r="I1596">
        <v>219167412.7755</v>
      </c>
    </row>
    <row r="1597" spans="1:9" x14ac:dyDescent="0.25">
      <c r="A1597" s="27">
        <v>41355</v>
      </c>
      <c r="B1597" t="s">
        <v>67</v>
      </c>
      <c r="C1597" t="s">
        <v>68</v>
      </c>
      <c r="D1597">
        <v>1123.6300000000001</v>
      </c>
      <c r="E1597">
        <v>1134.8800000000001</v>
      </c>
      <c r="F1597">
        <v>-0.99129</v>
      </c>
      <c r="G1597">
        <v>-11.25</v>
      </c>
      <c r="H1597">
        <v>198.25</v>
      </c>
      <c r="I1597">
        <v>222759703.68149999</v>
      </c>
    </row>
    <row r="1598" spans="1:9" x14ac:dyDescent="0.25">
      <c r="A1598" s="27">
        <v>41354</v>
      </c>
      <c r="B1598" t="s">
        <v>67</v>
      </c>
      <c r="C1598" t="s">
        <v>68</v>
      </c>
      <c r="D1598">
        <v>1134.8800000000001</v>
      </c>
      <c r="E1598">
        <v>1101.78</v>
      </c>
      <c r="F1598">
        <v>3.0042300000000002</v>
      </c>
      <c r="G1598">
        <v>33.1</v>
      </c>
      <c r="H1598">
        <v>192.25</v>
      </c>
      <c r="I1598">
        <v>218180736.74399999</v>
      </c>
    </row>
    <row r="1599" spans="1:9" x14ac:dyDescent="0.25">
      <c r="A1599" s="27">
        <v>41353</v>
      </c>
      <c r="B1599" t="s">
        <v>67</v>
      </c>
      <c r="C1599" t="s">
        <v>68</v>
      </c>
      <c r="D1599">
        <v>1101.78</v>
      </c>
      <c r="E1599">
        <v>1169.99</v>
      </c>
      <c r="F1599">
        <v>-5.8299599999999998</v>
      </c>
      <c r="G1599">
        <v>-68.209999999999994</v>
      </c>
      <c r="H1599">
        <v>188.75</v>
      </c>
      <c r="I1599">
        <v>207961030.08899999</v>
      </c>
    </row>
    <row r="1600" spans="1:9" x14ac:dyDescent="0.25">
      <c r="A1600" s="27">
        <v>41352</v>
      </c>
      <c r="B1600" t="s">
        <v>67</v>
      </c>
      <c r="C1600" t="s">
        <v>68</v>
      </c>
      <c r="D1600">
        <v>1169.99</v>
      </c>
      <c r="E1600">
        <v>1166.54</v>
      </c>
      <c r="F1600">
        <v>0.29575000000000001</v>
      </c>
      <c r="G1600">
        <v>3.45</v>
      </c>
      <c r="H1600">
        <v>168.5</v>
      </c>
      <c r="I1600">
        <v>197143373.49950001</v>
      </c>
    </row>
    <row r="1601" spans="1:9" x14ac:dyDescent="0.25">
      <c r="A1601" s="27">
        <v>41351</v>
      </c>
      <c r="B1601" t="s">
        <v>67</v>
      </c>
      <c r="C1601" t="s">
        <v>68</v>
      </c>
      <c r="D1601">
        <v>1166.54</v>
      </c>
      <c r="E1601">
        <v>1110.33</v>
      </c>
      <c r="F1601">
        <v>5.0624599999999997</v>
      </c>
      <c r="G1601">
        <v>56.21</v>
      </c>
      <c r="H1601">
        <v>168.5</v>
      </c>
      <c r="I1601">
        <v>196562048.32699999</v>
      </c>
    </row>
    <row r="1602" spans="1:9" x14ac:dyDescent="0.25">
      <c r="A1602" s="27">
        <v>41348</v>
      </c>
      <c r="B1602" t="s">
        <v>67</v>
      </c>
      <c r="C1602" t="s">
        <v>68</v>
      </c>
      <c r="D1602">
        <v>1110.33</v>
      </c>
      <c r="E1602">
        <v>1103.49</v>
      </c>
      <c r="F1602">
        <v>0.61985000000000001</v>
      </c>
      <c r="G1602">
        <v>6.84</v>
      </c>
      <c r="H1602">
        <v>165.75</v>
      </c>
      <c r="I1602">
        <v>184037253.0165</v>
      </c>
    </row>
    <row r="1603" spans="1:9" x14ac:dyDescent="0.25">
      <c r="A1603" s="27">
        <v>41347</v>
      </c>
      <c r="B1603" t="s">
        <v>67</v>
      </c>
      <c r="C1603" t="s">
        <v>68</v>
      </c>
      <c r="D1603">
        <v>1103.49</v>
      </c>
      <c r="E1603">
        <v>1115.1300000000001</v>
      </c>
      <c r="F1603">
        <v>-1.04382</v>
      </c>
      <c r="G1603">
        <v>-11.64</v>
      </c>
      <c r="H1603">
        <v>165.75</v>
      </c>
      <c r="I1603">
        <v>182903522.67449999</v>
      </c>
    </row>
    <row r="1604" spans="1:9" x14ac:dyDescent="0.25">
      <c r="A1604" s="27">
        <v>41346</v>
      </c>
      <c r="B1604" t="s">
        <v>67</v>
      </c>
      <c r="C1604" t="s">
        <v>68</v>
      </c>
      <c r="D1604">
        <v>1115.1300000000001</v>
      </c>
      <c r="E1604">
        <v>1126.1099999999999</v>
      </c>
      <c r="F1604">
        <v>-0.97504000000000002</v>
      </c>
      <c r="G1604">
        <v>-10.98</v>
      </c>
      <c r="H1604">
        <v>154.75</v>
      </c>
      <c r="I1604">
        <v>172566423.25650001</v>
      </c>
    </row>
    <row r="1605" spans="1:9" x14ac:dyDescent="0.25">
      <c r="A1605" s="27">
        <v>41345</v>
      </c>
      <c r="B1605" t="s">
        <v>67</v>
      </c>
      <c r="C1605" t="s">
        <v>68</v>
      </c>
      <c r="D1605">
        <v>1126.1099999999999</v>
      </c>
      <c r="E1605">
        <v>1100.55</v>
      </c>
      <c r="F1605">
        <v>2.3224800000000001</v>
      </c>
      <c r="G1605">
        <v>25.56</v>
      </c>
      <c r="H1605">
        <v>153.75</v>
      </c>
      <c r="I1605">
        <v>173139468.8055</v>
      </c>
    </row>
    <row r="1606" spans="1:9" x14ac:dyDescent="0.25">
      <c r="A1606" s="27">
        <v>41344</v>
      </c>
      <c r="B1606" t="s">
        <v>67</v>
      </c>
      <c r="C1606" t="s">
        <v>68</v>
      </c>
      <c r="D1606">
        <v>1100.55</v>
      </c>
      <c r="E1606">
        <v>1155.24</v>
      </c>
      <c r="F1606">
        <v>-4.7340799999999996</v>
      </c>
      <c r="G1606">
        <v>-54.69</v>
      </c>
      <c r="H1606">
        <v>153.75</v>
      </c>
      <c r="I1606">
        <v>169209617.5275</v>
      </c>
    </row>
    <row r="1607" spans="1:9" x14ac:dyDescent="0.25">
      <c r="A1607" s="27">
        <v>41341</v>
      </c>
      <c r="B1607" t="s">
        <v>67</v>
      </c>
      <c r="C1607" t="s">
        <v>68</v>
      </c>
      <c r="D1607">
        <v>1155.24</v>
      </c>
      <c r="E1607">
        <v>1173.6500000000001</v>
      </c>
      <c r="F1607">
        <v>-1.5686100000000001</v>
      </c>
      <c r="G1607">
        <v>-18.41</v>
      </c>
      <c r="H1607">
        <v>149.75</v>
      </c>
      <c r="I1607">
        <v>172997247.76199999</v>
      </c>
    </row>
    <row r="1608" spans="1:9" x14ac:dyDescent="0.25">
      <c r="A1608" s="27">
        <v>41340</v>
      </c>
      <c r="B1608" t="s">
        <v>67</v>
      </c>
      <c r="C1608" t="s">
        <v>68</v>
      </c>
      <c r="D1608">
        <v>1173.6500000000001</v>
      </c>
      <c r="E1608">
        <v>1203.3599999999999</v>
      </c>
      <c r="F1608">
        <v>-2.4689199999999998</v>
      </c>
      <c r="G1608">
        <v>-29.71</v>
      </c>
      <c r="H1608">
        <v>148.75</v>
      </c>
      <c r="I1608">
        <v>174580496.1825</v>
      </c>
    </row>
    <row r="1609" spans="1:9" x14ac:dyDescent="0.25">
      <c r="A1609" s="27">
        <v>41339</v>
      </c>
      <c r="B1609" t="s">
        <v>67</v>
      </c>
      <c r="C1609" t="s">
        <v>68</v>
      </c>
      <c r="D1609">
        <v>1203.3599999999999</v>
      </c>
      <c r="E1609">
        <v>1198.3399999999999</v>
      </c>
      <c r="F1609">
        <v>0.41891</v>
      </c>
      <c r="G1609">
        <v>5.0199999999999996</v>
      </c>
      <c r="H1609">
        <v>148.25</v>
      </c>
      <c r="I1609">
        <v>178398180.16800001</v>
      </c>
    </row>
    <row r="1610" spans="1:9" x14ac:dyDescent="0.25">
      <c r="A1610" s="27">
        <v>41338</v>
      </c>
      <c r="B1610" t="s">
        <v>67</v>
      </c>
      <c r="C1610" t="s">
        <v>68</v>
      </c>
      <c r="D1610">
        <v>1198.3399999999999</v>
      </c>
      <c r="E1610">
        <v>1227.55</v>
      </c>
      <c r="F1610">
        <v>-2.37954</v>
      </c>
      <c r="G1610">
        <v>-29.21</v>
      </c>
      <c r="H1610">
        <v>143.25</v>
      </c>
      <c r="I1610">
        <v>171662264.917</v>
      </c>
    </row>
    <row r="1611" spans="1:9" x14ac:dyDescent="0.25">
      <c r="A1611" s="27">
        <v>41337</v>
      </c>
      <c r="B1611" t="s">
        <v>67</v>
      </c>
      <c r="C1611" t="s">
        <v>68</v>
      </c>
      <c r="D1611">
        <v>1227.55</v>
      </c>
      <c r="E1611">
        <v>1326.55</v>
      </c>
      <c r="F1611">
        <v>-7.4629700000000003</v>
      </c>
      <c r="G1611">
        <v>-99</v>
      </c>
      <c r="H1611">
        <v>143.25</v>
      </c>
      <c r="I1611">
        <v>175846598.8775</v>
      </c>
    </row>
    <row r="1612" spans="1:9" x14ac:dyDescent="0.25">
      <c r="A1612" s="27">
        <v>41334</v>
      </c>
      <c r="B1612" t="s">
        <v>67</v>
      </c>
      <c r="C1612" t="s">
        <v>68</v>
      </c>
      <c r="D1612">
        <v>1326.55</v>
      </c>
      <c r="E1612">
        <v>1306.58</v>
      </c>
      <c r="F1612">
        <v>1.5284199999999999</v>
      </c>
      <c r="G1612">
        <v>19.97</v>
      </c>
      <c r="H1612">
        <v>140.75</v>
      </c>
      <c r="I1612">
        <v>186711978.82749999</v>
      </c>
    </row>
    <row r="1613" spans="1:9" x14ac:dyDescent="0.25">
      <c r="A1613" s="27">
        <v>41333</v>
      </c>
      <c r="B1613" t="s">
        <v>67</v>
      </c>
      <c r="C1613" t="s">
        <v>68</v>
      </c>
      <c r="D1613">
        <v>1306.58</v>
      </c>
      <c r="E1613">
        <v>1251.0899999999999</v>
      </c>
      <c r="F1613">
        <v>4.4353300000000004</v>
      </c>
      <c r="G1613">
        <v>55.49</v>
      </c>
      <c r="H1613">
        <v>142.75</v>
      </c>
      <c r="I1613">
        <v>186514360.329</v>
      </c>
    </row>
    <row r="1614" spans="1:9" x14ac:dyDescent="0.25">
      <c r="A1614" s="27">
        <v>41332</v>
      </c>
      <c r="B1614" t="s">
        <v>67</v>
      </c>
      <c r="C1614" t="s">
        <v>68</v>
      </c>
      <c r="D1614">
        <v>1251.0899999999999</v>
      </c>
      <c r="E1614">
        <v>1370.74</v>
      </c>
      <c r="F1614">
        <v>-8.7288599999999992</v>
      </c>
      <c r="G1614">
        <v>-119.65</v>
      </c>
      <c r="H1614">
        <v>137.25</v>
      </c>
      <c r="I1614">
        <v>171712165.05450001</v>
      </c>
    </row>
    <row r="1615" spans="1:9" x14ac:dyDescent="0.25">
      <c r="A1615" s="27">
        <v>41331</v>
      </c>
      <c r="B1615" t="s">
        <v>67</v>
      </c>
      <c r="C1615" t="s">
        <v>68</v>
      </c>
      <c r="D1615">
        <v>1370.74</v>
      </c>
      <c r="E1615">
        <v>1406.56</v>
      </c>
      <c r="F1615">
        <v>-2.54664</v>
      </c>
      <c r="G1615">
        <v>-35.82</v>
      </c>
      <c r="H1615">
        <v>137.25</v>
      </c>
      <c r="I1615">
        <v>188134133.537</v>
      </c>
    </row>
    <row r="1616" spans="1:9" x14ac:dyDescent="0.25">
      <c r="A1616" s="27">
        <v>41330</v>
      </c>
      <c r="B1616" t="s">
        <v>67</v>
      </c>
      <c r="C1616" t="s">
        <v>68</v>
      </c>
      <c r="D1616">
        <v>1406.56</v>
      </c>
      <c r="E1616">
        <v>1205.82</v>
      </c>
      <c r="F1616">
        <v>16.647590000000001</v>
      </c>
      <c r="G1616">
        <v>200.74</v>
      </c>
      <c r="H1616">
        <v>147.25</v>
      </c>
      <c r="I1616">
        <v>207116030.32800001</v>
      </c>
    </row>
    <row r="1617" spans="1:9" x14ac:dyDescent="0.25">
      <c r="A1617" s="27">
        <v>41327</v>
      </c>
      <c r="B1617" t="s">
        <v>67</v>
      </c>
      <c r="C1617" t="s">
        <v>68</v>
      </c>
      <c r="D1617">
        <v>1205.82</v>
      </c>
      <c r="E1617">
        <v>1253.6099999999999</v>
      </c>
      <c r="F1617">
        <v>-3.8121900000000002</v>
      </c>
      <c r="G1617">
        <v>-47.79</v>
      </c>
      <c r="H1617">
        <v>147.25</v>
      </c>
      <c r="I1617">
        <v>177557055.29100001</v>
      </c>
    </row>
    <row r="1618" spans="1:9" x14ac:dyDescent="0.25">
      <c r="A1618" s="27">
        <v>41326</v>
      </c>
      <c r="B1618" t="s">
        <v>67</v>
      </c>
      <c r="C1618" t="s">
        <v>68</v>
      </c>
      <c r="D1618">
        <v>1253.6099999999999</v>
      </c>
      <c r="E1618">
        <v>1244.72</v>
      </c>
      <c r="F1618">
        <v>0.71421999999999997</v>
      </c>
      <c r="G1618">
        <v>8.89</v>
      </c>
      <c r="H1618">
        <v>147.25</v>
      </c>
      <c r="I1618">
        <v>184594135.1805</v>
      </c>
    </row>
    <row r="1619" spans="1:9" x14ac:dyDescent="0.25">
      <c r="A1619" s="27">
        <v>41325</v>
      </c>
      <c r="B1619" t="s">
        <v>67</v>
      </c>
      <c r="C1619" t="s">
        <v>68</v>
      </c>
      <c r="D1619">
        <v>1244.72</v>
      </c>
      <c r="E1619">
        <v>1130.18</v>
      </c>
      <c r="F1619">
        <v>10.13467</v>
      </c>
      <c r="G1619">
        <v>114.54</v>
      </c>
      <c r="H1619">
        <v>151.75</v>
      </c>
      <c r="I1619">
        <v>188886322.236</v>
      </c>
    </row>
    <row r="1620" spans="1:9" x14ac:dyDescent="0.25">
      <c r="A1620" s="27">
        <v>41324</v>
      </c>
      <c r="B1620" t="s">
        <v>67</v>
      </c>
      <c r="C1620" t="s">
        <v>68</v>
      </c>
      <c r="D1620">
        <v>1130.18</v>
      </c>
      <c r="E1620">
        <v>1179.52</v>
      </c>
      <c r="F1620">
        <v>-4.1830600000000002</v>
      </c>
      <c r="G1620">
        <v>-49.34</v>
      </c>
      <c r="H1620">
        <v>151.75</v>
      </c>
      <c r="I1620">
        <v>171504871.509</v>
      </c>
    </row>
    <row r="1621" spans="1:9" x14ac:dyDescent="0.25">
      <c r="A1621" s="27">
        <v>41320</v>
      </c>
      <c r="B1621" t="s">
        <v>67</v>
      </c>
      <c r="C1621" t="s">
        <v>68</v>
      </c>
      <c r="D1621">
        <v>1179.52</v>
      </c>
      <c r="E1621">
        <v>1183.8599999999999</v>
      </c>
      <c r="F1621">
        <v>-0.36659999999999998</v>
      </c>
      <c r="G1621">
        <v>-4.34</v>
      </c>
      <c r="H1621">
        <v>144.25</v>
      </c>
      <c r="I1621">
        <v>170145818.97600001</v>
      </c>
    </row>
    <row r="1622" spans="1:9" x14ac:dyDescent="0.25">
      <c r="A1622" s="27">
        <v>41319</v>
      </c>
      <c r="B1622" t="s">
        <v>67</v>
      </c>
      <c r="C1622" t="s">
        <v>68</v>
      </c>
      <c r="D1622">
        <v>1183.8599999999999</v>
      </c>
      <c r="E1622">
        <v>1199.67</v>
      </c>
      <c r="F1622">
        <v>-1.31786</v>
      </c>
      <c r="G1622">
        <v>-15.81</v>
      </c>
      <c r="H1622">
        <v>143.25</v>
      </c>
      <c r="I1622">
        <v>169588004.19299999</v>
      </c>
    </row>
    <row r="1623" spans="1:9" x14ac:dyDescent="0.25">
      <c r="A1623" s="27">
        <v>41318</v>
      </c>
      <c r="B1623" t="s">
        <v>67</v>
      </c>
      <c r="C1623" t="s">
        <v>68</v>
      </c>
      <c r="D1623">
        <v>1199.67</v>
      </c>
      <c r="E1623">
        <v>1203.67</v>
      </c>
      <c r="F1623">
        <v>-0.33232</v>
      </c>
      <c r="G1623">
        <v>-4</v>
      </c>
      <c r="H1623">
        <v>138</v>
      </c>
      <c r="I1623">
        <v>165554519.9835</v>
      </c>
    </row>
    <row r="1624" spans="1:9" x14ac:dyDescent="0.25">
      <c r="A1624" s="27">
        <v>41317</v>
      </c>
      <c r="B1624" t="s">
        <v>67</v>
      </c>
      <c r="C1624" t="s">
        <v>68</v>
      </c>
      <c r="D1624">
        <v>1203.67</v>
      </c>
      <c r="E1624">
        <v>1217.3699999999999</v>
      </c>
      <c r="F1624">
        <v>-1.12538</v>
      </c>
      <c r="G1624">
        <v>-13.7</v>
      </c>
      <c r="H1624">
        <v>124</v>
      </c>
      <c r="I1624">
        <v>149255140.18349999</v>
      </c>
    </row>
    <row r="1625" spans="1:9" x14ac:dyDescent="0.25">
      <c r="A1625" s="27">
        <v>41316</v>
      </c>
      <c r="B1625" t="s">
        <v>67</v>
      </c>
      <c r="C1625" t="s">
        <v>68</v>
      </c>
      <c r="D1625">
        <v>1217.3699999999999</v>
      </c>
      <c r="E1625">
        <v>1227.42</v>
      </c>
      <c r="F1625">
        <v>-0.81879000000000002</v>
      </c>
      <c r="G1625">
        <v>-10.050000000000001</v>
      </c>
      <c r="H1625">
        <v>124</v>
      </c>
      <c r="I1625">
        <v>150953940.86849999</v>
      </c>
    </row>
    <row r="1626" spans="1:9" x14ac:dyDescent="0.25">
      <c r="A1626" s="27">
        <v>41313</v>
      </c>
      <c r="B1626" t="s">
        <v>67</v>
      </c>
      <c r="C1626" t="s">
        <v>68</v>
      </c>
      <c r="D1626">
        <v>1227.42</v>
      </c>
      <c r="E1626">
        <v>1252.17</v>
      </c>
      <c r="F1626">
        <v>-1.9765699999999999</v>
      </c>
      <c r="G1626">
        <v>-24.75</v>
      </c>
      <c r="H1626">
        <v>123.75</v>
      </c>
      <c r="I1626">
        <v>151893286.37099999</v>
      </c>
    </row>
    <row r="1627" spans="1:9" x14ac:dyDescent="0.25">
      <c r="A1627" s="27">
        <v>41312</v>
      </c>
      <c r="B1627" t="s">
        <v>67</v>
      </c>
      <c r="C1627" t="s">
        <v>68</v>
      </c>
      <c r="D1627">
        <v>1252.17</v>
      </c>
      <c r="E1627">
        <v>1253.01</v>
      </c>
      <c r="F1627">
        <v>-6.7040000000000002E-2</v>
      </c>
      <c r="G1627">
        <v>-0.84</v>
      </c>
      <c r="H1627">
        <v>123.75</v>
      </c>
      <c r="I1627">
        <v>154956100.1085</v>
      </c>
    </row>
    <row r="1628" spans="1:9" x14ac:dyDescent="0.25">
      <c r="A1628" s="27">
        <v>41311</v>
      </c>
      <c r="B1628" t="s">
        <v>67</v>
      </c>
      <c r="C1628" t="s">
        <v>68</v>
      </c>
      <c r="D1628">
        <v>1253.01</v>
      </c>
      <c r="E1628">
        <v>1273.81</v>
      </c>
      <c r="F1628">
        <v>-1.6329</v>
      </c>
      <c r="G1628">
        <v>-20.8</v>
      </c>
      <c r="H1628">
        <v>123.75</v>
      </c>
      <c r="I1628">
        <v>155060050.1505</v>
      </c>
    </row>
    <row r="1629" spans="1:9" x14ac:dyDescent="0.25">
      <c r="A1629" s="27">
        <v>41310</v>
      </c>
      <c r="B1629" t="s">
        <v>67</v>
      </c>
      <c r="C1629" t="s">
        <v>68</v>
      </c>
      <c r="D1629">
        <v>1273.81</v>
      </c>
      <c r="E1629">
        <v>1314.7</v>
      </c>
      <c r="F1629">
        <v>-3.11022</v>
      </c>
      <c r="G1629">
        <v>-40.89</v>
      </c>
      <c r="H1629">
        <v>123.75</v>
      </c>
      <c r="I1629">
        <v>157634051.19049999</v>
      </c>
    </row>
    <row r="1630" spans="1:9" x14ac:dyDescent="0.25">
      <c r="A1630" s="27">
        <v>41309</v>
      </c>
      <c r="B1630" t="s">
        <v>67</v>
      </c>
      <c r="C1630" t="s">
        <v>68</v>
      </c>
      <c r="D1630">
        <v>1314.7</v>
      </c>
      <c r="E1630">
        <v>1257.45</v>
      </c>
      <c r="F1630">
        <v>4.5528599999999999</v>
      </c>
      <c r="G1630">
        <v>57.25</v>
      </c>
      <c r="H1630">
        <v>124.75</v>
      </c>
      <c r="I1630">
        <v>164008890.73500001</v>
      </c>
    </row>
    <row r="1631" spans="1:9" x14ac:dyDescent="0.25">
      <c r="A1631" s="27">
        <v>41306</v>
      </c>
      <c r="B1631" t="s">
        <v>67</v>
      </c>
      <c r="C1631" t="s">
        <v>68</v>
      </c>
      <c r="D1631">
        <v>1257.45</v>
      </c>
      <c r="E1631">
        <v>1295.55</v>
      </c>
      <c r="F1631">
        <v>-2.9408400000000001</v>
      </c>
      <c r="G1631">
        <v>-38.1</v>
      </c>
      <c r="H1631">
        <v>124.75</v>
      </c>
      <c r="I1631">
        <v>156866950.3725</v>
      </c>
    </row>
    <row r="1632" spans="1:9" x14ac:dyDescent="0.25">
      <c r="A1632" s="27">
        <v>41305</v>
      </c>
      <c r="B1632" t="s">
        <v>67</v>
      </c>
      <c r="C1632" t="s">
        <v>68</v>
      </c>
      <c r="D1632">
        <v>1295.55</v>
      </c>
      <c r="E1632">
        <v>1307.6199999999999</v>
      </c>
      <c r="F1632">
        <v>-0.92305000000000004</v>
      </c>
      <c r="G1632">
        <v>-12.07</v>
      </c>
      <c r="H1632">
        <v>120.75</v>
      </c>
      <c r="I1632">
        <v>156437727.2775</v>
      </c>
    </row>
    <row r="1633" spans="1:9" x14ac:dyDescent="0.25">
      <c r="A1633" s="27">
        <v>41304</v>
      </c>
      <c r="B1633" t="s">
        <v>67</v>
      </c>
      <c r="C1633" t="s">
        <v>68</v>
      </c>
      <c r="D1633">
        <v>1307.6199999999999</v>
      </c>
      <c r="E1633">
        <v>1224.6300000000001</v>
      </c>
      <c r="F1633">
        <v>6.7767400000000002</v>
      </c>
      <c r="G1633">
        <v>82.99</v>
      </c>
      <c r="H1633">
        <v>120.5</v>
      </c>
      <c r="I1633">
        <v>157568275.38100001</v>
      </c>
    </row>
    <row r="1634" spans="1:9" x14ac:dyDescent="0.25">
      <c r="A1634" s="27">
        <v>41303</v>
      </c>
      <c r="B1634" t="s">
        <v>67</v>
      </c>
      <c r="C1634" t="s">
        <v>68</v>
      </c>
      <c r="D1634">
        <v>1224.6300000000001</v>
      </c>
      <c r="E1634">
        <v>1265.72</v>
      </c>
      <c r="F1634">
        <v>-3.2463700000000002</v>
      </c>
      <c r="G1634">
        <v>-41.09</v>
      </c>
      <c r="H1634">
        <v>119</v>
      </c>
      <c r="I1634">
        <v>145731031.2315</v>
      </c>
    </row>
    <row r="1635" spans="1:9" x14ac:dyDescent="0.25">
      <c r="A1635" s="27">
        <v>41302</v>
      </c>
      <c r="B1635" t="s">
        <v>67</v>
      </c>
      <c r="C1635" t="s">
        <v>68</v>
      </c>
      <c r="D1635">
        <v>1265.72</v>
      </c>
      <c r="E1635">
        <v>1232.52</v>
      </c>
      <c r="F1635">
        <v>2.69367</v>
      </c>
      <c r="G1635">
        <v>33.200000000000003</v>
      </c>
      <c r="H1635">
        <v>118</v>
      </c>
      <c r="I1635">
        <v>149355023.28600001</v>
      </c>
    </row>
    <row r="1636" spans="1:9" x14ac:dyDescent="0.25">
      <c r="A1636" s="27">
        <v>41299</v>
      </c>
      <c r="B1636" t="s">
        <v>67</v>
      </c>
      <c r="C1636" t="s">
        <v>68</v>
      </c>
      <c r="D1636">
        <v>1232.52</v>
      </c>
      <c r="E1636">
        <v>1222.5899999999999</v>
      </c>
      <c r="F1636">
        <v>0.81220999999999999</v>
      </c>
      <c r="G1636">
        <v>9.93</v>
      </c>
      <c r="H1636">
        <v>117.25</v>
      </c>
      <c r="I1636">
        <v>144513031.62599999</v>
      </c>
    </row>
    <row r="1637" spans="1:9" x14ac:dyDescent="0.25">
      <c r="A1637" s="27">
        <v>41298</v>
      </c>
      <c r="B1637" t="s">
        <v>67</v>
      </c>
      <c r="C1637" t="s">
        <v>68</v>
      </c>
      <c r="D1637">
        <v>1222.5899999999999</v>
      </c>
      <c r="E1637">
        <v>1205.49</v>
      </c>
      <c r="F1637">
        <v>1.4185099999999999</v>
      </c>
      <c r="G1637">
        <v>17.100000000000001</v>
      </c>
      <c r="H1637">
        <v>117.25</v>
      </c>
      <c r="I1637">
        <v>143348738.6295</v>
      </c>
    </row>
    <row r="1638" spans="1:9" x14ac:dyDescent="0.25">
      <c r="A1638" s="27">
        <v>41297</v>
      </c>
      <c r="B1638" t="s">
        <v>67</v>
      </c>
      <c r="C1638" t="s">
        <v>68</v>
      </c>
      <c r="D1638">
        <v>1205.49</v>
      </c>
      <c r="E1638">
        <v>1235.9100000000001</v>
      </c>
      <c r="F1638">
        <v>-2.4613399999999999</v>
      </c>
      <c r="G1638">
        <v>-30.42</v>
      </c>
      <c r="H1638">
        <v>121.5</v>
      </c>
      <c r="I1638">
        <v>146467095.27450001</v>
      </c>
    </row>
    <row r="1639" spans="1:9" x14ac:dyDescent="0.25">
      <c r="A1639" s="27">
        <v>41296</v>
      </c>
      <c r="B1639" t="s">
        <v>67</v>
      </c>
      <c r="C1639" t="s">
        <v>68</v>
      </c>
      <c r="D1639">
        <v>1235.9100000000001</v>
      </c>
      <c r="E1639">
        <v>1292.32</v>
      </c>
      <c r="F1639">
        <v>-4.3650200000000003</v>
      </c>
      <c r="G1639">
        <v>-56.41</v>
      </c>
      <c r="H1639">
        <v>118.5</v>
      </c>
      <c r="I1639">
        <v>146455396.79550001</v>
      </c>
    </row>
    <row r="1640" spans="1:9" x14ac:dyDescent="0.25">
      <c r="A1640" s="27">
        <v>41292</v>
      </c>
      <c r="B1640" t="s">
        <v>67</v>
      </c>
      <c r="C1640" t="s">
        <v>68</v>
      </c>
      <c r="D1640">
        <v>1292.32</v>
      </c>
      <c r="E1640">
        <v>1380.45</v>
      </c>
      <c r="F1640">
        <v>-6.38415</v>
      </c>
      <c r="G1640">
        <v>-88.13</v>
      </c>
      <c r="H1640">
        <v>114</v>
      </c>
      <c r="I1640">
        <v>147324544.616</v>
      </c>
    </row>
    <row r="1641" spans="1:9" x14ac:dyDescent="0.25">
      <c r="A1641" s="27">
        <v>41291</v>
      </c>
      <c r="B1641" t="s">
        <v>67</v>
      </c>
      <c r="C1641" t="s">
        <v>68</v>
      </c>
      <c r="D1641">
        <v>1380.45</v>
      </c>
      <c r="E1641">
        <v>1364.19</v>
      </c>
      <c r="F1641">
        <v>1.1919200000000001</v>
      </c>
      <c r="G1641">
        <v>16.260000000000002</v>
      </c>
      <c r="H1641">
        <v>112</v>
      </c>
      <c r="I1641">
        <v>154610469.02250001</v>
      </c>
    </row>
    <row r="1642" spans="1:9" x14ac:dyDescent="0.25">
      <c r="A1642" s="27">
        <v>41290</v>
      </c>
      <c r="B1642" t="s">
        <v>67</v>
      </c>
      <c r="C1642" t="s">
        <v>68</v>
      </c>
      <c r="D1642">
        <v>1364.19</v>
      </c>
      <c r="E1642">
        <v>1390.5</v>
      </c>
      <c r="F1642">
        <v>-1.8921300000000001</v>
      </c>
      <c r="G1642">
        <v>-26.31</v>
      </c>
      <c r="H1642">
        <v>106</v>
      </c>
      <c r="I1642">
        <v>144604208.20950001</v>
      </c>
    </row>
    <row r="1643" spans="1:9" x14ac:dyDescent="0.25">
      <c r="A1643" s="27">
        <v>41289</v>
      </c>
      <c r="B1643" t="s">
        <v>67</v>
      </c>
      <c r="C1643" t="s">
        <v>68</v>
      </c>
      <c r="D1643">
        <v>1390.5</v>
      </c>
      <c r="E1643">
        <v>1402.49</v>
      </c>
      <c r="F1643">
        <v>-0.85490999999999995</v>
      </c>
      <c r="G1643">
        <v>-11.99</v>
      </c>
      <c r="H1643">
        <v>101.5</v>
      </c>
      <c r="I1643">
        <v>141135819.52500001</v>
      </c>
    </row>
    <row r="1644" spans="1:9" x14ac:dyDescent="0.25">
      <c r="A1644" s="27">
        <v>41288</v>
      </c>
      <c r="B1644" t="s">
        <v>67</v>
      </c>
      <c r="C1644" t="s">
        <v>68</v>
      </c>
      <c r="D1644">
        <v>1402.49</v>
      </c>
      <c r="E1644">
        <v>1407</v>
      </c>
      <c r="F1644">
        <v>-0.32053999999999999</v>
      </c>
      <c r="G1644">
        <v>-4.51</v>
      </c>
      <c r="H1644">
        <v>101.5</v>
      </c>
      <c r="I1644">
        <v>142352805.12450001</v>
      </c>
    </row>
    <row r="1645" spans="1:9" x14ac:dyDescent="0.25">
      <c r="A1645" s="27">
        <v>41285</v>
      </c>
      <c r="B1645" t="s">
        <v>67</v>
      </c>
      <c r="C1645" t="s">
        <v>68</v>
      </c>
      <c r="D1645">
        <v>1407</v>
      </c>
      <c r="E1645">
        <v>1415.28</v>
      </c>
      <c r="F1645">
        <v>-0.58504</v>
      </c>
      <c r="G1645">
        <v>-8.2799999999999994</v>
      </c>
      <c r="H1645">
        <v>100.5</v>
      </c>
      <c r="I1645">
        <v>141403570.34999999</v>
      </c>
    </row>
    <row r="1646" spans="1:9" x14ac:dyDescent="0.25">
      <c r="A1646" s="27">
        <v>41284</v>
      </c>
      <c r="B1646" t="s">
        <v>67</v>
      </c>
      <c r="C1646" t="s">
        <v>68</v>
      </c>
      <c r="D1646">
        <v>1415.28</v>
      </c>
      <c r="E1646">
        <v>1446.29</v>
      </c>
      <c r="F1646">
        <v>-2.14411</v>
      </c>
      <c r="G1646">
        <v>-31.01</v>
      </c>
      <c r="H1646">
        <v>99.5</v>
      </c>
      <c r="I1646">
        <v>140820430.764</v>
      </c>
    </row>
    <row r="1647" spans="1:9" x14ac:dyDescent="0.25">
      <c r="A1647" s="27">
        <v>41283</v>
      </c>
      <c r="B1647" t="s">
        <v>67</v>
      </c>
      <c r="C1647" t="s">
        <v>68</v>
      </c>
      <c r="D1647">
        <v>1446.29</v>
      </c>
      <c r="E1647">
        <v>1448.27</v>
      </c>
      <c r="F1647">
        <v>-0.13671</v>
      </c>
      <c r="G1647">
        <v>-1.98</v>
      </c>
      <c r="H1647">
        <v>99</v>
      </c>
      <c r="I1647">
        <v>143182782.3145</v>
      </c>
    </row>
    <row r="1648" spans="1:9" x14ac:dyDescent="0.25">
      <c r="A1648" s="27">
        <v>41282</v>
      </c>
      <c r="B1648" t="s">
        <v>67</v>
      </c>
      <c r="C1648" t="s">
        <v>68</v>
      </c>
      <c r="D1648">
        <v>1448.27</v>
      </c>
      <c r="E1648">
        <v>1451.26</v>
      </c>
      <c r="F1648">
        <v>-0.20602999999999999</v>
      </c>
      <c r="G1648">
        <v>-2.99</v>
      </c>
      <c r="H1648">
        <v>95.5</v>
      </c>
      <c r="I1648">
        <v>138309857.41350001</v>
      </c>
    </row>
    <row r="1649" spans="1:9" x14ac:dyDescent="0.25">
      <c r="A1649" s="27">
        <v>41281</v>
      </c>
      <c r="B1649" t="s">
        <v>67</v>
      </c>
      <c r="C1649" t="s">
        <v>68</v>
      </c>
      <c r="D1649">
        <v>1451.26</v>
      </c>
      <c r="E1649">
        <v>1484.94</v>
      </c>
      <c r="F1649">
        <v>-2.2681100000000001</v>
      </c>
      <c r="G1649">
        <v>-33.68</v>
      </c>
      <c r="H1649">
        <v>94.5</v>
      </c>
      <c r="I1649">
        <v>137144142.56299999</v>
      </c>
    </row>
    <row r="1650" spans="1:9" x14ac:dyDescent="0.25">
      <c r="A1650" s="27">
        <v>41278</v>
      </c>
      <c r="B1650" t="s">
        <v>67</v>
      </c>
      <c r="C1650" t="s">
        <v>68</v>
      </c>
      <c r="D1650">
        <v>1484.94</v>
      </c>
      <c r="E1650">
        <v>1522.11</v>
      </c>
      <c r="F1650">
        <v>-2.4420000000000002</v>
      </c>
      <c r="G1650">
        <v>-37.17</v>
      </c>
      <c r="H1650">
        <v>90</v>
      </c>
      <c r="I1650">
        <v>133644674.24699999</v>
      </c>
    </row>
    <row r="1651" spans="1:9" x14ac:dyDescent="0.25">
      <c r="A1651" s="27">
        <v>41277</v>
      </c>
      <c r="B1651" t="s">
        <v>67</v>
      </c>
      <c r="C1651" t="s">
        <v>68</v>
      </c>
      <c r="D1651">
        <v>1522.11</v>
      </c>
      <c r="E1651">
        <v>1498.88</v>
      </c>
      <c r="F1651">
        <v>1.54982</v>
      </c>
      <c r="G1651">
        <v>23.23</v>
      </c>
      <c r="H1651">
        <v>88.5</v>
      </c>
      <c r="I1651">
        <v>134706811.10550001</v>
      </c>
    </row>
    <row r="1652" spans="1:9" x14ac:dyDescent="0.25">
      <c r="A1652" s="27">
        <v>41276</v>
      </c>
      <c r="B1652" t="s">
        <v>67</v>
      </c>
      <c r="C1652" t="s">
        <v>68</v>
      </c>
      <c r="D1652">
        <v>1498.88</v>
      </c>
      <c r="E1652">
        <v>1678.71</v>
      </c>
      <c r="F1652">
        <v>-10.712389999999999</v>
      </c>
      <c r="G1652">
        <v>-179.83</v>
      </c>
      <c r="H1652">
        <v>79.75</v>
      </c>
      <c r="I1652">
        <v>119535754.94400001</v>
      </c>
    </row>
    <row r="1653" spans="1:9" x14ac:dyDescent="0.25">
      <c r="A1653" s="27">
        <v>41274</v>
      </c>
      <c r="B1653" t="s">
        <v>67</v>
      </c>
      <c r="C1653" t="s">
        <v>68</v>
      </c>
      <c r="D1653">
        <v>1678.71</v>
      </c>
      <c r="E1653">
        <v>2065.04</v>
      </c>
      <c r="F1653">
        <v>-18.708110000000001</v>
      </c>
      <c r="G1653">
        <v>-386.33</v>
      </c>
      <c r="H1653">
        <v>82</v>
      </c>
      <c r="I1653">
        <v>137654303.9355</v>
      </c>
    </row>
    <row r="1654" spans="1:9" x14ac:dyDescent="0.25">
      <c r="A1654" s="27">
        <v>41271</v>
      </c>
      <c r="B1654" t="s">
        <v>67</v>
      </c>
      <c r="C1654" t="s">
        <v>68</v>
      </c>
      <c r="D1654">
        <v>2065.04</v>
      </c>
      <c r="E1654">
        <v>1784.51</v>
      </c>
      <c r="F1654">
        <v>15.720280000000001</v>
      </c>
      <c r="G1654">
        <v>280.52999999999997</v>
      </c>
      <c r="H1654">
        <v>88</v>
      </c>
      <c r="I1654">
        <v>181723623.252</v>
      </c>
    </row>
    <row r="1655" spans="1:9" x14ac:dyDescent="0.25">
      <c r="A1655" s="27">
        <v>41270</v>
      </c>
      <c r="B1655" t="s">
        <v>67</v>
      </c>
      <c r="C1655" t="s">
        <v>68</v>
      </c>
      <c r="D1655">
        <v>1784.51</v>
      </c>
      <c r="E1655">
        <v>1815.31</v>
      </c>
      <c r="F1655">
        <v>-1.69668</v>
      </c>
      <c r="G1655">
        <v>-30.8</v>
      </c>
      <c r="H1655">
        <v>85.25</v>
      </c>
      <c r="I1655">
        <v>152129566.72549999</v>
      </c>
    </row>
    <row r="1656" spans="1:9" x14ac:dyDescent="0.25">
      <c r="A1656" s="27">
        <v>41269</v>
      </c>
      <c r="B1656" t="s">
        <v>67</v>
      </c>
      <c r="C1656" t="s">
        <v>68</v>
      </c>
      <c r="D1656">
        <v>1815.31</v>
      </c>
      <c r="E1656">
        <v>1741.58</v>
      </c>
      <c r="F1656">
        <v>4.2335099999999999</v>
      </c>
      <c r="G1656">
        <v>73.73</v>
      </c>
      <c r="H1656">
        <v>86</v>
      </c>
      <c r="I1656">
        <v>156116750.76550001</v>
      </c>
    </row>
    <row r="1657" spans="1:9" x14ac:dyDescent="0.25">
      <c r="A1657" s="27">
        <v>41267</v>
      </c>
      <c r="B1657" t="s">
        <v>67</v>
      </c>
      <c r="C1657" t="s">
        <v>68</v>
      </c>
      <c r="D1657">
        <v>1741.58</v>
      </c>
      <c r="E1657">
        <v>1704.14</v>
      </c>
      <c r="F1657">
        <v>2.1970000000000001</v>
      </c>
      <c r="G1657">
        <v>37.44</v>
      </c>
      <c r="H1657">
        <v>83</v>
      </c>
      <c r="I1657">
        <v>144551227.079</v>
      </c>
    </row>
    <row r="1658" spans="1:9" x14ac:dyDescent="0.25">
      <c r="A1658" s="27">
        <v>41264</v>
      </c>
      <c r="B1658" t="s">
        <v>67</v>
      </c>
      <c r="C1658" t="s">
        <v>68</v>
      </c>
      <c r="D1658">
        <v>1704.14</v>
      </c>
      <c r="E1658">
        <v>1637.74</v>
      </c>
      <c r="F1658">
        <v>4.0543699999999996</v>
      </c>
      <c r="G1658">
        <v>66.400000000000006</v>
      </c>
      <c r="H1658">
        <v>83</v>
      </c>
      <c r="I1658">
        <v>141443705.20699999</v>
      </c>
    </row>
    <row r="1659" spans="1:9" x14ac:dyDescent="0.25">
      <c r="A1659" s="27">
        <v>41263</v>
      </c>
      <c r="B1659" t="s">
        <v>67</v>
      </c>
      <c r="C1659" t="s">
        <v>68</v>
      </c>
      <c r="D1659">
        <v>1637.74</v>
      </c>
      <c r="E1659">
        <v>1601.08</v>
      </c>
      <c r="F1659">
        <v>2.2896999999999998</v>
      </c>
      <c r="G1659">
        <v>36.659999999999997</v>
      </c>
      <c r="H1659">
        <v>83</v>
      </c>
      <c r="I1659">
        <v>135932501.88699999</v>
      </c>
    </row>
    <row r="1660" spans="1:9" x14ac:dyDescent="0.25">
      <c r="A1660" s="27">
        <v>41262</v>
      </c>
      <c r="B1660" t="s">
        <v>67</v>
      </c>
      <c r="C1660" t="s">
        <v>68</v>
      </c>
      <c r="D1660">
        <v>1601.08</v>
      </c>
      <c r="E1660">
        <v>1513</v>
      </c>
      <c r="F1660">
        <v>5.8215500000000002</v>
      </c>
      <c r="G1660">
        <v>88.08</v>
      </c>
      <c r="H1660">
        <v>87.5</v>
      </c>
      <c r="I1660">
        <v>140094580.05399999</v>
      </c>
    </row>
    <row r="1661" spans="1:9" x14ac:dyDescent="0.25">
      <c r="A1661" s="27">
        <v>41261</v>
      </c>
      <c r="B1661" t="s">
        <v>67</v>
      </c>
      <c r="C1661" t="s">
        <v>68</v>
      </c>
      <c r="D1661">
        <v>1513</v>
      </c>
      <c r="E1661">
        <v>1547.35</v>
      </c>
      <c r="F1661">
        <v>-2.2199200000000001</v>
      </c>
      <c r="G1661">
        <v>-34.35</v>
      </c>
      <c r="H1661">
        <v>84.5</v>
      </c>
      <c r="I1661">
        <v>127848575.65000001</v>
      </c>
    </row>
    <row r="1662" spans="1:9" x14ac:dyDescent="0.25">
      <c r="A1662" s="27">
        <v>41260</v>
      </c>
      <c r="B1662" t="s">
        <v>67</v>
      </c>
      <c r="C1662" t="s">
        <v>68</v>
      </c>
      <c r="D1662">
        <v>1547.35</v>
      </c>
      <c r="E1662">
        <v>1613.26</v>
      </c>
      <c r="F1662">
        <v>-4.0855199999999998</v>
      </c>
      <c r="G1662">
        <v>-65.91</v>
      </c>
      <c r="H1662">
        <v>86.5</v>
      </c>
      <c r="I1662">
        <v>133845852.36750001</v>
      </c>
    </row>
    <row r="1663" spans="1:9" x14ac:dyDescent="0.25">
      <c r="A1663" s="27">
        <v>41257</v>
      </c>
      <c r="B1663" t="s">
        <v>67</v>
      </c>
      <c r="C1663" t="s">
        <v>68</v>
      </c>
      <c r="D1663">
        <v>1613.26</v>
      </c>
      <c r="E1663">
        <v>1621.33</v>
      </c>
      <c r="F1663">
        <v>-0.49774000000000002</v>
      </c>
      <c r="G1663">
        <v>-8.07</v>
      </c>
      <c r="H1663">
        <v>86.5</v>
      </c>
      <c r="I1663">
        <v>139547070.66299999</v>
      </c>
    </row>
    <row r="1664" spans="1:9" x14ac:dyDescent="0.25">
      <c r="A1664" s="27">
        <v>41256</v>
      </c>
      <c r="B1664" t="s">
        <v>67</v>
      </c>
      <c r="C1664" t="s">
        <v>68</v>
      </c>
      <c r="D1664">
        <v>1621.33</v>
      </c>
      <c r="E1664">
        <v>1596.9</v>
      </c>
      <c r="F1664">
        <v>1.5298400000000001</v>
      </c>
      <c r="G1664">
        <v>24.43</v>
      </c>
      <c r="H1664">
        <v>90.5</v>
      </c>
      <c r="I1664">
        <v>146730446.06650001</v>
      </c>
    </row>
    <row r="1665" spans="1:9" x14ac:dyDescent="0.25">
      <c r="A1665" s="27">
        <v>41255</v>
      </c>
      <c r="B1665" t="s">
        <v>67</v>
      </c>
      <c r="C1665" t="s">
        <v>68</v>
      </c>
      <c r="D1665">
        <v>1596.9</v>
      </c>
      <c r="E1665">
        <v>1537.64</v>
      </c>
      <c r="F1665">
        <v>3.8539599999999998</v>
      </c>
      <c r="G1665">
        <v>59.26</v>
      </c>
      <c r="H1665">
        <v>90.5</v>
      </c>
      <c r="I1665">
        <v>144519529.845</v>
      </c>
    </row>
    <row r="1666" spans="1:9" x14ac:dyDescent="0.25">
      <c r="A1666" s="27">
        <v>41254</v>
      </c>
      <c r="B1666" t="s">
        <v>67</v>
      </c>
      <c r="C1666" t="s">
        <v>68</v>
      </c>
      <c r="D1666">
        <v>1537.64</v>
      </c>
      <c r="E1666">
        <v>1587.06</v>
      </c>
      <c r="F1666">
        <v>-3.1139299999999999</v>
      </c>
      <c r="G1666">
        <v>-49.42</v>
      </c>
      <c r="H1666">
        <v>92.75</v>
      </c>
      <c r="I1666">
        <v>142616186.882</v>
      </c>
    </row>
    <row r="1667" spans="1:9" x14ac:dyDescent="0.25">
      <c r="A1667" s="27">
        <v>41253</v>
      </c>
      <c r="B1667" t="s">
        <v>67</v>
      </c>
      <c r="C1667" t="s">
        <v>68</v>
      </c>
      <c r="D1667">
        <v>1587.06</v>
      </c>
      <c r="E1667">
        <v>1598.86</v>
      </c>
      <c r="F1667">
        <v>-0.73802999999999996</v>
      </c>
      <c r="G1667">
        <v>-11.8</v>
      </c>
      <c r="H1667">
        <v>91.75</v>
      </c>
      <c r="I1667">
        <v>145612834.35299999</v>
      </c>
    </row>
    <row r="1668" spans="1:9" x14ac:dyDescent="0.25">
      <c r="A1668" s="27">
        <v>41250</v>
      </c>
      <c r="B1668" t="s">
        <v>67</v>
      </c>
      <c r="C1668" t="s">
        <v>68</v>
      </c>
      <c r="D1668">
        <v>1598.86</v>
      </c>
      <c r="E1668">
        <v>1636.81</v>
      </c>
      <c r="F1668">
        <v>-2.31853</v>
      </c>
      <c r="G1668">
        <v>-37.950000000000003</v>
      </c>
      <c r="H1668">
        <v>98.25</v>
      </c>
      <c r="I1668">
        <v>157088074.94299999</v>
      </c>
    </row>
    <row r="1669" spans="1:9" x14ac:dyDescent="0.25">
      <c r="A1669" s="27">
        <v>41249</v>
      </c>
      <c r="B1669" t="s">
        <v>67</v>
      </c>
      <c r="C1669" t="s">
        <v>68</v>
      </c>
      <c r="D1669">
        <v>1636.81</v>
      </c>
      <c r="E1669">
        <v>1607.88</v>
      </c>
      <c r="F1669">
        <v>1.7992600000000001</v>
      </c>
      <c r="G1669">
        <v>28.93</v>
      </c>
      <c r="H1669">
        <v>92.25</v>
      </c>
      <c r="I1669">
        <v>150995804.3405</v>
      </c>
    </row>
    <row r="1670" spans="1:9" x14ac:dyDescent="0.25">
      <c r="A1670" s="27">
        <v>41248</v>
      </c>
      <c r="B1670" t="s">
        <v>67</v>
      </c>
      <c r="C1670" t="s">
        <v>68</v>
      </c>
      <c r="D1670">
        <v>1607.88</v>
      </c>
      <c r="E1670">
        <v>1653.27</v>
      </c>
      <c r="F1670">
        <v>-2.7454700000000001</v>
      </c>
      <c r="G1670">
        <v>-45.39</v>
      </c>
      <c r="H1670">
        <v>92.25</v>
      </c>
      <c r="I1670">
        <v>148327010.39399999</v>
      </c>
    </row>
    <row r="1671" spans="1:9" x14ac:dyDescent="0.25">
      <c r="A1671" s="27">
        <v>41247</v>
      </c>
      <c r="B1671" t="s">
        <v>67</v>
      </c>
      <c r="C1671" t="s">
        <v>68</v>
      </c>
      <c r="D1671">
        <v>1653.27</v>
      </c>
      <c r="E1671">
        <v>1639.59</v>
      </c>
      <c r="F1671">
        <v>0.83435000000000004</v>
      </c>
      <c r="G1671">
        <v>13.68</v>
      </c>
      <c r="H1671">
        <v>87.75</v>
      </c>
      <c r="I1671">
        <v>145074525.16350001</v>
      </c>
    </row>
    <row r="1672" spans="1:9" x14ac:dyDescent="0.25">
      <c r="A1672" s="27">
        <v>41246</v>
      </c>
      <c r="B1672" t="s">
        <v>67</v>
      </c>
      <c r="C1672" t="s">
        <v>68</v>
      </c>
      <c r="D1672">
        <v>1639.59</v>
      </c>
      <c r="E1672">
        <v>1567.52</v>
      </c>
      <c r="F1672">
        <v>4.5977100000000002</v>
      </c>
      <c r="G1672">
        <v>72.069999999999993</v>
      </c>
      <c r="H1672">
        <v>88.75</v>
      </c>
      <c r="I1672">
        <v>145513694.4795</v>
      </c>
    </row>
    <row r="1673" spans="1:9" x14ac:dyDescent="0.25">
      <c r="A1673" s="27">
        <v>41243</v>
      </c>
      <c r="B1673" t="s">
        <v>67</v>
      </c>
      <c r="C1673" t="s">
        <v>68</v>
      </c>
      <c r="D1673">
        <v>1567.52</v>
      </c>
      <c r="E1673">
        <v>1542.64</v>
      </c>
      <c r="F1673">
        <v>1.6128199999999999</v>
      </c>
      <c r="G1673">
        <v>24.88</v>
      </c>
      <c r="H1673">
        <v>89.25</v>
      </c>
      <c r="I1673">
        <v>139901238.37599999</v>
      </c>
    </row>
    <row r="1674" spans="1:9" x14ac:dyDescent="0.25">
      <c r="A1674" s="27">
        <v>41242</v>
      </c>
      <c r="B1674" t="s">
        <v>67</v>
      </c>
      <c r="C1674" t="s">
        <v>68</v>
      </c>
      <c r="D1674">
        <v>1542.64</v>
      </c>
      <c r="E1674">
        <v>1568.47</v>
      </c>
      <c r="F1674">
        <v>-1.64683</v>
      </c>
      <c r="G1674">
        <v>-25.83</v>
      </c>
      <c r="H1674">
        <v>94.75</v>
      </c>
      <c r="I1674">
        <v>146165217.132</v>
      </c>
    </row>
    <row r="1675" spans="1:9" x14ac:dyDescent="0.25">
      <c r="A1675" s="27">
        <v>41241</v>
      </c>
      <c r="B1675" t="s">
        <v>67</v>
      </c>
      <c r="C1675" t="s">
        <v>68</v>
      </c>
      <c r="D1675">
        <v>1568.47</v>
      </c>
      <c r="E1675">
        <v>1629.61</v>
      </c>
      <c r="F1675">
        <v>-3.7518199999999999</v>
      </c>
      <c r="G1675">
        <v>-61.14</v>
      </c>
      <c r="H1675">
        <v>93.25</v>
      </c>
      <c r="I1675">
        <v>146259905.9235</v>
      </c>
    </row>
    <row r="1676" spans="1:9" x14ac:dyDescent="0.25">
      <c r="A1676" s="27">
        <v>41240</v>
      </c>
      <c r="B1676" t="s">
        <v>67</v>
      </c>
      <c r="C1676" t="s">
        <v>68</v>
      </c>
      <c r="D1676">
        <v>1629.61</v>
      </c>
      <c r="E1676">
        <v>1577.79</v>
      </c>
      <c r="F1676">
        <v>3.2843399999999998</v>
      </c>
      <c r="G1676">
        <v>51.82</v>
      </c>
      <c r="H1676">
        <v>95.25</v>
      </c>
      <c r="I1676">
        <v>155220433.98050001</v>
      </c>
    </row>
    <row r="1677" spans="1:9" x14ac:dyDescent="0.25">
      <c r="A1677" s="27">
        <v>41239</v>
      </c>
      <c r="B1677" t="s">
        <v>67</v>
      </c>
      <c r="C1677" t="s">
        <v>68</v>
      </c>
      <c r="D1677">
        <v>1577.79</v>
      </c>
      <c r="E1677">
        <v>1627.32</v>
      </c>
      <c r="F1677">
        <v>-3.04365</v>
      </c>
      <c r="G1677">
        <v>-49.53</v>
      </c>
      <c r="H1677">
        <v>95.25</v>
      </c>
      <c r="I1677">
        <v>150284576.38949999</v>
      </c>
    </row>
    <row r="1678" spans="1:9" x14ac:dyDescent="0.25">
      <c r="A1678" s="27">
        <v>41236</v>
      </c>
      <c r="B1678" t="s">
        <v>67</v>
      </c>
      <c r="C1678" t="s">
        <v>68</v>
      </c>
      <c r="D1678">
        <v>1627.32</v>
      </c>
      <c r="E1678">
        <v>1663.19</v>
      </c>
      <c r="F1678">
        <v>-2.1566999999999998</v>
      </c>
      <c r="G1678">
        <v>-35.869999999999997</v>
      </c>
      <c r="H1678">
        <v>88</v>
      </c>
      <c r="I1678">
        <v>143204241.366</v>
      </c>
    </row>
    <row r="1679" spans="1:9" x14ac:dyDescent="0.25">
      <c r="A1679" s="27">
        <v>41234</v>
      </c>
      <c r="B1679" t="s">
        <v>67</v>
      </c>
      <c r="C1679" t="s">
        <v>68</v>
      </c>
      <c r="D1679">
        <v>1663.19</v>
      </c>
      <c r="E1679">
        <v>1658.15</v>
      </c>
      <c r="F1679">
        <v>0.30395</v>
      </c>
      <c r="G1679">
        <v>5.04</v>
      </c>
      <c r="H1679">
        <v>82.25</v>
      </c>
      <c r="I1679">
        <v>136797460.6595</v>
      </c>
    </row>
    <row r="1680" spans="1:9" x14ac:dyDescent="0.25">
      <c r="A1680" s="27">
        <v>41233</v>
      </c>
      <c r="B1680" t="s">
        <v>67</v>
      </c>
      <c r="C1680" t="s">
        <v>68</v>
      </c>
      <c r="D1680">
        <v>1658.15</v>
      </c>
      <c r="E1680">
        <v>1678.21</v>
      </c>
      <c r="F1680">
        <v>-1.1953199999999999</v>
      </c>
      <c r="G1680">
        <v>-20.059999999999999</v>
      </c>
      <c r="H1680">
        <v>82.25</v>
      </c>
      <c r="I1680">
        <v>136382920.4075</v>
      </c>
    </row>
    <row r="1681" spans="1:9" x14ac:dyDescent="0.25">
      <c r="A1681" s="27">
        <v>41232</v>
      </c>
      <c r="B1681" t="s">
        <v>67</v>
      </c>
      <c r="C1681" t="s">
        <v>68</v>
      </c>
      <c r="D1681">
        <v>1678.21</v>
      </c>
      <c r="E1681">
        <v>1842.09</v>
      </c>
      <c r="F1681">
        <v>-8.8964200000000009</v>
      </c>
      <c r="G1681">
        <v>-163.88</v>
      </c>
      <c r="H1681">
        <v>83.75</v>
      </c>
      <c r="I1681">
        <v>140550171.41049999</v>
      </c>
    </row>
    <row r="1682" spans="1:9" x14ac:dyDescent="0.25">
      <c r="A1682" s="27">
        <v>41229</v>
      </c>
      <c r="B1682" t="s">
        <v>67</v>
      </c>
      <c r="C1682" t="s">
        <v>68</v>
      </c>
      <c r="D1682">
        <v>1842.09</v>
      </c>
      <c r="E1682">
        <v>1943.77</v>
      </c>
      <c r="F1682">
        <v>-5.2310699999999999</v>
      </c>
      <c r="G1682">
        <v>-101.68</v>
      </c>
      <c r="H1682">
        <v>86.5</v>
      </c>
      <c r="I1682">
        <v>159340877.1045</v>
      </c>
    </row>
    <row r="1683" spans="1:9" x14ac:dyDescent="0.25">
      <c r="A1683" s="27">
        <v>41228</v>
      </c>
      <c r="B1683" t="s">
        <v>67</v>
      </c>
      <c r="C1683" t="s">
        <v>68</v>
      </c>
      <c r="D1683">
        <v>1943.77</v>
      </c>
      <c r="E1683">
        <v>1927.67</v>
      </c>
      <c r="F1683">
        <v>0.83521000000000001</v>
      </c>
      <c r="G1683">
        <v>16.100000000000001</v>
      </c>
      <c r="H1683">
        <v>88</v>
      </c>
      <c r="I1683">
        <v>171051857.18849999</v>
      </c>
    </row>
    <row r="1684" spans="1:9" x14ac:dyDescent="0.25">
      <c r="A1684" s="27">
        <v>41227</v>
      </c>
      <c r="B1684" t="s">
        <v>67</v>
      </c>
      <c r="C1684" t="s">
        <v>68</v>
      </c>
      <c r="D1684">
        <v>1927.67</v>
      </c>
      <c r="E1684">
        <v>1842.75</v>
      </c>
      <c r="F1684">
        <v>4.6083299999999996</v>
      </c>
      <c r="G1684">
        <v>84.92</v>
      </c>
      <c r="H1684">
        <v>89.75</v>
      </c>
      <c r="I1684">
        <v>173008478.88350001</v>
      </c>
    </row>
    <row r="1685" spans="1:9" x14ac:dyDescent="0.25">
      <c r="A1685" s="27">
        <v>41226</v>
      </c>
      <c r="B1685" t="s">
        <v>67</v>
      </c>
      <c r="C1685" t="s">
        <v>68</v>
      </c>
      <c r="D1685">
        <v>1842.75</v>
      </c>
      <c r="E1685">
        <v>1858.08</v>
      </c>
      <c r="F1685">
        <v>-0.82504999999999995</v>
      </c>
      <c r="G1685">
        <v>-15.33</v>
      </c>
      <c r="H1685">
        <v>89.75</v>
      </c>
      <c r="I1685">
        <v>165386904.63749999</v>
      </c>
    </row>
    <row r="1686" spans="1:9" x14ac:dyDescent="0.25">
      <c r="A1686" s="27">
        <v>41225</v>
      </c>
      <c r="B1686" t="s">
        <v>67</v>
      </c>
      <c r="C1686" t="s">
        <v>68</v>
      </c>
      <c r="D1686">
        <v>1858.08</v>
      </c>
      <c r="E1686">
        <v>1994.55</v>
      </c>
      <c r="F1686">
        <v>-6.8421399999999997</v>
      </c>
      <c r="G1686">
        <v>-136.47</v>
      </c>
      <c r="H1686">
        <v>89.75</v>
      </c>
      <c r="I1686">
        <v>166762772.90400001</v>
      </c>
    </row>
    <row r="1687" spans="1:9" x14ac:dyDescent="0.25">
      <c r="A1687" s="27">
        <v>41222</v>
      </c>
      <c r="B1687" t="s">
        <v>67</v>
      </c>
      <c r="C1687" t="s">
        <v>68</v>
      </c>
      <c r="D1687">
        <v>1994.55</v>
      </c>
      <c r="E1687">
        <v>1970</v>
      </c>
      <c r="F1687">
        <v>1.2461899999999999</v>
      </c>
      <c r="G1687">
        <v>24.55</v>
      </c>
      <c r="H1687">
        <v>87.25</v>
      </c>
      <c r="I1687">
        <v>174024587.22749999</v>
      </c>
    </row>
    <row r="1688" spans="1:9" x14ac:dyDescent="0.25">
      <c r="A1688" s="27">
        <v>41221</v>
      </c>
      <c r="B1688" t="s">
        <v>67</v>
      </c>
      <c r="C1688" t="s">
        <v>68</v>
      </c>
      <c r="D1688">
        <v>1970</v>
      </c>
      <c r="E1688">
        <v>1996.29</v>
      </c>
      <c r="F1688">
        <v>-1.31694</v>
      </c>
      <c r="G1688">
        <v>-26.29</v>
      </c>
      <c r="H1688">
        <v>84.75</v>
      </c>
      <c r="I1688">
        <v>166957598.5</v>
      </c>
    </row>
    <row r="1689" spans="1:9" x14ac:dyDescent="0.25">
      <c r="A1689" s="27">
        <v>41220</v>
      </c>
      <c r="B1689" t="s">
        <v>67</v>
      </c>
      <c r="C1689" t="s">
        <v>68</v>
      </c>
      <c r="D1689">
        <v>1996.29</v>
      </c>
      <c r="E1689">
        <v>1834.04</v>
      </c>
      <c r="F1689">
        <v>8.8465900000000008</v>
      </c>
      <c r="G1689">
        <v>162.25</v>
      </c>
      <c r="H1689">
        <v>86.25</v>
      </c>
      <c r="I1689">
        <v>172180112.3145</v>
      </c>
    </row>
    <row r="1690" spans="1:9" x14ac:dyDescent="0.25">
      <c r="A1690" s="27">
        <v>41219</v>
      </c>
      <c r="B1690" t="s">
        <v>67</v>
      </c>
      <c r="C1690" t="s">
        <v>68</v>
      </c>
      <c r="D1690">
        <v>1834.04</v>
      </c>
      <c r="E1690">
        <v>1928.48</v>
      </c>
      <c r="F1690">
        <v>-4.8971200000000001</v>
      </c>
      <c r="G1690">
        <v>-94.44</v>
      </c>
      <c r="H1690">
        <v>91.25</v>
      </c>
      <c r="I1690">
        <v>167356241.70199999</v>
      </c>
    </row>
    <row r="1691" spans="1:9" x14ac:dyDescent="0.25">
      <c r="A1691" s="27">
        <v>41218</v>
      </c>
      <c r="B1691" t="s">
        <v>67</v>
      </c>
      <c r="C1691" t="s">
        <v>68</v>
      </c>
      <c r="D1691">
        <v>1928.48</v>
      </c>
      <c r="E1691">
        <v>1897.2</v>
      </c>
      <c r="F1691">
        <v>1.6487499999999999</v>
      </c>
      <c r="G1691">
        <v>31.28</v>
      </c>
      <c r="H1691">
        <v>90</v>
      </c>
      <c r="I1691">
        <v>173563296.42399999</v>
      </c>
    </row>
    <row r="1692" spans="1:9" x14ac:dyDescent="0.25">
      <c r="A1692" s="27">
        <v>41215</v>
      </c>
      <c r="B1692" t="s">
        <v>67</v>
      </c>
      <c r="C1692" t="s">
        <v>68</v>
      </c>
      <c r="D1692">
        <v>1897.2</v>
      </c>
      <c r="E1692">
        <v>1813.34</v>
      </c>
      <c r="F1692">
        <v>4.6246200000000002</v>
      </c>
      <c r="G1692">
        <v>83.86</v>
      </c>
      <c r="H1692">
        <v>91.5</v>
      </c>
      <c r="I1692">
        <v>173593894.86000001</v>
      </c>
    </row>
    <row r="1693" spans="1:9" x14ac:dyDescent="0.25">
      <c r="A1693" s="27">
        <v>41214</v>
      </c>
      <c r="B1693" t="s">
        <v>67</v>
      </c>
      <c r="C1693" t="s">
        <v>68</v>
      </c>
      <c r="D1693">
        <v>1813.34</v>
      </c>
      <c r="E1693">
        <v>2006.48</v>
      </c>
      <c r="F1693">
        <v>-9.6258099999999995</v>
      </c>
      <c r="G1693">
        <v>-193.14</v>
      </c>
      <c r="H1693">
        <v>91.5</v>
      </c>
      <c r="I1693">
        <v>165920700.667</v>
      </c>
    </row>
    <row r="1694" spans="1:9" x14ac:dyDescent="0.25">
      <c r="A1694" s="27">
        <v>41213</v>
      </c>
      <c r="B1694" t="s">
        <v>67</v>
      </c>
      <c r="C1694" t="s">
        <v>68</v>
      </c>
      <c r="D1694">
        <v>2006.48</v>
      </c>
      <c r="E1694">
        <v>1936.41</v>
      </c>
      <c r="F1694">
        <v>3.6185499999999999</v>
      </c>
      <c r="G1694">
        <v>70.069999999999993</v>
      </c>
      <c r="H1694">
        <v>90</v>
      </c>
      <c r="I1694">
        <v>180583300.324</v>
      </c>
    </row>
    <row r="1695" spans="1:9" x14ac:dyDescent="0.25">
      <c r="A1695" s="27">
        <v>41208</v>
      </c>
      <c r="B1695" t="s">
        <v>67</v>
      </c>
      <c r="C1695" t="s">
        <v>68</v>
      </c>
      <c r="D1695">
        <v>1936.41</v>
      </c>
      <c r="E1695">
        <v>1940.16</v>
      </c>
      <c r="F1695">
        <v>-0.19328000000000001</v>
      </c>
      <c r="G1695">
        <v>-3.75</v>
      </c>
      <c r="H1695">
        <v>92</v>
      </c>
      <c r="I1695">
        <v>178149816.82049999</v>
      </c>
    </row>
    <row r="1696" spans="1:9" x14ac:dyDescent="0.25">
      <c r="A1696" s="27">
        <v>41207</v>
      </c>
      <c r="B1696" t="s">
        <v>67</v>
      </c>
      <c r="C1696" t="s">
        <v>68</v>
      </c>
      <c r="D1696">
        <v>1940.16</v>
      </c>
      <c r="E1696">
        <v>1981.17</v>
      </c>
      <c r="F1696">
        <v>-2.0699900000000002</v>
      </c>
      <c r="G1696">
        <v>-41.01</v>
      </c>
      <c r="H1696">
        <v>93</v>
      </c>
      <c r="I1696">
        <v>180434977.00799999</v>
      </c>
    </row>
    <row r="1697" spans="1:9" x14ac:dyDescent="0.25">
      <c r="A1697" s="27">
        <v>41206</v>
      </c>
      <c r="B1697" t="s">
        <v>67</v>
      </c>
      <c r="C1697" t="s">
        <v>68</v>
      </c>
      <c r="D1697">
        <v>1981.17</v>
      </c>
      <c r="E1697">
        <v>2025.47</v>
      </c>
      <c r="F1697">
        <v>-2.1871499999999999</v>
      </c>
      <c r="G1697">
        <v>-44.3</v>
      </c>
      <c r="H1697">
        <v>91.75</v>
      </c>
      <c r="I1697">
        <v>181772446.55849999</v>
      </c>
    </row>
    <row r="1698" spans="1:9" x14ac:dyDescent="0.25">
      <c r="A1698" s="27">
        <v>41205</v>
      </c>
      <c r="B1698" t="s">
        <v>67</v>
      </c>
      <c r="C1698" t="s">
        <v>68</v>
      </c>
      <c r="D1698">
        <v>2025.47</v>
      </c>
      <c r="E1698">
        <v>1839</v>
      </c>
      <c r="F1698">
        <v>10.139749999999999</v>
      </c>
      <c r="G1698">
        <v>186.47</v>
      </c>
      <c r="H1698">
        <v>91.25</v>
      </c>
      <c r="I1698">
        <v>184824238.7735</v>
      </c>
    </row>
    <row r="1699" spans="1:9" x14ac:dyDescent="0.25">
      <c r="A1699" s="27">
        <v>41204</v>
      </c>
      <c r="B1699" t="s">
        <v>67</v>
      </c>
      <c r="C1699" t="s">
        <v>68</v>
      </c>
      <c r="D1699">
        <v>1839</v>
      </c>
      <c r="E1699">
        <v>1867.33</v>
      </c>
      <c r="F1699">
        <v>-1.5171399999999999</v>
      </c>
      <c r="G1699">
        <v>-28.33</v>
      </c>
      <c r="H1699">
        <v>92</v>
      </c>
      <c r="I1699">
        <v>169188091.94999999</v>
      </c>
    </row>
    <row r="1700" spans="1:9" x14ac:dyDescent="0.25">
      <c r="A1700" s="27">
        <v>41201</v>
      </c>
      <c r="B1700" t="s">
        <v>67</v>
      </c>
      <c r="C1700" t="s">
        <v>68</v>
      </c>
      <c r="D1700">
        <v>1867.33</v>
      </c>
      <c r="E1700">
        <v>1772.94</v>
      </c>
      <c r="F1700">
        <v>5.3239299999999998</v>
      </c>
      <c r="G1700">
        <v>94.39</v>
      </c>
      <c r="H1700">
        <v>92.5</v>
      </c>
      <c r="I1700">
        <v>172728118.36649999</v>
      </c>
    </row>
    <row r="1701" spans="1:9" x14ac:dyDescent="0.25">
      <c r="A1701" s="27">
        <v>41200</v>
      </c>
      <c r="B1701" t="s">
        <v>67</v>
      </c>
      <c r="C1701" t="s">
        <v>68</v>
      </c>
      <c r="D1701">
        <v>1772.94</v>
      </c>
      <c r="E1701">
        <v>1746.88</v>
      </c>
      <c r="F1701">
        <v>1.4918</v>
      </c>
      <c r="G1701">
        <v>26.06</v>
      </c>
      <c r="H1701">
        <v>92</v>
      </c>
      <c r="I1701">
        <v>163110568.64700001</v>
      </c>
    </row>
    <row r="1702" spans="1:9" x14ac:dyDescent="0.25">
      <c r="A1702" s="27">
        <v>41199</v>
      </c>
      <c r="B1702" t="s">
        <v>67</v>
      </c>
      <c r="C1702" t="s">
        <v>68</v>
      </c>
      <c r="D1702">
        <v>1746.88</v>
      </c>
      <c r="E1702">
        <v>1778.83</v>
      </c>
      <c r="F1702">
        <v>-1.7961199999999999</v>
      </c>
      <c r="G1702">
        <v>-31.95</v>
      </c>
      <c r="H1702">
        <v>95</v>
      </c>
      <c r="I1702">
        <v>165953687.34400001</v>
      </c>
    </row>
    <row r="1703" spans="1:9" x14ac:dyDescent="0.25">
      <c r="A1703" s="27">
        <v>41198</v>
      </c>
      <c r="B1703" t="s">
        <v>67</v>
      </c>
      <c r="C1703" t="s">
        <v>68</v>
      </c>
      <c r="D1703">
        <v>1778.83</v>
      </c>
      <c r="E1703">
        <v>1820.35</v>
      </c>
      <c r="F1703">
        <v>-2.2808799999999998</v>
      </c>
      <c r="G1703">
        <v>-41.52</v>
      </c>
      <c r="H1703">
        <v>89</v>
      </c>
      <c r="I1703">
        <v>158315958.94150001</v>
      </c>
    </row>
    <row r="1704" spans="1:9" x14ac:dyDescent="0.25">
      <c r="A1704" s="27">
        <v>41197</v>
      </c>
      <c r="B1704" t="s">
        <v>67</v>
      </c>
      <c r="C1704" t="s">
        <v>68</v>
      </c>
      <c r="D1704">
        <v>1820.35</v>
      </c>
      <c r="E1704">
        <v>1912.35</v>
      </c>
      <c r="F1704">
        <v>-4.8108300000000002</v>
      </c>
      <c r="G1704">
        <v>-92</v>
      </c>
      <c r="H1704">
        <v>89.5</v>
      </c>
      <c r="I1704">
        <v>162921416.01750001</v>
      </c>
    </row>
    <row r="1705" spans="1:9" x14ac:dyDescent="0.25">
      <c r="A1705" s="27">
        <v>41194</v>
      </c>
      <c r="B1705" t="s">
        <v>67</v>
      </c>
      <c r="C1705" t="s">
        <v>68</v>
      </c>
      <c r="D1705">
        <v>1912.35</v>
      </c>
      <c r="E1705">
        <v>1863.64</v>
      </c>
      <c r="F1705">
        <v>2.6137000000000001</v>
      </c>
      <c r="G1705">
        <v>48.71</v>
      </c>
      <c r="H1705">
        <v>88</v>
      </c>
      <c r="I1705">
        <v>168286895.61750001</v>
      </c>
    </row>
    <row r="1706" spans="1:9" x14ac:dyDescent="0.25">
      <c r="A1706" s="27">
        <v>41193</v>
      </c>
      <c r="B1706" t="s">
        <v>67</v>
      </c>
      <c r="C1706" t="s">
        <v>68</v>
      </c>
      <c r="D1706">
        <v>1863.64</v>
      </c>
      <c r="E1706">
        <v>1926.7</v>
      </c>
      <c r="F1706">
        <v>-3.2729499999999998</v>
      </c>
      <c r="G1706">
        <v>-63.06</v>
      </c>
      <c r="H1706">
        <v>88</v>
      </c>
      <c r="I1706">
        <v>164000413.18200001</v>
      </c>
    </row>
    <row r="1707" spans="1:9" x14ac:dyDescent="0.25">
      <c r="A1707" s="27">
        <v>41192</v>
      </c>
      <c r="B1707" t="s">
        <v>67</v>
      </c>
      <c r="C1707" t="s">
        <v>68</v>
      </c>
      <c r="D1707">
        <v>1926.7</v>
      </c>
      <c r="E1707">
        <v>1917.3</v>
      </c>
      <c r="F1707">
        <v>0.49026999999999998</v>
      </c>
      <c r="G1707">
        <v>9.4</v>
      </c>
      <c r="H1707">
        <v>88</v>
      </c>
      <c r="I1707">
        <v>169549696.33500001</v>
      </c>
    </row>
    <row r="1708" spans="1:9" x14ac:dyDescent="0.25">
      <c r="A1708" s="27">
        <v>41191</v>
      </c>
      <c r="B1708" t="s">
        <v>67</v>
      </c>
      <c r="C1708" t="s">
        <v>68</v>
      </c>
      <c r="D1708">
        <v>1917.3</v>
      </c>
      <c r="E1708">
        <v>1841.76</v>
      </c>
      <c r="F1708">
        <v>4.1015100000000002</v>
      </c>
      <c r="G1708">
        <v>75.540000000000006</v>
      </c>
      <c r="H1708">
        <v>87.5</v>
      </c>
      <c r="I1708">
        <v>167763845.86500001</v>
      </c>
    </row>
    <row r="1709" spans="1:9" x14ac:dyDescent="0.25">
      <c r="A1709" s="27">
        <v>41190</v>
      </c>
      <c r="B1709" t="s">
        <v>67</v>
      </c>
      <c r="C1709" t="s">
        <v>68</v>
      </c>
      <c r="D1709">
        <v>1841.76</v>
      </c>
      <c r="E1709">
        <v>1825.31</v>
      </c>
      <c r="F1709">
        <v>0.90122000000000002</v>
      </c>
      <c r="G1709">
        <v>16.45</v>
      </c>
      <c r="H1709">
        <v>92.5</v>
      </c>
      <c r="I1709">
        <v>170362892.088</v>
      </c>
    </row>
    <row r="1710" spans="1:9" x14ac:dyDescent="0.25">
      <c r="A1710" s="27">
        <v>41187</v>
      </c>
      <c r="B1710" t="s">
        <v>67</v>
      </c>
      <c r="C1710" t="s">
        <v>68</v>
      </c>
      <c r="D1710">
        <v>1825.31</v>
      </c>
      <c r="E1710">
        <v>1837.35</v>
      </c>
      <c r="F1710">
        <v>-0.65529000000000004</v>
      </c>
      <c r="G1710">
        <v>-12.04</v>
      </c>
      <c r="H1710">
        <v>93.25</v>
      </c>
      <c r="I1710">
        <v>170210248.76550001</v>
      </c>
    </row>
    <row r="1711" spans="1:9" x14ac:dyDescent="0.25">
      <c r="A1711" s="27">
        <v>41186</v>
      </c>
      <c r="B1711" t="s">
        <v>67</v>
      </c>
      <c r="C1711" t="s">
        <v>68</v>
      </c>
      <c r="D1711">
        <v>1837.35</v>
      </c>
      <c r="E1711">
        <v>1890.56</v>
      </c>
      <c r="F1711">
        <v>-2.8145099999999998</v>
      </c>
      <c r="G1711">
        <v>-53.21</v>
      </c>
      <c r="H1711">
        <v>91.25</v>
      </c>
      <c r="I1711">
        <v>167658279.36750001</v>
      </c>
    </row>
    <row r="1712" spans="1:9" x14ac:dyDescent="0.25">
      <c r="A1712" s="27">
        <v>41185</v>
      </c>
      <c r="B1712" t="s">
        <v>67</v>
      </c>
      <c r="C1712" t="s">
        <v>68</v>
      </c>
      <c r="D1712">
        <v>1890.56</v>
      </c>
      <c r="E1712">
        <v>1909.74</v>
      </c>
      <c r="F1712">
        <v>-1.0043299999999999</v>
      </c>
      <c r="G1712">
        <v>-19.18</v>
      </c>
      <c r="H1712">
        <v>90</v>
      </c>
      <c r="I1712">
        <v>170150494.528</v>
      </c>
    </row>
    <row r="1713" spans="1:9" x14ac:dyDescent="0.25">
      <c r="A1713" s="27">
        <v>41184</v>
      </c>
      <c r="B1713" t="s">
        <v>67</v>
      </c>
      <c r="C1713" t="s">
        <v>68</v>
      </c>
      <c r="D1713">
        <v>1909.74</v>
      </c>
      <c r="E1713">
        <v>1948.37</v>
      </c>
      <c r="F1713">
        <v>-1.98268</v>
      </c>
      <c r="G1713">
        <v>-38.630000000000003</v>
      </c>
      <c r="H1713">
        <v>89.25</v>
      </c>
      <c r="I1713">
        <v>170444390.48699999</v>
      </c>
    </row>
    <row r="1714" spans="1:9" x14ac:dyDescent="0.25">
      <c r="A1714" s="27">
        <v>41183</v>
      </c>
      <c r="B1714" t="s">
        <v>67</v>
      </c>
      <c r="C1714" t="s">
        <v>68</v>
      </c>
      <c r="D1714">
        <v>1948.37</v>
      </c>
      <c r="E1714">
        <v>1900.24</v>
      </c>
      <c r="F1714">
        <v>2.5328400000000002</v>
      </c>
      <c r="G1714">
        <v>48.13</v>
      </c>
      <c r="H1714">
        <v>88.75</v>
      </c>
      <c r="I1714">
        <v>172917934.91850001</v>
      </c>
    </row>
    <row r="1715" spans="1:9" x14ac:dyDescent="0.25">
      <c r="A1715" s="27">
        <v>41180</v>
      </c>
      <c r="B1715" t="s">
        <v>67</v>
      </c>
      <c r="C1715" t="s">
        <v>68</v>
      </c>
      <c r="D1715">
        <v>1900.24</v>
      </c>
      <c r="E1715">
        <v>1866.36</v>
      </c>
      <c r="F1715">
        <v>1.8152999999999999</v>
      </c>
      <c r="G1715">
        <v>33.880000000000003</v>
      </c>
      <c r="H1715">
        <v>87.25</v>
      </c>
      <c r="I1715">
        <v>165796035.01199999</v>
      </c>
    </row>
    <row r="1716" spans="1:9" x14ac:dyDescent="0.25">
      <c r="A1716" s="27">
        <v>41179</v>
      </c>
      <c r="B1716" t="s">
        <v>67</v>
      </c>
      <c r="C1716" t="s">
        <v>68</v>
      </c>
      <c r="D1716">
        <v>1866.36</v>
      </c>
      <c r="E1716">
        <v>2035.18</v>
      </c>
      <c r="F1716">
        <v>-8.2950900000000001</v>
      </c>
      <c r="G1716">
        <v>-168.82</v>
      </c>
      <c r="H1716">
        <v>87.25</v>
      </c>
      <c r="I1716">
        <v>162840003.31799999</v>
      </c>
    </row>
    <row r="1717" spans="1:9" x14ac:dyDescent="0.25">
      <c r="A1717" s="27">
        <v>41178</v>
      </c>
      <c r="B1717" t="s">
        <v>67</v>
      </c>
      <c r="C1717" t="s">
        <v>68</v>
      </c>
      <c r="D1717">
        <v>2035.18</v>
      </c>
      <c r="E1717">
        <v>1968.71</v>
      </c>
      <c r="F1717">
        <v>3.3763200000000002</v>
      </c>
      <c r="G1717">
        <v>66.47</v>
      </c>
      <c r="H1717">
        <v>81.75</v>
      </c>
      <c r="I1717">
        <v>166376066.759</v>
      </c>
    </row>
    <row r="1718" spans="1:9" x14ac:dyDescent="0.25">
      <c r="A1718" s="27">
        <v>41177</v>
      </c>
      <c r="B1718" t="s">
        <v>67</v>
      </c>
      <c r="C1718" t="s">
        <v>68</v>
      </c>
      <c r="D1718">
        <v>1968.71</v>
      </c>
      <c r="E1718">
        <v>1838.44</v>
      </c>
      <c r="F1718">
        <v>7.0858999999999996</v>
      </c>
      <c r="G1718">
        <v>130.27000000000001</v>
      </c>
      <c r="H1718">
        <v>82.75</v>
      </c>
      <c r="I1718">
        <v>162910850.9355</v>
      </c>
    </row>
    <row r="1719" spans="1:9" x14ac:dyDescent="0.25">
      <c r="A1719" s="27">
        <v>41176</v>
      </c>
      <c r="B1719" t="s">
        <v>67</v>
      </c>
      <c r="C1719" t="s">
        <v>68</v>
      </c>
      <c r="D1719">
        <v>1838.44</v>
      </c>
      <c r="E1719">
        <v>1858.18</v>
      </c>
      <c r="F1719">
        <v>-1.06233</v>
      </c>
      <c r="G1719">
        <v>-19.739999999999998</v>
      </c>
      <c r="H1719">
        <v>84.25</v>
      </c>
      <c r="I1719">
        <v>154888661.92199999</v>
      </c>
    </row>
    <row r="1720" spans="1:9" x14ac:dyDescent="0.25">
      <c r="A1720" s="27">
        <v>41173</v>
      </c>
      <c r="B1720" t="s">
        <v>67</v>
      </c>
      <c r="C1720" t="s">
        <v>68</v>
      </c>
      <c r="D1720">
        <v>1858.18</v>
      </c>
      <c r="E1720">
        <v>1895.85</v>
      </c>
      <c r="F1720">
        <v>-1.9869699999999999</v>
      </c>
      <c r="G1720">
        <v>-37.67</v>
      </c>
      <c r="H1720">
        <v>83.25</v>
      </c>
      <c r="I1720">
        <v>154693577.90900001</v>
      </c>
    </row>
    <row r="1721" spans="1:9" x14ac:dyDescent="0.25">
      <c r="A1721" s="27">
        <v>41172</v>
      </c>
      <c r="B1721" t="s">
        <v>67</v>
      </c>
      <c r="C1721" t="s">
        <v>68</v>
      </c>
      <c r="D1721">
        <v>1895.85</v>
      </c>
      <c r="E1721">
        <v>1855.09</v>
      </c>
      <c r="F1721">
        <v>2.1972</v>
      </c>
      <c r="G1721">
        <v>40.76</v>
      </c>
      <c r="H1721">
        <v>81.25</v>
      </c>
      <c r="I1721">
        <v>154037907.29249999</v>
      </c>
    </row>
    <row r="1722" spans="1:9" x14ac:dyDescent="0.25">
      <c r="A1722" s="27">
        <v>41171</v>
      </c>
      <c r="B1722" t="s">
        <v>67</v>
      </c>
      <c r="C1722" t="s">
        <v>68</v>
      </c>
      <c r="D1722">
        <v>1855.09</v>
      </c>
      <c r="E1722">
        <v>1878.19</v>
      </c>
      <c r="F1722">
        <v>-1.2299100000000001</v>
      </c>
      <c r="G1722">
        <v>-23.1</v>
      </c>
      <c r="H1722">
        <v>84</v>
      </c>
      <c r="I1722">
        <v>155827652.7545</v>
      </c>
    </row>
    <row r="1723" spans="1:9" x14ac:dyDescent="0.25">
      <c r="A1723" s="27">
        <v>41170</v>
      </c>
      <c r="B1723" t="s">
        <v>67</v>
      </c>
      <c r="C1723" t="s">
        <v>68</v>
      </c>
      <c r="D1723">
        <v>1878.19</v>
      </c>
      <c r="E1723">
        <v>1948.57</v>
      </c>
      <c r="F1723">
        <v>-3.6118800000000002</v>
      </c>
      <c r="G1723">
        <v>-70.38</v>
      </c>
      <c r="H1723">
        <v>80</v>
      </c>
      <c r="I1723">
        <v>150255293.9095</v>
      </c>
    </row>
    <row r="1724" spans="1:9" x14ac:dyDescent="0.25">
      <c r="A1724" s="27">
        <v>41169</v>
      </c>
      <c r="B1724" t="s">
        <v>67</v>
      </c>
      <c r="C1724" t="s">
        <v>68</v>
      </c>
      <c r="D1724">
        <v>1948.57</v>
      </c>
      <c r="E1724">
        <v>2009.82</v>
      </c>
      <c r="F1724">
        <v>-3.0475400000000001</v>
      </c>
      <c r="G1724">
        <v>-61.25</v>
      </c>
      <c r="H1724">
        <v>79.25</v>
      </c>
      <c r="I1724">
        <v>154424269.9285</v>
      </c>
    </row>
    <row r="1725" spans="1:9" x14ac:dyDescent="0.25">
      <c r="A1725" s="27">
        <v>41166</v>
      </c>
      <c r="B1725" t="s">
        <v>67</v>
      </c>
      <c r="C1725" t="s">
        <v>68</v>
      </c>
      <c r="D1725">
        <v>2009.82</v>
      </c>
      <c r="E1725">
        <v>1904.25</v>
      </c>
      <c r="F1725">
        <v>5.5439100000000003</v>
      </c>
      <c r="G1725">
        <v>105.57</v>
      </c>
      <c r="H1725">
        <v>78.5</v>
      </c>
      <c r="I1725">
        <v>157770970.491</v>
      </c>
    </row>
    <row r="1726" spans="1:9" x14ac:dyDescent="0.25">
      <c r="A1726" s="27">
        <v>41165</v>
      </c>
      <c r="B1726" t="s">
        <v>67</v>
      </c>
      <c r="C1726" t="s">
        <v>68</v>
      </c>
      <c r="D1726">
        <v>1904.25</v>
      </c>
      <c r="E1726">
        <v>2033.71</v>
      </c>
      <c r="F1726">
        <v>-6.36571</v>
      </c>
      <c r="G1726">
        <v>-129.46</v>
      </c>
      <c r="H1726">
        <v>82.5</v>
      </c>
      <c r="I1726">
        <v>157100720.21250001</v>
      </c>
    </row>
    <row r="1727" spans="1:9" x14ac:dyDescent="0.25">
      <c r="A1727" s="27">
        <v>41164</v>
      </c>
      <c r="B1727" t="s">
        <v>67</v>
      </c>
      <c r="C1727" t="s">
        <v>68</v>
      </c>
      <c r="D1727">
        <v>2033.71</v>
      </c>
      <c r="E1727">
        <v>2123.75</v>
      </c>
      <c r="F1727">
        <v>-4.2396700000000003</v>
      </c>
      <c r="G1727">
        <v>-90.04</v>
      </c>
      <c r="H1727">
        <v>81.75</v>
      </c>
      <c r="I1727">
        <v>166255894.1855</v>
      </c>
    </row>
    <row r="1728" spans="1:9" x14ac:dyDescent="0.25">
      <c r="A1728" s="27">
        <v>41163</v>
      </c>
      <c r="B1728" t="s">
        <v>67</v>
      </c>
      <c r="C1728" t="s">
        <v>68</v>
      </c>
      <c r="D1728">
        <v>2123.75</v>
      </c>
      <c r="E1728">
        <v>2136.2800000000002</v>
      </c>
      <c r="F1728">
        <v>-0.58653</v>
      </c>
      <c r="G1728">
        <v>-12.53</v>
      </c>
      <c r="H1728">
        <v>79.5</v>
      </c>
      <c r="I1728">
        <v>168838231.1875</v>
      </c>
    </row>
    <row r="1729" spans="1:9" x14ac:dyDescent="0.25">
      <c r="A1729" s="27">
        <v>41162</v>
      </c>
      <c r="B1729" t="s">
        <v>67</v>
      </c>
      <c r="C1729" t="s">
        <v>68</v>
      </c>
      <c r="D1729">
        <v>2136.2800000000002</v>
      </c>
      <c r="E1729">
        <v>1998.43</v>
      </c>
      <c r="F1729">
        <v>6.8979100000000004</v>
      </c>
      <c r="G1729">
        <v>137.85</v>
      </c>
      <c r="H1729">
        <v>78</v>
      </c>
      <c r="I1729">
        <v>166629946.81400001</v>
      </c>
    </row>
    <row r="1730" spans="1:9" x14ac:dyDescent="0.25">
      <c r="A1730" s="27">
        <v>41159</v>
      </c>
      <c r="B1730" t="s">
        <v>67</v>
      </c>
      <c r="C1730" t="s">
        <v>68</v>
      </c>
      <c r="D1730">
        <v>1998.43</v>
      </c>
      <c r="E1730">
        <v>2119.5700000000002</v>
      </c>
      <c r="F1730">
        <v>-5.7153099999999997</v>
      </c>
      <c r="G1730">
        <v>-121.14</v>
      </c>
      <c r="H1730">
        <v>78</v>
      </c>
      <c r="I1730">
        <v>155877639.9215</v>
      </c>
    </row>
    <row r="1731" spans="1:9" x14ac:dyDescent="0.25">
      <c r="A1731" s="27">
        <v>41158</v>
      </c>
      <c r="B1731" t="s">
        <v>67</v>
      </c>
      <c r="C1731" t="s">
        <v>68</v>
      </c>
      <c r="D1731">
        <v>2119.5700000000002</v>
      </c>
      <c r="E1731">
        <v>2353.5500000000002</v>
      </c>
      <c r="F1731">
        <v>-9.9415800000000001</v>
      </c>
      <c r="G1731">
        <v>-233.98</v>
      </c>
      <c r="H1731">
        <v>74.75</v>
      </c>
      <c r="I1731">
        <v>158437963.47850001</v>
      </c>
    </row>
    <row r="1732" spans="1:9" x14ac:dyDescent="0.25">
      <c r="A1732" s="27">
        <v>41157</v>
      </c>
      <c r="B1732" t="s">
        <v>67</v>
      </c>
      <c r="C1732" t="s">
        <v>68</v>
      </c>
      <c r="D1732">
        <v>2353.5500000000002</v>
      </c>
      <c r="E1732">
        <v>2409.38</v>
      </c>
      <c r="F1732">
        <v>-2.3171900000000001</v>
      </c>
      <c r="G1732">
        <v>-55.83</v>
      </c>
      <c r="H1732">
        <v>70.25</v>
      </c>
      <c r="I1732">
        <v>165337005.17750001</v>
      </c>
    </row>
    <row r="1733" spans="1:9" x14ac:dyDescent="0.25">
      <c r="A1733" s="27">
        <v>41156</v>
      </c>
      <c r="B1733" t="s">
        <v>67</v>
      </c>
      <c r="C1733" t="s">
        <v>68</v>
      </c>
      <c r="D1733">
        <v>2409.38</v>
      </c>
      <c r="E1733">
        <v>2454.34</v>
      </c>
      <c r="F1733">
        <v>-1.83186</v>
      </c>
      <c r="G1733">
        <v>-44.96</v>
      </c>
      <c r="H1733">
        <v>68.75</v>
      </c>
      <c r="I1733">
        <v>165644995.46900001</v>
      </c>
    </row>
    <row r="1734" spans="1:9" x14ac:dyDescent="0.25">
      <c r="A1734" s="27">
        <v>41152</v>
      </c>
      <c r="B1734" t="s">
        <v>67</v>
      </c>
      <c r="C1734" t="s">
        <v>68</v>
      </c>
      <c r="D1734">
        <v>2454.34</v>
      </c>
      <c r="E1734">
        <v>2549.8200000000002</v>
      </c>
      <c r="F1734">
        <v>-3.74458</v>
      </c>
      <c r="G1734">
        <v>-95.48</v>
      </c>
      <c r="H1734">
        <v>69.5</v>
      </c>
      <c r="I1734">
        <v>170576752.71700001</v>
      </c>
    </row>
    <row r="1735" spans="1:9" x14ac:dyDescent="0.25">
      <c r="A1735" s="27">
        <v>41151</v>
      </c>
      <c r="B1735" t="s">
        <v>67</v>
      </c>
      <c r="C1735" t="s">
        <v>68</v>
      </c>
      <c r="D1735">
        <v>2549.8200000000002</v>
      </c>
      <c r="E1735">
        <v>2499.39</v>
      </c>
      <c r="F1735">
        <v>2.01769</v>
      </c>
      <c r="G1735">
        <v>50.43</v>
      </c>
      <c r="H1735">
        <v>68.5</v>
      </c>
      <c r="I1735">
        <v>174662797.491</v>
      </c>
    </row>
    <row r="1736" spans="1:9" x14ac:dyDescent="0.25">
      <c r="A1736" s="27">
        <v>41150</v>
      </c>
      <c r="B1736" t="s">
        <v>67</v>
      </c>
      <c r="C1736" t="s">
        <v>68</v>
      </c>
      <c r="D1736">
        <v>2499.39</v>
      </c>
      <c r="E1736">
        <v>2467.87</v>
      </c>
      <c r="F1736">
        <v>1.27721</v>
      </c>
      <c r="G1736">
        <v>31.52</v>
      </c>
      <c r="H1736">
        <v>69.25</v>
      </c>
      <c r="I1736">
        <v>173082882.46950001</v>
      </c>
    </row>
    <row r="1737" spans="1:9" x14ac:dyDescent="0.25">
      <c r="A1737" s="27">
        <v>41149</v>
      </c>
      <c r="B1737" t="s">
        <v>67</v>
      </c>
      <c r="C1737" t="s">
        <v>68</v>
      </c>
      <c r="D1737">
        <v>2467.87</v>
      </c>
      <c r="E1737">
        <v>2443.84</v>
      </c>
      <c r="F1737">
        <v>0.98329</v>
      </c>
      <c r="G1737">
        <v>24.03</v>
      </c>
      <c r="H1737">
        <v>68</v>
      </c>
      <c r="I1737">
        <v>167815283.3935</v>
      </c>
    </row>
    <row r="1738" spans="1:9" x14ac:dyDescent="0.25">
      <c r="A1738" s="27">
        <v>41148</v>
      </c>
      <c r="B1738" t="s">
        <v>67</v>
      </c>
      <c r="C1738" t="s">
        <v>68</v>
      </c>
      <c r="D1738">
        <v>2443.84</v>
      </c>
      <c r="E1738">
        <v>2414.98</v>
      </c>
      <c r="F1738">
        <v>1.1950400000000001</v>
      </c>
      <c r="G1738">
        <v>28.86</v>
      </c>
      <c r="H1738">
        <v>67</v>
      </c>
      <c r="I1738">
        <v>163737402.192</v>
      </c>
    </row>
    <row r="1739" spans="1:9" x14ac:dyDescent="0.25">
      <c r="A1739" s="27">
        <v>41145</v>
      </c>
      <c r="B1739" t="s">
        <v>67</v>
      </c>
      <c r="C1739" t="s">
        <v>68</v>
      </c>
      <c r="D1739">
        <v>2414.98</v>
      </c>
      <c r="E1739">
        <v>2506.42</v>
      </c>
      <c r="F1739">
        <v>-3.6482299999999999</v>
      </c>
      <c r="G1739">
        <v>-91.44</v>
      </c>
      <c r="H1739">
        <v>63.75</v>
      </c>
      <c r="I1739">
        <v>153955095.74900001</v>
      </c>
    </row>
    <row r="1740" spans="1:9" x14ac:dyDescent="0.25">
      <c r="A1740" s="27">
        <v>41144</v>
      </c>
      <c r="B1740" t="s">
        <v>67</v>
      </c>
      <c r="C1740" t="s">
        <v>68</v>
      </c>
      <c r="D1740">
        <v>2506.42</v>
      </c>
      <c r="E1740">
        <v>2467.42</v>
      </c>
      <c r="F1740">
        <v>1.5806</v>
      </c>
      <c r="G1740">
        <v>39</v>
      </c>
      <c r="H1740">
        <v>59.25</v>
      </c>
      <c r="I1740">
        <v>148505510.32100001</v>
      </c>
    </row>
    <row r="1741" spans="1:9" x14ac:dyDescent="0.25">
      <c r="A1741" s="27">
        <v>41143</v>
      </c>
      <c r="B1741" t="s">
        <v>67</v>
      </c>
      <c r="C1741" t="s">
        <v>68</v>
      </c>
      <c r="D1741">
        <v>2467.42</v>
      </c>
      <c r="E1741">
        <v>2435.15</v>
      </c>
      <c r="F1741">
        <v>1.32518</v>
      </c>
      <c r="G1741">
        <v>32.270000000000003</v>
      </c>
      <c r="H1741">
        <v>61.25</v>
      </c>
      <c r="I1741">
        <v>151129598.37099999</v>
      </c>
    </row>
    <row r="1742" spans="1:9" x14ac:dyDescent="0.25">
      <c r="A1742" s="27">
        <v>41142</v>
      </c>
      <c r="B1742" t="s">
        <v>67</v>
      </c>
      <c r="C1742" t="s">
        <v>68</v>
      </c>
      <c r="D1742">
        <v>2435.15</v>
      </c>
      <c r="E1742">
        <v>2370.7800000000002</v>
      </c>
      <c r="F1742">
        <v>2.7151399999999999</v>
      </c>
      <c r="G1742">
        <v>64.37</v>
      </c>
      <c r="H1742">
        <v>64.75</v>
      </c>
      <c r="I1742">
        <v>157676084.25749999</v>
      </c>
    </row>
    <row r="1743" spans="1:9" x14ac:dyDescent="0.25">
      <c r="A1743" s="27">
        <v>41141</v>
      </c>
      <c r="B1743" t="s">
        <v>67</v>
      </c>
      <c r="C1743" t="s">
        <v>68</v>
      </c>
      <c r="D1743">
        <v>2370.7800000000002</v>
      </c>
      <c r="E1743">
        <v>2369.58</v>
      </c>
      <c r="F1743">
        <v>5.0639999999999998E-2</v>
      </c>
      <c r="G1743">
        <v>1.2</v>
      </c>
      <c r="H1743">
        <v>63.75</v>
      </c>
      <c r="I1743">
        <v>151137343.539</v>
      </c>
    </row>
    <row r="1744" spans="1:9" x14ac:dyDescent="0.25">
      <c r="A1744" s="27">
        <v>41138</v>
      </c>
      <c r="B1744" t="s">
        <v>67</v>
      </c>
      <c r="C1744" t="s">
        <v>68</v>
      </c>
      <c r="D1744">
        <v>2369.58</v>
      </c>
      <c r="E1744">
        <v>2447.1</v>
      </c>
      <c r="F1744">
        <v>-3.1678299999999999</v>
      </c>
      <c r="G1744">
        <v>-77.52</v>
      </c>
      <c r="H1744">
        <v>60.25</v>
      </c>
      <c r="I1744">
        <v>142767313.479</v>
      </c>
    </row>
    <row r="1745" spans="1:9" x14ac:dyDescent="0.25">
      <c r="A1745" s="27">
        <v>41137</v>
      </c>
      <c r="B1745" t="s">
        <v>67</v>
      </c>
      <c r="C1745" t="s">
        <v>68</v>
      </c>
      <c r="D1745">
        <v>2447.1</v>
      </c>
      <c r="E1745">
        <v>2481.85</v>
      </c>
      <c r="F1745">
        <v>-1.4001699999999999</v>
      </c>
      <c r="G1745">
        <v>-34.75</v>
      </c>
      <c r="H1745">
        <v>55.25</v>
      </c>
      <c r="I1745">
        <v>135202397.35499999</v>
      </c>
    </row>
    <row r="1746" spans="1:9" x14ac:dyDescent="0.25">
      <c r="A1746" s="27">
        <v>41136</v>
      </c>
      <c r="B1746" t="s">
        <v>67</v>
      </c>
      <c r="C1746" t="s">
        <v>68</v>
      </c>
      <c r="D1746">
        <v>2481.85</v>
      </c>
      <c r="E1746">
        <v>2487.36</v>
      </c>
      <c r="F1746">
        <v>-0.22151999999999999</v>
      </c>
      <c r="G1746">
        <v>-5.51</v>
      </c>
      <c r="H1746">
        <v>53.75</v>
      </c>
      <c r="I1746">
        <v>133399561.5925</v>
      </c>
    </row>
    <row r="1747" spans="1:9" x14ac:dyDescent="0.25">
      <c r="A1747" s="27">
        <v>41135</v>
      </c>
      <c r="B1747" t="s">
        <v>67</v>
      </c>
      <c r="C1747" t="s">
        <v>68</v>
      </c>
      <c r="D1747">
        <v>2487.36</v>
      </c>
      <c r="E1747">
        <v>2390.85</v>
      </c>
      <c r="F1747">
        <v>4.0366400000000002</v>
      </c>
      <c r="G1747">
        <v>96.51</v>
      </c>
      <c r="H1747">
        <v>50.75</v>
      </c>
      <c r="I1747">
        <v>126233644.368</v>
      </c>
    </row>
    <row r="1748" spans="1:9" x14ac:dyDescent="0.25">
      <c r="A1748" s="27">
        <v>41134</v>
      </c>
      <c r="B1748" t="s">
        <v>67</v>
      </c>
      <c r="C1748" t="s">
        <v>68</v>
      </c>
      <c r="D1748">
        <v>2390.85</v>
      </c>
      <c r="E1748">
        <v>2441.7199999999998</v>
      </c>
      <c r="F1748">
        <v>-2.0833699999999999</v>
      </c>
      <c r="G1748">
        <v>-50.87</v>
      </c>
      <c r="H1748">
        <v>54.75</v>
      </c>
      <c r="I1748">
        <v>130899157.0425</v>
      </c>
    </row>
    <row r="1749" spans="1:9" x14ac:dyDescent="0.25">
      <c r="A1749" s="27">
        <v>41131</v>
      </c>
      <c r="B1749" t="s">
        <v>67</v>
      </c>
      <c r="C1749" t="s">
        <v>68</v>
      </c>
      <c r="D1749">
        <v>2441.7199999999998</v>
      </c>
      <c r="E1749">
        <v>2459.89</v>
      </c>
      <c r="F1749">
        <v>-0.73865000000000003</v>
      </c>
      <c r="G1749">
        <v>-18.170000000000002</v>
      </c>
      <c r="H1749">
        <v>51.25</v>
      </c>
      <c r="I1749">
        <v>125138272.086</v>
      </c>
    </row>
    <row r="1750" spans="1:9" x14ac:dyDescent="0.25">
      <c r="A1750" s="27">
        <v>41130</v>
      </c>
      <c r="B1750" t="s">
        <v>67</v>
      </c>
      <c r="C1750" t="s">
        <v>68</v>
      </c>
      <c r="D1750">
        <v>2459.89</v>
      </c>
      <c r="E1750">
        <v>2494.19</v>
      </c>
      <c r="F1750">
        <v>-1.3752</v>
      </c>
      <c r="G1750">
        <v>-34.299999999999997</v>
      </c>
      <c r="H1750">
        <v>54.25</v>
      </c>
      <c r="I1750">
        <v>133449155.4945</v>
      </c>
    </row>
    <row r="1751" spans="1:9" x14ac:dyDescent="0.25">
      <c r="A1751" s="27">
        <v>41129</v>
      </c>
      <c r="B1751" t="s">
        <v>67</v>
      </c>
      <c r="C1751" t="s">
        <v>68</v>
      </c>
      <c r="D1751">
        <v>2494.19</v>
      </c>
      <c r="E1751">
        <v>2607.14</v>
      </c>
      <c r="F1751">
        <v>-4.3323299999999998</v>
      </c>
      <c r="G1751">
        <v>-112.95</v>
      </c>
      <c r="H1751">
        <v>52.25</v>
      </c>
      <c r="I1751">
        <v>130321552.2095</v>
      </c>
    </row>
    <row r="1752" spans="1:9" x14ac:dyDescent="0.25">
      <c r="A1752" s="27">
        <v>41128</v>
      </c>
      <c r="B1752" t="s">
        <v>67</v>
      </c>
      <c r="C1752" t="s">
        <v>68</v>
      </c>
      <c r="D1752">
        <v>2607.14</v>
      </c>
      <c r="E1752">
        <v>2503.65</v>
      </c>
      <c r="F1752">
        <v>4.1335600000000001</v>
      </c>
      <c r="G1752">
        <v>103.49</v>
      </c>
      <c r="H1752">
        <v>51.75</v>
      </c>
      <c r="I1752">
        <v>134919625.35699999</v>
      </c>
    </row>
    <row r="1753" spans="1:9" x14ac:dyDescent="0.25">
      <c r="A1753" s="27">
        <v>41127</v>
      </c>
      <c r="B1753" t="s">
        <v>67</v>
      </c>
      <c r="C1753" t="s">
        <v>68</v>
      </c>
      <c r="D1753">
        <v>2503.65</v>
      </c>
      <c r="E1753">
        <v>2556.5</v>
      </c>
      <c r="F1753">
        <v>-2.0672799999999998</v>
      </c>
      <c r="G1753">
        <v>-52.85</v>
      </c>
      <c r="H1753">
        <v>51</v>
      </c>
      <c r="I1753">
        <v>127686275.1825</v>
      </c>
    </row>
    <row r="1754" spans="1:9" x14ac:dyDescent="0.25">
      <c r="A1754" s="27">
        <v>41124</v>
      </c>
      <c r="B1754" t="s">
        <v>67</v>
      </c>
      <c r="C1754" t="s">
        <v>68</v>
      </c>
      <c r="D1754">
        <v>2556.5</v>
      </c>
      <c r="E1754">
        <v>2753.21</v>
      </c>
      <c r="F1754">
        <v>-7.1447500000000002</v>
      </c>
      <c r="G1754">
        <v>-196.71</v>
      </c>
      <c r="H1754">
        <v>52.75</v>
      </c>
      <c r="I1754">
        <v>134855502.82499999</v>
      </c>
    </row>
    <row r="1755" spans="1:9" x14ac:dyDescent="0.25">
      <c r="A1755" s="27">
        <v>41123</v>
      </c>
      <c r="B1755" t="s">
        <v>67</v>
      </c>
      <c r="C1755" t="s">
        <v>68</v>
      </c>
      <c r="D1755">
        <v>2753.21</v>
      </c>
      <c r="E1755">
        <v>2870.63</v>
      </c>
      <c r="F1755">
        <v>-4.0903900000000002</v>
      </c>
      <c r="G1755">
        <v>-117.42</v>
      </c>
      <c r="H1755">
        <v>50.25</v>
      </c>
      <c r="I1755">
        <v>138348940.16049999</v>
      </c>
    </row>
    <row r="1756" spans="1:9" x14ac:dyDescent="0.25">
      <c r="A1756" s="27">
        <v>41122</v>
      </c>
      <c r="B1756" t="s">
        <v>67</v>
      </c>
      <c r="C1756" t="s">
        <v>68</v>
      </c>
      <c r="D1756">
        <v>2870.63</v>
      </c>
      <c r="E1756">
        <v>2904.4</v>
      </c>
      <c r="F1756">
        <v>-1.16272</v>
      </c>
      <c r="G1756">
        <v>-33.770000000000003</v>
      </c>
      <c r="H1756">
        <v>51</v>
      </c>
      <c r="I1756">
        <v>146402273.53150001</v>
      </c>
    </row>
    <row r="1757" spans="1:9" x14ac:dyDescent="0.25">
      <c r="A1757" s="27">
        <v>41121</v>
      </c>
      <c r="B1757" t="s">
        <v>67</v>
      </c>
      <c r="C1757" t="s">
        <v>68</v>
      </c>
      <c r="D1757">
        <v>2904.4</v>
      </c>
      <c r="E1757">
        <v>2847.86</v>
      </c>
      <c r="F1757">
        <v>1.9853499999999999</v>
      </c>
      <c r="G1757">
        <v>56.54</v>
      </c>
      <c r="H1757">
        <v>49</v>
      </c>
      <c r="I1757">
        <v>142315745.22</v>
      </c>
    </row>
    <row r="1758" spans="1:9" x14ac:dyDescent="0.25">
      <c r="A1758" s="27">
        <v>41120</v>
      </c>
      <c r="B1758" t="s">
        <v>67</v>
      </c>
      <c r="C1758" t="s">
        <v>68</v>
      </c>
      <c r="D1758">
        <v>2847.86</v>
      </c>
      <c r="E1758">
        <v>2733.62</v>
      </c>
      <c r="F1758">
        <v>4.1790700000000003</v>
      </c>
      <c r="G1758">
        <v>114.24</v>
      </c>
      <c r="H1758">
        <v>49.75</v>
      </c>
      <c r="I1758">
        <v>141681177.39300001</v>
      </c>
    </row>
    <row r="1759" spans="1:9" x14ac:dyDescent="0.25">
      <c r="A1759" s="27">
        <v>41117</v>
      </c>
      <c r="B1759" t="s">
        <v>67</v>
      </c>
      <c r="C1759" t="s">
        <v>68</v>
      </c>
      <c r="D1759">
        <v>2733.62</v>
      </c>
      <c r="E1759">
        <v>2800.38</v>
      </c>
      <c r="F1759">
        <v>-2.3839600000000001</v>
      </c>
      <c r="G1759">
        <v>-66.760000000000005</v>
      </c>
      <c r="H1759">
        <v>51</v>
      </c>
      <c r="I1759">
        <v>139414756.68099999</v>
      </c>
    </row>
    <row r="1760" spans="1:9" x14ac:dyDescent="0.25">
      <c r="A1760" s="27">
        <v>41116</v>
      </c>
      <c r="B1760" t="s">
        <v>67</v>
      </c>
      <c r="C1760" t="s">
        <v>68</v>
      </c>
      <c r="D1760">
        <v>2800.38</v>
      </c>
      <c r="E1760">
        <v>3064.68</v>
      </c>
      <c r="F1760">
        <v>-8.6240699999999997</v>
      </c>
      <c r="G1760">
        <v>-264.3</v>
      </c>
      <c r="H1760">
        <v>50</v>
      </c>
      <c r="I1760">
        <v>140019140.01899999</v>
      </c>
    </row>
    <row r="1761" spans="1:9" x14ac:dyDescent="0.25">
      <c r="A1761" s="27">
        <v>41115</v>
      </c>
      <c r="B1761" t="s">
        <v>67</v>
      </c>
      <c r="C1761" t="s">
        <v>68</v>
      </c>
      <c r="D1761">
        <v>3064.68</v>
      </c>
      <c r="E1761">
        <v>3171.83</v>
      </c>
      <c r="F1761">
        <v>-3.37818</v>
      </c>
      <c r="G1761">
        <v>-107.15</v>
      </c>
      <c r="H1761">
        <v>47.5</v>
      </c>
      <c r="I1761">
        <v>145572453.234</v>
      </c>
    </row>
    <row r="1762" spans="1:9" x14ac:dyDescent="0.25">
      <c r="A1762" s="27">
        <v>41114</v>
      </c>
      <c r="B1762" t="s">
        <v>67</v>
      </c>
      <c r="C1762" t="s">
        <v>68</v>
      </c>
      <c r="D1762">
        <v>3171.83</v>
      </c>
      <c r="E1762">
        <v>3025.01</v>
      </c>
      <c r="F1762">
        <v>4.8535399999999997</v>
      </c>
      <c r="G1762">
        <v>146.82</v>
      </c>
      <c r="H1762">
        <v>48</v>
      </c>
      <c r="I1762">
        <v>152247998.59150001</v>
      </c>
    </row>
    <row r="1763" spans="1:9" x14ac:dyDescent="0.25">
      <c r="A1763" s="27">
        <v>41113</v>
      </c>
      <c r="B1763" t="s">
        <v>67</v>
      </c>
      <c r="C1763" t="s">
        <v>68</v>
      </c>
      <c r="D1763">
        <v>3025.01</v>
      </c>
      <c r="E1763">
        <v>2792.76</v>
      </c>
      <c r="F1763">
        <v>8.3161500000000004</v>
      </c>
      <c r="G1763">
        <v>232.25</v>
      </c>
      <c r="H1763">
        <v>49.5</v>
      </c>
      <c r="I1763">
        <v>149738146.25049999</v>
      </c>
    </row>
    <row r="1764" spans="1:9" x14ac:dyDescent="0.25">
      <c r="A1764" s="27">
        <v>41110</v>
      </c>
      <c r="B1764" t="s">
        <v>67</v>
      </c>
      <c r="C1764" t="s">
        <v>68</v>
      </c>
      <c r="D1764">
        <v>2792.76</v>
      </c>
      <c r="E1764">
        <v>2656.01</v>
      </c>
      <c r="F1764">
        <v>5.1486999999999998</v>
      </c>
      <c r="G1764">
        <v>136.75</v>
      </c>
      <c r="H1764">
        <v>48.75</v>
      </c>
      <c r="I1764">
        <v>136147189.63800001</v>
      </c>
    </row>
    <row r="1765" spans="1:9" x14ac:dyDescent="0.25">
      <c r="A1765" s="27">
        <v>41109</v>
      </c>
      <c r="B1765" t="s">
        <v>67</v>
      </c>
      <c r="C1765" t="s">
        <v>68</v>
      </c>
      <c r="D1765">
        <v>2656.01</v>
      </c>
      <c r="E1765">
        <v>2722.1</v>
      </c>
      <c r="F1765">
        <v>-2.4279000000000002</v>
      </c>
      <c r="G1765">
        <v>-66.09</v>
      </c>
      <c r="H1765">
        <v>50.25</v>
      </c>
      <c r="I1765">
        <v>133464635.30050001</v>
      </c>
    </row>
    <row r="1766" spans="1:9" x14ac:dyDescent="0.25">
      <c r="A1766" s="27">
        <v>41108</v>
      </c>
      <c r="B1766" t="s">
        <v>67</v>
      </c>
      <c r="C1766" t="s">
        <v>68</v>
      </c>
      <c r="D1766">
        <v>2722.1</v>
      </c>
      <c r="E1766">
        <v>2707.37</v>
      </c>
      <c r="F1766">
        <v>0.54407000000000005</v>
      </c>
      <c r="G1766">
        <v>14.73</v>
      </c>
      <c r="H1766">
        <v>50.25</v>
      </c>
      <c r="I1766">
        <v>136785661.10499999</v>
      </c>
    </row>
    <row r="1767" spans="1:9" x14ac:dyDescent="0.25">
      <c r="A1767" s="27">
        <v>41107</v>
      </c>
      <c r="B1767" t="s">
        <v>67</v>
      </c>
      <c r="C1767" t="s">
        <v>68</v>
      </c>
      <c r="D1767">
        <v>2707.37</v>
      </c>
      <c r="E1767">
        <v>2816.83</v>
      </c>
      <c r="F1767">
        <v>-3.8859300000000001</v>
      </c>
      <c r="G1767">
        <v>-109.46</v>
      </c>
      <c r="H1767">
        <v>50.5</v>
      </c>
      <c r="I1767">
        <v>136722320.36849999</v>
      </c>
    </row>
    <row r="1768" spans="1:9" x14ac:dyDescent="0.25">
      <c r="A1768" s="27">
        <v>41106</v>
      </c>
      <c r="B1768" t="s">
        <v>67</v>
      </c>
      <c r="C1768" t="s">
        <v>68</v>
      </c>
      <c r="D1768">
        <v>2816.83</v>
      </c>
      <c r="E1768">
        <v>2825.98</v>
      </c>
      <c r="F1768">
        <v>-0.32378000000000001</v>
      </c>
      <c r="G1768">
        <v>-9.15</v>
      </c>
      <c r="H1768">
        <v>49.25</v>
      </c>
      <c r="I1768">
        <v>138729018.34150001</v>
      </c>
    </row>
    <row r="1769" spans="1:9" x14ac:dyDescent="0.25">
      <c r="A1769" s="27">
        <v>41103</v>
      </c>
      <c r="B1769" t="s">
        <v>67</v>
      </c>
      <c r="C1769" t="s">
        <v>68</v>
      </c>
      <c r="D1769">
        <v>2825.98</v>
      </c>
      <c r="E1769">
        <v>3006.83</v>
      </c>
      <c r="F1769">
        <v>-6.01464</v>
      </c>
      <c r="G1769">
        <v>-180.85</v>
      </c>
      <c r="H1769">
        <v>50.25</v>
      </c>
      <c r="I1769">
        <v>142005636.29899999</v>
      </c>
    </row>
    <row r="1770" spans="1:9" x14ac:dyDescent="0.25">
      <c r="A1770" s="27">
        <v>41102</v>
      </c>
      <c r="B1770" t="s">
        <v>67</v>
      </c>
      <c r="C1770" t="s">
        <v>68</v>
      </c>
      <c r="D1770">
        <v>3006.83</v>
      </c>
      <c r="E1770">
        <v>2982.74</v>
      </c>
      <c r="F1770">
        <v>0.80764999999999998</v>
      </c>
      <c r="G1770">
        <v>24.09</v>
      </c>
      <c r="H1770">
        <v>45.5</v>
      </c>
      <c r="I1770">
        <v>136810915.34150001</v>
      </c>
    </row>
    <row r="1771" spans="1:9" x14ac:dyDescent="0.25">
      <c r="A1771" s="27">
        <v>41101</v>
      </c>
      <c r="B1771" t="s">
        <v>67</v>
      </c>
      <c r="C1771" t="s">
        <v>68</v>
      </c>
      <c r="D1771">
        <v>2982.74</v>
      </c>
      <c r="E1771">
        <v>3102.76</v>
      </c>
      <c r="F1771">
        <v>-3.8681700000000001</v>
      </c>
      <c r="G1771">
        <v>-120.02</v>
      </c>
      <c r="H1771">
        <v>45.5</v>
      </c>
      <c r="I1771">
        <v>135714819.13699999</v>
      </c>
    </row>
    <row r="1772" spans="1:9" x14ac:dyDescent="0.25">
      <c r="A1772" s="27">
        <v>41100</v>
      </c>
      <c r="B1772" t="s">
        <v>67</v>
      </c>
      <c r="C1772" t="s">
        <v>68</v>
      </c>
      <c r="D1772">
        <v>3102.76</v>
      </c>
      <c r="E1772">
        <v>2990.61</v>
      </c>
      <c r="F1772">
        <v>3.75007</v>
      </c>
      <c r="G1772">
        <v>112.15</v>
      </c>
      <c r="H1772">
        <v>46.5</v>
      </c>
      <c r="I1772">
        <v>144278495.13800001</v>
      </c>
    </row>
    <row r="1773" spans="1:9" x14ac:dyDescent="0.25">
      <c r="A1773" s="27">
        <v>41099</v>
      </c>
      <c r="B1773" t="s">
        <v>67</v>
      </c>
      <c r="C1773" t="s">
        <v>68</v>
      </c>
      <c r="D1773">
        <v>2990.61</v>
      </c>
      <c r="E1773">
        <v>2992.08</v>
      </c>
      <c r="F1773">
        <v>-4.913E-2</v>
      </c>
      <c r="G1773">
        <v>-1.47</v>
      </c>
      <c r="H1773">
        <v>47.25</v>
      </c>
      <c r="I1773">
        <v>141306472.03049999</v>
      </c>
    </row>
    <row r="1774" spans="1:9" x14ac:dyDescent="0.25">
      <c r="A1774" s="27">
        <v>41096</v>
      </c>
      <c r="B1774" t="s">
        <v>67</v>
      </c>
      <c r="C1774" t="s">
        <v>68</v>
      </c>
      <c r="D1774">
        <v>2992.08</v>
      </c>
      <c r="E1774">
        <v>3054.58</v>
      </c>
      <c r="F1774">
        <v>-2.0461100000000001</v>
      </c>
      <c r="G1774">
        <v>-62.5</v>
      </c>
      <c r="H1774">
        <v>47.25</v>
      </c>
      <c r="I1774">
        <v>141375929.604</v>
      </c>
    </row>
    <row r="1775" spans="1:9" x14ac:dyDescent="0.25">
      <c r="A1775" s="27">
        <v>41095</v>
      </c>
      <c r="B1775" t="s">
        <v>67</v>
      </c>
      <c r="C1775" t="s">
        <v>68</v>
      </c>
      <c r="D1775">
        <v>3054.58</v>
      </c>
      <c r="E1775">
        <v>2917.48</v>
      </c>
      <c r="F1775">
        <v>4.6992599999999998</v>
      </c>
      <c r="G1775">
        <v>137.1</v>
      </c>
      <c r="H1775">
        <v>41</v>
      </c>
      <c r="I1775">
        <v>125237932.729</v>
      </c>
    </row>
    <row r="1776" spans="1:9" x14ac:dyDescent="0.25">
      <c r="A1776" s="27">
        <v>41093</v>
      </c>
      <c r="B1776" t="s">
        <v>67</v>
      </c>
      <c r="C1776" t="s">
        <v>68</v>
      </c>
      <c r="D1776">
        <v>2917.48</v>
      </c>
      <c r="E1776">
        <v>2987.19</v>
      </c>
      <c r="F1776">
        <v>-2.3336299999999999</v>
      </c>
      <c r="G1776">
        <v>-69.709999999999994</v>
      </c>
      <c r="H1776">
        <v>44.5</v>
      </c>
      <c r="I1776">
        <v>129828005.874</v>
      </c>
    </row>
    <row r="1777" spans="1:9" x14ac:dyDescent="0.25">
      <c r="A1777" s="27">
        <v>41092</v>
      </c>
      <c r="B1777" t="s">
        <v>67</v>
      </c>
      <c r="C1777" t="s">
        <v>68</v>
      </c>
      <c r="D1777">
        <v>2987.19</v>
      </c>
      <c r="E1777">
        <v>3200.95</v>
      </c>
      <c r="F1777">
        <v>-6.6780200000000001</v>
      </c>
      <c r="G1777">
        <v>-213.76</v>
      </c>
      <c r="H1777">
        <v>45.5</v>
      </c>
      <c r="I1777">
        <v>135917294.35949999</v>
      </c>
    </row>
    <row r="1778" spans="1:9" x14ac:dyDescent="0.25">
      <c r="A1778" s="27">
        <v>41089</v>
      </c>
      <c r="B1778" t="s">
        <v>67</v>
      </c>
      <c r="C1778" t="s">
        <v>68</v>
      </c>
      <c r="D1778">
        <v>3200.95</v>
      </c>
      <c r="E1778">
        <v>3458.08</v>
      </c>
      <c r="F1778">
        <v>-7.4356299999999997</v>
      </c>
      <c r="G1778">
        <v>-257.13</v>
      </c>
      <c r="H1778">
        <v>43</v>
      </c>
      <c r="I1778">
        <v>137641010.04750001</v>
      </c>
    </row>
    <row r="1779" spans="1:9" x14ac:dyDescent="0.25">
      <c r="A1779" s="27">
        <v>41088</v>
      </c>
      <c r="B1779" t="s">
        <v>67</v>
      </c>
      <c r="C1779" t="s">
        <v>68</v>
      </c>
      <c r="D1779">
        <v>3458.08</v>
      </c>
      <c r="E1779">
        <v>3513.41</v>
      </c>
      <c r="F1779">
        <v>-1.5748200000000001</v>
      </c>
      <c r="G1779">
        <v>-55.33</v>
      </c>
      <c r="H1779">
        <v>41.75</v>
      </c>
      <c r="I1779">
        <v>144375012.90400001</v>
      </c>
    </row>
    <row r="1780" spans="1:9" x14ac:dyDescent="0.25">
      <c r="A1780" s="27">
        <v>41087</v>
      </c>
      <c r="B1780" t="s">
        <v>67</v>
      </c>
      <c r="C1780" t="s">
        <v>68</v>
      </c>
      <c r="D1780">
        <v>3513.41</v>
      </c>
      <c r="E1780">
        <v>3521.34</v>
      </c>
      <c r="F1780">
        <v>-0.22520000000000001</v>
      </c>
      <c r="G1780">
        <v>-7.93</v>
      </c>
      <c r="H1780">
        <v>42.5</v>
      </c>
      <c r="I1780">
        <v>149320100.67050001</v>
      </c>
    </row>
    <row r="1781" spans="1:9" x14ac:dyDescent="0.25">
      <c r="A1781" s="27">
        <v>41086</v>
      </c>
      <c r="B1781" t="s">
        <v>67</v>
      </c>
      <c r="C1781" t="s">
        <v>68</v>
      </c>
      <c r="D1781">
        <v>3521.34</v>
      </c>
      <c r="E1781">
        <v>3627.47</v>
      </c>
      <c r="F1781">
        <v>-2.9257300000000002</v>
      </c>
      <c r="G1781">
        <v>-106.13</v>
      </c>
      <c r="H1781">
        <v>42.5</v>
      </c>
      <c r="I1781">
        <v>149657126.067</v>
      </c>
    </row>
    <row r="1782" spans="1:9" x14ac:dyDescent="0.25">
      <c r="A1782" s="27">
        <v>41085</v>
      </c>
      <c r="B1782" t="s">
        <v>67</v>
      </c>
      <c r="C1782" t="s">
        <v>68</v>
      </c>
      <c r="D1782">
        <v>3627.47</v>
      </c>
      <c r="E1782">
        <v>3537.37</v>
      </c>
      <c r="F1782">
        <v>2.5470899999999999</v>
      </c>
      <c r="G1782">
        <v>90.1</v>
      </c>
      <c r="H1782">
        <v>42.5</v>
      </c>
      <c r="I1782">
        <v>154167656.37349999</v>
      </c>
    </row>
    <row r="1783" spans="1:9" x14ac:dyDescent="0.25">
      <c r="A1783" s="27">
        <v>41082</v>
      </c>
      <c r="B1783" t="s">
        <v>67</v>
      </c>
      <c r="C1783" t="s">
        <v>68</v>
      </c>
      <c r="D1783">
        <v>3537.37</v>
      </c>
      <c r="E1783">
        <v>3766.47</v>
      </c>
      <c r="F1783">
        <v>-6.0826200000000004</v>
      </c>
      <c r="G1783">
        <v>-229.1</v>
      </c>
      <c r="H1783">
        <v>43.25</v>
      </c>
      <c r="I1783">
        <v>152991429.36849999</v>
      </c>
    </row>
    <row r="1784" spans="1:9" x14ac:dyDescent="0.25">
      <c r="A1784" s="27">
        <v>41081</v>
      </c>
      <c r="B1784" t="s">
        <v>67</v>
      </c>
      <c r="C1784" t="s">
        <v>68</v>
      </c>
      <c r="D1784">
        <v>3766.47</v>
      </c>
      <c r="E1784">
        <v>3303.89</v>
      </c>
      <c r="F1784">
        <v>14.00107</v>
      </c>
      <c r="G1784">
        <v>462.58</v>
      </c>
      <c r="H1784">
        <v>42.25</v>
      </c>
      <c r="I1784">
        <v>159133545.82350001</v>
      </c>
    </row>
    <row r="1785" spans="1:9" x14ac:dyDescent="0.25">
      <c r="A1785" s="27">
        <v>41080</v>
      </c>
      <c r="B1785" t="s">
        <v>67</v>
      </c>
      <c r="C1785" t="s">
        <v>68</v>
      </c>
      <c r="D1785">
        <v>3303.89</v>
      </c>
      <c r="E1785">
        <v>3538.26</v>
      </c>
      <c r="F1785">
        <v>-6.6238799999999998</v>
      </c>
      <c r="G1785">
        <v>-234.37</v>
      </c>
      <c r="H1785">
        <v>39.75</v>
      </c>
      <c r="I1785">
        <v>131329792.6945</v>
      </c>
    </row>
    <row r="1786" spans="1:9" x14ac:dyDescent="0.25">
      <c r="A1786" s="27">
        <v>41079</v>
      </c>
      <c r="B1786" t="s">
        <v>67</v>
      </c>
      <c r="C1786" t="s">
        <v>68</v>
      </c>
      <c r="D1786">
        <v>3538.26</v>
      </c>
      <c r="E1786">
        <v>3526.19</v>
      </c>
      <c r="F1786">
        <v>0.34229999999999999</v>
      </c>
      <c r="G1786">
        <v>12.07</v>
      </c>
      <c r="H1786">
        <v>42.75</v>
      </c>
      <c r="I1786">
        <v>151260791.91299999</v>
      </c>
    </row>
    <row r="1787" spans="1:9" x14ac:dyDescent="0.25">
      <c r="A1787" s="27">
        <v>41078</v>
      </c>
      <c r="B1787" t="s">
        <v>67</v>
      </c>
      <c r="C1787" t="s">
        <v>68</v>
      </c>
      <c r="D1787">
        <v>3526.19</v>
      </c>
      <c r="E1787">
        <v>3845.91</v>
      </c>
      <c r="F1787">
        <v>-8.31325</v>
      </c>
      <c r="G1787">
        <v>-319.72000000000003</v>
      </c>
      <c r="H1787">
        <v>41.25</v>
      </c>
      <c r="I1787">
        <v>145455513.80950001</v>
      </c>
    </row>
    <row r="1788" spans="1:9" x14ac:dyDescent="0.25">
      <c r="A1788" s="27">
        <v>41075</v>
      </c>
      <c r="B1788" t="s">
        <v>67</v>
      </c>
      <c r="C1788" t="s">
        <v>68</v>
      </c>
      <c r="D1788">
        <v>3845.91</v>
      </c>
      <c r="E1788">
        <v>4084.3</v>
      </c>
      <c r="F1788">
        <v>-5.8367399999999998</v>
      </c>
      <c r="G1788">
        <v>-238.39</v>
      </c>
      <c r="H1788">
        <v>38</v>
      </c>
      <c r="I1788">
        <v>146144772.29550001</v>
      </c>
    </row>
    <row r="1789" spans="1:9" x14ac:dyDescent="0.25">
      <c r="A1789" s="27">
        <v>41074</v>
      </c>
      <c r="B1789" t="s">
        <v>67</v>
      </c>
      <c r="C1789" t="s">
        <v>68</v>
      </c>
      <c r="D1789">
        <v>4084.3</v>
      </c>
      <c r="E1789">
        <v>4367.97</v>
      </c>
      <c r="F1789">
        <v>-6.4943200000000001</v>
      </c>
      <c r="G1789">
        <v>-283.67</v>
      </c>
      <c r="H1789">
        <v>37</v>
      </c>
      <c r="I1789">
        <v>151119304.215</v>
      </c>
    </row>
    <row r="1790" spans="1:9" x14ac:dyDescent="0.25">
      <c r="A1790" s="27">
        <v>41073</v>
      </c>
      <c r="B1790" t="s">
        <v>67</v>
      </c>
      <c r="C1790" t="s">
        <v>68</v>
      </c>
      <c r="D1790">
        <v>4367.97</v>
      </c>
      <c r="E1790">
        <v>4159.5</v>
      </c>
      <c r="F1790">
        <v>5.0118999999999998</v>
      </c>
      <c r="G1790">
        <v>208.47</v>
      </c>
      <c r="H1790">
        <v>36</v>
      </c>
      <c r="I1790">
        <v>157247138.3985</v>
      </c>
    </row>
    <row r="1791" spans="1:9" x14ac:dyDescent="0.25">
      <c r="A1791" s="27">
        <v>41072</v>
      </c>
      <c r="B1791" t="s">
        <v>67</v>
      </c>
      <c r="C1791" t="s">
        <v>68</v>
      </c>
      <c r="D1791">
        <v>4159.5</v>
      </c>
      <c r="E1791">
        <v>4311.05</v>
      </c>
      <c r="F1791">
        <v>-3.5153799999999999</v>
      </c>
      <c r="G1791">
        <v>-151.55000000000001</v>
      </c>
      <c r="H1791">
        <v>38.25</v>
      </c>
      <c r="I1791">
        <v>159101082.97499999</v>
      </c>
    </row>
    <row r="1792" spans="1:9" x14ac:dyDescent="0.25">
      <c r="A1792" s="27">
        <v>41071</v>
      </c>
      <c r="B1792" t="s">
        <v>67</v>
      </c>
      <c r="C1792" t="s">
        <v>68</v>
      </c>
      <c r="D1792">
        <v>4311.05</v>
      </c>
      <c r="E1792">
        <v>3871.05</v>
      </c>
      <c r="F1792">
        <v>11.366429999999999</v>
      </c>
      <c r="G1792">
        <v>440</v>
      </c>
      <c r="H1792">
        <v>39.75</v>
      </c>
      <c r="I1792">
        <v>171364453.05250001</v>
      </c>
    </row>
    <row r="1793" spans="1:9" x14ac:dyDescent="0.25">
      <c r="A1793" s="27">
        <v>41068</v>
      </c>
      <c r="B1793" t="s">
        <v>67</v>
      </c>
      <c r="C1793" t="s">
        <v>68</v>
      </c>
      <c r="D1793">
        <v>3871.05</v>
      </c>
      <c r="E1793">
        <v>4109.4799999999996</v>
      </c>
      <c r="F1793">
        <v>-5.8019499999999997</v>
      </c>
      <c r="G1793">
        <v>-238.43</v>
      </c>
      <c r="H1793">
        <v>37.25</v>
      </c>
      <c r="I1793">
        <v>144196806.05250001</v>
      </c>
    </row>
    <row r="1794" spans="1:9" x14ac:dyDescent="0.25">
      <c r="A1794" s="27">
        <v>41067</v>
      </c>
      <c r="B1794" t="s">
        <v>67</v>
      </c>
      <c r="C1794" t="s">
        <v>68</v>
      </c>
      <c r="D1794">
        <v>4109.4799999999996</v>
      </c>
      <c r="E1794">
        <v>4152.6000000000004</v>
      </c>
      <c r="F1794">
        <v>-1.0383899999999999</v>
      </c>
      <c r="G1794">
        <v>-43.12</v>
      </c>
      <c r="H1794">
        <v>39.75</v>
      </c>
      <c r="I1794">
        <v>163352035.47400001</v>
      </c>
    </row>
    <row r="1795" spans="1:9" x14ac:dyDescent="0.25">
      <c r="A1795" s="27">
        <v>41066</v>
      </c>
      <c r="B1795" t="s">
        <v>67</v>
      </c>
      <c r="C1795" t="s">
        <v>68</v>
      </c>
      <c r="D1795">
        <v>4152.6000000000004</v>
      </c>
      <c r="E1795">
        <v>4490.79</v>
      </c>
      <c r="F1795">
        <v>-7.5307500000000003</v>
      </c>
      <c r="G1795">
        <v>-338.19</v>
      </c>
      <c r="H1795">
        <v>35.75</v>
      </c>
      <c r="I1795">
        <v>148455657.63</v>
      </c>
    </row>
    <row r="1796" spans="1:9" x14ac:dyDescent="0.25">
      <c r="A1796" s="27">
        <v>41065</v>
      </c>
      <c r="B1796" t="s">
        <v>67</v>
      </c>
      <c r="C1796" t="s">
        <v>68</v>
      </c>
      <c r="D1796">
        <v>4490.79</v>
      </c>
      <c r="E1796">
        <v>4696.6899999999996</v>
      </c>
      <c r="F1796">
        <v>-4.3839399999999999</v>
      </c>
      <c r="G1796">
        <v>-205.9</v>
      </c>
      <c r="H1796">
        <v>34.5</v>
      </c>
      <c r="I1796">
        <v>154932479.5395</v>
      </c>
    </row>
    <row r="1797" spans="1:9" x14ac:dyDescent="0.25">
      <c r="A1797" s="27">
        <v>41064</v>
      </c>
      <c r="B1797" t="s">
        <v>67</v>
      </c>
      <c r="C1797" t="s">
        <v>68</v>
      </c>
      <c r="D1797">
        <v>4696.6899999999996</v>
      </c>
      <c r="E1797">
        <v>4824.25</v>
      </c>
      <c r="F1797">
        <v>-2.6441400000000002</v>
      </c>
      <c r="G1797">
        <v>-127.56</v>
      </c>
      <c r="H1797">
        <v>35.5</v>
      </c>
      <c r="I1797">
        <v>166732729.83450001</v>
      </c>
    </row>
    <row r="1798" spans="1:9" x14ac:dyDescent="0.25">
      <c r="A1798" s="27">
        <v>41061</v>
      </c>
      <c r="B1798" t="s">
        <v>67</v>
      </c>
      <c r="C1798" t="s">
        <v>68</v>
      </c>
      <c r="D1798">
        <v>4824.25</v>
      </c>
      <c r="E1798">
        <v>4523.12</v>
      </c>
      <c r="F1798">
        <v>6.6575699999999998</v>
      </c>
      <c r="G1798">
        <v>301.13</v>
      </c>
      <c r="H1798">
        <v>37</v>
      </c>
      <c r="I1798">
        <v>178497491.21250001</v>
      </c>
    </row>
    <row r="1799" spans="1:9" x14ac:dyDescent="0.25">
      <c r="A1799" s="27">
        <v>41060</v>
      </c>
      <c r="B1799" t="s">
        <v>67</v>
      </c>
      <c r="C1799" t="s">
        <v>68</v>
      </c>
      <c r="D1799">
        <v>4523.12</v>
      </c>
      <c r="E1799">
        <v>4461.46</v>
      </c>
      <c r="F1799">
        <v>1.3820600000000001</v>
      </c>
      <c r="G1799">
        <v>61.66</v>
      </c>
      <c r="H1799">
        <v>37</v>
      </c>
      <c r="I1799">
        <v>167355666.15599999</v>
      </c>
    </row>
    <row r="1800" spans="1:9" x14ac:dyDescent="0.25">
      <c r="A1800" s="27">
        <v>41059</v>
      </c>
      <c r="B1800" t="s">
        <v>67</v>
      </c>
      <c r="C1800" t="s">
        <v>68</v>
      </c>
      <c r="D1800">
        <v>4461.46</v>
      </c>
      <c r="E1800">
        <v>4037.43</v>
      </c>
      <c r="F1800">
        <v>10.502470000000001</v>
      </c>
      <c r="G1800">
        <v>424.03</v>
      </c>
      <c r="H1800">
        <v>37.5</v>
      </c>
      <c r="I1800">
        <v>167304973.07300001</v>
      </c>
    </row>
    <row r="1801" spans="1:9" x14ac:dyDescent="0.25">
      <c r="A1801" s="27">
        <v>41058</v>
      </c>
      <c r="B1801" t="s">
        <v>67</v>
      </c>
      <c r="C1801" t="s">
        <v>68</v>
      </c>
      <c r="D1801">
        <v>4037.43</v>
      </c>
      <c r="E1801">
        <v>4288.45</v>
      </c>
      <c r="F1801">
        <v>-5.8533999999999997</v>
      </c>
      <c r="G1801">
        <v>-251.02</v>
      </c>
      <c r="H1801">
        <v>38</v>
      </c>
      <c r="I1801">
        <v>153422541.87149999</v>
      </c>
    </row>
    <row r="1802" spans="1:9" x14ac:dyDescent="0.25">
      <c r="A1802" s="27">
        <v>41054</v>
      </c>
      <c r="B1802" t="s">
        <v>67</v>
      </c>
      <c r="C1802" t="s">
        <v>68</v>
      </c>
      <c r="D1802">
        <v>4288.45</v>
      </c>
      <c r="E1802">
        <v>4246.76</v>
      </c>
      <c r="F1802">
        <v>0.98168999999999995</v>
      </c>
      <c r="G1802">
        <v>41.69</v>
      </c>
      <c r="H1802">
        <v>37.5</v>
      </c>
      <c r="I1802">
        <v>160817089.42250001</v>
      </c>
    </row>
    <row r="1803" spans="1:9" x14ac:dyDescent="0.25">
      <c r="A1803" s="27">
        <v>41053</v>
      </c>
      <c r="B1803" t="s">
        <v>67</v>
      </c>
      <c r="C1803" t="s">
        <v>68</v>
      </c>
      <c r="D1803">
        <v>4246.76</v>
      </c>
      <c r="E1803">
        <v>4332.82</v>
      </c>
      <c r="F1803">
        <v>-1.98624</v>
      </c>
      <c r="G1803">
        <v>-86.06</v>
      </c>
      <c r="H1803">
        <v>37.5</v>
      </c>
      <c r="I1803">
        <v>159253712.338</v>
      </c>
    </row>
    <row r="1804" spans="1:9" x14ac:dyDescent="0.25">
      <c r="A1804" s="27">
        <v>41052</v>
      </c>
      <c r="B1804" t="s">
        <v>67</v>
      </c>
      <c r="C1804" t="s">
        <v>68</v>
      </c>
      <c r="D1804">
        <v>4332.82</v>
      </c>
      <c r="E1804">
        <v>4358.8900000000003</v>
      </c>
      <c r="F1804">
        <v>-0.59809000000000001</v>
      </c>
      <c r="G1804">
        <v>-26.07</v>
      </c>
      <c r="H1804">
        <v>37.5</v>
      </c>
      <c r="I1804">
        <v>162480966.641</v>
      </c>
    </row>
    <row r="1805" spans="1:9" x14ac:dyDescent="0.25">
      <c r="A1805" s="27">
        <v>41051</v>
      </c>
      <c r="B1805" t="s">
        <v>67</v>
      </c>
      <c r="C1805" t="s">
        <v>68</v>
      </c>
      <c r="D1805">
        <v>4358.8900000000003</v>
      </c>
      <c r="E1805">
        <v>4238.21</v>
      </c>
      <c r="F1805">
        <v>2.8474300000000001</v>
      </c>
      <c r="G1805">
        <v>120.68</v>
      </c>
      <c r="H1805">
        <v>41.75</v>
      </c>
      <c r="I1805">
        <v>181983875.4445</v>
      </c>
    </row>
    <row r="1806" spans="1:9" x14ac:dyDescent="0.25">
      <c r="A1806" s="27">
        <v>41050</v>
      </c>
      <c r="B1806" t="s">
        <v>67</v>
      </c>
      <c r="C1806" t="s">
        <v>68</v>
      </c>
      <c r="D1806">
        <v>4238.21</v>
      </c>
      <c r="E1806">
        <v>4884.1099999999997</v>
      </c>
      <c r="F1806">
        <v>-13.22452</v>
      </c>
      <c r="G1806">
        <v>-645.9</v>
      </c>
      <c r="H1806">
        <v>41</v>
      </c>
      <c r="I1806">
        <v>173766821.91049999</v>
      </c>
    </row>
    <row r="1807" spans="1:9" x14ac:dyDescent="0.25">
      <c r="A1807" s="27">
        <v>41047</v>
      </c>
      <c r="B1807" t="s">
        <v>67</v>
      </c>
      <c r="C1807" t="s">
        <v>68</v>
      </c>
      <c r="D1807">
        <v>4884.1099999999997</v>
      </c>
      <c r="E1807">
        <v>4545.8100000000004</v>
      </c>
      <c r="F1807">
        <v>7.4420200000000003</v>
      </c>
      <c r="G1807">
        <v>338.3</v>
      </c>
      <c r="H1807">
        <v>41.75</v>
      </c>
      <c r="I1807">
        <v>203911836.70550001</v>
      </c>
    </row>
    <row r="1808" spans="1:9" x14ac:dyDescent="0.25">
      <c r="A1808" s="27">
        <v>41046</v>
      </c>
      <c r="B1808" t="s">
        <v>67</v>
      </c>
      <c r="C1808" t="s">
        <v>68</v>
      </c>
      <c r="D1808">
        <v>4545.8100000000004</v>
      </c>
      <c r="E1808">
        <v>4237.0200000000004</v>
      </c>
      <c r="F1808">
        <v>7.2879100000000001</v>
      </c>
      <c r="G1808">
        <v>308.79000000000002</v>
      </c>
      <c r="H1808">
        <v>41.75</v>
      </c>
      <c r="I1808">
        <v>189787794.79049999</v>
      </c>
    </row>
    <row r="1809" spans="1:9" x14ac:dyDescent="0.25">
      <c r="A1809" s="27">
        <v>41045</v>
      </c>
      <c r="B1809" t="s">
        <v>67</v>
      </c>
      <c r="C1809" t="s">
        <v>68</v>
      </c>
      <c r="D1809">
        <v>4237.0200000000004</v>
      </c>
      <c r="E1809">
        <v>4150.21</v>
      </c>
      <c r="F1809">
        <v>2.0916999999999999</v>
      </c>
      <c r="G1809">
        <v>86.81</v>
      </c>
      <c r="H1809">
        <v>41.75</v>
      </c>
      <c r="I1809">
        <v>176895796.85100001</v>
      </c>
    </row>
    <row r="1810" spans="1:9" x14ac:dyDescent="0.25">
      <c r="A1810" s="27">
        <v>41044</v>
      </c>
      <c r="B1810" t="s">
        <v>67</v>
      </c>
      <c r="C1810" t="s">
        <v>68</v>
      </c>
      <c r="D1810">
        <v>4150.21</v>
      </c>
      <c r="E1810">
        <v>4001.39</v>
      </c>
      <c r="F1810">
        <v>3.7192099999999999</v>
      </c>
      <c r="G1810">
        <v>148.82</v>
      </c>
      <c r="H1810">
        <v>43.75</v>
      </c>
      <c r="I1810">
        <v>181571895.01050001</v>
      </c>
    </row>
    <row r="1811" spans="1:9" x14ac:dyDescent="0.25">
      <c r="A1811" s="27">
        <v>41043</v>
      </c>
      <c r="B1811" t="s">
        <v>67</v>
      </c>
      <c r="C1811" t="s">
        <v>68</v>
      </c>
      <c r="D1811">
        <v>4001.39</v>
      </c>
      <c r="E1811">
        <v>3750.13</v>
      </c>
      <c r="F1811">
        <v>6.7000299999999999</v>
      </c>
      <c r="G1811">
        <v>251.26</v>
      </c>
      <c r="H1811">
        <v>43.75</v>
      </c>
      <c r="I1811">
        <v>175061012.5695</v>
      </c>
    </row>
    <row r="1812" spans="1:9" x14ac:dyDescent="0.25">
      <c r="A1812" s="27">
        <v>41040</v>
      </c>
      <c r="B1812" t="s">
        <v>67</v>
      </c>
      <c r="C1812" t="s">
        <v>68</v>
      </c>
      <c r="D1812">
        <v>3750.13</v>
      </c>
      <c r="E1812">
        <v>3618.8</v>
      </c>
      <c r="F1812">
        <v>3.6291000000000002</v>
      </c>
      <c r="G1812">
        <v>131.33000000000001</v>
      </c>
      <c r="H1812">
        <v>47.5</v>
      </c>
      <c r="I1812">
        <v>178131362.50650001</v>
      </c>
    </row>
    <row r="1813" spans="1:9" x14ac:dyDescent="0.25">
      <c r="A1813" s="27">
        <v>41039</v>
      </c>
      <c r="B1813" t="s">
        <v>67</v>
      </c>
      <c r="C1813" t="s">
        <v>68</v>
      </c>
      <c r="D1813">
        <v>3618.8</v>
      </c>
      <c r="E1813">
        <v>3800.2</v>
      </c>
      <c r="F1813">
        <v>-4.7734300000000003</v>
      </c>
      <c r="G1813">
        <v>-181.4</v>
      </c>
      <c r="H1813">
        <v>45.75</v>
      </c>
      <c r="I1813">
        <v>165560280.94</v>
      </c>
    </row>
    <row r="1814" spans="1:9" x14ac:dyDescent="0.25">
      <c r="A1814" s="27">
        <v>41038</v>
      </c>
      <c r="B1814" t="s">
        <v>67</v>
      </c>
      <c r="C1814" t="s">
        <v>68</v>
      </c>
      <c r="D1814">
        <v>3800.2</v>
      </c>
      <c r="E1814">
        <v>3644.9</v>
      </c>
      <c r="F1814">
        <v>4.2607499999999998</v>
      </c>
      <c r="G1814">
        <v>155.30000000000001</v>
      </c>
      <c r="H1814">
        <v>45</v>
      </c>
      <c r="I1814">
        <v>171009190.00999999</v>
      </c>
    </row>
    <row r="1815" spans="1:9" x14ac:dyDescent="0.25">
      <c r="A1815" s="27">
        <v>41037</v>
      </c>
      <c r="B1815" t="s">
        <v>67</v>
      </c>
      <c r="C1815" t="s">
        <v>68</v>
      </c>
      <c r="D1815">
        <v>3644.9</v>
      </c>
      <c r="E1815">
        <v>3615.6</v>
      </c>
      <c r="F1815">
        <v>0.81037999999999999</v>
      </c>
      <c r="G1815">
        <v>29.3</v>
      </c>
      <c r="H1815">
        <v>44.25</v>
      </c>
      <c r="I1815">
        <v>161287007.245</v>
      </c>
    </row>
    <row r="1816" spans="1:9" x14ac:dyDescent="0.25">
      <c r="A1816" s="27">
        <v>41036</v>
      </c>
      <c r="B1816" t="s">
        <v>67</v>
      </c>
      <c r="C1816" t="s">
        <v>68</v>
      </c>
      <c r="D1816">
        <v>3615.6</v>
      </c>
      <c r="E1816">
        <v>3725</v>
      </c>
      <c r="F1816">
        <v>-2.9369100000000001</v>
      </c>
      <c r="G1816">
        <v>-109.4</v>
      </c>
      <c r="H1816">
        <v>44.5</v>
      </c>
      <c r="I1816">
        <v>160894380.78</v>
      </c>
    </row>
    <row r="1817" spans="1:9" x14ac:dyDescent="0.25">
      <c r="A1817" s="27">
        <v>41033</v>
      </c>
      <c r="B1817" t="s">
        <v>67</v>
      </c>
      <c r="C1817" t="s">
        <v>68</v>
      </c>
      <c r="D1817">
        <v>3725</v>
      </c>
      <c r="E1817">
        <v>3543.2</v>
      </c>
      <c r="F1817">
        <v>5.13096</v>
      </c>
      <c r="G1817">
        <v>181.8</v>
      </c>
      <c r="H1817">
        <v>44.25</v>
      </c>
      <c r="I1817">
        <v>164831436.25</v>
      </c>
    </row>
    <row r="1818" spans="1:9" x14ac:dyDescent="0.25">
      <c r="A1818" s="27">
        <v>41032</v>
      </c>
      <c r="B1818" t="s">
        <v>67</v>
      </c>
      <c r="C1818" t="s">
        <v>68</v>
      </c>
      <c r="D1818">
        <v>3543.2</v>
      </c>
      <c r="E1818">
        <v>3423.1</v>
      </c>
      <c r="F1818">
        <v>3.5085199999999999</v>
      </c>
      <c r="G1818">
        <v>120.1</v>
      </c>
      <c r="H1818">
        <v>43.5</v>
      </c>
      <c r="I1818">
        <v>154129377.16</v>
      </c>
    </row>
    <row r="1819" spans="1:9" x14ac:dyDescent="0.25">
      <c r="A1819" s="27">
        <v>41031</v>
      </c>
      <c r="B1819" t="s">
        <v>67</v>
      </c>
      <c r="C1819" t="s">
        <v>68</v>
      </c>
      <c r="D1819">
        <v>3423.1</v>
      </c>
      <c r="E1819">
        <v>3427.6</v>
      </c>
      <c r="F1819">
        <v>-0.13128999999999999</v>
      </c>
      <c r="G1819">
        <v>-4.5</v>
      </c>
      <c r="H1819">
        <v>44.25</v>
      </c>
      <c r="I1819">
        <v>151472346.155</v>
      </c>
    </row>
    <row r="1820" spans="1:9" x14ac:dyDescent="0.25">
      <c r="A1820" s="27">
        <v>41030</v>
      </c>
      <c r="B1820" t="s">
        <v>67</v>
      </c>
      <c r="C1820" t="s">
        <v>68</v>
      </c>
      <c r="D1820">
        <v>3427.6</v>
      </c>
      <c r="E1820">
        <v>3509.3</v>
      </c>
      <c r="F1820">
        <v>-2.3281000000000001</v>
      </c>
      <c r="G1820">
        <v>-81.7</v>
      </c>
      <c r="H1820">
        <v>42.25</v>
      </c>
      <c r="I1820">
        <v>144816271.38</v>
      </c>
    </row>
    <row r="1821" spans="1:9" x14ac:dyDescent="0.25">
      <c r="A1821" s="27">
        <v>41029</v>
      </c>
      <c r="B1821" t="s">
        <v>67</v>
      </c>
      <c r="C1821" t="s">
        <v>68</v>
      </c>
      <c r="D1821">
        <v>3509.3</v>
      </c>
      <c r="E1821">
        <v>3440.3</v>
      </c>
      <c r="F1821">
        <v>2.0056400000000001</v>
      </c>
      <c r="G1821">
        <v>69</v>
      </c>
      <c r="H1821">
        <v>40.75</v>
      </c>
      <c r="I1821">
        <v>143004150.465</v>
      </c>
    </row>
    <row r="1822" spans="1:9" x14ac:dyDescent="0.25">
      <c r="A1822" s="27">
        <v>41026</v>
      </c>
      <c r="B1822" t="s">
        <v>67</v>
      </c>
      <c r="C1822" t="s">
        <v>68</v>
      </c>
      <c r="D1822">
        <v>3440.3</v>
      </c>
      <c r="E1822">
        <v>3443.9</v>
      </c>
      <c r="F1822">
        <v>-0.10453</v>
      </c>
      <c r="G1822">
        <v>-3.6</v>
      </c>
      <c r="H1822">
        <v>39.75</v>
      </c>
      <c r="I1822">
        <v>136752097.01499999</v>
      </c>
    </row>
    <row r="1823" spans="1:9" x14ac:dyDescent="0.25">
      <c r="A1823" s="27">
        <v>41025</v>
      </c>
      <c r="B1823" t="s">
        <v>67</v>
      </c>
      <c r="C1823" t="s">
        <v>68</v>
      </c>
      <c r="D1823">
        <v>3443.8</v>
      </c>
      <c r="E1823">
        <v>3542.5</v>
      </c>
      <c r="F1823">
        <v>-2.7861699999999998</v>
      </c>
      <c r="G1823">
        <v>-98.7</v>
      </c>
      <c r="H1823">
        <v>40.25</v>
      </c>
      <c r="I1823">
        <v>138613122.19</v>
      </c>
    </row>
    <row r="1824" spans="1:9" x14ac:dyDescent="0.25">
      <c r="A1824" s="27">
        <v>41024</v>
      </c>
      <c r="B1824" t="s">
        <v>67</v>
      </c>
      <c r="C1824" t="s">
        <v>68</v>
      </c>
      <c r="D1824">
        <v>3542.6</v>
      </c>
      <c r="E1824">
        <v>3756.2</v>
      </c>
      <c r="F1824">
        <v>-5.6866000000000003</v>
      </c>
      <c r="G1824">
        <v>-213.6</v>
      </c>
      <c r="H1824">
        <v>37.25</v>
      </c>
      <c r="I1824">
        <v>131962027.13</v>
      </c>
    </row>
    <row r="1825" spans="1:9" x14ac:dyDescent="0.25">
      <c r="A1825" s="27">
        <v>41023</v>
      </c>
      <c r="B1825" t="s">
        <v>67</v>
      </c>
      <c r="C1825" t="s">
        <v>68</v>
      </c>
      <c r="D1825">
        <v>3756.2</v>
      </c>
      <c r="E1825">
        <v>3911</v>
      </c>
      <c r="F1825">
        <v>-3.9580700000000002</v>
      </c>
      <c r="G1825">
        <v>-154.80000000000001</v>
      </c>
      <c r="H1825">
        <v>37.75</v>
      </c>
      <c r="I1825">
        <v>141796737.81</v>
      </c>
    </row>
    <row r="1826" spans="1:9" x14ac:dyDescent="0.25">
      <c r="A1826" s="27">
        <v>41022</v>
      </c>
      <c r="B1826" t="s">
        <v>67</v>
      </c>
      <c r="C1826" t="s">
        <v>68</v>
      </c>
      <c r="D1826">
        <v>3911</v>
      </c>
      <c r="E1826">
        <v>3749.8</v>
      </c>
      <c r="F1826">
        <v>4.2988999999999997</v>
      </c>
      <c r="G1826">
        <v>161.19999999999999</v>
      </c>
      <c r="H1826">
        <v>37.25</v>
      </c>
      <c r="I1826">
        <v>145684945.55000001</v>
      </c>
    </row>
    <row r="1827" spans="1:9" x14ac:dyDescent="0.25">
      <c r="A1827" s="27">
        <v>41019</v>
      </c>
      <c r="B1827" t="s">
        <v>67</v>
      </c>
      <c r="C1827" t="s">
        <v>68</v>
      </c>
      <c r="D1827">
        <v>3749.8</v>
      </c>
      <c r="E1827">
        <v>3879</v>
      </c>
      <c r="F1827">
        <v>-3.3307600000000002</v>
      </c>
      <c r="G1827">
        <v>-129.19999999999999</v>
      </c>
      <c r="H1827">
        <v>37.75</v>
      </c>
      <c r="I1827">
        <v>141555137.49000001</v>
      </c>
    </row>
    <row r="1828" spans="1:9" x14ac:dyDescent="0.25">
      <c r="A1828" s="27">
        <v>41018</v>
      </c>
      <c r="B1828" t="s">
        <v>67</v>
      </c>
      <c r="C1828" t="s">
        <v>68</v>
      </c>
      <c r="D1828">
        <v>3878.9</v>
      </c>
      <c r="E1828">
        <v>3906</v>
      </c>
      <c r="F1828">
        <v>-0.69379999999999997</v>
      </c>
      <c r="G1828">
        <v>-27.1</v>
      </c>
      <c r="H1828">
        <v>36.5</v>
      </c>
      <c r="I1828">
        <v>141580043.94499999</v>
      </c>
    </row>
    <row r="1829" spans="1:9" x14ac:dyDescent="0.25">
      <c r="A1829" s="27">
        <v>41017</v>
      </c>
      <c r="B1829" t="s">
        <v>67</v>
      </c>
      <c r="C1829" t="s">
        <v>68</v>
      </c>
      <c r="D1829">
        <v>3906</v>
      </c>
      <c r="E1829">
        <v>3791.9</v>
      </c>
      <c r="F1829">
        <v>3.0090499999999998</v>
      </c>
      <c r="G1829">
        <v>114.1</v>
      </c>
      <c r="H1829">
        <v>36.5</v>
      </c>
      <c r="I1829">
        <v>142569195.30000001</v>
      </c>
    </row>
    <row r="1830" spans="1:9" x14ac:dyDescent="0.25">
      <c r="A1830" s="27">
        <v>41016</v>
      </c>
      <c r="B1830" t="s">
        <v>67</v>
      </c>
      <c r="C1830" t="s">
        <v>68</v>
      </c>
      <c r="D1830">
        <v>3792</v>
      </c>
      <c r="E1830">
        <v>4062.1</v>
      </c>
      <c r="F1830">
        <v>-6.6492699999999996</v>
      </c>
      <c r="G1830">
        <v>-270.10000000000002</v>
      </c>
      <c r="H1830">
        <v>36.75</v>
      </c>
      <c r="I1830">
        <v>139356189.59999999</v>
      </c>
    </row>
    <row r="1831" spans="1:9" x14ac:dyDescent="0.25">
      <c r="A1831" s="27">
        <v>41015</v>
      </c>
      <c r="B1831" t="s">
        <v>67</v>
      </c>
      <c r="C1831" t="s">
        <v>68</v>
      </c>
      <c r="D1831">
        <v>4062.1</v>
      </c>
      <c r="E1831">
        <v>4124.3</v>
      </c>
      <c r="F1831">
        <v>-1.50813</v>
      </c>
      <c r="G1831">
        <v>-62.2</v>
      </c>
      <c r="H1831">
        <v>35.25</v>
      </c>
      <c r="I1831">
        <v>143189228.10499999</v>
      </c>
    </row>
    <row r="1832" spans="1:9" x14ac:dyDescent="0.25">
      <c r="A1832" s="27">
        <v>41012</v>
      </c>
      <c r="B1832" t="s">
        <v>67</v>
      </c>
      <c r="C1832" t="s">
        <v>68</v>
      </c>
      <c r="D1832">
        <v>4124.3</v>
      </c>
      <c r="E1832">
        <v>3793.9</v>
      </c>
      <c r="F1832">
        <v>8.7087199999999996</v>
      </c>
      <c r="G1832">
        <v>330.4</v>
      </c>
      <c r="H1832">
        <v>35.25</v>
      </c>
      <c r="I1832">
        <v>145381781.215</v>
      </c>
    </row>
    <row r="1833" spans="1:9" x14ac:dyDescent="0.25">
      <c r="A1833" s="27">
        <v>41011</v>
      </c>
      <c r="B1833" t="s">
        <v>67</v>
      </c>
      <c r="C1833" t="s">
        <v>68</v>
      </c>
      <c r="D1833">
        <v>3793.9</v>
      </c>
      <c r="E1833">
        <v>4255.7</v>
      </c>
      <c r="F1833">
        <v>-10.851330000000001</v>
      </c>
      <c r="G1833">
        <v>-461.8</v>
      </c>
      <c r="H1833">
        <v>35.5</v>
      </c>
      <c r="I1833">
        <v>134683639.69499999</v>
      </c>
    </row>
    <row r="1834" spans="1:9" x14ac:dyDescent="0.25">
      <c r="A1834" s="27">
        <v>41010</v>
      </c>
      <c r="B1834" t="s">
        <v>67</v>
      </c>
      <c r="C1834" t="s">
        <v>68</v>
      </c>
      <c r="D1834">
        <v>4255.6000000000004</v>
      </c>
      <c r="E1834">
        <v>4328.7</v>
      </c>
      <c r="F1834">
        <v>-1.6887300000000001</v>
      </c>
      <c r="G1834">
        <v>-73.099999999999994</v>
      </c>
      <c r="H1834">
        <v>34.75</v>
      </c>
      <c r="I1834">
        <v>147882312.78</v>
      </c>
    </row>
    <row r="1835" spans="1:9" x14ac:dyDescent="0.25">
      <c r="A1835" s="27">
        <v>41009</v>
      </c>
      <c r="B1835" t="s">
        <v>67</v>
      </c>
      <c r="C1835" t="s">
        <v>68</v>
      </c>
      <c r="D1835">
        <v>4328.8</v>
      </c>
      <c r="E1835">
        <v>4067.1</v>
      </c>
      <c r="F1835">
        <v>6.4345600000000003</v>
      </c>
      <c r="G1835">
        <v>261.7</v>
      </c>
      <c r="H1835">
        <v>34.5</v>
      </c>
      <c r="I1835">
        <v>149343816.44</v>
      </c>
    </row>
    <row r="1836" spans="1:9" x14ac:dyDescent="0.25">
      <c r="A1836" s="27">
        <v>41008</v>
      </c>
      <c r="B1836" t="s">
        <v>67</v>
      </c>
      <c r="C1836" t="s">
        <v>68</v>
      </c>
      <c r="D1836">
        <v>4067</v>
      </c>
      <c r="E1836">
        <v>3860.9</v>
      </c>
      <c r="F1836">
        <v>5.3381299999999996</v>
      </c>
      <c r="G1836">
        <v>206.1</v>
      </c>
      <c r="H1836">
        <v>34.5</v>
      </c>
      <c r="I1836">
        <v>140311703.34999999</v>
      </c>
    </row>
    <row r="1837" spans="1:9" x14ac:dyDescent="0.25">
      <c r="A1837" s="27">
        <v>41004</v>
      </c>
      <c r="B1837" t="s">
        <v>67</v>
      </c>
      <c r="C1837" t="s">
        <v>68</v>
      </c>
      <c r="D1837">
        <v>3860.9</v>
      </c>
      <c r="E1837">
        <v>3757</v>
      </c>
      <c r="F1837">
        <v>2.7654999999999998</v>
      </c>
      <c r="G1837">
        <v>103.9</v>
      </c>
      <c r="H1837">
        <v>34.5</v>
      </c>
      <c r="I1837">
        <v>133201243.045</v>
      </c>
    </row>
    <row r="1838" spans="1:9" x14ac:dyDescent="0.25">
      <c r="A1838" s="27">
        <v>41003</v>
      </c>
      <c r="B1838" t="s">
        <v>67</v>
      </c>
      <c r="C1838" t="s">
        <v>68</v>
      </c>
      <c r="D1838">
        <v>3757</v>
      </c>
      <c r="E1838">
        <v>3628.7</v>
      </c>
      <c r="F1838">
        <v>3.5356999999999998</v>
      </c>
      <c r="G1838">
        <v>128.30000000000001</v>
      </c>
      <c r="H1838">
        <v>34.5</v>
      </c>
      <c r="I1838">
        <v>129616687.84999999</v>
      </c>
    </row>
    <row r="1839" spans="1:9" x14ac:dyDescent="0.25">
      <c r="A1839" s="27">
        <v>41002</v>
      </c>
      <c r="B1839" t="s">
        <v>67</v>
      </c>
      <c r="C1839" t="s">
        <v>68</v>
      </c>
      <c r="D1839">
        <v>3628.8</v>
      </c>
      <c r="E1839">
        <v>3560.1</v>
      </c>
      <c r="F1839">
        <v>1.9297200000000001</v>
      </c>
      <c r="G1839">
        <v>68.7</v>
      </c>
      <c r="H1839">
        <v>35.75</v>
      </c>
      <c r="I1839">
        <v>129729781.44</v>
      </c>
    </row>
    <row r="1840" spans="1:9" x14ac:dyDescent="0.25">
      <c r="A1840" s="27">
        <v>41001</v>
      </c>
      <c r="B1840" t="s">
        <v>67</v>
      </c>
      <c r="C1840" t="s">
        <v>68</v>
      </c>
      <c r="D1840">
        <v>3560</v>
      </c>
      <c r="E1840">
        <v>3549.5</v>
      </c>
      <c r="F1840">
        <v>0.29582000000000003</v>
      </c>
      <c r="G1840">
        <v>10.5</v>
      </c>
      <c r="H1840">
        <v>35.75</v>
      </c>
      <c r="I1840">
        <v>127270178</v>
      </c>
    </row>
    <row r="1841" spans="1:9" x14ac:dyDescent="0.25">
      <c r="A1841" s="27">
        <v>40998</v>
      </c>
      <c r="B1841" t="s">
        <v>67</v>
      </c>
      <c r="C1841" t="s">
        <v>68</v>
      </c>
      <c r="D1841">
        <v>3549.6</v>
      </c>
      <c r="E1841">
        <v>3628.4</v>
      </c>
      <c r="F1841">
        <v>-2.1717599999999999</v>
      </c>
      <c r="G1841">
        <v>-78.8</v>
      </c>
      <c r="H1841">
        <v>35.75</v>
      </c>
      <c r="I1841">
        <v>126898377.48</v>
      </c>
    </row>
    <row r="1842" spans="1:9" x14ac:dyDescent="0.25">
      <c r="A1842" s="27">
        <v>40997</v>
      </c>
      <c r="B1842" t="s">
        <v>67</v>
      </c>
      <c r="C1842" t="s">
        <v>68</v>
      </c>
      <c r="D1842">
        <v>3628.3</v>
      </c>
      <c r="E1842">
        <v>3714.1</v>
      </c>
      <c r="F1842">
        <v>-2.31012</v>
      </c>
      <c r="G1842">
        <v>-85.8</v>
      </c>
      <c r="H1842">
        <v>35.25</v>
      </c>
      <c r="I1842">
        <v>127897756.41500001</v>
      </c>
    </row>
    <row r="1843" spans="1:9" x14ac:dyDescent="0.25">
      <c r="A1843" s="27">
        <v>40996</v>
      </c>
      <c r="B1843" t="s">
        <v>67</v>
      </c>
      <c r="C1843" t="s">
        <v>68</v>
      </c>
      <c r="D1843">
        <v>3714.1</v>
      </c>
      <c r="E1843">
        <v>3698.8</v>
      </c>
      <c r="F1843">
        <v>0.41365000000000002</v>
      </c>
      <c r="G1843">
        <v>15.3</v>
      </c>
      <c r="H1843">
        <v>34</v>
      </c>
      <c r="I1843">
        <v>126279585.705</v>
      </c>
    </row>
    <row r="1844" spans="1:9" x14ac:dyDescent="0.25">
      <c r="A1844" s="27">
        <v>40995</v>
      </c>
      <c r="B1844" t="s">
        <v>67</v>
      </c>
      <c r="C1844" t="s">
        <v>68</v>
      </c>
      <c r="D1844">
        <v>3698.8</v>
      </c>
      <c r="E1844">
        <v>3320.3</v>
      </c>
      <c r="F1844">
        <v>11.399570000000001</v>
      </c>
      <c r="G1844">
        <v>378.5</v>
      </c>
      <c r="H1844">
        <v>34.25</v>
      </c>
      <c r="I1844">
        <v>126684084.94</v>
      </c>
    </row>
    <row r="1845" spans="1:9" x14ac:dyDescent="0.25">
      <c r="A1845" s="27">
        <v>40994</v>
      </c>
      <c r="B1845" t="s">
        <v>67</v>
      </c>
      <c r="C1845" t="s">
        <v>68</v>
      </c>
      <c r="D1845">
        <v>3320.4</v>
      </c>
      <c r="E1845">
        <v>3627.5</v>
      </c>
      <c r="F1845">
        <v>-8.4658899999999999</v>
      </c>
      <c r="G1845">
        <v>-307.10000000000002</v>
      </c>
      <c r="H1845">
        <v>34.25</v>
      </c>
      <c r="I1845">
        <v>113723866.02</v>
      </c>
    </row>
    <row r="1846" spans="1:9" x14ac:dyDescent="0.25">
      <c r="A1846" s="27">
        <v>40991</v>
      </c>
      <c r="B1846" t="s">
        <v>67</v>
      </c>
      <c r="C1846" t="s">
        <v>68</v>
      </c>
      <c r="D1846">
        <v>3627.5</v>
      </c>
      <c r="E1846">
        <v>3912.1</v>
      </c>
      <c r="F1846">
        <v>-7.2748699999999999</v>
      </c>
      <c r="G1846">
        <v>-284.60000000000002</v>
      </c>
      <c r="H1846">
        <v>33</v>
      </c>
      <c r="I1846">
        <v>119707681.375</v>
      </c>
    </row>
    <row r="1847" spans="1:9" x14ac:dyDescent="0.25">
      <c r="A1847" s="27">
        <v>40990</v>
      </c>
      <c r="B1847" t="s">
        <v>67</v>
      </c>
      <c r="C1847" t="s">
        <v>68</v>
      </c>
      <c r="D1847">
        <v>3912.1</v>
      </c>
      <c r="E1847">
        <v>3857</v>
      </c>
      <c r="F1847">
        <v>1.4285699999999999</v>
      </c>
      <c r="G1847">
        <v>55.1</v>
      </c>
      <c r="H1847">
        <v>32.25</v>
      </c>
      <c r="I1847">
        <v>126165420.605</v>
      </c>
    </row>
    <row r="1848" spans="1:9" x14ac:dyDescent="0.25">
      <c r="A1848" s="27">
        <v>40989</v>
      </c>
      <c r="B1848" t="s">
        <v>67</v>
      </c>
      <c r="C1848" t="s">
        <v>68</v>
      </c>
      <c r="D1848">
        <v>3857.1</v>
      </c>
      <c r="E1848">
        <v>4070.4</v>
      </c>
      <c r="F1848">
        <v>-5.2402699999999998</v>
      </c>
      <c r="G1848">
        <v>-213.3</v>
      </c>
      <c r="H1848">
        <v>32.25</v>
      </c>
      <c r="I1848">
        <v>124391667.855</v>
      </c>
    </row>
    <row r="1849" spans="1:9" x14ac:dyDescent="0.25">
      <c r="A1849" s="27">
        <v>40988</v>
      </c>
      <c r="B1849" t="s">
        <v>67</v>
      </c>
      <c r="C1849" t="s">
        <v>68</v>
      </c>
      <c r="D1849">
        <v>4070.3</v>
      </c>
      <c r="E1849">
        <v>4254.5</v>
      </c>
      <c r="F1849">
        <v>-4.3295300000000001</v>
      </c>
      <c r="G1849">
        <v>-184.2</v>
      </c>
      <c r="H1849">
        <v>32</v>
      </c>
      <c r="I1849">
        <v>130249803.515</v>
      </c>
    </row>
    <row r="1850" spans="1:9" x14ac:dyDescent="0.25">
      <c r="A1850" s="27">
        <v>40987</v>
      </c>
      <c r="B1850" t="s">
        <v>67</v>
      </c>
      <c r="C1850" t="s">
        <v>68</v>
      </c>
      <c r="D1850">
        <v>4254.5</v>
      </c>
      <c r="E1850">
        <v>4583.8</v>
      </c>
      <c r="F1850">
        <v>-7.1840000000000002</v>
      </c>
      <c r="G1850">
        <v>-329.3</v>
      </c>
      <c r="H1850">
        <v>28.5</v>
      </c>
      <c r="I1850">
        <v>121253462.72499999</v>
      </c>
    </row>
    <row r="1851" spans="1:9" x14ac:dyDescent="0.25">
      <c r="A1851" s="27">
        <v>40984</v>
      </c>
      <c r="B1851" t="s">
        <v>67</v>
      </c>
      <c r="C1851" t="s">
        <v>68</v>
      </c>
      <c r="D1851">
        <v>4583.8</v>
      </c>
      <c r="E1851">
        <v>4638</v>
      </c>
      <c r="F1851">
        <v>-1.1686099999999999</v>
      </c>
      <c r="G1851">
        <v>-54.2</v>
      </c>
      <c r="H1851">
        <v>28.5</v>
      </c>
      <c r="I1851">
        <v>130638529.19</v>
      </c>
    </row>
    <row r="1852" spans="1:9" x14ac:dyDescent="0.25">
      <c r="A1852" s="27">
        <v>40983</v>
      </c>
      <c r="B1852" t="s">
        <v>67</v>
      </c>
      <c r="C1852" t="s">
        <v>68</v>
      </c>
      <c r="D1852">
        <v>4638</v>
      </c>
      <c r="E1852">
        <v>4729.8999999999996</v>
      </c>
      <c r="F1852">
        <v>-1.94296</v>
      </c>
      <c r="G1852">
        <v>-91.9</v>
      </c>
      <c r="H1852">
        <v>27</v>
      </c>
      <c r="I1852">
        <v>125226231.90000001</v>
      </c>
    </row>
    <row r="1853" spans="1:9" x14ac:dyDescent="0.25">
      <c r="A1853" s="27">
        <v>40982</v>
      </c>
      <c r="B1853" t="s">
        <v>67</v>
      </c>
      <c r="C1853" t="s">
        <v>68</v>
      </c>
      <c r="D1853">
        <v>4729.8999999999996</v>
      </c>
      <c r="E1853">
        <v>4498.6000000000004</v>
      </c>
      <c r="F1853">
        <v>5.1416000000000004</v>
      </c>
      <c r="G1853">
        <v>231.3</v>
      </c>
      <c r="H1853">
        <v>27</v>
      </c>
      <c r="I1853">
        <v>127707536.495</v>
      </c>
    </row>
    <row r="1854" spans="1:9" x14ac:dyDescent="0.25">
      <c r="A1854" s="27">
        <v>40981</v>
      </c>
      <c r="B1854" t="s">
        <v>67</v>
      </c>
      <c r="C1854" t="s">
        <v>68</v>
      </c>
      <c r="D1854">
        <v>4498.6000000000004</v>
      </c>
      <c r="E1854">
        <v>4667.6000000000004</v>
      </c>
      <c r="F1854">
        <v>-3.6206999999999998</v>
      </c>
      <c r="G1854">
        <v>-169</v>
      </c>
      <c r="H1854">
        <v>25.5</v>
      </c>
      <c r="I1854">
        <v>114714524.93000001</v>
      </c>
    </row>
    <row r="1855" spans="1:9" x14ac:dyDescent="0.25">
      <c r="A1855" s="27">
        <v>40980</v>
      </c>
      <c r="B1855" t="s">
        <v>67</v>
      </c>
      <c r="C1855" t="s">
        <v>68</v>
      </c>
      <c r="D1855">
        <v>4667.6000000000004</v>
      </c>
      <c r="E1855">
        <v>4914.6000000000004</v>
      </c>
      <c r="F1855">
        <v>-5.0258399999999996</v>
      </c>
      <c r="G1855">
        <v>-247</v>
      </c>
      <c r="H1855">
        <v>21.75</v>
      </c>
      <c r="I1855">
        <v>101520533.38</v>
      </c>
    </row>
    <row r="1856" spans="1:9" x14ac:dyDescent="0.25">
      <c r="A1856" s="27">
        <v>40977</v>
      </c>
      <c r="B1856" t="s">
        <v>67</v>
      </c>
      <c r="C1856" t="s">
        <v>68</v>
      </c>
      <c r="D1856">
        <v>4914.6000000000004</v>
      </c>
      <c r="E1856">
        <v>5040</v>
      </c>
      <c r="F1856">
        <v>-2.4881000000000002</v>
      </c>
      <c r="G1856">
        <v>-125.4</v>
      </c>
      <c r="H1856">
        <v>21</v>
      </c>
      <c r="I1856">
        <v>103206845.73</v>
      </c>
    </row>
    <row r="1857" spans="1:9" x14ac:dyDescent="0.25">
      <c r="A1857" s="27">
        <v>40976</v>
      </c>
      <c r="B1857" t="s">
        <v>67</v>
      </c>
      <c r="C1857" t="s">
        <v>68</v>
      </c>
      <c r="D1857">
        <v>5040</v>
      </c>
      <c r="E1857">
        <v>5222.7</v>
      </c>
      <c r="F1857">
        <v>-3.4981900000000001</v>
      </c>
      <c r="G1857">
        <v>-182.7</v>
      </c>
      <c r="H1857">
        <v>20.25</v>
      </c>
      <c r="I1857">
        <v>102060252</v>
      </c>
    </row>
    <row r="1858" spans="1:9" x14ac:dyDescent="0.25">
      <c r="A1858" s="27">
        <v>40975</v>
      </c>
      <c r="B1858" t="s">
        <v>67</v>
      </c>
      <c r="C1858" t="s">
        <v>68</v>
      </c>
      <c r="D1858">
        <v>5222.6000000000004</v>
      </c>
      <c r="E1858">
        <v>5583.7</v>
      </c>
      <c r="F1858">
        <v>-6.4670399999999999</v>
      </c>
      <c r="G1858">
        <v>-361.1</v>
      </c>
      <c r="H1858">
        <v>20.25</v>
      </c>
      <c r="I1858">
        <v>105757911.13</v>
      </c>
    </row>
    <row r="1859" spans="1:9" x14ac:dyDescent="0.25">
      <c r="A1859" s="27">
        <v>40974</v>
      </c>
      <c r="B1859" t="s">
        <v>67</v>
      </c>
      <c r="C1859" t="s">
        <v>68</v>
      </c>
      <c r="D1859">
        <v>5583.7</v>
      </c>
      <c r="E1859">
        <v>5125.6000000000004</v>
      </c>
      <c r="F1859">
        <v>8.9374900000000004</v>
      </c>
      <c r="G1859">
        <v>458.1</v>
      </c>
      <c r="H1859">
        <v>20</v>
      </c>
      <c r="I1859">
        <v>111674279.185</v>
      </c>
    </row>
    <row r="1860" spans="1:9" x14ac:dyDescent="0.25">
      <c r="A1860" s="27">
        <v>40973</v>
      </c>
      <c r="B1860" t="s">
        <v>67</v>
      </c>
      <c r="C1860" t="s">
        <v>68</v>
      </c>
      <c r="D1860">
        <v>5125.6000000000004</v>
      </c>
      <c r="E1860">
        <v>5161.1000000000004</v>
      </c>
      <c r="F1860">
        <v>-0.68784000000000001</v>
      </c>
      <c r="G1860">
        <v>-35.5</v>
      </c>
      <c r="H1860">
        <v>20</v>
      </c>
      <c r="I1860">
        <v>102512256.28</v>
      </c>
    </row>
    <row r="1861" spans="1:9" x14ac:dyDescent="0.25">
      <c r="A1861" s="27">
        <v>40970</v>
      </c>
      <c r="B1861" t="s">
        <v>67</v>
      </c>
      <c r="C1861" t="s">
        <v>68</v>
      </c>
      <c r="D1861">
        <v>5161</v>
      </c>
      <c r="E1861">
        <v>5073.1000000000004</v>
      </c>
      <c r="F1861">
        <v>1.7326699999999999</v>
      </c>
      <c r="G1861">
        <v>87.9</v>
      </c>
      <c r="H1861">
        <v>20</v>
      </c>
      <c r="I1861">
        <v>103220258.05</v>
      </c>
    </row>
    <row r="1862" spans="1:9" x14ac:dyDescent="0.25">
      <c r="A1862" s="27">
        <v>40969</v>
      </c>
      <c r="B1862" t="s">
        <v>67</v>
      </c>
      <c r="C1862" t="s">
        <v>68</v>
      </c>
      <c r="D1862">
        <v>5073.1000000000004</v>
      </c>
      <c r="E1862">
        <v>5273.5</v>
      </c>
      <c r="F1862">
        <v>-3.8001299999999998</v>
      </c>
      <c r="G1862">
        <v>-200.4</v>
      </c>
      <c r="H1862">
        <v>20</v>
      </c>
      <c r="I1862">
        <v>101462253.655</v>
      </c>
    </row>
    <row r="1863" spans="1:9" x14ac:dyDescent="0.25">
      <c r="A1863" s="27">
        <v>40968</v>
      </c>
      <c r="B1863" t="s">
        <v>67</v>
      </c>
      <c r="C1863" t="s">
        <v>68</v>
      </c>
      <c r="D1863">
        <v>5273.5</v>
      </c>
      <c r="E1863">
        <v>5255.8</v>
      </c>
      <c r="F1863">
        <v>0.33677000000000001</v>
      </c>
      <c r="G1863">
        <v>17.7</v>
      </c>
      <c r="H1863">
        <v>20</v>
      </c>
      <c r="I1863">
        <v>105470263.675</v>
      </c>
    </row>
    <row r="1864" spans="1:9" x14ac:dyDescent="0.25">
      <c r="A1864" s="27">
        <v>40967</v>
      </c>
      <c r="B1864" t="s">
        <v>67</v>
      </c>
      <c r="C1864" t="s">
        <v>68</v>
      </c>
      <c r="D1864">
        <v>5255.9</v>
      </c>
      <c r="E1864">
        <v>5407.8</v>
      </c>
      <c r="F1864">
        <v>-2.80891</v>
      </c>
      <c r="G1864">
        <v>-151.9</v>
      </c>
      <c r="H1864">
        <v>20</v>
      </c>
      <c r="I1864">
        <v>105118262.795</v>
      </c>
    </row>
    <row r="1865" spans="1:9" x14ac:dyDescent="0.25">
      <c r="A1865" s="27">
        <v>40966</v>
      </c>
      <c r="B1865" t="s">
        <v>67</v>
      </c>
      <c r="C1865" t="s">
        <v>68</v>
      </c>
      <c r="D1865">
        <v>5407.8</v>
      </c>
      <c r="E1865">
        <v>5330.5</v>
      </c>
      <c r="F1865">
        <v>1.4501500000000001</v>
      </c>
      <c r="G1865">
        <v>77.3</v>
      </c>
      <c r="H1865">
        <v>20</v>
      </c>
      <c r="I1865">
        <v>108156270.39</v>
      </c>
    </row>
    <row r="1866" spans="1:9" x14ac:dyDescent="0.25">
      <c r="A1866" s="27">
        <v>40963</v>
      </c>
      <c r="B1866" t="s">
        <v>67</v>
      </c>
      <c r="C1866" t="s">
        <v>68</v>
      </c>
      <c r="D1866">
        <v>5330.5</v>
      </c>
      <c r="E1866">
        <v>5099.3</v>
      </c>
      <c r="F1866">
        <v>4.5339600000000004</v>
      </c>
      <c r="G1866">
        <v>231.2</v>
      </c>
      <c r="H1866">
        <v>20</v>
      </c>
      <c r="I1866">
        <v>106610266.52500001</v>
      </c>
    </row>
    <row r="1867" spans="1:9" x14ac:dyDescent="0.25">
      <c r="A1867" s="27">
        <v>40962</v>
      </c>
      <c r="B1867" t="s">
        <v>67</v>
      </c>
      <c r="C1867" t="s">
        <v>68</v>
      </c>
      <c r="D1867">
        <v>5099.3</v>
      </c>
      <c r="E1867">
        <v>5460.2</v>
      </c>
      <c r="F1867">
        <v>-6.6096500000000002</v>
      </c>
      <c r="G1867">
        <v>-360.9</v>
      </c>
      <c r="H1867">
        <v>15.25</v>
      </c>
      <c r="I1867">
        <v>77764579.965000004</v>
      </c>
    </row>
    <row r="1868" spans="1:9" x14ac:dyDescent="0.25">
      <c r="A1868" s="27">
        <v>40961</v>
      </c>
      <c r="B1868" t="s">
        <v>67</v>
      </c>
      <c r="C1868" t="s">
        <v>68</v>
      </c>
      <c r="D1868">
        <v>5460.2</v>
      </c>
      <c r="E1868">
        <v>5638.2</v>
      </c>
      <c r="F1868">
        <v>-3.1570399999999998</v>
      </c>
      <c r="G1868">
        <v>-178</v>
      </c>
      <c r="H1868">
        <v>15.75</v>
      </c>
      <c r="I1868">
        <v>85998423.010000005</v>
      </c>
    </row>
    <row r="1869" spans="1:9" x14ac:dyDescent="0.25">
      <c r="A1869" s="27">
        <v>40960</v>
      </c>
      <c r="B1869" t="s">
        <v>67</v>
      </c>
      <c r="C1869" t="s">
        <v>68</v>
      </c>
      <c r="D1869">
        <v>5638.2</v>
      </c>
      <c r="E1869">
        <v>5638.8</v>
      </c>
      <c r="F1869">
        <v>-1.064E-2</v>
      </c>
      <c r="G1869">
        <v>-0.6</v>
      </c>
      <c r="H1869">
        <v>14.75</v>
      </c>
      <c r="I1869">
        <v>83163731.909999996</v>
      </c>
    </row>
    <row r="1870" spans="1:9" x14ac:dyDescent="0.25">
      <c r="A1870" s="27">
        <v>40956</v>
      </c>
      <c r="B1870" t="s">
        <v>67</v>
      </c>
      <c r="C1870" t="s">
        <v>68</v>
      </c>
      <c r="D1870">
        <v>5638.8</v>
      </c>
      <c r="E1870">
        <v>5681.4</v>
      </c>
      <c r="F1870">
        <v>-0.74982000000000004</v>
      </c>
      <c r="G1870">
        <v>-42.6</v>
      </c>
      <c r="H1870">
        <v>13.25</v>
      </c>
      <c r="I1870">
        <v>74714381.939999998</v>
      </c>
    </row>
    <row r="1871" spans="1:9" x14ac:dyDescent="0.25">
      <c r="A1871" s="27">
        <v>40955</v>
      </c>
      <c r="B1871" t="s">
        <v>67</v>
      </c>
      <c r="C1871" t="s">
        <v>68</v>
      </c>
      <c r="D1871">
        <v>5681.3</v>
      </c>
      <c r="E1871">
        <v>6035.4</v>
      </c>
      <c r="F1871">
        <v>-5.8670499999999999</v>
      </c>
      <c r="G1871">
        <v>-354.1</v>
      </c>
      <c r="H1871">
        <v>11.75</v>
      </c>
      <c r="I1871">
        <v>66755559.064999998</v>
      </c>
    </row>
    <row r="1872" spans="1:9" x14ac:dyDescent="0.25">
      <c r="A1872" s="27">
        <v>40954</v>
      </c>
      <c r="B1872" t="s">
        <v>67</v>
      </c>
      <c r="C1872" t="s">
        <v>68</v>
      </c>
      <c r="D1872">
        <v>6035.5</v>
      </c>
      <c r="E1872">
        <v>5587.8</v>
      </c>
      <c r="F1872">
        <v>8.0121000000000002</v>
      </c>
      <c r="G1872">
        <v>447.7</v>
      </c>
      <c r="H1872">
        <v>11.75</v>
      </c>
      <c r="I1872">
        <v>70917426.775000006</v>
      </c>
    </row>
    <row r="1873" spans="1:9" x14ac:dyDescent="0.25">
      <c r="A1873" s="27">
        <v>40953</v>
      </c>
      <c r="B1873" t="s">
        <v>67</v>
      </c>
      <c r="C1873" t="s">
        <v>68</v>
      </c>
      <c r="D1873">
        <v>5587.8</v>
      </c>
      <c r="E1873">
        <v>5450.2</v>
      </c>
      <c r="F1873">
        <v>2.52468</v>
      </c>
      <c r="G1873">
        <v>137.6</v>
      </c>
      <c r="H1873">
        <v>10.25</v>
      </c>
      <c r="I1873">
        <v>57275229.390000001</v>
      </c>
    </row>
    <row r="1874" spans="1:9" x14ac:dyDescent="0.25">
      <c r="A1874" s="27">
        <v>40952</v>
      </c>
      <c r="B1874" t="s">
        <v>67</v>
      </c>
      <c r="C1874" t="s">
        <v>68</v>
      </c>
      <c r="D1874">
        <v>5450.2</v>
      </c>
      <c r="E1874">
        <v>5888.9</v>
      </c>
      <c r="F1874">
        <v>-7.4496099999999998</v>
      </c>
      <c r="G1874">
        <v>-438.7</v>
      </c>
      <c r="H1874">
        <v>9.75</v>
      </c>
      <c r="I1874">
        <v>53139722.509999998</v>
      </c>
    </row>
    <row r="1875" spans="1:9" x14ac:dyDescent="0.25">
      <c r="A1875" s="27">
        <v>40949</v>
      </c>
      <c r="B1875" t="s">
        <v>67</v>
      </c>
      <c r="C1875" t="s">
        <v>68</v>
      </c>
      <c r="D1875">
        <v>5889</v>
      </c>
      <c r="E1875">
        <v>5479.7</v>
      </c>
      <c r="F1875">
        <v>7.4693899999999998</v>
      </c>
      <c r="G1875">
        <v>409.3</v>
      </c>
      <c r="H1875">
        <v>9.75</v>
      </c>
      <c r="I1875">
        <v>57418044.450000003</v>
      </c>
    </row>
    <row r="1876" spans="1:9" x14ac:dyDescent="0.25">
      <c r="A1876" s="27">
        <v>40948</v>
      </c>
      <c r="B1876" t="s">
        <v>67</v>
      </c>
      <c r="C1876" t="s">
        <v>68</v>
      </c>
      <c r="D1876">
        <v>5479.7</v>
      </c>
      <c r="E1876">
        <v>5248.1</v>
      </c>
      <c r="F1876">
        <v>4.41303</v>
      </c>
      <c r="G1876">
        <v>231.6</v>
      </c>
      <c r="H1876">
        <v>8.75</v>
      </c>
      <c r="I1876">
        <v>47947648.984999999</v>
      </c>
    </row>
    <row r="1877" spans="1:9" x14ac:dyDescent="0.25">
      <c r="A1877" s="27">
        <v>40947</v>
      </c>
      <c r="B1877" t="s">
        <v>67</v>
      </c>
      <c r="C1877" t="s">
        <v>68</v>
      </c>
      <c r="D1877">
        <v>5248</v>
      </c>
      <c r="E1877">
        <v>5082.6000000000004</v>
      </c>
      <c r="F1877">
        <v>3.2542399999999998</v>
      </c>
      <c r="G1877">
        <v>165.4</v>
      </c>
      <c r="H1877">
        <v>8.5</v>
      </c>
      <c r="I1877">
        <v>44608262.399999999</v>
      </c>
    </row>
    <row r="1878" spans="1:9" x14ac:dyDescent="0.25">
      <c r="A1878" s="27">
        <v>40946</v>
      </c>
      <c r="B1878" t="s">
        <v>67</v>
      </c>
      <c r="C1878" t="s">
        <v>68</v>
      </c>
      <c r="D1878">
        <v>5082.6000000000004</v>
      </c>
      <c r="E1878">
        <v>5024</v>
      </c>
      <c r="F1878">
        <v>1.1664000000000001</v>
      </c>
      <c r="G1878">
        <v>58.6</v>
      </c>
      <c r="H1878">
        <v>7.75</v>
      </c>
      <c r="I1878">
        <v>39390404.130000003</v>
      </c>
    </row>
    <row r="1879" spans="1:9" x14ac:dyDescent="0.25">
      <c r="A1879" s="27">
        <v>40945</v>
      </c>
      <c r="B1879" t="s">
        <v>67</v>
      </c>
      <c r="C1879" t="s">
        <v>68</v>
      </c>
      <c r="D1879">
        <v>5024</v>
      </c>
      <c r="E1879">
        <v>5068.8</v>
      </c>
      <c r="F1879">
        <v>-0.88383999999999996</v>
      </c>
      <c r="G1879">
        <v>-44.8</v>
      </c>
      <c r="H1879">
        <v>7.25</v>
      </c>
      <c r="I1879">
        <v>36424251.200000003</v>
      </c>
    </row>
    <row r="1880" spans="1:9" x14ac:dyDescent="0.25">
      <c r="A1880" s="27">
        <v>40942</v>
      </c>
      <c r="B1880" t="s">
        <v>67</v>
      </c>
      <c r="C1880" t="s">
        <v>68</v>
      </c>
      <c r="D1880">
        <v>5068.8</v>
      </c>
      <c r="E1880">
        <v>5320.3</v>
      </c>
      <c r="F1880">
        <v>-4.7271799999999997</v>
      </c>
      <c r="G1880">
        <v>-251.5</v>
      </c>
      <c r="H1880">
        <v>7.25</v>
      </c>
      <c r="I1880">
        <v>36749053.439999998</v>
      </c>
    </row>
    <row r="1881" spans="1:9" x14ac:dyDescent="0.25">
      <c r="A1881" s="27">
        <v>40941</v>
      </c>
      <c r="B1881" t="s">
        <v>67</v>
      </c>
      <c r="C1881" t="s">
        <v>68</v>
      </c>
      <c r="D1881">
        <v>5320.4</v>
      </c>
      <c r="E1881">
        <v>5504.3</v>
      </c>
      <c r="F1881">
        <v>-3.3410199999999999</v>
      </c>
      <c r="G1881">
        <v>-183.9</v>
      </c>
      <c r="H1881">
        <v>7</v>
      </c>
      <c r="I1881">
        <v>37243066.020000003</v>
      </c>
    </row>
    <row r="1882" spans="1:9" x14ac:dyDescent="0.25">
      <c r="A1882" s="27">
        <v>40940</v>
      </c>
      <c r="B1882" t="s">
        <v>67</v>
      </c>
      <c r="C1882" t="s">
        <v>68</v>
      </c>
      <c r="D1882">
        <v>5504.3</v>
      </c>
      <c r="E1882">
        <v>5734.6</v>
      </c>
      <c r="F1882">
        <v>-4.0159700000000003</v>
      </c>
      <c r="G1882">
        <v>-230.3</v>
      </c>
      <c r="H1882">
        <v>6</v>
      </c>
      <c r="I1882">
        <v>33026075.215</v>
      </c>
    </row>
    <row r="1883" spans="1:9" x14ac:dyDescent="0.25">
      <c r="A1883" s="27">
        <v>40939</v>
      </c>
      <c r="B1883" t="s">
        <v>67</v>
      </c>
      <c r="C1883" t="s">
        <v>68</v>
      </c>
      <c r="D1883">
        <v>5734.6</v>
      </c>
      <c r="E1883">
        <v>5682</v>
      </c>
      <c r="F1883">
        <v>0.92573000000000005</v>
      </c>
      <c r="G1883">
        <v>52.6</v>
      </c>
      <c r="H1883">
        <v>6</v>
      </c>
      <c r="I1883">
        <v>34407886.729999997</v>
      </c>
    </row>
    <row r="1884" spans="1:9" x14ac:dyDescent="0.25">
      <c r="A1884" s="27">
        <v>40938</v>
      </c>
      <c r="B1884" t="s">
        <v>67</v>
      </c>
      <c r="C1884" t="s">
        <v>68</v>
      </c>
      <c r="D1884">
        <v>5681.9</v>
      </c>
      <c r="E1884">
        <v>5556.5</v>
      </c>
      <c r="F1884">
        <v>2.2568199999999998</v>
      </c>
      <c r="G1884">
        <v>125.4</v>
      </c>
      <c r="H1884">
        <v>5</v>
      </c>
      <c r="I1884">
        <v>28409784.094999999</v>
      </c>
    </row>
    <row r="1885" spans="1:9" x14ac:dyDescent="0.25">
      <c r="A1885" s="27">
        <v>40935</v>
      </c>
      <c r="B1885" t="s">
        <v>67</v>
      </c>
      <c r="C1885" t="s">
        <v>68</v>
      </c>
      <c r="D1885">
        <v>5556.5</v>
      </c>
      <c r="E1885">
        <v>5661</v>
      </c>
      <c r="F1885">
        <v>-1.84596</v>
      </c>
      <c r="G1885">
        <v>-104.5</v>
      </c>
      <c r="H1885">
        <v>5</v>
      </c>
      <c r="I1885">
        <v>27782777.824999999</v>
      </c>
    </row>
    <row r="1886" spans="1:9" x14ac:dyDescent="0.25">
      <c r="A1886" s="27">
        <v>40934</v>
      </c>
      <c r="B1886" t="s">
        <v>67</v>
      </c>
      <c r="C1886" t="s">
        <v>68</v>
      </c>
      <c r="D1886">
        <v>5661</v>
      </c>
      <c r="E1886">
        <v>5666.5</v>
      </c>
      <c r="F1886">
        <v>-9.7059999999999994E-2</v>
      </c>
      <c r="G1886">
        <v>-5.5</v>
      </c>
      <c r="H1886">
        <v>5.5</v>
      </c>
      <c r="I1886">
        <v>31135783.050000001</v>
      </c>
    </row>
    <row r="1887" spans="1:9" x14ac:dyDescent="0.25">
      <c r="A1887" s="27">
        <v>40933</v>
      </c>
      <c r="B1887" t="s">
        <v>67</v>
      </c>
      <c r="C1887" t="s">
        <v>68</v>
      </c>
      <c r="D1887">
        <v>5666.5</v>
      </c>
      <c r="E1887">
        <v>5839</v>
      </c>
      <c r="F1887">
        <v>-2.9542700000000002</v>
      </c>
      <c r="G1887">
        <v>-172.5</v>
      </c>
      <c r="H1887">
        <v>5.25</v>
      </c>
      <c r="I1887">
        <v>29749408.324999999</v>
      </c>
    </row>
    <row r="1888" spans="1:9" x14ac:dyDescent="0.25">
      <c r="A1888" s="27">
        <v>40932</v>
      </c>
      <c r="B1888" t="s">
        <v>67</v>
      </c>
      <c r="C1888" t="s">
        <v>68</v>
      </c>
      <c r="D1888">
        <v>5839</v>
      </c>
      <c r="E1888">
        <v>5874.5</v>
      </c>
      <c r="F1888">
        <v>-0.60431000000000001</v>
      </c>
      <c r="G1888">
        <v>-35.5</v>
      </c>
      <c r="H1888">
        <v>5.75</v>
      </c>
      <c r="I1888">
        <v>33574541.950000003</v>
      </c>
    </row>
    <row r="1889" spans="1:9" x14ac:dyDescent="0.25">
      <c r="A1889" s="27">
        <v>40931</v>
      </c>
      <c r="B1889" t="s">
        <v>67</v>
      </c>
      <c r="C1889" t="s">
        <v>68</v>
      </c>
      <c r="D1889">
        <v>5874.4</v>
      </c>
      <c r="E1889">
        <v>6018.5</v>
      </c>
      <c r="F1889">
        <v>-2.3942800000000002</v>
      </c>
      <c r="G1889">
        <v>-144.1</v>
      </c>
      <c r="H1889">
        <v>5.75</v>
      </c>
      <c r="I1889">
        <v>33778093.719999999</v>
      </c>
    </row>
    <row r="1890" spans="1:9" x14ac:dyDescent="0.25">
      <c r="A1890" s="27">
        <v>40928</v>
      </c>
      <c r="B1890" t="s">
        <v>67</v>
      </c>
      <c r="C1890" t="s">
        <v>68</v>
      </c>
      <c r="D1890">
        <v>6018.5</v>
      </c>
      <c r="E1890">
        <v>6204.9</v>
      </c>
      <c r="F1890">
        <v>-3.0040800000000001</v>
      </c>
      <c r="G1890">
        <v>-186.4</v>
      </c>
      <c r="H1890">
        <v>5.25</v>
      </c>
      <c r="I1890">
        <v>31597425.925000001</v>
      </c>
    </row>
    <row r="1891" spans="1:9" x14ac:dyDescent="0.25">
      <c r="A1891" s="27">
        <v>40927</v>
      </c>
      <c r="B1891" t="s">
        <v>67</v>
      </c>
      <c r="C1891" t="s">
        <v>68</v>
      </c>
      <c r="D1891">
        <v>6205</v>
      </c>
      <c r="E1891">
        <v>6381.9</v>
      </c>
      <c r="F1891">
        <v>-2.7719</v>
      </c>
      <c r="G1891">
        <v>-176.9</v>
      </c>
      <c r="H1891">
        <v>5.25</v>
      </c>
      <c r="I1891">
        <v>32576560.25</v>
      </c>
    </row>
    <row r="1892" spans="1:9" x14ac:dyDescent="0.25">
      <c r="A1892" s="27">
        <v>40926</v>
      </c>
      <c r="B1892" t="s">
        <v>67</v>
      </c>
      <c r="C1892" t="s">
        <v>68</v>
      </c>
      <c r="D1892">
        <v>6381.8</v>
      </c>
      <c r="E1892">
        <v>6588.7</v>
      </c>
      <c r="F1892">
        <v>-3.1402199999999998</v>
      </c>
      <c r="G1892">
        <v>-206.9</v>
      </c>
      <c r="H1892">
        <v>4.5</v>
      </c>
      <c r="I1892">
        <v>28718419.09</v>
      </c>
    </row>
    <row r="1893" spans="1:9" x14ac:dyDescent="0.25">
      <c r="A1893" s="27">
        <v>40925</v>
      </c>
      <c r="B1893" t="s">
        <v>67</v>
      </c>
      <c r="C1893" t="s">
        <v>68</v>
      </c>
      <c r="D1893">
        <v>6588.7</v>
      </c>
      <c r="E1893">
        <v>6630</v>
      </c>
      <c r="F1893">
        <v>-0.62292999999999998</v>
      </c>
      <c r="G1893">
        <v>-41.3</v>
      </c>
      <c r="H1893">
        <v>4.5</v>
      </c>
      <c r="I1893">
        <v>29649479.434999999</v>
      </c>
    </row>
    <row r="1894" spans="1:9" x14ac:dyDescent="0.25">
      <c r="A1894" s="27">
        <v>40921</v>
      </c>
      <c r="B1894" t="s">
        <v>67</v>
      </c>
      <c r="C1894" t="s">
        <v>68</v>
      </c>
      <c r="D1894">
        <v>6630</v>
      </c>
      <c r="E1894">
        <v>6533</v>
      </c>
      <c r="F1894">
        <v>1.4847699999999999</v>
      </c>
      <c r="G1894">
        <v>97</v>
      </c>
      <c r="H1894">
        <v>4.75</v>
      </c>
      <c r="I1894">
        <v>31492831.5</v>
      </c>
    </row>
    <row r="1895" spans="1:9" x14ac:dyDescent="0.25">
      <c r="A1895" s="27">
        <v>40920</v>
      </c>
      <c r="B1895" t="s">
        <v>67</v>
      </c>
      <c r="C1895" t="s">
        <v>68</v>
      </c>
      <c r="D1895">
        <v>6533</v>
      </c>
      <c r="E1895">
        <v>6661.5</v>
      </c>
      <c r="F1895">
        <v>-1.92899</v>
      </c>
      <c r="G1895">
        <v>-128.5</v>
      </c>
      <c r="H1895">
        <v>4</v>
      </c>
      <c r="I1895">
        <v>26132326.649999999</v>
      </c>
    </row>
    <row r="1896" spans="1:9" x14ac:dyDescent="0.25">
      <c r="A1896" s="27">
        <v>40919</v>
      </c>
      <c r="B1896" t="s">
        <v>67</v>
      </c>
      <c r="C1896" t="s">
        <v>68</v>
      </c>
      <c r="D1896">
        <v>6661.5</v>
      </c>
      <c r="E1896">
        <v>6515.1</v>
      </c>
      <c r="F1896">
        <v>2.24709</v>
      </c>
      <c r="G1896">
        <v>146.4</v>
      </c>
      <c r="H1896">
        <v>4</v>
      </c>
      <c r="I1896">
        <v>26646333.074999999</v>
      </c>
    </row>
    <row r="1897" spans="1:9" x14ac:dyDescent="0.25">
      <c r="A1897" s="27">
        <v>40918</v>
      </c>
      <c r="B1897" t="s">
        <v>67</v>
      </c>
      <c r="C1897" t="s">
        <v>68</v>
      </c>
      <c r="D1897">
        <v>6515.1</v>
      </c>
      <c r="E1897">
        <v>6655.3</v>
      </c>
      <c r="F1897">
        <v>-2.1065900000000002</v>
      </c>
      <c r="G1897">
        <v>-140.19999999999999</v>
      </c>
      <c r="H1897">
        <v>4</v>
      </c>
      <c r="I1897">
        <v>26060725.754999999</v>
      </c>
    </row>
    <row r="1898" spans="1:9" x14ac:dyDescent="0.25">
      <c r="A1898" s="27">
        <v>40917</v>
      </c>
      <c r="B1898" t="s">
        <v>67</v>
      </c>
      <c r="C1898" t="s">
        <v>68</v>
      </c>
      <c r="D1898">
        <v>6655.3</v>
      </c>
      <c r="E1898">
        <v>6721</v>
      </c>
      <c r="F1898">
        <v>-0.97753000000000001</v>
      </c>
      <c r="G1898">
        <v>-65.7</v>
      </c>
      <c r="H1898">
        <v>4</v>
      </c>
      <c r="I1898">
        <v>26621532.765000001</v>
      </c>
    </row>
    <row r="1899" spans="1:9" x14ac:dyDescent="0.25">
      <c r="A1899" s="27">
        <v>40914</v>
      </c>
      <c r="B1899" t="s">
        <v>67</v>
      </c>
      <c r="C1899" t="s">
        <v>68</v>
      </c>
      <c r="D1899">
        <v>6720.9</v>
      </c>
      <c r="E1899">
        <v>6885.1</v>
      </c>
      <c r="F1899">
        <v>-2.3848600000000002</v>
      </c>
      <c r="G1899">
        <v>-164.2</v>
      </c>
      <c r="H1899">
        <v>4</v>
      </c>
      <c r="I1899">
        <v>26883936.045000002</v>
      </c>
    </row>
    <row r="1900" spans="1:9" x14ac:dyDescent="0.25">
      <c r="A1900" s="27">
        <v>40913</v>
      </c>
      <c r="B1900" t="s">
        <v>67</v>
      </c>
      <c r="C1900" t="s">
        <v>68</v>
      </c>
      <c r="D1900">
        <v>6885.1</v>
      </c>
      <c r="E1900">
        <v>7005.3</v>
      </c>
      <c r="F1900">
        <v>-1.71584</v>
      </c>
      <c r="G1900">
        <v>-120.2</v>
      </c>
      <c r="H1900">
        <v>4</v>
      </c>
      <c r="I1900">
        <v>27540744.254999999</v>
      </c>
    </row>
    <row r="1901" spans="1:9" x14ac:dyDescent="0.25">
      <c r="A1901" s="27">
        <v>40912</v>
      </c>
      <c r="B1901" t="s">
        <v>67</v>
      </c>
      <c r="C1901" t="s">
        <v>68</v>
      </c>
      <c r="D1901">
        <v>7005.3</v>
      </c>
      <c r="E1901">
        <v>7162.5</v>
      </c>
      <c r="F1901">
        <v>-2.19476</v>
      </c>
      <c r="G1901">
        <v>-157.19999999999999</v>
      </c>
      <c r="H1901">
        <v>4</v>
      </c>
      <c r="I1901">
        <v>28021550.265000001</v>
      </c>
    </row>
    <row r="1902" spans="1:9" x14ac:dyDescent="0.25">
      <c r="A1902" s="27">
        <v>40911</v>
      </c>
      <c r="B1902" t="s">
        <v>67</v>
      </c>
      <c r="C1902" t="s">
        <v>68</v>
      </c>
      <c r="D1902">
        <v>7162.5</v>
      </c>
      <c r="E1902">
        <v>7637.8</v>
      </c>
      <c r="F1902">
        <v>-6.2229999999999999</v>
      </c>
      <c r="G1902">
        <v>-475.3</v>
      </c>
      <c r="H1902">
        <v>4</v>
      </c>
      <c r="I1902">
        <v>28650358.125</v>
      </c>
    </row>
    <row r="1903" spans="1:9" x14ac:dyDescent="0.25">
      <c r="A1903" s="27">
        <v>40907</v>
      </c>
      <c r="B1903" t="s">
        <v>67</v>
      </c>
      <c r="C1903" t="s">
        <v>68</v>
      </c>
      <c r="D1903">
        <v>7637.9</v>
      </c>
      <c r="E1903">
        <v>7440.9</v>
      </c>
      <c r="F1903">
        <v>2.6475300000000002</v>
      </c>
      <c r="G1903">
        <v>197</v>
      </c>
      <c r="H1903">
        <v>4</v>
      </c>
      <c r="I1903">
        <v>30551981.895</v>
      </c>
    </row>
    <row r="1904" spans="1:9" x14ac:dyDescent="0.25">
      <c r="A1904" s="27">
        <v>40906</v>
      </c>
      <c r="B1904" t="s">
        <v>67</v>
      </c>
      <c r="C1904" t="s">
        <v>68</v>
      </c>
      <c r="D1904">
        <v>7440.9</v>
      </c>
      <c r="E1904">
        <v>7638.9</v>
      </c>
      <c r="F1904">
        <v>-2.5920000000000001</v>
      </c>
      <c r="G1904">
        <v>-198</v>
      </c>
      <c r="H1904">
        <v>3.75</v>
      </c>
      <c r="I1904">
        <v>27903747.045000002</v>
      </c>
    </row>
    <row r="1905" spans="1:9" x14ac:dyDescent="0.25">
      <c r="A1905" s="27">
        <v>40905</v>
      </c>
      <c r="B1905" t="s">
        <v>67</v>
      </c>
      <c r="C1905" t="s">
        <v>68</v>
      </c>
      <c r="D1905">
        <v>7638.8</v>
      </c>
      <c r="E1905">
        <v>7305.8</v>
      </c>
      <c r="F1905">
        <v>4.55802</v>
      </c>
      <c r="G1905">
        <v>333</v>
      </c>
      <c r="H1905">
        <v>3.75</v>
      </c>
      <c r="I1905">
        <v>28645881.940000001</v>
      </c>
    </row>
    <row r="1906" spans="1:9" x14ac:dyDescent="0.25">
      <c r="A1906" s="27">
        <v>40904</v>
      </c>
      <c r="B1906" t="s">
        <v>67</v>
      </c>
      <c r="C1906" t="s">
        <v>68</v>
      </c>
      <c r="D1906">
        <v>7305.8</v>
      </c>
      <c r="E1906">
        <v>7375.6</v>
      </c>
      <c r="F1906">
        <v>-0.94635999999999998</v>
      </c>
      <c r="G1906">
        <v>-69.8</v>
      </c>
      <c r="H1906">
        <v>3.75</v>
      </c>
      <c r="I1906">
        <v>27397115.289999999</v>
      </c>
    </row>
    <row r="1907" spans="1:9" x14ac:dyDescent="0.25">
      <c r="A1907" s="27">
        <v>40900</v>
      </c>
      <c r="B1907" t="s">
        <v>67</v>
      </c>
      <c r="C1907" t="s">
        <v>68</v>
      </c>
      <c r="D1907">
        <v>7375.6</v>
      </c>
      <c r="E1907">
        <v>7211.4</v>
      </c>
      <c r="F1907">
        <v>2.2769499999999998</v>
      </c>
      <c r="G1907">
        <v>164.2</v>
      </c>
      <c r="H1907">
        <v>3.75</v>
      </c>
      <c r="I1907">
        <v>27658868.780000001</v>
      </c>
    </row>
    <row r="1908" spans="1:9" x14ac:dyDescent="0.25">
      <c r="A1908" s="27">
        <v>40899</v>
      </c>
      <c r="B1908" t="s">
        <v>67</v>
      </c>
      <c r="C1908" t="s">
        <v>68</v>
      </c>
      <c r="D1908">
        <v>7211.5</v>
      </c>
      <c r="E1908">
        <v>7044.5</v>
      </c>
      <c r="F1908">
        <v>2.3706399999999999</v>
      </c>
      <c r="G1908">
        <v>167</v>
      </c>
      <c r="H1908">
        <v>3.75</v>
      </c>
      <c r="I1908">
        <v>27043485.574999999</v>
      </c>
    </row>
    <row r="1909" spans="1:9" x14ac:dyDescent="0.25">
      <c r="A1909" s="27">
        <v>40898</v>
      </c>
      <c r="B1909" t="s">
        <v>67</v>
      </c>
      <c r="C1909" t="s">
        <v>68</v>
      </c>
      <c r="D1909">
        <v>7044.5</v>
      </c>
      <c r="E1909">
        <v>7634</v>
      </c>
      <c r="F1909">
        <v>-7.7220300000000002</v>
      </c>
      <c r="G1909">
        <v>-589.5</v>
      </c>
      <c r="H1909">
        <v>3.75</v>
      </c>
      <c r="I1909">
        <v>26417227.225000001</v>
      </c>
    </row>
    <row r="1910" spans="1:9" x14ac:dyDescent="0.25">
      <c r="A1910" s="27">
        <v>40897</v>
      </c>
      <c r="B1910" t="s">
        <v>67</v>
      </c>
      <c r="C1910" t="s">
        <v>68</v>
      </c>
      <c r="D1910">
        <v>7634</v>
      </c>
      <c r="E1910">
        <v>8153.9</v>
      </c>
      <c r="F1910">
        <v>-6.3760899999999996</v>
      </c>
      <c r="G1910">
        <v>-519.9</v>
      </c>
      <c r="H1910">
        <v>3.75</v>
      </c>
      <c r="I1910">
        <v>28627881.699999999</v>
      </c>
    </row>
    <row r="1911" spans="1:9" x14ac:dyDescent="0.25">
      <c r="A1911" s="27">
        <v>40896</v>
      </c>
      <c r="B1911" t="s">
        <v>67</v>
      </c>
      <c r="C1911" t="s">
        <v>68</v>
      </c>
      <c r="D1911">
        <v>8153.8</v>
      </c>
      <c r="E1911">
        <v>8300</v>
      </c>
      <c r="F1911">
        <v>-1.76145</v>
      </c>
      <c r="G1911">
        <v>-146.19999999999999</v>
      </c>
      <c r="H1911">
        <v>3.75</v>
      </c>
      <c r="I1911">
        <v>30577157.690000001</v>
      </c>
    </row>
    <row r="1912" spans="1:9" x14ac:dyDescent="0.25">
      <c r="A1912" s="27">
        <v>40893</v>
      </c>
      <c r="B1912" t="s">
        <v>67</v>
      </c>
      <c r="C1912" t="s">
        <v>68</v>
      </c>
      <c r="D1912">
        <v>8300.1</v>
      </c>
      <c r="E1912">
        <v>8324</v>
      </c>
      <c r="F1912">
        <v>-0.28711999999999999</v>
      </c>
      <c r="G1912">
        <v>-23.9</v>
      </c>
      <c r="H1912">
        <v>4.25</v>
      </c>
      <c r="I1912">
        <v>35275840.005000003</v>
      </c>
    </row>
    <row r="1913" spans="1:9" x14ac:dyDescent="0.25">
      <c r="A1913" s="27">
        <v>40892</v>
      </c>
      <c r="B1913" t="s">
        <v>67</v>
      </c>
      <c r="C1913" t="s">
        <v>68</v>
      </c>
      <c r="D1913">
        <v>8323.9</v>
      </c>
      <c r="E1913">
        <v>8654.2999999999993</v>
      </c>
      <c r="F1913">
        <v>-3.8177599999999998</v>
      </c>
      <c r="G1913">
        <v>-330.4</v>
      </c>
      <c r="H1913">
        <v>4.25</v>
      </c>
      <c r="I1913">
        <v>35376991.195</v>
      </c>
    </row>
    <row r="1914" spans="1:9" x14ac:dyDescent="0.25">
      <c r="A1914" s="27">
        <v>40891</v>
      </c>
      <c r="B1914" t="s">
        <v>67</v>
      </c>
      <c r="C1914" t="s">
        <v>68</v>
      </c>
      <c r="D1914">
        <v>8654.2999999999993</v>
      </c>
      <c r="E1914">
        <v>8608.4</v>
      </c>
      <c r="F1914">
        <v>0.53320000000000001</v>
      </c>
      <c r="G1914">
        <v>45.9</v>
      </c>
      <c r="H1914">
        <v>4.25</v>
      </c>
      <c r="I1914">
        <v>36781207.715000004</v>
      </c>
    </row>
    <row r="1915" spans="1:9" x14ac:dyDescent="0.25">
      <c r="A1915" s="27">
        <v>40890</v>
      </c>
      <c r="B1915" t="s">
        <v>67</v>
      </c>
      <c r="C1915" t="s">
        <v>68</v>
      </c>
      <c r="D1915">
        <v>8608.4</v>
      </c>
      <c r="E1915">
        <v>8692</v>
      </c>
      <c r="F1915">
        <v>-0.96179999999999999</v>
      </c>
      <c r="G1915">
        <v>-83.6</v>
      </c>
      <c r="H1915">
        <v>4.25</v>
      </c>
      <c r="I1915">
        <v>36586130.420000002</v>
      </c>
    </row>
    <row r="1916" spans="1:9" x14ac:dyDescent="0.25">
      <c r="A1916" s="27">
        <v>40889</v>
      </c>
      <c r="B1916" t="s">
        <v>67</v>
      </c>
      <c r="C1916" t="s">
        <v>68</v>
      </c>
      <c r="D1916">
        <v>8692</v>
      </c>
      <c r="E1916">
        <v>8545.6</v>
      </c>
      <c r="F1916">
        <v>1.71316</v>
      </c>
      <c r="G1916">
        <v>146.4</v>
      </c>
      <c r="H1916">
        <v>4.25</v>
      </c>
      <c r="I1916">
        <v>36941434.600000001</v>
      </c>
    </row>
    <row r="1917" spans="1:9" x14ac:dyDescent="0.25">
      <c r="A1917" s="27">
        <v>40886</v>
      </c>
      <c r="B1917" t="s">
        <v>67</v>
      </c>
      <c r="C1917" t="s">
        <v>68</v>
      </c>
      <c r="D1917">
        <v>8545.5</v>
      </c>
      <c r="E1917">
        <v>9340.1</v>
      </c>
      <c r="F1917">
        <v>-8.5074000000000005</v>
      </c>
      <c r="G1917">
        <v>-794.6</v>
      </c>
      <c r="H1917">
        <v>4.25</v>
      </c>
      <c r="I1917">
        <v>36318802.274999999</v>
      </c>
    </row>
    <row r="1918" spans="1:9" x14ac:dyDescent="0.25">
      <c r="A1918" s="27">
        <v>40885</v>
      </c>
      <c r="B1918" t="s">
        <v>67</v>
      </c>
      <c r="C1918" t="s">
        <v>68</v>
      </c>
      <c r="D1918">
        <v>9340.1</v>
      </c>
      <c r="E1918">
        <v>8889.1</v>
      </c>
      <c r="F1918">
        <v>5.0736299999999996</v>
      </c>
      <c r="G1918">
        <v>451</v>
      </c>
      <c r="H1918">
        <v>4.25</v>
      </c>
      <c r="I1918">
        <v>39695892.005000003</v>
      </c>
    </row>
    <row r="1919" spans="1:9" x14ac:dyDescent="0.25">
      <c r="A1919" s="27">
        <v>40884</v>
      </c>
      <c r="B1919" t="s">
        <v>67</v>
      </c>
      <c r="C1919" t="s">
        <v>68</v>
      </c>
      <c r="D1919">
        <v>8889.2000000000007</v>
      </c>
      <c r="E1919">
        <v>8714</v>
      </c>
      <c r="F1919">
        <v>2.0105599999999999</v>
      </c>
      <c r="G1919">
        <v>175.2</v>
      </c>
      <c r="H1919">
        <v>4.25</v>
      </c>
      <c r="I1919">
        <v>37779544.460000001</v>
      </c>
    </row>
    <row r="1920" spans="1:9" x14ac:dyDescent="0.25">
      <c r="A1920" s="27">
        <v>40883</v>
      </c>
      <c r="B1920" t="s">
        <v>67</v>
      </c>
      <c r="C1920" t="s">
        <v>68</v>
      </c>
      <c r="D1920">
        <v>8714</v>
      </c>
      <c r="E1920">
        <v>8633.7000000000007</v>
      </c>
      <c r="F1920">
        <v>0.93008000000000002</v>
      </c>
      <c r="G1920">
        <v>80.3</v>
      </c>
      <c r="H1920">
        <v>4.25</v>
      </c>
      <c r="I1920">
        <v>37034935.700000003</v>
      </c>
    </row>
    <row r="1921" spans="1:9" x14ac:dyDescent="0.25">
      <c r="A1921" s="27">
        <v>40882</v>
      </c>
      <c r="B1921" t="s">
        <v>67</v>
      </c>
      <c r="C1921" t="s">
        <v>68</v>
      </c>
      <c r="D1921">
        <v>8633.6</v>
      </c>
      <c r="E1921">
        <v>8664.7999999999993</v>
      </c>
      <c r="F1921">
        <v>-0.36008000000000001</v>
      </c>
      <c r="G1921">
        <v>-31.2</v>
      </c>
      <c r="H1921">
        <v>3.5</v>
      </c>
      <c r="I1921">
        <v>30218031.68</v>
      </c>
    </row>
    <row r="1922" spans="1:9" x14ac:dyDescent="0.25">
      <c r="A1922" s="27">
        <v>40879</v>
      </c>
      <c r="B1922" t="s">
        <v>67</v>
      </c>
      <c r="C1922" t="s">
        <v>68</v>
      </c>
      <c r="D1922">
        <v>8664.7999999999993</v>
      </c>
      <c r="E1922">
        <v>8715.7999999999993</v>
      </c>
      <c r="F1922">
        <v>-0.58513999999999999</v>
      </c>
      <c r="G1922">
        <v>-51</v>
      </c>
      <c r="H1922">
        <v>3.5</v>
      </c>
      <c r="I1922">
        <v>30327233.239999998</v>
      </c>
    </row>
    <row r="1923" spans="1:9" x14ac:dyDescent="0.25">
      <c r="A1923" s="27">
        <v>40878</v>
      </c>
      <c r="B1923" t="s">
        <v>67</v>
      </c>
      <c r="C1923" t="s">
        <v>68</v>
      </c>
      <c r="D1923">
        <v>8715.7999999999993</v>
      </c>
      <c r="E1923">
        <v>8887.9</v>
      </c>
      <c r="F1923">
        <v>-1.93634</v>
      </c>
      <c r="G1923">
        <v>-172.1</v>
      </c>
      <c r="H1923">
        <v>3.5</v>
      </c>
      <c r="I1923">
        <v>30505735.789999999</v>
      </c>
    </row>
    <row r="1924" spans="1:9" x14ac:dyDescent="0.25">
      <c r="A1924" s="27">
        <v>40877</v>
      </c>
      <c r="B1924" t="s">
        <v>67</v>
      </c>
      <c r="C1924" t="s">
        <v>68</v>
      </c>
      <c r="D1924">
        <v>8887.9</v>
      </c>
      <c r="E1924">
        <v>9719.6</v>
      </c>
      <c r="F1924">
        <v>-8.5569400000000009</v>
      </c>
      <c r="G1924">
        <v>-831.7</v>
      </c>
      <c r="H1924">
        <v>3.5</v>
      </c>
      <c r="I1924">
        <v>31108094.395</v>
      </c>
    </row>
    <row r="1925" spans="1:9" x14ac:dyDescent="0.25">
      <c r="A1925" s="27">
        <v>40876</v>
      </c>
      <c r="B1925" t="s">
        <v>67</v>
      </c>
      <c r="C1925" t="s">
        <v>68</v>
      </c>
      <c r="D1925">
        <v>9719.6</v>
      </c>
      <c r="E1925">
        <v>9903.2999999999993</v>
      </c>
      <c r="F1925">
        <v>-1.85494</v>
      </c>
      <c r="G1925">
        <v>-183.7</v>
      </c>
      <c r="H1925">
        <v>3.5</v>
      </c>
      <c r="I1925">
        <v>34019085.979999997</v>
      </c>
    </row>
    <row r="1926" spans="1:9" x14ac:dyDescent="0.25">
      <c r="A1926" s="27">
        <v>40875</v>
      </c>
      <c r="B1926" t="s">
        <v>67</v>
      </c>
      <c r="C1926" t="s">
        <v>68</v>
      </c>
      <c r="D1926">
        <v>9903.2000000000007</v>
      </c>
      <c r="E1926">
        <v>10615.2</v>
      </c>
      <c r="F1926">
        <v>-6.7073600000000004</v>
      </c>
      <c r="G1926">
        <v>-712</v>
      </c>
      <c r="H1926">
        <v>3.5</v>
      </c>
      <c r="I1926">
        <v>34661695.159999996</v>
      </c>
    </row>
    <row r="1927" spans="1:9" x14ac:dyDescent="0.25">
      <c r="A1927" s="27">
        <v>40872</v>
      </c>
      <c r="B1927" t="s">
        <v>67</v>
      </c>
      <c r="C1927" t="s">
        <v>68</v>
      </c>
      <c r="D1927">
        <v>10615.2</v>
      </c>
      <c r="E1927">
        <v>10369.1</v>
      </c>
      <c r="F1927">
        <v>2.3734000000000002</v>
      </c>
      <c r="G1927">
        <v>246.1</v>
      </c>
      <c r="H1927">
        <v>3.5</v>
      </c>
      <c r="I1927">
        <v>37153730.759999998</v>
      </c>
    </row>
    <row r="1928" spans="1:9" x14ac:dyDescent="0.25">
      <c r="A1928" s="27">
        <v>40870</v>
      </c>
      <c r="B1928" t="s">
        <v>67</v>
      </c>
      <c r="C1928" t="s">
        <v>68</v>
      </c>
      <c r="D1928">
        <v>10369.200000000001</v>
      </c>
      <c r="E1928">
        <v>9978.9</v>
      </c>
      <c r="F1928">
        <v>3.9112499999999999</v>
      </c>
      <c r="G1928">
        <v>390.3</v>
      </c>
      <c r="H1928">
        <v>5</v>
      </c>
      <c r="I1928">
        <v>51846518.460000001</v>
      </c>
    </row>
    <row r="1929" spans="1:9" x14ac:dyDescent="0.25">
      <c r="A1929" s="27">
        <v>40869</v>
      </c>
      <c r="B1929" t="s">
        <v>67</v>
      </c>
      <c r="C1929" t="s">
        <v>68</v>
      </c>
      <c r="D1929">
        <v>9978.9</v>
      </c>
      <c r="E1929">
        <v>10171.9</v>
      </c>
      <c r="F1929">
        <v>-1.8973800000000001</v>
      </c>
      <c r="G1929">
        <v>-193</v>
      </c>
      <c r="H1929">
        <v>5</v>
      </c>
      <c r="I1929">
        <v>49894998.945</v>
      </c>
    </row>
    <row r="1930" spans="1:9" x14ac:dyDescent="0.25">
      <c r="A1930" s="27">
        <v>40868</v>
      </c>
      <c r="B1930" t="s">
        <v>67</v>
      </c>
      <c r="C1930" t="s">
        <v>68</v>
      </c>
      <c r="D1930">
        <v>10171.9</v>
      </c>
      <c r="E1930">
        <v>9988.9</v>
      </c>
      <c r="F1930">
        <v>1.83203</v>
      </c>
      <c r="G1930">
        <v>183</v>
      </c>
      <c r="H1930">
        <v>5</v>
      </c>
      <c r="I1930">
        <v>50860008.594999999</v>
      </c>
    </row>
    <row r="1931" spans="1:9" x14ac:dyDescent="0.25">
      <c r="A1931" s="27">
        <v>40865</v>
      </c>
      <c r="B1931" t="s">
        <v>67</v>
      </c>
      <c r="C1931" t="s">
        <v>68</v>
      </c>
      <c r="D1931">
        <v>9988.9</v>
      </c>
      <c r="E1931">
        <v>10409.200000000001</v>
      </c>
      <c r="F1931">
        <v>-4.0377700000000001</v>
      </c>
      <c r="G1931">
        <v>-420.3</v>
      </c>
      <c r="H1931">
        <v>5</v>
      </c>
      <c r="I1931">
        <v>49944999.445</v>
      </c>
    </row>
    <row r="1932" spans="1:9" x14ac:dyDescent="0.25">
      <c r="A1932" s="27">
        <v>40864</v>
      </c>
      <c r="B1932" t="s">
        <v>67</v>
      </c>
      <c r="C1932" t="s">
        <v>68</v>
      </c>
      <c r="D1932">
        <v>10409.200000000001</v>
      </c>
      <c r="E1932">
        <v>10071.700000000001</v>
      </c>
      <c r="F1932">
        <v>3.3509699999999998</v>
      </c>
      <c r="G1932">
        <v>337.5</v>
      </c>
      <c r="H1932">
        <v>5</v>
      </c>
      <c r="I1932">
        <v>52046520.460000001</v>
      </c>
    </row>
    <row r="1933" spans="1:9" x14ac:dyDescent="0.25">
      <c r="A1933" s="27">
        <v>40863</v>
      </c>
      <c r="B1933" t="s">
        <v>67</v>
      </c>
      <c r="C1933" t="s">
        <v>68</v>
      </c>
      <c r="D1933">
        <v>10071.700000000001</v>
      </c>
      <c r="E1933">
        <v>9469.6</v>
      </c>
      <c r="F1933">
        <v>6.3582400000000003</v>
      </c>
      <c r="G1933">
        <v>602.1</v>
      </c>
      <c r="H1933">
        <v>5</v>
      </c>
      <c r="I1933">
        <v>50359003.585000001</v>
      </c>
    </row>
    <row r="1934" spans="1:9" x14ac:dyDescent="0.25">
      <c r="A1934" s="27">
        <v>40862</v>
      </c>
      <c r="B1934" t="s">
        <v>67</v>
      </c>
      <c r="C1934" t="s">
        <v>68</v>
      </c>
      <c r="D1934">
        <v>9469.6</v>
      </c>
      <c r="E1934">
        <v>9485.2000000000007</v>
      </c>
      <c r="F1934">
        <v>-0.16447000000000001</v>
      </c>
      <c r="G1934">
        <v>-15.6</v>
      </c>
      <c r="H1934">
        <v>5</v>
      </c>
      <c r="I1934">
        <v>47348473.479999997</v>
      </c>
    </row>
    <row r="1935" spans="1:9" x14ac:dyDescent="0.25">
      <c r="A1935" s="27">
        <v>40861</v>
      </c>
      <c r="B1935" t="s">
        <v>67</v>
      </c>
      <c r="C1935" t="s">
        <v>68</v>
      </c>
      <c r="D1935">
        <v>9485.2000000000007</v>
      </c>
      <c r="E1935">
        <v>9315.7000000000007</v>
      </c>
      <c r="F1935">
        <v>1.81951</v>
      </c>
      <c r="G1935">
        <v>169.5</v>
      </c>
      <c r="H1935">
        <v>5</v>
      </c>
      <c r="I1935">
        <v>47426474.259999998</v>
      </c>
    </row>
    <row r="1936" spans="1:9" x14ac:dyDescent="0.25">
      <c r="A1936" s="27">
        <v>40858</v>
      </c>
      <c r="B1936" t="s">
        <v>67</v>
      </c>
      <c r="C1936" t="s">
        <v>68</v>
      </c>
      <c r="D1936">
        <v>9315.7000000000007</v>
      </c>
      <c r="E1936">
        <v>9749.2999999999993</v>
      </c>
      <c r="F1936">
        <v>-4.4474999999999998</v>
      </c>
      <c r="G1936">
        <v>-433.6</v>
      </c>
      <c r="H1936">
        <v>5</v>
      </c>
      <c r="I1936">
        <v>46578965.784999996</v>
      </c>
    </row>
    <row r="1937" spans="1:9" x14ac:dyDescent="0.25">
      <c r="A1937" s="27">
        <v>40857</v>
      </c>
      <c r="B1937" t="s">
        <v>67</v>
      </c>
      <c r="C1937" t="s">
        <v>68</v>
      </c>
      <c r="D1937">
        <v>9749.2999999999993</v>
      </c>
      <c r="E1937">
        <v>10410.9</v>
      </c>
      <c r="F1937">
        <v>-6.3548799999999996</v>
      </c>
      <c r="G1937">
        <v>-661.6</v>
      </c>
      <c r="H1937">
        <v>5</v>
      </c>
      <c r="I1937">
        <v>48746987.465000004</v>
      </c>
    </row>
    <row r="1938" spans="1:9" x14ac:dyDescent="0.25">
      <c r="A1938" s="27">
        <v>40856</v>
      </c>
      <c r="B1938" t="s">
        <v>67</v>
      </c>
      <c r="C1938" t="s">
        <v>68</v>
      </c>
      <c r="D1938">
        <v>10410.9</v>
      </c>
      <c r="E1938">
        <v>8672.7999999999993</v>
      </c>
      <c r="F1938">
        <v>20.04082</v>
      </c>
      <c r="G1938">
        <v>1738.1</v>
      </c>
      <c r="H1938">
        <v>5</v>
      </c>
      <c r="I1938">
        <v>52055020.545000002</v>
      </c>
    </row>
    <row r="1939" spans="1:9" x14ac:dyDescent="0.25">
      <c r="A1939" s="27">
        <v>40855</v>
      </c>
      <c r="B1939" t="s">
        <v>67</v>
      </c>
      <c r="C1939" t="s">
        <v>68</v>
      </c>
      <c r="D1939">
        <v>8672.7999999999993</v>
      </c>
      <c r="E1939">
        <v>9173.4</v>
      </c>
      <c r="F1939">
        <v>-5.4570800000000004</v>
      </c>
      <c r="G1939">
        <v>-500.6</v>
      </c>
      <c r="H1939">
        <v>5</v>
      </c>
      <c r="I1939">
        <v>43364433.640000001</v>
      </c>
    </row>
    <row r="1940" spans="1:9" x14ac:dyDescent="0.25">
      <c r="A1940" s="27">
        <v>40854</v>
      </c>
      <c r="B1940" t="s">
        <v>67</v>
      </c>
      <c r="C1940" t="s">
        <v>68</v>
      </c>
      <c r="D1940">
        <v>9173.4</v>
      </c>
      <c r="E1940">
        <v>9225.5</v>
      </c>
      <c r="F1940">
        <v>-0.56474000000000002</v>
      </c>
      <c r="G1940">
        <v>-52.1</v>
      </c>
      <c r="H1940">
        <v>5</v>
      </c>
      <c r="I1940">
        <v>45867458.670000002</v>
      </c>
    </row>
    <row r="1941" spans="1:9" x14ac:dyDescent="0.25">
      <c r="A1941" s="27">
        <v>40851</v>
      </c>
      <c r="B1941" t="s">
        <v>67</v>
      </c>
      <c r="C1941" t="s">
        <v>68</v>
      </c>
      <c r="D1941">
        <v>9225.5</v>
      </c>
      <c r="E1941">
        <v>9063.4</v>
      </c>
      <c r="F1941">
        <v>1.78851</v>
      </c>
      <c r="G1941">
        <v>162.1</v>
      </c>
      <c r="H1941">
        <v>5</v>
      </c>
      <c r="I1941">
        <v>46127961.274999999</v>
      </c>
    </row>
    <row r="1942" spans="1:9" x14ac:dyDescent="0.25">
      <c r="A1942" s="27">
        <v>40850</v>
      </c>
      <c r="B1942" t="s">
        <v>67</v>
      </c>
      <c r="C1942" t="s">
        <v>68</v>
      </c>
      <c r="D1942">
        <v>9063.4</v>
      </c>
      <c r="E1942">
        <v>9495</v>
      </c>
      <c r="F1942">
        <v>-4.5455500000000004</v>
      </c>
      <c r="G1942">
        <v>-431.6</v>
      </c>
      <c r="H1942">
        <v>5</v>
      </c>
      <c r="I1942">
        <v>45317453.170000002</v>
      </c>
    </row>
    <row r="1943" spans="1:9" x14ac:dyDescent="0.25">
      <c r="A1943" s="27">
        <v>40849</v>
      </c>
      <c r="B1943" t="s">
        <v>67</v>
      </c>
      <c r="C1943" t="s">
        <v>68</v>
      </c>
      <c r="D1943">
        <v>9495</v>
      </c>
      <c r="E1943">
        <v>9810.6</v>
      </c>
      <c r="F1943">
        <v>-3.2169300000000001</v>
      </c>
      <c r="G1943">
        <v>-315.60000000000002</v>
      </c>
      <c r="H1943">
        <v>5</v>
      </c>
      <c r="I1943">
        <v>47475474.75</v>
      </c>
    </row>
    <row r="1944" spans="1:9" x14ac:dyDescent="0.25">
      <c r="A1944" s="27">
        <v>40848</v>
      </c>
      <c r="B1944" t="s">
        <v>67</v>
      </c>
      <c r="C1944" t="s">
        <v>68</v>
      </c>
      <c r="D1944">
        <v>9810.6</v>
      </c>
      <c r="E1944">
        <v>8741.2000000000007</v>
      </c>
      <c r="F1944">
        <v>12.234019999999999</v>
      </c>
      <c r="G1944">
        <v>1069.4000000000001</v>
      </c>
      <c r="H1944">
        <v>5</v>
      </c>
      <c r="I1944">
        <v>49053490.530000001</v>
      </c>
    </row>
    <row r="1945" spans="1:9" x14ac:dyDescent="0.25">
      <c r="A1945" s="27">
        <v>40847</v>
      </c>
      <c r="B1945" t="s">
        <v>67</v>
      </c>
      <c r="C1945" t="s">
        <v>68</v>
      </c>
      <c r="D1945">
        <v>8741.2000000000007</v>
      </c>
      <c r="E1945">
        <v>7763.5</v>
      </c>
      <c r="F1945">
        <v>12.59355</v>
      </c>
      <c r="G1945">
        <v>977.7</v>
      </c>
      <c r="H1945">
        <v>5</v>
      </c>
      <c r="I1945">
        <v>43706437.060000002</v>
      </c>
    </row>
    <row r="1946" spans="1:9" x14ac:dyDescent="0.25">
      <c r="A1946" s="27">
        <v>40844</v>
      </c>
      <c r="B1946" t="s">
        <v>67</v>
      </c>
      <c r="C1946" t="s">
        <v>68</v>
      </c>
      <c r="D1946">
        <v>7763.5</v>
      </c>
      <c r="E1946">
        <v>7781.5</v>
      </c>
      <c r="F1946">
        <v>-0.23132</v>
      </c>
      <c r="G1946">
        <v>-18</v>
      </c>
      <c r="H1946">
        <v>5</v>
      </c>
      <c r="I1946">
        <v>38817888.174999997</v>
      </c>
    </row>
    <row r="1947" spans="1:9" x14ac:dyDescent="0.25">
      <c r="A1947" s="27">
        <v>40843</v>
      </c>
      <c r="B1947" t="s">
        <v>67</v>
      </c>
      <c r="C1947" t="s">
        <v>68</v>
      </c>
      <c r="D1947">
        <v>7781.4</v>
      </c>
      <c r="E1947">
        <v>8982.2000000000007</v>
      </c>
      <c r="F1947">
        <v>-13.36866</v>
      </c>
      <c r="G1947">
        <v>-1200.8</v>
      </c>
      <c r="H1947">
        <v>4.5</v>
      </c>
      <c r="I1947">
        <v>35016689.07</v>
      </c>
    </row>
    <row r="1948" spans="1:9" x14ac:dyDescent="0.25">
      <c r="A1948" s="27">
        <v>40842</v>
      </c>
      <c r="B1948" t="s">
        <v>67</v>
      </c>
      <c r="C1948" t="s">
        <v>68</v>
      </c>
      <c r="D1948">
        <v>8982.2000000000007</v>
      </c>
      <c r="E1948">
        <v>9487.2999999999993</v>
      </c>
      <c r="F1948">
        <v>-5.3239599999999996</v>
      </c>
      <c r="G1948">
        <v>-505.1</v>
      </c>
      <c r="H1948">
        <v>4.5</v>
      </c>
      <c r="I1948">
        <v>40420349.109999999</v>
      </c>
    </row>
    <row r="1949" spans="1:9" x14ac:dyDescent="0.25">
      <c r="A1949" s="27">
        <v>40841</v>
      </c>
      <c r="B1949" t="s">
        <v>67</v>
      </c>
      <c r="C1949" t="s">
        <v>68</v>
      </c>
      <c r="D1949">
        <v>9487.2999999999993</v>
      </c>
      <c r="E1949">
        <v>8775.4</v>
      </c>
      <c r="F1949">
        <v>8.1124500000000008</v>
      </c>
      <c r="G1949">
        <v>711.9</v>
      </c>
      <c r="H1949">
        <v>4.5</v>
      </c>
      <c r="I1949">
        <v>42693324.365000002</v>
      </c>
    </row>
    <row r="1950" spans="1:9" x14ac:dyDescent="0.25">
      <c r="A1950" s="27">
        <v>40840</v>
      </c>
      <c r="B1950" t="s">
        <v>67</v>
      </c>
      <c r="C1950" t="s">
        <v>68</v>
      </c>
      <c r="D1950">
        <v>8775.4</v>
      </c>
      <c r="E1950">
        <v>9295.2000000000007</v>
      </c>
      <c r="F1950">
        <v>-5.59213</v>
      </c>
      <c r="G1950">
        <v>-519.79999999999995</v>
      </c>
      <c r="H1950">
        <v>4.5</v>
      </c>
      <c r="I1950">
        <v>39489738.770000003</v>
      </c>
    </row>
    <row r="1951" spans="1:9" x14ac:dyDescent="0.25">
      <c r="A1951" s="27">
        <v>40837</v>
      </c>
      <c r="B1951" t="s">
        <v>67</v>
      </c>
      <c r="C1951" t="s">
        <v>68</v>
      </c>
      <c r="D1951">
        <v>9295.2999999999993</v>
      </c>
      <c r="E1951">
        <v>10008.1</v>
      </c>
      <c r="F1951">
        <v>-7.1222300000000001</v>
      </c>
      <c r="G1951">
        <v>-712.8</v>
      </c>
      <c r="H1951">
        <v>4.5</v>
      </c>
      <c r="I1951">
        <v>41829314.765000001</v>
      </c>
    </row>
    <row r="1952" spans="1:9" x14ac:dyDescent="0.25">
      <c r="A1952" s="27">
        <v>40836</v>
      </c>
      <c r="B1952" t="s">
        <v>67</v>
      </c>
      <c r="C1952" t="s">
        <v>68</v>
      </c>
      <c r="D1952">
        <v>10008</v>
      </c>
      <c r="E1952">
        <v>9939.7000000000007</v>
      </c>
      <c r="F1952">
        <v>0.68713999999999997</v>
      </c>
      <c r="G1952">
        <v>68.3</v>
      </c>
      <c r="H1952">
        <v>4.5</v>
      </c>
      <c r="I1952">
        <v>45036500.399999999</v>
      </c>
    </row>
    <row r="1953" spans="1:9" x14ac:dyDescent="0.25">
      <c r="A1953" s="27">
        <v>40835</v>
      </c>
      <c r="B1953" t="s">
        <v>67</v>
      </c>
      <c r="C1953" t="s">
        <v>68</v>
      </c>
      <c r="D1953">
        <v>9939.7000000000007</v>
      </c>
      <c r="E1953">
        <v>9104.7000000000007</v>
      </c>
      <c r="F1953">
        <v>9.1710899999999995</v>
      </c>
      <c r="G1953">
        <v>835</v>
      </c>
      <c r="H1953">
        <v>4.5</v>
      </c>
      <c r="I1953">
        <v>44729146.984999999</v>
      </c>
    </row>
    <row r="1954" spans="1:9" x14ac:dyDescent="0.25">
      <c r="A1954" s="27">
        <v>40834</v>
      </c>
      <c r="B1954" t="s">
        <v>67</v>
      </c>
      <c r="C1954" t="s">
        <v>68</v>
      </c>
      <c r="D1954">
        <v>9104.7000000000007</v>
      </c>
      <c r="E1954">
        <v>9678.1</v>
      </c>
      <c r="F1954">
        <v>-5.9247199999999998</v>
      </c>
      <c r="G1954">
        <v>-573.4</v>
      </c>
      <c r="H1954">
        <v>4.5</v>
      </c>
      <c r="I1954">
        <v>40971605.234999999</v>
      </c>
    </row>
    <row r="1955" spans="1:9" x14ac:dyDescent="0.25">
      <c r="A1955" s="27">
        <v>40833</v>
      </c>
      <c r="B1955" t="s">
        <v>67</v>
      </c>
      <c r="C1955" t="s">
        <v>68</v>
      </c>
      <c r="D1955">
        <v>9678.1</v>
      </c>
      <c r="E1955">
        <v>8598.2000000000007</v>
      </c>
      <c r="F1955">
        <v>12.559609999999999</v>
      </c>
      <c r="G1955">
        <v>1079.9000000000001</v>
      </c>
      <c r="H1955">
        <v>4.5</v>
      </c>
      <c r="I1955">
        <v>43551933.905000001</v>
      </c>
    </row>
    <row r="1956" spans="1:9" x14ac:dyDescent="0.25">
      <c r="A1956" s="27">
        <v>40830</v>
      </c>
      <c r="B1956" t="s">
        <v>67</v>
      </c>
      <c r="C1956" t="s">
        <v>68</v>
      </c>
      <c r="D1956">
        <v>8598.2000000000007</v>
      </c>
      <c r="E1956">
        <v>9161.6</v>
      </c>
      <c r="F1956">
        <v>-6.1495800000000003</v>
      </c>
      <c r="G1956">
        <v>-563.4</v>
      </c>
      <c r="H1956">
        <v>4.5</v>
      </c>
      <c r="I1956">
        <v>38692329.909999996</v>
      </c>
    </row>
    <row r="1957" spans="1:9" x14ac:dyDescent="0.25">
      <c r="A1957" s="27">
        <v>40829</v>
      </c>
      <c r="B1957" t="s">
        <v>67</v>
      </c>
      <c r="C1957" t="s">
        <v>68</v>
      </c>
      <c r="D1957">
        <v>9161.6</v>
      </c>
      <c r="E1957">
        <v>9229.9</v>
      </c>
      <c r="F1957">
        <v>-0.73999000000000004</v>
      </c>
      <c r="G1957">
        <v>-68.3</v>
      </c>
      <c r="H1957">
        <v>4.5</v>
      </c>
      <c r="I1957">
        <v>41227658.079999998</v>
      </c>
    </row>
    <row r="1958" spans="1:9" x14ac:dyDescent="0.25">
      <c r="A1958" s="27">
        <v>40828</v>
      </c>
      <c r="B1958" t="s">
        <v>67</v>
      </c>
      <c r="C1958" t="s">
        <v>68</v>
      </c>
      <c r="D1958">
        <v>9229.9</v>
      </c>
      <c r="E1958">
        <v>9844.2999999999993</v>
      </c>
      <c r="F1958">
        <v>-6.2411799999999999</v>
      </c>
      <c r="G1958">
        <v>-614.4</v>
      </c>
      <c r="H1958">
        <v>4</v>
      </c>
      <c r="I1958">
        <v>36920061.494999997</v>
      </c>
    </row>
    <row r="1959" spans="1:9" x14ac:dyDescent="0.25">
      <c r="A1959" s="27">
        <v>40827</v>
      </c>
      <c r="B1959" t="s">
        <v>67</v>
      </c>
      <c r="C1959" t="s">
        <v>68</v>
      </c>
      <c r="D1959">
        <v>9844.2999999999993</v>
      </c>
      <c r="E1959">
        <v>9894.1</v>
      </c>
      <c r="F1959">
        <v>-0.50333000000000006</v>
      </c>
      <c r="G1959">
        <v>-49.8</v>
      </c>
      <c r="H1959">
        <v>4</v>
      </c>
      <c r="I1959">
        <v>39377692.215000004</v>
      </c>
    </row>
    <row r="1960" spans="1:9" x14ac:dyDescent="0.25">
      <c r="A1960" s="27">
        <v>40826</v>
      </c>
      <c r="B1960" t="s">
        <v>67</v>
      </c>
      <c r="C1960" t="s">
        <v>68</v>
      </c>
      <c r="D1960">
        <v>9894.1</v>
      </c>
      <c r="E1960">
        <v>10662.5</v>
      </c>
      <c r="F1960">
        <v>-7.2065700000000001</v>
      </c>
      <c r="G1960">
        <v>-768.4</v>
      </c>
      <c r="H1960">
        <v>4</v>
      </c>
      <c r="I1960">
        <v>39576894.704999998</v>
      </c>
    </row>
    <row r="1961" spans="1:9" x14ac:dyDescent="0.25">
      <c r="A1961" s="27">
        <v>40823</v>
      </c>
      <c r="B1961" t="s">
        <v>67</v>
      </c>
      <c r="C1961" t="s">
        <v>68</v>
      </c>
      <c r="D1961">
        <v>10662.5</v>
      </c>
      <c r="E1961">
        <v>10643.9</v>
      </c>
      <c r="F1961">
        <v>0.17474999999999999</v>
      </c>
      <c r="G1961">
        <v>18.600000000000001</v>
      </c>
      <c r="H1961">
        <v>4</v>
      </c>
      <c r="I1961">
        <v>42650533.125</v>
      </c>
    </row>
    <row r="1962" spans="1:9" x14ac:dyDescent="0.25">
      <c r="A1962" s="27">
        <v>40822</v>
      </c>
      <c r="B1962" t="s">
        <v>67</v>
      </c>
      <c r="C1962" t="s">
        <v>68</v>
      </c>
      <c r="D1962">
        <v>10643.8</v>
      </c>
      <c r="E1962">
        <v>10785.6</v>
      </c>
      <c r="F1962">
        <v>-1.3147200000000001</v>
      </c>
      <c r="G1962">
        <v>-141.80000000000001</v>
      </c>
      <c r="H1962">
        <v>4</v>
      </c>
      <c r="I1962">
        <v>42575732.189999998</v>
      </c>
    </row>
    <row r="1963" spans="1:9" x14ac:dyDescent="0.25">
      <c r="A1963" s="27">
        <v>40821</v>
      </c>
      <c r="B1963" t="s">
        <v>67</v>
      </c>
      <c r="C1963" t="s">
        <v>68</v>
      </c>
      <c r="D1963">
        <v>10785.6</v>
      </c>
      <c r="E1963">
        <v>11386.1</v>
      </c>
      <c r="F1963">
        <v>-5.2739700000000003</v>
      </c>
      <c r="G1963">
        <v>-600.5</v>
      </c>
      <c r="H1963">
        <v>4</v>
      </c>
      <c r="I1963">
        <v>43142939.280000001</v>
      </c>
    </row>
    <row r="1964" spans="1:9" x14ac:dyDescent="0.25">
      <c r="A1964" s="27">
        <v>40820</v>
      </c>
      <c r="B1964" t="s">
        <v>67</v>
      </c>
      <c r="C1964" t="s">
        <v>68</v>
      </c>
      <c r="D1964">
        <v>11386.1</v>
      </c>
      <c r="E1964">
        <v>12376.7</v>
      </c>
      <c r="F1964">
        <v>-8.0037500000000001</v>
      </c>
      <c r="G1964">
        <v>-990.6</v>
      </c>
      <c r="H1964">
        <v>3.5</v>
      </c>
      <c r="I1964">
        <v>39851919.305</v>
      </c>
    </row>
    <row r="1965" spans="1:9" x14ac:dyDescent="0.25">
      <c r="A1965" s="27">
        <v>40819</v>
      </c>
      <c r="B1965" t="s">
        <v>67</v>
      </c>
      <c r="C1965" t="s">
        <v>68</v>
      </c>
      <c r="D1965">
        <v>12376.7</v>
      </c>
      <c r="E1965">
        <v>11561</v>
      </c>
      <c r="F1965">
        <v>7.0556200000000002</v>
      </c>
      <c r="G1965">
        <v>815.7</v>
      </c>
      <c r="H1965">
        <v>3.5</v>
      </c>
      <c r="I1965">
        <v>43319068.835000001</v>
      </c>
    </row>
    <row r="1966" spans="1:9" x14ac:dyDescent="0.25">
      <c r="A1966" s="27">
        <v>40816</v>
      </c>
      <c r="B1966" t="s">
        <v>67</v>
      </c>
      <c r="C1966" t="s">
        <v>68</v>
      </c>
      <c r="D1966">
        <v>11561</v>
      </c>
      <c r="E1966">
        <v>10660.4</v>
      </c>
      <c r="F1966">
        <v>8.4480900000000005</v>
      </c>
      <c r="G1966">
        <v>900.6</v>
      </c>
      <c r="H1966">
        <v>2.5</v>
      </c>
      <c r="I1966">
        <v>28903078.050000001</v>
      </c>
    </row>
    <row r="1967" spans="1:9" x14ac:dyDescent="0.25">
      <c r="A1967" s="27">
        <v>40815</v>
      </c>
      <c r="B1967" t="s">
        <v>67</v>
      </c>
      <c r="C1967" t="s">
        <v>68</v>
      </c>
      <c r="D1967">
        <v>10660.4</v>
      </c>
      <c r="E1967">
        <v>10889.1</v>
      </c>
      <c r="F1967">
        <v>-2.1002700000000001</v>
      </c>
      <c r="G1967">
        <v>-228.7</v>
      </c>
      <c r="H1967">
        <v>2.5</v>
      </c>
      <c r="I1967">
        <v>26651533.02</v>
      </c>
    </row>
    <row r="1968" spans="1:9" x14ac:dyDescent="0.25">
      <c r="A1968" s="27">
        <v>40814</v>
      </c>
      <c r="B1968" t="s">
        <v>67</v>
      </c>
      <c r="C1968" t="s">
        <v>68</v>
      </c>
      <c r="D1968">
        <v>10889.1</v>
      </c>
      <c r="E1968">
        <v>10195.9</v>
      </c>
      <c r="F1968">
        <v>6.7988099999999996</v>
      </c>
      <c r="G1968">
        <v>693.2</v>
      </c>
      <c r="H1968">
        <v>3.5</v>
      </c>
      <c r="I1968">
        <v>38112394.454999998</v>
      </c>
    </row>
    <row r="1969" spans="1:9" x14ac:dyDescent="0.25">
      <c r="A1969" s="27">
        <v>40813</v>
      </c>
      <c r="B1969" t="s">
        <v>67</v>
      </c>
      <c r="C1969" t="s">
        <v>68</v>
      </c>
      <c r="D1969">
        <v>10195.9</v>
      </c>
      <c r="E1969">
        <v>10388</v>
      </c>
      <c r="F1969">
        <v>-1.8492500000000001</v>
      </c>
      <c r="G1969">
        <v>-192.1</v>
      </c>
      <c r="H1969">
        <v>2.75</v>
      </c>
      <c r="I1969">
        <v>28039234.795000002</v>
      </c>
    </row>
    <row r="1970" spans="1:9" x14ac:dyDescent="0.25">
      <c r="A1970" s="27">
        <v>40812</v>
      </c>
      <c r="B1970" t="s">
        <v>67</v>
      </c>
      <c r="C1970" t="s">
        <v>68</v>
      </c>
      <c r="D1970">
        <v>10388.1</v>
      </c>
      <c r="E1970">
        <v>10820.7</v>
      </c>
      <c r="F1970">
        <v>-3.9978899999999999</v>
      </c>
      <c r="G1970">
        <v>-432.6</v>
      </c>
      <c r="H1970">
        <v>3.25</v>
      </c>
      <c r="I1970">
        <v>33761844.405000001</v>
      </c>
    </row>
    <row r="1971" spans="1:9" x14ac:dyDescent="0.25">
      <c r="A1971" s="27">
        <v>40809</v>
      </c>
      <c r="B1971" t="s">
        <v>67</v>
      </c>
      <c r="C1971" t="s">
        <v>68</v>
      </c>
      <c r="D1971">
        <v>10820.7</v>
      </c>
      <c r="E1971">
        <v>10679.8</v>
      </c>
      <c r="F1971">
        <v>1.31931</v>
      </c>
      <c r="G1971">
        <v>140.9</v>
      </c>
      <c r="H1971">
        <v>3.25</v>
      </c>
      <c r="I1971">
        <v>35167816.034999996</v>
      </c>
    </row>
    <row r="1972" spans="1:9" x14ac:dyDescent="0.25">
      <c r="A1972" s="27">
        <v>40808</v>
      </c>
      <c r="B1972" t="s">
        <v>67</v>
      </c>
      <c r="C1972" t="s">
        <v>68</v>
      </c>
      <c r="D1972">
        <v>10679.8</v>
      </c>
      <c r="E1972">
        <v>9914.4</v>
      </c>
      <c r="F1972">
        <v>7.7200800000000003</v>
      </c>
      <c r="G1972">
        <v>765.4</v>
      </c>
      <c r="H1972">
        <v>3.25</v>
      </c>
      <c r="I1972">
        <v>34709883.990000002</v>
      </c>
    </row>
    <row r="1973" spans="1:9" x14ac:dyDescent="0.25">
      <c r="A1973" s="27">
        <v>40807</v>
      </c>
      <c r="B1973" t="s">
        <v>67</v>
      </c>
      <c r="C1973" t="s">
        <v>68</v>
      </c>
      <c r="D1973">
        <v>9914.5</v>
      </c>
      <c r="E1973">
        <v>9139.1</v>
      </c>
      <c r="F1973">
        <v>8.4844200000000001</v>
      </c>
      <c r="G1973">
        <v>775.4</v>
      </c>
      <c r="H1973">
        <v>3.25</v>
      </c>
      <c r="I1973">
        <v>32222620.725000001</v>
      </c>
    </row>
    <row r="1974" spans="1:9" x14ac:dyDescent="0.25">
      <c r="A1974" s="27">
        <v>40806</v>
      </c>
      <c r="B1974" t="s">
        <v>67</v>
      </c>
      <c r="C1974" t="s">
        <v>68</v>
      </c>
      <c r="D1974">
        <v>9139</v>
      </c>
      <c r="E1974">
        <v>9181.4</v>
      </c>
      <c r="F1974">
        <v>-0.46179999999999999</v>
      </c>
      <c r="G1974">
        <v>-42.4</v>
      </c>
      <c r="H1974">
        <v>3.25</v>
      </c>
      <c r="I1974">
        <v>29702206.949999999</v>
      </c>
    </row>
    <row r="1975" spans="1:9" x14ac:dyDescent="0.25">
      <c r="A1975" s="27">
        <v>40805</v>
      </c>
      <c r="B1975" t="s">
        <v>67</v>
      </c>
      <c r="C1975" t="s">
        <v>68</v>
      </c>
      <c r="D1975">
        <v>9181.4</v>
      </c>
      <c r="E1975">
        <v>8827.7999999999993</v>
      </c>
      <c r="F1975">
        <v>4.0055300000000003</v>
      </c>
      <c r="G1975">
        <v>353.6</v>
      </c>
      <c r="H1975">
        <v>3.25</v>
      </c>
      <c r="I1975">
        <v>29840009.07</v>
      </c>
    </row>
    <row r="1976" spans="1:9" x14ac:dyDescent="0.25">
      <c r="A1976" s="27">
        <v>40802</v>
      </c>
      <c r="B1976" t="s">
        <v>67</v>
      </c>
      <c r="C1976" t="s">
        <v>68</v>
      </c>
      <c r="D1976">
        <v>8827.7999999999993</v>
      </c>
      <c r="E1976">
        <v>9038.1</v>
      </c>
      <c r="F1976">
        <v>-2.3268200000000001</v>
      </c>
      <c r="G1976">
        <v>-210.3</v>
      </c>
      <c r="H1976">
        <v>3.25</v>
      </c>
      <c r="I1976">
        <v>28690791.390000001</v>
      </c>
    </row>
    <row r="1977" spans="1:9" x14ac:dyDescent="0.25">
      <c r="A1977" s="27">
        <v>40801</v>
      </c>
      <c r="B1977" t="s">
        <v>67</v>
      </c>
      <c r="C1977" t="s">
        <v>68</v>
      </c>
      <c r="D1977">
        <v>9038.1</v>
      </c>
      <c r="E1977">
        <v>9514.7999999999993</v>
      </c>
      <c r="F1977">
        <v>-5.0100899999999999</v>
      </c>
      <c r="G1977">
        <v>-476.7</v>
      </c>
      <c r="H1977">
        <v>3.25</v>
      </c>
      <c r="I1977">
        <v>29374276.905000001</v>
      </c>
    </row>
    <row r="1978" spans="1:9" x14ac:dyDescent="0.25">
      <c r="A1978">
        <v>40800</v>
      </c>
      <c r="B1978" t="s">
        <v>67</v>
      </c>
      <c r="C1978" t="s">
        <v>68</v>
      </c>
      <c r="D1978">
        <v>9514.7999999999993</v>
      </c>
      <c r="E1978">
        <v>9866.1</v>
      </c>
      <c r="F1978">
        <v>-3.5606800000000001</v>
      </c>
      <c r="G1978">
        <v>-351.3</v>
      </c>
      <c r="H1978">
        <v>3.25</v>
      </c>
      <c r="I1978">
        <v>30923575.739999998</v>
      </c>
    </row>
    <row r="1979" spans="1:9" x14ac:dyDescent="0.25">
      <c r="A1979">
        <v>40799</v>
      </c>
      <c r="B1979" t="s">
        <v>67</v>
      </c>
      <c r="C1979" t="s">
        <v>68</v>
      </c>
      <c r="D1979">
        <v>9866.1</v>
      </c>
      <c r="E1979">
        <v>9877.6</v>
      </c>
      <c r="F1979">
        <v>-0.11643000000000001</v>
      </c>
      <c r="G1979">
        <v>-11.5</v>
      </c>
      <c r="H1979">
        <v>3.25</v>
      </c>
      <c r="I1979">
        <v>32065318.305</v>
      </c>
    </row>
    <row r="1980" spans="1:9" x14ac:dyDescent="0.25">
      <c r="A1980">
        <v>40798</v>
      </c>
      <c r="B1980" t="s">
        <v>67</v>
      </c>
      <c r="C1980" t="s">
        <v>68</v>
      </c>
      <c r="D1980">
        <v>9877.6</v>
      </c>
      <c r="E1980">
        <v>9803.4</v>
      </c>
      <c r="F1980">
        <v>0.75688</v>
      </c>
      <c r="G1980">
        <v>74.2</v>
      </c>
      <c r="H1980">
        <v>3.25</v>
      </c>
      <c r="I1980">
        <v>32102693.879999999</v>
      </c>
    </row>
    <row r="1981" spans="1:9" x14ac:dyDescent="0.25">
      <c r="A1981">
        <v>40795</v>
      </c>
      <c r="B1981" t="s">
        <v>67</v>
      </c>
      <c r="C1981" t="s">
        <v>68</v>
      </c>
      <c r="D1981">
        <v>9803.4</v>
      </c>
      <c r="E1981">
        <v>9006.6</v>
      </c>
      <c r="F1981">
        <v>8.8468499999999999</v>
      </c>
      <c r="G1981">
        <v>796.8</v>
      </c>
      <c r="H1981">
        <v>3</v>
      </c>
      <c r="I1981">
        <v>29410690.170000002</v>
      </c>
    </row>
    <row r="1982" spans="1:9" x14ac:dyDescent="0.25">
      <c r="A1982">
        <v>40794</v>
      </c>
      <c r="B1982" t="s">
        <v>67</v>
      </c>
      <c r="C1982" t="s">
        <v>68</v>
      </c>
      <c r="D1982">
        <v>9006.6</v>
      </c>
      <c r="E1982">
        <v>8773.7000000000007</v>
      </c>
      <c r="F1982">
        <v>2.6545200000000002</v>
      </c>
      <c r="G1982">
        <v>232.9</v>
      </c>
      <c r="H1982">
        <v>3</v>
      </c>
      <c r="I1982">
        <v>27020250.329999998</v>
      </c>
    </row>
    <row r="1983" spans="1:9" x14ac:dyDescent="0.25">
      <c r="A1983">
        <v>40793</v>
      </c>
      <c r="B1983" t="s">
        <v>67</v>
      </c>
      <c r="C1983" t="s">
        <v>68</v>
      </c>
      <c r="D1983">
        <v>8773.7000000000007</v>
      </c>
      <c r="E1983">
        <v>9254.2000000000007</v>
      </c>
      <c r="F1983">
        <v>-5.19224</v>
      </c>
      <c r="G1983">
        <v>-480.5</v>
      </c>
      <c r="H1983">
        <v>3</v>
      </c>
      <c r="I1983">
        <v>26321538.684999999</v>
      </c>
    </row>
    <row r="1984" spans="1:9" x14ac:dyDescent="0.25">
      <c r="A1984">
        <v>40792</v>
      </c>
      <c r="B1984" t="s">
        <v>67</v>
      </c>
      <c r="C1984" t="s">
        <v>68</v>
      </c>
      <c r="D1984">
        <v>9254.2000000000007</v>
      </c>
      <c r="E1984">
        <v>8983.7999999999993</v>
      </c>
      <c r="F1984">
        <v>3.0098600000000002</v>
      </c>
      <c r="G1984">
        <v>270.39999999999998</v>
      </c>
      <c r="H1984">
        <v>3</v>
      </c>
      <c r="I1984">
        <v>27763062.710000001</v>
      </c>
    </row>
    <row r="1985" spans="1:9" x14ac:dyDescent="0.25">
      <c r="A1985">
        <v>40788</v>
      </c>
      <c r="B1985" t="s">
        <v>67</v>
      </c>
      <c r="C1985" t="s">
        <v>68</v>
      </c>
      <c r="D1985">
        <v>8983.7999999999993</v>
      </c>
      <c r="E1985">
        <v>8484.5</v>
      </c>
      <c r="F1985">
        <v>5.8848500000000001</v>
      </c>
      <c r="G1985">
        <v>499.3</v>
      </c>
      <c r="H1985">
        <v>3</v>
      </c>
      <c r="I1985">
        <v>26951849.190000001</v>
      </c>
    </row>
    <row r="1986" spans="1:9" x14ac:dyDescent="0.25">
      <c r="A1986">
        <v>40787</v>
      </c>
      <c r="B1986" t="s">
        <v>67</v>
      </c>
      <c r="C1986" t="s">
        <v>68</v>
      </c>
      <c r="D1986">
        <v>8484.5</v>
      </c>
      <c r="E1986">
        <v>8350.6</v>
      </c>
      <c r="F1986">
        <v>1.60348</v>
      </c>
      <c r="G1986">
        <v>133.9</v>
      </c>
      <c r="H1986">
        <v>3</v>
      </c>
      <c r="I1986">
        <v>25453924.225000001</v>
      </c>
    </row>
    <row r="1987" spans="1:9" x14ac:dyDescent="0.25">
      <c r="A1987">
        <v>40786</v>
      </c>
      <c r="B1987" t="s">
        <v>67</v>
      </c>
      <c r="C1987" t="s">
        <v>68</v>
      </c>
      <c r="D1987">
        <v>8350.6</v>
      </c>
      <c r="E1987">
        <v>8525</v>
      </c>
      <c r="F1987">
        <v>-2.04575</v>
      </c>
      <c r="G1987">
        <v>-174.4</v>
      </c>
      <c r="H1987">
        <v>3</v>
      </c>
      <c r="I1987">
        <v>25052217.530000001</v>
      </c>
    </row>
    <row r="1988" spans="1:9" x14ac:dyDescent="0.25">
      <c r="A1988">
        <v>40785</v>
      </c>
      <c r="B1988" t="s">
        <v>67</v>
      </c>
      <c r="C1988" t="s">
        <v>68</v>
      </c>
      <c r="D1988">
        <v>8525</v>
      </c>
      <c r="E1988">
        <v>8297.7999999999993</v>
      </c>
      <c r="F1988">
        <v>2.7380800000000001</v>
      </c>
      <c r="G1988">
        <v>227.2</v>
      </c>
      <c r="H1988">
        <v>3</v>
      </c>
      <c r="I1988">
        <v>25575426.25</v>
      </c>
    </row>
    <row r="1989" spans="1:9" x14ac:dyDescent="0.25">
      <c r="A1989">
        <v>40784</v>
      </c>
      <c r="B1989" t="s">
        <v>67</v>
      </c>
      <c r="C1989" t="s">
        <v>68</v>
      </c>
      <c r="D1989">
        <v>8297.7999999999993</v>
      </c>
      <c r="E1989">
        <v>8835.2000000000007</v>
      </c>
      <c r="F1989">
        <v>-6.08249</v>
      </c>
      <c r="G1989">
        <v>-537.4</v>
      </c>
      <c r="H1989">
        <v>3</v>
      </c>
      <c r="I1989">
        <v>24893814.890000001</v>
      </c>
    </row>
    <row r="1990" spans="1:9" x14ac:dyDescent="0.25">
      <c r="A1990">
        <v>40781</v>
      </c>
      <c r="B1990" t="s">
        <v>67</v>
      </c>
      <c r="C1990" t="s">
        <v>68</v>
      </c>
      <c r="D1990">
        <v>8835.2000000000007</v>
      </c>
      <c r="E1990">
        <v>9035.9</v>
      </c>
      <c r="F1990">
        <v>-2.2211400000000001</v>
      </c>
      <c r="G1990">
        <v>-200.7</v>
      </c>
      <c r="H1990">
        <v>3</v>
      </c>
      <c r="I1990">
        <v>26506041.760000002</v>
      </c>
    </row>
    <row r="1991" spans="1:9" x14ac:dyDescent="0.25">
      <c r="A1991">
        <v>40780</v>
      </c>
      <c r="B1991" t="s">
        <v>67</v>
      </c>
      <c r="C1991" t="s">
        <v>68</v>
      </c>
      <c r="D1991">
        <v>9036</v>
      </c>
      <c r="E1991">
        <v>8776.7999999999993</v>
      </c>
      <c r="F1991">
        <v>2.9532400000000001</v>
      </c>
      <c r="G1991">
        <v>259.2</v>
      </c>
      <c r="H1991">
        <v>3</v>
      </c>
      <c r="I1991">
        <v>27108451.800000001</v>
      </c>
    </row>
    <row r="1992" spans="1:9" x14ac:dyDescent="0.25">
      <c r="A1992">
        <v>40779</v>
      </c>
      <c r="B1992" t="s">
        <v>67</v>
      </c>
      <c r="C1992" t="s">
        <v>68</v>
      </c>
      <c r="D1992">
        <v>8776.7000000000007</v>
      </c>
      <c r="E1992">
        <v>8950.7000000000007</v>
      </c>
      <c r="F1992">
        <v>-1.94398</v>
      </c>
      <c r="G1992">
        <v>-174</v>
      </c>
      <c r="H1992">
        <v>3</v>
      </c>
      <c r="I1992">
        <v>26330538.835000001</v>
      </c>
    </row>
    <row r="1993" spans="1:9" x14ac:dyDescent="0.25">
      <c r="A1993">
        <v>40778</v>
      </c>
      <c r="B1993" t="s">
        <v>67</v>
      </c>
      <c r="C1993" t="s">
        <v>68</v>
      </c>
      <c r="D1993">
        <v>8950.7999999999993</v>
      </c>
      <c r="E1993">
        <v>9466.1</v>
      </c>
      <c r="F1993">
        <v>-5.4436400000000003</v>
      </c>
      <c r="G1993">
        <v>-515.29999999999995</v>
      </c>
      <c r="H1993">
        <v>3</v>
      </c>
      <c r="I1993">
        <v>26852847.539999999</v>
      </c>
    </row>
    <row r="1994" spans="1:9" x14ac:dyDescent="0.25">
      <c r="A1994">
        <v>40777</v>
      </c>
      <c r="B1994" t="s">
        <v>67</v>
      </c>
      <c r="C1994" t="s">
        <v>68</v>
      </c>
      <c r="D1994">
        <v>9466.1</v>
      </c>
      <c r="E1994">
        <v>9188.6</v>
      </c>
      <c r="F1994">
        <v>3.0200499999999999</v>
      </c>
      <c r="G1994">
        <v>277.5</v>
      </c>
      <c r="H1994">
        <v>2.5</v>
      </c>
      <c r="I1994">
        <v>23665723.305</v>
      </c>
    </row>
    <row r="1995" spans="1:9" x14ac:dyDescent="0.25">
      <c r="A1995">
        <v>40774</v>
      </c>
      <c r="B1995" t="s">
        <v>67</v>
      </c>
      <c r="C1995" t="s">
        <v>68</v>
      </c>
      <c r="D1995">
        <v>9188.6</v>
      </c>
      <c r="E1995">
        <v>8687.7999999999993</v>
      </c>
      <c r="F1995">
        <v>5.7644099999999998</v>
      </c>
      <c r="G1995">
        <v>500.8</v>
      </c>
      <c r="H1995">
        <v>2.75</v>
      </c>
      <c r="I1995">
        <v>25269109.43</v>
      </c>
    </row>
    <row r="1996" spans="1:9" x14ac:dyDescent="0.25">
      <c r="A1996">
        <v>40773</v>
      </c>
      <c r="B1996" t="s">
        <v>67</v>
      </c>
      <c r="C1996" t="s">
        <v>68</v>
      </c>
      <c r="D1996">
        <v>8687.7999999999993</v>
      </c>
      <c r="E1996">
        <v>7286</v>
      </c>
      <c r="F1996">
        <v>19.239640000000001</v>
      </c>
      <c r="G1996">
        <v>1401.8</v>
      </c>
      <c r="H1996">
        <v>3.25</v>
      </c>
      <c r="I1996">
        <v>28235784.390000001</v>
      </c>
    </row>
    <row r="1997" spans="1:9" x14ac:dyDescent="0.25">
      <c r="A1997">
        <v>40772</v>
      </c>
      <c r="B1997" t="s">
        <v>67</v>
      </c>
      <c r="C1997" t="s">
        <v>68</v>
      </c>
      <c r="D1997">
        <v>7286</v>
      </c>
      <c r="E1997">
        <v>7014.7</v>
      </c>
      <c r="F1997">
        <v>3.8675899999999999</v>
      </c>
      <c r="G1997">
        <v>271.3</v>
      </c>
      <c r="H1997">
        <v>3.25</v>
      </c>
      <c r="I1997">
        <v>23679864.300000001</v>
      </c>
    </row>
    <row r="1998" spans="1:9" x14ac:dyDescent="0.25">
      <c r="A1998">
        <v>40771</v>
      </c>
      <c r="B1998" t="s">
        <v>67</v>
      </c>
      <c r="C1998" t="s">
        <v>68</v>
      </c>
      <c r="D1998">
        <v>7014.7</v>
      </c>
      <c r="E1998">
        <v>6948</v>
      </c>
      <c r="F1998">
        <v>0.95999000000000001</v>
      </c>
      <c r="G1998">
        <v>66.7</v>
      </c>
      <c r="H1998">
        <v>2.75</v>
      </c>
      <c r="I1998">
        <v>19290775.734999999</v>
      </c>
    </row>
    <row r="1999" spans="1:9" x14ac:dyDescent="0.25">
      <c r="A1999">
        <v>40770</v>
      </c>
      <c r="B1999" t="s">
        <v>67</v>
      </c>
      <c r="C1999" t="s">
        <v>68</v>
      </c>
      <c r="D1999">
        <v>6948</v>
      </c>
      <c r="E1999">
        <v>7286</v>
      </c>
      <c r="F1999">
        <v>-4.63903</v>
      </c>
      <c r="G1999">
        <v>-338</v>
      </c>
      <c r="H1999">
        <v>4.25</v>
      </c>
      <c r="I1999">
        <v>29529347.399999999</v>
      </c>
    </row>
    <row r="2000" spans="1:9" x14ac:dyDescent="0.25">
      <c r="A2000">
        <v>40767</v>
      </c>
      <c r="B2000" t="s">
        <v>67</v>
      </c>
      <c r="C2000" t="s">
        <v>68</v>
      </c>
      <c r="D2000">
        <v>7286</v>
      </c>
      <c r="E2000">
        <v>7252.3</v>
      </c>
      <c r="F2000">
        <v>0.46467999999999998</v>
      </c>
      <c r="G2000">
        <v>33.700000000000003</v>
      </c>
      <c r="H2000">
        <v>6.25</v>
      </c>
      <c r="I2000">
        <v>45537864.299999997</v>
      </c>
    </row>
    <row r="2001" spans="1:9" x14ac:dyDescent="0.25">
      <c r="A2001">
        <v>40766</v>
      </c>
      <c r="B2001" t="s">
        <v>67</v>
      </c>
      <c r="C2001" t="s">
        <v>68</v>
      </c>
      <c r="D2001">
        <v>7252.3</v>
      </c>
      <c r="E2001">
        <v>7523</v>
      </c>
      <c r="F2001">
        <v>-3.5983000000000001</v>
      </c>
      <c r="G2001">
        <v>-270.7</v>
      </c>
      <c r="H2001">
        <v>6.25</v>
      </c>
      <c r="I2001">
        <v>45327237.615000002</v>
      </c>
    </row>
    <row r="2002" spans="1:9" x14ac:dyDescent="0.25">
      <c r="A2002">
        <v>40765</v>
      </c>
      <c r="B2002" t="s">
        <v>67</v>
      </c>
      <c r="C2002" t="s">
        <v>68</v>
      </c>
      <c r="D2002">
        <v>7523</v>
      </c>
      <c r="E2002">
        <v>6574.1</v>
      </c>
      <c r="F2002">
        <v>14.433909999999999</v>
      </c>
      <c r="G2002">
        <v>948.9</v>
      </c>
      <c r="H2002">
        <v>8.75</v>
      </c>
      <c r="I2002">
        <v>65826626.149999999</v>
      </c>
    </row>
    <row r="2003" spans="1:9" x14ac:dyDescent="0.25">
      <c r="A2003">
        <v>40764</v>
      </c>
      <c r="B2003" t="s">
        <v>67</v>
      </c>
      <c r="C2003" t="s">
        <v>68</v>
      </c>
      <c r="D2003">
        <v>6574.1</v>
      </c>
      <c r="E2003">
        <v>7840</v>
      </c>
      <c r="F2003">
        <v>-16.14668</v>
      </c>
      <c r="G2003">
        <v>-1265.9000000000001</v>
      </c>
      <c r="H2003">
        <v>6.25</v>
      </c>
      <c r="I2003">
        <v>41088453.704999998</v>
      </c>
    </row>
    <row r="2004" spans="1:9" x14ac:dyDescent="0.25">
      <c r="A2004">
        <v>40763</v>
      </c>
      <c r="B2004" t="s">
        <v>67</v>
      </c>
      <c r="C2004" t="s">
        <v>68</v>
      </c>
      <c r="D2004">
        <v>7840</v>
      </c>
      <c r="E2004">
        <v>6587.4</v>
      </c>
      <c r="F2004">
        <v>19.015090000000001</v>
      </c>
      <c r="G2004">
        <v>1252.5999999999999</v>
      </c>
      <c r="H2004">
        <v>4.25</v>
      </c>
      <c r="I2004">
        <v>33320392</v>
      </c>
    </row>
    <row r="2005" spans="1:9" x14ac:dyDescent="0.25">
      <c r="A2005">
        <v>40760</v>
      </c>
      <c r="B2005" t="s">
        <v>67</v>
      </c>
      <c r="C2005" t="s">
        <v>68</v>
      </c>
      <c r="D2005">
        <v>6587.3</v>
      </c>
      <c r="E2005">
        <v>6380.4</v>
      </c>
      <c r="F2005">
        <v>3.24274</v>
      </c>
      <c r="G2005">
        <v>206.9</v>
      </c>
      <c r="H2005">
        <v>5.25</v>
      </c>
      <c r="I2005">
        <v>34583654.365000002</v>
      </c>
    </row>
    <row r="2006" spans="1:9" x14ac:dyDescent="0.25">
      <c r="A2006">
        <v>40759</v>
      </c>
      <c r="B2006" t="s">
        <v>67</v>
      </c>
      <c r="C2006" t="s">
        <v>68</v>
      </c>
      <c r="D2006">
        <v>6380.4</v>
      </c>
      <c r="E2006">
        <v>5259.4</v>
      </c>
      <c r="F2006">
        <v>21.314219999999999</v>
      </c>
      <c r="G2006">
        <v>1121</v>
      </c>
      <c r="H2006">
        <v>5.25</v>
      </c>
      <c r="I2006">
        <v>33497419.02</v>
      </c>
    </row>
    <row r="2007" spans="1:9" x14ac:dyDescent="0.25">
      <c r="A2007">
        <v>40758</v>
      </c>
      <c r="B2007" t="s">
        <v>67</v>
      </c>
      <c r="C2007" t="s">
        <v>68</v>
      </c>
      <c r="D2007">
        <v>5259.4</v>
      </c>
      <c r="E2007">
        <v>5313.9</v>
      </c>
      <c r="F2007">
        <v>-1.0256099999999999</v>
      </c>
      <c r="G2007">
        <v>-54.5</v>
      </c>
      <c r="H2007">
        <v>6.5</v>
      </c>
      <c r="I2007">
        <v>34186362.969999999</v>
      </c>
    </row>
    <row r="2008" spans="1:9" x14ac:dyDescent="0.25">
      <c r="A2008">
        <v>40757</v>
      </c>
      <c r="B2008" t="s">
        <v>67</v>
      </c>
      <c r="C2008" t="s">
        <v>68</v>
      </c>
      <c r="D2008">
        <v>5313.8</v>
      </c>
      <c r="E2008">
        <v>4949.3</v>
      </c>
      <c r="F2008">
        <v>7.3646799999999999</v>
      </c>
      <c r="G2008">
        <v>364.5</v>
      </c>
      <c r="H2008">
        <v>7.5</v>
      </c>
      <c r="I2008">
        <v>39853765.689999998</v>
      </c>
    </row>
    <row r="2009" spans="1:9" x14ac:dyDescent="0.25">
      <c r="A2009">
        <v>40756</v>
      </c>
      <c r="B2009" t="s">
        <v>67</v>
      </c>
      <c r="C2009" t="s">
        <v>68</v>
      </c>
      <c r="D2009">
        <v>4949.3</v>
      </c>
      <c r="E2009">
        <v>5051.6000000000004</v>
      </c>
      <c r="F2009">
        <v>-2.0251000000000001</v>
      </c>
      <c r="G2009">
        <v>-102.3</v>
      </c>
      <c r="H2009">
        <v>8.5</v>
      </c>
      <c r="I2009">
        <v>42069297.465000004</v>
      </c>
    </row>
    <row r="2010" spans="1:9" x14ac:dyDescent="0.25">
      <c r="A2010">
        <v>40753</v>
      </c>
      <c r="B2010" t="s">
        <v>67</v>
      </c>
      <c r="C2010" t="s">
        <v>68</v>
      </c>
      <c r="D2010">
        <v>5051.6000000000004</v>
      </c>
      <c r="E2010">
        <v>5141.6000000000004</v>
      </c>
      <c r="F2010">
        <v>-1.7504299999999999</v>
      </c>
      <c r="G2010">
        <v>-90</v>
      </c>
      <c r="H2010">
        <v>6.75</v>
      </c>
      <c r="I2010">
        <v>34098552.579999998</v>
      </c>
    </row>
    <row r="2011" spans="1:9" x14ac:dyDescent="0.25">
      <c r="A2011">
        <v>40752</v>
      </c>
      <c r="B2011" t="s">
        <v>67</v>
      </c>
      <c r="C2011" t="s">
        <v>68</v>
      </c>
      <c r="D2011">
        <v>5141.6000000000004</v>
      </c>
      <c r="E2011">
        <v>5138.1000000000004</v>
      </c>
      <c r="F2011">
        <v>6.812E-2</v>
      </c>
      <c r="G2011">
        <v>3.5</v>
      </c>
      <c r="H2011">
        <v>7.25</v>
      </c>
      <c r="I2011">
        <v>37276857.079999998</v>
      </c>
    </row>
    <row r="2012" spans="1:9" x14ac:dyDescent="0.25">
      <c r="A2012">
        <v>40751</v>
      </c>
      <c r="B2012" t="s">
        <v>67</v>
      </c>
      <c r="C2012" t="s">
        <v>68</v>
      </c>
      <c r="D2012">
        <v>5138.1000000000004</v>
      </c>
      <c r="E2012">
        <v>4780</v>
      </c>
      <c r="F2012">
        <v>7.4916299999999998</v>
      </c>
      <c r="G2012">
        <v>358.1</v>
      </c>
      <c r="H2012">
        <v>7.25</v>
      </c>
      <c r="I2012">
        <v>37251481.905000001</v>
      </c>
    </row>
    <row r="2013" spans="1:9" x14ac:dyDescent="0.25">
      <c r="A2013">
        <v>40750</v>
      </c>
      <c r="B2013" t="s">
        <v>67</v>
      </c>
      <c r="C2013" t="s">
        <v>68</v>
      </c>
      <c r="D2013">
        <v>4780</v>
      </c>
      <c r="E2013">
        <v>4708.6000000000004</v>
      </c>
      <c r="F2013">
        <v>1.51637</v>
      </c>
      <c r="G2013">
        <v>71.400000000000006</v>
      </c>
      <c r="H2013">
        <v>8.25</v>
      </c>
      <c r="I2013">
        <v>39435239</v>
      </c>
    </row>
    <row r="2014" spans="1:9" x14ac:dyDescent="0.25">
      <c r="A2014">
        <v>40749</v>
      </c>
      <c r="B2014" t="s">
        <v>67</v>
      </c>
      <c r="C2014" t="s">
        <v>68</v>
      </c>
      <c r="D2014">
        <v>4708.6000000000004</v>
      </c>
      <c r="E2014">
        <v>4469.8</v>
      </c>
      <c r="F2014">
        <v>5.3425200000000004</v>
      </c>
      <c r="G2014">
        <v>238.8</v>
      </c>
      <c r="H2014">
        <v>9.75</v>
      </c>
      <c r="I2014">
        <v>45909085.43</v>
      </c>
    </row>
    <row r="2015" spans="1:9" x14ac:dyDescent="0.25">
      <c r="A2015">
        <v>40746</v>
      </c>
      <c r="B2015" t="s">
        <v>67</v>
      </c>
      <c r="C2015" t="s">
        <v>68</v>
      </c>
      <c r="D2015">
        <v>4469.8</v>
      </c>
      <c r="E2015">
        <v>4495.3999999999996</v>
      </c>
      <c r="F2015">
        <v>-0.56947000000000003</v>
      </c>
      <c r="G2015">
        <v>-25.6</v>
      </c>
      <c r="H2015">
        <v>9.75</v>
      </c>
      <c r="I2015">
        <v>43580773.490000002</v>
      </c>
    </row>
    <row r="2016" spans="1:9" x14ac:dyDescent="0.25">
      <c r="A2016">
        <v>40745</v>
      </c>
      <c r="B2016" t="s">
        <v>67</v>
      </c>
      <c r="C2016" t="s">
        <v>68</v>
      </c>
      <c r="D2016">
        <v>4495.3999999999996</v>
      </c>
      <c r="E2016">
        <v>4738.8999999999996</v>
      </c>
      <c r="F2016">
        <v>-5.1383200000000002</v>
      </c>
      <c r="G2016">
        <v>-243.5</v>
      </c>
      <c r="H2016">
        <v>9.75</v>
      </c>
      <c r="I2016">
        <v>43830374.770000003</v>
      </c>
    </row>
    <row r="2017" spans="1:9" x14ac:dyDescent="0.25">
      <c r="A2017">
        <v>40744</v>
      </c>
      <c r="B2017" t="s">
        <v>67</v>
      </c>
      <c r="C2017" t="s">
        <v>68</v>
      </c>
      <c r="D2017">
        <v>4738.8999999999996</v>
      </c>
      <c r="E2017">
        <v>4837</v>
      </c>
      <c r="F2017">
        <v>-2.0281199999999999</v>
      </c>
      <c r="G2017">
        <v>-98.1</v>
      </c>
      <c r="H2017">
        <v>9.75</v>
      </c>
      <c r="I2017">
        <v>46204511.945</v>
      </c>
    </row>
    <row r="2018" spans="1:9" x14ac:dyDescent="0.25">
      <c r="A2018">
        <v>40743</v>
      </c>
      <c r="B2018" t="s">
        <v>67</v>
      </c>
      <c r="C2018" t="s">
        <v>68</v>
      </c>
      <c r="D2018">
        <v>4836.8999999999996</v>
      </c>
      <c r="E2018">
        <v>5149.8999999999996</v>
      </c>
      <c r="F2018">
        <v>-6.0777900000000002</v>
      </c>
      <c r="G2018">
        <v>-313</v>
      </c>
      <c r="H2018">
        <v>9.75</v>
      </c>
      <c r="I2018">
        <v>47160016.844999999</v>
      </c>
    </row>
    <row r="2019" spans="1:9" x14ac:dyDescent="0.25">
      <c r="A2019">
        <v>40742</v>
      </c>
      <c r="B2019" t="s">
        <v>67</v>
      </c>
      <c r="C2019" t="s">
        <v>68</v>
      </c>
      <c r="D2019">
        <v>5149.8999999999996</v>
      </c>
      <c r="E2019">
        <v>4950.1000000000004</v>
      </c>
      <c r="F2019">
        <v>4.0362799999999996</v>
      </c>
      <c r="G2019">
        <v>199.8</v>
      </c>
      <c r="H2019">
        <v>8.5</v>
      </c>
      <c r="I2019">
        <v>43774407.494999997</v>
      </c>
    </row>
    <row r="2020" spans="1:9" x14ac:dyDescent="0.25">
      <c r="A2020">
        <v>40739</v>
      </c>
      <c r="B2020" t="s">
        <v>67</v>
      </c>
      <c r="C2020" t="s">
        <v>68</v>
      </c>
      <c r="D2020">
        <v>4950.1000000000004</v>
      </c>
      <c r="E2020">
        <v>5062.6000000000004</v>
      </c>
      <c r="F2020">
        <v>-2.2221799999999998</v>
      </c>
      <c r="G2020">
        <v>-112.5</v>
      </c>
      <c r="H2020">
        <v>8.5</v>
      </c>
      <c r="I2020">
        <v>42076097.505000003</v>
      </c>
    </row>
    <row r="2021" spans="1:9" x14ac:dyDescent="0.25">
      <c r="A2021">
        <v>40738</v>
      </c>
      <c r="B2021" t="s">
        <v>67</v>
      </c>
      <c r="C2021" t="s">
        <v>68</v>
      </c>
      <c r="D2021">
        <v>5062.6000000000004</v>
      </c>
      <c r="E2021">
        <v>4909.5</v>
      </c>
      <c r="F2021">
        <v>3.1184400000000001</v>
      </c>
      <c r="G2021">
        <v>153.1</v>
      </c>
      <c r="H2021">
        <v>11</v>
      </c>
      <c r="I2021">
        <v>55688853.130000003</v>
      </c>
    </row>
    <row r="2022" spans="1:9" x14ac:dyDescent="0.25">
      <c r="A2022">
        <v>40737</v>
      </c>
      <c r="B2022" t="s">
        <v>67</v>
      </c>
      <c r="C2022" t="s">
        <v>68</v>
      </c>
      <c r="D2022">
        <v>4909.5</v>
      </c>
      <c r="E2022">
        <v>4884.3</v>
      </c>
      <c r="F2022">
        <v>0.51593999999999995</v>
      </c>
      <c r="G2022">
        <v>25.2</v>
      </c>
      <c r="H2022">
        <v>11</v>
      </c>
      <c r="I2022">
        <v>54004745.475000001</v>
      </c>
    </row>
    <row r="2023" spans="1:9" x14ac:dyDescent="0.25">
      <c r="A2023">
        <v>40736</v>
      </c>
      <c r="B2023" t="s">
        <v>67</v>
      </c>
      <c r="C2023" t="s">
        <v>68</v>
      </c>
      <c r="D2023">
        <v>4884.3</v>
      </c>
      <c r="E2023">
        <v>4767.8</v>
      </c>
      <c r="F2023">
        <v>2.44347</v>
      </c>
      <c r="G2023">
        <v>116.5</v>
      </c>
      <c r="H2023">
        <v>10.25</v>
      </c>
      <c r="I2023">
        <v>50064319.215000004</v>
      </c>
    </row>
    <row r="2024" spans="1:9" x14ac:dyDescent="0.25">
      <c r="A2024">
        <v>40735</v>
      </c>
      <c r="B2024" t="s">
        <v>67</v>
      </c>
      <c r="C2024" t="s">
        <v>68</v>
      </c>
      <c r="D2024">
        <v>4767.8</v>
      </c>
      <c r="E2024">
        <v>4408.6000000000004</v>
      </c>
      <c r="F2024">
        <v>8.14771</v>
      </c>
      <c r="G2024">
        <v>359.2</v>
      </c>
      <c r="H2024">
        <v>10.75</v>
      </c>
      <c r="I2024">
        <v>51254088.390000001</v>
      </c>
    </row>
    <row r="2025" spans="1:9" x14ac:dyDescent="0.25">
      <c r="A2025">
        <v>40732</v>
      </c>
      <c r="B2025" t="s">
        <v>67</v>
      </c>
      <c r="C2025" t="s">
        <v>68</v>
      </c>
      <c r="D2025">
        <v>4408.6000000000004</v>
      </c>
      <c r="E2025">
        <v>4314.6000000000004</v>
      </c>
      <c r="F2025">
        <v>2.1786500000000002</v>
      </c>
      <c r="G2025">
        <v>94</v>
      </c>
      <c r="H2025">
        <v>10.75</v>
      </c>
      <c r="I2025">
        <v>47392670.43</v>
      </c>
    </row>
    <row r="2026" spans="1:9" x14ac:dyDescent="0.25">
      <c r="A2026">
        <v>40731</v>
      </c>
      <c r="B2026" t="s">
        <v>67</v>
      </c>
      <c r="C2026" t="s">
        <v>68</v>
      </c>
      <c r="D2026">
        <v>4314.6000000000004</v>
      </c>
      <c r="E2026">
        <v>4439.5</v>
      </c>
      <c r="F2026">
        <v>-2.81338</v>
      </c>
      <c r="G2026">
        <v>-124.9</v>
      </c>
      <c r="H2026">
        <v>10.75</v>
      </c>
      <c r="I2026">
        <v>46382165.729999997</v>
      </c>
    </row>
    <row r="2027" spans="1:9" x14ac:dyDescent="0.25">
      <c r="A2027">
        <v>40730</v>
      </c>
      <c r="B2027" t="s">
        <v>67</v>
      </c>
      <c r="C2027" t="s">
        <v>68</v>
      </c>
      <c r="D2027">
        <v>4439.3999999999996</v>
      </c>
      <c r="E2027">
        <v>4372.7</v>
      </c>
      <c r="F2027">
        <v>1.5253699999999999</v>
      </c>
      <c r="G2027">
        <v>66.7</v>
      </c>
      <c r="H2027">
        <v>10.75</v>
      </c>
      <c r="I2027">
        <v>47723771.969999999</v>
      </c>
    </row>
    <row r="2028" spans="1:9" x14ac:dyDescent="0.25">
      <c r="A2028">
        <v>40729</v>
      </c>
      <c r="B2028" t="s">
        <v>67</v>
      </c>
      <c r="C2028" t="s">
        <v>68</v>
      </c>
      <c r="D2028">
        <v>4372.8</v>
      </c>
      <c r="E2028">
        <v>4353</v>
      </c>
      <c r="F2028">
        <v>0.45485999999999999</v>
      </c>
      <c r="G2028">
        <v>19.8</v>
      </c>
      <c r="H2028">
        <v>10.75</v>
      </c>
      <c r="I2028">
        <v>47007818.640000001</v>
      </c>
    </row>
    <row r="2029" spans="1:9" x14ac:dyDescent="0.25">
      <c r="A2029">
        <v>40725</v>
      </c>
      <c r="B2029" t="s">
        <v>67</v>
      </c>
      <c r="C2029" t="s">
        <v>68</v>
      </c>
      <c r="D2029">
        <v>4353</v>
      </c>
      <c r="E2029">
        <v>4546.8999999999996</v>
      </c>
      <c r="F2029">
        <v>-4.2644399999999996</v>
      </c>
      <c r="G2029">
        <v>-193.9</v>
      </c>
      <c r="H2029">
        <v>8.75</v>
      </c>
      <c r="I2029">
        <v>38088967.649999999</v>
      </c>
    </row>
    <row r="2030" spans="1:9" x14ac:dyDescent="0.25">
      <c r="A2030">
        <v>40724</v>
      </c>
      <c r="B2030" t="s">
        <v>67</v>
      </c>
      <c r="C2030" t="s">
        <v>68</v>
      </c>
      <c r="D2030">
        <v>4546.8</v>
      </c>
      <c r="E2030">
        <v>4724.8999999999996</v>
      </c>
      <c r="F2030">
        <v>-3.76939</v>
      </c>
      <c r="G2030">
        <v>-178.1</v>
      </c>
      <c r="H2030">
        <v>10.25</v>
      </c>
      <c r="I2030">
        <v>46604927.340000004</v>
      </c>
    </row>
    <row r="2031" spans="1:9" x14ac:dyDescent="0.25">
      <c r="A2031">
        <v>40723</v>
      </c>
      <c r="B2031" t="s">
        <v>67</v>
      </c>
      <c r="C2031" t="s">
        <v>68</v>
      </c>
      <c r="D2031">
        <v>4724.8999999999996</v>
      </c>
      <c r="E2031">
        <v>4960.8</v>
      </c>
      <c r="F2031">
        <v>-4.75528</v>
      </c>
      <c r="G2031">
        <v>-235.9</v>
      </c>
      <c r="H2031">
        <v>10.5</v>
      </c>
      <c r="I2031">
        <v>49611686.244999997</v>
      </c>
    </row>
    <row r="2032" spans="1:9" x14ac:dyDescent="0.25">
      <c r="A2032">
        <v>40722</v>
      </c>
      <c r="B2032" t="s">
        <v>67</v>
      </c>
      <c r="C2032" t="s">
        <v>68</v>
      </c>
      <c r="D2032">
        <v>4960.7</v>
      </c>
      <c r="E2032">
        <v>5208.7</v>
      </c>
      <c r="F2032">
        <v>-4.76126</v>
      </c>
      <c r="G2032">
        <v>-248</v>
      </c>
      <c r="H2032">
        <v>10.5</v>
      </c>
      <c r="I2032">
        <v>52087598.034999996</v>
      </c>
    </row>
    <row r="2033" spans="1:9" x14ac:dyDescent="0.25">
      <c r="A2033">
        <v>40721</v>
      </c>
      <c r="B2033" t="s">
        <v>67</v>
      </c>
      <c r="C2033" t="s">
        <v>68</v>
      </c>
      <c r="D2033">
        <v>5208.7</v>
      </c>
      <c r="E2033">
        <v>5331</v>
      </c>
      <c r="F2033">
        <v>-2.29413</v>
      </c>
      <c r="G2033">
        <v>-122.3</v>
      </c>
      <c r="H2033">
        <v>10.5</v>
      </c>
      <c r="I2033">
        <v>54691610.435000002</v>
      </c>
    </row>
    <row r="2034" spans="1:9" x14ac:dyDescent="0.25">
      <c r="A2034">
        <v>40718</v>
      </c>
      <c r="B2034" t="s">
        <v>67</v>
      </c>
      <c r="C2034" t="s">
        <v>68</v>
      </c>
      <c r="D2034">
        <v>5331</v>
      </c>
      <c r="E2034">
        <v>5062.5</v>
      </c>
      <c r="F2034">
        <v>5.3037000000000001</v>
      </c>
      <c r="G2034">
        <v>268.5</v>
      </c>
      <c r="H2034">
        <v>9.25</v>
      </c>
      <c r="I2034">
        <v>49312016.549999997</v>
      </c>
    </row>
    <row r="2035" spans="1:9" x14ac:dyDescent="0.25">
      <c r="A2035">
        <v>40717</v>
      </c>
      <c r="B2035" t="s">
        <v>67</v>
      </c>
      <c r="C2035" t="s">
        <v>68</v>
      </c>
      <c r="D2035">
        <v>5062.5</v>
      </c>
      <c r="E2035">
        <v>5166.8</v>
      </c>
      <c r="F2035">
        <v>-2.0186600000000001</v>
      </c>
      <c r="G2035">
        <v>-104.3</v>
      </c>
      <c r="H2035">
        <v>8.25</v>
      </c>
      <c r="I2035">
        <v>41765878.125</v>
      </c>
    </row>
    <row r="2036" spans="1:9" x14ac:dyDescent="0.25">
      <c r="A2036">
        <v>40716</v>
      </c>
      <c r="B2036" t="s">
        <v>67</v>
      </c>
      <c r="C2036" t="s">
        <v>68</v>
      </c>
      <c r="D2036">
        <v>5166.8</v>
      </c>
      <c r="E2036">
        <v>5080.7</v>
      </c>
      <c r="F2036">
        <v>1.69465</v>
      </c>
      <c r="G2036">
        <v>86.1</v>
      </c>
      <c r="H2036">
        <v>9.75</v>
      </c>
      <c r="I2036">
        <v>50376558.340000004</v>
      </c>
    </row>
    <row r="2037" spans="1:9" x14ac:dyDescent="0.25">
      <c r="A2037">
        <v>40715</v>
      </c>
      <c r="B2037" t="s">
        <v>67</v>
      </c>
      <c r="C2037" t="s">
        <v>68</v>
      </c>
      <c r="D2037">
        <v>5080.7</v>
      </c>
      <c r="E2037">
        <v>5201.7</v>
      </c>
      <c r="F2037">
        <v>-2.3261599999999998</v>
      </c>
      <c r="G2037">
        <v>-121</v>
      </c>
      <c r="H2037">
        <v>9.75</v>
      </c>
      <c r="I2037">
        <v>49537079.034999996</v>
      </c>
    </row>
    <row r="2038" spans="1:9" x14ac:dyDescent="0.25">
      <c r="A2038">
        <v>40714</v>
      </c>
      <c r="B2038" t="s">
        <v>67</v>
      </c>
      <c r="C2038" t="s">
        <v>68</v>
      </c>
      <c r="D2038">
        <v>5201.7</v>
      </c>
      <c r="E2038">
        <v>5451.4</v>
      </c>
      <c r="F2038">
        <v>-4.58047</v>
      </c>
      <c r="G2038">
        <v>-249.7</v>
      </c>
      <c r="H2038">
        <v>9.75</v>
      </c>
      <c r="I2038">
        <v>50716835.085000001</v>
      </c>
    </row>
    <row r="2039" spans="1:9" x14ac:dyDescent="0.25">
      <c r="A2039">
        <v>40711</v>
      </c>
      <c r="B2039" t="s">
        <v>67</v>
      </c>
      <c r="C2039" t="s">
        <v>68</v>
      </c>
      <c r="D2039">
        <v>5451.5</v>
      </c>
      <c r="E2039">
        <v>5574.8</v>
      </c>
      <c r="F2039">
        <v>-2.2117399999999998</v>
      </c>
      <c r="G2039">
        <v>-123.3</v>
      </c>
      <c r="H2039">
        <v>9.75</v>
      </c>
      <c r="I2039">
        <v>53152397.575000003</v>
      </c>
    </row>
    <row r="2040" spans="1:9" x14ac:dyDescent="0.25">
      <c r="A2040">
        <v>40710</v>
      </c>
      <c r="B2040" t="s">
        <v>67</v>
      </c>
      <c r="C2040" t="s">
        <v>68</v>
      </c>
      <c r="D2040">
        <v>5574.8</v>
      </c>
      <c r="E2040">
        <v>5320.7</v>
      </c>
      <c r="F2040">
        <v>4.77569</v>
      </c>
      <c r="G2040">
        <v>254.1</v>
      </c>
      <c r="H2040">
        <v>9.75</v>
      </c>
      <c r="I2040">
        <v>54354578.740000002</v>
      </c>
    </row>
    <row r="2041" spans="1:9" x14ac:dyDescent="0.25">
      <c r="A2041">
        <v>40709</v>
      </c>
      <c r="B2041" t="s">
        <v>67</v>
      </c>
      <c r="C2041" t="s">
        <v>68</v>
      </c>
      <c r="D2041">
        <v>5320.7</v>
      </c>
      <c r="E2041">
        <v>4876.7</v>
      </c>
      <c r="F2041">
        <v>9.1045200000000008</v>
      </c>
      <c r="G2041">
        <v>444</v>
      </c>
      <c r="H2041">
        <v>11.75</v>
      </c>
      <c r="I2041">
        <v>62518491.034999996</v>
      </c>
    </row>
    <row r="2042" spans="1:9" x14ac:dyDescent="0.25">
      <c r="A2042">
        <v>40708</v>
      </c>
      <c r="B2042" t="s">
        <v>67</v>
      </c>
      <c r="C2042" t="s">
        <v>68</v>
      </c>
      <c r="D2042">
        <v>4876.7</v>
      </c>
      <c r="E2042">
        <v>5088.2</v>
      </c>
      <c r="F2042">
        <v>-4.1566799999999997</v>
      </c>
      <c r="G2042">
        <v>-211.5</v>
      </c>
      <c r="H2042">
        <v>11.75</v>
      </c>
      <c r="I2042">
        <v>57301468.835000001</v>
      </c>
    </row>
    <row r="2043" spans="1:9" x14ac:dyDescent="0.25">
      <c r="A2043">
        <v>40707</v>
      </c>
      <c r="B2043" t="s">
        <v>67</v>
      </c>
      <c r="C2043" t="s">
        <v>68</v>
      </c>
      <c r="D2043">
        <v>5088.3</v>
      </c>
      <c r="E2043">
        <v>4981.1000000000004</v>
      </c>
      <c r="F2043">
        <v>2.1521400000000002</v>
      </c>
      <c r="G2043">
        <v>107.2</v>
      </c>
      <c r="H2043">
        <v>11.75</v>
      </c>
      <c r="I2043">
        <v>59787779.414999999</v>
      </c>
    </row>
    <row r="2044" spans="1:9" x14ac:dyDescent="0.25">
      <c r="A2044">
        <v>40704</v>
      </c>
      <c r="B2044" t="s">
        <v>67</v>
      </c>
      <c r="C2044" t="s">
        <v>68</v>
      </c>
      <c r="D2044">
        <v>4981</v>
      </c>
      <c r="E2044">
        <v>4805.5</v>
      </c>
      <c r="F2044">
        <v>3.6520700000000001</v>
      </c>
      <c r="G2044">
        <v>175.5</v>
      </c>
      <c r="H2044">
        <v>11.75</v>
      </c>
      <c r="I2044">
        <v>58526999.049999997</v>
      </c>
    </row>
    <row r="2045" spans="1:9" x14ac:dyDescent="0.25">
      <c r="A2045">
        <v>40703</v>
      </c>
      <c r="B2045" t="s">
        <v>67</v>
      </c>
      <c r="C2045" t="s">
        <v>68</v>
      </c>
      <c r="D2045">
        <v>4805.5</v>
      </c>
      <c r="E2045">
        <v>4960.1000000000004</v>
      </c>
      <c r="F2045">
        <v>-3.11687</v>
      </c>
      <c r="G2045">
        <v>-154.6</v>
      </c>
      <c r="H2045">
        <v>11.75</v>
      </c>
      <c r="I2045">
        <v>56464865.274999999</v>
      </c>
    </row>
    <row r="2046" spans="1:9" x14ac:dyDescent="0.25">
      <c r="A2046">
        <v>40702</v>
      </c>
      <c r="B2046" t="s">
        <v>67</v>
      </c>
      <c r="C2046" t="s">
        <v>68</v>
      </c>
      <c r="D2046">
        <v>4960.1000000000004</v>
      </c>
      <c r="E2046">
        <v>4897</v>
      </c>
      <c r="F2046">
        <v>1.28854</v>
      </c>
      <c r="G2046">
        <v>63.1</v>
      </c>
      <c r="H2046">
        <v>10.5</v>
      </c>
      <c r="I2046">
        <v>52081298.005000003</v>
      </c>
    </row>
    <row r="2047" spans="1:9" x14ac:dyDescent="0.25">
      <c r="A2047">
        <v>40701</v>
      </c>
      <c r="B2047" t="s">
        <v>67</v>
      </c>
      <c r="C2047" t="s">
        <v>68</v>
      </c>
      <c r="D2047">
        <v>4897.1000000000004</v>
      </c>
      <c r="E2047">
        <v>4958.3999999999996</v>
      </c>
      <c r="F2047">
        <v>-1.2362899999999999</v>
      </c>
      <c r="G2047">
        <v>-61.3</v>
      </c>
      <c r="H2047">
        <v>11.75</v>
      </c>
      <c r="I2047">
        <v>57541169.854999997</v>
      </c>
    </row>
    <row r="2048" spans="1:9" x14ac:dyDescent="0.25">
      <c r="A2048">
        <v>40700</v>
      </c>
      <c r="B2048" t="s">
        <v>67</v>
      </c>
      <c r="C2048" t="s">
        <v>68</v>
      </c>
      <c r="D2048">
        <v>4958.3</v>
      </c>
      <c r="E2048">
        <v>4902.7</v>
      </c>
      <c r="F2048">
        <v>1.1340699999999999</v>
      </c>
      <c r="G2048">
        <v>55.6</v>
      </c>
      <c r="H2048">
        <v>11.75</v>
      </c>
      <c r="I2048">
        <v>58260272.914999999</v>
      </c>
    </row>
    <row r="2049" spans="1:9" x14ac:dyDescent="0.25">
      <c r="A2049">
        <v>40697</v>
      </c>
      <c r="B2049" t="s">
        <v>67</v>
      </c>
      <c r="C2049" t="s">
        <v>68</v>
      </c>
      <c r="D2049">
        <v>4902.7</v>
      </c>
      <c r="E2049">
        <v>4871.6000000000004</v>
      </c>
      <c r="F2049">
        <v>0.63839000000000001</v>
      </c>
      <c r="G2049">
        <v>31.1</v>
      </c>
      <c r="H2049">
        <v>13</v>
      </c>
      <c r="I2049">
        <v>63735345.134999998</v>
      </c>
    </row>
    <row r="2050" spans="1:9" x14ac:dyDescent="0.25">
      <c r="A2050">
        <v>40696</v>
      </c>
      <c r="B2050" t="s">
        <v>67</v>
      </c>
      <c r="C2050" t="s">
        <v>68</v>
      </c>
      <c r="D2050">
        <v>4871.6000000000004</v>
      </c>
      <c r="E2050">
        <v>4917.5</v>
      </c>
      <c r="F2050">
        <v>-0.93340000000000001</v>
      </c>
      <c r="G2050">
        <v>-45.9</v>
      </c>
      <c r="H2050">
        <v>13</v>
      </c>
      <c r="I2050">
        <v>63331043.579999998</v>
      </c>
    </row>
    <row r="2051" spans="1:9" x14ac:dyDescent="0.25">
      <c r="A2051">
        <v>40695</v>
      </c>
      <c r="B2051" t="s">
        <v>67</v>
      </c>
      <c r="C2051" t="s">
        <v>68</v>
      </c>
      <c r="D2051">
        <v>4917.3999999999996</v>
      </c>
      <c r="E2051">
        <v>4598.8999999999996</v>
      </c>
      <c r="F2051">
        <v>6.9255699999999996</v>
      </c>
      <c r="G2051">
        <v>318.5</v>
      </c>
      <c r="H2051">
        <v>13</v>
      </c>
      <c r="I2051">
        <v>63926445.869999997</v>
      </c>
    </row>
    <row r="2052" spans="1:9" x14ac:dyDescent="0.25">
      <c r="A2052">
        <v>40694</v>
      </c>
      <c r="B2052" t="s">
        <v>67</v>
      </c>
      <c r="C2052" t="s">
        <v>68</v>
      </c>
      <c r="D2052">
        <v>4598.8999999999996</v>
      </c>
      <c r="E2052">
        <v>4738.6000000000004</v>
      </c>
      <c r="F2052">
        <v>-2.9481299999999999</v>
      </c>
      <c r="G2052">
        <v>-139.69999999999999</v>
      </c>
      <c r="H2052">
        <v>13</v>
      </c>
      <c r="I2052">
        <v>59785929.945</v>
      </c>
    </row>
    <row r="2053" spans="1:9" x14ac:dyDescent="0.25">
      <c r="A2053">
        <v>40690</v>
      </c>
      <c r="B2053" t="s">
        <v>67</v>
      </c>
      <c r="C2053" t="s">
        <v>68</v>
      </c>
      <c r="D2053">
        <v>4738.6000000000004</v>
      </c>
      <c r="E2053">
        <v>4826.7</v>
      </c>
      <c r="F2053">
        <v>-1.8252600000000001</v>
      </c>
      <c r="G2053">
        <v>-88.1</v>
      </c>
      <c r="H2053">
        <v>13</v>
      </c>
      <c r="I2053">
        <v>61602036.93</v>
      </c>
    </row>
    <row r="2054" spans="1:9" x14ac:dyDescent="0.25">
      <c r="A2054">
        <v>40689</v>
      </c>
      <c r="B2054" t="s">
        <v>67</v>
      </c>
      <c r="C2054" t="s">
        <v>68</v>
      </c>
      <c r="D2054">
        <v>4826.6000000000004</v>
      </c>
      <c r="E2054">
        <v>4964.8</v>
      </c>
      <c r="F2054">
        <v>-2.7835999999999999</v>
      </c>
      <c r="G2054">
        <v>-138.19999999999999</v>
      </c>
      <c r="H2054">
        <v>12.25</v>
      </c>
      <c r="I2054">
        <v>59126091.329999998</v>
      </c>
    </row>
    <row r="2055" spans="1:9" x14ac:dyDescent="0.25">
      <c r="A2055">
        <v>40688</v>
      </c>
      <c r="B2055" t="s">
        <v>67</v>
      </c>
      <c r="C2055" t="s">
        <v>68</v>
      </c>
      <c r="D2055">
        <v>4964.8</v>
      </c>
      <c r="E2055">
        <v>5051.1000000000004</v>
      </c>
      <c r="F2055">
        <v>-1.7085399999999999</v>
      </c>
      <c r="G2055">
        <v>-86.3</v>
      </c>
      <c r="H2055">
        <v>12.25</v>
      </c>
      <c r="I2055">
        <v>60819048.240000002</v>
      </c>
    </row>
    <row r="2056" spans="1:9" x14ac:dyDescent="0.25">
      <c r="A2056">
        <v>40687</v>
      </c>
      <c r="B2056" t="s">
        <v>67</v>
      </c>
      <c r="C2056" t="s">
        <v>68</v>
      </c>
      <c r="D2056">
        <v>5051.1000000000004</v>
      </c>
      <c r="E2056">
        <v>5112.1000000000004</v>
      </c>
      <c r="F2056">
        <v>-1.1932499999999999</v>
      </c>
      <c r="G2056">
        <v>-61</v>
      </c>
      <c r="H2056">
        <v>12.25</v>
      </c>
      <c r="I2056">
        <v>61876227.555</v>
      </c>
    </row>
    <row r="2057" spans="1:9" x14ac:dyDescent="0.25">
      <c r="A2057">
        <v>40686</v>
      </c>
      <c r="B2057" t="s">
        <v>67</v>
      </c>
      <c r="C2057" t="s">
        <v>68</v>
      </c>
      <c r="D2057">
        <v>5112.1000000000004</v>
      </c>
      <c r="E2057">
        <v>4985.2</v>
      </c>
      <c r="F2057">
        <v>2.5455299999999998</v>
      </c>
      <c r="G2057">
        <v>126.9</v>
      </c>
      <c r="H2057">
        <v>11.25</v>
      </c>
      <c r="I2057">
        <v>57511380.604999997</v>
      </c>
    </row>
    <row r="2058" spans="1:9" x14ac:dyDescent="0.25">
      <c r="A2058">
        <v>40683</v>
      </c>
      <c r="B2058" t="s">
        <v>67</v>
      </c>
      <c r="C2058" t="s">
        <v>68</v>
      </c>
      <c r="D2058">
        <v>4985.2</v>
      </c>
      <c r="E2058">
        <v>4876</v>
      </c>
      <c r="F2058">
        <v>2.2395399999999999</v>
      </c>
      <c r="G2058">
        <v>109.2</v>
      </c>
      <c r="H2058">
        <v>11.5</v>
      </c>
      <c r="I2058">
        <v>57330049.259999998</v>
      </c>
    </row>
    <row r="2059" spans="1:9" x14ac:dyDescent="0.25">
      <c r="A2059">
        <v>40682</v>
      </c>
      <c r="B2059" t="s">
        <v>67</v>
      </c>
      <c r="C2059" t="s">
        <v>68</v>
      </c>
      <c r="D2059">
        <v>4876</v>
      </c>
      <c r="E2059">
        <v>4982.8</v>
      </c>
      <c r="F2059">
        <v>-2.14337</v>
      </c>
      <c r="G2059">
        <v>-106.8</v>
      </c>
      <c r="H2059">
        <v>11.5</v>
      </c>
      <c r="I2059">
        <v>56074243.799999997</v>
      </c>
    </row>
    <row r="2060" spans="1:9" x14ac:dyDescent="0.25">
      <c r="A2060">
        <v>40681</v>
      </c>
      <c r="B2060" t="s">
        <v>67</v>
      </c>
      <c r="C2060" t="s">
        <v>68</v>
      </c>
      <c r="D2060">
        <v>4982.7</v>
      </c>
      <c r="E2060">
        <v>5164</v>
      </c>
      <c r="F2060">
        <v>-3.51084</v>
      </c>
      <c r="G2060">
        <v>-181.3</v>
      </c>
      <c r="H2060">
        <v>11.5</v>
      </c>
      <c r="I2060">
        <v>57301299.134999998</v>
      </c>
    </row>
    <row r="2061" spans="1:9" x14ac:dyDescent="0.25">
      <c r="A2061">
        <v>40680</v>
      </c>
      <c r="B2061" t="s">
        <v>67</v>
      </c>
      <c r="C2061" t="s">
        <v>68</v>
      </c>
      <c r="D2061">
        <v>5164</v>
      </c>
      <c r="E2061">
        <v>5260.4</v>
      </c>
      <c r="F2061">
        <v>-1.83256</v>
      </c>
      <c r="G2061">
        <v>-96.4</v>
      </c>
      <c r="H2061">
        <v>11.5</v>
      </c>
      <c r="I2061">
        <v>59386258.200000003</v>
      </c>
    </row>
    <row r="2062" spans="1:9" x14ac:dyDescent="0.25">
      <c r="A2062">
        <v>40679</v>
      </c>
      <c r="B2062" t="s">
        <v>67</v>
      </c>
      <c r="C2062" t="s">
        <v>68</v>
      </c>
      <c r="D2062">
        <v>5260.4</v>
      </c>
      <c r="E2062">
        <v>5143.6000000000004</v>
      </c>
      <c r="F2062">
        <v>2.2707799999999998</v>
      </c>
      <c r="G2062">
        <v>116.8</v>
      </c>
      <c r="H2062">
        <v>11.5</v>
      </c>
      <c r="I2062">
        <v>60494863.020000003</v>
      </c>
    </row>
    <row r="2063" spans="1:9" x14ac:dyDescent="0.25">
      <c r="A2063">
        <v>40676</v>
      </c>
      <c r="B2063" t="s">
        <v>67</v>
      </c>
      <c r="C2063" t="s">
        <v>68</v>
      </c>
      <c r="D2063">
        <v>5143.7</v>
      </c>
      <c r="E2063">
        <v>5042.6000000000004</v>
      </c>
      <c r="F2063">
        <v>2.0049199999999998</v>
      </c>
      <c r="G2063">
        <v>101.1</v>
      </c>
      <c r="H2063">
        <v>11.5</v>
      </c>
      <c r="I2063">
        <v>59152807.185000002</v>
      </c>
    </row>
    <row r="2064" spans="1:9" x14ac:dyDescent="0.25">
      <c r="A2064">
        <v>40675</v>
      </c>
      <c r="B2064" t="s">
        <v>67</v>
      </c>
      <c r="C2064" t="s">
        <v>68</v>
      </c>
      <c r="D2064">
        <v>5042.6000000000004</v>
      </c>
      <c r="E2064">
        <v>5141.6000000000004</v>
      </c>
      <c r="F2064">
        <v>-1.92547</v>
      </c>
      <c r="G2064">
        <v>-99</v>
      </c>
      <c r="H2064">
        <v>11.5</v>
      </c>
      <c r="I2064">
        <v>57990152.130000003</v>
      </c>
    </row>
    <row r="2065" spans="1:9" x14ac:dyDescent="0.25">
      <c r="A2065">
        <v>40674</v>
      </c>
      <c r="B2065" t="s">
        <v>67</v>
      </c>
      <c r="C2065" t="s">
        <v>68</v>
      </c>
      <c r="D2065">
        <v>5141.5</v>
      </c>
      <c r="E2065">
        <v>5007</v>
      </c>
      <c r="F2065">
        <v>2.6862400000000002</v>
      </c>
      <c r="G2065">
        <v>134.5</v>
      </c>
      <c r="H2065">
        <v>11.5</v>
      </c>
      <c r="I2065">
        <v>59127507.075000003</v>
      </c>
    </row>
    <row r="2066" spans="1:9" x14ac:dyDescent="0.25">
      <c r="A2066">
        <v>40673</v>
      </c>
      <c r="B2066" t="s">
        <v>67</v>
      </c>
      <c r="C2066" t="s">
        <v>68</v>
      </c>
      <c r="D2066">
        <v>5007</v>
      </c>
      <c r="E2066">
        <v>5204.7</v>
      </c>
      <c r="F2066">
        <v>-3.7984900000000001</v>
      </c>
      <c r="G2066">
        <v>-197.7</v>
      </c>
      <c r="H2066">
        <v>11.5</v>
      </c>
      <c r="I2066">
        <v>57580750.350000001</v>
      </c>
    </row>
    <row r="2067" spans="1:9" x14ac:dyDescent="0.25">
      <c r="A2067">
        <v>40672</v>
      </c>
      <c r="B2067" t="s">
        <v>67</v>
      </c>
      <c r="C2067" t="s">
        <v>68</v>
      </c>
      <c r="D2067">
        <v>5204.8</v>
      </c>
      <c r="E2067">
        <v>5404.4</v>
      </c>
      <c r="F2067">
        <v>-3.6932900000000002</v>
      </c>
      <c r="G2067">
        <v>-199.6</v>
      </c>
      <c r="H2067">
        <v>11</v>
      </c>
      <c r="I2067">
        <v>57253060.240000002</v>
      </c>
    </row>
    <row r="2068" spans="1:9" x14ac:dyDescent="0.25">
      <c r="A2068">
        <v>40669</v>
      </c>
      <c r="B2068" t="s">
        <v>67</v>
      </c>
      <c r="C2068" t="s">
        <v>68</v>
      </c>
      <c r="D2068">
        <v>5404.4</v>
      </c>
      <c r="E2068">
        <v>5463.6</v>
      </c>
      <c r="F2068">
        <v>-1.0835300000000001</v>
      </c>
      <c r="G2068">
        <v>-59.2</v>
      </c>
      <c r="H2068">
        <v>11</v>
      </c>
      <c r="I2068">
        <v>59448670.219999999</v>
      </c>
    </row>
    <row r="2069" spans="1:9" x14ac:dyDescent="0.25">
      <c r="A2069">
        <v>40668</v>
      </c>
      <c r="B2069" t="s">
        <v>67</v>
      </c>
      <c r="C2069" t="s">
        <v>68</v>
      </c>
      <c r="D2069">
        <v>5463.5</v>
      </c>
      <c r="E2069">
        <v>5379.4</v>
      </c>
      <c r="F2069">
        <v>1.5633699999999999</v>
      </c>
      <c r="G2069">
        <v>84.1</v>
      </c>
      <c r="H2069">
        <v>10</v>
      </c>
      <c r="I2069">
        <v>54635273.174999997</v>
      </c>
    </row>
    <row r="2070" spans="1:9" x14ac:dyDescent="0.25">
      <c r="A2070">
        <v>40667</v>
      </c>
      <c r="B2070" t="s">
        <v>67</v>
      </c>
      <c r="C2070" t="s">
        <v>68</v>
      </c>
      <c r="D2070">
        <v>5379.4</v>
      </c>
      <c r="E2070">
        <v>5315</v>
      </c>
      <c r="F2070">
        <v>1.21167</v>
      </c>
      <c r="G2070">
        <v>64.400000000000006</v>
      </c>
      <c r="H2070">
        <v>10</v>
      </c>
      <c r="I2070">
        <v>53794268.969999999</v>
      </c>
    </row>
    <row r="2071" spans="1:9" x14ac:dyDescent="0.25">
      <c r="A2071">
        <v>40666</v>
      </c>
      <c r="B2071" t="s">
        <v>67</v>
      </c>
      <c r="C2071" t="s">
        <v>68</v>
      </c>
      <c r="D2071">
        <v>5315</v>
      </c>
      <c r="E2071">
        <v>5175.6000000000004</v>
      </c>
      <c r="F2071">
        <v>2.6934100000000001</v>
      </c>
      <c r="G2071">
        <v>139.4</v>
      </c>
      <c r="H2071">
        <v>10</v>
      </c>
      <c r="I2071">
        <v>53150265.75</v>
      </c>
    </row>
    <row r="2072" spans="1:9" x14ac:dyDescent="0.25">
      <c r="A2072">
        <v>40665</v>
      </c>
      <c r="B2072" t="s">
        <v>67</v>
      </c>
      <c r="C2072" t="s">
        <v>68</v>
      </c>
      <c r="D2072">
        <v>5175.6000000000004</v>
      </c>
      <c r="E2072">
        <v>5027.2</v>
      </c>
      <c r="F2072">
        <v>2.95194</v>
      </c>
      <c r="G2072">
        <v>148.4</v>
      </c>
      <c r="H2072">
        <v>10</v>
      </c>
      <c r="I2072">
        <v>51756258.780000001</v>
      </c>
    </row>
    <row r="2073" spans="1:9" x14ac:dyDescent="0.25">
      <c r="A2073">
        <v>40662</v>
      </c>
      <c r="B2073" t="s">
        <v>67</v>
      </c>
      <c r="C2073" t="s">
        <v>68</v>
      </c>
      <c r="D2073">
        <v>5027.2</v>
      </c>
      <c r="E2073">
        <v>5043.5</v>
      </c>
      <c r="F2073">
        <v>-0.32318999999999998</v>
      </c>
      <c r="G2073">
        <v>-16.3</v>
      </c>
      <c r="H2073">
        <v>9</v>
      </c>
      <c r="I2073">
        <v>45245051.359999999</v>
      </c>
    </row>
    <row r="2074" spans="1:9" x14ac:dyDescent="0.25">
      <c r="A2074">
        <v>40661</v>
      </c>
      <c r="B2074" t="s">
        <v>67</v>
      </c>
      <c r="C2074" t="s">
        <v>68</v>
      </c>
      <c r="D2074">
        <v>5043.3999999999996</v>
      </c>
      <c r="E2074">
        <v>5125.6000000000004</v>
      </c>
      <c r="F2074">
        <v>-1.60371</v>
      </c>
      <c r="G2074">
        <v>-82.2</v>
      </c>
      <c r="H2074">
        <v>9</v>
      </c>
      <c r="I2074">
        <v>45390852.170000002</v>
      </c>
    </row>
    <row r="2075" spans="1:9" x14ac:dyDescent="0.25">
      <c r="A2075">
        <v>40660</v>
      </c>
      <c r="B2075" t="s">
        <v>67</v>
      </c>
      <c r="C2075" t="s">
        <v>68</v>
      </c>
      <c r="D2075">
        <v>5125.6000000000004</v>
      </c>
      <c r="E2075">
        <v>5225.7</v>
      </c>
      <c r="F2075">
        <v>-1.91553</v>
      </c>
      <c r="G2075">
        <v>-100.1</v>
      </c>
      <c r="H2075">
        <v>9</v>
      </c>
      <c r="I2075">
        <v>46130656.280000001</v>
      </c>
    </row>
    <row r="2076" spans="1:9" x14ac:dyDescent="0.25">
      <c r="A2076">
        <v>40659</v>
      </c>
      <c r="B2076" t="s">
        <v>67</v>
      </c>
      <c r="C2076" t="s">
        <v>68</v>
      </c>
      <c r="D2076">
        <v>5225.7</v>
      </c>
      <c r="E2076">
        <v>5282</v>
      </c>
      <c r="F2076">
        <v>-1.0658799999999999</v>
      </c>
      <c r="G2076">
        <v>-56.3</v>
      </c>
      <c r="H2076">
        <v>8</v>
      </c>
      <c r="I2076">
        <v>41805861.284999996</v>
      </c>
    </row>
    <row r="2077" spans="1:9" x14ac:dyDescent="0.25">
      <c r="A2077">
        <v>40658</v>
      </c>
      <c r="B2077" t="s">
        <v>67</v>
      </c>
      <c r="C2077" t="s">
        <v>68</v>
      </c>
      <c r="D2077">
        <v>5282</v>
      </c>
      <c r="E2077">
        <v>5415.2</v>
      </c>
      <c r="F2077">
        <v>-2.45974</v>
      </c>
      <c r="G2077">
        <v>-133.19999999999999</v>
      </c>
      <c r="H2077">
        <v>8</v>
      </c>
      <c r="I2077">
        <v>42256264.100000001</v>
      </c>
    </row>
    <row r="2078" spans="1:9" x14ac:dyDescent="0.25">
      <c r="A2078">
        <v>40654</v>
      </c>
      <c r="B2078" t="s">
        <v>67</v>
      </c>
      <c r="C2078" t="s">
        <v>68</v>
      </c>
      <c r="D2078">
        <v>5415.2</v>
      </c>
      <c r="E2078">
        <v>5488.9</v>
      </c>
      <c r="F2078">
        <v>-1.3427100000000001</v>
      </c>
      <c r="G2078">
        <v>-73.7</v>
      </c>
      <c r="H2078">
        <v>8</v>
      </c>
      <c r="I2078">
        <v>43321870.759999998</v>
      </c>
    </row>
    <row r="2079" spans="1:9" x14ac:dyDescent="0.25">
      <c r="A2079">
        <v>40653</v>
      </c>
      <c r="B2079" t="s">
        <v>67</v>
      </c>
      <c r="C2079" t="s">
        <v>68</v>
      </c>
      <c r="D2079">
        <v>5488.9</v>
      </c>
      <c r="E2079">
        <v>5776.1</v>
      </c>
      <c r="F2079">
        <v>-4.9722099999999996</v>
      </c>
      <c r="G2079">
        <v>-287.2</v>
      </c>
      <c r="H2079">
        <v>8</v>
      </c>
      <c r="I2079">
        <v>43911474.445</v>
      </c>
    </row>
    <row r="2080" spans="1:9" x14ac:dyDescent="0.25">
      <c r="A2080">
        <v>40652</v>
      </c>
      <c r="B2080" t="s">
        <v>67</v>
      </c>
      <c r="C2080" t="s">
        <v>68</v>
      </c>
      <c r="D2080">
        <v>5776.1</v>
      </c>
      <c r="E2080">
        <v>6113.8</v>
      </c>
      <c r="F2080">
        <v>-5.5235700000000003</v>
      </c>
      <c r="G2080">
        <v>-337.7</v>
      </c>
      <c r="H2080">
        <v>8</v>
      </c>
      <c r="I2080">
        <v>46209088.805</v>
      </c>
    </row>
    <row r="2081" spans="1:9" x14ac:dyDescent="0.25">
      <c r="A2081">
        <v>40651</v>
      </c>
      <c r="B2081" t="s">
        <v>67</v>
      </c>
      <c r="C2081" t="s">
        <v>68</v>
      </c>
      <c r="D2081">
        <v>6113.8</v>
      </c>
      <c r="E2081">
        <v>5945.6</v>
      </c>
      <c r="F2081">
        <v>2.8289800000000001</v>
      </c>
      <c r="G2081">
        <v>168.2</v>
      </c>
      <c r="H2081">
        <v>6.5</v>
      </c>
      <c r="I2081">
        <v>39740005.689999998</v>
      </c>
    </row>
    <row r="2082" spans="1:9" x14ac:dyDescent="0.25">
      <c r="A2082">
        <v>40648</v>
      </c>
      <c r="B2082" t="s">
        <v>67</v>
      </c>
      <c r="C2082" t="s">
        <v>68</v>
      </c>
      <c r="D2082">
        <v>5945.6</v>
      </c>
      <c r="E2082">
        <v>6123.8</v>
      </c>
      <c r="F2082">
        <v>-2.9099599999999999</v>
      </c>
      <c r="G2082">
        <v>-178.2</v>
      </c>
      <c r="H2082">
        <v>6.5</v>
      </c>
      <c r="I2082">
        <v>38646697.280000001</v>
      </c>
    </row>
    <row r="2083" spans="1:9" x14ac:dyDescent="0.25">
      <c r="A2083">
        <v>40647</v>
      </c>
      <c r="B2083" t="s">
        <v>67</v>
      </c>
      <c r="C2083" t="s">
        <v>68</v>
      </c>
      <c r="D2083">
        <v>6123.8</v>
      </c>
      <c r="E2083">
        <v>6195.5</v>
      </c>
      <c r="F2083">
        <v>-1.1572899999999999</v>
      </c>
      <c r="G2083">
        <v>-71.7</v>
      </c>
      <c r="H2083">
        <v>6.5</v>
      </c>
      <c r="I2083">
        <v>39805006.189999998</v>
      </c>
    </row>
    <row r="2084" spans="1:9" x14ac:dyDescent="0.25">
      <c r="A2084">
        <v>40646</v>
      </c>
      <c r="B2084" t="s">
        <v>67</v>
      </c>
      <c r="C2084" t="s">
        <v>68</v>
      </c>
      <c r="D2084">
        <v>6195.5</v>
      </c>
      <c r="E2084">
        <v>6307.7</v>
      </c>
      <c r="F2084">
        <v>-1.77878</v>
      </c>
      <c r="G2084">
        <v>-112.2</v>
      </c>
      <c r="H2084">
        <v>6</v>
      </c>
      <c r="I2084">
        <v>37173309.774999999</v>
      </c>
    </row>
    <row r="2085" spans="1:9" x14ac:dyDescent="0.25">
      <c r="A2085">
        <v>40645</v>
      </c>
      <c r="B2085" t="s">
        <v>67</v>
      </c>
      <c r="C2085" t="s">
        <v>68</v>
      </c>
      <c r="D2085">
        <v>6307.8</v>
      </c>
      <c r="E2085">
        <v>6226.8</v>
      </c>
      <c r="F2085">
        <v>1.3008299999999999</v>
      </c>
      <c r="G2085">
        <v>81</v>
      </c>
      <c r="H2085">
        <v>6</v>
      </c>
      <c r="I2085">
        <v>37847115.390000001</v>
      </c>
    </row>
    <row r="2086" spans="1:9" x14ac:dyDescent="0.25">
      <c r="A2086">
        <v>40644</v>
      </c>
      <c r="B2086" t="s">
        <v>67</v>
      </c>
      <c r="C2086" t="s">
        <v>68</v>
      </c>
      <c r="D2086">
        <v>6226.8</v>
      </c>
      <c r="E2086">
        <v>6294.7</v>
      </c>
      <c r="F2086">
        <v>-1.0786899999999999</v>
      </c>
      <c r="G2086">
        <v>-67.900000000000006</v>
      </c>
      <c r="H2086">
        <v>5.5</v>
      </c>
      <c r="I2086">
        <v>34247711.340000004</v>
      </c>
    </row>
    <row r="2087" spans="1:9" x14ac:dyDescent="0.25">
      <c r="A2087">
        <v>40641</v>
      </c>
      <c r="B2087" t="s">
        <v>67</v>
      </c>
      <c r="C2087" t="s">
        <v>68</v>
      </c>
      <c r="D2087">
        <v>6294.7</v>
      </c>
      <c r="E2087">
        <v>6205.3</v>
      </c>
      <c r="F2087">
        <v>1.4407000000000001</v>
      </c>
      <c r="G2087">
        <v>89.4</v>
      </c>
      <c r="H2087">
        <v>5.5</v>
      </c>
      <c r="I2087">
        <v>34621164.734999999</v>
      </c>
    </row>
    <row r="2088" spans="1:9" x14ac:dyDescent="0.25">
      <c r="A2088">
        <v>40640</v>
      </c>
      <c r="B2088" t="s">
        <v>67</v>
      </c>
      <c r="C2088" t="s">
        <v>68</v>
      </c>
      <c r="D2088">
        <v>6205.2</v>
      </c>
      <c r="E2088">
        <v>6159.2</v>
      </c>
      <c r="F2088">
        <v>0.74685000000000001</v>
      </c>
      <c r="G2088">
        <v>46</v>
      </c>
      <c r="H2088">
        <v>5.5</v>
      </c>
      <c r="I2088">
        <v>34128910.259999998</v>
      </c>
    </row>
    <row r="2089" spans="1:9" x14ac:dyDescent="0.25">
      <c r="A2089">
        <v>40639</v>
      </c>
      <c r="B2089" t="s">
        <v>67</v>
      </c>
      <c r="C2089" t="s">
        <v>68</v>
      </c>
      <c r="D2089">
        <v>6159.2</v>
      </c>
      <c r="E2089">
        <v>6184.7</v>
      </c>
      <c r="F2089">
        <v>-0.41231000000000001</v>
      </c>
      <c r="G2089">
        <v>-25.5</v>
      </c>
      <c r="H2089">
        <v>5.5</v>
      </c>
      <c r="I2089">
        <v>33875907.960000001</v>
      </c>
    </row>
    <row r="2090" spans="1:9" x14ac:dyDescent="0.25">
      <c r="A2090">
        <v>40638</v>
      </c>
      <c r="B2090" t="s">
        <v>67</v>
      </c>
      <c r="C2090" t="s">
        <v>68</v>
      </c>
      <c r="D2090">
        <v>6184.7</v>
      </c>
      <c r="E2090">
        <v>6223.4</v>
      </c>
      <c r="F2090">
        <v>-0.62185000000000001</v>
      </c>
      <c r="G2090">
        <v>-38.700000000000003</v>
      </c>
      <c r="H2090">
        <v>5.5</v>
      </c>
      <c r="I2090">
        <v>34016159.234999999</v>
      </c>
    </row>
    <row r="2091" spans="1:9" x14ac:dyDescent="0.25">
      <c r="A2091">
        <v>40637</v>
      </c>
      <c r="B2091" t="s">
        <v>67</v>
      </c>
      <c r="C2091" t="s">
        <v>68</v>
      </c>
      <c r="D2091">
        <v>6223.4</v>
      </c>
      <c r="E2091">
        <v>6326.7</v>
      </c>
      <c r="F2091">
        <v>-1.63276</v>
      </c>
      <c r="G2091">
        <v>-103.3</v>
      </c>
      <c r="H2091">
        <v>5</v>
      </c>
      <c r="I2091">
        <v>31117311.170000002</v>
      </c>
    </row>
    <row r="2092" spans="1:9" x14ac:dyDescent="0.25">
      <c r="A2092">
        <v>40634</v>
      </c>
      <c r="B2092" t="s">
        <v>67</v>
      </c>
      <c r="C2092" t="s">
        <v>68</v>
      </c>
      <c r="D2092">
        <v>6326.6</v>
      </c>
      <c r="E2092">
        <v>6405.9</v>
      </c>
      <c r="F2092">
        <v>-1.2379199999999999</v>
      </c>
      <c r="G2092">
        <v>-79.3</v>
      </c>
      <c r="H2092">
        <v>5</v>
      </c>
      <c r="I2092">
        <v>31633316.329999998</v>
      </c>
    </row>
    <row r="2093" spans="1:9" x14ac:dyDescent="0.25">
      <c r="A2093">
        <v>40633</v>
      </c>
      <c r="B2093" t="s">
        <v>67</v>
      </c>
      <c r="C2093" t="s">
        <v>68</v>
      </c>
      <c r="D2093">
        <v>6405.9</v>
      </c>
      <c r="E2093">
        <v>6382.4</v>
      </c>
      <c r="F2093">
        <v>0.36820000000000003</v>
      </c>
      <c r="G2093">
        <v>23.5</v>
      </c>
      <c r="H2093">
        <v>5</v>
      </c>
      <c r="I2093">
        <v>32029820.295000002</v>
      </c>
    </row>
    <row r="2094" spans="1:9" x14ac:dyDescent="0.25">
      <c r="A2094">
        <v>40632</v>
      </c>
      <c r="B2094" t="s">
        <v>67</v>
      </c>
      <c r="C2094" t="s">
        <v>68</v>
      </c>
      <c r="D2094">
        <v>6382.4</v>
      </c>
      <c r="E2094">
        <v>6481.7</v>
      </c>
      <c r="F2094">
        <v>-1.5320100000000001</v>
      </c>
      <c r="G2094">
        <v>-99.3</v>
      </c>
      <c r="H2094">
        <v>5</v>
      </c>
      <c r="I2094">
        <v>31912319.120000001</v>
      </c>
    </row>
    <row r="2095" spans="1:9" x14ac:dyDescent="0.25">
      <c r="A2095">
        <v>40631</v>
      </c>
      <c r="B2095" t="s">
        <v>67</v>
      </c>
      <c r="C2095" t="s">
        <v>68</v>
      </c>
      <c r="D2095">
        <v>6481.7</v>
      </c>
      <c r="E2095">
        <v>6694.5</v>
      </c>
      <c r="F2095">
        <v>-3.1787299999999998</v>
      </c>
      <c r="G2095">
        <v>-212.8</v>
      </c>
      <c r="H2095">
        <v>5</v>
      </c>
      <c r="I2095">
        <v>32408824.085000001</v>
      </c>
    </row>
    <row r="2096" spans="1:9" x14ac:dyDescent="0.25">
      <c r="A2096">
        <v>40630</v>
      </c>
      <c r="B2096" t="s">
        <v>67</v>
      </c>
      <c r="C2096" t="s">
        <v>68</v>
      </c>
      <c r="D2096">
        <v>6694.5</v>
      </c>
      <c r="E2096">
        <v>6521.6</v>
      </c>
      <c r="F2096">
        <v>2.6511900000000002</v>
      </c>
      <c r="G2096">
        <v>172.9</v>
      </c>
      <c r="H2096">
        <v>5</v>
      </c>
      <c r="I2096">
        <v>33472834.725000001</v>
      </c>
    </row>
    <row r="2097" spans="1:9" x14ac:dyDescent="0.25">
      <c r="A2097">
        <v>40627</v>
      </c>
      <c r="B2097" t="s">
        <v>67</v>
      </c>
      <c r="C2097" t="s">
        <v>68</v>
      </c>
      <c r="D2097">
        <v>6521.6</v>
      </c>
      <c r="E2097">
        <v>6569.5</v>
      </c>
      <c r="F2097">
        <v>-0.72912999999999994</v>
      </c>
      <c r="G2097">
        <v>-47.9</v>
      </c>
      <c r="H2097">
        <v>4.25</v>
      </c>
      <c r="I2097">
        <v>27717126.079999998</v>
      </c>
    </row>
    <row r="2098" spans="1:9" x14ac:dyDescent="0.25">
      <c r="A2098">
        <v>40626</v>
      </c>
      <c r="B2098" t="s">
        <v>67</v>
      </c>
      <c r="C2098" t="s">
        <v>68</v>
      </c>
      <c r="D2098">
        <v>6569.5</v>
      </c>
      <c r="E2098">
        <v>6748.2</v>
      </c>
      <c r="F2098">
        <v>-2.64811</v>
      </c>
      <c r="G2098">
        <v>-178.7</v>
      </c>
      <c r="H2098">
        <v>4.5</v>
      </c>
      <c r="I2098">
        <v>29563078.475000001</v>
      </c>
    </row>
    <row r="2099" spans="1:9" x14ac:dyDescent="0.25">
      <c r="A2099">
        <v>40625</v>
      </c>
      <c r="B2099" t="s">
        <v>67</v>
      </c>
      <c r="C2099" t="s">
        <v>68</v>
      </c>
      <c r="D2099">
        <v>6748.1</v>
      </c>
      <c r="E2099">
        <v>7050.4</v>
      </c>
      <c r="F2099">
        <v>-4.2877000000000001</v>
      </c>
      <c r="G2099">
        <v>-302.3</v>
      </c>
      <c r="H2099">
        <v>3.75</v>
      </c>
      <c r="I2099">
        <v>25305712.405000001</v>
      </c>
    </row>
    <row r="2100" spans="1:9" x14ac:dyDescent="0.25">
      <c r="A2100">
        <v>40624</v>
      </c>
      <c r="B2100" t="s">
        <v>67</v>
      </c>
      <c r="C2100" t="s">
        <v>68</v>
      </c>
      <c r="D2100">
        <v>7050.5</v>
      </c>
      <c r="E2100">
        <v>7079.4</v>
      </c>
      <c r="F2100">
        <v>-0.40822999999999998</v>
      </c>
      <c r="G2100">
        <v>-28.9</v>
      </c>
      <c r="H2100">
        <v>3.75</v>
      </c>
      <c r="I2100">
        <v>26439727.524999999</v>
      </c>
    </row>
    <row r="2101" spans="1:9" x14ac:dyDescent="0.25">
      <c r="A2101">
        <v>40623</v>
      </c>
      <c r="B2101" t="s">
        <v>67</v>
      </c>
      <c r="C2101" t="s">
        <v>68</v>
      </c>
      <c r="D2101">
        <v>7079.4</v>
      </c>
      <c r="E2101">
        <v>7635.3</v>
      </c>
      <c r="F2101">
        <v>-7.2806600000000001</v>
      </c>
      <c r="G2101">
        <v>-555.9</v>
      </c>
      <c r="H2101">
        <v>3.75</v>
      </c>
      <c r="I2101">
        <v>26548103.969999999</v>
      </c>
    </row>
    <row r="2102" spans="1:9" x14ac:dyDescent="0.25">
      <c r="A2102">
        <v>40620</v>
      </c>
      <c r="B2102" t="s">
        <v>67</v>
      </c>
      <c r="C2102" t="s">
        <v>68</v>
      </c>
      <c r="D2102">
        <v>7635.3</v>
      </c>
      <c r="E2102">
        <v>7894.9</v>
      </c>
      <c r="F2102">
        <v>-3.2881999999999998</v>
      </c>
      <c r="G2102">
        <v>-259.60000000000002</v>
      </c>
      <c r="H2102">
        <v>3.25</v>
      </c>
      <c r="I2102">
        <v>24815106.765000001</v>
      </c>
    </row>
    <row r="2103" spans="1:9" x14ac:dyDescent="0.25">
      <c r="A2103">
        <v>40619</v>
      </c>
      <c r="B2103" t="s">
        <v>67</v>
      </c>
      <c r="C2103" t="s">
        <v>68</v>
      </c>
      <c r="D2103">
        <v>7894.9</v>
      </c>
      <c r="E2103">
        <v>8140</v>
      </c>
      <c r="F2103">
        <v>-3.0110600000000001</v>
      </c>
      <c r="G2103">
        <v>-245.1</v>
      </c>
      <c r="H2103">
        <v>3.25</v>
      </c>
      <c r="I2103">
        <v>25658819.745000001</v>
      </c>
    </row>
    <row r="2104" spans="1:9" x14ac:dyDescent="0.25">
      <c r="A2104">
        <v>40618</v>
      </c>
      <c r="B2104" t="s">
        <v>67</v>
      </c>
      <c r="C2104" t="s">
        <v>68</v>
      </c>
      <c r="D2104">
        <v>8140</v>
      </c>
      <c r="E2104">
        <v>7666.5</v>
      </c>
      <c r="F2104">
        <v>6.1762199999999998</v>
      </c>
      <c r="G2104">
        <v>473.5</v>
      </c>
      <c r="H2104">
        <v>3</v>
      </c>
      <c r="I2104">
        <v>24420407</v>
      </c>
    </row>
    <row r="2105" spans="1:9" x14ac:dyDescent="0.25">
      <c r="A2105">
        <v>40617</v>
      </c>
      <c r="B2105" t="s">
        <v>67</v>
      </c>
      <c r="C2105" t="s">
        <v>68</v>
      </c>
      <c r="D2105">
        <v>7666.5</v>
      </c>
      <c r="E2105">
        <v>7261.4</v>
      </c>
      <c r="F2105">
        <v>5.5788099999999998</v>
      </c>
      <c r="G2105">
        <v>405.1</v>
      </c>
      <c r="H2105">
        <v>2.75</v>
      </c>
      <c r="I2105">
        <v>21083258.324999999</v>
      </c>
    </row>
    <row r="2106" spans="1:9" x14ac:dyDescent="0.25">
      <c r="A2106">
        <v>40616</v>
      </c>
      <c r="B2106" t="s">
        <v>67</v>
      </c>
      <c r="C2106" t="s">
        <v>68</v>
      </c>
      <c r="D2106">
        <v>7261.4</v>
      </c>
      <c r="E2106">
        <v>7174.1</v>
      </c>
      <c r="F2106">
        <v>1.21688</v>
      </c>
      <c r="G2106">
        <v>87.3</v>
      </c>
      <c r="H2106">
        <v>2.75</v>
      </c>
      <c r="I2106">
        <v>19969213.07</v>
      </c>
    </row>
    <row r="2107" spans="1:9" x14ac:dyDescent="0.25">
      <c r="A2107">
        <v>40613</v>
      </c>
      <c r="B2107" t="s">
        <v>67</v>
      </c>
      <c r="C2107" t="s">
        <v>68</v>
      </c>
      <c r="D2107">
        <v>7174.2</v>
      </c>
      <c r="E2107">
        <v>7402.4</v>
      </c>
      <c r="F2107">
        <v>-3.0827800000000001</v>
      </c>
      <c r="G2107">
        <v>-228.2</v>
      </c>
      <c r="H2107">
        <v>2.5</v>
      </c>
      <c r="I2107">
        <v>17935858.710000001</v>
      </c>
    </row>
    <row r="2108" spans="1:9" x14ac:dyDescent="0.25">
      <c r="A2108">
        <v>40612</v>
      </c>
      <c r="B2108" t="s">
        <v>67</v>
      </c>
      <c r="C2108" t="s">
        <v>68</v>
      </c>
      <c r="D2108">
        <v>7402.3</v>
      </c>
      <c r="E2108">
        <v>7087.3</v>
      </c>
      <c r="F2108">
        <v>4.4445699999999997</v>
      </c>
      <c r="G2108">
        <v>315</v>
      </c>
      <c r="H2108">
        <v>2.5</v>
      </c>
      <c r="I2108">
        <v>18506120.114999998</v>
      </c>
    </row>
    <row r="2109" spans="1:9" x14ac:dyDescent="0.25">
      <c r="A2109">
        <v>40611</v>
      </c>
      <c r="B2109" t="s">
        <v>67</v>
      </c>
      <c r="C2109" t="s">
        <v>68</v>
      </c>
      <c r="D2109">
        <v>7087.4</v>
      </c>
      <c r="E2109">
        <v>6938.9</v>
      </c>
      <c r="F2109">
        <v>2.14011</v>
      </c>
      <c r="G2109">
        <v>148.5</v>
      </c>
      <c r="H2109">
        <v>2.5</v>
      </c>
      <c r="I2109">
        <v>17718854.370000001</v>
      </c>
    </row>
    <row r="2110" spans="1:9" x14ac:dyDescent="0.25">
      <c r="A2110">
        <v>40610</v>
      </c>
      <c r="B2110" t="s">
        <v>67</v>
      </c>
      <c r="C2110" t="s">
        <v>68</v>
      </c>
      <c r="D2110">
        <v>6938.9</v>
      </c>
      <c r="E2110">
        <v>7091.5</v>
      </c>
      <c r="F2110">
        <v>-2.1518700000000002</v>
      </c>
      <c r="G2110">
        <v>-152.6</v>
      </c>
      <c r="H2110">
        <v>2.5</v>
      </c>
      <c r="I2110">
        <v>17347596.945</v>
      </c>
    </row>
    <row r="2111" spans="1:9" x14ac:dyDescent="0.25">
      <c r="A2111">
        <v>40609</v>
      </c>
      <c r="B2111" t="s">
        <v>67</v>
      </c>
      <c r="C2111" t="s">
        <v>68</v>
      </c>
      <c r="D2111">
        <v>7091.5</v>
      </c>
      <c r="E2111">
        <v>6834.7</v>
      </c>
      <c r="F2111">
        <v>3.7572999999999999</v>
      </c>
      <c r="G2111">
        <v>256.8</v>
      </c>
      <c r="H2111">
        <v>2.5</v>
      </c>
      <c r="I2111">
        <v>17729104.574999999</v>
      </c>
    </row>
    <row r="2112" spans="1:9" x14ac:dyDescent="0.25">
      <c r="A2112">
        <v>40606</v>
      </c>
      <c r="B2112" t="s">
        <v>67</v>
      </c>
      <c r="C2112" t="s">
        <v>68</v>
      </c>
      <c r="D2112">
        <v>6834.7</v>
      </c>
      <c r="E2112">
        <v>6699.3</v>
      </c>
      <c r="F2112">
        <v>2.0211100000000002</v>
      </c>
      <c r="G2112">
        <v>135.4</v>
      </c>
      <c r="H2112">
        <v>2.5</v>
      </c>
      <c r="I2112">
        <v>17087091.734999999</v>
      </c>
    </row>
    <row r="2113" spans="1:9" x14ac:dyDescent="0.25">
      <c r="A2113">
        <v>40605</v>
      </c>
      <c r="B2113" t="s">
        <v>67</v>
      </c>
      <c r="C2113" t="s">
        <v>68</v>
      </c>
      <c r="D2113">
        <v>6699.4</v>
      </c>
      <c r="E2113">
        <v>7076</v>
      </c>
      <c r="F2113">
        <v>-5.3222199999999997</v>
      </c>
      <c r="G2113">
        <v>-376.6</v>
      </c>
      <c r="H2113">
        <v>2.5</v>
      </c>
      <c r="I2113">
        <v>16748834.970000001</v>
      </c>
    </row>
    <row r="2114" spans="1:9" x14ac:dyDescent="0.25">
      <c r="A2114">
        <v>40604</v>
      </c>
      <c r="B2114" t="s">
        <v>67</v>
      </c>
      <c r="C2114" t="s">
        <v>68</v>
      </c>
      <c r="D2114">
        <v>7075.9</v>
      </c>
      <c r="E2114">
        <v>7111.6</v>
      </c>
      <c r="F2114">
        <v>-0.502</v>
      </c>
      <c r="G2114">
        <v>-35.700000000000003</v>
      </c>
      <c r="H2114">
        <v>2</v>
      </c>
      <c r="I2114">
        <v>14152153.795</v>
      </c>
    </row>
    <row r="2115" spans="1:9" x14ac:dyDescent="0.25">
      <c r="A2115">
        <v>40603</v>
      </c>
      <c r="B2115" t="s">
        <v>67</v>
      </c>
      <c r="C2115" t="s">
        <v>68</v>
      </c>
      <c r="D2115">
        <v>7111.6</v>
      </c>
      <c r="E2115">
        <v>6528.5</v>
      </c>
      <c r="F2115">
        <v>8.9316099999999992</v>
      </c>
      <c r="G2115">
        <v>583.1</v>
      </c>
      <c r="H2115">
        <v>2</v>
      </c>
      <c r="I2115">
        <v>14223555.58</v>
      </c>
    </row>
    <row r="2116" spans="1:9" x14ac:dyDescent="0.25">
      <c r="A2116">
        <v>40602</v>
      </c>
      <c r="B2116" t="s">
        <v>67</v>
      </c>
      <c r="C2116" t="s">
        <v>68</v>
      </c>
      <c r="D2116">
        <v>6528.5</v>
      </c>
      <c r="E2116">
        <v>6830.9</v>
      </c>
      <c r="F2116">
        <v>-4.4269400000000001</v>
      </c>
      <c r="G2116">
        <v>-302.39999999999998</v>
      </c>
      <c r="H2116">
        <v>2</v>
      </c>
      <c r="I2116">
        <v>13057326.425000001</v>
      </c>
    </row>
    <row r="2117" spans="1:9" x14ac:dyDescent="0.25">
      <c r="A2117">
        <v>40599</v>
      </c>
      <c r="B2117" t="s">
        <v>67</v>
      </c>
      <c r="C2117" t="s">
        <v>68</v>
      </c>
      <c r="D2117">
        <v>6830.9</v>
      </c>
      <c r="E2117">
        <v>7347.7</v>
      </c>
      <c r="F2117">
        <v>-7.0334899999999996</v>
      </c>
      <c r="G2117">
        <v>-516.79999999999995</v>
      </c>
      <c r="H2117">
        <v>1.75</v>
      </c>
      <c r="I2117">
        <v>11954416.545</v>
      </c>
    </row>
    <row r="2118" spans="1:9" x14ac:dyDescent="0.25">
      <c r="A2118">
        <v>40598</v>
      </c>
      <c r="B2118" t="s">
        <v>67</v>
      </c>
      <c r="C2118" t="s">
        <v>68</v>
      </c>
      <c r="D2118">
        <v>7347.7</v>
      </c>
      <c r="E2118">
        <v>7464.7</v>
      </c>
      <c r="F2118">
        <v>-1.56738</v>
      </c>
      <c r="G2118">
        <v>-117</v>
      </c>
      <c r="H2118">
        <v>1.75</v>
      </c>
      <c r="I2118">
        <v>12858842.385</v>
      </c>
    </row>
    <row r="2119" spans="1:9" x14ac:dyDescent="0.25">
      <c r="A2119">
        <v>40597</v>
      </c>
      <c r="B2119" t="s">
        <v>67</v>
      </c>
      <c r="C2119" t="s">
        <v>68</v>
      </c>
      <c r="D2119">
        <v>7464.7</v>
      </c>
      <c r="E2119">
        <v>7107.7</v>
      </c>
      <c r="F2119">
        <v>5.0227199999999996</v>
      </c>
      <c r="G2119">
        <v>357</v>
      </c>
      <c r="H2119">
        <v>2.25</v>
      </c>
      <c r="I2119">
        <v>16795948.234999999</v>
      </c>
    </row>
    <row r="2120" spans="1:9" x14ac:dyDescent="0.25">
      <c r="A2120">
        <v>40596</v>
      </c>
      <c r="B2120" t="s">
        <v>67</v>
      </c>
      <c r="C2120" t="s">
        <v>68</v>
      </c>
      <c r="D2120">
        <v>7107.8</v>
      </c>
      <c r="E2120">
        <v>6294</v>
      </c>
      <c r="F2120">
        <v>12.92977</v>
      </c>
      <c r="G2120">
        <v>813.8</v>
      </c>
      <c r="H2120">
        <v>2.25</v>
      </c>
      <c r="I2120">
        <v>15992905.390000001</v>
      </c>
    </row>
    <row r="2121" spans="1:9" x14ac:dyDescent="0.25">
      <c r="A2121">
        <v>40592</v>
      </c>
      <c r="B2121" t="s">
        <v>67</v>
      </c>
      <c r="C2121" t="s">
        <v>68</v>
      </c>
      <c r="D2121">
        <v>6294</v>
      </c>
      <c r="E2121">
        <v>6242.8</v>
      </c>
      <c r="F2121">
        <v>0.82013999999999998</v>
      </c>
      <c r="G2121">
        <v>51.2</v>
      </c>
      <c r="H2121">
        <v>2</v>
      </c>
      <c r="I2121">
        <v>12588314.699999999</v>
      </c>
    </row>
    <row r="2122" spans="1:9" x14ac:dyDescent="0.25">
      <c r="A2122">
        <v>40591</v>
      </c>
      <c r="B2122" t="s">
        <v>67</v>
      </c>
      <c r="C2122" t="s">
        <v>68</v>
      </c>
      <c r="D2122">
        <v>6242.8</v>
      </c>
      <c r="E2122">
        <v>6187</v>
      </c>
      <c r="F2122">
        <v>0.90188999999999997</v>
      </c>
      <c r="G2122">
        <v>55.8</v>
      </c>
      <c r="H2122">
        <v>2</v>
      </c>
      <c r="I2122">
        <v>12485912.140000001</v>
      </c>
    </row>
    <row r="2123" spans="1:9" x14ac:dyDescent="0.25">
      <c r="A2123">
        <v>40590</v>
      </c>
      <c r="B2123" t="s">
        <v>67</v>
      </c>
      <c r="C2123" t="s">
        <v>68</v>
      </c>
      <c r="D2123">
        <v>6187</v>
      </c>
      <c r="E2123">
        <v>6104.5</v>
      </c>
      <c r="F2123">
        <v>1.3514600000000001</v>
      </c>
      <c r="G2123">
        <v>82.5</v>
      </c>
      <c r="H2123">
        <v>2</v>
      </c>
      <c r="I2123">
        <v>12374309.35</v>
      </c>
    </row>
    <row r="2124" spans="1:9" x14ac:dyDescent="0.25">
      <c r="A2124">
        <v>40589</v>
      </c>
      <c r="B2124" t="s">
        <v>67</v>
      </c>
      <c r="C2124" t="s">
        <v>68</v>
      </c>
      <c r="D2124">
        <v>6104.5</v>
      </c>
      <c r="E2124">
        <v>6034</v>
      </c>
      <c r="F2124">
        <v>1.16838</v>
      </c>
      <c r="G2124">
        <v>70.5</v>
      </c>
      <c r="H2124">
        <v>2</v>
      </c>
      <c r="I2124">
        <v>12209305.225</v>
      </c>
    </row>
    <row r="2125" spans="1:9" x14ac:dyDescent="0.25">
      <c r="A2125">
        <v>40588</v>
      </c>
      <c r="B2125" t="s">
        <v>67</v>
      </c>
      <c r="C2125" t="s">
        <v>68</v>
      </c>
      <c r="D2125">
        <v>6034</v>
      </c>
      <c r="E2125">
        <v>6101.3</v>
      </c>
      <c r="F2125">
        <v>-1.10304</v>
      </c>
      <c r="G2125">
        <v>-67.3</v>
      </c>
      <c r="H2125">
        <v>1.5</v>
      </c>
      <c r="I2125">
        <v>9051301.6999999993</v>
      </c>
    </row>
    <row r="2126" spans="1:9" x14ac:dyDescent="0.25">
      <c r="A2126">
        <v>40585</v>
      </c>
      <c r="B2126" t="s">
        <v>67</v>
      </c>
      <c r="C2126" t="s">
        <v>68</v>
      </c>
      <c r="D2126">
        <v>6101.4</v>
      </c>
      <c r="E2126">
        <v>6188.5</v>
      </c>
      <c r="F2126">
        <v>-1.4074500000000001</v>
      </c>
      <c r="G2126">
        <v>-87.1</v>
      </c>
      <c r="H2126">
        <v>1.25</v>
      </c>
      <c r="I2126">
        <v>7627055.0700000003</v>
      </c>
    </row>
    <row r="2127" spans="1:9" x14ac:dyDescent="0.25">
      <c r="A2127">
        <v>40584</v>
      </c>
      <c r="B2127" t="s">
        <v>67</v>
      </c>
      <c r="C2127" t="s">
        <v>68</v>
      </c>
      <c r="D2127">
        <v>6188.5</v>
      </c>
      <c r="E2127">
        <v>6171</v>
      </c>
      <c r="F2127">
        <v>0.28358</v>
      </c>
      <c r="G2127">
        <v>17.5</v>
      </c>
      <c r="H2127">
        <v>1.25</v>
      </c>
      <c r="I2127">
        <v>7735934.4249999998</v>
      </c>
    </row>
    <row r="2128" spans="1:9" x14ac:dyDescent="0.25">
      <c r="A2128">
        <v>40583</v>
      </c>
      <c r="B2128" t="s">
        <v>67</v>
      </c>
      <c r="C2128" t="s">
        <v>68</v>
      </c>
      <c r="D2128">
        <v>6171</v>
      </c>
      <c r="E2128">
        <v>6159.1</v>
      </c>
      <c r="F2128">
        <v>0.19320999999999999</v>
      </c>
      <c r="G2128">
        <v>11.9</v>
      </c>
      <c r="H2128">
        <v>1.25</v>
      </c>
      <c r="I2128">
        <v>7714058.5499999998</v>
      </c>
    </row>
    <row r="2129" spans="1:9" x14ac:dyDescent="0.25">
      <c r="A2129">
        <v>40582</v>
      </c>
      <c r="B2129" t="s">
        <v>67</v>
      </c>
      <c r="C2129" t="s">
        <v>68</v>
      </c>
      <c r="D2129">
        <v>6159.1</v>
      </c>
      <c r="E2129">
        <v>6230</v>
      </c>
      <c r="F2129">
        <v>-1.1380399999999999</v>
      </c>
      <c r="G2129">
        <v>-70.900000000000006</v>
      </c>
      <c r="H2129">
        <v>1</v>
      </c>
      <c r="I2129">
        <v>6159407.9550000001</v>
      </c>
    </row>
    <row r="2130" spans="1:9" x14ac:dyDescent="0.25">
      <c r="A2130">
        <v>40581</v>
      </c>
      <c r="B2130" t="s">
        <v>67</v>
      </c>
      <c r="C2130" t="s">
        <v>68</v>
      </c>
      <c r="D2130">
        <v>6230</v>
      </c>
      <c r="E2130">
        <v>6358.8</v>
      </c>
      <c r="F2130">
        <v>-2.0255399999999999</v>
      </c>
      <c r="G2130">
        <v>-128.80000000000001</v>
      </c>
      <c r="H2130">
        <v>1</v>
      </c>
      <c r="I2130">
        <v>6230311.5</v>
      </c>
    </row>
    <row r="2131" spans="1:9" x14ac:dyDescent="0.25">
      <c r="A2131">
        <v>40578</v>
      </c>
      <c r="B2131" t="s">
        <v>67</v>
      </c>
      <c r="C2131" t="s">
        <v>68</v>
      </c>
      <c r="D2131">
        <v>6358.8</v>
      </c>
      <c r="E2131">
        <v>6526.2</v>
      </c>
      <c r="F2131">
        <v>-2.5650499999999998</v>
      </c>
      <c r="G2131">
        <v>-167.4</v>
      </c>
      <c r="H2131">
        <v>1</v>
      </c>
      <c r="I2131">
        <v>6359117.9400000004</v>
      </c>
    </row>
    <row r="2132" spans="1:9" x14ac:dyDescent="0.25">
      <c r="A2132">
        <v>40577</v>
      </c>
      <c r="B2132" t="s">
        <v>67</v>
      </c>
      <c r="C2132" t="s">
        <v>68</v>
      </c>
      <c r="D2132">
        <v>6526.2</v>
      </c>
      <c r="E2132">
        <v>6622.6</v>
      </c>
      <c r="F2132">
        <v>-1.4556199999999999</v>
      </c>
      <c r="G2132">
        <v>-96.4</v>
      </c>
      <c r="H2132">
        <v>1</v>
      </c>
      <c r="I2132">
        <v>6526526.3099999996</v>
      </c>
    </row>
    <row r="2133" spans="1:9" x14ac:dyDescent="0.25">
      <c r="A2133">
        <v>40576</v>
      </c>
      <c r="B2133" t="s">
        <v>67</v>
      </c>
      <c r="C2133" t="s">
        <v>68</v>
      </c>
      <c r="D2133">
        <v>6622.6</v>
      </c>
      <c r="E2133">
        <v>6612.1</v>
      </c>
      <c r="F2133">
        <v>0.1588</v>
      </c>
      <c r="G2133">
        <v>10.5</v>
      </c>
      <c r="H2133">
        <v>1</v>
      </c>
      <c r="I2133">
        <v>6622931.1299999999</v>
      </c>
    </row>
    <row r="2134" spans="1:9" x14ac:dyDescent="0.25">
      <c r="A2134">
        <v>40575</v>
      </c>
      <c r="B2134" t="s">
        <v>67</v>
      </c>
      <c r="C2134" t="s">
        <v>68</v>
      </c>
      <c r="D2134">
        <v>6612.1</v>
      </c>
      <c r="E2134">
        <v>6972.6</v>
      </c>
      <c r="F2134">
        <v>-5.1702399999999997</v>
      </c>
      <c r="G2134">
        <v>-360.5</v>
      </c>
      <c r="H2134">
        <v>1</v>
      </c>
      <c r="I2134">
        <v>6612430.6050000004</v>
      </c>
    </row>
    <row r="2135" spans="1:9" x14ac:dyDescent="0.25">
      <c r="A2135">
        <v>40574</v>
      </c>
      <c r="B2135" t="s">
        <v>67</v>
      </c>
      <c r="C2135" t="s">
        <v>68</v>
      </c>
      <c r="D2135">
        <v>6972.6</v>
      </c>
      <c r="E2135">
        <v>7070.9</v>
      </c>
      <c r="F2135">
        <v>-1.3902000000000001</v>
      </c>
      <c r="G2135">
        <v>-98.3</v>
      </c>
      <c r="H2135">
        <v>1</v>
      </c>
      <c r="I2135">
        <v>6972948.6299999999</v>
      </c>
    </row>
    <row r="2136" spans="1:9" x14ac:dyDescent="0.25">
      <c r="A2136">
        <v>40571</v>
      </c>
      <c r="B2136" t="s">
        <v>67</v>
      </c>
      <c r="C2136" t="s">
        <v>68</v>
      </c>
      <c r="D2136">
        <v>7070.9</v>
      </c>
      <c r="E2136">
        <v>6416.6</v>
      </c>
      <c r="F2136">
        <v>10.19699</v>
      </c>
      <c r="G2136">
        <v>654.29999999999995</v>
      </c>
      <c r="H2136">
        <v>1</v>
      </c>
      <c r="I2136">
        <v>7071253.5449999999</v>
      </c>
    </row>
    <row r="2137" spans="1:9" x14ac:dyDescent="0.25">
      <c r="A2137">
        <v>40570</v>
      </c>
      <c r="B2137" t="s">
        <v>67</v>
      </c>
      <c r="C2137" t="s">
        <v>68</v>
      </c>
      <c r="D2137">
        <v>6416.6</v>
      </c>
      <c r="E2137">
        <v>6527.6</v>
      </c>
      <c r="F2137">
        <v>-1.7004699999999999</v>
      </c>
      <c r="G2137">
        <v>-111</v>
      </c>
      <c r="H2137">
        <v>1</v>
      </c>
      <c r="I2137">
        <v>6416920.8300000001</v>
      </c>
    </row>
    <row r="2138" spans="1:9" x14ac:dyDescent="0.25">
      <c r="A2138">
        <v>40569</v>
      </c>
      <c r="B2138" t="s">
        <v>67</v>
      </c>
      <c r="C2138" t="s">
        <v>68</v>
      </c>
      <c r="D2138">
        <v>6527.6</v>
      </c>
      <c r="E2138">
        <v>6756.7</v>
      </c>
      <c r="F2138">
        <v>-3.3907099999999999</v>
      </c>
      <c r="G2138">
        <v>-229.1</v>
      </c>
      <c r="H2138">
        <v>1</v>
      </c>
      <c r="I2138">
        <v>6527926.3799999999</v>
      </c>
    </row>
    <row r="2139" spans="1:9" x14ac:dyDescent="0.25">
      <c r="A2139">
        <v>40568</v>
      </c>
      <c r="B2139" t="s">
        <v>67</v>
      </c>
      <c r="C2139" t="s">
        <v>68</v>
      </c>
      <c r="D2139">
        <v>6756.7</v>
      </c>
      <c r="E2139">
        <v>6828.4</v>
      </c>
      <c r="F2139">
        <v>-1.05003</v>
      </c>
      <c r="G2139">
        <v>-71.7</v>
      </c>
      <c r="H2139">
        <v>1</v>
      </c>
      <c r="I2139">
        <v>6757037.835</v>
      </c>
    </row>
    <row r="2140" spans="1:9" x14ac:dyDescent="0.25">
      <c r="A2140">
        <v>40567</v>
      </c>
      <c r="B2140" t="s">
        <v>67</v>
      </c>
      <c r="C2140" t="s">
        <v>68</v>
      </c>
      <c r="D2140">
        <v>6828.4</v>
      </c>
      <c r="E2140">
        <v>6991.7</v>
      </c>
      <c r="F2140">
        <v>-2.3356300000000001</v>
      </c>
      <c r="G2140">
        <v>-163.30000000000001</v>
      </c>
      <c r="H2140">
        <v>1</v>
      </c>
      <c r="I2140">
        <v>6828741.4199999999</v>
      </c>
    </row>
    <row r="2141" spans="1:9" x14ac:dyDescent="0.25">
      <c r="A2141">
        <v>40564</v>
      </c>
      <c r="B2141" t="s">
        <v>67</v>
      </c>
      <c r="C2141" t="s">
        <v>68</v>
      </c>
      <c r="D2141">
        <v>6991.7</v>
      </c>
      <c r="E2141">
        <v>6915.5</v>
      </c>
      <c r="F2141">
        <v>1.1018699999999999</v>
      </c>
      <c r="G2141">
        <v>76.2</v>
      </c>
      <c r="H2141">
        <v>1</v>
      </c>
      <c r="I2141">
        <v>6992049.585</v>
      </c>
    </row>
    <row r="2142" spans="1:9" x14ac:dyDescent="0.25">
      <c r="A2142">
        <v>40563</v>
      </c>
      <c r="B2142" t="s">
        <v>67</v>
      </c>
      <c r="C2142" t="s">
        <v>68</v>
      </c>
      <c r="D2142">
        <v>6915.5</v>
      </c>
      <c r="E2142">
        <v>6959.2</v>
      </c>
      <c r="F2142">
        <v>-0.62795000000000001</v>
      </c>
      <c r="G2142">
        <v>-43.7</v>
      </c>
      <c r="H2142">
        <v>1</v>
      </c>
      <c r="I2142">
        <v>6915845.7750000004</v>
      </c>
    </row>
    <row r="2143" spans="1:9" x14ac:dyDescent="0.25">
      <c r="A2143">
        <v>40562</v>
      </c>
      <c r="B2143" t="s">
        <v>67</v>
      </c>
      <c r="C2143" t="s">
        <v>68</v>
      </c>
      <c r="D2143">
        <v>6959.1</v>
      </c>
      <c r="E2143">
        <v>6624.2</v>
      </c>
      <c r="F2143">
        <v>5.0556999999999999</v>
      </c>
      <c r="G2143">
        <v>334.9</v>
      </c>
      <c r="H2143">
        <v>1.5</v>
      </c>
      <c r="I2143">
        <v>10438997.955</v>
      </c>
    </row>
    <row r="2144" spans="1:9" x14ac:dyDescent="0.25">
      <c r="A2144">
        <v>40561</v>
      </c>
      <c r="B2144" t="s">
        <v>67</v>
      </c>
      <c r="C2144" t="s">
        <v>68</v>
      </c>
      <c r="D2144">
        <v>6624.2</v>
      </c>
      <c r="E2144">
        <v>6826.4</v>
      </c>
      <c r="F2144">
        <v>-2.9620299999999999</v>
      </c>
      <c r="G2144">
        <v>-202.2</v>
      </c>
      <c r="H2144">
        <v>1</v>
      </c>
      <c r="I2144">
        <v>6624531.21</v>
      </c>
    </row>
    <row r="2145" spans="1:9" x14ac:dyDescent="0.25">
      <c r="A2145">
        <v>40557</v>
      </c>
      <c r="B2145" t="s">
        <v>67</v>
      </c>
      <c r="C2145" t="s">
        <v>68</v>
      </c>
      <c r="D2145">
        <v>6826.4</v>
      </c>
      <c r="E2145">
        <v>7156.2</v>
      </c>
      <c r="F2145">
        <v>-4.6085900000000004</v>
      </c>
      <c r="G2145">
        <v>-329.8</v>
      </c>
      <c r="H2145">
        <v>1</v>
      </c>
      <c r="I2145">
        <v>6826741.3200000003</v>
      </c>
    </row>
    <row r="2146" spans="1:9" x14ac:dyDescent="0.25">
      <c r="A2146">
        <v>40556</v>
      </c>
      <c r="B2146" t="s">
        <v>67</v>
      </c>
      <c r="C2146" t="s">
        <v>68</v>
      </c>
      <c r="D2146">
        <v>7156.2</v>
      </c>
      <c r="E2146">
        <v>7204.8</v>
      </c>
      <c r="F2146">
        <v>-0.67454999999999998</v>
      </c>
      <c r="G2146">
        <v>-48.6</v>
      </c>
      <c r="H2146">
        <v>1</v>
      </c>
      <c r="I2146">
        <v>7156557.8099999996</v>
      </c>
    </row>
    <row r="2147" spans="1:9" x14ac:dyDescent="0.25">
      <c r="A2147">
        <v>40555</v>
      </c>
      <c r="B2147" t="s">
        <v>67</v>
      </c>
      <c r="C2147" t="s">
        <v>68</v>
      </c>
      <c r="D2147">
        <v>7204.8</v>
      </c>
      <c r="E2147">
        <v>7566.2</v>
      </c>
      <c r="F2147">
        <v>-4.77651</v>
      </c>
      <c r="G2147">
        <v>-361.4</v>
      </c>
      <c r="H2147">
        <v>1</v>
      </c>
      <c r="I2147">
        <v>7205160.2400000002</v>
      </c>
    </row>
    <row r="2148" spans="1:9" x14ac:dyDescent="0.25">
      <c r="A2148">
        <v>40554</v>
      </c>
      <c r="B2148" t="s">
        <v>67</v>
      </c>
      <c r="C2148" t="s">
        <v>68</v>
      </c>
      <c r="D2148">
        <v>7566.2</v>
      </c>
      <c r="E2148">
        <v>7807.3</v>
      </c>
      <c r="F2148">
        <v>-3.0881400000000001</v>
      </c>
      <c r="G2148">
        <v>-241.1</v>
      </c>
      <c r="H2148">
        <v>1</v>
      </c>
      <c r="I2148">
        <v>7566578.3099999996</v>
      </c>
    </row>
    <row r="2149" spans="1:9" x14ac:dyDescent="0.25">
      <c r="A2149">
        <v>40553</v>
      </c>
      <c r="B2149" t="s">
        <v>67</v>
      </c>
      <c r="C2149" t="s">
        <v>68</v>
      </c>
      <c r="D2149">
        <v>7807.2</v>
      </c>
      <c r="E2149">
        <v>7812.7</v>
      </c>
      <c r="F2149">
        <v>-7.0400000000000004E-2</v>
      </c>
      <c r="G2149">
        <v>-5.5</v>
      </c>
      <c r="H2149">
        <v>1</v>
      </c>
      <c r="I2149">
        <v>7807590.3600000003</v>
      </c>
    </row>
    <row r="2150" spans="1:9" x14ac:dyDescent="0.25">
      <c r="A2150">
        <v>40550</v>
      </c>
      <c r="B2150" t="s">
        <v>67</v>
      </c>
      <c r="C2150" t="s">
        <v>68</v>
      </c>
      <c r="D2150">
        <v>7812.7</v>
      </c>
      <c r="E2150">
        <v>7781</v>
      </c>
      <c r="F2150">
        <v>0.40739999999999998</v>
      </c>
      <c r="G2150">
        <v>31.7</v>
      </c>
      <c r="H2150">
        <v>1</v>
      </c>
      <c r="I2150">
        <v>7813090.6349999998</v>
      </c>
    </row>
    <row r="2151" spans="1:9" x14ac:dyDescent="0.25">
      <c r="A2151">
        <v>40549</v>
      </c>
      <c r="B2151" t="s">
        <v>67</v>
      </c>
      <c r="C2151" t="s">
        <v>68</v>
      </c>
      <c r="D2151">
        <v>7781</v>
      </c>
      <c r="E2151">
        <v>7799.3</v>
      </c>
      <c r="F2151">
        <v>-0.23463999999999999</v>
      </c>
      <c r="G2151">
        <v>-18.3</v>
      </c>
      <c r="H2151">
        <v>1</v>
      </c>
      <c r="I2151">
        <v>7781389.0499999998</v>
      </c>
    </row>
    <row r="2152" spans="1:9" x14ac:dyDescent="0.25">
      <c r="A2152">
        <v>40548</v>
      </c>
      <c r="B2152" t="s">
        <v>67</v>
      </c>
      <c r="C2152" t="s">
        <v>68</v>
      </c>
      <c r="D2152">
        <v>7799.4</v>
      </c>
      <c r="E2152">
        <v>7947.1</v>
      </c>
      <c r="F2152">
        <v>-1.8585400000000001</v>
      </c>
      <c r="G2152">
        <v>-147.69999999999999</v>
      </c>
      <c r="H2152">
        <v>1</v>
      </c>
      <c r="I2152">
        <v>7799789.9699999997</v>
      </c>
    </row>
    <row r="2153" spans="1:9" x14ac:dyDescent="0.25">
      <c r="A2153">
        <v>40547</v>
      </c>
      <c r="B2153" t="s">
        <v>67</v>
      </c>
      <c r="C2153" t="s">
        <v>68</v>
      </c>
      <c r="D2153">
        <v>7947</v>
      </c>
      <c r="E2153">
        <v>8000</v>
      </c>
      <c r="F2153">
        <v>-0.66249999999999998</v>
      </c>
      <c r="G2153">
        <v>-53</v>
      </c>
      <c r="H2153">
        <v>1</v>
      </c>
      <c r="I2153">
        <v>7947397.3499999996</v>
      </c>
    </row>
    <row r="2154" spans="1:9" x14ac:dyDescent="0.25">
      <c r="A2154">
        <v>40546</v>
      </c>
      <c r="B2154" t="s">
        <v>67</v>
      </c>
      <c r="C2154" t="s">
        <v>68</v>
      </c>
      <c r="D2154">
        <v>8000</v>
      </c>
      <c r="E2154">
        <v>8000</v>
      </c>
      <c r="F2154">
        <v>0</v>
      </c>
      <c r="G2154">
        <v>0</v>
      </c>
      <c r="H2154">
        <v>1</v>
      </c>
      <c r="I2154">
        <v>8000400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1</vt:i4>
      </vt:variant>
    </vt:vector>
  </HeadingPairs>
  <TitlesOfParts>
    <vt:vector size="13" baseType="lpstr">
      <vt:lpstr>Readme</vt:lpstr>
      <vt:lpstr>Master</vt:lpstr>
      <vt:lpstr>Tbills</vt:lpstr>
      <vt:lpstr>Sheet1</vt:lpstr>
      <vt:lpstr>VXX-IV</vt:lpstr>
      <vt:lpstr>VXZ-IV</vt:lpstr>
      <vt:lpstr>UVXY-IV</vt:lpstr>
      <vt:lpstr>SVXY-IV</vt:lpstr>
      <vt:lpstr>VIXY-IV</vt:lpstr>
      <vt:lpstr>Old UVXY Hist</vt:lpstr>
      <vt:lpstr>Old SVXY Hist</vt:lpstr>
      <vt:lpstr>XIV Hist</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2019-07-27T04:18:25Z</dcterms:modified>
</cp:coreProperties>
</file>